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30" yWindow="1820" windowWidth="11670" windowHeight="3660" tabRatio="861" firstSheet="1" activeTab="5"/>
  </bookViews>
  <sheets>
    <sheet name="2000" sheetId="3" state="hidden" r:id="rId1"/>
    <sheet name="16 Year_History_Results" sheetId="11" r:id="rId2"/>
    <sheet name="16 Year History Chart" sheetId="27" r:id="rId3"/>
    <sheet name="Total CMP Points Chart" sheetId="29" r:id="rId4"/>
    <sheet name="Notes" sheetId="18" r:id="rId5"/>
    <sheet name="All Teams" sheetId="12" r:id="rId6"/>
    <sheet name="Scratch" sheetId="38" state="hidden" r:id="rId7"/>
    <sheet name="Overlap Study" sheetId="13" state="hidden" r:id="rId8"/>
    <sheet name="Finish_table" sheetId="17" state="hidden" r:id="rId9"/>
    <sheet name="2016" sheetId="37" r:id="rId10"/>
    <sheet name="2015" sheetId="34" r:id="rId11"/>
    <sheet name="MAR" sheetId="31" state="hidden" r:id="rId12"/>
    <sheet name="2014" sheetId="33" r:id="rId13"/>
    <sheet name="2013" sheetId="32" r:id="rId14"/>
    <sheet name="2012" sheetId="28" r:id="rId15"/>
    <sheet name="2011" sheetId="26" r:id="rId16"/>
    <sheet name="2010" sheetId="16" r:id="rId17"/>
    <sheet name="2009" sheetId="15" r:id="rId18"/>
    <sheet name="2008" sheetId="9" r:id="rId19"/>
    <sheet name="2007" sheetId="10" r:id="rId20"/>
    <sheet name="2006" sheetId="1" r:id="rId21"/>
    <sheet name="2005" sheetId="2" r:id="rId22"/>
    <sheet name="2004" sheetId="4" r:id="rId23"/>
    <sheet name="2003" sheetId="5" r:id="rId24"/>
    <sheet name="2002" sheetId="6" r:id="rId25"/>
    <sheet name="2001" sheetId="7" r:id="rId26"/>
    <sheet name="Regional Team Study" sheetId="30" state="hidden" r:id="rId27"/>
    <sheet name="OPR Growth of 2010 top 20" sheetId="20" state="hidden" r:id="rId28"/>
    <sheet name="2010_OPR_trends" sheetId="21" state="hidden" r:id="rId29"/>
    <sheet name="Registration Trends " sheetId="23" state="hidden" r:id="rId30"/>
    <sheet name="Sheet3" sheetId="36" state="hidden" r:id="rId31"/>
  </sheets>
  <externalReferences>
    <externalReference r:id="rId32"/>
    <externalReference r:id="rId33"/>
    <externalReference r:id="rId34"/>
    <externalReference r:id="rId35"/>
  </externalReferences>
  <definedNames>
    <definedName name="_xlnm._FilterDatabase" localSheetId="10" hidden="1">'2015'!$Q$52:$R$115</definedName>
    <definedName name="_xlnm._FilterDatabase" localSheetId="9" hidden="1">'2016'!$Q$52:$R$115</definedName>
    <definedName name="_xlnm._FilterDatabase" localSheetId="30" hidden="1">Sheet3!$U$4:$U$572</definedName>
  </definedNames>
  <calcPr calcId="145621"/>
</workbook>
</file>

<file path=xl/calcChain.xml><?xml version="1.0" encoding="utf-8"?>
<calcChain xmlns="http://schemas.openxmlformats.org/spreadsheetml/2006/main">
  <c r="D12" i="12" l="1"/>
  <c r="D11" i="12"/>
  <c r="D10" i="12"/>
  <c r="D9" i="12"/>
  <c r="D8" i="12"/>
  <c r="D7" i="12"/>
  <c r="D6" i="12"/>
  <c r="D5" i="12"/>
  <c r="D4" i="12"/>
  <c r="D3" i="12"/>
  <c r="D2" i="12"/>
  <c r="G4" i="11"/>
  <c r="K633" i="11"/>
  <c r="K632" i="11"/>
  <c r="K631" i="11"/>
  <c r="K630" i="11"/>
  <c r="K629" i="11"/>
  <c r="K628" i="11"/>
  <c r="K627" i="11"/>
  <c r="K626" i="11"/>
  <c r="K625" i="11"/>
  <c r="K624" i="11"/>
  <c r="K623" i="11"/>
  <c r="K622" i="11"/>
  <c r="K621" i="11"/>
  <c r="K620" i="11"/>
  <c r="K619" i="11"/>
  <c r="K618" i="11"/>
  <c r="K617" i="11"/>
  <c r="K616" i="11"/>
  <c r="K615" i="11"/>
  <c r="K614" i="11"/>
  <c r="K613" i="11"/>
  <c r="K612" i="11"/>
  <c r="K611" i="11"/>
  <c r="K610" i="11"/>
  <c r="K609" i="11"/>
  <c r="K608" i="11"/>
  <c r="K607" i="11"/>
  <c r="K606" i="11"/>
  <c r="K605" i="11"/>
  <c r="K604" i="11"/>
  <c r="K603" i="11"/>
  <c r="K602" i="11"/>
  <c r="K601" i="11"/>
  <c r="K600" i="11"/>
  <c r="K599" i="11"/>
  <c r="K598" i="11"/>
  <c r="K597" i="11"/>
  <c r="K596" i="11"/>
  <c r="K595" i="11"/>
  <c r="K594" i="11"/>
  <c r="K593" i="11"/>
  <c r="K592" i="11"/>
  <c r="K591" i="11"/>
  <c r="K590" i="11"/>
  <c r="K589" i="11"/>
  <c r="K588" i="11"/>
  <c r="K587" i="11"/>
  <c r="K586" i="11"/>
  <c r="K585" i="11"/>
  <c r="K584" i="11"/>
  <c r="K583" i="11"/>
  <c r="K582" i="11"/>
  <c r="K581" i="11"/>
  <c r="K580" i="11"/>
  <c r="K579" i="11"/>
  <c r="K578" i="11"/>
  <c r="K577" i="11"/>
  <c r="K576" i="11"/>
  <c r="K575" i="11"/>
  <c r="K574" i="11"/>
  <c r="K573" i="11"/>
  <c r="K572" i="11"/>
  <c r="K571" i="11"/>
  <c r="K570" i="11"/>
  <c r="K569" i="11"/>
  <c r="K568" i="11"/>
  <c r="K567" i="11"/>
  <c r="K566" i="11"/>
  <c r="K565" i="11"/>
  <c r="K564" i="11"/>
  <c r="K563" i="11"/>
  <c r="K562" i="11"/>
  <c r="K561" i="11"/>
  <c r="K560" i="11"/>
  <c r="K559" i="11"/>
  <c r="K558" i="11"/>
  <c r="K557" i="11"/>
  <c r="K556" i="11"/>
  <c r="K555" i="11"/>
  <c r="K554" i="11"/>
  <c r="K553" i="11"/>
  <c r="K552" i="11"/>
  <c r="K551" i="11"/>
  <c r="K550" i="11"/>
  <c r="K549" i="11"/>
  <c r="K548" i="11"/>
  <c r="K547" i="11"/>
  <c r="K546" i="11"/>
  <c r="K545" i="11"/>
  <c r="K544" i="11"/>
  <c r="K543" i="11"/>
  <c r="K542" i="11"/>
  <c r="K541" i="11"/>
  <c r="K540" i="11"/>
  <c r="K539" i="11"/>
  <c r="K538" i="11"/>
  <c r="K537" i="11"/>
  <c r="K536" i="11"/>
  <c r="K535" i="11"/>
  <c r="K534" i="11"/>
  <c r="K533" i="11"/>
  <c r="K532" i="11"/>
  <c r="K531" i="11"/>
  <c r="K530" i="11"/>
  <c r="K529" i="11"/>
  <c r="K528" i="11"/>
  <c r="K527" i="11"/>
  <c r="K526" i="11"/>
  <c r="K525" i="11"/>
  <c r="K524" i="11"/>
  <c r="K523" i="11"/>
  <c r="K522" i="11"/>
  <c r="K521" i="11"/>
  <c r="K520" i="11"/>
  <c r="K519" i="11"/>
  <c r="K518" i="11"/>
  <c r="K517" i="11"/>
  <c r="K516" i="11"/>
  <c r="K515" i="11"/>
  <c r="K514" i="11"/>
  <c r="K513" i="11"/>
  <c r="K512" i="11"/>
  <c r="K511" i="11"/>
  <c r="K510" i="11"/>
  <c r="K509" i="11"/>
  <c r="K508" i="11"/>
  <c r="K507" i="11"/>
  <c r="K506" i="11"/>
  <c r="K505" i="11"/>
  <c r="K504" i="11"/>
  <c r="K503" i="11"/>
  <c r="K502" i="11"/>
  <c r="K501" i="11"/>
  <c r="K500" i="11"/>
  <c r="K499" i="11"/>
  <c r="K498" i="11"/>
  <c r="K497" i="11"/>
  <c r="K496" i="11"/>
  <c r="K495" i="11"/>
  <c r="K494" i="11"/>
  <c r="K493" i="11"/>
  <c r="K492" i="11"/>
  <c r="K491" i="11"/>
  <c r="K490" i="11"/>
  <c r="K489" i="11"/>
  <c r="K488" i="11"/>
  <c r="K487" i="11"/>
  <c r="K486" i="11"/>
  <c r="K485" i="11"/>
  <c r="K484" i="11"/>
  <c r="K483" i="11"/>
  <c r="K482" i="11"/>
  <c r="K481" i="11"/>
  <c r="K480" i="11"/>
  <c r="K479" i="11"/>
  <c r="K478" i="11"/>
  <c r="K477" i="11"/>
  <c r="K476" i="11"/>
  <c r="K475" i="11"/>
  <c r="K474" i="11"/>
  <c r="K473" i="11"/>
  <c r="K472" i="11"/>
  <c r="K471" i="11"/>
  <c r="K470" i="11"/>
  <c r="K469" i="11"/>
  <c r="K468" i="11"/>
  <c r="K467" i="11"/>
  <c r="K466" i="11"/>
  <c r="K465" i="11"/>
  <c r="K464" i="11"/>
  <c r="K463" i="11"/>
  <c r="K462" i="11"/>
  <c r="K461" i="11"/>
  <c r="K460" i="11"/>
  <c r="K459" i="11"/>
  <c r="K458" i="11"/>
  <c r="K457" i="11"/>
  <c r="K456" i="11"/>
  <c r="K455" i="11"/>
  <c r="K454" i="11"/>
  <c r="K453" i="11"/>
  <c r="K452" i="11"/>
  <c r="K451" i="11"/>
  <c r="K450" i="11"/>
  <c r="K449" i="11"/>
  <c r="K448" i="11"/>
  <c r="K447" i="11"/>
  <c r="K446" i="11"/>
  <c r="K445" i="11"/>
  <c r="K444" i="11"/>
  <c r="K443" i="11"/>
  <c r="K442" i="11"/>
  <c r="K441" i="11"/>
  <c r="K440" i="11"/>
  <c r="K439" i="11"/>
  <c r="K438" i="11"/>
  <c r="K437" i="11"/>
  <c r="K436" i="11"/>
  <c r="K435" i="11"/>
  <c r="K434" i="11"/>
  <c r="K433" i="11"/>
  <c r="K432" i="11"/>
  <c r="K431" i="11"/>
  <c r="K430" i="11"/>
  <c r="K429" i="11"/>
  <c r="K428" i="11"/>
  <c r="K427" i="11"/>
  <c r="K426" i="11"/>
  <c r="K425" i="11"/>
  <c r="K424" i="11"/>
  <c r="K423" i="11"/>
  <c r="K422" i="11"/>
  <c r="K421" i="11"/>
  <c r="K420" i="11"/>
  <c r="K419" i="11"/>
  <c r="K418" i="11"/>
  <c r="K417" i="11"/>
  <c r="K416" i="11"/>
  <c r="K415" i="11"/>
  <c r="K414" i="11"/>
  <c r="K413" i="11"/>
  <c r="K412" i="11"/>
  <c r="K411" i="11"/>
  <c r="K410" i="11"/>
  <c r="K409" i="11"/>
  <c r="K408" i="11"/>
  <c r="K407" i="11"/>
  <c r="K406" i="11"/>
  <c r="K405" i="11"/>
  <c r="K404" i="11"/>
  <c r="K403" i="11"/>
  <c r="K402" i="11"/>
  <c r="K401" i="11"/>
  <c r="K400" i="11"/>
  <c r="K399" i="11"/>
  <c r="K398" i="11"/>
  <c r="K397" i="11"/>
  <c r="K396" i="11"/>
  <c r="K395" i="11"/>
  <c r="K394" i="11"/>
  <c r="K393" i="11"/>
  <c r="K392" i="11"/>
  <c r="K391" i="11"/>
  <c r="K390" i="11"/>
  <c r="K389" i="11"/>
  <c r="K388" i="11"/>
  <c r="K387" i="11"/>
  <c r="K386" i="11"/>
  <c r="K385" i="11"/>
  <c r="K384" i="11"/>
  <c r="K383" i="11"/>
  <c r="K382" i="11"/>
  <c r="K381" i="11"/>
  <c r="K380" i="11"/>
  <c r="K379" i="11"/>
  <c r="K378" i="11"/>
  <c r="K377" i="11"/>
  <c r="K376" i="11"/>
  <c r="K375" i="11"/>
  <c r="K374" i="11"/>
  <c r="K373" i="11"/>
  <c r="K372" i="11"/>
  <c r="K371" i="11"/>
  <c r="K370" i="11"/>
  <c r="K369" i="11"/>
  <c r="K368" i="11"/>
  <c r="K367" i="11"/>
  <c r="K366" i="11"/>
  <c r="K365" i="11"/>
  <c r="K364" i="11"/>
  <c r="K363" i="11"/>
  <c r="K362" i="11"/>
  <c r="K361" i="11"/>
  <c r="K360" i="11"/>
  <c r="K359" i="11"/>
  <c r="K358" i="11"/>
  <c r="K357" i="11"/>
  <c r="K356" i="11"/>
  <c r="K355" i="11"/>
  <c r="K354" i="11"/>
  <c r="K353" i="11"/>
  <c r="K352" i="11"/>
  <c r="K351" i="11"/>
  <c r="K350" i="11"/>
  <c r="K349" i="11"/>
  <c r="K348" i="11"/>
  <c r="K347" i="11"/>
  <c r="K346" i="11"/>
  <c r="K345" i="11"/>
  <c r="K344" i="11"/>
  <c r="K343" i="11"/>
  <c r="K342" i="11"/>
  <c r="K341" i="11"/>
  <c r="K340" i="11"/>
  <c r="K339" i="11"/>
  <c r="K338" i="11"/>
  <c r="K337" i="11"/>
  <c r="K336" i="11"/>
  <c r="K335" i="11"/>
  <c r="K334" i="11"/>
  <c r="K333" i="11"/>
  <c r="K332" i="11"/>
  <c r="K331" i="11"/>
  <c r="K330" i="11"/>
  <c r="K329" i="11"/>
  <c r="K328" i="11"/>
  <c r="K327" i="11"/>
  <c r="K326" i="11"/>
  <c r="K325" i="11"/>
  <c r="K324" i="11"/>
  <c r="K323" i="11"/>
  <c r="K322" i="11"/>
  <c r="K321" i="11"/>
  <c r="K320" i="11"/>
  <c r="K319" i="11"/>
  <c r="K318" i="11"/>
  <c r="K317" i="11"/>
  <c r="K316" i="11"/>
  <c r="K315" i="11"/>
  <c r="K314" i="11"/>
  <c r="K313" i="11"/>
  <c r="K312" i="11"/>
  <c r="K311" i="11"/>
  <c r="K310" i="11"/>
  <c r="K309" i="11"/>
  <c r="K308" i="11"/>
  <c r="K307" i="11"/>
  <c r="K306" i="11"/>
  <c r="K305" i="11"/>
  <c r="K304" i="11"/>
  <c r="K303" i="11"/>
  <c r="K302" i="11"/>
  <c r="K301" i="11"/>
  <c r="K300" i="11"/>
  <c r="K299" i="11"/>
  <c r="K298" i="11"/>
  <c r="K297" i="11"/>
  <c r="K296" i="11"/>
  <c r="K295" i="11"/>
  <c r="K294" i="11"/>
  <c r="K293" i="11"/>
  <c r="K292" i="11"/>
  <c r="K291" i="11"/>
  <c r="K290" i="11"/>
  <c r="K289" i="11"/>
  <c r="K288" i="11"/>
  <c r="K287" i="11"/>
  <c r="K286" i="11"/>
  <c r="K285" i="11"/>
  <c r="K284" i="11"/>
  <c r="K283" i="11"/>
  <c r="K282" i="11"/>
  <c r="K281" i="11"/>
  <c r="K280" i="11"/>
  <c r="K279" i="11"/>
  <c r="K278" i="11"/>
  <c r="K277" i="11"/>
  <c r="K276" i="11"/>
  <c r="K275" i="11"/>
  <c r="K274" i="11"/>
  <c r="K273" i="11"/>
  <c r="K272" i="11"/>
  <c r="K271" i="11"/>
  <c r="K270" i="11"/>
  <c r="K269" i="11"/>
  <c r="K268" i="11"/>
  <c r="K267" i="11"/>
  <c r="K266" i="11"/>
  <c r="K265" i="11"/>
  <c r="K264" i="11"/>
  <c r="K263" i="11"/>
  <c r="K262" i="11"/>
  <c r="K261" i="11"/>
  <c r="K260" i="11"/>
  <c r="K259" i="11"/>
  <c r="K258" i="11"/>
  <c r="K257" i="11"/>
  <c r="K256" i="11"/>
  <c r="K255" i="11"/>
  <c r="K254" i="11"/>
  <c r="K253" i="11"/>
  <c r="K252" i="11"/>
  <c r="K251" i="11"/>
  <c r="K250" i="11"/>
  <c r="K249" i="11"/>
  <c r="K248" i="11"/>
  <c r="K247" i="11"/>
  <c r="K246" i="11"/>
  <c r="K245" i="11"/>
  <c r="K244" i="11"/>
  <c r="K243" i="11"/>
  <c r="K242" i="11"/>
  <c r="K241" i="11"/>
  <c r="K240" i="11"/>
  <c r="K239" i="11"/>
  <c r="K238" i="11"/>
  <c r="K237" i="11"/>
  <c r="K236" i="11"/>
  <c r="K235" i="11"/>
  <c r="K234" i="11"/>
  <c r="K233" i="11"/>
  <c r="K232" i="11"/>
  <c r="K231" i="11"/>
  <c r="K230" i="11"/>
  <c r="K229" i="11"/>
  <c r="K228" i="11"/>
  <c r="K227" i="11"/>
  <c r="K226" i="11"/>
  <c r="K225" i="11"/>
  <c r="K224" i="11"/>
  <c r="K223" i="11"/>
  <c r="K222" i="11"/>
  <c r="K221" i="11"/>
  <c r="K220" i="11"/>
  <c r="K219" i="11"/>
  <c r="K218" i="11"/>
  <c r="K217" i="11"/>
  <c r="K216" i="11"/>
  <c r="K215" i="11"/>
  <c r="K214" i="11"/>
  <c r="K213" i="11"/>
  <c r="K212" i="11"/>
  <c r="K211" i="11"/>
  <c r="K210" i="11"/>
  <c r="K209" i="11"/>
  <c r="K208" i="11"/>
  <c r="K207" i="11"/>
  <c r="K206" i="11"/>
  <c r="K205" i="11"/>
  <c r="K204" i="11"/>
  <c r="K203" i="11"/>
  <c r="K202" i="11"/>
  <c r="K201" i="11"/>
  <c r="K200" i="11"/>
  <c r="K199" i="11"/>
  <c r="K198" i="11"/>
  <c r="K197" i="11"/>
  <c r="K196" i="11"/>
  <c r="K195" i="11"/>
  <c r="K194" i="11"/>
  <c r="K193" i="11"/>
  <c r="K192" i="11"/>
  <c r="K191" i="11"/>
  <c r="K190" i="11"/>
  <c r="K189" i="11"/>
  <c r="K188" i="11"/>
  <c r="K187" i="11"/>
  <c r="K186" i="11"/>
  <c r="K185" i="11"/>
  <c r="K184" i="11"/>
  <c r="K183" i="11"/>
  <c r="K182" i="11"/>
  <c r="K181" i="11"/>
  <c r="K180" i="11"/>
  <c r="K179" i="11"/>
  <c r="K178" i="11"/>
  <c r="K177" i="11"/>
  <c r="K176" i="11"/>
  <c r="K175" i="11"/>
  <c r="K174" i="11"/>
  <c r="K173" i="11"/>
  <c r="K172" i="11"/>
  <c r="K171" i="11"/>
  <c r="K170" i="11"/>
  <c r="K169" i="11"/>
  <c r="K168" i="11"/>
  <c r="K167" i="11"/>
  <c r="K166" i="11"/>
  <c r="K165" i="11"/>
  <c r="K164" i="11"/>
  <c r="K163" i="11"/>
  <c r="K162" i="11"/>
  <c r="K161" i="11"/>
  <c r="K160" i="11"/>
  <c r="K159" i="11"/>
  <c r="K158" i="11"/>
  <c r="K157" i="11"/>
  <c r="K156" i="11"/>
  <c r="K155" i="11"/>
  <c r="K154" i="11"/>
  <c r="K153" i="11"/>
  <c r="K152" i="11"/>
  <c r="K151" i="11"/>
  <c r="K150" i="11"/>
  <c r="K149" i="11"/>
  <c r="K148" i="11"/>
  <c r="K147" i="11"/>
  <c r="K146" i="11"/>
  <c r="K145" i="11"/>
  <c r="K144" i="11"/>
  <c r="K143" i="11"/>
  <c r="K142" i="11"/>
  <c r="K141" i="11"/>
  <c r="K140" i="11"/>
  <c r="K139" i="11"/>
  <c r="K138" i="11"/>
  <c r="K137" i="11"/>
  <c r="K136" i="11"/>
  <c r="K135" i="11"/>
  <c r="K134" i="11"/>
  <c r="K133" i="11"/>
  <c r="K132" i="11"/>
  <c r="K131" i="11"/>
  <c r="K130" i="11"/>
  <c r="K129" i="11"/>
  <c r="K128" i="11"/>
  <c r="K127" i="11"/>
  <c r="K126" i="11"/>
  <c r="K125" i="11"/>
  <c r="K124" i="11"/>
  <c r="K123" i="11"/>
  <c r="K122" i="11"/>
  <c r="K121" i="11"/>
  <c r="K120" i="11"/>
  <c r="K119" i="11"/>
  <c r="K118" i="11"/>
  <c r="K117" i="11"/>
  <c r="K116" i="11"/>
  <c r="K115" i="11"/>
  <c r="K114" i="11"/>
  <c r="K113" i="11"/>
  <c r="K112" i="11"/>
  <c r="K111" i="11"/>
  <c r="K110" i="11"/>
  <c r="K109" i="11"/>
  <c r="K108" i="11"/>
  <c r="K107" i="11"/>
  <c r="K106" i="11"/>
  <c r="K105" i="11"/>
  <c r="K104" i="11"/>
  <c r="K103" i="11"/>
  <c r="K102" i="11"/>
  <c r="K101" i="11"/>
  <c r="K100" i="11"/>
  <c r="K99" i="11"/>
  <c r="K98" i="11"/>
  <c r="K97" i="11"/>
  <c r="K96" i="11"/>
  <c r="K95" i="11"/>
  <c r="K94" i="11"/>
  <c r="K93" i="11"/>
  <c r="K92" i="11"/>
  <c r="K91" i="11"/>
  <c r="K90" i="11"/>
  <c r="K89" i="11"/>
  <c r="K88" i="11"/>
  <c r="K87" i="11"/>
  <c r="K86" i="11"/>
  <c r="K85" i="11"/>
  <c r="K84" i="11"/>
  <c r="K83" i="11"/>
  <c r="K82" i="11"/>
  <c r="K81" i="11"/>
  <c r="K80" i="11"/>
  <c r="K79" i="11"/>
  <c r="K78" i="11"/>
  <c r="K77" i="11"/>
  <c r="K76" i="11"/>
  <c r="K75" i="11"/>
  <c r="K74" i="11"/>
  <c r="K73" i="11"/>
  <c r="K72" i="11"/>
  <c r="K71" i="11"/>
  <c r="K70" i="11"/>
  <c r="K69" i="11"/>
  <c r="K68" i="11"/>
  <c r="K67" i="11"/>
  <c r="K66" i="11"/>
  <c r="K65" i="11"/>
  <c r="K64" i="11"/>
  <c r="K63" i="11"/>
  <c r="K62" i="11"/>
  <c r="K61" i="11"/>
  <c r="K60" i="11"/>
  <c r="K59" i="11"/>
  <c r="K58" i="11"/>
  <c r="K57" i="11"/>
  <c r="K56" i="11"/>
  <c r="K55" i="11"/>
  <c r="K54" i="11"/>
  <c r="K53" i="11"/>
  <c r="K52" i="11"/>
  <c r="K51" i="11"/>
  <c r="K50" i="11"/>
  <c r="K49" i="11"/>
  <c r="K48" i="11"/>
  <c r="K47" i="11"/>
  <c r="K46" i="11"/>
  <c r="K45" i="11"/>
  <c r="K44" i="11"/>
  <c r="K43" i="11"/>
  <c r="K42" i="11"/>
  <c r="K41" i="11"/>
  <c r="K40" i="11"/>
  <c r="K39" i="11"/>
  <c r="K38" i="11"/>
  <c r="K37" i="11"/>
  <c r="K36" i="11"/>
  <c r="K35" i="11"/>
  <c r="K34" i="11"/>
  <c r="K33" i="11"/>
  <c r="K32" i="11"/>
  <c r="K31" i="11"/>
  <c r="K30" i="11"/>
  <c r="K29" i="11"/>
  <c r="K28" i="11"/>
  <c r="K27" i="11"/>
  <c r="K26" i="11"/>
  <c r="K25" i="11"/>
  <c r="K24" i="11"/>
  <c r="K23" i="11"/>
  <c r="K22" i="11"/>
  <c r="K21" i="11"/>
  <c r="K20" i="11"/>
  <c r="K19" i="11"/>
  <c r="K18" i="11"/>
  <c r="K17" i="11"/>
  <c r="K16" i="11"/>
  <c r="K15" i="11"/>
  <c r="K14" i="11"/>
  <c r="K13" i="11"/>
  <c r="K12" i="11"/>
  <c r="K11" i="11"/>
  <c r="K10" i="11"/>
  <c r="K9" i="11"/>
  <c r="K8" i="11"/>
  <c r="K7" i="11"/>
  <c r="K6" i="11"/>
  <c r="CF4" i="12" l="1"/>
  <c r="CF5" i="12"/>
  <c r="CF6" i="12"/>
  <c r="CF7" i="12"/>
  <c r="CF8" i="12"/>
  <c r="CF9" i="12"/>
  <c r="CF10" i="12"/>
  <c r="CF11" i="12"/>
  <c r="CF12" i="12"/>
  <c r="CF13" i="12"/>
  <c r="CF14" i="12"/>
  <c r="CF15" i="12"/>
  <c r="CF16" i="12"/>
  <c r="CF17" i="12"/>
  <c r="CF18" i="12"/>
  <c r="CF19" i="12"/>
  <c r="CF20" i="12"/>
  <c r="CF21" i="12"/>
  <c r="CF22" i="12"/>
  <c r="CF23" i="12"/>
  <c r="CF24" i="12"/>
  <c r="CF25" i="12"/>
  <c r="CF26" i="12"/>
  <c r="CF27" i="12"/>
  <c r="CF28" i="12"/>
  <c r="CF29" i="12"/>
  <c r="CF30" i="12"/>
  <c r="CF31" i="12"/>
  <c r="CF32" i="12"/>
  <c r="CF33" i="12"/>
  <c r="CF34" i="12"/>
  <c r="CF35" i="12"/>
  <c r="CF36" i="12"/>
  <c r="CF37" i="12"/>
  <c r="CF38" i="12"/>
  <c r="CF39" i="12"/>
  <c r="CF40" i="12"/>
  <c r="CF41" i="12"/>
  <c r="CF42" i="12"/>
  <c r="CF43" i="12"/>
  <c r="CF44" i="12"/>
  <c r="CF45" i="12"/>
  <c r="CF46" i="12"/>
  <c r="CF47" i="12"/>
  <c r="CF48" i="12"/>
  <c r="CF49" i="12"/>
  <c r="CF50" i="12"/>
  <c r="CF51" i="12"/>
  <c r="CF52" i="12"/>
  <c r="CF53" i="12"/>
  <c r="CF54" i="12"/>
  <c r="CF55" i="12"/>
  <c r="CF56" i="12"/>
  <c r="CF57" i="12"/>
  <c r="CF58" i="12"/>
  <c r="CF59" i="12"/>
  <c r="CF60" i="12"/>
  <c r="CF61" i="12"/>
  <c r="CF62" i="12"/>
  <c r="CF63" i="12"/>
  <c r="CF64" i="12"/>
  <c r="CF65" i="12"/>
  <c r="CF66" i="12"/>
  <c r="CF67" i="12"/>
  <c r="CF68" i="12"/>
  <c r="CF69" i="12"/>
  <c r="CF70" i="12"/>
  <c r="CF71" i="12"/>
  <c r="CF72" i="12"/>
  <c r="CF73" i="12"/>
  <c r="CF74" i="12"/>
  <c r="CF75" i="12"/>
  <c r="CF76" i="12"/>
  <c r="CF77" i="12"/>
  <c r="CF78" i="12"/>
  <c r="CF79" i="12"/>
  <c r="CF80" i="12"/>
  <c r="CF81" i="12"/>
  <c r="CF82" i="12"/>
  <c r="CF83" i="12"/>
  <c r="CF84" i="12"/>
  <c r="CF85" i="12"/>
  <c r="CF86" i="12"/>
  <c r="CF87" i="12"/>
  <c r="CF88" i="12"/>
  <c r="CF89" i="12"/>
  <c r="CF90" i="12"/>
  <c r="CF91" i="12"/>
  <c r="CF92" i="12"/>
  <c r="CF93" i="12"/>
  <c r="CF94" i="12"/>
  <c r="CF95" i="12"/>
  <c r="CF96" i="12"/>
  <c r="CF97" i="12"/>
  <c r="CF98" i="12"/>
  <c r="CF99" i="12"/>
  <c r="CF100" i="12"/>
  <c r="CF101" i="12"/>
  <c r="CF102" i="12"/>
  <c r="CF3" i="12"/>
  <c r="CF2" i="12"/>
  <c r="CC1" i="12"/>
  <c r="ED1" i="12"/>
  <c r="DK633" i="11"/>
  <c r="CQ633" i="11"/>
  <c r="BW633" i="11"/>
  <c r="BB633" i="11"/>
  <c r="AG633" i="11"/>
  <c r="DK632" i="11"/>
  <c r="CQ632" i="11"/>
  <c r="BW632" i="11"/>
  <c r="BB632" i="11"/>
  <c r="AG632" i="11"/>
  <c r="DK631" i="11"/>
  <c r="CQ631" i="11"/>
  <c r="BW631" i="11"/>
  <c r="BB631" i="11"/>
  <c r="AG631" i="11"/>
  <c r="DK630" i="11"/>
  <c r="CQ630" i="11"/>
  <c r="CL630" i="11"/>
  <c r="CH630" i="11"/>
  <c r="BW630" i="11"/>
  <c r="BB630" i="11"/>
  <c r="AG630" i="11"/>
  <c r="DK629" i="11"/>
  <c r="CQ629" i="11"/>
  <c r="CM629" i="11"/>
  <c r="CG629" i="11"/>
  <c r="CB629" i="11"/>
  <c r="BW629" i="11"/>
  <c r="CO629" i="11" s="1"/>
  <c r="BB629" i="11"/>
  <c r="AG629" i="11"/>
  <c r="DK628" i="11"/>
  <c r="CQ628" i="11"/>
  <c r="CK628" i="11"/>
  <c r="CG628" i="11"/>
  <c r="BL628" i="11" s="1"/>
  <c r="CC628" i="11"/>
  <c r="BH628" i="11" s="1"/>
  <c r="BW628" i="11"/>
  <c r="BB628" i="11"/>
  <c r="AG628" i="11"/>
  <c r="DK627" i="11"/>
  <c r="CQ627" i="11"/>
  <c r="CM627" i="11"/>
  <c r="AW627" i="11" s="1"/>
  <c r="CJ627" i="11"/>
  <c r="AT627" i="11" s="1"/>
  <c r="CB627" i="11"/>
  <c r="BZ627" i="11"/>
  <c r="BW627" i="11"/>
  <c r="CO627" i="11" s="1"/>
  <c r="BT627" i="11" s="1"/>
  <c r="BO627" i="11"/>
  <c r="BB627" i="11"/>
  <c r="AG627" i="11"/>
  <c r="DK626" i="11"/>
  <c r="CQ626" i="11"/>
  <c r="BW626" i="11"/>
  <c r="BB626" i="11"/>
  <c r="AG626" i="11"/>
  <c r="DK625" i="11"/>
  <c r="CQ625" i="11"/>
  <c r="BW625" i="11"/>
  <c r="BB625" i="11"/>
  <c r="AG625" i="11"/>
  <c r="DK624" i="11"/>
  <c r="CQ624" i="11"/>
  <c r="CB624" i="11"/>
  <c r="BW624" i="11"/>
  <c r="BB624" i="11"/>
  <c r="AG624" i="11"/>
  <c r="DK623" i="11"/>
  <c r="CQ623" i="11"/>
  <c r="CJ623" i="11"/>
  <c r="BW623" i="11"/>
  <c r="BB623" i="11"/>
  <c r="AG623" i="11"/>
  <c r="DK622" i="11"/>
  <c r="CQ622" i="11"/>
  <c r="CM622" i="11"/>
  <c r="CE622" i="11"/>
  <c r="BW622" i="11"/>
  <c r="BB622" i="11"/>
  <c r="AG622" i="11"/>
  <c r="DK621" i="11"/>
  <c r="CQ621" i="11"/>
  <c r="CJ621" i="11"/>
  <c r="CH621" i="11"/>
  <c r="BM621" i="11" s="1"/>
  <c r="BW621" i="11"/>
  <c r="BB621" i="11"/>
  <c r="AG621" i="11"/>
  <c r="DK620" i="11"/>
  <c r="CQ620" i="11"/>
  <c r="CM620" i="11"/>
  <c r="BW620" i="11"/>
  <c r="BB620" i="11"/>
  <c r="AG620" i="11"/>
  <c r="DK619" i="11"/>
  <c r="CQ619" i="11"/>
  <c r="BW619" i="11"/>
  <c r="BB619" i="11"/>
  <c r="AG619" i="11"/>
  <c r="DK618" i="11"/>
  <c r="CQ618" i="11"/>
  <c r="BW618" i="11"/>
  <c r="CN618" i="11" s="1"/>
  <c r="BB618" i="11"/>
  <c r="AG618" i="11"/>
  <c r="DK617" i="11"/>
  <c r="CQ617" i="11"/>
  <c r="CD617" i="11"/>
  <c r="CA617" i="11"/>
  <c r="BW617" i="11"/>
  <c r="CF617" i="11" s="1"/>
  <c r="BB617" i="11"/>
  <c r="AG617" i="11"/>
  <c r="DK616" i="11"/>
  <c r="CQ616" i="11"/>
  <c r="BW616" i="11"/>
  <c r="BB616" i="11"/>
  <c r="AG616" i="11"/>
  <c r="DK615" i="11"/>
  <c r="CQ615" i="11"/>
  <c r="CG615" i="11"/>
  <c r="BL615" i="11" s="1"/>
  <c r="BW615" i="11"/>
  <c r="BB615" i="11"/>
  <c r="AG615" i="11"/>
  <c r="DK614" i="11"/>
  <c r="CQ614" i="11"/>
  <c r="CN614" i="11"/>
  <c r="CL614" i="11"/>
  <c r="BW614" i="11"/>
  <c r="BB614" i="11"/>
  <c r="AG614" i="11"/>
  <c r="DK613" i="11"/>
  <c r="CQ613" i="11"/>
  <c r="BW613" i="11"/>
  <c r="BB613" i="11"/>
  <c r="AG613" i="11"/>
  <c r="DK612" i="11"/>
  <c r="CQ612" i="11"/>
  <c r="CN612" i="11"/>
  <c r="CC612" i="11"/>
  <c r="BZ612" i="11"/>
  <c r="BW612" i="11"/>
  <c r="CL612" i="11" s="1"/>
  <c r="AV612" i="11" s="1"/>
  <c r="BB612" i="11"/>
  <c r="AG612" i="11"/>
  <c r="DK611" i="11"/>
  <c r="CQ611" i="11"/>
  <c r="CB611" i="11"/>
  <c r="BW611" i="11"/>
  <c r="CG611" i="11" s="1"/>
  <c r="BB611" i="11"/>
  <c r="AG611" i="11"/>
  <c r="DK610" i="11"/>
  <c r="CQ610" i="11"/>
  <c r="BW610" i="11"/>
  <c r="CI610" i="11" s="1"/>
  <c r="BB610" i="11"/>
  <c r="AG610" i="11"/>
  <c r="DK609" i="11"/>
  <c r="CQ609" i="11"/>
  <c r="CM609" i="11"/>
  <c r="CL609" i="11"/>
  <c r="CE609" i="11"/>
  <c r="CA609" i="11"/>
  <c r="BZ609" i="11"/>
  <c r="BW609" i="11"/>
  <c r="CH609" i="11" s="1"/>
  <c r="BB609" i="11"/>
  <c r="AG609" i="11"/>
  <c r="DK608" i="11"/>
  <c r="CQ608" i="11"/>
  <c r="CO608" i="11"/>
  <c r="AY608" i="11" s="1"/>
  <c r="CH608" i="11"/>
  <c r="BW608" i="11"/>
  <c r="BB608" i="11"/>
  <c r="AG608" i="11"/>
  <c r="DK607" i="11"/>
  <c r="CQ607" i="11"/>
  <c r="CO607" i="11"/>
  <c r="CM607" i="11"/>
  <c r="BW607" i="11"/>
  <c r="BB607" i="11"/>
  <c r="AG607" i="11"/>
  <c r="DK606" i="11"/>
  <c r="CQ606" i="11"/>
  <c r="BW606" i="11"/>
  <c r="CJ606" i="11" s="1"/>
  <c r="BB606" i="11"/>
  <c r="AG606" i="11"/>
  <c r="DK605" i="11"/>
  <c r="CQ605" i="11"/>
  <c r="CK605" i="11"/>
  <c r="CA605" i="11"/>
  <c r="BW605" i="11"/>
  <c r="BB605" i="11"/>
  <c r="AG605" i="11"/>
  <c r="DK604" i="11"/>
  <c r="CQ604" i="11"/>
  <c r="CN604" i="11"/>
  <c r="BW604" i="11"/>
  <c r="BB604" i="11"/>
  <c r="AG604" i="11"/>
  <c r="DK603" i="11"/>
  <c r="CQ603" i="11"/>
  <c r="CD603" i="11"/>
  <c r="CA603" i="11"/>
  <c r="BW603" i="11"/>
  <c r="CL603" i="11" s="1"/>
  <c r="BB603" i="11"/>
  <c r="AG603" i="11"/>
  <c r="DK602" i="11"/>
  <c r="CQ602" i="11"/>
  <c r="CO602" i="11"/>
  <c r="BT602" i="11" s="1"/>
  <c r="CL602" i="11"/>
  <c r="CA602" i="11"/>
  <c r="BW602" i="11"/>
  <c r="BB602" i="11"/>
  <c r="AG602" i="11"/>
  <c r="DK601" i="11"/>
  <c r="CQ601" i="11"/>
  <c r="CL601" i="11"/>
  <c r="BQ601" i="11" s="1"/>
  <c r="CJ601" i="11"/>
  <c r="CB601" i="11"/>
  <c r="BZ601" i="11"/>
  <c r="BE601" i="11" s="1"/>
  <c r="BW601" i="11"/>
  <c r="CO601" i="11" s="1"/>
  <c r="AY601" i="11" s="1"/>
  <c r="BB601" i="11"/>
  <c r="AJ601" i="11"/>
  <c r="AG601" i="11"/>
  <c r="DK600" i="11"/>
  <c r="CQ600" i="11"/>
  <c r="BW600" i="11"/>
  <c r="BB600" i="11"/>
  <c r="AG600" i="11"/>
  <c r="DK599" i="11"/>
  <c r="CQ599" i="11"/>
  <c r="CE599" i="11"/>
  <c r="BW599" i="11"/>
  <c r="CI599" i="11" s="1"/>
  <c r="BB599" i="11"/>
  <c r="AG599" i="11"/>
  <c r="DK598" i="11"/>
  <c r="CQ598" i="11"/>
  <c r="BW598" i="11"/>
  <c r="BB598" i="11"/>
  <c r="AG598" i="11"/>
  <c r="DK597" i="11"/>
  <c r="CQ597" i="11"/>
  <c r="CF597" i="11"/>
  <c r="BK597" i="11" s="1"/>
  <c r="CD597" i="11"/>
  <c r="BI597" i="11" s="1"/>
  <c r="BW597" i="11"/>
  <c r="CL597" i="11" s="1"/>
  <c r="BQ597" i="11" s="1"/>
  <c r="BB597" i="11"/>
  <c r="AP597" i="11"/>
  <c r="AG597" i="11"/>
  <c r="DK596" i="11"/>
  <c r="CQ596" i="11"/>
  <c r="BW596" i="11"/>
  <c r="CI596" i="11" s="1"/>
  <c r="BB596" i="11"/>
  <c r="AG596" i="11"/>
  <c r="DK595" i="11"/>
  <c r="CQ595" i="11"/>
  <c r="CD595" i="11"/>
  <c r="BW595" i="11"/>
  <c r="BB595" i="11"/>
  <c r="AG595" i="11"/>
  <c r="DK594" i="11"/>
  <c r="CQ594" i="11"/>
  <c r="CM594" i="11"/>
  <c r="CG594" i="11"/>
  <c r="BL594" i="11" s="1"/>
  <c r="CA594" i="11"/>
  <c r="BF594" i="11" s="1"/>
  <c r="BZ594" i="11"/>
  <c r="BW594" i="11"/>
  <c r="CL594" i="11" s="1"/>
  <c r="BB594" i="11"/>
  <c r="AK594" i="11"/>
  <c r="AG594" i="11"/>
  <c r="DK593" i="11"/>
  <c r="CQ593" i="11"/>
  <c r="CN593" i="11"/>
  <c r="BW593" i="11"/>
  <c r="BB593" i="11"/>
  <c r="AG593" i="11"/>
  <c r="DK592" i="11"/>
  <c r="CQ592" i="11"/>
  <c r="BW592" i="11"/>
  <c r="BB592" i="11"/>
  <c r="AG592" i="11"/>
  <c r="DK591" i="11"/>
  <c r="CQ591" i="11"/>
  <c r="CL591" i="11"/>
  <c r="BW591" i="11"/>
  <c r="BB591" i="11"/>
  <c r="AG591" i="11"/>
  <c r="DK590" i="11"/>
  <c r="CQ590" i="11"/>
  <c r="BW590" i="11"/>
  <c r="BB590" i="11"/>
  <c r="AG590" i="11"/>
  <c r="DK589" i="11"/>
  <c r="CQ589" i="11"/>
  <c r="CN589" i="11"/>
  <c r="CG589" i="11"/>
  <c r="CC589" i="11"/>
  <c r="BW589" i="11"/>
  <c r="BB589" i="11"/>
  <c r="AG589" i="11"/>
  <c r="DK588" i="11"/>
  <c r="CQ588" i="11"/>
  <c r="CG588" i="11"/>
  <c r="CB588" i="11"/>
  <c r="BW588" i="11"/>
  <c r="CE588" i="11" s="1"/>
  <c r="BB588" i="11"/>
  <c r="AG588" i="11"/>
  <c r="DK587" i="11"/>
  <c r="CQ587" i="11"/>
  <c r="CM587" i="11"/>
  <c r="AW587" i="11" s="1"/>
  <c r="CH587" i="11"/>
  <c r="BM587" i="11" s="1"/>
  <c r="CA587" i="11"/>
  <c r="BW587" i="11"/>
  <c r="BB587" i="11"/>
  <c r="AG587" i="11"/>
  <c r="DK586" i="11"/>
  <c r="CQ586" i="11"/>
  <c r="CH586" i="11"/>
  <c r="CC586" i="11"/>
  <c r="BH586" i="11" s="1"/>
  <c r="CA586" i="11"/>
  <c r="BF586" i="11" s="1"/>
  <c r="BW586" i="11"/>
  <c r="CM586" i="11" s="1"/>
  <c r="BB586" i="11"/>
  <c r="AK586" i="11"/>
  <c r="AG586" i="11"/>
  <c r="DK585" i="11"/>
  <c r="CQ585" i="11"/>
  <c r="CC585" i="11"/>
  <c r="BW585" i="11"/>
  <c r="BB585" i="11"/>
  <c r="AG585" i="11"/>
  <c r="DK584" i="11"/>
  <c r="CQ584" i="11"/>
  <c r="BW584" i="11"/>
  <c r="BB584" i="11"/>
  <c r="AG584" i="11"/>
  <c r="DK583" i="11"/>
  <c r="CQ583" i="11"/>
  <c r="CL583" i="11"/>
  <c r="BW583" i="11"/>
  <c r="BB583" i="11"/>
  <c r="AG583" i="11"/>
  <c r="DK582" i="11"/>
  <c r="CQ582" i="11"/>
  <c r="BZ582" i="11"/>
  <c r="BE582" i="11" s="1"/>
  <c r="BW582" i="11"/>
  <c r="BB582" i="11"/>
  <c r="AG582" i="11"/>
  <c r="DK581" i="11"/>
  <c r="CQ581" i="11"/>
  <c r="BW581" i="11"/>
  <c r="BB581" i="11"/>
  <c r="AG581" i="11"/>
  <c r="DK580" i="11"/>
  <c r="CQ580" i="11"/>
  <c r="CH580" i="11"/>
  <c r="BM580" i="11" s="1"/>
  <c r="CD580" i="11"/>
  <c r="BI580" i="11" s="1"/>
  <c r="BW580" i="11"/>
  <c r="BB580" i="11"/>
  <c r="AG580" i="11"/>
  <c r="DK579" i="11"/>
  <c r="CQ579" i="11"/>
  <c r="BW579" i="11"/>
  <c r="BB579" i="11"/>
  <c r="AG579" i="11"/>
  <c r="DK578" i="11"/>
  <c r="CQ578" i="11"/>
  <c r="BW578" i="11"/>
  <c r="BB578" i="11"/>
  <c r="AG578" i="11"/>
  <c r="DK577" i="11"/>
  <c r="CQ577" i="11"/>
  <c r="CI577" i="11"/>
  <c r="BN577" i="11" s="1"/>
  <c r="CE577" i="11"/>
  <c r="BJ577" i="11" s="1"/>
  <c r="BW577" i="11"/>
  <c r="CK577" i="11" s="1"/>
  <c r="BB577" i="11"/>
  <c r="AG577" i="11"/>
  <c r="DK576" i="11"/>
  <c r="CQ576" i="11"/>
  <c r="CL576" i="11"/>
  <c r="BQ576" i="11" s="1"/>
  <c r="CJ576" i="11"/>
  <c r="BO576" i="11" s="1"/>
  <c r="CD576" i="11"/>
  <c r="CB576" i="11"/>
  <c r="BZ576" i="11"/>
  <c r="BE576" i="11" s="1"/>
  <c r="BW576" i="11"/>
  <c r="CO576" i="11" s="1"/>
  <c r="AY576" i="11" s="1"/>
  <c r="BB576" i="11"/>
  <c r="AT576" i="11"/>
  <c r="AG576" i="11"/>
  <c r="DK575" i="11"/>
  <c r="CQ575" i="11"/>
  <c r="BW575" i="11"/>
  <c r="BB575" i="11"/>
  <c r="AG575" i="11"/>
  <c r="DK574" i="11"/>
  <c r="CQ574" i="11"/>
  <c r="CE574" i="11"/>
  <c r="CB574" i="11"/>
  <c r="BW574" i="11"/>
  <c r="CJ574" i="11" s="1"/>
  <c r="BO574" i="11" s="1"/>
  <c r="BB574" i="11"/>
  <c r="AG574" i="11"/>
  <c r="DK573" i="11"/>
  <c r="CQ573" i="11"/>
  <c r="CI573" i="11"/>
  <c r="BN573" i="11" s="1"/>
  <c r="CE573" i="11"/>
  <c r="BJ573" i="11" s="1"/>
  <c r="BW573" i="11"/>
  <c r="CM573" i="11" s="1"/>
  <c r="BR573" i="11" s="1"/>
  <c r="BB573" i="11"/>
  <c r="AS573" i="11"/>
  <c r="AG573" i="11"/>
  <c r="E309" i="37"/>
  <c r="N573" i="11"/>
  <c r="O573" i="11"/>
  <c r="P573" i="11"/>
  <c r="Q573" i="11"/>
  <c r="R573" i="11"/>
  <c r="S573" i="11"/>
  <c r="T573" i="11"/>
  <c r="U573" i="11"/>
  <c r="V573" i="11"/>
  <c r="W573" i="11"/>
  <c r="X573" i="11"/>
  <c r="Y573" i="11"/>
  <c r="Z573" i="11"/>
  <c r="AA573" i="11"/>
  <c r="AB573" i="11"/>
  <c r="AC573" i="11"/>
  <c r="N574" i="11"/>
  <c r="O574" i="11"/>
  <c r="P574" i="11"/>
  <c r="Q574" i="11"/>
  <c r="R574" i="11"/>
  <c r="S574" i="11"/>
  <c r="T574" i="11"/>
  <c r="U574" i="11"/>
  <c r="V574" i="11"/>
  <c r="W574" i="11"/>
  <c r="X574" i="11"/>
  <c r="Y574" i="11"/>
  <c r="Z574" i="11"/>
  <c r="AA574" i="11"/>
  <c r="AB574" i="11"/>
  <c r="AC574" i="11"/>
  <c r="N575" i="11"/>
  <c r="O575" i="11"/>
  <c r="P575" i="11"/>
  <c r="Q575" i="11"/>
  <c r="R575" i="11"/>
  <c r="S575" i="11"/>
  <c r="T575" i="11"/>
  <c r="U575" i="11"/>
  <c r="V575" i="11"/>
  <c r="W575" i="11"/>
  <c r="X575" i="11"/>
  <c r="Y575" i="11"/>
  <c r="Z575" i="11"/>
  <c r="AA575" i="11"/>
  <c r="AB575" i="11"/>
  <c r="AC575" i="11"/>
  <c r="N576" i="11"/>
  <c r="O576" i="11"/>
  <c r="P576" i="11"/>
  <c r="Q576" i="11"/>
  <c r="R576" i="11"/>
  <c r="S576" i="11"/>
  <c r="T576" i="11"/>
  <c r="U576" i="11"/>
  <c r="V576" i="11"/>
  <c r="W576" i="11"/>
  <c r="X576" i="11"/>
  <c r="Y576" i="11"/>
  <c r="Z576" i="11"/>
  <c r="AA576" i="11"/>
  <c r="AB576" i="11"/>
  <c r="AC576" i="11"/>
  <c r="N577" i="11"/>
  <c r="O577" i="11"/>
  <c r="P577" i="11"/>
  <c r="Q577" i="11"/>
  <c r="R577" i="11"/>
  <c r="S577" i="11"/>
  <c r="T577" i="11"/>
  <c r="U577" i="11"/>
  <c r="V577" i="11"/>
  <c r="W577" i="11"/>
  <c r="X577" i="11"/>
  <c r="Y577" i="11"/>
  <c r="Z577" i="11"/>
  <c r="AA577" i="11"/>
  <c r="AB577" i="11"/>
  <c r="AC577" i="11"/>
  <c r="N578" i="11"/>
  <c r="O578" i="11"/>
  <c r="P578" i="11"/>
  <c r="Q578" i="11"/>
  <c r="R578" i="11"/>
  <c r="S578" i="11"/>
  <c r="T578" i="11"/>
  <c r="U578" i="11"/>
  <c r="V578" i="11"/>
  <c r="W578" i="11"/>
  <c r="X578" i="11"/>
  <c r="Y578" i="11"/>
  <c r="Z578" i="11"/>
  <c r="AA578" i="11"/>
  <c r="AB578" i="11"/>
  <c r="AC578" i="11"/>
  <c r="N579" i="11"/>
  <c r="O579" i="11"/>
  <c r="P579" i="11"/>
  <c r="Q579" i="11"/>
  <c r="R579" i="11"/>
  <c r="S579" i="11"/>
  <c r="T579" i="11"/>
  <c r="U579" i="11"/>
  <c r="V579" i="11"/>
  <c r="W579" i="11"/>
  <c r="X579" i="11"/>
  <c r="Y579" i="11"/>
  <c r="Z579" i="11"/>
  <c r="AA579" i="11"/>
  <c r="AB579" i="11"/>
  <c r="AC579" i="11"/>
  <c r="N580" i="11"/>
  <c r="O580" i="11"/>
  <c r="P580" i="11"/>
  <c r="Q580" i="11"/>
  <c r="R580" i="11"/>
  <c r="S580" i="11"/>
  <c r="T580" i="11"/>
  <c r="U580" i="11"/>
  <c r="V580" i="11"/>
  <c r="W580" i="11"/>
  <c r="X580" i="11"/>
  <c r="Y580" i="11"/>
  <c r="Z580" i="11"/>
  <c r="AA580" i="11"/>
  <c r="AB580" i="11"/>
  <c r="AC580" i="11"/>
  <c r="N581" i="11"/>
  <c r="O581" i="11"/>
  <c r="P581" i="11"/>
  <c r="Q581" i="11"/>
  <c r="R581" i="11"/>
  <c r="S581" i="11"/>
  <c r="T581" i="11"/>
  <c r="U581" i="11"/>
  <c r="V581" i="11"/>
  <c r="W581" i="11"/>
  <c r="X581" i="11"/>
  <c r="Y581" i="11"/>
  <c r="Z581" i="11"/>
  <c r="AA581" i="11"/>
  <c r="AB581" i="11"/>
  <c r="AC581" i="11"/>
  <c r="N582" i="11"/>
  <c r="O582" i="11"/>
  <c r="P582" i="11"/>
  <c r="Q582" i="11"/>
  <c r="R582" i="11"/>
  <c r="S582" i="11"/>
  <c r="T582" i="11"/>
  <c r="U582" i="11"/>
  <c r="V582" i="11"/>
  <c r="W582" i="11"/>
  <c r="X582" i="11"/>
  <c r="Y582" i="11"/>
  <c r="Z582" i="11"/>
  <c r="AA582" i="11"/>
  <c r="AB582" i="11"/>
  <c r="AC582" i="11"/>
  <c r="N583" i="11"/>
  <c r="O583" i="11"/>
  <c r="P583" i="11"/>
  <c r="Q583" i="11"/>
  <c r="R583" i="11"/>
  <c r="S583" i="11"/>
  <c r="T583" i="11"/>
  <c r="U583" i="11"/>
  <c r="V583" i="11"/>
  <c r="W583" i="11"/>
  <c r="X583" i="11"/>
  <c r="Y583" i="11"/>
  <c r="Z583" i="11"/>
  <c r="AA583" i="11"/>
  <c r="AB583" i="11"/>
  <c r="AC583" i="11"/>
  <c r="N584" i="11"/>
  <c r="O584" i="11"/>
  <c r="P584" i="11"/>
  <c r="Q584" i="11"/>
  <c r="R584" i="11"/>
  <c r="S584" i="11"/>
  <c r="T584" i="11"/>
  <c r="U584" i="11"/>
  <c r="V584" i="11"/>
  <c r="W584" i="11"/>
  <c r="X584" i="11"/>
  <c r="Y584" i="11"/>
  <c r="Z584" i="11"/>
  <c r="AA584" i="11"/>
  <c r="AB584" i="11"/>
  <c r="AC584" i="11"/>
  <c r="N585" i="11"/>
  <c r="O585" i="11"/>
  <c r="P585" i="11"/>
  <c r="Q585" i="11"/>
  <c r="R585" i="11"/>
  <c r="S585" i="11"/>
  <c r="T585" i="11"/>
  <c r="U585" i="11"/>
  <c r="V585" i="11"/>
  <c r="W585" i="11"/>
  <c r="X585" i="11"/>
  <c r="Y585" i="11"/>
  <c r="Z585" i="11"/>
  <c r="AA585" i="11"/>
  <c r="AB585" i="11"/>
  <c r="AC585" i="11"/>
  <c r="N586" i="11"/>
  <c r="O586" i="11"/>
  <c r="P586" i="11"/>
  <c r="Q586" i="11"/>
  <c r="R586" i="11"/>
  <c r="S586" i="11"/>
  <c r="T586" i="11"/>
  <c r="U586" i="11"/>
  <c r="V586" i="11"/>
  <c r="W586" i="11"/>
  <c r="X586" i="11"/>
  <c r="Y586" i="11"/>
  <c r="Z586" i="11"/>
  <c r="AA586" i="11"/>
  <c r="AB586" i="11"/>
  <c r="AC586" i="11"/>
  <c r="N587" i="11"/>
  <c r="O587" i="11"/>
  <c r="P587" i="11"/>
  <c r="Q587" i="11"/>
  <c r="R587" i="11"/>
  <c r="S587" i="11"/>
  <c r="T587" i="11"/>
  <c r="U587" i="11"/>
  <c r="V587" i="11"/>
  <c r="W587" i="11"/>
  <c r="X587" i="11"/>
  <c r="Y587" i="11"/>
  <c r="Z587" i="11"/>
  <c r="AA587" i="11"/>
  <c r="AB587" i="11"/>
  <c r="AC587" i="11"/>
  <c r="N588" i="11"/>
  <c r="O588" i="11"/>
  <c r="P588" i="11"/>
  <c r="Q588" i="11"/>
  <c r="R588" i="11"/>
  <c r="S588" i="11"/>
  <c r="T588" i="11"/>
  <c r="U588" i="11"/>
  <c r="V588" i="11"/>
  <c r="W588" i="11"/>
  <c r="X588" i="11"/>
  <c r="Y588" i="11"/>
  <c r="Z588" i="11"/>
  <c r="AA588" i="11"/>
  <c r="AB588" i="11"/>
  <c r="AC588" i="11"/>
  <c r="N589" i="11"/>
  <c r="O589" i="11"/>
  <c r="P589" i="11"/>
  <c r="Q589" i="11"/>
  <c r="R589" i="11"/>
  <c r="S589" i="11"/>
  <c r="T589" i="11"/>
  <c r="U589" i="11"/>
  <c r="V589" i="11"/>
  <c r="W589" i="11"/>
  <c r="X589" i="11"/>
  <c r="Y589" i="11"/>
  <c r="Z589" i="11"/>
  <c r="AA589" i="11"/>
  <c r="AB589" i="11"/>
  <c r="AC589" i="11"/>
  <c r="N590" i="11"/>
  <c r="O590" i="11"/>
  <c r="P590" i="11"/>
  <c r="Q590" i="11"/>
  <c r="R590" i="11"/>
  <c r="S590" i="11"/>
  <c r="T590" i="11"/>
  <c r="U590" i="11"/>
  <c r="V590" i="11"/>
  <c r="W590" i="11"/>
  <c r="X590" i="11"/>
  <c r="Y590" i="11"/>
  <c r="Z590" i="11"/>
  <c r="AA590" i="11"/>
  <c r="AB590" i="11"/>
  <c r="AC590" i="11"/>
  <c r="N591" i="11"/>
  <c r="O591" i="11"/>
  <c r="P591" i="11"/>
  <c r="Q591" i="11"/>
  <c r="R591" i="11"/>
  <c r="S591" i="11"/>
  <c r="T591" i="11"/>
  <c r="U591" i="11"/>
  <c r="V591" i="11"/>
  <c r="W591" i="11"/>
  <c r="X591" i="11"/>
  <c r="Y591" i="11"/>
  <c r="Z591" i="11"/>
  <c r="AA591" i="11"/>
  <c r="AB591" i="11"/>
  <c r="AC591" i="11"/>
  <c r="N592" i="11"/>
  <c r="O592" i="11"/>
  <c r="P592" i="11"/>
  <c r="Q592" i="11"/>
  <c r="R592" i="11"/>
  <c r="S592" i="11"/>
  <c r="T592" i="11"/>
  <c r="U592" i="11"/>
  <c r="V592" i="11"/>
  <c r="W592" i="11"/>
  <c r="X592" i="11"/>
  <c r="Y592" i="11"/>
  <c r="Z592" i="11"/>
  <c r="AA592" i="11"/>
  <c r="AB592" i="11"/>
  <c r="AC592" i="11"/>
  <c r="N593" i="11"/>
  <c r="O593" i="11"/>
  <c r="P593" i="11"/>
  <c r="Q593" i="11"/>
  <c r="R593" i="11"/>
  <c r="S593" i="11"/>
  <c r="T593" i="11"/>
  <c r="U593" i="11"/>
  <c r="V593" i="11"/>
  <c r="W593" i="11"/>
  <c r="X593" i="11"/>
  <c r="Y593" i="11"/>
  <c r="Z593" i="11"/>
  <c r="AA593" i="11"/>
  <c r="AB593" i="11"/>
  <c r="AC593" i="11"/>
  <c r="N594" i="11"/>
  <c r="O594" i="11"/>
  <c r="P594" i="11"/>
  <c r="Q594" i="11"/>
  <c r="R594" i="11"/>
  <c r="S594" i="11"/>
  <c r="T594" i="11"/>
  <c r="U594" i="11"/>
  <c r="V594" i="11"/>
  <c r="W594" i="11"/>
  <c r="X594" i="11"/>
  <c r="Y594" i="11"/>
  <c r="Z594" i="11"/>
  <c r="AA594" i="11"/>
  <c r="AB594" i="11"/>
  <c r="AC594" i="11"/>
  <c r="N595" i="11"/>
  <c r="O595" i="11"/>
  <c r="P595" i="11"/>
  <c r="Q595" i="11"/>
  <c r="R595" i="11"/>
  <c r="S595" i="11"/>
  <c r="T595" i="11"/>
  <c r="U595" i="11"/>
  <c r="V595" i="11"/>
  <c r="W595" i="11"/>
  <c r="X595" i="11"/>
  <c r="Y595" i="11"/>
  <c r="Z595" i="11"/>
  <c r="AA595" i="11"/>
  <c r="AB595" i="11"/>
  <c r="AC595" i="11"/>
  <c r="N596" i="11"/>
  <c r="O596" i="11"/>
  <c r="P596" i="11"/>
  <c r="Q596" i="11"/>
  <c r="R596" i="11"/>
  <c r="S596" i="11"/>
  <c r="T596" i="11"/>
  <c r="U596" i="11"/>
  <c r="V596" i="11"/>
  <c r="W596" i="11"/>
  <c r="X596" i="11"/>
  <c r="Y596" i="11"/>
  <c r="Z596" i="11"/>
  <c r="AA596" i="11"/>
  <c r="AB596" i="11"/>
  <c r="AC596" i="11"/>
  <c r="N597" i="11"/>
  <c r="O597" i="11"/>
  <c r="P597" i="11"/>
  <c r="Q597" i="11"/>
  <c r="R597" i="11"/>
  <c r="S597" i="11"/>
  <c r="T597" i="11"/>
  <c r="U597" i="11"/>
  <c r="V597" i="11"/>
  <c r="W597" i="11"/>
  <c r="X597" i="11"/>
  <c r="Y597" i="11"/>
  <c r="Z597" i="11"/>
  <c r="AA597" i="11"/>
  <c r="AB597" i="11"/>
  <c r="AC597" i="11"/>
  <c r="N598" i="11"/>
  <c r="O598" i="11"/>
  <c r="P598" i="11"/>
  <c r="Q598" i="11"/>
  <c r="R598" i="11"/>
  <c r="S598" i="11"/>
  <c r="T598" i="11"/>
  <c r="U598" i="11"/>
  <c r="V598" i="11"/>
  <c r="W598" i="11"/>
  <c r="X598" i="11"/>
  <c r="Y598" i="11"/>
  <c r="Z598" i="11"/>
  <c r="AA598" i="11"/>
  <c r="AB598" i="11"/>
  <c r="AC598" i="11"/>
  <c r="N599" i="11"/>
  <c r="O599" i="11"/>
  <c r="P599" i="11"/>
  <c r="Q599" i="11"/>
  <c r="R599" i="11"/>
  <c r="S599" i="11"/>
  <c r="T599" i="11"/>
  <c r="U599" i="11"/>
  <c r="V599" i="11"/>
  <c r="W599" i="11"/>
  <c r="X599" i="11"/>
  <c r="Y599" i="11"/>
  <c r="Z599" i="11"/>
  <c r="AA599" i="11"/>
  <c r="AB599" i="11"/>
  <c r="AC599" i="11"/>
  <c r="N600" i="11"/>
  <c r="O600" i="11"/>
  <c r="P600" i="11"/>
  <c r="Q600" i="11"/>
  <c r="R600" i="11"/>
  <c r="S600" i="11"/>
  <c r="T600" i="11"/>
  <c r="U600" i="11"/>
  <c r="V600" i="11"/>
  <c r="W600" i="11"/>
  <c r="X600" i="11"/>
  <c r="Y600" i="11"/>
  <c r="Z600" i="11"/>
  <c r="AA600" i="11"/>
  <c r="AB600" i="11"/>
  <c r="AC600" i="11"/>
  <c r="N601" i="11"/>
  <c r="O601" i="11"/>
  <c r="P601" i="11"/>
  <c r="Q601" i="11"/>
  <c r="R601" i="11"/>
  <c r="S601" i="11"/>
  <c r="T601" i="11"/>
  <c r="U601" i="11"/>
  <c r="V601" i="11"/>
  <c r="W601" i="11"/>
  <c r="X601" i="11"/>
  <c r="Y601" i="11"/>
  <c r="Z601" i="11"/>
  <c r="AA601" i="11"/>
  <c r="AB601" i="11"/>
  <c r="AC601" i="11"/>
  <c r="N602" i="11"/>
  <c r="O602" i="11"/>
  <c r="P602" i="11"/>
  <c r="Q602" i="11"/>
  <c r="R602" i="11"/>
  <c r="S602" i="11"/>
  <c r="T602" i="11"/>
  <c r="U602" i="11"/>
  <c r="V602" i="11"/>
  <c r="W602" i="11"/>
  <c r="X602" i="11"/>
  <c r="Y602" i="11"/>
  <c r="Z602" i="11"/>
  <c r="AA602" i="11"/>
  <c r="AB602" i="11"/>
  <c r="AC602" i="11"/>
  <c r="N603" i="11"/>
  <c r="O603" i="11"/>
  <c r="P603" i="11"/>
  <c r="Q603" i="11"/>
  <c r="R603" i="11"/>
  <c r="S603" i="11"/>
  <c r="T603" i="11"/>
  <c r="U603" i="11"/>
  <c r="V603" i="11"/>
  <c r="W603" i="11"/>
  <c r="X603" i="11"/>
  <c r="Y603" i="11"/>
  <c r="Z603" i="11"/>
  <c r="AA603" i="11"/>
  <c r="AB603" i="11"/>
  <c r="AC603" i="11"/>
  <c r="N604" i="11"/>
  <c r="O604" i="11"/>
  <c r="P604" i="11"/>
  <c r="Q604" i="11"/>
  <c r="R604" i="11"/>
  <c r="S604" i="11"/>
  <c r="T604" i="11"/>
  <c r="U604" i="11"/>
  <c r="V604" i="11"/>
  <c r="W604" i="11"/>
  <c r="X604" i="11"/>
  <c r="Y604" i="11"/>
  <c r="Z604" i="11"/>
  <c r="AA604" i="11"/>
  <c r="AB604" i="11"/>
  <c r="AC604" i="11"/>
  <c r="N605" i="11"/>
  <c r="O605" i="11"/>
  <c r="P605" i="11"/>
  <c r="Q605" i="11"/>
  <c r="R605" i="11"/>
  <c r="S605" i="11"/>
  <c r="T605" i="11"/>
  <c r="U605" i="11"/>
  <c r="V605" i="11"/>
  <c r="W605" i="11"/>
  <c r="X605" i="11"/>
  <c r="Y605" i="11"/>
  <c r="Z605" i="11"/>
  <c r="AA605" i="11"/>
  <c r="AB605" i="11"/>
  <c r="AC605" i="11"/>
  <c r="N606" i="11"/>
  <c r="O606" i="11"/>
  <c r="P606" i="11"/>
  <c r="Q606" i="11"/>
  <c r="R606" i="11"/>
  <c r="S606" i="11"/>
  <c r="T606" i="11"/>
  <c r="U606" i="11"/>
  <c r="V606" i="11"/>
  <c r="W606" i="11"/>
  <c r="X606" i="11"/>
  <c r="Y606" i="11"/>
  <c r="Z606" i="11"/>
  <c r="AA606" i="11"/>
  <c r="AB606" i="11"/>
  <c r="AC606" i="11"/>
  <c r="N607" i="11"/>
  <c r="O607" i="11"/>
  <c r="P607" i="11"/>
  <c r="Q607" i="11"/>
  <c r="R607" i="11"/>
  <c r="S607" i="11"/>
  <c r="T607" i="11"/>
  <c r="U607" i="11"/>
  <c r="V607" i="11"/>
  <c r="W607" i="11"/>
  <c r="X607" i="11"/>
  <c r="Y607" i="11"/>
  <c r="Z607" i="11"/>
  <c r="AA607" i="11"/>
  <c r="AB607" i="11"/>
  <c r="AC607" i="11"/>
  <c r="N608" i="11"/>
  <c r="O608" i="11"/>
  <c r="P608" i="11"/>
  <c r="Q608" i="11"/>
  <c r="R608" i="11"/>
  <c r="S608" i="11"/>
  <c r="T608" i="11"/>
  <c r="U608" i="11"/>
  <c r="V608" i="11"/>
  <c r="W608" i="11"/>
  <c r="X608" i="11"/>
  <c r="Y608" i="11"/>
  <c r="Z608" i="11"/>
  <c r="AA608" i="11"/>
  <c r="AB608" i="11"/>
  <c r="AC608" i="11"/>
  <c r="N609" i="11"/>
  <c r="O609" i="11"/>
  <c r="P609" i="11"/>
  <c r="Q609" i="11"/>
  <c r="R609" i="11"/>
  <c r="S609" i="11"/>
  <c r="T609" i="11"/>
  <c r="U609" i="11"/>
  <c r="V609" i="11"/>
  <c r="W609" i="11"/>
  <c r="X609" i="11"/>
  <c r="Y609" i="11"/>
  <c r="Z609" i="11"/>
  <c r="AA609" i="11"/>
  <c r="AB609" i="11"/>
  <c r="AC609" i="11"/>
  <c r="N610" i="11"/>
  <c r="O610" i="11"/>
  <c r="P610" i="11"/>
  <c r="Q610" i="11"/>
  <c r="R610" i="11"/>
  <c r="S610" i="11"/>
  <c r="T610" i="11"/>
  <c r="U610" i="11"/>
  <c r="V610" i="11"/>
  <c r="W610" i="11"/>
  <c r="X610" i="11"/>
  <c r="Y610" i="11"/>
  <c r="Z610" i="11"/>
  <c r="AA610" i="11"/>
  <c r="AB610" i="11"/>
  <c r="AC610" i="11"/>
  <c r="N611" i="11"/>
  <c r="O611" i="11"/>
  <c r="P611" i="11"/>
  <c r="Q611" i="11"/>
  <c r="R611" i="11"/>
  <c r="S611" i="11"/>
  <c r="T611" i="11"/>
  <c r="U611" i="11"/>
  <c r="V611" i="11"/>
  <c r="W611" i="11"/>
  <c r="X611" i="11"/>
  <c r="Y611" i="11"/>
  <c r="Z611" i="11"/>
  <c r="AA611" i="11"/>
  <c r="AB611" i="11"/>
  <c r="AC611" i="11"/>
  <c r="N612" i="11"/>
  <c r="O612" i="11"/>
  <c r="P612" i="11"/>
  <c r="Q612" i="11"/>
  <c r="R612" i="11"/>
  <c r="S612" i="11"/>
  <c r="T612" i="11"/>
  <c r="U612" i="11"/>
  <c r="V612" i="11"/>
  <c r="W612" i="11"/>
  <c r="X612" i="11"/>
  <c r="Y612" i="11"/>
  <c r="Z612" i="11"/>
  <c r="AA612" i="11"/>
  <c r="AB612" i="11"/>
  <c r="AC612" i="11"/>
  <c r="N613" i="11"/>
  <c r="O613" i="11"/>
  <c r="P613" i="11"/>
  <c r="Q613" i="11"/>
  <c r="R613" i="11"/>
  <c r="S613" i="11"/>
  <c r="T613" i="11"/>
  <c r="U613" i="11"/>
  <c r="V613" i="11"/>
  <c r="W613" i="11"/>
  <c r="X613" i="11"/>
  <c r="Y613" i="11"/>
  <c r="Z613" i="11"/>
  <c r="AA613" i="11"/>
  <c r="AB613" i="11"/>
  <c r="AC613" i="11"/>
  <c r="N614" i="11"/>
  <c r="O614" i="11"/>
  <c r="P614" i="11"/>
  <c r="Q614" i="11"/>
  <c r="R614" i="11"/>
  <c r="S614" i="11"/>
  <c r="T614" i="11"/>
  <c r="U614" i="11"/>
  <c r="V614" i="11"/>
  <c r="W614" i="11"/>
  <c r="X614" i="11"/>
  <c r="Y614" i="11"/>
  <c r="Z614" i="11"/>
  <c r="AA614" i="11"/>
  <c r="AB614" i="11"/>
  <c r="AC614" i="11"/>
  <c r="N615" i="11"/>
  <c r="O615" i="11"/>
  <c r="P615" i="11"/>
  <c r="Q615" i="11"/>
  <c r="R615" i="11"/>
  <c r="S615" i="11"/>
  <c r="T615" i="11"/>
  <c r="U615" i="11"/>
  <c r="V615" i="11"/>
  <c r="W615" i="11"/>
  <c r="X615" i="11"/>
  <c r="Y615" i="11"/>
  <c r="Z615" i="11"/>
  <c r="AA615" i="11"/>
  <c r="AB615" i="11"/>
  <c r="AC615" i="11"/>
  <c r="N616" i="11"/>
  <c r="O616" i="11"/>
  <c r="P616" i="11"/>
  <c r="Q616" i="11"/>
  <c r="R616" i="11"/>
  <c r="S616" i="11"/>
  <c r="T616" i="11"/>
  <c r="U616" i="11"/>
  <c r="V616" i="11"/>
  <c r="W616" i="11"/>
  <c r="X616" i="11"/>
  <c r="Y616" i="11"/>
  <c r="Z616" i="11"/>
  <c r="AA616" i="11"/>
  <c r="AB616" i="11"/>
  <c r="AC616" i="11"/>
  <c r="N617" i="11"/>
  <c r="O617" i="11"/>
  <c r="P617" i="11"/>
  <c r="Q617" i="11"/>
  <c r="R617" i="11"/>
  <c r="S617" i="11"/>
  <c r="T617" i="11"/>
  <c r="U617" i="11"/>
  <c r="V617" i="11"/>
  <c r="W617" i="11"/>
  <c r="X617" i="11"/>
  <c r="Y617" i="11"/>
  <c r="Z617" i="11"/>
  <c r="AA617" i="11"/>
  <c r="AB617" i="11"/>
  <c r="AC617" i="11"/>
  <c r="N618" i="11"/>
  <c r="O618" i="11"/>
  <c r="P618" i="11"/>
  <c r="Q618" i="11"/>
  <c r="R618" i="11"/>
  <c r="S618" i="11"/>
  <c r="T618" i="11"/>
  <c r="U618" i="11"/>
  <c r="V618" i="11"/>
  <c r="W618" i="11"/>
  <c r="X618" i="11"/>
  <c r="Y618" i="11"/>
  <c r="Z618" i="11"/>
  <c r="AA618" i="11"/>
  <c r="AB618" i="11"/>
  <c r="AC618" i="11"/>
  <c r="N619" i="11"/>
  <c r="O619" i="11"/>
  <c r="P619" i="11"/>
  <c r="Q619" i="11"/>
  <c r="R619" i="11"/>
  <c r="S619" i="11"/>
  <c r="T619" i="11"/>
  <c r="U619" i="11"/>
  <c r="V619" i="11"/>
  <c r="W619" i="11"/>
  <c r="X619" i="11"/>
  <c r="Y619" i="11"/>
  <c r="Z619" i="11"/>
  <c r="AA619" i="11"/>
  <c r="AB619" i="11"/>
  <c r="AC619" i="11"/>
  <c r="N620" i="11"/>
  <c r="O620" i="11"/>
  <c r="P620" i="11"/>
  <c r="Q620" i="11"/>
  <c r="R620" i="11"/>
  <c r="S620" i="11"/>
  <c r="T620" i="11"/>
  <c r="U620" i="11"/>
  <c r="V620" i="11"/>
  <c r="W620" i="11"/>
  <c r="X620" i="11"/>
  <c r="Y620" i="11"/>
  <c r="Z620" i="11"/>
  <c r="AA620" i="11"/>
  <c r="AB620" i="11"/>
  <c r="AC620" i="11"/>
  <c r="N621" i="11"/>
  <c r="O621" i="11"/>
  <c r="P621" i="11"/>
  <c r="Q621" i="11"/>
  <c r="R621" i="11"/>
  <c r="S621" i="11"/>
  <c r="T621" i="11"/>
  <c r="U621" i="11"/>
  <c r="V621" i="11"/>
  <c r="W621" i="11"/>
  <c r="X621" i="11"/>
  <c r="Y621" i="11"/>
  <c r="Z621" i="11"/>
  <c r="AA621" i="11"/>
  <c r="AB621" i="11"/>
  <c r="AC621" i="11"/>
  <c r="N622" i="11"/>
  <c r="O622" i="11"/>
  <c r="P622" i="11"/>
  <c r="Q622" i="11"/>
  <c r="R622" i="11"/>
  <c r="S622" i="11"/>
  <c r="T622" i="11"/>
  <c r="U622" i="11"/>
  <c r="V622" i="11"/>
  <c r="W622" i="11"/>
  <c r="X622" i="11"/>
  <c r="Y622" i="11"/>
  <c r="Z622" i="11"/>
  <c r="AA622" i="11"/>
  <c r="AB622" i="11"/>
  <c r="AC622" i="11"/>
  <c r="N623" i="11"/>
  <c r="O623" i="11"/>
  <c r="P623" i="11"/>
  <c r="Q623" i="11"/>
  <c r="R623" i="11"/>
  <c r="S623" i="11"/>
  <c r="T623" i="11"/>
  <c r="U623" i="11"/>
  <c r="V623" i="11"/>
  <c r="W623" i="11"/>
  <c r="X623" i="11"/>
  <c r="Y623" i="11"/>
  <c r="Z623" i="11"/>
  <c r="AA623" i="11"/>
  <c r="AB623" i="11"/>
  <c r="AC623" i="11"/>
  <c r="N624" i="11"/>
  <c r="O624" i="11"/>
  <c r="P624" i="11"/>
  <c r="Q624" i="11"/>
  <c r="R624" i="11"/>
  <c r="S624" i="11"/>
  <c r="T624" i="11"/>
  <c r="U624" i="11"/>
  <c r="V624" i="11"/>
  <c r="W624" i="11"/>
  <c r="X624" i="11"/>
  <c r="Y624" i="11"/>
  <c r="Z624" i="11"/>
  <c r="AA624" i="11"/>
  <c r="AB624" i="11"/>
  <c r="AC624" i="11"/>
  <c r="N625" i="11"/>
  <c r="O625" i="11"/>
  <c r="P625" i="11"/>
  <c r="Q625" i="11"/>
  <c r="R625" i="11"/>
  <c r="S625" i="11"/>
  <c r="T625" i="11"/>
  <c r="U625" i="11"/>
  <c r="V625" i="11"/>
  <c r="W625" i="11"/>
  <c r="X625" i="11"/>
  <c r="Y625" i="11"/>
  <c r="Z625" i="11"/>
  <c r="AA625" i="11"/>
  <c r="AB625" i="11"/>
  <c r="AC625" i="11"/>
  <c r="N626" i="11"/>
  <c r="O626" i="11"/>
  <c r="P626" i="11"/>
  <c r="Q626" i="11"/>
  <c r="R626" i="11"/>
  <c r="S626" i="11"/>
  <c r="T626" i="11"/>
  <c r="U626" i="11"/>
  <c r="V626" i="11"/>
  <c r="W626" i="11"/>
  <c r="X626" i="11"/>
  <c r="Y626" i="11"/>
  <c r="Z626" i="11"/>
  <c r="AA626" i="11"/>
  <c r="AB626" i="11"/>
  <c r="AC626" i="11"/>
  <c r="N627" i="11"/>
  <c r="O627" i="11"/>
  <c r="P627" i="11"/>
  <c r="Q627" i="11"/>
  <c r="R627" i="11"/>
  <c r="S627" i="11"/>
  <c r="T627" i="11"/>
  <c r="U627" i="11"/>
  <c r="V627" i="11"/>
  <c r="W627" i="11"/>
  <c r="X627" i="11"/>
  <c r="Y627" i="11"/>
  <c r="Z627" i="11"/>
  <c r="AA627" i="11"/>
  <c r="AB627" i="11"/>
  <c r="AC627" i="11"/>
  <c r="N628" i="11"/>
  <c r="O628" i="11"/>
  <c r="P628" i="11"/>
  <c r="Q628" i="11"/>
  <c r="R628" i="11"/>
  <c r="S628" i="11"/>
  <c r="T628" i="11"/>
  <c r="U628" i="11"/>
  <c r="V628" i="11"/>
  <c r="W628" i="11"/>
  <c r="X628" i="11"/>
  <c r="Y628" i="11"/>
  <c r="Z628" i="11"/>
  <c r="AA628" i="11"/>
  <c r="AB628" i="11"/>
  <c r="AC628" i="11"/>
  <c r="N629" i="11"/>
  <c r="O629" i="11"/>
  <c r="P629" i="11"/>
  <c r="Q629" i="11"/>
  <c r="R629" i="11"/>
  <c r="S629" i="11"/>
  <c r="T629" i="11"/>
  <c r="U629" i="11"/>
  <c r="V629" i="11"/>
  <c r="W629" i="11"/>
  <c r="X629" i="11"/>
  <c r="Y629" i="11"/>
  <c r="Z629" i="11"/>
  <c r="AA629" i="11"/>
  <c r="AB629" i="11"/>
  <c r="AC629" i="11"/>
  <c r="N630" i="11"/>
  <c r="O630" i="11"/>
  <c r="P630" i="11"/>
  <c r="Q630" i="11"/>
  <c r="R630" i="11"/>
  <c r="S630" i="11"/>
  <c r="T630" i="11"/>
  <c r="U630" i="11"/>
  <c r="V630" i="11"/>
  <c r="W630" i="11"/>
  <c r="X630" i="11"/>
  <c r="Y630" i="11"/>
  <c r="Z630" i="11"/>
  <c r="AA630" i="11"/>
  <c r="AB630" i="11"/>
  <c r="AC630" i="11"/>
  <c r="N631" i="11"/>
  <c r="O631" i="11"/>
  <c r="P631" i="11"/>
  <c r="Q631" i="11"/>
  <c r="R631" i="11"/>
  <c r="S631" i="11"/>
  <c r="T631" i="11"/>
  <c r="U631" i="11"/>
  <c r="V631" i="11"/>
  <c r="W631" i="11"/>
  <c r="X631" i="11"/>
  <c r="Y631" i="11"/>
  <c r="Z631" i="11"/>
  <c r="AA631" i="11"/>
  <c r="AB631" i="11"/>
  <c r="AC631" i="11"/>
  <c r="N632" i="11"/>
  <c r="O632" i="11"/>
  <c r="P632" i="11"/>
  <c r="Q632" i="11"/>
  <c r="R632" i="11"/>
  <c r="S632" i="11"/>
  <c r="T632" i="11"/>
  <c r="U632" i="11"/>
  <c r="V632" i="11"/>
  <c r="W632" i="11"/>
  <c r="X632" i="11"/>
  <c r="Y632" i="11"/>
  <c r="Z632" i="11"/>
  <c r="AA632" i="11"/>
  <c r="AB632" i="11"/>
  <c r="AC632" i="11"/>
  <c r="N633" i="11"/>
  <c r="O633" i="11"/>
  <c r="P633" i="11"/>
  <c r="Q633" i="11"/>
  <c r="R633" i="11"/>
  <c r="S633" i="11"/>
  <c r="T633" i="11"/>
  <c r="U633" i="11"/>
  <c r="V633" i="11"/>
  <c r="W633" i="11"/>
  <c r="X633" i="11"/>
  <c r="Y633" i="11"/>
  <c r="Z633" i="11"/>
  <c r="AA633" i="11"/>
  <c r="AB633" i="11"/>
  <c r="AC633" i="11"/>
  <c r="N634" i="11"/>
  <c r="O634" i="11"/>
  <c r="P634" i="11"/>
  <c r="Q634" i="11"/>
  <c r="R634" i="11"/>
  <c r="S634" i="11"/>
  <c r="T634" i="11"/>
  <c r="U634" i="11"/>
  <c r="V634" i="11"/>
  <c r="W634" i="11"/>
  <c r="X634" i="11"/>
  <c r="Y634" i="11"/>
  <c r="Z634" i="11"/>
  <c r="AA634" i="11"/>
  <c r="AB634" i="11"/>
  <c r="AC634" i="11"/>
  <c r="F573" i="11"/>
  <c r="F574" i="11"/>
  <c r="F575" i="11"/>
  <c r="F576" i="11"/>
  <c r="F577" i="11" s="1"/>
  <c r="F578" i="11" s="1"/>
  <c r="F579" i="11" s="1"/>
  <c r="F580" i="11" s="1"/>
  <c r="F581" i="11" s="1"/>
  <c r="F582" i="11" s="1"/>
  <c r="F583" i="11" s="1"/>
  <c r="F584" i="11" s="1"/>
  <c r="F585" i="11" s="1"/>
  <c r="F586" i="11" s="1"/>
  <c r="F587" i="11" s="1"/>
  <c r="F588" i="11" s="1"/>
  <c r="F589" i="11" s="1"/>
  <c r="F590" i="11" s="1"/>
  <c r="F591" i="11" s="1"/>
  <c r="F592" i="11" s="1"/>
  <c r="F593" i="11" s="1"/>
  <c r="F594" i="11" s="1"/>
  <c r="F595" i="11" s="1"/>
  <c r="F596" i="11" s="1"/>
  <c r="F597" i="11" s="1"/>
  <c r="F598" i="11" s="1"/>
  <c r="F599" i="11" s="1"/>
  <c r="F600" i="11" s="1"/>
  <c r="F601" i="11" s="1"/>
  <c r="F602" i="11" s="1"/>
  <c r="F603" i="11" s="1"/>
  <c r="F604" i="11" s="1"/>
  <c r="F605" i="11" s="1"/>
  <c r="F606" i="11" s="1"/>
  <c r="F607" i="11" s="1"/>
  <c r="F608" i="11" s="1"/>
  <c r="F609" i="11" s="1"/>
  <c r="F610" i="11" s="1"/>
  <c r="F611" i="11" s="1"/>
  <c r="F612" i="11" s="1"/>
  <c r="F613" i="11" s="1"/>
  <c r="F614" i="11" s="1"/>
  <c r="F615" i="11" s="1"/>
  <c r="F616" i="11" s="1"/>
  <c r="F617" i="11" s="1"/>
  <c r="F618" i="11" s="1"/>
  <c r="F619" i="11" s="1"/>
  <c r="F620" i="11" s="1"/>
  <c r="F621" i="11" s="1"/>
  <c r="F622" i="11" s="1"/>
  <c r="F623" i="11" s="1"/>
  <c r="F624" i="11" s="1"/>
  <c r="F625" i="11" s="1"/>
  <c r="F626" i="11" s="1"/>
  <c r="F627" i="11" s="1"/>
  <c r="F628" i="11" s="1"/>
  <c r="F629" i="11" s="1"/>
  <c r="F630" i="11" s="1"/>
  <c r="F631" i="11" s="1"/>
  <c r="F632" i="11" s="1"/>
  <c r="F633" i="11" s="1"/>
  <c r="AC8" i="11"/>
  <c r="AC9" i="11"/>
  <c r="AC10" i="11"/>
  <c r="AC11" i="11"/>
  <c r="AC12" i="11"/>
  <c r="AC13" i="11"/>
  <c r="AC14" i="11"/>
  <c r="AC15" i="11"/>
  <c r="AC16" i="11"/>
  <c r="AC17" i="11"/>
  <c r="AC18" i="11"/>
  <c r="AC19" i="11"/>
  <c r="AC20" i="11"/>
  <c r="AC21" i="11"/>
  <c r="AC22" i="11"/>
  <c r="AC23" i="11"/>
  <c r="AC24" i="11"/>
  <c r="AC25" i="11"/>
  <c r="AC26" i="11"/>
  <c r="AC27" i="11"/>
  <c r="AC28" i="11"/>
  <c r="AC29" i="11"/>
  <c r="AC30" i="11"/>
  <c r="AC31" i="11"/>
  <c r="AC32" i="11"/>
  <c r="AC33" i="11"/>
  <c r="AC34" i="11"/>
  <c r="AC35" i="11"/>
  <c r="AC36" i="11"/>
  <c r="AC37" i="11"/>
  <c r="AC38" i="11"/>
  <c r="AC39" i="11"/>
  <c r="AC40" i="11"/>
  <c r="AC41" i="11"/>
  <c r="AC42" i="11"/>
  <c r="AC43" i="11"/>
  <c r="AC44" i="11"/>
  <c r="AC45" i="11"/>
  <c r="AC46" i="11"/>
  <c r="AC47" i="11"/>
  <c r="AC48" i="11"/>
  <c r="AC49" i="11"/>
  <c r="AC50" i="11"/>
  <c r="AC51" i="11"/>
  <c r="AC52" i="11"/>
  <c r="AC53" i="11"/>
  <c r="AC54" i="11"/>
  <c r="AC55" i="11"/>
  <c r="AC56" i="11"/>
  <c r="AC57" i="11"/>
  <c r="AC58" i="11"/>
  <c r="AC59" i="11"/>
  <c r="AC60" i="11"/>
  <c r="AC61" i="11"/>
  <c r="AC62" i="11"/>
  <c r="AC63" i="11"/>
  <c r="AC64" i="11"/>
  <c r="AC65" i="11"/>
  <c r="AC66" i="11"/>
  <c r="AC67" i="11"/>
  <c r="AC68" i="11"/>
  <c r="AC69" i="11"/>
  <c r="AC70" i="11"/>
  <c r="AC71" i="11"/>
  <c r="AC72" i="11"/>
  <c r="AC73" i="11"/>
  <c r="AC74" i="11"/>
  <c r="AC75" i="11"/>
  <c r="AC76" i="11"/>
  <c r="AC77" i="11"/>
  <c r="AC78" i="11"/>
  <c r="AC79" i="11"/>
  <c r="AC80" i="11"/>
  <c r="AC81" i="11"/>
  <c r="AC82" i="11"/>
  <c r="AC83" i="11"/>
  <c r="AC84" i="11"/>
  <c r="AC85" i="11"/>
  <c r="AC86" i="11"/>
  <c r="AC87" i="11"/>
  <c r="AC88" i="11"/>
  <c r="AC89" i="11"/>
  <c r="AC90" i="11"/>
  <c r="AC91" i="11"/>
  <c r="AC92" i="11"/>
  <c r="AC93" i="11"/>
  <c r="AC94" i="11"/>
  <c r="AC95" i="11"/>
  <c r="AC96" i="11"/>
  <c r="AC97" i="11"/>
  <c r="AC98" i="11"/>
  <c r="AC99" i="11"/>
  <c r="AC100" i="11"/>
  <c r="AC101" i="11"/>
  <c r="AC102" i="11"/>
  <c r="AC103" i="11"/>
  <c r="AC104" i="11"/>
  <c r="AC105" i="11"/>
  <c r="AC106" i="11"/>
  <c r="AC107" i="11"/>
  <c r="AC108" i="11"/>
  <c r="AC109" i="11"/>
  <c r="AC110" i="11"/>
  <c r="AC111" i="11"/>
  <c r="AC112" i="11"/>
  <c r="AC113" i="11"/>
  <c r="AC114" i="11"/>
  <c r="AC115" i="11"/>
  <c r="AC116" i="11"/>
  <c r="AC117" i="11"/>
  <c r="AC118" i="11"/>
  <c r="AC119" i="11"/>
  <c r="AC120" i="11"/>
  <c r="AC121" i="11"/>
  <c r="AC122" i="11"/>
  <c r="AC123" i="11"/>
  <c r="AC124" i="11"/>
  <c r="AC125" i="11"/>
  <c r="AC126" i="11"/>
  <c r="AC127" i="11"/>
  <c r="AC128" i="11"/>
  <c r="AC129" i="11"/>
  <c r="AC130" i="11"/>
  <c r="AC131" i="11"/>
  <c r="AC132" i="11"/>
  <c r="AC133" i="11"/>
  <c r="AC134" i="11"/>
  <c r="AC135" i="11"/>
  <c r="AC136" i="11"/>
  <c r="AC137" i="11"/>
  <c r="AC138" i="11"/>
  <c r="AC139" i="11"/>
  <c r="AC140" i="11"/>
  <c r="AC141" i="11"/>
  <c r="AC142" i="11"/>
  <c r="AC143" i="11"/>
  <c r="AC144" i="11"/>
  <c r="AC145" i="11"/>
  <c r="AC146" i="11"/>
  <c r="AC147" i="11"/>
  <c r="AC148" i="11"/>
  <c r="AC149" i="11"/>
  <c r="AC150" i="11"/>
  <c r="AC151" i="11"/>
  <c r="AC152" i="11"/>
  <c r="AC153" i="11"/>
  <c r="AC154" i="11"/>
  <c r="AC155" i="11"/>
  <c r="AC156" i="11"/>
  <c r="AC157" i="11"/>
  <c r="AC158" i="11"/>
  <c r="AC159" i="11"/>
  <c r="AC160" i="11"/>
  <c r="AC161" i="11"/>
  <c r="AC162" i="11"/>
  <c r="AC163" i="11"/>
  <c r="AC164" i="11"/>
  <c r="AC165" i="11"/>
  <c r="AC166" i="11"/>
  <c r="AC167" i="11"/>
  <c r="AC168" i="11"/>
  <c r="AC169" i="11"/>
  <c r="AC170" i="11"/>
  <c r="AC171" i="11"/>
  <c r="AC172" i="11"/>
  <c r="AC173" i="11"/>
  <c r="AC174" i="11"/>
  <c r="AC175" i="11"/>
  <c r="AC176" i="11"/>
  <c r="AC177" i="11"/>
  <c r="AC178" i="11"/>
  <c r="AC179" i="11"/>
  <c r="AC180" i="11"/>
  <c r="AC181" i="11"/>
  <c r="AC182" i="11"/>
  <c r="AC183" i="11"/>
  <c r="AC184" i="11"/>
  <c r="AC185" i="11"/>
  <c r="AC186" i="11"/>
  <c r="AC187" i="11"/>
  <c r="AC188" i="11"/>
  <c r="AC189" i="11"/>
  <c r="AC190" i="11"/>
  <c r="AC191" i="11"/>
  <c r="AC192" i="11"/>
  <c r="AC193" i="11"/>
  <c r="AC194" i="11"/>
  <c r="AC195" i="11"/>
  <c r="AC196" i="11"/>
  <c r="AC197" i="11"/>
  <c r="AC198" i="11"/>
  <c r="AC199" i="11"/>
  <c r="AC200" i="11"/>
  <c r="AC201" i="11"/>
  <c r="AC202" i="11"/>
  <c r="AC203" i="11"/>
  <c r="AC204" i="11"/>
  <c r="AC205" i="11"/>
  <c r="AC206" i="11"/>
  <c r="AC207" i="11"/>
  <c r="AC208" i="11"/>
  <c r="AC209" i="11"/>
  <c r="AC210" i="11"/>
  <c r="AC211" i="11"/>
  <c r="AC212" i="11"/>
  <c r="AC213" i="11"/>
  <c r="AC214" i="11"/>
  <c r="AC215" i="11"/>
  <c r="AC216" i="11"/>
  <c r="AC217" i="11"/>
  <c r="AC218" i="11"/>
  <c r="AC219" i="11"/>
  <c r="AC220" i="11"/>
  <c r="AC221" i="11"/>
  <c r="AC222" i="11"/>
  <c r="AC223" i="11"/>
  <c r="AC224" i="11"/>
  <c r="AC225" i="11"/>
  <c r="AC226" i="11"/>
  <c r="AC227" i="11"/>
  <c r="AC228" i="11"/>
  <c r="AC229" i="11"/>
  <c r="AC230" i="11"/>
  <c r="AC231" i="11"/>
  <c r="AC232" i="11"/>
  <c r="AC233" i="11"/>
  <c r="AC234" i="11"/>
  <c r="AC235" i="11"/>
  <c r="AC236" i="11"/>
  <c r="AC237" i="11"/>
  <c r="AC238" i="11"/>
  <c r="AC239" i="11"/>
  <c r="AC240" i="11"/>
  <c r="AC241" i="11"/>
  <c r="AC242" i="11"/>
  <c r="AC243" i="11"/>
  <c r="AC244" i="11"/>
  <c r="AC245" i="11"/>
  <c r="AC246" i="11"/>
  <c r="AC247" i="11"/>
  <c r="AC248" i="11"/>
  <c r="AC249" i="11"/>
  <c r="AC250" i="11"/>
  <c r="AC251" i="11"/>
  <c r="AC252" i="11"/>
  <c r="AC253" i="11"/>
  <c r="AC254" i="11"/>
  <c r="AC255" i="11"/>
  <c r="AC256" i="11"/>
  <c r="AC257" i="11"/>
  <c r="AC258" i="11"/>
  <c r="AC259" i="11"/>
  <c r="AC260" i="11"/>
  <c r="AC261" i="11"/>
  <c r="AC262" i="11"/>
  <c r="AC263" i="11"/>
  <c r="AC264" i="11"/>
  <c r="AC265" i="11"/>
  <c r="AC266" i="11"/>
  <c r="AC267" i="11"/>
  <c r="AC268" i="11"/>
  <c r="AC269" i="11"/>
  <c r="AC270" i="11"/>
  <c r="AC271" i="11"/>
  <c r="AC272" i="11"/>
  <c r="AC273" i="11"/>
  <c r="AC274" i="11"/>
  <c r="AC275" i="11"/>
  <c r="AC276" i="11"/>
  <c r="AC277" i="11"/>
  <c r="AC278" i="11"/>
  <c r="AC279" i="11"/>
  <c r="AC280" i="11"/>
  <c r="AC281" i="11"/>
  <c r="AC282" i="11"/>
  <c r="AC283" i="11"/>
  <c r="AC284" i="11"/>
  <c r="AC285" i="11"/>
  <c r="AC286" i="11"/>
  <c r="AC287" i="11"/>
  <c r="AC288" i="11"/>
  <c r="AC289" i="11"/>
  <c r="AC290" i="11"/>
  <c r="AC291" i="11"/>
  <c r="AC292" i="11"/>
  <c r="AC293" i="11"/>
  <c r="AC294" i="11"/>
  <c r="AC295" i="11"/>
  <c r="AC296" i="11"/>
  <c r="AC297" i="11"/>
  <c r="AC298" i="11"/>
  <c r="AC299" i="11"/>
  <c r="AC300" i="11"/>
  <c r="AC301" i="11"/>
  <c r="AC302" i="11"/>
  <c r="AC303" i="11"/>
  <c r="AC304" i="11"/>
  <c r="AC305" i="11"/>
  <c r="AC306" i="11"/>
  <c r="AC307" i="11"/>
  <c r="AC308" i="11"/>
  <c r="AC309" i="11"/>
  <c r="AC310" i="11"/>
  <c r="AC311" i="11"/>
  <c r="AC312" i="11"/>
  <c r="AC313" i="11"/>
  <c r="AC314" i="11"/>
  <c r="AC315" i="11"/>
  <c r="AC316" i="11"/>
  <c r="AC317" i="11"/>
  <c r="AC318" i="11"/>
  <c r="AC319" i="11"/>
  <c r="AC320" i="11"/>
  <c r="AC321" i="11"/>
  <c r="AC322" i="11"/>
  <c r="AC323" i="11"/>
  <c r="AC324" i="11"/>
  <c r="AC325" i="11"/>
  <c r="AC326" i="11"/>
  <c r="AC327" i="11"/>
  <c r="AC328" i="11"/>
  <c r="AC329" i="11"/>
  <c r="AC330" i="11"/>
  <c r="AC331" i="11"/>
  <c r="AC332" i="11"/>
  <c r="AC333" i="11"/>
  <c r="AC334" i="11"/>
  <c r="AC335" i="11"/>
  <c r="AC336" i="11"/>
  <c r="AC337" i="11"/>
  <c r="AC338" i="11"/>
  <c r="AC339" i="11"/>
  <c r="AC340" i="11"/>
  <c r="AC341" i="11"/>
  <c r="AC342" i="11"/>
  <c r="AC343" i="11"/>
  <c r="AC344" i="11"/>
  <c r="AC345" i="11"/>
  <c r="AC346" i="11"/>
  <c r="AC347" i="11"/>
  <c r="AC348" i="11"/>
  <c r="AC349" i="11"/>
  <c r="AC350" i="11"/>
  <c r="AC351" i="11"/>
  <c r="AC352" i="11"/>
  <c r="AC353" i="11"/>
  <c r="AC354" i="11"/>
  <c r="AC355" i="11"/>
  <c r="AC356" i="11"/>
  <c r="AC357" i="11"/>
  <c r="AC358" i="11"/>
  <c r="AC359" i="11"/>
  <c r="AC360" i="11"/>
  <c r="AC361" i="11"/>
  <c r="AC362" i="11"/>
  <c r="AC363" i="11"/>
  <c r="AC364" i="11"/>
  <c r="AC365" i="11"/>
  <c r="AC366" i="11"/>
  <c r="AC367" i="11"/>
  <c r="AC368" i="11"/>
  <c r="AC369" i="11"/>
  <c r="AC370" i="11"/>
  <c r="AC371" i="11"/>
  <c r="AC372" i="11"/>
  <c r="AC373" i="11"/>
  <c r="AC374" i="11"/>
  <c r="AC375" i="11"/>
  <c r="AC376" i="11"/>
  <c r="AC377" i="11"/>
  <c r="AC378" i="11"/>
  <c r="AC379" i="11"/>
  <c r="AC380" i="11"/>
  <c r="AC381" i="11"/>
  <c r="AC382" i="11"/>
  <c r="AC383" i="11"/>
  <c r="AC384" i="11"/>
  <c r="AC385" i="11"/>
  <c r="AC386" i="11"/>
  <c r="AC387" i="11"/>
  <c r="AC388" i="11"/>
  <c r="AC389" i="11"/>
  <c r="AC390" i="11"/>
  <c r="AC391" i="11"/>
  <c r="AC392" i="11"/>
  <c r="AC393" i="11"/>
  <c r="AC394" i="11"/>
  <c r="AC395" i="11"/>
  <c r="AC396" i="11"/>
  <c r="AC397" i="11"/>
  <c r="AC398" i="11"/>
  <c r="AC399" i="11"/>
  <c r="AC400" i="11"/>
  <c r="AC401" i="11"/>
  <c r="AC402" i="11"/>
  <c r="AC403" i="11"/>
  <c r="AC404" i="11"/>
  <c r="AC405" i="11"/>
  <c r="AC406" i="11"/>
  <c r="AC407" i="11"/>
  <c r="AC408" i="11"/>
  <c r="AC409" i="11"/>
  <c r="AC410" i="11"/>
  <c r="AC411" i="11"/>
  <c r="AC412" i="11"/>
  <c r="AC413" i="11"/>
  <c r="AC414" i="11"/>
  <c r="AC415" i="11"/>
  <c r="AC416" i="11"/>
  <c r="AC417" i="11"/>
  <c r="AC418" i="11"/>
  <c r="AC419" i="11"/>
  <c r="AC420" i="11"/>
  <c r="AC421" i="11"/>
  <c r="AC422" i="11"/>
  <c r="AC423" i="11"/>
  <c r="AC424" i="11"/>
  <c r="AC425" i="11"/>
  <c r="AC426" i="11"/>
  <c r="AC427" i="11"/>
  <c r="AC428" i="11"/>
  <c r="AC429" i="11"/>
  <c r="AC430" i="11"/>
  <c r="AC431" i="11"/>
  <c r="AC432" i="11"/>
  <c r="AC433" i="11"/>
  <c r="AC434" i="11"/>
  <c r="AC435" i="11"/>
  <c r="AC436" i="11"/>
  <c r="AC437" i="11"/>
  <c r="AC438" i="11"/>
  <c r="AC439" i="11"/>
  <c r="AC440" i="11"/>
  <c r="AC441" i="11"/>
  <c r="AC442" i="11"/>
  <c r="AC443" i="11"/>
  <c r="AC444" i="11"/>
  <c r="AC445" i="11"/>
  <c r="AC446" i="11"/>
  <c r="AC447" i="11"/>
  <c r="AC448" i="11"/>
  <c r="AC449" i="11"/>
  <c r="AC450" i="11"/>
  <c r="AC451" i="11"/>
  <c r="AC452" i="11"/>
  <c r="AC453" i="11"/>
  <c r="AC454" i="11"/>
  <c r="AC455" i="11"/>
  <c r="AC456" i="11"/>
  <c r="AC457" i="11"/>
  <c r="AC458" i="11"/>
  <c r="AC459" i="11"/>
  <c r="AC460" i="11"/>
  <c r="AC461" i="11"/>
  <c r="AC462" i="11"/>
  <c r="AC463" i="11"/>
  <c r="AC464" i="11"/>
  <c r="AC465" i="11"/>
  <c r="AC466" i="11"/>
  <c r="AC467" i="11"/>
  <c r="AC468" i="11"/>
  <c r="AC469" i="11"/>
  <c r="AC470" i="11"/>
  <c r="AC471" i="11"/>
  <c r="AC472" i="11"/>
  <c r="AC473" i="11"/>
  <c r="AC474" i="11"/>
  <c r="AC475" i="11"/>
  <c r="AC476" i="11"/>
  <c r="AC477" i="11"/>
  <c r="AC478" i="11"/>
  <c r="AC479" i="11"/>
  <c r="AC480" i="11"/>
  <c r="AC481" i="11"/>
  <c r="AC482" i="11"/>
  <c r="AC483" i="11"/>
  <c r="AC484" i="11"/>
  <c r="AC485" i="11"/>
  <c r="AC486" i="11"/>
  <c r="AC487" i="11"/>
  <c r="AC488" i="11"/>
  <c r="AC489" i="11"/>
  <c r="AC490" i="11"/>
  <c r="AC491" i="11"/>
  <c r="AC492" i="11"/>
  <c r="AC493" i="11"/>
  <c r="AC494" i="11"/>
  <c r="AC495" i="11"/>
  <c r="AC496" i="11"/>
  <c r="AC497" i="11"/>
  <c r="AC498" i="11"/>
  <c r="AC499" i="11"/>
  <c r="AC500" i="11"/>
  <c r="AC501" i="11"/>
  <c r="AC502" i="11"/>
  <c r="AC503" i="11"/>
  <c r="AC504" i="11"/>
  <c r="AC505" i="11"/>
  <c r="AC506" i="11"/>
  <c r="AC507" i="11"/>
  <c r="AC508" i="11"/>
  <c r="AC509" i="11"/>
  <c r="AC510" i="11"/>
  <c r="AC511" i="11"/>
  <c r="AC512" i="11"/>
  <c r="AC513" i="11"/>
  <c r="AC514" i="11"/>
  <c r="AC515" i="11"/>
  <c r="AC516" i="11"/>
  <c r="AC517" i="11"/>
  <c r="AC518" i="11"/>
  <c r="AC519" i="11"/>
  <c r="AC520" i="11"/>
  <c r="AC521" i="11"/>
  <c r="AC522" i="11"/>
  <c r="AC523" i="11"/>
  <c r="AC524" i="11"/>
  <c r="AC525" i="11"/>
  <c r="AC526" i="11"/>
  <c r="AC527" i="11"/>
  <c r="AC528" i="11"/>
  <c r="AC529" i="11"/>
  <c r="AC530" i="11"/>
  <c r="AC531" i="11"/>
  <c r="AC532" i="11"/>
  <c r="AC533" i="11"/>
  <c r="AC534" i="11"/>
  <c r="AC535" i="11"/>
  <c r="AC536" i="11"/>
  <c r="AC537" i="11"/>
  <c r="AC538" i="11"/>
  <c r="AC539" i="11"/>
  <c r="AC540" i="11"/>
  <c r="AC541" i="11"/>
  <c r="AC542" i="11"/>
  <c r="AC543" i="11"/>
  <c r="AC544" i="11"/>
  <c r="AC545" i="11"/>
  <c r="AC546" i="11"/>
  <c r="AC547" i="11"/>
  <c r="AC548" i="11"/>
  <c r="AC549" i="11"/>
  <c r="AC550" i="11"/>
  <c r="AC551" i="11"/>
  <c r="AC552" i="11"/>
  <c r="AC553" i="11"/>
  <c r="AC554" i="11"/>
  <c r="AC555" i="11"/>
  <c r="AC556" i="11"/>
  <c r="AC557" i="11"/>
  <c r="AC558" i="11"/>
  <c r="AC559" i="11"/>
  <c r="AC560" i="11"/>
  <c r="AC561" i="11"/>
  <c r="AC562" i="11"/>
  <c r="AC563" i="11"/>
  <c r="AC564" i="11"/>
  <c r="AC565" i="11"/>
  <c r="AC566" i="11"/>
  <c r="AC567" i="11"/>
  <c r="AC568" i="11"/>
  <c r="AC569" i="11"/>
  <c r="AC570" i="11"/>
  <c r="AC571" i="11"/>
  <c r="AC572" i="11"/>
  <c r="AC7" i="11"/>
  <c r="AC6" i="11"/>
  <c r="EV39" i="17"/>
  <c r="EV40" i="17"/>
  <c r="EV41" i="17"/>
  <c r="EV42" i="17"/>
  <c r="EV43" i="17"/>
  <c r="EV44" i="17"/>
  <c r="EV45" i="17"/>
  <c r="EV46" i="17"/>
  <c r="EV47" i="17"/>
  <c r="EV48" i="17"/>
  <c r="EV49" i="17"/>
  <c r="EV50" i="17"/>
  <c r="EV51" i="17"/>
  <c r="EV52" i="17"/>
  <c r="EV53" i="17"/>
  <c r="EV54" i="17"/>
  <c r="EV55" i="17"/>
  <c r="EV56" i="17"/>
  <c r="EV57" i="17"/>
  <c r="EV58" i="17"/>
  <c r="EV59" i="17"/>
  <c r="EV60" i="17"/>
  <c r="EV61" i="17"/>
  <c r="EV62" i="17"/>
  <c r="EV63" i="17"/>
  <c r="EV64" i="17"/>
  <c r="EV65" i="17"/>
  <c r="EV66" i="17"/>
  <c r="EV67" i="17"/>
  <c r="EV68" i="17"/>
  <c r="EV69" i="17"/>
  <c r="EV70" i="17"/>
  <c r="EV71" i="17"/>
  <c r="EV72" i="17"/>
  <c r="EV73" i="17"/>
  <c r="EV74" i="17"/>
  <c r="EV75" i="17"/>
  <c r="EV76" i="17"/>
  <c r="EV77" i="17"/>
  <c r="EV78" i="17"/>
  <c r="EV79" i="17"/>
  <c r="EV80" i="17"/>
  <c r="EV81" i="17"/>
  <c r="EV82" i="17"/>
  <c r="EV83" i="17"/>
  <c r="EV84" i="17"/>
  <c r="EV85" i="17"/>
  <c r="EV86" i="17"/>
  <c r="EV87" i="17"/>
  <c r="EV88" i="17"/>
  <c r="EV89" i="17"/>
  <c r="EV90" i="17"/>
  <c r="EV91" i="17"/>
  <c r="EV92" i="17"/>
  <c r="EV93" i="17"/>
  <c r="EV94" i="17"/>
  <c r="EV95" i="17"/>
  <c r="EV96" i="17"/>
  <c r="EV97" i="17"/>
  <c r="EV98" i="17"/>
  <c r="EV99" i="17"/>
  <c r="EV100" i="17"/>
  <c r="EV101" i="17"/>
  <c r="EV102" i="17"/>
  <c r="EV103" i="17"/>
  <c r="EV104" i="17"/>
  <c r="EV105" i="17"/>
  <c r="EV106" i="17"/>
  <c r="EV107" i="17"/>
  <c r="EV108" i="17"/>
  <c r="EV109" i="17"/>
  <c r="EV110" i="17"/>
  <c r="EV111" i="17"/>
  <c r="EV112" i="17"/>
  <c r="EV113" i="17"/>
  <c r="EV114" i="17"/>
  <c r="EV115" i="17"/>
  <c r="EV116" i="17"/>
  <c r="EV117" i="17"/>
  <c r="EV118" i="17"/>
  <c r="EV119" i="17"/>
  <c r="EV120" i="17"/>
  <c r="EV121" i="17"/>
  <c r="EV122" i="17"/>
  <c r="EV123" i="17"/>
  <c r="EV124" i="17"/>
  <c r="EV125" i="17"/>
  <c r="EV126" i="17"/>
  <c r="EV127" i="17"/>
  <c r="EV128" i="17"/>
  <c r="EV129" i="17"/>
  <c r="EV130" i="17"/>
  <c r="EV131" i="17"/>
  <c r="EV132" i="17"/>
  <c r="EV133" i="17"/>
  <c r="EV134" i="17"/>
  <c r="EV135" i="17"/>
  <c r="EV136" i="17"/>
  <c r="EV137" i="17"/>
  <c r="EV138" i="17"/>
  <c r="EV139" i="17"/>
  <c r="EV140" i="17"/>
  <c r="EV141" i="17"/>
  <c r="EV142" i="17"/>
  <c r="EV143" i="17"/>
  <c r="EV144" i="17"/>
  <c r="EV145" i="17"/>
  <c r="EV146" i="17"/>
  <c r="EV147" i="17"/>
  <c r="EV148" i="17"/>
  <c r="EV149" i="17"/>
  <c r="EV150" i="17"/>
  <c r="EV151" i="17"/>
  <c r="EV152" i="17"/>
  <c r="EV153" i="17"/>
  <c r="EV154" i="17"/>
  <c r="EV155" i="17"/>
  <c r="EV156" i="17"/>
  <c r="EV157" i="17"/>
  <c r="EV158" i="17"/>
  <c r="EV159" i="17"/>
  <c r="EV160" i="17"/>
  <c r="EV161" i="17"/>
  <c r="EV162" i="17"/>
  <c r="EV163" i="17"/>
  <c r="EV164" i="17"/>
  <c r="EV165" i="17"/>
  <c r="EV166" i="17"/>
  <c r="EV167" i="17"/>
  <c r="EV168" i="17"/>
  <c r="EV169" i="17"/>
  <c r="EV170" i="17"/>
  <c r="EV171" i="17"/>
  <c r="EV172" i="17"/>
  <c r="EV173" i="17"/>
  <c r="EV174" i="17"/>
  <c r="EV175" i="17"/>
  <c r="EV176" i="17"/>
  <c r="EV177" i="17"/>
  <c r="EV178" i="17"/>
  <c r="EV179" i="17"/>
  <c r="EV180" i="17"/>
  <c r="EV181" i="17"/>
  <c r="EV182" i="17"/>
  <c r="EV183" i="17"/>
  <c r="EV184" i="17"/>
  <c r="EV185" i="17"/>
  <c r="EV186" i="17"/>
  <c r="EV187" i="17"/>
  <c r="EV188" i="17"/>
  <c r="EV189" i="17"/>
  <c r="EV190" i="17"/>
  <c r="EV191" i="17"/>
  <c r="EV192" i="17"/>
  <c r="EV193" i="17"/>
  <c r="EV194" i="17"/>
  <c r="EV195" i="17"/>
  <c r="EV196" i="17"/>
  <c r="EV197" i="17"/>
  <c r="EV198" i="17"/>
  <c r="EV199" i="17"/>
  <c r="EV200" i="17"/>
  <c r="EV201" i="17"/>
  <c r="EV202" i="17"/>
  <c r="EV203" i="17"/>
  <c r="EV204" i="17"/>
  <c r="EV205" i="17"/>
  <c r="EV206" i="17"/>
  <c r="EV207" i="17"/>
  <c r="EV208" i="17"/>
  <c r="EV209" i="17"/>
  <c r="EV210" i="17"/>
  <c r="EV211" i="17"/>
  <c r="EV212" i="17"/>
  <c r="EV213" i="17"/>
  <c r="EV214" i="17"/>
  <c r="EV215" i="17"/>
  <c r="EV216" i="17"/>
  <c r="EV217" i="17"/>
  <c r="EV218" i="17"/>
  <c r="EV219" i="17"/>
  <c r="EV220" i="17"/>
  <c r="EV221" i="17"/>
  <c r="EV222" i="17"/>
  <c r="EV223" i="17"/>
  <c r="EV224" i="17"/>
  <c r="EV225" i="17"/>
  <c r="EV6" i="17"/>
  <c r="EV7" i="17"/>
  <c r="EV8" i="17"/>
  <c r="EV9" i="17"/>
  <c r="EV10" i="17"/>
  <c r="EV11" i="17"/>
  <c r="EV12" i="17"/>
  <c r="EV13" i="17"/>
  <c r="EV14" i="17"/>
  <c r="EV15" i="17"/>
  <c r="EV16" i="17"/>
  <c r="EV17" i="17"/>
  <c r="EV18" i="17"/>
  <c r="EV19" i="17"/>
  <c r="EV20" i="17"/>
  <c r="EV21" i="17"/>
  <c r="EV22" i="17"/>
  <c r="EV23" i="17"/>
  <c r="EV24" i="17"/>
  <c r="EV25" i="17"/>
  <c r="EV26" i="17"/>
  <c r="EV27" i="17"/>
  <c r="EV28" i="17"/>
  <c r="EV29" i="17"/>
  <c r="EV30" i="17"/>
  <c r="EV31" i="17"/>
  <c r="EV32" i="17"/>
  <c r="EV33" i="17"/>
  <c r="EV34" i="17"/>
  <c r="EV35" i="17"/>
  <c r="EV36" i="17"/>
  <c r="EV37" i="17"/>
  <c r="EV38" i="17"/>
  <c r="EV5" i="17"/>
  <c r="EV4" i="17"/>
  <c r="EZ2" i="17"/>
  <c r="EY2" i="17"/>
  <c r="EX2" i="17"/>
  <c r="EW5" i="17"/>
  <c r="EW3" i="17" s="1"/>
  <c r="EW6" i="17"/>
  <c r="EW7" i="17"/>
  <c r="EW8" i="17"/>
  <c r="EW9" i="17"/>
  <c r="EW10" i="17"/>
  <c r="EW11" i="17"/>
  <c r="EW12" i="17"/>
  <c r="EW13" i="17"/>
  <c r="EW14" i="17"/>
  <c r="EW15" i="17"/>
  <c r="EW16" i="17"/>
  <c r="EW17" i="17"/>
  <c r="EW18" i="17"/>
  <c r="EW19" i="17"/>
  <c r="EW20" i="17"/>
  <c r="EW21" i="17"/>
  <c r="EW22" i="17"/>
  <c r="EW23" i="17"/>
  <c r="EW24" i="17"/>
  <c r="EW25" i="17"/>
  <c r="EW26" i="17"/>
  <c r="EW27" i="17"/>
  <c r="EW28" i="17"/>
  <c r="EW29" i="17"/>
  <c r="EW30" i="17"/>
  <c r="EW31" i="17"/>
  <c r="EW32" i="17"/>
  <c r="EW33" i="17"/>
  <c r="EW34" i="17"/>
  <c r="EW35" i="17"/>
  <c r="EW36" i="17"/>
  <c r="EW37" i="17"/>
  <c r="EW38" i="17"/>
  <c r="EW39" i="17"/>
  <c r="EW40" i="17"/>
  <c r="EW41" i="17"/>
  <c r="EW42" i="17"/>
  <c r="EW43" i="17"/>
  <c r="EW44" i="17"/>
  <c r="EW45" i="17"/>
  <c r="EW46" i="17"/>
  <c r="EW47" i="17"/>
  <c r="EW48" i="17"/>
  <c r="EW49" i="17"/>
  <c r="EW50" i="17"/>
  <c r="EW51" i="17"/>
  <c r="EW52" i="17"/>
  <c r="EW53" i="17"/>
  <c r="EW54" i="17"/>
  <c r="EW55" i="17"/>
  <c r="EW56" i="17"/>
  <c r="EW57" i="17"/>
  <c r="EW58" i="17"/>
  <c r="EW59" i="17"/>
  <c r="EW60" i="17"/>
  <c r="EW61" i="17"/>
  <c r="EW62" i="17"/>
  <c r="EW63" i="17"/>
  <c r="EW64" i="17"/>
  <c r="EW65" i="17"/>
  <c r="EW66" i="17"/>
  <c r="EW67" i="17"/>
  <c r="EW68" i="17"/>
  <c r="EW69" i="17"/>
  <c r="EW70" i="17"/>
  <c r="EW71" i="17"/>
  <c r="EW72" i="17"/>
  <c r="EW73" i="17"/>
  <c r="EW74" i="17"/>
  <c r="EW75" i="17"/>
  <c r="EW76" i="17"/>
  <c r="EW77" i="17"/>
  <c r="EW78" i="17"/>
  <c r="EW79" i="17"/>
  <c r="EW80" i="17"/>
  <c r="EW81" i="17"/>
  <c r="EW82" i="17"/>
  <c r="EW83" i="17"/>
  <c r="EW84" i="17"/>
  <c r="EW85" i="17"/>
  <c r="EW86" i="17"/>
  <c r="EW87" i="17"/>
  <c r="EW88" i="17"/>
  <c r="EW89" i="17"/>
  <c r="EW90" i="17"/>
  <c r="EW91" i="17"/>
  <c r="EW92" i="17"/>
  <c r="EW93" i="17"/>
  <c r="EW94" i="17"/>
  <c r="EW95" i="17"/>
  <c r="EW96" i="17"/>
  <c r="EW97" i="17"/>
  <c r="EW98" i="17"/>
  <c r="EW99" i="17"/>
  <c r="EW100" i="17"/>
  <c r="EW101" i="17"/>
  <c r="EW102" i="17"/>
  <c r="EW103" i="17"/>
  <c r="EW104" i="17"/>
  <c r="EW105" i="17"/>
  <c r="EW106" i="17"/>
  <c r="EW107" i="17"/>
  <c r="EW108" i="17"/>
  <c r="EW109" i="17"/>
  <c r="EW110" i="17"/>
  <c r="EW111" i="17"/>
  <c r="EW112" i="17"/>
  <c r="EW113" i="17"/>
  <c r="EW114" i="17"/>
  <c r="EW115" i="17"/>
  <c r="EW116" i="17"/>
  <c r="EW117" i="17"/>
  <c r="EW118" i="17"/>
  <c r="EW119" i="17"/>
  <c r="EW120" i="17"/>
  <c r="EW121" i="17"/>
  <c r="EW122" i="17"/>
  <c r="EW123" i="17"/>
  <c r="EW124" i="17"/>
  <c r="EW125" i="17"/>
  <c r="EW126" i="17"/>
  <c r="EW127" i="17"/>
  <c r="EW128" i="17"/>
  <c r="EW129" i="17"/>
  <c r="EW130" i="17"/>
  <c r="EW131" i="17"/>
  <c r="EW132" i="17"/>
  <c r="EW133" i="17"/>
  <c r="EW134" i="17"/>
  <c r="EW135" i="17"/>
  <c r="EW136" i="17"/>
  <c r="EW137" i="17"/>
  <c r="EW138" i="17"/>
  <c r="EW139" i="17"/>
  <c r="EW140" i="17"/>
  <c r="EW141" i="17"/>
  <c r="EW142" i="17"/>
  <c r="EW143" i="17"/>
  <c r="EW144" i="17"/>
  <c r="EW145" i="17"/>
  <c r="EW146" i="17"/>
  <c r="EW147" i="17"/>
  <c r="EW148" i="17"/>
  <c r="EW149" i="17"/>
  <c r="EW150" i="17"/>
  <c r="EW151" i="17"/>
  <c r="EW152" i="17"/>
  <c r="EW153" i="17"/>
  <c r="EW154" i="17"/>
  <c r="EW155" i="17"/>
  <c r="EW156" i="17"/>
  <c r="EW157" i="17"/>
  <c r="EW158" i="17"/>
  <c r="EW159" i="17"/>
  <c r="EW160" i="17"/>
  <c r="EW161" i="17"/>
  <c r="EW162" i="17"/>
  <c r="EW163" i="17"/>
  <c r="EW164" i="17"/>
  <c r="EW165" i="17"/>
  <c r="EW166" i="17"/>
  <c r="EW167" i="17"/>
  <c r="EW168" i="17"/>
  <c r="EW169" i="17"/>
  <c r="EW170" i="17"/>
  <c r="EW171" i="17"/>
  <c r="EW172" i="17"/>
  <c r="EW173" i="17"/>
  <c r="EW174" i="17"/>
  <c r="EW175" i="17"/>
  <c r="EW176" i="17"/>
  <c r="EW177" i="17"/>
  <c r="EW178" i="17"/>
  <c r="EW179" i="17"/>
  <c r="EW180" i="17"/>
  <c r="EW181" i="17"/>
  <c r="EW182" i="17"/>
  <c r="EW183" i="17"/>
  <c r="EW184" i="17"/>
  <c r="EW185" i="17"/>
  <c r="EW186" i="17"/>
  <c r="EW187" i="17"/>
  <c r="EW188" i="17"/>
  <c r="EW189" i="17"/>
  <c r="EW190" i="17"/>
  <c r="EW191" i="17"/>
  <c r="EW192" i="17"/>
  <c r="EW193" i="17"/>
  <c r="EW194" i="17"/>
  <c r="EW195" i="17"/>
  <c r="EW196" i="17"/>
  <c r="EW197" i="17"/>
  <c r="EW198" i="17"/>
  <c r="EW199" i="17"/>
  <c r="EW200" i="17"/>
  <c r="EW201" i="17"/>
  <c r="EW202" i="17"/>
  <c r="EW203" i="17"/>
  <c r="EW204" i="17"/>
  <c r="EW205" i="17"/>
  <c r="EW206" i="17"/>
  <c r="EW207" i="17"/>
  <c r="EW208" i="17"/>
  <c r="EW209" i="17"/>
  <c r="EW210" i="17"/>
  <c r="EW211" i="17"/>
  <c r="EW212" i="17"/>
  <c r="EW213" i="17"/>
  <c r="EW214" i="17"/>
  <c r="EW215" i="17"/>
  <c r="EW216" i="17"/>
  <c r="EW217" i="17"/>
  <c r="EW218" i="17"/>
  <c r="EW219" i="17"/>
  <c r="EW220" i="17"/>
  <c r="EW221" i="17"/>
  <c r="EW222" i="17"/>
  <c r="EW223" i="17"/>
  <c r="EW224" i="17"/>
  <c r="EW225" i="17"/>
  <c r="EW4" i="17"/>
  <c r="FD2" i="17"/>
  <c r="FC2" i="17"/>
  <c r="FB2" i="17"/>
  <c r="FA2" i="17"/>
  <c r="EW32" i="12"/>
  <c r="EV32" i="12"/>
  <c r="EU31" i="12"/>
  <c r="ET31" i="12"/>
  <c r="ES31" i="12"/>
  <c r="ER31" i="12"/>
  <c r="EQ31" i="12"/>
  <c r="EP31" i="12"/>
  <c r="EO31" i="12"/>
  <c r="EN31" i="12"/>
  <c r="EM31" i="12"/>
  <c r="EL31" i="12"/>
  <c r="EK31" i="12"/>
  <c r="EJ31" i="12"/>
  <c r="EI31" i="12"/>
  <c r="EH31" i="12"/>
  <c r="EU30" i="12"/>
  <c r="ET30" i="12"/>
  <c r="ES30" i="12"/>
  <c r="ER30" i="12"/>
  <c r="EQ30" i="12"/>
  <c r="EP30" i="12"/>
  <c r="EO30" i="12"/>
  <c r="EN30" i="12"/>
  <c r="EM30" i="12"/>
  <c r="EL30" i="12"/>
  <c r="EK30" i="12"/>
  <c r="EJ30" i="12"/>
  <c r="EI30" i="12"/>
  <c r="EH30" i="12"/>
  <c r="EG3" i="12"/>
  <c r="EG4" i="12"/>
  <c r="EG5" i="12"/>
  <c r="EG6" i="12"/>
  <c r="EG7" i="12"/>
  <c r="EG8" i="12"/>
  <c r="EG9" i="12"/>
  <c r="EG10" i="12"/>
  <c r="EG11" i="12"/>
  <c r="EG12" i="12"/>
  <c r="EG13" i="12"/>
  <c r="EG14" i="12"/>
  <c r="EG15" i="12"/>
  <c r="EG16" i="12"/>
  <c r="EG17" i="12"/>
  <c r="EG18" i="12"/>
  <c r="EG19" i="12"/>
  <c r="EG20" i="12"/>
  <c r="EG21" i="12"/>
  <c r="EG22" i="12"/>
  <c r="EG23" i="12"/>
  <c r="EG24" i="12"/>
  <c r="EG25" i="12"/>
  <c r="EG26" i="12"/>
  <c r="EG27" i="12"/>
  <c r="EG28" i="12"/>
  <c r="EG29" i="12"/>
  <c r="EG30" i="12"/>
  <c r="EG31" i="12"/>
  <c r="EG2" i="12"/>
  <c r="EG32" i="12" s="1"/>
  <c r="DZ56" i="12"/>
  <c r="DY56" i="12"/>
  <c r="DG1" i="12"/>
  <c r="DJ4" i="12"/>
  <c r="DJ5" i="12"/>
  <c r="DJ6" i="12"/>
  <c r="DJ7" i="12"/>
  <c r="DJ8" i="12"/>
  <c r="DJ9" i="12"/>
  <c r="DJ10" i="12"/>
  <c r="DJ11" i="12"/>
  <c r="DJ12" i="12"/>
  <c r="DJ13" i="12"/>
  <c r="DJ14" i="12"/>
  <c r="DJ15" i="12"/>
  <c r="DJ16" i="12"/>
  <c r="DJ17" i="12"/>
  <c r="DJ18" i="12"/>
  <c r="DJ19" i="12"/>
  <c r="DJ20" i="12"/>
  <c r="DJ21" i="12"/>
  <c r="DJ22" i="12"/>
  <c r="DJ23" i="12"/>
  <c r="DJ24" i="12"/>
  <c r="DJ25" i="12"/>
  <c r="DJ26" i="12"/>
  <c r="DJ27" i="12"/>
  <c r="DJ28" i="12"/>
  <c r="DJ29" i="12"/>
  <c r="DJ30" i="12"/>
  <c r="DJ31" i="12"/>
  <c r="DJ32" i="12"/>
  <c r="DJ33" i="12"/>
  <c r="DJ34" i="12"/>
  <c r="DJ35" i="12"/>
  <c r="DJ36" i="12"/>
  <c r="DJ37" i="12"/>
  <c r="DJ38" i="12"/>
  <c r="DJ39" i="12"/>
  <c r="DJ40" i="12"/>
  <c r="DJ41" i="12"/>
  <c r="DJ42" i="12"/>
  <c r="DJ43" i="12"/>
  <c r="DJ44" i="12"/>
  <c r="DJ45" i="12"/>
  <c r="DJ46" i="12"/>
  <c r="DJ47" i="12"/>
  <c r="DJ48" i="12"/>
  <c r="DJ49" i="12"/>
  <c r="DJ50" i="12"/>
  <c r="DJ51" i="12"/>
  <c r="DJ52" i="12"/>
  <c r="DJ53" i="12"/>
  <c r="DJ54" i="12"/>
  <c r="DJ55" i="12"/>
  <c r="DJ3" i="12"/>
  <c r="DJ2" i="12"/>
  <c r="DX55" i="12"/>
  <c r="DW55" i="12"/>
  <c r="DV55" i="12"/>
  <c r="DU55" i="12"/>
  <c r="DT55" i="12"/>
  <c r="DS55" i="12"/>
  <c r="DR55" i="12"/>
  <c r="DQ55" i="12"/>
  <c r="DP55" i="12"/>
  <c r="DO55" i="12"/>
  <c r="DN55" i="12"/>
  <c r="DM55" i="12"/>
  <c r="DL55" i="12"/>
  <c r="DK55" i="12"/>
  <c r="DX54" i="12"/>
  <c r="DW54" i="12"/>
  <c r="DV54" i="12"/>
  <c r="DU54" i="12"/>
  <c r="DT54" i="12"/>
  <c r="DS54" i="12"/>
  <c r="DR54" i="12"/>
  <c r="DQ54" i="12"/>
  <c r="DP54" i="12"/>
  <c r="DO54" i="12"/>
  <c r="DN54" i="12"/>
  <c r="DM54" i="12"/>
  <c r="DL54" i="12"/>
  <c r="DK54" i="12"/>
  <c r="DX53" i="12"/>
  <c r="DW53" i="12"/>
  <c r="DV53" i="12"/>
  <c r="DU53" i="12"/>
  <c r="DT53" i="12"/>
  <c r="DS53" i="12"/>
  <c r="DR53" i="12"/>
  <c r="DQ53" i="12"/>
  <c r="DP53" i="12"/>
  <c r="DO53" i="12"/>
  <c r="DN53" i="12"/>
  <c r="DM53" i="12"/>
  <c r="DL53" i="12"/>
  <c r="DK53" i="12"/>
  <c r="DX52" i="12"/>
  <c r="DW52" i="12"/>
  <c r="DV52" i="12"/>
  <c r="DU52" i="12"/>
  <c r="DT52" i="12"/>
  <c r="DS52" i="12"/>
  <c r="DR52" i="12"/>
  <c r="DQ52" i="12"/>
  <c r="DP52" i="12"/>
  <c r="DO52" i="12"/>
  <c r="DN52" i="12"/>
  <c r="DM52" i="12"/>
  <c r="DL52" i="12"/>
  <c r="DK52" i="12"/>
  <c r="DX51" i="12"/>
  <c r="DW51" i="12"/>
  <c r="DV51" i="12"/>
  <c r="DU51" i="12"/>
  <c r="DT51" i="12"/>
  <c r="DS51" i="12"/>
  <c r="DR51" i="12"/>
  <c r="DQ51" i="12"/>
  <c r="DP51" i="12"/>
  <c r="DO51" i="12"/>
  <c r="DN51" i="12"/>
  <c r="DM51" i="12"/>
  <c r="DL51" i="12"/>
  <c r="DK51" i="12"/>
  <c r="DC2" i="12"/>
  <c r="DD18" i="12"/>
  <c r="DD19" i="12"/>
  <c r="DD20" i="12"/>
  <c r="DD21" i="12"/>
  <c r="DD22" i="12"/>
  <c r="DD23" i="12"/>
  <c r="DD24" i="12"/>
  <c r="DD25" i="12"/>
  <c r="DD26" i="12"/>
  <c r="DC4" i="12"/>
  <c r="DC5" i="12"/>
  <c r="DC6" i="12"/>
  <c r="DC7" i="12"/>
  <c r="DC8" i="12"/>
  <c r="DC9" i="12"/>
  <c r="DC10" i="12"/>
  <c r="DC11" i="12"/>
  <c r="DC12" i="12"/>
  <c r="DC13" i="12"/>
  <c r="DC14" i="12"/>
  <c r="DC15" i="12"/>
  <c r="DC16" i="12"/>
  <c r="DC17" i="12"/>
  <c r="DC18" i="12"/>
  <c r="DC19" i="12"/>
  <c r="DC20" i="12"/>
  <c r="DC21" i="12"/>
  <c r="DC22" i="12"/>
  <c r="DC23" i="12"/>
  <c r="DC24" i="12"/>
  <c r="DC25" i="12"/>
  <c r="DC26" i="12"/>
  <c r="DC3" i="12"/>
  <c r="BY216" i="12"/>
  <c r="BX216" i="12"/>
  <c r="BW215" i="12"/>
  <c r="BV215" i="12"/>
  <c r="BU215" i="12"/>
  <c r="BT215" i="12"/>
  <c r="BS215" i="12"/>
  <c r="BR215" i="12"/>
  <c r="BQ215" i="12"/>
  <c r="BP215" i="12"/>
  <c r="BO215" i="12"/>
  <c r="BN215" i="12"/>
  <c r="BM215" i="12"/>
  <c r="BL215" i="12"/>
  <c r="BK215" i="12"/>
  <c r="BJ215" i="12"/>
  <c r="BI215" i="12"/>
  <c r="BW214" i="12"/>
  <c r="BV214" i="12"/>
  <c r="BU214" i="12"/>
  <c r="BT214" i="12"/>
  <c r="BS214" i="12"/>
  <c r="BR214" i="12"/>
  <c r="BQ214" i="12"/>
  <c r="BP214" i="12"/>
  <c r="BO214" i="12"/>
  <c r="BN214" i="12"/>
  <c r="BM214" i="12"/>
  <c r="BL214" i="12"/>
  <c r="BK214" i="12"/>
  <c r="BJ214" i="12"/>
  <c r="BI214" i="12"/>
  <c r="BW213" i="12"/>
  <c r="BV213" i="12"/>
  <c r="BU213" i="12"/>
  <c r="BT213" i="12"/>
  <c r="BS213" i="12"/>
  <c r="BR213" i="12"/>
  <c r="BQ213" i="12"/>
  <c r="BP213" i="12"/>
  <c r="BO213" i="12"/>
  <c r="BN213" i="12"/>
  <c r="BM213" i="12"/>
  <c r="BL213" i="12"/>
  <c r="BK213" i="12"/>
  <c r="BJ213" i="12"/>
  <c r="BI213" i="12"/>
  <c r="BW212" i="12"/>
  <c r="BV212" i="12"/>
  <c r="BU212" i="12"/>
  <c r="BT212" i="12"/>
  <c r="BS212" i="12"/>
  <c r="BR212" i="12"/>
  <c r="BQ212" i="12"/>
  <c r="BP212" i="12"/>
  <c r="BO212" i="12"/>
  <c r="BN212" i="12"/>
  <c r="BM212" i="12"/>
  <c r="BL212" i="12"/>
  <c r="BK212" i="12"/>
  <c r="BJ212" i="12"/>
  <c r="BI212" i="12"/>
  <c r="BW211" i="12"/>
  <c r="BV211" i="12"/>
  <c r="BU211" i="12"/>
  <c r="BT211" i="12"/>
  <c r="BS211" i="12"/>
  <c r="BR211" i="12"/>
  <c r="BQ211" i="12"/>
  <c r="BP211" i="12"/>
  <c r="BO211" i="12"/>
  <c r="BN211" i="12"/>
  <c r="BM211" i="12"/>
  <c r="BL211" i="12"/>
  <c r="BK211" i="12"/>
  <c r="BJ211" i="12"/>
  <c r="BI211" i="12"/>
  <c r="BW210" i="12"/>
  <c r="BV210" i="12"/>
  <c r="BU210" i="12"/>
  <c r="BT210" i="12"/>
  <c r="BS210" i="12"/>
  <c r="BR210" i="12"/>
  <c r="BQ210" i="12"/>
  <c r="BP210" i="12"/>
  <c r="BO210" i="12"/>
  <c r="BN210" i="12"/>
  <c r="BM210" i="12"/>
  <c r="BL210" i="12"/>
  <c r="BK210" i="12"/>
  <c r="BJ210" i="12"/>
  <c r="BI210" i="12"/>
  <c r="BW209" i="12"/>
  <c r="BV209" i="12"/>
  <c r="BU209" i="12"/>
  <c r="BT209" i="12"/>
  <c r="BS209" i="12"/>
  <c r="BR209" i="12"/>
  <c r="BQ209" i="12"/>
  <c r="BP209" i="12"/>
  <c r="BO209" i="12"/>
  <c r="BN209" i="12"/>
  <c r="BM209" i="12"/>
  <c r="BL209" i="12"/>
  <c r="BK209" i="12"/>
  <c r="BJ209" i="12"/>
  <c r="BI209" i="12"/>
  <c r="BW208" i="12"/>
  <c r="BV208" i="12"/>
  <c r="BU208" i="12"/>
  <c r="BT208" i="12"/>
  <c r="BS208" i="12"/>
  <c r="BR208" i="12"/>
  <c r="BQ208" i="12"/>
  <c r="BP208" i="12"/>
  <c r="BO208" i="12"/>
  <c r="BN208" i="12"/>
  <c r="BM208" i="12"/>
  <c r="BL208" i="12"/>
  <c r="BK208" i="12"/>
  <c r="BJ208" i="12"/>
  <c r="BI208" i="12"/>
  <c r="BW207" i="12"/>
  <c r="BV207" i="12"/>
  <c r="BU207" i="12"/>
  <c r="BT207" i="12"/>
  <c r="BS207" i="12"/>
  <c r="BR207" i="12"/>
  <c r="BQ207" i="12"/>
  <c r="BP207" i="12"/>
  <c r="BO207" i="12"/>
  <c r="BN207" i="12"/>
  <c r="BM207" i="12"/>
  <c r="BL207" i="12"/>
  <c r="BK207" i="12"/>
  <c r="BJ207" i="12"/>
  <c r="BI207" i="12"/>
  <c r="BW206" i="12"/>
  <c r="BV206" i="12"/>
  <c r="BU206" i="12"/>
  <c r="BT206" i="12"/>
  <c r="BS206" i="12"/>
  <c r="BR206" i="12"/>
  <c r="BQ206" i="12"/>
  <c r="BP206" i="12"/>
  <c r="BO206" i="12"/>
  <c r="BN206" i="12"/>
  <c r="BM206" i="12"/>
  <c r="BL206" i="12"/>
  <c r="BK206" i="12"/>
  <c r="BJ206" i="12"/>
  <c r="BI206" i="12"/>
  <c r="BW205" i="12"/>
  <c r="BV205" i="12"/>
  <c r="BU205" i="12"/>
  <c r="BT205" i="12"/>
  <c r="BS205" i="12"/>
  <c r="BR205" i="12"/>
  <c r="BQ205" i="12"/>
  <c r="BP205" i="12"/>
  <c r="BO205" i="12"/>
  <c r="BN205" i="12"/>
  <c r="BM205" i="12"/>
  <c r="BL205" i="12"/>
  <c r="BK205" i="12"/>
  <c r="BJ205" i="12"/>
  <c r="BI205" i="12"/>
  <c r="BW204" i="12"/>
  <c r="BV204" i="12"/>
  <c r="BU204" i="12"/>
  <c r="BT204" i="12"/>
  <c r="BS204" i="12"/>
  <c r="BR204" i="12"/>
  <c r="BQ204" i="12"/>
  <c r="BP204" i="12"/>
  <c r="BO204" i="12"/>
  <c r="BN204" i="12"/>
  <c r="BM204" i="12"/>
  <c r="BL204" i="12"/>
  <c r="BK204" i="12"/>
  <c r="BJ204" i="12"/>
  <c r="BI204" i="12"/>
  <c r="BW203" i="12"/>
  <c r="BV203" i="12"/>
  <c r="BU203" i="12"/>
  <c r="BT203" i="12"/>
  <c r="BS203" i="12"/>
  <c r="BR203" i="12"/>
  <c r="BQ203" i="12"/>
  <c r="BP203" i="12"/>
  <c r="BO203" i="12"/>
  <c r="BN203" i="12"/>
  <c r="BM203" i="12"/>
  <c r="BL203" i="12"/>
  <c r="BK203" i="12"/>
  <c r="BJ203" i="12"/>
  <c r="BI203" i="12"/>
  <c r="BW202" i="12"/>
  <c r="BV202" i="12"/>
  <c r="BU202" i="12"/>
  <c r="BT202" i="12"/>
  <c r="BS202" i="12"/>
  <c r="BR202" i="12"/>
  <c r="BQ202" i="12"/>
  <c r="BP202" i="12"/>
  <c r="BO202" i="12"/>
  <c r="BN202" i="12"/>
  <c r="BM202" i="12"/>
  <c r="BL202" i="12"/>
  <c r="BK202" i="12"/>
  <c r="BJ202" i="12"/>
  <c r="BI202" i="12"/>
  <c r="BW201" i="12"/>
  <c r="BV201" i="12"/>
  <c r="BU201" i="12"/>
  <c r="BT201" i="12"/>
  <c r="BS201" i="12"/>
  <c r="BR201" i="12"/>
  <c r="BQ201" i="12"/>
  <c r="BP201" i="12"/>
  <c r="BO201" i="12"/>
  <c r="BN201" i="12"/>
  <c r="BM201" i="12"/>
  <c r="BL201" i="12"/>
  <c r="BK201" i="12"/>
  <c r="BJ201" i="12"/>
  <c r="BI201" i="12"/>
  <c r="BW200" i="12"/>
  <c r="BV200" i="12"/>
  <c r="BU200" i="12"/>
  <c r="BT200" i="12"/>
  <c r="BS200" i="12"/>
  <c r="BR200" i="12"/>
  <c r="BQ200" i="12"/>
  <c r="BP200" i="12"/>
  <c r="BO200" i="12"/>
  <c r="BN200" i="12"/>
  <c r="BM200" i="12"/>
  <c r="BL200" i="12"/>
  <c r="BK200" i="12"/>
  <c r="BJ200" i="12"/>
  <c r="BI200" i="12"/>
  <c r="BW199" i="12"/>
  <c r="BV199" i="12"/>
  <c r="BU199" i="12"/>
  <c r="BT199" i="12"/>
  <c r="BS199" i="12"/>
  <c r="BR199" i="12"/>
  <c r="BQ199" i="12"/>
  <c r="BP199" i="12"/>
  <c r="BO199" i="12"/>
  <c r="BN199" i="12"/>
  <c r="BM199" i="12"/>
  <c r="BL199" i="12"/>
  <c r="BK199" i="12"/>
  <c r="BJ199" i="12"/>
  <c r="BI199" i="12"/>
  <c r="BW198" i="12"/>
  <c r="BV198" i="12"/>
  <c r="BU198" i="12"/>
  <c r="BT198" i="12"/>
  <c r="BS198" i="12"/>
  <c r="BR198" i="12"/>
  <c r="BQ198" i="12"/>
  <c r="BP198" i="12"/>
  <c r="BO198" i="12"/>
  <c r="BN198" i="12"/>
  <c r="BM198" i="12"/>
  <c r="BL198" i="12"/>
  <c r="BK198" i="12"/>
  <c r="BJ198" i="12"/>
  <c r="BI198" i="12"/>
  <c r="BW197" i="12"/>
  <c r="BV197" i="12"/>
  <c r="BU197" i="12"/>
  <c r="BT197" i="12"/>
  <c r="BS197" i="12"/>
  <c r="BR197" i="12"/>
  <c r="BQ197" i="12"/>
  <c r="BP197" i="12"/>
  <c r="BO197" i="12"/>
  <c r="BN197" i="12"/>
  <c r="BM197" i="12"/>
  <c r="BL197" i="12"/>
  <c r="BK197" i="12"/>
  <c r="BJ197" i="12"/>
  <c r="BI197" i="12"/>
  <c r="BW196" i="12"/>
  <c r="BV196" i="12"/>
  <c r="BU196" i="12"/>
  <c r="BT196" i="12"/>
  <c r="BS196" i="12"/>
  <c r="BR196" i="12"/>
  <c r="BQ196" i="12"/>
  <c r="BP196" i="12"/>
  <c r="BO196" i="12"/>
  <c r="BN196" i="12"/>
  <c r="BM196" i="12"/>
  <c r="BL196" i="12"/>
  <c r="BK196" i="12"/>
  <c r="BJ196" i="12"/>
  <c r="BI196" i="12"/>
  <c r="BW195" i="12"/>
  <c r="BV195" i="12"/>
  <c r="BU195" i="12"/>
  <c r="BT195" i="12"/>
  <c r="BS195" i="12"/>
  <c r="BR195" i="12"/>
  <c r="BQ195" i="12"/>
  <c r="BP195" i="12"/>
  <c r="BO195" i="12"/>
  <c r="BN195" i="12"/>
  <c r="BM195" i="12"/>
  <c r="BL195" i="12"/>
  <c r="BK195" i="12"/>
  <c r="BJ195" i="12"/>
  <c r="BI195" i="12"/>
  <c r="BW194" i="12"/>
  <c r="BV194" i="12"/>
  <c r="BU194" i="12"/>
  <c r="BT194" i="12"/>
  <c r="BS194" i="12"/>
  <c r="BR194" i="12"/>
  <c r="BQ194" i="12"/>
  <c r="BP194" i="12"/>
  <c r="BO194" i="12"/>
  <c r="BN194" i="12"/>
  <c r="BM194" i="12"/>
  <c r="BL194" i="12"/>
  <c r="BK194" i="12"/>
  <c r="BJ194" i="12"/>
  <c r="BI194" i="12"/>
  <c r="BW193" i="12"/>
  <c r="BV193" i="12"/>
  <c r="BU193" i="12"/>
  <c r="BT193" i="12"/>
  <c r="BS193" i="12"/>
  <c r="BR193" i="12"/>
  <c r="BQ193" i="12"/>
  <c r="BP193" i="12"/>
  <c r="BO193" i="12"/>
  <c r="BN193" i="12"/>
  <c r="BM193" i="12"/>
  <c r="BL193" i="12"/>
  <c r="BK193" i="12"/>
  <c r="BJ193" i="12"/>
  <c r="BI193" i="12"/>
  <c r="BW192" i="12"/>
  <c r="BV192" i="12"/>
  <c r="BU192" i="12"/>
  <c r="BT192" i="12"/>
  <c r="BS192" i="12"/>
  <c r="BR192" i="12"/>
  <c r="BQ192" i="12"/>
  <c r="BP192" i="12"/>
  <c r="BO192" i="12"/>
  <c r="BN192" i="12"/>
  <c r="BM192" i="12"/>
  <c r="BL192" i="12"/>
  <c r="BK192" i="12"/>
  <c r="BJ192" i="12"/>
  <c r="BI192" i="12"/>
  <c r="BW191" i="12"/>
  <c r="BV191" i="12"/>
  <c r="BU191" i="12"/>
  <c r="BT191" i="12"/>
  <c r="BS191" i="12"/>
  <c r="BR191" i="12"/>
  <c r="BQ191" i="12"/>
  <c r="BP191" i="12"/>
  <c r="BO191" i="12"/>
  <c r="BN191" i="12"/>
  <c r="BM191" i="12"/>
  <c r="BL191" i="12"/>
  <c r="BK191" i="12"/>
  <c r="BJ191" i="12"/>
  <c r="BI191" i="12"/>
  <c r="BW190" i="12"/>
  <c r="BV190" i="12"/>
  <c r="BU190" i="12"/>
  <c r="BT190" i="12"/>
  <c r="BS190" i="12"/>
  <c r="BR190" i="12"/>
  <c r="BQ190" i="12"/>
  <c r="BP190" i="12"/>
  <c r="BO190" i="12"/>
  <c r="BN190" i="12"/>
  <c r="BM190" i="12"/>
  <c r="BL190" i="12"/>
  <c r="BK190" i="12"/>
  <c r="BJ190" i="12"/>
  <c r="BI190" i="12"/>
  <c r="BW189" i="12"/>
  <c r="BV189" i="12"/>
  <c r="BU189" i="12"/>
  <c r="BT189" i="12"/>
  <c r="BS189" i="12"/>
  <c r="BR189" i="12"/>
  <c r="BQ189" i="12"/>
  <c r="BP189" i="12"/>
  <c r="BO189" i="12"/>
  <c r="BN189" i="12"/>
  <c r="BM189" i="12"/>
  <c r="BL189" i="12"/>
  <c r="BK189" i="12"/>
  <c r="BJ189" i="12"/>
  <c r="BI189" i="12"/>
  <c r="BW188" i="12"/>
  <c r="BV188" i="12"/>
  <c r="BU188" i="12"/>
  <c r="BT188" i="12"/>
  <c r="BS188" i="12"/>
  <c r="BR188" i="12"/>
  <c r="BQ188" i="12"/>
  <c r="BP188" i="12"/>
  <c r="BO188" i="12"/>
  <c r="BN188" i="12"/>
  <c r="BM188" i="12"/>
  <c r="BL188" i="12"/>
  <c r="BK188" i="12"/>
  <c r="BJ188" i="12"/>
  <c r="BI188" i="12"/>
  <c r="BW187" i="12"/>
  <c r="BV187" i="12"/>
  <c r="BU187" i="12"/>
  <c r="BT187" i="12"/>
  <c r="BS187" i="12"/>
  <c r="BR187" i="12"/>
  <c r="BQ187" i="12"/>
  <c r="BP187" i="12"/>
  <c r="BO187" i="12"/>
  <c r="BN187" i="12"/>
  <c r="BM187" i="12"/>
  <c r="BL187" i="12"/>
  <c r="BK187" i="12"/>
  <c r="BJ187" i="12"/>
  <c r="BI187" i="12"/>
  <c r="BW186" i="12"/>
  <c r="BV186" i="12"/>
  <c r="BU186" i="12"/>
  <c r="BT186" i="12"/>
  <c r="BS186" i="12"/>
  <c r="BR186" i="12"/>
  <c r="BQ186" i="12"/>
  <c r="BP186" i="12"/>
  <c r="BO186" i="12"/>
  <c r="BN186" i="12"/>
  <c r="BM186" i="12"/>
  <c r="BL186" i="12"/>
  <c r="BK186" i="12"/>
  <c r="BJ186" i="12"/>
  <c r="BI186" i="12"/>
  <c r="BW185" i="12"/>
  <c r="BV185" i="12"/>
  <c r="BU185" i="12"/>
  <c r="BT185" i="12"/>
  <c r="BS185" i="12"/>
  <c r="BR185" i="12"/>
  <c r="BQ185" i="12"/>
  <c r="BP185" i="12"/>
  <c r="BO185" i="12"/>
  <c r="BN185" i="12"/>
  <c r="BM185" i="12"/>
  <c r="BL185" i="12"/>
  <c r="BK185" i="12"/>
  <c r="BJ185" i="12"/>
  <c r="BI185" i="12"/>
  <c r="BW184" i="12"/>
  <c r="BV184" i="12"/>
  <c r="BU184" i="12"/>
  <c r="BT184" i="12"/>
  <c r="BS184" i="12"/>
  <c r="BR184" i="12"/>
  <c r="BQ184" i="12"/>
  <c r="BP184" i="12"/>
  <c r="BO184" i="12"/>
  <c r="BN184" i="12"/>
  <c r="BM184" i="12"/>
  <c r="BL184" i="12"/>
  <c r="BK184" i="12"/>
  <c r="BJ184" i="12"/>
  <c r="BI184" i="12"/>
  <c r="BW183" i="12"/>
  <c r="BV183" i="12"/>
  <c r="BU183" i="12"/>
  <c r="BT183" i="12"/>
  <c r="BS183" i="12"/>
  <c r="BR183" i="12"/>
  <c r="BQ183" i="12"/>
  <c r="BP183" i="12"/>
  <c r="BO183" i="12"/>
  <c r="BN183" i="12"/>
  <c r="BM183" i="12"/>
  <c r="BL183" i="12"/>
  <c r="BK183" i="12"/>
  <c r="BJ183" i="12"/>
  <c r="BI183" i="12"/>
  <c r="BW182" i="12"/>
  <c r="BV182" i="12"/>
  <c r="BU182" i="12"/>
  <c r="BT182" i="12"/>
  <c r="BS182" i="12"/>
  <c r="BR182" i="12"/>
  <c r="BQ182" i="12"/>
  <c r="BP182" i="12"/>
  <c r="BO182" i="12"/>
  <c r="BN182" i="12"/>
  <c r="BM182" i="12"/>
  <c r="BL182" i="12"/>
  <c r="BK182" i="12"/>
  <c r="BJ182" i="12"/>
  <c r="BI182" i="12"/>
  <c r="BW181" i="12"/>
  <c r="BV181" i="12"/>
  <c r="BU181" i="12"/>
  <c r="BT181" i="12"/>
  <c r="BS181" i="12"/>
  <c r="BR181" i="12"/>
  <c r="BQ181" i="12"/>
  <c r="BP181" i="12"/>
  <c r="BO181" i="12"/>
  <c r="BN181" i="12"/>
  <c r="BM181" i="12"/>
  <c r="BL181" i="12"/>
  <c r="BK181" i="12"/>
  <c r="BJ181" i="12"/>
  <c r="BI181" i="12"/>
  <c r="BW180" i="12"/>
  <c r="BV180" i="12"/>
  <c r="BU180" i="12"/>
  <c r="BT180" i="12"/>
  <c r="BS180" i="12"/>
  <c r="BR180" i="12"/>
  <c r="BQ180" i="12"/>
  <c r="BP180" i="12"/>
  <c r="BO180" i="12"/>
  <c r="BN180" i="12"/>
  <c r="BM180" i="12"/>
  <c r="BL180" i="12"/>
  <c r="BK180" i="12"/>
  <c r="BJ180" i="12"/>
  <c r="BI180" i="12"/>
  <c r="BW179" i="12"/>
  <c r="BV179" i="12"/>
  <c r="BU179" i="12"/>
  <c r="BT179" i="12"/>
  <c r="BS179" i="12"/>
  <c r="BR179" i="12"/>
  <c r="BQ179" i="12"/>
  <c r="BP179" i="12"/>
  <c r="BO179" i="12"/>
  <c r="BN179" i="12"/>
  <c r="BM179" i="12"/>
  <c r="BL179" i="12"/>
  <c r="BK179" i="12"/>
  <c r="BJ179" i="12"/>
  <c r="BI179" i="12"/>
  <c r="BW178" i="12"/>
  <c r="BV178" i="12"/>
  <c r="BU178" i="12"/>
  <c r="BT178" i="12"/>
  <c r="BS178" i="12"/>
  <c r="BR178" i="12"/>
  <c r="BQ178" i="12"/>
  <c r="BP178" i="12"/>
  <c r="BO178" i="12"/>
  <c r="BN178" i="12"/>
  <c r="BM178" i="12"/>
  <c r="BL178" i="12"/>
  <c r="BK178" i="12"/>
  <c r="BJ178" i="12"/>
  <c r="BI178" i="12"/>
  <c r="BW177" i="12"/>
  <c r="BV177" i="12"/>
  <c r="BU177" i="12"/>
  <c r="BT177" i="12"/>
  <c r="BS177" i="12"/>
  <c r="BR177" i="12"/>
  <c r="BQ177" i="12"/>
  <c r="BP177" i="12"/>
  <c r="BO177" i="12"/>
  <c r="BN177" i="12"/>
  <c r="BM177" i="12"/>
  <c r="BL177" i="12"/>
  <c r="BK177" i="12"/>
  <c r="BJ177" i="12"/>
  <c r="BI177" i="12"/>
  <c r="BW176" i="12"/>
  <c r="BV176" i="12"/>
  <c r="BU176" i="12"/>
  <c r="BT176" i="12"/>
  <c r="BS176" i="12"/>
  <c r="BR176" i="12"/>
  <c r="BQ176" i="12"/>
  <c r="BP176" i="12"/>
  <c r="BO176" i="12"/>
  <c r="BN176" i="12"/>
  <c r="BM176" i="12"/>
  <c r="BL176" i="12"/>
  <c r="BK176" i="12"/>
  <c r="BJ176" i="12"/>
  <c r="BI176" i="12"/>
  <c r="BW175" i="12"/>
  <c r="BV175" i="12"/>
  <c r="BU175" i="12"/>
  <c r="BT175" i="12"/>
  <c r="BS175" i="12"/>
  <c r="BR175" i="12"/>
  <c r="BQ175" i="12"/>
  <c r="BP175" i="12"/>
  <c r="BO175" i="12"/>
  <c r="BN175" i="12"/>
  <c r="BM175" i="12"/>
  <c r="BL175" i="12"/>
  <c r="BK175" i="12"/>
  <c r="BJ175" i="12"/>
  <c r="BI175" i="12"/>
  <c r="BW174" i="12"/>
  <c r="BV174" i="12"/>
  <c r="BU174" i="12"/>
  <c r="BT174" i="12"/>
  <c r="BS174" i="12"/>
  <c r="BR174" i="12"/>
  <c r="BQ174" i="12"/>
  <c r="BP174" i="12"/>
  <c r="BO174" i="12"/>
  <c r="BN174" i="12"/>
  <c r="BM174" i="12"/>
  <c r="BL174" i="12"/>
  <c r="BK174" i="12"/>
  <c r="BJ174" i="12"/>
  <c r="BI174" i="12"/>
  <c r="BW173" i="12"/>
  <c r="BV173" i="12"/>
  <c r="BU173" i="12"/>
  <c r="BT173" i="12"/>
  <c r="BS173" i="12"/>
  <c r="BR173" i="12"/>
  <c r="BQ173" i="12"/>
  <c r="BP173" i="12"/>
  <c r="BO173" i="12"/>
  <c r="BN173" i="12"/>
  <c r="BM173" i="12"/>
  <c r="BL173" i="12"/>
  <c r="BK173" i="12"/>
  <c r="BJ173" i="12"/>
  <c r="BI173" i="12"/>
  <c r="BW172" i="12"/>
  <c r="BV172" i="12"/>
  <c r="BU172" i="12"/>
  <c r="BT172" i="12"/>
  <c r="BS172" i="12"/>
  <c r="BR172" i="12"/>
  <c r="BQ172" i="12"/>
  <c r="BP172" i="12"/>
  <c r="BO172" i="12"/>
  <c r="BN172" i="12"/>
  <c r="BM172" i="12"/>
  <c r="BL172" i="12"/>
  <c r="BK172" i="12"/>
  <c r="BJ172" i="12"/>
  <c r="BI172" i="12"/>
  <c r="BI3" i="12"/>
  <c r="BI4" i="12"/>
  <c r="BI5" i="12"/>
  <c r="BI6" i="12"/>
  <c r="BI7" i="12"/>
  <c r="BI8" i="12"/>
  <c r="BI9" i="12"/>
  <c r="BI10" i="12"/>
  <c r="BI11" i="12"/>
  <c r="BI12" i="12"/>
  <c r="BI13" i="12"/>
  <c r="BI14" i="12"/>
  <c r="BI15" i="12"/>
  <c r="BI16" i="12"/>
  <c r="BI17" i="12"/>
  <c r="BI18" i="12"/>
  <c r="BI19" i="12"/>
  <c r="BI20" i="12"/>
  <c r="BI21" i="12"/>
  <c r="BI22" i="12"/>
  <c r="BI23" i="12"/>
  <c r="BI24" i="12"/>
  <c r="BI25" i="12"/>
  <c r="BI26" i="12"/>
  <c r="BI27" i="12"/>
  <c r="BI28" i="12"/>
  <c r="BI29" i="12"/>
  <c r="BI30" i="12"/>
  <c r="BI31" i="12"/>
  <c r="BI32" i="12"/>
  <c r="BI33" i="12"/>
  <c r="BI34" i="12"/>
  <c r="BI35" i="12"/>
  <c r="BI36" i="12"/>
  <c r="BI37" i="12"/>
  <c r="BI38" i="12"/>
  <c r="BI39" i="12"/>
  <c r="BI40" i="12"/>
  <c r="BI41" i="12"/>
  <c r="BI42" i="12"/>
  <c r="BI43" i="12"/>
  <c r="BI44" i="12"/>
  <c r="BI45" i="12"/>
  <c r="BI46" i="12"/>
  <c r="BI47" i="12"/>
  <c r="BI48" i="12"/>
  <c r="BI49" i="12"/>
  <c r="BI50" i="12"/>
  <c r="BI51" i="12"/>
  <c r="BI52" i="12"/>
  <c r="BI53" i="12"/>
  <c r="BI54" i="12"/>
  <c r="BI55" i="12"/>
  <c r="BI56" i="12"/>
  <c r="BI57" i="12"/>
  <c r="BI58" i="12"/>
  <c r="BI59" i="12"/>
  <c r="BI60" i="12"/>
  <c r="BI61" i="12"/>
  <c r="BI62" i="12"/>
  <c r="BI63" i="12"/>
  <c r="BI64" i="12"/>
  <c r="BI65" i="12"/>
  <c r="BI66" i="12"/>
  <c r="BI67" i="12"/>
  <c r="BI68" i="12"/>
  <c r="BI69" i="12"/>
  <c r="BI70" i="12"/>
  <c r="BI71" i="12"/>
  <c r="BI72" i="12"/>
  <c r="BI73" i="12"/>
  <c r="BI74" i="12"/>
  <c r="BI75" i="12"/>
  <c r="BI76" i="12"/>
  <c r="BI77" i="12"/>
  <c r="BI78" i="12"/>
  <c r="BI79" i="12"/>
  <c r="BI80" i="12"/>
  <c r="BI81" i="12"/>
  <c r="BI82" i="12"/>
  <c r="BI83" i="12"/>
  <c r="BI84" i="12"/>
  <c r="BI85" i="12"/>
  <c r="BI86" i="12"/>
  <c r="BI87" i="12"/>
  <c r="BI88" i="12"/>
  <c r="BI89" i="12"/>
  <c r="BI90" i="12"/>
  <c r="BI91" i="12"/>
  <c r="BI92" i="12"/>
  <c r="BI93" i="12"/>
  <c r="BI94" i="12"/>
  <c r="BI95" i="12"/>
  <c r="BI96" i="12"/>
  <c r="BI97" i="12"/>
  <c r="BI98" i="12"/>
  <c r="BI99" i="12"/>
  <c r="BI100" i="12"/>
  <c r="BI101" i="12"/>
  <c r="BI102" i="12"/>
  <c r="BI103" i="12"/>
  <c r="BI104" i="12"/>
  <c r="BI105" i="12"/>
  <c r="BI106" i="12"/>
  <c r="BI107" i="12"/>
  <c r="BI108" i="12"/>
  <c r="BI109" i="12"/>
  <c r="BI110" i="12"/>
  <c r="BI111" i="12"/>
  <c r="BI112" i="12"/>
  <c r="BI113" i="12"/>
  <c r="BI114" i="12"/>
  <c r="BI115" i="12"/>
  <c r="BI116" i="12"/>
  <c r="BI117" i="12"/>
  <c r="BI118" i="12"/>
  <c r="BI119" i="12"/>
  <c r="BI120" i="12"/>
  <c r="BI121" i="12"/>
  <c r="BI122" i="12"/>
  <c r="BI123" i="12"/>
  <c r="BI124" i="12"/>
  <c r="BI125" i="12"/>
  <c r="BI126" i="12"/>
  <c r="BI127" i="12"/>
  <c r="BI128" i="12"/>
  <c r="BI129" i="12"/>
  <c r="BI130" i="12"/>
  <c r="BI131" i="12"/>
  <c r="BI132" i="12"/>
  <c r="BI133" i="12"/>
  <c r="BI134" i="12"/>
  <c r="BI135" i="12"/>
  <c r="BI136" i="12"/>
  <c r="BI137" i="12"/>
  <c r="BI138" i="12"/>
  <c r="BI139" i="12"/>
  <c r="BI140" i="12"/>
  <c r="BI141" i="12"/>
  <c r="BI142" i="12"/>
  <c r="BI143" i="12"/>
  <c r="BI144" i="12"/>
  <c r="BI145" i="12"/>
  <c r="BI146" i="12"/>
  <c r="BI147" i="12"/>
  <c r="BI148" i="12"/>
  <c r="BI149" i="12"/>
  <c r="BI150" i="12"/>
  <c r="BI151" i="12"/>
  <c r="BI152" i="12"/>
  <c r="BI153" i="12"/>
  <c r="BI154" i="12"/>
  <c r="BI155" i="12"/>
  <c r="BI156" i="12"/>
  <c r="BI157" i="12"/>
  <c r="BI158" i="12"/>
  <c r="BI159" i="12"/>
  <c r="BI160" i="12"/>
  <c r="BI161" i="12"/>
  <c r="BI162" i="12"/>
  <c r="BI163" i="12"/>
  <c r="BI164" i="12"/>
  <c r="BI165" i="12"/>
  <c r="BI166" i="12"/>
  <c r="BI167" i="12"/>
  <c r="BI168" i="12"/>
  <c r="BI169" i="12"/>
  <c r="BI170" i="12"/>
  <c r="BI171" i="12"/>
  <c r="BI2" i="12"/>
  <c r="AZ411" i="12"/>
  <c r="AY411" i="12"/>
  <c r="AX411" i="12"/>
  <c r="AW411" i="12"/>
  <c r="AV411" i="12"/>
  <c r="AU411" i="12"/>
  <c r="AT411" i="12"/>
  <c r="AS411" i="12"/>
  <c r="AR411" i="12"/>
  <c r="AQ411" i="12"/>
  <c r="AP411" i="12"/>
  <c r="AO411" i="12"/>
  <c r="AN411" i="12"/>
  <c r="AM411" i="12"/>
  <c r="AL411" i="12"/>
  <c r="AZ410" i="12"/>
  <c r="AY410" i="12"/>
  <c r="AX410" i="12"/>
  <c r="AW410" i="12"/>
  <c r="AV410" i="12"/>
  <c r="AU410" i="12"/>
  <c r="AT410" i="12"/>
  <c r="AS410" i="12"/>
  <c r="AR410" i="12"/>
  <c r="AQ410" i="12"/>
  <c r="AP410" i="12"/>
  <c r="AO410" i="12"/>
  <c r="AN410" i="12"/>
  <c r="AM410" i="12"/>
  <c r="AL410" i="12"/>
  <c r="AZ409" i="12"/>
  <c r="AY409" i="12"/>
  <c r="AX409" i="12"/>
  <c r="AW409" i="12"/>
  <c r="AV409" i="12"/>
  <c r="AU409" i="12"/>
  <c r="AT409" i="12"/>
  <c r="AS409" i="12"/>
  <c r="AR409" i="12"/>
  <c r="AQ409" i="12"/>
  <c r="AP409" i="12"/>
  <c r="AO409" i="12"/>
  <c r="AN409" i="12"/>
  <c r="AM409" i="12"/>
  <c r="AL409" i="12"/>
  <c r="AZ408" i="12"/>
  <c r="AY408" i="12"/>
  <c r="AX408" i="12"/>
  <c r="AW408" i="12"/>
  <c r="AV408" i="12"/>
  <c r="AU408" i="12"/>
  <c r="AT408" i="12"/>
  <c r="AS408" i="12"/>
  <c r="AR408" i="12"/>
  <c r="AQ408" i="12"/>
  <c r="AP408" i="12"/>
  <c r="AO408" i="12"/>
  <c r="AN408" i="12"/>
  <c r="AM408" i="12"/>
  <c r="AL408" i="12"/>
  <c r="AZ407" i="12"/>
  <c r="AY407" i="12"/>
  <c r="AX407" i="12"/>
  <c r="AW407" i="12"/>
  <c r="AV407" i="12"/>
  <c r="AU407" i="12"/>
  <c r="AT407" i="12"/>
  <c r="AS407" i="12"/>
  <c r="AR407" i="12"/>
  <c r="AQ407" i="12"/>
  <c r="AP407" i="12"/>
  <c r="AO407" i="12"/>
  <c r="AN407" i="12"/>
  <c r="AM407" i="12"/>
  <c r="AL407" i="12"/>
  <c r="AZ406" i="12"/>
  <c r="AY406" i="12"/>
  <c r="AX406" i="12"/>
  <c r="AW406" i="12"/>
  <c r="AV406" i="12"/>
  <c r="AU406" i="12"/>
  <c r="AT406" i="12"/>
  <c r="AS406" i="12"/>
  <c r="AR406" i="12"/>
  <c r="AQ406" i="12"/>
  <c r="AP406" i="12"/>
  <c r="AO406" i="12"/>
  <c r="AN406" i="12"/>
  <c r="AM406" i="12"/>
  <c r="AL406" i="12"/>
  <c r="AZ405" i="12"/>
  <c r="AY405" i="12"/>
  <c r="AX405" i="12"/>
  <c r="AW405" i="12"/>
  <c r="AV405" i="12"/>
  <c r="AU405" i="12"/>
  <c r="AT405" i="12"/>
  <c r="AS405" i="12"/>
  <c r="AR405" i="12"/>
  <c r="AQ405" i="12"/>
  <c r="AP405" i="12"/>
  <c r="AO405" i="12"/>
  <c r="AN405" i="12"/>
  <c r="AM405" i="12"/>
  <c r="AL405" i="12"/>
  <c r="AZ404" i="12"/>
  <c r="AY404" i="12"/>
  <c r="AX404" i="12"/>
  <c r="AW404" i="12"/>
  <c r="AV404" i="12"/>
  <c r="AU404" i="12"/>
  <c r="AT404" i="12"/>
  <c r="AS404" i="12"/>
  <c r="AR404" i="12"/>
  <c r="AQ404" i="12"/>
  <c r="AP404" i="12"/>
  <c r="AO404" i="12"/>
  <c r="AN404" i="12"/>
  <c r="AM404" i="12"/>
  <c r="AL404" i="12"/>
  <c r="AZ403" i="12"/>
  <c r="AY403" i="12"/>
  <c r="AX403" i="12"/>
  <c r="AW403" i="12"/>
  <c r="AV403" i="12"/>
  <c r="AU403" i="12"/>
  <c r="AT403" i="12"/>
  <c r="AS403" i="12"/>
  <c r="AR403" i="12"/>
  <c r="AQ403" i="12"/>
  <c r="AP403" i="12"/>
  <c r="AO403" i="12"/>
  <c r="AN403" i="12"/>
  <c r="AM403" i="12"/>
  <c r="AL403" i="12"/>
  <c r="AZ402" i="12"/>
  <c r="AY402" i="12"/>
  <c r="AX402" i="12"/>
  <c r="AW402" i="12"/>
  <c r="AV402" i="12"/>
  <c r="AU402" i="12"/>
  <c r="AT402" i="12"/>
  <c r="AS402" i="12"/>
  <c r="AR402" i="12"/>
  <c r="AQ402" i="12"/>
  <c r="AP402" i="12"/>
  <c r="AO402" i="12"/>
  <c r="AN402" i="12"/>
  <c r="AM402" i="12"/>
  <c r="AL402" i="12"/>
  <c r="AZ401" i="12"/>
  <c r="AY401" i="12"/>
  <c r="AX401" i="12"/>
  <c r="AW401" i="12"/>
  <c r="AV401" i="12"/>
  <c r="AU401" i="12"/>
  <c r="AT401" i="12"/>
  <c r="AS401" i="12"/>
  <c r="AR401" i="12"/>
  <c r="AQ401" i="12"/>
  <c r="AP401" i="12"/>
  <c r="AO401" i="12"/>
  <c r="AN401" i="12"/>
  <c r="AM401" i="12"/>
  <c r="AL401" i="12"/>
  <c r="AZ400" i="12"/>
  <c r="AY400" i="12"/>
  <c r="AX400" i="12"/>
  <c r="AW400" i="12"/>
  <c r="AV400" i="12"/>
  <c r="AU400" i="12"/>
  <c r="AT400" i="12"/>
  <c r="AS400" i="12"/>
  <c r="AR400" i="12"/>
  <c r="AQ400" i="12"/>
  <c r="AP400" i="12"/>
  <c r="AO400" i="12"/>
  <c r="AN400" i="12"/>
  <c r="AM400" i="12"/>
  <c r="AL400" i="12"/>
  <c r="AZ399" i="12"/>
  <c r="AY399" i="12"/>
  <c r="AX399" i="12"/>
  <c r="AW399" i="12"/>
  <c r="AV399" i="12"/>
  <c r="AU399" i="12"/>
  <c r="AT399" i="12"/>
  <c r="AS399" i="12"/>
  <c r="AR399" i="12"/>
  <c r="AQ399" i="12"/>
  <c r="AP399" i="12"/>
  <c r="AO399" i="12"/>
  <c r="AN399" i="12"/>
  <c r="AM399" i="12"/>
  <c r="AL399" i="12"/>
  <c r="AZ398" i="12"/>
  <c r="AY398" i="12"/>
  <c r="AX398" i="12"/>
  <c r="AW398" i="12"/>
  <c r="AV398" i="12"/>
  <c r="AU398" i="12"/>
  <c r="AT398" i="12"/>
  <c r="AS398" i="12"/>
  <c r="AR398" i="12"/>
  <c r="AQ398" i="12"/>
  <c r="AP398" i="12"/>
  <c r="AO398" i="12"/>
  <c r="AN398" i="12"/>
  <c r="AM398" i="12"/>
  <c r="AL398" i="12"/>
  <c r="AZ397" i="12"/>
  <c r="AY397" i="12"/>
  <c r="AX397" i="12"/>
  <c r="AW397" i="12"/>
  <c r="AV397" i="12"/>
  <c r="AU397" i="12"/>
  <c r="AT397" i="12"/>
  <c r="AS397" i="12"/>
  <c r="AR397" i="12"/>
  <c r="AQ397" i="12"/>
  <c r="AP397" i="12"/>
  <c r="AO397" i="12"/>
  <c r="AN397" i="12"/>
  <c r="AM397" i="12"/>
  <c r="AL397" i="12"/>
  <c r="AZ396" i="12"/>
  <c r="AY396" i="12"/>
  <c r="AX396" i="12"/>
  <c r="AW396" i="12"/>
  <c r="AV396" i="12"/>
  <c r="AU396" i="12"/>
  <c r="AT396" i="12"/>
  <c r="AS396" i="12"/>
  <c r="AR396" i="12"/>
  <c r="AQ396" i="12"/>
  <c r="AP396" i="12"/>
  <c r="AO396" i="12"/>
  <c r="AN396" i="12"/>
  <c r="AM396" i="12"/>
  <c r="AL396" i="12"/>
  <c r="AZ395" i="12"/>
  <c r="AY395" i="12"/>
  <c r="AX395" i="12"/>
  <c r="AW395" i="12"/>
  <c r="AV395" i="12"/>
  <c r="AU395" i="12"/>
  <c r="AT395" i="12"/>
  <c r="AS395" i="12"/>
  <c r="AR395" i="12"/>
  <c r="AQ395" i="12"/>
  <c r="AP395" i="12"/>
  <c r="AO395" i="12"/>
  <c r="AN395" i="12"/>
  <c r="AM395" i="12"/>
  <c r="AL395" i="12"/>
  <c r="AZ394" i="12"/>
  <c r="AY394" i="12"/>
  <c r="AX394" i="12"/>
  <c r="AW394" i="12"/>
  <c r="AV394" i="12"/>
  <c r="AU394" i="12"/>
  <c r="AT394" i="12"/>
  <c r="AS394" i="12"/>
  <c r="AR394" i="12"/>
  <c r="AQ394" i="12"/>
  <c r="AP394" i="12"/>
  <c r="AO394" i="12"/>
  <c r="AN394" i="12"/>
  <c r="AM394" i="12"/>
  <c r="AL394" i="12"/>
  <c r="AZ393" i="12"/>
  <c r="AY393" i="12"/>
  <c r="AX393" i="12"/>
  <c r="AW393" i="12"/>
  <c r="AV393" i="12"/>
  <c r="AU393" i="12"/>
  <c r="AT393" i="12"/>
  <c r="AS393" i="12"/>
  <c r="AR393" i="12"/>
  <c r="AQ393" i="12"/>
  <c r="AP393" i="12"/>
  <c r="AO393" i="12"/>
  <c r="AN393" i="12"/>
  <c r="AM393" i="12"/>
  <c r="AL393" i="12"/>
  <c r="AZ392" i="12"/>
  <c r="AY392" i="12"/>
  <c r="AX392" i="12"/>
  <c r="AW392" i="12"/>
  <c r="AV392" i="12"/>
  <c r="AU392" i="12"/>
  <c r="AT392" i="12"/>
  <c r="AS392" i="12"/>
  <c r="AR392" i="12"/>
  <c r="AQ392" i="12"/>
  <c r="AP392" i="12"/>
  <c r="AO392" i="12"/>
  <c r="AN392" i="12"/>
  <c r="AM392" i="12"/>
  <c r="AL392" i="12"/>
  <c r="AZ391" i="12"/>
  <c r="AY391" i="12"/>
  <c r="AX391" i="12"/>
  <c r="AW391" i="12"/>
  <c r="AV391" i="12"/>
  <c r="AU391" i="12"/>
  <c r="AT391" i="12"/>
  <c r="AS391" i="12"/>
  <c r="AR391" i="12"/>
  <c r="AQ391" i="12"/>
  <c r="AP391" i="12"/>
  <c r="AO391" i="12"/>
  <c r="AN391" i="12"/>
  <c r="AM391" i="12"/>
  <c r="AL391" i="12"/>
  <c r="AZ390" i="12"/>
  <c r="AY390" i="12"/>
  <c r="AX390" i="12"/>
  <c r="AW390" i="12"/>
  <c r="AV390" i="12"/>
  <c r="AU390" i="12"/>
  <c r="AT390" i="12"/>
  <c r="AS390" i="12"/>
  <c r="AR390" i="12"/>
  <c r="AQ390" i="12"/>
  <c r="AP390" i="12"/>
  <c r="AO390" i="12"/>
  <c r="AN390" i="12"/>
  <c r="AM390" i="12"/>
  <c r="AL390" i="12"/>
  <c r="AZ389" i="12"/>
  <c r="AY389" i="12"/>
  <c r="AX389" i="12"/>
  <c r="AW389" i="12"/>
  <c r="AV389" i="12"/>
  <c r="AU389" i="12"/>
  <c r="AT389" i="12"/>
  <c r="AS389" i="12"/>
  <c r="AR389" i="12"/>
  <c r="AQ389" i="12"/>
  <c r="AP389" i="12"/>
  <c r="AO389" i="12"/>
  <c r="AN389" i="12"/>
  <c r="AM389" i="12"/>
  <c r="AL389" i="12"/>
  <c r="AZ388" i="12"/>
  <c r="AY388" i="12"/>
  <c r="AX388" i="12"/>
  <c r="AW388" i="12"/>
  <c r="AV388" i="12"/>
  <c r="AU388" i="12"/>
  <c r="AT388" i="12"/>
  <c r="AS388" i="12"/>
  <c r="AR388" i="12"/>
  <c r="AQ388" i="12"/>
  <c r="AP388" i="12"/>
  <c r="AO388" i="12"/>
  <c r="AN388" i="12"/>
  <c r="AM388" i="12"/>
  <c r="AL388" i="12"/>
  <c r="AZ387" i="12"/>
  <c r="AY387" i="12"/>
  <c r="AX387" i="12"/>
  <c r="AW387" i="12"/>
  <c r="AV387" i="12"/>
  <c r="AU387" i="12"/>
  <c r="AT387" i="12"/>
  <c r="AS387" i="12"/>
  <c r="AR387" i="12"/>
  <c r="AQ387" i="12"/>
  <c r="AP387" i="12"/>
  <c r="AO387" i="12"/>
  <c r="AN387" i="12"/>
  <c r="AM387" i="12"/>
  <c r="AL387" i="12"/>
  <c r="AZ386" i="12"/>
  <c r="AY386" i="12"/>
  <c r="AX386" i="12"/>
  <c r="AW386" i="12"/>
  <c r="AV386" i="12"/>
  <c r="AU386" i="12"/>
  <c r="AT386" i="12"/>
  <c r="AS386" i="12"/>
  <c r="AR386" i="12"/>
  <c r="AQ386" i="12"/>
  <c r="AP386" i="12"/>
  <c r="AO386" i="12"/>
  <c r="AN386" i="12"/>
  <c r="AM386" i="12"/>
  <c r="AL386" i="12"/>
  <c r="AZ385" i="12"/>
  <c r="AY385" i="12"/>
  <c r="AX385" i="12"/>
  <c r="AW385" i="12"/>
  <c r="AV385" i="12"/>
  <c r="AU385" i="12"/>
  <c r="AT385" i="12"/>
  <c r="AS385" i="12"/>
  <c r="AR385" i="12"/>
  <c r="AQ385" i="12"/>
  <c r="AP385" i="12"/>
  <c r="AO385" i="12"/>
  <c r="AN385" i="12"/>
  <c r="AM385" i="12"/>
  <c r="AL385" i="12"/>
  <c r="AZ384" i="12"/>
  <c r="AY384" i="12"/>
  <c r="AX384" i="12"/>
  <c r="AW384" i="12"/>
  <c r="AV384" i="12"/>
  <c r="AU384" i="12"/>
  <c r="AT384" i="12"/>
  <c r="AS384" i="12"/>
  <c r="AR384" i="12"/>
  <c r="AQ384" i="12"/>
  <c r="AP384" i="12"/>
  <c r="AO384" i="12"/>
  <c r="AN384" i="12"/>
  <c r="AM384" i="12"/>
  <c r="AL384" i="12"/>
  <c r="AZ383" i="12"/>
  <c r="AY383" i="12"/>
  <c r="AX383" i="12"/>
  <c r="AW383" i="12"/>
  <c r="AV383" i="12"/>
  <c r="AU383" i="12"/>
  <c r="AT383" i="12"/>
  <c r="AS383" i="12"/>
  <c r="AR383" i="12"/>
  <c r="AQ383" i="12"/>
  <c r="AP383" i="12"/>
  <c r="AO383" i="12"/>
  <c r="AN383" i="12"/>
  <c r="AM383" i="12"/>
  <c r="AL383" i="12"/>
  <c r="AZ382" i="12"/>
  <c r="AY382" i="12"/>
  <c r="AX382" i="12"/>
  <c r="AW382" i="12"/>
  <c r="AV382" i="12"/>
  <c r="AU382" i="12"/>
  <c r="AT382" i="12"/>
  <c r="AS382" i="12"/>
  <c r="AR382" i="12"/>
  <c r="AQ382" i="12"/>
  <c r="AP382" i="12"/>
  <c r="AO382" i="12"/>
  <c r="AN382" i="12"/>
  <c r="AM382" i="12"/>
  <c r="AL382" i="12"/>
  <c r="AZ381" i="12"/>
  <c r="AY381" i="12"/>
  <c r="AX381" i="12"/>
  <c r="AW381" i="12"/>
  <c r="AV381" i="12"/>
  <c r="AU381" i="12"/>
  <c r="AT381" i="12"/>
  <c r="AS381" i="12"/>
  <c r="AR381" i="12"/>
  <c r="AQ381" i="12"/>
  <c r="AP381" i="12"/>
  <c r="AO381" i="12"/>
  <c r="AN381" i="12"/>
  <c r="AM381" i="12"/>
  <c r="AL381" i="12"/>
  <c r="AZ380" i="12"/>
  <c r="AY380" i="12"/>
  <c r="AX380" i="12"/>
  <c r="AW380" i="12"/>
  <c r="AV380" i="12"/>
  <c r="AU380" i="12"/>
  <c r="AT380" i="12"/>
  <c r="AS380" i="12"/>
  <c r="AR380" i="12"/>
  <c r="AQ380" i="12"/>
  <c r="AP380" i="12"/>
  <c r="AO380" i="12"/>
  <c r="AN380" i="12"/>
  <c r="AM380" i="12"/>
  <c r="AL380" i="12"/>
  <c r="AZ379" i="12"/>
  <c r="AY379" i="12"/>
  <c r="AX379" i="12"/>
  <c r="AW379" i="12"/>
  <c r="AV379" i="12"/>
  <c r="AU379" i="12"/>
  <c r="AT379" i="12"/>
  <c r="AS379" i="12"/>
  <c r="AR379" i="12"/>
  <c r="AQ379" i="12"/>
  <c r="AP379" i="12"/>
  <c r="AO379" i="12"/>
  <c r="AN379" i="12"/>
  <c r="AM379" i="12"/>
  <c r="AL379" i="12"/>
  <c r="AZ378" i="12"/>
  <c r="AY378" i="12"/>
  <c r="AX378" i="12"/>
  <c r="AW378" i="12"/>
  <c r="AV378" i="12"/>
  <c r="AU378" i="12"/>
  <c r="AT378" i="12"/>
  <c r="AS378" i="12"/>
  <c r="AR378" i="12"/>
  <c r="AQ378" i="12"/>
  <c r="AP378" i="12"/>
  <c r="AO378" i="12"/>
  <c r="AN378" i="12"/>
  <c r="AM378" i="12"/>
  <c r="AL378" i="12"/>
  <c r="AZ377" i="12"/>
  <c r="AY377" i="12"/>
  <c r="AX377" i="12"/>
  <c r="AW377" i="12"/>
  <c r="AV377" i="12"/>
  <c r="AU377" i="12"/>
  <c r="AT377" i="12"/>
  <c r="AS377" i="12"/>
  <c r="AR377" i="12"/>
  <c r="AQ377" i="12"/>
  <c r="AP377" i="12"/>
  <c r="AO377" i="12"/>
  <c r="AN377" i="12"/>
  <c r="AM377" i="12"/>
  <c r="AL377" i="12"/>
  <c r="AZ376" i="12"/>
  <c r="AY376" i="12"/>
  <c r="AX376" i="12"/>
  <c r="AW376" i="12"/>
  <c r="AV376" i="12"/>
  <c r="AU376" i="12"/>
  <c r="AT376" i="12"/>
  <c r="AS376" i="12"/>
  <c r="AR376" i="12"/>
  <c r="AQ376" i="12"/>
  <c r="AP376" i="12"/>
  <c r="AO376" i="12"/>
  <c r="AN376" i="12"/>
  <c r="AM376" i="12"/>
  <c r="AL376" i="12"/>
  <c r="AZ375" i="12"/>
  <c r="AY375" i="12"/>
  <c r="AX375" i="12"/>
  <c r="AW375" i="12"/>
  <c r="AV375" i="12"/>
  <c r="AU375" i="12"/>
  <c r="AT375" i="12"/>
  <c r="AS375" i="12"/>
  <c r="AR375" i="12"/>
  <c r="AQ375" i="12"/>
  <c r="AP375" i="12"/>
  <c r="AO375" i="12"/>
  <c r="AN375" i="12"/>
  <c r="AM375" i="12"/>
  <c r="AL375" i="12"/>
  <c r="AZ374" i="12"/>
  <c r="AY374" i="12"/>
  <c r="AX374" i="12"/>
  <c r="AW374" i="12"/>
  <c r="AV374" i="12"/>
  <c r="AU374" i="12"/>
  <c r="AT374" i="12"/>
  <c r="AS374" i="12"/>
  <c r="AR374" i="12"/>
  <c r="AQ374" i="12"/>
  <c r="AP374" i="12"/>
  <c r="AO374" i="12"/>
  <c r="AN374" i="12"/>
  <c r="AM374" i="12"/>
  <c r="AL374" i="12"/>
  <c r="AZ373" i="12"/>
  <c r="AY373" i="12"/>
  <c r="AX373" i="12"/>
  <c r="AW373" i="12"/>
  <c r="AV373" i="12"/>
  <c r="AU373" i="12"/>
  <c r="AT373" i="12"/>
  <c r="AS373" i="12"/>
  <c r="AR373" i="12"/>
  <c r="AQ373" i="12"/>
  <c r="AP373" i="12"/>
  <c r="AO373" i="12"/>
  <c r="AN373" i="12"/>
  <c r="AM373" i="12"/>
  <c r="AL373" i="12"/>
  <c r="AZ372" i="12"/>
  <c r="AY372" i="12"/>
  <c r="AX372" i="12"/>
  <c r="AW372" i="12"/>
  <c r="AV372" i="12"/>
  <c r="AU372" i="12"/>
  <c r="AT372" i="12"/>
  <c r="AS372" i="12"/>
  <c r="AR372" i="12"/>
  <c r="AQ372" i="12"/>
  <c r="AP372" i="12"/>
  <c r="AO372" i="12"/>
  <c r="AN372" i="12"/>
  <c r="AM372" i="12"/>
  <c r="AL372" i="12"/>
  <c r="AZ371" i="12"/>
  <c r="AY371" i="12"/>
  <c r="AX371" i="12"/>
  <c r="AW371" i="12"/>
  <c r="AV371" i="12"/>
  <c r="AU371" i="12"/>
  <c r="AT371" i="12"/>
  <c r="AS371" i="12"/>
  <c r="AR371" i="12"/>
  <c r="AQ371" i="12"/>
  <c r="AP371" i="12"/>
  <c r="AO371" i="12"/>
  <c r="AN371" i="12"/>
  <c r="AM371" i="12"/>
  <c r="AL371" i="12"/>
  <c r="AZ370" i="12"/>
  <c r="AY370" i="12"/>
  <c r="AX370" i="12"/>
  <c r="AW370" i="12"/>
  <c r="AV370" i="12"/>
  <c r="AU370" i="12"/>
  <c r="AT370" i="12"/>
  <c r="AS370" i="12"/>
  <c r="AR370" i="12"/>
  <c r="AQ370" i="12"/>
  <c r="AP370" i="12"/>
  <c r="AO370" i="12"/>
  <c r="AN370" i="12"/>
  <c r="AM370" i="12"/>
  <c r="AL370" i="12"/>
  <c r="AZ369" i="12"/>
  <c r="AY369" i="12"/>
  <c r="AX369" i="12"/>
  <c r="AW369" i="12"/>
  <c r="AV369" i="12"/>
  <c r="AU369" i="12"/>
  <c r="AT369" i="12"/>
  <c r="AS369" i="12"/>
  <c r="AR369" i="12"/>
  <c r="AQ369" i="12"/>
  <c r="AP369" i="12"/>
  <c r="AO369" i="12"/>
  <c r="AN369" i="12"/>
  <c r="AM369" i="12"/>
  <c r="AL369" i="12"/>
  <c r="AL4" i="12"/>
  <c r="AL5" i="12"/>
  <c r="AL6" i="12"/>
  <c r="AL7" i="12"/>
  <c r="AL8" i="12"/>
  <c r="AL9" i="12"/>
  <c r="AL10" i="12"/>
  <c r="AL11" i="12"/>
  <c r="AL12" i="12"/>
  <c r="AL13" i="12"/>
  <c r="AL14" i="12"/>
  <c r="AL15" i="12"/>
  <c r="AL16" i="12"/>
  <c r="AL17" i="12"/>
  <c r="AL18" i="12"/>
  <c r="AL19" i="12"/>
  <c r="AL20" i="12"/>
  <c r="AL21" i="12"/>
  <c r="AL22" i="12"/>
  <c r="AL23" i="12"/>
  <c r="AL24" i="12"/>
  <c r="AL25" i="12"/>
  <c r="AL26" i="12"/>
  <c r="AL27" i="12"/>
  <c r="AL28" i="12"/>
  <c r="AL29" i="12"/>
  <c r="AL30" i="12"/>
  <c r="AL31" i="12"/>
  <c r="AL32" i="12"/>
  <c r="AL33" i="12"/>
  <c r="AL34" i="12"/>
  <c r="AL35" i="12"/>
  <c r="AL36" i="12"/>
  <c r="AL37" i="12"/>
  <c r="AL38" i="12"/>
  <c r="AL39" i="12"/>
  <c r="AL40" i="12"/>
  <c r="AL41" i="12"/>
  <c r="AL42" i="12"/>
  <c r="AL43" i="12"/>
  <c r="AL44" i="12"/>
  <c r="AL45" i="12"/>
  <c r="AL46" i="12"/>
  <c r="AL47" i="12"/>
  <c r="AL48" i="12"/>
  <c r="AL49" i="12"/>
  <c r="AL50" i="12"/>
  <c r="AL51" i="12"/>
  <c r="AL52" i="12"/>
  <c r="AL53" i="12"/>
  <c r="AL54" i="12"/>
  <c r="AL55" i="12"/>
  <c r="AL56" i="12"/>
  <c r="AL57" i="12"/>
  <c r="AL58" i="12"/>
  <c r="AL59" i="12"/>
  <c r="AL60" i="12"/>
  <c r="AL61" i="12"/>
  <c r="AL62" i="12"/>
  <c r="AL63" i="12"/>
  <c r="AL64" i="12"/>
  <c r="AL65" i="12"/>
  <c r="AL66" i="12"/>
  <c r="AL67" i="12"/>
  <c r="AL68" i="12"/>
  <c r="AL69" i="12"/>
  <c r="AL70" i="12"/>
  <c r="AL71" i="12"/>
  <c r="AL72" i="12"/>
  <c r="AL73" i="12"/>
  <c r="AL74" i="12"/>
  <c r="AL75" i="12"/>
  <c r="AL76" i="12"/>
  <c r="AL77" i="12"/>
  <c r="AL78" i="12"/>
  <c r="AL79" i="12"/>
  <c r="AL80" i="12"/>
  <c r="AL81" i="12"/>
  <c r="AL82" i="12"/>
  <c r="AL83" i="12"/>
  <c r="AL84" i="12"/>
  <c r="AL85" i="12"/>
  <c r="AL86" i="12"/>
  <c r="AL87" i="12"/>
  <c r="AL88" i="12"/>
  <c r="AL89" i="12"/>
  <c r="AL90" i="12"/>
  <c r="AL91" i="12"/>
  <c r="AL92" i="12"/>
  <c r="AL93" i="12"/>
  <c r="AL94" i="12"/>
  <c r="AL95" i="12"/>
  <c r="AL96" i="12"/>
  <c r="AL97" i="12"/>
  <c r="AL98" i="12"/>
  <c r="AL99" i="12"/>
  <c r="AL100" i="12"/>
  <c r="AL101" i="12"/>
  <c r="AL102" i="12"/>
  <c r="AL103" i="12"/>
  <c r="AL104" i="12"/>
  <c r="AL105" i="12"/>
  <c r="AL106" i="12"/>
  <c r="AL107" i="12"/>
  <c r="AL108" i="12"/>
  <c r="AL109" i="12"/>
  <c r="AL110" i="12"/>
  <c r="AL111" i="12"/>
  <c r="AL112" i="12"/>
  <c r="AL113" i="12"/>
  <c r="AL114" i="12"/>
  <c r="AL115" i="12"/>
  <c r="AL116" i="12"/>
  <c r="AL117" i="12"/>
  <c r="AL118" i="12"/>
  <c r="AL119" i="12"/>
  <c r="AL120" i="12"/>
  <c r="AL121" i="12"/>
  <c r="AL122" i="12"/>
  <c r="AL123" i="12"/>
  <c r="AL124" i="12"/>
  <c r="AL125" i="12"/>
  <c r="AL126" i="12"/>
  <c r="AL127" i="12"/>
  <c r="AL128" i="12"/>
  <c r="AL129" i="12"/>
  <c r="AL130" i="12"/>
  <c r="AL131" i="12"/>
  <c r="AL132" i="12"/>
  <c r="AL133" i="12"/>
  <c r="AL134" i="12"/>
  <c r="AL135" i="12"/>
  <c r="AL136" i="12"/>
  <c r="AL137" i="12"/>
  <c r="AL138" i="12"/>
  <c r="AL139" i="12"/>
  <c r="AL140" i="12"/>
  <c r="AL141" i="12"/>
  <c r="AL142" i="12"/>
  <c r="AL143" i="12"/>
  <c r="AL144" i="12"/>
  <c r="AL145" i="12"/>
  <c r="AL146" i="12"/>
  <c r="AL147" i="12"/>
  <c r="AL148" i="12"/>
  <c r="AL149" i="12"/>
  <c r="AL150" i="12"/>
  <c r="AL151" i="12"/>
  <c r="AL152" i="12"/>
  <c r="AL153" i="12"/>
  <c r="AL154" i="12"/>
  <c r="AL155" i="12"/>
  <c r="AL156" i="12"/>
  <c r="AL157" i="12"/>
  <c r="AL158" i="12"/>
  <c r="AL159" i="12"/>
  <c r="AL160" i="12"/>
  <c r="AL161" i="12"/>
  <c r="AL162" i="12"/>
  <c r="AL163" i="12"/>
  <c r="AL164" i="12"/>
  <c r="AL165" i="12"/>
  <c r="AL166" i="12"/>
  <c r="AL167" i="12"/>
  <c r="AL168" i="12"/>
  <c r="AL169" i="12"/>
  <c r="AL170" i="12"/>
  <c r="AL171" i="12"/>
  <c r="AL172" i="12"/>
  <c r="AL173" i="12"/>
  <c r="AL174" i="12"/>
  <c r="AL175" i="12"/>
  <c r="AL176" i="12"/>
  <c r="AL177" i="12"/>
  <c r="AL178" i="12"/>
  <c r="AL179" i="12"/>
  <c r="AL180" i="12"/>
  <c r="AL181" i="12"/>
  <c r="AL182" i="12"/>
  <c r="AL183" i="12"/>
  <c r="AL184" i="12"/>
  <c r="AL185" i="12"/>
  <c r="AL186" i="12"/>
  <c r="AL187" i="12"/>
  <c r="AL188" i="12"/>
  <c r="AL189" i="12"/>
  <c r="AL190" i="12"/>
  <c r="AL191" i="12"/>
  <c r="AL192" i="12"/>
  <c r="AL193" i="12"/>
  <c r="AL194" i="12"/>
  <c r="AL195" i="12"/>
  <c r="AL196" i="12"/>
  <c r="AL197" i="12"/>
  <c r="AL198" i="12"/>
  <c r="AL199" i="12"/>
  <c r="AL200" i="12"/>
  <c r="AL201" i="12"/>
  <c r="AL202" i="12"/>
  <c r="AL203" i="12"/>
  <c r="AL204" i="12"/>
  <c r="AL205" i="12"/>
  <c r="AL206" i="12"/>
  <c r="AL207" i="12"/>
  <c r="AL208" i="12"/>
  <c r="AL209" i="12"/>
  <c r="AL210" i="12"/>
  <c r="AL211" i="12"/>
  <c r="AL212" i="12"/>
  <c r="AL213" i="12"/>
  <c r="AL214" i="12"/>
  <c r="AL215" i="12"/>
  <c r="AL216" i="12"/>
  <c r="AL217" i="12"/>
  <c r="AL218" i="12"/>
  <c r="AL219" i="12"/>
  <c r="AL220" i="12"/>
  <c r="AL221" i="12"/>
  <c r="AL222" i="12"/>
  <c r="AL223" i="12"/>
  <c r="AL224" i="12"/>
  <c r="AL225" i="12"/>
  <c r="AL226" i="12"/>
  <c r="AL227" i="12"/>
  <c r="AL228" i="12"/>
  <c r="AL229" i="12"/>
  <c r="AL230" i="12"/>
  <c r="AL231" i="12"/>
  <c r="AL232" i="12"/>
  <c r="AL233" i="12"/>
  <c r="AL234" i="12"/>
  <c r="AL235" i="12"/>
  <c r="AL236" i="12"/>
  <c r="AL237" i="12"/>
  <c r="AL238" i="12"/>
  <c r="AL239" i="12"/>
  <c r="AL240" i="12"/>
  <c r="AL241" i="12"/>
  <c r="AL242" i="12"/>
  <c r="AL243" i="12"/>
  <c r="AL244" i="12"/>
  <c r="AL245" i="12"/>
  <c r="AL246" i="12"/>
  <c r="AL247" i="12"/>
  <c r="AL248" i="12"/>
  <c r="AL249" i="12"/>
  <c r="AL250" i="12"/>
  <c r="AL251" i="12"/>
  <c r="AL252" i="12"/>
  <c r="AL253" i="12"/>
  <c r="AL254" i="12"/>
  <c r="AL255" i="12"/>
  <c r="AL256" i="12"/>
  <c r="AL257" i="12"/>
  <c r="AL258" i="12"/>
  <c r="AL259" i="12"/>
  <c r="AL260" i="12"/>
  <c r="AL261" i="12"/>
  <c r="AL262" i="12"/>
  <c r="AL263" i="12"/>
  <c r="AL264" i="12"/>
  <c r="AL265" i="12"/>
  <c r="AL266" i="12"/>
  <c r="AL267" i="12"/>
  <c r="AL268" i="12"/>
  <c r="AL269" i="12"/>
  <c r="AL270" i="12"/>
  <c r="AL271" i="12"/>
  <c r="AL272" i="12"/>
  <c r="AL273" i="12"/>
  <c r="AL274" i="12"/>
  <c r="AL275" i="12"/>
  <c r="AL276" i="12"/>
  <c r="AL277" i="12"/>
  <c r="AL278" i="12"/>
  <c r="AL279" i="12"/>
  <c r="AL280" i="12"/>
  <c r="AL281" i="12"/>
  <c r="AL282" i="12"/>
  <c r="AL283" i="12"/>
  <c r="AL284" i="12"/>
  <c r="AL285" i="12"/>
  <c r="AL286" i="12"/>
  <c r="AL287" i="12"/>
  <c r="AL288" i="12"/>
  <c r="AL289" i="12"/>
  <c r="AL290" i="12"/>
  <c r="AL291" i="12"/>
  <c r="AL292" i="12"/>
  <c r="AL293" i="12"/>
  <c r="AL294" i="12"/>
  <c r="AL295" i="12"/>
  <c r="AL296" i="12"/>
  <c r="AL297" i="12"/>
  <c r="AL298" i="12"/>
  <c r="AL299" i="12"/>
  <c r="AL300" i="12"/>
  <c r="AL301" i="12"/>
  <c r="AL302" i="12"/>
  <c r="AL303" i="12"/>
  <c r="AL304" i="12"/>
  <c r="AL305" i="12"/>
  <c r="AL306" i="12"/>
  <c r="AL307" i="12"/>
  <c r="AL308" i="12"/>
  <c r="AL309" i="12"/>
  <c r="AL310" i="12"/>
  <c r="AL311" i="12"/>
  <c r="AL312" i="12"/>
  <c r="AL313" i="12"/>
  <c r="AL314" i="12"/>
  <c r="AL315" i="12"/>
  <c r="AL316" i="12"/>
  <c r="AL317" i="12"/>
  <c r="AL318" i="12"/>
  <c r="AL319" i="12"/>
  <c r="AL320" i="12"/>
  <c r="AL321" i="12"/>
  <c r="AL322" i="12"/>
  <c r="AL323" i="12"/>
  <c r="AL324" i="12"/>
  <c r="AL325" i="12"/>
  <c r="AL326" i="12"/>
  <c r="AL327" i="12"/>
  <c r="AL328" i="12"/>
  <c r="AL329" i="12"/>
  <c r="AL330" i="12"/>
  <c r="AL331" i="12"/>
  <c r="AL332" i="12"/>
  <c r="AL333" i="12"/>
  <c r="AL334" i="12"/>
  <c r="AL335" i="12"/>
  <c r="AL336" i="12"/>
  <c r="AL337" i="12"/>
  <c r="AL338" i="12"/>
  <c r="AL339" i="12"/>
  <c r="AL340" i="12"/>
  <c r="AL341" i="12"/>
  <c r="AL342" i="12"/>
  <c r="AL343" i="12"/>
  <c r="AL344" i="12"/>
  <c r="AL345" i="12"/>
  <c r="AL346" i="12"/>
  <c r="AL347" i="12"/>
  <c r="AL348" i="12"/>
  <c r="AL349" i="12"/>
  <c r="AL350" i="12"/>
  <c r="AL351" i="12"/>
  <c r="AL352" i="12"/>
  <c r="AL353" i="12"/>
  <c r="AL354" i="12"/>
  <c r="AL355" i="12"/>
  <c r="AL356" i="12"/>
  <c r="AL357" i="12"/>
  <c r="AL358" i="12"/>
  <c r="AL359" i="12"/>
  <c r="AL360" i="12"/>
  <c r="AL361" i="12"/>
  <c r="AL362" i="12"/>
  <c r="AL363" i="12"/>
  <c r="AL364" i="12"/>
  <c r="AL365" i="12"/>
  <c r="AL366" i="12"/>
  <c r="AL367" i="12"/>
  <c r="AL368" i="12"/>
  <c r="AL3" i="12"/>
  <c r="AL2" i="12"/>
  <c r="P7" i="38"/>
  <c r="P8" i="38"/>
  <c r="P9" i="38"/>
  <c r="P10" i="38"/>
  <c r="P11" i="38"/>
  <c r="P12" i="38"/>
  <c r="P13" i="38"/>
  <c r="P14" i="38"/>
  <c r="P15" i="38"/>
  <c r="P16" i="38"/>
  <c r="P17" i="38"/>
  <c r="P18" i="38"/>
  <c r="P19" i="38"/>
  <c r="P20" i="38"/>
  <c r="P21" i="38"/>
  <c r="P22" i="38"/>
  <c r="P23" i="38"/>
  <c r="P24" i="38"/>
  <c r="P25" i="38"/>
  <c r="P26" i="38"/>
  <c r="P27" i="38"/>
  <c r="P28" i="38"/>
  <c r="P29" i="38"/>
  <c r="P30" i="38"/>
  <c r="P31" i="38"/>
  <c r="P32" i="38"/>
  <c r="P33" i="38"/>
  <c r="P34" i="38"/>
  <c r="P35" i="38"/>
  <c r="P36" i="38"/>
  <c r="P37" i="38"/>
  <c r="P38" i="38"/>
  <c r="P39" i="38"/>
  <c r="P40" i="38"/>
  <c r="P41" i="38"/>
  <c r="P42" i="38"/>
  <c r="P43" i="38"/>
  <c r="P44" i="38"/>
  <c r="P45" i="38"/>
  <c r="P46" i="38"/>
  <c r="P47" i="38"/>
  <c r="P48" i="38"/>
  <c r="P49" i="38"/>
  <c r="P50" i="38"/>
  <c r="P51" i="38"/>
  <c r="P52" i="38"/>
  <c r="P53" i="38"/>
  <c r="P54" i="38"/>
  <c r="P55" i="38"/>
  <c r="P56" i="38"/>
  <c r="P57" i="38"/>
  <c r="P58" i="38"/>
  <c r="P59" i="38"/>
  <c r="P60" i="38"/>
  <c r="P61" i="38"/>
  <c r="P62" i="38"/>
  <c r="P63" i="38"/>
  <c r="P64" i="38"/>
  <c r="P65" i="38"/>
  <c r="P66" i="38"/>
  <c r="P67" i="38"/>
  <c r="P68" i="38"/>
  <c r="P69" i="38"/>
  <c r="P70" i="38"/>
  <c r="P71" i="38"/>
  <c r="P72" i="38"/>
  <c r="P73" i="38"/>
  <c r="P74" i="38"/>
  <c r="P75" i="38"/>
  <c r="P76" i="38"/>
  <c r="P77" i="38"/>
  <c r="P78" i="38"/>
  <c r="P79" i="38"/>
  <c r="P80" i="38"/>
  <c r="P81" i="38"/>
  <c r="P82" i="38"/>
  <c r="P83" i="38"/>
  <c r="P84" i="38"/>
  <c r="P85" i="38"/>
  <c r="P86" i="38"/>
  <c r="P87" i="38"/>
  <c r="P88" i="38"/>
  <c r="P89" i="38"/>
  <c r="P90" i="38"/>
  <c r="P91" i="38"/>
  <c r="P92" i="38"/>
  <c r="P93" i="38"/>
  <c r="P94" i="38"/>
  <c r="P95" i="38"/>
  <c r="P96" i="38"/>
  <c r="P97" i="38"/>
  <c r="P98" i="38"/>
  <c r="P99" i="38"/>
  <c r="P100" i="38"/>
  <c r="P101" i="38"/>
  <c r="P102" i="38"/>
  <c r="P103" i="38"/>
  <c r="P104" i="38"/>
  <c r="P105" i="38"/>
  <c r="P106" i="38"/>
  <c r="P107" i="38"/>
  <c r="P108" i="38"/>
  <c r="P109" i="38"/>
  <c r="P110" i="38"/>
  <c r="P111" i="38"/>
  <c r="P112" i="38"/>
  <c r="P113" i="38"/>
  <c r="P114" i="38"/>
  <c r="P115" i="38"/>
  <c r="P116" i="38"/>
  <c r="P117" i="38"/>
  <c r="P118" i="38"/>
  <c r="P119" i="38"/>
  <c r="P120" i="38"/>
  <c r="P121" i="38"/>
  <c r="P122" i="38"/>
  <c r="P123" i="38"/>
  <c r="P124" i="38"/>
  <c r="P125" i="38"/>
  <c r="P126" i="38"/>
  <c r="P127" i="38"/>
  <c r="P128" i="38"/>
  <c r="P129" i="38"/>
  <c r="P130" i="38"/>
  <c r="P131" i="38"/>
  <c r="P132" i="38"/>
  <c r="P133" i="38"/>
  <c r="P134" i="38"/>
  <c r="P135" i="38"/>
  <c r="P136" i="38"/>
  <c r="P137" i="38"/>
  <c r="P138" i="38"/>
  <c r="P139" i="38"/>
  <c r="P140" i="38"/>
  <c r="P141" i="38"/>
  <c r="P142" i="38"/>
  <c r="P143" i="38"/>
  <c r="P144" i="38"/>
  <c r="P145" i="38"/>
  <c r="P146" i="38"/>
  <c r="P147" i="38"/>
  <c r="P148" i="38"/>
  <c r="P149" i="38"/>
  <c r="P150" i="38"/>
  <c r="P151" i="38"/>
  <c r="P152" i="38"/>
  <c r="P153" i="38"/>
  <c r="P154" i="38"/>
  <c r="P155" i="38"/>
  <c r="P156" i="38"/>
  <c r="P157" i="38"/>
  <c r="P158" i="38"/>
  <c r="P159" i="38"/>
  <c r="P160" i="38"/>
  <c r="P161" i="38"/>
  <c r="P162" i="38"/>
  <c r="P163" i="38"/>
  <c r="P164" i="38"/>
  <c r="P165" i="38"/>
  <c r="P166" i="38"/>
  <c r="P167" i="38"/>
  <c r="P168" i="38"/>
  <c r="P169" i="38"/>
  <c r="P170" i="38"/>
  <c r="P171" i="38"/>
  <c r="P172" i="38"/>
  <c r="P173" i="38"/>
  <c r="P174" i="38"/>
  <c r="P175" i="38"/>
  <c r="P176" i="38"/>
  <c r="P177" i="38"/>
  <c r="P178" i="38"/>
  <c r="P179" i="38"/>
  <c r="P180" i="38"/>
  <c r="P181" i="38"/>
  <c r="P182" i="38"/>
  <c r="P183" i="38"/>
  <c r="P184" i="38"/>
  <c r="P185" i="38"/>
  <c r="P186" i="38"/>
  <c r="P187" i="38"/>
  <c r="P188" i="38"/>
  <c r="P189" i="38"/>
  <c r="P190" i="38"/>
  <c r="P191" i="38"/>
  <c r="P192" i="38"/>
  <c r="P193" i="38"/>
  <c r="P194" i="38"/>
  <c r="P195" i="38"/>
  <c r="P196" i="38"/>
  <c r="P197" i="38"/>
  <c r="P198" i="38"/>
  <c r="P199" i="38"/>
  <c r="P200" i="38"/>
  <c r="P201" i="38"/>
  <c r="P202" i="38"/>
  <c r="P203" i="38"/>
  <c r="P204" i="38"/>
  <c r="P205" i="38"/>
  <c r="P206" i="38"/>
  <c r="P207" i="38"/>
  <c r="P208" i="38"/>
  <c r="P209" i="38"/>
  <c r="P210" i="38"/>
  <c r="P211" i="38"/>
  <c r="P212" i="38"/>
  <c r="P213" i="38"/>
  <c r="P214" i="38"/>
  <c r="P215" i="38"/>
  <c r="P216" i="38"/>
  <c r="P217" i="38"/>
  <c r="P218" i="38"/>
  <c r="P219" i="38"/>
  <c r="P220" i="38"/>
  <c r="P221" i="38"/>
  <c r="P222" i="38"/>
  <c r="P223" i="38"/>
  <c r="P224" i="38"/>
  <c r="P225" i="38"/>
  <c r="P226" i="38"/>
  <c r="P227" i="38"/>
  <c r="P228" i="38"/>
  <c r="P229" i="38"/>
  <c r="P230" i="38"/>
  <c r="P231" i="38"/>
  <c r="P232" i="38"/>
  <c r="P233" i="38"/>
  <c r="P234" i="38"/>
  <c r="P235" i="38"/>
  <c r="P236" i="38"/>
  <c r="P237" i="38"/>
  <c r="P238" i="38"/>
  <c r="P239" i="38"/>
  <c r="P240" i="38"/>
  <c r="P241" i="38"/>
  <c r="P242" i="38"/>
  <c r="P243" i="38"/>
  <c r="P244" i="38"/>
  <c r="P245" i="38"/>
  <c r="P246" i="38"/>
  <c r="P247" i="38"/>
  <c r="P248" i="38"/>
  <c r="P249" i="38"/>
  <c r="P250" i="38"/>
  <c r="P251" i="38"/>
  <c r="P252" i="38"/>
  <c r="P253" i="38"/>
  <c r="P254" i="38"/>
  <c r="P255" i="38"/>
  <c r="P256" i="38"/>
  <c r="P257" i="38"/>
  <c r="P258" i="38"/>
  <c r="P259" i="38"/>
  <c r="P260" i="38"/>
  <c r="P6" i="38"/>
  <c r="M1" i="12"/>
  <c r="AF630" i="12"/>
  <c r="AE630" i="12"/>
  <c r="AD630" i="12"/>
  <c r="AC630" i="12"/>
  <c r="AB630" i="12"/>
  <c r="AA630" i="12"/>
  <c r="Z630" i="12"/>
  <c r="Y630" i="12"/>
  <c r="X630" i="12"/>
  <c r="W630" i="12"/>
  <c r="V630" i="12"/>
  <c r="U630" i="12"/>
  <c r="T630" i="12"/>
  <c r="S630" i="12"/>
  <c r="R630" i="12"/>
  <c r="Q630" i="12"/>
  <c r="P630" i="12"/>
  <c r="AF629" i="12"/>
  <c r="AE629" i="12"/>
  <c r="AD629" i="12"/>
  <c r="AC629" i="12"/>
  <c r="AB629" i="12"/>
  <c r="AA629" i="12"/>
  <c r="Z629" i="12"/>
  <c r="Y629" i="12"/>
  <c r="X629" i="12"/>
  <c r="W629" i="12"/>
  <c r="V629" i="12"/>
  <c r="U629" i="12"/>
  <c r="T629" i="12"/>
  <c r="S629" i="12"/>
  <c r="R629" i="12"/>
  <c r="Q629" i="12"/>
  <c r="P629" i="12"/>
  <c r="AF628" i="12"/>
  <c r="AE628" i="12"/>
  <c r="AD628" i="12"/>
  <c r="AC628" i="12"/>
  <c r="AB628" i="12"/>
  <c r="AA628" i="12"/>
  <c r="Z628" i="12"/>
  <c r="Y628" i="12"/>
  <c r="X628" i="12"/>
  <c r="W628" i="12"/>
  <c r="V628" i="12"/>
  <c r="U628" i="12"/>
  <c r="T628" i="12"/>
  <c r="S628" i="12"/>
  <c r="R628" i="12"/>
  <c r="Q628" i="12"/>
  <c r="P628" i="12"/>
  <c r="AF627" i="12"/>
  <c r="AE627" i="12"/>
  <c r="AD627" i="12"/>
  <c r="AC627" i="12"/>
  <c r="AB627" i="12"/>
  <c r="AA627" i="12"/>
  <c r="Z627" i="12"/>
  <c r="Y627" i="12"/>
  <c r="X627" i="12"/>
  <c r="W627" i="12"/>
  <c r="V627" i="12"/>
  <c r="U627" i="12"/>
  <c r="T627" i="12"/>
  <c r="S627" i="12"/>
  <c r="R627" i="12"/>
  <c r="Q627" i="12"/>
  <c r="P627" i="12"/>
  <c r="AF626" i="12"/>
  <c r="AE626" i="12"/>
  <c r="AD626" i="12"/>
  <c r="AC626" i="12"/>
  <c r="AB626" i="12"/>
  <c r="AA626" i="12"/>
  <c r="Z626" i="12"/>
  <c r="Y626" i="12"/>
  <c r="X626" i="12"/>
  <c r="W626" i="12"/>
  <c r="V626" i="12"/>
  <c r="U626" i="12"/>
  <c r="T626" i="12"/>
  <c r="S626" i="12"/>
  <c r="R626" i="12"/>
  <c r="Q626" i="12"/>
  <c r="P626" i="12"/>
  <c r="AF625" i="12"/>
  <c r="AE625" i="12"/>
  <c r="AD625" i="12"/>
  <c r="AC625" i="12"/>
  <c r="AB625" i="12"/>
  <c r="AA625" i="12"/>
  <c r="Z625" i="12"/>
  <c r="Y625" i="12"/>
  <c r="X625" i="12"/>
  <c r="W625" i="12"/>
  <c r="V625" i="12"/>
  <c r="U625" i="12"/>
  <c r="T625" i="12"/>
  <c r="S625" i="12"/>
  <c r="R625" i="12"/>
  <c r="Q625" i="12"/>
  <c r="P625" i="12"/>
  <c r="AF624" i="12"/>
  <c r="AE624" i="12"/>
  <c r="AD624" i="12"/>
  <c r="AC624" i="12"/>
  <c r="AB624" i="12"/>
  <c r="AA624" i="12"/>
  <c r="Z624" i="12"/>
  <c r="Y624" i="12"/>
  <c r="X624" i="12"/>
  <c r="W624" i="12"/>
  <c r="V624" i="12"/>
  <c r="U624" i="12"/>
  <c r="T624" i="12"/>
  <c r="S624" i="12"/>
  <c r="R624" i="12"/>
  <c r="Q624" i="12"/>
  <c r="P624" i="12"/>
  <c r="AF623" i="12"/>
  <c r="AE623" i="12"/>
  <c r="AD623" i="12"/>
  <c r="AC623" i="12"/>
  <c r="AB623" i="12"/>
  <c r="AA623" i="12"/>
  <c r="Z623" i="12"/>
  <c r="Y623" i="12"/>
  <c r="X623" i="12"/>
  <c r="W623" i="12"/>
  <c r="V623" i="12"/>
  <c r="U623" i="12"/>
  <c r="T623" i="12"/>
  <c r="S623" i="12"/>
  <c r="R623" i="12"/>
  <c r="Q623" i="12"/>
  <c r="P623" i="12"/>
  <c r="AF622" i="12"/>
  <c r="AE622" i="12"/>
  <c r="AD622" i="12"/>
  <c r="AC622" i="12"/>
  <c r="AB622" i="12"/>
  <c r="AA622" i="12"/>
  <c r="Z622" i="12"/>
  <c r="Y622" i="12"/>
  <c r="X622" i="12"/>
  <c r="W622" i="12"/>
  <c r="V622" i="12"/>
  <c r="U622" i="12"/>
  <c r="T622" i="12"/>
  <c r="S622" i="12"/>
  <c r="R622" i="12"/>
  <c r="Q622" i="12"/>
  <c r="P622" i="12"/>
  <c r="AF621" i="12"/>
  <c r="AE621" i="12"/>
  <c r="AD621" i="12"/>
  <c r="AC621" i="12"/>
  <c r="AB621" i="12"/>
  <c r="AA621" i="12"/>
  <c r="Z621" i="12"/>
  <c r="Y621" i="12"/>
  <c r="X621" i="12"/>
  <c r="W621" i="12"/>
  <c r="V621" i="12"/>
  <c r="U621" i="12"/>
  <c r="T621" i="12"/>
  <c r="S621" i="12"/>
  <c r="R621" i="12"/>
  <c r="Q621" i="12"/>
  <c r="P621" i="12"/>
  <c r="AF620" i="12"/>
  <c r="AE620" i="12"/>
  <c r="AD620" i="12"/>
  <c r="AC620" i="12"/>
  <c r="AB620" i="12"/>
  <c r="AA620" i="12"/>
  <c r="Z620" i="12"/>
  <c r="Y620" i="12"/>
  <c r="X620" i="12"/>
  <c r="W620" i="12"/>
  <c r="V620" i="12"/>
  <c r="U620" i="12"/>
  <c r="T620" i="12"/>
  <c r="S620" i="12"/>
  <c r="R620" i="12"/>
  <c r="Q620" i="12"/>
  <c r="P620" i="12"/>
  <c r="AF619" i="12"/>
  <c r="AE619" i="12"/>
  <c r="AD619" i="12"/>
  <c r="AC619" i="12"/>
  <c r="AB619" i="12"/>
  <c r="AA619" i="12"/>
  <c r="Z619" i="12"/>
  <c r="Y619" i="12"/>
  <c r="X619" i="12"/>
  <c r="W619" i="12"/>
  <c r="V619" i="12"/>
  <c r="U619" i="12"/>
  <c r="T619" i="12"/>
  <c r="S619" i="12"/>
  <c r="R619" i="12"/>
  <c r="Q619" i="12"/>
  <c r="P619" i="12"/>
  <c r="AF618" i="12"/>
  <c r="AE618" i="12"/>
  <c r="AD618" i="12"/>
  <c r="AC618" i="12"/>
  <c r="AB618" i="12"/>
  <c r="AA618" i="12"/>
  <c r="Z618" i="12"/>
  <c r="Y618" i="12"/>
  <c r="X618" i="12"/>
  <c r="W618" i="12"/>
  <c r="V618" i="12"/>
  <c r="U618" i="12"/>
  <c r="T618" i="12"/>
  <c r="S618" i="12"/>
  <c r="R618" i="12"/>
  <c r="Q618" i="12"/>
  <c r="P618" i="12"/>
  <c r="AF617" i="12"/>
  <c r="AE617" i="12"/>
  <c r="AD617" i="12"/>
  <c r="AC617" i="12"/>
  <c r="AB617" i="12"/>
  <c r="AA617" i="12"/>
  <c r="Z617" i="12"/>
  <c r="Y617" i="12"/>
  <c r="X617" i="12"/>
  <c r="W617" i="12"/>
  <c r="V617" i="12"/>
  <c r="U617" i="12"/>
  <c r="T617" i="12"/>
  <c r="S617" i="12"/>
  <c r="R617" i="12"/>
  <c r="Q617" i="12"/>
  <c r="P617" i="12"/>
  <c r="AF616" i="12"/>
  <c r="AE616" i="12"/>
  <c r="AD616" i="12"/>
  <c r="AC616" i="12"/>
  <c r="AB616" i="12"/>
  <c r="AA616" i="12"/>
  <c r="Z616" i="12"/>
  <c r="Y616" i="12"/>
  <c r="X616" i="12"/>
  <c r="W616" i="12"/>
  <c r="V616" i="12"/>
  <c r="U616" i="12"/>
  <c r="T616" i="12"/>
  <c r="S616" i="12"/>
  <c r="R616" i="12"/>
  <c r="Q616" i="12"/>
  <c r="P616" i="12"/>
  <c r="AF615" i="12"/>
  <c r="AE615" i="12"/>
  <c r="AD615" i="12"/>
  <c r="AC615" i="12"/>
  <c r="AB615" i="12"/>
  <c r="AA615" i="12"/>
  <c r="Z615" i="12"/>
  <c r="Y615" i="12"/>
  <c r="X615" i="12"/>
  <c r="W615" i="12"/>
  <c r="V615" i="12"/>
  <c r="U615" i="12"/>
  <c r="T615" i="12"/>
  <c r="S615" i="12"/>
  <c r="R615" i="12"/>
  <c r="Q615" i="12"/>
  <c r="P615" i="12"/>
  <c r="AF614" i="12"/>
  <c r="AE614" i="12"/>
  <c r="AD614" i="12"/>
  <c r="AC614" i="12"/>
  <c r="AB614" i="12"/>
  <c r="AA614" i="12"/>
  <c r="Z614" i="12"/>
  <c r="Y614" i="12"/>
  <c r="X614" i="12"/>
  <c r="W614" i="12"/>
  <c r="V614" i="12"/>
  <c r="U614" i="12"/>
  <c r="T614" i="12"/>
  <c r="S614" i="12"/>
  <c r="R614" i="12"/>
  <c r="Q614" i="12"/>
  <c r="P614" i="12"/>
  <c r="AF613" i="12"/>
  <c r="AE613" i="12"/>
  <c r="AD613" i="12"/>
  <c r="AC613" i="12"/>
  <c r="AB613" i="12"/>
  <c r="AA613" i="12"/>
  <c r="Z613" i="12"/>
  <c r="Y613" i="12"/>
  <c r="X613" i="12"/>
  <c r="W613" i="12"/>
  <c r="V613" i="12"/>
  <c r="U613" i="12"/>
  <c r="T613" i="12"/>
  <c r="S613" i="12"/>
  <c r="R613" i="12"/>
  <c r="Q613" i="12"/>
  <c r="P613" i="12"/>
  <c r="AF612" i="12"/>
  <c r="AE612" i="12"/>
  <c r="AD612" i="12"/>
  <c r="AC612" i="12"/>
  <c r="AB612" i="12"/>
  <c r="AA612" i="12"/>
  <c r="Z612" i="12"/>
  <c r="Y612" i="12"/>
  <c r="X612" i="12"/>
  <c r="W612" i="12"/>
  <c r="V612" i="12"/>
  <c r="U612" i="12"/>
  <c r="T612" i="12"/>
  <c r="S612" i="12"/>
  <c r="R612" i="12"/>
  <c r="Q612" i="12"/>
  <c r="P612" i="12"/>
  <c r="AF611" i="12"/>
  <c r="AE611" i="12"/>
  <c r="AD611" i="12"/>
  <c r="AC611" i="12"/>
  <c r="AB611" i="12"/>
  <c r="AA611" i="12"/>
  <c r="Z611" i="12"/>
  <c r="Y611" i="12"/>
  <c r="X611" i="12"/>
  <c r="W611" i="12"/>
  <c r="V611" i="12"/>
  <c r="U611" i="12"/>
  <c r="T611" i="12"/>
  <c r="S611" i="12"/>
  <c r="R611" i="12"/>
  <c r="Q611" i="12"/>
  <c r="P611" i="12"/>
  <c r="AF610" i="12"/>
  <c r="AE610" i="12"/>
  <c r="AD610" i="12"/>
  <c r="AC610" i="12"/>
  <c r="AB610" i="12"/>
  <c r="AA610" i="12"/>
  <c r="Z610" i="12"/>
  <c r="Y610" i="12"/>
  <c r="X610" i="12"/>
  <c r="W610" i="12"/>
  <c r="V610" i="12"/>
  <c r="U610" i="12"/>
  <c r="T610" i="12"/>
  <c r="S610" i="12"/>
  <c r="R610" i="12"/>
  <c r="Q610" i="12"/>
  <c r="P610" i="12"/>
  <c r="AF609" i="12"/>
  <c r="AE609" i="12"/>
  <c r="AD609" i="12"/>
  <c r="AC609" i="12"/>
  <c r="AB609" i="12"/>
  <c r="AA609" i="12"/>
  <c r="Z609" i="12"/>
  <c r="Y609" i="12"/>
  <c r="X609" i="12"/>
  <c r="W609" i="12"/>
  <c r="V609" i="12"/>
  <c r="U609" i="12"/>
  <c r="T609" i="12"/>
  <c r="S609" i="12"/>
  <c r="R609" i="12"/>
  <c r="Q609" i="12"/>
  <c r="P609" i="12"/>
  <c r="AF608" i="12"/>
  <c r="AE608" i="12"/>
  <c r="AD608" i="12"/>
  <c r="AC608" i="12"/>
  <c r="AB608" i="12"/>
  <c r="AA608" i="12"/>
  <c r="Z608" i="12"/>
  <c r="Y608" i="12"/>
  <c r="X608" i="12"/>
  <c r="W608" i="12"/>
  <c r="V608" i="12"/>
  <c r="U608" i="12"/>
  <c r="T608" i="12"/>
  <c r="S608" i="12"/>
  <c r="R608" i="12"/>
  <c r="Q608" i="12"/>
  <c r="P608" i="12"/>
  <c r="AF607" i="12"/>
  <c r="AE607" i="12"/>
  <c r="AD607" i="12"/>
  <c r="AC607" i="12"/>
  <c r="AB607" i="12"/>
  <c r="AA607" i="12"/>
  <c r="Z607" i="12"/>
  <c r="Y607" i="12"/>
  <c r="X607" i="12"/>
  <c r="W607" i="12"/>
  <c r="V607" i="12"/>
  <c r="U607" i="12"/>
  <c r="T607" i="12"/>
  <c r="S607" i="12"/>
  <c r="R607" i="12"/>
  <c r="Q607" i="12"/>
  <c r="P607" i="12"/>
  <c r="AF606" i="12"/>
  <c r="AE606" i="12"/>
  <c r="AD606" i="12"/>
  <c r="AC606" i="12"/>
  <c r="AB606" i="12"/>
  <c r="AA606" i="12"/>
  <c r="Z606" i="12"/>
  <c r="Y606" i="12"/>
  <c r="X606" i="12"/>
  <c r="W606" i="12"/>
  <c r="V606" i="12"/>
  <c r="U606" i="12"/>
  <c r="T606" i="12"/>
  <c r="S606" i="12"/>
  <c r="R606" i="12"/>
  <c r="Q606" i="12"/>
  <c r="P606" i="12"/>
  <c r="AF605" i="12"/>
  <c r="AE605" i="12"/>
  <c r="AD605" i="12"/>
  <c r="AC605" i="12"/>
  <c r="AB605" i="12"/>
  <c r="AA605" i="12"/>
  <c r="Z605" i="12"/>
  <c r="Y605" i="12"/>
  <c r="X605" i="12"/>
  <c r="W605" i="12"/>
  <c r="V605" i="12"/>
  <c r="U605" i="12"/>
  <c r="T605" i="12"/>
  <c r="S605" i="12"/>
  <c r="R605" i="12"/>
  <c r="Q605" i="12"/>
  <c r="P605" i="12"/>
  <c r="AF604" i="12"/>
  <c r="AE604" i="12"/>
  <c r="AD604" i="12"/>
  <c r="AC604" i="12"/>
  <c r="AB604" i="12"/>
  <c r="AA604" i="12"/>
  <c r="Z604" i="12"/>
  <c r="Y604" i="12"/>
  <c r="X604" i="12"/>
  <c r="W604" i="12"/>
  <c r="V604" i="12"/>
  <c r="U604" i="12"/>
  <c r="T604" i="12"/>
  <c r="S604" i="12"/>
  <c r="R604" i="12"/>
  <c r="Q604" i="12"/>
  <c r="P604" i="12"/>
  <c r="AF603" i="12"/>
  <c r="AE603" i="12"/>
  <c r="AD603" i="12"/>
  <c r="AC603" i="12"/>
  <c r="AB603" i="12"/>
  <c r="AA603" i="12"/>
  <c r="Z603" i="12"/>
  <c r="Y603" i="12"/>
  <c r="X603" i="12"/>
  <c r="W603" i="12"/>
  <c r="V603" i="12"/>
  <c r="U603" i="12"/>
  <c r="T603" i="12"/>
  <c r="S603" i="12"/>
  <c r="R603" i="12"/>
  <c r="Q603" i="12"/>
  <c r="P603" i="12"/>
  <c r="AF602" i="12"/>
  <c r="AE602" i="12"/>
  <c r="AD602" i="12"/>
  <c r="AC602" i="12"/>
  <c r="AB602" i="12"/>
  <c r="AA602" i="12"/>
  <c r="Z602" i="12"/>
  <c r="Y602" i="12"/>
  <c r="X602" i="12"/>
  <c r="W602" i="12"/>
  <c r="V602" i="12"/>
  <c r="U602" i="12"/>
  <c r="T602" i="12"/>
  <c r="S602" i="12"/>
  <c r="R602" i="12"/>
  <c r="Q602" i="12"/>
  <c r="P602" i="12"/>
  <c r="AF601" i="12"/>
  <c r="AE601" i="12"/>
  <c r="AD601" i="12"/>
  <c r="AC601" i="12"/>
  <c r="AB601" i="12"/>
  <c r="AA601" i="12"/>
  <c r="Z601" i="12"/>
  <c r="Y601" i="12"/>
  <c r="X601" i="12"/>
  <c r="W601" i="12"/>
  <c r="V601" i="12"/>
  <c r="U601" i="12"/>
  <c r="T601" i="12"/>
  <c r="S601" i="12"/>
  <c r="R601" i="12"/>
  <c r="Q601" i="12"/>
  <c r="P601" i="12"/>
  <c r="AF600" i="12"/>
  <c r="AE600" i="12"/>
  <c r="AD600" i="12"/>
  <c r="AC600" i="12"/>
  <c r="AB600" i="12"/>
  <c r="AA600" i="12"/>
  <c r="Z600" i="12"/>
  <c r="Y600" i="12"/>
  <c r="X600" i="12"/>
  <c r="W600" i="12"/>
  <c r="V600" i="12"/>
  <c r="U600" i="12"/>
  <c r="T600" i="12"/>
  <c r="S600" i="12"/>
  <c r="R600" i="12"/>
  <c r="Q600" i="12"/>
  <c r="P600" i="12"/>
  <c r="AF599" i="12"/>
  <c r="AE599" i="12"/>
  <c r="AD599" i="12"/>
  <c r="AC599" i="12"/>
  <c r="AB599" i="12"/>
  <c r="AA599" i="12"/>
  <c r="Z599" i="12"/>
  <c r="Y599" i="12"/>
  <c r="X599" i="12"/>
  <c r="W599" i="12"/>
  <c r="V599" i="12"/>
  <c r="U599" i="12"/>
  <c r="T599" i="12"/>
  <c r="S599" i="12"/>
  <c r="R599" i="12"/>
  <c r="Q599" i="12"/>
  <c r="P599" i="12"/>
  <c r="AF598" i="12"/>
  <c r="AE598" i="12"/>
  <c r="AD598" i="12"/>
  <c r="AC598" i="12"/>
  <c r="AB598" i="12"/>
  <c r="AA598" i="12"/>
  <c r="Z598" i="12"/>
  <c r="Y598" i="12"/>
  <c r="X598" i="12"/>
  <c r="W598" i="12"/>
  <c r="V598" i="12"/>
  <c r="U598" i="12"/>
  <c r="T598" i="12"/>
  <c r="S598" i="12"/>
  <c r="R598" i="12"/>
  <c r="Q598" i="12"/>
  <c r="P598" i="12"/>
  <c r="AF597" i="12"/>
  <c r="AE597" i="12"/>
  <c r="AD597" i="12"/>
  <c r="AC597" i="12"/>
  <c r="AB597" i="12"/>
  <c r="AA597" i="12"/>
  <c r="Z597" i="12"/>
  <c r="Y597" i="12"/>
  <c r="X597" i="12"/>
  <c r="W597" i="12"/>
  <c r="V597" i="12"/>
  <c r="U597" i="12"/>
  <c r="T597" i="12"/>
  <c r="S597" i="12"/>
  <c r="R597" i="12"/>
  <c r="Q597" i="12"/>
  <c r="P597" i="12"/>
  <c r="AF596" i="12"/>
  <c r="AE596" i="12"/>
  <c r="AD596" i="12"/>
  <c r="AC596" i="12"/>
  <c r="AB596" i="12"/>
  <c r="AA596" i="12"/>
  <c r="Z596" i="12"/>
  <c r="Y596" i="12"/>
  <c r="X596" i="12"/>
  <c r="W596" i="12"/>
  <c r="V596" i="12"/>
  <c r="U596" i="12"/>
  <c r="T596" i="12"/>
  <c r="S596" i="12"/>
  <c r="R596" i="12"/>
  <c r="Q596" i="12"/>
  <c r="P596" i="12"/>
  <c r="AF595" i="12"/>
  <c r="AE595" i="12"/>
  <c r="AD595" i="12"/>
  <c r="AC595" i="12"/>
  <c r="AB595" i="12"/>
  <c r="AA595" i="12"/>
  <c r="Z595" i="12"/>
  <c r="Y595" i="12"/>
  <c r="X595" i="12"/>
  <c r="W595" i="12"/>
  <c r="V595" i="12"/>
  <c r="U595" i="12"/>
  <c r="T595" i="12"/>
  <c r="S595" i="12"/>
  <c r="R595" i="12"/>
  <c r="Q595" i="12"/>
  <c r="P595" i="12"/>
  <c r="AF594" i="12"/>
  <c r="AE594" i="12"/>
  <c r="AD594" i="12"/>
  <c r="AC594" i="12"/>
  <c r="AB594" i="12"/>
  <c r="AA594" i="12"/>
  <c r="Z594" i="12"/>
  <c r="Y594" i="12"/>
  <c r="X594" i="12"/>
  <c r="W594" i="12"/>
  <c r="V594" i="12"/>
  <c r="U594" i="12"/>
  <c r="T594" i="12"/>
  <c r="S594" i="12"/>
  <c r="R594" i="12"/>
  <c r="Q594" i="12"/>
  <c r="P594" i="12"/>
  <c r="AF593" i="12"/>
  <c r="AE593" i="12"/>
  <c r="AD593" i="12"/>
  <c r="AC593" i="12"/>
  <c r="AB593" i="12"/>
  <c r="AA593" i="12"/>
  <c r="Z593" i="12"/>
  <c r="Y593" i="12"/>
  <c r="X593" i="12"/>
  <c r="W593" i="12"/>
  <c r="V593" i="12"/>
  <c r="U593" i="12"/>
  <c r="T593" i="12"/>
  <c r="S593" i="12"/>
  <c r="R593" i="12"/>
  <c r="Q593" i="12"/>
  <c r="P593" i="12"/>
  <c r="AF592" i="12"/>
  <c r="AE592" i="12"/>
  <c r="AD592" i="12"/>
  <c r="AC592" i="12"/>
  <c r="AB592" i="12"/>
  <c r="AA592" i="12"/>
  <c r="Z592" i="12"/>
  <c r="Y592" i="12"/>
  <c r="X592" i="12"/>
  <c r="W592" i="12"/>
  <c r="V592" i="12"/>
  <c r="U592" i="12"/>
  <c r="T592" i="12"/>
  <c r="S592" i="12"/>
  <c r="R592" i="12"/>
  <c r="Q592" i="12"/>
  <c r="P592" i="12"/>
  <c r="AF591" i="12"/>
  <c r="AE591" i="12"/>
  <c r="AD591" i="12"/>
  <c r="AC591" i="12"/>
  <c r="AB591" i="12"/>
  <c r="AA591" i="12"/>
  <c r="Z591" i="12"/>
  <c r="Y591" i="12"/>
  <c r="X591" i="12"/>
  <c r="W591" i="12"/>
  <c r="V591" i="12"/>
  <c r="U591" i="12"/>
  <c r="T591" i="12"/>
  <c r="S591" i="12"/>
  <c r="R591" i="12"/>
  <c r="Q591" i="12"/>
  <c r="P591" i="12"/>
  <c r="AF590" i="12"/>
  <c r="AE590" i="12"/>
  <c r="AD590" i="12"/>
  <c r="AC590" i="12"/>
  <c r="AB590" i="12"/>
  <c r="AA590" i="12"/>
  <c r="Z590" i="12"/>
  <c r="Y590" i="12"/>
  <c r="X590" i="12"/>
  <c r="W590" i="12"/>
  <c r="V590" i="12"/>
  <c r="U590" i="12"/>
  <c r="T590" i="12"/>
  <c r="S590" i="12"/>
  <c r="R590" i="12"/>
  <c r="Q590" i="12"/>
  <c r="P590" i="12"/>
  <c r="AF589" i="12"/>
  <c r="AE589" i="12"/>
  <c r="AD589" i="12"/>
  <c r="AC589" i="12"/>
  <c r="AB589" i="12"/>
  <c r="AA589" i="12"/>
  <c r="Z589" i="12"/>
  <c r="Y589" i="12"/>
  <c r="X589" i="12"/>
  <c r="W589" i="12"/>
  <c r="V589" i="12"/>
  <c r="U589" i="12"/>
  <c r="T589" i="12"/>
  <c r="S589" i="12"/>
  <c r="R589" i="12"/>
  <c r="Q589" i="12"/>
  <c r="P589" i="12"/>
  <c r="AF588" i="12"/>
  <c r="AE588" i="12"/>
  <c r="AD588" i="12"/>
  <c r="AC588" i="12"/>
  <c r="AB588" i="12"/>
  <c r="AA588" i="12"/>
  <c r="Z588" i="12"/>
  <c r="Y588" i="12"/>
  <c r="X588" i="12"/>
  <c r="W588" i="12"/>
  <c r="V588" i="12"/>
  <c r="U588" i="12"/>
  <c r="T588" i="12"/>
  <c r="S588" i="12"/>
  <c r="R588" i="12"/>
  <c r="Q588" i="12"/>
  <c r="P588" i="12"/>
  <c r="AF587" i="12"/>
  <c r="AE587" i="12"/>
  <c r="AD587" i="12"/>
  <c r="AC587" i="12"/>
  <c r="AB587" i="12"/>
  <c r="AA587" i="12"/>
  <c r="Z587" i="12"/>
  <c r="Y587" i="12"/>
  <c r="X587" i="12"/>
  <c r="W587" i="12"/>
  <c r="V587" i="12"/>
  <c r="U587" i="12"/>
  <c r="T587" i="12"/>
  <c r="S587" i="12"/>
  <c r="R587" i="12"/>
  <c r="Q587" i="12"/>
  <c r="P587" i="12"/>
  <c r="AF586" i="12"/>
  <c r="AE586" i="12"/>
  <c r="AD586" i="12"/>
  <c r="AC586" i="12"/>
  <c r="AB586" i="12"/>
  <c r="AA586" i="12"/>
  <c r="Z586" i="12"/>
  <c r="Y586" i="12"/>
  <c r="X586" i="12"/>
  <c r="W586" i="12"/>
  <c r="V586" i="12"/>
  <c r="U586" i="12"/>
  <c r="T586" i="12"/>
  <c r="S586" i="12"/>
  <c r="R586" i="12"/>
  <c r="Q586" i="12"/>
  <c r="P586" i="12"/>
  <c r="AF585" i="12"/>
  <c r="AE585" i="12"/>
  <c r="AD585" i="12"/>
  <c r="AC585" i="12"/>
  <c r="AB585" i="12"/>
  <c r="AA585" i="12"/>
  <c r="Z585" i="12"/>
  <c r="Y585" i="12"/>
  <c r="X585" i="12"/>
  <c r="W585" i="12"/>
  <c r="V585" i="12"/>
  <c r="U585" i="12"/>
  <c r="T585" i="12"/>
  <c r="S585" i="12"/>
  <c r="R585" i="12"/>
  <c r="Q585" i="12"/>
  <c r="P585" i="12"/>
  <c r="AF584" i="12"/>
  <c r="AE584" i="12"/>
  <c r="AD584" i="12"/>
  <c r="AC584" i="12"/>
  <c r="AB584" i="12"/>
  <c r="AA584" i="12"/>
  <c r="Z584" i="12"/>
  <c r="Y584" i="12"/>
  <c r="X584" i="12"/>
  <c r="W584" i="12"/>
  <c r="V584" i="12"/>
  <c r="U584" i="12"/>
  <c r="T584" i="12"/>
  <c r="S584" i="12"/>
  <c r="R584" i="12"/>
  <c r="Q584" i="12"/>
  <c r="P584" i="12"/>
  <c r="AF583" i="12"/>
  <c r="AE583" i="12"/>
  <c r="AD583" i="12"/>
  <c r="AC583" i="12"/>
  <c r="AB583" i="12"/>
  <c r="AA583" i="12"/>
  <c r="Z583" i="12"/>
  <c r="Y583" i="12"/>
  <c r="X583" i="12"/>
  <c r="W583" i="12"/>
  <c r="V583" i="12"/>
  <c r="U583" i="12"/>
  <c r="T583" i="12"/>
  <c r="S583" i="12"/>
  <c r="R583" i="12"/>
  <c r="Q583" i="12"/>
  <c r="P583" i="12"/>
  <c r="AF582" i="12"/>
  <c r="AE582" i="12"/>
  <c r="AD582" i="12"/>
  <c r="AC582" i="12"/>
  <c r="AB582" i="12"/>
  <c r="AA582" i="12"/>
  <c r="Z582" i="12"/>
  <c r="Y582" i="12"/>
  <c r="X582" i="12"/>
  <c r="W582" i="12"/>
  <c r="V582" i="12"/>
  <c r="U582" i="12"/>
  <c r="T582" i="12"/>
  <c r="S582" i="12"/>
  <c r="R582" i="12"/>
  <c r="Q582" i="12"/>
  <c r="P582" i="12"/>
  <c r="AF581" i="12"/>
  <c r="AE581" i="12"/>
  <c r="AD581" i="12"/>
  <c r="AC581" i="12"/>
  <c r="AB581" i="12"/>
  <c r="AA581" i="12"/>
  <c r="Z581" i="12"/>
  <c r="Y581" i="12"/>
  <c r="X581" i="12"/>
  <c r="W581" i="12"/>
  <c r="V581" i="12"/>
  <c r="U581" i="12"/>
  <c r="T581" i="12"/>
  <c r="S581" i="12"/>
  <c r="R581" i="12"/>
  <c r="Q581" i="12"/>
  <c r="P581" i="12"/>
  <c r="AF580" i="12"/>
  <c r="AE580" i="12"/>
  <c r="AD580" i="12"/>
  <c r="AC580" i="12"/>
  <c r="AB580" i="12"/>
  <c r="AA580" i="12"/>
  <c r="Z580" i="12"/>
  <c r="Y580" i="12"/>
  <c r="X580" i="12"/>
  <c r="W580" i="12"/>
  <c r="V580" i="12"/>
  <c r="U580" i="12"/>
  <c r="T580" i="12"/>
  <c r="S580" i="12"/>
  <c r="R580" i="12"/>
  <c r="Q580" i="12"/>
  <c r="P580" i="12"/>
  <c r="AF579" i="12"/>
  <c r="AE579" i="12"/>
  <c r="AD579" i="12"/>
  <c r="AC579" i="12"/>
  <c r="AB579" i="12"/>
  <c r="AA579" i="12"/>
  <c r="Z579" i="12"/>
  <c r="Y579" i="12"/>
  <c r="X579" i="12"/>
  <c r="W579" i="12"/>
  <c r="V579" i="12"/>
  <c r="U579" i="12"/>
  <c r="T579" i="12"/>
  <c r="S579" i="12"/>
  <c r="R579" i="12"/>
  <c r="Q579" i="12"/>
  <c r="P579" i="12"/>
  <c r="AF578" i="12"/>
  <c r="AE578" i="12"/>
  <c r="AD578" i="12"/>
  <c r="AC578" i="12"/>
  <c r="AB578" i="12"/>
  <c r="AA578" i="12"/>
  <c r="Z578" i="12"/>
  <c r="Y578" i="12"/>
  <c r="X578" i="12"/>
  <c r="W578" i="12"/>
  <c r="V578" i="12"/>
  <c r="U578" i="12"/>
  <c r="T578" i="12"/>
  <c r="S578" i="12"/>
  <c r="R578" i="12"/>
  <c r="Q578" i="12"/>
  <c r="P578" i="12"/>
  <c r="AF577" i="12"/>
  <c r="AE577" i="12"/>
  <c r="AD577" i="12"/>
  <c r="AC577" i="12"/>
  <c r="AB577" i="12"/>
  <c r="AA577" i="12"/>
  <c r="Z577" i="12"/>
  <c r="Y577" i="12"/>
  <c r="X577" i="12"/>
  <c r="W577" i="12"/>
  <c r="V577" i="12"/>
  <c r="U577" i="12"/>
  <c r="T577" i="12"/>
  <c r="S577" i="12"/>
  <c r="R577" i="12"/>
  <c r="Q577" i="12"/>
  <c r="P577" i="12"/>
  <c r="AF576" i="12"/>
  <c r="AE576" i="12"/>
  <c r="AD576" i="12"/>
  <c r="AC576" i="12"/>
  <c r="AB576" i="12"/>
  <c r="AA576" i="12"/>
  <c r="Z576" i="12"/>
  <c r="Y576" i="12"/>
  <c r="X576" i="12"/>
  <c r="W576" i="12"/>
  <c r="V576" i="12"/>
  <c r="U576" i="12"/>
  <c r="T576" i="12"/>
  <c r="S576" i="12"/>
  <c r="R576" i="12"/>
  <c r="Q576" i="12"/>
  <c r="P576" i="12"/>
  <c r="AF575" i="12"/>
  <c r="AE575" i="12"/>
  <c r="AD575" i="12"/>
  <c r="AC575" i="12"/>
  <c r="AB575" i="12"/>
  <c r="AA575" i="12"/>
  <c r="Z575" i="12"/>
  <c r="Y575" i="12"/>
  <c r="X575" i="12"/>
  <c r="W575" i="12"/>
  <c r="V575" i="12"/>
  <c r="U575" i="12"/>
  <c r="T575" i="12"/>
  <c r="S575" i="12"/>
  <c r="R575" i="12"/>
  <c r="Q575" i="12"/>
  <c r="P575" i="12"/>
  <c r="AF574" i="12"/>
  <c r="AE574" i="12"/>
  <c r="AD574" i="12"/>
  <c r="AC574" i="12"/>
  <c r="AB574" i="12"/>
  <c r="AA574" i="12"/>
  <c r="Z574" i="12"/>
  <c r="Y574" i="12"/>
  <c r="X574" i="12"/>
  <c r="W574" i="12"/>
  <c r="V574" i="12"/>
  <c r="U574" i="12"/>
  <c r="T574" i="12"/>
  <c r="S574" i="12"/>
  <c r="R574" i="12"/>
  <c r="Q574" i="12"/>
  <c r="P574" i="12"/>
  <c r="AF573" i="12"/>
  <c r="AE573" i="12"/>
  <c r="AD573" i="12"/>
  <c r="AC573" i="12"/>
  <c r="AB573" i="12"/>
  <c r="AA573" i="12"/>
  <c r="Z573" i="12"/>
  <c r="Y573" i="12"/>
  <c r="X573" i="12"/>
  <c r="W573" i="12"/>
  <c r="V573" i="12"/>
  <c r="U573" i="12"/>
  <c r="T573" i="12"/>
  <c r="S573" i="12"/>
  <c r="R573" i="12"/>
  <c r="Q573" i="12"/>
  <c r="P573" i="12"/>
  <c r="AF572" i="12"/>
  <c r="AE572" i="12"/>
  <c r="AD572" i="12"/>
  <c r="AC572" i="12"/>
  <c r="AB572" i="12"/>
  <c r="AA572" i="12"/>
  <c r="Z572" i="12"/>
  <c r="Y572" i="12"/>
  <c r="X572" i="12"/>
  <c r="W572" i="12"/>
  <c r="V572" i="12"/>
  <c r="U572" i="12"/>
  <c r="T572" i="12"/>
  <c r="S572" i="12"/>
  <c r="R572" i="12"/>
  <c r="Q572" i="12"/>
  <c r="P572" i="12"/>
  <c r="AF571" i="12"/>
  <c r="AE571" i="12"/>
  <c r="AD571" i="12"/>
  <c r="AC571" i="12"/>
  <c r="AB571" i="12"/>
  <c r="AA571" i="12"/>
  <c r="Z571" i="12"/>
  <c r="Y571" i="12"/>
  <c r="X571" i="12"/>
  <c r="W571" i="12"/>
  <c r="V571" i="12"/>
  <c r="U571" i="12"/>
  <c r="T571" i="12"/>
  <c r="S571" i="12"/>
  <c r="R571" i="12"/>
  <c r="Q571" i="12"/>
  <c r="P571" i="12"/>
  <c r="P570" i="12"/>
  <c r="P569" i="12"/>
  <c r="P568" i="12"/>
  <c r="P567" i="12"/>
  <c r="P566" i="12"/>
  <c r="P565" i="12"/>
  <c r="P564" i="12"/>
  <c r="P563" i="12"/>
  <c r="P562" i="12"/>
  <c r="P561" i="12"/>
  <c r="P560" i="12"/>
  <c r="P559" i="12"/>
  <c r="P558" i="12"/>
  <c r="P557" i="12"/>
  <c r="P556" i="12"/>
  <c r="P555" i="12"/>
  <c r="P554" i="12"/>
  <c r="P553" i="12"/>
  <c r="P552" i="12"/>
  <c r="P551" i="12"/>
  <c r="P550" i="12"/>
  <c r="P549" i="12"/>
  <c r="P548" i="12"/>
  <c r="P547" i="12"/>
  <c r="P546" i="12"/>
  <c r="P545" i="12"/>
  <c r="P544" i="12"/>
  <c r="P543" i="12"/>
  <c r="P542" i="12"/>
  <c r="P541" i="12"/>
  <c r="P540" i="12"/>
  <c r="P539" i="12"/>
  <c r="P538" i="12"/>
  <c r="P537" i="12"/>
  <c r="P536" i="12"/>
  <c r="P535" i="12"/>
  <c r="P534" i="12"/>
  <c r="P533" i="12"/>
  <c r="P532" i="12"/>
  <c r="P531" i="12"/>
  <c r="P530" i="12"/>
  <c r="P529" i="12"/>
  <c r="P528" i="12"/>
  <c r="P527" i="12"/>
  <c r="P526" i="12"/>
  <c r="P525" i="12"/>
  <c r="P524" i="12"/>
  <c r="P523" i="12"/>
  <c r="P522" i="12"/>
  <c r="P521" i="12"/>
  <c r="P520" i="12"/>
  <c r="P519" i="12"/>
  <c r="P518" i="12"/>
  <c r="P517" i="12"/>
  <c r="P516" i="12"/>
  <c r="P515" i="12"/>
  <c r="P514" i="12"/>
  <c r="P513" i="12"/>
  <c r="P512" i="12"/>
  <c r="P511" i="12"/>
  <c r="P510" i="12"/>
  <c r="P509" i="12"/>
  <c r="P508" i="12"/>
  <c r="P507" i="12"/>
  <c r="P506" i="12"/>
  <c r="P505" i="12"/>
  <c r="P504" i="12"/>
  <c r="P503" i="12"/>
  <c r="P502" i="12"/>
  <c r="P501" i="12"/>
  <c r="P500" i="12"/>
  <c r="P499" i="12"/>
  <c r="P498" i="12"/>
  <c r="P497" i="12"/>
  <c r="P496" i="12"/>
  <c r="P495" i="12"/>
  <c r="P494" i="12"/>
  <c r="P493" i="12"/>
  <c r="P492" i="12"/>
  <c r="P491" i="12"/>
  <c r="P490" i="12"/>
  <c r="P489" i="12"/>
  <c r="P488" i="12"/>
  <c r="P487" i="12"/>
  <c r="P486" i="12"/>
  <c r="P485" i="12"/>
  <c r="P484" i="12"/>
  <c r="P483" i="12"/>
  <c r="P482" i="12"/>
  <c r="P481" i="12"/>
  <c r="P480" i="12"/>
  <c r="P479" i="12"/>
  <c r="P478" i="12"/>
  <c r="P477" i="12"/>
  <c r="P476" i="12"/>
  <c r="P475" i="12"/>
  <c r="P474" i="12"/>
  <c r="P473" i="12"/>
  <c r="P472" i="12"/>
  <c r="P471" i="12"/>
  <c r="P470" i="12"/>
  <c r="P469" i="12"/>
  <c r="P468" i="12"/>
  <c r="P467" i="12"/>
  <c r="P466" i="12"/>
  <c r="P465" i="12"/>
  <c r="P464" i="12"/>
  <c r="P463" i="12"/>
  <c r="P462" i="12"/>
  <c r="P461" i="12"/>
  <c r="P460" i="12"/>
  <c r="P459" i="12"/>
  <c r="P458" i="12"/>
  <c r="P457" i="12"/>
  <c r="P456" i="12"/>
  <c r="P455" i="12"/>
  <c r="P454" i="12"/>
  <c r="P453" i="12"/>
  <c r="P452" i="12"/>
  <c r="P451" i="12"/>
  <c r="P450" i="12"/>
  <c r="P449" i="12"/>
  <c r="P448" i="12"/>
  <c r="P447" i="12"/>
  <c r="P446" i="12"/>
  <c r="P445" i="12"/>
  <c r="P444" i="12"/>
  <c r="P443" i="12"/>
  <c r="P442" i="12"/>
  <c r="P441" i="12"/>
  <c r="P440" i="12"/>
  <c r="P439" i="12"/>
  <c r="P438" i="12"/>
  <c r="P437" i="12"/>
  <c r="P436" i="12"/>
  <c r="P435" i="12"/>
  <c r="P434" i="12"/>
  <c r="P433" i="12"/>
  <c r="P432" i="12"/>
  <c r="P431" i="12"/>
  <c r="P430" i="12"/>
  <c r="P429" i="12"/>
  <c r="P428" i="12"/>
  <c r="P427" i="12"/>
  <c r="P426" i="12"/>
  <c r="P425" i="12"/>
  <c r="P424" i="12"/>
  <c r="P423" i="12"/>
  <c r="P422" i="12"/>
  <c r="P421" i="12"/>
  <c r="P420" i="12"/>
  <c r="P419" i="12"/>
  <c r="P418" i="12"/>
  <c r="P417" i="12"/>
  <c r="P416" i="12"/>
  <c r="P415" i="12"/>
  <c r="P414" i="12"/>
  <c r="P413" i="12"/>
  <c r="P412" i="12"/>
  <c r="P411" i="12"/>
  <c r="P410" i="12"/>
  <c r="P409" i="12"/>
  <c r="P408" i="12"/>
  <c r="P407" i="12"/>
  <c r="P406" i="12"/>
  <c r="P405" i="12"/>
  <c r="P404" i="12"/>
  <c r="P403" i="12"/>
  <c r="P402" i="12"/>
  <c r="P401" i="12"/>
  <c r="P400" i="12"/>
  <c r="P399" i="12"/>
  <c r="P398" i="12"/>
  <c r="P397" i="12"/>
  <c r="P396" i="12"/>
  <c r="P395" i="12"/>
  <c r="P394" i="12"/>
  <c r="P393" i="12"/>
  <c r="P392" i="12"/>
  <c r="P391" i="12"/>
  <c r="P390" i="12"/>
  <c r="P389" i="12"/>
  <c r="P388" i="12"/>
  <c r="P387" i="12"/>
  <c r="P386" i="12"/>
  <c r="P385" i="12"/>
  <c r="P384" i="12"/>
  <c r="P383" i="12"/>
  <c r="P382" i="12"/>
  <c r="P381" i="12"/>
  <c r="P380" i="12"/>
  <c r="P379" i="12"/>
  <c r="P378" i="12"/>
  <c r="P377" i="12"/>
  <c r="P376" i="12"/>
  <c r="P375" i="12"/>
  <c r="P374" i="12"/>
  <c r="P373" i="12"/>
  <c r="P372" i="12"/>
  <c r="P371" i="12"/>
  <c r="P370" i="12"/>
  <c r="P369" i="12"/>
  <c r="P368" i="12"/>
  <c r="P367" i="12"/>
  <c r="P366" i="12"/>
  <c r="P365" i="12"/>
  <c r="P364" i="12"/>
  <c r="P363" i="12"/>
  <c r="P362" i="12"/>
  <c r="P361" i="12"/>
  <c r="P360" i="12"/>
  <c r="P359" i="12"/>
  <c r="P358" i="12"/>
  <c r="P357" i="12"/>
  <c r="P356" i="12"/>
  <c r="P355" i="12"/>
  <c r="P354" i="12"/>
  <c r="P353" i="12"/>
  <c r="P352" i="12"/>
  <c r="P351" i="12"/>
  <c r="P350" i="12"/>
  <c r="P349" i="12"/>
  <c r="P348" i="12"/>
  <c r="P347" i="12"/>
  <c r="P346" i="12"/>
  <c r="P345" i="12"/>
  <c r="P344" i="12"/>
  <c r="P343" i="12"/>
  <c r="P342" i="12"/>
  <c r="P341" i="12"/>
  <c r="P340" i="12"/>
  <c r="P339" i="12"/>
  <c r="P338" i="12"/>
  <c r="P337" i="12"/>
  <c r="P336" i="12"/>
  <c r="P335" i="12"/>
  <c r="P334" i="12"/>
  <c r="P333" i="12"/>
  <c r="P332" i="12"/>
  <c r="P331" i="12"/>
  <c r="P330" i="12"/>
  <c r="P329" i="12"/>
  <c r="P328" i="12"/>
  <c r="P327" i="12"/>
  <c r="P326" i="12"/>
  <c r="P325" i="12"/>
  <c r="P324" i="12"/>
  <c r="P323" i="12"/>
  <c r="P322" i="12"/>
  <c r="P321" i="12"/>
  <c r="P320" i="12"/>
  <c r="P319" i="12"/>
  <c r="P318" i="12"/>
  <c r="P317" i="12"/>
  <c r="P316" i="12"/>
  <c r="P315" i="12"/>
  <c r="P314" i="12"/>
  <c r="P313" i="12"/>
  <c r="P312" i="12"/>
  <c r="P311" i="12"/>
  <c r="P310" i="12"/>
  <c r="P309" i="12"/>
  <c r="P308" i="12"/>
  <c r="P307" i="12"/>
  <c r="P306" i="12"/>
  <c r="P305" i="12"/>
  <c r="P304" i="12"/>
  <c r="P303" i="12"/>
  <c r="P302" i="12"/>
  <c r="P301" i="12"/>
  <c r="P300" i="12"/>
  <c r="P299" i="12"/>
  <c r="P298" i="12"/>
  <c r="P297" i="12"/>
  <c r="P296" i="12"/>
  <c r="P295" i="12"/>
  <c r="P294" i="12"/>
  <c r="P293" i="12"/>
  <c r="P292" i="12"/>
  <c r="P291" i="12"/>
  <c r="P290" i="12"/>
  <c r="P289" i="12"/>
  <c r="P288" i="12"/>
  <c r="P287" i="12"/>
  <c r="P286" i="12"/>
  <c r="P285" i="12"/>
  <c r="P284" i="12"/>
  <c r="P283" i="12"/>
  <c r="P282" i="12"/>
  <c r="P281" i="12"/>
  <c r="P280" i="12"/>
  <c r="P279" i="12"/>
  <c r="P278" i="12"/>
  <c r="P277" i="12"/>
  <c r="P276" i="12"/>
  <c r="P275" i="12"/>
  <c r="P274" i="12"/>
  <c r="P273" i="12"/>
  <c r="P272" i="12"/>
  <c r="P271" i="12"/>
  <c r="P270" i="12"/>
  <c r="P269" i="12"/>
  <c r="P268" i="12"/>
  <c r="P267" i="12"/>
  <c r="P266" i="12"/>
  <c r="P265" i="12"/>
  <c r="P264" i="12"/>
  <c r="P263" i="12"/>
  <c r="P262" i="12"/>
  <c r="P261" i="12"/>
  <c r="P260" i="12"/>
  <c r="P259" i="12"/>
  <c r="P258" i="12"/>
  <c r="P257" i="12"/>
  <c r="P256" i="12"/>
  <c r="P255" i="12"/>
  <c r="P254" i="12"/>
  <c r="P253" i="12"/>
  <c r="P252" i="12"/>
  <c r="P251" i="12"/>
  <c r="P250" i="12"/>
  <c r="P249" i="12"/>
  <c r="P248" i="12"/>
  <c r="P247" i="12"/>
  <c r="P246" i="12"/>
  <c r="P245" i="12"/>
  <c r="P244" i="12"/>
  <c r="P243" i="12"/>
  <c r="P242" i="12"/>
  <c r="P241" i="12"/>
  <c r="P240" i="12"/>
  <c r="P239" i="12"/>
  <c r="P238" i="12"/>
  <c r="P237" i="12"/>
  <c r="P236" i="12"/>
  <c r="P235" i="12"/>
  <c r="P234" i="12"/>
  <c r="P233" i="12"/>
  <c r="P232" i="12"/>
  <c r="P231" i="12"/>
  <c r="P230" i="12"/>
  <c r="P229" i="12"/>
  <c r="P228" i="12"/>
  <c r="P227" i="12"/>
  <c r="P226" i="12"/>
  <c r="P225" i="12"/>
  <c r="P224" i="12"/>
  <c r="P223" i="12"/>
  <c r="P222" i="12"/>
  <c r="P221" i="12"/>
  <c r="P220" i="12"/>
  <c r="P219" i="12"/>
  <c r="P218" i="12"/>
  <c r="P217" i="12"/>
  <c r="P216" i="12"/>
  <c r="P215" i="12"/>
  <c r="P214" i="12"/>
  <c r="P213" i="12"/>
  <c r="P212" i="12"/>
  <c r="P211" i="12"/>
  <c r="P210" i="12"/>
  <c r="P209" i="12"/>
  <c r="P208" i="12"/>
  <c r="P207" i="12"/>
  <c r="P206" i="12"/>
  <c r="P205" i="12"/>
  <c r="P204" i="12"/>
  <c r="P203" i="12"/>
  <c r="P202" i="12"/>
  <c r="P201" i="12"/>
  <c r="P200" i="12"/>
  <c r="P199" i="12"/>
  <c r="P198" i="12"/>
  <c r="P197" i="12"/>
  <c r="P196" i="12"/>
  <c r="P195" i="12"/>
  <c r="P194" i="12"/>
  <c r="P193" i="12"/>
  <c r="P192" i="12"/>
  <c r="P191" i="12"/>
  <c r="P190" i="12"/>
  <c r="P189" i="12"/>
  <c r="P188" i="12"/>
  <c r="P187" i="12"/>
  <c r="P186" i="12"/>
  <c r="P185" i="12"/>
  <c r="P184" i="12"/>
  <c r="P183" i="12"/>
  <c r="P182" i="12"/>
  <c r="P181" i="12"/>
  <c r="P180" i="12"/>
  <c r="P179" i="12"/>
  <c r="P178" i="12"/>
  <c r="P177" i="12"/>
  <c r="P176" i="12"/>
  <c r="P175" i="12"/>
  <c r="P174" i="12"/>
  <c r="P173" i="12"/>
  <c r="P172" i="12"/>
  <c r="P171" i="12"/>
  <c r="P170" i="12"/>
  <c r="P169" i="12"/>
  <c r="P168" i="12"/>
  <c r="P167" i="12"/>
  <c r="P166" i="12"/>
  <c r="P165" i="12"/>
  <c r="P164" i="12"/>
  <c r="P163" i="12"/>
  <c r="P162" i="12"/>
  <c r="P161" i="12"/>
  <c r="P160" i="12"/>
  <c r="P159" i="12"/>
  <c r="P158" i="12"/>
  <c r="P157" i="12"/>
  <c r="P156" i="12"/>
  <c r="P155" i="12"/>
  <c r="P154" i="12"/>
  <c r="P153" i="12"/>
  <c r="P152" i="12"/>
  <c r="P151" i="12"/>
  <c r="P150" i="12"/>
  <c r="P149" i="12"/>
  <c r="P148" i="12"/>
  <c r="P147" i="12"/>
  <c r="P146" i="12"/>
  <c r="P145" i="12"/>
  <c r="P144" i="12"/>
  <c r="P143" i="12"/>
  <c r="P142" i="12"/>
  <c r="P141" i="12"/>
  <c r="P140" i="12"/>
  <c r="P139" i="12"/>
  <c r="P138" i="12"/>
  <c r="P137" i="12"/>
  <c r="P136" i="12"/>
  <c r="P135" i="12"/>
  <c r="P134" i="12"/>
  <c r="P133" i="12"/>
  <c r="P132" i="12"/>
  <c r="P131" i="12"/>
  <c r="P130" i="12"/>
  <c r="P129" i="12"/>
  <c r="P128" i="12"/>
  <c r="P127" i="12"/>
  <c r="P126" i="12"/>
  <c r="P125" i="12"/>
  <c r="P124" i="12"/>
  <c r="P123" i="12"/>
  <c r="P122" i="12"/>
  <c r="P121" i="12"/>
  <c r="P120" i="12"/>
  <c r="P119" i="12"/>
  <c r="P118" i="12"/>
  <c r="P117" i="12"/>
  <c r="P116" i="12"/>
  <c r="P115" i="12"/>
  <c r="P114" i="12"/>
  <c r="P113" i="12"/>
  <c r="P112" i="12"/>
  <c r="P111" i="12"/>
  <c r="P110" i="12"/>
  <c r="P109" i="12"/>
  <c r="P108" i="12"/>
  <c r="P107" i="12"/>
  <c r="P106" i="12"/>
  <c r="P105" i="12"/>
  <c r="P104" i="12"/>
  <c r="P103" i="12"/>
  <c r="P102" i="12"/>
  <c r="P101" i="12"/>
  <c r="P100" i="12"/>
  <c r="P99" i="12"/>
  <c r="P98" i="12"/>
  <c r="P97" i="12"/>
  <c r="P96" i="12"/>
  <c r="P95" i="12"/>
  <c r="P94" i="12"/>
  <c r="P93" i="12"/>
  <c r="P92" i="12"/>
  <c r="P91" i="12"/>
  <c r="P90" i="12"/>
  <c r="P89" i="12"/>
  <c r="P88" i="12"/>
  <c r="P87" i="12"/>
  <c r="P86" i="12"/>
  <c r="P85" i="12"/>
  <c r="P84" i="12"/>
  <c r="P83" i="12"/>
  <c r="P82" i="12"/>
  <c r="P81" i="12"/>
  <c r="P80" i="12"/>
  <c r="P79" i="12"/>
  <c r="P78" i="12"/>
  <c r="P77" i="12"/>
  <c r="P76" i="12"/>
  <c r="P75" i="12"/>
  <c r="P74" i="12"/>
  <c r="P73" i="12"/>
  <c r="P72" i="12"/>
  <c r="P71" i="12"/>
  <c r="P70" i="12"/>
  <c r="P69" i="12"/>
  <c r="P68" i="12"/>
  <c r="P67" i="12"/>
  <c r="P66" i="12"/>
  <c r="P65" i="12"/>
  <c r="P64" i="12"/>
  <c r="P63" i="12"/>
  <c r="P62" i="12"/>
  <c r="P61" i="12"/>
  <c r="P60" i="12"/>
  <c r="P59" i="12"/>
  <c r="P58" i="12"/>
  <c r="P57" i="12"/>
  <c r="P56" i="12"/>
  <c r="P55" i="12"/>
  <c r="P54" i="12"/>
  <c r="P53" i="12"/>
  <c r="P52" i="12"/>
  <c r="P51" i="12"/>
  <c r="P50" i="12"/>
  <c r="P49" i="12"/>
  <c r="P48" i="12"/>
  <c r="P47" i="12"/>
  <c r="P46" i="12"/>
  <c r="P45" i="12"/>
  <c r="P44" i="12"/>
  <c r="P43" i="12"/>
  <c r="P42" i="12"/>
  <c r="P41" i="12"/>
  <c r="P40" i="12"/>
  <c r="P39" i="12"/>
  <c r="P38" i="12"/>
  <c r="P37" i="12"/>
  <c r="P36" i="12"/>
  <c r="P35" i="12"/>
  <c r="P34" i="12"/>
  <c r="P33" i="12"/>
  <c r="P32" i="12"/>
  <c r="P31" i="12"/>
  <c r="P30" i="12"/>
  <c r="P29" i="12"/>
  <c r="P28" i="12"/>
  <c r="P27" i="12"/>
  <c r="P26" i="12"/>
  <c r="P25" i="12"/>
  <c r="P24" i="12"/>
  <c r="P23" i="12"/>
  <c r="P22" i="12"/>
  <c r="P21" i="12"/>
  <c r="P20" i="12"/>
  <c r="P19" i="12"/>
  <c r="P18" i="12"/>
  <c r="P17" i="12"/>
  <c r="P16" i="12"/>
  <c r="P15" i="12"/>
  <c r="P14" i="12"/>
  <c r="P13" i="12"/>
  <c r="P12" i="12"/>
  <c r="P11" i="12"/>
  <c r="P10" i="12"/>
  <c r="P9" i="12"/>
  <c r="P8" i="12"/>
  <c r="P7" i="12"/>
  <c r="P6" i="12"/>
  <c r="P5" i="12"/>
  <c r="P4" i="12"/>
  <c r="P3" i="12"/>
  <c r="P2" i="12"/>
  <c r="FU63" i="13"/>
  <c r="FU64" i="13"/>
  <c r="FU65" i="13"/>
  <c r="FU66" i="13"/>
  <c r="FU67" i="13"/>
  <c r="FU68" i="13"/>
  <c r="FU69" i="13"/>
  <c r="FU70" i="13"/>
  <c r="FU71" i="13"/>
  <c r="FU72" i="13"/>
  <c r="FU73" i="13"/>
  <c r="FU74" i="13"/>
  <c r="FU75" i="13"/>
  <c r="FU76" i="13"/>
  <c r="FU77" i="13"/>
  <c r="FU78" i="13"/>
  <c r="FU79" i="13"/>
  <c r="FU80" i="13"/>
  <c r="FU81" i="13"/>
  <c r="FU82" i="13"/>
  <c r="FU83" i="13"/>
  <c r="FU84" i="13"/>
  <c r="FU85" i="13"/>
  <c r="FU86" i="13"/>
  <c r="FU87" i="13"/>
  <c r="FU88" i="13"/>
  <c r="FU89" i="13"/>
  <c r="FU90" i="13"/>
  <c r="FU91" i="13"/>
  <c r="FU92" i="13"/>
  <c r="FU93" i="13"/>
  <c r="FU94" i="13"/>
  <c r="FU95" i="13"/>
  <c r="FU96" i="13"/>
  <c r="FU97" i="13"/>
  <c r="FU98" i="13"/>
  <c r="FU99" i="13"/>
  <c r="FU100" i="13"/>
  <c r="FU101" i="13"/>
  <c r="FU102" i="13"/>
  <c r="FU103" i="13"/>
  <c r="FU104" i="13"/>
  <c r="FU105" i="13"/>
  <c r="FU106" i="13"/>
  <c r="FU107" i="13"/>
  <c r="FU108" i="13"/>
  <c r="FU109" i="13"/>
  <c r="FU110" i="13"/>
  <c r="FU111" i="13"/>
  <c r="FU112" i="13"/>
  <c r="FU113" i="13"/>
  <c r="FU114" i="13"/>
  <c r="FU115" i="13"/>
  <c r="FU116" i="13"/>
  <c r="FU117" i="13"/>
  <c r="FU118" i="13"/>
  <c r="FU119" i="13"/>
  <c r="FU120" i="13"/>
  <c r="FU121" i="13"/>
  <c r="FU122" i="13"/>
  <c r="FU123" i="13"/>
  <c r="FU124" i="13"/>
  <c r="FU125" i="13"/>
  <c r="FU126" i="13"/>
  <c r="FU127" i="13"/>
  <c r="FU128" i="13"/>
  <c r="FU129" i="13"/>
  <c r="FU130" i="13"/>
  <c r="FU131" i="13"/>
  <c r="FU132" i="13"/>
  <c r="FU133" i="13"/>
  <c r="FU134" i="13"/>
  <c r="FU135" i="13"/>
  <c r="FU136" i="13"/>
  <c r="FU137" i="13"/>
  <c r="FU138" i="13"/>
  <c r="FU139" i="13"/>
  <c r="FU140" i="13"/>
  <c r="FU141" i="13"/>
  <c r="FU142" i="13"/>
  <c r="FU143" i="13"/>
  <c r="FU144" i="13"/>
  <c r="FU145" i="13"/>
  <c r="FU146" i="13"/>
  <c r="FU147" i="13"/>
  <c r="FU148" i="13"/>
  <c r="FU149" i="13"/>
  <c r="FU150" i="13"/>
  <c r="FU151" i="13"/>
  <c r="FU152" i="13"/>
  <c r="FU153" i="13"/>
  <c r="FU154" i="13"/>
  <c r="FU155" i="13"/>
  <c r="FU156" i="13"/>
  <c r="FU157" i="13"/>
  <c r="FU158" i="13"/>
  <c r="FU159" i="13"/>
  <c r="FU160" i="13"/>
  <c r="FU161" i="13"/>
  <c r="FU162" i="13"/>
  <c r="FU163" i="13"/>
  <c r="FU164" i="13"/>
  <c r="FU165" i="13"/>
  <c r="FU166" i="13"/>
  <c r="FU167" i="13"/>
  <c r="FU168" i="13"/>
  <c r="FU169" i="13"/>
  <c r="FU170" i="13"/>
  <c r="FU171" i="13"/>
  <c r="FU172" i="13"/>
  <c r="FU173" i="13"/>
  <c r="FU174" i="13"/>
  <c r="FU175" i="13"/>
  <c r="FU176" i="13"/>
  <c r="FU177" i="13"/>
  <c r="FU178" i="13"/>
  <c r="FU179" i="13"/>
  <c r="FU180" i="13"/>
  <c r="FU181" i="13"/>
  <c r="FU182" i="13"/>
  <c r="FU183" i="13"/>
  <c r="FU184" i="13"/>
  <c r="FU185" i="13"/>
  <c r="FU186" i="13"/>
  <c r="FU187" i="13"/>
  <c r="FU188" i="13"/>
  <c r="FU189" i="13"/>
  <c r="FU190" i="13"/>
  <c r="FU191" i="13"/>
  <c r="FU192" i="13"/>
  <c r="FU193" i="13"/>
  <c r="FU194" i="13"/>
  <c r="FU195" i="13"/>
  <c r="FU196" i="13"/>
  <c r="FU197" i="13"/>
  <c r="FU198" i="13"/>
  <c r="FU199" i="13"/>
  <c r="FU200" i="13"/>
  <c r="FU201" i="13"/>
  <c r="FU202" i="13"/>
  <c r="FU203" i="13"/>
  <c r="FU204" i="13"/>
  <c r="FU205" i="13"/>
  <c r="FU206" i="13"/>
  <c r="FU207" i="13"/>
  <c r="FU208" i="13"/>
  <c r="FU209" i="13"/>
  <c r="FU210" i="13"/>
  <c r="FU211" i="13"/>
  <c r="FU212" i="13"/>
  <c r="FU213" i="13"/>
  <c r="FU214" i="13"/>
  <c r="FU215" i="13"/>
  <c r="FU216" i="13"/>
  <c r="FU217" i="13"/>
  <c r="FU218" i="13"/>
  <c r="FU219" i="13"/>
  <c r="FU220" i="13"/>
  <c r="FU221" i="13"/>
  <c r="FU222" i="13"/>
  <c r="FU223" i="13"/>
  <c r="FU224" i="13"/>
  <c r="FU225" i="13"/>
  <c r="FU226" i="13"/>
  <c r="FU227" i="13"/>
  <c r="FU228" i="13"/>
  <c r="FU229" i="13"/>
  <c r="FU230" i="13"/>
  <c r="FU231" i="13"/>
  <c r="FU232" i="13"/>
  <c r="FU233" i="13"/>
  <c r="FU234" i="13"/>
  <c r="FU235" i="13"/>
  <c r="FU236" i="13"/>
  <c r="FU237" i="13"/>
  <c r="FU238" i="13"/>
  <c r="FU239" i="13"/>
  <c r="FU240" i="13"/>
  <c r="FU241" i="13"/>
  <c r="FU242" i="13"/>
  <c r="FU243" i="13"/>
  <c r="FU244" i="13"/>
  <c r="FU245" i="13"/>
  <c r="FU246" i="13"/>
  <c r="FU247" i="13"/>
  <c r="FU248" i="13"/>
  <c r="FU249" i="13"/>
  <c r="FU250" i="13"/>
  <c r="FU251" i="13"/>
  <c r="FU252" i="13"/>
  <c r="FU253" i="13"/>
  <c r="FU254" i="13"/>
  <c r="FU255" i="13"/>
  <c r="FU256" i="13"/>
  <c r="FU257" i="13"/>
  <c r="FU258" i="13"/>
  <c r="FU259" i="13"/>
  <c r="FU260" i="13"/>
  <c r="FU261" i="13"/>
  <c r="FU262" i="13"/>
  <c r="FU263" i="13"/>
  <c r="FU264" i="13"/>
  <c r="FU265" i="13"/>
  <c r="FU266" i="13"/>
  <c r="FU267" i="13"/>
  <c r="FU268" i="13"/>
  <c r="FU269" i="13"/>
  <c r="FU270" i="13"/>
  <c r="FU271" i="13"/>
  <c r="FU272" i="13"/>
  <c r="FU273" i="13"/>
  <c r="FU274" i="13"/>
  <c r="FU275" i="13"/>
  <c r="FU276" i="13"/>
  <c r="FU277" i="13"/>
  <c r="FU278" i="13"/>
  <c r="FU279" i="13"/>
  <c r="FU280" i="13"/>
  <c r="FU281" i="13"/>
  <c r="FU282" i="13"/>
  <c r="FU283" i="13"/>
  <c r="FT63" i="13"/>
  <c r="FT64" i="13"/>
  <c r="FT65" i="13"/>
  <c r="FT66" i="13"/>
  <c r="FT67" i="13"/>
  <c r="FT68" i="13"/>
  <c r="FT69" i="13"/>
  <c r="FT70" i="13"/>
  <c r="FT71" i="13"/>
  <c r="FT72" i="13"/>
  <c r="FT73" i="13"/>
  <c r="FT74" i="13"/>
  <c r="FT75" i="13"/>
  <c r="FT76" i="13"/>
  <c r="FT77" i="13"/>
  <c r="FT78" i="13"/>
  <c r="FT79" i="13"/>
  <c r="FT80" i="13"/>
  <c r="FT81" i="13"/>
  <c r="FT82" i="13"/>
  <c r="FT83" i="13"/>
  <c r="FT84" i="13"/>
  <c r="FT85" i="13"/>
  <c r="FT86" i="13"/>
  <c r="FT87" i="13"/>
  <c r="FT88" i="13"/>
  <c r="FT89" i="13"/>
  <c r="FT90" i="13"/>
  <c r="FT91" i="13"/>
  <c r="FT92" i="13"/>
  <c r="FT93" i="13"/>
  <c r="FT94" i="13"/>
  <c r="FT95" i="13"/>
  <c r="FT96" i="13"/>
  <c r="FT97" i="13"/>
  <c r="FT98" i="13"/>
  <c r="FT99" i="13"/>
  <c r="FT100" i="13"/>
  <c r="FT101" i="13"/>
  <c r="FT102" i="13"/>
  <c r="FT103" i="13"/>
  <c r="FT104" i="13"/>
  <c r="FT105" i="13"/>
  <c r="FT106" i="13"/>
  <c r="FT107" i="13"/>
  <c r="FT108" i="13"/>
  <c r="FT109" i="13"/>
  <c r="FT110" i="13"/>
  <c r="FT111" i="13"/>
  <c r="FT112" i="13"/>
  <c r="FT113" i="13"/>
  <c r="FT114" i="13"/>
  <c r="FT115" i="13"/>
  <c r="FT116" i="13"/>
  <c r="FT117" i="13"/>
  <c r="FT118" i="13"/>
  <c r="FT119" i="13"/>
  <c r="FT120" i="13"/>
  <c r="FT121" i="13"/>
  <c r="FT122" i="13"/>
  <c r="FT123" i="13"/>
  <c r="FT124" i="13"/>
  <c r="FT125" i="13"/>
  <c r="FT126" i="13"/>
  <c r="FT127" i="13"/>
  <c r="FT128" i="13"/>
  <c r="FT129" i="13"/>
  <c r="FT130" i="13"/>
  <c r="FT131" i="13"/>
  <c r="FT132" i="13"/>
  <c r="FT133" i="13"/>
  <c r="FT134" i="13"/>
  <c r="FT135" i="13"/>
  <c r="FT136" i="13"/>
  <c r="FT137" i="13"/>
  <c r="FT138" i="13"/>
  <c r="FT139" i="13"/>
  <c r="FT140" i="13"/>
  <c r="FT141" i="13"/>
  <c r="FT142" i="13"/>
  <c r="FT143" i="13"/>
  <c r="FT144" i="13"/>
  <c r="FT145" i="13"/>
  <c r="FT146" i="13"/>
  <c r="FT147" i="13"/>
  <c r="FT148" i="13"/>
  <c r="FT149" i="13"/>
  <c r="FT150" i="13"/>
  <c r="FT151" i="13"/>
  <c r="FT152" i="13"/>
  <c r="FT153" i="13"/>
  <c r="FT154" i="13"/>
  <c r="FT155" i="13"/>
  <c r="FT156" i="13"/>
  <c r="FT157" i="13"/>
  <c r="FT158" i="13"/>
  <c r="FT159" i="13"/>
  <c r="FT160" i="13"/>
  <c r="FT161" i="13"/>
  <c r="FT162" i="13"/>
  <c r="FT163" i="13"/>
  <c r="FT164" i="13"/>
  <c r="FT165" i="13"/>
  <c r="FT166" i="13"/>
  <c r="FT167" i="13"/>
  <c r="FT168" i="13"/>
  <c r="FT169" i="13"/>
  <c r="FT170" i="13"/>
  <c r="FT171" i="13"/>
  <c r="FT172" i="13"/>
  <c r="FT173" i="13"/>
  <c r="FT174" i="13"/>
  <c r="FT175" i="13"/>
  <c r="FT176" i="13"/>
  <c r="FT177" i="13"/>
  <c r="FT178" i="13"/>
  <c r="FT179" i="13"/>
  <c r="FT180" i="13"/>
  <c r="FT181" i="13"/>
  <c r="FT182" i="13"/>
  <c r="FT183" i="13"/>
  <c r="FT184" i="13"/>
  <c r="FT185" i="13"/>
  <c r="FT186" i="13"/>
  <c r="FT187" i="13"/>
  <c r="FT188" i="13"/>
  <c r="FT189" i="13"/>
  <c r="FT190" i="13"/>
  <c r="FT191" i="13"/>
  <c r="FT192" i="13"/>
  <c r="FT193" i="13"/>
  <c r="FT194" i="13"/>
  <c r="FT195" i="13"/>
  <c r="FT196" i="13"/>
  <c r="FT197" i="13"/>
  <c r="FT198" i="13"/>
  <c r="FT199" i="13"/>
  <c r="FT200" i="13"/>
  <c r="FT201" i="13"/>
  <c r="FT202" i="13"/>
  <c r="FT203" i="13"/>
  <c r="FT204" i="13"/>
  <c r="FT205" i="13"/>
  <c r="FT206" i="13"/>
  <c r="FT207" i="13"/>
  <c r="FT208" i="13"/>
  <c r="FT209" i="13"/>
  <c r="FT210" i="13"/>
  <c r="FT211" i="13"/>
  <c r="FT212" i="13"/>
  <c r="FT213" i="13"/>
  <c r="FT214" i="13"/>
  <c r="FT215" i="13"/>
  <c r="FT216" i="13"/>
  <c r="FT217" i="13"/>
  <c r="FT218" i="13"/>
  <c r="FT219" i="13"/>
  <c r="FT220" i="13"/>
  <c r="FT221" i="13"/>
  <c r="FT222" i="13"/>
  <c r="FT223" i="13"/>
  <c r="FT224" i="13"/>
  <c r="FT225" i="13"/>
  <c r="FT226" i="13"/>
  <c r="FT227" i="13"/>
  <c r="FT228" i="13"/>
  <c r="FT229" i="13"/>
  <c r="FT230" i="13"/>
  <c r="FT231" i="13"/>
  <c r="FT232" i="13"/>
  <c r="FT233" i="13"/>
  <c r="FT234" i="13"/>
  <c r="FT235" i="13"/>
  <c r="FT236" i="13"/>
  <c r="FT237" i="13"/>
  <c r="FT238" i="13"/>
  <c r="FT239" i="13"/>
  <c r="FT240" i="13"/>
  <c r="FT241" i="13"/>
  <c r="FT242" i="13"/>
  <c r="FT243" i="13"/>
  <c r="FT244" i="13"/>
  <c r="FT245" i="13"/>
  <c r="FT246" i="13"/>
  <c r="FT247" i="13"/>
  <c r="FT248" i="13"/>
  <c r="FT249" i="13"/>
  <c r="FT250" i="13"/>
  <c r="FT251" i="13"/>
  <c r="FT252" i="13"/>
  <c r="FT253" i="13"/>
  <c r="FT254" i="13"/>
  <c r="FT255" i="13"/>
  <c r="FT256" i="13"/>
  <c r="FT257" i="13"/>
  <c r="FT258" i="13"/>
  <c r="FT259" i="13"/>
  <c r="FT260" i="13"/>
  <c r="FT261" i="13"/>
  <c r="FT262" i="13"/>
  <c r="FT263" i="13"/>
  <c r="FT264" i="13"/>
  <c r="FT265" i="13"/>
  <c r="FT266" i="13"/>
  <c r="FT267" i="13"/>
  <c r="FT268" i="13"/>
  <c r="FT269" i="13"/>
  <c r="FT270" i="13"/>
  <c r="FT271" i="13"/>
  <c r="FT272" i="13"/>
  <c r="FT273" i="13"/>
  <c r="FT274" i="13"/>
  <c r="FT275" i="13"/>
  <c r="FT276" i="13"/>
  <c r="FT277" i="13"/>
  <c r="FT278" i="13"/>
  <c r="FT279" i="13"/>
  <c r="FT280" i="13"/>
  <c r="FT281" i="13"/>
  <c r="FT282" i="13"/>
  <c r="FT283" i="13"/>
  <c r="FS63" i="13"/>
  <c r="FS64" i="13"/>
  <c r="FS65" i="13"/>
  <c r="FS66" i="13"/>
  <c r="FS67" i="13"/>
  <c r="FS68" i="13"/>
  <c r="FS69" i="13"/>
  <c r="FS70" i="13"/>
  <c r="FS71" i="13"/>
  <c r="FS72" i="13"/>
  <c r="FS73" i="13"/>
  <c r="FS74" i="13"/>
  <c r="FS75" i="13"/>
  <c r="FS76" i="13"/>
  <c r="FS77" i="13"/>
  <c r="FS78" i="13"/>
  <c r="FS79" i="13"/>
  <c r="FS80" i="13"/>
  <c r="FS81" i="13"/>
  <c r="FS82" i="13"/>
  <c r="FS83" i="13"/>
  <c r="FS84" i="13"/>
  <c r="FS85" i="13"/>
  <c r="FS86" i="13"/>
  <c r="FS87" i="13"/>
  <c r="FS88" i="13"/>
  <c r="FS89" i="13"/>
  <c r="FS90" i="13"/>
  <c r="FS91" i="13"/>
  <c r="FS92" i="13"/>
  <c r="FS93" i="13"/>
  <c r="FS94" i="13"/>
  <c r="FS95" i="13"/>
  <c r="FS96" i="13"/>
  <c r="FS97" i="13"/>
  <c r="FS98" i="13"/>
  <c r="FS99" i="13"/>
  <c r="FS100" i="13"/>
  <c r="FS101" i="13"/>
  <c r="FS102" i="13"/>
  <c r="FS103" i="13"/>
  <c r="FS104" i="13"/>
  <c r="FS105" i="13"/>
  <c r="FS106" i="13"/>
  <c r="FS107" i="13"/>
  <c r="FS108" i="13"/>
  <c r="FS109" i="13"/>
  <c r="FS110" i="13"/>
  <c r="FS111" i="13"/>
  <c r="FS112" i="13"/>
  <c r="FS113" i="13"/>
  <c r="FS114" i="13"/>
  <c r="FS115" i="13"/>
  <c r="FS116" i="13"/>
  <c r="FS117" i="13"/>
  <c r="FS118" i="13"/>
  <c r="FS119" i="13"/>
  <c r="FS120" i="13"/>
  <c r="FS121" i="13"/>
  <c r="FS122" i="13"/>
  <c r="FS123" i="13"/>
  <c r="FS124" i="13"/>
  <c r="FS125" i="13"/>
  <c r="FS126" i="13"/>
  <c r="FS127" i="13"/>
  <c r="FS128" i="13"/>
  <c r="FS129" i="13"/>
  <c r="FS130" i="13"/>
  <c r="FS131" i="13"/>
  <c r="FS132" i="13"/>
  <c r="FS133" i="13"/>
  <c r="FS134" i="13"/>
  <c r="FS135" i="13"/>
  <c r="FS136" i="13"/>
  <c r="FS137" i="13"/>
  <c r="FS138" i="13"/>
  <c r="FS139" i="13"/>
  <c r="FS140" i="13"/>
  <c r="FS141" i="13"/>
  <c r="FS142" i="13"/>
  <c r="FS143" i="13"/>
  <c r="FS144" i="13"/>
  <c r="FS145" i="13"/>
  <c r="FS146" i="13"/>
  <c r="FS147" i="13"/>
  <c r="FS148" i="13"/>
  <c r="FS149" i="13"/>
  <c r="FS150" i="13"/>
  <c r="FS151" i="13"/>
  <c r="FS152" i="13"/>
  <c r="FS153" i="13"/>
  <c r="FS154" i="13"/>
  <c r="FS155" i="13"/>
  <c r="FS156" i="13"/>
  <c r="FS157" i="13"/>
  <c r="FS158" i="13"/>
  <c r="FS159" i="13"/>
  <c r="FS160" i="13"/>
  <c r="FS161" i="13"/>
  <c r="FS162" i="13"/>
  <c r="FS163" i="13"/>
  <c r="FS164" i="13"/>
  <c r="FS165" i="13"/>
  <c r="FS166" i="13"/>
  <c r="FS167" i="13"/>
  <c r="FS168" i="13"/>
  <c r="FS169" i="13"/>
  <c r="FS170" i="13"/>
  <c r="FS171" i="13"/>
  <c r="FS172" i="13"/>
  <c r="FS173" i="13"/>
  <c r="FS174" i="13"/>
  <c r="FS175" i="13"/>
  <c r="FS176" i="13"/>
  <c r="FS177" i="13"/>
  <c r="FS178" i="13"/>
  <c r="FS179" i="13"/>
  <c r="FS180" i="13"/>
  <c r="FS181" i="13"/>
  <c r="FS182" i="13"/>
  <c r="FS183" i="13"/>
  <c r="FS184" i="13"/>
  <c r="FS185" i="13"/>
  <c r="FS186" i="13"/>
  <c r="FS187" i="13"/>
  <c r="FS188" i="13"/>
  <c r="FS189" i="13"/>
  <c r="FS190" i="13"/>
  <c r="FS191" i="13"/>
  <c r="FS192" i="13"/>
  <c r="FS193" i="13"/>
  <c r="FS194" i="13"/>
  <c r="FS195" i="13"/>
  <c r="FS196" i="13"/>
  <c r="FS197" i="13"/>
  <c r="FS198" i="13"/>
  <c r="FS199" i="13"/>
  <c r="FS200" i="13"/>
  <c r="FS201" i="13"/>
  <c r="FS202" i="13"/>
  <c r="FS203" i="13"/>
  <c r="FS204" i="13"/>
  <c r="FS205" i="13"/>
  <c r="FS206" i="13"/>
  <c r="FS207" i="13"/>
  <c r="FS208" i="13"/>
  <c r="FS209" i="13"/>
  <c r="FS210" i="13"/>
  <c r="FS211" i="13"/>
  <c r="FS212" i="13"/>
  <c r="FS213" i="13"/>
  <c r="FS214" i="13"/>
  <c r="FS215" i="13"/>
  <c r="FS216" i="13"/>
  <c r="FS217" i="13"/>
  <c r="FS218" i="13"/>
  <c r="FS219" i="13"/>
  <c r="FS220" i="13"/>
  <c r="FS221" i="13"/>
  <c r="FS222" i="13"/>
  <c r="FS223" i="13"/>
  <c r="FS224" i="13"/>
  <c r="FS225" i="13"/>
  <c r="FS226" i="13"/>
  <c r="FS227" i="13"/>
  <c r="FS228" i="13"/>
  <c r="FS229" i="13"/>
  <c r="FS230" i="13"/>
  <c r="FS231" i="13"/>
  <c r="FS232" i="13"/>
  <c r="FS233" i="13"/>
  <c r="FS234" i="13"/>
  <c r="FS235" i="13"/>
  <c r="FS236" i="13"/>
  <c r="FS237" i="13"/>
  <c r="FS238" i="13"/>
  <c r="FS239" i="13"/>
  <c r="FS240" i="13"/>
  <c r="FS241" i="13"/>
  <c r="FS242" i="13"/>
  <c r="FS243" i="13"/>
  <c r="FS244" i="13"/>
  <c r="FS245" i="13"/>
  <c r="FS246" i="13"/>
  <c r="FS247" i="13"/>
  <c r="FS248" i="13"/>
  <c r="FS249" i="13"/>
  <c r="FS250" i="13"/>
  <c r="FS251" i="13"/>
  <c r="FS252" i="13"/>
  <c r="FS253" i="13"/>
  <c r="FS254" i="13"/>
  <c r="FS255" i="13"/>
  <c r="FS256" i="13"/>
  <c r="FS257" i="13"/>
  <c r="FS258" i="13"/>
  <c r="FS259" i="13"/>
  <c r="FS260" i="13"/>
  <c r="FS261" i="13"/>
  <c r="FS262" i="13"/>
  <c r="FS263" i="13"/>
  <c r="FS264" i="13"/>
  <c r="FS265" i="13"/>
  <c r="FS266" i="13"/>
  <c r="FS267" i="13"/>
  <c r="FS268" i="13"/>
  <c r="FS269" i="13"/>
  <c r="FS270" i="13"/>
  <c r="FS271" i="13"/>
  <c r="FS272" i="13"/>
  <c r="FS273" i="13"/>
  <c r="FS274" i="13"/>
  <c r="FS275" i="13"/>
  <c r="FS276" i="13"/>
  <c r="FS277" i="13"/>
  <c r="FS278" i="13"/>
  <c r="FS279" i="13"/>
  <c r="FS280" i="13"/>
  <c r="FS281" i="13"/>
  <c r="FS282" i="13"/>
  <c r="FS283" i="13"/>
  <c r="FR63" i="13"/>
  <c r="FR64" i="13"/>
  <c r="FR65" i="13"/>
  <c r="FR66" i="13"/>
  <c r="FR67" i="13"/>
  <c r="FR68" i="13"/>
  <c r="FR69" i="13"/>
  <c r="FR70" i="13"/>
  <c r="FR71" i="13"/>
  <c r="FR72" i="13"/>
  <c r="FR73" i="13"/>
  <c r="FR74" i="13"/>
  <c r="FR75" i="13"/>
  <c r="FR76" i="13"/>
  <c r="FR77" i="13"/>
  <c r="FR78" i="13"/>
  <c r="FR79" i="13"/>
  <c r="FR80" i="13"/>
  <c r="FR81" i="13"/>
  <c r="FR82" i="13"/>
  <c r="FR83" i="13"/>
  <c r="FR84" i="13"/>
  <c r="FR85" i="13"/>
  <c r="FR86" i="13"/>
  <c r="FR87" i="13"/>
  <c r="FR88" i="13"/>
  <c r="FR89" i="13"/>
  <c r="FR90" i="13"/>
  <c r="FR91" i="13"/>
  <c r="FR92" i="13"/>
  <c r="FR93" i="13"/>
  <c r="FR94" i="13"/>
  <c r="FR95" i="13"/>
  <c r="FR96" i="13"/>
  <c r="FR97" i="13"/>
  <c r="FR98" i="13"/>
  <c r="FR99" i="13"/>
  <c r="FR100" i="13"/>
  <c r="FR101" i="13"/>
  <c r="FR102" i="13"/>
  <c r="FR103" i="13"/>
  <c r="FR104" i="13"/>
  <c r="FR105" i="13"/>
  <c r="FR106" i="13"/>
  <c r="FR107" i="13"/>
  <c r="FR108" i="13"/>
  <c r="FR109" i="13"/>
  <c r="FR110" i="13"/>
  <c r="FR111" i="13"/>
  <c r="FR112" i="13"/>
  <c r="FR113" i="13"/>
  <c r="FR114" i="13"/>
  <c r="FR115" i="13"/>
  <c r="FR116" i="13"/>
  <c r="FR117" i="13"/>
  <c r="FR118" i="13"/>
  <c r="FR119" i="13"/>
  <c r="FR120" i="13"/>
  <c r="FR121" i="13"/>
  <c r="FR122" i="13"/>
  <c r="FR123" i="13"/>
  <c r="FR124" i="13"/>
  <c r="FR125" i="13"/>
  <c r="FR126" i="13"/>
  <c r="FR127" i="13"/>
  <c r="FR128" i="13"/>
  <c r="FR129" i="13"/>
  <c r="FR130" i="13"/>
  <c r="FR131" i="13"/>
  <c r="FR132" i="13"/>
  <c r="FR133" i="13"/>
  <c r="FR134" i="13"/>
  <c r="FR135" i="13"/>
  <c r="FR136" i="13"/>
  <c r="FR137" i="13"/>
  <c r="FR138" i="13"/>
  <c r="FR139" i="13"/>
  <c r="FR140" i="13"/>
  <c r="FR141" i="13"/>
  <c r="FR142" i="13"/>
  <c r="FR143" i="13"/>
  <c r="FR144" i="13"/>
  <c r="FR145" i="13"/>
  <c r="FR146" i="13"/>
  <c r="FR147" i="13"/>
  <c r="FR148" i="13"/>
  <c r="FR149" i="13"/>
  <c r="FR150" i="13"/>
  <c r="FR151" i="13"/>
  <c r="FR152" i="13"/>
  <c r="FR153" i="13"/>
  <c r="FR154" i="13"/>
  <c r="FR155" i="13"/>
  <c r="FR156" i="13"/>
  <c r="FR157" i="13"/>
  <c r="FR158" i="13"/>
  <c r="FR159" i="13"/>
  <c r="FR160" i="13"/>
  <c r="FR161" i="13"/>
  <c r="FR162" i="13"/>
  <c r="FR163" i="13"/>
  <c r="FR164" i="13"/>
  <c r="FR165" i="13"/>
  <c r="FR166" i="13"/>
  <c r="FR167" i="13"/>
  <c r="FR168" i="13"/>
  <c r="FR169" i="13"/>
  <c r="FR170" i="13"/>
  <c r="FR171" i="13"/>
  <c r="FR172" i="13"/>
  <c r="FR173" i="13"/>
  <c r="FR174" i="13"/>
  <c r="FR175" i="13"/>
  <c r="FR176" i="13"/>
  <c r="FR177" i="13"/>
  <c r="FR178" i="13"/>
  <c r="FR179" i="13"/>
  <c r="FR180" i="13"/>
  <c r="FR181" i="13"/>
  <c r="FR182" i="13"/>
  <c r="FR183" i="13"/>
  <c r="FR184" i="13"/>
  <c r="FR185" i="13"/>
  <c r="FR186" i="13"/>
  <c r="FR187" i="13"/>
  <c r="FR188" i="13"/>
  <c r="FR189" i="13"/>
  <c r="FR190" i="13"/>
  <c r="FR191" i="13"/>
  <c r="FR192" i="13"/>
  <c r="FR193" i="13"/>
  <c r="FR194" i="13"/>
  <c r="FR195" i="13"/>
  <c r="FR196" i="13"/>
  <c r="FR197" i="13"/>
  <c r="FR198" i="13"/>
  <c r="FR199" i="13"/>
  <c r="FR200" i="13"/>
  <c r="FR201" i="13"/>
  <c r="FR202" i="13"/>
  <c r="FR203" i="13"/>
  <c r="FR204" i="13"/>
  <c r="FR205" i="13"/>
  <c r="FR206" i="13"/>
  <c r="FR207" i="13"/>
  <c r="FR208" i="13"/>
  <c r="FR209" i="13"/>
  <c r="FR210" i="13"/>
  <c r="FR211" i="13"/>
  <c r="FR212" i="13"/>
  <c r="FR213" i="13"/>
  <c r="FR214" i="13"/>
  <c r="FR215" i="13"/>
  <c r="FR216" i="13"/>
  <c r="FR217" i="13"/>
  <c r="FR218" i="13"/>
  <c r="FR219" i="13"/>
  <c r="FR220" i="13"/>
  <c r="FR221" i="13"/>
  <c r="FR222" i="13"/>
  <c r="FR223" i="13"/>
  <c r="FR224" i="13"/>
  <c r="FR225" i="13"/>
  <c r="FR226" i="13"/>
  <c r="FR227" i="13"/>
  <c r="FR228" i="13"/>
  <c r="FR229" i="13"/>
  <c r="FR230" i="13"/>
  <c r="FR231" i="13"/>
  <c r="FR232" i="13"/>
  <c r="FR233" i="13"/>
  <c r="FR234" i="13"/>
  <c r="FR235" i="13"/>
  <c r="FR236" i="13"/>
  <c r="FR237" i="13"/>
  <c r="FR238" i="13"/>
  <c r="FR239" i="13"/>
  <c r="FR240" i="13"/>
  <c r="FR241" i="13"/>
  <c r="FR242" i="13"/>
  <c r="FR243" i="13"/>
  <c r="FR244" i="13"/>
  <c r="FR245" i="13"/>
  <c r="FR246" i="13"/>
  <c r="FR247" i="13"/>
  <c r="FR248" i="13"/>
  <c r="FR249" i="13"/>
  <c r="FR250" i="13"/>
  <c r="FR251" i="13"/>
  <c r="FR252" i="13"/>
  <c r="FR253" i="13"/>
  <c r="FR254" i="13"/>
  <c r="FR255" i="13"/>
  <c r="FR256" i="13"/>
  <c r="FR257" i="13"/>
  <c r="FR258" i="13"/>
  <c r="FR259" i="13"/>
  <c r="FR260" i="13"/>
  <c r="FR261" i="13"/>
  <c r="FR262" i="13"/>
  <c r="FR263" i="13"/>
  <c r="FR264" i="13"/>
  <c r="FR265" i="13"/>
  <c r="FR266" i="13"/>
  <c r="FR267" i="13"/>
  <c r="FR268" i="13"/>
  <c r="FR269" i="13"/>
  <c r="FR270" i="13"/>
  <c r="FR271" i="13"/>
  <c r="FR272" i="13"/>
  <c r="FR273" i="13"/>
  <c r="FR274" i="13"/>
  <c r="FR275" i="13"/>
  <c r="FR276" i="13"/>
  <c r="FR277" i="13"/>
  <c r="FR278" i="13"/>
  <c r="FR279" i="13"/>
  <c r="FR280" i="13"/>
  <c r="FR281" i="13"/>
  <c r="FR282" i="13"/>
  <c r="FR283" i="13"/>
  <c r="FQ63" i="13"/>
  <c r="FQ64" i="13"/>
  <c r="FQ65" i="13"/>
  <c r="FQ66" i="13"/>
  <c r="FQ67" i="13"/>
  <c r="FQ68" i="13"/>
  <c r="FQ69" i="13"/>
  <c r="FQ70" i="13"/>
  <c r="FQ71" i="13"/>
  <c r="FQ72" i="13"/>
  <c r="FQ73" i="13"/>
  <c r="FQ74" i="13"/>
  <c r="FQ75" i="13"/>
  <c r="FQ76" i="13"/>
  <c r="FQ77" i="13"/>
  <c r="FQ78" i="13"/>
  <c r="FQ79" i="13"/>
  <c r="FQ80" i="13"/>
  <c r="FQ81" i="13"/>
  <c r="FQ82" i="13"/>
  <c r="FQ83" i="13"/>
  <c r="FQ84" i="13"/>
  <c r="FQ85" i="13"/>
  <c r="FQ86" i="13"/>
  <c r="FQ87" i="13"/>
  <c r="FQ88" i="13"/>
  <c r="FQ89" i="13"/>
  <c r="FQ90" i="13"/>
  <c r="FQ91" i="13"/>
  <c r="FQ92" i="13"/>
  <c r="FQ93" i="13"/>
  <c r="FQ94" i="13"/>
  <c r="FQ95" i="13"/>
  <c r="FQ96" i="13"/>
  <c r="FQ97" i="13"/>
  <c r="FQ98" i="13"/>
  <c r="FQ99" i="13"/>
  <c r="FQ100" i="13"/>
  <c r="FQ101" i="13"/>
  <c r="FQ102" i="13"/>
  <c r="FQ103" i="13"/>
  <c r="FQ104" i="13"/>
  <c r="FQ105" i="13"/>
  <c r="FQ106" i="13"/>
  <c r="FQ107" i="13"/>
  <c r="FQ108" i="13"/>
  <c r="FQ109" i="13"/>
  <c r="FQ110" i="13"/>
  <c r="FQ111" i="13"/>
  <c r="FQ112" i="13"/>
  <c r="FQ113" i="13"/>
  <c r="FQ114" i="13"/>
  <c r="FQ115" i="13"/>
  <c r="FQ116" i="13"/>
  <c r="FQ117" i="13"/>
  <c r="FQ118" i="13"/>
  <c r="FQ119" i="13"/>
  <c r="FQ120" i="13"/>
  <c r="FQ121" i="13"/>
  <c r="FQ122" i="13"/>
  <c r="FQ123" i="13"/>
  <c r="FQ124" i="13"/>
  <c r="FQ125" i="13"/>
  <c r="FQ126" i="13"/>
  <c r="FQ127" i="13"/>
  <c r="FQ128" i="13"/>
  <c r="FQ129" i="13"/>
  <c r="FQ130" i="13"/>
  <c r="FQ131" i="13"/>
  <c r="FQ132" i="13"/>
  <c r="FQ133" i="13"/>
  <c r="FQ134" i="13"/>
  <c r="FQ135" i="13"/>
  <c r="FQ136" i="13"/>
  <c r="FQ137" i="13"/>
  <c r="FQ138" i="13"/>
  <c r="FQ139" i="13"/>
  <c r="FQ140" i="13"/>
  <c r="FQ141" i="13"/>
  <c r="FQ142" i="13"/>
  <c r="FQ143" i="13"/>
  <c r="FQ144" i="13"/>
  <c r="FQ145" i="13"/>
  <c r="FQ146" i="13"/>
  <c r="FQ147" i="13"/>
  <c r="FQ148" i="13"/>
  <c r="FQ149" i="13"/>
  <c r="FQ150" i="13"/>
  <c r="FQ151" i="13"/>
  <c r="FQ152" i="13"/>
  <c r="FQ153" i="13"/>
  <c r="FQ154" i="13"/>
  <c r="FQ155" i="13"/>
  <c r="FQ156" i="13"/>
  <c r="FQ157" i="13"/>
  <c r="FQ158" i="13"/>
  <c r="FQ159" i="13"/>
  <c r="FQ160" i="13"/>
  <c r="FQ161" i="13"/>
  <c r="FQ162" i="13"/>
  <c r="FQ163" i="13"/>
  <c r="FQ164" i="13"/>
  <c r="FQ165" i="13"/>
  <c r="FQ166" i="13"/>
  <c r="FQ167" i="13"/>
  <c r="FQ168" i="13"/>
  <c r="FQ169" i="13"/>
  <c r="FQ170" i="13"/>
  <c r="FQ171" i="13"/>
  <c r="FQ172" i="13"/>
  <c r="FQ173" i="13"/>
  <c r="FQ174" i="13"/>
  <c r="FQ175" i="13"/>
  <c r="FQ176" i="13"/>
  <c r="FQ177" i="13"/>
  <c r="FQ178" i="13"/>
  <c r="FQ179" i="13"/>
  <c r="FQ180" i="13"/>
  <c r="FQ181" i="13"/>
  <c r="FQ182" i="13"/>
  <c r="FQ183" i="13"/>
  <c r="FQ184" i="13"/>
  <c r="FQ185" i="13"/>
  <c r="FQ186" i="13"/>
  <c r="FQ187" i="13"/>
  <c r="FQ188" i="13"/>
  <c r="FQ189" i="13"/>
  <c r="FQ190" i="13"/>
  <c r="FQ191" i="13"/>
  <c r="FQ192" i="13"/>
  <c r="FQ193" i="13"/>
  <c r="FQ194" i="13"/>
  <c r="FQ195" i="13"/>
  <c r="FQ196" i="13"/>
  <c r="FQ197" i="13"/>
  <c r="FQ198" i="13"/>
  <c r="FQ199" i="13"/>
  <c r="FQ200" i="13"/>
  <c r="FQ201" i="13"/>
  <c r="FQ202" i="13"/>
  <c r="FQ203" i="13"/>
  <c r="FQ204" i="13"/>
  <c r="FQ205" i="13"/>
  <c r="FQ206" i="13"/>
  <c r="FQ207" i="13"/>
  <c r="FQ208" i="13"/>
  <c r="FQ209" i="13"/>
  <c r="FQ210" i="13"/>
  <c r="FQ211" i="13"/>
  <c r="FQ212" i="13"/>
  <c r="FQ213" i="13"/>
  <c r="FQ214" i="13"/>
  <c r="FQ215" i="13"/>
  <c r="FQ216" i="13"/>
  <c r="FQ217" i="13"/>
  <c r="FQ218" i="13"/>
  <c r="FQ219" i="13"/>
  <c r="FQ220" i="13"/>
  <c r="FQ221" i="13"/>
  <c r="FQ222" i="13"/>
  <c r="FQ223" i="13"/>
  <c r="FQ224" i="13"/>
  <c r="FQ225" i="13"/>
  <c r="FQ226" i="13"/>
  <c r="FQ227" i="13"/>
  <c r="FQ228" i="13"/>
  <c r="FQ229" i="13"/>
  <c r="FQ230" i="13"/>
  <c r="FQ231" i="13"/>
  <c r="FQ232" i="13"/>
  <c r="FQ233" i="13"/>
  <c r="FQ234" i="13"/>
  <c r="FQ235" i="13"/>
  <c r="FQ236" i="13"/>
  <c r="FQ237" i="13"/>
  <c r="FQ238" i="13"/>
  <c r="FQ239" i="13"/>
  <c r="FQ240" i="13"/>
  <c r="FQ241" i="13"/>
  <c r="FQ242" i="13"/>
  <c r="FQ243" i="13"/>
  <c r="FQ244" i="13"/>
  <c r="FQ245" i="13"/>
  <c r="FQ246" i="13"/>
  <c r="FQ247" i="13"/>
  <c r="FQ248" i="13"/>
  <c r="FQ249" i="13"/>
  <c r="FQ250" i="13"/>
  <c r="FQ251" i="13"/>
  <c r="FQ252" i="13"/>
  <c r="FQ253" i="13"/>
  <c r="FQ254" i="13"/>
  <c r="FQ255" i="13"/>
  <c r="FQ256" i="13"/>
  <c r="FQ257" i="13"/>
  <c r="FQ258" i="13"/>
  <c r="FQ259" i="13"/>
  <c r="FQ260" i="13"/>
  <c r="FQ261" i="13"/>
  <c r="FQ262" i="13"/>
  <c r="FQ263" i="13"/>
  <c r="FQ264" i="13"/>
  <c r="FQ265" i="13"/>
  <c r="FQ266" i="13"/>
  <c r="FQ267" i="13"/>
  <c r="FQ268" i="13"/>
  <c r="FQ269" i="13"/>
  <c r="FQ270" i="13"/>
  <c r="FQ271" i="13"/>
  <c r="FQ272" i="13"/>
  <c r="FQ273" i="13"/>
  <c r="FQ274" i="13"/>
  <c r="FQ275" i="13"/>
  <c r="FQ276" i="13"/>
  <c r="FQ277" i="13"/>
  <c r="FQ278" i="13"/>
  <c r="FQ279" i="13"/>
  <c r="FQ280" i="13"/>
  <c r="FQ281" i="13"/>
  <c r="FQ282" i="13"/>
  <c r="FQ283" i="13"/>
  <c r="FP63" i="13"/>
  <c r="FP64" i="13"/>
  <c r="FP65" i="13"/>
  <c r="FP66" i="13"/>
  <c r="FP67" i="13"/>
  <c r="FP68" i="13"/>
  <c r="FP69" i="13"/>
  <c r="FP70" i="13"/>
  <c r="FP71" i="13"/>
  <c r="FP72" i="13"/>
  <c r="FP73" i="13"/>
  <c r="FP74" i="13"/>
  <c r="FP75" i="13"/>
  <c r="FP76" i="13"/>
  <c r="FP77" i="13"/>
  <c r="FP78" i="13"/>
  <c r="FP79" i="13"/>
  <c r="FP80" i="13"/>
  <c r="FP81" i="13"/>
  <c r="FP82" i="13"/>
  <c r="FP83" i="13"/>
  <c r="FP84" i="13"/>
  <c r="FP85" i="13"/>
  <c r="FP86" i="13"/>
  <c r="FP87" i="13"/>
  <c r="FP88" i="13"/>
  <c r="FP89" i="13"/>
  <c r="FP90" i="13"/>
  <c r="FP91" i="13"/>
  <c r="FP92" i="13"/>
  <c r="FP93" i="13"/>
  <c r="FP94" i="13"/>
  <c r="FP95" i="13"/>
  <c r="FP96" i="13"/>
  <c r="FP97" i="13"/>
  <c r="FP98" i="13"/>
  <c r="FP99" i="13"/>
  <c r="FP100" i="13"/>
  <c r="FP101" i="13"/>
  <c r="FP102" i="13"/>
  <c r="FP103" i="13"/>
  <c r="FP104" i="13"/>
  <c r="FP105" i="13"/>
  <c r="FP106" i="13"/>
  <c r="FP107" i="13"/>
  <c r="FP108" i="13"/>
  <c r="FP109" i="13"/>
  <c r="FP110" i="13"/>
  <c r="FP111" i="13"/>
  <c r="FP112" i="13"/>
  <c r="FP113" i="13"/>
  <c r="FP114" i="13"/>
  <c r="FP115" i="13"/>
  <c r="FP116" i="13"/>
  <c r="FP117" i="13"/>
  <c r="FP118" i="13"/>
  <c r="FP119" i="13"/>
  <c r="FP120" i="13"/>
  <c r="FP121" i="13"/>
  <c r="FP122" i="13"/>
  <c r="FP123" i="13"/>
  <c r="FP124" i="13"/>
  <c r="FP125" i="13"/>
  <c r="FP126" i="13"/>
  <c r="FP127" i="13"/>
  <c r="FP128" i="13"/>
  <c r="FP129" i="13"/>
  <c r="FP130" i="13"/>
  <c r="FP131" i="13"/>
  <c r="FP132" i="13"/>
  <c r="FP133" i="13"/>
  <c r="FP134" i="13"/>
  <c r="FP135" i="13"/>
  <c r="FP136" i="13"/>
  <c r="FP137" i="13"/>
  <c r="FP138" i="13"/>
  <c r="FP139" i="13"/>
  <c r="FP140" i="13"/>
  <c r="FP141" i="13"/>
  <c r="FP142" i="13"/>
  <c r="FP143" i="13"/>
  <c r="FP144" i="13"/>
  <c r="FP145" i="13"/>
  <c r="FP146" i="13"/>
  <c r="FP147" i="13"/>
  <c r="FP148" i="13"/>
  <c r="FP149" i="13"/>
  <c r="FP150" i="13"/>
  <c r="FP151" i="13"/>
  <c r="FP152" i="13"/>
  <c r="FP153" i="13"/>
  <c r="FP154" i="13"/>
  <c r="FP155" i="13"/>
  <c r="FP156" i="13"/>
  <c r="FP157" i="13"/>
  <c r="FP158" i="13"/>
  <c r="FP159" i="13"/>
  <c r="FP160" i="13"/>
  <c r="FP161" i="13"/>
  <c r="FP162" i="13"/>
  <c r="FP163" i="13"/>
  <c r="FP164" i="13"/>
  <c r="FP165" i="13"/>
  <c r="FP166" i="13"/>
  <c r="FP167" i="13"/>
  <c r="FP168" i="13"/>
  <c r="FP169" i="13"/>
  <c r="FP170" i="13"/>
  <c r="FP171" i="13"/>
  <c r="FP172" i="13"/>
  <c r="FP173" i="13"/>
  <c r="FP174" i="13"/>
  <c r="FP175" i="13"/>
  <c r="FP176" i="13"/>
  <c r="FP177" i="13"/>
  <c r="FP178" i="13"/>
  <c r="FP179" i="13"/>
  <c r="FP180" i="13"/>
  <c r="FP181" i="13"/>
  <c r="FP182" i="13"/>
  <c r="FP183" i="13"/>
  <c r="FP184" i="13"/>
  <c r="FP185" i="13"/>
  <c r="FP186" i="13"/>
  <c r="FP187" i="13"/>
  <c r="FP188" i="13"/>
  <c r="FP189" i="13"/>
  <c r="FP190" i="13"/>
  <c r="FP191" i="13"/>
  <c r="FP192" i="13"/>
  <c r="FP193" i="13"/>
  <c r="FP194" i="13"/>
  <c r="FP195" i="13"/>
  <c r="FP196" i="13"/>
  <c r="FP197" i="13"/>
  <c r="FP198" i="13"/>
  <c r="FP199" i="13"/>
  <c r="FP200" i="13"/>
  <c r="FP201" i="13"/>
  <c r="FP202" i="13"/>
  <c r="FP203" i="13"/>
  <c r="FP204" i="13"/>
  <c r="FP205" i="13"/>
  <c r="FP206" i="13"/>
  <c r="FP207" i="13"/>
  <c r="FP208" i="13"/>
  <c r="FP209" i="13"/>
  <c r="FP210" i="13"/>
  <c r="FP211" i="13"/>
  <c r="FP212" i="13"/>
  <c r="FP213" i="13"/>
  <c r="FP214" i="13"/>
  <c r="FP215" i="13"/>
  <c r="FP216" i="13"/>
  <c r="FP217" i="13"/>
  <c r="FP218" i="13"/>
  <c r="FP219" i="13"/>
  <c r="FP220" i="13"/>
  <c r="FP221" i="13"/>
  <c r="FP222" i="13"/>
  <c r="FP223" i="13"/>
  <c r="FP224" i="13"/>
  <c r="FP225" i="13"/>
  <c r="FP226" i="13"/>
  <c r="FP227" i="13"/>
  <c r="FP228" i="13"/>
  <c r="FP229" i="13"/>
  <c r="FP230" i="13"/>
  <c r="FP231" i="13"/>
  <c r="FP232" i="13"/>
  <c r="FP233" i="13"/>
  <c r="FP234" i="13"/>
  <c r="FP235" i="13"/>
  <c r="FP236" i="13"/>
  <c r="FP237" i="13"/>
  <c r="FP238" i="13"/>
  <c r="FP239" i="13"/>
  <c r="FP240" i="13"/>
  <c r="FP241" i="13"/>
  <c r="FP242" i="13"/>
  <c r="FP243" i="13"/>
  <c r="FP244" i="13"/>
  <c r="FP245" i="13"/>
  <c r="FP246" i="13"/>
  <c r="FP247" i="13"/>
  <c r="FP248" i="13"/>
  <c r="FP249" i="13"/>
  <c r="FP250" i="13"/>
  <c r="FP251" i="13"/>
  <c r="FP252" i="13"/>
  <c r="FP253" i="13"/>
  <c r="FP254" i="13"/>
  <c r="FP255" i="13"/>
  <c r="FP256" i="13"/>
  <c r="FP257" i="13"/>
  <c r="FP258" i="13"/>
  <c r="FP259" i="13"/>
  <c r="FP260" i="13"/>
  <c r="FP261" i="13"/>
  <c r="FP262" i="13"/>
  <c r="FP263" i="13"/>
  <c r="FP264" i="13"/>
  <c r="FP265" i="13"/>
  <c r="FP266" i="13"/>
  <c r="FP267" i="13"/>
  <c r="FP268" i="13"/>
  <c r="FP269" i="13"/>
  <c r="FP270" i="13"/>
  <c r="FP271" i="13"/>
  <c r="FP272" i="13"/>
  <c r="FP273" i="13"/>
  <c r="FP274" i="13"/>
  <c r="FP275" i="13"/>
  <c r="FP276" i="13"/>
  <c r="FP277" i="13"/>
  <c r="FP278" i="13"/>
  <c r="FP279" i="13"/>
  <c r="FP280" i="13"/>
  <c r="FP281" i="13"/>
  <c r="FP282" i="13"/>
  <c r="FP283" i="13"/>
  <c r="FO63" i="13"/>
  <c r="FO64" i="13"/>
  <c r="FO65" i="13"/>
  <c r="FO66" i="13"/>
  <c r="FO67" i="13"/>
  <c r="FO68" i="13"/>
  <c r="FO69" i="13"/>
  <c r="FO70" i="13"/>
  <c r="FO71" i="13"/>
  <c r="FO72" i="13"/>
  <c r="FO73" i="13"/>
  <c r="FO74" i="13"/>
  <c r="FO75" i="13"/>
  <c r="FO76" i="13"/>
  <c r="FO77" i="13"/>
  <c r="FO78" i="13"/>
  <c r="FO79" i="13"/>
  <c r="FO80" i="13"/>
  <c r="FO81" i="13"/>
  <c r="FO82" i="13"/>
  <c r="FO83" i="13"/>
  <c r="FO84" i="13"/>
  <c r="FO85" i="13"/>
  <c r="FO86" i="13"/>
  <c r="FO87" i="13"/>
  <c r="FO88" i="13"/>
  <c r="FO89" i="13"/>
  <c r="FO90" i="13"/>
  <c r="FO91" i="13"/>
  <c r="FO92" i="13"/>
  <c r="FO93" i="13"/>
  <c r="FO94" i="13"/>
  <c r="FO95" i="13"/>
  <c r="FO96" i="13"/>
  <c r="FO97" i="13"/>
  <c r="FO98" i="13"/>
  <c r="FO99" i="13"/>
  <c r="FO100" i="13"/>
  <c r="FO101" i="13"/>
  <c r="FO102" i="13"/>
  <c r="FO103" i="13"/>
  <c r="FO104" i="13"/>
  <c r="FO105" i="13"/>
  <c r="FO106" i="13"/>
  <c r="FO107" i="13"/>
  <c r="FO108" i="13"/>
  <c r="FO109" i="13"/>
  <c r="FO110" i="13"/>
  <c r="FO111" i="13"/>
  <c r="FO112" i="13"/>
  <c r="FO113" i="13"/>
  <c r="FO114" i="13"/>
  <c r="FO115" i="13"/>
  <c r="FO116" i="13"/>
  <c r="FO117" i="13"/>
  <c r="FO118" i="13"/>
  <c r="FO119" i="13"/>
  <c r="FO120" i="13"/>
  <c r="FO121" i="13"/>
  <c r="FO122" i="13"/>
  <c r="FO123" i="13"/>
  <c r="FO124" i="13"/>
  <c r="FO125" i="13"/>
  <c r="FO126" i="13"/>
  <c r="FO127" i="13"/>
  <c r="FO128" i="13"/>
  <c r="FO129" i="13"/>
  <c r="FO130" i="13"/>
  <c r="FO131" i="13"/>
  <c r="FO132" i="13"/>
  <c r="FO133" i="13"/>
  <c r="FO134" i="13"/>
  <c r="FO135" i="13"/>
  <c r="FO136" i="13"/>
  <c r="FO137" i="13"/>
  <c r="FO138" i="13"/>
  <c r="FO139" i="13"/>
  <c r="FO140" i="13"/>
  <c r="FO141" i="13"/>
  <c r="FO142" i="13"/>
  <c r="FO143" i="13"/>
  <c r="FO144" i="13"/>
  <c r="FO145" i="13"/>
  <c r="FO146" i="13"/>
  <c r="FO147" i="13"/>
  <c r="FO148" i="13"/>
  <c r="FO149" i="13"/>
  <c r="FO150" i="13"/>
  <c r="FO151" i="13"/>
  <c r="FO152" i="13"/>
  <c r="FO153" i="13"/>
  <c r="FO154" i="13"/>
  <c r="FO155" i="13"/>
  <c r="FO156" i="13"/>
  <c r="FO157" i="13"/>
  <c r="FO158" i="13"/>
  <c r="FO159" i="13"/>
  <c r="FO160" i="13"/>
  <c r="FO161" i="13"/>
  <c r="FO162" i="13"/>
  <c r="FO163" i="13"/>
  <c r="FO164" i="13"/>
  <c r="FO165" i="13"/>
  <c r="FO166" i="13"/>
  <c r="FO167" i="13"/>
  <c r="FO168" i="13"/>
  <c r="FO169" i="13"/>
  <c r="FO170" i="13"/>
  <c r="FO171" i="13"/>
  <c r="FO172" i="13"/>
  <c r="FO173" i="13"/>
  <c r="FO174" i="13"/>
  <c r="FO175" i="13"/>
  <c r="FO176" i="13"/>
  <c r="FO177" i="13"/>
  <c r="FO178" i="13"/>
  <c r="FO179" i="13"/>
  <c r="FO180" i="13"/>
  <c r="FO181" i="13"/>
  <c r="FO182" i="13"/>
  <c r="FO183" i="13"/>
  <c r="FO184" i="13"/>
  <c r="FO185" i="13"/>
  <c r="FO186" i="13"/>
  <c r="FO187" i="13"/>
  <c r="FO188" i="13"/>
  <c r="FO189" i="13"/>
  <c r="FO190" i="13"/>
  <c r="FO191" i="13"/>
  <c r="FO192" i="13"/>
  <c r="FO193" i="13"/>
  <c r="FO194" i="13"/>
  <c r="FO195" i="13"/>
  <c r="FO196" i="13"/>
  <c r="FO197" i="13"/>
  <c r="FO198" i="13"/>
  <c r="FO199" i="13"/>
  <c r="FO200" i="13"/>
  <c r="FO201" i="13"/>
  <c r="FO202" i="13"/>
  <c r="FO203" i="13"/>
  <c r="FO204" i="13"/>
  <c r="FO205" i="13"/>
  <c r="FO206" i="13"/>
  <c r="FO207" i="13"/>
  <c r="FO208" i="13"/>
  <c r="FO209" i="13"/>
  <c r="FO210" i="13"/>
  <c r="FO211" i="13"/>
  <c r="FO212" i="13"/>
  <c r="FO213" i="13"/>
  <c r="FO214" i="13"/>
  <c r="FO215" i="13"/>
  <c r="FO216" i="13"/>
  <c r="FO217" i="13"/>
  <c r="FO218" i="13"/>
  <c r="FO219" i="13"/>
  <c r="FO220" i="13"/>
  <c r="FO221" i="13"/>
  <c r="FO222" i="13"/>
  <c r="FO223" i="13"/>
  <c r="FO224" i="13"/>
  <c r="FO225" i="13"/>
  <c r="FO226" i="13"/>
  <c r="FO227" i="13"/>
  <c r="FO228" i="13"/>
  <c r="FO229" i="13"/>
  <c r="FO230" i="13"/>
  <c r="FO231" i="13"/>
  <c r="FO232" i="13"/>
  <c r="FO233" i="13"/>
  <c r="FO234" i="13"/>
  <c r="FO235" i="13"/>
  <c r="FO236" i="13"/>
  <c r="FO237" i="13"/>
  <c r="FO238" i="13"/>
  <c r="FO239" i="13"/>
  <c r="FO240" i="13"/>
  <c r="FO241" i="13"/>
  <c r="FO242" i="13"/>
  <c r="FO243" i="13"/>
  <c r="FO244" i="13"/>
  <c r="FO245" i="13"/>
  <c r="FO246" i="13"/>
  <c r="FO247" i="13"/>
  <c r="FO248" i="13"/>
  <c r="FO249" i="13"/>
  <c r="FO250" i="13"/>
  <c r="FO251" i="13"/>
  <c r="FO252" i="13"/>
  <c r="FO253" i="13"/>
  <c r="FO254" i="13"/>
  <c r="FO255" i="13"/>
  <c r="FO256" i="13"/>
  <c r="FO257" i="13"/>
  <c r="FO258" i="13"/>
  <c r="FO259" i="13"/>
  <c r="FO260" i="13"/>
  <c r="FO261" i="13"/>
  <c r="FO262" i="13"/>
  <c r="FO263" i="13"/>
  <c r="FO264" i="13"/>
  <c r="FO265" i="13"/>
  <c r="FO266" i="13"/>
  <c r="FO267" i="13"/>
  <c r="FO268" i="13"/>
  <c r="FO269" i="13"/>
  <c r="FO270" i="13"/>
  <c r="FO271" i="13"/>
  <c r="FO272" i="13"/>
  <c r="FO273" i="13"/>
  <c r="FO274" i="13"/>
  <c r="FO275" i="13"/>
  <c r="FO276" i="13"/>
  <c r="FO277" i="13"/>
  <c r="FO278" i="13"/>
  <c r="FO279" i="13"/>
  <c r="FO280" i="13"/>
  <c r="FO281" i="13"/>
  <c r="FO282" i="13"/>
  <c r="FO283" i="13"/>
  <c r="FN63" i="13"/>
  <c r="FN64" i="13"/>
  <c r="FN65" i="13"/>
  <c r="FN66" i="13"/>
  <c r="FN67" i="13"/>
  <c r="FN68" i="13"/>
  <c r="FN69" i="13"/>
  <c r="FN70" i="13"/>
  <c r="FN71" i="13"/>
  <c r="FN72" i="13"/>
  <c r="FN73" i="13"/>
  <c r="FN74" i="13"/>
  <c r="FN75" i="13"/>
  <c r="FN76" i="13"/>
  <c r="FN77" i="13"/>
  <c r="FN78" i="13"/>
  <c r="FN79" i="13"/>
  <c r="FN80" i="13"/>
  <c r="FN81" i="13"/>
  <c r="FN82" i="13"/>
  <c r="FN83" i="13"/>
  <c r="FN84" i="13"/>
  <c r="FN85" i="13"/>
  <c r="FN86" i="13"/>
  <c r="FN87" i="13"/>
  <c r="FN88" i="13"/>
  <c r="FN89" i="13"/>
  <c r="FN90" i="13"/>
  <c r="FN91" i="13"/>
  <c r="FN92" i="13"/>
  <c r="FN93" i="13"/>
  <c r="FN94" i="13"/>
  <c r="FN95" i="13"/>
  <c r="FN96" i="13"/>
  <c r="FN97" i="13"/>
  <c r="FN98" i="13"/>
  <c r="FN99" i="13"/>
  <c r="FN100" i="13"/>
  <c r="FN101" i="13"/>
  <c r="FN102" i="13"/>
  <c r="FN103" i="13"/>
  <c r="FN104" i="13"/>
  <c r="FN105" i="13"/>
  <c r="FN106" i="13"/>
  <c r="FN107" i="13"/>
  <c r="FN108" i="13"/>
  <c r="FN109" i="13"/>
  <c r="FN110" i="13"/>
  <c r="FN111" i="13"/>
  <c r="FN112" i="13"/>
  <c r="FN113" i="13"/>
  <c r="FN114" i="13"/>
  <c r="FN115" i="13"/>
  <c r="FN116" i="13"/>
  <c r="FN117" i="13"/>
  <c r="FN118" i="13"/>
  <c r="FN119" i="13"/>
  <c r="FN120" i="13"/>
  <c r="FN121" i="13"/>
  <c r="FN122" i="13"/>
  <c r="FN123" i="13"/>
  <c r="FN124" i="13"/>
  <c r="FN125" i="13"/>
  <c r="FN126" i="13"/>
  <c r="FN127" i="13"/>
  <c r="FN128" i="13"/>
  <c r="FN129" i="13"/>
  <c r="FN130" i="13"/>
  <c r="FN131" i="13"/>
  <c r="FN132" i="13"/>
  <c r="FN133" i="13"/>
  <c r="FN134" i="13"/>
  <c r="FN135" i="13"/>
  <c r="FN136" i="13"/>
  <c r="FN137" i="13"/>
  <c r="FN138" i="13"/>
  <c r="FN139" i="13"/>
  <c r="FN140" i="13"/>
  <c r="FN141" i="13"/>
  <c r="FN142" i="13"/>
  <c r="FN143" i="13"/>
  <c r="FN144" i="13"/>
  <c r="FN145" i="13"/>
  <c r="FN146" i="13"/>
  <c r="FN147" i="13"/>
  <c r="FN148" i="13"/>
  <c r="FN149" i="13"/>
  <c r="FN150" i="13"/>
  <c r="FN151" i="13"/>
  <c r="FN152" i="13"/>
  <c r="FN153" i="13"/>
  <c r="FN154" i="13"/>
  <c r="FN155" i="13"/>
  <c r="FN156" i="13"/>
  <c r="FN157" i="13"/>
  <c r="FN158" i="13"/>
  <c r="FN159" i="13"/>
  <c r="FN160" i="13"/>
  <c r="FN161" i="13"/>
  <c r="FN162" i="13"/>
  <c r="FN163" i="13"/>
  <c r="FN164" i="13"/>
  <c r="FN165" i="13"/>
  <c r="FN166" i="13"/>
  <c r="FN167" i="13"/>
  <c r="FN168" i="13"/>
  <c r="FN169" i="13"/>
  <c r="FN170" i="13"/>
  <c r="FN171" i="13"/>
  <c r="FN172" i="13"/>
  <c r="FN173" i="13"/>
  <c r="FN174" i="13"/>
  <c r="FN175" i="13"/>
  <c r="FN176" i="13"/>
  <c r="FN177" i="13"/>
  <c r="FN178" i="13"/>
  <c r="FN179" i="13"/>
  <c r="FN180" i="13"/>
  <c r="FN181" i="13"/>
  <c r="FN182" i="13"/>
  <c r="FN183" i="13"/>
  <c r="FN184" i="13"/>
  <c r="FN185" i="13"/>
  <c r="FN186" i="13"/>
  <c r="FN187" i="13"/>
  <c r="FN188" i="13"/>
  <c r="FN189" i="13"/>
  <c r="FN190" i="13"/>
  <c r="FN191" i="13"/>
  <c r="FN192" i="13"/>
  <c r="FN193" i="13"/>
  <c r="FN194" i="13"/>
  <c r="FN195" i="13"/>
  <c r="FN196" i="13"/>
  <c r="FN197" i="13"/>
  <c r="FN198" i="13"/>
  <c r="FN199" i="13"/>
  <c r="FN200" i="13"/>
  <c r="FN201" i="13"/>
  <c r="FN202" i="13"/>
  <c r="FN203" i="13"/>
  <c r="FN204" i="13"/>
  <c r="FN205" i="13"/>
  <c r="FN206" i="13"/>
  <c r="FN207" i="13"/>
  <c r="FN208" i="13"/>
  <c r="FN209" i="13"/>
  <c r="FN210" i="13"/>
  <c r="FN211" i="13"/>
  <c r="FN212" i="13"/>
  <c r="FN213" i="13"/>
  <c r="FN214" i="13"/>
  <c r="FN215" i="13"/>
  <c r="FN216" i="13"/>
  <c r="FN217" i="13"/>
  <c r="FN218" i="13"/>
  <c r="FN219" i="13"/>
  <c r="FN220" i="13"/>
  <c r="FN221" i="13"/>
  <c r="FN222" i="13"/>
  <c r="FN223" i="13"/>
  <c r="FN224" i="13"/>
  <c r="FN225" i="13"/>
  <c r="FN226" i="13"/>
  <c r="FN227" i="13"/>
  <c r="FN228" i="13"/>
  <c r="FN229" i="13"/>
  <c r="FN230" i="13"/>
  <c r="FN231" i="13"/>
  <c r="FN232" i="13"/>
  <c r="FN233" i="13"/>
  <c r="FN234" i="13"/>
  <c r="FN235" i="13"/>
  <c r="FN236" i="13"/>
  <c r="FN237" i="13"/>
  <c r="FN238" i="13"/>
  <c r="FN239" i="13"/>
  <c r="FN240" i="13"/>
  <c r="FN241" i="13"/>
  <c r="FN242" i="13"/>
  <c r="FN243" i="13"/>
  <c r="FN244" i="13"/>
  <c r="FN245" i="13"/>
  <c r="FN246" i="13"/>
  <c r="FN247" i="13"/>
  <c r="FN248" i="13"/>
  <c r="FN249" i="13"/>
  <c r="FN250" i="13"/>
  <c r="FN251" i="13"/>
  <c r="FN252" i="13"/>
  <c r="FN253" i="13"/>
  <c r="FN254" i="13"/>
  <c r="FN255" i="13"/>
  <c r="FN256" i="13"/>
  <c r="FN257" i="13"/>
  <c r="FN258" i="13"/>
  <c r="FN259" i="13"/>
  <c r="FN260" i="13"/>
  <c r="FN261" i="13"/>
  <c r="FN262" i="13"/>
  <c r="FN263" i="13"/>
  <c r="FN264" i="13"/>
  <c r="FN265" i="13"/>
  <c r="FN266" i="13"/>
  <c r="FN267" i="13"/>
  <c r="FN268" i="13"/>
  <c r="FN269" i="13"/>
  <c r="FN270" i="13"/>
  <c r="FN271" i="13"/>
  <c r="FN272" i="13"/>
  <c r="FN273" i="13"/>
  <c r="FN274" i="13"/>
  <c r="FN275" i="13"/>
  <c r="FN276" i="13"/>
  <c r="FN277" i="13"/>
  <c r="FN278" i="13"/>
  <c r="FN279" i="13"/>
  <c r="FN280" i="13"/>
  <c r="FN281" i="13"/>
  <c r="FN282" i="13"/>
  <c r="FN283" i="13"/>
  <c r="FM63" i="13"/>
  <c r="FM64" i="13"/>
  <c r="FM65" i="13"/>
  <c r="FM66" i="13"/>
  <c r="FM67" i="13"/>
  <c r="FM68" i="13"/>
  <c r="FM69" i="13"/>
  <c r="FM70" i="13"/>
  <c r="FM71" i="13"/>
  <c r="FM72" i="13"/>
  <c r="FM73" i="13"/>
  <c r="FM74" i="13"/>
  <c r="FM75" i="13"/>
  <c r="FM76" i="13"/>
  <c r="FM77" i="13"/>
  <c r="FM78" i="13"/>
  <c r="FM79" i="13"/>
  <c r="FM80" i="13"/>
  <c r="FM81" i="13"/>
  <c r="FM82" i="13"/>
  <c r="FM83" i="13"/>
  <c r="FM84" i="13"/>
  <c r="FM85" i="13"/>
  <c r="FM86" i="13"/>
  <c r="FM87" i="13"/>
  <c r="FM88" i="13"/>
  <c r="FM89" i="13"/>
  <c r="FM90" i="13"/>
  <c r="FM91" i="13"/>
  <c r="FM92" i="13"/>
  <c r="FM93" i="13"/>
  <c r="FM94" i="13"/>
  <c r="FM95" i="13"/>
  <c r="FM96" i="13"/>
  <c r="FM97" i="13"/>
  <c r="FM98" i="13"/>
  <c r="FM99" i="13"/>
  <c r="FM100" i="13"/>
  <c r="FM101" i="13"/>
  <c r="FM102" i="13"/>
  <c r="FM103" i="13"/>
  <c r="FM104" i="13"/>
  <c r="FM105" i="13"/>
  <c r="FM106" i="13"/>
  <c r="FM107" i="13"/>
  <c r="FM108" i="13"/>
  <c r="FM109" i="13"/>
  <c r="FM110" i="13"/>
  <c r="FM111" i="13"/>
  <c r="FM112" i="13"/>
  <c r="FM113" i="13"/>
  <c r="FM114" i="13"/>
  <c r="FM115" i="13"/>
  <c r="FM116" i="13"/>
  <c r="FM117" i="13"/>
  <c r="FM118" i="13"/>
  <c r="FM119" i="13"/>
  <c r="FM120" i="13"/>
  <c r="FM121" i="13"/>
  <c r="FM122" i="13"/>
  <c r="FM123" i="13"/>
  <c r="FM124" i="13"/>
  <c r="FM125" i="13"/>
  <c r="FM126" i="13"/>
  <c r="FM127" i="13"/>
  <c r="FM128" i="13"/>
  <c r="FM129" i="13"/>
  <c r="FM130" i="13"/>
  <c r="FM131" i="13"/>
  <c r="FM132" i="13"/>
  <c r="FM133" i="13"/>
  <c r="FM134" i="13"/>
  <c r="FM135" i="13"/>
  <c r="FM136" i="13"/>
  <c r="FM137" i="13"/>
  <c r="FM138" i="13"/>
  <c r="FM139" i="13"/>
  <c r="FM140" i="13"/>
  <c r="FM141" i="13"/>
  <c r="FM142" i="13"/>
  <c r="FM143" i="13"/>
  <c r="FM144" i="13"/>
  <c r="FM145" i="13"/>
  <c r="FM146" i="13"/>
  <c r="FM147" i="13"/>
  <c r="FM148" i="13"/>
  <c r="FM149" i="13"/>
  <c r="FM150" i="13"/>
  <c r="FM151" i="13"/>
  <c r="FM152" i="13"/>
  <c r="FM153" i="13"/>
  <c r="FM154" i="13"/>
  <c r="FM155" i="13"/>
  <c r="FM156" i="13"/>
  <c r="FM157" i="13"/>
  <c r="FM158" i="13"/>
  <c r="FM159" i="13"/>
  <c r="FM160" i="13"/>
  <c r="FM161" i="13"/>
  <c r="FM162" i="13"/>
  <c r="FM163" i="13"/>
  <c r="FM164" i="13"/>
  <c r="FM165" i="13"/>
  <c r="FM166" i="13"/>
  <c r="FM167" i="13"/>
  <c r="FM168" i="13"/>
  <c r="FM169" i="13"/>
  <c r="FM170" i="13"/>
  <c r="FM171" i="13"/>
  <c r="FM172" i="13"/>
  <c r="FM173" i="13"/>
  <c r="FM174" i="13"/>
  <c r="FM175" i="13"/>
  <c r="FM176" i="13"/>
  <c r="FM177" i="13"/>
  <c r="FM178" i="13"/>
  <c r="FM179" i="13"/>
  <c r="FM180" i="13"/>
  <c r="FM181" i="13"/>
  <c r="FM182" i="13"/>
  <c r="FM183" i="13"/>
  <c r="FM184" i="13"/>
  <c r="FM185" i="13"/>
  <c r="FM186" i="13"/>
  <c r="FM187" i="13"/>
  <c r="FM188" i="13"/>
  <c r="FM189" i="13"/>
  <c r="FM190" i="13"/>
  <c r="FM191" i="13"/>
  <c r="FM192" i="13"/>
  <c r="FM193" i="13"/>
  <c r="FM194" i="13"/>
  <c r="FM195" i="13"/>
  <c r="FM196" i="13"/>
  <c r="FM197" i="13"/>
  <c r="FM198" i="13"/>
  <c r="FM199" i="13"/>
  <c r="FM200" i="13"/>
  <c r="FM201" i="13"/>
  <c r="FM202" i="13"/>
  <c r="FM203" i="13"/>
  <c r="FM204" i="13"/>
  <c r="FM205" i="13"/>
  <c r="FM206" i="13"/>
  <c r="FM207" i="13"/>
  <c r="FM208" i="13"/>
  <c r="FM209" i="13"/>
  <c r="FM210" i="13"/>
  <c r="FM211" i="13"/>
  <c r="FM212" i="13"/>
  <c r="FM213" i="13"/>
  <c r="FM214" i="13"/>
  <c r="FM215" i="13"/>
  <c r="FM216" i="13"/>
  <c r="FM217" i="13"/>
  <c r="FM218" i="13"/>
  <c r="FM219" i="13"/>
  <c r="FM220" i="13"/>
  <c r="FM221" i="13"/>
  <c r="FM222" i="13"/>
  <c r="FM223" i="13"/>
  <c r="FM224" i="13"/>
  <c r="FM225" i="13"/>
  <c r="FM226" i="13"/>
  <c r="FM227" i="13"/>
  <c r="FM228" i="13"/>
  <c r="FM229" i="13"/>
  <c r="FM230" i="13"/>
  <c r="FM231" i="13"/>
  <c r="FM232" i="13"/>
  <c r="FM233" i="13"/>
  <c r="FM234" i="13"/>
  <c r="FM235" i="13"/>
  <c r="FM236" i="13"/>
  <c r="FM237" i="13"/>
  <c r="FM238" i="13"/>
  <c r="FM239" i="13"/>
  <c r="FM240" i="13"/>
  <c r="FM241" i="13"/>
  <c r="FM242" i="13"/>
  <c r="FM243" i="13"/>
  <c r="FM244" i="13"/>
  <c r="FM245" i="13"/>
  <c r="FM246" i="13"/>
  <c r="FM247" i="13"/>
  <c r="FM248" i="13"/>
  <c r="FM249" i="13"/>
  <c r="FM250" i="13"/>
  <c r="FM251" i="13"/>
  <c r="FM252" i="13"/>
  <c r="FM253" i="13"/>
  <c r="FM254" i="13"/>
  <c r="FM255" i="13"/>
  <c r="FM256" i="13"/>
  <c r="FM257" i="13"/>
  <c r="FM258" i="13"/>
  <c r="FM259" i="13"/>
  <c r="FM260" i="13"/>
  <c r="FM261" i="13"/>
  <c r="FM262" i="13"/>
  <c r="FM263" i="13"/>
  <c r="FM264" i="13"/>
  <c r="FM265" i="13"/>
  <c r="FM266" i="13"/>
  <c r="FM267" i="13"/>
  <c r="FM268" i="13"/>
  <c r="FM269" i="13"/>
  <c r="FM270" i="13"/>
  <c r="FM271" i="13"/>
  <c r="FM272" i="13"/>
  <c r="FM273" i="13"/>
  <c r="FM274" i="13"/>
  <c r="FM275" i="13"/>
  <c r="FM276" i="13"/>
  <c r="FM277" i="13"/>
  <c r="FM278" i="13"/>
  <c r="FM279" i="13"/>
  <c r="FM280" i="13"/>
  <c r="FM281" i="13"/>
  <c r="FM282" i="13"/>
  <c r="FM283" i="13"/>
  <c r="FL63" i="13"/>
  <c r="FL64" i="13"/>
  <c r="FL65" i="13"/>
  <c r="FL66" i="13"/>
  <c r="FL67" i="13"/>
  <c r="FL68" i="13"/>
  <c r="FL69" i="13"/>
  <c r="FL70" i="13"/>
  <c r="FL71" i="13"/>
  <c r="FL72" i="13"/>
  <c r="FL73" i="13"/>
  <c r="FL74" i="13"/>
  <c r="FL75" i="13"/>
  <c r="FL76" i="13"/>
  <c r="FL77" i="13"/>
  <c r="FL78" i="13"/>
  <c r="FL79" i="13"/>
  <c r="FL80" i="13"/>
  <c r="FL81" i="13"/>
  <c r="FL82" i="13"/>
  <c r="FL83" i="13"/>
  <c r="FL84" i="13"/>
  <c r="FL85" i="13"/>
  <c r="FL86" i="13"/>
  <c r="FL87" i="13"/>
  <c r="FL88" i="13"/>
  <c r="FL89" i="13"/>
  <c r="FL90" i="13"/>
  <c r="FL91" i="13"/>
  <c r="FL92" i="13"/>
  <c r="FL93" i="13"/>
  <c r="FL94" i="13"/>
  <c r="FL95" i="13"/>
  <c r="FL96" i="13"/>
  <c r="FL97" i="13"/>
  <c r="FL98" i="13"/>
  <c r="FL99" i="13"/>
  <c r="FL100" i="13"/>
  <c r="FL101" i="13"/>
  <c r="FL102" i="13"/>
  <c r="FL103" i="13"/>
  <c r="FL104" i="13"/>
  <c r="FL105" i="13"/>
  <c r="FL106" i="13"/>
  <c r="FL107" i="13"/>
  <c r="FL108" i="13"/>
  <c r="FL109" i="13"/>
  <c r="FL110" i="13"/>
  <c r="FL111" i="13"/>
  <c r="FL112" i="13"/>
  <c r="FL113" i="13"/>
  <c r="FL114" i="13"/>
  <c r="FL115" i="13"/>
  <c r="FL116" i="13"/>
  <c r="FL117" i="13"/>
  <c r="FL118" i="13"/>
  <c r="FL119" i="13"/>
  <c r="FL120" i="13"/>
  <c r="FL121" i="13"/>
  <c r="FL122" i="13"/>
  <c r="FL123" i="13"/>
  <c r="FL124" i="13"/>
  <c r="FL125" i="13"/>
  <c r="FL126" i="13"/>
  <c r="FL127" i="13"/>
  <c r="FL128" i="13"/>
  <c r="FL129" i="13"/>
  <c r="FL130" i="13"/>
  <c r="FL131" i="13"/>
  <c r="FL132" i="13"/>
  <c r="FL133" i="13"/>
  <c r="FL134" i="13"/>
  <c r="FL135" i="13"/>
  <c r="FL136" i="13"/>
  <c r="FL137" i="13"/>
  <c r="FL138" i="13"/>
  <c r="FL139" i="13"/>
  <c r="FL140" i="13"/>
  <c r="FL141" i="13"/>
  <c r="FL142" i="13"/>
  <c r="FL143" i="13"/>
  <c r="FL144" i="13"/>
  <c r="FL145" i="13"/>
  <c r="FL146" i="13"/>
  <c r="FL147" i="13"/>
  <c r="FL148" i="13"/>
  <c r="FL149" i="13"/>
  <c r="FL150" i="13"/>
  <c r="FL151" i="13"/>
  <c r="FL152" i="13"/>
  <c r="FL153" i="13"/>
  <c r="FL154" i="13"/>
  <c r="FL155" i="13"/>
  <c r="FL156" i="13"/>
  <c r="FL157" i="13"/>
  <c r="FL158" i="13"/>
  <c r="FL159" i="13"/>
  <c r="FL160" i="13"/>
  <c r="FL161" i="13"/>
  <c r="FL162" i="13"/>
  <c r="FL163" i="13"/>
  <c r="FL164" i="13"/>
  <c r="FL165" i="13"/>
  <c r="FL166" i="13"/>
  <c r="FL167" i="13"/>
  <c r="FL168" i="13"/>
  <c r="FL169" i="13"/>
  <c r="FL170" i="13"/>
  <c r="FL171" i="13"/>
  <c r="FL172" i="13"/>
  <c r="FL173" i="13"/>
  <c r="FL174" i="13"/>
  <c r="FL175" i="13"/>
  <c r="FL176" i="13"/>
  <c r="FL177" i="13"/>
  <c r="FL178" i="13"/>
  <c r="FL179" i="13"/>
  <c r="FL180" i="13"/>
  <c r="FL181" i="13"/>
  <c r="FL182" i="13"/>
  <c r="FL183" i="13"/>
  <c r="FL184" i="13"/>
  <c r="FL185" i="13"/>
  <c r="FL186" i="13"/>
  <c r="FL187" i="13"/>
  <c r="FL188" i="13"/>
  <c r="FL189" i="13"/>
  <c r="FL190" i="13"/>
  <c r="FL191" i="13"/>
  <c r="FL192" i="13"/>
  <c r="FL193" i="13"/>
  <c r="FL194" i="13"/>
  <c r="FL195" i="13"/>
  <c r="FL196" i="13"/>
  <c r="FL197" i="13"/>
  <c r="FL198" i="13"/>
  <c r="FL199" i="13"/>
  <c r="FL200" i="13"/>
  <c r="FL201" i="13"/>
  <c r="FL202" i="13"/>
  <c r="FL203" i="13"/>
  <c r="FL204" i="13"/>
  <c r="FL205" i="13"/>
  <c r="FL206" i="13"/>
  <c r="FL207" i="13"/>
  <c r="FL208" i="13"/>
  <c r="FL209" i="13"/>
  <c r="FL210" i="13"/>
  <c r="FL211" i="13"/>
  <c r="FL212" i="13"/>
  <c r="FL213" i="13"/>
  <c r="FL214" i="13"/>
  <c r="FL215" i="13"/>
  <c r="FL216" i="13"/>
  <c r="FL217" i="13"/>
  <c r="FL218" i="13"/>
  <c r="FL219" i="13"/>
  <c r="FL220" i="13"/>
  <c r="FL221" i="13"/>
  <c r="FL222" i="13"/>
  <c r="FL223" i="13"/>
  <c r="FL224" i="13"/>
  <c r="FL225" i="13"/>
  <c r="FL226" i="13"/>
  <c r="FL227" i="13"/>
  <c r="FL228" i="13"/>
  <c r="FL229" i="13"/>
  <c r="FL230" i="13"/>
  <c r="FL231" i="13"/>
  <c r="FL232" i="13"/>
  <c r="FL233" i="13"/>
  <c r="FL234" i="13"/>
  <c r="FL235" i="13"/>
  <c r="FL236" i="13"/>
  <c r="FL237" i="13"/>
  <c r="FL238" i="13"/>
  <c r="FL239" i="13"/>
  <c r="FL240" i="13"/>
  <c r="FL241" i="13"/>
  <c r="FL242" i="13"/>
  <c r="FL243" i="13"/>
  <c r="FL244" i="13"/>
  <c r="FL245" i="13"/>
  <c r="FL246" i="13"/>
  <c r="FL247" i="13"/>
  <c r="FL248" i="13"/>
  <c r="FL249" i="13"/>
  <c r="FL250" i="13"/>
  <c r="FL251" i="13"/>
  <c r="FL252" i="13"/>
  <c r="FL253" i="13"/>
  <c r="FL254" i="13"/>
  <c r="FL255" i="13"/>
  <c r="FL256" i="13"/>
  <c r="FL257" i="13"/>
  <c r="FL258" i="13"/>
  <c r="FL259" i="13"/>
  <c r="FL260" i="13"/>
  <c r="FL261" i="13"/>
  <c r="FL262" i="13"/>
  <c r="FL263" i="13"/>
  <c r="FL264" i="13"/>
  <c r="FL265" i="13"/>
  <c r="FL266" i="13"/>
  <c r="FL267" i="13"/>
  <c r="FL268" i="13"/>
  <c r="FL269" i="13"/>
  <c r="FL270" i="13"/>
  <c r="FL271" i="13"/>
  <c r="FL272" i="13"/>
  <c r="FL273" i="13"/>
  <c r="FL274" i="13"/>
  <c r="FL275" i="13"/>
  <c r="FL276" i="13"/>
  <c r="FL277" i="13"/>
  <c r="FL278" i="13"/>
  <c r="FL279" i="13"/>
  <c r="FL280" i="13"/>
  <c r="FL281" i="13"/>
  <c r="FL282" i="13"/>
  <c r="FL283" i="13"/>
  <c r="FK63" i="13"/>
  <c r="FK64" i="13"/>
  <c r="FK65" i="13"/>
  <c r="FK66" i="13"/>
  <c r="FK67" i="13"/>
  <c r="FK68" i="13"/>
  <c r="FK69" i="13"/>
  <c r="FK70" i="13"/>
  <c r="FK71" i="13"/>
  <c r="FK72" i="13"/>
  <c r="FK73" i="13"/>
  <c r="FK74" i="13"/>
  <c r="FK75" i="13"/>
  <c r="FK76" i="13"/>
  <c r="FK77" i="13"/>
  <c r="FK78" i="13"/>
  <c r="FK79" i="13"/>
  <c r="FK80" i="13"/>
  <c r="FK81" i="13"/>
  <c r="FK82" i="13"/>
  <c r="FK83" i="13"/>
  <c r="FK84" i="13"/>
  <c r="FK85" i="13"/>
  <c r="FK86" i="13"/>
  <c r="FK87" i="13"/>
  <c r="FK88" i="13"/>
  <c r="FK89" i="13"/>
  <c r="FK90" i="13"/>
  <c r="FK91" i="13"/>
  <c r="FK92" i="13"/>
  <c r="FK93" i="13"/>
  <c r="FK94" i="13"/>
  <c r="FK95" i="13"/>
  <c r="FK96" i="13"/>
  <c r="FK97" i="13"/>
  <c r="FK98" i="13"/>
  <c r="FK99" i="13"/>
  <c r="FK100" i="13"/>
  <c r="FK101" i="13"/>
  <c r="FK102" i="13"/>
  <c r="FK103" i="13"/>
  <c r="FK104" i="13"/>
  <c r="FK105" i="13"/>
  <c r="FK106" i="13"/>
  <c r="FK107" i="13"/>
  <c r="FK108" i="13"/>
  <c r="FK109" i="13"/>
  <c r="FK110" i="13"/>
  <c r="FK111" i="13"/>
  <c r="FK112" i="13"/>
  <c r="FK113" i="13"/>
  <c r="FK114" i="13"/>
  <c r="FK115" i="13"/>
  <c r="FK116" i="13"/>
  <c r="FK117" i="13"/>
  <c r="FK118" i="13"/>
  <c r="FK119" i="13"/>
  <c r="FK120" i="13"/>
  <c r="FK121" i="13"/>
  <c r="FK122" i="13"/>
  <c r="FK123" i="13"/>
  <c r="FK124" i="13"/>
  <c r="FK125" i="13"/>
  <c r="FK126" i="13"/>
  <c r="FK127" i="13"/>
  <c r="FK128" i="13"/>
  <c r="FK129" i="13"/>
  <c r="FK130" i="13"/>
  <c r="FK131" i="13"/>
  <c r="FK132" i="13"/>
  <c r="FK133" i="13"/>
  <c r="FK134" i="13"/>
  <c r="FK135" i="13"/>
  <c r="FK136" i="13"/>
  <c r="FK137" i="13"/>
  <c r="FK138" i="13"/>
  <c r="FK139" i="13"/>
  <c r="FK140" i="13"/>
  <c r="FK141" i="13"/>
  <c r="FK142" i="13"/>
  <c r="FK143" i="13"/>
  <c r="FK144" i="13"/>
  <c r="FK145" i="13"/>
  <c r="FK146" i="13"/>
  <c r="FK147" i="13"/>
  <c r="FK148" i="13"/>
  <c r="FK149" i="13"/>
  <c r="FK150" i="13"/>
  <c r="FK151" i="13"/>
  <c r="FK152" i="13"/>
  <c r="FK153" i="13"/>
  <c r="FK154" i="13"/>
  <c r="FK155" i="13"/>
  <c r="FK156" i="13"/>
  <c r="FK157" i="13"/>
  <c r="FK158" i="13"/>
  <c r="FK159" i="13"/>
  <c r="FK160" i="13"/>
  <c r="FK161" i="13"/>
  <c r="FK162" i="13"/>
  <c r="FK163" i="13"/>
  <c r="FK164" i="13"/>
  <c r="FK165" i="13"/>
  <c r="FK166" i="13"/>
  <c r="FK167" i="13"/>
  <c r="FK168" i="13"/>
  <c r="FK169" i="13"/>
  <c r="FK170" i="13"/>
  <c r="FK171" i="13"/>
  <c r="FK172" i="13"/>
  <c r="FK173" i="13"/>
  <c r="FK174" i="13"/>
  <c r="FK175" i="13"/>
  <c r="FK176" i="13"/>
  <c r="FK177" i="13"/>
  <c r="FK178" i="13"/>
  <c r="FK179" i="13"/>
  <c r="FK180" i="13"/>
  <c r="FK181" i="13"/>
  <c r="FK182" i="13"/>
  <c r="FK183" i="13"/>
  <c r="FK184" i="13"/>
  <c r="FK185" i="13"/>
  <c r="FK186" i="13"/>
  <c r="FK187" i="13"/>
  <c r="FK188" i="13"/>
  <c r="FK189" i="13"/>
  <c r="FK190" i="13"/>
  <c r="FK191" i="13"/>
  <c r="FK192" i="13"/>
  <c r="FK193" i="13"/>
  <c r="FK194" i="13"/>
  <c r="FK195" i="13"/>
  <c r="FK196" i="13"/>
  <c r="FK197" i="13"/>
  <c r="FK198" i="13"/>
  <c r="FK199" i="13"/>
  <c r="FK200" i="13"/>
  <c r="FK201" i="13"/>
  <c r="FK202" i="13"/>
  <c r="FK203" i="13"/>
  <c r="FK204" i="13"/>
  <c r="FK205" i="13"/>
  <c r="FK206" i="13"/>
  <c r="FK207" i="13"/>
  <c r="FK208" i="13"/>
  <c r="FK209" i="13"/>
  <c r="FK210" i="13"/>
  <c r="FK211" i="13"/>
  <c r="FK212" i="13"/>
  <c r="FK213" i="13"/>
  <c r="FK214" i="13"/>
  <c r="FK215" i="13"/>
  <c r="FK216" i="13"/>
  <c r="FK217" i="13"/>
  <c r="FK218" i="13"/>
  <c r="FK219" i="13"/>
  <c r="FK220" i="13"/>
  <c r="FK221" i="13"/>
  <c r="FK222" i="13"/>
  <c r="FK223" i="13"/>
  <c r="FK224" i="13"/>
  <c r="FK225" i="13"/>
  <c r="FK226" i="13"/>
  <c r="FK227" i="13"/>
  <c r="FK228" i="13"/>
  <c r="FK229" i="13"/>
  <c r="FK230" i="13"/>
  <c r="FK231" i="13"/>
  <c r="FK232" i="13"/>
  <c r="FK233" i="13"/>
  <c r="FK234" i="13"/>
  <c r="FK235" i="13"/>
  <c r="FK236" i="13"/>
  <c r="FK237" i="13"/>
  <c r="FK238" i="13"/>
  <c r="FK239" i="13"/>
  <c r="FK240" i="13"/>
  <c r="FK241" i="13"/>
  <c r="FK242" i="13"/>
  <c r="FK243" i="13"/>
  <c r="FK244" i="13"/>
  <c r="FK245" i="13"/>
  <c r="FK246" i="13"/>
  <c r="FK247" i="13"/>
  <c r="FK248" i="13"/>
  <c r="FK249" i="13"/>
  <c r="FK250" i="13"/>
  <c r="FK251" i="13"/>
  <c r="FK252" i="13"/>
  <c r="FK253" i="13"/>
  <c r="FK254" i="13"/>
  <c r="FK255" i="13"/>
  <c r="FK256" i="13"/>
  <c r="FK257" i="13"/>
  <c r="FK258" i="13"/>
  <c r="FK259" i="13"/>
  <c r="FK260" i="13"/>
  <c r="FK261" i="13"/>
  <c r="FK262" i="13"/>
  <c r="FK263" i="13"/>
  <c r="FK264" i="13"/>
  <c r="FK265" i="13"/>
  <c r="FK266" i="13"/>
  <c r="FK267" i="13"/>
  <c r="FK268" i="13"/>
  <c r="FK269" i="13"/>
  <c r="FK270" i="13"/>
  <c r="FK271" i="13"/>
  <c r="FK272" i="13"/>
  <c r="FK273" i="13"/>
  <c r="FK274" i="13"/>
  <c r="FK275" i="13"/>
  <c r="FK276" i="13"/>
  <c r="FK277" i="13"/>
  <c r="FK278" i="13"/>
  <c r="FK279" i="13"/>
  <c r="FK280" i="13"/>
  <c r="FK281" i="13"/>
  <c r="FK282" i="13"/>
  <c r="FK283" i="13"/>
  <c r="FJ63" i="13"/>
  <c r="FJ64" i="13"/>
  <c r="FJ65" i="13"/>
  <c r="FJ66" i="13"/>
  <c r="FJ67" i="13"/>
  <c r="FJ68" i="13"/>
  <c r="FJ69" i="13"/>
  <c r="FJ70" i="13"/>
  <c r="FJ71" i="13"/>
  <c r="FJ72" i="13"/>
  <c r="FJ73" i="13"/>
  <c r="FJ74" i="13"/>
  <c r="FJ75" i="13"/>
  <c r="FJ76" i="13"/>
  <c r="FJ77" i="13"/>
  <c r="FJ78" i="13"/>
  <c r="FJ79" i="13"/>
  <c r="FJ80" i="13"/>
  <c r="FJ81" i="13"/>
  <c r="FJ82" i="13"/>
  <c r="FJ83" i="13"/>
  <c r="FJ84" i="13"/>
  <c r="FJ85" i="13"/>
  <c r="FJ86" i="13"/>
  <c r="FJ87" i="13"/>
  <c r="FJ88" i="13"/>
  <c r="FJ89" i="13"/>
  <c r="FJ90" i="13"/>
  <c r="FJ91" i="13"/>
  <c r="FJ92" i="13"/>
  <c r="FJ93" i="13"/>
  <c r="FJ94" i="13"/>
  <c r="FJ95" i="13"/>
  <c r="FJ96" i="13"/>
  <c r="FJ97" i="13"/>
  <c r="FJ98" i="13"/>
  <c r="FJ99" i="13"/>
  <c r="FJ100" i="13"/>
  <c r="FJ101" i="13"/>
  <c r="FJ102" i="13"/>
  <c r="FJ103" i="13"/>
  <c r="FJ104" i="13"/>
  <c r="FJ105" i="13"/>
  <c r="FJ106" i="13"/>
  <c r="FJ107" i="13"/>
  <c r="FJ108" i="13"/>
  <c r="FJ109" i="13"/>
  <c r="FJ110" i="13"/>
  <c r="FJ111" i="13"/>
  <c r="FJ112" i="13"/>
  <c r="FJ113" i="13"/>
  <c r="FJ114" i="13"/>
  <c r="FJ115" i="13"/>
  <c r="FJ116" i="13"/>
  <c r="FJ117" i="13"/>
  <c r="FJ118" i="13"/>
  <c r="FJ119" i="13"/>
  <c r="FJ120" i="13"/>
  <c r="FJ121" i="13"/>
  <c r="FJ122" i="13"/>
  <c r="FJ123" i="13"/>
  <c r="FJ124" i="13"/>
  <c r="FJ125" i="13"/>
  <c r="FJ126" i="13"/>
  <c r="FJ127" i="13"/>
  <c r="FJ128" i="13"/>
  <c r="FJ129" i="13"/>
  <c r="FJ130" i="13"/>
  <c r="FJ131" i="13"/>
  <c r="FJ132" i="13"/>
  <c r="FJ133" i="13"/>
  <c r="FJ134" i="13"/>
  <c r="FJ135" i="13"/>
  <c r="FJ136" i="13"/>
  <c r="FJ137" i="13"/>
  <c r="FJ138" i="13"/>
  <c r="FJ139" i="13"/>
  <c r="FJ140" i="13"/>
  <c r="FJ141" i="13"/>
  <c r="FJ142" i="13"/>
  <c r="FJ143" i="13"/>
  <c r="FJ144" i="13"/>
  <c r="FJ145" i="13"/>
  <c r="FJ146" i="13"/>
  <c r="FJ147" i="13"/>
  <c r="FJ148" i="13"/>
  <c r="FJ149" i="13"/>
  <c r="FJ150" i="13"/>
  <c r="FJ151" i="13"/>
  <c r="FJ152" i="13"/>
  <c r="FJ153" i="13"/>
  <c r="FJ154" i="13"/>
  <c r="FJ155" i="13"/>
  <c r="FJ156" i="13"/>
  <c r="FJ157" i="13"/>
  <c r="FJ158" i="13"/>
  <c r="FJ159" i="13"/>
  <c r="FJ160" i="13"/>
  <c r="FJ161" i="13"/>
  <c r="FJ162" i="13"/>
  <c r="FJ163" i="13"/>
  <c r="FJ164" i="13"/>
  <c r="FJ165" i="13"/>
  <c r="FJ166" i="13"/>
  <c r="FJ167" i="13"/>
  <c r="FJ168" i="13"/>
  <c r="FJ169" i="13"/>
  <c r="FJ170" i="13"/>
  <c r="FJ171" i="13"/>
  <c r="FJ172" i="13"/>
  <c r="FJ173" i="13"/>
  <c r="FJ174" i="13"/>
  <c r="FJ175" i="13"/>
  <c r="FJ176" i="13"/>
  <c r="FJ177" i="13"/>
  <c r="FJ178" i="13"/>
  <c r="FJ179" i="13"/>
  <c r="FJ180" i="13"/>
  <c r="FJ181" i="13"/>
  <c r="FJ182" i="13"/>
  <c r="FJ183" i="13"/>
  <c r="FJ184" i="13"/>
  <c r="FJ185" i="13"/>
  <c r="FJ186" i="13"/>
  <c r="FJ187" i="13"/>
  <c r="FJ188" i="13"/>
  <c r="FJ189" i="13"/>
  <c r="FJ190" i="13"/>
  <c r="FJ191" i="13"/>
  <c r="FJ192" i="13"/>
  <c r="FJ193" i="13"/>
  <c r="FJ194" i="13"/>
  <c r="FJ195" i="13"/>
  <c r="FJ196" i="13"/>
  <c r="FJ197" i="13"/>
  <c r="FJ198" i="13"/>
  <c r="FJ199" i="13"/>
  <c r="FJ200" i="13"/>
  <c r="FJ201" i="13"/>
  <c r="FJ202" i="13"/>
  <c r="FJ203" i="13"/>
  <c r="FJ204" i="13"/>
  <c r="FJ205" i="13"/>
  <c r="FJ206" i="13"/>
  <c r="FJ207" i="13"/>
  <c r="FJ208" i="13"/>
  <c r="FJ209" i="13"/>
  <c r="FJ210" i="13"/>
  <c r="FJ211" i="13"/>
  <c r="FJ212" i="13"/>
  <c r="FJ213" i="13"/>
  <c r="FJ214" i="13"/>
  <c r="FJ215" i="13"/>
  <c r="FJ216" i="13"/>
  <c r="FJ217" i="13"/>
  <c r="FJ218" i="13"/>
  <c r="FJ219" i="13"/>
  <c r="FJ220" i="13"/>
  <c r="FJ221" i="13"/>
  <c r="FJ222" i="13"/>
  <c r="FJ223" i="13"/>
  <c r="FJ224" i="13"/>
  <c r="FJ225" i="13"/>
  <c r="FJ226" i="13"/>
  <c r="FJ227" i="13"/>
  <c r="FJ228" i="13"/>
  <c r="FJ229" i="13"/>
  <c r="FJ230" i="13"/>
  <c r="FJ231" i="13"/>
  <c r="FJ232" i="13"/>
  <c r="FJ233" i="13"/>
  <c r="FJ234" i="13"/>
  <c r="FJ235" i="13"/>
  <c r="FJ236" i="13"/>
  <c r="FJ237" i="13"/>
  <c r="FJ238" i="13"/>
  <c r="FJ239" i="13"/>
  <c r="FJ240" i="13"/>
  <c r="FJ241" i="13"/>
  <c r="FJ242" i="13"/>
  <c r="FJ243" i="13"/>
  <c r="FJ244" i="13"/>
  <c r="FJ245" i="13"/>
  <c r="FJ246" i="13"/>
  <c r="FJ247" i="13"/>
  <c r="FJ248" i="13"/>
  <c r="FJ249" i="13"/>
  <c r="FJ250" i="13"/>
  <c r="FJ251" i="13"/>
  <c r="FJ252" i="13"/>
  <c r="FJ253" i="13"/>
  <c r="FJ254" i="13"/>
  <c r="FJ255" i="13"/>
  <c r="FJ256" i="13"/>
  <c r="FJ257" i="13"/>
  <c r="FJ258" i="13"/>
  <c r="FJ259" i="13"/>
  <c r="FJ260" i="13"/>
  <c r="FJ261" i="13"/>
  <c r="FJ262" i="13"/>
  <c r="FJ263" i="13"/>
  <c r="FJ264" i="13"/>
  <c r="FJ265" i="13"/>
  <c r="FJ266" i="13"/>
  <c r="FJ267" i="13"/>
  <c r="FJ268" i="13"/>
  <c r="FJ269" i="13"/>
  <c r="FJ270" i="13"/>
  <c r="FJ271" i="13"/>
  <c r="FJ272" i="13"/>
  <c r="FJ273" i="13"/>
  <c r="FJ274" i="13"/>
  <c r="FJ275" i="13"/>
  <c r="FJ276" i="13"/>
  <c r="FJ277" i="13"/>
  <c r="FJ278" i="13"/>
  <c r="FJ279" i="13"/>
  <c r="FJ280" i="13"/>
  <c r="FJ281" i="13"/>
  <c r="FJ282" i="13"/>
  <c r="FJ283" i="13"/>
  <c r="FI63" i="13"/>
  <c r="FI64" i="13"/>
  <c r="FI65" i="13"/>
  <c r="FI66" i="13"/>
  <c r="FI67" i="13"/>
  <c r="FI68" i="13"/>
  <c r="FI69" i="13"/>
  <c r="FI70" i="13"/>
  <c r="FI71" i="13"/>
  <c r="FI72" i="13"/>
  <c r="FI73" i="13"/>
  <c r="FI74" i="13"/>
  <c r="FI75" i="13"/>
  <c r="FI76" i="13"/>
  <c r="FI77" i="13"/>
  <c r="FI78" i="13"/>
  <c r="FI79" i="13"/>
  <c r="FI80" i="13"/>
  <c r="FI81" i="13"/>
  <c r="FI82" i="13"/>
  <c r="FI83" i="13"/>
  <c r="FI84" i="13"/>
  <c r="FI85" i="13"/>
  <c r="FI86" i="13"/>
  <c r="FI87" i="13"/>
  <c r="FI88" i="13"/>
  <c r="FI89" i="13"/>
  <c r="FI90" i="13"/>
  <c r="FI91" i="13"/>
  <c r="FI92" i="13"/>
  <c r="FI93" i="13"/>
  <c r="FI94" i="13"/>
  <c r="FI95" i="13"/>
  <c r="FI96" i="13"/>
  <c r="FI97" i="13"/>
  <c r="FI98" i="13"/>
  <c r="FI99" i="13"/>
  <c r="FI100" i="13"/>
  <c r="FI101" i="13"/>
  <c r="FI102" i="13"/>
  <c r="FI103" i="13"/>
  <c r="FI104" i="13"/>
  <c r="FI105" i="13"/>
  <c r="FI106" i="13"/>
  <c r="FI107" i="13"/>
  <c r="FI108" i="13"/>
  <c r="FI109" i="13"/>
  <c r="FI110" i="13"/>
  <c r="FI111" i="13"/>
  <c r="FI112" i="13"/>
  <c r="FI113" i="13"/>
  <c r="FI114" i="13"/>
  <c r="FI115" i="13"/>
  <c r="FI116" i="13"/>
  <c r="FI117" i="13"/>
  <c r="FI118" i="13"/>
  <c r="FI119" i="13"/>
  <c r="FI120" i="13"/>
  <c r="FI121" i="13"/>
  <c r="FI122" i="13"/>
  <c r="FI123" i="13"/>
  <c r="FI124" i="13"/>
  <c r="FI125" i="13"/>
  <c r="FI126" i="13"/>
  <c r="FI127" i="13"/>
  <c r="FI128" i="13"/>
  <c r="FI129" i="13"/>
  <c r="FI130" i="13"/>
  <c r="FI131" i="13"/>
  <c r="FI132" i="13"/>
  <c r="FI133" i="13"/>
  <c r="FI134" i="13"/>
  <c r="FI135" i="13"/>
  <c r="FI136" i="13"/>
  <c r="FI137" i="13"/>
  <c r="FI138" i="13"/>
  <c r="FI139" i="13"/>
  <c r="FI140" i="13"/>
  <c r="FI141" i="13"/>
  <c r="FI142" i="13"/>
  <c r="FI143" i="13"/>
  <c r="FI144" i="13"/>
  <c r="FI145" i="13"/>
  <c r="FI146" i="13"/>
  <c r="FI147" i="13"/>
  <c r="FI148" i="13"/>
  <c r="FI149" i="13"/>
  <c r="FI150" i="13"/>
  <c r="FI151" i="13"/>
  <c r="FI152" i="13"/>
  <c r="FI153" i="13"/>
  <c r="FI154" i="13"/>
  <c r="FI155" i="13"/>
  <c r="FI156" i="13"/>
  <c r="FI157" i="13"/>
  <c r="FI158" i="13"/>
  <c r="FI159" i="13"/>
  <c r="FI160" i="13"/>
  <c r="FI161" i="13"/>
  <c r="FI162" i="13"/>
  <c r="FI163" i="13"/>
  <c r="FI164" i="13"/>
  <c r="FI165" i="13"/>
  <c r="FI166" i="13"/>
  <c r="FI167" i="13"/>
  <c r="FI168" i="13"/>
  <c r="FI169" i="13"/>
  <c r="FI170" i="13"/>
  <c r="FI171" i="13"/>
  <c r="FI172" i="13"/>
  <c r="FI173" i="13"/>
  <c r="FI174" i="13"/>
  <c r="FI175" i="13"/>
  <c r="FI176" i="13"/>
  <c r="FI177" i="13"/>
  <c r="FI178" i="13"/>
  <c r="FI179" i="13"/>
  <c r="FI180" i="13"/>
  <c r="FI181" i="13"/>
  <c r="FI182" i="13"/>
  <c r="FI183" i="13"/>
  <c r="FI184" i="13"/>
  <c r="FI185" i="13"/>
  <c r="FI186" i="13"/>
  <c r="FI187" i="13"/>
  <c r="FI188" i="13"/>
  <c r="FI189" i="13"/>
  <c r="FI190" i="13"/>
  <c r="FI191" i="13"/>
  <c r="FI192" i="13"/>
  <c r="FI193" i="13"/>
  <c r="FI194" i="13"/>
  <c r="FI195" i="13"/>
  <c r="FI196" i="13"/>
  <c r="FI197" i="13"/>
  <c r="FI198" i="13"/>
  <c r="FI199" i="13"/>
  <c r="FI200" i="13"/>
  <c r="FI201" i="13"/>
  <c r="FI202" i="13"/>
  <c r="FI203" i="13"/>
  <c r="FI204" i="13"/>
  <c r="FI205" i="13"/>
  <c r="FI206" i="13"/>
  <c r="FI207" i="13"/>
  <c r="FI208" i="13"/>
  <c r="FI209" i="13"/>
  <c r="FI210" i="13"/>
  <c r="FI211" i="13"/>
  <c r="FI212" i="13"/>
  <c r="FI213" i="13"/>
  <c r="FI214" i="13"/>
  <c r="FI215" i="13"/>
  <c r="FI216" i="13"/>
  <c r="FI217" i="13"/>
  <c r="FI218" i="13"/>
  <c r="FI219" i="13"/>
  <c r="FI220" i="13"/>
  <c r="FI221" i="13"/>
  <c r="FI222" i="13"/>
  <c r="FI223" i="13"/>
  <c r="FI224" i="13"/>
  <c r="FI225" i="13"/>
  <c r="FI226" i="13"/>
  <c r="FI227" i="13"/>
  <c r="FI228" i="13"/>
  <c r="FI229" i="13"/>
  <c r="FI230" i="13"/>
  <c r="FI231" i="13"/>
  <c r="FI232" i="13"/>
  <c r="FI233" i="13"/>
  <c r="FI234" i="13"/>
  <c r="FI235" i="13"/>
  <c r="FI236" i="13"/>
  <c r="FI237" i="13"/>
  <c r="FI238" i="13"/>
  <c r="FI239" i="13"/>
  <c r="FI240" i="13"/>
  <c r="FI241" i="13"/>
  <c r="FI242" i="13"/>
  <c r="FI243" i="13"/>
  <c r="FI244" i="13"/>
  <c r="FI245" i="13"/>
  <c r="FI246" i="13"/>
  <c r="FI247" i="13"/>
  <c r="FI248" i="13"/>
  <c r="FI249" i="13"/>
  <c r="FI250" i="13"/>
  <c r="FI251" i="13"/>
  <c r="FI252" i="13"/>
  <c r="FI253" i="13"/>
  <c r="FI254" i="13"/>
  <c r="FI255" i="13"/>
  <c r="FI256" i="13"/>
  <c r="FI257" i="13"/>
  <c r="FI258" i="13"/>
  <c r="FI259" i="13"/>
  <c r="FI260" i="13"/>
  <c r="FI261" i="13"/>
  <c r="FI262" i="13"/>
  <c r="FI263" i="13"/>
  <c r="FI264" i="13"/>
  <c r="FI265" i="13"/>
  <c r="FI266" i="13"/>
  <c r="FI267" i="13"/>
  <c r="FI268" i="13"/>
  <c r="FI269" i="13"/>
  <c r="FI270" i="13"/>
  <c r="FI271" i="13"/>
  <c r="FI272" i="13"/>
  <c r="FI273" i="13"/>
  <c r="FI274" i="13"/>
  <c r="FI275" i="13"/>
  <c r="FI276" i="13"/>
  <c r="FI277" i="13"/>
  <c r="FI278" i="13"/>
  <c r="FI279" i="13"/>
  <c r="FI280" i="13"/>
  <c r="FI281" i="13"/>
  <c r="FI282" i="13"/>
  <c r="FI283" i="13"/>
  <c r="FH63" i="13"/>
  <c r="FH64" i="13"/>
  <c r="FH65" i="13"/>
  <c r="FH66" i="13"/>
  <c r="FH67" i="13"/>
  <c r="FH68" i="13"/>
  <c r="FH69" i="13"/>
  <c r="FH70" i="13"/>
  <c r="FH71" i="13"/>
  <c r="FH72" i="13"/>
  <c r="FH73" i="13"/>
  <c r="FH74" i="13"/>
  <c r="FH75" i="13"/>
  <c r="FH76" i="13"/>
  <c r="FH77" i="13"/>
  <c r="FH78" i="13"/>
  <c r="FH79" i="13"/>
  <c r="FH80" i="13"/>
  <c r="FH81" i="13"/>
  <c r="FH82" i="13"/>
  <c r="FH83" i="13"/>
  <c r="FH84" i="13"/>
  <c r="FH85" i="13"/>
  <c r="FH86" i="13"/>
  <c r="FH87" i="13"/>
  <c r="FH88" i="13"/>
  <c r="FH89" i="13"/>
  <c r="FH90" i="13"/>
  <c r="FH91" i="13"/>
  <c r="FH92" i="13"/>
  <c r="FH93" i="13"/>
  <c r="FH94" i="13"/>
  <c r="FH95" i="13"/>
  <c r="FH96" i="13"/>
  <c r="FH97" i="13"/>
  <c r="FH98" i="13"/>
  <c r="FH99" i="13"/>
  <c r="FH100" i="13"/>
  <c r="FH101" i="13"/>
  <c r="FH102" i="13"/>
  <c r="FH103" i="13"/>
  <c r="FH104" i="13"/>
  <c r="FH105" i="13"/>
  <c r="FH106" i="13"/>
  <c r="FH107" i="13"/>
  <c r="FH108" i="13"/>
  <c r="FH109" i="13"/>
  <c r="FH110" i="13"/>
  <c r="FH111" i="13"/>
  <c r="FH112" i="13"/>
  <c r="FH113" i="13"/>
  <c r="FH114" i="13"/>
  <c r="FH115" i="13"/>
  <c r="FH116" i="13"/>
  <c r="FH117" i="13"/>
  <c r="FH118" i="13"/>
  <c r="FH119" i="13"/>
  <c r="FH120" i="13"/>
  <c r="FH121" i="13"/>
  <c r="FH122" i="13"/>
  <c r="FH123" i="13"/>
  <c r="FH124" i="13"/>
  <c r="FH125" i="13"/>
  <c r="FH126" i="13"/>
  <c r="FH127" i="13"/>
  <c r="FH128" i="13"/>
  <c r="FH129" i="13"/>
  <c r="FH130" i="13"/>
  <c r="FH131" i="13"/>
  <c r="FH132" i="13"/>
  <c r="FH133" i="13"/>
  <c r="FH134" i="13"/>
  <c r="FH135" i="13"/>
  <c r="FH136" i="13"/>
  <c r="FH137" i="13"/>
  <c r="FH138" i="13"/>
  <c r="FH139" i="13"/>
  <c r="FH140" i="13"/>
  <c r="FH141" i="13"/>
  <c r="FH142" i="13"/>
  <c r="FH143" i="13"/>
  <c r="FH144" i="13"/>
  <c r="FH145" i="13"/>
  <c r="FH146" i="13"/>
  <c r="FH147" i="13"/>
  <c r="FH148" i="13"/>
  <c r="FH149" i="13"/>
  <c r="FH150" i="13"/>
  <c r="FH151" i="13"/>
  <c r="FH152" i="13"/>
  <c r="FH153" i="13"/>
  <c r="FH154" i="13"/>
  <c r="FH155" i="13"/>
  <c r="FH156" i="13"/>
  <c r="FH157" i="13"/>
  <c r="FH158" i="13"/>
  <c r="FH159" i="13"/>
  <c r="FH160" i="13"/>
  <c r="FH161" i="13"/>
  <c r="FH162" i="13"/>
  <c r="FH163" i="13"/>
  <c r="FH164" i="13"/>
  <c r="FH165" i="13"/>
  <c r="FH166" i="13"/>
  <c r="FH167" i="13"/>
  <c r="FH168" i="13"/>
  <c r="FH169" i="13"/>
  <c r="FH170" i="13"/>
  <c r="FH171" i="13"/>
  <c r="FH172" i="13"/>
  <c r="FH173" i="13"/>
  <c r="FH174" i="13"/>
  <c r="FH175" i="13"/>
  <c r="FH176" i="13"/>
  <c r="FH177" i="13"/>
  <c r="FH178" i="13"/>
  <c r="FH179" i="13"/>
  <c r="FH180" i="13"/>
  <c r="FH181" i="13"/>
  <c r="FH182" i="13"/>
  <c r="FH183" i="13"/>
  <c r="FH184" i="13"/>
  <c r="FH185" i="13"/>
  <c r="FH186" i="13"/>
  <c r="FH187" i="13"/>
  <c r="FH188" i="13"/>
  <c r="FH189" i="13"/>
  <c r="FH190" i="13"/>
  <c r="FH191" i="13"/>
  <c r="FH192" i="13"/>
  <c r="FH193" i="13"/>
  <c r="FH194" i="13"/>
  <c r="FH195" i="13"/>
  <c r="FH196" i="13"/>
  <c r="FH197" i="13"/>
  <c r="FH198" i="13"/>
  <c r="FH199" i="13"/>
  <c r="FH200" i="13"/>
  <c r="FH201" i="13"/>
  <c r="FH202" i="13"/>
  <c r="FH203" i="13"/>
  <c r="FH204" i="13"/>
  <c r="FH205" i="13"/>
  <c r="FH206" i="13"/>
  <c r="FH207" i="13"/>
  <c r="FH208" i="13"/>
  <c r="FH209" i="13"/>
  <c r="FH210" i="13"/>
  <c r="FH211" i="13"/>
  <c r="FH212" i="13"/>
  <c r="FH213" i="13"/>
  <c r="FH214" i="13"/>
  <c r="FH215" i="13"/>
  <c r="FH216" i="13"/>
  <c r="FH217" i="13"/>
  <c r="FH218" i="13"/>
  <c r="FH219" i="13"/>
  <c r="FH220" i="13"/>
  <c r="FH221" i="13"/>
  <c r="FH222" i="13"/>
  <c r="FH223" i="13"/>
  <c r="FH224" i="13"/>
  <c r="FH225" i="13"/>
  <c r="FH226" i="13"/>
  <c r="FH227" i="13"/>
  <c r="FH228" i="13"/>
  <c r="FH229" i="13"/>
  <c r="FH230" i="13"/>
  <c r="FH231" i="13"/>
  <c r="FH232" i="13"/>
  <c r="FH233" i="13"/>
  <c r="FH234" i="13"/>
  <c r="FH235" i="13"/>
  <c r="FH236" i="13"/>
  <c r="FH237" i="13"/>
  <c r="FH238" i="13"/>
  <c r="FH239" i="13"/>
  <c r="FH240" i="13"/>
  <c r="FH241" i="13"/>
  <c r="FH242" i="13"/>
  <c r="FH243" i="13"/>
  <c r="FH244" i="13"/>
  <c r="FH245" i="13"/>
  <c r="FH246" i="13"/>
  <c r="FH247" i="13"/>
  <c r="FH248" i="13"/>
  <c r="FH249" i="13"/>
  <c r="FH250" i="13"/>
  <c r="FH251" i="13"/>
  <c r="FH252" i="13"/>
  <c r="FH253" i="13"/>
  <c r="FH254" i="13"/>
  <c r="FH255" i="13"/>
  <c r="FH256" i="13"/>
  <c r="FH257" i="13"/>
  <c r="FH258" i="13"/>
  <c r="FH259" i="13"/>
  <c r="FH260" i="13"/>
  <c r="FH261" i="13"/>
  <c r="FH262" i="13"/>
  <c r="FH263" i="13"/>
  <c r="FH264" i="13"/>
  <c r="FH265" i="13"/>
  <c r="FH266" i="13"/>
  <c r="FH267" i="13"/>
  <c r="FH268" i="13"/>
  <c r="FH269" i="13"/>
  <c r="FH270" i="13"/>
  <c r="FH271" i="13"/>
  <c r="FH272" i="13"/>
  <c r="FH273" i="13"/>
  <c r="FH274" i="13"/>
  <c r="FH275" i="13"/>
  <c r="FH276" i="13"/>
  <c r="FH277" i="13"/>
  <c r="FH278" i="13"/>
  <c r="FH279" i="13"/>
  <c r="FH280" i="13"/>
  <c r="FH281" i="13"/>
  <c r="FH282" i="13"/>
  <c r="FH283" i="13"/>
  <c r="FG63" i="13"/>
  <c r="FG64" i="13"/>
  <c r="FG65" i="13"/>
  <c r="FG66" i="13"/>
  <c r="FG67" i="13"/>
  <c r="FG68" i="13"/>
  <c r="FG69" i="13"/>
  <c r="FG70" i="13"/>
  <c r="FG71" i="13"/>
  <c r="FG72" i="13"/>
  <c r="FG73" i="13"/>
  <c r="FG74" i="13"/>
  <c r="FG75" i="13"/>
  <c r="FG76" i="13"/>
  <c r="FG77" i="13"/>
  <c r="FG78" i="13"/>
  <c r="FG79" i="13"/>
  <c r="FG80" i="13"/>
  <c r="FG81" i="13"/>
  <c r="FG82" i="13"/>
  <c r="FG83" i="13"/>
  <c r="FG84" i="13"/>
  <c r="FG85" i="13"/>
  <c r="FG86" i="13"/>
  <c r="FG87" i="13"/>
  <c r="FG88" i="13"/>
  <c r="FG89" i="13"/>
  <c r="FG90" i="13"/>
  <c r="FG91" i="13"/>
  <c r="FG92" i="13"/>
  <c r="FG93" i="13"/>
  <c r="FG94" i="13"/>
  <c r="FG95" i="13"/>
  <c r="FG96" i="13"/>
  <c r="FG97" i="13"/>
  <c r="FG98" i="13"/>
  <c r="FG99" i="13"/>
  <c r="FG100" i="13"/>
  <c r="FG101" i="13"/>
  <c r="FG102" i="13"/>
  <c r="FG103" i="13"/>
  <c r="FG104" i="13"/>
  <c r="FG105" i="13"/>
  <c r="FG106" i="13"/>
  <c r="FG107" i="13"/>
  <c r="FG108" i="13"/>
  <c r="FG109" i="13"/>
  <c r="FG110" i="13"/>
  <c r="FG111" i="13"/>
  <c r="FG112" i="13"/>
  <c r="FG113" i="13"/>
  <c r="FG114" i="13"/>
  <c r="FG115" i="13"/>
  <c r="FG116" i="13"/>
  <c r="FG117" i="13"/>
  <c r="FG118" i="13"/>
  <c r="FG119" i="13"/>
  <c r="FG120" i="13"/>
  <c r="FG121" i="13"/>
  <c r="FG122" i="13"/>
  <c r="FG123" i="13"/>
  <c r="FG124" i="13"/>
  <c r="FG125" i="13"/>
  <c r="FG126" i="13"/>
  <c r="FG127" i="13"/>
  <c r="FG128" i="13"/>
  <c r="FG129" i="13"/>
  <c r="FG130" i="13"/>
  <c r="FG131" i="13"/>
  <c r="FG132" i="13"/>
  <c r="FG133" i="13"/>
  <c r="FG134" i="13"/>
  <c r="FG135" i="13"/>
  <c r="FG136" i="13"/>
  <c r="FG137" i="13"/>
  <c r="FG138" i="13"/>
  <c r="FG139" i="13"/>
  <c r="FG140" i="13"/>
  <c r="FG141" i="13"/>
  <c r="FG142" i="13"/>
  <c r="FG143" i="13"/>
  <c r="FG144" i="13"/>
  <c r="FG145" i="13"/>
  <c r="FG146" i="13"/>
  <c r="FG147" i="13"/>
  <c r="FG148" i="13"/>
  <c r="FG149" i="13"/>
  <c r="FG150" i="13"/>
  <c r="FG151" i="13"/>
  <c r="FG152" i="13"/>
  <c r="FG153" i="13"/>
  <c r="FG154" i="13"/>
  <c r="FG155" i="13"/>
  <c r="FG156" i="13"/>
  <c r="FG157" i="13"/>
  <c r="FG158" i="13"/>
  <c r="FG159" i="13"/>
  <c r="FG160" i="13"/>
  <c r="FG161" i="13"/>
  <c r="FG162" i="13"/>
  <c r="FG163" i="13"/>
  <c r="FG164" i="13"/>
  <c r="FG165" i="13"/>
  <c r="FG166" i="13"/>
  <c r="FG167" i="13"/>
  <c r="FG168" i="13"/>
  <c r="FG169" i="13"/>
  <c r="FG170" i="13"/>
  <c r="FG171" i="13"/>
  <c r="FG172" i="13"/>
  <c r="FG173" i="13"/>
  <c r="FG174" i="13"/>
  <c r="FG175" i="13"/>
  <c r="FG176" i="13"/>
  <c r="FG177" i="13"/>
  <c r="FG178" i="13"/>
  <c r="FG179" i="13"/>
  <c r="FG180" i="13"/>
  <c r="FG181" i="13"/>
  <c r="FG182" i="13"/>
  <c r="FG183" i="13"/>
  <c r="FG184" i="13"/>
  <c r="FG185" i="13"/>
  <c r="FG186" i="13"/>
  <c r="FG187" i="13"/>
  <c r="FG188" i="13"/>
  <c r="FG189" i="13"/>
  <c r="FG190" i="13"/>
  <c r="FG191" i="13"/>
  <c r="FG192" i="13"/>
  <c r="FG193" i="13"/>
  <c r="FG194" i="13"/>
  <c r="FG195" i="13"/>
  <c r="FG196" i="13"/>
  <c r="FG197" i="13"/>
  <c r="FG198" i="13"/>
  <c r="FG199" i="13"/>
  <c r="FG200" i="13"/>
  <c r="FG201" i="13"/>
  <c r="FG202" i="13"/>
  <c r="FG203" i="13"/>
  <c r="FG204" i="13"/>
  <c r="FG205" i="13"/>
  <c r="FG206" i="13"/>
  <c r="FG207" i="13"/>
  <c r="FG208" i="13"/>
  <c r="FG209" i="13"/>
  <c r="FG210" i="13"/>
  <c r="FG211" i="13"/>
  <c r="FG212" i="13"/>
  <c r="FG213" i="13"/>
  <c r="FG214" i="13"/>
  <c r="FG215" i="13"/>
  <c r="FG216" i="13"/>
  <c r="FG217" i="13"/>
  <c r="FG218" i="13"/>
  <c r="FG219" i="13"/>
  <c r="FG220" i="13"/>
  <c r="FG221" i="13"/>
  <c r="FG222" i="13"/>
  <c r="FG223" i="13"/>
  <c r="FG224" i="13"/>
  <c r="FG225" i="13"/>
  <c r="FG226" i="13"/>
  <c r="FG227" i="13"/>
  <c r="FG228" i="13"/>
  <c r="FG229" i="13"/>
  <c r="FG230" i="13"/>
  <c r="FG231" i="13"/>
  <c r="FG232" i="13"/>
  <c r="FG233" i="13"/>
  <c r="FG234" i="13"/>
  <c r="FG235" i="13"/>
  <c r="FG236" i="13"/>
  <c r="FG237" i="13"/>
  <c r="FG238" i="13"/>
  <c r="FG239" i="13"/>
  <c r="FG240" i="13"/>
  <c r="FG241" i="13"/>
  <c r="FG242" i="13"/>
  <c r="FG243" i="13"/>
  <c r="FG244" i="13"/>
  <c r="FG245" i="13"/>
  <c r="FG246" i="13"/>
  <c r="FG247" i="13"/>
  <c r="FG248" i="13"/>
  <c r="FG249" i="13"/>
  <c r="FG250" i="13"/>
  <c r="FG251" i="13"/>
  <c r="FG252" i="13"/>
  <c r="FG253" i="13"/>
  <c r="FG254" i="13"/>
  <c r="FG255" i="13"/>
  <c r="FG256" i="13"/>
  <c r="FG257" i="13"/>
  <c r="FG258" i="13"/>
  <c r="FG259" i="13"/>
  <c r="FG260" i="13"/>
  <c r="FG261" i="13"/>
  <c r="FG262" i="13"/>
  <c r="FG263" i="13"/>
  <c r="FG264" i="13"/>
  <c r="FG265" i="13"/>
  <c r="FG266" i="13"/>
  <c r="FG267" i="13"/>
  <c r="FG268" i="13"/>
  <c r="FG269" i="13"/>
  <c r="FG270" i="13"/>
  <c r="FG271" i="13"/>
  <c r="FG272" i="13"/>
  <c r="FG273" i="13"/>
  <c r="FG274" i="13"/>
  <c r="FG275" i="13"/>
  <c r="FG276" i="13"/>
  <c r="FG277" i="13"/>
  <c r="FG278" i="13"/>
  <c r="FG279" i="13"/>
  <c r="FG280" i="13"/>
  <c r="FG281" i="13"/>
  <c r="FG282" i="13"/>
  <c r="FG283" i="13"/>
  <c r="FU62" i="13"/>
  <c r="FT62" i="13"/>
  <c r="FS62" i="13"/>
  <c r="FR62" i="13"/>
  <c r="FQ62" i="13"/>
  <c r="FP62" i="13"/>
  <c r="FO62" i="13"/>
  <c r="FN62" i="13"/>
  <c r="FM62" i="13"/>
  <c r="FL62" i="13"/>
  <c r="FK62" i="13"/>
  <c r="FJ62" i="13"/>
  <c r="FI62" i="13"/>
  <c r="FH62" i="13"/>
  <c r="FG62" i="13"/>
  <c r="H53" i="37"/>
  <c r="H54" i="37"/>
  <c r="H55" i="37"/>
  <c r="H56" i="37"/>
  <c r="H57" i="37"/>
  <c r="H58" i="37"/>
  <c r="H59" i="37"/>
  <c r="H60" i="37"/>
  <c r="H61" i="37"/>
  <c r="H62" i="37"/>
  <c r="H63" i="37"/>
  <c r="H64" i="37"/>
  <c r="H65" i="37"/>
  <c r="H66" i="37"/>
  <c r="H67" i="37"/>
  <c r="H68" i="37"/>
  <c r="H69" i="37"/>
  <c r="H70" i="37"/>
  <c r="H71" i="37"/>
  <c r="H72" i="37"/>
  <c r="H73" i="37"/>
  <c r="H74" i="37"/>
  <c r="H75" i="37"/>
  <c r="H76" i="37"/>
  <c r="H77" i="37"/>
  <c r="H78" i="37"/>
  <c r="H79" i="37"/>
  <c r="H80" i="37"/>
  <c r="H81" i="37"/>
  <c r="H82" i="37"/>
  <c r="H83" i="37"/>
  <c r="H84" i="37"/>
  <c r="H85" i="37"/>
  <c r="H86" i="37"/>
  <c r="H87" i="37"/>
  <c r="H88" i="37"/>
  <c r="H89" i="37"/>
  <c r="H90" i="37"/>
  <c r="H91" i="37"/>
  <c r="H92" i="37"/>
  <c r="H93" i="37"/>
  <c r="H94" i="37"/>
  <c r="H95" i="37"/>
  <c r="H96" i="37"/>
  <c r="H97" i="37"/>
  <c r="H98" i="37"/>
  <c r="H99" i="37"/>
  <c r="H100" i="37"/>
  <c r="H101" i="37"/>
  <c r="H102" i="37"/>
  <c r="H103" i="37"/>
  <c r="H104" i="37"/>
  <c r="H105" i="37"/>
  <c r="H106" i="37"/>
  <c r="H107" i="37"/>
  <c r="H108" i="37"/>
  <c r="H109" i="37"/>
  <c r="H110" i="37"/>
  <c r="H111" i="37"/>
  <c r="H112" i="37"/>
  <c r="H113" i="37"/>
  <c r="H114" i="37"/>
  <c r="H115" i="37"/>
  <c r="H116" i="37"/>
  <c r="H117" i="37"/>
  <c r="H118" i="37"/>
  <c r="H119" i="37"/>
  <c r="H120" i="37"/>
  <c r="H121" i="37"/>
  <c r="H122" i="37"/>
  <c r="H123" i="37"/>
  <c r="H124" i="37"/>
  <c r="H125" i="37"/>
  <c r="H126" i="37"/>
  <c r="H127" i="37"/>
  <c r="H128" i="37"/>
  <c r="H129" i="37"/>
  <c r="H130" i="37"/>
  <c r="H131" i="37"/>
  <c r="H132" i="37"/>
  <c r="H133" i="37"/>
  <c r="H134" i="37"/>
  <c r="H135" i="37"/>
  <c r="H136" i="37"/>
  <c r="H137" i="37"/>
  <c r="H138" i="37"/>
  <c r="H139" i="37"/>
  <c r="H140" i="37"/>
  <c r="H141" i="37"/>
  <c r="H142" i="37"/>
  <c r="H143" i="37"/>
  <c r="H144" i="37"/>
  <c r="H145" i="37"/>
  <c r="H146" i="37"/>
  <c r="H147" i="37"/>
  <c r="H148" i="37"/>
  <c r="H149" i="37"/>
  <c r="H150" i="37"/>
  <c r="H151" i="37"/>
  <c r="H152" i="37"/>
  <c r="H153" i="37"/>
  <c r="H154" i="37"/>
  <c r="H155" i="37"/>
  <c r="H156" i="37"/>
  <c r="H157" i="37"/>
  <c r="H158" i="37"/>
  <c r="H159" i="37"/>
  <c r="H160" i="37"/>
  <c r="H161" i="37"/>
  <c r="H162" i="37"/>
  <c r="H163" i="37"/>
  <c r="H164" i="37"/>
  <c r="H165" i="37"/>
  <c r="H166" i="37"/>
  <c r="H167" i="37"/>
  <c r="H168" i="37"/>
  <c r="H169" i="37"/>
  <c r="H170" i="37"/>
  <c r="H171" i="37"/>
  <c r="H172" i="37"/>
  <c r="H173" i="37"/>
  <c r="H174" i="37"/>
  <c r="H175" i="37"/>
  <c r="H176" i="37"/>
  <c r="H177" i="37"/>
  <c r="H178" i="37"/>
  <c r="H179" i="37"/>
  <c r="H180" i="37"/>
  <c r="H181" i="37"/>
  <c r="H182" i="37"/>
  <c r="H183" i="37"/>
  <c r="H184" i="37"/>
  <c r="H185" i="37"/>
  <c r="H186" i="37"/>
  <c r="H187" i="37"/>
  <c r="H188" i="37"/>
  <c r="H189" i="37"/>
  <c r="H190" i="37"/>
  <c r="H191" i="37"/>
  <c r="H192" i="37"/>
  <c r="H193" i="37"/>
  <c r="H194" i="37"/>
  <c r="H195" i="37"/>
  <c r="H196" i="37"/>
  <c r="H197" i="37"/>
  <c r="H198" i="37"/>
  <c r="H199" i="37"/>
  <c r="H200" i="37"/>
  <c r="H201" i="37"/>
  <c r="H202" i="37"/>
  <c r="H203" i="37"/>
  <c r="H204" i="37"/>
  <c r="H205" i="37"/>
  <c r="H206" i="37"/>
  <c r="H207" i="37"/>
  <c r="H208" i="37"/>
  <c r="H209" i="37"/>
  <c r="H210" i="37"/>
  <c r="H211" i="37"/>
  <c r="H212" i="37"/>
  <c r="H213" i="37"/>
  <c r="H214" i="37"/>
  <c r="H215" i="37"/>
  <c r="H216" i="37"/>
  <c r="H217" i="37"/>
  <c r="H218" i="37"/>
  <c r="H219" i="37"/>
  <c r="H220" i="37"/>
  <c r="H221" i="37"/>
  <c r="H222" i="37"/>
  <c r="H223" i="37"/>
  <c r="H224" i="37"/>
  <c r="H225" i="37"/>
  <c r="H226" i="37"/>
  <c r="H227" i="37"/>
  <c r="H228" i="37"/>
  <c r="H229" i="37"/>
  <c r="H230" i="37"/>
  <c r="H231" i="37"/>
  <c r="H232" i="37"/>
  <c r="H233" i="37"/>
  <c r="H234" i="37"/>
  <c r="H235" i="37"/>
  <c r="H236" i="37"/>
  <c r="H237" i="37"/>
  <c r="H238" i="37"/>
  <c r="H239" i="37"/>
  <c r="H240" i="37"/>
  <c r="H241" i="37"/>
  <c r="H242" i="37"/>
  <c r="H243" i="37"/>
  <c r="H244" i="37"/>
  <c r="H245" i="37"/>
  <c r="H246" i="37"/>
  <c r="H247" i="37"/>
  <c r="H248" i="37"/>
  <c r="H249" i="37"/>
  <c r="H250" i="37"/>
  <c r="H251" i="37"/>
  <c r="H252" i="37"/>
  <c r="H253" i="37"/>
  <c r="H254" i="37"/>
  <c r="H255" i="37"/>
  <c r="H256" i="37"/>
  <c r="H257" i="37"/>
  <c r="H258" i="37"/>
  <c r="H259" i="37"/>
  <c r="H260" i="37"/>
  <c r="H261" i="37"/>
  <c r="H262" i="37"/>
  <c r="H263" i="37"/>
  <c r="H264" i="37"/>
  <c r="H265" i="37"/>
  <c r="H266" i="37"/>
  <c r="H267" i="37"/>
  <c r="H268" i="37"/>
  <c r="H269" i="37"/>
  <c r="H270" i="37"/>
  <c r="H271" i="37"/>
  <c r="H272" i="37"/>
  <c r="H273" i="37"/>
  <c r="H274" i="37"/>
  <c r="H275" i="37"/>
  <c r="H276" i="37"/>
  <c r="H277" i="37"/>
  <c r="H278" i="37"/>
  <c r="H279" i="37"/>
  <c r="H280" i="37"/>
  <c r="H281" i="37"/>
  <c r="H282" i="37"/>
  <c r="H283" i="37"/>
  <c r="H284" i="37"/>
  <c r="H285" i="37"/>
  <c r="H286" i="37"/>
  <c r="H287" i="37"/>
  <c r="H288" i="37"/>
  <c r="H289" i="37"/>
  <c r="H290" i="37"/>
  <c r="H291" i="37"/>
  <c r="H292" i="37"/>
  <c r="H293" i="37"/>
  <c r="H294" i="37"/>
  <c r="H295" i="37"/>
  <c r="H296" i="37"/>
  <c r="H297" i="37"/>
  <c r="H298" i="37"/>
  <c r="H299" i="37"/>
  <c r="H300" i="37"/>
  <c r="H301" i="37"/>
  <c r="H302" i="37"/>
  <c r="H303" i="37"/>
  <c r="H304" i="37"/>
  <c r="H305" i="37"/>
  <c r="H306" i="37"/>
  <c r="H307" i="37"/>
  <c r="H52" i="37"/>
  <c r="BJ47" i="37"/>
  <c r="BC47" i="37"/>
  <c r="AV47" i="37"/>
  <c r="AO47" i="37"/>
  <c r="AH47" i="37"/>
  <c r="AA47" i="37"/>
  <c r="T47" i="37"/>
  <c r="M47" i="37"/>
  <c r="CF103" i="12" l="1"/>
  <c r="EF30" i="12"/>
  <c r="H626" i="11"/>
  <c r="H622" i="11"/>
  <c r="H614" i="11"/>
  <c r="H606" i="11"/>
  <c r="H598" i="11"/>
  <c r="H594" i="11"/>
  <c r="H582" i="11"/>
  <c r="H578" i="11"/>
  <c r="CO578" i="11"/>
  <c r="AY578" i="11" s="1"/>
  <c r="CH578" i="11"/>
  <c r="CA578" i="11"/>
  <c r="AK578" i="11" s="1"/>
  <c r="CM578" i="11"/>
  <c r="CF578" i="11"/>
  <c r="BZ578" i="11"/>
  <c r="BE578" i="11" s="1"/>
  <c r="CL578" i="11"/>
  <c r="BQ578" i="11" s="1"/>
  <c r="H629" i="11"/>
  <c r="H625" i="11"/>
  <c r="H613" i="11"/>
  <c r="H609" i="11"/>
  <c r="H597" i="11"/>
  <c r="H581" i="11"/>
  <c r="H577" i="11"/>
  <c r="H573" i="11"/>
  <c r="AV576" i="11"/>
  <c r="CB578" i="11"/>
  <c r="CK579" i="11"/>
  <c r="CI579" i="11"/>
  <c r="CO583" i="11"/>
  <c r="BT583" i="11" s="1"/>
  <c r="CF583" i="11"/>
  <c r="AP583" i="11" s="1"/>
  <c r="CM583" i="11"/>
  <c r="CB583" i="11"/>
  <c r="CI600" i="11"/>
  <c r="CK600" i="11"/>
  <c r="BP600" i="11" s="1"/>
  <c r="CC600" i="11"/>
  <c r="BH600" i="11" s="1"/>
  <c r="AV602" i="11"/>
  <c r="BQ602" i="11"/>
  <c r="CH610" i="11"/>
  <c r="BM610" i="11" s="1"/>
  <c r="CH613" i="11"/>
  <c r="CC613" i="11"/>
  <c r="AQ615" i="11"/>
  <c r="CL620" i="11"/>
  <c r="AV620" i="11" s="1"/>
  <c r="CG620" i="11"/>
  <c r="BL620" i="11" s="1"/>
  <c r="CC620" i="11"/>
  <c r="CE578" i="11"/>
  <c r="CE579" i="11"/>
  <c r="BJ579" i="11" s="1"/>
  <c r="CK581" i="11"/>
  <c r="CI581" i="11"/>
  <c r="CE581" i="11"/>
  <c r="BJ581" i="11" s="1"/>
  <c r="CA583" i="11"/>
  <c r="CL585" i="11"/>
  <c r="AV585" i="11" s="1"/>
  <c r="CN585" i="11"/>
  <c r="CF585" i="11"/>
  <c r="CF587" i="11"/>
  <c r="AP587" i="11" s="1"/>
  <c r="CN587" i="11"/>
  <c r="AX587" i="11" s="1"/>
  <c r="CB587" i="11"/>
  <c r="CL589" i="11"/>
  <c r="CK589" i="11"/>
  <c r="AU589" i="11" s="1"/>
  <c r="CB589" i="11"/>
  <c r="CH589" i="11"/>
  <c r="BZ589" i="11"/>
  <c r="BE589" i="11" s="1"/>
  <c r="CK593" i="11"/>
  <c r="AU593" i="11" s="1"/>
  <c r="BZ593" i="11"/>
  <c r="BE593" i="11" s="1"/>
  <c r="CN595" i="11"/>
  <c r="BS595" i="11" s="1"/>
  <c r="CH595" i="11"/>
  <c r="CA600" i="11"/>
  <c r="BF600" i="11" s="1"/>
  <c r="CM613" i="11"/>
  <c r="BZ620" i="11"/>
  <c r="CO621" i="11"/>
  <c r="BT621" i="11" s="1"/>
  <c r="CE621" i="11"/>
  <c r="CM621" i="11"/>
  <c r="AW621" i="11" s="1"/>
  <c r="CB621" i="11"/>
  <c r="CO626" i="11"/>
  <c r="CL626" i="11"/>
  <c r="BQ626" i="11" s="1"/>
  <c r="H630" i="11"/>
  <c r="H618" i="11"/>
  <c r="H610" i="11"/>
  <c r="H602" i="11"/>
  <c r="H590" i="11"/>
  <c r="H586" i="11"/>
  <c r="H574" i="11"/>
  <c r="AS577" i="11"/>
  <c r="AM586" i="11"/>
  <c r="AQ589" i="11"/>
  <c r="BL589" i="11"/>
  <c r="CJ610" i="11"/>
  <c r="AT610" i="11" s="1"/>
  <c r="CB610" i="11"/>
  <c r="CN610" i="11"/>
  <c r="BZ610" i="11"/>
  <c r="H633" i="11"/>
  <c r="H621" i="11"/>
  <c r="H617" i="11"/>
  <c r="H605" i="11"/>
  <c r="H603" i="11"/>
  <c r="H601" i="11"/>
  <c r="H593" i="11"/>
  <c r="H589" i="11"/>
  <c r="H585" i="11"/>
  <c r="CO574" i="11"/>
  <c r="AY574" i="11" s="1"/>
  <c r="CH574" i="11"/>
  <c r="CA574" i="11"/>
  <c r="CM574" i="11"/>
  <c r="CF574" i="11"/>
  <c r="BZ574" i="11"/>
  <c r="BE574" i="11" s="1"/>
  <c r="CL574" i="11"/>
  <c r="BQ574" i="11" s="1"/>
  <c r="CJ578" i="11"/>
  <c r="CO580" i="11"/>
  <c r="AY580" i="11" s="1"/>
  <c r="CL580" i="11"/>
  <c r="CB580" i="11"/>
  <c r="CJ580" i="11"/>
  <c r="BZ580" i="11"/>
  <c r="BE580" i="11" s="1"/>
  <c r="CH583" i="11"/>
  <c r="BM583" i="11" s="1"/>
  <c r="CM600" i="11"/>
  <c r="CJ602" i="11"/>
  <c r="CE602" i="11"/>
  <c r="CC602" i="11"/>
  <c r="BH602" i="11" s="1"/>
  <c r="CJ608" i="11"/>
  <c r="CD608" i="11"/>
  <c r="BZ608" i="11"/>
  <c r="BL611" i="11"/>
  <c r="AQ611" i="11"/>
  <c r="CF614" i="11"/>
  <c r="CD614" i="11"/>
  <c r="CA614" i="11"/>
  <c r="AK614" i="11" s="1"/>
  <c r="CG618" i="11"/>
  <c r="AQ618" i="11" s="1"/>
  <c r="CK620" i="11"/>
  <c r="BZ621" i="11"/>
  <c r="CI624" i="11"/>
  <c r="CF624" i="11"/>
  <c r="AP624" i="11" s="1"/>
  <c r="CA626" i="11"/>
  <c r="H632" i="11"/>
  <c r="H628" i="11"/>
  <c r="H624" i="11"/>
  <c r="H620" i="11"/>
  <c r="H616" i="11"/>
  <c r="H612" i="11"/>
  <c r="H608" i="11"/>
  <c r="H604" i="11"/>
  <c r="H600" i="11"/>
  <c r="H596" i="11"/>
  <c r="H592" i="11"/>
  <c r="H588" i="11"/>
  <c r="H584" i="11"/>
  <c r="H580" i="11"/>
  <c r="H576" i="11"/>
  <c r="CH576" i="11"/>
  <c r="BM576" i="11" s="1"/>
  <c r="CK586" i="11"/>
  <c r="CM588" i="11"/>
  <c r="CH594" i="11"/>
  <c r="AR594" i="11" s="1"/>
  <c r="CD601" i="11"/>
  <c r="BI601" i="11" s="1"/>
  <c r="CG603" i="11"/>
  <c r="CG612" i="11"/>
  <c r="CL617" i="11"/>
  <c r="AV617" i="11" s="1"/>
  <c r="AY627" i="11"/>
  <c r="CE627" i="11"/>
  <c r="H631" i="11"/>
  <c r="H627" i="11"/>
  <c r="H623" i="11"/>
  <c r="H619" i="11"/>
  <c r="H615" i="11"/>
  <c r="H611" i="11"/>
  <c r="H607" i="11"/>
  <c r="H599" i="11"/>
  <c r="H595" i="11"/>
  <c r="H591" i="11"/>
  <c r="H587" i="11"/>
  <c r="H583" i="11"/>
  <c r="H579" i="11"/>
  <c r="H575" i="11"/>
  <c r="CH601" i="11"/>
  <c r="CO603" i="11"/>
  <c r="BT603" i="11" s="1"/>
  <c r="CK612" i="11"/>
  <c r="CN617" i="11"/>
  <c r="CH627" i="11"/>
  <c r="AO599" i="11"/>
  <c r="BJ599" i="11"/>
  <c r="CK575" i="11"/>
  <c r="BP575" i="11" s="1"/>
  <c r="CA575" i="11"/>
  <c r="CM575" i="11"/>
  <c r="BR575" i="11" s="1"/>
  <c r="CI575" i="11"/>
  <c r="CE575" i="11"/>
  <c r="BJ575" i="11" s="1"/>
  <c r="AK587" i="11"/>
  <c r="BF587" i="11"/>
  <c r="BL588" i="11"/>
  <c r="AQ588" i="11"/>
  <c r="CL590" i="11"/>
  <c r="CK590" i="11"/>
  <c r="BP590" i="11" s="1"/>
  <c r="BZ590" i="11"/>
  <c r="AJ590" i="11" s="1"/>
  <c r="CH590" i="11"/>
  <c r="AR590" i="11" s="1"/>
  <c r="CE590" i="11"/>
  <c r="CM590" i="11"/>
  <c r="AW590" i="11" s="1"/>
  <c r="CC590" i="11"/>
  <c r="BH590" i="11" s="1"/>
  <c r="AO578" i="11"/>
  <c r="BJ578" i="11"/>
  <c r="BK583" i="11"/>
  <c r="CG584" i="11"/>
  <c r="CE584" i="11"/>
  <c r="AO584" i="11" s="1"/>
  <c r="CM584" i="11"/>
  <c r="CB584" i="11"/>
  <c r="BG584" i="11" s="1"/>
  <c r="CO584" i="11"/>
  <c r="BT584" i="11" s="1"/>
  <c r="AL627" i="11"/>
  <c r="BG627" i="11"/>
  <c r="BP628" i="11"/>
  <c r="AU628" i="11"/>
  <c r="AV630" i="11"/>
  <c r="BQ630" i="11"/>
  <c r="BS604" i="11"/>
  <c r="AX604" i="11"/>
  <c r="BP605" i="11"/>
  <c r="AU605" i="11"/>
  <c r="BG574" i="11"/>
  <c r="AL574" i="11"/>
  <c r="BG576" i="11"/>
  <c r="AL576" i="11"/>
  <c r="CO591" i="11"/>
  <c r="BT591" i="11" s="1"/>
  <c r="CM591" i="11"/>
  <c r="CH591" i="11"/>
  <c r="CB591" i="11"/>
  <c r="CI591" i="11"/>
  <c r="CA591" i="11"/>
  <c r="CN591" i="11"/>
  <c r="CF591" i="11"/>
  <c r="BZ591" i="11"/>
  <c r="BE591" i="11" s="1"/>
  <c r="CJ591" i="11"/>
  <c r="CE591" i="11"/>
  <c r="AO591" i="11" s="1"/>
  <c r="CD591" i="11"/>
  <c r="CO632" i="11"/>
  <c r="CM632" i="11"/>
  <c r="CH632" i="11"/>
  <c r="CB632" i="11"/>
  <c r="CJ632" i="11"/>
  <c r="CE632" i="11"/>
  <c r="BZ632" i="11"/>
  <c r="BE632" i="11" s="1"/>
  <c r="CN632" i="11"/>
  <c r="CD632" i="11"/>
  <c r="CL632" i="11"/>
  <c r="CA632" i="11"/>
  <c r="AK632" i="11" s="1"/>
  <c r="CI632" i="11"/>
  <c r="CF632" i="11"/>
  <c r="AP632" i="11" s="1"/>
  <c r="AO574" i="11"/>
  <c r="BJ574" i="11"/>
  <c r="BQ591" i="11"/>
  <c r="AV591" i="11"/>
  <c r="AP614" i="11"/>
  <c r="BK614" i="11"/>
  <c r="AX614" i="11"/>
  <c r="BS614" i="11"/>
  <c r="CI616" i="11"/>
  <c r="CO616" i="11"/>
  <c r="AY616" i="11" s="1"/>
  <c r="BZ616" i="11"/>
  <c r="AJ616" i="11" s="1"/>
  <c r="CH616" i="11"/>
  <c r="BM616" i="11" s="1"/>
  <c r="CK616" i="11"/>
  <c r="CD616" i="11"/>
  <c r="AT574" i="11"/>
  <c r="CL582" i="11"/>
  <c r="CE582" i="11"/>
  <c r="CM582" i="11"/>
  <c r="BR582" i="11" s="1"/>
  <c r="CC582" i="11"/>
  <c r="CK582" i="11"/>
  <c r="AU582" i="11" s="1"/>
  <c r="CH582" i="11"/>
  <c r="AL583" i="11"/>
  <c r="BG583" i="11"/>
  <c r="CO592" i="11"/>
  <c r="BT592" i="11" s="1"/>
  <c r="CB592" i="11"/>
  <c r="CM592" i="11"/>
  <c r="BR592" i="11" s="1"/>
  <c r="CG592" i="11"/>
  <c r="CE592" i="11"/>
  <c r="BJ592" i="11" s="1"/>
  <c r="BP620" i="11"/>
  <c r="AU620" i="11"/>
  <c r="BK578" i="11"/>
  <c r="AP578" i="11"/>
  <c r="BP586" i="11"/>
  <c r="AU586" i="11"/>
  <c r="AV594" i="11"/>
  <c r="BQ594" i="11"/>
  <c r="AS599" i="11"/>
  <c r="BN599" i="11"/>
  <c r="CO604" i="11"/>
  <c r="CL604" i="11"/>
  <c r="BQ604" i="11" s="1"/>
  <c r="CF604" i="11"/>
  <c r="CA604" i="11"/>
  <c r="AK604" i="11" s="1"/>
  <c r="CJ604" i="11"/>
  <c r="CD604" i="11"/>
  <c r="CI604" i="11"/>
  <c r="CB604" i="11"/>
  <c r="CH604" i="11"/>
  <c r="CE604" i="11"/>
  <c r="CM604" i="11"/>
  <c r="BZ604" i="11"/>
  <c r="BE604" i="11" s="1"/>
  <c r="BK574" i="11"/>
  <c r="AP574" i="11"/>
  <c r="BI576" i="11"/>
  <c r="AN576" i="11"/>
  <c r="BG580" i="11"/>
  <c r="AL580" i="11"/>
  <c r="BM589" i="11"/>
  <c r="AR589" i="11"/>
  <c r="CE598" i="11"/>
  <c r="CM598" i="11"/>
  <c r="CC598" i="11"/>
  <c r="BH598" i="11" s="1"/>
  <c r="CI598" i="11"/>
  <c r="AS598" i="11" s="1"/>
  <c r="CA598" i="11"/>
  <c r="BO610" i="11"/>
  <c r="AS610" i="11"/>
  <c r="BN610" i="11"/>
  <c r="BE612" i="11"/>
  <c r="DN612" i="11" s="1"/>
  <c r="AJ612" i="11"/>
  <c r="CC619" i="11"/>
  <c r="AM619" i="11" s="1"/>
  <c r="CJ619" i="11"/>
  <c r="CF619" i="11"/>
  <c r="AP619" i="11" s="1"/>
  <c r="CI631" i="11"/>
  <c r="CH631" i="11"/>
  <c r="AR631" i="11" s="1"/>
  <c r="CO631" i="11"/>
  <c r="BZ631" i="11"/>
  <c r="CK631" i="11"/>
  <c r="CD631" i="11"/>
  <c r="CK573" i="11"/>
  <c r="CA573" i="11"/>
  <c r="AK574" i="11"/>
  <c r="BF574" i="11"/>
  <c r="AR583" i="11"/>
  <c r="BQ583" i="11"/>
  <c r="AV583" i="11"/>
  <c r="BS587" i="11"/>
  <c r="BK587" i="11"/>
  <c r="BG589" i="11"/>
  <c r="AL589" i="11"/>
  <c r="CL593" i="11"/>
  <c r="AV593" i="11" s="1"/>
  <c r="CF593" i="11"/>
  <c r="BK593" i="11" s="1"/>
  <c r="CH593" i="11"/>
  <c r="BM593" i="11" s="1"/>
  <c r="CC593" i="11"/>
  <c r="AM593" i="11" s="1"/>
  <c r="BM595" i="11"/>
  <c r="AR595" i="11"/>
  <c r="BN596" i="11"/>
  <c r="AS596" i="11"/>
  <c r="CK598" i="11"/>
  <c r="BP598" i="11" s="1"/>
  <c r="CO599" i="11"/>
  <c r="AY599" i="11" s="1"/>
  <c r="CM599" i="11"/>
  <c r="CH599" i="11"/>
  <c r="CB599" i="11"/>
  <c r="CL599" i="11"/>
  <c r="BQ599" i="11" s="1"/>
  <c r="CF599" i="11"/>
  <c r="BK599" i="11" s="1"/>
  <c r="CA599" i="11"/>
  <c r="CN599" i="11"/>
  <c r="CD599" i="11"/>
  <c r="BI599" i="11" s="1"/>
  <c r="CJ599" i="11"/>
  <c r="BZ599" i="11"/>
  <c r="BR607" i="11"/>
  <c r="AW607" i="11"/>
  <c r="BE610" i="11"/>
  <c r="AJ610" i="11"/>
  <c r="AX610" i="11"/>
  <c r="BS610" i="11"/>
  <c r="BM630" i="11"/>
  <c r="AR630" i="11"/>
  <c r="CM577" i="11"/>
  <c r="BR577" i="11" s="1"/>
  <c r="CM579" i="11"/>
  <c r="BR579" i="11" s="1"/>
  <c r="CM581" i="11"/>
  <c r="BR581" i="11" s="1"/>
  <c r="CD583" i="11"/>
  <c r="CI583" i="11"/>
  <c r="CN583" i="11"/>
  <c r="CH585" i="11"/>
  <c r="BM585" i="11" s="1"/>
  <c r="CE586" i="11"/>
  <c r="BJ586" i="11" s="1"/>
  <c r="CL586" i="11"/>
  <c r="CO587" i="11"/>
  <c r="BT587" i="11" s="1"/>
  <c r="CJ587" i="11"/>
  <c r="CD587" i="11"/>
  <c r="BI587" i="11" s="1"/>
  <c r="CI587" i="11"/>
  <c r="CO595" i="11"/>
  <c r="AY595" i="11" s="1"/>
  <c r="CL595" i="11"/>
  <c r="CF595" i="11"/>
  <c r="BK595" i="11" s="1"/>
  <c r="CA595" i="11"/>
  <c r="CJ595" i="11"/>
  <c r="CE595" i="11"/>
  <c r="BZ595" i="11"/>
  <c r="CI595" i="11"/>
  <c r="CM596" i="11"/>
  <c r="CC596" i="11"/>
  <c r="BH596" i="11" s="1"/>
  <c r="CK596" i="11"/>
  <c r="BP596" i="11" s="1"/>
  <c r="CA596" i="11"/>
  <c r="BJ602" i="11"/>
  <c r="AO602" i="11"/>
  <c r="AW609" i="11"/>
  <c r="BR609" i="11"/>
  <c r="BG610" i="11"/>
  <c r="AL610" i="11"/>
  <c r="BI614" i="11"/>
  <c r="AN614" i="11"/>
  <c r="BO621" i="11"/>
  <c r="AT621" i="11"/>
  <c r="CI623" i="11"/>
  <c r="BZ623" i="11"/>
  <c r="AJ623" i="11" s="1"/>
  <c r="CN623" i="11"/>
  <c r="CD623" i="11"/>
  <c r="CH623" i="11"/>
  <c r="CB623" i="11"/>
  <c r="AL624" i="11"/>
  <c r="BG624" i="11"/>
  <c r="CD574" i="11"/>
  <c r="BI574" i="11" s="1"/>
  <c r="CI574" i="11"/>
  <c r="CN574" i="11"/>
  <c r="BS574" i="11" s="1"/>
  <c r="CF576" i="11"/>
  <c r="BK576" i="11" s="1"/>
  <c r="CN576" i="11"/>
  <c r="BS576" i="11" s="1"/>
  <c r="CA577" i="11"/>
  <c r="CD578" i="11"/>
  <c r="BI578" i="11" s="1"/>
  <c r="CI578" i="11"/>
  <c r="CN578" i="11"/>
  <c r="BS578" i="11" s="1"/>
  <c r="CA579" i="11"/>
  <c r="AN580" i="11"/>
  <c r="CF580" i="11"/>
  <c r="BK580" i="11" s="1"/>
  <c r="CN580" i="11"/>
  <c r="BS580" i="11" s="1"/>
  <c r="CA581" i="11"/>
  <c r="BZ583" i="11"/>
  <c r="BE583" i="11" s="1"/>
  <c r="CE583" i="11"/>
  <c r="AO583" i="11" s="1"/>
  <c r="CJ583" i="11"/>
  <c r="BZ585" i="11"/>
  <c r="BE585" i="11" s="1"/>
  <c r="CK585" i="11"/>
  <c r="BZ586" i="11"/>
  <c r="AJ586" i="11" s="1"/>
  <c r="CG586" i="11"/>
  <c r="BL586" i="11" s="1"/>
  <c r="BZ587" i="11"/>
  <c r="CE587" i="11"/>
  <c r="CL587" i="11"/>
  <c r="CO588" i="11"/>
  <c r="BT588" i="11" s="1"/>
  <c r="CB595" i="11"/>
  <c r="CM595" i="11"/>
  <c r="CE596" i="11"/>
  <c r="BJ596" i="11" s="1"/>
  <c r="CO597" i="11"/>
  <c r="AY597" i="11" s="1"/>
  <c r="CJ597" i="11"/>
  <c r="BO597" i="11" s="1"/>
  <c r="CB597" i="11"/>
  <c r="CH597" i="11"/>
  <c r="BZ597" i="11"/>
  <c r="CN597" i="11"/>
  <c r="CM605" i="11"/>
  <c r="CN605" i="11"/>
  <c r="AX605" i="11" s="1"/>
  <c r="CC605" i="11"/>
  <c r="CI605" i="11"/>
  <c r="AS605" i="11" s="1"/>
  <c r="CF605" i="11"/>
  <c r="CJ607" i="11"/>
  <c r="CI607" i="11"/>
  <c r="CE607" i="11"/>
  <c r="BJ607" i="11" s="1"/>
  <c r="CB607" i="11"/>
  <c r="BQ614" i="11"/>
  <c r="AV614" i="11"/>
  <c r="BG621" i="11"/>
  <c r="AL621" i="11"/>
  <c r="BO623" i="11"/>
  <c r="AT623" i="11"/>
  <c r="BE627" i="11"/>
  <c r="DN627" i="11" s="1"/>
  <c r="AJ627" i="11"/>
  <c r="CN630" i="11"/>
  <c r="BS630" i="11" s="1"/>
  <c r="CG630" i="11"/>
  <c r="BZ630" i="11"/>
  <c r="CK630" i="11"/>
  <c r="CC630" i="11"/>
  <c r="AM630" i="11" s="1"/>
  <c r="CF630" i="11"/>
  <c r="CB630" i="11"/>
  <c r="CM633" i="11"/>
  <c r="CA633" i="11"/>
  <c r="CE633" i="11"/>
  <c r="CK633" i="11"/>
  <c r="AU633" i="11" s="1"/>
  <c r="CC633" i="11"/>
  <c r="CF589" i="11"/>
  <c r="BK589" i="11" s="1"/>
  <c r="CC594" i="11"/>
  <c r="CK594" i="11"/>
  <c r="CE600" i="11"/>
  <c r="CF601" i="11"/>
  <c r="CN601" i="11"/>
  <c r="BT608" i="11"/>
  <c r="CK609" i="11"/>
  <c r="CC609" i="11"/>
  <c r="CG609" i="11"/>
  <c r="CD610" i="11"/>
  <c r="CO611" i="11"/>
  <c r="CM611" i="11"/>
  <c r="BR611" i="11" s="1"/>
  <c r="BQ612" i="11"/>
  <c r="AQ612" i="11"/>
  <c r="BL612" i="11"/>
  <c r="CL613" i="11"/>
  <c r="AV613" i="11" s="1"/>
  <c r="CE613" i="11"/>
  <c r="CK613" i="11"/>
  <c r="BZ613" i="11"/>
  <c r="CE594" i="11"/>
  <c r="AO594" i="11" s="1"/>
  <c r="CO610" i="11"/>
  <c r="CL610" i="11"/>
  <c r="CF610" i="11"/>
  <c r="CA610" i="11"/>
  <c r="AK610" i="11" s="1"/>
  <c r="CE610" i="11"/>
  <c r="CM610" i="11"/>
  <c r="AW610" i="11" s="1"/>
  <c r="BH613" i="11"/>
  <c r="AM613" i="11"/>
  <c r="CO614" i="11"/>
  <c r="CJ614" i="11"/>
  <c r="CE614" i="11"/>
  <c r="AO614" i="11" s="1"/>
  <c r="BZ614" i="11"/>
  <c r="BE614" i="11" s="1"/>
  <c r="CM614" i="11"/>
  <c r="CH614" i="11"/>
  <c r="CB614" i="11"/>
  <c r="CI614" i="11"/>
  <c r="CO615" i="11"/>
  <c r="CM615" i="11"/>
  <c r="AW615" i="11" s="1"/>
  <c r="CB615" i="11"/>
  <c r="CO617" i="11"/>
  <c r="AY617" i="11" s="1"/>
  <c r="CJ617" i="11"/>
  <c r="CE617" i="11"/>
  <c r="BJ617" i="11" s="1"/>
  <c r="BZ617" i="11"/>
  <c r="CM617" i="11"/>
  <c r="CH617" i="11"/>
  <c r="CB617" i="11"/>
  <c r="CI617" i="11"/>
  <c r="AS617" i="11" s="1"/>
  <c r="CO622" i="11"/>
  <c r="BT622" i="11" s="1"/>
  <c r="CB622" i="11"/>
  <c r="CG622" i="11"/>
  <c r="CK624" i="11"/>
  <c r="CC624" i="11"/>
  <c r="CN624" i="11"/>
  <c r="CG624" i="11"/>
  <c r="CA624" i="11"/>
  <c r="CM624" i="11"/>
  <c r="BM627" i="11"/>
  <c r="AR627" i="11"/>
  <c r="CK608" i="11"/>
  <c r="AU608" i="11" s="1"/>
  <c r="CB612" i="11"/>
  <c r="CH612" i="11"/>
  <c r="CA620" i="11"/>
  <c r="CH620" i="11"/>
  <c r="CA621" i="11"/>
  <c r="CF621" i="11"/>
  <c r="CL621" i="11"/>
  <c r="CG626" i="11"/>
  <c r="CA627" i="11"/>
  <c r="AK627" i="11" s="1"/>
  <c r="CF627" i="11"/>
  <c r="CL627" i="11"/>
  <c r="BQ627" i="11" s="1"/>
  <c r="CF612" i="11"/>
  <c r="CE620" i="11"/>
  <c r="BJ620" i="11" s="1"/>
  <c r="CD621" i="11"/>
  <c r="BI621" i="11" s="1"/>
  <c r="CI621" i="11"/>
  <c r="CN621" i="11"/>
  <c r="CD627" i="11"/>
  <c r="CI627" i="11"/>
  <c r="CN627" i="11"/>
  <c r="BP573" i="11"/>
  <c r="AU573" i="11"/>
  <c r="AU575" i="11"/>
  <c r="BP577" i="11"/>
  <c r="AU577" i="11"/>
  <c r="BP579" i="11"/>
  <c r="AU579" i="11"/>
  <c r="BP581" i="11"/>
  <c r="AU581" i="11"/>
  <c r="AO573" i="11"/>
  <c r="AW573" i="11"/>
  <c r="AX574" i="11"/>
  <c r="AW575" i="11"/>
  <c r="AX576" i="11"/>
  <c r="AO577" i="11"/>
  <c r="AW577" i="11"/>
  <c r="AX578" i="11"/>
  <c r="AP580" i="11"/>
  <c r="AX580" i="11"/>
  <c r="AO581" i="11"/>
  <c r="AW581" i="11"/>
  <c r="AR585" i="11"/>
  <c r="BQ585" i="11"/>
  <c r="AM585" i="11"/>
  <c r="BH585" i="11"/>
  <c r="BS585" i="11"/>
  <c r="AX585" i="11"/>
  <c r="AR586" i="11"/>
  <c r="BM586" i="11"/>
  <c r="AU590" i="11"/>
  <c r="BJ590" i="11"/>
  <c r="AO590" i="11"/>
  <c r="AR593" i="11"/>
  <c r="BQ593" i="11"/>
  <c r="BS593" i="11"/>
  <c r="AX593" i="11"/>
  <c r="AX595" i="11"/>
  <c r="BQ595" i="11"/>
  <c r="AV595" i="11"/>
  <c r="BF598" i="11"/>
  <c r="AK598" i="11"/>
  <c r="BG601" i="11"/>
  <c r="AL601" i="11"/>
  <c r="BO601" i="11"/>
  <c r="AT601" i="11"/>
  <c r="BO606" i="11"/>
  <c r="AT606" i="11"/>
  <c r="CC573" i="11"/>
  <c r="AJ574" i="11"/>
  <c r="BT574" i="11"/>
  <c r="CC575" i="11"/>
  <c r="AJ576" i="11"/>
  <c r="AR576" i="11"/>
  <c r="BT576" i="11"/>
  <c r="CC577" i="11"/>
  <c r="AJ578" i="11"/>
  <c r="BT578" i="11"/>
  <c r="CC579" i="11"/>
  <c r="AJ580" i="11"/>
  <c r="AR580" i="11"/>
  <c r="BT580" i="11"/>
  <c r="CC581" i="11"/>
  <c r="AJ582" i="11"/>
  <c r="AY583" i="11"/>
  <c r="AY584" i="11"/>
  <c r="CL584" i="11"/>
  <c r="CH584" i="11"/>
  <c r="CD584" i="11"/>
  <c r="BZ584" i="11"/>
  <c r="CN584" i="11"/>
  <c r="CI584" i="11"/>
  <c r="CC584" i="11"/>
  <c r="CK584" i="11"/>
  <c r="CF584" i="11"/>
  <c r="CA584" i="11"/>
  <c r="CJ584" i="11"/>
  <c r="AJ585" i="11"/>
  <c r="BK585" i="11"/>
  <c r="AP585" i="11"/>
  <c r="AY588" i="11"/>
  <c r="CL588" i="11"/>
  <c r="CH588" i="11"/>
  <c r="CD588" i="11"/>
  <c r="BZ588" i="11"/>
  <c r="CK588" i="11"/>
  <c r="CF588" i="11"/>
  <c r="CA588" i="11"/>
  <c r="CN588" i="11"/>
  <c r="CI588" i="11"/>
  <c r="CC588" i="11"/>
  <c r="CJ588" i="11"/>
  <c r="AJ589" i="11"/>
  <c r="AM589" i="11"/>
  <c r="BH589" i="11"/>
  <c r="BP589" i="11"/>
  <c r="BM590" i="11"/>
  <c r="CL592" i="11"/>
  <c r="CH592" i="11"/>
  <c r="CD592" i="11"/>
  <c r="BZ592" i="11"/>
  <c r="CN592" i="11"/>
  <c r="CI592" i="11"/>
  <c r="CC592" i="11"/>
  <c r="CK592" i="11"/>
  <c r="CF592" i="11"/>
  <c r="CA592" i="11"/>
  <c r="CJ592" i="11"/>
  <c r="AJ593" i="11"/>
  <c r="AP593" i="11"/>
  <c r="BN600" i="11"/>
  <c r="AS600" i="11"/>
  <c r="BF602" i="11"/>
  <c r="AK602" i="11"/>
  <c r="AV603" i="11"/>
  <c r="BQ603" i="11"/>
  <c r="AP605" i="11"/>
  <c r="BK605" i="11"/>
  <c r="BP582" i="11"/>
  <c r="BR584" i="11"/>
  <c r="AW584" i="11"/>
  <c r="AO586" i="11"/>
  <c r="AL588" i="11"/>
  <c r="BG588" i="11"/>
  <c r="BR588" i="11"/>
  <c r="AW588" i="11"/>
  <c r="AP589" i="11"/>
  <c r="AL592" i="11"/>
  <c r="BG592" i="11"/>
  <c r="BJ594" i="11"/>
  <c r="BI595" i="11"/>
  <c r="AN595" i="11"/>
  <c r="AK600" i="11"/>
  <c r="BF603" i="11"/>
  <c r="AK603" i="11"/>
  <c r="BG607" i="11"/>
  <c r="AL607" i="11"/>
  <c r="AY607" i="11"/>
  <c r="BT607" i="11"/>
  <c r="CL573" i="11"/>
  <c r="CH573" i="11"/>
  <c r="CD573" i="11"/>
  <c r="BZ573" i="11"/>
  <c r="CN573" i="11"/>
  <c r="CJ573" i="11"/>
  <c r="CF573" i="11"/>
  <c r="CB573" i="11"/>
  <c r="CG573" i="11"/>
  <c r="CO573" i="11"/>
  <c r="AN574" i="11"/>
  <c r="AV574" i="11"/>
  <c r="CN575" i="11"/>
  <c r="CJ575" i="11"/>
  <c r="CF575" i="11"/>
  <c r="CB575" i="11"/>
  <c r="CL575" i="11"/>
  <c r="CH575" i="11"/>
  <c r="CD575" i="11"/>
  <c r="BZ575" i="11"/>
  <c r="CG575" i="11"/>
  <c r="CO575" i="11"/>
  <c r="DN576" i="11"/>
  <c r="CT576" i="11"/>
  <c r="CL577" i="11"/>
  <c r="CH577" i="11"/>
  <c r="CD577" i="11"/>
  <c r="BZ577" i="11"/>
  <c r="CN577" i="11"/>
  <c r="CJ577" i="11"/>
  <c r="CF577" i="11"/>
  <c r="CB577" i="11"/>
  <c r="CG577" i="11"/>
  <c r="CO577" i="11"/>
  <c r="AN578" i="11"/>
  <c r="CT578" i="11"/>
  <c r="DN578" i="11"/>
  <c r="CN579" i="11"/>
  <c r="CJ579" i="11"/>
  <c r="CF579" i="11"/>
  <c r="CB579" i="11"/>
  <c r="CL579" i="11"/>
  <c r="CH579" i="11"/>
  <c r="CD579" i="11"/>
  <c r="BZ579" i="11"/>
  <c r="CG579" i="11"/>
  <c r="CO579" i="11"/>
  <c r="CL581" i="11"/>
  <c r="CH581" i="11"/>
  <c r="CD581" i="11"/>
  <c r="BZ581" i="11"/>
  <c r="CN581" i="11"/>
  <c r="CJ581" i="11"/>
  <c r="CF581" i="11"/>
  <c r="CB581" i="11"/>
  <c r="CG581" i="11"/>
  <c r="CO581" i="11"/>
  <c r="BJ584" i="11"/>
  <c r="AU585" i="11"/>
  <c r="BP585" i="11"/>
  <c r="BR586" i="11"/>
  <c r="AW586" i="11"/>
  <c r="BJ588" i="11"/>
  <c r="AO588" i="11"/>
  <c r="BS589" i="11"/>
  <c r="AX589" i="11"/>
  <c r="BP593" i="11"/>
  <c r="AJ594" i="11"/>
  <c r="BE594" i="11"/>
  <c r="BR594" i="11"/>
  <c r="AW594" i="11"/>
  <c r="BN598" i="11"/>
  <c r="AP599" i="11"/>
  <c r="CM606" i="11"/>
  <c r="CI606" i="11"/>
  <c r="CE606" i="11"/>
  <c r="CA606" i="11"/>
  <c r="CK606" i="11"/>
  <c r="CF606" i="11"/>
  <c r="BZ606" i="11"/>
  <c r="CN606" i="11"/>
  <c r="CH606" i="11"/>
  <c r="CC606" i="11"/>
  <c r="CL606" i="11"/>
  <c r="CB606" i="11"/>
  <c r="CG606" i="11"/>
  <c r="CO606" i="11"/>
  <c r="CD606" i="11"/>
  <c r="BM608" i="11"/>
  <c r="AR608" i="11"/>
  <c r="BF605" i="11"/>
  <c r="AK605" i="11"/>
  <c r="BN607" i="11"/>
  <c r="AS607" i="11"/>
  <c r="BJ609" i="11"/>
  <c r="AO609" i="11"/>
  <c r="AV609" i="11"/>
  <c r="BQ609" i="11"/>
  <c r="AJ613" i="11"/>
  <c r="BE613" i="11"/>
  <c r="AR620" i="11"/>
  <c r="BM620" i="11"/>
  <c r="BN624" i="11"/>
  <c r="AS624" i="11"/>
  <c r="CM625" i="11"/>
  <c r="CI625" i="11"/>
  <c r="CE625" i="11"/>
  <c r="CA625" i="11"/>
  <c r="CN625" i="11"/>
  <c r="CH625" i="11"/>
  <c r="CC625" i="11"/>
  <c r="CK625" i="11"/>
  <c r="CF625" i="11"/>
  <c r="BZ625" i="11"/>
  <c r="CG625" i="11"/>
  <c r="CL625" i="11"/>
  <c r="CB625" i="11"/>
  <c r="CO625" i="11"/>
  <c r="CD625" i="11"/>
  <c r="CJ625" i="11"/>
  <c r="CC574" i="11"/>
  <c r="CG574" i="11"/>
  <c r="CK574" i="11"/>
  <c r="CA576" i="11"/>
  <c r="CE576" i="11"/>
  <c r="CI576" i="11"/>
  <c r="CM576" i="11"/>
  <c r="CC578" i="11"/>
  <c r="CG578" i="11"/>
  <c r="CK578" i="11"/>
  <c r="CA580" i="11"/>
  <c r="CE580" i="11"/>
  <c r="CI580" i="11"/>
  <c r="CM580" i="11"/>
  <c r="CA582" i="11"/>
  <c r="CG582" i="11"/>
  <c r="AJ583" i="11"/>
  <c r="CB585" i="11"/>
  <c r="CG585" i="11"/>
  <c r="AQ586" i="11"/>
  <c r="CN586" i="11"/>
  <c r="CJ586" i="11"/>
  <c r="CF586" i="11"/>
  <c r="CB586" i="11"/>
  <c r="CD586" i="11"/>
  <c r="CI586" i="11"/>
  <c r="CO586" i="11"/>
  <c r="AR587" i="11"/>
  <c r="BR587" i="11"/>
  <c r="CM589" i="11"/>
  <c r="CI589" i="11"/>
  <c r="CE589" i="11"/>
  <c r="CA589" i="11"/>
  <c r="CD589" i="11"/>
  <c r="CJ589" i="11"/>
  <c r="CO589" i="11"/>
  <c r="CA590" i="11"/>
  <c r="CG590" i="11"/>
  <c r="CB593" i="11"/>
  <c r="CG593" i="11"/>
  <c r="AQ594" i="11"/>
  <c r="CN594" i="11"/>
  <c r="CJ594" i="11"/>
  <c r="CF594" i="11"/>
  <c r="CB594" i="11"/>
  <c r="CD594" i="11"/>
  <c r="CI594" i="11"/>
  <c r="CO594" i="11"/>
  <c r="AM596" i="11"/>
  <c r="AU596" i="11"/>
  <c r="CN596" i="11"/>
  <c r="CJ596" i="11"/>
  <c r="CF596" i="11"/>
  <c r="CB596" i="11"/>
  <c r="CL596" i="11"/>
  <c r="CH596" i="11"/>
  <c r="CD596" i="11"/>
  <c r="BZ596" i="11"/>
  <c r="CG596" i="11"/>
  <c r="CO596" i="11"/>
  <c r="AN597" i="11"/>
  <c r="AV597" i="11"/>
  <c r="AM598" i="11"/>
  <c r="AU598" i="11"/>
  <c r="CL598" i="11"/>
  <c r="CH598" i="11"/>
  <c r="CD598" i="11"/>
  <c r="BZ598" i="11"/>
  <c r="CN598" i="11"/>
  <c r="CJ598" i="11"/>
  <c r="CF598" i="11"/>
  <c r="CB598" i="11"/>
  <c r="CG598" i="11"/>
  <c r="CO598" i="11"/>
  <c r="AM600" i="11"/>
  <c r="CN600" i="11"/>
  <c r="CJ600" i="11"/>
  <c r="CF600" i="11"/>
  <c r="CB600" i="11"/>
  <c r="CL600" i="11"/>
  <c r="CH600" i="11"/>
  <c r="CD600" i="11"/>
  <c r="BZ600" i="11"/>
  <c r="CG600" i="11"/>
  <c r="CO600" i="11"/>
  <c r="AN601" i="11"/>
  <c r="AV601" i="11"/>
  <c r="DN601" i="11"/>
  <c r="CT601" i="11"/>
  <c r="AM602" i="11"/>
  <c r="CM602" i="11"/>
  <c r="CI602" i="11"/>
  <c r="CN602" i="11"/>
  <c r="CH602" i="11"/>
  <c r="CD602" i="11"/>
  <c r="BZ602" i="11"/>
  <c r="CK602" i="11"/>
  <c r="CF602" i="11"/>
  <c r="CB602" i="11"/>
  <c r="CG602" i="11"/>
  <c r="CN603" i="11"/>
  <c r="CJ603" i="11"/>
  <c r="CF603" i="11"/>
  <c r="CB603" i="11"/>
  <c r="CK603" i="11"/>
  <c r="CE603" i="11"/>
  <c r="BZ603" i="11"/>
  <c r="CM603" i="11"/>
  <c r="CH603" i="11"/>
  <c r="CC603" i="11"/>
  <c r="CI603" i="11"/>
  <c r="BP608" i="11"/>
  <c r="BT615" i="11"/>
  <c r="AY615" i="11"/>
  <c r="BN616" i="11"/>
  <c r="AS616" i="11"/>
  <c r="BN617" i="11"/>
  <c r="AK617" i="11"/>
  <c r="BF617" i="11"/>
  <c r="AP617" i="11"/>
  <c r="BK617" i="11"/>
  <c r="BQ617" i="11"/>
  <c r="CL618" i="11"/>
  <c r="CH618" i="11"/>
  <c r="CD618" i="11"/>
  <c r="BZ618" i="11"/>
  <c r="CK618" i="11"/>
  <c r="CF618" i="11"/>
  <c r="CA618" i="11"/>
  <c r="CM618" i="11"/>
  <c r="CE618" i="11"/>
  <c r="CO618" i="11"/>
  <c r="CI618" i="11"/>
  <c r="CB618" i="11"/>
  <c r="CC618" i="11"/>
  <c r="CJ618" i="11"/>
  <c r="BO619" i="11"/>
  <c r="AT619" i="11"/>
  <c r="BS623" i="11"/>
  <c r="AX623" i="11"/>
  <c r="BT626" i="11"/>
  <c r="AY626" i="11"/>
  <c r="AK609" i="11"/>
  <c r="BF609" i="11"/>
  <c r="AR609" i="11"/>
  <c r="BM609" i="11"/>
  <c r="BT611" i="11"/>
  <c r="AY611" i="11"/>
  <c r="BJ613" i="11"/>
  <c r="AO613" i="11"/>
  <c r="AL615" i="11"/>
  <c r="BG615" i="11"/>
  <c r="BL618" i="11"/>
  <c r="CC576" i="11"/>
  <c r="CG576" i="11"/>
  <c r="CK576" i="11"/>
  <c r="CC580" i="11"/>
  <c r="CG580" i="11"/>
  <c r="CK580" i="11"/>
  <c r="CN582" i="11"/>
  <c r="CJ582" i="11"/>
  <c r="CF582" i="11"/>
  <c r="CB582" i="11"/>
  <c r="CD582" i="11"/>
  <c r="CI582" i="11"/>
  <c r="CO582" i="11"/>
  <c r="CM585" i="11"/>
  <c r="CI585" i="11"/>
  <c r="CE585" i="11"/>
  <c r="CA585" i="11"/>
  <c r="CD585" i="11"/>
  <c r="CJ585" i="11"/>
  <c r="CO585" i="11"/>
  <c r="CN590" i="11"/>
  <c r="CJ590" i="11"/>
  <c r="CF590" i="11"/>
  <c r="CB590" i="11"/>
  <c r="CD590" i="11"/>
  <c r="CI590" i="11"/>
  <c r="CO590" i="11"/>
  <c r="CM593" i="11"/>
  <c r="CI593" i="11"/>
  <c r="CE593" i="11"/>
  <c r="CA593" i="11"/>
  <c r="CD593" i="11"/>
  <c r="CJ593" i="11"/>
  <c r="CO593" i="11"/>
  <c r="BT597" i="11"/>
  <c r="BT599" i="11"/>
  <c r="BT601" i="11"/>
  <c r="AY602" i="11"/>
  <c r="AN603" i="11"/>
  <c r="BI603" i="11"/>
  <c r="AL611" i="11"/>
  <c r="BG611" i="11"/>
  <c r="BK612" i="11"/>
  <c r="AP612" i="11"/>
  <c r="BT617" i="11"/>
  <c r="BI617" i="11"/>
  <c r="AN617" i="11"/>
  <c r="AX618" i="11"/>
  <c r="BS618" i="11"/>
  <c r="BR622" i="11"/>
  <c r="AW622" i="11"/>
  <c r="BL626" i="11"/>
  <c r="AQ626" i="11"/>
  <c r="CC583" i="11"/>
  <c r="CG583" i="11"/>
  <c r="CK583" i="11"/>
  <c r="CC587" i="11"/>
  <c r="CG587" i="11"/>
  <c r="CK587" i="11"/>
  <c r="CC591" i="11"/>
  <c r="CG591" i="11"/>
  <c r="CK591" i="11"/>
  <c r="CC595" i="11"/>
  <c r="CG595" i="11"/>
  <c r="CK595" i="11"/>
  <c r="CA597" i="11"/>
  <c r="CE597" i="11"/>
  <c r="CI597" i="11"/>
  <c r="CM597" i="11"/>
  <c r="CC599" i="11"/>
  <c r="CG599" i="11"/>
  <c r="CK599" i="11"/>
  <c r="CA601" i="11"/>
  <c r="CE601" i="11"/>
  <c r="CI601" i="11"/>
  <c r="CM601" i="11"/>
  <c r="CB605" i="11"/>
  <c r="CG605" i="11"/>
  <c r="CC607" i="11"/>
  <c r="CC608" i="11"/>
  <c r="CE611" i="11"/>
  <c r="BS612" i="11"/>
  <c r="AX612" i="11"/>
  <c r="BQ613" i="11"/>
  <c r="AW613" i="11"/>
  <c r="BR613" i="11"/>
  <c r="BF614" i="11"/>
  <c r="CE615" i="11"/>
  <c r="BE616" i="11"/>
  <c r="CM619" i="11"/>
  <c r="CI619" i="11"/>
  <c r="CE619" i="11"/>
  <c r="CA619" i="11"/>
  <c r="CL619" i="11"/>
  <c r="CG619" i="11"/>
  <c r="CB619" i="11"/>
  <c r="CK619" i="11"/>
  <c r="CD619" i="11"/>
  <c r="CO619" i="11"/>
  <c r="CH619" i="11"/>
  <c r="BZ619" i="11"/>
  <c r="CN619" i="11"/>
  <c r="CC597" i="11"/>
  <c r="CG597" i="11"/>
  <c r="CK597" i="11"/>
  <c r="CC601" i="11"/>
  <c r="CG601" i="11"/>
  <c r="CK601" i="11"/>
  <c r="CL605" i="11"/>
  <c r="CH605" i="11"/>
  <c r="CD605" i="11"/>
  <c r="BZ605" i="11"/>
  <c r="CE605" i="11"/>
  <c r="CJ605" i="11"/>
  <c r="CO605" i="11"/>
  <c r="CL607" i="11"/>
  <c r="CH607" i="11"/>
  <c r="CD607" i="11"/>
  <c r="BZ607" i="11"/>
  <c r="CK607" i="11"/>
  <c r="CF607" i="11"/>
  <c r="CA607" i="11"/>
  <c r="CG607" i="11"/>
  <c r="CN607" i="11"/>
  <c r="CM608" i="11"/>
  <c r="CI608" i="11"/>
  <c r="CE608" i="11"/>
  <c r="CA608" i="11"/>
  <c r="CL608" i="11"/>
  <c r="CG608" i="11"/>
  <c r="CB608" i="11"/>
  <c r="CF608" i="11"/>
  <c r="CN608" i="11"/>
  <c r="AJ609" i="11"/>
  <c r="BE609" i="11"/>
  <c r="BL609" i="11"/>
  <c r="AQ609" i="11"/>
  <c r="CL611" i="11"/>
  <c r="CH611" i="11"/>
  <c r="CD611" i="11"/>
  <c r="BZ611" i="11"/>
  <c r="CK611" i="11"/>
  <c r="CF611" i="11"/>
  <c r="CA611" i="11"/>
  <c r="CN611" i="11"/>
  <c r="CI611" i="11"/>
  <c r="CC611" i="11"/>
  <c r="CJ611" i="11"/>
  <c r="AM612" i="11"/>
  <c r="BH612" i="11"/>
  <c r="AU612" i="11"/>
  <c r="BP612" i="11"/>
  <c r="AR613" i="11"/>
  <c r="BM613" i="11"/>
  <c r="CL615" i="11"/>
  <c r="CH615" i="11"/>
  <c r="CD615" i="11"/>
  <c r="BZ615" i="11"/>
  <c r="CN615" i="11"/>
  <c r="CI615" i="11"/>
  <c r="CC615" i="11"/>
  <c r="CK615" i="11"/>
  <c r="CF615" i="11"/>
  <c r="CA615" i="11"/>
  <c r="CJ615" i="11"/>
  <c r="BT616" i="11"/>
  <c r="AL622" i="11"/>
  <c r="BG622" i="11"/>
  <c r="CC604" i="11"/>
  <c r="CG604" i="11"/>
  <c r="CK604" i="11"/>
  <c r="CN609" i="11"/>
  <c r="CJ609" i="11"/>
  <c r="CF609" i="11"/>
  <c r="CB609" i="11"/>
  <c r="CD609" i="11"/>
  <c r="CI609" i="11"/>
  <c r="CO609" i="11"/>
  <c r="AR610" i="11"/>
  <c r="CM612" i="11"/>
  <c r="CI612" i="11"/>
  <c r="CE612" i="11"/>
  <c r="CA612" i="11"/>
  <c r="CD612" i="11"/>
  <c r="CJ612" i="11"/>
  <c r="CO612" i="11"/>
  <c r="CA613" i="11"/>
  <c r="CG613" i="11"/>
  <c r="BJ614" i="11"/>
  <c r="CC616" i="11"/>
  <c r="AN621" i="11"/>
  <c r="AY621" i="11"/>
  <c r="CL622" i="11"/>
  <c r="CH622" i="11"/>
  <c r="CD622" i="11"/>
  <c r="BZ622" i="11"/>
  <c r="CK622" i="11"/>
  <c r="CF622" i="11"/>
  <c r="CA622" i="11"/>
  <c r="CN622" i="11"/>
  <c r="CI622" i="11"/>
  <c r="CC622" i="11"/>
  <c r="CJ622" i="11"/>
  <c r="BF626" i="11"/>
  <c r="AK626" i="11"/>
  <c r="AM628" i="11"/>
  <c r="BR629" i="11"/>
  <c r="AW629" i="11"/>
  <c r="CN613" i="11"/>
  <c r="CJ613" i="11"/>
  <c r="CF613" i="11"/>
  <c r="CB613" i="11"/>
  <c r="CD613" i="11"/>
  <c r="CI613" i="11"/>
  <c r="CO613" i="11"/>
  <c r="CN616" i="11"/>
  <c r="CJ616" i="11"/>
  <c r="CF616" i="11"/>
  <c r="CB616" i="11"/>
  <c r="CL616" i="11"/>
  <c r="CG616" i="11"/>
  <c r="CA616" i="11"/>
  <c r="CE616" i="11"/>
  <c r="CM616" i="11"/>
  <c r="BE617" i="11"/>
  <c r="AJ617" i="11"/>
  <c r="AJ620" i="11"/>
  <c r="BE620" i="11"/>
  <c r="BR620" i="11"/>
  <c r="AW620" i="11"/>
  <c r="BJ622" i="11"/>
  <c r="AO622" i="11"/>
  <c r="AV626" i="11"/>
  <c r="BG629" i="11"/>
  <c r="AL629" i="11"/>
  <c r="BK630" i="11"/>
  <c r="AP630" i="11"/>
  <c r="CC610" i="11"/>
  <c r="CG610" i="11"/>
  <c r="CK610" i="11"/>
  <c r="CC614" i="11"/>
  <c r="CG614" i="11"/>
  <c r="CK614" i="11"/>
  <c r="AQ620" i="11"/>
  <c r="CN620" i="11"/>
  <c r="CJ620" i="11"/>
  <c r="CF620" i="11"/>
  <c r="CB620" i="11"/>
  <c r="CD620" i="11"/>
  <c r="CI620" i="11"/>
  <c r="CO620" i="11"/>
  <c r="AR621" i="11"/>
  <c r="BR621" i="11"/>
  <c r="CO623" i="11"/>
  <c r="CK623" i="11"/>
  <c r="CG623" i="11"/>
  <c r="CC623" i="11"/>
  <c r="CL623" i="11"/>
  <c r="CF623" i="11"/>
  <c r="CA623" i="11"/>
  <c r="CE623" i="11"/>
  <c r="CM623" i="11"/>
  <c r="CD626" i="11"/>
  <c r="BR627" i="11"/>
  <c r="AQ628" i="11"/>
  <c r="CN628" i="11"/>
  <c r="CJ628" i="11"/>
  <c r="CF628" i="11"/>
  <c r="CB628" i="11"/>
  <c r="CL628" i="11"/>
  <c r="CH628" i="11"/>
  <c r="CD628" i="11"/>
  <c r="BZ628" i="11"/>
  <c r="CI628" i="11"/>
  <c r="CA628" i="11"/>
  <c r="CM628" i="11"/>
  <c r="CE628" i="11"/>
  <c r="CO628" i="11"/>
  <c r="BL629" i="11"/>
  <c r="AQ629" i="11"/>
  <c r="BN631" i="11"/>
  <c r="AS631" i="11"/>
  <c r="BF624" i="11"/>
  <c r="AK624" i="11"/>
  <c r="AX624" i="11"/>
  <c r="BS624" i="11"/>
  <c r="CN626" i="11"/>
  <c r="CJ626" i="11"/>
  <c r="CF626" i="11"/>
  <c r="CB626" i="11"/>
  <c r="CK626" i="11"/>
  <c r="CE626" i="11"/>
  <c r="BZ626" i="11"/>
  <c r="CM626" i="11"/>
  <c r="CH626" i="11"/>
  <c r="CC626" i="11"/>
  <c r="CI626" i="11"/>
  <c r="BT629" i="11"/>
  <c r="AY629" i="11"/>
  <c r="CC617" i="11"/>
  <c r="CG617" i="11"/>
  <c r="CK617" i="11"/>
  <c r="CC621" i="11"/>
  <c r="CG621" i="11"/>
  <c r="CK621" i="11"/>
  <c r="CL624" i="11"/>
  <c r="CH624" i="11"/>
  <c r="CD624" i="11"/>
  <c r="BZ624" i="11"/>
  <c r="CE624" i="11"/>
  <c r="CJ624" i="11"/>
  <c r="CO624" i="11"/>
  <c r="CE629" i="11"/>
  <c r="BT631" i="11"/>
  <c r="AY631" i="11"/>
  <c r="CL629" i="11"/>
  <c r="CH629" i="11"/>
  <c r="CD629" i="11"/>
  <c r="BZ629" i="11"/>
  <c r="CK629" i="11"/>
  <c r="CF629" i="11"/>
  <c r="CA629" i="11"/>
  <c r="CN629" i="11"/>
  <c r="CI629" i="11"/>
  <c r="CC629" i="11"/>
  <c r="CJ629" i="11"/>
  <c r="AU630" i="11"/>
  <c r="BP630" i="11"/>
  <c r="BF632" i="11"/>
  <c r="BQ632" i="11"/>
  <c r="AV632" i="11"/>
  <c r="BH633" i="11"/>
  <c r="AM633" i="11"/>
  <c r="CC627" i="11"/>
  <c r="CG627" i="11"/>
  <c r="CK627" i="11"/>
  <c r="CM630" i="11"/>
  <c r="CI630" i="11"/>
  <c r="CE630" i="11"/>
  <c r="CA630" i="11"/>
  <c r="CD630" i="11"/>
  <c r="CJ630" i="11"/>
  <c r="CO630" i="11"/>
  <c r="CC631" i="11"/>
  <c r="BJ633" i="11"/>
  <c r="AO633" i="11"/>
  <c r="CN631" i="11"/>
  <c r="CJ631" i="11"/>
  <c r="CF631" i="11"/>
  <c r="CB631" i="11"/>
  <c r="CL631" i="11"/>
  <c r="CG631" i="11"/>
  <c r="CA631" i="11"/>
  <c r="CE631" i="11"/>
  <c r="CM631" i="11"/>
  <c r="AJ632" i="11"/>
  <c r="AO632" i="11"/>
  <c r="BJ632" i="11"/>
  <c r="BR633" i="11"/>
  <c r="AW633" i="11"/>
  <c r="CN633" i="11"/>
  <c r="CJ633" i="11"/>
  <c r="CF633" i="11"/>
  <c r="CB633" i="11"/>
  <c r="CL633" i="11"/>
  <c r="CH633" i="11"/>
  <c r="CD633" i="11"/>
  <c r="BZ633" i="11"/>
  <c r="CG633" i="11"/>
  <c r="CO633" i="11"/>
  <c r="CI633" i="11"/>
  <c r="CC632" i="11"/>
  <c r="CG632" i="11"/>
  <c r="CK632" i="11"/>
  <c r="EV3" i="17"/>
  <c r="DJ56" i="12"/>
  <c r="EF31" i="12"/>
  <c r="BI216" i="12"/>
  <c r="DC27" i="12"/>
  <c r="DI51" i="12"/>
  <c r="DI55" i="12"/>
  <c r="DI54" i="12"/>
  <c r="DI52" i="12"/>
  <c r="DI53" i="12"/>
  <c r="DB19" i="12"/>
  <c r="DB24" i="12"/>
  <c r="DB21" i="12"/>
  <c r="BH211" i="12"/>
  <c r="BH213" i="12"/>
  <c r="BH185" i="12"/>
  <c r="BH210" i="12"/>
  <c r="BH214" i="12"/>
  <c r="BH215" i="12"/>
  <c r="BH212" i="12"/>
  <c r="BH197" i="12"/>
  <c r="BH179" i="12"/>
  <c r="BH192" i="12"/>
  <c r="BH203" i="12"/>
  <c r="AL412" i="12"/>
  <c r="BH180" i="12"/>
  <c r="BH181" i="12"/>
  <c r="BH182" i="12"/>
  <c r="BH183" i="12"/>
  <c r="BH184" i="12"/>
  <c r="BH187" i="12"/>
  <c r="BH188" i="12"/>
  <c r="BH189" i="12"/>
  <c r="BH191" i="12"/>
  <c r="BH194" i="12"/>
  <c r="BH195" i="12"/>
  <c r="BH196" i="12"/>
  <c r="BH199" i="12"/>
  <c r="BH201" i="12"/>
  <c r="BH202" i="12"/>
  <c r="BH205" i="12"/>
  <c r="BH206" i="12"/>
  <c r="BH207" i="12"/>
  <c r="BH209" i="12"/>
  <c r="BH186" i="12"/>
  <c r="BH190" i="12"/>
  <c r="BH193" i="12"/>
  <c r="BH198" i="12"/>
  <c r="BH200" i="12"/>
  <c r="BH204" i="12"/>
  <c r="BH208" i="12"/>
  <c r="O571" i="12"/>
  <c r="O574" i="12"/>
  <c r="M577" i="12"/>
  <c r="O578" i="12"/>
  <c r="M585" i="12"/>
  <c r="M589" i="12"/>
  <c r="O594" i="12"/>
  <c r="O595" i="12"/>
  <c r="O598" i="12"/>
  <c r="O599" i="12"/>
  <c r="O603" i="12"/>
  <c r="O614" i="12"/>
  <c r="O618" i="12"/>
  <c r="O619" i="12"/>
  <c r="M625" i="12"/>
  <c r="O613" i="12"/>
  <c r="O616" i="12"/>
  <c r="O620" i="12"/>
  <c r="O624" i="12"/>
  <c r="O627" i="12"/>
  <c r="M628" i="12"/>
  <c r="O580" i="12"/>
  <c r="O592" i="12"/>
  <c r="O573" i="12"/>
  <c r="O600" i="12"/>
  <c r="O604" i="12"/>
  <c r="M608" i="12"/>
  <c r="M575" i="12"/>
  <c r="O575" i="12"/>
  <c r="M579" i="12"/>
  <c r="O579" i="12"/>
  <c r="M583" i="12"/>
  <c r="O583" i="12"/>
  <c r="M587" i="12"/>
  <c r="O587" i="12"/>
  <c r="M591" i="12"/>
  <c r="O591" i="12"/>
  <c r="M607" i="12"/>
  <c r="O607" i="12"/>
  <c r="M611" i="12"/>
  <c r="O611" i="12"/>
  <c r="M615" i="12"/>
  <c r="O615" i="12"/>
  <c r="M623" i="12"/>
  <c r="M627" i="12"/>
  <c r="O628" i="12"/>
  <c r="O623" i="12"/>
  <c r="O585" i="12"/>
  <c r="O576" i="12"/>
  <c r="M576" i="12"/>
  <c r="M584" i="12"/>
  <c r="O596" i="12"/>
  <c r="M612" i="12"/>
  <c r="O612" i="12"/>
  <c r="O577" i="12"/>
  <c r="O617" i="12"/>
  <c r="O625" i="12"/>
  <c r="O589" i="12"/>
  <c r="O572" i="12"/>
  <c r="M588" i="12"/>
  <c r="M624" i="12"/>
  <c r="O584" i="12"/>
  <c r="O582" i="12"/>
  <c r="O586" i="12"/>
  <c r="O602" i="12"/>
  <c r="O610" i="12"/>
  <c r="O630" i="12"/>
  <c r="O608" i="12"/>
  <c r="O588" i="12"/>
  <c r="M571" i="12"/>
  <c r="M572" i="12"/>
  <c r="M573" i="12"/>
  <c r="M580" i="12"/>
  <c r="M581" i="12"/>
  <c r="O593" i="12"/>
  <c r="O597" i="12"/>
  <c r="O601" i="12"/>
  <c r="M605" i="12"/>
  <c r="O605" i="12"/>
  <c r="O609" i="12"/>
  <c r="M613" i="12"/>
  <c r="M621" i="12"/>
  <c r="M629" i="12"/>
  <c r="O629" i="12"/>
  <c r="M609" i="12"/>
  <c r="O590" i="12"/>
  <c r="M592" i="12"/>
  <c r="M593" i="12"/>
  <c r="M594" i="12"/>
  <c r="M596" i="12"/>
  <c r="M597" i="12"/>
  <c r="M598" i="12"/>
  <c r="M600" i="12"/>
  <c r="M601" i="12"/>
  <c r="M606" i="12"/>
  <c r="M616" i="12"/>
  <c r="M617" i="12"/>
  <c r="M622" i="12"/>
  <c r="O622" i="12"/>
  <c r="O626" i="12"/>
  <c r="O621" i="12"/>
  <c r="O606" i="12"/>
  <c r="O581" i="12"/>
  <c r="M604" i="12"/>
  <c r="M620" i="12"/>
  <c r="P631" i="12"/>
  <c r="M595" i="12"/>
  <c r="M599" i="12"/>
  <c r="M602" i="12"/>
  <c r="M618" i="12"/>
  <c r="M603" i="12"/>
  <c r="M619" i="12"/>
  <c r="M574" i="12"/>
  <c r="M578" i="12"/>
  <c r="M582" i="12"/>
  <c r="M586" i="12"/>
  <c r="M590" i="12"/>
  <c r="M610" i="12"/>
  <c r="M614" i="12"/>
  <c r="M626" i="12"/>
  <c r="M630" i="12"/>
  <c r="E308" i="37"/>
  <c r="BG47" i="37"/>
  <c r="AZ47" i="37"/>
  <c r="AS47" i="37"/>
  <c r="AL47" i="37"/>
  <c r="AE47" i="37"/>
  <c r="X47" i="37"/>
  <c r="Q47" i="37"/>
  <c r="J47" i="37"/>
  <c r="F47" i="37"/>
  <c r="C47" i="37"/>
  <c r="BH46" i="37"/>
  <c r="BE46" i="37"/>
  <c r="BA46" i="37"/>
  <c r="AX46" i="37"/>
  <c r="AU46" i="37"/>
  <c r="AT46" i="37"/>
  <c r="AQ46" i="37"/>
  <c r="AN46" i="37"/>
  <c r="AM46" i="37"/>
  <c r="AJ46" i="37"/>
  <c r="AF46" i="37"/>
  <c r="AC46" i="37"/>
  <c r="Y46" i="37"/>
  <c r="V46" i="37"/>
  <c r="S46" i="37"/>
  <c r="R46" i="37"/>
  <c r="O46" i="37"/>
  <c r="L46" i="37"/>
  <c r="K46" i="37"/>
  <c r="H46" i="37"/>
  <c r="D46" i="37"/>
  <c r="A46" i="37"/>
  <c r="BH45" i="37"/>
  <c r="BE45" i="37"/>
  <c r="BA45" i="37"/>
  <c r="AX45" i="37"/>
  <c r="AT45" i="37"/>
  <c r="AQ45" i="37"/>
  <c r="AM45" i="37"/>
  <c r="AJ45" i="37"/>
  <c r="AF45" i="37"/>
  <c r="AC45" i="37"/>
  <c r="Y45" i="37"/>
  <c r="V45" i="37"/>
  <c r="S45" i="37"/>
  <c r="R45" i="37"/>
  <c r="O45" i="37"/>
  <c r="K45" i="37"/>
  <c r="H45" i="37"/>
  <c r="D45" i="37"/>
  <c r="A45" i="37"/>
  <c r="BI44" i="37"/>
  <c r="BH44" i="37"/>
  <c r="BE44" i="37"/>
  <c r="BB44" i="37"/>
  <c r="BA44" i="37"/>
  <c r="AX44" i="37"/>
  <c r="AT44" i="37"/>
  <c r="AQ44" i="37"/>
  <c r="AM44" i="37"/>
  <c r="AJ44" i="37"/>
  <c r="AG44" i="37"/>
  <c r="AF44" i="37"/>
  <c r="AC44" i="37"/>
  <c r="Z44" i="37"/>
  <c r="Y44" i="37"/>
  <c r="V44" i="37"/>
  <c r="R44" i="37"/>
  <c r="O44" i="37"/>
  <c r="K44" i="37"/>
  <c r="H44" i="37"/>
  <c r="D44" i="37"/>
  <c r="A44" i="37"/>
  <c r="BH43" i="37"/>
  <c r="BE43" i="37"/>
  <c r="BA43" i="37"/>
  <c r="AX43" i="37"/>
  <c r="AT43" i="37"/>
  <c r="AQ43" i="37"/>
  <c r="AM43" i="37"/>
  <c r="AJ43" i="37"/>
  <c r="AG43" i="37"/>
  <c r="AF43" i="37"/>
  <c r="AC43" i="37"/>
  <c r="Y43" i="37"/>
  <c r="V43" i="37"/>
  <c r="R43" i="37"/>
  <c r="O43" i="37"/>
  <c r="L43" i="37"/>
  <c r="K43" i="37"/>
  <c r="H43" i="37"/>
  <c r="E43" i="37"/>
  <c r="D43" i="37"/>
  <c r="A43" i="37"/>
  <c r="BH42" i="37"/>
  <c r="BE42" i="37"/>
  <c r="BA42" i="37"/>
  <c r="AX42" i="37"/>
  <c r="AT42" i="37"/>
  <c r="AQ42" i="37"/>
  <c r="AN42" i="37"/>
  <c r="AM42" i="37"/>
  <c r="AJ42" i="37"/>
  <c r="AF42" i="37"/>
  <c r="AC42" i="37"/>
  <c r="Y42" i="37"/>
  <c r="V42" i="37"/>
  <c r="R42" i="37"/>
  <c r="O42" i="37"/>
  <c r="K42" i="37"/>
  <c r="H42" i="37"/>
  <c r="D42" i="37"/>
  <c r="A42" i="37"/>
  <c r="BH41" i="37"/>
  <c r="BE41" i="37"/>
  <c r="BA41" i="37"/>
  <c r="AX41" i="37"/>
  <c r="AT41" i="37"/>
  <c r="AQ41" i="37"/>
  <c r="AM41" i="37"/>
  <c r="AJ41" i="37"/>
  <c r="AF41" i="37"/>
  <c r="AC41" i="37"/>
  <c r="Z41" i="37"/>
  <c r="Y41" i="37"/>
  <c r="V41" i="37"/>
  <c r="S41" i="37"/>
  <c r="R41" i="37"/>
  <c r="O41" i="37"/>
  <c r="K41" i="37"/>
  <c r="H41" i="37"/>
  <c r="D41" i="37"/>
  <c r="A41" i="37"/>
  <c r="BI40" i="37"/>
  <c r="BH40" i="37"/>
  <c r="BE40" i="37"/>
  <c r="BA40" i="37"/>
  <c r="AX40" i="37"/>
  <c r="AT40" i="37"/>
  <c r="AQ40" i="37"/>
  <c r="AM40" i="37"/>
  <c r="AJ40" i="37"/>
  <c r="AF40" i="37"/>
  <c r="AC40" i="37"/>
  <c r="Y40" i="37"/>
  <c r="V40" i="37"/>
  <c r="R40" i="37"/>
  <c r="O40" i="37"/>
  <c r="K40" i="37"/>
  <c r="H40" i="37"/>
  <c r="D40" i="37"/>
  <c r="A40" i="37"/>
  <c r="BH39" i="37"/>
  <c r="BE39" i="37"/>
  <c r="BA39" i="37"/>
  <c r="AX39" i="37"/>
  <c r="AT39" i="37"/>
  <c r="AQ39" i="37"/>
  <c r="AM39" i="37"/>
  <c r="AJ39" i="37"/>
  <c r="AF39" i="37"/>
  <c r="AC39" i="37"/>
  <c r="Y39" i="37"/>
  <c r="V39" i="37"/>
  <c r="R39" i="37"/>
  <c r="O39" i="37"/>
  <c r="L39" i="37"/>
  <c r="K39" i="37"/>
  <c r="H39" i="37"/>
  <c r="E39" i="37"/>
  <c r="D39" i="37"/>
  <c r="A39" i="37"/>
  <c r="BE38" i="37"/>
  <c r="AX38" i="37"/>
  <c r="AQ38" i="37"/>
  <c r="AN38" i="37"/>
  <c r="AM38" i="37" s="1"/>
  <c r="AJ38" i="37"/>
  <c r="AC38" i="37"/>
  <c r="V38" i="37"/>
  <c r="O38" i="37"/>
  <c r="K38" i="37"/>
  <c r="H38" i="37"/>
  <c r="A38" i="37"/>
  <c r="BH37" i="37"/>
  <c r="BE37" i="37"/>
  <c r="AX37" i="37"/>
  <c r="AQ37" i="37"/>
  <c r="AJ37" i="37"/>
  <c r="AC37" i="37"/>
  <c r="V37" i="37"/>
  <c r="O37" i="37"/>
  <c r="H37" i="37"/>
  <c r="A37" i="37"/>
  <c r="BE36" i="37"/>
  <c r="AX36" i="37"/>
  <c r="AQ36" i="37"/>
  <c r="AJ36" i="37"/>
  <c r="AC36" i="37"/>
  <c r="Y36" i="37"/>
  <c r="V36" i="37"/>
  <c r="O36" i="37"/>
  <c r="H36" i="37"/>
  <c r="A36" i="37"/>
  <c r="BE35" i="37"/>
  <c r="AX35" i="37"/>
  <c r="AQ35" i="37"/>
  <c r="AJ35" i="37"/>
  <c r="AC35" i="37"/>
  <c r="V35" i="37"/>
  <c r="O35" i="37"/>
  <c r="H35" i="37"/>
  <c r="A35" i="37"/>
  <c r="BI34" i="37"/>
  <c r="BH34" i="37"/>
  <c r="BE34" i="37"/>
  <c r="AX34" i="37"/>
  <c r="AQ34" i="37"/>
  <c r="AJ34" i="37"/>
  <c r="AC34" i="37"/>
  <c r="V34" i="37"/>
  <c r="O34" i="37"/>
  <c r="H34" i="37"/>
  <c r="E34" i="37"/>
  <c r="D34" i="37" s="1"/>
  <c r="A34" i="37"/>
  <c r="BE33" i="37"/>
  <c r="BB33" i="37"/>
  <c r="BA33" i="37" s="1"/>
  <c r="AX33" i="37"/>
  <c r="AQ33" i="37"/>
  <c r="AJ33" i="37"/>
  <c r="AF33" i="37"/>
  <c r="AC33" i="37"/>
  <c r="Z33" i="37"/>
  <c r="Y33" i="37" s="1"/>
  <c r="V33" i="37"/>
  <c r="O33" i="37"/>
  <c r="L33" i="37"/>
  <c r="K33" i="37" s="1"/>
  <c r="H33" i="37"/>
  <c r="A33" i="37"/>
  <c r="BI32" i="37"/>
  <c r="BH32" i="37" s="1"/>
  <c r="BE32" i="37"/>
  <c r="AX32" i="37"/>
  <c r="AQ32" i="37"/>
  <c r="AJ32" i="37"/>
  <c r="AC32" i="37"/>
  <c r="V32" i="37"/>
  <c r="S32" i="37"/>
  <c r="R32" i="37"/>
  <c r="O32" i="37"/>
  <c r="H32" i="37"/>
  <c r="A32" i="37"/>
  <c r="BE31" i="37"/>
  <c r="AX31" i="37"/>
  <c r="AT31" i="37"/>
  <c r="AQ31" i="37"/>
  <c r="AN31" i="37"/>
  <c r="AM31" i="37" s="1"/>
  <c r="AJ31" i="37"/>
  <c r="AC31" i="37"/>
  <c r="Z31" i="37"/>
  <c r="Y31" i="37" s="1"/>
  <c r="V31" i="37"/>
  <c r="O31" i="37"/>
  <c r="H31" i="37"/>
  <c r="A31" i="37"/>
  <c r="BE30" i="37"/>
  <c r="AX30" i="37"/>
  <c r="AQ30" i="37"/>
  <c r="AN30" i="37"/>
  <c r="AM30" i="37" s="1"/>
  <c r="AJ30" i="37"/>
  <c r="AC30" i="37"/>
  <c r="V30" i="37"/>
  <c r="S30" i="37"/>
  <c r="R30" i="37" s="1"/>
  <c r="O30" i="37"/>
  <c r="H30" i="37"/>
  <c r="A30" i="37"/>
  <c r="BE29" i="37"/>
  <c r="AX29" i="37"/>
  <c r="AQ29" i="37"/>
  <c r="AJ29" i="37"/>
  <c r="AC29" i="37"/>
  <c r="V29" i="37"/>
  <c r="O29" i="37"/>
  <c r="H29" i="37"/>
  <c r="A29" i="37"/>
  <c r="BE28" i="37"/>
  <c r="AX28" i="37"/>
  <c r="AQ28" i="37"/>
  <c r="AN28" i="37"/>
  <c r="AM28" i="37"/>
  <c r="AJ28" i="37"/>
  <c r="AC28" i="37"/>
  <c r="V28" i="37"/>
  <c r="O28" i="37"/>
  <c r="L28" i="37"/>
  <c r="K28" i="37"/>
  <c r="H28" i="37"/>
  <c r="A28" i="37"/>
  <c r="BE27" i="37"/>
  <c r="AX27" i="37"/>
  <c r="AQ27" i="37"/>
  <c r="AJ27" i="37"/>
  <c r="AC27" i="37"/>
  <c r="V27" i="37"/>
  <c r="O27" i="37"/>
  <c r="H27" i="37"/>
  <c r="A27" i="37"/>
  <c r="BE26" i="37"/>
  <c r="AX26" i="37"/>
  <c r="AQ26" i="37"/>
  <c r="AJ26" i="37"/>
  <c r="AC26" i="37"/>
  <c r="Z26" i="37"/>
  <c r="Z35" i="37" s="1"/>
  <c r="Y35" i="37" s="1"/>
  <c r="Y26" i="37"/>
  <c r="V26" i="37"/>
  <c r="O26" i="37"/>
  <c r="H26" i="37"/>
  <c r="A26" i="37"/>
  <c r="BE25" i="37"/>
  <c r="AX25" i="37"/>
  <c r="AQ25" i="37"/>
  <c r="AJ25" i="37"/>
  <c r="AC25" i="37"/>
  <c r="V25" i="37"/>
  <c r="O25" i="37"/>
  <c r="H25" i="37"/>
  <c r="A25" i="37"/>
  <c r="BH24" i="37"/>
  <c r="BE24" i="37"/>
  <c r="AX24" i="37"/>
  <c r="AQ24" i="37"/>
  <c r="AJ24" i="37"/>
  <c r="AC24" i="37"/>
  <c r="V24" i="37"/>
  <c r="O24" i="37"/>
  <c r="H24" i="37"/>
  <c r="A24" i="37"/>
  <c r="BE23" i="37"/>
  <c r="AX23" i="37"/>
  <c r="AQ23" i="37"/>
  <c r="AJ23" i="37"/>
  <c r="AC23" i="37"/>
  <c r="V23" i="37"/>
  <c r="O23" i="37"/>
  <c r="H23" i="37"/>
  <c r="A23" i="37"/>
  <c r="BI22" i="37"/>
  <c r="BI46" i="37" s="1"/>
  <c r="BE22" i="37"/>
  <c r="BB22" i="37"/>
  <c r="BA22" i="37"/>
  <c r="AX22" i="37"/>
  <c r="AU22" i="37"/>
  <c r="AU31" i="37" s="1"/>
  <c r="AT22" i="37"/>
  <c r="AQ22" i="37"/>
  <c r="AN22" i="37"/>
  <c r="AM22" i="37"/>
  <c r="AJ22" i="37"/>
  <c r="AG22" i="37"/>
  <c r="AC22" i="37"/>
  <c r="Z22" i="37"/>
  <c r="Y22" i="37"/>
  <c r="V22" i="37"/>
  <c r="S22" i="37"/>
  <c r="S31" i="37" s="1"/>
  <c r="R31" i="37" s="1"/>
  <c r="R22" i="37"/>
  <c r="O22" i="37"/>
  <c r="L22" i="37"/>
  <c r="L31" i="37" s="1"/>
  <c r="K31" i="37" s="1"/>
  <c r="K22" i="37"/>
  <c r="H22" i="37"/>
  <c r="E22" i="37"/>
  <c r="A22" i="37"/>
  <c r="BI21" i="37"/>
  <c r="BH21" i="37" s="1"/>
  <c r="BE21" i="37"/>
  <c r="BB21" i="37"/>
  <c r="BB45" i="37" s="1"/>
  <c r="BA21" i="37"/>
  <c r="AX21" i="37"/>
  <c r="AU21" i="37"/>
  <c r="AU45" i="37" s="1"/>
  <c r="AQ21" i="37"/>
  <c r="AN21" i="37"/>
  <c r="AN45" i="37" s="1"/>
  <c r="AJ21" i="37"/>
  <c r="AG21" i="37"/>
  <c r="AC21" i="37"/>
  <c r="Z21" i="37"/>
  <c r="Z45" i="37" s="1"/>
  <c r="V21" i="37"/>
  <c r="S21" i="37"/>
  <c r="S29" i="37" s="1"/>
  <c r="R29" i="37" s="1"/>
  <c r="R21" i="37"/>
  <c r="O21" i="37"/>
  <c r="L21" i="37"/>
  <c r="L45" i="37" s="1"/>
  <c r="H21" i="37"/>
  <c r="E21" i="37"/>
  <c r="E45" i="37" s="1"/>
  <c r="D21" i="37"/>
  <c r="A21" i="37"/>
  <c r="BI20" i="37"/>
  <c r="BI33" i="37" s="1"/>
  <c r="BH33" i="37" s="1"/>
  <c r="BH20" i="37"/>
  <c r="BE20" i="37"/>
  <c r="BB20" i="37"/>
  <c r="BB28" i="37" s="1"/>
  <c r="BA28" i="37" s="1"/>
  <c r="BA20" i="37"/>
  <c r="AX20" i="37"/>
  <c r="AU20" i="37"/>
  <c r="AQ20" i="37"/>
  <c r="AN20" i="37"/>
  <c r="AM20" i="37"/>
  <c r="AJ20" i="37"/>
  <c r="AG20" i="37"/>
  <c r="AG33" i="37" s="1"/>
  <c r="AF20" i="37"/>
  <c r="AC20" i="37"/>
  <c r="Z20" i="37"/>
  <c r="Z28" i="37" s="1"/>
  <c r="Y28" i="37" s="1"/>
  <c r="Y20" i="37"/>
  <c r="V20" i="37"/>
  <c r="S20" i="37"/>
  <c r="O20" i="37"/>
  <c r="L20" i="37"/>
  <c r="L44" i="37" s="1"/>
  <c r="K20" i="37"/>
  <c r="H20" i="37"/>
  <c r="E20" i="37"/>
  <c r="E33" i="37" s="1"/>
  <c r="D33" i="37" s="1"/>
  <c r="D20" i="37"/>
  <c r="A20" i="37"/>
  <c r="BI19" i="37"/>
  <c r="BI43" i="37" s="1"/>
  <c r="BH19" i="37"/>
  <c r="BE19" i="37"/>
  <c r="BB19" i="37"/>
  <c r="BB43" i="37" s="1"/>
  <c r="AX19" i="37"/>
  <c r="AU19" i="37"/>
  <c r="AU43" i="37" s="1"/>
  <c r="AQ19" i="37"/>
  <c r="AN19" i="37"/>
  <c r="AN43" i="37" s="1"/>
  <c r="AM19" i="37"/>
  <c r="AJ19" i="37"/>
  <c r="AG19" i="37"/>
  <c r="AG34" i="37" s="1"/>
  <c r="AF34" i="37" s="1"/>
  <c r="AF19" i="37"/>
  <c r="AC19" i="37"/>
  <c r="Z19" i="37"/>
  <c r="V19" i="37"/>
  <c r="S19" i="37"/>
  <c r="R19" i="37"/>
  <c r="O19" i="37"/>
  <c r="L19" i="37"/>
  <c r="L27" i="37" s="1"/>
  <c r="K27" i="37" s="1"/>
  <c r="H19" i="37"/>
  <c r="E19" i="37"/>
  <c r="E27" i="37" s="1"/>
  <c r="D27" i="37" s="1"/>
  <c r="D19" i="37"/>
  <c r="A19" i="37"/>
  <c r="BI18" i="37"/>
  <c r="BE18" i="37"/>
  <c r="BB18" i="37"/>
  <c r="BB42" i="37" s="1"/>
  <c r="AX18" i="37"/>
  <c r="AU18" i="37"/>
  <c r="AU26" i="37" s="1"/>
  <c r="AU35" i="37" s="1"/>
  <c r="AT35" i="37" s="1"/>
  <c r="AQ18" i="37"/>
  <c r="AN18" i="37"/>
  <c r="AN26" i="37" s="1"/>
  <c r="AM26" i="37" s="1"/>
  <c r="AM18" i="37"/>
  <c r="AJ18" i="37"/>
  <c r="AG18" i="37"/>
  <c r="AC18" i="37"/>
  <c r="Z18" i="37"/>
  <c r="Z42" i="37" s="1"/>
  <c r="Y18" i="37"/>
  <c r="V18" i="37"/>
  <c r="S18" i="37"/>
  <c r="S42" i="37" s="1"/>
  <c r="R18" i="37"/>
  <c r="O18" i="37"/>
  <c r="L18" i="37"/>
  <c r="L42" i="37" s="1"/>
  <c r="K18" i="37"/>
  <c r="H18" i="37"/>
  <c r="E18" i="37"/>
  <c r="D18" i="37" s="1"/>
  <c r="A18" i="37"/>
  <c r="BI17" i="37"/>
  <c r="BI41" i="37" s="1"/>
  <c r="BE17" i="37"/>
  <c r="BB17" i="37"/>
  <c r="BB41" i="37" s="1"/>
  <c r="BA17" i="37"/>
  <c r="AX17" i="37"/>
  <c r="AU17" i="37"/>
  <c r="AU25" i="37" s="1"/>
  <c r="AT25" i="37" s="1"/>
  <c r="AT17" i="37"/>
  <c r="AQ17" i="37"/>
  <c r="AN17" i="37"/>
  <c r="AM17" i="37" s="1"/>
  <c r="AJ17" i="37"/>
  <c r="AG17" i="37"/>
  <c r="AG41" i="37" s="1"/>
  <c r="AC17" i="37"/>
  <c r="Z17" i="37"/>
  <c r="Z25" i="37" s="1"/>
  <c r="Z36" i="37" s="1"/>
  <c r="Y17" i="37"/>
  <c r="V17" i="37"/>
  <c r="S17" i="37"/>
  <c r="S25" i="37" s="1"/>
  <c r="R17" i="37"/>
  <c r="O17" i="37"/>
  <c r="L17" i="37"/>
  <c r="H17" i="37"/>
  <c r="E17" i="37"/>
  <c r="E41" i="37" s="1"/>
  <c r="A17" i="37"/>
  <c r="BI16" i="37"/>
  <c r="BI24" i="37" s="1"/>
  <c r="BI37" i="37" s="1"/>
  <c r="BH16" i="37"/>
  <c r="BE16" i="37"/>
  <c r="BB16" i="37"/>
  <c r="BB24" i="37" s="1"/>
  <c r="BA16" i="37"/>
  <c r="AX16" i="37"/>
  <c r="AU16" i="37"/>
  <c r="AQ16" i="37"/>
  <c r="AN16" i="37"/>
  <c r="AN40" i="37" s="1"/>
  <c r="AM16" i="37"/>
  <c r="AJ16" i="37"/>
  <c r="AG16" i="37"/>
  <c r="AG40" i="37" s="1"/>
  <c r="AC16" i="37"/>
  <c r="Z16" i="37"/>
  <c r="Z40" i="37" s="1"/>
  <c r="Y16" i="37"/>
  <c r="V16" i="37"/>
  <c r="S16" i="37"/>
  <c r="R16" i="37" s="1"/>
  <c r="O16" i="37"/>
  <c r="L16" i="37"/>
  <c r="L40" i="37" s="1"/>
  <c r="H16" i="37"/>
  <c r="E16" i="37"/>
  <c r="E40" i="37" s="1"/>
  <c r="D16" i="37"/>
  <c r="A16" i="37"/>
  <c r="BI15" i="37"/>
  <c r="BI23" i="37" s="1"/>
  <c r="BH15" i="37"/>
  <c r="BE15" i="37"/>
  <c r="BB15" i="37"/>
  <c r="BA15" i="37" s="1"/>
  <c r="AX15" i="37"/>
  <c r="AU15" i="37"/>
  <c r="AU39" i="37" s="1"/>
  <c r="AT15" i="37"/>
  <c r="AQ15" i="37"/>
  <c r="AN15" i="37"/>
  <c r="AN23" i="37" s="1"/>
  <c r="AM23" i="37" s="1"/>
  <c r="AM15" i="37"/>
  <c r="AJ15" i="37"/>
  <c r="AG15" i="37"/>
  <c r="AG23" i="37" s="1"/>
  <c r="AF23" i="37" s="1"/>
  <c r="AC15" i="37"/>
  <c r="Z15" i="37"/>
  <c r="V15" i="37"/>
  <c r="S15" i="37"/>
  <c r="S39" i="37" s="1"/>
  <c r="O15" i="37"/>
  <c r="L15" i="37"/>
  <c r="L23" i="37" s="1"/>
  <c r="L38" i="37" s="1"/>
  <c r="H15" i="37"/>
  <c r="E15" i="37"/>
  <c r="E23" i="37" s="1"/>
  <c r="D15" i="37"/>
  <c r="A15" i="37"/>
  <c r="CT585" i="11" l="1"/>
  <c r="CT574" i="11"/>
  <c r="CU574" i="11" s="1"/>
  <c r="CV574" i="11" s="1"/>
  <c r="BO608" i="11"/>
  <c r="AT608" i="11"/>
  <c r="BO580" i="11"/>
  <c r="AT580" i="11"/>
  <c r="BO578" i="11"/>
  <c r="AT578" i="11"/>
  <c r="AW574" i="11"/>
  <c r="BR574" i="11"/>
  <c r="AO621" i="11"/>
  <c r="BJ621" i="11"/>
  <c r="AK583" i="11"/>
  <c r="I583" i="11" s="1"/>
  <c r="BF583" i="11"/>
  <c r="BG578" i="11"/>
  <c r="AL578" i="11"/>
  <c r="BK619" i="11"/>
  <c r="BF604" i="11"/>
  <c r="BK624" i="11"/>
  <c r="AU600" i="11"/>
  <c r="AO620" i="11"/>
  <c r="BT595" i="11"/>
  <c r="BE590" i="11"/>
  <c r="DN590" i="11" s="1"/>
  <c r="DN593" i="11"/>
  <c r="AY592" i="11"/>
  <c r="AY587" i="11"/>
  <c r="BM594" i="11"/>
  <c r="BM601" i="11"/>
  <c r="AR601" i="11"/>
  <c r="BR600" i="11"/>
  <c r="AW600" i="11"/>
  <c r="AV589" i="11"/>
  <c r="BQ589" i="11"/>
  <c r="BM578" i="11"/>
  <c r="AR578" i="11"/>
  <c r="BP633" i="11"/>
  <c r="CT627" i="11"/>
  <c r="BR615" i="11"/>
  <c r="AO592" i="11"/>
  <c r="AV578" i="11"/>
  <c r="AV599" i="11"/>
  <c r="CT582" i="11"/>
  <c r="CT580" i="11"/>
  <c r="AO579" i="11"/>
  <c r="DN610" i="11"/>
  <c r="BF578" i="11"/>
  <c r="DO578" i="11" s="1"/>
  <c r="DP578" i="11" s="1"/>
  <c r="BQ620" i="11"/>
  <c r="BS617" i="11"/>
  <c r="AX617" i="11"/>
  <c r="AO627" i="11"/>
  <c r="BJ627" i="11"/>
  <c r="BL603" i="11"/>
  <c r="AQ603" i="11"/>
  <c r="BE621" i="11"/>
  <c r="AJ621" i="11"/>
  <c r="BE608" i="11"/>
  <c r="AJ608" i="11"/>
  <c r="BQ580" i="11"/>
  <c r="AV580" i="11"/>
  <c r="BM574" i="11"/>
  <c r="AR574" i="11"/>
  <c r="BG587" i="11"/>
  <c r="AL587" i="11"/>
  <c r="BN581" i="11"/>
  <c r="AS581" i="11"/>
  <c r="BH620" i="11"/>
  <c r="AM620" i="11"/>
  <c r="BN579" i="11"/>
  <c r="AS579" i="11"/>
  <c r="AO617" i="11"/>
  <c r="BR610" i="11"/>
  <c r="AR616" i="11"/>
  <c r="BE623" i="11"/>
  <c r="BN605" i="11"/>
  <c r="DN583" i="11"/>
  <c r="DO583" i="11" s="1"/>
  <c r="DP583" i="11" s="1"/>
  <c r="AO607" i="11"/>
  <c r="AY603" i="11"/>
  <c r="AL584" i="11"/>
  <c r="AT597" i="11"/>
  <c r="AM590" i="11"/>
  <c r="AN608" i="11"/>
  <c r="BI608" i="11"/>
  <c r="AT602" i="11"/>
  <c r="BO602" i="11"/>
  <c r="AW583" i="11"/>
  <c r="BR583" i="11"/>
  <c r="AW578" i="11"/>
  <c r="BR578" i="11"/>
  <c r="BI627" i="11"/>
  <c r="AN627" i="11"/>
  <c r="BQ621" i="11"/>
  <c r="AV621" i="11"/>
  <c r="BF620" i="11"/>
  <c r="AK620" i="11"/>
  <c r="BR624" i="11"/>
  <c r="AW624" i="11"/>
  <c r="AM624" i="11"/>
  <c r="BH624" i="11"/>
  <c r="AW617" i="11"/>
  <c r="BR617" i="11"/>
  <c r="AS614" i="11"/>
  <c r="BN614" i="11"/>
  <c r="BH609" i="11"/>
  <c r="AM609" i="11"/>
  <c r="BK601" i="11"/>
  <c r="AP601" i="11"/>
  <c r="BF633" i="11"/>
  <c r="AK633" i="11"/>
  <c r="BO607" i="11"/>
  <c r="AT607" i="11"/>
  <c r="BM597" i="11"/>
  <c r="AR597" i="11"/>
  <c r="BQ587" i="11"/>
  <c r="AV587" i="11"/>
  <c r="AS578" i="11"/>
  <c r="BN578" i="11"/>
  <c r="AN623" i="11"/>
  <c r="BI623" i="11"/>
  <c r="BE595" i="11"/>
  <c r="AJ595" i="11"/>
  <c r="BI583" i="11"/>
  <c r="AN583" i="11"/>
  <c r="BE599" i="11"/>
  <c r="AJ599" i="11"/>
  <c r="AK599" i="11"/>
  <c r="BF599" i="11"/>
  <c r="BM599" i="11"/>
  <c r="AR599" i="11"/>
  <c r="AN631" i="11"/>
  <c r="BI631" i="11"/>
  <c r="AO604" i="11"/>
  <c r="BJ604" i="11"/>
  <c r="BI604" i="11"/>
  <c r="AN604" i="11"/>
  <c r="AN616" i="11"/>
  <c r="BI616" i="11"/>
  <c r="BM632" i="11"/>
  <c r="AR632" i="11"/>
  <c r="AX591" i="11"/>
  <c r="BS591" i="11"/>
  <c r="BM591" i="11"/>
  <c r="AR591" i="11"/>
  <c r="BK632" i="11"/>
  <c r="AX630" i="11"/>
  <c r="BF627" i="11"/>
  <c r="DO627" i="11" s="1"/>
  <c r="DP627" i="11" s="1"/>
  <c r="BF610" i="11"/>
  <c r="BH619" i="11"/>
  <c r="AW611" i="11"/>
  <c r="BS605" i="11"/>
  <c r="AN599" i="11"/>
  <c r="AO596" i="11"/>
  <c r="AW582" i="11"/>
  <c r="CU578" i="11"/>
  <c r="CV578" i="11" s="1"/>
  <c r="AN587" i="11"/>
  <c r="AW579" i="11"/>
  <c r="AO575" i="11"/>
  <c r="AX621" i="11"/>
  <c r="BS621" i="11"/>
  <c r="BK627" i="11"/>
  <c r="AP627" i="11"/>
  <c r="AP621" i="11"/>
  <c r="BK621" i="11"/>
  <c r="BM612" i="11"/>
  <c r="AR612" i="11"/>
  <c r="BP624" i="11"/>
  <c r="AU624" i="11"/>
  <c r="BG614" i="11"/>
  <c r="AL614" i="11"/>
  <c r="AP610" i="11"/>
  <c r="BK610" i="11"/>
  <c r="BP609" i="11"/>
  <c r="AU609" i="11"/>
  <c r="BJ600" i="11"/>
  <c r="AO600" i="11"/>
  <c r="BR605" i="11"/>
  <c r="AW605" i="11"/>
  <c r="BG597" i="11"/>
  <c r="AL597" i="11"/>
  <c r="AW595" i="11"/>
  <c r="BR595" i="11"/>
  <c r="AO587" i="11"/>
  <c r="BJ587" i="11"/>
  <c r="AO595" i="11"/>
  <c r="BJ595" i="11"/>
  <c r="BO587" i="11"/>
  <c r="AT587" i="11"/>
  <c r="CT610" i="11"/>
  <c r="CU610" i="11" s="1"/>
  <c r="CV610" i="11" s="1"/>
  <c r="BO599" i="11"/>
  <c r="AT599" i="11"/>
  <c r="AW599" i="11"/>
  <c r="BR599" i="11"/>
  <c r="BP631" i="11"/>
  <c r="AU631" i="11"/>
  <c r="BM604" i="11"/>
  <c r="AR604" i="11"/>
  <c r="AT604" i="11"/>
  <c r="BO604" i="11"/>
  <c r="BT604" i="11"/>
  <c r="AY604" i="11"/>
  <c r="BM582" i="11"/>
  <c r="AR582" i="11"/>
  <c r="AO582" i="11"/>
  <c r="BJ582" i="11"/>
  <c r="BP616" i="11"/>
  <c r="AU616" i="11"/>
  <c r="AW632" i="11"/>
  <c r="BR632" i="11"/>
  <c r="BO591" i="11"/>
  <c r="AT591" i="11"/>
  <c r="AK591" i="11"/>
  <c r="BF591" i="11"/>
  <c r="AW591" i="11"/>
  <c r="BR591" i="11"/>
  <c r="BL584" i="11"/>
  <c r="AQ584" i="11"/>
  <c r="AV590" i="11"/>
  <c r="BQ590" i="11"/>
  <c r="BF575" i="11"/>
  <c r="AK575" i="11"/>
  <c r="BM631" i="11"/>
  <c r="BH630" i="11"/>
  <c r="AV627" i="11"/>
  <c r="AY622" i="11"/>
  <c r="BJ591" i="11"/>
  <c r="BJ583" i="11"/>
  <c r="BR590" i="11"/>
  <c r="BE586" i="11"/>
  <c r="CT586" i="11" s="1"/>
  <c r="CU586" i="11" s="1"/>
  <c r="AW592" i="11"/>
  <c r="BH593" i="11"/>
  <c r="BS627" i="11"/>
  <c r="AX627" i="11"/>
  <c r="AS621" i="11"/>
  <c r="BN621" i="11"/>
  <c r="AK621" i="11"/>
  <c r="BF621" i="11"/>
  <c r="BG612" i="11"/>
  <c r="AL612" i="11"/>
  <c r="AQ624" i="11"/>
  <c r="BL624" i="11"/>
  <c r="BL622" i="11"/>
  <c r="AQ622" i="11"/>
  <c r="AL617" i="11"/>
  <c r="I617" i="11" s="1"/>
  <c r="BG617" i="11"/>
  <c r="BM614" i="11"/>
  <c r="AR614" i="11"/>
  <c r="BO614" i="11"/>
  <c r="AT614" i="11"/>
  <c r="BQ610" i="11"/>
  <c r="AV610" i="11"/>
  <c r="BP613" i="11"/>
  <c r="AU613" i="11"/>
  <c r="BI610" i="11"/>
  <c r="AN610" i="11"/>
  <c r="BP594" i="11"/>
  <c r="AU594" i="11"/>
  <c r="BG630" i="11"/>
  <c r="AL630" i="11"/>
  <c r="BE630" i="11"/>
  <c r="AJ630" i="11"/>
  <c r="BS597" i="11"/>
  <c r="AX597" i="11"/>
  <c r="BG595" i="11"/>
  <c r="AL595" i="11"/>
  <c r="BE587" i="11"/>
  <c r="AJ587" i="11"/>
  <c r="BF581" i="11"/>
  <c r="AK581" i="11"/>
  <c r="BF579" i="11"/>
  <c r="AK579" i="11"/>
  <c r="BF577" i="11"/>
  <c r="AK577" i="11"/>
  <c r="AS574" i="11"/>
  <c r="BN574" i="11"/>
  <c r="BG623" i="11"/>
  <c r="AL623" i="11"/>
  <c r="BR596" i="11"/>
  <c r="AW596" i="11"/>
  <c r="BO595" i="11"/>
  <c r="AT595" i="11"/>
  <c r="AX583" i="11"/>
  <c r="BS583" i="11"/>
  <c r="BF573" i="11"/>
  <c r="AK573" i="11"/>
  <c r="AJ631" i="11"/>
  <c r="BE631" i="11"/>
  <c r="BR598" i="11"/>
  <c r="AW598" i="11"/>
  <c r="AL604" i="11"/>
  <c r="BG604" i="11"/>
  <c r="BQ582" i="11"/>
  <c r="AV582" i="11"/>
  <c r="BI632" i="11"/>
  <c r="AN632" i="11"/>
  <c r="BO632" i="11"/>
  <c r="AT632" i="11"/>
  <c r="BT632" i="11"/>
  <c r="AY632" i="11"/>
  <c r="AS591" i="11"/>
  <c r="BN591" i="11"/>
  <c r="AJ614" i="11"/>
  <c r="CT612" i="11"/>
  <c r="AV604" i="11"/>
  <c r="AJ604" i="11"/>
  <c r="AJ591" i="11"/>
  <c r="AP595" i="11"/>
  <c r="AY591" i="11"/>
  <c r="AP576" i="11"/>
  <c r="AS627" i="11"/>
  <c r="BN627" i="11"/>
  <c r="BM617" i="11"/>
  <c r="AR617" i="11"/>
  <c r="BO617" i="11"/>
  <c r="AT617" i="11"/>
  <c r="AW614" i="11"/>
  <c r="BR614" i="11"/>
  <c r="BT614" i="11"/>
  <c r="AY614" i="11"/>
  <c r="AO610" i="11"/>
  <c r="BJ610" i="11"/>
  <c r="BT610" i="11"/>
  <c r="AY610" i="11"/>
  <c r="BS601" i="11"/>
  <c r="AX601" i="11"/>
  <c r="BH594" i="11"/>
  <c r="AM594" i="11"/>
  <c r="AQ630" i="11"/>
  <c r="BL630" i="11"/>
  <c r="BH605" i="11"/>
  <c r="AM605" i="11"/>
  <c r="BE597" i="11"/>
  <c r="AJ597" i="11"/>
  <c r="BO583" i="11"/>
  <c r="AT583" i="11"/>
  <c r="BM623" i="11"/>
  <c r="AR623" i="11"/>
  <c r="BN623" i="11"/>
  <c r="AS623" i="11"/>
  <c r="BF596" i="11"/>
  <c r="AK596" i="11"/>
  <c r="AS595" i="11"/>
  <c r="BN595" i="11"/>
  <c r="AK595" i="11"/>
  <c r="BF595" i="11"/>
  <c r="AS587" i="11"/>
  <c r="BN587" i="11"/>
  <c r="AV586" i="11"/>
  <c r="BQ586" i="11"/>
  <c r="AS583" i="11"/>
  <c r="BN583" i="11"/>
  <c r="BS599" i="11"/>
  <c r="AX599" i="11"/>
  <c r="BG599" i="11"/>
  <c r="AL599" i="11"/>
  <c r="BJ598" i="11"/>
  <c r="AO598" i="11"/>
  <c r="AW604" i="11"/>
  <c r="BR604" i="11"/>
  <c r="AS604" i="11"/>
  <c r="BN604" i="11"/>
  <c r="BK604" i="11"/>
  <c r="AP604" i="11"/>
  <c r="BL592" i="11"/>
  <c r="AQ592" i="11"/>
  <c r="AM582" i="11"/>
  <c r="BH582" i="11"/>
  <c r="AS632" i="11"/>
  <c r="BN632" i="11"/>
  <c r="BS632" i="11"/>
  <c r="AX632" i="11"/>
  <c r="AL632" i="11"/>
  <c r="I632" i="11" s="1"/>
  <c r="BG632" i="11"/>
  <c r="BI591" i="11"/>
  <c r="AN591" i="11"/>
  <c r="AP591" i="11"/>
  <c r="BK591" i="11"/>
  <c r="BG591" i="11"/>
  <c r="AL591" i="11"/>
  <c r="BN575" i="11"/>
  <c r="AS575" i="11"/>
  <c r="BH632" i="11"/>
  <c r="AM632" i="11"/>
  <c r="AJ633" i="11"/>
  <c r="BE633" i="11"/>
  <c r="AL633" i="11"/>
  <c r="BG633" i="11"/>
  <c r="DN632" i="11"/>
  <c r="DO632" i="11" s="1"/>
  <c r="CT632" i="11"/>
  <c r="CU632" i="11" s="1"/>
  <c r="CV632" i="11" s="1"/>
  <c r="BL631" i="11"/>
  <c r="AQ631" i="11"/>
  <c r="AT631" i="11"/>
  <c r="BO631" i="11"/>
  <c r="AY630" i="11"/>
  <c r="BT630" i="11"/>
  <c r="BJ630" i="11"/>
  <c r="AO630" i="11"/>
  <c r="AQ627" i="11"/>
  <c r="BL627" i="11"/>
  <c r="BO629" i="11"/>
  <c r="AT629" i="11"/>
  <c r="BF629" i="11"/>
  <c r="AK629" i="11"/>
  <c r="BI629" i="11"/>
  <c r="AN629" i="11"/>
  <c r="BJ629" i="11"/>
  <c r="AO629" i="11"/>
  <c r="BE624" i="11"/>
  <c r="AJ624" i="11"/>
  <c r="AU621" i="11"/>
  <c r="BP621" i="11"/>
  <c r="BL617" i="11"/>
  <c r="AQ617" i="11"/>
  <c r="BR626" i="11"/>
  <c r="AW626" i="11"/>
  <c r="BG626" i="11"/>
  <c r="AL626" i="11"/>
  <c r="BJ628" i="11"/>
  <c r="AO628" i="11"/>
  <c r="AJ628" i="11"/>
  <c r="BE628" i="11"/>
  <c r="AL628" i="11"/>
  <c r="BG628" i="11"/>
  <c r="BK623" i="11"/>
  <c r="AP623" i="11"/>
  <c r="AU623" i="11"/>
  <c r="BP623" i="11"/>
  <c r="BG620" i="11"/>
  <c r="AL620" i="11"/>
  <c r="AM614" i="11"/>
  <c r="BH614" i="11"/>
  <c r="CT620" i="11"/>
  <c r="DN620" i="11"/>
  <c r="BR616" i="11"/>
  <c r="AW616" i="11"/>
  <c r="AV616" i="11"/>
  <c r="BQ616" i="11"/>
  <c r="AX616" i="11"/>
  <c r="BS616" i="11"/>
  <c r="BT613" i="11"/>
  <c r="AY613" i="11"/>
  <c r="BK613" i="11"/>
  <c r="AP613" i="11"/>
  <c r="AT622" i="11"/>
  <c r="BO622" i="11"/>
  <c r="BF622" i="11"/>
  <c r="AK622" i="11"/>
  <c r="BI622" i="11"/>
  <c r="AN622" i="11"/>
  <c r="AY612" i="11"/>
  <c r="BT612" i="11"/>
  <c r="BJ612" i="11"/>
  <c r="AO612" i="11"/>
  <c r="AN609" i="11"/>
  <c r="BI609" i="11"/>
  <c r="BS609" i="11"/>
  <c r="AX609" i="11"/>
  <c r="AP615" i="11"/>
  <c r="BK615" i="11"/>
  <c r="AX615" i="11"/>
  <c r="BS615" i="11"/>
  <c r="BQ615" i="11"/>
  <c r="AV615" i="11"/>
  <c r="BN611" i="11"/>
  <c r="AS611" i="11"/>
  <c r="AU611" i="11"/>
  <c r="BP611" i="11"/>
  <c r="BQ611" i="11"/>
  <c r="AV611" i="11"/>
  <c r="BS608" i="11"/>
  <c r="AX608" i="11"/>
  <c r="AV608" i="11"/>
  <c r="BQ608" i="11"/>
  <c r="BR608" i="11"/>
  <c r="AW608" i="11"/>
  <c r="AP607" i="11"/>
  <c r="BK607" i="11"/>
  <c r="AR607" i="11"/>
  <c r="BM607" i="11"/>
  <c r="BJ605" i="11"/>
  <c r="AO605" i="11"/>
  <c r="AV605" i="11"/>
  <c r="BQ605" i="11"/>
  <c r="AU601" i="11"/>
  <c r="BP601" i="11"/>
  <c r="AQ597" i="11"/>
  <c r="BL597" i="11"/>
  <c r="BS619" i="11"/>
  <c r="AX619" i="11"/>
  <c r="AN619" i="11"/>
  <c r="BI619" i="11"/>
  <c r="AV619" i="11"/>
  <c r="BQ619" i="11"/>
  <c r="BR619" i="11"/>
  <c r="AW619" i="11"/>
  <c r="BJ615" i="11"/>
  <c r="AO615" i="11"/>
  <c r="AL605" i="11"/>
  <c r="BG605" i="11"/>
  <c r="AW601" i="11"/>
  <c r="BR601" i="11"/>
  <c r="AU599" i="11"/>
  <c r="BP599" i="11"/>
  <c r="AS597" i="11"/>
  <c r="BN597" i="11"/>
  <c r="AQ595" i="11"/>
  <c r="BL595" i="11"/>
  <c r="AM591" i="11"/>
  <c r="BH591" i="11"/>
  <c r="AU583" i="11"/>
  <c r="BP583" i="11"/>
  <c r="BO593" i="11"/>
  <c r="AT593" i="11"/>
  <c r="AS593" i="11"/>
  <c r="BN593" i="11"/>
  <c r="AL590" i="11"/>
  <c r="BG590" i="11"/>
  <c r="AK585" i="11"/>
  <c r="BF585" i="11"/>
  <c r="AS582" i="11"/>
  <c r="BN582" i="11"/>
  <c r="BO582" i="11"/>
  <c r="AT582" i="11"/>
  <c r="AM580" i="11"/>
  <c r="BH580" i="11"/>
  <c r="BN618" i="11"/>
  <c r="AS618" i="11"/>
  <c r="BF618" i="11"/>
  <c r="AK618" i="11"/>
  <c r="AN618" i="11"/>
  <c r="BI618" i="11"/>
  <c r="AS603" i="11"/>
  <c r="BN603" i="11"/>
  <c r="AJ603" i="11"/>
  <c r="BE603" i="11"/>
  <c r="BK603" i="11"/>
  <c r="AP603" i="11"/>
  <c r="BL602" i="11"/>
  <c r="AQ602" i="11"/>
  <c r="AJ602" i="11"/>
  <c r="BE602" i="11"/>
  <c r="BN602" i="11"/>
  <c r="AS602" i="11"/>
  <c r="AN600" i="11"/>
  <c r="BI600" i="11"/>
  <c r="AP600" i="11"/>
  <c r="BK600" i="11"/>
  <c r="AL598" i="11"/>
  <c r="BG598" i="11"/>
  <c r="AJ598" i="11"/>
  <c r="BE598" i="11"/>
  <c r="BT596" i="11"/>
  <c r="AY596" i="11"/>
  <c r="AR596" i="11"/>
  <c r="BM596" i="11"/>
  <c r="AT596" i="11"/>
  <c r="BO596" i="11"/>
  <c r="BT594" i="11"/>
  <c r="AY594" i="11"/>
  <c r="AP594" i="11"/>
  <c r="BK594" i="11"/>
  <c r="AQ593" i="11"/>
  <c r="BL593" i="11"/>
  <c r="CT591" i="11"/>
  <c r="CU591" i="11" s="1"/>
  <c r="BO589" i="11"/>
  <c r="AT589" i="11"/>
  <c r="AS589" i="11"/>
  <c r="BN589" i="11"/>
  <c r="BG586" i="11"/>
  <c r="AL586" i="11"/>
  <c r="AW580" i="11"/>
  <c r="BR580" i="11"/>
  <c r="AU578" i="11"/>
  <c r="BP578" i="11"/>
  <c r="AS576" i="11"/>
  <c r="BN576" i="11"/>
  <c r="AQ574" i="11"/>
  <c r="BL574" i="11"/>
  <c r="BO625" i="11"/>
  <c r="AT625" i="11"/>
  <c r="BQ625" i="11"/>
  <c r="AV625" i="11"/>
  <c r="AU625" i="11"/>
  <c r="BP625" i="11"/>
  <c r="BF625" i="11"/>
  <c r="AK625" i="11"/>
  <c r="BI606" i="11"/>
  <c r="AN606" i="11"/>
  <c r="BQ606" i="11"/>
  <c r="AV606" i="11"/>
  <c r="AJ606" i="11"/>
  <c r="BE606" i="11"/>
  <c r="AO606" i="11"/>
  <c r="BJ606" i="11"/>
  <c r="DN586" i="11"/>
  <c r="DO586" i="11" s="1"/>
  <c r="BT581" i="11"/>
  <c r="AY581" i="11"/>
  <c r="AT581" i="11"/>
  <c r="BO581" i="11"/>
  <c r="AR581" i="11"/>
  <c r="BM581" i="11"/>
  <c r="AJ579" i="11"/>
  <c r="BE579" i="11"/>
  <c r="AL579" i="11"/>
  <c r="BG579" i="11"/>
  <c r="AL577" i="11"/>
  <c r="BG577" i="11"/>
  <c r="AJ577" i="11"/>
  <c r="BE577" i="11"/>
  <c r="BT575" i="11"/>
  <c r="AY575" i="11"/>
  <c r="AR575" i="11"/>
  <c r="BM575" i="11"/>
  <c r="AT575" i="11"/>
  <c r="BO575" i="11"/>
  <c r="DN574" i="11"/>
  <c r="DO574" i="11" s="1"/>
  <c r="DP574" i="11" s="1"/>
  <c r="BT573" i="11"/>
  <c r="AY573" i="11"/>
  <c r="AT573" i="11"/>
  <c r="BO573" i="11"/>
  <c r="AR573" i="11"/>
  <c r="BM573" i="11"/>
  <c r="AU592" i="11"/>
  <c r="BP592" i="11"/>
  <c r="AJ592" i="11"/>
  <c r="BE592" i="11"/>
  <c r="DN589" i="11"/>
  <c r="AX588" i="11"/>
  <c r="BS588" i="11"/>
  <c r="AJ588" i="11"/>
  <c r="BE588" i="11"/>
  <c r="AP584" i="11"/>
  <c r="BK584" i="11"/>
  <c r="AX584" i="11"/>
  <c r="BS584" i="11"/>
  <c r="BQ584" i="11"/>
  <c r="AV584" i="11"/>
  <c r="BH577" i="11"/>
  <c r="AM577" i="11"/>
  <c r="BH575" i="11"/>
  <c r="AM575" i="11"/>
  <c r="BN633" i="11"/>
  <c r="AS633" i="11"/>
  <c r="AN633" i="11"/>
  <c r="BI633" i="11"/>
  <c r="AP633" i="11"/>
  <c r="BK633" i="11"/>
  <c r="BR631" i="11"/>
  <c r="AW631" i="11"/>
  <c r="AV631" i="11"/>
  <c r="BQ631" i="11"/>
  <c r="BS631" i="11"/>
  <c r="AX631" i="11"/>
  <c r="BO630" i="11"/>
  <c r="AT630" i="11"/>
  <c r="AS630" i="11"/>
  <c r="BN630" i="11"/>
  <c r="BH627" i="11"/>
  <c r="AM627" i="11"/>
  <c r="I627" i="11" s="1"/>
  <c r="AM629" i="11"/>
  <c r="BH629" i="11"/>
  <c r="BK629" i="11"/>
  <c r="AP629" i="11"/>
  <c r="BM629" i="11"/>
  <c r="AR629" i="11"/>
  <c r="BT624" i="11"/>
  <c r="AY624" i="11"/>
  <c r="BI624" i="11"/>
  <c r="AN624" i="11"/>
  <c r="BL621" i="11"/>
  <c r="AQ621" i="11"/>
  <c r="BH617" i="11"/>
  <c r="AM617" i="11"/>
  <c r="AS626" i="11"/>
  <c r="BN626" i="11"/>
  <c r="AJ626" i="11"/>
  <c r="BE626" i="11"/>
  <c r="BK626" i="11"/>
  <c r="AP626" i="11"/>
  <c r="BR628" i="11"/>
  <c r="AW628" i="11"/>
  <c r="AN628" i="11"/>
  <c r="BI628" i="11"/>
  <c r="AP628" i="11"/>
  <c r="BK628" i="11"/>
  <c r="AN626" i="11"/>
  <c r="BI626" i="11"/>
  <c r="BR623" i="11"/>
  <c r="AW623" i="11"/>
  <c r="AV623" i="11"/>
  <c r="BQ623" i="11"/>
  <c r="AY623" i="11"/>
  <c r="BT623" i="11"/>
  <c r="BT620" i="11"/>
  <c r="AY620" i="11"/>
  <c r="I620" i="11" s="1"/>
  <c r="AP620" i="11"/>
  <c r="BK620" i="11"/>
  <c r="AU610" i="11"/>
  <c r="BP610" i="11"/>
  <c r="AO616" i="11"/>
  <c r="BJ616" i="11"/>
  <c r="BG616" i="11"/>
  <c r="AL616" i="11"/>
  <c r="I616" i="11" s="1"/>
  <c r="AS613" i="11"/>
  <c r="BN613" i="11"/>
  <c r="BO613" i="11"/>
  <c r="AT613" i="11"/>
  <c r="AM622" i="11"/>
  <c r="BH622" i="11"/>
  <c r="AP622" i="11"/>
  <c r="BK622" i="11"/>
  <c r="AR622" i="11"/>
  <c r="BM622" i="11"/>
  <c r="CT614" i="11"/>
  <c r="BO612" i="11"/>
  <c r="AT612" i="11"/>
  <c r="AS612" i="11"/>
  <c r="BN612" i="11"/>
  <c r="AL609" i="11"/>
  <c r="I609" i="11" s="1"/>
  <c r="BG609" i="11"/>
  <c r="BP604" i="11"/>
  <c r="AU604" i="11"/>
  <c r="AU615" i="11"/>
  <c r="BP615" i="11"/>
  <c r="AJ615" i="11"/>
  <c r="BE615" i="11"/>
  <c r="AX611" i="11"/>
  <c r="BS611" i="11"/>
  <c r="AJ611" i="11"/>
  <c r="BE611" i="11"/>
  <c r="BK608" i="11"/>
  <c r="AP608" i="11"/>
  <c r="BF608" i="11"/>
  <c r="AK608" i="11"/>
  <c r="BS607" i="11"/>
  <c r="AX607" i="11"/>
  <c r="AU607" i="11"/>
  <c r="BP607" i="11"/>
  <c r="BQ607" i="11"/>
  <c r="AV607" i="11"/>
  <c r="BE605" i="11"/>
  <c r="AJ605" i="11"/>
  <c r="AQ601" i="11"/>
  <c r="BL601" i="11"/>
  <c r="AM597" i="11"/>
  <c r="BH597" i="11"/>
  <c r="BE619" i="11"/>
  <c r="AJ619" i="11"/>
  <c r="AU619" i="11"/>
  <c r="BP619" i="11"/>
  <c r="BF619" i="11"/>
  <c r="AK619" i="11"/>
  <c r="DO610" i="11"/>
  <c r="DP610" i="11" s="1"/>
  <c r="AM608" i="11"/>
  <c r="BH608" i="11"/>
  <c r="AS601" i="11"/>
  <c r="BN601" i="11"/>
  <c r="AQ599" i="11"/>
  <c r="BL599" i="11"/>
  <c r="AO597" i="11"/>
  <c r="BJ597" i="11"/>
  <c r="AM595" i="11"/>
  <c r="BH595" i="11"/>
  <c r="AU587" i="11"/>
  <c r="BP587" i="11"/>
  <c r="BL583" i="11"/>
  <c r="AQ583" i="11"/>
  <c r="AN593" i="11"/>
  <c r="BI593" i="11"/>
  <c r="BR593" i="11"/>
  <c r="AW593" i="11"/>
  <c r="BT590" i="11"/>
  <c r="AY590" i="11"/>
  <c r="AP590" i="11"/>
  <c r="BK590" i="11"/>
  <c r="AY585" i="11"/>
  <c r="BT585" i="11"/>
  <c r="BJ585" i="11"/>
  <c r="AO585" i="11"/>
  <c r="I585" i="11" s="1"/>
  <c r="BI582" i="11"/>
  <c r="AN582" i="11"/>
  <c r="BS582" i="11"/>
  <c r="AX582" i="11"/>
  <c r="AU576" i="11"/>
  <c r="BP576" i="11"/>
  <c r="AT618" i="11"/>
  <c r="BO618" i="11"/>
  <c r="BT618" i="11"/>
  <c r="AY618" i="11"/>
  <c r="AP618" i="11"/>
  <c r="BK618" i="11"/>
  <c r="AR618" i="11"/>
  <c r="BM618" i="11"/>
  <c r="BH603" i="11"/>
  <c r="AM603" i="11"/>
  <c r="BJ603" i="11"/>
  <c r="AO603" i="11"/>
  <c r="BO603" i="11"/>
  <c r="AT603" i="11"/>
  <c r="AL602" i="11"/>
  <c r="BG602" i="11"/>
  <c r="AN602" i="11"/>
  <c r="BI602" i="11"/>
  <c r="BR602" i="11"/>
  <c r="AW602" i="11"/>
  <c r="BT600" i="11"/>
  <c r="AY600" i="11"/>
  <c r="AR600" i="11"/>
  <c r="BM600" i="11"/>
  <c r="AT600" i="11"/>
  <c r="BO600" i="11"/>
  <c r="AP598" i="11"/>
  <c r="BK598" i="11"/>
  <c r="AN598" i="11"/>
  <c r="BI598" i="11"/>
  <c r="BL596" i="11"/>
  <c r="AQ596" i="11"/>
  <c r="AV596" i="11"/>
  <c r="BQ596" i="11"/>
  <c r="AX596" i="11"/>
  <c r="BS596" i="11"/>
  <c r="BN594" i="11"/>
  <c r="AS594" i="11"/>
  <c r="AT594" i="11"/>
  <c r="BO594" i="11"/>
  <c r="BG593" i="11"/>
  <c r="AL593" i="11"/>
  <c r="BL590" i="11"/>
  <c r="AQ590" i="11"/>
  <c r="AN589" i="11"/>
  <c r="BI589" i="11"/>
  <c r="BR589" i="11"/>
  <c r="AW589" i="11"/>
  <c r="BT586" i="11"/>
  <c r="AY586" i="11"/>
  <c r="I586" i="11" s="1"/>
  <c r="AP586" i="11"/>
  <c r="BK586" i="11"/>
  <c r="AQ585" i="11"/>
  <c r="BL585" i="11"/>
  <c r="CT583" i="11"/>
  <c r="CU583" i="11" s="1"/>
  <c r="CV583" i="11" s="1"/>
  <c r="AS580" i="11"/>
  <c r="BN580" i="11"/>
  <c r="AQ578" i="11"/>
  <c r="BL578" i="11"/>
  <c r="AO576" i="11"/>
  <c r="BJ576" i="11"/>
  <c r="AM574" i="11"/>
  <c r="I574" i="11" s="1"/>
  <c r="BH574" i="11"/>
  <c r="BI625" i="11"/>
  <c r="AN625" i="11"/>
  <c r="AQ625" i="11"/>
  <c r="BL625" i="11"/>
  <c r="AM625" i="11"/>
  <c r="BH625" i="11"/>
  <c r="AO625" i="11"/>
  <c r="BJ625" i="11"/>
  <c r="AY606" i="11"/>
  <c r="BT606" i="11"/>
  <c r="AM606" i="11"/>
  <c r="BH606" i="11"/>
  <c r="BK606" i="11"/>
  <c r="AP606" i="11"/>
  <c r="BN606" i="11"/>
  <c r="AS606" i="11"/>
  <c r="BL581" i="11"/>
  <c r="AQ581" i="11"/>
  <c r="AX581" i="11"/>
  <c r="BS581" i="11"/>
  <c r="AV581" i="11"/>
  <c r="BQ581" i="11"/>
  <c r="DN580" i="11"/>
  <c r="AN579" i="11"/>
  <c r="BI579" i="11"/>
  <c r="AP579" i="11"/>
  <c r="BK579" i="11"/>
  <c r="AP577" i="11"/>
  <c r="BK577" i="11"/>
  <c r="AN577" i="11"/>
  <c r="BI577" i="11"/>
  <c r="BL575" i="11"/>
  <c r="AQ575" i="11"/>
  <c r="AV575" i="11"/>
  <c r="BQ575" i="11"/>
  <c r="AX575" i="11"/>
  <c r="BS575" i="11"/>
  <c r="BL573" i="11"/>
  <c r="AQ573" i="11"/>
  <c r="AX573" i="11"/>
  <c r="BS573" i="11"/>
  <c r="AV573" i="11"/>
  <c r="BQ573" i="11"/>
  <c r="DN582" i="11"/>
  <c r="AT592" i="11"/>
  <c r="BO592" i="11"/>
  <c r="AM592" i="11"/>
  <c r="BH592" i="11"/>
  <c r="BI592" i="11"/>
  <c r="AN592" i="11"/>
  <c r="AT588" i="11"/>
  <c r="BO588" i="11"/>
  <c r="BF588" i="11"/>
  <c r="AK588" i="11"/>
  <c r="BI588" i="11"/>
  <c r="AN588" i="11"/>
  <c r="AU584" i="11"/>
  <c r="BP584" i="11"/>
  <c r="AJ584" i="11"/>
  <c r="BE584" i="11"/>
  <c r="BH581" i="11"/>
  <c r="AM581" i="11"/>
  <c r="BH579" i="11"/>
  <c r="AM579" i="11"/>
  <c r="AU632" i="11"/>
  <c r="BP632" i="11"/>
  <c r="BT633" i="11"/>
  <c r="AY633" i="11"/>
  <c r="AR633" i="11"/>
  <c r="BM633" i="11"/>
  <c r="AT633" i="11"/>
  <c r="BO633" i="11"/>
  <c r="AO631" i="11"/>
  <c r="BJ631" i="11"/>
  <c r="BG631" i="11"/>
  <c r="AL631" i="11"/>
  <c r="AN630" i="11"/>
  <c r="BI630" i="11"/>
  <c r="BR630" i="11"/>
  <c r="AW630" i="11"/>
  <c r="BN629" i="11"/>
  <c r="AS629" i="11"/>
  <c r="AU629" i="11"/>
  <c r="BP629" i="11"/>
  <c r="BQ629" i="11"/>
  <c r="AV629" i="11"/>
  <c r="AT624" i="11"/>
  <c r="BO624" i="11"/>
  <c r="AR624" i="11"/>
  <c r="BM624" i="11"/>
  <c r="AM621" i="11"/>
  <c r="BH621" i="11"/>
  <c r="BH626" i="11"/>
  <c r="AM626" i="11"/>
  <c r="BJ626" i="11"/>
  <c r="AO626" i="11"/>
  <c r="BO626" i="11"/>
  <c r="AT626" i="11"/>
  <c r="BF628" i="11"/>
  <c r="AK628" i="11"/>
  <c r="AR628" i="11"/>
  <c r="BM628" i="11"/>
  <c r="AT628" i="11"/>
  <c r="BO628" i="11"/>
  <c r="BJ623" i="11"/>
  <c r="AO623" i="11"/>
  <c r="AM623" i="11"/>
  <c r="BH623" i="11"/>
  <c r="BN620" i="11"/>
  <c r="AS620" i="11"/>
  <c r="AT620" i="11"/>
  <c r="BO620" i="11"/>
  <c r="AU614" i="11"/>
  <c r="BP614" i="11"/>
  <c r="BL610" i="11"/>
  <c r="AQ610" i="11"/>
  <c r="BF616" i="11"/>
  <c r="AK616" i="11"/>
  <c r="AP616" i="11"/>
  <c r="BK616" i="11"/>
  <c r="AN613" i="11"/>
  <c r="BI613" i="11"/>
  <c r="AX613" i="11"/>
  <c r="BS613" i="11"/>
  <c r="BN622" i="11"/>
  <c r="AS622" i="11"/>
  <c r="AU622" i="11"/>
  <c r="BP622" i="11"/>
  <c r="BQ622" i="11"/>
  <c r="AV622" i="11"/>
  <c r="BH616" i="11"/>
  <c r="AM616" i="11"/>
  <c r="BL613" i="11"/>
  <c r="AQ613" i="11"/>
  <c r="AN612" i="11"/>
  <c r="BI612" i="11"/>
  <c r="BR612" i="11"/>
  <c r="AW612" i="11"/>
  <c r="BT609" i="11"/>
  <c r="AY609" i="11"/>
  <c r="AP609" i="11"/>
  <c r="BK609" i="11"/>
  <c r="AQ604" i="11"/>
  <c r="BL604" i="11"/>
  <c r="AT615" i="11"/>
  <c r="BO615" i="11"/>
  <c r="AM615" i="11"/>
  <c r="BH615" i="11"/>
  <c r="BI615" i="11"/>
  <c r="AN615" i="11"/>
  <c r="AT611" i="11"/>
  <c r="BO611" i="11"/>
  <c r="BF611" i="11"/>
  <c r="AK611" i="11"/>
  <c r="BI611" i="11"/>
  <c r="AN611" i="11"/>
  <c r="DN609" i="11"/>
  <c r="DO609" i="11" s="1"/>
  <c r="CT609" i="11"/>
  <c r="BG608" i="11"/>
  <c r="AL608" i="11"/>
  <c r="AO608" i="11"/>
  <c r="BJ608" i="11"/>
  <c r="BL607" i="11"/>
  <c r="AQ607" i="11"/>
  <c r="AJ607" i="11"/>
  <c r="BE607" i="11"/>
  <c r="AY605" i="11"/>
  <c r="BT605" i="11"/>
  <c r="AN605" i="11"/>
  <c r="BI605" i="11"/>
  <c r="AM601" i="11"/>
  <c r="BH601" i="11"/>
  <c r="BM619" i="11"/>
  <c r="AR619" i="11"/>
  <c r="BG619" i="11"/>
  <c r="AL619" i="11"/>
  <c r="AO619" i="11"/>
  <c r="BJ619" i="11"/>
  <c r="CU614" i="11"/>
  <c r="CV614" i="11" s="1"/>
  <c r="BH607" i="11"/>
  <c r="AM607" i="11"/>
  <c r="AO601" i="11"/>
  <c r="BJ601" i="11"/>
  <c r="AM599" i="11"/>
  <c r="BH599" i="11"/>
  <c r="AK597" i="11"/>
  <c r="BF597" i="11"/>
  <c r="AU591" i="11"/>
  <c r="BP591" i="11"/>
  <c r="BL587" i="11"/>
  <c r="AQ587" i="11"/>
  <c r="AM583" i="11"/>
  <c r="BH583" i="11"/>
  <c r="AK593" i="11"/>
  <c r="I593" i="11" s="1"/>
  <c r="BF593" i="11"/>
  <c r="AS590" i="11"/>
  <c r="BN590" i="11"/>
  <c r="BO590" i="11"/>
  <c r="AT590" i="11"/>
  <c r="BO585" i="11"/>
  <c r="AT585" i="11"/>
  <c r="AS585" i="11"/>
  <c r="BN585" i="11"/>
  <c r="BG582" i="11"/>
  <c r="AL582" i="11"/>
  <c r="AU580" i="11"/>
  <c r="BP580" i="11"/>
  <c r="AQ576" i="11"/>
  <c r="BL576" i="11"/>
  <c r="CU609" i="11"/>
  <c r="AM618" i="11"/>
  <c r="BH618" i="11"/>
  <c r="BJ618" i="11"/>
  <c r="AO618" i="11"/>
  <c r="AU618" i="11"/>
  <c r="BP618" i="11"/>
  <c r="BQ618" i="11"/>
  <c r="AV618" i="11"/>
  <c r="AR603" i="11"/>
  <c r="BM603" i="11"/>
  <c r="BP603" i="11"/>
  <c r="AU603" i="11"/>
  <c r="AX603" i="11"/>
  <c r="BS603" i="11"/>
  <c r="AP602" i="11"/>
  <c r="BK602" i="11"/>
  <c r="AR602" i="11"/>
  <c r="BM602" i="11"/>
  <c r="BL600" i="11"/>
  <c r="AQ600" i="11"/>
  <c r="AV600" i="11"/>
  <c r="BQ600" i="11"/>
  <c r="AX600" i="11"/>
  <c r="BS600" i="11"/>
  <c r="BT598" i="11"/>
  <c r="AY598" i="11"/>
  <c r="AT598" i="11"/>
  <c r="BO598" i="11"/>
  <c r="AR598" i="11"/>
  <c r="BM598" i="11"/>
  <c r="AJ596" i="11"/>
  <c r="BE596" i="11"/>
  <c r="AL596" i="11"/>
  <c r="BG596" i="11"/>
  <c r="AN594" i="11"/>
  <c r="BI594" i="11"/>
  <c r="AX594" i="11"/>
  <c r="BS594" i="11"/>
  <c r="BF590" i="11"/>
  <c r="AK590" i="11"/>
  <c r="I590" i="11" s="1"/>
  <c r="AK589" i="11"/>
  <c r="I589" i="11" s="1"/>
  <c r="BF589" i="11"/>
  <c r="BN586" i="11"/>
  <c r="AS586" i="11"/>
  <c r="AT586" i="11"/>
  <c r="BO586" i="11"/>
  <c r="BG585" i="11"/>
  <c r="AL585" i="11"/>
  <c r="AQ582" i="11"/>
  <c r="BL582" i="11"/>
  <c r="AO580" i="11"/>
  <c r="BJ580" i="11"/>
  <c r="AM578" i="11"/>
  <c r="I578" i="11" s="1"/>
  <c r="BH578" i="11"/>
  <c r="AK576" i="11"/>
  <c r="I576" i="11" s="1"/>
  <c r="BF576" i="11"/>
  <c r="AY625" i="11"/>
  <c r="BT625" i="11"/>
  <c r="AJ625" i="11"/>
  <c r="BE625" i="11"/>
  <c r="AR625" i="11"/>
  <c r="BM625" i="11"/>
  <c r="BN625" i="11"/>
  <c r="AS625" i="11"/>
  <c r="AQ606" i="11"/>
  <c r="BL606" i="11"/>
  <c r="AR606" i="11"/>
  <c r="BM606" i="11"/>
  <c r="AU606" i="11"/>
  <c r="BP606" i="11"/>
  <c r="AW606" i="11"/>
  <c r="BR606" i="11"/>
  <c r="AL581" i="11"/>
  <c r="BG581" i="11"/>
  <c r="AJ581" i="11"/>
  <c r="BE581" i="11"/>
  <c r="BT579" i="11"/>
  <c r="AY579" i="11"/>
  <c r="AR579" i="11"/>
  <c r="BM579" i="11"/>
  <c r="AT579" i="11"/>
  <c r="BO579" i="11"/>
  <c r="BT577" i="11"/>
  <c r="AY577" i="11"/>
  <c r="AT577" i="11"/>
  <c r="BO577" i="11"/>
  <c r="AR577" i="11"/>
  <c r="BM577" i="11"/>
  <c r="AJ575" i="11"/>
  <c r="BE575" i="11"/>
  <c r="AL575" i="11"/>
  <c r="BG575" i="11"/>
  <c r="AL573" i="11"/>
  <c r="BG573" i="11"/>
  <c r="AJ573" i="11"/>
  <c r="BE573" i="11"/>
  <c r="CT590" i="11"/>
  <c r="BF592" i="11"/>
  <c r="AK592" i="11"/>
  <c r="BN592" i="11"/>
  <c r="AS592" i="11"/>
  <c r="AR592" i="11"/>
  <c r="BM592" i="11"/>
  <c r="AM588" i="11"/>
  <c r="BH588" i="11"/>
  <c r="AP588" i="11"/>
  <c r="BK588" i="11"/>
  <c r="AR588" i="11"/>
  <c r="BM588" i="11"/>
  <c r="AT584" i="11"/>
  <c r="BO584" i="11"/>
  <c r="AM584" i="11"/>
  <c r="BH584" i="11"/>
  <c r="BI584" i="11"/>
  <c r="AN584" i="11"/>
  <c r="BL632" i="11"/>
  <c r="AQ632" i="11"/>
  <c r="BL633" i="11"/>
  <c r="AQ633" i="11"/>
  <c r="AV633" i="11"/>
  <c r="BQ633" i="11"/>
  <c r="AX633" i="11"/>
  <c r="BS633" i="11"/>
  <c r="BF631" i="11"/>
  <c r="AK631" i="11"/>
  <c r="AP631" i="11"/>
  <c r="BK631" i="11"/>
  <c r="BH631" i="11"/>
  <c r="AM631" i="11"/>
  <c r="AK630" i="11"/>
  <c r="BF630" i="11"/>
  <c r="BP627" i="11"/>
  <c r="AU627" i="11"/>
  <c r="AX629" i="11"/>
  <c r="BS629" i="11"/>
  <c r="BE629" i="11"/>
  <c r="AJ629" i="11"/>
  <c r="I629" i="11" s="1"/>
  <c r="BJ624" i="11"/>
  <c r="AO624" i="11"/>
  <c r="AV624" i="11"/>
  <c r="BQ624" i="11"/>
  <c r="AU617" i="11"/>
  <c r="BP617" i="11"/>
  <c r="AR626" i="11"/>
  <c r="BM626" i="11"/>
  <c r="BP626" i="11"/>
  <c r="AU626" i="11"/>
  <c r="AX626" i="11"/>
  <c r="BS626" i="11"/>
  <c r="BT628" i="11"/>
  <c r="AY628" i="11"/>
  <c r="BN628" i="11"/>
  <c r="AS628" i="11"/>
  <c r="AV628" i="11"/>
  <c r="BQ628" i="11"/>
  <c r="AX628" i="11"/>
  <c r="BS628" i="11"/>
  <c r="AK623" i="11"/>
  <c r="I623" i="11" s="1"/>
  <c r="BF623" i="11"/>
  <c r="AQ623" i="11"/>
  <c r="BL623" i="11"/>
  <c r="AN620" i="11"/>
  <c r="BI620" i="11"/>
  <c r="BS620" i="11"/>
  <c r="AX620" i="11"/>
  <c r="BL614" i="11"/>
  <c r="AQ614" i="11"/>
  <c r="AM610" i="11"/>
  <c r="I610" i="11" s="1"/>
  <c r="BH610" i="11"/>
  <c r="DN617" i="11"/>
  <c r="DO617" i="11" s="1"/>
  <c r="DP617" i="11" s="1"/>
  <c r="CT617" i="11"/>
  <c r="CU617" i="11" s="1"/>
  <c r="BL616" i="11"/>
  <c r="AQ616" i="11"/>
  <c r="AT616" i="11"/>
  <c r="BO616" i="11"/>
  <c r="AL613" i="11"/>
  <c r="I613" i="11" s="1"/>
  <c r="BG613" i="11"/>
  <c r="AX622" i="11"/>
  <c r="BS622" i="11"/>
  <c r="AJ622" i="11"/>
  <c r="I622" i="11" s="1"/>
  <c r="BE622" i="11"/>
  <c r="BF613" i="11"/>
  <c r="AK613" i="11"/>
  <c r="AK612" i="11"/>
  <c r="I612" i="11" s="1"/>
  <c r="BF612" i="11"/>
  <c r="AS609" i="11"/>
  <c r="BN609" i="11"/>
  <c r="BO609" i="11"/>
  <c r="AT609" i="11"/>
  <c r="BH604" i="11"/>
  <c r="AM604" i="11"/>
  <c r="BF615" i="11"/>
  <c r="AK615" i="11"/>
  <c r="BN615" i="11"/>
  <c r="AS615" i="11"/>
  <c r="AR615" i="11"/>
  <c r="BM615" i="11"/>
  <c r="AM611" i="11"/>
  <c r="BH611" i="11"/>
  <c r="AP611" i="11"/>
  <c r="BK611" i="11"/>
  <c r="AR611" i="11"/>
  <c r="BM611" i="11"/>
  <c r="AQ608" i="11"/>
  <c r="BL608" i="11"/>
  <c r="AS608" i="11"/>
  <c r="BN608" i="11"/>
  <c r="AK607" i="11"/>
  <c r="BF607" i="11"/>
  <c r="AN607" i="11"/>
  <c r="BI607" i="11"/>
  <c r="AT605" i="11"/>
  <c r="BO605" i="11"/>
  <c r="BM605" i="11"/>
  <c r="AR605" i="11"/>
  <c r="AU597" i="11"/>
  <c r="BP597" i="11"/>
  <c r="AY619" i="11"/>
  <c r="BT619" i="11"/>
  <c r="AQ619" i="11"/>
  <c r="BL619" i="11"/>
  <c r="AS619" i="11"/>
  <c r="BN619" i="11"/>
  <c r="CT616" i="11"/>
  <c r="DN616" i="11"/>
  <c r="BJ611" i="11"/>
  <c r="AO611" i="11"/>
  <c r="AQ605" i="11"/>
  <c r="BL605" i="11"/>
  <c r="AK601" i="11"/>
  <c r="BF601" i="11"/>
  <c r="AW597" i="11"/>
  <c r="BR597" i="11"/>
  <c r="AU595" i="11"/>
  <c r="BP595" i="11"/>
  <c r="BL591" i="11"/>
  <c r="AQ591" i="11"/>
  <c r="AM587" i="11"/>
  <c r="BH587" i="11"/>
  <c r="DN623" i="11"/>
  <c r="CT623" i="11"/>
  <c r="AY593" i="11"/>
  <c r="BT593" i="11"/>
  <c r="BJ593" i="11"/>
  <c r="AO593" i="11"/>
  <c r="DN591" i="11"/>
  <c r="DO591" i="11" s="1"/>
  <c r="AN590" i="11"/>
  <c r="BI590" i="11"/>
  <c r="AX590" i="11"/>
  <c r="BS590" i="11"/>
  <c r="AN585" i="11"/>
  <c r="BI585" i="11"/>
  <c r="BR585" i="11"/>
  <c r="AW585" i="11"/>
  <c r="BT582" i="11"/>
  <c r="AY582" i="11"/>
  <c r="BK582" i="11"/>
  <c r="AP582" i="11"/>
  <c r="AQ580" i="11"/>
  <c r="BL580" i="11"/>
  <c r="AM576" i="11"/>
  <c r="BH576" i="11"/>
  <c r="AL618" i="11"/>
  <c r="BG618" i="11"/>
  <c r="BR618" i="11"/>
  <c r="AW618" i="11"/>
  <c r="BE618" i="11"/>
  <c r="AJ618" i="11"/>
  <c r="I618" i="11" s="1"/>
  <c r="BR603" i="11"/>
  <c r="AW603" i="11"/>
  <c r="BG603" i="11"/>
  <c r="AL603" i="11"/>
  <c r="BP602" i="11"/>
  <c r="AU602" i="11"/>
  <c r="AX602" i="11"/>
  <c r="BS602" i="11"/>
  <c r="AJ600" i="11"/>
  <c r="BE600" i="11"/>
  <c r="AL600" i="11"/>
  <c r="BG600" i="11"/>
  <c r="BL598" i="11"/>
  <c r="AQ598" i="11"/>
  <c r="AX598" i="11"/>
  <c r="BS598" i="11"/>
  <c r="AV598" i="11"/>
  <c r="BQ598" i="11"/>
  <c r="AN596" i="11"/>
  <c r="BI596" i="11"/>
  <c r="AP596" i="11"/>
  <c r="BK596" i="11"/>
  <c r="BG594" i="11"/>
  <c r="AL594" i="11"/>
  <c r="I594" i="11" s="1"/>
  <c r="AY589" i="11"/>
  <c r="BT589" i="11"/>
  <c r="BJ589" i="11"/>
  <c r="AO589" i="11"/>
  <c r="AN586" i="11"/>
  <c r="BI586" i="11"/>
  <c r="AX586" i="11"/>
  <c r="BS586" i="11"/>
  <c r="AK582" i="11"/>
  <c r="I582" i="11" s="1"/>
  <c r="BF582" i="11"/>
  <c r="AK580" i="11"/>
  <c r="I580" i="11" s="1"/>
  <c r="BF580" i="11"/>
  <c r="AW576" i="11"/>
  <c r="BR576" i="11"/>
  <c r="AU574" i="11"/>
  <c r="BP574" i="11"/>
  <c r="BG625" i="11"/>
  <c r="AL625" i="11"/>
  <c r="BK625" i="11"/>
  <c r="AP625" i="11"/>
  <c r="BS625" i="11"/>
  <c r="AX625" i="11"/>
  <c r="AW625" i="11"/>
  <c r="BR625" i="11"/>
  <c r="DN613" i="11"/>
  <c r="CT613" i="11"/>
  <c r="BG606" i="11"/>
  <c r="AL606" i="11"/>
  <c r="BS606" i="11"/>
  <c r="AX606" i="11"/>
  <c r="BF606" i="11"/>
  <c r="AK606" i="11"/>
  <c r="CT594" i="11"/>
  <c r="CU594" i="11" s="1"/>
  <c r="DN594" i="11"/>
  <c r="DO594" i="11" s="1"/>
  <c r="CT593" i="11"/>
  <c r="CT589" i="11"/>
  <c r="AP581" i="11"/>
  <c r="BK581" i="11"/>
  <c r="AN581" i="11"/>
  <c r="BI581" i="11"/>
  <c r="BL579" i="11"/>
  <c r="AQ579" i="11"/>
  <c r="AV579" i="11"/>
  <c r="BQ579" i="11"/>
  <c r="AX579" i="11"/>
  <c r="BS579" i="11"/>
  <c r="BL577" i="11"/>
  <c r="AQ577" i="11"/>
  <c r="AX577" i="11"/>
  <c r="BS577" i="11"/>
  <c r="AV577" i="11"/>
  <c r="BQ577" i="11"/>
  <c r="AN575" i="11"/>
  <c r="BI575" i="11"/>
  <c r="AP575" i="11"/>
  <c r="BK575" i="11"/>
  <c r="AP573" i="11"/>
  <c r="BK573" i="11"/>
  <c r="AN573" i="11"/>
  <c r="BI573" i="11"/>
  <c r="AP592" i="11"/>
  <c r="BK592" i="11"/>
  <c r="AX592" i="11"/>
  <c r="BS592" i="11"/>
  <c r="BQ592" i="11"/>
  <c r="AV592" i="11"/>
  <c r="BN588" i="11"/>
  <c r="AS588" i="11"/>
  <c r="AU588" i="11"/>
  <c r="BP588" i="11"/>
  <c r="BQ588" i="11"/>
  <c r="AV588" i="11"/>
  <c r="BF584" i="11"/>
  <c r="AK584" i="11"/>
  <c r="BN584" i="11"/>
  <c r="AS584" i="11"/>
  <c r="AR584" i="11"/>
  <c r="BM584" i="11"/>
  <c r="BH573" i="11"/>
  <c r="AM573" i="11"/>
  <c r="DN585" i="11"/>
  <c r="BI39" i="37"/>
  <c r="BA18" i="37"/>
  <c r="BB26" i="37"/>
  <c r="BB40" i="37"/>
  <c r="BB39" i="37"/>
  <c r="AT21" i="37"/>
  <c r="AU42" i="37"/>
  <c r="AT26" i="37"/>
  <c r="AT18" i="37"/>
  <c r="AU41" i="37"/>
  <c r="AN41" i="37"/>
  <c r="AN24" i="37"/>
  <c r="AN39" i="37"/>
  <c r="AF17" i="37"/>
  <c r="AF16" i="37"/>
  <c r="AG39" i="37"/>
  <c r="AF15" i="37"/>
  <c r="AG38" i="37"/>
  <c r="AF38" i="37" s="1"/>
  <c r="Z32" i="37"/>
  <c r="Y32" i="37" s="1"/>
  <c r="Y21" i="37"/>
  <c r="R15" i="37"/>
  <c r="S23" i="37"/>
  <c r="L30" i="37"/>
  <c r="K30" i="37" s="1"/>
  <c r="L34" i="37"/>
  <c r="K34" i="37" s="1"/>
  <c r="K19" i="37"/>
  <c r="K23" i="37"/>
  <c r="K15" i="37"/>
  <c r="D17" i="37"/>
  <c r="E25" i="37"/>
  <c r="E38" i="37"/>
  <c r="D38" i="37" s="1"/>
  <c r="D23" i="37"/>
  <c r="Y15" i="37"/>
  <c r="Z39" i="37"/>
  <c r="D306" i="37"/>
  <c r="E306" i="37" s="1"/>
  <c r="D304" i="37"/>
  <c r="E304" i="37" s="1"/>
  <c r="D302" i="37"/>
  <c r="E302" i="37" s="1"/>
  <c r="D300" i="37"/>
  <c r="E300" i="37" s="1"/>
  <c r="D298" i="37"/>
  <c r="E298" i="37" s="1"/>
  <c r="D296" i="37"/>
  <c r="E296" i="37" s="1"/>
  <c r="D294" i="37"/>
  <c r="E294" i="37" s="1"/>
  <c r="D292" i="37"/>
  <c r="E292" i="37" s="1"/>
  <c r="D290" i="37"/>
  <c r="E290" i="37" s="1"/>
  <c r="D286" i="37"/>
  <c r="E286" i="37" s="1"/>
  <c r="D284" i="37"/>
  <c r="E284" i="37" s="1"/>
  <c r="D282" i="37"/>
  <c r="E282" i="37" s="1"/>
  <c r="D280" i="37"/>
  <c r="E280" i="37" s="1"/>
  <c r="D278" i="37"/>
  <c r="E278" i="37" s="1"/>
  <c r="D276" i="37"/>
  <c r="E276" i="37" s="1"/>
  <c r="D274" i="37"/>
  <c r="E274" i="37" s="1"/>
  <c r="D272" i="37"/>
  <c r="E272" i="37" s="1"/>
  <c r="D270" i="37"/>
  <c r="E270" i="37" s="1"/>
  <c r="D266" i="37"/>
  <c r="E266" i="37" s="1"/>
  <c r="D264" i="37"/>
  <c r="E264" i="37" s="1"/>
  <c r="D262" i="37"/>
  <c r="E262" i="37" s="1"/>
  <c r="D260" i="37"/>
  <c r="E260" i="37" s="1"/>
  <c r="D258" i="37"/>
  <c r="E258" i="37" s="1"/>
  <c r="D256" i="37"/>
  <c r="E256" i="37" s="1"/>
  <c r="D254" i="37"/>
  <c r="E254" i="37" s="1"/>
  <c r="D252" i="37"/>
  <c r="E252" i="37" s="1"/>
  <c r="D250" i="37"/>
  <c r="E250" i="37" s="1"/>
  <c r="D248" i="37"/>
  <c r="E248" i="37" s="1"/>
  <c r="D246" i="37"/>
  <c r="E246" i="37" s="1"/>
  <c r="D244" i="37"/>
  <c r="E244" i="37" s="1"/>
  <c r="D242" i="37"/>
  <c r="E242" i="37" s="1"/>
  <c r="D240" i="37"/>
  <c r="E240" i="37" s="1"/>
  <c r="D238" i="37"/>
  <c r="E238" i="37" s="1"/>
  <c r="D236" i="37"/>
  <c r="E236" i="37" s="1"/>
  <c r="D234" i="37"/>
  <c r="E234" i="37" s="1"/>
  <c r="D232" i="37"/>
  <c r="E232" i="37" s="1"/>
  <c r="D230" i="37"/>
  <c r="E230" i="37" s="1"/>
  <c r="D228" i="37"/>
  <c r="E228" i="37" s="1"/>
  <c r="D226" i="37"/>
  <c r="E226" i="37" s="1"/>
  <c r="D224" i="37"/>
  <c r="E224" i="37" s="1"/>
  <c r="D222" i="37"/>
  <c r="E222" i="37" s="1"/>
  <c r="D220" i="37"/>
  <c r="E220" i="37" s="1"/>
  <c r="D218" i="37"/>
  <c r="E218" i="37" s="1"/>
  <c r="D216" i="37"/>
  <c r="E216" i="37" s="1"/>
  <c r="D214" i="37"/>
  <c r="E214" i="37" s="1"/>
  <c r="D212" i="37"/>
  <c r="E212" i="37" s="1"/>
  <c r="D210" i="37"/>
  <c r="E210" i="37" s="1"/>
  <c r="D208" i="37"/>
  <c r="E208" i="37" s="1"/>
  <c r="D206" i="37"/>
  <c r="E206" i="37" s="1"/>
  <c r="D202" i="37"/>
  <c r="E202" i="37" s="1"/>
  <c r="D200" i="37"/>
  <c r="E200" i="37" s="1"/>
  <c r="D198" i="37"/>
  <c r="E198" i="37" s="1"/>
  <c r="D196" i="37"/>
  <c r="E196" i="37" s="1"/>
  <c r="D192" i="37"/>
  <c r="E192" i="37" s="1"/>
  <c r="D190" i="37"/>
  <c r="E190" i="37" s="1"/>
  <c r="D188" i="37"/>
  <c r="E188" i="37" s="1"/>
  <c r="D186" i="37"/>
  <c r="E186" i="37" s="1"/>
  <c r="D184" i="37"/>
  <c r="E184" i="37" s="1"/>
  <c r="D182" i="37"/>
  <c r="E182" i="37" s="1"/>
  <c r="D180" i="37"/>
  <c r="E180" i="37" s="1"/>
  <c r="D178" i="37"/>
  <c r="E178" i="37" s="1"/>
  <c r="D176" i="37"/>
  <c r="E176" i="37" s="1"/>
  <c r="D174" i="37"/>
  <c r="E174" i="37" s="1"/>
  <c r="D172" i="37"/>
  <c r="E172" i="37" s="1"/>
  <c r="D168" i="37"/>
  <c r="E168" i="37" s="1"/>
  <c r="D166" i="37"/>
  <c r="E166" i="37" s="1"/>
  <c r="D164" i="37"/>
  <c r="E164" i="37" s="1"/>
  <c r="D162" i="37"/>
  <c r="E162" i="37" s="1"/>
  <c r="D160" i="37"/>
  <c r="E160" i="37" s="1"/>
  <c r="D158" i="37"/>
  <c r="E158" i="37" s="1"/>
  <c r="D156" i="37"/>
  <c r="E156" i="37" s="1"/>
  <c r="D154" i="37"/>
  <c r="E154" i="37" s="1"/>
  <c r="D152" i="37"/>
  <c r="E152" i="37" s="1"/>
  <c r="D150" i="37"/>
  <c r="E150" i="37" s="1"/>
  <c r="D148" i="37"/>
  <c r="E148" i="37" s="1"/>
  <c r="D144" i="37"/>
  <c r="E144" i="37" s="1"/>
  <c r="D142" i="37"/>
  <c r="E142" i="37" s="1"/>
  <c r="D140" i="37"/>
  <c r="E140" i="37" s="1"/>
  <c r="D138" i="37"/>
  <c r="E138" i="37" s="1"/>
  <c r="D303" i="37"/>
  <c r="E303" i="37" s="1"/>
  <c r="D295" i="37"/>
  <c r="E295" i="37" s="1"/>
  <c r="D287" i="37"/>
  <c r="E287" i="37" s="1"/>
  <c r="D279" i="37"/>
  <c r="E279" i="37" s="1"/>
  <c r="D271" i="37"/>
  <c r="E271" i="37" s="1"/>
  <c r="D263" i="37"/>
  <c r="E263" i="37" s="1"/>
  <c r="D255" i="37"/>
  <c r="E255" i="37" s="1"/>
  <c r="D247" i="37"/>
  <c r="E247" i="37" s="1"/>
  <c r="D231" i="37"/>
  <c r="E231" i="37" s="1"/>
  <c r="D223" i="37"/>
  <c r="E223" i="37" s="1"/>
  <c r="D215" i="37"/>
  <c r="E215" i="37" s="1"/>
  <c r="D207" i="37"/>
  <c r="E207" i="37" s="1"/>
  <c r="D199" i="37"/>
  <c r="E199" i="37" s="1"/>
  <c r="D191" i="37"/>
  <c r="E191" i="37" s="1"/>
  <c r="D183" i="37"/>
  <c r="E183" i="37" s="1"/>
  <c r="D175" i="37"/>
  <c r="E175" i="37" s="1"/>
  <c r="D159" i="37"/>
  <c r="E159" i="37" s="1"/>
  <c r="D151" i="37"/>
  <c r="E151" i="37" s="1"/>
  <c r="D143" i="37"/>
  <c r="E143" i="37" s="1"/>
  <c r="D305" i="37"/>
  <c r="E305" i="37" s="1"/>
  <c r="D291" i="37"/>
  <c r="E291" i="37" s="1"/>
  <c r="D277" i="37"/>
  <c r="E277" i="37" s="1"/>
  <c r="D273" i="37"/>
  <c r="E273" i="37" s="1"/>
  <c r="D259" i="37"/>
  <c r="E259" i="37" s="1"/>
  <c r="D241" i="37"/>
  <c r="E241" i="37" s="1"/>
  <c r="D227" i="37"/>
  <c r="E227" i="37" s="1"/>
  <c r="D213" i="37"/>
  <c r="E213" i="37" s="1"/>
  <c r="D209" i="37"/>
  <c r="E209" i="37" s="1"/>
  <c r="D195" i="37"/>
  <c r="E195" i="37" s="1"/>
  <c r="D181" i="37"/>
  <c r="E181" i="37" s="1"/>
  <c r="D177" i="37"/>
  <c r="E177" i="37" s="1"/>
  <c r="D163" i="37"/>
  <c r="E163" i="37" s="1"/>
  <c r="D149" i="37"/>
  <c r="E149" i="37" s="1"/>
  <c r="D145" i="37"/>
  <c r="E145" i="37" s="1"/>
  <c r="D130" i="37"/>
  <c r="E130" i="37" s="1"/>
  <c r="D127" i="37"/>
  <c r="E127" i="37" s="1"/>
  <c r="D122" i="37"/>
  <c r="E122" i="37" s="1"/>
  <c r="D119" i="37"/>
  <c r="E119" i="37" s="1"/>
  <c r="D114" i="37"/>
  <c r="E114" i="37" s="1"/>
  <c r="D106" i="37"/>
  <c r="E106" i="37" s="1"/>
  <c r="D103" i="37"/>
  <c r="E103" i="37" s="1"/>
  <c r="D95" i="37"/>
  <c r="E95" i="37" s="1"/>
  <c r="D90" i="37"/>
  <c r="E90" i="37" s="1"/>
  <c r="D87" i="37"/>
  <c r="E87" i="37" s="1"/>
  <c r="D82" i="37"/>
  <c r="E82" i="37" s="1"/>
  <c r="D79" i="37"/>
  <c r="E79" i="37" s="1"/>
  <c r="D74" i="37"/>
  <c r="E74" i="37" s="1"/>
  <c r="D71" i="37"/>
  <c r="E71" i="37" s="1"/>
  <c r="D66" i="37"/>
  <c r="E66" i="37" s="1"/>
  <c r="D63" i="37"/>
  <c r="E63" i="37" s="1"/>
  <c r="D58" i="37"/>
  <c r="E58" i="37" s="1"/>
  <c r="D55" i="37"/>
  <c r="E55" i="37" s="1"/>
  <c r="D301" i="37"/>
  <c r="E301" i="37" s="1"/>
  <c r="D297" i="37"/>
  <c r="E297" i="37" s="1"/>
  <c r="D283" i="37"/>
  <c r="E283" i="37" s="1"/>
  <c r="D269" i="37"/>
  <c r="E269" i="37" s="1"/>
  <c r="D265" i="37"/>
  <c r="E265" i="37" s="1"/>
  <c r="D251" i="37"/>
  <c r="E251" i="37" s="1"/>
  <c r="D237" i="37"/>
  <c r="E237" i="37" s="1"/>
  <c r="D233" i="37"/>
  <c r="E233" i="37" s="1"/>
  <c r="D219" i="37"/>
  <c r="E219" i="37" s="1"/>
  <c r="D205" i="37"/>
  <c r="E205" i="37" s="1"/>
  <c r="D201" i="37"/>
  <c r="E201" i="37" s="1"/>
  <c r="D187" i="37"/>
  <c r="E187" i="37" s="1"/>
  <c r="D173" i="37"/>
  <c r="E173" i="37" s="1"/>
  <c r="D155" i="37"/>
  <c r="E155" i="37" s="1"/>
  <c r="D141" i="37"/>
  <c r="E141" i="37" s="1"/>
  <c r="D137" i="37"/>
  <c r="E137" i="37" s="1"/>
  <c r="D132" i="37"/>
  <c r="E132" i="37" s="1"/>
  <c r="D129" i="37"/>
  <c r="E129" i="37" s="1"/>
  <c r="D124" i="37"/>
  <c r="E124" i="37" s="1"/>
  <c r="D121" i="37"/>
  <c r="E121" i="37" s="1"/>
  <c r="D116" i="37"/>
  <c r="E116" i="37" s="1"/>
  <c r="D113" i="37"/>
  <c r="E113" i="37" s="1"/>
  <c r="D108" i="37"/>
  <c r="E108" i="37" s="1"/>
  <c r="D105" i="37"/>
  <c r="E105" i="37" s="1"/>
  <c r="D100" i="37"/>
  <c r="E100" i="37" s="1"/>
  <c r="D97" i="37"/>
  <c r="E97" i="37" s="1"/>
  <c r="D92" i="37"/>
  <c r="E92" i="37" s="1"/>
  <c r="D89" i="37"/>
  <c r="E89" i="37" s="1"/>
  <c r="D84" i="37"/>
  <c r="E84" i="37" s="1"/>
  <c r="D81" i="37"/>
  <c r="E81" i="37" s="1"/>
  <c r="D76" i="37"/>
  <c r="E76" i="37" s="1"/>
  <c r="D73" i="37"/>
  <c r="E73" i="37" s="1"/>
  <c r="D68" i="37"/>
  <c r="E68" i="37" s="1"/>
  <c r="D65" i="37"/>
  <c r="E65" i="37" s="1"/>
  <c r="D60" i="37"/>
  <c r="E60" i="37" s="1"/>
  <c r="D57" i="37"/>
  <c r="E57" i="37" s="1"/>
  <c r="D52" i="37"/>
  <c r="D307" i="37"/>
  <c r="E307" i="37" s="1"/>
  <c r="D293" i="37"/>
  <c r="E293" i="37" s="1"/>
  <c r="D289" i="37"/>
  <c r="E289" i="37" s="1"/>
  <c r="D275" i="37"/>
  <c r="E275" i="37" s="1"/>
  <c r="D261" i="37"/>
  <c r="E261" i="37" s="1"/>
  <c r="D257" i="37"/>
  <c r="E257" i="37" s="1"/>
  <c r="BB37" i="37"/>
  <c r="BA37" i="37" s="1"/>
  <c r="BA24" i="37"/>
  <c r="K17" i="37"/>
  <c r="L41" i="37"/>
  <c r="BH18" i="37"/>
  <c r="BI42" i="37"/>
  <c r="AT20" i="37"/>
  <c r="AU44" i="37"/>
  <c r="AU33" i="37"/>
  <c r="AT33" i="37" s="1"/>
  <c r="AG45" i="37"/>
  <c r="AG32" i="37"/>
  <c r="AF32" i="37" s="1"/>
  <c r="AF22" i="37"/>
  <c r="AG46" i="37"/>
  <c r="AN35" i="37"/>
  <c r="AM35" i="37" s="1"/>
  <c r="D54" i="37"/>
  <c r="E54" i="37" s="1"/>
  <c r="D59" i="37"/>
  <c r="E59" i="37" s="1"/>
  <c r="D70" i="37"/>
  <c r="E70" i="37" s="1"/>
  <c r="D75" i="37"/>
  <c r="E75" i="37" s="1"/>
  <c r="D86" i="37"/>
  <c r="E86" i="37" s="1"/>
  <c r="D91" i="37"/>
  <c r="E91" i="37" s="1"/>
  <c r="D107" i="37"/>
  <c r="E107" i="37" s="1"/>
  <c r="D118" i="37"/>
  <c r="E118" i="37" s="1"/>
  <c r="D123" i="37"/>
  <c r="E123" i="37" s="1"/>
  <c r="D134" i="37"/>
  <c r="E134" i="37" s="1"/>
  <c r="D147" i="37"/>
  <c r="E147" i="37" s="1"/>
  <c r="D161" i="37"/>
  <c r="E161" i="37" s="1"/>
  <c r="D197" i="37"/>
  <c r="E197" i="37" s="1"/>
  <c r="D211" i="37"/>
  <c r="E211" i="37" s="1"/>
  <c r="D225" i="37"/>
  <c r="E225" i="37" s="1"/>
  <c r="D285" i="37"/>
  <c r="E285" i="37" s="1"/>
  <c r="D299" i="37"/>
  <c r="E299" i="37" s="1"/>
  <c r="AU40" i="37"/>
  <c r="AT16" i="37"/>
  <c r="AG42" i="37"/>
  <c r="AF18" i="37"/>
  <c r="S43" i="37"/>
  <c r="S34" i="37"/>
  <c r="R34" i="37" s="1"/>
  <c r="S44" i="37"/>
  <c r="R20" i="37"/>
  <c r="E46" i="37"/>
  <c r="E30" i="37"/>
  <c r="D30" i="37" s="1"/>
  <c r="D22" i="37"/>
  <c r="E31" i="37"/>
  <c r="D31" i="37" s="1"/>
  <c r="BB46" i="37"/>
  <c r="BB30" i="37"/>
  <c r="BA30" i="37" s="1"/>
  <c r="BB31" i="37"/>
  <c r="BA31" i="37" s="1"/>
  <c r="AU23" i="37"/>
  <c r="L24" i="37"/>
  <c r="AG25" i="37"/>
  <c r="BI25" i="37"/>
  <c r="S27" i="37"/>
  <c r="R27" i="37" s="1"/>
  <c r="AU27" i="37"/>
  <c r="AT27" i="37" s="1"/>
  <c r="E29" i="37"/>
  <c r="D29" i="37" s="1"/>
  <c r="AG29" i="37"/>
  <c r="AF29" i="37" s="1"/>
  <c r="D56" i="37"/>
  <c r="E56" i="37" s="1"/>
  <c r="D61" i="37"/>
  <c r="E61" i="37" s="1"/>
  <c r="D72" i="37"/>
  <c r="E72" i="37" s="1"/>
  <c r="D77" i="37"/>
  <c r="E77" i="37" s="1"/>
  <c r="D88" i="37"/>
  <c r="E88" i="37" s="1"/>
  <c r="D93" i="37"/>
  <c r="E93" i="37" s="1"/>
  <c r="D104" i="37"/>
  <c r="E104" i="37" s="1"/>
  <c r="D109" i="37"/>
  <c r="E109" i="37" s="1"/>
  <c r="D120" i="37"/>
  <c r="E120" i="37" s="1"/>
  <c r="D125" i="37"/>
  <c r="E125" i="37" s="1"/>
  <c r="D136" i="37"/>
  <c r="E136" i="37" s="1"/>
  <c r="D157" i="37"/>
  <c r="E157" i="37" s="1"/>
  <c r="D171" i="37"/>
  <c r="E171" i="37" s="1"/>
  <c r="D185" i="37"/>
  <c r="E185" i="37" s="1"/>
  <c r="D221" i="37"/>
  <c r="E221" i="37" s="1"/>
  <c r="D235" i="37"/>
  <c r="E235" i="37" s="1"/>
  <c r="BI38" i="37"/>
  <c r="BH38" i="37" s="1"/>
  <c r="D268" i="37" s="1"/>
  <c r="E268" i="37" s="1"/>
  <c r="BH23" i="37"/>
  <c r="D204" i="37" s="1"/>
  <c r="E204" i="37" s="1"/>
  <c r="BB34" i="37"/>
  <c r="BA34" i="37" s="1"/>
  <c r="BA19" i="37"/>
  <c r="AN44" i="37"/>
  <c r="AN33" i="37"/>
  <c r="AM33" i="37" s="1"/>
  <c r="AN32" i="37"/>
  <c r="AM32" i="37" s="1"/>
  <c r="AM21" i="37"/>
  <c r="Z46" i="37"/>
  <c r="Z30" i="37"/>
  <c r="Y30" i="37" s="1"/>
  <c r="Y25" i="37"/>
  <c r="AG30" i="37"/>
  <c r="AF30" i="37" s="1"/>
  <c r="AG31" i="37"/>
  <c r="AF31" i="37" s="1"/>
  <c r="AU34" i="37"/>
  <c r="AT34" i="37" s="1"/>
  <c r="AU36" i="37"/>
  <c r="AT36" i="37" s="1"/>
  <c r="E42" i="37"/>
  <c r="D62" i="37"/>
  <c r="E62" i="37" s="1"/>
  <c r="D67" i="37"/>
  <c r="E67" i="37" s="1"/>
  <c r="D78" i="37"/>
  <c r="E78" i="37" s="1"/>
  <c r="D83" i="37"/>
  <c r="E83" i="37" s="1"/>
  <c r="D94" i="37"/>
  <c r="E94" i="37" s="1"/>
  <c r="D99" i="37"/>
  <c r="E99" i="37" s="1"/>
  <c r="D110" i="37"/>
  <c r="E110" i="37" s="1"/>
  <c r="D115" i="37"/>
  <c r="E115" i="37" s="1"/>
  <c r="D126" i="37"/>
  <c r="E126" i="37" s="1"/>
  <c r="D131" i="37"/>
  <c r="E131" i="37" s="1"/>
  <c r="D165" i="37"/>
  <c r="E165" i="37" s="1"/>
  <c r="D179" i="37"/>
  <c r="E179" i="37" s="1"/>
  <c r="D193" i="37"/>
  <c r="E193" i="37" s="1"/>
  <c r="D229" i="37"/>
  <c r="E229" i="37" s="1"/>
  <c r="D243" i="37"/>
  <c r="E243" i="37" s="1"/>
  <c r="K16" i="37"/>
  <c r="S36" i="37"/>
  <c r="R36" i="37" s="1"/>
  <c r="R25" i="37"/>
  <c r="BH17" i="37"/>
  <c r="D194" i="37" s="1"/>
  <c r="E194" i="37" s="1"/>
  <c r="Z34" i="37"/>
  <c r="Y34" i="37" s="1"/>
  <c r="Y19" i="37"/>
  <c r="AT19" i="37"/>
  <c r="L32" i="37"/>
  <c r="K32" i="37" s="1"/>
  <c r="K21" i="37"/>
  <c r="AF21" i="37"/>
  <c r="BI45" i="37"/>
  <c r="BI29" i="37"/>
  <c r="BH29" i="37" s="1"/>
  <c r="BI30" i="37"/>
  <c r="BH30" i="37" s="1"/>
  <c r="D249" i="37" s="1"/>
  <c r="E249" i="37" s="1"/>
  <c r="BH22" i="37"/>
  <c r="D239" i="37" s="1"/>
  <c r="E239" i="37" s="1"/>
  <c r="BI31" i="37"/>
  <c r="BH31" i="37" s="1"/>
  <c r="D146" i="37" s="1"/>
  <c r="E146" i="37" s="1"/>
  <c r="Z23" i="37"/>
  <c r="BB23" i="37"/>
  <c r="S24" i="37"/>
  <c r="AU24" i="37"/>
  <c r="L25" i="37"/>
  <c r="AN25" i="37"/>
  <c r="E26" i="37"/>
  <c r="AG26" i="37"/>
  <c r="BI26" i="37"/>
  <c r="Z27" i="37"/>
  <c r="Y27" i="37" s="1"/>
  <c r="BB27" i="37"/>
  <c r="BA27" i="37" s="1"/>
  <c r="S28" i="37"/>
  <c r="R28" i="37" s="1"/>
  <c r="AU28" i="37"/>
  <c r="AT28" i="37" s="1"/>
  <c r="L29" i="37"/>
  <c r="K29" i="37" s="1"/>
  <c r="AN29" i="37"/>
  <c r="AM29" i="37" s="1"/>
  <c r="E32" i="37"/>
  <c r="D32" i="37" s="1"/>
  <c r="S33" i="37"/>
  <c r="R33" i="37" s="1"/>
  <c r="S40" i="37"/>
  <c r="Z43" i="37"/>
  <c r="D53" i="37"/>
  <c r="E53" i="37" s="1"/>
  <c r="D64" i="37"/>
  <c r="E64" i="37" s="1"/>
  <c r="D69" i="37"/>
  <c r="E69" i="37" s="1"/>
  <c r="D80" i="37"/>
  <c r="E80" i="37" s="1"/>
  <c r="D85" i="37"/>
  <c r="E85" i="37" s="1"/>
  <c r="D96" i="37"/>
  <c r="E96" i="37" s="1"/>
  <c r="D101" i="37"/>
  <c r="E101" i="37" s="1"/>
  <c r="D112" i="37"/>
  <c r="E112" i="37" s="1"/>
  <c r="D117" i="37"/>
  <c r="E117" i="37" s="1"/>
  <c r="D128" i="37"/>
  <c r="E128" i="37" s="1"/>
  <c r="D133" i="37"/>
  <c r="E133" i="37" s="1"/>
  <c r="D139" i="37"/>
  <c r="E139" i="37" s="1"/>
  <c r="D153" i="37"/>
  <c r="E153" i="37" s="1"/>
  <c r="D189" i="37"/>
  <c r="E189" i="37" s="1"/>
  <c r="D203" i="37"/>
  <c r="E203" i="37" s="1"/>
  <c r="D217" i="37"/>
  <c r="E217" i="37" s="1"/>
  <c r="D253" i="37"/>
  <c r="E253" i="37" s="1"/>
  <c r="D267" i="37"/>
  <c r="E267" i="37" s="1"/>
  <c r="D281" i="37"/>
  <c r="E281" i="37" s="1"/>
  <c r="E24" i="37"/>
  <c r="AG24" i="37"/>
  <c r="BB25" i="37"/>
  <c r="S26" i="37"/>
  <c r="AN27" i="37"/>
  <c r="AM27" i="37" s="1"/>
  <c r="E28" i="37"/>
  <c r="D28" i="37" s="1"/>
  <c r="AG28" i="37"/>
  <c r="AF28" i="37" s="1"/>
  <c r="BI28" i="37"/>
  <c r="BH28" i="37" s="1"/>
  <c r="D102" i="37" s="1"/>
  <c r="E102" i="37" s="1"/>
  <c r="Z29" i="37"/>
  <c r="Y29" i="37" s="1"/>
  <c r="BB29" i="37"/>
  <c r="BA29" i="37" s="1"/>
  <c r="AU30" i="37"/>
  <c r="AT30" i="37" s="1"/>
  <c r="BB32" i="37"/>
  <c r="BA32" i="37" s="1"/>
  <c r="AN34" i="37"/>
  <c r="AM34" i="37" s="1"/>
  <c r="E44" i="37"/>
  <c r="Z24" i="37"/>
  <c r="L26" i="37"/>
  <c r="AG27" i="37"/>
  <c r="AF27" i="37" s="1"/>
  <c r="BI27" i="37"/>
  <c r="BH27" i="37" s="1"/>
  <c r="D245" i="37" s="1"/>
  <c r="E245" i="37" s="1"/>
  <c r="AU29" i="37"/>
  <c r="AT29" i="37" s="1"/>
  <c r="AU32" i="37"/>
  <c r="AT32" i="37" s="1"/>
  <c r="AB571" i="11"/>
  <c r="AA571" i="11"/>
  <c r="Z571" i="11"/>
  <c r="Y571" i="11"/>
  <c r="X571" i="11"/>
  <c r="W571" i="11"/>
  <c r="V571" i="11"/>
  <c r="U571" i="11"/>
  <c r="T571" i="11"/>
  <c r="R571" i="11"/>
  <c r="Q571" i="11"/>
  <c r="P571" i="11"/>
  <c r="O571" i="11"/>
  <c r="N571" i="11"/>
  <c r="AG571" i="11"/>
  <c r="BB571" i="11"/>
  <c r="BW571" i="11"/>
  <c r="CO571" i="11" s="1"/>
  <c r="BT571" i="11" s="1"/>
  <c r="CQ571" i="11"/>
  <c r="DK571" i="11"/>
  <c r="F572" i="11"/>
  <c r="F571" i="11"/>
  <c r="I607" i="11" l="1"/>
  <c r="I584" i="11"/>
  <c r="I606" i="11"/>
  <c r="I587" i="11"/>
  <c r="DN621" i="11"/>
  <c r="CT621" i="11"/>
  <c r="I575" i="11"/>
  <c r="I605" i="11"/>
  <c r="I588" i="11"/>
  <c r="I579" i="11"/>
  <c r="I598" i="11"/>
  <c r="I603" i="11"/>
  <c r="I591" i="11"/>
  <c r="DN614" i="11"/>
  <c r="DO614" i="11" s="1"/>
  <c r="DP614" i="11" s="1"/>
  <c r="I614" i="11"/>
  <c r="I631" i="11"/>
  <c r="I599" i="11"/>
  <c r="I595" i="11"/>
  <c r="I608" i="11"/>
  <c r="DP591" i="11"/>
  <c r="I601" i="11"/>
  <c r="I611" i="11"/>
  <c r="I615" i="11"/>
  <c r="I592" i="11"/>
  <c r="DO620" i="11"/>
  <c r="I624" i="11"/>
  <c r="I597" i="11"/>
  <c r="DN604" i="11"/>
  <c r="DO604" i="11" s="1"/>
  <c r="DP604" i="11" s="1"/>
  <c r="I604" i="11"/>
  <c r="I630" i="11"/>
  <c r="CU621" i="11"/>
  <c r="CV621" i="11" s="1"/>
  <c r="CT608" i="11"/>
  <c r="DN608" i="11"/>
  <c r="I600" i="11"/>
  <c r="CU627" i="11"/>
  <c r="CV627" i="11" s="1"/>
  <c r="I573" i="11"/>
  <c r="I581" i="11"/>
  <c r="I625" i="11"/>
  <c r="I596" i="11"/>
  <c r="I619" i="11"/>
  <c r="I626" i="11"/>
  <c r="I577" i="11"/>
  <c r="CV591" i="11"/>
  <c r="I602" i="11"/>
  <c r="I628" i="11"/>
  <c r="I633" i="11"/>
  <c r="I621" i="11"/>
  <c r="DO621" i="11"/>
  <c r="DP621" i="11" s="1"/>
  <c r="DQ621" i="11" s="1"/>
  <c r="DR621" i="11" s="1"/>
  <c r="DS621" i="11" s="1"/>
  <c r="DT621" i="11" s="1"/>
  <c r="DU621" i="11" s="1"/>
  <c r="DV621" i="11" s="1"/>
  <c r="DW621" i="11" s="1"/>
  <c r="DX621" i="11" s="1"/>
  <c r="DY621" i="11" s="1"/>
  <c r="DZ621" i="11" s="1"/>
  <c r="EA621" i="11" s="1"/>
  <c r="EB621" i="11" s="1"/>
  <c r="CU620" i="11"/>
  <c r="CV620" i="11" s="1"/>
  <c r="CW620" i="11" s="1"/>
  <c r="CX620" i="11" s="1"/>
  <c r="CY620" i="11" s="1"/>
  <c r="CZ620" i="11" s="1"/>
  <c r="DA620" i="11" s="1"/>
  <c r="DB620" i="11" s="1"/>
  <c r="DC620" i="11" s="1"/>
  <c r="DD620" i="11" s="1"/>
  <c r="DE620" i="11" s="1"/>
  <c r="DF620" i="11" s="1"/>
  <c r="DG620" i="11" s="1"/>
  <c r="DH620" i="11" s="1"/>
  <c r="DP632" i="11"/>
  <c r="DN597" i="11"/>
  <c r="CT597" i="11"/>
  <c r="DN630" i="11"/>
  <c r="CT630" i="11"/>
  <c r="CU630" i="11" s="1"/>
  <c r="CV630" i="11" s="1"/>
  <c r="CW630" i="11" s="1"/>
  <c r="CX630" i="11" s="1"/>
  <c r="CY630" i="11" s="1"/>
  <c r="CZ630" i="11" s="1"/>
  <c r="DA630" i="11" s="1"/>
  <c r="DB630" i="11" s="1"/>
  <c r="DC630" i="11" s="1"/>
  <c r="DD630" i="11" s="1"/>
  <c r="DE630" i="11" s="1"/>
  <c r="DF630" i="11" s="1"/>
  <c r="DG630" i="11" s="1"/>
  <c r="DH630" i="11" s="1"/>
  <c r="DN599" i="11"/>
  <c r="CT599" i="11"/>
  <c r="CU599" i="11" s="1"/>
  <c r="CV599" i="11" s="1"/>
  <c r="CT595" i="11"/>
  <c r="CU595" i="11" s="1"/>
  <c r="CV595" i="11" s="1"/>
  <c r="CW595" i="11" s="1"/>
  <c r="CX595" i="11" s="1"/>
  <c r="CY595" i="11" s="1"/>
  <c r="CZ595" i="11" s="1"/>
  <c r="DA595" i="11" s="1"/>
  <c r="DB595" i="11" s="1"/>
  <c r="DC595" i="11" s="1"/>
  <c r="DD595" i="11" s="1"/>
  <c r="DE595" i="11" s="1"/>
  <c r="DF595" i="11" s="1"/>
  <c r="DG595" i="11" s="1"/>
  <c r="DH595" i="11" s="1"/>
  <c r="DN595" i="11"/>
  <c r="DO595" i="11" s="1"/>
  <c r="DP595" i="11" s="1"/>
  <c r="DQ595" i="11" s="1"/>
  <c r="DR595" i="11" s="1"/>
  <c r="DS595" i="11" s="1"/>
  <c r="DT595" i="11" s="1"/>
  <c r="DU595" i="11" s="1"/>
  <c r="DV595" i="11" s="1"/>
  <c r="DW595" i="11" s="1"/>
  <c r="DX595" i="11" s="1"/>
  <c r="DY595" i="11" s="1"/>
  <c r="DZ595" i="11" s="1"/>
  <c r="EA595" i="11" s="1"/>
  <c r="EB595" i="11" s="1"/>
  <c r="CT604" i="11"/>
  <c r="CU604" i="11" s="1"/>
  <c r="CV604" i="11" s="1"/>
  <c r="CT631" i="11"/>
  <c r="DN631" i="11"/>
  <c r="DO599" i="11"/>
  <c r="DP599" i="11" s="1"/>
  <c r="DQ599" i="11" s="1"/>
  <c r="DR599" i="11" s="1"/>
  <c r="DS599" i="11" s="1"/>
  <c r="DT599" i="11" s="1"/>
  <c r="DU599" i="11" s="1"/>
  <c r="DV599" i="11" s="1"/>
  <c r="DW599" i="11" s="1"/>
  <c r="DX599" i="11" s="1"/>
  <c r="DY599" i="11" s="1"/>
  <c r="DZ599" i="11" s="1"/>
  <c r="EA599" i="11" s="1"/>
  <c r="EB599" i="11" s="1"/>
  <c r="CV617" i="11"/>
  <c r="CW617" i="11" s="1"/>
  <c r="CX617" i="11" s="1"/>
  <c r="CY617" i="11" s="1"/>
  <c r="CZ617" i="11" s="1"/>
  <c r="DA617" i="11" s="1"/>
  <c r="DB617" i="11" s="1"/>
  <c r="DC617" i="11" s="1"/>
  <c r="DD617" i="11" s="1"/>
  <c r="DE617" i="11" s="1"/>
  <c r="DF617" i="11" s="1"/>
  <c r="DG617" i="11" s="1"/>
  <c r="DH617" i="11" s="1"/>
  <c r="CT587" i="11"/>
  <c r="CU587" i="11" s="1"/>
  <c r="CV587" i="11" s="1"/>
  <c r="DN587" i="11"/>
  <c r="DO587" i="11" s="1"/>
  <c r="DP587" i="11" s="1"/>
  <c r="DQ587" i="11" s="1"/>
  <c r="DR587" i="11" s="1"/>
  <c r="DS587" i="11" s="1"/>
  <c r="DT587" i="11" s="1"/>
  <c r="DU587" i="11" s="1"/>
  <c r="DV587" i="11" s="1"/>
  <c r="DW587" i="11" s="1"/>
  <c r="DX587" i="11" s="1"/>
  <c r="DY587" i="11" s="1"/>
  <c r="DZ587" i="11" s="1"/>
  <c r="EA587" i="11" s="1"/>
  <c r="EB587" i="11" s="1"/>
  <c r="CU582" i="11"/>
  <c r="DO582" i="11"/>
  <c r="CT600" i="11"/>
  <c r="CU600" i="11" s="1"/>
  <c r="DN600" i="11"/>
  <c r="DO600" i="11" s="1"/>
  <c r="CT618" i="11"/>
  <c r="DN618" i="11"/>
  <c r="CW587" i="11"/>
  <c r="CX587" i="11" s="1"/>
  <c r="CY587" i="11" s="1"/>
  <c r="CZ587" i="11" s="1"/>
  <c r="DA587" i="11" s="1"/>
  <c r="DB587" i="11" s="1"/>
  <c r="DC587" i="11" s="1"/>
  <c r="DD587" i="11" s="1"/>
  <c r="DE587" i="11" s="1"/>
  <c r="DF587" i="11" s="1"/>
  <c r="DG587" i="11" s="1"/>
  <c r="DH587" i="11" s="1"/>
  <c r="DO601" i="11"/>
  <c r="DP601" i="11" s="1"/>
  <c r="CU601" i="11"/>
  <c r="CV601" i="11" s="1"/>
  <c r="CW601" i="11" s="1"/>
  <c r="CX601" i="11" s="1"/>
  <c r="CY601" i="11" s="1"/>
  <c r="CZ601" i="11" s="1"/>
  <c r="DA601" i="11" s="1"/>
  <c r="DB601" i="11" s="1"/>
  <c r="DC601" i="11" s="1"/>
  <c r="DD601" i="11" s="1"/>
  <c r="DE601" i="11" s="1"/>
  <c r="DF601" i="11" s="1"/>
  <c r="DG601" i="11" s="1"/>
  <c r="DH601" i="11" s="1"/>
  <c r="CU612" i="11"/>
  <c r="CV612" i="11" s="1"/>
  <c r="CW612" i="11" s="1"/>
  <c r="DO612" i="11"/>
  <c r="DP612" i="11" s="1"/>
  <c r="DQ612" i="11" s="1"/>
  <c r="DR612" i="11" s="1"/>
  <c r="DS612" i="11" s="1"/>
  <c r="DT612" i="11" s="1"/>
  <c r="DU612" i="11" s="1"/>
  <c r="DV612" i="11" s="1"/>
  <c r="DW612" i="11" s="1"/>
  <c r="DX612" i="11" s="1"/>
  <c r="DY612" i="11" s="1"/>
  <c r="DZ612" i="11" s="1"/>
  <c r="EA612" i="11" s="1"/>
  <c r="EB612" i="11" s="1"/>
  <c r="DN622" i="11"/>
  <c r="CT622" i="11"/>
  <c r="CU622" i="11" s="1"/>
  <c r="CV622" i="11" s="1"/>
  <c r="CW622" i="11" s="1"/>
  <c r="CX622" i="11" s="1"/>
  <c r="CY622" i="11" s="1"/>
  <c r="CZ622" i="11" s="1"/>
  <c r="DA622" i="11" s="1"/>
  <c r="DB622" i="11" s="1"/>
  <c r="DC622" i="11" s="1"/>
  <c r="DD622" i="11" s="1"/>
  <c r="DE622" i="11" s="1"/>
  <c r="DF622" i="11" s="1"/>
  <c r="DG622" i="11" s="1"/>
  <c r="DH622" i="11" s="1"/>
  <c r="DQ610" i="11"/>
  <c r="DR610" i="11" s="1"/>
  <c r="DS610" i="11" s="1"/>
  <c r="DT610" i="11" s="1"/>
  <c r="DU610" i="11" s="1"/>
  <c r="DV610" i="11" s="1"/>
  <c r="DW610" i="11" s="1"/>
  <c r="DX610" i="11" s="1"/>
  <c r="DY610" i="11" s="1"/>
  <c r="DZ610" i="11" s="1"/>
  <c r="EA610" i="11" s="1"/>
  <c r="EB610" i="11" s="1"/>
  <c r="CW610" i="11"/>
  <c r="CX610" i="11" s="1"/>
  <c r="CY610" i="11" s="1"/>
  <c r="CZ610" i="11" s="1"/>
  <c r="CU623" i="11"/>
  <c r="CV623" i="11" s="1"/>
  <c r="DO623" i="11"/>
  <c r="DP623" i="11" s="1"/>
  <c r="DQ623" i="11" s="1"/>
  <c r="DR623" i="11" s="1"/>
  <c r="DS623" i="11" s="1"/>
  <c r="DT623" i="11" s="1"/>
  <c r="DU623" i="11" s="1"/>
  <c r="DV623" i="11" s="1"/>
  <c r="DW623" i="11" s="1"/>
  <c r="DX623" i="11" s="1"/>
  <c r="DY623" i="11" s="1"/>
  <c r="DZ623" i="11" s="1"/>
  <c r="EA623" i="11" s="1"/>
  <c r="EB623" i="11" s="1"/>
  <c r="DN629" i="11"/>
  <c r="DO629" i="11" s="1"/>
  <c r="DP629" i="11" s="1"/>
  <c r="DQ629" i="11" s="1"/>
  <c r="DR629" i="11" s="1"/>
  <c r="DS629" i="11" s="1"/>
  <c r="DT629" i="11" s="1"/>
  <c r="DU629" i="11" s="1"/>
  <c r="DV629" i="11" s="1"/>
  <c r="DW629" i="11" s="1"/>
  <c r="DX629" i="11" s="1"/>
  <c r="DY629" i="11" s="1"/>
  <c r="DZ629" i="11" s="1"/>
  <c r="EA629" i="11" s="1"/>
  <c r="EB629" i="11" s="1"/>
  <c r="CT629" i="11"/>
  <c r="DN575" i="11"/>
  <c r="DO575" i="11" s="1"/>
  <c r="CT575" i="11"/>
  <c r="CU575" i="11" s="1"/>
  <c r="CV575" i="11" s="1"/>
  <c r="CW575" i="11" s="1"/>
  <c r="CX575" i="11" s="1"/>
  <c r="CY575" i="11" s="1"/>
  <c r="CZ575" i="11" s="1"/>
  <c r="DA575" i="11" s="1"/>
  <c r="DB575" i="11" s="1"/>
  <c r="DC575" i="11" s="1"/>
  <c r="DD575" i="11" s="1"/>
  <c r="DE575" i="11" s="1"/>
  <c r="DF575" i="11" s="1"/>
  <c r="DG575" i="11" s="1"/>
  <c r="DH575" i="11" s="1"/>
  <c r="DQ578" i="11"/>
  <c r="DR578" i="11" s="1"/>
  <c r="DS578" i="11" s="1"/>
  <c r="DT578" i="11" s="1"/>
  <c r="DU578" i="11" s="1"/>
  <c r="DV578" i="11" s="1"/>
  <c r="DW578" i="11" s="1"/>
  <c r="DX578" i="11" s="1"/>
  <c r="DY578" i="11" s="1"/>
  <c r="DZ578" i="11" s="1"/>
  <c r="EA578" i="11" s="1"/>
  <c r="EB578" i="11" s="1"/>
  <c r="CW578" i="11"/>
  <c r="CX578" i="11" s="1"/>
  <c r="CY578" i="11" s="1"/>
  <c r="CZ578" i="11" s="1"/>
  <c r="DA578" i="11" s="1"/>
  <c r="DB578" i="11" s="1"/>
  <c r="DC578" i="11" s="1"/>
  <c r="DD578" i="11" s="1"/>
  <c r="DE578" i="11" s="1"/>
  <c r="DF578" i="11" s="1"/>
  <c r="DG578" i="11" s="1"/>
  <c r="DH578" i="11" s="1"/>
  <c r="CU589" i="11"/>
  <c r="CV589" i="11" s="1"/>
  <c r="CW589" i="11" s="1"/>
  <c r="CX589" i="11" s="1"/>
  <c r="CY589" i="11" s="1"/>
  <c r="CZ589" i="11" s="1"/>
  <c r="DA589" i="11" s="1"/>
  <c r="DB589" i="11" s="1"/>
  <c r="DC589" i="11" s="1"/>
  <c r="DD589" i="11" s="1"/>
  <c r="DE589" i="11" s="1"/>
  <c r="DF589" i="11" s="1"/>
  <c r="DG589" i="11" s="1"/>
  <c r="DH589" i="11" s="1"/>
  <c r="DO589" i="11"/>
  <c r="DP589" i="11" s="1"/>
  <c r="DQ589" i="11" s="1"/>
  <c r="DO593" i="11"/>
  <c r="DP593" i="11" s="1"/>
  <c r="DQ593" i="11" s="1"/>
  <c r="DR593" i="11" s="1"/>
  <c r="DS593" i="11" s="1"/>
  <c r="DT593" i="11" s="1"/>
  <c r="DU593" i="11" s="1"/>
  <c r="DV593" i="11" s="1"/>
  <c r="DW593" i="11" s="1"/>
  <c r="DX593" i="11" s="1"/>
  <c r="DY593" i="11" s="1"/>
  <c r="DZ593" i="11" s="1"/>
  <c r="EA593" i="11" s="1"/>
  <c r="EB593" i="11" s="1"/>
  <c r="CU593" i="11"/>
  <c r="CV593" i="11" s="1"/>
  <c r="CW593" i="11" s="1"/>
  <c r="CX593" i="11" s="1"/>
  <c r="CY593" i="11" s="1"/>
  <c r="CZ593" i="11" s="1"/>
  <c r="DA593" i="11" s="1"/>
  <c r="DB593" i="11" s="1"/>
  <c r="DC593" i="11" s="1"/>
  <c r="DD593" i="11" s="1"/>
  <c r="DE593" i="11" s="1"/>
  <c r="DF593" i="11" s="1"/>
  <c r="DG593" i="11" s="1"/>
  <c r="DH593" i="11" s="1"/>
  <c r="DP609" i="11"/>
  <c r="DQ609" i="11" s="1"/>
  <c r="DR609" i="11" s="1"/>
  <c r="DS609" i="11" s="1"/>
  <c r="DT609" i="11" s="1"/>
  <c r="DU609" i="11" s="1"/>
  <c r="DV609" i="11" s="1"/>
  <c r="DW609" i="11" s="1"/>
  <c r="DX609" i="11" s="1"/>
  <c r="DY609" i="11" s="1"/>
  <c r="DZ609" i="11" s="1"/>
  <c r="EA609" i="11" s="1"/>
  <c r="EB609" i="11" s="1"/>
  <c r="CV609" i="11"/>
  <c r="CW609" i="11" s="1"/>
  <c r="DQ617" i="11"/>
  <c r="DR617" i="11" s="1"/>
  <c r="DS617" i="11" s="1"/>
  <c r="DT617" i="11" s="1"/>
  <c r="DN577" i="11"/>
  <c r="DO577" i="11" s="1"/>
  <c r="CT577" i="11"/>
  <c r="CU577" i="11" s="1"/>
  <c r="CT602" i="11"/>
  <c r="CU602" i="11" s="1"/>
  <c r="CV602" i="11" s="1"/>
  <c r="CW602" i="11" s="1"/>
  <c r="CX602" i="11" s="1"/>
  <c r="CY602" i="11" s="1"/>
  <c r="CZ602" i="11" s="1"/>
  <c r="DA602" i="11" s="1"/>
  <c r="DB602" i="11" s="1"/>
  <c r="DC602" i="11" s="1"/>
  <c r="DD602" i="11" s="1"/>
  <c r="DE602" i="11" s="1"/>
  <c r="DF602" i="11" s="1"/>
  <c r="DG602" i="11" s="1"/>
  <c r="DH602" i="11" s="1"/>
  <c r="DN602" i="11"/>
  <c r="DO602" i="11" s="1"/>
  <c r="DO585" i="11"/>
  <c r="DP585" i="11" s="1"/>
  <c r="DQ585" i="11" s="1"/>
  <c r="DR585" i="11" s="1"/>
  <c r="DS585" i="11" s="1"/>
  <c r="DT585" i="11" s="1"/>
  <c r="DU585" i="11" s="1"/>
  <c r="DV585" i="11" s="1"/>
  <c r="DW585" i="11" s="1"/>
  <c r="DX585" i="11" s="1"/>
  <c r="DY585" i="11" s="1"/>
  <c r="DZ585" i="11" s="1"/>
  <c r="EA585" i="11" s="1"/>
  <c r="EB585" i="11" s="1"/>
  <c r="CU585" i="11"/>
  <c r="CV585" i="11" s="1"/>
  <c r="CW585" i="11" s="1"/>
  <c r="CX585" i="11" s="1"/>
  <c r="CY585" i="11" s="1"/>
  <c r="CZ585" i="11" s="1"/>
  <c r="DA585" i="11" s="1"/>
  <c r="DB585" i="11" s="1"/>
  <c r="DC585" i="11" s="1"/>
  <c r="DD585" i="11" s="1"/>
  <c r="DE585" i="11" s="1"/>
  <c r="DF585" i="11" s="1"/>
  <c r="DG585" i="11" s="1"/>
  <c r="DH585" i="11" s="1"/>
  <c r="CU629" i="11"/>
  <c r="CV629" i="11" s="1"/>
  <c r="CW629" i="11" s="1"/>
  <c r="CX629" i="11" s="1"/>
  <c r="CY629" i="11" s="1"/>
  <c r="CZ629" i="11" s="1"/>
  <c r="DA629" i="11" s="1"/>
  <c r="DB629" i="11" s="1"/>
  <c r="DC629" i="11" s="1"/>
  <c r="DD629" i="11" s="1"/>
  <c r="DE629" i="11" s="1"/>
  <c r="DF629" i="11" s="1"/>
  <c r="DG629" i="11" s="1"/>
  <c r="DH629" i="11" s="1"/>
  <c r="DO597" i="11"/>
  <c r="DP597" i="11" s="1"/>
  <c r="DQ597" i="11" s="1"/>
  <c r="DR597" i="11" s="1"/>
  <c r="DS597" i="11" s="1"/>
  <c r="DT597" i="11" s="1"/>
  <c r="DU597" i="11" s="1"/>
  <c r="DV597" i="11" s="1"/>
  <c r="DW597" i="11" s="1"/>
  <c r="DX597" i="11" s="1"/>
  <c r="DY597" i="11" s="1"/>
  <c r="DZ597" i="11" s="1"/>
  <c r="EA597" i="11" s="1"/>
  <c r="EB597" i="11" s="1"/>
  <c r="CU597" i="11"/>
  <c r="CV597" i="11" s="1"/>
  <c r="CW597" i="11" s="1"/>
  <c r="CX597" i="11" s="1"/>
  <c r="CY597" i="11" s="1"/>
  <c r="CZ597" i="11" s="1"/>
  <c r="DA597" i="11" s="1"/>
  <c r="DB597" i="11" s="1"/>
  <c r="DC597" i="11" s="1"/>
  <c r="DD597" i="11" s="1"/>
  <c r="DE597" i="11" s="1"/>
  <c r="DF597" i="11" s="1"/>
  <c r="DG597" i="11" s="1"/>
  <c r="DH597" i="11" s="1"/>
  <c r="DN607" i="11"/>
  <c r="DO607" i="11" s="1"/>
  <c r="DP607" i="11" s="1"/>
  <c r="DQ607" i="11" s="1"/>
  <c r="DR607" i="11" s="1"/>
  <c r="DS607" i="11" s="1"/>
  <c r="DT607" i="11" s="1"/>
  <c r="DU607" i="11" s="1"/>
  <c r="DV607" i="11" s="1"/>
  <c r="DW607" i="11" s="1"/>
  <c r="DX607" i="11" s="1"/>
  <c r="DY607" i="11" s="1"/>
  <c r="DZ607" i="11" s="1"/>
  <c r="EA607" i="11" s="1"/>
  <c r="EB607" i="11" s="1"/>
  <c r="CT607" i="11"/>
  <c r="CU607" i="11" s="1"/>
  <c r="CV607" i="11" s="1"/>
  <c r="CW607" i="11" s="1"/>
  <c r="CX607" i="11" s="1"/>
  <c r="CY607" i="11" s="1"/>
  <c r="CZ607" i="11" s="1"/>
  <c r="DA607" i="11" s="1"/>
  <c r="DB607" i="11" s="1"/>
  <c r="DC607" i="11" s="1"/>
  <c r="DD607" i="11" s="1"/>
  <c r="DE607" i="11" s="1"/>
  <c r="DF607" i="11" s="1"/>
  <c r="DG607" i="11" s="1"/>
  <c r="DH607" i="11" s="1"/>
  <c r="DQ574" i="11"/>
  <c r="DR574" i="11" s="1"/>
  <c r="DS574" i="11" s="1"/>
  <c r="DT574" i="11" s="1"/>
  <c r="CW574" i="11"/>
  <c r="CX574" i="11" s="1"/>
  <c r="CY574" i="11" s="1"/>
  <c r="CZ574" i="11" s="1"/>
  <c r="DA574" i="11" s="1"/>
  <c r="DB574" i="11" s="1"/>
  <c r="DC574" i="11" s="1"/>
  <c r="DD574" i="11" s="1"/>
  <c r="DE574" i="11" s="1"/>
  <c r="DF574" i="11" s="1"/>
  <c r="DG574" i="11" s="1"/>
  <c r="DH574" i="11" s="1"/>
  <c r="DP602" i="11"/>
  <c r="DQ602" i="11" s="1"/>
  <c r="DN605" i="11"/>
  <c r="DO605" i="11" s="1"/>
  <c r="DP605" i="11" s="1"/>
  <c r="DQ605" i="11" s="1"/>
  <c r="DR605" i="11" s="1"/>
  <c r="DS605" i="11" s="1"/>
  <c r="DT605" i="11" s="1"/>
  <c r="DU605" i="11" s="1"/>
  <c r="DV605" i="11" s="1"/>
  <c r="DW605" i="11" s="1"/>
  <c r="DX605" i="11" s="1"/>
  <c r="DY605" i="11" s="1"/>
  <c r="DZ605" i="11" s="1"/>
  <c r="EA605" i="11" s="1"/>
  <c r="EB605" i="11" s="1"/>
  <c r="CT605" i="11"/>
  <c r="CU605" i="11" s="1"/>
  <c r="CV605" i="11" s="1"/>
  <c r="CW605" i="11" s="1"/>
  <c r="CX605" i="11" s="1"/>
  <c r="CY605" i="11" s="1"/>
  <c r="CZ605" i="11" s="1"/>
  <c r="DA605" i="11" s="1"/>
  <c r="DB605" i="11" s="1"/>
  <c r="DC605" i="11" s="1"/>
  <c r="DD605" i="11" s="1"/>
  <c r="DE605" i="11" s="1"/>
  <c r="DF605" i="11" s="1"/>
  <c r="DG605" i="11" s="1"/>
  <c r="DH605" i="11" s="1"/>
  <c r="CU608" i="11"/>
  <c r="CV608" i="11" s="1"/>
  <c r="CW608" i="11" s="1"/>
  <c r="CX608" i="11" s="1"/>
  <c r="CY608" i="11" s="1"/>
  <c r="CZ608" i="11" s="1"/>
  <c r="DA608" i="11" s="1"/>
  <c r="DB608" i="11" s="1"/>
  <c r="DC608" i="11" s="1"/>
  <c r="DD608" i="11" s="1"/>
  <c r="DE608" i="11" s="1"/>
  <c r="DF608" i="11" s="1"/>
  <c r="DG608" i="11" s="1"/>
  <c r="DH608" i="11" s="1"/>
  <c r="DO608" i="11"/>
  <c r="DP608" i="11" s="1"/>
  <c r="DQ608" i="11" s="1"/>
  <c r="DR608" i="11" s="1"/>
  <c r="DS608" i="11" s="1"/>
  <c r="DT608" i="11" s="1"/>
  <c r="DU608" i="11" s="1"/>
  <c r="DV608" i="11" s="1"/>
  <c r="DW608" i="11" s="1"/>
  <c r="DX608" i="11" s="1"/>
  <c r="DY608" i="11" s="1"/>
  <c r="DZ608" i="11" s="1"/>
  <c r="EA608" i="11" s="1"/>
  <c r="EB608" i="11" s="1"/>
  <c r="DO618" i="11"/>
  <c r="DP618" i="11" s="1"/>
  <c r="DQ618" i="11" s="1"/>
  <c r="DR618" i="11" s="1"/>
  <c r="DS618" i="11" s="1"/>
  <c r="DT618" i="11" s="1"/>
  <c r="DU618" i="11" s="1"/>
  <c r="DV618" i="11" s="1"/>
  <c r="DW618" i="11" s="1"/>
  <c r="DX618" i="11" s="1"/>
  <c r="DY618" i="11" s="1"/>
  <c r="DZ618" i="11" s="1"/>
  <c r="EA618" i="11" s="1"/>
  <c r="EB618" i="11" s="1"/>
  <c r="CU618" i="11"/>
  <c r="CV618" i="11" s="1"/>
  <c r="CW618" i="11" s="1"/>
  <c r="CX618" i="11" s="1"/>
  <c r="CY618" i="11" s="1"/>
  <c r="CZ618" i="11" s="1"/>
  <c r="DA618" i="11" s="1"/>
  <c r="DB618" i="11" s="1"/>
  <c r="DC618" i="11" s="1"/>
  <c r="DD618" i="11" s="1"/>
  <c r="DE618" i="11" s="1"/>
  <c r="DF618" i="11" s="1"/>
  <c r="DG618" i="11" s="1"/>
  <c r="DH618" i="11" s="1"/>
  <c r="CX609" i="11"/>
  <c r="CY609" i="11" s="1"/>
  <c r="CZ609" i="11" s="1"/>
  <c r="DA609" i="11" s="1"/>
  <c r="DB609" i="11" s="1"/>
  <c r="DC609" i="11" s="1"/>
  <c r="DD609" i="11" s="1"/>
  <c r="DE609" i="11" s="1"/>
  <c r="DF609" i="11" s="1"/>
  <c r="DG609" i="11" s="1"/>
  <c r="DH609" i="11" s="1"/>
  <c r="DO580" i="11"/>
  <c r="DP580" i="11" s="1"/>
  <c r="CU580" i="11"/>
  <c r="CV580" i="11" s="1"/>
  <c r="CW580" i="11" s="1"/>
  <c r="CX580" i="11" s="1"/>
  <c r="CY580" i="11" s="1"/>
  <c r="CZ580" i="11" s="1"/>
  <c r="DA580" i="11" s="1"/>
  <c r="DB580" i="11" s="1"/>
  <c r="DC580" i="11" s="1"/>
  <c r="DD580" i="11" s="1"/>
  <c r="DE580" i="11" s="1"/>
  <c r="DF580" i="11" s="1"/>
  <c r="DG580" i="11" s="1"/>
  <c r="DH580" i="11" s="1"/>
  <c r="CV600" i="11"/>
  <c r="CW600" i="11" s="1"/>
  <c r="CX600" i="11" s="1"/>
  <c r="CY600" i="11" s="1"/>
  <c r="CZ600" i="11" s="1"/>
  <c r="DA600" i="11" s="1"/>
  <c r="DB600" i="11" s="1"/>
  <c r="DC600" i="11" s="1"/>
  <c r="DD600" i="11" s="1"/>
  <c r="DE600" i="11" s="1"/>
  <c r="DF600" i="11" s="1"/>
  <c r="DG600" i="11" s="1"/>
  <c r="DH600" i="11" s="1"/>
  <c r="DP600" i="11"/>
  <c r="DQ600" i="11" s="1"/>
  <c r="DR600" i="11" s="1"/>
  <c r="DS600" i="11" s="1"/>
  <c r="DT600" i="11" s="1"/>
  <c r="DU600" i="11" s="1"/>
  <c r="DV600" i="11" s="1"/>
  <c r="DW600" i="11" s="1"/>
  <c r="DX600" i="11" s="1"/>
  <c r="DY600" i="11" s="1"/>
  <c r="DZ600" i="11" s="1"/>
  <c r="EA600" i="11" s="1"/>
  <c r="EB600" i="11" s="1"/>
  <c r="CU631" i="11"/>
  <c r="CV631" i="11" s="1"/>
  <c r="CW631" i="11" s="1"/>
  <c r="CX631" i="11" s="1"/>
  <c r="CY631" i="11" s="1"/>
  <c r="CZ631" i="11" s="1"/>
  <c r="DA631" i="11" s="1"/>
  <c r="DB631" i="11" s="1"/>
  <c r="DC631" i="11" s="1"/>
  <c r="DD631" i="11" s="1"/>
  <c r="DE631" i="11" s="1"/>
  <c r="DF631" i="11" s="1"/>
  <c r="DG631" i="11" s="1"/>
  <c r="DH631" i="11" s="1"/>
  <c r="DO631" i="11"/>
  <c r="DP631" i="11" s="1"/>
  <c r="DQ631" i="11" s="1"/>
  <c r="DR631" i="11" s="1"/>
  <c r="DS631" i="11" s="1"/>
  <c r="DT631" i="11" s="1"/>
  <c r="DU631" i="11" s="1"/>
  <c r="DV631" i="11" s="1"/>
  <c r="DW631" i="11" s="1"/>
  <c r="DX631" i="11" s="1"/>
  <c r="DY631" i="11" s="1"/>
  <c r="DZ631" i="11" s="1"/>
  <c r="EA631" i="11" s="1"/>
  <c r="EB631" i="11" s="1"/>
  <c r="DN573" i="11"/>
  <c r="DO573" i="11" s="1"/>
  <c r="DP573" i="11" s="1"/>
  <c r="DQ573" i="11" s="1"/>
  <c r="DR573" i="11" s="1"/>
  <c r="DS573" i="11" s="1"/>
  <c r="DT573" i="11" s="1"/>
  <c r="DU573" i="11" s="1"/>
  <c r="DV573" i="11" s="1"/>
  <c r="DW573" i="11" s="1"/>
  <c r="DX573" i="11" s="1"/>
  <c r="DY573" i="11" s="1"/>
  <c r="DZ573" i="11" s="1"/>
  <c r="EA573" i="11" s="1"/>
  <c r="EB573" i="11" s="1"/>
  <c r="CT573" i="11"/>
  <c r="CU573" i="11" s="1"/>
  <c r="CV573" i="11" s="1"/>
  <c r="CW573" i="11" s="1"/>
  <c r="CX573" i="11" s="1"/>
  <c r="CY573" i="11" s="1"/>
  <c r="CZ573" i="11" s="1"/>
  <c r="DA573" i="11" s="1"/>
  <c r="DB573" i="11" s="1"/>
  <c r="DC573" i="11" s="1"/>
  <c r="DD573" i="11" s="1"/>
  <c r="DE573" i="11" s="1"/>
  <c r="DF573" i="11" s="1"/>
  <c r="DG573" i="11" s="1"/>
  <c r="DH573" i="11" s="1"/>
  <c r="DP575" i="11"/>
  <c r="DQ575" i="11" s="1"/>
  <c r="DR575" i="11" s="1"/>
  <c r="DS575" i="11" s="1"/>
  <c r="DT575" i="11" s="1"/>
  <c r="DU575" i="11" s="1"/>
  <c r="DV575" i="11" s="1"/>
  <c r="DW575" i="11" s="1"/>
  <c r="DX575" i="11" s="1"/>
  <c r="DY575" i="11" s="1"/>
  <c r="DZ575" i="11" s="1"/>
  <c r="EA575" i="11" s="1"/>
  <c r="EB575" i="11" s="1"/>
  <c r="DN581" i="11"/>
  <c r="DO581" i="11" s="1"/>
  <c r="DP581" i="11" s="1"/>
  <c r="DQ581" i="11" s="1"/>
  <c r="DR581" i="11" s="1"/>
  <c r="DS581" i="11" s="1"/>
  <c r="DT581" i="11" s="1"/>
  <c r="DU581" i="11" s="1"/>
  <c r="DV581" i="11" s="1"/>
  <c r="DW581" i="11" s="1"/>
  <c r="DX581" i="11" s="1"/>
  <c r="DY581" i="11" s="1"/>
  <c r="DZ581" i="11" s="1"/>
  <c r="EA581" i="11" s="1"/>
  <c r="EB581" i="11" s="1"/>
  <c r="CT581" i="11"/>
  <c r="CU581" i="11" s="1"/>
  <c r="CV581" i="11" s="1"/>
  <c r="CW581" i="11" s="1"/>
  <c r="CX581" i="11" s="1"/>
  <c r="CY581" i="11" s="1"/>
  <c r="CZ581" i="11" s="1"/>
  <c r="DA581" i="11" s="1"/>
  <c r="DB581" i="11" s="1"/>
  <c r="DC581" i="11" s="1"/>
  <c r="DD581" i="11" s="1"/>
  <c r="DE581" i="11" s="1"/>
  <c r="DF581" i="11" s="1"/>
  <c r="DG581" i="11" s="1"/>
  <c r="DH581" i="11" s="1"/>
  <c r="CT625" i="11"/>
  <c r="DN625" i="11"/>
  <c r="DO625" i="11" s="1"/>
  <c r="DP625" i="11" s="1"/>
  <c r="DQ625" i="11" s="1"/>
  <c r="DR625" i="11" s="1"/>
  <c r="DS625" i="11" s="1"/>
  <c r="DT625" i="11" s="1"/>
  <c r="DU625" i="11" s="1"/>
  <c r="DV625" i="11" s="1"/>
  <c r="DW625" i="11" s="1"/>
  <c r="DX625" i="11" s="1"/>
  <c r="DY625" i="11" s="1"/>
  <c r="DZ625" i="11" s="1"/>
  <c r="EA625" i="11" s="1"/>
  <c r="EB625" i="11" s="1"/>
  <c r="DO576" i="11"/>
  <c r="DP576" i="11" s="1"/>
  <c r="DQ576" i="11" s="1"/>
  <c r="DR576" i="11" s="1"/>
  <c r="DS576" i="11" s="1"/>
  <c r="DT576" i="11" s="1"/>
  <c r="DU576" i="11" s="1"/>
  <c r="DV576" i="11" s="1"/>
  <c r="DW576" i="11" s="1"/>
  <c r="DX576" i="11" s="1"/>
  <c r="DY576" i="11" s="1"/>
  <c r="DZ576" i="11" s="1"/>
  <c r="EA576" i="11" s="1"/>
  <c r="EB576" i="11" s="1"/>
  <c r="CU576" i="11"/>
  <c r="CV576" i="11" s="1"/>
  <c r="CW576" i="11" s="1"/>
  <c r="CX576" i="11" s="1"/>
  <c r="CY576" i="11" s="1"/>
  <c r="CZ576" i="11" s="1"/>
  <c r="DA576" i="11" s="1"/>
  <c r="DB576" i="11" s="1"/>
  <c r="DC576" i="11" s="1"/>
  <c r="DD576" i="11" s="1"/>
  <c r="DE576" i="11" s="1"/>
  <c r="DF576" i="11" s="1"/>
  <c r="DG576" i="11" s="1"/>
  <c r="DH576" i="11" s="1"/>
  <c r="CT596" i="11"/>
  <c r="CU596" i="11" s="1"/>
  <c r="CV596" i="11" s="1"/>
  <c r="CW596" i="11" s="1"/>
  <c r="CX596" i="11" s="1"/>
  <c r="CY596" i="11" s="1"/>
  <c r="CZ596" i="11" s="1"/>
  <c r="DA596" i="11" s="1"/>
  <c r="DB596" i="11" s="1"/>
  <c r="DC596" i="11" s="1"/>
  <c r="DD596" i="11" s="1"/>
  <c r="DE596" i="11" s="1"/>
  <c r="DF596" i="11" s="1"/>
  <c r="DG596" i="11" s="1"/>
  <c r="DH596" i="11" s="1"/>
  <c r="DN596" i="11"/>
  <c r="DO596" i="11" s="1"/>
  <c r="DP596" i="11" s="1"/>
  <c r="DQ596" i="11" s="1"/>
  <c r="DR596" i="11" s="1"/>
  <c r="DS596" i="11" s="1"/>
  <c r="DT596" i="11" s="1"/>
  <c r="DU596" i="11" s="1"/>
  <c r="DV596" i="11" s="1"/>
  <c r="DW596" i="11" s="1"/>
  <c r="DX596" i="11" s="1"/>
  <c r="DY596" i="11" s="1"/>
  <c r="DZ596" i="11" s="1"/>
  <c r="EA596" i="11" s="1"/>
  <c r="EB596" i="11" s="1"/>
  <c r="CU616" i="11"/>
  <c r="CV616" i="11" s="1"/>
  <c r="CW616" i="11" s="1"/>
  <c r="CX616" i="11" s="1"/>
  <c r="CY616" i="11" s="1"/>
  <c r="CZ616" i="11" s="1"/>
  <c r="DA616" i="11" s="1"/>
  <c r="DB616" i="11" s="1"/>
  <c r="DC616" i="11" s="1"/>
  <c r="DD616" i="11" s="1"/>
  <c r="DE616" i="11" s="1"/>
  <c r="DF616" i="11" s="1"/>
  <c r="DG616" i="11" s="1"/>
  <c r="DH616" i="11" s="1"/>
  <c r="DO616" i="11"/>
  <c r="DP616" i="11" s="1"/>
  <c r="DQ616" i="11" s="1"/>
  <c r="DR616" i="11" s="1"/>
  <c r="DS616" i="11" s="1"/>
  <c r="DT616" i="11" s="1"/>
  <c r="DU616" i="11" s="1"/>
  <c r="DV616" i="11" s="1"/>
  <c r="DW616" i="11" s="1"/>
  <c r="DX616" i="11" s="1"/>
  <c r="DY616" i="11" s="1"/>
  <c r="DZ616" i="11" s="1"/>
  <c r="EA616" i="11" s="1"/>
  <c r="EB616" i="11" s="1"/>
  <c r="CW623" i="11"/>
  <c r="CX623" i="11" s="1"/>
  <c r="CY623" i="11" s="1"/>
  <c r="CZ623" i="11" s="1"/>
  <c r="DA623" i="11" s="1"/>
  <c r="DB623" i="11" s="1"/>
  <c r="DC623" i="11" s="1"/>
  <c r="DD623" i="11" s="1"/>
  <c r="DE623" i="11" s="1"/>
  <c r="DF623" i="11" s="1"/>
  <c r="DG623" i="11" s="1"/>
  <c r="DH623" i="11" s="1"/>
  <c r="CW621" i="11"/>
  <c r="CX621" i="11" s="1"/>
  <c r="CY621" i="11" s="1"/>
  <c r="CZ621" i="11" s="1"/>
  <c r="DA621" i="11" s="1"/>
  <c r="DB621" i="11" s="1"/>
  <c r="DC621" i="11" s="1"/>
  <c r="DD621" i="11" s="1"/>
  <c r="DE621" i="11" s="1"/>
  <c r="DF621" i="11" s="1"/>
  <c r="DG621" i="11" s="1"/>
  <c r="DH621" i="11" s="1"/>
  <c r="DN611" i="11"/>
  <c r="DO611" i="11" s="1"/>
  <c r="DP611" i="11" s="1"/>
  <c r="DQ611" i="11" s="1"/>
  <c r="DR611" i="11" s="1"/>
  <c r="DS611" i="11" s="1"/>
  <c r="DT611" i="11" s="1"/>
  <c r="DU611" i="11" s="1"/>
  <c r="DV611" i="11" s="1"/>
  <c r="DW611" i="11" s="1"/>
  <c r="DX611" i="11" s="1"/>
  <c r="DY611" i="11" s="1"/>
  <c r="DZ611" i="11" s="1"/>
  <c r="EA611" i="11" s="1"/>
  <c r="EB611" i="11" s="1"/>
  <c r="CT611" i="11"/>
  <c r="CU611" i="11" s="1"/>
  <c r="CV611" i="11" s="1"/>
  <c r="CW611" i="11" s="1"/>
  <c r="CX611" i="11" s="1"/>
  <c r="CY611" i="11" s="1"/>
  <c r="CZ611" i="11" s="1"/>
  <c r="DA611" i="11" s="1"/>
  <c r="DB611" i="11" s="1"/>
  <c r="DC611" i="11" s="1"/>
  <c r="DD611" i="11" s="1"/>
  <c r="DE611" i="11" s="1"/>
  <c r="DF611" i="11" s="1"/>
  <c r="DG611" i="11" s="1"/>
  <c r="DH611" i="11" s="1"/>
  <c r="DN615" i="11"/>
  <c r="DO615" i="11" s="1"/>
  <c r="DP615" i="11" s="1"/>
  <c r="DQ615" i="11" s="1"/>
  <c r="DR615" i="11" s="1"/>
  <c r="DS615" i="11" s="1"/>
  <c r="DT615" i="11" s="1"/>
  <c r="DU615" i="11" s="1"/>
  <c r="DV615" i="11" s="1"/>
  <c r="DW615" i="11" s="1"/>
  <c r="DX615" i="11" s="1"/>
  <c r="DY615" i="11" s="1"/>
  <c r="DZ615" i="11" s="1"/>
  <c r="EA615" i="11" s="1"/>
  <c r="EB615" i="11" s="1"/>
  <c r="CT615" i="11"/>
  <c r="CU615" i="11" s="1"/>
  <c r="CV615" i="11" s="1"/>
  <c r="CW615" i="11" s="1"/>
  <c r="CX615" i="11" s="1"/>
  <c r="CY615" i="11" s="1"/>
  <c r="CZ615" i="11" s="1"/>
  <c r="DA615" i="11" s="1"/>
  <c r="DB615" i="11" s="1"/>
  <c r="DC615" i="11" s="1"/>
  <c r="DD615" i="11" s="1"/>
  <c r="DE615" i="11" s="1"/>
  <c r="DF615" i="11" s="1"/>
  <c r="DG615" i="11" s="1"/>
  <c r="DH615" i="11" s="1"/>
  <c r="DQ627" i="11"/>
  <c r="DR627" i="11" s="1"/>
  <c r="DS627" i="11" s="1"/>
  <c r="DT627" i="11" s="1"/>
  <c r="DU627" i="11" s="1"/>
  <c r="DV627" i="11" s="1"/>
  <c r="DW627" i="11" s="1"/>
  <c r="DX627" i="11" s="1"/>
  <c r="DY627" i="11" s="1"/>
  <c r="DZ627" i="11" s="1"/>
  <c r="EA627" i="11" s="1"/>
  <c r="EB627" i="11" s="1"/>
  <c r="CW627" i="11"/>
  <c r="CX627" i="11" s="1"/>
  <c r="CY627" i="11" s="1"/>
  <c r="CZ627" i="11" s="1"/>
  <c r="DA627" i="11" s="1"/>
  <c r="DB627" i="11" s="1"/>
  <c r="DC627" i="11" s="1"/>
  <c r="DD627" i="11" s="1"/>
  <c r="DE627" i="11" s="1"/>
  <c r="DF627" i="11" s="1"/>
  <c r="DG627" i="11" s="1"/>
  <c r="DH627" i="11" s="1"/>
  <c r="DN588" i="11"/>
  <c r="DO588" i="11" s="1"/>
  <c r="DP588" i="11" s="1"/>
  <c r="DQ588" i="11" s="1"/>
  <c r="DR588" i="11" s="1"/>
  <c r="DS588" i="11" s="1"/>
  <c r="DT588" i="11" s="1"/>
  <c r="DU588" i="11" s="1"/>
  <c r="DV588" i="11" s="1"/>
  <c r="DW588" i="11" s="1"/>
  <c r="DX588" i="11" s="1"/>
  <c r="DY588" i="11" s="1"/>
  <c r="DZ588" i="11" s="1"/>
  <c r="EA588" i="11" s="1"/>
  <c r="EB588" i="11" s="1"/>
  <c r="CT588" i="11"/>
  <c r="CU588" i="11" s="1"/>
  <c r="CV588" i="11" s="1"/>
  <c r="CW588" i="11" s="1"/>
  <c r="CX588" i="11" s="1"/>
  <c r="CY588" i="11" s="1"/>
  <c r="CZ588" i="11" s="1"/>
  <c r="DA588" i="11" s="1"/>
  <c r="DB588" i="11" s="1"/>
  <c r="DC588" i="11" s="1"/>
  <c r="DD588" i="11" s="1"/>
  <c r="DE588" i="11" s="1"/>
  <c r="DF588" i="11" s="1"/>
  <c r="DG588" i="11" s="1"/>
  <c r="DH588" i="11" s="1"/>
  <c r="DN592" i="11"/>
  <c r="DO592" i="11" s="1"/>
  <c r="DP592" i="11" s="1"/>
  <c r="DQ592" i="11" s="1"/>
  <c r="DR592" i="11" s="1"/>
  <c r="DS592" i="11" s="1"/>
  <c r="DT592" i="11" s="1"/>
  <c r="DU592" i="11" s="1"/>
  <c r="DV592" i="11" s="1"/>
  <c r="DW592" i="11" s="1"/>
  <c r="DX592" i="11" s="1"/>
  <c r="DY592" i="11" s="1"/>
  <c r="DZ592" i="11" s="1"/>
  <c r="EA592" i="11" s="1"/>
  <c r="EB592" i="11" s="1"/>
  <c r="CT592" i="11"/>
  <c r="CU592" i="11" s="1"/>
  <c r="CV592" i="11" s="1"/>
  <c r="CW592" i="11" s="1"/>
  <c r="CX592" i="11" s="1"/>
  <c r="CY592" i="11" s="1"/>
  <c r="CZ592" i="11" s="1"/>
  <c r="DA592" i="11" s="1"/>
  <c r="DB592" i="11" s="1"/>
  <c r="DC592" i="11" s="1"/>
  <c r="DD592" i="11" s="1"/>
  <c r="DE592" i="11" s="1"/>
  <c r="DF592" i="11" s="1"/>
  <c r="DG592" i="11" s="1"/>
  <c r="DH592" i="11" s="1"/>
  <c r="CV577" i="11"/>
  <c r="DP577" i="11"/>
  <c r="DN579" i="11"/>
  <c r="DO579" i="11" s="1"/>
  <c r="DP579" i="11" s="1"/>
  <c r="DQ579" i="11" s="1"/>
  <c r="DR579" i="11" s="1"/>
  <c r="DS579" i="11" s="1"/>
  <c r="DT579" i="11" s="1"/>
  <c r="DU579" i="11" s="1"/>
  <c r="DV579" i="11" s="1"/>
  <c r="DW579" i="11" s="1"/>
  <c r="DX579" i="11" s="1"/>
  <c r="DY579" i="11" s="1"/>
  <c r="DZ579" i="11" s="1"/>
  <c r="EA579" i="11" s="1"/>
  <c r="EB579" i="11" s="1"/>
  <c r="CT579" i="11"/>
  <c r="CU579" i="11" s="1"/>
  <c r="CV579" i="11" s="1"/>
  <c r="CW579" i="11" s="1"/>
  <c r="CX579" i="11" s="1"/>
  <c r="CY579" i="11" s="1"/>
  <c r="CZ579" i="11" s="1"/>
  <c r="DA579" i="11" s="1"/>
  <c r="DB579" i="11" s="1"/>
  <c r="DC579" i="11" s="1"/>
  <c r="DD579" i="11" s="1"/>
  <c r="DE579" i="11" s="1"/>
  <c r="DF579" i="11" s="1"/>
  <c r="DG579" i="11" s="1"/>
  <c r="DH579" i="11" s="1"/>
  <c r="DU574" i="11"/>
  <c r="DV574" i="11" s="1"/>
  <c r="DW574" i="11" s="1"/>
  <c r="DX574" i="11" s="1"/>
  <c r="DY574" i="11" s="1"/>
  <c r="DZ574" i="11" s="1"/>
  <c r="EA574" i="11" s="1"/>
  <c r="EB574" i="11" s="1"/>
  <c r="DP586" i="11"/>
  <c r="DQ586" i="11" s="1"/>
  <c r="DR586" i="11" s="1"/>
  <c r="DS586" i="11" s="1"/>
  <c r="DT586" i="11" s="1"/>
  <c r="DU586" i="11" s="1"/>
  <c r="DV586" i="11" s="1"/>
  <c r="DW586" i="11" s="1"/>
  <c r="DX586" i="11" s="1"/>
  <c r="DY586" i="11" s="1"/>
  <c r="DZ586" i="11" s="1"/>
  <c r="EA586" i="11" s="1"/>
  <c r="EB586" i="11" s="1"/>
  <c r="CV586" i="11"/>
  <c r="CW586" i="11" s="1"/>
  <c r="CX586" i="11" s="1"/>
  <c r="CY586" i="11" s="1"/>
  <c r="CZ586" i="11" s="1"/>
  <c r="DA586" i="11" s="1"/>
  <c r="DB586" i="11" s="1"/>
  <c r="DC586" i="11" s="1"/>
  <c r="DD586" i="11" s="1"/>
  <c r="DE586" i="11" s="1"/>
  <c r="DF586" i="11" s="1"/>
  <c r="DG586" i="11" s="1"/>
  <c r="DH586" i="11" s="1"/>
  <c r="CT598" i="11"/>
  <c r="CU598" i="11" s="1"/>
  <c r="CV598" i="11" s="1"/>
  <c r="CW598" i="11" s="1"/>
  <c r="CX598" i="11" s="1"/>
  <c r="CY598" i="11" s="1"/>
  <c r="CZ598" i="11" s="1"/>
  <c r="DA598" i="11" s="1"/>
  <c r="DB598" i="11" s="1"/>
  <c r="DC598" i="11" s="1"/>
  <c r="DD598" i="11" s="1"/>
  <c r="DE598" i="11" s="1"/>
  <c r="DF598" i="11" s="1"/>
  <c r="DG598" i="11" s="1"/>
  <c r="DH598" i="11" s="1"/>
  <c r="DN598" i="11"/>
  <c r="DO598" i="11" s="1"/>
  <c r="DP598" i="11" s="1"/>
  <c r="DQ598" i="11" s="1"/>
  <c r="DR598" i="11" s="1"/>
  <c r="DS598" i="11" s="1"/>
  <c r="DT598" i="11" s="1"/>
  <c r="DU598" i="11" s="1"/>
  <c r="DV598" i="11" s="1"/>
  <c r="DW598" i="11" s="1"/>
  <c r="DX598" i="11" s="1"/>
  <c r="DY598" i="11" s="1"/>
  <c r="DZ598" i="11" s="1"/>
  <c r="EA598" i="11" s="1"/>
  <c r="EB598" i="11" s="1"/>
  <c r="DN603" i="11"/>
  <c r="DO603" i="11" s="1"/>
  <c r="DP603" i="11" s="1"/>
  <c r="DQ603" i="11" s="1"/>
  <c r="DR603" i="11" s="1"/>
  <c r="DS603" i="11" s="1"/>
  <c r="DT603" i="11" s="1"/>
  <c r="DU603" i="11" s="1"/>
  <c r="DV603" i="11" s="1"/>
  <c r="DW603" i="11" s="1"/>
  <c r="DX603" i="11" s="1"/>
  <c r="DY603" i="11" s="1"/>
  <c r="DZ603" i="11" s="1"/>
  <c r="EA603" i="11" s="1"/>
  <c r="EB603" i="11" s="1"/>
  <c r="CT603" i="11"/>
  <c r="CU603" i="11" s="1"/>
  <c r="CV603" i="11" s="1"/>
  <c r="CW603" i="11" s="1"/>
  <c r="CX603" i="11" s="1"/>
  <c r="CY603" i="11" s="1"/>
  <c r="CZ603" i="11" s="1"/>
  <c r="DA603" i="11" s="1"/>
  <c r="DB603" i="11" s="1"/>
  <c r="DC603" i="11" s="1"/>
  <c r="DD603" i="11" s="1"/>
  <c r="DE603" i="11" s="1"/>
  <c r="DF603" i="11" s="1"/>
  <c r="DG603" i="11" s="1"/>
  <c r="DH603" i="11" s="1"/>
  <c r="DQ580" i="11"/>
  <c r="DR580" i="11" s="1"/>
  <c r="DS580" i="11" s="1"/>
  <c r="DT580" i="11" s="1"/>
  <c r="DU580" i="11" s="1"/>
  <c r="DV580" i="11" s="1"/>
  <c r="DW580" i="11" s="1"/>
  <c r="DX580" i="11" s="1"/>
  <c r="DY580" i="11" s="1"/>
  <c r="DZ580" i="11" s="1"/>
  <c r="EA580" i="11" s="1"/>
  <c r="EB580" i="11" s="1"/>
  <c r="DO622" i="11"/>
  <c r="DP622" i="11" s="1"/>
  <c r="DQ622" i="11" s="1"/>
  <c r="DR622" i="11" s="1"/>
  <c r="DS622" i="11" s="1"/>
  <c r="DT622" i="11" s="1"/>
  <c r="DU622" i="11" s="1"/>
  <c r="DV622" i="11" s="1"/>
  <c r="DW622" i="11" s="1"/>
  <c r="DX622" i="11" s="1"/>
  <c r="DY622" i="11" s="1"/>
  <c r="DZ622" i="11" s="1"/>
  <c r="EA622" i="11" s="1"/>
  <c r="EB622" i="11" s="1"/>
  <c r="DU617" i="11"/>
  <c r="DV617" i="11" s="1"/>
  <c r="DW617" i="11" s="1"/>
  <c r="DX617" i="11" s="1"/>
  <c r="CT624" i="11"/>
  <c r="CU624" i="11" s="1"/>
  <c r="CV624" i="11" s="1"/>
  <c r="CW624" i="11" s="1"/>
  <c r="CX624" i="11" s="1"/>
  <c r="CY624" i="11" s="1"/>
  <c r="CZ624" i="11" s="1"/>
  <c r="DA624" i="11" s="1"/>
  <c r="DB624" i="11" s="1"/>
  <c r="DC624" i="11" s="1"/>
  <c r="DD624" i="11" s="1"/>
  <c r="DE624" i="11" s="1"/>
  <c r="DF624" i="11" s="1"/>
  <c r="DG624" i="11" s="1"/>
  <c r="DH624" i="11" s="1"/>
  <c r="DN624" i="11"/>
  <c r="DO624" i="11" s="1"/>
  <c r="DP624" i="11" s="1"/>
  <c r="DQ624" i="11" s="1"/>
  <c r="DR624" i="11" s="1"/>
  <c r="DS624" i="11" s="1"/>
  <c r="DT624" i="11" s="1"/>
  <c r="DU624" i="11" s="1"/>
  <c r="DV624" i="11" s="1"/>
  <c r="DW624" i="11" s="1"/>
  <c r="DX624" i="11" s="1"/>
  <c r="DY624" i="11" s="1"/>
  <c r="DZ624" i="11" s="1"/>
  <c r="EA624" i="11" s="1"/>
  <c r="EB624" i="11" s="1"/>
  <c r="CW632" i="11"/>
  <c r="CX632" i="11" s="1"/>
  <c r="CY632" i="11" s="1"/>
  <c r="CZ632" i="11" s="1"/>
  <c r="DA632" i="11" s="1"/>
  <c r="DB632" i="11" s="1"/>
  <c r="DC632" i="11" s="1"/>
  <c r="DD632" i="11" s="1"/>
  <c r="DE632" i="11" s="1"/>
  <c r="DF632" i="11" s="1"/>
  <c r="DG632" i="11" s="1"/>
  <c r="DH632" i="11" s="1"/>
  <c r="DQ632" i="11"/>
  <c r="DR632" i="11" s="1"/>
  <c r="DS632" i="11" s="1"/>
  <c r="DT632" i="11" s="1"/>
  <c r="DU632" i="11" s="1"/>
  <c r="DV632" i="11" s="1"/>
  <c r="DW632" i="11" s="1"/>
  <c r="DX632" i="11" s="1"/>
  <c r="DY632" i="11" s="1"/>
  <c r="DZ632" i="11" s="1"/>
  <c r="EA632" i="11" s="1"/>
  <c r="EB632" i="11" s="1"/>
  <c r="DP594" i="11"/>
  <c r="DQ594" i="11" s="1"/>
  <c r="DR594" i="11" s="1"/>
  <c r="DS594" i="11" s="1"/>
  <c r="DT594" i="11" s="1"/>
  <c r="DU594" i="11" s="1"/>
  <c r="DV594" i="11" s="1"/>
  <c r="DW594" i="11" s="1"/>
  <c r="DX594" i="11" s="1"/>
  <c r="DY594" i="11" s="1"/>
  <c r="DZ594" i="11" s="1"/>
  <c r="EA594" i="11" s="1"/>
  <c r="EB594" i="11" s="1"/>
  <c r="CV594" i="11"/>
  <c r="CW594" i="11" s="1"/>
  <c r="CX594" i="11" s="1"/>
  <c r="CY594" i="11" s="1"/>
  <c r="CZ594" i="11" s="1"/>
  <c r="DA594" i="11" s="1"/>
  <c r="DB594" i="11" s="1"/>
  <c r="DC594" i="11" s="1"/>
  <c r="DD594" i="11" s="1"/>
  <c r="DE594" i="11" s="1"/>
  <c r="DF594" i="11" s="1"/>
  <c r="DG594" i="11" s="1"/>
  <c r="DH594" i="11" s="1"/>
  <c r="DQ604" i="11"/>
  <c r="DR604" i="11" s="1"/>
  <c r="DS604" i="11" s="1"/>
  <c r="DT604" i="11" s="1"/>
  <c r="DU604" i="11" s="1"/>
  <c r="DV604" i="11" s="1"/>
  <c r="DW604" i="11" s="1"/>
  <c r="DX604" i="11" s="1"/>
  <c r="DY604" i="11" s="1"/>
  <c r="DZ604" i="11" s="1"/>
  <c r="EA604" i="11" s="1"/>
  <c r="EB604" i="11" s="1"/>
  <c r="CW604" i="11"/>
  <c r="CX604" i="11" s="1"/>
  <c r="CY604" i="11" s="1"/>
  <c r="CZ604" i="11" s="1"/>
  <c r="DA604" i="11" s="1"/>
  <c r="DB604" i="11" s="1"/>
  <c r="DC604" i="11" s="1"/>
  <c r="DD604" i="11" s="1"/>
  <c r="DE604" i="11" s="1"/>
  <c r="DF604" i="11" s="1"/>
  <c r="DG604" i="11" s="1"/>
  <c r="DH604" i="11" s="1"/>
  <c r="CU613" i="11"/>
  <c r="CV613" i="11" s="1"/>
  <c r="CW613" i="11" s="1"/>
  <c r="CX613" i="11" s="1"/>
  <c r="CY613" i="11" s="1"/>
  <c r="CZ613" i="11" s="1"/>
  <c r="DA613" i="11" s="1"/>
  <c r="DB613" i="11" s="1"/>
  <c r="DC613" i="11" s="1"/>
  <c r="DD613" i="11" s="1"/>
  <c r="DE613" i="11" s="1"/>
  <c r="DF613" i="11" s="1"/>
  <c r="DG613" i="11" s="1"/>
  <c r="DH613" i="11" s="1"/>
  <c r="DO613" i="11"/>
  <c r="DP613" i="11" s="1"/>
  <c r="DQ613" i="11" s="1"/>
  <c r="DR613" i="11" s="1"/>
  <c r="DS613" i="11" s="1"/>
  <c r="DT613" i="11" s="1"/>
  <c r="DU613" i="11" s="1"/>
  <c r="DV613" i="11" s="1"/>
  <c r="DW613" i="11" s="1"/>
  <c r="DX613" i="11" s="1"/>
  <c r="DY613" i="11" s="1"/>
  <c r="DZ613" i="11" s="1"/>
  <c r="EA613" i="11" s="1"/>
  <c r="EB613" i="11" s="1"/>
  <c r="DY617" i="11"/>
  <c r="DZ617" i="11" s="1"/>
  <c r="EA617" i="11" s="1"/>
  <c r="EB617" i="11" s="1"/>
  <c r="DO630" i="11"/>
  <c r="DP630" i="11" s="1"/>
  <c r="DQ630" i="11" s="1"/>
  <c r="DR630" i="11" s="1"/>
  <c r="DS630" i="11" s="1"/>
  <c r="DT630" i="11" s="1"/>
  <c r="DU630" i="11" s="1"/>
  <c r="DV630" i="11" s="1"/>
  <c r="DW630" i="11" s="1"/>
  <c r="DX630" i="11" s="1"/>
  <c r="DY630" i="11" s="1"/>
  <c r="DZ630" i="11" s="1"/>
  <c r="EA630" i="11" s="1"/>
  <c r="EB630" i="11" s="1"/>
  <c r="CU590" i="11"/>
  <c r="CV590" i="11" s="1"/>
  <c r="CW590" i="11" s="1"/>
  <c r="CX590" i="11" s="1"/>
  <c r="CY590" i="11" s="1"/>
  <c r="CZ590" i="11" s="1"/>
  <c r="DA590" i="11" s="1"/>
  <c r="DB590" i="11" s="1"/>
  <c r="DC590" i="11" s="1"/>
  <c r="DD590" i="11" s="1"/>
  <c r="DE590" i="11" s="1"/>
  <c r="DF590" i="11" s="1"/>
  <c r="DG590" i="11" s="1"/>
  <c r="DH590" i="11" s="1"/>
  <c r="DO590" i="11"/>
  <c r="DP590" i="11" s="1"/>
  <c r="DQ590" i="11" s="1"/>
  <c r="DR590" i="11" s="1"/>
  <c r="DS590" i="11" s="1"/>
  <c r="DT590" i="11" s="1"/>
  <c r="DU590" i="11" s="1"/>
  <c r="DV590" i="11" s="1"/>
  <c r="DW590" i="11" s="1"/>
  <c r="DX590" i="11" s="1"/>
  <c r="DY590" i="11" s="1"/>
  <c r="DZ590" i="11" s="1"/>
  <c r="EA590" i="11" s="1"/>
  <c r="EB590" i="11" s="1"/>
  <c r="DP582" i="11"/>
  <c r="DQ582" i="11" s="1"/>
  <c r="DR582" i="11" s="1"/>
  <c r="DS582" i="11" s="1"/>
  <c r="DT582" i="11" s="1"/>
  <c r="DU582" i="11" s="1"/>
  <c r="DV582" i="11" s="1"/>
  <c r="DW582" i="11" s="1"/>
  <c r="DX582" i="11" s="1"/>
  <c r="DY582" i="11" s="1"/>
  <c r="DZ582" i="11" s="1"/>
  <c r="EA582" i="11" s="1"/>
  <c r="EB582" i="11" s="1"/>
  <c r="CV582" i="11"/>
  <c r="CW582" i="11" s="1"/>
  <c r="CX582" i="11" s="1"/>
  <c r="CY582" i="11" s="1"/>
  <c r="CZ582" i="11" s="1"/>
  <c r="DA582" i="11" s="1"/>
  <c r="DB582" i="11" s="1"/>
  <c r="DC582" i="11" s="1"/>
  <c r="DD582" i="11" s="1"/>
  <c r="DE582" i="11" s="1"/>
  <c r="DF582" i="11" s="1"/>
  <c r="DG582" i="11" s="1"/>
  <c r="DH582" i="11" s="1"/>
  <c r="DQ583" i="11"/>
  <c r="DR583" i="11" s="1"/>
  <c r="DS583" i="11" s="1"/>
  <c r="DT583" i="11" s="1"/>
  <c r="DU583" i="11" s="1"/>
  <c r="DV583" i="11" s="1"/>
  <c r="DW583" i="11" s="1"/>
  <c r="DX583" i="11" s="1"/>
  <c r="DY583" i="11" s="1"/>
  <c r="DZ583" i="11" s="1"/>
  <c r="EA583" i="11" s="1"/>
  <c r="EB583" i="11" s="1"/>
  <c r="CW583" i="11"/>
  <c r="CX583" i="11" s="1"/>
  <c r="CY583" i="11" s="1"/>
  <c r="CZ583" i="11" s="1"/>
  <c r="CW599" i="11"/>
  <c r="CX599" i="11" s="1"/>
  <c r="CY599" i="11" s="1"/>
  <c r="CZ599" i="11" s="1"/>
  <c r="DA599" i="11" s="1"/>
  <c r="DB599" i="11" s="1"/>
  <c r="DC599" i="11" s="1"/>
  <c r="DD599" i="11" s="1"/>
  <c r="DE599" i="11" s="1"/>
  <c r="DF599" i="11" s="1"/>
  <c r="DG599" i="11" s="1"/>
  <c r="DH599" i="11" s="1"/>
  <c r="DQ601" i="11"/>
  <c r="DR601" i="11" s="1"/>
  <c r="DS601" i="11" s="1"/>
  <c r="DT601" i="11" s="1"/>
  <c r="DU601" i="11" s="1"/>
  <c r="DV601" i="11" s="1"/>
  <c r="DW601" i="11" s="1"/>
  <c r="DX601" i="11" s="1"/>
  <c r="DY601" i="11" s="1"/>
  <c r="DZ601" i="11" s="1"/>
  <c r="EA601" i="11" s="1"/>
  <c r="EB601" i="11" s="1"/>
  <c r="CX612" i="11"/>
  <c r="CY612" i="11" s="1"/>
  <c r="CZ612" i="11" s="1"/>
  <c r="DA612" i="11" s="1"/>
  <c r="DB612" i="11" s="1"/>
  <c r="DC612" i="11" s="1"/>
  <c r="DD612" i="11" s="1"/>
  <c r="DE612" i="11" s="1"/>
  <c r="DF612" i="11" s="1"/>
  <c r="DG612" i="11" s="1"/>
  <c r="DH612" i="11" s="1"/>
  <c r="DA610" i="11"/>
  <c r="DB610" i="11" s="1"/>
  <c r="DC610" i="11" s="1"/>
  <c r="DD610" i="11" s="1"/>
  <c r="DE610" i="11" s="1"/>
  <c r="DF610" i="11" s="1"/>
  <c r="DG610" i="11" s="1"/>
  <c r="DH610" i="11" s="1"/>
  <c r="DN584" i="11"/>
  <c r="DO584" i="11" s="1"/>
  <c r="DP584" i="11" s="1"/>
  <c r="DQ584" i="11" s="1"/>
  <c r="DR584" i="11" s="1"/>
  <c r="DS584" i="11" s="1"/>
  <c r="DT584" i="11" s="1"/>
  <c r="DU584" i="11" s="1"/>
  <c r="DV584" i="11" s="1"/>
  <c r="DW584" i="11" s="1"/>
  <c r="DX584" i="11" s="1"/>
  <c r="DY584" i="11" s="1"/>
  <c r="DZ584" i="11" s="1"/>
  <c r="EA584" i="11" s="1"/>
  <c r="EB584" i="11" s="1"/>
  <c r="CT584" i="11"/>
  <c r="CU584" i="11" s="1"/>
  <c r="CV584" i="11" s="1"/>
  <c r="CW584" i="11" s="1"/>
  <c r="CX584" i="11" s="1"/>
  <c r="CY584" i="11" s="1"/>
  <c r="CZ584" i="11" s="1"/>
  <c r="DA584" i="11" s="1"/>
  <c r="DB584" i="11" s="1"/>
  <c r="DC584" i="11" s="1"/>
  <c r="DD584" i="11" s="1"/>
  <c r="DE584" i="11" s="1"/>
  <c r="DF584" i="11" s="1"/>
  <c r="DG584" i="11" s="1"/>
  <c r="DH584" i="11" s="1"/>
  <c r="DR589" i="11"/>
  <c r="DS589" i="11" s="1"/>
  <c r="DT589" i="11" s="1"/>
  <c r="DU589" i="11" s="1"/>
  <c r="DV589" i="11" s="1"/>
  <c r="DW589" i="11" s="1"/>
  <c r="DX589" i="11" s="1"/>
  <c r="DY589" i="11" s="1"/>
  <c r="DZ589" i="11" s="1"/>
  <c r="EA589" i="11" s="1"/>
  <c r="EB589" i="11" s="1"/>
  <c r="DR602" i="11"/>
  <c r="DS602" i="11" s="1"/>
  <c r="DT602" i="11" s="1"/>
  <c r="DU602" i="11" s="1"/>
  <c r="DV602" i="11" s="1"/>
  <c r="DW602" i="11" s="1"/>
  <c r="DX602" i="11" s="1"/>
  <c r="DY602" i="11" s="1"/>
  <c r="DZ602" i="11" s="1"/>
  <c r="EA602" i="11" s="1"/>
  <c r="EB602" i="11" s="1"/>
  <c r="DA583" i="11"/>
  <c r="DB583" i="11" s="1"/>
  <c r="DC583" i="11" s="1"/>
  <c r="DD583" i="11" s="1"/>
  <c r="DE583" i="11" s="1"/>
  <c r="DF583" i="11" s="1"/>
  <c r="DG583" i="11" s="1"/>
  <c r="DH583" i="11" s="1"/>
  <c r="CT619" i="11"/>
  <c r="CU619" i="11" s="1"/>
  <c r="CV619" i="11" s="1"/>
  <c r="CW619" i="11" s="1"/>
  <c r="CX619" i="11" s="1"/>
  <c r="CY619" i="11" s="1"/>
  <c r="CZ619" i="11" s="1"/>
  <c r="DA619" i="11" s="1"/>
  <c r="DB619" i="11" s="1"/>
  <c r="DC619" i="11" s="1"/>
  <c r="DD619" i="11" s="1"/>
  <c r="DE619" i="11" s="1"/>
  <c r="DF619" i="11" s="1"/>
  <c r="DG619" i="11" s="1"/>
  <c r="DH619" i="11" s="1"/>
  <c r="DN619" i="11"/>
  <c r="DO619" i="11" s="1"/>
  <c r="DP619" i="11" s="1"/>
  <c r="DQ619" i="11" s="1"/>
  <c r="DR619" i="11" s="1"/>
  <c r="DS619" i="11" s="1"/>
  <c r="DT619" i="11" s="1"/>
  <c r="DU619" i="11" s="1"/>
  <c r="DV619" i="11" s="1"/>
  <c r="DW619" i="11" s="1"/>
  <c r="DX619" i="11" s="1"/>
  <c r="DY619" i="11" s="1"/>
  <c r="DZ619" i="11" s="1"/>
  <c r="EA619" i="11" s="1"/>
  <c r="EB619" i="11" s="1"/>
  <c r="DN626" i="11"/>
  <c r="DO626" i="11" s="1"/>
  <c r="DP626" i="11" s="1"/>
  <c r="DQ626" i="11" s="1"/>
  <c r="DR626" i="11" s="1"/>
  <c r="DS626" i="11" s="1"/>
  <c r="DT626" i="11" s="1"/>
  <c r="DU626" i="11" s="1"/>
  <c r="DV626" i="11" s="1"/>
  <c r="DW626" i="11" s="1"/>
  <c r="DX626" i="11" s="1"/>
  <c r="DY626" i="11" s="1"/>
  <c r="DZ626" i="11" s="1"/>
  <c r="EA626" i="11" s="1"/>
  <c r="EB626" i="11" s="1"/>
  <c r="CT626" i="11"/>
  <c r="CU626" i="11" s="1"/>
  <c r="CV626" i="11" s="1"/>
  <c r="CW626" i="11" s="1"/>
  <c r="CX626" i="11" s="1"/>
  <c r="CY626" i="11" s="1"/>
  <c r="CZ626" i="11" s="1"/>
  <c r="DA626" i="11" s="1"/>
  <c r="DB626" i="11" s="1"/>
  <c r="DC626" i="11" s="1"/>
  <c r="DD626" i="11" s="1"/>
  <c r="DE626" i="11" s="1"/>
  <c r="DF626" i="11" s="1"/>
  <c r="DG626" i="11" s="1"/>
  <c r="DH626" i="11" s="1"/>
  <c r="CW577" i="11"/>
  <c r="CX577" i="11" s="1"/>
  <c r="CY577" i="11" s="1"/>
  <c r="CZ577" i="11" s="1"/>
  <c r="DA577" i="11" s="1"/>
  <c r="DB577" i="11" s="1"/>
  <c r="DC577" i="11" s="1"/>
  <c r="DD577" i="11" s="1"/>
  <c r="DE577" i="11" s="1"/>
  <c r="DF577" i="11" s="1"/>
  <c r="DG577" i="11" s="1"/>
  <c r="DH577" i="11" s="1"/>
  <c r="DQ577" i="11"/>
  <c r="DR577" i="11" s="1"/>
  <c r="DS577" i="11" s="1"/>
  <c r="DT577" i="11" s="1"/>
  <c r="DU577" i="11" s="1"/>
  <c r="DV577" i="11" s="1"/>
  <c r="DW577" i="11" s="1"/>
  <c r="DX577" i="11" s="1"/>
  <c r="DY577" i="11" s="1"/>
  <c r="DZ577" i="11" s="1"/>
  <c r="EA577" i="11" s="1"/>
  <c r="EB577" i="11" s="1"/>
  <c r="CT606" i="11"/>
  <c r="CU606" i="11" s="1"/>
  <c r="CV606" i="11" s="1"/>
  <c r="CW606" i="11" s="1"/>
  <c r="CX606" i="11" s="1"/>
  <c r="CY606" i="11" s="1"/>
  <c r="CZ606" i="11" s="1"/>
  <c r="DA606" i="11" s="1"/>
  <c r="DB606" i="11" s="1"/>
  <c r="DC606" i="11" s="1"/>
  <c r="DD606" i="11" s="1"/>
  <c r="DE606" i="11" s="1"/>
  <c r="DF606" i="11" s="1"/>
  <c r="DG606" i="11" s="1"/>
  <c r="DH606" i="11" s="1"/>
  <c r="DN606" i="11"/>
  <c r="DO606" i="11" s="1"/>
  <c r="DP606" i="11" s="1"/>
  <c r="DQ606" i="11" s="1"/>
  <c r="DR606" i="11" s="1"/>
  <c r="DS606" i="11" s="1"/>
  <c r="DT606" i="11" s="1"/>
  <c r="DU606" i="11" s="1"/>
  <c r="DV606" i="11" s="1"/>
  <c r="DW606" i="11" s="1"/>
  <c r="DX606" i="11" s="1"/>
  <c r="DY606" i="11" s="1"/>
  <c r="DZ606" i="11" s="1"/>
  <c r="EA606" i="11" s="1"/>
  <c r="EB606" i="11" s="1"/>
  <c r="CU625" i="11"/>
  <c r="CV625" i="11" s="1"/>
  <c r="CW625" i="11" s="1"/>
  <c r="CX625" i="11" s="1"/>
  <c r="CY625" i="11" s="1"/>
  <c r="CZ625" i="11" s="1"/>
  <c r="DA625" i="11" s="1"/>
  <c r="DB625" i="11" s="1"/>
  <c r="DC625" i="11" s="1"/>
  <c r="DD625" i="11" s="1"/>
  <c r="DE625" i="11" s="1"/>
  <c r="DF625" i="11" s="1"/>
  <c r="DG625" i="11" s="1"/>
  <c r="DH625" i="11" s="1"/>
  <c r="DQ591" i="11"/>
  <c r="DR591" i="11" s="1"/>
  <c r="DS591" i="11" s="1"/>
  <c r="DT591" i="11" s="1"/>
  <c r="DU591" i="11" s="1"/>
  <c r="DV591" i="11" s="1"/>
  <c r="DW591" i="11" s="1"/>
  <c r="DX591" i="11" s="1"/>
  <c r="DY591" i="11" s="1"/>
  <c r="DZ591" i="11" s="1"/>
  <c r="EA591" i="11" s="1"/>
  <c r="EB591" i="11" s="1"/>
  <c r="CW591" i="11"/>
  <c r="CX591" i="11" s="1"/>
  <c r="CY591" i="11" s="1"/>
  <c r="CZ591" i="11" s="1"/>
  <c r="DA591" i="11" s="1"/>
  <c r="DB591" i="11" s="1"/>
  <c r="DC591" i="11" s="1"/>
  <c r="DD591" i="11" s="1"/>
  <c r="DE591" i="11" s="1"/>
  <c r="DF591" i="11" s="1"/>
  <c r="DG591" i="11" s="1"/>
  <c r="DH591" i="11" s="1"/>
  <c r="DQ614" i="11"/>
  <c r="DR614" i="11" s="1"/>
  <c r="DS614" i="11" s="1"/>
  <c r="DT614" i="11" s="1"/>
  <c r="DU614" i="11" s="1"/>
  <c r="DV614" i="11" s="1"/>
  <c r="DW614" i="11" s="1"/>
  <c r="DX614" i="11" s="1"/>
  <c r="DY614" i="11" s="1"/>
  <c r="DZ614" i="11" s="1"/>
  <c r="EA614" i="11" s="1"/>
  <c r="EB614" i="11" s="1"/>
  <c r="CW614" i="11"/>
  <c r="CX614" i="11" s="1"/>
  <c r="CY614" i="11" s="1"/>
  <c r="CZ614" i="11" s="1"/>
  <c r="DA614" i="11" s="1"/>
  <c r="DB614" i="11" s="1"/>
  <c r="DC614" i="11" s="1"/>
  <c r="DD614" i="11" s="1"/>
  <c r="DE614" i="11" s="1"/>
  <c r="DF614" i="11" s="1"/>
  <c r="DG614" i="11" s="1"/>
  <c r="DH614" i="11" s="1"/>
  <c r="DP620" i="11"/>
  <c r="DQ620" i="11" s="1"/>
  <c r="DR620" i="11" s="1"/>
  <c r="DS620" i="11" s="1"/>
  <c r="DT620" i="11" s="1"/>
  <c r="DU620" i="11" s="1"/>
  <c r="DV620" i="11" s="1"/>
  <c r="DW620" i="11" s="1"/>
  <c r="DX620" i="11" s="1"/>
  <c r="DY620" i="11" s="1"/>
  <c r="DZ620" i="11" s="1"/>
  <c r="EA620" i="11" s="1"/>
  <c r="EB620" i="11" s="1"/>
  <c r="CT628" i="11"/>
  <c r="CU628" i="11" s="1"/>
  <c r="CV628" i="11" s="1"/>
  <c r="CW628" i="11" s="1"/>
  <c r="CX628" i="11" s="1"/>
  <c r="CY628" i="11" s="1"/>
  <c r="CZ628" i="11" s="1"/>
  <c r="DA628" i="11" s="1"/>
  <c r="DB628" i="11" s="1"/>
  <c r="DC628" i="11" s="1"/>
  <c r="DD628" i="11" s="1"/>
  <c r="DE628" i="11" s="1"/>
  <c r="DF628" i="11" s="1"/>
  <c r="DG628" i="11" s="1"/>
  <c r="DH628" i="11" s="1"/>
  <c r="DN628" i="11"/>
  <c r="DO628" i="11" s="1"/>
  <c r="DP628" i="11" s="1"/>
  <c r="DQ628" i="11" s="1"/>
  <c r="DR628" i="11" s="1"/>
  <c r="DS628" i="11" s="1"/>
  <c r="DT628" i="11" s="1"/>
  <c r="DU628" i="11" s="1"/>
  <c r="DV628" i="11" s="1"/>
  <c r="DW628" i="11" s="1"/>
  <c r="DX628" i="11" s="1"/>
  <c r="DY628" i="11" s="1"/>
  <c r="DZ628" i="11" s="1"/>
  <c r="EA628" i="11" s="1"/>
  <c r="EB628" i="11" s="1"/>
  <c r="DN633" i="11"/>
  <c r="DO633" i="11" s="1"/>
  <c r="DP633" i="11" s="1"/>
  <c r="DQ633" i="11" s="1"/>
  <c r="DR633" i="11" s="1"/>
  <c r="DS633" i="11" s="1"/>
  <c r="DT633" i="11" s="1"/>
  <c r="DU633" i="11" s="1"/>
  <c r="DV633" i="11" s="1"/>
  <c r="DW633" i="11" s="1"/>
  <c r="DX633" i="11" s="1"/>
  <c r="DY633" i="11" s="1"/>
  <c r="DZ633" i="11" s="1"/>
  <c r="EA633" i="11" s="1"/>
  <c r="EB633" i="11" s="1"/>
  <c r="CT633" i="11"/>
  <c r="CU633" i="11" s="1"/>
  <c r="CV633" i="11" s="1"/>
  <c r="CW633" i="11" s="1"/>
  <c r="CX633" i="11" s="1"/>
  <c r="CY633" i="11" s="1"/>
  <c r="CZ633" i="11" s="1"/>
  <c r="DA633" i="11" s="1"/>
  <c r="DB633" i="11" s="1"/>
  <c r="DC633" i="11" s="1"/>
  <c r="DD633" i="11" s="1"/>
  <c r="DE633" i="11" s="1"/>
  <c r="DF633" i="11" s="1"/>
  <c r="DG633" i="11" s="1"/>
  <c r="DH633" i="11" s="1"/>
  <c r="CK571" i="11"/>
  <c r="BP571" i="11" s="1"/>
  <c r="D288" i="37"/>
  <c r="E288" i="37" s="1"/>
  <c r="D170" i="37"/>
  <c r="E170" i="37" s="1"/>
  <c r="BB35" i="37"/>
  <c r="BA35" i="37" s="1"/>
  <c r="BA26" i="37"/>
  <c r="AM24" i="37"/>
  <c r="AN37" i="37"/>
  <c r="AM37" i="37" s="1"/>
  <c r="S38" i="37"/>
  <c r="R38" i="37" s="1"/>
  <c r="R23" i="37"/>
  <c r="E36" i="37"/>
  <c r="D36" i="37" s="1"/>
  <c r="D25" i="37"/>
  <c r="AF26" i="37"/>
  <c r="AG35" i="37"/>
  <c r="AF35" i="37" s="1"/>
  <c r="AT24" i="37"/>
  <c r="AU37" i="37"/>
  <c r="AT37" i="37" s="1"/>
  <c r="AT47" i="37" s="1"/>
  <c r="E37" i="37"/>
  <c r="D37" i="37" s="1"/>
  <c r="D24" i="37"/>
  <c r="D26" i="37"/>
  <c r="E35" i="37"/>
  <c r="D35" i="37" s="1"/>
  <c r="R24" i="37"/>
  <c r="S37" i="37"/>
  <c r="R37" i="37" s="1"/>
  <c r="L37" i="37"/>
  <c r="K37" i="37" s="1"/>
  <c r="K24" i="37"/>
  <c r="L35" i="37"/>
  <c r="K35" i="37" s="1"/>
  <c r="K26" i="37"/>
  <c r="S35" i="37"/>
  <c r="R35" i="37" s="1"/>
  <c r="R26" i="37"/>
  <c r="AN36" i="37"/>
  <c r="AM36" i="37" s="1"/>
  <c r="AM25" i="37"/>
  <c r="BB38" i="37"/>
  <c r="BA38" i="37" s="1"/>
  <c r="BA23" i="37"/>
  <c r="AU38" i="37"/>
  <c r="AT38" i="37" s="1"/>
  <c r="AT23" i="37"/>
  <c r="E52" i="37"/>
  <c r="AG37" i="37"/>
  <c r="AF37" i="37" s="1"/>
  <c r="AF24" i="37"/>
  <c r="AG36" i="37"/>
  <c r="AF36" i="37" s="1"/>
  <c r="AF25" i="37"/>
  <c r="Y24" i="37"/>
  <c r="Z37" i="37"/>
  <c r="Y37" i="37" s="1"/>
  <c r="BA25" i="37"/>
  <c r="BB36" i="37"/>
  <c r="BA36" i="37" s="1"/>
  <c r="BH26" i="37"/>
  <c r="BI35" i="37"/>
  <c r="BH35" i="37" s="1"/>
  <c r="D167" i="37" s="1"/>
  <c r="E167" i="37" s="1"/>
  <c r="L36" i="37"/>
  <c r="K36" i="37" s="1"/>
  <c r="K25" i="37"/>
  <c r="Z38" i="37"/>
  <c r="Y38" i="37" s="1"/>
  <c r="Y23" i="37"/>
  <c r="BI36" i="37"/>
  <c r="BH36" i="37" s="1"/>
  <c r="D111" i="37" s="1"/>
  <c r="E111" i="37" s="1"/>
  <c r="BH25" i="37"/>
  <c r="D98" i="37" s="1"/>
  <c r="E98" i="37" s="1"/>
  <c r="AU571" i="11"/>
  <c r="BZ571" i="11"/>
  <c r="CD571" i="11"/>
  <c r="CH571" i="11"/>
  <c r="CL571" i="11"/>
  <c r="CA571" i="11"/>
  <c r="BF571" i="11" s="1"/>
  <c r="CE571" i="11"/>
  <c r="CI571" i="11"/>
  <c r="CM571" i="11"/>
  <c r="CB571" i="11"/>
  <c r="CF571" i="11"/>
  <c r="CJ571" i="11"/>
  <c r="CN571" i="11"/>
  <c r="CC571" i="11"/>
  <c r="CG571" i="11"/>
  <c r="EC628" i="11" l="1"/>
  <c r="DI614" i="11"/>
  <c r="J614" i="11" s="1"/>
  <c r="DI606" i="11"/>
  <c r="J606" i="11" s="1"/>
  <c r="DI583" i="11"/>
  <c r="J583" i="11" s="1"/>
  <c r="EC577" i="11"/>
  <c r="DI612" i="11"/>
  <c r="J612" i="11" s="1"/>
  <c r="EC599" i="11"/>
  <c r="DI590" i="11"/>
  <c r="J590" i="11" s="1"/>
  <c r="EC580" i="11"/>
  <c r="DI598" i="11"/>
  <c r="J598" i="11" s="1"/>
  <c r="EC627" i="11"/>
  <c r="DI615" i="11"/>
  <c r="J615" i="11" s="1"/>
  <c r="EC601" i="11"/>
  <c r="DI595" i="11"/>
  <c r="J595" i="11" s="1"/>
  <c r="EC596" i="11"/>
  <c r="EC576" i="11"/>
  <c r="EC631" i="11"/>
  <c r="EC600" i="11"/>
  <c r="EC575" i="11"/>
  <c r="EC629" i="11"/>
  <c r="DI629" i="11"/>
  <c r="J629" i="11" s="1"/>
  <c r="EC609" i="11"/>
  <c r="DI575" i="11"/>
  <c r="J575" i="11" s="1"/>
  <c r="EC612" i="11"/>
  <c r="DI633" i="11"/>
  <c r="J633" i="11" s="1"/>
  <c r="EC614" i="11"/>
  <c r="DI577" i="11"/>
  <c r="J577" i="11" s="1"/>
  <c r="EC626" i="11"/>
  <c r="DI619" i="11"/>
  <c r="J619" i="11" s="1"/>
  <c r="EC602" i="11"/>
  <c r="DI628" i="11"/>
  <c r="J628" i="11" s="1"/>
  <c r="EC604" i="11"/>
  <c r="DI599" i="11"/>
  <c r="J599" i="11" s="1"/>
  <c r="EC582" i="11"/>
  <c r="DI585" i="11"/>
  <c r="J585" i="11" s="1"/>
  <c r="DI588" i="11"/>
  <c r="J588" i="11" s="1"/>
  <c r="DI630" i="11"/>
  <c r="J630" i="11" s="1"/>
  <c r="EC613" i="11"/>
  <c r="DI607" i="11"/>
  <c r="J607" i="11" s="1"/>
  <c r="DI603" i="11"/>
  <c r="J603" i="11" s="1"/>
  <c r="DI632" i="11"/>
  <c r="J632" i="11" s="1"/>
  <c r="DI586" i="11"/>
  <c r="J586" i="11" s="1"/>
  <c r="DI574" i="11"/>
  <c r="J574" i="11" s="1"/>
  <c r="EC588" i="11"/>
  <c r="EC615" i="11"/>
  <c r="DI582" i="11"/>
  <c r="J582" i="11" s="1"/>
  <c r="EC621" i="11"/>
  <c r="DI596" i="11"/>
  <c r="J596" i="11" s="1"/>
  <c r="EC625" i="11"/>
  <c r="DI600" i="11"/>
  <c r="J600" i="11" s="1"/>
  <c r="EC618" i="11"/>
  <c r="EC608" i="11"/>
  <c r="EC593" i="11"/>
  <c r="EC607" i="11"/>
  <c r="EC597" i="11"/>
  <c r="EC585" i="11"/>
  <c r="DI593" i="11"/>
  <c r="J593" i="11" s="1"/>
  <c r="DI578" i="11"/>
  <c r="J578" i="11" s="1"/>
  <c r="DI613" i="11"/>
  <c r="J613" i="11" s="1"/>
  <c r="EC633" i="11"/>
  <c r="DI620" i="11"/>
  <c r="J620" i="11" s="1"/>
  <c r="DI591" i="11"/>
  <c r="J591" i="11" s="1"/>
  <c r="DI625" i="11"/>
  <c r="J625" i="11" s="1"/>
  <c r="EC619" i="11"/>
  <c r="EC589" i="11"/>
  <c r="DI584" i="11"/>
  <c r="J584" i="11" s="1"/>
  <c r="EC632" i="11"/>
  <c r="EC605" i="11"/>
  <c r="EC624" i="11"/>
  <c r="DI626" i="11"/>
  <c r="J626" i="11" s="1"/>
  <c r="EC603" i="11"/>
  <c r="EC586" i="11"/>
  <c r="DI579" i="11"/>
  <c r="J579" i="11" s="1"/>
  <c r="DI616" i="11"/>
  <c r="J616" i="11" s="1"/>
  <c r="DI611" i="11"/>
  <c r="J611" i="11" s="1"/>
  <c r="DI608" i="11"/>
  <c r="J608" i="11" s="1"/>
  <c r="DI592" i="11"/>
  <c r="J592" i="11" s="1"/>
  <c r="DI623" i="11"/>
  <c r="J623" i="11" s="1"/>
  <c r="DI587" i="11"/>
  <c r="J587" i="11" s="1"/>
  <c r="DI594" i="11"/>
  <c r="J594" i="11" s="1"/>
  <c r="DI573" i="11"/>
  <c r="J573" i="11" s="1"/>
  <c r="DI580" i="11"/>
  <c r="J580" i="11" s="1"/>
  <c r="DI609" i="11"/>
  <c r="J609" i="11" s="1"/>
  <c r="DI622" i="11"/>
  <c r="J622" i="11" s="1"/>
  <c r="EC620" i="11"/>
  <c r="EC591" i="11"/>
  <c r="EC606" i="11"/>
  <c r="DI589" i="11"/>
  <c r="J589" i="11" s="1"/>
  <c r="EC584" i="11"/>
  <c r="DI610" i="11"/>
  <c r="J610" i="11" s="1"/>
  <c r="DI601" i="11"/>
  <c r="J601" i="11" s="1"/>
  <c r="EC583" i="11"/>
  <c r="EC590" i="11"/>
  <c r="DI631" i="11"/>
  <c r="J631" i="11" s="1"/>
  <c r="DI604" i="11"/>
  <c r="J604" i="11" s="1"/>
  <c r="DI618" i="11"/>
  <c r="J618" i="11" s="1"/>
  <c r="EC594" i="11"/>
  <c r="DI624" i="11"/>
  <c r="J624" i="11" s="1"/>
  <c r="EC622" i="11"/>
  <c r="EC598" i="11"/>
  <c r="EC579" i="11"/>
  <c r="EC592" i="11"/>
  <c r="DI627" i="11"/>
  <c r="J627" i="11" s="1"/>
  <c r="EC616" i="11"/>
  <c r="EC595" i="11"/>
  <c r="EC623" i="11"/>
  <c r="DI576" i="11"/>
  <c r="J576" i="11" s="1"/>
  <c r="DI581" i="11"/>
  <c r="J581" i="11" s="1"/>
  <c r="EC573" i="11"/>
  <c r="EC611" i="11"/>
  <c r="DI605" i="11"/>
  <c r="J605" i="11" s="1"/>
  <c r="EC630" i="11"/>
  <c r="DI602" i="11"/>
  <c r="J602" i="11" s="1"/>
  <c r="DI597" i="11"/>
  <c r="J597" i="11" s="1"/>
  <c r="EC581" i="11"/>
  <c r="EC574" i="11"/>
  <c r="EC610" i="11"/>
  <c r="EC587" i="11"/>
  <c r="DI621" i="11"/>
  <c r="J621" i="11" s="1"/>
  <c r="DI617" i="11"/>
  <c r="J617" i="11" s="1"/>
  <c r="EC578" i="11"/>
  <c r="EC617" i="11"/>
  <c r="AY571" i="11"/>
  <c r="Y47" i="37"/>
  <c r="D169" i="37"/>
  <c r="E169" i="37" s="1"/>
  <c r="D135" i="37"/>
  <c r="E135" i="37" s="1"/>
  <c r="BH47" i="37"/>
  <c r="BA47" i="37"/>
  <c r="AM47" i="37"/>
  <c r="R47" i="37"/>
  <c r="K47" i="37"/>
  <c r="AF47" i="37"/>
  <c r="D47" i="37"/>
  <c r="BK571" i="11"/>
  <c r="AP571" i="11"/>
  <c r="BI571" i="11"/>
  <c r="AN571" i="11"/>
  <c r="AL571" i="11"/>
  <c r="BG571" i="11"/>
  <c r="BS571" i="11"/>
  <c r="AX571" i="11"/>
  <c r="BR571" i="11"/>
  <c r="AW571" i="11"/>
  <c r="BQ571" i="11"/>
  <c r="AV571" i="11"/>
  <c r="BL571" i="11"/>
  <c r="AQ571" i="11"/>
  <c r="BJ571" i="11"/>
  <c r="AO571" i="11"/>
  <c r="BH571" i="11"/>
  <c r="AM571" i="11"/>
  <c r="AJ571" i="11"/>
  <c r="BE571" i="11"/>
  <c r="AK571" i="11"/>
  <c r="AT571" i="11"/>
  <c r="BO571" i="11"/>
  <c r="BN571" i="11"/>
  <c r="AS571" i="11"/>
  <c r="AR571" i="11"/>
  <c r="BM571" i="11"/>
  <c r="I571" i="11" l="1"/>
  <c r="E50" i="37"/>
  <c r="D51" i="37"/>
  <c r="CT571" i="11"/>
  <c r="CU571" i="11" s="1"/>
  <c r="CV571" i="11" s="1"/>
  <c r="CW571" i="11" s="1"/>
  <c r="CX571" i="11" s="1"/>
  <c r="CY571" i="11" s="1"/>
  <c r="CZ571" i="11" s="1"/>
  <c r="DA571" i="11" s="1"/>
  <c r="DB571" i="11" s="1"/>
  <c r="DC571" i="11" s="1"/>
  <c r="DD571" i="11" s="1"/>
  <c r="DE571" i="11" s="1"/>
  <c r="DF571" i="11" s="1"/>
  <c r="DG571" i="11" s="1"/>
  <c r="DH571" i="11" s="1"/>
  <c r="DI571" i="11" s="1"/>
  <c r="J571" i="11" s="1"/>
  <c r="DN571" i="11"/>
  <c r="DO571" i="11" s="1"/>
  <c r="DP571" i="11" s="1"/>
  <c r="DQ571" i="11" s="1"/>
  <c r="DR571" i="11" s="1"/>
  <c r="DS571" i="11" s="1"/>
  <c r="DT571" i="11" s="1"/>
  <c r="DU571" i="11" s="1"/>
  <c r="DV571" i="11" s="1"/>
  <c r="DW571" i="11" s="1"/>
  <c r="DX571" i="11" s="1"/>
  <c r="DY571" i="11" s="1"/>
  <c r="DZ571" i="11" s="1"/>
  <c r="EA571" i="11" s="1"/>
  <c r="EB571" i="11" s="1"/>
  <c r="EC571" i="11" s="1"/>
  <c r="R59" i="17" l="1"/>
  <c r="Q59" i="17" s="1"/>
  <c r="Z59" i="17"/>
  <c r="Y59" i="17" s="1"/>
  <c r="AI59" i="17"/>
  <c r="AH59" i="17" s="1"/>
  <c r="AR59" i="17"/>
  <c r="AQ59" i="17" s="1"/>
  <c r="BA59" i="17"/>
  <c r="AZ59" i="17" s="1"/>
  <c r="BJ59" i="17"/>
  <c r="BI59" i="17" s="1"/>
  <c r="BS59" i="17"/>
  <c r="BR59" i="17" s="1"/>
  <c r="CB59" i="17"/>
  <c r="CA59" i="17" s="1"/>
  <c r="CK59" i="17"/>
  <c r="CJ59" i="17" s="1"/>
  <c r="CT59" i="17"/>
  <c r="CS59" i="17" s="1"/>
  <c r="DC59" i="17"/>
  <c r="DB59" i="17" s="1"/>
  <c r="DL59" i="17"/>
  <c r="DK59" i="17" s="1"/>
  <c r="DU59" i="17"/>
  <c r="DT59" i="17" s="1"/>
  <c r="ED59" i="17"/>
  <c r="EC59" i="17" s="1"/>
  <c r="EM59" i="17"/>
  <c r="EL59" i="17" s="1"/>
  <c r="R60" i="17"/>
  <c r="Q60" i="17" s="1"/>
  <c r="Z60" i="17"/>
  <c r="Y60" i="17" s="1"/>
  <c r="AI60" i="17"/>
  <c r="AH60" i="17" s="1"/>
  <c r="AR60" i="17"/>
  <c r="AQ60" i="17" s="1"/>
  <c r="BA60" i="17"/>
  <c r="AZ60" i="17" s="1"/>
  <c r="BJ60" i="17"/>
  <c r="BI60" i="17" s="1"/>
  <c r="BS60" i="17"/>
  <c r="BR60" i="17" s="1"/>
  <c r="CB60" i="17"/>
  <c r="CA60" i="17" s="1"/>
  <c r="CK60" i="17"/>
  <c r="CJ60" i="17" s="1"/>
  <c r="CT60" i="17"/>
  <c r="CS60" i="17" s="1"/>
  <c r="DC60" i="17"/>
  <c r="DB60" i="17" s="1"/>
  <c r="DL60" i="17"/>
  <c r="DK60" i="17" s="1"/>
  <c r="DU60" i="17"/>
  <c r="DT60" i="17" s="1"/>
  <c r="ED60" i="17"/>
  <c r="EC60" i="17" s="1"/>
  <c r="EM60" i="17"/>
  <c r="EL60" i="17" s="1"/>
  <c r="DK34" i="12" l="1"/>
  <c r="DL34" i="12"/>
  <c r="DM34" i="12"/>
  <c r="DN34" i="12"/>
  <c r="DO34" i="12"/>
  <c r="DP34" i="12"/>
  <c r="DQ34" i="12"/>
  <c r="DR34" i="12"/>
  <c r="DS34" i="12"/>
  <c r="DT34" i="12"/>
  <c r="DU34" i="12"/>
  <c r="DK35" i="12"/>
  <c r="DL35" i="12"/>
  <c r="DM35" i="12"/>
  <c r="DN35" i="12"/>
  <c r="DO35" i="12"/>
  <c r="DP35" i="12"/>
  <c r="DQ35" i="12"/>
  <c r="DR35" i="12"/>
  <c r="DS35" i="12"/>
  <c r="DT35" i="12"/>
  <c r="DU35" i="12"/>
  <c r="DK36" i="12"/>
  <c r="DL36" i="12"/>
  <c r="DM36" i="12"/>
  <c r="DN36" i="12"/>
  <c r="DO36" i="12"/>
  <c r="DP36" i="12"/>
  <c r="DQ36" i="12"/>
  <c r="DR36" i="12"/>
  <c r="DS36" i="12"/>
  <c r="DT36" i="12"/>
  <c r="DU36" i="12"/>
  <c r="DK37" i="12"/>
  <c r="DL37" i="12"/>
  <c r="DM37" i="12"/>
  <c r="DN37" i="12"/>
  <c r="DO37" i="12"/>
  <c r="DP37" i="12"/>
  <c r="DQ37" i="12"/>
  <c r="DR37" i="12"/>
  <c r="DS37" i="12"/>
  <c r="DT37" i="12"/>
  <c r="DU37" i="12"/>
  <c r="DK38" i="12"/>
  <c r="DL38" i="12"/>
  <c r="DM38" i="12"/>
  <c r="DN38" i="12"/>
  <c r="DO38" i="12"/>
  <c r="DP38" i="12"/>
  <c r="DQ38" i="12"/>
  <c r="DR38" i="12"/>
  <c r="DS38" i="12"/>
  <c r="DT38" i="12"/>
  <c r="DU38" i="12"/>
  <c r="DK39" i="12"/>
  <c r="DL39" i="12"/>
  <c r="DM39" i="12"/>
  <c r="DN39" i="12"/>
  <c r="DO39" i="12"/>
  <c r="DP39" i="12"/>
  <c r="DQ39" i="12"/>
  <c r="DR39" i="12"/>
  <c r="DS39" i="12"/>
  <c r="DT39" i="12"/>
  <c r="DU39" i="12"/>
  <c r="DK40" i="12"/>
  <c r="DL40" i="12"/>
  <c r="DM40" i="12"/>
  <c r="DN40" i="12"/>
  <c r="DO40" i="12"/>
  <c r="DP40" i="12"/>
  <c r="DQ40" i="12"/>
  <c r="DR40" i="12"/>
  <c r="DS40" i="12"/>
  <c r="DT40" i="12"/>
  <c r="DU40" i="12"/>
  <c r="DK41" i="12"/>
  <c r="DL41" i="12"/>
  <c r="DM41" i="12"/>
  <c r="DN41" i="12"/>
  <c r="DO41" i="12"/>
  <c r="DP41" i="12"/>
  <c r="DQ41" i="12"/>
  <c r="DR41" i="12"/>
  <c r="DS41" i="12"/>
  <c r="DT41" i="12"/>
  <c r="DU41" i="12"/>
  <c r="DK42" i="12"/>
  <c r="DL42" i="12"/>
  <c r="DM42" i="12"/>
  <c r="DN42" i="12"/>
  <c r="DO42" i="12"/>
  <c r="DP42" i="12"/>
  <c r="DQ42" i="12"/>
  <c r="DR42" i="12"/>
  <c r="DS42" i="12"/>
  <c r="DT42" i="12"/>
  <c r="DU42" i="12"/>
  <c r="DK43" i="12"/>
  <c r="DL43" i="12"/>
  <c r="DM43" i="12"/>
  <c r="DN43" i="12"/>
  <c r="DO43" i="12"/>
  <c r="DP43" i="12"/>
  <c r="DQ43" i="12"/>
  <c r="DR43" i="12"/>
  <c r="DS43" i="12"/>
  <c r="DT43" i="12"/>
  <c r="DU43" i="12"/>
  <c r="DK44" i="12"/>
  <c r="DL44" i="12"/>
  <c r="DM44" i="12"/>
  <c r="DN44" i="12"/>
  <c r="DO44" i="12"/>
  <c r="DP44" i="12"/>
  <c r="DQ44" i="12"/>
  <c r="DR44" i="12"/>
  <c r="DS44" i="12"/>
  <c r="DT44" i="12"/>
  <c r="DU44" i="12"/>
  <c r="DK45" i="12"/>
  <c r="DL45" i="12"/>
  <c r="DM45" i="12"/>
  <c r="DN45" i="12"/>
  <c r="DO45" i="12"/>
  <c r="DP45" i="12"/>
  <c r="DQ45" i="12"/>
  <c r="DR45" i="12"/>
  <c r="DS45" i="12"/>
  <c r="DT45" i="12"/>
  <c r="DU45" i="12"/>
  <c r="DK46" i="12"/>
  <c r="DL46" i="12"/>
  <c r="DM46" i="12"/>
  <c r="DN46" i="12"/>
  <c r="DO46" i="12"/>
  <c r="DP46" i="12"/>
  <c r="DQ46" i="12"/>
  <c r="DR46" i="12"/>
  <c r="DS46" i="12"/>
  <c r="DT46" i="12"/>
  <c r="DU46" i="12"/>
  <c r="DK47" i="12"/>
  <c r="DL47" i="12"/>
  <c r="DM47" i="12"/>
  <c r="DN47" i="12"/>
  <c r="DO47" i="12"/>
  <c r="DP47" i="12"/>
  <c r="DQ47" i="12"/>
  <c r="DR47" i="12"/>
  <c r="DS47" i="12"/>
  <c r="DT47" i="12"/>
  <c r="DU47" i="12"/>
  <c r="DK48" i="12"/>
  <c r="DL48" i="12"/>
  <c r="DM48" i="12"/>
  <c r="DN48" i="12"/>
  <c r="DO48" i="12"/>
  <c r="DP48" i="12"/>
  <c r="DQ48" i="12"/>
  <c r="DR48" i="12"/>
  <c r="DS48" i="12"/>
  <c r="DT48" i="12"/>
  <c r="DU48" i="12"/>
  <c r="DK49" i="12"/>
  <c r="DL49" i="12"/>
  <c r="DM49" i="12"/>
  <c r="DN49" i="12"/>
  <c r="DO49" i="12"/>
  <c r="DP49" i="12"/>
  <c r="DQ49" i="12"/>
  <c r="DR49" i="12"/>
  <c r="DS49" i="12"/>
  <c r="DT49" i="12"/>
  <c r="DU49" i="12"/>
  <c r="DK50" i="12"/>
  <c r="DL50" i="12"/>
  <c r="DM50" i="12"/>
  <c r="DN50" i="12"/>
  <c r="DO50" i="12"/>
  <c r="DP50" i="12"/>
  <c r="DQ50" i="12"/>
  <c r="DR50" i="12"/>
  <c r="DS50" i="12"/>
  <c r="DT50" i="12"/>
  <c r="DU50" i="12"/>
  <c r="DX37" i="12"/>
  <c r="DW37" i="12"/>
  <c r="DV37" i="12"/>
  <c r="ES27" i="12"/>
  <c r="ET27" i="12"/>
  <c r="EU27" i="12"/>
  <c r="ES28" i="12"/>
  <c r="ET28" i="12"/>
  <c r="EU28" i="12"/>
  <c r="ES29" i="12"/>
  <c r="ET29" i="12"/>
  <c r="EU29" i="12"/>
  <c r="EI27" i="12"/>
  <c r="EJ27" i="12"/>
  <c r="EK27" i="12"/>
  <c r="EL27" i="12"/>
  <c r="EM27" i="12"/>
  <c r="EN27" i="12"/>
  <c r="EO27" i="12"/>
  <c r="EP27" i="12"/>
  <c r="EQ27" i="12"/>
  <c r="ER27" i="12"/>
  <c r="EI28" i="12"/>
  <c r="EJ28" i="12"/>
  <c r="EK28" i="12"/>
  <c r="EL28" i="12"/>
  <c r="EM28" i="12"/>
  <c r="EN28" i="12"/>
  <c r="EO28" i="12"/>
  <c r="EP28" i="12"/>
  <c r="EQ28" i="12"/>
  <c r="ER28" i="12"/>
  <c r="EI29" i="12"/>
  <c r="EJ29" i="12"/>
  <c r="EK29" i="12"/>
  <c r="EL29" i="12"/>
  <c r="EM29" i="12"/>
  <c r="EN29" i="12"/>
  <c r="EO29" i="12"/>
  <c r="EP29" i="12"/>
  <c r="EQ29" i="12"/>
  <c r="ER29" i="12"/>
  <c r="EH3" i="12"/>
  <c r="EH4" i="12"/>
  <c r="EH5" i="12"/>
  <c r="EH6" i="12"/>
  <c r="EH7" i="12"/>
  <c r="EH8" i="12"/>
  <c r="EH9" i="12"/>
  <c r="EH10" i="12"/>
  <c r="EH11" i="12"/>
  <c r="EH12" i="12"/>
  <c r="EH13" i="12"/>
  <c r="EH14" i="12"/>
  <c r="EH15" i="12"/>
  <c r="EH16" i="12"/>
  <c r="EH17" i="12"/>
  <c r="EH18" i="12"/>
  <c r="EH19" i="12"/>
  <c r="EH20" i="12"/>
  <c r="EH21" i="12"/>
  <c r="EH22" i="12"/>
  <c r="EH23" i="12"/>
  <c r="EH24" i="12"/>
  <c r="EH25" i="12"/>
  <c r="EH26" i="12"/>
  <c r="EH27" i="12"/>
  <c r="EH28" i="12"/>
  <c r="EH29" i="12"/>
  <c r="EH2" i="12"/>
  <c r="DV45" i="12"/>
  <c r="DW45" i="12"/>
  <c r="DX45" i="12"/>
  <c r="DV46" i="12"/>
  <c r="DW46" i="12"/>
  <c r="DX46" i="12"/>
  <c r="DV47" i="12"/>
  <c r="DW47" i="12"/>
  <c r="DX47" i="12"/>
  <c r="DV48" i="12"/>
  <c r="DW48" i="12"/>
  <c r="DX48" i="12"/>
  <c r="DV49" i="12"/>
  <c r="DW49" i="12"/>
  <c r="DX49" i="12"/>
  <c r="DV50" i="12"/>
  <c r="DW50" i="12"/>
  <c r="DX50" i="12"/>
  <c r="DK4" i="12"/>
  <c r="DK5" i="12"/>
  <c r="DK6" i="12"/>
  <c r="DK7" i="12"/>
  <c r="DK8" i="12"/>
  <c r="DK9" i="12"/>
  <c r="DK10" i="12"/>
  <c r="DK11" i="12"/>
  <c r="DK12" i="12"/>
  <c r="DK13" i="12"/>
  <c r="DK14" i="12"/>
  <c r="DK15" i="12"/>
  <c r="DK16" i="12"/>
  <c r="DK17" i="12"/>
  <c r="DK18" i="12"/>
  <c r="DK19" i="12"/>
  <c r="DK20" i="12"/>
  <c r="DK21" i="12"/>
  <c r="DK22" i="12"/>
  <c r="DK23" i="12"/>
  <c r="DK24" i="12"/>
  <c r="DK25" i="12"/>
  <c r="DK26" i="12"/>
  <c r="DK27" i="12"/>
  <c r="DK28" i="12"/>
  <c r="DK29" i="12"/>
  <c r="DK30" i="12"/>
  <c r="DK31" i="12"/>
  <c r="DK32" i="12"/>
  <c r="DK33" i="12"/>
  <c r="DK3" i="12"/>
  <c r="DK2" i="12"/>
  <c r="DD17" i="12"/>
  <c r="DD16" i="12"/>
  <c r="DD15" i="12"/>
  <c r="DD14" i="12"/>
  <c r="DD13" i="12"/>
  <c r="DB23" i="12" s="1"/>
  <c r="DD12" i="12"/>
  <c r="DB22" i="12" s="1"/>
  <c r="DD11" i="12"/>
  <c r="DD10" i="12"/>
  <c r="DB18" i="12" s="1"/>
  <c r="DD9" i="12"/>
  <c r="DD8" i="12"/>
  <c r="DD7" i="12"/>
  <c r="DB12" i="12" s="1"/>
  <c r="DD6" i="12"/>
  <c r="DB10" i="12" s="1"/>
  <c r="DD5" i="12"/>
  <c r="DD4" i="12"/>
  <c r="DD3" i="12"/>
  <c r="DB3" i="12" s="1"/>
  <c r="DD2" i="12"/>
  <c r="CZ1" i="12"/>
  <c r="CT102" i="12"/>
  <c r="CS102" i="12"/>
  <c r="CR102" i="12"/>
  <c r="CQ102" i="12"/>
  <c r="CP102" i="12"/>
  <c r="CO102" i="12"/>
  <c r="CN102" i="12"/>
  <c r="CM102" i="12"/>
  <c r="CL102" i="12"/>
  <c r="CK102" i="12"/>
  <c r="CJ102" i="12"/>
  <c r="CI102" i="12"/>
  <c r="CH102" i="12"/>
  <c r="CG102" i="12"/>
  <c r="CT101" i="12"/>
  <c r="CS101" i="12"/>
  <c r="CR101" i="12"/>
  <c r="CQ101" i="12"/>
  <c r="CP101" i="12"/>
  <c r="CO101" i="12"/>
  <c r="CN101" i="12"/>
  <c r="CM101" i="12"/>
  <c r="CL101" i="12"/>
  <c r="CK101" i="12"/>
  <c r="CJ101" i="12"/>
  <c r="CI101" i="12"/>
  <c r="CH101" i="12"/>
  <c r="CG101" i="12"/>
  <c r="CT100" i="12"/>
  <c r="CS100" i="12"/>
  <c r="CR100" i="12"/>
  <c r="CQ100" i="12"/>
  <c r="CP100" i="12"/>
  <c r="CO100" i="12"/>
  <c r="CN100" i="12"/>
  <c r="CM100" i="12"/>
  <c r="CL100" i="12"/>
  <c r="CK100" i="12"/>
  <c r="CJ100" i="12"/>
  <c r="CI100" i="12"/>
  <c r="CH100" i="12"/>
  <c r="CG100" i="12"/>
  <c r="CT99" i="12"/>
  <c r="CS99" i="12"/>
  <c r="CR99" i="12"/>
  <c r="CQ99" i="12"/>
  <c r="CP99" i="12"/>
  <c r="CO99" i="12"/>
  <c r="CN99" i="12"/>
  <c r="CM99" i="12"/>
  <c r="CL99" i="12"/>
  <c r="CK99" i="12"/>
  <c r="CJ99" i="12"/>
  <c r="CI99" i="12"/>
  <c r="CH99" i="12"/>
  <c r="CG99" i="12"/>
  <c r="CT98" i="12"/>
  <c r="CS98" i="12"/>
  <c r="CR98" i="12"/>
  <c r="CQ98" i="12"/>
  <c r="CP98" i="12"/>
  <c r="CO98" i="12"/>
  <c r="CN98" i="12"/>
  <c r="CM98" i="12"/>
  <c r="CL98" i="12"/>
  <c r="CK98" i="12"/>
  <c r="CJ98" i="12"/>
  <c r="CI98" i="12"/>
  <c r="CH98" i="12"/>
  <c r="CG98" i="12"/>
  <c r="CT97" i="12"/>
  <c r="CS97" i="12"/>
  <c r="CR97" i="12"/>
  <c r="CQ97" i="12"/>
  <c r="CP97" i="12"/>
  <c r="CO97" i="12"/>
  <c r="CN97" i="12"/>
  <c r="CM97" i="12"/>
  <c r="CL97" i="12"/>
  <c r="CK97" i="12"/>
  <c r="CJ97" i="12"/>
  <c r="CI97" i="12"/>
  <c r="CH97" i="12"/>
  <c r="CG97" i="12"/>
  <c r="CT96" i="12"/>
  <c r="CS96" i="12"/>
  <c r="CR96" i="12"/>
  <c r="CQ96" i="12"/>
  <c r="CP96" i="12"/>
  <c r="CO96" i="12"/>
  <c r="CN96" i="12"/>
  <c r="CM96" i="12"/>
  <c r="CL96" i="12"/>
  <c r="CK96" i="12"/>
  <c r="CJ96" i="12"/>
  <c r="CI96" i="12"/>
  <c r="CH96" i="12"/>
  <c r="CG96" i="12"/>
  <c r="CT95" i="12"/>
  <c r="CS95" i="12"/>
  <c r="CR95" i="12"/>
  <c r="CQ95" i="12"/>
  <c r="CP95" i="12"/>
  <c r="CO95" i="12"/>
  <c r="CN95" i="12"/>
  <c r="CM95" i="12"/>
  <c r="CL95" i="12"/>
  <c r="CK95" i="12"/>
  <c r="CJ95" i="12"/>
  <c r="CI95" i="12"/>
  <c r="CH95" i="12"/>
  <c r="CG95" i="12"/>
  <c r="CT94" i="12"/>
  <c r="CS94" i="12"/>
  <c r="CR94" i="12"/>
  <c r="CQ94" i="12"/>
  <c r="CP94" i="12"/>
  <c r="CO94" i="12"/>
  <c r="CN94" i="12"/>
  <c r="CM94" i="12"/>
  <c r="CL94" i="12"/>
  <c r="CK94" i="12"/>
  <c r="CJ94" i="12"/>
  <c r="CI94" i="12"/>
  <c r="CH94" i="12"/>
  <c r="CG94" i="12"/>
  <c r="CT93" i="12"/>
  <c r="CS93" i="12"/>
  <c r="CR93" i="12"/>
  <c r="CQ93" i="12"/>
  <c r="CP93" i="12"/>
  <c r="CO93" i="12"/>
  <c r="CN93" i="12"/>
  <c r="CM93" i="12"/>
  <c r="CL93" i="12"/>
  <c r="CK93" i="12"/>
  <c r="CJ93" i="12"/>
  <c r="CI93" i="12"/>
  <c r="CH93" i="12"/>
  <c r="CG93" i="12"/>
  <c r="CT92" i="12"/>
  <c r="CS92" i="12"/>
  <c r="CR92" i="12"/>
  <c r="CQ92" i="12"/>
  <c r="CP92" i="12"/>
  <c r="CO92" i="12"/>
  <c r="CN92" i="12"/>
  <c r="CM92" i="12"/>
  <c r="CL92" i="12"/>
  <c r="CK92" i="12"/>
  <c r="CJ92" i="12"/>
  <c r="CI92" i="12"/>
  <c r="CH92" i="12"/>
  <c r="CG92" i="12"/>
  <c r="CT91" i="12"/>
  <c r="CS91" i="12"/>
  <c r="CR91" i="12"/>
  <c r="CQ91" i="12"/>
  <c r="CP91" i="12"/>
  <c r="CO91" i="12"/>
  <c r="CN91" i="12"/>
  <c r="CM91" i="12"/>
  <c r="CL91" i="12"/>
  <c r="CK91" i="12"/>
  <c r="CJ91" i="12"/>
  <c r="CI91" i="12"/>
  <c r="CH91" i="12"/>
  <c r="CG91" i="12"/>
  <c r="CT90" i="12"/>
  <c r="CS90" i="12"/>
  <c r="CR90" i="12"/>
  <c r="CQ90" i="12"/>
  <c r="CP90" i="12"/>
  <c r="CO90" i="12"/>
  <c r="CN90" i="12"/>
  <c r="CM90" i="12"/>
  <c r="CL90" i="12"/>
  <c r="CK90" i="12"/>
  <c r="CJ90" i="12"/>
  <c r="CI90" i="12"/>
  <c r="CH90" i="12"/>
  <c r="CG90" i="12"/>
  <c r="CT89" i="12"/>
  <c r="CS89" i="12"/>
  <c r="CR89" i="12"/>
  <c r="CQ89" i="12"/>
  <c r="CP89" i="12"/>
  <c r="CO89" i="12"/>
  <c r="CN89" i="12"/>
  <c r="CM89" i="12"/>
  <c r="CL89" i="12"/>
  <c r="CK89" i="12"/>
  <c r="CJ89" i="12"/>
  <c r="CI89" i="12"/>
  <c r="CH89" i="12"/>
  <c r="CG89" i="12"/>
  <c r="CT88" i="12"/>
  <c r="CS88" i="12"/>
  <c r="CR88" i="12"/>
  <c r="CQ88" i="12"/>
  <c r="CP88" i="12"/>
  <c r="CO88" i="12"/>
  <c r="CN88" i="12"/>
  <c r="CM88" i="12"/>
  <c r="CL88" i="12"/>
  <c r="CK88" i="12"/>
  <c r="CJ88" i="12"/>
  <c r="CI88" i="12"/>
  <c r="CH88" i="12"/>
  <c r="CG88" i="12"/>
  <c r="CT87" i="12"/>
  <c r="CS87" i="12"/>
  <c r="CR87" i="12"/>
  <c r="CQ87" i="12"/>
  <c r="CP87" i="12"/>
  <c r="CO87" i="12"/>
  <c r="CN87" i="12"/>
  <c r="CM87" i="12"/>
  <c r="CL87" i="12"/>
  <c r="CK87" i="12"/>
  <c r="CJ87" i="12"/>
  <c r="CI87" i="12"/>
  <c r="CH87" i="12"/>
  <c r="CG87" i="12"/>
  <c r="CT86" i="12"/>
  <c r="CS86" i="12"/>
  <c r="CR86" i="12"/>
  <c r="CQ86" i="12"/>
  <c r="CP86" i="12"/>
  <c r="CO86" i="12"/>
  <c r="CN86" i="12"/>
  <c r="CM86" i="12"/>
  <c r="CL86" i="12"/>
  <c r="CK86" i="12"/>
  <c r="CJ86" i="12"/>
  <c r="CI86" i="12"/>
  <c r="CH86" i="12"/>
  <c r="CG86" i="12"/>
  <c r="CT85" i="12"/>
  <c r="CS85" i="12"/>
  <c r="CR85" i="12"/>
  <c r="CQ85" i="12"/>
  <c r="CP85" i="12"/>
  <c r="CO85" i="12"/>
  <c r="CN85" i="12"/>
  <c r="CM85" i="12"/>
  <c r="CL85" i="12"/>
  <c r="CK85" i="12"/>
  <c r="CJ85" i="12"/>
  <c r="CI85" i="12"/>
  <c r="CH85" i="12"/>
  <c r="CG85" i="12"/>
  <c r="CT84" i="12"/>
  <c r="CS84" i="12"/>
  <c r="CR84" i="12"/>
  <c r="CQ84" i="12"/>
  <c r="CP84" i="12"/>
  <c r="CO84" i="12"/>
  <c r="CN84" i="12"/>
  <c r="CM84" i="12"/>
  <c r="CL84" i="12"/>
  <c r="CK84" i="12"/>
  <c r="CJ84" i="12"/>
  <c r="CI84" i="12"/>
  <c r="CH84" i="12"/>
  <c r="CG84" i="12"/>
  <c r="CT83" i="12"/>
  <c r="CS83" i="12"/>
  <c r="CR83" i="12"/>
  <c r="CQ83" i="12"/>
  <c r="CP83" i="12"/>
  <c r="CO83" i="12"/>
  <c r="CN83" i="12"/>
  <c r="CM83" i="12"/>
  <c r="CL83" i="12"/>
  <c r="CK83" i="12"/>
  <c r="CJ83" i="12"/>
  <c r="CI83" i="12"/>
  <c r="CH83" i="12"/>
  <c r="CG83" i="12"/>
  <c r="CT82" i="12"/>
  <c r="CS82" i="12"/>
  <c r="CR82" i="12"/>
  <c r="CQ82" i="12"/>
  <c r="CP82" i="12"/>
  <c r="CO82" i="12"/>
  <c r="CN82" i="12"/>
  <c r="CM82" i="12"/>
  <c r="CL82" i="12"/>
  <c r="CK82" i="12"/>
  <c r="CJ82" i="12"/>
  <c r="CI82" i="12"/>
  <c r="CH82" i="12"/>
  <c r="CG82" i="12"/>
  <c r="CT81" i="12"/>
  <c r="CS81" i="12"/>
  <c r="CR81" i="12"/>
  <c r="CQ81" i="12"/>
  <c r="CP81" i="12"/>
  <c r="CO81" i="12"/>
  <c r="CN81" i="12"/>
  <c r="CM81" i="12"/>
  <c r="CL81" i="12"/>
  <c r="CK81" i="12"/>
  <c r="CJ81" i="12"/>
  <c r="CI81" i="12"/>
  <c r="CH81" i="12"/>
  <c r="CG81" i="12"/>
  <c r="CG3" i="12"/>
  <c r="CG4" i="12"/>
  <c r="CG5" i="12"/>
  <c r="CG6" i="12"/>
  <c r="CG7" i="12"/>
  <c r="CG8" i="12"/>
  <c r="CG9" i="12"/>
  <c r="CG10" i="12"/>
  <c r="CG11" i="12"/>
  <c r="CG12" i="12"/>
  <c r="CG13" i="12"/>
  <c r="CG14" i="12"/>
  <c r="CG15" i="12"/>
  <c r="CG16" i="12"/>
  <c r="CG17" i="12"/>
  <c r="CG18" i="12"/>
  <c r="CG19" i="12"/>
  <c r="CG20" i="12"/>
  <c r="CG21" i="12"/>
  <c r="CG22" i="12"/>
  <c r="CG23" i="12"/>
  <c r="CG24" i="12"/>
  <c r="CG25" i="12"/>
  <c r="CG26" i="12"/>
  <c r="CG27" i="12"/>
  <c r="CG28" i="12"/>
  <c r="CG29" i="12"/>
  <c r="CG30" i="12"/>
  <c r="CG31" i="12"/>
  <c r="CG32" i="12"/>
  <c r="CG33" i="12"/>
  <c r="CG34" i="12"/>
  <c r="CG35" i="12"/>
  <c r="CG36" i="12"/>
  <c r="CG37" i="12"/>
  <c r="CG38" i="12"/>
  <c r="CG39" i="12"/>
  <c r="CG40" i="12"/>
  <c r="CG41" i="12"/>
  <c r="CG42" i="12"/>
  <c r="CG43" i="12"/>
  <c r="CG44" i="12"/>
  <c r="CG45" i="12"/>
  <c r="CG46" i="12"/>
  <c r="CG47" i="12"/>
  <c r="CG48" i="12"/>
  <c r="CG49" i="12"/>
  <c r="CG50" i="12"/>
  <c r="CG51" i="12"/>
  <c r="CG52" i="12"/>
  <c r="CG53" i="12"/>
  <c r="CG54" i="12"/>
  <c r="CG55" i="12"/>
  <c r="CG56" i="12"/>
  <c r="CG57" i="12"/>
  <c r="CG58" i="12"/>
  <c r="CG59" i="12"/>
  <c r="CG60" i="12"/>
  <c r="CG61" i="12"/>
  <c r="CG62" i="12"/>
  <c r="CG63" i="12"/>
  <c r="CG64" i="12"/>
  <c r="CG65" i="12"/>
  <c r="CG66" i="12"/>
  <c r="CG67" i="12"/>
  <c r="CG68" i="12"/>
  <c r="CG69" i="12"/>
  <c r="CG70" i="12"/>
  <c r="CG71" i="12"/>
  <c r="CG72" i="12"/>
  <c r="CG73" i="12"/>
  <c r="CG74" i="12"/>
  <c r="CG75" i="12"/>
  <c r="CG76" i="12"/>
  <c r="CG77" i="12"/>
  <c r="CG78" i="12"/>
  <c r="CG79" i="12"/>
  <c r="CG80" i="12"/>
  <c r="CG2" i="12"/>
  <c r="AI1" i="12"/>
  <c r="BF1" i="12"/>
  <c r="BW171" i="12"/>
  <c r="BV171" i="12"/>
  <c r="BU171" i="12"/>
  <c r="BT171" i="12"/>
  <c r="BS171" i="12"/>
  <c r="BR171" i="12"/>
  <c r="BQ171" i="12"/>
  <c r="BP171" i="12"/>
  <c r="BO171" i="12"/>
  <c r="BN171" i="12"/>
  <c r="BM171" i="12"/>
  <c r="BL171" i="12"/>
  <c r="BK171" i="12"/>
  <c r="BJ171" i="12"/>
  <c r="BW170" i="12"/>
  <c r="BV170" i="12"/>
  <c r="BU170" i="12"/>
  <c r="BT170" i="12"/>
  <c r="BS170" i="12"/>
  <c r="BR170" i="12"/>
  <c r="BQ170" i="12"/>
  <c r="BP170" i="12"/>
  <c r="BO170" i="12"/>
  <c r="BN170" i="12"/>
  <c r="BM170" i="12"/>
  <c r="BL170" i="12"/>
  <c r="BK170" i="12"/>
  <c r="BJ170" i="12"/>
  <c r="BW169" i="12"/>
  <c r="BV169" i="12"/>
  <c r="BU169" i="12"/>
  <c r="BT169" i="12"/>
  <c r="BS169" i="12"/>
  <c r="BR169" i="12"/>
  <c r="BQ169" i="12"/>
  <c r="BP169" i="12"/>
  <c r="BO169" i="12"/>
  <c r="BN169" i="12"/>
  <c r="BM169" i="12"/>
  <c r="BL169" i="12"/>
  <c r="BK169" i="12"/>
  <c r="BJ169" i="12"/>
  <c r="BW168" i="12"/>
  <c r="BV168" i="12"/>
  <c r="BU168" i="12"/>
  <c r="BT168" i="12"/>
  <c r="BS168" i="12"/>
  <c r="BR168" i="12"/>
  <c r="BQ168" i="12"/>
  <c r="BP168" i="12"/>
  <c r="BO168" i="12"/>
  <c r="BN168" i="12"/>
  <c r="BM168" i="12"/>
  <c r="BL168" i="12"/>
  <c r="BK168" i="12"/>
  <c r="BJ168" i="12"/>
  <c r="BW167" i="12"/>
  <c r="BV167" i="12"/>
  <c r="BU167" i="12"/>
  <c r="BT167" i="12"/>
  <c r="BS167" i="12"/>
  <c r="BR167" i="12"/>
  <c r="BQ167" i="12"/>
  <c r="BP167" i="12"/>
  <c r="BO167" i="12"/>
  <c r="BN167" i="12"/>
  <c r="BM167" i="12"/>
  <c r="BL167" i="12"/>
  <c r="BK167" i="12"/>
  <c r="BJ167" i="12"/>
  <c r="BW166" i="12"/>
  <c r="BV166" i="12"/>
  <c r="BU166" i="12"/>
  <c r="BT166" i="12"/>
  <c r="BS166" i="12"/>
  <c r="BR166" i="12"/>
  <c r="BQ166" i="12"/>
  <c r="BP166" i="12"/>
  <c r="BO166" i="12"/>
  <c r="BN166" i="12"/>
  <c r="BM166" i="12"/>
  <c r="BL166" i="12"/>
  <c r="BK166" i="12"/>
  <c r="BJ166" i="12"/>
  <c r="BW165" i="12"/>
  <c r="BV165" i="12"/>
  <c r="BU165" i="12"/>
  <c r="BT165" i="12"/>
  <c r="BS165" i="12"/>
  <c r="BR165" i="12"/>
  <c r="BQ165" i="12"/>
  <c r="BP165" i="12"/>
  <c r="BO165" i="12"/>
  <c r="BN165" i="12"/>
  <c r="BM165" i="12"/>
  <c r="BL165" i="12"/>
  <c r="BK165" i="12"/>
  <c r="BJ165" i="12"/>
  <c r="BW164" i="12"/>
  <c r="BV164" i="12"/>
  <c r="BU164" i="12"/>
  <c r="BT164" i="12"/>
  <c r="BS164" i="12"/>
  <c r="BR164" i="12"/>
  <c r="BQ164" i="12"/>
  <c r="BP164" i="12"/>
  <c r="BO164" i="12"/>
  <c r="BN164" i="12"/>
  <c r="BM164" i="12"/>
  <c r="BL164" i="12"/>
  <c r="BK164" i="12"/>
  <c r="BJ164" i="12"/>
  <c r="BW163" i="12"/>
  <c r="BV163" i="12"/>
  <c r="BU163" i="12"/>
  <c r="BT163" i="12"/>
  <c r="BS163" i="12"/>
  <c r="BR163" i="12"/>
  <c r="BQ163" i="12"/>
  <c r="BP163" i="12"/>
  <c r="BO163" i="12"/>
  <c r="BN163" i="12"/>
  <c r="BM163" i="12"/>
  <c r="BL163" i="12"/>
  <c r="BK163" i="12"/>
  <c r="BJ163" i="12"/>
  <c r="BW162" i="12"/>
  <c r="BV162" i="12"/>
  <c r="BU162" i="12"/>
  <c r="BT162" i="12"/>
  <c r="BS162" i="12"/>
  <c r="BR162" i="12"/>
  <c r="BQ162" i="12"/>
  <c r="BP162" i="12"/>
  <c r="BO162" i="12"/>
  <c r="BN162" i="12"/>
  <c r="BM162" i="12"/>
  <c r="BL162" i="12"/>
  <c r="BK162" i="12"/>
  <c r="BJ162" i="12"/>
  <c r="BW161" i="12"/>
  <c r="BV161" i="12"/>
  <c r="BU161" i="12"/>
  <c r="BT161" i="12"/>
  <c r="BS161" i="12"/>
  <c r="BR161" i="12"/>
  <c r="BQ161" i="12"/>
  <c r="BP161" i="12"/>
  <c r="BO161" i="12"/>
  <c r="BN161" i="12"/>
  <c r="BM161" i="12"/>
  <c r="BL161" i="12"/>
  <c r="BK161" i="12"/>
  <c r="BJ161" i="12"/>
  <c r="BW160" i="12"/>
  <c r="BV160" i="12"/>
  <c r="BU160" i="12"/>
  <c r="BT160" i="12"/>
  <c r="BS160" i="12"/>
  <c r="BR160" i="12"/>
  <c r="BQ160" i="12"/>
  <c r="BP160" i="12"/>
  <c r="BO160" i="12"/>
  <c r="BN160" i="12"/>
  <c r="BM160" i="12"/>
  <c r="BL160" i="12"/>
  <c r="BK160" i="12"/>
  <c r="BJ160" i="12"/>
  <c r="BW159" i="12"/>
  <c r="BV159" i="12"/>
  <c r="BU159" i="12"/>
  <c r="BT159" i="12"/>
  <c r="BS159" i="12"/>
  <c r="BR159" i="12"/>
  <c r="BQ159" i="12"/>
  <c r="BP159" i="12"/>
  <c r="BO159" i="12"/>
  <c r="BN159" i="12"/>
  <c r="BM159" i="12"/>
  <c r="BL159" i="12"/>
  <c r="BK159" i="12"/>
  <c r="BJ159" i="12"/>
  <c r="BW158" i="12"/>
  <c r="BV158" i="12"/>
  <c r="BU158" i="12"/>
  <c r="BT158" i="12"/>
  <c r="BS158" i="12"/>
  <c r="BR158" i="12"/>
  <c r="BQ158" i="12"/>
  <c r="BP158" i="12"/>
  <c r="BO158" i="12"/>
  <c r="BN158" i="12"/>
  <c r="BM158" i="12"/>
  <c r="BL158" i="12"/>
  <c r="BK158" i="12"/>
  <c r="BJ158" i="12"/>
  <c r="BW157" i="12"/>
  <c r="BV157" i="12"/>
  <c r="BU157" i="12"/>
  <c r="BT157" i="12"/>
  <c r="BS157" i="12"/>
  <c r="BR157" i="12"/>
  <c r="BQ157" i="12"/>
  <c r="BP157" i="12"/>
  <c r="BO157" i="12"/>
  <c r="BN157" i="12"/>
  <c r="BM157" i="12"/>
  <c r="BL157" i="12"/>
  <c r="BK157" i="12"/>
  <c r="BJ157" i="12"/>
  <c r="BW156" i="12"/>
  <c r="BV156" i="12"/>
  <c r="BU156" i="12"/>
  <c r="BT156" i="12"/>
  <c r="BS156" i="12"/>
  <c r="BR156" i="12"/>
  <c r="BQ156" i="12"/>
  <c r="BP156" i="12"/>
  <c r="BO156" i="12"/>
  <c r="BN156" i="12"/>
  <c r="BM156" i="12"/>
  <c r="BL156" i="12"/>
  <c r="BK156" i="12"/>
  <c r="BJ156" i="12"/>
  <c r="BW155" i="12"/>
  <c r="BV155" i="12"/>
  <c r="BU155" i="12"/>
  <c r="BT155" i="12"/>
  <c r="BS155" i="12"/>
  <c r="BR155" i="12"/>
  <c r="BQ155" i="12"/>
  <c r="BP155" i="12"/>
  <c r="BO155" i="12"/>
  <c r="BN155" i="12"/>
  <c r="BM155" i="12"/>
  <c r="BL155" i="12"/>
  <c r="BK155" i="12"/>
  <c r="BJ155" i="12"/>
  <c r="BW154" i="12"/>
  <c r="BV154" i="12"/>
  <c r="BU154" i="12"/>
  <c r="BT154" i="12"/>
  <c r="BS154" i="12"/>
  <c r="BR154" i="12"/>
  <c r="BQ154" i="12"/>
  <c r="BP154" i="12"/>
  <c r="BO154" i="12"/>
  <c r="BN154" i="12"/>
  <c r="BM154" i="12"/>
  <c r="BL154" i="12"/>
  <c r="BK154" i="12"/>
  <c r="BJ154" i="12"/>
  <c r="BW153" i="12"/>
  <c r="BV153" i="12"/>
  <c r="BU153" i="12"/>
  <c r="BT153" i="12"/>
  <c r="BS153" i="12"/>
  <c r="BR153" i="12"/>
  <c r="BQ153" i="12"/>
  <c r="BP153" i="12"/>
  <c r="BO153" i="12"/>
  <c r="BN153" i="12"/>
  <c r="BM153" i="12"/>
  <c r="BL153" i="12"/>
  <c r="BK153" i="12"/>
  <c r="BJ153" i="12"/>
  <c r="BW152" i="12"/>
  <c r="BV152" i="12"/>
  <c r="BU152" i="12"/>
  <c r="BT152" i="12"/>
  <c r="BS152" i="12"/>
  <c r="BR152" i="12"/>
  <c r="BQ152" i="12"/>
  <c r="BP152" i="12"/>
  <c r="BO152" i="12"/>
  <c r="BN152" i="12"/>
  <c r="BM152" i="12"/>
  <c r="BL152" i="12"/>
  <c r="BK152" i="12"/>
  <c r="BJ152" i="12"/>
  <c r="BW151" i="12"/>
  <c r="BV151" i="12"/>
  <c r="BU151" i="12"/>
  <c r="BT151" i="12"/>
  <c r="BS151" i="12"/>
  <c r="BR151" i="12"/>
  <c r="BQ151" i="12"/>
  <c r="BP151" i="12"/>
  <c r="BO151" i="12"/>
  <c r="BN151" i="12"/>
  <c r="BM151" i="12"/>
  <c r="BL151" i="12"/>
  <c r="BK151" i="12"/>
  <c r="BJ151" i="12"/>
  <c r="BW150" i="12"/>
  <c r="BV150" i="12"/>
  <c r="BU150" i="12"/>
  <c r="BT150" i="12"/>
  <c r="BS150" i="12"/>
  <c r="BR150" i="12"/>
  <c r="BQ150" i="12"/>
  <c r="BP150" i="12"/>
  <c r="BO150" i="12"/>
  <c r="BN150" i="12"/>
  <c r="BM150" i="12"/>
  <c r="BL150" i="12"/>
  <c r="BK150" i="12"/>
  <c r="BJ150" i="12"/>
  <c r="BW149" i="12"/>
  <c r="BV149" i="12"/>
  <c r="BU149" i="12"/>
  <c r="BT149" i="12"/>
  <c r="BS149" i="12"/>
  <c r="BR149" i="12"/>
  <c r="BQ149" i="12"/>
  <c r="BP149" i="12"/>
  <c r="BO149" i="12"/>
  <c r="BN149" i="12"/>
  <c r="BM149" i="12"/>
  <c r="BL149" i="12"/>
  <c r="BK149" i="12"/>
  <c r="BJ149" i="12"/>
  <c r="BW148" i="12"/>
  <c r="BV148" i="12"/>
  <c r="BU148" i="12"/>
  <c r="BT148" i="12"/>
  <c r="BS148" i="12"/>
  <c r="BR148" i="12"/>
  <c r="BQ148" i="12"/>
  <c r="BP148" i="12"/>
  <c r="BO148" i="12"/>
  <c r="BN148" i="12"/>
  <c r="BM148" i="12"/>
  <c r="BL148" i="12"/>
  <c r="BK148" i="12"/>
  <c r="BJ148" i="12"/>
  <c r="BW147" i="12"/>
  <c r="BV147" i="12"/>
  <c r="BU147" i="12"/>
  <c r="BT147" i="12"/>
  <c r="BS147" i="12"/>
  <c r="BR147" i="12"/>
  <c r="BQ147" i="12"/>
  <c r="BP147" i="12"/>
  <c r="BO147" i="12"/>
  <c r="BN147" i="12"/>
  <c r="BM147" i="12"/>
  <c r="BL147" i="12"/>
  <c r="BK147" i="12"/>
  <c r="BJ147" i="12"/>
  <c r="BW146" i="12"/>
  <c r="BV146" i="12"/>
  <c r="BU146" i="12"/>
  <c r="BT146" i="12"/>
  <c r="BS146" i="12"/>
  <c r="BR146" i="12"/>
  <c r="BQ146" i="12"/>
  <c r="BP146" i="12"/>
  <c r="BO146" i="12"/>
  <c r="BN146" i="12"/>
  <c r="BM146" i="12"/>
  <c r="BL146" i="12"/>
  <c r="BK146" i="12"/>
  <c r="BJ146" i="12"/>
  <c r="BW145" i="12"/>
  <c r="BV145" i="12"/>
  <c r="BU145" i="12"/>
  <c r="BT145" i="12"/>
  <c r="BS145" i="12"/>
  <c r="BR145" i="12"/>
  <c r="BQ145" i="12"/>
  <c r="BP145" i="12"/>
  <c r="BO145" i="12"/>
  <c r="BN145" i="12"/>
  <c r="BM145" i="12"/>
  <c r="BL145" i="12"/>
  <c r="BK145" i="12"/>
  <c r="BJ145" i="12"/>
  <c r="BW144" i="12"/>
  <c r="BV144" i="12"/>
  <c r="BU144" i="12"/>
  <c r="BT144" i="12"/>
  <c r="BS144" i="12"/>
  <c r="BR144" i="12"/>
  <c r="BQ144" i="12"/>
  <c r="BP144" i="12"/>
  <c r="BO144" i="12"/>
  <c r="BN144" i="12"/>
  <c r="BM144" i="12"/>
  <c r="BL144" i="12"/>
  <c r="BK144" i="12"/>
  <c r="BJ144" i="12"/>
  <c r="BW143" i="12"/>
  <c r="BV143" i="12"/>
  <c r="BU143" i="12"/>
  <c r="BT143" i="12"/>
  <c r="BS143" i="12"/>
  <c r="BR143" i="12"/>
  <c r="BQ143" i="12"/>
  <c r="BP143" i="12"/>
  <c r="BO143" i="12"/>
  <c r="BN143" i="12"/>
  <c r="BM143" i="12"/>
  <c r="BL143" i="12"/>
  <c r="BK143" i="12"/>
  <c r="BJ143" i="12"/>
  <c r="BW142" i="12"/>
  <c r="BV142" i="12"/>
  <c r="BU142" i="12"/>
  <c r="BT142" i="12"/>
  <c r="BS142" i="12"/>
  <c r="BR142" i="12"/>
  <c r="BQ142" i="12"/>
  <c r="BP142" i="12"/>
  <c r="BO142" i="12"/>
  <c r="BN142" i="12"/>
  <c r="BM142" i="12"/>
  <c r="BL142" i="12"/>
  <c r="BK142" i="12"/>
  <c r="BJ142" i="12"/>
  <c r="BW141" i="12"/>
  <c r="BV141" i="12"/>
  <c r="BU141" i="12"/>
  <c r="BT141" i="12"/>
  <c r="BS141" i="12"/>
  <c r="BR141" i="12"/>
  <c r="BQ141" i="12"/>
  <c r="BP141" i="12"/>
  <c r="BO141" i="12"/>
  <c r="BN141" i="12"/>
  <c r="BM141" i="12"/>
  <c r="BL141" i="12"/>
  <c r="BK141" i="12"/>
  <c r="BJ141" i="12"/>
  <c r="BW140" i="12"/>
  <c r="BV140" i="12"/>
  <c r="BU140" i="12"/>
  <c r="BT140" i="12"/>
  <c r="BS140" i="12"/>
  <c r="BR140" i="12"/>
  <c r="BQ140" i="12"/>
  <c r="BP140" i="12"/>
  <c r="BO140" i="12"/>
  <c r="BN140" i="12"/>
  <c r="BM140" i="12"/>
  <c r="BL140" i="12"/>
  <c r="BK140" i="12"/>
  <c r="BJ140" i="12"/>
  <c r="BW139" i="12"/>
  <c r="BV139" i="12"/>
  <c r="BU139" i="12"/>
  <c r="BT139" i="12"/>
  <c r="BS139" i="12"/>
  <c r="BR139" i="12"/>
  <c r="BQ139" i="12"/>
  <c r="BP139" i="12"/>
  <c r="BO139" i="12"/>
  <c r="BN139" i="12"/>
  <c r="BM139" i="12"/>
  <c r="BL139" i="12"/>
  <c r="BK139" i="12"/>
  <c r="BJ139" i="12"/>
  <c r="BW138" i="12"/>
  <c r="BV138" i="12"/>
  <c r="BU138" i="12"/>
  <c r="BT138" i="12"/>
  <c r="BS138" i="12"/>
  <c r="BR138" i="12"/>
  <c r="BQ138" i="12"/>
  <c r="BP138" i="12"/>
  <c r="BO138" i="12"/>
  <c r="BN138" i="12"/>
  <c r="BM138" i="12"/>
  <c r="BL138" i="12"/>
  <c r="BK138" i="12"/>
  <c r="BJ138" i="12"/>
  <c r="BJ3" i="12"/>
  <c r="BJ4" i="12"/>
  <c r="BJ5" i="12"/>
  <c r="BJ6" i="12"/>
  <c r="BJ7" i="12"/>
  <c r="BJ8" i="12"/>
  <c r="BJ9" i="12"/>
  <c r="BJ10" i="12"/>
  <c r="BJ11" i="12"/>
  <c r="BJ12" i="12"/>
  <c r="BJ13" i="12"/>
  <c r="BJ14" i="12"/>
  <c r="BJ15" i="12"/>
  <c r="BJ16" i="12"/>
  <c r="BJ17" i="12"/>
  <c r="BJ18" i="12"/>
  <c r="BJ19" i="12"/>
  <c r="BJ20" i="12"/>
  <c r="BJ21" i="12"/>
  <c r="BJ22" i="12"/>
  <c r="BJ23" i="12"/>
  <c r="BJ24" i="12"/>
  <c r="BJ25" i="12"/>
  <c r="BJ26" i="12"/>
  <c r="BJ27" i="12"/>
  <c r="BJ28" i="12"/>
  <c r="BJ29" i="12"/>
  <c r="BJ30" i="12"/>
  <c r="BJ31" i="12"/>
  <c r="BJ32" i="12"/>
  <c r="BJ33" i="12"/>
  <c r="BJ34" i="12"/>
  <c r="BJ35" i="12"/>
  <c r="BJ36" i="12"/>
  <c r="BJ37" i="12"/>
  <c r="BJ38" i="12"/>
  <c r="BJ39" i="12"/>
  <c r="BJ40" i="12"/>
  <c r="BJ41" i="12"/>
  <c r="BJ42" i="12"/>
  <c r="BJ43" i="12"/>
  <c r="BJ44" i="12"/>
  <c r="BJ45" i="12"/>
  <c r="BJ46" i="12"/>
  <c r="BJ47" i="12"/>
  <c r="BJ48" i="12"/>
  <c r="BJ49" i="12"/>
  <c r="BJ50" i="12"/>
  <c r="BJ51" i="12"/>
  <c r="BJ52" i="12"/>
  <c r="BJ53" i="12"/>
  <c r="BJ54" i="12"/>
  <c r="BJ55" i="12"/>
  <c r="BJ56" i="12"/>
  <c r="BJ57" i="12"/>
  <c r="BJ58" i="12"/>
  <c r="BJ59" i="12"/>
  <c r="BJ60" i="12"/>
  <c r="BJ61" i="12"/>
  <c r="BJ62" i="12"/>
  <c r="BJ63" i="12"/>
  <c r="BJ64" i="12"/>
  <c r="BJ65" i="12"/>
  <c r="BJ66" i="12"/>
  <c r="BJ67" i="12"/>
  <c r="BJ68" i="12"/>
  <c r="BJ69" i="12"/>
  <c r="BJ70" i="12"/>
  <c r="BJ71" i="12"/>
  <c r="BJ72" i="12"/>
  <c r="BJ73" i="12"/>
  <c r="BJ74" i="12"/>
  <c r="BJ75" i="12"/>
  <c r="BJ76" i="12"/>
  <c r="BJ77" i="12"/>
  <c r="BJ78" i="12"/>
  <c r="BJ79" i="12"/>
  <c r="BJ80" i="12"/>
  <c r="BJ81" i="12"/>
  <c r="BJ82" i="12"/>
  <c r="BJ83" i="12"/>
  <c r="BJ84" i="12"/>
  <c r="BJ85" i="12"/>
  <c r="BJ86" i="12"/>
  <c r="BJ87" i="12"/>
  <c r="BJ88" i="12"/>
  <c r="BJ89" i="12"/>
  <c r="BJ90" i="12"/>
  <c r="BJ91" i="12"/>
  <c r="BJ92" i="12"/>
  <c r="BJ93" i="12"/>
  <c r="BJ94" i="12"/>
  <c r="BJ95" i="12"/>
  <c r="BJ96" i="12"/>
  <c r="BJ97" i="12"/>
  <c r="BJ98" i="12"/>
  <c r="BJ99" i="12"/>
  <c r="BJ100" i="12"/>
  <c r="BJ101" i="12"/>
  <c r="BJ102" i="12"/>
  <c r="BJ103" i="12"/>
  <c r="BJ104" i="12"/>
  <c r="BJ105" i="12"/>
  <c r="BJ106" i="12"/>
  <c r="BJ107" i="12"/>
  <c r="BJ108" i="12"/>
  <c r="BJ109" i="12"/>
  <c r="BJ110" i="12"/>
  <c r="BJ111" i="12"/>
  <c r="BJ112" i="12"/>
  <c r="BJ113" i="12"/>
  <c r="BJ114" i="12"/>
  <c r="BJ115" i="12"/>
  <c r="BJ116" i="12"/>
  <c r="BJ117" i="12"/>
  <c r="BJ118" i="12"/>
  <c r="BJ119" i="12"/>
  <c r="BJ120" i="12"/>
  <c r="BJ121" i="12"/>
  <c r="BJ122" i="12"/>
  <c r="BJ123" i="12"/>
  <c r="BJ124" i="12"/>
  <c r="BJ125" i="12"/>
  <c r="BJ126" i="12"/>
  <c r="BJ127" i="12"/>
  <c r="BJ128" i="12"/>
  <c r="BJ129" i="12"/>
  <c r="BJ130" i="12"/>
  <c r="BJ131" i="12"/>
  <c r="BJ132" i="12"/>
  <c r="BJ133" i="12"/>
  <c r="BJ134" i="12"/>
  <c r="BJ135" i="12"/>
  <c r="BJ136" i="12"/>
  <c r="BJ137" i="12"/>
  <c r="BJ2" i="12"/>
  <c r="AM4" i="12"/>
  <c r="AM5" i="12"/>
  <c r="AM6" i="12"/>
  <c r="AM7" i="12"/>
  <c r="AM8" i="12"/>
  <c r="AM9" i="12"/>
  <c r="AM10" i="12"/>
  <c r="AM11" i="12"/>
  <c r="AM12" i="12"/>
  <c r="AM13" i="12"/>
  <c r="AM14" i="12"/>
  <c r="AM15" i="12"/>
  <c r="AM16" i="12"/>
  <c r="AM17" i="12"/>
  <c r="AM18" i="12"/>
  <c r="AM19" i="12"/>
  <c r="AM20" i="12"/>
  <c r="AM21" i="12"/>
  <c r="AM22" i="12"/>
  <c r="AM23" i="12"/>
  <c r="AM24" i="12"/>
  <c r="AM25" i="12"/>
  <c r="AM26" i="12"/>
  <c r="AM27" i="12"/>
  <c r="AM28" i="12"/>
  <c r="AM29" i="12"/>
  <c r="AM30" i="12"/>
  <c r="AM31" i="12"/>
  <c r="AM32" i="12"/>
  <c r="AM33" i="12"/>
  <c r="AM34" i="12"/>
  <c r="AM35" i="12"/>
  <c r="AM36" i="12"/>
  <c r="AM37" i="12"/>
  <c r="AM38" i="12"/>
  <c r="AM39" i="12"/>
  <c r="AM40" i="12"/>
  <c r="AM41" i="12"/>
  <c r="AM42" i="12"/>
  <c r="AM43" i="12"/>
  <c r="AM44" i="12"/>
  <c r="AM45" i="12"/>
  <c r="AM46" i="12"/>
  <c r="AM47" i="12"/>
  <c r="AM48" i="12"/>
  <c r="AM49" i="12"/>
  <c r="AM50" i="12"/>
  <c r="AM51" i="12"/>
  <c r="AM52" i="12"/>
  <c r="AM53" i="12"/>
  <c r="AM54" i="12"/>
  <c r="AM55" i="12"/>
  <c r="AM56" i="12"/>
  <c r="AM57" i="12"/>
  <c r="AM58" i="12"/>
  <c r="AM59" i="12"/>
  <c r="AM60" i="12"/>
  <c r="AM61" i="12"/>
  <c r="AM62" i="12"/>
  <c r="AM63" i="12"/>
  <c r="AM64" i="12"/>
  <c r="AM65" i="12"/>
  <c r="AM66" i="12"/>
  <c r="AM67" i="12"/>
  <c r="AM68" i="12"/>
  <c r="AM69" i="12"/>
  <c r="AM70" i="12"/>
  <c r="AM71" i="12"/>
  <c r="AM72" i="12"/>
  <c r="AM73" i="12"/>
  <c r="AM74" i="12"/>
  <c r="AM75" i="12"/>
  <c r="AM76" i="12"/>
  <c r="AM77" i="12"/>
  <c r="AM78" i="12"/>
  <c r="AM79" i="12"/>
  <c r="AM80" i="12"/>
  <c r="AM81" i="12"/>
  <c r="AM82" i="12"/>
  <c r="AM83" i="12"/>
  <c r="AM84" i="12"/>
  <c r="AM85" i="12"/>
  <c r="AM86" i="12"/>
  <c r="AM87" i="12"/>
  <c r="AM88" i="12"/>
  <c r="AM89" i="12"/>
  <c r="AM90" i="12"/>
  <c r="AM91" i="12"/>
  <c r="AM92" i="12"/>
  <c r="AM93" i="12"/>
  <c r="AM94" i="12"/>
  <c r="AM95" i="12"/>
  <c r="AM96" i="12"/>
  <c r="AM97" i="12"/>
  <c r="AM98" i="12"/>
  <c r="AM99" i="12"/>
  <c r="AM100" i="12"/>
  <c r="AM101" i="12"/>
  <c r="AM102" i="12"/>
  <c r="AM103" i="12"/>
  <c r="AM104" i="12"/>
  <c r="AM105" i="12"/>
  <c r="AM106" i="12"/>
  <c r="AM107" i="12"/>
  <c r="AM108" i="12"/>
  <c r="AM109" i="12"/>
  <c r="AM110" i="12"/>
  <c r="AM111" i="12"/>
  <c r="AM112" i="12"/>
  <c r="AM113" i="12"/>
  <c r="AM114" i="12"/>
  <c r="AM115" i="12"/>
  <c r="AM116" i="12"/>
  <c r="AM117" i="12"/>
  <c r="AM118" i="12"/>
  <c r="AM119" i="12"/>
  <c r="AM120" i="12"/>
  <c r="AM121" i="12"/>
  <c r="AM122" i="12"/>
  <c r="AM123" i="12"/>
  <c r="AM124" i="12"/>
  <c r="AM125" i="12"/>
  <c r="AM126" i="12"/>
  <c r="AM127" i="12"/>
  <c r="AM128" i="12"/>
  <c r="AM129" i="12"/>
  <c r="AM130" i="12"/>
  <c r="AM131" i="12"/>
  <c r="AM132" i="12"/>
  <c r="AM133" i="12"/>
  <c r="AM134" i="12"/>
  <c r="AM135" i="12"/>
  <c r="AM136" i="12"/>
  <c r="AM137" i="12"/>
  <c r="AM138" i="12"/>
  <c r="AM139" i="12"/>
  <c r="AM140" i="12"/>
  <c r="AM141" i="12"/>
  <c r="AM142" i="12"/>
  <c r="AM143" i="12"/>
  <c r="AM144" i="12"/>
  <c r="AM145" i="12"/>
  <c r="AM146" i="12"/>
  <c r="AM147" i="12"/>
  <c r="AM148" i="12"/>
  <c r="AM149" i="12"/>
  <c r="AM150" i="12"/>
  <c r="AM151" i="12"/>
  <c r="AM152" i="12"/>
  <c r="AM153" i="12"/>
  <c r="AM154" i="12"/>
  <c r="AM155" i="12"/>
  <c r="AM156" i="12"/>
  <c r="AM157" i="12"/>
  <c r="AM158" i="12"/>
  <c r="AM159" i="12"/>
  <c r="AM160" i="12"/>
  <c r="AM161" i="12"/>
  <c r="AM162" i="12"/>
  <c r="AM163" i="12"/>
  <c r="AM164" i="12"/>
  <c r="AM165" i="12"/>
  <c r="AM166" i="12"/>
  <c r="AM167" i="12"/>
  <c r="AM168" i="12"/>
  <c r="AM169" i="12"/>
  <c r="AM170" i="12"/>
  <c r="AM171" i="12"/>
  <c r="AM172" i="12"/>
  <c r="AM173" i="12"/>
  <c r="AM174" i="12"/>
  <c r="AM175" i="12"/>
  <c r="AM176" i="12"/>
  <c r="AM177" i="12"/>
  <c r="AM178" i="12"/>
  <c r="AM179" i="12"/>
  <c r="AM180" i="12"/>
  <c r="AM181" i="12"/>
  <c r="AM182" i="12"/>
  <c r="AM183" i="12"/>
  <c r="AM184" i="12"/>
  <c r="AM185" i="12"/>
  <c r="AM186" i="12"/>
  <c r="AM187" i="12"/>
  <c r="AM188" i="12"/>
  <c r="AM189" i="12"/>
  <c r="AM190" i="12"/>
  <c r="AM191" i="12"/>
  <c r="AM192" i="12"/>
  <c r="AM193" i="12"/>
  <c r="AM194" i="12"/>
  <c r="AM195" i="12"/>
  <c r="AM196" i="12"/>
  <c r="AM197" i="12"/>
  <c r="AM198" i="12"/>
  <c r="AM199" i="12"/>
  <c r="AM200" i="12"/>
  <c r="AM201" i="12"/>
  <c r="AM202" i="12"/>
  <c r="AM203" i="12"/>
  <c r="AM204" i="12"/>
  <c r="AM205" i="12"/>
  <c r="AM206" i="12"/>
  <c r="AM207" i="12"/>
  <c r="AM208" i="12"/>
  <c r="AM209" i="12"/>
  <c r="AM210" i="12"/>
  <c r="AM211" i="12"/>
  <c r="AM212" i="12"/>
  <c r="AM213" i="12"/>
  <c r="AM214" i="12"/>
  <c r="AM215" i="12"/>
  <c r="AM216" i="12"/>
  <c r="AM217" i="12"/>
  <c r="AM218" i="12"/>
  <c r="AM219" i="12"/>
  <c r="AM220" i="12"/>
  <c r="AM221" i="12"/>
  <c r="AM222" i="12"/>
  <c r="AM223" i="12"/>
  <c r="AM224" i="12"/>
  <c r="AM225" i="12"/>
  <c r="AM226" i="12"/>
  <c r="AM227" i="12"/>
  <c r="AM228" i="12"/>
  <c r="AM229" i="12"/>
  <c r="AM230" i="12"/>
  <c r="AM231" i="12"/>
  <c r="AM232" i="12"/>
  <c r="AM233" i="12"/>
  <c r="AM234" i="12"/>
  <c r="AM235" i="12"/>
  <c r="AM236" i="12"/>
  <c r="AM237" i="12"/>
  <c r="AM238" i="12"/>
  <c r="AM239" i="12"/>
  <c r="AM240" i="12"/>
  <c r="AM241" i="12"/>
  <c r="AM242" i="12"/>
  <c r="AM243" i="12"/>
  <c r="AM244" i="12"/>
  <c r="AM245" i="12"/>
  <c r="AM246" i="12"/>
  <c r="AM247" i="12"/>
  <c r="AM248" i="12"/>
  <c r="AM249" i="12"/>
  <c r="AM250" i="12"/>
  <c r="AM251" i="12"/>
  <c r="AM252" i="12"/>
  <c r="AM253" i="12"/>
  <c r="AM254" i="12"/>
  <c r="AM255" i="12"/>
  <c r="AM256" i="12"/>
  <c r="AM257" i="12"/>
  <c r="AM258" i="12"/>
  <c r="AM259" i="12"/>
  <c r="AM260" i="12"/>
  <c r="AM261" i="12"/>
  <c r="AM262" i="12"/>
  <c r="AM263" i="12"/>
  <c r="AM264" i="12"/>
  <c r="AM265" i="12"/>
  <c r="AM266" i="12"/>
  <c r="AM267" i="12"/>
  <c r="AM268" i="12"/>
  <c r="AM269" i="12"/>
  <c r="AM270" i="12"/>
  <c r="AM271" i="12"/>
  <c r="AM272" i="12"/>
  <c r="AM273" i="12"/>
  <c r="AM274" i="12"/>
  <c r="AM275" i="12"/>
  <c r="AM276" i="12"/>
  <c r="AM277" i="12"/>
  <c r="AM278" i="12"/>
  <c r="AM279" i="12"/>
  <c r="AM280" i="12"/>
  <c r="AM281" i="12"/>
  <c r="AM282" i="12"/>
  <c r="AM283" i="12"/>
  <c r="AM284" i="12"/>
  <c r="AM285" i="12"/>
  <c r="AM286" i="12"/>
  <c r="AM287" i="12"/>
  <c r="AM288" i="12"/>
  <c r="AM289" i="12"/>
  <c r="AM290" i="12"/>
  <c r="AM291" i="12"/>
  <c r="AM292" i="12"/>
  <c r="AM293" i="12"/>
  <c r="AM294" i="12"/>
  <c r="AM295" i="12"/>
  <c r="AM296" i="12"/>
  <c r="AM297" i="12"/>
  <c r="AM298" i="12"/>
  <c r="AM299" i="12"/>
  <c r="AM300" i="12"/>
  <c r="AM301" i="12"/>
  <c r="AM302" i="12"/>
  <c r="AM303" i="12"/>
  <c r="AM304" i="12"/>
  <c r="AM305" i="12"/>
  <c r="AM306" i="12"/>
  <c r="AM307" i="12"/>
  <c r="AM308" i="12"/>
  <c r="AM309" i="12"/>
  <c r="AM310" i="12"/>
  <c r="AM311" i="12"/>
  <c r="AM312" i="12"/>
  <c r="AM313" i="12"/>
  <c r="AM314" i="12"/>
  <c r="AM315" i="12"/>
  <c r="AM316" i="12"/>
  <c r="AM317" i="12"/>
  <c r="AM318" i="12"/>
  <c r="AM319" i="12"/>
  <c r="AM320" i="12"/>
  <c r="AM321" i="12"/>
  <c r="AM322" i="12"/>
  <c r="AM323" i="12"/>
  <c r="AM324" i="12"/>
  <c r="AM325" i="12"/>
  <c r="AM326" i="12"/>
  <c r="AM327" i="12"/>
  <c r="AM328" i="12"/>
  <c r="AM329" i="12"/>
  <c r="AM330" i="12"/>
  <c r="AM331" i="12"/>
  <c r="AM332" i="12"/>
  <c r="AM333" i="12"/>
  <c r="AM334" i="12"/>
  <c r="AM335" i="12"/>
  <c r="AM336" i="12"/>
  <c r="AM337" i="12"/>
  <c r="AM338" i="12"/>
  <c r="AM339" i="12"/>
  <c r="AM340" i="12"/>
  <c r="AM341" i="12"/>
  <c r="AM342" i="12"/>
  <c r="AM343" i="12"/>
  <c r="AM344" i="12"/>
  <c r="AM345" i="12"/>
  <c r="AM346" i="12"/>
  <c r="AM347" i="12"/>
  <c r="AM348" i="12"/>
  <c r="AM349" i="12"/>
  <c r="AM350" i="12"/>
  <c r="AM351" i="12"/>
  <c r="AM352" i="12"/>
  <c r="AM353" i="12"/>
  <c r="AM354" i="12"/>
  <c r="AM355" i="12"/>
  <c r="AM356" i="12"/>
  <c r="AM357" i="12"/>
  <c r="AM358" i="12"/>
  <c r="AM359" i="12"/>
  <c r="AM360" i="12"/>
  <c r="AM361" i="12"/>
  <c r="AM362" i="12"/>
  <c r="AM363" i="12"/>
  <c r="AM364" i="12"/>
  <c r="AM365" i="12"/>
  <c r="AM366" i="12"/>
  <c r="AM367" i="12"/>
  <c r="AM368" i="12"/>
  <c r="AM3" i="12"/>
  <c r="AM2" i="12"/>
  <c r="AN307" i="12"/>
  <c r="AO307" i="12"/>
  <c r="AP307" i="12"/>
  <c r="AQ307" i="12"/>
  <c r="AR307" i="12"/>
  <c r="AS307" i="12"/>
  <c r="AT307" i="12"/>
  <c r="AU307" i="12"/>
  <c r="AV307" i="12"/>
  <c r="AW307" i="12"/>
  <c r="AX307" i="12"/>
  <c r="AY307" i="12"/>
  <c r="AZ307" i="12"/>
  <c r="AN308" i="12"/>
  <c r="AO308" i="12"/>
  <c r="AP308" i="12"/>
  <c r="AQ308" i="12"/>
  <c r="AR308" i="12"/>
  <c r="AS308" i="12"/>
  <c r="AT308" i="12"/>
  <c r="AU308" i="12"/>
  <c r="AV308" i="12"/>
  <c r="AW308" i="12"/>
  <c r="AX308" i="12"/>
  <c r="AY308" i="12"/>
  <c r="AZ308" i="12"/>
  <c r="AN309" i="12"/>
  <c r="AO309" i="12"/>
  <c r="AP309" i="12"/>
  <c r="AQ309" i="12"/>
  <c r="AR309" i="12"/>
  <c r="AS309" i="12"/>
  <c r="AT309" i="12"/>
  <c r="AU309" i="12"/>
  <c r="AV309" i="12"/>
  <c r="AW309" i="12"/>
  <c r="AX309" i="12"/>
  <c r="AY309" i="12"/>
  <c r="AZ309" i="12"/>
  <c r="AN310" i="12"/>
  <c r="AO310" i="12"/>
  <c r="AP310" i="12"/>
  <c r="AQ310" i="12"/>
  <c r="AR310" i="12"/>
  <c r="AS310" i="12"/>
  <c r="AT310" i="12"/>
  <c r="AU310" i="12"/>
  <c r="AV310" i="12"/>
  <c r="AW310" i="12"/>
  <c r="AX310" i="12"/>
  <c r="AY310" i="12"/>
  <c r="AZ310" i="12"/>
  <c r="AN311" i="12"/>
  <c r="AO311" i="12"/>
  <c r="AP311" i="12"/>
  <c r="AQ311" i="12"/>
  <c r="AR311" i="12"/>
  <c r="AS311" i="12"/>
  <c r="AT311" i="12"/>
  <c r="AU311" i="12"/>
  <c r="AV311" i="12"/>
  <c r="AW311" i="12"/>
  <c r="AX311" i="12"/>
  <c r="AY311" i="12"/>
  <c r="AZ311" i="12"/>
  <c r="AN312" i="12"/>
  <c r="AO312" i="12"/>
  <c r="AP312" i="12"/>
  <c r="AQ312" i="12"/>
  <c r="AR312" i="12"/>
  <c r="AS312" i="12"/>
  <c r="AT312" i="12"/>
  <c r="AU312" i="12"/>
  <c r="AV312" i="12"/>
  <c r="AW312" i="12"/>
  <c r="AX312" i="12"/>
  <c r="AY312" i="12"/>
  <c r="AZ312" i="12"/>
  <c r="AN313" i="12"/>
  <c r="AO313" i="12"/>
  <c r="AP313" i="12"/>
  <c r="AQ313" i="12"/>
  <c r="AR313" i="12"/>
  <c r="AS313" i="12"/>
  <c r="AT313" i="12"/>
  <c r="AU313" i="12"/>
  <c r="AV313" i="12"/>
  <c r="AW313" i="12"/>
  <c r="AX313" i="12"/>
  <c r="AY313" i="12"/>
  <c r="AZ313" i="12"/>
  <c r="AN314" i="12"/>
  <c r="AO314" i="12"/>
  <c r="AP314" i="12"/>
  <c r="AQ314" i="12"/>
  <c r="AR314" i="12"/>
  <c r="AS314" i="12"/>
  <c r="AT314" i="12"/>
  <c r="AU314" i="12"/>
  <c r="AV314" i="12"/>
  <c r="AW314" i="12"/>
  <c r="AX314" i="12"/>
  <c r="AY314" i="12"/>
  <c r="AZ314" i="12"/>
  <c r="AN315" i="12"/>
  <c r="AO315" i="12"/>
  <c r="AP315" i="12"/>
  <c r="AQ315" i="12"/>
  <c r="AR315" i="12"/>
  <c r="AS315" i="12"/>
  <c r="AT315" i="12"/>
  <c r="AU315" i="12"/>
  <c r="AV315" i="12"/>
  <c r="AW315" i="12"/>
  <c r="AX315" i="12"/>
  <c r="AY315" i="12"/>
  <c r="AZ315" i="12"/>
  <c r="AN316" i="12"/>
  <c r="AO316" i="12"/>
  <c r="AP316" i="12"/>
  <c r="AQ316" i="12"/>
  <c r="AR316" i="12"/>
  <c r="AS316" i="12"/>
  <c r="AT316" i="12"/>
  <c r="AU316" i="12"/>
  <c r="AV316" i="12"/>
  <c r="AW316" i="12"/>
  <c r="AX316" i="12"/>
  <c r="AY316" i="12"/>
  <c r="AZ316" i="12"/>
  <c r="AN317" i="12"/>
  <c r="AO317" i="12"/>
  <c r="AP317" i="12"/>
  <c r="AQ317" i="12"/>
  <c r="AR317" i="12"/>
  <c r="AS317" i="12"/>
  <c r="AT317" i="12"/>
  <c r="AU317" i="12"/>
  <c r="AV317" i="12"/>
  <c r="AW317" i="12"/>
  <c r="AX317" i="12"/>
  <c r="AY317" i="12"/>
  <c r="AZ317" i="12"/>
  <c r="AN318" i="12"/>
  <c r="AO318" i="12"/>
  <c r="AP318" i="12"/>
  <c r="AQ318" i="12"/>
  <c r="AR318" i="12"/>
  <c r="AS318" i="12"/>
  <c r="AT318" i="12"/>
  <c r="AU318" i="12"/>
  <c r="AV318" i="12"/>
  <c r="AW318" i="12"/>
  <c r="AX318" i="12"/>
  <c r="AY318" i="12"/>
  <c r="AZ318" i="12"/>
  <c r="AN319" i="12"/>
  <c r="AO319" i="12"/>
  <c r="AP319" i="12"/>
  <c r="AQ319" i="12"/>
  <c r="AR319" i="12"/>
  <c r="AS319" i="12"/>
  <c r="AT319" i="12"/>
  <c r="AU319" i="12"/>
  <c r="AV319" i="12"/>
  <c r="AW319" i="12"/>
  <c r="AX319" i="12"/>
  <c r="AY319" i="12"/>
  <c r="AZ319" i="12"/>
  <c r="AN320" i="12"/>
  <c r="AO320" i="12"/>
  <c r="AP320" i="12"/>
  <c r="AQ320" i="12"/>
  <c r="AR320" i="12"/>
  <c r="AS320" i="12"/>
  <c r="AT320" i="12"/>
  <c r="AU320" i="12"/>
  <c r="AV320" i="12"/>
  <c r="AW320" i="12"/>
  <c r="AX320" i="12"/>
  <c r="AY320" i="12"/>
  <c r="AZ320" i="12"/>
  <c r="AN321" i="12"/>
  <c r="AO321" i="12"/>
  <c r="AP321" i="12"/>
  <c r="AQ321" i="12"/>
  <c r="AR321" i="12"/>
  <c r="AS321" i="12"/>
  <c r="AT321" i="12"/>
  <c r="AU321" i="12"/>
  <c r="AV321" i="12"/>
  <c r="AW321" i="12"/>
  <c r="AX321" i="12"/>
  <c r="AY321" i="12"/>
  <c r="AZ321" i="12"/>
  <c r="AN322" i="12"/>
  <c r="AO322" i="12"/>
  <c r="AP322" i="12"/>
  <c r="AQ322" i="12"/>
  <c r="AR322" i="12"/>
  <c r="AS322" i="12"/>
  <c r="AT322" i="12"/>
  <c r="AU322" i="12"/>
  <c r="AV322" i="12"/>
  <c r="AW322" i="12"/>
  <c r="AX322" i="12"/>
  <c r="AY322" i="12"/>
  <c r="AZ322" i="12"/>
  <c r="AN323" i="12"/>
  <c r="AO323" i="12"/>
  <c r="AP323" i="12"/>
  <c r="AQ323" i="12"/>
  <c r="AR323" i="12"/>
  <c r="AS323" i="12"/>
  <c r="AT323" i="12"/>
  <c r="AU323" i="12"/>
  <c r="AV323" i="12"/>
  <c r="AW323" i="12"/>
  <c r="AX323" i="12"/>
  <c r="AY323" i="12"/>
  <c r="AZ323" i="12"/>
  <c r="AN324" i="12"/>
  <c r="AO324" i="12"/>
  <c r="AP324" i="12"/>
  <c r="AQ324" i="12"/>
  <c r="AR324" i="12"/>
  <c r="AS324" i="12"/>
  <c r="AT324" i="12"/>
  <c r="AU324" i="12"/>
  <c r="AV324" i="12"/>
  <c r="AW324" i="12"/>
  <c r="AX324" i="12"/>
  <c r="AY324" i="12"/>
  <c r="AZ324" i="12"/>
  <c r="AN325" i="12"/>
  <c r="AO325" i="12"/>
  <c r="AP325" i="12"/>
  <c r="AQ325" i="12"/>
  <c r="AR325" i="12"/>
  <c r="AS325" i="12"/>
  <c r="AT325" i="12"/>
  <c r="AU325" i="12"/>
  <c r="AV325" i="12"/>
  <c r="AW325" i="12"/>
  <c r="AX325" i="12"/>
  <c r="AY325" i="12"/>
  <c r="AZ325" i="12"/>
  <c r="AN326" i="12"/>
  <c r="AO326" i="12"/>
  <c r="AP326" i="12"/>
  <c r="AQ326" i="12"/>
  <c r="AR326" i="12"/>
  <c r="AS326" i="12"/>
  <c r="AT326" i="12"/>
  <c r="AU326" i="12"/>
  <c r="AV326" i="12"/>
  <c r="AW326" i="12"/>
  <c r="AX326" i="12"/>
  <c r="AY326" i="12"/>
  <c r="AZ326" i="12"/>
  <c r="AN327" i="12"/>
  <c r="AO327" i="12"/>
  <c r="AP327" i="12"/>
  <c r="AQ327" i="12"/>
  <c r="AR327" i="12"/>
  <c r="AS327" i="12"/>
  <c r="AT327" i="12"/>
  <c r="AU327" i="12"/>
  <c r="AV327" i="12"/>
  <c r="AW327" i="12"/>
  <c r="AX327" i="12"/>
  <c r="AY327" i="12"/>
  <c r="AZ327" i="12"/>
  <c r="AN328" i="12"/>
  <c r="AO328" i="12"/>
  <c r="AP328" i="12"/>
  <c r="AQ328" i="12"/>
  <c r="AR328" i="12"/>
  <c r="AS328" i="12"/>
  <c r="AT328" i="12"/>
  <c r="AU328" i="12"/>
  <c r="AV328" i="12"/>
  <c r="AW328" i="12"/>
  <c r="AX328" i="12"/>
  <c r="AY328" i="12"/>
  <c r="AZ328" i="12"/>
  <c r="AN329" i="12"/>
  <c r="AO329" i="12"/>
  <c r="AP329" i="12"/>
  <c r="AQ329" i="12"/>
  <c r="AR329" i="12"/>
  <c r="AS329" i="12"/>
  <c r="AT329" i="12"/>
  <c r="AU329" i="12"/>
  <c r="AV329" i="12"/>
  <c r="AW329" i="12"/>
  <c r="AX329" i="12"/>
  <c r="AY329" i="12"/>
  <c r="AZ329" i="12"/>
  <c r="AN330" i="12"/>
  <c r="AO330" i="12"/>
  <c r="AP330" i="12"/>
  <c r="AQ330" i="12"/>
  <c r="AR330" i="12"/>
  <c r="AS330" i="12"/>
  <c r="AT330" i="12"/>
  <c r="AU330" i="12"/>
  <c r="AV330" i="12"/>
  <c r="AW330" i="12"/>
  <c r="AX330" i="12"/>
  <c r="AY330" i="12"/>
  <c r="AZ330" i="12"/>
  <c r="AN331" i="12"/>
  <c r="AO331" i="12"/>
  <c r="AP331" i="12"/>
  <c r="AQ331" i="12"/>
  <c r="AR331" i="12"/>
  <c r="AS331" i="12"/>
  <c r="AT331" i="12"/>
  <c r="AU331" i="12"/>
  <c r="AV331" i="12"/>
  <c r="AW331" i="12"/>
  <c r="AX331" i="12"/>
  <c r="AY331" i="12"/>
  <c r="AZ331" i="12"/>
  <c r="AN332" i="12"/>
  <c r="AO332" i="12"/>
  <c r="AP332" i="12"/>
  <c r="AQ332" i="12"/>
  <c r="AR332" i="12"/>
  <c r="AS332" i="12"/>
  <c r="AT332" i="12"/>
  <c r="AU332" i="12"/>
  <c r="AV332" i="12"/>
  <c r="AW332" i="12"/>
  <c r="AX332" i="12"/>
  <c r="AY332" i="12"/>
  <c r="AZ332" i="12"/>
  <c r="AN333" i="12"/>
  <c r="AO333" i="12"/>
  <c r="AP333" i="12"/>
  <c r="AQ333" i="12"/>
  <c r="AR333" i="12"/>
  <c r="AS333" i="12"/>
  <c r="AT333" i="12"/>
  <c r="AU333" i="12"/>
  <c r="AV333" i="12"/>
  <c r="AW333" i="12"/>
  <c r="AX333" i="12"/>
  <c r="AY333" i="12"/>
  <c r="AZ333" i="12"/>
  <c r="AN334" i="12"/>
  <c r="AO334" i="12"/>
  <c r="AP334" i="12"/>
  <c r="AQ334" i="12"/>
  <c r="AR334" i="12"/>
  <c r="AS334" i="12"/>
  <c r="AT334" i="12"/>
  <c r="AU334" i="12"/>
  <c r="AV334" i="12"/>
  <c r="AW334" i="12"/>
  <c r="AX334" i="12"/>
  <c r="AY334" i="12"/>
  <c r="AZ334" i="12"/>
  <c r="AN335" i="12"/>
  <c r="AO335" i="12"/>
  <c r="AP335" i="12"/>
  <c r="AQ335" i="12"/>
  <c r="AR335" i="12"/>
  <c r="AS335" i="12"/>
  <c r="AT335" i="12"/>
  <c r="AU335" i="12"/>
  <c r="AV335" i="12"/>
  <c r="AW335" i="12"/>
  <c r="AX335" i="12"/>
  <c r="AY335" i="12"/>
  <c r="AZ335" i="12"/>
  <c r="AN336" i="12"/>
  <c r="AO336" i="12"/>
  <c r="AP336" i="12"/>
  <c r="AQ336" i="12"/>
  <c r="AR336" i="12"/>
  <c r="AS336" i="12"/>
  <c r="AT336" i="12"/>
  <c r="AU336" i="12"/>
  <c r="AV336" i="12"/>
  <c r="AW336" i="12"/>
  <c r="AX336" i="12"/>
  <c r="AY336" i="12"/>
  <c r="AZ336" i="12"/>
  <c r="AN337" i="12"/>
  <c r="AO337" i="12"/>
  <c r="AP337" i="12"/>
  <c r="AQ337" i="12"/>
  <c r="AR337" i="12"/>
  <c r="AS337" i="12"/>
  <c r="AT337" i="12"/>
  <c r="AU337" i="12"/>
  <c r="AV337" i="12"/>
  <c r="AW337" i="12"/>
  <c r="AX337" i="12"/>
  <c r="AY337" i="12"/>
  <c r="AZ337" i="12"/>
  <c r="AN338" i="12"/>
  <c r="AO338" i="12"/>
  <c r="AP338" i="12"/>
  <c r="AQ338" i="12"/>
  <c r="AR338" i="12"/>
  <c r="AS338" i="12"/>
  <c r="AT338" i="12"/>
  <c r="AU338" i="12"/>
  <c r="AV338" i="12"/>
  <c r="AW338" i="12"/>
  <c r="AX338" i="12"/>
  <c r="AY338" i="12"/>
  <c r="AZ338" i="12"/>
  <c r="AN339" i="12"/>
  <c r="AO339" i="12"/>
  <c r="AP339" i="12"/>
  <c r="AQ339" i="12"/>
  <c r="AR339" i="12"/>
  <c r="AS339" i="12"/>
  <c r="AT339" i="12"/>
  <c r="AU339" i="12"/>
  <c r="AV339" i="12"/>
  <c r="AW339" i="12"/>
  <c r="AX339" i="12"/>
  <c r="AY339" i="12"/>
  <c r="AZ339" i="12"/>
  <c r="AN340" i="12"/>
  <c r="AO340" i="12"/>
  <c r="AP340" i="12"/>
  <c r="AQ340" i="12"/>
  <c r="AR340" i="12"/>
  <c r="AS340" i="12"/>
  <c r="AT340" i="12"/>
  <c r="AU340" i="12"/>
  <c r="AV340" i="12"/>
  <c r="AW340" i="12"/>
  <c r="AX340" i="12"/>
  <c r="AY340" i="12"/>
  <c r="AZ340" i="12"/>
  <c r="AN341" i="12"/>
  <c r="AO341" i="12"/>
  <c r="AP341" i="12"/>
  <c r="AQ341" i="12"/>
  <c r="AR341" i="12"/>
  <c r="AS341" i="12"/>
  <c r="AT341" i="12"/>
  <c r="AU341" i="12"/>
  <c r="AV341" i="12"/>
  <c r="AW341" i="12"/>
  <c r="AX341" i="12"/>
  <c r="AY341" i="12"/>
  <c r="AZ341" i="12"/>
  <c r="AN342" i="12"/>
  <c r="AO342" i="12"/>
  <c r="AP342" i="12"/>
  <c r="AQ342" i="12"/>
  <c r="AR342" i="12"/>
  <c r="AS342" i="12"/>
  <c r="AT342" i="12"/>
  <c r="AU342" i="12"/>
  <c r="AV342" i="12"/>
  <c r="AW342" i="12"/>
  <c r="AX342" i="12"/>
  <c r="AY342" i="12"/>
  <c r="AZ342" i="12"/>
  <c r="AN343" i="12"/>
  <c r="AO343" i="12"/>
  <c r="AP343" i="12"/>
  <c r="AQ343" i="12"/>
  <c r="AR343" i="12"/>
  <c r="AS343" i="12"/>
  <c r="AT343" i="12"/>
  <c r="AU343" i="12"/>
  <c r="AV343" i="12"/>
  <c r="AW343" i="12"/>
  <c r="AX343" i="12"/>
  <c r="AY343" i="12"/>
  <c r="AZ343" i="12"/>
  <c r="AN344" i="12"/>
  <c r="AO344" i="12"/>
  <c r="AP344" i="12"/>
  <c r="AQ344" i="12"/>
  <c r="AR344" i="12"/>
  <c r="AS344" i="12"/>
  <c r="AT344" i="12"/>
  <c r="AU344" i="12"/>
  <c r="AV344" i="12"/>
  <c r="AW344" i="12"/>
  <c r="AX344" i="12"/>
  <c r="AY344" i="12"/>
  <c r="AZ344" i="12"/>
  <c r="AN345" i="12"/>
  <c r="AO345" i="12"/>
  <c r="AP345" i="12"/>
  <c r="AQ345" i="12"/>
  <c r="AR345" i="12"/>
  <c r="AS345" i="12"/>
  <c r="AT345" i="12"/>
  <c r="AU345" i="12"/>
  <c r="AV345" i="12"/>
  <c r="AW345" i="12"/>
  <c r="AX345" i="12"/>
  <c r="AY345" i="12"/>
  <c r="AZ345" i="12"/>
  <c r="AN346" i="12"/>
  <c r="AO346" i="12"/>
  <c r="AP346" i="12"/>
  <c r="AQ346" i="12"/>
  <c r="AR346" i="12"/>
  <c r="AS346" i="12"/>
  <c r="AT346" i="12"/>
  <c r="AU346" i="12"/>
  <c r="AV346" i="12"/>
  <c r="AW346" i="12"/>
  <c r="AX346" i="12"/>
  <c r="AY346" i="12"/>
  <c r="AZ346" i="12"/>
  <c r="AN347" i="12"/>
  <c r="AO347" i="12"/>
  <c r="AP347" i="12"/>
  <c r="AQ347" i="12"/>
  <c r="AR347" i="12"/>
  <c r="AS347" i="12"/>
  <c r="AT347" i="12"/>
  <c r="AU347" i="12"/>
  <c r="AV347" i="12"/>
  <c r="AW347" i="12"/>
  <c r="AX347" i="12"/>
  <c r="AY347" i="12"/>
  <c r="AZ347" i="12"/>
  <c r="AN348" i="12"/>
  <c r="AO348" i="12"/>
  <c r="AP348" i="12"/>
  <c r="AQ348" i="12"/>
  <c r="AR348" i="12"/>
  <c r="AS348" i="12"/>
  <c r="AT348" i="12"/>
  <c r="AU348" i="12"/>
  <c r="AV348" i="12"/>
  <c r="AW348" i="12"/>
  <c r="AX348" i="12"/>
  <c r="AY348" i="12"/>
  <c r="AZ348" i="12"/>
  <c r="AN349" i="12"/>
  <c r="AO349" i="12"/>
  <c r="AP349" i="12"/>
  <c r="AQ349" i="12"/>
  <c r="AR349" i="12"/>
  <c r="AS349" i="12"/>
  <c r="AT349" i="12"/>
  <c r="AU349" i="12"/>
  <c r="AV349" i="12"/>
  <c r="AW349" i="12"/>
  <c r="AX349" i="12"/>
  <c r="AY349" i="12"/>
  <c r="AZ349" i="12"/>
  <c r="AN350" i="12"/>
  <c r="AO350" i="12"/>
  <c r="AP350" i="12"/>
  <c r="AQ350" i="12"/>
  <c r="AR350" i="12"/>
  <c r="AS350" i="12"/>
  <c r="AT350" i="12"/>
  <c r="AU350" i="12"/>
  <c r="AV350" i="12"/>
  <c r="AW350" i="12"/>
  <c r="AX350" i="12"/>
  <c r="AY350" i="12"/>
  <c r="AZ350" i="12"/>
  <c r="AN351" i="12"/>
  <c r="AO351" i="12"/>
  <c r="AP351" i="12"/>
  <c r="AQ351" i="12"/>
  <c r="AR351" i="12"/>
  <c r="AS351" i="12"/>
  <c r="AT351" i="12"/>
  <c r="AU351" i="12"/>
  <c r="AV351" i="12"/>
  <c r="AW351" i="12"/>
  <c r="AX351" i="12"/>
  <c r="AY351" i="12"/>
  <c r="AZ351" i="12"/>
  <c r="AN352" i="12"/>
  <c r="AO352" i="12"/>
  <c r="AP352" i="12"/>
  <c r="AQ352" i="12"/>
  <c r="AR352" i="12"/>
  <c r="AS352" i="12"/>
  <c r="AT352" i="12"/>
  <c r="AU352" i="12"/>
  <c r="AV352" i="12"/>
  <c r="AW352" i="12"/>
  <c r="AX352" i="12"/>
  <c r="AY352" i="12"/>
  <c r="AZ352" i="12"/>
  <c r="AN353" i="12"/>
  <c r="AO353" i="12"/>
  <c r="AP353" i="12"/>
  <c r="AQ353" i="12"/>
  <c r="AR353" i="12"/>
  <c r="AS353" i="12"/>
  <c r="AT353" i="12"/>
  <c r="AU353" i="12"/>
  <c r="AV353" i="12"/>
  <c r="AW353" i="12"/>
  <c r="AX353" i="12"/>
  <c r="AY353" i="12"/>
  <c r="AZ353" i="12"/>
  <c r="AN354" i="12"/>
  <c r="AO354" i="12"/>
  <c r="AP354" i="12"/>
  <c r="AQ354" i="12"/>
  <c r="AR354" i="12"/>
  <c r="AS354" i="12"/>
  <c r="AT354" i="12"/>
  <c r="AU354" i="12"/>
  <c r="AV354" i="12"/>
  <c r="AW354" i="12"/>
  <c r="AX354" i="12"/>
  <c r="AY354" i="12"/>
  <c r="AZ354" i="12"/>
  <c r="AN355" i="12"/>
  <c r="AO355" i="12"/>
  <c r="AP355" i="12"/>
  <c r="AQ355" i="12"/>
  <c r="AR355" i="12"/>
  <c r="AS355" i="12"/>
  <c r="AT355" i="12"/>
  <c r="AU355" i="12"/>
  <c r="AV355" i="12"/>
  <c r="AW355" i="12"/>
  <c r="AX355" i="12"/>
  <c r="AY355" i="12"/>
  <c r="AZ355" i="12"/>
  <c r="AN356" i="12"/>
  <c r="AO356" i="12"/>
  <c r="AP356" i="12"/>
  <c r="AQ356" i="12"/>
  <c r="AR356" i="12"/>
  <c r="AS356" i="12"/>
  <c r="AT356" i="12"/>
  <c r="AU356" i="12"/>
  <c r="AV356" i="12"/>
  <c r="AW356" i="12"/>
  <c r="AX356" i="12"/>
  <c r="AY356" i="12"/>
  <c r="AZ356" i="12"/>
  <c r="AN357" i="12"/>
  <c r="AO357" i="12"/>
  <c r="AP357" i="12"/>
  <c r="AQ357" i="12"/>
  <c r="AR357" i="12"/>
  <c r="AS357" i="12"/>
  <c r="AT357" i="12"/>
  <c r="AU357" i="12"/>
  <c r="AV357" i="12"/>
  <c r="AW357" i="12"/>
  <c r="AX357" i="12"/>
  <c r="AY357" i="12"/>
  <c r="AZ357" i="12"/>
  <c r="AN358" i="12"/>
  <c r="AO358" i="12"/>
  <c r="AP358" i="12"/>
  <c r="AQ358" i="12"/>
  <c r="AR358" i="12"/>
  <c r="AS358" i="12"/>
  <c r="AT358" i="12"/>
  <c r="AU358" i="12"/>
  <c r="AV358" i="12"/>
  <c r="AW358" i="12"/>
  <c r="AX358" i="12"/>
  <c r="AY358" i="12"/>
  <c r="AZ358" i="12"/>
  <c r="AN359" i="12"/>
  <c r="AO359" i="12"/>
  <c r="AP359" i="12"/>
  <c r="AQ359" i="12"/>
  <c r="AR359" i="12"/>
  <c r="AS359" i="12"/>
  <c r="AT359" i="12"/>
  <c r="AU359" i="12"/>
  <c r="AV359" i="12"/>
  <c r="AW359" i="12"/>
  <c r="AX359" i="12"/>
  <c r="AY359" i="12"/>
  <c r="AZ359" i="12"/>
  <c r="AN360" i="12"/>
  <c r="AO360" i="12"/>
  <c r="AP360" i="12"/>
  <c r="AQ360" i="12"/>
  <c r="AR360" i="12"/>
  <c r="AS360" i="12"/>
  <c r="AT360" i="12"/>
  <c r="AU360" i="12"/>
  <c r="AV360" i="12"/>
  <c r="AW360" i="12"/>
  <c r="AX360" i="12"/>
  <c r="AY360" i="12"/>
  <c r="AZ360" i="12"/>
  <c r="AN361" i="12"/>
  <c r="AO361" i="12"/>
  <c r="AP361" i="12"/>
  <c r="AQ361" i="12"/>
  <c r="AR361" i="12"/>
  <c r="AS361" i="12"/>
  <c r="AT361" i="12"/>
  <c r="AU361" i="12"/>
  <c r="AV361" i="12"/>
  <c r="AW361" i="12"/>
  <c r="AX361" i="12"/>
  <c r="AY361" i="12"/>
  <c r="AZ361" i="12"/>
  <c r="AN362" i="12"/>
  <c r="AO362" i="12"/>
  <c r="AP362" i="12"/>
  <c r="AQ362" i="12"/>
  <c r="AR362" i="12"/>
  <c r="AS362" i="12"/>
  <c r="AT362" i="12"/>
  <c r="AU362" i="12"/>
  <c r="AV362" i="12"/>
  <c r="AW362" i="12"/>
  <c r="AX362" i="12"/>
  <c r="AY362" i="12"/>
  <c r="AZ362" i="12"/>
  <c r="AN363" i="12"/>
  <c r="AO363" i="12"/>
  <c r="AP363" i="12"/>
  <c r="AQ363" i="12"/>
  <c r="AR363" i="12"/>
  <c r="AS363" i="12"/>
  <c r="AT363" i="12"/>
  <c r="AU363" i="12"/>
  <c r="AV363" i="12"/>
  <c r="AW363" i="12"/>
  <c r="AX363" i="12"/>
  <c r="AY363" i="12"/>
  <c r="AZ363" i="12"/>
  <c r="AN364" i="12"/>
  <c r="AO364" i="12"/>
  <c r="AP364" i="12"/>
  <c r="AQ364" i="12"/>
  <c r="AR364" i="12"/>
  <c r="AS364" i="12"/>
  <c r="AT364" i="12"/>
  <c r="AU364" i="12"/>
  <c r="AV364" i="12"/>
  <c r="AW364" i="12"/>
  <c r="AX364" i="12"/>
  <c r="AY364" i="12"/>
  <c r="AZ364" i="12"/>
  <c r="AN365" i="12"/>
  <c r="AO365" i="12"/>
  <c r="AP365" i="12"/>
  <c r="AQ365" i="12"/>
  <c r="AR365" i="12"/>
  <c r="AS365" i="12"/>
  <c r="AT365" i="12"/>
  <c r="AU365" i="12"/>
  <c r="AV365" i="12"/>
  <c r="AW365" i="12"/>
  <c r="AX365" i="12"/>
  <c r="AY365" i="12"/>
  <c r="AZ365" i="12"/>
  <c r="AN366" i="12"/>
  <c r="AO366" i="12"/>
  <c r="AP366" i="12"/>
  <c r="AQ366" i="12"/>
  <c r="AR366" i="12"/>
  <c r="AS366" i="12"/>
  <c r="AT366" i="12"/>
  <c r="AU366" i="12"/>
  <c r="AV366" i="12"/>
  <c r="AW366" i="12"/>
  <c r="AX366" i="12"/>
  <c r="AY366" i="12"/>
  <c r="AZ366" i="12"/>
  <c r="AN367" i="12"/>
  <c r="AO367" i="12"/>
  <c r="AP367" i="12"/>
  <c r="AQ367" i="12"/>
  <c r="AR367" i="12"/>
  <c r="AS367" i="12"/>
  <c r="AT367" i="12"/>
  <c r="AU367" i="12"/>
  <c r="AV367" i="12"/>
  <c r="AW367" i="12"/>
  <c r="AX367" i="12"/>
  <c r="AY367" i="12"/>
  <c r="AZ367" i="12"/>
  <c r="AN368" i="12"/>
  <c r="AO368" i="12"/>
  <c r="AP368" i="12"/>
  <c r="AQ368" i="12"/>
  <c r="AR368" i="12"/>
  <c r="AS368" i="12"/>
  <c r="AT368" i="12"/>
  <c r="AU368" i="12"/>
  <c r="AV368" i="12"/>
  <c r="AW368" i="12"/>
  <c r="AX368" i="12"/>
  <c r="AY368" i="12"/>
  <c r="AZ368" i="12"/>
  <c r="Q568" i="12"/>
  <c r="R568" i="12"/>
  <c r="S568" i="12"/>
  <c r="T568" i="12"/>
  <c r="U568" i="12"/>
  <c r="V568" i="12"/>
  <c r="W568" i="12"/>
  <c r="X568" i="12"/>
  <c r="Y568" i="12"/>
  <c r="Z568" i="12"/>
  <c r="AA568" i="12"/>
  <c r="AB568" i="12"/>
  <c r="AC568" i="12"/>
  <c r="AD568" i="12"/>
  <c r="AE568" i="12"/>
  <c r="AF568" i="12"/>
  <c r="Q569" i="12"/>
  <c r="R569" i="12"/>
  <c r="S569" i="12"/>
  <c r="T569" i="12"/>
  <c r="U569" i="12"/>
  <c r="V569" i="12"/>
  <c r="W569" i="12"/>
  <c r="X569" i="12"/>
  <c r="Y569" i="12"/>
  <c r="Z569" i="12"/>
  <c r="AA569" i="12"/>
  <c r="AB569" i="12"/>
  <c r="AC569" i="12"/>
  <c r="AD569" i="12"/>
  <c r="AE569" i="12"/>
  <c r="AF569" i="12"/>
  <c r="Q570" i="12"/>
  <c r="R570" i="12"/>
  <c r="S570" i="12"/>
  <c r="T570" i="12"/>
  <c r="U570" i="12"/>
  <c r="V570" i="12"/>
  <c r="W570" i="12"/>
  <c r="X570" i="12"/>
  <c r="Y570" i="12"/>
  <c r="Z570" i="12"/>
  <c r="AA570" i="12"/>
  <c r="AB570" i="12"/>
  <c r="AC570" i="12"/>
  <c r="AD570" i="12"/>
  <c r="AE570" i="12"/>
  <c r="AF570" i="12"/>
  <c r="AF567" i="12"/>
  <c r="AE567" i="12"/>
  <c r="AD567" i="12"/>
  <c r="AC567" i="12"/>
  <c r="AB567" i="12"/>
  <c r="AA567" i="12"/>
  <c r="Z567" i="12"/>
  <c r="Y567" i="12"/>
  <c r="X567" i="12"/>
  <c r="W567" i="12"/>
  <c r="V567" i="12"/>
  <c r="U567" i="12"/>
  <c r="T567" i="12"/>
  <c r="S567" i="12"/>
  <c r="R567" i="12"/>
  <c r="Q567" i="12"/>
  <c r="AF566" i="12"/>
  <c r="AE566" i="12"/>
  <c r="AD566" i="12"/>
  <c r="AC566" i="12"/>
  <c r="AB566" i="12"/>
  <c r="AA566" i="12"/>
  <c r="Z566" i="12"/>
  <c r="Y566" i="12"/>
  <c r="X566" i="12"/>
  <c r="W566" i="12"/>
  <c r="V566" i="12"/>
  <c r="U566" i="12"/>
  <c r="T566" i="12"/>
  <c r="S566" i="12"/>
  <c r="R566" i="12"/>
  <c r="Q566" i="12"/>
  <c r="AF565" i="12"/>
  <c r="AE565" i="12"/>
  <c r="AD565" i="12"/>
  <c r="AC565" i="12"/>
  <c r="AB565" i="12"/>
  <c r="AA565" i="12"/>
  <c r="Z565" i="12"/>
  <c r="Y565" i="12"/>
  <c r="X565" i="12"/>
  <c r="W565" i="12"/>
  <c r="V565" i="12"/>
  <c r="U565" i="12"/>
  <c r="T565" i="12"/>
  <c r="S565" i="12"/>
  <c r="R565" i="12"/>
  <c r="Q565" i="12"/>
  <c r="AF564" i="12"/>
  <c r="AE564" i="12"/>
  <c r="AD564" i="12"/>
  <c r="AC564" i="12"/>
  <c r="AB564" i="12"/>
  <c r="AA564" i="12"/>
  <c r="Z564" i="12"/>
  <c r="Y564" i="12"/>
  <c r="X564" i="12"/>
  <c r="W564" i="12"/>
  <c r="V564" i="12"/>
  <c r="U564" i="12"/>
  <c r="T564" i="12"/>
  <c r="S564" i="12"/>
  <c r="R564" i="12"/>
  <c r="Q564" i="12"/>
  <c r="AF563" i="12"/>
  <c r="AE563" i="12"/>
  <c r="AD563" i="12"/>
  <c r="AC563" i="12"/>
  <c r="AB563" i="12"/>
  <c r="AA563" i="12"/>
  <c r="Z563" i="12"/>
  <c r="Y563" i="12"/>
  <c r="X563" i="12"/>
  <c r="W563" i="12"/>
  <c r="V563" i="12"/>
  <c r="U563" i="12"/>
  <c r="T563" i="12"/>
  <c r="S563" i="12"/>
  <c r="R563" i="12"/>
  <c r="Q563" i="12"/>
  <c r="AF562" i="12"/>
  <c r="AE562" i="12"/>
  <c r="AD562" i="12"/>
  <c r="AC562" i="12"/>
  <c r="AB562" i="12"/>
  <c r="AA562" i="12"/>
  <c r="Z562" i="12"/>
  <c r="Y562" i="12"/>
  <c r="X562" i="12"/>
  <c r="W562" i="12"/>
  <c r="V562" i="12"/>
  <c r="U562" i="12"/>
  <c r="T562" i="12"/>
  <c r="S562" i="12"/>
  <c r="R562" i="12"/>
  <c r="Q562" i="12"/>
  <c r="AF561" i="12"/>
  <c r="AE561" i="12"/>
  <c r="AD561" i="12"/>
  <c r="AC561" i="12"/>
  <c r="AB561" i="12"/>
  <c r="AA561" i="12"/>
  <c r="Z561" i="12"/>
  <c r="Y561" i="12"/>
  <c r="X561" i="12"/>
  <c r="W561" i="12"/>
  <c r="V561" i="12"/>
  <c r="U561" i="12"/>
  <c r="T561" i="12"/>
  <c r="S561" i="12"/>
  <c r="R561" i="12"/>
  <c r="Q561" i="12"/>
  <c r="AF560" i="12"/>
  <c r="AE560" i="12"/>
  <c r="AD560" i="12"/>
  <c r="AC560" i="12"/>
  <c r="AB560" i="12"/>
  <c r="AA560" i="12"/>
  <c r="Z560" i="12"/>
  <c r="Y560" i="12"/>
  <c r="X560" i="12"/>
  <c r="W560" i="12"/>
  <c r="V560" i="12"/>
  <c r="U560" i="12"/>
  <c r="T560" i="12"/>
  <c r="S560" i="12"/>
  <c r="R560" i="12"/>
  <c r="Q560" i="12"/>
  <c r="AF559" i="12"/>
  <c r="AE559" i="12"/>
  <c r="AD559" i="12"/>
  <c r="AC559" i="12"/>
  <c r="AB559" i="12"/>
  <c r="AA559" i="12"/>
  <c r="Z559" i="12"/>
  <c r="Y559" i="12"/>
  <c r="X559" i="12"/>
  <c r="W559" i="12"/>
  <c r="V559" i="12"/>
  <c r="U559" i="12"/>
  <c r="T559" i="12"/>
  <c r="S559" i="12"/>
  <c r="R559" i="12"/>
  <c r="Q559" i="12"/>
  <c r="AF558" i="12"/>
  <c r="AE558" i="12"/>
  <c r="AD558" i="12"/>
  <c r="AC558" i="12"/>
  <c r="AB558" i="12"/>
  <c r="AA558" i="12"/>
  <c r="Z558" i="12"/>
  <c r="Y558" i="12"/>
  <c r="X558" i="12"/>
  <c r="W558" i="12"/>
  <c r="V558" i="12"/>
  <c r="U558" i="12"/>
  <c r="T558" i="12"/>
  <c r="S558" i="12"/>
  <c r="R558" i="12"/>
  <c r="Q558" i="12"/>
  <c r="AF557" i="12"/>
  <c r="AE557" i="12"/>
  <c r="AD557" i="12"/>
  <c r="AC557" i="12"/>
  <c r="AB557" i="12"/>
  <c r="AA557" i="12"/>
  <c r="Z557" i="12"/>
  <c r="Y557" i="12"/>
  <c r="X557" i="12"/>
  <c r="W557" i="12"/>
  <c r="V557" i="12"/>
  <c r="U557" i="12"/>
  <c r="T557" i="12"/>
  <c r="S557" i="12"/>
  <c r="R557" i="12"/>
  <c r="Q557" i="12"/>
  <c r="AF556" i="12"/>
  <c r="AE556" i="12"/>
  <c r="AD556" i="12"/>
  <c r="AC556" i="12"/>
  <c r="AB556" i="12"/>
  <c r="AA556" i="12"/>
  <c r="Z556" i="12"/>
  <c r="Y556" i="12"/>
  <c r="X556" i="12"/>
  <c r="W556" i="12"/>
  <c r="V556" i="12"/>
  <c r="U556" i="12"/>
  <c r="T556" i="12"/>
  <c r="S556" i="12"/>
  <c r="R556" i="12"/>
  <c r="Q556" i="12"/>
  <c r="AF555" i="12"/>
  <c r="AE555" i="12"/>
  <c r="AD555" i="12"/>
  <c r="AC555" i="12"/>
  <c r="AB555" i="12"/>
  <c r="AA555" i="12"/>
  <c r="Z555" i="12"/>
  <c r="Y555" i="12"/>
  <c r="X555" i="12"/>
  <c r="W555" i="12"/>
  <c r="V555" i="12"/>
  <c r="U555" i="12"/>
  <c r="T555" i="12"/>
  <c r="S555" i="12"/>
  <c r="R555" i="12"/>
  <c r="Q555" i="12"/>
  <c r="AF554" i="12"/>
  <c r="AE554" i="12"/>
  <c r="AD554" i="12"/>
  <c r="AC554" i="12"/>
  <c r="AB554" i="12"/>
  <c r="AA554" i="12"/>
  <c r="Z554" i="12"/>
  <c r="Y554" i="12"/>
  <c r="X554" i="12"/>
  <c r="W554" i="12"/>
  <c r="V554" i="12"/>
  <c r="U554" i="12"/>
  <c r="T554" i="12"/>
  <c r="S554" i="12"/>
  <c r="R554" i="12"/>
  <c r="Q554" i="12"/>
  <c r="AF553" i="12"/>
  <c r="AE553" i="12"/>
  <c r="AD553" i="12"/>
  <c r="AC553" i="12"/>
  <c r="AB553" i="12"/>
  <c r="AA553" i="12"/>
  <c r="Z553" i="12"/>
  <c r="Y553" i="12"/>
  <c r="X553" i="12"/>
  <c r="W553" i="12"/>
  <c r="V553" i="12"/>
  <c r="U553" i="12"/>
  <c r="T553" i="12"/>
  <c r="S553" i="12"/>
  <c r="R553" i="12"/>
  <c r="Q553" i="12"/>
  <c r="AF552" i="12"/>
  <c r="AE552" i="12"/>
  <c r="AD552" i="12"/>
  <c r="AC552" i="12"/>
  <c r="AB552" i="12"/>
  <c r="AA552" i="12"/>
  <c r="Z552" i="12"/>
  <c r="Y552" i="12"/>
  <c r="X552" i="12"/>
  <c r="W552" i="12"/>
  <c r="V552" i="12"/>
  <c r="U552" i="12"/>
  <c r="T552" i="12"/>
  <c r="S552" i="12"/>
  <c r="R552" i="12"/>
  <c r="Q552" i="12"/>
  <c r="AF551" i="12"/>
  <c r="AE551" i="12"/>
  <c r="AD551" i="12"/>
  <c r="AC551" i="12"/>
  <c r="AB551" i="12"/>
  <c r="AA551" i="12"/>
  <c r="Z551" i="12"/>
  <c r="Y551" i="12"/>
  <c r="X551" i="12"/>
  <c r="W551" i="12"/>
  <c r="V551" i="12"/>
  <c r="U551" i="12"/>
  <c r="T551" i="12"/>
  <c r="S551" i="12"/>
  <c r="R551" i="12"/>
  <c r="Q551" i="12"/>
  <c r="AF550" i="12"/>
  <c r="AE550" i="12"/>
  <c r="AD550" i="12"/>
  <c r="AC550" i="12"/>
  <c r="AB550" i="12"/>
  <c r="AA550" i="12"/>
  <c r="Z550" i="12"/>
  <c r="Y550" i="12"/>
  <c r="X550" i="12"/>
  <c r="W550" i="12"/>
  <c r="V550" i="12"/>
  <c r="U550" i="12"/>
  <c r="T550" i="12"/>
  <c r="S550" i="12"/>
  <c r="R550" i="12"/>
  <c r="Q550" i="12"/>
  <c r="AF549" i="12"/>
  <c r="AE549" i="12"/>
  <c r="AD549" i="12"/>
  <c r="AC549" i="12"/>
  <c r="AB549" i="12"/>
  <c r="AA549" i="12"/>
  <c r="Z549" i="12"/>
  <c r="Y549" i="12"/>
  <c r="X549" i="12"/>
  <c r="W549" i="12"/>
  <c r="V549" i="12"/>
  <c r="U549" i="12"/>
  <c r="T549" i="12"/>
  <c r="S549" i="12"/>
  <c r="R549" i="12"/>
  <c r="Q549" i="12"/>
  <c r="AF548" i="12"/>
  <c r="AE548" i="12"/>
  <c r="AD548" i="12"/>
  <c r="AC548" i="12"/>
  <c r="AB548" i="12"/>
  <c r="AA548" i="12"/>
  <c r="Z548" i="12"/>
  <c r="Y548" i="12"/>
  <c r="X548" i="12"/>
  <c r="W548" i="12"/>
  <c r="V548" i="12"/>
  <c r="U548" i="12"/>
  <c r="T548" i="12"/>
  <c r="S548" i="12"/>
  <c r="R548" i="12"/>
  <c r="Q548" i="12"/>
  <c r="AF547" i="12"/>
  <c r="AE547" i="12"/>
  <c r="AD547" i="12"/>
  <c r="AC547" i="12"/>
  <c r="AB547" i="12"/>
  <c r="AA547" i="12"/>
  <c r="Z547" i="12"/>
  <c r="Y547" i="12"/>
  <c r="X547" i="12"/>
  <c r="W547" i="12"/>
  <c r="V547" i="12"/>
  <c r="U547" i="12"/>
  <c r="T547" i="12"/>
  <c r="S547" i="12"/>
  <c r="R547" i="12"/>
  <c r="Q547" i="12"/>
  <c r="AF546" i="12"/>
  <c r="AE546" i="12"/>
  <c r="AD546" i="12"/>
  <c r="AC546" i="12"/>
  <c r="AB546" i="12"/>
  <c r="AA546" i="12"/>
  <c r="Z546" i="12"/>
  <c r="Y546" i="12"/>
  <c r="X546" i="12"/>
  <c r="W546" i="12"/>
  <c r="V546" i="12"/>
  <c r="U546" i="12"/>
  <c r="T546" i="12"/>
  <c r="S546" i="12"/>
  <c r="R546" i="12"/>
  <c r="Q546" i="12"/>
  <c r="AF545" i="12"/>
  <c r="AE545" i="12"/>
  <c r="AD545" i="12"/>
  <c r="AC545" i="12"/>
  <c r="AB545" i="12"/>
  <c r="AA545" i="12"/>
  <c r="Z545" i="12"/>
  <c r="Y545" i="12"/>
  <c r="X545" i="12"/>
  <c r="W545" i="12"/>
  <c r="V545" i="12"/>
  <c r="U545" i="12"/>
  <c r="T545" i="12"/>
  <c r="S545" i="12"/>
  <c r="R545" i="12"/>
  <c r="Q545" i="12"/>
  <c r="AF544" i="12"/>
  <c r="AE544" i="12"/>
  <c r="AD544" i="12"/>
  <c r="AC544" i="12"/>
  <c r="AB544" i="12"/>
  <c r="AA544" i="12"/>
  <c r="Z544" i="12"/>
  <c r="Y544" i="12"/>
  <c r="X544" i="12"/>
  <c r="W544" i="12"/>
  <c r="V544" i="12"/>
  <c r="U544" i="12"/>
  <c r="T544" i="12"/>
  <c r="S544" i="12"/>
  <c r="R544" i="12"/>
  <c r="Q544" i="12"/>
  <c r="AF543" i="12"/>
  <c r="AE543" i="12"/>
  <c r="AD543" i="12"/>
  <c r="AC543" i="12"/>
  <c r="AB543" i="12"/>
  <c r="AA543" i="12"/>
  <c r="Z543" i="12"/>
  <c r="Y543" i="12"/>
  <c r="X543" i="12"/>
  <c r="W543" i="12"/>
  <c r="V543" i="12"/>
  <c r="U543" i="12"/>
  <c r="T543" i="12"/>
  <c r="S543" i="12"/>
  <c r="R543" i="12"/>
  <c r="Q543" i="12"/>
  <c r="AF542" i="12"/>
  <c r="AE542" i="12"/>
  <c r="AD542" i="12"/>
  <c r="AC542" i="12"/>
  <c r="AB542" i="12"/>
  <c r="AA542" i="12"/>
  <c r="Z542" i="12"/>
  <c r="Y542" i="12"/>
  <c r="X542" i="12"/>
  <c r="W542" i="12"/>
  <c r="V542" i="12"/>
  <c r="U542" i="12"/>
  <c r="T542" i="12"/>
  <c r="S542" i="12"/>
  <c r="R542" i="12"/>
  <c r="Q542" i="12"/>
  <c r="AF541" i="12"/>
  <c r="AE541" i="12"/>
  <c r="AD541" i="12"/>
  <c r="AC541" i="12"/>
  <c r="AB541" i="12"/>
  <c r="AA541" i="12"/>
  <c r="Z541" i="12"/>
  <c r="Y541" i="12"/>
  <c r="X541" i="12"/>
  <c r="W541" i="12"/>
  <c r="V541" i="12"/>
  <c r="U541" i="12"/>
  <c r="T541" i="12"/>
  <c r="S541" i="12"/>
  <c r="R541" i="12"/>
  <c r="Q541" i="12"/>
  <c r="AF540" i="12"/>
  <c r="AE540" i="12"/>
  <c r="AD540" i="12"/>
  <c r="AC540" i="12"/>
  <c r="AB540" i="12"/>
  <c r="AA540" i="12"/>
  <c r="Z540" i="12"/>
  <c r="Y540" i="12"/>
  <c r="X540" i="12"/>
  <c r="W540" i="12"/>
  <c r="V540" i="12"/>
  <c r="U540" i="12"/>
  <c r="T540" i="12"/>
  <c r="S540" i="12"/>
  <c r="R540" i="12"/>
  <c r="Q540" i="12"/>
  <c r="AF539" i="12"/>
  <c r="AE539" i="12"/>
  <c r="AD539" i="12"/>
  <c r="AC539" i="12"/>
  <c r="AB539" i="12"/>
  <c r="AA539" i="12"/>
  <c r="Z539" i="12"/>
  <c r="Y539" i="12"/>
  <c r="X539" i="12"/>
  <c r="W539" i="12"/>
  <c r="V539" i="12"/>
  <c r="U539" i="12"/>
  <c r="T539" i="12"/>
  <c r="S539" i="12"/>
  <c r="R539" i="12"/>
  <c r="Q539" i="12"/>
  <c r="AF538" i="12"/>
  <c r="AE538" i="12"/>
  <c r="AD538" i="12"/>
  <c r="AC538" i="12"/>
  <c r="AB538" i="12"/>
  <c r="AA538" i="12"/>
  <c r="Z538" i="12"/>
  <c r="Y538" i="12"/>
  <c r="X538" i="12"/>
  <c r="W538" i="12"/>
  <c r="V538" i="12"/>
  <c r="U538" i="12"/>
  <c r="T538" i="12"/>
  <c r="S538" i="12"/>
  <c r="R538" i="12"/>
  <c r="Q538" i="12"/>
  <c r="AF537" i="12"/>
  <c r="AE537" i="12"/>
  <c r="AD537" i="12"/>
  <c r="AC537" i="12"/>
  <c r="AB537" i="12"/>
  <c r="AA537" i="12"/>
  <c r="Z537" i="12"/>
  <c r="Y537" i="12"/>
  <c r="X537" i="12"/>
  <c r="W537" i="12"/>
  <c r="V537" i="12"/>
  <c r="U537" i="12"/>
  <c r="T537" i="12"/>
  <c r="S537" i="12"/>
  <c r="R537" i="12"/>
  <c r="Q537" i="12"/>
  <c r="AF536" i="12"/>
  <c r="AE536" i="12"/>
  <c r="AD536" i="12"/>
  <c r="AC536" i="12"/>
  <c r="AB536" i="12"/>
  <c r="AA536" i="12"/>
  <c r="Z536" i="12"/>
  <c r="Y536" i="12"/>
  <c r="X536" i="12"/>
  <c r="W536" i="12"/>
  <c r="V536" i="12"/>
  <c r="U536" i="12"/>
  <c r="T536" i="12"/>
  <c r="S536" i="12"/>
  <c r="R536" i="12"/>
  <c r="Q536" i="12"/>
  <c r="AF535" i="12"/>
  <c r="AE535" i="12"/>
  <c r="AD535" i="12"/>
  <c r="AC535" i="12"/>
  <c r="AB535" i="12"/>
  <c r="AA535" i="12"/>
  <c r="Z535" i="12"/>
  <c r="Y535" i="12"/>
  <c r="X535" i="12"/>
  <c r="W535" i="12"/>
  <c r="V535" i="12"/>
  <c r="U535" i="12"/>
  <c r="T535" i="12"/>
  <c r="S535" i="12"/>
  <c r="R535" i="12"/>
  <c r="Q535" i="12"/>
  <c r="AF534" i="12"/>
  <c r="AE534" i="12"/>
  <c r="AD534" i="12"/>
  <c r="AC534" i="12"/>
  <c r="AB534" i="12"/>
  <c r="AA534" i="12"/>
  <c r="Z534" i="12"/>
  <c r="Y534" i="12"/>
  <c r="X534" i="12"/>
  <c r="W534" i="12"/>
  <c r="V534" i="12"/>
  <c r="U534" i="12"/>
  <c r="T534" i="12"/>
  <c r="S534" i="12"/>
  <c r="R534" i="12"/>
  <c r="Q534" i="12"/>
  <c r="AF533" i="12"/>
  <c r="AE533" i="12"/>
  <c r="AD533" i="12"/>
  <c r="AC533" i="12"/>
  <c r="AB533" i="12"/>
  <c r="AA533" i="12"/>
  <c r="Z533" i="12"/>
  <c r="Y533" i="12"/>
  <c r="X533" i="12"/>
  <c r="W533" i="12"/>
  <c r="V533" i="12"/>
  <c r="U533" i="12"/>
  <c r="T533" i="12"/>
  <c r="S533" i="12"/>
  <c r="R533" i="12"/>
  <c r="Q533" i="12"/>
  <c r="AF532" i="12"/>
  <c r="AE532" i="12"/>
  <c r="AD532" i="12"/>
  <c r="AC532" i="12"/>
  <c r="AB532" i="12"/>
  <c r="AA532" i="12"/>
  <c r="Z532" i="12"/>
  <c r="Y532" i="12"/>
  <c r="X532" i="12"/>
  <c r="W532" i="12"/>
  <c r="V532" i="12"/>
  <c r="U532" i="12"/>
  <c r="T532" i="12"/>
  <c r="S532" i="12"/>
  <c r="R532" i="12"/>
  <c r="Q532" i="12"/>
  <c r="AF531" i="12"/>
  <c r="AE531" i="12"/>
  <c r="AD531" i="12"/>
  <c r="AC531" i="12"/>
  <c r="AB531" i="12"/>
  <c r="AA531" i="12"/>
  <c r="Z531" i="12"/>
  <c r="Y531" i="12"/>
  <c r="X531" i="12"/>
  <c r="W531" i="12"/>
  <c r="V531" i="12"/>
  <c r="U531" i="12"/>
  <c r="T531" i="12"/>
  <c r="S531" i="12"/>
  <c r="R531" i="12"/>
  <c r="Q531" i="12"/>
  <c r="AF530" i="12"/>
  <c r="AE530" i="12"/>
  <c r="AD530" i="12"/>
  <c r="AC530" i="12"/>
  <c r="AB530" i="12"/>
  <c r="AA530" i="12"/>
  <c r="Z530" i="12"/>
  <c r="Y530" i="12"/>
  <c r="X530" i="12"/>
  <c r="W530" i="12"/>
  <c r="V530" i="12"/>
  <c r="U530" i="12"/>
  <c r="T530" i="12"/>
  <c r="S530" i="12"/>
  <c r="R530" i="12"/>
  <c r="Q530" i="12"/>
  <c r="AF529" i="12"/>
  <c r="AE529" i="12"/>
  <c r="AD529" i="12"/>
  <c r="AC529" i="12"/>
  <c r="AB529" i="12"/>
  <c r="AA529" i="12"/>
  <c r="Z529" i="12"/>
  <c r="Y529" i="12"/>
  <c r="X529" i="12"/>
  <c r="W529" i="12"/>
  <c r="V529" i="12"/>
  <c r="U529" i="12"/>
  <c r="T529" i="12"/>
  <c r="S529" i="12"/>
  <c r="R529" i="12"/>
  <c r="Q529" i="12"/>
  <c r="AF528" i="12"/>
  <c r="AE528" i="12"/>
  <c r="AD528" i="12"/>
  <c r="AC528" i="12"/>
  <c r="AB528" i="12"/>
  <c r="AA528" i="12"/>
  <c r="Z528" i="12"/>
  <c r="Y528" i="12"/>
  <c r="X528" i="12"/>
  <c r="W528" i="12"/>
  <c r="V528" i="12"/>
  <c r="U528" i="12"/>
  <c r="T528" i="12"/>
  <c r="S528" i="12"/>
  <c r="R528" i="12"/>
  <c r="Q528" i="12"/>
  <c r="AF527" i="12"/>
  <c r="AE527" i="12"/>
  <c r="AD527" i="12"/>
  <c r="AC527" i="12"/>
  <c r="AB527" i="12"/>
  <c r="AA527" i="12"/>
  <c r="Z527" i="12"/>
  <c r="Y527" i="12"/>
  <c r="X527" i="12"/>
  <c r="W527" i="12"/>
  <c r="V527" i="12"/>
  <c r="U527" i="12"/>
  <c r="T527" i="12"/>
  <c r="S527" i="12"/>
  <c r="R527" i="12"/>
  <c r="Q527" i="12"/>
  <c r="AF526" i="12"/>
  <c r="AE526" i="12"/>
  <c r="AD526" i="12"/>
  <c r="AC526" i="12"/>
  <c r="AB526" i="12"/>
  <c r="AA526" i="12"/>
  <c r="Z526" i="12"/>
  <c r="Y526" i="12"/>
  <c r="X526" i="12"/>
  <c r="W526" i="12"/>
  <c r="V526" i="12"/>
  <c r="U526" i="12"/>
  <c r="T526" i="12"/>
  <c r="S526" i="12"/>
  <c r="R526" i="12"/>
  <c r="Q526" i="12"/>
  <c r="AF525" i="12"/>
  <c r="AE525" i="12"/>
  <c r="AD525" i="12"/>
  <c r="AC525" i="12"/>
  <c r="AB525" i="12"/>
  <c r="AA525" i="12"/>
  <c r="Z525" i="12"/>
  <c r="Y525" i="12"/>
  <c r="X525" i="12"/>
  <c r="W525" i="12"/>
  <c r="V525" i="12"/>
  <c r="U525" i="12"/>
  <c r="T525" i="12"/>
  <c r="S525" i="12"/>
  <c r="R525" i="12"/>
  <c r="Q525" i="12"/>
  <c r="AF524" i="12"/>
  <c r="AE524" i="12"/>
  <c r="AD524" i="12"/>
  <c r="AC524" i="12"/>
  <c r="AB524" i="12"/>
  <c r="AA524" i="12"/>
  <c r="Z524" i="12"/>
  <c r="Y524" i="12"/>
  <c r="X524" i="12"/>
  <c r="W524" i="12"/>
  <c r="V524" i="12"/>
  <c r="U524" i="12"/>
  <c r="T524" i="12"/>
  <c r="S524" i="12"/>
  <c r="R524" i="12"/>
  <c r="Q524" i="12"/>
  <c r="AF523" i="12"/>
  <c r="AE523" i="12"/>
  <c r="AD523" i="12"/>
  <c r="AC523" i="12"/>
  <c r="AB523" i="12"/>
  <c r="AA523" i="12"/>
  <c r="Z523" i="12"/>
  <c r="Y523" i="12"/>
  <c r="X523" i="12"/>
  <c r="W523" i="12"/>
  <c r="V523" i="12"/>
  <c r="U523" i="12"/>
  <c r="T523" i="12"/>
  <c r="S523" i="12"/>
  <c r="R523" i="12"/>
  <c r="Q523" i="12"/>
  <c r="AF522" i="12"/>
  <c r="AE522" i="12"/>
  <c r="AD522" i="12"/>
  <c r="AC522" i="12"/>
  <c r="AB522" i="12"/>
  <c r="AA522" i="12"/>
  <c r="Z522" i="12"/>
  <c r="Y522" i="12"/>
  <c r="X522" i="12"/>
  <c r="W522" i="12"/>
  <c r="V522" i="12"/>
  <c r="U522" i="12"/>
  <c r="T522" i="12"/>
  <c r="S522" i="12"/>
  <c r="R522" i="12"/>
  <c r="Q522" i="12"/>
  <c r="AF521" i="12"/>
  <c r="AE521" i="12"/>
  <c r="AD521" i="12"/>
  <c r="AC521" i="12"/>
  <c r="AB521" i="12"/>
  <c r="AA521" i="12"/>
  <c r="Z521" i="12"/>
  <c r="Y521" i="12"/>
  <c r="X521" i="12"/>
  <c r="W521" i="12"/>
  <c r="V521" i="12"/>
  <c r="U521" i="12"/>
  <c r="T521" i="12"/>
  <c r="S521" i="12"/>
  <c r="R521" i="12"/>
  <c r="Q521" i="12"/>
  <c r="AF520" i="12"/>
  <c r="AE520" i="12"/>
  <c r="AD520" i="12"/>
  <c r="AC520" i="12"/>
  <c r="AB520" i="12"/>
  <c r="AA520" i="12"/>
  <c r="Z520" i="12"/>
  <c r="Y520" i="12"/>
  <c r="X520" i="12"/>
  <c r="W520" i="12"/>
  <c r="V520" i="12"/>
  <c r="U520" i="12"/>
  <c r="T520" i="12"/>
  <c r="S520" i="12"/>
  <c r="R520" i="12"/>
  <c r="Q520" i="12"/>
  <c r="AF519" i="12"/>
  <c r="AE519" i="12"/>
  <c r="AD519" i="12"/>
  <c r="AC519" i="12"/>
  <c r="AB519" i="12"/>
  <c r="AA519" i="12"/>
  <c r="Z519" i="12"/>
  <c r="Y519" i="12"/>
  <c r="X519" i="12"/>
  <c r="W519" i="12"/>
  <c r="V519" i="12"/>
  <c r="U519" i="12"/>
  <c r="T519" i="12"/>
  <c r="S519" i="12"/>
  <c r="R519" i="12"/>
  <c r="Q519" i="12"/>
  <c r="AF518" i="12"/>
  <c r="AE518" i="12"/>
  <c r="AD518" i="12"/>
  <c r="AC518" i="12"/>
  <c r="AB518" i="12"/>
  <c r="AA518" i="12"/>
  <c r="Z518" i="12"/>
  <c r="Y518" i="12"/>
  <c r="X518" i="12"/>
  <c r="W518" i="12"/>
  <c r="V518" i="12"/>
  <c r="U518" i="12"/>
  <c r="T518" i="12"/>
  <c r="S518" i="12"/>
  <c r="R518" i="12"/>
  <c r="Q518" i="12"/>
  <c r="AF517" i="12"/>
  <c r="AE517" i="12"/>
  <c r="AD517" i="12"/>
  <c r="AC517" i="12"/>
  <c r="AB517" i="12"/>
  <c r="AA517" i="12"/>
  <c r="Z517" i="12"/>
  <c r="Y517" i="12"/>
  <c r="X517" i="12"/>
  <c r="W517" i="12"/>
  <c r="V517" i="12"/>
  <c r="U517" i="12"/>
  <c r="T517" i="12"/>
  <c r="S517" i="12"/>
  <c r="R517" i="12"/>
  <c r="Q517" i="12"/>
  <c r="AF516" i="12"/>
  <c r="AE516" i="12"/>
  <c r="AD516" i="12"/>
  <c r="AC516" i="12"/>
  <c r="AB516" i="12"/>
  <c r="AA516" i="12"/>
  <c r="Z516" i="12"/>
  <c r="Y516" i="12"/>
  <c r="X516" i="12"/>
  <c r="W516" i="12"/>
  <c r="V516" i="12"/>
  <c r="U516" i="12"/>
  <c r="T516" i="12"/>
  <c r="S516" i="12"/>
  <c r="R516" i="12"/>
  <c r="Q516" i="12"/>
  <c r="AF515" i="12"/>
  <c r="AE515" i="12"/>
  <c r="AD515" i="12"/>
  <c r="AC515" i="12"/>
  <c r="AB515" i="12"/>
  <c r="AA515" i="12"/>
  <c r="Z515" i="12"/>
  <c r="Y515" i="12"/>
  <c r="X515" i="12"/>
  <c r="W515" i="12"/>
  <c r="V515" i="12"/>
  <c r="U515" i="12"/>
  <c r="T515" i="12"/>
  <c r="S515" i="12"/>
  <c r="R515" i="12"/>
  <c r="Q515" i="12"/>
  <c r="AF514" i="12"/>
  <c r="AE514" i="12"/>
  <c r="AD514" i="12"/>
  <c r="AC514" i="12"/>
  <c r="AB514" i="12"/>
  <c r="AA514" i="12"/>
  <c r="Z514" i="12"/>
  <c r="Y514" i="12"/>
  <c r="X514" i="12"/>
  <c r="W514" i="12"/>
  <c r="V514" i="12"/>
  <c r="U514" i="12"/>
  <c r="T514" i="12"/>
  <c r="S514" i="12"/>
  <c r="R514" i="12"/>
  <c r="Q514" i="12"/>
  <c r="AF513" i="12"/>
  <c r="AE513" i="12"/>
  <c r="AD513" i="12"/>
  <c r="AC513" i="12"/>
  <c r="AB513" i="12"/>
  <c r="AA513" i="12"/>
  <c r="Z513" i="12"/>
  <c r="Y513" i="12"/>
  <c r="X513" i="12"/>
  <c r="W513" i="12"/>
  <c r="V513" i="12"/>
  <c r="U513" i="12"/>
  <c r="T513" i="12"/>
  <c r="S513" i="12"/>
  <c r="R513" i="12"/>
  <c r="Q513" i="12"/>
  <c r="AF512" i="12"/>
  <c r="AE512" i="12"/>
  <c r="AD512" i="12"/>
  <c r="AC512" i="12"/>
  <c r="AB512" i="12"/>
  <c r="AA512" i="12"/>
  <c r="Z512" i="12"/>
  <c r="Y512" i="12"/>
  <c r="X512" i="12"/>
  <c r="W512" i="12"/>
  <c r="V512" i="12"/>
  <c r="U512" i="12"/>
  <c r="T512" i="12"/>
  <c r="S512" i="12"/>
  <c r="R512" i="12"/>
  <c r="Q512" i="12"/>
  <c r="AF511" i="12"/>
  <c r="AE511" i="12"/>
  <c r="AD511" i="12"/>
  <c r="AC511" i="12"/>
  <c r="AB511" i="12"/>
  <c r="AA511" i="12"/>
  <c r="Z511" i="12"/>
  <c r="Y511" i="12"/>
  <c r="X511" i="12"/>
  <c r="W511" i="12"/>
  <c r="V511" i="12"/>
  <c r="U511" i="12"/>
  <c r="T511" i="12"/>
  <c r="S511" i="12"/>
  <c r="R511" i="12"/>
  <c r="Q511" i="12"/>
  <c r="AF510" i="12"/>
  <c r="AE510" i="12"/>
  <c r="AD510" i="12"/>
  <c r="AC510" i="12"/>
  <c r="AB510" i="12"/>
  <c r="AA510" i="12"/>
  <c r="Z510" i="12"/>
  <c r="Y510" i="12"/>
  <c r="X510" i="12"/>
  <c r="W510" i="12"/>
  <c r="V510" i="12"/>
  <c r="U510" i="12"/>
  <c r="T510" i="12"/>
  <c r="S510" i="12"/>
  <c r="R510" i="12"/>
  <c r="Q510" i="12"/>
  <c r="AF509" i="12"/>
  <c r="AE509" i="12"/>
  <c r="AD509" i="12"/>
  <c r="AC509" i="12"/>
  <c r="AB509" i="12"/>
  <c r="AA509" i="12"/>
  <c r="Z509" i="12"/>
  <c r="Y509" i="12"/>
  <c r="X509" i="12"/>
  <c r="W509" i="12"/>
  <c r="V509" i="12"/>
  <c r="U509" i="12"/>
  <c r="T509" i="12"/>
  <c r="S509" i="12"/>
  <c r="R509" i="12"/>
  <c r="Q509" i="12"/>
  <c r="AF508" i="12"/>
  <c r="AE508" i="12"/>
  <c r="AD508" i="12"/>
  <c r="AC508" i="12"/>
  <c r="AB508" i="12"/>
  <c r="AA508" i="12"/>
  <c r="Z508" i="12"/>
  <c r="Y508" i="12"/>
  <c r="X508" i="12"/>
  <c r="W508" i="12"/>
  <c r="V508" i="12"/>
  <c r="U508" i="12"/>
  <c r="T508" i="12"/>
  <c r="S508" i="12"/>
  <c r="R508" i="12"/>
  <c r="Q508" i="12"/>
  <c r="AF507" i="12"/>
  <c r="AE507" i="12"/>
  <c r="AD507" i="12"/>
  <c r="AC507" i="12"/>
  <c r="AB507" i="12"/>
  <c r="AA507" i="12"/>
  <c r="Z507" i="12"/>
  <c r="Y507" i="12"/>
  <c r="X507" i="12"/>
  <c r="W507" i="12"/>
  <c r="V507" i="12"/>
  <c r="U507" i="12"/>
  <c r="T507" i="12"/>
  <c r="S507" i="12"/>
  <c r="R507" i="12"/>
  <c r="Q507" i="12"/>
  <c r="AF506" i="12"/>
  <c r="AE506" i="12"/>
  <c r="AD506" i="12"/>
  <c r="AC506" i="12"/>
  <c r="AB506" i="12"/>
  <c r="AA506" i="12"/>
  <c r="Z506" i="12"/>
  <c r="Y506" i="12"/>
  <c r="X506" i="12"/>
  <c r="W506" i="12"/>
  <c r="V506" i="12"/>
  <c r="U506" i="12"/>
  <c r="T506" i="12"/>
  <c r="S506" i="12"/>
  <c r="R506" i="12"/>
  <c r="Q506" i="12"/>
  <c r="AF505" i="12"/>
  <c r="AE505" i="12"/>
  <c r="AD505" i="12"/>
  <c r="AC505" i="12"/>
  <c r="AB505" i="12"/>
  <c r="AA505" i="12"/>
  <c r="Z505" i="12"/>
  <c r="Y505" i="12"/>
  <c r="X505" i="12"/>
  <c r="W505" i="12"/>
  <c r="V505" i="12"/>
  <c r="U505" i="12"/>
  <c r="T505" i="12"/>
  <c r="S505" i="12"/>
  <c r="R505" i="12"/>
  <c r="Q505" i="12"/>
  <c r="AF504" i="12"/>
  <c r="AE504" i="12"/>
  <c r="AD504" i="12"/>
  <c r="AC504" i="12"/>
  <c r="AB504" i="12"/>
  <c r="AA504" i="12"/>
  <c r="Z504" i="12"/>
  <c r="Y504" i="12"/>
  <c r="X504" i="12"/>
  <c r="W504" i="12"/>
  <c r="V504" i="12"/>
  <c r="U504" i="12"/>
  <c r="T504" i="12"/>
  <c r="S504" i="12"/>
  <c r="R504" i="12"/>
  <c r="Q504" i="12"/>
  <c r="AF503" i="12"/>
  <c r="AE503" i="12"/>
  <c r="AD503" i="12"/>
  <c r="AC503" i="12"/>
  <c r="AB503" i="12"/>
  <c r="AA503" i="12"/>
  <c r="Z503" i="12"/>
  <c r="Y503" i="12"/>
  <c r="X503" i="12"/>
  <c r="W503" i="12"/>
  <c r="V503" i="12"/>
  <c r="U503" i="12"/>
  <c r="T503" i="12"/>
  <c r="S503" i="12"/>
  <c r="R503" i="12"/>
  <c r="Q503" i="12"/>
  <c r="AF502" i="12"/>
  <c r="AE502" i="12"/>
  <c r="AD502" i="12"/>
  <c r="AC502" i="12"/>
  <c r="AB502" i="12"/>
  <c r="AA502" i="12"/>
  <c r="Z502" i="12"/>
  <c r="Y502" i="12"/>
  <c r="X502" i="12"/>
  <c r="W502" i="12"/>
  <c r="V502" i="12"/>
  <c r="U502" i="12"/>
  <c r="T502" i="12"/>
  <c r="S502" i="12"/>
  <c r="R502" i="12"/>
  <c r="Q502" i="12"/>
  <c r="AF501" i="12"/>
  <c r="AE501" i="12"/>
  <c r="AD501" i="12"/>
  <c r="AC501" i="12"/>
  <c r="AB501" i="12"/>
  <c r="AA501" i="12"/>
  <c r="Z501" i="12"/>
  <c r="Y501" i="12"/>
  <c r="X501" i="12"/>
  <c r="W501" i="12"/>
  <c r="V501" i="12"/>
  <c r="U501" i="12"/>
  <c r="T501" i="12"/>
  <c r="S501" i="12"/>
  <c r="R501" i="12"/>
  <c r="Q501" i="12"/>
  <c r="AF500" i="12"/>
  <c r="AE500" i="12"/>
  <c r="AD500" i="12"/>
  <c r="AC500" i="12"/>
  <c r="AB500" i="12"/>
  <c r="AA500" i="12"/>
  <c r="Z500" i="12"/>
  <c r="Y500" i="12"/>
  <c r="X500" i="12"/>
  <c r="W500" i="12"/>
  <c r="V500" i="12"/>
  <c r="U500" i="12"/>
  <c r="T500" i="12"/>
  <c r="S500" i="12"/>
  <c r="R500" i="12"/>
  <c r="Q500" i="12"/>
  <c r="AF499" i="12"/>
  <c r="AE499" i="12"/>
  <c r="AD499" i="12"/>
  <c r="AC499" i="12"/>
  <c r="AB499" i="12"/>
  <c r="AA499" i="12"/>
  <c r="Z499" i="12"/>
  <c r="Y499" i="12"/>
  <c r="X499" i="12"/>
  <c r="W499" i="12"/>
  <c r="V499" i="12"/>
  <c r="U499" i="12"/>
  <c r="T499" i="12"/>
  <c r="S499" i="12"/>
  <c r="R499" i="12"/>
  <c r="Q499" i="12"/>
  <c r="AF498" i="12"/>
  <c r="AE498" i="12"/>
  <c r="AD498" i="12"/>
  <c r="AC498" i="12"/>
  <c r="AB498" i="12"/>
  <c r="AA498" i="12"/>
  <c r="Z498" i="12"/>
  <c r="Y498" i="12"/>
  <c r="X498" i="12"/>
  <c r="W498" i="12"/>
  <c r="V498" i="12"/>
  <c r="U498" i="12"/>
  <c r="T498" i="12"/>
  <c r="S498" i="12"/>
  <c r="R498" i="12"/>
  <c r="Q498" i="12"/>
  <c r="AF497" i="12"/>
  <c r="AE497" i="12"/>
  <c r="AD497" i="12"/>
  <c r="AC497" i="12"/>
  <c r="AB497" i="12"/>
  <c r="AA497" i="12"/>
  <c r="Z497" i="12"/>
  <c r="Y497" i="12"/>
  <c r="X497" i="12"/>
  <c r="W497" i="12"/>
  <c r="V497" i="12"/>
  <c r="U497" i="12"/>
  <c r="T497" i="12"/>
  <c r="S497" i="12"/>
  <c r="R497" i="12"/>
  <c r="Q497" i="12"/>
  <c r="AF496" i="12"/>
  <c r="AE496" i="12"/>
  <c r="AD496" i="12"/>
  <c r="AC496" i="12"/>
  <c r="AB496" i="12"/>
  <c r="AA496" i="12"/>
  <c r="Z496" i="12"/>
  <c r="Y496" i="12"/>
  <c r="X496" i="12"/>
  <c r="W496" i="12"/>
  <c r="V496" i="12"/>
  <c r="U496" i="12"/>
  <c r="T496" i="12"/>
  <c r="S496" i="12"/>
  <c r="R496" i="12"/>
  <c r="Q496" i="12"/>
  <c r="AF495" i="12"/>
  <c r="AE495" i="12"/>
  <c r="AD495" i="12"/>
  <c r="AC495" i="12"/>
  <c r="AB495" i="12"/>
  <c r="AA495" i="12"/>
  <c r="Z495" i="12"/>
  <c r="Y495" i="12"/>
  <c r="X495" i="12"/>
  <c r="W495" i="12"/>
  <c r="V495" i="12"/>
  <c r="U495" i="12"/>
  <c r="T495" i="12"/>
  <c r="S495" i="12"/>
  <c r="R495" i="12"/>
  <c r="Q495" i="12"/>
  <c r="AF494" i="12"/>
  <c r="AE494" i="12"/>
  <c r="AD494" i="12"/>
  <c r="AC494" i="12"/>
  <c r="AB494" i="12"/>
  <c r="AA494" i="12"/>
  <c r="Z494" i="12"/>
  <c r="Y494" i="12"/>
  <c r="X494" i="12"/>
  <c r="W494" i="12"/>
  <c r="V494" i="12"/>
  <c r="U494" i="12"/>
  <c r="T494" i="12"/>
  <c r="S494" i="12"/>
  <c r="R494" i="12"/>
  <c r="Q494" i="12"/>
  <c r="AF493" i="12"/>
  <c r="AE493" i="12"/>
  <c r="AD493" i="12"/>
  <c r="AC493" i="12"/>
  <c r="AB493" i="12"/>
  <c r="AA493" i="12"/>
  <c r="Z493" i="12"/>
  <c r="Y493" i="12"/>
  <c r="X493" i="12"/>
  <c r="W493" i="12"/>
  <c r="V493" i="12"/>
  <c r="U493" i="12"/>
  <c r="T493" i="12"/>
  <c r="S493" i="12"/>
  <c r="R493" i="12"/>
  <c r="Q493" i="12"/>
  <c r="AF492" i="12"/>
  <c r="AE492" i="12"/>
  <c r="AD492" i="12"/>
  <c r="AC492" i="12"/>
  <c r="AB492" i="12"/>
  <c r="AA492" i="12"/>
  <c r="Z492" i="12"/>
  <c r="Y492" i="12"/>
  <c r="X492" i="12"/>
  <c r="W492" i="12"/>
  <c r="V492" i="12"/>
  <c r="U492" i="12"/>
  <c r="T492" i="12"/>
  <c r="S492" i="12"/>
  <c r="R492" i="12"/>
  <c r="Q492" i="12"/>
  <c r="AF491" i="12"/>
  <c r="AE491" i="12"/>
  <c r="AD491" i="12"/>
  <c r="AC491" i="12"/>
  <c r="AB491" i="12"/>
  <c r="AA491" i="12"/>
  <c r="Z491" i="12"/>
  <c r="Y491" i="12"/>
  <c r="X491" i="12"/>
  <c r="W491" i="12"/>
  <c r="V491" i="12"/>
  <c r="U491" i="12"/>
  <c r="T491" i="12"/>
  <c r="S491" i="12"/>
  <c r="R491" i="12"/>
  <c r="Q491" i="12"/>
  <c r="AF490" i="12"/>
  <c r="AE490" i="12"/>
  <c r="AD490" i="12"/>
  <c r="AC490" i="12"/>
  <c r="AB490" i="12"/>
  <c r="AA490" i="12"/>
  <c r="Z490" i="12"/>
  <c r="Y490" i="12"/>
  <c r="X490" i="12"/>
  <c r="W490" i="12"/>
  <c r="V490" i="12"/>
  <c r="U490" i="12"/>
  <c r="T490" i="12"/>
  <c r="S490" i="12"/>
  <c r="R490" i="12"/>
  <c r="Q490" i="12"/>
  <c r="AF489" i="12"/>
  <c r="AE489" i="12"/>
  <c r="AD489" i="12"/>
  <c r="AC489" i="12"/>
  <c r="AB489" i="12"/>
  <c r="AA489" i="12"/>
  <c r="Z489" i="12"/>
  <c r="Y489" i="12"/>
  <c r="X489" i="12"/>
  <c r="W489" i="12"/>
  <c r="V489" i="12"/>
  <c r="U489" i="12"/>
  <c r="T489" i="12"/>
  <c r="S489" i="12"/>
  <c r="R489" i="12"/>
  <c r="Q489" i="12"/>
  <c r="AF488" i="12"/>
  <c r="AE488" i="12"/>
  <c r="AD488" i="12"/>
  <c r="AC488" i="12"/>
  <c r="AB488" i="12"/>
  <c r="AA488" i="12"/>
  <c r="Z488" i="12"/>
  <c r="Y488" i="12"/>
  <c r="X488" i="12"/>
  <c r="W488" i="12"/>
  <c r="V488" i="12"/>
  <c r="U488" i="12"/>
  <c r="T488" i="12"/>
  <c r="S488" i="12"/>
  <c r="R488" i="12"/>
  <c r="Q488" i="12"/>
  <c r="AF487" i="12"/>
  <c r="AE487" i="12"/>
  <c r="AD487" i="12"/>
  <c r="AC487" i="12"/>
  <c r="AB487" i="12"/>
  <c r="AA487" i="12"/>
  <c r="Z487" i="12"/>
  <c r="Y487" i="12"/>
  <c r="X487" i="12"/>
  <c r="W487" i="12"/>
  <c r="V487" i="12"/>
  <c r="U487" i="12"/>
  <c r="T487" i="12"/>
  <c r="S487" i="12"/>
  <c r="R487" i="12"/>
  <c r="Q487" i="12"/>
  <c r="AF486" i="12"/>
  <c r="AE486" i="12"/>
  <c r="AD486" i="12"/>
  <c r="AC486" i="12"/>
  <c r="AB486" i="12"/>
  <c r="AA486" i="12"/>
  <c r="Z486" i="12"/>
  <c r="Y486" i="12"/>
  <c r="X486" i="12"/>
  <c r="W486" i="12"/>
  <c r="V486" i="12"/>
  <c r="U486" i="12"/>
  <c r="T486" i="12"/>
  <c r="S486" i="12"/>
  <c r="R486" i="12"/>
  <c r="Q486" i="12"/>
  <c r="AF485" i="12"/>
  <c r="AE485" i="12"/>
  <c r="AD485" i="12"/>
  <c r="AC485" i="12"/>
  <c r="AB485" i="12"/>
  <c r="AA485" i="12"/>
  <c r="Z485" i="12"/>
  <c r="Y485" i="12"/>
  <c r="X485" i="12"/>
  <c r="W485" i="12"/>
  <c r="V485" i="12"/>
  <c r="U485" i="12"/>
  <c r="T485" i="12"/>
  <c r="S485" i="12"/>
  <c r="R485" i="12"/>
  <c r="Q485" i="12"/>
  <c r="AF484" i="12"/>
  <c r="AE484" i="12"/>
  <c r="AD484" i="12"/>
  <c r="AC484" i="12"/>
  <c r="AB484" i="12"/>
  <c r="AA484" i="12"/>
  <c r="Z484" i="12"/>
  <c r="Y484" i="12"/>
  <c r="X484" i="12"/>
  <c r="W484" i="12"/>
  <c r="V484" i="12"/>
  <c r="U484" i="12"/>
  <c r="T484" i="12"/>
  <c r="S484" i="12"/>
  <c r="R484" i="12"/>
  <c r="Q484" i="12"/>
  <c r="AF483" i="12"/>
  <c r="AE483" i="12"/>
  <c r="AD483" i="12"/>
  <c r="AC483" i="12"/>
  <c r="AB483" i="12"/>
  <c r="AA483" i="12"/>
  <c r="Z483" i="12"/>
  <c r="Y483" i="12"/>
  <c r="X483" i="12"/>
  <c r="W483" i="12"/>
  <c r="V483" i="12"/>
  <c r="U483" i="12"/>
  <c r="T483" i="12"/>
  <c r="S483" i="12"/>
  <c r="R483" i="12"/>
  <c r="Q483" i="12"/>
  <c r="AF482" i="12"/>
  <c r="AE482" i="12"/>
  <c r="AD482" i="12"/>
  <c r="AC482" i="12"/>
  <c r="AB482" i="12"/>
  <c r="AA482" i="12"/>
  <c r="Z482" i="12"/>
  <c r="Y482" i="12"/>
  <c r="X482" i="12"/>
  <c r="W482" i="12"/>
  <c r="V482" i="12"/>
  <c r="U482" i="12"/>
  <c r="T482" i="12"/>
  <c r="S482" i="12"/>
  <c r="R482" i="12"/>
  <c r="Q482" i="12"/>
  <c r="AF481" i="12"/>
  <c r="AE481" i="12"/>
  <c r="AD481" i="12"/>
  <c r="AC481" i="12"/>
  <c r="AB481" i="12"/>
  <c r="AA481" i="12"/>
  <c r="Z481" i="12"/>
  <c r="Y481" i="12"/>
  <c r="X481" i="12"/>
  <c r="W481" i="12"/>
  <c r="V481" i="12"/>
  <c r="U481" i="12"/>
  <c r="T481" i="12"/>
  <c r="S481" i="12"/>
  <c r="R481" i="12"/>
  <c r="Q481" i="12"/>
  <c r="AF480" i="12"/>
  <c r="AE480" i="12"/>
  <c r="AD480" i="12"/>
  <c r="AC480" i="12"/>
  <c r="AB480" i="12"/>
  <c r="AA480" i="12"/>
  <c r="Z480" i="12"/>
  <c r="Y480" i="12"/>
  <c r="X480" i="12"/>
  <c r="W480" i="12"/>
  <c r="V480" i="12"/>
  <c r="U480" i="12"/>
  <c r="T480" i="12"/>
  <c r="S480" i="12"/>
  <c r="R480" i="12"/>
  <c r="Q480" i="12"/>
  <c r="AF479" i="12"/>
  <c r="AE479" i="12"/>
  <c r="AD479" i="12"/>
  <c r="AC479" i="12"/>
  <c r="AB479" i="12"/>
  <c r="AA479" i="12"/>
  <c r="Z479" i="12"/>
  <c r="Y479" i="12"/>
  <c r="X479" i="12"/>
  <c r="W479" i="12"/>
  <c r="V479" i="12"/>
  <c r="U479" i="12"/>
  <c r="T479" i="12"/>
  <c r="S479" i="12"/>
  <c r="R479" i="12"/>
  <c r="Q479" i="12"/>
  <c r="AF478" i="12"/>
  <c r="AE478" i="12"/>
  <c r="AD478" i="12"/>
  <c r="AC478" i="12"/>
  <c r="AB478" i="12"/>
  <c r="AA478" i="12"/>
  <c r="Z478" i="12"/>
  <c r="Y478" i="12"/>
  <c r="X478" i="12"/>
  <c r="W478" i="12"/>
  <c r="V478" i="12"/>
  <c r="U478" i="12"/>
  <c r="T478" i="12"/>
  <c r="S478" i="12"/>
  <c r="R478" i="12"/>
  <c r="Q478" i="12"/>
  <c r="AF477" i="12"/>
  <c r="AE477" i="12"/>
  <c r="AD477" i="12"/>
  <c r="AC477" i="12"/>
  <c r="AB477" i="12"/>
  <c r="AA477" i="12"/>
  <c r="Z477" i="12"/>
  <c r="Y477" i="12"/>
  <c r="X477" i="12"/>
  <c r="W477" i="12"/>
  <c r="V477" i="12"/>
  <c r="U477" i="12"/>
  <c r="T477" i="12"/>
  <c r="S477" i="12"/>
  <c r="R477" i="12"/>
  <c r="Q477" i="12"/>
  <c r="AF476" i="12"/>
  <c r="AE476" i="12"/>
  <c r="AD476" i="12"/>
  <c r="AC476" i="12"/>
  <c r="AB476" i="12"/>
  <c r="AA476" i="12"/>
  <c r="Z476" i="12"/>
  <c r="Y476" i="12"/>
  <c r="X476" i="12"/>
  <c r="W476" i="12"/>
  <c r="V476" i="12"/>
  <c r="U476" i="12"/>
  <c r="T476" i="12"/>
  <c r="S476" i="12"/>
  <c r="R476" i="12"/>
  <c r="Q476" i="12"/>
  <c r="AF475" i="12"/>
  <c r="AE475" i="12"/>
  <c r="AD475" i="12"/>
  <c r="AC475" i="12"/>
  <c r="AB475" i="12"/>
  <c r="AA475" i="12"/>
  <c r="Z475" i="12"/>
  <c r="Y475" i="12"/>
  <c r="X475" i="12"/>
  <c r="W475" i="12"/>
  <c r="V475" i="12"/>
  <c r="U475" i="12"/>
  <c r="T475" i="12"/>
  <c r="S475" i="12"/>
  <c r="R475" i="12"/>
  <c r="Q475" i="12"/>
  <c r="AF474" i="12"/>
  <c r="AE474" i="12"/>
  <c r="AD474" i="12"/>
  <c r="AC474" i="12"/>
  <c r="AB474" i="12"/>
  <c r="AA474" i="12"/>
  <c r="Z474" i="12"/>
  <c r="Y474" i="12"/>
  <c r="X474" i="12"/>
  <c r="W474" i="12"/>
  <c r="V474" i="12"/>
  <c r="U474" i="12"/>
  <c r="T474" i="12"/>
  <c r="S474" i="12"/>
  <c r="R474" i="12"/>
  <c r="Q474" i="12"/>
  <c r="Q3" i="12"/>
  <c r="Q4" i="12"/>
  <c r="Q5" i="12"/>
  <c r="Q6" i="12"/>
  <c r="Q7" i="12"/>
  <c r="Q8" i="12"/>
  <c r="Q9" i="12"/>
  <c r="Q10" i="12"/>
  <c r="Q11" i="12"/>
  <c r="Q12" i="12"/>
  <c r="Q13" i="12"/>
  <c r="Q14" i="12"/>
  <c r="Q15" i="12"/>
  <c r="Q16" i="12"/>
  <c r="Q17" i="12"/>
  <c r="Q18" i="12"/>
  <c r="Q19" i="12"/>
  <c r="Q20" i="12"/>
  <c r="Q21" i="12"/>
  <c r="Q22" i="12"/>
  <c r="Q23" i="12"/>
  <c r="Q24" i="12"/>
  <c r="Q25" i="12"/>
  <c r="Q26" i="12"/>
  <c r="Q27" i="12"/>
  <c r="Q28" i="12"/>
  <c r="Q29" i="12"/>
  <c r="Q30" i="12"/>
  <c r="Q31" i="12"/>
  <c r="Q32" i="12"/>
  <c r="Q33" i="12"/>
  <c r="Q34" i="12"/>
  <c r="Q35" i="12"/>
  <c r="Q36" i="12"/>
  <c r="Q37" i="12"/>
  <c r="Q38" i="12"/>
  <c r="Q39" i="12"/>
  <c r="Q40" i="12"/>
  <c r="Q41" i="12"/>
  <c r="Q42" i="12"/>
  <c r="Q43" i="12"/>
  <c r="Q44" i="12"/>
  <c r="Q45" i="12"/>
  <c r="Q46" i="12"/>
  <c r="Q47" i="12"/>
  <c r="Q48" i="12"/>
  <c r="Q49" i="12"/>
  <c r="Q50" i="12"/>
  <c r="Q51" i="12"/>
  <c r="Q52" i="12"/>
  <c r="Q53" i="12"/>
  <c r="Q54" i="12"/>
  <c r="Q55" i="12"/>
  <c r="Q56" i="12"/>
  <c r="Q57" i="12"/>
  <c r="Q58" i="12"/>
  <c r="Q59" i="12"/>
  <c r="Q60" i="12"/>
  <c r="Q61" i="12"/>
  <c r="Q62" i="12"/>
  <c r="Q63" i="12"/>
  <c r="Q64" i="12"/>
  <c r="Q65" i="12"/>
  <c r="Q66" i="12"/>
  <c r="Q67" i="12"/>
  <c r="Q68" i="12"/>
  <c r="Q69" i="12"/>
  <c r="Q70" i="12"/>
  <c r="Q71" i="12"/>
  <c r="Q72" i="12"/>
  <c r="Q73" i="12"/>
  <c r="Q74" i="12"/>
  <c r="Q75" i="12"/>
  <c r="Q76" i="12"/>
  <c r="Q77" i="12"/>
  <c r="Q78" i="12"/>
  <c r="Q79" i="12"/>
  <c r="Q80" i="12"/>
  <c r="Q81" i="12"/>
  <c r="Q82" i="12"/>
  <c r="Q83" i="12"/>
  <c r="Q84" i="12"/>
  <c r="Q85" i="12"/>
  <c r="Q86" i="12"/>
  <c r="Q87" i="12"/>
  <c r="Q88" i="12"/>
  <c r="Q89" i="12"/>
  <c r="Q90" i="12"/>
  <c r="Q91" i="12"/>
  <c r="Q92" i="12"/>
  <c r="Q93" i="12"/>
  <c r="Q94" i="12"/>
  <c r="Q95" i="12"/>
  <c r="Q96" i="12"/>
  <c r="Q97" i="12"/>
  <c r="Q98" i="12"/>
  <c r="Q99" i="12"/>
  <c r="Q100" i="12"/>
  <c r="Q101" i="12"/>
  <c r="Q102" i="12"/>
  <c r="Q103" i="12"/>
  <c r="Q104" i="12"/>
  <c r="Q105" i="12"/>
  <c r="Q106" i="12"/>
  <c r="Q107" i="12"/>
  <c r="Q108" i="12"/>
  <c r="Q109" i="12"/>
  <c r="Q110" i="12"/>
  <c r="Q111" i="12"/>
  <c r="Q112" i="12"/>
  <c r="Q113" i="12"/>
  <c r="Q114" i="12"/>
  <c r="Q115" i="12"/>
  <c r="Q116" i="12"/>
  <c r="Q117" i="12"/>
  <c r="Q118" i="12"/>
  <c r="Q119" i="12"/>
  <c r="Q120" i="12"/>
  <c r="Q121" i="12"/>
  <c r="Q122" i="12"/>
  <c r="Q123" i="12"/>
  <c r="Q124" i="12"/>
  <c r="Q125" i="12"/>
  <c r="Q126" i="12"/>
  <c r="Q127" i="12"/>
  <c r="Q128" i="12"/>
  <c r="Q129" i="12"/>
  <c r="Q130" i="12"/>
  <c r="Q131" i="12"/>
  <c r="Q132" i="12"/>
  <c r="Q133" i="12"/>
  <c r="Q134" i="12"/>
  <c r="Q135" i="12"/>
  <c r="Q136" i="12"/>
  <c r="Q137" i="12"/>
  <c r="Q138" i="12"/>
  <c r="Q139" i="12"/>
  <c r="Q140" i="12"/>
  <c r="Q141" i="12"/>
  <c r="Q142" i="12"/>
  <c r="Q143" i="12"/>
  <c r="Q144" i="12"/>
  <c r="Q145" i="12"/>
  <c r="Q146" i="12"/>
  <c r="Q147" i="12"/>
  <c r="Q148" i="12"/>
  <c r="Q149" i="12"/>
  <c r="Q150" i="12"/>
  <c r="Q151" i="12"/>
  <c r="Q152" i="12"/>
  <c r="Q153" i="12"/>
  <c r="Q154" i="12"/>
  <c r="Q155" i="12"/>
  <c r="Q156" i="12"/>
  <c r="Q157" i="12"/>
  <c r="Q158" i="12"/>
  <c r="Q159" i="12"/>
  <c r="Q160" i="12"/>
  <c r="Q161" i="12"/>
  <c r="Q162" i="12"/>
  <c r="Q163" i="12"/>
  <c r="Q164" i="12"/>
  <c r="Q165" i="12"/>
  <c r="Q166" i="12"/>
  <c r="Q167" i="12"/>
  <c r="Q168" i="12"/>
  <c r="Q169" i="12"/>
  <c r="Q170" i="12"/>
  <c r="Q171" i="12"/>
  <c r="Q172" i="12"/>
  <c r="Q173" i="12"/>
  <c r="Q174" i="12"/>
  <c r="Q175" i="12"/>
  <c r="Q176" i="12"/>
  <c r="Q177" i="12"/>
  <c r="Q178" i="12"/>
  <c r="Q179" i="12"/>
  <c r="Q180" i="12"/>
  <c r="Q181" i="12"/>
  <c r="Q182" i="12"/>
  <c r="Q183" i="12"/>
  <c r="Q184" i="12"/>
  <c r="Q185" i="12"/>
  <c r="Q186" i="12"/>
  <c r="Q187" i="12"/>
  <c r="Q188" i="12"/>
  <c r="Q189" i="12"/>
  <c r="Q190" i="12"/>
  <c r="Q191" i="12"/>
  <c r="Q192" i="12"/>
  <c r="Q193" i="12"/>
  <c r="Q194" i="12"/>
  <c r="Q195" i="12"/>
  <c r="Q196" i="12"/>
  <c r="Q197" i="12"/>
  <c r="Q198" i="12"/>
  <c r="Q199" i="12"/>
  <c r="Q200" i="12"/>
  <c r="Q201" i="12"/>
  <c r="Q202" i="12"/>
  <c r="Q203" i="12"/>
  <c r="Q204" i="12"/>
  <c r="Q205" i="12"/>
  <c r="Q206" i="12"/>
  <c r="Q207" i="12"/>
  <c r="Q208" i="12"/>
  <c r="Q209" i="12"/>
  <c r="Q210" i="12"/>
  <c r="Q211" i="12"/>
  <c r="Q212" i="12"/>
  <c r="Q213" i="12"/>
  <c r="Q214" i="12"/>
  <c r="Q215" i="12"/>
  <c r="Q216" i="12"/>
  <c r="Q217" i="12"/>
  <c r="Q218" i="12"/>
  <c r="Q219" i="12"/>
  <c r="Q220" i="12"/>
  <c r="Q221" i="12"/>
  <c r="Q222" i="12"/>
  <c r="Q223" i="12"/>
  <c r="Q224" i="12"/>
  <c r="Q225" i="12"/>
  <c r="Q226" i="12"/>
  <c r="Q227" i="12"/>
  <c r="Q228" i="12"/>
  <c r="Q229" i="12"/>
  <c r="Q230" i="12"/>
  <c r="Q231" i="12"/>
  <c r="Q232" i="12"/>
  <c r="Q233" i="12"/>
  <c r="Q234" i="12"/>
  <c r="Q235" i="12"/>
  <c r="Q236" i="12"/>
  <c r="Q237" i="12"/>
  <c r="Q238" i="12"/>
  <c r="Q239" i="12"/>
  <c r="Q240" i="12"/>
  <c r="Q241" i="12"/>
  <c r="Q242" i="12"/>
  <c r="Q243" i="12"/>
  <c r="Q244" i="12"/>
  <c r="Q245" i="12"/>
  <c r="Q246" i="12"/>
  <c r="Q247" i="12"/>
  <c r="Q248" i="12"/>
  <c r="Q249" i="12"/>
  <c r="Q250" i="12"/>
  <c r="Q251" i="12"/>
  <c r="Q252" i="12"/>
  <c r="Q253" i="12"/>
  <c r="Q254" i="12"/>
  <c r="Q255" i="12"/>
  <c r="Q256" i="12"/>
  <c r="Q257" i="12"/>
  <c r="Q258" i="12"/>
  <c r="Q259" i="12"/>
  <c r="Q260" i="12"/>
  <c r="Q261" i="12"/>
  <c r="Q262" i="12"/>
  <c r="Q263" i="12"/>
  <c r="Q264" i="12"/>
  <c r="Q265" i="12"/>
  <c r="Q266" i="12"/>
  <c r="Q267" i="12"/>
  <c r="Q268" i="12"/>
  <c r="Q269" i="12"/>
  <c r="Q270" i="12"/>
  <c r="Q271" i="12"/>
  <c r="Q272" i="12"/>
  <c r="Q273" i="12"/>
  <c r="Q274" i="12"/>
  <c r="Q275" i="12"/>
  <c r="Q276" i="12"/>
  <c r="Q277" i="12"/>
  <c r="Q278" i="12"/>
  <c r="Q279" i="12"/>
  <c r="Q280" i="12"/>
  <c r="Q281" i="12"/>
  <c r="Q282" i="12"/>
  <c r="Q283" i="12"/>
  <c r="Q284" i="12"/>
  <c r="Q285" i="12"/>
  <c r="Q286" i="12"/>
  <c r="Q287" i="12"/>
  <c r="Q288" i="12"/>
  <c r="Q289" i="12"/>
  <c r="Q290" i="12"/>
  <c r="Q291" i="12"/>
  <c r="Q292" i="12"/>
  <c r="Q293" i="12"/>
  <c r="Q294" i="12"/>
  <c r="Q295" i="12"/>
  <c r="Q296" i="12"/>
  <c r="Q297" i="12"/>
  <c r="Q298" i="12"/>
  <c r="Q299" i="12"/>
  <c r="Q300" i="12"/>
  <c r="Q301" i="12"/>
  <c r="Q302" i="12"/>
  <c r="Q303" i="12"/>
  <c r="Q304" i="12"/>
  <c r="Q305" i="12"/>
  <c r="Q306" i="12"/>
  <c r="Q307" i="12"/>
  <c r="Q308" i="12"/>
  <c r="Q309" i="12"/>
  <c r="Q310" i="12"/>
  <c r="Q311" i="12"/>
  <c r="Q312" i="12"/>
  <c r="Q313" i="12"/>
  <c r="Q314" i="12"/>
  <c r="Q315" i="12"/>
  <c r="Q316" i="12"/>
  <c r="Q317" i="12"/>
  <c r="Q318" i="12"/>
  <c r="Q319" i="12"/>
  <c r="Q320" i="12"/>
  <c r="Q321" i="12"/>
  <c r="Q322" i="12"/>
  <c r="Q323" i="12"/>
  <c r="Q324" i="12"/>
  <c r="Q325" i="12"/>
  <c r="Q326" i="12"/>
  <c r="Q327" i="12"/>
  <c r="Q328" i="12"/>
  <c r="Q329" i="12"/>
  <c r="Q330" i="12"/>
  <c r="Q331" i="12"/>
  <c r="Q332" i="12"/>
  <c r="Q333" i="12"/>
  <c r="Q334" i="12"/>
  <c r="Q335" i="12"/>
  <c r="Q336" i="12"/>
  <c r="Q337" i="12"/>
  <c r="Q338" i="12"/>
  <c r="Q339" i="12"/>
  <c r="Q340" i="12"/>
  <c r="Q341" i="12"/>
  <c r="Q342" i="12"/>
  <c r="Q343" i="12"/>
  <c r="Q344" i="12"/>
  <c r="Q345" i="12"/>
  <c r="Q346" i="12"/>
  <c r="Q347" i="12"/>
  <c r="Q348" i="12"/>
  <c r="Q349" i="12"/>
  <c r="Q350" i="12"/>
  <c r="Q351" i="12"/>
  <c r="Q352" i="12"/>
  <c r="Q353" i="12"/>
  <c r="Q354" i="12"/>
  <c r="Q355" i="12"/>
  <c r="Q356" i="12"/>
  <c r="Q357" i="12"/>
  <c r="Q358" i="12"/>
  <c r="Q359" i="12"/>
  <c r="Q360" i="12"/>
  <c r="Q361" i="12"/>
  <c r="Q362" i="12"/>
  <c r="Q363" i="12"/>
  <c r="Q364" i="12"/>
  <c r="Q365" i="12"/>
  <c r="Q366" i="12"/>
  <c r="Q367" i="12"/>
  <c r="Q368" i="12"/>
  <c r="Q369" i="12"/>
  <c r="Q370" i="12"/>
  <c r="Q371" i="12"/>
  <c r="Q372" i="12"/>
  <c r="Q373" i="12"/>
  <c r="Q374" i="12"/>
  <c r="Q375" i="12"/>
  <c r="Q376" i="12"/>
  <c r="Q377" i="12"/>
  <c r="Q378" i="12"/>
  <c r="Q379" i="12"/>
  <c r="Q380" i="12"/>
  <c r="Q381" i="12"/>
  <c r="Q382" i="12"/>
  <c r="Q383" i="12"/>
  <c r="Q384" i="12"/>
  <c r="Q385" i="12"/>
  <c r="Q386" i="12"/>
  <c r="Q387" i="12"/>
  <c r="Q388" i="12"/>
  <c r="Q389" i="12"/>
  <c r="Q390" i="12"/>
  <c r="Q391" i="12"/>
  <c r="Q392" i="12"/>
  <c r="Q393" i="12"/>
  <c r="Q394" i="12"/>
  <c r="Q395" i="12"/>
  <c r="Q396" i="12"/>
  <c r="Q397" i="12"/>
  <c r="Q398" i="12"/>
  <c r="Q399" i="12"/>
  <c r="Q400" i="12"/>
  <c r="Q401" i="12"/>
  <c r="Q402" i="12"/>
  <c r="Q403" i="12"/>
  <c r="Q404" i="12"/>
  <c r="Q405" i="12"/>
  <c r="Q406" i="12"/>
  <c r="Q407" i="12"/>
  <c r="Q408" i="12"/>
  <c r="Q409" i="12"/>
  <c r="Q410" i="12"/>
  <c r="Q411" i="12"/>
  <c r="Q412" i="12"/>
  <c r="Q413" i="12"/>
  <c r="Q414" i="12"/>
  <c r="Q415" i="12"/>
  <c r="Q416" i="12"/>
  <c r="Q417" i="12"/>
  <c r="Q418" i="12"/>
  <c r="Q419" i="12"/>
  <c r="Q420" i="12"/>
  <c r="Q421" i="12"/>
  <c r="Q422" i="12"/>
  <c r="Q423" i="12"/>
  <c r="Q424" i="12"/>
  <c r="Q425" i="12"/>
  <c r="Q426" i="12"/>
  <c r="Q427" i="12"/>
  <c r="Q428" i="12"/>
  <c r="Q429" i="12"/>
  <c r="Q430" i="12"/>
  <c r="Q431" i="12"/>
  <c r="Q432" i="12"/>
  <c r="Q433" i="12"/>
  <c r="Q434" i="12"/>
  <c r="Q435" i="12"/>
  <c r="Q436" i="12"/>
  <c r="Q437" i="12"/>
  <c r="Q438" i="12"/>
  <c r="Q439" i="12"/>
  <c r="Q440" i="12"/>
  <c r="Q441" i="12"/>
  <c r="Q442" i="12"/>
  <c r="Q443" i="12"/>
  <c r="Q444" i="12"/>
  <c r="Q445" i="12"/>
  <c r="Q446" i="12"/>
  <c r="Q447" i="12"/>
  <c r="Q448" i="12"/>
  <c r="Q449" i="12"/>
  <c r="Q450" i="12"/>
  <c r="Q451" i="12"/>
  <c r="Q452" i="12"/>
  <c r="Q453" i="12"/>
  <c r="Q454" i="12"/>
  <c r="Q455" i="12"/>
  <c r="Q456" i="12"/>
  <c r="Q457" i="12"/>
  <c r="Q458" i="12"/>
  <c r="Q459" i="12"/>
  <c r="Q460" i="12"/>
  <c r="Q461" i="12"/>
  <c r="Q462" i="12"/>
  <c r="Q463" i="12"/>
  <c r="Q464" i="12"/>
  <c r="Q465" i="12"/>
  <c r="Q466" i="12"/>
  <c r="Q467" i="12"/>
  <c r="Q468" i="12"/>
  <c r="Q469" i="12"/>
  <c r="Q470" i="12"/>
  <c r="Q471" i="12"/>
  <c r="Q472" i="12"/>
  <c r="Q473" i="12"/>
  <c r="Q2" i="12"/>
  <c r="EP63" i="13"/>
  <c r="EP64" i="13"/>
  <c r="EP65" i="13"/>
  <c r="EP66" i="13"/>
  <c r="EP67" i="13"/>
  <c r="EP68" i="13"/>
  <c r="EP69" i="13"/>
  <c r="EP70" i="13"/>
  <c r="EP71" i="13"/>
  <c r="EP72" i="13"/>
  <c r="EP73" i="13"/>
  <c r="EP74" i="13"/>
  <c r="EP75" i="13"/>
  <c r="EP76" i="13"/>
  <c r="EP77" i="13"/>
  <c r="EP78" i="13"/>
  <c r="EP79" i="13"/>
  <c r="EP80" i="13"/>
  <c r="EP81" i="13"/>
  <c r="EP82" i="13"/>
  <c r="EP83" i="13"/>
  <c r="EP84" i="13"/>
  <c r="EP85" i="13"/>
  <c r="EP86" i="13"/>
  <c r="EP87" i="13"/>
  <c r="EP88" i="13"/>
  <c r="EP89" i="13"/>
  <c r="EP90" i="13"/>
  <c r="EP91" i="13"/>
  <c r="EP92" i="13"/>
  <c r="EP93" i="13"/>
  <c r="EP94" i="13"/>
  <c r="EP95" i="13"/>
  <c r="EP96" i="13"/>
  <c r="EP97" i="13"/>
  <c r="EP98" i="13"/>
  <c r="EP99" i="13"/>
  <c r="EP100" i="13"/>
  <c r="EP101" i="13"/>
  <c r="EP102" i="13"/>
  <c r="EP103" i="13"/>
  <c r="EP104" i="13"/>
  <c r="EP105" i="13"/>
  <c r="EP106" i="13"/>
  <c r="EP107" i="13"/>
  <c r="EP108" i="13"/>
  <c r="EP109" i="13"/>
  <c r="EP110" i="13"/>
  <c r="EP111" i="13"/>
  <c r="EP112" i="13"/>
  <c r="EP113" i="13"/>
  <c r="EP114" i="13"/>
  <c r="EP115" i="13"/>
  <c r="EP116" i="13"/>
  <c r="EP117" i="13"/>
  <c r="EP118" i="13"/>
  <c r="EP119" i="13"/>
  <c r="EP120" i="13"/>
  <c r="EP121" i="13"/>
  <c r="EP122" i="13"/>
  <c r="EP123" i="13"/>
  <c r="EP124" i="13"/>
  <c r="EP125" i="13"/>
  <c r="EP126" i="13"/>
  <c r="EP127" i="13"/>
  <c r="EP128" i="13"/>
  <c r="EP129" i="13"/>
  <c r="EP130" i="13"/>
  <c r="EP131" i="13"/>
  <c r="EP132" i="13"/>
  <c r="EP133" i="13"/>
  <c r="EP134" i="13"/>
  <c r="EP135" i="13"/>
  <c r="EP136" i="13"/>
  <c r="EP137" i="13"/>
  <c r="EP138" i="13"/>
  <c r="EP139" i="13"/>
  <c r="EP140" i="13"/>
  <c r="EP141" i="13"/>
  <c r="EP142" i="13"/>
  <c r="EP143" i="13"/>
  <c r="EP144" i="13"/>
  <c r="EP145" i="13"/>
  <c r="EP146" i="13"/>
  <c r="EP147" i="13"/>
  <c r="EP148" i="13"/>
  <c r="EP149" i="13"/>
  <c r="EP150" i="13"/>
  <c r="EP151" i="13"/>
  <c r="EP152" i="13"/>
  <c r="EP153" i="13"/>
  <c r="EP154" i="13"/>
  <c r="EP155" i="13"/>
  <c r="EP156" i="13"/>
  <c r="EP157" i="13"/>
  <c r="EP158" i="13"/>
  <c r="EP159" i="13"/>
  <c r="EP160" i="13"/>
  <c r="EP161" i="13"/>
  <c r="EP162" i="13"/>
  <c r="EP163" i="13"/>
  <c r="EP164" i="13"/>
  <c r="EP165" i="13"/>
  <c r="EP166" i="13"/>
  <c r="EP167" i="13"/>
  <c r="EP168" i="13"/>
  <c r="EP169" i="13"/>
  <c r="EP170" i="13"/>
  <c r="EP171" i="13"/>
  <c r="EP172" i="13"/>
  <c r="EP173" i="13"/>
  <c r="EP174" i="13"/>
  <c r="EP175" i="13"/>
  <c r="EP176" i="13"/>
  <c r="EP177" i="13"/>
  <c r="EP178" i="13"/>
  <c r="EP179" i="13"/>
  <c r="EP180" i="13"/>
  <c r="EP181" i="13"/>
  <c r="EP182" i="13"/>
  <c r="EP183" i="13"/>
  <c r="EP184" i="13"/>
  <c r="EP185" i="13"/>
  <c r="EP186" i="13"/>
  <c r="EP187" i="13"/>
  <c r="EP188" i="13"/>
  <c r="EP189" i="13"/>
  <c r="EP190" i="13"/>
  <c r="EP191" i="13"/>
  <c r="EP192" i="13"/>
  <c r="EP193" i="13"/>
  <c r="EP194" i="13"/>
  <c r="EP195" i="13"/>
  <c r="EP196" i="13"/>
  <c r="EP197" i="13"/>
  <c r="EP198" i="13"/>
  <c r="EP199" i="13"/>
  <c r="EP200" i="13"/>
  <c r="EP201" i="13"/>
  <c r="EP202" i="13"/>
  <c r="EP203" i="13"/>
  <c r="EP204" i="13"/>
  <c r="EP205" i="13"/>
  <c r="EP206" i="13"/>
  <c r="EP207" i="13"/>
  <c r="EP208" i="13"/>
  <c r="EP209" i="13"/>
  <c r="EP210" i="13"/>
  <c r="EP211" i="13"/>
  <c r="EP212" i="13"/>
  <c r="EP213" i="13"/>
  <c r="EP214" i="13"/>
  <c r="EP215" i="13"/>
  <c r="EP216" i="13"/>
  <c r="EP217" i="13"/>
  <c r="EP218" i="13"/>
  <c r="EP219" i="13"/>
  <c r="EP220" i="13"/>
  <c r="EP221" i="13"/>
  <c r="EP222" i="13"/>
  <c r="EP223" i="13"/>
  <c r="EP224" i="13"/>
  <c r="EP225" i="13"/>
  <c r="EP226" i="13"/>
  <c r="EP227" i="13"/>
  <c r="EP228" i="13"/>
  <c r="EP229" i="13"/>
  <c r="EP230" i="13"/>
  <c r="EP231" i="13"/>
  <c r="EP232" i="13"/>
  <c r="EP233" i="13"/>
  <c r="EP234" i="13"/>
  <c r="EP235" i="13"/>
  <c r="EP236" i="13"/>
  <c r="EP237" i="13"/>
  <c r="EP238" i="13"/>
  <c r="EP239" i="13"/>
  <c r="EP240" i="13"/>
  <c r="EP241" i="13"/>
  <c r="EP242" i="13"/>
  <c r="EP243" i="13"/>
  <c r="EP244" i="13"/>
  <c r="EP245" i="13"/>
  <c r="EP246" i="13"/>
  <c r="EP247" i="13"/>
  <c r="EP248" i="13"/>
  <c r="EP249" i="13"/>
  <c r="EP250" i="13"/>
  <c r="EP251" i="13"/>
  <c r="EP252" i="13"/>
  <c r="EP253" i="13"/>
  <c r="EP254" i="13"/>
  <c r="EP255" i="13"/>
  <c r="EP256" i="13"/>
  <c r="EP257" i="13"/>
  <c r="EP258" i="13"/>
  <c r="EP259" i="13"/>
  <c r="EP260" i="13"/>
  <c r="EP261" i="13"/>
  <c r="EP262" i="13"/>
  <c r="EP263" i="13"/>
  <c r="EP264" i="13"/>
  <c r="EP265" i="13"/>
  <c r="EP266" i="13"/>
  <c r="EP267" i="13"/>
  <c r="EP268" i="13"/>
  <c r="EP269" i="13"/>
  <c r="EP270" i="13"/>
  <c r="EP271" i="13"/>
  <c r="EP272" i="13"/>
  <c r="EP273" i="13"/>
  <c r="EP274" i="13"/>
  <c r="EP275" i="13"/>
  <c r="EP276" i="13"/>
  <c r="EP277" i="13"/>
  <c r="EP278" i="13"/>
  <c r="EP279" i="13"/>
  <c r="EP280" i="13"/>
  <c r="EP281" i="13"/>
  <c r="EP282" i="13"/>
  <c r="EP283" i="13"/>
  <c r="EP284" i="13"/>
  <c r="EP285" i="13"/>
  <c r="EP286" i="13"/>
  <c r="EP287" i="13"/>
  <c r="EP288" i="13"/>
  <c r="EP289" i="13"/>
  <c r="EP290" i="13"/>
  <c r="EP291" i="13"/>
  <c r="EP292" i="13"/>
  <c r="EP293" i="13"/>
  <c r="EP294" i="13"/>
  <c r="EP295" i="13"/>
  <c r="EP296" i="13"/>
  <c r="EP297" i="13"/>
  <c r="EP298" i="13"/>
  <c r="EP299" i="13"/>
  <c r="EP300" i="13"/>
  <c r="EP301" i="13"/>
  <c r="EP302" i="13"/>
  <c r="EP303" i="13"/>
  <c r="EP304" i="13"/>
  <c r="EP305" i="13"/>
  <c r="EP306" i="13"/>
  <c r="EP307" i="13"/>
  <c r="EP308" i="13"/>
  <c r="EP309" i="13"/>
  <c r="EP310" i="13"/>
  <c r="EP311" i="13"/>
  <c r="EP312" i="13"/>
  <c r="EP313" i="13"/>
  <c r="EP314" i="13"/>
  <c r="EP315" i="13"/>
  <c r="EP316" i="13"/>
  <c r="EP317" i="13"/>
  <c r="EP62" i="13"/>
  <c r="EQ174" i="13"/>
  <c r="ER174" i="13"/>
  <c r="ES174" i="13"/>
  <c r="ET174" i="13"/>
  <c r="EU174" i="13"/>
  <c r="EV174" i="13"/>
  <c r="EW174" i="13"/>
  <c r="EX174" i="13"/>
  <c r="EY174" i="13"/>
  <c r="EZ174" i="13"/>
  <c r="FA174" i="13"/>
  <c r="FB174" i="13"/>
  <c r="EQ175" i="13"/>
  <c r="ER175" i="13"/>
  <c r="ES175" i="13"/>
  <c r="ET175" i="13"/>
  <c r="EU175" i="13"/>
  <c r="EV175" i="13"/>
  <c r="EW175" i="13"/>
  <c r="EX175" i="13"/>
  <c r="EY175" i="13"/>
  <c r="EZ175" i="13"/>
  <c r="FA175" i="13"/>
  <c r="FB175" i="13"/>
  <c r="EQ176" i="13"/>
  <c r="ER176" i="13"/>
  <c r="ES176" i="13"/>
  <c r="ET176" i="13"/>
  <c r="EU176" i="13"/>
  <c r="EV176" i="13"/>
  <c r="EW176" i="13"/>
  <c r="EX176" i="13"/>
  <c r="EY176" i="13"/>
  <c r="EZ176" i="13"/>
  <c r="FA176" i="13"/>
  <c r="FB176" i="13"/>
  <c r="EQ177" i="13"/>
  <c r="ER177" i="13"/>
  <c r="ES177" i="13"/>
  <c r="ET177" i="13"/>
  <c r="EU177" i="13"/>
  <c r="EV177" i="13"/>
  <c r="EW177" i="13"/>
  <c r="EX177" i="13"/>
  <c r="EY177" i="13"/>
  <c r="EZ177" i="13"/>
  <c r="FA177" i="13"/>
  <c r="FB177" i="13"/>
  <c r="EQ178" i="13"/>
  <c r="ER178" i="13"/>
  <c r="ES178" i="13"/>
  <c r="ET178" i="13"/>
  <c r="EU178" i="13"/>
  <c r="EV178" i="13"/>
  <c r="EW178" i="13"/>
  <c r="EX178" i="13"/>
  <c r="EY178" i="13"/>
  <c r="EZ178" i="13"/>
  <c r="FA178" i="13"/>
  <c r="FB178" i="13"/>
  <c r="EQ179" i="13"/>
  <c r="ER179" i="13"/>
  <c r="ES179" i="13"/>
  <c r="ET179" i="13"/>
  <c r="EU179" i="13"/>
  <c r="EV179" i="13"/>
  <c r="EW179" i="13"/>
  <c r="EX179" i="13"/>
  <c r="EY179" i="13"/>
  <c r="EZ179" i="13"/>
  <c r="FA179" i="13"/>
  <c r="FB179" i="13"/>
  <c r="EQ180" i="13"/>
  <c r="ER180" i="13"/>
  <c r="ES180" i="13"/>
  <c r="ET180" i="13"/>
  <c r="EU180" i="13"/>
  <c r="EV180" i="13"/>
  <c r="EW180" i="13"/>
  <c r="EX180" i="13"/>
  <c r="EY180" i="13"/>
  <c r="EZ180" i="13"/>
  <c r="FA180" i="13"/>
  <c r="FB180" i="13"/>
  <c r="EQ181" i="13"/>
  <c r="ER181" i="13"/>
  <c r="ES181" i="13"/>
  <c r="ET181" i="13"/>
  <c r="EU181" i="13"/>
  <c r="EV181" i="13"/>
  <c r="EW181" i="13"/>
  <c r="EX181" i="13"/>
  <c r="EY181" i="13"/>
  <c r="EZ181" i="13"/>
  <c r="FA181" i="13"/>
  <c r="FB181" i="13"/>
  <c r="EQ182" i="13"/>
  <c r="ER182" i="13"/>
  <c r="ES182" i="13"/>
  <c r="ET182" i="13"/>
  <c r="EU182" i="13"/>
  <c r="EV182" i="13"/>
  <c r="EW182" i="13"/>
  <c r="EX182" i="13"/>
  <c r="EY182" i="13"/>
  <c r="EZ182" i="13"/>
  <c r="FA182" i="13"/>
  <c r="FB182" i="13"/>
  <c r="EQ183" i="13"/>
  <c r="ER183" i="13"/>
  <c r="ES183" i="13"/>
  <c r="ET183" i="13"/>
  <c r="EU183" i="13"/>
  <c r="EV183" i="13"/>
  <c r="EW183" i="13"/>
  <c r="EX183" i="13"/>
  <c r="EY183" i="13"/>
  <c r="EZ183" i="13"/>
  <c r="FA183" i="13"/>
  <c r="FB183" i="13"/>
  <c r="EQ184" i="13"/>
  <c r="ER184" i="13"/>
  <c r="ES184" i="13"/>
  <c r="ET184" i="13"/>
  <c r="EU184" i="13"/>
  <c r="EV184" i="13"/>
  <c r="EW184" i="13"/>
  <c r="EX184" i="13"/>
  <c r="EY184" i="13"/>
  <c r="EZ184" i="13"/>
  <c r="FA184" i="13"/>
  <c r="FB184" i="13"/>
  <c r="EQ185" i="13"/>
  <c r="ER185" i="13"/>
  <c r="ES185" i="13"/>
  <c r="ET185" i="13"/>
  <c r="EU185" i="13"/>
  <c r="EV185" i="13"/>
  <c r="EW185" i="13"/>
  <c r="EX185" i="13"/>
  <c r="EY185" i="13"/>
  <c r="EZ185" i="13"/>
  <c r="FA185" i="13"/>
  <c r="FB185" i="13"/>
  <c r="EQ186" i="13"/>
  <c r="ER186" i="13"/>
  <c r="ES186" i="13"/>
  <c r="ET186" i="13"/>
  <c r="EU186" i="13"/>
  <c r="EV186" i="13"/>
  <c r="EW186" i="13"/>
  <c r="EX186" i="13"/>
  <c r="EY186" i="13"/>
  <c r="EZ186" i="13"/>
  <c r="FA186" i="13"/>
  <c r="FB186" i="13"/>
  <c r="EQ187" i="13"/>
  <c r="ER187" i="13"/>
  <c r="ES187" i="13"/>
  <c r="ET187" i="13"/>
  <c r="EU187" i="13"/>
  <c r="EV187" i="13"/>
  <c r="EW187" i="13"/>
  <c r="EX187" i="13"/>
  <c r="EY187" i="13"/>
  <c r="EZ187" i="13"/>
  <c r="FA187" i="13"/>
  <c r="FB187" i="13"/>
  <c r="EQ188" i="13"/>
  <c r="ER188" i="13"/>
  <c r="ES188" i="13"/>
  <c r="ET188" i="13"/>
  <c r="EU188" i="13"/>
  <c r="EV188" i="13"/>
  <c r="EW188" i="13"/>
  <c r="EX188" i="13"/>
  <c r="EY188" i="13"/>
  <c r="EZ188" i="13"/>
  <c r="FA188" i="13"/>
  <c r="FB188" i="13"/>
  <c r="EQ189" i="13"/>
  <c r="ER189" i="13"/>
  <c r="ES189" i="13"/>
  <c r="ET189" i="13"/>
  <c r="EU189" i="13"/>
  <c r="EV189" i="13"/>
  <c r="EW189" i="13"/>
  <c r="EX189" i="13"/>
  <c r="EY189" i="13"/>
  <c r="EZ189" i="13"/>
  <c r="FA189" i="13"/>
  <c r="FB189" i="13"/>
  <c r="EQ190" i="13"/>
  <c r="ER190" i="13"/>
  <c r="ES190" i="13"/>
  <c r="ET190" i="13"/>
  <c r="EU190" i="13"/>
  <c r="EV190" i="13"/>
  <c r="EW190" i="13"/>
  <c r="EX190" i="13"/>
  <c r="EY190" i="13"/>
  <c r="EZ190" i="13"/>
  <c r="FA190" i="13"/>
  <c r="FB190" i="13"/>
  <c r="EQ191" i="13"/>
  <c r="ER191" i="13"/>
  <c r="ES191" i="13"/>
  <c r="ET191" i="13"/>
  <c r="EU191" i="13"/>
  <c r="EV191" i="13"/>
  <c r="EW191" i="13"/>
  <c r="EX191" i="13"/>
  <c r="EY191" i="13"/>
  <c r="EZ191" i="13"/>
  <c r="FA191" i="13"/>
  <c r="FB191" i="13"/>
  <c r="EQ192" i="13"/>
  <c r="ER192" i="13"/>
  <c r="ES192" i="13"/>
  <c r="ET192" i="13"/>
  <c r="EU192" i="13"/>
  <c r="EV192" i="13"/>
  <c r="EW192" i="13"/>
  <c r="EX192" i="13"/>
  <c r="EY192" i="13"/>
  <c r="EZ192" i="13"/>
  <c r="FA192" i="13"/>
  <c r="FB192" i="13"/>
  <c r="EQ193" i="13"/>
  <c r="ER193" i="13"/>
  <c r="ES193" i="13"/>
  <c r="ET193" i="13"/>
  <c r="EU193" i="13"/>
  <c r="EV193" i="13"/>
  <c r="EW193" i="13"/>
  <c r="EX193" i="13"/>
  <c r="EY193" i="13"/>
  <c r="EZ193" i="13"/>
  <c r="FA193" i="13"/>
  <c r="FB193" i="13"/>
  <c r="EQ194" i="13"/>
  <c r="ER194" i="13"/>
  <c r="ES194" i="13"/>
  <c r="ET194" i="13"/>
  <c r="EU194" i="13"/>
  <c r="EV194" i="13"/>
  <c r="EW194" i="13"/>
  <c r="EX194" i="13"/>
  <c r="EY194" i="13"/>
  <c r="EZ194" i="13"/>
  <c r="FA194" i="13"/>
  <c r="FB194" i="13"/>
  <c r="EQ195" i="13"/>
  <c r="ER195" i="13"/>
  <c r="ES195" i="13"/>
  <c r="ET195" i="13"/>
  <c r="EU195" i="13"/>
  <c r="EV195" i="13"/>
  <c r="EW195" i="13"/>
  <c r="EX195" i="13"/>
  <c r="EY195" i="13"/>
  <c r="EZ195" i="13"/>
  <c r="FA195" i="13"/>
  <c r="FB195" i="13"/>
  <c r="EQ196" i="13"/>
  <c r="ER196" i="13"/>
  <c r="ES196" i="13"/>
  <c r="ET196" i="13"/>
  <c r="EU196" i="13"/>
  <c r="EV196" i="13"/>
  <c r="EW196" i="13"/>
  <c r="EX196" i="13"/>
  <c r="EY196" i="13"/>
  <c r="EZ196" i="13"/>
  <c r="FA196" i="13"/>
  <c r="FB196" i="13"/>
  <c r="EQ197" i="13"/>
  <c r="ER197" i="13"/>
  <c r="ES197" i="13"/>
  <c r="ET197" i="13"/>
  <c r="EU197" i="13"/>
  <c r="EV197" i="13"/>
  <c r="EW197" i="13"/>
  <c r="EX197" i="13"/>
  <c r="EY197" i="13"/>
  <c r="EZ197" i="13"/>
  <c r="FA197" i="13"/>
  <c r="FB197" i="13"/>
  <c r="EQ198" i="13"/>
  <c r="ER198" i="13"/>
  <c r="ES198" i="13"/>
  <c r="ET198" i="13"/>
  <c r="EU198" i="13"/>
  <c r="EV198" i="13"/>
  <c r="EW198" i="13"/>
  <c r="EX198" i="13"/>
  <c r="EY198" i="13"/>
  <c r="EZ198" i="13"/>
  <c r="FA198" i="13"/>
  <c r="FB198" i="13"/>
  <c r="EQ199" i="13"/>
  <c r="ER199" i="13"/>
  <c r="ES199" i="13"/>
  <c r="ET199" i="13"/>
  <c r="EU199" i="13"/>
  <c r="EV199" i="13"/>
  <c r="EW199" i="13"/>
  <c r="EX199" i="13"/>
  <c r="EY199" i="13"/>
  <c r="EZ199" i="13"/>
  <c r="FA199" i="13"/>
  <c r="FB199" i="13"/>
  <c r="EQ200" i="13"/>
  <c r="ER200" i="13"/>
  <c r="ES200" i="13"/>
  <c r="ET200" i="13"/>
  <c r="EU200" i="13"/>
  <c r="EV200" i="13"/>
  <c r="EW200" i="13"/>
  <c r="EX200" i="13"/>
  <c r="EY200" i="13"/>
  <c r="EZ200" i="13"/>
  <c r="FA200" i="13"/>
  <c r="FB200" i="13"/>
  <c r="EQ201" i="13"/>
  <c r="ER201" i="13"/>
  <c r="ES201" i="13"/>
  <c r="ET201" i="13"/>
  <c r="EU201" i="13"/>
  <c r="EV201" i="13"/>
  <c r="EW201" i="13"/>
  <c r="EX201" i="13"/>
  <c r="EY201" i="13"/>
  <c r="EZ201" i="13"/>
  <c r="FA201" i="13"/>
  <c r="FB201" i="13"/>
  <c r="EQ202" i="13"/>
  <c r="ER202" i="13"/>
  <c r="ES202" i="13"/>
  <c r="ET202" i="13"/>
  <c r="EU202" i="13"/>
  <c r="EV202" i="13"/>
  <c r="EW202" i="13"/>
  <c r="EX202" i="13"/>
  <c r="EY202" i="13"/>
  <c r="EZ202" i="13"/>
  <c r="FA202" i="13"/>
  <c r="FB202" i="13"/>
  <c r="EQ203" i="13"/>
  <c r="ER203" i="13"/>
  <c r="ES203" i="13"/>
  <c r="ET203" i="13"/>
  <c r="EU203" i="13"/>
  <c r="EV203" i="13"/>
  <c r="EW203" i="13"/>
  <c r="EX203" i="13"/>
  <c r="EY203" i="13"/>
  <c r="EZ203" i="13"/>
  <c r="FA203" i="13"/>
  <c r="FB203" i="13"/>
  <c r="EQ204" i="13"/>
  <c r="ER204" i="13"/>
  <c r="ES204" i="13"/>
  <c r="ET204" i="13"/>
  <c r="EU204" i="13"/>
  <c r="EV204" i="13"/>
  <c r="EW204" i="13"/>
  <c r="EX204" i="13"/>
  <c r="EY204" i="13"/>
  <c r="EZ204" i="13"/>
  <c r="FA204" i="13"/>
  <c r="FB204" i="13"/>
  <c r="EQ205" i="13"/>
  <c r="ER205" i="13"/>
  <c r="ES205" i="13"/>
  <c r="ET205" i="13"/>
  <c r="EU205" i="13"/>
  <c r="EV205" i="13"/>
  <c r="EW205" i="13"/>
  <c r="EX205" i="13"/>
  <c r="EY205" i="13"/>
  <c r="EZ205" i="13"/>
  <c r="FA205" i="13"/>
  <c r="FB205" i="13"/>
  <c r="EQ206" i="13"/>
  <c r="ER206" i="13"/>
  <c r="ES206" i="13"/>
  <c r="ET206" i="13"/>
  <c r="EU206" i="13"/>
  <c r="EV206" i="13"/>
  <c r="EW206" i="13"/>
  <c r="EX206" i="13"/>
  <c r="EY206" i="13"/>
  <c r="EZ206" i="13"/>
  <c r="FA206" i="13"/>
  <c r="FB206" i="13"/>
  <c r="EQ207" i="13"/>
  <c r="ER207" i="13"/>
  <c r="ES207" i="13"/>
  <c r="ET207" i="13"/>
  <c r="EU207" i="13"/>
  <c r="EV207" i="13"/>
  <c r="EW207" i="13"/>
  <c r="EX207" i="13"/>
  <c r="EY207" i="13"/>
  <c r="EZ207" i="13"/>
  <c r="FA207" i="13"/>
  <c r="FB207" i="13"/>
  <c r="EQ208" i="13"/>
  <c r="ER208" i="13"/>
  <c r="ES208" i="13"/>
  <c r="ET208" i="13"/>
  <c r="EU208" i="13"/>
  <c r="EV208" i="13"/>
  <c r="EW208" i="13"/>
  <c r="EX208" i="13"/>
  <c r="EY208" i="13"/>
  <c r="EZ208" i="13"/>
  <c r="FA208" i="13"/>
  <c r="FB208" i="13"/>
  <c r="EQ209" i="13"/>
  <c r="ER209" i="13"/>
  <c r="ES209" i="13"/>
  <c r="ET209" i="13"/>
  <c r="EU209" i="13"/>
  <c r="EV209" i="13"/>
  <c r="EW209" i="13"/>
  <c r="EX209" i="13"/>
  <c r="EY209" i="13"/>
  <c r="EZ209" i="13"/>
  <c r="FA209" i="13"/>
  <c r="FB209" i="13"/>
  <c r="EQ210" i="13"/>
  <c r="ER210" i="13"/>
  <c r="ES210" i="13"/>
  <c r="ET210" i="13"/>
  <c r="EU210" i="13"/>
  <c r="EV210" i="13"/>
  <c r="EW210" i="13"/>
  <c r="EX210" i="13"/>
  <c r="EY210" i="13"/>
  <c r="EZ210" i="13"/>
  <c r="FA210" i="13"/>
  <c r="FB210" i="13"/>
  <c r="EQ211" i="13"/>
  <c r="ER211" i="13"/>
  <c r="ES211" i="13"/>
  <c r="ET211" i="13"/>
  <c r="EU211" i="13"/>
  <c r="EV211" i="13"/>
  <c r="EW211" i="13"/>
  <c r="EX211" i="13"/>
  <c r="EY211" i="13"/>
  <c r="EZ211" i="13"/>
  <c r="FA211" i="13"/>
  <c r="FB211" i="13"/>
  <c r="EQ212" i="13"/>
  <c r="ER212" i="13"/>
  <c r="ES212" i="13"/>
  <c r="ET212" i="13"/>
  <c r="EU212" i="13"/>
  <c r="EV212" i="13"/>
  <c r="EW212" i="13"/>
  <c r="EX212" i="13"/>
  <c r="EY212" i="13"/>
  <c r="EZ212" i="13"/>
  <c r="FA212" i="13"/>
  <c r="FB212" i="13"/>
  <c r="EQ213" i="13"/>
  <c r="ER213" i="13"/>
  <c r="ES213" i="13"/>
  <c r="ET213" i="13"/>
  <c r="EU213" i="13"/>
  <c r="EV213" i="13"/>
  <c r="EW213" i="13"/>
  <c r="EX213" i="13"/>
  <c r="EY213" i="13"/>
  <c r="EZ213" i="13"/>
  <c r="FA213" i="13"/>
  <c r="FB213" i="13"/>
  <c r="EQ214" i="13"/>
  <c r="ER214" i="13"/>
  <c r="ES214" i="13"/>
  <c r="ET214" i="13"/>
  <c r="EU214" i="13"/>
  <c r="EV214" i="13"/>
  <c r="EW214" i="13"/>
  <c r="EX214" i="13"/>
  <c r="EY214" i="13"/>
  <c r="EZ214" i="13"/>
  <c r="FA214" i="13"/>
  <c r="FB214" i="13"/>
  <c r="EQ215" i="13"/>
  <c r="ER215" i="13"/>
  <c r="ES215" i="13"/>
  <c r="ET215" i="13"/>
  <c r="EU215" i="13"/>
  <c r="EV215" i="13"/>
  <c r="EW215" i="13"/>
  <c r="EX215" i="13"/>
  <c r="EY215" i="13"/>
  <c r="EZ215" i="13"/>
  <c r="FA215" i="13"/>
  <c r="FB215" i="13"/>
  <c r="EQ216" i="13"/>
  <c r="ER216" i="13"/>
  <c r="ES216" i="13"/>
  <c r="ET216" i="13"/>
  <c r="EU216" i="13"/>
  <c r="EV216" i="13"/>
  <c r="EW216" i="13"/>
  <c r="EX216" i="13"/>
  <c r="EY216" i="13"/>
  <c r="EZ216" i="13"/>
  <c r="FA216" i="13"/>
  <c r="FB216" i="13"/>
  <c r="EQ217" i="13"/>
  <c r="ER217" i="13"/>
  <c r="ES217" i="13"/>
  <c r="ET217" i="13"/>
  <c r="EU217" i="13"/>
  <c r="EV217" i="13"/>
  <c r="EW217" i="13"/>
  <c r="EX217" i="13"/>
  <c r="EY217" i="13"/>
  <c r="EZ217" i="13"/>
  <c r="FA217" i="13"/>
  <c r="FB217" i="13"/>
  <c r="EQ218" i="13"/>
  <c r="ER218" i="13"/>
  <c r="ES218" i="13"/>
  <c r="ET218" i="13"/>
  <c r="EU218" i="13"/>
  <c r="EV218" i="13"/>
  <c r="EW218" i="13"/>
  <c r="EX218" i="13"/>
  <c r="EY218" i="13"/>
  <c r="EZ218" i="13"/>
  <c r="FA218" i="13"/>
  <c r="FB218" i="13"/>
  <c r="EQ219" i="13"/>
  <c r="ER219" i="13"/>
  <c r="ES219" i="13"/>
  <c r="ET219" i="13"/>
  <c r="EU219" i="13"/>
  <c r="EV219" i="13"/>
  <c r="EW219" i="13"/>
  <c r="EX219" i="13"/>
  <c r="EY219" i="13"/>
  <c r="EZ219" i="13"/>
  <c r="FA219" i="13"/>
  <c r="FB219" i="13"/>
  <c r="EQ220" i="13"/>
  <c r="ER220" i="13"/>
  <c r="ES220" i="13"/>
  <c r="ET220" i="13"/>
  <c r="EU220" i="13"/>
  <c r="EV220" i="13"/>
  <c r="EW220" i="13"/>
  <c r="EX220" i="13"/>
  <c r="EY220" i="13"/>
  <c r="EZ220" i="13"/>
  <c r="FA220" i="13"/>
  <c r="FB220" i="13"/>
  <c r="EQ221" i="13"/>
  <c r="ER221" i="13"/>
  <c r="ES221" i="13"/>
  <c r="ET221" i="13"/>
  <c r="EU221" i="13"/>
  <c r="EV221" i="13"/>
  <c r="EW221" i="13"/>
  <c r="EX221" i="13"/>
  <c r="EY221" i="13"/>
  <c r="EZ221" i="13"/>
  <c r="FA221" i="13"/>
  <c r="FB221" i="13"/>
  <c r="EQ222" i="13"/>
  <c r="ER222" i="13"/>
  <c r="ES222" i="13"/>
  <c r="ET222" i="13"/>
  <c r="EU222" i="13"/>
  <c r="EV222" i="13"/>
  <c r="EW222" i="13"/>
  <c r="EX222" i="13"/>
  <c r="EY222" i="13"/>
  <c r="EZ222" i="13"/>
  <c r="FA222" i="13"/>
  <c r="FB222" i="13"/>
  <c r="EQ223" i="13"/>
  <c r="ER223" i="13"/>
  <c r="ES223" i="13"/>
  <c r="ET223" i="13"/>
  <c r="EU223" i="13"/>
  <c r="EV223" i="13"/>
  <c r="EW223" i="13"/>
  <c r="EX223" i="13"/>
  <c r="EY223" i="13"/>
  <c r="EZ223" i="13"/>
  <c r="FA223" i="13"/>
  <c r="FB223" i="13"/>
  <c r="EQ224" i="13"/>
  <c r="ER224" i="13"/>
  <c r="ES224" i="13"/>
  <c r="ET224" i="13"/>
  <c r="EU224" i="13"/>
  <c r="EV224" i="13"/>
  <c r="EW224" i="13"/>
  <c r="EX224" i="13"/>
  <c r="EY224" i="13"/>
  <c r="EZ224" i="13"/>
  <c r="FA224" i="13"/>
  <c r="FB224" i="13"/>
  <c r="EQ225" i="13"/>
  <c r="ER225" i="13"/>
  <c r="ES225" i="13"/>
  <c r="ET225" i="13"/>
  <c r="EU225" i="13"/>
  <c r="EV225" i="13"/>
  <c r="EW225" i="13"/>
  <c r="EX225" i="13"/>
  <c r="EY225" i="13"/>
  <c r="EZ225" i="13"/>
  <c r="FA225" i="13"/>
  <c r="FB225" i="13"/>
  <c r="EQ226" i="13"/>
  <c r="ER226" i="13"/>
  <c r="ES226" i="13"/>
  <c r="ET226" i="13"/>
  <c r="EU226" i="13"/>
  <c r="EV226" i="13"/>
  <c r="EW226" i="13"/>
  <c r="EX226" i="13"/>
  <c r="EY226" i="13"/>
  <c r="EZ226" i="13"/>
  <c r="FA226" i="13"/>
  <c r="FB226" i="13"/>
  <c r="EQ227" i="13"/>
  <c r="ER227" i="13"/>
  <c r="ES227" i="13"/>
  <c r="ET227" i="13"/>
  <c r="EU227" i="13"/>
  <c r="EV227" i="13"/>
  <c r="EW227" i="13"/>
  <c r="EX227" i="13"/>
  <c r="EY227" i="13"/>
  <c r="EZ227" i="13"/>
  <c r="FA227" i="13"/>
  <c r="FB227" i="13"/>
  <c r="EQ228" i="13"/>
  <c r="ER228" i="13"/>
  <c r="ES228" i="13"/>
  <c r="ET228" i="13"/>
  <c r="EU228" i="13"/>
  <c r="EV228" i="13"/>
  <c r="EW228" i="13"/>
  <c r="EX228" i="13"/>
  <c r="EY228" i="13"/>
  <c r="EZ228" i="13"/>
  <c r="FA228" i="13"/>
  <c r="FB228" i="13"/>
  <c r="EQ229" i="13"/>
  <c r="ER229" i="13"/>
  <c r="ES229" i="13"/>
  <c r="ET229" i="13"/>
  <c r="EU229" i="13"/>
  <c r="EV229" i="13"/>
  <c r="EW229" i="13"/>
  <c r="EX229" i="13"/>
  <c r="EY229" i="13"/>
  <c r="EZ229" i="13"/>
  <c r="FA229" i="13"/>
  <c r="FB229" i="13"/>
  <c r="EQ230" i="13"/>
  <c r="ER230" i="13"/>
  <c r="ES230" i="13"/>
  <c r="ET230" i="13"/>
  <c r="EU230" i="13"/>
  <c r="EV230" i="13"/>
  <c r="EW230" i="13"/>
  <c r="EX230" i="13"/>
  <c r="EY230" i="13"/>
  <c r="EZ230" i="13"/>
  <c r="FA230" i="13"/>
  <c r="FB230" i="13"/>
  <c r="EQ231" i="13"/>
  <c r="ER231" i="13"/>
  <c r="ES231" i="13"/>
  <c r="ET231" i="13"/>
  <c r="EU231" i="13"/>
  <c r="EV231" i="13"/>
  <c r="EW231" i="13"/>
  <c r="EX231" i="13"/>
  <c r="EY231" i="13"/>
  <c r="EZ231" i="13"/>
  <c r="FA231" i="13"/>
  <c r="FB231" i="13"/>
  <c r="EQ232" i="13"/>
  <c r="ER232" i="13"/>
  <c r="ES232" i="13"/>
  <c r="ET232" i="13"/>
  <c r="EU232" i="13"/>
  <c r="EV232" i="13"/>
  <c r="EW232" i="13"/>
  <c r="EX232" i="13"/>
  <c r="EY232" i="13"/>
  <c r="EZ232" i="13"/>
  <c r="FA232" i="13"/>
  <c r="FB232" i="13"/>
  <c r="EQ233" i="13"/>
  <c r="ER233" i="13"/>
  <c r="ES233" i="13"/>
  <c r="ET233" i="13"/>
  <c r="EU233" i="13"/>
  <c r="EV233" i="13"/>
  <c r="EW233" i="13"/>
  <c r="EX233" i="13"/>
  <c r="EY233" i="13"/>
  <c r="EZ233" i="13"/>
  <c r="FA233" i="13"/>
  <c r="FB233" i="13"/>
  <c r="EQ234" i="13"/>
  <c r="ER234" i="13"/>
  <c r="ES234" i="13"/>
  <c r="ET234" i="13"/>
  <c r="EU234" i="13"/>
  <c r="EV234" i="13"/>
  <c r="EW234" i="13"/>
  <c r="EX234" i="13"/>
  <c r="EY234" i="13"/>
  <c r="EZ234" i="13"/>
  <c r="FA234" i="13"/>
  <c r="FB234" i="13"/>
  <c r="EQ235" i="13"/>
  <c r="ER235" i="13"/>
  <c r="ES235" i="13"/>
  <c r="ET235" i="13"/>
  <c r="EU235" i="13"/>
  <c r="EV235" i="13"/>
  <c r="EW235" i="13"/>
  <c r="EX235" i="13"/>
  <c r="EY235" i="13"/>
  <c r="EZ235" i="13"/>
  <c r="FA235" i="13"/>
  <c r="FB235" i="13"/>
  <c r="EQ236" i="13"/>
  <c r="ER236" i="13"/>
  <c r="ES236" i="13"/>
  <c r="ET236" i="13"/>
  <c r="EU236" i="13"/>
  <c r="EV236" i="13"/>
  <c r="EW236" i="13"/>
  <c r="EX236" i="13"/>
  <c r="EY236" i="13"/>
  <c r="EZ236" i="13"/>
  <c r="FA236" i="13"/>
  <c r="FB236" i="13"/>
  <c r="EQ237" i="13"/>
  <c r="ER237" i="13"/>
  <c r="ES237" i="13"/>
  <c r="ET237" i="13"/>
  <c r="EU237" i="13"/>
  <c r="EV237" i="13"/>
  <c r="EW237" i="13"/>
  <c r="EX237" i="13"/>
  <c r="EY237" i="13"/>
  <c r="EZ237" i="13"/>
  <c r="FA237" i="13"/>
  <c r="FB237" i="13"/>
  <c r="EQ238" i="13"/>
  <c r="ER238" i="13"/>
  <c r="ES238" i="13"/>
  <c r="ET238" i="13"/>
  <c r="EU238" i="13"/>
  <c r="EV238" i="13"/>
  <c r="EW238" i="13"/>
  <c r="EX238" i="13"/>
  <c r="EY238" i="13"/>
  <c r="EZ238" i="13"/>
  <c r="FA238" i="13"/>
  <c r="FB238" i="13"/>
  <c r="EQ239" i="13"/>
  <c r="ER239" i="13"/>
  <c r="ES239" i="13"/>
  <c r="ET239" i="13"/>
  <c r="EU239" i="13"/>
  <c r="EV239" i="13"/>
  <c r="EW239" i="13"/>
  <c r="EX239" i="13"/>
  <c r="EY239" i="13"/>
  <c r="EZ239" i="13"/>
  <c r="FA239" i="13"/>
  <c r="FB239" i="13"/>
  <c r="EQ240" i="13"/>
  <c r="ER240" i="13"/>
  <c r="ES240" i="13"/>
  <c r="ET240" i="13"/>
  <c r="EU240" i="13"/>
  <c r="EV240" i="13"/>
  <c r="EW240" i="13"/>
  <c r="EX240" i="13"/>
  <c r="EY240" i="13"/>
  <c r="EZ240" i="13"/>
  <c r="FA240" i="13"/>
  <c r="FB240" i="13"/>
  <c r="EQ241" i="13"/>
  <c r="ER241" i="13"/>
  <c r="ES241" i="13"/>
  <c r="ET241" i="13"/>
  <c r="EU241" i="13"/>
  <c r="EV241" i="13"/>
  <c r="EW241" i="13"/>
  <c r="EX241" i="13"/>
  <c r="EY241" i="13"/>
  <c r="EZ241" i="13"/>
  <c r="FA241" i="13"/>
  <c r="FB241" i="13"/>
  <c r="EQ242" i="13"/>
  <c r="ER242" i="13"/>
  <c r="ES242" i="13"/>
  <c r="ET242" i="13"/>
  <c r="EU242" i="13"/>
  <c r="EV242" i="13"/>
  <c r="EW242" i="13"/>
  <c r="EX242" i="13"/>
  <c r="EY242" i="13"/>
  <c r="EZ242" i="13"/>
  <c r="FA242" i="13"/>
  <c r="FB242" i="13"/>
  <c r="EQ243" i="13"/>
  <c r="ER243" i="13"/>
  <c r="ES243" i="13"/>
  <c r="ET243" i="13"/>
  <c r="EU243" i="13"/>
  <c r="EV243" i="13"/>
  <c r="EW243" i="13"/>
  <c r="EX243" i="13"/>
  <c r="EY243" i="13"/>
  <c r="EZ243" i="13"/>
  <c r="FA243" i="13"/>
  <c r="FB243" i="13"/>
  <c r="EQ244" i="13"/>
  <c r="ER244" i="13"/>
  <c r="ES244" i="13"/>
  <c r="ET244" i="13"/>
  <c r="EU244" i="13"/>
  <c r="EV244" i="13"/>
  <c r="EW244" i="13"/>
  <c r="EX244" i="13"/>
  <c r="EY244" i="13"/>
  <c r="EZ244" i="13"/>
  <c r="FA244" i="13"/>
  <c r="FB244" i="13"/>
  <c r="EQ245" i="13"/>
  <c r="ER245" i="13"/>
  <c r="ES245" i="13"/>
  <c r="ET245" i="13"/>
  <c r="EU245" i="13"/>
  <c r="EV245" i="13"/>
  <c r="EW245" i="13"/>
  <c r="EX245" i="13"/>
  <c r="EY245" i="13"/>
  <c r="EZ245" i="13"/>
  <c r="FA245" i="13"/>
  <c r="FB245" i="13"/>
  <c r="EQ246" i="13"/>
  <c r="ER246" i="13"/>
  <c r="ES246" i="13"/>
  <c r="ET246" i="13"/>
  <c r="EU246" i="13"/>
  <c r="EV246" i="13"/>
  <c r="EW246" i="13"/>
  <c r="EX246" i="13"/>
  <c r="EY246" i="13"/>
  <c r="EZ246" i="13"/>
  <c r="FA246" i="13"/>
  <c r="FB246" i="13"/>
  <c r="EQ247" i="13"/>
  <c r="ER247" i="13"/>
  <c r="ES247" i="13"/>
  <c r="ET247" i="13"/>
  <c r="EU247" i="13"/>
  <c r="EV247" i="13"/>
  <c r="EW247" i="13"/>
  <c r="EX247" i="13"/>
  <c r="EY247" i="13"/>
  <c r="EZ247" i="13"/>
  <c r="FA247" i="13"/>
  <c r="FB247" i="13"/>
  <c r="EQ248" i="13"/>
  <c r="ER248" i="13"/>
  <c r="ES248" i="13"/>
  <c r="ET248" i="13"/>
  <c r="EU248" i="13"/>
  <c r="EV248" i="13"/>
  <c r="EW248" i="13"/>
  <c r="EX248" i="13"/>
  <c r="EY248" i="13"/>
  <c r="EZ248" i="13"/>
  <c r="FA248" i="13"/>
  <c r="FB248" i="13"/>
  <c r="EQ249" i="13"/>
  <c r="ER249" i="13"/>
  <c r="ES249" i="13"/>
  <c r="ET249" i="13"/>
  <c r="EU249" i="13"/>
  <c r="EV249" i="13"/>
  <c r="EW249" i="13"/>
  <c r="EX249" i="13"/>
  <c r="EY249" i="13"/>
  <c r="EZ249" i="13"/>
  <c r="FA249" i="13"/>
  <c r="FB249" i="13"/>
  <c r="EQ250" i="13"/>
  <c r="ER250" i="13"/>
  <c r="ES250" i="13"/>
  <c r="ET250" i="13"/>
  <c r="EU250" i="13"/>
  <c r="EV250" i="13"/>
  <c r="EW250" i="13"/>
  <c r="EX250" i="13"/>
  <c r="EY250" i="13"/>
  <c r="EZ250" i="13"/>
  <c r="FA250" i="13"/>
  <c r="FB250" i="13"/>
  <c r="EQ251" i="13"/>
  <c r="ER251" i="13"/>
  <c r="ES251" i="13"/>
  <c r="ET251" i="13"/>
  <c r="EU251" i="13"/>
  <c r="EV251" i="13"/>
  <c r="EW251" i="13"/>
  <c r="EX251" i="13"/>
  <c r="EY251" i="13"/>
  <c r="EZ251" i="13"/>
  <c r="FA251" i="13"/>
  <c r="FB251" i="13"/>
  <c r="EQ252" i="13"/>
  <c r="ER252" i="13"/>
  <c r="ES252" i="13"/>
  <c r="ET252" i="13"/>
  <c r="EU252" i="13"/>
  <c r="EV252" i="13"/>
  <c r="EW252" i="13"/>
  <c r="EX252" i="13"/>
  <c r="EY252" i="13"/>
  <c r="EZ252" i="13"/>
  <c r="FA252" i="13"/>
  <c r="FB252" i="13"/>
  <c r="EQ253" i="13"/>
  <c r="ER253" i="13"/>
  <c r="ES253" i="13"/>
  <c r="ET253" i="13"/>
  <c r="EU253" i="13"/>
  <c r="EV253" i="13"/>
  <c r="EW253" i="13"/>
  <c r="EX253" i="13"/>
  <c r="EY253" i="13"/>
  <c r="EZ253" i="13"/>
  <c r="FA253" i="13"/>
  <c r="FB253" i="13"/>
  <c r="EQ254" i="13"/>
  <c r="ER254" i="13"/>
  <c r="ES254" i="13"/>
  <c r="ET254" i="13"/>
  <c r="EU254" i="13"/>
  <c r="EV254" i="13"/>
  <c r="EW254" i="13"/>
  <c r="EX254" i="13"/>
  <c r="EY254" i="13"/>
  <c r="EZ254" i="13"/>
  <c r="FA254" i="13"/>
  <c r="FB254" i="13"/>
  <c r="EQ255" i="13"/>
  <c r="ER255" i="13"/>
  <c r="ES255" i="13"/>
  <c r="ET255" i="13"/>
  <c r="EU255" i="13"/>
  <c r="EV255" i="13"/>
  <c r="EW255" i="13"/>
  <c r="EX255" i="13"/>
  <c r="EY255" i="13"/>
  <c r="EZ255" i="13"/>
  <c r="FA255" i="13"/>
  <c r="FB255" i="13"/>
  <c r="EQ256" i="13"/>
  <c r="ER256" i="13"/>
  <c r="ES256" i="13"/>
  <c r="ET256" i="13"/>
  <c r="EU256" i="13"/>
  <c r="EV256" i="13"/>
  <c r="EW256" i="13"/>
  <c r="EX256" i="13"/>
  <c r="EY256" i="13"/>
  <c r="EZ256" i="13"/>
  <c r="FA256" i="13"/>
  <c r="FB256" i="13"/>
  <c r="EQ257" i="13"/>
  <c r="ER257" i="13"/>
  <c r="ES257" i="13"/>
  <c r="ET257" i="13"/>
  <c r="EU257" i="13"/>
  <c r="EV257" i="13"/>
  <c r="EW257" i="13"/>
  <c r="EX257" i="13"/>
  <c r="EY257" i="13"/>
  <c r="EZ257" i="13"/>
  <c r="FA257" i="13"/>
  <c r="FB257" i="13"/>
  <c r="EQ258" i="13"/>
  <c r="ER258" i="13"/>
  <c r="ES258" i="13"/>
  <c r="ET258" i="13"/>
  <c r="EU258" i="13"/>
  <c r="EV258" i="13"/>
  <c r="EW258" i="13"/>
  <c r="EX258" i="13"/>
  <c r="EY258" i="13"/>
  <c r="EZ258" i="13"/>
  <c r="FA258" i="13"/>
  <c r="FB258" i="13"/>
  <c r="EQ259" i="13"/>
  <c r="ER259" i="13"/>
  <c r="ES259" i="13"/>
  <c r="ET259" i="13"/>
  <c r="EU259" i="13"/>
  <c r="EV259" i="13"/>
  <c r="EW259" i="13"/>
  <c r="EX259" i="13"/>
  <c r="EY259" i="13"/>
  <c r="EZ259" i="13"/>
  <c r="FA259" i="13"/>
  <c r="FB259" i="13"/>
  <c r="EQ260" i="13"/>
  <c r="ER260" i="13"/>
  <c r="ES260" i="13"/>
  <c r="ET260" i="13"/>
  <c r="EU260" i="13"/>
  <c r="EV260" i="13"/>
  <c r="EW260" i="13"/>
  <c r="EX260" i="13"/>
  <c r="EY260" i="13"/>
  <c r="EZ260" i="13"/>
  <c r="FA260" i="13"/>
  <c r="FB260" i="13"/>
  <c r="EQ261" i="13"/>
  <c r="ER261" i="13"/>
  <c r="ES261" i="13"/>
  <c r="ET261" i="13"/>
  <c r="EU261" i="13"/>
  <c r="EV261" i="13"/>
  <c r="EW261" i="13"/>
  <c r="EX261" i="13"/>
  <c r="EY261" i="13"/>
  <c r="EZ261" i="13"/>
  <c r="FA261" i="13"/>
  <c r="FB261" i="13"/>
  <c r="EQ262" i="13"/>
  <c r="ER262" i="13"/>
  <c r="ES262" i="13"/>
  <c r="ET262" i="13"/>
  <c r="EU262" i="13"/>
  <c r="EV262" i="13"/>
  <c r="EW262" i="13"/>
  <c r="EX262" i="13"/>
  <c r="EY262" i="13"/>
  <c r="EZ262" i="13"/>
  <c r="FA262" i="13"/>
  <c r="FB262" i="13"/>
  <c r="EQ263" i="13"/>
  <c r="ER263" i="13"/>
  <c r="ES263" i="13"/>
  <c r="ET263" i="13"/>
  <c r="EU263" i="13"/>
  <c r="EV263" i="13"/>
  <c r="EW263" i="13"/>
  <c r="EX263" i="13"/>
  <c r="EY263" i="13"/>
  <c r="EZ263" i="13"/>
  <c r="FA263" i="13"/>
  <c r="FB263" i="13"/>
  <c r="EQ264" i="13"/>
  <c r="ER264" i="13"/>
  <c r="ES264" i="13"/>
  <c r="ET264" i="13"/>
  <c r="EU264" i="13"/>
  <c r="EV264" i="13"/>
  <c r="EW264" i="13"/>
  <c r="EX264" i="13"/>
  <c r="EY264" i="13"/>
  <c r="EZ264" i="13"/>
  <c r="FA264" i="13"/>
  <c r="FB264" i="13"/>
  <c r="EQ265" i="13"/>
  <c r="ER265" i="13"/>
  <c r="ES265" i="13"/>
  <c r="ET265" i="13"/>
  <c r="EU265" i="13"/>
  <c r="EV265" i="13"/>
  <c r="EW265" i="13"/>
  <c r="EX265" i="13"/>
  <c r="EY265" i="13"/>
  <c r="EZ265" i="13"/>
  <c r="FA265" i="13"/>
  <c r="FB265" i="13"/>
  <c r="EQ266" i="13"/>
  <c r="ER266" i="13"/>
  <c r="ES266" i="13"/>
  <c r="ET266" i="13"/>
  <c r="EU266" i="13"/>
  <c r="EV266" i="13"/>
  <c r="EW266" i="13"/>
  <c r="EX266" i="13"/>
  <c r="EY266" i="13"/>
  <c r="EZ266" i="13"/>
  <c r="FA266" i="13"/>
  <c r="FB266" i="13"/>
  <c r="EQ267" i="13"/>
  <c r="ER267" i="13"/>
  <c r="ES267" i="13"/>
  <c r="ET267" i="13"/>
  <c r="EU267" i="13"/>
  <c r="EV267" i="13"/>
  <c r="EW267" i="13"/>
  <c r="EX267" i="13"/>
  <c r="EY267" i="13"/>
  <c r="EZ267" i="13"/>
  <c r="FA267" i="13"/>
  <c r="FB267" i="13"/>
  <c r="EQ268" i="13"/>
  <c r="ER268" i="13"/>
  <c r="ES268" i="13"/>
  <c r="ET268" i="13"/>
  <c r="EU268" i="13"/>
  <c r="EV268" i="13"/>
  <c r="EW268" i="13"/>
  <c r="EX268" i="13"/>
  <c r="EY268" i="13"/>
  <c r="EZ268" i="13"/>
  <c r="FA268" i="13"/>
  <c r="FB268" i="13"/>
  <c r="EQ269" i="13"/>
  <c r="ER269" i="13"/>
  <c r="ES269" i="13"/>
  <c r="ET269" i="13"/>
  <c r="EU269" i="13"/>
  <c r="EV269" i="13"/>
  <c r="EW269" i="13"/>
  <c r="EX269" i="13"/>
  <c r="EY269" i="13"/>
  <c r="EZ269" i="13"/>
  <c r="FA269" i="13"/>
  <c r="FB269" i="13"/>
  <c r="EQ270" i="13"/>
  <c r="ER270" i="13"/>
  <c r="ES270" i="13"/>
  <c r="ET270" i="13"/>
  <c r="EU270" i="13"/>
  <c r="EV270" i="13"/>
  <c r="EW270" i="13"/>
  <c r="EX270" i="13"/>
  <c r="EY270" i="13"/>
  <c r="EZ270" i="13"/>
  <c r="FA270" i="13"/>
  <c r="FB270" i="13"/>
  <c r="EQ271" i="13"/>
  <c r="ER271" i="13"/>
  <c r="ES271" i="13"/>
  <c r="ET271" i="13"/>
  <c r="EU271" i="13"/>
  <c r="EV271" i="13"/>
  <c r="EW271" i="13"/>
  <c r="EX271" i="13"/>
  <c r="EY271" i="13"/>
  <c r="EZ271" i="13"/>
  <c r="FA271" i="13"/>
  <c r="FB271" i="13"/>
  <c r="EQ272" i="13"/>
  <c r="ER272" i="13"/>
  <c r="ES272" i="13"/>
  <c r="ET272" i="13"/>
  <c r="EU272" i="13"/>
  <c r="EV272" i="13"/>
  <c r="EW272" i="13"/>
  <c r="EX272" i="13"/>
  <c r="EY272" i="13"/>
  <c r="EZ272" i="13"/>
  <c r="FA272" i="13"/>
  <c r="FB272" i="13"/>
  <c r="EQ273" i="13"/>
  <c r="ER273" i="13"/>
  <c r="ES273" i="13"/>
  <c r="ET273" i="13"/>
  <c r="EU273" i="13"/>
  <c r="EV273" i="13"/>
  <c r="EW273" i="13"/>
  <c r="EX273" i="13"/>
  <c r="EY273" i="13"/>
  <c r="EZ273" i="13"/>
  <c r="FA273" i="13"/>
  <c r="FB273" i="13"/>
  <c r="EQ274" i="13"/>
  <c r="ER274" i="13"/>
  <c r="ES274" i="13"/>
  <c r="ET274" i="13"/>
  <c r="EU274" i="13"/>
  <c r="EV274" i="13"/>
  <c r="EW274" i="13"/>
  <c r="EX274" i="13"/>
  <c r="EY274" i="13"/>
  <c r="EZ274" i="13"/>
  <c r="FA274" i="13"/>
  <c r="FB274" i="13"/>
  <c r="EQ275" i="13"/>
  <c r="ER275" i="13"/>
  <c r="ES275" i="13"/>
  <c r="ET275" i="13"/>
  <c r="EU275" i="13"/>
  <c r="EV275" i="13"/>
  <c r="EW275" i="13"/>
  <c r="EX275" i="13"/>
  <c r="EY275" i="13"/>
  <c r="EZ275" i="13"/>
  <c r="FA275" i="13"/>
  <c r="FB275" i="13"/>
  <c r="EQ276" i="13"/>
  <c r="ER276" i="13"/>
  <c r="ES276" i="13"/>
  <c r="ET276" i="13"/>
  <c r="EU276" i="13"/>
  <c r="EV276" i="13"/>
  <c r="EW276" i="13"/>
  <c r="EX276" i="13"/>
  <c r="EY276" i="13"/>
  <c r="EZ276" i="13"/>
  <c r="FA276" i="13"/>
  <c r="FB276" i="13"/>
  <c r="EQ277" i="13"/>
  <c r="ER277" i="13"/>
  <c r="ES277" i="13"/>
  <c r="ET277" i="13"/>
  <c r="EU277" i="13"/>
  <c r="EV277" i="13"/>
  <c r="EW277" i="13"/>
  <c r="EX277" i="13"/>
  <c r="EY277" i="13"/>
  <c r="EZ277" i="13"/>
  <c r="FA277" i="13"/>
  <c r="FB277" i="13"/>
  <c r="EQ278" i="13"/>
  <c r="ER278" i="13"/>
  <c r="ES278" i="13"/>
  <c r="ET278" i="13"/>
  <c r="EU278" i="13"/>
  <c r="EV278" i="13"/>
  <c r="EW278" i="13"/>
  <c r="EX278" i="13"/>
  <c r="EY278" i="13"/>
  <c r="EZ278" i="13"/>
  <c r="FA278" i="13"/>
  <c r="FB278" i="13"/>
  <c r="EQ279" i="13"/>
  <c r="ER279" i="13"/>
  <c r="ES279" i="13"/>
  <c r="ET279" i="13"/>
  <c r="EU279" i="13"/>
  <c r="EV279" i="13"/>
  <c r="EW279" i="13"/>
  <c r="EX279" i="13"/>
  <c r="EY279" i="13"/>
  <c r="EZ279" i="13"/>
  <c r="FA279" i="13"/>
  <c r="FB279" i="13"/>
  <c r="EQ280" i="13"/>
  <c r="ER280" i="13"/>
  <c r="ES280" i="13"/>
  <c r="ET280" i="13"/>
  <c r="EU280" i="13"/>
  <c r="EV280" i="13"/>
  <c r="EW280" i="13"/>
  <c r="EX280" i="13"/>
  <c r="EY280" i="13"/>
  <c r="EZ280" i="13"/>
  <c r="FA280" i="13"/>
  <c r="FB280" i="13"/>
  <c r="EQ281" i="13"/>
  <c r="ER281" i="13"/>
  <c r="ES281" i="13"/>
  <c r="ET281" i="13"/>
  <c r="EU281" i="13"/>
  <c r="EV281" i="13"/>
  <c r="EW281" i="13"/>
  <c r="EX281" i="13"/>
  <c r="EY281" i="13"/>
  <c r="EZ281" i="13"/>
  <c r="FA281" i="13"/>
  <c r="FB281" i="13"/>
  <c r="EQ282" i="13"/>
  <c r="ER282" i="13"/>
  <c r="ES282" i="13"/>
  <c r="ET282" i="13"/>
  <c r="EU282" i="13"/>
  <c r="EV282" i="13"/>
  <c r="EW282" i="13"/>
  <c r="EX282" i="13"/>
  <c r="EY282" i="13"/>
  <c r="EZ282" i="13"/>
  <c r="FA282" i="13"/>
  <c r="FB282" i="13"/>
  <c r="EQ283" i="13"/>
  <c r="ER283" i="13"/>
  <c r="ES283" i="13"/>
  <c r="ET283" i="13"/>
  <c r="EU283" i="13"/>
  <c r="EV283" i="13"/>
  <c r="EW283" i="13"/>
  <c r="EX283" i="13"/>
  <c r="EY283" i="13"/>
  <c r="EZ283" i="13"/>
  <c r="FA283" i="13"/>
  <c r="FB283" i="13"/>
  <c r="EQ284" i="13"/>
  <c r="ER284" i="13"/>
  <c r="ES284" i="13"/>
  <c r="ET284" i="13"/>
  <c r="EU284" i="13"/>
  <c r="EV284" i="13"/>
  <c r="EW284" i="13"/>
  <c r="EX284" i="13"/>
  <c r="EY284" i="13"/>
  <c r="EZ284" i="13"/>
  <c r="FA284" i="13"/>
  <c r="FB284" i="13"/>
  <c r="EQ285" i="13"/>
  <c r="ER285" i="13"/>
  <c r="ES285" i="13"/>
  <c r="ET285" i="13"/>
  <c r="EU285" i="13"/>
  <c r="EV285" i="13"/>
  <c r="EW285" i="13"/>
  <c r="EX285" i="13"/>
  <c r="EY285" i="13"/>
  <c r="EZ285" i="13"/>
  <c r="FA285" i="13"/>
  <c r="FB285" i="13"/>
  <c r="EQ286" i="13"/>
  <c r="ER286" i="13"/>
  <c r="ES286" i="13"/>
  <c r="ET286" i="13"/>
  <c r="EU286" i="13"/>
  <c r="EV286" i="13"/>
  <c r="EW286" i="13"/>
  <c r="EX286" i="13"/>
  <c r="EY286" i="13"/>
  <c r="EZ286" i="13"/>
  <c r="FA286" i="13"/>
  <c r="FB286" i="13"/>
  <c r="EQ287" i="13"/>
  <c r="ER287" i="13"/>
  <c r="ES287" i="13"/>
  <c r="ET287" i="13"/>
  <c r="EU287" i="13"/>
  <c r="EV287" i="13"/>
  <c r="EW287" i="13"/>
  <c r="EX287" i="13"/>
  <c r="EY287" i="13"/>
  <c r="EZ287" i="13"/>
  <c r="FA287" i="13"/>
  <c r="FB287" i="13"/>
  <c r="EQ288" i="13"/>
  <c r="ER288" i="13"/>
  <c r="ES288" i="13"/>
  <c r="ET288" i="13"/>
  <c r="EU288" i="13"/>
  <c r="EV288" i="13"/>
  <c r="EW288" i="13"/>
  <c r="EX288" i="13"/>
  <c r="EY288" i="13"/>
  <c r="EZ288" i="13"/>
  <c r="FA288" i="13"/>
  <c r="FB288" i="13"/>
  <c r="EQ289" i="13"/>
  <c r="ER289" i="13"/>
  <c r="ES289" i="13"/>
  <c r="ET289" i="13"/>
  <c r="EU289" i="13"/>
  <c r="EV289" i="13"/>
  <c r="EW289" i="13"/>
  <c r="EX289" i="13"/>
  <c r="EY289" i="13"/>
  <c r="EZ289" i="13"/>
  <c r="FA289" i="13"/>
  <c r="FB289" i="13"/>
  <c r="EQ290" i="13"/>
  <c r="ER290" i="13"/>
  <c r="ES290" i="13"/>
  <c r="ET290" i="13"/>
  <c r="EU290" i="13"/>
  <c r="EV290" i="13"/>
  <c r="EW290" i="13"/>
  <c r="EX290" i="13"/>
  <c r="EY290" i="13"/>
  <c r="EZ290" i="13"/>
  <c r="FA290" i="13"/>
  <c r="FB290" i="13"/>
  <c r="EQ291" i="13"/>
  <c r="ER291" i="13"/>
  <c r="ES291" i="13"/>
  <c r="ET291" i="13"/>
  <c r="EU291" i="13"/>
  <c r="EV291" i="13"/>
  <c r="EW291" i="13"/>
  <c r="EX291" i="13"/>
  <c r="EY291" i="13"/>
  <c r="EZ291" i="13"/>
  <c r="FA291" i="13"/>
  <c r="FB291" i="13"/>
  <c r="EQ292" i="13"/>
  <c r="ER292" i="13"/>
  <c r="ES292" i="13"/>
  <c r="ET292" i="13"/>
  <c r="EU292" i="13"/>
  <c r="EV292" i="13"/>
  <c r="EW292" i="13"/>
  <c r="EX292" i="13"/>
  <c r="EY292" i="13"/>
  <c r="EZ292" i="13"/>
  <c r="FA292" i="13"/>
  <c r="FB292" i="13"/>
  <c r="EQ293" i="13"/>
  <c r="ER293" i="13"/>
  <c r="ES293" i="13"/>
  <c r="ET293" i="13"/>
  <c r="EU293" i="13"/>
  <c r="EV293" i="13"/>
  <c r="EW293" i="13"/>
  <c r="EX293" i="13"/>
  <c r="EY293" i="13"/>
  <c r="EZ293" i="13"/>
  <c r="FA293" i="13"/>
  <c r="FB293" i="13"/>
  <c r="EQ294" i="13"/>
  <c r="ER294" i="13"/>
  <c r="ES294" i="13"/>
  <c r="ET294" i="13"/>
  <c r="EU294" i="13"/>
  <c r="EV294" i="13"/>
  <c r="EW294" i="13"/>
  <c r="EX294" i="13"/>
  <c r="EY294" i="13"/>
  <c r="EZ294" i="13"/>
  <c r="FA294" i="13"/>
  <c r="FB294" i="13"/>
  <c r="EQ295" i="13"/>
  <c r="ER295" i="13"/>
  <c r="ES295" i="13"/>
  <c r="ET295" i="13"/>
  <c r="EU295" i="13"/>
  <c r="EV295" i="13"/>
  <c r="EW295" i="13"/>
  <c r="EX295" i="13"/>
  <c r="EY295" i="13"/>
  <c r="EZ295" i="13"/>
  <c r="FA295" i="13"/>
  <c r="FB295" i="13"/>
  <c r="EQ296" i="13"/>
  <c r="ER296" i="13"/>
  <c r="ES296" i="13"/>
  <c r="ET296" i="13"/>
  <c r="EU296" i="13"/>
  <c r="EV296" i="13"/>
  <c r="EW296" i="13"/>
  <c r="EX296" i="13"/>
  <c r="EY296" i="13"/>
  <c r="EZ296" i="13"/>
  <c r="FA296" i="13"/>
  <c r="FB296" i="13"/>
  <c r="EQ297" i="13"/>
  <c r="ER297" i="13"/>
  <c r="ES297" i="13"/>
  <c r="ET297" i="13"/>
  <c r="EU297" i="13"/>
  <c r="EV297" i="13"/>
  <c r="EW297" i="13"/>
  <c r="EX297" i="13"/>
  <c r="EY297" i="13"/>
  <c r="EZ297" i="13"/>
  <c r="FA297" i="13"/>
  <c r="FB297" i="13"/>
  <c r="EQ298" i="13"/>
  <c r="ER298" i="13"/>
  <c r="ES298" i="13"/>
  <c r="ET298" i="13"/>
  <c r="EU298" i="13"/>
  <c r="EV298" i="13"/>
  <c r="EW298" i="13"/>
  <c r="EX298" i="13"/>
  <c r="EY298" i="13"/>
  <c r="EZ298" i="13"/>
  <c r="FA298" i="13"/>
  <c r="FB298" i="13"/>
  <c r="EQ299" i="13"/>
  <c r="ER299" i="13"/>
  <c r="ES299" i="13"/>
  <c r="ET299" i="13"/>
  <c r="EU299" i="13"/>
  <c r="EV299" i="13"/>
  <c r="EW299" i="13"/>
  <c r="EX299" i="13"/>
  <c r="EY299" i="13"/>
  <c r="EZ299" i="13"/>
  <c r="FA299" i="13"/>
  <c r="FB299" i="13"/>
  <c r="EQ300" i="13"/>
  <c r="ER300" i="13"/>
  <c r="ES300" i="13"/>
  <c r="ET300" i="13"/>
  <c r="EU300" i="13"/>
  <c r="EV300" i="13"/>
  <c r="EW300" i="13"/>
  <c r="EX300" i="13"/>
  <c r="EY300" i="13"/>
  <c r="EZ300" i="13"/>
  <c r="FA300" i="13"/>
  <c r="FB300" i="13"/>
  <c r="EQ301" i="13"/>
  <c r="ER301" i="13"/>
  <c r="ES301" i="13"/>
  <c r="ET301" i="13"/>
  <c r="EU301" i="13"/>
  <c r="EV301" i="13"/>
  <c r="EW301" i="13"/>
  <c r="EX301" i="13"/>
  <c r="EY301" i="13"/>
  <c r="EZ301" i="13"/>
  <c r="FA301" i="13"/>
  <c r="FB301" i="13"/>
  <c r="EQ302" i="13"/>
  <c r="ER302" i="13"/>
  <c r="ES302" i="13"/>
  <c r="ET302" i="13"/>
  <c r="EU302" i="13"/>
  <c r="EV302" i="13"/>
  <c r="EW302" i="13"/>
  <c r="EX302" i="13"/>
  <c r="EY302" i="13"/>
  <c r="EZ302" i="13"/>
  <c r="FA302" i="13"/>
  <c r="FB302" i="13"/>
  <c r="EQ303" i="13"/>
  <c r="ER303" i="13"/>
  <c r="ES303" i="13"/>
  <c r="ET303" i="13"/>
  <c r="EU303" i="13"/>
  <c r="EV303" i="13"/>
  <c r="EW303" i="13"/>
  <c r="EX303" i="13"/>
  <c r="EY303" i="13"/>
  <c r="EZ303" i="13"/>
  <c r="FA303" i="13"/>
  <c r="FB303" i="13"/>
  <c r="EQ304" i="13"/>
  <c r="ER304" i="13"/>
  <c r="ES304" i="13"/>
  <c r="ET304" i="13"/>
  <c r="EU304" i="13"/>
  <c r="EV304" i="13"/>
  <c r="EW304" i="13"/>
  <c r="EX304" i="13"/>
  <c r="EY304" i="13"/>
  <c r="EZ304" i="13"/>
  <c r="FA304" i="13"/>
  <c r="FB304" i="13"/>
  <c r="EQ305" i="13"/>
  <c r="ER305" i="13"/>
  <c r="ES305" i="13"/>
  <c r="ET305" i="13"/>
  <c r="EU305" i="13"/>
  <c r="EV305" i="13"/>
  <c r="EW305" i="13"/>
  <c r="EX305" i="13"/>
  <c r="EY305" i="13"/>
  <c r="EZ305" i="13"/>
  <c r="FA305" i="13"/>
  <c r="FB305" i="13"/>
  <c r="EQ306" i="13"/>
  <c r="ER306" i="13"/>
  <c r="ES306" i="13"/>
  <c r="ET306" i="13"/>
  <c r="EU306" i="13"/>
  <c r="EV306" i="13"/>
  <c r="EW306" i="13"/>
  <c r="EX306" i="13"/>
  <c r="EY306" i="13"/>
  <c r="EZ306" i="13"/>
  <c r="FA306" i="13"/>
  <c r="FB306" i="13"/>
  <c r="EQ307" i="13"/>
  <c r="ER307" i="13"/>
  <c r="ES307" i="13"/>
  <c r="ET307" i="13"/>
  <c r="EU307" i="13"/>
  <c r="EV307" i="13"/>
  <c r="EW307" i="13"/>
  <c r="EX307" i="13"/>
  <c r="EY307" i="13"/>
  <c r="EZ307" i="13"/>
  <c r="FA307" i="13"/>
  <c r="FB307" i="13"/>
  <c r="EQ308" i="13"/>
  <c r="ER308" i="13"/>
  <c r="ES308" i="13"/>
  <c r="ET308" i="13"/>
  <c r="EU308" i="13"/>
  <c r="EV308" i="13"/>
  <c r="EW308" i="13"/>
  <c r="EX308" i="13"/>
  <c r="EY308" i="13"/>
  <c r="EZ308" i="13"/>
  <c r="FA308" i="13"/>
  <c r="FB308" i="13"/>
  <c r="EQ309" i="13"/>
  <c r="ER309" i="13"/>
  <c r="ES309" i="13"/>
  <c r="ET309" i="13"/>
  <c r="EU309" i="13"/>
  <c r="EV309" i="13"/>
  <c r="EW309" i="13"/>
  <c r="EX309" i="13"/>
  <c r="EY309" i="13"/>
  <c r="EZ309" i="13"/>
  <c r="FA309" i="13"/>
  <c r="FB309" i="13"/>
  <c r="EQ310" i="13"/>
  <c r="ER310" i="13"/>
  <c r="ES310" i="13"/>
  <c r="ET310" i="13"/>
  <c r="EU310" i="13"/>
  <c r="EV310" i="13"/>
  <c r="EW310" i="13"/>
  <c r="EX310" i="13"/>
  <c r="EY310" i="13"/>
  <c r="EZ310" i="13"/>
  <c r="FA310" i="13"/>
  <c r="FB310" i="13"/>
  <c r="EQ311" i="13"/>
  <c r="ER311" i="13"/>
  <c r="ES311" i="13"/>
  <c r="ET311" i="13"/>
  <c r="EU311" i="13"/>
  <c r="EV311" i="13"/>
  <c r="EW311" i="13"/>
  <c r="EX311" i="13"/>
  <c r="EY311" i="13"/>
  <c r="EZ311" i="13"/>
  <c r="FA311" i="13"/>
  <c r="FB311" i="13"/>
  <c r="EQ312" i="13"/>
  <c r="ER312" i="13"/>
  <c r="ES312" i="13"/>
  <c r="ET312" i="13"/>
  <c r="EU312" i="13"/>
  <c r="EV312" i="13"/>
  <c r="EW312" i="13"/>
  <c r="EX312" i="13"/>
  <c r="EY312" i="13"/>
  <c r="EZ312" i="13"/>
  <c r="FA312" i="13"/>
  <c r="FB312" i="13"/>
  <c r="EQ313" i="13"/>
  <c r="ER313" i="13"/>
  <c r="ES313" i="13"/>
  <c r="ET313" i="13"/>
  <c r="EU313" i="13"/>
  <c r="EV313" i="13"/>
  <c r="EW313" i="13"/>
  <c r="EX313" i="13"/>
  <c r="EY313" i="13"/>
  <c r="EZ313" i="13"/>
  <c r="FA313" i="13"/>
  <c r="FB313" i="13"/>
  <c r="EQ314" i="13"/>
  <c r="ER314" i="13"/>
  <c r="ES314" i="13"/>
  <c r="ET314" i="13"/>
  <c r="EU314" i="13"/>
  <c r="EV314" i="13"/>
  <c r="EW314" i="13"/>
  <c r="EX314" i="13"/>
  <c r="EY314" i="13"/>
  <c r="EZ314" i="13"/>
  <c r="FA314" i="13"/>
  <c r="FB314" i="13"/>
  <c r="EQ315" i="13"/>
  <c r="ER315" i="13"/>
  <c r="ES315" i="13"/>
  <c r="ET315" i="13"/>
  <c r="EU315" i="13"/>
  <c r="EV315" i="13"/>
  <c r="EW315" i="13"/>
  <c r="EX315" i="13"/>
  <c r="EY315" i="13"/>
  <c r="EZ315" i="13"/>
  <c r="FA315" i="13"/>
  <c r="FB315" i="13"/>
  <c r="EQ316" i="13"/>
  <c r="ER316" i="13"/>
  <c r="ES316" i="13"/>
  <c r="ET316" i="13"/>
  <c r="EU316" i="13"/>
  <c r="EV316" i="13"/>
  <c r="EW316" i="13"/>
  <c r="EX316" i="13"/>
  <c r="EY316" i="13"/>
  <c r="EZ316" i="13"/>
  <c r="FA316" i="13"/>
  <c r="FB316" i="13"/>
  <c r="EQ317" i="13"/>
  <c r="ER317" i="13"/>
  <c r="ES317" i="13"/>
  <c r="ET317" i="13"/>
  <c r="EU317" i="13"/>
  <c r="EV317" i="13"/>
  <c r="EW317" i="13"/>
  <c r="EX317" i="13"/>
  <c r="EY317" i="13"/>
  <c r="EZ317" i="13"/>
  <c r="FA317" i="13"/>
  <c r="FB317" i="13"/>
  <c r="EH63" i="13"/>
  <c r="EI63" i="13"/>
  <c r="EJ63" i="13"/>
  <c r="EK63" i="13"/>
  <c r="EL63" i="13"/>
  <c r="EH64" i="13"/>
  <c r="EI64" i="13"/>
  <c r="EJ64" i="13"/>
  <c r="EK64" i="13"/>
  <c r="EL64" i="13"/>
  <c r="EH65" i="13"/>
  <c r="EI65" i="13"/>
  <c r="EJ65" i="13"/>
  <c r="EK65" i="13"/>
  <c r="EL65" i="13"/>
  <c r="EH66" i="13"/>
  <c r="EI66" i="13"/>
  <c r="EJ66" i="13"/>
  <c r="EK66" i="13"/>
  <c r="EL66" i="13"/>
  <c r="EH67" i="13"/>
  <c r="EI67" i="13"/>
  <c r="EJ67" i="13"/>
  <c r="EK67" i="13"/>
  <c r="EL67" i="13"/>
  <c r="EH68" i="13"/>
  <c r="EI68" i="13"/>
  <c r="EJ68" i="13"/>
  <c r="EK68" i="13"/>
  <c r="EL68" i="13"/>
  <c r="EH69" i="13"/>
  <c r="EI69" i="13"/>
  <c r="EJ69" i="13"/>
  <c r="EK69" i="13"/>
  <c r="EL69" i="13"/>
  <c r="EH70" i="13"/>
  <c r="EI70" i="13"/>
  <c r="EJ70" i="13"/>
  <c r="EK70" i="13"/>
  <c r="EL70" i="13"/>
  <c r="EH71" i="13"/>
  <c r="EI71" i="13"/>
  <c r="EJ71" i="13"/>
  <c r="EK71" i="13"/>
  <c r="EL71" i="13"/>
  <c r="EH72" i="13"/>
  <c r="EI72" i="13"/>
  <c r="EJ72" i="13"/>
  <c r="EK72" i="13"/>
  <c r="EL72" i="13"/>
  <c r="EH73" i="13"/>
  <c r="EI73" i="13"/>
  <c r="EJ73" i="13"/>
  <c r="EK73" i="13"/>
  <c r="EL73" i="13"/>
  <c r="EH74" i="13"/>
  <c r="EI74" i="13"/>
  <c r="EJ74" i="13"/>
  <c r="EK74" i="13"/>
  <c r="EL74" i="13"/>
  <c r="EH75" i="13"/>
  <c r="EI75" i="13"/>
  <c r="EJ75" i="13"/>
  <c r="EK75" i="13"/>
  <c r="EL75" i="13"/>
  <c r="EH76" i="13"/>
  <c r="EI76" i="13"/>
  <c r="EJ76" i="13"/>
  <c r="EK76" i="13"/>
  <c r="EL76" i="13"/>
  <c r="EH77" i="13"/>
  <c r="EI77" i="13"/>
  <c r="EJ77" i="13"/>
  <c r="EK77" i="13"/>
  <c r="EL77" i="13"/>
  <c r="EH78" i="13"/>
  <c r="EI78" i="13"/>
  <c r="EJ78" i="13"/>
  <c r="EK78" i="13"/>
  <c r="EL78" i="13"/>
  <c r="EH79" i="13"/>
  <c r="EI79" i="13"/>
  <c r="EJ79" i="13"/>
  <c r="EK79" i="13"/>
  <c r="EL79" i="13"/>
  <c r="EH80" i="13"/>
  <c r="EI80" i="13"/>
  <c r="EJ80" i="13"/>
  <c r="EK80" i="13"/>
  <c r="EL80" i="13"/>
  <c r="EH81" i="13"/>
  <c r="EI81" i="13"/>
  <c r="EJ81" i="13"/>
  <c r="EK81" i="13"/>
  <c r="EL81" i="13"/>
  <c r="EH82" i="13"/>
  <c r="EI82" i="13"/>
  <c r="EJ82" i="13"/>
  <c r="EK82" i="13"/>
  <c r="EL82" i="13"/>
  <c r="EH83" i="13"/>
  <c r="EI83" i="13"/>
  <c r="EJ83" i="13"/>
  <c r="EK83" i="13"/>
  <c r="EL83" i="13"/>
  <c r="EH84" i="13"/>
  <c r="EI84" i="13"/>
  <c r="EJ84" i="13"/>
  <c r="EK84" i="13"/>
  <c r="EL84" i="13"/>
  <c r="EH85" i="13"/>
  <c r="EI85" i="13"/>
  <c r="EJ85" i="13"/>
  <c r="EK85" i="13"/>
  <c r="EL85" i="13"/>
  <c r="EH86" i="13"/>
  <c r="EI86" i="13"/>
  <c r="EJ86" i="13"/>
  <c r="EK86" i="13"/>
  <c r="EL86" i="13"/>
  <c r="EH87" i="13"/>
  <c r="EI87" i="13"/>
  <c r="EJ87" i="13"/>
  <c r="EK87" i="13"/>
  <c r="EL87" i="13"/>
  <c r="EH88" i="13"/>
  <c r="EI88" i="13"/>
  <c r="EJ88" i="13"/>
  <c r="EK88" i="13"/>
  <c r="EL88" i="13"/>
  <c r="EH89" i="13"/>
  <c r="EI89" i="13"/>
  <c r="EJ89" i="13"/>
  <c r="EK89" i="13"/>
  <c r="EL89" i="13"/>
  <c r="EH90" i="13"/>
  <c r="EI90" i="13"/>
  <c r="EJ90" i="13"/>
  <c r="EK90" i="13"/>
  <c r="EL90" i="13"/>
  <c r="EH91" i="13"/>
  <c r="EI91" i="13"/>
  <c r="EJ91" i="13"/>
  <c r="EK91" i="13"/>
  <c r="EL91" i="13"/>
  <c r="EH92" i="13"/>
  <c r="EI92" i="13"/>
  <c r="EJ92" i="13"/>
  <c r="EK92" i="13"/>
  <c r="EL92" i="13"/>
  <c r="EH93" i="13"/>
  <c r="EI93" i="13"/>
  <c r="EJ93" i="13"/>
  <c r="EK93" i="13"/>
  <c r="EL93" i="13"/>
  <c r="EH94" i="13"/>
  <c r="EI94" i="13"/>
  <c r="EJ94" i="13"/>
  <c r="EK94" i="13"/>
  <c r="EL94" i="13"/>
  <c r="EH95" i="13"/>
  <c r="EI95" i="13"/>
  <c r="EJ95" i="13"/>
  <c r="EK95" i="13"/>
  <c r="EL95" i="13"/>
  <c r="EH96" i="13"/>
  <c r="EI96" i="13"/>
  <c r="EJ96" i="13"/>
  <c r="EK96" i="13"/>
  <c r="EL96" i="13"/>
  <c r="EH97" i="13"/>
  <c r="EI97" i="13"/>
  <c r="EJ97" i="13"/>
  <c r="EK97" i="13"/>
  <c r="EL97" i="13"/>
  <c r="EH98" i="13"/>
  <c r="EI98" i="13"/>
  <c r="EJ98" i="13"/>
  <c r="EK98" i="13"/>
  <c r="EL98" i="13"/>
  <c r="EH99" i="13"/>
  <c r="EI99" i="13"/>
  <c r="EJ99" i="13"/>
  <c r="EK99" i="13"/>
  <c r="EL99" i="13"/>
  <c r="EH100" i="13"/>
  <c r="EI100" i="13"/>
  <c r="EJ100" i="13"/>
  <c r="EK100" i="13"/>
  <c r="EL100" i="13"/>
  <c r="EH101" i="13"/>
  <c r="EI101" i="13"/>
  <c r="EJ101" i="13"/>
  <c r="EK101" i="13"/>
  <c r="EL101" i="13"/>
  <c r="EH102" i="13"/>
  <c r="EI102" i="13"/>
  <c r="EJ102" i="13"/>
  <c r="EK102" i="13"/>
  <c r="EL102" i="13"/>
  <c r="EH103" i="13"/>
  <c r="EI103" i="13"/>
  <c r="EJ103" i="13"/>
  <c r="EK103" i="13"/>
  <c r="EL103" i="13"/>
  <c r="EH104" i="13"/>
  <c r="EI104" i="13"/>
  <c r="EJ104" i="13"/>
  <c r="EK104" i="13"/>
  <c r="EL104" i="13"/>
  <c r="EH105" i="13"/>
  <c r="EI105" i="13"/>
  <c r="EJ105" i="13"/>
  <c r="EK105" i="13"/>
  <c r="EL105" i="13"/>
  <c r="EH106" i="13"/>
  <c r="EI106" i="13"/>
  <c r="EJ106" i="13"/>
  <c r="EK106" i="13"/>
  <c r="EL106" i="13"/>
  <c r="EH107" i="13"/>
  <c r="EI107" i="13"/>
  <c r="EJ107" i="13"/>
  <c r="EK107" i="13"/>
  <c r="EL107" i="13"/>
  <c r="EH108" i="13"/>
  <c r="EI108" i="13"/>
  <c r="EJ108" i="13"/>
  <c r="EK108" i="13"/>
  <c r="EL108" i="13"/>
  <c r="EH109" i="13"/>
  <c r="EI109" i="13"/>
  <c r="EJ109" i="13"/>
  <c r="EK109" i="13"/>
  <c r="EL109" i="13"/>
  <c r="EH110" i="13"/>
  <c r="EI110" i="13"/>
  <c r="EJ110" i="13"/>
  <c r="EK110" i="13"/>
  <c r="EL110" i="13"/>
  <c r="EH111" i="13"/>
  <c r="EI111" i="13"/>
  <c r="EJ111" i="13"/>
  <c r="EK111" i="13"/>
  <c r="EL111" i="13"/>
  <c r="EH112" i="13"/>
  <c r="EI112" i="13"/>
  <c r="EJ112" i="13"/>
  <c r="EK112" i="13"/>
  <c r="EL112" i="13"/>
  <c r="EH113" i="13"/>
  <c r="EI113" i="13"/>
  <c r="EJ113" i="13"/>
  <c r="EK113" i="13"/>
  <c r="EL113" i="13"/>
  <c r="EH114" i="13"/>
  <c r="EI114" i="13"/>
  <c r="EJ114" i="13"/>
  <c r="EK114" i="13"/>
  <c r="EL114" i="13"/>
  <c r="EH115" i="13"/>
  <c r="EI115" i="13"/>
  <c r="EJ115" i="13"/>
  <c r="EK115" i="13"/>
  <c r="EL115" i="13"/>
  <c r="EH116" i="13"/>
  <c r="EI116" i="13"/>
  <c r="EJ116" i="13"/>
  <c r="EK116" i="13"/>
  <c r="EL116" i="13"/>
  <c r="EH117" i="13"/>
  <c r="EI117" i="13"/>
  <c r="EJ117" i="13"/>
  <c r="EK117" i="13"/>
  <c r="EL117" i="13"/>
  <c r="EH118" i="13"/>
  <c r="EI118" i="13"/>
  <c r="EJ118" i="13"/>
  <c r="EK118" i="13"/>
  <c r="EL118" i="13"/>
  <c r="EH119" i="13"/>
  <c r="EI119" i="13"/>
  <c r="EJ119" i="13"/>
  <c r="EK119" i="13"/>
  <c r="EL119" i="13"/>
  <c r="EH120" i="13"/>
  <c r="EI120" i="13"/>
  <c r="EJ120" i="13"/>
  <c r="EK120" i="13"/>
  <c r="EL120" i="13"/>
  <c r="EH121" i="13"/>
  <c r="EI121" i="13"/>
  <c r="EJ121" i="13"/>
  <c r="EK121" i="13"/>
  <c r="EL121" i="13"/>
  <c r="EH122" i="13"/>
  <c r="EI122" i="13"/>
  <c r="EJ122" i="13"/>
  <c r="EK122" i="13"/>
  <c r="EL122" i="13"/>
  <c r="EH123" i="13"/>
  <c r="EI123" i="13"/>
  <c r="EJ123" i="13"/>
  <c r="EK123" i="13"/>
  <c r="EL123" i="13"/>
  <c r="EH124" i="13"/>
  <c r="EI124" i="13"/>
  <c r="EJ124" i="13"/>
  <c r="EK124" i="13"/>
  <c r="EL124" i="13"/>
  <c r="EH125" i="13"/>
  <c r="EI125" i="13"/>
  <c r="EJ125" i="13"/>
  <c r="EK125" i="13"/>
  <c r="EL125" i="13"/>
  <c r="EH126" i="13"/>
  <c r="EI126" i="13"/>
  <c r="EJ126" i="13"/>
  <c r="EK126" i="13"/>
  <c r="EL126" i="13"/>
  <c r="EH127" i="13"/>
  <c r="EI127" i="13"/>
  <c r="EJ127" i="13"/>
  <c r="EK127" i="13"/>
  <c r="EL127" i="13"/>
  <c r="EH128" i="13"/>
  <c r="EI128" i="13"/>
  <c r="EJ128" i="13"/>
  <c r="EK128" i="13"/>
  <c r="EL128" i="13"/>
  <c r="EH129" i="13"/>
  <c r="EI129" i="13"/>
  <c r="EJ129" i="13"/>
  <c r="EK129" i="13"/>
  <c r="EL129" i="13"/>
  <c r="EH130" i="13"/>
  <c r="EI130" i="13"/>
  <c r="EJ130" i="13"/>
  <c r="EK130" i="13"/>
  <c r="EL130" i="13"/>
  <c r="EH131" i="13"/>
  <c r="EI131" i="13"/>
  <c r="EJ131" i="13"/>
  <c r="EK131" i="13"/>
  <c r="EL131" i="13"/>
  <c r="EH132" i="13"/>
  <c r="EI132" i="13"/>
  <c r="EJ132" i="13"/>
  <c r="EK132" i="13"/>
  <c r="EL132" i="13"/>
  <c r="EH133" i="13"/>
  <c r="EI133" i="13"/>
  <c r="EJ133" i="13"/>
  <c r="EK133" i="13"/>
  <c r="EL133" i="13"/>
  <c r="EH134" i="13"/>
  <c r="EI134" i="13"/>
  <c r="EJ134" i="13"/>
  <c r="EK134" i="13"/>
  <c r="EL134" i="13"/>
  <c r="EH135" i="13"/>
  <c r="EI135" i="13"/>
  <c r="EJ135" i="13"/>
  <c r="EK135" i="13"/>
  <c r="EL135" i="13"/>
  <c r="EH136" i="13"/>
  <c r="EI136" i="13"/>
  <c r="EJ136" i="13"/>
  <c r="EK136" i="13"/>
  <c r="EL136" i="13"/>
  <c r="EH137" i="13"/>
  <c r="EI137" i="13"/>
  <c r="EJ137" i="13"/>
  <c r="EK137" i="13"/>
  <c r="EL137" i="13"/>
  <c r="EH138" i="13"/>
  <c r="EI138" i="13"/>
  <c r="EJ138" i="13"/>
  <c r="EK138" i="13"/>
  <c r="EL138" i="13"/>
  <c r="EH139" i="13"/>
  <c r="EI139" i="13"/>
  <c r="EJ139" i="13"/>
  <c r="EK139" i="13"/>
  <c r="EL139" i="13"/>
  <c r="EH140" i="13"/>
  <c r="EI140" i="13"/>
  <c r="EJ140" i="13"/>
  <c r="EK140" i="13"/>
  <c r="EL140" i="13"/>
  <c r="EH141" i="13"/>
  <c r="EI141" i="13"/>
  <c r="EJ141" i="13"/>
  <c r="EK141" i="13"/>
  <c r="EL141" i="13"/>
  <c r="EH142" i="13"/>
  <c r="EI142" i="13"/>
  <c r="EJ142" i="13"/>
  <c r="EK142" i="13"/>
  <c r="EL142" i="13"/>
  <c r="EH143" i="13"/>
  <c r="EI143" i="13"/>
  <c r="EJ143" i="13"/>
  <c r="EK143" i="13"/>
  <c r="EL143" i="13"/>
  <c r="EH144" i="13"/>
  <c r="EI144" i="13"/>
  <c r="EJ144" i="13"/>
  <c r="EK144" i="13"/>
  <c r="EL144" i="13"/>
  <c r="EH145" i="13"/>
  <c r="EI145" i="13"/>
  <c r="EJ145" i="13"/>
  <c r="EK145" i="13"/>
  <c r="EL145" i="13"/>
  <c r="EH146" i="13"/>
  <c r="EI146" i="13"/>
  <c r="EJ146" i="13"/>
  <c r="EK146" i="13"/>
  <c r="EL146" i="13"/>
  <c r="EH147" i="13"/>
  <c r="EI147" i="13"/>
  <c r="EJ147" i="13"/>
  <c r="EK147" i="13"/>
  <c r="EL147" i="13"/>
  <c r="EH148" i="13"/>
  <c r="EI148" i="13"/>
  <c r="EJ148" i="13"/>
  <c r="EK148" i="13"/>
  <c r="EL148" i="13"/>
  <c r="EH149" i="13"/>
  <c r="EI149" i="13"/>
  <c r="EJ149" i="13"/>
  <c r="EK149" i="13"/>
  <c r="EL149" i="13"/>
  <c r="EH150" i="13"/>
  <c r="EI150" i="13"/>
  <c r="EJ150" i="13"/>
  <c r="EK150" i="13"/>
  <c r="EL150" i="13"/>
  <c r="EH151" i="13"/>
  <c r="EI151" i="13"/>
  <c r="EJ151" i="13"/>
  <c r="EK151" i="13"/>
  <c r="EL151" i="13"/>
  <c r="EH152" i="13"/>
  <c r="EI152" i="13"/>
  <c r="EJ152" i="13"/>
  <c r="EK152" i="13"/>
  <c r="EL152" i="13"/>
  <c r="EH153" i="13"/>
  <c r="EI153" i="13"/>
  <c r="EJ153" i="13"/>
  <c r="EK153" i="13"/>
  <c r="EL153" i="13"/>
  <c r="EH154" i="13"/>
  <c r="EI154" i="13"/>
  <c r="EJ154" i="13"/>
  <c r="EK154" i="13"/>
  <c r="EL154" i="13"/>
  <c r="EH155" i="13"/>
  <c r="EI155" i="13"/>
  <c r="EJ155" i="13"/>
  <c r="EK155" i="13"/>
  <c r="EL155" i="13"/>
  <c r="EH156" i="13"/>
  <c r="EI156" i="13"/>
  <c r="EJ156" i="13"/>
  <c r="EK156" i="13"/>
  <c r="EL156" i="13"/>
  <c r="EH157" i="13"/>
  <c r="EI157" i="13"/>
  <c r="EJ157" i="13"/>
  <c r="EK157" i="13"/>
  <c r="EL157" i="13"/>
  <c r="EH158" i="13"/>
  <c r="EI158" i="13"/>
  <c r="EJ158" i="13"/>
  <c r="EK158" i="13"/>
  <c r="EL158" i="13"/>
  <c r="EH159" i="13"/>
  <c r="EI159" i="13"/>
  <c r="EJ159" i="13"/>
  <c r="EK159" i="13"/>
  <c r="EL159" i="13"/>
  <c r="EH160" i="13"/>
  <c r="EI160" i="13"/>
  <c r="EJ160" i="13"/>
  <c r="EK160" i="13"/>
  <c r="EL160" i="13"/>
  <c r="EH161" i="13"/>
  <c r="EI161" i="13"/>
  <c r="EJ161" i="13"/>
  <c r="EK161" i="13"/>
  <c r="EL161" i="13"/>
  <c r="EH162" i="13"/>
  <c r="EI162" i="13"/>
  <c r="EJ162" i="13"/>
  <c r="EK162" i="13"/>
  <c r="EL162" i="13"/>
  <c r="EH163" i="13"/>
  <c r="EI163" i="13"/>
  <c r="EJ163" i="13"/>
  <c r="EK163" i="13"/>
  <c r="EL163" i="13"/>
  <c r="EH164" i="13"/>
  <c r="EI164" i="13"/>
  <c r="EJ164" i="13"/>
  <c r="EK164" i="13"/>
  <c r="EL164" i="13"/>
  <c r="EH165" i="13"/>
  <c r="EI165" i="13"/>
  <c r="EJ165" i="13"/>
  <c r="EK165" i="13"/>
  <c r="EL165" i="13"/>
  <c r="EH166" i="13"/>
  <c r="EI166" i="13"/>
  <c r="EJ166" i="13"/>
  <c r="EK166" i="13"/>
  <c r="EL166" i="13"/>
  <c r="EH167" i="13"/>
  <c r="EI167" i="13"/>
  <c r="EJ167" i="13"/>
  <c r="EK167" i="13"/>
  <c r="EL167" i="13"/>
  <c r="EH168" i="13"/>
  <c r="EI168" i="13"/>
  <c r="EJ168" i="13"/>
  <c r="EK168" i="13"/>
  <c r="EL168" i="13"/>
  <c r="EH169" i="13"/>
  <c r="EI169" i="13"/>
  <c r="EJ169" i="13"/>
  <c r="EK169" i="13"/>
  <c r="EL169" i="13"/>
  <c r="EH170" i="13"/>
  <c r="EI170" i="13"/>
  <c r="EJ170" i="13"/>
  <c r="EK170" i="13"/>
  <c r="EL170" i="13"/>
  <c r="EH171" i="13"/>
  <c r="EI171" i="13"/>
  <c r="EJ171" i="13"/>
  <c r="EK171" i="13"/>
  <c r="EL171" i="13"/>
  <c r="EH172" i="13"/>
  <c r="EI172" i="13"/>
  <c r="EJ172" i="13"/>
  <c r="EK172" i="13"/>
  <c r="EL172" i="13"/>
  <c r="EH173" i="13"/>
  <c r="EI173" i="13"/>
  <c r="EJ173" i="13"/>
  <c r="EK173" i="13"/>
  <c r="EL173" i="13"/>
  <c r="EI62" i="13"/>
  <c r="EJ62" i="13"/>
  <c r="EK62" i="13"/>
  <c r="EQ63" i="13"/>
  <c r="ER63" i="13"/>
  <c r="ES63" i="13"/>
  <c r="ET63" i="13"/>
  <c r="EU63" i="13"/>
  <c r="EV63" i="13"/>
  <c r="EW63" i="13"/>
  <c r="EX63" i="13"/>
  <c r="EY63" i="13"/>
  <c r="EZ63" i="13"/>
  <c r="FA63" i="13"/>
  <c r="FB63" i="13"/>
  <c r="FC63" i="13"/>
  <c r="EQ64" i="13"/>
  <c r="ER64" i="13"/>
  <c r="ES64" i="13"/>
  <c r="ET64" i="13"/>
  <c r="EU64" i="13"/>
  <c r="EV64" i="13"/>
  <c r="EW64" i="13"/>
  <c r="EX64" i="13"/>
  <c r="EY64" i="13"/>
  <c r="EZ64" i="13"/>
  <c r="FA64" i="13"/>
  <c r="FB64" i="13"/>
  <c r="FC64" i="13"/>
  <c r="EQ65" i="13"/>
  <c r="ER65" i="13"/>
  <c r="ES65" i="13"/>
  <c r="ET65" i="13"/>
  <c r="EU65" i="13"/>
  <c r="EV65" i="13"/>
  <c r="EW65" i="13"/>
  <c r="EX65" i="13"/>
  <c r="EY65" i="13"/>
  <c r="EZ65" i="13"/>
  <c r="FA65" i="13"/>
  <c r="FB65" i="13"/>
  <c r="FC65" i="13"/>
  <c r="EQ66" i="13"/>
  <c r="ER66" i="13"/>
  <c r="ES66" i="13"/>
  <c r="ET66" i="13"/>
  <c r="EU66" i="13"/>
  <c r="EV66" i="13"/>
  <c r="EW66" i="13"/>
  <c r="EX66" i="13"/>
  <c r="EY66" i="13"/>
  <c r="EZ66" i="13"/>
  <c r="FA66" i="13"/>
  <c r="FB66" i="13"/>
  <c r="FC66" i="13"/>
  <c r="EQ67" i="13"/>
  <c r="ER67" i="13"/>
  <c r="ES67" i="13"/>
  <c r="ET67" i="13"/>
  <c r="EU67" i="13"/>
  <c r="EV67" i="13"/>
  <c r="EW67" i="13"/>
  <c r="EX67" i="13"/>
  <c r="EY67" i="13"/>
  <c r="EZ67" i="13"/>
  <c r="FA67" i="13"/>
  <c r="FB67" i="13"/>
  <c r="FC67" i="13"/>
  <c r="EQ68" i="13"/>
  <c r="ER68" i="13"/>
  <c r="ES68" i="13"/>
  <c r="ET68" i="13"/>
  <c r="EU68" i="13"/>
  <c r="EV68" i="13"/>
  <c r="EW68" i="13"/>
  <c r="EX68" i="13"/>
  <c r="EY68" i="13"/>
  <c r="EZ68" i="13"/>
  <c r="FA68" i="13"/>
  <c r="FB68" i="13"/>
  <c r="FC68" i="13"/>
  <c r="EQ69" i="13"/>
  <c r="ER69" i="13"/>
  <c r="ES69" i="13"/>
  <c r="ET69" i="13"/>
  <c r="EU69" i="13"/>
  <c r="EV69" i="13"/>
  <c r="EW69" i="13"/>
  <c r="EX69" i="13"/>
  <c r="EY69" i="13"/>
  <c r="EZ69" i="13"/>
  <c r="FA69" i="13"/>
  <c r="FB69" i="13"/>
  <c r="FC69" i="13"/>
  <c r="EQ70" i="13"/>
  <c r="ER70" i="13"/>
  <c r="ES70" i="13"/>
  <c r="ET70" i="13"/>
  <c r="EU70" i="13"/>
  <c r="EV70" i="13"/>
  <c r="EW70" i="13"/>
  <c r="EX70" i="13"/>
  <c r="EY70" i="13"/>
  <c r="EZ70" i="13"/>
  <c r="FA70" i="13"/>
  <c r="FB70" i="13"/>
  <c r="FC70" i="13"/>
  <c r="EQ71" i="13"/>
  <c r="ER71" i="13"/>
  <c r="ES71" i="13"/>
  <c r="ET71" i="13"/>
  <c r="EU71" i="13"/>
  <c r="EV71" i="13"/>
  <c r="EW71" i="13"/>
  <c r="EX71" i="13"/>
  <c r="EY71" i="13"/>
  <c r="EZ71" i="13"/>
  <c r="FA71" i="13"/>
  <c r="FB71" i="13"/>
  <c r="FC71" i="13"/>
  <c r="EQ72" i="13"/>
  <c r="ER72" i="13"/>
  <c r="ES72" i="13"/>
  <c r="ET72" i="13"/>
  <c r="EU72" i="13"/>
  <c r="EV72" i="13"/>
  <c r="EW72" i="13"/>
  <c r="EX72" i="13"/>
  <c r="EY72" i="13"/>
  <c r="EZ72" i="13"/>
  <c r="FA72" i="13"/>
  <c r="FB72" i="13"/>
  <c r="FC72" i="13"/>
  <c r="EQ73" i="13"/>
  <c r="ER73" i="13"/>
  <c r="ES73" i="13"/>
  <c r="ET73" i="13"/>
  <c r="EU73" i="13"/>
  <c r="EV73" i="13"/>
  <c r="EW73" i="13"/>
  <c r="EX73" i="13"/>
  <c r="EY73" i="13"/>
  <c r="EZ73" i="13"/>
  <c r="FA73" i="13"/>
  <c r="FB73" i="13"/>
  <c r="FC73" i="13"/>
  <c r="EQ74" i="13"/>
  <c r="ER74" i="13"/>
  <c r="ES74" i="13"/>
  <c r="ET74" i="13"/>
  <c r="EU74" i="13"/>
  <c r="EV74" i="13"/>
  <c r="EW74" i="13"/>
  <c r="EX74" i="13"/>
  <c r="EY74" i="13"/>
  <c r="EZ74" i="13"/>
  <c r="FA74" i="13"/>
  <c r="FB74" i="13"/>
  <c r="FC74" i="13"/>
  <c r="EQ75" i="13"/>
  <c r="ER75" i="13"/>
  <c r="ES75" i="13"/>
  <c r="ET75" i="13"/>
  <c r="EU75" i="13"/>
  <c r="EV75" i="13"/>
  <c r="EW75" i="13"/>
  <c r="EX75" i="13"/>
  <c r="EY75" i="13"/>
  <c r="EZ75" i="13"/>
  <c r="FA75" i="13"/>
  <c r="FB75" i="13"/>
  <c r="FC75" i="13"/>
  <c r="EQ76" i="13"/>
  <c r="ER76" i="13"/>
  <c r="ES76" i="13"/>
  <c r="ET76" i="13"/>
  <c r="EU76" i="13"/>
  <c r="EV76" i="13"/>
  <c r="EW76" i="13"/>
  <c r="EX76" i="13"/>
  <c r="EY76" i="13"/>
  <c r="EZ76" i="13"/>
  <c r="FA76" i="13"/>
  <c r="FB76" i="13"/>
  <c r="FC76" i="13"/>
  <c r="EQ77" i="13"/>
  <c r="ER77" i="13"/>
  <c r="ES77" i="13"/>
  <c r="ET77" i="13"/>
  <c r="EU77" i="13"/>
  <c r="EV77" i="13"/>
  <c r="EW77" i="13"/>
  <c r="EX77" i="13"/>
  <c r="EY77" i="13"/>
  <c r="EZ77" i="13"/>
  <c r="FA77" i="13"/>
  <c r="FB77" i="13"/>
  <c r="FC77" i="13"/>
  <c r="EQ78" i="13"/>
  <c r="ER78" i="13"/>
  <c r="ES78" i="13"/>
  <c r="ET78" i="13"/>
  <c r="EU78" i="13"/>
  <c r="EV78" i="13"/>
  <c r="EW78" i="13"/>
  <c r="EX78" i="13"/>
  <c r="EY78" i="13"/>
  <c r="EZ78" i="13"/>
  <c r="FA78" i="13"/>
  <c r="FB78" i="13"/>
  <c r="FC78" i="13"/>
  <c r="EQ79" i="13"/>
  <c r="ER79" i="13"/>
  <c r="ES79" i="13"/>
  <c r="ET79" i="13"/>
  <c r="EU79" i="13"/>
  <c r="EV79" i="13"/>
  <c r="EW79" i="13"/>
  <c r="EX79" i="13"/>
  <c r="EY79" i="13"/>
  <c r="EZ79" i="13"/>
  <c r="FA79" i="13"/>
  <c r="FB79" i="13"/>
  <c r="FC79" i="13"/>
  <c r="EQ80" i="13"/>
  <c r="ER80" i="13"/>
  <c r="ES80" i="13"/>
  <c r="ET80" i="13"/>
  <c r="EU80" i="13"/>
  <c r="EV80" i="13"/>
  <c r="EW80" i="13"/>
  <c r="EX80" i="13"/>
  <c r="EY80" i="13"/>
  <c r="EZ80" i="13"/>
  <c r="FA80" i="13"/>
  <c r="FB80" i="13"/>
  <c r="FC80" i="13"/>
  <c r="EQ81" i="13"/>
  <c r="ER81" i="13"/>
  <c r="ES81" i="13"/>
  <c r="ET81" i="13"/>
  <c r="EU81" i="13"/>
  <c r="EV81" i="13"/>
  <c r="EW81" i="13"/>
  <c r="EX81" i="13"/>
  <c r="EY81" i="13"/>
  <c r="EZ81" i="13"/>
  <c r="FA81" i="13"/>
  <c r="FB81" i="13"/>
  <c r="FC81" i="13"/>
  <c r="EQ82" i="13"/>
  <c r="ER82" i="13"/>
  <c r="ES82" i="13"/>
  <c r="ET82" i="13"/>
  <c r="EU82" i="13"/>
  <c r="EV82" i="13"/>
  <c r="EW82" i="13"/>
  <c r="EX82" i="13"/>
  <c r="EY82" i="13"/>
  <c r="EZ82" i="13"/>
  <c r="FA82" i="13"/>
  <c r="FB82" i="13"/>
  <c r="FC82" i="13"/>
  <c r="EQ83" i="13"/>
  <c r="ER83" i="13"/>
  <c r="ES83" i="13"/>
  <c r="ET83" i="13"/>
  <c r="EU83" i="13"/>
  <c r="EV83" i="13"/>
  <c r="EW83" i="13"/>
  <c r="EX83" i="13"/>
  <c r="EY83" i="13"/>
  <c r="EZ83" i="13"/>
  <c r="FA83" i="13"/>
  <c r="FB83" i="13"/>
  <c r="FC83" i="13"/>
  <c r="EQ84" i="13"/>
  <c r="ER84" i="13"/>
  <c r="ES84" i="13"/>
  <c r="ET84" i="13"/>
  <c r="EU84" i="13"/>
  <c r="EV84" i="13"/>
  <c r="EW84" i="13"/>
  <c r="EX84" i="13"/>
  <c r="EY84" i="13"/>
  <c r="EZ84" i="13"/>
  <c r="FA84" i="13"/>
  <c r="FB84" i="13"/>
  <c r="FC84" i="13"/>
  <c r="EQ85" i="13"/>
  <c r="ER85" i="13"/>
  <c r="ES85" i="13"/>
  <c r="ET85" i="13"/>
  <c r="EU85" i="13"/>
  <c r="EV85" i="13"/>
  <c r="EW85" i="13"/>
  <c r="EX85" i="13"/>
  <c r="EY85" i="13"/>
  <c r="EZ85" i="13"/>
  <c r="FA85" i="13"/>
  <c r="FB85" i="13"/>
  <c r="FC85" i="13"/>
  <c r="EQ86" i="13"/>
  <c r="ER86" i="13"/>
  <c r="ES86" i="13"/>
  <c r="ET86" i="13"/>
  <c r="EU86" i="13"/>
  <c r="EV86" i="13"/>
  <c r="EW86" i="13"/>
  <c r="EX86" i="13"/>
  <c r="EY86" i="13"/>
  <c r="EZ86" i="13"/>
  <c r="FA86" i="13"/>
  <c r="FB86" i="13"/>
  <c r="FC86" i="13"/>
  <c r="EQ87" i="13"/>
  <c r="ER87" i="13"/>
  <c r="ES87" i="13"/>
  <c r="ET87" i="13"/>
  <c r="EU87" i="13"/>
  <c r="EV87" i="13"/>
  <c r="EW87" i="13"/>
  <c r="EX87" i="13"/>
  <c r="EY87" i="13"/>
  <c r="EZ87" i="13"/>
  <c r="FA87" i="13"/>
  <c r="FB87" i="13"/>
  <c r="FC87" i="13"/>
  <c r="EQ88" i="13"/>
  <c r="ER88" i="13"/>
  <c r="ES88" i="13"/>
  <c r="ET88" i="13"/>
  <c r="EU88" i="13"/>
  <c r="EV88" i="13"/>
  <c r="EW88" i="13"/>
  <c r="EX88" i="13"/>
  <c r="EY88" i="13"/>
  <c r="EZ88" i="13"/>
  <c r="FA88" i="13"/>
  <c r="FB88" i="13"/>
  <c r="FC88" i="13"/>
  <c r="EQ89" i="13"/>
  <c r="ER89" i="13"/>
  <c r="ES89" i="13"/>
  <c r="ET89" i="13"/>
  <c r="EU89" i="13"/>
  <c r="EV89" i="13"/>
  <c r="EW89" i="13"/>
  <c r="EX89" i="13"/>
  <c r="EY89" i="13"/>
  <c r="EZ89" i="13"/>
  <c r="FA89" i="13"/>
  <c r="FB89" i="13"/>
  <c r="FC89" i="13"/>
  <c r="EQ90" i="13"/>
  <c r="ER90" i="13"/>
  <c r="ES90" i="13"/>
  <c r="ET90" i="13"/>
  <c r="EU90" i="13"/>
  <c r="EV90" i="13"/>
  <c r="EW90" i="13"/>
  <c r="EX90" i="13"/>
  <c r="EY90" i="13"/>
  <c r="EZ90" i="13"/>
  <c r="FA90" i="13"/>
  <c r="FB90" i="13"/>
  <c r="FC90" i="13"/>
  <c r="EQ91" i="13"/>
  <c r="ER91" i="13"/>
  <c r="ES91" i="13"/>
  <c r="ET91" i="13"/>
  <c r="EU91" i="13"/>
  <c r="EV91" i="13"/>
  <c r="EW91" i="13"/>
  <c r="EX91" i="13"/>
  <c r="EY91" i="13"/>
  <c r="EZ91" i="13"/>
  <c r="FA91" i="13"/>
  <c r="FB91" i="13"/>
  <c r="FC91" i="13"/>
  <c r="EQ92" i="13"/>
  <c r="ER92" i="13"/>
  <c r="ES92" i="13"/>
  <c r="ET92" i="13"/>
  <c r="EU92" i="13"/>
  <c r="EV92" i="13"/>
  <c r="EW92" i="13"/>
  <c r="EX92" i="13"/>
  <c r="EY92" i="13"/>
  <c r="EZ92" i="13"/>
  <c r="FA92" i="13"/>
  <c r="FB92" i="13"/>
  <c r="FC92" i="13"/>
  <c r="EQ93" i="13"/>
  <c r="ER93" i="13"/>
  <c r="ES93" i="13"/>
  <c r="ET93" i="13"/>
  <c r="EU93" i="13"/>
  <c r="EV93" i="13"/>
  <c r="EW93" i="13"/>
  <c r="EX93" i="13"/>
  <c r="EY93" i="13"/>
  <c r="EZ93" i="13"/>
  <c r="FA93" i="13"/>
  <c r="FB93" i="13"/>
  <c r="FC93" i="13"/>
  <c r="EQ94" i="13"/>
  <c r="ER94" i="13"/>
  <c r="ES94" i="13"/>
  <c r="ET94" i="13"/>
  <c r="EU94" i="13"/>
  <c r="EV94" i="13"/>
  <c r="EW94" i="13"/>
  <c r="EX94" i="13"/>
  <c r="EY94" i="13"/>
  <c r="EZ94" i="13"/>
  <c r="FA94" i="13"/>
  <c r="FB94" i="13"/>
  <c r="FC94" i="13"/>
  <c r="EQ95" i="13"/>
  <c r="ER95" i="13"/>
  <c r="ES95" i="13"/>
  <c r="ET95" i="13"/>
  <c r="EU95" i="13"/>
  <c r="EV95" i="13"/>
  <c r="EW95" i="13"/>
  <c r="EX95" i="13"/>
  <c r="EY95" i="13"/>
  <c r="EZ95" i="13"/>
  <c r="FA95" i="13"/>
  <c r="FB95" i="13"/>
  <c r="FC95" i="13"/>
  <c r="EQ96" i="13"/>
  <c r="ER96" i="13"/>
  <c r="ES96" i="13"/>
  <c r="ET96" i="13"/>
  <c r="EU96" i="13"/>
  <c r="EV96" i="13"/>
  <c r="EW96" i="13"/>
  <c r="EX96" i="13"/>
  <c r="EY96" i="13"/>
  <c r="EZ96" i="13"/>
  <c r="FA96" i="13"/>
  <c r="FB96" i="13"/>
  <c r="FC96" i="13"/>
  <c r="EQ97" i="13"/>
  <c r="ER97" i="13"/>
  <c r="ES97" i="13"/>
  <c r="ET97" i="13"/>
  <c r="EU97" i="13"/>
  <c r="EV97" i="13"/>
  <c r="EW97" i="13"/>
  <c r="EX97" i="13"/>
  <c r="EY97" i="13"/>
  <c r="EZ97" i="13"/>
  <c r="FA97" i="13"/>
  <c r="FB97" i="13"/>
  <c r="FC97" i="13"/>
  <c r="EQ98" i="13"/>
  <c r="ER98" i="13"/>
  <c r="ES98" i="13"/>
  <c r="ET98" i="13"/>
  <c r="EU98" i="13"/>
  <c r="EV98" i="13"/>
  <c r="EW98" i="13"/>
  <c r="EX98" i="13"/>
  <c r="EY98" i="13"/>
  <c r="EZ98" i="13"/>
  <c r="FA98" i="13"/>
  <c r="FB98" i="13"/>
  <c r="FC98" i="13"/>
  <c r="EQ99" i="13"/>
  <c r="ER99" i="13"/>
  <c r="ES99" i="13"/>
  <c r="ET99" i="13"/>
  <c r="EU99" i="13"/>
  <c r="EV99" i="13"/>
  <c r="EW99" i="13"/>
  <c r="EX99" i="13"/>
  <c r="EY99" i="13"/>
  <c r="EZ99" i="13"/>
  <c r="FA99" i="13"/>
  <c r="FB99" i="13"/>
  <c r="FC99" i="13"/>
  <c r="EQ100" i="13"/>
  <c r="ER100" i="13"/>
  <c r="ES100" i="13"/>
  <c r="ET100" i="13"/>
  <c r="EU100" i="13"/>
  <c r="EV100" i="13"/>
  <c r="EW100" i="13"/>
  <c r="EX100" i="13"/>
  <c r="EY100" i="13"/>
  <c r="EZ100" i="13"/>
  <c r="FA100" i="13"/>
  <c r="FB100" i="13"/>
  <c r="FC100" i="13"/>
  <c r="EQ101" i="13"/>
  <c r="ER101" i="13"/>
  <c r="ES101" i="13"/>
  <c r="ET101" i="13"/>
  <c r="EU101" i="13"/>
  <c r="EV101" i="13"/>
  <c r="EW101" i="13"/>
  <c r="EX101" i="13"/>
  <c r="EY101" i="13"/>
  <c r="EZ101" i="13"/>
  <c r="FA101" i="13"/>
  <c r="FB101" i="13"/>
  <c r="FC101" i="13"/>
  <c r="EQ102" i="13"/>
  <c r="ER102" i="13"/>
  <c r="ES102" i="13"/>
  <c r="ET102" i="13"/>
  <c r="EU102" i="13"/>
  <c r="EV102" i="13"/>
  <c r="EW102" i="13"/>
  <c r="EX102" i="13"/>
  <c r="EY102" i="13"/>
  <c r="EZ102" i="13"/>
  <c r="FA102" i="13"/>
  <c r="FB102" i="13"/>
  <c r="FC102" i="13"/>
  <c r="EQ103" i="13"/>
  <c r="ER103" i="13"/>
  <c r="ES103" i="13"/>
  <c r="ET103" i="13"/>
  <c r="EU103" i="13"/>
  <c r="EV103" i="13"/>
  <c r="EW103" i="13"/>
  <c r="EX103" i="13"/>
  <c r="EY103" i="13"/>
  <c r="EZ103" i="13"/>
  <c r="FA103" i="13"/>
  <c r="FB103" i="13"/>
  <c r="FC103" i="13"/>
  <c r="EQ104" i="13"/>
  <c r="ER104" i="13"/>
  <c r="ES104" i="13"/>
  <c r="ET104" i="13"/>
  <c r="EU104" i="13"/>
  <c r="EV104" i="13"/>
  <c r="EW104" i="13"/>
  <c r="EX104" i="13"/>
  <c r="EY104" i="13"/>
  <c r="EZ104" i="13"/>
  <c r="FA104" i="13"/>
  <c r="FB104" i="13"/>
  <c r="FC104" i="13"/>
  <c r="EQ105" i="13"/>
  <c r="ER105" i="13"/>
  <c r="ES105" i="13"/>
  <c r="ET105" i="13"/>
  <c r="EU105" i="13"/>
  <c r="EV105" i="13"/>
  <c r="EW105" i="13"/>
  <c r="EX105" i="13"/>
  <c r="EY105" i="13"/>
  <c r="EZ105" i="13"/>
  <c r="FA105" i="13"/>
  <c r="FB105" i="13"/>
  <c r="FC105" i="13"/>
  <c r="EQ106" i="13"/>
  <c r="ER106" i="13"/>
  <c r="ES106" i="13"/>
  <c r="ET106" i="13"/>
  <c r="EU106" i="13"/>
  <c r="EV106" i="13"/>
  <c r="EW106" i="13"/>
  <c r="EX106" i="13"/>
  <c r="EY106" i="13"/>
  <c r="EZ106" i="13"/>
  <c r="FA106" i="13"/>
  <c r="FB106" i="13"/>
  <c r="FC106" i="13"/>
  <c r="EQ107" i="13"/>
  <c r="ER107" i="13"/>
  <c r="ES107" i="13"/>
  <c r="ET107" i="13"/>
  <c r="EU107" i="13"/>
  <c r="EV107" i="13"/>
  <c r="EW107" i="13"/>
  <c r="EX107" i="13"/>
  <c r="EY107" i="13"/>
  <c r="EZ107" i="13"/>
  <c r="FA107" i="13"/>
  <c r="FB107" i="13"/>
  <c r="FC107" i="13"/>
  <c r="EQ108" i="13"/>
  <c r="ER108" i="13"/>
  <c r="ES108" i="13"/>
  <c r="ET108" i="13"/>
  <c r="EU108" i="13"/>
  <c r="EV108" i="13"/>
  <c r="EW108" i="13"/>
  <c r="EX108" i="13"/>
  <c r="EY108" i="13"/>
  <c r="EZ108" i="13"/>
  <c r="FA108" i="13"/>
  <c r="FB108" i="13"/>
  <c r="FC108" i="13"/>
  <c r="EQ109" i="13"/>
  <c r="ER109" i="13"/>
  <c r="ES109" i="13"/>
  <c r="ET109" i="13"/>
  <c r="EU109" i="13"/>
  <c r="EV109" i="13"/>
  <c r="EW109" i="13"/>
  <c r="EX109" i="13"/>
  <c r="EY109" i="13"/>
  <c r="EZ109" i="13"/>
  <c r="FA109" i="13"/>
  <c r="FB109" i="13"/>
  <c r="FC109" i="13"/>
  <c r="EQ110" i="13"/>
  <c r="ER110" i="13"/>
  <c r="ES110" i="13"/>
  <c r="ET110" i="13"/>
  <c r="EU110" i="13"/>
  <c r="EV110" i="13"/>
  <c r="EW110" i="13"/>
  <c r="EX110" i="13"/>
  <c r="EY110" i="13"/>
  <c r="EZ110" i="13"/>
  <c r="FA110" i="13"/>
  <c r="FB110" i="13"/>
  <c r="FC110" i="13"/>
  <c r="EQ111" i="13"/>
  <c r="ER111" i="13"/>
  <c r="ES111" i="13"/>
  <c r="ET111" i="13"/>
  <c r="EU111" i="13"/>
  <c r="EV111" i="13"/>
  <c r="EW111" i="13"/>
  <c r="EX111" i="13"/>
  <c r="EY111" i="13"/>
  <c r="EZ111" i="13"/>
  <c r="FA111" i="13"/>
  <c r="FB111" i="13"/>
  <c r="FC111" i="13"/>
  <c r="EQ112" i="13"/>
  <c r="ER112" i="13"/>
  <c r="ES112" i="13"/>
  <c r="ET112" i="13"/>
  <c r="EU112" i="13"/>
  <c r="EV112" i="13"/>
  <c r="EW112" i="13"/>
  <c r="EX112" i="13"/>
  <c r="EY112" i="13"/>
  <c r="EZ112" i="13"/>
  <c r="FA112" i="13"/>
  <c r="FB112" i="13"/>
  <c r="FC112" i="13"/>
  <c r="EQ113" i="13"/>
  <c r="ER113" i="13"/>
  <c r="ES113" i="13"/>
  <c r="ET113" i="13"/>
  <c r="EU113" i="13"/>
  <c r="EV113" i="13"/>
  <c r="EW113" i="13"/>
  <c r="EX113" i="13"/>
  <c r="EY113" i="13"/>
  <c r="EZ113" i="13"/>
  <c r="FA113" i="13"/>
  <c r="FB113" i="13"/>
  <c r="FC113" i="13"/>
  <c r="EQ114" i="13"/>
  <c r="ER114" i="13"/>
  <c r="ES114" i="13"/>
  <c r="ET114" i="13"/>
  <c r="EU114" i="13"/>
  <c r="EV114" i="13"/>
  <c r="EW114" i="13"/>
  <c r="EX114" i="13"/>
  <c r="EY114" i="13"/>
  <c r="EZ114" i="13"/>
  <c r="FA114" i="13"/>
  <c r="FB114" i="13"/>
  <c r="FC114" i="13"/>
  <c r="EQ115" i="13"/>
  <c r="ER115" i="13"/>
  <c r="ES115" i="13"/>
  <c r="ET115" i="13"/>
  <c r="EU115" i="13"/>
  <c r="EV115" i="13"/>
  <c r="EW115" i="13"/>
  <c r="EX115" i="13"/>
  <c r="EY115" i="13"/>
  <c r="EZ115" i="13"/>
  <c r="FA115" i="13"/>
  <c r="FB115" i="13"/>
  <c r="FC115" i="13"/>
  <c r="EQ116" i="13"/>
  <c r="ER116" i="13"/>
  <c r="ES116" i="13"/>
  <c r="ET116" i="13"/>
  <c r="EU116" i="13"/>
  <c r="EV116" i="13"/>
  <c r="EW116" i="13"/>
  <c r="EX116" i="13"/>
  <c r="EY116" i="13"/>
  <c r="EZ116" i="13"/>
  <c r="FA116" i="13"/>
  <c r="FB116" i="13"/>
  <c r="FC116" i="13"/>
  <c r="EQ117" i="13"/>
  <c r="ER117" i="13"/>
  <c r="ES117" i="13"/>
  <c r="ET117" i="13"/>
  <c r="EU117" i="13"/>
  <c r="EV117" i="13"/>
  <c r="EW117" i="13"/>
  <c r="EX117" i="13"/>
  <c r="EY117" i="13"/>
  <c r="EZ117" i="13"/>
  <c r="FA117" i="13"/>
  <c r="FB117" i="13"/>
  <c r="FC117" i="13"/>
  <c r="EQ118" i="13"/>
  <c r="ER118" i="13"/>
  <c r="ES118" i="13"/>
  <c r="ET118" i="13"/>
  <c r="EU118" i="13"/>
  <c r="EV118" i="13"/>
  <c r="EW118" i="13"/>
  <c r="EX118" i="13"/>
  <c r="EY118" i="13"/>
  <c r="EZ118" i="13"/>
  <c r="FA118" i="13"/>
  <c r="FB118" i="13"/>
  <c r="FC118" i="13"/>
  <c r="EQ119" i="13"/>
  <c r="ER119" i="13"/>
  <c r="ES119" i="13"/>
  <c r="ET119" i="13"/>
  <c r="EU119" i="13"/>
  <c r="EV119" i="13"/>
  <c r="EW119" i="13"/>
  <c r="EX119" i="13"/>
  <c r="EY119" i="13"/>
  <c r="EZ119" i="13"/>
  <c r="FA119" i="13"/>
  <c r="FB119" i="13"/>
  <c r="FC119" i="13"/>
  <c r="EQ120" i="13"/>
  <c r="ER120" i="13"/>
  <c r="ES120" i="13"/>
  <c r="ET120" i="13"/>
  <c r="EU120" i="13"/>
  <c r="EV120" i="13"/>
  <c r="EW120" i="13"/>
  <c r="EX120" i="13"/>
  <c r="EY120" i="13"/>
  <c r="EZ120" i="13"/>
  <c r="FA120" i="13"/>
  <c r="FB120" i="13"/>
  <c r="FC120" i="13"/>
  <c r="EQ121" i="13"/>
  <c r="ER121" i="13"/>
  <c r="ES121" i="13"/>
  <c r="ET121" i="13"/>
  <c r="EU121" i="13"/>
  <c r="EV121" i="13"/>
  <c r="EW121" i="13"/>
  <c r="EX121" i="13"/>
  <c r="EY121" i="13"/>
  <c r="EZ121" i="13"/>
  <c r="FA121" i="13"/>
  <c r="FB121" i="13"/>
  <c r="FC121" i="13"/>
  <c r="EQ122" i="13"/>
  <c r="ER122" i="13"/>
  <c r="ES122" i="13"/>
  <c r="ET122" i="13"/>
  <c r="EU122" i="13"/>
  <c r="EV122" i="13"/>
  <c r="EW122" i="13"/>
  <c r="EX122" i="13"/>
  <c r="EY122" i="13"/>
  <c r="EZ122" i="13"/>
  <c r="FA122" i="13"/>
  <c r="FB122" i="13"/>
  <c r="FC122" i="13"/>
  <c r="EQ123" i="13"/>
  <c r="ER123" i="13"/>
  <c r="ES123" i="13"/>
  <c r="ET123" i="13"/>
  <c r="EU123" i="13"/>
  <c r="EV123" i="13"/>
  <c r="EW123" i="13"/>
  <c r="EX123" i="13"/>
  <c r="EY123" i="13"/>
  <c r="EZ123" i="13"/>
  <c r="FA123" i="13"/>
  <c r="FB123" i="13"/>
  <c r="FC123" i="13"/>
  <c r="EQ124" i="13"/>
  <c r="ER124" i="13"/>
  <c r="ES124" i="13"/>
  <c r="ET124" i="13"/>
  <c r="EU124" i="13"/>
  <c r="EV124" i="13"/>
  <c r="EW124" i="13"/>
  <c r="EX124" i="13"/>
  <c r="EY124" i="13"/>
  <c r="EZ124" i="13"/>
  <c r="FA124" i="13"/>
  <c r="FB124" i="13"/>
  <c r="FC124" i="13"/>
  <c r="EQ125" i="13"/>
  <c r="ER125" i="13"/>
  <c r="ES125" i="13"/>
  <c r="ET125" i="13"/>
  <c r="EU125" i="13"/>
  <c r="EV125" i="13"/>
  <c r="EW125" i="13"/>
  <c r="EX125" i="13"/>
  <c r="EY125" i="13"/>
  <c r="EZ125" i="13"/>
  <c r="FA125" i="13"/>
  <c r="FB125" i="13"/>
  <c r="FC125" i="13"/>
  <c r="EQ126" i="13"/>
  <c r="ER126" i="13"/>
  <c r="ES126" i="13"/>
  <c r="ET126" i="13"/>
  <c r="EU126" i="13"/>
  <c r="EV126" i="13"/>
  <c r="EW126" i="13"/>
  <c r="EX126" i="13"/>
  <c r="EY126" i="13"/>
  <c r="EZ126" i="13"/>
  <c r="FA126" i="13"/>
  <c r="FB126" i="13"/>
  <c r="FC126" i="13"/>
  <c r="EQ127" i="13"/>
  <c r="ER127" i="13"/>
  <c r="ES127" i="13"/>
  <c r="ET127" i="13"/>
  <c r="EU127" i="13"/>
  <c r="EV127" i="13"/>
  <c r="EW127" i="13"/>
  <c r="EX127" i="13"/>
  <c r="EY127" i="13"/>
  <c r="EZ127" i="13"/>
  <c r="FA127" i="13"/>
  <c r="FB127" i="13"/>
  <c r="FC127" i="13"/>
  <c r="EQ128" i="13"/>
  <c r="ER128" i="13"/>
  <c r="ES128" i="13"/>
  <c r="ET128" i="13"/>
  <c r="EU128" i="13"/>
  <c r="EV128" i="13"/>
  <c r="EW128" i="13"/>
  <c r="EX128" i="13"/>
  <c r="EY128" i="13"/>
  <c r="EZ128" i="13"/>
  <c r="FA128" i="13"/>
  <c r="FB128" i="13"/>
  <c r="FC128" i="13"/>
  <c r="EQ129" i="13"/>
  <c r="ER129" i="13"/>
  <c r="ES129" i="13"/>
  <c r="ET129" i="13"/>
  <c r="EU129" i="13"/>
  <c r="EV129" i="13"/>
  <c r="EW129" i="13"/>
  <c r="EX129" i="13"/>
  <c r="EY129" i="13"/>
  <c r="EZ129" i="13"/>
  <c r="FA129" i="13"/>
  <c r="FB129" i="13"/>
  <c r="FC129" i="13"/>
  <c r="EQ130" i="13"/>
  <c r="ER130" i="13"/>
  <c r="ES130" i="13"/>
  <c r="ET130" i="13"/>
  <c r="EU130" i="13"/>
  <c r="EV130" i="13"/>
  <c r="EW130" i="13"/>
  <c r="EX130" i="13"/>
  <c r="EY130" i="13"/>
  <c r="EZ130" i="13"/>
  <c r="FA130" i="13"/>
  <c r="FB130" i="13"/>
  <c r="FC130" i="13"/>
  <c r="EQ131" i="13"/>
  <c r="ER131" i="13"/>
  <c r="ES131" i="13"/>
  <c r="ET131" i="13"/>
  <c r="EU131" i="13"/>
  <c r="EV131" i="13"/>
  <c r="EW131" i="13"/>
  <c r="EX131" i="13"/>
  <c r="EY131" i="13"/>
  <c r="EZ131" i="13"/>
  <c r="FA131" i="13"/>
  <c r="FB131" i="13"/>
  <c r="FC131" i="13"/>
  <c r="EQ132" i="13"/>
  <c r="ER132" i="13"/>
  <c r="ES132" i="13"/>
  <c r="ET132" i="13"/>
  <c r="EU132" i="13"/>
  <c r="EV132" i="13"/>
  <c r="EW132" i="13"/>
  <c r="EX132" i="13"/>
  <c r="EY132" i="13"/>
  <c r="EZ132" i="13"/>
  <c r="FA132" i="13"/>
  <c r="FB132" i="13"/>
  <c r="FC132" i="13"/>
  <c r="EQ133" i="13"/>
  <c r="ER133" i="13"/>
  <c r="ES133" i="13"/>
  <c r="ET133" i="13"/>
  <c r="EU133" i="13"/>
  <c r="EV133" i="13"/>
  <c r="EW133" i="13"/>
  <c r="EX133" i="13"/>
  <c r="EY133" i="13"/>
  <c r="EZ133" i="13"/>
  <c r="FA133" i="13"/>
  <c r="FB133" i="13"/>
  <c r="FC133" i="13"/>
  <c r="EQ134" i="13"/>
  <c r="ER134" i="13"/>
  <c r="ES134" i="13"/>
  <c r="ET134" i="13"/>
  <c r="EU134" i="13"/>
  <c r="EV134" i="13"/>
  <c r="EW134" i="13"/>
  <c r="EX134" i="13"/>
  <c r="EY134" i="13"/>
  <c r="EZ134" i="13"/>
  <c r="FA134" i="13"/>
  <c r="FB134" i="13"/>
  <c r="FC134" i="13"/>
  <c r="EQ135" i="13"/>
  <c r="ER135" i="13"/>
  <c r="ES135" i="13"/>
  <c r="ET135" i="13"/>
  <c r="EU135" i="13"/>
  <c r="EV135" i="13"/>
  <c r="EW135" i="13"/>
  <c r="EX135" i="13"/>
  <c r="EY135" i="13"/>
  <c r="EZ135" i="13"/>
  <c r="FA135" i="13"/>
  <c r="FB135" i="13"/>
  <c r="FC135" i="13"/>
  <c r="EQ136" i="13"/>
  <c r="ER136" i="13"/>
  <c r="ES136" i="13"/>
  <c r="ET136" i="13"/>
  <c r="EU136" i="13"/>
  <c r="EV136" i="13"/>
  <c r="EW136" i="13"/>
  <c r="EX136" i="13"/>
  <c r="EY136" i="13"/>
  <c r="EZ136" i="13"/>
  <c r="FA136" i="13"/>
  <c r="FB136" i="13"/>
  <c r="FC136" i="13"/>
  <c r="EQ137" i="13"/>
  <c r="ER137" i="13"/>
  <c r="ES137" i="13"/>
  <c r="ET137" i="13"/>
  <c r="EU137" i="13"/>
  <c r="EV137" i="13"/>
  <c r="EW137" i="13"/>
  <c r="EX137" i="13"/>
  <c r="EY137" i="13"/>
  <c r="EZ137" i="13"/>
  <c r="FA137" i="13"/>
  <c r="FB137" i="13"/>
  <c r="FC137" i="13"/>
  <c r="EQ138" i="13"/>
  <c r="ER138" i="13"/>
  <c r="ES138" i="13"/>
  <c r="ET138" i="13"/>
  <c r="EU138" i="13"/>
  <c r="EV138" i="13"/>
  <c r="EW138" i="13"/>
  <c r="EX138" i="13"/>
  <c r="EY138" i="13"/>
  <c r="EZ138" i="13"/>
  <c r="FA138" i="13"/>
  <c r="FB138" i="13"/>
  <c r="FC138" i="13"/>
  <c r="EQ139" i="13"/>
  <c r="ER139" i="13"/>
  <c r="ES139" i="13"/>
  <c r="ET139" i="13"/>
  <c r="EU139" i="13"/>
  <c r="EV139" i="13"/>
  <c r="EW139" i="13"/>
  <c r="EX139" i="13"/>
  <c r="EY139" i="13"/>
  <c r="EZ139" i="13"/>
  <c r="FA139" i="13"/>
  <c r="FB139" i="13"/>
  <c r="FC139" i="13"/>
  <c r="EQ140" i="13"/>
  <c r="ER140" i="13"/>
  <c r="ES140" i="13"/>
  <c r="ET140" i="13"/>
  <c r="EU140" i="13"/>
  <c r="EV140" i="13"/>
  <c r="EW140" i="13"/>
  <c r="EX140" i="13"/>
  <c r="EY140" i="13"/>
  <c r="EZ140" i="13"/>
  <c r="FA140" i="13"/>
  <c r="FB140" i="13"/>
  <c r="FC140" i="13"/>
  <c r="EQ141" i="13"/>
  <c r="ER141" i="13"/>
  <c r="ES141" i="13"/>
  <c r="ET141" i="13"/>
  <c r="EU141" i="13"/>
  <c r="EV141" i="13"/>
  <c r="EW141" i="13"/>
  <c r="EX141" i="13"/>
  <c r="EY141" i="13"/>
  <c r="EZ141" i="13"/>
  <c r="FA141" i="13"/>
  <c r="FB141" i="13"/>
  <c r="FC141" i="13"/>
  <c r="EQ142" i="13"/>
  <c r="ER142" i="13"/>
  <c r="ES142" i="13"/>
  <c r="ET142" i="13"/>
  <c r="EU142" i="13"/>
  <c r="EV142" i="13"/>
  <c r="EW142" i="13"/>
  <c r="EX142" i="13"/>
  <c r="EY142" i="13"/>
  <c r="EZ142" i="13"/>
  <c r="FA142" i="13"/>
  <c r="FB142" i="13"/>
  <c r="FC142" i="13"/>
  <c r="EQ143" i="13"/>
  <c r="ER143" i="13"/>
  <c r="ES143" i="13"/>
  <c r="ET143" i="13"/>
  <c r="EU143" i="13"/>
  <c r="EV143" i="13"/>
  <c r="EW143" i="13"/>
  <c r="EX143" i="13"/>
  <c r="EY143" i="13"/>
  <c r="EZ143" i="13"/>
  <c r="FA143" i="13"/>
  <c r="FB143" i="13"/>
  <c r="FC143" i="13"/>
  <c r="EQ144" i="13"/>
  <c r="ER144" i="13"/>
  <c r="ES144" i="13"/>
  <c r="ET144" i="13"/>
  <c r="EU144" i="13"/>
  <c r="EV144" i="13"/>
  <c r="EW144" i="13"/>
  <c r="EX144" i="13"/>
  <c r="EY144" i="13"/>
  <c r="EZ144" i="13"/>
  <c r="FA144" i="13"/>
  <c r="FB144" i="13"/>
  <c r="FC144" i="13"/>
  <c r="EQ145" i="13"/>
  <c r="ER145" i="13"/>
  <c r="ES145" i="13"/>
  <c r="ET145" i="13"/>
  <c r="EU145" i="13"/>
  <c r="EV145" i="13"/>
  <c r="EW145" i="13"/>
  <c r="EX145" i="13"/>
  <c r="EY145" i="13"/>
  <c r="EZ145" i="13"/>
  <c r="FA145" i="13"/>
  <c r="FB145" i="13"/>
  <c r="FC145" i="13"/>
  <c r="EQ146" i="13"/>
  <c r="ER146" i="13"/>
  <c r="ES146" i="13"/>
  <c r="ET146" i="13"/>
  <c r="EU146" i="13"/>
  <c r="EV146" i="13"/>
  <c r="EW146" i="13"/>
  <c r="EX146" i="13"/>
  <c r="EY146" i="13"/>
  <c r="EZ146" i="13"/>
  <c r="FA146" i="13"/>
  <c r="FB146" i="13"/>
  <c r="FC146" i="13"/>
  <c r="EQ147" i="13"/>
  <c r="ER147" i="13"/>
  <c r="ES147" i="13"/>
  <c r="ET147" i="13"/>
  <c r="EU147" i="13"/>
  <c r="EV147" i="13"/>
  <c r="EW147" i="13"/>
  <c r="EX147" i="13"/>
  <c r="EY147" i="13"/>
  <c r="EZ147" i="13"/>
  <c r="FA147" i="13"/>
  <c r="FB147" i="13"/>
  <c r="FC147" i="13"/>
  <c r="EQ148" i="13"/>
  <c r="ER148" i="13"/>
  <c r="ES148" i="13"/>
  <c r="ET148" i="13"/>
  <c r="EU148" i="13"/>
  <c r="EV148" i="13"/>
  <c r="EW148" i="13"/>
  <c r="EX148" i="13"/>
  <c r="EY148" i="13"/>
  <c r="EZ148" i="13"/>
  <c r="FA148" i="13"/>
  <c r="FB148" i="13"/>
  <c r="FC148" i="13"/>
  <c r="EQ149" i="13"/>
  <c r="ER149" i="13"/>
  <c r="ES149" i="13"/>
  <c r="ET149" i="13"/>
  <c r="EU149" i="13"/>
  <c r="EV149" i="13"/>
  <c r="EW149" i="13"/>
  <c r="EX149" i="13"/>
  <c r="EY149" i="13"/>
  <c r="EZ149" i="13"/>
  <c r="FA149" i="13"/>
  <c r="FB149" i="13"/>
  <c r="FC149" i="13"/>
  <c r="EQ150" i="13"/>
  <c r="ER150" i="13"/>
  <c r="ES150" i="13"/>
  <c r="ET150" i="13"/>
  <c r="EU150" i="13"/>
  <c r="EV150" i="13"/>
  <c r="EW150" i="13"/>
  <c r="EX150" i="13"/>
  <c r="EY150" i="13"/>
  <c r="EZ150" i="13"/>
  <c r="FA150" i="13"/>
  <c r="FB150" i="13"/>
  <c r="FC150" i="13"/>
  <c r="EQ151" i="13"/>
  <c r="ER151" i="13"/>
  <c r="ES151" i="13"/>
  <c r="ET151" i="13"/>
  <c r="EU151" i="13"/>
  <c r="EV151" i="13"/>
  <c r="EW151" i="13"/>
  <c r="EX151" i="13"/>
  <c r="EY151" i="13"/>
  <c r="EZ151" i="13"/>
  <c r="FA151" i="13"/>
  <c r="FB151" i="13"/>
  <c r="FC151" i="13"/>
  <c r="EQ152" i="13"/>
  <c r="ER152" i="13"/>
  <c r="ES152" i="13"/>
  <c r="ET152" i="13"/>
  <c r="EU152" i="13"/>
  <c r="EV152" i="13"/>
  <c r="EW152" i="13"/>
  <c r="EX152" i="13"/>
  <c r="EY152" i="13"/>
  <c r="EZ152" i="13"/>
  <c r="FA152" i="13"/>
  <c r="FB152" i="13"/>
  <c r="FC152" i="13"/>
  <c r="EQ153" i="13"/>
  <c r="ER153" i="13"/>
  <c r="ES153" i="13"/>
  <c r="ET153" i="13"/>
  <c r="EU153" i="13"/>
  <c r="EV153" i="13"/>
  <c r="EW153" i="13"/>
  <c r="EX153" i="13"/>
  <c r="EY153" i="13"/>
  <c r="EZ153" i="13"/>
  <c r="FA153" i="13"/>
  <c r="FB153" i="13"/>
  <c r="FC153" i="13"/>
  <c r="EQ154" i="13"/>
  <c r="ER154" i="13"/>
  <c r="ES154" i="13"/>
  <c r="ET154" i="13"/>
  <c r="EU154" i="13"/>
  <c r="EV154" i="13"/>
  <c r="EW154" i="13"/>
  <c r="EX154" i="13"/>
  <c r="EY154" i="13"/>
  <c r="EZ154" i="13"/>
  <c r="FA154" i="13"/>
  <c r="FB154" i="13"/>
  <c r="FC154" i="13"/>
  <c r="EQ155" i="13"/>
  <c r="ER155" i="13"/>
  <c r="ES155" i="13"/>
  <c r="ET155" i="13"/>
  <c r="EU155" i="13"/>
  <c r="EV155" i="13"/>
  <c r="EW155" i="13"/>
  <c r="EX155" i="13"/>
  <c r="EY155" i="13"/>
  <c r="EZ155" i="13"/>
  <c r="FA155" i="13"/>
  <c r="FB155" i="13"/>
  <c r="FC155" i="13"/>
  <c r="EQ156" i="13"/>
  <c r="ER156" i="13"/>
  <c r="ES156" i="13"/>
  <c r="ET156" i="13"/>
  <c r="EU156" i="13"/>
  <c r="EV156" i="13"/>
  <c r="EW156" i="13"/>
  <c r="EX156" i="13"/>
  <c r="EY156" i="13"/>
  <c r="EZ156" i="13"/>
  <c r="FA156" i="13"/>
  <c r="FB156" i="13"/>
  <c r="FC156" i="13"/>
  <c r="EQ157" i="13"/>
  <c r="ER157" i="13"/>
  <c r="ES157" i="13"/>
  <c r="ET157" i="13"/>
  <c r="EU157" i="13"/>
  <c r="EV157" i="13"/>
  <c r="EW157" i="13"/>
  <c r="EX157" i="13"/>
  <c r="EY157" i="13"/>
  <c r="EZ157" i="13"/>
  <c r="FA157" i="13"/>
  <c r="FB157" i="13"/>
  <c r="FC157" i="13"/>
  <c r="EQ158" i="13"/>
  <c r="ER158" i="13"/>
  <c r="ES158" i="13"/>
  <c r="ET158" i="13"/>
  <c r="EU158" i="13"/>
  <c r="EV158" i="13"/>
  <c r="EW158" i="13"/>
  <c r="EX158" i="13"/>
  <c r="EY158" i="13"/>
  <c r="EZ158" i="13"/>
  <c r="FA158" i="13"/>
  <c r="FB158" i="13"/>
  <c r="FC158" i="13"/>
  <c r="EQ159" i="13"/>
  <c r="ER159" i="13"/>
  <c r="ES159" i="13"/>
  <c r="ET159" i="13"/>
  <c r="EU159" i="13"/>
  <c r="EV159" i="13"/>
  <c r="EW159" i="13"/>
  <c r="EX159" i="13"/>
  <c r="EY159" i="13"/>
  <c r="EZ159" i="13"/>
  <c r="FA159" i="13"/>
  <c r="FB159" i="13"/>
  <c r="FC159" i="13"/>
  <c r="EQ160" i="13"/>
  <c r="ER160" i="13"/>
  <c r="ES160" i="13"/>
  <c r="ET160" i="13"/>
  <c r="EU160" i="13"/>
  <c r="EV160" i="13"/>
  <c r="EW160" i="13"/>
  <c r="EX160" i="13"/>
  <c r="EY160" i="13"/>
  <c r="EZ160" i="13"/>
  <c r="FA160" i="13"/>
  <c r="FB160" i="13"/>
  <c r="FC160" i="13"/>
  <c r="EQ161" i="13"/>
  <c r="ER161" i="13"/>
  <c r="ES161" i="13"/>
  <c r="ET161" i="13"/>
  <c r="EU161" i="13"/>
  <c r="EV161" i="13"/>
  <c r="EW161" i="13"/>
  <c r="EX161" i="13"/>
  <c r="EY161" i="13"/>
  <c r="EZ161" i="13"/>
  <c r="FA161" i="13"/>
  <c r="FB161" i="13"/>
  <c r="FC161" i="13"/>
  <c r="EQ162" i="13"/>
  <c r="ER162" i="13"/>
  <c r="ES162" i="13"/>
  <c r="ET162" i="13"/>
  <c r="EU162" i="13"/>
  <c r="EV162" i="13"/>
  <c r="EW162" i="13"/>
  <c r="EX162" i="13"/>
  <c r="EY162" i="13"/>
  <c r="EZ162" i="13"/>
  <c r="FA162" i="13"/>
  <c r="FB162" i="13"/>
  <c r="FC162" i="13"/>
  <c r="EQ163" i="13"/>
  <c r="ER163" i="13"/>
  <c r="ES163" i="13"/>
  <c r="ET163" i="13"/>
  <c r="EU163" i="13"/>
  <c r="EV163" i="13"/>
  <c r="EW163" i="13"/>
  <c r="EX163" i="13"/>
  <c r="EY163" i="13"/>
  <c r="EZ163" i="13"/>
  <c r="FA163" i="13"/>
  <c r="FB163" i="13"/>
  <c r="FC163" i="13"/>
  <c r="EQ164" i="13"/>
  <c r="ER164" i="13"/>
  <c r="ES164" i="13"/>
  <c r="ET164" i="13"/>
  <c r="EU164" i="13"/>
  <c r="EV164" i="13"/>
  <c r="EW164" i="13"/>
  <c r="EX164" i="13"/>
  <c r="EY164" i="13"/>
  <c r="EZ164" i="13"/>
  <c r="FA164" i="13"/>
  <c r="FB164" i="13"/>
  <c r="FC164" i="13"/>
  <c r="EQ165" i="13"/>
  <c r="ER165" i="13"/>
  <c r="ES165" i="13"/>
  <c r="ET165" i="13"/>
  <c r="EU165" i="13"/>
  <c r="EV165" i="13"/>
  <c r="EW165" i="13"/>
  <c r="EX165" i="13"/>
  <c r="EY165" i="13"/>
  <c r="EZ165" i="13"/>
  <c r="FA165" i="13"/>
  <c r="FB165" i="13"/>
  <c r="FC165" i="13"/>
  <c r="EQ166" i="13"/>
  <c r="ER166" i="13"/>
  <c r="ES166" i="13"/>
  <c r="ET166" i="13"/>
  <c r="EU166" i="13"/>
  <c r="EV166" i="13"/>
  <c r="EW166" i="13"/>
  <c r="EX166" i="13"/>
  <c r="EY166" i="13"/>
  <c r="EZ166" i="13"/>
  <c r="FA166" i="13"/>
  <c r="FB166" i="13"/>
  <c r="FC166" i="13"/>
  <c r="EQ167" i="13"/>
  <c r="ER167" i="13"/>
  <c r="ES167" i="13"/>
  <c r="ET167" i="13"/>
  <c r="EU167" i="13"/>
  <c r="EV167" i="13"/>
  <c r="EW167" i="13"/>
  <c r="EX167" i="13"/>
  <c r="EY167" i="13"/>
  <c r="EZ167" i="13"/>
  <c r="FA167" i="13"/>
  <c r="FB167" i="13"/>
  <c r="FC167" i="13"/>
  <c r="EQ168" i="13"/>
  <c r="ER168" i="13"/>
  <c r="ES168" i="13"/>
  <c r="ET168" i="13"/>
  <c r="EU168" i="13"/>
  <c r="EV168" i="13"/>
  <c r="EW168" i="13"/>
  <c r="EX168" i="13"/>
  <c r="EY168" i="13"/>
  <c r="EZ168" i="13"/>
  <c r="FA168" i="13"/>
  <c r="FB168" i="13"/>
  <c r="FC168" i="13"/>
  <c r="EQ169" i="13"/>
  <c r="ER169" i="13"/>
  <c r="ES169" i="13"/>
  <c r="ET169" i="13"/>
  <c r="EU169" i="13"/>
  <c r="EV169" i="13"/>
  <c r="EW169" i="13"/>
  <c r="EX169" i="13"/>
  <c r="EY169" i="13"/>
  <c r="EZ169" i="13"/>
  <c r="FA169" i="13"/>
  <c r="FB169" i="13"/>
  <c r="FC169" i="13"/>
  <c r="EQ170" i="13"/>
  <c r="ER170" i="13"/>
  <c r="ES170" i="13"/>
  <c r="ET170" i="13"/>
  <c r="EU170" i="13"/>
  <c r="EV170" i="13"/>
  <c r="EW170" i="13"/>
  <c r="EX170" i="13"/>
  <c r="EY170" i="13"/>
  <c r="EZ170" i="13"/>
  <c r="FA170" i="13"/>
  <c r="FB170" i="13"/>
  <c r="FC170" i="13"/>
  <c r="EQ171" i="13"/>
  <c r="ER171" i="13"/>
  <c r="ES171" i="13"/>
  <c r="ET171" i="13"/>
  <c r="EU171" i="13"/>
  <c r="EV171" i="13"/>
  <c r="EW171" i="13"/>
  <c r="EX171" i="13"/>
  <c r="EY171" i="13"/>
  <c r="EZ171" i="13"/>
  <c r="FA171" i="13"/>
  <c r="FB171" i="13"/>
  <c r="FC171" i="13"/>
  <c r="EQ172" i="13"/>
  <c r="ER172" i="13"/>
  <c r="ES172" i="13"/>
  <c r="ET172" i="13"/>
  <c r="EU172" i="13"/>
  <c r="EV172" i="13"/>
  <c r="EW172" i="13"/>
  <c r="EX172" i="13"/>
  <c r="EY172" i="13"/>
  <c r="EZ172" i="13"/>
  <c r="FA172" i="13"/>
  <c r="FB172" i="13"/>
  <c r="FC172" i="13"/>
  <c r="EQ173" i="13"/>
  <c r="ER173" i="13"/>
  <c r="ES173" i="13"/>
  <c r="ET173" i="13"/>
  <c r="EU173" i="13"/>
  <c r="EV173" i="13"/>
  <c r="EW173" i="13"/>
  <c r="EX173" i="13"/>
  <c r="EY173" i="13"/>
  <c r="EZ173" i="13"/>
  <c r="FA173" i="13"/>
  <c r="FB173" i="13"/>
  <c r="FC173" i="13"/>
  <c r="FC62" i="13"/>
  <c r="FB62" i="13"/>
  <c r="DV63" i="13"/>
  <c r="DV64" i="13"/>
  <c r="DV65" i="13"/>
  <c r="DV66" i="13"/>
  <c r="DV67" i="13"/>
  <c r="DV68" i="13"/>
  <c r="DV69" i="13"/>
  <c r="DV70" i="13"/>
  <c r="DV71" i="13"/>
  <c r="DV72" i="13"/>
  <c r="DV73" i="13"/>
  <c r="DV74" i="13"/>
  <c r="DV75" i="13"/>
  <c r="DV76" i="13"/>
  <c r="DV77" i="13"/>
  <c r="DV78" i="13"/>
  <c r="DV79" i="13"/>
  <c r="DV80" i="13"/>
  <c r="DV81" i="13"/>
  <c r="DV82" i="13"/>
  <c r="DV83" i="13"/>
  <c r="DV84" i="13"/>
  <c r="DV85" i="13"/>
  <c r="DV86" i="13"/>
  <c r="DV87" i="13"/>
  <c r="DV88" i="13"/>
  <c r="DV89" i="13"/>
  <c r="DV90" i="13"/>
  <c r="DV91" i="13"/>
  <c r="DV92" i="13"/>
  <c r="DV93" i="13"/>
  <c r="DV94" i="13"/>
  <c r="DV95" i="13"/>
  <c r="DV96" i="13"/>
  <c r="DV97" i="13"/>
  <c r="DV98" i="13"/>
  <c r="DV99" i="13"/>
  <c r="DV100" i="13"/>
  <c r="DV101" i="13"/>
  <c r="DV102" i="13"/>
  <c r="DV103" i="13"/>
  <c r="DV104" i="13"/>
  <c r="DV105" i="13"/>
  <c r="DV106" i="13"/>
  <c r="DV107" i="13"/>
  <c r="DV108" i="13"/>
  <c r="DV109" i="13"/>
  <c r="DV110" i="13"/>
  <c r="DV111" i="13"/>
  <c r="DV112" i="13"/>
  <c r="DV113" i="13"/>
  <c r="DV114" i="13"/>
  <c r="DV115" i="13"/>
  <c r="DV116" i="13"/>
  <c r="DV117" i="13"/>
  <c r="DV118" i="13"/>
  <c r="DV119" i="13"/>
  <c r="DV120" i="13"/>
  <c r="DV121" i="13"/>
  <c r="DV122" i="13"/>
  <c r="DV123" i="13"/>
  <c r="DV124" i="13"/>
  <c r="DV125" i="13"/>
  <c r="DV126" i="13"/>
  <c r="DV127" i="13"/>
  <c r="DV128" i="13"/>
  <c r="DV129" i="13"/>
  <c r="DV130" i="13"/>
  <c r="DV131" i="13"/>
  <c r="DV132" i="13"/>
  <c r="DV133" i="13"/>
  <c r="DV134" i="13"/>
  <c r="DV135" i="13"/>
  <c r="DV136" i="13"/>
  <c r="DV137" i="13"/>
  <c r="DV138" i="13"/>
  <c r="DV139" i="13"/>
  <c r="DV140" i="13"/>
  <c r="DV141" i="13"/>
  <c r="DV142" i="13"/>
  <c r="DV143" i="13"/>
  <c r="DV144" i="13"/>
  <c r="DV145" i="13"/>
  <c r="DV146" i="13"/>
  <c r="DV147" i="13"/>
  <c r="DV148" i="13"/>
  <c r="DV149" i="13"/>
  <c r="DV150" i="13"/>
  <c r="DV151" i="13"/>
  <c r="DV152" i="13"/>
  <c r="DV153" i="13"/>
  <c r="DV154" i="13"/>
  <c r="DV155" i="13"/>
  <c r="DV156" i="13"/>
  <c r="DV157" i="13"/>
  <c r="DT63" i="13"/>
  <c r="DU63" i="13"/>
  <c r="DT64" i="13"/>
  <c r="DU64" i="13"/>
  <c r="DT65" i="13"/>
  <c r="DU65" i="13"/>
  <c r="DT66" i="13"/>
  <c r="DU66" i="13"/>
  <c r="DT67" i="13"/>
  <c r="DU67" i="13"/>
  <c r="DT68" i="13"/>
  <c r="DU68" i="13"/>
  <c r="DT69" i="13"/>
  <c r="DU69" i="13"/>
  <c r="DT70" i="13"/>
  <c r="DU70" i="13"/>
  <c r="DT71" i="13"/>
  <c r="DU71" i="13"/>
  <c r="DT72" i="13"/>
  <c r="DU72" i="13"/>
  <c r="DT73" i="13"/>
  <c r="DU73" i="13"/>
  <c r="DT74" i="13"/>
  <c r="DU74" i="13"/>
  <c r="DT75" i="13"/>
  <c r="DU75" i="13"/>
  <c r="DT76" i="13"/>
  <c r="DU76" i="13"/>
  <c r="DT77" i="13"/>
  <c r="DU77" i="13"/>
  <c r="DT78" i="13"/>
  <c r="DU78" i="13"/>
  <c r="DT79" i="13"/>
  <c r="DU79" i="13"/>
  <c r="DT80" i="13"/>
  <c r="DU80" i="13"/>
  <c r="DT81" i="13"/>
  <c r="DU81" i="13"/>
  <c r="DT82" i="13"/>
  <c r="DU82" i="13"/>
  <c r="DT83" i="13"/>
  <c r="DU83" i="13"/>
  <c r="DT84" i="13"/>
  <c r="DU84" i="13"/>
  <c r="DT85" i="13"/>
  <c r="DU85" i="13"/>
  <c r="DT86" i="13"/>
  <c r="DU86" i="13"/>
  <c r="DT87" i="13"/>
  <c r="DU87" i="13"/>
  <c r="DT88" i="13"/>
  <c r="DU88" i="13"/>
  <c r="DT89" i="13"/>
  <c r="DU89" i="13"/>
  <c r="DT90" i="13"/>
  <c r="DU90" i="13"/>
  <c r="DT91" i="13"/>
  <c r="DU91" i="13"/>
  <c r="DT92" i="13"/>
  <c r="DU92" i="13"/>
  <c r="DT93" i="13"/>
  <c r="DU93" i="13"/>
  <c r="DT94" i="13"/>
  <c r="DU94" i="13"/>
  <c r="DT95" i="13"/>
  <c r="DU95" i="13"/>
  <c r="DT96" i="13"/>
  <c r="DU96" i="13"/>
  <c r="DT97" i="13"/>
  <c r="DU97" i="13"/>
  <c r="DT98" i="13"/>
  <c r="DU98" i="13"/>
  <c r="DT99" i="13"/>
  <c r="DU99" i="13"/>
  <c r="DT100" i="13"/>
  <c r="DU100" i="13"/>
  <c r="DT101" i="13"/>
  <c r="DU101" i="13"/>
  <c r="DT102" i="13"/>
  <c r="DU102" i="13"/>
  <c r="DT103" i="13"/>
  <c r="DU103" i="13"/>
  <c r="DT104" i="13"/>
  <c r="DU104" i="13"/>
  <c r="DT105" i="13"/>
  <c r="DU105" i="13"/>
  <c r="DT106" i="13"/>
  <c r="DU106" i="13"/>
  <c r="DT107" i="13"/>
  <c r="DU107" i="13"/>
  <c r="DT108" i="13"/>
  <c r="DU108" i="13"/>
  <c r="DT109" i="13"/>
  <c r="DU109" i="13"/>
  <c r="DT110" i="13"/>
  <c r="DU110" i="13"/>
  <c r="DT111" i="13"/>
  <c r="DU111" i="13"/>
  <c r="DT112" i="13"/>
  <c r="DU112" i="13"/>
  <c r="DT113" i="13"/>
  <c r="DU113" i="13"/>
  <c r="DT114" i="13"/>
  <c r="DU114" i="13"/>
  <c r="DT115" i="13"/>
  <c r="DU115" i="13"/>
  <c r="DT116" i="13"/>
  <c r="DU116" i="13"/>
  <c r="DT117" i="13"/>
  <c r="DU117" i="13"/>
  <c r="DT118" i="13"/>
  <c r="DU118" i="13"/>
  <c r="DT119" i="13"/>
  <c r="DU119" i="13"/>
  <c r="DT120" i="13"/>
  <c r="DU120" i="13"/>
  <c r="DT121" i="13"/>
  <c r="DU121" i="13"/>
  <c r="DT122" i="13"/>
  <c r="DU122" i="13"/>
  <c r="DT123" i="13"/>
  <c r="DU123" i="13"/>
  <c r="DT124" i="13"/>
  <c r="DU124" i="13"/>
  <c r="DT125" i="13"/>
  <c r="DU125" i="13"/>
  <c r="DT126" i="13"/>
  <c r="DU126" i="13"/>
  <c r="DT127" i="13"/>
  <c r="DU127" i="13"/>
  <c r="DT128" i="13"/>
  <c r="DU128" i="13"/>
  <c r="DT129" i="13"/>
  <c r="DU129" i="13"/>
  <c r="DT130" i="13"/>
  <c r="DU130" i="13"/>
  <c r="DT131" i="13"/>
  <c r="DU131" i="13"/>
  <c r="DT132" i="13"/>
  <c r="DU132" i="13"/>
  <c r="DT133" i="13"/>
  <c r="DU133" i="13"/>
  <c r="DT134" i="13"/>
  <c r="DU134" i="13"/>
  <c r="DT135" i="13"/>
  <c r="DU135" i="13"/>
  <c r="DT136" i="13"/>
  <c r="DU136" i="13"/>
  <c r="DT137" i="13"/>
  <c r="DU137" i="13"/>
  <c r="DT138" i="13"/>
  <c r="DU138" i="13"/>
  <c r="DT139" i="13"/>
  <c r="DU139" i="13"/>
  <c r="DT140" i="13"/>
  <c r="DU140" i="13"/>
  <c r="DT141" i="13"/>
  <c r="DU141" i="13"/>
  <c r="DT142" i="13"/>
  <c r="DU142" i="13"/>
  <c r="DT143" i="13"/>
  <c r="DU143" i="13"/>
  <c r="DT144" i="13"/>
  <c r="DU144" i="13"/>
  <c r="DT145" i="13"/>
  <c r="DU145" i="13"/>
  <c r="DT146" i="13"/>
  <c r="DU146" i="13"/>
  <c r="DT147" i="13"/>
  <c r="DU147" i="13"/>
  <c r="DT148" i="13"/>
  <c r="DU148" i="13"/>
  <c r="DT149" i="13"/>
  <c r="DU149" i="13"/>
  <c r="DT150" i="13"/>
  <c r="DU150" i="13"/>
  <c r="DT151" i="13"/>
  <c r="DU151" i="13"/>
  <c r="DT152" i="13"/>
  <c r="DU152" i="13"/>
  <c r="DT153" i="13"/>
  <c r="DU153" i="13"/>
  <c r="DT154" i="13"/>
  <c r="DU154" i="13"/>
  <c r="DT155" i="13"/>
  <c r="DU155" i="13"/>
  <c r="DT156" i="13"/>
  <c r="DU156" i="13"/>
  <c r="DT157" i="13"/>
  <c r="DU157" i="13"/>
  <c r="DT62" i="13"/>
  <c r="DU62" i="13"/>
  <c r="DE62" i="13"/>
  <c r="DF62" i="13"/>
  <c r="EL62" i="13"/>
  <c r="DV62" i="13"/>
  <c r="EZ62" i="13"/>
  <c r="FA62" i="13"/>
  <c r="FC174" i="13"/>
  <c r="FC175" i="13"/>
  <c r="FC176" i="13"/>
  <c r="FC177" i="13"/>
  <c r="FC178" i="13"/>
  <c r="FC179" i="13"/>
  <c r="FC180" i="13"/>
  <c r="FC181" i="13"/>
  <c r="FC182" i="13"/>
  <c r="FC183" i="13"/>
  <c r="FC184" i="13"/>
  <c r="FC185" i="13"/>
  <c r="FC186" i="13"/>
  <c r="FC187" i="13"/>
  <c r="FC188" i="13"/>
  <c r="FC189" i="13"/>
  <c r="FC190" i="13"/>
  <c r="FC191" i="13"/>
  <c r="FC192" i="13"/>
  <c r="FC193" i="13"/>
  <c r="FC194" i="13"/>
  <c r="FC195" i="13"/>
  <c r="FC196" i="13"/>
  <c r="FC197" i="13"/>
  <c r="FC198" i="13"/>
  <c r="FC199" i="13"/>
  <c r="FC200" i="13"/>
  <c r="FC201" i="13"/>
  <c r="FC202" i="13"/>
  <c r="FC203" i="13"/>
  <c r="FC204" i="13"/>
  <c r="FC205" i="13"/>
  <c r="FC206" i="13"/>
  <c r="FC207" i="13"/>
  <c r="FC208" i="13"/>
  <c r="FC209" i="13"/>
  <c r="FC210" i="13"/>
  <c r="FC211" i="13"/>
  <c r="FC212" i="13"/>
  <c r="FC213" i="13"/>
  <c r="FC214" i="13"/>
  <c r="FC215" i="13"/>
  <c r="FC216" i="13"/>
  <c r="FC217" i="13"/>
  <c r="FC218" i="13"/>
  <c r="FC219" i="13"/>
  <c r="FC220" i="13"/>
  <c r="FC221" i="13"/>
  <c r="FC222" i="13"/>
  <c r="FC223" i="13"/>
  <c r="FC224" i="13"/>
  <c r="FC225" i="13"/>
  <c r="FC226" i="13"/>
  <c r="FC227" i="13"/>
  <c r="FC228" i="13"/>
  <c r="FC229" i="13"/>
  <c r="FC230" i="13"/>
  <c r="FC231" i="13"/>
  <c r="FC232" i="13"/>
  <c r="FC233" i="13"/>
  <c r="FC234" i="13"/>
  <c r="FC235" i="13"/>
  <c r="FC236" i="13"/>
  <c r="FC237" i="13"/>
  <c r="FC238" i="13"/>
  <c r="FC239" i="13"/>
  <c r="FC240" i="13"/>
  <c r="FC241" i="13"/>
  <c r="FC242" i="13"/>
  <c r="FC243" i="13"/>
  <c r="FC244" i="13"/>
  <c r="FC245" i="13"/>
  <c r="FC246" i="13"/>
  <c r="FC247" i="13"/>
  <c r="FC248" i="13"/>
  <c r="FC249" i="13"/>
  <c r="FC250" i="13"/>
  <c r="FC251" i="13"/>
  <c r="FC252" i="13"/>
  <c r="FC253" i="13"/>
  <c r="FC254" i="13"/>
  <c r="FC255" i="13"/>
  <c r="FC256" i="13"/>
  <c r="FC257" i="13"/>
  <c r="FC258" i="13"/>
  <c r="FC259" i="13"/>
  <c r="FC260" i="13"/>
  <c r="FC261" i="13"/>
  <c r="FC262" i="13"/>
  <c r="FC263" i="13"/>
  <c r="FC264" i="13"/>
  <c r="FC265" i="13"/>
  <c r="FC266" i="13"/>
  <c r="FC267" i="13"/>
  <c r="FC268" i="13"/>
  <c r="FC269" i="13"/>
  <c r="FC270" i="13"/>
  <c r="FC271" i="13"/>
  <c r="FC272" i="13"/>
  <c r="FC273" i="13"/>
  <c r="FC274" i="13"/>
  <c r="FC275" i="13"/>
  <c r="FC276" i="13"/>
  <c r="FC277" i="13"/>
  <c r="FC278" i="13"/>
  <c r="FC279" i="13"/>
  <c r="FC280" i="13"/>
  <c r="FC281" i="13"/>
  <c r="FC282" i="13"/>
  <c r="FC283" i="13"/>
  <c r="FC284" i="13"/>
  <c r="FC285" i="13"/>
  <c r="FC286" i="13"/>
  <c r="FC287" i="13"/>
  <c r="FC288" i="13"/>
  <c r="FC289" i="13"/>
  <c r="FC290" i="13"/>
  <c r="FC291" i="13"/>
  <c r="FC292" i="13"/>
  <c r="FC293" i="13"/>
  <c r="FC294" i="13"/>
  <c r="FC295" i="13"/>
  <c r="FC296" i="13"/>
  <c r="FC297" i="13"/>
  <c r="FC298" i="13"/>
  <c r="FC299" i="13"/>
  <c r="FC300" i="13"/>
  <c r="FC301" i="13"/>
  <c r="FC302" i="13"/>
  <c r="FC303" i="13"/>
  <c r="FC304" i="13"/>
  <c r="FC305" i="13"/>
  <c r="FC306" i="13"/>
  <c r="FC307" i="13"/>
  <c r="FC308" i="13"/>
  <c r="FC309" i="13"/>
  <c r="FC310" i="13"/>
  <c r="FC311" i="13"/>
  <c r="FC312" i="13"/>
  <c r="FC313" i="13"/>
  <c r="FC314" i="13"/>
  <c r="FC315" i="13"/>
  <c r="FC316" i="13"/>
  <c r="FC317" i="13"/>
  <c r="EY62" i="13"/>
  <c r="EX62" i="13"/>
  <c r="EW62" i="13"/>
  <c r="EV62" i="13"/>
  <c r="EU62" i="13"/>
  <c r="ET62" i="13"/>
  <c r="ES62" i="13"/>
  <c r="ER62" i="13"/>
  <c r="EH62" i="13"/>
  <c r="EQ62" i="13"/>
  <c r="CE82" i="12" l="1"/>
  <c r="CE84" i="12"/>
  <c r="CE86" i="12"/>
  <c r="CE88" i="12"/>
  <c r="CE90" i="12"/>
  <c r="CE92" i="12"/>
  <c r="CE94" i="12"/>
  <c r="CE96" i="12"/>
  <c r="CE98" i="12"/>
  <c r="CE100" i="12"/>
  <c r="CE102" i="12"/>
  <c r="CE81" i="12"/>
  <c r="CE83" i="12"/>
  <c r="CE85" i="12"/>
  <c r="CE87" i="12"/>
  <c r="CE89" i="12"/>
  <c r="CE91" i="12"/>
  <c r="CE93" i="12"/>
  <c r="CE95" i="12"/>
  <c r="CE97" i="12"/>
  <c r="CE99" i="12"/>
  <c r="CE101" i="12"/>
  <c r="EH32" i="12"/>
  <c r="EF28" i="12"/>
  <c r="EF29" i="12"/>
  <c r="EF27" i="12"/>
  <c r="DK56" i="12"/>
  <c r="DI38" i="12"/>
  <c r="DI44" i="12"/>
  <c r="DI40" i="12"/>
  <c r="DI48" i="12"/>
  <c r="DI45" i="12"/>
  <c r="DI41" i="12"/>
  <c r="DI39" i="12"/>
  <c r="DI49" i="12"/>
  <c r="DI42" i="12"/>
  <c r="DI47" i="12"/>
  <c r="DI50" i="12"/>
  <c r="DI46" i="12"/>
  <c r="DI43" i="12"/>
  <c r="DI37" i="12"/>
  <c r="DB2" i="12"/>
  <c r="DD27" i="12"/>
  <c r="BJ216" i="12"/>
  <c r="DB26" i="12"/>
  <c r="DB15" i="12"/>
  <c r="DB4" i="12"/>
  <c r="DB13" i="12"/>
  <c r="DB8" i="12"/>
  <c r="DB6" i="12"/>
  <c r="DB5" i="12"/>
  <c r="DB16" i="12"/>
  <c r="DB9" i="12"/>
  <c r="DB7" i="12"/>
  <c r="DB17" i="12"/>
  <c r="DB20" i="12"/>
  <c r="DB11" i="12"/>
  <c r="DB25" i="12"/>
  <c r="DB14" i="12"/>
  <c r="AM412" i="12"/>
  <c r="BH155" i="12"/>
  <c r="BH157" i="12"/>
  <c r="BH159" i="12"/>
  <c r="BH161" i="12"/>
  <c r="BH163" i="12"/>
  <c r="BH165" i="12"/>
  <c r="BH167" i="12"/>
  <c r="BH170" i="12"/>
  <c r="BH172" i="12"/>
  <c r="BH174" i="12"/>
  <c r="BH176" i="12"/>
  <c r="BH156" i="12"/>
  <c r="BH158" i="12"/>
  <c r="BH160" i="12"/>
  <c r="BH162" i="12"/>
  <c r="BH164" i="12"/>
  <c r="BH166" i="12"/>
  <c r="BH168" i="12"/>
  <c r="BH169" i="12"/>
  <c r="BH171" i="12"/>
  <c r="BH173" i="12"/>
  <c r="BH175" i="12"/>
  <c r="BH177" i="12"/>
  <c r="AK357" i="12"/>
  <c r="AK341" i="12"/>
  <c r="AK325" i="12"/>
  <c r="AK360" i="12"/>
  <c r="AK356" i="12"/>
  <c r="AK352" i="12"/>
  <c r="AK348" i="12"/>
  <c r="AK344" i="12"/>
  <c r="AK340" i="12"/>
  <c r="AK336" i="12"/>
  <c r="AK332" i="12"/>
  <c r="AK328" i="12"/>
  <c r="AK361" i="12"/>
  <c r="AK345" i="12"/>
  <c r="AK329" i="12"/>
  <c r="AK359" i="12"/>
  <c r="AK355" i="12"/>
  <c r="AK351" i="12"/>
  <c r="AK347" i="12"/>
  <c r="AK343" i="12"/>
  <c r="AK339" i="12"/>
  <c r="AK335" i="12"/>
  <c r="AK331" i="12"/>
  <c r="AK327" i="12"/>
  <c r="AK353" i="12"/>
  <c r="AK349" i="12"/>
  <c r="AK337" i="12"/>
  <c r="AK333" i="12"/>
  <c r="AK362" i="12"/>
  <c r="AK358" i="12"/>
  <c r="AK354" i="12"/>
  <c r="AK350" i="12"/>
  <c r="AK346" i="12"/>
  <c r="AK342" i="12"/>
  <c r="AK338" i="12"/>
  <c r="AK334" i="12"/>
  <c r="AK330" i="12"/>
  <c r="AK326" i="12"/>
  <c r="AK313" i="12"/>
  <c r="AK318" i="12"/>
  <c r="AK314" i="12"/>
  <c r="AK310" i="12"/>
  <c r="AK307" i="12"/>
  <c r="AK311" i="12"/>
  <c r="AK324" i="12"/>
  <c r="AK322" i="12"/>
  <c r="AK319" i="12"/>
  <c r="AK317" i="12"/>
  <c r="AK312" i="12"/>
  <c r="AK320" i="12"/>
  <c r="AK315" i="12"/>
  <c r="AK308" i="12"/>
  <c r="AK323" i="12"/>
  <c r="AK321" i="12"/>
  <c r="AK316" i="12"/>
  <c r="AK309" i="12"/>
  <c r="O570" i="12"/>
  <c r="O569" i="12"/>
  <c r="O568" i="12"/>
  <c r="O525" i="12"/>
  <c r="O526" i="12"/>
  <c r="O527" i="12"/>
  <c r="O528" i="12"/>
  <c r="O533" i="12"/>
  <c r="O534" i="12"/>
  <c r="O535" i="12"/>
  <c r="O536" i="12"/>
  <c r="O475" i="12"/>
  <c r="O476" i="12"/>
  <c r="O483" i="12"/>
  <c r="O485" i="12"/>
  <c r="O486" i="12"/>
  <c r="O488" i="12"/>
  <c r="O489" i="12"/>
  <c r="O497" i="12"/>
  <c r="O498" i="12"/>
  <c r="O499" i="12"/>
  <c r="O502" i="12"/>
  <c r="O503" i="12"/>
  <c r="O509" i="12"/>
  <c r="O510" i="12"/>
  <c r="O512" i="12"/>
  <c r="O513" i="12"/>
  <c r="O514" i="12"/>
  <c r="O516" i="12"/>
  <c r="O518" i="12"/>
  <c r="O519" i="12"/>
  <c r="O523" i="12"/>
  <c r="O529" i="12"/>
  <c r="O530" i="12"/>
  <c r="O531" i="12"/>
  <c r="O532" i="12"/>
  <c r="O537" i="12"/>
  <c r="O538" i="12"/>
  <c r="O539" i="12"/>
  <c r="O540" i="12"/>
  <c r="O541" i="12"/>
  <c r="O542" i="12"/>
  <c r="O543" i="12"/>
  <c r="O544" i="12"/>
  <c r="O545" i="12"/>
  <c r="O546" i="12"/>
  <c r="O547" i="12"/>
  <c r="O548" i="12"/>
  <c r="O549" i="12"/>
  <c r="O550" i="12"/>
  <c r="O551" i="12"/>
  <c r="O552" i="12"/>
  <c r="O553" i="12"/>
  <c r="O554" i="12"/>
  <c r="O555" i="12"/>
  <c r="O556" i="12"/>
  <c r="O557" i="12"/>
  <c r="O558" i="12"/>
  <c r="O559" i="12"/>
  <c r="O560" i="12"/>
  <c r="O561" i="12"/>
  <c r="O562" i="12"/>
  <c r="O563" i="12"/>
  <c r="O564" i="12"/>
  <c r="O565" i="12"/>
  <c r="O566" i="12"/>
  <c r="O567" i="12"/>
  <c r="M570" i="12"/>
  <c r="M569" i="12"/>
  <c r="M568" i="12"/>
  <c r="Q631" i="12"/>
  <c r="M474" i="12"/>
  <c r="M475" i="12"/>
  <c r="M476" i="12"/>
  <c r="M477" i="12"/>
  <c r="M478" i="12"/>
  <c r="M479" i="12"/>
  <c r="M480" i="12"/>
  <c r="M481" i="12"/>
  <c r="M482" i="12"/>
  <c r="M483" i="12"/>
  <c r="M484" i="12"/>
  <c r="M485" i="12"/>
  <c r="M486" i="12"/>
  <c r="M487" i="12"/>
  <c r="M488" i="12"/>
  <c r="M489" i="12"/>
  <c r="M490" i="12"/>
  <c r="M491" i="12"/>
  <c r="M492" i="12"/>
  <c r="M493" i="12"/>
  <c r="M494" i="12"/>
  <c r="M495" i="12"/>
  <c r="M496" i="12"/>
  <c r="M497" i="12"/>
  <c r="M498" i="12"/>
  <c r="M499" i="12"/>
  <c r="M500" i="12"/>
  <c r="M501" i="12"/>
  <c r="M502" i="12"/>
  <c r="M503" i="12"/>
  <c r="M504" i="12"/>
  <c r="M505" i="12"/>
  <c r="M506" i="12"/>
  <c r="M507" i="12"/>
  <c r="M508" i="12"/>
  <c r="M509" i="12"/>
  <c r="M510" i="12"/>
  <c r="M511" i="12"/>
  <c r="M512" i="12"/>
  <c r="M513" i="12"/>
  <c r="M514" i="12"/>
  <c r="M515" i="12"/>
  <c r="M516" i="12"/>
  <c r="M517" i="12"/>
  <c r="M518" i="12"/>
  <c r="M519" i="12"/>
  <c r="M520" i="12"/>
  <c r="M521" i="12"/>
  <c r="M522" i="12"/>
  <c r="M523" i="12"/>
  <c r="M524" i="12"/>
  <c r="M525" i="12"/>
  <c r="M526" i="12"/>
  <c r="M527" i="12"/>
  <c r="M528" i="12"/>
  <c r="M529" i="12"/>
  <c r="M530" i="12"/>
  <c r="M531" i="12"/>
  <c r="M532" i="12"/>
  <c r="M533" i="12"/>
  <c r="M534" i="12"/>
  <c r="M535" i="12"/>
  <c r="M536" i="12"/>
  <c r="M537" i="12"/>
  <c r="M538" i="12"/>
  <c r="M539" i="12"/>
  <c r="M540" i="12"/>
  <c r="M541" i="12"/>
  <c r="M542" i="12"/>
  <c r="M543" i="12"/>
  <c r="M544" i="12"/>
  <c r="M545" i="12"/>
  <c r="M546" i="12"/>
  <c r="M547" i="12"/>
  <c r="M548" i="12"/>
  <c r="M549" i="12"/>
  <c r="M550" i="12"/>
  <c r="M551" i="12"/>
  <c r="M552" i="12"/>
  <c r="M553" i="12"/>
  <c r="M554" i="12"/>
  <c r="M555" i="12"/>
  <c r="M556" i="12"/>
  <c r="M557" i="12"/>
  <c r="M558" i="12"/>
  <c r="M559" i="12"/>
  <c r="M560" i="12"/>
  <c r="M561" i="12"/>
  <c r="M562" i="12"/>
  <c r="M563" i="12"/>
  <c r="M564" i="12"/>
  <c r="M565" i="12"/>
  <c r="M566" i="12"/>
  <c r="M567" i="12"/>
  <c r="CG103" i="12"/>
  <c r="DA1" i="12" l="1"/>
  <c r="E308" i="34"/>
  <c r="AB144" i="11" l="1"/>
  <c r="AB146" i="11"/>
  <c r="AB147" i="11"/>
  <c r="AB150" i="11"/>
  <c r="AB151" i="11"/>
  <c r="AB152" i="11"/>
  <c r="AB153" i="11"/>
  <c r="AB164" i="11"/>
  <c r="AB165" i="11"/>
  <c r="AB173" i="11"/>
  <c r="AB176" i="11"/>
  <c r="AB183" i="11"/>
  <c r="AB202" i="11"/>
  <c r="AB203" i="11"/>
  <c r="AB233" i="11"/>
  <c r="AB235" i="11"/>
  <c r="AB238" i="11"/>
  <c r="AB241" i="11"/>
  <c r="AB242" i="11"/>
  <c r="AB244" i="11"/>
  <c r="AB253" i="11"/>
  <c r="AB258" i="11"/>
  <c r="AB272" i="11"/>
  <c r="AB273" i="11"/>
  <c r="AB274" i="11"/>
  <c r="AB276" i="11"/>
  <c r="AB277" i="11"/>
  <c r="AB279" i="11"/>
  <c r="AB283" i="11"/>
  <c r="AB284" i="11"/>
  <c r="AB285" i="11"/>
  <c r="AB286" i="11"/>
  <c r="AB289" i="11"/>
  <c r="AB290" i="11"/>
  <c r="AB291" i="11"/>
  <c r="AB292" i="11"/>
  <c r="AB293" i="11"/>
  <c r="AB294" i="11"/>
  <c r="AB295" i="11"/>
  <c r="AB296" i="11"/>
  <c r="AB298" i="11"/>
  <c r="AB299" i="11"/>
  <c r="AB300" i="11"/>
  <c r="AB301" i="11"/>
  <c r="AB302" i="11"/>
  <c r="AB303" i="11"/>
  <c r="AB306" i="11"/>
  <c r="AB307" i="11"/>
  <c r="AB308" i="11"/>
  <c r="AB309" i="11"/>
  <c r="AB310" i="11"/>
  <c r="AB311" i="11"/>
  <c r="AB312" i="11"/>
  <c r="AB313" i="11"/>
  <c r="AB314" i="11"/>
  <c r="AB315" i="11"/>
  <c r="AB316" i="11"/>
  <c r="AB317" i="11"/>
  <c r="AB318" i="11"/>
  <c r="AB319" i="11"/>
  <c r="AB320" i="11"/>
  <c r="AB322" i="11"/>
  <c r="AB323" i="11"/>
  <c r="AB324" i="11"/>
  <c r="AB325" i="11"/>
  <c r="AB326" i="11"/>
  <c r="AB327" i="11"/>
  <c r="AB330" i="11"/>
  <c r="AB331" i="11"/>
  <c r="AB332" i="11"/>
  <c r="AB333" i="11"/>
  <c r="AB334" i="11"/>
  <c r="AB335" i="11"/>
  <c r="AB336" i="11"/>
  <c r="AB337" i="11"/>
  <c r="AB338" i="11"/>
  <c r="AB339" i="11"/>
  <c r="AB341" i="11"/>
  <c r="AB342" i="11"/>
  <c r="AB343" i="11"/>
  <c r="AB344" i="11"/>
  <c r="AB345" i="11"/>
  <c r="AB346" i="11"/>
  <c r="AB347" i="11"/>
  <c r="AB349" i="11"/>
  <c r="AB350" i="11"/>
  <c r="AB351" i="11"/>
  <c r="AB352" i="11"/>
  <c r="AB353" i="11"/>
  <c r="AB354" i="11"/>
  <c r="AB355" i="11"/>
  <c r="AB356" i="11"/>
  <c r="AB357" i="11"/>
  <c r="AB358" i="11"/>
  <c r="AB359" i="11"/>
  <c r="AB360" i="11"/>
  <c r="AB361" i="11"/>
  <c r="AB362" i="11"/>
  <c r="AB363" i="11"/>
  <c r="AB364" i="11"/>
  <c r="AB365" i="11"/>
  <c r="AB366" i="11"/>
  <c r="AB367" i="11"/>
  <c r="AB368" i="11"/>
  <c r="AB369" i="11"/>
  <c r="AB372" i="11"/>
  <c r="AB373" i="11"/>
  <c r="AB374" i="11"/>
  <c r="AB375" i="11"/>
  <c r="AB379" i="11"/>
  <c r="AB380" i="11"/>
  <c r="AB381" i="11"/>
  <c r="AB382" i="11"/>
  <c r="AB383" i="11"/>
  <c r="AB384" i="11"/>
  <c r="AB386" i="11"/>
  <c r="AB387" i="11"/>
  <c r="AB388" i="11"/>
  <c r="AB389" i="11"/>
  <c r="AB390" i="11"/>
  <c r="AB391" i="11"/>
  <c r="AB392" i="11"/>
  <c r="AB393" i="11"/>
  <c r="AB394" i="11"/>
  <c r="AB395" i="11"/>
  <c r="AB396" i="11"/>
  <c r="AB397" i="11"/>
  <c r="AB398" i="11"/>
  <c r="AB399" i="11"/>
  <c r="AB400" i="11"/>
  <c r="AB401" i="11"/>
  <c r="AB403" i="11"/>
  <c r="AB404" i="11"/>
  <c r="AB405" i="11"/>
  <c r="AB406" i="11"/>
  <c r="AB407" i="11"/>
  <c r="AB408" i="11"/>
  <c r="AB409" i="11"/>
  <c r="AB410" i="11"/>
  <c r="AB412" i="11"/>
  <c r="AB413" i="11"/>
  <c r="AB414" i="11"/>
  <c r="AB415" i="11"/>
  <c r="AB416" i="11"/>
  <c r="AB417" i="11"/>
  <c r="AB418" i="11"/>
  <c r="AB419" i="11"/>
  <c r="AB420" i="11"/>
  <c r="AB421" i="11"/>
  <c r="AB422" i="11"/>
  <c r="AB423" i="11"/>
  <c r="AB424" i="11"/>
  <c r="AB425" i="11"/>
  <c r="AB426" i="11"/>
  <c r="AB427" i="11"/>
  <c r="AB428" i="11"/>
  <c r="AB429" i="11"/>
  <c r="AB430" i="11"/>
  <c r="AB431" i="11"/>
  <c r="AB432" i="11"/>
  <c r="AB433" i="11"/>
  <c r="AB434" i="11"/>
  <c r="AB435" i="11"/>
  <c r="AB436" i="11"/>
  <c r="AB437" i="11"/>
  <c r="AB438" i="11"/>
  <c r="AB439" i="11"/>
  <c r="AB441" i="11"/>
  <c r="AB442" i="11"/>
  <c r="AB443" i="11"/>
  <c r="AB444" i="11"/>
  <c r="AB445" i="11"/>
  <c r="AB446" i="11"/>
  <c r="AB447" i="11"/>
  <c r="AB448" i="11"/>
  <c r="AB449" i="11"/>
  <c r="AB450" i="11"/>
  <c r="AB451" i="11"/>
  <c r="AB452" i="11"/>
  <c r="AB453" i="11"/>
  <c r="AB454" i="11"/>
  <c r="AB455" i="11"/>
  <c r="AB456" i="11"/>
  <c r="AB457" i="11"/>
  <c r="AB458" i="11"/>
  <c r="AB459" i="11"/>
  <c r="AB460" i="11"/>
  <c r="AB461" i="11"/>
  <c r="AB462" i="11"/>
  <c r="AB463" i="11"/>
  <c r="AB464" i="11"/>
  <c r="AB465" i="11"/>
  <c r="AB466" i="11"/>
  <c r="AB467" i="11"/>
  <c r="AB468" i="11"/>
  <c r="AB469" i="11"/>
  <c r="AB470" i="11"/>
  <c r="AB471" i="11"/>
  <c r="AB472" i="11"/>
  <c r="AB473" i="11"/>
  <c r="AB474" i="11"/>
  <c r="AB475" i="11"/>
  <c r="AB476" i="11"/>
  <c r="AB477" i="11"/>
  <c r="AB478" i="11"/>
  <c r="AB479" i="11"/>
  <c r="AB480" i="11"/>
  <c r="AB481" i="11"/>
  <c r="AB482" i="11"/>
  <c r="AB483" i="11"/>
  <c r="AB484" i="11"/>
  <c r="AB485" i="11"/>
  <c r="AB486" i="11"/>
  <c r="AB487" i="11"/>
  <c r="AB488" i="11"/>
  <c r="AB489" i="11"/>
  <c r="AB490" i="11"/>
  <c r="AB491" i="11"/>
  <c r="AB492" i="11"/>
  <c r="AB493" i="11"/>
  <c r="AB494" i="11"/>
  <c r="AB495" i="11"/>
  <c r="AB496" i="11"/>
  <c r="AB497" i="11"/>
  <c r="AB498" i="11"/>
  <c r="AB499" i="11"/>
  <c r="AB500" i="11"/>
  <c r="AB501" i="11"/>
  <c r="AB502" i="11"/>
  <c r="AB503" i="11"/>
  <c r="AB504" i="11"/>
  <c r="AB505" i="11"/>
  <c r="AB506" i="11"/>
  <c r="AB507" i="11"/>
  <c r="AB508" i="11"/>
  <c r="AB509" i="11"/>
  <c r="AB510" i="11"/>
  <c r="AB511" i="11"/>
  <c r="AB512" i="11"/>
  <c r="AB513" i="11"/>
  <c r="AB514" i="11"/>
  <c r="AB515" i="11"/>
  <c r="AB516" i="11"/>
  <c r="AB517" i="11"/>
  <c r="AB518" i="11"/>
  <c r="AB519" i="11"/>
  <c r="AB520" i="11"/>
  <c r="AB521" i="11"/>
  <c r="AB522" i="11"/>
  <c r="AB524" i="11"/>
  <c r="AB525" i="11"/>
  <c r="AB527" i="11"/>
  <c r="AB528" i="11"/>
  <c r="AB529" i="11"/>
  <c r="AB531" i="11"/>
  <c r="AB532" i="11"/>
  <c r="AB533" i="11"/>
  <c r="AB534" i="11"/>
  <c r="AB535" i="11"/>
  <c r="AB536" i="11"/>
  <c r="AB538" i="11"/>
  <c r="AB539" i="11"/>
  <c r="AB540" i="11"/>
  <c r="AB541" i="11"/>
  <c r="AB542" i="11"/>
  <c r="AB543" i="11"/>
  <c r="AB544" i="11"/>
  <c r="AB545" i="11"/>
  <c r="AB546" i="11"/>
  <c r="AB547" i="11"/>
  <c r="AB548" i="11"/>
  <c r="AB549" i="11"/>
  <c r="AB550" i="11"/>
  <c r="AB551" i="11"/>
  <c r="AB552" i="11"/>
  <c r="AB553" i="11"/>
  <c r="ET2" i="17"/>
  <c r="ES2" i="17"/>
  <c r="ER2" i="17"/>
  <c r="EQ2" i="17"/>
  <c r="EP2" i="17"/>
  <c r="EO2" i="17"/>
  <c r="EN2" i="17"/>
  <c r="Q84" i="17"/>
  <c r="Q85" i="17"/>
  <c r="Q86" i="17"/>
  <c r="Q87" i="17"/>
  <c r="Q88" i="17"/>
  <c r="Q89" i="17"/>
  <c r="Q90" i="17"/>
  <c r="Q91" i="17"/>
  <c r="Q92" i="17"/>
  <c r="Q93" i="17"/>
  <c r="Q94" i="17"/>
  <c r="Q95" i="17"/>
  <c r="Q96" i="17"/>
  <c r="Q97" i="17"/>
  <c r="Q98" i="17"/>
  <c r="Q99" i="17"/>
  <c r="EM224" i="17"/>
  <c r="EM223" i="17"/>
  <c r="EM222" i="17"/>
  <c r="EM221" i="17"/>
  <c r="AB234" i="11" s="1"/>
  <c r="EM220" i="17"/>
  <c r="EL220" i="17" s="1"/>
  <c r="EM219" i="17"/>
  <c r="EM218" i="17"/>
  <c r="EM217" i="17"/>
  <c r="AB260" i="11" s="1"/>
  <c r="EM216" i="17"/>
  <c r="EM215" i="17"/>
  <c r="EM214" i="17"/>
  <c r="EL214" i="17" s="1"/>
  <c r="EM213" i="17"/>
  <c r="EM212" i="17"/>
  <c r="EM211" i="17"/>
  <c r="AB226" i="11" s="1"/>
  <c r="EM210" i="17"/>
  <c r="EL210" i="17" s="1"/>
  <c r="EM209" i="17"/>
  <c r="EM208" i="17"/>
  <c r="EM207" i="17"/>
  <c r="EL207" i="17" s="1"/>
  <c r="EM206" i="17"/>
  <c r="EM205" i="17"/>
  <c r="EM204" i="17"/>
  <c r="EM203" i="17"/>
  <c r="EM202" i="17"/>
  <c r="EM201" i="17"/>
  <c r="EL201" i="17" s="1"/>
  <c r="EM200" i="17"/>
  <c r="EM199" i="17"/>
  <c r="EM198" i="17"/>
  <c r="EM197" i="17"/>
  <c r="AB216" i="11" s="1"/>
  <c r="EM196" i="17"/>
  <c r="AB566" i="11" s="1"/>
  <c r="EM195" i="17"/>
  <c r="EM194" i="17"/>
  <c r="EM193" i="17"/>
  <c r="EL193" i="17" s="1"/>
  <c r="EM192" i="17"/>
  <c r="EM191" i="17"/>
  <c r="EM190" i="17"/>
  <c r="EM189" i="17"/>
  <c r="EM188" i="17"/>
  <c r="EM187" i="17"/>
  <c r="EM186" i="17"/>
  <c r="EM185" i="17"/>
  <c r="EM184" i="17"/>
  <c r="EL184" i="17" s="1"/>
  <c r="EM183" i="17"/>
  <c r="AB117" i="11" s="1"/>
  <c r="EM182" i="17"/>
  <c r="EL182" i="17" s="1"/>
  <c r="EM181" i="17"/>
  <c r="EM180" i="17"/>
  <c r="EM179" i="17"/>
  <c r="EM178" i="17"/>
  <c r="EM177" i="17"/>
  <c r="EL177" i="17" s="1"/>
  <c r="EM176" i="17"/>
  <c r="EM175" i="17"/>
  <c r="EM174" i="17"/>
  <c r="EM173" i="17"/>
  <c r="AB243" i="11" s="1"/>
  <c r="EM172" i="17"/>
  <c r="EM171" i="17"/>
  <c r="AB281" i="11" s="1"/>
  <c r="EM170" i="17"/>
  <c r="EM169" i="17"/>
  <c r="EM168" i="17"/>
  <c r="EM167" i="17"/>
  <c r="AB204" i="11" s="1"/>
  <c r="EM166" i="17"/>
  <c r="EM165" i="17"/>
  <c r="EM164" i="17"/>
  <c r="EM163" i="17"/>
  <c r="EM162" i="17"/>
  <c r="EL162" i="17" s="1"/>
  <c r="EM161" i="17"/>
  <c r="EM160" i="17"/>
  <c r="EM159" i="17"/>
  <c r="EL159" i="17" s="1"/>
  <c r="EM158" i="17"/>
  <c r="EM157" i="17"/>
  <c r="AB259" i="11" s="1"/>
  <c r="EM156" i="17"/>
  <c r="EM155" i="17"/>
  <c r="EL155" i="17" s="1"/>
  <c r="EM154" i="17"/>
  <c r="EM153" i="17"/>
  <c r="EM152" i="17"/>
  <c r="EM151" i="17"/>
  <c r="EM150" i="17"/>
  <c r="EM149" i="17"/>
  <c r="EM148" i="17"/>
  <c r="EL148" i="17" s="1"/>
  <c r="EM147" i="17"/>
  <c r="EM146" i="17"/>
  <c r="EM145" i="17"/>
  <c r="EM144" i="17"/>
  <c r="EM143" i="17"/>
  <c r="EM142" i="17"/>
  <c r="EM141" i="17"/>
  <c r="EL141" i="17" s="1"/>
  <c r="AB126" i="11"/>
  <c r="EM140" i="17"/>
  <c r="EM139" i="17"/>
  <c r="EM138" i="17"/>
  <c r="EM137" i="17"/>
  <c r="EM136" i="17"/>
  <c r="EM135" i="17"/>
  <c r="EM134" i="17"/>
  <c r="EL134" i="17" s="1"/>
  <c r="EM133" i="17"/>
  <c r="EM132" i="17"/>
  <c r="EM131" i="17"/>
  <c r="EM130" i="17"/>
  <c r="EL130" i="17" s="1"/>
  <c r="EM129" i="17"/>
  <c r="EM128" i="17"/>
  <c r="EM127" i="17"/>
  <c r="EL127" i="17" s="1"/>
  <c r="EM126" i="17"/>
  <c r="EL126" i="17" s="1"/>
  <c r="EM125" i="17"/>
  <c r="EM124" i="17"/>
  <c r="AB200" i="11" s="1"/>
  <c r="EM123" i="17"/>
  <c r="EM122" i="17"/>
  <c r="EM121" i="17"/>
  <c r="EM120" i="17"/>
  <c r="EM119" i="17"/>
  <c r="EM118" i="17"/>
  <c r="EL118" i="17" s="1"/>
  <c r="EM117" i="17"/>
  <c r="AB297" i="11" s="1"/>
  <c r="EM116" i="17"/>
  <c r="EM115" i="17"/>
  <c r="EL115" i="17" s="1"/>
  <c r="AB560" i="11"/>
  <c r="EM114" i="17"/>
  <c r="EM113" i="17"/>
  <c r="EM112" i="17"/>
  <c r="AB57" i="11" s="1"/>
  <c r="EM111" i="17"/>
  <c r="EL111" i="17" s="1"/>
  <c r="EM110" i="17"/>
  <c r="EM109" i="17"/>
  <c r="EM108" i="17"/>
  <c r="EM107" i="17"/>
  <c r="AB559" i="11" s="1"/>
  <c r="EM106" i="17"/>
  <c r="EM105" i="17"/>
  <c r="EL105" i="17" s="1"/>
  <c r="EM104" i="17"/>
  <c r="EL104" i="17" s="1"/>
  <c r="EM103" i="17"/>
  <c r="EM102" i="17"/>
  <c r="EM101" i="17"/>
  <c r="EM100" i="17"/>
  <c r="EL100" i="17" s="1"/>
  <c r="EM99" i="17"/>
  <c r="EM98" i="17"/>
  <c r="EM97" i="17"/>
  <c r="EM96" i="17"/>
  <c r="EL96" i="17" s="1"/>
  <c r="EM95" i="17"/>
  <c r="EL95" i="17" s="1"/>
  <c r="EM94" i="17"/>
  <c r="EM93" i="17"/>
  <c r="EM92" i="17"/>
  <c r="EM91" i="17"/>
  <c r="EL91" i="17" s="1"/>
  <c r="EM90" i="17"/>
  <c r="EL90" i="17" s="1"/>
  <c r="EM89" i="17"/>
  <c r="EM88" i="17"/>
  <c r="AB250" i="11" s="1"/>
  <c r="EM87" i="17"/>
  <c r="EM86" i="17"/>
  <c r="EM85" i="17"/>
  <c r="AB558" i="11"/>
  <c r="EM84" i="17"/>
  <c r="EM83" i="17"/>
  <c r="EL83" i="17" s="1"/>
  <c r="EM82" i="17"/>
  <c r="AB340" i="11" s="1"/>
  <c r="AB256" i="11"/>
  <c r="EM81" i="17"/>
  <c r="EL81" i="17" s="1"/>
  <c r="EM80" i="17"/>
  <c r="EM79" i="17"/>
  <c r="AB371" i="11" s="1"/>
  <c r="EM78" i="17"/>
  <c r="EM77" i="17"/>
  <c r="EM76" i="17"/>
  <c r="EM75" i="17"/>
  <c r="EL75" i="17" s="1"/>
  <c r="EM74" i="17"/>
  <c r="EM73" i="17"/>
  <c r="EM72" i="17"/>
  <c r="EL72" i="17" s="1"/>
  <c r="EM71" i="17"/>
  <c r="EM70" i="17"/>
  <c r="EM69" i="17"/>
  <c r="EL69" i="17" s="1"/>
  <c r="EM68" i="17"/>
  <c r="EM67" i="17"/>
  <c r="EL67" i="17" s="1"/>
  <c r="EM66" i="17"/>
  <c r="EL66" i="17" s="1"/>
  <c r="EM65" i="17"/>
  <c r="EL65" i="17" s="1"/>
  <c r="EM64" i="17"/>
  <c r="EM63" i="17"/>
  <c r="EM62" i="17"/>
  <c r="EM61" i="17"/>
  <c r="EM58" i="17"/>
  <c r="EM57" i="17"/>
  <c r="EL57" i="17"/>
  <c r="DU64" i="17"/>
  <c r="DT64" i="17" s="1"/>
  <c r="DL64" i="17"/>
  <c r="DK64" i="17" s="1"/>
  <c r="DC64" i="17"/>
  <c r="DB64" i="17" s="1"/>
  <c r="CT64" i="17"/>
  <c r="CS64" i="17" s="1"/>
  <c r="CK64" i="17"/>
  <c r="CJ64" i="17" s="1"/>
  <c r="CB64" i="17"/>
  <c r="CA64" i="17" s="1"/>
  <c r="BS64" i="17"/>
  <c r="BR64" i="17" s="1"/>
  <c r="BJ64" i="17"/>
  <c r="BI64" i="17" s="1"/>
  <c r="BA64" i="17"/>
  <c r="AZ64" i="17" s="1"/>
  <c r="AR64" i="17"/>
  <c r="AQ64" i="17" s="1"/>
  <c r="AI64" i="17"/>
  <c r="AH64" i="17" s="1"/>
  <c r="Z64" i="17"/>
  <c r="Y64" i="17" s="1"/>
  <c r="R64" i="17"/>
  <c r="Q64" i="17" s="1"/>
  <c r="EM56" i="17"/>
  <c r="EM55" i="17"/>
  <c r="EL55" i="17" s="1"/>
  <c r="EM54" i="17"/>
  <c r="EL54" i="17" s="1"/>
  <c r="EM53" i="17"/>
  <c r="EM52" i="17"/>
  <c r="EM51" i="17"/>
  <c r="EM50" i="17"/>
  <c r="EL50" i="17" s="1"/>
  <c r="AB557" i="11"/>
  <c r="EM49" i="17"/>
  <c r="EM48" i="17"/>
  <c r="EM47" i="17"/>
  <c r="AB78" i="11" s="1"/>
  <c r="EM46" i="17"/>
  <c r="EL46" i="17" s="1"/>
  <c r="EM45" i="17"/>
  <c r="EM44" i="17"/>
  <c r="EM43" i="17"/>
  <c r="EL43" i="17" s="1"/>
  <c r="EM42" i="17"/>
  <c r="EL42" i="17" s="1"/>
  <c r="EM41" i="17"/>
  <c r="EM40" i="17"/>
  <c r="EM39" i="17"/>
  <c r="EM38" i="17"/>
  <c r="EL38" i="17" s="1"/>
  <c r="EM37" i="17"/>
  <c r="EM36" i="17"/>
  <c r="EL36" i="17" s="1"/>
  <c r="EM35" i="17"/>
  <c r="AB166" i="11" s="1"/>
  <c r="EM34" i="17"/>
  <c r="AB556" i="11" s="1"/>
  <c r="EM33" i="17"/>
  <c r="EM32" i="17"/>
  <c r="EM31" i="17"/>
  <c r="EM30" i="17"/>
  <c r="EM29" i="17"/>
  <c r="EM28" i="17"/>
  <c r="AB555" i="11" s="1"/>
  <c r="EM27" i="17"/>
  <c r="EL27" i="17" s="1"/>
  <c r="EM26" i="17"/>
  <c r="EM25" i="17"/>
  <c r="EM24" i="17"/>
  <c r="EL24" i="17" s="1"/>
  <c r="EM23" i="17"/>
  <c r="EM22" i="17"/>
  <c r="EL22" i="17" s="1"/>
  <c r="EM21" i="17"/>
  <c r="EL21" i="17" s="1"/>
  <c r="EM20" i="17"/>
  <c r="EM19" i="17"/>
  <c r="EM18" i="17"/>
  <c r="AB142" i="11" s="1"/>
  <c r="AB197" i="11"/>
  <c r="EM17" i="17"/>
  <c r="EL17" i="17" s="1"/>
  <c r="EM16" i="17"/>
  <c r="EM15" i="17"/>
  <c r="EM14" i="17"/>
  <c r="EM13" i="17"/>
  <c r="EL13" i="17" s="1"/>
  <c r="EM12" i="17"/>
  <c r="EM11" i="17"/>
  <c r="EM10" i="17"/>
  <c r="EM9" i="17"/>
  <c r="EL9" i="17" s="1"/>
  <c r="EM8" i="17"/>
  <c r="EM7" i="17"/>
  <c r="EM6" i="17"/>
  <c r="EL6" i="17" s="1"/>
  <c r="EM5" i="17"/>
  <c r="EM4" i="17"/>
  <c r="ED115" i="17"/>
  <c r="EC115" i="17" s="1"/>
  <c r="ED114" i="17"/>
  <c r="EC114" i="17" s="1"/>
  <c r="ED113" i="17"/>
  <c r="EC113" i="17" s="1"/>
  <c r="ED112" i="17"/>
  <c r="ED111" i="17"/>
  <c r="EC111" i="17" s="1"/>
  <c r="ED110" i="17"/>
  <c r="AA552" i="11" s="1"/>
  <c r="ED109" i="17"/>
  <c r="AA542" i="11" s="1"/>
  <c r="ED108" i="17"/>
  <c r="AA536" i="11" s="1"/>
  <c r="ED107" i="17"/>
  <c r="EC107" i="17" s="1"/>
  <c r="ED106" i="17"/>
  <c r="EC106" i="17" s="1"/>
  <c r="ED105" i="17"/>
  <c r="EC105" i="17" s="1"/>
  <c r="ED104" i="17"/>
  <c r="AA518" i="11" s="1"/>
  <c r="ED103" i="17"/>
  <c r="EC103" i="17" s="1"/>
  <c r="ED102" i="17"/>
  <c r="EC102" i="17" s="1"/>
  <c r="ED101" i="17"/>
  <c r="AA501" i="11" s="1"/>
  <c r="ED100" i="17"/>
  <c r="EC100" i="17" s="1"/>
  <c r="ED99" i="17"/>
  <c r="EC99" i="17" s="1"/>
  <c r="ED98" i="17"/>
  <c r="EC98" i="17" s="1"/>
  <c r="ED97" i="17"/>
  <c r="EC97" i="17" s="1"/>
  <c r="ED96" i="17"/>
  <c r="EC96" i="17" s="1"/>
  <c r="ED95" i="17"/>
  <c r="EC95" i="17" s="1"/>
  <c r="ED94" i="17"/>
  <c r="EC94" i="17" s="1"/>
  <c r="ED93" i="17"/>
  <c r="EC93" i="17" s="1"/>
  <c r="ED92" i="17"/>
  <c r="EC92" i="17" s="1"/>
  <c r="ED91" i="17"/>
  <c r="EC91" i="17" s="1"/>
  <c r="ED90" i="17"/>
  <c r="EC90" i="17" s="1"/>
  <c r="ED89" i="17"/>
  <c r="EC89" i="17" s="1"/>
  <c r="ED88" i="17"/>
  <c r="EC88" i="17" s="1"/>
  <c r="ED87" i="17"/>
  <c r="EC87" i="17" s="1"/>
  <c r="ED86" i="17"/>
  <c r="EC86" i="17" s="1"/>
  <c r="ED85" i="17"/>
  <c r="EC85" i="17" s="1"/>
  <c r="ED84" i="17"/>
  <c r="EC84" i="17" s="1"/>
  <c r="ED83" i="17"/>
  <c r="EC83" i="17" s="1"/>
  <c r="ED82" i="17"/>
  <c r="EC82" i="17" s="1"/>
  <c r="ED81" i="17"/>
  <c r="EC81" i="17" s="1"/>
  <c r="ED80" i="17"/>
  <c r="EC80" i="17" s="1"/>
  <c r="ED79" i="17"/>
  <c r="EC79" i="17" s="1"/>
  <c r="ED78" i="17"/>
  <c r="EC78" i="17" s="1"/>
  <c r="ED77" i="17"/>
  <c r="EC77" i="17" s="1"/>
  <c r="ED76" i="17"/>
  <c r="EC76" i="17" s="1"/>
  <c r="ED75" i="17"/>
  <c r="EC75" i="17" s="1"/>
  <c r="ED74" i="17"/>
  <c r="EC74" i="17" s="1"/>
  <c r="ED73" i="17"/>
  <c r="EC73" i="17" s="1"/>
  <c r="ED72" i="17"/>
  <c r="EC72" i="17" s="1"/>
  <c r="ED71" i="17"/>
  <c r="EC71" i="17" s="1"/>
  <c r="ED70" i="17"/>
  <c r="EC70" i="17" s="1"/>
  <c r="ED69" i="17"/>
  <c r="EC69" i="17" s="1"/>
  <c r="ED68" i="17"/>
  <c r="EC68" i="17" s="1"/>
  <c r="ED67" i="17"/>
  <c r="EC67" i="17" s="1"/>
  <c r="ED66" i="17"/>
  <c r="EC66" i="17" s="1"/>
  <c r="ED65" i="17"/>
  <c r="EC65" i="17" s="1"/>
  <c r="ED64" i="17"/>
  <c r="EC64" i="17" s="1"/>
  <c r="ED63" i="17"/>
  <c r="ED62" i="17"/>
  <c r="ED61" i="17"/>
  <c r="ED58" i="17"/>
  <c r="ED57" i="17"/>
  <c r="ED56" i="17"/>
  <c r="ED55" i="17"/>
  <c r="ED54" i="17"/>
  <c r="ED53" i="17"/>
  <c r="ED52" i="17"/>
  <c r="ED51" i="17"/>
  <c r="ED50" i="17"/>
  <c r="ED49" i="17"/>
  <c r="ED48" i="17"/>
  <c r="ED47" i="17"/>
  <c r="ED46" i="17"/>
  <c r="ED45" i="17"/>
  <c r="ED44" i="17"/>
  <c r="ED43" i="17"/>
  <c r="ED42" i="17"/>
  <c r="ED41" i="17"/>
  <c r="ED40" i="17"/>
  <c r="ED39" i="17"/>
  <c r="ED38" i="17"/>
  <c r="ED37" i="17"/>
  <c r="ED36" i="17"/>
  <c r="ED35" i="17"/>
  <c r="ED34" i="17"/>
  <c r="ED33" i="17"/>
  <c r="ED32" i="17"/>
  <c r="ED31" i="17"/>
  <c r="ED30" i="17"/>
  <c r="ED29" i="17"/>
  <c r="ED28" i="17"/>
  <c r="ED27" i="17"/>
  <c r="ED26" i="17"/>
  <c r="ED25" i="17"/>
  <c r="ED24" i="17"/>
  <c r="ED23" i="17"/>
  <c r="ED22" i="17"/>
  <c r="ED21" i="17"/>
  <c r="ED20" i="17"/>
  <c r="ED19" i="17"/>
  <c r="ED18" i="17"/>
  <c r="ED17" i="17"/>
  <c r="ED16" i="17"/>
  <c r="ED15" i="17"/>
  <c r="ED14" i="17"/>
  <c r="ED13" i="17"/>
  <c r="ED12" i="17"/>
  <c r="ED11" i="17"/>
  <c r="ED10" i="17"/>
  <c r="ED9" i="17"/>
  <c r="ED8" i="17"/>
  <c r="ED7" i="17"/>
  <c r="ED6" i="17"/>
  <c r="ED5" i="17"/>
  <c r="ED4" i="17"/>
  <c r="DK572" i="11"/>
  <c r="CQ572" i="11"/>
  <c r="BW572" i="11"/>
  <c r="CO572" i="11" s="1"/>
  <c r="BT572" i="11" s="1"/>
  <c r="BB572" i="11"/>
  <c r="AG572" i="11"/>
  <c r="DK570" i="11"/>
  <c r="CQ570" i="11"/>
  <c r="BW570" i="11"/>
  <c r="CO570" i="11" s="1"/>
  <c r="BT570" i="11" s="1"/>
  <c r="BB570" i="11"/>
  <c r="AG570" i="11"/>
  <c r="DK569" i="11"/>
  <c r="CQ569" i="11"/>
  <c r="BW569" i="11"/>
  <c r="CO569" i="11" s="1"/>
  <c r="BT569" i="11" s="1"/>
  <c r="BB569" i="11"/>
  <c r="AG569" i="11"/>
  <c r="DK568" i="11"/>
  <c r="CQ568" i="11"/>
  <c r="BW568" i="11"/>
  <c r="CO568" i="11" s="1"/>
  <c r="BT568" i="11" s="1"/>
  <c r="BB568" i="11"/>
  <c r="AG568" i="11"/>
  <c r="DK567" i="11"/>
  <c r="CQ567" i="11"/>
  <c r="BW567" i="11"/>
  <c r="CO567" i="11" s="1"/>
  <c r="BT567" i="11" s="1"/>
  <c r="BB567" i="11"/>
  <c r="AG567" i="11"/>
  <c r="DK566" i="11"/>
  <c r="CQ566" i="11"/>
  <c r="BW566" i="11"/>
  <c r="CO566" i="11" s="1"/>
  <c r="BT566" i="11" s="1"/>
  <c r="BB566" i="11"/>
  <c r="AG566" i="11"/>
  <c r="DK565" i="11"/>
  <c r="CQ565" i="11"/>
  <c r="BW565" i="11"/>
  <c r="CO565" i="11" s="1"/>
  <c r="BT565" i="11" s="1"/>
  <c r="BB565" i="11"/>
  <c r="AG565" i="11"/>
  <c r="DK564" i="11"/>
  <c r="CQ564" i="11"/>
  <c r="BW564" i="11"/>
  <c r="CO564" i="11" s="1"/>
  <c r="BT564" i="11" s="1"/>
  <c r="BB564" i="11"/>
  <c r="AG564" i="11"/>
  <c r="DK563" i="11"/>
  <c r="CQ563" i="11"/>
  <c r="BW563" i="11"/>
  <c r="CO563" i="11" s="1"/>
  <c r="BT563" i="11" s="1"/>
  <c r="BB563" i="11"/>
  <c r="AG563" i="11"/>
  <c r="DK562" i="11"/>
  <c r="CQ562" i="11"/>
  <c r="BW562" i="11"/>
  <c r="CO562" i="11" s="1"/>
  <c r="BT562" i="11" s="1"/>
  <c r="BB562" i="11"/>
  <c r="AG562" i="11"/>
  <c r="DK561" i="11"/>
  <c r="CQ561" i="11"/>
  <c r="BW561" i="11"/>
  <c r="CO561" i="11" s="1"/>
  <c r="BT561" i="11" s="1"/>
  <c r="BB561" i="11"/>
  <c r="AG561" i="11"/>
  <c r="DK560" i="11"/>
  <c r="CQ560" i="11"/>
  <c r="BW560" i="11"/>
  <c r="CO560" i="11" s="1"/>
  <c r="BT560" i="11" s="1"/>
  <c r="BB560" i="11"/>
  <c r="AG560" i="11"/>
  <c r="DK559" i="11"/>
  <c r="CQ559" i="11"/>
  <c r="BW559" i="11"/>
  <c r="CO559" i="11" s="1"/>
  <c r="BT559" i="11" s="1"/>
  <c r="BB559" i="11"/>
  <c r="AG559" i="11"/>
  <c r="DK558" i="11"/>
  <c r="CQ558" i="11"/>
  <c r="BW558" i="11"/>
  <c r="CO558" i="11" s="1"/>
  <c r="BT558" i="11" s="1"/>
  <c r="BB558" i="11"/>
  <c r="AG558" i="11"/>
  <c r="DK557" i="11"/>
  <c r="CQ557" i="11"/>
  <c r="BW557" i="11"/>
  <c r="CO557" i="11" s="1"/>
  <c r="BT557" i="11" s="1"/>
  <c r="BB557" i="11"/>
  <c r="AG557" i="11"/>
  <c r="DK556" i="11"/>
  <c r="CQ556" i="11"/>
  <c r="BW556" i="11"/>
  <c r="CO556" i="11" s="1"/>
  <c r="BT556" i="11" s="1"/>
  <c r="BB556" i="11"/>
  <c r="AG556" i="11"/>
  <c r="DK555" i="11"/>
  <c r="CQ555" i="11"/>
  <c r="BW555" i="11"/>
  <c r="CO555" i="11" s="1"/>
  <c r="BT555" i="11" s="1"/>
  <c r="BB555" i="11"/>
  <c r="AG555" i="11"/>
  <c r="DK554" i="11"/>
  <c r="CQ554" i="11"/>
  <c r="BW554" i="11"/>
  <c r="CO554" i="11" s="1"/>
  <c r="BT554" i="11" s="1"/>
  <c r="BB554" i="11"/>
  <c r="AG554" i="11"/>
  <c r="DK553" i="11"/>
  <c r="CQ553" i="11"/>
  <c r="BW553" i="11"/>
  <c r="CO553" i="11" s="1"/>
  <c r="BT553" i="11" s="1"/>
  <c r="BB553" i="11"/>
  <c r="AG553" i="11"/>
  <c r="DK552" i="11"/>
  <c r="CQ552" i="11"/>
  <c r="BW552" i="11"/>
  <c r="CO552" i="11" s="1"/>
  <c r="BT552" i="11" s="1"/>
  <c r="BB552" i="11"/>
  <c r="AG552" i="11"/>
  <c r="DK551" i="11"/>
  <c r="CQ551" i="11"/>
  <c r="BW551" i="11"/>
  <c r="CO551" i="11" s="1"/>
  <c r="BT551" i="11" s="1"/>
  <c r="BB551" i="11"/>
  <c r="AG551" i="11"/>
  <c r="DK550" i="11"/>
  <c r="CQ550" i="11"/>
  <c r="BW550" i="11"/>
  <c r="CO550" i="11" s="1"/>
  <c r="BT550" i="11" s="1"/>
  <c r="BB550" i="11"/>
  <c r="AG550" i="11"/>
  <c r="DK549" i="11"/>
  <c r="CQ549" i="11"/>
  <c r="BW549" i="11"/>
  <c r="CO549" i="11" s="1"/>
  <c r="BT549" i="11" s="1"/>
  <c r="BB549" i="11"/>
  <c r="AG549" i="11"/>
  <c r="DK548" i="11"/>
  <c r="CQ548" i="11"/>
  <c r="BW548" i="11"/>
  <c r="CO548" i="11" s="1"/>
  <c r="BT548" i="11" s="1"/>
  <c r="BB548" i="11"/>
  <c r="AG548" i="11"/>
  <c r="DK547" i="11"/>
  <c r="CQ547" i="11"/>
  <c r="BW547" i="11"/>
  <c r="CO547" i="11" s="1"/>
  <c r="BT547" i="11" s="1"/>
  <c r="BB547" i="11"/>
  <c r="AG547" i="11"/>
  <c r="DK546" i="11"/>
  <c r="CQ546" i="11"/>
  <c r="BW546" i="11"/>
  <c r="CO546" i="11" s="1"/>
  <c r="BT546" i="11" s="1"/>
  <c r="BB546" i="11"/>
  <c r="AG546" i="11"/>
  <c r="DK545" i="11"/>
  <c r="CQ545" i="11"/>
  <c r="BW545" i="11"/>
  <c r="CO545" i="11" s="1"/>
  <c r="BT545" i="11" s="1"/>
  <c r="BB545" i="11"/>
  <c r="AG545" i="11"/>
  <c r="DK544" i="11"/>
  <c r="CQ544" i="11"/>
  <c r="BW544" i="11"/>
  <c r="CO544" i="11" s="1"/>
  <c r="BT544" i="11" s="1"/>
  <c r="BB544" i="11"/>
  <c r="AG544" i="11"/>
  <c r="DK543" i="11"/>
  <c r="CQ543" i="11"/>
  <c r="BW543" i="11"/>
  <c r="CO543" i="11" s="1"/>
  <c r="BT543" i="11" s="1"/>
  <c r="BB543" i="11"/>
  <c r="AG543" i="11"/>
  <c r="DK542" i="11"/>
  <c r="CQ542" i="11"/>
  <c r="BW542" i="11"/>
  <c r="CO542" i="11" s="1"/>
  <c r="BT542" i="11" s="1"/>
  <c r="BB542" i="11"/>
  <c r="AG542" i="11"/>
  <c r="DK541" i="11"/>
  <c r="CQ541" i="11"/>
  <c r="BW541" i="11"/>
  <c r="CO541" i="11" s="1"/>
  <c r="BT541" i="11" s="1"/>
  <c r="BB541" i="11"/>
  <c r="AG541" i="11"/>
  <c r="DK540" i="11"/>
  <c r="CQ540" i="11"/>
  <c r="BW540" i="11"/>
  <c r="CO540" i="11" s="1"/>
  <c r="BT540" i="11" s="1"/>
  <c r="BB540" i="11"/>
  <c r="AG540" i="11"/>
  <c r="DK539" i="11"/>
  <c r="CQ539" i="11"/>
  <c r="BW539" i="11"/>
  <c r="CO539" i="11" s="1"/>
  <c r="BT539" i="11" s="1"/>
  <c r="BB539" i="11"/>
  <c r="AG539" i="11"/>
  <c r="DK538" i="11"/>
  <c r="CQ538" i="11"/>
  <c r="BW538" i="11"/>
  <c r="CO538" i="11" s="1"/>
  <c r="BT538" i="11" s="1"/>
  <c r="BB538" i="11"/>
  <c r="AG538" i="11"/>
  <c r="DK537" i="11"/>
  <c r="CQ537" i="11"/>
  <c r="BW537" i="11"/>
  <c r="CO537" i="11" s="1"/>
  <c r="BT537" i="11" s="1"/>
  <c r="BB537" i="11"/>
  <c r="AG537" i="11"/>
  <c r="DK536" i="11"/>
  <c r="CQ536" i="11"/>
  <c r="BW536" i="11"/>
  <c r="CO536" i="11" s="1"/>
  <c r="BT536" i="11" s="1"/>
  <c r="BB536" i="11"/>
  <c r="AG536" i="11"/>
  <c r="DK535" i="11"/>
  <c r="CQ535" i="11"/>
  <c r="BW535" i="11"/>
  <c r="CO535" i="11" s="1"/>
  <c r="BT535" i="11" s="1"/>
  <c r="BB535" i="11"/>
  <c r="AG535" i="11"/>
  <c r="DK534" i="11"/>
  <c r="CQ534" i="11"/>
  <c r="BW534" i="11"/>
  <c r="CO534" i="11" s="1"/>
  <c r="BT534" i="11" s="1"/>
  <c r="BB534" i="11"/>
  <c r="AG534" i="11"/>
  <c r="DK533" i="11"/>
  <c r="CQ533" i="11"/>
  <c r="BW533" i="11"/>
  <c r="CO533" i="11" s="1"/>
  <c r="BT533" i="11" s="1"/>
  <c r="BB533" i="11"/>
  <c r="AG533" i="11"/>
  <c r="DK532" i="11"/>
  <c r="CQ532" i="11"/>
  <c r="BW532" i="11"/>
  <c r="CO532" i="11" s="1"/>
  <c r="BT532" i="11" s="1"/>
  <c r="BB532" i="11"/>
  <c r="AG532" i="11"/>
  <c r="DK531" i="11"/>
  <c r="CQ531" i="11"/>
  <c r="BW531" i="11"/>
  <c r="CO531" i="11" s="1"/>
  <c r="BT531" i="11" s="1"/>
  <c r="BB531" i="11"/>
  <c r="AG531" i="11"/>
  <c r="DK530" i="11"/>
  <c r="CQ530" i="11"/>
  <c r="BW530" i="11"/>
  <c r="CO530" i="11" s="1"/>
  <c r="BT530" i="11" s="1"/>
  <c r="BB530" i="11"/>
  <c r="AG530" i="11"/>
  <c r="DK529" i="11"/>
  <c r="CQ529" i="11"/>
  <c r="BW529" i="11"/>
  <c r="CO529" i="11" s="1"/>
  <c r="BT529" i="11" s="1"/>
  <c r="BB529" i="11"/>
  <c r="AG529" i="11"/>
  <c r="DK528" i="11"/>
  <c r="CQ528" i="11"/>
  <c r="BW528" i="11"/>
  <c r="CO528" i="11" s="1"/>
  <c r="BT528" i="11" s="1"/>
  <c r="BB528" i="11"/>
  <c r="AG528" i="11"/>
  <c r="DK527" i="11"/>
  <c r="CQ527" i="11"/>
  <c r="BW527" i="11"/>
  <c r="CO527" i="11" s="1"/>
  <c r="BT527" i="11" s="1"/>
  <c r="BB527" i="11"/>
  <c r="AG527" i="11"/>
  <c r="DK526" i="11"/>
  <c r="CQ526" i="11"/>
  <c r="BW526" i="11"/>
  <c r="CO526" i="11" s="1"/>
  <c r="BT526" i="11" s="1"/>
  <c r="BB526" i="11"/>
  <c r="AG526" i="11"/>
  <c r="DK525" i="11"/>
  <c r="CQ525" i="11"/>
  <c r="BW525" i="11"/>
  <c r="CO525" i="11" s="1"/>
  <c r="BT525" i="11" s="1"/>
  <c r="BB525" i="11"/>
  <c r="AG525" i="11"/>
  <c r="DK524" i="11"/>
  <c r="CQ524" i="11"/>
  <c r="BW524" i="11"/>
  <c r="CO524" i="11" s="1"/>
  <c r="BT524" i="11" s="1"/>
  <c r="BB524" i="11"/>
  <c r="AG524" i="11"/>
  <c r="DK523" i="11"/>
  <c r="CQ523" i="11"/>
  <c r="BW523" i="11"/>
  <c r="CO523" i="11" s="1"/>
  <c r="BT523" i="11" s="1"/>
  <c r="BB523" i="11"/>
  <c r="AG523" i="11"/>
  <c r="DK522" i="11"/>
  <c r="CQ522" i="11"/>
  <c r="BW522" i="11"/>
  <c r="CO522" i="11" s="1"/>
  <c r="BT522" i="11" s="1"/>
  <c r="BB522" i="11"/>
  <c r="AG522" i="11"/>
  <c r="DK521" i="11"/>
  <c r="CQ521" i="11"/>
  <c r="BW521" i="11"/>
  <c r="CO521" i="11" s="1"/>
  <c r="BT521" i="11" s="1"/>
  <c r="BB521" i="11"/>
  <c r="AG521" i="11"/>
  <c r="DK520" i="11"/>
  <c r="CQ520" i="11"/>
  <c r="BW520" i="11"/>
  <c r="CO520" i="11" s="1"/>
  <c r="BT520" i="11" s="1"/>
  <c r="BB520" i="11"/>
  <c r="AG520" i="11"/>
  <c r="DK519" i="11"/>
  <c r="CQ519" i="11"/>
  <c r="BW519" i="11"/>
  <c r="CO519" i="11" s="1"/>
  <c r="BT519" i="11" s="1"/>
  <c r="BB519" i="11"/>
  <c r="AG519" i="11"/>
  <c r="DK518" i="11"/>
  <c r="CQ518" i="11"/>
  <c r="BW518" i="11"/>
  <c r="CO518" i="11" s="1"/>
  <c r="BT518" i="11" s="1"/>
  <c r="BB518" i="11"/>
  <c r="AG518" i="11"/>
  <c r="DK517" i="11"/>
  <c r="CQ517" i="11"/>
  <c r="BW517" i="11"/>
  <c r="CO517" i="11" s="1"/>
  <c r="BT517" i="11" s="1"/>
  <c r="BB517" i="11"/>
  <c r="AG517" i="11"/>
  <c r="DK516" i="11"/>
  <c r="CQ516" i="11"/>
  <c r="BW516" i="11"/>
  <c r="CO516" i="11" s="1"/>
  <c r="BT516" i="11" s="1"/>
  <c r="BB516" i="11"/>
  <c r="AG516" i="11"/>
  <c r="DK515" i="11"/>
  <c r="CQ515" i="11"/>
  <c r="BW515" i="11"/>
  <c r="CO515" i="11" s="1"/>
  <c r="BT515" i="11" s="1"/>
  <c r="BB515" i="11"/>
  <c r="AG515" i="11"/>
  <c r="DK514" i="11"/>
  <c r="CQ514" i="11"/>
  <c r="BW514" i="11"/>
  <c r="CO514" i="11" s="1"/>
  <c r="BT514" i="11" s="1"/>
  <c r="BB514" i="11"/>
  <c r="AG514" i="11"/>
  <c r="DK513" i="11"/>
  <c r="CQ513" i="11"/>
  <c r="BW513" i="11"/>
  <c r="CO513" i="11" s="1"/>
  <c r="BT513" i="11" s="1"/>
  <c r="BB513" i="11"/>
  <c r="AG513" i="11"/>
  <c r="DK512" i="11"/>
  <c r="CQ512" i="11"/>
  <c r="BW512" i="11"/>
  <c r="CO512" i="11" s="1"/>
  <c r="BT512" i="11" s="1"/>
  <c r="BB512" i="11"/>
  <c r="AG512" i="11"/>
  <c r="DK511" i="11"/>
  <c r="CQ511" i="11"/>
  <c r="BW511" i="11"/>
  <c r="CO511" i="11" s="1"/>
  <c r="BT511" i="11" s="1"/>
  <c r="BB511" i="11"/>
  <c r="AG511" i="11"/>
  <c r="DK510" i="11"/>
  <c r="CQ510" i="11"/>
  <c r="BW510" i="11"/>
  <c r="CO510" i="11" s="1"/>
  <c r="BT510" i="11" s="1"/>
  <c r="BB510" i="11"/>
  <c r="AG510" i="11"/>
  <c r="DK509" i="11"/>
  <c r="CQ509" i="11"/>
  <c r="BW509" i="11"/>
  <c r="CO509" i="11" s="1"/>
  <c r="BT509" i="11" s="1"/>
  <c r="BB509" i="11"/>
  <c r="AG509" i="11"/>
  <c r="DK508" i="11"/>
  <c r="CQ508" i="11"/>
  <c r="BW508" i="11"/>
  <c r="CO508" i="11" s="1"/>
  <c r="BT508" i="11" s="1"/>
  <c r="BB508" i="11"/>
  <c r="AG508" i="11"/>
  <c r="DK507" i="11"/>
  <c r="CQ507" i="11"/>
  <c r="BW507" i="11"/>
  <c r="CO507" i="11" s="1"/>
  <c r="BT507" i="11" s="1"/>
  <c r="BB507" i="11"/>
  <c r="AG507" i="11"/>
  <c r="DK506" i="11"/>
  <c r="CQ506" i="11"/>
  <c r="BW506" i="11"/>
  <c r="CO506" i="11" s="1"/>
  <c r="BT506" i="11" s="1"/>
  <c r="BB506" i="11"/>
  <c r="AG506" i="11"/>
  <c r="DK505" i="11"/>
  <c r="CQ505" i="11"/>
  <c r="BW505" i="11"/>
  <c r="CO505" i="11" s="1"/>
  <c r="BT505" i="11" s="1"/>
  <c r="BB505" i="11"/>
  <c r="AG505" i="11"/>
  <c r="DK504" i="11"/>
  <c r="CQ504" i="11"/>
  <c r="BW504" i="11"/>
  <c r="CO504" i="11" s="1"/>
  <c r="BT504" i="11" s="1"/>
  <c r="BB504" i="11"/>
  <c r="AG504" i="11"/>
  <c r="DK503" i="11"/>
  <c r="CQ503" i="11"/>
  <c r="BW503" i="11"/>
  <c r="CO503" i="11" s="1"/>
  <c r="BT503" i="11" s="1"/>
  <c r="BB503" i="11"/>
  <c r="AG503" i="11"/>
  <c r="DK502" i="11"/>
  <c r="CQ502" i="11"/>
  <c r="BW502" i="11"/>
  <c r="CO502" i="11" s="1"/>
  <c r="BT502" i="11" s="1"/>
  <c r="BB502" i="11"/>
  <c r="AG502" i="11"/>
  <c r="DK501" i="11"/>
  <c r="CQ501" i="11"/>
  <c r="BW501" i="11"/>
  <c r="CO501" i="11" s="1"/>
  <c r="BT501" i="11" s="1"/>
  <c r="BB501" i="11"/>
  <c r="AG501" i="11"/>
  <c r="DK500" i="11"/>
  <c r="CQ500" i="11"/>
  <c r="BW500" i="11"/>
  <c r="CO500" i="11" s="1"/>
  <c r="BT500" i="11" s="1"/>
  <c r="BB500" i="11"/>
  <c r="AG500" i="11"/>
  <c r="DK499" i="11"/>
  <c r="CQ499" i="11"/>
  <c r="BW499" i="11"/>
  <c r="CO499" i="11" s="1"/>
  <c r="BT499" i="11" s="1"/>
  <c r="BB499" i="11"/>
  <c r="AG499" i="11"/>
  <c r="DK498" i="11"/>
  <c r="CQ498" i="11"/>
  <c r="BW498" i="11"/>
  <c r="CO498" i="11" s="1"/>
  <c r="BT498" i="11" s="1"/>
  <c r="BB498" i="11"/>
  <c r="AG498" i="11"/>
  <c r="DK497" i="11"/>
  <c r="CQ497" i="11"/>
  <c r="BW497" i="11"/>
  <c r="CO497" i="11" s="1"/>
  <c r="BT497" i="11" s="1"/>
  <c r="BB497" i="11"/>
  <c r="AG497" i="11"/>
  <c r="DK496" i="11"/>
  <c r="CQ496" i="11"/>
  <c r="BW496" i="11"/>
  <c r="CO496" i="11" s="1"/>
  <c r="BT496" i="11" s="1"/>
  <c r="BB496" i="11"/>
  <c r="AG496" i="11"/>
  <c r="DK495" i="11"/>
  <c r="CQ495" i="11"/>
  <c r="BW495" i="11"/>
  <c r="CO495" i="11" s="1"/>
  <c r="BT495" i="11" s="1"/>
  <c r="BB495" i="11"/>
  <c r="AG495" i="11"/>
  <c r="DK494" i="11"/>
  <c r="CQ494" i="11"/>
  <c r="BW494" i="11"/>
  <c r="CO494" i="11" s="1"/>
  <c r="BT494" i="11" s="1"/>
  <c r="BB494" i="11"/>
  <c r="AG494" i="11"/>
  <c r="DK493" i="11"/>
  <c r="CQ493" i="11"/>
  <c r="BW493" i="11"/>
  <c r="CO493" i="11" s="1"/>
  <c r="BT493" i="11" s="1"/>
  <c r="BB493" i="11"/>
  <c r="AG493" i="11"/>
  <c r="DK492" i="11"/>
  <c r="CQ492" i="11"/>
  <c r="BW492" i="11"/>
  <c r="CO492" i="11" s="1"/>
  <c r="BT492" i="11" s="1"/>
  <c r="BB492" i="11"/>
  <c r="AG492" i="11"/>
  <c r="DK491" i="11"/>
  <c r="CQ491" i="11"/>
  <c r="BW491" i="11"/>
  <c r="CO491" i="11" s="1"/>
  <c r="BT491" i="11" s="1"/>
  <c r="BB491" i="11"/>
  <c r="AG491" i="11"/>
  <c r="AA572" i="11"/>
  <c r="Z572" i="11"/>
  <c r="Y572" i="11"/>
  <c r="X572" i="11"/>
  <c r="W572" i="11"/>
  <c r="V572" i="11"/>
  <c r="U572" i="11"/>
  <c r="T572" i="11"/>
  <c r="S572" i="11"/>
  <c r="R572" i="11"/>
  <c r="Q572" i="11"/>
  <c r="P572" i="11"/>
  <c r="O572" i="11"/>
  <c r="N572" i="11"/>
  <c r="AA570" i="11"/>
  <c r="Z570" i="11"/>
  <c r="Y570" i="11"/>
  <c r="X570" i="11"/>
  <c r="W570" i="11"/>
  <c r="V570" i="11"/>
  <c r="U570" i="11"/>
  <c r="T570" i="11"/>
  <c r="S570" i="11"/>
  <c r="R570" i="11"/>
  <c r="Q570" i="11"/>
  <c r="P570" i="11"/>
  <c r="O570" i="11"/>
  <c r="N570" i="11"/>
  <c r="AA569" i="11"/>
  <c r="Z569" i="11"/>
  <c r="Y569" i="11"/>
  <c r="X569" i="11"/>
  <c r="W569" i="11"/>
  <c r="V569" i="11"/>
  <c r="U569" i="11"/>
  <c r="T569" i="11"/>
  <c r="S569" i="11"/>
  <c r="R569" i="11"/>
  <c r="Q569" i="11"/>
  <c r="P569" i="11"/>
  <c r="O569" i="11"/>
  <c r="N569" i="11"/>
  <c r="AA568" i="11"/>
  <c r="Z568" i="11"/>
  <c r="Y568" i="11"/>
  <c r="X568" i="11"/>
  <c r="W568" i="11"/>
  <c r="V568" i="11"/>
  <c r="U568" i="11"/>
  <c r="T568" i="11"/>
  <c r="S568" i="11"/>
  <c r="R568" i="11"/>
  <c r="Q568" i="11"/>
  <c r="P568" i="11"/>
  <c r="O568" i="11"/>
  <c r="N568" i="11"/>
  <c r="AA567" i="11"/>
  <c r="Z567" i="11"/>
  <c r="Y567" i="11"/>
  <c r="X567" i="11"/>
  <c r="W567" i="11"/>
  <c r="V567" i="11"/>
  <c r="U567" i="11"/>
  <c r="T567" i="11"/>
  <c r="S567" i="11"/>
  <c r="R567" i="11"/>
  <c r="Q567" i="11"/>
  <c r="P567" i="11"/>
  <c r="O567" i="11"/>
  <c r="N567" i="11"/>
  <c r="Z566" i="11"/>
  <c r="Y566" i="11"/>
  <c r="X566" i="11"/>
  <c r="W566" i="11"/>
  <c r="V566" i="11"/>
  <c r="U566" i="11"/>
  <c r="T566" i="11"/>
  <c r="S566" i="11"/>
  <c r="R566" i="11"/>
  <c r="Q566" i="11"/>
  <c r="P566" i="11"/>
  <c r="O566" i="11"/>
  <c r="N566" i="11"/>
  <c r="AA565" i="11"/>
  <c r="Z565" i="11"/>
  <c r="Y565" i="11"/>
  <c r="X565" i="11"/>
  <c r="W565" i="11"/>
  <c r="V565" i="11"/>
  <c r="U565" i="11"/>
  <c r="T565" i="11"/>
  <c r="S565" i="11"/>
  <c r="R565" i="11"/>
  <c r="Q565" i="11"/>
  <c r="P565" i="11"/>
  <c r="O565" i="11"/>
  <c r="N565" i="11"/>
  <c r="AA564" i="11"/>
  <c r="Z564" i="11"/>
  <c r="Y564" i="11"/>
  <c r="X564" i="11"/>
  <c r="W564" i="11"/>
  <c r="V564" i="11"/>
  <c r="U564" i="11"/>
  <c r="T564" i="11"/>
  <c r="S564" i="11"/>
  <c r="R564" i="11"/>
  <c r="Q564" i="11"/>
  <c r="P564" i="11"/>
  <c r="O564" i="11"/>
  <c r="N564" i="11"/>
  <c r="AA563" i="11"/>
  <c r="Z563" i="11"/>
  <c r="Y563" i="11"/>
  <c r="X563" i="11"/>
  <c r="W563" i="11"/>
  <c r="V563" i="11"/>
  <c r="U563" i="11"/>
  <c r="T563" i="11"/>
  <c r="S563" i="11"/>
  <c r="R563" i="11"/>
  <c r="Q563" i="11"/>
  <c r="P563" i="11"/>
  <c r="O563" i="11"/>
  <c r="N563" i="11"/>
  <c r="AA562" i="11"/>
  <c r="Y562" i="11"/>
  <c r="X562" i="11"/>
  <c r="W562" i="11"/>
  <c r="V562" i="11"/>
  <c r="U562" i="11"/>
  <c r="T562" i="11"/>
  <c r="S562" i="11"/>
  <c r="R562" i="11"/>
  <c r="Q562" i="11"/>
  <c r="P562" i="11"/>
  <c r="O562" i="11"/>
  <c r="N562" i="11"/>
  <c r="Z561" i="11"/>
  <c r="Y561" i="11"/>
  <c r="X561" i="11"/>
  <c r="W561" i="11"/>
  <c r="V561" i="11"/>
  <c r="U561" i="11"/>
  <c r="T561" i="11"/>
  <c r="S561" i="11"/>
  <c r="R561" i="11"/>
  <c r="Q561" i="11"/>
  <c r="P561" i="11"/>
  <c r="O561" i="11"/>
  <c r="N561" i="11"/>
  <c r="AA560" i="11"/>
  <c r="Z560" i="11"/>
  <c r="Y560" i="11"/>
  <c r="X560" i="11"/>
  <c r="W560" i="11"/>
  <c r="V560" i="11"/>
  <c r="U560" i="11"/>
  <c r="T560" i="11"/>
  <c r="S560" i="11"/>
  <c r="R560" i="11"/>
  <c r="Q560" i="11"/>
  <c r="P560" i="11"/>
  <c r="N560" i="11"/>
  <c r="AA559" i="11"/>
  <c r="Z559" i="11"/>
  <c r="Y559" i="11"/>
  <c r="X559" i="11"/>
  <c r="W559" i="11"/>
  <c r="V559" i="11"/>
  <c r="U559" i="11"/>
  <c r="T559" i="11"/>
  <c r="S559" i="11"/>
  <c r="R559" i="11"/>
  <c r="Q559" i="11"/>
  <c r="P559" i="11"/>
  <c r="N559" i="11"/>
  <c r="AA558" i="11"/>
  <c r="Z558" i="11"/>
  <c r="Y558" i="11"/>
  <c r="X558" i="11"/>
  <c r="W558" i="11"/>
  <c r="V558" i="11"/>
  <c r="U558" i="11"/>
  <c r="T558" i="11"/>
  <c r="S558" i="11"/>
  <c r="Q558" i="11"/>
  <c r="P558" i="11"/>
  <c r="O558" i="11"/>
  <c r="N558" i="11"/>
  <c r="AA557" i="11"/>
  <c r="Z557" i="11"/>
  <c r="Y557" i="11"/>
  <c r="X557" i="11"/>
  <c r="W557" i="11"/>
  <c r="V557" i="11"/>
  <c r="U557" i="11"/>
  <c r="T557" i="11"/>
  <c r="S557" i="11"/>
  <c r="R557" i="11"/>
  <c r="Q557" i="11"/>
  <c r="P557" i="11"/>
  <c r="N557" i="11"/>
  <c r="AA556" i="11"/>
  <c r="Z556" i="11"/>
  <c r="Y556" i="11"/>
  <c r="X556" i="11"/>
  <c r="W556" i="11"/>
  <c r="V556" i="11"/>
  <c r="U556" i="11"/>
  <c r="T556" i="11"/>
  <c r="S556" i="11"/>
  <c r="R556" i="11"/>
  <c r="Q556" i="11"/>
  <c r="P556" i="11"/>
  <c r="N556" i="11"/>
  <c r="AA555" i="11"/>
  <c r="Z555" i="11"/>
  <c r="Y555" i="11"/>
  <c r="X555" i="11"/>
  <c r="W555" i="11"/>
  <c r="V555" i="11"/>
  <c r="U555" i="11"/>
  <c r="T555" i="11"/>
  <c r="S555" i="11"/>
  <c r="R555" i="11"/>
  <c r="Q555" i="11"/>
  <c r="P555" i="11"/>
  <c r="N555" i="11"/>
  <c r="AA554" i="11"/>
  <c r="Z554" i="11"/>
  <c r="Y554" i="11"/>
  <c r="X554" i="11"/>
  <c r="W554" i="11"/>
  <c r="V554" i="11"/>
  <c r="U554" i="11"/>
  <c r="T554" i="11"/>
  <c r="S554" i="11"/>
  <c r="R554" i="11"/>
  <c r="P554" i="11"/>
  <c r="O554" i="11"/>
  <c r="N554" i="11"/>
  <c r="AA553" i="11"/>
  <c r="Z553" i="11"/>
  <c r="Y553" i="11"/>
  <c r="X553" i="11"/>
  <c r="W553" i="11"/>
  <c r="V553" i="11"/>
  <c r="U553" i="11"/>
  <c r="T553" i="11"/>
  <c r="S553" i="11"/>
  <c r="Q553" i="11"/>
  <c r="P553" i="11"/>
  <c r="O553" i="11"/>
  <c r="N553" i="11"/>
  <c r="Y552" i="11"/>
  <c r="X552" i="11"/>
  <c r="W552" i="11"/>
  <c r="V552" i="11"/>
  <c r="U552" i="11"/>
  <c r="T552" i="11"/>
  <c r="S552" i="11"/>
  <c r="R552" i="11"/>
  <c r="Q552" i="11"/>
  <c r="P552" i="11"/>
  <c r="N552" i="11"/>
  <c r="AA551" i="11"/>
  <c r="Z551" i="11"/>
  <c r="Y551" i="11"/>
  <c r="X551" i="11"/>
  <c r="W551" i="11"/>
  <c r="V551" i="11"/>
  <c r="U551" i="11"/>
  <c r="T551" i="11"/>
  <c r="S551" i="11"/>
  <c r="R551" i="11"/>
  <c r="Q551" i="11"/>
  <c r="O551" i="11"/>
  <c r="N551" i="11"/>
  <c r="AA550" i="11"/>
  <c r="Z550" i="11"/>
  <c r="Y550" i="11"/>
  <c r="X550" i="11"/>
  <c r="W550" i="11"/>
  <c r="V550" i="11"/>
  <c r="U550" i="11"/>
  <c r="T550" i="11"/>
  <c r="S550" i="11"/>
  <c r="R550" i="11"/>
  <c r="Q550" i="11"/>
  <c r="P550" i="11"/>
  <c r="O550" i="11"/>
  <c r="AA549" i="11"/>
  <c r="Y549" i="11"/>
  <c r="X549" i="11"/>
  <c r="W549" i="11"/>
  <c r="V549" i="11"/>
  <c r="U549" i="11"/>
  <c r="T549" i="11"/>
  <c r="S549" i="11"/>
  <c r="R549" i="11"/>
  <c r="Q549" i="11"/>
  <c r="P549" i="11"/>
  <c r="N549" i="11"/>
  <c r="AA548" i="11"/>
  <c r="Z548" i="11"/>
  <c r="Y548" i="11"/>
  <c r="X548" i="11"/>
  <c r="W548" i="11"/>
  <c r="V548" i="11"/>
  <c r="U548" i="11"/>
  <c r="T548" i="11"/>
  <c r="S548" i="11"/>
  <c r="R548" i="11"/>
  <c r="Q548" i="11"/>
  <c r="P548" i="11"/>
  <c r="N548" i="11"/>
  <c r="AA547" i="11"/>
  <c r="Y547" i="11"/>
  <c r="X547" i="11"/>
  <c r="W547" i="11"/>
  <c r="V547" i="11"/>
  <c r="U547" i="11"/>
  <c r="T547" i="11"/>
  <c r="S547" i="11"/>
  <c r="R547" i="11"/>
  <c r="Q547" i="11"/>
  <c r="P547" i="11"/>
  <c r="N547" i="11"/>
  <c r="AA546" i="11"/>
  <c r="Z546" i="11"/>
  <c r="Y546" i="11"/>
  <c r="X546" i="11"/>
  <c r="W546" i="11"/>
  <c r="V546" i="11"/>
  <c r="U546" i="11"/>
  <c r="T546" i="11"/>
  <c r="S546" i="11"/>
  <c r="Q546" i="11"/>
  <c r="P546" i="11"/>
  <c r="O546" i="11"/>
  <c r="N546" i="11"/>
  <c r="AA545" i="11"/>
  <c r="Z545" i="11"/>
  <c r="Y545" i="11"/>
  <c r="X545" i="11"/>
  <c r="W545" i="11"/>
  <c r="V545" i="11"/>
  <c r="U545" i="11"/>
  <c r="T545" i="11"/>
  <c r="S545" i="11"/>
  <c r="R545" i="11"/>
  <c r="Q545" i="11"/>
  <c r="P545" i="11"/>
  <c r="N545" i="11"/>
  <c r="AA544" i="11"/>
  <c r="Z544" i="11"/>
  <c r="Y544" i="11"/>
  <c r="X544" i="11"/>
  <c r="W544" i="11"/>
  <c r="V544" i="11"/>
  <c r="U544" i="11"/>
  <c r="T544" i="11"/>
  <c r="S544" i="11"/>
  <c r="R544" i="11"/>
  <c r="Q544" i="11"/>
  <c r="P544" i="11"/>
  <c r="N544" i="11"/>
  <c r="AA543" i="11"/>
  <c r="Z543" i="11"/>
  <c r="Y543" i="11"/>
  <c r="X543" i="11"/>
  <c r="W543" i="11"/>
  <c r="V543" i="11"/>
  <c r="U543" i="11"/>
  <c r="T543" i="11"/>
  <c r="S543" i="11"/>
  <c r="R543" i="11"/>
  <c r="Q543" i="11"/>
  <c r="P543" i="11"/>
  <c r="O543" i="11"/>
  <c r="Z542" i="11"/>
  <c r="Y542" i="11"/>
  <c r="X542" i="11"/>
  <c r="W542" i="11"/>
  <c r="V542" i="11"/>
  <c r="U542" i="11"/>
  <c r="T542" i="11"/>
  <c r="S542" i="11"/>
  <c r="R542" i="11"/>
  <c r="Q542" i="11"/>
  <c r="P542" i="11"/>
  <c r="N542" i="11"/>
  <c r="AA541" i="11"/>
  <c r="Z541" i="11"/>
  <c r="Y541" i="11"/>
  <c r="X541" i="11"/>
  <c r="W541" i="11"/>
  <c r="V541" i="11"/>
  <c r="U541" i="11"/>
  <c r="T541" i="11"/>
  <c r="S541" i="11"/>
  <c r="R541" i="11"/>
  <c r="Q541" i="11"/>
  <c r="P541" i="11"/>
  <c r="N541" i="11"/>
  <c r="AA540" i="11"/>
  <c r="Y540" i="11"/>
  <c r="X540" i="11"/>
  <c r="W540" i="11"/>
  <c r="V540" i="11"/>
  <c r="U540" i="11"/>
  <c r="T540" i="11"/>
  <c r="S540" i="11"/>
  <c r="R540" i="11"/>
  <c r="Q540" i="11"/>
  <c r="P540" i="11"/>
  <c r="N540" i="11"/>
  <c r="AA539" i="11"/>
  <c r="Z539" i="11"/>
  <c r="Y539" i="11"/>
  <c r="X539" i="11"/>
  <c r="W539" i="11"/>
  <c r="V539" i="11"/>
  <c r="U539" i="11"/>
  <c r="T539" i="11"/>
  <c r="S539" i="11"/>
  <c r="R539" i="11"/>
  <c r="Q539" i="11"/>
  <c r="P539" i="11"/>
  <c r="O539" i="11"/>
  <c r="AA538" i="11"/>
  <c r="Z538" i="11"/>
  <c r="Y538" i="11"/>
  <c r="X538" i="11"/>
  <c r="W538" i="11"/>
  <c r="V538" i="11"/>
  <c r="U538" i="11"/>
  <c r="T538" i="11"/>
  <c r="S538" i="11"/>
  <c r="R538" i="11"/>
  <c r="Q538" i="11"/>
  <c r="P538" i="11"/>
  <c r="O538" i="11"/>
  <c r="AA537" i="11"/>
  <c r="Z537" i="11"/>
  <c r="Y537" i="11"/>
  <c r="X537" i="11"/>
  <c r="W537" i="11"/>
  <c r="V537" i="11"/>
  <c r="U537" i="11"/>
  <c r="T537" i="11"/>
  <c r="S537" i="11"/>
  <c r="R537" i="11"/>
  <c r="P537" i="11"/>
  <c r="O537" i="11"/>
  <c r="N537" i="11"/>
  <c r="Z536" i="11"/>
  <c r="Y536" i="11"/>
  <c r="X536" i="11"/>
  <c r="W536" i="11"/>
  <c r="V536" i="11"/>
  <c r="U536" i="11"/>
  <c r="T536" i="11"/>
  <c r="S536" i="11"/>
  <c r="R536" i="11"/>
  <c r="Q536" i="11"/>
  <c r="P536" i="11"/>
  <c r="AA535" i="11"/>
  <c r="Z535" i="11"/>
  <c r="Y535" i="11"/>
  <c r="X535" i="11"/>
  <c r="W535" i="11"/>
  <c r="V535" i="11"/>
  <c r="U535" i="11"/>
  <c r="T535" i="11"/>
  <c r="S535" i="11"/>
  <c r="R535" i="11"/>
  <c r="Q535" i="11"/>
  <c r="P535" i="11"/>
  <c r="O535" i="11"/>
  <c r="AA534" i="11"/>
  <c r="Z534" i="11"/>
  <c r="Y534" i="11"/>
  <c r="X534" i="11"/>
  <c r="W534" i="11"/>
  <c r="V534" i="11"/>
  <c r="U534" i="11"/>
  <c r="T534" i="11"/>
  <c r="S534" i="11"/>
  <c r="R534" i="11"/>
  <c r="Q534" i="11"/>
  <c r="P534" i="11"/>
  <c r="O534" i="11"/>
  <c r="AA533" i="11"/>
  <c r="Y533" i="11"/>
  <c r="X533" i="11"/>
  <c r="W533" i="11"/>
  <c r="V533" i="11"/>
  <c r="U533" i="11"/>
  <c r="T533" i="11"/>
  <c r="S533" i="11"/>
  <c r="R533" i="11"/>
  <c r="Q533" i="11"/>
  <c r="P533" i="11"/>
  <c r="O533" i="11"/>
  <c r="AA532" i="11"/>
  <c r="Z532" i="11"/>
  <c r="Y532" i="11"/>
  <c r="X532" i="11"/>
  <c r="W532" i="11"/>
  <c r="V532" i="11"/>
  <c r="U532" i="11"/>
  <c r="T532" i="11"/>
  <c r="S532" i="11"/>
  <c r="R532" i="11"/>
  <c r="Q532" i="11"/>
  <c r="P532" i="11"/>
  <c r="O532" i="11"/>
  <c r="AA531" i="11"/>
  <c r="Z531" i="11"/>
  <c r="Y531" i="11"/>
  <c r="X531" i="11"/>
  <c r="W531" i="11"/>
  <c r="V531" i="11"/>
  <c r="U531" i="11"/>
  <c r="T531" i="11"/>
  <c r="S531" i="11"/>
  <c r="R531" i="11"/>
  <c r="Q531" i="11"/>
  <c r="P531" i="11"/>
  <c r="O531" i="11"/>
  <c r="AA530" i="11"/>
  <c r="Z530" i="11"/>
  <c r="Y530" i="11"/>
  <c r="X530" i="11"/>
  <c r="W530" i="11"/>
  <c r="V530" i="11"/>
  <c r="U530" i="11"/>
  <c r="T530" i="11"/>
  <c r="S530" i="11"/>
  <c r="R530" i="11"/>
  <c r="Q530" i="11"/>
  <c r="P530" i="11"/>
  <c r="O530" i="11"/>
  <c r="AA529" i="11"/>
  <c r="Y529" i="11"/>
  <c r="X529" i="11"/>
  <c r="W529" i="11"/>
  <c r="V529" i="11"/>
  <c r="U529" i="11"/>
  <c r="T529" i="11"/>
  <c r="S529" i="11"/>
  <c r="R529" i="11"/>
  <c r="P529" i="11"/>
  <c r="O529" i="11"/>
  <c r="N529" i="11"/>
  <c r="AA528" i="11"/>
  <c r="Z528" i="11"/>
  <c r="Y528" i="11"/>
  <c r="X528" i="11"/>
  <c r="W528" i="11"/>
  <c r="V528" i="11"/>
  <c r="U528" i="11"/>
  <c r="T528" i="11"/>
  <c r="S528" i="11"/>
  <c r="R528" i="11"/>
  <c r="Q528" i="11"/>
  <c r="P528" i="11"/>
  <c r="O528" i="11"/>
  <c r="AA527" i="11"/>
  <c r="Z527" i="11"/>
  <c r="Y527" i="11"/>
  <c r="X527" i="11"/>
  <c r="W527" i="11"/>
  <c r="V527" i="11"/>
  <c r="U527" i="11"/>
  <c r="T527" i="11"/>
  <c r="S527" i="11"/>
  <c r="R527" i="11"/>
  <c r="Q527" i="11"/>
  <c r="P527" i="11"/>
  <c r="O527" i="11"/>
  <c r="AA526" i="11"/>
  <c r="Z526" i="11"/>
  <c r="Y526" i="11"/>
  <c r="X526" i="11"/>
  <c r="W526" i="11"/>
  <c r="V526" i="11"/>
  <c r="U526" i="11"/>
  <c r="T526" i="11"/>
  <c r="S526" i="11"/>
  <c r="R526" i="11"/>
  <c r="Q526" i="11"/>
  <c r="P526" i="11"/>
  <c r="O526" i="11"/>
  <c r="AA525" i="11"/>
  <c r="Z525" i="11"/>
  <c r="Y525" i="11"/>
  <c r="X525" i="11"/>
  <c r="W525" i="11"/>
  <c r="V525" i="11"/>
  <c r="U525" i="11"/>
  <c r="T525" i="11"/>
  <c r="S525" i="11"/>
  <c r="R525" i="11"/>
  <c r="P525" i="11"/>
  <c r="N525" i="11"/>
  <c r="AA524" i="11"/>
  <c r="Y524" i="11"/>
  <c r="X524" i="11"/>
  <c r="W524" i="11"/>
  <c r="V524" i="11"/>
  <c r="U524" i="11"/>
  <c r="T524" i="11"/>
  <c r="S524" i="11"/>
  <c r="R524" i="11"/>
  <c r="Q524" i="11"/>
  <c r="O524" i="11"/>
  <c r="N524" i="11"/>
  <c r="AA523" i="11"/>
  <c r="Z523" i="11"/>
  <c r="Y523" i="11"/>
  <c r="X523" i="11"/>
  <c r="W523" i="11"/>
  <c r="V523" i="11"/>
  <c r="U523" i="11"/>
  <c r="T523" i="11"/>
  <c r="S523" i="11"/>
  <c r="Q523" i="11"/>
  <c r="O523" i="11"/>
  <c r="N523" i="11"/>
  <c r="AA522" i="11"/>
  <c r="Y522" i="11"/>
  <c r="X522" i="11"/>
  <c r="W522" i="11"/>
  <c r="V522" i="11"/>
  <c r="U522" i="11"/>
  <c r="T522" i="11"/>
  <c r="S522" i="11"/>
  <c r="R522" i="11"/>
  <c r="Q522" i="11"/>
  <c r="P522" i="11"/>
  <c r="O522" i="11"/>
  <c r="AA521" i="11"/>
  <c r="Y521" i="11"/>
  <c r="X521" i="11"/>
  <c r="W521" i="11"/>
  <c r="U521" i="11"/>
  <c r="T521" i="11"/>
  <c r="S521" i="11"/>
  <c r="R521" i="11"/>
  <c r="Q521" i="11"/>
  <c r="P521" i="11"/>
  <c r="O521" i="11"/>
  <c r="N521" i="11"/>
  <c r="AA520" i="11"/>
  <c r="Z520" i="11"/>
  <c r="Y520" i="11"/>
  <c r="X520" i="11"/>
  <c r="W520" i="11"/>
  <c r="V520" i="11"/>
  <c r="U520" i="11"/>
  <c r="T520" i="11"/>
  <c r="S520" i="11"/>
  <c r="R520" i="11"/>
  <c r="Q520" i="11"/>
  <c r="P520" i="11"/>
  <c r="O520" i="11"/>
  <c r="AA519" i="11"/>
  <c r="Z519" i="11"/>
  <c r="Y519" i="11"/>
  <c r="X519" i="11"/>
  <c r="W519" i="11"/>
  <c r="V519" i="11"/>
  <c r="U519" i="11"/>
  <c r="T519" i="11"/>
  <c r="S519" i="11"/>
  <c r="R519" i="11"/>
  <c r="P519" i="11"/>
  <c r="N519" i="11"/>
  <c r="Z518" i="11"/>
  <c r="Y518" i="11"/>
  <c r="X518" i="11"/>
  <c r="W518" i="11"/>
  <c r="V518" i="11"/>
  <c r="U518" i="11"/>
  <c r="T518" i="11"/>
  <c r="S518" i="11"/>
  <c r="R518" i="11"/>
  <c r="Q518" i="11"/>
  <c r="O518" i="11"/>
  <c r="N518" i="11"/>
  <c r="AA517" i="11"/>
  <c r="Z517" i="11"/>
  <c r="Y517" i="11"/>
  <c r="X517" i="11"/>
  <c r="W517" i="11"/>
  <c r="V517" i="11"/>
  <c r="U517" i="11"/>
  <c r="T517" i="11"/>
  <c r="S517" i="11"/>
  <c r="R517" i="11"/>
  <c r="Q517" i="11"/>
  <c r="O517" i="11"/>
  <c r="N517" i="11"/>
  <c r="AA516" i="11"/>
  <c r="Z516" i="11"/>
  <c r="Y516" i="11"/>
  <c r="X516" i="11"/>
  <c r="W516" i="11"/>
  <c r="V516" i="11"/>
  <c r="U516" i="11"/>
  <c r="T516" i="11"/>
  <c r="S516" i="11"/>
  <c r="R516" i="11"/>
  <c r="Q516" i="11"/>
  <c r="O516" i="11"/>
  <c r="N516" i="11"/>
  <c r="AA515" i="11"/>
  <c r="Z515" i="11"/>
  <c r="Y515" i="11"/>
  <c r="X515" i="11"/>
  <c r="W515" i="11"/>
  <c r="V515" i="11"/>
  <c r="U515" i="11"/>
  <c r="T515" i="11"/>
  <c r="S515" i="11"/>
  <c r="R515" i="11"/>
  <c r="Q515" i="11"/>
  <c r="P515" i="11"/>
  <c r="O515" i="11"/>
  <c r="AA514" i="11"/>
  <c r="Z514" i="11"/>
  <c r="Y514" i="11"/>
  <c r="X514" i="11"/>
  <c r="W514" i="11"/>
  <c r="V514" i="11"/>
  <c r="U514" i="11"/>
  <c r="T514" i="11"/>
  <c r="S514" i="11"/>
  <c r="Q514" i="11"/>
  <c r="P514" i="11"/>
  <c r="O514" i="11"/>
  <c r="N514" i="11"/>
  <c r="AA513" i="11"/>
  <c r="Y513" i="11"/>
  <c r="X513" i="11"/>
  <c r="W513" i="11"/>
  <c r="V513" i="11"/>
  <c r="U513" i="11"/>
  <c r="T513" i="11"/>
  <c r="S513" i="11"/>
  <c r="R513" i="11"/>
  <c r="Q513" i="11"/>
  <c r="P513" i="11"/>
  <c r="O513" i="11"/>
  <c r="AA512" i="11"/>
  <c r="Z512" i="11"/>
  <c r="Y512" i="11"/>
  <c r="X512" i="11"/>
  <c r="W512" i="11"/>
  <c r="V512" i="11"/>
  <c r="U512" i="11"/>
  <c r="T512" i="11"/>
  <c r="S512" i="11"/>
  <c r="R512" i="11"/>
  <c r="Q512" i="11"/>
  <c r="P512" i="11"/>
  <c r="N512" i="11"/>
  <c r="AA511" i="11"/>
  <c r="Y511" i="11"/>
  <c r="X511" i="11"/>
  <c r="W511" i="11"/>
  <c r="V511" i="11"/>
  <c r="U511" i="11"/>
  <c r="T511" i="11"/>
  <c r="S511" i="11"/>
  <c r="R511" i="11"/>
  <c r="P511" i="11"/>
  <c r="O511" i="11"/>
  <c r="N511" i="11"/>
  <c r="AA510" i="11"/>
  <c r="Z510" i="11"/>
  <c r="Y510" i="11"/>
  <c r="X510" i="11"/>
  <c r="W510" i="11"/>
  <c r="V510" i="11"/>
  <c r="U510" i="11"/>
  <c r="T510" i="11"/>
  <c r="S510" i="11"/>
  <c r="R510" i="11"/>
  <c r="P510" i="11"/>
  <c r="O510" i="11"/>
  <c r="N510" i="11"/>
  <c r="AA509" i="11"/>
  <c r="Z509" i="11"/>
  <c r="Y509" i="11"/>
  <c r="X509" i="11"/>
  <c r="W509" i="11"/>
  <c r="V509" i="11"/>
  <c r="U509" i="11"/>
  <c r="T509" i="11"/>
  <c r="S509" i="11"/>
  <c r="R509" i="11"/>
  <c r="P509" i="11"/>
  <c r="O509" i="11"/>
  <c r="N509" i="11"/>
  <c r="AA508" i="11"/>
  <c r="Z508" i="11"/>
  <c r="Y508" i="11"/>
  <c r="X508" i="11"/>
  <c r="W508" i="11"/>
  <c r="V508" i="11"/>
  <c r="U508" i="11"/>
  <c r="T508" i="11"/>
  <c r="S508" i="11"/>
  <c r="R508" i="11"/>
  <c r="P508" i="11"/>
  <c r="O508" i="11"/>
  <c r="N508" i="11"/>
  <c r="AA507" i="11"/>
  <c r="Z507" i="11"/>
  <c r="Y507" i="11"/>
  <c r="X507" i="11"/>
  <c r="W507" i="11"/>
  <c r="V507" i="11"/>
  <c r="U507" i="11"/>
  <c r="T507" i="11"/>
  <c r="S507" i="11"/>
  <c r="R507" i="11"/>
  <c r="Q507" i="11"/>
  <c r="P507" i="11"/>
  <c r="N507" i="11"/>
  <c r="AA506" i="11"/>
  <c r="Z506" i="11"/>
  <c r="Y506" i="11"/>
  <c r="X506" i="11"/>
  <c r="W506" i="11"/>
  <c r="V506" i="11"/>
  <c r="U506" i="11"/>
  <c r="T506" i="11"/>
  <c r="S506" i="11"/>
  <c r="R506" i="11"/>
  <c r="Q506" i="11"/>
  <c r="P506" i="11"/>
  <c r="O506" i="11"/>
  <c r="AA505" i="11"/>
  <c r="Z505" i="11"/>
  <c r="Y505" i="11"/>
  <c r="X505" i="11"/>
  <c r="W505" i="11"/>
  <c r="V505" i="11"/>
  <c r="U505" i="11"/>
  <c r="T505" i="11"/>
  <c r="S505" i="11"/>
  <c r="R505" i="11"/>
  <c r="Q505" i="11"/>
  <c r="N505" i="11"/>
  <c r="AA504" i="11"/>
  <c r="Z504" i="11"/>
  <c r="Y504" i="11"/>
  <c r="X504" i="11"/>
  <c r="W504" i="11"/>
  <c r="V504" i="11"/>
  <c r="U504" i="11"/>
  <c r="T504" i="11"/>
  <c r="S504" i="11"/>
  <c r="R504" i="11"/>
  <c r="Q504" i="11"/>
  <c r="O504" i="11"/>
  <c r="N504" i="11"/>
  <c r="AA503" i="11"/>
  <c r="Z503" i="11"/>
  <c r="Y503" i="11"/>
  <c r="X503" i="11"/>
  <c r="W503" i="11"/>
  <c r="V503" i="11"/>
  <c r="U503" i="11"/>
  <c r="T503" i="11"/>
  <c r="S503" i="11"/>
  <c r="R503" i="11"/>
  <c r="Q503" i="11"/>
  <c r="P503" i="11"/>
  <c r="O503" i="11"/>
  <c r="AA502" i="11"/>
  <c r="Z502" i="11"/>
  <c r="Y502" i="11"/>
  <c r="X502" i="11"/>
  <c r="W502" i="11"/>
  <c r="V502" i="11"/>
  <c r="U502" i="11"/>
  <c r="T502" i="11"/>
  <c r="S502" i="11"/>
  <c r="R502" i="11"/>
  <c r="Q502" i="11"/>
  <c r="P502" i="11"/>
  <c r="Z501" i="11"/>
  <c r="Y501" i="11"/>
  <c r="X501" i="11"/>
  <c r="W501" i="11"/>
  <c r="V501" i="11"/>
  <c r="U501" i="11"/>
  <c r="T501" i="11"/>
  <c r="S501" i="11"/>
  <c r="R501" i="11"/>
  <c r="O501" i="11"/>
  <c r="N501" i="11"/>
  <c r="AA500" i="11"/>
  <c r="Z500" i="11"/>
  <c r="Y500" i="11"/>
  <c r="X500" i="11"/>
  <c r="W500" i="11"/>
  <c r="V500" i="11"/>
  <c r="U500" i="11"/>
  <c r="T500" i="11"/>
  <c r="S500" i="11"/>
  <c r="R500" i="11"/>
  <c r="P500" i="11"/>
  <c r="O500" i="11"/>
  <c r="N500" i="11"/>
  <c r="AA499" i="11"/>
  <c r="Z499" i="11"/>
  <c r="Y499" i="11"/>
  <c r="X499" i="11"/>
  <c r="W499" i="11"/>
  <c r="V499" i="11"/>
  <c r="U499" i="11"/>
  <c r="T499" i="11"/>
  <c r="S499" i="11"/>
  <c r="R499" i="11"/>
  <c r="Q499" i="11"/>
  <c r="P499" i="11"/>
  <c r="O499" i="11"/>
  <c r="AA498" i="11"/>
  <c r="Z498" i="11"/>
  <c r="Y498" i="11"/>
  <c r="X498" i="11"/>
  <c r="W498" i="11"/>
  <c r="V498" i="11"/>
  <c r="U498" i="11"/>
  <c r="T498" i="11"/>
  <c r="S498" i="11"/>
  <c r="R498" i="11"/>
  <c r="Q498" i="11"/>
  <c r="O498" i="11"/>
  <c r="N498" i="11"/>
  <c r="AA497" i="11"/>
  <c r="Z497" i="11"/>
  <c r="Y497" i="11"/>
  <c r="X497" i="11"/>
  <c r="W497" i="11"/>
  <c r="V497" i="11"/>
  <c r="U497" i="11"/>
  <c r="T497" i="11"/>
  <c r="S497" i="11"/>
  <c r="R497" i="11"/>
  <c r="Q497" i="11"/>
  <c r="O497" i="11"/>
  <c r="N497" i="11"/>
  <c r="AA496" i="11"/>
  <c r="Y496" i="11"/>
  <c r="X496" i="11"/>
  <c r="W496" i="11"/>
  <c r="V496" i="11"/>
  <c r="U496" i="11"/>
  <c r="T496" i="11"/>
  <c r="S496" i="11"/>
  <c r="R496" i="11"/>
  <c r="Q496" i="11"/>
  <c r="O496" i="11"/>
  <c r="N496" i="11"/>
  <c r="AA495" i="11"/>
  <c r="Z495" i="11"/>
  <c r="Y495" i="11"/>
  <c r="X495" i="11"/>
  <c r="W495" i="11"/>
  <c r="V495" i="11"/>
  <c r="U495" i="11"/>
  <c r="T495" i="11"/>
  <c r="S495" i="11"/>
  <c r="R495" i="11"/>
  <c r="Q495" i="11"/>
  <c r="O495" i="11"/>
  <c r="N495" i="11"/>
  <c r="AA494" i="11"/>
  <c r="Z494" i="11"/>
  <c r="Y494" i="11"/>
  <c r="X494" i="11"/>
  <c r="W494" i="11"/>
  <c r="V494" i="11"/>
  <c r="U494" i="11"/>
  <c r="T494" i="11"/>
  <c r="S494" i="11"/>
  <c r="R494" i="11"/>
  <c r="P494" i="11"/>
  <c r="O494" i="11"/>
  <c r="N494" i="11"/>
  <c r="AA493" i="11"/>
  <c r="Z493" i="11"/>
  <c r="Y493" i="11"/>
  <c r="X493" i="11"/>
  <c r="W493" i="11"/>
  <c r="U493" i="11"/>
  <c r="T493" i="11"/>
  <c r="S493" i="11"/>
  <c r="R493" i="11"/>
  <c r="P493" i="11"/>
  <c r="O493" i="11"/>
  <c r="N493" i="11"/>
  <c r="D156" i="34"/>
  <c r="E156" i="34" s="1"/>
  <c r="D157" i="34"/>
  <c r="E157" i="34" s="1"/>
  <c r="D158" i="34"/>
  <c r="E158" i="34" s="1"/>
  <c r="D159" i="34"/>
  <c r="E159" i="34" s="1"/>
  <c r="D160" i="34"/>
  <c r="E160" i="34" s="1"/>
  <c r="D161" i="34"/>
  <c r="E161" i="34" s="1"/>
  <c r="D162" i="34"/>
  <c r="E162" i="34" s="1"/>
  <c r="D163" i="34"/>
  <c r="E163" i="34" s="1"/>
  <c r="D164" i="34"/>
  <c r="E164" i="34" s="1"/>
  <c r="D165" i="34"/>
  <c r="E165" i="34" s="1"/>
  <c r="D166" i="34"/>
  <c r="E166" i="34" s="1"/>
  <c r="D167" i="34"/>
  <c r="E167" i="34" s="1"/>
  <c r="D168" i="34"/>
  <c r="E168" i="34" s="1"/>
  <c r="D169" i="34"/>
  <c r="E169" i="34" s="1"/>
  <c r="D170" i="34"/>
  <c r="E170" i="34" s="1"/>
  <c r="D171" i="34"/>
  <c r="E171" i="34" s="1"/>
  <c r="D172" i="34"/>
  <c r="E172" i="34" s="1"/>
  <c r="D173" i="34"/>
  <c r="E173" i="34" s="1"/>
  <c r="D174" i="34"/>
  <c r="E174" i="34" s="1"/>
  <c r="D175" i="34"/>
  <c r="E175" i="34" s="1"/>
  <c r="D176" i="34"/>
  <c r="E176" i="34" s="1"/>
  <c r="D177" i="34"/>
  <c r="E177" i="34" s="1"/>
  <c r="D178" i="34"/>
  <c r="E178" i="34" s="1"/>
  <c r="D179" i="34"/>
  <c r="E179" i="34" s="1"/>
  <c r="D180" i="34"/>
  <c r="E180" i="34" s="1"/>
  <c r="D181" i="34"/>
  <c r="E181" i="34" s="1"/>
  <c r="D182" i="34"/>
  <c r="E182" i="34" s="1"/>
  <c r="D183" i="34"/>
  <c r="E183" i="34" s="1"/>
  <c r="D184" i="34"/>
  <c r="E184" i="34" s="1"/>
  <c r="D185" i="34"/>
  <c r="E185" i="34" s="1"/>
  <c r="D186" i="34"/>
  <c r="E186" i="34" s="1"/>
  <c r="D187" i="34"/>
  <c r="E187" i="34" s="1"/>
  <c r="D188" i="34"/>
  <c r="E188" i="34" s="1"/>
  <c r="D189" i="34"/>
  <c r="E189" i="34" s="1"/>
  <c r="D190" i="34"/>
  <c r="E190" i="34" s="1"/>
  <c r="D191" i="34"/>
  <c r="E191" i="34" s="1"/>
  <c r="D192" i="34"/>
  <c r="E192" i="34" s="1"/>
  <c r="D193" i="34"/>
  <c r="E193" i="34" s="1"/>
  <c r="D194" i="34"/>
  <c r="E194" i="34" s="1"/>
  <c r="D195" i="34"/>
  <c r="E195" i="34" s="1"/>
  <c r="D196" i="34"/>
  <c r="E196" i="34" s="1"/>
  <c r="D197" i="34"/>
  <c r="E197" i="34" s="1"/>
  <c r="D198" i="34"/>
  <c r="E198" i="34" s="1"/>
  <c r="D199" i="34"/>
  <c r="E199" i="34" s="1"/>
  <c r="D200" i="34"/>
  <c r="E200" i="34" s="1"/>
  <c r="D201" i="34"/>
  <c r="E201" i="34" s="1"/>
  <c r="D202" i="34"/>
  <c r="E202" i="34" s="1"/>
  <c r="D203" i="34"/>
  <c r="E203" i="34" s="1"/>
  <c r="D204" i="34"/>
  <c r="E204" i="34" s="1"/>
  <c r="D205" i="34"/>
  <c r="E205" i="34" s="1"/>
  <c r="D206" i="34"/>
  <c r="E206" i="34" s="1"/>
  <c r="D207" i="34"/>
  <c r="E207" i="34" s="1"/>
  <c r="D208" i="34"/>
  <c r="E208" i="34" s="1"/>
  <c r="D209" i="34"/>
  <c r="E209" i="34" s="1"/>
  <c r="D210" i="34"/>
  <c r="E210" i="34" s="1"/>
  <c r="D211" i="34"/>
  <c r="E211" i="34" s="1"/>
  <c r="D212" i="34"/>
  <c r="E212" i="34" s="1"/>
  <c r="D213" i="34"/>
  <c r="E213" i="34" s="1"/>
  <c r="D214" i="34"/>
  <c r="E214" i="34" s="1"/>
  <c r="D215" i="34"/>
  <c r="E215" i="34" s="1"/>
  <c r="D216" i="34"/>
  <c r="E216" i="34" s="1"/>
  <c r="D217" i="34"/>
  <c r="E217" i="34" s="1"/>
  <c r="D218" i="34"/>
  <c r="E218" i="34" s="1"/>
  <c r="D219" i="34"/>
  <c r="E219" i="34" s="1"/>
  <c r="D220" i="34"/>
  <c r="E220" i="34" s="1"/>
  <c r="D221" i="34"/>
  <c r="E221" i="34" s="1"/>
  <c r="D222" i="34"/>
  <c r="E222" i="34" s="1"/>
  <c r="D223" i="34"/>
  <c r="E223" i="34" s="1"/>
  <c r="D224" i="34"/>
  <c r="E224" i="34" s="1"/>
  <c r="D225" i="34"/>
  <c r="E225" i="34" s="1"/>
  <c r="D226" i="34"/>
  <c r="E226" i="34" s="1"/>
  <c r="D227" i="34"/>
  <c r="E227" i="34" s="1"/>
  <c r="D228" i="34"/>
  <c r="E228" i="34" s="1"/>
  <c r="D229" i="34"/>
  <c r="E229" i="34" s="1"/>
  <c r="D230" i="34"/>
  <c r="E230" i="34" s="1"/>
  <c r="D231" i="34"/>
  <c r="E231" i="34" s="1"/>
  <c r="D232" i="34"/>
  <c r="E232" i="34" s="1"/>
  <c r="D233" i="34"/>
  <c r="E233" i="34" s="1"/>
  <c r="D234" i="34"/>
  <c r="E234" i="34" s="1"/>
  <c r="D235" i="34"/>
  <c r="E235" i="34" s="1"/>
  <c r="D236" i="34"/>
  <c r="E236" i="34" s="1"/>
  <c r="D237" i="34"/>
  <c r="E237" i="34" s="1"/>
  <c r="D238" i="34"/>
  <c r="E238" i="34" s="1"/>
  <c r="D239" i="34"/>
  <c r="E239" i="34" s="1"/>
  <c r="D240" i="34"/>
  <c r="E240" i="34" s="1"/>
  <c r="D241" i="34"/>
  <c r="E241" i="34" s="1"/>
  <c r="D242" i="34"/>
  <c r="E242" i="34" s="1"/>
  <c r="D243" i="34"/>
  <c r="E243" i="34" s="1"/>
  <c r="D244" i="34"/>
  <c r="E244" i="34" s="1"/>
  <c r="D245" i="34"/>
  <c r="E245" i="34" s="1"/>
  <c r="D246" i="34"/>
  <c r="E246" i="34" s="1"/>
  <c r="D247" i="34"/>
  <c r="E247" i="34" s="1"/>
  <c r="D248" i="34"/>
  <c r="D249" i="34"/>
  <c r="E249" i="34" s="1"/>
  <c r="D250" i="34"/>
  <c r="E250" i="34" s="1"/>
  <c r="D251" i="34"/>
  <c r="E251" i="34" s="1"/>
  <c r="D252" i="34"/>
  <c r="E252" i="34" s="1"/>
  <c r="D253" i="34"/>
  <c r="E253" i="34" s="1"/>
  <c r="D254" i="34"/>
  <c r="E254" i="34" s="1"/>
  <c r="D255" i="34"/>
  <c r="E255" i="34" s="1"/>
  <c r="D256" i="34"/>
  <c r="E256" i="34" s="1"/>
  <c r="D257" i="34"/>
  <c r="E257" i="34" s="1"/>
  <c r="D258" i="34"/>
  <c r="E258" i="34" s="1"/>
  <c r="D259" i="34"/>
  <c r="E259" i="34" s="1"/>
  <c r="D260" i="34"/>
  <c r="E260" i="34" s="1"/>
  <c r="D261" i="34"/>
  <c r="E261" i="34" s="1"/>
  <c r="D262" i="34"/>
  <c r="E262" i="34" s="1"/>
  <c r="D263" i="34"/>
  <c r="E263" i="34" s="1"/>
  <c r="D264" i="34"/>
  <c r="E264" i="34" s="1"/>
  <c r="D265" i="34"/>
  <c r="E265" i="34" s="1"/>
  <c r="D266" i="34"/>
  <c r="E266" i="34" s="1"/>
  <c r="D267" i="34"/>
  <c r="E267" i="34" s="1"/>
  <c r="D268" i="34"/>
  <c r="E268" i="34" s="1"/>
  <c r="D269" i="34"/>
  <c r="E269" i="34" s="1"/>
  <c r="D270" i="34"/>
  <c r="E270" i="34" s="1"/>
  <c r="D271" i="34"/>
  <c r="E271" i="34" s="1"/>
  <c r="D272" i="34"/>
  <c r="E272" i="34" s="1"/>
  <c r="D273" i="34"/>
  <c r="E273" i="34" s="1"/>
  <c r="D274" i="34"/>
  <c r="E274" i="34" s="1"/>
  <c r="D275" i="34"/>
  <c r="E275" i="34" s="1"/>
  <c r="D276" i="34"/>
  <c r="E276" i="34" s="1"/>
  <c r="D277" i="34"/>
  <c r="E277" i="34" s="1"/>
  <c r="D278" i="34"/>
  <c r="E278" i="34" s="1"/>
  <c r="D279" i="34"/>
  <c r="E279" i="34" s="1"/>
  <c r="D281" i="34"/>
  <c r="E281" i="34" s="1"/>
  <c r="D282" i="34"/>
  <c r="E282" i="34" s="1"/>
  <c r="D283" i="34"/>
  <c r="E283" i="34" s="1"/>
  <c r="D284" i="34"/>
  <c r="E284" i="34" s="1"/>
  <c r="D285" i="34"/>
  <c r="E285" i="34" s="1"/>
  <c r="D286" i="34"/>
  <c r="E286" i="34" s="1"/>
  <c r="D287" i="34"/>
  <c r="E287" i="34" s="1"/>
  <c r="D288" i="34"/>
  <c r="E288" i="34" s="1"/>
  <c r="D289" i="34"/>
  <c r="E289" i="34" s="1"/>
  <c r="D290" i="34"/>
  <c r="E290" i="34" s="1"/>
  <c r="D291" i="34"/>
  <c r="E291" i="34" s="1"/>
  <c r="D292" i="34"/>
  <c r="E292" i="34" s="1"/>
  <c r="D293" i="34"/>
  <c r="E293" i="34" s="1"/>
  <c r="D294" i="34"/>
  <c r="E294" i="34" s="1"/>
  <c r="D295" i="34"/>
  <c r="E295" i="34" s="1"/>
  <c r="D296" i="34"/>
  <c r="E296" i="34" s="1"/>
  <c r="D297" i="34"/>
  <c r="E297" i="34" s="1"/>
  <c r="D298" i="34"/>
  <c r="E298" i="34" s="1"/>
  <c r="D299" i="34"/>
  <c r="E299" i="34" s="1"/>
  <c r="D300" i="34"/>
  <c r="E300" i="34" s="1"/>
  <c r="D301" i="34"/>
  <c r="E301" i="34" s="1"/>
  <c r="D302" i="34"/>
  <c r="E302" i="34" s="1"/>
  <c r="D303" i="34"/>
  <c r="E303" i="34" s="1"/>
  <c r="D304" i="34"/>
  <c r="E304" i="34" s="1"/>
  <c r="D305" i="34"/>
  <c r="E305" i="34" s="1"/>
  <c r="D306" i="34"/>
  <c r="E306" i="34" s="1"/>
  <c r="D307" i="34"/>
  <c r="E307" i="34" s="1"/>
  <c r="D53" i="34"/>
  <c r="E53" i="34" s="1"/>
  <c r="D54" i="34"/>
  <c r="E54" i="34" s="1"/>
  <c r="D55" i="34"/>
  <c r="E55" i="34" s="1"/>
  <c r="D56" i="34"/>
  <c r="E56" i="34" s="1"/>
  <c r="D57" i="34"/>
  <c r="E57" i="34" s="1"/>
  <c r="D58" i="34"/>
  <c r="E58" i="34" s="1"/>
  <c r="D59" i="34"/>
  <c r="E59" i="34" s="1"/>
  <c r="D60" i="34"/>
  <c r="E60" i="34" s="1"/>
  <c r="D61" i="34"/>
  <c r="E61" i="34" s="1"/>
  <c r="D62" i="34"/>
  <c r="E62" i="34" s="1"/>
  <c r="D63" i="34"/>
  <c r="E63" i="34" s="1"/>
  <c r="D64" i="34"/>
  <c r="E64" i="34" s="1"/>
  <c r="D65" i="34"/>
  <c r="E65" i="34" s="1"/>
  <c r="D66" i="34"/>
  <c r="E66" i="34" s="1"/>
  <c r="D67" i="34"/>
  <c r="E67" i="34" s="1"/>
  <c r="D68" i="34"/>
  <c r="E68" i="34" s="1"/>
  <c r="D69" i="34"/>
  <c r="E69" i="34" s="1"/>
  <c r="D70" i="34"/>
  <c r="E70" i="34" s="1"/>
  <c r="D71" i="34"/>
  <c r="E71" i="34" s="1"/>
  <c r="D72" i="34"/>
  <c r="E72" i="34" s="1"/>
  <c r="D73" i="34"/>
  <c r="E73" i="34" s="1"/>
  <c r="D74" i="34"/>
  <c r="E74" i="34" s="1"/>
  <c r="D75" i="34"/>
  <c r="E75" i="34" s="1"/>
  <c r="D76" i="34"/>
  <c r="E76" i="34" s="1"/>
  <c r="D77" i="34"/>
  <c r="E77" i="34" s="1"/>
  <c r="D78" i="34"/>
  <c r="E78" i="34" s="1"/>
  <c r="D79" i="34"/>
  <c r="E79" i="34" s="1"/>
  <c r="D80" i="34"/>
  <c r="E80" i="34" s="1"/>
  <c r="D81" i="34"/>
  <c r="E81" i="34" s="1"/>
  <c r="D82" i="34"/>
  <c r="E82" i="34" s="1"/>
  <c r="D83" i="34"/>
  <c r="E83" i="34" s="1"/>
  <c r="D84" i="34"/>
  <c r="E84" i="34" s="1"/>
  <c r="D85" i="34"/>
  <c r="E85" i="34" s="1"/>
  <c r="D86" i="34"/>
  <c r="E86" i="34" s="1"/>
  <c r="D87" i="34"/>
  <c r="E87" i="34" s="1"/>
  <c r="D88" i="34"/>
  <c r="E88" i="34" s="1"/>
  <c r="D89" i="34"/>
  <c r="E89" i="34" s="1"/>
  <c r="D90" i="34"/>
  <c r="E90" i="34" s="1"/>
  <c r="D91" i="34"/>
  <c r="E91" i="34" s="1"/>
  <c r="D92" i="34"/>
  <c r="E92" i="34" s="1"/>
  <c r="D93" i="34"/>
  <c r="E93" i="34" s="1"/>
  <c r="D94" i="34"/>
  <c r="E94" i="34" s="1"/>
  <c r="D95" i="34"/>
  <c r="E95" i="34" s="1"/>
  <c r="D96" i="34"/>
  <c r="E96" i="34" s="1"/>
  <c r="D97" i="34"/>
  <c r="E97" i="34" s="1"/>
  <c r="D98" i="34"/>
  <c r="E98" i="34" s="1"/>
  <c r="D99" i="34"/>
  <c r="E99" i="34" s="1"/>
  <c r="D100" i="34"/>
  <c r="E100" i="34" s="1"/>
  <c r="D101" i="34"/>
  <c r="E101" i="34" s="1"/>
  <c r="D102" i="34"/>
  <c r="E102" i="34" s="1"/>
  <c r="D103" i="34"/>
  <c r="E103" i="34" s="1"/>
  <c r="D104" i="34"/>
  <c r="E104" i="34" s="1"/>
  <c r="D105" i="34"/>
  <c r="E105" i="34" s="1"/>
  <c r="D106" i="34"/>
  <c r="E106" i="34" s="1"/>
  <c r="D107" i="34"/>
  <c r="E107" i="34" s="1"/>
  <c r="D108" i="34"/>
  <c r="E108" i="34" s="1"/>
  <c r="D109" i="34"/>
  <c r="E109" i="34" s="1"/>
  <c r="D110" i="34"/>
  <c r="E110" i="34" s="1"/>
  <c r="D111" i="34"/>
  <c r="E111" i="34" s="1"/>
  <c r="D112" i="34"/>
  <c r="E112" i="34" s="1"/>
  <c r="D113" i="34"/>
  <c r="E113" i="34" s="1"/>
  <c r="D114" i="34"/>
  <c r="E114" i="34" s="1"/>
  <c r="D115" i="34"/>
  <c r="E115" i="34" s="1"/>
  <c r="D116" i="34"/>
  <c r="E116" i="34" s="1"/>
  <c r="D117" i="34"/>
  <c r="E117" i="34" s="1"/>
  <c r="D118" i="34"/>
  <c r="E118" i="34" s="1"/>
  <c r="D119" i="34"/>
  <c r="E119" i="34" s="1"/>
  <c r="D120" i="34"/>
  <c r="E120" i="34" s="1"/>
  <c r="D121" i="34"/>
  <c r="E121" i="34" s="1"/>
  <c r="D122" i="34"/>
  <c r="E122" i="34" s="1"/>
  <c r="D123" i="34"/>
  <c r="E123" i="34" s="1"/>
  <c r="D124" i="34"/>
  <c r="E124" i="34" s="1"/>
  <c r="D125" i="34"/>
  <c r="E125" i="34" s="1"/>
  <c r="D126" i="34"/>
  <c r="E126" i="34" s="1"/>
  <c r="D127" i="34"/>
  <c r="E127" i="34" s="1"/>
  <c r="D128" i="34"/>
  <c r="E128" i="34" s="1"/>
  <c r="D129" i="34"/>
  <c r="E129" i="34" s="1"/>
  <c r="D130" i="34"/>
  <c r="E130" i="34" s="1"/>
  <c r="D131" i="34"/>
  <c r="E131" i="34" s="1"/>
  <c r="D132" i="34"/>
  <c r="E132" i="34" s="1"/>
  <c r="D133" i="34"/>
  <c r="E133" i="34" s="1"/>
  <c r="D134" i="34"/>
  <c r="E134" i="34" s="1"/>
  <c r="D135" i="34"/>
  <c r="E135" i="34" s="1"/>
  <c r="D136" i="34"/>
  <c r="E136" i="34" s="1"/>
  <c r="D137" i="34"/>
  <c r="E137" i="34" s="1"/>
  <c r="D138" i="34"/>
  <c r="E138" i="34" s="1"/>
  <c r="D139" i="34"/>
  <c r="E139" i="34" s="1"/>
  <c r="D140" i="34"/>
  <c r="E140" i="34" s="1"/>
  <c r="D141" i="34"/>
  <c r="E141" i="34" s="1"/>
  <c r="D142" i="34"/>
  <c r="E142" i="34" s="1"/>
  <c r="D143" i="34"/>
  <c r="E143" i="34" s="1"/>
  <c r="D144" i="34"/>
  <c r="E144" i="34" s="1"/>
  <c r="D145" i="34"/>
  <c r="E145" i="34" s="1"/>
  <c r="D146" i="34"/>
  <c r="E146" i="34" s="1"/>
  <c r="D147" i="34"/>
  <c r="E147" i="34" s="1"/>
  <c r="D148" i="34"/>
  <c r="E148" i="34" s="1"/>
  <c r="D149" i="34"/>
  <c r="E149" i="34" s="1"/>
  <c r="D150" i="34"/>
  <c r="E150" i="34" s="1"/>
  <c r="D151" i="34"/>
  <c r="E151" i="34" s="1"/>
  <c r="D152" i="34"/>
  <c r="E152" i="34" s="1"/>
  <c r="D153" i="34"/>
  <c r="E153" i="34" s="1"/>
  <c r="D154" i="34"/>
  <c r="E154" i="34" s="1"/>
  <c r="D155" i="34"/>
  <c r="E155" i="34" s="1"/>
  <c r="D52" i="34"/>
  <c r="E52" i="34" s="1"/>
  <c r="BG47" i="34"/>
  <c r="BH46" i="34"/>
  <c r="BE46" i="34"/>
  <c r="BH45" i="34"/>
  <c r="BE45" i="34"/>
  <c r="BH44" i="34"/>
  <c r="BE44" i="34"/>
  <c r="BH43" i="34"/>
  <c r="BE43" i="34"/>
  <c r="BH42" i="34"/>
  <c r="BE42" i="34"/>
  <c r="BH41" i="34"/>
  <c r="BE41" i="34"/>
  <c r="BH40" i="34"/>
  <c r="BE40" i="34"/>
  <c r="BH39" i="34"/>
  <c r="BE39" i="34"/>
  <c r="BE38" i="34"/>
  <c r="BE37" i="34"/>
  <c r="BE36" i="34"/>
  <c r="BE35" i="34"/>
  <c r="BE34" i="34"/>
  <c r="BE33" i="34"/>
  <c r="BE32" i="34"/>
  <c r="BI31" i="34"/>
  <c r="BH31" i="34" s="1"/>
  <c r="BE31" i="34"/>
  <c r="BE30" i="34"/>
  <c r="BE29" i="34"/>
  <c r="BE28" i="34"/>
  <c r="BE27" i="34"/>
  <c r="BE26" i="34"/>
  <c r="BE25" i="34"/>
  <c r="BE24" i="34"/>
  <c r="BE23" i="34"/>
  <c r="BI22" i="34"/>
  <c r="BI30" i="34" s="1"/>
  <c r="BH30" i="34" s="1"/>
  <c r="BH22" i="34"/>
  <c r="BE22" i="34"/>
  <c r="BI21" i="34"/>
  <c r="BI32" i="34" s="1"/>
  <c r="BH32" i="34" s="1"/>
  <c r="D280" i="34" s="1"/>
  <c r="E280" i="34" s="1"/>
  <c r="BH21" i="34"/>
  <c r="BE21" i="34"/>
  <c r="BI20" i="34"/>
  <c r="BI44" i="34" s="1"/>
  <c r="BH20" i="34"/>
  <c r="BE20" i="34"/>
  <c r="BI19" i="34"/>
  <c r="BH19" i="34" s="1"/>
  <c r="BE19" i="34"/>
  <c r="BI18" i="34"/>
  <c r="BI42" i="34" s="1"/>
  <c r="BH18" i="34"/>
  <c r="BE18" i="34"/>
  <c r="BI17" i="34"/>
  <c r="BI41" i="34" s="1"/>
  <c r="BH17" i="34"/>
  <c r="BE17" i="34"/>
  <c r="BI16" i="34"/>
  <c r="BI40" i="34" s="1"/>
  <c r="BH16" i="34"/>
  <c r="BE16" i="34"/>
  <c r="BI15" i="34"/>
  <c r="BH15" i="34" s="1"/>
  <c r="BE15"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C47" i="34"/>
  <c r="AZ47" i="34"/>
  <c r="BA46" i="34"/>
  <c r="AX46" i="34"/>
  <c r="BA45" i="34"/>
  <c r="AX45" i="34"/>
  <c r="BA44" i="34"/>
  <c r="AX44" i="34"/>
  <c r="BA43" i="34"/>
  <c r="AX43" i="34"/>
  <c r="BA42" i="34"/>
  <c r="AX42" i="34"/>
  <c r="BA41" i="34"/>
  <c r="AX41" i="34"/>
  <c r="BA40" i="34"/>
  <c r="AX40" i="34"/>
  <c r="BA39" i="34"/>
  <c r="AX39" i="34"/>
  <c r="AX38" i="34"/>
  <c r="AX37" i="34"/>
  <c r="AX36" i="34"/>
  <c r="AX35" i="34"/>
  <c r="AX34" i="34"/>
  <c r="AX33" i="34"/>
  <c r="AX32" i="34"/>
  <c r="BB31" i="34"/>
  <c r="BA31" i="34" s="1"/>
  <c r="AX31" i="34"/>
  <c r="AX30" i="34"/>
  <c r="AX29" i="34"/>
  <c r="AX28" i="34"/>
  <c r="AX27" i="34"/>
  <c r="AX26" i="34"/>
  <c r="AX25" i="34"/>
  <c r="AX24" i="34"/>
  <c r="AX23" i="34"/>
  <c r="BB22" i="34"/>
  <c r="BB30" i="34" s="1"/>
  <c r="BA30" i="34" s="1"/>
  <c r="BA22" i="34"/>
  <c r="AX22" i="34"/>
  <c r="BB21" i="34"/>
  <c r="BB32" i="34" s="1"/>
  <c r="BA32" i="34" s="1"/>
  <c r="BA21" i="34"/>
  <c r="AX21" i="34"/>
  <c r="BB20" i="34"/>
  <c r="BB44" i="34" s="1"/>
  <c r="BA20" i="34"/>
  <c r="AX20" i="34"/>
  <c r="BB19" i="34"/>
  <c r="BA19" i="34" s="1"/>
  <c r="AX19" i="34"/>
  <c r="BB18" i="34"/>
  <c r="BB42" i="34" s="1"/>
  <c r="AX18" i="34"/>
  <c r="BB17" i="34"/>
  <c r="BB41" i="34" s="1"/>
  <c r="AX17" i="34"/>
  <c r="BB16" i="34"/>
  <c r="BB40" i="34" s="1"/>
  <c r="AX16" i="34"/>
  <c r="BB15" i="34"/>
  <c r="BA15" i="34" s="1"/>
  <c r="AX15" i="34"/>
  <c r="AS47" i="34"/>
  <c r="AT46" i="34"/>
  <c r="AQ46" i="34"/>
  <c r="AT45" i="34"/>
  <c r="AQ45" i="34"/>
  <c r="AT44" i="34"/>
  <c r="AQ44" i="34"/>
  <c r="AT43" i="34"/>
  <c r="AQ43" i="34"/>
  <c r="AT42" i="34"/>
  <c r="AQ42" i="34"/>
  <c r="AT41" i="34"/>
  <c r="AQ41" i="34"/>
  <c r="AT40" i="34"/>
  <c r="AQ40" i="34"/>
  <c r="AT39" i="34"/>
  <c r="AQ39" i="34"/>
  <c r="AQ38" i="34"/>
  <c r="AQ37" i="34"/>
  <c r="AQ36" i="34"/>
  <c r="AQ35" i="34"/>
  <c r="AQ34" i="34"/>
  <c r="AQ33" i="34"/>
  <c r="AQ32" i="34"/>
  <c r="AU31" i="34"/>
  <c r="AT31" i="34" s="1"/>
  <c r="AQ31" i="34"/>
  <c r="AQ30" i="34"/>
  <c r="AQ29" i="34"/>
  <c r="AQ28" i="34"/>
  <c r="AQ27" i="34"/>
  <c r="AQ26" i="34"/>
  <c r="AQ25" i="34"/>
  <c r="AQ24" i="34"/>
  <c r="AQ23" i="34"/>
  <c r="AU22" i="34"/>
  <c r="AU46" i="34" s="1"/>
  <c r="AT22" i="34"/>
  <c r="AQ22" i="34"/>
  <c r="AU21" i="34"/>
  <c r="AU32" i="34" s="1"/>
  <c r="AT32" i="34" s="1"/>
  <c r="AQ21" i="34"/>
  <c r="AU20" i="34"/>
  <c r="AU44" i="34" s="1"/>
  <c r="AT20" i="34"/>
  <c r="AQ20" i="34"/>
  <c r="AU19" i="34"/>
  <c r="AT19" i="34" s="1"/>
  <c r="AQ19" i="34"/>
  <c r="AU18" i="34"/>
  <c r="AU42" i="34" s="1"/>
  <c r="AQ18" i="34"/>
  <c r="AU17" i="34"/>
  <c r="AU41" i="34" s="1"/>
  <c r="AQ17" i="34"/>
  <c r="AU16" i="34"/>
  <c r="AU40" i="34" s="1"/>
  <c r="AT16" i="34"/>
  <c r="AQ16" i="34"/>
  <c r="AU15" i="34"/>
  <c r="AT15" i="34" s="1"/>
  <c r="AQ15" i="34"/>
  <c r="AL47" i="34"/>
  <c r="AM46" i="34"/>
  <c r="AJ46" i="34"/>
  <c r="AM45" i="34"/>
  <c r="AJ45" i="34"/>
  <c r="AM44" i="34"/>
  <c r="AJ44" i="34"/>
  <c r="AM43" i="34"/>
  <c r="AJ43" i="34"/>
  <c r="AM42" i="34"/>
  <c r="AJ42" i="34"/>
  <c r="AM41" i="34"/>
  <c r="AJ41" i="34"/>
  <c r="AM40" i="34"/>
  <c r="AJ40" i="34"/>
  <c r="AM39" i="34"/>
  <c r="AJ39" i="34"/>
  <c r="AJ38" i="34"/>
  <c r="AJ37" i="34"/>
  <c r="AJ36" i="34"/>
  <c r="AJ35" i="34"/>
  <c r="AJ34" i="34"/>
  <c r="AN33" i="34"/>
  <c r="AM33" i="34" s="1"/>
  <c r="AJ33" i="34"/>
  <c r="AJ32" i="34"/>
  <c r="AN31" i="34"/>
  <c r="AM31" i="34" s="1"/>
  <c r="AJ31" i="34"/>
  <c r="AJ30" i="34"/>
  <c r="AJ29" i="34"/>
  <c r="AJ28" i="34"/>
  <c r="AJ27" i="34"/>
  <c r="AJ26" i="34"/>
  <c r="AJ25" i="34"/>
  <c r="AJ24" i="34"/>
  <c r="AJ23" i="34"/>
  <c r="AN22" i="34"/>
  <c r="AN46" i="34" s="1"/>
  <c r="AM22" i="34"/>
  <c r="AJ22" i="34"/>
  <c r="AN21" i="34"/>
  <c r="AN32" i="34" s="1"/>
  <c r="AM32" i="34" s="1"/>
  <c r="AJ21" i="34"/>
  <c r="AN20" i="34"/>
  <c r="AN44" i="34" s="1"/>
  <c r="AJ20" i="34"/>
  <c r="AN19" i="34"/>
  <c r="AM19" i="34" s="1"/>
  <c r="AJ19" i="34"/>
  <c r="AN18" i="34"/>
  <c r="AN42" i="34" s="1"/>
  <c r="AM18" i="34"/>
  <c r="AJ18" i="34"/>
  <c r="AN17" i="34"/>
  <c r="AN41" i="34" s="1"/>
  <c r="AJ17" i="34"/>
  <c r="AN16" i="34"/>
  <c r="AN40" i="34" s="1"/>
  <c r="AM16" i="34"/>
  <c r="AJ16" i="34"/>
  <c r="AN15" i="34"/>
  <c r="AM15" i="34" s="1"/>
  <c r="AJ15" i="34"/>
  <c r="AE47" i="34"/>
  <c r="AF46" i="34"/>
  <c r="AC46" i="34"/>
  <c r="AF45" i="34"/>
  <c r="AC45" i="34"/>
  <c r="AF44" i="34"/>
  <c r="AC44" i="34"/>
  <c r="AF43" i="34"/>
  <c r="AC43" i="34"/>
  <c r="AF42" i="34"/>
  <c r="AC42" i="34"/>
  <c r="AF41" i="34"/>
  <c r="AC41" i="34"/>
  <c r="AF40" i="34"/>
  <c r="AC40" i="34"/>
  <c r="AF39" i="34"/>
  <c r="AC39" i="34"/>
  <c r="AC38" i="34"/>
  <c r="AC37" i="34"/>
  <c r="AC36" i="34"/>
  <c r="AC35" i="34"/>
  <c r="AC34" i="34"/>
  <c r="AG33" i="34"/>
  <c r="AF33" i="34" s="1"/>
  <c r="AC33" i="34"/>
  <c r="AC32" i="34"/>
  <c r="AG31" i="34"/>
  <c r="AF31" i="34"/>
  <c r="AC31" i="34"/>
  <c r="AC30" i="34"/>
  <c r="AC29" i="34"/>
  <c r="AC28" i="34"/>
  <c r="AC27" i="34"/>
  <c r="AC26" i="34"/>
  <c r="AC25" i="34"/>
  <c r="AC24" i="34"/>
  <c r="AC23" i="34"/>
  <c r="AG22" i="34"/>
  <c r="AG46" i="34" s="1"/>
  <c r="AF22" i="34"/>
  <c r="AC22" i="34"/>
  <c r="AG21" i="34"/>
  <c r="AG29" i="34" s="1"/>
  <c r="AF29" i="34" s="1"/>
  <c r="AC21" i="34"/>
  <c r="AG20" i="34"/>
  <c r="AG44" i="34" s="1"/>
  <c r="AF20" i="34"/>
  <c r="AC20" i="34"/>
  <c r="AG19" i="34"/>
  <c r="AG34" i="34" s="1"/>
  <c r="AF34" i="34" s="1"/>
  <c r="AC19" i="34"/>
  <c r="AG18" i="34"/>
  <c r="AG42" i="34" s="1"/>
  <c r="AF18" i="34"/>
  <c r="AC18" i="34"/>
  <c r="AG17" i="34"/>
  <c r="AF17" i="34" s="1"/>
  <c r="AC17" i="34"/>
  <c r="AG16" i="34"/>
  <c r="AG40" i="34" s="1"/>
  <c r="AF16" i="34"/>
  <c r="AC16" i="34"/>
  <c r="AG15" i="34"/>
  <c r="AG39" i="34" s="1"/>
  <c r="AC15" i="34"/>
  <c r="S36" i="34"/>
  <c r="CJ491" i="11" l="1"/>
  <c r="BO491" i="11" s="1"/>
  <c r="CH495" i="11"/>
  <c r="BM495" i="11" s="1"/>
  <c r="CH499" i="11"/>
  <c r="BM499" i="11" s="1"/>
  <c r="CI503" i="11"/>
  <c r="CH507" i="11"/>
  <c r="BM507" i="11" s="1"/>
  <c r="CI511" i="11"/>
  <c r="AY515" i="11"/>
  <c r="CJ519" i="11"/>
  <c r="CB523" i="11"/>
  <c r="AL523" i="11" s="1"/>
  <c r="AY527" i="11"/>
  <c r="CI531" i="11"/>
  <c r="CI535" i="11"/>
  <c r="CH539" i="11"/>
  <c r="BM539" i="11" s="1"/>
  <c r="CC543" i="11"/>
  <c r="BH543" i="11" s="1"/>
  <c r="AY547" i="11"/>
  <c r="CJ551" i="11"/>
  <c r="CE555" i="11"/>
  <c r="AO555" i="11" s="1"/>
  <c r="CI559" i="11"/>
  <c r="AS559" i="11" s="1"/>
  <c r="AY563" i="11"/>
  <c r="CE567" i="11"/>
  <c r="BJ567" i="11" s="1"/>
  <c r="CM572" i="11"/>
  <c r="BR572" i="11" s="1"/>
  <c r="CM492" i="11"/>
  <c r="CM496" i="11"/>
  <c r="CM500" i="11"/>
  <c r="CM504" i="11"/>
  <c r="AW504" i="11" s="1"/>
  <c r="CM508" i="11"/>
  <c r="CC512" i="11"/>
  <c r="AM512" i="11" s="1"/>
  <c r="AY516" i="11"/>
  <c r="CM520" i="11"/>
  <c r="AW520" i="11" s="1"/>
  <c r="AY524" i="11"/>
  <c r="CL528" i="11"/>
  <c r="BQ528" i="11" s="1"/>
  <c r="AY532" i="11"/>
  <c r="CD536" i="11"/>
  <c r="BI536" i="11" s="1"/>
  <c r="CG540" i="11"/>
  <c r="AQ540" i="11" s="1"/>
  <c r="CI544" i="11"/>
  <c r="BZ548" i="11"/>
  <c r="CE552" i="11"/>
  <c r="BJ552" i="11" s="1"/>
  <c r="CI556" i="11"/>
  <c r="AY560" i="11"/>
  <c r="CN564" i="11"/>
  <c r="AY568" i="11"/>
  <c r="AY493" i="11"/>
  <c r="AY497" i="11"/>
  <c r="CF501" i="11"/>
  <c r="AP501" i="11" s="1"/>
  <c r="CK505" i="11"/>
  <c r="BP505" i="11" s="1"/>
  <c r="CK509" i="11"/>
  <c r="AY513" i="11"/>
  <c r="AY517" i="11"/>
  <c r="CN521" i="11"/>
  <c r="BS521" i="11" s="1"/>
  <c r="CL525" i="11"/>
  <c r="BQ525" i="11" s="1"/>
  <c r="CG529" i="11"/>
  <c r="CC533" i="11"/>
  <c r="CK537" i="11"/>
  <c r="BP537" i="11" s="1"/>
  <c r="CM541" i="11"/>
  <c r="AY545" i="11"/>
  <c r="CH549" i="11"/>
  <c r="CJ553" i="11"/>
  <c r="BO553" i="11" s="1"/>
  <c r="AY557" i="11"/>
  <c r="CJ561" i="11"/>
  <c r="CI565" i="11"/>
  <c r="AS565" i="11" s="1"/>
  <c r="AY569" i="11"/>
  <c r="AY494" i="11"/>
  <c r="AY498" i="11"/>
  <c r="CB502" i="11"/>
  <c r="CB506" i="11"/>
  <c r="AL506" i="11" s="1"/>
  <c r="CM510" i="11"/>
  <c r="CJ514" i="11"/>
  <c r="CJ518" i="11"/>
  <c r="CJ522" i="11"/>
  <c r="BO522" i="11" s="1"/>
  <c r="AY526" i="11"/>
  <c r="CJ530" i="11"/>
  <c r="CJ534" i="11"/>
  <c r="CE538" i="11"/>
  <c r="AO538" i="11" s="1"/>
  <c r="CD542" i="11"/>
  <c r="CC546" i="11"/>
  <c r="CE550" i="11"/>
  <c r="AY554" i="11"/>
  <c r="CM558" i="11"/>
  <c r="CI562" i="11"/>
  <c r="CF566" i="11"/>
  <c r="AY570" i="11"/>
  <c r="CD565" i="11"/>
  <c r="BI565" i="11" s="1"/>
  <c r="CD519" i="11"/>
  <c r="AN519" i="11" s="1"/>
  <c r="CC549" i="11"/>
  <c r="AM549" i="11" s="1"/>
  <c r="CN499" i="11"/>
  <c r="BS499" i="11" s="1"/>
  <c r="CK533" i="11"/>
  <c r="BP533" i="11" s="1"/>
  <c r="CD559" i="11"/>
  <c r="AN559" i="11" s="1"/>
  <c r="CJ559" i="11"/>
  <c r="AT559" i="11" s="1"/>
  <c r="BN565" i="11"/>
  <c r="CJ565" i="11"/>
  <c r="AT565" i="11" s="1"/>
  <c r="CB499" i="11"/>
  <c r="BG499" i="11" s="1"/>
  <c r="CK501" i="11"/>
  <c r="BP501" i="11" s="1"/>
  <c r="AV525" i="11"/>
  <c r="BZ549" i="11"/>
  <c r="BE549" i="11" s="1"/>
  <c r="CA559" i="11"/>
  <c r="BF559" i="11" s="1"/>
  <c r="CA565" i="11"/>
  <c r="CH511" i="11"/>
  <c r="AR511" i="11" s="1"/>
  <c r="CI534" i="11"/>
  <c r="AM543" i="11"/>
  <c r="AB122" i="11"/>
  <c r="AB196" i="11"/>
  <c r="AB198" i="11"/>
  <c r="AB523" i="11"/>
  <c r="AA561" i="11"/>
  <c r="H561" i="11" s="1"/>
  <c r="EL88" i="17"/>
  <c r="AB58" i="11"/>
  <c r="AB440" i="11"/>
  <c r="AB135" i="11"/>
  <c r="EL112" i="17"/>
  <c r="AB237" i="11"/>
  <c r="EL64" i="17"/>
  <c r="AB378" i="11"/>
  <c r="AB255" i="11"/>
  <c r="AB218" i="11"/>
  <c r="AB149" i="11"/>
  <c r="AB145" i="11"/>
  <c r="AB248" i="11"/>
  <c r="AB213" i="11"/>
  <c r="AB251" i="11"/>
  <c r="AB221" i="11"/>
  <c r="AB270" i="11"/>
  <c r="AB186" i="11"/>
  <c r="AB385" i="11"/>
  <c r="AB228" i="11"/>
  <c r="AB377" i="11"/>
  <c r="AB252" i="11"/>
  <c r="AB132" i="11"/>
  <c r="EL79" i="17"/>
  <c r="AB190" i="11"/>
  <c r="AB47" i="11"/>
  <c r="AB99" i="11"/>
  <c r="AB232" i="11"/>
  <c r="AB77" i="11"/>
  <c r="AB174" i="11"/>
  <c r="AB231" i="11"/>
  <c r="N520" i="11"/>
  <c r="H520" i="11" s="1"/>
  <c r="AB50" i="11"/>
  <c r="AB96" i="11"/>
  <c r="AB224" i="11"/>
  <c r="AB49" i="11"/>
  <c r="AB268" i="11"/>
  <c r="EL129" i="17"/>
  <c r="AB119" i="11"/>
  <c r="AB93" i="11"/>
  <c r="AB25" i="11"/>
  <c r="AB169" i="11"/>
  <c r="AB278" i="11"/>
  <c r="EL121" i="17"/>
  <c r="EL107" i="17"/>
  <c r="AB91" i="11"/>
  <c r="AB22" i="11"/>
  <c r="AB81" i="11"/>
  <c r="AB287" i="11"/>
  <c r="AA566" i="11"/>
  <c r="H566" i="11" s="1"/>
  <c r="EL143" i="17"/>
  <c r="EL18" i="17"/>
  <c r="AB11" i="11"/>
  <c r="AB105" i="11"/>
  <c r="AB60" i="11"/>
  <c r="AB201" i="11"/>
  <c r="AB123" i="11"/>
  <c r="AB54" i="11"/>
  <c r="AB207" i="11"/>
  <c r="AB208" i="11"/>
  <c r="AB171" i="11"/>
  <c r="AB261" i="11"/>
  <c r="EL217" i="17"/>
  <c r="AB304" i="11"/>
  <c r="AB182" i="11"/>
  <c r="AB68" i="11"/>
  <c r="AB74" i="11"/>
  <c r="AB84" i="11"/>
  <c r="AB79" i="11"/>
  <c r="AB37" i="11"/>
  <c r="AB80" i="11"/>
  <c r="AB275" i="11"/>
  <c r="AB97" i="11"/>
  <c r="AB75" i="11"/>
  <c r="EL101" i="17"/>
  <c r="AB219" i="11"/>
  <c r="EL116" i="17"/>
  <c r="AB305" i="11"/>
  <c r="AB280" i="11"/>
  <c r="AB40" i="11"/>
  <c r="AB179" i="11"/>
  <c r="AB118" i="11"/>
  <c r="AB154" i="11"/>
  <c r="AB130" i="11"/>
  <c r="AB288" i="11"/>
  <c r="AB24" i="11"/>
  <c r="AB230" i="11"/>
  <c r="AB83" i="11"/>
  <c r="AB564" i="11"/>
  <c r="H564" i="11" s="1"/>
  <c r="AB269" i="11"/>
  <c r="AB181" i="11"/>
  <c r="Q494" i="11"/>
  <c r="H494" i="11" s="1"/>
  <c r="EL71" i="17"/>
  <c r="EL56" i="17"/>
  <c r="EL14" i="17"/>
  <c r="EL4" i="17"/>
  <c r="AB264" i="11"/>
  <c r="AB20" i="11"/>
  <c r="AB191" i="11"/>
  <c r="AB167" i="11"/>
  <c r="AB411" i="11"/>
  <c r="AB56" i="11"/>
  <c r="AB129" i="11"/>
  <c r="AB55" i="11"/>
  <c r="AB162" i="11"/>
  <c r="EL216" i="17"/>
  <c r="AB266" i="11"/>
  <c r="AB537" i="11"/>
  <c r="AB120" i="11"/>
  <c r="EL137" i="17"/>
  <c r="EL93" i="17"/>
  <c r="EL28" i="17"/>
  <c r="AB29" i="11"/>
  <c r="AB195" i="11"/>
  <c r="AB10" i="11"/>
  <c r="AB348" i="11"/>
  <c r="AB85" i="11"/>
  <c r="AB21" i="11"/>
  <c r="AB194" i="11"/>
  <c r="AB245" i="11"/>
  <c r="AB177" i="11"/>
  <c r="AB32" i="11"/>
  <c r="AB112" i="11"/>
  <c r="AB87" i="11"/>
  <c r="AB215" i="11"/>
  <c r="AB92" i="11"/>
  <c r="AB178" i="11"/>
  <c r="AB63" i="11"/>
  <c r="AB76" i="11"/>
  <c r="AB175" i="11"/>
  <c r="AB16" i="11"/>
  <c r="AB111" i="11"/>
  <c r="EL175" i="17"/>
  <c r="AB329" i="11"/>
  <c r="AB567" i="11"/>
  <c r="H567" i="11" s="1"/>
  <c r="AB569" i="11"/>
  <c r="H569" i="11" s="1"/>
  <c r="AB8" i="11"/>
  <c r="AB71" i="11"/>
  <c r="AB214" i="11"/>
  <c r="AB67" i="11"/>
  <c r="AB19" i="11"/>
  <c r="AB370" i="11"/>
  <c r="AB282" i="11"/>
  <c r="AB12" i="11"/>
  <c r="AB239" i="11"/>
  <c r="AB127" i="11"/>
  <c r="AB69" i="11"/>
  <c r="AB59" i="11"/>
  <c r="AB103" i="11"/>
  <c r="AB530" i="11"/>
  <c r="AB187" i="11"/>
  <c r="AB254" i="11"/>
  <c r="AB31" i="11"/>
  <c r="AB101" i="11"/>
  <c r="AB39" i="11"/>
  <c r="AB106" i="11"/>
  <c r="AB161" i="11"/>
  <c r="AB28" i="11"/>
  <c r="AB158" i="11"/>
  <c r="AB159" i="11"/>
  <c r="AB34" i="11"/>
  <c r="AB46" i="11"/>
  <c r="AB229" i="11"/>
  <c r="AB107" i="11"/>
  <c r="AB89" i="11"/>
  <c r="AB148" i="11"/>
  <c r="AB160" i="11"/>
  <c r="AB62" i="11"/>
  <c r="AB265" i="11"/>
  <c r="AB565" i="11"/>
  <c r="H565" i="11" s="1"/>
  <c r="AB45" i="11"/>
  <c r="AB217" i="11"/>
  <c r="AB193" i="11"/>
  <c r="EL224" i="17"/>
  <c r="EL203" i="17"/>
  <c r="EL144" i="17"/>
  <c r="AB267" i="11"/>
  <c r="AB220" i="11"/>
  <c r="AB199" i="11"/>
  <c r="AB133" i="11"/>
  <c r="CI542" i="11"/>
  <c r="AS542" i="11" s="1"/>
  <c r="BZ551" i="11"/>
  <c r="BE551" i="11" s="1"/>
  <c r="CA572" i="11"/>
  <c r="BF572" i="11" s="1"/>
  <c r="CB503" i="11"/>
  <c r="BG503" i="11" s="1"/>
  <c r="CN507" i="11"/>
  <c r="AX507" i="11" s="1"/>
  <c r="CG544" i="11"/>
  <c r="BL544" i="11" s="1"/>
  <c r="CJ546" i="11"/>
  <c r="BO546" i="11" s="1"/>
  <c r="CK548" i="11"/>
  <c r="BP548" i="11" s="1"/>
  <c r="CD549" i="11"/>
  <c r="BI549" i="11" s="1"/>
  <c r="CN551" i="11"/>
  <c r="BS551" i="11" s="1"/>
  <c r="CC572" i="11"/>
  <c r="BH572" i="11" s="1"/>
  <c r="CB507" i="11"/>
  <c r="BG507" i="11" s="1"/>
  <c r="CB544" i="11"/>
  <c r="BG544" i="11" s="1"/>
  <c r="CG546" i="11"/>
  <c r="AQ546" i="11" s="1"/>
  <c r="CD548" i="11"/>
  <c r="AN548" i="11" s="1"/>
  <c r="CC567" i="11"/>
  <c r="AM567" i="11" s="1"/>
  <c r="CJ503" i="11"/>
  <c r="BO503" i="11" s="1"/>
  <c r="CJ572" i="11"/>
  <c r="BO572" i="11" s="1"/>
  <c r="AB172" i="11"/>
  <c r="CE535" i="11"/>
  <c r="BJ535" i="11" s="1"/>
  <c r="CD538" i="11"/>
  <c r="BI538" i="11" s="1"/>
  <c r="CI540" i="11"/>
  <c r="BN540" i="11" s="1"/>
  <c r="BK501" i="11"/>
  <c r="CM502" i="11"/>
  <c r="BR502" i="11" s="1"/>
  <c r="CM506" i="11"/>
  <c r="BR506" i="11" s="1"/>
  <c r="CA520" i="11"/>
  <c r="CB555" i="11"/>
  <c r="BG555" i="11" s="1"/>
  <c r="CL520" i="11"/>
  <c r="BN511" i="11"/>
  <c r="AS511" i="11"/>
  <c r="CI499" i="11"/>
  <c r="AS499" i="11" s="1"/>
  <c r="CI507" i="11"/>
  <c r="AS507" i="11" s="1"/>
  <c r="CL519" i="11"/>
  <c r="BQ519" i="11" s="1"/>
  <c r="CB525" i="11"/>
  <c r="CN525" i="11"/>
  <c r="BS525" i="11" s="1"/>
  <c r="CN537" i="11"/>
  <c r="BS537" i="11" s="1"/>
  <c r="BZ499" i="11"/>
  <c r="BE499" i="11" s="1"/>
  <c r="CJ499" i="11"/>
  <c r="CG502" i="11"/>
  <c r="CD503" i="11"/>
  <c r="AN503" i="11" s="1"/>
  <c r="CG506" i="11"/>
  <c r="BZ507" i="11"/>
  <c r="AJ507" i="11" s="1"/>
  <c r="CJ507" i="11"/>
  <c r="BO507" i="11" s="1"/>
  <c r="BZ511" i="11"/>
  <c r="BE511" i="11" s="1"/>
  <c r="CA519" i="11"/>
  <c r="AK519" i="11" s="1"/>
  <c r="CG520" i="11"/>
  <c r="CC525" i="11"/>
  <c r="CA534" i="11"/>
  <c r="BF534" i="11" s="1"/>
  <c r="CA535" i="11"/>
  <c r="BF535" i="11" s="1"/>
  <c r="CH543" i="11"/>
  <c r="AR543" i="11" s="1"/>
  <c r="CC544" i="11"/>
  <c r="BH544" i="11" s="1"/>
  <c r="CK549" i="11"/>
  <c r="AU549" i="11" s="1"/>
  <c r="CI555" i="11"/>
  <c r="AS555" i="11" s="1"/>
  <c r="CN559" i="11"/>
  <c r="BS559" i="11" s="1"/>
  <c r="CN565" i="11"/>
  <c r="AX565" i="11" s="1"/>
  <c r="AO567" i="11"/>
  <c r="BZ567" i="11"/>
  <c r="BE567" i="11" s="1"/>
  <c r="CH525" i="11"/>
  <c r="CD499" i="11"/>
  <c r="CN503" i="11"/>
  <c r="BS503" i="11" s="1"/>
  <c r="CD507" i="11"/>
  <c r="CE518" i="11"/>
  <c r="AO518" i="11" s="1"/>
  <c r="CE519" i="11"/>
  <c r="AO519" i="11" s="1"/>
  <c r="CM523" i="11"/>
  <c r="BR523" i="11" s="1"/>
  <c r="BZ525" i="11"/>
  <c r="AJ525" i="11" s="1"/>
  <c r="CK525" i="11"/>
  <c r="AU525" i="11" s="1"/>
  <c r="CN544" i="11"/>
  <c r="BS544" i="11" s="1"/>
  <c r="CH567" i="11"/>
  <c r="AB328" i="11"/>
  <c r="AS531" i="11"/>
  <c r="BN531" i="11"/>
  <c r="CI515" i="11"/>
  <c r="CB515" i="11"/>
  <c r="BG515" i="11" s="1"/>
  <c r="CK527" i="11"/>
  <c r="AU527" i="11" s="1"/>
  <c r="CJ527" i="11"/>
  <c r="BO527" i="11" s="1"/>
  <c r="CB527" i="11"/>
  <c r="CH527" i="11"/>
  <c r="AR527" i="11" s="1"/>
  <c r="CA527" i="11"/>
  <c r="CL527" i="11"/>
  <c r="AV527" i="11" s="1"/>
  <c r="CL569" i="11"/>
  <c r="BQ569" i="11" s="1"/>
  <c r="CE569" i="11"/>
  <c r="BJ569" i="11" s="1"/>
  <c r="CA569" i="11"/>
  <c r="BZ491" i="11"/>
  <c r="BE491" i="11" s="1"/>
  <c r="CI491" i="11"/>
  <c r="BN491" i="11" s="1"/>
  <c r="CI495" i="11"/>
  <c r="AS495" i="11" s="1"/>
  <c r="BZ495" i="11"/>
  <c r="AJ495" i="11" s="1"/>
  <c r="CJ495" i="11"/>
  <c r="CG513" i="11"/>
  <c r="AQ513" i="11" s="1"/>
  <c r="CL513" i="11"/>
  <c r="BQ513" i="11" s="1"/>
  <c r="CL521" i="11"/>
  <c r="CK521" i="11"/>
  <c r="CB521" i="11"/>
  <c r="CH521" i="11"/>
  <c r="BZ521" i="11"/>
  <c r="BZ527" i="11"/>
  <c r="BE527" i="11" s="1"/>
  <c r="CM527" i="11"/>
  <c r="AV528" i="11"/>
  <c r="CI547" i="11"/>
  <c r="AS547" i="11" s="1"/>
  <c r="CD547" i="11"/>
  <c r="BI547" i="11" s="1"/>
  <c r="CN547" i="11"/>
  <c r="BS547" i="11" s="1"/>
  <c r="CA547" i="11"/>
  <c r="CN562" i="11"/>
  <c r="AX562" i="11" s="1"/>
  <c r="CD562" i="11"/>
  <c r="BI562" i="11" s="1"/>
  <c r="CJ562" i="11"/>
  <c r="AT562" i="11" s="1"/>
  <c r="CB562" i="11"/>
  <c r="BG562" i="11" s="1"/>
  <c r="CK569" i="11"/>
  <c r="CH491" i="11"/>
  <c r="BM491" i="11" s="1"/>
  <c r="CK493" i="11"/>
  <c r="BP493" i="11" s="1"/>
  <c r="CF493" i="11"/>
  <c r="BK493" i="11" s="1"/>
  <c r="CB491" i="11"/>
  <c r="BG491" i="11" s="1"/>
  <c r="CN491" i="11"/>
  <c r="BS491" i="11" s="1"/>
  <c r="CB494" i="11"/>
  <c r="AL494" i="11" s="1"/>
  <c r="CG494" i="11"/>
  <c r="CB495" i="11"/>
  <c r="BG495" i="11" s="1"/>
  <c r="CN495" i="11"/>
  <c r="AX495" i="11" s="1"/>
  <c r="CB498" i="11"/>
  <c r="AL498" i="11" s="1"/>
  <c r="CG498" i="11"/>
  <c r="CE510" i="11"/>
  <c r="CC510" i="11"/>
  <c r="CA510" i="11"/>
  <c r="AK510" i="11" s="1"/>
  <c r="CC513" i="11"/>
  <c r="AM513" i="11" s="1"/>
  <c r="CL517" i="11"/>
  <c r="BQ517" i="11" s="1"/>
  <c r="CB517" i="11"/>
  <c r="BG517" i="11" s="1"/>
  <c r="CC521" i="11"/>
  <c r="CE527" i="11"/>
  <c r="BJ527" i="11" s="1"/>
  <c r="CJ537" i="11"/>
  <c r="CF537" i="11"/>
  <c r="AP537" i="11" s="1"/>
  <c r="CC537" i="11"/>
  <c r="CH547" i="11"/>
  <c r="AR547" i="11" s="1"/>
  <c r="CI551" i="11"/>
  <c r="AS551" i="11" s="1"/>
  <c r="CH551" i="11"/>
  <c r="BM551" i="11" s="1"/>
  <c r="CD551" i="11"/>
  <c r="BI551" i="11" s="1"/>
  <c r="BZ562" i="11"/>
  <c r="CF531" i="11"/>
  <c r="AP531" i="11" s="1"/>
  <c r="CB531" i="11"/>
  <c r="BG531" i="11" s="1"/>
  <c r="AS562" i="11"/>
  <c r="BN562" i="11"/>
  <c r="CD491" i="11"/>
  <c r="CM494" i="11"/>
  <c r="CD495" i="11"/>
  <c r="AN495" i="11" s="1"/>
  <c r="CM498" i="11"/>
  <c r="CF509" i="11"/>
  <c r="BK509" i="11" s="1"/>
  <c r="CI510" i="11"/>
  <c r="BN510" i="11" s="1"/>
  <c r="CN511" i="11"/>
  <c r="BS511" i="11" s="1"/>
  <c r="CD511" i="11"/>
  <c r="CJ511" i="11"/>
  <c r="AT511" i="11" s="1"/>
  <c r="CB511" i="11"/>
  <c r="BH512" i="11"/>
  <c r="CG521" i="11"/>
  <c r="CF527" i="11"/>
  <c r="CL534" i="11"/>
  <c r="BQ534" i="11" s="1"/>
  <c r="CE534" i="11"/>
  <c r="AO534" i="11" s="1"/>
  <c r="CM534" i="11"/>
  <c r="AW534" i="11" s="1"/>
  <c r="CB534" i="11"/>
  <c r="BG534" i="11" s="1"/>
  <c r="CC536" i="11"/>
  <c r="BH536" i="11" s="1"/>
  <c r="CL536" i="11"/>
  <c r="AV536" i="11" s="1"/>
  <c r="CB537" i="11"/>
  <c r="AL537" i="11" s="1"/>
  <c r="BJ538" i="11"/>
  <c r="CL547" i="11"/>
  <c r="CH562" i="11"/>
  <c r="AR562" i="11" s="1"/>
  <c r="CH503" i="11"/>
  <c r="BM503" i="11" s="1"/>
  <c r="CF559" i="11"/>
  <c r="CF565" i="11"/>
  <c r="BK565" i="11" s="1"/>
  <c r="BZ503" i="11"/>
  <c r="BE503" i="11" s="1"/>
  <c r="CG525" i="11"/>
  <c r="BL525" i="11" s="1"/>
  <c r="CC540" i="11"/>
  <c r="AM540" i="11" s="1"/>
  <c r="CM544" i="11"/>
  <c r="BR544" i="11" s="1"/>
  <c r="CJ549" i="11"/>
  <c r="BO549" i="11" s="1"/>
  <c r="CI552" i="11"/>
  <c r="BN552" i="11" s="1"/>
  <c r="BZ559" i="11"/>
  <c r="AJ559" i="11" s="1"/>
  <c r="BZ565" i="11"/>
  <c r="CM567" i="11"/>
  <c r="AW567" i="11" s="1"/>
  <c r="AX521" i="11"/>
  <c r="E248" i="34"/>
  <c r="E50" i="34" s="1"/>
  <c r="EL197" i="17"/>
  <c r="AB568" i="11"/>
  <c r="H568" i="11" s="1"/>
  <c r="EL153" i="17"/>
  <c r="EL136" i="17"/>
  <c r="EL117" i="17"/>
  <c r="EL102" i="17"/>
  <c r="EL52" i="17"/>
  <c r="EL47" i="17"/>
  <c r="EL39" i="17"/>
  <c r="EL31" i="17"/>
  <c r="EL25" i="17"/>
  <c r="EL10" i="17"/>
  <c r="EL211" i="17"/>
  <c r="EL186" i="17"/>
  <c r="EL173" i="17"/>
  <c r="EL152" i="17"/>
  <c r="AB64" i="11"/>
  <c r="AB36" i="11"/>
  <c r="EL178" i="17"/>
  <c r="EL167" i="17"/>
  <c r="EL156" i="17"/>
  <c r="EL35" i="17"/>
  <c r="EL221" i="17"/>
  <c r="EL204" i="17"/>
  <c r="EL194" i="17"/>
  <c r="EL163" i="17"/>
  <c r="AB7" i="11"/>
  <c r="EL124" i="17"/>
  <c r="EL110" i="17"/>
  <c r="EL218" i="17"/>
  <c r="EL208" i="17"/>
  <c r="EL190" i="17"/>
  <c r="EL170" i="17"/>
  <c r="EL149" i="17"/>
  <c r="EC110" i="17"/>
  <c r="EC109" i="17"/>
  <c r="EC101" i="17"/>
  <c r="EC112" i="17"/>
  <c r="EC108" i="17"/>
  <c r="EC104" i="17"/>
  <c r="AB90" i="11"/>
  <c r="EL15" i="17"/>
  <c r="AB222" i="11"/>
  <c r="EL44" i="17"/>
  <c r="AB131" i="11"/>
  <c r="EL70" i="17"/>
  <c r="AB35" i="11"/>
  <c r="EL114" i="17"/>
  <c r="AB225" i="11"/>
  <c r="EL179" i="17"/>
  <c r="EL191" i="17"/>
  <c r="AB209" i="11"/>
  <c r="EL222" i="17"/>
  <c r="AB33" i="11"/>
  <c r="EL29" i="17"/>
  <c r="AB100" i="11"/>
  <c r="EL53" i="17"/>
  <c r="AB88" i="11"/>
  <c r="EL86" i="17"/>
  <c r="EL128" i="17"/>
  <c r="AB15" i="11"/>
  <c r="AB82" i="11"/>
  <c r="EL142" i="17"/>
  <c r="EL164" i="17"/>
  <c r="AB572" i="11"/>
  <c r="H572" i="11" s="1"/>
  <c r="EL198" i="17"/>
  <c r="EL168" i="17"/>
  <c r="EL48" i="17"/>
  <c r="EL12" i="17"/>
  <c r="AB121" i="11"/>
  <c r="EL23" i="17"/>
  <c r="AB98" i="11"/>
  <c r="EL33" i="17"/>
  <c r="AB189" i="11"/>
  <c r="EL45" i="17"/>
  <c r="AB184" i="11"/>
  <c r="EL51" i="17"/>
  <c r="AB30" i="11"/>
  <c r="EL147" i="17"/>
  <c r="AB562" i="11"/>
  <c r="AB563" i="11"/>
  <c r="H563" i="11" s="1"/>
  <c r="AB163" i="11"/>
  <c r="EL154" i="17"/>
  <c r="AB206" i="11"/>
  <c r="EL158" i="17"/>
  <c r="EL165" i="17"/>
  <c r="AB116" i="11"/>
  <c r="AB53" i="11"/>
  <c r="EL169" i="17"/>
  <c r="AB102" i="11"/>
  <c r="EL172" i="17"/>
  <c r="AB321" i="11"/>
  <c r="EL176" i="17"/>
  <c r="EL180" i="17"/>
  <c r="AB156" i="11"/>
  <c r="EL187" i="17"/>
  <c r="AB140" i="11"/>
  <c r="EL189" i="17"/>
  <c r="AB192" i="11"/>
  <c r="AB247" i="11"/>
  <c r="EL192" i="17"/>
  <c r="AB51" i="11"/>
  <c r="EL195" i="17"/>
  <c r="AB110" i="11"/>
  <c r="EL199" i="17"/>
  <c r="AB170" i="11"/>
  <c r="EL202" i="17"/>
  <c r="AB137" i="11"/>
  <c r="EL206" i="17"/>
  <c r="AB138" i="11"/>
  <c r="EL209" i="17"/>
  <c r="EL213" i="17"/>
  <c r="AB262" i="11"/>
  <c r="EL219" i="17"/>
  <c r="AB210" i="11"/>
  <c r="EL223" i="17"/>
  <c r="EL212" i="17"/>
  <c r="EL183" i="17"/>
  <c r="EL157" i="17"/>
  <c r="AB561" i="11"/>
  <c r="AB188" i="11"/>
  <c r="AB124" i="11"/>
  <c r="AB108" i="11"/>
  <c r="AB211" i="11"/>
  <c r="EL11" i="17"/>
  <c r="AB13" i="11"/>
  <c r="EL40" i="17"/>
  <c r="AB134" i="11"/>
  <c r="AB263" i="11"/>
  <c r="EL73" i="17"/>
  <c r="AB227" i="11"/>
  <c r="AB66" i="11"/>
  <c r="EL94" i="17"/>
  <c r="AB157" i="11"/>
  <c r="EL98" i="17"/>
  <c r="AB246" i="11"/>
  <c r="EL146" i="17"/>
  <c r="AB43" i="11"/>
  <c r="EL150" i="17"/>
  <c r="AB155" i="11"/>
  <c r="EL161" i="17"/>
  <c r="AB70" i="11"/>
  <c r="EL188" i="17"/>
  <c r="AB141" i="11"/>
  <c r="EL205" i="17"/>
  <c r="AB554" i="11"/>
  <c r="AB526" i="11"/>
  <c r="EL120" i="17"/>
  <c r="EL92" i="17"/>
  <c r="EL62" i="17"/>
  <c r="AB139" i="11"/>
  <c r="EL8" i="17"/>
  <c r="AB14" i="11"/>
  <c r="EL16" i="17"/>
  <c r="AB128" i="11"/>
  <c r="EL19" i="17"/>
  <c r="AB17" i="11"/>
  <c r="EL26" i="17"/>
  <c r="AB94" i="11"/>
  <c r="EL30" i="17"/>
  <c r="AB257" i="11"/>
  <c r="EL37" i="17"/>
  <c r="AB65" i="11"/>
  <c r="EL41" i="17"/>
  <c r="AB212" i="11"/>
  <c r="AB240" i="11"/>
  <c r="AB376" i="11"/>
  <c r="AB44" i="11"/>
  <c r="EL63" i="17"/>
  <c r="AB223" i="11"/>
  <c r="EL74" i="17"/>
  <c r="AB9" i="11"/>
  <c r="EL78" i="17"/>
  <c r="AB61" i="11"/>
  <c r="EL87" i="17"/>
  <c r="AB114" i="11"/>
  <c r="EL99" i="17"/>
  <c r="AB27" i="11"/>
  <c r="EL103" i="17"/>
  <c r="EL133" i="17"/>
  <c r="AB48" i="11"/>
  <c r="EL140" i="17"/>
  <c r="EL132" i="17"/>
  <c r="EL125" i="17"/>
  <c r="EL106" i="17"/>
  <c r="EL84" i="17"/>
  <c r="EL77" i="17"/>
  <c r="EL32" i="17"/>
  <c r="EL7" i="17"/>
  <c r="EL171" i="17"/>
  <c r="AB570" i="11"/>
  <c r="H570" i="11" s="1"/>
  <c r="AB136" i="11"/>
  <c r="AB52" i="11"/>
  <c r="EL181" i="17"/>
  <c r="EL166" i="17"/>
  <c r="EL151" i="17"/>
  <c r="AB402" i="11"/>
  <c r="AB180" i="11"/>
  <c r="AB168" i="11"/>
  <c r="AB104" i="11"/>
  <c r="EL138" i="17"/>
  <c r="EL122" i="17"/>
  <c r="EL108" i="17"/>
  <c r="EL82" i="17"/>
  <c r="EL68" i="17"/>
  <c r="EL49" i="17"/>
  <c r="EL34" i="17"/>
  <c r="EL20" i="17"/>
  <c r="EL5" i="17"/>
  <c r="EL58" i="17"/>
  <c r="AB73" i="11"/>
  <c r="EL61" i="17"/>
  <c r="AB125" i="11"/>
  <c r="AB271" i="11"/>
  <c r="EL76" i="17"/>
  <c r="AB42" i="11"/>
  <c r="EL80" i="17"/>
  <c r="AB23" i="11"/>
  <c r="EL85" i="17"/>
  <c r="AB38" i="11"/>
  <c r="EL89" i="17"/>
  <c r="AB95" i="11"/>
  <c r="AB185" i="11"/>
  <c r="AB249" i="11"/>
  <c r="EL97" i="17"/>
  <c r="AB113" i="11"/>
  <c r="EL109" i="17"/>
  <c r="AB26" i="11"/>
  <c r="EL113" i="17"/>
  <c r="AB143" i="11"/>
  <c r="EL119" i="17"/>
  <c r="AB41" i="11"/>
  <c r="EL123" i="17"/>
  <c r="AB109" i="11"/>
  <c r="EL131" i="17"/>
  <c r="AB115" i="11"/>
  <c r="EL135" i="17"/>
  <c r="AB86" i="11"/>
  <c r="EL139" i="17"/>
  <c r="AB205" i="11"/>
  <c r="EL215" i="17"/>
  <c r="EL200" i="17"/>
  <c r="EL196" i="17"/>
  <c r="EL185" i="17"/>
  <c r="EL174" i="17"/>
  <c r="EL160" i="17"/>
  <c r="EL145" i="17"/>
  <c r="AB6" i="11"/>
  <c r="AB236" i="11"/>
  <c r="AB72" i="11"/>
  <c r="AB18" i="11"/>
  <c r="BP509" i="11"/>
  <c r="AU509" i="11"/>
  <c r="CL497" i="11"/>
  <c r="AV497" i="11" s="1"/>
  <c r="CN497" i="11"/>
  <c r="BS497" i="11" s="1"/>
  <c r="CC497" i="11"/>
  <c r="CH497" i="11"/>
  <c r="BZ497" i="11"/>
  <c r="CM516" i="11"/>
  <c r="BR516" i="11" s="1"/>
  <c r="CG516" i="11"/>
  <c r="CA516" i="11"/>
  <c r="CL516" i="11"/>
  <c r="CE526" i="11"/>
  <c r="BJ526" i="11" s="1"/>
  <c r="CJ526" i="11"/>
  <c r="CL532" i="11"/>
  <c r="AV532" i="11" s="1"/>
  <c r="CK532" i="11"/>
  <c r="CC532" i="11"/>
  <c r="BJ555" i="11"/>
  <c r="AS556" i="11"/>
  <c r="BN556" i="11"/>
  <c r="BR558" i="11"/>
  <c r="AW558" i="11"/>
  <c r="CF497" i="11"/>
  <c r="CL501" i="11"/>
  <c r="AV501" i="11" s="1"/>
  <c r="CN501" i="11"/>
  <c r="BS501" i="11" s="1"/>
  <c r="CC501" i="11"/>
  <c r="CH501" i="11"/>
  <c r="BZ501" i="11"/>
  <c r="BL529" i="11"/>
  <c r="AQ529" i="11"/>
  <c r="CK541" i="11"/>
  <c r="BP541" i="11" s="1"/>
  <c r="CJ541" i="11"/>
  <c r="CE541" i="11"/>
  <c r="BZ541" i="11"/>
  <c r="CN541" i="11"/>
  <c r="AX541" i="11" s="1"/>
  <c r="CH541" i="11"/>
  <c r="BM541" i="11" s="1"/>
  <c r="CA541" i="11"/>
  <c r="CL541" i="11"/>
  <c r="CD541" i="11"/>
  <c r="AN541" i="11" s="1"/>
  <c r="CB541" i="11"/>
  <c r="BG541" i="11" s="1"/>
  <c r="CI541" i="11"/>
  <c r="CF541" i="11"/>
  <c r="CK497" i="11"/>
  <c r="CL505" i="11"/>
  <c r="BQ505" i="11" s="1"/>
  <c r="CN505" i="11"/>
  <c r="AX505" i="11" s="1"/>
  <c r="CC505" i="11"/>
  <c r="CH505" i="11"/>
  <c r="BZ505" i="11"/>
  <c r="CK545" i="11"/>
  <c r="AU545" i="11" s="1"/>
  <c r="CJ545" i="11"/>
  <c r="CE545" i="11"/>
  <c r="BZ545" i="11"/>
  <c r="CN545" i="11"/>
  <c r="BS545" i="11" s="1"/>
  <c r="CH545" i="11"/>
  <c r="CA545" i="11"/>
  <c r="BF545" i="11" s="1"/>
  <c r="CL545" i="11"/>
  <c r="CD545" i="11"/>
  <c r="CB545" i="11"/>
  <c r="CI545" i="11"/>
  <c r="CF545" i="11"/>
  <c r="BK545" i="11" s="1"/>
  <c r="CL493" i="11"/>
  <c r="AV493" i="11" s="1"/>
  <c r="CN493" i="11"/>
  <c r="AX493" i="11" s="1"/>
  <c r="CC493" i="11"/>
  <c r="CH493" i="11"/>
  <c r="BZ493" i="11"/>
  <c r="CF505" i="11"/>
  <c r="CL509" i="11"/>
  <c r="BQ509" i="11" s="1"/>
  <c r="CN509" i="11"/>
  <c r="BS509" i="11" s="1"/>
  <c r="CC509" i="11"/>
  <c r="CH509" i="11"/>
  <c r="BZ509" i="11"/>
  <c r="BR510" i="11"/>
  <c r="AW510" i="11"/>
  <c r="CH513" i="11"/>
  <c r="CB513" i="11"/>
  <c r="CN513" i="11"/>
  <c r="BS513" i="11" s="1"/>
  <c r="CF513" i="11"/>
  <c r="AP513" i="11" s="1"/>
  <c r="CK513" i="11"/>
  <c r="BZ513" i="11"/>
  <c r="BG523" i="11"/>
  <c r="AM533" i="11"/>
  <c r="BH533" i="11"/>
  <c r="CM545" i="11"/>
  <c r="BO551" i="11"/>
  <c r="AT551" i="11"/>
  <c r="CK515" i="11"/>
  <c r="AU515" i="11" s="1"/>
  <c r="CJ515" i="11"/>
  <c r="BO515" i="11" s="1"/>
  <c r="CE515" i="11"/>
  <c r="BJ515" i="11" s="1"/>
  <c r="BZ515" i="11"/>
  <c r="BE515" i="11" s="1"/>
  <c r="CF515" i="11"/>
  <c r="CM515" i="11"/>
  <c r="CK517" i="11"/>
  <c r="CC517" i="11"/>
  <c r="CG517" i="11"/>
  <c r="CK523" i="11"/>
  <c r="BP523" i="11" s="1"/>
  <c r="CL523" i="11"/>
  <c r="CF523" i="11"/>
  <c r="CA523" i="11"/>
  <c r="CJ523" i="11"/>
  <c r="BO523" i="11" s="1"/>
  <c r="CD523" i="11"/>
  <c r="CH523" i="11"/>
  <c r="CM524" i="11"/>
  <c r="AW524" i="11" s="1"/>
  <c r="CL524" i="11"/>
  <c r="CA524" i="11"/>
  <c r="CH529" i="11"/>
  <c r="CB529" i="11"/>
  <c r="CK529" i="11"/>
  <c r="BZ529" i="11"/>
  <c r="CN529" i="11"/>
  <c r="BS529" i="11" s="1"/>
  <c r="CF529" i="11"/>
  <c r="AS535" i="11"/>
  <c r="BN535" i="11"/>
  <c r="AS544" i="11"/>
  <c r="BN544" i="11"/>
  <c r="BJ550" i="11"/>
  <c r="AO550" i="11"/>
  <c r="CK556" i="11"/>
  <c r="BP556" i="11" s="1"/>
  <c r="CA556" i="11"/>
  <c r="BZ556" i="11"/>
  <c r="CG556" i="11"/>
  <c r="BL556" i="11" s="1"/>
  <c r="BZ557" i="11"/>
  <c r="CK557" i="11"/>
  <c r="CD557" i="11"/>
  <c r="BI557" i="11" s="1"/>
  <c r="CN558" i="11"/>
  <c r="BS558" i="11" s="1"/>
  <c r="CC558" i="11"/>
  <c r="BH558" i="11" s="1"/>
  <c r="CI558" i="11"/>
  <c r="CB558" i="11"/>
  <c r="CD560" i="11"/>
  <c r="BZ560" i="11"/>
  <c r="CK560" i="11"/>
  <c r="CK566" i="11"/>
  <c r="BP566" i="11" s="1"/>
  <c r="CJ566" i="11"/>
  <c r="CE566" i="11"/>
  <c r="BZ566" i="11"/>
  <c r="CL566" i="11"/>
  <c r="BQ566" i="11" s="1"/>
  <c r="CD566" i="11"/>
  <c r="CN566" i="11"/>
  <c r="BS566" i="11" s="1"/>
  <c r="CH566" i="11"/>
  <c r="CA566" i="11"/>
  <c r="BF566" i="11" s="1"/>
  <c r="CM566" i="11"/>
  <c r="CJ568" i="11"/>
  <c r="BO568" i="11" s="1"/>
  <c r="CC568" i="11"/>
  <c r="CK491" i="11"/>
  <c r="AU491" i="11" s="1"/>
  <c r="CL491" i="11"/>
  <c r="CF491" i="11"/>
  <c r="CA491" i="11"/>
  <c r="CE491" i="11"/>
  <c r="CM491" i="11"/>
  <c r="BR491" i="11" s="1"/>
  <c r="CK495" i="11"/>
  <c r="AU495" i="11" s="1"/>
  <c r="CL495" i="11"/>
  <c r="CF495" i="11"/>
  <c r="CA495" i="11"/>
  <c r="CE495" i="11"/>
  <c r="CM495" i="11"/>
  <c r="BR495" i="11" s="1"/>
  <c r="CK499" i="11"/>
  <c r="AU499" i="11" s="1"/>
  <c r="CL499" i="11"/>
  <c r="CF499" i="11"/>
  <c r="CA499" i="11"/>
  <c r="CE499" i="11"/>
  <c r="CM499" i="11"/>
  <c r="BR499" i="11" s="1"/>
  <c r="BG502" i="11"/>
  <c r="AL502" i="11"/>
  <c r="CK503" i="11"/>
  <c r="AU503" i="11" s="1"/>
  <c r="CL503" i="11"/>
  <c r="CF503" i="11"/>
  <c r="CA503" i="11"/>
  <c r="CE503" i="11"/>
  <c r="CM503" i="11"/>
  <c r="BR503" i="11" s="1"/>
  <c r="BG506" i="11"/>
  <c r="CK507" i="11"/>
  <c r="AU507" i="11" s="1"/>
  <c r="CL507" i="11"/>
  <c r="CF507" i="11"/>
  <c r="CA507" i="11"/>
  <c r="CE507" i="11"/>
  <c r="CM507" i="11"/>
  <c r="BR507" i="11" s="1"/>
  <c r="CK510" i="11"/>
  <c r="CK511" i="11"/>
  <c r="BP511" i="11" s="1"/>
  <c r="CL511" i="11"/>
  <c r="BQ511" i="11" s="1"/>
  <c r="CF511" i="11"/>
  <c r="CA511" i="11"/>
  <c r="CE511" i="11"/>
  <c r="CM511" i="11"/>
  <c r="CG512" i="11"/>
  <c r="AQ512" i="11" s="1"/>
  <c r="CL512" i="11"/>
  <c r="AV512" i="11" s="1"/>
  <c r="CA515" i="11"/>
  <c r="CH515" i="11"/>
  <c r="CN515" i="11"/>
  <c r="BS515" i="11" s="1"/>
  <c r="BZ517" i="11"/>
  <c r="CH517" i="11"/>
  <c r="CK519" i="11"/>
  <c r="AU519" i="11" s="1"/>
  <c r="CM519" i="11"/>
  <c r="CH519" i="11"/>
  <c r="CB519" i="11"/>
  <c r="CN519" i="11"/>
  <c r="BS519" i="11" s="1"/>
  <c r="CF519" i="11"/>
  <c r="BZ519" i="11"/>
  <c r="AJ519" i="11" s="1"/>
  <c r="CI519" i="11"/>
  <c r="BZ523" i="11"/>
  <c r="BE523" i="11" s="1"/>
  <c r="CI523" i="11"/>
  <c r="CG524" i="11"/>
  <c r="CM528" i="11"/>
  <c r="AW528" i="11" s="1"/>
  <c r="CA528" i="11"/>
  <c r="CG528" i="11"/>
  <c r="CC529" i="11"/>
  <c r="CK531" i="11"/>
  <c r="BP531" i="11" s="1"/>
  <c r="CJ531" i="11"/>
  <c r="AT531" i="11" s="1"/>
  <c r="CE531" i="11"/>
  <c r="BJ531" i="11" s="1"/>
  <c r="BZ531" i="11"/>
  <c r="AJ531" i="11" s="1"/>
  <c r="CN531" i="11"/>
  <c r="BS531" i="11" s="1"/>
  <c r="CH531" i="11"/>
  <c r="CA531" i="11"/>
  <c r="CL531" i="11"/>
  <c r="CD531" i="11"/>
  <c r="CM531" i="11"/>
  <c r="CF533" i="11"/>
  <c r="CN533" i="11"/>
  <c r="BS533" i="11" s="1"/>
  <c r="CB533" i="11"/>
  <c r="CJ533" i="11"/>
  <c r="BO533" i="11" s="1"/>
  <c r="CK535" i="11"/>
  <c r="AU535" i="11" s="1"/>
  <c r="CM535" i="11"/>
  <c r="CH535" i="11"/>
  <c r="CB535" i="11"/>
  <c r="CJ535" i="11"/>
  <c r="CD535" i="11"/>
  <c r="CN535" i="11"/>
  <c r="BS535" i="11" s="1"/>
  <c r="CF535" i="11"/>
  <c r="BZ535" i="11"/>
  <c r="AJ535" i="11" s="1"/>
  <c r="CL535" i="11"/>
  <c r="CD556" i="11"/>
  <c r="BI556" i="11" s="1"/>
  <c r="CH557" i="11"/>
  <c r="BM557" i="11" s="1"/>
  <c r="CG558" i="11"/>
  <c r="CE560" i="11"/>
  <c r="BJ560" i="11" s="1"/>
  <c r="CB566" i="11"/>
  <c r="AS503" i="11"/>
  <c r="BN503" i="11"/>
  <c r="CD515" i="11"/>
  <c r="CL515" i="11"/>
  <c r="CF517" i="11"/>
  <c r="CN517" i="11"/>
  <c r="BS517" i="11" s="1"/>
  <c r="AT518" i="11"/>
  <c r="BO518" i="11"/>
  <c r="CE523" i="11"/>
  <c r="BJ523" i="11" s="1"/>
  <c r="CN523" i="11"/>
  <c r="BS523" i="11" s="1"/>
  <c r="CL529" i="11"/>
  <c r="AU533" i="11"/>
  <c r="CI550" i="11"/>
  <c r="CB550" i="11"/>
  <c r="BG550" i="11" s="1"/>
  <c r="CM550" i="11"/>
  <c r="AW550" i="11" s="1"/>
  <c r="CC553" i="11"/>
  <c r="AM553" i="11" s="1"/>
  <c r="CF553" i="11"/>
  <c r="BK553" i="11" s="1"/>
  <c r="CK555" i="11"/>
  <c r="BP555" i="11" s="1"/>
  <c r="CL555" i="11"/>
  <c r="CF555" i="11"/>
  <c r="CA555" i="11"/>
  <c r="CN555" i="11"/>
  <c r="AX555" i="11" s="1"/>
  <c r="CH555" i="11"/>
  <c r="BZ555" i="11"/>
  <c r="CJ555" i="11"/>
  <c r="CD555" i="11"/>
  <c r="AN555" i="11" s="1"/>
  <c r="CM555" i="11"/>
  <c r="CI566" i="11"/>
  <c r="BN566" i="11" s="1"/>
  <c r="CK536" i="11"/>
  <c r="BP536" i="11" s="1"/>
  <c r="CN543" i="11"/>
  <c r="BS543" i="11" s="1"/>
  <c r="CB547" i="11"/>
  <c r="CG548" i="11"/>
  <c r="BL548" i="11" s="1"/>
  <c r="CB551" i="11"/>
  <c r="BG551" i="11" s="1"/>
  <c r="CK559" i="11"/>
  <c r="AU559" i="11" s="1"/>
  <c r="CM559" i="11"/>
  <c r="BR559" i="11" s="1"/>
  <c r="CH559" i="11"/>
  <c r="BM559" i="11" s="1"/>
  <c r="CB559" i="11"/>
  <c r="BG559" i="11" s="1"/>
  <c r="CE559" i="11"/>
  <c r="CL559" i="11"/>
  <c r="CK562" i="11"/>
  <c r="AU562" i="11" s="1"/>
  <c r="CL562" i="11"/>
  <c r="CF562" i="11"/>
  <c r="CA562" i="11"/>
  <c r="CE562" i="11"/>
  <c r="CM562" i="11"/>
  <c r="AW562" i="11" s="1"/>
  <c r="CK565" i="11"/>
  <c r="AU565" i="11" s="1"/>
  <c r="CM565" i="11"/>
  <c r="CH565" i="11"/>
  <c r="CB565" i="11"/>
  <c r="CE565" i="11"/>
  <c r="CL565" i="11"/>
  <c r="BQ565" i="11" s="1"/>
  <c r="CK567" i="11"/>
  <c r="AU567" i="11" s="1"/>
  <c r="CC569" i="11"/>
  <c r="CM540" i="11"/>
  <c r="CB540" i="11"/>
  <c r="CN540" i="11"/>
  <c r="AX540" i="11" s="1"/>
  <c r="CK547" i="11"/>
  <c r="AU547" i="11" s="1"/>
  <c r="CJ547" i="11"/>
  <c r="CE547" i="11"/>
  <c r="BZ547" i="11"/>
  <c r="CF547" i="11"/>
  <c r="CM547" i="11"/>
  <c r="BR547" i="11" s="1"/>
  <c r="BE548" i="11"/>
  <c r="AJ548" i="11"/>
  <c r="CK551" i="11"/>
  <c r="BP551" i="11" s="1"/>
  <c r="CL551" i="11"/>
  <c r="CF551" i="11"/>
  <c r="CA551" i="11"/>
  <c r="CE551" i="11"/>
  <c r="AO551" i="11" s="1"/>
  <c r="CM551" i="11"/>
  <c r="BR551" i="11" s="1"/>
  <c r="CM569" i="11"/>
  <c r="CG569" i="11"/>
  <c r="BZ569" i="11"/>
  <c r="CH569" i="11"/>
  <c r="CF521" i="11"/>
  <c r="CF525" i="11"/>
  <c r="CD527" i="11"/>
  <c r="CI527" i="11"/>
  <c r="CN527" i="11"/>
  <c r="BS527" i="11" s="1"/>
  <c r="CF534" i="11"/>
  <c r="CN534" i="11"/>
  <c r="BS534" i="11" s="1"/>
  <c r="EM3" i="17"/>
  <c r="D51" i="34"/>
  <c r="BR500" i="11"/>
  <c r="AW500" i="11"/>
  <c r="BR496" i="11"/>
  <c r="AW496" i="11"/>
  <c r="AT514" i="11"/>
  <c r="BO514" i="11"/>
  <c r="BR504" i="11"/>
  <c r="BR492" i="11"/>
  <c r="AW492" i="11"/>
  <c r="BR508" i="11"/>
  <c r="AW508" i="11"/>
  <c r="AT530" i="11"/>
  <c r="BO530" i="11"/>
  <c r="CA492" i="11"/>
  <c r="CG492" i="11"/>
  <c r="CL492" i="11"/>
  <c r="CL494" i="11"/>
  <c r="CH494" i="11"/>
  <c r="CD494" i="11"/>
  <c r="BZ494" i="11"/>
  <c r="CE494" i="11"/>
  <c r="CJ494" i="11"/>
  <c r="AR495" i="11"/>
  <c r="CA496" i="11"/>
  <c r="CG496" i="11"/>
  <c r="CL496" i="11"/>
  <c r="CL498" i="11"/>
  <c r="CH498" i="11"/>
  <c r="CD498" i="11"/>
  <c r="BZ498" i="11"/>
  <c r="CE498" i="11"/>
  <c r="CJ498" i="11"/>
  <c r="AR499" i="11"/>
  <c r="CA500" i="11"/>
  <c r="CG500" i="11"/>
  <c r="CL500" i="11"/>
  <c r="CL502" i="11"/>
  <c r="CH502" i="11"/>
  <c r="CD502" i="11"/>
  <c r="BZ502" i="11"/>
  <c r="CE502" i="11"/>
  <c r="CJ502" i="11"/>
  <c r="CA504" i="11"/>
  <c r="CG504" i="11"/>
  <c r="CL504" i="11"/>
  <c r="CL506" i="11"/>
  <c r="CH506" i="11"/>
  <c r="CD506" i="11"/>
  <c r="BZ506" i="11"/>
  <c r="CE506" i="11"/>
  <c r="CJ506" i="11"/>
  <c r="AR507" i="11"/>
  <c r="CA508" i="11"/>
  <c r="CG508" i="11"/>
  <c r="CL508" i="11"/>
  <c r="BO519" i="11"/>
  <c r="AT519" i="11"/>
  <c r="BR520" i="11"/>
  <c r="AT522" i="11"/>
  <c r="CL522" i="11"/>
  <c r="CH522" i="11"/>
  <c r="CD522" i="11"/>
  <c r="BZ522" i="11"/>
  <c r="CN522" i="11"/>
  <c r="CI522" i="11"/>
  <c r="CC522" i="11"/>
  <c r="CM522" i="11"/>
  <c r="CG522" i="11"/>
  <c r="CB522" i="11"/>
  <c r="CK522" i="11"/>
  <c r="CF522" i="11"/>
  <c r="CA522" i="11"/>
  <c r="AN542" i="11"/>
  <c r="BI542" i="11"/>
  <c r="CC492" i="11"/>
  <c r="CH492" i="11"/>
  <c r="CB493" i="11"/>
  <c r="CG493" i="11"/>
  <c r="CA494" i="11"/>
  <c r="CF494" i="11"/>
  <c r="CK494" i="11"/>
  <c r="CC496" i="11"/>
  <c r="CH496" i="11"/>
  <c r="CB497" i="11"/>
  <c r="CG497" i="11"/>
  <c r="CA498" i="11"/>
  <c r="CF498" i="11"/>
  <c r="CK498" i="11"/>
  <c r="CC500" i="11"/>
  <c r="CH500" i="11"/>
  <c r="CB501" i="11"/>
  <c r="CG501" i="11"/>
  <c r="CA502" i="11"/>
  <c r="CF502" i="11"/>
  <c r="CK502" i="11"/>
  <c r="CC504" i="11"/>
  <c r="CH504" i="11"/>
  <c r="CB505" i="11"/>
  <c r="CG505" i="11"/>
  <c r="CA506" i="11"/>
  <c r="CF506" i="11"/>
  <c r="CK506" i="11"/>
  <c r="CC508" i="11"/>
  <c r="CH508" i="11"/>
  <c r="CB509" i="11"/>
  <c r="CG509" i="11"/>
  <c r="CL510" i="11"/>
  <c r="CH510" i="11"/>
  <c r="CD510" i="11"/>
  <c r="BZ510" i="11"/>
  <c r="CN510" i="11"/>
  <c r="CJ510" i="11"/>
  <c r="CF510" i="11"/>
  <c r="CB510" i="11"/>
  <c r="CG510" i="11"/>
  <c r="CE522" i="11"/>
  <c r="CL526" i="11"/>
  <c r="CH526" i="11"/>
  <c r="CD526" i="11"/>
  <c r="BZ526" i="11"/>
  <c r="CN526" i="11"/>
  <c r="CI526" i="11"/>
  <c r="CC526" i="11"/>
  <c r="CM526" i="11"/>
  <c r="CG526" i="11"/>
  <c r="CB526" i="11"/>
  <c r="CK526" i="11"/>
  <c r="CF526" i="11"/>
  <c r="CA526" i="11"/>
  <c r="BO534" i="11"/>
  <c r="AT534" i="11"/>
  <c r="BH546" i="11"/>
  <c r="AM546" i="11"/>
  <c r="CN492" i="11"/>
  <c r="CJ492" i="11"/>
  <c r="CF492" i="11"/>
  <c r="CB492" i="11"/>
  <c r="CD492" i="11"/>
  <c r="CI492" i="11"/>
  <c r="CN496" i="11"/>
  <c r="CJ496" i="11"/>
  <c r="CF496" i="11"/>
  <c r="CB496" i="11"/>
  <c r="CD496" i="11"/>
  <c r="CI496" i="11"/>
  <c r="CN500" i="11"/>
  <c r="CJ500" i="11"/>
  <c r="CF500" i="11"/>
  <c r="CB500" i="11"/>
  <c r="CD500" i="11"/>
  <c r="CI500" i="11"/>
  <c r="CN504" i="11"/>
  <c r="CJ504" i="11"/>
  <c r="CF504" i="11"/>
  <c r="CB504" i="11"/>
  <c r="CD504" i="11"/>
  <c r="CI504" i="11"/>
  <c r="CN508" i="11"/>
  <c r="CJ508" i="11"/>
  <c r="CF508" i="11"/>
  <c r="CB508" i="11"/>
  <c r="CD508" i="11"/>
  <c r="CI508" i="11"/>
  <c r="CL514" i="11"/>
  <c r="CH514" i="11"/>
  <c r="CD514" i="11"/>
  <c r="BZ514" i="11"/>
  <c r="CN514" i="11"/>
  <c r="CI514" i="11"/>
  <c r="CC514" i="11"/>
  <c r="CM514" i="11"/>
  <c r="CG514" i="11"/>
  <c r="CB514" i="11"/>
  <c r="CK514" i="11"/>
  <c r="CF514" i="11"/>
  <c r="CA514" i="11"/>
  <c r="CL530" i="11"/>
  <c r="CH530" i="11"/>
  <c r="CD530" i="11"/>
  <c r="BZ530" i="11"/>
  <c r="CN530" i="11"/>
  <c r="CI530" i="11"/>
  <c r="CC530" i="11"/>
  <c r="CM530" i="11"/>
  <c r="CG530" i="11"/>
  <c r="CB530" i="11"/>
  <c r="CK530" i="11"/>
  <c r="CF530" i="11"/>
  <c r="CA530" i="11"/>
  <c r="AO552" i="11"/>
  <c r="BZ492" i="11"/>
  <c r="CE492" i="11"/>
  <c r="CK492" i="11"/>
  <c r="CM493" i="11"/>
  <c r="CI493" i="11"/>
  <c r="CE493" i="11"/>
  <c r="CA493" i="11"/>
  <c r="CD493" i="11"/>
  <c r="CJ493" i="11"/>
  <c r="CC494" i="11"/>
  <c r="CI494" i="11"/>
  <c r="CN494" i="11"/>
  <c r="BZ496" i="11"/>
  <c r="CE496" i="11"/>
  <c r="CK496" i="11"/>
  <c r="CM497" i="11"/>
  <c r="CI497" i="11"/>
  <c r="CE497" i="11"/>
  <c r="CA497" i="11"/>
  <c r="CD497" i="11"/>
  <c r="CJ497" i="11"/>
  <c r="CC498" i="11"/>
  <c r="CI498" i="11"/>
  <c r="CN498" i="11"/>
  <c r="BZ500" i="11"/>
  <c r="CE500" i="11"/>
  <c r="CK500" i="11"/>
  <c r="CM501" i="11"/>
  <c r="CI501" i="11"/>
  <c r="CE501" i="11"/>
  <c r="CA501" i="11"/>
  <c r="CD501" i="11"/>
  <c r="CJ501" i="11"/>
  <c r="CC502" i="11"/>
  <c r="CI502" i="11"/>
  <c r="CN502" i="11"/>
  <c r="BZ504" i="11"/>
  <c r="CE504" i="11"/>
  <c r="CK504" i="11"/>
  <c r="CM505" i="11"/>
  <c r="CI505" i="11"/>
  <c r="CE505" i="11"/>
  <c r="CA505" i="11"/>
  <c r="CD505" i="11"/>
  <c r="CJ505" i="11"/>
  <c r="CC506" i="11"/>
  <c r="CI506" i="11"/>
  <c r="CN506" i="11"/>
  <c r="BZ508" i="11"/>
  <c r="CE508" i="11"/>
  <c r="CK508" i="11"/>
  <c r="CM509" i="11"/>
  <c r="CI509" i="11"/>
  <c r="CE509" i="11"/>
  <c r="CA509" i="11"/>
  <c r="CD509" i="11"/>
  <c r="CJ509" i="11"/>
  <c r="CN512" i="11"/>
  <c r="CJ512" i="11"/>
  <c r="CK512" i="11"/>
  <c r="CF512" i="11"/>
  <c r="CB512" i="11"/>
  <c r="CI512" i="11"/>
  <c r="CA512" i="11"/>
  <c r="CE512" i="11"/>
  <c r="CM512" i="11"/>
  <c r="CH512" i="11"/>
  <c r="CD512" i="11"/>
  <c r="BZ512" i="11"/>
  <c r="CE514" i="11"/>
  <c r="CL518" i="11"/>
  <c r="CH518" i="11"/>
  <c r="CD518" i="11"/>
  <c r="BZ518" i="11"/>
  <c r="CN518" i="11"/>
  <c r="CI518" i="11"/>
  <c r="CC518" i="11"/>
  <c r="CM518" i="11"/>
  <c r="CG518" i="11"/>
  <c r="CB518" i="11"/>
  <c r="CK518" i="11"/>
  <c r="CF518" i="11"/>
  <c r="CA518" i="11"/>
  <c r="CE530" i="11"/>
  <c r="CC516" i="11"/>
  <c r="CH516" i="11"/>
  <c r="CC520" i="11"/>
  <c r="CH520" i="11"/>
  <c r="CC524" i="11"/>
  <c r="CH524" i="11"/>
  <c r="CC528" i="11"/>
  <c r="CH528" i="11"/>
  <c r="CD532" i="11"/>
  <c r="CM539" i="11"/>
  <c r="CI539" i="11"/>
  <c r="CE539" i="11"/>
  <c r="CA539" i="11"/>
  <c r="CL539" i="11"/>
  <c r="CG539" i="11"/>
  <c r="CB539" i="11"/>
  <c r="CK539" i="11"/>
  <c r="CF539" i="11"/>
  <c r="BZ539" i="11"/>
  <c r="CJ539" i="11"/>
  <c r="AW551" i="11"/>
  <c r="CN516" i="11"/>
  <c r="CJ516" i="11"/>
  <c r="CF516" i="11"/>
  <c r="CB516" i="11"/>
  <c r="CD516" i="11"/>
  <c r="CI516" i="11"/>
  <c r="CN520" i="11"/>
  <c r="CJ520" i="11"/>
  <c r="CF520" i="11"/>
  <c r="CB520" i="11"/>
  <c r="CD520" i="11"/>
  <c r="CI520" i="11"/>
  <c r="CN524" i="11"/>
  <c r="CJ524" i="11"/>
  <c r="CF524" i="11"/>
  <c r="CB524" i="11"/>
  <c r="CD524" i="11"/>
  <c r="CI524" i="11"/>
  <c r="CN528" i="11"/>
  <c r="CJ528" i="11"/>
  <c r="CF528" i="11"/>
  <c r="CB528" i="11"/>
  <c r="CD528" i="11"/>
  <c r="CI528" i="11"/>
  <c r="CN532" i="11"/>
  <c r="CJ532" i="11"/>
  <c r="CF532" i="11"/>
  <c r="CB532" i="11"/>
  <c r="CM532" i="11"/>
  <c r="CI532" i="11"/>
  <c r="CE532" i="11"/>
  <c r="CA532" i="11"/>
  <c r="CG532" i="11"/>
  <c r="CN536" i="11"/>
  <c r="CJ536" i="11"/>
  <c r="CF536" i="11"/>
  <c r="CB536" i="11"/>
  <c r="CM536" i="11"/>
  <c r="CI536" i="11"/>
  <c r="CE536" i="11"/>
  <c r="CA536" i="11"/>
  <c r="CG536" i="11"/>
  <c r="CN538" i="11"/>
  <c r="CJ538" i="11"/>
  <c r="CF538" i="11"/>
  <c r="CB538" i="11"/>
  <c r="CM538" i="11"/>
  <c r="CH538" i="11"/>
  <c r="CC538" i="11"/>
  <c r="CL538" i="11"/>
  <c r="CG538" i="11"/>
  <c r="CA538" i="11"/>
  <c r="CI538" i="11"/>
  <c r="CC539" i="11"/>
  <c r="CN539" i="11"/>
  <c r="BL540" i="11"/>
  <c r="BM549" i="11"/>
  <c r="AR549" i="11"/>
  <c r="CL554" i="11"/>
  <c r="CH554" i="11"/>
  <c r="CD554" i="11"/>
  <c r="BZ554" i="11"/>
  <c r="CK554" i="11"/>
  <c r="CF554" i="11"/>
  <c r="CA554" i="11"/>
  <c r="CM554" i="11"/>
  <c r="CE554" i="11"/>
  <c r="CI554" i="11"/>
  <c r="CB554" i="11"/>
  <c r="CJ554" i="11"/>
  <c r="CG554" i="11"/>
  <c r="CC554" i="11"/>
  <c r="CC491" i="11"/>
  <c r="CG491" i="11"/>
  <c r="CC495" i="11"/>
  <c r="CG495" i="11"/>
  <c r="CC499" i="11"/>
  <c r="CG499" i="11"/>
  <c r="CC503" i="11"/>
  <c r="CG503" i="11"/>
  <c r="CC507" i="11"/>
  <c r="CG507" i="11"/>
  <c r="CC511" i="11"/>
  <c r="CG511" i="11"/>
  <c r="CM513" i="11"/>
  <c r="CI513" i="11"/>
  <c r="CE513" i="11"/>
  <c r="CA513" i="11"/>
  <c r="CD513" i="11"/>
  <c r="CJ513" i="11"/>
  <c r="BZ516" i="11"/>
  <c r="CE516" i="11"/>
  <c r="CK516" i="11"/>
  <c r="CM517" i="11"/>
  <c r="CI517" i="11"/>
  <c r="CE517" i="11"/>
  <c r="CA517" i="11"/>
  <c r="CD517" i="11"/>
  <c r="CJ517" i="11"/>
  <c r="BZ520" i="11"/>
  <c r="CE520" i="11"/>
  <c r="CK520" i="11"/>
  <c r="CM521" i="11"/>
  <c r="CI521" i="11"/>
  <c r="CE521" i="11"/>
  <c r="CA521" i="11"/>
  <c r="CD521" i="11"/>
  <c r="CJ521" i="11"/>
  <c r="BZ524" i="11"/>
  <c r="CE524" i="11"/>
  <c r="CK524" i="11"/>
  <c r="CM525" i="11"/>
  <c r="CI525" i="11"/>
  <c r="CE525" i="11"/>
  <c r="CA525" i="11"/>
  <c r="CD525" i="11"/>
  <c r="CJ525" i="11"/>
  <c r="BZ528" i="11"/>
  <c r="CE528" i="11"/>
  <c r="CK528" i="11"/>
  <c r="CM529" i="11"/>
  <c r="CI529" i="11"/>
  <c r="CE529" i="11"/>
  <c r="CA529" i="11"/>
  <c r="CD529" i="11"/>
  <c r="CJ529" i="11"/>
  <c r="BZ532" i="11"/>
  <c r="CH532" i="11"/>
  <c r="CM533" i="11"/>
  <c r="CI533" i="11"/>
  <c r="CE533" i="11"/>
  <c r="CA533" i="11"/>
  <c r="CL533" i="11"/>
  <c r="CH533" i="11"/>
  <c r="CD533" i="11"/>
  <c r="BZ533" i="11"/>
  <c r="CG533" i="11"/>
  <c r="BZ536" i="11"/>
  <c r="CH536" i="11"/>
  <c r="CM537" i="11"/>
  <c r="CI537" i="11"/>
  <c r="CE537" i="11"/>
  <c r="CA537" i="11"/>
  <c r="CL537" i="11"/>
  <c r="CH537" i="11"/>
  <c r="CD537" i="11"/>
  <c r="BZ537" i="11"/>
  <c r="CG537" i="11"/>
  <c r="BZ538" i="11"/>
  <c r="CK538" i="11"/>
  <c r="CD539" i="11"/>
  <c r="BR541" i="11"/>
  <c r="AW541" i="11"/>
  <c r="CN542" i="11"/>
  <c r="CJ542" i="11"/>
  <c r="CF542" i="11"/>
  <c r="CB542" i="11"/>
  <c r="CM542" i="11"/>
  <c r="CH542" i="11"/>
  <c r="CC542" i="11"/>
  <c r="CL542" i="11"/>
  <c r="CG542" i="11"/>
  <c r="CA542" i="11"/>
  <c r="CK542" i="11"/>
  <c r="CE542" i="11"/>
  <c r="BZ542" i="11"/>
  <c r="CN554" i="11"/>
  <c r="AT561" i="11"/>
  <c r="BO561" i="11"/>
  <c r="CM543" i="11"/>
  <c r="CI543" i="11"/>
  <c r="CE543" i="11"/>
  <c r="CA543" i="11"/>
  <c r="CD543" i="11"/>
  <c r="CJ543" i="11"/>
  <c r="CC534" i="11"/>
  <c r="CG534" i="11"/>
  <c r="CK534" i="11"/>
  <c r="CL540" i="11"/>
  <c r="CH540" i="11"/>
  <c r="CD540" i="11"/>
  <c r="BZ540" i="11"/>
  <c r="CE540" i="11"/>
  <c r="CJ540" i="11"/>
  <c r="BZ543" i="11"/>
  <c r="CF543" i="11"/>
  <c r="CK543" i="11"/>
  <c r="CL544" i="11"/>
  <c r="CH544" i="11"/>
  <c r="CD544" i="11"/>
  <c r="BZ544" i="11"/>
  <c r="CE544" i="11"/>
  <c r="CJ544" i="11"/>
  <c r="CN552" i="11"/>
  <c r="CJ552" i="11"/>
  <c r="CF552" i="11"/>
  <c r="CB552" i="11"/>
  <c r="CM552" i="11"/>
  <c r="CH552" i="11"/>
  <c r="CC552" i="11"/>
  <c r="CK552" i="11"/>
  <c r="CD552" i="11"/>
  <c r="CG552" i="11"/>
  <c r="BZ552" i="11"/>
  <c r="CL552" i="11"/>
  <c r="BN559" i="11"/>
  <c r="CM561" i="11"/>
  <c r="CI561" i="11"/>
  <c r="CE561" i="11"/>
  <c r="CA561" i="11"/>
  <c r="CL561" i="11"/>
  <c r="CG561" i="11"/>
  <c r="CB561" i="11"/>
  <c r="CK561" i="11"/>
  <c r="CF561" i="11"/>
  <c r="BZ561" i="11"/>
  <c r="CN561" i="11"/>
  <c r="CC561" i="11"/>
  <c r="CH561" i="11"/>
  <c r="CN563" i="11"/>
  <c r="CJ563" i="11"/>
  <c r="CF563" i="11"/>
  <c r="CB563" i="11"/>
  <c r="CM563" i="11"/>
  <c r="CH563" i="11"/>
  <c r="CC563" i="11"/>
  <c r="CL563" i="11"/>
  <c r="CG563" i="11"/>
  <c r="CA563" i="11"/>
  <c r="CK563" i="11"/>
  <c r="CE563" i="11"/>
  <c r="BZ563" i="11"/>
  <c r="CD563" i="11"/>
  <c r="CC515" i="11"/>
  <c r="CG515" i="11"/>
  <c r="CC519" i="11"/>
  <c r="CG519" i="11"/>
  <c r="CC523" i="11"/>
  <c r="CG523" i="11"/>
  <c r="CC527" i="11"/>
  <c r="CG527" i="11"/>
  <c r="CC531" i="11"/>
  <c r="CG531" i="11"/>
  <c r="BZ534" i="11"/>
  <c r="CD534" i="11"/>
  <c r="CH534" i="11"/>
  <c r="CC535" i="11"/>
  <c r="CG535" i="11"/>
  <c r="CA540" i="11"/>
  <c r="CF540" i="11"/>
  <c r="CK540" i="11"/>
  <c r="CB543" i="11"/>
  <c r="CG543" i="11"/>
  <c r="CL543" i="11"/>
  <c r="CA544" i="11"/>
  <c r="CF544" i="11"/>
  <c r="CK544" i="11"/>
  <c r="CL546" i="11"/>
  <c r="CH546" i="11"/>
  <c r="CD546" i="11"/>
  <c r="BZ546" i="11"/>
  <c r="CK546" i="11"/>
  <c r="CF546" i="11"/>
  <c r="CA546" i="11"/>
  <c r="CI546" i="11"/>
  <c r="CB546" i="11"/>
  <c r="CM546" i="11"/>
  <c r="CE546" i="11"/>
  <c r="CN546" i="11"/>
  <c r="CA552" i="11"/>
  <c r="CM553" i="11"/>
  <c r="CI553" i="11"/>
  <c r="CE553" i="11"/>
  <c r="CA553" i="11"/>
  <c r="CL553" i="11"/>
  <c r="CG553" i="11"/>
  <c r="CB553" i="11"/>
  <c r="CH553" i="11"/>
  <c r="BZ553" i="11"/>
  <c r="CK553" i="11"/>
  <c r="CD553" i="11"/>
  <c r="CN553" i="11"/>
  <c r="CD561" i="11"/>
  <c r="CI563" i="11"/>
  <c r="CN548" i="11"/>
  <c r="CJ548" i="11"/>
  <c r="CF548" i="11"/>
  <c r="CB548" i="11"/>
  <c r="CM548" i="11"/>
  <c r="CH548" i="11"/>
  <c r="CC548" i="11"/>
  <c r="CE548" i="11"/>
  <c r="CL548" i="11"/>
  <c r="CL550" i="11"/>
  <c r="CH550" i="11"/>
  <c r="CD550" i="11"/>
  <c r="BZ550" i="11"/>
  <c r="CK550" i="11"/>
  <c r="CF550" i="11"/>
  <c r="CA550" i="11"/>
  <c r="CG550" i="11"/>
  <c r="CN550" i="11"/>
  <c r="CM557" i="11"/>
  <c r="CI557" i="11"/>
  <c r="CE557" i="11"/>
  <c r="CA557" i="11"/>
  <c r="CL557" i="11"/>
  <c r="CG557" i="11"/>
  <c r="CB557" i="11"/>
  <c r="CF557" i="11"/>
  <c r="CN557" i="11"/>
  <c r="CC541" i="11"/>
  <c r="CG541" i="11"/>
  <c r="CA548" i="11"/>
  <c r="CI548" i="11"/>
  <c r="CM549" i="11"/>
  <c r="CI549" i="11"/>
  <c r="CE549" i="11"/>
  <c r="CA549" i="11"/>
  <c r="CL549" i="11"/>
  <c r="CG549" i="11"/>
  <c r="CB549" i="11"/>
  <c r="CF549" i="11"/>
  <c r="CN549" i="11"/>
  <c r="CC550" i="11"/>
  <c r="CJ550" i="11"/>
  <c r="CN556" i="11"/>
  <c r="CJ556" i="11"/>
  <c r="CF556" i="11"/>
  <c r="CB556" i="11"/>
  <c r="CM556" i="11"/>
  <c r="CH556" i="11"/>
  <c r="CC556" i="11"/>
  <c r="CE556" i="11"/>
  <c r="CL556" i="11"/>
  <c r="CC557" i="11"/>
  <c r="CJ557" i="11"/>
  <c r="CN560" i="11"/>
  <c r="CJ560" i="11"/>
  <c r="CF560" i="11"/>
  <c r="CB560" i="11"/>
  <c r="CM560" i="11"/>
  <c r="CH560" i="11"/>
  <c r="CC560" i="11"/>
  <c r="CL560" i="11"/>
  <c r="CG560" i="11"/>
  <c r="CA560" i="11"/>
  <c r="CI560" i="11"/>
  <c r="BS564" i="11"/>
  <c r="AX564" i="11"/>
  <c r="BK566" i="11"/>
  <c r="AP566" i="11"/>
  <c r="CL558" i="11"/>
  <c r="CH558" i="11"/>
  <c r="CD558" i="11"/>
  <c r="BZ558" i="11"/>
  <c r="CE558" i="11"/>
  <c r="CJ558" i="11"/>
  <c r="CM564" i="11"/>
  <c r="CI564" i="11"/>
  <c r="CE564" i="11"/>
  <c r="CA564" i="11"/>
  <c r="CK564" i="11"/>
  <c r="CF564" i="11"/>
  <c r="BZ564" i="11"/>
  <c r="CL564" i="11"/>
  <c r="CD564" i="11"/>
  <c r="CJ564" i="11"/>
  <c r="CC564" i="11"/>
  <c r="CH564" i="11"/>
  <c r="CB564" i="11"/>
  <c r="CC545" i="11"/>
  <c r="CG545" i="11"/>
  <c r="CA558" i="11"/>
  <c r="CF558" i="11"/>
  <c r="CK558" i="11"/>
  <c r="CG564" i="11"/>
  <c r="AN565" i="11"/>
  <c r="CL568" i="11"/>
  <c r="CH568" i="11"/>
  <c r="CD568" i="11"/>
  <c r="BZ568" i="11"/>
  <c r="CM568" i="11"/>
  <c r="CG568" i="11"/>
  <c r="CB568" i="11"/>
  <c r="CI568" i="11"/>
  <c r="CA568" i="11"/>
  <c r="CK568" i="11"/>
  <c r="CE568" i="11"/>
  <c r="CN568" i="11"/>
  <c r="CL570" i="11"/>
  <c r="CH570" i="11"/>
  <c r="CD570" i="11"/>
  <c r="BZ570" i="11"/>
  <c r="CM570" i="11"/>
  <c r="CG570" i="11"/>
  <c r="CB570" i="11"/>
  <c r="CK570" i="11"/>
  <c r="CF570" i="11"/>
  <c r="CA570" i="11"/>
  <c r="CN570" i="11"/>
  <c r="CI570" i="11"/>
  <c r="CC570" i="11"/>
  <c r="CE570" i="11"/>
  <c r="CC547" i="11"/>
  <c r="CG547" i="11"/>
  <c r="CC551" i="11"/>
  <c r="CG551" i="11"/>
  <c r="CC555" i="11"/>
  <c r="CG555" i="11"/>
  <c r="CC559" i="11"/>
  <c r="CG559" i="11"/>
  <c r="CC562" i="11"/>
  <c r="CG562" i="11"/>
  <c r="CF568" i="11"/>
  <c r="CJ570" i="11"/>
  <c r="CN567" i="11"/>
  <c r="CJ567" i="11"/>
  <c r="CF567" i="11"/>
  <c r="CB567" i="11"/>
  <c r="CD567" i="11"/>
  <c r="CI567" i="11"/>
  <c r="CA567" i="11"/>
  <c r="CG567" i="11"/>
  <c r="CL567" i="11"/>
  <c r="CK572" i="11"/>
  <c r="CG572" i="11"/>
  <c r="CL572" i="11"/>
  <c r="CF572" i="11"/>
  <c r="CB572" i="11"/>
  <c r="CN572" i="11"/>
  <c r="CI572" i="11"/>
  <c r="CD572" i="11"/>
  <c r="BZ572" i="11"/>
  <c r="CH572" i="11"/>
  <c r="CC565" i="11"/>
  <c r="CG565" i="11"/>
  <c r="CC566" i="11"/>
  <c r="CG566" i="11"/>
  <c r="CN569" i="11"/>
  <c r="CJ569" i="11"/>
  <c r="CF569" i="11"/>
  <c r="CB569" i="11"/>
  <c r="CD569" i="11"/>
  <c r="CI569" i="11"/>
  <c r="AW572" i="11"/>
  <c r="CE572" i="11"/>
  <c r="BI27" i="34"/>
  <c r="BH27" i="34" s="1"/>
  <c r="BI39" i="34"/>
  <c r="BI26" i="34"/>
  <c r="BI46" i="34"/>
  <c r="BI25" i="34"/>
  <c r="BI29" i="34"/>
  <c r="BH29" i="34" s="1"/>
  <c r="BI33" i="34"/>
  <c r="BH33" i="34" s="1"/>
  <c r="BI45" i="34"/>
  <c r="BI23" i="34"/>
  <c r="BI43" i="34"/>
  <c r="BI34" i="34"/>
  <c r="BH34" i="34" s="1"/>
  <c r="BI24" i="34"/>
  <c r="BI28" i="34"/>
  <c r="BH28" i="34" s="1"/>
  <c r="BA18" i="34"/>
  <c r="BA17" i="34"/>
  <c r="BA16" i="34"/>
  <c r="AU33" i="34"/>
  <c r="AT33" i="34" s="1"/>
  <c r="AT18" i="34"/>
  <c r="AM20" i="34"/>
  <c r="AF15" i="34"/>
  <c r="AF19" i="34"/>
  <c r="BB23" i="34"/>
  <c r="BB39" i="34"/>
  <c r="BB34" i="34"/>
  <c r="BA34" i="34" s="1"/>
  <c r="BB46" i="34"/>
  <c r="BB25" i="34"/>
  <c r="BB29" i="34"/>
  <c r="BA29" i="34" s="1"/>
  <c r="BB33" i="34"/>
  <c r="BA33" i="34" s="1"/>
  <c r="BB45" i="34"/>
  <c r="BB27" i="34"/>
  <c r="BA27" i="34" s="1"/>
  <c r="BB43" i="34"/>
  <c r="BB26" i="34"/>
  <c r="BB24" i="34"/>
  <c r="BB28" i="34"/>
  <c r="BA28" i="34" s="1"/>
  <c r="AU23" i="34"/>
  <c r="AU27" i="34"/>
  <c r="AT27" i="34" s="1"/>
  <c r="AU39" i="34"/>
  <c r="AU43" i="34"/>
  <c r="AT17" i="34"/>
  <c r="AT21" i="34"/>
  <c r="AU26" i="34"/>
  <c r="AU30" i="34"/>
  <c r="AT30" i="34" s="1"/>
  <c r="AU34" i="34"/>
  <c r="AT34" i="34" s="1"/>
  <c r="AU25" i="34"/>
  <c r="AU29" i="34"/>
  <c r="AT29" i="34" s="1"/>
  <c r="AU45" i="34"/>
  <c r="AU24" i="34"/>
  <c r="AU28" i="34"/>
  <c r="AT28" i="34" s="1"/>
  <c r="AN23" i="34"/>
  <c r="AN27" i="34"/>
  <c r="AM27" i="34" s="1"/>
  <c r="AN39" i="34"/>
  <c r="AN43" i="34"/>
  <c r="AM17" i="34"/>
  <c r="AM21" i="34"/>
  <c r="AN26" i="34"/>
  <c r="AN30" i="34"/>
  <c r="AM30" i="34" s="1"/>
  <c r="AN34" i="34"/>
  <c r="AM34" i="34" s="1"/>
  <c r="AN25" i="34"/>
  <c r="AN29" i="34"/>
  <c r="AM29" i="34" s="1"/>
  <c r="AN45" i="34"/>
  <c r="AN24" i="34"/>
  <c r="AN28" i="34"/>
  <c r="AM28" i="34" s="1"/>
  <c r="AG25" i="34"/>
  <c r="AG41" i="34"/>
  <c r="AG45" i="34"/>
  <c r="AG24" i="34"/>
  <c r="AG28" i="34"/>
  <c r="AF28" i="34" s="1"/>
  <c r="AG32" i="34"/>
  <c r="AF32" i="34" s="1"/>
  <c r="AG23" i="34"/>
  <c r="AG27" i="34"/>
  <c r="AF27" i="34" s="1"/>
  <c r="AG43" i="34"/>
  <c r="AF21" i="34"/>
  <c r="AG26" i="34"/>
  <c r="AG30" i="34"/>
  <c r="AF30" i="34" s="1"/>
  <c r="S16" i="30"/>
  <c r="S14" i="30"/>
  <c r="S15" i="30" s="1"/>
  <c r="S11" i="30"/>
  <c r="S10" i="30"/>
  <c r="S7" i="30"/>
  <c r="AR539" i="11" l="1"/>
  <c r="AT491" i="11"/>
  <c r="AU537" i="11"/>
  <c r="AN536" i="11"/>
  <c r="AT553" i="11"/>
  <c r="AU505" i="11"/>
  <c r="AY566" i="11"/>
  <c r="AY558" i="11"/>
  <c r="AY550" i="11"/>
  <c r="AY542" i="11"/>
  <c r="AY534" i="11"/>
  <c r="AY518" i="11"/>
  <c r="AY510" i="11"/>
  <c r="AY502" i="11"/>
  <c r="AY565" i="11"/>
  <c r="AY549" i="11"/>
  <c r="AY541" i="11"/>
  <c r="AY533" i="11"/>
  <c r="AY525" i="11"/>
  <c r="AY509" i="11"/>
  <c r="AY501" i="11"/>
  <c r="AY564" i="11"/>
  <c r="AY556" i="11"/>
  <c r="AY548" i="11"/>
  <c r="AY540" i="11"/>
  <c r="AY508" i="11"/>
  <c r="AY500" i="11"/>
  <c r="AY492" i="11"/>
  <c r="AY567" i="11"/>
  <c r="AY559" i="11"/>
  <c r="AY551" i="11"/>
  <c r="AY543" i="11"/>
  <c r="AY535" i="11"/>
  <c r="AY519" i="11"/>
  <c r="AY511" i="11"/>
  <c r="AY503" i="11"/>
  <c r="AY495" i="11"/>
  <c r="AY562" i="11"/>
  <c r="AY546" i="11"/>
  <c r="AY538" i="11"/>
  <c r="AY530" i="11"/>
  <c r="AY522" i="11"/>
  <c r="AY514" i="11"/>
  <c r="AY506" i="11"/>
  <c r="AY561" i="11"/>
  <c r="AY553" i="11"/>
  <c r="AY537" i="11"/>
  <c r="AY529" i="11"/>
  <c r="AY521" i="11"/>
  <c r="AY505" i="11"/>
  <c r="AY552" i="11"/>
  <c r="AY544" i="11"/>
  <c r="AY536" i="11"/>
  <c r="AY528" i="11"/>
  <c r="AY520" i="11"/>
  <c r="AY512" i="11"/>
  <c r="AY504" i="11"/>
  <c r="AY496" i="11"/>
  <c r="AY572" i="11"/>
  <c r="AY555" i="11"/>
  <c r="AY539" i="11"/>
  <c r="AY531" i="11"/>
  <c r="AY523" i="11"/>
  <c r="AY507" i="11"/>
  <c r="AY499" i="11"/>
  <c r="AY491" i="11"/>
  <c r="AQ525" i="11"/>
  <c r="AJ551" i="11"/>
  <c r="BP499" i="11"/>
  <c r="AV566" i="11"/>
  <c r="AV519" i="11"/>
  <c r="AT568" i="11"/>
  <c r="AU531" i="11"/>
  <c r="AL499" i="11"/>
  <c r="BI559" i="11"/>
  <c r="BQ512" i="11"/>
  <c r="AJ523" i="11"/>
  <c r="BR567" i="11"/>
  <c r="BP535" i="11"/>
  <c r="AL551" i="11"/>
  <c r="AX558" i="11"/>
  <c r="BI519" i="11"/>
  <c r="BN551" i="11"/>
  <c r="AR503" i="11"/>
  <c r="AR491" i="11"/>
  <c r="AX544" i="11"/>
  <c r="AL531" i="11"/>
  <c r="AK534" i="11"/>
  <c r="BO559" i="11"/>
  <c r="AT546" i="11"/>
  <c r="BJ519" i="11"/>
  <c r="AL495" i="11"/>
  <c r="AN549" i="11"/>
  <c r="BP491" i="11"/>
  <c r="BR528" i="11"/>
  <c r="BQ536" i="11"/>
  <c r="AO535" i="11"/>
  <c r="AX499" i="11"/>
  <c r="AL517" i="11"/>
  <c r="AO527" i="11"/>
  <c r="BH549" i="11"/>
  <c r="AL562" i="11"/>
  <c r="BM547" i="11"/>
  <c r="BP527" i="11"/>
  <c r="BS565" i="11"/>
  <c r="AJ549" i="11"/>
  <c r="BI548" i="11"/>
  <c r="BL512" i="11"/>
  <c r="BJ534" i="11"/>
  <c r="BN495" i="11"/>
  <c r="AM544" i="11"/>
  <c r="AV517" i="11"/>
  <c r="AM572" i="11"/>
  <c r="AR557" i="11"/>
  <c r="AL544" i="11"/>
  <c r="BS505" i="11"/>
  <c r="AO569" i="11"/>
  <c r="AU548" i="11"/>
  <c r="AT549" i="11"/>
  <c r="AU501" i="11"/>
  <c r="AJ567" i="11"/>
  <c r="BL546" i="11"/>
  <c r="BN542" i="11"/>
  <c r="AT572" i="11"/>
  <c r="BE531" i="11"/>
  <c r="DN531" i="11" s="1"/>
  <c r="AL503" i="11"/>
  <c r="BF519" i="11"/>
  <c r="AW523" i="11"/>
  <c r="AT503" i="11"/>
  <c r="AU566" i="11"/>
  <c r="AP553" i="11"/>
  <c r="AN547" i="11"/>
  <c r="BP519" i="11"/>
  <c r="BP507" i="11"/>
  <c r="AV511" i="11"/>
  <c r="AX503" i="11"/>
  <c r="AK572" i="11"/>
  <c r="BO565" i="11"/>
  <c r="BH567" i="11"/>
  <c r="AK559" i="11"/>
  <c r="I559" i="11" s="1"/>
  <c r="AW547" i="11"/>
  <c r="AX547" i="11"/>
  <c r="BN499" i="11"/>
  <c r="AX559" i="11"/>
  <c r="BP503" i="11"/>
  <c r="AX497" i="11"/>
  <c r="BM511" i="11"/>
  <c r="BF565" i="11"/>
  <c r="AK565" i="11"/>
  <c r="AX551" i="11"/>
  <c r="AQ544" i="11"/>
  <c r="BN534" i="11"/>
  <c r="AS534" i="11"/>
  <c r="BP559" i="11"/>
  <c r="AO531" i="11"/>
  <c r="AO515" i="11"/>
  <c r="BQ493" i="11"/>
  <c r="BG498" i="11"/>
  <c r="AJ503" i="11"/>
  <c r="AP545" i="11"/>
  <c r="AL541" i="11"/>
  <c r="BM562" i="11"/>
  <c r="BR550" i="11"/>
  <c r="BS562" i="11"/>
  <c r="BN507" i="11"/>
  <c r="AN551" i="11"/>
  <c r="AJ491" i="11"/>
  <c r="BE525" i="11"/>
  <c r="DN525" i="11" s="1"/>
  <c r="AN538" i="11"/>
  <c r="AR559" i="11"/>
  <c r="BP545" i="11"/>
  <c r="AJ515" i="11"/>
  <c r="AT527" i="11"/>
  <c r="AT523" i="11"/>
  <c r="AW544" i="11"/>
  <c r="AU511" i="11"/>
  <c r="AW503" i="11"/>
  <c r="AV509" i="11"/>
  <c r="AX491" i="11"/>
  <c r="BM527" i="11"/>
  <c r="BO562" i="11"/>
  <c r="BE507" i="11"/>
  <c r="CT507" i="11" s="1"/>
  <c r="BR534" i="11"/>
  <c r="BH513" i="11"/>
  <c r="BM543" i="11"/>
  <c r="AJ511" i="11"/>
  <c r="AP565" i="11"/>
  <c r="AQ556" i="11"/>
  <c r="BR562" i="11"/>
  <c r="AV534" i="11"/>
  <c r="BP495" i="11"/>
  <c r="AL507" i="11"/>
  <c r="BS495" i="11"/>
  <c r="AX525" i="11"/>
  <c r="BS507" i="11"/>
  <c r="AL555" i="11"/>
  <c r="BQ527" i="11"/>
  <c r="AS510" i="11"/>
  <c r="BI503" i="11"/>
  <c r="BE495" i="11"/>
  <c r="DN495" i="11" s="1"/>
  <c r="AL559" i="11"/>
  <c r="BN547" i="11"/>
  <c r="AV565" i="11"/>
  <c r="AU555" i="11"/>
  <c r="BP515" i="11"/>
  <c r="AR551" i="11"/>
  <c r="BH540" i="11"/>
  <c r="BE535" i="11"/>
  <c r="CT535" i="11" s="1"/>
  <c r="AJ527" i="11"/>
  <c r="BR524" i="11"/>
  <c r="AO526" i="11"/>
  <c r="BE519" i="11"/>
  <c r="CT519" i="11" s="1"/>
  <c r="AW495" i="11"/>
  <c r="AX509" i="11"/>
  <c r="AX537" i="11"/>
  <c r="BP549" i="11"/>
  <c r="AV569" i="11"/>
  <c r="AN562" i="11"/>
  <c r="BK537" i="11"/>
  <c r="AS491" i="11"/>
  <c r="BG494" i="11"/>
  <c r="BE559" i="11"/>
  <c r="CT559" i="11" s="1"/>
  <c r="BJ518" i="11"/>
  <c r="AK535" i="11"/>
  <c r="I535" i="11" s="1"/>
  <c r="BF510" i="11"/>
  <c r="BL513" i="11"/>
  <c r="AW502" i="11"/>
  <c r="AS540" i="11"/>
  <c r="AW506" i="11"/>
  <c r="BF520" i="11"/>
  <c r="AK520" i="11"/>
  <c r="AL534" i="11"/>
  <c r="BI541" i="11"/>
  <c r="CT548" i="11"/>
  <c r="BN555" i="11"/>
  <c r="BP525" i="11"/>
  <c r="BP562" i="11"/>
  <c r="BS555" i="11"/>
  <c r="AS552" i="11"/>
  <c r="AU541" i="11"/>
  <c r="BS541" i="11"/>
  <c r="AX529" i="11"/>
  <c r="BK531" i="11"/>
  <c r="BG537" i="11"/>
  <c r="AP509" i="11"/>
  <c r="AL515" i="11"/>
  <c r="AJ499" i="11"/>
  <c r="BO511" i="11"/>
  <c r="AU493" i="11"/>
  <c r="AV520" i="11"/>
  <c r="BQ520" i="11"/>
  <c r="AN507" i="11"/>
  <c r="BI507" i="11"/>
  <c r="BL506" i="11"/>
  <c r="AQ506" i="11"/>
  <c r="AU551" i="11"/>
  <c r="BI555" i="11"/>
  <c r="AK545" i="11"/>
  <c r="BH553" i="11"/>
  <c r="AR541" i="11"/>
  <c r="BQ532" i="11"/>
  <c r="AX515" i="11"/>
  <c r="AX517" i="11"/>
  <c r="AV513" i="11"/>
  <c r="BI495" i="11"/>
  <c r="CT551" i="11"/>
  <c r="AN499" i="11"/>
  <c r="BI499" i="11"/>
  <c r="BH525" i="11"/>
  <c r="AM525" i="11"/>
  <c r="BL502" i="11"/>
  <c r="AQ502" i="11"/>
  <c r="BG525" i="11"/>
  <c r="AL525" i="11"/>
  <c r="AQ548" i="11"/>
  <c r="AN556" i="11"/>
  <c r="AW516" i="11"/>
  <c r="BQ497" i="11"/>
  <c r="BQ501" i="11"/>
  <c r="AX511" i="11"/>
  <c r="AT507" i="11"/>
  <c r="AR567" i="11"/>
  <c r="BM567" i="11"/>
  <c r="AR525" i="11"/>
  <c r="BM525" i="11"/>
  <c r="BL520" i="11"/>
  <c r="AQ520" i="11"/>
  <c r="BO499" i="11"/>
  <c r="AT499" i="11"/>
  <c r="BL521" i="11"/>
  <c r="AQ521" i="11"/>
  <c r="BI511" i="11"/>
  <c r="AN511" i="11"/>
  <c r="AW498" i="11"/>
  <c r="BR498" i="11"/>
  <c r="BH537" i="11"/>
  <c r="AM537" i="11"/>
  <c r="AM521" i="11"/>
  <c r="BH521" i="11"/>
  <c r="BE521" i="11"/>
  <c r="AJ521" i="11"/>
  <c r="AV521" i="11"/>
  <c r="BQ521" i="11"/>
  <c r="BF569" i="11"/>
  <c r="AK569" i="11"/>
  <c r="BP567" i="11"/>
  <c r="BP547" i="11"/>
  <c r="AU523" i="11"/>
  <c r="AX501" i="11"/>
  <c r="AM536" i="11"/>
  <c r="AV547" i="11"/>
  <c r="BQ547" i="11"/>
  <c r="BH510" i="11"/>
  <c r="AM510" i="11"/>
  <c r="BR527" i="11"/>
  <c r="AW527" i="11"/>
  <c r="AR521" i="11"/>
  <c r="BM521" i="11"/>
  <c r="AK527" i="11"/>
  <c r="BF527" i="11"/>
  <c r="AX519" i="11"/>
  <c r="AJ565" i="11"/>
  <c r="BE565" i="11"/>
  <c r="BG511" i="11"/>
  <c r="AL511" i="11"/>
  <c r="AW494" i="11"/>
  <c r="BR494" i="11"/>
  <c r="BO537" i="11"/>
  <c r="AT537" i="11"/>
  <c r="AO510" i="11"/>
  <c r="BJ510" i="11"/>
  <c r="BP569" i="11"/>
  <c r="AU569" i="11"/>
  <c r="AL521" i="11"/>
  <c r="BG521" i="11"/>
  <c r="BP565" i="11"/>
  <c r="AK566" i="11"/>
  <c r="AW559" i="11"/>
  <c r="AM558" i="11"/>
  <c r="BJ551" i="11"/>
  <c r="AN557" i="11"/>
  <c r="BO531" i="11"/>
  <c r="AT515" i="11"/>
  <c r="AO523" i="11"/>
  <c r="AU536" i="11"/>
  <c r="AL491" i="11"/>
  <c r="AV505" i="11"/>
  <c r="AX534" i="11"/>
  <c r="AX535" i="11"/>
  <c r="AP493" i="11"/>
  <c r="BK559" i="11"/>
  <c r="AP559" i="11"/>
  <c r="AP527" i="11"/>
  <c r="BK527" i="11"/>
  <c r="AN491" i="11"/>
  <c r="BI491" i="11"/>
  <c r="BE562" i="11"/>
  <c r="AJ562" i="11"/>
  <c r="BL498" i="11"/>
  <c r="AQ498" i="11"/>
  <c r="BL494" i="11"/>
  <c r="AQ494" i="11"/>
  <c r="AK547" i="11"/>
  <c r="BF547" i="11"/>
  <c r="BP521" i="11"/>
  <c r="AU521" i="11"/>
  <c r="BO495" i="11"/>
  <c r="AT495" i="11"/>
  <c r="BG527" i="11"/>
  <c r="AL527" i="11"/>
  <c r="BN515" i="11"/>
  <c r="AS515" i="11"/>
  <c r="AX513" i="11"/>
  <c r="AX531" i="11"/>
  <c r="BS540" i="11"/>
  <c r="AX533" i="11"/>
  <c r="AX523" i="11"/>
  <c r="AX543" i="11"/>
  <c r="AX545" i="11"/>
  <c r="EL3" i="17"/>
  <c r="BI527" i="11"/>
  <c r="AN527" i="11"/>
  <c r="BE569" i="11"/>
  <c r="AJ569" i="11"/>
  <c r="AP551" i="11"/>
  <c r="BK551" i="11"/>
  <c r="BK547" i="11"/>
  <c r="AP547" i="11"/>
  <c r="AM569" i="11"/>
  <c r="BH569" i="11"/>
  <c r="BJ565" i="11"/>
  <c r="AO565" i="11"/>
  <c r="BK562" i="11"/>
  <c r="AP562" i="11"/>
  <c r="BQ559" i="11"/>
  <c r="AV559" i="11"/>
  <c r="BG547" i="11"/>
  <c r="AL547" i="11"/>
  <c r="AT555" i="11"/>
  <c r="BO555" i="11"/>
  <c r="BF555" i="11"/>
  <c r="AK555" i="11"/>
  <c r="AV529" i="11"/>
  <c r="BQ529" i="11"/>
  <c r="AP517" i="11"/>
  <c r="BK517" i="11"/>
  <c r="AP535" i="11"/>
  <c r="BK535" i="11"/>
  <c r="AL535" i="11"/>
  <c r="BG535" i="11"/>
  <c r="BR531" i="11"/>
  <c r="AW531" i="11"/>
  <c r="BM531" i="11"/>
  <c r="AR531" i="11"/>
  <c r="BF528" i="11"/>
  <c r="AK528" i="11"/>
  <c r="AP519" i="11"/>
  <c r="BK519" i="11"/>
  <c r="BR519" i="11"/>
  <c r="AW519" i="11"/>
  <c r="AP511" i="11"/>
  <c r="BK511" i="11"/>
  <c r="AV507" i="11"/>
  <c r="BQ507" i="11"/>
  <c r="AV503" i="11"/>
  <c r="BQ503" i="11"/>
  <c r="AV499" i="11"/>
  <c r="BQ499" i="11"/>
  <c r="AV495" i="11"/>
  <c r="BQ495" i="11"/>
  <c r="AV491" i="11"/>
  <c r="BQ491" i="11"/>
  <c r="BJ566" i="11"/>
  <c r="AO566" i="11"/>
  <c r="BE557" i="11"/>
  <c r="AJ557" i="11"/>
  <c r="BP529" i="11"/>
  <c r="AU529" i="11"/>
  <c r="BQ524" i="11"/>
  <c r="AV524" i="11"/>
  <c r="BR515" i="11"/>
  <c r="AW515" i="11"/>
  <c r="BE513" i="11"/>
  <c r="AJ513" i="11"/>
  <c r="BG513" i="11"/>
  <c r="AL513" i="11"/>
  <c r="AJ509" i="11"/>
  <c r="BE509" i="11"/>
  <c r="AL545" i="11"/>
  <c r="BG545" i="11"/>
  <c r="BM545" i="11"/>
  <c r="AR545" i="11"/>
  <c r="AT545" i="11"/>
  <c r="BO545" i="11"/>
  <c r="AM505" i="11"/>
  <c r="BH505" i="11"/>
  <c r="AJ501" i="11"/>
  <c r="BE501" i="11"/>
  <c r="BK497" i="11"/>
  <c r="AP497" i="11"/>
  <c r="BH532" i="11"/>
  <c r="AM532" i="11"/>
  <c r="BM497" i="11"/>
  <c r="AR497" i="11"/>
  <c r="AO560" i="11"/>
  <c r="AT533" i="11"/>
  <c r="BK513" i="11"/>
  <c r="AW507" i="11"/>
  <c r="AW491" i="11"/>
  <c r="AX527" i="11"/>
  <c r="BS493" i="11"/>
  <c r="AP534" i="11"/>
  <c r="BK534" i="11"/>
  <c r="AP525" i="11"/>
  <c r="BK525" i="11"/>
  <c r="BL569" i="11"/>
  <c r="AQ569" i="11"/>
  <c r="BQ551" i="11"/>
  <c r="AV551" i="11"/>
  <c r="DN548" i="11"/>
  <c r="BE547" i="11"/>
  <c r="AJ547" i="11"/>
  <c r="AL565" i="11"/>
  <c r="BG565" i="11"/>
  <c r="AV562" i="11"/>
  <c r="BQ562" i="11"/>
  <c r="AO559" i="11"/>
  <c r="BJ559" i="11"/>
  <c r="BE555" i="11"/>
  <c r="AJ555" i="11"/>
  <c r="BK555" i="11"/>
  <c r="AP555" i="11"/>
  <c r="BN550" i="11"/>
  <c r="AS550" i="11"/>
  <c r="AV515" i="11"/>
  <c r="BQ515" i="11"/>
  <c r="BM535" i="11"/>
  <c r="AR535" i="11"/>
  <c r="AL533" i="11"/>
  <c r="BG533" i="11"/>
  <c r="BI531" i="11"/>
  <c r="AN531" i="11"/>
  <c r="BM515" i="11"/>
  <c r="AR515" i="11"/>
  <c r="AW511" i="11"/>
  <c r="BR511" i="11"/>
  <c r="BJ507" i="11"/>
  <c r="AO507" i="11"/>
  <c r="BJ503" i="11"/>
  <c r="AO503" i="11"/>
  <c r="BJ499" i="11"/>
  <c r="AO499" i="11"/>
  <c r="BJ495" i="11"/>
  <c r="AO495" i="11"/>
  <c r="BJ491" i="11"/>
  <c r="AO491" i="11"/>
  <c r="BH568" i="11"/>
  <c r="AM568" i="11"/>
  <c r="AW566" i="11"/>
  <c r="BR566" i="11"/>
  <c r="BI566" i="11"/>
  <c r="AN566" i="11"/>
  <c r="AT566" i="11"/>
  <c r="BO566" i="11"/>
  <c r="AU560" i="11"/>
  <c r="BP560" i="11"/>
  <c r="BK529" i="11"/>
  <c r="AP529" i="11"/>
  <c r="BG529" i="11"/>
  <c r="AL529" i="11"/>
  <c r="AK523" i="11"/>
  <c r="BF523" i="11"/>
  <c r="AQ517" i="11"/>
  <c r="BL517" i="11"/>
  <c r="AP515" i="11"/>
  <c r="BK515" i="11"/>
  <c r="AW545" i="11"/>
  <c r="BR545" i="11"/>
  <c r="BP513" i="11"/>
  <c r="AU513" i="11"/>
  <c r="AR513" i="11"/>
  <c r="BM513" i="11"/>
  <c r="BM509" i="11"/>
  <c r="AR509" i="11"/>
  <c r="AJ493" i="11"/>
  <c r="BE493" i="11"/>
  <c r="BI545" i="11"/>
  <c r="AN545" i="11"/>
  <c r="AP541" i="11"/>
  <c r="BK541" i="11"/>
  <c r="AV541" i="11"/>
  <c r="BQ541" i="11"/>
  <c r="BE541" i="11"/>
  <c r="AJ541" i="11"/>
  <c r="BM501" i="11"/>
  <c r="AR501" i="11"/>
  <c r="AU532" i="11"/>
  <c r="BP532" i="11"/>
  <c r="BQ516" i="11"/>
  <c r="AV516" i="11"/>
  <c r="AM497" i="11"/>
  <c r="BH497" i="11"/>
  <c r="AX566" i="11"/>
  <c r="AP521" i="11"/>
  <c r="BK521" i="11"/>
  <c r="AW569" i="11"/>
  <c r="BR569" i="11"/>
  <c r="BJ547" i="11"/>
  <c r="AO547" i="11"/>
  <c r="BG540" i="11"/>
  <c r="AL540" i="11"/>
  <c r="AR565" i="11"/>
  <c r="BM565" i="11"/>
  <c r="AO562" i="11"/>
  <c r="BJ562" i="11"/>
  <c r="BR555" i="11"/>
  <c r="AW555" i="11"/>
  <c r="BM555" i="11"/>
  <c r="AR555" i="11"/>
  <c r="AV555" i="11"/>
  <c r="BQ555" i="11"/>
  <c r="BI515" i="11"/>
  <c r="AN515" i="11"/>
  <c r="AL566" i="11"/>
  <c r="BG566" i="11"/>
  <c r="AV535" i="11"/>
  <c r="BQ535" i="11"/>
  <c r="BI535" i="11"/>
  <c r="AN535" i="11"/>
  <c r="BR535" i="11"/>
  <c r="AW535" i="11"/>
  <c r="AV531" i="11"/>
  <c r="BQ531" i="11"/>
  <c r="AM529" i="11"/>
  <c r="BH529" i="11"/>
  <c r="BL524" i="11"/>
  <c r="AQ524" i="11"/>
  <c r="BN519" i="11"/>
  <c r="AS519" i="11"/>
  <c r="BG519" i="11"/>
  <c r="AL519" i="11"/>
  <c r="I519" i="11" s="1"/>
  <c r="BM517" i="11"/>
  <c r="AR517" i="11"/>
  <c r="AK515" i="11"/>
  <c r="BF515" i="11"/>
  <c r="BJ511" i="11"/>
  <c r="AO511" i="11"/>
  <c r="BF507" i="11"/>
  <c r="AK507" i="11"/>
  <c r="I507" i="11" s="1"/>
  <c r="BF503" i="11"/>
  <c r="AK503" i="11"/>
  <c r="BF499" i="11"/>
  <c r="AK499" i="11"/>
  <c r="BF495" i="11"/>
  <c r="AK495" i="11"/>
  <c r="I495" i="11" s="1"/>
  <c r="BF491" i="11"/>
  <c r="AK491" i="11"/>
  <c r="AJ560" i="11"/>
  <c r="BE560" i="11"/>
  <c r="AL558" i="11"/>
  <c r="BG558" i="11"/>
  <c r="BE556" i="11"/>
  <c r="AJ556" i="11"/>
  <c r="BM529" i="11"/>
  <c r="AR529" i="11"/>
  <c r="BM523" i="11"/>
  <c r="AR523" i="11"/>
  <c r="AP523" i="11"/>
  <c r="BK523" i="11"/>
  <c r="BH517" i="11"/>
  <c r="AM517" i="11"/>
  <c r="AM509" i="11"/>
  <c r="BH509" i="11"/>
  <c r="BM493" i="11"/>
  <c r="AR493" i="11"/>
  <c r="BQ545" i="11"/>
  <c r="AV545" i="11"/>
  <c r="AJ545" i="11"/>
  <c r="BE545" i="11"/>
  <c r="AJ505" i="11"/>
  <c r="BE505" i="11"/>
  <c r="BP497" i="11"/>
  <c r="AU497" i="11"/>
  <c r="AS541" i="11"/>
  <c r="BN541" i="11"/>
  <c r="BF541" i="11"/>
  <c r="AK541" i="11"/>
  <c r="AO541" i="11"/>
  <c r="BJ541" i="11"/>
  <c r="AM501" i="11"/>
  <c r="BH501" i="11"/>
  <c r="AK516" i="11"/>
  <c r="BF516" i="11"/>
  <c r="AS566" i="11"/>
  <c r="AL550" i="11"/>
  <c r="AU556" i="11"/>
  <c r="AW499" i="11"/>
  <c r="AS527" i="11"/>
  <c r="BN527" i="11"/>
  <c r="BM569" i="11"/>
  <c r="AR569" i="11"/>
  <c r="BF551" i="11"/>
  <c r="AK551" i="11"/>
  <c r="AT547" i="11"/>
  <c r="BO547" i="11"/>
  <c r="AW540" i="11"/>
  <c r="BR540" i="11"/>
  <c r="AW565" i="11"/>
  <c r="BR565" i="11"/>
  <c r="AK562" i="11"/>
  <c r="BF562" i="11"/>
  <c r="AQ558" i="11"/>
  <c r="BL558" i="11"/>
  <c r="AT535" i="11"/>
  <c r="BO535" i="11"/>
  <c r="BK533" i="11"/>
  <c r="AP533" i="11"/>
  <c r="AK531" i="11"/>
  <c r="I531" i="11" s="1"/>
  <c r="BF531" i="11"/>
  <c r="AQ528" i="11"/>
  <c r="BL528" i="11"/>
  <c r="BN523" i="11"/>
  <c r="AS523" i="11"/>
  <c r="BM519" i="11"/>
  <c r="AR519" i="11"/>
  <c r="BE517" i="11"/>
  <c r="AJ517" i="11"/>
  <c r="AK511" i="11"/>
  <c r="BF511" i="11"/>
  <c r="AU510" i="11"/>
  <c r="BP510" i="11"/>
  <c r="BK507" i="11"/>
  <c r="AP507" i="11"/>
  <c r="BK503" i="11"/>
  <c r="AP503" i="11"/>
  <c r="BK499" i="11"/>
  <c r="AP499" i="11"/>
  <c r="BK495" i="11"/>
  <c r="AP495" i="11"/>
  <c r="BK491" i="11"/>
  <c r="AP491" i="11"/>
  <c r="AR566" i="11"/>
  <c r="BM566" i="11"/>
  <c r="AJ566" i="11"/>
  <c r="BE566" i="11"/>
  <c r="BI560" i="11"/>
  <c r="AN560" i="11"/>
  <c r="BN558" i="11"/>
  <c r="AS558" i="11"/>
  <c r="BP557" i="11"/>
  <c r="AU557" i="11"/>
  <c r="AK556" i="11"/>
  <c r="BF556" i="11"/>
  <c r="BE529" i="11"/>
  <c r="AJ529" i="11"/>
  <c r="AK524" i="11"/>
  <c r="BF524" i="11"/>
  <c r="AN523" i="11"/>
  <c r="BI523" i="11"/>
  <c r="AV523" i="11"/>
  <c r="BQ523" i="11"/>
  <c r="BP517" i="11"/>
  <c r="AU517" i="11"/>
  <c r="BK505" i="11"/>
  <c r="AP505" i="11"/>
  <c r="AM493" i="11"/>
  <c r="BH493" i="11"/>
  <c r="BN545" i="11"/>
  <c r="AS545" i="11"/>
  <c r="AO545" i="11"/>
  <c r="BJ545" i="11"/>
  <c r="BM505" i="11"/>
  <c r="AR505" i="11"/>
  <c r="BO541" i="11"/>
  <c r="AT541" i="11"/>
  <c r="AT526" i="11"/>
  <c r="BO526" i="11"/>
  <c r="BL516" i="11"/>
  <c r="AQ516" i="11"/>
  <c r="AJ497" i="11"/>
  <c r="BE497" i="11"/>
  <c r="BL567" i="11"/>
  <c r="AQ567" i="11"/>
  <c r="BK567" i="11"/>
  <c r="AP567" i="11"/>
  <c r="BI544" i="11"/>
  <c r="AN544" i="11"/>
  <c r="BE540" i="11"/>
  <c r="AJ540" i="11"/>
  <c r="BF542" i="11"/>
  <c r="AK542" i="11"/>
  <c r="BO542" i="11"/>
  <c r="AT542" i="11"/>
  <c r="BL559" i="11"/>
  <c r="AQ559" i="11"/>
  <c r="BL551" i="11"/>
  <c r="AQ551" i="11"/>
  <c r="BS570" i="11"/>
  <c r="AX570" i="11"/>
  <c r="BG570" i="11"/>
  <c r="AL570" i="11"/>
  <c r="BI570" i="11"/>
  <c r="AN570" i="11"/>
  <c r="BL564" i="11"/>
  <c r="AQ564" i="11"/>
  <c r="BO558" i="11"/>
  <c r="AT558" i="11"/>
  <c r="BM558" i="11"/>
  <c r="AR558" i="11"/>
  <c r="BF560" i="11"/>
  <c r="AK560" i="11"/>
  <c r="BM560" i="11"/>
  <c r="AR560" i="11"/>
  <c r="BO560" i="11"/>
  <c r="AT560" i="11"/>
  <c r="AO556" i="11"/>
  <c r="BJ556" i="11"/>
  <c r="BG556" i="11"/>
  <c r="AL556" i="11"/>
  <c r="AT550" i="11"/>
  <c r="BO550" i="11"/>
  <c r="BG549" i="11"/>
  <c r="AL549" i="11"/>
  <c r="BJ549" i="11"/>
  <c r="AO549" i="11"/>
  <c r="AK548" i="11"/>
  <c r="I548" i="11" s="1"/>
  <c r="BF548" i="11"/>
  <c r="BL557" i="11"/>
  <c r="AQ557" i="11"/>
  <c r="BN557" i="11"/>
  <c r="AS557" i="11"/>
  <c r="BN563" i="11"/>
  <c r="AS563" i="11"/>
  <c r="AX546" i="11"/>
  <c r="BS546" i="11"/>
  <c r="AS546" i="11"/>
  <c r="BN546" i="11"/>
  <c r="AJ546" i="11"/>
  <c r="BE546" i="11"/>
  <c r="BQ543" i="11"/>
  <c r="AV543" i="11"/>
  <c r="BK540" i="11"/>
  <c r="AP540" i="11"/>
  <c r="BM534" i="11"/>
  <c r="AR534" i="11"/>
  <c r="BH531" i="11"/>
  <c r="AM531" i="11"/>
  <c r="BH523" i="11"/>
  <c r="AM523" i="11"/>
  <c r="BH515" i="11"/>
  <c r="AM515" i="11"/>
  <c r="BP534" i="11"/>
  <c r="AU534" i="11"/>
  <c r="BK568" i="11"/>
  <c r="AP568" i="11"/>
  <c r="BK558" i="11"/>
  <c r="AP558" i="11"/>
  <c r="BH541" i="11"/>
  <c r="AM541" i="11"/>
  <c r="BK543" i="11"/>
  <c r="AP543" i="11"/>
  <c r="BM542" i="11"/>
  <c r="AR542" i="11"/>
  <c r="BK569" i="11"/>
  <c r="AP569" i="11"/>
  <c r="BH566" i="11"/>
  <c r="AM566" i="11"/>
  <c r="AM564" i="11"/>
  <c r="BH564" i="11"/>
  <c r="BE564" i="11"/>
  <c r="AJ564" i="11"/>
  <c r="BJ564" i="11"/>
  <c r="AO564" i="11"/>
  <c r="AN553" i="11"/>
  <c r="BI553" i="11"/>
  <c r="BG553" i="11"/>
  <c r="AL553" i="11"/>
  <c r="BJ553" i="11"/>
  <c r="AO553" i="11"/>
  <c r="AN563" i="11"/>
  <c r="BI563" i="11"/>
  <c r="BF563" i="11"/>
  <c r="AK563" i="11"/>
  <c r="BM563" i="11"/>
  <c r="AR563" i="11"/>
  <c r="BO563" i="11"/>
  <c r="AT563" i="11"/>
  <c r="BJ543" i="11"/>
  <c r="AO543" i="11"/>
  <c r="BE533" i="11"/>
  <c r="AJ533" i="11"/>
  <c r="BF533" i="11"/>
  <c r="AK533" i="11"/>
  <c r="BM532" i="11"/>
  <c r="AR532" i="11"/>
  <c r="BO529" i="11"/>
  <c r="AT529" i="11"/>
  <c r="BN529" i="11"/>
  <c r="AS529" i="11"/>
  <c r="BE528" i="11"/>
  <c r="AJ528" i="11"/>
  <c r="BI525" i="11"/>
  <c r="AN525" i="11"/>
  <c r="BR525" i="11"/>
  <c r="AW525" i="11"/>
  <c r="BF521" i="11"/>
  <c r="AK521" i="11"/>
  <c r="BP520" i="11"/>
  <c r="AU520" i="11"/>
  <c r="BJ517" i="11"/>
  <c r="AO517" i="11"/>
  <c r="BJ516" i="11"/>
  <c r="AO516" i="11"/>
  <c r="BO513" i="11"/>
  <c r="AT513" i="11"/>
  <c r="BN513" i="11"/>
  <c r="AS513" i="11"/>
  <c r="BI572" i="11"/>
  <c r="AN572" i="11"/>
  <c r="BK572" i="11"/>
  <c r="AP572" i="11"/>
  <c r="AU568" i="11"/>
  <c r="BP568" i="11"/>
  <c r="BL568" i="11"/>
  <c r="AQ568" i="11"/>
  <c r="BM568" i="11"/>
  <c r="AR568" i="11"/>
  <c r="BF550" i="11"/>
  <c r="AK550" i="11"/>
  <c r="BI550" i="11"/>
  <c r="AN550" i="11"/>
  <c r="AO548" i="11"/>
  <c r="BJ548" i="11"/>
  <c r="BG548" i="11"/>
  <c r="AL548" i="11"/>
  <c r="BE561" i="11"/>
  <c r="AJ561" i="11"/>
  <c r="BL561" i="11"/>
  <c r="AQ561" i="11"/>
  <c r="BN561" i="11"/>
  <c r="AS561" i="11"/>
  <c r="BQ552" i="11"/>
  <c r="AV552" i="11"/>
  <c r="AU552" i="11"/>
  <c r="BP552" i="11"/>
  <c r="BG552" i="11"/>
  <c r="AL552" i="11"/>
  <c r="AJ538" i="11"/>
  <c r="BE538" i="11"/>
  <c r="BM537" i="11"/>
  <c r="AR537" i="11"/>
  <c r="BN537" i="11"/>
  <c r="AS537" i="11"/>
  <c r="BL491" i="11"/>
  <c r="AQ491" i="11"/>
  <c r="BK554" i="11"/>
  <c r="AP554" i="11"/>
  <c r="AS538" i="11"/>
  <c r="BN538" i="11"/>
  <c r="BK536" i="11"/>
  <c r="AP536" i="11"/>
  <c r="BN532" i="11"/>
  <c r="AS532" i="11"/>
  <c r="BN528" i="11"/>
  <c r="AS528" i="11"/>
  <c r="BS516" i="11"/>
  <c r="AX516" i="11"/>
  <c r="BQ539" i="11"/>
  <c r="AV539" i="11"/>
  <c r="BM520" i="11"/>
  <c r="AR520" i="11"/>
  <c r="BJ500" i="11"/>
  <c r="AO500" i="11"/>
  <c r="BI497" i="11"/>
  <c r="AN497" i="11"/>
  <c r="BJ493" i="11"/>
  <c r="AO493" i="11"/>
  <c r="BL530" i="11"/>
  <c r="AQ530" i="11"/>
  <c r="BM514" i="11"/>
  <c r="AR514" i="11"/>
  <c r="BS500" i="11"/>
  <c r="AX500" i="11"/>
  <c r="BI496" i="11"/>
  <c r="AN496" i="11"/>
  <c r="BI492" i="11"/>
  <c r="AN492" i="11"/>
  <c r="BK526" i="11"/>
  <c r="AP526" i="11"/>
  <c r="BM500" i="11"/>
  <c r="AR500" i="11"/>
  <c r="BF498" i="11"/>
  <c r="AK498" i="11"/>
  <c r="BN522" i="11"/>
  <c r="AS522" i="11"/>
  <c r="BQ508" i="11"/>
  <c r="AV508" i="11"/>
  <c r="BI506" i="11"/>
  <c r="AN506" i="11"/>
  <c r="BJ502" i="11"/>
  <c r="AO502" i="11"/>
  <c r="BQ500" i="11"/>
  <c r="AV500" i="11"/>
  <c r="BF496" i="11"/>
  <c r="AK496" i="11"/>
  <c r="BQ494" i="11"/>
  <c r="AV494" i="11"/>
  <c r="BN569" i="11"/>
  <c r="AS569" i="11"/>
  <c r="BO569" i="11"/>
  <c r="AT569" i="11"/>
  <c r="BL565" i="11"/>
  <c r="AQ565" i="11"/>
  <c r="BN572" i="11"/>
  <c r="AS572" i="11"/>
  <c r="BQ572" i="11"/>
  <c r="AV572" i="11"/>
  <c r="BF567" i="11"/>
  <c r="AK567" i="11"/>
  <c r="BN567" i="11"/>
  <c r="AS567" i="11"/>
  <c r="BO567" i="11"/>
  <c r="AT567" i="11"/>
  <c r="BH559" i="11"/>
  <c r="AM559" i="11"/>
  <c r="BH551" i="11"/>
  <c r="AM551" i="11"/>
  <c r="AO570" i="11"/>
  <c r="BJ570" i="11"/>
  <c r="BF570" i="11"/>
  <c r="AK570" i="11"/>
  <c r="BL570" i="11"/>
  <c r="AQ570" i="11"/>
  <c r="BM570" i="11"/>
  <c r="AR570" i="11"/>
  <c r="AK568" i="11"/>
  <c r="BF568" i="11"/>
  <c r="BR568" i="11"/>
  <c r="AW568" i="11"/>
  <c r="BQ568" i="11"/>
  <c r="AV568" i="11"/>
  <c r="BF558" i="11"/>
  <c r="AK558" i="11"/>
  <c r="BO564" i="11"/>
  <c r="AT564" i="11"/>
  <c r="BK564" i="11"/>
  <c r="AP564" i="11"/>
  <c r="BN564" i="11"/>
  <c r="AS564" i="11"/>
  <c r="BJ558" i="11"/>
  <c r="AO558" i="11"/>
  <c r="BQ558" i="11"/>
  <c r="AV558" i="11"/>
  <c r="BL560" i="11"/>
  <c r="AQ560" i="11"/>
  <c r="BR560" i="11"/>
  <c r="AW560" i="11"/>
  <c r="BS560" i="11"/>
  <c r="AX560" i="11"/>
  <c r="AT557" i="11"/>
  <c r="BO557" i="11"/>
  <c r="BH556" i="11"/>
  <c r="AM556" i="11"/>
  <c r="BK556" i="11"/>
  <c r="AP556" i="11"/>
  <c r="AM550" i="11"/>
  <c r="BH550" i="11"/>
  <c r="BL549" i="11"/>
  <c r="AQ549" i="11"/>
  <c r="BN549" i="11"/>
  <c r="AS549" i="11"/>
  <c r="AX557" i="11"/>
  <c r="BS557" i="11"/>
  <c r="BQ557" i="11"/>
  <c r="AV557" i="11"/>
  <c r="BR557" i="11"/>
  <c r="AW557" i="11"/>
  <c r="BK550" i="11"/>
  <c r="AP550" i="11"/>
  <c r="BM550" i="11"/>
  <c r="AR550" i="11"/>
  <c r="BH548" i="11"/>
  <c r="AM548" i="11"/>
  <c r="BK548" i="11"/>
  <c r="AP548" i="11"/>
  <c r="AU553" i="11"/>
  <c r="BP553" i="11"/>
  <c r="BL553" i="11"/>
  <c r="AQ553" i="11"/>
  <c r="BN553" i="11"/>
  <c r="AS553" i="11"/>
  <c r="BF552" i="11"/>
  <c r="AK552" i="11"/>
  <c r="AO546" i="11"/>
  <c r="BJ546" i="11"/>
  <c r="BF546" i="11"/>
  <c r="AK546" i="11"/>
  <c r="BI546" i="11"/>
  <c r="AN546" i="11"/>
  <c r="BP544" i="11"/>
  <c r="AU544" i="11"/>
  <c r="BL543" i="11"/>
  <c r="AQ543" i="11"/>
  <c r="BF540" i="11"/>
  <c r="AK540" i="11"/>
  <c r="BI534" i="11"/>
  <c r="AN534" i="11"/>
  <c r="BL527" i="11"/>
  <c r="AQ527" i="11"/>
  <c r="BL519" i="11"/>
  <c r="AQ519" i="11"/>
  <c r="BE563" i="11"/>
  <c r="AJ563" i="11"/>
  <c r="BL563" i="11"/>
  <c r="AQ563" i="11"/>
  <c r="BR563" i="11"/>
  <c r="AW563" i="11"/>
  <c r="BS563" i="11"/>
  <c r="AX563" i="11"/>
  <c r="BM561" i="11"/>
  <c r="AR561" i="11"/>
  <c r="BK561" i="11"/>
  <c r="AP561" i="11"/>
  <c r="BQ561" i="11"/>
  <c r="AV561" i="11"/>
  <c r="BR561" i="11"/>
  <c r="AW561" i="11"/>
  <c r="AJ552" i="11"/>
  <c r="BE552" i="11"/>
  <c r="BH552" i="11"/>
  <c r="AM552" i="11"/>
  <c r="BK552" i="11"/>
  <c r="AP552" i="11"/>
  <c r="BO544" i="11"/>
  <c r="AT544" i="11"/>
  <c r="BM544" i="11"/>
  <c r="AR544" i="11"/>
  <c r="BE543" i="11"/>
  <c r="AJ543" i="11"/>
  <c r="BI540" i="11"/>
  <c r="AN540" i="11"/>
  <c r="BL534" i="11"/>
  <c r="AQ534" i="11"/>
  <c r="BO543" i="11"/>
  <c r="AT543" i="11"/>
  <c r="BN543" i="11"/>
  <c r="AS543" i="11"/>
  <c r="BE542" i="11"/>
  <c r="AJ542" i="11"/>
  <c r="BL542" i="11"/>
  <c r="AQ542" i="11"/>
  <c r="BR542" i="11"/>
  <c r="AW542" i="11"/>
  <c r="BS542" i="11"/>
  <c r="AX542" i="11"/>
  <c r="BL537" i="11"/>
  <c r="AQ537" i="11"/>
  <c r="BQ537" i="11"/>
  <c r="AV537" i="11"/>
  <c r="BR537" i="11"/>
  <c r="AW537" i="11"/>
  <c r="BI533" i="11"/>
  <c r="AN533" i="11"/>
  <c r="BJ533" i="11"/>
  <c r="AO533" i="11"/>
  <c r="BE532" i="11"/>
  <c r="AJ532" i="11"/>
  <c r="BI529" i="11"/>
  <c r="AN529" i="11"/>
  <c r="BR529" i="11"/>
  <c r="AW529" i="11"/>
  <c r="BF525" i="11"/>
  <c r="AK525" i="11"/>
  <c r="I525" i="11" s="1"/>
  <c r="BP524" i="11"/>
  <c r="AU524" i="11"/>
  <c r="BJ521" i="11"/>
  <c r="AO521" i="11"/>
  <c r="BJ520" i="11"/>
  <c r="AO520" i="11"/>
  <c r="BO517" i="11"/>
  <c r="AT517" i="11"/>
  <c r="BN517" i="11"/>
  <c r="AS517" i="11"/>
  <c r="BE516" i="11"/>
  <c r="AJ516" i="11"/>
  <c r="BI513" i="11"/>
  <c r="AN513" i="11"/>
  <c r="BR513" i="11"/>
  <c r="AW513" i="11"/>
  <c r="BH507" i="11"/>
  <c r="AM507" i="11"/>
  <c r="BH499" i="11"/>
  <c r="AM499" i="11"/>
  <c r="BH491" i="11"/>
  <c r="AM491" i="11"/>
  <c r="BL554" i="11"/>
  <c r="AQ554" i="11"/>
  <c r="AO554" i="11"/>
  <c r="BJ554" i="11"/>
  <c r="BP554" i="11"/>
  <c r="AU554" i="11"/>
  <c r="BQ554" i="11"/>
  <c r="AV554" i="11"/>
  <c r="BF538" i="11"/>
  <c r="AK538" i="11"/>
  <c r="BM538" i="11"/>
  <c r="AR538" i="11"/>
  <c r="BO538" i="11"/>
  <c r="AT538" i="11"/>
  <c r="BN536" i="11"/>
  <c r="AS536" i="11"/>
  <c r="BO536" i="11"/>
  <c r="AT536" i="11"/>
  <c r="BL532" i="11"/>
  <c r="AQ532" i="11"/>
  <c r="BR532" i="11"/>
  <c r="AW532" i="11"/>
  <c r="BS532" i="11"/>
  <c r="AX532" i="11"/>
  <c r="BI528" i="11"/>
  <c r="AN528" i="11"/>
  <c r="BS528" i="11"/>
  <c r="AX528" i="11"/>
  <c r="BN524" i="11"/>
  <c r="AS524" i="11"/>
  <c r="BO524" i="11"/>
  <c r="AT524" i="11"/>
  <c r="BK520" i="11"/>
  <c r="AP520" i="11"/>
  <c r="BG516" i="11"/>
  <c r="AL516" i="11"/>
  <c r="BP539" i="11"/>
  <c r="AU539" i="11"/>
  <c r="BF539" i="11"/>
  <c r="AK539" i="11"/>
  <c r="BH520" i="11"/>
  <c r="AM520" i="11"/>
  <c r="BM516" i="11"/>
  <c r="AR516" i="11"/>
  <c r="AO530" i="11"/>
  <c r="BJ530" i="11"/>
  <c r="BF518" i="11"/>
  <c r="AK518" i="11"/>
  <c r="BL518" i="11"/>
  <c r="AQ518" i="11"/>
  <c r="BS518" i="11"/>
  <c r="AX518" i="11"/>
  <c r="BQ518" i="11"/>
  <c r="AV518" i="11"/>
  <c r="BE512" i="11"/>
  <c r="AJ512" i="11"/>
  <c r="BJ512" i="11"/>
  <c r="AO512" i="11"/>
  <c r="BK512" i="11"/>
  <c r="AP512" i="11"/>
  <c r="BO509" i="11"/>
  <c r="AT509" i="11"/>
  <c r="BN509" i="11"/>
  <c r="AS509" i="11"/>
  <c r="BE508" i="11"/>
  <c r="AJ508" i="11"/>
  <c r="BN506" i="11"/>
  <c r="AS506" i="11"/>
  <c r="BF505" i="11"/>
  <c r="AK505" i="11"/>
  <c r="BP504" i="11"/>
  <c r="AU504" i="11"/>
  <c r="BO501" i="11"/>
  <c r="AT501" i="11"/>
  <c r="BN501" i="11"/>
  <c r="AS501" i="11"/>
  <c r="BE500" i="11"/>
  <c r="AJ500" i="11"/>
  <c r="BN498" i="11"/>
  <c r="AS498" i="11"/>
  <c r="BF497" i="11"/>
  <c r="AK497" i="11"/>
  <c r="BP496" i="11"/>
  <c r="AU496" i="11"/>
  <c r="BO493" i="11"/>
  <c r="AT493" i="11"/>
  <c r="BN493" i="11"/>
  <c r="AS493" i="11"/>
  <c r="BE492" i="11"/>
  <c r="AJ492" i="11"/>
  <c r="BK530" i="11"/>
  <c r="AP530" i="11"/>
  <c r="BR530" i="11"/>
  <c r="AW530" i="11"/>
  <c r="BE530" i="11"/>
  <c r="AJ530" i="11"/>
  <c r="BF514" i="11"/>
  <c r="AK514" i="11"/>
  <c r="BL514" i="11"/>
  <c r="AQ514" i="11"/>
  <c r="BS514" i="11"/>
  <c r="AX514" i="11"/>
  <c r="BQ514" i="11"/>
  <c r="AV514" i="11"/>
  <c r="BG508" i="11"/>
  <c r="AL508" i="11"/>
  <c r="BG504" i="11"/>
  <c r="AL504" i="11"/>
  <c r="BG500" i="11"/>
  <c r="AL500" i="11"/>
  <c r="BG496" i="11"/>
  <c r="AL496" i="11"/>
  <c r="BG492" i="11"/>
  <c r="AL492" i="11"/>
  <c r="BP526" i="11"/>
  <c r="AU526" i="11"/>
  <c r="BH526" i="11"/>
  <c r="AM526" i="11"/>
  <c r="BI526" i="11"/>
  <c r="AN526" i="11"/>
  <c r="BK510" i="11"/>
  <c r="AP510" i="11"/>
  <c r="BI510" i="11"/>
  <c r="AN510" i="11"/>
  <c r="BG509" i="11"/>
  <c r="AL509" i="11"/>
  <c r="BK506" i="11"/>
  <c r="AP506" i="11"/>
  <c r="BM504" i="11"/>
  <c r="AR504" i="11"/>
  <c r="BF502" i="11"/>
  <c r="AK502" i="11"/>
  <c r="BH500" i="11"/>
  <c r="AM500" i="11"/>
  <c r="BL497" i="11"/>
  <c r="AQ497" i="11"/>
  <c r="BP494" i="11"/>
  <c r="AU494" i="11"/>
  <c r="BG493" i="11"/>
  <c r="AL493" i="11"/>
  <c r="BF522" i="11"/>
  <c r="AK522" i="11"/>
  <c r="BL522" i="11"/>
  <c r="AQ522" i="11"/>
  <c r="BS522" i="11"/>
  <c r="AX522" i="11"/>
  <c r="BQ522" i="11"/>
  <c r="AV522" i="11"/>
  <c r="BL508" i="11"/>
  <c r="AQ508" i="11"/>
  <c r="BO506" i="11"/>
  <c r="AT506" i="11"/>
  <c r="BM506" i="11"/>
  <c r="AR506" i="11"/>
  <c r="BE502" i="11"/>
  <c r="AJ502" i="11"/>
  <c r="BL500" i="11"/>
  <c r="AQ500" i="11"/>
  <c r="BO498" i="11"/>
  <c r="AT498" i="11"/>
  <c r="BM498" i="11"/>
  <c r="AR498" i="11"/>
  <c r="BE494" i="11"/>
  <c r="AJ494" i="11"/>
  <c r="BL492" i="11"/>
  <c r="AQ492" i="11"/>
  <c r="BL499" i="11"/>
  <c r="AQ499" i="11"/>
  <c r="BM554" i="11"/>
  <c r="AR554" i="11"/>
  <c r="BH538" i="11"/>
  <c r="AM538" i="11"/>
  <c r="BJ536" i="11"/>
  <c r="AO536" i="11"/>
  <c r="BO528" i="11"/>
  <c r="AT528" i="11"/>
  <c r="BI516" i="11"/>
  <c r="AN516" i="11"/>
  <c r="BK539" i="11"/>
  <c r="AP539" i="11"/>
  <c r="BH524" i="11"/>
  <c r="AM524" i="11"/>
  <c r="BM518" i="11"/>
  <c r="AR518" i="11"/>
  <c r="BS512" i="11"/>
  <c r="AX512" i="11"/>
  <c r="BJ508" i="11"/>
  <c r="AO508" i="11"/>
  <c r="BI505" i="11"/>
  <c r="AN505" i="11"/>
  <c r="BS498" i="11"/>
  <c r="AX498" i="11"/>
  <c r="BH494" i="11"/>
  <c r="AM494" i="11"/>
  <c r="BF530" i="11"/>
  <c r="AK530" i="11"/>
  <c r="BQ530" i="11"/>
  <c r="AV530" i="11"/>
  <c r="BG514" i="11"/>
  <c r="AL514" i="11"/>
  <c r="BI508" i="11"/>
  <c r="AN508" i="11"/>
  <c r="BS504" i="11"/>
  <c r="AX504" i="11"/>
  <c r="BS496" i="11"/>
  <c r="AX496" i="11"/>
  <c r="BR526" i="11"/>
  <c r="AW526" i="11"/>
  <c r="BG510" i="11"/>
  <c r="AL510" i="11"/>
  <c r="BL509" i="11"/>
  <c r="AQ509" i="11"/>
  <c r="BG505" i="11"/>
  <c r="AL505" i="11"/>
  <c r="BH496" i="11"/>
  <c r="AM496" i="11"/>
  <c r="BM522" i="11"/>
  <c r="AR522" i="11"/>
  <c r="BF504" i="11"/>
  <c r="AK504" i="11"/>
  <c r="BQ502" i="11"/>
  <c r="AV502" i="11"/>
  <c r="BI498" i="11"/>
  <c r="AN498" i="11"/>
  <c r="BJ494" i="11"/>
  <c r="AO494" i="11"/>
  <c r="BQ492" i="11"/>
  <c r="AV492" i="11"/>
  <c r="BI569" i="11"/>
  <c r="AN569" i="11"/>
  <c r="BS569" i="11"/>
  <c r="AX569" i="11"/>
  <c r="BH565" i="11"/>
  <c r="AM565" i="11"/>
  <c r="BM572" i="11"/>
  <c r="AR572" i="11"/>
  <c r="BS572" i="11"/>
  <c r="AX572" i="11"/>
  <c r="BL572" i="11"/>
  <c r="AQ572" i="11"/>
  <c r="BI567" i="11"/>
  <c r="AN567" i="11"/>
  <c r="BS567" i="11"/>
  <c r="AX567" i="11"/>
  <c r="BO570" i="11"/>
  <c r="AT570" i="11"/>
  <c r="BL562" i="11"/>
  <c r="AQ562" i="11"/>
  <c r="BL555" i="11"/>
  <c r="AQ555" i="11"/>
  <c r="BL547" i="11"/>
  <c r="AQ547" i="11"/>
  <c r="BH570" i="11"/>
  <c r="AM570" i="11"/>
  <c r="BK570" i="11"/>
  <c r="AP570" i="11"/>
  <c r="BR570" i="11"/>
  <c r="AW570" i="11"/>
  <c r="BQ570" i="11"/>
  <c r="AV570" i="11"/>
  <c r="BS568" i="11"/>
  <c r="AX568" i="11"/>
  <c r="AS568" i="11"/>
  <c r="BN568" i="11"/>
  <c r="BE568" i="11"/>
  <c r="AJ568" i="11"/>
  <c r="BL545" i="11"/>
  <c r="AQ545" i="11"/>
  <c r="AL564" i="11"/>
  <c r="BG564" i="11"/>
  <c r="BI564" i="11"/>
  <c r="AN564" i="11"/>
  <c r="BP564" i="11"/>
  <c r="AU564" i="11"/>
  <c r="BR564" i="11"/>
  <c r="AW564" i="11"/>
  <c r="BE558" i="11"/>
  <c r="AJ558" i="11"/>
  <c r="BQ560" i="11"/>
  <c r="AV560" i="11"/>
  <c r="BG560" i="11"/>
  <c r="AL560" i="11"/>
  <c r="AM557" i="11"/>
  <c r="BH557" i="11"/>
  <c r="BM556" i="11"/>
  <c r="AR556" i="11"/>
  <c r="BO556" i="11"/>
  <c r="AT556" i="11"/>
  <c r="AX549" i="11"/>
  <c r="BS549" i="11"/>
  <c r="BQ549" i="11"/>
  <c r="AV549" i="11"/>
  <c r="BR549" i="11"/>
  <c r="AW549" i="11"/>
  <c r="AP557" i="11"/>
  <c r="BK557" i="11"/>
  <c r="BF557" i="11"/>
  <c r="AK557" i="11"/>
  <c r="AX550" i="11"/>
  <c r="BS550" i="11"/>
  <c r="BP550" i="11"/>
  <c r="AU550" i="11"/>
  <c r="BQ550" i="11"/>
  <c r="AV550" i="11"/>
  <c r="BM548" i="11"/>
  <c r="AR548" i="11"/>
  <c r="BO548" i="11"/>
  <c r="AT548" i="11"/>
  <c r="AJ553" i="11"/>
  <c r="BE553" i="11"/>
  <c r="BQ553" i="11"/>
  <c r="AV553" i="11"/>
  <c r="BR553" i="11"/>
  <c r="AW553" i="11"/>
  <c r="BR546" i="11"/>
  <c r="AW546" i="11"/>
  <c r="BK546" i="11"/>
  <c r="AP546" i="11"/>
  <c r="BM546" i="11"/>
  <c r="AR546" i="11"/>
  <c r="BK544" i="11"/>
  <c r="AP544" i="11"/>
  <c r="BG543" i="11"/>
  <c r="AL543" i="11"/>
  <c r="BL535" i="11"/>
  <c r="AQ535" i="11"/>
  <c r="BE534" i="11"/>
  <c r="AJ534" i="11"/>
  <c r="BH527" i="11"/>
  <c r="AM527" i="11"/>
  <c r="BH519" i="11"/>
  <c r="AM519" i="11"/>
  <c r="BJ563" i="11"/>
  <c r="AO563" i="11"/>
  <c r="BQ563" i="11"/>
  <c r="AV563" i="11"/>
  <c r="BG563" i="11"/>
  <c r="AL563" i="11"/>
  <c r="AM561" i="11"/>
  <c r="BH561" i="11"/>
  <c r="BP561" i="11"/>
  <c r="AU561" i="11"/>
  <c r="BF561" i="11"/>
  <c r="AK561" i="11"/>
  <c r="AQ552" i="11"/>
  <c r="BL552" i="11"/>
  <c r="BM552" i="11"/>
  <c r="AR552" i="11"/>
  <c r="BO552" i="11"/>
  <c r="AT552" i="11"/>
  <c r="BJ544" i="11"/>
  <c r="AO544" i="11"/>
  <c r="BQ544" i="11"/>
  <c r="AV544" i="11"/>
  <c r="BO540" i="11"/>
  <c r="AT540" i="11"/>
  <c r="BM540" i="11"/>
  <c r="AR540" i="11"/>
  <c r="BH534" i="11"/>
  <c r="AM534" i="11"/>
  <c r="BI543" i="11"/>
  <c r="AN543" i="11"/>
  <c r="BR543" i="11"/>
  <c r="AW543" i="11"/>
  <c r="BJ542" i="11"/>
  <c r="AO542" i="11"/>
  <c r="BQ542" i="11"/>
  <c r="AV542" i="11"/>
  <c r="BG542" i="11"/>
  <c r="AL542" i="11"/>
  <c r="AN539" i="11"/>
  <c r="BI539" i="11"/>
  <c r="BE537" i="11"/>
  <c r="AJ537" i="11"/>
  <c r="BF537" i="11"/>
  <c r="AK537" i="11"/>
  <c r="BM536" i="11"/>
  <c r="AR536" i="11"/>
  <c r="BM533" i="11"/>
  <c r="AR533" i="11"/>
  <c r="BN533" i="11"/>
  <c r="AS533" i="11"/>
  <c r="BF529" i="11"/>
  <c r="AK529" i="11"/>
  <c r="BP528" i="11"/>
  <c r="AU528" i="11"/>
  <c r="BJ525" i="11"/>
  <c r="AO525" i="11"/>
  <c r="BJ524" i="11"/>
  <c r="AO524" i="11"/>
  <c r="BO521" i="11"/>
  <c r="AT521" i="11"/>
  <c r="BN521" i="11"/>
  <c r="AS521" i="11"/>
  <c r="BE520" i="11"/>
  <c r="AJ520" i="11"/>
  <c r="BI517" i="11"/>
  <c r="AN517" i="11"/>
  <c r="BR517" i="11"/>
  <c r="AW517" i="11"/>
  <c r="BF513" i="11"/>
  <c r="AK513" i="11"/>
  <c r="BL511" i="11"/>
  <c r="AQ511" i="11"/>
  <c r="BL503" i="11"/>
  <c r="AQ503" i="11"/>
  <c r="BL495" i="11"/>
  <c r="AQ495" i="11"/>
  <c r="BO554" i="11"/>
  <c r="AT554" i="11"/>
  <c r="AW554" i="11"/>
  <c r="BR554" i="11"/>
  <c r="BE554" i="11"/>
  <c r="AJ554" i="11"/>
  <c r="AX539" i="11"/>
  <c r="BS539" i="11"/>
  <c r="BL538" i="11"/>
  <c r="AQ538" i="11"/>
  <c r="BR538" i="11"/>
  <c r="AW538" i="11"/>
  <c r="BS538" i="11"/>
  <c r="AX538" i="11"/>
  <c r="BL536" i="11"/>
  <c r="AQ536" i="11"/>
  <c r="BR536" i="11"/>
  <c r="AW536" i="11"/>
  <c r="BS536" i="11"/>
  <c r="AX536" i="11"/>
  <c r="BF532" i="11"/>
  <c r="AK532" i="11"/>
  <c r="BG532" i="11"/>
  <c r="AL532" i="11"/>
  <c r="BG528" i="11"/>
  <c r="AL528" i="11"/>
  <c r="BI524" i="11"/>
  <c r="AN524" i="11"/>
  <c r="BS524" i="11"/>
  <c r="AX524" i="11"/>
  <c r="BN520" i="11"/>
  <c r="AS520" i="11"/>
  <c r="BO520" i="11"/>
  <c r="AT520" i="11"/>
  <c r="BK516" i="11"/>
  <c r="AP516" i="11"/>
  <c r="BO539" i="11"/>
  <c r="AT539" i="11"/>
  <c r="BG539" i="11"/>
  <c r="AL539" i="11"/>
  <c r="BJ539" i="11"/>
  <c r="AO539" i="11"/>
  <c r="BI532" i="11"/>
  <c r="AN532" i="11"/>
  <c r="BM528" i="11"/>
  <c r="AR528" i="11"/>
  <c r="BH516" i="11"/>
  <c r="AM516" i="11"/>
  <c r="BK518" i="11"/>
  <c r="AP518" i="11"/>
  <c r="BR518" i="11"/>
  <c r="AW518" i="11"/>
  <c r="BE518" i="11"/>
  <c r="AJ518" i="11"/>
  <c r="AO514" i="11"/>
  <c r="BJ514" i="11"/>
  <c r="BI512" i="11"/>
  <c r="AN512" i="11"/>
  <c r="BF512" i="11"/>
  <c r="AK512" i="11"/>
  <c r="BP512" i="11"/>
  <c r="AU512" i="11"/>
  <c r="BI509" i="11"/>
  <c r="AN509" i="11"/>
  <c r="BR509" i="11"/>
  <c r="AW509" i="11"/>
  <c r="BH506" i="11"/>
  <c r="AM506" i="11"/>
  <c r="BJ505" i="11"/>
  <c r="AO505" i="11"/>
  <c r="BJ504" i="11"/>
  <c r="AO504" i="11"/>
  <c r="BS502" i="11"/>
  <c r="AX502" i="11"/>
  <c r="BI501" i="11"/>
  <c r="AN501" i="11"/>
  <c r="BR501" i="11"/>
  <c r="AW501" i="11"/>
  <c r="BH498" i="11"/>
  <c r="AM498" i="11"/>
  <c r="BJ497" i="11"/>
  <c r="AO497" i="11"/>
  <c r="BJ496" i="11"/>
  <c r="AO496" i="11"/>
  <c r="BS494" i="11"/>
  <c r="AX494" i="11"/>
  <c r="BI493" i="11"/>
  <c r="AN493" i="11"/>
  <c r="BR493" i="11"/>
  <c r="AW493" i="11"/>
  <c r="BP530" i="11"/>
  <c r="AU530" i="11"/>
  <c r="BH530" i="11"/>
  <c r="AM530" i="11"/>
  <c r="BI530" i="11"/>
  <c r="AN530" i="11"/>
  <c r="BK514" i="11"/>
  <c r="AP514" i="11"/>
  <c r="BR514" i="11"/>
  <c r="AW514" i="11"/>
  <c r="BE514" i="11"/>
  <c r="AJ514" i="11"/>
  <c r="BK508" i="11"/>
  <c r="AP508" i="11"/>
  <c r="BK504" i="11"/>
  <c r="AP504" i="11"/>
  <c r="BK500" i="11"/>
  <c r="AP500" i="11"/>
  <c r="BK496" i="11"/>
  <c r="AP496" i="11"/>
  <c r="BK492" i="11"/>
  <c r="AP492" i="11"/>
  <c r="BG526" i="11"/>
  <c r="AL526" i="11"/>
  <c r="BN526" i="11"/>
  <c r="AS526" i="11"/>
  <c r="BM526" i="11"/>
  <c r="AR526" i="11"/>
  <c r="BO510" i="11"/>
  <c r="AT510" i="11"/>
  <c r="BM510" i="11"/>
  <c r="AR510" i="11"/>
  <c r="BM508" i="11"/>
  <c r="AR508" i="11"/>
  <c r="BF506" i="11"/>
  <c r="AK506" i="11"/>
  <c r="BH504" i="11"/>
  <c r="AM504" i="11"/>
  <c r="BL501" i="11"/>
  <c r="AQ501" i="11"/>
  <c r="BP498" i="11"/>
  <c r="AU498" i="11"/>
  <c r="BG497" i="11"/>
  <c r="AL497" i="11"/>
  <c r="BK494" i="11"/>
  <c r="AP494" i="11"/>
  <c r="BM492" i="11"/>
  <c r="AR492" i="11"/>
  <c r="BK522" i="11"/>
  <c r="AP522" i="11"/>
  <c r="BR522" i="11"/>
  <c r="AW522" i="11"/>
  <c r="BE522" i="11"/>
  <c r="AJ522" i="11"/>
  <c r="BF508" i="11"/>
  <c r="AK508" i="11"/>
  <c r="BJ506" i="11"/>
  <c r="AO506" i="11"/>
  <c r="BQ506" i="11"/>
  <c r="AV506" i="11"/>
  <c r="BQ504" i="11"/>
  <c r="AV504" i="11"/>
  <c r="BI502" i="11"/>
  <c r="AN502" i="11"/>
  <c r="BF500" i="11"/>
  <c r="AK500" i="11"/>
  <c r="BJ498" i="11"/>
  <c r="AO498" i="11"/>
  <c r="BQ498" i="11"/>
  <c r="AV498" i="11"/>
  <c r="BQ496" i="11"/>
  <c r="AV496" i="11"/>
  <c r="BI494" i="11"/>
  <c r="AN494" i="11"/>
  <c r="BF492" i="11"/>
  <c r="AK492" i="11"/>
  <c r="BL507" i="11"/>
  <c r="AQ507" i="11"/>
  <c r="BH554" i="11"/>
  <c r="AM554" i="11"/>
  <c r="AS554" i="11"/>
  <c r="BN554" i="11"/>
  <c r="BK538" i="11"/>
  <c r="AP538" i="11"/>
  <c r="BO532" i="11"/>
  <c r="AT532" i="11"/>
  <c r="BK524" i="11"/>
  <c r="AP524" i="11"/>
  <c r="BG520" i="11"/>
  <c r="AL520" i="11"/>
  <c r="BR539" i="11"/>
  <c r="AW539" i="11"/>
  <c r="BG518" i="11"/>
  <c r="AL518" i="11"/>
  <c r="BN518" i="11"/>
  <c r="AS518" i="11"/>
  <c r="BR512" i="11"/>
  <c r="AW512" i="11"/>
  <c r="BG512" i="11"/>
  <c r="AL512" i="11"/>
  <c r="BJ509" i="11"/>
  <c r="AO509" i="11"/>
  <c r="BS506" i="11"/>
  <c r="AX506" i="11"/>
  <c r="BR505" i="11"/>
  <c r="AW505" i="11"/>
  <c r="BH502" i="11"/>
  <c r="AM502" i="11"/>
  <c r="BJ501" i="11"/>
  <c r="AO501" i="11"/>
  <c r="BR497" i="11"/>
  <c r="AW497" i="11"/>
  <c r="BJ492" i="11"/>
  <c r="AO492" i="11"/>
  <c r="BS530" i="11"/>
  <c r="AX530" i="11"/>
  <c r="BN514" i="11"/>
  <c r="AS514" i="11"/>
  <c r="BS508" i="11"/>
  <c r="AX508" i="11"/>
  <c r="BI504" i="11"/>
  <c r="AN504" i="11"/>
  <c r="BI500" i="11"/>
  <c r="AN500" i="11"/>
  <c r="BS492" i="11"/>
  <c r="AX492" i="11"/>
  <c r="BE526" i="11"/>
  <c r="AJ526" i="11"/>
  <c r="AO522" i="11"/>
  <c r="BJ522" i="11"/>
  <c r="BE510" i="11"/>
  <c r="AJ510" i="11"/>
  <c r="BP506" i="11"/>
  <c r="AU506" i="11"/>
  <c r="BK502" i="11"/>
  <c r="AP502" i="11"/>
  <c r="BL493" i="11"/>
  <c r="AQ493" i="11"/>
  <c r="BG522" i="11"/>
  <c r="AL522" i="11"/>
  <c r="BJ572" i="11"/>
  <c r="AO572" i="11"/>
  <c r="BG569" i="11"/>
  <c r="AL569" i="11"/>
  <c r="BL566" i="11"/>
  <c r="AQ566" i="11"/>
  <c r="BE572" i="11"/>
  <c r="AJ572" i="11"/>
  <c r="BG572" i="11"/>
  <c r="AL572" i="11"/>
  <c r="BP572" i="11"/>
  <c r="AU572" i="11"/>
  <c r="BQ567" i="11"/>
  <c r="AV567" i="11"/>
  <c r="BG567" i="11"/>
  <c r="AL567" i="11"/>
  <c r="BH562" i="11"/>
  <c r="AM562" i="11"/>
  <c r="BH555" i="11"/>
  <c r="AM555" i="11"/>
  <c r="BH547" i="11"/>
  <c r="AM547" i="11"/>
  <c r="BN570" i="11"/>
  <c r="AS570" i="11"/>
  <c r="BP570" i="11"/>
  <c r="AU570" i="11"/>
  <c r="BE570" i="11"/>
  <c r="AJ570" i="11"/>
  <c r="I570" i="11" s="1"/>
  <c r="AO568" i="11"/>
  <c r="BJ568" i="11"/>
  <c r="BG568" i="11"/>
  <c r="AL568" i="11"/>
  <c r="BI568" i="11"/>
  <c r="AN568" i="11"/>
  <c r="BP558" i="11"/>
  <c r="AU558" i="11"/>
  <c r="BH545" i="11"/>
  <c r="AM545" i="11"/>
  <c r="AR564" i="11"/>
  <c r="BM564" i="11"/>
  <c r="BQ564" i="11"/>
  <c r="AV564" i="11"/>
  <c r="BF564" i="11"/>
  <c r="AK564" i="11"/>
  <c r="BI558" i="11"/>
  <c r="AN558" i="11"/>
  <c r="AS560" i="11"/>
  <c r="BN560" i="11"/>
  <c r="BH560" i="11"/>
  <c r="AM560" i="11"/>
  <c r="BK560" i="11"/>
  <c r="AP560" i="11"/>
  <c r="AV556" i="11"/>
  <c r="BQ556" i="11"/>
  <c r="BR556" i="11"/>
  <c r="AW556" i="11"/>
  <c r="BS556" i="11"/>
  <c r="AX556" i="11"/>
  <c r="AP549" i="11"/>
  <c r="BK549" i="11"/>
  <c r="BF549" i="11"/>
  <c r="AK549" i="11"/>
  <c r="AS548" i="11"/>
  <c r="BN548" i="11"/>
  <c r="BL541" i="11"/>
  <c r="AQ541" i="11"/>
  <c r="BG557" i="11"/>
  <c r="AL557" i="11"/>
  <c r="BJ557" i="11"/>
  <c r="AO557" i="11"/>
  <c r="AQ550" i="11"/>
  <c r="BL550" i="11"/>
  <c r="BE550" i="11"/>
  <c r="AJ550" i="11"/>
  <c r="AV548" i="11"/>
  <c r="BQ548" i="11"/>
  <c r="BR548" i="11"/>
  <c r="AW548" i="11"/>
  <c r="BS548" i="11"/>
  <c r="AX548" i="11"/>
  <c r="AN561" i="11"/>
  <c r="BI561" i="11"/>
  <c r="BS553" i="11"/>
  <c r="AX553" i="11"/>
  <c r="AR553" i="11"/>
  <c r="BM553" i="11"/>
  <c r="BF553" i="11"/>
  <c r="AK553" i="11"/>
  <c r="BG546" i="11"/>
  <c r="AL546" i="11"/>
  <c r="BP546" i="11"/>
  <c r="AU546" i="11"/>
  <c r="BQ546" i="11"/>
  <c r="AV546" i="11"/>
  <c r="BF544" i="11"/>
  <c r="AK544" i="11"/>
  <c r="BP540" i="11"/>
  <c r="AU540" i="11"/>
  <c r="BH535" i="11"/>
  <c r="AM535" i="11"/>
  <c r="BL531" i="11"/>
  <c r="AQ531" i="11"/>
  <c r="BL523" i="11"/>
  <c r="AQ523" i="11"/>
  <c r="BL515" i="11"/>
  <c r="AQ515" i="11"/>
  <c r="BP563" i="11"/>
  <c r="AU563" i="11"/>
  <c r="BH563" i="11"/>
  <c r="AM563" i="11"/>
  <c r="BK563" i="11"/>
  <c r="AP563" i="11"/>
  <c r="AX561" i="11"/>
  <c r="BS561" i="11"/>
  <c r="BG561" i="11"/>
  <c r="AL561" i="11"/>
  <c r="BJ561" i="11"/>
  <c r="AO561" i="11"/>
  <c r="AN552" i="11"/>
  <c r="BI552" i="11"/>
  <c r="BR552" i="11"/>
  <c r="AW552" i="11"/>
  <c r="BS552" i="11"/>
  <c r="AX552" i="11"/>
  <c r="BE544" i="11"/>
  <c r="AJ544" i="11"/>
  <c r="BP543" i="11"/>
  <c r="AU543" i="11"/>
  <c r="BJ540" i="11"/>
  <c r="AO540" i="11"/>
  <c r="BQ540" i="11"/>
  <c r="AV540" i="11"/>
  <c r="BF543" i="11"/>
  <c r="AK543" i="11"/>
  <c r="BS554" i="11"/>
  <c r="AX554" i="11"/>
  <c r="BP542" i="11"/>
  <c r="AU542" i="11"/>
  <c r="BH542" i="11"/>
  <c r="AM542" i="11"/>
  <c r="BK542" i="11"/>
  <c r="AP542" i="11"/>
  <c r="AU538" i="11"/>
  <c r="BP538" i="11"/>
  <c r="BI537" i="11"/>
  <c r="AN537" i="11"/>
  <c r="BJ537" i="11"/>
  <c r="AO537" i="11"/>
  <c r="BE536" i="11"/>
  <c r="AJ536" i="11"/>
  <c r="BL533" i="11"/>
  <c r="AQ533" i="11"/>
  <c r="BQ533" i="11"/>
  <c r="AV533" i="11"/>
  <c r="BR533" i="11"/>
  <c r="AW533" i="11"/>
  <c r="BJ529" i="11"/>
  <c r="AO529" i="11"/>
  <c r="BJ528" i="11"/>
  <c r="AO528" i="11"/>
  <c r="BO525" i="11"/>
  <c r="AT525" i="11"/>
  <c r="BN525" i="11"/>
  <c r="AS525" i="11"/>
  <c r="BE524" i="11"/>
  <c r="AJ524" i="11"/>
  <c r="BI521" i="11"/>
  <c r="AN521" i="11"/>
  <c r="BR521" i="11"/>
  <c r="AW521" i="11"/>
  <c r="BF517" i="11"/>
  <c r="AK517" i="11"/>
  <c r="BP516" i="11"/>
  <c r="AU516" i="11"/>
  <c r="BJ513" i="11"/>
  <c r="AO513" i="11"/>
  <c r="BH511" i="11"/>
  <c r="AM511" i="11"/>
  <c r="BH503" i="11"/>
  <c r="AM503" i="11"/>
  <c r="BH495" i="11"/>
  <c r="AM495" i="11"/>
  <c r="AL554" i="11"/>
  <c r="BG554" i="11"/>
  <c r="BF554" i="11"/>
  <c r="AK554" i="11"/>
  <c r="BI554" i="11"/>
  <c r="AN554" i="11"/>
  <c r="AM539" i="11"/>
  <c r="BH539" i="11"/>
  <c r="BQ538" i="11"/>
  <c r="AV538" i="11"/>
  <c r="BG538" i="11"/>
  <c r="AL538" i="11"/>
  <c r="BF536" i="11"/>
  <c r="AK536" i="11"/>
  <c r="BG536" i="11"/>
  <c r="AL536" i="11"/>
  <c r="BJ532" i="11"/>
  <c r="AO532" i="11"/>
  <c r="BK532" i="11"/>
  <c r="AP532" i="11"/>
  <c r="BK528" i="11"/>
  <c r="AP528" i="11"/>
  <c r="BG524" i="11"/>
  <c r="AL524" i="11"/>
  <c r="BI520" i="11"/>
  <c r="AN520" i="11"/>
  <c r="BS520" i="11"/>
  <c r="AX520" i="11"/>
  <c r="BN516" i="11"/>
  <c r="AS516" i="11"/>
  <c r="BO516" i="11"/>
  <c r="AT516" i="11"/>
  <c r="BE539" i="11"/>
  <c r="AJ539" i="11"/>
  <c r="BL539" i="11"/>
  <c r="AQ539" i="11"/>
  <c r="BN539" i="11"/>
  <c r="AS539" i="11"/>
  <c r="BH528" i="11"/>
  <c r="AM528" i="11"/>
  <c r="BM524" i="11"/>
  <c r="AR524" i="11"/>
  <c r="BP518" i="11"/>
  <c r="AU518" i="11"/>
  <c r="BH518" i="11"/>
  <c r="AM518" i="11"/>
  <c r="BI518" i="11"/>
  <c r="AN518" i="11"/>
  <c r="BM512" i="11"/>
  <c r="AR512" i="11"/>
  <c r="AS512" i="11"/>
  <c r="BN512" i="11"/>
  <c r="BO512" i="11"/>
  <c r="AT512" i="11"/>
  <c r="BF509" i="11"/>
  <c r="AK509" i="11"/>
  <c r="BP508" i="11"/>
  <c r="AU508" i="11"/>
  <c r="BO505" i="11"/>
  <c r="AT505" i="11"/>
  <c r="BN505" i="11"/>
  <c r="AS505" i="11"/>
  <c r="BE504" i="11"/>
  <c r="AJ504" i="11"/>
  <c r="BN502" i="11"/>
  <c r="AS502" i="11"/>
  <c r="BF501" i="11"/>
  <c r="AK501" i="11"/>
  <c r="BP500" i="11"/>
  <c r="AU500" i="11"/>
  <c r="BO497" i="11"/>
  <c r="AT497" i="11"/>
  <c r="BN497" i="11"/>
  <c r="AS497" i="11"/>
  <c r="BE496" i="11"/>
  <c r="AJ496" i="11"/>
  <c r="BN494" i="11"/>
  <c r="AS494" i="11"/>
  <c r="BF493" i="11"/>
  <c r="AK493" i="11"/>
  <c r="BP492" i="11"/>
  <c r="AU492" i="11"/>
  <c r="BG530" i="11"/>
  <c r="AL530" i="11"/>
  <c r="BN530" i="11"/>
  <c r="AS530" i="11"/>
  <c r="BM530" i="11"/>
  <c r="AR530" i="11"/>
  <c r="BP514" i="11"/>
  <c r="AU514" i="11"/>
  <c r="BH514" i="11"/>
  <c r="AM514" i="11"/>
  <c r="BI514" i="11"/>
  <c r="AN514" i="11"/>
  <c r="BN508" i="11"/>
  <c r="AS508" i="11"/>
  <c r="BO508" i="11"/>
  <c r="AT508" i="11"/>
  <c r="BN504" i="11"/>
  <c r="AS504" i="11"/>
  <c r="BO504" i="11"/>
  <c r="AT504" i="11"/>
  <c r="BN500" i="11"/>
  <c r="AS500" i="11"/>
  <c r="BO500" i="11"/>
  <c r="AT500" i="11"/>
  <c r="BN496" i="11"/>
  <c r="AS496" i="11"/>
  <c r="BO496" i="11"/>
  <c r="AT496" i="11"/>
  <c r="BN492" i="11"/>
  <c r="AS492" i="11"/>
  <c r="BO492" i="11"/>
  <c r="AT492" i="11"/>
  <c r="BF526" i="11"/>
  <c r="AK526" i="11"/>
  <c r="BL526" i="11"/>
  <c r="AQ526" i="11"/>
  <c r="BS526" i="11"/>
  <c r="AX526" i="11"/>
  <c r="BQ526" i="11"/>
  <c r="AV526" i="11"/>
  <c r="BL510" i="11"/>
  <c r="AQ510" i="11"/>
  <c r="BS510" i="11"/>
  <c r="AX510" i="11"/>
  <c r="BQ510" i="11"/>
  <c r="AV510" i="11"/>
  <c r="BH508" i="11"/>
  <c r="AM508" i="11"/>
  <c r="BL505" i="11"/>
  <c r="AQ505" i="11"/>
  <c r="BP502" i="11"/>
  <c r="AU502" i="11"/>
  <c r="BG501" i="11"/>
  <c r="AL501" i="11"/>
  <c r="BK498" i="11"/>
  <c r="AP498" i="11"/>
  <c r="BM496" i="11"/>
  <c r="AR496" i="11"/>
  <c r="BF494" i="11"/>
  <c r="AK494" i="11"/>
  <c r="BH492" i="11"/>
  <c r="AM492" i="11"/>
  <c r="BP522" i="11"/>
  <c r="AU522" i="11"/>
  <c r="BH522" i="11"/>
  <c r="AM522" i="11"/>
  <c r="BI522" i="11"/>
  <c r="AN522" i="11"/>
  <c r="BE506" i="11"/>
  <c r="AJ506" i="11"/>
  <c r="BL504" i="11"/>
  <c r="AQ504" i="11"/>
  <c r="BO502" i="11"/>
  <c r="AT502" i="11"/>
  <c r="BM502" i="11"/>
  <c r="AR502" i="11"/>
  <c r="BE498" i="11"/>
  <c r="AJ498" i="11"/>
  <c r="BL496" i="11"/>
  <c r="AQ496" i="11"/>
  <c r="BO494" i="11"/>
  <c r="AT494" i="11"/>
  <c r="BM494" i="11"/>
  <c r="AR494" i="11"/>
  <c r="BI35" i="34"/>
  <c r="BH35" i="34" s="1"/>
  <c r="BH26" i="34"/>
  <c r="BH23" i="34"/>
  <c r="BI38" i="34"/>
  <c r="BH38" i="34" s="1"/>
  <c r="BI36" i="34"/>
  <c r="BH36" i="34" s="1"/>
  <c r="BH25" i="34"/>
  <c r="BI37" i="34"/>
  <c r="BH37" i="34" s="1"/>
  <c r="BH24" i="34"/>
  <c r="BB35" i="34"/>
  <c r="BA35" i="34" s="1"/>
  <c r="BA26" i="34"/>
  <c r="BB36" i="34"/>
  <c r="BA36" i="34" s="1"/>
  <c r="BA25" i="34"/>
  <c r="BA23" i="34"/>
  <c r="BB38" i="34"/>
  <c r="BA38" i="34" s="1"/>
  <c r="BB37" i="34"/>
  <c r="BA37" i="34" s="1"/>
  <c r="BA24" i="34"/>
  <c r="AU35" i="34"/>
  <c r="AT35" i="34" s="1"/>
  <c r="AT26" i="34"/>
  <c r="AU36" i="34"/>
  <c r="AT36" i="34" s="1"/>
  <c r="AT25" i="34"/>
  <c r="AU37" i="34"/>
  <c r="AT37" i="34" s="1"/>
  <c r="AT24" i="34"/>
  <c r="AT23" i="34"/>
  <c r="AU38" i="34"/>
  <c r="AT38" i="34" s="1"/>
  <c r="AN35" i="34"/>
  <c r="AM35" i="34" s="1"/>
  <c r="AM26" i="34"/>
  <c r="AN36" i="34"/>
  <c r="AM36" i="34" s="1"/>
  <c r="AM25" i="34"/>
  <c r="AN37" i="34"/>
  <c r="AM37" i="34" s="1"/>
  <c r="AM24" i="34"/>
  <c r="AM23" i="34"/>
  <c r="AM47" i="34" s="1"/>
  <c r="AN38" i="34"/>
  <c r="AM38" i="34" s="1"/>
  <c r="AG36" i="34"/>
  <c r="AF36" i="34" s="1"/>
  <c r="AF25" i="34"/>
  <c r="AG35" i="34"/>
  <c r="AF35" i="34" s="1"/>
  <c r="AF26" i="34"/>
  <c r="AG38" i="34"/>
  <c r="AF38" i="34" s="1"/>
  <c r="AF23" i="34"/>
  <c r="AF24" i="34"/>
  <c r="AG37" i="34"/>
  <c r="AF37" i="34" s="1"/>
  <c r="I553" i="11" l="1"/>
  <c r="I552" i="11"/>
  <c r="I538" i="11"/>
  <c r="I497" i="11"/>
  <c r="I566" i="11"/>
  <c r="I505" i="11"/>
  <c r="I513" i="11"/>
  <c r="I557" i="11"/>
  <c r="I569" i="11"/>
  <c r="CT515" i="11"/>
  <c r="I515" i="11"/>
  <c r="I551" i="11"/>
  <c r="I498" i="11"/>
  <c r="I506" i="11"/>
  <c r="I496" i="11"/>
  <c r="I504" i="11"/>
  <c r="I524" i="11"/>
  <c r="I536" i="11"/>
  <c r="I544" i="11"/>
  <c r="I550" i="11"/>
  <c r="I522" i="11"/>
  <c r="I520" i="11"/>
  <c r="I534" i="11"/>
  <c r="I494" i="11"/>
  <c r="I502" i="11"/>
  <c r="I530" i="11"/>
  <c r="I512" i="11"/>
  <c r="I532" i="11"/>
  <c r="I543" i="11"/>
  <c r="I533" i="11"/>
  <c r="I564" i="11"/>
  <c r="I529" i="11"/>
  <c r="I517" i="11"/>
  <c r="I556" i="11"/>
  <c r="I509" i="11"/>
  <c r="I499" i="11"/>
  <c r="CT491" i="11"/>
  <c r="I491" i="11"/>
  <c r="CT503" i="11"/>
  <c r="I503" i="11"/>
  <c r="I546" i="11"/>
  <c r="I545" i="11"/>
  <c r="I560" i="11"/>
  <c r="I541" i="11"/>
  <c r="I555" i="11"/>
  <c r="I547" i="11"/>
  <c r="I562" i="11"/>
  <c r="I565" i="11"/>
  <c r="I511" i="11"/>
  <c r="CT549" i="11"/>
  <c r="I549" i="11"/>
  <c r="I539" i="11"/>
  <c r="I572" i="11"/>
  <c r="I510" i="11"/>
  <c r="I526" i="11"/>
  <c r="I514" i="11"/>
  <c r="I518" i="11"/>
  <c r="I554" i="11"/>
  <c r="I537" i="11"/>
  <c r="I558" i="11"/>
  <c r="I568" i="11"/>
  <c r="I492" i="11"/>
  <c r="I500" i="11"/>
  <c r="I508" i="11"/>
  <c r="I516" i="11"/>
  <c r="I542" i="11"/>
  <c r="I563" i="11"/>
  <c r="I561" i="11"/>
  <c r="I528" i="11"/>
  <c r="I540" i="11"/>
  <c r="I493" i="11"/>
  <c r="I501" i="11"/>
  <c r="I521" i="11"/>
  <c r="I527" i="11"/>
  <c r="CT567" i="11"/>
  <c r="I567" i="11"/>
  <c r="I523" i="11"/>
  <c r="CT499" i="11"/>
  <c r="CT511" i="11"/>
  <c r="CT527" i="11"/>
  <c r="DN551" i="11"/>
  <c r="DO551" i="11" s="1"/>
  <c r="DP551" i="11" s="1"/>
  <c r="DQ551" i="11" s="1"/>
  <c r="DR551" i="11" s="1"/>
  <c r="DS551" i="11" s="1"/>
  <c r="DT551" i="11" s="1"/>
  <c r="DU551" i="11" s="1"/>
  <c r="DV551" i="11" s="1"/>
  <c r="DW551" i="11" s="1"/>
  <c r="DX551" i="11" s="1"/>
  <c r="DY551" i="11" s="1"/>
  <c r="DZ551" i="11" s="1"/>
  <c r="EA551" i="11" s="1"/>
  <c r="DN523" i="11"/>
  <c r="DN567" i="11"/>
  <c r="CT523" i="11"/>
  <c r="CU523" i="11" s="1"/>
  <c r="CV523" i="11" s="1"/>
  <c r="CW523" i="11" s="1"/>
  <c r="CX523" i="11" s="1"/>
  <c r="CY523" i="11" s="1"/>
  <c r="CZ523" i="11" s="1"/>
  <c r="DA523" i="11" s="1"/>
  <c r="DB523" i="11" s="1"/>
  <c r="DC523" i="11" s="1"/>
  <c r="DD523" i="11" s="1"/>
  <c r="DE523" i="11" s="1"/>
  <c r="DF523" i="11" s="1"/>
  <c r="DG523" i="11" s="1"/>
  <c r="CT531" i="11"/>
  <c r="CU531" i="11" s="1"/>
  <c r="CV531" i="11" s="1"/>
  <c r="CW531" i="11" s="1"/>
  <c r="CX531" i="11" s="1"/>
  <c r="CY531" i="11" s="1"/>
  <c r="CZ531" i="11" s="1"/>
  <c r="DA531" i="11" s="1"/>
  <c r="DB531" i="11" s="1"/>
  <c r="DC531" i="11" s="1"/>
  <c r="DD531" i="11" s="1"/>
  <c r="DE531" i="11" s="1"/>
  <c r="DF531" i="11" s="1"/>
  <c r="DG531" i="11" s="1"/>
  <c r="DN559" i="11"/>
  <c r="DO559" i="11" s="1"/>
  <c r="DP559" i="11" s="1"/>
  <c r="DQ559" i="11" s="1"/>
  <c r="DR559" i="11" s="1"/>
  <c r="DS559" i="11" s="1"/>
  <c r="DT559" i="11" s="1"/>
  <c r="DU559" i="11" s="1"/>
  <c r="DV559" i="11" s="1"/>
  <c r="DW559" i="11" s="1"/>
  <c r="DX559" i="11" s="1"/>
  <c r="DY559" i="11" s="1"/>
  <c r="DZ559" i="11" s="1"/>
  <c r="EA559" i="11" s="1"/>
  <c r="DN507" i="11"/>
  <c r="DO507" i="11" s="1"/>
  <c r="DP507" i="11" s="1"/>
  <c r="DQ507" i="11" s="1"/>
  <c r="DR507" i="11" s="1"/>
  <c r="DS507" i="11" s="1"/>
  <c r="DT507" i="11" s="1"/>
  <c r="DU507" i="11" s="1"/>
  <c r="DV507" i="11" s="1"/>
  <c r="DW507" i="11" s="1"/>
  <c r="DX507" i="11" s="1"/>
  <c r="DY507" i="11" s="1"/>
  <c r="DZ507" i="11" s="1"/>
  <c r="EA507" i="11" s="1"/>
  <c r="DN511" i="11"/>
  <c r="DO511" i="11" s="1"/>
  <c r="DP511" i="11" s="1"/>
  <c r="DQ511" i="11" s="1"/>
  <c r="DR511" i="11" s="1"/>
  <c r="DS511" i="11" s="1"/>
  <c r="DT511" i="11" s="1"/>
  <c r="DU511" i="11" s="1"/>
  <c r="DV511" i="11" s="1"/>
  <c r="DW511" i="11" s="1"/>
  <c r="DX511" i="11" s="1"/>
  <c r="DY511" i="11" s="1"/>
  <c r="DZ511" i="11" s="1"/>
  <c r="EA511" i="11" s="1"/>
  <c r="DN535" i="11"/>
  <c r="DO535" i="11" s="1"/>
  <c r="DP535" i="11" s="1"/>
  <c r="DQ535" i="11" s="1"/>
  <c r="DR535" i="11" s="1"/>
  <c r="DS535" i="11" s="1"/>
  <c r="DT535" i="11" s="1"/>
  <c r="DU535" i="11" s="1"/>
  <c r="DV535" i="11" s="1"/>
  <c r="DW535" i="11" s="1"/>
  <c r="DX535" i="11" s="1"/>
  <c r="DY535" i="11" s="1"/>
  <c r="DZ535" i="11" s="1"/>
  <c r="EA535" i="11" s="1"/>
  <c r="DN549" i="11"/>
  <c r="DO549" i="11" s="1"/>
  <c r="DP549" i="11" s="1"/>
  <c r="DQ549" i="11" s="1"/>
  <c r="DR549" i="11" s="1"/>
  <c r="DS549" i="11" s="1"/>
  <c r="DT549" i="11" s="1"/>
  <c r="DU549" i="11" s="1"/>
  <c r="DV549" i="11" s="1"/>
  <c r="DW549" i="11" s="1"/>
  <c r="DX549" i="11" s="1"/>
  <c r="DY549" i="11" s="1"/>
  <c r="DZ549" i="11" s="1"/>
  <c r="EA549" i="11" s="1"/>
  <c r="DN515" i="11"/>
  <c r="DO515" i="11" s="1"/>
  <c r="DP515" i="11" s="1"/>
  <c r="DQ515" i="11" s="1"/>
  <c r="DR515" i="11" s="1"/>
  <c r="DS515" i="11" s="1"/>
  <c r="DT515" i="11" s="1"/>
  <c r="DU515" i="11" s="1"/>
  <c r="DV515" i="11" s="1"/>
  <c r="DW515" i="11" s="1"/>
  <c r="DX515" i="11" s="1"/>
  <c r="DY515" i="11" s="1"/>
  <c r="DZ515" i="11" s="1"/>
  <c r="EA515" i="11" s="1"/>
  <c r="DN519" i="11"/>
  <c r="DO519" i="11" s="1"/>
  <c r="DP519" i="11" s="1"/>
  <c r="DQ519" i="11" s="1"/>
  <c r="DR519" i="11" s="1"/>
  <c r="DS519" i="11" s="1"/>
  <c r="DT519" i="11" s="1"/>
  <c r="DU519" i="11" s="1"/>
  <c r="DV519" i="11" s="1"/>
  <c r="DW519" i="11" s="1"/>
  <c r="DX519" i="11" s="1"/>
  <c r="DY519" i="11" s="1"/>
  <c r="DZ519" i="11" s="1"/>
  <c r="EA519" i="11" s="1"/>
  <c r="DN499" i="11"/>
  <c r="DO499" i="11" s="1"/>
  <c r="DP499" i="11" s="1"/>
  <c r="DQ499" i="11" s="1"/>
  <c r="DR499" i="11" s="1"/>
  <c r="DS499" i="11" s="1"/>
  <c r="DT499" i="11" s="1"/>
  <c r="DU499" i="11" s="1"/>
  <c r="DV499" i="11" s="1"/>
  <c r="DW499" i="11" s="1"/>
  <c r="DX499" i="11" s="1"/>
  <c r="DY499" i="11" s="1"/>
  <c r="DZ499" i="11" s="1"/>
  <c r="EA499" i="11" s="1"/>
  <c r="CT495" i="11"/>
  <c r="CU495" i="11" s="1"/>
  <c r="CV495" i="11" s="1"/>
  <c r="CW495" i="11" s="1"/>
  <c r="CX495" i="11" s="1"/>
  <c r="CY495" i="11" s="1"/>
  <c r="CZ495" i="11" s="1"/>
  <c r="DA495" i="11" s="1"/>
  <c r="DB495" i="11" s="1"/>
  <c r="DC495" i="11" s="1"/>
  <c r="DD495" i="11" s="1"/>
  <c r="DE495" i="11" s="1"/>
  <c r="DF495" i="11" s="1"/>
  <c r="DG495" i="11" s="1"/>
  <c r="DN527" i="11"/>
  <c r="DO527" i="11" s="1"/>
  <c r="DP527" i="11" s="1"/>
  <c r="DQ527" i="11" s="1"/>
  <c r="DR527" i="11" s="1"/>
  <c r="DS527" i="11" s="1"/>
  <c r="DT527" i="11" s="1"/>
  <c r="DU527" i="11" s="1"/>
  <c r="DV527" i="11" s="1"/>
  <c r="DW527" i="11" s="1"/>
  <c r="DX527" i="11" s="1"/>
  <c r="DY527" i="11" s="1"/>
  <c r="DZ527" i="11" s="1"/>
  <c r="EA527" i="11" s="1"/>
  <c r="DN503" i="11"/>
  <c r="DO503" i="11" s="1"/>
  <c r="DP503" i="11" s="1"/>
  <c r="DQ503" i="11" s="1"/>
  <c r="DR503" i="11" s="1"/>
  <c r="DS503" i="11" s="1"/>
  <c r="DT503" i="11" s="1"/>
  <c r="DU503" i="11" s="1"/>
  <c r="DV503" i="11" s="1"/>
  <c r="DW503" i="11" s="1"/>
  <c r="DX503" i="11" s="1"/>
  <c r="DY503" i="11" s="1"/>
  <c r="DZ503" i="11" s="1"/>
  <c r="EA503" i="11" s="1"/>
  <c r="DN491" i="11"/>
  <c r="DO491" i="11" s="1"/>
  <c r="DP491" i="11" s="1"/>
  <c r="DQ491" i="11" s="1"/>
  <c r="DR491" i="11" s="1"/>
  <c r="DS491" i="11" s="1"/>
  <c r="DT491" i="11" s="1"/>
  <c r="DU491" i="11" s="1"/>
  <c r="DV491" i="11" s="1"/>
  <c r="DW491" i="11" s="1"/>
  <c r="DX491" i="11" s="1"/>
  <c r="DY491" i="11" s="1"/>
  <c r="DZ491" i="11" s="1"/>
  <c r="EA491" i="11" s="1"/>
  <c r="CU519" i="11"/>
  <c r="CV519" i="11" s="1"/>
  <c r="CW519" i="11" s="1"/>
  <c r="CX519" i="11" s="1"/>
  <c r="CY519" i="11" s="1"/>
  <c r="CZ519" i="11" s="1"/>
  <c r="DA519" i="11" s="1"/>
  <c r="DB519" i="11" s="1"/>
  <c r="DC519" i="11" s="1"/>
  <c r="DD519" i="11" s="1"/>
  <c r="DE519" i="11" s="1"/>
  <c r="DF519" i="11" s="1"/>
  <c r="DG519" i="11" s="1"/>
  <c r="CU559" i="11"/>
  <c r="CV559" i="11" s="1"/>
  <c r="CW559" i="11" s="1"/>
  <c r="CX559" i="11" s="1"/>
  <c r="CY559" i="11" s="1"/>
  <c r="CZ559" i="11" s="1"/>
  <c r="DA559" i="11" s="1"/>
  <c r="DB559" i="11" s="1"/>
  <c r="DC559" i="11" s="1"/>
  <c r="DD559" i="11" s="1"/>
  <c r="DE559" i="11" s="1"/>
  <c r="DF559" i="11" s="1"/>
  <c r="DG559" i="11" s="1"/>
  <c r="CT525" i="11"/>
  <c r="CU525" i="11" s="1"/>
  <c r="CV525" i="11" s="1"/>
  <c r="CW525" i="11" s="1"/>
  <c r="CX525" i="11" s="1"/>
  <c r="CY525" i="11" s="1"/>
  <c r="CZ525" i="11" s="1"/>
  <c r="DA525" i="11" s="1"/>
  <c r="DB525" i="11" s="1"/>
  <c r="DC525" i="11" s="1"/>
  <c r="DD525" i="11" s="1"/>
  <c r="DE525" i="11" s="1"/>
  <c r="DF525" i="11" s="1"/>
  <c r="DG525" i="11" s="1"/>
  <c r="DO523" i="11"/>
  <c r="DP523" i="11" s="1"/>
  <c r="DQ523" i="11" s="1"/>
  <c r="DR523" i="11" s="1"/>
  <c r="DS523" i="11" s="1"/>
  <c r="DT523" i="11" s="1"/>
  <c r="DU523" i="11" s="1"/>
  <c r="DV523" i="11" s="1"/>
  <c r="DW523" i="11" s="1"/>
  <c r="DX523" i="11" s="1"/>
  <c r="DY523" i="11" s="1"/>
  <c r="DZ523" i="11" s="1"/>
  <c r="EA523" i="11" s="1"/>
  <c r="CU535" i="11"/>
  <c r="CV535" i="11" s="1"/>
  <c r="CW535" i="11" s="1"/>
  <c r="CX535" i="11" s="1"/>
  <c r="CY535" i="11" s="1"/>
  <c r="CZ535" i="11" s="1"/>
  <c r="DA535" i="11" s="1"/>
  <c r="DB535" i="11" s="1"/>
  <c r="DC535" i="11" s="1"/>
  <c r="DD535" i="11" s="1"/>
  <c r="DE535" i="11" s="1"/>
  <c r="DF535" i="11" s="1"/>
  <c r="DG535" i="11" s="1"/>
  <c r="CU527" i="11"/>
  <c r="CV527" i="11" s="1"/>
  <c r="CW527" i="11" s="1"/>
  <c r="CX527" i="11" s="1"/>
  <c r="CY527" i="11" s="1"/>
  <c r="CZ527" i="11" s="1"/>
  <c r="DA527" i="11" s="1"/>
  <c r="DB527" i="11" s="1"/>
  <c r="DC527" i="11" s="1"/>
  <c r="DD527" i="11" s="1"/>
  <c r="DE527" i="11" s="1"/>
  <c r="DF527" i="11" s="1"/>
  <c r="DG527" i="11" s="1"/>
  <c r="CT562" i="11"/>
  <c r="CU562" i="11" s="1"/>
  <c r="CV562" i="11" s="1"/>
  <c r="CW562" i="11" s="1"/>
  <c r="CX562" i="11" s="1"/>
  <c r="CY562" i="11" s="1"/>
  <c r="CZ562" i="11" s="1"/>
  <c r="DA562" i="11" s="1"/>
  <c r="DB562" i="11" s="1"/>
  <c r="DC562" i="11" s="1"/>
  <c r="DD562" i="11" s="1"/>
  <c r="DE562" i="11" s="1"/>
  <c r="DF562" i="11" s="1"/>
  <c r="DG562" i="11" s="1"/>
  <c r="DN562" i="11"/>
  <c r="DO562" i="11" s="1"/>
  <c r="DP562" i="11" s="1"/>
  <c r="DQ562" i="11" s="1"/>
  <c r="DR562" i="11" s="1"/>
  <c r="DS562" i="11" s="1"/>
  <c r="DT562" i="11" s="1"/>
  <c r="DU562" i="11" s="1"/>
  <c r="DV562" i="11" s="1"/>
  <c r="DW562" i="11" s="1"/>
  <c r="DX562" i="11" s="1"/>
  <c r="DY562" i="11" s="1"/>
  <c r="DZ562" i="11" s="1"/>
  <c r="EA562" i="11" s="1"/>
  <c r="CU551" i="11"/>
  <c r="CV551" i="11" s="1"/>
  <c r="CW551" i="11" s="1"/>
  <c r="CX551" i="11" s="1"/>
  <c r="CY551" i="11" s="1"/>
  <c r="CZ551" i="11" s="1"/>
  <c r="DA551" i="11" s="1"/>
  <c r="DB551" i="11" s="1"/>
  <c r="DC551" i="11" s="1"/>
  <c r="DD551" i="11" s="1"/>
  <c r="DE551" i="11" s="1"/>
  <c r="DF551" i="11" s="1"/>
  <c r="DG551" i="11" s="1"/>
  <c r="CU491" i="11"/>
  <c r="CV491" i="11" s="1"/>
  <c r="CW491" i="11" s="1"/>
  <c r="CX491" i="11" s="1"/>
  <c r="CY491" i="11" s="1"/>
  <c r="CZ491" i="11" s="1"/>
  <c r="DA491" i="11" s="1"/>
  <c r="DB491" i="11" s="1"/>
  <c r="DC491" i="11" s="1"/>
  <c r="DD491" i="11" s="1"/>
  <c r="DE491" i="11" s="1"/>
  <c r="DF491" i="11" s="1"/>
  <c r="DG491" i="11" s="1"/>
  <c r="DH491" i="11" s="1"/>
  <c r="DI491" i="11" s="1"/>
  <c r="J491" i="11" s="1"/>
  <c r="DN521" i="11"/>
  <c r="DO521" i="11" s="1"/>
  <c r="DP521" i="11" s="1"/>
  <c r="DQ521" i="11" s="1"/>
  <c r="DR521" i="11" s="1"/>
  <c r="DS521" i="11" s="1"/>
  <c r="DT521" i="11" s="1"/>
  <c r="DU521" i="11" s="1"/>
  <c r="DV521" i="11" s="1"/>
  <c r="DW521" i="11" s="1"/>
  <c r="DX521" i="11" s="1"/>
  <c r="DY521" i="11" s="1"/>
  <c r="DZ521" i="11" s="1"/>
  <c r="EA521" i="11" s="1"/>
  <c r="CT521" i="11"/>
  <c r="CU521" i="11" s="1"/>
  <c r="CV521" i="11" s="1"/>
  <c r="CW521" i="11" s="1"/>
  <c r="CX521" i="11" s="1"/>
  <c r="CY521" i="11" s="1"/>
  <c r="CZ521" i="11" s="1"/>
  <c r="DA521" i="11" s="1"/>
  <c r="DB521" i="11" s="1"/>
  <c r="DC521" i="11" s="1"/>
  <c r="DD521" i="11" s="1"/>
  <c r="DE521" i="11" s="1"/>
  <c r="DF521" i="11" s="1"/>
  <c r="DG521" i="11" s="1"/>
  <c r="DO531" i="11"/>
  <c r="DP531" i="11" s="1"/>
  <c r="DQ531" i="11" s="1"/>
  <c r="DR531" i="11" s="1"/>
  <c r="DS531" i="11" s="1"/>
  <c r="DT531" i="11" s="1"/>
  <c r="DU531" i="11" s="1"/>
  <c r="DV531" i="11" s="1"/>
  <c r="DW531" i="11" s="1"/>
  <c r="DX531" i="11" s="1"/>
  <c r="DY531" i="11" s="1"/>
  <c r="DZ531" i="11" s="1"/>
  <c r="EA531" i="11" s="1"/>
  <c r="CU515" i="11"/>
  <c r="CV515" i="11" s="1"/>
  <c r="CW515" i="11" s="1"/>
  <c r="CX515" i="11" s="1"/>
  <c r="CY515" i="11" s="1"/>
  <c r="CZ515" i="11" s="1"/>
  <c r="DA515" i="11" s="1"/>
  <c r="DB515" i="11" s="1"/>
  <c r="DC515" i="11" s="1"/>
  <c r="DD515" i="11" s="1"/>
  <c r="DE515" i="11" s="1"/>
  <c r="DF515" i="11" s="1"/>
  <c r="DG515" i="11" s="1"/>
  <c r="CT557" i="11"/>
  <c r="CU557" i="11" s="1"/>
  <c r="CV557" i="11" s="1"/>
  <c r="CW557" i="11" s="1"/>
  <c r="CX557" i="11" s="1"/>
  <c r="CY557" i="11" s="1"/>
  <c r="CZ557" i="11" s="1"/>
  <c r="DA557" i="11" s="1"/>
  <c r="DB557" i="11" s="1"/>
  <c r="DC557" i="11" s="1"/>
  <c r="DD557" i="11" s="1"/>
  <c r="DE557" i="11" s="1"/>
  <c r="DF557" i="11" s="1"/>
  <c r="DG557" i="11" s="1"/>
  <c r="DN565" i="11"/>
  <c r="DO565" i="11" s="1"/>
  <c r="DP565" i="11" s="1"/>
  <c r="DQ565" i="11" s="1"/>
  <c r="DR565" i="11" s="1"/>
  <c r="DS565" i="11" s="1"/>
  <c r="DT565" i="11" s="1"/>
  <c r="DU565" i="11" s="1"/>
  <c r="DV565" i="11" s="1"/>
  <c r="DW565" i="11" s="1"/>
  <c r="DX565" i="11" s="1"/>
  <c r="DY565" i="11" s="1"/>
  <c r="DZ565" i="11" s="1"/>
  <c r="EA565" i="11" s="1"/>
  <c r="CT565" i="11"/>
  <c r="CU565" i="11" s="1"/>
  <c r="CV565" i="11" s="1"/>
  <c r="CW565" i="11" s="1"/>
  <c r="CX565" i="11" s="1"/>
  <c r="CY565" i="11" s="1"/>
  <c r="CZ565" i="11" s="1"/>
  <c r="DA565" i="11" s="1"/>
  <c r="DB565" i="11" s="1"/>
  <c r="DC565" i="11" s="1"/>
  <c r="DD565" i="11" s="1"/>
  <c r="DE565" i="11" s="1"/>
  <c r="DF565" i="11" s="1"/>
  <c r="DG565" i="11" s="1"/>
  <c r="DN545" i="11"/>
  <c r="DO545" i="11" s="1"/>
  <c r="DP545" i="11" s="1"/>
  <c r="DQ545" i="11" s="1"/>
  <c r="DR545" i="11" s="1"/>
  <c r="DS545" i="11" s="1"/>
  <c r="DT545" i="11" s="1"/>
  <c r="DU545" i="11" s="1"/>
  <c r="DV545" i="11" s="1"/>
  <c r="DW545" i="11" s="1"/>
  <c r="DX545" i="11" s="1"/>
  <c r="DY545" i="11" s="1"/>
  <c r="DZ545" i="11" s="1"/>
  <c r="EA545" i="11" s="1"/>
  <c r="CT545" i="11"/>
  <c r="CU545" i="11" s="1"/>
  <c r="CV545" i="11" s="1"/>
  <c r="CW545" i="11" s="1"/>
  <c r="CX545" i="11" s="1"/>
  <c r="CY545" i="11" s="1"/>
  <c r="CZ545" i="11" s="1"/>
  <c r="DA545" i="11" s="1"/>
  <c r="DB545" i="11" s="1"/>
  <c r="DC545" i="11" s="1"/>
  <c r="DD545" i="11" s="1"/>
  <c r="DE545" i="11" s="1"/>
  <c r="DF545" i="11" s="1"/>
  <c r="DG545" i="11" s="1"/>
  <c r="DN541" i="11"/>
  <c r="DO541" i="11" s="1"/>
  <c r="DP541" i="11" s="1"/>
  <c r="DQ541" i="11" s="1"/>
  <c r="DR541" i="11" s="1"/>
  <c r="DS541" i="11" s="1"/>
  <c r="DT541" i="11" s="1"/>
  <c r="DU541" i="11" s="1"/>
  <c r="DV541" i="11" s="1"/>
  <c r="DW541" i="11" s="1"/>
  <c r="DX541" i="11" s="1"/>
  <c r="DY541" i="11" s="1"/>
  <c r="DZ541" i="11" s="1"/>
  <c r="EA541" i="11" s="1"/>
  <c r="DN517" i="11"/>
  <c r="DO517" i="11" s="1"/>
  <c r="DP517" i="11" s="1"/>
  <c r="DQ517" i="11" s="1"/>
  <c r="DR517" i="11" s="1"/>
  <c r="DS517" i="11" s="1"/>
  <c r="DT517" i="11" s="1"/>
  <c r="DU517" i="11" s="1"/>
  <c r="DV517" i="11" s="1"/>
  <c r="DW517" i="11" s="1"/>
  <c r="DX517" i="11" s="1"/>
  <c r="DY517" i="11" s="1"/>
  <c r="DZ517" i="11" s="1"/>
  <c r="EA517" i="11" s="1"/>
  <c r="CT517" i="11"/>
  <c r="CU517" i="11" s="1"/>
  <c r="CV517" i="11" s="1"/>
  <c r="CW517" i="11" s="1"/>
  <c r="CX517" i="11" s="1"/>
  <c r="CY517" i="11" s="1"/>
  <c r="CZ517" i="11" s="1"/>
  <c r="DA517" i="11" s="1"/>
  <c r="DB517" i="11" s="1"/>
  <c r="DC517" i="11" s="1"/>
  <c r="DD517" i="11" s="1"/>
  <c r="DE517" i="11" s="1"/>
  <c r="DF517" i="11" s="1"/>
  <c r="DG517" i="11" s="1"/>
  <c r="CU503" i="11"/>
  <c r="CV503" i="11" s="1"/>
  <c r="CW503" i="11" s="1"/>
  <c r="CX503" i="11" s="1"/>
  <c r="CY503" i="11" s="1"/>
  <c r="CZ503" i="11" s="1"/>
  <c r="DA503" i="11" s="1"/>
  <c r="DB503" i="11" s="1"/>
  <c r="DC503" i="11" s="1"/>
  <c r="DD503" i="11" s="1"/>
  <c r="DE503" i="11" s="1"/>
  <c r="DF503" i="11" s="1"/>
  <c r="DG503" i="11" s="1"/>
  <c r="CU507" i="11"/>
  <c r="CV507" i="11" s="1"/>
  <c r="CW507" i="11" s="1"/>
  <c r="CX507" i="11" s="1"/>
  <c r="CY507" i="11" s="1"/>
  <c r="CZ507" i="11" s="1"/>
  <c r="DA507" i="11" s="1"/>
  <c r="DB507" i="11" s="1"/>
  <c r="DC507" i="11" s="1"/>
  <c r="DD507" i="11" s="1"/>
  <c r="DE507" i="11" s="1"/>
  <c r="DF507" i="11" s="1"/>
  <c r="DG507" i="11" s="1"/>
  <c r="CU511" i="11"/>
  <c r="CV511" i="11" s="1"/>
  <c r="CW511" i="11" s="1"/>
  <c r="CX511" i="11" s="1"/>
  <c r="CY511" i="11" s="1"/>
  <c r="CZ511" i="11" s="1"/>
  <c r="DA511" i="11" s="1"/>
  <c r="DB511" i="11" s="1"/>
  <c r="DC511" i="11" s="1"/>
  <c r="DD511" i="11" s="1"/>
  <c r="DE511" i="11" s="1"/>
  <c r="DF511" i="11" s="1"/>
  <c r="DG511" i="11" s="1"/>
  <c r="DN501" i="11"/>
  <c r="DO501" i="11" s="1"/>
  <c r="DP501" i="11" s="1"/>
  <c r="DQ501" i="11" s="1"/>
  <c r="DR501" i="11" s="1"/>
  <c r="DS501" i="11" s="1"/>
  <c r="DT501" i="11" s="1"/>
  <c r="DU501" i="11" s="1"/>
  <c r="DV501" i="11" s="1"/>
  <c r="DW501" i="11" s="1"/>
  <c r="DX501" i="11" s="1"/>
  <c r="DY501" i="11" s="1"/>
  <c r="DZ501" i="11" s="1"/>
  <c r="EA501" i="11" s="1"/>
  <c r="CT501" i="11"/>
  <c r="CU501" i="11" s="1"/>
  <c r="CV501" i="11" s="1"/>
  <c r="CW501" i="11" s="1"/>
  <c r="CX501" i="11" s="1"/>
  <c r="CY501" i="11" s="1"/>
  <c r="CZ501" i="11" s="1"/>
  <c r="DA501" i="11" s="1"/>
  <c r="DB501" i="11" s="1"/>
  <c r="DC501" i="11" s="1"/>
  <c r="DD501" i="11" s="1"/>
  <c r="DE501" i="11" s="1"/>
  <c r="DF501" i="11" s="1"/>
  <c r="DG501" i="11" s="1"/>
  <c r="DN556" i="11"/>
  <c r="DO556" i="11" s="1"/>
  <c r="DP556" i="11" s="1"/>
  <c r="DQ556" i="11" s="1"/>
  <c r="DR556" i="11" s="1"/>
  <c r="DS556" i="11" s="1"/>
  <c r="DT556" i="11" s="1"/>
  <c r="DU556" i="11" s="1"/>
  <c r="DV556" i="11" s="1"/>
  <c r="DW556" i="11" s="1"/>
  <c r="DX556" i="11" s="1"/>
  <c r="DY556" i="11" s="1"/>
  <c r="DZ556" i="11" s="1"/>
  <c r="EA556" i="11" s="1"/>
  <c r="CT556" i="11"/>
  <c r="CU556" i="11" s="1"/>
  <c r="CV556" i="11" s="1"/>
  <c r="CW556" i="11" s="1"/>
  <c r="CX556" i="11" s="1"/>
  <c r="CY556" i="11" s="1"/>
  <c r="CZ556" i="11" s="1"/>
  <c r="DA556" i="11" s="1"/>
  <c r="DB556" i="11" s="1"/>
  <c r="DC556" i="11" s="1"/>
  <c r="DD556" i="11" s="1"/>
  <c r="DE556" i="11" s="1"/>
  <c r="DF556" i="11" s="1"/>
  <c r="DG556" i="11" s="1"/>
  <c r="CU499" i="11"/>
  <c r="CV499" i="11" s="1"/>
  <c r="CW499" i="11" s="1"/>
  <c r="CX499" i="11" s="1"/>
  <c r="CY499" i="11" s="1"/>
  <c r="CZ499" i="11" s="1"/>
  <c r="DA499" i="11" s="1"/>
  <c r="DB499" i="11" s="1"/>
  <c r="DC499" i="11" s="1"/>
  <c r="DD499" i="11" s="1"/>
  <c r="DE499" i="11" s="1"/>
  <c r="DF499" i="11" s="1"/>
  <c r="DG499" i="11" s="1"/>
  <c r="CT547" i="11"/>
  <c r="CU547" i="11" s="1"/>
  <c r="CV547" i="11" s="1"/>
  <c r="CW547" i="11" s="1"/>
  <c r="CX547" i="11" s="1"/>
  <c r="CY547" i="11" s="1"/>
  <c r="CZ547" i="11" s="1"/>
  <c r="DA547" i="11" s="1"/>
  <c r="DB547" i="11" s="1"/>
  <c r="DC547" i="11" s="1"/>
  <c r="DD547" i="11" s="1"/>
  <c r="DE547" i="11" s="1"/>
  <c r="DF547" i="11" s="1"/>
  <c r="DG547" i="11" s="1"/>
  <c r="DN547" i="11"/>
  <c r="DO547" i="11" s="1"/>
  <c r="DP547" i="11" s="1"/>
  <c r="DQ547" i="11" s="1"/>
  <c r="DR547" i="11" s="1"/>
  <c r="DS547" i="11" s="1"/>
  <c r="DT547" i="11" s="1"/>
  <c r="DU547" i="11" s="1"/>
  <c r="DV547" i="11" s="1"/>
  <c r="DW547" i="11" s="1"/>
  <c r="DX547" i="11" s="1"/>
  <c r="DY547" i="11" s="1"/>
  <c r="DZ547" i="11" s="1"/>
  <c r="EA547" i="11" s="1"/>
  <c r="DN529" i="11"/>
  <c r="DO529" i="11" s="1"/>
  <c r="DP529" i="11" s="1"/>
  <c r="DQ529" i="11" s="1"/>
  <c r="DR529" i="11" s="1"/>
  <c r="DS529" i="11" s="1"/>
  <c r="DT529" i="11" s="1"/>
  <c r="DU529" i="11" s="1"/>
  <c r="DV529" i="11" s="1"/>
  <c r="DW529" i="11" s="1"/>
  <c r="DX529" i="11" s="1"/>
  <c r="DY529" i="11" s="1"/>
  <c r="DZ529" i="11" s="1"/>
  <c r="EA529" i="11" s="1"/>
  <c r="CT529" i="11"/>
  <c r="CU529" i="11" s="1"/>
  <c r="CV529" i="11" s="1"/>
  <c r="CW529" i="11" s="1"/>
  <c r="CX529" i="11" s="1"/>
  <c r="CY529" i="11" s="1"/>
  <c r="CZ529" i="11" s="1"/>
  <c r="DA529" i="11" s="1"/>
  <c r="DB529" i="11" s="1"/>
  <c r="DC529" i="11" s="1"/>
  <c r="DD529" i="11" s="1"/>
  <c r="DE529" i="11" s="1"/>
  <c r="DF529" i="11" s="1"/>
  <c r="DG529" i="11" s="1"/>
  <c r="DN505" i="11"/>
  <c r="DO505" i="11" s="1"/>
  <c r="DP505" i="11" s="1"/>
  <c r="DQ505" i="11" s="1"/>
  <c r="DR505" i="11" s="1"/>
  <c r="DS505" i="11" s="1"/>
  <c r="DT505" i="11" s="1"/>
  <c r="DU505" i="11" s="1"/>
  <c r="DV505" i="11" s="1"/>
  <c r="DW505" i="11" s="1"/>
  <c r="DX505" i="11" s="1"/>
  <c r="DY505" i="11" s="1"/>
  <c r="DZ505" i="11" s="1"/>
  <c r="EA505" i="11" s="1"/>
  <c r="CT505" i="11"/>
  <c r="CU505" i="11" s="1"/>
  <c r="CV505" i="11" s="1"/>
  <c r="CW505" i="11" s="1"/>
  <c r="CX505" i="11" s="1"/>
  <c r="CY505" i="11" s="1"/>
  <c r="CZ505" i="11" s="1"/>
  <c r="DA505" i="11" s="1"/>
  <c r="DB505" i="11" s="1"/>
  <c r="DC505" i="11" s="1"/>
  <c r="DD505" i="11" s="1"/>
  <c r="DE505" i="11" s="1"/>
  <c r="DF505" i="11" s="1"/>
  <c r="DG505" i="11" s="1"/>
  <c r="DO495" i="11"/>
  <c r="DP495" i="11" s="1"/>
  <c r="DQ495" i="11" s="1"/>
  <c r="DR495" i="11" s="1"/>
  <c r="DS495" i="11" s="1"/>
  <c r="DT495" i="11" s="1"/>
  <c r="DU495" i="11" s="1"/>
  <c r="DV495" i="11" s="1"/>
  <c r="DW495" i="11" s="1"/>
  <c r="DX495" i="11" s="1"/>
  <c r="DY495" i="11" s="1"/>
  <c r="DZ495" i="11" s="1"/>
  <c r="EA495" i="11" s="1"/>
  <c r="CT541" i="11"/>
  <c r="CU541" i="11" s="1"/>
  <c r="CV541" i="11" s="1"/>
  <c r="CW541" i="11" s="1"/>
  <c r="CX541" i="11" s="1"/>
  <c r="CY541" i="11" s="1"/>
  <c r="CZ541" i="11" s="1"/>
  <c r="DA541" i="11" s="1"/>
  <c r="DB541" i="11" s="1"/>
  <c r="DC541" i="11" s="1"/>
  <c r="DD541" i="11" s="1"/>
  <c r="DE541" i="11" s="1"/>
  <c r="DF541" i="11" s="1"/>
  <c r="DG541" i="11" s="1"/>
  <c r="DN493" i="11"/>
  <c r="DO493" i="11" s="1"/>
  <c r="DP493" i="11" s="1"/>
  <c r="DQ493" i="11" s="1"/>
  <c r="DR493" i="11" s="1"/>
  <c r="DS493" i="11" s="1"/>
  <c r="DT493" i="11" s="1"/>
  <c r="DU493" i="11" s="1"/>
  <c r="DV493" i="11" s="1"/>
  <c r="DW493" i="11" s="1"/>
  <c r="DX493" i="11" s="1"/>
  <c r="DY493" i="11" s="1"/>
  <c r="DZ493" i="11" s="1"/>
  <c r="EA493" i="11" s="1"/>
  <c r="CT493" i="11"/>
  <c r="CU493" i="11" s="1"/>
  <c r="CV493" i="11" s="1"/>
  <c r="CW493" i="11" s="1"/>
  <c r="CX493" i="11" s="1"/>
  <c r="CY493" i="11" s="1"/>
  <c r="CZ493" i="11" s="1"/>
  <c r="DA493" i="11" s="1"/>
  <c r="DB493" i="11" s="1"/>
  <c r="DC493" i="11" s="1"/>
  <c r="DD493" i="11" s="1"/>
  <c r="DE493" i="11" s="1"/>
  <c r="DF493" i="11" s="1"/>
  <c r="DG493" i="11" s="1"/>
  <c r="CT555" i="11"/>
  <c r="CU555" i="11" s="1"/>
  <c r="CV555" i="11" s="1"/>
  <c r="CW555" i="11" s="1"/>
  <c r="CX555" i="11" s="1"/>
  <c r="CY555" i="11" s="1"/>
  <c r="CZ555" i="11" s="1"/>
  <c r="DA555" i="11" s="1"/>
  <c r="DB555" i="11" s="1"/>
  <c r="DC555" i="11" s="1"/>
  <c r="DD555" i="11" s="1"/>
  <c r="DE555" i="11" s="1"/>
  <c r="DF555" i="11" s="1"/>
  <c r="DG555" i="11" s="1"/>
  <c r="DN555" i="11"/>
  <c r="DO555" i="11" s="1"/>
  <c r="DP555" i="11" s="1"/>
  <c r="DQ555" i="11" s="1"/>
  <c r="DR555" i="11" s="1"/>
  <c r="DS555" i="11" s="1"/>
  <c r="DT555" i="11" s="1"/>
  <c r="DU555" i="11" s="1"/>
  <c r="DV555" i="11" s="1"/>
  <c r="DW555" i="11" s="1"/>
  <c r="DX555" i="11" s="1"/>
  <c r="DY555" i="11" s="1"/>
  <c r="DZ555" i="11" s="1"/>
  <c r="EA555" i="11" s="1"/>
  <c r="DN509" i="11"/>
  <c r="DO509" i="11" s="1"/>
  <c r="DP509" i="11" s="1"/>
  <c r="DQ509" i="11" s="1"/>
  <c r="DR509" i="11" s="1"/>
  <c r="DS509" i="11" s="1"/>
  <c r="DT509" i="11" s="1"/>
  <c r="DU509" i="11" s="1"/>
  <c r="DV509" i="11" s="1"/>
  <c r="DW509" i="11" s="1"/>
  <c r="DX509" i="11" s="1"/>
  <c r="DY509" i="11" s="1"/>
  <c r="DZ509" i="11" s="1"/>
  <c r="EA509" i="11" s="1"/>
  <c r="CT509" i="11"/>
  <c r="CU509" i="11" s="1"/>
  <c r="CV509" i="11" s="1"/>
  <c r="CW509" i="11" s="1"/>
  <c r="CX509" i="11" s="1"/>
  <c r="CY509" i="11" s="1"/>
  <c r="CZ509" i="11" s="1"/>
  <c r="DA509" i="11" s="1"/>
  <c r="DB509" i="11" s="1"/>
  <c r="DC509" i="11" s="1"/>
  <c r="DD509" i="11" s="1"/>
  <c r="DE509" i="11" s="1"/>
  <c r="DF509" i="11" s="1"/>
  <c r="DG509" i="11" s="1"/>
  <c r="DN557" i="11"/>
  <c r="DO557" i="11" s="1"/>
  <c r="DP557" i="11" s="1"/>
  <c r="DQ557" i="11" s="1"/>
  <c r="DR557" i="11" s="1"/>
  <c r="DS557" i="11" s="1"/>
  <c r="DT557" i="11" s="1"/>
  <c r="DU557" i="11" s="1"/>
  <c r="DV557" i="11" s="1"/>
  <c r="DW557" i="11" s="1"/>
  <c r="DX557" i="11" s="1"/>
  <c r="DY557" i="11" s="1"/>
  <c r="DZ557" i="11" s="1"/>
  <c r="EA557" i="11" s="1"/>
  <c r="DN497" i="11"/>
  <c r="DO497" i="11" s="1"/>
  <c r="DP497" i="11" s="1"/>
  <c r="DQ497" i="11" s="1"/>
  <c r="DR497" i="11" s="1"/>
  <c r="DS497" i="11" s="1"/>
  <c r="DT497" i="11" s="1"/>
  <c r="DU497" i="11" s="1"/>
  <c r="DV497" i="11" s="1"/>
  <c r="DW497" i="11" s="1"/>
  <c r="DX497" i="11" s="1"/>
  <c r="DY497" i="11" s="1"/>
  <c r="DZ497" i="11" s="1"/>
  <c r="EA497" i="11" s="1"/>
  <c r="CT497" i="11"/>
  <c r="CU497" i="11" s="1"/>
  <c r="CV497" i="11" s="1"/>
  <c r="CW497" i="11" s="1"/>
  <c r="CX497" i="11" s="1"/>
  <c r="CY497" i="11" s="1"/>
  <c r="CZ497" i="11" s="1"/>
  <c r="DA497" i="11" s="1"/>
  <c r="DB497" i="11" s="1"/>
  <c r="DC497" i="11" s="1"/>
  <c r="DD497" i="11" s="1"/>
  <c r="DE497" i="11" s="1"/>
  <c r="DF497" i="11" s="1"/>
  <c r="DG497" i="11" s="1"/>
  <c r="DN566" i="11"/>
  <c r="DO566" i="11" s="1"/>
  <c r="DP566" i="11" s="1"/>
  <c r="DQ566" i="11" s="1"/>
  <c r="DR566" i="11" s="1"/>
  <c r="DS566" i="11" s="1"/>
  <c r="DT566" i="11" s="1"/>
  <c r="DU566" i="11" s="1"/>
  <c r="DV566" i="11" s="1"/>
  <c r="DW566" i="11" s="1"/>
  <c r="DX566" i="11" s="1"/>
  <c r="DY566" i="11" s="1"/>
  <c r="DZ566" i="11" s="1"/>
  <c r="EA566" i="11" s="1"/>
  <c r="CT566" i="11"/>
  <c r="CU566" i="11" s="1"/>
  <c r="CV566" i="11" s="1"/>
  <c r="CW566" i="11" s="1"/>
  <c r="CX566" i="11" s="1"/>
  <c r="CY566" i="11" s="1"/>
  <c r="CZ566" i="11" s="1"/>
  <c r="DA566" i="11" s="1"/>
  <c r="DB566" i="11" s="1"/>
  <c r="DC566" i="11" s="1"/>
  <c r="DD566" i="11" s="1"/>
  <c r="DE566" i="11" s="1"/>
  <c r="DF566" i="11" s="1"/>
  <c r="DG566" i="11" s="1"/>
  <c r="CT560" i="11"/>
  <c r="CU560" i="11" s="1"/>
  <c r="CV560" i="11" s="1"/>
  <c r="CW560" i="11" s="1"/>
  <c r="CX560" i="11" s="1"/>
  <c r="CY560" i="11" s="1"/>
  <c r="CZ560" i="11" s="1"/>
  <c r="DA560" i="11" s="1"/>
  <c r="DB560" i="11" s="1"/>
  <c r="DC560" i="11" s="1"/>
  <c r="DD560" i="11" s="1"/>
  <c r="DE560" i="11" s="1"/>
  <c r="DF560" i="11" s="1"/>
  <c r="DG560" i="11" s="1"/>
  <c r="DN560" i="11"/>
  <c r="DO560" i="11" s="1"/>
  <c r="DP560" i="11" s="1"/>
  <c r="DQ560" i="11" s="1"/>
  <c r="DR560" i="11" s="1"/>
  <c r="DS560" i="11" s="1"/>
  <c r="DT560" i="11" s="1"/>
  <c r="DU560" i="11" s="1"/>
  <c r="DV560" i="11" s="1"/>
  <c r="DW560" i="11" s="1"/>
  <c r="DX560" i="11" s="1"/>
  <c r="DY560" i="11" s="1"/>
  <c r="DZ560" i="11" s="1"/>
  <c r="EA560" i="11" s="1"/>
  <c r="DN513" i="11"/>
  <c r="DO513" i="11" s="1"/>
  <c r="DP513" i="11" s="1"/>
  <c r="DQ513" i="11" s="1"/>
  <c r="DR513" i="11" s="1"/>
  <c r="DS513" i="11" s="1"/>
  <c r="DT513" i="11" s="1"/>
  <c r="DU513" i="11" s="1"/>
  <c r="DV513" i="11" s="1"/>
  <c r="DW513" i="11" s="1"/>
  <c r="DX513" i="11" s="1"/>
  <c r="DY513" i="11" s="1"/>
  <c r="DZ513" i="11" s="1"/>
  <c r="EA513" i="11" s="1"/>
  <c r="CT513" i="11"/>
  <c r="CU513" i="11" s="1"/>
  <c r="CV513" i="11" s="1"/>
  <c r="CW513" i="11" s="1"/>
  <c r="CX513" i="11" s="1"/>
  <c r="CY513" i="11" s="1"/>
  <c r="CZ513" i="11" s="1"/>
  <c r="DA513" i="11" s="1"/>
  <c r="DB513" i="11" s="1"/>
  <c r="DC513" i="11" s="1"/>
  <c r="DD513" i="11" s="1"/>
  <c r="DE513" i="11" s="1"/>
  <c r="DF513" i="11" s="1"/>
  <c r="DG513" i="11" s="1"/>
  <c r="DN569" i="11"/>
  <c r="DO569" i="11" s="1"/>
  <c r="DP569" i="11" s="1"/>
  <c r="DQ569" i="11" s="1"/>
  <c r="DR569" i="11" s="1"/>
  <c r="DS569" i="11" s="1"/>
  <c r="DT569" i="11" s="1"/>
  <c r="DU569" i="11" s="1"/>
  <c r="DV569" i="11" s="1"/>
  <c r="DW569" i="11" s="1"/>
  <c r="DX569" i="11" s="1"/>
  <c r="DY569" i="11" s="1"/>
  <c r="DZ569" i="11" s="1"/>
  <c r="EA569" i="11" s="1"/>
  <c r="CT569" i="11"/>
  <c r="CU569" i="11" s="1"/>
  <c r="CV569" i="11" s="1"/>
  <c r="CW569" i="11" s="1"/>
  <c r="CX569" i="11" s="1"/>
  <c r="CY569" i="11" s="1"/>
  <c r="CZ569" i="11" s="1"/>
  <c r="DA569" i="11" s="1"/>
  <c r="DB569" i="11" s="1"/>
  <c r="DC569" i="11" s="1"/>
  <c r="DD569" i="11" s="1"/>
  <c r="DE569" i="11" s="1"/>
  <c r="DF569" i="11" s="1"/>
  <c r="DG569" i="11" s="1"/>
  <c r="DN522" i="11"/>
  <c r="DO522" i="11" s="1"/>
  <c r="DP522" i="11" s="1"/>
  <c r="DQ522" i="11" s="1"/>
  <c r="DR522" i="11" s="1"/>
  <c r="DS522" i="11" s="1"/>
  <c r="DT522" i="11" s="1"/>
  <c r="DU522" i="11" s="1"/>
  <c r="DV522" i="11" s="1"/>
  <c r="DW522" i="11" s="1"/>
  <c r="DX522" i="11" s="1"/>
  <c r="DY522" i="11" s="1"/>
  <c r="DZ522" i="11" s="1"/>
  <c r="EA522" i="11" s="1"/>
  <c r="CT522" i="11"/>
  <c r="CU522" i="11" s="1"/>
  <c r="CV522" i="11" s="1"/>
  <c r="CW522" i="11" s="1"/>
  <c r="CX522" i="11" s="1"/>
  <c r="CY522" i="11" s="1"/>
  <c r="CZ522" i="11" s="1"/>
  <c r="DA522" i="11" s="1"/>
  <c r="DB522" i="11" s="1"/>
  <c r="DC522" i="11" s="1"/>
  <c r="DD522" i="11" s="1"/>
  <c r="DE522" i="11" s="1"/>
  <c r="DF522" i="11" s="1"/>
  <c r="DG522" i="11" s="1"/>
  <c r="DN514" i="11"/>
  <c r="DO514" i="11" s="1"/>
  <c r="DP514" i="11" s="1"/>
  <c r="DQ514" i="11" s="1"/>
  <c r="DR514" i="11" s="1"/>
  <c r="DS514" i="11" s="1"/>
  <c r="DT514" i="11" s="1"/>
  <c r="DU514" i="11" s="1"/>
  <c r="DV514" i="11" s="1"/>
  <c r="DW514" i="11" s="1"/>
  <c r="DX514" i="11" s="1"/>
  <c r="DY514" i="11" s="1"/>
  <c r="DZ514" i="11" s="1"/>
  <c r="EA514" i="11" s="1"/>
  <c r="CT514" i="11"/>
  <c r="CU514" i="11" s="1"/>
  <c r="CV514" i="11" s="1"/>
  <c r="CW514" i="11" s="1"/>
  <c r="CX514" i="11" s="1"/>
  <c r="CY514" i="11" s="1"/>
  <c r="CZ514" i="11" s="1"/>
  <c r="DA514" i="11" s="1"/>
  <c r="DB514" i="11" s="1"/>
  <c r="DC514" i="11" s="1"/>
  <c r="DD514" i="11" s="1"/>
  <c r="DE514" i="11" s="1"/>
  <c r="DF514" i="11" s="1"/>
  <c r="DG514" i="11" s="1"/>
  <c r="DN518" i="11"/>
  <c r="DO518" i="11" s="1"/>
  <c r="DP518" i="11" s="1"/>
  <c r="DQ518" i="11" s="1"/>
  <c r="DR518" i="11" s="1"/>
  <c r="DS518" i="11" s="1"/>
  <c r="DT518" i="11" s="1"/>
  <c r="DU518" i="11" s="1"/>
  <c r="DV518" i="11" s="1"/>
  <c r="DW518" i="11" s="1"/>
  <c r="DX518" i="11" s="1"/>
  <c r="DY518" i="11" s="1"/>
  <c r="DZ518" i="11" s="1"/>
  <c r="EA518" i="11" s="1"/>
  <c r="CT518" i="11"/>
  <c r="CU518" i="11" s="1"/>
  <c r="CV518" i="11" s="1"/>
  <c r="CW518" i="11" s="1"/>
  <c r="CX518" i="11" s="1"/>
  <c r="CY518" i="11" s="1"/>
  <c r="CZ518" i="11" s="1"/>
  <c r="DA518" i="11" s="1"/>
  <c r="DB518" i="11" s="1"/>
  <c r="DC518" i="11" s="1"/>
  <c r="DD518" i="11" s="1"/>
  <c r="DE518" i="11" s="1"/>
  <c r="DF518" i="11" s="1"/>
  <c r="DG518" i="11" s="1"/>
  <c r="DN568" i="11"/>
  <c r="DO568" i="11" s="1"/>
  <c r="DP568" i="11" s="1"/>
  <c r="DQ568" i="11" s="1"/>
  <c r="DR568" i="11" s="1"/>
  <c r="DS568" i="11" s="1"/>
  <c r="DT568" i="11" s="1"/>
  <c r="DU568" i="11" s="1"/>
  <c r="DV568" i="11" s="1"/>
  <c r="DW568" i="11" s="1"/>
  <c r="DX568" i="11" s="1"/>
  <c r="DY568" i="11" s="1"/>
  <c r="DZ568" i="11" s="1"/>
  <c r="EA568" i="11" s="1"/>
  <c r="CT568" i="11"/>
  <c r="CU568" i="11" s="1"/>
  <c r="CV568" i="11" s="1"/>
  <c r="CW568" i="11" s="1"/>
  <c r="CX568" i="11" s="1"/>
  <c r="CY568" i="11" s="1"/>
  <c r="CZ568" i="11" s="1"/>
  <c r="DA568" i="11" s="1"/>
  <c r="DB568" i="11" s="1"/>
  <c r="DC568" i="11" s="1"/>
  <c r="DD568" i="11" s="1"/>
  <c r="DE568" i="11" s="1"/>
  <c r="DF568" i="11" s="1"/>
  <c r="DG568" i="11" s="1"/>
  <c r="DN496" i="11"/>
  <c r="DO496" i="11" s="1"/>
  <c r="DP496" i="11" s="1"/>
  <c r="DQ496" i="11" s="1"/>
  <c r="DR496" i="11" s="1"/>
  <c r="DS496" i="11" s="1"/>
  <c r="DT496" i="11" s="1"/>
  <c r="DU496" i="11" s="1"/>
  <c r="DV496" i="11" s="1"/>
  <c r="DW496" i="11" s="1"/>
  <c r="DX496" i="11" s="1"/>
  <c r="DY496" i="11" s="1"/>
  <c r="DZ496" i="11" s="1"/>
  <c r="EA496" i="11" s="1"/>
  <c r="CT496" i="11"/>
  <c r="CU496" i="11" s="1"/>
  <c r="CV496" i="11" s="1"/>
  <c r="CW496" i="11" s="1"/>
  <c r="CX496" i="11" s="1"/>
  <c r="CY496" i="11" s="1"/>
  <c r="CZ496" i="11" s="1"/>
  <c r="DA496" i="11" s="1"/>
  <c r="DB496" i="11" s="1"/>
  <c r="DC496" i="11" s="1"/>
  <c r="DD496" i="11" s="1"/>
  <c r="DE496" i="11" s="1"/>
  <c r="DF496" i="11" s="1"/>
  <c r="DG496" i="11" s="1"/>
  <c r="DN539" i="11"/>
  <c r="DO539" i="11" s="1"/>
  <c r="DP539" i="11" s="1"/>
  <c r="DQ539" i="11" s="1"/>
  <c r="DR539" i="11" s="1"/>
  <c r="DS539" i="11" s="1"/>
  <c r="DT539" i="11" s="1"/>
  <c r="DU539" i="11" s="1"/>
  <c r="DV539" i="11" s="1"/>
  <c r="DW539" i="11" s="1"/>
  <c r="DX539" i="11" s="1"/>
  <c r="DY539" i="11" s="1"/>
  <c r="DZ539" i="11" s="1"/>
  <c r="EA539" i="11" s="1"/>
  <c r="CT539" i="11"/>
  <c r="CU539" i="11" s="1"/>
  <c r="CV539" i="11" s="1"/>
  <c r="CW539" i="11" s="1"/>
  <c r="CX539" i="11" s="1"/>
  <c r="CY539" i="11" s="1"/>
  <c r="CZ539" i="11" s="1"/>
  <c r="DA539" i="11" s="1"/>
  <c r="DB539" i="11" s="1"/>
  <c r="DC539" i="11" s="1"/>
  <c r="DD539" i="11" s="1"/>
  <c r="DE539" i="11" s="1"/>
  <c r="DF539" i="11" s="1"/>
  <c r="DG539" i="11" s="1"/>
  <c r="DN524" i="11"/>
  <c r="DO524" i="11" s="1"/>
  <c r="DP524" i="11" s="1"/>
  <c r="DQ524" i="11" s="1"/>
  <c r="DR524" i="11" s="1"/>
  <c r="DS524" i="11" s="1"/>
  <c r="DT524" i="11" s="1"/>
  <c r="DU524" i="11" s="1"/>
  <c r="DV524" i="11" s="1"/>
  <c r="DW524" i="11" s="1"/>
  <c r="DX524" i="11" s="1"/>
  <c r="DY524" i="11" s="1"/>
  <c r="DZ524" i="11" s="1"/>
  <c r="EA524" i="11" s="1"/>
  <c r="CT524" i="11"/>
  <c r="CU524" i="11" s="1"/>
  <c r="CV524" i="11" s="1"/>
  <c r="CW524" i="11" s="1"/>
  <c r="CX524" i="11" s="1"/>
  <c r="CY524" i="11" s="1"/>
  <c r="CZ524" i="11" s="1"/>
  <c r="DA524" i="11" s="1"/>
  <c r="DB524" i="11" s="1"/>
  <c r="DC524" i="11" s="1"/>
  <c r="DD524" i="11" s="1"/>
  <c r="DE524" i="11" s="1"/>
  <c r="DF524" i="11" s="1"/>
  <c r="DG524" i="11" s="1"/>
  <c r="DN550" i="11"/>
  <c r="DO550" i="11" s="1"/>
  <c r="DP550" i="11" s="1"/>
  <c r="DQ550" i="11" s="1"/>
  <c r="DR550" i="11" s="1"/>
  <c r="DS550" i="11" s="1"/>
  <c r="DT550" i="11" s="1"/>
  <c r="DU550" i="11" s="1"/>
  <c r="DV550" i="11" s="1"/>
  <c r="DW550" i="11" s="1"/>
  <c r="DX550" i="11" s="1"/>
  <c r="DY550" i="11" s="1"/>
  <c r="DZ550" i="11" s="1"/>
  <c r="EA550" i="11" s="1"/>
  <c r="CT550" i="11"/>
  <c r="CU550" i="11" s="1"/>
  <c r="CV550" i="11" s="1"/>
  <c r="CW550" i="11" s="1"/>
  <c r="CX550" i="11" s="1"/>
  <c r="CY550" i="11" s="1"/>
  <c r="CZ550" i="11" s="1"/>
  <c r="DA550" i="11" s="1"/>
  <c r="DB550" i="11" s="1"/>
  <c r="DC550" i="11" s="1"/>
  <c r="DD550" i="11" s="1"/>
  <c r="DE550" i="11" s="1"/>
  <c r="DF550" i="11" s="1"/>
  <c r="DG550" i="11" s="1"/>
  <c r="CU549" i="11"/>
  <c r="CV549" i="11" s="1"/>
  <c r="CW549" i="11" s="1"/>
  <c r="CX549" i="11" s="1"/>
  <c r="CY549" i="11" s="1"/>
  <c r="CZ549" i="11" s="1"/>
  <c r="DA549" i="11" s="1"/>
  <c r="DB549" i="11" s="1"/>
  <c r="DC549" i="11" s="1"/>
  <c r="DD549" i="11" s="1"/>
  <c r="DE549" i="11" s="1"/>
  <c r="DF549" i="11" s="1"/>
  <c r="DG549" i="11" s="1"/>
  <c r="DN570" i="11"/>
  <c r="DO570" i="11" s="1"/>
  <c r="DP570" i="11" s="1"/>
  <c r="DQ570" i="11" s="1"/>
  <c r="DR570" i="11" s="1"/>
  <c r="DS570" i="11" s="1"/>
  <c r="DT570" i="11" s="1"/>
  <c r="DU570" i="11" s="1"/>
  <c r="DV570" i="11" s="1"/>
  <c r="DW570" i="11" s="1"/>
  <c r="DX570" i="11" s="1"/>
  <c r="DY570" i="11" s="1"/>
  <c r="DZ570" i="11" s="1"/>
  <c r="EA570" i="11" s="1"/>
  <c r="CT570" i="11"/>
  <c r="CU570" i="11" s="1"/>
  <c r="CV570" i="11" s="1"/>
  <c r="CW570" i="11" s="1"/>
  <c r="CX570" i="11" s="1"/>
  <c r="CY570" i="11" s="1"/>
  <c r="CZ570" i="11" s="1"/>
  <c r="DA570" i="11" s="1"/>
  <c r="DB570" i="11" s="1"/>
  <c r="DC570" i="11" s="1"/>
  <c r="DD570" i="11" s="1"/>
  <c r="DE570" i="11" s="1"/>
  <c r="DF570" i="11" s="1"/>
  <c r="DG570" i="11" s="1"/>
  <c r="CT572" i="11"/>
  <c r="CU572" i="11" s="1"/>
  <c r="CV572" i="11" s="1"/>
  <c r="CW572" i="11" s="1"/>
  <c r="CX572" i="11" s="1"/>
  <c r="CY572" i="11" s="1"/>
  <c r="CZ572" i="11" s="1"/>
  <c r="DA572" i="11" s="1"/>
  <c r="DB572" i="11" s="1"/>
  <c r="DC572" i="11" s="1"/>
  <c r="DD572" i="11" s="1"/>
  <c r="DE572" i="11" s="1"/>
  <c r="DF572" i="11" s="1"/>
  <c r="DG572" i="11" s="1"/>
  <c r="DN572" i="11"/>
  <c r="DO572" i="11" s="1"/>
  <c r="DP572" i="11" s="1"/>
  <c r="DQ572" i="11" s="1"/>
  <c r="DR572" i="11" s="1"/>
  <c r="DS572" i="11" s="1"/>
  <c r="DT572" i="11" s="1"/>
  <c r="DU572" i="11" s="1"/>
  <c r="DV572" i="11" s="1"/>
  <c r="DW572" i="11" s="1"/>
  <c r="DX572" i="11" s="1"/>
  <c r="DY572" i="11" s="1"/>
  <c r="DZ572" i="11" s="1"/>
  <c r="EA572" i="11" s="1"/>
  <c r="DN510" i="11"/>
  <c r="DO510" i="11" s="1"/>
  <c r="DP510" i="11" s="1"/>
  <c r="DQ510" i="11" s="1"/>
  <c r="DR510" i="11" s="1"/>
  <c r="DS510" i="11" s="1"/>
  <c r="DT510" i="11" s="1"/>
  <c r="DU510" i="11" s="1"/>
  <c r="DV510" i="11" s="1"/>
  <c r="DW510" i="11" s="1"/>
  <c r="DX510" i="11" s="1"/>
  <c r="DY510" i="11" s="1"/>
  <c r="DZ510" i="11" s="1"/>
  <c r="EA510" i="11" s="1"/>
  <c r="CT510" i="11"/>
  <c r="CU510" i="11" s="1"/>
  <c r="CV510" i="11" s="1"/>
  <c r="CW510" i="11" s="1"/>
  <c r="CX510" i="11" s="1"/>
  <c r="CY510" i="11" s="1"/>
  <c r="CZ510" i="11" s="1"/>
  <c r="DA510" i="11" s="1"/>
  <c r="DB510" i="11" s="1"/>
  <c r="DC510" i="11" s="1"/>
  <c r="DD510" i="11" s="1"/>
  <c r="DE510" i="11" s="1"/>
  <c r="DF510" i="11" s="1"/>
  <c r="DG510" i="11" s="1"/>
  <c r="DN526" i="11"/>
  <c r="DO526" i="11" s="1"/>
  <c r="DP526" i="11" s="1"/>
  <c r="DQ526" i="11" s="1"/>
  <c r="DR526" i="11" s="1"/>
  <c r="DS526" i="11" s="1"/>
  <c r="DT526" i="11" s="1"/>
  <c r="DU526" i="11" s="1"/>
  <c r="DV526" i="11" s="1"/>
  <c r="DW526" i="11" s="1"/>
  <c r="DX526" i="11" s="1"/>
  <c r="DY526" i="11" s="1"/>
  <c r="DZ526" i="11" s="1"/>
  <c r="EA526" i="11" s="1"/>
  <c r="CT526" i="11"/>
  <c r="CU526" i="11" s="1"/>
  <c r="CV526" i="11" s="1"/>
  <c r="CW526" i="11" s="1"/>
  <c r="CX526" i="11" s="1"/>
  <c r="CY526" i="11" s="1"/>
  <c r="CZ526" i="11" s="1"/>
  <c r="DA526" i="11" s="1"/>
  <c r="DB526" i="11" s="1"/>
  <c r="DC526" i="11" s="1"/>
  <c r="DD526" i="11" s="1"/>
  <c r="DE526" i="11" s="1"/>
  <c r="DF526" i="11" s="1"/>
  <c r="DG526" i="11" s="1"/>
  <c r="DN534" i="11"/>
  <c r="DO534" i="11" s="1"/>
  <c r="DP534" i="11" s="1"/>
  <c r="DQ534" i="11" s="1"/>
  <c r="DR534" i="11" s="1"/>
  <c r="DS534" i="11" s="1"/>
  <c r="DT534" i="11" s="1"/>
  <c r="DU534" i="11" s="1"/>
  <c r="DV534" i="11" s="1"/>
  <c r="DW534" i="11" s="1"/>
  <c r="DX534" i="11" s="1"/>
  <c r="DY534" i="11" s="1"/>
  <c r="DZ534" i="11" s="1"/>
  <c r="EA534" i="11" s="1"/>
  <c r="CT534" i="11"/>
  <c r="CU534" i="11" s="1"/>
  <c r="CV534" i="11" s="1"/>
  <c r="CW534" i="11" s="1"/>
  <c r="CX534" i="11" s="1"/>
  <c r="CY534" i="11" s="1"/>
  <c r="CZ534" i="11" s="1"/>
  <c r="DA534" i="11" s="1"/>
  <c r="DB534" i="11" s="1"/>
  <c r="DC534" i="11" s="1"/>
  <c r="DD534" i="11" s="1"/>
  <c r="DE534" i="11" s="1"/>
  <c r="DF534" i="11" s="1"/>
  <c r="DG534" i="11" s="1"/>
  <c r="DN553" i="11"/>
  <c r="DO553" i="11" s="1"/>
  <c r="DP553" i="11" s="1"/>
  <c r="DQ553" i="11" s="1"/>
  <c r="DR553" i="11" s="1"/>
  <c r="DS553" i="11" s="1"/>
  <c r="DT553" i="11" s="1"/>
  <c r="DU553" i="11" s="1"/>
  <c r="DV553" i="11" s="1"/>
  <c r="DW553" i="11" s="1"/>
  <c r="DX553" i="11" s="1"/>
  <c r="DY553" i="11" s="1"/>
  <c r="DZ553" i="11" s="1"/>
  <c r="EA553" i="11" s="1"/>
  <c r="CT553" i="11"/>
  <c r="CU553" i="11" s="1"/>
  <c r="CV553" i="11" s="1"/>
  <c r="CW553" i="11" s="1"/>
  <c r="CX553" i="11" s="1"/>
  <c r="CY553" i="11" s="1"/>
  <c r="CZ553" i="11" s="1"/>
  <c r="DA553" i="11" s="1"/>
  <c r="DB553" i="11" s="1"/>
  <c r="DC553" i="11" s="1"/>
  <c r="DD553" i="11" s="1"/>
  <c r="DE553" i="11" s="1"/>
  <c r="DF553" i="11" s="1"/>
  <c r="DG553" i="11" s="1"/>
  <c r="DN558" i="11"/>
  <c r="DO558" i="11" s="1"/>
  <c r="DP558" i="11" s="1"/>
  <c r="DQ558" i="11" s="1"/>
  <c r="DR558" i="11" s="1"/>
  <c r="DS558" i="11" s="1"/>
  <c r="DT558" i="11" s="1"/>
  <c r="DU558" i="11" s="1"/>
  <c r="DV558" i="11" s="1"/>
  <c r="DW558" i="11" s="1"/>
  <c r="DX558" i="11" s="1"/>
  <c r="DY558" i="11" s="1"/>
  <c r="DZ558" i="11" s="1"/>
  <c r="EA558" i="11" s="1"/>
  <c r="CT558" i="11"/>
  <c r="CU558" i="11" s="1"/>
  <c r="CV558" i="11" s="1"/>
  <c r="CW558" i="11" s="1"/>
  <c r="CX558" i="11" s="1"/>
  <c r="CY558" i="11" s="1"/>
  <c r="CZ558" i="11" s="1"/>
  <c r="DA558" i="11" s="1"/>
  <c r="DB558" i="11" s="1"/>
  <c r="DC558" i="11" s="1"/>
  <c r="DD558" i="11" s="1"/>
  <c r="DE558" i="11" s="1"/>
  <c r="DF558" i="11" s="1"/>
  <c r="DG558" i="11" s="1"/>
  <c r="DN498" i="11"/>
  <c r="DO498" i="11" s="1"/>
  <c r="DP498" i="11" s="1"/>
  <c r="DQ498" i="11" s="1"/>
  <c r="DR498" i="11" s="1"/>
  <c r="DS498" i="11" s="1"/>
  <c r="DT498" i="11" s="1"/>
  <c r="DU498" i="11" s="1"/>
  <c r="DV498" i="11" s="1"/>
  <c r="DW498" i="11" s="1"/>
  <c r="DX498" i="11" s="1"/>
  <c r="DY498" i="11" s="1"/>
  <c r="DZ498" i="11" s="1"/>
  <c r="EA498" i="11" s="1"/>
  <c r="CT498" i="11"/>
  <c r="CU498" i="11" s="1"/>
  <c r="CV498" i="11" s="1"/>
  <c r="CW498" i="11" s="1"/>
  <c r="CX498" i="11" s="1"/>
  <c r="CY498" i="11" s="1"/>
  <c r="CZ498" i="11" s="1"/>
  <c r="DA498" i="11" s="1"/>
  <c r="DB498" i="11" s="1"/>
  <c r="DC498" i="11" s="1"/>
  <c r="DD498" i="11" s="1"/>
  <c r="DE498" i="11" s="1"/>
  <c r="DF498" i="11" s="1"/>
  <c r="DG498" i="11" s="1"/>
  <c r="DN506" i="11"/>
  <c r="DO506" i="11" s="1"/>
  <c r="DP506" i="11" s="1"/>
  <c r="DQ506" i="11" s="1"/>
  <c r="DR506" i="11" s="1"/>
  <c r="DS506" i="11" s="1"/>
  <c r="DT506" i="11" s="1"/>
  <c r="DU506" i="11" s="1"/>
  <c r="DV506" i="11" s="1"/>
  <c r="DW506" i="11" s="1"/>
  <c r="DX506" i="11" s="1"/>
  <c r="DY506" i="11" s="1"/>
  <c r="DZ506" i="11" s="1"/>
  <c r="EA506" i="11" s="1"/>
  <c r="CT506" i="11"/>
  <c r="CU506" i="11" s="1"/>
  <c r="CV506" i="11" s="1"/>
  <c r="CW506" i="11" s="1"/>
  <c r="CX506" i="11" s="1"/>
  <c r="CY506" i="11" s="1"/>
  <c r="CZ506" i="11" s="1"/>
  <c r="DA506" i="11" s="1"/>
  <c r="DB506" i="11" s="1"/>
  <c r="DC506" i="11" s="1"/>
  <c r="DD506" i="11" s="1"/>
  <c r="DE506" i="11" s="1"/>
  <c r="DF506" i="11" s="1"/>
  <c r="DG506" i="11" s="1"/>
  <c r="DN504" i="11"/>
  <c r="DO504" i="11" s="1"/>
  <c r="DP504" i="11" s="1"/>
  <c r="DQ504" i="11" s="1"/>
  <c r="DR504" i="11" s="1"/>
  <c r="DS504" i="11" s="1"/>
  <c r="DT504" i="11" s="1"/>
  <c r="DU504" i="11" s="1"/>
  <c r="DV504" i="11" s="1"/>
  <c r="DW504" i="11" s="1"/>
  <c r="DX504" i="11" s="1"/>
  <c r="DY504" i="11" s="1"/>
  <c r="DZ504" i="11" s="1"/>
  <c r="EA504" i="11" s="1"/>
  <c r="CT504" i="11"/>
  <c r="CU504" i="11" s="1"/>
  <c r="CV504" i="11" s="1"/>
  <c r="CW504" i="11" s="1"/>
  <c r="CX504" i="11" s="1"/>
  <c r="CY504" i="11" s="1"/>
  <c r="CZ504" i="11" s="1"/>
  <c r="DA504" i="11" s="1"/>
  <c r="DB504" i="11" s="1"/>
  <c r="DC504" i="11" s="1"/>
  <c r="DD504" i="11" s="1"/>
  <c r="DE504" i="11" s="1"/>
  <c r="DF504" i="11" s="1"/>
  <c r="DG504" i="11" s="1"/>
  <c r="DN536" i="11"/>
  <c r="DO536" i="11" s="1"/>
  <c r="DP536" i="11" s="1"/>
  <c r="DQ536" i="11" s="1"/>
  <c r="DR536" i="11" s="1"/>
  <c r="DS536" i="11" s="1"/>
  <c r="DT536" i="11" s="1"/>
  <c r="DU536" i="11" s="1"/>
  <c r="DV536" i="11" s="1"/>
  <c r="DW536" i="11" s="1"/>
  <c r="DX536" i="11" s="1"/>
  <c r="DY536" i="11" s="1"/>
  <c r="DZ536" i="11" s="1"/>
  <c r="EA536" i="11" s="1"/>
  <c r="CT536" i="11"/>
  <c r="CU536" i="11" s="1"/>
  <c r="CV536" i="11" s="1"/>
  <c r="CW536" i="11" s="1"/>
  <c r="CX536" i="11" s="1"/>
  <c r="CY536" i="11" s="1"/>
  <c r="CZ536" i="11" s="1"/>
  <c r="DA536" i="11" s="1"/>
  <c r="DB536" i="11" s="1"/>
  <c r="DC536" i="11" s="1"/>
  <c r="DD536" i="11" s="1"/>
  <c r="DE536" i="11" s="1"/>
  <c r="DF536" i="11" s="1"/>
  <c r="DG536" i="11" s="1"/>
  <c r="DN544" i="11"/>
  <c r="DO544" i="11" s="1"/>
  <c r="DP544" i="11" s="1"/>
  <c r="DQ544" i="11" s="1"/>
  <c r="DR544" i="11" s="1"/>
  <c r="DS544" i="11" s="1"/>
  <c r="DT544" i="11" s="1"/>
  <c r="DU544" i="11" s="1"/>
  <c r="DV544" i="11" s="1"/>
  <c r="DW544" i="11" s="1"/>
  <c r="DX544" i="11" s="1"/>
  <c r="DY544" i="11" s="1"/>
  <c r="DZ544" i="11" s="1"/>
  <c r="EA544" i="11" s="1"/>
  <c r="CT544" i="11"/>
  <c r="CU544" i="11" s="1"/>
  <c r="CV544" i="11" s="1"/>
  <c r="CW544" i="11" s="1"/>
  <c r="CX544" i="11" s="1"/>
  <c r="CY544" i="11" s="1"/>
  <c r="CZ544" i="11" s="1"/>
  <c r="DA544" i="11" s="1"/>
  <c r="DB544" i="11" s="1"/>
  <c r="DC544" i="11" s="1"/>
  <c r="DD544" i="11" s="1"/>
  <c r="DE544" i="11" s="1"/>
  <c r="DF544" i="11" s="1"/>
  <c r="DG544" i="11" s="1"/>
  <c r="DN554" i="11"/>
  <c r="DO554" i="11" s="1"/>
  <c r="DP554" i="11" s="1"/>
  <c r="DQ554" i="11" s="1"/>
  <c r="DR554" i="11" s="1"/>
  <c r="DS554" i="11" s="1"/>
  <c r="DT554" i="11" s="1"/>
  <c r="DU554" i="11" s="1"/>
  <c r="DV554" i="11" s="1"/>
  <c r="DW554" i="11" s="1"/>
  <c r="DX554" i="11" s="1"/>
  <c r="DY554" i="11" s="1"/>
  <c r="DZ554" i="11" s="1"/>
  <c r="EA554" i="11" s="1"/>
  <c r="CT554" i="11"/>
  <c r="CU554" i="11" s="1"/>
  <c r="CV554" i="11" s="1"/>
  <c r="CW554" i="11" s="1"/>
  <c r="CX554" i="11" s="1"/>
  <c r="CY554" i="11" s="1"/>
  <c r="CZ554" i="11" s="1"/>
  <c r="DA554" i="11" s="1"/>
  <c r="DB554" i="11" s="1"/>
  <c r="DC554" i="11" s="1"/>
  <c r="DD554" i="11" s="1"/>
  <c r="DE554" i="11" s="1"/>
  <c r="DF554" i="11" s="1"/>
  <c r="DG554" i="11" s="1"/>
  <c r="DN520" i="11"/>
  <c r="DO520" i="11" s="1"/>
  <c r="DP520" i="11" s="1"/>
  <c r="DQ520" i="11" s="1"/>
  <c r="DR520" i="11" s="1"/>
  <c r="DS520" i="11" s="1"/>
  <c r="DT520" i="11" s="1"/>
  <c r="DU520" i="11" s="1"/>
  <c r="DV520" i="11" s="1"/>
  <c r="DW520" i="11" s="1"/>
  <c r="DX520" i="11" s="1"/>
  <c r="DY520" i="11" s="1"/>
  <c r="DZ520" i="11" s="1"/>
  <c r="EA520" i="11" s="1"/>
  <c r="CT520" i="11"/>
  <c r="CU520" i="11" s="1"/>
  <c r="CV520" i="11" s="1"/>
  <c r="CW520" i="11" s="1"/>
  <c r="CX520" i="11" s="1"/>
  <c r="CY520" i="11" s="1"/>
  <c r="CZ520" i="11" s="1"/>
  <c r="DA520" i="11" s="1"/>
  <c r="DB520" i="11" s="1"/>
  <c r="DC520" i="11" s="1"/>
  <c r="DD520" i="11" s="1"/>
  <c r="DE520" i="11" s="1"/>
  <c r="DF520" i="11" s="1"/>
  <c r="DG520" i="11" s="1"/>
  <c r="DN537" i="11"/>
  <c r="DO537" i="11" s="1"/>
  <c r="DP537" i="11" s="1"/>
  <c r="DQ537" i="11" s="1"/>
  <c r="DR537" i="11" s="1"/>
  <c r="DS537" i="11" s="1"/>
  <c r="DT537" i="11" s="1"/>
  <c r="DU537" i="11" s="1"/>
  <c r="DV537" i="11" s="1"/>
  <c r="DW537" i="11" s="1"/>
  <c r="DX537" i="11" s="1"/>
  <c r="DY537" i="11" s="1"/>
  <c r="DZ537" i="11" s="1"/>
  <c r="EA537" i="11" s="1"/>
  <c r="CT537" i="11"/>
  <c r="CU537" i="11" s="1"/>
  <c r="CV537" i="11" s="1"/>
  <c r="CW537" i="11" s="1"/>
  <c r="CX537" i="11" s="1"/>
  <c r="CY537" i="11" s="1"/>
  <c r="CZ537" i="11" s="1"/>
  <c r="DA537" i="11" s="1"/>
  <c r="DB537" i="11" s="1"/>
  <c r="DC537" i="11" s="1"/>
  <c r="DD537" i="11" s="1"/>
  <c r="DE537" i="11" s="1"/>
  <c r="DF537" i="11" s="1"/>
  <c r="DG537" i="11" s="1"/>
  <c r="DN494" i="11"/>
  <c r="DO494" i="11" s="1"/>
  <c r="DP494" i="11" s="1"/>
  <c r="DQ494" i="11" s="1"/>
  <c r="DR494" i="11" s="1"/>
  <c r="DS494" i="11" s="1"/>
  <c r="DT494" i="11" s="1"/>
  <c r="DU494" i="11" s="1"/>
  <c r="DV494" i="11" s="1"/>
  <c r="DW494" i="11" s="1"/>
  <c r="DX494" i="11" s="1"/>
  <c r="DY494" i="11" s="1"/>
  <c r="DZ494" i="11" s="1"/>
  <c r="EA494" i="11" s="1"/>
  <c r="CT494" i="11"/>
  <c r="CU494" i="11" s="1"/>
  <c r="CV494" i="11" s="1"/>
  <c r="CW494" i="11" s="1"/>
  <c r="CX494" i="11" s="1"/>
  <c r="CY494" i="11" s="1"/>
  <c r="CZ494" i="11" s="1"/>
  <c r="DA494" i="11" s="1"/>
  <c r="DB494" i="11" s="1"/>
  <c r="DC494" i="11" s="1"/>
  <c r="DD494" i="11" s="1"/>
  <c r="DE494" i="11" s="1"/>
  <c r="DF494" i="11" s="1"/>
  <c r="DG494" i="11" s="1"/>
  <c r="DN502" i="11"/>
  <c r="DO502" i="11" s="1"/>
  <c r="DP502" i="11" s="1"/>
  <c r="DQ502" i="11" s="1"/>
  <c r="DR502" i="11" s="1"/>
  <c r="DS502" i="11" s="1"/>
  <c r="DT502" i="11" s="1"/>
  <c r="DU502" i="11" s="1"/>
  <c r="DV502" i="11" s="1"/>
  <c r="DW502" i="11" s="1"/>
  <c r="DX502" i="11" s="1"/>
  <c r="DY502" i="11" s="1"/>
  <c r="DZ502" i="11" s="1"/>
  <c r="EA502" i="11" s="1"/>
  <c r="CT502" i="11"/>
  <c r="CU502" i="11" s="1"/>
  <c r="CV502" i="11" s="1"/>
  <c r="CW502" i="11" s="1"/>
  <c r="CX502" i="11" s="1"/>
  <c r="CY502" i="11" s="1"/>
  <c r="CZ502" i="11" s="1"/>
  <c r="DA502" i="11" s="1"/>
  <c r="DB502" i="11" s="1"/>
  <c r="DC502" i="11" s="1"/>
  <c r="DD502" i="11" s="1"/>
  <c r="DE502" i="11" s="1"/>
  <c r="DF502" i="11" s="1"/>
  <c r="DG502" i="11" s="1"/>
  <c r="DN500" i="11"/>
  <c r="DO500" i="11" s="1"/>
  <c r="DP500" i="11" s="1"/>
  <c r="DQ500" i="11" s="1"/>
  <c r="DR500" i="11" s="1"/>
  <c r="DS500" i="11" s="1"/>
  <c r="DT500" i="11" s="1"/>
  <c r="DU500" i="11" s="1"/>
  <c r="DV500" i="11" s="1"/>
  <c r="DW500" i="11" s="1"/>
  <c r="DX500" i="11" s="1"/>
  <c r="DY500" i="11" s="1"/>
  <c r="DZ500" i="11" s="1"/>
  <c r="EA500" i="11" s="1"/>
  <c r="CT500" i="11"/>
  <c r="CU500" i="11" s="1"/>
  <c r="CV500" i="11" s="1"/>
  <c r="CW500" i="11" s="1"/>
  <c r="CX500" i="11" s="1"/>
  <c r="CY500" i="11" s="1"/>
  <c r="CZ500" i="11" s="1"/>
  <c r="DA500" i="11" s="1"/>
  <c r="DB500" i="11" s="1"/>
  <c r="DC500" i="11" s="1"/>
  <c r="DD500" i="11" s="1"/>
  <c r="DE500" i="11" s="1"/>
  <c r="DF500" i="11" s="1"/>
  <c r="DG500" i="11" s="1"/>
  <c r="DN512" i="11"/>
  <c r="DO512" i="11" s="1"/>
  <c r="DP512" i="11" s="1"/>
  <c r="DQ512" i="11" s="1"/>
  <c r="DR512" i="11" s="1"/>
  <c r="DS512" i="11" s="1"/>
  <c r="DT512" i="11" s="1"/>
  <c r="DU512" i="11" s="1"/>
  <c r="DV512" i="11" s="1"/>
  <c r="DW512" i="11" s="1"/>
  <c r="DX512" i="11" s="1"/>
  <c r="DY512" i="11" s="1"/>
  <c r="DZ512" i="11" s="1"/>
  <c r="EA512" i="11" s="1"/>
  <c r="CT512" i="11"/>
  <c r="CU512" i="11" s="1"/>
  <c r="CV512" i="11" s="1"/>
  <c r="CW512" i="11" s="1"/>
  <c r="CX512" i="11" s="1"/>
  <c r="CY512" i="11" s="1"/>
  <c r="CZ512" i="11" s="1"/>
  <c r="DA512" i="11" s="1"/>
  <c r="DB512" i="11" s="1"/>
  <c r="DC512" i="11" s="1"/>
  <c r="DD512" i="11" s="1"/>
  <c r="DE512" i="11" s="1"/>
  <c r="DF512" i="11" s="1"/>
  <c r="DG512" i="11" s="1"/>
  <c r="DO525" i="11"/>
  <c r="DP525" i="11" s="1"/>
  <c r="DQ525" i="11" s="1"/>
  <c r="DR525" i="11" s="1"/>
  <c r="DS525" i="11" s="1"/>
  <c r="DT525" i="11" s="1"/>
  <c r="DU525" i="11" s="1"/>
  <c r="DV525" i="11" s="1"/>
  <c r="DW525" i="11" s="1"/>
  <c r="DX525" i="11" s="1"/>
  <c r="DY525" i="11" s="1"/>
  <c r="DZ525" i="11" s="1"/>
  <c r="EA525" i="11" s="1"/>
  <c r="DN552" i="11"/>
  <c r="DO552" i="11" s="1"/>
  <c r="DP552" i="11" s="1"/>
  <c r="DQ552" i="11" s="1"/>
  <c r="DR552" i="11" s="1"/>
  <c r="DS552" i="11" s="1"/>
  <c r="DT552" i="11" s="1"/>
  <c r="DU552" i="11" s="1"/>
  <c r="DV552" i="11" s="1"/>
  <c r="DW552" i="11" s="1"/>
  <c r="DX552" i="11" s="1"/>
  <c r="DY552" i="11" s="1"/>
  <c r="DZ552" i="11" s="1"/>
  <c r="EA552" i="11" s="1"/>
  <c r="CT552" i="11"/>
  <c r="CU552" i="11" s="1"/>
  <c r="CV552" i="11" s="1"/>
  <c r="CW552" i="11" s="1"/>
  <c r="CX552" i="11" s="1"/>
  <c r="CY552" i="11" s="1"/>
  <c r="CZ552" i="11" s="1"/>
  <c r="DA552" i="11" s="1"/>
  <c r="DB552" i="11" s="1"/>
  <c r="DC552" i="11" s="1"/>
  <c r="DD552" i="11" s="1"/>
  <c r="DE552" i="11" s="1"/>
  <c r="DF552" i="11" s="1"/>
  <c r="DG552" i="11" s="1"/>
  <c r="DO567" i="11"/>
  <c r="DP567" i="11" s="1"/>
  <c r="DQ567" i="11" s="1"/>
  <c r="DR567" i="11" s="1"/>
  <c r="DS567" i="11" s="1"/>
  <c r="DT567" i="11" s="1"/>
  <c r="DU567" i="11" s="1"/>
  <c r="DV567" i="11" s="1"/>
  <c r="DW567" i="11" s="1"/>
  <c r="DX567" i="11" s="1"/>
  <c r="DY567" i="11" s="1"/>
  <c r="DZ567" i="11" s="1"/>
  <c r="EA567" i="11" s="1"/>
  <c r="CU567" i="11"/>
  <c r="CV567" i="11" s="1"/>
  <c r="CW567" i="11" s="1"/>
  <c r="CX567" i="11" s="1"/>
  <c r="CY567" i="11" s="1"/>
  <c r="CZ567" i="11" s="1"/>
  <c r="DA567" i="11" s="1"/>
  <c r="DB567" i="11" s="1"/>
  <c r="DC567" i="11" s="1"/>
  <c r="DD567" i="11" s="1"/>
  <c r="DE567" i="11" s="1"/>
  <c r="DF567" i="11" s="1"/>
  <c r="DG567" i="11" s="1"/>
  <c r="DN540" i="11"/>
  <c r="DO540" i="11" s="1"/>
  <c r="DP540" i="11" s="1"/>
  <c r="DQ540" i="11" s="1"/>
  <c r="DR540" i="11" s="1"/>
  <c r="DS540" i="11" s="1"/>
  <c r="DT540" i="11" s="1"/>
  <c r="DU540" i="11" s="1"/>
  <c r="DV540" i="11" s="1"/>
  <c r="DW540" i="11" s="1"/>
  <c r="DX540" i="11" s="1"/>
  <c r="DY540" i="11" s="1"/>
  <c r="DZ540" i="11" s="1"/>
  <c r="EA540" i="11" s="1"/>
  <c r="CT540" i="11"/>
  <c r="CU540" i="11" s="1"/>
  <c r="CV540" i="11" s="1"/>
  <c r="CW540" i="11" s="1"/>
  <c r="CX540" i="11" s="1"/>
  <c r="CY540" i="11" s="1"/>
  <c r="CZ540" i="11" s="1"/>
  <c r="DA540" i="11" s="1"/>
  <c r="DB540" i="11" s="1"/>
  <c r="DC540" i="11" s="1"/>
  <c r="DD540" i="11" s="1"/>
  <c r="DE540" i="11" s="1"/>
  <c r="DF540" i="11" s="1"/>
  <c r="DG540" i="11" s="1"/>
  <c r="DN563" i="11"/>
  <c r="DO563" i="11" s="1"/>
  <c r="DP563" i="11" s="1"/>
  <c r="DQ563" i="11" s="1"/>
  <c r="DR563" i="11" s="1"/>
  <c r="DS563" i="11" s="1"/>
  <c r="DT563" i="11" s="1"/>
  <c r="DU563" i="11" s="1"/>
  <c r="DV563" i="11" s="1"/>
  <c r="DW563" i="11" s="1"/>
  <c r="DX563" i="11" s="1"/>
  <c r="DY563" i="11" s="1"/>
  <c r="DZ563" i="11" s="1"/>
  <c r="EA563" i="11" s="1"/>
  <c r="CT563" i="11"/>
  <c r="CU563" i="11" s="1"/>
  <c r="CV563" i="11" s="1"/>
  <c r="CW563" i="11" s="1"/>
  <c r="CX563" i="11" s="1"/>
  <c r="CY563" i="11" s="1"/>
  <c r="CZ563" i="11" s="1"/>
  <c r="DA563" i="11" s="1"/>
  <c r="DB563" i="11" s="1"/>
  <c r="DC563" i="11" s="1"/>
  <c r="DD563" i="11" s="1"/>
  <c r="DE563" i="11" s="1"/>
  <c r="DF563" i="11" s="1"/>
  <c r="DG563" i="11" s="1"/>
  <c r="DN561" i="11"/>
  <c r="DO561" i="11" s="1"/>
  <c r="DP561" i="11" s="1"/>
  <c r="DQ561" i="11" s="1"/>
  <c r="DR561" i="11" s="1"/>
  <c r="DS561" i="11" s="1"/>
  <c r="DT561" i="11" s="1"/>
  <c r="DU561" i="11" s="1"/>
  <c r="DV561" i="11" s="1"/>
  <c r="DW561" i="11" s="1"/>
  <c r="DX561" i="11" s="1"/>
  <c r="DY561" i="11" s="1"/>
  <c r="DZ561" i="11" s="1"/>
  <c r="EA561" i="11" s="1"/>
  <c r="CT561" i="11"/>
  <c r="CU561" i="11" s="1"/>
  <c r="CV561" i="11" s="1"/>
  <c r="CW561" i="11" s="1"/>
  <c r="CX561" i="11" s="1"/>
  <c r="CY561" i="11" s="1"/>
  <c r="CZ561" i="11" s="1"/>
  <c r="DA561" i="11" s="1"/>
  <c r="DB561" i="11" s="1"/>
  <c r="DC561" i="11" s="1"/>
  <c r="DD561" i="11" s="1"/>
  <c r="DE561" i="11" s="1"/>
  <c r="DF561" i="11" s="1"/>
  <c r="DG561" i="11" s="1"/>
  <c r="DN528" i="11"/>
  <c r="DO528" i="11" s="1"/>
  <c r="DP528" i="11" s="1"/>
  <c r="DQ528" i="11" s="1"/>
  <c r="DR528" i="11" s="1"/>
  <c r="DS528" i="11" s="1"/>
  <c r="DT528" i="11" s="1"/>
  <c r="DU528" i="11" s="1"/>
  <c r="DV528" i="11" s="1"/>
  <c r="DW528" i="11" s="1"/>
  <c r="DX528" i="11" s="1"/>
  <c r="DY528" i="11" s="1"/>
  <c r="DZ528" i="11" s="1"/>
  <c r="EA528" i="11" s="1"/>
  <c r="CT528" i="11"/>
  <c r="CU528" i="11" s="1"/>
  <c r="CV528" i="11" s="1"/>
  <c r="CW528" i="11" s="1"/>
  <c r="CX528" i="11" s="1"/>
  <c r="CY528" i="11" s="1"/>
  <c r="CZ528" i="11" s="1"/>
  <c r="DA528" i="11" s="1"/>
  <c r="DB528" i="11" s="1"/>
  <c r="DC528" i="11" s="1"/>
  <c r="DD528" i="11" s="1"/>
  <c r="DE528" i="11" s="1"/>
  <c r="DF528" i="11" s="1"/>
  <c r="DG528" i="11" s="1"/>
  <c r="DN530" i="11"/>
  <c r="DO530" i="11" s="1"/>
  <c r="DP530" i="11" s="1"/>
  <c r="DQ530" i="11" s="1"/>
  <c r="DR530" i="11" s="1"/>
  <c r="DS530" i="11" s="1"/>
  <c r="DT530" i="11" s="1"/>
  <c r="DU530" i="11" s="1"/>
  <c r="DV530" i="11" s="1"/>
  <c r="DW530" i="11" s="1"/>
  <c r="DX530" i="11" s="1"/>
  <c r="DY530" i="11" s="1"/>
  <c r="DZ530" i="11" s="1"/>
  <c r="EA530" i="11" s="1"/>
  <c r="CT530" i="11"/>
  <c r="CU530" i="11" s="1"/>
  <c r="CV530" i="11" s="1"/>
  <c r="CW530" i="11" s="1"/>
  <c r="CX530" i="11" s="1"/>
  <c r="CY530" i="11" s="1"/>
  <c r="CZ530" i="11" s="1"/>
  <c r="DA530" i="11" s="1"/>
  <c r="DB530" i="11" s="1"/>
  <c r="DC530" i="11" s="1"/>
  <c r="DD530" i="11" s="1"/>
  <c r="DE530" i="11" s="1"/>
  <c r="DF530" i="11" s="1"/>
  <c r="DG530" i="11" s="1"/>
  <c r="DN492" i="11"/>
  <c r="DO492" i="11" s="1"/>
  <c r="DP492" i="11" s="1"/>
  <c r="DQ492" i="11" s="1"/>
  <c r="DR492" i="11" s="1"/>
  <c r="DS492" i="11" s="1"/>
  <c r="DT492" i="11" s="1"/>
  <c r="DU492" i="11" s="1"/>
  <c r="DV492" i="11" s="1"/>
  <c r="DW492" i="11" s="1"/>
  <c r="DX492" i="11" s="1"/>
  <c r="DY492" i="11" s="1"/>
  <c r="DZ492" i="11" s="1"/>
  <c r="EA492" i="11" s="1"/>
  <c r="CT492" i="11"/>
  <c r="CU492" i="11" s="1"/>
  <c r="CV492" i="11" s="1"/>
  <c r="CW492" i="11" s="1"/>
  <c r="CX492" i="11" s="1"/>
  <c r="CY492" i="11" s="1"/>
  <c r="CZ492" i="11" s="1"/>
  <c r="DA492" i="11" s="1"/>
  <c r="DB492" i="11" s="1"/>
  <c r="DC492" i="11" s="1"/>
  <c r="DD492" i="11" s="1"/>
  <c r="DE492" i="11" s="1"/>
  <c r="DF492" i="11" s="1"/>
  <c r="DG492" i="11" s="1"/>
  <c r="DH492" i="11" s="1"/>
  <c r="DN508" i="11"/>
  <c r="DO508" i="11" s="1"/>
  <c r="DP508" i="11" s="1"/>
  <c r="DQ508" i="11" s="1"/>
  <c r="DR508" i="11" s="1"/>
  <c r="DS508" i="11" s="1"/>
  <c r="DT508" i="11" s="1"/>
  <c r="DU508" i="11" s="1"/>
  <c r="DV508" i="11" s="1"/>
  <c r="DW508" i="11" s="1"/>
  <c r="DX508" i="11" s="1"/>
  <c r="DY508" i="11" s="1"/>
  <c r="DZ508" i="11" s="1"/>
  <c r="EA508" i="11" s="1"/>
  <c r="CT508" i="11"/>
  <c r="CU508" i="11" s="1"/>
  <c r="CV508" i="11" s="1"/>
  <c r="CW508" i="11" s="1"/>
  <c r="CX508" i="11" s="1"/>
  <c r="CY508" i="11" s="1"/>
  <c r="CZ508" i="11" s="1"/>
  <c r="DA508" i="11" s="1"/>
  <c r="DB508" i="11" s="1"/>
  <c r="DC508" i="11" s="1"/>
  <c r="DD508" i="11" s="1"/>
  <c r="DE508" i="11" s="1"/>
  <c r="DF508" i="11" s="1"/>
  <c r="DG508" i="11" s="1"/>
  <c r="DN516" i="11"/>
  <c r="DO516" i="11" s="1"/>
  <c r="DP516" i="11" s="1"/>
  <c r="DQ516" i="11" s="1"/>
  <c r="DR516" i="11" s="1"/>
  <c r="DS516" i="11" s="1"/>
  <c r="DT516" i="11" s="1"/>
  <c r="DU516" i="11" s="1"/>
  <c r="DV516" i="11" s="1"/>
  <c r="DW516" i="11" s="1"/>
  <c r="DX516" i="11" s="1"/>
  <c r="DY516" i="11" s="1"/>
  <c r="DZ516" i="11" s="1"/>
  <c r="EA516" i="11" s="1"/>
  <c r="CT516" i="11"/>
  <c r="CU516" i="11" s="1"/>
  <c r="CV516" i="11" s="1"/>
  <c r="CW516" i="11" s="1"/>
  <c r="CX516" i="11" s="1"/>
  <c r="CY516" i="11" s="1"/>
  <c r="CZ516" i="11" s="1"/>
  <c r="DA516" i="11" s="1"/>
  <c r="DB516" i="11" s="1"/>
  <c r="DC516" i="11" s="1"/>
  <c r="DD516" i="11" s="1"/>
  <c r="DE516" i="11" s="1"/>
  <c r="DF516" i="11" s="1"/>
  <c r="DG516" i="11" s="1"/>
  <c r="DN532" i="11"/>
  <c r="DO532" i="11" s="1"/>
  <c r="DP532" i="11" s="1"/>
  <c r="DQ532" i="11" s="1"/>
  <c r="DR532" i="11" s="1"/>
  <c r="DS532" i="11" s="1"/>
  <c r="DT532" i="11" s="1"/>
  <c r="DU532" i="11" s="1"/>
  <c r="DV532" i="11" s="1"/>
  <c r="DW532" i="11" s="1"/>
  <c r="DX532" i="11" s="1"/>
  <c r="DY532" i="11" s="1"/>
  <c r="DZ532" i="11" s="1"/>
  <c r="EA532" i="11" s="1"/>
  <c r="CT532" i="11"/>
  <c r="CU532" i="11" s="1"/>
  <c r="CV532" i="11" s="1"/>
  <c r="CW532" i="11" s="1"/>
  <c r="CX532" i="11" s="1"/>
  <c r="CY532" i="11" s="1"/>
  <c r="CZ532" i="11" s="1"/>
  <c r="DA532" i="11" s="1"/>
  <c r="DB532" i="11" s="1"/>
  <c r="DC532" i="11" s="1"/>
  <c r="DD532" i="11" s="1"/>
  <c r="DE532" i="11" s="1"/>
  <c r="DF532" i="11" s="1"/>
  <c r="DG532" i="11" s="1"/>
  <c r="DN542" i="11"/>
  <c r="DO542" i="11" s="1"/>
  <c r="DP542" i="11" s="1"/>
  <c r="DQ542" i="11" s="1"/>
  <c r="DR542" i="11" s="1"/>
  <c r="DS542" i="11" s="1"/>
  <c r="DT542" i="11" s="1"/>
  <c r="DU542" i="11" s="1"/>
  <c r="DV542" i="11" s="1"/>
  <c r="DW542" i="11" s="1"/>
  <c r="DX542" i="11" s="1"/>
  <c r="DY542" i="11" s="1"/>
  <c r="DZ542" i="11" s="1"/>
  <c r="EA542" i="11" s="1"/>
  <c r="CT542" i="11"/>
  <c r="CU542" i="11" s="1"/>
  <c r="CV542" i="11" s="1"/>
  <c r="CW542" i="11" s="1"/>
  <c r="CX542" i="11" s="1"/>
  <c r="CY542" i="11" s="1"/>
  <c r="CZ542" i="11" s="1"/>
  <c r="DA542" i="11" s="1"/>
  <c r="DB542" i="11" s="1"/>
  <c r="DC542" i="11" s="1"/>
  <c r="DD542" i="11" s="1"/>
  <c r="DE542" i="11" s="1"/>
  <c r="DF542" i="11" s="1"/>
  <c r="DG542" i="11" s="1"/>
  <c r="DN538" i="11"/>
  <c r="DO538" i="11" s="1"/>
  <c r="DP538" i="11" s="1"/>
  <c r="DQ538" i="11" s="1"/>
  <c r="DR538" i="11" s="1"/>
  <c r="DS538" i="11" s="1"/>
  <c r="DT538" i="11" s="1"/>
  <c r="DU538" i="11" s="1"/>
  <c r="DV538" i="11" s="1"/>
  <c r="DW538" i="11" s="1"/>
  <c r="DX538" i="11" s="1"/>
  <c r="DY538" i="11" s="1"/>
  <c r="DZ538" i="11" s="1"/>
  <c r="EA538" i="11" s="1"/>
  <c r="CT538" i="11"/>
  <c r="CU538" i="11" s="1"/>
  <c r="CV538" i="11" s="1"/>
  <c r="CW538" i="11" s="1"/>
  <c r="CX538" i="11" s="1"/>
  <c r="CY538" i="11" s="1"/>
  <c r="CZ538" i="11" s="1"/>
  <c r="DA538" i="11" s="1"/>
  <c r="DB538" i="11" s="1"/>
  <c r="DC538" i="11" s="1"/>
  <c r="DD538" i="11" s="1"/>
  <c r="DE538" i="11" s="1"/>
  <c r="DF538" i="11" s="1"/>
  <c r="DG538" i="11" s="1"/>
  <c r="DN564" i="11"/>
  <c r="DO564" i="11" s="1"/>
  <c r="DP564" i="11" s="1"/>
  <c r="DQ564" i="11" s="1"/>
  <c r="DR564" i="11" s="1"/>
  <c r="DS564" i="11" s="1"/>
  <c r="DT564" i="11" s="1"/>
  <c r="DU564" i="11" s="1"/>
  <c r="DV564" i="11" s="1"/>
  <c r="DW564" i="11" s="1"/>
  <c r="DX564" i="11" s="1"/>
  <c r="DY564" i="11" s="1"/>
  <c r="DZ564" i="11" s="1"/>
  <c r="EA564" i="11" s="1"/>
  <c r="CT564" i="11"/>
  <c r="CU564" i="11" s="1"/>
  <c r="CV564" i="11" s="1"/>
  <c r="CW564" i="11" s="1"/>
  <c r="CX564" i="11" s="1"/>
  <c r="CY564" i="11" s="1"/>
  <c r="CZ564" i="11" s="1"/>
  <c r="DA564" i="11" s="1"/>
  <c r="DB564" i="11" s="1"/>
  <c r="DC564" i="11" s="1"/>
  <c r="DD564" i="11" s="1"/>
  <c r="DE564" i="11" s="1"/>
  <c r="DF564" i="11" s="1"/>
  <c r="DG564" i="11" s="1"/>
  <c r="DN546" i="11"/>
  <c r="DO546" i="11" s="1"/>
  <c r="DP546" i="11" s="1"/>
  <c r="DQ546" i="11" s="1"/>
  <c r="DR546" i="11" s="1"/>
  <c r="DS546" i="11" s="1"/>
  <c r="DT546" i="11" s="1"/>
  <c r="DU546" i="11" s="1"/>
  <c r="DV546" i="11" s="1"/>
  <c r="DW546" i="11" s="1"/>
  <c r="DX546" i="11" s="1"/>
  <c r="DY546" i="11" s="1"/>
  <c r="DZ546" i="11" s="1"/>
  <c r="EA546" i="11" s="1"/>
  <c r="CT546" i="11"/>
  <c r="CU546" i="11" s="1"/>
  <c r="CV546" i="11" s="1"/>
  <c r="CW546" i="11" s="1"/>
  <c r="CX546" i="11" s="1"/>
  <c r="CY546" i="11" s="1"/>
  <c r="CZ546" i="11" s="1"/>
  <c r="DA546" i="11" s="1"/>
  <c r="DB546" i="11" s="1"/>
  <c r="DC546" i="11" s="1"/>
  <c r="DD546" i="11" s="1"/>
  <c r="DE546" i="11" s="1"/>
  <c r="DF546" i="11" s="1"/>
  <c r="DG546" i="11" s="1"/>
  <c r="DO548" i="11"/>
  <c r="DP548" i="11" s="1"/>
  <c r="DQ548" i="11" s="1"/>
  <c r="DR548" i="11" s="1"/>
  <c r="DS548" i="11" s="1"/>
  <c r="DT548" i="11" s="1"/>
  <c r="DU548" i="11" s="1"/>
  <c r="DV548" i="11" s="1"/>
  <c r="DW548" i="11" s="1"/>
  <c r="DX548" i="11" s="1"/>
  <c r="DY548" i="11" s="1"/>
  <c r="DZ548" i="11" s="1"/>
  <c r="EA548" i="11" s="1"/>
  <c r="CU548" i="11"/>
  <c r="CV548" i="11" s="1"/>
  <c r="CW548" i="11" s="1"/>
  <c r="CX548" i="11" s="1"/>
  <c r="CY548" i="11" s="1"/>
  <c r="CZ548" i="11" s="1"/>
  <c r="DA548" i="11" s="1"/>
  <c r="DB548" i="11" s="1"/>
  <c r="DC548" i="11" s="1"/>
  <c r="DD548" i="11" s="1"/>
  <c r="DE548" i="11" s="1"/>
  <c r="DF548" i="11" s="1"/>
  <c r="DG548" i="11" s="1"/>
  <c r="DN543" i="11"/>
  <c r="DO543" i="11" s="1"/>
  <c r="DP543" i="11" s="1"/>
  <c r="DQ543" i="11" s="1"/>
  <c r="DR543" i="11" s="1"/>
  <c r="DS543" i="11" s="1"/>
  <c r="DT543" i="11" s="1"/>
  <c r="DU543" i="11" s="1"/>
  <c r="DV543" i="11" s="1"/>
  <c r="DW543" i="11" s="1"/>
  <c r="DX543" i="11" s="1"/>
  <c r="DY543" i="11" s="1"/>
  <c r="DZ543" i="11" s="1"/>
  <c r="EA543" i="11" s="1"/>
  <c r="CT543" i="11"/>
  <c r="CU543" i="11" s="1"/>
  <c r="CV543" i="11" s="1"/>
  <c r="CW543" i="11" s="1"/>
  <c r="CX543" i="11" s="1"/>
  <c r="CY543" i="11" s="1"/>
  <c r="CZ543" i="11" s="1"/>
  <c r="DA543" i="11" s="1"/>
  <c r="DB543" i="11" s="1"/>
  <c r="DC543" i="11" s="1"/>
  <c r="DD543" i="11" s="1"/>
  <c r="DE543" i="11" s="1"/>
  <c r="DF543" i="11" s="1"/>
  <c r="DG543" i="11" s="1"/>
  <c r="DN533" i="11"/>
  <c r="DO533" i="11" s="1"/>
  <c r="DP533" i="11" s="1"/>
  <c r="DQ533" i="11" s="1"/>
  <c r="DR533" i="11" s="1"/>
  <c r="DS533" i="11" s="1"/>
  <c r="DT533" i="11" s="1"/>
  <c r="DU533" i="11" s="1"/>
  <c r="DV533" i="11" s="1"/>
  <c r="DW533" i="11" s="1"/>
  <c r="DX533" i="11" s="1"/>
  <c r="DY533" i="11" s="1"/>
  <c r="DZ533" i="11" s="1"/>
  <c r="EA533" i="11" s="1"/>
  <c r="CT533" i="11"/>
  <c r="CU533" i="11" s="1"/>
  <c r="CV533" i="11" s="1"/>
  <c r="CW533" i="11" s="1"/>
  <c r="CX533" i="11" s="1"/>
  <c r="CY533" i="11" s="1"/>
  <c r="CZ533" i="11" s="1"/>
  <c r="DA533" i="11" s="1"/>
  <c r="DB533" i="11" s="1"/>
  <c r="DC533" i="11" s="1"/>
  <c r="DD533" i="11" s="1"/>
  <c r="DE533" i="11" s="1"/>
  <c r="DF533" i="11" s="1"/>
  <c r="DG533" i="11" s="1"/>
  <c r="BH47" i="34"/>
  <c r="AT47" i="34"/>
  <c r="AF47" i="34"/>
  <c r="BA47" i="34"/>
  <c r="DI492" i="11" l="1"/>
  <c r="J492" i="11" s="1"/>
  <c r="EB564" i="11"/>
  <c r="EC564" i="11" s="1"/>
  <c r="EB570" i="11"/>
  <c r="EC570" i="11" s="1"/>
  <c r="EB499" i="11"/>
  <c r="EC499" i="11" s="1"/>
  <c r="EB531" i="11"/>
  <c r="EC531" i="11" s="1"/>
  <c r="DH540" i="11"/>
  <c r="DH513" i="11"/>
  <c r="DH509" i="11"/>
  <c r="DI509" i="11" s="1"/>
  <c r="J509" i="11" s="1"/>
  <c r="DH537" i="11"/>
  <c r="DI537" i="11" s="1"/>
  <c r="J537" i="11" s="1"/>
  <c r="EB545" i="11"/>
  <c r="EC545" i="11" s="1"/>
  <c r="EB536" i="11"/>
  <c r="EC536" i="11" s="1"/>
  <c r="EB553" i="11"/>
  <c r="EC553" i="11" s="1"/>
  <c r="DH553" i="11"/>
  <c r="DH514" i="11"/>
  <c r="DH556" i="11"/>
  <c r="DI556" i="11" s="1"/>
  <c r="J556" i="11" s="1"/>
  <c r="EB533" i="11"/>
  <c r="EC533" i="11" s="1"/>
  <c r="EB552" i="11"/>
  <c r="EC552" i="11" s="1"/>
  <c r="EB514" i="11"/>
  <c r="EC514" i="11" s="1"/>
  <c r="DH542" i="11"/>
  <c r="EB548" i="11"/>
  <c r="EC548" i="11" s="1"/>
  <c r="DH541" i="11"/>
  <c r="DH498" i="11"/>
  <c r="DH551" i="11"/>
  <c r="DH538" i="11"/>
  <c r="DI538" i="11" s="1"/>
  <c r="J538" i="11" s="1"/>
  <c r="EB505" i="11"/>
  <c r="EC505" i="11" s="1"/>
  <c r="EB530" i="11"/>
  <c r="EC530" i="11" s="1"/>
  <c r="EB502" i="11"/>
  <c r="EC502" i="11" s="1"/>
  <c r="DH515" i="11"/>
  <c r="DI515" i="11" s="1"/>
  <c r="J515" i="11" s="1"/>
  <c r="DH561" i="11"/>
  <c r="DI561" i="11" s="1"/>
  <c r="J561" i="11" s="1"/>
  <c r="EB572" i="11"/>
  <c r="EC572" i="11" s="1"/>
  <c r="EB567" i="11"/>
  <c r="EC567" i="11" s="1"/>
  <c r="EB559" i="11"/>
  <c r="EC559" i="11" s="1"/>
  <c r="EB529" i="11"/>
  <c r="EC529" i="11" s="1"/>
  <c r="EB513" i="11"/>
  <c r="EC513" i="11" s="1"/>
  <c r="EB518" i="11"/>
  <c r="EC518" i="11" s="1"/>
  <c r="EB500" i="11"/>
  <c r="EC500" i="11" s="1"/>
  <c r="EB494" i="11"/>
  <c r="EC494" i="11" s="1"/>
  <c r="DH557" i="11"/>
  <c r="EB537" i="11"/>
  <c r="EC537" i="11" s="1"/>
  <c r="EB554" i="11"/>
  <c r="EC554" i="11" s="1"/>
  <c r="DH547" i="11"/>
  <c r="EB504" i="11"/>
  <c r="EC504" i="11" s="1"/>
  <c r="EB506" i="11"/>
  <c r="EC506" i="11" s="1"/>
  <c r="EB498" i="11"/>
  <c r="EC498" i="11" s="1"/>
  <c r="EB560" i="11"/>
  <c r="EC560" i="11" s="1"/>
  <c r="EB519" i="11"/>
  <c r="EC519" i="11" s="1"/>
  <c r="DH517" i="11"/>
  <c r="DI517" i="11" s="1"/>
  <c r="J517" i="11" s="1"/>
  <c r="DH493" i="11"/>
  <c r="EB549" i="11"/>
  <c r="EC549" i="11" s="1"/>
  <c r="DH521" i="11"/>
  <c r="EB544" i="11"/>
  <c r="EC544" i="11" s="1"/>
  <c r="EB550" i="11"/>
  <c r="EC550" i="11" s="1"/>
  <c r="EB532" i="11"/>
  <c r="EC532" i="11" s="1"/>
  <c r="EB522" i="11"/>
  <c r="EC522" i="11" s="1"/>
  <c r="DH563" i="11"/>
  <c r="DI563" i="11" s="1"/>
  <c r="J563" i="11" s="1"/>
  <c r="DH529" i="11"/>
  <c r="DI529" i="11" s="1"/>
  <c r="J529" i="11" s="1"/>
  <c r="DH500" i="11"/>
  <c r="DH505" i="11"/>
  <c r="EB520" i="11"/>
  <c r="EC520" i="11" s="1"/>
  <c r="DH504" i="11"/>
  <c r="EB509" i="11"/>
  <c r="EC509" i="11" s="1"/>
  <c r="EB569" i="11"/>
  <c r="EC569" i="11" s="1"/>
  <c r="EB524" i="11"/>
  <c r="EC524" i="11" s="1"/>
  <c r="EB565" i="11"/>
  <c r="EC565" i="11" s="1"/>
  <c r="EB523" i="11"/>
  <c r="EC523" i="11" s="1"/>
  <c r="EB521" i="11"/>
  <c r="EC521" i="11" s="1"/>
  <c r="EB556" i="11"/>
  <c r="EC556" i="11" s="1"/>
  <c r="DH525" i="11"/>
  <c r="DI525" i="11" s="1"/>
  <c r="J525" i="11" s="1"/>
  <c r="EB542" i="11"/>
  <c r="EC542" i="11" s="1"/>
  <c r="DH546" i="11"/>
  <c r="DI546" i="11" s="1"/>
  <c r="J546" i="11" s="1"/>
  <c r="EB541" i="11"/>
  <c r="EC541" i="11" s="1"/>
  <c r="EB538" i="11"/>
  <c r="EC538" i="11" s="1"/>
  <c r="EB516" i="11"/>
  <c r="EC516" i="11" s="1"/>
  <c r="DH508" i="11"/>
  <c r="DH510" i="11"/>
  <c r="DI510" i="11" s="1"/>
  <c r="J510" i="11" s="1"/>
  <c r="EB515" i="11"/>
  <c r="EC515" i="11" s="1"/>
  <c r="EB561" i="11"/>
  <c r="EC561" i="11" s="1"/>
  <c r="DH496" i="11"/>
  <c r="EB563" i="11"/>
  <c r="EC563" i="11" s="1"/>
  <c r="DH548" i="11"/>
  <c r="DH552" i="11"/>
  <c r="DH507" i="11"/>
  <c r="DI507" i="11" s="1"/>
  <c r="J507" i="11" s="1"/>
  <c r="DH516" i="11"/>
  <c r="DH512" i="11"/>
  <c r="DH497" i="11"/>
  <c r="EB557" i="11"/>
  <c r="EC557" i="11" s="1"/>
  <c r="EB525" i="11"/>
  <c r="EC525" i="11" s="1"/>
  <c r="EB528" i="11"/>
  <c r="EC528" i="11" s="1"/>
  <c r="DH502" i="11"/>
  <c r="DI502" i="11" s="1"/>
  <c r="J502" i="11" s="1"/>
  <c r="EB517" i="11"/>
  <c r="EC517" i="11" s="1"/>
  <c r="EB493" i="11"/>
  <c r="EC493" i="11" s="1"/>
  <c r="DH526" i="11"/>
  <c r="DI526" i="11" s="1"/>
  <c r="J526" i="11" s="1"/>
  <c r="DH543" i="11"/>
  <c r="DI543" i="11" s="1"/>
  <c r="J543" i="11" s="1"/>
  <c r="DH518" i="11"/>
  <c r="DI518" i="11" s="1"/>
  <c r="J518" i="11" s="1"/>
  <c r="DH533" i="11"/>
  <c r="DI533" i="11" s="1"/>
  <c r="J533" i="11" s="1"/>
  <c r="DH530" i="11"/>
  <c r="DI530" i="11" s="1"/>
  <c r="J530" i="11" s="1"/>
  <c r="DH568" i="11"/>
  <c r="DI568" i="11" s="1"/>
  <c r="J568" i="11" s="1"/>
  <c r="DH572" i="11"/>
  <c r="DI572" i="11" s="1"/>
  <c r="J572" i="11" s="1"/>
  <c r="EB539" i="11"/>
  <c r="EC539" i="11" s="1"/>
  <c r="DH494" i="11"/>
  <c r="DI494" i="11" s="1"/>
  <c r="J494" i="11" s="1"/>
  <c r="DH544" i="11"/>
  <c r="DH506" i="11"/>
  <c r="DI506" i="11" s="1"/>
  <c r="J506" i="11" s="1"/>
  <c r="DH555" i="11"/>
  <c r="DH560" i="11"/>
  <c r="DH549" i="11"/>
  <c r="DI549" i="11" s="1"/>
  <c r="J549" i="11" s="1"/>
  <c r="DH534" i="11"/>
  <c r="EB566" i="11"/>
  <c r="EC566" i="11" s="1"/>
  <c r="EB534" i="11"/>
  <c r="EC534" i="11" s="1"/>
  <c r="EB543" i="11"/>
  <c r="EC543" i="11" s="1"/>
  <c r="EB546" i="11"/>
  <c r="EC546" i="11" s="1"/>
  <c r="DH564" i="11"/>
  <c r="DI564" i="11" s="1"/>
  <c r="J564" i="11" s="1"/>
  <c r="DH550" i="11"/>
  <c r="DH570" i="11"/>
  <c r="DI570" i="11" s="1"/>
  <c r="J570" i="11" s="1"/>
  <c r="DH532" i="11"/>
  <c r="EB508" i="11"/>
  <c r="EC508" i="11" s="1"/>
  <c r="EB492" i="11"/>
  <c r="EC492" i="11" s="1"/>
  <c r="EB510" i="11"/>
  <c r="EC510" i="11" s="1"/>
  <c r="DH528" i="11"/>
  <c r="EB540" i="11"/>
  <c r="EC540" i="11" s="1"/>
  <c r="EB496" i="11"/>
  <c r="EC496" i="11" s="1"/>
  <c r="EB558" i="11"/>
  <c r="EC558" i="11" s="1"/>
  <c r="EB507" i="11"/>
  <c r="EC507" i="11" s="1"/>
  <c r="DH539" i="11"/>
  <c r="EB512" i="11"/>
  <c r="EC512" i="11" s="1"/>
  <c r="EB497" i="11"/>
  <c r="EC497" i="11" s="1"/>
  <c r="EB527" i="11"/>
  <c r="EC527" i="11" s="1"/>
  <c r="DH520" i="11"/>
  <c r="DH522" i="11"/>
  <c r="DI522" i="11" s="1"/>
  <c r="J522" i="11" s="1"/>
  <c r="DH545" i="11"/>
  <c r="DH558" i="11"/>
  <c r="DH536" i="11"/>
  <c r="DH511" i="11"/>
  <c r="DH554" i="11"/>
  <c r="DI554" i="11" s="1"/>
  <c r="J554" i="11" s="1"/>
  <c r="EB501" i="11"/>
  <c r="EC501" i="11" s="1"/>
  <c r="EB568" i="11"/>
  <c r="EC568" i="11" s="1"/>
  <c r="EB526" i="11"/>
  <c r="EC526" i="11" s="1"/>
  <c r="DH569" i="11"/>
  <c r="DI569" i="11" s="1"/>
  <c r="J569" i="11" s="1"/>
  <c r="DH567" i="11"/>
  <c r="DI567" i="11" s="1"/>
  <c r="J567" i="11" s="1"/>
  <c r="DH524" i="11"/>
  <c r="DI524" i="11" s="1"/>
  <c r="J524" i="11" s="1"/>
  <c r="DH501" i="11"/>
  <c r="EB511" i="11"/>
  <c r="EC511" i="11" s="1"/>
  <c r="DH566" i="11"/>
  <c r="DI566" i="11" s="1"/>
  <c r="J566" i="11" s="1"/>
  <c r="DH503" i="11"/>
  <c r="DI503" i="11" s="1"/>
  <c r="J503" i="11" s="1"/>
  <c r="EB491" i="11"/>
  <c r="EC491" i="11" s="1"/>
  <c r="DH499" i="11"/>
  <c r="DH565" i="11"/>
  <c r="DI565" i="11" s="1"/>
  <c r="J565" i="11" s="1"/>
  <c r="DH562" i="11"/>
  <c r="DI562" i="11" s="1"/>
  <c r="J562" i="11" s="1"/>
  <c r="DH535" i="11"/>
  <c r="DH495" i="11"/>
  <c r="EB503" i="11"/>
  <c r="EC503" i="11" s="1"/>
  <c r="DH527" i="11"/>
  <c r="EB551" i="11"/>
  <c r="EC551" i="11" s="1"/>
  <c r="EB547" i="11"/>
  <c r="EC547" i="11" s="1"/>
  <c r="DH519" i="11"/>
  <c r="DI519" i="11" s="1"/>
  <c r="J519" i="11" s="1"/>
  <c r="EB562" i="11"/>
  <c r="EC562" i="11" s="1"/>
  <c r="EB535" i="11"/>
  <c r="EC535" i="11" s="1"/>
  <c r="EB495" i="11"/>
  <c r="EC495" i="11" s="1"/>
  <c r="DH523" i="11"/>
  <c r="EB555" i="11"/>
  <c r="EC555" i="11" s="1"/>
  <c r="DH531" i="11"/>
  <c r="DH559" i="11"/>
  <c r="X47" i="34"/>
  <c r="Q47" i="34"/>
  <c r="J47" i="34"/>
  <c r="F47" i="34"/>
  <c r="Y46" i="34"/>
  <c r="V46" i="34"/>
  <c r="R46" i="34"/>
  <c r="O46" i="34"/>
  <c r="K46" i="34"/>
  <c r="H46" i="34"/>
  <c r="D46" i="34"/>
  <c r="Y45" i="34"/>
  <c r="V45" i="34"/>
  <c r="R45" i="34"/>
  <c r="O45" i="34"/>
  <c r="K45" i="34"/>
  <c r="H45" i="34"/>
  <c r="E45" i="34"/>
  <c r="D45" i="34"/>
  <c r="Y44" i="34"/>
  <c r="V44" i="34"/>
  <c r="R44" i="34"/>
  <c r="O44" i="34"/>
  <c r="K44" i="34"/>
  <c r="H44" i="34"/>
  <c r="D44" i="34"/>
  <c r="Y43" i="34"/>
  <c r="V43" i="34"/>
  <c r="R43" i="34"/>
  <c r="O43" i="34"/>
  <c r="K43" i="34"/>
  <c r="H43" i="34"/>
  <c r="D43" i="34"/>
  <c r="Y42" i="34"/>
  <c r="V42" i="34"/>
  <c r="R42" i="34"/>
  <c r="O42" i="34"/>
  <c r="K42" i="34"/>
  <c r="H42" i="34"/>
  <c r="D42" i="34"/>
  <c r="Y41" i="34"/>
  <c r="V41" i="34"/>
  <c r="R41" i="34"/>
  <c r="O41" i="34"/>
  <c r="K41" i="34"/>
  <c r="H41" i="34"/>
  <c r="D41" i="34"/>
  <c r="Y40" i="34"/>
  <c r="V40" i="34"/>
  <c r="R40" i="34"/>
  <c r="O40" i="34"/>
  <c r="K40" i="34"/>
  <c r="H40" i="34"/>
  <c r="D40" i="34"/>
  <c r="Y39" i="34"/>
  <c r="V39" i="34"/>
  <c r="R39" i="34"/>
  <c r="O39" i="34"/>
  <c r="K39" i="34"/>
  <c r="H39" i="34"/>
  <c r="D39" i="34"/>
  <c r="V38" i="34"/>
  <c r="O38" i="34"/>
  <c r="H38" i="34"/>
  <c r="V37" i="34"/>
  <c r="O37" i="34"/>
  <c r="H37" i="34"/>
  <c r="V36" i="34"/>
  <c r="O36" i="34"/>
  <c r="H36" i="34"/>
  <c r="V35" i="34"/>
  <c r="O35" i="34"/>
  <c r="H35" i="34"/>
  <c r="V34" i="34"/>
  <c r="O34" i="34"/>
  <c r="H34" i="34"/>
  <c r="V33" i="34"/>
  <c r="O33" i="34"/>
  <c r="H33" i="34"/>
  <c r="E33" i="34"/>
  <c r="D33" i="34" s="1"/>
  <c r="V32" i="34"/>
  <c r="O32" i="34"/>
  <c r="H32" i="34"/>
  <c r="E32" i="34"/>
  <c r="D32" i="34" s="1"/>
  <c r="V31" i="34"/>
  <c r="O31" i="34"/>
  <c r="H31" i="34"/>
  <c r="E31" i="34"/>
  <c r="D31" i="34" s="1"/>
  <c r="V30" i="34"/>
  <c r="O30" i="34"/>
  <c r="H30" i="34"/>
  <c r="E30" i="34"/>
  <c r="D30" i="34" s="1"/>
  <c r="V29" i="34"/>
  <c r="O29" i="34"/>
  <c r="H29" i="34"/>
  <c r="E29" i="34"/>
  <c r="D29" i="34" s="1"/>
  <c r="V28" i="34"/>
  <c r="O28" i="34"/>
  <c r="H28" i="34"/>
  <c r="E28" i="34"/>
  <c r="D28" i="34" s="1"/>
  <c r="V27" i="34"/>
  <c r="O27" i="34"/>
  <c r="H27" i="34"/>
  <c r="V26" i="34"/>
  <c r="O26" i="34"/>
  <c r="H26" i="34"/>
  <c r="V25" i="34"/>
  <c r="O25" i="34"/>
  <c r="H25" i="34"/>
  <c r="V24" i="34"/>
  <c r="O24" i="34"/>
  <c r="H24" i="34"/>
  <c r="V23" i="34"/>
  <c r="O23" i="34"/>
  <c r="H23" i="34"/>
  <c r="Z22" i="34"/>
  <c r="Y22" i="34"/>
  <c r="V22" i="34"/>
  <c r="S22" i="34"/>
  <c r="S46" i="34" s="1"/>
  <c r="R22" i="34"/>
  <c r="O22" i="34"/>
  <c r="L22" i="34"/>
  <c r="K22" i="34" s="1"/>
  <c r="H22" i="34"/>
  <c r="E22" i="34"/>
  <c r="E46" i="34" s="1"/>
  <c r="D22" i="34"/>
  <c r="Z21" i="34"/>
  <c r="Y21" i="34"/>
  <c r="V21" i="34"/>
  <c r="S21" i="34"/>
  <c r="S45" i="34" s="1"/>
  <c r="R21" i="34"/>
  <c r="O21" i="34"/>
  <c r="L21" i="34"/>
  <c r="K21" i="34" s="1"/>
  <c r="H21" i="34"/>
  <c r="E21" i="34"/>
  <c r="D21" i="34"/>
  <c r="Z20" i="34"/>
  <c r="Y20" i="34" s="1"/>
  <c r="V20" i="34"/>
  <c r="S20" i="34"/>
  <c r="S44" i="34" s="1"/>
  <c r="O20" i="34"/>
  <c r="L20" i="34"/>
  <c r="K20" i="34" s="1"/>
  <c r="H20" i="34"/>
  <c r="E20" i="34"/>
  <c r="E44" i="34" s="1"/>
  <c r="Z19" i="34"/>
  <c r="V19" i="34"/>
  <c r="S19" i="34"/>
  <c r="S43" i="34" s="1"/>
  <c r="R19" i="34"/>
  <c r="O19" i="34"/>
  <c r="L19" i="34"/>
  <c r="K19" i="34" s="1"/>
  <c r="H19" i="34"/>
  <c r="E19" i="34"/>
  <c r="D19" i="34" s="1"/>
  <c r="Z18" i="34"/>
  <c r="Y18" i="34"/>
  <c r="V18" i="34"/>
  <c r="S18" i="34"/>
  <c r="S42" i="34" s="1"/>
  <c r="O18" i="34"/>
  <c r="L18" i="34"/>
  <c r="K18" i="34" s="1"/>
  <c r="H18" i="34"/>
  <c r="E18" i="34"/>
  <c r="E42" i="34" s="1"/>
  <c r="Z17" i="34"/>
  <c r="Y17" i="34"/>
  <c r="V17" i="34"/>
  <c r="S17" i="34"/>
  <c r="S41" i="34" s="1"/>
  <c r="R17" i="34"/>
  <c r="O17" i="34"/>
  <c r="L17" i="34"/>
  <c r="K17" i="34" s="1"/>
  <c r="H17" i="34"/>
  <c r="E17" i="34"/>
  <c r="E41" i="34" s="1"/>
  <c r="Z16" i="34"/>
  <c r="Z40" i="34" s="1"/>
  <c r="V16" i="34"/>
  <c r="S16" i="34"/>
  <c r="S40" i="34" s="1"/>
  <c r="R16" i="34"/>
  <c r="O16" i="34"/>
  <c r="L16" i="34"/>
  <c r="K16" i="34" s="1"/>
  <c r="H16" i="34"/>
  <c r="E16" i="34"/>
  <c r="E40" i="34" s="1"/>
  <c r="Z15" i="34"/>
  <c r="Z39" i="34" s="1"/>
  <c r="V15" i="34"/>
  <c r="S15" i="34"/>
  <c r="S39" i="34" s="1"/>
  <c r="R15" i="34"/>
  <c r="O15" i="34"/>
  <c r="L15" i="34"/>
  <c r="K15" i="34" s="1"/>
  <c r="H15" i="34"/>
  <c r="E15" i="34"/>
  <c r="D15" i="34" s="1"/>
  <c r="DI527" i="11" l="1"/>
  <c r="J527" i="11" s="1"/>
  <c r="DI536" i="11"/>
  <c r="J536" i="11" s="1"/>
  <c r="DI520" i="11"/>
  <c r="J520" i="11" s="1"/>
  <c r="DI539" i="11"/>
  <c r="J539" i="11" s="1"/>
  <c r="DI555" i="11"/>
  <c r="J555" i="11" s="1"/>
  <c r="DI516" i="11"/>
  <c r="J516" i="11" s="1"/>
  <c r="DI551" i="11"/>
  <c r="J551" i="11" s="1"/>
  <c r="DI542" i="11"/>
  <c r="J542" i="11" s="1"/>
  <c r="DI513" i="11"/>
  <c r="J513" i="11" s="1"/>
  <c r="DI523" i="11"/>
  <c r="J523" i="11" s="1"/>
  <c r="DI558" i="11"/>
  <c r="J558" i="11" s="1"/>
  <c r="DI528" i="11"/>
  <c r="J528" i="11" s="1"/>
  <c r="DI532" i="11"/>
  <c r="J532" i="11" s="1"/>
  <c r="DI534" i="11"/>
  <c r="J534" i="11" s="1"/>
  <c r="DI496" i="11"/>
  <c r="J496" i="11" s="1"/>
  <c r="DI508" i="11"/>
  <c r="J508" i="11" s="1"/>
  <c r="DI505" i="11"/>
  <c r="J505" i="11" s="1"/>
  <c r="DI521" i="11"/>
  <c r="J521" i="11" s="1"/>
  <c r="DI557" i="11"/>
  <c r="J557" i="11" s="1"/>
  <c r="DI498" i="11"/>
  <c r="J498" i="11" s="1"/>
  <c r="DI514" i="11"/>
  <c r="J514" i="11" s="1"/>
  <c r="DI540" i="11"/>
  <c r="J540" i="11" s="1"/>
  <c r="DI559" i="11"/>
  <c r="J559" i="11" s="1"/>
  <c r="DI495" i="11"/>
  <c r="J495" i="11" s="1"/>
  <c r="DI499" i="11"/>
  <c r="J499" i="11" s="1"/>
  <c r="DI545" i="11"/>
  <c r="J545" i="11" s="1"/>
  <c r="DI544" i="11"/>
  <c r="J544" i="11" s="1"/>
  <c r="DI497" i="11"/>
  <c r="J497" i="11" s="1"/>
  <c r="DI552" i="11"/>
  <c r="J552" i="11" s="1"/>
  <c r="DI500" i="11"/>
  <c r="J500" i="11" s="1"/>
  <c r="DI547" i="11"/>
  <c r="J547" i="11" s="1"/>
  <c r="DI541" i="11"/>
  <c r="J541" i="11" s="1"/>
  <c r="DI553" i="11"/>
  <c r="J553" i="11" s="1"/>
  <c r="DI531" i="11"/>
  <c r="J531" i="11" s="1"/>
  <c r="DI535" i="11"/>
  <c r="J535" i="11" s="1"/>
  <c r="DI501" i="11"/>
  <c r="J501" i="11" s="1"/>
  <c r="DI511" i="11"/>
  <c r="J511" i="11" s="1"/>
  <c r="DI550" i="11"/>
  <c r="J550" i="11" s="1"/>
  <c r="DI560" i="11"/>
  <c r="J560" i="11" s="1"/>
  <c r="DI512" i="11"/>
  <c r="J512" i="11" s="1"/>
  <c r="DI548" i="11"/>
  <c r="J548" i="11" s="1"/>
  <c r="DI504" i="11"/>
  <c r="J504" i="11" s="1"/>
  <c r="DI493" i="11"/>
  <c r="J493" i="11" s="1"/>
  <c r="Z24" i="34"/>
  <c r="R18" i="34"/>
  <c r="R20" i="34"/>
  <c r="L24" i="34"/>
  <c r="K24" i="34" s="1"/>
  <c r="L46" i="34"/>
  <c r="D17" i="34"/>
  <c r="E25" i="34"/>
  <c r="D25" i="34" s="1"/>
  <c r="D18" i="34"/>
  <c r="E26" i="34"/>
  <c r="D26" i="34" s="1"/>
  <c r="Z43" i="34"/>
  <c r="Z34" i="34"/>
  <c r="Y34" i="34" s="1"/>
  <c r="Z27" i="34"/>
  <c r="Y27" i="34" s="1"/>
  <c r="E27" i="34"/>
  <c r="D27" i="34" s="1"/>
  <c r="E34" i="34"/>
  <c r="D34" i="34" s="1"/>
  <c r="E39" i="34"/>
  <c r="Z42" i="34"/>
  <c r="Z26" i="34"/>
  <c r="Z31" i="34"/>
  <c r="Y31" i="34" s="1"/>
  <c r="Z30" i="34"/>
  <c r="Y30" i="34" s="1"/>
  <c r="Z46" i="34"/>
  <c r="L40" i="34"/>
  <c r="L42" i="34"/>
  <c r="L44" i="34"/>
  <c r="D16" i="34"/>
  <c r="Y16" i="34"/>
  <c r="Z41" i="34"/>
  <c r="Z25" i="34"/>
  <c r="D20" i="34"/>
  <c r="Z45" i="34"/>
  <c r="Z32" i="34"/>
  <c r="Y32" i="34" s="1"/>
  <c r="Z29" i="34"/>
  <c r="Y29" i="34" s="1"/>
  <c r="L23" i="34"/>
  <c r="E24" i="34"/>
  <c r="L25" i="34"/>
  <c r="L26" i="34"/>
  <c r="L27" i="34"/>
  <c r="K27" i="34" s="1"/>
  <c r="L28" i="34"/>
  <c r="K28" i="34" s="1"/>
  <c r="L29" i="34"/>
  <c r="K29" i="34" s="1"/>
  <c r="L30" i="34"/>
  <c r="K30" i="34" s="1"/>
  <c r="L31" i="34"/>
  <c r="K31" i="34" s="1"/>
  <c r="L32" i="34"/>
  <c r="K32" i="34" s="1"/>
  <c r="L33" i="34"/>
  <c r="K33" i="34" s="1"/>
  <c r="L34" i="34"/>
  <c r="K34" i="34" s="1"/>
  <c r="L37" i="34"/>
  <c r="K37" i="34" s="1"/>
  <c r="E23" i="34"/>
  <c r="E43" i="34"/>
  <c r="Y15" i="34"/>
  <c r="Y19" i="34"/>
  <c r="Z44" i="34"/>
  <c r="Z33" i="34"/>
  <c r="Y33" i="34" s="1"/>
  <c r="Z28" i="34"/>
  <c r="Y28" i="34" s="1"/>
  <c r="Z23" i="34"/>
  <c r="L39" i="34"/>
  <c r="L41" i="34"/>
  <c r="L43" i="34"/>
  <c r="L45" i="34"/>
  <c r="S23" i="34"/>
  <c r="S24" i="34"/>
  <c r="S25" i="34"/>
  <c r="S26" i="34"/>
  <c r="S27" i="34"/>
  <c r="R27" i="34" s="1"/>
  <c r="S28" i="34"/>
  <c r="R28" i="34" s="1"/>
  <c r="S29" i="34"/>
  <c r="R29" i="34" s="1"/>
  <c r="S30" i="34"/>
  <c r="R30" i="34" s="1"/>
  <c r="S31" i="34"/>
  <c r="R31" i="34" s="1"/>
  <c r="S32" i="34"/>
  <c r="R32" i="34" s="1"/>
  <c r="S33" i="34"/>
  <c r="R33" i="34" s="1"/>
  <c r="S34" i="34"/>
  <c r="R34" i="34" s="1"/>
  <c r="R51" i="30"/>
  <c r="R49" i="30"/>
  <c r="R50" i="30"/>
  <c r="R40" i="30"/>
  <c r="R38" i="30"/>
  <c r="R39" i="30"/>
  <c r="R28" i="30"/>
  <c r="R26" i="30"/>
  <c r="R27" i="30"/>
  <c r="R36" i="30"/>
  <c r="R35" i="30"/>
  <c r="R33" i="30"/>
  <c r="R24" i="30"/>
  <c r="R23" i="30"/>
  <c r="R21" i="30"/>
  <c r="R47" i="30"/>
  <c r="R46" i="30"/>
  <c r="R44" i="30"/>
  <c r="EI2" i="12"/>
  <c r="EJ2" i="12"/>
  <c r="EK2" i="12"/>
  <c r="EL2" i="12"/>
  <c r="EM2" i="12"/>
  <c r="EN2" i="12"/>
  <c r="EO2" i="12"/>
  <c r="EP2" i="12"/>
  <c r="EQ2" i="12"/>
  <c r="ER2" i="12"/>
  <c r="EI3" i="12"/>
  <c r="EJ3" i="12"/>
  <c r="EK3" i="12"/>
  <c r="EL3" i="12"/>
  <c r="EM3" i="12"/>
  <c r="EN3" i="12"/>
  <c r="EO3" i="12"/>
  <c r="EP3" i="12"/>
  <c r="EQ3" i="12"/>
  <c r="ER3" i="12"/>
  <c r="EI4" i="12"/>
  <c r="EJ4" i="12"/>
  <c r="EK4" i="12"/>
  <c r="EL4" i="12"/>
  <c r="EM4" i="12"/>
  <c r="EN4" i="12"/>
  <c r="EO4" i="12"/>
  <c r="EP4" i="12"/>
  <c r="EQ4" i="12"/>
  <c r="ER4" i="12"/>
  <c r="EI5" i="12"/>
  <c r="EJ5" i="12"/>
  <c r="EK5" i="12"/>
  <c r="EL5" i="12"/>
  <c r="EM5" i="12"/>
  <c r="EN5" i="12"/>
  <c r="EO5" i="12"/>
  <c r="EP5" i="12"/>
  <c r="EQ5" i="12"/>
  <c r="ER5" i="12"/>
  <c r="EI6" i="12"/>
  <c r="EJ6" i="12"/>
  <c r="EK6" i="12"/>
  <c r="EL6" i="12"/>
  <c r="EM6" i="12"/>
  <c r="EN6" i="12"/>
  <c r="EO6" i="12"/>
  <c r="EP6" i="12"/>
  <c r="EQ6" i="12"/>
  <c r="ER6" i="12"/>
  <c r="EI7" i="12"/>
  <c r="EJ7" i="12"/>
  <c r="EK7" i="12"/>
  <c r="EL7" i="12"/>
  <c r="EM7" i="12"/>
  <c r="EN7" i="12"/>
  <c r="EO7" i="12"/>
  <c r="EP7" i="12"/>
  <c r="EQ7" i="12"/>
  <c r="ER7" i="12"/>
  <c r="EI8" i="12"/>
  <c r="EJ8" i="12"/>
  <c r="EK8" i="12"/>
  <c r="EL8" i="12"/>
  <c r="EM8" i="12"/>
  <c r="EN8" i="12"/>
  <c r="EO8" i="12"/>
  <c r="EP8" i="12"/>
  <c r="EQ8" i="12"/>
  <c r="ER8" i="12"/>
  <c r="EI9" i="12"/>
  <c r="EJ9" i="12"/>
  <c r="EK9" i="12"/>
  <c r="EL9" i="12"/>
  <c r="EM9" i="12"/>
  <c r="EN9" i="12"/>
  <c r="EO9" i="12"/>
  <c r="EP9" i="12"/>
  <c r="EQ9" i="12"/>
  <c r="ER9" i="12"/>
  <c r="EI10" i="12"/>
  <c r="EJ10" i="12"/>
  <c r="EK10" i="12"/>
  <c r="EL10" i="12"/>
  <c r="EM10" i="12"/>
  <c r="EN10" i="12"/>
  <c r="EO10" i="12"/>
  <c r="EP10" i="12"/>
  <c r="EQ10" i="12"/>
  <c r="ER10" i="12"/>
  <c r="EI11" i="12"/>
  <c r="EJ11" i="12"/>
  <c r="EK11" i="12"/>
  <c r="EL11" i="12"/>
  <c r="EM11" i="12"/>
  <c r="EN11" i="12"/>
  <c r="EO11" i="12"/>
  <c r="EP11" i="12"/>
  <c r="EQ11" i="12"/>
  <c r="ER11" i="12"/>
  <c r="EI12" i="12"/>
  <c r="EJ12" i="12"/>
  <c r="EK12" i="12"/>
  <c r="EL12" i="12"/>
  <c r="EM12" i="12"/>
  <c r="EN12" i="12"/>
  <c r="EO12" i="12"/>
  <c r="EP12" i="12"/>
  <c r="EQ12" i="12"/>
  <c r="ER12" i="12"/>
  <c r="EI13" i="12"/>
  <c r="EJ13" i="12"/>
  <c r="EK13" i="12"/>
  <c r="EL13" i="12"/>
  <c r="EM13" i="12"/>
  <c r="EN13" i="12"/>
  <c r="EO13" i="12"/>
  <c r="EP13" i="12"/>
  <c r="EQ13" i="12"/>
  <c r="ER13" i="12"/>
  <c r="EI14" i="12"/>
  <c r="EJ14" i="12"/>
  <c r="EK14" i="12"/>
  <c r="EL14" i="12"/>
  <c r="EM14" i="12"/>
  <c r="EN14" i="12"/>
  <c r="EO14" i="12"/>
  <c r="EP14" i="12"/>
  <c r="EQ14" i="12"/>
  <c r="ER14" i="12"/>
  <c r="EI15" i="12"/>
  <c r="EJ15" i="12"/>
  <c r="EK15" i="12"/>
  <c r="EL15" i="12"/>
  <c r="EM15" i="12"/>
  <c r="EN15" i="12"/>
  <c r="EO15" i="12"/>
  <c r="EP15" i="12"/>
  <c r="EQ15" i="12"/>
  <c r="ER15" i="12"/>
  <c r="EI16" i="12"/>
  <c r="EJ16" i="12"/>
  <c r="EK16" i="12"/>
  <c r="EL16" i="12"/>
  <c r="EM16" i="12"/>
  <c r="EN16" i="12"/>
  <c r="EO16" i="12"/>
  <c r="EP16" i="12"/>
  <c r="EQ16" i="12"/>
  <c r="ER16" i="12"/>
  <c r="EI17" i="12"/>
  <c r="EJ17" i="12"/>
  <c r="EK17" i="12"/>
  <c r="EL17" i="12"/>
  <c r="EM17" i="12"/>
  <c r="EN17" i="12"/>
  <c r="EO17" i="12"/>
  <c r="EP17" i="12"/>
  <c r="EQ17" i="12"/>
  <c r="ER17" i="12"/>
  <c r="EI18" i="12"/>
  <c r="EJ18" i="12"/>
  <c r="EK18" i="12"/>
  <c r="EL18" i="12"/>
  <c r="EM18" i="12"/>
  <c r="EN18" i="12"/>
  <c r="EO18" i="12"/>
  <c r="EP18" i="12"/>
  <c r="EQ18" i="12"/>
  <c r="ER18" i="12"/>
  <c r="EI19" i="12"/>
  <c r="EJ19" i="12"/>
  <c r="EK19" i="12"/>
  <c r="EL19" i="12"/>
  <c r="EM19" i="12"/>
  <c r="EN19" i="12"/>
  <c r="EO19" i="12"/>
  <c r="EP19" i="12"/>
  <c r="EQ19" i="12"/>
  <c r="ER19" i="12"/>
  <c r="EI20" i="12"/>
  <c r="EJ20" i="12"/>
  <c r="EK20" i="12"/>
  <c r="EL20" i="12"/>
  <c r="EM20" i="12"/>
  <c r="EN20" i="12"/>
  <c r="EO20" i="12"/>
  <c r="EP20" i="12"/>
  <c r="EQ20" i="12"/>
  <c r="ER20" i="12"/>
  <c r="EI21" i="12"/>
  <c r="EJ21" i="12"/>
  <c r="EK21" i="12"/>
  <c r="EL21" i="12"/>
  <c r="EM21" i="12"/>
  <c r="EN21" i="12"/>
  <c r="EO21" i="12"/>
  <c r="EP21" i="12"/>
  <c r="EQ21" i="12"/>
  <c r="ER21" i="12"/>
  <c r="EI22" i="12"/>
  <c r="EJ22" i="12"/>
  <c r="EK22" i="12"/>
  <c r="EL22" i="12"/>
  <c r="EM22" i="12"/>
  <c r="EN22" i="12"/>
  <c r="EO22" i="12"/>
  <c r="EP22" i="12"/>
  <c r="EQ22" i="12"/>
  <c r="ER22" i="12"/>
  <c r="EI23" i="12"/>
  <c r="EJ23" i="12"/>
  <c r="EK23" i="12"/>
  <c r="EL23" i="12"/>
  <c r="EM23" i="12"/>
  <c r="EN23" i="12"/>
  <c r="EO23" i="12"/>
  <c r="EP23" i="12"/>
  <c r="EQ23" i="12"/>
  <c r="ER23" i="12"/>
  <c r="EI24" i="12"/>
  <c r="EJ24" i="12"/>
  <c r="EK24" i="12"/>
  <c r="EL24" i="12"/>
  <c r="EM24" i="12"/>
  <c r="EN24" i="12"/>
  <c r="EO24" i="12"/>
  <c r="EP24" i="12"/>
  <c r="EQ24" i="12"/>
  <c r="ER24" i="12"/>
  <c r="EI25" i="12"/>
  <c r="EJ25" i="12"/>
  <c r="EK25" i="12"/>
  <c r="EL25" i="12"/>
  <c r="EM25" i="12"/>
  <c r="EN25" i="12"/>
  <c r="EO25" i="12"/>
  <c r="EP25" i="12"/>
  <c r="EQ25" i="12"/>
  <c r="ER25" i="12"/>
  <c r="EI26" i="12"/>
  <c r="EJ26" i="12"/>
  <c r="EK26" i="12"/>
  <c r="EL26" i="12"/>
  <c r="EM26" i="12"/>
  <c r="EN26" i="12"/>
  <c r="EO26" i="12"/>
  <c r="EP26" i="12"/>
  <c r="EQ26" i="12"/>
  <c r="ER26" i="12"/>
  <c r="EU26" i="12"/>
  <c r="ET26" i="12"/>
  <c r="ES26" i="12"/>
  <c r="EU25" i="12"/>
  <c r="ET25" i="12"/>
  <c r="ES25" i="12"/>
  <c r="EU24" i="12"/>
  <c r="ET24" i="12"/>
  <c r="ES24" i="12"/>
  <c r="EU23" i="12"/>
  <c r="ET23" i="12"/>
  <c r="ES23" i="12"/>
  <c r="DL33" i="12"/>
  <c r="DL32" i="12"/>
  <c r="DL31" i="12"/>
  <c r="DL30" i="12"/>
  <c r="DL29" i="12"/>
  <c r="DL28" i="12"/>
  <c r="DL27" i="12"/>
  <c r="DL26" i="12"/>
  <c r="DL25" i="12"/>
  <c r="DL24" i="12"/>
  <c r="DL23" i="12"/>
  <c r="DL22" i="12"/>
  <c r="DL21" i="12"/>
  <c r="DL20" i="12"/>
  <c r="DL19" i="12"/>
  <c r="DL18" i="12"/>
  <c r="DL17" i="12"/>
  <c r="DL16" i="12"/>
  <c r="DL15" i="12"/>
  <c r="DL14" i="12"/>
  <c r="DL13" i="12"/>
  <c r="DL12" i="12"/>
  <c r="DL11" i="12"/>
  <c r="DL10" i="12"/>
  <c r="DL9" i="12"/>
  <c r="DL8" i="12"/>
  <c r="DL7" i="12"/>
  <c r="DL6" i="12"/>
  <c r="DL5" i="12"/>
  <c r="DL4" i="12"/>
  <c r="DL3" i="12"/>
  <c r="DL2" i="12"/>
  <c r="DX44" i="12"/>
  <c r="DW44" i="12"/>
  <c r="DV44" i="12"/>
  <c r="DX43" i="12"/>
  <c r="DW43" i="12"/>
  <c r="DV43" i="12"/>
  <c r="DX42" i="12"/>
  <c r="DW42" i="12"/>
  <c r="DV42" i="12"/>
  <c r="DX41" i="12"/>
  <c r="DW41" i="12"/>
  <c r="DV41" i="12"/>
  <c r="DX40" i="12"/>
  <c r="DW40" i="12"/>
  <c r="DV40" i="12"/>
  <c r="CT80" i="12"/>
  <c r="CS80" i="12"/>
  <c r="CR80" i="12"/>
  <c r="CQ80" i="12"/>
  <c r="CP80" i="12"/>
  <c r="CO80" i="12"/>
  <c r="CN80" i="12"/>
  <c r="CM80" i="12"/>
  <c r="CL80" i="12"/>
  <c r="CK80" i="12"/>
  <c r="CJ80" i="12"/>
  <c r="CI80" i="12"/>
  <c r="CH80" i="12"/>
  <c r="CT79" i="12"/>
  <c r="CS79" i="12"/>
  <c r="CR79" i="12"/>
  <c r="CQ79" i="12"/>
  <c r="CP79" i="12"/>
  <c r="CO79" i="12"/>
  <c r="CN79" i="12"/>
  <c r="CM79" i="12"/>
  <c r="CL79" i="12"/>
  <c r="CK79" i="12"/>
  <c r="CJ79" i="12"/>
  <c r="CI79" i="12"/>
  <c r="CH79" i="12"/>
  <c r="CE79" i="12" s="1"/>
  <c r="CT78" i="12"/>
  <c r="CS78" i="12"/>
  <c r="CR78" i="12"/>
  <c r="CQ78" i="12"/>
  <c r="CP78" i="12"/>
  <c r="CO78" i="12"/>
  <c r="CN78" i="12"/>
  <c r="CM78" i="12"/>
  <c r="CL78" i="12"/>
  <c r="CK78" i="12"/>
  <c r="CJ78" i="12"/>
  <c r="CI78" i="12"/>
  <c r="CH78" i="12"/>
  <c r="CT77" i="12"/>
  <c r="CS77" i="12"/>
  <c r="CR77" i="12"/>
  <c r="CQ77" i="12"/>
  <c r="CP77" i="12"/>
  <c r="CO77" i="12"/>
  <c r="CN77" i="12"/>
  <c r="CM77" i="12"/>
  <c r="CL77" i="12"/>
  <c r="CK77" i="12"/>
  <c r="CJ77" i="12"/>
  <c r="CI77" i="12"/>
  <c r="CH77" i="12"/>
  <c r="CI2" i="12"/>
  <c r="CJ2" i="12"/>
  <c r="CK2" i="12"/>
  <c r="CL2" i="12"/>
  <c r="CM2" i="12"/>
  <c r="CN2" i="12"/>
  <c r="CO2" i="12"/>
  <c r="CP2" i="12"/>
  <c r="CQ2" i="12"/>
  <c r="CI3" i="12"/>
  <c r="CJ3" i="12"/>
  <c r="CK3" i="12"/>
  <c r="CL3" i="12"/>
  <c r="CM3" i="12"/>
  <c r="CN3" i="12"/>
  <c r="CO3" i="12"/>
  <c r="CP3" i="12"/>
  <c r="CQ3" i="12"/>
  <c r="CI4" i="12"/>
  <c r="CJ4" i="12"/>
  <c r="CK4" i="12"/>
  <c r="CL4" i="12"/>
  <c r="CM4" i="12"/>
  <c r="CN4" i="12"/>
  <c r="CO4" i="12"/>
  <c r="CP4" i="12"/>
  <c r="CQ4" i="12"/>
  <c r="CI5" i="12"/>
  <c r="CJ5" i="12"/>
  <c r="CK5" i="12"/>
  <c r="CL5" i="12"/>
  <c r="CM5" i="12"/>
  <c r="CN5" i="12"/>
  <c r="CO5" i="12"/>
  <c r="CP5" i="12"/>
  <c r="CQ5" i="12"/>
  <c r="CI6" i="12"/>
  <c r="CJ6" i="12"/>
  <c r="CK6" i="12"/>
  <c r="CL6" i="12"/>
  <c r="CM6" i="12"/>
  <c r="CN6" i="12"/>
  <c r="CO6" i="12"/>
  <c r="CP6" i="12"/>
  <c r="CQ6" i="12"/>
  <c r="CI7" i="12"/>
  <c r="CJ7" i="12"/>
  <c r="CK7" i="12"/>
  <c r="CL7" i="12"/>
  <c r="CM7" i="12"/>
  <c r="CN7" i="12"/>
  <c r="CO7" i="12"/>
  <c r="CP7" i="12"/>
  <c r="CQ7" i="12"/>
  <c r="CI8" i="12"/>
  <c r="CJ8" i="12"/>
  <c r="CK8" i="12"/>
  <c r="CL8" i="12"/>
  <c r="CM8" i="12"/>
  <c r="CN8" i="12"/>
  <c r="CO8" i="12"/>
  <c r="CP8" i="12"/>
  <c r="CQ8" i="12"/>
  <c r="CI9" i="12"/>
  <c r="CJ9" i="12"/>
  <c r="CK9" i="12"/>
  <c r="CL9" i="12"/>
  <c r="CM9" i="12"/>
  <c r="CN9" i="12"/>
  <c r="CO9" i="12"/>
  <c r="CP9" i="12"/>
  <c r="CQ9" i="12"/>
  <c r="CI10" i="12"/>
  <c r="CJ10" i="12"/>
  <c r="CK10" i="12"/>
  <c r="CL10" i="12"/>
  <c r="CM10" i="12"/>
  <c r="CN10" i="12"/>
  <c r="CO10" i="12"/>
  <c r="CP10" i="12"/>
  <c r="CQ10" i="12"/>
  <c r="CI11" i="12"/>
  <c r="CJ11" i="12"/>
  <c r="CK11" i="12"/>
  <c r="CL11" i="12"/>
  <c r="CM11" i="12"/>
  <c r="CN11" i="12"/>
  <c r="CO11" i="12"/>
  <c r="CP11" i="12"/>
  <c r="CQ11" i="12"/>
  <c r="CI12" i="12"/>
  <c r="CJ12" i="12"/>
  <c r="CK12" i="12"/>
  <c r="CL12" i="12"/>
  <c r="CM12" i="12"/>
  <c r="CN12" i="12"/>
  <c r="CO12" i="12"/>
  <c r="CP12" i="12"/>
  <c r="CQ12" i="12"/>
  <c r="CI13" i="12"/>
  <c r="CJ13" i="12"/>
  <c r="CK13" i="12"/>
  <c r="CL13" i="12"/>
  <c r="CM13" i="12"/>
  <c r="CN13" i="12"/>
  <c r="CO13" i="12"/>
  <c r="CP13" i="12"/>
  <c r="CQ13" i="12"/>
  <c r="CI14" i="12"/>
  <c r="CJ14" i="12"/>
  <c r="CK14" i="12"/>
  <c r="CL14" i="12"/>
  <c r="CM14" i="12"/>
  <c r="CN14" i="12"/>
  <c r="CO14" i="12"/>
  <c r="CP14" i="12"/>
  <c r="CQ14" i="12"/>
  <c r="CI15" i="12"/>
  <c r="CJ15" i="12"/>
  <c r="CK15" i="12"/>
  <c r="CL15" i="12"/>
  <c r="CM15" i="12"/>
  <c r="CN15" i="12"/>
  <c r="CO15" i="12"/>
  <c r="CP15" i="12"/>
  <c r="CQ15" i="12"/>
  <c r="CI16" i="12"/>
  <c r="CJ16" i="12"/>
  <c r="CK16" i="12"/>
  <c r="CL16" i="12"/>
  <c r="CM16" i="12"/>
  <c r="CN16" i="12"/>
  <c r="CO16" i="12"/>
  <c r="CP16" i="12"/>
  <c r="CQ16" i="12"/>
  <c r="CI17" i="12"/>
  <c r="CJ17" i="12"/>
  <c r="CK17" i="12"/>
  <c r="CL17" i="12"/>
  <c r="CM17" i="12"/>
  <c r="CN17" i="12"/>
  <c r="CO17" i="12"/>
  <c r="CP17" i="12"/>
  <c r="CQ17" i="12"/>
  <c r="CI18" i="12"/>
  <c r="CJ18" i="12"/>
  <c r="CK18" i="12"/>
  <c r="CL18" i="12"/>
  <c r="CM18" i="12"/>
  <c r="CN18" i="12"/>
  <c r="CO18" i="12"/>
  <c r="CP18" i="12"/>
  <c r="CQ18" i="12"/>
  <c r="CI19" i="12"/>
  <c r="CJ19" i="12"/>
  <c r="CK19" i="12"/>
  <c r="CL19" i="12"/>
  <c r="CM19" i="12"/>
  <c r="CN19" i="12"/>
  <c r="CO19" i="12"/>
  <c r="CP19" i="12"/>
  <c r="CQ19" i="12"/>
  <c r="CI20" i="12"/>
  <c r="CJ20" i="12"/>
  <c r="CK20" i="12"/>
  <c r="CL20" i="12"/>
  <c r="CM20" i="12"/>
  <c r="CN20" i="12"/>
  <c r="CO20" i="12"/>
  <c r="CP20" i="12"/>
  <c r="CQ20" i="12"/>
  <c r="CI21" i="12"/>
  <c r="CJ21" i="12"/>
  <c r="CK21" i="12"/>
  <c r="CL21" i="12"/>
  <c r="CM21" i="12"/>
  <c r="CN21" i="12"/>
  <c r="CO21" i="12"/>
  <c r="CP21" i="12"/>
  <c r="CQ21" i="12"/>
  <c r="CI22" i="12"/>
  <c r="CJ22" i="12"/>
  <c r="CK22" i="12"/>
  <c r="CL22" i="12"/>
  <c r="CM22" i="12"/>
  <c r="CN22" i="12"/>
  <c r="CO22" i="12"/>
  <c r="CP22" i="12"/>
  <c r="CQ22" i="12"/>
  <c r="CI23" i="12"/>
  <c r="CJ23" i="12"/>
  <c r="CK23" i="12"/>
  <c r="CL23" i="12"/>
  <c r="CM23" i="12"/>
  <c r="CN23" i="12"/>
  <c r="CO23" i="12"/>
  <c r="CP23" i="12"/>
  <c r="CQ23" i="12"/>
  <c r="CI24" i="12"/>
  <c r="CJ24" i="12"/>
  <c r="CK24" i="12"/>
  <c r="CL24" i="12"/>
  <c r="CM24" i="12"/>
  <c r="CN24" i="12"/>
  <c r="CO24" i="12"/>
  <c r="CP24" i="12"/>
  <c r="CQ24" i="12"/>
  <c r="CI25" i="12"/>
  <c r="CJ25" i="12"/>
  <c r="CK25" i="12"/>
  <c r="CL25" i="12"/>
  <c r="CM25" i="12"/>
  <c r="CN25" i="12"/>
  <c r="CO25" i="12"/>
  <c r="CP25" i="12"/>
  <c r="CQ25" i="12"/>
  <c r="CI26" i="12"/>
  <c r="CJ26" i="12"/>
  <c r="CK26" i="12"/>
  <c r="CL26" i="12"/>
  <c r="CM26" i="12"/>
  <c r="CN26" i="12"/>
  <c r="CO26" i="12"/>
  <c r="CP26" i="12"/>
  <c r="CQ26" i="12"/>
  <c r="CI27" i="12"/>
  <c r="CJ27" i="12"/>
  <c r="CK27" i="12"/>
  <c r="CL27" i="12"/>
  <c r="CM27" i="12"/>
  <c r="CN27" i="12"/>
  <c r="CO27" i="12"/>
  <c r="CP27" i="12"/>
  <c r="CQ27" i="12"/>
  <c r="CI28" i="12"/>
  <c r="CJ28" i="12"/>
  <c r="CK28" i="12"/>
  <c r="CL28" i="12"/>
  <c r="CM28" i="12"/>
  <c r="CN28" i="12"/>
  <c r="CO28" i="12"/>
  <c r="CP28" i="12"/>
  <c r="CQ28" i="12"/>
  <c r="CI29" i="12"/>
  <c r="CJ29" i="12"/>
  <c r="CK29" i="12"/>
  <c r="CL29" i="12"/>
  <c r="CM29" i="12"/>
  <c r="CN29" i="12"/>
  <c r="CO29" i="12"/>
  <c r="CP29" i="12"/>
  <c r="CQ29" i="12"/>
  <c r="CI30" i="12"/>
  <c r="CJ30" i="12"/>
  <c r="CK30" i="12"/>
  <c r="CL30" i="12"/>
  <c r="CM30" i="12"/>
  <c r="CN30" i="12"/>
  <c r="CO30" i="12"/>
  <c r="CP30" i="12"/>
  <c r="CQ30" i="12"/>
  <c r="CI31" i="12"/>
  <c r="CJ31" i="12"/>
  <c r="CK31" i="12"/>
  <c r="CL31" i="12"/>
  <c r="CM31" i="12"/>
  <c r="CN31" i="12"/>
  <c r="CO31" i="12"/>
  <c r="CP31" i="12"/>
  <c r="CQ31" i="12"/>
  <c r="CI32" i="12"/>
  <c r="CJ32" i="12"/>
  <c r="CK32" i="12"/>
  <c r="CL32" i="12"/>
  <c r="CM32" i="12"/>
  <c r="CN32" i="12"/>
  <c r="CO32" i="12"/>
  <c r="CP32" i="12"/>
  <c r="CQ32" i="12"/>
  <c r="CI33" i="12"/>
  <c r="CJ33" i="12"/>
  <c r="CK33" i="12"/>
  <c r="CL33" i="12"/>
  <c r="CM33" i="12"/>
  <c r="CN33" i="12"/>
  <c r="CO33" i="12"/>
  <c r="CP33" i="12"/>
  <c r="CQ33" i="12"/>
  <c r="CI34" i="12"/>
  <c r="CJ34" i="12"/>
  <c r="CK34" i="12"/>
  <c r="CL34" i="12"/>
  <c r="CM34" i="12"/>
  <c r="CN34" i="12"/>
  <c r="CO34" i="12"/>
  <c r="CP34" i="12"/>
  <c r="CQ34" i="12"/>
  <c r="CI35" i="12"/>
  <c r="CJ35" i="12"/>
  <c r="CK35" i="12"/>
  <c r="CL35" i="12"/>
  <c r="CM35" i="12"/>
  <c r="CN35" i="12"/>
  <c r="CO35" i="12"/>
  <c r="CP35" i="12"/>
  <c r="CQ35" i="12"/>
  <c r="CI36" i="12"/>
  <c r="CJ36" i="12"/>
  <c r="CK36" i="12"/>
  <c r="CL36" i="12"/>
  <c r="CM36" i="12"/>
  <c r="CN36" i="12"/>
  <c r="CO36" i="12"/>
  <c r="CP36" i="12"/>
  <c r="CQ36" i="12"/>
  <c r="CI37" i="12"/>
  <c r="CJ37" i="12"/>
  <c r="CK37" i="12"/>
  <c r="CL37" i="12"/>
  <c r="CM37" i="12"/>
  <c r="CN37" i="12"/>
  <c r="CO37" i="12"/>
  <c r="CP37" i="12"/>
  <c r="CQ37" i="12"/>
  <c r="CI38" i="12"/>
  <c r="CJ38" i="12"/>
  <c r="CK38" i="12"/>
  <c r="CL38" i="12"/>
  <c r="CM38" i="12"/>
  <c r="CN38" i="12"/>
  <c r="CO38" i="12"/>
  <c r="CP38" i="12"/>
  <c r="CQ38" i="12"/>
  <c r="CI39" i="12"/>
  <c r="CJ39" i="12"/>
  <c r="CK39" i="12"/>
  <c r="CL39" i="12"/>
  <c r="CM39" i="12"/>
  <c r="CN39" i="12"/>
  <c r="CO39" i="12"/>
  <c r="CP39" i="12"/>
  <c r="CQ39" i="12"/>
  <c r="CI40" i="12"/>
  <c r="CJ40" i="12"/>
  <c r="CK40" i="12"/>
  <c r="CL40" i="12"/>
  <c r="CM40" i="12"/>
  <c r="CN40" i="12"/>
  <c r="CO40" i="12"/>
  <c r="CP40" i="12"/>
  <c r="CQ40" i="12"/>
  <c r="CI41" i="12"/>
  <c r="CJ41" i="12"/>
  <c r="CK41" i="12"/>
  <c r="CL41" i="12"/>
  <c r="CM41" i="12"/>
  <c r="CN41" i="12"/>
  <c r="CO41" i="12"/>
  <c r="CP41" i="12"/>
  <c r="CQ41" i="12"/>
  <c r="CI42" i="12"/>
  <c r="CJ42" i="12"/>
  <c r="CK42" i="12"/>
  <c r="CL42" i="12"/>
  <c r="CM42" i="12"/>
  <c r="CN42" i="12"/>
  <c r="CO42" i="12"/>
  <c r="CP42" i="12"/>
  <c r="CQ42" i="12"/>
  <c r="CI43" i="12"/>
  <c r="CJ43" i="12"/>
  <c r="CK43" i="12"/>
  <c r="CL43" i="12"/>
  <c r="CM43" i="12"/>
  <c r="CN43" i="12"/>
  <c r="CO43" i="12"/>
  <c r="CP43" i="12"/>
  <c r="CQ43" i="12"/>
  <c r="CI44" i="12"/>
  <c r="CJ44" i="12"/>
  <c r="CK44" i="12"/>
  <c r="CL44" i="12"/>
  <c r="CM44" i="12"/>
  <c r="CN44" i="12"/>
  <c r="CO44" i="12"/>
  <c r="CP44" i="12"/>
  <c r="CQ44" i="12"/>
  <c r="CI45" i="12"/>
  <c r="CJ45" i="12"/>
  <c r="CK45" i="12"/>
  <c r="CL45" i="12"/>
  <c r="CM45" i="12"/>
  <c r="CN45" i="12"/>
  <c r="CO45" i="12"/>
  <c r="CP45" i="12"/>
  <c r="CQ45" i="12"/>
  <c r="CI46" i="12"/>
  <c r="CJ46" i="12"/>
  <c r="CK46" i="12"/>
  <c r="CL46" i="12"/>
  <c r="CM46" i="12"/>
  <c r="CN46" i="12"/>
  <c r="CO46" i="12"/>
  <c r="CP46" i="12"/>
  <c r="CQ46" i="12"/>
  <c r="CI47" i="12"/>
  <c r="CJ47" i="12"/>
  <c r="CK47" i="12"/>
  <c r="CL47" i="12"/>
  <c r="CM47" i="12"/>
  <c r="CN47" i="12"/>
  <c r="CO47" i="12"/>
  <c r="CP47" i="12"/>
  <c r="CQ47" i="12"/>
  <c r="CI48" i="12"/>
  <c r="CJ48" i="12"/>
  <c r="CK48" i="12"/>
  <c r="CL48" i="12"/>
  <c r="CM48" i="12"/>
  <c r="CN48" i="12"/>
  <c r="CO48" i="12"/>
  <c r="CP48" i="12"/>
  <c r="CQ48" i="12"/>
  <c r="CI49" i="12"/>
  <c r="CJ49" i="12"/>
  <c r="CK49" i="12"/>
  <c r="CL49" i="12"/>
  <c r="CM49" i="12"/>
  <c r="CN49" i="12"/>
  <c r="CO49" i="12"/>
  <c r="CP49" i="12"/>
  <c r="CQ49" i="12"/>
  <c r="CI50" i="12"/>
  <c r="CJ50" i="12"/>
  <c r="CK50" i="12"/>
  <c r="CL50" i="12"/>
  <c r="CM50" i="12"/>
  <c r="CN50" i="12"/>
  <c r="CO50" i="12"/>
  <c r="CP50" i="12"/>
  <c r="CQ50" i="12"/>
  <c r="CI51" i="12"/>
  <c r="CJ51" i="12"/>
  <c r="CK51" i="12"/>
  <c r="CL51" i="12"/>
  <c r="CM51" i="12"/>
  <c r="CN51" i="12"/>
  <c r="CO51" i="12"/>
  <c r="CP51" i="12"/>
  <c r="CQ51" i="12"/>
  <c r="CI52" i="12"/>
  <c r="CJ52" i="12"/>
  <c r="CK52" i="12"/>
  <c r="CL52" i="12"/>
  <c r="CM52" i="12"/>
  <c r="CN52" i="12"/>
  <c r="CO52" i="12"/>
  <c r="CP52" i="12"/>
  <c r="CQ52" i="12"/>
  <c r="CI53" i="12"/>
  <c r="CJ53" i="12"/>
  <c r="CK53" i="12"/>
  <c r="CL53" i="12"/>
  <c r="CM53" i="12"/>
  <c r="CN53" i="12"/>
  <c r="CO53" i="12"/>
  <c r="CP53" i="12"/>
  <c r="CQ53" i="12"/>
  <c r="CI54" i="12"/>
  <c r="CJ54" i="12"/>
  <c r="CK54" i="12"/>
  <c r="CL54" i="12"/>
  <c r="CM54" i="12"/>
  <c r="CN54" i="12"/>
  <c r="CO54" i="12"/>
  <c r="CP54" i="12"/>
  <c r="CQ54" i="12"/>
  <c r="CI55" i="12"/>
  <c r="CJ55" i="12"/>
  <c r="CK55" i="12"/>
  <c r="CL55" i="12"/>
  <c r="CM55" i="12"/>
  <c r="CN55" i="12"/>
  <c r="CO55" i="12"/>
  <c r="CP55" i="12"/>
  <c r="CQ55" i="12"/>
  <c r="CI56" i="12"/>
  <c r="CJ56" i="12"/>
  <c r="CK56" i="12"/>
  <c r="CL56" i="12"/>
  <c r="CM56" i="12"/>
  <c r="CN56" i="12"/>
  <c r="CO56" i="12"/>
  <c r="CP56" i="12"/>
  <c r="CQ56" i="12"/>
  <c r="CI57" i="12"/>
  <c r="CJ57" i="12"/>
  <c r="CK57" i="12"/>
  <c r="CL57" i="12"/>
  <c r="CM57" i="12"/>
  <c r="CN57" i="12"/>
  <c r="CO57" i="12"/>
  <c r="CP57" i="12"/>
  <c r="CQ57" i="12"/>
  <c r="CI58" i="12"/>
  <c r="CJ58" i="12"/>
  <c r="CK58" i="12"/>
  <c r="CL58" i="12"/>
  <c r="CM58" i="12"/>
  <c r="CN58" i="12"/>
  <c r="CO58" i="12"/>
  <c r="CP58" i="12"/>
  <c r="CQ58" i="12"/>
  <c r="CI59" i="12"/>
  <c r="CJ59" i="12"/>
  <c r="CK59" i="12"/>
  <c r="CL59" i="12"/>
  <c r="CM59" i="12"/>
  <c r="CN59" i="12"/>
  <c r="CO59" i="12"/>
  <c r="CP59" i="12"/>
  <c r="CQ59" i="12"/>
  <c r="CI60" i="12"/>
  <c r="CJ60" i="12"/>
  <c r="CK60" i="12"/>
  <c r="CL60" i="12"/>
  <c r="CM60" i="12"/>
  <c r="CN60" i="12"/>
  <c r="CO60" i="12"/>
  <c r="CP60" i="12"/>
  <c r="CQ60" i="12"/>
  <c r="CI61" i="12"/>
  <c r="CJ61" i="12"/>
  <c r="CK61" i="12"/>
  <c r="CL61" i="12"/>
  <c r="CM61" i="12"/>
  <c r="CN61" i="12"/>
  <c r="CO61" i="12"/>
  <c r="CP61" i="12"/>
  <c r="CQ61" i="12"/>
  <c r="CI62" i="12"/>
  <c r="CJ62" i="12"/>
  <c r="CK62" i="12"/>
  <c r="CL62" i="12"/>
  <c r="CM62" i="12"/>
  <c r="CN62" i="12"/>
  <c r="CO62" i="12"/>
  <c r="CP62" i="12"/>
  <c r="CQ62" i="12"/>
  <c r="CI63" i="12"/>
  <c r="CJ63" i="12"/>
  <c r="CK63" i="12"/>
  <c r="CL63" i="12"/>
  <c r="CM63" i="12"/>
  <c r="CN63" i="12"/>
  <c r="CO63" i="12"/>
  <c r="CP63" i="12"/>
  <c r="CQ63" i="12"/>
  <c r="CI64" i="12"/>
  <c r="CJ64" i="12"/>
  <c r="CK64" i="12"/>
  <c r="CL64" i="12"/>
  <c r="CM64" i="12"/>
  <c r="CN64" i="12"/>
  <c r="CO64" i="12"/>
  <c r="CP64" i="12"/>
  <c r="CQ64" i="12"/>
  <c r="CI65" i="12"/>
  <c r="CJ65" i="12"/>
  <c r="CK65" i="12"/>
  <c r="CL65" i="12"/>
  <c r="CM65" i="12"/>
  <c r="CN65" i="12"/>
  <c r="CO65" i="12"/>
  <c r="CP65" i="12"/>
  <c r="CQ65" i="12"/>
  <c r="CI66" i="12"/>
  <c r="CJ66" i="12"/>
  <c r="CK66" i="12"/>
  <c r="CL66" i="12"/>
  <c r="CM66" i="12"/>
  <c r="CN66" i="12"/>
  <c r="CO66" i="12"/>
  <c r="CP66" i="12"/>
  <c r="CQ66" i="12"/>
  <c r="CI67" i="12"/>
  <c r="CJ67" i="12"/>
  <c r="CK67" i="12"/>
  <c r="CL67" i="12"/>
  <c r="CM67" i="12"/>
  <c r="CN67" i="12"/>
  <c r="CO67" i="12"/>
  <c r="CP67" i="12"/>
  <c r="CQ67" i="12"/>
  <c r="CI68" i="12"/>
  <c r="CJ68" i="12"/>
  <c r="CK68" i="12"/>
  <c r="CL68" i="12"/>
  <c r="CM68" i="12"/>
  <c r="CN68" i="12"/>
  <c r="CO68" i="12"/>
  <c r="CP68" i="12"/>
  <c r="CQ68" i="12"/>
  <c r="CI69" i="12"/>
  <c r="CJ69" i="12"/>
  <c r="CK69" i="12"/>
  <c r="CL69" i="12"/>
  <c r="CM69" i="12"/>
  <c r="CN69" i="12"/>
  <c r="CO69" i="12"/>
  <c r="CP69" i="12"/>
  <c r="CQ69" i="12"/>
  <c r="CI70" i="12"/>
  <c r="CJ70" i="12"/>
  <c r="CK70" i="12"/>
  <c r="CL70" i="12"/>
  <c r="CM70" i="12"/>
  <c r="CN70" i="12"/>
  <c r="CO70" i="12"/>
  <c r="CP70" i="12"/>
  <c r="CQ70" i="12"/>
  <c r="CI71" i="12"/>
  <c r="CJ71" i="12"/>
  <c r="CK71" i="12"/>
  <c r="CL71" i="12"/>
  <c r="CM71" i="12"/>
  <c r="CN71" i="12"/>
  <c r="CO71" i="12"/>
  <c r="CP71" i="12"/>
  <c r="CQ71" i="12"/>
  <c r="CI72" i="12"/>
  <c r="CJ72" i="12"/>
  <c r="CK72" i="12"/>
  <c r="CL72" i="12"/>
  <c r="CM72" i="12"/>
  <c r="CN72" i="12"/>
  <c r="CO72" i="12"/>
  <c r="CP72" i="12"/>
  <c r="CQ72" i="12"/>
  <c r="CI73" i="12"/>
  <c r="CJ73" i="12"/>
  <c r="CK73" i="12"/>
  <c r="CL73" i="12"/>
  <c r="CM73" i="12"/>
  <c r="CN73" i="12"/>
  <c r="CO73" i="12"/>
  <c r="CP73" i="12"/>
  <c r="CQ73" i="12"/>
  <c r="CI74" i="12"/>
  <c r="CJ74" i="12"/>
  <c r="CK74" i="12"/>
  <c r="CL74" i="12"/>
  <c r="CM74" i="12"/>
  <c r="CN74" i="12"/>
  <c r="CO74" i="12"/>
  <c r="CP74" i="12"/>
  <c r="CQ74" i="12"/>
  <c r="CI75" i="12"/>
  <c r="CJ75" i="12"/>
  <c r="CK75" i="12"/>
  <c r="CL75" i="12"/>
  <c r="CM75" i="12"/>
  <c r="CN75" i="12"/>
  <c r="CO75" i="12"/>
  <c r="CP75" i="12"/>
  <c r="CQ75" i="12"/>
  <c r="CI76" i="12"/>
  <c r="CJ76" i="12"/>
  <c r="CK76" i="12"/>
  <c r="CL76" i="12"/>
  <c r="CM76" i="12"/>
  <c r="CN76" i="12"/>
  <c r="CO76" i="12"/>
  <c r="CP76" i="12"/>
  <c r="CQ76" i="12"/>
  <c r="CH76" i="12"/>
  <c r="CH75" i="12"/>
  <c r="CH74" i="12"/>
  <c r="CE74" i="12" s="1"/>
  <c r="CH73" i="12"/>
  <c r="CH72" i="12"/>
  <c r="CH71" i="12"/>
  <c r="CH70" i="12"/>
  <c r="CE70" i="12" s="1"/>
  <c r="CH69" i="12"/>
  <c r="CH68" i="12"/>
  <c r="CH67" i="12"/>
  <c r="CH66" i="12"/>
  <c r="CE66" i="12" s="1"/>
  <c r="CH65" i="12"/>
  <c r="CH64" i="12"/>
  <c r="CH63" i="12"/>
  <c r="CH62" i="12"/>
  <c r="CE62" i="12" s="1"/>
  <c r="CH61" i="12"/>
  <c r="CH60" i="12"/>
  <c r="CH59" i="12"/>
  <c r="CH58" i="12"/>
  <c r="CE58" i="12" s="1"/>
  <c r="CH57" i="12"/>
  <c r="CH56" i="12"/>
  <c r="CH55" i="12"/>
  <c r="CH54" i="12"/>
  <c r="CE54" i="12" s="1"/>
  <c r="CH53" i="12"/>
  <c r="CH52" i="12"/>
  <c r="CH51" i="12"/>
  <c r="CH50" i="12"/>
  <c r="CE50" i="12" s="1"/>
  <c r="CH49" i="12"/>
  <c r="CH48" i="12"/>
  <c r="CH47" i="12"/>
  <c r="CH46" i="12"/>
  <c r="CE46" i="12" s="1"/>
  <c r="CH45" i="12"/>
  <c r="CH44" i="12"/>
  <c r="CH43" i="12"/>
  <c r="CH42" i="12"/>
  <c r="CE42" i="12" s="1"/>
  <c r="CH41" i="12"/>
  <c r="CH40" i="12"/>
  <c r="CH39" i="12"/>
  <c r="CH38" i="12"/>
  <c r="CE38" i="12" s="1"/>
  <c r="CH37" i="12"/>
  <c r="CH36" i="12"/>
  <c r="CH35" i="12"/>
  <c r="CH34" i="12"/>
  <c r="CE34" i="12" s="1"/>
  <c r="CH33" i="12"/>
  <c r="CH32" i="12"/>
  <c r="CH31" i="12"/>
  <c r="CH30" i="12"/>
  <c r="CE30" i="12" s="1"/>
  <c r="CH29" i="12"/>
  <c r="CH28" i="12"/>
  <c r="CH27" i="12"/>
  <c r="CH26" i="12"/>
  <c r="CE26" i="12" s="1"/>
  <c r="CH25" i="12"/>
  <c r="CH24" i="12"/>
  <c r="CH23" i="12"/>
  <c r="CH22" i="12"/>
  <c r="CE22" i="12" s="1"/>
  <c r="CH21" i="12"/>
  <c r="CH20" i="12"/>
  <c r="CH19" i="12"/>
  <c r="CH18" i="12"/>
  <c r="CE18" i="12" s="1"/>
  <c r="CH17" i="12"/>
  <c r="CH16" i="12"/>
  <c r="CH15" i="12"/>
  <c r="CH14" i="12"/>
  <c r="CE14" i="12" s="1"/>
  <c r="CH13" i="12"/>
  <c r="CH12" i="12"/>
  <c r="CH11" i="12"/>
  <c r="CH10" i="12"/>
  <c r="CE10" i="12" s="1"/>
  <c r="CH9" i="12"/>
  <c r="CH8" i="12"/>
  <c r="CH7" i="12"/>
  <c r="CH6" i="12"/>
  <c r="CE6" i="12" s="1"/>
  <c r="CH5" i="12"/>
  <c r="CH4" i="12"/>
  <c r="CH3" i="12"/>
  <c r="CH2" i="12"/>
  <c r="CE2" i="12" s="1"/>
  <c r="AN255" i="12"/>
  <c r="AO255" i="12"/>
  <c r="AP255" i="12"/>
  <c r="AQ255" i="12"/>
  <c r="AR255" i="12"/>
  <c r="AS255" i="12"/>
  <c r="AT255" i="12"/>
  <c r="AU255" i="12"/>
  <c r="AV255" i="12"/>
  <c r="AW255" i="12"/>
  <c r="AN256" i="12"/>
  <c r="AO256" i="12"/>
  <c r="AP256" i="12"/>
  <c r="AQ256" i="12"/>
  <c r="AR256" i="12"/>
  <c r="AS256" i="12"/>
  <c r="AT256" i="12"/>
  <c r="AU256" i="12"/>
  <c r="AV256" i="12"/>
  <c r="AW256" i="12"/>
  <c r="AN32" i="12"/>
  <c r="AO32" i="12"/>
  <c r="AP32" i="12"/>
  <c r="AQ32" i="12"/>
  <c r="AR32" i="12"/>
  <c r="AS32" i="12"/>
  <c r="AT32" i="12"/>
  <c r="AU32" i="12"/>
  <c r="AV32" i="12"/>
  <c r="AW32" i="12"/>
  <c r="AN18" i="12"/>
  <c r="AO18" i="12"/>
  <c r="AP18" i="12"/>
  <c r="AQ18" i="12"/>
  <c r="AR18" i="12"/>
  <c r="AS18" i="12"/>
  <c r="AT18" i="12"/>
  <c r="AU18" i="12"/>
  <c r="AV18" i="12"/>
  <c r="AW18" i="12"/>
  <c r="AN54" i="12"/>
  <c r="AO54" i="12"/>
  <c r="AP54" i="12"/>
  <c r="AQ54" i="12"/>
  <c r="AR54" i="12"/>
  <c r="AS54" i="12"/>
  <c r="AT54" i="12"/>
  <c r="AU54" i="12"/>
  <c r="AV54" i="12"/>
  <c r="AW54" i="12"/>
  <c r="AN11" i="12"/>
  <c r="AO11" i="12"/>
  <c r="AP11" i="12"/>
  <c r="AQ11" i="12"/>
  <c r="AR11" i="12"/>
  <c r="AS11" i="12"/>
  <c r="AT11" i="12"/>
  <c r="AU11" i="12"/>
  <c r="AV11" i="12"/>
  <c r="AW11" i="12"/>
  <c r="AN12" i="12"/>
  <c r="AO12" i="12"/>
  <c r="AP12" i="12"/>
  <c r="AQ12" i="12"/>
  <c r="AR12" i="12"/>
  <c r="AS12" i="12"/>
  <c r="AT12" i="12"/>
  <c r="AU12" i="12"/>
  <c r="AV12" i="12"/>
  <c r="AW12" i="12"/>
  <c r="AN5" i="12"/>
  <c r="AO5" i="12"/>
  <c r="AP5" i="12"/>
  <c r="AQ5" i="12"/>
  <c r="AR5" i="12"/>
  <c r="AS5" i="12"/>
  <c r="AT5" i="12"/>
  <c r="AU5" i="12"/>
  <c r="AV5" i="12"/>
  <c r="AW5" i="12"/>
  <c r="AN108" i="12"/>
  <c r="AO108" i="12"/>
  <c r="AP108" i="12"/>
  <c r="AQ108" i="12"/>
  <c r="AR108" i="12"/>
  <c r="AS108" i="12"/>
  <c r="AT108" i="12"/>
  <c r="AU108" i="12"/>
  <c r="AV108" i="12"/>
  <c r="AW108" i="12"/>
  <c r="AN33" i="12"/>
  <c r="AO33" i="12"/>
  <c r="AP33" i="12"/>
  <c r="AQ33" i="12"/>
  <c r="AR33" i="12"/>
  <c r="AS33" i="12"/>
  <c r="AT33" i="12"/>
  <c r="AU33" i="12"/>
  <c r="AV33" i="12"/>
  <c r="AW33" i="12"/>
  <c r="AN55" i="12"/>
  <c r="AO55" i="12"/>
  <c r="AP55" i="12"/>
  <c r="AQ55" i="12"/>
  <c r="AR55" i="12"/>
  <c r="AS55" i="12"/>
  <c r="AT55" i="12"/>
  <c r="AU55" i="12"/>
  <c r="AV55" i="12"/>
  <c r="AW55" i="12"/>
  <c r="AN257" i="12"/>
  <c r="AO257" i="12"/>
  <c r="AP257" i="12"/>
  <c r="AQ257" i="12"/>
  <c r="AR257" i="12"/>
  <c r="AS257" i="12"/>
  <c r="AT257" i="12"/>
  <c r="AU257" i="12"/>
  <c r="AV257" i="12"/>
  <c r="AW257" i="12"/>
  <c r="AN56" i="12"/>
  <c r="AO56" i="12"/>
  <c r="AP56" i="12"/>
  <c r="AQ56" i="12"/>
  <c r="AR56" i="12"/>
  <c r="AS56" i="12"/>
  <c r="AT56" i="12"/>
  <c r="AU56" i="12"/>
  <c r="AV56" i="12"/>
  <c r="AW56" i="12"/>
  <c r="AN34" i="12"/>
  <c r="AO34" i="12"/>
  <c r="AP34" i="12"/>
  <c r="AQ34" i="12"/>
  <c r="AR34" i="12"/>
  <c r="AS34" i="12"/>
  <c r="AT34" i="12"/>
  <c r="AU34" i="12"/>
  <c r="AV34" i="12"/>
  <c r="AW34" i="12"/>
  <c r="AN109" i="12"/>
  <c r="AO109" i="12"/>
  <c r="AP109" i="12"/>
  <c r="AQ109" i="12"/>
  <c r="AR109" i="12"/>
  <c r="AS109" i="12"/>
  <c r="AT109" i="12"/>
  <c r="AU109" i="12"/>
  <c r="AV109" i="12"/>
  <c r="AW109" i="12"/>
  <c r="AN110" i="12"/>
  <c r="AO110" i="12"/>
  <c r="AP110" i="12"/>
  <c r="AQ110" i="12"/>
  <c r="AR110" i="12"/>
  <c r="AS110" i="12"/>
  <c r="AT110" i="12"/>
  <c r="AU110" i="12"/>
  <c r="AV110" i="12"/>
  <c r="AW110" i="12"/>
  <c r="AN258" i="12"/>
  <c r="AO258" i="12"/>
  <c r="AP258" i="12"/>
  <c r="AQ258" i="12"/>
  <c r="AR258" i="12"/>
  <c r="AS258" i="12"/>
  <c r="AT258" i="12"/>
  <c r="AU258" i="12"/>
  <c r="AV258" i="12"/>
  <c r="AW258" i="12"/>
  <c r="AN259" i="12"/>
  <c r="AO259" i="12"/>
  <c r="AP259" i="12"/>
  <c r="AQ259" i="12"/>
  <c r="AR259" i="12"/>
  <c r="AS259" i="12"/>
  <c r="AT259" i="12"/>
  <c r="AU259" i="12"/>
  <c r="AV259" i="12"/>
  <c r="AW259" i="12"/>
  <c r="AN111" i="12"/>
  <c r="AO111" i="12"/>
  <c r="AP111" i="12"/>
  <c r="AQ111" i="12"/>
  <c r="AR111" i="12"/>
  <c r="AS111" i="12"/>
  <c r="AT111" i="12"/>
  <c r="AU111" i="12"/>
  <c r="AV111" i="12"/>
  <c r="AW111" i="12"/>
  <c r="AN35" i="12"/>
  <c r="AO35" i="12"/>
  <c r="AP35" i="12"/>
  <c r="AQ35" i="12"/>
  <c r="AR35" i="12"/>
  <c r="AS35" i="12"/>
  <c r="AT35" i="12"/>
  <c r="AU35" i="12"/>
  <c r="AV35" i="12"/>
  <c r="AW35" i="12"/>
  <c r="AN260" i="12"/>
  <c r="AO260" i="12"/>
  <c r="AP260" i="12"/>
  <c r="AQ260" i="12"/>
  <c r="AR260" i="12"/>
  <c r="AS260" i="12"/>
  <c r="AT260" i="12"/>
  <c r="AU260" i="12"/>
  <c r="AV260" i="12"/>
  <c r="AW260" i="12"/>
  <c r="AN2" i="12"/>
  <c r="AO2" i="12"/>
  <c r="AP2" i="12"/>
  <c r="AQ2" i="12"/>
  <c r="AR2" i="12"/>
  <c r="AS2" i="12"/>
  <c r="AT2" i="12"/>
  <c r="AU2" i="12"/>
  <c r="AV2" i="12"/>
  <c r="AW2" i="12"/>
  <c r="AN19" i="12"/>
  <c r="AO19" i="12"/>
  <c r="AP19" i="12"/>
  <c r="AQ19" i="12"/>
  <c r="AR19" i="12"/>
  <c r="AS19" i="12"/>
  <c r="AT19" i="12"/>
  <c r="AU19" i="12"/>
  <c r="AV19" i="12"/>
  <c r="AW19" i="12"/>
  <c r="AN57" i="12"/>
  <c r="AO57" i="12"/>
  <c r="AP57" i="12"/>
  <c r="AQ57" i="12"/>
  <c r="AR57" i="12"/>
  <c r="AS57" i="12"/>
  <c r="AT57" i="12"/>
  <c r="AU57" i="12"/>
  <c r="AV57" i="12"/>
  <c r="AW57" i="12"/>
  <c r="AN20" i="12"/>
  <c r="AO20" i="12"/>
  <c r="AP20" i="12"/>
  <c r="AQ20" i="12"/>
  <c r="AR20" i="12"/>
  <c r="AS20" i="12"/>
  <c r="AT20" i="12"/>
  <c r="AU20" i="12"/>
  <c r="AV20" i="12"/>
  <c r="AW20" i="12"/>
  <c r="AN58" i="12"/>
  <c r="AO58" i="12"/>
  <c r="AP58" i="12"/>
  <c r="AQ58" i="12"/>
  <c r="AR58" i="12"/>
  <c r="AS58" i="12"/>
  <c r="AT58" i="12"/>
  <c r="AU58" i="12"/>
  <c r="AV58" i="12"/>
  <c r="AW58" i="12"/>
  <c r="AN36" i="12"/>
  <c r="AO36" i="12"/>
  <c r="AP36" i="12"/>
  <c r="AQ36" i="12"/>
  <c r="AR36" i="12"/>
  <c r="AS36" i="12"/>
  <c r="AT36" i="12"/>
  <c r="AU36" i="12"/>
  <c r="AV36" i="12"/>
  <c r="AW36" i="12"/>
  <c r="AN21" i="12"/>
  <c r="AO21" i="12"/>
  <c r="AP21" i="12"/>
  <c r="AQ21" i="12"/>
  <c r="AR21" i="12"/>
  <c r="AS21" i="12"/>
  <c r="AT21" i="12"/>
  <c r="AU21" i="12"/>
  <c r="AV21" i="12"/>
  <c r="AW21" i="12"/>
  <c r="AN261" i="12"/>
  <c r="AO261" i="12"/>
  <c r="AP261" i="12"/>
  <c r="AQ261" i="12"/>
  <c r="AR261" i="12"/>
  <c r="AS261" i="12"/>
  <c r="AT261" i="12"/>
  <c r="AU261" i="12"/>
  <c r="AV261" i="12"/>
  <c r="AW261" i="12"/>
  <c r="AN37" i="12"/>
  <c r="AO37" i="12"/>
  <c r="AP37" i="12"/>
  <c r="AQ37" i="12"/>
  <c r="AR37" i="12"/>
  <c r="AS37" i="12"/>
  <c r="AT37" i="12"/>
  <c r="AU37" i="12"/>
  <c r="AV37" i="12"/>
  <c r="AW37" i="12"/>
  <c r="AN112" i="12"/>
  <c r="AO112" i="12"/>
  <c r="AP112" i="12"/>
  <c r="AQ112" i="12"/>
  <c r="AR112" i="12"/>
  <c r="AS112" i="12"/>
  <c r="AT112" i="12"/>
  <c r="AU112" i="12"/>
  <c r="AV112" i="12"/>
  <c r="AW112" i="12"/>
  <c r="AN262" i="12"/>
  <c r="AO262" i="12"/>
  <c r="AP262" i="12"/>
  <c r="AQ262" i="12"/>
  <c r="AR262" i="12"/>
  <c r="AS262" i="12"/>
  <c r="AT262" i="12"/>
  <c r="AU262" i="12"/>
  <c r="AV262" i="12"/>
  <c r="AW262" i="12"/>
  <c r="AN59" i="12"/>
  <c r="AO59" i="12"/>
  <c r="AP59" i="12"/>
  <c r="AQ59" i="12"/>
  <c r="AR59" i="12"/>
  <c r="AS59" i="12"/>
  <c r="AT59" i="12"/>
  <c r="AU59" i="12"/>
  <c r="AV59" i="12"/>
  <c r="AW59" i="12"/>
  <c r="AN113" i="12"/>
  <c r="AO113" i="12"/>
  <c r="AP113" i="12"/>
  <c r="AQ113" i="12"/>
  <c r="AR113" i="12"/>
  <c r="AS113" i="12"/>
  <c r="AT113" i="12"/>
  <c r="AU113" i="12"/>
  <c r="AV113" i="12"/>
  <c r="AW113" i="12"/>
  <c r="AN60" i="12"/>
  <c r="AO60" i="12"/>
  <c r="AP60" i="12"/>
  <c r="AQ60" i="12"/>
  <c r="AR60" i="12"/>
  <c r="AS60" i="12"/>
  <c r="AT60" i="12"/>
  <c r="AU60" i="12"/>
  <c r="AV60" i="12"/>
  <c r="AW60" i="12"/>
  <c r="AN38" i="12"/>
  <c r="AO38" i="12"/>
  <c r="AP38" i="12"/>
  <c r="AQ38" i="12"/>
  <c r="AR38" i="12"/>
  <c r="AS38" i="12"/>
  <c r="AT38" i="12"/>
  <c r="AU38" i="12"/>
  <c r="AV38" i="12"/>
  <c r="AW38" i="12"/>
  <c r="AN114" i="12"/>
  <c r="AO114" i="12"/>
  <c r="AP114" i="12"/>
  <c r="AQ114" i="12"/>
  <c r="AR114" i="12"/>
  <c r="AS114" i="12"/>
  <c r="AT114" i="12"/>
  <c r="AU114" i="12"/>
  <c r="AV114" i="12"/>
  <c r="AW114" i="12"/>
  <c r="AN115" i="12"/>
  <c r="AO115" i="12"/>
  <c r="AP115" i="12"/>
  <c r="AQ115" i="12"/>
  <c r="AR115" i="12"/>
  <c r="AS115" i="12"/>
  <c r="AT115" i="12"/>
  <c r="AU115" i="12"/>
  <c r="AV115" i="12"/>
  <c r="AW115" i="12"/>
  <c r="AN13" i="12"/>
  <c r="AO13" i="12"/>
  <c r="AP13" i="12"/>
  <c r="AQ13" i="12"/>
  <c r="AR13" i="12"/>
  <c r="AS13" i="12"/>
  <c r="AT13" i="12"/>
  <c r="AU13" i="12"/>
  <c r="AV13" i="12"/>
  <c r="AW13" i="12"/>
  <c r="AN116" i="12"/>
  <c r="AO116" i="12"/>
  <c r="AP116" i="12"/>
  <c r="AQ116" i="12"/>
  <c r="AR116" i="12"/>
  <c r="AS116" i="12"/>
  <c r="AT116" i="12"/>
  <c r="AU116" i="12"/>
  <c r="AV116" i="12"/>
  <c r="AW116" i="12"/>
  <c r="AN17" i="12"/>
  <c r="AO17" i="12"/>
  <c r="AP17" i="12"/>
  <c r="AQ17" i="12"/>
  <c r="AR17" i="12"/>
  <c r="AS17" i="12"/>
  <c r="AT17" i="12"/>
  <c r="AU17" i="12"/>
  <c r="AV17" i="12"/>
  <c r="AW17" i="12"/>
  <c r="AN39" i="12"/>
  <c r="AO39" i="12"/>
  <c r="AP39" i="12"/>
  <c r="AQ39" i="12"/>
  <c r="AR39" i="12"/>
  <c r="AS39" i="12"/>
  <c r="AT39" i="12"/>
  <c r="AU39" i="12"/>
  <c r="AV39" i="12"/>
  <c r="AW39" i="12"/>
  <c r="AN117" i="12"/>
  <c r="AO117" i="12"/>
  <c r="AP117" i="12"/>
  <c r="AQ117" i="12"/>
  <c r="AR117" i="12"/>
  <c r="AS117" i="12"/>
  <c r="AT117" i="12"/>
  <c r="AU117" i="12"/>
  <c r="AV117" i="12"/>
  <c r="AW117" i="12"/>
  <c r="AN263" i="12"/>
  <c r="AO263" i="12"/>
  <c r="AP263" i="12"/>
  <c r="AQ263" i="12"/>
  <c r="AR263" i="12"/>
  <c r="AS263" i="12"/>
  <c r="AT263" i="12"/>
  <c r="AU263" i="12"/>
  <c r="AV263" i="12"/>
  <c r="AW263" i="12"/>
  <c r="AN61" i="12"/>
  <c r="AO61" i="12"/>
  <c r="AP61" i="12"/>
  <c r="AQ61" i="12"/>
  <c r="AR61" i="12"/>
  <c r="AS61" i="12"/>
  <c r="AT61" i="12"/>
  <c r="AU61" i="12"/>
  <c r="AV61" i="12"/>
  <c r="AW61" i="12"/>
  <c r="AN118" i="12"/>
  <c r="AO118" i="12"/>
  <c r="AP118" i="12"/>
  <c r="AQ118" i="12"/>
  <c r="AR118" i="12"/>
  <c r="AS118" i="12"/>
  <c r="AT118" i="12"/>
  <c r="AU118" i="12"/>
  <c r="AV118" i="12"/>
  <c r="AW118" i="12"/>
  <c r="AN62" i="12"/>
  <c r="AO62" i="12"/>
  <c r="AP62" i="12"/>
  <c r="AQ62" i="12"/>
  <c r="AR62" i="12"/>
  <c r="AS62" i="12"/>
  <c r="AT62" i="12"/>
  <c r="AU62" i="12"/>
  <c r="AV62" i="12"/>
  <c r="AW62" i="12"/>
  <c r="AN264" i="12"/>
  <c r="AO264" i="12"/>
  <c r="AP264" i="12"/>
  <c r="AQ264" i="12"/>
  <c r="AR264" i="12"/>
  <c r="AS264" i="12"/>
  <c r="AT264" i="12"/>
  <c r="AU264" i="12"/>
  <c r="AV264" i="12"/>
  <c r="AW264" i="12"/>
  <c r="AN63" i="12"/>
  <c r="AO63" i="12"/>
  <c r="AP63" i="12"/>
  <c r="AQ63" i="12"/>
  <c r="AR63" i="12"/>
  <c r="AS63" i="12"/>
  <c r="AT63" i="12"/>
  <c r="AU63" i="12"/>
  <c r="AV63" i="12"/>
  <c r="AW63" i="12"/>
  <c r="AN265" i="12"/>
  <c r="AO265" i="12"/>
  <c r="AP265" i="12"/>
  <c r="AQ265" i="12"/>
  <c r="AR265" i="12"/>
  <c r="AS265" i="12"/>
  <c r="AT265" i="12"/>
  <c r="AU265" i="12"/>
  <c r="AV265" i="12"/>
  <c r="AW265" i="12"/>
  <c r="AN14" i="12"/>
  <c r="AO14" i="12"/>
  <c r="AP14" i="12"/>
  <c r="AQ14" i="12"/>
  <c r="AR14" i="12"/>
  <c r="AS14" i="12"/>
  <c r="AT14" i="12"/>
  <c r="AU14" i="12"/>
  <c r="AV14" i="12"/>
  <c r="AW14" i="12"/>
  <c r="AN266" i="12"/>
  <c r="AO266" i="12"/>
  <c r="AP266" i="12"/>
  <c r="AQ266" i="12"/>
  <c r="AR266" i="12"/>
  <c r="AS266" i="12"/>
  <c r="AT266" i="12"/>
  <c r="AU266" i="12"/>
  <c r="AV266" i="12"/>
  <c r="AW266" i="12"/>
  <c r="AN119" i="12"/>
  <c r="AO119" i="12"/>
  <c r="AP119" i="12"/>
  <c r="AQ119" i="12"/>
  <c r="AR119" i="12"/>
  <c r="AS119" i="12"/>
  <c r="AT119" i="12"/>
  <c r="AU119" i="12"/>
  <c r="AV119" i="12"/>
  <c r="AW119" i="12"/>
  <c r="AN267" i="12"/>
  <c r="AO267" i="12"/>
  <c r="AP267" i="12"/>
  <c r="AQ267" i="12"/>
  <c r="AR267" i="12"/>
  <c r="AS267" i="12"/>
  <c r="AT267" i="12"/>
  <c r="AU267" i="12"/>
  <c r="AV267" i="12"/>
  <c r="AW267" i="12"/>
  <c r="AN268" i="12"/>
  <c r="AO268" i="12"/>
  <c r="AP268" i="12"/>
  <c r="AQ268" i="12"/>
  <c r="AR268" i="12"/>
  <c r="AS268" i="12"/>
  <c r="AT268" i="12"/>
  <c r="AU268" i="12"/>
  <c r="AV268" i="12"/>
  <c r="AW268" i="12"/>
  <c r="AN269" i="12"/>
  <c r="AO269" i="12"/>
  <c r="AP269" i="12"/>
  <c r="AQ269" i="12"/>
  <c r="AR269" i="12"/>
  <c r="AS269" i="12"/>
  <c r="AT269" i="12"/>
  <c r="AU269" i="12"/>
  <c r="AV269" i="12"/>
  <c r="AW269" i="12"/>
  <c r="AN120" i="12"/>
  <c r="AO120" i="12"/>
  <c r="AP120" i="12"/>
  <c r="AQ120" i="12"/>
  <c r="AR120" i="12"/>
  <c r="AS120" i="12"/>
  <c r="AT120" i="12"/>
  <c r="AU120" i="12"/>
  <c r="AV120" i="12"/>
  <c r="AW120" i="12"/>
  <c r="AN40" i="12"/>
  <c r="AO40" i="12"/>
  <c r="AP40" i="12"/>
  <c r="AQ40" i="12"/>
  <c r="AR40" i="12"/>
  <c r="AS40" i="12"/>
  <c r="AT40" i="12"/>
  <c r="AU40" i="12"/>
  <c r="AV40" i="12"/>
  <c r="AW40" i="12"/>
  <c r="AN121" i="12"/>
  <c r="AO121" i="12"/>
  <c r="AP121" i="12"/>
  <c r="AQ121" i="12"/>
  <c r="AR121" i="12"/>
  <c r="AS121" i="12"/>
  <c r="AT121" i="12"/>
  <c r="AU121" i="12"/>
  <c r="AV121" i="12"/>
  <c r="AW121" i="12"/>
  <c r="AN15" i="12"/>
  <c r="AO15" i="12"/>
  <c r="AP15" i="12"/>
  <c r="AQ15" i="12"/>
  <c r="AR15" i="12"/>
  <c r="AS15" i="12"/>
  <c r="AT15" i="12"/>
  <c r="AU15" i="12"/>
  <c r="AV15" i="12"/>
  <c r="AW15" i="12"/>
  <c r="AN41" i="12"/>
  <c r="AO41" i="12"/>
  <c r="AP41" i="12"/>
  <c r="AQ41" i="12"/>
  <c r="AR41" i="12"/>
  <c r="AS41" i="12"/>
  <c r="AT41" i="12"/>
  <c r="AU41" i="12"/>
  <c r="AV41" i="12"/>
  <c r="AW41" i="12"/>
  <c r="AN122" i="12"/>
  <c r="AO122" i="12"/>
  <c r="AP122" i="12"/>
  <c r="AQ122" i="12"/>
  <c r="AR122" i="12"/>
  <c r="AS122" i="12"/>
  <c r="AT122" i="12"/>
  <c r="AU122" i="12"/>
  <c r="AV122" i="12"/>
  <c r="AW122" i="12"/>
  <c r="AN123" i="12"/>
  <c r="AO123" i="12"/>
  <c r="AP123" i="12"/>
  <c r="AQ123" i="12"/>
  <c r="AR123" i="12"/>
  <c r="AS123" i="12"/>
  <c r="AT123" i="12"/>
  <c r="AU123" i="12"/>
  <c r="AV123" i="12"/>
  <c r="AW123" i="12"/>
  <c r="AN42" i="12"/>
  <c r="AO42" i="12"/>
  <c r="AP42" i="12"/>
  <c r="AQ42" i="12"/>
  <c r="AR42" i="12"/>
  <c r="AS42" i="12"/>
  <c r="AT42" i="12"/>
  <c r="AU42" i="12"/>
  <c r="AV42" i="12"/>
  <c r="AW42" i="12"/>
  <c r="AN64" i="12"/>
  <c r="AO64" i="12"/>
  <c r="AP64" i="12"/>
  <c r="AQ64" i="12"/>
  <c r="AR64" i="12"/>
  <c r="AS64" i="12"/>
  <c r="AT64" i="12"/>
  <c r="AU64" i="12"/>
  <c r="AV64" i="12"/>
  <c r="AW64" i="12"/>
  <c r="AN65" i="12"/>
  <c r="AO65" i="12"/>
  <c r="AP65" i="12"/>
  <c r="AQ65" i="12"/>
  <c r="AR65" i="12"/>
  <c r="AS65" i="12"/>
  <c r="AT65" i="12"/>
  <c r="AU65" i="12"/>
  <c r="AV65" i="12"/>
  <c r="AW65" i="12"/>
  <c r="AN270" i="12"/>
  <c r="AO270" i="12"/>
  <c r="AP270" i="12"/>
  <c r="AQ270" i="12"/>
  <c r="AR270" i="12"/>
  <c r="AS270" i="12"/>
  <c r="AT270" i="12"/>
  <c r="AU270" i="12"/>
  <c r="AV270" i="12"/>
  <c r="AW270" i="12"/>
  <c r="AN22" i="12"/>
  <c r="AO22" i="12"/>
  <c r="AP22" i="12"/>
  <c r="AQ22" i="12"/>
  <c r="AR22" i="12"/>
  <c r="AS22" i="12"/>
  <c r="AT22" i="12"/>
  <c r="AU22" i="12"/>
  <c r="AV22" i="12"/>
  <c r="AW22" i="12"/>
  <c r="AN66" i="12"/>
  <c r="AO66" i="12"/>
  <c r="AP66" i="12"/>
  <c r="AQ66" i="12"/>
  <c r="AR66" i="12"/>
  <c r="AS66" i="12"/>
  <c r="AT66" i="12"/>
  <c r="AU66" i="12"/>
  <c r="AV66" i="12"/>
  <c r="AW66" i="12"/>
  <c r="AN67" i="12"/>
  <c r="AO67" i="12"/>
  <c r="AP67" i="12"/>
  <c r="AQ67" i="12"/>
  <c r="AR67" i="12"/>
  <c r="AS67" i="12"/>
  <c r="AT67" i="12"/>
  <c r="AU67" i="12"/>
  <c r="AV67" i="12"/>
  <c r="AW67" i="12"/>
  <c r="AN6" i="12"/>
  <c r="AO6" i="12"/>
  <c r="AP6" i="12"/>
  <c r="AQ6" i="12"/>
  <c r="AR6" i="12"/>
  <c r="AS6" i="12"/>
  <c r="AT6" i="12"/>
  <c r="AU6" i="12"/>
  <c r="AV6" i="12"/>
  <c r="AW6" i="12"/>
  <c r="AN68" i="12"/>
  <c r="AO68" i="12"/>
  <c r="AP68" i="12"/>
  <c r="AQ68" i="12"/>
  <c r="AR68" i="12"/>
  <c r="AS68" i="12"/>
  <c r="AT68" i="12"/>
  <c r="AU68" i="12"/>
  <c r="AV68" i="12"/>
  <c r="AW68" i="12"/>
  <c r="AN124" i="12"/>
  <c r="AO124" i="12"/>
  <c r="AP124" i="12"/>
  <c r="AQ124" i="12"/>
  <c r="AR124" i="12"/>
  <c r="AS124" i="12"/>
  <c r="AT124" i="12"/>
  <c r="AU124" i="12"/>
  <c r="AV124" i="12"/>
  <c r="AW124" i="12"/>
  <c r="AN271" i="12"/>
  <c r="AO271" i="12"/>
  <c r="AP271" i="12"/>
  <c r="AQ271" i="12"/>
  <c r="AR271" i="12"/>
  <c r="AS271" i="12"/>
  <c r="AT271" i="12"/>
  <c r="AU271" i="12"/>
  <c r="AV271" i="12"/>
  <c r="AW271" i="12"/>
  <c r="AN69" i="12"/>
  <c r="AO69" i="12"/>
  <c r="AP69" i="12"/>
  <c r="AQ69" i="12"/>
  <c r="AR69" i="12"/>
  <c r="AS69" i="12"/>
  <c r="AT69" i="12"/>
  <c r="AU69" i="12"/>
  <c r="AV69" i="12"/>
  <c r="AW69" i="12"/>
  <c r="AN125" i="12"/>
  <c r="AO125" i="12"/>
  <c r="AP125" i="12"/>
  <c r="AQ125" i="12"/>
  <c r="AR125" i="12"/>
  <c r="AS125" i="12"/>
  <c r="AT125" i="12"/>
  <c r="AU125" i="12"/>
  <c r="AV125" i="12"/>
  <c r="AW125" i="12"/>
  <c r="AN126" i="12"/>
  <c r="AO126" i="12"/>
  <c r="AP126" i="12"/>
  <c r="AQ126" i="12"/>
  <c r="AR126" i="12"/>
  <c r="AS126" i="12"/>
  <c r="AT126" i="12"/>
  <c r="AU126" i="12"/>
  <c r="AV126" i="12"/>
  <c r="AW126" i="12"/>
  <c r="AN7" i="12"/>
  <c r="AO7" i="12"/>
  <c r="AP7" i="12"/>
  <c r="AQ7" i="12"/>
  <c r="AR7" i="12"/>
  <c r="AS7" i="12"/>
  <c r="AT7" i="12"/>
  <c r="AU7" i="12"/>
  <c r="AV7" i="12"/>
  <c r="AW7" i="12"/>
  <c r="AN70" i="12"/>
  <c r="AO70" i="12"/>
  <c r="AP70" i="12"/>
  <c r="AQ70" i="12"/>
  <c r="AR70" i="12"/>
  <c r="AS70" i="12"/>
  <c r="AT70" i="12"/>
  <c r="AU70" i="12"/>
  <c r="AV70" i="12"/>
  <c r="AW70" i="12"/>
  <c r="AN272" i="12"/>
  <c r="AO272" i="12"/>
  <c r="AP272" i="12"/>
  <c r="AQ272" i="12"/>
  <c r="AR272" i="12"/>
  <c r="AS272" i="12"/>
  <c r="AT272" i="12"/>
  <c r="AU272" i="12"/>
  <c r="AV272" i="12"/>
  <c r="AW272" i="12"/>
  <c r="AN273" i="12"/>
  <c r="AO273" i="12"/>
  <c r="AP273" i="12"/>
  <c r="AQ273" i="12"/>
  <c r="AR273" i="12"/>
  <c r="AS273" i="12"/>
  <c r="AT273" i="12"/>
  <c r="AU273" i="12"/>
  <c r="AV273" i="12"/>
  <c r="AW273" i="12"/>
  <c r="AN127" i="12"/>
  <c r="AO127" i="12"/>
  <c r="AP127" i="12"/>
  <c r="AQ127" i="12"/>
  <c r="AR127" i="12"/>
  <c r="AS127" i="12"/>
  <c r="AT127" i="12"/>
  <c r="AU127" i="12"/>
  <c r="AV127" i="12"/>
  <c r="AW127" i="12"/>
  <c r="AN71" i="12"/>
  <c r="AO71" i="12"/>
  <c r="AP71" i="12"/>
  <c r="AQ71" i="12"/>
  <c r="AR71" i="12"/>
  <c r="AS71" i="12"/>
  <c r="AT71" i="12"/>
  <c r="AU71" i="12"/>
  <c r="AV71" i="12"/>
  <c r="AW71" i="12"/>
  <c r="AN128" i="12"/>
  <c r="AO128" i="12"/>
  <c r="AP128" i="12"/>
  <c r="AQ128" i="12"/>
  <c r="AR128" i="12"/>
  <c r="AS128" i="12"/>
  <c r="AT128" i="12"/>
  <c r="AU128" i="12"/>
  <c r="AV128" i="12"/>
  <c r="AW128" i="12"/>
  <c r="AN3" i="12"/>
  <c r="AO3" i="12"/>
  <c r="AP3" i="12"/>
  <c r="AQ3" i="12"/>
  <c r="AR3" i="12"/>
  <c r="AS3" i="12"/>
  <c r="AT3" i="12"/>
  <c r="AU3" i="12"/>
  <c r="AV3" i="12"/>
  <c r="AW3" i="12"/>
  <c r="AN274" i="12"/>
  <c r="AO274" i="12"/>
  <c r="AP274" i="12"/>
  <c r="AQ274" i="12"/>
  <c r="AR274" i="12"/>
  <c r="AS274" i="12"/>
  <c r="AT274" i="12"/>
  <c r="AU274" i="12"/>
  <c r="AV274" i="12"/>
  <c r="AW274" i="12"/>
  <c r="AN129" i="12"/>
  <c r="AO129" i="12"/>
  <c r="AP129" i="12"/>
  <c r="AQ129" i="12"/>
  <c r="AR129" i="12"/>
  <c r="AS129" i="12"/>
  <c r="AT129" i="12"/>
  <c r="AU129" i="12"/>
  <c r="AV129" i="12"/>
  <c r="AW129" i="12"/>
  <c r="AN275" i="12"/>
  <c r="AO275" i="12"/>
  <c r="AP275" i="12"/>
  <c r="AQ275" i="12"/>
  <c r="AR275" i="12"/>
  <c r="AS275" i="12"/>
  <c r="AT275" i="12"/>
  <c r="AU275" i="12"/>
  <c r="AV275" i="12"/>
  <c r="AW275" i="12"/>
  <c r="AN276" i="12"/>
  <c r="AO276" i="12"/>
  <c r="AP276" i="12"/>
  <c r="AQ276" i="12"/>
  <c r="AR276" i="12"/>
  <c r="AS276" i="12"/>
  <c r="AT276" i="12"/>
  <c r="AU276" i="12"/>
  <c r="AV276" i="12"/>
  <c r="AW276" i="12"/>
  <c r="AN130" i="12"/>
  <c r="AO130" i="12"/>
  <c r="AP130" i="12"/>
  <c r="AQ130" i="12"/>
  <c r="AR130" i="12"/>
  <c r="AS130" i="12"/>
  <c r="AT130" i="12"/>
  <c r="AU130" i="12"/>
  <c r="AV130" i="12"/>
  <c r="AW130" i="12"/>
  <c r="AN277" i="12"/>
  <c r="AO277" i="12"/>
  <c r="AP277" i="12"/>
  <c r="AQ277" i="12"/>
  <c r="AR277" i="12"/>
  <c r="AS277" i="12"/>
  <c r="AT277" i="12"/>
  <c r="AU277" i="12"/>
  <c r="AV277" i="12"/>
  <c r="AW277" i="12"/>
  <c r="AN72" i="12"/>
  <c r="AO72" i="12"/>
  <c r="AP72" i="12"/>
  <c r="AQ72" i="12"/>
  <c r="AR72" i="12"/>
  <c r="AS72" i="12"/>
  <c r="AT72" i="12"/>
  <c r="AU72" i="12"/>
  <c r="AV72" i="12"/>
  <c r="AW72" i="12"/>
  <c r="AN131" i="12"/>
  <c r="AO131" i="12"/>
  <c r="AP131" i="12"/>
  <c r="AQ131" i="12"/>
  <c r="AR131" i="12"/>
  <c r="AS131" i="12"/>
  <c r="AT131" i="12"/>
  <c r="AU131" i="12"/>
  <c r="AV131" i="12"/>
  <c r="AW131" i="12"/>
  <c r="AN278" i="12"/>
  <c r="AO278" i="12"/>
  <c r="AP278" i="12"/>
  <c r="AQ278" i="12"/>
  <c r="AR278" i="12"/>
  <c r="AS278" i="12"/>
  <c r="AT278" i="12"/>
  <c r="AU278" i="12"/>
  <c r="AV278" i="12"/>
  <c r="AW278" i="12"/>
  <c r="AN132" i="12"/>
  <c r="AO132" i="12"/>
  <c r="AP132" i="12"/>
  <c r="AQ132" i="12"/>
  <c r="AR132" i="12"/>
  <c r="AS132" i="12"/>
  <c r="AT132" i="12"/>
  <c r="AU132" i="12"/>
  <c r="AV132" i="12"/>
  <c r="AW132" i="12"/>
  <c r="AN279" i="12"/>
  <c r="AO279" i="12"/>
  <c r="AP279" i="12"/>
  <c r="AQ279" i="12"/>
  <c r="AR279" i="12"/>
  <c r="AS279" i="12"/>
  <c r="AT279" i="12"/>
  <c r="AU279" i="12"/>
  <c r="AV279" i="12"/>
  <c r="AW279" i="12"/>
  <c r="AN280" i="12"/>
  <c r="AO280" i="12"/>
  <c r="AP280" i="12"/>
  <c r="AQ280" i="12"/>
  <c r="AR280" i="12"/>
  <c r="AS280" i="12"/>
  <c r="AT280" i="12"/>
  <c r="AU280" i="12"/>
  <c r="AV280" i="12"/>
  <c r="AW280" i="12"/>
  <c r="AN133" i="12"/>
  <c r="AO133" i="12"/>
  <c r="AP133" i="12"/>
  <c r="AQ133" i="12"/>
  <c r="AR133" i="12"/>
  <c r="AS133" i="12"/>
  <c r="AT133" i="12"/>
  <c r="AU133" i="12"/>
  <c r="AV133" i="12"/>
  <c r="AW133" i="12"/>
  <c r="AN281" i="12"/>
  <c r="AO281" i="12"/>
  <c r="AP281" i="12"/>
  <c r="AQ281" i="12"/>
  <c r="AR281" i="12"/>
  <c r="AS281" i="12"/>
  <c r="AT281" i="12"/>
  <c r="AU281" i="12"/>
  <c r="AV281" i="12"/>
  <c r="AW281" i="12"/>
  <c r="AN282" i="12"/>
  <c r="AO282" i="12"/>
  <c r="AP282" i="12"/>
  <c r="AQ282" i="12"/>
  <c r="AR282" i="12"/>
  <c r="AS282" i="12"/>
  <c r="AT282" i="12"/>
  <c r="AU282" i="12"/>
  <c r="AV282" i="12"/>
  <c r="AW282" i="12"/>
  <c r="AN134" i="12"/>
  <c r="AO134" i="12"/>
  <c r="AP134" i="12"/>
  <c r="AQ134" i="12"/>
  <c r="AR134" i="12"/>
  <c r="AS134" i="12"/>
  <c r="AT134" i="12"/>
  <c r="AU134" i="12"/>
  <c r="AV134" i="12"/>
  <c r="AW134" i="12"/>
  <c r="AN16" i="12"/>
  <c r="AO16" i="12"/>
  <c r="AP16" i="12"/>
  <c r="AQ16" i="12"/>
  <c r="AR16" i="12"/>
  <c r="AS16" i="12"/>
  <c r="AT16" i="12"/>
  <c r="AU16" i="12"/>
  <c r="AV16" i="12"/>
  <c r="AW16" i="12"/>
  <c r="AN135" i="12"/>
  <c r="AO135" i="12"/>
  <c r="AP135" i="12"/>
  <c r="AQ135" i="12"/>
  <c r="AR135" i="12"/>
  <c r="AS135" i="12"/>
  <c r="AT135" i="12"/>
  <c r="AU135" i="12"/>
  <c r="AV135" i="12"/>
  <c r="AW135" i="12"/>
  <c r="AN136" i="12"/>
  <c r="AO136" i="12"/>
  <c r="AP136" i="12"/>
  <c r="AQ136" i="12"/>
  <c r="AR136" i="12"/>
  <c r="AS136" i="12"/>
  <c r="AT136" i="12"/>
  <c r="AU136" i="12"/>
  <c r="AV136" i="12"/>
  <c r="AW136" i="12"/>
  <c r="AN283" i="12"/>
  <c r="AO283" i="12"/>
  <c r="AP283" i="12"/>
  <c r="AQ283" i="12"/>
  <c r="AR283" i="12"/>
  <c r="AS283" i="12"/>
  <c r="AT283" i="12"/>
  <c r="AU283" i="12"/>
  <c r="AV283" i="12"/>
  <c r="AW283" i="12"/>
  <c r="AN23" i="12"/>
  <c r="AO23" i="12"/>
  <c r="AP23" i="12"/>
  <c r="AQ23" i="12"/>
  <c r="AR23" i="12"/>
  <c r="AS23" i="12"/>
  <c r="AT23" i="12"/>
  <c r="AU23" i="12"/>
  <c r="AV23" i="12"/>
  <c r="AW23" i="12"/>
  <c r="AN43" i="12"/>
  <c r="AO43" i="12"/>
  <c r="AP43" i="12"/>
  <c r="AQ43" i="12"/>
  <c r="AR43" i="12"/>
  <c r="AS43" i="12"/>
  <c r="AT43" i="12"/>
  <c r="AU43" i="12"/>
  <c r="AV43" i="12"/>
  <c r="AW43" i="12"/>
  <c r="AN137" i="12"/>
  <c r="AO137" i="12"/>
  <c r="AP137" i="12"/>
  <c r="AQ137" i="12"/>
  <c r="AR137" i="12"/>
  <c r="AS137" i="12"/>
  <c r="AT137" i="12"/>
  <c r="AU137" i="12"/>
  <c r="AV137" i="12"/>
  <c r="AW137" i="12"/>
  <c r="AN138" i="12"/>
  <c r="AO138" i="12"/>
  <c r="AP138" i="12"/>
  <c r="AQ138" i="12"/>
  <c r="AR138" i="12"/>
  <c r="AS138" i="12"/>
  <c r="AT138" i="12"/>
  <c r="AU138" i="12"/>
  <c r="AV138" i="12"/>
  <c r="AW138" i="12"/>
  <c r="AN73" i="12"/>
  <c r="AO73" i="12"/>
  <c r="AP73" i="12"/>
  <c r="AQ73" i="12"/>
  <c r="AR73" i="12"/>
  <c r="AS73" i="12"/>
  <c r="AT73" i="12"/>
  <c r="AU73" i="12"/>
  <c r="AV73" i="12"/>
  <c r="AW73" i="12"/>
  <c r="AN284" i="12"/>
  <c r="AO284" i="12"/>
  <c r="AP284" i="12"/>
  <c r="AQ284" i="12"/>
  <c r="AR284" i="12"/>
  <c r="AS284" i="12"/>
  <c r="AT284" i="12"/>
  <c r="AU284" i="12"/>
  <c r="AV284" i="12"/>
  <c r="AW284" i="12"/>
  <c r="AN74" i="12"/>
  <c r="AO74" i="12"/>
  <c r="AP74" i="12"/>
  <c r="AQ74" i="12"/>
  <c r="AR74" i="12"/>
  <c r="AS74" i="12"/>
  <c r="AT74" i="12"/>
  <c r="AU74" i="12"/>
  <c r="AV74" i="12"/>
  <c r="AW74" i="12"/>
  <c r="AN44" i="12"/>
  <c r="AO44" i="12"/>
  <c r="AP44" i="12"/>
  <c r="AQ44" i="12"/>
  <c r="AR44" i="12"/>
  <c r="AS44" i="12"/>
  <c r="AT44" i="12"/>
  <c r="AU44" i="12"/>
  <c r="AV44" i="12"/>
  <c r="AW44" i="12"/>
  <c r="AN285" i="12"/>
  <c r="AO285" i="12"/>
  <c r="AP285" i="12"/>
  <c r="AQ285" i="12"/>
  <c r="AR285" i="12"/>
  <c r="AS285" i="12"/>
  <c r="AT285" i="12"/>
  <c r="AU285" i="12"/>
  <c r="AV285" i="12"/>
  <c r="AW285" i="12"/>
  <c r="AN139" i="12"/>
  <c r="AO139" i="12"/>
  <c r="AP139" i="12"/>
  <c r="AQ139" i="12"/>
  <c r="AR139" i="12"/>
  <c r="AS139" i="12"/>
  <c r="AT139" i="12"/>
  <c r="AU139" i="12"/>
  <c r="AV139" i="12"/>
  <c r="AW139" i="12"/>
  <c r="AN140" i="12"/>
  <c r="AO140" i="12"/>
  <c r="AP140" i="12"/>
  <c r="AQ140" i="12"/>
  <c r="AR140" i="12"/>
  <c r="AS140" i="12"/>
  <c r="AT140" i="12"/>
  <c r="AU140" i="12"/>
  <c r="AV140" i="12"/>
  <c r="AW140" i="12"/>
  <c r="AN141" i="12"/>
  <c r="AO141" i="12"/>
  <c r="AP141" i="12"/>
  <c r="AQ141" i="12"/>
  <c r="AR141" i="12"/>
  <c r="AS141" i="12"/>
  <c r="AT141" i="12"/>
  <c r="AU141" i="12"/>
  <c r="AV141" i="12"/>
  <c r="AW141" i="12"/>
  <c r="AN75" i="12"/>
  <c r="AO75" i="12"/>
  <c r="AP75" i="12"/>
  <c r="AQ75" i="12"/>
  <c r="AR75" i="12"/>
  <c r="AS75" i="12"/>
  <c r="AT75" i="12"/>
  <c r="AU75" i="12"/>
  <c r="AV75" i="12"/>
  <c r="AW75" i="12"/>
  <c r="AN142" i="12"/>
  <c r="AO142" i="12"/>
  <c r="AP142" i="12"/>
  <c r="AQ142" i="12"/>
  <c r="AR142" i="12"/>
  <c r="AS142" i="12"/>
  <c r="AT142" i="12"/>
  <c r="AU142" i="12"/>
  <c r="AV142" i="12"/>
  <c r="AW142" i="12"/>
  <c r="AN286" i="12"/>
  <c r="AO286" i="12"/>
  <c r="AP286" i="12"/>
  <c r="AQ286" i="12"/>
  <c r="AR286" i="12"/>
  <c r="AS286" i="12"/>
  <c r="AT286" i="12"/>
  <c r="AU286" i="12"/>
  <c r="AV286" i="12"/>
  <c r="AW286" i="12"/>
  <c r="AN287" i="12"/>
  <c r="AO287" i="12"/>
  <c r="AP287" i="12"/>
  <c r="AQ287" i="12"/>
  <c r="AR287" i="12"/>
  <c r="AS287" i="12"/>
  <c r="AT287" i="12"/>
  <c r="AU287" i="12"/>
  <c r="AV287" i="12"/>
  <c r="AW287" i="12"/>
  <c r="AN143" i="12"/>
  <c r="AO143" i="12"/>
  <c r="AP143" i="12"/>
  <c r="AQ143" i="12"/>
  <c r="AR143" i="12"/>
  <c r="AS143" i="12"/>
  <c r="AT143" i="12"/>
  <c r="AU143" i="12"/>
  <c r="AV143" i="12"/>
  <c r="AW143" i="12"/>
  <c r="AN144" i="12"/>
  <c r="AO144" i="12"/>
  <c r="AP144" i="12"/>
  <c r="AQ144" i="12"/>
  <c r="AR144" i="12"/>
  <c r="AS144" i="12"/>
  <c r="AT144" i="12"/>
  <c r="AU144" i="12"/>
  <c r="AV144" i="12"/>
  <c r="AW144" i="12"/>
  <c r="AN288" i="12"/>
  <c r="AO288" i="12"/>
  <c r="AP288" i="12"/>
  <c r="AQ288" i="12"/>
  <c r="AR288" i="12"/>
  <c r="AS288" i="12"/>
  <c r="AT288" i="12"/>
  <c r="AU288" i="12"/>
  <c r="AV288" i="12"/>
  <c r="AW288" i="12"/>
  <c r="AN8" i="12"/>
  <c r="AO8" i="12"/>
  <c r="AP8" i="12"/>
  <c r="AQ8" i="12"/>
  <c r="AR8" i="12"/>
  <c r="AS8" i="12"/>
  <c r="AT8" i="12"/>
  <c r="AU8" i="12"/>
  <c r="AV8" i="12"/>
  <c r="AW8" i="12"/>
  <c r="AN145" i="12"/>
  <c r="AO145" i="12"/>
  <c r="AP145" i="12"/>
  <c r="AQ145" i="12"/>
  <c r="AR145" i="12"/>
  <c r="AS145" i="12"/>
  <c r="AT145" i="12"/>
  <c r="AU145" i="12"/>
  <c r="AV145" i="12"/>
  <c r="AW145" i="12"/>
  <c r="AN146" i="12"/>
  <c r="AO146" i="12"/>
  <c r="AP146" i="12"/>
  <c r="AQ146" i="12"/>
  <c r="AR146" i="12"/>
  <c r="AS146" i="12"/>
  <c r="AT146" i="12"/>
  <c r="AU146" i="12"/>
  <c r="AV146" i="12"/>
  <c r="AW146" i="12"/>
  <c r="AN24" i="12"/>
  <c r="AO24" i="12"/>
  <c r="AP24" i="12"/>
  <c r="AQ24" i="12"/>
  <c r="AR24" i="12"/>
  <c r="AS24" i="12"/>
  <c r="AT24" i="12"/>
  <c r="AU24" i="12"/>
  <c r="AV24" i="12"/>
  <c r="AW24" i="12"/>
  <c r="AN25" i="12"/>
  <c r="AO25" i="12"/>
  <c r="AP25" i="12"/>
  <c r="AQ25" i="12"/>
  <c r="AR25" i="12"/>
  <c r="AS25" i="12"/>
  <c r="AT25" i="12"/>
  <c r="AU25" i="12"/>
  <c r="AV25" i="12"/>
  <c r="AW25" i="12"/>
  <c r="AN147" i="12"/>
  <c r="AO147" i="12"/>
  <c r="AP147" i="12"/>
  <c r="AQ147" i="12"/>
  <c r="AR147" i="12"/>
  <c r="AS147" i="12"/>
  <c r="AT147" i="12"/>
  <c r="AU147" i="12"/>
  <c r="AV147" i="12"/>
  <c r="AW147" i="12"/>
  <c r="AN148" i="12"/>
  <c r="AO148" i="12"/>
  <c r="AP148" i="12"/>
  <c r="AQ148" i="12"/>
  <c r="AR148" i="12"/>
  <c r="AS148" i="12"/>
  <c r="AT148" i="12"/>
  <c r="AU148" i="12"/>
  <c r="AV148" i="12"/>
  <c r="AW148" i="12"/>
  <c r="AN149" i="12"/>
  <c r="AO149" i="12"/>
  <c r="AP149" i="12"/>
  <c r="AQ149" i="12"/>
  <c r="AR149" i="12"/>
  <c r="AS149" i="12"/>
  <c r="AT149" i="12"/>
  <c r="AU149" i="12"/>
  <c r="AV149" i="12"/>
  <c r="AW149" i="12"/>
  <c r="AN289" i="12"/>
  <c r="AO289" i="12"/>
  <c r="AP289" i="12"/>
  <c r="AQ289" i="12"/>
  <c r="AR289" i="12"/>
  <c r="AS289" i="12"/>
  <c r="AT289" i="12"/>
  <c r="AU289" i="12"/>
  <c r="AV289" i="12"/>
  <c r="AW289" i="12"/>
  <c r="AN290" i="12"/>
  <c r="AO290" i="12"/>
  <c r="AP290" i="12"/>
  <c r="AQ290" i="12"/>
  <c r="AR290" i="12"/>
  <c r="AS290" i="12"/>
  <c r="AT290" i="12"/>
  <c r="AU290" i="12"/>
  <c r="AV290" i="12"/>
  <c r="AW290" i="12"/>
  <c r="AN150" i="12"/>
  <c r="AO150" i="12"/>
  <c r="AP150" i="12"/>
  <c r="AQ150" i="12"/>
  <c r="AR150" i="12"/>
  <c r="AS150" i="12"/>
  <c r="AT150" i="12"/>
  <c r="AU150" i="12"/>
  <c r="AV150" i="12"/>
  <c r="AW150" i="12"/>
  <c r="AN151" i="12"/>
  <c r="AO151" i="12"/>
  <c r="AP151" i="12"/>
  <c r="AQ151" i="12"/>
  <c r="AR151" i="12"/>
  <c r="AS151" i="12"/>
  <c r="AT151" i="12"/>
  <c r="AU151" i="12"/>
  <c r="AV151" i="12"/>
  <c r="AW151" i="12"/>
  <c r="AN152" i="12"/>
  <c r="AO152" i="12"/>
  <c r="AP152" i="12"/>
  <c r="AQ152" i="12"/>
  <c r="AR152" i="12"/>
  <c r="AS152" i="12"/>
  <c r="AT152" i="12"/>
  <c r="AU152" i="12"/>
  <c r="AV152" i="12"/>
  <c r="AW152" i="12"/>
  <c r="AN291" i="12"/>
  <c r="AO291" i="12"/>
  <c r="AP291" i="12"/>
  <c r="AQ291" i="12"/>
  <c r="AR291" i="12"/>
  <c r="AS291" i="12"/>
  <c r="AT291" i="12"/>
  <c r="AU291" i="12"/>
  <c r="AV291" i="12"/>
  <c r="AW291" i="12"/>
  <c r="AN76" i="12"/>
  <c r="AO76" i="12"/>
  <c r="AP76" i="12"/>
  <c r="AQ76" i="12"/>
  <c r="AR76" i="12"/>
  <c r="AS76" i="12"/>
  <c r="AT76" i="12"/>
  <c r="AU76" i="12"/>
  <c r="AV76" i="12"/>
  <c r="AW76" i="12"/>
  <c r="AN153" i="12"/>
  <c r="AO153" i="12"/>
  <c r="AP153" i="12"/>
  <c r="AQ153" i="12"/>
  <c r="AR153" i="12"/>
  <c r="AS153" i="12"/>
  <c r="AT153" i="12"/>
  <c r="AU153" i="12"/>
  <c r="AV153" i="12"/>
  <c r="AW153" i="12"/>
  <c r="AN77" i="12"/>
  <c r="AO77" i="12"/>
  <c r="AP77" i="12"/>
  <c r="AQ77" i="12"/>
  <c r="AR77" i="12"/>
  <c r="AS77" i="12"/>
  <c r="AT77" i="12"/>
  <c r="AU77" i="12"/>
  <c r="AV77" i="12"/>
  <c r="AW77" i="12"/>
  <c r="AN292" i="12"/>
  <c r="AO292" i="12"/>
  <c r="AP292" i="12"/>
  <c r="AQ292" i="12"/>
  <c r="AR292" i="12"/>
  <c r="AS292" i="12"/>
  <c r="AT292" i="12"/>
  <c r="AU292" i="12"/>
  <c r="AV292" i="12"/>
  <c r="AW292" i="12"/>
  <c r="AN154" i="12"/>
  <c r="AO154" i="12"/>
  <c r="AP154" i="12"/>
  <c r="AQ154" i="12"/>
  <c r="AR154" i="12"/>
  <c r="AS154" i="12"/>
  <c r="AT154" i="12"/>
  <c r="AU154" i="12"/>
  <c r="AV154" i="12"/>
  <c r="AW154" i="12"/>
  <c r="AN293" i="12"/>
  <c r="AO293" i="12"/>
  <c r="AP293" i="12"/>
  <c r="AQ293" i="12"/>
  <c r="AR293" i="12"/>
  <c r="AS293" i="12"/>
  <c r="AT293" i="12"/>
  <c r="AU293" i="12"/>
  <c r="AV293" i="12"/>
  <c r="AW293" i="12"/>
  <c r="AN155" i="12"/>
  <c r="AO155" i="12"/>
  <c r="AP155" i="12"/>
  <c r="AQ155" i="12"/>
  <c r="AR155" i="12"/>
  <c r="AS155" i="12"/>
  <c r="AT155" i="12"/>
  <c r="AU155" i="12"/>
  <c r="AV155" i="12"/>
  <c r="AW155" i="12"/>
  <c r="AN294" i="12"/>
  <c r="AO294" i="12"/>
  <c r="AP294" i="12"/>
  <c r="AQ294" i="12"/>
  <c r="AR294" i="12"/>
  <c r="AS294" i="12"/>
  <c r="AT294" i="12"/>
  <c r="AU294" i="12"/>
  <c r="AV294" i="12"/>
  <c r="AW294" i="12"/>
  <c r="AN295" i="12"/>
  <c r="AO295" i="12"/>
  <c r="AP295" i="12"/>
  <c r="AQ295" i="12"/>
  <c r="AR295" i="12"/>
  <c r="AS295" i="12"/>
  <c r="AT295" i="12"/>
  <c r="AU295" i="12"/>
  <c r="AV295" i="12"/>
  <c r="AW295" i="12"/>
  <c r="AN156" i="12"/>
  <c r="AO156" i="12"/>
  <c r="AP156" i="12"/>
  <c r="AQ156" i="12"/>
  <c r="AR156" i="12"/>
  <c r="AS156" i="12"/>
  <c r="AT156" i="12"/>
  <c r="AU156" i="12"/>
  <c r="AV156" i="12"/>
  <c r="AW156" i="12"/>
  <c r="AN157" i="12"/>
  <c r="AO157" i="12"/>
  <c r="AP157" i="12"/>
  <c r="AQ157" i="12"/>
  <c r="AR157" i="12"/>
  <c r="AS157" i="12"/>
  <c r="AT157" i="12"/>
  <c r="AU157" i="12"/>
  <c r="AV157" i="12"/>
  <c r="AW157" i="12"/>
  <c r="AN158" i="12"/>
  <c r="AO158" i="12"/>
  <c r="AP158" i="12"/>
  <c r="AQ158" i="12"/>
  <c r="AR158" i="12"/>
  <c r="AS158" i="12"/>
  <c r="AT158" i="12"/>
  <c r="AU158" i="12"/>
  <c r="AV158" i="12"/>
  <c r="AW158" i="12"/>
  <c r="AN296" i="12"/>
  <c r="AO296" i="12"/>
  <c r="AP296" i="12"/>
  <c r="AQ296" i="12"/>
  <c r="AR296" i="12"/>
  <c r="AS296" i="12"/>
  <c r="AT296" i="12"/>
  <c r="AU296" i="12"/>
  <c r="AV296" i="12"/>
  <c r="AW296" i="12"/>
  <c r="AN297" i="12"/>
  <c r="AO297" i="12"/>
  <c r="AP297" i="12"/>
  <c r="AQ297" i="12"/>
  <c r="AR297" i="12"/>
  <c r="AS297" i="12"/>
  <c r="AT297" i="12"/>
  <c r="AU297" i="12"/>
  <c r="AV297" i="12"/>
  <c r="AW297" i="12"/>
  <c r="AN159" i="12"/>
  <c r="AO159" i="12"/>
  <c r="AP159" i="12"/>
  <c r="AQ159" i="12"/>
  <c r="AR159" i="12"/>
  <c r="AS159" i="12"/>
  <c r="AT159" i="12"/>
  <c r="AU159" i="12"/>
  <c r="AV159" i="12"/>
  <c r="AW159" i="12"/>
  <c r="AN160" i="12"/>
  <c r="AO160" i="12"/>
  <c r="AP160" i="12"/>
  <c r="AQ160" i="12"/>
  <c r="AR160" i="12"/>
  <c r="AS160" i="12"/>
  <c r="AT160" i="12"/>
  <c r="AU160" i="12"/>
  <c r="AV160" i="12"/>
  <c r="AW160" i="12"/>
  <c r="AN161" i="12"/>
  <c r="AO161" i="12"/>
  <c r="AP161" i="12"/>
  <c r="AQ161" i="12"/>
  <c r="AR161" i="12"/>
  <c r="AS161" i="12"/>
  <c r="AT161" i="12"/>
  <c r="AU161" i="12"/>
  <c r="AV161" i="12"/>
  <c r="AW161" i="12"/>
  <c r="AN162" i="12"/>
  <c r="AO162" i="12"/>
  <c r="AP162" i="12"/>
  <c r="AQ162" i="12"/>
  <c r="AR162" i="12"/>
  <c r="AS162" i="12"/>
  <c r="AT162" i="12"/>
  <c r="AU162" i="12"/>
  <c r="AV162" i="12"/>
  <c r="AW162" i="12"/>
  <c r="AN163" i="12"/>
  <c r="AO163" i="12"/>
  <c r="AP163" i="12"/>
  <c r="AQ163" i="12"/>
  <c r="AR163" i="12"/>
  <c r="AS163" i="12"/>
  <c r="AT163" i="12"/>
  <c r="AU163" i="12"/>
  <c r="AV163" i="12"/>
  <c r="AW163" i="12"/>
  <c r="AN298" i="12"/>
  <c r="AO298" i="12"/>
  <c r="AP298" i="12"/>
  <c r="AQ298" i="12"/>
  <c r="AR298" i="12"/>
  <c r="AS298" i="12"/>
  <c r="AT298" i="12"/>
  <c r="AU298" i="12"/>
  <c r="AV298" i="12"/>
  <c r="AW298" i="12"/>
  <c r="AN299" i="12"/>
  <c r="AO299" i="12"/>
  <c r="AP299" i="12"/>
  <c r="AQ299" i="12"/>
  <c r="AR299" i="12"/>
  <c r="AS299" i="12"/>
  <c r="AT299" i="12"/>
  <c r="AU299" i="12"/>
  <c r="AV299" i="12"/>
  <c r="AW299" i="12"/>
  <c r="AN164" i="12"/>
  <c r="AO164" i="12"/>
  <c r="AP164" i="12"/>
  <c r="AQ164" i="12"/>
  <c r="AR164" i="12"/>
  <c r="AS164" i="12"/>
  <c r="AT164" i="12"/>
  <c r="AU164" i="12"/>
  <c r="AV164" i="12"/>
  <c r="AW164" i="12"/>
  <c r="AN300" i="12"/>
  <c r="AO300" i="12"/>
  <c r="AP300" i="12"/>
  <c r="AQ300" i="12"/>
  <c r="AR300" i="12"/>
  <c r="AS300" i="12"/>
  <c r="AT300" i="12"/>
  <c r="AU300" i="12"/>
  <c r="AV300" i="12"/>
  <c r="AW300" i="12"/>
  <c r="AN165" i="12"/>
  <c r="AO165" i="12"/>
  <c r="AP165" i="12"/>
  <c r="AQ165" i="12"/>
  <c r="AR165" i="12"/>
  <c r="AS165" i="12"/>
  <c r="AT165" i="12"/>
  <c r="AU165" i="12"/>
  <c r="AV165" i="12"/>
  <c r="AW165" i="12"/>
  <c r="AN78" i="12"/>
  <c r="AO78" i="12"/>
  <c r="AP78" i="12"/>
  <c r="AQ78" i="12"/>
  <c r="AR78" i="12"/>
  <c r="AS78" i="12"/>
  <c r="AT78" i="12"/>
  <c r="AU78" i="12"/>
  <c r="AV78" i="12"/>
  <c r="AW78" i="12"/>
  <c r="AN166" i="12"/>
  <c r="AO166" i="12"/>
  <c r="AP166" i="12"/>
  <c r="AQ166" i="12"/>
  <c r="AR166" i="12"/>
  <c r="AS166" i="12"/>
  <c r="AT166" i="12"/>
  <c r="AU166" i="12"/>
  <c r="AV166" i="12"/>
  <c r="AW166" i="12"/>
  <c r="AN167" i="12"/>
  <c r="AO167" i="12"/>
  <c r="AP167" i="12"/>
  <c r="AQ167" i="12"/>
  <c r="AR167" i="12"/>
  <c r="AS167" i="12"/>
  <c r="AT167" i="12"/>
  <c r="AU167" i="12"/>
  <c r="AV167" i="12"/>
  <c r="AW167" i="12"/>
  <c r="AN168" i="12"/>
  <c r="AO168" i="12"/>
  <c r="AP168" i="12"/>
  <c r="AQ168" i="12"/>
  <c r="AR168" i="12"/>
  <c r="AS168" i="12"/>
  <c r="AT168" i="12"/>
  <c r="AU168" i="12"/>
  <c r="AV168" i="12"/>
  <c r="AW168" i="12"/>
  <c r="AN169" i="12"/>
  <c r="AO169" i="12"/>
  <c r="AP169" i="12"/>
  <c r="AQ169" i="12"/>
  <c r="AR169" i="12"/>
  <c r="AS169" i="12"/>
  <c r="AT169" i="12"/>
  <c r="AU169" i="12"/>
  <c r="AV169" i="12"/>
  <c r="AW169" i="12"/>
  <c r="AN79" i="12"/>
  <c r="AO79" i="12"/>
  <c r="AP79" i="12"/>
  <c r="AQ79" i="12"/>
  <c r="AR79" i="12"/>
  <c r="AS79" i="12"/>
  <c r="AT79" i="12"/>
  <c r="AU79" i="12"/>
  <c r="AV79" i="12"/>
  <c r="AW79" i="12"/>
  <c r="AN301" i="12"/>
  <c r="AO301" i="12"/>
  <c r="AP301" i="12"/>
  <c r="AQ301" i="12"/>
  <c r="AR301" i="12"/>
  <c r="AS301" i="12"/>
  <c r="AT301" i="12"/>
  <c r="AU301" i="12"/>
  <c r="AV301" i="12"/>
  <c r="AW301" i="12"/>
  <c r="AN170" i="12"/>
  <c r="AO170" i="12"/>
  <c r="AP170" i="12"/>
  <c r="AQ170" i="12"/>
  <c r="AR170" i="12"/>
  <c r="AS170" i="12"/>
  <c r="AT170" i="12"/>
  <c r="AU170" i="12"/>
  <c r="AV170" i="12"/>
  <c r="AW170" i="12"/>
  <c r="AN26" i="12"/>
  <c r="AO26" i="12"/>
  <c r="AP26" i="12"/>
  <c r="AQ26" i="12"/>
  <c r="AR26" i="12"/>
  <c r="AS26" i="12"/>
  <c r="AT26" i="12"/>
  <c r="AU26" i="12"/>
  <c r="AV26" i="12"/>
  <c r="AW26" i="12"/>
  <c r="AN80" i="12"/>
  <c r="AO80" i="12"/>
  <c r="AP80" i="12"/>
  <c r="AQ80" i="12"/>
  <c r="AR80" i="12"/>
  <c r="AS80" i="12"/>
  <c r="AT80" i="12"/>
  <c r="AU80" i="12"/>
  <c r="AV80" i="12"/>
  <c r="AW80" i="12"/>
  <c r="AN45" i="12"/>
  <c r="AO45" i="12"/>
  <c r="AP45" i="12"/>
  <c r="AQ45" i="12"/>
  <c r="AR45" i="12"/>
  <c r="AS45" i="12"/>
  <c r="AT45" i="12"/>
  <c r="AU45" i="12"/>
  <c r="AV45" i="12"/>
  <c r="AW45" i="12"/>
  <c r="AN171" i="12"/>
  <c r="AO171" i="12"/>
  <c r="AP171" i="12"/>
  <c r="AQ171" i="12"/>
  <c r="AR171" i="12"/>
  <c r="AS171" i="12"/>
  <c r="AT171" i="12"/>
  <c r="AU171" i="12"/>
  <c r="AV171" i="12"/>
  <c r="AW171" i="12"/>
  <c r="AN9" i="12"/>
  <c r="AO9" i="12"/>
  <c r="AP9" i="12"/>
  <c r="AQ9" i="12"/>
  <c r="AR9" i="12"/>
  <c r="AS9" i="12"/>
  <c r="AT9" i="12"/>
  <c r="AU9" i="12"/>
  <c r="AV9" i="12"/>
  <c r="AW9" i="12"/>
  <c r="AN81" i="12"/>
  <c r="AO81" i="12"/>
  <c r="AP81" i="12"/>
  <c r="AQ81" i="12"/>
  <c r="AR81" i="12"/>
  <c r="AS81" i="12"/>
  <c r="AT81" i="12"/>
  <c r="AU81" i="12"/>
  <c r="AV81" i="12"/>
  <c r="AW81" i="12"/>
  <c r="AN302" i="12"/>
  <c r="AO302" i="12"/>
  <c r="AP302" i="12"/>
  <c r="AQ302" i="12"/>
  <c r="AR302" i="12"/>
  <c r="AS302" i="12"/>
  <c r="AT302" i="12"/>
  <c r="AU302" i="12"/>
  <c r="AV302" i="12"/>
  <c r="AW302" i="12"/>
  <c r="AN172" i="12"/>
  <c r="AO172" i="12"/>
  <c r="AP172" i="12"/>
  <c r="AQ172" i="12"/>
  <c r="AR172" i="12"/>
  <c r="AS172" i="12"/>
  <c r="AT172" i="12"/>
  <c r="AU172" i="12"/>
  <c r="AV172" i="12"/>
  <c r="AW172" i="12"/>
  <c r="AN82" i="12"/>
  <c r="AO82" i="12"/>
  <c r="AP82" i="12"/>
  <c r="AQ82" i="12"/>
  <c r="AR82" i="12"/>
  <c r="AS82" i="12"/>
  <c r="AT82" i="12"/>
  <c r="AU82" i="12"/>
  <c r="AV82" i="12"/>
  <c r="AW82" i="12"/>
  <c r="AN173" i="12"/>
  <c r="AO173" i="12"/>
  <c r="AP173" i="12"/>
  <c r="AQ173" i="12"/>
  <c r="AR173" i="12"/>
  <c r="AS173" i="12"/>
  <c r="AT173" i="12"/>
  <c r="AU173" i="12"/>
  <c r="AV173" i="12"/>
  <c r="AW173" i="12"/>
  <c r="AN174" i="12"/>
  <c r="AO174" i="12"/>
  <c r="AP174" i="12"/>
  <c r="AQ174" i="12"/>
  <c r="AR174" i="12"/>
  <c r="AS174" i="12"/>
  <c r="AT174" i="12"/>
  <c r="AU174" i="12"/>
  <c r="AV174" i="12"/>
  <c r="AW174" i="12"/>
  <c r="AN175" i="12"/>
  <c r="AO175" i="12"/>
  <c r="AP175" i="12"/>
  <c r="AQ175" i="12"/>
  <c r="AR175" i="12"/>
  <c r="AS175" i="12"/>
  <c r="AT175" i="12"/>
  <c r="AU175" i="12"/>
  <c r="AV175" i="12"/>
  <c r="AW175" i="12"/>
  <c r="AN176" i="12"/>
  <c r="AO176" i="12"/>
  <c r="AP176" i="12"/>
  <c r="AQ176" i="12"/>
  <c r="AR176" i="12"/>
  <c r="AS176" i="12"/>
  <c r="AT176" i="12"/>
  <c r="AU176" i="12"/>
  <c r="AV176" i="12"/>
  <c r="AW176" i="12"/>
  <c r="AN177" i="12"/>
  <c r="AO177" i="12"/>
  <c r="AP177" i="12"/>
  <c r="AQ177" i="12"/>
  <c r="AR177" i="12"/>
  <c r="AS177" i="12"/>
  <c r="AT177" i="12"/>
  <c r="AU177" i="12"/>
  <c r="AV177" i="12"/>
  <c r="AW177" i="12"/>
  <c r="AN178" i="12"/>
  <c r="AO178" i="12"/>
  <c r="AP178" i="12"/>
  <c r="AQ178" i="12"/>
  <c r="AR178" i="12"/>
  <c r="AS178" i="12"/>
  <c r="AT178" i="12"/>
  <c r="AU178" i="12"/>
  <c r="AV178" i="12"/>
  <c r="AW178" i="12"/>
  <c r="AN4" i="12"/>
  <c r="AO4" i="12"/>
  <c r="AP4" i="12"/>
  <c r="AQ4" i="12"/>
  <c r="AR4" i="12"/>
  <c r="AS4" i="12"/>
  <c r="AT4" i="12"/>
  <c r="AU4" i="12"/>
  <c r="AV4" i="12"/>
  <c r="AW4" i="12"/>
  <c r="AN46" i="12"/>
  <c r="AO46" i="12"/>
  <c r="AP46" i="12"/>
  <c r="AQ46" i="12"/>
  <c r="AR46" i="12"/>
  <c r="AS46" i="12"/>
  <c r="AT46" i="12"/>
  <c r="AU46" i="12"/>
  <c r="AV46" i="12"/>
  <c r="AW46" i="12"/>
  <c r="AN83" i="12"/>
  <c r="AO83" i="12"/>
  <c r="AP83" i="12"/>
  <c r="AQ83" i="12"/>
  <c r="AR83" i="12"/>
  <c r="AS83" i="12"/>
  <c r="AT83" i="12"/>
  <c r="AU83" i="12"/>
  <c r="AV83" i="12"/>
  <c r="AW83" i="12"/>
  <c r="AN179" i="12"/>
  <c r="AO179" i="12"/>
  <c r="AP179" i="12"/>
  <c r="AQ179" i="12"/>
  <c r="AR179" i="12"/>
  <c r="AS179" i="12"/>
  <c r="AT179" i="12"/>
  <c r="AU179" i="12"/>
  <c r="AV179" i="12"/>
  <c r="AW179" i="12"/>
  <c r="AN180" i="12"/>
  <c r="AO180" i="12"/>
  <c r="AP180" i="12"/>
  <c r="AQ180" i="12"/>
  <c r="AR180" i="12"/>
  <c r="AS180" i="12"/>
  <c r="AT180" i="12"/>
  <c r="AU180" i="12"/>
  <c r="AV180" i="12"/>
  <c r="AW180" i="12"/>
  <c r="AN181" i="12"/>
  <c r="AO181" i="12"/>
  <c r="AP181" i="12"/>
  <c r="AQ181" i="12"/>
  <c r="AR181" i="12"/>
  <c r="AS181" i="12"/>
  <c r="AT181" i="12"/>
  <c r="AU181" i="12"/>
  <c r="AV181" i="12"/>
  <c r="AW181" i="12"/>
  <c r="AN47" i="12"/>
  <c r="AO47" i="12"/>
  <c r="AP47" i="12"/>
  <c r="AQ47" i="12"/>
  <c r="AR47" i="12"/>
  <c r="AS47" i="12"/>
  <c r="AT47" i="12"/>
  <c r="AU47" i="12"/>
  <c r="AV47" i="12"/>
  <c r="AW47" i="12"/>
  <c r="AN182" i="12"/>
  <c r="AO182" i="12"/>
  <c r="AP182" i="12"/>
  <c r="AQ182" i="12"/>
  <c r="AR182" i="12"/>
  <c r="AS182" i="12"/>
  <c r="AT182" i="12"/>
  <c r="AU182" i="12"/>
  <c r="AV182" i="12"/>
  <c r="AW182" i="12"/>
  <c r="AN84" i="12"/>
  <c r="AO84" i="12"/>
  <c r="AP84" i="12"/>
  <c r="AQ84" i="12"/>
  <c r="AR84" i="12"/>
  <c r="AS84" i="12"/>
  <c r="AT84" i="12"/>
  <c r="AU84" i="12"/>
  <c r="AV84" i="12"/>
  <c r="AW84" i="12"/>
  <c r="AN183" i="12"/>
  <c r="AO183" i="12"/>
  <c r="AP183" i="12"/>
  <c r="AQ183" i="12"/>
  <c r="AR183" i="12"/>
  <c r="AS183" i="12"/>
  <c r="AT183" i="12"/>
  <c r="AU183" i="12"/>
  <c r="AV183" i="12"/>
  <c r="AW183" i="12"/>
  <c r="AN184" i="12"/>
  <c r="AO184" i="12"/>
  <c r="AP184" i="12"/>
  <c r="AQ184" i="12"/>
  <c r="AR184" i="12"/>
  <c r="AS184" i="12"/>
  <c r="AT184" i="12"/>
  <c r="AU184" i="12"/>
  <c r="AV184" i="12"/>
  <c r="AW184" i="12"/>
  <c r="AN303" i="12"/>
  <c r="AO303" i="12"/>
  <c r="AP303" i="12"/>
  <c r="AQ303" i="12"/>
  <c r="AR303" i="12"/>
  <c r="AS303" i="12"/>
  <c r="AT303" i="12"/>
  <c r="AU303" i="12"/>
  <c r="AV303" i="12"/>
  <c r="AW303" i="12"/>
  <c r="AN185" i="12"/>
  <c r="AO185" i="12"/>
  <c r="AP185" i="12"/>
  <c r="AQ185" i="12"/>
  <c r="AR185" i="12"/>
  <c r="AS185" i="12"/>
  <c r="AT185" i="12"/>
  <c r="AU185" i="12"/>
  <c r="AV185" i="12"/>
  <c r="AW185" i="12"/>
  <c r="AN186" i="12"/>
  <c r="AO186" i="12"/>
  <c r="AP186" i="12"/>
  <c r="AQ186" i="12"/>
  <c r="AR186" i="12"/>
  <c r="AS186" i="12"/>
  <c r="AT186" i="12"/>
  <c r="AU186" i="12"/>
  <c r="AV186" i="12"/>
  <c r="AW186" i="12"/>
  <c r="AN187" i="12"/>
  <c r="AO187" i="12"/>
  <c r="AP187" i="12"/>
  <c r="AQ187" i="12"/>
  <c r="AR187" i="12"/>
  <c r="AS187" i="12"/>
  <c r="AT187" i="12"/>
  <c r="AU187" i="12"/>
  <c r="AV187" i="12"/>
  <c r="AW187" i="12"/>
  <c r="AN188" i="12"/>
  <c r="AO188" i="12"/>
  <c r="AP188" i="12"/>
  <c r="AQ188" i="12"/>
  <c r="AR188" i="12"/>
  <c r="AS188" i="12"/>
  <c r="AT188" i="12"/>
  <c r="AU188" i="12"/>
  <c r="AV188" i="12"/>
  <c r="AW188" i="12"/>
  <c r="AN85" i="12"/>
  <c r="AO85" i="12"/>
  <c r="AP85" i="12"/>
  <c r="AQ85" i="12"/>
  <c r="AR85" i="12"/>
  <c r="AS85" i="12"/>
  <c r="AT85" i="12"/>
  <c r="AU85" i="12"/>
  <c r="AV85" i="12"/>
  <c r="AW85" i="12"/>
  <c r="AN189" i="12"/>
  <c r="AO189" i="12"/>
  <c r="AP189" i="12"/>
  <c r="AQ189" i="12"/>
  <c r="AR189" i="12"/>
  <c r="AS189" i="12"/>
  <c r="AT189" i="12"/>
  <c r="AU189" i="12"/>
  <c r="AV189" i="12"/>
  <c r="AW189" i="12"/>
  <c r="AN190" i="12"/>
  <c r="AO190" i="12"/>
  <c r="AP190" i="12"/>
  <c r="AQ190" i="12"/>
  <c r="AR190" i="12"/>
  <c r="AS190" i="12"/>
  <c r="AT190" i="12"/>
  <c r="AU190" i="12"/>
  <c r="AV190" i="12"/>
  <c r="AW190" i="12"/>
  <c r="AN304" i="12"/>
  <c r="AO304" i="12"/>
  <c r="AP304" i="12"/>
  <c r="AQ304" i="12"/>
  <c r="AR304" i="12"/>
  <c r="AS304" i="12"/>
  <c r="AT304" i="12"/>
  <c r="AU304" i="12"/>
  <c r="AV304" i="12"/>
  <c r="AW304" i="12"/>
  <c r="AN305" i="12"/>
  <c r="AO305" i="12"/>
  <c r="AP305" i="12"/>
  <c r="AQ305" i="12"/>
  <c r="AR305" i="12"/>
  <c r="AS305" i="12"/>
  <c r="AT305" i="12"/>
  <c r="AU305" i="12"/>
  <c r="AV305" i="12"/>
  <c r="AW305" i="12"/>
  <c r="AN306" i="12"/>
  <c r="AO306" i="12"/>
  <c r="AP306" i="12"/>
  <c r="AQ306" i="12"/>
  <c r="AR306" i="12"/>
  <c r="AS306" i="12"/>
  <c r="AT306" i="12"/>
  <c r="AU306" i="12"/>
  <c r="AV306" i="12"/>
  <c r="AW306" i="12"/>
  <c r="AN191" i="12"/>
  <c r="AO191" i="12"/>
  <c r="AP191" i="12"/>
  <c r="AQ191" i="12"/>
  <c r="AR191" i="12"/>
  <c r="AS191" i="12"/>
  <c r="AT191" i="12"/>
  <c r="AU191" i="12"/>
  <c r="AV191" i="12"/>
  <c r="AW191" i="12"/>
  <c r="AN27" i="12"/>
  <c r="AO27" i="12"/>
  <c r="AP27" i="12"/>
  <c r="AQ27" i="12"/>
  <c r="AR27" i="12"/>
  <c r="AS27" i="12"/>
  <c r="AT27" i="12"/>
  <c r="AU27" i="12"/>
  <c r="AV27" i="12"/>
  <c r="AW27" i="12"/>
  <c r="AN28" i="12"/>
  <c r="AO28" i="12"/>
  <c r="AP28" i="12"/>
  <c r="AQ28" i="12"/>
  <c r="AR28" i="12"/>
  <c r="AS28" i="12"/>
  <c r="AT28" i="12"/>
  <c r="AU28" i="12"/>
  <c r="AV28" i="12"/>
  <c r="AW28" i="12"/>
  <c r="AN86" i="12"/>
  <c r="AO86" i="12"/>
  <c r="AP86" i="12"/>
  <c r="AQ86" i="12"/>
  <c r="AR86" i="12"/>
  <c r="AS86" i="12"/>
  <c r="AT86" i="12"/>
  <c r="AU86" i="12"/>
  <c r="AV86" i="12"/>
  <c r="AW86" i="12"/>
  <c r="AN192" i="12"/>
  <c r="AO192" i="12"/>
  <c r="AP192" i="12"/>
  <c r="AQ192" i="12"/>
  <c r="AR192" i="12"/>
  <c r="AS192" i="12"/>
  <c r="AT192" i="12"/>
  <c r="AU192" i="12"/>
  <c r="AV192" i="12"/>
  <c r="AW192" i="12"/>
  <c r="AN87" i="12"/>
  <c r="AO87" i="12"/>
  <c r="AP87" i="12"/>
  <c r="AQ87" i="12"/>
  <c r="AR87" i="12"/>
  <c r="AS87" i="12"/>
  <c r="AT87" i="12"/>
  <c r="AU87" i="12"/>
  <c r="AV87" i="12"/>
  <c r="AW87" i="12"/>
  <c r="AN88" i="12"/>
  <c r="AO88" i="12"/>
  <c r="AP88" i="12"/>
  <c r="AQ88" i="12"/>
  <c r="AR88" i="12"/>
  <c r="AS88" i="12"/>
  <c r="AT88" i="12"/>
  <c r="AU88" i="12"/>
  <c r="AV88" i="12"/>
  <c r="AW88" i="12"/>
  <c r="AN193" i="12"/>
  <c r="AO193" i="12"/>
  <c r="AP193" i="12"/>
  <c r="AQ193" i="12"/>
  <c r="AR193" i="12"/>
  <c r="AS193" i="12"/>
  <c r="AT193" i="12"/>
  <c r="AU193" i="12"/>
  <c r="AV193" i="12"/>
  <c r="AW193" i="12"/>
  <c r="AN29" i="12"/>
  <c r="AO29" i="12"/>
  <c r="AP29" i="12"/>
  <c r="AQ29" i="12"/>
  <c r="AR29" i="12"/>
  <c r="AS29" i="12"/>
  <c r="AT29" i="12"/>
  <c r="AU29" i="12"/>
  <c r="AV29" i="12"/>
  <c r="AW29" i="12"/>
  <c r="AN194" i="12"/>
  <c r="AO194" i="12"/>
  <c r="AP194" i="12"/>
  <c r="AQ194" i="12"/>
  <c r="AR194" i="12"/>
  <c r="AS194" i="12"/>
  <c r="AT194" i="12"/>
  <c r="AU194" i="12"/>
  <c r="AV194" i="12"/>
  <c r="AW194" i="12"/>
  <c r="AN195" i="12"/>
  <c r="AO195" i="12"/>
  <c r="AP195" i="12"/>
  <c r="AQ195" i="12"/>
  <c r="AR195" i="12"/>
  <c r="AS195" i="12"/>
  <c r="AT195" i="12"/>
  <c r="AU195" i="12"/>
  <c r="AV195" i="12"/>
  <c r="AW195" i="12"/>
  <c r="AN48" i="12"/>
  <c r="AO48" i="12"/>
  <c r="AP48" i="12"/>
  <c r="AQ48" i="12"/>
  <c r="AR48" i="12"/>
  <c r="AS48" i="12"/>
  <c r="AT48" i="12"/>
  <c r="AU48" i="12"/>
  <c r="AV48" i="12"/>
  <c r="AW48" i="12"/>
  <c r="AN196" i="12"/>
  <c r="AO196" i="12"/>
  <c r="AP196" i="12"/>
  <c r="AQ196" i="12"/>
  <c r="AR196" i="12"/>
  <c r="AS196" i="12"/>
  <c r="AT196" i="12"/>
  <c r="AU196" i="12"/>
  <c r="AV196" i="12"/>
  <c r="AW196" i="12"/>
  <c r="AN197" i="12"/>
  <c r="AO197" i="12"/>
  <c r="AP197" i="12"/>
  <c r="AQ197" i="12"/>
  <c r="AR197" i="12"/>
  <c r="AS197" i="12"/>
  <c r="AT197" i="12"/>
  <c r="AU197" i="12"/>
  <c r="AV197" i="12"/>
  <c r="AW197" i="12"/>
  <c r="AN30" i="12"/>
  <c r="AO30" i="12"/>
  <c r="AP30" i="12"/>
  <c r="AQ30" i="12"/>
  <c r="AR30" i="12"/>
  <c r="AS30" i="12"/>
  <c r="AT30" i="12"/>
  <c r="AU30" i="12"/>
  <c r="AV30" i="12"/>
  <c r="AW30" i="12"/>
  <c r="AN89" i="12"/>
  <c r="AO89" i="12"/>
  <c r="AP89" i="12"/>
  <c r="AQ89" i="12"/>
  <c r="AR89" i="12"/>
  <c r="AS89" i="12"/>
  <c r="AT89" i="12"/>
  <c r="AU89" i="12"/>
  <c r="AV89" i="12"/>
  <c r="AW89" i="12"/>
  <c r="AN198" i="12"/>
  <c r="AO198" i="12"/>
  <c r="AP198" i="12"/>
  <c r="AQ198" i="12"/>
  <c r="AR198" i="12"/>
  <c r="AS198" i="12"/>
  <c r="AT198" i="12"/>
  <c r="AU198" i="12"/>
  <c r="AV198" i="12"/>
  <c r="AW198" i="12"/>
  <c r="AN199" i="12"/>
  <c r="AO199" i="12"/>
  <c r="AP199" i="12"/>
  <c r="AQ199" i="12"/>
  <c r="AR199" i="12"/>
  <c r="AS199" i="12"/>
  <c r="AT199" i="12"/>
  <c r="AU199" i="12"/>
  <c r="AV199" i="12"/>
  <c r="AW199" i="12"/>
  <c r="AN200" i="12"/>
  <c r="AO200" i="12"/>
  <c r="AP200" i="12"/>
  <c r="AQ200" i="12"/>
  <c r="AR200" i="12"/>
  <c r="AS200" i="12"/>
  <c r="AT200" i="12"/>
  <c r="AU200" i="12"/>
  <c r="AV200" i="12"/>
  <c r="AW200" i="12"/>
  <c r="AN90" i="12"/>
  <c r="AO90" i="12"/>
  <c r="AP90" i="12"/>
  <c r="AQ90" i="12"/>
  <c r="AR90" i="12"/>
  <c r="AS90" i="12"/>
  <c r="AT90" i="12"/>
  <c r="AU90" i="12"/>
  <c r="AV90" i="12"/>
  <c r="AW90" i="12"/>
  <c r="AN91" i="12"/>
  <c r="AO91" i="12"/>
  <c r="AP91" i="12"/>
  <c r="AQ91" i="12"/>
  <c r="AR91" i="12"/>
  <c r="AS91" i="12"/>
  <c r="AT91" i="12"/>
  <c r="AU91" i="12"/>
  <c r="AV91" i="12"/>
  <c r="AW91" i="12"/>
  <c r="AN201" i="12"/>
  <c r="AO201" i="12"/>
  <c r="AP201" i="12"/>
  <c r="AQ201" i="12"/>
  <c r="AR201" i="12"/>
  <c r="AS201" i="12"/>
  <c r="AT201" i="12"/>
  <c r="AU201" i="12"/>
  <c r="AV201" i="12"/>
  <c r="AW201" i="12"/>
  <c r="AN92" i="12"/>
  <c r="AO92" i="12"/>
  <c r="AP92" i="12"/>
  <c r="AQ92" i="12"/>
  <c r="AR92" i="12"/>
  <c r="AS92" i="12"/>
  <c r="AT92" i="12"/>
  <c r="AU92" i="12"/>
  <c r="AV92" i="12"/>
  <c r="AW92" i="12"/>
  <c r="AN31" i="12"/>
  <c r="AO31" i="12"/>
  <c r="AP31" i="12"/>
  <c r="AQ31" i="12"/>
  <c r="AR31" i="12"/>
  <c r="AS31" i="12"/>
  <c r="AT31" i="12"/>
  <c r="AU31" i="12"/>
  <c r="AV31" i="12"/>
  <c r="AW31" i="12"/>
  <c r="AN49" i="12"/>
  <c r="AO49" i="12"/>
  <c r="AP49" i="12"/>
  <c r="AQ49" i="12"/>
  <c r="AR49" i="12"/>
  <c r="AS49" i="12"/>
  <c r="AT49" i="12"/>
  <c r="AU49" i="12"/>
  <c r="AV49" i="12"/>
  <c r="AW49" i="12"/>
  <c r="AN93" i="12"/>
  <c r="AO93" i="12"/>
  <c r="AP93" i="12"/>
  <c r="AQ93" i="12"/>
  <c r="AR93" i="12"/>
  <c r="AS93" i="12"/>
  <c r="AT93" i="12"/>
  <c r="AU93" i="12"/>
  <c r="AV93" i="12"/>
  <c r="AW93" i="12"/>
  <c r="AN202" i="12"/>
  <c r="AO202" i="12"/>
  <c r="AP202" i="12"/>
  <c r="AQ202" i="12"/>
  <c r="AR202" i="12"/>
  <c r="AS202" i="12"/>
  <c r="AT202" i="12"/>
  <c r="AU202" i="12"/>
  <c r="AV202" i="12"/>
  <c r="AW202" i="12"/>
  <c r="AN94" i="12"/>
  <c r="AO94" i="12"/>
  <c r="AP94" i="12"/>
  <c r="AQ94" i="12"/>
  <c r="AR94" i="12"/>
  <c r="AS94" i="12"/>
  <c r="AT94" i="12"/>
  <c r="AU94" i="12"/>
  <c r="AV94" i="12"/>
  <c r="AW94" i="12"/>
  <c r="AN95" i="12"/>
  <c r="AO95" i="12"/>
  <c r="AP95" i="12"/>
  <c r="AQ95" i="12"/>
  <c r="AR95" i="12"/>
  <c r="AS95" i="12"/>
  <c r="AT95" i="12"/>
  <c r="AU95" i="12"/>
  <c r="AV95" i="12"/>
  <c r="AW95" i="12"/>
  <c r="AN203" i="12"/>
  <c r="AO203" i="12"/>
  <c r="AP203" i="12"/>
  <c r="AQ203" i="12"/>
  <c r="AR203" i="12"/>
  <c r="AS203" i="12"/>
  <c r="AT203" i="12"/>
  <c r="AU203" i="12"/>
  <c r="AV203" i="12"/>
  <c r="AW203" i="12"/>
  <c r="AN204" i="12"/>
  <c r="AO204" i="12"/>
  <c r="AP204" i="12"/>
  <c r="AQ204" i="12"/>
  <c r="AR204" i="12"/>
  <c r="AS204" i="12"/>
  <c r="AT204" i="12"/>
  <c r="AU204" i="12"/>
  <c r="AV204" i="12"/>
  <c r="AW204" i="12"/>
  <c r="AN205" i="12"/>
  <c r="AO205" i="12"/>
  <c r="AP205" i="12"/>
  <c r="AQ205" i="12"/>
  <c r="AR205" i="12"/>
  <c r="AS205" i="12"/>
  <c r="AT205" i="12"/>
  <c r="AU205" i="12"/>
  <c r="AV205" i="12"/>
  <c r="AW205" i="12"/>
  <c r="AN206" i="12"/>
  <c r="AO206" i="12"/>
  <c r="AP206" i="12"/>
  <c r="AQ206" i="12"/>
  <c r="AR206" i="12"/>
  <c r="AS206" i="12"/>
  <c r="AT206" i="12"/>
  <c r="AU206" i="12"/>
  <c r="AV206" i="12"/>
  <c r="AW206" i="12"/>
  <c r="AN207" i="12"/>
  <c r="AO207" i="12"/>
  <c r="AP207" i="12"/>
  <c r="AQ207" i="12"/>
  <c r="AR207" i="12"/>
  <c r="AS207" i="12"/>
  <c r="AT207" i="12"/>
  <c r="AU207" i="12"/>
  <c r="AV207" i="12"/>
  <c r="AW207" i="12"/>
  <c r="AN50" i="12"/>
  <c r="AO50" i="12"/>
  <c r="AP50" i="12"/>
  <c r="AQ50" i="12"/>
  <c r="AR50" i="12"/>
  <c r="AS50" i="12"/>
  <c r="AT50" i="12"/>
  <c r="AU50" i="12"/>
  <c r="AV50" i="12"/>
  <c r="AW50" i="12"/>
  <c r="AN51" i="12"/>
  <c r="AO51" i="12"/>
  <c r="AP51" i="12"/>
  <c r="AQ51" i="12"/>
  <c r="AR51" i="12"/>
  <c r="AS51" i="12"/>
  <c r="AT51" i="12"/>
  <c r="AU51" i="12"/>
  <c r="AV51" i="12"/>
  <c r="AW51" i="12"/>
  <c r="AN208" i="12"/>
  <c r="AO208" i="12"/>
  <c r="AP208" i="12"/>
  <c r="AQ208" i="12"/>
  <c r="AR208" i="12"/>
  <c r="AS208" i="12"/>
  <c r="AT208" i="12"/>
  <c r="AU208" i="12"/>
  <c r="AV208" i="12"/>
  <c r="AW208" i="12"/>
  <c r="AN52" i="12"/>
  <c r="AO52" i="12"/>
  <c r="AP52" i="12"/>
  <c r="AQ52" i="12"/>
  <c r="AR52" i="12"/>
  <c r="AS52" i="12"/>
  <c r="AT52" i="12"/>
  <c r="AU52" i="12"/>
  <c r="AV52" i="12"/>
  <c r="AW52" i="12"/>
  <c r="AN53" i="12"/>
  <c r="AO53" i="12"/>
  <c r="AP53" i="12"/>
  <c r="AQ53" i="12"/>
  <c r="AR53" i="12"/>
  <c r="AS53" i="12"/>
  <c r="AT53" i="12"/>
  <c r="AU53" i="12"/>
  <c r="AV53" i="12"/>
  <c r="AW53" i="12"/>
  <c r="AN209" i="12"/>
  <c r="AO209" i="12"/>
  <c r="AP209" i="12"/>
  <c r="AQ209" i="12"/>
  <c r="AR209" i="12"/>
  <c r="AS209" i="12"/>
  <c r="AT209" i="12"/>
  <c r="AU209" i="12"/>
  <c r="AV209" i="12"/>
  <c r="AW209" i="12"/>
  <c r="AN96" i="12"/>
  <c r="AO96" i="12"/>
  <c r="AP96" i="12"/>
  <c r="AQ96" i="12"/>
  <c r="AR96" i="12"/>
  <c r="AS96" i="12"/>
  <c r="AT96" i="12"/>
  <c r="AU96" i="12"/>
  <c r="AV96" i="12"/>
  <c r="AW96" i="12"/>
  <c r="AN210" i="12"/>
  <c r="AO210" i="12"/>
  <c r="AP210" i="12"/>
  <c r="AQ210" i="12"/>
  <c r="AR210" i="12"/>
  <c r="AS210" i="12"/>
  <c r="AT210" i="12"/>
  <c r="AU210" i="12"/>
  <c r="AV210" i="12"/>
  <c r="AW210" i="12"/>
  <c r="AN97" i="12"/>
  <c r="AO97" i="12"/>
  <c r="AP97" i="12"/>
  <c r="AQ97" i="12"/>
  <c r="AR97" i="12"/>
  <c r="AS97" i="12"/>
  <c r="AT97" i="12"/>
  <c r="AU97" i="12"/>
  <c r="AV97" i="12"/>
  <c r="AW97" i="12"/>
  <c r="AN10" i="12"/>
  <c r="AO10" i="12"/>
  <c r="AP10" i="12"/>
  <c r="AQ10" i="12"/>
  <c r="AR10" i="12"/>
  <c r="AS10" i="12"/>
  <c r="AT10" i="12"/>
  <c r="AU10" i="12"/>
  <c r="AV10" i="12"/>
  <c r="AW10" i="12"/>
  <c r="AN211" i="12"/>
  <c r="AO211" i="12"/>
  <c r="AP211" i="12"/>
  <c r="AQ211" i="12"/>
  <c r="AR211" i="12"/>
  <c r="AS211" i="12"/>
  <c r="AT211" i="12"/>
  <c r="AU211" i="12"/>
  <c r="AV211" i="12"/>
  <c r="AW211" i="12"/>
  <c r="AN98" i="12"/>
  <c r="AO98" i="12"/>
  <c r="AP98" i="12"/>
  <c r="AQ98" i="12"/>
  <c r="AR98" i="12"/>
  <c r="AS98" i="12"/>
  <c r="AT98" i="12"/>
  <c r="AU98" i="12"/>
  <c r="AV98" i="12"/>
  <c r="AW98" i="12"/>
  <c r="AN212" i="12"/>
  <c r="AO212" i="12"/>
  <c r="AP212" i="12"/>
  <c r="AQ212" i="12"/>
  <c r="AR212" i="12"/>
  <c r="AS212" i="12"/>
  <c r="AT212" i="12"/>
  <c r="AU212" i="12"/>
  <c r="AV212" i="12"/>
  <c r="AW212" i="12"/>
  <c r="AN99" i="12"/>
  <c r="AO99" i="12"/>
  <c r="AP99" i="12"/>
  <c r="AQ99" i="12"/>
  <c r="AR99" i="12"/>
  <c r="AS99" i="12"/>
  <c r="AT99" i="12"/>
  <c r="AU99" i="12"/>
  <c r="AV99" i="12"/>
  <c r="AW99" i="12"/>
  <c r="AN213" i="12"/>
  <c r="AO213" i="12"/>
  <c r="AP213" i="12"/>
  <c r="AQ213" i="12"/>
  <c r="AR213" i="12"/>
  <c r="AS213" i="12"/>
  <c r="AT213" i="12"/>
  <c r="AU213" i="12"/>
  <c r="AV213" i="12"/>
  <c r="AW213" i="12"/>
  <c r="AN214" i="12"/>
  <c r="AO214" i="12"/>
  <c r="AP214" i="12"/>
  <c r="AQ214" i="12"/>
  <c r="AR214" i="12"/>
  <c r="AS214" i="12"/>
  <c r="AT214" i="12"/>
  <c r="AU214" i="12"/>
  <c r="AV214" i="12"/>
  <c r="AW214" i="12"/>
  <c r="AN215" i="12"/>
  <c r="AO215" i="12"/>
  <c r="AP215" i="12"/>
  <c r="AQ215" i="12"/>
  <c r="AR215" i="12"/>
  <c r="AS215" i="12"/>
  <c r="AT215" i="12"/>
  <c r="AU215" i="12"/>
  <c r="AV215" i="12"/>
  <c r="AW215" i="12"/>
  <c r="AN100" i="12"/>
  <c r="AO100" i="12"/>
  <c r="AP100" i="12"/>
  <c r="AQ100" i="12"/>
  <c r="AR100" i="12"/>
  <c r="AS100" i="12"/>
  <c r="AT100" i="12"/>
  <c r="AU100" i="12"/>
  <c r="AV100" i="12"/>
  <c r="AW100" i="12"/>
  <c r="AN216" i="12"/>
  <c r="AO216" i="12"/>
  <c r="AP216" i="12"/>
  <c r="AQ216" i="12"/>
  <c r="AR216" i="12"/>
  <c r="AS216" i="12"/>
  <c r="AT216" i="12"/>
  <c r="AU216" i="12"/>
  <c r="AV216" i="12"/>
  <c r="AW216" i="12"/>
  <c r="AN217" i="12"/>
  <c r="AO217" i="12"/>
  <c r="AP217" i="12"/>
  <c r="AQ217" i="12"/>
  <c r="AR217" i="12"/>
  <c r="AS217" i="12"/>
  <c r="AT217" i="12"/>
  <c r="AU217" i="12"/>
  <c r="AV217" i="12"/>
  <c r="AW217" i="12"/>
  <c r="AN218" i="12"/>
  <c r="AO218" i="12"/>
  <c r="AP218" i="12"/>
  <c r="AQ218" i="12"/>
  <c r="AR218" i="12"/>
  <c r="AS218" i="12"/>
  <c r="AT218" i="12"/>
  <c r="AU218" i="12"/>
  <c r="AV218" i="12"/>
  <c r="AW218" i="12"/>
  <c r="AN219" i="12"/>
  <c r="AO219" i="12"/>
  <c r="AP219" i="12"/>
  <c r="AQ219" i="12"/>
  <c r="AR219" i="12"/>
  <c r="AS219" i="12"/>
  <c r="AT219" i="12"/>
  <c r="AU219" i="12"/>
  <c r="AV219" i="12"/>
  <c r="AW219" i="12"/>
  <c r="AN220" i="12"/>
  <c r="AO220" i="12"/>
  <c r="AP220" i="12"/>
  <c r="AQ220" i="12"/>
  <c r="AR220" i="12"/>
  <c r="AS220" i="12"/>
  <c r="AT220" i="12"/>
  <c r="AU220" i="12"/>
  <c r="AV220" i="12"/>
  <c r="AW220" i="12"/>
  <c r="AN221" i="12"/>
  <c r="AO221" i="12"/>
  <c r="AP221" i="12"/>
  <c r="AQ221" i="12"/>
  <c r="AR221" i="12"/>
  <c r="AS221" i="12"/>
  <c r="AT221" i="12"/>
  <c r="AU221" i="12"/>
  <c r="AV221" i="12"/>
  <c r="AW221" i="12"/>
  <c r="AN222" i="12"/>
  <c r="AO222" i="12"/>
  <c r="AP222" i="12"/>
  <c r="AQ222" i="12"/>
  <c r="AR222" i="12"/>
  <c r="AS222" i="12"/>
  <c r="AT222" i="12"/>
  <c r="AU222" i="12"/>
  <c r="AV222" i="12"/>
  <c r="AW222" i="12"/>
  <c r="AN223" i="12"/>
  <c r="AO223" i="12"/>
  <c r="AP223" i="12"/>
  <c r="AQ223" i="12"/>
  <c r="AR223" i="12"/>
  <c r="AS223" i="12"/>
  <c r="AT223" i="12"/>
  <c r="AU223" i="12"/>
  <c r="AV223" i="12"/>
  <c r="AW223" i="12"/>
  <c r="AN224" i="12"/>
  <c r="AO224" i="12"/>
  <c r="AP224" i="12"/>
  <c r="AQ224" i="12"/>
  <c r="AR224" i="12"/>
  <c r="AS224" i="12"/>
  <c r="AT224" i="12"/>
  <c r="AU224" i="12"/>
  <c r="AV224" i="12"/>
  <c r="AW224" i="12"/>
  <c r="AN101" i="12"/>
  <c r="AO101" i="12"/>
  <c r="AP101" i="12"/>
  <c r="AQ101" i="12"/>
  <c r="AR101" i="12"/>
  <c r="AS101" i="12"/>
  <c r="AT101" i="12"/>
  <c r="AU101" i="12"/>
  <c r="AV101" i="12"/>
  <c r="AW101" i="12"/>
  <c r="AN225" i="12"/>
  <c r="AO225" i="12"/>
  <c r="AP225" i="12"/>
  <c r="AQ225" i="12"/>
  <c r="AR225" i="12"/>
  <c r="AS225" i="12"/>
  <c r="AT225" i="12"/>
  <c r="AU225" i="12"/>
  <c r="AV225" i="12"/>
  <c r="AW225" i="12"/>
  <c r="AN226" i="12"/>
  <c r="AO226" i="12"/>
  <c r="AP226" i="12"/>
  <c r="AQ226" i="12"/>
  <c r="AR226" i="12"/>
  <c r="AS226" i="12"/>
  <c r="AT226" i="12"/>
  <c r="AU226" i="12"/>
  <c r="AV226" i="12"/>
  <c r="AW226" i="12"/>
  <c r="AN227" i="12"/>
  <c r="AO227" i="12"/>
  <c r="AP227" i="12"/>
  <c r="AQ227" i="12"/>
  <c r="AR227" i="12"/>
  <c r="AS227" i="12"/>
  <c r="AT227" i="12"/>
  <c r="AU227" i="12"/>
  <c r="AV227" i="12"/>
  <c r="AW227" i="12"/>
  <c r="AN228" i="12"/>
  <c r="AO228" i="12"/>
  <c r="AP228" i="12"/>
  <c r="AQ228" i="12"/>
  <c r="AR228" i="12"/>
  <c r="AS228" i="12"/>
  <c r="AT228" i="12"/>
  <c r="AU228" i="12"/>
  <c r="AV228" i="12"/>
  <c r="AW228" i="12"/>
  <c r="AN229" i="12"/>
  <c r="AO229" i="12"/>
  <c r="AP229" i="12"/>
  <c r="AQ229" i="12"/>
  <c r="AR229" i="12"/>
  <c r="AS229" i="12"/>
  <c r="AT229" i="12"/>
  <c r="AU229" i="12"/>
  <c r="AV229" i="12"/>
  <c r="AW229" i="12"/>
  <c r="AN230" i="12"/>
  <c r="AO230" i="12"/>
  <c r="AP230" i="12"/>
  <c r="AQ230" i="12"/>
  <c r="AR230" i="12"/>
  <c r="AS230" i="12"/>
  <c r="AT230" i="12"/>
  <c r="AU230" i="12"/>
  <c r="AV230" i="12"/>
  <c r="AW230" i="12"/>
  <c r="AN102" i="12"/>
  <c r="AO102" i="12"/>
  <c r="AP102" i="12"/>
  <c r="AQ102" i="12"/>
  <c r="AR102" i="12"/>
  <c r="AS102" i="12"/>
  <c r="AT102" i="12"/>
  <c r="AU102" i="12"/>
  <c r="AV102" i="12"/>
  <c r="AW102" i="12"/>
  <c r="AN231" i="12"/>
  <c r="AO231" i="12"/>
  <c r="AP231" i="12"/>
  <c r="AQ231" i="12"/>
  <c r="AR231" i="12"/>
  <c r="AS231" i="12"/>
  <c r="AT231" i="12"/>
  <c r="AU231" i="12"/>
  <c r="AV231" i="12"/>
  <c r="AW231" i="12"/>
  <c r="AN232" i="12"/>
  <c r="AO232" i="12"/>
  <c r="AP232" i="12"/>
  <c r="AQ232" i="12"/>
  <c r="AR232" i="12"/>
  <c r="AS232" i="12"/>
  <c r="AT232" i="12"/>
  <c r="AU232" i="12"/>
  <c r="AV232" i="12"/>
  <c r="AW232" i="12"/>
  <c r="AN233" i="12"/>
  <c r="AO233" i="12"/>
  <c r="AP233" i="12"/>
  <c r="AQ233" i="12"/>
  <c r="AR233" i="12"/>
  <c r="AS233" i="12"/>
  <c r="AT233" i="12"/>
  <c r="AU233" i="12"/>
  <c r="AV233" i="12"/>
  <c r="AW233" i="12"/>
  <c r="AN234" i="12"/>
  <c r="AO234" i="12"/>
  <c r="AP234" i="12"/>
  <c r="AQ234" i="12"/>
  <c r="AR234" i="12"/>
  <c r="AS234" i="12"/>
  <c r="AT234" i="12"/>
  <c r="AU234" i="12"/>
  <c r="AV234" i="12"/>
  <c r="AW234" i="12"/>
  <c r="AN235" i="12"/>
  <c r="AO235" i="12"/>
  <c r="AP235" i="12"/>
  <c r="AQ235" i="12"/>
  <c r="AR235" i="12"/>
  <c r="AS235" i="12"/>
  <c r="AT235" i="12"/>
  <c r="AU235" i="12"/>
  <c r="AV235" i="12"/>
  <c r="AW235" i="12"/>
  <c r="AN236" i="12"/>
  <c r="AO236" i="12"/>
  <c r="AP236" i="12"/>
  <c r="AQ236" i="12"/>
  <c r="AR236" i="12"/>
  <c r="AS236" i="12"/>
  <c r="AT236" i="12"/>
  <c r="AU236" i="12"/>
  <c r="AV236" i="12"/>
  <c r="AW236" i="12"/>
  <c r="AN237" i="12"/>
  <c r="AO237" i="12"/>
  <c r="AP237" i="12"/>
  <c r="AQ237" i="12"/>
  <c r="AR237" i="12"/>
  <c r="AS237" i="12"/>
  <c r="AT237" i="12"/>
  <c r="AU237" i="12"/>
  <c r="AV237" i="12"/>
  <c r="AW237" i="12"/>
  <c r="AN238" i="12"/>
  <c r="AO238" i="12"/>
  <c r="AP238" i="12"/>
  <c r="AQ238" i="12"/>
  <c r="AR238" i="12"/>
  <c r="AS238" i="12"/>
  <c r="AT238" i="12"/>
  <c r="AU238" i="12"/>
  <c r="AV238" i="12"/>
  <c r="AW238" i="12"/>
  <c r="AN239" i="12"/>
  <c r="AO239" i="12"/>
  <c r="AP239" i="12"/>
  <c r="AQ239" i="12"/>
  <c r="AR239" i="12"/>
  <c r="AS239" i="12"/>
  <c r="AT239" i="12"/>
  <c r="AU239" i="12"/>
  <c r="AV239" i="12"/>
  <c r="AW239" i="12"/>
  <c r="AN103" i="12"/>
  <c r="AO103" i="12"/>
  <c r="AP103" i="12"/>
  <c r="AQ103" i="12"/>
  <c r="AR103" i="12"/>
  <c r="AS103" i="12"/>
  <c r="AT103" i="12"/>
  <c r="AU103" i="12"/>
  <c r="AV103" i="12"/>
  <c r="AW103" i="12"/>
  <c r="AN240" i="12"/>
  <c r="AO240" i="12"/>
  <c r="AP240" i="12"/>
  <c r="AQ240" i="12"/>
  <c r="AR240" i="12"/>
  <c r="AS240" i="12"/>
  <c r="AT240" i="12"/>
  <c r="AU240" i="12"/>
  <c r="AV240" i="12"/>
  <c r="AW240" i="12"/>
  <c r="AN241" i="12"/>
  <c r="AO241" i="12"/>
  <c r="AP241" i="12"/>
  <c r="AQ241" i="12"/>
  <c r="AR241" i="12"/>
  <c r="AS241" i="12"/>
  <c r="AT241" i="12"/>
  <c r="AU241" i="12"/>
  <c r="AV241" i="12"/>
  <c r="AW241" i="12"/>
  <c r="AN242" i="12"/>
  <c r="AO242" i="12"/>
  <c r="AP242" i="12"/>
  <c r="AQ242" i="12"/>
  <c r="AR242" i="12"/>
  <c r="AS242" i="12"/>
  <c r="AT242" i="12"/>
  <c r="AU242" i="12"/>
  <c r="AV242" i="12"/>
  <c r="AW242" i="12"/>
  <c r="AN243" i="12"/>
  <c r="AO243" i="12"/>
  <c r="AP243" i="12"/>
  <c r="AQ243" i="12"/>
  <c r="AR243" i="12"/>
  <c r="AS243" i="12"/>
  <c r="AT243" i="12"/>
  <c r="AU243" i="12"/>
  <c r="AV243" i="12"/>
  <c r="AW243" i="12"/>
  <c r="AN244" i="12"/>
  <c r="AO244" i="12"/>
  <c r="AP244" i="12"/>
  <c r="AQ244" i="12"/>
  <c r="AR244" i="12"/>
  <c r="AS244" i="12"/>
  <c r="AT244" i="12"/>
  <c r="AU244" i="12"/>
  <c r="AV244" i="12"/>
  <c r="AW244" i="12"/>
  <c r="AN245" i="12"/>
  <c r="AO245" i="12"/>
  <c r="AP245" i="12"/>
  <c r="AQ245" i="12"/>
  <c r="AR245" i="12"/>
  <c r="AS245" i="12"/>
  <c r="AT245" i="12"/>
  <c r="AU245" i="12"/>
  <c r="AV245" i="12"/>
  <c r="AW245" i="12"/>
  <c r="AN104" i="12"/>
  <c r="AO104" i="12"/>
  <c r="AP104" i="12"/>
  <c r="AQ104" i="12"/>
  <c r="AR104" i="12"/>
  <c r="AS104" i="12"/>
  <c r="AT104" i="12"/>
  <c r="AU104" i="12"/>
  <c r="AV104" i="12"/>
  <c r="AW104" i="12"/>
  <c r="AN246" i="12"/>
  <c r="AO246" i="12"/>
  <c r="AP246" i="12"/>
  <c r="AQ246" i="12"/>
  <c r="AR246" i="12"/>
  <c r="AS246" i="12"/>
  <c r="AT246" i="12"/>
  <c r="AU246" i="12"/>
  <c r="AV246" i="12"/>
  <c r="AW246" i="12"/>
  <c r="AN105" i="12"/>
  <c r="AO105" i="12"/>
  <c r="AP105" i="12"/>
  <c r="AQ105" i="12"/>
  <c r="AR105" i="12"/>
  <c r="AS105" i="12"/>
  <c r="AT105" i="12"/>
  <c r="AU105" i="12"/>
  <c r="AV105" i="12"/>
  <c r="AW105" i="12"/>
  <c r="AN247" i="12"/>
  <c r="AO247" i="12"/>
  <c r="AP247" i="12"/>
  <c r="AQ247" i="12"/>
  <c r="AR247" i="12"/>
  <c r="AS247" i="12"/>
  <c r="AT247" i="12"/>
  <c r="AU247" i="12"/>
  <c r="AV247" i="12"/>
  <c r="AW247" i="12"/>
  <c r="AN248" i="12"/>
  <c r="AO248" i="12"/>
  <c r="AP248" i="12"/>
  <c r="AQ248" i="12"/>
  <c r="AR248" i="12"/>
  <c r="AS248" i="12"/>
  <c r="AT248" i="12"/>
  <c r="AU248" i="12"/>
  <c r="AV248" i="12"/>
  <c r="AW248" i="12"/>
  <c r="AN249" i="12"/>
  <c r="AO249" i="12"/>
  <c r="AP249" i="12"/>
  <c r="AQ249" i="12"/>
  <c r="AR249" i="12"/>
  <c r="AS249" i="12"/>
  <c r="AT249" i="12"/>
  <c r="AU249" i="12"/>
  <c r="AV249" i="12"/>
  <c r="AW249" i="12"/>
  <c r="AN250" i="12"/>
  <c r="AO250" i="12"/>
  <c r="AP250" i="12"/>
  <c r="AQ250" i="12"/>
  <c r="AR250" i="12"/>
  <c r="AS250" i="12"/>
  <c r="AT250" i="12"/>
  <c r="AU250" i="12"/>
  <c r="AV250" i="12"/>
  <c r="AW250" i="12"/>
  <c r="AN106" i="12"/>
  <c r="AO106" i="12"/>
  <c r="AP106" i="12"/>
  <c r="AQ106" i="12"/>
  <c r="AR106" i="12"/>
  <c r="AS106" i="12"/>
  <c r="AT106" i="12"/>
  <c r="AU106" i="12"/>
  <c r="AV106" i="12"/>
  <c r="AW106" i="12"/>
  <c r="AN251" i="12"/>
  <c r="AO251" i="12"/>
  <c r="AP251" i="12"/>
  <c r="AQ251" i="12"/>
  <c r="AR251" i="12"/>
  <c r="AS251" i="12"/>
  <c r="AT251" i="12"/>
  <c r="AU251" i="12"/>
  <c r="AV251" i="12"/>
  <c r="AW251" i="12"/>
  <c r="AN107" i="12"/>
  <c r="AO107" i="12"/>
  <c r="AP107" i="12"/>
  <c r="AQ107" i="12"/>
  <c r="AR107" i="12"/>
  <c r="AS107" i="12"/>
  <c r="AT107" i="12"/>
  <c r="AU107" i="12"/>
  <c r="AV107" i="12"/>
  <c r="AW107" i="12"/>
  <c r="AN252" i="12"/>
  <c r="AO252" i="12"/>
  <c r="AP252" i="12"/>
  <c r="AQ252" i="12"/>
  <c r="AR252" i="12"/>
  <c r="AS252" i="12"/>
  <c r="AT252" i="12"/>
  <c r="AU252" i="12"/>
  <c r="AV252" i="12"/>
  <c r="AW252" i="12"/>
  <c r="AN253" i="12"/>
  <c r="AO253" i="12"/>
  <c r="AP253" i="12"/>
  <c r="AQ253" i="12"/>
  <c r="AR253" i="12"/>
  <c r="AS253" i="12"/>
  <c r="AT253" i="12"/>
  <c r="AU253" i="12"/>
  <c r="AV253" i="12"/>
  <c r="AW253" i="12"/>
  <c r="AN254" i="12"/>
  <c r="AO254" i="12"/>
  <c r="AP254" i="12"/>
  <c r="AQ254" i="12"/>
  <c r="AR254" i="12"/>
  <c r="AS254" i="12"/>
  <c r="AT254" i="12"/>
  <c r="AU254" i="12"/>
  <c r="AV254" i="12"/>
  <c r="AW254" i="12"/>
  <c r="BK137" i="12"/>
  <c r="BL137" i="12"/>
  <c r="BM137" i="12"/>
  <c r="BN137" i="12"/>
  <c r="BO137" i="12"/>
  <c r="BP137" i="12"/>
  <c r="BQ137" i="12"/>
  <c r="BR137" i="12"/>
  <c r="BS137" i="12"/>
  <c r="BT137" i="12"/>
  <c r="BK136" i="12"/>
  <c r="BL136" i="12"/>
  <c r="BM136" i="12"/>
  <c r="BN136" i="12"/>
  <c r="BO136" i="12"/>
  <c r="BP136" i="12"/>
  <c r="BQ136" i="12"/>
  <c r="BR136" i="12"/>
  <c r="BS136" i="12"/>
  <c r="BT136" i="12"/>
  <c r="BK128" i="12"/>
  <c r="BL128" i="12"/>
  <c r="BM128" i="12"/>
  <c r="BN128" i="12"/>
  <c r="BO128" i="12"/>
  <c r="BP128" i="12"/>
  <c r="BQ128" i="12"/>
  <c r="BR128" i="12"/>
  <c r="BS128" i="12"/>
  <c r="BT128" i="12"/>
  <c r="BK135" i="12"/>
  <c r="BL135" i="12"/>
  <c r="BM135" i="12"/>
  <c r="BN135" i="12"/>
  <c r="BO135" i="12"/>
  <c r="BP135" i="12"/>
  <c r="BQ135" i="12"/>
  <c r="BR135" i="12"/>
  <c r="BS135" i="12"/>
  <c r="BT135" i="12"/>
  <c r="BK126" i="12"/>
  <c r="BL126" i="12"/>
  <c r="BM126" i="12"/>
  <c r="BN126" i="12"/>
  <c r="BO126" i="12"/>
  <c r="BP126" i="12"/>
  <c r="BQ126" i="12"/>
  <c r="BR126" i="12"/>
  <c r="BS126" i="12"/>
  <c r="BT126" i="12"/>
  <c r="BK134" i="12"/>
  <c r="BL134" i="12"/>
  <c r="BM134" i="12"/>
  <c r="BN134" i="12"/>
  <c r="BO134" i="12"/>
  <c r="BP134" i="12"/>
  <c r="BQ134" i="12"/>
  <c r="BR134" i="12"/>
  <c r="BS134" i="12"/>
  <c r="BT134" i="12"/>
  <c r="BK125" i="12"/>
  <c r="BL125" i="12"/>
  <c r="BM125" i="12"/>
  <c r="BN125" i="12"/>
  <c r="BO125" i="12"/>
  <c r="BP125" i="12"/>
  <c r="BQ125" i="12"/>
  <c r="BR125" i="12"/>
  <c r="BS125" i="12"/>
  <c r="BT125" i="12"/>
  <c r="BK133" i="12"/>
  <c r="BL133" i="12"/>
  <c r="BM133" i="12"/>
  <c r="BN133" i="12"/>
  <c r="BO133" i="12"/>
  <c r="BP133" i="12"/>
  <c r="BQ133" i="12"/>
  <c r="BR133" i="12"/>
  <c r="BS133" i="12"/>
  <c r="BT133" i="12"/>
  <c r="BK124" i="12"/>
  <c r="BL124" i="12"/>
  <c r="BM124" i="12"/>
  <c r="BN124" i="12"/>
  <c r="BO124" i="12"/>
  <c r="BP124" i="12"/>
  <c r="BQ124" i="12"/>
  <c r="BR124" i="12"/>
  <c r="BS124" i="12"/>
  <c r="BT124" i="12"/>
  <c r="BK132" i="12"/>
  <c r="BL132" i="12"/>
  <c r="BM132" i="12"/>
  <c r="BN132" i="12"/>
  <c r="BO132" i="12"/>
  <c r="BP132" i="12"/>
  <c r="BQ132" i="12"/>
  <c r="BR132" i="12"/>
  <c r="BS132" i="12"/>
  <c r="BT132" i="12"/>
  <c r="BK116" i="12"/>
  <c r="BL116" i="12"/>
  <c r="BM116" i="12"/>
  <c r="BN116" i="12"/>
  <c r="BO116" i="12"/>
  <c r="BP116" i="12"/>
  <c r="BQ116" i="12"/>
  <c r="BR116" i="12"/>
  <c r="BS116" i="12"/>
  <c r="BT116" i="12"/>
  <c r="BK131" i="12"/>
  <c r="BL131" i="12"/>
  <c r="BM131" i="12"/>
  <c r="BN131" i="12"/>
  <c r="BO131" i="12"/>
  <c r="BP131" i="12"/>
  <c r="BQ131" i="12"/>
  <c r="BR131" i="12"/>
  <c r="BS131" i="12"/>
  <c r="BT131" i="12"/>
  <c r="BK130" i="12"/>
  <c r="BL130" i="12"/>
  <c r="BM130" i="12"/>
  <c r="BN130" i="12"/>
  <c r="BO130" i="12"/>
  <c r="BP130" i="12"/>
  <c r="BQ130" i="12"/>
  <c r="BR130" i="12"/>
  <c r="BS130" i="12"/>
  <c r="BT130" i="12"/>
  <c r="BK129" i="12"/>
  <c r="BL129" i="12"/>
  <c r="BM129" i="12"/>
  <c r="BN129" i="12"/>
  <c r="BO129" i="12"/>
  <c r="BP129" i="12"/>
  <c r="BQ129" i="12"/>
  <c r="BR129" i="12"/>
  <c r="BS129" i="12"/>
  <c r="BT129" i="12"/>
  <c r="BK89" i="12"/>
  <c r="BL89" i="12"/>
  <c r="BM89" i="12"/>
  <c r="BN89" i="12"/>
  <c r="BO89" i="12"/>
  <c r="BP89" i="12"/>
  <c r="BQ89" i="12"/>
  <c r="BR89" i="12"/>
  <c r="BS89" i="12"/>
  <c r="BT89" i="12"/>
  <c r="BK73" i="12"/>
  <c r="BL73" i="12"/>
  <c r="BM73" i="12"/>
  <c r="BN73" i="12"/>
  <c r="BO73" i="12"/>
  <c r="BP73" i="12"/>
  <c r="BQ73" i="12"/>
  <c r="BR73" i="12"/>
  <c r="BS73" i="12"/>
  <c r="BT73" i="12"/>
  <c r="BK51" i="12"/>
  <c r="BL51" i="12"/>
  <c r="BM51" i="12"/>
  <c r="BN51" i="12"/>
  <c r="BO51" i="12"/>
  <c r="BP51" i="12"/>
  <c r="BQ51" i="12"/>
  <c r="BR51" i="12"/>
  <c r="BS51" i="12"/>
  <c r="BT51" i="12"/>
  <c r="BK127" i="12"/>
  <c r="BL127" i="12"/>
  <c r="BM127" i="12"/>
  <c r="BN127" i="12"/>
  <c r="BO127" i="12"/>
  <c r="BP127" i="12"/>
  <c r="BQ127" i="12"/>
  <c r="BR127" i="12"/>
  <c r="BS127" i="12"/>
  <c r="BT127" i="12"/>
  <c r="BK123" i="12"/>
  <c r="BL123" i="12"/>
  <c r="BM123" i="12"/>
  <c r="BN123" i="12"/>
  <c r="BO123" i="12"/>
  <c r="BP123" i="12"/>
  <c r="BQ123" i="12"/>
  <c r="BR123" i="12"/>
  <c r="BS123" i="12"/>
  <c r="BT123" i="12"/>
  <c r="BK120" i="12"/>
  <c r="BL120" i="12"/>
  <c r="BM120" i="12"/>
  <c r="BN120" i="12"/>
  <c r="BO120" i="12"/>
  <c r="BP120" i="12"/>
  <c r="BQ120" i="12"/>
  <c r="BR120" i="12"/>
  <c r="BS120" i="12"/>
  <c r="BT120" i="12"/>
  <c r="BK122" i="12"/>
  <c r="BL122" i="12"/>
  <c r="BM122" i="12"/>
  <c r="BN122" i="12"/>
  <c r="BO122" i="12"/>
  <c r="BP122" i="12"/>
  <c r="BQ122" i="12"/>
  <c r="BR122" i="12"/>
  <c r="BS122" i="12"/>
  <c r="BT122" i="12"/>
  <c r="BK117" i="12"/>
  <c r="BL117" i="12"/>
  <c r="BM117" i="12"/>
  <c r="BN117" i="12"/>
  <c r="BO117" i="12"/>
  <c r="BP117" i="12"/>
  <c r="BQ117" i="12"/>
  <c r="BR117" i="12"/>
  <c r="BS117" i="12"/>
  <c r="BT117" i="12"/>
  <c r="BK115" i="12"/>
  <c r="BL115" i="12"/>
  <c r="BM115" i="12"/>
  <c r="BN115" i="12"/>
  <c r="BO115" i="12"/>
  <c r="BP115" i="12"/>
  <c r="BQ115" i="12"/>
  <c r="BR115" i="12"/>
  <c r="BS115" i="12"/>
  <c r="BT115" i="12"/>
  <c r="BK121" i="12"/>
  <c r="BL121" i="12"/>
  <c r="BM121" i="12"/>
  <c r="BN121" i="12"/>
  <c r="BO121" i="12"/>
  <c r="BP121" i="12"/>
  <c r="BQ121" i="12"/>
  <c r="BR121" i="12"/>
  <c r="BS121" i="12"/>
  <c r="BT121" i="12"/>
  <c r="BK113" i="12"/>
  <c r="BL113" i="12"/>
  <c r="BM113" i="12"/>
  <c r="BN113" i="12"/>
  <c r="BO113" i="12"/>
  <c r="BP113" i="12"/>
  <c r="BQ113" i="12"/>
  <c r="BR113" i="12"/>
  <c r="BS113" i="12"/>
  <c r="BT113" i="12"/>
  <c r="BK46" i="12"/>
  <c r="BL46" i="12"/>
  <c r="BM46" i="12"/>
  <c r="BN46" i="12"/>
  <c r="BO46" i="12"/>
  <c r="BP46" i="12"/>
  <c r="BQ46" i="12"/>
  <c r="BR46" i="12"/>
  <c r="BS46" i="12"/>
  <c r="BT46" i="12"/>
  <c r="BK40" i="12"/>
  <c r="BL40" i="12"/>
  <c r="BM40" i="12"/>
  <c r="BN40" i="12"/>
  <c r="BO40" i="12"/>
  <c r="BP40" i="12"/>
  <c r="BQ40" i="12"/>
  <c r="BR40" i="12"/>
  <c r="BS40" i="12"/>
  <c r="BT40" i="12"/>
  <c r="BK111" i="12"/>
  <c r="BL111" i="12"/>
  <c r="BM111" i="12"/>
  <c r="BN111" i="12"/>
  <c r="BO111" i="12"/>
  <c r="BP111" i="12"/>
  <c r="BQ111" i="12"/>
  <c r="BR111" i="12"/>
  <c r="BS111" i="12"/>
  <c r="BT111" i="12"/>
  <c r="BK119" i="12"/>
  <c r="BL119" i="12"/>
  <c r="BM119" i="12"/>
  <c r="BN119" i="12"/>
  <c r="BO119" i="12"/>
  <c r="BP119" i="12"/>
  <c r="BQ119" i="12"/>
  <c r="BR119" i="12"/>
  <c r="BS119" i="12"/>
  <c r="BT119" i="12"/>
  <c r="BK110" i="12"/>
  <c r="BL110" i="12"/>
  <c r="BM110" i="12"/>
  <c r="BN110" i="12"/>
  <c r="BO110" i="12"/>
  <c r="BP110" i="12"/>
  <c r="BQ110" i="12"/>
  <c r="BR110" i="12"/>
  <c r="BS110" i="12"/>
  <c r="BT110" i="12"/>
  <c r="BK118" i="12"/>
  <c r="BL118" i="12"/>
  <c r="BM118" i="12"/>
  <c r="BN118" i="12"/>
  <c r="BO118" i="12"/>
  <c r="BP118" i="12"/>
  <c r="BQ118" i="12"/>
  <c r="BR118" i="12"/>
  <c r="BS118" i="12"/>
  <c r="BT118" i="12"/>
  <c r="BK107" i="12"/>
  <c r="BL107" i="12"/>
  <c r="BM107" i="12"/>
  <c r="BN107" i="12"/>
  <c r="BO107" i="12"/>
  <c r="BP107" i="12"/>
  <c r="BQ107" i="12"/>
  <c r="BR107" i="12"/>
  <c r="BS107" i="12"/>
  <c r="BT107" i="12"/>
  <c r="BK105" i="12"/>
  <c r="BL105" i="12"/>
  <c r="BM105" i="12"/>
  <c r="BN105" i="12"/>
  <c r="BO105" i="12"/>
  <c r="BP105" i="12"/>
  <c r="BQ105" i="12"/>
  <c r="BR105" i="12"/>
  <c r="BS105" i="12"/>
  <c r="BT105" i="12"/>
  <c r="BK114" i="12"/>
  <c r="BL114" i="12"/>
  <c r="BM114" i="12"/>
  <c r="BN114" i="12"/>
  <c r="BO114" i="12"/>
  <c r="BP114" i="12"/>
  <c r="BQ114" i="12"/>
  <c r="BR114" i="12"/>
  <c r="BS114" i="12"/>
  <c r="BT114" i="12"/>
  <c r="BK104" i="12"/>
  <c r="BL104" i="12"/>
  <c r="BM104" i="12"/>
  <c r="BN104" i="12"/>
  <c r="BO104" i="12"/>
  <c r="BP104" i="12"/>
  <c r="BQ104" i="12"/>
  <c r="BR104" i="12"/>
  <c r="BS104" i="12"/>
  <c r="BT104" i="12"/>
  <c r="BK45" i="12"/>
  <c r="BL45" i="12"/>
  <c r="BM45" i="12"/>
  <c r="BN45" i="12"/>
  <c r="BO45" i="12"/>
  <c r="BP45" i="12"/>
  <c r="BQ45" i="12"/>
  <c r="BR45" i="12"/>
  <c r="BS45" i="12"/>
  <c r="BT45" i="12"/>
  <c r="BK102" i="12"/>
  <c r="BL102" i="12"/>
  <c r="BM102" i="12"/>
  <c r="BN102" i="12"/>
  <c r="BO102" i="12"/>
  <c r="BP102" i="12"/>
  <c r="BQ102" i="12"/>
  <c r="BR102" i="12"/>
  <c r="BS102" i="12"/>
  <c r="BT102" i="12"/>
  <c r="BK112" i="12"/>
  <c r="BL112" i="12"/>
  <c r="BM112" i="12"/>
  <c r="BN112" i="12"/>
  <c r="BO112" i="12"/>
  <c r="BP112" i="12"/>
  <c r="BQ112" i="12"/>
  <c r="BR112" i="12"/>
  <c r="BS112" i="12"/>
  <c r="BT112" i="12"/>
  <c r="BK101" i="12"/>
  <c r="BL101" i="12"/>
  <c r="BM101" i="12"/>
  <c r="BN101" i="12"/>
  <c r="BO101" i="12"/>
  <c r="BP101" i="12"/>
  <c r="BQ101" i="12"/>
  <c r="BR101" i="12"/>
  <c r="BS101" i="12"/>
  <c r="BT101" i="12"/>
  <c r="BK100" i="12"/>
  <c r="BL100" i="12"/>
  <c r="BM100" i="12"/>
  <c r="BN100" i="12"/>
  <c r="BO100" i="12"/>
  <c r="BP100" i="12"/>
  <c r="BQ100" i="12"/>
  <c r="BR100" i="12"/>
  <c r="BS100" i="12"/>
  <c r="BT100" i="12"/>
  <c r="BK99" i="12"/>
  <c r="BL99" i="12"/>
  <c r="BM99" i="12"/>
  <c r="BN99" i="12"/>
  <c r="BO99" i="12"/>
  <c r="BP99" i="12"/>
  <c r="BQ99" i="12"/>
  <c r="BR99" i="12"/>
  <c r="BS99" i="12"/>
  <c r="BT99" i="12"/>
  <c r="BK98" i="12"/>
  <c r="BL98" i="12"/>
  <c r="BM98" i="12"/>
  <c r="BN98" i="12"/>
  <c r="BO98" i="12"/>
  <c r="BP98" i="12"/>
  <c r="BQ98" i="12"/>
  <c r="BR98" i="12"/>
  <c r="BS98" i="12"/>
  <c r="BT98" i="12"/>
  <c r="BK44" i="12"/>
  <c r="BL44" i="12"/>
  <c r="BM44" i="12"/>
  <c r="BN44" i="12"/>
  <c r="BO44" i="12"/>
  <c r="BP44" i="12"/>
  <c r="BQ44" i="12"/>
  <c r="BR44" i="12"/>
  <c r="BS44" i="12"/>
  <c r="BT44" i="12"/>
  <c r="BK33" i="12"/>
  <c r="BL33" i="12"/>
  <c r="BM33" i="12"/>
  <c r="BN33" i="12"/>
  <c r="BO33" i="12"/>
  <c r="BP33" i="12"/>
  <c r="BQ33" i="12"/>
  <c r="BR33" i="12"/>
  <c r="BS33" i="12"/>
  <c r="BT33" i="12"/>
  <c r="BK109" i="12"/>
  <c r="BL109" i="12"/>
  <c r="BM109" i="12"/>
  <c r="BN109" i="12"/>
  <c r="BO109" i="12"/>
  <c r="BP109" i="12"/>
  <c r="BQ109" i="12"/>
  <c r="BR109" i="12"/>
  <c r="BS109" i="12"/>
  <c r="BT109" i="12"/>
  <c r="BK97" i="12"/>
  <c r="BL97" i="12"/>
  <c r="BM97" i="12"/>
  <c r="BN97" i="12"/>
  <c r="BO97" i="12"/>
  <c r="BP97" i="12"/>
  <c r="BQ97" i="12"/>
  <c r="BR97" i="12"/>
  <c r="BS97" i="12"/>
  <c r="BT97" i="12"/>
  <c r="BK108" i="12"/>
  <c r="BL108" i="12"/>
  <c r="BM108" i="12"/>
  <c r="BN108" i="12"/>
  <c r="BO108" i="12"/>
  <c r="BP108" i="12"/>
  <c r="BQ108" i="12"/>
  <c r="BR108" i="12"/>
  <c r="BS108" i="12"/>
  <c r="BT108" i="12"/>
  <c r="BK96" i="12"/>
  <c r="BL96" i="12"/>
  <c r="BM96" i="12"/>
  <c r="BN96" i="12"/>
  <c r="BO96" i="12"/>
  <c r="BP96" i="12"/>
  <c r="BQ96" i="12"/>
  <c r="BR96" i="12"/>
  <c r="BS96" i="12"/>
  <c r="BT96" i="12"/>
  <c r="BK94" i="12"/>
  <c r="BL94" i="12"/>
  <c r="BM94" i="12"/>
  <c r="BN94" i="12"/>
  <c r="BO94" i="12"/>
  <c r="BP94" i="12"/>
  <c r="BQ94" i="12"/>
  <c r="BR94" i="12"/>
  <c r="BS94" i="12"/>
  <c r="BT94" i="12"/>
  <c r="BK92" i="12"/>
  <c r="BL92" i="12"/>
  <c r="BM92" i="12"/>
  <c r="BN92" i="12"/>
  <c r="BO92" i="12"/>
  <c r="BP92" i="12"/>
  <c r="BQ92" i="12"/>
  <c r="BR92" i="12"/>
  <c r="BS92" i="12"/>
  <c r="BT92" i="12"/>
  <c r="BK106" i="12"/>
  <c r="BL106" i="12"/>
  <c r="BM106" i="12"/>
  <c r="BN106" i="12"/>
  <c r="BO106" i="12"/>
  <c r="BP106" i="12"/>
  <c r="BQ106" i="12"/>
  <c r="BR106" i="12"/>
  <c r="BS106" i="12"/>
  <c r="BT106" i="12"/>
  <c r="BK87" i="12"/>
  <c r="BL87" i="12"/>
  <c r="BM87" i="12"/>
  <c r="BN87" i="12"/>
  <c r="BO87" i="12"/>
  <c r="BP87" i="12"/>
  <c r="BQ87" i="12"/>
  <c r="BR87" i="12"/>
  <c r="BS87" i="12"/>
  <c r="BT87" i="12"/>
  <c r="BK86" i="12"/>
  <c r="BL86" i="12"/>
  <c r="BM86" i="12"/>
  <c r="BN86" i="12"/>
  <c r="BO86" i="12"/>
  <c r="BP86" i="12"/>
  <c r="BQ86" i="12"/>
  <c r="BR86" i="12"/>
  <c r="BS86" i="12"/>
  <c r="BT86" i="12"/>
  <c r="BK85" i="12"/>
  <c r="BL85" i="12"/>
  <c r="BM85" i="12"/>
  <c r="BN85" i="12"/>
  <c r="BO85" i="12"/>
  <c r="BP85" i="12"/>
  <c r="BQ85" i="12"/>
  <c r="BR85" i="12"/>
  <c r="BS85" i="12"/>
  <c r="BT85" i="12"/>
  <c r="BK84" i="12"/>
  <c r="BL84" i="12"/>
  <c r="BM84" i="12"/>
  <c r="BN84" i="12"/>
  <c r="BO84" i="12"/>
  <c r="BP84" i="12"/>
  <c r="BQ84" i="12"/>
  <c r="BR84" i="12"/>
  <c r="BS84" i="12"/>
  <c r="BT84" i="12"/>
  <c r="BK103" i="12"/>
  <c r="BL103" i="12"/>
  <c r="BM103" i="12"/>
  <c r="BN103" i="12"/>
  <c r="BO103" i="12"/>
  <c r="BP103" i="12"/>
  <c r="BQ103" i="12"/>
  <c r="BR103" i="12"/>
  <c r="BS103" i="12"/>
  <c r="BT103" i="12"/>
  <c r="BK83" i="12"/>
  <c r="BL83" i="12"/>
  <c r="BM83" i="12"/>
  <c r="BN83" i="12"/>
  <c r="BO83" i="12"/>
  <c r="BP83" i="12"/>
  <c r="BQ83" i="12"/>
  <c r="BR83" i="12"/>
  <c r="BS83" i="12"/>
  <c r="BT83" i="12"/>
  <c r="BK82" i="12"/>
  <c r="BL82" i="12"/>
  <c r="BM82" i="12"/>
  <c r="BN82" i="12"/>
  <c r="BO82" i="12"/>
  <c r="BP82" i="12"/>
  <c r="BQ82" i="12"/>
  <c r="BR82" i="12"/>
  <c r="BS82" i="12"/>
  <c r="BT82" i="12"/>
  <c r="BK81" i="12"/>
  <c r="BL81" i="12"/>
  <c r="BM81" i="12"/>
  <c r="BN81" i="12"/>
  <c r="BO81" i="12"/>
  <c r="BP81" i="12"/>
  <c r="BQ81" i="12"/>
  <c r="BR81" i="12"/>
  <c r="BS81" i="12"/>
  <c r="BT81" i="12"/>
  <c r="BK80" i="12"/>
  <c r="BL80" i="12"/>
  <c r="BM80" i="12"/>
  <c r="BN80" i="12"/>
  <c r="BO80" i="12"/>
  <c r="BP80" i="12"/>
  <c r="BQ80" i="12"/>
  <c r="BR80" i="12"/>
  <c r="BS80" i="12"/>
  <c r="BT80" i="12"/>
  <c r="BK79" i="12"/>
  <c r="BL79" i="12"/>
  <c r="BM79" i="12"/>
  <c r="BN79" i="12"/>
  <c r="BO79" i="12"/>
  <c r="BP79" i="12"/>
  <c r="BQ79" i="12"/>
  <c r="BR79" i="12"/>
  <c r="BS79" i="12"/>
  <c r="BT79" i="12"/>
  <c r="BK78" i="12"/>
  <c r="BL78" i="12"/>
  <c r="BM78" i="12"/>
  <c r="BN78" i="12"/>
  <c r="BO78" i="12"/>
  <c r="BP78" i="12"/>
  <c r="BQ78" i="12"/>
  <c r="BR78" i="12"/>
  <c r="BS78" i="12"/>
  <c r="BT78" i="12"/>
  <c r="BK77" i="12"/>
  <c r="BL77" i="12"/>
  <c r="BM77" i="12"/>
  <c r="BN77" i="12"/>
  <c r="BO77" i="12"/>
  <c r="BP77" i="12"/>
  <c r="BQ77" i="12"/>
  <c r="BR77" i="12"/>
  <c r="BS77" i="12"/>
  <c r="BT77" i="12"/>
  <c r="BK76" i="12"/>
  <c r="BL76" i="12"/>
  <c r="BM76" i="12"/>
  <c r="BN76" i="12"/>
  <c r="BO76" i="12"/>
  <c r="BP76" i="12"/>
  <c r="BQ76" i="12"/>
  <c r="BR76" i="12"/>
  <c r="BS76" i="12"/>
  <c r="BT76" i="12"/>
  <c r="BK95" i="12"/>
  <c r="BL95" i="12"/>
  <c r="BM95" i="12"/>
  <c r="BN95" i="12"/>
  <c r="BO95" i="12"/>
  <c r="BP95" i="12"/>
  <c r="BQ95" i="12"/>
  <c r="BR95" i="12"/>
  <c r="BS95" i="12"/>
  <c r="BT95" i="12"/>
  <c r="BK75" i="12"/>
  <c r="BL75" i="12"/>
  <c r="BM75" i="12"/>
  <c r="BN75" i="12"/>
  <c r="BO75" i="12"/>
  <c r="BP75" i="12"/>
  <c r="BQ75" i="12"/>
  <c r="BR75" i="12"/>
  <c r="BS75" i="12"/>
  <c r="BT75" i="12"/>
  <c r="BK74" i="12"/>
  <c r="BL74" i="12"/>
  <c r="BM74" i="12"/>
  <c r="BN74" i="12"/>
  <c r="BO74" i="12"/>
  <c r="BP74" i="12"/>
  <c r="BQ74" i="12"/>
  <c r="BR74" i="12"/>
  <c r="BS74" i="12"/>
  <c r="BT74" i="12"/>
  <c r="BK93" i="12"/>
  <c r="BL93" i="12"/>
  <c r="BM93" i="12"/>
  <c r="BN93" i="12"/>
  <c r="BO93" i="12"/>
  <c r="BP93" i="12"/>
  <c r="BQ93" i="12"/>
  <c r="BR93" i="12"/>
  <c r="BS93" i="12"/>
  <c r="BT93" i="12"/>
  <c r="BK72" i="12"/>
  <c r="BL72" i="12"/>
  <c r="BM72" i="12"/>
  <c r="BN72" i="12"/>
  <c r="BO72" i="12"/>
  <c r="BP72" i="12"/>
  <c r="BQ72" i="12"/>
  <c r="BR72" i="12"/>
  <c r="BS72" i="12"/>
  <c r="BT72" i="12"/>
  <c r="BK70" i="12"/>
  <c r="BL70" i="12"/>
  <c r="BM70" i="12"/>
  <c r="BN70" i="12"/>
  <c r="BO70" i="12"/>
  <c r="BP70" i="12"/>
  <c r="BQ70" i="12"/>
  <c r="BR70" i="12"/>
  <c r="BS70" i="12"/>
  <c r="BT70" i="12"/>
  <c r="BK91" i="12"/>
  <c r="BL91" i="12"/>
  <c r="BM91" i="12"/>
  <c r="BN91" i="12"/>
  <c r="BO91" i="12"/>
  <c r="BP91" i="12"/>
  <c r="BQ91" i="12"/>
  <c r="BR91" i="12"/>
  <c r="BS91" i="12"/>
  <c r="BT91" i="12"/>
  <c r="BK69" i="12"/>
  <c r="BL69" i="12"/>
  <c r="BM69" i="12"/>
  <c r="BN69" i="12"/>
  <c r="BO69" i="12"/>
  <c r="BP69" i="12"/>
  <c r="BQ69" i="12"/>
  <c r="BR69" i="12"/>
  <c r="BS69" i="12"/>
  <c r="BT69" i="12"/>
  <c r="BK90" i="12"/>
  <c r="BL90" i="12"/>
  <c r="BM90" i="12"/>
  <c r="BN90" i="12"/>
  <c r="BO90" i="12"/>
  <c r="BP90" i="12"/>
  <c r="BQ90" i="12"/>
  <c r="BR90" i="12"/>
  <c r="BS90" i="12"/>
  <c r="BT90" i="12"/>
  <c r="BK68" i="12"/>
  <c r="BL68" i="12"/>
  <c r="BM68" i="12"/>
  <c r="BN68" i="12"/>
  <c r="BO68" i="12"/>
  <c r="BP68" i="12"/>
  <c r="BQ68" i="12"/>
  <c r="BR68" i="12"/>
  <c r="BS68" i="12"/>
  <c r="BT68" i="12"/>
  <c r="BK67" i="12"/>
  <c r="BL67" i="12"/>
  <c r="BM67" i="12"/>
  <c r="BN67" i="12"/>
  <c r="BO67" i="12"/>
  <c r="BP67" i="12"/>
  <c r="BQ67" i="12"/>
  <c r="BR67" i="12"/>
  <c r="BS67" i="12"/>
  <c r="BT67" i="12"/>
  <c r="BK88" i="12"/>
  <c r="BL88" i="12"/>
  <c r="BM88" i="12"/>
  <c r="BN88" i="12"/>
  <c r="BO88" i="12"/>
  <c r="BP88" i="12"/>
  <c r="BQ88" i="12"/>
  <c r="BR88" i="12"/>
  <c r="BS88" i="12"/>
  <c r="BT88" i="12"/>
  <c r="BK65" i="12"/>
  <c r="BL65" i="12"/>
  <c r="BM65" i="12"/>
  <c r="BN65" i="12"/>
  <c r="BO65" i="12"/>
  <c r="BP65" i="12"/>
  <c r="BQ65" i="12"/>
  <c r="BR65" i="12"/>
  <c r="BS65" i="12"/>
  <c r="BT65" i="12"/>
  <c r="BK63" i="12"/>
  <c r="BL63" i="12"/>
  <c r="BM63" i="12"/>
  <c r="BN63" i="12"/>
  <c r="BO63" i="12"/>
  <c r="BP63" i="12"/>
  <c r="BQ63" i="12"/>
  <c r="BR63" i="12"/>
  <c r="BS63" i="12"/>
  <c r="BT63" i="12"/>
  <c r="BK62" i="12"/>
  <c r="BL62" i="12"/>
  <c r="BM62" i="12"/>
  <c r="BN62" i="12"/>
  <c r="BO62" i="12"/>
  <c r="BP62" i="12"/>
  <c r="BQ62" i="12"/>
  <c r="BR62" i="12"/>
  <c r="BS62" i="12"/>
  <c r="BT62" i="12"/>
  <c r="BK60" i="12"/>
  <c r="BL60" i="12"/>
  <c r="BM60" i="12"/>
  <c r="BN60" i="12"/>
  <c r="BO60" i="12"/>
  <c r="BP60" i="12"/>
  <c r="BQ60" i="12"/>
  <c r="BR60" i="12"/>
  <c r="BS60" i="12"/>
  <c r="BT60" i="12"/>
  <c r="BK43" i="12"/>
  <c r="BL43" i="12"/>
  <c r="BM43" i="12"/>
  <c r="BN43" i="12"/>
  <c r="BO43" i="12"/>
  <c r="BP43" i="12"/>
  <c r="BQ43" i="12"/>
  <c r="BR43" i="12"/>
  <c r="BS43" i="12"/>
  <c r="BT43" i="12"/>
  <c r="BK25" i="12"/>
  <c r="BL25" i="12"/>
  <c r="BM25" i="12"/>
  <c r="BN25" i="12"/>
  <c r="BO25" i="12"/>
  <c r="BP25" i="12"/>
  <c r="BQ25" i="12"/>
  <c r="BR25" i="12"/>
  <c r="BS25" i="12"/>
  <c r="BT25" i="12"/>
  <c r="BK59" i="12"/>
  <c r="BL59" i="12"/>
  <c r="BM59" i="12"/>
  <c r="BN59" i="12"/>
  <c r="BO59" i="12"/>
  <c r="BP59" i="12"/>
  <c r="BQ59" i="12"/>
  <c r="BR59" i="12"/>
  <c r="BS59" i="12"/>
  <c r="BT59" i="12"/>
  <c r="BK58" i="12"/>
  <c r="BL58" i="12"/>
  <c r="BM58" i="12"/>
  <c r="BN58" i="12"/>
  <c r="BO58" i="12"/>
  <c r="BP58" i="12"/>
  <c r="BQ58" i="12"/>
  <c r="BR58" i="12"/>
  <c r="BS58" i="12"/>
  <c r="BT58" i="12"/>
  <c r="BK57" i="12"/>
  <c r="BL57" i="12"/>
  <c r="BM57" i="12"/>
  <c r="BN57" i="12"/>
  <c r="BO57" i="12"/>
  <c r="BP57" i="12"/>
  <c r="BQ57" i="12"/>
  <c r="BR57" i="12"/>
  <c r="BS57" i="12"/>
  <c r="BT57" i="12"/>
  <c r="BK56" i="12"/>
  <c r="BL56" i="12"/>
  <c r="BM56" i="12"/>
  <c r="BN56" i="12"/>
  <c r="BO56" i="12"/>
  <c r="BP56" i="12"/>
  <c r="BQ56" i="12"/>
  <c r="BR56" i="12"/>
  <c r="BS56" i="12"/>
  <c r="BT56" i="12"/>
  <c r="BK55" i="12"/>
  <c r="BL55" i="12"/>
  <c r="BM55" i="12"/>
  <c r="BN55" i="12"/>
  <c r="BO55" i="12"/>
  <c r="BP55" i="12"/>
  <c r="BQ55" i="12"/>
  <c r="BR55" i="12"/>
  <c r="BS55" i="12"/>
  <c r="BT55" i="12"/>
  <c r="BK54" i="12"/>
  <c r="BL54" i="12"/>
  <c r="BM54" i="12"/>
  <c r="BN54" i="12"/>
  <c r="BO54" i="12"/>
  <c r="BP54" i="12"/>
  <c r="BQ54" i="12"/>
  <c r="BR54" i="12"/>
  <c r="BS54" i="12"/>
  <c r="BT54" i="12"/>
  <c r="BK53" i="12"/>
  <c r="BL53" i="12"/>
  <c r="BM53" i="12"/>
  <c r="BN53" i="12"/>
  <c r="BO53" i="12"/>
  <c r="BP53" i="12"/>
  <c r="BQ53" i="12"/>
  <c r="BR53" i="12"/>
  <c r="BS53" i="12"/>
  <c r="BT53" i="12"/>
  <c r="BK50" i="12"/>
  <c r="BL50" i="12"/>
  <c r="BM50" i="12"/>
  <c r="BN50" i="12"/>
  <c r="BO50" i="12"/>
  <c r="BP50" i="12"/>
  <c r="BQ50" i="12"/>
  <c r="BR50" i="12"/>
  <c r="BS50" i="12"/>
  <c r="BT50" i="12"/>
  <c r="BK49" i="12"/>
  <c r="BL49" i="12"/>
  <c r="BM49" i="12"/>
  <c r="BN49" i="12"/>
  <c r="BO49" i="12"/>
  <c r="BP49" i="12"/>
  <c r="BQ49" i="12"/>
  <c r="BR49" i="12"/>
  <c r="BS49" i="12"/>
  <c r="BT49" i="12"/>
  <c r="BK48" i="12"/>
  <c r="BL48" i="12"/>
  <c r="BM48" i="12"/>
  <c r="BN48" i="12"/>
  <c r="BO48" i="12"/>
  <c r="BP48" i="12"/>
  <c r="BQ48" i="12"/>
  <c r="BR48" i="12"/>
  <c r="BS48" i="12"/>
  <c r="BT48" i="12"/>
  <c r="BK47" i="12"/>
  <c r="BL47" i="12"/>
  <c r="BM47" i="12"/>
  <c r="BN47" i="12"/>
  <c r="BO47" i="12"/>
  <c r="BP47" i="12"/>
  <c r="BQ47" i="12"/>
  <c r="BR47" i="12"/>
  <c r="BS47" i="12"/>
  <c r="BT47" i="12"/>
  <c r="BK42" i="12"/>
  <c r="BL42" i="12"/>
  <c r="BM42" i="12"/>
  <c r="BN42" i="12"/>
  <c r="BO42" i="12"/>
  <c r="BP42" i="12"/>
  <c r="BQ42" i="12"/>
  <c r="BR42" i="12"/>
  <c r="BS42" i="12"/>
  <c r="BT42" i="12"/>
  <c r="BK19" i="12"/>
  <c r="BL19" i="12"/>
  <c r="BM19" i="12"/>
  <c r="BN19" i="12"/>
  <c r="BO19" i="12"/>
  <c r="BP19" i="12"/>
  <c r="BQ19" i="12"/>
  <c r="BR19" i="12"/>
  <c r="BS19" i="12"/>
  <c r="BT19" i="12"/>
  <c r="BK71" i="12"/>
  <c r="BL71" i="12"/>
  <c r="BM71" i="12"/>
  <c r="BN71" i="12"/>
  <c r="BO71" i="12"/>
  <c r="BP71" i="12"/>
  <c r="BQ71" i="12"/>
  <c r="BR71" i="12"/>
  <c r="BS71" i="12"/>
  <c r="BT71" i="12"/>
  <c r="BK34" i="12"/>
  <c r="BL34" i="12"/>
  <c r="BM34" i="12"/>
  <c r="BN34" i="12"/>
  <c r="BO34" i="12"/>
  <c r="BP34" i="12"/>
  <c r="BQ34" i="12"/>
  <c r="BR34" i="12"/>
  <c r="BS34" i="12"/>
  <c r="BT34" i="12"/>
  <c r="BK66" i="12"/>
  <c r="BL66" i="12"/>
  <c r="BM66" i="12"/>
  <c r="BN66" i="12"/>
  <c r="BO66" i="12"/>
  <c r="BP66" i="12"/>
  <c r="BQ66" i="12"/>
  <c r="BR66" i="12"/>
  <c r="BS66" i="12"/>
  <c r="BT66" i="12"/>
  <c r="BK64" i="12"/>
  <c r="BL64" i="12"/>
  <c r="BM64" i="12"/>
  <c r="BN64" i="12"/>
  <c r="BO64" i="12"/>
  <c r="BP64" i="12"/>
  <c r="BQ64" i="12"/>
  <c r="BR64" i="12"/>
  <c r="BS64" i="12"/>
  <c r="BT64" i="12"/>
  <c r="BK61" i="12"/>
  <c r="BL61" i="12"/>
  <c r="BM61" i="12"/>
  <c r="BN61" i="12"/>
  <c r="BO61" i="12"/>
  <c r="BP61" i="12"/>
  <c r="BQ61" i="12"/>
  <c r="BR61" i="12"/>
  <c r="BS61" i="12"/>
  <c r="BT61" i="12"/>
  <c r="BK41" i="12"/>
  <c r="BL41" i="12"/>
  <c r="BM41" i="12"/>
  <c r="BN41" i="12"/>
  <c r="BO41" i="12"/>
  <c r="BP41" i="12"/>
  <c r="BQ41" i="12"/>
  <c r="BR41" i="12"/>
  <c r="BS41" i="12"/>
  <c r="BT41" i="12"/>
  <c r="BK29" i="12"/>
  <c r="BL29" i="12"/>
  <c r="BM29" i="12"/>
  <c r="BN29" i="12"/>
  <c r="BO29" i="12"/>
  <c r="BP29" i="12"/>
  <c r="BQ29" i="12"/>
  <c r="BR29" i="12"/>
  <c r="BS29" i="12"/>
  <c r="BT29" i="12"/>
  <c r="BK52" i="12"/>
  <c r="BL52" i="12"/>
  <c r="BM52" i="12"/>
  <c r="BN52" i="12"/>
  <c r="BO52" i="12"/>
  <c r="BP52" i="12"/>
  <c r="BQ52" i="12"/>
  <c r="BR52" i="12"/>
  <c r="BS52" i="12"/>
  <c r="BT52" i="12"/>
  <c r="BK38" i="12"/>
  <c r="BL38" i="12"/>
  <c r="BM38" i="12"/>
  <c r="BN38" i="12"/>
  <c r="BO38" i="12"/>
  <c r="BP38" i="12"/>
  <c r="BQ38" i="12"/>
  <c r="BR38" i="12"/>
  <c r="BS38" i="12"/>
  <c r="BT38" i="12"/>
  <c r="BK39" i="12"/>
  <c r="BL39" i="12"/>
  <c r="BM39" i="12"/>
  <c r="BN39" i="12"/>
  <c r="BO39" i="12"/>
  <c r="BP39" i="12"/>
  <c r="BQ39" i="12"/>
  <c r="BR39" i="12"/>
  <c r="BS39" i="12"/>
  <c r="BT39" i="12"/>
  <c r="BK37" i="12"/>
  <c r="BL37" i="12"/>
  <c r="BM37" i="12"/>
  <c r="BN37" i="12"/>
  <c r="BO37" i="12"/>
  <c r="BP37" i="12"/>
  <c r="BQ37" i="12"/>
  <c r="BR37" i="12"/>
  <c r="BS37" i="12"/>
  <c r="BT37" i="12"/>
  <c r="BK36" i="12"/>
  <c r="BL36" i="12"/>
  <c r="BM36" i="12"/>
  <c r="BN36" i="12"/>
  <c r="BO36" i="12"/>
  <c r="BP36" i="12"/>
  <c r="BQ36" i="12"/>
  <c r="BR36" i="12"/>
  <c r="BS36" i="12"/>
  <c r="BT36" i="12"/>
  <c r="BK18" i="12"/>
  <c r="BL18" i="12"/>
  <c r="BM18" i="12"/>
  <c r="BN18" i="12"/>
  <c r="BO18" i="12"/>
  <c r="BP18" i="12"/>
  <c r="BQ18" i="12"/>
  <c r="BR18" i="12"/>
  <c r="BS18" i="12"/>
  <c r="BT18" i="12"/>
  <c r="BK35" i="12"/>
  <c r="BL35" i="12"/>
  <c r="BM35" i="12"/>
  <c r="BN35" i="12"/>
  <c r="BO35" i="12"/>
  <c r="BP35" i="12"/>
  <c r="BQ35" i="12"/>
  <c r="BR35" i="12"/>
  <c r="BS35" i="12"/>
  <c r="BT35" i="12"/>
  <c r="BK32" i="12"/>
  <c r="BL32" i="12"/>
  <c r="BM32" i="12"/>
  <c r="BN32" i="12"/>
  <c r="BO32" i="12"/>
  <c r="BP32" i="12"/>
  <c r="BQ32" i="12"/>
  <c r="BR32" i="12"/>
  <c r="BS32" i="12"/>
  <c r="BT32" i="12"/>
  <c r="BK30" i="12"/>
  <c r="BL30" i="12"/>
  <c r="BM30" i="12"/>
  <c r="BN30" i="12"/>
  <c r="BO30" i="12"/>
  <c r="BP30" i="12"/>
  <c r="BQ30" i="12"/>
  <c r="BR30" i="12"/>
  <c r="BS30" i="12"/>
  <c r="BT30" i="12"/>
  <c r="BK28" i="12"/>
  <c r="BL28" i="12"/>
  <c r="BM28" i="12"/>
  <c r="BN28" i="12"/>
  <c r="BO28" i="12"/>
  <c r="BP28" i="12"/>
  <c r="BQ28" i="12"/>
  <c r="BR28" i="12"/>
  <c r="BS28" i="12"/>
  <c r="BT28" i="12"/>
  <c r="BK26" i="12"/>
  <c r="BL26" i="12"/>
  <c r="BM26" i="12"/>
  <c r="BN26" i="12"/>
  <c r="BO26" i="12"/>
  <c r="BP26" i="12"/>
  <c r="BQ26" i="12"/>
  <c r="BR26" i="12"/>
  <c r="BS26" i="12"/>
  <c r="BT26" i="12"/>
  <c r="BK31" i="12"/>
  <c r="BL31" i="12"/>
  <c r="BM31" i="12"/>
  <c r="BN31" i="12"/>
  <c r="BO31" i="12"/>
  <c r="BP31" i="12"/>
  <c r="BQ31" i="12"/>
  <c r="BR31" i="12"/>
  <c r="BS31" i="12"/>
  <c r="BT31" i="12"/>
  <c r="BK24" i="12"/>
  <c r="BL24" i="12"/>
  <c r="BM24" i="12"/>
  <c r="BN24" i="12"/>
  <c r="BO24" i="12"/>
  <c r="BP24" i="12"/>
  <c r="BQ24" i="12"/>
  <c r="BR24" i="12"/>
  <c r="BS24" i="12"/>
  <c r="BT24" i="12"/>
  <c r="BK20" i="12"/>
  <c r="BL20" i="12"/>
  <c r="BM20" i="12"/>
  <c r="BN20" i="12"/>
  <c r="BO20" i="12"/>
  <c r="BP20" i="12"/>
  <c r="BQ20" i="12"/>
  <c r="BR20" i="12"/>
  <c r="BS20" i="12"/>
  <c r="BT20" i="12"/>
  <c r="BK27" i="12"/>
  <c r="BL27" i="12"/>
  <c r="BM27" i="12"/>
  <c r="BN27" i="12"/>
  <c r="BO27" i="12"/>
  <c r="BP27" i="12"/>
  <c r="BQ27" i="12"/>
  <c r="BR27" i="12"/>
  <c r="BS27" i="12"/>
  <c r="BT27" i="12"/>
  <c r="BK22" i="12"/>
  <c r="BL22" i="12"/>
  <c r="BM22" i="12"/>
  <c r="BN22" i="12"/>
  <c r="BO22" i="12"/>
  <c r="BP22" i="12"/>
  <c r="BQ22" i="12"/>
  <c r="BR22" i="12"/>
  <c r="BS22" i="12"/>
  <c r="BT22" i="12"/>
  <c r="BK23" i="12"/>
  <c r="BL23" i="12"/>
  <c r="BM23" i="12"/>
  <c r="BN23" i="12"/>
  <c r="BO23" i="12"/>
  <c r="BP23" i="12"/>
  <c r="BQ23" i="12"/>
  <c r="BR23" i="12"/>
  <c r="BS23" i="12"/>
  <c r="BT23" i="12"/>
  <c r="BK21" i="12"/>
  <c r="BL21" i="12"/>
  <c r="BM21" i="12"/>
  <c r="BN21" i="12"/>
  <c r="BO21" i="12"/>
  <c r="BP21" i="12"/>
  <c r="BQ21" i="12"/>
  <c r="BR21" i="12"/>
  <c r="BS21" i="12"/>
  <c r="BT21" i="12"/>
  <c r="BK17" i="12"/>
  <c r="BL17" i="12"/>
  <c r="BM17" i="12"/>
  <c r="BN17" i="12"/>
  <c r="BO17" i="12"/>
  <c r="BP17" i="12"/>
  <c r="BQ17" i="12"/>
  <c r="BR17" i="12"/>
  <c r="BS17" i="12"/>
  <c r="BT17" i="12"/>
  <c r="BK16" i="12"/>
  <c r="BL16" i="12"/>
  <c r="BM16" i="12"/>
  <c r="BN16" i="12"/>
  <c r="BO16" i="12"/>
  <c r="BP16" i="12"/>
  <c r="BQ16" i="12"/>
  <c r="BR16" i="12"/>
  <c r="BS16" i="12"/>
  <c r="BT16" i="12"/>
  <c r="BK13" i="12"/>
  <c r="BL13" i="12"/>
  <c r="BM13" i="12"/>
  <c r="BN13" i="12"/>
  <c r="BO13" i="12"/>
  <c r="BP13" i="12"/>
  <c r="BQ13" i="12"/>
  <c r="BR13" i="12"/>
  <c r="BS13" i="12"/>
  <c r="BT13" i="12"/>
  <c r="BK15" i="12"/>
  <c r="BL15" i="12"/>
  <c r="BM15" i="12"/>
  <c r="BN15" i="12"/>
  <c r="BO15" i="12"/>
  <c r="BP15" i="12"/>
  <c r="BQ15" i="12"/>
  <c r="BR15" i="12"/>
  <c r="BS15" i="12"/>
  <c r="BT15" i="12"/>
  <c r="BK14" i="12"/>
  <c r="BL14" i="12"/>
  <c r="BM14" i="12"/>
  <c r="BN14" i="12"/>
  <c r="BO14" i="12"/>
  <c r="BP14" i="12"/>
  <c r="BQ14" i="12"/>
  <c r="BR14" i="12"/>
  <c r="BS14" i="12"/>
  <c r="BT14" i="12"/>
  <c r="BK11" i="12"/>
  <c r="BL11" i="12"/>
  <c r="BM11" i="12"/>
  <c r="BN11" i="12"/>
  <c r="BO11" i="12"/>
  <c r="BP11" i="12"/>
  <c r="BQ11" i="12"/>
  <c r="BR11" i="12"/>
  <c r="BS11" i="12"/>
  <c r="BT11" i="12"/>
  <c r="BK12" i="12"/>
  <c r="BL12" i="12"/>
  <c r="BM12" i="12"/>
  <c r="BN12" i="12"/>
  <c r="BO12" i="12"/>
  <c r="BP12" i="12"/>
  <c r="BQ12" i="12"/>
  <c r="BR12" i="12"/>
  <c r="BS12" i="12"/>
  <c r="BT12" i="12"/>
  <c r="BK10" i="12"/>
  <c r="BL10" i="12"/>
  <c r="BM10" i="12"/>
  <c r="BN10" i="12"/>
  <c r="BO10" i="12"/>
  <c r="BP10" i="12"/>
  <c r="BQ10" i="12"/>
  <c r="BR10" i="12"/>
  <c r="BS10" i="12"/>
  <c r="BT10" i="12"/>
  <c r="BK8" i="12"/>
  <c r="BL8" i="12"/>
  <c r="BM8" i="12"/>
  <c r="BN8" i="12"/>
  <c r="BO8" i="12"/>
  <c r="BP8" i="12"/>
  <c r="BQ8" i="12"/>
  <c r="BR8" i="12"/>
  <c r="BS8" i="12"/>
  <c r="BT8" i="12"/>
  <c r="BK9" i="12"/>
  <c r="BL9" i="12"/>
  <c r="BM9" i="12"/>
  <c r="BN9" i="12"/>
  <c r="BO9" i="12"/>
  <c r="BP9" i="12"/>
  <c r="BQ9" i="12"/>
  <c r="BR9" i="12"/>
  <c r="BS9" i="12"/>
  <c r="BT9" i="12"/>
  <c r="BK7" i="12"/>
  <c r="BL7" i="12"/>
  <c r="BM7" i="12"/>
  <c r="BN7" i="12"/>
  <c r="BO7" i="12"/>
  <c r="BP7" i="12"/>
  <c r="BQ7" i="12"/>
  <c r="BR7" i="12"/>
  <c r="BS7" i="12"/>
  <c r="BT7" i="12"/>
  <c r="BK6" i="12"/>
  <c r="BL6" i="12"/>
  <c r="BM6" i="12"/>
  <c r="BN6" i="12"/>
  <c r="BO6" i="12"/>
  <c r="BP6" i="12"/>
  <c r="BQ6" i="12"/>
  <c r="BR6" i="12"/>
  <c r="BS6" i="12"/>
  <c r="BT6" i="12"/>
  <c r="BK5" i="12"/>
  <c r="BL5" i="12"/>
  <c r="BM5" i="12"/>
  <c r="BN5" i="12"/>
  <c r="BO5" i="12"/>
  <c r="BP5" i="12"/>
  <c r="BQ5" i="12"/>
  <c r="BR5" i="12"/>
  <c r="BS5" i="12"/>
  <c r="BT5" i="12"/>
  <c r="BK4" i="12"/>
  <c r="BL4" i="12"/>
  <c r="BM4" i="12"/>
  <c r="BN4" i="12"/>
  <c r="BO4" i="12"/>
  <c r="BP4" i="12"/>
  <c r="BQ4" i="12"/>
  <c r="BR4" i="12"/>
  <c r="BS4" i="12"/>
  <c r="BT4" i="12"/>
  <c r="BK3" i="12"/>
  <c r="BL3" i="12"/>
  <c r="BM3" i="12"/>
  <c r="BN3" i="12"/>
  <c r="BO3" i="12"/>
  <c r="BP3" i="12"/>
  <c r="BQ3" i="12"/>
  <c r="BR3" i="12"/>
  <c r="BS3" i="12"/>
  <c r="BT3" i="12"/>
  <c r="BK2" i="12"/>
  <c r="BL2" i="12"/>
  <c r="BM2" i="12"/>
  <c r="BN2" i="12"/>
  <c r="BO2" i="12"/>
  <c r="BP2" i="12"/>
  <c r="BQ2" i="12"/>
  <c r="BR2" i="12"/>
  <c r="BS2" i="12"/>
  <c r="BT2" i="12"/>
  <c r="BW137" i="12"/>
  <c r="BV137" i="12"/>
  <c r="BU137" i="12"/>
  <c r="BW136" i="12"/>
  <c r="BV136" i="12"/>
  <c r="BU136" i="12"/>
  <c r="BW135" i="12"/>
  <c r="BV135" i="12"/>
  <c r="BU135" i="12"/>
  <c r="BW134" i="12"/>
  <c r="BV134" i="12"/>
  <c r="BU134" i="12"/>
  <c r="BW133" i="12"/>
  <c r="BV133" i="12"/>
  <c r="BU133" i="12"/>
  <c r="BW132" i="12"/>
  <c r="BV132" i="12"/>
  <c r="BU132" i="12"/>
  <c r="BW131" i="12"/>
  <c r="BV131" i="12"/>
  <c r="BU131" i="12"/>
  <c r="BW130" i="12"/>
  <c r="BV130" i="12"/>
  <c r="BU130" i="12"/>
  <c r="BW129" i="12"/>
  <c r="BV129" i="12"/>
  <c r="BU129" i="12"/>
  <c r="BW128" i="12"/>
  <c r="BV128" i="12"/>
  <c r="BU128" i="12"/>
  <c r="BW127" i="12"/>
  <c r="BV127" i="12"/>
  <c r="BU127" i="12"/>
  <c r="AZ288" i="12"/>
  <c r="AZ289" i="12"/>
  <c r="AZ290" i="12"/>
  <c r="AZ291" i="12"/>
  <c r="AZ292" i="12"/>
  <c r="AZ293" i="12"/>
  <c r="AZ294" i="12"/>
  <c r="AZ295" i="12"/>
  <c r="AZ296" i="12"/>
  <c r="AZ297" i="12"/>
  <c r="AZ298" i="12"/>
  <c r="AZ299" i="12"/>
  <c r="AZ300" i="12"/>
  <c r="AZ301" i="12"/>
  <c r="AZ302" i="12"/>
  <c r="AZ303" i="12"/>
  <c r="AZ304" i="12"/>
  <c r="AZ305" i="12"/>
  <c r="AZ306" i="12"/>
  <c r="AZ2" i="12"/>
  <c r="AZ3" i="12"/>
  <c r="AZ4" i="12"/>
  <c r="AZ5" i="12"/>
  <c r="AZ6" i="12"/>
  <c r="AZ7" i="12"/>
  <c r="AZ8" i="12"/>
  <c r="AZ9" i="12"/>
  <c r="AZ10" i="12"/>
  <c r="AZ11" i="12"/>
  <c r="AZ12" i="12"/>
  <c r="AZ13" i="12"/>
  <c r="AZ14" i="12"/>
  <c r="AZ15" i="12"/>
  <c r="AZ16" i="12"/>
  <c r="AZ17" i="12"/>
  <c r="AZ18" i="12"/>
  <c r="AZ19" i="12"/>
  <c r="AZ20" i="12"/>
  <c r="AZ21" i="12"/>
  <c r="AZ22" i="12"/>
  <c r="AZ23" i="12"/>
  <c r="AZ24" i="12"/>
  <c r="AZ25" i="12"/>
  <c r="AZ26" i="12"/>
  <c r="AZ27" i="12"/>
  <c r="AZ28" i="12"/>
  <c r="AZ29" i="12"/>
  <c r="AZ30" i="12"/>
  <c r="AZ31" i="12"/>
  <c r="AZ32" i="12"/>
  <c r="AZ33" i="12"/>
  <c r="AZ34" i="12"/>
  <c r="AZ35" i="12"/>
  <c r="AZ36" i="12"/>
  <c r="AZ37" i="12"/>
  <c r="AZ38" i="12"/>
  <c r="AZ39" i="12"/>
  <c r="AZ40" i="12"/>
  <c r="AZ41" i="12"/>
  <c r="AZ42" i="12"/>
  <c r="AZ43" i="12"/>
  <c r="AZ44" i="12"/>
  <c r="AZ45" i="12"/>
  <c r="AZ46" i="12"/>
  <c r="AZ47" i="12"/>
  <c r="AZ48" i="12"/>
  <c r="AZ49" i="12"/>
  <c r="AZ50" i="12"/>
  <c r="AZ51" i="12"/>
  <c r="AZ52" i="12"/>
  <c r="AZ53" i="12"/>
  <c r="AZ54" i="12"/>
  <c r="AZ55" i="12"/>
  <c r="AZ56" i="12"/>
  <c r="AZ57" i="12"/>
  <c r="AZ58" i="12"/>
  <c r="AZ59" i="12"/>
  <c r="AZ60" i="12"/>
  <c r="AZ61" i="12"/>
  <c r="AZ62" i="12"/>
  <c r="AZ63" i="12"/>
  <c r="AZ64" i="12"/>
  <c r="AZ65" i="12"/>
  <c r="AZ66" i="12"/>
  <c r="AZ67" i="12"/>
  <c r="AZ68" i="12"/>
  <c r="AZ69" i="12"/>
  <c r="AZ70" i="12"/>
  <c r="AZ71" i="12"/>
  <c r="AZ72" i="12"/>
  <c r="AZ73" i="12"/>
  <c r="AZ74" i="12"/>
  <c r="AZ75" i="12"/>
  <c r="AZ76" i="12"/>
  <c r="AZ77" i="12"/>
  <c r="AZ78" i="12"/>
  <c r="AZ79" i="12"/>
  <c r="AZ80" i="12"/>
  <c r="AZ81" i="12"/>
  <c r="AZ82" i="12"/>
  <c r="AZ83" i="12"/>
  <c r="AZ84" i="12"/>
  <c r="AZ85" i="12"/>
  <c r="AZ86" i="12"/>
  <c r="AZ87" i="12"/>
  <c r="AZ88" i="12"/>
  <c r="AZ89" i="12"/>
  <c r="AZ90" i="12"/>
  <c r="AZ91" i="12"/>
  <c r="AZ92" i="12"/>
  <c r="AZ93" i="12"/>
  <c r="AZ94" i="12"/>
  <c r="AZ95" i="12"/>
  <c r="AZ96" i="12"/>
  <c r="AZ97" i="12"/>
  <c r="AZ98" i="12"/>
  <c r="AZ99" i="12"/>
  <c r="AZ100" i="12"/>
  <c r="AZ101" i="12"/>
  <c r="AZ102" i="12"/>
  <c r="AZ103" i="12"/>
  <c r="AZ104" i="12"/>
  <c r="AZ105" i="12"/>
  <c r="AZ106" i="12"/>
  <c r="AZ107" i="12"/>
  <c r="AZ108" i="12"/>
  <c r="AZ109" i="12"/>
  <c r="AZ110" i="12"/>
  <c r="AZ111" i="12"/>
  <c r="AZ112" i="12"/>
  <c r="AZ113" i="12"/>
  <c r="AZ114" i="12"/>
  <c r="AZ115" i="12"/>
  <c r="AZ116" i="12"/>
  <c r="AZ117" i="12"/>
  <c r="AZ118" i="12"/>
  <c r="AZ119" i="12"/>
  <c r="AZ120" i="12"/>
  <c r="AZ121" i="12"/>
  <c r="AZ122" i="12"/>
  <c r="AZ123" i="12"/>
  <c r="AZ124" i="12"/>
  <c r="AZ125" i="12"/>
  <c r="AZ126" i="12"/>
  <c r="AZ127" i="12"/>
  <c r="AZ128" i="12"/>
  <c r="AZ129" i="12"/>
  <c r="AZ130" i="12"/>
  <c r="AZ131" i="12"/>
  <c r="AZ132" i="12"/>
  <c r="AZ133" i="12"/>
  <c r="AZ134" i="12"/>
  <c r="AZ135" i="12"/>
  <c r="AZ136" i="12"/>
  <c r="AZ137" i="12"/>
  <c r="AZ138" i="12"/>
  <c r="AZ139" i="12"/>
  <c r="AZ140" i="12"/>
  <c r="AZ141" i="12"/>
  <c r="AZ142" i="12"/>
  <c r="AZ143" i="12"/>
  <c r="AZ144" i="12"/>
  <c r="AZ145" i="12"/>
  <c r="AZ146" i="12"/>
  <c r="AZ147" i="12"/>
  <c r="AZ148" i="12"/>
  <c r="AZ149" i="12"/>
  <c r="AZ150" i="12"/>
  <c r="AZ151" i="12"/>
  <c r="AZ152" i="12"/>
  <c r="AZ153" i="12"/>
  <c r="AZ154" i="12"/>
  <c r="AZ155" i="12"/>
  <c r="AZ156" i="12"/>
  <c r="AZ157" i="12"/>
  <c r="AZ158" i="12"/>
  <c r="AZ159" i="12"/>
  <c r="AZ160" i="12"/>
  <c r="AZ161" i="12"/>
  <c r="AZ162" i="12"/>
  <c r="AZ163" i="12"/>
  <c r="AZ164" i="12"/>
  <c r="AZ165" i="12"/>
  <c r="AZ166" i="12"/>
  <c r="AZ167" i="12"/>
  <c r="AZ168" i="12"/>
  <c r="AZ169" i="12"/>
  <c r="AZ170" i="12"/>
  <c r="AZ171" i="12"/>
  <c r="AZ172" i="12"/>
  <c r="AZ173" i="12"/>
  <c r="AZ174" i="12"/>
  <c r="AZ175" i="12"/>
  <c r="AZ176" i="12"/>
  <c r="AZ177" i="12"/>
  <c r="AZ178" i="12"/>
  <c r="AZ179" i="12"/>
  <c r="AZ180" i="12"/>
  <c r="AZ181" i="12"/>
  <c r="AZ182" i="12"/>
  <c r="AZ183" i="12"/>
  <c r="AZ184" i="12"/>
  <c r="AZ185" i="12"/>
  <c r="AZ186" i="12"/>
  <c r="AZ187" i="12"/>
  <c r="AZ188" i="12"/>
  <c r="AZ189" i="12"/>
  <c r="AZ190" i="12"/>
  <c r="AZ191" i="12"/>
  <c r="AZ192" i="12"/>
  <c r="AZ193" i="12"/>
  <c r="AZ194" i="12"/>
  <c r="AZ195" i="12"/>
  <c r="AZ196" i="12"/>
  <c r="AZ197" i="12"/>
  <c r="AZ198" i="12"/>
  <c r="AZ199" i="12"/>
  <c r="AZ200" i="12"/>
  <c r="AZ201" i="12"/>
  <c r="AZ202" i="12"/>
  <c r="AZ203" i="12"/>
  <c r="AZ204" i="12"/>
  <c r="AZ205" i="12"/>
  <c r="AZ206" i="12"/>
  <c r="AZ207" i="12"/>
  <c r="AZ208" i="12"/>
  <c r="AZ209" i="12"/>
  <c r="AZ210" i="12"/>
  <c r="AZ211" i="12"/>
  <c r="AZ212" i="12"/>
  <c r="AZ213" i="12"/>
  <c r="AZ214" i="12"/>
  <c r="AZ215" i="12"/>
  <c r="AZ216" i="12"/>
  <c r="AZ217" i="12"/>
  <c r="AZ218" i="12"/>
  <c r="AZ219" i="12"/>
  <c r="AZ220" i="12"/>
  <c r="AZ221" i="12"/>
  <c r="AZ222" i="12"/>
  <c r="AZ223" i="12"/>
  <c r="AZ224" i="12"/>
  <c r="AZ225" i="12"/>
  <c r="AZ226" i="12"/>
  <c r="AZ227" i="12"/>
  <c r="AZ228" i="12"/>
  <c r="AZ229" i="12"/>
  <c r="AZ230" i="12"/>
  <c r="AZ231" i="12"/>
  <c r="AZ232" i="12"/>
  <c r="AZ233" i="12"/>
  <c r="AZ234" i="12"/>
  <c r="AZ235" i="12"/>
  <c r="AZ236" i="12"/>
  <c r="AZ237" i="12"/>
  <c r="AZ238" i="12"/>
  <c r="AZ239" i="12"/>
  <c r="AZ240" i="12"/>
  <c r="AZ241" i="12"/>
  <c r="AZ242" i="12"/>
  <c r="AZ243" i="12"/>
  <c r="AZ244" i="12"/>
  <c r="AZ245" i="12"/>
  <c r="AZ246" i="12"/>
  <c r="AZ247" i="12"/>
  <c r="AZ248" i="12"/>
  <c r="AZ249" i="12"/>
  <c r="AZ250" i="12"/>
  <c r="AZ251" i="12"/>
  <c r="AZ252" i="12"/>
  <c r="AZ253" i="12"/>
  <c r="AZ254" i="12"/>
  <c r="AZ255" i="12"/>
  <c r="AZ256" i="12"/>
  <c r="AZ257" i="12"/>
  <c r="AZ258" i="12"/>
  <c r="AZ259" i="12"/>
  <c r="AZ260" i="12"/>
  <c r="AZ261" i="12"/>
  <c r="AZ262" i="12"/>
  <c r="AZ263" i="12"/>
  <c r="AZ264" i="12"/>
  <c r="AZ265" i="12"/>
  <c r="AZ266" i="12"/>
  <c r="AZ267" i="12"/>
  <c r="AZ268" i="12"/>
  <c r="AZ269" i="12"/>
  <c r="AZ270" i="12"/>
  <c r="AZ271" i="12"/>
  <c r="AZ272" i="12"/>
  <c r="AZ273" i="12"/>
  <c r="AZ274" i="12"/>
  <c r="AZ275" i="12"/>
  <c r="AZ276" i="12"/>
  <c r="AZ277" i="12"/>
  <c r="AZ278" i="12"/>
  <c r="AZ279" i="12"/>
  <c r="AZ280" i="12"/>
  <c r="AZ281" i="12"/>
  <c r="AZ282" i="12"/>
  <c r="AZ283" i="12"/>
  <c r="AZ284" i="12"/>
  <c r="AZ285" i="12"/>
  <c r="AZ286" i="12"/>
  <c r="AZ287" i="12"/>
  <c r="AY288" i="12"/>
  <c r="AY289" i="12"/>
  <c r="AY290" i="12"/>
  <c r="AY291" i="12"/>
  <c r="AY292" i="12"/>
  <c r="AY293" i="12"/>
  <c r="AY294" i="12"/>
  <c r="AY295" i="12"/>
  <c r="AY296" i="12"/>
  <c r="AY297" i="12"/>
  <c r="AY298" i="12"/>
  <c r="AY299" i="12"/>
  <c r="AY300" i="12"/>
  <c r="AY301" i="12"/>
  <c r="AY302" i="12"/>
  <c r="AY303" i="12"/>
  <c r="AY304" i="12"/>
  <c r="AY305" i="12"/>
  <c r="AY306" i="12"/>
  <c r="AY2" i="12"/>
  <c r="AY3" i="12"/>
  <c r="AY4" i="12"/>
  <c r="AY5" i="12"/>
  <c r="AY6" i="12"/>
  <c r="AY7" i="12"/>
  <c r="AY8" i="12"/>
  <c r="AY9" i="12"/>
  <c r="AY10" i="12"/>
  <c r="AY11" i="12"/>
  <c r="AY12" i="12"/>
  <c r="AY13" i="12"/>
  <c r="AY14" i="12"/>
  <c r="AY15" i="12"/>
  <c r="AY16" i="12"/>
  <c r="AY17" i="12"/>
  <c r="AY18" i="12"/>
  <c r="AY19" i="12"/>
  <c r="AY20" i="12"/>
  <c r="AY21" i="12"/>
  <c r="AY22" i="12"/>
  <c r="AY23" i="12"/>
  <c r="AY24" i="12"/>
  <c r="AY25" i="12"/>
  <c r="AY26" i="12"/>
  <c r="AY27" i="12"/>
  <c r="AY28" i="12"/>
  <c r="AY29" i="12"/>
  <c r="AY30" i="12"/>
  <c r="AY31" i="12"/>
  <c r="AY32" i="12"/>
  <c r="AY33" i="12"/>
  <c r="AY34" i="12"/>
  <c r="AY35" i="12"/>
  <c r="AY36" i="12"/>
  <c r="AY37" i="12"/>
  <c r="AY38" i="12"/>
  <c r="AY39" i="12"/>
  <c r="AY40" i="12"/>
  <c r="AY41" i="12"/>
  <c r="AY42" i="12"/>
  <c r="AY43" i="12"/>
  <c r="AY44" i="12"/>
  <c r="AY45" i="12"/>
  <c r="AY46" i="12"/>
  <c r="AY47" i="12"/>
  <c r="AY48" i="12"/>
  <c r="AY49" i="12"/>
  <c r="AY50" i="12"/>
  <c r="AY51" i="12"/>
  <c r="AY52" i="12"/>
  <c r="AY53" i="12"/>
  <c r="AY54" i="12"/>
  <c r="AY55" i="12"/>
  <c r="AY56" i="12"/>
  <c r="AY57" i="12"/>
  <c r="AY58" i="12"/>
  <c r="AY59" i="12"/>
  <c r="AY60" i="12"/>
  <c r="AY61" i="12"/>
  <c r="AY62" i="12"/>
  <c r="AY63" i="12"/>
  <c r="AY64" i="12"/>
  <c r="AY65" i="12"/>
  <c r="AY66" i="12"/>
  <c r="AY67" i="12"/>
  <c r="AY68" i="12"/>
  <c r="AY69" i="12"/>
  <c r="AY70" i="12"/>
  <c r="AY71" i="12"/>
  <c r="AY72" i="12"/>
  <c r="AY73" i="12"/>
  <c r="AY74" i="12"/>
  <c r="AY75" i="12"/>
  <c r="AY76" i="12"/>
  <c r="AY77" i="12"/>
  <c r="AY78" i="12"/>
  <c r="AY79" i="12"/>
  <c r="AY80" i="12"/>
  <c r="AY81" i="12"/>
  <c r="AY82" i="12"/>
  <c r="AY83" i="12"/>
  <c r="AY84" i="12"/>
  <c r="AY85" i="12"/>
  <c r="AY86" i="12"/>
  <c r="AY87" i="12"/>
  <c r="AY88" i="12"/>
  <c r="AY89" i="12"/>
  <c r="AY90" i="12"/>
  <c r="AY91" i="12"/>
  <c r="AY92" i="12"/>
  <c r="AY93" i="12"/>
  <c r="AY94" i="12"/>
  <c r="AY95" i="12"/>
  <c r="AY96" i="12"/>
  <c r="AY97" i="12"/>
  <c r="AY98" i="12"/>
  <c r="AY99" i="12"/>
  <c r="AY100" i="12"/>
  <c r="AY101" i="12"/>
  <c r="AY102" i="12"/>
  <c r="AY103" i="12"/>
  <c r="AY104" i="12"/>
  <c r="AY105" i="12"/>
  <c r="AY106" i="12"/>
  <c r="AY107" i="12"/>
  <c r="AY108" i="12"/>
  <c r="AY109" i="12"/>
  <c r="AY110" i="12"/>
  <c r="AY111" i="12"/>
  <c r="AY112" i="12"/>
  <c r="AY113" i="12"/>
  <c r="AY114" i="12"/>
  <c r="AY115" i="12"/>
  <c r="AY116" i="12"/>
  <c r="AY117" i="12"/>
  <c r="AY118" i="12"/>
  <c r="AY119" i="12"/>
  <c r="AY120" i="12"/>
  <c r="AY121" i="12"/>
  <c r="AY122" i="12"/>
  <c r="AY123" i="12"/>
  <c r="AY124" i="12"/>
  <c r="AY125" i="12"/>
  <c r="AY126" i="12"/>
  <c r="AY127" i="12"/>
  <c r="AY128" i="12"/>
  <c r="AY129" i="12"/>
  <c r="AY130" i="12"/>
  <c r="AY131" i="12"/>
  <c r="AY132" i="12"/>
  <c r="AY133" i="12"/>
  <c r="AY134" i="12"/>
  <c r="AY135" i="12"/>
  <c r="AY136" i="12"/>
  <c r="AY137" i="12"/>
  <c r="AY138" i="12"/>
  <c r="AY139" i="12"/>
  <c r="AY140" i="12"/>
  <c r="AY141" i="12"/>
  <c r="AY142" i="12"/>
  <c r="AY143" i="12"/>
  <c r="AY144" i="12"/>
  <c r="AY145" i="12"/>
  <c r="AY146" i="12"/>
  <c r="AY147" i="12"/>
  <c r="AY148" i="12"/>
  <c r="AY149" i="12"/>
  <c r="AY150" i="12"/>
  <c r="AY151" i="12"/>
  <c r="AY152" i="12"/>
  <c r="AY153" i="12"/>
  <c r="AY154" i="12"/>
  <c r="AY155" i="12"/>
  <c r="AY156" i="12"/>
  <c r="AY157" i="12"/>
  <c r="AY158" i="12"/>
  <c r="AY159" i="12"/>
  <c r="AY160" i="12"/>
  <c r="AY161" i="12"/>
  <c r="AY162" i="12"/>
  <c r="AY163" i="12"/>
  <c r="AY164" i="12"/>
  <c r="AY165" i="12"/>
  <c r="AY166" i="12"/>
  <c r="AY167" i="12"/>
  <c r="AY168" i="12"/>
  <c r="AY169" i="12"/>
  <c r="AY170" i="12"/>
  <c r="AY171" i="12"/>
  <c r="AY172" i="12"/>
  <c r="AY173" i="12"/>
  <c r="AY174" i="12"/>
  <c r="AY175" i="12"/>
  <c r="AY176" i="12"/>
  <c r="AY177" i="12"/>
  <c r="AY178" i="12"/>
  <c r="AY179" i="12"/>
  <c r="AY180" i="12"/>
  <c r="AY181" i="12"/>
  <c r="AY182" i="12"/>
  <c r="AY183" i="12"/>
  <c r="AY184" i="12"/>
  <c r="AY185" i="12"/>
  <c r="AY186" i="12"/>
  <c r="AY187" i="12"/>
  <c r="AY188" i="12"/>
  <c r="AY189" i="12"/>
  <c r="AY190" i="12"/>
  <c r="AY191" i="12"/>
  <c r="AY192" i="12"/>
  <c r="AY193" i="12"/>
  <c r="AY194" i="12"/>
  <c r="AY195" i="12"/>
  <c r="AY196" i="12"/>
  <c r="AY197" i="12"/>
  <c r="AY198" i="12"/>
  <c r="AY199" i="12"/>
  <c r="AY200" i="12"/>
  <c r="AY201" i="12"/>
  <c r="AY202" i="12"/>
  <c r="AY203" i="12"/>
  <c r="AY204" i="12"/>
  <c r="AY205" i="12"/>
  <c r="AY206" i="12"/>
  <c r="AY207" i="12"/>
  <c r="AY208" i="12"/>
  <c r="AY209" i="12"/>
  <c r="AY210" i="12"/>
  <c r="AY211" i="12"/>
  <c r="AY212" i="12"/>
  <c r="AY213" i="12"/>
  <c r="AY214" i="12"/>
  <c r="AY215" i="12"/>
  <c r="AY216" i="12"/>
  <c r="AY217" i="12"/>
  <c r="AY218" i="12"/>
  <c r="AY219" i="12"/>
  <c r="AY220" i="12"/>
  <c r="AY221" i="12"/>
  <c r="AY222" i="12"/>
  <c r="AY223" i="12"/>
  <c r="AY224" i="12"/>
  <c r="AY225" i="12"/>
  <c r="AY226" i="12"/>
  <c r="AY227" i="12"/>
  <c r="AY228" i="12"/>
  <c r="AY229" i="12"/>
  <c r="AY230" i="12"/>
  <c r="AY231" i="12"/>
  <c r="AY232" i="12"/>
  <c r="AY233" i="12"/>
  <c r="AY234" i="12"/>
  <c r="AY235" i="12"/>
  <c r="AY236" i="12"/>
  <c r="AY237" i="12"/>
  <c r="AY238" i="12"/>
  <c r="AY239" i="12"/>
  <c r="AY240" i="12"/>
  <c r="AY241" i="12"/>
  <c r="AY242" i="12"/>
  <c r="AY243" i="12"/>
  <c r="AY244" i="12"/>
  <c r="AY245" i="12"/>
  <c r="AY246" i="12"/>
  <c r="AY247" i="12"/>
  <c r="AY248" i="12"/>
  <c r="AY249" i="12"/>
  <c r="AY250" i="12"/>
  <c r="AY251" i="12"/>
  <c r="AY252" i="12"/>
  <c r="AY253" i="12"/>
  <c r="AY254" i="12"/>
  <c r="AY255" i="12"/>
  <c r="AY256" i="12"/>
  <c r="AY257" i="12"/>
  <c r="AY258" i="12"/>
  <c r="AY259" i="12"/>
  <c r="AY260" i="12"/>
  <c r="AY261" i="12"/>
  <c r="AY262" i="12"/>
  <c r="AY263" i="12"/>
  <c r="AY264" i="12"/>
  <c r="AY265" i="12"/>
  <c r="AY266" i="12"/>
  <c r="AY267" i="12"/>
  <c r="AY268" i="12"/>
  <c r="AY269" i="12"/>
  <c r="AY270" i="12"/>
  <c r="AY271" i="12"/>
  <c r="AY272" i="12"/>
  <c r="AY273" i="12"/>
  <c r="AY274" i="12"/>
  <c r="AY275" i="12"/>
  <c r="AY276" i="12"/>
  <c r="AY277" i="12"/>
  <c r="AY278" i="12"/>
  <c r="AY279" i="12"/>
  <c r="AY280" i="12"/>
  <c r="AY281" i="12"/>
  <c r="AY282" i="12"/>
  <c r="AY283" i="12"/>
  <c r="AY284" i="12"/>
  <c r="AY285" i="12"/>
  <c r="AY286" i="12"/>
  <c r="AY287" i="12"/>
  <c r="AX288" i="12"/>
  <c r="AX289" i="12"/>
  <c r="AX290" i="12"/>
  <c r="AX291" i="12"/>
  <c r="AX292" i="12"/>
  <c r="AX293" i="12"/>
  <c r="AX294" i="12"/>
  <c r="AX295" i="12"/>
  <c r="AX296" i="12"/>
  <c r="AX297" i="12"/>
  <c r="AX298" i="12"/>
  <c r="AX299" i="12"/>
  <c r="AX300" i="12"/>
  <c r="AX301" i="12"/>
  <c r="AX302" i="12"/>
  <c r="AX303" i="12"/>
  <c r="AX304" i="12"/>
  <c r="AX305" i="12"/>
  <c r="AX306" i="12"/>
  <c r="AX2" i="12"/>
  <c r="AX3" i="12"/>
  <c r="AX4" i="12"/>
  <c r="AX5" i="12"/>
  <c r="AX6" i="12"/>
  <c r="AX7" i="12"/>
  <c r="AX8" i="12"/>
  <c r="AX9" i="12"/>
  <c r="AX10" i="12"/>
  <c r="AX11" i="12"/>
  <c r="AX12" i="12"/>
  <c r="AX13" i="12"/>
  <c r="AX14" i="12"/>
  <c r="AX15" i="12"/>
  <c r="AX16" i="12"/>
  <c r="AX17" i="12"/>
  <c r="AX18" i="12"/>
  <c r="AX19" i="12"/>
  <c r="AX20" i="12"/>
  <c r="AX21" i="12"/>
  <c r="AX22" i="12"/>
  <c r="AX23" i="12"/>
  <c r="AX24" i="12"/>
  <c r="AX25" i="12"/>
  <c r="AX26" i="12"/>
  <c r="AX27" i="12"/>
  <c r="AX28" i="12"/>
  <c r="AX29" i="12"/>
  <c r="AX30" i="12"/>
  <c r="AX31" i="12"/>
  <c r="AX32" i="12"/>
  <c r="AX33" i="12"/>
  <c r="AX34" i="12"/>
  <c r="AX35" i="12"/>
  <c r="AX36" i="12"/>
  <c r="AX37" i="12"/>
  <c r="AX38" i="12"/>
  <c r="AX39" i="12"/>
  <c r="AX40" i="12"/>
  <c r="AX41" i="12"/>
  <c r="AX42" i="12"/>
  <c r="AX43" i="12"/>
  <c r="AX44" i="12"/>
  <c r="AX45" i="12"/>
  <c r="AX46" i="12"/>
  <c r="AX47" i="12"/>
  <c r="AX48" i="12"/>
  <c r="AX49" i="12"/>
  <c r="AX50" i="12"/>
  <c r="AX51" i="12"/>
  <c r="AX52" i="12"/>
  <c r="AX53" i="12"/>
  <c r="AX54" i="12"/>
  <c r="AX55" i="12"/>
  <c r="AX56" i="12"/>
  <c r="AX57" i="12"/>
  <c r="AX58" i="12"/>
  <c r="AX59" i="12"/>
  <c r="AX60" i="12"/>
  <c r="AX61" i="12"/>
  <c r="AX62" i="12"/>
  <c r="AX63" i="12"/>
  <c r="AX64" i="12"/>
  <c r="AX65" i="12"/>
  <c r="AX66" i="12"/>
  <c r="AX67" i="12"/>
  <c r="AX68" i="12"/>
  <c r="AX69" i="12"/>
  <c r="AX70" i="12"/>
  <c r="AX71" i="12"/>
  <c r="AX72" i="12"/>
  <c r="AX73" i="12"/>
  <c r="AX74" i="12"/>
  <c r="AX75" i="12"/>
  <c r="AX76" i="12"/>
  <c r="AX77" i="12"/>
  <c r="AX78" i="12"/>
  <c r="AX79" i="12"/>
  <c r="AX80" i="12"/>
  <c r="AX81" i="12"/>
  <c r="AX82" i="12"/>
  <c r="AX83" i="12"/>
  <c r="AX84" i="12"/>
  <c r="AX85" i="12"/>
  <c r="AX86" i="12"/>
  <c r="AX87" i="12"/>
  <c r="AX88" i="12"/>
  <c r="AX89" i="12"/>
  <c r="AX90" i="12"/>
  <c r="AX91" i="12"/>
  <c r="AX92" i="12"/>
  <c r="AX93" i="12"/>
  <c r="AX94" i="12"/>
  <c r="AX95" i="12"/>
  <c r="AX96" i="12"/>
  <c r="AX97" i="12"/>
  <c r="AX98" i="12"/>
  <c r="AX99" i="12"/>
  <c r="AX100" i="12"/>
  <c r="AX101" i="12"/>
  <c r="AX102" i="12"/>
  <c r="AX103" i="12"/>
  <c r="AX104" i="12"/>
  <c r="AX105" i="12"/>
  <c r="AX106" i="12"/>
  <c r="AX107" i="12"/>
  <c r="AX108" i="12"/>
  <c r="AX109" i="12"/>
  <c r="AX110" i="12"/>
  <c r="AX111" i="12"/>
  <c r="AX112" i="12"/>
  <c r="AX113" i="12"/>
  <c r="AX114" i="12"/>
  <c r="AX115" i="12"/>
  <c r="AX116" i="12"/>
  <c r="AX117" i="12"/>
  <c r="AX118" i="12"/>
  <c r="AX119" i="12"/>
  <c r="AX120" i="12"/>
  <c r="AX121" i="12"/>
  <c r="AX122" i="12"/>
  <c r="AX123" i="12"/>
  <c r="AX124" i="12"/>
  <c r="AX125" i="12"/>
  <c r="AX126" i="12"/>
  <c r="AX127" i="12"/>
  <c r="AX128" i="12"/>
  <c r="AX129" i="12"/>
  <c r="AX130" i="12"/>
  <c r="AX131" i="12"/>
  <c r="AX132" i="12"/>
  <c r="AX133" i="12"/>
  <c r="AX134" i="12"/>
  <c r="AX135" i="12"/>
  <c r="AX136" i="12"/>
  <c r="AX137" i="12"/>
  <c r="AX138" i="12"/>
  <c r="AX139" i="12"/>
  <c r="AX140" i="12"/>
  <c r="AX141" i="12"/>
  <c r="AX142" i="12"/>
  <c r="AX143" i="12"/>
  <c r="AX144" i="12"/>
  <c r="AX145" i="12"/>
  <c r="AX146" i="12"/>
  <c r="AX147" i="12"/>
  <c r="AX148" i="12"/>
  <c r="AX149" i="12"/>
  <c r="AX150" i="12"/>
  <c r="AX151" i="12"/>
  <c r="AX152" i="12"/>
  <c r="AX153" i="12"/>
  <c r="AX154" i="12"/>
  <c r="AX155" i="12"/>
  <c r="AX156" i="12"/>
  <c r="AX157" i="12"/>
  <c r="AX158" i="12"/>
  <c r="AX159" i="12"/>
  <c r="AX160" i="12"/>
  <c r="AX161" i="12"/>
  <c r="AX162" i="12"/>
  <c r="AX163" i="12"/>
  <c r="AX164" i="12"/>
  <c r="AX165" i="12"/>
  <c r="AX166" i="12"/>
  <c r="AX167" i="12"/>
  <c r="AX168" i="12"/>
  <c r="AX169" i="12"/>
  <c r="AX170" i="12"/>
  <c r="AX171" i="12"/>
  <c r="AX172" i="12"/>
  <c r="AX173" i="12"/>
  <c r="AX174" i="12"/>
  <c r="AX175" i="12"/>
  <c r="AX176" i="12"/>
  <c r="AX177" i="12"/>
  <c r="AX178" i="12"/>
  <c r="AX179" i="12"/>
  <c r="AX180" i="12"/>
  <c r="AX181" i="12"/>
  <c r="AX182" i="12"/>
  <c r="AX183" i="12"/>
  <c r="AX184" i="12"/>
  <c r="AX185" i="12"/>
  <c r="AX186" i="12"/>
  <c r="AX187" i="12"/>
  <c r="AX188" i="12"/>
  <c r="AX189" i="12"/>
  <c r="AX190" i="12"/>
  <c r="AX191" i="12"/>
  <c r="AX192" i="12"/>
  <c r="AX193" i="12"/>
  <c r="AX194" i="12"/>
  <c r="AX195" i="12"/>
  <c r="AX196" i="12"/>
  <c r="AX197" i="12"/>
  <c r="AX198" i="12"/>
  <c r="AX199" i="12"/>
  <c r="AX200" i="12"/>
  <c r="AX201" i="12"/>
  <c r="AX202" i="12"/>
  <c r="AX203" i="12"/>
  <c r="AX204" i="12"/>
  <c r="AX205" i="12"/>
  <c r="AX206" i="12"/>
  <c r="AX207" i="12"/>
  <c r="AX208" i="12"/>
  <c r="AX209" i="12"/>
  <c r="AX210" i="12"/>
  <c r="AX211" i="12"/>
  <c r="AX212" i="12"/>
  <c r="AX213" i="12"/>
  <c r="AX214" i="12"/>
  <c r="AX215" i="12"/>
  <c r="AX216" i="12"/>
  <c r="AX217" i="12"/>
  <c r="AX218" i="12"/>
  <c r="AX219" i="12"/>
  <c r="AX220" i="12"/>
  <c r="AX221" i="12"/>
  <c r="AX222" i="12"/>
  <c r="AX223" i="12"/>
  <c r="AX224" i="12"/>
  <c r="AX225" i="12"/>
  <c r="AX226" i="12"/>
  <c r="AX227" i="12"/>
  <c r="AX228" i="12"/>
  <c r="AX229" i="12"/>
  <c r="AX230" i="12"/>
  <c r="AX231" i="12"/>
  <c r="AX232" i="12"/>
  <c r="AX233" i="12"/>
  <c r="AX234" i="12"/>
  <c r="AX235" i="12"/>
  <c r="AX236" i="12"/>
  <c r="AX237" i="12"/>
  <c r="AX238" i="12"/>
  <c r="AX239" i="12"/>
  <c r="AX240" i="12"/>
  <c r="AX241" i="12"/>
  <c r="AX242" i="12"/>
  <c r="AX243" i="12"/>
  <c r="AX244" i="12"/>
  <c r="AX245" i="12"/>
  <c r="AX246" i="12"/>
  <c r="AX247" i="12"/>
  <c r="AX248" i="12"/>
  <c r="AX249" i="12"/>
  <c r="AX250" i="12"/>
  <c r="AX251" i="12"/>
  <c r="AX252" i="12"/>
  <c r="AX253" i="12"/>
  <c r="AX254" i="12"/>
  <c r="AX255" i="12"/>
  <c r="AX256" i="12"/>
  <c r="AX257" i="12"/>
  <c r="AX258" i="12"/>
  <c r="AX259" i="12"/>
  <c r="AX260" i="12"/>
  <c r="AX261" i="12"/>
  <c r="AX262" i="12"/>
  <c r="AX263" i="12"/>
  <c r="AX264" i="12"/>
  <c r="AX265" i="12"/>
  <c r="AX266" i="12"/>
  <c r="AX267" i="12"/>
  <c r="AX268" i="12"/>
  <c r="AX269" i="12"/>
  <c r="AX270" i="12"/>
  <c r="AX271" i="12"/>
  <c r="AX272" i="12"/>
  <c r="AX273" i="12"/>
  <c r="AX274" i="12"/>
  <c r="AX275" i="12"/>
  <c r="AX276" i="12"/>
  <c r="AX277" i="12"/>
  <c r="AX278" i="12"/>
  <c r="AX279" i="12"/>
  <c r="AX280" i="12"/>
  <c r="AX281" i="12"/>
  <c r="AX282" i="12"/>
  <c r="AX283" i="12"/>
  <c r="AX284" i="12"/>
  <c r="AX285" i="12"/>
  <c r="AX286" i="12"/>
  <c r="AX287" i="12"/>
  <c r="R473" i="12"/>
  <c r="O524" i="12" s="1"/>
  <c r="R472" i="12"/>
  <c r="R471" i="12"/>
  <c r="R470" i="12"/>
  <c r="R469" i="12"/>
  <c r="R468" i="12"/>
  <c r="R467" i="12"/>
  <c r="R466" i="12"/>
  <c r="R465" i="12"/>
  <c r="R464" i="12"/>
  <c r="R463" i="12"/>
  <c r="R462" i="12"/>
  <c r="R461" i="12"/>
  <c r="R460" i="12"/>
  <c r="R459" i="12"/>
  <c r="R458" i="12"/>
  <c r="R457" i="12"/>
  <c r="O494" i="12" s="1"/>
  <c r="R456" i="12"/>
  <c r="R455" i="12"/>
  <c r="R454" i="12"/>
  <c r="R453" i="12"/>
  <c r="O490" i="12" s="1"/>
  <c r="R452" i="12"/>
  <c r="R451" i="12"/>
  <c r="R450" i="12"/>
  <c r="R449" i="12"/>
  <c r="O481" i="12" s="1"/>
  <c r="R448" i="12"/>
  <c r="R447" i="12"/>
  <c r="R446" i="12"/>
  <c r="R445" i="12"/>
  <c r="O477" i="12" s="1"/>
  <c r="R444" i="12"/>
  <c r="R443" i="12"/>
  <c r="R442" i="12"/>
  <c r="R441" i="12"/>
  <c r="R440" i="12"/>
  <c r="R439" i="12"/>
  <c r="R438" i="12"/>
  <c r="R437" i="12"/>
  <c r="R436" i="12"/>
  <c r="R435" i="12"/>
  <c r="R434" i="12"/>
  <c r="R433" i="12"/>
  <c r="R432" i="12"/>
  <c r="R431" i="12"/>
  <c r="R430" i="12"/>
  <c r="R429" i="12"/>
  <c r="R428" i="12"/>
  <c r="R427" i="12"/>
  <c r="R426" i="12"/>
  <c r="R425" i="12"/>
  <c r="R424" i="12"/>
  <c r="R423" i="12"/>
  <c r="R422" i="12"/>
  <c r="R421" i="12"/>
  <c r="R420" i="12"/>
  <c r="R419" i="12"/>
  <c r="R418" i="12"/>
  <c r="R417" i="12"/>
  <c r="R416" i="12"/>
  <c r="R415" i="12"/>
  <c r="R414" i="12"/>
  <c r="R413" i="12"/>
  <c r="R412" i="12"/>
  <c r="R411" i="12"/>
  <c r="R410" i="12"/>
  <c r="R409" i="12"/>
  <c r="R408" i="12"/>
  <c r="R407" i="12"/>
  <c r="R406" i="12"/>
  <c r="R405" i="12"/>
  <c r="R404" i="12"/>
  <c r="R403" i="12"/>
  <c r="R402" i="12"/>
  <c r="R401" i="12"/>
  <c r="R400" i="12"/>
  <c r="R399" i="12"/>
  <c r="R398" i="12"/>
  <c r="R397" i="12"/>
  <c r="R396" i="12"/>
  <c r="R395" i="12"/>
  <c r="R394" i="12"/>
  <c r="R393" i="12"/>
  <c r="R392" i="12"/>
  <c r="R391" i="12"/>
  <c r="R390" i="12"/>
  <c r="R389" i="12"/>
  <c r="R388" i="12"/>
  <c r="R387" i="12"/>
  <c r="R386" i="12"/>
  <c r="R385" i="12"/>
  <c r="R384" i="12"/>
  <c r="R383" i="12"/>
  <c r="R382" i="12"/>
  <c r="R381" i="12"/>
  <c r="R380" i="12"/>
  <c r="R379" i="12"/>
  <c r="R378" i="12"/>
  <c r="R377" i="12"/>
  <c r="R376" i="12"/>
  <c r="R375" i="12"/>
  <c r="R374" i="12"/>
  <c r="R373" i="12"/>
  <c r="R372" i="12"/>
  <c r="R371" i="12"/>
  <c r="R370" i="12"/>
  <c r="R369" i="12"/>
  <c r="R368" i="12"/>
  <c r="R367" i="12"/>
  <c r="R366" i="12"/>
  <c r="R365" i="12"/>
  <c r="R364" i="12"/>
  <c r="R363" i="12"/>
  <c r="R362" i="12"/>
  <c r="R361" i="12"/>
  <c r="R360" i="12"/>
  <c r="R359" i="12"/>
  <c r="R358" i="12"/>
  <c r="R357" i="12"/>
  <c r="R356" i="12"/>
  <c r="R355" i="12"/>
  <c r="R354" i="12"/>
  <c r="R353" i="12"/>
  <c r="R352" i="12"/>
  <c r="R351" i="12"/>
  <c r="R350" i="12"/>
  <c r="R349" i="12"/>
  <c r="R348" i="12"/>
  <c r="R347" i="12"/>
  <c r="R346" i="12"/>
  <c r="R345" i="12"/>
  <c r="R344" i="12"/>
  <c r="R343" i="12"/>
  <c r="R342" i="12"/>
  <c r="R341" i="12"/>
  <c r="R340" i="12"/>
  <c r="R339" i="12"/>
  <c r="R338" i="12"/>
  <c r="R337" i="12"/>
  <c r="R336" i="12"/>
  <c r="R335" i="12"/>
  <c r="R334" i="12"/>
  <c r="R333" i="12"/>
  <c r="R332" i="12"/>
  <c r="R331" i="12"/>
  <c r="R330" i="12"/>
  <c r="R329" i="12"/>
  <c r="R328" i="12"/>
  <c r="R327" i="12"/>
  <c r="R326" i="12"/>
  <c r="R325" i="12"/>
  <c r="R324" i="12"/>
  <c r="R323" i="12"/>
  <c r="R322" i="12"/>
  <c r="R321" i="12"/>
  <c r="R320" i="12"/>
  <c r="R319" i="12"/>
  <c r="R318" i="12"/>
  <c r="R317" i="12"/>
  <c r="R316" i="12"/>
  <c r="R315" i="12"/>
  <c r="R314" i="12"/>
  <c r="R313" i="12"/>
  <c r="R312" i="12"/>
  <c r="R311" i="12"/>
  <c r="R310" i="12"/>
  <c r="R309" i="12"/>
  <c r="R308" i="12"/>
  <c r="R307" i="12"/>
  <c r="R306" i="12"/>
  <c r="R305" i="12"/>
  <c r="R304" i="12"/>
  <c r="R303" i="12"/>
  <c r="R302" i="12"/>
  <c r="R301" i="12"/>
  <c r="R300" i="12"/>
  <c r="R299" i="12"/>
  <c r="R298" i="12"/>
  <c r="R297" i="12"/>
  <c r="R296" i="12"/>
  <c r="R295" i="12"/>
  <c r="R294" i="12"/>
  <c r="R293" i="12"/>
  <c r="R292" i="12"/>
  <c r="R291" i="12"/>
  <c r="R290" i="12"/>
  <c r="R289" i="12"/>
  <c r="R288" i="12"/>
  <c r="R287" i="12"/>
  <c r="R286" i="12"/>
  <c r="R285" i="12"/>
  <c r="R284" i="12"/>
  <c r="R283" i="12"/>
  <c r="R282" i="12"/>
  <c r="R281" i="12"/>
  <c r="R280" i="12"/>
  <c r="R279" i="12"/>
  <c r="R278" i="12"/>
  <c r="R277" i="12"/>
  <c r="R276" i="12"/>
  <c r="R275" i="12"/>
  <c r="R274" i="12"/>
  <c r="R273" i="12"/>
  <c r="R272" i="12"/>
  <c r="R271" i="12"/>
  <c r="R270" i="12"/>
  <c r="R269" i="12"/>
  <c r="R268" i="12"/>
  <c r="R267" i="12"/>
  <c r="R266" i="12"/>
  <c r="R265" i="12"/>
  <c r="R264" i="12"/>
  <c r="R263" i="12"/>
  <c r="R262" i="12"/>
  <c r="R261" i="12"/>
  <c r="R260" i="12"/>
  <c r="R259" i="12"/>
  <c r="R258" i="12"/>
  <c r="R257" i="12"/>
  <c r="R256" i="12"/>
  <c r="R255" i="12"/>
  <c r="R254" i="12"/>
  <c r="R253" i="12"/>
  <c r="R252" i="12"/>
  <c r="R251" i="12"/>
  <c r="R250" i="12"/>
  <c r="R249" i="12"/>
  <c r="R248" i="12"/>
  <c r="R247" i="12"/>
  <c r="R246" i="12"/>
  <c r="R245" i="12"/>
  <c r="R244" i="12"/>
  <c r="R243" i="12"/>
  <c r="R242" i="12"/>
  <c r="R241" i="12"/>
  <c r="R240" i="12"/>
  <c r="R239" i="12"/>
  <c r="R238" i="12"/>
  <c r="R237" i="12"/>
  <c r="R236" i="12"/>
  <c r="R235" i="12"/>
  <c r="R234" i="12"/>
  <c r="R233" i="12"/>
  <c r="R232" i="12"/>
  <c r="R231" i="12"/>
  <c r="R230" i="12"/>
  <c r="R229" i="12"/>
  <c r="R228" i="12"/>
  <c r="R227" i="12"/>
  <c r="R226" i="12"/>
  <c r="R225" i="12"/>
  <c r="R224" i="12"/>
  <c r="R223" i="12"/>
  <c r="R222" i="12"/>
  <c r="R221" i="12"/>
  <c r="R220" i="12"/>
  <c r="R219" i="12"/>
  <c r="R218" i="12"/>
  <c r="R217" i="12"/>
  <c r="R216" i="12"/>
  <c r="R215" i="12"/>
  <c r="R214" i="12"/>
  <c r="R213" i="12"/>
  <c r="R212" i="12"/>
  <c r="R211" i="12"/>
  <c r="R210" i="12"/>
  <c r="R209" i="12"/>
  <c r="R208" i="12"/>
  <c r="R207" i="12"/>
  <c r="R206" i="12"/>
  <c r="R205" i="12"/>
  <c r="R204" i="12"/>
  <c r="R203" i="12"/>
  <c r="R202" i="12"/>
  <c r="R201" i="12"/>
  <c r="R200" i="12"/>
  <c r="R199" i="12"/>
  <c r="R198" i="12"/>
  <c r="R197" i="12"/>
  <c r="R196" i="12"/>
  <c r="R195" i="12"/>
  <c r="R194" i="12"/>
  <c r="R193" i="12"/>
  <c r="R192" i="12"/>
  <c r="R191" i="12"/>
  <c r="R190" i="12"/>
  <c r="R189" i="12"/>
  <c r="R188" i="12"/>
  <c r="R187" i="12"/>
  <c r="R186" i="12"/>
  <c r="R185" i="12"/>
  <c r="R184" i="12"/>
  <c r="R183" i="12"/>
  <c r="R182" i="12"/>
  <c r="R181" i="12"/>
  <c r="R180" i="12"/>
  <c r="R179" i="12"/>
  <c r="R178" i="12"/>
  <c r="R177" i="12"/>
  <c r="R176" i="12"/>
  <c r="R175" i="12"/>
  <c r="R174" i="12"/>
  <c r="R173" i="12"/>
  <c r="R172" i="12"/>
  <c r="R171" i="12"/>
  <c r="R170" i="12"/>
  <c r="R169" i="12"/>
  <c r="R168" i="12"/>
  <c r="R167" i="12"/>
  <c r="R166" i="12"/>
  <c r="R165" i="12"/>
  <c r="R164" i="12"/>
  <c r="R163" i="12"/>
  <c r="R162" i="12"/>
  <c r="R161" i="12"/>
  <c r="R160" i="12"/>
  <c r="R159" i="12"/>
  <c r="R158" i="12"/>
  <c r="R157" i="12"/>
  <c r="R156" i="12"/>
  <c r="R155" i="12"/>
  <c r="R154" i="12"/>
  <c r="R153" i="12"/>
  <c r="R152" i="12"/>
  <c r="R151" i="12"/>
  <c r="R150" i="12"/>
  <c r="R149" i="12"/>
  <c r="R148" i="12"/>
  <c r="R147" i="12"/>
  <c r="R146" i="12"/>
  <c r="R145" i="12"/>
  <c r="R144" i="12"/>
  <c r="R143" i="12"/>
  <c r="R142" i="12"/>
  <c r="R141" i="12"/>
  <c r="R140" i="12"/>
  <c r="R139" i="12"/>
  <c r="R138" i="12"/>
  <c r="R137" i="12"/>
  <c r="R136" i="12"/>
  <c r="R135" i="12"/>
  <c r="R134" i="12"/>
  <c r="R133" i="12"/>
  <c r="R132" i="12"/>
  <c r="R131" i="12"/>
  <c r="R130" i="12"/>
  <c r="R129" i="12"/>
  <c r="R128" i="12"/>
  <c r="R127" i="12"/>
  <c r="R126" i="12"/>
  <c r="R125" i="12"/>
  <c r="R124" i="12"/>
  <c r="R123" i="12"/>
  <c r="R122" i="12"/>
  <c r="R121" i="12"/>
  <c r="R120" i="12"/>
  <c r="R119" i="12"/>
  <c r="R118" i="12"/>
  <c r="R117" i="12"/>
  <c r="R116" i="12"/>
  <c r="R115" i="12"/>
  <c r="R114" i="12"/>
  <c r="R113" i="12"/>
  <c r="R112" i="12"/>
  <c r="R111" i="12"/>
  <c r="R110" i="12"/>
  <c r="R109" i="12"/>
  <c r="R108" i="12"/>
  <c r="R107" i="12"/>
  <c r="R106" i="12"/>
  <c r="R105" i="12"/>
  <c r="R104" i="12"/>
  <c r="R103" i="12"/>
  <c r="R102" i="12"/>
  <c r="R101" i="12"/>
  <c r="R100" i="12"/>
  <c r="R99" i="12"/>
  <c r="R98" i="12"/>
  <c r="R97" i="12"/>
  <c r="R96" i="12"/>
  <c r="R95" i="12"/>
  <c r="R94" i="12"/>
  <c r="R93" i="12"/>
  <c r="R92" i="12"/>
  <c r="R91" i="12"/>
  <c r="R90" i="12"/>
  <c r="R89" i="12"/>
  <c r="R88" i="12"/>
  <c r="R87" i="12"/>
  <c r="R86" i="12"/>
  <c r="R85" i="12"/>
  <c r="R84" i="12"/>
  <c r="R83" i="12"/>
  <c r="R82" i="12"/>
  <c r="R81" i="12"/>
  <c r="R80" i="12"/>
  <c r="R79" i="12"/>
  <c r="R78" i="12"/>
  <c r="R77" i="12"/>
  <c r="R76" i="12"/>
  <c r="R75" i="12"/>
  <c r="R74" i="12"/>
  <c r="R73" i="12"/>
  <c r="R72" i="12"/>
  <c r="R71" i="12"/>
  <c r="R70" i="12"/>
  <c r="R69" i="12"/>
  <c r="R68" i="12"/>
  <c r="R67" i="12"/>
  <c r="R66" i="12"/>
  <c r="R65" i="12"/>
  <c r="R64" i="12"/>
  <c r="R63" i="12"/>
  <c r="R62" i="12"/>
  <c r="R61" i="12"/>
  <c r="R60" i="12"/>
  <c r="R59" i="12"/>
  <c r="R58" i="12"/>
  <c r="R57" i="12"/>
  <c r="R56" i="12"/>
  <c r="R55" i="12"/>
  <c r="R54" i="12"/>
  <c r="R53" i="12"/>
  <c r="R52" i="12"/>
  <c r="R51" i="12"/>
  <c r="R50" i="12"/>
  <c r="R49" i="12"/>
  <c r="R48" i="12"/>
  <c r="R47" i="12"/>
  <c r="R46" i="12"/>
  <c r="R45" i="12"/>
  <c r="R44" i="12"/>
  <c r="R43" i="12"/>
  <c r="R42" i="12"/>
  <c r="R41" i="12"/>
  <c r="R40" i="12"/>
  <c r="R39" i="12"/>
  <c r="R38" i="12"/>
  <c r="R37" i="12"/>
  <c r="R36" i="12"/>
  <c r="R35" i="12"/>
  <c r="R34" i="12"/>
  <c r="R33" i="12"/>
  <c r="R32" i="12"/>
  <c r="R31" i="12"/>
  <c r="R30" i="12"/>
  <c r="R29" i="12"/>
  <c r="R28" i="12"/>
  <c r="R27" i="12"/>
  <c r="R26" i="12"/>
  <c r="R25" i="12"/>
  <c r="R24" i="12"/>
  <c r="R23" i="12"/>
  <c r="R22" i="12"/>
  <c r="R21" i="12"/>
  <c r="R20" i="12"/>
  <c r="R19" i="12"/>
  <c r="R18" i="12"/>
  <c r="R17" i="12"/>
  <c r="R16" i="12"/>
  <c r="R15" i="12"/>
  <c r="R14" i="12"/>
  <c r="R13" i="12"/>
  <c r="R12" i="12"/>
  <c r="R11" i="12"/>
  <c r="R10" i="12"/>
  <c r="R9" i="12"/>
  <c r="R8" i="12"/>
  <c r="R7" i="12"/>
  <c r="R6" i="12"/>
  <c r="R5" i="12"/>
  <c r="R4" i="12"/>
  <c r="R3" i="12"/>
  <c r="R2" i="12"/>
  <c r="AF2" i="12"/>
  <c r="AF3" i="12"/>
  <c r="AF4" i="12"/>
  <c r="AF5" i="12"/>
  <c r="AF6" i="12"/>
  <c r="AF7" i="12"/>
  <c r="AF8" i="12"/>
  <c r="AF9" i="12"/>
  <c r="AF10" i="12"/>
  <c r="AF11" i="12"/>
  <c r="AF12" i="12"/>
  <c r="AF13" i="12"/>
  <c r="AF14" i="12"/>
  <c r="AF15" i="12"/>
  <c r="AF16" i="12"/>
  <c r="AF17" i="12"/>
  <c r="AF18" i="12"/>
  <c r="AF19" i="12"/>
  <c r="AF20" i="12"/>
  <c r="AF21" i="12"/>
  <c r="AF22" i="12"/>
  <c r="AF23" i="12"/>
  <c r="AF24" i="12"/>
  <c r="AF25" i="12"/>
  <c r="AF26" i="12"/>
  <c r="AF27" i="12"/>
  <c r="AF28" i="12"/>
  <c r="AF29" i="12"/>
  <c r="AF30" i="12"/>
  <c r="AF31" i="12"/>
  <c r="AF32" i="12"/>
  <c r="AF33" i="12"/>
  <c r="AF34" i="12"/>
  <c r="AF35" i="12"/>
  <c r="AF36" i="12"/>
  <c r="AF37" i="12"/>
  <c r="AF38" i="12"/>
  <c r="AF39" i="12"/>
  <c r="AF40" i="12"/>
  <c r="AF41" i="12"/>
  <c r="AF42" i="12"/>
  <c r="AF43" i="12"/>
  <c r="AF44" i="12"/>
  <c r="AF45" i="12"/>
  <c r="AF46" i="12"/>
  <c r="AF47" i="12"/>
  <c r="AF48" i="12"/>
  <c r="AF49" i="12"/>
  <c r="AF50" i="12"/>
  <c r="AF51" i="12"/>
  <c r="AF52" i="12"/>
  <c r="AF53" i="12"/>
  <c r="AF54" i="12"/>
  <c r="AF55" i="12"/>
  <c r="AF56" i="12"/>
  <c r="AF57" i="12"/>
  <c r="AF58" i="12"/>
  <c r="AF59" i="12"/>
  <c r="AF60" i="12"/>
  <c r="AF61" i="12"/>
  <c r="AF62" i="12"/>
  <c r="AF63" i="12"/>
  <c r="AF64" i="12"/>
  <c r="AF65" i="12"/>
  <c r="AF66" i="12"/>
  <c r="AF67" i="12"/>
  <c r="AF68" i="12"/>
  <c r="AF69" i="12"/>
  <c r="AF70" i="12"/>
  <c r="AF71" i="12"/>
  <c r="AF72" i="12"/>
  <c r="AF73" i="12"/>
  <c r="AF74" i="12"/>
  <c r="AF75" i="12"/>
  <c r="AF76" i="12"/>
  <c r="AF77" i="12"/>
  <c r="AF78" i="12"/>
  <c r="AF79" i="12"/>
  <c r="AF80" i="12"/>
  <c r="AF81" i="12"/>
  <c r="AF82" i="12"/>
  <c r="AF83" i="12"/>
  <c r="AF84" i="12"/>
  <c r="AF85" i="12"/>
  <c r="AF86" i="12"/>
  <c r="AF87" i="12"/>
  <c r="AF88" i="12"/>
  <c r="AF89" i="12"/>
  <c r="AF90" i="12"/>
  <c r="AF91" i="12"/>
  <c r="AF92" i="12"/>
  <c r="AF93" i="12"/>
  <c r="AF94" i="12"/>
  <c r="AF95" i="12"/>
  <c r="AF96" i="12"/>
  <c r="AF97" i="12"/>
  <c r="AF98" i="12"/>
  <c r="AF99" i="12"/>
  <c r="AF100" i="12"/>
  <c r="AF101" i="12"/>
  <c r="AF102" i="12"/>
  <c r="AF103" i="12"/>
  <c r="AF104" i="12"/>
  <c r="AF105" i="12"/>
  <c r="AF106" i="12"/>
  <c r="AF107" i="12"/>
  <c r="AF108" i="12"/>
  <c r="AF109" i="12"/>
  <c r="AF110" i="12"/>
  <c r="AF111" i="12"/>
  <c r="AF112" i="12"/>
  <c r="AF113" i="12"/>
  <c r="AF114" i="12"/>
  <c r="AF115" i="12"/>
  <c r="AF116" i="12"/>
  <c r="AF117" i="12"/>
  <c r="AF118" i="12"/>
  <c r="AF119" i="12"/>
  <c r="AF120" i="12"/>
  <c r="AF121" i="12"/>
  <c r="AF122" i="12"/>
  <c r="AF123" i="12"/>
  <c r="AF124" i="12"/>
  <c r="AF125" i="12"/>
  <c r="AF126" i="12"/>
  <c r="AF127" i="12"/>
  <c r="AF128" i="12"/>
  <c r="AF129" i="12"/>
  <c r="AF130" i="12"/>
  <c r="AF131" i="12"/>
  <c r="AF132" i="12"/>
  <c r="AF133" i="12"/>
  <c r="AF134" i="12"/>
  <c r="AF135" i="12"/>
  <c r="AF136" i="12"/>
  <c r="AF137" i="12"/>
  <c r="AF138" i="12"/>
  <c r="AF139" i="12"/>
  <c r="AF140" i="12"/>
  <c r="AF141" i="12"/>
  <c r="AF142" i="12"/>
  <c r="AF143" i="12"/>
  <c r="AF144" i="12"/>
  <c r="AF145" i="12"/>
  <c r="AF146" i="12"/>
  <c r="AF147" i="12"/>
  <c r="AF148" i="12"/>
  <c r="AF149" i="12"/>
  <c r="AF150" i="12"/>
  <c r="AF151" i="12"/>
  <c r="AF152" i="12"/>
  <c r="AF153" i="12"/>
  <c r="AF154" i="12"/>
  <c r="AF155" i="12"/>
  <c r="AF156" i="12"/>
  <c r="AF157" i="12"/>
  <c r="AF158" i="12"/>
  <c r="AF159" i="12"/>
  <c r="AF160" i="12"/>
  <c r="AF161" i="12"/>
  <c r="AF162" i="12"/>
  <c r="AF163" i="12"/>
  <c r="AF164" i="12"/>
  <c r="AF165" i="12"/>
  <c r="AF166" i="12"/>
  <c r="AF167" i="12"/>
  <c r="AF168" i="12"/>
  <c r="AF169" i="12"/>
  <c r="AF170" i="12"/>
  <c r="AF171" i="12"/>
  <c r="AF172" i="12"/>
  <c r="AF173" i="12"/>
  <c r="AF174" i="12"/>
  <c r="AF175" i="12"/>
  <c r="AF176" i="12"/>
  <c r="AF177" i="12"/>
  <c r="AF178" i="12"/>
  <c r="AF179" i="12"/>
  <c r="AF180" i="12"/>
  <c r="AF181" i="12"/>
  <c r="AF182" i="12"/>
  <c r="AF183" i="12"/>
  <c r="AF184" i="12"/>
  <c r="AF185" i="12"/>
  <c r="AF186" i="12"/>
  <c r="AF187" i="12"/>
  <c r="AF188" i="12"/>
  <c r="AF189" i="12"/>
  <c r="AF190" i="12"/>
  <c r="AF191" i="12"/>
  <c r="AF192" i="12"/>
  <c r="AF193" i="12"/>
  <c r="AF194" i="12"/>
  <c r="AF195" i="12"/>
  <c r="AF196" i="12"/>
  <c r="AF197" i="12"/>
  <c r="AF198" i="12"/>
  <c r="AF199" i="12"/>
  <c r="AF200" i="12"/>
  <c r="AF201" i="12"/>
  <c r="AF202" i="12"/>
  <c r="AF203" i="12"/>
  <c r="AF204" i="12"/>
  <c r="AF205" i="12"/>
  <c r="AF206" i="12"/>
  <c r="AF207" i="12"/>
  <c r="AF208" i="12"/>
  <c r="AF209" i="12"/>
  <c r="AF210" i="12"/>
  <c r="AF211" i="12"/>
  <c r="AF212" i="12"/>
  <c r="AF213" i="12"/>
  <c r="AF214" i="12"/>
  <c r="AF215" i="12"/>
  <c r="AF216" i="12"/>
  <c r="AF217" i="12"/>
  <c r="AF218" i="12"/>
  <c r="AF219" i="12"/>
  <c r="AF220" i="12"/>
  <c r="AF221" i="12"/>
  <c r="AF222" i="12"/>
  <c r="AF223" i="12"/>
  <c r="AF224" i="12"/>
  <c r="AF225" i="12"/>
  <c r="AF226" i="12"/>
  <c r="AF227" i="12"/>
  <c r="AF228" i="12"/>
  <c r="AF229" i="12"/>
  <c r="AF230" i="12"/>
  <c r="AF231" i="12"/>
  <c r="AF232" i="12"/>
  <c r="AF233" i="12"/>
  <c r="AF234" i="12"/>
  <c r="AF235" i="12"/>
  <c r="AF236" i="12"/>
  <c r="AF237" i="12"/>
  <c r="AF238" i="12"/>
  <c r="AF239" i="12"/>
  <c r="AF240" i="12"/>
  <c r="AF241" i="12"/>
  <c r="AF242" i="12"/>
  <c r="AF243" i="12"/>
  <c r="AF244" i="12"/>
  <c r="AF245" i="12"/>
  <c r="AF246" i="12"/>
  <c r="AF247" i="12"/>
  <c r="AF248" i="12"/>
  <c r="AF249" i="12"/>
  <c r="AF250" i="12"/>
  <c r="AF251" i="12"/>
  <c r="AF252" i="12"/>
  <c r="AF253" i="12"/>
  <c r="AF254" i="12"/>
  <c r="AF255" i="12"/>
  <c r="AF256" i="12"/>
  <c r="AF257" i="12"/>
  <c r="AF258" i="12"/>
  <c r="AF259" i="12"/>
  <c r="AF260" i="12"/>
  <c r="AF261" i="12"/>
  <c r="AF262" i="12"/>
  <c r="AF263" i="12"/>
  <c r="AF264" i="12"/>
  <c r="AF265" i="12"/>
  <c r="AF266" i="12"/>
  <c r="AF267" i="12"/>
  <c r="AF268" i="12"/>
  <c r="AF269" i="12"/>
  <c r="AF270" i="12"/>
  <c r="AF271" i="12"/>
  <c r="AF272" i="12"/>
  <c r="AF273" i="12"/>
  <c r="AF274" i="12"/>
  <c r="AF275" i="12"/>
  <c r="AF276" i="12"/>
  <c r="AF277" i="12"/>
  <c r="AF278" i="12"/>
  <c r="AF279" i="12"/>
  <c r="AF280" i="12"/>
  <c r="AF281" i="12"/>
  <c r="AF282" i="12"/>
  <c r="AF283" i="12"/>
  <c r="AF284" i="12"/>
  <c r="AF285" i="12"/>
  <c r="AF286" i="12"/>
  <c r="AF287" i="12"/>
  <c r="AF288" i="12"/>
  <c r="AF289" i="12"/>
  <c r="AF290" i="12"/>
  <c r="AF291" i="12"/>
  <c r="AF292" i="12"/>
  <c r="AF293" i="12"/>
  <c r="AF294" i="12"/>
  <c r="AF295" i="12"/>
  <c r="AF296" i="12"/>
  <c r="AF297" i="12"/>
  <c r="AF298" i="12"/>
  <c r="AF299" i="12"/>
  <c r="AF300" i="12"/>
  <c r="AF301" i="12"/>
  <c r="AF302" i="12"/>
  <c r="AF303" i="12"/>
  <c r="AF304" i="12"/>
  <c r="AF305" i="12"/>
  <c r="AF306" i="12"/>
  <c r="AF307" i="12"/>
  <c r="AF308" i="12"/>
  <c r="AF309" i="12"/>
  <c r="AF310" i="12"/>
  <c r="AF311" i="12"/>
  <c r="AF312" i="12"/>
  <c r="AF313" i="12"/>
  <c r="AF314" i="12"/>
  <c r="AF315" i="12"/>
  <c r="AF316" i="12"/>
  <c r="AF317" i="12"/>
  <c r="AF318" i="12"/>
  <c r="AF319" i="12"/>
  <c r="AF320" i="12"/>
  <c r="AF321" i="12"/>
  <c r="AF322" i="12"/>
  <c r="AF323" i="12"/>
  <c r="AF324" i="12"/>
  <c r="AF325" i="12"/>
  <c r="AF326" i="12"/>
  <c r="AF327" i="12"/>
  <c r="AF328" i="12"/>
  <c r="AF329" i="12"/>
  <c r="AF330" i="12"/>
  <c r="AF331" i="12"/>
  <c r="AF332" i="12"/>
  <c r="AF333" i="12"/>
  <c r="AF334" i="12"/>
  <c r="AF335" i="12"/>
  <c r="AF336" i="12"/>
  <c r="AF337" i="12"/>
  <c r="AF338" i="12"/>
  <c r="AF339" i="12"/>
  <c r="AF340" i="12"/>
  <c r="AF341" i="12"/>
  <c r="AF342" i="12"/>
  <c r="AF343" i="12"/>
  <c r="AF344" i="12"/>
  <c r="AF345" i="12"/>
  <c r="AF346" i="12"/>
  <c r="AF347" i="12"/>
  <c r="AF348" i="12"/>
  <c r="AF349" i="12"/>
  <c r="AF350" i="12"/>
  <c r="AF351" i="12"/>
  <c r="AF352" i="12"/>
  <c r="AF353" i="12"/>
  <c r="AF354" i="12"/>
  <c r="AF355" i="12"/>
  <c r="AF356" i="12"/>
  <c r="AF357" i="12"/>
  <c r="AF358" i="12"/>
  <c r="AF359" i="12"/>
  <c r="AF360" i="12"/>
  <c r="AF361" i="12"/>
  <c r="AF362" i="12"/>
  <c r="AF363" i="12"/>
  <c r="AF364" i="12"/>
  <c r="AF365" i="12"/>
  <c r="AF366" i="12"/>
  <c r="AF367" i="12"/>
  <c r="AF368" i="12"/>
  <c r="AF369" i="12"/>
  <c r="AF370" i="12"/>
  <c r="AF371" i="12"/>
  <c r="AF372" i="12"/>
  <c r="AF373" i="12"/>
  <c r="AF374" i="12"/>
  <c r="AF375" i="12"/>
  <c r="AF376" i="12"/>
  <c r="AF377" i="12"/>
  <c r="AF378" i="12"/>
  <c r="AF379" i="12"/>
  <c r="AF380" i="12"/>
  <c r="AF381" i="12"/>
  <c r="AF382" i="12"/>
  <c r="AF383" i="12"/>
  <c r="AF384" i="12"/>
  <c r="AF385" i="12"/>
  <c r="AF386" i="12"/>
  <c r="AF387" i="12"/>
  <c r="AF388" i="12"/>
  <c r="AF389" i="12"/>
  <c r="AF390" i="12"/>
  <c r="AF391" i="12"/>
  <c r="AF392" i="12"/>
  <c r="AF393" i="12"/>
  <c r="AF394" i="12"/>
  <c r="AF395" i="12"/>
  <c r="AF396" i="12"/>
  <c r="AF397" i="12"/>
  <c r="AF398" i="12"/>
  <c r="AF399" i="12"/>
  <c r="AF400" i="12"/>
  <c r="AF401" i="12"/>
  <c r="AF402" i="12"/>
  <c r="AF403" i="12"/>
  <c r="AF404" i="12"/>
  <c r="AF405" i="12"/>
  <c r="AF406" i="12"/>
  <c r="AF407" i="12"/>
  <c r="AF408" i="12"/>
  <c r="AF409" i="12"/>
  <c r="AF410" i="12"/>
  <c r="AF411" i="12"/>
  <c r="AF412" i="12"/>
  <c r="AF413" i="12"/>
  <c r="AF414" i="12"/>
  <c r="AF415" i="12"/>
  <c r="AF416" i="12"/>
  <c r="AF417" i="12"/>
  <c r="AF418" i="12"/>
  <c r="AF419" i="12"/>
  <c r="AF420" i="12"/>
  <c r="AF421" i="12"/>
  <c r="AF422" i="12"/>
  <c r="AF423" i="12"/>
  <c r="AF424" i="12"/>
  <c r="AF425" i="12"/>
  <c r="AF426" i="12"/>
  <c r="AF427" i="12"/>
  <c r="AF428" i="12"/>
  <c r="AF429" i="12"/>
  <c r="AF430" i="12"/>
  <c r="AF431" i="12"/>
  <c r="AF432" i="12"/>
  <c r="AF433" i="12"/>
  <c r="AF434" i="12"/>
  <c r="AF435" i="12"/>
  <c r="AF436" i="12"/>
  <c r="AF437" i="12"/>
  <c r="AF438" i="12"/>
  <c r="AF439" i="12"/>
  <c r="AF440" i="12"/>
  <c r="AF441" i="12"/>
  <c r="AF442" i="12"/>
  <c r="AF443" i="12"/>
  <c r="AF444" i="12"/>
  <c r="AF445" i="12"/>
  <c r="AF446" i="12"/>
  <c r="AF447" i="12"/>
  <c r="AF448" i="12"/>
  <c r="AF449" i="12"/>
  <c r="AF450" i="12"/>
  <c r="AF451" i="12"/>
  <c r="AF452" i="12"/>
  <c r="AF453" i="12"/>
  <c r="AF454" i="12"/>
  <c r="AF455" i="12"/>
  <c r="AF456" i="12"/>
  <c r="AF457" i="12"/>
  <c r="AF458" i="12"/>
  <c r="AF459" i="12"/>
  <c r="AF460" i="12"/>
  <c r="AF461" i="12"/>
  <c r="AF462" i="12"/>
  <c r="AF463" i="12"/>
  <c r="AF464" i="12"/>
  <c r="AF465" i="12"/>
  <c r="AF466" i="12"/>
  <c r="AF467" i="12"/>
  <c r="AF468" i="12"/>
  <c r="AF469" i="12"/>
  <c r="AF470" i="12"/>
  <c r="AF471" i="12"/>
  <c r="AF472" i="12"/>
  <c r="AF473" i="12"/>
  <c r="AE2" i="12"/>
  <c r="AE3" i="12"/>
  <c r="AE4" i="12"/>
  <c r="AE5" i="12"/>
  <c r="AE6" i="12"/>
  <c r="AE7" i="12"/>
  <c r="AE8" i="12"/>
  <c r="AE9" i="12"/>
  <c r="AE10" i="12"/>
  <c r="AE11" i="12"/>
  <c r="AE12" i="12"/>
  <c r="AE13" i="12"/>
  <c r="AE14" i="12"/>
  <c r="AE15" i="12"/>
  <c r="AE16" i="12"/>
  <c r="AE17" i="12"/>
  <c r="AE18" i="12"/>
  <c r="AE19" i="12"/>
  <c r="AE20" i="12"/>
  <c r="AE21" i="12"/>
  <c r="AE22" i="12"/>
  <c r="AE23" i="12"/>
  <c r="AE24" i="12"/>
  <c r="AE25" i="12"/>
  <c r="AE26" i="12"/>
  <c r="AE27" i="12"/>
  <c r="AE28" i="12"/>
  <c r="AE29" i="12"/>
  <c r="AE30" i="12"/>
  <c r="AE31" i="12"/>
  <c r="AE32" i="12"/>
  <c r="AE33" i="12"/>
  <c r="AE34" i="12"/>
  <c r="AE35" i="12"/>
  <c r="AE36" i="12"/>
  <c r="AE37" i="12"/>
  <c r="AE38" i="12"/>
  <c r="AE39" i="12"/>
  <c r="AE40" i="12"/>
  <c r="AE41" i="12"/>
  <c r="AE42" i="12"/>
  <c r="AE43" i="12"/>
  <c r="AE44" i="12"/>
  <c r="AE45" i="12"/>
  <c r="AE46" i="12"/>
  <c r="AE47" i="12"/>
  <c r="AE48" i="12"/>
  <c r="AE49" i="12"/>
  <c r="AE50" i="12"/>
  <c r="AE51" i="12"/>
  <c r="AE52" i="12"/>
  <c r="AE53" i="12"/>
  <c r="AE54" i="12"/>
  <c r="AE55" i="12"/>
  <c r="AE56" i="12"/>
  <c r="AE57" i="12"/>
  <c r="AE58" i="12"/>
  <c r="AE59" i="12"/>
  <c r="AE60" i="12"/>
  <c r="AE61" i="12"/>
  <c r="AE62" i="12"/>
  <c r="AE63" i="12"/>
  <c r="AE64" i="12"/>
  <c r="AE65" i="12"/>
  <c r="AE66" i="12"/>
  <c r="AE67" i="12"/>
  <c r="AE68" i="12"/>
  <c r="AE69" i="12"/>
  <c r="AE70" i="12"/>
  <c r="AE71" i="12"/>
  <c r="AE72" i="12"/>
  <c r="AE73" i="12"/>
  <c r="AE74" i="12"/>
  <c r="AE75" i="12"/>
  <c r="AE76" i="12"/>
  <c r="AE77" i="12"/>
  <c r="AE78" i="12"/>
  <c r="AE79" i="12"/>
  <c r="AE80" i="12"/>
  <c r="AE81" i="12"/>
  <c r="AE82" i="12"/>
  <c r="AE83" i="12"/>
  <c r="AE84" i="12"/>
  <c r="AE85" i="12"/>
  <c r="AE86" i="12"/>
  <c r="AE87" i="12"/>
  <c r="AE88" i="12"/>
  <c r="AE89" i="12"/>
  <c r="AE90" i="12"/>
  <c r="AE91" i="12"/>
  <c r="AE92" i="12"/>
  <c r="AE93" i="12"/>
  <c r="AE94" i="12"/>
  <c r="AE95" i="12"/>
  <c r="AE96" i="12"/>
  <c r="AE97" i="12"/>
  <c r="AE98" i="12"/>
  <c r="AE99" i="12"/>
  <c r="AE100" i="12"/>
  <c r="AE101" i="12"/>
  <c r="AE102" i="12"/>
  <c r="AE103" i="12"/>
  <c r="AE104" i="12"/>
  <c r="AE105" i="12"/>
  <c r="AE106" i="12"/>
  <c r="AE107" i="12"/>
  <c r="AE108" i="12"/>
  <c r="AE109" i="12"/>
  <c r="AE110" i="12"/>
  <c r="AE111" i="12"/>
  <c r="AE112" i="12"/>
  <c r="AE113" i="12"/>
  <c r="AE114" i="12"/>
  <c r="AE115" i="12"/>
  <c r="AE116" i="12"/>
  <c r="AE117" i="12"/>
  <c r="AE118" i="12"/>
  <c r="AE119" i="12"/>
  <c r="AE120" i="12"/>
  <c r="AE121" i="12"/>
  <c r="AE122" i="12"/>
  <c r="AE123" i="12"/>
  <c r="AE124" i="12"/>
  <c r="AE125" i="12"/>
  <c r="AE126" i="12"/>
  <c r="AE127" i="12"/>
  <c r="AE128" i="12"/>
  <c r="AE129" i="12"/>
  <c r="AE130" i="12"/>
  <c r="AE131" i="12"/>
  <c r="AE132" i="12"/>
  <c r="AE133" i="12"/>
  <c r="AE134" i="12"/>
  <c r="AE135" i="12"/>
  <c r="AE136" i="12"/>
  <c r="AE137" i="12"/>
  <c r="AE138" i="12"/>
  <c r="AE139" i="12"/>
  <c r="AE140" i="12"/>
  <c r="AE141" i="12"/>
  <c r="AE142" i="12"/>
  <c r="AE143" i="12"/>
  <c r="AE144" i="12"/>
  <c r="AE145" i="12"/>
  <c r="AE146" i="12"/>
  <c r="AE147" i="12"/>
  <c r="AE148" i="12"/>
  <c r="AE149" i="12"/>
  <c r="AE150" i="12"/>
  <c r="AE151" i="12"/>
  <c r="AE152" i="12"/>
  <c r="AE153" i="12"/>
  <c r="AE154" i="12"/>
  <c r="AE155" i="12"/>
  <c r="AE156" i="12"/>
  <c r="AE157" i="12"/>
  <c r="AE158" i="12"/>
  <c r="AE159" i="12"/>
  <c r="AE160" i="12"/>
  <c r="AE161" i="12"/>
  <c r="AE162" i="12"/>
  <c r="AE163" i="12"/>
  <c r="AE164" i="12"/>
  <c r="AE165" i="12"/>
  <c r="AE166" i="12"/>
  <c r="AE167" i="12"/>
  <c r="AE168" i="12"/>
  <c r="AE169" i="12"/>
  <c r="AE170" i="12"/>
  <c r="AE171" i="12"/>
  <c r="AE172" i="12"/>
  <c r="AE173" i="12"/>
  <c r="AE174" i="12"/>
  <c r="AE175" i="12"/>
  <c r="AE176" i="12"/>
  <c r="AE177" i="12"/>
  <c r="AE178" i="12"/>
  <c r="AE179" i="12"/>
  <c r="AE180" i="12"/>
  <c r="AE181" i="12"/>
  <c r="AE182" i="12"/>
  <c r="AE183" i="12"/>
  <c r="AE184" i="12"/>
  <c r="AE185" i="12"/>
  <c r="AE186" i="12"/>
  <c r="AE187" i="12"/>
  <c r="AE188" i="12"/>
  <c r="AE189" i="12"/>
  <c r="AE190" i="12"/>
  <c r="AE191" i="12"/>
  <c r="AE192" i="12"/>
  <c r="AE193" i="12"/>
  <c r="AE194" i="12"/>
  <c r="AE195" i="12"/>
  <c r="AE196" i="12"/>
  <c r="AE197" i="12"/>
  <c r="AE198" i="12"/>
  <c r="AE199" i="12"/>
  <c r="AE200" i="12"/>
  <c r="AE201" i="12"/>
  <c r="AE202" i="12"/>
  <c r="AE203" i="12"/>
  <c r="AE204" i="12"/>
  <c r="AE205" i="12"/>
  <c r="AE206" i="12"/>
  <c r="AE207" i="12"/>
  <c r="AE208" i="12"/>
  <c r="AE209" i="12"/>
  <c r="AE210" i="12"/>
  <c r="AE211" i="12"/>
  <c r="AE212" i="12"/>
  <c r="AE213" i="12"/>
  <c r="AE214" i="12"/>
  <c r="AE215" i="12"/>
  <c r="AE216" i="12"/>
  <c r="AE217" i="12"/>
  <c r="AE218" i="12"/>
  <c r="AE219" i="12"/>
  <c r="AE220" i="12"/>
  <c r="AE221" i="12"/>
  <c r="AE222" i="12"/>
  <c r="AE223" i="12"/>
  <c r="AE224" i="12"/>
  <c r="AE225" i="12"/>
  <c r="AE226" i="12"/>
  <c r="AE227" i="12"/>
  <c r="AE228" i="12"/>
  <c r="AE229" i="12"/>
  <c r="AE230" i="12"/>
  <c r="AE231" i="12"/>
  <c r="AE232" i="12"/>
  <c r="AE233" i="12"/>
  <c r="AE234" i="12"/>
  <c r="AE235" i="12"/>
  <c r="AE236" i="12"/>
  <c r="AE237" i="12"/>
  <c r="AE238" i="12"/>
  <c r="AE239" i="12"/>
  <c r="AE240" i="12"/>
  <c r="AE241" i="12"/>
  <c r="AE242" i="12"/>
  <c r="AE243" i="12"/>
  <c r="AE244" i="12"/>
  <c r="AE245" i="12"/>
  <c r="AE246" i="12"/>
  <c r="AE247" i="12"/>
  <c r="AE248" i="12"/>
  <c r="AE249" i="12"/>
  <c r="AE250" i="12"/>
  <c r="AE251" i="12"/>
  <c r="AE252" i="12"/>
  <c r="AE253" i="12"/>
  <c r="AE254" i="12"/>
  <c r="AE255" i="12"/>
  <c r="AE256" i="12"/>
  <c r="AE257" i="12"/>
  <c r="AE258" i="12"/>
  <c r="AE259" i="12"/>
  <c r="AE260" i="12"/>
  <c r="AE261" i="12"/>
  <c r="AE262" i="12"/>
  <c r="AE263" i="12"/>
  <c r="AE264" i="12"/>
  <c r="AE265" i="12"/>
  <c r="AE266" i="12"/>
  <c r="AE267" i="12"/>
  <c r="AE268" i="12"/>
  <c r="AE269" i="12"/>
  <c r="AE270" i="12"/>
  <c r="AE271" i="12"/>
  <c r="AE272" i="12"/>
  <c r="AE273" i="12"/>
  <c r="AE274" i="12"/>
  <c r="AE275" i="12"/>
  <c r="AE276" i="12"/>
  <c r="AE277" i="12"/>
  <c r="AE278" i="12"/>
  <c r="AE279" i="12"/>
  <c r="AE280" i="12"/>
  <c r="AE281" i="12"/>
  <c r="AE282" i="12"/>
  <c r="AE283" i="12"/>
  <c r="AE284" i="12"/>
  <c r="AE285" i="12"/>
  <c r="AE286" i="12"/>
  <c r="AE287" i="12"/>
  <c r="AE288" i="12"/>
  <c r="AE289" i="12"/>
  <c r="AE290" i="12"/>
  <c r="AE291" i="12"/>
  <c r="AE292" i="12"/>
  <c r="AE293" i="12"/>
  <c r="AE294" i="12"/>
  <c r="AE295" i="12"/>
  <c r="AE296" i="12"/>
  <c r="AE297" i="12"/>
  <c r="AE298" i="12"/>
  <c r="AE299" i="12"/>
  <c r="AE300" i="12"/>
  <c r="AE301" i="12"/>
  <c r="AE302" i="12"/>
  <c r="AE303" i="12"/>
  <c r="AE304" i="12"/>
  <c r="AE305" i="12"/>
  <c r="AE306" i="12"/>
  <c r="AE307" i="12"/>
  <c r="AE308" i="12"/>
  <c r="AE309" i="12"/>
  <c r="AE310" i="12"/>
  <c r="AE311" i="12"/>
  <c r="AE312" i="12"/>
  <c r="AE313" i="12"/>
  <c r="AE314" i="12"/>
  <c r="AE315" i="12"/>
  <c r="AE316" i="12"/>
  <c r="AE317" i="12"/>
  <c r="AE318" i="12"/>
  <c r="AE319" i="12"/>
  <c r="AE320" i="12"/>
  <c r="AE321" i="12"/>
  <c r="AE322" i="12"/>
  <c r="AE323" i="12"/>
  <c r="AE324" i="12"/>
  <c r="AE325" i="12"/>
  <c r="AE326" i="12"/>
  <c r="AE327" i="12"/>
  <c r="AE328" i="12"/>
  <c r="AE329" i="12"/>
  <c r="AE330" i="12"/>
  <c r="AE331" i="12"/>
  <c r="AE332" i="12"/>
  <c r="AE333" i="12"/>
  <c r="AE334" i="12"/>
  <c r="AE335" i="12"/>
  <c r="AE336" i="12"/>
  <c r="AE337" i="12"/>
  <c r="AE338" i="12"/>
  <c r="AE339" i="12"/>
  <c r="AE340" i="12"/>
  <c r="AE341" i="12"/>
  <c r="AE342" i="12"/>
  <c r="AE343" i="12"/>
  <c r="AE344" i="12"/>
  <c r="AE345" i="12"/>
  <c r="AE346" i="12"/>
  <c r="AE347" i="12"/>
  <c r="AE348" i="12"/>
  <c r="AE349" i="12"/>
  <c r="AE350" i="12"/>
  <c r="AE351" i="12"/>
  <c r="AE352" i="12"/>
  <c r="AE353" i="12"/>
  <c r="AE354" i="12"/>
  <c r="AE355" i="12"/>
  <c r="AE356" i="12"/>
  <c r="AE357" i="12"/>
  <c r="AE358" i="12"/>
  <c r="AE359" i="12"/>
  <c r="AE360" i="12"/>
  <c r="AE361" i="12"/>
  <c r="AE362" i="12"/>
  <c r="AE363" i="12"/>
  <c r="AE364" i="12"/>
  <c r="AE365" i="12"/>
  <c r="AE366" i="12"/>
  <c r="AE367" i="12"/>
  <c r="AE368" i="12"/>
  <c r="AE369" i="12"/>
  <c r="AE370" i="12"/>
  <c r="AE371" i="12"/>
  <c r="AE372" i="12"/>
  <c r="AE373" i="12"/>
  <c r="AE374" i="12"/>
  <c r="AE375" i="12"/>
  <c r="AE376" i="12"/>
  <c r="AE377" i="12"/>
  <c r="AE378" i="12"/>
  <c r="AE379" i="12"/>
  <c r="AE380" i="12"/>
  <c r="AE381" i="12"/>
  <c r="AE382" i="12"/>
  <c r="AE383" i="12"/>
  <c r="AE384" i="12"/>
  <c r="AE385" i="12"/>
  <c r="AE386" i="12"/>
  <c r="AE387" i="12"/>
  <c r="AE388" i="12"/>
  <c r="AE389" i="12"/>
  <c r="AE390" i="12"/>
  <c r="AE391" i="12"/>
  <c r="AE392" i="12"/>
  <c r="AE393" i="12"/>
  <c r="AE394" i="12"/>
  <c r="AE395" i="12"/>
  <c r="AE396" i="12"/>
  <c r="AE397" i="12"/>
  <c r="AE398" i="12"/>
  <c r="AE399" i="12"/>
  <c r="AE400" i="12"/>
  <c r="AE401" i="12"/>
  <c r="AE402" i="12"/>
  <c r="AE403" i="12"/>
  <c r="AE404" i="12"/>
  <c r="AE405" i="12"/>
  <c r="AE406" i="12"/>
  <c r="AE407" i="12"/>
  <c r="AE408" i="12"/>
  <c r="AE409" i="12"/>
  <c r="AE410" i="12"/>
  <c r="AE411" i="12"/>
  <c r="AE412" i="12"/>
  <c r="AE413" i="12"/>
  <c r="AE414" i="12"/>
  <c r="AE415" i="12"/>
  <c r="AE416" i="12"/>
  <c r="AE417" i="12"/>
  <c r="AE418" i="12"/>
  <c r="AE419" i="12"/>
  <c r="AE420" i="12"/>
  <c r="AE421" i="12"/>
  <c r="AE422" i="12"/>
  <c r="AE423" i="12"/>
  <c r="AE424" i="12"/>
  <c r="AE425" i="12"/>
  <c r="AE426" i="12"/>
  <c r="AE427" i="12"/>
  <c r="AE428" i="12"/>
  <c r="AE429" i="12"/>
  <c r="AE430" i="12"/>
  <c r="AE431" i="12"/>
  <c r="AE432" i="12"/>
  <c r="AE433" i="12"/>
  <c r="AE434" i="12"/>
  <c r="AE435" i="12"/>
  <c r="AE436" i="12"/>
  <c r="AE437" i="12"/>
  <c r="AE438" i="12"/>
  <c r="AE439" i="12"/>
  <c r="AE440" i="12"/>
  <c r="AE441" i="12"/>
  <c r="AE442" i="12"/>
  <c r="AE443" i="12"/>
  <c r="AE444" i="12"/>
  <c r="AE445" i="12"/>
  <c r="AE446" i="12"/>
  <c r="AE447" i="12"/>
  <c r="AE448" i="12"/>
  <c r="AE449" i="12"/>
  <c r="AE450" i="12"/>
  <c r="AE451" i="12"/>
  <c r="AE452" i="12"/>
  <c r="AE453" i="12"/>
  <c r="AE454" i="12"/>
  <c r="AE455" i="12"/>
  <c r="AE456" i="12"/>
  <c r="AE457" i="12"/>
  <c r="AE458" i="12"/>
  <c r="AE459" i="12"/>
  <c r="AE460" i="12"/>
  <c r="AE461" i="12"/>
  <c r="AE462" i="12"/>
  <c r="AE463" i="12"/>
  <c r="AE464" i="12"/>
  <c r="AE465" i="12"/>
  <c r="AE466" i="12"/>
  <c r="AE467" i="12"/>
  <c r="AE468" i="12"/>
  <c r="AE469" i="12"/>
  <c r="AE470" i="12"/>
  <c r="AE471" i="12"/>
  <c r="AE472" i="12"/>
  <c r="AE473" i="12"/>
  <c r="AD2" i="12"/>
  <c r="AD3" i="12"/>
  <c r="AD4" i="12"/>
  <c r="AD5" i="12"/>
  <c r="AD6" i="12"/>
  <c r="AD7" i="12"/>
  <c r="AD8" i="12"/>
  <c r="AD9" i="12"/>
  <c r="AD10" i="12"/>
  <c r="AD11" i="12"/>
  <c r="AD12" i="12"/>
  <c r="AD13" i="12"/>
  <c r="AD14" i="12"/>
  <c r="AD15" i="12"/>
  <c r="AD16" i="12"/>
  <c r="AD17" i="12"/>
  <c r="AD18" i="12"/>
  <c r="AD19" i="12"/>
  <c r="AD20" i="12"/>
  <c r="AD21" i="12"/>
  <c r="AD22" i="12"/>
  <c r="AD23" i="12"/>
  <c r="AD24" i="12"/>
  <c r="AD25" i="12"/>
  <c r="AD26" i="12"/>
  <c r="AD27" i="12"/>
  <c r="AD28" i="12"/>
  <c r="AD29" i="12"/>
  <c r="AD30" i="12"/>
  <c r="AD31" i="12"/>
  <c r="AD32" i="12"/>
  <c r="AD33" i="12"/>
  <c r="AD34" i="12"/>
  <c r="AD35" i="12"/>
  <c r="AD36" i="12"/>
  <c r="AD37" i="12"/>
  <c r="AD38" i="12"/>
  <c r="AD39" i="12"/>
  <c r="AD40" i="12"/>
  <c r="AD41" i="12"/>
  <c r="AD42" i="12"/>
  <c r="AD43" i="12"/>
  <c r="AD44" i="12"/>
  <c r="AD45" i="12"/>
  <c r="AD46" i="12"/>
  <c r="AD47" i="12"/>
  <c r="AD48" i="12"/>
  <c r="AD49" i="12"/>
  <c r="AD50" i="12"/>
  <c r="AD51" i="12"/>
  <c r="AD52" i="12"/>
  <c r="AD53" i="12"/>
  <c r="AD54" i="12"/>
  <c r="AD55" i="12"/>
  <c r="AD56" i="12"/>
  <c r="AD57" i="12"/>
  <c r="AD58" i="12"/>
  <c r="AD59" i="12"/>
  <c r="AD60" i="12"/>
  <c r="AD61" i="12"/>
  <c r="AD62" i="12"/>
  <c r="AD63" i="12"/>
  <c r="AD64" i="12"/>
  <c r="AD65" i="12"/>
  <c r="AD66" i="12"/>
  <c r="AD67" i="12"/>
  <c r="AD68" i="12"/>
  <c r="AD69" i="12"/>
  <c r="AD70" i="12"/>
  <c r="AD71" i="12"/>
  <c r="AD72" i="12"/>
  <c r="AD73" i="12"/>
  <c r="AD74" i="12"/>
  <c r="AD75" i="12"/>
  <c r="AD76" i="12"/>
  <c r="AD77" i="12"/>
  <c r="AD78" i="12"/>
  <c r="AD79" i="12"/>
  <c r="AD80" i="12"/>
  <c r="AD81" i="12"/>
  <c r="AD82" i="12"/>
  <c r="AD83" i="12"/>
  <c r="AD84" i="12"/>
  <c r="AD85" i="12"/>
  <c r="AD86" i="12"/>
  <c r="AD87" i="12"/>
  <c r="AD88" i="12"/>
  <c r="AD89" i="12"/>
  <c r="AD90" i="12"/>
  <c r="AD91" i="12"/>
  <c r="AD92" i="12"/>
  <c r="AD93" i="12"/>
  <c r="AD94" i="12"/>
  <c r="AD95" i="12"/>
  <c r="AD96" i="12"/>
  <c r="AD97" i="12"/>
  <c r="AD98" i="12"/>
  <c r="AD99" i="12"/>
  <c r="AD100" i="12"/>
  <c r="AD101" i="12"/>
  <c r="AD102" i="12"/>
  <c r="AD103" i="12"/>
  <c r="AD104" i="12"/>
  <c r="AD105" i="12"/>
  <c r="AD106" i="12"/>
  <c r="AD107" i="12"/>
  <c r="AD108" i="12"/>
  <c r="AD109" i="12"/>
  <c r="AD110" i="12"/>
  <c r="AD111" i="12"/>
  <c r="AD112" i="12"/>
  <c r="AD113" i="12"/>
  <c r="AD114" i="12"/>
  <c r="AD115" i="12"/>
  <c r="AD116" i="12"/>
  <c r="AD117" i="12"/>
  <c r="AD118" i="12"/>
  <c r="AD119" i="12"/>
  <c r="AD120" i="12"/>
  <c r="AD121" i="12"/>
  <c r="AD122" i="12"/>
  <c r="AD123" i="12"/>
  <c r="AD124" i="12"/>
  <c r="AD125" i="12"/>
  <c r="AD126" i="12"/>
  <c r="AD127" i="12"/>
  <c r="AD128" i="12"/>
  <c r="AD129" i="12"/>
  <c r="AD130" i="12"/>
  <c r="AD131" i="12"/>
  <c r="AD132" i="12"/>
  <c r="AD133" i="12"/>
  <c r="AD134" i="12"/>
  <c r="AD135" i="12"/>
  <c r="AD136" i="12"/>
  <c r="AD137" i="12"/>
  <c r="AD138" i="12"/>
  <c r="AD139" i="12"/>
  <c r="AD140" i="12"/>
  <c r="AD141" i="12"/>
  <c r="AD142" i="12"/>
  <c r="AD143" i="12"/>
  <c r="AD144" i="12"/>
  <c r="AD145" i="12"/>
  <c r="AD146" i="12"/>
  <c r="AD147" i="12"/>
  <c r="AD148" i="12"/>
  <c r="AD149" i="12"/>
  <c r="AD150" i="12"/>
  <c r="AD151" i="12"/>
  <c r="AD152" i="12"/>
  <c r="AD153" i="12"/>
  <c r="AD154" i="12"/>
  <c r="AD155" i="12"/>
  <c r="AD156" i="12"/>
  <c r="AD157" i="12"/>
  <c r="AD158" i="12"/>
  <c r="AD159" i="12"/>
  <c r="AD160" i="12"/>
  <c r="AD161" i="12"/>
  <c r="AD162" i="12"/>
  <c r="AD163" i="12"/>
  <c r="AD164" i="12"/>
  <c r="AD165" i="12"/>
  <c r="AD166" i="12"/>
  <c r="AD167" i="12"/>
  <c r="AD168" i="12"/>
  <c r="AD169" i="12"/>
  <c r="AD170" i="12"/>
  <c r="AD171" i="12"/>
  <c r="AD172" i="12"/>
  <c r="AD173" i="12"/>
  <c r="AD174" i="12"/>
  <c r="AD175" i="12"/>
  <c r="AD176" i="12"/>
  <c r="AD177" i="12"/>
  <c r="AD178" i="12"/>
  <c r="AD179" i="12"/>
  <c r="AD180" i="12"/>
  <c r="AD181" i="12"/>
  <c r="AD182" i="12"/>
  <c r="AD183" i="12"/>
  <c r="AD184" i="12"/>
  <c r="AD185" i="12"/>
  <c r="AD186" i="12"/>
  <c r="AD187" i="12"/>
  <c r="AD188" i="12"/>
  <c r="AD189" i="12"/>
  <c r="AD190" i="12"/>
  <c r="AD191" i="12"/>
  <c r="AD192" i="12"/>
  <c r="AD193" i="12"/>
  <c r="AD194" i="12"/>
  <c r="AD195" i="12"/>
  <c r="AD196" i="12"/>
  <c r="AD197" i="12"/>
  <c r="AD198" i="12"/>
  <c r="AD199" i="12"/>
  <c r="AD200" i="12"/>
  <c r="AD201" i="12"/>
  <c r="AD202" i="12"/>
  <c r="AD203" i="12"/>
  <c r="AD204" i="12"/>
  <c r="AD205" i="12"/>
  <c r="AD206" i="12"/>
  <c r="AD207" i="12"/>
  <c r="AD208" i="12"/>
  <c r="AD209" i="12"/>
  <c r="AD210" i="12"/>
  <c r="AD211" i="12"/>
  <c r="AD212" i="12"/>
  <c r="AD213" i="12"/>
  <c r="AD214" i="12"/>
  <c r="AD215" i="12"/>
  <c r="AD216" i="12"/>
  <c r="AD217" i="12"/>
  <c r="AD218" i="12"/>
  <c r="AD219" i="12"/>
  <c r="AD220" i="12"/>
  <c r="AD221" i="12"/>
  <c r="AD222" i="12"/>
  <c r="AD223" i="12"/>
  <c r="AD224" i="12"/>
  <c r="AD225" i="12"/>
  <c r="AD226" i="12"/>
  <c r="AD227" i="12"/>
  <c r="AD228" i="12"/>
  <c r="AD229" i="12"/>
  <c r="AD230" i="12"/>
  <c r="AD231" i="12"/>
  <c r="AD232" i="12"/>
  <c r="AD233" i="12"/>
  <c r="AD234" i="12"/>
  <c r="AD235" i="12"/>
  <c r="AD236" i="12"/>
  <c r="AD237" i="12"/>
  <c r="AD238" i="12"/>
  <c r="AD239" i="12"/>
  <c r="AD240" i="12"/>
  <c r="AD241" i="12"/>
  <c r="AD242" i="12"/>
  <c r="AD243" i="12"/>
  <c r="AD244" i="12"/>
  <c r="AD245" i="12"/>
  <c r="AD246" i="12"/>
  <c r="AD247" i="12"/>
  <c r="AD248" i="12"/>
  <c r="AD249" i="12"/>
  <c r="AD250" i="12"/>
  <c r="AD251" i="12"/>
  <c r="AD252" i="12"/>
  <c r="AD253" i="12"/>
  <c r="AD254" i="12"/>
  <c r="AD255" i="12"/>
  <c r="AD256" i="12"/>
  <c r="AD257" i="12"/>
  <c r="AD258" i="12"/>
  <c r="AD259" i="12"/>
  <c r="AD260" i="12"/>
  <c r="AD261" i="12"/>
  <c r="AD262" i="12"/>
  <c r="AD263" i="12"/>
  <c r="AD264" i="12"/>
  <c r="AD265" i="12"/>
  <c r="AD266" i="12"/>
  <c r="AD267" i="12"/>
  <c r="AD268" i="12"/>
  <c r="AD269" i="12"/>
  <c r="AD270" i="12"/>
  <c r="AD271" i="12"/>
  <c r="AD272" i="12"/>
  <c r="AD273" i="12"/>
  <c r="AD274" i="12"/>
  <c r="AD275" i="12"/>
  <c r="AD276" i="12"/>
  <c r="AD277" i="12"/>
  <c r="AD278" i="12"/>
  <c r="AD279" i="12"/>
  <c r="AD280" i="12"/>
  <c r="AD281" i="12"/>
  <c r="AD282" i="12"/>
  <c r="AD283" i="12"/>
  <c r="AD284" i="12"/>
  <c r="AD285" i="12"/>
  <c r="AD286" i="12"/>
  <c r="AD287" i="12"/>
  <c r="AD288" i="12"/>
  <c r="AD289" i="12"/>
  <c r="AD290" i="12"/>
  <c r="AD291" i="12"/>
  <c r="AD292" i="12"/>
  <c r="AD293" i="12"/>
  <c r="AD294" i="12"/>
  <c r="AD295" i="12"/>
  <c r="AD296" i="12"/>
  <c r="AD297" i="12"/>
  <c r="AD298" i="12"/>
  <c r="AD299" i="12"/>
  <c r="AD300" i="12"/>
  <c r="AD301" i="12"/>
  <c r="AD302" i="12"/>
  <c r="AD303" i="12"/>
  <c r="AD304" i="12"/>
  <c r="AD305" i="12"/>
  <c r="AD306" i="12"/>
  <c r="AD307" i="12"/>
  <c r="AD308" i="12"/>
  <c r="AD309" i="12"/>
  <c r="AD310" i="12"/>
  <c r="AD311" i="12"/>
  <c r="AD312" i="12"/>
  <c r="AD313" i="12"/>
  <c r="AD314" i="12"/>
  <c r="AD315" i="12"/>
  <c r="AD316" i="12"/>
  <c r="AD317" i="12"/>
  <c r="AD318" i="12"/>
  <c r="AD319" i="12"/>
  <c r="AD320" i="12"/>
  <c r="AD321" i="12"/>
  <c r="AD322" i="12"/>
  <c r="AD323" i="12"/>
  <c r="AD324" i="12"/>
  <c r="AD325" i="12"/>
  <c r="AD326" i="12"/>
  <c r="AD327" i="12"/>
  <c r="AD328" i="12"/>
  <c r="AD329" i="12"/>
  <c r="AD330" i="12"/>
  <c r="AD331" i="12"/>
  <c r="AD332" i="12"/>
  <c r="AD333" i="12"/>
  <c r="AD334" i="12"/>
  <c r="AD335" i="12"/>
  <c r="AD336" i="12"/>
  <c r="AD337" i="12"/>
  <c r="AD338" i="12"/>
  <c r="AD339" i="12"/>
  <c r="AD340" i="12"/>
  <c r="AD341" i="12"/>
  <c r="AD342" i="12"/>
  <c r="AD343" i="12"/>
  <c r="AD344" i="12"/>
  <c r="AD345" i="12"/>
  <c r="AD346" i="12"/>
  <c r="AD347" i="12"/>
  <c r="AD348" i="12"/>
  <c r="AD349" i="12"/>
  <c r="AD350" i="12"/>
  <c r="AD351" i="12"/>
  <c r="AD352" i="12"/>
  <c r="AD353" i="12"/>
  <c r="AD354" i="12"/>
  <c r="AD355" i="12"/>
  <c r="AD356" i="12"/>
  <c r="AD357" i="12"/>
  <c r="AD358" i="12"/>
  <c r="AD359" i="12"/>
  <c r="AD360" i="12"/>
  <c r="AD361" i="12"/>
  <c r="AD362" i="12"/>
  <c r="AD363" i="12"/>
  <c r="AD364" i="12"/>
  <c r="AD365" i="12"/>
  <c r="AD366" i="12"/>
  <c r="AD367" i="12"/>
  <c r="AD368" i="12"/>
  <c r="AD369" i="12"/>
  <c r="AD370" i="12"/>
  <c r="AD371" i="12"/>
  <c r="AD372" i="12"/>
  <c r="AD373" i="12"/>
  <c r="AD374" i="12"/>
  <c r="AD375" i="12"/>
  <c r="AD376" i="12"/>
  <c r="AD377" i="12"/>
  <c r="AD378" i="12"/>
  <c r="AD379" i="12"/>
  <c r="AD380" i="12"/>
  <c r="AD381" i="12"/>
  <c r="AD382" i="12"/>
  <c r="AD383" i="12"/>
  <c r="AD384" i="12"/>
  <c r="AD385" i="12"/>
  <c r="AD386" i="12"/>
  <c r="AD387" i="12"/>
  <c r="AD388" i="12"/>
  <c r="AD389" i="12"/>
  <c r="AD390" i="12"/>
  <c r="AD391" i="12"/>
  <c r="AD392" i="12"/>
  <c r="AD393" i="12"/>
  <c r="AD394" i="12"/>
  <c r="AD395" i="12"/>
  <c r="AD396" i="12"/>
  <c r="AD397" i="12"/>
  <c r="AD398" i="12"/>
  <c r="AD399" i="12"/>
  <c r="AD400" i="12"/>
  <c r="AD401" i="12"/>
  <c r="AD402" i="12"/>
  <c r="AD403" i="12"/>
  <c r="AD404" i="12"/>
  <c r="AD405" i="12"/>
  <c r="AD406" i="12"/>
  <c r="AD407" i="12"/>
  <c r="AD408" i="12"/>
  <c r="AD409" i="12"/>
  <c r="AD410" i="12"/>
  <c r="AD411" i="12"/>
  <c r="AD412" i="12"/>
  <c r="AD413" i="12"/>
  <c r="AD414" i="12"/>
  <c r="AD415" i="12"/>
  <c r="AD416" i="12"/>
  <c r="AD417" i="12"/>
  <c r="AD418" i="12"/>
  <c r="AD419" i="12"/>
  <c r="AD420" i="12"/>
  <c r="AD421" i="12"/>
  <c r="AD422" i="12"/>
  <c r="AD423" i="12"/>
  <c r="AD424" i="12"/>
  <c r="AD425" i="12"/>
  <c r="AD426" i="12"/>
  <c r="AD427" i="12"/>
  <c r="AD428" i="12"/>
  <c r="AD429" i="12"/>
  <c r="AD430" i="12"/>
  <c r="AD431" i="12"/>
  <c r="AD432" i="12"/>
  <c r="AD433" i="12"/>
  <c r="AD434" i="12"/>
  <c r="AD435" i="12"/>
  <c r="AD436" i="12"/>
  <c r="AD437" i="12"/>
  <c r="AD438" i="12"/>
  <c r="AD439" i="12"/>
  <c r="AD440" i="12"/>
  <c r="AD441" i="12"/>
  <c r="AD442" i="12"/>
  <c r="AD443" i="12"/>
  <c r="AD444" i="12"/>
  <c r="AD445" i="12"/>
  <c r="AD446" i="12"/>
  <c r="AD447" i="12"/>
  <c r="AD448" i="12"/>
  <c r="AD449" i="12"/>
  <c r="AD450" i="12"/>
  <c r="AD451" i="12"/>
  <c r="AD452" i="12"/>
  <c r="AD453" i="12"/>
  <c r="AD454" i="12"/>
  <c r="AD455" i="12"/>
  <c r="AD456" i="12"/>
  <c r="AD457" i="12"/>
  <c r="AD458" i="12"/>
  <c r="AD459" i="12"/>
  <c r="AD460" i="12"/>
  <c r="AD461" i="12"/>
  <c r="AD462" i="12"/>
  <c r="AD463" i="12"/>
  <c r="AD464" i="12"/>
  <c r="AD465" i="12"/>
  <c r="AD466" i="12"/>
  <c r="AD467" i="12"/>
  <c r="AD468" i="12"/>
  <c r="AD469" i="12"/>
  <c r="AD470" i="12"/>
  <c r="AD471" i="12"/>
  <c r="AD472" i="12"/>
  <c r="AD473" i="12"/>
  <c r="AC2" i="12"/>
  <c r="AC3" i="12"/>
  <c r="AC4" i="12"/>
  <c r="AC5" i="12"/>
  <c r="AC6" i="12"/>
  <c r="AC7" i="12"/>
  <c r="AC8" i="12"/>
  <c r="AC9" i="12"/>
  <c r="AC10" i="12"/>
  <c r="AC11" i="12"/>
  <c r="AC12" i="12"/>
  <c r="AC13" i="12"/>
  <c r="AC14" i="12"/>
  <c r="AC15" i="12"/>
  <c r="AC16" i="12"/>
  <c r="AC17" i="12"/>
  <c r="AC18" i="12"/>
  <c r="AC19" i="12"/>
  <c r="AC20" i="12"/>
  <c r="AC21" i="12"/>
  <c r="AC22" i="12"/>
  <c r="AC23" i="12"/>
  <c r="AC24" i="12"/>
  <c r="AC25" i="12"/>
  <c r="AC26" i="12"/>
  <c r="AC27" i="12"/>
  <c r="AC28" i="12"/>
  <c r="AC29" i="12"/>
  <c r="AC30" i="12"/>
  <c r="AC31" i="12"/>
  <c r="AC32" i="12"/>
  <c r="AC33" i="12"/>
  <c r="AC34" i="12"/>
  <c r="AC35" i="12"/>
  <c r="AC36" i="12"/>
  <c r="AC37" i="12"/>
  <c r="AC38" i="12"/>
  <c r="AC39" i="12"/>
  <c r="AC40" i="12"/>
  <c r="AC41" i="12"/>
  <c r="AC42" i="12"/>
  <c r="AC43" i="12"/>
  <c r="AC44" i="12"/>
  <c r="AC45" i="12"/>
  <c r="AC46" i="12"/>
  <c r="AC47" i="12"/>
  <c r="AC48" i="12"/>
  <c r="AC49" i="12"/>
  <c r="AC50" i="12"/>
  <c r="AC51" i="12"/>
  <c r="AC52" i="12"/>
  <c r="AC53" i="12"/>
  <c r="AC54" i="12"/>
  <c r="AC55" i="12"/>
  <c r="AC56" i="12"/>
  <c r="AC57" i="12"/>
  <c r="AC58" i="12"/>
  <c r="AC59" i="12"/>
  <c r="AC60" i="12"/>
  <c r="AC61" i="12"/>
  <c r="AC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112" i="12"/>
  <c r="AC113" i="12"/>
  <c r="AC114" i="12"/>
  <c r="AC115" i="12"/>
  <c r="AC116" i="12"/>
  <c r="AC117" i="12"/>
  <c r="AC118" i="12"/>
  <c r="AC119" i="12"/>
  <c r="AC120" i="12"/>
  <c r="AC121" i="12"/>
  <c r="AC122" i="12"/>
  <c r="AC123" i="12"/>
  <c r="AC124" i="12"/>
  <c r="AC125" i="12"/>
  <c r="AC126" i="12"/>
  <c r="AC127" i="12"/>
  <c r="AC128" i="12"/>
  <c r="AC129" i="12"/>
  <c r="AC130" i="12"/>
  <c r="AC131" i="12"/>
  <c r="AC132" i="12"/>
  <c r="AC133" i="12"/>
  <c r="AC134" i="12"/>
  <c r="AC135" i="12"/>
  <c r="AC136" i="12"/>
  <c r="AC137" i="12"/>
  <c r="AC138" i="12"/>
  <c r="AC139" i="12"/>
  <c r="AC140" i="12"/>
  <c r="AC141" i="12"/>
  <c r="AC142" i="12"/>
  <c r="AC143" i="12"/>
  <c r="AC144" i="12"/>
  <c r="AC145" i="12"/>
  <c r="AC146" i="12"/>
  <c r="AC147" i="12"/>
  <c r="AC148" i="12"/>
  <c r="AC149" i="12"/>
  <c r="AC150" i="12"/>
  <c r="AC151" i="12"/>
  <c r="AC152" i="12"/>
  <c r="AC153" i="12"/>
  <c r="AC154" i="12"/>
  <c r="AC155" i="12"/>
  <c r="AC156" i="12"/>
  <c r="AC157" i="12"/>
  <c r="AC158" i="12"/>
  <c r="AC159" i="12"/>
  <c r="AC160" i="12"/>
  <c r="AC161" i="12"/>
  <c r="AC162" i="12"/>
  <c r="AC163" i="12"/>
  <c r="AC164" i="12"/>
  <c r="AC165" i="12"/>
  <c r="AC166" i="12"/>
  <c r="AC167" i="12"/>
  <c r="AC168" i="12"/>
  <c r="AC169" i="12"/>
  <c r="AC170" i="12"/>
  <c r="AC171" i="12"/>
  <c r="AC172" i="12"/>
  <c r="AC173" i="12"/>
  <c r="AC174" i="12"/>
  <c r="AC175" i="12"/>
  <c r="AC176" i="12"/>
  <c r="AC177" i="12"/>
  <c r="AC178" i="12"/>
  <c r="AC179" i="12"/>
  <c r="AC180" i="12"/>
  <c r="AC181" i="12"/>
  <c r="AC182" i="12"/>
  <c r="AC183" i="12"/>
  <c r="AC184" i="12"/>
  <c r="AC185" i="12"/>
  <c r="AC186" i="12"/>
  <c r="AC187" i="12"/>
  <c r="AC188" i="12"/>
  <c r="AC189" i="12"/>
  <c r="AC190" i="12"/>
  <c r="AC191" i="12"/>
  <c r="AC192" i="12"/>
  <c r="AC193" i="12"/>
  <c r="AC194" i="12"/>
  <c r="AC195" i="12"/>
  <c r="AC196" i="12"/>
  <c r="AC197" i="12"/>
  <c r="AC198" i="12"/>
  <c r="AC199" i="12"/>
  <c r="AC200" i="12"/>
  <c r="AC201" i="12"/>
  <c r="AC202" i="12"/>
  <c r="AC203" i="12"/>
  <c r="AC204" i="12"/>
  <c r="AC205" i="12"/>
  <c r="AC206" i="12"/>
  <c r="AC207" i="12"/>
  <c r="AC208" i="12"/>
  <c r="AC209" i="12"/>
  <c r="AC210" i="12"/>
  <c r="AC211" i="12"/>
  <c r="AC212" i="12"/>
  <c r="AC213" i="12"/>
  <c r="AC214" i="12"/>
  <c r="AC215" i="12"/>
  <c r="AC216" i="12"/>
  <c r="AC217" i="12"/>
  <c r="AC218" i="12"/>
  <c r="AC219" i="12"/>
  <c r="AC220" i="12"/>
  <c r="AC221" i="12"/>
  <c r="AC222" i="12"/>
  <c r="AC223" i="12"/>
  <c r="AC224" i="12"/>
  <c r="AC225" i="12"/>
  <c r="AC226" i="12"/>
  <c r="AC227" i="12"/>
  <c r="AC228" i="12"/>
  <c r="AC229" i="12"/>
  <c r="AC230" i="12"/>
  <c r="AC231" i="12"/>
  <c r="AC232" i="12"/>
  <c r="AC233" i="12"/>
  <c r="AC234" i="12"/>
  <c r="AC235" i="12"/>
  <c r="AC236" i="12"/>
  <c r="AC237" i="12"/>
  <c r="AC238" i="12"/>
  <c r="AC239" i="12"/>
  <c r="AC240" i="12"/>
  <c r="AC241" i="12"/>
  <c r="AC242" i="12"/>
  <c r="AC243" i="12"/>
  <c r="AC244" i="12"/>
  <c r="AC245" i="12"/>
  <c r="AC246" i="12"/>
  <c r="AC247" i="12"/>
  <c r="AC248" i="12"/>
  <c r="AC249" i="12"/>
  <c r="AC250" i="12"/>
  <c r="AC251" i="12"/>
  <c r="AC252" i="12"/>
  <c r="AC253" i="12"/>
  <c r="AC254" i="12"/>
  <c r="AC255" i="12"/>
  <c r="AC256" i="12"/>
  <c r="AC257" i="12"/>
  <c r="AC258" i="12"/>
  <c r="AC259" i="12"/>
  <c r="AC260" i="12"/>
  <c r="AC261" i="12"/>
  <c r="AC262" i="12"/>
  <c r="AC263" i="12"/>
  <c r="AC264" i="12"/>
  <c r="AC265" i="12"/>
  <c r="AC266" i="12"/>
  <c r="AC267" i="12"/>
  <c r="AC268" i="12"/>
  <c r="AC269" i="12"/>
  <c r="AC270" i="12"/>
  <c r="AC271" i="12"/>
  <c r="AC272" i="12"/>
  <c r="AC273" i="12"/>
  <c r="AC274" i="12"/>
  <c r="AC275" i="12"/>
  <c r="AC276" i="12"/>
  <c r="AC277" i="12"/>
  <c r="AC278" i="12"/>
  <c r="AC279" i="12"/>
  <c r="AC280" i="12"/>
  <c r="AC281" i="12"/>
  <c r="AC282" i="12"/>
  <c r="AC283" i="12"/>
  <c r="AC284" i="12"/>
  <c r="AC285" i="12"/>
  <c r="AC286" i="12"/>
  <c r="AC287" i="12"/>
  <c r="AC288" i="12"/>
  <c r="AC289" i="12"/>
  <c r="AC290" i="12"/>
  <c r="AC291" i="12"/>
  <c r="AC292" i="12"/>
  <c r="AC293" i="12"/>
  <c r="AC294" i="12"/>
  <c r="AC295" i="12"/>
  <c r="AC296" i="12"/>
  <c r="AC297" i="12"/>
  <c r="AC298" i="12"/>
  <c r="AC299" i="12"/>
  <c r="AC300" i="12"/>
  <c r="AC301" i="12"/>
  <c r="AC302" i="12"/>
  <c r="AC303" i="12"/>
  <c r="AC304" i="12"/>
  <c r="AC305" i="12"/>
  <c r="AC306" i="12"/>
  <c r="AC307" i="12"/>
  <c r="AC308" i="12"/>
  <c r="AC309" i="12"/>
  <c r="AC310" i="12"/>
  <c r="AC311" i="12"/>
  <c r="AC312" i="12"/>
  <c r="AC313" i="12"/>
  <c r="AC314" i="12"/>
  <c r="AC315" i="12"/>
  <c r="AC316" i="12"/>
  <c r="AC317" i="12"/>
  <c r="AC318" i="12"/>
  <c r="AC319" i="12"/>
  <c r="AC320" i="12"/>
  <c r="AC321" i="12"/>
  <c r="AC322" i="12"/>
  <c r="AC323" i="12"/>
  <c r="AC324" i="12"/>
  <c r="AC325" i="12"/>
  <c r="AC326" i="12"/>
  <c r="AC327" i="12"/>
  <c r="AC328" i="12"/>
  <c r="AC329" i="12"/>
  <c r="AC330" i="12"/>
  <c r="AC331" i="12"/>
  <c r="AC332" i="12"/>
  <c r="AC333" i="12"/>
  <c r="AC334" i="12"/>
  <c r="AC335" i="12"/>
  <c r="AC336" i="12"/>
  <c r="AC337" i="12"/>
  <c r="AC338" i="12"/>
  <c r="AC339" i="12"/>
  <c r="AC340" i="12"/>
  <c r="AC341" i="12"/>
  <c r="AC342" i="12"/>
  <c r="AC343" i="12"/>
  <c r="AC344" i="12"/>
  <c r="AC345" i="12"/>
  <c r="AC346" i="12"/>
  <c r="AC347" i="12"/>
  <c r="AC348" i="12"/>
  <c r="AC349" i="12"/>
  <c r="AC350" i="12"/>
  <c r="AC351" i="12"/>
  <c r="AC352" i="12"/>
  <c r="AC353" i="12"/>
  <c r="AC354" i="12"/>
  <c r="AC355" i="12"/>
  <c r="AC356" i="12"/>
  <c r="AC357" i="12"/>
  <c r="AC358" i="12"/>
  <c r="AC359" i="12"/>
  <c r="AC360" i="12"/>
  <c r="AC361" i="12"/>
  <c r="AC362" i="12"/>
  <c r="AC363" i="12"/>
  <c r="AC364" i="12"/>
  <c r="AC365" i="12"/>
  <c r="AC366" i="12"/>
  <c r="AC367" i="12"/>
  <c r="AC368" i="12"/>
  <c r="AC369" i="12"/>
  <c r="AC370" i="12"/>
  <c r="AC371" i="12"/>
  <c r="AC372" i="12"/>
  <c r="AC373" i="12"/>
  <c r="AC374" i="12"/>
  <c r="AC375" i="12"/>
  <c r="AC376" i="12"/>
  <c r="AC377" i="12"/>
  <c r="AC378" i="12"/>
  <c r="AC379" i="12"/>
  <c r="AC380" i="12"/>
  <c r="AC381" i="12"/>
  <c r="AC382" i="12"/>
  <c r="AC383" i="12"/>
  <c r="AC384" i="12"/>
  <c r="AC385" i="12"/>
  <c r="AC386" i="12"/>
  <c r="AC387" i="12"/>
  <c r="AC388" i="12"/>
  <c r="AC389" i="12"/>
  <c r="AC390" i="12"/>
  <c r="AC391" i="12"/>
  <c r="AC392" i="12"/>
  <c r="AC393" i="12"/>
  <c r="AC394" i="12"/>
  <c r="AC395" i="12"/>
  <c r="AC396" i="12"/>
  <c r="AC397" i="12"/>
  <c r="AC398" i="12"/>
  <c r="AC399" i="12"/>
  <c r="AC400" i="12"/>
  <c r="AC401" i="12"/>
  <c r="AC402" i="12"/>
  <c r="AC403" i="12"/>
  <c r="AC404" i="12"/>
  <c r="AC405" i="12"/>
  <c r="AC406" i="12"/>
  <c r="AC407" i="12"/>
  <c r="AC408" i="12"/>
  <c r="AC409" i="12"/>
  <c r="AC410" i="12"/>
  <c r="AC411" i="12"/>
  <c r="AC412" i="12"/>
  <c r="AC413" i="12"/>
  <c r="AC414" i="12"/>
  <c r="AC415" i="12"/>
  <c r="AC416" i="12"/>
  <c r="AC417" i="12"/>
  <c r="AC418" i="12"/>
  <c r="AC419" i="12"/>
  <c r="AC420" i="12"/>
  <c r="AC421" i="12"/>
  <c r="AC422" i="12"/>
  <c r="AC423" i="12"/>
  <c r="AC424" i="12"/>
  <c r="AC425" i="12"/>
  <c r="AC426" i="12"/>
  <c r="AC427" i="12"/>
  <c r="AC428" i="12"/>
  <c r="AC429" i="12"/>
  <c r="AC430" i="12"/>
  <c r="AC431" i="12"/>
  <c r="AC432" i="12"/>
  <c r="AC433" i="12"/>
  <c r="AC434" i="12"/>
  <c r="AC435" i="12"/>
  <c r="AC436" i="12"/>
  <c r="AC437" i="12"/>
  <c r="AC438" i="12"/>
  <c r="AC439" i="12"/>
  <c r="AC440" i="12"/>
  <c r="AC441" i="12"/>
  <c r="AC442" i="12"/>
  <c r="AC443" i="12"/>
  <c r="AC444" i="12"/>
  <c r="AC445" i="12"/>
  <c r="AC446" i="12"/>
  <c r="AC447" i="12"/>
  <c r="AC448" i="12"/>
  <c r="AC449" i="12"/>
  <c r="AC450" i="12"/>
  <c r="AC451" i="12"/>
  <c r="AC452" i="12"/>
  <c r="AC453" i="12"/>
  <c r="AC454" i="12"/>
  <c r="AC455" i="12"/>
  <c r="AC456" i="12"/>
  <c r="AC457" i="12"/>
  <c r="AC458" i="12"/>
  <c r="AC459" i="12"/>
  <c r="AC460" i="12"/>
  <c r="AC461" i="12"/>
  <c r="AC462" i="12"/>
  <c r="AC463" i="12"/>
  <c r="AC464" i="12"/>
  <c r="AC465" i="12"/>
  <c r="AC466" i="12"/>
  <c r="AC467" i="12"/>
  <c r="AC468" i="12"/>
  <c r="AC469" i="12"/>
  <c r="AC470" i="12"/>
  <c r="AC471" i="12"/>
  <c r="AC472" i="12"/>
  <c r="AC473" i="12"/>
  <c r="AB2" i="12"/>
  <c r="AB3" i="12"/>
  <c r="AB4" i="12"/>
  <c r="AB5" i="12"/>
  <c r="AB6" i="12"/>
  <c r="AB7" i="12"/>
  <c r="AB8" i="12"/>
  <c r="AB9" i="12"/>
  <c r="AB10" i="12"/>
  <c r="AB11" i="12"/>
  <c r="AB12" i="12"/>
  <c r="AB13" i="12"/>
  <c r="AB14" i="12"/>
  <c r="AB15" i="12"/>
  <c r="AB16" i="12"/>
  <c r="AB17" i="12"/>
  <c r="AB18" i="12"/>
  <c r="AB19" i="12"/>
  <c r="AB20" i="12"/>
  <c r="AB21" i="12"/>
  <c r="AB22" i="12"/>
  <c r="AB23" i="12"/>
  <c r="AB24" i="12"/>
  <c r="AB25" i="12"/>
  <c r="AB26" i="12"/>
  <c r="AB27" i="12"/>
  <c r="AB28" i="12"/>
  <c r="AB29" i="12"/>
  <c r="AB30" i="12"/>
  <c r="AB31" i="12"/>
  <c r="AB32" i="12"/>
  <c r="AB33" i="12"/>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B151" i="12"/>
  <c r="AB152" i="12"/>
  <c r="AB153" i="12"/>
  <c r="AB154" i="12"/>
  <c r="AB155" i="12"/>
  <c r="AB156" i="12"/>
  <c r="AB157" i="12"/>
  <c r="AB158" i="12"/>
  <c r="AB159" i="12"/>
  <c r="AB160" i="12"/>
  <c r="AB161" i="12"/>
  <c r="AB162" i="12"/>
  <c r="AB163" i="12"/>
  <c r="AB164" i="12"/>
  <c r="AB165" i="12"/>
  <c r="AB166" i="12"/>
  <c r="AB167" i="12"/>
  <c r="AB168" i="12"/>
  <c r="AB169" i="12"/>
  <c r="AB170" i="12"/>
  <c r="AB171" i="12"/>
  <c r="AB172" i="12"/>
  <c r="AB173" i="12"/>
  <c r="AB174" i="12"/>
  <c r="AB175" i="12"/>
  <c r="AB176" i="12"/>
  <c r="AB177" i="12"/>
  <c r="AB178" i="12"/>
  <c r="AB179" i="12"/>
  <c r="AB180" i="12"/>
  <c r="AB181" i="12"/>
  <c r="AB182" i="12"/>
  <c r="AB183" i="12"/>
  <c r="AB184" i="12"/>
  <c r="AB185" i="12"/>
  <c r="AB186" i="12"/>
  <c r="AB187" i="12"/>
  <c r="AB188" i="12"/>
  <c r="AB189" i="12"/>
  <c r="AB190" i="12"/>
  <c r="AB191" i="12"/>
  <c r="AB192" i="12"/>
  <c r="AB193" i="12"/>
  <c r="AB194" i="12"/>
  <c r="AB195" i="12"/>
  <c r="AB196" i="12"/>
  <c r="AB197" i="12"/>
  <c r="AB198" i="12"/>
  <c r="AB199" i="12"/>
  <c r="AB200" i="12"/>
  <c r="AB201" i="12"/>
  <c r="AB202" i="12"/>
  <c r="AB203" i="12"/>
  <c r="AB204" i="12"/>
  <c r="AB205" i="12"/>
  <c r="AB206" i="12"/>
  <c r="AB207" i="12"/>
  <c r="AB208" i="12"/>
  <c r="AB209" i="12"/>
  <c r="AB210" i="12"/>
  <c r="AB211" i="12"/>
  <c r="AB212" i="12"/>
  <c r="AB213" i="12"/>
  <c r="AB214" i="12"/>
  <c r="AB215" i="12"/>
  <c r="AB216" i="12"/>
  <c r="AB217" i="12"/>
  <c r="AB218" i="12"/>
  <c r="AB219" i="12"/>
  <c r="AB220" i="12"/>
  <c r="AB221" i="12"/>
  <c r="AB222" i="12"/>
  <c r="AB223" i="12"/>
  <c r="AB224" i="12"/>
  <c r="AB225" i="12"/>
  <c r="AB226" i="12"/>
  <c r="AB227" i="12"/>
  <c r="AB228" i="12"/>
  <c r="AB229" i="12"/>
  <c r="AB230" i="12"/>
  <c r="AB231" i="12"/>
  <c r="AB232" i="12"/>
  <c r="AB233" i="12"/>
  <c r="AB234" i="12"/>
  <c r="AB235" i="12"/>
  <c r="AB236" i="12"/>
  <c r="AB237" i="12"/>
  <c r="AB238" i="12"/>
  <c r="AB239" i="12"/>
  <c r="AB240" i="12"/>
  <c r="AB241" i="12"/>
  <c r="AB242" i="12"/>
  <c r="AB243" i="12"/>
  <c r="AB244" i="12"/>
  <c r="AB245" i="12"/>
  <c r="AB246" i="12"/>
  <c r="AB247" i="12"/>
  <c r="AB248" i="12"/>
  <c r="AB249" i="12"/>
  <c r="AB250" i="12"/>
  <c r="AB251" i="12"/>
  <c r="AB252" i="12"/>
  <c r="AB253" i="12"/>
  <c r="AB254" i="12"/>
  <c r="AB255" i="12"/>
  <c r="AB256" i="12"/>
  <c r="AB257" i="12"/>
  <c r="AB258" i="12"/>
  <c r="AB259" i="12"/>
  <c r="AB260" i="12"/>
  <c r="AB261" i="12"/>
  <c r="AB262" i="12"/>
  <c r="AB263" i="12"/>
  <c r="AB264" i="12"/>
  <c r="AB265" i="12"/>
  <c r="AB266" i="12"/>
  <c r="AB267" i="12"/>
  <c r="AB268" i="12"/>
  <c r="AB269" i="12"/>
  <c r="AB270" i="12"/>
  <c r="AB271" i="12"/>
  <c r="AB272" i="12"/>
  <c r="AB273" i="12"/>
  <c r="AB274" i="12"/>
  <c r="AB275" i="12"/>
  <c r="AB276" i="12"/>
  <c r="AB277" i="12"/>
  <c r="AB278" i="12"/>
  <c r="AB279" i="12"/>
  <c r="AB280" i="12"/>
  <c r="AB281" i="12"/>
  <c r="AB282" i="12"/>
  <c r="AB283" i="12"/>
  <c r="AB284" i="12"/>
  <c r="AB285" i="12"/>
  <c r="AB286" i="12"/>
  <c r="AB287" i="12"/>
  <c r="AB288" i="12"/>
  <c r="AB289" i="12"/>
  <c r="AB290" i="12"/>
  <c r="AB291" i="12"/>
  <c r="AB292" i="12"/>
  <c r="AB293" i="12"/>
  <c r="AB294" i="12"/>
  <c r="AB295" i="12"/>
  <c r="AB296" i="12"/>
  <c r="AB297" i="12"/>
  <c r="AB298" i="12"/>
  <c r="AB299" i="12"/>
  <c r="AB300" i="12"/>
  <c r="AB301" i="12"/>
  <c r="AB302" i="12"/>
  <c r="AB303" i="12"/>
  <c r="AB304" i="12"/>
  <c r="AB305" i="12"/>
  <c r="AB306" i="12"/>
  <c r="AB307" i="12"/>
  <c r="AB308" i="12"/>
  <c r="AB309" i="12"/>
  <c r="AB310" i="12"/>
  <c r="AB311" i="12"/>
  <c r="AB312" i="12"/>
  <c r="AB313" i="12"/>
  <c r="AB314" i="12"/>
  <c r="AB315" i="12"/>
  <c r="AB316" i="12"/>
  <c r="AB317" i="12"/>
  <c r="AB318" i="12"/>
  <c r="AB319" i="12"/>
  <c r="AB320" i="12"/>
  <c r="AB321" i="12"/>
  <c r="AB322" i="12"/>
  <c r="AB323" i="12"/>
  <c r="AB324" i="12"/>
  <c r="AB325" i="12"/>
  <c r="AB326" i="12"/>
  <c r="AB327" i="12"/>
  <c r="AB328" i="12"/>
  <c r="AB329" i="12"/>
  <c r="AB330" i="12"/>
  <c r="AB331" i="12"/>
  <c r="AB332" i="12"/>
  <c r="AB333" i="12"/>
  <c r="AB334" i="12"/>
  <c r="AB335" i="12"/>
  <c r="AB336" i="12"/>
  <c r="AB337" i="12"/>
  <c r="AB338" i="12"/>
  <c r="AB339" i="12"/>
  <c r="AB340" i="12"/>
  <c r="AB341" i="12"/>
  <c r="AB342" i="12"/>
  <c r="AB343" i="12"/>
  <c r="AB344" i="12"/>
  <c r="AB345" i="12"/>
  <c r="AB346" i="12"/>
  <c r="AB347" i="12"/>
  <c r="AB348" i="12"/>
  <c r="AB349" i="12"/>
  <c r="AB350" i="12"/>
  <c r="AB351" i="12"/>
  <c r="AB352" i="12"/>
  <c r="AB353" i="12"/>
  <c r="AB354" i="12"/>
  <c r="AB355" i="12"/>
  <c r="AB356" i="12"/>
  <c r="AB357" i="12"/>
  <c r="AB358" i="12"/>
  <c r="AB359" i="12"/>
  <c r="AB360" i="12"/>
  <c r="AB361" i="12"/>
  <c r="AB362" i="12"/>
  <c r="AB363" i="12"/>
  <c r="AB364" i="12"/>
  <c r="AB365" i="12"/>
  <c r="AB366" i="12"/>
  <c r="AB367" i="12"/>
  <c r="AB368" i="12"/>
  <c r="AB369" i="12"/>
  <c r="AB370" i="12"/>
  <c r="AB371" i="12"/>
  <c r="AB372" i="12"/>
  <c r="AB373" i="12"/>
  <c r="AB374" i="12"/>
  <c r="AB375" i="12"/>
  <c r="AB376" i="12"/>
  <c r="AB377" i="12"/>
  <c r="AB378" i="12"/>
  <c r="AB379" i="12"/>
  <c r="AB380" i="12"/>
  <c r="AB381" i="12"/>
  <c r="AB382" i="12"/>
  <c r="AB383" i="12"/>
  <c r="AB384" i="12"/>
  <c r="AB385" i="12"/>
  <c r="AB386" i="12"/>
  <c r="AB387" i="12"/>
  <c r="AB388" i="12"/>
  <c r="AB389" i="12"/>
  <c r="AB390" i="12"/>
  <c r="AB391" i="12"/>
  <c r="AB392" i="12"/>
  <c r="AB393" i="12"/>
  <c r="AB394" i="12"/>
  <c r="AB395" i="12"/>
  <c r="AB396" i="12"/>
  <c r="AB397" i="12"/>
  <c r="AB398" i="12"/>
  <c r="AB399" i="12"/>
  <c r="AB400" i="12"/>
  <c r="AB401" i="12"/>
  <c r="AB402" i="12"/>
  <c r="AB403" i="12"/>
  <c r="AB404" i="12"/>
  <c r="AB405" i="12"/>
  <c r="AB406" i="12"/>
  <c r="AB407" i="12"/>
  <c r="AB408" i="12"/>
  <c r="AB409" i="12"/>
  <c r="AB410" i="12"/>
  <c r="AB411" i="12"/>
  <c r="AB412" i="12"/>
  <c r="AB413" i="12"/>
  <c r="AB414" i="12"/>
  <c r="AB415" i="12"/>
  <c r="AB416" i="12"/>
  <c r="AB417" i="12"/>
  <c r="AB418" i="12"/>
  <c r="AB419" i="12"/>
  <c r="AB420" i="12"/>
  <c r="AB421" i="12"/>
  <c r="AB422" i="12"/>
  <c r="AB423" i="12"/>
  <c r="AB424" i="12"/>
  <c r="AB425" i="12"/>
  <c r="AB426" i="12"/>
  <c r="AB427" i="12"/>
  <c r="AB428" i="12"/>
  <c r="AB429" i="12"/>
  <c r="AB430" i="12"/>
  <c r="AB431" i="12"/>
  <c r="AB432" i="12"/>
  <c r="AB433" i="12"/>
  <c r="AB434" i="12"/>
  <c r="AB435" i="12"/>
  <c r="AB436" i="12"/>
  <c r="AB437" i="12"/>
  <c r="AB438" i="12"/>
  <c r="AB439" i="12"/>
  <c r="AB440" i="12"/>
  <c r="AB441" i="12"/>
  <c r="AB442" i="12"/>
  <c r="AB443" i="12"/>
  <c r="AB444" i="12"/>
  <c r="AB445" i="12"/>
  <c r="AB446" i="12"/>
  <c r="AB447" i="12"/>
  <c r="AB448" i="12"/>
  <c r="AB449" i="12"/>
  <c r="AB450" i="12"/>
  <c r="AB451" i="12"/>
  <c r="AB452" i="12"/>
  <c r="AB453" i="12"/>
  <c r="AB454" i="12"/>
  <c r="AB455" i="12"/>
  <c r="AB456" i="12"/>
  <c r="AB457" i="12"/>
  <c r="AB458" i="12"/>
  <c r="AB459" i="12"/>
  <c r="AB460" i="12"/>
  <c r="AB461" i="12"/>
  <c r="AB462" i="12"/>
  <c r="AB463" i="12"/>
  <c r="AB464" i="12"/>
  <c r="AB465" i="12"/>
  <c r="AB466" i="12"/>
  <c r="AB467" i="12"/>
  <c r="AB468" i="12"/>
  <c r="AB469" i="12"/>
  <c r="AB470" i="12"/>
  <c r="AB471" i="12"/>
  <c r="AB472" i="12"/>
  <c r="AB473" i="12"/>
  <c r="AA2" i="12"/>
  <c r="AA3" i="12"/>
  <c r="AA4" i="12"/>
  <c r="AA5" i="12"/>
  <c r="AA6" i="12"/>
  <c r="AA7" i="12"/>
  <c r="AA8" i="12"/>
  <c r="AA9" i="12"/>
  <c r="AA10" i="12"/>
  <c r="AA11" i="12"/>
  <c r="AA12" i="12"/>
  <c r="AA13" i="12"/>
  <c r="AA14" i="12"/>
  <c r="AA15" i="12"/>
  <c r="AA16" i="12"/>
  <c r="AA17" i="12"/>
  <c r="AA18" i="12"/>
  <c r="AA19" i="12"/>
  <c r="AA20" i="12"/>
  <c r="AA21" i="12"/>
  <c r="AA22" i="12"/>
  <c r="AA23" i="12"/>
  <c r="AA24" i="12"/>
  <c r="AA25" i="12"/>
  <c r="AA26" i="12"/>
  <c r="AA27" i="12"/>
  <c r="AA28" i="12"/>
  <c r="AA29" i="12"/>
  <c r="AA30" i="12"/>
  <c r="AA31" i="12"/>
  <c r="AA32" i="12"/>
  <c r="AA33" i="12"/>
  <c r="AA34" i="12"/>
  <c r="AA35" i="12"/>
  <c r="AA36" i="12"/>
  <c r="AA37" i="12"/>
  <c r="AA38" i="12"/>
  <c r="AA39" i="12"/>
  <c r="AA40" i="12"/>
  <c r="AA41" i="12"/>
  <c r="AA42" i="12"/>
  <c r="AA43" i="12"/>
  <c r="AA44" i="12"/>
  <c r="AA45" i="12"/>
  <c r="AA46" i="12"/>
  <c r="AA47" i="12"/>
  <c r="AA48" i="12"/>
  <c r="AA49" i="12"/>
  <c r="AA50" i="12"/>
  <c r="AA51" i="12"/>
  <c r="AA52" i="12"/>
  <c r="AA53" i="12"/>
  <c r="AA54" i="12"/>
  <c r="AA55" i="12"/>
  <c r="AA56" i="12"/>
  <c r="AA57" i="12"/>
  <c r="AA58" i="12"/>
  <c r="AA59" i="12"/>
  <c r="AA60" i="12"/>
  <c r="AA61" i="12"/>
  <c r="AA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112" i="12"/>
  <c r="AA113" i="12"/>
  <c r="AA114" i="12"/>
  <c r="AA115" i="12"/>
  <c r="AA116" i="12"/>
  <c r="AA117" i="12"/>
  <c r="AA118" i="12"/>
  <c r="AA119" i="12"/>
  <c r="AA120" i="12"/>
  <c r="AA121" i="12"/>
  <c r="AA122" i="12"/>
  <c r="AA123" i="12"/>
  <c r="AA124" i="12"/>
  <c r="AA125" i="12"/>
  <c r="AA126" i="12"/>
  <c r="AA127" i="12"/>
  <c r="AA128" i="12"/>
  <c r="AA129" i="12"/>
  <c r="AA130" i="12"/>
  <c r="AA131" i="12"/>
  <c r="AA132" i="12"/>
  <c r="AA133" i="12"/>
  <c r="AA134" i="12"/>
  <c r="AA135" i="12"/>
  <c r="AA136" i="12"/>
  <c r="AA137" i="12"/>
  <c r="AA138" i="12"/>
  <c r="AA139" i="12"/>
  <c r="AA140" i="12"/>
  <c r="AA141" i="12"/>
  <c r="AA142" i="12"/>
  <c r="AA143" i="12"/>
  <c r="AA144" i="12"/>
  <c r="AA145" i="12"/>
  <c r="AA146" i="12"/>
  <c r="AA147" i="12"/>
  <c r="AA148" i="12"/>
  <c r="AA149" i="12"/>
  <c r="AA150" i="12"/>
  <c r="AA151" i="12"/>
  <c r="AA152" i="12"/>
  <c r="AA153" i="12"/>
  <c r="AA154" i="12"/>
  <c r="AA155" i="12"/>
  <c r="AA156" i="12"/>
  <c r="AA157" i="12"/>
  <c r="AA158" i="12"/>
  <c r="AA159" i="12"/>
  <c r="AA160" i="12"/>
  <c r="AA161" i="12"/>
  <c r="AA162" i="12"/>
  <c r="AA163" i="12"/>
  <c r="AA164" i="12"/>
  <c r="AA165" i="12"/>
  <c r="AA166" i="12"/>
  <c r="AA167" i="12"/>
  <c r="AA168" i="12"/>
  <c r="AA169" i="12"/>
  <c r="AA170" i="12"/>
  <c r="AA171" i="12"/>
  <c r="AA172" i="12"/>
  <c r="AA173" i="12"/>
  <c r="AA174" i="12"/>
  <c r="AA175" i="12"/>
  <c r="AA176" i="12"/>
  <c r="AA177" i="12"/>
  <c r="AA178" i="12"/>
  <c r="AA179" i="12"/>
  <c r="AA180" i="12"/>
  <c r="AA181" i="12"/>
  <c r="AA182" i="12"/>
  <c r="AA183" i="12"/>
  <c r="AA184" i="12"/>
  <c r="AA185" i="12"/>
  <c r="AA186" i="12"/>
  <c r="AA187" i="12"/>
  <c r="AA188" i="12"/>
  <c r="AA189" i="12"/>
  <c r="AA190" i="12"/>
  <c r="AA191" i="12"/>
  <c r="AA192" i="12"/>
  <c r="AA193" i="12"/>
  <c r="AA194" i="12"/>
  <c r="AA195" i="12"/>
  <c r="AA196" i="12"/>
  <c r="AA197" i="12"/>
  <c r="AA198" i="12"/>
  <c r="AA199" i="12"/>
  <c r="AA200" i="12"/>
  <c r="AA201" i="12"/>
  <c r="AA202" i="12"/>
  <c r="AA203" i="12"/>
  <c r="AA204" i="12"/>
  <c r="AA205" i="12"/>
  <c r="AA206" i="12"/>
  <c r="AA207" i="12"/>
  <c r="AA208" i="12"/>
  <c r="AA209" i="12"/>
  <c r="AA210" i="12"/>
  <c r="AA211" i="12"/>
  <c r="AA212" i="12"/>
  <c r="AA213" i="12"/>
  <c r="AA214" i="12"/>
  <c r="AA215" i="12"/>
  <c r="AA216" i="12"/>
  <c r="AA217" i="12"/>
  <c r="AA218" i="12"/>
  <c r="AA219" i="12"/>
  <c r="AA220" i="12"/>
  <c r="AA221" i="12"/>
  <c r="AA222" i="12"/>
  <c r="AA223" i="12"/>
  <c r="AA224" i="12"/>
  <c r="AA225" i="12"/>
  <c r="AA226" i="12"/>
  <c r="AA227" i="12"/>
  <c r="AA228" i="12"/>
  <c r="AA229" i="12"/>
  <c r="AA230" i="12"/>
  <c r="AA231" i="12"/>
  <c r="AA232" i="12"/>
  <c r="AA233" i="12"/>
  <c r="AA234" i="12"/>
  <c r="AA235" i="12"/>
  <c r="AA236" i="12"/>
  <c r="AA237" i="12"/>
  <c r="AA238" i="12"/>
  <c r="AA239" i="12"/>
  <c r="AA240" i="12"/>
  <c r="AA241" i="12"/>
  <c r="AA242" i="12"/>
  <c r="AA243" i="12"/>
  <c r="AA244" i="12"/>
  <c r="AA245" i="12"/>
  <c r="AA246" i="12"/>
  <c r="AA247" i="12"/>
  <c r="AA248" i="12"/>
  <c r="AA249" i="12"/>
  <c r="AA250" i="12"/>
  <c r="AA251" i="12"/>
  <c r="AA252" i="12"/>
  <c r="AA253" i="12"/>
  <c r="AA254" i="12"/>
  <c r="AA255" i="12"/>
  <c r="AA256" i="12"/>
  <c r="AA257" i="12"/>
  <c r="AA258" i="12"/>
  <c r="AA259" i="12"/>
  <c r="AA260" i="12"/>
  <c r="AA261" i="12"/>
  <c r="AA262" i="12"/>
  <c r="AA263" i="12"/>
  <c r="AA264" i="12"/>
  <c r="AA265" i="12"/>
  <c r="AA266" i="12"/>
  <c r="AA267" i="12"/>
  <c r="AA268" i="12"/>
  <c r="AA269" i="12"/>
  <c r="AA270" i="12"/>
  <c r="AA271" i="12"/>
  <c r="AA272" i="12"/>
  <c r="AA273" i="12"/>
  <c r="AA274" i="12"/>
  <c r="AA275" i="12"/>
  <c r="AA276" i="12"/>
  <c r="AA277" i="12"/>
  <c r="AA278" i="12"/>
  <c r="AA279" i="12"/>
  <c r="AA280" i="12"/>
  <c r="AA281" i="12"/>
  <c r="AA282" i="12"/>
  <c r="AA283" i="12"/>
  <c r="AA284" i="12"/>
  <c r="AA285" i="12"/>
  <c r="AA286" i="12"/>
  <c r="AA287" i="12"/>
  <c r="AA288" i="12"/>
  <c r="AA289" i="12"/>
  <c r="AA290" i="12"/>
  <c r="AA291" i="12"/>
  <c r="AA292" i="12"/>
  <c r="AA293" i="12"/>
  <c r="AA294" i="12"/>
  <c r="AA295" i="12"/>
  <c r="AA296" i="12"/>
  <c r="AA297" i="12"/>
  <c r="AA298" i="12"/>
  <c r="AA299" i="12"/>
  <c r="AA300" i="12"/>
  <c r="AA301" i="12"/>
  <c r="AA302" i="12"/>
  <c r="AA303" i="12"/>
  <c r="AA304" i="12"/>
  <c r="AA305" i="12"/>
  <c r="AA306" i="12"/>
  <c r="AA307" i="12"/>
  <c r="AA308" i="12"/>
  <c r="AA309" i="12"/>
  <c r="AA310" i="12"/>
  <c r="AA311" i="12"/>
  <c r="AA312" i="12"/>
  <c r="AA313" i="12"/>
  <c r="AA314" i="12"/>
  <c r="AA315" i="12"/>
  <c r="AA316" i="12"/>
  <c r="AA317" i="12"/>
  <c r="AA318" i="12"/>
  <c r="AA319" i="12"/>
  <c r="AA320" i="12"/>
  <c r="AA321" i="12"/>
  <c r="AA322" i="12"/>
  <c r="AA323" i="12"/>
  <c r="AA324" i="12"/>
  <c r="AA325" i="12"/>
  <c r="AA326" i="12"/>
  <c r="AA327" i="12"/>
  <c r="AA328" i="12"/>
  <c r="AA329" i="12"/>
  <c r="AA330" i="12"/>
  <c r="AA331" i="12"/>
  <c r="AA332" i="12"/>
  <c r="AA333" i="12"/>
  <c r="AA334" i="12"/>
  <c r="AA335" i="12"/>
  <c r="AA336" i="12"/>
  <c r="AA337" i="12"/>
  <c r="AA338" i="12"/>
  <c r="AA339" i="12"/>
  <c r="AA340" i="12"/>
  <c r="AA341" i="12"/>
  <c r="AA342" i="12"/>
  <c r="AA343" i="12"/>
  <c r="AA344" i="12"/>
  <c r="AA345" i="12"/>
  <c r="AA346" i="12"/>
  <c r="AA347" i="12"/>
  <c r="AA348" i="12"/>
  <c r="AA349" i="12"/>
  <c r="AA350" i="12"/>
  <c r="AA351" i="12"/>
  <c r="AA352" i="12"/>
  <c r="AA353" i="12"/>
  <c r="AA354" i="12"/>
  <c r="AA355" i="12"/>
  <c r="AA356" i="12"/>
  <c r="AA357" i="12"/>
  <c r="AA358" i="12"/>
  <c r="AA359" i="12"/>
  <c r="AA360" i="12"/>
  <c r="AA361" i="12"/>
  <c r="AA362" i="12"/>
  <c r="AA363" i="12"/>
  <c r="AA364" i="12"/>
  <c r="AA365" i="12"/>
  <c r="AA366" i="12"/>
  <c r="AA367" i="12"/>
  <c r="AA368" i="12"/>
  <c r="AA369" i="12"/>
  <c r="AA370" i="12"/>
  <c r="AA371" i="12"/>
  <c r="AA372" i="12"/>
  <c r="AA373" i="12"/>
  <c r="AA374" i="12"/>
  <c r="AA375" i="12"/>
  <c r="AA376" i="12"/>
  <c r="AA377" i="12"/>
  <c r="AA378" i="12"/>
  <c r="AA379" i="12"/>
  <c r="AA380" i="12"/>
  <c r="AA381" i="12"/>
  <c r="AA382" i="12"/>
  <c r="AA383" i="12"/>
  <c r="AA384" i="12"/>
  <c r="AA385" i="12"/>
  <c r="AA386" i="12"/>
  <c r="AA387" i="12"/>
  <c r="AA388" i="12"/>
  <c r="AA389" i="12"/>
  <c r="AA390" i="12"/>
  <c r="AA391" i="12"/>
  <c r="AA392" i="12"/>
  <c r="AA393" i="12"/>
  <c r="AA394" i="12"/>
  <c r="AA395" i="12"/>
  <c r="AA396" i="12"/>
  <c r="AA397" i="12"/>
  <c r="AA398" i="12"/>
  <c r="AA399" i="12"/>
  <c r="AA400" i="12"/>
  <c r="AA401" i="12"/>
  <c r="AA402" i="12"/>
  <c r="AA403" i="12"/>
  <c r="AA404" i="12"/>
  <c r="AA405" i="12"/>
  <c r="AA406" i="12"/>
  <c r="AA407" i="12"/>
  <c r="AA408" i="12"/>
  <c r="AA409" i="12"/>
  <c r="AA410" i="12"/>
  <c r="AA411" i="12"/>
  <c r="AA412" i="12"/>
  <c r="AA413" i="12"/>
  <c r="AA414" i="12"/>
  <c r="AA415" i="12"/>
  <c r="AA416" i="12"/>
  <c r="AA417" i="12"/>
  <c r="AA418" i="12"/>
  <c r="AA419" i="12"/>
  <c r="AA420" i="12"/>
  <c r="AA421" i="12"/>
  <c r="AA422" i="12"/>
  <c r="AA423" i="12"/>
  <c r="AA424" i="12"/>
  <c r="AA425" i="12"/>
  <c r="AA426" i="12"/>
  <c r="AA427" i="12"/>
  <c r="AA428" i="12"/>
  <c r="AA429" i="12"/>
  <c r="AA430" i="12"/>
  <c r="AA431" i="12"/>
  <c r="AA432" i="12"/>
  <c r="AA433" i="12"/>
  <c r="AA434" i="12"/>
  <c r="AA435" i="12"/>
  <c r="AA436" i="12"/>
  <c r="AA437" i="12"/>
  <c r="AA438" i="12"/>
  <c r="AA439" i="12"/>
  <c r="AA440" i="12"/>
  <c r="AA441" i="12"/>
  <c r="AA442" i="12"/>
  <c r="AA443" i="12"/>
  <c r="AA444" i="12"/>
  <c r="AA445" i="12"/>
  <c r="AA446" i="12"/>
  <c r="AA447" i="12"/>
  <c r="AA448" i="12"/>
  <c r="AA449" i="12"/>
  <c r="AA450" i="12"/>
  <c r="AA451" i="12"/>
  <c r="AA452" i="12"/>
  <c r="AA453" i="12"/>
  <c r="AA454" i="12"/>
  <c r="AA455" i="12"/>
  <c r="AA456" i="12"/>
  <c r="AA457" i="12"/>
  <c r="AA458" i="12"/>
  <c r="AA459" i="12"/>
  <c r="AA460" i="12"/>
  <c r="AA461" i="12"/>
  <c r="AA462" i="12"/>
  <c r="AA463" i="12"/>
  <c r="AA464" i="12"/>
  <c r="AA465" i="12"/>
  <c r="AA466" i="12"/>
  <c r="AA467" i="12"/>
  <c r="AA468" i="12"/>
  <c r="AA469" i="12"/>
  <c r="AA470" i="12"/>
  <c r="AA471" i="12"/>
  <c r="AA472" i="12"/>
  <c r="AA473" i="12"/>
  <c r="Z2" i="12"/>
  <c r="Z3" i="12"/>
  <c r="Z4" i="12"/>
  <c r="Z5" i="12"/>
  <c r="Z6" i="12"/>
  <c r="Z7" i="12"/>
  <c r="Z8" i="12"/>
  <c r="Z9" i="12"/>
  <c r="Z10" i="12"/>
  <c r="Z11" i="12"/>
  <c r="Z12" i="12"/>
  <c r="Z13" i="12"/>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Z151" i="12"/>
  <c r="Z152" i="12"/>
  <c r="Z153" i="12"/>
  <c r="Z154" i="12"/>
  <c r="Z155" i="12"/>
  <c r="Z156" i="12"/>
  <c r="Z157" i="12"/>
  <c r="Z158" i="12"/>
  <c r="Z159" i="12"/>
  <c r="Z160" i="12"/>
  <c r="Z161" i="12"/>
  <c r="Z162" i="12"/>
  <c r="Z163" i="12"/>
  <c r="Z164" i="12"/>
  <c r="Z165" i="12"/>
  <c r="Z166" i="12"/>
  <c r="Z167" i="12"/>
  <c r="Z168" i="12"/>
  <c r="Z169" i="12"/>
  <c r="Z170" i="12"/>
  <c r="Z171" i="12"/>
  <c r="Z172" i="12"/>
  <c r="Z173" i="12"/>
  <c r="Z174" i="12"/>
  <c r="Z175" i="12"/>
  <c r="Z176" i="12"/>
  <c r="Z177" i="12"/>
  <c r="Z178" i="12"/>
  <c r="Z179" i="12"/>
  <c r="Z180" i="12"/>
  <c r="Z181" i="12"/>
  <c r="Z182" i="12"/>
  <c r="Z183" i="12"/>
  <c r="Z184" i="12"/>
  <c r="Z185" i="12"/>
  <c r="Z186" i="12"/>
  <c r="Z187" i="12"/>
  <c r="Z188" i="12"/>
  <c r="Z189" i="12"/>
  <c r="Z190" i="12"/>
  <c r="Z191" i="12"/>
  <c r="Z192" i="12"/>
  <c r="Z193" i="12"/>
  <c r="Z194" i="12"/>
  <c r="Z195" i="12"/>
  <c r="Z196" i="12"/>
  <c r="Z197" i="12"/>
  <c r="Z198" i="12"/>
  <c r="Z199" i="12"/>
  <c r="Z200" i="12"/>
  <c r="Z201" i="12"/>
  <c r="Z202" i="12"/>
  <c r="Z203" i="12"/>
  <c r="Z204" i="12"/>
  <c r="Z205" i="12"/>
  <c r="Z206" i="12"/>
  <c r="Z207" i="12"/>
  <c r="Z208" i="12"/>
  <c r="Z209" i="12"/>
  <c r="Z210" i="12"/>
  <c r="Z211" i="12"/>
  <c r="Z212" i="12"/>
  <c r="Z213" i="12"/>
  <c r="Z214" i="12"/>
  <c r="Z215" i="12"/>
  <c r="Z216" i="12"/>
  <c r="Z217" i="12"/>
  <c r="Z218" i="12"/>
  <c r="Z219" i="12"/>
  <c r="Z220" i="12"/>
  <c r="Z221" i="12"/>
  <c r="Z222" i="12"/>
  <c r="Z223" i="12"/>
  <c r="Z224" i="12"/>
  <c r="Z225" i="12"/>
  <c r="Z226" i="12"/>
  <c r="Z227" i="12"/>
  <c r="Z228" i="12"/>
  <c r="Z229" i="12"/>
  <c r="Z230" i="12"/>
  <c r="Z231" i="12"/>
  <c r="Z232" i="12"/>
  <c r="Z233" i="12"/>
  <c r="Z234" i="12"/>
  <c r="Z235" i="12"/>
  <c r="Z236" i="12"/>
  <c r="Z237" i="12"/>
  <c r="Z238" i="12"/>
  <c r="Z239" i="12"/>
  <c r="Z240" i="12"/>
  <c r="Z241" i="12"/>
  <c r="Z242" i="12"/>
  <c r="Z243" i="12"/>
  <c r="Z244" i="12"/>
  <c r="Z245" i="12"/>
  <c r="Z246" i="12"/>
  <c r="Z247" i="12"/>
  <c r="Z248" i="12"/>
  <c r="Z249" i="12"/>
  <c r="Z250" i="12"/>
  <c r="Z251" i="12"/>
  <c r="Z252" i="12"/>
  <c r="Z253" i="12"/>
  <c r="Z254" i="12"/>
  <c r="Z255" i="12"/>
  <c r="Z256" i="12"/>
  <c r="Z257" i="12"/>
  <c r="Z258" i="12"/>
  <c r="Z259" i="12"/>
  <c r="Z260" i="12"/>
  <c r="Z261" i="12"/>
  <c r="Z262" i="12"/>
  <c r="Z263" i="12"/>
  <c r="Z264" i="12"/>
  <c r="Z265" i="12"/>
  <c r="Z266" i="12"/>
  <c r="Z267" i="12"/>
  <c r="Z268" i="12"/>
  <c r="Z269" i="12"/>
  <c r="Z270" i="12"/>
  <c r="Z271" i="12"/>
  <c r="Z272" i="12"/>
  <c r="Z273" i="12"/>
  <c r="Z274" i="12"/>
  <c r="Z275" i="12"/>
  <c r="Z276" i="12"/>
  <c r="Z277" i="12"/>
  <c r="Z278" i="12"/>
  <c r="Z279" i="12"/>
  <c r="Z280" i="12"/>
  <c r="Z281" i="12"/>
  <c r="Z282" i="12"/>
  <c r="Z283" i="12"/>
  <c r="Z284" i="12"/>
  <c r="Z285" i="12"/>
  <c r="Z286" i="12"/>
  <c r="Z287" i="12"/>
  <c r="Z288" i="12"/>
  <c r="Z289" i="12"/>
  <c r="Z290" i="12"/>
  <c r="Z291" i="12"/>
  <c r="Z292" i="12"/>
  <c r="Z293" i="12"/>
  <c r="Z294" i="12"/>
  <c r="Z295" i="12"/>
  <c r="Z296" i="12"/>
  <c r="Z297" i="12"/>
  <c r="Z298" i="12"/>
  <c r="Z299" i="12"/>
  <c r="Z300" i="12"/>
  <c r="Z301" i="12"/>
  <c r="Z302" i="12"/>
  <c r="Z303" i="12"/>
  <c r="Z304" i="12"/>
  <c r="Z305" i="12"/>
  <c r="Z306" i="12"/>
  <c r="Z307" i="12"/>
  <c r="Z308" i="12"/>
  <c r="Z309" i="12"/>
  <c r="Z310" i="12"/>
  <c r="Z311" i="12"/>
  <c r="Z312" i="12"/>
  <c r="Z313" i="12"/>
  <c r="Z314" i="12"/>
  <c r="Z315" i="12"/>
  <c r="Z316" i="12"/>
  <c r="Z317" i="12"/>
  <c r="Z318" i="12"/>
  <c r="Z319" i="12"/>
  <c r="Z320" i="12"/>
  <c r="Z321" i="12"/>
  <c r="Z322" i="12"/>
  <c r="Z323" i="12"/>
  <c r="Z324" i="12"/>
  <c r="Z325" i="12"/>
  <c r="Z326" i="12"/>
  <c r="Z327" i="12"/>
  <c r="Z328" i="12"/>
  <c r="Z329" i="12"/>
  <c r="Z330" i="12"/>
  <c r="Z331" i="12"/>
  <c r="Z332" i="12"/>
  <c r="Z333" i="12"/>
  <c r="Z334" i="12"/>
  <c r="Z335" i="12"/>
  <c r="Z336" i="12"/>
  <c r="Z337" i="12"/>
  <c r="Z338" i="12"/>
  <c r="Z339" i="12"/>
  <c r="Z340" i="12"/>
  <c r="Z341" i="12"/>
  <c r="Z342" i="12"/>
  <c r="Z343" i="12"/>
  <c r="Z344" i="12"/>
  <c r="Z345" i="12"/>
  <c r="Z346" i="12"/>
  <c r="Z347" i="12"/>
  <c r="Z348" i="12"/>
  <c r="Z349" i="12"/>
  <c r="Z350" i="12"/>
  <c r="Z351" i="12"/>
  <c r="Z352" i="12"/>
  <c r="Z353" i="12"/>
  <c r="Z354" i="12"/>
  <c r="Z355" i="12"/>
  <c r="Z356" i="12"/>
  <c r="Z357" i="12"/>
  <c r="Z358" i="12"/>
  <c r="Z359" i="12"/>
  <c r="Z360" i="12"/>
  <c r="Z361" i="12"/>
  <c r="Z362" i="12"/>
  <c r="Z363" i="12"/>
  <c r="Z364" i="12"/>
  <c r="Z365" i="12"/>
  <c r="Z366" i="12"/>
  <c r="Z367" i="12"/>
  <c r="Z368" i="12"/>
  <c r="Z369" i="12"/>
  <c r="Z370" i="12"/>
  <c r="Z371" i="12"/>
  <c r="Z372" i="12"/>
  <c r="Z373" i="12"/>
  <c r="Z374" i="12"/>
  <c r="Z375" i="12"/>
  <c r="Z376" i="12"/>
  <c r="Z377" i="12"/>
  <c r="Z378" i="12"/>
  <c r="Z379" i="12"/>
  <c r="Z380" i="12"/>
  <c r="Z381" i="12"/>
  <c r="Z382" i="12"/>
  <c r="Z383" i="12"/>
  <c r="Z384" i="12"/>
  <c r="Z385" i="12"/>
  <c r="Z386" i="12"/>
  <c r="Z387" i="12"/>
  <c r="Z388" i="12"/>
  <c r="Z389" i="12"/>
  <c r="Z390" i="12"/>
  <c r="Z391" i="12"/>
  <c r="Z392" i="12"/>
  <c r="Z393" i="12"/>
  <c r="Z394" i="12"/>
  <c r="Z395" i="12"/>
  <c r="Z396" i="12"/>
  <c r="Z397" i="12"/>
  <c r="Z398" i="12"/>
  <c r="Z399" i="12"/>
  <c r="Z400" i="12"/>
  <c r="Z401" i="12"/>
  <c r="Z402" i="12"/>
  <c r="Z403" i="12"/>
  <c r="Z404" i="12"/>
  <c r="Z405" i="12"/>
  <c r="Z406" i="12"/>
  <c r="Z407" i="12"/>
  <c r="Z408" i="12"/>
  <c r="Z409" i="12"/>
  <c r="Z410" i="12"/>
  <c r="Z411" i="12"/>
  <c r="Z412" i="12"/>
  <c r="Z413" i="12"/>
  <c r="Z414" i="12"/>
  <c r="Z415" i="12"/>
  <c r="Z416" i="12"/>
  <c r="Z417" i="12"/>
  <c r="Z418" i="12"/>
  <c r="Z419" i="12"/>
  <c r="Z420" i="12"/>
  <c r="Z421" i="12"/>
  <c r="Z422" i="12"/>
  <c r="Z423" i="12"/>
  <c r="Z424" i="12"/>
  <c r="Z425" i="12"/>
  <c r="Z426" i="12"/>
  <c r="Z427" i="12"/>
  <c r="Z428" i="12"/>
  <c r="Z429" i="12"/>
  <c r="Z430" i="12"/>
  <c r="Z431" i="12"/>
  <c r="Z432" i="12"/>
  <c r="Z433" i="12"/>
  <c r="Z434" i="12"/>
  <c r="Z435" i="12"/>
  <c r="Z436" i="12"/>
  <c r="Z437" i="12"/>
  <c r="Z438" i="12"/>
  <c r="Z439" i="12"/>
  <c r="Z440" i="12"/>
  <c r="Z441" i="12"/>
  <c r="Z442" i="12"/>
  <c r="Z443" i="12"/>
  <c r="Z444" i="12"/>
  <c r="Z445" i="12"/>
  <c r="Z446" i="12"/>
  <c r="Z447" i="12"/>
  <c r="Z448" i="12"/>
  <c r="Z449" i="12"/>
  <c r="Z450" i="12"/>
  <c r="Z451" i="12"/>
  <c r="Z452" i="12"/>
  <c r="Z453" i="12"/>
  <c r="Z454" i="12"/>
  <c r="Z455" i="12"/>
  <c r="Z456" i="12"/>
  <c r="Z457" i="12"/>
  <c r="Z458" i="12"/>
  <c r="Z459" i="12"/>
  <c r="Z460" i="12"/>
  <c r="Z461" i="12"/>
  <c r="Z462" i="12"/>
  <c r="Z463" i="12"/>
  <c r="Z464" i="12"/>
  <c r="Z465" i="12"/>
  <c r="Z466" i="12"/>
  <c r="Z467" i="12"/>
  <c r="Z468" i="12"/>
  <c r="Z469" i="12"/>
  <c r="Z470" i="12"/>
  <c r="Z471" i="12"/>
  <c r="Z472" i="12"/>
  <c r="Z473" i="12"/>
  <c r="Y2" i="12"/>
  <c r="Y3" i="12"/>
  <c r="Y4" i="12"/>
  <c r="Y5" i="12"/>
  <c r="Y6" i="12"/>
  <c r="Y7" i="12"/>
  <c r="Y8" i="12"/>
  <c r="Y9" i="12"/>
  <c r="Y10" i="12"/>
  <c r="Y11" i="12"/>
  <c r="Y12" i="12"/>
  <c r="Y13" i="12"/>
  <c r="Y14" i="12"/>
  <c r="Y15" i="12"/>
  <c r="Y16" i="12"/>
  <c r="Y17" i="12"/>
  <c r="Y18" i="12"/>
  <c r="Y19" i="12"/>
  <c r="Y20" i="12"/>
  <c r="Y21" i="12"/>
  <c r="Y22" i="12"/>
  <c r="Y23" i="12"/>
  <c r="Y24" i="12"/>
  <c r="Y25" i="12"/>
  <c r="Y26" i="12"/>
  <c r="Y27" i="12"/>
  <c r="Y28" i="12"/>
  <c r="Y29" i="12"/>
  <c r="Y30" i="12"/>
  <c r="Y31" i="12"/>
  <c r="Y32" i="12"/>
  <c r="Y33" i="12"/>
  <c r="Y34" i="12"/>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Y61" i="12"/>
  <c r="Y62" i="12"/>
  <c r="Y63" i="12"/>
  <c r="Y64" i="12"/>
  <c r="Y65" i="12"/>
  <c r="Y66" i="12"/>
  <c r="Y67" i="12"/>
  <c r="Y68" i="12"/>
  <c r="Y69" i="12"/>
  <c r="Y70" i="12"/>
  <c r="Y71" i="12"/>
  <c r="Y72" i="12"/>
  <c r="Y73" i="12"/>
  <c r="Y74" i="12"/>
  <c r="Y75" i="12"/>
  <c r="Y76" i="12"/>
  <c r="Y77" i="12"/>
  <c r="Y78" i="12"/>
  <c r="Y79" i="12"/>
  <c r="Y80" i="12"/>
  <c r="Y81" i="12"/>
  <c r="Y82" i="12"/>
  <c r="Y83" i="12"/>
  <c r="Y84" i="12"/>
  <c r="Y85" i="12"/>
  <c r="Y86" i="12"/>
  <c r="Y87" i="12"/>
  <c r="Y88" i="12"/>
  <c r="Y89" i="12"/>
  <c r="Y90" i="12"/>
  <c r="Y91" i="12"/>
  <c r="Y92" i="12"/>
  <c r="Y93" i="12"/>
  <c r="Y94" i="12"/>
  <c r="Y95" i="12"/>
  <c r="Y96" i="12"/>
  <c r="Y97" i="12"/>
  <c r="Y98" i="12"/>
  <c r="Y99" i="12"/>
  <c r="Y100" i="12"/>
  <c r="Y101" i="12"/>
  <c r="Y102" i="12"/>
  <c r="Y103" i="12"/>
  <c r="Y104" i="12"/>
  <c r="Y105" i="12"/>
  <c r="Y106" i="12"/>
  <c r="Y107" i="12"/>
  <c r="Y108" i="12"/>
  <c r="Y109" i="12"/>
  <c r="Y110" i="12"/>
  <c r="Y111" i="12"/>
  <c r="Y112" i="12"/>
  <c r="Y113" i="12"/>
  <c r="Y114" i="12"/>
  <c r="Y115" i="12"/>
  <c r="Y116" i="12"/>
  <c r="Y117" i="12"/>
  <c r="Y118" i="12"/>
  <c r="Y119" i="12"/>
  <c r="Y120" i="12"/>
  <c r="Y121" i="12"/>
  <c r="Y122" i="12"/>
  <c r="Y123" i="12"/>
  <c r="Y124" i="12"/>
  <c r="Y125" i="12"/>
  <c r="Y126" i="12"/>
  <c r="Y127" i="12"/>
  <c r="Y128" i="12"/>
  <c r="Y129" i="12"/>
  <c r="Y130" i="12"/>
  <c r="Y131" i="12"/>
  <c r="Y132" i="12"/>
  <c r="Y133" i="12"/>
  <c r="Y134" i="12"/>
  <c r="Y135" i="12"/>
  <c r="Y136" i="12"/>
  <c r="Y137" i="12"/>
  <c r="Y138" i="12"/>
  <c r="Y139" i="12"/>
  <c r="Y140" i="12"/>
  <c r="Y141" i="12"/>
  <c r="Y142" i="12"/>
  <c r="Y143" i="12"/>
  <c r="Y144" i="12"/>
  <c r="Y145" i="12"/>
  <c r="Y146" i="12"/>
  <c r="Y147" i="12"/>
  <c r="Y148" i="12"/>
  <c r="Y149" i="12"/>
  <c r="Y150" i="12"/>
  <c r="Y151" i="12"/>
  <c r="Y152" i="12"/>
  <c r="Y153" i="12"/>
  <c r="Y154" i="12"/>
  <c r="Y155" i="12"/>
  <c r="Y156" i="12"/>
  <c r="Y157" i="12"/>
  <c r="Y158" i="12"/>
  <c r="Y159" i="12"/>
  <c r="Y160" i="12"/>
  <c r="Y161" i="12"/>
  <c r="Y162" i="12"/>
  <c r="Y163" i="12"/>
  <c r="Y164" i="12"/>
  <c r="Y165" i="12"/>
  <c r="Y166" i="12"/>
  <c r="Y167" i="12"/>
  <c r="Y168" i="12"/>
  <c r="Y169" i="12"/>
  <c r="Y170" i="12"/>
  <c r="Y171" i="12"/>
  <c r="Y172" i="12"/>
  <c r="Y173" i="12"/>
  <c r="Y174" i="12"/>
  <c r="Y175" i="12"/>
  <c r="Y176" i="12"/>
  <c r="Y177" i="12"/>
  <c r="Y178" i="12"/>
  <c r="Y179" i="12"/>
  <c r="Y180" i="12"/>
  <c r="Y181" i="12"/>
  <c r="Y182" i="12"/>
  <c r="Y183" i="12"/>
  <c r="Y184" i="12"/>
  <c r="Y185" i="12"/>
  <c r="Y186" i="12"/>
  <c r="Y187" i="12"/>
  <c r="Y188" i="12"/>
  <c r="Y189" i="12"/>
  <c r="Y190" i="12"/>
  <c r="Y191" i="12"/>
  <c r="Y192" i="12"/>
  <c r="Y193" i="12"/>
  <c r="Y194" i="12"/>
  <c r="Y195" i="12"/>
  <c r="Y196" i="12"/>
  <c r="Y197" i="12"/>
  <c r="Y198" i="12"/>
  <c r="Y199" i="12"/>
  <c r="Y200" i="12"/>
  <c r="Y201" i="12"/>
  <c r="Y202" i="12"/>
  <c r="Y203" i="12"/>
  <c r="Y204" i="12"/>
  <c r="Y205" i="12"/>
  <c r="Y206" i="12"/>
  <c r="Y207" i="12"/>
  <c r="Y208" i="12"/>
  <c r="Y209" i="12"/>
  <c r="Y210" i="12"/>
  <c r="Y211" i="12"/>
  <c r="Y212" i="12"/>
  <c r="Y213" i="12"/>
  <c r="Y214" i="12"/>
  <c r="Y215" i="12"/>
  <c r="Y216" i="12"/>
  <c r="Y217" i="12"/>
  <c r="Y218" i="12"/>
  <c r="Y219" i="12"/>
  <c r="Y220" i="12"/>
  <c r="Y221" i="12"/>
  <c r="Y222" i="12"/>
  <c r="Y223" i="12"/>
  <c r="Y224" i="12"/>
  <c r="Y225" i="12"/>
  <c r="Y226" i="12"/>
  <c r="Y227" i="12"/>
  <c r="Y228" i="12"/>
  <c r="Y229" i="12"/>
  <c r="Y230" i="12"/>
  <c r="Y231" i="12"/>
  <c r="Y232" i="12"/>
  <c r="Y233" i="12"/>
  <c r="Y234" i="12"/>
  <c r="Y235" i="12"/>
  <c r="Y236" i="12"/>
  <c r="Y237" i="12"/>
  <c r="Y238" i="12"/>
  <c r="Y239" i="12"/>
  <c r="Y240" i="12"/>
  <c r="Y241" i="12"/>
  <c r="Y242" i="12"/>
  <c r="Y243" i="12"/>
  <c r="Y244" i="12"/>
  <c r="Y245" i="12"/>
  <c r="Y246" i="12"/>
  <c r="Y247" i="12"/>
  <c r="Y248" i="12"/>
  <c r="Y249" i="12"/>
  <c r="Y250" i="12"/>
  <c r="Y251" i="12"/>
  <c r="Y252" i="12"/>
  <c r="Y253" i="12"/>
  <c r="Y254" i="12"/>
  <c r="Y255" i="12"/>
  <c r="Y256" i="12"/>
  <c r="Y257" i="12"/>
  <c r="Y258" i="12"/>
  <c r="Y259" i="12"/>
  <c r="Y260" i="12"/>
  <c r="Y261" i="12"/>
  <c r="Y262" i="12"/>
  <c r="Y263" i="12"/>
  <c r="Y264" i="12"/>
  <c r="Y265" i="12"/>
  <c r="Y266" i="12"/>
  <c r="Y267" i="12"/>
  <c r="Y268" i="12"/>
  <c r="Y269" i="12"/>
  <c r="Y270" i="12"/>
  <c r="Y271" i="12"/>
  <c r="Y272" i="12"/>
  <c r="Y273" i="12"/>
  <c r="Y274" i="12"/>
  <c r="Y275" i="12"/>
  <c r="Y276" i="12"/>
  <c r="Y277" i="12"/>
  <c r="Y278" i="12"/>
  <c r="Y279" i="12"/>
  <c r="Y280" i="12"/>
  <c r="Y281" i="12"/>
  <c r="Y282" i="12"/>
  <c r="Y283" i="12"/>
  <c r="Y284" i="12"/>
  <c r="Y285" i="12"/>
  <c r="Y286" i="12"/>
  <c r="Y287" i="12"/>
  <c r="Y288" i="12"/>
  <c r="Y289" i="12"/>
  <c r="Y290" i="12"/>
  <c r="Y291" i="12"/>
  <c r="Y292" i="12"/>
  <c r="Y293" i="12"/>
  <c r="Y294" i="12"/>
  <c r="Y295" i="12"/>
  <c r="Y296" i="12"/>
  <c r="Y297" i="12"/>
  <c r="Y298" i="12"/>
  <c r="Y299" i="12"/>
  <c r="Y300" i="12"/>
  <c r="Y301" i="12"/>
  <c r="Y302" i="12"/>
  <c r="Y303" i="12"/>
  <c r="Y304" i="12"/>
  <c r="Y305" i="12"/>
  <c r="Y306" i="12"/>
  <c r="Y307" i="12"/>
  <c r="Y308" i="12"/>
  <c r="Y309" i="12"/>
  <c r="Y310" i="12"/>
  <c r="Y311" i="12"/>
  <c r="Y312" i="12"/>
  <c r="Y313" i="12"/>
  <c r="Y314" i="12"/>
  <c r="Y315" i="12"/>
  <c r="Y316" i="12"/>
  <c r="Y317" i="12"/>
  <c r="Y318" i="12"/>
  <c r="Y319" i="12"/>
  <c r="Y320" i="12"/>
  <c r="Y321" i="12"/>
  <c r="Y322" i="12"/>
  <c r="Y323" i="12"/>
  <c r="Y324" i="12"/>
  <c r="Y325" i="12"/>
  <c r="Y326" i="12"/>
  <c r="Y327" i="12"/>
  <c r="Y328" i="12"/>
  <c r="Y329" i="12"/>
  <c r="Y330" i="12"/>
  <c r="Y331" i="12"/>
  <c r="Y332" i="12"/>
  <c r="Y333" i="12"/>
  <c r="Y334" i="12"/>
  <c r="Y335" i="12"/>
  <c r="Y336" i="12"/>
  <c r="Y337" i="12"/>
  <c r="Y338" i="12"/>
  <c r="Y339" i="12"/>
  <c r="Y340" i="12"/>
  <c r="Y341" i="12"/>
  <c r="Y342" i="12"/>
  <c r="Y343" i="12"/>
  <c r="Y344" i="12"/>
  <c r="Y345" i="12"/>
  <c r="Y346" i="12"/>
  <c r="Y347" i="12"/>
  <c r="Y348" i="12"/>
  <c r="Y349" i="12"/>
  <c r="Y350" i="12"/>
  <c r="Y351" i="12"/>
  <c r="Y352" i="12"/>
  <c r="Y353" i="12"/>
  <c r="Y354" i="12"/>
  <c r="Y355" i="12"/>
  <c r="Y356" i="12"/>
  <c r="Y357" i="12"/>
  <c r="Y358" i="12"/>
  <c r="Y359" i="12"/>
  <c r="Y360" i="12"/>
  <c r="Y361" i="12"/>
  <c r="Y362" i="12"/>
  <c r="Y363" i="12"/>
  <c r="Y364" i="12"/>
  <c r="Y365" i="12"/>
  <c r="Y366" i="12"/>
  <c r="Y367" i="12"/>
  <c r="Y368" i="12"/>
  <c r="Y369" i="12"/>
  <c r="Y370" i="12"/>
  <c r="Y371" i="12"/>
  <c r="Y372" i="12"/>
  <c r="Y373" i="12"/>
  <c r="Y374" i="12"/>
  <c r="Y375" i="12"/>
  <c r="Y376" i="12"/>
  <c r="Y377" i="12"/>
  <c r="Y378" i="12"/>
  <c r="Y379" i="12"/>
  <c r="Y380" i="12"/>
  <c r="Y381" i="12"/>
  <c r="Y382" i="12"/>
  <c r="Y383" i="12"/>
  <c r="Y384" i="12"/>
  <c r="Y385" i="12"/>
  <c r="Y386" i="12"/>
  <c r="Y387" i="12"/>
  <c r="Y388" i="12"/>
  <c r="Y389" i="12"/>
  <c r="Y390" i="12"/>
  <c r="Y391" i="12"/>
  <c r="Y392" i="12"/>
  <c r="Y393" i="12"/>
  <c r="Y394" i="12"/>
  <c r="Y395" i="12"/>
  <c r="Y396" i="12"/>
  <c r="Y397" i="12"/>
  <c r="Y398" i="12"/>
  <c r="Y399" i="12"/>
  <c r="Y400" i="12"/>
  <c r="Y401" i="12"/>
  <c r="Y402" i="12"/>
  <c r="Y403" i="12"/>
  <c r="Y404" i="12"/>
  <c r="Y405" i="12"/>
  <c r="Y406" i="12"/>
  <c r="Y407" i="12"/>
  <c r="Y408" i="12"/>
  <c r="Y409" i="12"/>
  <c r="Y410" i="12"/>
  <c r="Y411" i="12"/>
  <c r="Y412" i="12"/>
  <c r="Y413" i="12"/>
  <c r="Y414" i="12"/>
  <c r="Y415" i="12"/>
  <c r="Y416" i="12"/>
  <c r="Y417" i="12"/>
  <c r="Y418" i="12"/>
  <c r="Y419" i="12"/>
  <c r="Y420" i="12"/>
  <c r="Y421" i="12"/>
  <c r="Y422" i="12"/>
  <c r="Y423" i="12"/>
  <c r="Y424" i="12"/>
  <c r="Y425" i="12"/>
  <c r="Y426" i="12"/>
  <c r="Y427" i="12"/>
  <c r="Y428" i="12"/>
  <c r="Y429" i="12"/>
  <c r="Y430" i="12"/>
  <c r="Y431" i="12"/>
  <c r="Y432" i="12"/>
  <c r="Y433" i="12"/>
  <c r="Y434" i="12"/>
  <c r="Y435" i="12"/>
  <c r="Y436" i="12"/>
  <c r="Y437" i="12"/>
  <c r="Y438" i="12"/>
  <c r="Y439" i="12"/>
  <c r="Y440" i="12"/>
  <c r="Y441" i="12"/>
  <c r="Y442" i="12"/>
  <c r="Y443" i="12"/>
  <c r="Y444" i="12"/>
  <c r="Y445" i="12"/>
  <c r="Y446" i="12"/>
  <c r="Y447" i="12"/>
  <c r="Y448" i="12"/>
  <c r="Y449" i="12"/>
  <c r="Y450" i="12"/>
  <c r="Y451" i="12"/>
  <c r="Y452" i="12"/>
  <c r="Y453" i="12"/>
  <c r="Y454" i="12"/>
  <c r="Y455" i="12"/>
  <c r="Y456" i="12"/>
  <c r="Y457" i="12"/>
  <c r="Y458" i="12"/>
  <c r="Y459" i="12"/>
  <c r="Y460" i="12"/>
  <c r="Y461" i="12"/>
  <c r="Y462" i="12"/>
  <c r="Y463" i="12"/>
  <c r="Y464" i="12"/>
  <c r="Y465" i="12"/>
  <c r="Y466" i="12"/>
  <c r="Y467" i="12"/>
  <c r="Y468" i="12"/>
  <c r="Y469" i="12"/>
  <c r="Y470" i="12"/>
  <c r="Y471" i="12"/>
  <c r="Y472" i="12"/>
  <c r="Y473" i="12"/>
  <c r="X2" i="12"/>
  <c r="X3" i="12"/>
  <c r="X4" i="12"/>
  <c r="X5" i="12"/>
  <c r="X6" i="12"/>
  <c r="X7" i="12"/>
  <c r="X8" i="12"/>
  <c r="X9" i="12"/>
  <c r="X10" i="12"/>
  <c r="X11" i="12"/>
  <c r="X12" i="12"/>
  <c r="X13" i="12"/>
  <c r="X14" i="12"/>
  <c r="X15" i="12"/>
  <c r="X16" i="12"/>
  <c r="X17" i="12"/>
  <c r="X18" i="12"/>
  <c r="X19" i="12"/>
  <c r="X20" i="12"/>
  <c r="X21" i="12"/>
  <c r="X22" i="12"/>
  <c r="X23" i="12"/>
  <c r="X24" i="12"/>
  <c r="X25" i="12"/>
  <c r="X26" i="12"/>
  <c r="X27" i="12"/>
  <c r="X28" i="12"/>
  <c r="X29" i="12"/>
  <c r="X30" i="12"/>
  <c r="X31" i="12"/>
  <c r="X32" i="12"/>
  <c r="X33" i="12"/>
  <c r="X34" i="12"/>
  <c r="X35" i="12"/>
  <c r="X36" i="12"/>
  <c r="X37" i="12"/>
  <c r="X38" i="12"/>
  <c r="X39" i="12"/>
  <c r="X40" i="12"/>
  <c r="X41" i="12"/>
  <c r="X42" i="12"/>
  <c r="X43" i="12"/>
  <c r="X44" i="12"/>
  <c r="X45" i="12"/>
  <c r="X46" i="12"/>
  <c r="X47" i="12"/>
  <c r="X48" i="12"/>
  <c r="X49" i="12"/>
  <c r="X50" i="12"/>
  <c r="X51" i="12"/>
  <c r="X52" i="12"/>
  <c r="X53" i="12"/>
  <c r="X54" i="12"/>
  <c r="X55" i="12"/>
  <c r="X56" i="12"/>
  <c r="X57" i="12"/>
  <c r="X58" i="12"/>
  <c r="X59" i="12"/>
  <c r="X60" i="12"/>
  <c r="X61" i="12"/>
  <c r="X62" i="12"/>
  <c r="X63" i="12"/>
  <c r="X64" i="12"/>
  <c r="X65" i="12"/>
  <c r="X66" i="12"/>
  <c r="X67" i="12"/>
  <c r="X68" i="12"/>
  <c r="X69" i="12"/>
  <c r="X70" i="12"/>
  <c r="X71" i="12"/>
  <c r="X72" i="12"/>
  <c r="X73" i="12"/>
  <c r="X74" i="12"/>
  <c r="X75" i="12"/>
  <c r="X76" i="12"/>
  <c r="X77" i="12"/>
  <c r="X78" i="12"/>
  <c r="X79" i="12"/>
  <c r="X80" i="12"/>
  <c r="X81" i="12"/>
  <c r="X82" i="12"/>
  <c r="X83" i="12"/>
  <c r="X84" i="12"/>
  <c r="X85" i="12"/>
  <c r="X86" i="12"/>
  <c r="X87" i="12"/>
  <c r="X88" i="12"/>
  <c r="X89" i="12"/>
  <c r="X90" i="12"/>
  <c r="X91" i="12"/>
  <c r="X92" i="12"/>
  <c r="X93" i="12"/>
  <c r="X94" i="12"/>
  <c r="X95" i="12"/>
  <c r="X96" i="12"/>
  <c r="X97" i="12"/>
  <c r="X98" i="12"/>
  <c r="X99" i="12"/>
  <c r="X100" i="12"/>
  <c r="X101" i="12"/>
  <c r="X102" i="12"/>
  <c r="X103" i="12"/>
  <c r="X104" i="12"/>
  <c r="X105" i="12"/>
  <c r="X106" i="12"/>
  <c r="X107" i="12"/>
  <c r="X108" i="12"/>
  <c r="X109" i="12"/>
  <c r="X110" i="12"/>
  <c r="X111" i="12"/>
  <c r="X112" i="12"/>
  <c r="X113" i="12"/>
  <c r="X114" i="12"/>
  <c r="X115" i="12"/>
  <c r="X116" i="12"/>
  <c r="X117" i="12"/>
  <c r="X118" i="12"/>
  <c r="X119" i="12"/>
  <c r="X120" i="12"/>
  <c r="X121" i="12"/>
  <c r="X122" i="12"/>
  <c r="X123" i="12"/>
  <c r="X124" i="12"/>
  <c r="X125" i="12"/>
  <c r="X126" i="12"/>
  <c r="X127" i="12"/>
  <c r="X128" i="12"/>
  <c r="X129" i="12"/>
  <c r="X130" i="12"/>
  <c r="X131" i="12"/>
  <c r="X132" i="12"/>
  <c r="X133" i="12"/>
  <c r="X134" i="12"/>
  <c r="X135" i="12"/>
  <c r="X136" i="12"/>
  <c r="X137" i="12"/>
  <c r="X138" i="12"/>
  <c r="X139" i="12"/>
  <c r="X140" i="12"/>
  <c r="X141" i="12"/>
  <c r="X142" i="12"/>
  <c r="X143" i="12"/>
  <c r="X144" i="12"/>
  <c r="X145" i="12"/>
  <c r="X146" i="12"/>
  <c r="X147" i="12"/>
  <c r="X148" i="12"/>
  <c r="X149" i="12"/>
  <c r="X150" i="12"/>
  <c r="X151" i="12"/>
  <c r="X152" i="12"/>
  <c r="X153" i="12"/>
  <c r="X154" i="12"/>
  <c r="X155" i="12"/>
  <c r="X156" i="12"/>
  <c r="X157" i="12"/>
  <c r="X158" i="12"/>
  <c r="X159" i="12"/>
  <c r="X160" i="12"/>
  <c r="X161" i="12"/>
  <c r="X162" i="12"/>
  <c r="X163" i="12"/>
  <c r="X164" i="12"/>
  <c r="X165" i="12"/>
  <c r="X166" i="12"/>
  <c r="X167" i="12"/>
  <c r="X168" i="12"/>
  <c r="X169" i="12"/>
  <c r="X170" i="12"/>
  <c r="X171" i="12"/>
  <c r="X172" i="12"/>
  <c r="X173" i="12"/>
  <c r="X174" i="12"/>
  <c r="X175" i="12"/>
  <c r="X176" i="12"/>
  <c r="X177" i="12"/>
  <c r="X178" i="12"/>
  <c r="X179" i="12"/>
  <c r="X180" i="12"/>
  <c r="X181" i="12"/>
  <c r="X182" i="12"/>
  <c r="X183" i="12"/>
  <c r="X184" i="12"/>
  <c r="X185" i="12"/>
  <c r="X186" i="12"/>
  <c r="X187" i="12"/>
  <c r="X188" i="12"/>
  <c r="X189" i="12"/>
  <c r="X190" i="12"/>
  <c r="X191" i="12"/>
  <c r="X192" i="12"/>
  <c r="X193" i="12"/>
  <c r="X194" i="12"/>
  <c r="X195" i="12"/>
  <c r="X196" i="12"/>
  <c r="X197" i="12"/>
  <c r="X198" i="12"/>
  <c r="X199" i="12"/>
  <c r="X200" i="12"/>
  <c r="X201" i="12"/>
  <c r="X202" i="12"/>
  <c r="X203" i="12"/>
  <c r="X204" i="12"/>
  <c r="X205" i="12"/>
  <c r="X206" i="12"/>
  <c r="X207" i="12"/>
  <c r="X208" i="12"/>
  <c r="X209" i="12"/>
  <c r="X210" i="12"/>
  <c r="X211" i="12"/>
  <c r="X212" i="12"/>
  <c r="X213" i="12"/>
  <c r="X214" i="12"/>
  <c r="X215" i="12"/>
  <c r="X216" i="12"/>
  <c r="X217" i="12"/>
  <c r="X218" i="12"/>
  <c r="X219" i="12"/>
  <c r="X220" i="12"/>
  <c r="X221" i="12"/>
  <c r="X222" i="12"/>
  <c r="X223" i="12"/>
  <c r="X224" i="12"/>
  <c r="X225" i="12"/>
  <c r="X226" i="12"/>
  <c r="X227" i="12"/>
  <c r="X228" i="12"/>
  <c r="X229" i="12"/>
  <c r="X230" i="12"/>
  <c r="X231" i="12"/>
  <c r="X232" i="12"/>
  <c r="X233" i="12"/>
  <c r="X234" i="12"/>
  <c r="X235" i="12"/>
  <c r="X236" i="12"/>
  <c r="X237" i="12"/>
  <c r="X238" i="12"/>
  <c r="X239" i="12"/>
  <c r="X240" i="12"/>
  <c r="X241" i="12"/>
  <c r="X242" i="12"/>
  <c r="X243" i="12"/>
  <c r="X244" i="12"/>
  <c r="X245" i="12"/>
  <c r="X246" i="12"/>
  <c r="X247" i="12"/>
  <c r="X248" i="12"/>
  <c r="X249" i="12"/>
  <c r="X250" i="12"/>
  <c r="X251" i="12"/>
  <c r="X252" i="12"/>
  <c r="X253" i="12"/>
  <c r="X254" i="12"/>
  <c r="X255" i="12"/>
  <c r="X256" i="12"/>
  <c r="X257" i="12"/>
  <c r="X258" i="12"/>
  <c r="X259" i="12"/>
  <c r="X260" i="12"/>
  <c r="X261" i="12"/>
  <c r="X262" i="12"/>
  <c r="X263" i="12"/>
  <c r="X264" i="12"/>
  <c r="X265" i="12"/>
  <c r="X266" i="12"/>
  <c r="X267" i="12"/>
  <c r="X268" i="12"/>
  <c r="X269" i="12"/>
  <c r="X270" i="12"/>
  <c r="X271" i="12"/>
  <c r="X272" i="12"/>
  <c r="X273" i="12"/>
  <c r="X274" i="12"/>
  <c r="X275" i="12"/>
  <c r="X276" i="12"/>
  <c r="X277" i="12"/>
  <c r="X278" i="12"/>
  <c r="X279" i="12"/>
  <c r="X280" i="12"/>
  <c r="X281" i="12"/>
  <c r="X282" i="12"/>
  <c r="X283" i="12"/>
  <c r="X284" i="12"/>
  <c r="X285" i="12"/>
  <c r="X286" i="12"/>
  <c r="X287" i="12"/>
  <c r="X288" i="12"/>
  <c r="X289" i="12"/>
  <c r="X290" i="12"/>
  <c r="X291" i="12"/>
  <c r="X292" i="12"/>
  <c r="X293" i="12"/>
  <c r="X294" i="12"/>
  <c r="X295" i="12"/>
  <c r="X296" i="12"/>
  <c r="X297" i="12"/>
  <c r="X298" i="12"/>
  <c r="X299" i="12"/>
  <c r="X300" i="12"/>
  <c r="X301" i="12"/>
  <c r="X302" i="12"/>
  <c r="X303" i="12"/>
  <c r="X304" i="12"/>
  <c r="X305" i="12"/>
  <c r="X306" i="12"/>
  <c r="X307" i="12"/>
  <c r="X308" i="12"/>
  <c r="X309" i="12"/>
  <c r="X310" i="12"/>
  <c r="X311" i="12"/>
  <c r="X312" i="12"/>
  <c r="X313" i="12"/>
  <c r="X314" i="12"/>
  <c r="X315" i="12"/>
  <c r="X316" i="12"/>
  <c r="X317" i="12"/>
  <c r="X318" i="12"/>
  <c r="X319" i="12"/>
  <c r="X320" i="12"/>
  <c r="X321" i="12"/>
  <c r="X322" i="12"/>
  <c r="X323" i="12"/>
  <c r="X324" i="12"/>
  <c r="X325" i="12"/>
  <c r="X326" i="12"/>
  <c r="X327" i="12"/>
  <c r="X328" i="12"/>
  <c r="X329" i="12"/>
  <c r="X330" i="12"/>
  <c r="X331" i="12"/>
  <c r="X332" i="12"/>
  <c r="X333" i="12"/>
  <c r="X334" i="12"/>
  <c r="X335" i="12"/>
  <c r="X336" i="12"/>
  <c r="X337" i="12"/>
  <c r="X338" i="12"/>
  <c r="X339" i="12"/>
  <c r="X340" i="12"/>
  <c r="X341" i="12"/>
  <c r="X342" i="12"/>
  <c r="X343" i="12"/>
  <c r="X344" i="12"/>
  <c r="X345" i="12"/>
  <c r="X346" i="12"/>
  <c r="X347" i="12"/>
  <c r="X348" i="12"/>
  <c r="X349" i="12"/>
  <c r="X350" i="12"/>
  <c r="X351" i="12"/>
  <c r="X352" i="12"/>
  <c r="X353" i="12"/>
  <c r="X354" i="12"/>
  <c r="X355" i="12"/>
  <c r="X356" i="12"/>
  <c r="X357" i="12"/>
  <c r="X358" i="12"/>
  <c r="X359" i="12"/>
  <c r="X360" i="12"/>
  <c r="X361" i="12"/>
  <c r="X362" i="12"/>
  <c r="X363" i="12"/>
  <c r="X364" i="12"/>
  <c r="X365" i="12"/>
  <c r="X366" i="12"/>
  <c r="X367" i="12"/>
  <c r="X368" i="12"/>
  <c r="X369" i="12"/>
  <c r="X370" i="12"/>
  <c r="X371" i="12"/>
  <c r="X372" i="12"/>
  <c r="X373" i="12"/>
  <c r="X374" i="12"/>
  <c r="X375" i="12"/>
  <c r="X376" i="12"/>
  <c r="X377" i="12"/>
  <c r="X378" i="12"/>
  <c r="X379" i="12"/>
  <c r="X380" i="12"/>
  <c r="X381" i="12"/>
  <c r="X382" i="12"/>
  <c r="X383" i="12"/>
  <c r="X384" i="12"/>
  <c r="X385" i="12"/>
  <c r="X386" i="12"/>
  <c r="X387" i="12"/>
  <c r="X388" i="12"/>
  <c r="X389" i="12"/>
  <c r="X390" i="12"/>
  <c r="X391" i="12"/>
  <c r="X392" i="12"/>
  <c r="X393" i="12"/>
  <c r="X394" i="12"/>
  <c r="X395" i="12"/>
  <c r="X396" i="12"/>
  <c r="X397" i="12"/>
  <c r="X398" i="12"/>
  <c r="X399" i="12"/>
  <c r="X400" i="12"/>
  <c r="X401" i="12"/>
  <c r="X402" i="12"/>
  <c r="X403" i="12"/>
  <c r="X404" i="12"/>
  <c r="X405" i="12"/>
  <c r="X406" i="12"/>
  <c r="X407" i="12"/>
  <c r="X408" i="12"/>
  <c r="X409" i="12"/>
  <c r="X410" i="12"/>
  <c r="X411" i="12"/>
  <c r="X412" i="12"/>
  <c r="X413" i="12"/>
  <c r="X414" i="12"/>
  <c r="X415" i="12"/>
  <c r="X416" i="12"/>
  <c r="X417" i="12"/>
  <c r="X418" i="12"/>
  <c r="X419" i="12"/>
  <c r="X420" i="12"/>
  <c r="X421" i="12"/>
  <c r="X422" i="12"/>
  <c r="X423" i="12"/>
  <c r="X424" i="12"/>
  <c r="X425" i="12"/>
  <c r="X426" i="12"/>
  <c r="X427" i="12"/>
  <c r="X428" i="12"/>
  <c r="X429" i="12"/>
  <c r="X430" i="12"/>
  <c r="X431" i="12"/>
  <c r="X432" i="12"/>
  <c r="X433" i="12"/>
  <c r="X434" i="12"/>
  <c r="X435" i="12"/>
  <c r="X436" i="12"/>
  <c r="X437" i="12"/>
  <c r="X438" i="12"/>
  <c r="X439" i="12"/>
  <c r="X440" i="12"/>
  <c r="X441" i="12"/>
  <c r="X442" i="12"/>
  <c r="X443" i="12"/>
  <c r="X444" i="12"/>
  <c r="X445" i="12"/>
  <c r="X446" i="12"/>
  <c r="X447" i="12"/>
  <c r="X448" i="12"/>
  <c r="X449" i="12"/>
  <c r="X450" i="12"/>
  <c r="X451" i="12"/>
  <c r="X452" i="12"/>
  <c r="X453" i="12"/>
  <c r="X454" i="12"/>
  <c r="X455" i="12"/>
  <c r="X456" i="12"/>
  <c r="X457" i="12"/>
  <c r="X458" i="12"/>
  <c r="X459" i="12"/>
  <c r="X460" i="12"/>
  <c r="X461" i="12"/>
  <c r="X462" i="12"/>
  <c r="X463" i="12"/>
  <c r="X464" i="12"/>
  <c r="X465" i="12"/>
  <c r="X466" i="12"/>
  <c r="X467" i="12"/>
  <c r="X468" i="12"/>
  <c r="X469" i="12"/>
  <c r="X470" i="12"/>
  <c r="X471" i="12"/>
  <c r="X472" i="12"/>
  <c r="X473" i="12"/>
  <c r="W2" i="12"/>
  <c r="W3" i="12"/>
  <c r="W4" i="12"/>
  <c r="W5" i="12"/>
  <c r="W6" i="12"/>
  <c r="W7" i="12"/>
  <c r="W8" i="12"/>
  <c r="W9" i="12"/>
  <c r="W10" i="12"/>
  <c r="W11" i="12"/>
  <c r="W12" i="12"/>
  <c r="W13" i="12"/>
  <c r="W14" i="12"/>
  <c r="W15" i="12"/>
  <c r="W16" i="12"/>
  <c r="W17" i="12"/>
  <c r="W18" i="12"/>
  <c r="W19" i="12"/>
  <c r="W20" i="12"/>
  <c r="W21" i="12"/>
  <c r="W22" i="12"/>
  <c r="W23" i="12"/>
  <c r="W24" i="12"/>
  <c r="W25" i="12"/>
  <c r="W26" i="12"/>
  <c r="W27" i="12"/>
  <c r="W28" i="12"/>
  <c r="W29" i="12"/>
  <c r="W30" i="12"/>
  <c r="W31" i="12"/>
  <c r="W32" i="12"/>
  <c r="W33" i="12"/>
  <c r="W34" i="12"/>
  <c r="W35" i="12"/>
  <c r="W36" i="12"/>
  <c r="W37" i="12"/>
  <c r="W38" i="12"/>
  <c r="W39" i="12"/>
  <c r="W40" i="12"/>
  <c r="W41" i="12"/>
  <c r="W42" i="12"/>
  <c r="W43" i="12"/>
  <c r="W44" i="12"/>
  <c r="W45" i="12"/>
  <c r="W46" i="12"/>
  <c r="W47" i="12"/>
  <c r="W48" i="12"/>
  <c r="W49" i="12"/>
  <c r="W50" i="12"/>
  <c r="W51" i="12"/>
  <c r="W52" i="12"/>
  <c r="W53" i="12"/>
  <c r="W54" i="12"/>
  <c r="W55" i="12"/>
  <c r="W56" i="12"/>
  <c r="W57" i="12"/>
  <c r="W58" i="12"/>
  <c r="W59" i="12"/>
  <c r="W60" i="12"/>
  <c r="W61" i="12"/>
  <c r="W62" i="12"/>
  <c r="W63" i="12"/>
  <c r="W64" i="12"/>
  <c r="W65" i="12"/>
  <c r="W66" i="12"/>
  <c r="W67" i="12"/>
  <c r="W68" i="12"/>
  <c r="W69" i="12"/>
  <c r="W70" i="12"/>
  <c r="W71" i="12"/>
  <c r="W72" i="12"/>
  <c r="W73" i="12"/>
  <c r="W74" i="12"/>
  <c r="W75" i="12"/>
  <c r="W76" i="12"/>
  <c r="W77" i="12"/>
  <c r="W78" i="12"/>
  <c r="W79" i="12"/>
  <c r="W80" i="12"/>
  <c r="W81" i="12"/>
  <c r="W82" i="12"/>
  <c r="W83" i="12"/>
  <c r="W84" i="12"/>
  <c r="W85" i="12"/>
  <c r="W86" i="12"/>
  <c r="W87" i="12"/>
  <c r="W88" i="12"/>
  <c r="W89" i="12"/>
  <c r="W90" i="12"/>
  <c r="W91" i="12"/>
  <c r="W92" i="12"/>
  <c r="W93" i="12"/>
  <c r="W94" i="12"/>
  <c r="W95" i="12"/>
  <c r="W96" i="12"/>
  <c r="W97" i="12"/>
  <c r="W98" i="12"/>
  <c r="W99" i="12"/>
  <c r="W100" i="12"/>
  <c r="W101" i="12"/>
  <c r="W102" i="12"/>
  <c r="W103" i="12"/>
  <c r="W104" i="12"/>
  <c r="W105" i="12"/>
  <c r="W106" i="12"/>
  <c r="W107" i="12"/>
  <c r="W108" i="12"/>
  <c r="W109" i="12"/>
  <c r="W110" i="12"/>
  <c r="W111" i="12"/>
  <c r="W112" i="12"/>
  <c r="W113" i="12"/>
  <c r="W114" i="12"/>
  <c r="W115" i="12"/>
  <c r="W116" i="12"/>
  <c r="W117" i="12"/>
  <c r="W118" i="12"/>
  <c r="W119" i="12"/>
  <c r="W120" i="12"/>
  <c r="W121" i="12"/>
  <c r="W122" i="12"/>
  <c r="W123" i="12"/>
  <c r="W124" i="12"/>
  <c r="W125" i="12"/>
  <c r="W126" i="12"/>
  <c r="W127" i="12"/>
  <c r="W128" i="12"/>
  <c r="W129" i="12"/>
  <c r="W130" i="12"/>
  <c r="W131" i="12"/>
  <c r="W132" i="12"/>
  <c r="W133" i="12"/>
  <c r="W134" i="12"/>
  <c r="W135" i="12"/>
  <c r="W136" i="12"/>
  <c r="W137" i="12"/>
  <c r="W138" i="12"/>
  <c r="W139" i="12"/>
  <c r="W140" i="12"/>
  <c r="W141" i="12"/>
  <c r="W142" i="12"/>
  <c r="W143" i="12"/>
  <c r="W144" i="12"/>
  <c r="W145" i="12"/>
  <c r="W146" i="12"/>
  <c r="W147" i="12"/>
  <c r="W148" i="12"/>
  <c r="W149" i="12"/>
  <c r="W150" i="12"/>
  <c r="W151" i="12"/>
  <c r="W152" i="12"/>
  <c r="W153" i="12"/>
  <c r="W154" i="12"/>
  <c r="W155" i="12"/>
  <c r="W156" i="12"/>
  <c r="W157" i="12"/>
  <c r="W158" i="12"/>
  <c r="W159" i="12"/>
  <c r="W160" i="12"/>
  <c r="W161" i="12"/>
  <c r="W162" i="12"/>
  <c r="W163" i="12"/>
  <c r="W164" i="12"/>
  <c r="W165" i="12"/>
  <c r="W166" i="12"/>
  <c r="W167" i="12"/>
  <c r="W168" i="12"/>
  <c r="W169" i="12"/>
  <c r="W170" i="12"/>
  <c r="W171" i="12"/>
  <c r="W172" i="12"/>
  <c r="W173" i="12"/>
  <c r="W174" i="12"/>
  <c r="W175" i="12"/>
  <c r="W176" i="12"/>
  <c r="W177" i="12"/>
  <c r="W178" i="12"/>
  <c r="W179" i="12"/>
  <c r="W180" i="12"/>
  <c r="W181" i="12"/>
  <c r="W182" i="12"/>
  <c r="W183" i="12"/>
  <c r="W184" i="12"/>
  <c r="W185" i="12"/>
  <c r="W186" i="12"/>
  <c r="W187" i="12"/>
  <c r="W188" i="12"/>
  <c r="W189" i="12"/>
  <c r="W190" i="12"/>
  <c r="W191" i="12"/>
  <c r="W192" i="12"/>
  <c r="W193" i="12"/>
  <c r="W194" i="12"/>
  <c r="W195" i="12"/>
  <c r="W196" i="12"/>
  <c r="W197" i="12"/>
  <c r="W198" i="12"/>
  <c r="W199" i="12"/>
  <c r="W200" i="12"/>
  <c r="W201" i="12"/>
  <c r="W202" i="12"/>
  <c r="W203" i="12"/>
  <c r="W204" i="12"/>
  <c r="W205" i="12"/>
  <c r="W206" i="12"/>
  <c r="W207" i="12"/>
  <c r="W208" i="12"/>
  <c r="W209" i="12"/>
  <c r="W210" i="12"/>
  <c r="W211" i="12"/>
  <c r="W212" i="12"/>
  <c r="W213" i="12"/>
  <c r="W214" i="12"/>
  <c r="W215" i="12"/>
  <c r="W216" i="12"/>
  <c r="W217" i="12"/>
  <c r="W218" i="12"/>
  <c r="W219" i="12"/>
  <c r="W220" i="12"/>
  <c r="W221" i="12"/>
  <c r="W222" i="12"/>
  <c r="W223" i="12"/>
  <c r="W224" i="12"/>
  <c r="W225" i="12"/>
  <c r="W226" i="12"/>
  <c r="W227" i="12"/>
  <c r="W228" i="12"/>
  <c r="W229" i="12"/>
  <c r="W230" i="12"/>
  <c r="W231" i="12"/>
  <c r="W232" i="12"/>
  <c r="W233" i="12"/>
  <c r="W234" i="12"/>
  <c r="W235" i="12"/>
  <c r="W236" i="12"/>
  <c r="W237" i="12"/>
  <c r="W238" i="12"/>
  <c r="W239" i="12"/>
  <c r="W240" i="12"/>
  <c r="W241" i="12"/>
  <c r="W242" i="12"/>
  <c r="W243" i="12"/>
  <c r="W244" i="12"/>
  <c r="W245" i="12"/>
  <c r="W246" i="12"/>
  <c r="W247" i="12"/>
  <c r="W248" i="12"/>
  <c r="W249" i="12"/>
  <c r="W250" i="12"/>
  <c r="W251" i="12"/>
  <c r="W252" i="12"/>
  <c r="W253" i="12"/>
  <c r="W254" i="12"/>
  <c r="W255" i="12"/>
  <c r="W256" i="12"/>
  <c r="W257" i="12"/>
  <c r="W258" i="12"/>
  <c r="W259" i="12"/>
  <c r="W260" i="12"/>
  <c r="W261" i="12"/>
  <c r="W262" i="12"/>
  <c r="W263" i="12"/>
  <c r="W264" i="12"/>
  <c r="W265" i="12"/>
  <c r="W266" i="12"/>
  <c r="W267" i="12"/>
  <c r="W268" i="12"/>
  <c r="W269" i="12"/>
  <c r="W270" i="12"/>
  <c r="W271" i="12"/>
  <c r="W272" i="12"/>
  <c r="W273" i="12"/>
  <c r="W274" i="12"/>
  <c r="W275" i="12"/>
  <c r="W276" i="12"/>
  <c r="W277" i="12"/>
  <c r="W278" i="12"/>
  <c r="W279" i="12"/>
  <c r="W280" i="12"/>
  <c r="W281" i="12"/>
  <c r="W282" i="12"/>
  <c r="W283" i="12"/>
  <c r="W284" i="12"/>
  <c r="W285" i="12"/>
  <c r="W286" i="12"/>
  <c r="W287" i="12"/>
  <c r="W288" i="12"/>
  <c r="W289" i="12"/>
  <c r="W290" i="12"/>
  <c r="W291" i="12"/>
  <c r="W292" i="12"/>
  <c r="W293" i="12"/>
  <c r="W294" i="12"/>
  <c r="W295" i="12"/>
  <c r="W296" i="12"/>
  <c r="W297" i="12"/>
  <c r="W298" i="12"/>
  <c r="W299" i="12"/>
  <c r="W300" i="12"/>
  <c r="W301" i="12"/>
  <c r="W302" i="12"/>
  <c r="W303" i="12"/>
  <c r="W304" i="12"/>
  <c r="W305" i="12"/>
  <c r="W306" i="12"/>
  <c r="W307" i="12"/>
  <c r="W308" i="12"/>
  <c r="W309" i="12"/>
  <c r="W310" i="12"/>
  <c r="W311" i="12"/>
  <c r="W312" i="12"/>
  <c r="W313" i="12"/>
  <c r="W314" i="12"/>
  <c r="W315" i="12"/>
  <c r="W316" i="12"/>
  <c r="W317" i="12"/>
  <c r="W318" i="12"/>
  <c r="W319" i="12"/>
  <c r="W320" i="12"/>
  <c r="W321" i="12"/>
  <c r="W322" i="12"/>
  <c r="W323" i="12"/>
  <c r="W324" i="12"/>
  <c r="W325" i="12"/>
  <c r="W326" i="12"/>
  <c r="W327" i="12"/>
  <c r="W328" i="12"/>
  <c r="W329" i="12"/>
  <c r="W330" i="12"/>
  <c r="W331" i="12"/>
  <c r="W332" i="12"/>
  <c r="W333" i="12"/>
  <c r="W334" i="12"/>
  <c r="W335" i="12"/>
  <c r="W336" i="12"/>
  <c r="W337" i="12"/>
  <c r="W338" i="12"/>
  <c r="W339" i="12"/>
  <c r="W340" i="12"/>
  <c r="W341" i="12"/>
  <c r="W342" i="12"/>
  <c r="W343" i="12"/>
  <c r="W344" i="12"/>
  <c r="W345" i="12"/>
  <c r="W346" i="12"/>
  <c r="W347" i="12"/>
  <c r="W348" i="12"/>
  <c r="W349" i="12"/>
  <c r="W350" i="12"/>
  <c r="W351" i="12"/>
  <c r="W352" i="12"/>
  <c r="W353" i="12"/>
  <c r="W354" i="12"/>
  <c r="W355" i="12"/>
  <c r="W356" i="12"/>
  <c r="W357" i="12"/>
  <c r="W358" i="12"/>
  <c r="W359" i="12"/>
  <c r="W360" i="12"/>
  <c r="W361" i="12"/>
  <c r="W362" i="12"/>
  <c r="W363" i="12"/>
  <c r="W364" i="12"/>
  <c r="W365" i="12"/>
  <c r="W366" i="12"/>
  <c r="W367" i="12"/>
  <c r="W368" i="12"/>
  <c r="W369" i="12"/>
  <c r="W370" i="12"/>
  <c r="W371" i="12"/>
  <c r="W372" i="12"/>
  <c r="W373" i="12"/>
  <c r="W374" i="12"/>
  <c r="W375" i="12"/>
  <c r="W376" i="12"/>
  <c r="W377" i="12"/>
  <c r="W378" i="12"/>
  <c r="W379" i="12"/>
  <c r="W380" i="12"/>
  <c r="W381" i="12"/>
  <c r="W382" i="12"/>
  <c r="W383" i="12"/>
  <c r="W384" i="12"/>
  <c r="W385" i="12"/>
  <c r="W386" i="12"/>
  <c r="W387" i="12"/>
  <c r="W388" i="12"/>
  <c r="W389" i="12"/>
  <c r="W390" i="12"/>
  <c r="W391" i="12"/>
  <c r="W392" i="12"/>
  <c r="W393" i="12"/>
  <c r="W394" i="12"/>
  <c r="W395" i="12"/>
  <c r="W396" i="12"/>
  <c r="W397" i="12"/>
  <c r="W398" i="12"/>
  <c r="W399" i="12"/>
  <c r="W400" i="12"/>
  <c r="W401" i="12"/>
  <c r="W402" i="12"/>
  <c r="W403" i="12"/>
  <c r="W404" i="12"/>
  <c r="W405" i="12"/>
  <c r="W406" i="12"/>
  <c r="W407" i="12"/>
  <c r="W408" i="12"/>
  <c r="W409" i="12"/>
  <c r="W410" i="12"/>
  <c r="W411" i="12"/>
  <c r="W412" i="12"/>
  <c r="W413" i="12"/>
  <c r="W414" i="12"/>
  <c r="W415" i="12"/>
  <c r="W416" i="12"/>
  <c r="W417" i="12"/>
  <c r="W418" i="12"/>
  <c r="W419" i="12"/>
  <c r="W420" i="12"/>
  <c r="W421" i="12"/>
  <c r="W422" i="12"/>
  <c r="W423" i="12"/>
  <c r="W424" i="12"/>
  <c r="W425" i="12"/>
  <c r="W426" i="12"/>
  <c r="W427" i="12"/>
  <c r="W428" i="12"/>
  <c r="W429" i="12"/>
  <c r="W430" i="12"/>
  <c r="W431" i="12"/>
  <c r="W432" i="12"/>
  <c r="W433" i="12"/>
  <c r="W434" i="12"/>
  <c r="W435" i="12"/>
  <c r="W436" i="12"/>
  <c r="W437" i="12"/>
  <c r="W438" i="12"/>
  <c r="W439" i="12"/>
  <c r="W440" i="12"/>
  <c r="W441" i="12"/>
  <c r="W442" i="12"/>
  <c r="W443" i="12"/>
  <c r="W444" i="12"/>
  <c r="W445" i="12"/>
  <c r="W446" i="12"/>
  <c r="W447" i="12"/>
  <c r="W448" i="12"/>
  <c r="W449" i="12"/>
  <c r="W450" i="12"/>
  <c r="W451" i="12"/>
  <c r="W452" i="12"/>
  <c r="W453" i="12"/>
  <c r="W454" i="12"/>
  <c r="W455" i="12"/>
  <c r="W456" i="12"/>
  <c r="W457" i="12"/>
  <c r="W458" i="12"/>
  <c r="W459" i="12"/>
  <c r="W460" i="12"/>
  <c r="W461" i="12"/>
  <c r="W462" i="12"/>
  <c r="W463" i="12"/>
  <c r="W464" i="12"/>
  <c r="W465" i="12"/>
  <c r="W466" i="12"/>
  <c r="W467" i="12"/>
  <c r="W468" i="12"/>
  <c r="W469" i="12"/>
  <c r="W470" i="12"/>
  <c r="W471" i="12"/>
  <c r="W472" i="12"/>
  <c r="W473" i="12"/>
  <c r="V2" i="12"/>
  <c r="V3" i="12"/>
  <c r="V4" i="12"/>
  <c r="V5" i="12"/>
  <c r="V6" i="12"/>
  <c r="V7" i="12"/>
  <c r="V8" i="12"/>
  <c r="V9" i="12"/>
  <c r="V10" i="12"/>
  <c r="V11" i="12"/>
  <c r="V12" i="12"/>
  <c r="V13" i="12"/>
  <c r="V14" i="12"/>
  <c r="V15" i="12"/>
  <c r="V16" i="12"/>
  <c r="V17" i="12"/>
  <c r="V18" i="12"/>
  <c r="V19" i="12"/>
  <c r="V20" i="12"/>
  <c r="V21" i="12"/>
  <c r="V22" i="12"/>
  <c r="V23" i="12"/>
  <c r="V24" i="12"/>
  <c r="V25" i="12"/>
  <c r="V26" i="12"/>
  <c r="V27" i="12"/>
  <c r="V28" i="12"/>
  <c r="V29" i="12"/>
  <c r="V30" i="12"/>
  <c r="V31" i="12"/>
  <c r="V32" i="12"/>
  <c r="V33" i="12"/>
  <c r="V34" i="12"/>
  <c r="V35" i="12"/>
  <c r="V36" i="12"/>
  <c r="V37" i="12"/>
  <c r="V38" i="12"/>
  <c r="V39" i="12"/>
  <c r="V40" i="12"/>
  <c r="V41" i="12"/>
  <c r="V42" i="12"/>
  <c r="V43" i="12"/>
  <c r="V44" i="12"/>
  <c r="V45" i="12"/>
  <c r="V46" i="12"/>
  <c r="V47" i="12"/>
  <c r="V48" i="12"/>
  <c r="V49" i="12"/>
  <c r="V50" i="12"/>
  <c r="V51" i="12"/>
  <c r="V52" i="12"/>
  <c r="V53" i="12"/>
  <c r="V54" i="12"/>
  <c r="V55" i="12"/>
  <c r="V56" i="12"/>
  <c r="V57" i="12"/>
  <c r="V58" i="12"/>
  <c r="V59" i="12"/>
  <c r="V60" i="12"/>
  <c r="V61" i="12"/>
  <c r="V62" i="12"/>
  <c r="V63" i="12"/>
  <c r="V64" i="12"/>
  <c r="V65" i="12"/>
  <c r="V66" i="12"/>
  <c r="V67" i="12"/>
  <c r="V68" i="12"/>
  <c r="V69" i="12"/>
  <c r="V70" i="12"/>
  <c r="V71" i="12"/>
  <c r="V72" i="12"/>
  <c r="V73" i="12"/>
  <c r="V74" i="12"/>
  <c r="V75" i="12"/>
  <c r="V76" i="12"/>
  <c r="V77" i="12"/>
  <c r="V78" i="12"/>
  <c r="V79" i="12"/>
  <c r="V80" i="12"/>
  <c r="V81" i="12"/>
  <c r="V82" i="12"/>
  <c r="V83" i="12"/>
  <c r="V84" i="12"/>
  <c r="V85" i="12"/>
  <c r="V86" i="12"/>
  <c r="V87" i="12"/>
  <c r="V88" i="12"/>
  <c r="V89" i="12"/>
  <c r="V90" i="12"/>
  <c r="V91" i="12"/>
  <c r="V92" i="12"/>
  <c r="V93" i="12"/>
  <c r="V94" i="12"/>
  <c r="V95" i="12"/>
  <c r="V96" i="12"/>
  <c r="V97" i="12"/>
  <c r="V98" i="12"/>
  <c r="V99" i="12"/>
  <c r="V100" i="12"/>
  <c r="V101" i="12"/>
  <c r="V102" i="12"/>
  <c r="V103" i="12"/>
  <c r="V104" i="12"/>
  <c r="V105" i="12"/>
  <c r="V106" i="12"/>
  <c r="V107" i="12"/>
  <c r="V108" i="12"/>
  <c r="V109" i="12"/>
  <c r="V110" i="12"/>
  <c r="V111" i="12"/>
  <c r="V112" i="12"/>
  <c r="V113" i="12"/>
  <c r="V114" i="12"/>
  <c r="V115" i="12"/>
  <c r="V116" i="12"/>
  <c r="V117" i="12"/>
  <c r="V118" i="12"/>
  <c r="V119" i="12"/>
  <c r="V120" i="12"/>
  <c r="V121" i="12"/>
  <c r="V122" i="12"/>
  <c r="V123" i="12"/>
  <c r="V124" i="12"/>
  <c r="V125" i="12"/>
  <c r="V126" i="12"/>
  <c r="V127" i="12"/>
  <c r="V128" i="12"/>
  <c r="V129" i="12"/>
  <c r="V130" i="12"/>
  <c r="V131" i="12"/>
  <c r="V132" i="12"/>
  <c r="V133" i="12"/>
  <c r="V134" i="12"/>
  <c r="V135" i="12"/>
  <c r="V136" i="12"/>
  <c r="V137" i="12"/>
  <c r="V138" i="12"/>
  <c r="V139" i="12"/>
  <c r="V140" i="12"/>
  <c r="V141" i="12"/>
  <c r="V142" i="12"/>
  <c r="V143" i="12"/>
  <c r="V144" i="12"/>
  <c r="V145" i="12"/>
  <c r="V146" i="12"/>
  <c r="V147" i="12"/>
  <c r="V148" i="12"/>
  <c r="V149" i="12"/>
  <c r="V150" i="12"/>
  <c r="V151" i="12"/>
  <c r="V152" i="12"/>
  <c r="V153" i="12"/>
  <c r="V154" i="12"/>
  <c r="V155" i="12"/>
  <c r="V156" i="12"/>
  <c r="V157" i="12"/>
  <c r="V158" i="12"/>
  <c r="V159" i="12"/>
  <c r="V160" i="12"/>
  <c r="V161" i="12"/>
  <c r="V162" i="12"/>
  <c r="V163" i="12"/>
  <c r="V164" i="12"/>
  <c r="V165" i="12"/>
  <c r="V166" i="12"/>
  <c r="V167" i="12"/>
  <c r="V168" i="12"/>
  <c r="V169" i="12"/>
  <c r="V170" i="12"/>
  <c r="V171" i="12"/>
  <c r="V172" i="12"/>
  <c r="V173" i="12"/>
  <c r="V174" i="12"/>
  <c r="V175" i="12"/>
  <c r="V176" i="12"/>
  <c r="V177" i="12"/>
  <c r="V178" i="12"/>
  <c r="V179" i="12"/>
  <c r="V180" i="12"/>
  <c r="V181" i="12"/>
  <c r="V182" i="12"/>
  <c r="V183" i="12"/>
  <c r="V184" i="12"/>
  <c r="V185" i="12"/>
  <c r="V186" i="12"/>
  <c r="V187" i="12"/>
  <c r="V188" i="12"/>
  <c r="V189" i="12"/>
  <c r="V190" i="12"/>
  <c r="V191" i="12"/>
  <c r="V192" i="12"/>
  <c r="V193" i="12"/>
  <c r="V194" i="12"/>
  <c r="V195" i="12"/>
  <c r="V196" i="12"/>
  <c r="V197" i="12"/>
  <c r="V198" i="12"/>
  <c r="V199" i="12"/>
  <c r="V200" i="12"/>
  <c r="V201" i="12"/>
  <c r="V202" i="12"/>
  <c r="V203" i="12"/>
  <c r="V204" i="12"/>
  <c r="V205" i="12"/>
  <c r="V206" i="12"/>
  <c r="V207" i="12"/>
  <c r="V208" i="12"/>
  <c r="V209" i="12"/>
  <c r="V210" i="12"/>
  <c r="V211" i="12"/>
  <c r="V212" i="12"/>
  <c r="V213" i="12"/>
  <c r="V214" i="12"/>
  <c r="V215" i="12"/>
  <c r="V216" i="12"/>
  <c r="V217" i="12"/>
  <c r="V218" i="12"/>
  <c r="V219" i="12"/>
  <c r="V220" i="12"/>
  <c r="V221" i="12"/>
  <c r="V222" i="12"/>
  <c r="V223" i="12"/>
  <c r="V224" i="12"/>
  <c r="V225" i="12"/>
  <c r="V226" i="12"/>
  <c r="V227" i="12"/>
  <c r="V228" i="12"/>
  <c r="V229" i="12"/>
  <c r="V230" i="12"/>
  <c r="V231" i="12"/>
  <c r="V232" i="12"/>
  <c r="V233" i="12"/>
  <c r="V234" i="12"/>
  <c r="V235" i="12"/>
  <c r="V236" i="12"/>
  <c r="V237" i="12"/>
  <c r="V238" i="12"/>
  <c r="V239" i="12"/>
  <c r="V240" i="12"/>
  <c r="V241" i="12"/>
  <c r="V242" i="12"/>
  <c r="V243" i="12"/>
  <c r="V244" i="12"/>
  <c r="V245" i="12"/>
  <c r="V246" i="12"/>
  <c r="V247" i="12"/>
  <c r="V248" i="12"/>
  <c r="V249" i="12"/>
  <c r="V250" i="12"/>
  <c r="V251" i="12"/>
  <c r="V252" i="12"/>
  <c r="V253" i="12"/>
  <c r="V254" i="12"/>
  <c r="V255" i="12"/>
  <c r="V256" i="12"/>
  <c r="V257" i="12"/>
  <c r="V258" i="12"/>
  <c r="V259" i="12"/>
  <c r="V260" i="12"/>
  <c r="V261" i="12"/>
  <c r="V262" i="12"/>
  <c r="V263" i="12"/>
  <c r="V264" i="12"/>
  <c r="V265" i="12"/>
  <c r="V266" i="12"/>
  <c r="V267" i="12"/>
  <c r="V268" i="12"/>
  <c r="V269" i="12"/>
  <c r="V270" i="12"/>
  <c r="V271" i="12"/>
  <c r="V272" i="12"/>
  <c r="V273" i="12"/>
  <c r="V274" i="12"/>
  <c r="V275" i="12"/>
  <c r="V276" i="12"/>
  <c r="V277" i="12"/>
  <c r="V278" i="12"/>
  <c r="V279" i="12"/>
  <c r="V280" i="12"/>
  <c r="V281" i="12"/>
  <c r="V282" i="12"/>
  <c r="V283" i="12"/>
  <c r="V284" i="12"/>
  <c r="V285" i="12"/>
  <c r="V286" i="12"/>
  <c r="V287" i="12"/>
  <c r="V288" i="12"/>
  <c r="V289" i="12"/>
  <c r="V290" i="12"/>
  <c r="V291" i="12"/>
  <c r="V292" i="12"/>
  <c r="V293" i="12"/>
  <c r="V294" i="12"/>
  <c r="V295" i="12"/>
  <c r="V296" i="12"/>
  <c r="V297" i="12"/>
  <c r="V298" i="12"/>
  <c r="V299" i="12"/>
  <c r="V300" i="12"/>
  <c r="V301" i="12"/>
  <c r="V302" i="12"/>
  <c r="V303" i="12"/>
  <c r="V304" i="12"/>
  <c r="V305" i="12"/>
  <c r="V306" i="12"/>
  <c r="V307" i="12"/>
  <c r="V308" i="12"/>
  <c r="V309" i="12"/>
  <c r="V310" i="12"/>
  <c r="V311" i="12"/>
  <c r="V312" i="12"/>
  <c r="V313" i="12"/>
  <c r="V314" i="12"/>
  <c r="V315" i="12"/>
  <c r="V316" i="12"/>
  <c r="V317" i="12"/>
  <c r="V318" i="12"/>
  <c r="V319" i="12"/>
  <c r="V320" i="12"/>
  <c r="V321" i="12"/>
  <c r="V322" i="12"/>
  <c r="V323" i="12"/>
  <c r="V324" i="12"/>
  <c r="V325" i="12"/>
  <c r="V326" i="12"/>
  <c r="V327" i="12"/>
  <c r="V328" i="12"/>
  <c r="V329" i="12"/>
  <c r="V330" i="12"/>
  <c r="V331" i="12"/>
  <c r="V332" i="12"/>
  <c r="V333" i="12"/>
  <c r="V334" i="12"/>
  <c r="V335" i="12"/>
  <c r="V336" i="12"/>
  <c r="V337" i="12"/>
  <c r="V338" i="12"/>
  <c r="V339" i="12"/>
  <c r="V340" i="12"/>
  <c r="V341" i="12"/>
  <c r="V342" i="12"/>
  <c r="V343" i="12"/>
  <c r="V344" i="12"/>
  <c r="V345" i="12"/>
  <c r="V346" i="12"/>
  <c r="V347" i="12"/>
  <c r="V348" i="12"/>
  <c r="V349" i="12"/>
  <c r="V350" i="12"/>
  <c r="V351" i="12"/>
  <c r="V352" i="12"/>
  <c r="V353" i="12"/>
  <c r="V354" i="12"/>
  <c r="V355" i="12"/>
  <c r="V356" i="12"/>
  <c r="V357" i="12"/>
  <c r="V358" i="12"/>
  <c r="V359" i="12"/>
  <c r="V360" i="12"/>
  <c r="V361" i="12"/>
  <c r="V362" i="12"/>
  <c r="V363" i="12"/>
  <c r="V364" i="12"/>
  <c r="V365" i="12"/>
  <c r="V366" i="12"/>
  <c r="V367" i="12"/>
  <c r="V368" i="12"/>
  <c r="V369" i="12"/>
  <c r="V370" i="12"/>
  <c r="V371" i="12"/>
  <c r="V372" i="12"/>
  <c r="V373" i="12"/>
  <c r="V374" i="12"/>
  <c r="V375" i="12"/>
  <c r="V376" i="12"/>
  <c r="V377" i="12"/>
  <c r="V378" i="12"/>
  <c r="V379" i="12"/>
  <c r="V380" i="12"/>
  <c r="V381" i="12"/>
  <c r="V382" i="12"/>
  <c r="V383" i="12"/>
  <c r="V384" i="12"/>
  <c r="V385" i="12"/>
  <c r="V386" i="12"/>
  <c r="V387" i="12"/>
  <c r="V388" i="12"/>
  <c r="V389" i="12"/>
  <c r="V390" i="12"/>
  <c r="V391" i="12"/>
  <c r="V392" i="12"/>
  <c r="V393" i="12"/>
  <c r="V394" i="12"/>
  <c r="V395" i="12"/>
  <c r="V396" i="12"/>
  <c r="V397" i="12"/>
  <c r="V398" i="12"/>
  <c r="V399" i="12"/>
  <c r="V400" i="12"/>
  <c r="V401" i="12"/>
  <c r="V402" i="12"/>
  <c r="V403" i="12"/>
  <c r="V404" i="12"/>
  <c r="V405" i="12"/>
  <c r="V406" i="12"/>
  <c r="V407" i="12"/>
  <c r="V408" i="12"/>
  <c r="V409" i="12"/>
  <c r="V410" i="12"/>
  <c r="V411" i="12"/>
  <c r="V412" i="12"/>
  <c r="V413" i="12"/>
  <c r="V414" i="12"/>
  <c r="V415" i="12"/>
  <c r="V416" i="12"/>
  <c r="V417" i="12"/>
  <c r="V418" i="12"/>
  <c r="V419" i="12"/>
  <c r="V420" i="12"/>
  <c r="V421" i="12"/>
  <c r="V422" i="12"/>
  <c r="V423" i="12"/>
  <c r="V424" i="12"/>
  <c r="V425" i="12"/>
  <c r="V426" i="12"/>
  <c r="V427" i="12"/>
  <c r="V428" i="12"/>
  <c r="V429" i="12"/>
  <c r="V430" i="12"/>
  <c r="V431" i="12"/>
  <c r="V432" i="12"/>
  <c r="V433" i="12"/>
  <c r="V434" i="12"/>
  <c r="V435" i="12"/>
  <c r="V436" i="12"/>
  <c r="V437" i="12"/>
  <c r="V438" i="12"/>
  <c r="V439" i="12"/>
  <c r="V440" i="12"/>
  <c r="V441" i="12"/>
  <c r="V442" i="12"/>
  <c r="V443" i="12"/>
  <c r="V444" i="12"/>
  <c r="V445" i="12"/>
  <c r="V446" i="12"/>
  <c r="V447" i="12"/>
  <c r="V448" i="12"/>
  <c r="V449" i="12"/>
  <c r="V450" i="12"/>
  <c r="V451" i="12"/>
  <c r="V452" i="12"/>
  <c r="V453" i="12"/>
  <c r="V454" i="12"/>
  <c r="V455" i="12"/>
  <c r="V456" i="12"/>
  <c r="V457" i="12"/>
  <c r="V458" i="12"/>
  <c r="V459" i="12"/>
  <c r="V460" i="12"/>
  <c r="V461" i="12"/>
  <c r="V462" i="12"/>
  <c r="V463" i="12"/>
  <c r="V464" i="12"/>
  <c r="V465" i="12"/>
  <c r="V466" i="12"/>
  <c r="V467" i="12"/>
  <c r="V468" i="12"/>
  <c r="V469" i="12"/>
  <c r="V470" i="12"/>
  <c r="V471" i="12"/>
  <c r="V472" i="12"/>
  <c r="V473" i="12"/>
  <c r="U2" i="12"/>
  <c r="U3" i="12"/>
  <c r="U4" i="12"/>
  <c r="U5" i="12"/>
  <c r="U6" i="12"/>
  <c r="U7" i="12"/>
  <c r="U8" i="12"/>
  <c r="U9" i="12"/>
  <c r="U10" i="12"/>
  <c r="U11" i="12"/>
  <c r="U12" i="12"/>
  <c r="U13" i="12"/>
  <c r="U14" i="12"/>
  <c r="U15" i="12"/>
  <c r="U16" i="12"/>
  <c r="U17" i="12"/>
  <c r="U18" i="12"/>
  <c r="U19" i="12"/>
  <c r="U20" i="12"/>
  <c r="U21" i="12"/>
  <c r="U22" i="12"/>
  <c r="U23" i="12"/>
  <c r="U24" i="12"/>
  <c r="U25" i="12"/>
  <c r="U26" i="12"/>
  <c r="U27" i="12"/>
  <c r="U28" i="12"/>
  <c r="U29" i="12"/>
  <c r="U30" i="12"/>
  <c r="U31" i="12"/>
  <c r="U32" i="12"/>
  <c r="U33" i="12"/>
  <c r="U34" i="12"/>
  <c r="U35" i="12"/>
  <c r="U36" i="12"/>
  <c r="U37" i="12"/>
  <c r="U38" i="12"/>
  <c r="U39" i="12"/>
  <c r="U40" i="12"/>
  <c r="U41" i="12"/>
  <c r="U42" i="12"/>
  <c r="U43" i="12"/>
  <c r="U44" i="12"/>
  <c r="U45" i="12"/>
  <c r="U46" i="12"/>
  <c r="U47" i="12"/>
  <c r="U48" i="12"/>
  <c r="U49" i="12"/>
  <c r="U50" i="12"/>
  <c r="U51" i="12"/>
  <c r="U52" i="12"/>
  <c r="U53" i="12"/>
  <c r="U54" i="12"/>
  <c r="U55" i="12"/>
  <c r="U56" i="12"/>
  <c r="U57" i="12"/>
  <c r="U58" i="12"/>
  <c r="U59" i="12"/>
  <c r="U60" i="12"/>
  <c r="U61" i="12"/>
  <c r="U62" i="12"/>
  <c r="U63" i="12"/>
  <c r="U64" i="12"/>
  <c r="U65" i="12"/>
  <c r="U66" i="12"/>
  <c r="U67" i="12"/>
  <c r="U68" i="12"/>
  <c r="U69" i="12"/>
  <c r="U70" i="12"/>
  <c r="U71" i="12"/>
  <c r="U72" i="12"/>
  <c r="U73" i="12"/>
  <c r="U74" i="12"/>
  <c r="U75" i="12"/>
  <c r="U76" i="12"/>
  <c r="U77" i="12"/>
  <c r="U78" i="12"/>
  <c r="U79" i="12"/>
  <c r="U80" i="12"/>
  <c r="U81" i="12"/>
  <c r="U82" i="12"/>
  <c r="U83" i="12"/>
  <c r="U84" i="12"/>
  <c r="U85" i="12"/>
  <c r="U86" i="12"/>
  <c r="U87" i="12"/>
  <c r="U88" i="12"/>
  <c r="U89" i="12"/>
  <c r="U90" i="12"/>
  <c r="U91" i="12"/>
  <c r="U92" i="12"/>
  <c r="U93" i="12"/>
  <c r="U94" i="12"/>
  <c r="U95" i="12"/>
  <c r="U96" i="12"/>
  <c r="U97" i="12"/>
  <c r="U98" i="12"/>
  <c r="U99" i="12"/>
  <c r="U100" i="12"/>
  <c r="U101" i="12"/>
  <c r="U102" i="12"/>
  <c r="U103" i="12"/>
  <c r="U104" i="12"/>
  <c r="U105" i="12"/>
  <c r="U106" i="12"/>
  <c r="U107" i="12"/>
  <c r="U108" i="12"/>
  <c r="U109" i="12"/>
  <c r="U110" i="12"/>
  <c r="U111" i="12"/>
  <c r="U112" i="12"/>
  <c r="U113" i="12"/>
  <c r="U114" i="12"/>
  <c r="U115" i="12"/>
  <c r="U116" i="12"/>
  <c r="U117" i="12"/>
  <c r="U118" i="12"/>
  <c r="U119" i="12"/>
  <c r="U120" i="12"/>
  <c r="U121" i="12"/>
  <c r="U122" i="12"/>
  <c r="U123" i="12"/>
  <c r="U124" i="12"/>
  <c r="U125" i="12"/>
  <c r="U126" i="12"/>
  <c r="U127" i="12"/>
  <c r="U128" i="12"/>
  <c r="U129" i="12"/>
  <c r="U130" i="12"/>
  <c r="U131" i="12"/>
  <c r="U132" i="12"/>
  <c r="U133" i="12"/>
  <c r="U134" i="12"/>
  <c r="U135" i="12"/>
  <c r="U136" i="12"/>
  <c r="U137" i="12"/>
  <c r="U138" i="12"/>
  <c r="U139" i="12"/>
  <c r="U140" i="12"/>
  <c r="U141" i="12"/>
  <c r="U142" i="12"/>
  <c r="U143" i="12"/>
  <c r="U144" i="12"/>
  <c r="U145" i="12"/>
  <c r="U146" i="12"/>
  <c r="U147" i="12"/>
  <c r="U148" i="12"/>
  <c r="U149" i="12"/>
  <c r="U150" i="12"/>
  <c r="U151" i="12"/>
  <c r="U152" i="12"/>
  <c r="U153" i="12"/>
  <c r="U154" i="12"/>
  <c r="U155" i="12"/>
  <c r="U156" i="12"/>
  <c r="U157" i="12"/>
  <c r="U158" i="12"/>
  <c r="U159" i="12"/>
  <c r="U160" i="12"/>
  <c r="U161" i="12"/>
  <c r="U162" i="12"/>
  <c r="U163" i="12"/>
  <c r="U164" i="12"/>
  <c r="U165" i="12"/>
  <c r="U166" i="12"/>
  <c r="U167" i="12"/>
  <c r="U168" i="12"/>
  <c r="U169" i="12"/>
  <c r="U170" i="12"/>
  <c r="U171" i="12"/>
  <c r="U172" i="12"/>
  <c r="U173" i="12"/>
  <c r="U174" i="12"/>
  <c r="U175" i="12"/>
  <c r="U176" i="12"/>
  <c r="U177" i="12"/>
  <c r="U178" i="12"/>
  <c r="U179" i="12"/>
  <c r="U180" i="12"/>
  <c r="U181" i="12"/>
  <c r="U182" i="12"/>
  <c r="U183" i="12"/>
  <c r="U184" i="12"/>
  <c r="U185" i="12"/>
  <c r="U186" i="12"/>
  <c r="U187" i="12"/>
  <c r="U188" i="12"/>
  <c r="U189" i="12"/>
  <c r="U190" i="12"/>
  <c r="U191" i="12"/>
  <c r="U192" i="12"/>
  <c r="U193" i="12"/>
  <c r="U194" i="12"/>
  <c r="U195" i="12"/>
  <c r="U196" i="12"/>
  <c r="U197" i="12"/>
  <c r="U198" i="12"/>
  <c r="U199" i="12"/>
  <c r="U200" i="12"/>
  <c r="U201" i="12"/>
  <c r="U202" i="12"/>
  <c r="U203" i="12"/>
  <c r="U204" i="12"/>
  <c r="U205" i="12"/>
  <c r="U206" i="12"/>
  <c r="U207" i="12"/>
  <c r="U208" i="12"/>
  <c r="U209" i="12"/>
  <c r="U210" i="12"/>
  <c r="U211" i="12"/>
  <c r="U212" i="12"/>
  <c r="U213" i="12"/>
  <c r="U214" i="12"/>
  <c r="U215" i="12"/>
  <c r="U216" i="12"/>
  <c r="U217" i="12"/>
  <c r="U218" i="12"/>
  <c r="U219" i="12"/>
  <c r="U220" i="12"/>
  <c r="U221" i="12"/>
  <c r="U222" i="12"/>
  <c r="U223" i="12"/>
  <c r="U224" i="12"/>
  <c r="U225" i="12"/>
  <c r="U226" i="12"/>
  <c r="U227" i="12"/>
  <c r="U228" i="12"/>
  <c r="U229" i="12"/>
  <c r="U230" i="12"/>
  <c r="U231" i="12"/>
  <c r="U232" i="12"/>
  <c r="U233" i="12"/>
  <c r="U234" i="12"/>
  <c r="U235" i="12"/>
  <c r="U236" i="12"/>
  <c r="U237" i="12"/>
  <c r="U238" i="12"/>
  <c r="U239" i="12"/>
  <c r="U240" i="12"/>
  <c r="U241" i="12"/>
  <c r="U242" i="12"/>
  <c r="U243" i="12"/>
  <c r="U244" i="12"/>
  <c r="U245" i="12"/>
  <c r="U246" i="12"/>
  <c r="U247" i="12"/>
  <c r="U248" i="12"/>
  <c r="U249" i="12"/>
  <c r="U250" i="12"/>
  <c r="U251" i="12"/>
  <c r="U252" i="12"/>
  <c r="U253" i="12"/>
  <c r="U254" i="12"/>
  <c r="U255" i="12"/>
  <c r="U256" i="12"/>
  <c r="U257" i="12"/>
  <c r="U258" i="12"/>
  <c r="U259" i="12"/>
  <c r="U260" i="12"/>
  <c r="U261" i="12"/>
  <c r="U262" i="12"/>
  <c r="U263" i="12"/>
  <c r="U264" i="12"/>
  <c r="U265" i="12"/>
  <c r="U266" i="12"/>
  <c r="U267" i="12"/>
  <c r="U268" i="12"/>
  <c r="U269" i="12"/>
  <c r="U270" i="12"/>
  <c r="U271" i="12"/>
  <c r="U272" i="12"/>
  <c r="U273" i="12"/>
  <c r="U274" i="12"/>
  <c r="U275" i="12"/>
  <c r="U276" i="12"/>
  <c r="U277" i="12"/>
  <c r="U278" i="12"/>
  <c r="U279" i="12"/>
  <c r="U280" i="12"/>
  <c r="U281" i="12"/>
  <c r="U282" i="12"/>
  <c r="U283" i="12"/>
  <c r="U284" i="12"/>
  <c r="U285" i="12"/>
  <c r="U286" i="12"/>
  <c r="U287" i="12"/>
  <c r="U288" i="12"/>
  <c r="U289" i="12"/>
  <c r="U290" i="12"/>
  <c r="U291" i="12"/>
  <c r="U292" i="12"/>
  <c r="U293" i="12"/>
  <c r="U294" i="12"/>
  <c r="U295" i="12"/>
  <c r="U296" i="12"/>
  <c r="U297" i="12"/>
  <c r="U298" i="12"/>
  <c r="U299" i="12"/>
  <c r="U300" i="12"/>
  <c r="U301" i="12"/>
  <c r="U302" i="12"/>
  <c r="U303" i="12"/>
  <c r="U304" i="12"/>
  <c r="U305" i="12"/>
  <c r="U306" i="12"/>
  <c r="U307" i="12"/>
  <c r="U308" i="12"/>
  <c r="U309" i="12"/>
  <c r="U310" i="12"/>
  <c r="U311" i="12"/>
  <c r="U312" i="12"/>
  <c r="U313" i="12"/>
  <c r="U314" i="12"/>
  <c r="U315" i="12"/>
  <c r="U316" i="12"/>
  <c r="U317" i="12"/>
  <c r="U318" i="12"/>
  <c r="U319" i="12"/>
  <c r="U320" i="12"/>
  <c r="U321" i="12"/>
  <c r="U322" i="12"/>
  <c r="U323" i="12"/>
  <c r="U324" i="12"/>
  <c r="U325" i="12"/>
  <c r="U326" i="12"/>
  <c r="U327" i="12"/>
  <c r="U328" i="12"/>
  <c r="U329" i="12"/>
  <c r="U330" i="12"/>
  <c r="U331" i="12"/>
  <c r="U332" i="12"/>
  <c r="U333" i="12"/>
  <c r="U334" i="12"/>
  <c r="U335" i="12"/>
  <c r="U336" i="12"/>
  <c r="U337" i="12"/>
  <c r="U338" i="12"/>
  <c r="U339" i="12"/>
  <c r="U340" i="12"/>
  <c r="U341" i="12"/>
  <c r="U342" i="12"/>
  <c r="U343" i="12"/>
  <c r="U344" i="12"/>
  <c r="U345" i="12"/>
  <c r="U346" i="12"/>
  <c r="U347" i="12"/>
  <c r="U348" i="12"/>
  <c r="U349" i="12"/>
  <c r="U350" i="12"/>
  <c r="U351" i="12"/>
  <c r="U352" i="12"/>
  <c r="U353" i="12"/>
  <c r="U354" i="12"/>
  <c r="U355" i="12"/>
  <c r="U356" i="12"/>
  <c r="U357" i="12"/>
  <c r="U358" i="12"/>
  <c r="U359" i="12"/>
  <c r="U360" i="12"/>
  <c r="U361" i="12"/>
  <c r="U362" i="12"/>
  <c r="U363" i="12"/>
  <c r="U364" i="12"/>
  <c r="U365" i="12"/>
  <c r="U366" i="12"/>
  <c r="U367" i="12"/>
  <c r="U368" i="12"/>
  <c r="U369" i="12"/>
  <c r="U370" i="12"/>
  <c r="U371" i="12"/>
  <c r="U372" i="12"/>
  <c r="U373" i="12"/>
  <c r="U374" i="12"/>
  <c r="U375" i="12"/>
  <c r="U376" i="12"/>
  <c r="U377" i="12"/>
  <c r="U378" i="12"/>
  <c r="U379" i="12"/>
  <c r="U380" i="12"/>
  <c r="U381" i="12"/>
  <c r="U382" i="12"/>
  <c r="U383" i="12"/>
  <c r="U384" i="12"/>
  <c r="U385" i="12"/>
  <c r="U386" i="12"/>
  <c r="U387" i="12"/>
  <c r="U388" i="12"/>
  <c r="U389" i="12"/>
  <c r="U390" i="12"/>
  <c r="U391" i="12"/>
  <c r="U392" i="12"/>
  <c r="U393" i="12"/>
  <c r="U394" i="12"/>
  <c r="U395" i="12"/>
  <c r="U396" i="12"/>
  <c r="U397" i="12"/>
  <c r="U398" i="12"/>
  <c r="U399" i="12"/>
  <c r="U400" i="12"/>
  <c r="U401" i="12"/>
  <c r="U402" i="12"/>
  <c r="U403" i="12"/>
  <c r="U404" i="12"/>
  <c r="U405" i="12"/>
  <c r="U406" i="12"/>
  <c r="U407" i="12"/>
  <c r="U408" i="12"/>
  <c r="U409" i="12"/>
  <c r="U410" i="12"/>
  <c r="U411" i="12"/>
  <c r="U412" i="12"/>
  <c r="U413" i="12"/>
  <c r="U414" i="12"/>
  <c r="U415" i="12"/>
  <c r="U416" i="12"/>
  <c r="U417" i="12"/>
  <c r="U418" i="12"/>
  <c r="U419" i="12"/>
  <c r="U420" i="12"/>
  <c r="U421" i="12"/>
  <c r="U422" i="12"/>
  <c r="U423" i="12"/>
  <c r="U424" i="12"/>
  <c r="U425" i="12"/>
  <c r="U426" i="12"/>
  <c r="U427" i="12"/>
  <c r="U428" i="12"/>
  <c r="U429" i="12"/>
  <c r="U430" i="12"/>
  <c r="U431" i="12"/>
  <c r="U432" i="12"/>
  <c r="U433" i="12"/>
  <c r="U434" i="12"/>
  <c r="U435" i="12"/>
  <c r="U436" i="12"/>
  <c r="U437" i="12"/>
  <c r="U438" i="12"/>
  <c r="U439" i="12"/>
  <c r="U440" i="12"/>
  <c r="U441" i="12"/>
  <c r="U442" i="12"/>
  <c r="U443" i="12"/>
  <c r="U444" i="12"/>
  <c r="U445" i="12"/>
  <c r="U446" i="12"/>
  <c r="U447" i="12"/>
  <c r="U448" i="12"/>
  <c r="U449" i="12"/>
  <c r="U450" i="12"/>
  <c r="U451" i="12"/>
  <c r="U452" i="12"/>
  <c r="U453" i="12"/>
  <c r="U454" i="12"/>
  <c r="U455" i="12"/>
  <c r="U456" i="12"/>
  <c r="U457" i="12"/>
  <c r="U458" i="12"/>
  <c r="U459" i="12"/>
  <c r="U460" i="12"/>
  <c r="U461" i="12"/>
  <c r="U462" i="12"/>
  <c r="U463" i="12"/>
  <c r="U464" i="12"/>
  <c r="U465" i="12"/>
  <c r="U466" i="12"/>
  <c r="U467" i="12"/>
  <c r="U468" i="12"/>
  <c r="U469" i="12"/>
  <c r="U470" i="12"/>
  <c r="U471" i="12"/>
  <c r="U472" i="12"/>
  <c r="U473" i="12"/>
  <c r="T2" i="12"/>
  <c r="T3" i="12"/>
  <c r="T4" i="12"/>
  <c r="T5" i="12"/>
  <c r="T6" i="12"/>
  <c r="T7" i="12"/>
  <c r="T8" i="12"/>
  <c r="T9" i="12"/>
  <c r="T10" i="12"/>
  <c r="T11" i="12"/>
  <c r="T12" i="12"/>
  <c r="T13" i="12"/>
  <c r="T14" i="12"/>
  <c r="T15" i="12"/>
  <c r="T16" i="12"/>
  <c r="T17" i="12"/>
  <c r="T18" i="12"/>
  <c r="T19" i="12"/>
  <c r="T20" i="12"/>
  <c r="T21" i="12"/>
  <c r="T22" i="12"/>
  <c r="T23" i="12"/>
  <c r="T24" i="12"/>
  <c r="T25" i="12"/>
  <c r="T26" i="12"/>
  <c r="T27" i="12"/>
  <c r="T28" i="12"/>
  <c r="T29" i="12"/>
  <c r="T30" i="12"/>
  <c r="T31" i="12"/>
  <c r="T32" i="12"/>
  <c r="T33" i="12"/>
  <c r="T34" i="12"/>
  <c r="T35" i="12"/>
  <c r="T36" i="12"/>
  <c r="T37" i="12"/>
  <c r="T38" i="12"/>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65" i="12"/>
  <c r="T66" i="12"/>
  <c r="T67" i="12"/>
  <c r="T68" i="12"/>
  <c r="T69" i="12"/>
  <c r="T70" i="12"/>
  <c r="T71" i="12"/>
  <c r="T72" i="12"/>
  <c r="T73" i="12"/>
  <c r="T74" i="12"/>
  <c r="T75" i="12"/>
  <c r="T76" i="12"/>
  <c r="T77" i="12"/>
  <c r="T78" i="12"/>
  <c r="T79" i="12"/>
  <c r="T80" i="12"/>
  <c r="T81" i="12"/>
  <c r="T82" i="12"/>
  <c r="T83" i="12"/>
  <c r="T84" i="12"/>
  <c r="T85" i="12"/>
  <c r="T86" i="12"/>
  <c r="T87" i="12"/>
  <c r="T88" i="12"/>
  <c r="T89" i="12"/>
  <c r="T90" i="12"/>
  <c r="T91" i="12"/>
  <c r="T92" i="12"/>
  <c r="T93" i="12"/>
  <c r="T94" i="12"/>
  <c r="T95" i="12"/>
  <c r="T96" i="12"/>
  <c r="T97" i="12"/>
  <c r="T98" i="12"/>
  <c r="T99" i="12"/>
  <c r="T100" i="12"/>
  <c r="T101" i="12"/>
  <c r="T102" i="12"/>
  <c r="T103" i="12"/>
  <c r="T104" i="12"/>
  <c r="T105" i="12"/>
  <c r="T106" i="12"/>
  <c r="T107" i="12"/>
  <c r="T108" i="12"/>
  <c r="T109" i="12"/>
  <c r="T110" i="12"/>
  <c r="T111" i="12"/>
  <c r="T112" i="12"/>
  <c r="T113" i="12"/>
  <c r="T114" i="12"/>
  <c r="T115" i="12"/>
  <c r="T116" i="12"/>
  <c r="T117" i="12"/>
  <c r="T118" i="12"/>
  <c r="T119" i="12"/>
  <c r="T120" i="12"/>
  <c r="T121" i="12"/>
  <c r="T122" i="12"/>
  <c r="T123" i="12"/>
  <c r="T124" i="12"/>
  <c r="T125" i="12"/>
  <c r="T126" i="12"/>
  <c r="T127" i="12"/>
  <c r="T128" i="12"/>
  <c r="T129" i="12"/>
  <c r="T130" i="12"/>
  <c r="T131" i="12"/>
  <c r="T132" i="12"/>
  <c r="T133" i="12"/>
  <c r="T134" i="12"/>
  <c r="T135" i="12"/>
  <c r="T136" i="12"/>
  <c r="T137" i="12"/>
  <c r="T138" i="12"/>
  <c r="T139" i="12"/>
  <c r="T140" i="12"/>
  <c r="T141" i="12"/>
  <c r="T142" i="12"/>
  <c r="T143" i="12"/>
  <c r="T144" i="12"/>
  <c r="T145" i="12"/>
  <c r="T146" i="12"/>
  <c r="T147" i="12"/>
  <c r="T148" i="12"/>
  <c r="T149" i="12"/>
  <c r="T150" i="12"/>
  <c r="T151" i="12"/>
  <c r="T152" i="12"/>
  <c r="T153" i="12"/>
  <c r="T154" i="12"/>
  <c r="T155" i="12"/>
  <c r="T156" i="12"/>
  <c r="T157" i="12"/>
  <c r="T158" i="12"/>
  <c r="T159" i="12"/>
  <c r="T160" i="12"/>
  <c r="T161" i="12"/>
  <c r="T162" i="12"/>
  <c r="T163" i="12"/>
  <c r="T164" i="12"/>
  <c r="T165" i="12"/>
  <c r="T166" i="12"/>
  <c r="T167" i="12"/>
  <c r="T168" i="12"/>
  <c r="T169" i="12"/>
  <c r="T170" i="12"/>
  <c r="T171" i="12"/>
  <c r="T172" i="12"/>
  <c r="T173" i="12"/>
  <c r="T174" i="12"/>
  <c r="T175" i="12"/>
  <c r="T176" i="12"/>
  <c r="T177" i="12"/>
  <c r="T178" i="12"/>
  <c r="T179" i="12"/>
  <c r="T180" i="12"/>
  <c r="T181" i="12"/>
  <c r="T182" i="12"/>
  <c r="T183" i="12"/>
  <c r="T184" i="12"/>
  <c r="T185" i="12"/>
  <c r="T186" i="12"/>
  <c r="T187" i="12"/>
  <c r="T188" i="12"/>
  <c r="T189" i="12"/>
  <c r="T190" i="12"/>
  <c r="T191" i="12"/>
  <c r="T192" i="12"/>
  <c r="T193" i="12"/>
  <c r="T194" i="12"/>
  <c r="T195" i="12"/>
  <c r="T196" i="12"/>
  <c r="T197" i="12"/>
  <c r="T198" i="12"/>
  <c r="T199" i="12"/>
  <c r="T200" i="12"/>
  <c r="T201" i="12"/>
  <c r="T202" i="12"/>
  <c r="T203" i="12"/>
  <c r="T204" i="12"/>
  <c r="T205" i="12"/>
  <c r="T206" i="12"/>
  <c r="T207" i="12"/>
  <c r="T208" i="12"/>
  <c r="T209" i="12"/>
  <c r="T210" i="12"/>
  <c r="T211" i="12"/>
  <c r="T212" i="12"/>
  <c r="T213" i="12"/>
  <c r="T214" i="12"/>
  <c r="T215" i="12"/>
  <c r="T216" i="12"/>
  <c r="T217" i="12"/>
  <c r="T218" i="12"/>
  <c r="T219" i="12"/>
  <c r="T220" i="12"/>
  <c r="T221" i="12"/>
  <c r="T222" i="12"/>
  <c r="T223" i="12"/>
  <c r="T224" i="12"/>
  <c r="T225" i="12"/>
  <c r="T226" i="12"/>
  <c r="T227" i="12"/>
  <c r="T228" i="12"/>
  <c r="T229" i="12"/>
  <c r="T230" i="12"/>
  <c r="T231" i="12"/>
  <c r="T232" i="12"/>
  <c r="T233" i="12"/>
  <c r="T234" i="12"/>
  <c r="T235" i="12"/>
  <c r="T236" i="12"/>
  <c r="T237" i="12"/>
  <c r="T238" i="12"/>
  <c r="T239" i="12"/>
  <c r="T240" i="12"/>
  <c r="T241" i="12"/>
  <c r="T242" i="12"/>
  <c r="T243" i="12"/>
  <c r="T244" i="12"/>
  <c r="T245" i="12"/>
  <c r="T246" i="12"/>
  <c r="T247" i="12"/>
  <c r="T248" i="12"/>
  <c r="T249" i="12"/>
  <c r="T250" i="12"/>
  <c r="T251" i="12"/>
  <c r="T252" i="12"/>
  <c r="T253" i="12"/>
  <c r="T254" i="12"/>
  <c r="T255" i="12"/>
  <c r="T256" i="12"/>
  <c r="T257" i="12"/>
  <c r="T258" i="12"/>
  <c r="T259" i="12"/>
  <c r="T260" i="12"/>
  <c r="T261" i="12"/>
  <c r="T262" i="12"/>
  <c r="T263" i="12"/>
  <c r="T264" i="12"/>
  <c r="T265" i="12"/>
  <c r="T266" i="12"/>
  <c r="T267" i="12"/>
  <c r="T268" i="12"/>
  <c r="T269" i="12"/>
  <c r="T270" i="12"/>
  <c r="T271" i="12"/>
  <c r="T272" i="12"/>
  <c r="T273" i="12"/>
  <c r="T274" i="12"/>
  <c r="T275" i="12"/>
  <c r="T276" i="12"/>
  <c r="T277" i="12"/>
  <c r="T278" i="12"/>
  <c r="T279" i="12"/>
  <c r="T280" i="12"/>
  <c r="T281" i="12"/>
  <c r="T282" i="12"/>
  <c r="T283" i="12"/>
  <c r="T284" i="12"/>
  <c r="T285" i="12"/>
  <c r="T286" i="12"/>
  <c r="T287" i="12"/>
  <c r="T288" i="12"/>
  <c r="T289" i="12"/>
  <c r="T290" i="12"/>
  <c r="T291" i="12"/>
  <c r="T292" i="12"/>
  <c r="T293" i="12"/>
  <c r="T294" i="12"/>
  <c r="T295" i="12"/>
  <c r="T296" i="12"/>
  <c r="T297" i="12"/>
  <c r="T298" i="12"/>
  <c r="T299" i="12"/>
  <c r="T300" i="12"/>
  <c r="T301" i="12"/>
  <c r="T302" i="12"/>
  <c r="T303" i="12"/>
  <c r="T304" i="12"/>
  <c r="T305" i="12"/>
  <c r="T306" i="12"/>
  <c r="T307" i="12"/>
  <c r="T308" i="12"/>
  <c r="T309" i="12"/>
  <c r="T310" i="12"/>
  <c r="T311" i="12"/>
  <c r="T312" i="12"/>
  <c r="T313" i="12"/>
  <c r="T314" i="12"/>
  <c r="T315" i="12"/>
  <c r="T316" i="12"/>
  <c r="T317" i="12"/>
  <c r="T318" i="12"/>
  <c r="T319" i="12"/>
  <c r="T320" i="12"/>
  <c r="T321" i="12"/>
  <c r="T322" i="12"/>
  <c r="T323" i="12"/>
  <c r="T324" i="12"/>
  <c r="T325" i="12"/>
  <c r="T326" i="12"/>
  <c r="T327" i="12"/>
  <c r="T328" i="12"/>
  <c r="T329" i="12"/>
  <c r="T330" i="12"/>
  <c r="T331" i="12"/>
  <c r="T332" i="12"/>
  <c r="T333" i="12"/>
  <c r="T334" i="12"/>
  <c r="T335" i="12"/>
  <c r="T336" i="12"/>
  <c r="T337" i="12"/>
  <c r="T338" i="12"/>
  <c r="T339" i="12"/>
  <c r="T340" i="12"/>
  <c r="T341" i="12"/>
  <c r="T342" i="12"/>
  <c r="T343" i="12"/>
  <c r="T344" i="12"/>
  <c r="T345" i="12"/>
  <c r="T346" i="12"/>
  <c r="T347" i="12"/>
  <c r="T348" i="12"/>
  <c r="T349" i="12"/>
  <c r="T350" i="12"/>
  <c r="T351" i="12"/>
  <c r="T352" i="12"/>
  <c r="T353" i="12"/>
  <c r="T354" i="12"/>
  <c r="T355" i="12"/>
  <c r="T356" i="12"/>
  <c r="T357" i="12"/>
  <c r="T358" i="12"/>
  <c r="T359" i="12"/>
  <c r="T360" i="12"/>
  <c r="T361" i="12"/>
  <c r="T362" i="12"/>
  <c r="T363" i="12"/>
  <c r="T364" i="12"/>
  <c r="T365" i="12"/>
  <c r="T366" i="12"/>
  <c r="T367" i="12"/>
  <c r="T368" i="12"/>
  <c r="T369" i="12"/>
  <c r="T370" i="12"/>
  <c r="T371" i="12"/>
  <c r="T372" i="12"/>
  <c r="T373" i="12"/>
  <c r="T374" i="12"/>
  <c r="T375" i="12"/>
  <c r="T376" i="12"/>
  <c r="T377" i="12"/>
  <c r="T378" i="12"/>
  <c r="T379" i="12"/>
  <c r="T380" i="12"/>
  <c r="T381" i="12"/>
  <c r="T382" i="12"/>
  <c r="T383" i="12"/>
  <c r="T384" i="12"/>
  <c r="T385" i="12"/>
  <c r="T386" i="12"/>
  <c r="T387" i="12"/>
  <c r="T388" i="12"/>
  <c r="T389" i="12"/>
  <c r="T390" i="12"/>
  <c r="T391" i="12"/>
  <c r="T392" i="12"/>
  <c r="T393" i="12"/>
  <c r="T394" i="12"/>
  <c r="T395" i="12"/>
  <c r="T396" i="12"/>
  <c r="T397" i="12"/>
  <c r="T398" i="12"/>
  <c r="T399" i="12"/>
  <c r="T400" i="12"/>
  <c r="T401" i="12"/>
  <c r="T402" i="12"/>
  <c r="T403" i="12"/>
  <c r="T404" i="12"/>
  <c r="T405" i="12"/>
  <c r="T406" i="12"/>
  <c r="T407" i="12"/>
  <c r="T408" i="12"/>
  <c r="T409" i="12"/>
  <c r="T410" i="12"/>
  <c r="T411" i="12"/>
  <c r="T412" i="12"/>
  <c r="T413" i="12"/>
  <c r="T414" i="12"/>
  <c r="T415" i="12"/>
  <c r="T416" i="12"/>
  <c r="T417" i="12"/>
  <c r="T418" i="12"/>
  <c r="T419" i="12"/>
  <c r="T420" i="12"/>
  <c r="T421" i="12"/>
  <c r="T422" i="12"/>
  <c r="T423" i="12"/>
  <c r="T424" i="12"/>
  <c r="T425" i="12"/>
  <c r="T426" i="12"/>
  <c r="T427" i="12"/>
  <c r="T428" i="12"/>
  <c r="T429" i="12"/>
  <c r="T430" i="12"/>
  <c r="T431" i="12"/>
  <c r="T432" i="12"/>
  <c r="T433" i="12"/>
  <c r="T434" i="12"/>
  <c r="T435" i="12"/>
  <c r="T436" i="12"/>
  <c r="T437" i="12"/>
  <c r="T438" i="12"/>
  <c r="T439" i="12"/>
  <c r="T440" i="12"/>
  <c r="T441" i="12"/>
  <c r="T442" i="12"/>
  <c r="T443" i="12"/>
  <c r="T444" i="12"/>
  <c r="T445" i="12"/>
  <c r="T446" i="12"/>
  <c r="T447" i="12"/>
  <c r="T448" i="12"/>
  <c r="T449" i="12"/>
  <c r="T450" i="12"/>
  <c r="T451" i="12"/>
  <c r="T452" i="12"/>
  <c r="T453" i="12"/>
  <c r="T454" i="12"/>
  <c r="T455" i="12"/>
  <c r="T456" i="12"/>
  <c r="T457" i="12"/>
  <c r="T458" i="12"/>
  <c r="T459" i="12"/>
  <c r="T460" i="12"/>
  <c r="T461" i="12"/>
  <c r="T462" i="12"/>
  <c r="T463" i="12"/>
  <c r="T464" i="12"/>
  <c r="T465" i="12"/>
  <c r="T466" i="12"/>
  <c r="T467" i="12"/>
  <c r="T468" i="12"/>
  <c r="T469" i="12"/>
  <c r="T470" i="12"/>
  <c r="T471" i="12"/>
  <c r="T472" i="12"/>
  <c r="T473" i="12"/>
  <c r="S2" i="12"/>
  <c r="S3" i="12"/>
  <c r="S4" i="12"/>
  <c r="S5" i="12"/>
  <c r="S6" i="12"/>
  <c r="S7" i="12"/>
  <c r="S8" i="12"/>
  <c r="S9" i="12"/>
  <c r="S10" i="12"/>
  <c r="S11" i="12"/>
  <c r="S12" i="12"/>
  <c r="S13" i="12"/>
  <c r="S14" i="12"/>
  <c r="S15" i="12"/>
  <c r="S16" i="12"/>
  <c r="S17" i="12"/>
  <c r="S18" i="12"/>
  <c r="S19" i="12"/>
  <c r="S20" i="12"/>
  <c r="S21" i="12"/>
  <c r="S22" i="12"/>
  <c r="S23" i="12"/>
  <c r="S24" i="12"/>
  <c r="S25" i="12"/>
  <c r="S26" i="12"/>
  <c r="S27" i="12"/>
  <c r="S28" i="12"/>
  <c r="S29" i="12"/>
  <c r="S30" i="12"/>
  <c r="S31" i="12"/>
  <c r="S32" i="12"/>
  <c r="S33" i="12"/>
  <c r="S34" i="12"/>
  <c r="S35" i="12"/>
  <c r="S36" i="12"/>
  <c r="S37" i="12"/>
  <c r="S38" i="12"/>
  <c r="S39" i="12"/>
  <c r="S40" i="12"/>
  <c r="S41" i="12"/>
  <c r="S42" i="12"/>
  <c r="S43" i="12"/>
  <c r="S44" i="12"/>
  <c r="S45" i="12"/>
  <c r="S46" i="12"/>
  <c r="S47" i="12"/>
  <c r="S48" i="12"/>
  <c r="S49" i="12"/>
  <c r="S50" i="12"/>
  <c r="S51" i="12"/>
  <c r="S52" i="12"/>
  <c r="S53" i="12"/>
  <c r="S54" i="12"/>
  <c r="S55" i="12"/>
  <c r="S56" i="12"/>
  <c r="S57" i="12"/>
  <c r="S58" i="12"/>
  <c r="S59" i="12"/>
  <c r="S60" i="12"/>
  <c r="S61" i="12"/>
  <c r="S62" i="12"/>
  <c r="S63" i="12"/>
  <c r="S64" i="12"/>
  <c r="S65" i="12"/>
  <c r="S66" i="12"/>
  <c r="S67" i="12"/>
  <c r="S68" i="12"/>
  <c r="S69" i="12"/>
  <c r="S70" i="12"/>
  <c r="S71" i="12"/>
  <c r="S72" i="12"/>
  <c r="S73" i="12"/>
  <c r="S74" i="12"/>
  <c r="S75" i="12"/>
  <c r="S76" i="12"/>
  <c r="S77" i="12"/>
  <c r="S78" i="12"/>
  <c r="S79" i="12"/>
  <c r="S80" i="12"/>
  <c r="S81" i="12"/>
  <c r="S82" i="12"/>
  <c r="S83" i="12"/>
  <c r="S84" i="12"/>
  <c r="S85" i="12"/>
  <c r="S86" i="12"/>
  <c r="S87" i="12"/>
  <c r="S88" i="12"/>
  <c r="S89" i="12"/>
  <c r="S90" i="12"/>
  <c r="S91" i="12"/>
  <c r="S92" i="12"/>
  <c r="S93" i="12"/>
  <c r="S94" i="12"/>
  <c r="S95" i="12"/>
  <c r="S96" i="12"/>
  <c r="S97" i="12"/>
  <c r="S98" i="12"/>
  <c r="S99" i="12"/>
  <c r="S100" i="12"/>
  <c r="S101" i="12"/>
  <c r="S102" i="12"/>
  <c r="S103" i="12"/>
  <c r="S104" i="12"/>
  <c r="S105" i="12"/>
  <c r="S106" i="12"/>
  <c r="S107" i="12"/>
  <c r="S108" i="12"/>
  <c r="S109" i="12"/>
  <c r="S110" i="12"/>
  <c r="S111" i="12"/>
  <c r="S112" i="12"/>
  <c r="S113" i="12"/>
  <c r="S114" i="12"/>
  <c r="S115" i="12"/>
  <c r="S116" i="12"/>
  <c r="S117" i="12"/>
  <c r="S118" i="12"/>
  <c r="S119" i="12"/>
  <c r="S120" i="12"/>
  <c r="S121" i="12"/>
  <c r="S122" i="12"/>
  <c r="S123" i="12"/>
  <c r="S124" i="12"/>
  <c r="S125" i="12"/>
  <c r="S126" i="12"/>
  <c r="S127" i="12"/>
  <c r="S128" i="12"/>
  <c r="S129" i="12"/>
  <c r="S130" i="12"/>
  <c r="S131" i="12"/>
  <c r="S132" i="12"/>
  <c r="S133" i="12"/>
  <c r="S134" i="12"/>
  <c r="S135" i="12"/>
  <c r="S136" i="12"/>
  <c r="S137" i="12"/>
  <c r="S138" i="12"/>
  <c r="S139" i="12"/>
  <c r="S140" i="12"/>
  <c r="S141" i="12"/>
  <c r="S142" i="12"/>
  <c r="S143" i="12"/>
  <c r="S144" i="12"/>
  <c r="S145" i="12"/>
  <c r="S146" i="12"/>
  <c r="S147" i="12"/>
  <c r="S148" i="12"/>
  <c r="S149" i="12"/>
  <c r="S150" i="12"/>
  <c r="S151" i="12"/>
  <c r="S152" i="12"/>
  <c r="S153" i="12"/>
  <c r="S154" i="12"/>
  <c r="S155" i="12"/>
  <c r="S156" i="12"/>
  <c r="S157" i="12"/>
  <c r="S158" i="12"/>
  <c r="S159" i="12"/>
  <c r="S160" i="12"/>
  <c r="S161" i="12"/>
  <c r="S162" i="12"/>
  <c r="S163" i="12"/>
  <c r="S164" i="12"/>
  <c r="S165" i="12"/>
  <c r="S166" i="12"/>
  <c r="S167" i="12"/>
  <c r="S168" i="12"/>
  <c r="S169" i="12"/>
  <c r="S170" i="12"/>
  <c r="S171" i="12"/>
  <c r="S172" i="12"/>
  <c r="S173" i="12"/>
  <c r="S174" i="12"/>
  <c r="S175" i="12"/>
  <c r="S176" i="12"/>
  <c r="S177" i="12"/>
  <c r="S178" i="12"/>
  <c r="S179" i="12"/>
  <c r="S180" i="12"/>
  <c r="S181" i="12"/>
  <c r="S182" i="12"/>
  <c r="S183" i="12"/>
  <c r="S184" i="12"/>
  <c r="S185" i="12"/>
  <c r="S186" i="12"/>
  <c r="S187" i="12"/>
  <c r="S188" i="12"/>
  <c r="S189" i="12"/>
  <c r="S190" i="12"/>
  <c r="S191" i="12"/>
  <c r="S192" i="12"/>
  <c r="S193" i="12"/>
  <c r="S194" i="12"/>
  <c r="S195" i="12"/>
  <c r="S196" i="12"/>
  <c r="S197" i="12"/>
  <c r="S198" i="12"/>
  <c r="S199" i="12"/>
  <c r="S200" i="12"/>
  <c r="S201" i="12"/>
  <c r="S202" i="12"/>
  <c r="S203" i="12"/>
  <c r="S204" i="12"/>
  <c r="S205" i="12"/>
  <c r="S206" i="12"/>
  <c r="S207" i="12"/>
  <c r="S208" i="12"/>
  <c r="S209" i="12"/>
  <c r="S210" i="12"/>
  <c r="S211" i="12"/>
  <c r="S212" i="12"/>
  <c r="S213" i="12"/>
  <c r="S214" i="12"/>
  <c r="S215" i="12"/>
  <c r="S216" i="12"/>
  <c r="S217" i="12"/>
  <c r="S218" i="12"/>
  <c r="S219" i="12"/>
  <c r="S220" i="12"/>
  <c r="S221" i="12"/>
  <c r="S222" i="12"/>
  <c r="S223" i="12"/>
  <c r="S224" i="12"/>
  <c r="S225" i="12"/>
  <c r="S226" i="12"/>
  <c r="S227" i="12"/>
  <c r="S228" i="12"/>
  <c r="S229" i="12"/>
  <c r="S230" i="12"/>
  <c r="S231" i="12"/>
  <c r="S232" i="12"/>
  <c r="S233" i="12"/>
  <c r="S234" i="12"/>
  <c r="S235" i="12"/>
  <c r="S236" i="12"/>
  <c r="S237" i="12"/>
  <c r="S238" i="12"/>
  <c r="S239" i="12"/>
  <c r="S240" i="12"/>
  <c r="S241" i="12"/>
  <c r="S242" i="12"/>
  <c r="S243" i="12"/>
  <c r="S244" i="12"/>
  <c r="S245" i="12"/>
  <c r="S246" i="12"/>
  <c r="S247" i="12"/>
  <c r="S248" i="12"/>
  <c r="S249" i="12"/>
  <c r="S250" i="12"/>
  <c r="S251" i="12"/>
  <c r="S252" i="12"/>
  <c r="S253" i="12"/>
  <c r="S254" i="12"/>
  <c r="S255" i="12"/>
  <c r="S256" i="12"/>
  <c r="S257" i="12"/>
  <c r="S258" i="12"/>
  <c r="S259" i="12"/>
  <c r="S260" i="12"/>
  <c r="S261" i="12"/>
  <c r="S262" i="12"/>
  <c r="S263" i="12"/>
  <c r="S264" i="12"/>
  <c r="S265" i="12"/>
  <c r="S266" i="12"/>
  <c r="S267" i="12"/>
  <c r="S268" i="12"/>
  <c r="S269" i="12"/>
  <c r="S270" i="12"/>
  <c r="S271" i="12"/>
  <c r="S272" i="12"/>
  <c r="S273" i="12"/>
  <c r="S274" i="12"/>
  <c r="S275" i="12"/>
  <c r="S276" i="12"/>
  <c r="S277" i="12"/>
  <c r="S278" i="12"/>
  <c r="S279" i="12"/>
  <c r="S280" i="12"/>
  <c r="S281" i="12"/>
  <c r="S282" i="12"/>
  <c r="S283" i="12"/>
  <c r="S284" i="12"/>
  <c r="S285" i="12"/>
  <c r="S286" i="12"/>
  <c r="S287" i="12"/>
  <c r="S288" i="12"/>
  <c r="S289" i="12"/>
  <c r="S290" i="12"/>
  <c r="S291" i="12"/>
  <c r="S292" i="12"/>
  <c r="S293" i="12"/>
  <c r="S294" i="12"/>
  <c r="S295" i="12"/>
  <c r="S296" i="12"/>
  <c r="S297" i="12"/>
  <c r="S298" i="12"/>
  <c r="S299" i="12"/>
  <c r="S300" i="12"/>
  <c r="S301" i="12"/>
  <c r="S302" i="12"/>
  <c r="S303" i="12"/>
  <c r="S304" i="12"/>
  <c r="S305" i="12"/>
  <c r="S306" i="12"/>
  <c r="S307" i="12"/>
  <c r="S308" i="12"/>
  <c r="S309" i="12"/>
  <c r="S310" i="12"/>
  <c r="S311" i="12"/>
  <c r="S312" i="12"/>
  <c r="S313" i="12"/>
  <c r="S314" i="12"/>
  <c r="S315" i="12"/>
  <c r="S316" i="12"/>
  <c r="S317" i="12"/>
  <c r="S318" i="12"/>
  <c r="S319" i="12"/>
  <c r="S320" i="12"/>
  <c r="S321" i="12"/>
  <c r="S322" i="12"/>
  <c r="S323" i="12"/>
  <c r="S324" i="12"/>
  <c r="S325" i="12"/>
  <c r="S326" i="12"/>
  <c r="S327" i="12"/>
  <c r="S328" i="12"/>
  <c r="S329" i="12"/>
  <c r="S330" i="12"/>
  <c r="S331" i="12"/>
  <c r="S332" i="12"/>
  <c r="S333" i="12"/>
  <c r="S334" i="12"/>
  <c r="S335" i="12"/>
  <c r="S336" i="12"/>
  <c r="S337" i="12"/>
  <c r="S338" i="12"/>
  <c r="S339" i="12"/>
  <c r="S340" i="12"/>
  <c r="S341" i="12"/>
  <c r="S342" i="12"/>
  <c r="S343" i="12"/>
  <c r="S344" i="12"/>
  <c r="S345" i="12"/>
  <c r="S346" i="12"/>
  <c r="S347" i="12"/>
  <c r="S348" i="12"/>
  <c r="S349" i="12"/>
  <c r="S350" i="12"/>
  <c r="S351" i="12"/>
  <c r="S352" i="12"/>
  <c r="S353" i="12"/>
  <c r="S354" i="12"/>
  <c r="S355" i="12"/>
  <c r="S356" i="12"/>
  <c r="S357" i="12"/>
  <c r="S358" i="12"/>
  <c r="S359" i="12"/>
  <c r="S360" i="12"/>
  <c r="S361" i="12"/>
  <c r="S362" i="12"/>
  <c r="S363" i="12"/>
  <c r="S364" i="12"/>
  <c r="S365" i="12"/>
  <c r="S366" i="12"/>
  <c r="S367" i="12"/>
  <c r="S368" i="12"/>
  <c r="S369" i="12"/>
  <c r="S370" i="12"/>
  <c r="S371" i="12"/>
  <c r="S372" i="12"/>
  <c r="S373" i="12"/>
  <c r="S374" i="12"/>
  <c r="S375" i="12"/>
  <c r="S376" i="12"/>
  <c r="S377" i="12"/>
  <c r="S378" i="12"/>
  <c r="S379" i="12"/>
  <c r="S380" i="12"/>
  <c r="S381" i="12"/>
  <c r="S382" i="12"/>
  <c r="S383" i="12"/>
  <c r="S384" i="12"/>
  <c r="S385" i="12"/>
  <c r="S386" i="12"/>
  <c r="S387" i="12"/>
  <c r="S388" i="12"/>
  <c r="S389" i="12"/>
  <c r="S390" i="12"/>
  <c r="S391" i="12"/>
  <c r="S392" i="12"/>
  <c r="S393" i="12"/>
  <c r="S394" i="12"/>
  <c r="S395" i="12"/>
  <c r="S396" i="12"/>
  <c r="S397" i="12"/>
  <c r="S398" i="12"/>
  <c r="S399" i="12"/>
  <c r="S400" i="12"/>
  <c r="S401" i="12"/>
  <c r="S402" i="12"/>
  <c r="S403" i="12"/>
  <c r="S404" i="12"/>
  <c r="S405" i="12"/>
  <c r="S406" i="12"/>
  <c r="S407" i="12"/>
  <c r="S408" i="12"/>
  <c r="S409" i="12"/>
  <c r="S410" i="12"/>
  <c r="S411" i="12"/>
  <c r="S412" i="12"/>
  <c r="S413" i="12"/>
  <c r="S414" i="12"/>
  <c r="S415" i="12"/>
  <c r="S416" i="12"/>
  <c r="S417" i="12"/>
  <c r="S418" i="12"/>
  <c r="S419" i="12"/>
  <c r="S420" i="12"/>
  <c r="S421" i="12"/>
  <c r="S422" i="12"/>
  <c r="S423" i="12"/>
  <c r="S424" i="12"/>
  <c r="S425" i="12"/>
  <c r="S426" i="12"/>
  <c r="S427" i="12"/>
  <c r="S428" i="12"/>
  <c r="S429" i="12"/>
  <c r="S430" i="12"/>
  <c r="S431" i="12"/>
  <c r="S432" i="12"/>
  <c r="S433" i="12"/>
  <c r="S434" i="12"/>
  <c r="S435" i="12"/>
  <c r="S436" i="12"/>
  <c r="S437" i="12"/>
  <c r="S438" i="12"/>
  <c r="S439" i="12"/>
  <c r="S440" i="12"/>
  <c r="S441" i="12"/>
  <c r="S442" i="12"/>
  <c r="S443" i="12"/>
  <c r="S444" i="12"/>
  <c r="S445" i="12"/>
  <c r="S446" i="12"/>
  <c r="S447" i="12"/>
  <c r="S448" i="12"/>
  <c r="S449" i="12"/>
  <c r="S450" i="12"/>
  <c r="S451" i="12"/>
  <c r="S452" i="12"/>
  <c r="S453" i="12"/>
  <c r="S454" i="12"/>
  <c r="S455" i="12"/>
  <c r="S456" i="12"/>
  <c r="S457" i="12"/>
  <c r="S458" i="12"/>
  <c r="S459" i="12"/>
  <c r="S460" i="12"/>
  <c r="S461" i="12"/>
  <c r="S462" i="12"/>
  <c r="S463" i="12"/>
  <c r="S464" i="12"/>
  <c r="S465" i="12"/>
  <c r="S466" i="12"/>
  <c r="S467" i="12"/>
  <c r="S468" i="12"/>
  <c r="S469" i="12"/>
  <c r="S470" i="12"/>
  <c r="S471" i="12"/>
  <c r="S472" i="12"/>
  <c r="S473" i="12"/>
  <c r="DZ181" i="13"/>
  <c r="EI180" i="13"/>
  <c r="EH180" i="13"/>
  <c r="EF180" i="13"/>
  <c r="ED180" i="13"/>
  <c r="EB180" i="13"/>
  <c r="EG173" i="13"/>
  <c r="EF173" i="13"/>
  <c r="EE173" i="13"/>
  <c r="ED173" i="13"/>
  <c r="EC173" i="13"/>
  <c r="EB173" i="13"/>
  <c r="EA173" i="13"/>
  <c r="DZ173" i="13"/>
  <c r="EG172" i="13"/>
  <c r="EF172" i="13"/>
  <c r="EE172" i="13"/>
  <c r="ED172" i="13"/>
  <c r="EC172" i="13"/>
  <c r="EB172" i="13"/>
  <c r="EA172" i="13"/>
  <c r="DZ172" i="13"/>
  <c r="EG171" i="13"/>
  <c r="EF171" i="13"/>
  <c r="EE171" i="13"/>
  <c r="ED171" i="13"/>
  <c r="EC171" i="13"/>
  <c r="EB171" i="13"/>
  <c r="EA171" i="13"/>
  <c r="DZ171" i="13"/>
  <c r="EG170" i="13"/>
  <c r="EF170" i="13"/>
  <c r="EE170" i="13"/>
  <c r="ED170" i="13"/>
  <c r="EC170" i="13"/>
  <c r="EB170" i="13"/>
  <c r="EA170" i="13"/>
  <c r="DZ170" i="13"/>
  <c r="EG169" i="13"/>
  <c r="EF169" i="13"/>
  <c r="EE169" i="13"/>
  <c r="ED169" i="13"/>
  <c r="EC169" i="13"/>
  <c r="EB169" i="13"/>
  <c r="EA169" i="13"/>
  <c r="DZ169" i="13"/>
  <c r="EG168" i="13"/>
  <c r="EF168" i="13"/>
  <c r="EE168" i="13"/>
  <c r="ED168" i="13"/>
  <c r="EC168" i="13"/>
  <c r="EB168" i="13"/>
  <c r="EA168" i="13"/>
  <c r="DZ168" i="13"/>
  <c r="EG167" i="13"/>
  <c r="EF167" i="13"/>
  <c r="EE167" i="13"/>
  <c r="ED167" i="13"/>
  <c r="EC167" i="13"/>
  <c r="EB167" i="13"/>
  <c r="EA167" i="13"/>
  <c r="DZ167" i="13"/>
  <c r="EG166" i="13"/>
  <c r="EF166" i="13"/>
  <c r="EE166" i="13"/>
  <c r="ED166" i="13"/>
  <c r="EC166" i="13"/>
  <c r="EB166" i="13"/>
  <c r="EA166" i="13"/>
  <c r="DZ166" i="13"/>
  <c r="EG165" i="13"/>
  <c r="EF165" i="13"/>
  <c r="EE165" i="13"/>
  <c r="ED165" i="13"/>
  <c r="EC165" i="13"/>
  <c r="EB165" i="13"/>
  <c r="EA165" i="13"/>
  <c r="DZ165" i="13"/>
  <c r="EG164" i="13"/>
  <c r="EF164" i="13"/>
  <c r="EE164" i="13"/>
  <c r="ED164" i="13"/>
  <c r="EC164" i="13"/>
  <c r="EB164" i="13"/>
  <c r="EA164" i="13"/>
  <c r="DZ164" i="13"/>
  <c r="EG163" i="13"/>
  <c r="EF163" i="13"/>
  <c r="EE163" i="13"/>
  <c r="ED163" i="13"/>
  <c r="EC163" i="13"/>
  <c r="EB163" i="13"/>
  <c r="EA163" i="13"/>
  <c r="DZ163" i="13"/>
  <c r="EG162" i="13"/>
  <c r="EF162" i="13"/>
  <c r="EE162" i="13"/>
  <c r="ED162" i="13"/>
  <c r="EC162" i="13"/>
  <c r="EB162" i="13"/>
  <c r="EA162" i="13"/>
  <c r="DZ162" i="13"/>
  <c r="EG161" i="13"/>
  <c r="EF161" i="13"/>
  <c r="EE161" i="13"/>
  <c r="ED161" i="13"/>
  <c r="EC161" i="13"/>
  <c r="EB161" i="13"/>
  <c r="EA161" i="13"/>
  <c r="DZ161" i="13"/>
  <c r="EG160" i="13"/>
  <c r="EF160" i="13"/>
  <c r="EE160" i="13"/>
  <c r="ED160" i="13"/>
  <c r="EC160" i="13"/>
  <c r="EB160" i="13"/>
  <c r="EA160" i="13"/>
  <c r="DZ160" i="13"/>
  <c r="EG159" i="13"/>
  <c r="EF159" i="13"/>
  <c r="EE159" i="13"/>
  <c r="ED159" i="13"/>
  <c r="EC159" i="13"/>
  <c r="EB159" i="13"/>
  <c r="EA159" i="13"/>
  <c r="DZ159" i="13"/>
  <c r="EG158" i="13"/>
  <c r="EF158" i="13"/>
  <c r="EE158" i="13"/>
  <c r="ED158" i="13"/>
  <c r="EC158" i="13"/>
  <c r="EB158" i="13"/>
  <c r="EA158" i="13"/>
  <c r="DZ158" i="13"/>
  <c r="EG157" i="13"/>
  <c r="EF157" i="13"/>
  <c r="EE157" i="13"/>
  <c r="ED157" i="13"/>
  <c r="EC157" i="13"/>
  <c r="EB157" i="13"/>
  <c r="EA157" i="13"/>
  <c r="DZ157" i="13"/>
  <c r="EG156" i="13"/>
  <c r="EF156" i="13"/>
  <c r="EE156" i="13"/>
  <c r="ED156" i="13"/>
  <c r="EC156" i="13"/>
  <c r="EB156" i="13"/>
  <c r="EA156" i="13"/>
  <c r="DZ156" i="13"/>
  <c r="EG155" i="13"/>
  <c r="EF155" i="13"/>
  <c r="EE155" i="13"/>
  <c r="ED155" i="13"/>
  <c r="EC155" i="13"/>
  <c r="EB155" i="13"/>
  <c r="EA155" i="13"/>
  <c r="DZ155" i="13"/>
  <c r="EG154" i="13"/>
  <c r="EF154" i="13"/>
  <c r="EE154" i="13"/>
  <c r="ED154" i="13"/>
  <c r="EC154" i="13"/>
  <c r="EB154" i="13"/>
  <c r="EA154" i="13"/>
  <c r="DZ154" i="13"/>
  <c r="EG153" i="13"/>
  <c r="EF153" i="13"/>
  <c r="EE153" i="13"/>
  <c r="ED153" i="13"/>
  <c r="EC153" i="13"/>
  <c r="EB153" i="13"/>
  <c r="EA153" i="13"/>
  <c r="DZ153" i="13"/>
  <c r="EG152" i="13"/>
  <c r="EF152" i="13"/>
  <c r="EE152" i="13"/>
  <c r="ED152" i="13"/>
  <c r="EC152" i="13"/>
  <c r="EB152" i="13"/>
  <c r="EA152" i="13"/>
  <c r="DZ152" i="13"/>
  <c r="EG151" i="13"/>
  <c r="EF151" i="13"/>
  <c r="EE151" i="13"/>
  <c r="ED151" i="13"/>
  <c r="EC151" i="13"/>
  <c r="EB151" i="13"/>
  <c r="EA151" i="13"/>
  <c r="DZ151" i="13"/>
  <c r="EG150" i="13"/>
  <c r="EF150" i="13"/>
  <c r="EE150" i="13"/>
  <c r="ED150" i="13"/>
  <c r="EC150" i="13"/>
  <c r="EB150" i="13"/>
  <c r="EA150" i="13"/>
  <c r="DZ150" i="13"/>
  <c r="EG149" i="13"/>
  <c r="EF149" i="13"/>
  <c r="EE149" i="13"/>
  <c r="ED149" i="13"/>
  <c r="EC149" i="13"/>
  <c r="EB149" i="13"/>
  <c r="EA149" i="13"/>
  <c r="DZ149" i="13"/>
  <c r="EG148" i="13"/>
  <c r="EF148" i="13"/>
  <c r="EE148" i="13"/>
  <c r="ED148" i="13"/>
  <c r="EC148" i="13"/>
  <c r="EB148" i="13"/>
  <c r="EA148" i="13"/>
  <c r="DZ148" i="13"/>
  <c r="EG147" i="13"/>
  <c r="EF147" i="13"/>
  <c r="EE147" i="13"/>
  <c r="ED147" i="13"/>
  <c r="EC147" i="13"/>
  <c r="EB147" i="13"/>
  <c r="EA147" i="13"/>
  <c r="DZ147" i="13"/>
  <c r="EG146" i="13"/>
  <c r="EF146" i="13"/>
  <c r="EE146" i="13"/>
  <c r="ED146" i="13"/>
  <c r="EC146" i="13"/>
  <c r="EB146" i="13"/>
  <c r="EA146" i="13"/>
  <c r="DZ146" i="13"/>
  <c r="EG145" i="13"/>
  <c r="EF145" i="13"/>
  <c r="EE145" i="13"/>
  <c r="ED145" i="13"/>
  <c r="EC145" i="13"/>
  <c r="EB145" i="13"/>
  <c r="EA145" i="13"/>
  <c r="DZ145" i="13"/>
  <c r="EG144" i="13"/>
  <c r="EF144" i="13"/>
  <c r="EE144" i="13"/>
  <c r="ED144" i="13"/>
  <c r="EC144" i="13"/>
  <c r="EB144" i="13"/>
  <c r="EA144" i="13"/>
  <c r="DZ144" i="13"/>
  <c r="EG143" i="13"/>
  <c r="EF143" i="13"/>
  <c r="EE143" i="13"/>
  <c r="ED143" i="13"/>
  <c r="EC143" i="13"/>
  <c r="EB143" i="13"/>
  <c r="EA143" i="13"/>
  <c r="DZ143" i="13"/>
  <c r="EG142" i="13"/>
  <c r="EF142" i="13"/>
  <c r="EE142" i="13"/>
  <c r="ED142" i="13"/>
  <c r="EC142" i="13"/>
  <c r="EB142" i="13"/>
  <c r="EA142" i="13"/>
  <c r="DZ142" i="13"/>
  <c r="EG141" i="13"/>
  <c r="EF141" i="13"/>
  <c r="EE141" i="13"/>
  <c r="ED141" i="13"/>
  <c r="EC141" i="13"/>
  <c r="EB141" i="13"/>
  <c r="EA141" i="13"/>
  <c r="DZ141" i="13"/>
  <c r="EG140" i="13"/>
  <c r="EF140" i="13"/>
  <c r="EE140" i="13"/>
  <c r="ED140" i="13"/>
  <c r="EC140" i="13"/>
  <c r="EB140" i="13"/>
  <c r="EA140" i="13"/>
  <c r="DZ140" i="13"/>
  <c r="EG139" i="13"/>
  <c r="EF139" i="13"/>
  <c r="EE139" i="13"/>
  <c r="ED139" i="13"/>
  <c r="EC139" i="13"/>
  <c r="EB139" i="13"/>
  <c r="EA139" i="13"/>
  <c r="DZ139" i="13"/>
  <c r="EG138" i="13"/>
  <c r="EF138" i="13"/>
  <c r="EE138" i="13"/>
  <c r="ED138" i="13"/>
  <c r="EC138" i="13"/>
  <c r="EB138" i="13"/>
  <c r="EA138" i="13"/>
  <c r="DZ138" i="13"/>
  <c r="EG137" i="13"/>
  <c r="EF137" i="13"/>
  <c r="EE137" i="13"/>
  <c r="ED137" i="13"/>
  <c r="EC137" i="13"/>
  <c r="EB137" i="13"/>
  <c r="EA137" i="13"/>
  <c r="DZ137" i="13"/>
  <c r="EG136" i="13"/>
  <c r="EF136" i="13"/>
  <c r="EE136" i="13"/>
  <c r="ED136" i="13"/>
  <c r="EC136" i="13"/>
  <c r="EB136" i="13"/>
  <c r="EA136" i="13"/>
  <c r="DZ136" i="13"/>
  <c r="EG135" i="13"/>
  <c r="EF135" i="13"/>
  <c r="EE135" i="13"/>
  <c r="ED135" i="13"/>
  <c r="EC135" i="13"/>
  <c r="EB135" i="13"/>
  <c r="EA135" i="13"/>
  <c r="DZ135" i="13"/>
  <c r="EG134" i="13"/>
  <c r="EF134" i="13"/>
  <c r="EE134" i="13"/>
  <c r="ED134" i="13"/>
  <c r="EC134" i="13"/>
  <c r="EB134" i="13"/>
  <c r="EA134" i="13"/>
  <c r="DZ134" i="13"/>
  <c r="EG133" i="13"/>
  <c r="EF133" i="13"/>
  <c r="EE133" i="13"/>
  <c r="ED133" i="13"/>
  <c r="EC133" i="13"/>
  <c r="EB133" i="13"/>
  <c r="EA133" i="13"/>
  <c r="DZ133" i="13"/>
  <c r="EG132" i="13"/>
  <c r="EF132" i="13"/>
  <c r="EE132" i="13"/>
  <c r="ED132" i="13"/>
  <c r="EC132" i="13"/>
  <c r="EB132" i="13"/>
  <c r="EA132" i="13"/>
  <c r="DZ132" i="13"/>
  <c r="EG131" i="13"/>
  <c r="EF131" i="13"/>
  <c r="EE131" i="13"/>
  <c r="ED131" i="13"/>
  <c r="EC131" i="13"/>
  <c r="EB131" i="13"/>
  <c r="EA131" i="13"/>
  <c r="DZ131" i="13"/>
  <c r="EG130" i="13"/>
  <c r="EF130" i="13"/>
  <c r="EE130" i="13"/>
  <c r="ED130" i="13"/>
  <c r="EC130" i="13"/>
  <c r="EB130" i="13"/>
  <c r="EA130" i="13"/>
  <c r="DZ130" i="13"/>
  <c r="EG129" i="13"/>
  <c r="EF129" i="13"/>
  <c r="EE129" i="13"/>
  <c r="ED129" i="13"/>
  <c r="EC129" i="13"/>
  <c r="EB129" i="13"/>
  <c r="EA129" i="13"/>
  <c r="DZ129" i="13"/>
  <c r="EG128" i="13"/>
  <c r="EF128" i="13"/>
  <c r="EE128" i="13"/>
  <c r="ED128" i="13"/>
  <c r="EC128" i="13"/>
  <c r="EB128" i="13"/>
  <c r="EA128" i="13"/>
  <c r="DZ128" i="13"/>
  <c r="EG127" i="13"/>
  <c r="EF127" i="13"/>
  <c r="EE127" i="13"/>
  <c r="ED127" i="13"/>
  <c r="EC127" i="13"/>
  <c r="EB127" i="13"/>
  <c r="EA127" i="13"/>
  <c r="DZ127" i="13"/>
  <c r="EG126" i="13"/>
  <c r="EF126" i="13"/>
  <c r="EE126" i="13"/>
  <c r="ED126" i="13"/>
  <c r="EC126" i="13"/>
  <c r="EB126" i="13"/>
  <c r="EA126" i="13"/>
  <c r="DZ126" i="13"/>
  <c r="EG125" i="13"/>
  <c r="EF125" i="13"/>
  <c r="EE125" i="13"/>
  <c r="ED125" i="13"/>
  <c r="EC125" i="13"/>
  <c r="EB125" i="13"/>
  <c r="EA125" i="13"/>
  <c r="DZ125" i="13"/>
  <c r="EG124" i="13"/>
  <c r="EF124" i="13"/>
  <c r="EE124" i="13"/>
  <c r="ED124" i="13"/>
  <c r="EC124" i="13"/>
  <c r="EB124" i="13"/>
  <c r="EA124" i="13"/>
  <c r="DZ124" i="13"/>
  <c r="EG123" i="13"/>
  <c r="EF123" i="13"/>
  <c r="EE123" i="13"/>
  <c r="ED123" i="13"/>
  <c r="EC123" i="13"/>
  <c r="EB123" i="13"/>
  <c r="EA123" i="13"/>
  <c r="DZ123" i="13"/>
  <c r="EG122" i="13"/>
  <c r="EF122" i="13"/>
  <c r="EE122" i="13"/>
  <c r="ED122" i="13"/>
  <c r="EC122" i="13"/>
  <c r="EB122" i="13"/>
  <c r="EA122" i="13"/>
  <c r="DZ122" i="13"/>
  <c r="EG121" i="13"/>
  <c r="EF121" i="13"/>
  <c r="EE121" i="13"/>
  <c r="ED121" i="13"/>
  <c r="EC121" i="13"/>
  <c r="EB121" i="13"/>
  <c r="EA121" i="13"/>
  <c r="DZ121" i="13"/>
  <c r="EG120" i="13"/>
  <c r="EF120" i="13"/>
  <c r="EE120" i="13"/>
  <c r="ED120" i="13"/>
  <c r="EC120" i="13"/>
  <c r="EB120" i="13"/>
  <c r="EA120" i="13"/>
  <c r="DZ120" i="13"/>
  <c r="EG119" i="13"/>
  <c r="EF119" i="13"/>
  <c r="EE119" i="13"/>
  <c r="ED119" i="13"/>
  <c r="EC119" i="13"/>
  <c r="EB119" i="13"/>
  <c r="EA119" i="13"/>
  <c r="DZ119" i="13"/>
  <c r="EG118" i="13"/>
  <c r="EF118" i="13"/>
  <c r="EE118" i="13"/>
  <c r="ED118" i="13"/>
  <c r="EC118" i="13"/>
  <c r="EB118" i="13"/>
  <c r="EA118" i="13"/>
  <c r="DZ118" i="13"/>
  <c r="EG117" i="13"/>
  <c r="EF117" i="13"/>
  <c r="EE117" i="13"/>
  <c r="ED117" i="13"/>
  <c r="EC117" i="13"/>
  <c r="EB117" i="13"/>
  <c r="EA117" i="13"/>
  <c r="DZ117" i="13"/>
  <c r="EG116" i="13"/>
  <c r="EF116" i="13"/>
  <c r="EE116" i="13"/>
  <c r="ED116" i="13"/>
  <c r="EC116" i="13"/>
  <c r="EB116" i="13"/>
  <c r="EA116" i="13"/>
  <c r="DZ116" i="13"/>
  <c r="EG115" i="13"/>
  <c r="EF115" i="13"/>
  <c r="EE115" i="13"/>
  <c r="ED115" i="13"/>
  <c r="EC115" i="13"/>
  <c r="EB115" i="13"/>
  <c r="EA115" i="13"/>
  <c r="DZ115" i="13"/>
  <c r="EG114" i="13"/>
  <c r="EF114" i="13"/>
  <c r="EE114" i="13"/>
  <c r="ED114" i="13"/>
  <c r="EC114" i="13"/>
  <c r="EB114" i="13"/>
  <c r="EA114" i="13"/>
  <c r="DZ114" i="13"/>
  <c r="EG113" i="13"/>
  <c r="EF113" i="13"/>
  <c r="EE113" i="13"/>
  <c r="ED113" i="13"/>
  <c r="EC113" i="13"/>
  <c r="EB113" i="13"/>
  <c r="EA113" i="13"/>
  <c r="DZ113" i="13"/>
  <c r="EG112" i="13"/>
  <c r="EF112" i="13"/>
  <c r="EE112" i="13"/>
  <c r="ED112" i="13"/>
  <c r="EC112" i="13"/>
  <c r="EB112" i="13"/>
  <c r="EA112" i="13"/>
  <c r="DZ112" i="13"/>
  <c r="EG111" i="13"/>
  <c r="EF111" i="13"/>
  <c r="EE111" i="13"/>
  <c r="ED111" i="13"/>
  <c r="EC111" i="13"/>
  <c r="EB111" i="13"/>
  <c r="EA111" i="13"/>
  <c r="DZ111" i="13"/>
  <c r="EG110" i="13"/>
  <c r="EF110" i="13"/>
  <c r="EE110" i="13"/>
  <c r="ED110" i="13"/>
  <c r="EC110" i="13"/>
  <c r="EB110" i="13"/>
  <c r="EA110" i="13"/>
  <c r="DZ110" i="13"/>
  <c r="EG109" i="13"/>
  <c r="EF109" i="13"/>
  <c r="EE109" i="13"/>
  <c r="ED109" i="13"/>
  <c r="EC109" i="13"/>
  <c r="EB109" i="13"/>
  <c r="EA109" i="13"/>
  <c r="DZ109" i="13"/>
  <c r="EG108" i="13"/>
  <c r="EF108" i="13"/>
  <c r="EE108" i="13"/>
  <c r="ED108" i="13"/>
  <c r="EC108" i="13"/>
  <c r="EB108" i="13"/>
  <c r="EA108" i="13"/>
  <c r="DZ108" i="13"/>
  <c r="EG107" i="13"/>
  <c r="EF107" i="13"/>
  <c r="EE107" i="13"/>
  <c r="ED107" i="13"/>
  <c r="EC107" i="13"/>
  <c r="EB107" i="13"/>
  <c r="EA107" i="13"/>
  <c r="DZ107" i="13"/>
  <c r="EG106" i="13"/>
  <c r="EF106" i="13"/>
  <c r="EE106" i="13"/>
  <c r="ED106" i="13"/>
  <c r="EC106" i="13"/>
  <c r="EB106" i="13"/>
  <c r="EA106" i="13"/>
  <c r="DZ106" i="13"/>
  <c r="EG105" i="13"/>
  <c r="EF105" i="13"/>
  <c r="EE105" i="13"/>
  <c r="ED105" i="13"/>
  <c r="EC105" i="13"/>
  <c r="EB105" i="13"/>
  <c r="EA105" i="13"/>
  <c r="DZ105" i="13"/>
  <c r="EG104" i="13"/>
  <c r="EF104" i="13"/>
  <c r="EE104" i="13"/>
  <c r="ED104" i="13"/>
  <c r="EC104" i="13"/>
  <c r="EB104" i="13"/>
  <c r="EA104" i="13"/>
  <c r="DZ104" i="13"/>
  <c r="EG103" i="13"/>
  <c r="EF103" i="13"/>
  <c r="EE103" i="13"/>
  <c r="ED103" i="13"/>
  <c r="EC103" i="13"/>
  <c r="EB103" i="13"/>
  <c r="EA103" i="13"/>
  <c r="DZ103" i="13"/>
  <c r="EG102" i="13"/>
  <c r="EF102" i="13"/>
  <c r="EE102" i="13"/>
  <c r="ED102" i="13"/>
  <c r="EC102" i="13"/>
  <c r="EB102" i="13"/>
  <c r="EA102" i="13"/>
  <c r="DZ102" i="13"/>
  <c r="EG101" i="13"/>
  <c r="EF101" i="13"/>
  <c r="EE101" i="13"/>
  <c r="ED101" i="13"/>
  <c r="EC101" i="13"/>
  <c r="EB101" i="13"/>
  <c r="EA101" i="13"/>
  <c r="DZ101" i="13"/>
  <c r="EG100" i="13"/>
  <c r="EF100" i="13"/>
  <c r="EE100" i="13"/>
  <c r="ED100" i="13"/>
  <c r="EC100" i="13"/>
  <c r="EB100" i="13"/>
  <c r="EA100" i="13"/>
  <c r="DZ100" i="13"/>
  <c r="EG99" i="13"/>
  <c r="EF99" i="13"/>
  <c r="EE99" i="13"/>
  <c r="ED99" i="13"/>
  <c r="EC99" i="13"/>
  <c r="EB99" i="13"/>
  <c r="EA99" i="13"/>
  <c r="DZ99" i="13"/>
  <c r="EG98" i="13"/>
  <c r="EF98" i="13"/>
  <c r="EE98" i="13"/>
  <c r="ED98" i="13"/>
  <c r="EC98" i="13"/>
  <c r="EB98" i="13"/>
  <c r="EA98" i="13"/>
  <c r="DZ98" i="13"/>
  <c r="EG97" i="13"/>
  <c r="EF97" i="13"/>
  <c r="EE97" i="13"/>
  <c r="ED97" i="13"/>
  <c r="EC97" i="13"/>
  <c r="EB97" i="13"/>
  <c r="EA97" i="13"/>
  <c r="DZ97" i="13"/>
  <c r="EG96" i="13"/>
  <c r="EF96" i="13"/>
  <c r="EE96" i="13"/>
  <c r="ED96" i="13"/>
  <c r="EC96" i="13"/>
  <c r="EB96" i="13"/>
  <c r="EA96" i="13"/>
  <c r="DZ96" i="13"/>
  <c r="EG95" i="13"/>
  <c r="EF95" i="13"/>
  <c r="EE95" i="13"/>
  <c r="ED95" i="13"/>
  <c r="EC95" i="13"/>
  <c r="EB95" i="13"/>
  <c r="EA95" i="13"/>
  <c r="DZ95" i="13"/>
  <c r="EG94" i="13"/>
  <c r="EF94" i="13"/>
  <c r="EE94" i="13"/>
  <c r="ED94" i="13"/>
  <c r="EC94" i="13"/>
  <c r="EB94" i="13"/>
  <c r="EA94" i="13"/>
  <c r="DZ94" i="13"/>
  <c r="EG93" i="13"/>
  <c r="EF93" i="13"/>
  <c r="EE93" i="13"/>
  <c r="ED93" i="13"/>
  <c r="EC93" i="13"/>
  <c r="EB93" i="13"/>
  <c r="EA93" i="13"/>
  <c r="DZ93" i="13"/>
  <c r="EG92" i="13"/>
  <c r="EF92" i="13"/>
  <c r="EE92" i="13"/>
  <c r="ED92" i="13"/>
  <c r="EC92" i="13"/>
  <c r="EB92" i="13"/>
  <c r="EA92" i="13"/>
  <c r="DZ92" i="13"/>
  <c r="EG91" i="13"/>
  <c r="EF91" i="13"/>
  <c r="EE91" i="13"/>
  <c r="ED91" i="13"/>
  <c r="EC91" i="13"/>
  <c r="EB91" i="13"/>
  <c r="EA91" i="13"/>
  <c r="DZ91" i="13"/>
  <c r="EG90" i="13"/>
  <c r="EF90" i="13"/>
  <c r="EE90" i="13"/>
  <c r="ED90" i="13"/>
  <c r="EC90" i="13"/>
  <c r="EB90" i="13"/>
  <c r="EA90" i="13"/>
  <c r="DZ90" i="13"/>
  <c r="EG89" i="13"/>
  <c r="EF89" i="13"/>
  <c r="EE89" i="13"/>
  <c r="ED89" i="13"/>
  <c r="EC89" i="13"/>
  <c r="EB89" i="13"/>
  <c r="EA89" i="13"/>
  <c r="DZ89" i="13"/>
  <c r="EG88" i="13"/>
  <c r="EF88" i="13"/>
  <c r="EE88" i="13"/>
  <c r="ED88" i="13"/>
  <c r="EC88" i="13"/>
  <c r="EB88" i="13"/>
  <c r="EA88" i="13"/>
  <c r="DZ88" i="13"/>
  <c r="EG87" i="13"/>
  <c r="EF87" i="13"/>
  <c r="EE87" i="13"/>
  <c r="ED87" i="13"/>
  <c r="EC87" i="13"/>
  <c r="EB87" i="13"/>
  <c r="EA87" i="13"/>
  <c r="DZ87" i="13"/>
  <c r="EG86" i="13"/>
  <c r="EF86" i="13"/>
  <c r="EE86" i="13"/>
  <c r="ED86" i="13"/>
  <c r="EC86" i="13"/>
  <c r="EB86" i="13"/>
  <c r="EA86" i="13"/>
  <c r="DZ86" i="13"/>
  <c r="EG85" i="13"/>
  <c r="EF85" i="13"/>
  <c r="EE85" i="13"/>
  <c r="ED85" i="13"/>
  <c r="EC85" i="13"/>
  <c r="EB85" i="13"/>
  <c r="EA85" i="13"/>
  <c r="DZ85" i="13"/>
  <c r="EG84" i="13"/>
  <c r="EF84" i="13"/>
  <c r="EE84" i="13"/>
  <c r="ED84" i="13"/>
  <c r="EC84" i="13"/>
  <c r="EB84" i="13"/>
  <c r="EA84" i="13"/>
  <c r="DZ84" i="13"/>
  <c r="EG83" i="13"/>
  <c r="EF83" i="13"/>
  <c r="EE83" i="13"/>
  <c r="ED83" i="13"/>
  <c r="EC83" i="13"/>
  <c r="EB83" i="13"/>
  <c r="EA83" i="13"/>
  <c r="DZ83" i="13"/>
  <c r="EG82" i="13"/>
  <c r="EF82" i="13"/>
  <c r="EE82" i="13"/>
  <c r="ED82" i="13"/>
  <c r="EC82" i="13"/>
  <c r="EB82" i="13"/>
  <c r="EA82" i="13"/>
  <c r="DZ82" i="13"/>
  <c r="EG81" i="13"/>
  <c r="EF81" i="13"/>
  <c r="EE81" i="13"/>
  <c r="ED81" i="13"/>
  <c r="EC81" i="13"/>
  <c r="EB81" i="13"/>
  <c r="EA81" i="13"/>
  <c r="DZ81" i="13"/>
  <c r="EG80" i="13"/>
  <c r="EF80" i="13"/>
  <c r="EE80" i="13"/>
  <c r="ED80" i="13"/>
  <c r="EC80" i="13"/>
  <c r="EB80" i="13"/>
  <c r="EA80" i="13"/>
  <c r="DZ80" i="13"/>
  <c r="EG79" i="13"/>
  <c r="EF79" i="13"/>
  <c r="EE79" i="13"/>
  <c r="ED79" i="13"/>
  <c r="EC79" i="13"/>
  <c r="EB79" i="13"/>
  <c r="EA79" i="13"/>
  <c r="DZ79" i="13"/>
  <c r="EG78" i="13"/>
  <c r="EF78" i="13"/>
  <c r="EE78" i="13"/>
  <c r="ED78" i="13"/>
  <c r="EC78" i="13"/>
  <c r="EB78" i="13"/>
  <c r="EA78" i="13"/>
  <c r="DZ78" i="13"/>
  <c r="EG77" i="13"/>
  <c r="EF77" i="13"/>
  <c r="EE77" i="13"/>
  <c r="ED77" i="13"/>
  <c r="EC77" i="13"/>
  <c r="EB77" i="13"/>
  <c r="EA77" i="13"/>
  <c r="DZ77" i="13"/>
  <c r="EG76" i="13"/>
  <c r="EF76" i="13"/>
  <c r="EE76" i="13"/>
  <c r="ED76" i="13"/>
  <c r="EC76" i="13"/>
  <c r="EB76" i="13"/>
  <c r="EA76" i="13"/>
  <c r="DZ76" i="13"/>
  <c r="EG75" i="13"/>
  <c r="EF75" i="13"/>
  <c r="EE75" i="13"/>
  <c r="ED75" i="13"/>
  <c r="EC75" i="13"/>
  <c r="EB75" i="13"/>
  <c r="EA75" i="13"/>
  <c r="DZ75" i="13"/>
  <c r="EG74" i="13"/>
  <c r="EF74" i="13"/>
  <c r="EE74" i="13"/>
  <c r="ED74" i="13"/>
  <c r="EC74" i="13"/>
  <c r="EB74" i="13"/>
  <c r="EA74" i="13"/>
  <c r="DZ74" i="13"/>
  <c r="EG73" i="13"/>
  <c r="EF73" i="13"/>
  <c r="EE73" i="13"/>
  <c r="ED73" i="13"/>
  <c r="EC73" i="13"/>
  <c r="EB73" i="13"/>
  <c r="EA73" i="13"/>
  <c r="DZ73" i="13"/>
  <c r="EG72" i="13"/>
  <c r="EF72" i="13"/>
  <c r="EE72" i="13"/>
  <c r="ED72" i="13"/>
  <c r="EC72" i="13"/>
  <c r="EB72" i="13"/>
  <c r="EA72" i="13"/>
  <c r="DZ72" i="13"/>
  <c r="EG71" i="13"/>
  <c r="EF71" i="13"/>
  <c r="EE71" i="13"/>
  <c r="ED71" i="13"/>
  <c r="EC71" i="13"/>
  <c r="EB71" i="13"/>
  <c r="EA71" i="13"/>
  <c r="DZ71" i="13"/>
  <c r="EG70" i="13"/>
  <c r="EF70" i="13"/>
  <c r="EE70" i="13"/>
  <c r="ED70" i="13"/>
  <c r="EC70" i="13"/>
  <c r="EB70" i="13"/>
  <c r="EA70" i="13"/>
  <c r="DZ70" i="13"/>
  <c r="EG69" i="13"/>
  <c r="EF69" i="13"/>
  <c r="EE69" i="13"/>
  <c r="ED69" i="13"/>
  <c r="EC69" i="13"/>
  <c r="EB69" i="13"/>
  <c r="EA69" i="13"/>
  <c r="DZ69" i="13"/>
  <c r="EG68" i="13"/>
  <c r="EF68" i="13"/>
  <c r="EE68" i="13"/>
  <c r="ED68" i="13"/>
  <c r="EC68" i="13"/>
  <c r="EB68" i="13"/>
  <c r="EA68" i="13"/>
  <c r="DZ68" i="13"/>
  <c r="EG67" i="13"/>
  <c r="EF67" i="13"/>
  <c r="EE67" i="13"/>
  <c r="ED67" i="13"/>
  <c r="EC67" i="13"/>
  <c r="EB67" i="13"/>
  <c r="EA67" i="13"/>
  <c r="DZ67" i="13"/>
  <c r="EG66" i="13"/>
  <c r="EF66" i="13"/>
  <c r="EE66" i="13"/>
  <c r="ED66" i="13"/>
  <c r="EC66" i="13"/>
  <c r="EB66" i="13"/>
  <c r="EA66" i="13"/>
  <c r="DZ66" i="13"/>
  <c r="EG65" i="13"/>
  <c r="EF65" i="13"/>
  <c r="EE65" i="13"/>
  <c r="ED65" i="13"/>
  <c r="EC65" i="13"/>
  <c r="EB65" i="13"/>
  <c r="EA65" i="13"/>
  <c r="DZ65" i="13"/>
  <c r="EG64" i="13"/>
  <c r="EF64" i="13"/>
  <c r="EE64" i="13"/>
  <c r="ED64" i="13"/>
  <c r="EC64" i="13"/>
  <c r="EB64" i="13"/>
  <c r="EA64" i="13"/>
  <c r="DZ64" i="13"/>
  <c r="EG63" i="13"/>
  <c r="EF63" i="13"/>
  <c r="EE63" i="13"/>
  <c r="ED63" i="13"/>
  <c r="EC63" i="13"/>
  <c r="EB63" i="13"/>
  <c r="EA63" i="13"/>
  <c r="DZ63" i="13"/>
  <c r="EG62" i="13"/>
  <c r="EG180" i="13" s="1"/>
  <c r="EF62" i="13"/>
  <c r="EE62" i="13"/>
  <c r="EE180" i="13" s="1"/>
  <c r="ED62" i="13"/>
  <c r="EC62" i="13"/>
  <c r="EC180" i="13" s="1"/>
  <c r="EB62" i="13"/>
  <c r="EA62" i="13"/>
  <c r="EA180" i="13" s="1"/>
  <c r="DZ62" i="13"/>
  <c r="DZ180" i="13" s="1"/>
  <c r="DM2" i="12"/>
  <c r="DM3" i="12"/>
  <c r="DM4" i="12"/>
  <c r="DM5" i="12"/>
  <c r="DM6" i="12"/>
  <c r="DM7" i="12"/>
  <c r="DM8" i="12"/>
  <c r="DM9" i="12"/>
  <c r="DM10" i="12"/>
  <c r="DM11" i="12"/>
  <c r="DM12" i="12"/>
  <c r="DM13" i="12"/>
  <c r="DM14" i="12"/>
  <c r="DM15" i="12"/>
  <c r="DM16" i="12"/>
  <c r="DM17" i="12"/>
  <c r="DM18" i="12"/>
  <c r="DM19" i="12"/>
  <c r="DM20" i="12"/>
  <c r="DM21" i="12"/>
  <c r="DM22" i="12"/>
  <c r="DM23" i="12"/>
  <c r="DM24" i="12"/>
  <c r="DM25" i="12"/>
  <c r="DM26" i="12"/>
  <c r="DM27" i="12"/>
  <c r="DM28" i="12"/>
  <c r="DM29" i="12"/>
  <c r="DM30" i="12"/>
  <c r="DM31" i="12"/>
  <c r="DM32" i="12"/>
  <c r="DM33" i="12"/>
  <c r="N42" i="18"/>
  <c r="M42" i="18"/>
  <c r="AA492" i="11"/>
  <c r="AA491" i="11"/>
  <c r="AA490" i="11"/>
  <c r="AA489" i="11"/>
  <c r="AA488" i="11"/>
  <c r="AA487" i="11"/>
  <c r="AA486" i="11"/>
  <c r="AA485" i="11"/>
  <c r="AA484" i="11"/>
  <c r="AA483" i="11"/>
  <c r="AA482" i="11"/>
  <c r="AA481" i="11"/>
  <c r="AA480" i="11"/>
  <c r="AA479" i="11"/>
  <c r="AA478" i="11"/>
  <c r="AA477" i="11"/>
  <c r="AA476" i="11"/>
  <c r="AA475" i="11"/>
  <c r="AA474" i="11"/>
  <c r="AA473" i="11"/>
  <c r="AA472" i="11"/>
  <c r="AA471" i="11"/>
  <c r="AA470" i="11"/>
  <c r="AA469" i="11"/>
  <c r="AA468" i="11"/>
  <c r="AA467" i="11"/>
  <c r="AA466" i="11"/>
  <c r="AA465" i="11"/>
  <c r="AA464" i="11"/>
  <c r="AA463" i="11"/>
  <c r="AA462" i="11"/>
  <c r="AA461" i="11"/>
  <c r="AA460" i="11"/>
  <c r="AA459" i="11"/>
  <c r="AA458" i="11"/>
  <c r="AA457" i="11"/>
  <c r="AA456" i="11"/>
  <c r="AA455" i="11"/>
  <c r="AA454" i="11"/>
  <c r="AA453" i="11"/>
  <c r="AA452" i="11"/>
  <c r="AA451" i="11"/>
  <c r="AA450" i="11"/>
  <c r="AA449" i="11"/>
  <c r="AA448" i="11"/>
  <c r="AA447" i="11"/>
  <c r="AA446" i="11"/>
  <c r="AA445" i="11"/>
  <c r="AA444" i="11"/>
  <c r="AA443" i="11"/>
  <c r="AA442" i="11"/>
  <c r="AA441" i="11"/>
  <c r="AA440" i="11"/>
  <c r="AA439" i="11"/>
  <c r="AA438" i="11"/>
  <c r="AA437" i="11"/>
  <c r="AA436" i="11"/>
  <c r="AA435" i="11"/>
  <c r="AA434" i="11"/>
  <c r="AA433" i="11"/>
  <c r="AA432" i="11"/>
  <c r="AA431" i="11"/>
  <c r="AA430" i="11"/>
  <c r="AA429" i="11"/>
  <c r="AA428" i="11"/>
  <c r="AA427" i="11"/>
  <c r="AA426" i="11"/>
  <c r="AA425" i="11"/>
  <c r="AA424" i="11"/>
  <c r="AA423" i="11"/>
  <c r="AA422" i="11"/>
  <c r="AA421" i="11"/>
  <c r="AA420" i="11"/>
  <c r="AA419" i="11"/>
  <c r="AA418" i="11"/>
  <c r="AA417" i="11"/>
  <c r="AA416" i="11"/>
  <c r="AA415" i="11"/>
  <c r="AA414" i="11"/>
  <c r="AA413" i="11"/>
  <c r="AA412" i="11"/>
  <c r="AA411" i="11"/>
  <c r="AA410" i="11"/>
  <c r="AA409" i="11"/>
  <c r="AA408" i="11"/>
  <c r="AA407" i="11"/>
  <c r="AA406" i="11"/>
  <c r="AA405" i="11"/>
  <c r="AA404" i="11"/>
  <c r="AA403" i="11"/>
  <c r="AA402" i="11"/>
  <c r="AA401" i="11"/>
  <c r="AA400" i="11"/>
  <c r="AA399" i="11"/>
  <c r="AA398" i="11"/>
  <c r="AA397" i="11"/>
  <c r="AA396" i="11"/>
  <c r="AA395" i="11"/>
  <c r="AA394" i="11"/>
  <c r="AA393" i="11"/>
  <c r="AA392" i="11"/>
  <c r="AA391" i="11"/>
  <c r="AA390" i="11"/>
  <c r="AA389" i="11"/>
  <c r="AA388" i="11"/>
  <c r="AA387" i="11"/>
  <c r="AA386" i="11"/>
  <c r="AA385" i="11"/>
  <c r="AA384" i="11"/>
  <c r="AA383" i="11"/>
  <c r="AA382" i="11"/>
  <c r="AA381" i="11"/>
  <c r="AA380" i="11"/>
  <c r="AA379" i="11"/>
  <c r="AA378" i="11"/>
  <c r="AA377" i="11"/>
  <c r="AA376" i="11"/>
  <c r="AA375" i="11"/>
  <c r="AA374" i="11"/>
  <c r="AA373" i="11"/>
  <c r="AA372" i="11"/>
  <c r="AA371" i="11"/>
  <c r="AA370" i="11"/>
  <c r="AA369" i="11"/>
  <c r="AA368" i="11"/>
  <c r="AA367" i="11"/>
  <c r="AA366" i="11"/>
  <c r="AA365" i="11"/>
  <c r="AA364" i="11"/>
  <c r="AA363" i="11"/>
  <c r="AA362" i="11"/>
  <c r="AA361" i="11"/>
  <c r="AA360" i="11"/>
  <c r="AA359" i="11"/>
  <c r="AA358" i="11"/>
  <c r="AA357" i="11"/>
  <c r="AA356" i="11"/>
  <c r="AA355" i="11"/>
  <c r="AA354" i="11"/>
  <c r="AA353" i="11"/>
  <c r="AA352" i="11"/>
  <c r="AA351" i="11"/>
  <c r="AA350" i="11"/>
  <c r="AA349" i="11"/>
  <c r="AA348" i="11"/>
  <c r="AA347" i="11"/>
  <c r="AA346" i="11"/>
  <c r="AA345" i="11"/>
  <c r="AA344" i="11"/>
  <c r="AA343" i="11"/>
  <c r="AA342" i="11"/>
  <c r="AA341" i="11"/>
  <c r="AA340" i="11"/>
  <c r="AA339" i="11"/>
  <c r="AA338" i="11"/>
  <c r="AA337" i="11"/>
  <c r="AA336" i="11"/>
  <c r="AA335" i="11"/>
  <c r="AA334" i="11"/>
  <c r="AA333" i="11"/>
  <c r="AA332" i="11"/>
  <c r="AA331" i="11"/>
  <c r="AA330" i="11"/>
  <c r="AA329" i="11"/>
  <c r="AA328" i="11"/>
  <c r="AA327" i="11"/>
  <c r="AA326" i="11"/>
  <c r="AA325" i="11"/>
  <c r="AA324" i="11"/>
  <c r="AA323" i="11"/>
  <c r="AA322" i="11"/>
  <c r="AA321" i="11"/>
  <c r="AA320" i="11"/>
  <c r="AA319" i="11"/>
  <c r="AA318" i="11"/>
  <c r="AA317" i="11"/>
  <c r="AA316" i="11"/>
  <c r="AA315" i="11"/>
  <c r="AA314" i="11"/>
  <c r="AA313" i="11"/>
  <c r="AA312" i="11"/>
  <c r="AA311" i="11"/>
  <c r="AA310" i="11"/>
  <c r="AA309" i="11"/>
  <c r="AA308" i="11"/>
  <c r="AA307" i="11"/>
  <c r="AA306" i="11"/>
  <c r="AA305" i="11"/>
  <c r="AA304" i="11"/>
  <c r="AA303" i="11"/>
  <c r="AA302" i="11"/>
  <c r="AA301" i="11"/>
  <c r="AA300" i="11"/>
  <c r="AA299" i="11"/>
  <c r="AA298" i="11"/>
  <c r="AA297" i="11"/>
  <c r="AA296" i="11"/>
  <c r="AA295" i="11"/>
  <c r="AA294" i="11"/>
  <c r="AA293" i="11"/>
  <c r="AA292" i="11"/>
  <c r="AA291" i="11"/>
  <c r="AA290" i="11"/>
  <c r="AA289" i="11"/>
  <c r="AA288" i="11"/>
  <c r="AA287" i="11"/>
  <c r="AA286" i="11"/>
  <c r="AA285" i="11"/>
  <c r="AA284" i="11"/>
  <c r="AA283" i="11"/>
  <c r="AA282" i="11"/>
  <c r="AA281" i="11"/>
  <c r="AA280" i="11"/>
  <c r="AA279" i="11"/>
  <c r="AA278" i="11"/>
  <c r="AA277" i="11"/>
  <c r="AA276" i="11"/>
  <c r="AA275" i="11"/>
  <c r="AA274" i="11"/>
  <c r="AA273" i="11"/>
  <c r="AA272" i="11"/>
  <c r="AA271" i="11"/>
  <c r="AA270" i="11"/>
  <c r="AA269" i="11"/>
  <c r="AA268" i="11"/>
  <c r="AA267" i="11"/>
  <c r="AA266" i="11"/>
  <c r="AA265" i="11"/>
  <c r="AA264" i="11"/>
  <c r="AA263" i="11"/>
  <c r="AA262" i="11"/>
  <c r="AA261" i="11"/>
  <c r="AA260" i="11"/>
  <c r="AA259" i="11"/>
  <c r="AA258" i="11"/>
  <c r="AA257" i="11"/>
  <c r="AA256" i="11"/>
  <c r="AA255" i="11"/>
  <c r="AA254" i="11"/>
  <c r="AA253" i="11"/>
  <c r="AA252" i="11"/>
  <c r="AA251" i="11"/>
  <c r="AA250" i="11"/>
  <c r="AA249" i="11"/>
  <c r="AA248" i="11"/>
  <c r="AA247" i="11"/>
  <c r="AA246" i="11"/>
  <c r="AA245" i="11"/>
  <c r="AA244" i="11"/>
  <c r="AA243" i="11"/>
  <c r="AA242" i="11"/>
  <c r="AA241" i="11"/>
  <c r="AA240" i="11"/>
  <c r="AA239" i="11"/>
  <c r="AA238" i="11"/>
  <c r="AA237" i="11"/>
  <c r="AA236" i="11"/>
  <c r="AA235" i="11"/>
  <c r="AA234" i="11"/>
  <c r="AA233" i="11"/>
  <c r="AA232" i="11"/>
  <c r="AA231" i="11"/>
  <c r="AA230" i="11"/>
  <c r="AA229" i="11"/>
  <c r="AA228" i="11"/>
  <c r="AA227" i="11"/>
  <c r="AA226" i="11"/>
  <c r="AA225" i="11"/>
  <c r="AA224" i="11"/>
  <c r="AA223" i="11"/>
  <c r="AA222" i="11"/>
  <c r="AA221" i="11"/>
  <c r="AA220" i="11"/>
  <c r="AA219" i="11"/>
  <c r="AA218" i="11"/>
  <c r="AA217" i="11"/>
  <c r="AA216" i="11"/>
  <c r="AA215" i="11"/>
  <c r="AA214" i="11"/>
  <c r="AA213" i="11"/>
  <c r="AA212" i="11"/>
  <c r="AA211" i="11"/>
  <c r="AA210" i="11"/>
  <c r="AA209" i="11"/>
  <c r="AA208" i="11"/>
  <c r="AA207" i="11"/>
  <c r="AA206" i="11"/>
  <c r="AA205" i="11"/>
  <c r="AA204" i="11"/>
  <c r="AA203" i="11"/>
  <c r="AA202" i="11"/>
  <c r="AA201" i="11"/>
  <c r="AA200" i="11"/>
  <c r="AA199" i="11"/>
  <c r="AA198" i="11"/>
  <c r="AA197" i="11"/>
  <c r="AA196" i="11"/>
  <c r="AA195" i="11"/>
  <c r="AA194" i="11"/>
  <c r="AA193" i="11"/>
  <c r="AA192" i="11"/>
  <c r="AA191" i="11"/>
  <c r="AA190" i="11"/>
  <c r="AA189" i="11"/>
  <c r="AA188" i="11"/>
  <c r="AA187" i="11"/>
  <c r="AA186" i="11"/>
  <c r="AA185" i="11"/>
  <c r="AA184" i="11"/>
  <c r="AA183" i="11"/>
  <c r="AA182" i="11"/>
  <c r="AA181" i="11"/>
  <c r="AA180" i="11"/>
  <c r="AA179" i="11"/>
  <c r="AA178" i="11"/>
  <c r="AA177" i="11"/>
  <c r="AA176" i="11"/>
  <c r="AA175" i="11"/>
  <c r="AA174" i="11"/>
  <c r="AA173" i="11"/>
  <c r="AA172" i="11"/>
  <c r="AA171" i="11"/>
  <c r="AA170" i="11"/>
  <c r="AA169" i="11"/>
  <c r="AA168" i="11"/>
  <c r="AA167" i="11"/>
  <c r="AA166" i="11"/>
  <c r="AA165" i="11"/>
  <c r="AA164" i="11"/>
  <c r="AA163" i="11"/>
  <c r="AA162" i="11"/>
  <c r="AA161" i="11"/>
  <c r="AA160" i="11"/>
  <c r="AA159" i="11"/>
  <c r="AA158" i="11"/>
  <c r="AA157" i="11"/>
  <c r="AA156" i="11"/>
  <c r="AA155" i="11"/>
  <c r="AA154" i="11"/>
  <c r="AA153" i="11"/>
  <c r="AA152" i="11"/>
  <c r="AA151" i="11"/>
  <c r="AA150" i="11"/>
  <c r="AA149" i="11"/>
  <c r="AA148" i="11"/>
  <c r="AA147" i="11"/>
  <c r="AA146" i="11"/>
  <c r="AA145" i="11"/>
  <c r="AA144" i="11"/>
  <c r="AA143" i="11"/>
  <c r="AA142" i="11"/>
  <c r="AA141" i="11"/>
  <c r="AA140" i="11"/>
  <c r="AA139" i="11"/>
  <c r="AA138" i="11"/>
  <c r="AA137" i="11"/>
  <c r="AA136" i="11"/>
  <c r="AA135" i="11"/>
  <c r="AA134" i="11"/>
  <c r="AA133" i="11"/>
  <c r="AA132" i="11"/>
  <c r="AA131" i="11"/>
  <c r="AA130" i="11"/>
  <c r="AA129" i="11"/>
  <c r="AA128" i="11"/>
  <c r="AA127" i="11"/>
  <c r="AA126" i="11"/>
  <c r="AA125" i="11"/>
  <c r="AA124" i="11"/>
  <c r="AA123" i="11"/>
  <c r="AA122" i="11"/>
  <c r="AA121" i="11"/>
  <c r="AA120" i="11"/>
  <c r="AA119" i="11"/>
  <c r="AA118" i="11"/>
  <c r="AA117" i="11"/>
  <c r="AA116" i="11"/>
  <c r="AA115" i="11"/>
  <c r="AA114" i="11"/>
  <c r="AA113" i="11"/>
  <c r="AA112" i="11"/>
  <c r="AA111" i="11"/>
  <c r="AA110" i="11"/>
  <c r="AA109" i="11"/>
  <c r="AA108" i="11"/>
  <c r="AA107" i="11"/>
  <c r="AA106" i="11"/>
  <c r="AA105" i="11"/>
  <c r="AA104" i="11"/>
  <c r="AA103" i="11"/>
  <c r="AA102" i="11"/>
  <c r="AA101" i="11"/>
  <c r="AA100" i="11"/>
  <c r="AA99" i="11"/>
  <c r="AA98" i="11"/>
  <c r="AA97" i="11"/>
  <c r="AA96" i="11"/>
  <c r="AA95" i="11"/>
  <c r="AA94" i="11"/>
  <c r="AA93" i="11"/>
  <c r="AA92" i="11"/>
  <c r="AA91" i="11"/>
  <c r="AA90" i="11"/>
  <c r="AA89" i="11"/>
  <c r="AA88" i="11"/>
  <c r="AA87" i="11"/>
  <c r="AA86" i="11"/>
  <c r="AA85" i="11"/>
  <c r="AA84" i="11"/>
  <c r="AA83" i="11"/>
  <c r="AA82" i="11"/>
  <c r="AA81" i="11"/>
  <c r="AA80" i="11"/>
  <c r="AA79" i="11"/>
  <c r="AA78" i="11"/>
  <c r="AA77" i="11"/>
  <c r="AA76" i="11"/>
  <c r="AA75" i="11"/>
  <c r="AA74" i="11"/>
  <c r="AA73" i="11"/>
  <c r="AA72" i="11"/>
  <c r="AA71" i="11"/>
  <c r="AA70" i="11"/>
  <c r="AA69" i="11"/>
  <c r="AA68" i="11"/>
  <c r="AA67" i="11"/>
  <c r="AA66" i="11"/>
  <c r="AA65" i="11"/>
  <c r="AA64" i="11"/>
  <c r="AA63" i="11"/>
  <c r="AA62" i="11"/>
  <c r="AA61" i="11"/>
  <c r="AA60" i="11"/>
  <c r="AA59" i="11"/>
  <c r="AA58" i="11"/>
  <c r="AA57" i="11"/>
  <c r="AA56" i="11"/>
  <c r="AA55" i="11"/>
  <c r="AA54" i="11"/>
  <c r="AA53" i="11"/>
  <c r="AA52" i="11"/>
  <c r="AA51" i="11"/>
  <c r="AA50" i="11"/>
  <c r="AA49" i="11"/>
  <c r="AA48" i="11"/>
  <c r="AA47" i="11"/>
  <c r="AA46" i="11"/>
  <c r="AA45" i="11"/>
  <c r="AA44" i="11"/>
  <c r="AA43" i="11"/>
  <c r="AA42" i="11"/>
  <c r="AA41" i="11"/>
  <c r="AA40" i="11"/>
  <c r="AA39" i="11"/>
  <c r="AA38" i="11"/>
  <c r="AA37" i="11"/>
  <c r="AA36" i="11"/>
  <c r="AA35" i="11"/>
  <c r="AA34" i="11"/>
  <c r="AA33" i="11"/>
  <c r="AA32" i="11"/>
  <c r="AA31" i="11"/>
  <c r="AA30" i="11"/>
  <c r="AA29" i="11"/>
  <c r="AA28" i="11"/>
  <c r="AA27" i="11"/>
  <c r="AA26" i="11"/>
  <c r="AA25" i="11"/>
  <c r="AA24" i="11"/>
  <c r="AA23" i="11"/>
  <c r="AA22" i="11"/>
  <c r="AA21" i="11"/>
  <c r="AA20" i="11"/>
  <c r="AA19" i="11"/>
  <c r="AA18" i="11"/>
  <c r="AA17" i="11"/>
  <c r="AA16" i="11"/>
  <c r="AA15" i="11"/>
  <c r="AA14" i="11"/>
  <c r="AA13" i="11"/>
  <c r="AA12" i="11"/>
  <c r="AA11" i="11"/>
  <c r="AA10" i="11"/>
  <c r="AA9" i="11"/>
  <c r="AA8" i="11"/>
  <c r="AA7" i="11"/>
  <c r="AA6" i="11"/>
  <c r="BW490" i="11"/>
  <c r="CO490" i="11" s="1"/>
  <c r="BT490" i="11" s="1"/>
  <c r="DK490" i="11"/>
  <c r="BW489" i="11"/>
  <c r="CO489" i="11" s="1"/>
  <c r="BT489" i="11" s="1"/>
  <c r="DK489" i="11"/>
  <c r="BW488" i="11"/>
  <c r="CO488" i="11" s="1"/>
  <c r="BT488" i="11" s="1"/>
  <c r="DK488" i="11"/>
  <c r="BW487" i="11"/>
  <c r="CO487" i="11" s="1"/>
  <c r="BT487" i="11" s="1"/>
  <c r="DK487" i="11"/>
  <c r="BW486" i="11"/>
  <c r="CO486" i="11" s="1"/>
  <c r="BT486" i="11" s="1"/>
  <c r="DK486" i="11"/>
  <c r="BW485" i="11"/>
  <c r="CO485" i="11" s="1"/>
  <c r="BT485" i="11" s="1"/>
  <c r="DK485" i="11"/>
  <c r="BW484" i="11"/>
  <c r="CO484" i="11" s="1"/>
  <c r="BT484" i="11" s="1"/>
  <c r="DK484" i="11"/>
  <c r="BW483" i="11"/>
  <c r="CO483" i="11" s="1"/>
  <c r="BT483" i="11" s="1"/>
  <c r="DK483" i="11"/>
  <c r="BW482" i="11"/>
  <c r="CO482" i="11" s="1"/>
  <c r="BT482" i="11" s="1"/>
  <c r="DK482" i="11"/>
  <c r="BW481" i="11"/>
  <c r="CO481" i="11" s="1"/>
  <c r="BT481" i="11" s="1"/>
  <c r="DK481" i="11"/>
  <c r="BW480" i="11"/>
  <c r="CO480" i="11" s="1"/>
  <c r="BT480" i="11" s="1"/>
  <c r="DK480" i="11"/>
  <c r="BW479" i="11"/>
  <c r="CO479" i="11" s="1"/>
  <c r="BT479" i="11" s="1"/>
  <c r="DK479" i="11"/>
  <c r="BW478" i="11"/>
  <c r="CO478" i="11" s="1"/>
  <c r="BT478" i="11" s="1"/>
  <c r="DK478" i="11"/>
  <c r="BW477" i="11"/>
  <c r="CO477" i="11" s="1"/>
  <c r="BT477" i="11" s="1"/>
  <c r="DK477" i="11"/>
  <c r="BW476" i="11"/>
  <c r="CO476" i="11" s="1"/>
  <c r="BT476" i="11" s="1"/>
  <c r="DK476" i="11"/>
  <c r="BW475" i="11"/>
  <c r="CO475" i="11" s="1"/>
  <c r="BT475" i="11" s="1"/>
  <c r="DK475" i="11"/>
  <c r="CQ490" i="11"/>
  <c r="CQ489" i="11"/>
  <c r="CQ488" i="11"/>
  <c r="CQ487" i="11"/>
  <c r="CQ486" i="11"/>
  <c r="CQ485" i="11"/>
  <c r="CQ484" i="11"/>
  <c r="CQ483" i="11"/>
  <c r="CQ482" i="11"/>
  <c r="CQ481" i="11"/>
  <c r="CQ480" i="11"/>
  <c r="CQ479" i="11"/>
  <c r="CQ478" i="11"/>
  <c r="CQ477" i="11"/>
  <c r="CQ476" i="11"/>
  <c r="CQ475" i="11"/>
  <c r="BB490" i="11"/>
  <c r="BB489" i="11"/>
  <c r="BB488" i="11"/>
  <c r="BB487" i="11"/>
  <c r="BB486" i="11"/>
  <c r="BB485" i="11"/>
  <c r="BB484" i="11"/>
  <c r="BB483" i="11"/>
  <c r="BB482" i="11"/>
  <c r="BB481" i="11"/>
  <c r="BB480" i="11"/>
  <c r="BB479" i="11"/>
  <c r="BB478" i="11"/>
  <c r="BB477" i="11"/>
  <c r="BB476" i="11"/>
  <c r="BB475" i="11"/>
  <c r="AG490" i="11"/>
  <c r="AG489" i="11"/>
  <c r="AG488" i="11"/>
  <c r="AG487" i="11"/>
  <c r="AG486" i="11"/>
  <c r="AG485" i="11"/>
  <c r="AG484" i="11"/>
  <c r="AG483" i="11"/>
  <c r="AG482" i="11"/>
  <c r="AG481" i="11"/>
  <c r="AG480" i="11"/>
  <c r="AG479" i="11"/>
  <c r="AG478" i="11"/>
  <c r="AG477" i="11"/>
  <c r="AG476" i="11"/>
  <c r="AG475" i="11"/>
  <c r="Z492" i="11"/>
  <c r="Y492" i="11"/>
  <c r="X492" i="11"/>
  <c r="W492" i="11"/>
  <c r="V492" i="11"/>
  <c r="U492" i="11"/>
  <c r="T492" i="11"/>
  <c r="S492" i="11"/>
  <c r="R492" i="11"/>
  <c r="Q492" i="11"/>
  <c r="O492" i="11"/>
  <c r="Y491" i="11"/>
  <c r="X491" i="11"/>
  <c r="W491" i="11"/>
  <c r="V491" i="11"/>
  <c r="U491" i="11"/>
  <c r="T491" i="11"/>
  <c r="S491" i="11"/>
  <c r="R491" i="11"/>
  <c r="Q491" i="11"/>
  <c r="O491" i="11"/>
  <c r="BW54" i="11"/>
  <c r="CO54" i="11" s="1"/>
  <c r="BT54" i="11" s="1"/>
  <c r="N54" i="11"/>
  <c r="P54" i="11"/>
  <c r="Q54" i="11"/>
  <c r="R54" i="11"/>
  <c r="S54" i="11"/>
  <c r="T54" i="11"/>
  <c r="U54" i="11"/>
  <c r="Y54" i="11"/>
  <c r="Z490" i="11"/>
  <c r="Y490" i="11"/>
  <c r="X490" i="11"/>
  <c r="W490" i="11"/>
  <c r="V490" i="11"/>
  <c r="U490" i="11"/>
  <c r="T490" i="11"/>
  <c r="S490" i="11"/>
  <c r="R490" i="11"/>
  <c r="O490" i="11"/>
  <c r="N490" i="11"/>
  <c r="Z489" i="11"/>
  <c r="Y489" i="11"/>
  <c r="X489" i="11"/>
  <c r="W489" i="11"/>
  <c r="V489" i="11"/>
  <c r="U489" i="11"/>
  <c r="T489" i="11"/>
  <c r="S489" i="11"/>
  <c r="R489" i="11"/>
  <c r="P489" i="11"/>
  <c r="O489" i="11"/>
  <c r="N489" i="11"/>
  <c r="BW139" i="11"/>
  <c r="CO139" i="11" s="1"/>
  <c r="BT139" i="11" s="1"/>
  <c r="N139" i="11"/>
  <c r="O139" i="11"/>
  <c r="P139" i="11"/>
  <c r="S139" i="11"/>
  <c r="U139" i="11"/>
  <c r="W139" i="11"/>
  <c r="X139" i="11"/>
  <c r="Y139" i="11"/>
  <c r="Z488" i="11"/>
  <c r="Y488" i="11"/>
  <c r="X488" i="11"/>
  <c r="W488" i="11"/>
  <c r="V488" i="11"/>
  <c r="U488" i="11"/>
  <c r="T488" i="11"/>
  <c r="S488" i="11"/>
  <c r="Q488" i="11"/>
  <c r="P488" i="11"/>
  <c r="O488" i="11"/>
  <c r="N488" i="11"/>
  <c r="Z487" i="11"/>
  <c r="Y487" i="11"/>
  <c r="X487" i="11"/>
  <c r="W487" i="11"/>
  <c r="V487" i="11"/>
  <c r="T487" i="11"/>
  <c r="S487" i="11"/>
  <c r="R487" i="11"/>
  <c r="Q487" i="11"/>
  <c r="P487" i="11"/>
  <c r="O487" i="11"/>
  <c r="N487" i="11"/>
  <c r="BW167" i="11"/>
  <c r="CO167" i="11" s="1"/>
  <c r="BT167" i="11" s="1"/>
  <c r="P167" i="11"/>
  <c r="Q167" i="11"/>
  <c r="S167" i="11"/>
  <c r="T167" i="11"/>
  <c r="U167" i="11"/>
  <c r="V167" i="11"/>
  <c r="X167" i="11"/>
  <c r="Y167" i="11"/>
  <c r="Z167" i="11"/>
  <c r="Z486" i="11"/>
  <c r="Y486" i="11"/>
  <c r="X486" i="11"/>
  <c r="W486" i="11"/>
  <c r="V486" i="11"/>
  <c r="U486" i="11"/>
  <c r="T486" i="11"/>
  <c r="S486" i="11"/>
  <c r="R486" i="11"/>
  <c r="Q486" i="11"/>
  <c r="O486" i="11"/>
  <c r="N486" i="11"/>
  <c r="BW146" i="11"/>
  <c r="CO146" i="11" s="1"/>
  <c r="BT146" i="11" s="1"/>
  <c r="N146" i="11"/>
  <c r="O146" i="11"/>
  <c r="P146" i="11"/>
  <c r="Q146" i="11"/>
  <c r="R146" i="11"/>
  <c r="S146" i="11"/>
  <c r="T146" i="11"/>
  <c r="U146" i="11"/>
  <c r="V146" i="11"/>
  <c r="W146" i="11"/>
  <c r="X146" i="11"/>
  <c r="Y146" i="11"/>
  <c r="Z485" i="11"/>
  <c r="Y485" i="11"/>
  <c r="X485" i="11"/>
  <c r="W485" i="11"/>
  <c r="V485" i="11"/>
  <c r="U485" i="11"/>
  <c r="T485" i="11"/>
  <c r="S485" i="11"/>
  <c r="R485" i="11"/>
  <c r="Q485" i="11"/>
  <c r="O485" i="11"/>
  <c r="N485" i="11"/>
  <c r="BW73" i="11"/>
  <c r="CO73" i="11" s="1"/>
  <c r="BT73" i="11" s="1"/>
  <c r="O73" i="11"/>
  <c r="P73" i="11"/>
  <c r="Q73" i="11"/>
  <c r="R73" i="11"/>
  <c r="S73" i="11"/>
  <c r="T73" i="11"/>
  <c r="U73" i="11"/>
  <c r="W73" i="11"/>
  <c r="X73" i="11"/>
  <c r="Y73" i="11"/>
  <c r="Z73" i="11"/>
  <c r="Z484" i="11"/>
  <c r="Y484" i="11"/>
  <c r="X484" i="11"/>
  <c r="W484" i="11"/>
  <c r="V484" i="11"/>
  <c r="U484" i="11"/>
  <c r="T484" i="11"/>
  <c r="S484" i="11"/>
  <c r="R484" i="11"/>
  <c r="Q484" i="11"/>
  <c r="P484" i="11"/>
  <c r="O484" i="11"/>
  <c r="BW78" i="11"/>
  <c r="CO78" i="11" s="1"/>
  <c r="BT78" i="11" s="1"/>
  <c r="P78" i="11"/>
  <c r="R78" i="11"/>
  <c r="Y78" i="11"/>
  <c r="Z483" i="11"/>
  <c r="Y483" i="11"/>
  <c r="X483" i="11"/>
  <c r="W483" i="11"/>
  <c r="V483" i="11"/>
  <c r="U483" i="11"/>
  <c r="T483" i="11"/>
  <c r="R483" i="11"/>
  <c r="Q483" i="11"/>
  <c r="P483" i="11"/>
  <c r="O483" i="11"/>
  <c r="N483" i="11"/>
  <c r="BW72" i="11"/>
  <c r="CO72" i="11" s="1"/>
  <c r="BT72" i="11" s="1"/>
  <c r="N72" i="11"/>
  <c r="O72" i="11"/>
  <c r="P72" i="11"/>
  <c r="Q72" i="11"/>
  <c r="R72" i="11"/>
  <c r="S72" i="11"/>
  <c r="T72" i="11"/>
  <c r="V72" i="11"/>
  <c r="Z482" i="11"/>
  <c r="Y482" i="11"/>
  <c r="X482" i="11"/>
  <c r="W482" i="11"/>
  <c r="V482" i="11"/>
  <c r="U482" i="11"/>
  <c r="T482" i="11"/>
  <c r="S482" i="11"/>
  <c r="R482" i="11"/>
  <c r="Q482" i="11"/>
  <c r="N482" i="11"/>
  <c r="BW32" i="11"/>
  <c r="CO32" i="11" s="1"/>
  <c r="BT32" i="11" s="1"/>
  <c r="N32" i="11"/>
  <c r="O32" i="11"/>
  <c r="P32" i="11"/>
  <c r="Q32" i="11"/>
  <c r="R32" i="11"/>
  <c r="T32" i="11"/>
  <c r="U32" i="11"/>
  <c r="V32" i="11"/>
  <c r="W32" i="11"/>
  <c r="X32" i="11"/>
  <c r="Y32" i="11"/>
  <c r="Z481" i="11"/>
  <c r="Y481" i="11"/>
  <c r="X481" i="11"/>
  <c r="W481" i="11"/>
  <c r="V481" i="11"/>
  <c r="U481" i="11"/>
  <c r="T481" i="11"/>
  <c r="S481" i="11"/>
  <c r="R481" i="11"/>
  <c r="P481" i="11"/>
  <c r="O481" i="11"/>
  <c r="N481" i="11"/>
  <c r="BW157" i="11"/>
  <c r="CO157" i="11" s="1"/>
  <c r="BT157" i="11" s="1"/>
  <c r="N157" i="11"/>
  <c r="P157" i="11"/>
  <c r="Q157" i="11"/>
  <c r="R157" i="11"/>
  <c r="S157" i="11"/>
  <c r="T157" i="11"/>
  <c r="U157" i="11"/>
  <c r="W157" i="11"/>
  <c r="X157" i="11"/>
  <c r="Y157" i="11"/>
  <c r="Z157" i="11"/>
  <c r="Z480" i="11"/>
  <c r="Y480" i="11"/>
  <c r="X480" i="11"/>
  <c r="W480" i="11"/>
  <c r="V480" i="11"/>
  <c r="U480" i="11"/>
  <c r="T480" i="11"/>
  <c r="S480" i="11"/>
  <c r="R480" i="11"/>
  <c r="Q480" i="11"/>
  <c r="N480" i="11"/>
  <c r="BW98" i="11"/>
  <c r="CO98" i="11" s="1"/>
  <c r="BT98" i="11" s="1"/>
  <c r="N98" i="11"/>
  <c r="P98" i="11"/>
  <c r="Q98" i="11"/>
  <c r="R98" i="11"/>
  <c r="S98" i="11"/>
  <c r="T98" i="11"/>
  <c r="U98" i="11"/>
  <c r="V98" i="11"/>
  <c r="Y479" i="11"/>
  <c r="X479" i="11"/>
  <c r="W479" i="11"/>
  <c r="V479" i="11"/>
  <c r="U479" i="11"/>
  <c r="T479" i="11"/>
  <c r="S479" i="11"/>
  <c r="R479" i="11"/>
  <c r="Q479" i="11"/>
  <c r="O479" i="11"/>
  <c r="N479" i="11"/>
  <c r="BW53" i="11"/>
  <c r="CO53" i="11" s="1"/>
  <c r="BT53" i="11" s="1"/>
  <c r="BW128" i="11"/>
  <c r="CO128" i="11" s="1"/>
  <c r="BT128" i="11" s="1"/>
  <c r="N128" i="11"/>
  <c r="P128" i="11"/>
  <c r="S128" i="11"/>
  <c r="U128" i="11"/>
  <c r="W128" i="11"/>
  <c r="X128" i="11"/>
  <c r="Y128" i="11"/>
  <c r="Z478" i="11"/>
  <c r="Y478" i="11"/>
  <c r="X478" i="11"/>
  <c r="W478" i="11"/>
  <c r="U478" i="11"/>
  <c r="T478" i="11"/>
  <c r="R478" i="11"/>
  <c r="Q478" i="11"/>
  <c r="P478" i="11"/>
  <c r="O478" i="11"/>
  <c r="N478" i="11"/>
  <c r="BW77" i="11"/>
  <c r="CO77" i="11" s="1"/>
  <c r="BT77" i="11" s="1"/>
  <c r="N77" i="11"/>
  <c r="O77" i="11"/>
  <c r="P77" i="11"/>
  <c r="Q77" i="11"/>
  <c r="R77" i="11"/>
  <c r="S77" i="11"/>
  <c r="T77" i="11"/>
  <c r="U77" i="11"/>
  <c r="V77" i="11"/>
  <c r="W77" i="11"/>
  <c r="X77" i="11"/>
  <c r="Y77" i="11"/>
  <c r="Z477" i="11"/>
  <c r="Y477" i="11"/>
  <c r="X477" i="11"/>
  <c r="W477" i="11"/>
  <c r="V477" i="11"/>
  <c r="U477" i="11"/>
  <c r="T477" i="11"/>
  <c r="S477" i="11"/>
  <c r="R477" i="11"/>
  <c r="P477" i="11"/>
  <c r="O477" i="11"/>
  <c r="BW166" i="11"/>
  <c r="CO166" i="11" s="1"/>
  <c r="BT166" i="11" s="1"/>
  <c r="N166" i="11"/>
  <c r="O166" i="11"/>
  <c r="P166" i="11"/>
  <c r="Q166" i="11"/>
  <c r="S166" i="11"/>
  <c r="U166" i="11"/>
  <c r="X166" i="11"/>
  <c r="Y166" i="11"/>
  <c r="Z166" i="11"/>
  <c r="Z476" i="11"/>
  <c r="Y476" i="11"/>
  <c r="X476" i="11"/>
  <c r="W476" i="11"/>
  <c r="V476" i="11"/>
  <c r="U476" i="11"/>
  <c r="T476" i="11"/>
  <c r="S476" i="11"/>
  <c r="Q476" i="11"/>
  <c r="P476" i="11"/>
  <c r="O476" i="11"/>
  <c r="N476" i="11"/>
  <c r="BW182" i="11"/>
  <c r="CO182" i="11" s="1"/>
  <c r="BT182" i="11" s="1"/>
  <c r="N182" i="11"/>
  <c r="O182" i="11"/>
  <c r="P182" i="11"/>
  <c r="Q182" i="11"/>
  <c r="R182" i="11"/>
  <c r="S182" i="11"/>
  <c r="T182" i="11"/>
  <c r="U182" i="11"/>
  <c r="V182" i="11"/>
  <c r="W182" i="11"/>
  <c r="X182" i="11"/>
  <c r="Y182" i="11"/>
  <c r="Z182" i="11"/>
  <c r="Z475" i="11"/>
  <c r="Y475" i="11"/>
  <c r="X475" i="11"/>
  <c r="W475" i="11"/>
  <c r="U475" i="11"/>
  <c r="T475" i="11"/>
  <c r="S475" i="11"/>
  <c r="R475" i="11"/>
  <c r="Q475" i="11"/>
  <c r="O475" i="11"/>
  <c r="BW145" i="11"/>
  <c r="CO145" i="11" s="1"/>
  <c r="BT145" i="11" s="1"/>
  <c r="N145" i="11"/>
  <c r="O145" i="11"/>
  <c r="P145" i="11"/>
  <c r="Q145" i="11"/>
  <c r="R145" i="11"/>
  <c r="S145" i="11"/>
  <c r="T145" i="11"/>
  <c r="U145" i="11"/>
  <c r="V145" i="11"/>
  <c r="W145" i="11"/>
  <c r="X145" i="11"/>
  <c r="Y145" i="11"/>
  <c r="Z474" i="11"/>
  <c r="Y474" i="11"/>
  <c r="X474" i="11"/>
  <c r="W474" i="11"/>
  <c r="V474" i="11"/>
  <c r="U474" i="11"/>
  <c r="T474" i="11"/>
  <c r="S474" i="11"/>
  <c r="R474" i="11"/>
  <c r="Q474" i="11"/>
  <c r="O474" i="11"/>
  <c r="BW165" i="11"/>
  <c r="CO165" i="11" s="1"/>
  <c r="BT165" i="11" s="1"/>
  <c r="N165" i="11"/>
  <c r="O165" i="11"/>
  <c r="P165" i="11"/>
  <c r="Q165" i="11"/>
  <c r="S165" i="11"/>
  <c r="T165" i="11"/>
  <c r="U165" i="11"/>
  <c r="V165" i="11"/>
  <c r="W165" i="11"/>
  <c r="X165" i="11"/>
  <c r="EJ2" i="17"/>
  <c r="EI2" i="17"/>
  <c r="EH2" i="17"/>
  <c r="EG2" i="17"/>
  <c r="EF2" i="17"/>
  <c r="EE2" i="17"/>
  <c r="EC4" i="17"/>
  <c r="EC5" i="17"/>
  <c r="EC6" i="17"/>
  <c r="EC7" i="17"/>
  <c r="EC8" i="17"/>
  <c r="EC9" i="17"/>
  <c r="EC10" i="17"/>
  <c r="EC11" i="17"/>
  <c r="EC12" i="17"/>
  <c r="EC13" i="17"/>
  <c r="EC14" i="17"/>
  <c r="EC15" i="17"/>
  <c r="EC16" i="17"/>
  <c r="EC17" i="17"/>
  <c r="EC18" i="17"/>
  <c r="EC19" i="17"/>
  <c r="EC20" i="17"/>
  <c r="EC21" i="17"/>
  <c r="EC22" i="17"/>
  <c r="EC23" i="17"/>
  <c r="EC24" i="17"/>
  <c r="EC25" i="17"/>
  <c r="EC26" i="17"/>
  <c r="EC27" i="17"/>
  <c r="EC28" i="17"/>
  <c r="EC29" i="17"/>
  <c r="EC30" i="17"/>
  <c r="EC31" i="17"/>
  <c r="EC32" i="17"/>
  <c r="EC33" i="17"/>
  <c r="EC34" i="17"/>
  <c r="EC35" i="17"/>
  <c r="EC36" i="17"/>
  <c r="EC37" i="17"/>
  <c r="EC38" i="17"/>
  <c r="EC39" i="17"/>
  <c r="EC40" i="17"/>
  <c r="EC41" i="17"/>
  <c r="EC42" i="17"/>
  <c r="EC43" i="17"/>
  <c r="EC44" i="17"/>
  <c r="EC45" i="17"/>
  <c r="EC46" i="17"/>
  <c r="EC47" i="17"/>
  <c r="EC48" i="17"/>
  <c r="EC49" i="17"/>
  <c r="EC50" i="17"/>
  <c r="EC51" i="17"/>
  <c r="EC52" i="17"/>
  <c r="EC53" i="17"/>
  <c r="EC54" i="17"/>
  <c r="EC55" i="17"/>
  <c r="EC56" i="17"/>
  <c r="EC57" i="17"/>
  <c r="EC58" i="17"/>
  <c r="EC61" i="17"/>
  <c r="EC62" i="17"/>
  <c r="EC63" i="17"/>
  <c r="ED3" i="17"/>
  <c r="BW474" i="11"/>
  <c r="CO474" i="11" s="1"/>
  <c r="BT474" i="11" s="1"/>
  <c r="BW473" i="11"/>
  <c r="CO473" i="11" s="1"/>
  <c r="BT473" i="11" s="1"/>
  <c r="BW472" i="11"/>
  <c r="CO472" i="11" s="1"/>
  <c r="BT472" i="11" s="1"/>
  <c r="BW471" i="11"/>
  <c r="CO471" i="11" s="1"/>
  <c r="BT471" i="11" s="1"/>
  <c r="BW470" i="11"/>
  <c r="CO470" i="11" s="1"/>
  <c r="BT470" i="11" s="1"/>
  <c r="BW469" i="11"/>
  <c r="CO469" i="11" s="1"/>
  <c r="BT469" i="11" s="1"/>
  <c r="BW468" i="11"/>
  <c r="CO468" i="11" s="1"/>
  <c r="BT468" i="11" s="1"/>
  <c r="BW467" i="11"/>
  <c r="CO467" i="11" s="1"/>
  <c r="BT467" i="11" s="1"/>
  <c r="BW466" i="11"/>
  <c r="CO466" i="11" s="1"/>
  <c r="BT466" i="11" s="1"/>
  <c r="BW465" i="11"/>
  <c r="CO465" i="11" s="1"/>
  <c r="BT465" i="11" s="1"/>
  <c r="BW464" i="11"/>
  <c r="CO464" i="11" s="1"/>
  <c r="BT464" i="11" s="1"/>
  <c r="BW463" i="11"/>
  <c r="CO463" i="11" s="1"/>
  <c r="BT463" i="11" s="1"/>
  <c r="BW462" i="11"/>
  <c r="CO462" i="11" s="1"/>
  <c r="BT462" i="11" s="1"/>
  <c r="BW461" i="11"/>
  <c r="CO461" i="11" s="1"/>
  <c r="BT461" i="11" s="1"/>
  <c r="BW460" i="11"/>
  <c r="CO460" i="11" s="1"/>
  <c r="BT460" i="11" s="1"/>
  <c r="BW459" i="11"/>
  <c r="CO459" i="11" s="1"/>
  <c r="BT459" i="11" s="1"/>
  <c r="BW458" i="11"/>
  <c r="CO458" i="11" s="1"/>
  <c r="BT458" i="11" s="1"/>
  <c r="BW457" i="11"/>
  <c r="CO457" i="11" s="1"/>
  <c r="BT457" i="11" s="1"/>
  <c r="BW456" i="11"/>
  <c r="CO456" i="11" s="1"/>
  <c r="BT456" i="11" s="1"/>
  <c r="BW455" i="11"/>
  <c r="CO455" i="11" s="1"/>
  <c r="BT455" i="11" s="1"/>
  <c r="BW454" i="11"/>
  <c r="CO454" i="11" s="1"/>
  <c r="BT454" i="11" s="1"/>
  <c r="BW453" i="11"/>
  <c r="CO453" i="11" s="1"/>
  <c r="BT453" i="11" s="1"/>
  <c r="BW452" i="11"/>
  <c r="CO452" i="11" s="1"/>
  <c r="BT452" i="11" s="1"/>
  <c r="BW451" i="11"/>
  <c r="CO451" i="11" s="1"/>
  <c r="BT451" i="11" s="1"/>
  <c r="BW450" i="11"/>
  <c r="CO450" i="11" s="1"/>
  <c r="BT450" i="11" s="1"/>
  <c r="BW449" i="11"/>
  <c r="CO449" i="11" s="1"/>
  <c r="BT449" i="11" s="1"/>
  <c r="BW448" i="11"/>
  <c r="CO448" i="11" s="1"/>
  <c r="BT448" i="11" s="1"/>
  <c r="BW447" i="11"/>
  <c r="CO447" i="11" s="1"/>
  <c r="BT447" i="11" s="1"/>
  <c r="BW446" i="11"/>
  <c r="CO446" i="11" s="1"/>
  <c r="BT446" i="11" s="1"/>
  <c r="BW445" i="11"/>
  <c r="CO445" i="11" s="1"/>
  <c r="BT445" i="11" s="1"/>
  <c r="BW444" i="11"/>
  <c r="CO444" i="11" s="1"/>
  <c r="BT444" i="11" s="1"/>
  <c r="BW443" i="11"/>
  <c r="CO443" i="11" s="1"/>
  <c r="BT443" i="11" s="1"/>
  <c r="BW442" i="11"/>
  <c r="CO442" i="11" s="1"/>
  <c r="BT442" i="11" s="1"/>
  <c r="BW441" i="11"/>
  <c r="CO441" i="11" s="1"/>
  <c r="BT441" i="11" s="1"/>
  <c r="BW440" i="11"/>
  <c r="CO440" i="11" s="1"/>
  <c r="BT440" i="11" s="1"/>
  <c r="BW439" i="11"/>
  <c r="CO439" i="11" s="1"/>
  <c r="BT439" i="11" s="1"/>
  <c r="BW438" i="11"/>
  <c r="CO438" i="11" s="1"/>
  <c r="BT438" i="11" s="1"/>
  <c r="BW437" i="11"/>
  <c r="CO437" i="11" s="1"/>
  <c r="BT437" i="11" s="1"/>
  <c r="BW436" i="11"/>
  <c r="CO436" i="11" s="1"/>
  <c r="BT436" i="11" s="1"/>
  <c r="BW435" i="11"/>
  <c r="CO435" i="11" s="1"/>
  <c r="BT435" i="11" s="1"/>
  <c r="BW434" i="11"/>
  <c r="CO434" i="11" s="1"/>
  <c r="BT434" i="11" s="1"/>
  <c r="BW433" i="11"/>
  <c r="CO433" i="11" s="1"/>
  <c r="BT433" i="11" s="1"/>
  <c r="BW432" i="11"/>
  <c r="CO432" i="11" s="1"/>
  <c r="BT432" i="11" s="1"/>
  <c r="BW431" i="11"/>
  <c r="CO431" i="11" s="1"/>
  <c r="BT431" i="11" s="1"/>
  <c r="BW430" i="11"/>
  <c r="CO430" i="11" s="1"/>
  <c r="BT430" i="11" s="1"/>
  <c r="BW429" i="11"/>
  <c r="CO429" i="11" s="1"/>
  <c r="BT429" i="11" s="1"/>
  <c r="BW428" i="11"/>
  <c r="CO428" i="11" s="1"/>
  <c r="BT428" i="11" s="1"/>
  <c r="BW427" i="11"/>
  <c r="CO427" i="11" s="1"/>
  <c r="BT427" i="11" s="1"/>
  <c r="BW426" i="11"/>
  <c r="CO426" i="11" s="1"/>
  <c r="BT426" i="11" s="1"/>
  <c r="BW425" i="11"/>
  <c r="CO425" i="11" s="1"/>
  <c r="BT425" i="11" s="1"/>
  <c r="BW424" i="11"/>
  <c r="CO424" i="11" s="1"/>
  <c r="BT424" i="11" s="1"/>
  <c r="BW423" i="11"/>
  <c r="CO423" i="11" s="1"/>
  <c r="BT423" i="11" s="1"/>
  <c r="BW422" i="11"/>
  <c r="CO422" i="11" s="1"/>
  <c r="BT422" i="11" s="1"/>
  <c r="BW421" i="11"/>
  <c r="CO421" i="11" s="1"/>
  <c r="BT421" i="11" s="1"/>
  <c r="BW420" i="11"/>
  <c r="CO420" i="11" s="1"/>
  <c r="BT420" i="11" s="1"/>
  <c r="BW419" i="11"/>
  <c r="CO419" i="11" s="1"/>
  <c r="BT419" i="11" s="1"/>
  <c r="BW418" i="11"/>
  <c r="CO418" i="11" s="1"/>
  <c r="BT418" i="11" s="1"/>
  <c r="BW417" i="11"/>
  <c r="CO417" i="11" s="1"/>
  <c r="BT417" i="11" s="1"/>
  <c r="BW416" i="11"/>
  <c r="CO416" i="11" s="1"/>
  <c r="BT416" i="11" s="1"/>
  <c r="BW415" i="11"/>
  <c r="CO415" i="11" s="1"/>
  <c r="BT415" i="11" s="1"/>
  <c r="BW414" i="11"/>
  <c r="CO414" i="11" s="1"/>
  <c r="BT414" i="11" s="1"/>
  <c r="BW413" i="11"/>
  <c r="CO413" i="11" s="1"/>
  <c r="BT413" i="11" s="1"/>
  <c r="BW412" i="11"/>
  <c r="CO412" i="11" s="1"/>
  <c r="BT412" i="11" s="1"/>
  <c r="BW411" i="11"/>
  <c r="CO411" i="11" s="1"/>
  <c r="BT411" i="11" s="1"/>
  <c r="BW410" i="11"/>
  <c r="CO410" i="11" s="1"/>
  <c r="BT410" i="11" s="1"/>
  <c r="BW409" i="11"/>
  <c r="CO409" i="11" s="1"/>
  <c r="BT409" i="11" s="1"/>
  <c r="BW408" i="11"/>
  <c r="CO408" i="11" s="1"/>
  <c r="BT408" i="11" s="1"/>
  <c r="BW407" i="11"/>
  <c r="CO407" i="11" s="1"/>
  <c r="BT407" i="11" s="1"/>
  <c r="BW406" i="11"/>
  <c r="CO406" i="11" s="1"/>
  <c r="BT406" i="11" s="1"/>
  <c r="BW405" i="11"/>
  <c r="CO405" i="11" s="1"/>
  <c r="BT405" i="11" s="1"/>
  <c r="BW404" i="11"/>
  <c r="CO404" i="11" s="1"/>
  <c r="BT404" i="11" s="1"/>
  <c r="BW403" i="11"/>
  <c r="CO403" i="11" s="1"/>
  <c r="BT403" i="11" s="1"/>
  <c r="BW402" i="11"/>
  <c r="CO402" i="11" s="1"/>
  <c r="BT402" i="11" s="1"/>
  <c r="BW401" i="11"/>
  <c r="CO401" i="11" s="1"/>
  <c r="BT401" i="11" s="1"/>
  <c r="BW400" i="11"/>
  <c r="CO400" i="11" s="1"/>
  <c r="BT400" i="11" s="1"/>
  <c r="BW399" i="11"/>
  <c r="CO399" i="11" s="1"/>
  <c r="BT399" i="11" s="1"/>
  <c r="BW398" i="11"/>
  <c r="CO398" i="11" s="1"/>
  <c r="BT398" i="11" s="1"/>
  <c r="BW397" i="11"/>
  <c r="CO397" i="11" s="1"/>
  <c r="BT397" i="11" s="1"/>
  <c r="BW396" i="11"/>
  <c r="CO396" i="11" s="1"/>
  <c r="BT396" i="11" s="1"/>
  <c r="BW395" i="11"/>
  <c r="CO395" i="11" s="1"/>
  <c r="BT395" i="11" s="1"/>
  <c r="BW394" i="11"/>
  <c r="CO394" i="11" s="1"/>
  <c r="BT394" i="11" s="1"/>
  <c r="BW393" i="11"/>
  <c r="CO393" i="11" s="1"/>
  <c r="BT393" i="11" s="1"/>
  <c r="BW392" i="11"/>
  <c r="CO392" i="11" s="1"/>
  <c r="BT392" i="11" s="1"/>
  <c r="BW391" i="11"/>
  <c r="CO391" i="11" s="1"/>
  <c r="BT391" i="11" s="1"/>
  <c r="BW390" i="11"/>
  <c r="CO390" i="11" s="1"/>
  <c r="BT390" i="11" s="1"/>
  <c r="BW389" i="11"/>
  <c r="CO389" i="11" s="1"/>
  <c r="BT389" i="11" s="1"/>
  <c r="BW388" i="11"/>
  <c r="CO388" i="11" s="1"/>
  <c r="BT388" i="11" s="1"/>
  <c r="BW387" i="11"/>
  <c r="CO387" i="11" s="1"/>
  <c r="BT387" i="11" s="1"/>
  <c r="BW386" i="11"/>
  <c r="CO386" i="11" s="1"/>
  <c r="BT386" i="11" s="1"/>
  <c r="BW385" i="11"/>
  <c r="CO385" i="11" s="1"/>
  <c r="BT385" i="11" s="1"/>
  <c r="BW384" i="11"/>
  <c r="CO384" i="11" s="1"/>
  <c r="BT384" i="11" s="1"/>
  <c r="BW383" i="11"/>
  <c r="CO383" i="11" s="1"/>
  <c r="BT383" i="11" s="1"/>
  <c r="BW382" i="11"/>
  <c r="CO382" i="11" s="1"/>
  <c r="BT382" i="11" s="1"/>
  <c r="BW381" i="11"/>
  <c r="CO381" i="11" s="1"/>
  <c r="BT381" i="11" s="1"/>
  <c r="BW380" i="11"/>
  <c r="CO380" i="11" s="1"/>
  <c r="BT380" i="11" s="1"/>
  <c r="BW379" i="11"/>
  <c r="CO379" i="11" s="1"/>
  <c r="BT379" i="11" s="1"/>
  <c r="BW378" i="11"/>
  <c r="CO378" i="11" s="1"/>
  <c r="BT378" i="11" s="1"/>
  <c r="BW377" i="11"/>
  <c r="CO377" i="11" s="1"/>
  <c r="BT377" i="11" s="1"/>
  <c r="BW376" i="11"/>
  <c r="CO376" i="11" s="1"/>
  <c r="BT376" i="11" s="1"/>
  <c r="BW375" i="11"/>
  <c r="CO375" i="11" s="1"/>
  <c r="BT375" i="11" s="1"/>
  <c r="BW374" i="11"/>
  <c r="CO374" i="11" s="1"/>
  <c r="BT374" i="11" s="1"/>
  <c r="BW373" i="11"/>
  <c r="CO373" i="11" s="1"/>
  <c r="BT373" i="11" s="1"/>
  <c r="BW372" i="11"/>
  <c r="CO372" i="11" s="1"/>
  <c r="BT372" i="11" s="1"/>
  <c r="BW371" i="11"/>
  <c r="CO371" i="11" s="1"/>
  <c r="BT371" i="11" s="1"/>
  <c r="BW370" i="11"/>
  <c r="CO370" i="11" s="1"/>
  <c r="BT370" i="11" s="1"/>
  <c r="BW369" i="11"/>
  <c r="CO369" i="11" s="1"/>
  <c r="BT369" i="11" s="1"/>
  <c r="BW368" i="11"/>
  <c r="CO368" i="11" s="1"/>
  <c r="BT368" i="11" s="1"/>
  <c r="BW367" i="11"/>
  <c r="CO367" i="11" s="1"/>
  <c r="BT367" i="11" s="1"/>
  <c r="BW366" i="11"/>
  <c r="CO366" i="11" s="1"/>
  <c r="BT366" i="11" s="1"/>
  <c r="BW365" i="11"/>
  <c r="CO365" i="11" s="1"/>
  <c r="BT365" i="11" s="1"/>
  <c r="BW364" i="11"/>
  <c r="CO364" i="11" s="1"/>
  <c r="BT364" i="11" s="1"/>
  <c r="BW363" i="11"/>
  <c r="CO363" i="11" s="1"/>
  <c r="BT363" i="11" s="1"/>
  <c r="BW362" i="11"/>
  <c r="CO362" i="11" s="1"/>
  <c r="BT362" i="11" s="1"/>
  <c r="BW361" i="11"/>
  <c r="CO361" i="11" s="1"/>
  <c r="BT361" i="11" s="1"/>
  <c r="BW360" i="11"/>
  <c r="CO360" i="11" s="1"/>
  <c r="BT360" i="11" s="1"/>
  <c r="BW359" i="11"/>
  <c r="CO359" i="11" s="1"/>
  <c r="BT359" i="11" s="1"/>
  <c r="BW358" i="11"/>
  <c r="CO358" i="11" s="1"/>
  <c r="BT358" i="11" s="1"/>
  <c r="BW357" i="11"/>
  <c r="CO357" i="11" s="1"/>
  <c r="BT357" i="11" s="1"/>
  <c r="BW356" i="11"/>
  <c r="CO356" i="11" s="1"/>
  <c r="BT356" i="11" s="1"/>
  <c r="BW355" i="11"/>
  <c r="CO355" i="11" s="1"/>
  <c r="BT355" i="11" s="1"/>
  <c r="BW354" i="11"/>
  <c r="CO354" i="11" s="1"/>
  <c r="BT354" i="11" s="1"/>
  <c r="BW353" i="11"/>
  <c r="CO353" i="11" s="1"/>
  <c r="BT353" i="11" s="1"/>
  <c r="BW352" i="11"/>
  <c r="CO352" i="11" s="1"/>
  <c r="BT352" i="11" s="1"/>
  <c r="BW351" i="11"/>
  <c r="CO351" i="11" s="1"/>
  <c r="BT351" i="11" s="1"/>
  <c r="BW350" i="11"/>
  <c r="CO350" i="11" s="1"/>
  <c r="BT350" i="11" s="1"/>
  <c r="BW349" i="11"/>
  <c r="CO349" i="11" s="1"/>
  <c r="BT349" i="11" s="1"/>
  <c r="BW348" i="11"/>
  <c r="CO348" i="11" s="1"/>
  <c r="BT348" i="11" s="1"/>
  <c r="BW347" i="11"/>
  <c r="CO347" i="11" s="1"/>
  <c r="BT347" i="11" s="1"/>
  <c r="BW346" i="11"/>
  <c r="CO346" i="11" s="1"/>
  <c r="BT346" i="11" s="1"/>
  <c r="BW345" i="11"/>
  <c r="CO345" i="11" s="1"/>
  <c r="BT345" i="11" s="1"/>
  <c r="BW344" i="11"/>
  <c r="CO344" i="11" s="1"/>
  <c r="BT344" i="11" s="1"/>
  <c r="BW343" i="11"/>
  <c r="CO343" i="11" s="1"/>
  <c r="BT343" i="11" s="1"/>
  <c r="BW342" i="11"/>
  <c r="CO342" i="11" s="1"/>
  <c r="BT342" i="11" s="1"/>
  <c r="BW341" i="11"/>
  <c r="CO341" i="11" s="1"/>
  <c r="BT341" i="11" s="1"/>
  <c r="BW340" i="11"/>
  <c r="CO340" i="11" s="1"/>
  <c r="BT340" i="11" s="1"/>
  <c r="BW339" i="11"/>
  <c r="CO339" i="11" s="1"/>
  <c r="BT339" i="11" s="1"/>
  <c r="BW338" i="11"/>
  <c r="CO338" i="11" s="1"/>
  <c r="BT338" i="11" s="1"/>
  <c r="BW337" i="11"/>
  <c r="CO337" i="11" s="1"/>
  <c r="BT337" i="11" s="1"/>
  <c r="BW336" i="11"/>
  <c r="CO336" i="11" s="1"/>
  <c r="BT336" i="11" s="1"/>
  <c r="BW335" i="11"/>
  <c r="CO335" i="11" s="1"/>
  <c r="BT335" i="11" s="1"/>
  <c r="BW334" i="11"/>
  <c r="CO334" i="11" s="1"/>
  <c r="BT334" i="11" s="1"/>
  <c r="BW333" i="11"/>
  <c r="CO333" i="11" s="1"/>
  <c r="BT333" i="11" s="1"/>
  <c r="BW332" i="11"/>
  <c r="CO332" i="11" s="1"/>
  <c r="BT332" i="11" s="1"/>
  <c r="BW331" i="11"/>
  <c r="CO331" i="11" s="1"/>
  <c r="BT331" i="11" s="1"/>
  <c r="BW330" i="11"/>
  <c r="CO330" i="11" s="1"/>
  <c r="BT330" i="11" s="1"/>
  <c r="BW329" i="11"/>
  <c r="CO329" i="11" s="1"/>
  <c r="BT329" i="11" s="1"/>
  <c r="BW328" i="11"/>
  <c r="CO328" i="11" s="1"/>
  <c r="BT328" i="11" s="1"/>
  <c r="BW327" i="11"/>
  <c r="CO327" i="11" s="1"/>
  <c r="BT327" i="11" s="1"/>
  <c r="BW326" i="11"/>
  <c r="CO326" i="11" s="1"/>
  <c r="BT326" i="11" s="1"/>
  <c r="BW325" i="11"/>
  <c r="CO325" i="11" s="1"/>
  <c r="BT325" i="11" s="1"/>
  <c r="BW324" i="11"/>
  <c r="CO324" i="11" s="1"/>
  <c r="BT324" i="11" s="1"/>
  <c r="BW323" i="11"/>
  <c r="CO323" i="11" s="1"/>
  <c r="BT323" i="11" s="1"/>
  <c r="BW322" i="11"/>
  <c r="CO322" i="11" s="1"/>
  <c r="BT322" i="11" s="1"/>
  <c r="BW321" i="11"/>
  <c r="CO321" i="11" s="1"/>
  <c r="BT321" i="11" s="1"/>
  <c r="BW320" i="11"/>
  <c r="CO320" i="11" s="1"/>
  <c r="BT320" i="11" s="1"/>
  <c r="BW319" i="11"/>
  <c r="CO319" i="11" s="1"/>
  <c r="BT319" i="11" s="1"/>
  <c r="BW318" i="11"/>
  <c r="CO318" i="11" s="1"/>
  <c r="BT318" i="11" s="1"/>
  <c r="BW317" i="11"/>
  <c r="CO317" i="11" s="1"/>
  <c r="BT317" i="11" s="1"/>
  <c r="BW316" i="11"/>
  <c r="CO316" i="11" s="1"/>
  <c r="BT316" i="11" s="1"/>
  <c r="BW315" i="11"/>
  <c r="CO315" i="11" s="1"/>
  <c r="BT315" i="11" s="1"/>
  <c r="BW314" i="11"/>
  <c r="CO314" i="11" s="1"/>
  <c r="BT314" i="11" s="1"/>
  <c r="BW313" i="11"/>
  <c r="CO313" i="11" s="1"/>
  <c r="BT313" i="11" s="1"/>
  <c r="BW312" i="11"/>
  <c r="CO312" i="11" s="1"/>
  <c r="BT312" i="11" s="1"/>
  <c r="BW311" i="11"/>
  <c r="CO311" i="11" s="1"/>
  <c r="BT311" i="11" s="1"/>
  <c r="BW310" i="11"/>
  <c r="CO310" i="11" s="1"/>
  <c r="BT310" i="11" s="1"/>
  <c r="BW309" i="11"/>
  <c r="CO309" i="11" s="1"/>
  <c r="BT309" i="11" s="1"/>
  <c r="BW308" i="11"/>
  <c r="CO308" i="11" s="1"/>
  <c r="BT308" i="11" s="1"/>
  <c r="BW307" i="11"/>
  <c r="CO307" i="11" s="1"/>
  <c r="BT307" i="11" s="1"/>
  <c r="BW306" i="11"/>
  <c r="CO306" i="11" s="1"/>
  <c r="BT306" i="11" s="1"/>
  <c r="BW305" i="11"/>
  <c r="CO305" i="11" s="1"/>
  <c r="BT305" i="11" s="1"/>
  <c r="BW304" i="11"/>
  <c r="CO304" i="11" s="1"/>
  <c r="BT304" i="11" s="1"/>
  <c r="BW303" i="11"/>
  <c r="CO303" i="11" s="1"/>
  <c r="BT303" i="11" s="1"/>
  <c r="BW302" i="11"/>
  <c r="CO302" i="11" s="1"/>
  <c r="BT302" i="11" s="1"/>
  <c r="BW301" i="11"/>
  <c r="CO301" i="11" s="1"/>
  <c r="BT301" i="11" s="1"/>
  <c r="BW300" i="11"/>
  <c r="CO300" i="11" s="1"/>
  <c r="BT300" i="11" s="1"/>
  <c r="BW299" i="11"/>
  <c r="CO299" i="11" s="1"/>
  <c r="BT299" i="11" s="1"/>
  <c r="BW298" i="11"/>
  <c r="CO298" i="11" s="1"/>
  <c r="BT298" i="11" s="1"/>
  <c r="BW297" i="11"/>
  <c r="CO297" i="11" s="1"/>
  <c r="BT297" i="11" s="1"/>
  <c r="BW296" i="11"/>
  <c r="CO296" i="11" s="1"/>
  <c r="BT296" i="11" s="1"/>
  <c r="BW295" i="11"/>
  <c r="CO295" i="11" s="1"/>
  <c r="BT295" i="11" s="1"/>
  <c r="BW294" i="11"/>
  <c r="CO294" i="11" s="1"/>
  <c r="BT294" i="11" s="1"/>
  <c r="BW293" i="11"/>
  <c r="CO293" i="11" s="1"/>
  <c r="BT293" i="11" s="1"/>
  <c r="BW292" i="11"/>
  <c r="CO292" i="11" s="1"/>
  <c r="BT292" i="11" s="1"/>
  <c r="BW291" i="11"/>
  <c r="CO291" i="11" s="1"/>
  <c r="BT291" i="11" s="1"/>
  <c r="BW290" i="11"/>
  <c r="CO290" i="11" s="1"/>
  <c r="BT290" i="11" s="1"/>
  <c r="BW289" i="11"/>
  <c r="CO289" i="11" s="1"/>
  <c r="BT289" i="11" s="1"/>
  <c r="BW288" i="11"/>
  <c r="CO288" i="11" s="1"/>
  <c r="BT288" i="11" s="1"/>
  <c r="BW287" i="11"/>
  <c r="CO287" i="11" s="1"/>
  <c r="BT287" i="11" s="1"/>
  <c r="BW286" i="11"/>
  <c r="CO286" i="11" s="1"/>
  <c r="BT286" i="11" s="1"/>
  <c r="BW285" i="11"/>
  <c r="CO285" i="11" s="1"/>
  <c r="BT285" i="11" s="1"/>
  <c r="BW284" i="11"/>
  <c r="CO284" i="11" s="1"/>
  <c r="BT284" i="11" s="1"/>
  <c r="BW283" i="11"/>
  <c r="CO283" i="11" s="1"/>
  <c r="BT283" i="11" s="1"/>
  <c r="BW282" i="11"/>
  <c r="CO282" i="11" s="1"/>
  <c r="BT282" i="11" s="1"/>
  <c r="BW281" i="11"/>
  <c r="CO281" i="11" s="1"/>
  <c r="BT281" i="11" s="1"/>
  <c r="BW280" i="11"/>
  <c r="CO280" i="11" s="1"/>
  <c r="BT280" i="11" s="1"/>
  <c r="BW279" i="11"/>
  <c r="CO279" i="11" s="1"/>
  <c r="BT279" i="11" s="1"/>
  <c r="BW278" i="11"/>
  <c r="CO278" i="11" s="1"/>
  <c r="BT278" i="11" s="1"/>
  <c r="BW277" i="11"/>
  <c r="CO277" i="11" s="1"/>
  <c r="BT277" i="11" s="1"/>
  <c r="BW276" i="11"/>
  <c r="CO276" i="11" s="1"/>
  <c r="BT276" i="11" s="1"/>
  <c r="BW275" i="11"/>
  <c r="CO275" i="11" s="1"/>
  <c r="BT275" i="11" s="1"/>
  <c r="BW274" i="11"/>
  <c r="CO274" i="11" s="1"/>
  <c r="BT274" i="11" s="1"/>
  <c r="BW273" i="11"/>
  <c r="CO273" i="11" s="1"/>
  <c r="BT273" i="11" s="1"/>
  <c r="BW272" i="11"/>
  <c r="CO272" i="11" s="1"/>
  <c r="BT272" i="11" s="1"/>
  <c r="BW271" i="11"/>
  <c r="CO271" i="11" s="1"/>
  <c r="BT271" i="11" s="1"/>
  <c r="BW270" i="11"/>
  <c r="CO270" i="11" s="1"/>
  <c r="BT270" i="11" s="1"/>
  <c r="BW269" i="11"/>
  <c r="CO269" i="11" s="1"/>
  <c r="BT269" i="11" s="1"/>
  <c r="BW268" i="11"/>
  <c r="CO268" i="11" s="1"/>
  <c r="BT268" i="11" s="1"/>
  <c r="BW267" i="11"/>
  <c r="CO267" i="11" s="1"/>
  <c r="BT267" i="11" s="1"/>
  <c r="BW266" i="11"/>
  <c r="CO266" i="11" s="1"/>
  <c r="BT266" i="11" s="1"/>
  <c r="BW265" i="11"/>
  <c r="CO265" i="11" s="1"/>
  <c r="BT265" i="11" s="1"/>
  <c r="BW264" i="11"/>
  <c r="CO264" i="11" s="1"/>
  <c r="BT264" i="11" s="1"/>
  <c r="BW263" i="11"/>
  <c r="CO263" i="11" s="1"/>
  <c r="BT263" i="11" s="1"/>
  <c r="BW262" i="11"/>
  <c r="CO262" i="11" s="1"/>
  <c r="BT262" i="11" s="1"/>
  <c r="BW261" i="11"/>
  <c r="CO261" i="11" s="1"/>
  <c r="BT261" i="11" s="1"/>
  <c r="BW260" i="11"/>
  <c r="CO260" i="11" s="1"/>
  <c r="BT260" i="11" s="1"/>
  <c r="BW259" i="11"/>
  <c r="CO259" i="11" s="1"/>
  <c r="BT259" i="11" s="1"/>
  <c r="BW258" i="11"/>
  <c r="CO258" i="11" s="1"/>
  <c r="BT258" i="11" s="1"/>
  <c r="BW257" i="11"/>
  <c r="CO257" i="11" s="1"/>
  <c r="BT257" i="11" s="1"/>
  <c r="BW256" i="11"/>
  <c r="CO256" i="11" s="1"/>
  <c r="BT256" i="11" s="1"/>
  <c r="BW255" i="11"/>
  <c r="CO255" i="11" s="1"/>
  <c r="BT255" i="11" s="1"/>
  <c r="BW254" i="11"/>
  <c r="CO254" i="11" s="1"/>
  <c r="BT254" i="11" s="1"/>
  <c r="BW253" i="11"/>
  <c r="CO253" i="11" s="1"/>
  <c r="BT253" i="11" s="1"/>
  <c r="BW252" i="11"/>
  <c r="CO252" i="11" s="1"/>
  <c r="BT252" i="11" s="1"/>
  <c r="BW251" i="11"/>
  <c r="CO251" i="11" s="1"/>
  <c r="BT251" i="11" s="1"/>
  <c r="BW250" i="11"/>
  <c r="CO250" i="11" s="1"/>
  <c r="BT250" i="11" s="1"/>
  <c r="BW249" i="11"/>
  <c r="CO249" i="11" s="1"/>
  <c r="BT249" i="11" s="1"/>
  <c r="BW248" i="11"/>
  <c r="CO248" i="11" s="1"/>
  <c r="BT248" i="11" s="1"/>
  <c r="BW247" i="11"/>
  <c r="CO247" i="11" s="1"/>
  <c r="BT247" i="11" s="1"/>
  <c r="BW246" i="11"/>
  <c r="CO246" i="11" s="1"/>
  <c r="BT246" i="11" s="1"/>
  <c r="BW245" i="11"/>
  <c r="CO245" i="11" s="1"/>
  <c r="BT245" i="11" s="1"/>
  <c r="BW244" i="11"/>
  <c r="CO244" i="11" s="1"/>
  <c r="BT244" i="11" s="1"/>
  <c r="BW243" i="11"/>
  <c r="CO243" i="11" s="1"/>
  <c r="BT243" i="11" s="1"/>
  <c r="BW242" i="11"/>
  <c r="CO242" i="11" s="1"/>
  <c r="BT242" i="11" s="1"/>
  <c r="BW241" i="11"/>
  <c r="CO241" i="11" s="1"/>
  <c r="BT241" i="11" s="1"/>
  <c r="BW240" i="11"/>
  <c r="CO240" i="11" s="1"/>
  <c r="BT240" i="11" s="1"/>
  <c r="BW239" i="11"/>
  <c r="CO239" i="11" s="1"/>
  <c r="BT239" i="11" s="1"/>
  <c r="BW238" i="11"/>
  <c r="CO238" i="11" s="1"/>
  <c r="BT238" i="11" s="1"/>
  <c r="BW237" i="11"/>
  <c r="CO237" i="11" s="1"/>
  <c r="BT237" i="11" s="1"/>
  <c r="BW236" i="11"/>
  <c r="CO236" i="11" s="1"/>
  <c r="BT236" i="11" s="1"/>
  <c r="BW235" i="11"/>
  <c r="CO235" i="11" s="1"/>
  <c r="BT235" i="11" s="1"/>
  <c r="BW234" i="11"/>
  <c r="CO234" i="11" s="1"/>
  <c r="BT234" i="11" s="1"/>
  <c r="BW233" i="11"/>
  <c r="CO233" i="11" s="1"/>
  <c r="BT233" i="11" s="1"/>
  <c r="BW232" i="11"/>
  <c r="CO232" i="11" s="1"/>
  <c r="BT232" i="11" s="1"/>
  <c r="BW231" i="11"/>
  <c r="CO231" i="11" s="1"/>
  <c r="BT231" i="11" s="1"/>
  <c r="BW230" i="11"/>
  <c r="CO230" i="11" s="1"/>
  <c r="BT230" i="11" s="1"/>
  <c r="BW229" i="11"/>
  <c r="CO229" i="11" s="1"/>
  <c r="BT229" i="11" s="1"/>
  <c r="BW228" i="11"/>
  <c r="CO228" i="11" s="1"/>
  <c r="BT228" i="11" s="1"/>
  <c r="BW227" i="11"/>
  <c r="CO227" i="11" s="1"/>
  <c r="BT227" i="11" s="1"/>
  <c r="BW226" i="11"/>
  <c r="CO226" i="11" s="1"/>
  <c r="BT226" i="11" s="1"/>
  <c r="BW225" i="11"/>
  <c r="CO225" i="11" s="1"/>
  <c r="BT225" i="11" s="1"/>
  <c r="BW224" i="11"/>
  <c r="CO224" i="11" s="1"/>
  <c r="BT224" i="11" s="1"/>
  <c r="BW223" i="11"/>
  <c r="CO223" i="11" s="1"/>
  <c r="BT223" i="11" s="1"/>
  <c r="BW222" i="11"/>
  <c r="CO222" i="11" s="1"/>
  <c r="BT222" i="11" s="1"/>
  <c r="BW221" i="11"/>
  <c r="CO221" i="11" s="1"/>
  <c r="BT221" i="11" s="1"/>
  <c r="BW220" i="11"/>
  <c r="CO220" i="11" s="1"/>
  <c r="BT220" i="11" s="1"/>
  <c r="BW219" i="11"/>
  <c r="CO219" i="11" s="1"/>
  <c r="BT219" i="11" s="1"/>
  <c r="BW218" i="11"/>
  <c r="CO218" i="11" s="1"/>
  <c r="BT218" i="11" s="1"/>
  <c r="BW217" i="11"/>
  <c r="CO217" i="11" s="1"/>
  <c r="BT217" i="11" s="1"/>
  <c r="BW216" i="11"/>
  <c r="CO216" i="11" s="1"/>
  <c r="BT216" i="11" s="1"/>
  <c r="BW215" i="11"/>
  <c r="CO215" i="11" s="1"/>
  <c r="BT215" i="11" s="1"/>
  <c r="BW214" i="11"/>
  <c r="CO214" i="11" s="1"/>
  <c r="BT214" i="11" s="1"/>
  <c r="BW213" i="11"/>
  <c r="CO213" i="11" s="1"/>
  <c r="BT213" i="11" s="1"/>
  <c r="BW212" i="11"/>
  <c r="CO212" i="11" s="1"/>
  <c r="BT212" i="11" s="1"/>
  <c r="BW211" i="11"/>
  <c r="CO211" i="11" s="1"/>
  <c r="BT211" i="11" s="1"/>
  <c r="BW210" i="11"/>
  <c r="CO210" i="11" s="1"/>
  <c r="BT210" i="11" s="1"/>
  <c r="BW209" i="11"/>
  <c r="CO209" i="11" s="1"/>
  <c r="BT209" i="11" s="1"/>
  <c r="BW208" i="11"/>
  <c r="CO208" i="11" s="1"/>
  <c r="BT208" i="11" s="1"/>
  <c r="BW207" i="11"/>
  <c r="CO207" i="11" s="1"/>
  <c r="BT207" i="11" s="1"/>
  <c r="BW206" i="11"/>
  <c r="CO206" i="11" s="1"/>
  <c r="BT206" i="11" s="1"/>
  <c r="BW205" i="11"/>
  <c r="CO205" i="11" s="1"/>
  <c r="BT205" i="11" s="1"/>
  <c r="BW204" i="11"/>
  <c r="CO204" i="11" s="1"/>
  <c r="BT204" i="11" s="1"/>
  <c r="BW203" i="11"/>
  <c r="CO203" i="11" s="1"/>
  <c r="BT203" i="11" s="1"/>
  <c r="BW202" i="11"/>
  <c r="CO202" i="11" s="1"/>
  <c r="BT202" i="11" s="1"/>
  <c r="BW201" i="11"/>
  <c r="CO201" i="11" s="1"/>
  <c r="BT201" i="11" s="1"/>
  <c r="BW200" i="11"/>
  <c r="CO200" i="11" s="1"/>
  <c r="BT200" i="11" s="1"/>
  <c r="BW199" i="11"/>
  <c r="BW198" i="11"/>
  <c r="CO198" i="11" s="1"/>
  <c r="BT198" i="11" s="1"/>
  <c r="BW197" i="11"/>
  <c r="CO197" i="11" s="1"/>
  <c r="BT197" i="11" s="1"/>
  <c r="BW196" i="11"/>
  <c r="CO196" i="11" s="1"/>
  <c r="BT196" i="11" s="1"/>
  <c r="BW195" i="11"/>
  <c r="CO195" i="11" s="1"/>
  <c r="BT195" i="11" s="1"/>
  <c r="BW194" i="11"/>
  <c r="CO194" i="11" s="1"/>
  <c r="BT194" i="11" s="1"/>
  <c r="BW193" i="11"/>
  <c r="CO193" i="11" s="1"/>
  <c r="BT193" i="11" s="1"/>
  <c r="BW192" i="11"/>
  <c r="CO192" i="11" s="1"/>
  <c r="BT192" i="11" s="1"/>
  <c r="BW191" i="11"/>
  <c r="CO191" i="11" s="1"/>
  <c r="BT191" i="11" s="1"/>
  <c r="BW190" i="11"/>
  <c r="CO190" i="11" s="1"/>
  <c r="BT190" i="11" s="1"/>
  <c r="BW189" i="11"/>
  <c r="CO189" i="11" s="1"/>
  <c r="BT189" i="11" s="1"/>
  <c r="BW188" i="11"/>
  <c r="CO188" i="11" s="1"/>
  <c r="BT188" i="11" s="1"/>
  <c r="BW187" i="11"/>
  <c r="CO187" i="11" s="1"/>
  <c r="BT187" i="11" s="1"/>
  <c r="BW186" i="11"/>
  <c r="CO186" i="11" s="1"/>
  <c r="BT186" i="11" s="1"/>
  <c r="BW185" i="11"/>
  <c r="CO185" i="11" s="1"/>
  <c r="BT185" i="11" s="1"/>
  <c r="BW184" i="11"/>
  <c r="CO184" i="11" s="1"/>
  <c r="BT184" i="11" s="1"/>
  <c r="BW183" i="11"/>
  <c r="CO183" i="11" s="1"/>
  <c r="BT183" i="11" s="1"/>
  <c r="BW181" i="11"/>
  <c r="CO181" i="11" s="1"/>
  <c r="BT181" i="11" s="1"/>
  <c r="BW180" i="11"/>
  <c r="CO180" i="11" s="1"/>
  <c r="BT180" i="11" s="1"/>
  <c r="BW179" i="11"/>
  <c r="CO179" i="11" s="1"/>
  <c r="BT179" i="11" s="1"/>
  <c r="BW178" i="11"/>
  <c r="CO178" i="11" s="1"/>
  <c r="BT178" i="11" s="1"/>
  <c r="BW177" i="11"/>
  <c r="CO177" i="11" s="1"/>
  <c r="BT177" i="11" s="1"/>
  <c r="BW176" i="11"/>
  <c r="CO176" i="11" s="1"/>
  <c r="BT176" i="11" s="1"/>
  <c r="BW175" i="11"/>
  <c r="CO175" i="11" s="1"/>
  <c r="BT175" i="11" s="1"/>
  <c r="BW174" i="11"/>
  <c r="CO174" i="11" s="1"/>
  <c r="BT174" i="11" s="1"/>
  <c r="BW173" i="11"/>
  <c r="CO173" i="11" s="1"/>
  <c r="BT173" i="11" s="1"/>
  <c r="BW172" i="11"/>
  <c r="CO172" i="11" s="1"/>
  <c r="BT172" i="11" s="1"/>
  <c r="BW171" i="11"/>
  <c r="CO171" i="11" s="1"/>
  <c r="BT171" i="11" s="1"/>
  <c r="BW170" i="11"/>
  <c r="CO170" i="11" s="1"/>
  <c r="BT170" i="11" s="1"/>
  <c r="BW169" i="11"/>
  <c r="CO169" i="11" s="1"/>
  <c r="BT169" i="11" s="1"/>
  <c r="BW168" i="11"/>
  <c r="CO168" i="11" s="1"/>
  <c r="BT168" i="11" s="1"/>
  <c r="BW164" i="11"/>
  <c r="CO164" i="11" s="1"/>
  <c r="BT164" i="11" s="1"/>
  <c r="BW163" i="11"/>
  <c r="CO163" i="11" s="1"/>
  <c r="BT163" i="11" s="1"/>
  <c r="BW162" i="11"/>
  <c r="CO162" i="11" s="1"/>
  <c r="BT162" i="11" s="1"/>
  <c r="BW161" i="11"/>
  <c r="CO161" i="11" s="1"/>
  <c r="BT161" i="11" s="1"/>
  <c r="BW160" i="11"/>
  <c r="CO160" i="11" s="1"/>
  <c r="BT160" i="11" s="1"/>
  <c r="BW159" i="11"/>
  <c r="CO159" i="11" s="1"/>
  <c r="BT159" i="11" s="1"/>
  <c r="BW158" i="11"/>
  <c r="CO158" i="11" s="1"/>
  <c r="BT158" i="11" s="1"/>
  <c r="BW156" i="11"/>
  <c r="CO156" i="11" s="1"/>
  <c r="BT156" i="11" s="1"/>
  <c r="BW155" i="11"/>
  <c r="CO155" i="11" s="1"/>
  <c r="BT155" i="11" s="1"/>
  <c r="BW154" i="11"/>
  <c r="CO154" i="11" s="1"/>
  <c r="BT154" i="11" s="1"/>
  <c r="BW153" i="11"/>
  <c r="CO153" i="11" s="1"/>
  <c r="BT153" i="11" s="1"/>
  <c r="BW152" i="11"/>
  <c r="CO152" i="11" s="1"/>
  <c r="BT152" i="11" s="1"/>
  <c r="BW151" i="11"/>
  <c r="CO151" i="11" s="1"/>
  <c r="BT151" i="11" s="1"/>
  <c r="BW150" i="11"/>
  <c r="CO150" i="11" s="1"/>
  <c r="BT150" i="11" s="1"/>
  <c r="BW149" i="11"/>
  <c r="CO149" i="11" s="1"/>
  <c r="BT149" i="11" s="1"/>
  <c r="BW148" i="11"/>
  <c r="CO148" i="11" s="1"/>
  <c r="BT148" i="11" s="1"/>
  <c r="BW147" i="11"/>
  <c r="CO147" i="11" s="1"/>
  <c r="BT147" i="11" s="1"/>
  <c r="BW144" i="11"/>
  <c r="CO144" i="11" s="1"/>
  <c r="BT144" i="11" s="1"/>
  <c r="BW143" i="11"/>
  <c r="CO143" i="11" s="1"/>
  <c r="BT143" i="11" s="1"/>
  <c r="BW142" i="11"/>
  <c r="CO142" i="11" s="1"/>
  <c r="BT142" i="11" s="1"/>
  <c r="BW141" i="11"/>
  <c r="CO141" i="11" s="1"/>
  <c r="BT141" i="11" s="1"/>
  <c r="BW140" i="11"/>
  <c r="CO140" i="11" s="1"/>
  <c r="BT140" i="11" s="1"/>
  <c r="BW138" i="11"/>
  <c r="CO138" i="11" s="1"/>
  <c r="BT138" i="11" s="1"/>
  <c r="BW137" i="11"/>
  <c r="CO137" i="11" s="1"/>
  <c r="BT137" i="11" s="1"/>
  <c r="BW136" i="11"/>
  <c r="CO136" i="11" s="1"/>
  <c r="BT136" i="11" s="1"/>
  <c r="BW135" i="11"/>
  <c r="CO135" i="11" s="1"/>
  <c r="BT135" i="11" s="1"/>
  <c r="BW134" i="11"/>
  <c r="CO134" i="11" s="1"/>
  <c r="BT134" i="11" s="1"/>
  <c r="BW133" i="11"/>
  <c r="CO133" i="11" s="1"/>
  <c r="BT133" i="11" s="1"/>
  <c r="BW132" i="11"/>
  <c r="CO132" i="11" s="1"/>
  <c r="BT132" i="11" s="1"/>
  <c r="BW131" i="11"/>
  <c r="CO131" i="11" s="1"/>
  <c r="BT131" i="11" s="1"/>
  <c r="BW130" i="11"/>
  <c r="CO130" i="11" s="1"/>
  <c r="BT130" i="11" s="1"/>
  <c r="BW129" i="11"/>
  <c r="CO129" i="11" s="1"/>
  <c r="BT129" i="11" s="1"/>
  <c r="BW127" i="11"/>
  <c r="CO127" i="11" s="1"/>
  <c r="BT127" i="11" s="1"/>
  <c r="BW126" i="11"/>
  <c r="CO126" i="11" s="1"/>
  <c r="BT126" i="11" s="1"/>
  <c r="BW125" i="11"/>
  <c r="CO125" i="11" s="1"/>
  <c r="BT125" i="11" s="1"/>
  <c r="BW124" i="11"/>
  <c r="CO124" i="11" s="1"/>
  <c r="BT124" i="11" s="1"/>
  <c r="BW123" i="11"/>
  <c r="CO123" i="11" s="1"/>
  <c r="BT123" i="11" s="1"/>
  <c r="BW122" i="11"/>
  <c r="CO122" i="11" s="1"/>
  <c r="BT122" i="11" s="1"/>
  <c r="BW121" i="11"/>
  <c r="CO121" i="11" s="1"/>
  <c r="BT121" i="11" s="1"/>
  <c r="BW120" i="11"/>
  <c r="CO120" i="11" s="1"/>
  <c r="BT120" i="11" s="1"/>
  <c r="BW119" i="11"/>
  <c r="CO119" i="11" s="1"/>
  <c r="BT119" i="11" s="1"/>
  <c r="BW118" i="11"/>
  <c r="CO118" i="11" s="1"/>
  <c r="BT118" i="11" s="1"/>
  <c r="BW117" i="11"/>
  <c r="CO117" i="11" s="1"/>
  <c r="BT117" i="11" s="1"/>
  <c r="BW116" i="11"/>
  <c r="CO116" i="11" s="1"/>
  <c r="BT116" i="11" s="1"/>
  <c r="BW115" i="11"/>
  <c r="CO115" i="11" s="1"/>
  <c r="BT115" i="11" s="1"/>
  <c r="BW114" i="11"/>
  <c r="CO114" i="11" s="1"/>
  <c r="BT114" i="11" s="1"/>
  <c r="BW113" i="11"/>
  <c r="CO113" i="11" s="1"/>
  <c r="BT113" i="11" s="1"/>
  <c r="BW112" i="11"/>
  <c r="CO112" i="11" s="1"/>
  <c r="BT112" i="11" s="1"/>
  <c r="BW111" i="11"/>
  <c r="CO111" i="11" s="1"/>
  <c r="BT111" i="11" s="1"/>
  <c r="BW110" i="11"/>
  <c r="CO110" i="11" s="1"/>
  <c r="BT110" i="11" s="1"/>
  <c r="BW109" i="11"/>
  <c r="CO109" i="11" s="1"/>
  <c r="BT109" i="11" s="1"/>
  <c r="BW108" i="11"/>
  <c r="CO108" i="11" s="1"/>
  <c r="BT108" i="11" s="1"/>
  <c r="BW107" i="11"/>
  <c r="CO107" i="11" s="1"/>
  <c r="BT107" i="11" s="1"/>
  <c r="BW106" i="11"/>
  <c r="CO106" i="11" s="1"/>
  <c r="BT106" i="11" s="1"/>
  <c r="BW105" i="11"/>
  <c r="CO105" i="11" s="1"/>
  <c r="BT105" i="11" s="1"/>
  <c r="BW104" i="11"/>
  <c r="CO104" i="11" s="1"/>
  <c r="BT104" i="11" s="1"/>
  <c r="BW103" i="11"/>
  <c r="CO103" i="11" s="1"/>
  <c r="BT103" i="11" s="1"/>
  <c r="BW102" i="11"/>
  <c r="CO102" i="11" s="1"/>
  <c r="BT102" i="11" s="1"/>
  <c r="BW101" i="11"/>
  <c r="CO101" i="11" s="1"/>
  <c r="BT101" i="11" s="1"/>
  <c r="BW100" i="11"/>
  <c r="CO100" i="11" s="1"/>
  <c r="BT100" i="11" s="1"/>
  <c r="BW99" i="11"/>
  <c r="CO99" i="11" s="1"/>
  <c r="BT99" i="11" s="1"/>
  <c r="BW97" i="11"/>
  <c r="CO97" i="11" s="1"/>
  <c r="BT97" i="11" s="1"/>
  <c r="BW96" i="11"/>
  <c r="CO96" i="11" s="1"/>
  <c r="BT96" i="11" s="1"/>
  <c r="BW95" i="11"/>
  <c r="CO95" i="11" s="1"/>
  <c r="BT95" i="11" s="1"/>
  <c r="BW94" i="11"/>
  <c r="CO94" i="11" s="1"/>
  <c r="BT94" i="11" s="1"/>
  <c r="BW93" i="11"/>
  <c r="CO93" i="11" s="1"/>
  <c r="BT93" i="11" s="1"/>
  <c r="BW92" i="11"/>
  <c r="CO92" i="11" s="1"/>
  <c r="BT92" i="11" s="1"/>
  <c r="BW91" i="11"/>
  <c r="CO91" i="11" s="1"/>
  <c r="BT91" i="11" s="1"/>
  <c r="BW90" i="11"/>
  <c r="CO90" i="11" s="1"/>
  <c r="BT90" i="11" s="1"/>
  <c r="BW89" i="11"/>
  <c r="CO89" i="11" s="1"/>
  <c r="BT89" i="11" s="1"/>
  <c r="BW88" i="11"/>
  <c r="CO88" i="11" s="1"/>
  <c r="BT88" i="11" s="1"/>
  <c r="BW87" i="11"/>
  <c r="CO87" i="11" s="1"/>
  <c r="BT87" i="11" s="1"/>
  <c r="BW86" i="11"/>
  <c r="CO86" i="11" s="1"/>
  <c r="BT86" i="11" s="1"/>
  <c r="BW85" i="11"/>
  <c r="CO85" i="11" s="1"/>
  <c r="BT85" i="11" s="1"/>
  <c r="BW84" i="11"/>
  <c r="CO84" i="11" s="1"/>
  <c r="BT84" i="11" s="1"/>
  <c r="BW83" i="11"/>
  <c r="CO83" i="11" s="1"/>
  <c r="BT83" i="11" s="1"/>
  <c r="BW82" i="11"/>
  <c r="CO82" i="11" s="1"/>
  <c r="BT82" i="11" s="1"/>
  <c r="BW81" i="11"/>
  <c r="CO81" i="11" s="1"/>
  <c r="BT81" i="11" s="1"/>
  <c r="BW80" i="11"/>
  <c r="CO80" i="11" s="1"/>
  <c r="BT80" i="11" s="1"/>
  <c r="BW79" i="11"/>
  <c r="CO79" i="11" s="1"/>
  <c r="BT79" i="11" s="1"/>
  <c r="BW76" i="11"/>
  <c r="CO76" i="11" s="1"/>
  <c r="BT76" i="11" s="1"/>
  <c r="BW75" i="11"/>
  <c r="CO75" i="11" s="1"/>
  <c r="BT75" i="11" s="1"/>
  <c r="BW74" i="11"/>
  <c r="CO74" i="11" s="1"/>
  <c r="BT74" i="11" s="1"/>
  <c r="BW71" i="11"/>
  <c r="CO71" i="11" s="1"/>
  <c r="BT71" i="11" s="1"/>
  <c r="BW70" i="11"/>
  <c r="CO70" i="11" s="1"/>
  <c r="BT70" i="11" s="1"/>
  <c r="BW69" i="11"/>
  <c r="CO69" i="11" s="1"/>
  <c r="BT69" i="11" s="1"/>
  <c r="BW68" i="11"/>
  <c r="CO68" i="11" s="1"/>
  <c r="BT68" i="11" s="1"/>
  <c r="BW67" i="11"/>
  <c r="CO67" i="11" s="1"/>
  <c r="BT67" i="11" s="1"/>
  <c r="BW66" i="11"/>
  <c r="CO66" i="11" s="1"/>
  <c r="BT66" i="11" s="1"/>
  <c r="BW65" i="11"/>
  <c r="CO65" i="11" s="1"/>
  <c r="BT65" i="11" s="1"/>
  <c r="BW64" i="11"/>
  <c r="CO64" i="11" s="1"/>
  <c r="BT64" i="11" s="1"/>
  <c r="BW63" i="11"/>
  <c r="CO63" i="11" s="1"/>
  <c r="BT63" i="11" s="1"/>
  <c r="BW62" i="11"/>
  <c r="CO62" i="11" s="1"/>
  <c r="BT62" i="11" s="1"/>
  <c r="BW61" i="11"/>
  <c r="CO61" i="11" s="1"/>
  <c r="BT61" i="11" s="1"/>
  <c r="BW60" i="11"/>
  <c r="CO60" i="11" s="1"/>
  <c r="BT60" i="11" s="1"/>
  <c r="BW59" i="11"/>
  <c r="CO59" i="11" s="1"/>
  <c r="BT59" i="11" s="1"/>
  <c r="BW58" i="11"/>
  <c r="CO58" i="11" s="1"/>
  <c r="BT58" i="11" s="1"/>
  <c r="BW57" i="11"/>
  <c r="CO57" i="11" s="1"/>
  <c r="BT57" i="11" s="1"/>
  <c r="BW56" i="11"/>
  <c r="CO56" i="11" s="1"/>
  <c r="BT56" i="11" s="1"/>
  <c r="BW55" i="11"/>
  <c r="CO55" i="11" s="1"/>
  <c r="BT55" i="11" s="1"/>
  <c r="BW52" i="11"/>
  <c r="CO52" i="11" s="1"/>
  <c r="BT52" i="11" s="1"/>
  <c r="BW51" i="11"/>
  <c r="CO51" i="11" s="1"/>
  <c r="BT51" i="11" s="1"/>
  <c r="BW50" i="11"/>
  <c r="CO50" i="11" s="1"/>
  <c r="BT50" i="11" s="1"/>
  <c r="BW49" i="11"/>
  <c r="CO49" i="11" s="1"/>
  <c r="BT49" i="11" s="1"/>
  <c r="BW48" i="11"/>
  <c r="CO48" i="11" s="1"/>
  <c r="BT48" i="11" s="1"/>
  <c r="BW47" i="11"/>
  <c r="CO47" i="11" s="1"/>
  <c r="BT47" i="11" s="1"/>
  <c r="BW46" i="11"/>
  <c r="CO46" i="11" s="1"/>
  <c r="BT46" i="11" s="1"/>
  <c r="BW45" i="11"/>
  <c r="CO45" i="11" s="1"/>
  <c r="BT45" i="11" s="1"/>
  <c r="BW44" i="11"/>
  <c r="CO44" i="11" s="1"/>
  <c r="BT44" i="11" s="1"/>
  <c r="BW43" i="11"/>
  <c r="CO43" i="11" s="1"/>
  <c r="BT43" i="11" s="1"/>
  <c r="BW42" i="11"/>
  <c r="CO42" i="11" s="1"/>
  <c r="BT42" i="11" s="1"/>
  <c r="BW41" i="11"/>
  <c r="CO41" i="11" s="1"/>
  <c r="BT41" i="11" s="1"/>
  <c r="BW40" i="11"/>
  <c r="CO40" i="11" s="1"/>
  <c r="BT40" i="11" s="1"/>
  <c r="BW39" i="11"/>
  <c r="CO39" i="11" s="1"/>
  <c r="BT39" i="11" s="1"/>
  <c r="BW38" i="11"/>
  <c r="CO38" i="11" s="1"/>
  <c r="BT38" i="11" s="1"/>
  <c r="BW37" i="11"/>
  <c r="CO37" i="11" s="1"/>
  <c r="BT37" i="11" s="1"/>
  <c r="BW36" i="11"/>
  <c r="CO36" i="11" s="1"/>
  <c r="BT36" i="11" s="1"/>
  <c r="BW35" i="11"/>
  <c r="CO35" i="11" s="1"/>
  <c r="BT35" i="11" s="1"/>
  <c r="BW34" i="11"/>
  <c r="CO34" i="11" s="1"/>
  <c r="BT34" i="11" s="1"/>
  <c r="BW33" i="11"/>
  <c r="CO33" i="11" s="1"/>
  <c r="BT33" i="11" s="1"/>
  <c r="BW31" i="11"/>
  <c r="CO31" i="11" s="1"/>
  <c r="BT31" i="11" s="1"/>
  <c r="BW30" i="11"/>
  <c r="CO30" i="11" s="1"/>
  <c r="BT30" i="11" s="1"/>
  <c r="BW29" i="11"/>
  <c r="CO29" i="11" s="1"/>
  <c r="BT29" i="11" s="1"/>
  <c r="BW28" i="11"/>
  <c r="CO28" i="11" s="1"/>
  <c r="BT28" i="11" s="1"/>
  <c r="BW27" i="11"/>
  <c r="CO27" i="11" s="1"/>
  <c r="BT27" i="11" s="1"/>
  <c r="BW26" i="11"/>
  <c r="CO26" i="11" s="1"/>
  <c r="BT26" i="11" s="1"/>
  <c r="BW25" i="11"/>
  <c r="CO25" i="11" s="1"/>
  <c r="BT25" i="11" s="1"/>
  <c r="BW24" i="11"/>
  <c r="CO24" i="11" s="1"/>
  <c r="BT24" i="11" s="1"/>
  <c r="BW23" i="11"/>
  <c r="CO23" i="11" s="1"/>
  <c r="BT23" i="11" s="1"/>
  <c r="BW22" i="11"/>
  <c r="CO22" i="11" s="1"/>
  <c r="BT22" i="11" s="1"/>
  <c r="BW21" i="11"/>
  <c r="CO21" i="11" s="1"/>
  <c r="BT21" i="11" s="1"/>
  <c r="BW20" i="11"/>
  <c r="CO20" i="11" s="1"/>
  <c r="BT20" i="11" s="1"/>
  <c r="BW19" i="11"/>
  <c r="CO19" i="11" s="1"/>
  <c r="BT19" i="11" s="1"/>
  <c r="BW18" i="11"/>
  <c r="CO18" i="11" s="1"/>
  <c r="BT18" i="11" s="1"/>
  <c r="BW17" i="11"/>
  <c r="CO17" i="11" s="1"/>
  <c r="BT17" i="11" s="1"/>
  <c r="BW16" i="11"/>
  <c r="CO16" i="11" s="1"/>
  <c r="BT16" i="11" s="1"/>
  <c r="BW15" i="11"/>
  <c r="CO15" i="11" s="1"/>
  <c r="BT15" i="11" s="1"/>
  <c r="BW14" i="11"/>
  <c r="BW13" i="11"/>
  <c r="CO13" i="11" s="1"/>
  <c r="BT13" i="11" s="1"/>
  <c r="BW12" i="11"/>
  <c r="CO12" i="11" s="1"/>
  <c r="BT12" i="11" s="1"/>
  <c r="BW11" i="11"/>
  <c r="CO11" i="11" s="1"/>
  <c r="BT11" i="11" s="1"/>
  <c r="BW10" i="11"/>
  <c r="CO10" i="11" s="1"/>
  <c r="BT10" i="11" s="1"/>
  <c r="BW9" i="11"/>
  <c r="CO9" i="11" s="1"/>
  <c r="BT9" i="11" s="1"/>
  <c r="BW8" i="11"/>
  <c r="CO8" i="11" s="1"/>
  <c r="BT8" i="11" s="1"/>
  <c r="BW7" i="11"/>
  <c r="CO7" i="11" s="1"/>
  <c r="BT7" i="11" s="1"/>
  <c r="BW6" i="11"/>
  <c r="CO6" i="11" s="1"/>
  <c r="BT6" i="11" s="1"/>
  <c r="CF251" i="11"/>
  <c r="CJ193" i="11"/>
  <c r="AT193" i="11" s="1"/>
  <c r="CH198" i="11"/>
  <c r="CI154" i="11"/>
  <c r="CA80" i="11"/>
  <c r="CE57" i="11"/>
  <c r="CD52" i="11"/>
  <c r="BI52" i="11" s="1"/>
  <c r="CL66" i="11"/>
  <c r="BZ18" i="11"/>
  <c r="BE18" i="11" s="1"/>
  <c r="CE34" i="11"/>
  <c r="AO34" i="11" s="1"/>
  <c r="N473" i="11"/>
  <c r="O473" i="11"/>
  <c r="P473" i="11"/>
  <c r="Q473" i="11"/>
  <c r="R473" i="11"/>
  <c r="T473" i="11"/>
  <c r="U473" i="11"/>
  <c r="V473" i="11"/>
  <c r="W473" i="11"/>
  <c r="X473" i="11"/>
  <c r="Y473" i="11"/>
  <c r="Z473" i="11"/>
  <c r="N132" i="11"/>
  <c r="O132" i="11"/>
  <c r="P132" i="11"/>
  <c r="Q132" i="11"/>
  <c r="S132" i="11"/>
  <c r="T132" i="11"/>
  <c r="U132" i="11"/>
  <c r="V132" i="11"/>
  <c r="W132" i="11"/>
  <c r="X132" i="11"/>
  <c r="Y132" i="11"/>
  <c r="N472" i="11"/>
  <c r="O472" i="11"/>
  <c r="P472" i="11"/>
  <c r="Q472" i="11"/>
  <c r="R472" i="11"/>
  <c r="T472" i="11"/>
  <c r="U472" i="11"/>
  <c r="V472" i="11"/>
  <c r="W472" i="11"/>
  <c r="X472" i="11"/>
  <c r="Y472" i="11"/>
  <c r="N471" i="11"/>
  <c r="O471" i="11"/>
  <c r="Q471" i="11"/>
  <c r="R471" i="11"/>
  <c r="S471" i="11"/>
  <c r="T471" i="11"/>
  <c r="U471" i="11"/>
  <c r="V471" i="11"/>
  <c r="W471" i="11"/>
  <c r="X471" i="11"/>
  <c r="Y471" i="11"/>
  <c r="Z471" i="11"/>
  <c r="N470" i="11"/>
  <c r="O470" i="11"/>
  <c r="P470" i="11"/>
  <c r="Q470" i="11"/>
  <c r="R470" i="11"/>
  <c r="S470" i="11"/>
  <c r="T470" i="11"/>
  <c r="U470" i="11"/>
  <c r="W470" i="11"/>
  <c r="X470" i="11"/>
  <c r="Y470" i="11"/>
  <c r="Z470" i="11"/>
  <c r="N469" i="11"/>
  <c r="O469" i="11"/>
  <c r="Q469" i="11"/>
  <c r="R469" i="11"/>
  <c r="S469" i="11"/>
  <c r="T469" i="11"/>
  <c r="U469" i="11"/>
  <c r="V469" i="11"/>
  <c r="W469" i="11"/>
  <c r="X469" i="11"/>
  <c r="Y469" i="11"/>
  <c r="Z469" i="11"/>
  <c r="P468" i="11"/>
  <c r="R468" i="11"/>
  <c r="S468" i="11"/>
  <c r="T468" i="11"/>
  <c r="U468" i="11"/>
  <c r="V468" i="11"/>
  <c r="W468" i="11"/>
  <c r="X468" i="11"/>
  <c r="Y468" i="11"/>
  <c r="Z468" i="11"/>
  <c r="N467" i="11"/>
  <c r="O467" i="11"/>
  <c r="R467" i="11"/>
  <c r="S467" i="11"/>
  <c r="T467" i="11"/>
  <c r="U467" i="11"/>
  <c r="V467" i="11"/>
  <c r="W467" i="11"/>
  <c r="X467" i="11"/>
  <c r="Y467" i="11"/>
  <c r="Z467" i="11"/>
  <c r="N466" i="11"/>
  <c r="P466" i="11"/>
  <c r="Q466" i="11"/>
  <c r="R466" i="11"/>
  <c r="T466" i="11"/>
  <c r="U466" i="11"/>
  <c r="V466" i="11"/>
  <c r="W466" i="11"/>
  <c r="X466" i="11"/>
  <c r="Y466" i="11"/>
  <c r="N465" i="11"/>
  <c r="O465" i="11"/>
  <c r="P465" i="11"/>
  <c r="Q465" i="11"/>
  <c r="S465" i="11"/>
  <c r="T465" i="11"/>
  <c r="U465" i="11"/>
  <c r="V465" i="11"/>
  <c r="W465" i="11"/>
  <c r="X465" i="11"/>
  <c r="Y465" i="11"/>
  <c r="Z465" i="11"/>
  <c r="N464" i="11"/>
  <c r="O464" i="11"/>
  <c r="P464" i="11"/>
  <c r="Q464" i="11"/>
  <c r="T464" i="11"/>
  <c r="U464" i="11"/>
  <c r="V464" i="11"/>
  <c r="W464" i="11"/>
  <c r="X464" i="11"/>
  <c r="Y464" i="11"/>
  <c r="Z464" i="11"/>
  <c r="N461" i="11"/>
  <c r="P461" i="11"/>
  <c r="Q461" i="11"/>
  <c r="R461" i="11"/>
  <c r="T461" i="11"/>
  <c r="U461" i="11"/>
  <c r="V461" i="11"/>
  <c r="W461" i="11"/>
  <c r="X461" i="11"/>
  <c r="Y461" i="11"/>
  <c r="Z461" i="11"/>
  <c r="N463" i="11"/>
  <c r="O463" i="11"/>
  <c r="P463" i="11"/>
  <c r="Q463" i="11"/>
  <c r="R463" i="11"/>
  <c r="S463" i="11"/>
  <c r="T463" i="11"/>
  <c r="V463" i="11"/>
  <c r="W463" i="11"/>
  <c r="X463" i="11"/>
  <c r="Y463" i="11"/>
  <c r="Z463" i="11"/>
  <c r="N462" i="11"/>
  <c r="O462" i="11"/>
  <c r="P462" i="11"/>
  <c r="Q462" i="11"/>
  <c r="R462" i="11"/>
  <c r="S462" i="11"/>
  <c r="T462" i="11"/>
  <c r="V462" i="11"/>
  <c r="W462" i="11"/>
  <c r="X462" i="11"/>
  <c r="Y462" i="11"/>
  <c r="N460" i="11"/>
  <c r="O460" i="11"/>
  <c r="P460" i="11"/>
  <c r="R460" i="11"/>
  <c r="S460" i="11"/>
  <c r="T460" i="11"/>
  <c r="U460" i="11"/>
  <c r="V460" i="11"/>
  <c r="W460" i="11"/>
  <c r="X460" i="11"/>
  <c r="Y460" i="11"/>
  <c r="Z460" i="11"/>
  <c r="N459" i="11"/>
  <c r="O459" i="11"/>
  <c r="P459" i="11"/>
  <c r="R459" i="11"/>
  <c r="S459" i="11"/>
  <c r="T459" i="11"/>
  <c r="U459" i="11"/>
  <c r="V459" i="11"/>
  <c r="W459" i="11"/>
  <c r="X459" i="11"/>
  <c r="Y459" i="11"/>
  <c r="Z459" i="11"/>
  <c r="N458" i="11"/>
  <c r="O458" i="11"/>
  <c r="P458" i="11"/>
  <c r="Q458" i="11"/>
  <c r="R458" i="11"/>
  <c r="T458" i="11"/>
  <c r="U458" i="11"/>
  <c r="V458" i="11"/>
  <c r="W458" i="11"/>
  <c r="X458" i="11"/>
  <c r="Y458" i="11"/>
  <c r="Z458" i="11"/>
  <c r="N457" i="11"/>
  <c r="O457" i="11"/>
  <c r="P457" i="11"/>
  <c r="Q457" i="11"/>
  <c r="R457" i="11"/>
  <c r="T457" i="11"/>
  <c r="U457" i="11"/>
  <c r="V457" i="11"/>
  <c r="W457" i="11"/>
  <c r="X457" i="11"/>
  <c r="Y457" i="11"/>
  <c r="N456" i="11"/>
  <c r="O456" i="11"/>
  <c r="P456" i="11"/>
  <c r="Q456" i="11"/>
  <c r="R456" i="11"/>
  <c r="T456" i="11"/>
  <c r="U456" i="11"/>
  <c r="V456" i="11"/>
  <c r="W456" i="11"/>
  <c r="X456" i="11"/>
  <c r="Y456" i="11"/>
  <c r="Z456" i="11"/>
  <c r="N453" i="11"/>
  <c r="O453" i="11"/>
  <c r="P453" i="11"/>
  <c r="Q453" i="11"/>
  <c r="R453" i="11"/>
  <c r="T453" i="11"/>
  <c r="U453" i="11"/>
  <c r="V453" i="11"/>
  <c r="W453" i="11"/>
  <c r="X453" i="11"/>
  <c r="Y453" i="11"/>
  <c r="Z453" i="11"/>
  <c r="O454" i="11"/>
  <c r="Q454" i="11"/>
  <c r="R454" i="11"/>
  <c r="T454" i="11"/>
  <c r="U454" i="11"/>
  <c r="V454" i="11"/>
  <c r="W454" i="11"/>
  <c r="X454" i="11"/>
  <c r="Y454" i="11"/>
  <c r="Z454" i="11"/>
  <c r="N455" i="11"/>
  <c r="O455" i="11"/>
  <c r="P455" i="11"/>
  <c r="Q455" i="11"/>
  <c r="R455" i="11"/>
  <c r="S455" i="11"/>
  <c r="T455" i="11"/>
  <c r="U455" i="11"/>
  <c r="V455" i="11"/>
  <c r="W455" i="11"/>
  <c r="X455" i="11"/>
  <c r="Y455" i="11"/>
  <c r="Z455" i="11"/>
  <c r="N446" i="11"/>
  <c r="O446" i="11"/>
  <c r="R446" i="11"/>
  <c r="S446" i="11"/>
  <c r="T446" i="11"/>
  <c r="U446" i="11"/>
  <c r="V446" i="11"/>
  <c r="W446" i="11"/>
  <c r="X446" i="11"/>
  <c r="Y446" i="11"/>
  <c r="Z446" i="11"/>
  <c r="N445" i="11"/>
  <c r="R445" i="11"/>
  <c r="S445" i="11"/>
  <c r="T445" i="11"/>
  <c r="U445" i="11"/>
  <c r="V445" i="11"/>
  <c r="W445" i="11"/>
  <c r="X445" i="11"/>
  <c r="Y445" i="11"/>
  <c r="N452" i="11"/>
  <c r="O452" i="11"/>
  <c r="P452" i="11"/>
  <c r="Q452" i="11"/>
  <c r="R452" i="11"/>
  <c r="T452" i="11"/>
  <c r="U452" i="11"/>
  <c r="W452" i="11"/>
  <c r="X452" i="11"/>
  <c r="Y452" i="11"/>
  <c r="N451" i="11"/>
  <c r="P451" i="11"/>
  <c r="Q451" i="11"/>
  <c r="R451" i="11"/>
  <c r="T451" i="11"/>
  <c r="U451" i="11"/>
  <c r="V451" i="11"/>
  <c r="W451" i="11"/>
  <c r="X451" i="11"/>
  <c r="Y451" i="11"/>
  <c r="Z451" i="11"/>
  <c r="O444" i="11"/>
  <c r="P444" i="11"/>
  <c r="S444" i="11"/>
  <c r="T444" i="11"/>
  <c r="U444" i="11"/>
  <c r="V444" i="11"/>
  <c r="W444" i="11"/>
  <c r="X444" i="11"/>
  <c r="Y444" i="11"/>
  <c r="N450" i="11"/>
  <c r="R450" i="11"/>
  <c r="S450" i="11"/>
  <c r="T450" i="11"/>
  <c r="U450" i="11"/>
  <c r="W450" i="11"/>
  <c r="X450" i="11"/>
  <c r="Y450" i="11"/>
  <c r="Z450" i="11"/>
  <c r="N449" i="11"/>
  <c r="O449" i="11"/>
  <c r="P449" i="11"/>
  <c r="Q449" i="11"/>
  <c r="R449" i="11"/>
  <c r="S449" i="11"/>
  <c r="U449" i="11"/>
  <c r="V449" i="11"/>
  <c r="W449" i="11"/>
  <c r="X449" i="11"/>
  <c r="Y449" i="11"/>
  <c r="Z449" i="11"/>
  <c r="N448" i="11"/>
  <c r="O448" i="11"/>
  <c r="P448" i="11"/>
  <c r="Q448" i="11"/>
  <c r="R448" i="11"/>
  <c r="S448" i="11"/>
  <c r="U448" i="11"/>
  <c r="V448" i="11"/>
  <c r="W448" i="11"/>
  <c r="X448" i="11"/>
  <c r="Y448" i="11"/>
  <c r="Z448" i="11"/>
  <c r="N447" i="11"/>
  <c r="O447" i="11"/>
  <c r="P447" i="11"/>
  <c r="Q447" i="11"/>
  <c r="R447" i="11"/>
  <c r="S447" i="11"/>
  <c r="T447" i="11"/>
  <c r="U447" i="11"/>
  <c r="W447" i="11"/>
  <c r="X447" i="11"/>
  <c r="Y447" i="11"/>
  <c r="Z447" i="11"/>
  <c r="N430" i="11"/>
  <c r="O430" i="11"/>
  <c r="Q430" i="11"/>
  <c r="R430" i="11"/>
  <c r="S430" i="11"/>
  <c r="U430" i="11"/>
  <c r="V430" i="11"/>
  <c r="W430" i="11"/>
  <c r="X430" i="11"/>
  <c r="Y430" i="11"/>
  <c r="Z430" i="11"/>
  <c r="N443" i="11"/>
  <c r="O443" i="11"/>
  <c r="P443" i="11"/>
  <c r="Q443" i="11"/>
  <c r="S443" i="11"/>
  <c r="T443" i="11"/>
  <c r="U443" i="11"/>
  <c r="V443" i="11"/>
  <c r="W443" i="11"/>
  <c r="X443" i="11"/>
  <c r="Y443" i="11"/>
  <c r="Z443" i="11"/>
  <c r="N442" i="11"/>
  <c r="R442" i="11"/>
  <c r="S442" i="11"/>
  <c r="T442" i="11"/>
  <c r="U442" i="11"/>
  <c r="V442" i="11"/>
  <c r="W442" i="11"/>
  <c r="X442" i="11"/>
  <c r="Y442" i="11"/>
  <c r="Z442" i="11"/>
  <c r="N441" i="11"/>
  <c r="O441" i="11"/>
  <c r="P441" i="11"/>
  <c r="Q441" i="11"/>
  <c r="R441" i="11"/>
  <c r="S441" i="11"/>
  <c r="U441" i="11"/>
  <c r="V441" i="11"/>
  <c r="W441" i="11"/>
  <c r="X441" i="11"/>
  <c r="Y441" i="11"/>
  <c r="N440" i="11"/>
  <c r="O440" i="11"/>
  <c r="P440" i="11"/>
  <c r="Q440" i="11"/>
  <c r="R440" i="11"/>
  <c r="S440" i="11"/>
  <c r="T440" i="11"/>
  <c r="U440" i="11"/>
  <c r="V440" i="11"/>
  <c r="X440" i="11"/>
  <c r="Y440" i="11"/>
  <c r="Z440" i="11"/>
  <c r="Q439" i="11"/>
  <c r="R439" i="11"/>
  <c r="S439" i="11"/>
  <c r="T439" i="11"/>
  <c r="U439" i="11"/>
  <c r="V439" i="11"/>
  <c r="W439" i="11"/>
  <c r="X439" i="11"/>
  <c r="Y439" i="11"/>
  <c r="Z439" i="11"/>
  <c r="N438" i="11"/>
  <c r="O438" i="11"/>
  <c r="P438" i="11"/>
  <c r="Q438" i="11"/>
  <c r="S438" i="11"/>
  <c r="T438" i="11"/>
  <c r="U438" i="11"/>
  <c r="W438" i="11"/>
  <c r="X438" i="11"/>
  <c r="Y438" i="11"/>
  <c r="Z438" i="11"/>
  <c r="N437" i="11"/>
  <c r="O437" i="11"/>
  <c r="P437" i="11"/>
  <c r="Q437" i="11"/>
  <c r="S437" i="11"/>
  <c r="T437" i="11"/>
  <c r="U437" i="11"/>
  <c r="V437" i="11"/>
  <c r="W437" i="11"/>
  <c r="X437" i="11"/>
  <c r="Y437" i="11"/>
  <c r="N436" i="11"/>
  <c r="O436" i="11"/>
  <c r="P436" i="11"/>
  <c r="R436" i="11"/>
  <c r="S436" i="11"/>
  <c r="T436" i="11"/>
  <c r="U436" i="11"/>
  <c r="V436" i="11"/>
  <c r="W436" i="11"/>
  <c r="X436" i="11"/>
  <c r="Y436" i="11"/>
  <c r="Z436" i="11"/>
  <c r="N435" i="11"/>
  <c r="O435" i="11"/>
  <c r="P435" i="11"/>
  <c r="Q435" i="11"/>
  <c r="R435" i="11"/>
  <c r="S435" i="11"/>
  <c r="U435" i="11"/>
  <c r="V435" i="11"/>
  <c r="W435" i="11"/>
  <c r="X435" i="11"/>
  <c r="Y435" i="11"/>
  <c r="Z435" i="11"/>
  <c r="N434" i="11"/>
  <c r="O434" i="11"/>
  <c r="P434" i="11"/>
  <c r="Q434" i="11"/>
  <c r="T434" i="11"/>
  <c r="U434" i="11"/>
  <c r="V434" i="11"/>
  <c r="W434" i="11"/>
  <c r="X434" i="11"/>
  <c r="Y434" i="11"/>
  <c r="O428" i="11"/>
  <c r="R428" i="11"/>
  <c r="S428" i="11"/>
  <c r="T428" i="11"/>
  <c r="U428" i="11"/>
  <c r="V428" i="11"/>
  <c r="W428" i="11"/>
  <c r="X428" i="11"/>
  <c r="Y428" i="11"/>
  <c r="Z428" i="11"/>
  <c r="N433" i="11"/>
  <c r="O433" i="11"/>
  <c r="P433" i="11"/>
  <c r="Q433" i="11"/>
  <c r="R433" i="11"/>
  <c r="S433" i="11"/>
  <c r="U433" i="11"/>
  <c r="V433" i="11"/>
  <c r="W433" i="11"/>
  <c r="X433" i="11"/>
  <c r="Y433" i="11"/>
  <c r="N432" i="11"/>
  <c r="O432" i="11"/>
  <c r="P432" i="11"/>
  <c r="Q432" i="11"/>
  <c r="R432" i="11"/>
  <c r="S432" i="11"/>
  <c r="U432" i="11"/>
  <c r="V432" i="11"/>
  <c r="W432" i="11"/>
  <c r="X432" i="11"/>
  <c r="Y432" i="11"/>
  <c r="Z432" i="11"/>
  <c r="N431" i="11"/>
  <c r="O431" i="11"/>
  <c r="Q431" i="11"/>
  <c r="S431" i="11"/>
  <c r="T431" i="11"/>
  <c r="U431" i="11"/>
  <c r="V431" i="11"/>
  <c r="W431" i="11"/>
  <c r="X431" i="11"/>
  <c r="Y431" i="11"/>
  <c r="Z431" i="11"/>
  <c r="N425" i="11"/>
  <c r="O425" i="11"/>
  <c r="P425" i="11"/>
  <c r="Q425" i="11"/>
  <c r="R425" i="11"/>
  <c r="S425" i="11"/>
  <c r="T425" i="11"/>
  <c r="V425" i="11"/>
  <c r="W425" i="11"/>
  <c r="X425" i="11"/>
  <c r="Y425" i="11"/>
  <c r="Z425" i="11"/>
  <c r="N429" i="11"/>
  <c r="O429" i="11"/>
  <c r="P429" i="11"/>
  <c r="Q429" i="11"/>
  <c r="T429" i="11"/>
  <c r="U429" i="11"/>
  <c r="V429" i="11"/>
  <c r="W429" i="11"/>
  <c r="X429" i="11"/>
  <c r="Y429" i="11"/>
  <c r="Z429" i="11"/>
  <c r="N427" i="11"/>
  <c r="O427" i="11"/>
  <c r="P427" i="11"/>
  <c r="Q427" i="11"/>
  <c r="R427" i="11"/>
  <c r="S427" i="11"/>
  <c r="T427" i="11"/>
  <c r="V427" i="11"/>
  <c r="W427" i="11"/>
  <c r="X427" i="11"/>
  <c r="Y427" i="11"/>
  <c r="Z427" i="11"/>
  <c r="N426" i="11"/>
  <c r="O426" i="11"/>
  <c r="P426" i="11"/>
  <c r="Q426" i="11"/>
  <c r="R426" i="11"/>
  <c r="S426" i="11"/>
  <c r="T426" i="11"/>
  <c r="V426" i="11"/>
  <c r="W426" i="11"/>
  <c r="X426" i="11"/>
  <c r="Y426" i="11"/>
  <c r="Z426" i="11"/>
  <c r="O420" i="11"/>
  <c r="P420" i="11"/>
  <c r="Q420" i="11"/>
  <c r="S420" i="11"/>
  <c r="U420" i="11"/>
  <c r="V420" i="11"/>
  <c r="W420" i="11"/>
  <c r="X420" i="11"/>
  <c r="Y420" i="11"/>
  <c r="N424" i="11"/>
  <c r="O424" i="11"/>
  <c r="P424" i="11"/>
  <c r="R424" i="11"/>
  <c r="T424" i="11"/>
  <c r="U424" i="11"/>
  <c r="V424" i="11"/>
  <c r="W424" i="11"/>
  <c r="X424" i="11"/>
  <c r="Y424" i="11"/>
  <c r="Z424" i="11"/>
  <c r="O423" i="11"/>
  <c r="P423" i="11"/>
  <c r="Q423" i="11"/>
  <c r="R423" i="11"/>
  <c r="S423" i="11"/>
  <c r="T423" i="11"/>
  <c r="V423" i="11"/>
  <c r="W423" i="11"/>
  <c r="X423" i="11"/>
  <c r="Y423" i="11"/>
  <c r="Z423" i="11"/>
  <c r="N416" i="11"/>
  <c r="O416" i="11"/>
  <c r="P416" i="11"/>
  <c r="S416" i="11"/>
  <c r="T416" i="11"/>
  <c r="U416" i="11"/>
  <c r="V416" i="11"/>
  <c r="W416" i="11"/>
  <c r="X416" i="11"/>
  <c r="Y416" i="11"/>
  <c r="Z416" i="11"/>
  <c r="N422" i="11"/>
  <c r="O422" i="11"/>
  <c r="P422" i="11"/>
  <c r="Q422" i="11"/>
  <c r="R422" i="11"/>
  <c r="S422" i="11"/>
  <c r="U422" i="11"/>
  <c r="W422" i="11"/>
  <c r="X422" i="11"/>
  <c r="Y422" i="11"/>
  <c r="N421" i="11"/>
  <c r="O421" i="11"/>
  <c r="P421" i="11"/>
  <c r="Q421" i="11"/>
  <c r="R421" i="11"/>
  <c r="S421" i="11"/>
  <c r="U421" i="11"/>
  <c r="V421" i="11"/>
  <c r="W421" i="11"/>
  <c r="X421" i="11"/>
  <c r="Y421" i="11"/>
  <c r="N413" i="11"/>
  <c r="O413" i="11"/>
  <c r="P413" i="11"/>
  <c r="Q413" i="11"/>
  <c r="S413" i="11"/>
  <c r="T413" i="11"/>
  <c r="U413" i="11"/>
  <c r="V413" i="11"/>
  <c r="W413" i="11"/>
  <c r="X413" i="11"/>
  <c r="Y413" i="11"/>
  <c r="N415" i="11"/>
  <c r="O415" i="11"/>
  <c r="P415" i="11"/>
  <c r="Q415" i="11"/>
  <c r="R415" i="11"/>
  <c r="S415" i="11"/>
  <c r="T415" i="11"/>
  <c r="U415" i="11"/>
  <c r="W415" i="11"/>
  <c r="X415" i="11"/>
  <c r="Y415" i="11"/>
  <c r="Z415" i="11"/>
  <c r="N414" i="11"/>
  <c r="O414" i="11"/>
  <c r="P414" i="11"/>
  <c r="T414" i="11"/>
  <c r="U414" i="11"/>
  <c r="W414" i="11"/>
  <c r="X414" i="11"/>
  <c r="Y414" i="11"/>
  <c r="Z414" i="11"/>
  <c r="N419" i="11"/>
  <c r="O419" i="11"/>
  <c r="P419" i="11"/>
  <c r="Q419" i="11"/>
  <c r="R419" i="11"/>
  <c r="S419" i="11"/>
  <c r="T419" i="11"/>
  <c r="V419" i="11"/>
  <c r="W419" i="11"/>
  <c r="X419" i="11"/>
  <c r="Y419" i="11"/>
  <c r="Z419" i="11"/>
  <c r="N418" i="11"/>
  <c r="O418" i="11"/>
  <c r="P418" i="11"/>
  <c r="Q418" i="11"/>
  <c r="R418" i="11"/>
  <c r="S418" i="11"/>
  <c r="T418" i="11"/>
  <c r="V418" i="11"/>
  <c r="W418" i="11"/>
  <c r="X418" i="11"/>
  <c r="Y418" i="11"/>
  <c r="Z418" i="11"/>
  <c r="N417" i="11"/>
  <c r="O417" i="11"/>
  <c r="R417" i="11"/>
  <c r="S417" i="11"/>
  <c r="U417" i="11"/>
  <c r="W417" i="11"/>
  <c r="X417" i="11"/>
  <c r="Y417" i="11"/>
  <c r="Z417" i="11"/>
  <c r="N412" i="11"/>
  <c r="O412" i="11"/>
  <c r="S412" i="11"/>
  <c r="T412" i="11"/>
  <c r="U412" i="11"/>
  <c r="V412" i="11"/>
  <c r="W412" i="11"/>
  <c r="X412" i="11"/>
  <c r="Y412" i="11"/>
  <c r="Z412" i="11"/>
  <c r="N411" i="11"/>
  <c r="O411" i="11"/>
  <c r="P411" i="11"/>
  <c r="Q411" i="11"/>
  <c r="R411" i="11"/>
  <c r="S411" i="11"/>
  <c r="T411" i="11"/>
  <c r="W411" i="11"/>
  <c r="X411" i="11"/>
  <c r="Y411" i="11"/>
  <c r="Z411" i="11"/>
  <c r="N399" i="11"/>
  <c r="O399" i="11"/>
  <c r="P399" i="11"/>
  <c r="Q399" i="11"/>
  <c r="S399" i="11"/>
  <c r="U399" i="11"/>
  <c r="W399" i="11"/>
  <c r="X399" i="11"/>
  <c r="Y399" i="11"/>
  <c r="Z399" i="11"/>
  <c r="N410" i="11"/>
  <c r="P410" i="11"/>
  <c r="Q410" i="11"/>
  <c r="R410" i="11"/>
  <c r="T410" i="11"/>
  <c r="U410" i="11"/>
  <c r="V410" i="11"/>
  <c r="W410" i="11"/>
  <c r="X410" i="11"/>
  <c r="Y410" i="11"/>
  <c r="Z410" i="11"/>
  <c r="N394" i="11"/>
  <c r="O394" i="11"/>
  <c r="P394" i="11"/>
  <c r="Q394" i="11"/>
  <c r="R394" i="11"/>
  <c r="S394" i="11"/>
  <c r="T394" i="11"/>
  <c r="U394" i="11"/>
  <c r="V394" i="11"/>
  <c r="X394" i="11"/>
  <c r="Y394" i="11"/>
  <c r="N409" i="11"/>
  <c r="O409" i="11"/>
  <c r="P409" i="11"/>
  <c r="S409" i="11"/>
  <c r="T409" i="11"/>
  <c r="U409" i="11"/>
  <c r="W409" i="11"/>
  <c r="X409" i="11"/>
  <c r="Y409" i="11"/>
  <c r="N402" i="11"/>
  <c r="O402" i="11"/>
  <c r="P402" i="11"/>
  <c r="Q402" i="11"/>
  <c r="R402" i="11"/>
  <c r="S402" i="11"/>
  <c r="T402" i="11"/>
  <c r="V402" i="11"/>
  <c r="W402" i="11"/>
  <c r="X402" i="11"/>
  <c r="Y402" i="11"/>
  <c r="Z402" i="11"/>
  <c r="N408" i="11"/>
  <c r="O408" i="11"/>
  <c r="P408" i="11"/>
  <c r="Q408" i="11"/>
  <c r="S408" i="11"/>
  <c r="T408" i="11"/>
  <c r="U408" i="11"/>
  <c r="W408" i="11"/>
  <c r="X408" i="11"/>
  <c r="Y408" i="11"/>
  <c r="Z408" i="11"/>
  <c r="N407" i="11"/>
  <c r="Q407" i="11"/>
  <c r="R407" i="11"/>
  <c r="T407" i="11"/>
  <c r="U407" i="11"/>
  <c r="V407" i="11"/>
  <c r="W407" i="11"/>
  <c r="X407" i="11"/>
  <c r="Y407" i="11"/>
  <c r="Z407" i="11"/>
  <c r="S406" i="11"/>
  <c r="T406" i="11"/>
  <c r="U406" i="11"/>
  <c r="V406" i="11"/>
  <c r="W406" i="11"/>
  <c r="X406" i="11"/>
  <c r="Y406" i="11"/>
  <c r="Z406" i="11"/>
  <c r="N405" i="11"/>
  <c r="O405" i="11"/>
  <c r="P405" i="11"/>
  <c r="Q405" i="11"/>
  <c r="R405" i="11"/>
  <c r="T405" i="11"/>
  <c r="U405" i="11"/>
  <c r="W405" i="11"/>
  <c r="X405" i="11"/>
  <c r="Y405" i="11"/>
  <c r="Z405" i="11"/>
  <c r="N391" i="11"/>
  <c r="O391" i="11"/>
  <c r="P391" i="11"/>
  <c r="Q391" i="11"/>
  <c r="S391" i="11"/>
  <c r="T391" i="11"/>
  <c r="V391" i="11"/>
  <c r="W391" i="11"/>
  <c r="X391" i="11"/>
  <c r="Y391" i="11"/>
  <c r="Z391" i="11"/>
  <c r="N404" i="11"/>
  <c r="O404" i="11"/>
  <c r="P404" i="11"/>
  <c r="Q404" i="11"/>
  <c r="R404" i="11"/>
  <c r="S404" i="11"/>
  <c r="T404" i="11"/>
  <c r="V404" i="11"/>
  <c r="W404" i="11"/>
  <c r="X404" i="11"/>
  <c r="Y404" i="11"/>
  <c r="Z404" i="11"/>
  <c r="N403" i="11"/>
  <c r="O403" i="11"/>
  <c r="P403" i="11"/>
  <c r="Q403" i="11"/>
  <c r="R403" i="11"/>
  <c r="S403" i="11"/>
  <c r="T403" i="11"/>
  <c r="V403" i="11"/>
  <c r="W403" i="11"/>
  <c r="X403" i="11"/>
  <c r="Y403" i="11"/>
  <c r="Z403" i="11"/>
  <c r="N389" i="11"/>
  <c r="O389" i="11"/>
  <c r="P389" i="11"/>
  <c r="Q389" i="11"/>
  <c r="R389" i="11"/>
  <c r="S389" i="11"/>
  <c r="U389" i="11"/>
  <c r="V389" i="11"/>
  <c r="W389" i="11"/>
  <c r="X389" i="11"/>
  <c r="Y389" i="11"/>
  <c r="N401" i="11"/>
  <c r="P401" i="11"/>
  <c r="Q401" i="11"/>
  <c r="S401" i="11"/>
  <c r="T401" i="11"/>
  <c r="U401" i="11"/>
  <c r="W401" i="11"/>
  <c r="X401" i="11"/>
  <c r="Y401" i="11"/>
  <c r="N400" i="11"/>
  <c r="O400" i="11"/>
  <c r="Q400" i="11"/>
  <c r="R400" i="11"/>
  <c r="S400" i="11"/>
  <c r="T400" i="11"/>
  <c r="V400" i="11"/>
  <c r="W400" i="11"/>
  <c r="X400" i="11"/>
  <c r="Y400" i="11"/>
  <c r="Z400" i="11"/>
  <c r="O398" i="11"/>
  <c r="P398" i="11"/>
  <c r="Q398" i="11"/>
  <c r="R398" i="11"/>
  <c r="S398" i="11"/>
  <c r="T398" i="11"/>
  <c r="U398" i="11"/>
  <c r="V398" i="11"/>
  <c r="W398" i="11"/>
  <c r="X398" i="11"/>
  <c r="Y398" i="11"/>
  <c r="Z398" i="11"/>
  <c r="Q397" i="11"/>
  <c r="S397" i="11"/>
  <c r="T397" i="11"/>
  <c r="U397" i="11"/>
  <c r="V397" i="11"/>
  <c r="W397" i="11"/>
  <c r="X397" i="11"/>
  <c r="Y397" i="11"/>
  <c r="N396" i="11"/>
  <c r="O396" i="11"/>
  <c r="P396" i="11"/>
  <c r="Q396" i="11"/>
  <c r="R396" i="11"/>
  <c r="S396" i="11"/>
  <c r="T396" i="11"/>
  <c r="U396" i="11"/>
  <c r="W396" i="11"/>
  <c r="X396" i="11"/>
  <c r="Y396" i="11"/>
  <c r="Z396" i="11"/>
  <c r="N395" i="11"/>
  <c r="O395" i="11"/>
  <c r="P395" i="11"/>
  <c r="Q395" i="11"/>
  <c r="R395" i="11"/>
  <c r="S395" i="11"/>
  <c r="T395" i="11"/>
  <c r="U395" i="11"/>
  <c r="W395" i="11"/>
  <c r="X395" i="11"/>
  <c r="Y395" i="11"/>
  <c r="N393" i="11"/>
  <c r="O393" i="11"/>
  <c r="P393" i="11"/>
  <c r="Q393" i="11"/>
  <c r="R393" i="11"/>
  <c r="S393" i="11"/>
  <c r="T393" i="11"/>
  <c r="U393" i="11"/>
  <c r="V393" i="11"/>
  <c r="W393" i="11"/>
  <c r="Y393" i="11"/>
  <c r="Z393" i="11"/>
  <c r="N392" i="11"/>
  <c r="O392" i="11"/>
  <c r="P392" i="11"/>
  <c r="Q392" i="11"/>
  <c r="R392" i="11"/>
  <c r="S392" i="11"/>
  <c r="W392" i="11"/>
  <c r="X392" i="11"/>
  <c r="Y392" i="11"/>
  <c r="Z392" i="11"/>
  <c r="N390" i="11"/>
  <c r="O390" i="11"/>
  <c r="P390" i="11"/>
  <c r="Q390" i="11"/>
  <c r="R390" i="11"/>
  <c r="U390" i="11"/>
  <c r="V390" i="11"/>
  <c r="W390" i="11"/>
  <c r="X390" i="11"/>
  <c r="Y390" i="11"/>
  <c r="Z390" i="11"/>
  <c r="N386" i="11"/>
  <c r="O386" i="11"/>
  <c r="P386" i="11"/>
  <c r="Q386" i="11"/>
  <c r="S386" i="11"/>
  <c r="U386" i="11"/>
  <c r="V386" i="11"/>
  <c r="W386" i="11"/>
  <c r="X386" i="11"/>
  <c r="Y386" i="11"/>
  <c r="Z386" i="11"/>
  <c r="N64" i="11"/>
  <c r="Q64" i="11"/>
  <c r="S64" i="11"/>
  <c r="T64" i="11"/>
  <c r="U64" i="11"/>
  <c r="W64" i="11"/>
  <c r="Y64" i="11"/>
  <c r="N62" i="11"/>
  <c r="O62" i="11"/>
  <c r="P62" i="11"/>
  <c r="Q62" i="11"/>
  <c r="U62" i="11"/>
  <c r="N65" i="11"/>
  <c r="O65" i="11"/>
  <c r="P65" i="11"/>
  <c r="R65" i="11"/>
  <c r="S65" i="11"/>
  <c r="T65" i="11"/>
  <c r="U65" i="11"/>
  <c r="V65" i="11"/>
  <c r="W65" i="11"/>
  <c r="Y65" i="11"/>
  <c r="N388" i="11"/>
  <c r="O388" i="11"/>
  <c r="P388" i="11"/>
  <c r="Q388" i="11"/>
  <c r="R388" i="11"/>
  <c r="S388" i="11"/>
  <c r="T388" i="11"/>
  <c r="W388" i="11"/>
  <c r="X388" i="11"/>
  <c r="Y388" i="11"/>
  <c r="N387" i="11"/>
  <c r="O387" i="11"/>
  <c r="P387" i="11"/>
  <c r="Q387" i="11"/>
  <c r="R387" i="11"/>
  <c r="S387" i="11"/>
  <c r="U387" i="11"/>
  <c r="V387" i="11"/>
  <c r="W387" i="11"/>
  <c r="X387" i="11"/>
  <c r="Y387" i="11"/>
  <c r="Z387" i="11"/>
  <c r="N385" i="11"/>
  <c r="O385" i="11"/>
  <c r="P385" i="11"/>
  <c r="Q385" i="11"/>
  <c r="S385" i="11"/>
  <c r="U385" i="11"/>
  <c r="V385" i="11"/>
  <c r="W385" i="11"/>
  <c r="X385" i="11"/>
  <c r="Y385" i="11"/>
  <c r="Z385" i="11"/>
  <c r="N384" i="11"/>
  <c r="O384" i="11"/>
  <c r="P384" i="11"/>
  <c r="Q384" i="11"/>
  <c r="R384" i="11"/>
  <c r="S384" i="11"/>
  <c r="T384" i="11"/>
  <c r="U384" i="11"/>
  <c r="W384" i="11"/>
  <c r="X384" i="11"/>
  <c r="Y384" i="11"/>
  <c r="Z384" i="11"/>
  <c r="N383" i="11"/>
  <c r="O383" i="11"/>
  <c r="P383" i="11"/>
  <c r="Q383" i="11"/>
  <c r="R383" i="11"/>
  <c r="S383" i="11"/>
  <c r="T383" i="11"/>
  <c r="U383" i="11"/>
  <c r="W383" i="11"/>
  <c r="X383" i="11"/>
  <c r="Y383" i="11"/>
  <c r="Z383" i="11"/>
  <c r="N373" i="11"/>
  <c r="O373" i="11"/>
  <c r="P373" i="11"/>
  <c r="Q373" i="11"/>
  <c r="R373" i="11"/>
  <c r="S373" i="11"/>
  <c r="T373" i="11"/>
  <c r="U373" i="11"/>
  <c r="W373" i="11"/>
  <c r="X373" i="11"/>
  <c r="Y373" i="11"/>
  <c r="Z373" i="11"/>
  <c r="N382" i="11"/>
  <c r="O382" i="11"/>
  <c r="P382" i="11"/>
  <c r="Q382" i="11"/>
  <c r="R382" i="11"/>
  <c r="S382" i="11"/>
  <c r="T382" i="11"/>
  <c r="U382" i="11"/>
  <c r="W382" i="11"/>
  <c r="X382" i="11"/>
  <c r="Y382" i="11"/>
  <c r="Z382" i="11"/>
  <c r="P367" i="11"/>
  <c r="U367" i="11"/>
  <c r="W367" i="11"/>
  <c r="X367" i="11"/>
  <c r="Y367" i="11"/>
  <c r="Z367" i="11"/>
  <c r="N366" i="11"/>
  <c r="O366" i="11"/>
  <c r="P366" i="11"/>
  <c r="Q366" i="11"/>
  <c r="R366" i="11"/>
  <c r="S366" i="11"/>
  <c r="T366" i="11"/>
  <c r="U366" i="11"/>
  <c r="W366" i="11"/>
  <c r="X366" i="11"/>
  <c r="Y366" i="11"/>
  <c r="Z366" i="11"/>
  <c r="N381" i="11"/>
  <c r="O381" i="11"/>
  <c r="P381" i="11"/>
  <c r="Q381" i="11"/>
  <c r="R381" i="11"/>
  <c r="S381" i="11"/>
  <c r="U381" i="11"/>
  <c r="V381" i="11"/>
  <c r="W381" i="11"/>
  <c r="X381" i="11"/>
  <c r="Y381" i="11"/>
  <c r="N380" i="11"/>
  <c r="T380" i="11"/>
  <c r="U380" i="11"/>
  <c r="V380" i="11"/>
  <c r="W380" i="11"/>
  <c r="X380" i="11"/>
  <c r="Y380" i="11"/>
  <c r="Z380" i="11"/>
  <c r="N379" i="11"/>
  <c r="O379" i="11"/>
  <c r="P379" i="11"/>
  <c r="Q379" i="11"/>
  <c r="S379" i="11"/>
  <c r="T379" i="11"/>
  <c r="V379" i="11"/>
  <c r="W379" i="11"/>
  <c r="X379" i="11"/>
  <c r="Y379" i="11"/>
  <c r="N378" i="11"/>
  <c r="O378" i="11"/>
  <c r="P378" i="11"/>
  <c r="Q378" i="11"/>
  <c r="R378" i="11"/>
  <c r="S378" i="11"/>
  <c r="T378" i="11"/>
  <c r="U378" i="11"/>
  <c r="V378" i="11"/>
  <c r="W378" i="11"/>
  <c r="X378" i="11"/>
  <c r="Y378" i="11"/>
  <c r="N377" i="11"/>
  <c r="O377" i="11"/>
  <c r="P377" i="11"/>
  <c r="Q377" i="11"/>
  <c r="R377" i="11"/>
  <c r="S377" i="11"/>
  <c r="T377" i="11"/>
  <c r="U377" i="11"/>
  <c r="V377" i="11"/>
  <c r="W377" i="11"/>
  <c r="X377" i="11"/>
  <c r="Y377" i="11"/>
  <c r="Z377" i="11"/>
  <c r="N376" i="11"/>
  <c r="O376" i="11"/>
  <c r="P376" i="11"/>
  <c r="Q376" i="11"/>
  <c r="R376" i="11"/>
  <c r="S376" i="11"/>
  <c r="T376" i="11"/>
  <c r="U376" i="11"/>
  <c r="W376" i="11"/>
  <c r="X376" i="11"/>
  <c r="Y376" i="11"/>
  <c r="Z376" i="11"/>
  <c r="N375" i="11"/>
  <c r="O375" i="11"/>
  <c r="P375" i="11"/>
  <c r="Q375" i="11"/>
  <c r="R375" i="11"/>
  <c r="S375" i="11"/>
  <c r="T375" i="11"/>
  <c r="U375" i="11"/>
  <c r="V375" i="11"/>
  <c r="X375" i="11"/>
  <c r="Y375" i="11"/>
  <c r="Z375" i="11"/>
  <c r="O374" i="11"/>
  <c r="P374" i="11"/>
  <c r="Q374" i="11"/>
  <c r="R374" i="11"/>
  <c r="T374" i="11"/>
  <c r="V374" i="11"/>
  <c r="W374" i="11"/>
  <c r="X374" i="11"/>
  <c r="Y374" i="11"/>
  <c r="Z374" i="11"/>
  <c r="N372" i="11"/>
  <c r="O372" i="11"/>
  <c r="P372" i="11"/>
  <c r="Q372" i="11"/>
  <c r="R372" i="11"/>
  <c r="S372" i="11"/>
  <c r="T372" i="11"/>
  <c r="U372" i="11"/>
  <c r="W372" i="11"/>
  <c r="X372" i="11"/>
  <c r="Y372" i="11"/>
  <c r="Z372" i="11"/>
  <c r="N371" i="11"/>
  <c r="O371" i="11"/>
  <c r="P371" i="11"/>
  <c r="Q371" i="11"/>
  <c r="R371" i="11"/>
  <c r="T371" i="11"/>
  <c r="U371" i="11"/>
  <c r="V371" i="11"/>
  <c r="W371" i="11"/>
  <c r="X371" i="11"/>
  <c r="Y371" i="11"/>
  <c r="Z371" i="11"/>
  <c r="N370" i="11"/>
  <c r="O370" i="11"/>
  <c r="P370" i="11"/>
  <c r="Q370" i="11"/>
  <c r="R370" i="11"/>
  <c r="S370" i="11"/>
  <c r="U370" i="11"/>
  <c r="W370" i="11"/>
  <c r="X370" i="11"/>
  <c r="Y370" i="11"/>
  <c r="Z370" i="11"/>
  <c r="N369" i="11"/>
  <c r="O369" i="11"/>
  <c r="P369" i="11"/>
  <c r="Q369" i="11"/>
  <c r="R369" i="11"/>
  <c r="S369" i="11"/>
  <c r="T369" i="11"/>
  <c r="U369" i="11"/>
  <c r="X369" i="11"/>
  <c r="Y369" i="11"/>
  <c r="Z369" i="11"/>
  <c r="N368" i="11"/>
  <c r="O368" i="11"/>
  <c r="P368" i="11"/>
  <c r="Q368" i="11"/>
  <c r="R368" i="11"/>
  <c r="S368" i="11"/>
  <c r="T368" i="11"/>
  <c r="U368" i="11"/>
  <c r="W368" i="11"/>
  <c r="X368" i="11"/>
  <c r="Z368" i="11"/>
  <c r="N365" i="11"/>
  <c r="O365" i="11"/>
  <c r="P365" i="11"/>
  <c r="Q365" i="11"/>
  <c r="R365" i="11"/>
  <c r="S365" i="11"/>
  <c r="T365" i="11"/>
  <c r="U365" i="11"/>
  <c r="W365" i="11"/>
  <c r="X365" i="11"/>
  <c r="Y365" i="11"/>
  <c r="Z365" i="11"/>
  <c r="N364" i="11"/>
  <c r="O364" i="11"/>
  <c r="P364" i="11"/>
  <c r="Q364" i="11"/>
  <c r="R364" i="11"/>
  <c r="S364" i="11"/>
  <c r="T364" i="11"/>
  <c r="U364" i="11"/>
  <c r="W364" i="11"/>
  <c r="X364" i="11"/>
  <c r="Y364" i="11"/>
  <c r="Z364" i="11"/>
  <c r="N363" i="11"/>
  <c r="O363" i="11"/>
  <c r="P363" i="11"/>
  <c r="Q363" i="11"/>
  <c r="S363" i="11"/>
  <c r="U363" i="11"/>
  <c r="V363" i="11"/>
  <c r="W363" i="11"/>
  <c r="X363" i="11"/>
  <c r="Y363" i="11"/>
  <c r="Z363" i="11"/>
  <c r="O362" i="11"/>
  <c r="S362" i="11"/>
  <c r="T362" i="11"/>
  <c r="V362" i="11"/>
  <c r="W362" i="11"/>
  <c r="X362" i="11"/>
  <c r="Y362" i="11"/>
  <c r="Z362" i="11"/>
  <c r="N361" i="11"/>
  <c r="O361" i="11"/>
  <c r="P361" i="11"/>
  <c r="Q361" i="11"/>
  <c r="R361" i="11"/>
  <c r="S361" i="11"/>
  <c r="U361" i="11"/>
  <c r="W361" i="11"/>
  <c r="X361" i="11"/>
  <c r="Y361" i="11"/>
  <c r="Z361" i="11"/>
  <c r="Q342" i="11"/>
  <c r="S342" i="11"/>
  <c r="T342" i="11"/>
  <c r="U342" i="11"/>
  <c r="V342" i="11"/>
  <c r="X342" i="11"/>
  <c r="Y342" i="11"/>
  <c r="Z342" i="11"/>
  <c r="N360" i="11"/>
  <c r="P360" i="11"/>
  <c r="R360" i="11"/>
  <c r="S360" i="11"/>
  <c r="T360" i="11"/>
  <c r="U360" i="11"/>
  <c r="V360" i="11"/>
  <c r="W360" i="11"/>
  <c r="X360" i="11"/>
  <c r="Y360" i="11"/>
  <c r="N359" i="11"/>
  <c r="O359" i="11"/>
  <c r="P359" i="11"/>
  <c r="Q359" i="11"/>
  <c r="R359" i="11"/>
  <c r="S359" i="11"/>
  <c r="T359" i="11"/>
  <c r="U359" i="11"/>
  <c r="X359" i="11"/>
  <c r="Y359" i="11"/>
  <c r="Z359" i="11"/>
  <c r="N358" i="11"/>
  <c r="O358" i="11"/>
  <c r="P358" i="11"/>
  <c r="Q358" i="11"/>
  <c r="R358" i="11"/>
  <c r="S358" i="11"/>
  <c r="T358" i="11"/>
  <c r="U358" i="11"/>
  <c r="V358" i="11"/>
  <c r="X358" i="11"/>
  <c r="Y358" i="11"/>
  <c r="Z358" i="11"/>
  <c r="N357" i="11"/>
  <c r="Q357" i="11"/>
  <c r="R357" i="11"/>
  <c r="T357" i="11"/>
  <c r="U357" i="11"/>
  <c r="X357" i="11"/>
  <c r="Y357" i="11"/>
  <c r="Z357" i="11"/>
  <c r="N351" i="11"/>
  <c r="R351" i="11"/>
  <c r="T351" i="11"/>
  <c r="U351" i="11"/>
  <c r="W351" i="11"/>
  <c r="X351" i="11"/>
  <c r="Y351" i="11"/>
  <c r="Z351" i="11"/>
  <c r="N356" i="11"/>
  <c r="O356" i="11"/>
  <c r="P356" i="11"/>
  <c r="Q356" i="11"/>
  <c r="R356" i="11"/>
  <c r="S356" i="11"/>
  <c r="T356" i="11"/>
  <c r="U356" i="11"/>
  <c r="V356" i="11"/>
  <c r="W356" i="11"/>
  <c r="X356" i="11"/>
  <c r="Y356" i="11"/>
  <c r="Z356" i="11"/>
  <c r="N355" i="11"/>
  <c r="O355" i="11"/>
  <c r="P355" i="11"/>
  <c r="Q355" i="11"/>
  <c r="R355" i="11"/>
  <c r="S355" i="11"/>
  <c r="T355" i="11"/>
  <c r="U355" i="11"/>
  <c r="W355" i="11"/>
  <c r="Y355" i="11"/>
  <c r="N354" i="11"/>
  <c r="O354" i="11"/>
  <c r="P354" i="11"/>
  <c r="Q354" i="11"/>
  <c r="R354" i="11"/>
  <c r="S354" i="11"/>
  <c r="T354" i="11"/>
  <c r="V354" i="11"/>
  <c r="W354" i="11"/>
  <c r="X354" i="11"/>
  <c r="Y354" i="11"/>
  <c r="Z354" i="11"/>
  <c r="N353" i="11"/>
  <c r="O353" i="11"/>
  <c r="P353" i="11"/>
  <c r="Q353" i="11"/>
  <c r="R353" i="11"/>
  <c r="S353" i="11"/>
  <c r="T353" i="11"/>
  <c r="U353" i="11"/>
  <c r="W353" i="11"/>
  <c r="X353" i="11"/>
  <c r="Y353" i="11"/>
  <c r="Z353" i="11"/>
  <c r="N349" i="11"/>
  <c r="O349" i="11"/>
  <c r="P349" i="11"/>
  <c r="Q349" i="11"/>
  <c r="S349" i="11"/>
  <c r="T349" i="11"/>
  <c r="U349" i="11"/>
  <c r="V349" i="11"/>
  <c r="X349" i="11"/>
  <c r="Y349" i="11"/>
  <c r="Z349" i="11"/>
  <c r="N343" i="11"/>
  <c r="O343" i="11"/>
  <c r="P343" i="11"/>
  <c r="Q343" i="11"/>
  <c r="R343" i="11"/>
  <c r="S343" i="11"/>
  <c r="T343" i="11"/>
  <c r="W343" i="11"/>
  <c r="X343" i="11"/>
  <c r="Y343" i="11"/>
  <c r="Z343" i="11"/>
  <c r="N352" i="11"/>
  <c r="O352" i="11"/>
  <c r="P352" i="11"/>
  <c r="R352" i="11"/>
  <c r="S352" i="11"/>
  <c r="U352" i="11"/>
  <c r="V352" i="11"/>
  <c r="W352" i="11"/>
  <c r="X352" i="11"/>
  <c r="Y352" i="11"/>
  <c r="N350" i="11"/>
  <c r="S350" i="11"/>
  <c r="T350" i="11"/>
  <c r="U350" i="11"/>
  <c r="W350" i="11"/>
  <c r="X350" i="11"/>
  <c r="Y350" i="11"/>
  <c r="Z350" i="11"/>
  <c r="Q346" i="11"/>
  <c r="T346" i="11"/>
  <c r="V346" i="11"/>
  <c r="W346" i="11"/>
  <c r="X346" i="11"/>
  <c r="Y346" i="11"/>
  <c r="Z346" i="11"/>
  <c r="N348" i="11"/>
  <c r="O348" i="11"/>
  <c r="P348" i="11"/>
  <c r="Q348" i="11"/>
  <c r="S348" i="11"/>
  <c r="T348" i="11"/>
  <c r="W348" i="11"/>
  <c r="X348" i="11"/>
  <c r="Y348" i="11"/>
  <c r="Z348" i="11"/>
  <c r="N339" i="11"/>
  <c r="O339" i="11"/>
  <c r="P339" i="11"/>
  <c r="R339" i="11"/>
  <c r="S339" i="11"/>
  <c r="T339" i="11"/>
  <c r="U339" i="11"/>
  <c r="V339" i="11"/>
  <c r="W339" i="11"/>
  <c r="Y339" i="11"/>
  <c r="Z339" i="11"/>
  <c r="N347" i="11"/>
  <c r="O347" i="11"/>
  <c r="P347" i="11"/>
  <c r="Q347" i="11"/>
  <c r="S347" i="11"/>
  <c r="T347" i="11"/>
  <c r="U347" i="11"/>
  <c r="X347" i="11"/>
  <c r="Y347" i="11"/>
  <c r="Z347" i="11"/>
  <c r="N345" i="11"/>
  <c r="O345" i="11"/>
  <c r="P345" i="11"/>
  <c r="Q345" i="11"/>
  <c r="R345" i="11"/>
  <c r="S345" i="11"/>
  <c r="V345" i="11"/>
  <c r="W345" i="11"/>
  <c r="X345" i="11"/>
  <c r="Y345" i="11"/>
  <c r="Z345" i="11"/>
  <c r="N344" i="11"/>
  <c r="O344" i="11"/>
  <c r="R344" i="11"/>
  <c r="U344" i="11"/>
  <c r="V344" i="11"/>
  <c r="W344" i="11"/>
  <c r="X344" i="11"/>
  <c r="Y344" i="11"/>
  <c r="N341" i="11"/>
  <c r="O341" i="11"/>
  <c r="P341" i="11"/>
  <c r="Q341" i="11"/>
  <c r="R341" i="11"/>
  <c r="S341" i="11"/>
  <c r="T341" i="11"/>
  <c r="U341" i="11"/>
  <c r="V341" i="11"/>
  <c r="X341" i="11"/>
  <c r="Y341" i="11"/>
  <c r="N160" i="11"/>
  <c r="O160" i="11"/>
  <c r="P160" i="11"/>
  <c r="Q160" i="11"/>
  <c r="S160" i="11"/>
  <c r="T160" i="11"/>
  <c r="U160" i="11"/>
  <c r="V160" i="11"/>
  <c r="W160" i="11"/>
  <c r="X160" i="11"/>
  <c r="Y160" i="11"/>
  <c r="P127" i="11"/>
  <c r="Q127" i="11"/>
  <c r="R127" i="11"/>
  <c r="S127" i="11"/>
  <c r="T127" i="11"/>
  <c r="U127" i="11"/>
  <c r="V127" i="11"/>
  <c r="W127" i="11"/>
  <c r="X127" i="11"/>
  <c r="Y127" i="11"/>
  <c r="Z127" i="11"/>
  <c r="N126" i="11"/>
  <c r="O126" i="11"/>
  <c r="T126" i="11"/>
  <c r="U126" i="11"/>
  <c r="V126" i="11"/>
  <c r="W126" i="11"/>
  <c r="X126" i="11"/>
  <c r="N136" i="11"/>
  <c r="O136" i="11"/>
  <c r="P136" i="11"/>
  <c r="R136" i="11"/>
  <c r="S136" i="11"/>
  <c r="T136" i="11"/>
  <c r="U136" i="11"/>
  <c r="V136" i="11"/>
  <c r="W136" i="11"/>
  <c r="X136" i="11"/>
  <c r="Y136" i="11"/>
  <c r="Z136" i="11"/>
  <c r="N336" i="11"/>
  <c r="O336" i="11"/>
  <c r="P336" i="11"/>
  <c r="R336" i="11"/>
  <c r="S336" i="11"/>
  <c r="T336" i="11"/>
  <c r="U336" i="11"/>
  <c r="V336" i="11"/>
  <c r="W336" i="11"/>
  <c r="Y336" i="11"/>
  <c r="Z336" i="11"/>
  <c r="N340" i="11"/>
  <c r="O340" i="11"/>
  <c r="P340" i="11"/>
  <c r="R340" i="11"/>
  <c r="S340" i="11"/>
  <c r="V340" i="11"/>
  <c r="W340" i="11"/>
  <c r="X340" i="11"/>
  <c r="Y340" i="11"/>
  <c r="Z340" i="11"/>
  <c r="N328" i="11"/>
  <c r="O328" i="11"/>
  <c r="P328" i="11"/>
  <c r="Q328" i="11"/>
  <c r="R328" i="11"/>
  <c r="S328" i="11"/>
  <c r="T328" i="11"/>
  <c r="U328" i="11"/>
  <c r="V328" i="11"/>
  <c r="W328" i="11"/>
  <c r="X328" i="11"/>
  <c r="Y328" i="11"/>
  <c r="Z328" i="11"/>
  <c r="N338" i="11"/>
  <c r="O338" i="11"/>
  <c r="P338" i="11"/>
  <c r="Q338" i="11"/>
  <c r="S338" i="11"/>
  <c r="T338" i="11"/>
  <c r="U338" i="11"/>
  <c r="V338" i="11"/>
  <c r="W338" i="11"/>
  <c r="Y338" i="11"/>
  <c r="Z338" i="11"/>
  <c r="N337" i="11"/>
  <c r="O337" i="11"/>
  <c r="P337" i="11"/>
  <c r="R337" i="11"/>
  <c r="S337" i="11"/>
  <c r="T337" i="11"/>
  <c r="U337" i="11"/>
  <c r="V337" i="11"/>
  <c r="W337" i="11"/>
  <c r="Y337" i="11"/>
  <c r="Z337" i="11"/>
  <c r="N334" i="11"/>
  <c r="O334" i="11"/>
  <c r="P334" i="11"/>
  <c r="R334" i="11"/>
  <c r="T334" i="11"/>
  <c r="U334" i="11"/>
  <c r="V334" i="11"/>
  <c r="W334" i="11"/>
  <c r="X334" i="11"/>
  <c r="Y334" i="11"/>
  <c r="N335" i="11"/>
  <c r="O335" i="11"/>
  <c r="P335" i="11"/>
  <c r="Q335" i="11"/>
  <c r="R335" i="11"/>
  <c r="S335" i="11"/>
  <c r="T335" i="11"/>
  <c r="U335" i="11"/>
  <c r="V335" i="11"/>
  <c r="W335" i="11"/>
  <c r="X335" i="11"/>
  <c r="Z335" i="11"/>
  <c r="N333" i="11"/>
  <c r="O333" i="11"/>
  <c r="P333" i="11"/>
  <c r="Q333" i="11"/>
  <c r="R333" i="11"/>
  <c r="S333" i="11"/>
  <c r="T333" i="11"/>
  <c r="U333" i="11"/>
  <c r="W333" i="11"/>
  <c r="X333" i="11"/>
  <c r="Y333" i="11"/>
  <c r="Z333" i="11"/>
  <c r="N332" i="11"/>
  <c r="O332" i="11"/>
  <c r="P332" i="11"/>
  <c r="Q332" i="11"/>
  <c r="R332" i="11"/>
  <c r="S332" i="11"/>
  <c r="T332" i="11"/>
  <c r="U332" i="11"/>
  <c r="W332" i="11"/>
  <c r="X332" i="11"/>
  <c r="Y332" i="11"/>
  <c r="Z332" i="11"/>
  <c r="N331" i="11"/>
  <c r="P331" i="11"/>
  <c r="Q331" i="11"/>
  <c r="R331" i="11"/>
  <c r="S331" i="11"/>
  <c r="T331" i="11"/>
  <c r="X331" i="11"/>
  <c r="Y331" i="11"/>
  <c r="N225" i="11"/>
  <c r="O225" i="11"/>
  <c r="P225" i="11"/>
  <c r="Q225" i="11"/>
  <c r="R225" i="11"/>
  <c r="S225" i="11"/>
  <c r="T225" i="11"/>
  <c r="Y225" i="11"/>
  <c r="Z225" i="11"/>
  <c r="O243" i="11"/>
  <c r="P243" i="11"/>
  <c r="Q243" i="11"/>
  <c r="R243" i="11"/>
  <c r="S243" i="11"/>
  <c r="T243" i="11"/>
  <c r="X243" i="11"/>
  <c r="Y243" i="11"/>
  <c r="N329" i="11"/>
  <c r="O329" i="11"/>
  <c r="P329" i="11"/>
  <c r="Q329" i="11"/>
  <c r="R329" i="11"/>
  <c r="S329" i="11"/>
  <c r="T329" i="11"/>
  <c r="U329" i="11"/>
  <c r="W329" i="11"/>
  <c r="X329" i="11"/>
  <c r="Y329" i="11"/>
  <c r="Z329" i="11"/>
  <c r="N330" i="11"/>
  <c r="O330" i="11"/>
  <c r="P330" i="11"/>
  <c r="R330" i="11"/>
  <c r="S330" i="11"/>
  <c r="T330" i="11"/>
  <c r="V330" i="11"/>
  <c r="W330" i="11"/>
  <c r="X330" i="11"/>
  <c r="Y330" i="11"/>
  <c r="Z330" i="11"/>
  <c r="N315" i="11"/>
  <c r="O315" i="11"/>
  <c r="P315" i="11"/>
  <c r="Q315" i="11"/>
  <c r="S315" i="11"/>
  <c r="T315" i="11"/>
  <c r="U315" i="11"/>
  <c r="W315" i="11"/>
  <c r="Y315" i="11"/>
  <c r="N327" i="11"/>
  <c r="O327" i="11"/>
  <c r="P327" i="11"/>
  <c r="Q327" i="11"/>
  <c r="R327" i="11"/>
  <c r="S327" i="11"/>
  <c r="T327" i="11"/>
  <c r="V327" i="11"/>
  <c r="X327" i="11"/>
  <c r="Y327" i="11"/>
  <c r="N314" i="11"/>
  <c r="O314" i="11"/>
  <c r="P314" i="11"/>
  <c r="R314" i="11"/>
  <c r="S314" i="11"/>
  <c r="T314" i="11"/>
  <c r="U314" i="11"/>
  <c r="V314" i="11"/>
  <c r="W314" i="11"/>
  <c r="X314" i="11"/>
  <c r="N326" i="11"/>
  <c r="O326" i="11"/>
  <c r="P326" i="11"/>
  <c r="Q326" i="11"/>
  <c r="R326" i="11"/>
  <c r="S326" i="11"/>
  <c r="T326" i="11"/>
  <c r="U326" i="11"/>
  <c r="X326" i="11"/>
  <c r="Y326" i="11"/>
  <c r="Z326" i="11"/>
  <c r="N325" i="11"/>
  <c r="O325" i="11"/>
  <c r="P325" i="11"/>
  <c r="Q325" i="11"/>
  <c r="S325" i="11"/>
  <c r="T325" i="11"/>
  <c r="U325" i="11"/>
  <c r="X325" i="11"/>
  <c r="Y325" i="11"/>
  <c r="Z325" i="11"/>
  <c r="N324" i="11"/>
  <c r="P324" i="11"/>
  <c r="V324" i="11"/>
  <c r="W324" i="11"/>
  <c r="X324" i="11"/>
  <c r="Y324" i="11"/>
  <c r="Z324" i="11"/>
  <c r="N323" i="11"/>
  <c r="O323" i="11"/>
  <c r="P323" i="11"/>
  <c r="Q323" i="11"/>
  <c r="R323" i="11"/>
  <c r="S323" i="11"/>
  <c r="T323" i="11"/>
  <c r="U323" i="11"/>
  <c r="V323" i="11"/>
  <c r="W323" i="11"/>
  <c r="X323" i="11"/>
  <c r="Y323" i="11"/>
  <c r="N51" i="11"/>
  <c r="O51" i="11"/>
  <c r="P51" i="11"/>
  <c r="Q51" i="11"/>
  <c r="R51" i="11"/>
  <c r="S51" i="11"/>
  <c r="T51" i="11"/>
  <c r="U51" i="11"/>
  <c r="V51" i="11"/>
  <c r="W51" i="11"/>
  <c r="X51" i="11"/>
  <c r="Y51" i="11"/>
  <c r="N49" i="11"/>
  <c r="O49" i="11"/>
  <c r="P49" i="11"/>
  <c r="Q49" i="11"/>
  <c r="S49" i="11"/>
  <c r="T49" i="11"/>
  <c r="U49" i="11"/>
  <c r="W49" i="11"/>
  <c r="X49" i="11"/>
  <c r="Y49" i="11"/>
  <c r="N50" i="11"/>
  <c r="P50" i="11"/>
  <c r="Q50" i="11"/>
  <c r="R50" i="11"/>
  <c r="S50" i="11"/>
  <c r="T50" i="11"/>
  <c r="U50" i="11"/>
  <c r="V50" i="11"/>
  <c r="W50" i="11"/>
  <c r="X50" i="11"/>
  <c r="Y50" i="11"/>
  <c r="O322" i="11"/>
  <c r="P322" i="11"/>
  <c r="S322" i="11"/>
  <c r="U322" i="11"/>
  <c r="W322" i="11"/>
  <c r="X322" i="11"/>
  <c r="Y322" i="11"/>
  <c r="Z322" i="11"/>
  <c r="N321" i="11"/>
  <c r="O321" i="11"/>
  <c r="P321" i="11"/>
  <c r="Q321" i="11"/>
  <c r="R321" i="11"/>
  <c r="S321" i="11"/>
  <c r="V321" i="11"/>
  <c r="W321" i="11"/>
  <c r="X321" i="11"/>
  <c r="Y321" i="11"/>
  <c r="Z321" i="11"/>
  <c r="N320" i="11"/>
  <c r="O320" i="11"/>
  <c r="P320" i="11"/>
  <c r="R320" i="11"/>
  <c r="S320" i="11"/>
  <c r="T320" i="11"/>
  <c r="U320" i="11"/>
  <c r="V320" i="11"/>
  <c r="W320" i="11"/>
  <c r="Y320" i="11"/>
  <c r="Z320" i="11"/>
  <c r="P319" i="11"/>
  <c r="R319" i="11"/>
  <c r="V319" i="11"/>
  <c r="W319" i="11"/>
  <c r="X319" i="11"/>
  <c r="Y319" i="11"/>
  <c r="Z319" i="11"/>
  <c r="N318" i="11"/>
  <c r="O318" i="11"/>
  <c r="P318" i="11"/>
  <c r="Q318" i="11"/>
  <c r="S318" i="11"/>
  <c r="T318" i="11"/>
  <c r="W318" i="11"/>
  <c r="X318" i="11"/>
  <c r="Y318" i="11"/>
  <c r="Z318" i="11"/>
  <c r="N317" i="11"/>
  <c r="O317" i="11"/>
  <c r="P317" i="11"/>
  <c r="Q317" i="11"/>
  <c r="R317" i="11"/>
  <c r="S317" i="11"/>
  <c r="T317" i="11"/>
  <c r="V317" i="11"/>
  <c r="W317" i="11"/>
  <c r="X317" i="11"/>
  <c r="Y317" i="11"/>
  <c r="Z317" i="11"/>
  <c r="N312" i="11"/>
  <c r="O312" i="11"/>
  <c r="P312" i="11"/>
  <c r="R312" i="11"/>
  <c r="S312" i="11"/>
  <c r="T312" i="11"/>
  <c r="U312" i="11"/>
  <c r="X312" i="11"/>
  <c r="Y312" i="11"/>
  <c r="Z312" i="11"/>
  <c r="N313" i="11"/>
  <c r="O313" i="11"/>
  <c r="P313" i="11"/>
  <c r="Q313" i="11"/>
  <c r="S313" i="11"/>
  <c r="T313" i="11"/>
  <c r="U313" i="11"/>
  <c r="W313" i="11"/>
  <c r="X313" i="11"/>
  <c r="Y313" i="11"/>
  <c r="Z313" i="11"/>
  <c r="N316" i="11"/>
  <c r="O316" i="11"/>
  <c r="P316" i="11"/>
  <c r="Q316" i="11"/>
  <c r="R316" i="11"/>
  <c r="S316" i="11"/>
  <c r="T316" i="11"/>
  <c r="U316" i="11"/>
  <c r="V316" i="11"/>
  <c r="W316" i="11"/>
  <c r="Y316" i="11"/>
  <c r="Z316" i="11"/>
  <c r="N307" i="11"/>
  <c r="O307" i="11"/>
  <c r="P307" i="11"/>
  <c r="Q307" i="11"/>
  <c r="R307" i="11"/>
  <c r="S307" i="11"/>
  <c r="T307" i="11"/>
  <c r="U307" i="11"/>
  <c r="X307" i="11"/>
  <c r="Y307" i="11"/>
  <c r="Z307" i="11"/>
  <c r="N305" i="11"/>
  <c r="O305" i="11"/>
  <c r="P305" i="11"/>
  <c r="S305" i="11"/>
  <c r="T305" i="11"/>
  <c r="U305" i="11"/>
  <c r="V305" i="11"/>
  <c r="W305" i="11"/>
  <c r="X305" i="11"/>
  <c r="Y305" i="11"/>
  <c r="Z305" i="11"/>
  <c r="N297" i="11"/>
  <c r="O297" i="11"/>
  <c r="P297" i="11"/>
  <c r="Q297" i="11"/>
  <c r="R297" i="11"/>
  <c r="S297" i="11"/>
  <c r="T297" i="11"/>
  <c r="U297" i="11"/>
  <c r="X297" i="11"/>
  <c r="Y297" i="11"/>
  <c r="Z297" i="11"/>
  <c r="N311" i="11"/>
  <c r="O311" i="11"/>
  <c r="P311" i="11"/>
  <c r="Q311" i="11"/>
  <c r="R311" i="11"/>
  <c r="S311" i="11"/>
  <c r="T311" i="11"/>
  <c r="U311" i="11"/>
  <c r="X311" i="11"/>
  <c r="Y311" i="11"/>
  <c r="Z311" i="11"/>
  <c r="N310" i="11"/>
  <c r="O310" i="11"/>
  <c r="P310" i="11"/>
  <c r="Q310" i="11"/>
  <c r="R310" i="11"/>
  <c r="S310" i="11"/>
  <c r="T310" i="11"/>
  <c r="U310" i="11"/>
  <c r="V310" i="11"/>
  <c r="X310" i="11"/>
  <c r="Y310" i="11"/>
  <c r="Z310" i="11"/>
  <c r="Q309" i="11"/>
  <c r="U309" i="11"/>
  <c r="V309" i="11"/>
  <c r="W309" i="11"/>
  <c r="X309" i="11"/>
  <c r="Y309" i="11"/>
  <c r="Z309" i="11"/>
  <c r="O308" i="11"/>
  <c r="Q308" i="11"/>
  <c r="S308" i="11"/>
  <c r="T308" i="11"/>
  <c r="U308" i="11"/>
  <c r="V308" i="11"/>
  <c r="W308" i="11"/>
  <c r="Y308" i="11"/>
  <c r="N304" i="11"/>
  <c r="O304" i="11"/>
  <c r="P304" i="11"/>
  <c r="Q304" i="11"/>
  <c r="R304" i="11"/>
  <c r="S304" i="11"/>
  <c r="T304" i="11"/>
  <c r="U304" i="11"/>
  <c r="W304" i="11"/>
  <c r="X304" i="11"/>
  <c r="Y304" i="11"/>
  <c r="Z304" i="11"/>
  <c r="N306" i="11"/>
  <c r="O306" i="11"/>
  <c r="P306" i="11"/>
  <c r="Q306" i="11"/>
  <c r="R306" i="11"/>
  <c r="S306" i="11"/>
  <c r="T306" i="11"/>
  <c r="U306" i="11"/>
  <c r="V306" i="11"/>
  <c r="X306" i="11"/>
  <c r="Y306" i="11"/>
  <c r="Z306" i="11"/>
  <c r="N295" i="11"/>
  <c r="O295" i="11"/>
  <c r="P295" i="11"/>
  <c r="Q295" i="11"/>
  <c r="U295" i="11"/>
  <c r="V295" i="11"/>
  <c r="X295" i="11"/>
  <c r="Y295" i="11"/>
  <c r="Z295" i="11"/>
  <c r="N302" i="11"/>
  <c r="O302" i="11"/>
  <c r="P302" i="11"/>
  <c r="S302" i="11"/>
  <c r="T302" i="11"/>
  <c r="U302" i="11"/>
  <c r="V302" i="11"/>
  <c r="X302" i="11"/>
  <c r="Y302" i="11"/>
  <c r="Z302" i="11"/>
  <c r="O303" i="11"/>
  <c r="P303" i="11"/>
  <c r="S303" i="11"/>
  <c r="T303" i="11"/>
  <c r="U303" i="11"/>
  <c r="V303" i="11"/>
  <c r="W303" i="11"/>
  <c r="X303" i="11"/>
  <c r="N290" i="11"/>
  <c r="O290" i="11"/>
  <c r="P290" i="11"/>
  <c r="Q290" i="11"/>
  <c r="S290" i="11"/>
  <c r="T290" i="11"/>
  <c r="U290" i="11"/>
  <c r="V290" i="11"/>
  <c r="W290" i="11"/>
  <c r="X290" i="11"/>
  <c r="Y290" i="11"/>
  <c r="N301" i="11"/>
  <c r="O301" i="11"/>
  <c r="P301" i="11"/>
  <c r="Q301" i="11"/>
  <c r="R301" i="11"/>
  <c r="S301" i="11"/>
  <c r="T301" i="11"/>
  <c r="U301" i="11"/>
  <c r="V301" i="11"/>
  <c r="X301" i="11"/>
  <c r="Y301" i="11"/>
  <c r="Z301" i="11"/>
  <c r="N300" i="11"/>
  <c r="O300" i="11"/>
  <c r="P300" i="11"/>
  <c r="Q300" i="11"/>
  <c r="R300" i="11"/>
  <c r="S300" i="11"/>
  <c r="T300" i="11"/>
  <c r="U300" i="11"/>
  <c r="W300" i="11"/>
  <c r="X300" i="11"/>
  <c r="Y300" i="11"/>
  <c r="Z300" i="11"/>
  <c r="N299" i="11"/>
  <c r="O299" i="11"/>
  <c r="P299" i="11"/>
  <c r="S299" i="11"/>
  <c r="U299" i="11"/>
  <c r="V299" i="11"/>
  <c r="W299" i="11"/>
  <c r="Y299" i="11"/>
  <c r="Z299" i="11"/>
  <c r="N298" i="11"/>
  <c r="O298" i="11"/>
  <c r="P298" i="11"/>
  <c r="Q298" i="11"/>
  <c r="R298" i="11"/>
  <c r="S298" i="11"/>
  <c r="T298" i="11"/>
  <c r="U298" i="11"/>
  <c r="V298" i="11"/>
  <c r="W298" i="11"/>
  <c r="X298" i="11"/>
  <c r="Y298" i="11"/>
  <c r="N289" i="11"/>
  <c r="O289" i="11"/>
  <c r="P289" i="11"/>
  <c r="Q289" i="11"/>
  <c r="R289" i="11"/>
  <c r="S289" i="11"/>
  <c r="T289" i="11"/>
  <c r="U289" i="11"/>
  <c r="V289" i="11"/>
  <c r="W289" i="11"/>
  <c r="X289" i="11"/>
  <c r="Y289" i="11"/>
  <c r="S296" i="11"/>
  <c r="W296" i="11"/>
  <c r="X296" i="11"/>
  <c r="Y296" i="11"/>
  <c r="Z296" i="11"/>
  <c r="N294" i="11"/>
  <c r="O294" i="11"/>
  <c r="P294" i="11"/>
  <c r="Q294" i="11"/>
  <c r="R294" i="11"/>
  <c r="S294" i="11"/>
  <c r="T294" i="11"/>
  <c r="U294" i="11"/>
  <c r="V294" i="11"/>
  <c r="W294" i="11"/>
  <c r="X294" i="11"/>
  <c r="Z294" i="11"/>
  <c r="N293" i="11"/>
  <c r="O293" i="11"/>
  <c r="P293" i="11"/>
  <c r="V293" i="11"/>
  <c r="W293" i="11"/>
  <c r="X293" i="11"/>
  <c r="Y293" i="11"/>
  <c r="Z293" i="11"/>
  <c r="N292" i="11"/>
  <c r="O292" i="11"/>
  <c r="P292" i="11"/>
  <c r="R292" i="11"/>
  <c r="S292" i="11"/>
  <c r="T292" i="11"/>
  <c r="U292" i="11"/>
  <c r="X292" i="11"/>
  <c r="Y292" i="11"/>
  <c r="Z292" i="11"/>
  <c r="N291" i="11"/>
  <c r="O291" i="11"/>
  <c r="P291" i="11"/>
  <c r="Q291" i="11"/>
  <c r="S291" i="11"/>
  <c r="T291" i="11"/>
  <c r="U291" i="11"/>
  <c r="V291" i="11"/>
  <c r="W291" i="11"/>
  <c r="X291" i="11"/>
  <c r="Y291" i="11"/>
  <c r="N288" i="11"/>
  <c r="O288" i="11"/>
  <c r="P288" i="11"/>
  <c r="Q288" i="11"/>
  <c r="R288" i="11"/>
  <c r="S288" i="11"/>
  <c r="T288" i="11"/>
  <c r="U288" i="11"/>
  <c r="V288" i="11"/>
  <c r="W288" i="11"/>
  <c r="X288" i="11"/>
  <c r="Y288" i="11"/>
  <c r="Z288" i="11"/>
  <c r="N287" i="11"/>
  <c r="O287" i="11"/>
  <c r="P287" i="11"/>
  <c r="R287" i="11"/>
  <c r="S287" i="11"/>
  <c r="T287" i="11"/>
  <c r="U287" i="11"/>
  <c r="V287" i="11"/>
  <c r="W287" i="11"/>
  <c r="X287" i="11"/>
  <c r="Y287" i="11"/>
  <c r="Z287" i="11"/>
  <c r="N286" i="11"/>
  <c r="O286" i="11"/>
  <c r="P286" i="11"/>
  <c r="Q286" i="11"/>
  <c r="R286" i="11"/>
  <c r="S286" i="11"/>
  <c r="T286" i="11"/>
  <c r="U286" i="11"/>
  <c r="W286" i="11"/>
  <c r="Y286" i="11"/>
  <c r="Z286" i="11"/>
  <c r="N119" i="11"/>
  <c r="O119" i="11"/>
  <c r="P119" i="11"/>
  <c r="Q119" i="11"/>
  <c r="S119" i="11"/>
  <c r="U119" i="11"/>
  <c r="W119" i="11"/>
  <c r="X119" i="11"/>
  <c r="Y119" i="11"/>
  <c r="N118" i="11"/>
  <c r="P118" i="11"/>
  <c r="S118" i="11"/>
  <c r="T118" i="11"/>
  <c r="U118" i="11"/>
  <c r="V118" i="11"/>
  <c r="W118" i="11"/>
  <c r="X118" i="11"/>
  <c r="Y118" i="11"/>
  <c r="N284" i="11"/>
  <c r="O284" i="11"/>
  <c r="T284" i="11"/>
  <c r="U284" i="11"/>
  <c r="W284" i="11"/>
  <c r="X284" i="11"/>
  <c r="Y284" i="11"/>
  <c r="N285" i="11"/>
  <c r="O285" i="11"/>
  <c r="P285" i="11"/>
  <c r="Q285" i="11"/>
  <c r="R285" i="11"/>
  <c r="S285" i="11"/>
  <c r="T285" i="11"/>
  <c r="U285" i="11"/>
  <c r="V285" i="11"/>
  <c r="W285" i="11"/>
  <c r="X285" i="11"/>
  <c r="Z285" i="11"/>
  <c r="N283" i="11"/>
  <c r="Q283" i="11"/>
  <c r="S283" i="11"/>
  <c r="W283" i="11"/>
  <c r="Y283" i="11"/>
  <c r="N282" i="11"/>
  <c r="O282" i="11"/>
  <c r="P282" i="11"/>
  <c r="S282" i="11"/>
  <c r="T282" i="11"/>
  <c r="U282" i="11"/>
  <c r="V282" i="11"/>
  <c r="W282" i="11"/>
  <c r="X282" i="11"/>
  <c r="Y282" i="11"/>
  <c r="N263" i="11"/>
  <c r="O263" i="11"/>
  <c r="P263" i="11"/>
  <c r="Q263" i="11"/>
  <c r="U263" i="11"/>
  <c r="V263" i="11"/>
  <c r="W263" i="11"/>
  <c r="Y263" i="11"/>
  <c r="N281" i="11"/>
  <c r="P281" i="11"/>
  <c r="Q281" i="11"/>
  <c r="R281" i="11"/>
  <c r="S281" i="11"/>
  <c r="T281" i="11"/>
  <c r="W281" i="11"/>
  <c r="Y281" i="11"/>
  <c r="N272" i="11"/>
  <c r="O272" i="11"/>
  <c r="P272" i="11"/>
  <c r="Q272" i="11"/>
  <c r="R272" i="11"/>
  <c r="S272" i="11"/>
  <c r="T272" i="11"/>
  <c r="U272" i="11"/>
  <c r="V272" i="11"/>
  <c r="W272" i="11"/>
  <c r="X272" i="11"/>
  <c r="Y272" i="11"/>
  <c r="N280" i="11"/>
  <c r="O280" i="11"/>
  <c r="P280" i="11"/>
  <c r="R280" i="11"/>
  <c r="U280" i="11"/>
  <c r="X280" i="11"/>
  <c r="Y280" i="11"/>
  <c r="Z280" i="11"/>
  <c r="N279" i="11"/>
  <c r="O279" i="11"/>
  <c r="P279" i="11"/>
  <c r="R279" i="11"/>
  <c r="S279" i="11"/>
  <c r="T279" i="11"/>
  <c r="U279" i="11"/>
  <c r="V279" i="11"/>
  <c r="W279" i="11"/>
  <c r="Y279" i="11"/>
  <c r="Z279" i="11"/>
  <c r="N261" i="11"/>
  <c r="O261" i="11"/>
  <c r="P261" i="11"/>
  <c r="Q261" i="11"/>
  <c r="R261" i="11"/>
  <c r="S261" i="11"/>
  <c r="T261" i="11"/>
  <c r="V261" i="11"/>
  <c r="X261" i="11"/>
  <c r="Y261" i="11"/>
  <c r="Z261" i="11"/>
  <c r="N260" i="11"/>
  <c r="O260" i="11"/>
  <c r="P260" i="11"/>
  <c r="Q260" i="11"/>
  <c r="R260" i="11"/>
  <c r="S260" i="11"/>
  <c r="T260" i="11"/>
  <c r="U260" i="11"/>
  <c r="V260" i="11"/>
  <c r="W260" i="11"/>
  <c r="X260" i="11"/>
  <c r="Y260" i="11"/>
  <c r="Z260" i="11"/>
  <c r="N278" i="11"/>
  <c r="O278" i="11"/>
  <c r="P278" i="11"/>
  <c r="Q278" i="11"/>
  <c r="R278" i="11"/>
  <c r="S278" i="11"/>
  <c r="T278" i="11"/>
  <c r="U278" i="11"/>
  <c r="V278" i="11"/>
  <c r="W278" i="11"/>
  <c r="X278" i="11"/>
  <c r="Y278" i="11"/>
  <c r="N277" i="11"/>
  <c r="O277" i="11"/>
  <c r="Q277" i="11"/>
  <c r="R277" i="11"/>
  <c r="S277" i="11"/>
  <c r="U277" i="11"/>
  <c r="W277" i="11"/>
  <c r="X277" i="11"/>
  <c r="Y277" i="11"/>
  <c r="Z277" i="11"/>
  <c r="N271" i="11"/>
  <c r="O271" i="11"/>
  <c r="P271" i="11"/>
  <c r="Q271" i="11"/>
  <c r="R271" i="11"/>
  <c r="S271" i="11"/>
  <c r="T271" i="11"/>
  <c r="U271" i="11"/>
  <c r="W271" i="11"/>
  <c r="X271" i="11"/>
  <c r="Y271" i="11"/>
  <c r="N276" i="11"/>
  <c r="O276" i="11"/>
  <c r="P276" i="11"/>
  <c r="Q276" i="11"/>
  <c r="R276" i="11"/>
  <c r="S276" i="11"/>
  <c r="U276" i="11"/>
  <c r="V276" i="11"/>
  <c r="W276" i="11"/>
  <c r="X276" i="11"/>
  <c r="N275" i="11"/>
  <c r="O275" i="11"/>
  <c r="R275" i="11"/>
  <c r="T275" i="11"/>
  <c r="U275" i="11"/>
  <c r="V275" i="11"/>
  <c r="W275" i="11"/>
  <c r="X275" i="11"/>
  <c r="N274" i="11"/>
  <c r="P274" i="11"/>
  <c r="Q274" i="11"/>
  <c r="R274" i="11"/>
  <c r="S274" i="11"/>
  <c r="T274" i="11"/>
  <c r="U274" i="11"/>
  <c r="V274" i="11"/>
  <c r="W274" i="11"/>
  <c r="X274" i="11"/>
  <c r="Z274" i="11"/>
  <c r="N253" i="11"/>
  <c r="P253" i="11"/>
  <c r="Q253" i="11"/>
  <c r="R253" i="11"/>
  <c r="S253" i="11"/>
  <c r="T253" i="11"/>
  <c r="U253" i="11"/>
  <c r="V253" i="11"/>
  <c r="W253" i="11"/>
  <c r="X253" i="11"/>
  <c r="Y253" i="11"/>
  <c r="Z253" i="11"/>
  <c r="N273" i="11"/>
  <c r="O273" i="11"/>
  <c r="P273" i="11"/>
  <c r="Q273" i="11"/>
  <c r="R273" i="11"/>
  <c r="S273" i="11"/>
  <c r="U273" i="11"/>
  <c r="W273" i="11"/>
  <c r="X273" i="11"/>
  <c r="N270" i="11"/>
  <c r="P270" i="11"/>
  <c r="Q270" i="11"/>
  <c r="R270" i="11"/>
  <c r="S270" i="11"/>
  <c r="T270" i="11"/>
  <c r="U270" i="11"/>
  <c r="V270" i="11"/>
  <c r="W270" i="11"/>
  <c r="X270" i="11"/>
  <c r="Y270" i="11"/>
  <c r="Z270" i="11"/>
  <c r="N106" i="11"/>
  <c r="O106" i="11"/>
  <c r="P106" i="11"/>
  <c r="Q106" i="11"/>
  <c r="S106" i="11"/>
  <c r="T106" i="11"/>
  <c r="U106" i="11"/>
  <c r="V106" i="11"/>
  <c r="W106" i="11"/>
  <c r="X106" i="11"/>
  <c r="Y106" i="11"/>
  <c r="N105" i="11"/>
  <c r="P105" i="11"/>
  <c r="Q105" i="11"/>
  <c r="R105" i="11"/>
  <c r="S105" i="11"/>
  <c r="T105" i="11"/>
  <c r="N113" i="11"/>
  <c r="P113" i="11"/>
  <c r="Q113" i="11"/>
  <c r="R113" i="11"/>
  <c r="S113" i="11"/>
  <c r="T113" i="11"/>
  <c r="U113" i="11"/>
  <c r="V113" i="11"/>
  <c r="W113" i="11"/>
  <c r="X113" i="11"/>
  <c r="Y113" i="11"/>
  <c r="N269" i="11"/>
  <c r="O269" i="11"/>
  <c r="P269" i="11"/>
  <c r="Q269" i="11"/>
  <c r="S269" i="11"/>
  <c r="T269" i="11"/>
  <c r="U269" i="11"/>
  <c r="V269" i="11"/>
  <c r="W269" i="11"/>
  <c r="X269" i="11"/>
  <c r="Y269" i="11"/>
  <c r="Z269" i="11"/>
  <c r="N268" i="11"/>
  <c r="O268" i="11"/>
  <c r="P268" i="11"/>
  <c r="Q268" i="11"/>
  <c r="R268" i="11"/>
  <c r="S268" i="11"/>
  <c r="T268" i="11"/>
  <c r="U268" i="11"/>
  <c r="V268" i="11"/>
  <c r="W268" i="11"/>
  <c r="X268" i="11"/>
  <c r="Y268" i="11"/>
  <c r="Z268" i="11"/>
  <c r="N251" i="11"/>
  <c r="O251" i="11"/>
  <c r="P251" i="11"/>
  <c r="R251" i="11"/>
  <c r="S251" i="11"/>
  <c r="T251" i="11"/>
  <c r="U251" i="11"/>
  <c r="V251" i="11"/>
  <c r="W251" i="11"/>
  <c r="X251" i="11"/>
  <c r="Y251" i="11"/>
  <c r="Z251" i="11"/>
  <c r="N267" i="11"/>
  <c r="O267" i="11"/>
  <c r="P267" i="11"/>
  <c r="Q267" i="11"/>
  <c r="R267" i="11"/>
  <c r="S267" i="11"/>
  <c r="T267" i="11"/>
  <c r="U267" i="11"/>
  <c r="V267" i="11"/>
  <c r="W267" i="11"/>
  <c r="X267" i="11"/>
  <c r="Y267" i="11"/>
  <c r="Z267" i="11"/>
  <c r="N266" i="11"/>
  <c r="O266" i="11"/>
  <c r="P266" i="11"/>
  <c r="Q266" i="11"/>
  <c r="R266" i="11"/>
  <c r="S266" i="11"/>
  <c r="T266" i="11"/>
  <c r="U266" i="11"/>
  <c r="V266" i="11"/>
  <c r="W266" i="11"/>
  <c r="X266" i="11"/>
  <c r="Y266" i="11"/>
  <c r="Z266" i="11"/>
  <c r="N265" i="11"/>
  <c r="O265" i="11"/>
  <c r="P265" i="11"/>
  <c r="Q265" i="11"/>
  <c r="R265" i="11"/>
  <c r="S265" i="11"/>
  <c r="T265" i="11"/>
  <c r="U265" i="11"/>
  <c r="W265" i="11"/>
  <c r="X265" i="11"/>
  <c r="Y265" i="11"/>
  <c r="N264" i="11"/>
  <c r="P264" i="11"/>
  <c r="Q264" i="11"/>
  <c r="S264" i="11"/>
  <c r="T264" i="11"/>
  <c r="U264" i="11"/>
  <c r="V264" i="11"/>
  <c r="W264" i="11"/>
  <c r="X264" i="11"/>
  <c r="Y264" i="11"/>
  <c r="N262" i="11"/>
  <c r="R262" i="11"/>
  <c r="T262" i="11"/>
  <c r="X262" i="11"/>
  <c r="Y262" i="11"/>
  <c r="Z262" i="11"/>
  <c r="N247" i="11"/>
  <c r="O247" i="11"/>
  <c r="P247" i="11"/>
  <c r="Q247" i="11"/>
  <c r="R247" i="11"/>
  <c r="S247" i="11"/>
  <c r="T247" i="11"/>
  <c r="U247" i="11"/>
  <c r="V247" i="11"/>
  <c r="X247" i="11"/>
  <c r="Z247" i="11"/>
  <c r="N259" i="11"/>
  <c r="O259" i="11"/>
  <c r="P259" i="11"/>
  <c r="Q259" i="11"/>
  <c r="R259" i="11"/>
  <c r="S259" i="11"/>
  <c r="T259" i="11"/>
  <c r="U259" i="11"/>
  <c r="V259" i="11"/>
  <c r="W259" i="11"/>
  <c r="X259" i="11"/>
  <c r="Y259" i="11"/>
  <c r="N258" i="11"/>
  <c r="O258" i="11"/>
  <c r="P258" i="11"/>
  <c r="Q258" i="11"/>
  <c r="R258" i="11"/>
  <c r="S258" i="11"/>
  <c r="T258" i="11"/>
  <c r="U258" i="11"/>
  <c r="V258" i="11"/>
  <c r="X258" i="11"/>
  <c r="Y258" i="11"/>
  <c r="Z258" i="11"/>
  <c r="N257" i="11"/>
  <c r="X257" i="11"/>
  <c r="Y257" i="11"/>
  <c r="N256" i="11"/>
  <c r="P256" i="11"/>
  <c r="V256" i="11"/>
  <c r="W256" i="11"/>
  <c r="X256" i="11"/>
  <c r="Y256" i="11"/>
  <c r="N115" i="11"/>
  <c r="P115" i="11"/>
  <c r="Q115" i="11"/>
  <c r="S115" i="11"/>
  <c r="T115" i="11"/>
  <c r="U115" i="11"/>
  <c r="V115" i="11"/>
  <c r="W115" i="11"/>
  <c r="X115" i="11"/>
  <c r="Y115" i="11"/>
  <c r="P114" i="11"/>
  <c r="N122" i="11"/>
  <c r="O122" i="11"/>
  <c r="P122" i="11"/>
  <c r="Q122" i="11"/>
  <c r="R122" i="11"/>
  <c r="S122" i="11"/>
  <c r="T122" i="11"/>
  <c r="U122" i="11"/>
  <c r="V122" i="11"/>
  <c r="N255" i="11"/>
  <c r="P255" i="11"/>
  <c r="Q255" i="11"/>
  <c r="R255" i="11"/>
  <c r="S255" i="11"/>
  <c r="U255" i="11"/>
  <c r="V255" i="11"/>
  <c r="W255" i="11"/>
  <c r="X255" i="11"/>
  <c r="Y255" i="11"/>
  <c r="Z255" i="11"/>
  <c r="N254" i="11"/>
  <c r="O254" i="11"/>
  <c r="P254" i="11"/>
  <c r="Q254" i="11"/>
  <c r="R254" i="11"/>
  <c r="X254" i="11"/>
  <c r="Y254" i="11"/>
  <c r="N252" i="11"/>
  <c r="O252" i="11"/>
  <c r="P252" i="11"/>
  <c r="R252" i="11"/>
  <c r="S252" i="11"/>
  <c r="T252" i="11"/>
  <c r="U252" i="11"/>
  <c r="V252" i="11"/>
  <c r="W252" i="11"/>
  <c r="X252" i="11"/>
  <c r="Y252" i="11"/>
  <c r="Z252" i="11"/>
  <c r="N249" i="11"/>
  <c r="O249" i="11"/>
  <c r="P249" i="11"/>
  <c r="Q249" i="11"/>
  <c r="R249" i="11"/>
  <c r="S249" i="11"/>
  <c r="T249" i="11"/>
  <c r="U249" i="11"/>
  <c r="W249" i="11"/>
  <c r="X249" i="11"/>
  <c r="Y249" i="11"/>
  <c r="N250" i="11"/>
  <c r="O250" i="11"/>
  <c r="P250" i="11"/>
  <c r="Q250" i="11"/>
  <c r="R250" i="11"/>
  <c r="S250" i="11"/>
  <c r="T250" i="11"/>
  <c r="U250" i="11"/>
  <c r="V250" i="11"/>
  <c r="W250" i="11"/>
  <c r="X250" i="11"/>
  <c r="Z250" i="11"/>
  <c r="N248" i="11"/>
  <c r="O248" i="11"/>
  <c r="P248" i="11"/>
  <c r="Q248" i="11"/>
  <c r="S248" i="11"/>
  <c r="T248" i="11"/>
  <c r="U248" i="11"/>
  <c r="V248" i="11"/>
  <c r="W248" i="11"/>
  <c r="X248" i="11"/>
  <c r="Z248" i="11"/>
  <c r="N239" i="11"/>
  <c r="O239" i="11"/>
  <c r="P239" i="11"/>
  <c r="S239" i="11"/>
  <c r="T239" i="11"/>
  <c r="U239" i="11"/>
  <c r="V239" i="11"/>
  <c r="W239" i="11"/>
  <c r="X239" i="11"/>
  <c r="Z239" i="11"/>
  <c r="N244" i="11"/>
  <c r="O244" i="11"/>
  <c r="P244" i="11"/>
  <c r="S244" i="11"/>
  <c r="T244" i="11"/>
  <c r="U244" i="11"/>
  <c r="V244" i="11"/>
  <c r="W244" i="11"/>
  <c r="X244" i="11"/>
  <c r="N241" i="11"/>
  <c r="P241" i="11"/>
  <c r="Q241" i="11"/>
  <c r="S241" i="11"/>
  <c r="T241" i="11"/>
  <c r="U241" i="11"/>
  <c r="V241" i="11"/>
  <c r="W241" i="11"/>
  <c r="X241" i="11"/>
  <c r="Z241" i="11"/>
  <c r="N246" i="11"/>
  <c r="W246" i="11"/>
  <c r="X246" i="11"/>
  <c r="Y246" i="11"/>
  <c r="N245" i="11"/>
  <c r="T245" i="11"/>
  <c r="U245" i="11"/>
  <c r="X245" i="11"/>
  <c r="Y245" i="11"/>
  <c r="Z245" i="11"/>
  <c r="N242" i="11"/>
  <c r="O242" i="11"/>
  <c r="P242" i="11"/>
  <c r="Q242" i="11"/>
  <c r="R242" i="11"/>
  <c r="S242" i="11"/>
  <c r="T242" i="11"/>
  <c r="U242" i="11"/>
  <c r="V242" i="11"/>
  <c r="W242" i="11"/>
  <c r="X242" i="11"/>
  <c r="Y242" i="11"/>
  <c r="Z242" i="11"/>
  <c r="N240" i="11"/>
  <c r="O240" i="11"/>
  <c r="P240" i="11"/>
  <c r="Q240" i="11"/>
  <c r="R240" i="11"/>
  <c r="S240" i="11"/>
  <c r="T240" i="11"/>
  <c r="U240" i="11"/>
  <c r="V240" i="11"/>
  <c r="W240" i="11"/>
  <c r="X240" i="11"/>
  <c r="Y240" i="11"/>
  <c r="Z240" i="11"/>
  <c r="N238" i="11"/>
  <c r="O238" i="11"/>
  <c r="P238" i="11"/>
  <c r="Q238" i="11"/>
  <c r="R238" i="11"/>
  <c r="S238" i="11"/>
  <c r="T238" i="11"/>
  <c r="U238" i="11"/>
  <c r="W238" i="11"/>
  <c r="X238" i="11"/>
  <c r="N237" i="11"/>
  <c r="O237" i="11"/>
  <c r="P237" i="11"/>
  <c r="Q237" i="11"/>
  <c r="R237" i="11"/>
  <c r="S237" i="11"/>
  <c r="U237" i="11"/>
  <c r="V237" i="11"/>
  <c r="W237" i="11"/>
  <c r="X237" i="11"/>
  <c r="Y237" i="11"/>
  <c r="Z237" i="11"/>
  <c r="N236" i="11"/>
  <c r="P236" i="11"/>
  <c r="R236" i="11"/>
  <c r="S236" i="11"/>
  <c r="T236" i="11"/>
  <c r="U236" i="11"/>
  <c r="V236" i="11"/>
  <c r="W236" i="11"/>
  <c r="Y236" i="11"/>
  <c r="N235" i="11"/>
  <c r="O235" i="11"/>
  <c r="P235" i="11"/>
  <c r="Q235" i="11"/>
  <c r="R235" i="11"/>
  <c r="S235" i="11"/>
  <c r="T235" i="11"/>
  <c r="U235" i="11"/>
  <c r="V235" i="11"/>
  <c r="W235" i="11"/>
  <c r="X235" i="11"/>
  <c r="Y235" i="11"/>
  <c r="Z235" i="11"/>
  <c r="N234" i="11"/>
  <c r="O234" i="11"/>
  <c r="P234" i="11"/>
  <c r="Q234" i="11"/>
  <c r="R234" i="11"/>
  <c r="S234" i="11"/>
  <c r="T234" i="11"/>
  <c r="U234" i="11"/>
  <c r="V234" i="11"/>
  <c r="X234" i="11"/>
  <c r="Y234" i="11"/>
  <c r="N233" i="11"/>
  <c r="O233" i="11"/>
  <c r="P233" i="11"/>
  <c r="Q233" i="11"/>
  <c r="S233" i="11"/>
  <c r="T233" i="11"/>
  <c r="U233" i="11"/>
  <c r="W233" i="11"/>
  <c r="X233" i="11"/>
  <c r="N232" i="11"/>
  <c r="O232" i="11"/>
  <c r="P232" i="11"/>
  <c r="Q232" i="11"/>
  <c r="R232" i="11"/>
  <c r="S232" i="11"/>
  <c r="X232" i="11"/>
  <c r="Y232" i="11"/>
  <c r="Z232" i="11"/>
  <c r="N224" i="11"/>
  <c r="O224" i="11"/>
  <c r="P224" i="11"/>
  <c r="Q224" i="11"/>
  <c r="R224" i="11"/>
  <c r="S224" i="11"/>
  <c r="T224" i="11"/>
  <c r="U224" i="11"/>
  <c r="V224" i="11"/>
  <c r="W224" i="11"/>
  <c r="X224" i="11"/>
  <c r="Z224" i="11"/>
  <c r="N231" i="11"/>
  <c r="O231" i="11"/>
  <c r="P231" i="11"/>
  <c r="Q231" i="11"/>
  <c r="R231" i="11"/>
  <c r="S231" i="11"/>
  <c r="T231" i="11"/>
  <c r="U231" i="11"/>
  <c r="V231" i="11"/>
  <c r="W231" i="11"/>
  <c r="X231" i="11"/>
  <c r="Y231" i="11"/>
  <c r="N230" i="11"/>
  <c r="O230" i="11"/>
  <c r="P230" i="11"/>
  <c r="Q230" i="11"/>
  <c r="R230" i="11"/>
  <c r="S230" i="11"/>
  <c r="T230" i="11"/>
  <c r="U230" i="11"/>
  <c r="V230" i="11"/>
  <c r="W230" i="11"/>
  <c r="X230" i="11"/>
  <c r="Y230" i="11"/>
  <c r="Z230" i="11"/>
  <c r="N229" i="11"/>
  <c r="P229" i="11"/>
  <c r="Q229" i="11"/>
  <c r="R229" i="11"/>
  <c r="S229" i="11"/>
  <c r="T229" i="11"/>
  <c r="U229" i="11"/>
  <c r="V229" i="11"/>
  <c r="W229" i="11"/>
  <c r="X229" i="11"/>
  <c r="Y229" i="11"/>
  <c r="N219" i="11"/>
  <c r="O219" i="11"/>
  <c r="P219" i="11"/>
  <c r="Q219" i="11"/>
  <c r="R219" i="11"/>
  <c r="S219" i="11"/>
  <c r="T219" i="11"/>
  <c r="U219" i="11"/>
  <c r="V219" i="11"/>
  <c r="W219" i="11"/>
  <c r="X219" i="11"/>
  <c r="Y219" i="11"/>
  <c r="Z219" i="11"/>
  <c r="N228" i="11"/>
  <c r="O228" i="11"/>
  <c r="P228" i="11"/>
  <c r="Q228" i="11"/>
  <c r="R228" i="11"/>
  <c r="S228" i="11"/>
  <c r="T228" i="11"/>
  <c r="U228" i="11"/>
  <c r="V228" i="11"/>
  <c r="W228" i="11"/>
  <c r="X228" i="11"/>
  <c r="Y228" i="11"/>
  <c r="Z228" i="11"/>
  <c r="N227" i="11"/>
  <c r="O227" i="11"/>
  <c r="P227" i="11"/>
  <c r="Q227" i="11"/>
  <c r="R227" i="11"/>
  <c r="S227" i="11"/>
  <c r="T227" i="11"/>
  <c r="U227" i="11"/>
  <c r="V227" i="11"/>
  <c r="W227" i="11"/>
  <c r="X227" i="11"/>
  <c r="Y227" i="11"/>
  <c r="Z227" i="11"/>
  <c r="N218" i="11"/>
  <c r="O218" i="11"/>
  <c r="P218" i="11"/>
  <c r="R218" i="11"/>
  <c r="S218" i="11"/>
  <c r="T218" i="11"/>
  <c r="U218" i="11"/>
  <c r="V218" i="11"/>
  <c r="W218" i="11"/>
  <c r="X218" i="11"/>
  <c r="Y218" i="11"/>
  <c r="N216" i="11"/>
  <c r="O216" i="11"/>
  <c r="P216" i="11"/>
  <c r="Q216" i="11"/>
  <c r="R216" i="11"/>
  <c r="S216" i="11"/>
  <c r="U216" i="11"/>
  <c r="V216" i="11"/>
  <c r="W216" i="11"/>
  <c r="X216" i="11"/>
  <c r="Z216" i="11"/>
  <c r="P226" i="11"/>
  <c r="R226" i="11"/>
  <c r="U226" i="11"/>
  <c r="W226" i="11"/>
  <c r="X226" i="11"/>
  <c r="N222" i="11"/>
  <c r="O222" i="11"/>
  <c r="P222" i="11"/>
  <c r="Q222" i="11"/>
  <c r="R222" i="11"/>
  <c r="S222" i="11"/>
  <c r="U222" i="11"/>
  <c r="V222" i="11"/>
  <c r="N213" i="11"/>
  <c r="P213" i="11"/>
  <c r="Q213" i="11"/>
  <c r="R213" i="11"/>
  <c r="S213" i="11"/>
  <c r="T213" i="11"/>
  <c r="U213" i="11"/>
  <c r="V213" i="11"/>
  <c r="W213" i="11"/>
  <c r="X213" i="11"/>
  <c r="Y213" i="11"/>
  <c r="Z213" i="11"/>
  <c r="N223" i="11"/>
  <c r="O223" i="11"/>
  <c r="P223" i="11"/>
  <c r="Q223" i="11"/>
  <c r="T223" i="11"/>
  <c r="Y223" i="11"/>
  <c r="N209" i="11"/>
  <c r="O209" i="11"/>
  <c r="P209" i="11"/>
  <c r="Q209" i="11"/>
  <c r="S209" i="11"/>
  <c r="T209" i="11"/>
  <c r="U209" i="11"/>
  <c r="V209" i="11"/>
  <c r="W209" i="11"/>
  <c r="X209" i="11"/>
  <c r="Y209" i="11"/>
  <c r="Z209" i="11"/>
  <c r="N212" i="11"/>
  <c r="O212" i="11"/>
  <c r="P212" i="11"/>
  <c r="Q212" i="11"/>
  <c r="R212" i="11"/>
  <c r="S212" i="11"/>
  <c r="T212" i="11"/>
  <c r="U212" i="11"/>
  <c r="V212" i="11"/>
  <c r="W212" i="11"/>
  <c r="X212" i="11"/>
  <c r="Y212" i="11"/>
  <c r="Z212" i="11"/>
  <c r="N221" i="11"/>
  <c r="O221" i="11"/>
  <c r="P221" i="11"/>
  <c r="Q221" i="11"/>
  <c r="R221" i="11"/>
  <c r="S221" i="11"/>
  <c r="T221" i="11"/>
  <c r="U221" i="11"/>
  <c r="V221" i="11"/>
  <c r="W221" i="11"/>
  <c r="X221" i="11"/>
  <c r="Y221" i="11"/>
  <c r="N220" i="11"/>
  <c r="O220" i="11"/>
  <c r="P220" i="11"/>
  <c r="Q220" i="11"/>
  <c r="R220" i="11"/>
  <c r="S220" i="11"/>
  <c r="T220" i="11"/>
  <c r="U220" i="11"/>
  <c r="V220" i="11"/>
  <c r="W220" i="11"/>
  <c r="X220" i="11"/>
  <c r="Y220" i="11"/>
  <c r="Z220" i="11"/>
  <c r="N149" i="11"/>
  <c r="P149" i="11"/>
  <c r="R149" i="11"/>
  <c r="S149" i="11"/>
  <c r="T149" i="11"/>
  <c r="U149" i="11"/>
  <c r="V149" i="11"/>
  <c r="W149" i="11"/>
  <c r="X149" i="11"/>
  <c r="Z149" i="11"/>
  <c r="N163" i="11"/>
  <c r="O163" i="11"/>
  <c r="P163" i="11"/>
  <c r="Q163" i="11"/>
  <c r="R163" i="11"/>
  <c r="S163" i="11"/>
  <c r="T163" i="11"/>
  <c r="U163" i="11"/>
  <c r="V163" i="11"/>
  <c r="W163" i="11"/>
  <c r="X163" i="11"/>
  <c r="Z163" i="11"/>
  <c r="N112" i="11"/>
  <c r="O112" i="11"/>
  <c r="P112" i="11"/>
  <c r="Q112" i="11"/>
  <c r="R112" i="11"/>
  <c r="S112" i="11"/>
  <c r="T112" i="11"/>
  <c r="U112" i="11"/>
  <c r="V112" i="11"/>
  <c r="W112" i="11"/>
  <c r="X112" i="11"/>
  <c r="Y112" i="11"/>
  <c r="N120" i="11"/>
  <c r="O120" i="11"/>
  <c r="P120" i="11"/>
  <c r="Q120" i="11"/>
  <c r="R120" i="11"/>
  <c r="S120" i="11"/>
  <c r="T120" i="11"/>
  <c r="U120" i="11"/>
  <c r="W120" i="11"/>
  <c r="S217" i="11"/>
  <c r="T217" i="11"/>
  <c r="U217" i="11"/>
  <c r="V217" i="11"/>
  <c r="W217" i="11"/>
  <c r="X217" i="11"/>
  <c r="Y217" i="11"/>
  <c r="Z217" i="11"/>
  <c r="N203" i="11"/>
  <c r="O203" i="11"/>
  <c r="P203" i="11"/>
  <c r="R203" i="11"/>
  <c r="S203" i="11"/>
  <c r="T203" i="11"/>
  <c r="U203" i="11"/>
  <c r="V203" i="11"/>
  <c r="W203" i="11"/>
  <c r="X203" i="11"/>
  <c r="Y203" i="11"/>
  <c r="N215" i="11"/>
  <c r="O215" i="11"/>
  <c r="R215" i="11"/>
  <c r="S215" i="11"/>
  <c r="T215" i="11"/>
  <c r="U215" i="11"/>
  <c r="V215" i="11"/>
  <c r="X215" i="11"/>
  <c r="Y215" i="11"/>
  <c r="Z215" i="11"/>
  <c r="R214" i="11"/>
  <c r="W214" i="11"/>
  <c r="X214" i="11"/>
  <c r="Y214" i="11"/>
  <c r="Z214" i="11"/>
  <c r="N159" i="11"/>
  <c r="O159" i="11"/>
  <c r="P159" i="11"/>
  <c r="Q159" i="11"/>
  <c r="R159" i="11"/>
  <c r="S159" i="11"/>
  <c r="U159" i="11"/>
  <c r="V159" i="11"/>
  <c r="W159" i="11"/>
  <c r="X159" i="11"/>
  <c r="Y159" i="11"/>
  <c r="N211" i="11"/>
  <c r="O211" i="11"/>
  <c r="P211" i="11"/>
  <c r="Q211" i="11"/>
  <c r="R211" i="11"/>
  <c r="S211" i="11"/>
  <c r="T211" i="11"/>
  <c r="U211" i="11"/>
  <c r="V211" i="11"/>
  <c r="W211" i="11"/>
  <c r="X211" i="11"/>
  <c r="Y211" i="11"/>
  <c r="Z211" i="11"/>
  <c r="N210" i="11"/>
  <c r="O210" i="11"/>
  <c r="P210" i="11"/>
  <c r="Q210" i="11"/>
  <c r="R210" i="11"/>
  <c r="S210" i="11"/>
  <c r="T210" i="11"/>
  <c r="U210" i="11"/>
  <c r="V210" i="11"/>
  <c r="W210" i="11"/>
  <c r="X210" i="11"/>
  <c r="Y210" i="11"/>
  <c r="Z210" i="11"/>
  <c r="N193" i="11"/>
  <c r="P193" i="11"/>
  <c r="Q193" i="11"/>
  <c r="R193" i="11"/>
  <c r="S193" i="11"/>
  <c r="T193" i="11"/>
  <c r="U193" i="11"/>
  <c r="V193" i="11"/>
  <c r="W193" i="11"/>
  <c r="X193" i="11"/>
  <c r="Y193" i="11"/>
  <c r="Z193" i="11"/>
  <c r="N191" i="11"/>
  <c r="P191" i="11"/>
  <c r="S191" i="11"/>
  <c r="T191" i="11"/>
  <c r="U191" i="11"/>
  <c r="V191" i="11"/>
  <c r="W191" i="11"/>
  <c r="X191" i="11"/>
  <c r="Y191" i="11"/>
  <c r="Z191" i="11"/>
  <c r="N208" i="11"/>
  <c r="O208" i="11"/>
  <c r="P208" i="11"/>
  <c r="Q208" i="11"/>
  <c r="R208" i="11"/>
  <c r="S208" i="11"/>
  <c r="T208" i="11"/>
  <c r="U208" i="11"/>
  <c r="V208" i="11"/>
  <c r="W208" i="11"/>
  <c r="X208" i="11"/>
  <c r="Y208" i="11"/>
  <c r="Z208" i="11"/>
  <c r="N207" i="11"/>
  <c r="O207" i="11"/>
  <c r="P207" i="11"/>
  <c r="Q207" i="11"/>
  <c r="R207" i="11"/>
  <c r="S207" i="11"/>
  <c r="T207" i="11"/>
  <c r="U207" i="11"/>
  <c r="V207" i="11"/>
  <c r="W207" i="11"/>
  <c r="X207" i="11"/>
  <c r="Y207" i="11"/>
  <c r="Z207" i="11"/>
  <c r="P195" i="11"/>
  <c r="R195" i="11"/>
  <c r="S195" i="11"/>
  <c r="T195" i="11"/>
  <c r="U195" i="11"/>
  <c r="V195" i="11"/>
  <c r="W195" i="11"/>
  <c r="X195" i="11"/>
  <c r="Y195" i="11"/>
  <c r="N197" i="11"/>
  <c r="O197" i="11"/>
  <c r="P197" i="11"/>
  <c r="R197" i="11"/>
  <c r="S197" i="11"/>
  <c r="T197" i="11"/>
  <c r="U197" i="11"/>
  <c r="V197" i="11"/>
  <c r="W197" i="11"/>
  <c r="Y197" i="11"/>
  <c r="N206" i="11"/>
  <c r="P206" i="11"/>
  <c r="R206" i="11"/>
  <c r="S206" i="11"/>
  <c r="T206" i="11"/>
  <c r="U206" i="11"/>
  <c r="V206" i="11"/>
  <c r="W206" i="11"/>
  <c r="X206" i="11"/>
  <c r="Y206" i="11"/>
  <c r="Z206" i="11"/>
  <c r="N205" i="11"/>
  <c r="P205" i="11"/>
  <c r="Q205" i="11"/>
  <c r="R205" i="11"/>
  <c r="S205" i="11"/>
  <c r="T205" i="11"/>
  <c r="U205" i="11"/>
  <c r="V205" i="11"/>
  <c r="W205" i="11"/>
  <c r="Z205" i="11"/>
  <c r="N204" i="11"/>
  <c r="O204" i="11"/>
  <c r="Q204" i="11"/>
  <c r="S204" i="11"/>
  <c r="T204" i="11"/>
  <c r="W204" i="11"/>
  <c r="X204" i="11"/>
  <c r="Z204" i="11"/>
  <c r="N200" i="11"/>
  <c r="O200" i="11"/>
  <c r="P200" i="11"/>
  <c r="Q200" i="11"/>
  <c r="R200" i="11"/>
  <c r="S200" i="11"/>
  <c r="T200" i="11"/>
  <c r="U200" i="11"/>
  <c r="W200" i="11"/>
  <c r="X200" i="11"/>
  <c r="Y200" i="11"/>
  <c r="N202" i="11"/>
  <c r="P202" i="11"/>
  <c r="S202" i="11"/>
  <c r="T202" i="11"/>
  <c r="U202" i="11"/>
  <c r="V202" i="11"/>
  <c r="W202" i="11"/>
  <c r="X202" i="11"/>
  <c r="Y202" i="11"/>
  <c r="N201" i="11"/>
  <c r="O201" i="11"/>
  <c r="P201" i="11"/>
  <c r="S201" i="11"/>
  <c r="T201" i="11"/>
  <c r="U201" i="11"/>
  <c r="W201" i="11"/>
  <c r="X201" i="11"/>
  <c r="Y201" i="11"/>
  <c r="N147" i="11"/>
  <c r="O147" i="11"/>
  <c r="P147" i="11"/>
  <c r="Q147" i="11"/>
  <c r="R147" i="11"/>
  <c r="S147" i="11"/>
  <c r="T147" i="11"/>
  <c r="U147" i="11"/>
  <c r="V147" i="11"/>
  <c r="W147" i="11"/>
  <c r="X147" i="11"/>
  <c r="Y147" i="11"/>
  <c r="N161" i="11"/>
  <c r="O161" i="11"/>
  <c r="P161" i="11"/>
  <c r="R161" i="11"/>
  <c r="S161" i="11"/>
  <c r="T161" i="11"/>
  <c r="U161" i="11"/>
  <c r="V161" i="11"/>
  <c r="W161" i="11"/>
  <c r="X161" i="11"/>
  <c r="Y161" i="11"/>
  <c r="N199" i="11"/>
  <c r="O199" i="11"/>
  <c r="S199" i="11"/>
  <c r="T199" i="11"/>
  <c r="U199" i="11"/>
  <c r="W199" i="11"/>
  <c r="N198" i="11"/>
  <c r="Q198" i="11"/>
  <c r="T198" i="11"/>
  <c r="W198" i="11"/>
  <c r="Y198" i="11"/>
  <c r="N196" i="11"/>
  <c r="R196" i="11"/>
  <c r="U196" i="11"/>
  <c r="V196" i="11"/>
  <c r="W196" i="11"/>
  <c r="X196" i="11"/>
  <c r="Z196" i="11"/>
  <c r="N189" i="11"/>
  <c r="O189" i="11"/>
  <c r="P189" i="11"/>
  <c r="Q189" i="11"/>
  <c r="R189" i="11"/>
  <c r="S189" i="11"/>
  <c r="T189" i="11"/>
  <c r="V189" i="11"/>
  <c r="X189" i="11"/>
  <c r="Y189" i="11"/>
  <c r="Z189" i="11"/>
  <c r="N194" i="11"/>
  <c r="P194" i="11"/>
  <c r="Q194" i="11"/>
  <c r="R194" i="11"/>
  <c r="S194" i="11"/>
  <c r="T194" i="11"/>
  <c r="U194" i="11"/>
  <c r="V194" i="11"/>
  <c r="W194" i="11"/>
  <c r="X194" i="11"/>
  <c r="Y194" i="11"/>
  <c r="Z194" i="11"/>
  <c r="N192" i="11"/>
  <c r="O192" i="11"/>
  <c r="P192" i="11"/>
  <c r="Q192" i="11"/>
  <c r="S192" i="11"/>
  <c r="T192" i="11"/>
  <c r="U192" i="11"/>
  <c r="V192" i="11"/>
  <c r="W192" i="11"/>
  <c r="X192" i="11"/>
  <c r="Y192" i="11"/>
  <c r="Z192" i="11"/>
  <c r="N125" i="11"/>
  <c r="O125" i="11"/>
  <c r="P125" i="11"/>
  <c r="Q125" i="11"/>
  <c r="R125" i="11"/>
  <c r="S125" i="11"/>
  <c r="T125" i="11"/>
  <c r="W125" i="11"/>
  <c r="Y125" i="11"/>
  <c r="N135" i="11"/>
  <c r="P135" i="11"/>
  <c r="R135" i="11"/>
  <c r="S135" i="11"/>
  <c r="T135" i="11"/>
  <c r="U135" i="11"/>
  <c r="V135" i="11"/>
  <c r="W135" i="11"/>
  <c r="X135" i="11"/>
  <c r="Y135" i="11"/>
  <c r="Z135" i="11"/>
  <c r="U190" i="11"/>
  <c r="W190" i="11"/>
  <c r="X190" i="11"/>
  <c r="Y190" i="11"/>
  <c r="Z190" i="11"/>
  <c r="P186" i="11"/>
  <c r="Q186" i="11"/>
  <c r="R186" i="11"/>
  <c r="S186" i="11"/>
  <c r="T186" i="11"/>
  <c r="U186" i="11"/>
  <c r="W186" i="11"/>
  <c r="X186" i="11"/>
  <c r="Y186" i="11"/>
  <c r="N176" i="11"/>
  <c r="Q176" i="11"/>
  <c r="R176" i="11"/>
  <c r="S176" i="11"/>
  <c r="T176" i="11"/>
  <c r="U176" i="11"/>
  <c r="W176" i="11"/>
  <c r="Z176" i="11"/>
  <c r="N185" i="11"/>
  <c r="O185" i="11"/>
  <c r="P185" i="11"/>
  <c r="R185" i="11"/>
  <c r="S185" i="11"/>
  <c r="T185" i="11"/>
  <c r="U185" i="11"/>
  <c r="V185" i="11"/>
  <c r="Y185" i="11"/>
  <c r="O188" i="11"/>
  <c r="P188" i="11"/>
  <c r="Q188" i="11"/>
  <c r="R188" i="11"/>
  <c r="S188" i="11"/>
  <c r="T188" i="11"/>
  <c r="U188" i="11"/>
  <c r="V188" i="11"/>
  <c r="W188" i="11"/>
  <c r="X188" i="11"/>
  <c r="Y188" i="11"/>
  <c r="N187" i="11"/>
  <c r="O187" i="11"/>
  <c r="P187" i="11"/>
  <c r="Q187" i="11"/>
  <c r="R187" i="11"/>
  <c r="S187" i="11"/>
  <c r="U187" i="11"/>
  <c r="W187" i="11"/>
  <c r="X187" i="11"/>
  <c r="Y187" i="11"/>
  <c r="N181" i="11"/>
  <c r="P181" i="11"/>
  <c r="Q181" i="11"/>
  <c r="R181" i="11"/>
  <c r="S181" i="11"/>
  <c r="T181" i="11"/>
  <c r="U181" i="11"/>
  <c r="V181" i="11"/>
  <c r="W181" i="11"/>
  <c r="X181" i="11"/>
  <c r="Y181" i="11"/>
  <c r="Z181" i="11"/>
  <c r="N93" i="11"/>
  <c r="O93" i="11"/>
  <c r="P93" i="11"/>
  <c r="R93" i="11"/>
  <c r="S93" i="11"/>
  <c r="T93" i="11"/>
  <c r="U93" i="11"/>
  <c r="V93" i="11"/>
  <c r="W93" i="11"/>
  <c r="X93" i="11"/>
  <c r="Y93" i="11"/>
  <c r="Z93" i="11"/>
  <c r="N91" i="11"/>
  <c r="P91" i="11"/>
  <c r="R91" i="11"/>
  <c r="S91" i="11"/>
  <c r="T91" i="11"/>
  <c r="U91" i="11"/>
  <c r="W91" i="11"/>
  <c r="X91" i="11"/>
  <c r="Y91" i="11"/>
  <c r="N99" i="11"/>
  <c r="O99" i="11"/>
  <c r="P99" i="11"/>
  <c r="R99" i="11"/>
  <c r="S99" i="11"/>
  <c r="T99" i="11"/>
  <c r="U99" i="11"/>
  <c r="W99" i="11"/>
  <c r="X99" i="11"/>
  <c r="Y99" i="11"/>
  <c r="N184" i="11"/>
  <c r="O184" i="11"/>
  <c r="P184" i="11"/>
  <c r="Q184" i="11"/>
  <c r="R184" i="11"/>
  <c r="S184" i="11"/>
  <c r="T184" i="11"/>
  <c r="U184" i="11"/>
  <c r="V184" i="11"/>
  <c r="W184" i="11"/>
  <c r="X184" i="11"/>
  <c r="Y184" i="11"/>
  <c r="N183" i="11"/>
  <c r="O183" i="11"/>
  <c r="P183" i="11"/>
  <c r="Q183" i="11"/>
  <c r="W183" i="11"/>
  <c r="Y183" i="11"/>
  <c r="Z183" i="11"/>
  <c r="N172" i="11"/>
  <c r="O172" i="11"/>
  <c r="P172" i="11"/>
  <c r="Q172" i="11"/>
  <c r="R172" i="11"/>
  <c r="S172" i="11"/>
  <c r="T172" i="11"/>
  <c r="U172" i="11"/>
  <c r="V172" i="11"/>
  <c r="W172" i="11"/>
  <c r="X172" i="11"/>
  <c r="Y172" i="11"/>
  <c r="N164" i="11"/>
  <c r="P164" i="11"/>
  <c r="S164" i="11"/>
  <c r="T164" i="11"/>
  <c r="W164" i="11"/>
  <c r="X164" i="11"/>
  <c r="N173" i="11"/>
  <c r="O173" i="11"/>
  <c r="P173" i="11"/>
  <c r="Q173" i="11"/>
  <c r="R173" i="11"/>
  <c r="S173" i="11"/>
  <c r="T173" i="11"/>
  <c r="U173" i="11"/>
  <c r="V173" i="11"/>
  <c r="W173" i="11"/>
  <c r="X173" i="11"/>
  <c r="Y173" i="11"/>
  <c r="Z173" i="11"/>
  <c r="N180" i="11"/>
  <c r="O180" i="11"/>
  <c r="P180" i="11"/>
  <c r="Q180" i="11"/>
  <c r="R180" i="11"/>
  <c r="S180" i="11"/>
  <c r="T180" i="11"/>
  <c r="U180" i="11"/>
  <c r="V180" i="11"/>
  <c r="W180" i="11"/>
  <c r="X180" i="11"/>
  <c r="Y180" i="11"/>
  <c r="Z180" i="11"/>
  <c r="N179" i="11"/>
  <c r="O179" i="11"/>
  <c r="P179" i="11"/>
  <c r="Q179" i="11"/>
  <c r="R179" i="11"/>
  <c r="S179" i="11"/>
  <c r="T179" i="11"/>
  <c r="U179" i="11"/>
  <c r="V179" i="11"/>
  <c r="W179" i="11"/>
  <c r="X179" i="11"/>
  <c r="Y179" i="11"/>
  <c r="Z179" i="11"/>
  <c r="N69" i="11"/>
  <c r="O69" i="11"/>
  <c r="P69" i="11"/>
  <c r="Q69" i="11"/>
  <c r="U69" i="11"/>
  <c r="W69" i="11"/>
  <c r="X69" i="11"/>
  <c r="N67" i="11"/>
  <c r="O67" i="11"/>
  <c r="P67" i="11"/>
  <c r="Q67" i="11"/>
  <c r="R67" i="11"/>
  <c r="S67" i="11"/>
  <c r="T67" i="11"/>
  <c r="U67" i="11"/>
  <c r="V67" i="11"/>
  <c r="W67" i="11"/>
  <c r="X67" i="11"/>
  <c r="Y67" i="11"/>
  <c r="S70" i="11"/>
  <c r="W70" i="11"/>
  <c r="X70" i="11"/>
  <c r="N178" i="11"/>
  <c r="O178" i="11"/>
  <c r="P178" i="11"/>
  <c r="R178" i="11"/>
  <c r="S178" i="11"/>
  <c r="T178" i="11"/>
  <c r="U178" i="11"/>
  <c r="V178" i="11"/>
  <c r="W178" i="11"/>
  <c r="X178" i="11"/>
  <c r="Y178" i="11"/>
  <c r="Z178" i="11"/>
  <c r="N177" i="11"/>
  <c r="O177" i="11"/>
  <c r="P177" i="11"/>
  <c r="Q177" i="11"/>
  <c r="R177" i="11"/>
  <c r="S177" i="11"/>
  <c r="T177" i="11"/>
  <c r="U177" i="11"/>
  <c r="W177" i="11"/>
  <c r="X177" i="11"/>
  <c r="Y177" i="11"/>
  <c r="Z177" i="11"/>
  <c r="N175" i="11"/>
  <c r="O175" i="11"/>
  <c r="P175" i="11"/>
  <c r="S175" i="11"/>
  <c r="T175" i="11"/>
  <c r="U175" i="11"/>
  <c r="V175" i="11"/>
  <c r="W175" i="11"/>
  <c r="Y175" i="11"/>
  <c r="P87" i="11"/>
  <c r="Q87" i="11"/>
  <c r="R87" i="11"/>
  <c r="S87" i="11"/>
  <c r="T87" i="11"/>
  <c r="U87" i="11"/>
  <c r="V87" i="11"/>
  <c r="X87" i="11"/>
  <c r="P85" i="11"/>
  <c r="Q85" i="11"/>
  <c r="U85" i="11"/>
  <c r="X85" i="11"/>
  <c r="N174" i="11"/>
  <c r="O174" i="11"/>
  <c r="P174" i="11"/>
  <c r="Q174" i="11"/>
  <c r="R174" i="11"/>
  <c r="S174" i="11"/>
  <c r="T174" i="11"/>
  <c r="U174" i="11"/>
  <c r="V174" i="11"/>
  <c r="W174" i="11"/>
  <c r="X174" i="11"/>
  <c r="Z174" i="11"/>
  <c r="P150" i="11"/>
  <c r="Q150" i="11"/>
  <c r="R150" i="11"/>
  <c r="S150" i="11"/>
  <c r="T150" i="11"/>
  <c r="U150" i="11"/>
  <c r="V150" i="11"/>
  <c r="Y150" i="11"/>
  <c r="Z150" i="11"/>
  <c r="N171" i="11"/>
  <c r="O171" i="11"/>
  <c r="P171" i="11"/>
  <c r="Q171" i="11"/>
  <c r="R171" i="11"/>
  <c r="S171" i="11"/>
  <c r="T171" i="11"/>
  <c r="U171" i="11"/>
  <c r="V171" i="11"/>
  <c r="W171" i="11"/>
  <c r="X171" i="11"/>
  <c r="Y171" i="11"/>
  <c r="Z171" i="11"/>
  <c r="N170" i="11"/>
  <c r="P170" i="11"/>
  <c r="Q170" i="11"/>
  <c r="R170" i="11"/>
  <c r="S170" i="11"/>
  <c r="T170" i="11"/>
  <c r="U170" i="11"/>
  <c r="V170" i="11"/>
  <c r="W170" i="11"/>
  <c r="X170" i="11"/>
  <c r="Y170" i="11"/>
  <c r="Z170" i="11"/>
  <c r="N97" i="11"/>
  <c r="O97" i="11"/>
  <c r="Q97" i="11"/>
  <c r="R97" i="11"/>
  <c r="T97" i="11"/>
  <c r="V97" i="11"/>
  <c r="W97" i="11"/>
  <c r="X97" i="11"/>
  <c r="Y97" i="11"/>
  <c r="Z97" i="11"/>
  <c r="N169" i="11"/>
  <c r="P169" i="11"/>
  <c r="Q169" i="11"/>
  <c r="U169" i="11"/>
  <c r="W169" i="11"/>
  <c r="X169" i="11"/>
  <c r="Y169" i="11"/>
  <c r="Z169" i="11"/>
  <c r="N96" i="11"/>
  <c r="P96" i="11"/>
  <c r="S96" i="11"/>
  <c r="T96" i="11"/>
  <c r="V96" i="11"/>
  <c r="W96" i="11"/>
  <c r="Z96" i="11"/>
  <c r="N104" i="11"/>
  <c r="P104" i="11"/>
  <c r="Q104" i="11"/>
  <c r="S104" i="11"/>
  <c r="T104" i="11"/>
  <c r="U104" i="11"/>
  <c r="Y104" i="11"/>
  <c r="N168" i="11"/>
  <c r="O168" i="11"/>
  <c r="P168" i="11"/>
  <c r="Q168" i="11"/>
  <c r="R168" i="11"/>
  <c r="S168" i="11"/>
  <c r="U168" i="11"/>
  <c r="V168" i="11"/>
  <c r="W168" i="11"/>
  <c r="X168" i="11"/>
  <c r="Y168" i="11"/>
  <c r="Z168" i="11"/>
  <c r="N162" i="11"/>
  <c r="O162" i="11"/>
  <c r="P162" i="11"/>
  <c r="R162" i="11"/>
  <c r="S162" i="11"/>
  <c r="T162" i="11"/>
  <c r="U162" i="11"/>
  <c r="V162" i="11"/>
  <c r="W162" i="11"/>
  <c r="X162" i="11"/>
  <c r="N153" i="11"/>
  <c r="O153" i="11"/>
  <c r="P153" i="11"/>
  <c r="R153" i="11"/>
  <c r="S153" i="11"/>
  <c r="T153" i="11"/>
  <c r="U153" i="11"/>
  <c r="V153" i="11"/>
  <c r="W153" i="11"/>
  <c r="X153" i="11"/>
  <c r="Y153" i="11"/>
  <c r="N158" i="11"/>
  <c r="P158" i="11"/>
  <c r="Q158" i="11"/>
  <c r="S158" i="11"/>
  <c r="T158" i="11"/>
  <c r="U158" i="11"/>
  <c r="V158" i="11"/>
  <c r="W158" i="11"/>
  <c r="X158" i="11"/>
  <c r="Y158" i="11"/>
  <c r="N156" i="11"/>
  <c r="O156" i="11"/>
  <c r="P156" i="11"/>
  <c r="Q156" i="11"/>
  <c r="R156" i="11"/>
  <c r="S156" i="11"/>
  <c r="T156" i="11"/>
  <c r="U156" i="11"/>
  <c r="V156" i="11"/>
  <c r="W156" i="11"/>
  <c r="X156" i="11"/>
  <c r="Y156" i="11"/>
  <c r="Z156" i="11"/>
  <c r="N155" i="11"/>
  <c r="P155" i="11"/>
  <c r="S155" i="11"/>
  <c r="T155" i="11"/>
  <c r="U155" i="11"/>
  <c r="V155" i="11"/>
  <c r="W155" i="11"/>
  <c r="X155" i="11"/>
  <c r="Y155" i="11"/>
  <c r="Z155" i="11"/>
  <c r="N141" i="11"/>
  <c r="O141" i="11"/>
  <c r="P141" i="11"/>
  <c r="Q141" i="11"/>
  <c r="R141" i="11"/>
  <c r="S141" i="11"/>
  <c r="T141" i="11"/>
  <c r="U141" i="11"/>
  <c r="V141" i="11"/>
  <c r="W141" i="11"/>
  <c r="X141" i="11"/>
  <c r="Y141" i="11"/>
  <c r="N154" i="11"/>
  <c r="O154" i="11"/>
  <c r="P154" i="11"/>
  <c r="Q154" i="11"/>
  <c r="R154" i="11"/>
  <c r="S154" i="11"/>
  <c r="T154" i="11"/>
  <c r="U154" i="11"/>
  <c r="V154" i="11"/>
  <c r="W154" i="11"/>
  <c r="X154" i="11"/>
  <c r="Y154" i="11"/>
  <c r="N89" i="11"/>
  <c r="P89" i="11"/>
  <c r="Q89" i="11"/>
  <c r="S89" i="11"/>
  <c r="T89" i="11"/>
  <c r="U89" i="11"/>
  <c r="V89" i="11"/>
  <c r="W89" i="11"/>
  <c r="X89" i="11"/>
  <c r="Y89" i="11"/>
  <c r="Z89" i="11"/>
  <c r="N152" i="11"/>
  <c r="O152" i="11"/>
  <c r="P152" i="11"/>
  <c r="Q152" i="11"/>
  <c r="R152" i="11"/>
  <c r="S152" i="11"/>
  <c r="T152" i="11"/>
  <c r="U152" i="11"/>
  <c r="V152" i="11"/>
  <c r="W152" i="11"/>
  <c r="X152" i="11"/>
  <c r="Y152" i="11"/>
  <c r="N60" i="11"/>
  <c r="P60" i="11"/>
  <c r="S60" i="11"/>
  <c r="T60" i="11"/>
  <c r="U60" i="11"/>
  <c r="W60" i="11"/>
  <c r="X60" i="11"/>
  <c r="Y60" i="11"/>
  <c r="N58" i="11"/>
  <c r="O58" i="11"/>
  <c r="P58" i="11"/>
  <c r="S58" i="11"/>
  <c r="T58" i="11"/>
  <c r="U58" i="11"/>
  <c r="W58" i="11"/>
  <c r="X58" i="11"/>
  <c r="Y58" i="11"/>
  <c r="N61" i="11"/>
  <c r="O61" i="11"/>
  <c r="P61" i="11"/>
  <c r="Q61" i="11"/>
  <c r="R61" i="11"/>
  <c r="S61" i="11"/>
  <c r="T61" i="11"/>
  <c r="U61" i="11"/>
  <c r="V61" i="11"/>
  <c r="W61" i="11"/>
  <c r="X61" i="11"/>
  <c r="Y61" i="11"/>
  <c r="N151" i="11"/>
  <c r="O151" i="11"/>
  <c r="P151" i="11"/>
  <c r="R151" i="11"/>
  <c r="T151" i="11"/>
  <c r="U151" i="11"/>
  <c r="V151" i="11"/>
  <c r="Y151" i="11"/>
  <c r="Z151" i="11"/>
  <c r="N121" i="11"/>
  <c r="V121" i="11"/>
  <c r="W121" i="11"/>
  <c r="Y121" i="11"/>
  <c r="N129" i="11"/>
  <c r="O129" i="11"/>
  <c r="Q129" i="11"/>
  <c r="R129" i="11"/>
  <c r="S129" i="11"/>
  <c r="T129" i="11"/>
  <c r="V129" i="11"/>
  <c r="Z129" i="11"/>
  <c r="N148" i="11"/>
  <c r="P148" i="11"/>
  <c r="Q148" i="11"/>
  <c r="S148" i="11"/>
  <c r="T148" i="11"/>
  <c r="U148" i="11"/>
  <c r="V148" i="11"/>
  <c r="X148" i="11"/>
  <c r="Y148" i="11"/>
  <c r="Z148" i="11"/>
  <c r="N100" i="11"/>
  <c r="P100" i="11"/>
  <c r="R100" i="11"/>
  <c r="S100" i="11"/>
  <c r="T100" i="11"/>
  <c r="U100" i="11"/>
  <c r="W100" i="11"/>
  <c r="Y100" i="11"/>
  <c r="N107" i="11"/>
  <c r="O107" i="11"/>
  <c r="P107" i="11"/>
  <c r="Q107" i="11"/>
  <c r="S107" i="11"/>
  <c r="T107" i="11"/>
  <c r="V107" i="11"/>
  <c r="W107" i="11"/>
  <c r="X107" i="11"/>
  <c r="Y107" i="11"/>
  <c r="Z107" i="11"/>
  <c r="N59" i="11"/>
  <c r="P59" i="11"/>
  <c r="Q59" i="11"/>
  <c r="S59" i="11"/>
  <c r="T59" i="11"/>
  <c r="U59" i="11"/>
  <c r="V59" i="11"/>
  <c r="W59" i="11"/>
  <c r="Y59" i="11"/>
  <c r="N138" i="11"/>
  <c r="P138" i="11"/>
  <c r="Q138" i="11"/>
  <c r="R138" i="11"/>
  <c r="S138" i="11"/>
  <c r="T138" i="11"/>
  <c r="U138" i="11"/>
  <c r="V138" i="11"/>
  <c r="W138" i="11"/>
  <c r="X138" i="11"/>
  <c r="Y138" i="11"/>
  <c r="N133" i="11"/>
  <c r="O133" i="11"/>
  <c r="P133" i="11"/>
  <c r="Q133" i="11"/>
  <c r="R133" i="11"/>
  <c r="S133" i="11"/>
  <c r="T133" i="11"/>
  <c r="U133" i="11"/>
  <c r="V133" i="11"/>
  <c r="W133" i="11"/>
  <c r="X133" i="11"/>
  <c r="Y133" i="11"/>
  <c r="Z133" i="11"/>
  <c r="N144" i="11"/>
  <c r="P144" i="11"/>
  <c r="Q144" i="11"/>
  <c r="S144" i="11"/>
  <c r="T144" i="11"/>
  <c r="U144" i="11"/>
  <c r="V144" i="11"/>
  <c r="W144" i="11"/>
  <c r="X144" i="11"/>
  <c r="Y143" i="11"/>
  <c r="N142" i="11"/>
  <c r="O142" i="11"/>
  <c r="P142" i="11"/>
  <c r="R142" i="11"/>
  <c r="S142" i="11"/>
  <c r="T142" i="11"/>
  <c r="U142" i="11"/>
  <c r="V142" i="11"/>
  <c r="W142" i="11"/>
  <c r="X142" i="11"/>
  <c r="Y142" i="11"/>
  <c r="Z142" i="11"/>
  <c r="N48" i="11"/>
  <c r="P48" i="11"/>
  <c r="Q48" i="11"/>
  <c r="R48" i="11"/>
  <c r="S48" i="11"/>
  <c r="T48" i="11"/>
  <c r="U48" i="11"/>
  <c r="V48" i="11"/>
  <c r="W48" i="11"/>
  <c r="X48" i="11"/>
  <c r="Y48" i="11"/>
  <c r="Z48" i="11"/>
  <c r="N140" i="11"/>
  <c r="O140" i="11"/>
  <c r="P140" i="11"/>
  <c r="Q140" i="11"/>
  <c r="S140" i="11"/>
  <c r="T140" i="11"/>
  <c r="U140" i="11"/>
  <c r="V140" i="11"/>
  <c r="W140" i="11"/>
  <c r="X140" i="11"/>
  <c r="Y90" i="11"/>
  <c r="N88" i="11"/>
  <c r="O88" i="11"/>
  <c r="P88" i="11"/>
  <c r="Q88" i="11"/>
  <c r="R88" i="11"/>
  <c r="T88" i="11"/>
  <c r="V88" i="11"/>
  <c r="X88" i="11"/>
  <c r="Y88" i="11"/>
  <c r="P95" i="11"/>
  <c r="T95" i="11"/>
  <c r="U95" i="11"/>
  <c r="W95" i="11"/>
  <c r="X95" i="11"/>
  <c r="Y95" i="11"/>
  <c r="N134" i="11"/>
  <c r="O134" i="11"/>
  <c r="P134" i="11"/>
  <c r="R134" i="11"/>
  <c r="T134" i="11"/>
  <c r="V134" i="11"/>
  <c r="W134" i="11"/>
  <c r="N117" i="11"/>
  <c r="O117" i="11"/>
  <c r="P117" i="11"/>
  <c r="Q117" i="11"/>
  <c r="S117" i="11"/>
  <c r="T117" i="11"/>
  <c r="U117" i="11"/>
  <c r="V117" i="11"/>
  <c r="W117" i="11"/>
  <c r="X117" i="11"/>
  <c r="N116" i="11"/>
  <c r="P116" i="11"/>
  <c r="T116" i="11"/>
  <c r="U116" i="11"/>
  <c r="V116" i="11"/>
  <c r="W116" i="11"/>
  <c r="X116" i="11"/>
  <c r="Y116" i="11"/>
  <c r="Z116" i="11"/>
  <c r="N124" i="11"/>
  <c r="O124" i="11"/>
  <c r="P124" i="11"/>
  <c r="Q124" i="11"/>
  <c r="S124" i="11"/>
  <c r="T124" i="11"/>
  <c r="U124" i="11"/>
  <c r="V124" i="11"/>
  <c r="W124" i="11"/>
  <c r="X124" i="11"/>
  <c r="Y124" i="11"/>
  <c r="N130" i="11"/>
  <c r="O130" i="11"/>
  <c r="P130" i="11"/>
  <c r="R130" i="11"/>
  <c r="S130" i="11"/>
  <c r="T130" i="11"/>
  <c r="U130" i="11"/>
  <c r="V130" i="11"/>
  <c r="X130" i="11"/>
  <c r="Z130" i="11"/>
  <c r="N137" i="11"/>
  <c r="P137" i="11"/>
  <c r="R137" i="11"/>
  <c r="S137" i="11"/>
  <c r="T137" i="11"/>
  <c r="U137" i="11"/>
  <c r="V137" i="11"/>
  <c r="W137" i="11"/>
  <c r="X137" i="11"/>
  <c r="Y137" i="11"/>
  <c r="Z137" i="11"/>
  <c r="N74" i="11"/>
  <c r="P74" i="11"/>
  <c r="Q74" i="11"/>
  <c r="S74" i="11"/>
  <c r="U74" i="11"/>
  <c r="W74" i="11"/>
  <c r="X74" i="11"/>
  <c r="Y74" i="11"/>
  <c r="N79" i="11"/>
  <c r="R79" i="11"/>
  <c r="S79" i="11"/>
  <c r="T79" i="11"/>
  <c r="U79" i="11"/>
  <c r="Y79" i="11"/>
  <c r="N82" i="11"/>
  <c r="P82" i="11"/>
  <c r="Q82" i="11"/>
  <c r="R82" i="11"/>
  <c r="T82" i="11"/>
  <c r="U82" i="11"/>
  <c r="V82" i="11"/>
  <c r="W82" i="11"/>
  <c r="X82" i="11"/>
  <c r="N80" i="11"/>
  <c r="O80" i="11"/>
  <c r="P80" i="11"/>
  <c r="Q80" i="11"/>
  <c r="R80" i="11"/>
  <c r="S80" i="11"/>
  <c r="T80" i="11"/>
  <c r="U80" i="11"/>
  <c r="V80" i="11"/>
  <c r="W80" i="11"/>
  <c r="X80" i="11"/>
  <c r="Y80" i="11"/>
  <c r="N7" i="11"/>
  <c r="O7" i="11"/>
  <c r="V7" i="11"/>
  <c r="N131" i="11"/>
  <c r="P131" i="11"/>
  <c r="Q131" i="11"/>
  <c r="R131" i="11"/>
  <c r="S131" i="11"/>
  <c r="T131" i="11"/>
  <c r="U131" i="11"/>
  <c r="V131" i="11"/>
  <c r="W131" i="11"/>
  <c r="X131" i="11"/>
  <c r="Y131" i="11"/>
  <c r="Z131" i="11"/>
  <c r="N56" i="11"/>
  <c r="O56" i="11"/>
  <c r="P56" i="11"/>
  <c r="Q56" i="11"/>
  <c r="R56" i="11"/>
  <c r="S56" i="11"/>
  <c r="T56" i="11"/>
  <c r="U56" i="11"/>
  <c r="W56" i="11"/>
  <c r="N86" i="11"/>
  <c r="O86" i="11"/>
  <c r="P86" i="11"/>
  <c r="Q86" i="11"/>
  <c r="R86" i="11"/>
  <c r="S86" i="11"/>
  <c r="T86" i="11"/>
  <c r="U86" i="11"/>
  <c r="V86" i="11"/>
  <c r="W86" i="11"/>
  <c r="X86" i="11"/>
  <c r="Y86" i="11"/>
  <c r="N94" i="11"/>
  <c r="T94" i="11"/>
  <c r="U94" i="11"/>
  <c r="V94" i="11"/>
  <c r="W94" i="11"/>
  <c r="X94" i="11"/>
  <c r="N102" i="11"/>
  <c r="O102" i="11"/>
  <c r="P102" i="11"/>
  <c r="Q102" i="11"/>
  <c r="R102" i="11"/>
  <c r="S102" i="11"/>
  <c r="T102" i="11"/>
  <c r="U102" i="11"/>
  <c r="V102" i="11"/>
  <c r="W102" i="11"/>
  <c r="X102" i="11"/>
  <c r="Y102" i="11"/>
  <c r="N123" i="11"/>
  <c r="O123" i="11"/>
  <c r="P123" i="11"/>
  <c r="Q123" i="11"/>
  <c r="R123" i="11"/>
  <c r="S123" i="11"/>
  <c r="T123" i="11"/>
  <c r="U123" i="11"/>
  <c r="V123" i="11"/>
  <c r="W123" i="11"/>
  <c r="X123" i="11"/>
  <c r="Y123" i="11"/>
  <c r="Z123" i="11"/>
  <c r="N110" i="11"/>
  <c r="O110" i="11"/>
  <c r="P110" i="11"/>
  <c r="Q110" i="11"/>
  <c r="R110" i="11"/>
  <c r="S110" i="11"/>
  <c r="T110" i="11"/>
  <c r="U110" i="11"/>
  <c r="V110" i="11"/>
  <c r="W110" i="11"/>
  <c r="X110" i="11"/>
  <c r="Y110" i="11"/>
  <c r="Z110" i="11"/>
  <c r="N109" i="11"/>
  <c r="O109" i="11"/>
  <c r="P109" i="11"/>
  <c r="R109" i="11"/>
  <c r="S109" i="11"/>
  <c r="T109" i="11"/>
  <c r="U109" i="11"/>
  <c r="V109" i="11"/>
  <c r="W109" i="11"/>
  <c r="X109" i="11"/>
  <c r="Y109" i="11"/>
  <c r="Z109" i="11"/>
  <c r="N40" i="11"/>
  <c r="P40" i="11"/>
  <c r="R40" i="11"/>
  <c r="S40" i="11"/>
  <c r="T40" i="11"/>
  <c r="U40" i="11"/>
  <c r="V40" i="11"/>
  <c r="W40" i="11"/>
  <c r="X40" i="11"/>
  <c r="N38" i="11"/>
  <c r="P38" i="11"/>
  <c r="Q38" i="11"/>
  <c r="R38" i="11"/>
  <c r="S38" i="11"/>
  <c r="T38" i="11"/>
  <c r="U38" i="11"/>
  <c r="N39" i="11"/>
  <c r="P39" i="11"/>
  <c r="S39" i="11"/>
  <c r="T39" i="11"/>
  <c r="U39" i="11"/>
  <c r="X39" i="11"/>
  <c r="N47" i="11"/>
  <c r="P47" i="11"/>
  <c r="Q47" i="11"/>
  <c r="S47" i="11"/>
  <c r="T47" i="11"/>
  <c r="U47" i="11"/>
  <c r="Y47" i="11"/>
  <c r="N45" i="11"/>
  <c r="O45" i="11"/>
  <c r="P45" i="11"/>
  <c r="Q45" i="11"/>
  <c r="R45" i="11"/>
  <c r="S45" i="11"/>
  <c r="T45" i="11"/>
  <c r="V45" i="11"/>
  <c r="W45" i="11"/>
  <c r="N68" i="11"/>
  <c r="O68" i="11"/>
  <c r="P68" i="11"/>
  <c r="Q68" i="11"/>
  <c r="R68" i="11"/>
  <c r="S68" i="11"/>
  <c r="U68" i="11"/>
  <c r="V68" i="11"/>
  <c r="W68" i="11"/>
  <c r="N103" i="11"/>
  <c r="O103" i="11"/>
  <c r="P103" i="11"/>
  <c r="Q103" i="11"/>
  <c r="R103" i="11"/>
  <c r="S103" i="11"/>
  <c r="T103" i="11"/>
  <c r="W103" i="11"/>
  <c r="X103" i="11"/>
  <c r="Y103" i="11"/>
  <c r="N111" i="11"/>
  <c r="O111" i="11"/>
  <c r="P111" i="11"/>
  <c r="R111" i="11"/>
  <c r="S111" i="11"/>
  <c r="T111" i="11"/>
  <c r="U111" i="11"/>
  <c r="V111" i="11"/>
  <c r="W111" i="11"/>
  <c r="X111" i="11"/>
  <c r="Y111" i="11"/>
  <c r="Z111" i="11"/>
  <c r="N108" i="11"/>
  <c r="P108" i="11"/>
  <c r="X108" i="11"/>
  <c r="N83" i="11"/>
  <c r="P83" i="11"/>
  <c r="Q83" i="11"/>
  <c r="R83" i="11"/>
  <c r="S83" i="11"/>
  <c r="T83" i="11"/>
  <c r="U83" i="11"/>
  <c r="V83" i="11"/>
  <c r="W83" i="11"/>
  <c r="X83" i="11"/>
  <c r="Y83" i="11"/>
  <c r="Z83" i="11"/>
  <c r="N63" i="11"/>
  <c r="O63" i="11"/>
  <c r="P63" i="11"/>
  <c r="Q63" i="11"/>
  <c r="R63" i="11"/>
  <c r="T63" i="11"/>
  <c r="U63" i="11"/>
  <c r="V63" i="11"/>
  <c r="W63" i="11"/>
  <c r="N57" i="11"/>
  <c r="O57" i="11"/>
  <c r="U57" i="11"/>
  <c r="N6" i="11"/>
  <c r="P6" i="11"/>
  <c r="Q6" i="11"/>
  <c r="R6" i="11"/>
  <c r="S6" i="11"/>
  <c r="T6" i="11"/>
  <c r="U6" i="11"/>
  <c r="V6" i="11"/>
  <c r="W6" i="11"/>
  <c r="N101" i="11"/>
  <c r="O101" i="11"/>
  <c r="P101" i="11"/>
  <c r="Q101" i="11"/>
  <c r="S101" i="11"/>
  <c r="T101" i="11"/>
  <c r="U101" i="11"/>
  <c r="V101" i="11"/>
  <c r="W101" i="11"/>
  <c r="X101" i="11"/>
  <c r="Y101" i="11"/>
  <c r="N75" i="11"/>
  <c r="P75" i="11"/>
  <c r="Q75" i="11"/>
  <c r="R75" i="11"/>
  <c r="S75" i="11"/>
  <c r="T75" i="11"/>
  <c r="U75" i="11"/>
  <c r="V75" i="11"/>
  <c r="W75" i="11"/>
  <c r="X75" i="11"/>
  <c r="Y75" i="11"/>
  <c r="N52" i="11"/>
  <c r="P52" i="11"/>
  <c r="Q52" i="11"/>
  <c r="R52" i="11"/>
  <c r="S52" i="11"/>
  <c r="T52" i="11"/>
  <c r="U52" i="11"/>
  <c r="V52" i="11"/>
  <c r="W52" i="11"/>
  <c r="X52" i="11"/>
  <c r="Y52" i="11"/>
  <c r="Z52" i="11"/>
  <c r="N55" i="11"/>
  <c r="O55" i="11"/>
  <c r="P55" i="11"/>
  <c r="Q55" i="11"/>
  <c r="R55" i="11"/>
  <c r="S55" i="11"/>
  <c r="T55" i="11"/>
  <c r="U55" i="11"/>
  <c r="V55" i="11"/>
  <c r="Y55" i="11"/>
  <c r="Z55" i="11"/>
  <c r="N84" i="11"/>
  <c r="P84" i="11"/>
  <c r="R84" i="11"/>
  <c r="T84" i="11"/>
  <c r="U84" i="11"/>
  <c r="Y84" i="11"/>
  <c r="N29" i="11"/>
  <c r="O29" i="11"/>
  <c r="P29" i="11"/>
  <c r="S29" i="11"/>
  <c r="T29" i="11"/>
  <c r="U29" i="11"/>
  <c r="W29" i="11"/>
  <c r="N28" i="11"/>
  <c r="P28" i="11"/>
  <c r="Q28" i="11"/>
  <c r="R28" i="11"/>
  <c r="S28" i="11"/>
  <c r="T28" i="11"/>
  <c r="Y28" i="11"/>
  <c r="N27" i="11"/>
  <c r="T27" i="11"/>
  <c r="Y33" i="11"/>
  <c r="V20" i="11"/>
  <c r="N43" i="11"/>
  <c r="P43" i="11"/>
  <c r="S43" i="11"/>
  <c r="T43" i="11"/>
  <c r="U43" i="11"/>
  <c r="W43" i="11"/>
  <c r="Y43" i="11"/>
  <c r="N44" i="11"/>
  <c r="O44" i="11"/>
  <c r="P44" i="11"/>
  <c r="Q44" i="11"/>
  <c r="R44" i="11"/>
  <c r="S44" i="11"/>
  <c r="T44" i="11"/>
  <c r="U44" i="11"/>
  <c r="V44" i="11"/>
  <c r="W44" i="11"/>
  <c r="Y44" i="11"/>
  <c r="N42" i="11"/>
  <c r="P42" i="11"/>
  <c r="Q42" i="11"/>
  <c r="R42" i="11"/>
  <c r="T42" i="11"/>
  <c r="U42" i="11"/>
  <c r="W42" i="11"/>
  <c r="N41" i="11"/>
  <c r="O41" i="11"/>
  <c r="P41" i="11"/>
  <c r="Q41" i="11"/>
  <c r="R41" i="11"/>
  <c r="T41" i="11"/>
  <c r="Y41" i="11"/>
  <c r="N81" i="11"/>
  <c r="O81" i="11"/>
  <c r="P81" i="11"/>
  <c r="R81" i="11"/>
  <c r="S81" i="11"/>
  <c r="T81" i="11"/>
  <c r="U81" i="11"/>
  <c r="W81" i="11"/>
  <c r="N66" i="11"/>
  <c r="P66" i="11"/>
  <c r="Q66" i="11"/>
  <c r="S66" i="11"/>
  <c r="T66" i="11"/>
  <c r="U66" i="11"/>
  <c r="X66" i="11"/>
  <c r="N76" i="11"/>
  <c r="O76" i="11"/>
  <c r="P76" i="11"/>
  <c r="Q76" i="11"/>
  <c r="R76" i="11"/>
  <c r="S76" i="11"/>
  <c r="T76" i="11"/>
  <c r="U76" i="11"/>
  <c r="V76" i="11"/>
  <c r="W76" i="11"/>
  <c r="X76" i="11"/>
  <c r="Y76" i="11"/>
  <c r="N30" i="11"/>
  <c r="P30" i="11"/>
  <c r="V30" i="11"/>
  <c r="W30" i="11"/>
  <c r="N71" i="11"/>
  <c r="O71" i="11"/>
  <c r="P71" i="11"/>
  <c r="Q71" i="11"/>
  <c r="R71" i="11"/>
  <c r="S71" i="11"/>
  <c r="T71" i="11"/>
  <c r="U71" i="11"/>
  <c r="V71" i="11"/>
  <c r="N18" i="11"/>
  <c r="P18" i="11"/>
  <c r="S18" i="11"/>
  <c r="V18" i="11"/>
  <c r="N16" i="11"/>
  <c r="O16" i="11"/>
  <c r="P16" i="11"/>
  <c r="Q16" i="11"/>
  <c r="R16" i="11"/>
  <c r="S16" i="11"/>
  <c r="T16" i="11"/>
  <c r="U16" i="11"/>
  <c r="V16" i="11"/>
  <c r="W16" i="11"/>
  <c r="N26" i="11"/>
  <c r="O26" i="11"/>
  <c r="P26" i="11"/>
  <c r="Q26" i="11"/>
  <c r="R26" i="11"/>
  <c r="S26" i="11"/>
  <c r="T26" i="11"/>
  <c r="U26" i="11"/>
  <c r="V26" i="11"/>
  <c r="W26" i="11"/>
  <c r="X26" i="11"/>
  <c r="N37" i="11"/>
  <c r="O37" i="11"/>
  <c r="P37" i="11"/>
  <c r="Q37" i="11"/>
  <c r="R37" i="11"/>
  <c r="S37" i="11"/>
  <c r="T37" i="11"/>
  <c r="U37" i="11"/>
  <c r="V37" i="11"/>
  <c r="W37" i="11"/>
  <c r="X37" i="11"/>
  <c r="Y37" i="11"/>
  <c r="N35" i="11"/>
  <c r="P35" i="11"/>
  <c r="R35" i="11"/>
  <c r="S35" i="11"/>
  <c r="T35" i="11"/>
  <c r="N36" i="11"/>
  <c r="O36" i="11"/>
  <c r="P36" i="11"/>
  <c r="Q36" i="11"/>
  <c r="R36" i="11"/>
  <c r="S36" i="11"/>
  <c r="T36" i="11"/>
  <c r="N31" i="11"/>
  <c r="O31" i="11"/>
  <c r="P31" i="11"/>
  <c r="Q31" i="11"/>
  <c r="R31" i="11"/>
  <c r="S31" i="11"/>
  <c r="T31" i="11"/>
  <c r="U31" i="11"/>
  <c r="V31" i="11"/>
  <c r="W31" i="11"/>
  <c r="X31" i="11"/>
  <c r="Y31" i="11"/>
  <c r="N22" i="11"/>
  <c r="O22" i="11"/>
  <c r="P22" i="11"/>
  <c r="Q22" i="11"/>
  <c r="R22" i="11"/>
  <c r="T22" i="11"/>
  <c r="U22" i="11"/>
  <c r="W22" i="11"/>
  <c r="N21" i="11"/>
  <c r="O21" i="11"/>
  <c r="Q21" i="11"/>
  <c r="R21" i="11"/>
  <c r="S21" i="11"/>
  <c r="T21" i="11"/>
  <c r="V21" i="11"/>
  <c r="X21" i="11"/>
  <c r="N34" i="11"/>
  <c r="O34" i="11"/>
  <c r="P34" i="11"/>
  <c r="R34" i="11"/>
  <c r="S34" i="11"/>
  <c r="T34" i="11"/>
  <c r="U34" i="11"/>
  <c r="V34" i="11"/>
  <c r="N14" i="11"/>
  <c r="P14" i="11"/>
  <c r="Q14" i="11"/>
  <c r="R14" i="11"/>
  <c r="S14" i="11"/>
  <c r="P11" i="11"/>
  <c r="N19" i="11"/>
  <c r="N24" i="11"/>
  <c r="P24" i="11"/>
  <c r="S24" i="11"/>
  <c r="T24" i="11"/>
  <c r="U24" i="11"/>
  <c r="V24" i="11"/>
  <c r="W24" i="11"/>
  <c r="N23" i="11"/>
  <c r="O23" i="11"/>
  <c r="P23" i="11"/>
  <c r="Q23" i="11"/>
  <c r="R23" i="11"/>
  <c r="S23" i="11"/>
  <c r="T23" i="11"/>
  <c r="U23" i="11"/>
  <c r="V23" i="11"/>
  <c r="W23" i="11"/>
  <c r="X23" i="11"/>
  <c r="Y23" i="11"/>
  <c r="N25" i="11"/>
  <c r="P25" i="11"/>
  <c r="R25" i="11"/>
  <c r="T25" i="11"/>
  <c r="U25" i="11"/>
  <c r="V25" i="11"/>
  <c r="N17" i="11"/>
  <c r="P17" i="11"/>
  <c r="Q17" i="11"/>
  <c r="S17" i="11"/>
  <c r="T17" i="11"/>
  <c r="U17" i="11"/>
  <c r="V17" i="11"/>
  <c r="W17" i="11"/>
  <c r="X17" i="11"/>
  <c r="Y17" i="11"/>
  <c r="R12" i="11"/>
  <c r="S10" i="11"/>
  <c r="Q8" i="11"/>
  <c r="W8" i="11"/>
  <c r="N9" i="11"/>
  <c r="P9" i="11"/>
  <c r="W9" i="11"/>
  <c r="F179" i="33"/>
  <c r="F178" i="33"/>
  <c r="F177" i="33"/>
  <c r="F176" i="33"/>
  <c r="F175" i="33"/>
  <c r="F174" i="33"/>
  <c r="F173" i="33"/>
  <c r="F172" i="33"/>
  <c r="F171" i="33"/>
  <c r="F170" i="33"/>
  <c r="F169" i="33"/>
  <c r="F168" i="33"/>
  <c r="F167" i="33"/>
  <c r="F166" i="33"/>
  <c r="F165" i="33"/>
  <c r="F164" i="33"/>
  <c r="F163" i="33"/>
  <c r="F162" i="33"/>
  <c r="F161" i="33"/>
  <c r="F160" i="33"/>
  <c r="F159" i="33"/>
  <c r="F158" i="33"/>
  <c r="F157" i="33"/>
  <c r="F156" i="33"/>
  <c r="F155" i="33"/>
  <c r="F154" i="33"/>
  <c r="F153" i="33"/>
  <c r="F152" i="33"/>
  <c r="F151" i="33"/>
  <c r="F150" i="33"/>
  <c r="F149" i="33"/>
  <c r="F148" i="33"/>
  <c r="D46" i="33"/>
  <c r="D45" i="33"/>
  <c r="D44" i="33"/>
  <c r="D43" i="33"/>
  <c r="D42" i="33"/>
  <c r="D41" i="33"/>
  <c r="D40" i="33"/>
  <c r="D39" i="33"/>
  <c r="E15" i="33"/>
  <c r="E23" i="33"/>
  <c r="E38" i="33"/>
  <c r="D38" i="33"/>
  <c r="E16" i="33"/>
  <c r="E24" i="33"/>
  <c r="E37" i="33"/>
  <c r="D37" i="33"/>
  <c r="E17" i="33"/>
  <c r="E25" i="33"/>
  <c r="E36" i="33"/>
  <c r="D36" i="33"/>
  <c r="E18" i="33"/>
  <c r="E26" i="33"/>
  <c r="E35" i="33"/>
  <c r="D35" i="33"/>
  <c r="E19" i="33"/>
  <c r="E34" i="33"/>
  <c r="D34" i="33"/>
  <c r="E20" i="33"/>
  <c r="E33" i="33"/>
  <c r="D33" i="33"/>
  <c r="E21" i="33"/>
  <c r="E32" i="33"/>
  <c r="D32" i="33"/>
  <c r="E22" i="33"/>
  <c r="E31" i="33"/>
  <c r="D31" i="33"/>
  <c r="E30" i="33"/>
  <c r="D30" i="33"/>
  <c r="E29" i="33"/>
  <c r="D29" i="33"/>
  <c r="E28" i="33"/>
  <c r="D28" i="33"/>
  <c r="E27" i="33"/>
  <c r="D27" i="33"/>
  <c r="D26" i="33"/>
  <c r="D25" i="33"/>
  <c r="D24" i="33"/>
  <c r="D23" i="33"/>
  <c r="D22" i="33"/>
  <c r="D21" i="33"/>
  <c r="D20" i="33"/>
  <c r="D19" i="33"/>
  <c r="D18" i="33"/>
  <c r="D17" i="33"/>
  <c r="D16" i="33"/>
  <c r="D15" i="33"/>
  <c r="Y46" i="33"/>
  <c r="Y45" i="33"/>
  <c r="Y44" i="33"/>
  <c r="Y43" i="33"/>
  <c r="Y42" i="33"/>
  <c r="Y41" i="33"/>
  <c r="Y40" i="33"/>
  <c r="Y39" i="33"/>
  <c r="Z15" i="33"/>
  <c r="Z23" i="33"/>
  <c r="Z38" i="33"/>
  <c r="Y38" i="33"/>
  <c r="Z16" i="33"/>
  <c r="Z24" i="33"/>
  <c r="Z37" i="33"/>
  <c r="Y37" i="33"/>
  <c r="Z17" i="33"/>
  <c r="Z25" i="33"/>
  <c r="Z36" i="33"/>
  <c r="Y36" i="33"/>
  <c r="Z18" i="33"/>
  <c r="Z26" i="33"/>
  <c r="Z35" i="33"/>
  <c r="Y35" i="33"/>
  <c r="Z19" i="33"/>
  <c r="Z34" i="33"/>
  <c r="Y34" i="33"/>
  <c r="Z20" i="33"/>
  <c r="Z33" i="33"/>
  <c r="Y33" i="33"/>
  <c r="Z21" i="33"/>
  <c r="Z32" i="33"/>
  <c r="Y32" i="33"/>
  <c r="Z22" i="33"/>
  <c r="Z31" i="33"/>
  <c r="Y31" i="33"/>
  <c r="Z30" i="33"/>
  <c r="Y30" i="33"/>
  <c r="Z29" i="33"/>
  <c r="Y29" i="33"/>
  <c r="Z28" i="33"/>
  <c r="Y28" i="33"/>
  <c r="Z27" i="33"/>
  <c r="Y27" i="33"/>
  <c r="Y26" i="33"/>
  <c r="Y25" i="33"/>
  <c r="Y24" i="33"/>
  <c r="Y23" i="33"/>
  <c r="Y22" i="33"/>
  <c r="Y21" i="33"/>
  <c r="Y20" i="33"/>
  <c r="Y19" i="33"/>
  <c r="Y18" i="33"/>
  <c r="Y17" i="33"/>
  <c r="Y16" i="33"/>
  <c r="Y15" i="33"/>
  <c r="R46" i="33"/>
  <c r="R45" i="33"/>
  <c r="R44" i="33"/>
  <c r="R43" i="33"/>
  <c r="R42" i="33"/>
  <c r="R41" i="33"/>
  <c r="R40" i="33"/>
  <c r="R39" i="33"/>
  <c r="S15" i="33"/>
  <c r="S23" i="33"/>
  <c r="S38" i="33"/>
  <c r="R38" i="33"/>
  <c r="S16" i="33"/>
  <c r="S24" i="33"/>
  <c r="S37" i="33"/>
  <c r="R37" i="33"/>
  <c r="S17" i="33"/>
  <c r="S25" i="33"/>
  <c r="S36" i="33"/>
  <c r="R36" i="33"/>
  <c r="S18" i="33"/>
  <c r="S26" i="33"/>
  <c r="S35" i="33"/>
  <c r="R35" i="33"/>
  <c r="S19" i="33"/>
  <c r="S34" i="33"/>
  <c r="R34" i="33"/>
  <c r="S20" i="33"/>
  <c r="S33" i="33"/>
  <c r="R33" i="33"/>
  <c r="S21" i="33"/>
  <c r="S32" i="33"/>
  <c r="R32" i="33"/>
  <c r="S22" i="33"/>
  <c r="S31" i="33"/>
  <c r="R31" i="33"/>
  <c r="S30" i="33"/>
  <c r="R30" i="33"/>
  <c r="S29" i="33"/>
  <c r="R29" i="33"/>
  <c r="S28" i="33"/>
  <c r="R28" i="33"/>
  <c r="S27" i="33"/>
  <c r="R27" i="33"/>
  <c r="R26" i="33"/>
  <c r="R25" i="33"/>
  <c r="R24" i="33"/>
  <c r="R23" i="33"/>
  <c r="R22" i="33"/>
  <c r="R21" i="33"/>
  <c r="R20" i="33"/>
  <c r="R19" i="33"/>
  <c r="R18" i="33"/>
  <c r="R17" i="33"/>
  <c r="R16" i="33"/>
  <c r="R15" i="33"/>
  <c r="K46" i="33"/>
  <c r="K45" i="33"/>
  <c r="K44" i="33"/>
  <c r="K43" i="33"/>
  <c r="K42" i="33"/>
  <c r="K41" i="33"/>
  <c r="K40" i="33"/>
  <c r="K39" i="33"/>
  <c r="L15" i="33"/>
  <c r="L23" i="33"/>
  <c r="L38" i="33"/>
  <c r="K38" i="33"/>
  <c r="L16" i="33"/>
  <c r="L24" i="33"/>
  <c r="L37" i="33"/>
  <c r="K37" i="33"/>
  <c r="L17" i="33"/>
  <c r="L25" i="33"/>
  <c r="L36" i="33"/>
  <c r="K36" i="33"/>
  <c r="L18" i="33"/>
  <c r="L26" i="33"/>
  <c r="L35" i="33"/>
  <c r="K35" i="33"/>
  <c r="L19" i="33"/>
  <c r="L34" i="33"/>
  <c r="K34" i="33"/>
  <c r="L20" i="33"/>
  <c r="L33" i="33"/>
  <c r="K33" i="33"/>
  <c r="L21" i="33"/>
  <c r="L32" i="33"/>
  <c r="K32" i="33"/>
  <c r="L22" i="33"/>
  <c r="L31" i="33"/>
  <c r="K31" i="33"/>
  <c r="L30" i="33"/>
  <c r="K30" i="33"/>
  <c r="L29" i="33"/>
  <c r="K29" i="33"/>
  <c r="L28" i="33"/>
  <c r="K28" i="33"/>
  <c r="L27" i="33"/>
  <c r="K27" i="33"/>
  <c r="K26" i="33"/>
  <c r="K25" i="33"/>
  <c r="K24" i="33"/>
  <c r="K23" i="33"/>
  <c r="K22" i="33"/>
  <c r="K21" i="33"/>
  <c r="K20" i="33"/>
  <c r="K19" i="33"/>
  <c r="K18" i="33"/>
  <c r="K17" i="33"/>
  <c r="K16" i="33"/>
  <c r="K15" i="33"/>
  <c r="Z46" i="33"/>
  <c r="Z45" i="33"/>
  <c r="Z44" i="33"/>
  <c r="Z43" i="33"/>
  <c r="Z42" i="33"/>
  <c r="Z41" i="33"/>
  <c r="Z40" i="33"/>
  <c r="Z39" i="33"/>
  <c r="S46" i="33"/>
  <c r="S45" i="33"/>
  <c r="S44" i="33"/>
  <c r="S43" i="33"/>
  <c r="S42" i="33"/>
  <c r="S41" i="33"/>
  <c r="S40" i="33"/>
  <c r="S39" i="33"/>
  <c r="L46" i="33"/>
  <c r="L45" i="33"/>
  <c r="L44" i="33"/>
  <c r="L43" i="33"/>
  <c r="L42" i="33"/>
  <c r="L41" i="33"/>
  <c r="L40" i="33"/>
  <c r="L39" i="33"/>
  <c r="F47" i="33"/>
  <c r="E46" i="33"/>
  <c r="E45" i="33"/>
  <c r="E44" i="33"/>
  <c r="E43" i="33"/>
  <c r="E42" i="33"/>
  <c r="E41" i="33"/>
  <c r="E40" i="33"/>
  <c r="E39" i="33"/>
  <c r="Y47" i="33"/>
  <c r="X47" i="33"/>
  <c r="R47" i="33"/>
  <c r="Q47" i="33"/>
  <c r="K47" i="33"/>
  <c r="J47" i="33"/>
  <c r="D47" i="33"/>
  <c r="C47" i="33"/>
  <c r="V46" i="33"/>
  <c r="V45" i="33"/>
  <c r="V44" i="33"/>
  <c r="V43" i="33"/>
  <c r="V42" i="33"/>
  <c r="V41" i="33"/>
  <c r="V40" i="33"/>
  <c r="V39" i="33"/>
  <c r="O46" i="33"/>
  <c r="O45" i="33"/>
  <c r="O44" i="33"/>
  <c r="O43" i="33"/>
  <c r="O42" i="33"/>
  <c r="O41" i="33"/>
  <c r="O40" i="33"/>
  <c r="O39" i="33"/>
  <c r="H46" i="33"/>
  <c r="H45" i="33"/>
  <c r="H44" i="33"/>
  <c r="H43" i="33"/>
  <c r="H42" i="33"/>
  <c r="H41" i="33"/>
  <c r="H40" i="33"/>
  <c r="H39" i="33"/>
  <c r="A46" i="33"/>
  <c r="A45" i="33"/>
  <c r="A44" i="33"/>
  <c r="A43" i="33"/>
  <c r="A42" i="33"/>
  <c r="A41" i="33"/>
  <c r="A40" i="33"/>
  <c r="A39" i="33"/>
  <c r="A19" i="33"/>
  <c r="F147" i="33"/>
  <c r="F146" i="33"/>
  <c r="F145" i="33"/>
  <c r="F144" i="33"/>
  <c r="F143" i="33"/>
  <c r="F142" i="33"/>
  <c r="F141" i="33"/>
  <c r="F140" i="33"/>
  <c r="F139" i="33"/>
  <c r="F138" i="33"/>
  <c r="F137" i="33"/>
  <c r="F136" i="33"/>
  <c r="F135" i="33"/>
  <c r="F134" i="33"/>
  <c r="F133" i="33"/>
  <c r="F132" i="33"/>
  <c r="F131" i="33"/>
  <c r="F130" i="33"/>
  <c r="F129" i="33"/>
  <c r="F128" i="33"/>
  <c r="F127" i="33"/>
  <c r="F126" i="33"/>
  <c r="F125" i="33"/>
  <c r="F124" i="33"/>
  <c r="F123" i="33"/>
  <c r="F122" i="33"/>
  <c r="F121" i="33"/>
  <c r="F120" i="33"/>
  <c r="F119" i="33"/>
  <c r="F118" i="33"/>
  <c r="F117" i="33"/>
  <c r="F116" i="33"/>
  <c r="F115" i="33"/>
  <c r="F114" i="33"/>
  <c r="F113" i="33"/>
  <c r="F112" i="33"/>
  <c r="F111" i="33"/>
  <c r="F110" i="33"/>
  <c r="F109" i="33"/>
  <c r="F108" i="33"/>
  <c r="F107" i="33"/>
  <c r="F106" i="33"/>
  <c r="F105" i="33"/>
  <c r="F104" i="33"/>
  <c r="F103" i="33"/>
  <c r="F102" i="33"/>
  <c r="F101" i="33"/>
  <c r="F100" i="33"/>
  <c r="F99" i="33"/>
  <c r="F98" i="33"/>
  <c r="F97" i="33"/>
  <c r="F96" i="33"/>
  <c r="F95" i="33"/>
  <c r="F94" i="33"/>
  <c r="F93" i="33"/>
  <c r="F92" i="33"/>
  <c r="F91" i="33"/>
  <c r="F90" i="33"/>
  <c r="F89" i="33"/>
  <c r="F88" i="33"/>
  <c r="F87" i="33"/>
  <c r="F86" i="33"/>
  <c r="F85" i="33"/>
  <c r="F84" i="33"/>
  <c r="F83" i="33"/>
  <c r="F82" i="33"/>
  <c r="F81" i="33"/>
  <c r="F80" i="33"/>
  <c r="F79" i="33"/>
  <c r="F78" i="33"/>
  <c r="F77" i="33"/>
  <c r="F76" i="33"/>
  <c r="F75" i="33"/>
  <c r="F74" i="33"/>
  <c r="F73" i="33"/>
  <c r="F72" i="33"/>
  <c r="F71" i="33"/>
  <c r="F70" i="33"/>
  <c r="F69" i="33"/>
  <c r="F68" i="33"/>
  <c r="F67" i="33"/>
  <c r="F66" i="33"/>
  <c r="F65" i="33"/>
  <c r="F64" i="33"/>
  <c r="F63" i="33"/>
  <c r="F62" i="33"/>
  <c r="F61" i="33"/>
  <c r="F60" i="33"/>
  <c r="F59" i="33"/>
  <c r="F58" i="33"/>
  <c r="F57" i="33"/>
  <c r="F56" i="33"/>
  <c r="F55" i="33"/>
  <c r="F54" i="33"/>
  <c r="F53" i="33"/>
  <c r="F52" i="33"/>
  <c r="D51" i="33"/>
  <c r="V38" i="33"/>
  <c r="O38" i="33"/>
  <c r="H38" i="33"/>
  <c r="A38" i="33"/>
  <c r="V37" i="33"/>
  <c r="O37" i="33"/>
  <c r="H37" i="33"/>
  <c r="A37" i="33"/>
  <c r="V36" i="33"/>
  <c r="O36" i="33"/>
  <c r="H36" i="33"/>
  <c r="A36" i="33"/>
  <c r="V35" i="33"/>
  <c r="O35" i="33"/>
  <c r="H35" i="33"/>
  <c r="A35" i="33"/>
  <c r="V34" i="33"/>
  <c r="O34" i="33"/>
  <c r="H34" i="33"/>
  <c r="A34" i="33"/>
  <c r="V33" i="33"/>
  <c r="O33" i="33"/>
  <c r="H33" i="33"/>
  <c r="A33" i="33"/>
  <c r="V32" i="33"/>
  <c r="O32" i="33"/>
  <c r="H32" i="33"/>
  <c r="A32" i="33"/>
  <c r="V31" i="33"/>
  <c r="O31" i="33"/>
  <c r="H31" i="33"/>
  <c r="A31" i="33"/>
  <c r="V30" i="33"/>
  <c r="O30" i="33"/>
  <c r="H30" i="33"/>
  <c r="A30" i="33"/>
  <c r="V29" i="33"/>
  <c r="O29" i="33"/>
  <c r="H29" i="33"/>
  <c r="A29" i="33"/>
  <c r="V28" i="33"/>
  <c r="O28" i="33"/>
  <c r="H28" i="33"/>
  <c r="A28" i="33"/>
  <c r="V27" i="33"/>
  <c r="O27" i="33"/>
  <c r="H27" i="33"/>
  <c r="A27" i="33"/>
  <c r="V26" i="33"/>
  <c r="O26" i="33"/>
  <c r="H26" i="33"/>
  <c r="A26" i="33"/>
  <c r="V25" i="33"/>
  <c r="O25" i="33"/>
  <c r="H25" i="33"/>
  <c r="A25" i="33"/>
  <c r="V24" i="33"/>
  <c r="O24" i="33"/>
  <c r="H24" i="33"/>
  <c r="A24" i="33"/>
  <c r="V23" i="33"/>
  <c r="O23" i="33"/>
  <c r="H23" i="33"/>
  <c r="A23" i="33"/>
  <c r="V22" i="33"/>
  <c r="O22" i="33"/>
  <c r="H22" i="33"/>
  <c r="A22" i="33"/>
  <c r="V21" i="33"/>
  <c r="O21" i="33"/>
  <c r="H21" i="33"/>
  <c r="A21" i="33"/>
  <c r="V20" i="33"/>
  <c r="O20" i="33"/>
  <c r="H20" i="33"/>
  <c r="A20" i="33"/>
  <c r="V19" i="33"/>
  <c r="O19" i="33"/>
  <c r="H19" i="33"/>
  <c r="V18" i="33"/>
  <c r="O18" i="33"/>
  <c r="H18" i="33"/>
  <c r="A18" i="33"/>
  <c r="V17" i="33"/>
  <c r="O17" i="33"/>
  <c r="H17" i="33"/>
  <c r="A17" i="33"/>
  <c r="V16" i="33"/>
  <c r="O16" i="33"/>
  <c r="H16" i="33"/>
  <c r="A16" i="33"/>
  <c r="V15" i="33"/>
  <c r="O15" i="33"/>
  <c r="H15" i="33"/>
  <c r="A15" i="33"/>
  <c r="V38" i="32"/>
  <c r="V37" i="32"/>
  <c r="V36" i="32"/>
  <c r="V35" i="32"/>
  <c r="V34" i="32"/>
  <c r="V33" i="32"/>
  <c r="V32" i="32"/>
  <c r="V31" i="32"/>
  <c r="P38" i="32"/>
  <c r="P37" i="32"/>
  <c r="P36" i="32"/>
  <c r="P35" i="32"/>
  <c r="P34" i="32"/>
  <c r="P33" i="32"/>
  <c r="P32" i="32"/>
  <c r="P31" i="32"/>
  <c r="J38" i="32"/>
  <c r="J37" i="32"/>
  <c r="J36" i="32"/>
  <c r="J35" i="32"/>
  <c r="J34" i="32"/>
  <c r="J33" i="32"/>
  <c r="J32" i="32"/>
  <c r="J31" i="32"/>
  <c r="D38" i="32"/>
  <c r="D37" i="32"/>
  <c r="D36" i="32"/>
  <c r="D35" i="32"/>
  <c r="D34" i="32"/>
  <c r="D33" i="32"/>
  <c r="D32" i="32"/>
  <c r="D31" i="32"/>
  <c r="V38" i="28"/>
  <c r="V37" i="28"/>
  <c r="V36" i="28"/>
  <c r="V35" i="28"/>
  <c r="V34" i="28"/>
  <c r="V33" i="28"/>
  <c r="V32" i="28"/>
  <c r="V31" i="28"/>
  <c r="P38" i="28"/>
  <c r="P37" i="28"/>
  <c r="P36" i="28"/>
  <c r="P35" i="28"/>
  <c r="P34" i="28"/>
  <c r="P33" i="28"/>
  <c r="P32" i="28"/>
  <c r="P31" i="28"/>
  <c r="J38" i="28"/>
  <c r="J37" i="28"/>
  <c r="J36" i="28"/>
  <c r="J35" i="28"/>
  <c r="J34" i="28"/>
  <c r="J33" i="28"/>
  <c r="J32" i="28"/>
  <c r="J31" i="28"/>
  <c r="D38" i="28"/>
  <c r="D37" i="28"/>
  <c r="D36" i="28"/>
  <c r="D35" i="28"/>
  <c r="D34" i="28"/>
  <c r="D33" i="28"/>
  <c r="D32" i="28"/>
  <c r="D31" i="28"/>
  <c r="V38" i="26"/>
  <c r="V37" i="26"/>
  <c r="V36" i="26"/>
  <c r="V35" i="26"/>
  <c r="V34" i="26"/>
  <c r="V33" i="26"/>
  <c r="V32" i="26"/>
  <c r="V31" i="26"/>
  <c r="D38" i="26"/>
  <c r="D37" i="26"/>
  <c r="D36" i="26"/>
  <c r="D35" i="26"/>
  <c r="D34" i="26"/>
  <c r="D33" i="26"/>
  <c r="D32" i="26"/>
  <c r="D31" i="26"/>
  <c r="P38" i="26"/>
  <c r="P37" i="26"/>
  <c r="P36" i="26"/>
  <c r="P35" i="26"/>
  <c r="P34" i="26"/>
  <c r="P33" i="26"/>
  <c r="P32" i="26"/>
  <c r="P31" i="26"/>
  <c r="J38" i="26"/>
  <c r="J37" i="26"/>
  <c r="J36" i="26"/>
  <c r="J35" i="26"/>
  <c r="J34" i="26"/>
  <c r="J33" i="26"/>
  <c r="J32" i="26"/>
  <c r="J31" i="26"/>
  <c r="V38" i="16"/>
  <c r="V37" i="16"/>
  <c r="V36" i="16"/>
  <c r="V35" i="16"/>
  <c r="V34" i="16"/>
  <c r="V33" i="16"/>
  <c r="V32" i="16"/>
  <c r="V31" i="16"/>
  <c r="P38" i="16"/>
  <c r="P37" i="16"/>
  <c r="P36" i="16"/>
  <c r="P35" i="16"/>
  <c r="P34" i="16"/>
  <c r="P33" i="16"/>
  <c r="P32" i="16"/>
  <c r="P31" i="16"/>
  <c r="J38" i="16"/>
  <c r="J37" i="16"/>
  <c r="J36" i="16"/>
  <c r="J35" i="16"/>
  <c r="J34" i="16"/>
  <c r="J33" i="16"/>
  <c r="J32" i="16"/>
  <c r="J31" i="16"/>
  <c r="D38" i="16"/>
  <c r="D37" i="16"/>
  <c r="D36" i="16"/>
  <c r="D35" i="16"/>
  <c r="D34" i="16"/>
  <c r="D33" i="16"/>
  <c r="D32" i="16"/>
  <c r="D31" i="16"/>
  <c r="V38" i="15"/>
  <c r="V37" i="15"/>
  <c r="V36" i="15"/>
  <c r="V35" i="15"/>
  <c r="V34" i="15"/>
  <c r="V33" i="15"/>
  <c r="V32" i="15"/>
  <c r="V31" i="15"/>
  <c r="P38" i="15"/>
  <c r="P37" i="15"/>
  <c r="P36" i="15"/>
  <c r="P35" i="15"/>
  <c r="P34" i="15"/>
  <c r="P33" i="15"/>
  <c r="P32" i="15"/>
  <c r="P31" i="15"/>
  <c r="J38" i="15"/>
  <c r="J37" i="15"/>
  <c r="J36" i="15"/>
  <c r="J35" i="15"/>
  <c r="J34" i="15"/>
  <c r="J33" i="15"/>
  <c r="J32" i="15"/>
  <c r="J31" i="15"/>
  <c r="D38" i="15"/>
  <c r="D37" i="15"/>
  <c r="D36" i="15"/>
  <c r="D35" i="15"/>
  <c r="D34" i="15"/>
  <c r="D33" i="15"/>
  <c r="D32" i="15"/>
  <c r="D31" i="15"/>
  <c r="V38" i="9"/>
  <c r="V37" i="9"/>
  <c r="V36" i="9"/>
  <c r="V35" i="9"/>
  <c r="V34" i="9"/>
  <c r="V33" i="9"/>
  <c r="V32" i="9"/>
  <c r="V31" i="9"/>
  <c r="P38" i="9"/>
  <c r="P37" i="9"/>
  <c r="P36" i="9"/>
  <c r="P35" i="9"/>
  <c r="P34" i="9"/>
  <c r="P33" i="9"/>
  <c r="P32" i="9"/>
  <c r="P31" i="9"/>
  <c r="J38" i="9"/>
  <c r="J37" i="9"/>
  <c r="J36" i="9"/>
  <c r="J35" i="9"/>
  <c r="J34" i="9"/>
  <c r="J33" i="9"/>
  <c r="J32" i="9"/>
  <c r="J31" i="9"/>
  <c r="D38" i="9"/>
  <c r="D37" i="9"/>
  <c r="D36" i="9"/>
  <c r="D35" i="9"/>
  <c r="D34" i="9"/>
  <c r="D33" i="9"/>
  <c r="D32" i="9"/>
  <c r="D31" i="9"/>
  <c r="V38" i="10"/>
  <c r="V37" i="10"/>
  <c r="V36" i="10"/>
  <c r="V35" i="10"/>
  <c r="V34" i="10"/>
  <c r="V33" i="10"/>
  <c r="V32" i="10"/>
  <c r="V31" i="10"/>
  <c r="P38" i="10"/>
  <c r="P37" i="10"/>
  <c r="P36" i="10"/>
  <c r="P35" i="10"/>
  <c r="P34" i="10"/>
  <c r="P33" i="10"/>
  <c r="P32" i="10"/>
  <c r="P31" i="10"/>
  <c r="J38" i="10"/>
  <c r="J37" i="10"/>
  <c r="J36" i="10"/>
  <c r="J35" i="10"/>
  <c r="J34" i="10"/>
  <c r="J33" i="10"/>
  <c r="J32" i="10"/>
  <c r="J31" i="10"/>
  <c r="D38" i="10"/>
  <c r="D37" i="10"/>
  <c r="D36" i="10"/>
  <c r="D35" i="10"/>
  <c r="D34" i="10"/>
  <c r="D33" i="10"/>
  <c r="D32" i="10"/>
  <c r="D31" i="10"/>
  <c r="V38" i="1"/>
  <c r="V37" i="1"/>
  <c r="V36" i="1"/>
  <c r="V35" i="1"/>
  <c r="V34" i="1"/>
  <c r="V33" i="1"/>
  <c r="V32" i="1"/>
  <c r="V31" i="1"/>
  <c r="P38" i="1"/>
  <c r="P37" i="1"/>
  <c r="P36" i="1"/>
  <c r="P35" i="1"/>
  <c r="P34" i="1"/>
  <c r="P33" i="1"/>
  <c r="P32" i="1"/>
  <c r="P31" i="1"/>
  <c r="J38" i="1"/>
  <c r="J37" i="1"/>
  <c r="J36" i="1"/>
  <c r="J35" i="1"/>
  <c r="J34" i="1"/>
  <c r="J33" i="1"/>
  <c r="J32" i="1"/>
  <c r="J31" i="1"/>
  <c r="D38" i="1"/>
  <c r="D37" i="1"/>
  <c r="D36" i="1"/>
  <c r="D35" i="1"/>
  <c r="D34" i="1"/>
  <c r="D33" i="1"/>
  <c r="D32" i="1"/>
  <c r="D31" i="1"/>
  <c r="V38" i="2"/>
  <c r="V37" i="2"/>
  <c r="V36" i="2"/>
  <c r="V35" i="2"/>
  <c r="V34" i="2"/>
  <c r="V33" i="2"/>
  <c r="V32" i="2"/>
  <c r="V31" i="2"/>
  <c r="P38" i="2"/>
  <c r="P37" i="2"/>
  <c r="P36" i="2"/>
  <c r="P35" i="2"/>
  <c r="P34" i="2"/>
  <c r="P33" i="2"/>
  <c r="P32" i="2"/>
  <c r="P31" i="2"/>
  <c r="J38" i="2"/>
  <c r="J37" i="2"/>
  <c r="J36" i="2"/>
  <c r="J35" i="2"/>
  <c r="J34" i="2"/>
  <c r="J33" i="2"/>
  <c r="J32" i="2"/>
  <c r="J31" i="2"/>
  <c r="D38" i="2"/>
  <c r="D37" i="2"/>
  <c r="D36" i="2"/>
  <c r="D35" i="2"/>
  <c r="D34" i="2"/>
  <c r="D33" i="2"/>
  <c r="D32" i="2"/>
  <c r="D31" i="2"/>
  <c r="V38" i="4"/>
  <c r="V37" i="4"/>
  <c r="V36" i="4"/>
  <c r="V35" i="4"/>
  <c r="V34" i="4"/>
  <c r="V33" i="4"/>
  <c r="V32" i="4"/>
  <c r="V31" i="4"/>
  <c r="P38" i="4"/>
  <c r="P37" i="4"/>
  <c r="P36" i="4"/>
  <c r="P35" i="4"/>
  <c r="P34" i="4"/>
  <c r="P33" i="4"/>
  <c r="P32" i="4"/>
  <c r="P31" i="4"/>
  <c r="J38" i="4"/>
  <c r="J37" i="4"/>
  <c r="J36" i="4"/>
  <c r="J35" i="4"/>
  <c r="J34" i="4"/>
  <c r="J33" i="4"/>
  <c r="J32" i="4"/>
  <c r="J31" i="4"/>
  <c r="D38" i="4"/>
  <c r="D37" i="4"/>
  <c r="D36" i="4"/>
  <c r="D35" i="4"/>
  <c r="D34" i="4"/>
  <c r="D33" i="4"/>
  <c r="D32" i="4"/>
  <c r="D31" i="4"/>
  <c r="AB38" i="7"/>
  <c r="AB37" i="7"/>
  <c r="AB36" i="7"/>
  <c r="AB35" i="7"/>
  <c r="AB34" i="7"/>
  <c r="AB33" i="7"/>
  <c r="AB32" i="7"/>
  <c r="AB31" i="7"/>
  <c r="T38" i="7"/>
  <c r="T37" i="7"/>
  <c r="T36" i="7"/>
  <c r="T35" i="7"/>
  <c r="T34" i="7"/>
  <c r="T33" i="7"/>
  <c r="T32" i="7"/>
  <c r="T31" i="7"/>
  <c r="L38" i="7"/>
  <c r="L37" i="7"/>
  <c r="L36" i="7"/>
  <c r="L35" i="7"/>
  <c r="L34" i="7"/>
  <c r="L33" i="7"/>
  <c r="L32" i="7"/>
  <c r="L31" i="7"/>
  <c r="D38" i="7"/>
  <c r="D37" i="7"/>
  <c r="D36" i="7"/>
  <c r="D35" i="7"/>
  <c r="D34" i="7"/>
  <c r="D33" i="7"/>
  <c r="D32" i="7"/>
  <c r="D31" i="7"/>
  <c r="V38" i="6"/>
  <c r="V37" i="6"/>
  <c r="V36" i="6"/>
  <c r="V35" i="6"/>
  <c r="V34" i="6"/>
  <c r="V33" i="6"/>
  <c r="V32" i="6"/>
  <c r="V31" i="6"/>
  <c r="P38" i="6"/>
  <c r="P37" i="6"/>
  <c r="P36" i="6"/>
  <c r="P35" i="6"/>
  <c r="P34" i="6"/>
  <c r="P33" i="6"/>
  <c r="P32" i="6"/>
  <c r="P31" i="6"/>
  <c r="J38" i="6"/>
  <c r="J37" i="6"/>
  <c r="J36" i="6"/>
  <c r="J35" i="6"/>
  <c r="J34" i="6"/>
  <c r="J33" i="6"/>
  <c r="J32" i="6"/>
  <c r="J31" i="6"/>
  <c r="D38" i="6"/>
  <c r="D37" i="6"/>
  <c r="D36" i="6"/>
  <c r="D35" i="6"/>
  <c r="D34" i="6"/>
  <c r="D33" i="6"/>
  <c r="D32" i="6"/>
  <c r="D31" i="6"/>
  <c r="V38" i="5"/>
  <c r="V37" i="5"/>
  <c r="V36" i="5"/>
  <c r="V35" i="5"/>
  <c r="V34" i="5"/>
  <c r="V33" i="5"/>
  <c r="V32" i="5"/>
  <c r="V31" i="5"/>
  <c r="P38" i="5"/>
  <c r="P37" i="5"/>
  <c r="P36" i="5"/>
  <c r="P35" i="5"/>
  <c r="P34" i="5"/>
  <c r="P33" i="5"/>
  <c r="P32" i="5"/>
  <c r="P31" i="5"/>
  <c r="J38" i="5"/>
  <c r="J37" i="5"/>
  <c r="J36" i="5"/>
  <c r="J35" i="5"/>
  <c r="J34" i="5"/>
  <c r="J33" i="5"/>
  <c r="J32" i="5"/>
  <c r="J31" i="5"/>
  <c r="D38" i="5"/>
  <c r="D37" i="5"/>
  <c r="D36" i="5"/>
  <c r="D35" i="5"/>
  <c r="D34" i="5"/>
  <c r="D33" i="5"/>
  <c r="D32" i="5"/>
  <c r="D31" i="5"/>
  <c r="S37" i="5"/>
  <c r="M37" i="5"/>
  <c r="G37" i="5"/>
  <c r="Q36" i="5"/>
  <c r="K36" i="5"/>
  <c r="E36" i="5"/>
  <c r="R7" i="30"/>
  <c r="R16" i="30"/>
  <c r="R14" i="30"/>
  <c r="R15" i="30"/>
  <c r="R11" i="30"/>
  <c r="R10" i="30"/>
  <c r="P84" i="17"/>
  <c r="R83" i="17"/>
  <c r="R82" i="17"/>
  <c r="Q82" i="17" s="1"/>
  <c r="R81" i="17"/>
  <c r="R80" i="17"/>
  <c r="R79" i="17"/>
  <c r="R78" i="17"/>
  <c r="R77" i="17"/>
  <c r="R76" i="17"/>
  <c r="R75" i="17"/>
  <c r="R74" i="17"/>
  <c r="R73" i="17"/>
  <c r="Q73" i="17" s="1"/>
  <c r="R72" i="17"/>
  <c r="R71" i="17"/>
  <c r="R70" i="17"/>
  <c r="R69" i="17"/>
  <c r="Q69" i="17" s="1"/>
  <c r="R68" i="17"/>
  <c r="R67" i="17"/>
  <c r="R66" i="17"/>
  <c r="R65" i="17"/>
  <c r="Q65" i="17" s="1"/>
  <c r="R63" i="17"/>
  <c r="R62" i="17"/>
  <c r="N420" i="11" s="1"/>
  <c r="R61" i="17"/>
  <c r="R58" i="17"/>
  <c r="N532" i="11" s="1"/>
  <c r="H532" i="11" s="1"/>
  <c r="R57" i="17"/>
  <c r="R56" i="17"/>
  <c r="R55" i="17"/>
  <c r="R54" i="17"/>
  <c r="N217" i="11" s="1"/>
  <c r="R53" i="17"/>
  <c r="N528" i="11" s="1"/>
  <c r="H528" i="11" s="1"/>
  <c r="R52" i="17"/>
  <c r="R51" i="17"/>
  <c r="R50" i="17"/>
  <c r="Q50" i="17" s="1"/>
  <c r="R49" i="17"/>
  <c r="N475" i="11" s="1"/>
  <c r="R48" i="17"/>
  <c r="R47" i="17"/>
  <c r="N538" i="11" s="1"/>
  <c r="H538" i="11" s="1"/>
  <c r="R46" i="17"/>
  <c r="N78" i="11" s="1"/>
  <c r="R45" i="17"/>
  <c r="N319" i="11" s="1"/>
  <c r="R44" i="17"/>
  <c r="R43" i="17"/>
  <c r="N531" i="11" s="1"/>
  <c r="H531" i="11" s="1"/>
  <c r="R42" i="17"/>
  <c r="N309" i="11" s="1"/>
  <c r="R41" i="17"/>
  <c r="R40" i="17"/>
  <c r="R39" i="17"/>
  <c r="N127" i="11" s="1"/>
  <c r="R38" i="17"/>
  <c r="N243" i="11" s="1"/>
  <c r="R37" i="17"/>
  <c r="R36" i="17"/>
  <c r="R35" i="17"/>
  <c r="R34" i="17"/>
  <c r="N188" i="11" s="1"/>
  <c r="R33" i="17"/>
  <c r="R32" i="17"/>
  <c r="R31" i="17"/>
  <c r="N374" i="11" s="1"/>
  <c r="R30" i="17"/>
  <c r="Q30" i="17" s="1"/>
  <c r="R29" i="17"/>
  <c r="N506" i="11" s="1"/>
  <c r="H506" i="11" s="1"/>
  <c r="R28" i="17"/>
  <c r="N530" i="11" s="1"/>
  <c r="H530" i="11" s="1"/>
  <c r="R27" i="17"/>
  <c r="R26" i="17"/>
  <c r="N346" i="11" s="1"/>
  <c r="R25" i="17"/>
  <c r="R24" i="17"/>
  <c r="R23" i="17"/>
  <c r="N308" i="11" s="1"/>
  <c r="R22" i="17"/>
  <c r="N143" i="11" s="1"/>
  <c r="R21" i="17"/>
  <c r="N454" i="11" s="1"/>
  <c r="R20" i="17"/>
  <c r="R19" i="17"/>
  <c r="R18" i="17"/>
  <c r="N477" i="11" s="1"/>
  <c r="R17" i="17"/>
  <c r="N214" i="11" s="1"/>
  <c r="R16" i="17"/>
  <c r="N491" i="11" s="1"/>
  <c r="R15" i="17"/>
  <c r="N303" i="11" s="1"/>
  <c r="R14" i="17"/>
  <c r="N322" i="11" s="1"/>
  <c r="R13" i="17"/>
  <c r="R12" i="17"/>
  <c r="R11" i="17"/>
  <c r="N296" i="11" s="1"/>
  <c r="R10" i="17"/>
  <c r="N527" i="11" s="1"/>
  <c r="H527" i="11" s="1"/>
  <c r="R9" i="17"/>
  <c r="R8" i="17"/>
  <c r="R7" i="17"/>
  <c r="N534" i="11" s="1"/>
  <c r="H534" i="11" s="1"/>
  <c r="R6" i="17"/>
  <c r="N53" i="11" s="1"/>
  <c r="R5" i="17"/>
  <c r="N515" i="11" s="1"/>
  <c r="H515" i="11" s="1"/>
  <c r="R4" i="17"/>
  <c r="N423" i="11" s="1"/>
  <c r="Z99" i="17"/>
  <c r="Z98" i="17"/>
  <c r="Z97" i="17"/>
  <c r="Z96" i="17"/>
  <c r="Z95" i="17"/>
  <c r="Z94" i="17"/>
  <c r="Z93" i="17"/>
  <c r="Z92" i="17"/>
  <c r="O350" i="11" s="1"/>
  <c r="Z91" i="17"/>
  <c r="Z90" i="17"/>
  <c r="Z89" i="17"/>
  <c r="Z88" i="17"/>
  <c r="Y88" i="17" s="1"/>
  <c r="Z87" i="17"/>
  <c r="O407" i="11" s="1"/>
  <c r="Z86" i="17"/>
  <c r="Y86" i="17" s="1"/>
  <c r="Z85" i="17"/>
  <c r="Z84" i="17"/>
  <c r="Z83" i="17"/>
  <c r="O12" i="11" s="1"/>
  <c r="Z82" i="17"/>
  <c r="Z81" i="17"/>
  <c r="Z80" i="17"/>
  <c r="Y80" i="17" s="1"/>
  <c r="Z79" i="17"/>
  <c r="Z78" i="17"/>
  <c r="Z77" i="17"/>
  <c r="Z76" i="17"/>
  <c r="Z75" i="17"/>
  <c r="Z74" i="17"/>
  <c r="Y74" i="17" s="1"/>
  <c r="Z73" i="17"/>
  <c r="Z72" i="17"/>
  <c r="Z71" i="17"/>
  <c r="Z70" i="17"/>
  <c r="Z69" i="17"/>
  <c r="Z68" i="17"/>
  <c r="Z67" i="17"/>
  <c r="Z66" i="17"/>
  <c r="Z65" i="17"/>
  <c r="Z63" i="17"/>
  <c r="Y63" i="17" s="1"/>
  <c r="Z62" i="17"/>
  <c r="Y62" i="17" s="1"/>
  <c r="Z61" i="17"/>
  <c r="O468" i="11" s="1"/>
  <c r="Z58" i="17"/>
  <c r="Z57" i="17"/>
  <c r="O13" i="11" s="1"/>
  <c r="Z56" i="17"/>
  <c r="Z55" i="17"/>
  <c r="Z54" i="17"/>
  <c r="O118" i="11" s="1"/>
  <c r="Z53" i="17"/>
  <c r="O167" i="11" s="1"/>
  <c r="Z52" i="17"/>
  <c r="Z51" i="17"/>
  <c r="O450" i="11" s="1"/>
  <c r="Z50" i="17"/>
  <c r="Y50" i="17" s="1"/>
  <c r="Z49" i="17"/>
  <c r="O262" i="11" s="1"/>
  <c r="Z48" i="17"/>
  <c r="Z47" i="17"/>
  <c r="Z46" i="17"/>
  <c r="Z45" i="17"/>
  <c r="O94" i="11" s="1"/>
  <c r="Z44" i="17"/>
  <c r="Z43" i="17"/>
  <c r="Y43" i="17" s="1"/>
  <c r="Z42" i="17"/>
  <c r="O89" i="11" s="1"/>
  <c r="Z41" i="17"/>
  <c r="O482" i="11" s="1"/>
  <c r="Z40" i="17"/>
  <c r="Z39" i="17"/>
  <c r="Y39" i="17" s="1"/>
  <c r="Z38" i="17"/>
  <c r="Z37" i="17"/>
  <c r="O540" i="11" s="1"/>
  <c r="Z36" i="17"/>
  <c r="Y36" i="17" s="1"/>
  <c r="Z35" i="17"/>
  <c r="O559" i="11" s="1"/>
  <c r="H559" i="11" s="1"/>
  <c r="Z34" i="17"/>
  <c r="Z33" i="17"/>
  <c r="O451" i="11" s="1"/>
  <c r="Z32" i="17"/>
  <c r="Z31" i="17"/>
  <c r="Z30" i="17"/>
  <c r="Z29" i="17"/>
  <c r="O8" i="11" s="1"/>
  <c r="Z28" i="17"/>
  <c r="Z27" i="17"/>
  <c r="Y27" i="17" s="1"/>
  <c r="Z26" i="17"/>
  <c r="Y26" i="17" s="1"/>
  <c r="Z25" i="17"/>
  <c r="O324" i="11" s="1"/>
  <c r="Z24" i="17"/>
  <c r="O52" i="11" s="1"/>
  <c r="Z23" i="17"/>
  <c r="Z22" i="17"/>
  <c r="Y22" i="17" s="1"/>
  <c r="Z21" i="17"/>
  <c r="O257" i="11" s="1"/>
  <c r="Z20" i="17"/>
  <c r="Y20" i="17" s="1"/>
  <c r="Z19" i="17"/>
  <c r="O40" i="11" s="1"/>
  <c r="Z18" i="17"/>
  <c r="O39" i="11" s="1"/>
  <c r="Z17" i="17"/>
  <c r="Z16" i="17"/>
  <c r="Z15" i="17"/>
  <c r="O360" i="11" s="1"/>
  <c r="Z14" i="17"/>
  <c r="Y14" i="17" s="1"/>
  <c r="Z13" i="17"/>
  <c r="O214" i="11" s="1"/>
  <c r="Z12" i="17"/>
  <c r="Z11" i="17"/>
  <c r="O196" i="11" s="1"/>
  <c r="Z10" i="17"/>
  <c r="Z9" i="17"/>
  <c r="O296" i="11" s="1"/>
  <c r="Z8" i="17"/>
  <c r="O17" i="11" s="1"/>
  <c r="Z7" i="17"/>
  <c r="O19" i="11" s="1"/>
  <c r="Z6" i="17"/>
  <c r="O14" i="11" s="1"/>
  <c r="Z5" i="17"/>
  <c r="Y5" i="17" s="1"/>
  <c r="Z4" i="17"/>
  <c r="AI99" i="17"/>
  <c r="AI98" i="17"/>
  <c r="AI97" i="17"/>
  <c r="AH97" i="17" s="1"/>
  <c r="AI96" i="17"/>
  <c r="AI95" i="17"/>
  <c r="AI94" i="17"/>
  <c r="AI93" i="17"/>
  <c r="AI92" i="17"/>
  <c r="AI91" i="17"/>
  <c r="AI90" i="17"/>
  <c r="AI89" i="17"/>
  <c r="AI88" i="17"/>
  <c r="AI87" i="17"/>
  <c r="AH87" i="17" s="1"/>
  <c r="AI86" i="17"/>
  <c r="AI85" i="17"/>
  <c r="AI84" i="17"/>
  <c r="AI83" i="17"/>
  <c r="AI82" i="17"/>
  <c r="AI81" i="17"/>
  <c r="AI80" i="17"/>
  <c r="AI79" i="17"/>
  <c r="AI78" i="17"/>
  <c r="AI77" i="17"/>
  <c r="AI76" i="17"/>
  <c r="AI75" i="17"/>
  <c r="AI74" i="17"/>
  <c r="AI73" i="17"/>
  <c r="AH73" i="17" s="1"/>
  <c r="AI72" i="17"/>
  <c r="AI71" i="17"/>
  <c r="AI70" i="17"/>
  <c r="AH70" i="17" s="1"/>
  <c r="AI69" i="17"/>
  <c r="AH69" i="17" s="1"/>
  <c r="AI68" i="17"/>
  <c r="AH68" i="17" s="1"/>
  <c r="AI67" i="17"/>
  <c r="AH67" i="17" s="1"/>
  <c r="AI66" i="17"/>
  <c r="AI65" i="17"/>
  <c r="AI63" i="17"/>
  <c r="AI62" i="17"/>
  <c r="AI61" i="17"/>
  <c r="P445" i="11"/>
  <c r="AI58" i="17"/>
  <c r="AI57" i="17"/>
  <c r="AI56" i="17"/>
  <c r="P406" i="11" s="1"/>
  <c r="AI55" i="17"/>
  <c r="AH55" i="17" s="1"/>
  <c r="AI54" i="17"/>
  <c r="AI53" i="17"/>
  <c r="AI52" i="17"/>
  <c r="AI51" i="17"/>
  <c r="P524" i="11" s="1"/>
  <c r="AI50" i="17"/>
  <c r="AI49" i="17"/>
  <c r="AI48" i="17"/>
  <c r="P199" i="11" s="1"/>
  <c r="AI47" i="17"/>
  <c r="P217" i="11" s="1"/>
  <c r="AI46" i="17"/>
  <c r="AI45" i="17"/>
  <c r="AI44" i="17"/>
  <c r="P450" i="11" s="1"/>
  <c r="AI43" i="17"/>
  <c r="P430" i="11" s="1"/>
  <c r="AI42" i="17"/>
  <c r="AI41" i="17"/>
  <c r="AI40" i="17"/>
  <c r="P523" i="11" s="1"/>
  <c r="AI39" i="17"/>
  <c r="P262" i="11" s="1"/>
  <c r="AI38" i="17"/>
  <c r="AI37" i="17"/>
  <c r="P283" i="11" s="1"/>
  <c r="AI36" i="17"/>
  <c r="P79" i="11" s="1"/>
  <c r="AI35" i="17"/>
  <c r="AI34" i="17"/>
  <c r="AI33" i="17"/>
  <c r="P309" i="11" s="1"/>
  <c r="AI32" i="17"/>
  <c r="P482" i="11" s="1"/>
  <c r="AI31" i="17"/>
  <c r="P469" i="11" s="1"/>
  <c r="AI30" i="17"/>
  <c r="AI29" i="17"/>
  <c r="AI28" i="17"/>
  <c r="P516" i="11" s="1"/>
  <c r="H516" i="11" s="1"/>
  <c r="AI27" i="17"/>
  <c r="AI26" i="17"/>
  <c r="AI25" i="17"/>
  <c r="P46" i="11" s="1"/>
  <c r="AI24" i="17"/>
  <c r="P346" i="11" s="1"/>
  <c r="AI23" i="17"/>
  <c r="AI22" i="17"/>
  <c r="AI21" i="17"/>
  <c r="P257" i="11" s="1"/>
  <c r="AI20" i="17"/>
  <c r="P308" i="11" s="1"/>
  <c r="AI19" i="17"/>
  <c r="P143" i="11" s="1"/>
  <c r="AI18" i="17"/>
  <c r="AI17" i="17"/>
  <c r="AI16" i="17"/>
  <c r="P10" i="11" s="1"/>
  <c r="AI15" i="17"/>
  <c r="AI14" i="17"/>
  <c r="AI13" i="17"/>
  <c r="P491" i="11" s="1"/>
  <c r="AI12" i="17"/>
  <c r="P196" i="11" s="1"/>
  <c r="AI11" i="17"/>
  <c r="AH11" i="17" s="1"/>
  <c r="AI10" i="17"/>
  <c r="P296" i="11" s="1"/>
  <c r="AI9" i="17"/>
  <c r="P551" i="11" s="1"/>
  <c r="H551" i="11" s="1"/>
  <c r="AI8" i="17"/>
  <c r="P15" i="11" s="1"/>
  <c r="AI7" i="17"/>
  <c r="P19" i="11" s="1"/>
  <c r="AI6" i="17"/>
  <c r="AI5" i="17"/>
  <c r="AI4" i="17"/>
  <c r="P504" i="11" s="1"/>
  <c r="H504" i="11" s="1"/>
  <c r="AR99" i="17"/>
  <c r="Q481" i="11" s="1"/>
  <c r="AR98" i="17"/>
  <c r="AR97" i="17"/>
  <c r="AR96" i="17"/>
  <c r="AQ96" i="17" s="1"/>
  <c r="AR95" i="17"/>
  <c r="AR94" i="17"/>
  <c r="Q460" i="11" s="1"/>
  <c r="AR93" i="17"/>
  <c r="Q65" i="11" s="1"/>
  <c r="AR92" i="17"/>
  <c r="AQ92" i="17" s="1"/>
  <c r="AR91" i="17"/>
  <c r="AR90" i="17"/>
  <c r="AR89" i="17"/>
  <c r="AQ89" i="17" s="1"/>
  <c r="AR88" i="17"/>
  <c r="AQ88" i="17" s="1"/>
  <c r="AR87" i="17"/>
  <c r="AR86" i="17"/>
  <c r="AR85" i="17"/>
  <c r="AR84" i="17"/>
  <c r="AQ84" i="17" s="1"/>
  <c r="AR83" i="17"/>
  <c r="AR82" i="17"/>
  <c r="AQ82" i="17" s="1"/>
  <c r="AR81" i="17"/>
  <c r="AR80" i="17"/>
  <c r="AQ80" i="17" s="1"/>
  <c r="AR79" i="17"/>
  <c r="AR78" i="17"/>
  <c r="AQ78" i="17" s="1"/>
  <c r="AR77" i="17"/>
  <c r="AR76" i="17"/>
  <c r="AR75" i="17"/>
  <c r="AR74" i="17"/>
  <c r="AR73" i="17"/>
  <c r="AR72" i="17"/>
  <c r="AR71" i="17"/>
  <c r="AR70" i="17"/>
  <c r="AR69" i="17"/>
  <c r="AR68" i="17"/>
  <c r="AQ68" i="17" s="1"/>
  <c r="AR67" i="17"/>
  <c r="AR66" i="17"/>
  <c r="AQ66" i="17" s="1"/>
  <c r="AR65" i="17"/>
  <c r="Q459" i="11" s="1"/>
  <c r="AR63" i="17"/>
  <c r="Q409" i="11" s="1"/>
  <c r="AR62" i="17"/>
  <c r="Q185" i="11" s="1"/>
  <c r="AR61" i="17"/>
  <c r="AQ61" i="17" s="1"/>
  <c r="Q178" i="11"/>
  <c r="Q114" i="11"/>
  <c r="AR58" i="17"/>
  <c r="AQ58" i="17" s="1"/>
  <c r="AR57" i="17"/>
  <c r="AQ57" i="17" s="1"/>
  <c r="AR56" i="17"/>
  <c r="Q164" i="11" s="1"/>
  <c r="AR55" i="17"/>
  <c r="Q57" i="11" s="1"/>
  <c r="AR54" i="17"/>
  <c r="Q161" i="11" s="1"/>
  <c r="AR53" i="17"/>
  <c r="AR52" i="17"/>
  <c r="Q155" i="11" s="1"/>
  <c r="AR51" i="17"/>
  <c r="AR50" i="17"/>
  <c r="Q149" i="11" s="1"/>
  <c r="AR49" i="17"/>
  <c r="AR48" i="17"/>
  <c r="Q142" i="11" s="1"/>
  <c r="AR47" i="17"/>
  <c r="Q362" i="11" s="1"/>
  <c r="AR46" i="17"/>
  <c r="Q137" i="11" s="1"/>
  <c r="AR45" i="17"/>
  <c r="AQ45" i="17" s="1"/>
  <c r="AR44" i="17"/>
  <c r="Q135" i="11" s="1"/>
  <c r="AR43" i="17"/>
  <c r="Q215" i="11" s="1"/>
  <c r="AR42" i="17"/>
  <c r="Q128" i="11" s="1"/>
  <c r="AR41" i="17"/>
  <c r="AR40" i="17"/>
  <c r="Q121" i="11" s="1"/>
  <c r="AR39" i="17"/>
  <c r="Q20" i="11" s="1"/>
  <c r="AR38" i="17"/>
  <c r="Q111" i="11" s="1"/>
  <c r="AR37" i="17"/>
  <c r="AR36" i="17"/>
  <c r="Q108" i="11" s="1"/>
  <c r="AR35" i="17"/>
  <c r="Q226" i="11" s="1"/>
  <c r="AR34" i="17"/>
  <c r="AR33" i="17"/>
  <c r="AQ33" i="17" s="1"/>
  <c r="AR32" i="17"/>
  <c r="Q95" i="11" s="1"/>
  <c r="AR31" i="17"/>
  <c r="Q78" i="11" s="1"/>
  <c r="AR30" i="17"/>
  <c r="AQ30" i="17" s="1"/>
  <c r="AR29" i="17"/>
  <c r="AR28" i="17"/>
  <c r="AQ28" i="17" s="1"/>
  <c r="AR27" i="17"/>
  <c r="Q11" i="11" s="1"/>
  <c r="AR26" i="17"/>
  <c r="AR25" i="17"/>
  <c r="AR24" i="17"/>
  <c r="Q60" i="11" s="1"/>
  <c r="AR23" i="17"/>
  <c r="AR22" i="17"/>
  <c r="Q53" i="11" s="1"/>
  <c r="AR21" i="17"/>
  <c r="AR20" i="17"/>
  <c r="Q43" i="11" s="1"/>
  <c r="AR19" i="17"/>
  <c r="AQ19" i="17" s="1"/>
  <c r="AR18" i="17"/>
  <c r="AR17" i="17"/>
  <c r="AR16" i="17"/>
  <c r="AR15" i="17"/>
  <c r="AR14" i="17"/>
  <c r="Q34" i="11" s="1"/>
  <c r="AR13" i="17"/>
  <c r="Q214" i="11" s="1"/>
  <c r="AR12" i="17"/>
  <c r="AR11" i="17"/>
  <c r="AQ11" i="17" s="1"/>
  <c r="AR10" i="17"/>
  <c r="Q196" i="11" s="1"/>
  <c r="AR9" i="17"/>
  <c r="AR8" i="17"/>
  <c r="Q24" i="11" s="1"/>
  <c r="AR7" i="17"/>
  <c r="AQ7" i="17" s="1"/>
  <c r="AR6" i="17"/>
  <c r="AR5" i="17"/>
  <c r="AQ5" i="17" s="1"/>
  <c r="AR4" i="17"/>
  <c r="AQ4" i="17" s="1"/>
  <c r="BA99" i="17"/>
  <c r="R429" i="11" s="1"/>
  <c r="BA98" i="17"/>
  <c r="BA97" i="17"/>
  <c r="BA96" i="17"/>
  <c r="BA95" i="17"/>
  <c r="BA94" i="17"/>
  <c r="R233" i="11" s="1"/>
  <c r="BA93" i="17"/>
  <c r="BA92" i="17"/>
  <c r="BA91" i="17"/>
  <c r="BA90" i="17"/>
  <c r="R295" i="11" s="1"/>
  <c r="BA89" i="17"/>
  <c r="BA88" i="17"/>
  <c r="BA87" i="17"/>
  <c r="R438" i="11" s="1"/>
  <c r="BA86" i="17"/>
  <c r="BA85" i="17"/>
  <c r="BA84" i="17"/>
  <c r="BA83" i="17"/>
  <c r="BA82" i="17"/>
  <c r="AZ82" i="17" s="1"/>
  <c r="BA81" i="17"/>
  <c r="BA80" i="17"/>
  <c r="BA79" i="17"/>
  <c r="R386" i="11" s="1"/>
  <c r="BA78" i="17"/>
  <c r="BA77" i="17"/>
  <c r="BA76" i="17"/>
  <c r="BA75" i="17"/>
  <c r="BA74" i="17"/>
  <c r="R408" i="11" s="1"/>
  <c r="BA73" i="17"/>
  <c r="AZ73" i="17" s="1"/>
  <c r="BA72" i="17"/>
  <c r="BA71" i="17"/>
  <c r="R399" i="11" s="1"/>
  <c r="BA70" i="17"/>
  <c r="R315" i="11" s="1"/>
  <c r="BA69" i="17"/>
  <c r="BA68" i="17"/>
  <c r="AZ68" i="17" s="1"/>
  <c r="BA67" i="17"/>
  <c r="BA66" i="17"/>
  <c r="R121" i="11" s="1"/>
  <c r="BA65" i="17"/>
  <c r="BA63" i="17"/>
  <c r="R192" i="11" s="1"/>
  <c r="BA62" i="17"/>
  <c r="R191" i="11" s="1"/>
  <c r="BA61" i="17"/>
  <c r="R175" i="11"/>
  <c r="BA58" i="17"/>
  <c r="R169" i="11" s="1"/>
  <c r="BA57" i="17"/>
  <c r="BA56" i="17"/>
  <c r="R164" i="11" s="1"/>
  <c r="BA55" i="17"/>
  <c r="R160" i="11" s="1"/>
  <c r="BA54" i="17"/>
  <c r="R158" i="11" s="1"/>
  <c r="BA53" i="17"/>
  <c r="R155" i="11" s="1"/>
  <c r="BA52" i="17"/>
  <c r="BA51" i="17"/>
  <c r="R144" i="11" s="1"/>
  <c r="BA50" i="17"/>
  <c r="AZ50" i="17" s="1"/>
  <c r="BA49" i="17"/>
  <c r="R362" i="11" s="1"/>
  <c r="BA48" i="17"/>
  <c r="BA47" i="17"/>
  <c r="BA46" i="17"/>
  <c r="BA45" i="17"/>
  <c r="BA44" i="17"/>
  <c r="BA43" i="17"/>
  <c r="BA42" i="17"/>
  <c r="R20" i="11" s="1"/>
  <c r="BA41" i="17"/>
  <c r="BA40" i="17"/>
  <c r="AZ40" i="17" s="1"/>
  <c r="BA39" i="17"/>
  <c r="R115" i="11" s="1"/>
  <c r="BA38" i="17"/>
  <c r="BA37" i="17"/>
  <c r="AZ37" i="17" s="1"/>
  <c r="BA36" i="17"/>
  <c r="BA35" i="17"/>
  <c r="R101" i="11" s="1"/>
  <c r="BA34" i="17"/>
  <c r="R94" i="11" s="1"/>
  <c r="BA33" i="17"/>
  <c r="AZ33" i="17" s="1"/>
  <c r="BA32" i="17"/>
  <c r="BA31" i="17"/>
  <c r="R89" i="11" s="1"/>
  <c r="BA30" i="17"/>
  <c r="AZ30" i="17" s="1"/>
  <c r="BA29" i="17"/>
  <c r="R74" i="11" s="1"/>
  <c r="BA28" i="17"/>
  <c r="BA27" i="17"/>
  <c r="R66" i="11" s="1"/>
  <c r="BA26" i="17"/>
  <c r="R8" i="11" s="1"/>
  <c r="BA25" i="17"/>
  <c r="R60" i="11" s="1"/>
  <c r="BA24" i="17"/>
  <c r="BA23" i="17"/>
  <c r="R58" i="11" s="1"/>
  <c r="BA22" i="17"/>
  <c r="R198" i="11" s="1"/>
  <c r="BA21" i="17"/>
  <c r="R53" i="11" s="1"/>
  <c r="BA20" i="17"/>
  <c r="BA19" i="17"/>
  <c r="R47" i="11" s="1"/>
  <c r="BA18" i="17"/>
  <c r="BA17" i="17"/>
  <c r="R43" i="11" s="1"/>
  <c r="BA16" i="17"/>
  <c r="AZ16" i="17" s="1"/>
  <c r="BA15" i="17"/>
  <c r="R39" i="11" s="1"/>
  <c r="BA14" i="17"/>
  <c r="AZ14" i="17" s="1"/>
  <c r="BA13" i="17"/>
  <c r="BA12" i="17"/>
  <c r="AZ12" i="17" s="1"/>
  <c r="BA11" i="17"/>
  <c r="R29" i="11" s="1"/>
  <c r="BA10" i="17"/>
  <c r="AZ10" i="17" s="1"/>
  <c r="BA9" i="17"/>
  <c r="R24" i="11" s="1"/>
  <c r="BA8" i="17"/>
  <c r="BA7" i="17"/>
  <c r="R17" i="11" s="1"/>
  <c r="BA6" i="17"/>
  <c r="AZ6" i="17" s="1"/>
  <c r="BA5" i="17"/>
  <c r="BA4" i="17"/>
  <c r="AZ4" i="17" s="1"/>
  <c r="BJ99" i="17"/>
  <c r="BJ98" i="17"/>
  <c r="BJ97" i="17"/>
  <c r="BJ96" i="17"/>
  <c r="BI96" i="17" s="1"/>
  <c r="BJ95" i="17"/>
  <c r="BJ94" i="17"/>
  <c r="S571" i="11" s="1"/>
  <c r="H571" i="11" s="1"/>
  <c r="BJ93" i="17"/>
  <c r="BJ92" i="17"/>
  <c r="BI92" i="17" s="1"/>
  <c r="BJ91" i="17"/>
  <c r="BI91" i="17" s="1"/>
  <c r="BJ90" i="17"/>
  <c r="BJ89" i="17"/>
  <c r="BJ88" i="17"/>
  <c r="BI88" i="17" s="1"/>
  <c r="BJ87" i="17"/>
  <c r="BJ86" i="17"/>
  <c r="BI86" i="17" s="1"/>
  <c r="BJ85" i="17"/>
  <c r="BI85" i="17" s="1"/>
  <c r="BJ84" i="17"/>
  <c r="BJ83" i="17"/>
  <c r="BJ82" i="17"/>
  <c r="BJ81" i="17"/>
  <c r="BJ80" i="17"/>
  <c r="BJ79" i="17"/>
  <c r="BJ78" i="17"/>
  <c r="BI78" i="17" s="1"/>
  <c r="BJ77" i="17"/>
  <c r="BI77" i="17" s="1"/>
  <c r="BJ76" i="17"/>
  <c r="BI76" i="17" s="1"/>
  <c r="BJ75" i="17"/>
  <c r="BJ74" i="17"/>
  <c r="BJ73" i="17"/>
  <c r="BJ72" i="17"/>
  <c r="BI72" i="17" s="1"/>
  <c r="BJ71" i="17"/>
  <c r="BJ70" i="17"/>
  <c r="BI70" i="17" s="1"/>
  <c r="BJ69" i="17"/>
  <c r="BJ68" i="17"/>
  <c r="BJ67" i="17"/>
  <c r="BJ66" i="17"/>
  <c r="BI66" i="17" s="1"/>
  <c r="BJ65" i="17"/>
  <c r="BJ63" i="17"/>
  <c r="BJ62" i="17"/>
  <c r="BJ61" i="17"/>
  <c r="S97" i="11" s="1"/>
  <c r="BJ58" i="17"/>
  <c r="BJ57" i="17"/>
  <c r="S57" i="11" s="1"/>
  <c r="BJ56" i="17"/>
  <c r="BJ55" i="17"/>
  <c r="BJ54" i="17"/>
  <c r="BJ53" i="17"/>
  <c r="S367" i="11" s="1"/>
  <c r="BJ52" i="17"/>
  <c r="S357" i="11" s="1"/>
  <c r="BJ51" i="17"/>
  <c r="BJ50" i="17"/>
  <c r="BI50" i="17" s="1"/>
  <c r="BJ49" i="17"/>
  <c r="S424" i="11" s="1"/>
  <c r="BJ48" i="17"/>
  <c r="BJ47" i="17"/>
  <c r="BJ46" i="17"/>
  <c r="BJ45" i="17"/>
  <c r="S284" i="11" s="1"/>
  <c r="BJ44" i="17"/>
  <c r="S33" i="11" s="1"/>
  <c r="BJ43" i="17"/>
  <c r="BJ42" i="17"/>
  <c r="BJ41" i="17"/>
  <c r="S226" i="11" s="1"/>
  <c r="BJ40" i="17"/>
  <c r="BJ39" i="17"/>
  <c r="BJ38" i="17"/>
  <c r="BJ37" i="17"/>
  <c r="S319" i="11" s="1"/>
  <c r="BJ36" i="17"/>
  <c r="BJ35" i="17"/>
  <c r="BJ34" i="17"/>
  <c r="S466" i="11" s="1"/>
  <c r="BJ33" i="17"/>
  <c r="S11" i="11" s="1"/>
  <c r="BJ32" i="17"/>
  <c r="S451" i="11" s="1"/>
  <c r="BJ31" i="17"/>
  <c r="S95" i="11" s="1"/>
  <c r="BJ30" i="17"/>
  <c r="BJ29" i="17"/>
  <c r="S190" i="11" s="1"/>
  <c r="BJ28" i="17"/>
  <c r="BJ27" i="17"/>
  <c r="S246" i="11" s="1"/>
  <c r="BJ26" i="17"/>
  <c r="S452" i="11" s="1"/>
  <c r="BJ25" i="17"/>
  <c r="S8" i="11" s="1"/>
  <c r="BJ24" i="17"/>
  <c r="BJ23" i="17"/>
  <c r="BJ22" i="17"/>
  <c r="S198" i="11" s="1"/>
  <c r="BJ21" i="17"/>
  <c r="S324" i="11" s="1"/>
  <c r="BJ20" i="17"/>
  <c r="S410" i="11" s="1"/>
  <c r="BJ19" i="17"/>
  <c r="BJ18" i="17"/>
  <c r="S257" i="11" s="1"/>
  <c r="BJ17" i="17"/>
  <c r="S143" i="11" s="1"/>
  <c r="BJ16" i="17"/>
  <c r="BJ15" i="17"/>
  <c r="BJ14" i="17"/>
  <c r="BJ13" i="17"/>
  <c r="S92" i="11" s="1"/>
  <c r="BJ12" i="17"/>
  <c r="S214" i="11" s="1"/>
  <c r="BJ11" i="17"/>
  <c r="BJ10" i="17"/>
  <c r="S223" i="11" s="1"/>
  <c r="BJ9" i="17"/>
  <c r="S15" i="11" s="1"/>
  <c r="BJ8" i="17"/>
  <c r="S19" i="11" s="1"/>
  <c r="BJ7" i="17"/>
  <c r="S53" i="11" s="1"/>
  <c r="BJ6" i="17"/>
  <c r="BJ5" i="17"/>
  <c r="S27" i="11" s="1"/>
  <c r="BJ4" i="17"/>
  <c r="S134" i="11" s="1"/>
  <c r="BS99" i="17"/>
  <c r="BS98" i="17"/>
  <c r="BS97" i="17"/>
  <c r="BS96" i="17"/>
  <c r="BS95" i="17"/>
  <c r="BS94" i="17"/>
  <c r="BS93" i="17"/>
  <c r="BR93" i="17" s="1"/>
  <c r="BS92" i="17"/>
  <c r="BS91" i="17"/>
  <c r="BR91" i="17" s="1"/>
  <c r="BS90" i="17"/>
  <c r="BS89" i="17"/>
  <c r="BS88" i="17"/>
  <c r="BS87" i="17"/>
  <c r="BR87" i="17" s="1"/>
  <c r="BS86" i="17"/>
  <c r="BS85" i="17"/>
  <c r="BS84" i="17"/>
  <c r="BS83" i="17"/>
  <c r="BS82" i="17"/>
  <c r="BR82" i="17" s="1"/>
  <c r="BS81" i="17"/>
  <c r="BS80" i="17"/>
  <c r="BR80" i="17" s="1"/>
  <c r="BS79" i="17"/>
  <c r="BR79" i="17" s="1"/>
  <c r="BS78" i="17"/>
  <c r="BS77" i="17"/>
  <c r="BR77" i="17" s="1"/>
  <c r="BS76" i="17"/>
  <c r="BS75" i="17"/>
  <c r="BS74" i="17"/>
  <c r="BS73" i="17"/>
  <c r="BS72" i="17"/>
  <c r="BS71" i="17"/>
  <c r="BR71" i="17" s="1"/>
  <c r="BS70" i="17"/>
  <c r="BS69" i="17"/>
  <c r="BR69" i="17" s="1"/>
  <c r="BS68" i="17"/>
  <c r="BR68" i="17" s="1"/>
  <c r="BS67" i="17"/>
  <c r="BR67" i="17" s="1"/>
  <c r="BS66" i="17"/>
  <c r="BS65" i="17"/>
  <c r="BR65" i="17" s="1"/>
  <c r="BS63" i="17"/>
  <c r="BS62" i="17"/>
  <c r="BS61" i="17"/>
  <c r="BR61" i="17" s="1"/>
  <c r="BS58" i="17"/>
  <c r="T361" i="11" s="1"/>
  <c r="BS57" i="17"/>
  <c r="BS56" i="17"/>
  <c r="BS55" i="17"/>
  <c r="BS54" i="17"/>
  <c r="BS53" i="17"/>
  <c r="T121" i="11" s="1"/>
  <c r="BS52" i="17"/>
  <c r="T273" i="11" s="1"/>
  <c r="BS51" i="17"/>
  <c r="T12" i="11" s="1"/>
  <c r="BS50" i="17"/>
  <c r="T340" i="11" s="1"/>
  <c r="BS49" i="17"/>
  <c r="T114" i="11" s="1"/>
  <c r="BS48" i="17"/>
  <c r="BR48" i="17" s="1"/>
  <c r="BS47" i="17"/>
  <c r="BS46" i="17"/>
  <c r="BS45" i="17"/>
  <c r="BS44" i="17"/>
  <c r="T367" i="11" s="1"/>
  <c r="BS43" i="17"/>
  <c r="BS42" i="17"/>
  <c r="BS41" i="17"/>
  <c r="BS40" i="17"/>
  <c r="T20" i="11" s="1"/>
  <c r="BS39" i="17"/>
  <c r="BS38" i="17"/>
  <c r="BS37" i="17"/>
  <c r="BS36" i="17"/>
  <c r="BR36" i="17" s="1"/>
  <c r="BS35" i="17"/>
  <c r="BS34" i="17"/>
  <c r="T226" i="11" s="1"/>
  <c r="BS33" i="17"/>
  <c r="BS32" i="17"/>
  <c r="T256" i="11" s="1"/>
  <c r="BS31" i="17"/>
  <c r="T78" i="11" s="1"/>
  <c r="BS30" i="17"/>
  <c r="T319" i="11" s="1"/>
  <c r="BS29" i="17"/>
  <c r="T90" i="11" s="1"/>
  <c r="BS28" i="17"/>
  <c r="T309" i="11" s="1"/>
  <c r="BS27" i="17"/>
  <c r="BS26" i="17"/>
  <c r="BS25" i="17"/>
  <c r="BS24" i="17"/>
  <c r="T8" i="11" s="1"/>
  <c r="BS23" i="17"/>
  <c r="BS22" i="17"/>
  <c r="T46" i="11" s="1"/>
  <c r="BS21" i="17"/>
  <c r="T139" i="11" s="1"/>
  <c r="BS20" i="17"/>
  <c r="BR20" i="17" s="1"/>
  <c r="BS19" i="17"/>
  <c r="BS18" i="17"/>
  <c r="T85" i="11" s="1"/>
  <c r="BS17" i="17"/>
  <c r="T257" i="11" s="1"/>
  <c r="BS16" i="17"/>
  <c r="T143" i="11" s="1"/>
  <c r="BS15" i="17"/>
  <c r="T70" i="11" s="1"/>
  <c r="BS14" i="17"/>
  <c r="T10" i="11" s="1"/>
  <c r="BS13" i="17"/>
  <c r="T92" i="11" s="1"/>
  <c r="BS12" i="17"/>
  <c r="T214" i="11" s="1"/>
  <c r="BS11" i="17"/>
  <c r="T322" i="11" s="1"/>
  <c r="BS10" i="17"/>
  <c r="BS9" i="17"/>
  <c r="BR9" i="17" s="1"/>
  <c r="BS8" i="17"/>
  <c r="T296" i="11" s="1"/>
  <c r="BS7" i="17"/>
  <c r="BS6" i="17"/>
  <c r="BS5" i="17"/>
  <c r="T19" i="11" s="1"/>
  <c r="BS4" i="17"/>
  <c r="T53" i="11" s="1"/>
  <c r="CB99" i="17"/>
  <c r="CB98" i="17"/>
  <c r="CB97" i="17"/>
  <c r="CB96" i="17"/>
  <c r="CB95" i="17"/>
  <c r="CA95" i="17" s="1"/>
  <c r="CB94" i="17"/>
  <c r="CB93" i="17"/>
  <c r="CB92" i="17"/>
  <c r="CA92" i="17" s="1"/>
  <c r="CB91" i="17"/>
  <c r="CB90" i="17"/>
  <c r="CB89" i="17"/>
  <c r="CB88" i="17"/>
  <c r="CA88" i="17" s="1"/>
  <c r="CB87" i="17"/>
  <c r="CB86" i="17"/>
  <c r="CB85" i="17"/>
  <c r="CA85" i="17" s="1"/>
  <c r="CB84" i="17"/>
  <c r="CB83" i="17"/>
  <c r="CB82" i="17"/>
  <c r="CA82" i="17" s="1"/>
  <c r="CB81" i="17"/>
  <c r="CA81" i="17" s="1"/>
  <c r="CB80" i="17"/>
  <c r="CA80" i="17" s="1"/>
  <c r="CB79" i="17"/>
  <c r="CB78" i="17"/>
  <c r="CB77" i="17"/>
  <c r="CB76" i="17"/>
  <c r="CB75" i="17"/>
  <c r="CB74" i="17"/>
  <c r="CB73" i="17"/>
  <c r="CA73" i="17" s="1"/>
  <c r="CB72" i="17"/>
  <c r="CB71" i="17"/>
  <c r="CB70" i="17"/>
  <c r="CA70" i="17" s="1"/>
  <c r="CB69" i="17"/>
  <c r="CB68" i="17"/>
  <c r="CB67" i="17"/>
  <c r="CB66" i="17"/>
  <c r="CB65" i="17"/>
  <c r="CB63" i="17"/>
  <c r="CB62" i="17"/>
  <c r="CB61" i="17"/>
  <c r="CA61" i="17" s="1"/>
  <c r="U400" i="11"/>
  <c r="CB58" i="17"/>
  <c r="CB57" i="17"/>
  <c r="CB56" i="17"/>
  <c r="CB55" i="17"/>
  <c r="U12" i="11" s="1"/>
  <c r="CB54" i="17"/>
  <c r="CB53" i="17"/>
  <c r="CB52" i="17"/>
  <c r="CB51" i="17"/>
  <c r="U114" i="11" s="1"/>
  <c r="CB50" i="17"/>
  <c r="CB49" i="17"/>
  <c r="CB48" i="17"/>
  <c r="CA48" i="17" s="1"/>
  <c r="CB47" i="17"/>
  <c r="U462" i="11" s="1"/>
  <c r="CB46" i="17"/>
  <c r="CB45" i="17"/>
  <c r="CB44" i="17"/>
  <c r="U13" i="11" s="1"/>
  <c r="CB43" i="17"/>
  <c r="U20" i="11" s="1"/>
  <c r="CB42" i="17"/>
  <c r="CB41" i="17"/>
  <c r="CB40" i="17"/>
  <c r="U164" i="11" s="1"/>
  <c r="CB39" i="17"/>
  <c r="U262" i="11" s="1"/>
  <c r="CB38" i="17"/>
  <c r="CB37" i="17"/>
  <c r="CB36" i="17"/>
  <c r="CA36" i="17" s="1"/>
  <c r="CB35" i="17"/>
  <c r="U78" i="11" s="1"/>
  <c r="CB34" i="17"/>
  <c r="U319" i="11" s="1"/>
  <c r="CB33" i="17"/>
  <c r="CB32" i="17"/>
  <c r="U281" i="11" s="1"/>
  <c r="CB31" i="17"/>
  <c r="CA31" i="17" s="1"/>
  <c r="CB30" i="17"/>
  <c r="CB29" i="17"/>
  <c r="CB28" i="17"/>
  <c r="CB27" i="17"/>
  <c r="U8" i="11" s="1"/>
  <c r="CB26" i="17"/>
  <c r="U46" i="11" s="1"/>
  <c r="CB25" i="17"/>
  <c r="U346" i="11" s="1"/>
  <c r="CB24" i="17"/>
  <c r="CA24" i="17" s="1"/>
  <c r="CB23" i="17"/>
  <c r="U321" i="11" s="1"/>
  <c r="CB22" i="17"/>
  <c r="U324" i="11" s="1"/>
  <c r="CB21" i="17"/>
  <c r="U331" i="11" s="1"/>
  <c r="CB20" i="17"/>
  <c r="CB19" i="17"/>
  <c r="U143" i="11" s="1"/>
  <c r="CB18" i="17"/>
  <c r="U70" i="11" s="1"/>
  <c r="CB17" i="17"/>
  <c r="U10" i="11" s="1"/>
  <c r="CB16" i="17"/>
  <c r="U214" i="11" s="1"/>
  <c r="CB15" i="17"/>
  <c r="U92" i="11" s="1"/>
  <c r="CB14" i="17"/>
  <c r="U296" i="11" s="1"/>
  <c r="CB13" i="17"/>
  <c r="CB12" i="17"/>
  <c r="U223" i="11" s="1"/>
  <c r="CB11" i="17"/>
  <c r="U345" i="11" s="1"/>
  <c r="CB10" i="17"/>
  <c r="CA10" i="17" s="1"/>
  <c r="CB9" i="17"/>
  <c r="CB8" i="17"/>
  <c r="U53" i="11" s="1"/>
  <c r="CB7" i="17"/>
  <c r="U88" i="11" s="1"/>
  <c r="CB6" i="17"/>
  <c r="CA6" i="17" s="1"/>
  <c r="CB5" i="17"/>
  <c r="CB4" i="17"/>
  <c r="U423" i="11" s="1"/>
  <c r="CK99" i="17"/>
  <c r="CK98" i="17"/>
  <c r="V297" i="11" s="1"/>
  <c r="CK97" i="17"/>
  <c r="CK96" i="17"/>
  <c r="V300" i="11" s="1"/>
  <c r="CK95" i="17"/>
  <c r="V120" i="11" s="1"/>
  <c r="CK94" i="17"/>
  <c r="CK93" i="17"/>
  <c r="CK92" i="17"/>
  <c r="CK91" i="17"/>
  <c r="V201" i="11" s="1"/>
  <c r="CK90" i="17"/>
  <c r="V365" i="11" s="1"/>
  <c r="CK89" i="17"/>
  <c r="CK88" i="17"/>
  <c r="V38" i="11" s="1"/>
  <c r="CK87" i="17"/>
  <c r="CK86" i="17"/>
  <c r="V326" i="11" s="1"/>
  <c r="CK85" i="17"/>
  <c r="CK84" i="17"/>
  <c r="V225" i="11" s="1"/>
  <c r="CK83" i="17"/>
  <c r="CK82" i="17"/>
  <c r="CK81" i="17"/>
  <c r="V36" i="11" s="1"/>
  <c r="CK80" i="17"/>
  <c r="CJ80" i="17" s="1"/>
  <c r="CK79" i="17"/>
  <c r="V384" i="11" s="1"/>
  <c r="CK78" i="17"/>
  <c r="V41" i="11" s="1"/>
  <c r="CK77" i="17"/>
  <c r="CK76" i="17"/>
  <c r="CK75" i="17"/>
  <c r="V383" i="11" s="1"/>
  <c r="CK74" i="17"/>
  <c r="V54" i="11" s="1"/>
  <c r="CK73" i="17"/>
  <c r="CK72" i="17"/>
  <c r="CK71" i="17"/>
  <c r="V183" i="11" s="1"/>
  <c r="CK70" i="17"/>
  <c r="CK69" i="17"/>
  <c r="CK68" i="17"/>
  <c r="V382" i="11" s="1"/>
  <c r="CK67" i="17"/>
  <c r="V35" i="11" s="1"/>
  <c r="CK66" i="17"/>
  <c r="CK65" i="17"/>
  <c r="CK63" i="17"/>
  <c r="V286" i="11" s="1"/>
  <c r="CK62" i="17"/>
  <c r="V9" i="11" s="1"/>
  <c r="CK61" i="17"/>
  <c r="V281" i="11" s="1"/>
  <c r="CK58" i="17"/>
  <c r="V265" i="11" s="1"/>
  <c r="CK57" i="17"/>
  <c r="V254" i="11" s="1"/>
  <c r="CK56" i="17"/>
  <c r="V249" i="11" s="1"/>
  <c r="CK55" i="17"/>
  <c r="V350" i="11" s="1"/>
  <c r="CK54" i="17"/>
  <c r="CJ54" i="17" s="1"/>
  <c r="CK53" i="17"/>
  <c r="CK52" i="17"/>
  <c r="CJ52" i="17" s="1"/>
  <c r="CK51" i="17"/>
  <c r="V214" i="11" s="1"/>
  <c r="CK50" i="17"/>
  <c r="CK49" i="17"/>
  <c r="V200" i="11" s="1"/>
  <c r="CK48" i="17"/>
  <c r="V198" i="11" s="1"/>
  <c r="CK47" i="17"/>
  <c r="CK46" i="17"/>
  <c r="V376" i="11" s="1"/>
  <c r="CK45" i="17"/>
  <c r="V176" i="11" s="1"/>
  <c r="CK44" i="17"/>
  <c r="CK43" i="17"/>
  <c r="CK42" i="17"/>
  <c r="V353" i="11" s="1"/>
  <c r="CK41" i="17"/>
  <c r="CK40" i="17"/>
  <c r="CK39" i="17"/>
  <c r="CJ39" i="17" s="1"/>
  <c r="CK38" i="17"/>
  <c r="V13" i="11" s="1"/>
  <c r="CK37" i="17"/>
  <c r="V125" i="11" s="1"/>
  <c r="CK36" i="17"/>
  <c r="V199" i="11" s="1"/>
  <c r="CK35" i="17"/>
  <c r="V119" i="11" s="1"/>
  <c r="CK34" i="17"/>
  <c r="CJ34" i="17" s="1"/>
  <c r="CK33" i="17"/>
  <c r="CK32" i="17"/>
  <c r="CJ32" i="17" s="1"/>
  <c r="CK31" i="17"/>
  <c r="V105" i="11" s="1"/>
  <c r="CK30" i="17"/>
  <c r="V226" i="11" s="1"/>
  <c r="CK29" i="17"/>
  <c r="V99" i="11" s="1"/>
  <c r="CK28" i="17"/>
  <c r="CJ28" i="17" s="1"/>
  <c r="CK27" i="17"/>
  <c r="V90" i="11" s="1"/>
  <c r="CK26" i="17"/>
  <c r="CJ26" i="17" s="1"/>
  <c r="CK25" i="17"/>
  <c r="CK24" i="17"/>
  <c r="CJ24" i="17" s="1"/>
  <c r="CK23" i="17"/>
  <c r="CK22" i="17"/>
  <c r="CJ22" i="17" s="1"/>
  <c r="CK21" i="17"/>
  <c r="V64" i="11" s="1"/>
  <c r="CK20" i="17"/>
  <c r="CJ20" i="17" s="1"/>
  <c r="CK19" i="17"/>
  <c r="V58" i="11" s="1"/>
  <c r="CK18" i="17"/>
  <c r="V292" i="11" s="1"/>
  <c r="CK17" i="17"/>
  <c r="V331" i="11" s="1"/>
  <c r="CK16" i="17"/>
  <c r="V49" i="11" s="1"/>
  <c r="CK15" i="17"/>
  <c r="CK14" i="17"/>
  <c r="CJ14" i="17" s="1"/>
  <c r="CK13" i="17"/>
  <c r="V42" i="11" s="1"/>
  <c r="CK12" i="17"/>
  <c r="CJ12" i="17" s="1"/>
  <c r="CK11" i="17"/>
  <c r="V10" i="11" s="1"/>
  <c r="CK10" i="17"/>
  <c r="CJ10" i="17" s="1"/>
  <c r="CK9" i="17"/>
  <c r="CK8" i="17"/>
  <c r="V296" i="11" s="1"/>
  <c r="CK7" i="17"/>
  <c r="V223" i="11" s="1"/>
  <c r="CK6" i="17"/>
  <c r="CJ6" i="17" s="1"/>
  <c r="CK5" i="17"/>
  <c r="CJ5" i="17" s="1"/>
  <c r="CK4" i="17"/>
  <c r="CT99" i="17"/>
  <c r="CT98" i="17"/>
  <c r="CT97" i="17"/>
  <c r="CT96" i="17"/>
  <c r="CT95" i="17"/>
  <c r="CT94" i="17"/>
  <c r="CS94" i="17" s="1"/>
  <c r="CT93" i="17"/>
  <c r="CT92" i="17"/>
  <c r="CT91" i="17"/>
  <c r="CT90" i="17"/>
  <c r="CT89" i="17"/>
  <c r="CT88" i="17"/>
  <c r="CT87" i="17"/>
  <c r="CS87" i="17" s="1"/>
  <c r="CT86" i="17"/>
  <c r="CS86" i="17" s="1"/>
  <c r="CT85" i="17"/>
  <c r="CT84" i="17"/>
  <c r="CS84" i="17" s="1"/>
  <c r="CT83" i="17"/>
  <c r="CS83" i="17" s="1"/>
  <c r="CT82" i="17"/>
  <c r="CS82" i="17" s="1"/>
  <c r="CT81" i="17"/>
  <c r="CS81" i="17" s="1"/>
  <c r="CT80" i="17"/>
  <c r="CT79" i="17"/>
  <c r="CS79" i="17" s="1"/>
  <c r="CT78" i="17"/>
  <c r="CT77" i="17"/>
  <c r="CT76" i="17"/>
  <c r="CT75" i="17"/>
  <c r="CS75" i="17" s="1"/>
  <c r="CT74" i="17"/>
  <c r="CT73" i="17"/>
  <c r="CT72" i="17"/>
  <c r="CS72" i="17" s="1"/>
  <c r="CT71" i="17"/>
  <c r="CT70" i="17"/>
  <c r="CT69" i="17"/>
  <c r="CT68" i="17"/>
  <c r="CS68" i="17" s="1"/>
  <c r="CT67" i="17"/>
  <c r="CT66" i="17"/>
  <c r="CT65" i="17"/>
  <c r="CT63" i="17"/>
  <c r="CT62" i="17"/>
  <c r="CT61" i="17"/>
  <c r="W295" i="11" s="1"/>
  <c r="W35" i="11"/>
  <c r="CT58" i="17"/>
  <c r="CT57" i="17"/>
  <c r="W261" i="11" s="1"/>
  <c r="CT56" i="17"/>
  <c r="W310" i="11" s="1"/>
  <c r="CT55" i="17"/>
  <c r="CT54" i="17"/>
  <c r="CT53" i="17"/>
  <c r="W151" i="11" s="1"/>
  <c r="CT52" i="17"/>
  <c r="W166" i="11" s="1"/>
  <c r="CT51" i="17"/>
  <c r="W301" i="11" s="1"/>
  <c r="CT50" i="17"/>
  <c r="CT49" i="17"/>
  <c r="W440" i="11" s="1"/>
  <c r="CT48" i="17"/>
  <c r="W325" i="11" s="1"/>
  <c r="CT47" i="17"/>
  <c r="CT46" i="17"/>
  <c r="W327" i="11" s="1"/>
  <c r="CT45" i="17"/>
  <c r="CS45" i="17" s="1"/>
  <c r="CT44" i="17"/>
  <c r="W129" i="11" s="1"/>
  <c r="CT43" i="17"/>
  <c r="CT42" i="17"/>
  <c r="W104" i="11" s="1"/>
  <c r="CT41" i="17"/>
  <c r="W28" i="11" s="1"/>
  <c r="CT40" i="17"/>
  <c r="CT39" i="17"/>
  <c r="W21" i="11" s="1"/>
  <c r="CT38" i="17"/>
  <c r="W245" i="11" s="1"/>
  <c r="CT37" i="17"/>
  <c r="W57" i="11" s="1"/>
  <c r="CT36" i="17"/>
  <c r="W148" i="11" s="1"/>
  <c r="CT35" i="17"/>
  <c r="CT34" i="17"/>
  <c r="CT33" i="17"/>
  <c r="W150" i="11" s="1"/>
  <c r="CT32" i="17"/>
  <c r="CT31" i="17"/>
  <c r="CT30" i="17"/>
  <c r="W13" i="11" s="1"/>
  <c r="CT29" i="17"/>
  <c r="W62" i="11" s="1"/>
  <c r="CT28" i="17"/>
  <c r="W20" i="11" s="1"/>
  <c r="CT27" i="17"/>
  <c r="CT26" i="17"/>
  <c r="CT25" i="17"/>
  <c r="W262" i="11" s="1"/>
  <c r="CT24" i="17"/>
  <c r="CT23" i="17"/>
  <c r="CT22" i="17"/>
  <c r="W90" i="11" s="1"/>
  <c r="CT21" i="17"/>
  <c r="CS21" i="17" s="1"/>
  <c r="CT20" i="17"/>
  <c r="W243" i="11" s="1"/>
  <c r="CT19" i="17"/>
  <c r="CT18" i="17"/>
  <c r="CT17" i="17"/>
  <c r="W331" i="11" s="1"/>
  <c r="CT16" i="17"/>
  <c r="W85" i="11" s="1"/>
  <c r="CT15" i="17"/>
  <c r="W257" i="11" s="1"/>
  <c r="CT14" i="17"/>
  <c r="W122" i="11" s="1"/>
  <c r="CT13" i="17"/>
  <c r="W143" i="11" s="1"/>
  <c r="CT12" i="17"/>
  <c r="CT11" i="17"/>
  <c r="CT10" i="17"/>
  <c r="W92" i="11" s="1"/>
  <c r="CT9" i="17"/>
  <c r="W223" i="11" s="1"/>
  <c r="CT8" i="17"/>
  <c r="CS8" i="17" s="1"/>
  <c r="CT7" i="17"/>
  <c r="CT6" i="17"/>
  <c r="W53" i="11" s="1"/>
  <c r="CT5" i="17"/>
  <c r="W88" i="11" s="1"/>
  <c r="CT4" i="17"/>
  <c r="DC99" i="17"/>
  <c r="DC98" i="17"/>
  <c r="DB98" i="17" s="1"/>
  <c r="DC97" i="17"/>
  <c r="DB97" i="17" s="1"/>
  <c r="DC96" i="17"/>
  <c r="DC95" i="17"/>
  <c r="DB95" i="17" s="1"/>
  <c r="DC94" i="17"/>
  <c r="DC93" i="17"/>
  <c r="DC92" i="17"/>
  <c r="DC91" i="17"/>
  <c r="DB91" i="17" s="1"/>
  <c r="DC90" i="17"/>
  <c r="DC89" i="17"/>
  <c r="DB89" i="17" s="1"/>
  <c r="DC88" i="17"/>
  <c r="DC87" i="17"/>
  <c r="DC86" i="17"/>
  <c r="DC85" i="17"/>
  <c r="DC84" i="17"/>
  <c r="DC83" i="17"/>
  <c r="DC82" i="17"/>
  <c r="DC81" i="17"/>
  <c r="DC80" i="17"/>
  <c r="DC79" i="17"/>
  <c r="DC78" i="17"/>
  <c r="DC77" i="17"/>
  <c r="DC76" i="17"/>
  <c r="DC75" i="17"/>
  <c r="DC74" i="17"/>
  <c r="DC73" i="17"/>
  <c r="DC72" i="17"/>
  <c r="DB72" i="17" s="1"/>
  <c r="DC71" i="17"/>
  <c r="DB71" i="17" s="1"/>
  <c r="DC70" i="17"/>
  <c r="DB70" i="17" s="1"/>
  <c r="DC69" i="17"/>
  <c r="DB69" i="17" s="1"/>
  <c r="DC68" i="17"/>
  <c r="DC67" i="17"/>
  <c r="DC66" i="17"/>
  <c r="DB66" i="17" s="1"/>
  <c r="DC65" i="17"/>
  <c r="DC63" i="17"/>
  <c r="X54" i="11" s="1"/>
  <c r="DC62" i="17"/>
  <c r="DC61" i="17"/>
  <c r="X183" i="11" s="1"/>
  <c r="X24" i="11"/>
  <c r="DC58" i="17"/>
  <c r="DC57" i="17"/>
  <c r="DC56" i="17"/>
  <c r="X336" i="11" s="1"/>
  <c r="DC55" i="17"/>
  <c r="DB55" i="17" s="1"/>
  <c r="DC54" i="17"/>
  <c r="DC53" i="17"/>
  <c r="X9" i="11" s="1"/>
  <c r="DC52" i="17"/>
  <c r="X29" i="11" s="1"/>
  <c r="DC51" i="17"/>
  <c r="DC50" i="17"/>
  <c r="DC49" i="17"/>
  <c r="DC48" i="17"/>
  <c r="X197" i="11" s="1"/>
  <c r="DC47" i="17"/>
  <c r="DC46" i="17"/>
  <c r="DC45" i="17"/>
  <c r="X315" i="11" s="1"/>
  <c r="DC44" i="17"/>
  <c r="X42" i="11" s="1"/>
  <c r="DC43" i="17"/>
  <c r="DB43" i="17" s="1"/>
  <c r="DC42" i="17"/>
  <c r="X129" i="11" s="1"/>
  <c r="DC41" i="17"/>
  <c r="X121" i="11" s="1"/>
  <c r="DC40" i="17"/>
  <c r="X12" i="11" s="1"/>
  <c r="DC39" i="17"/>
  <c r="DC38" i="17"/>
  <c r="DC37" i="17"/>
  <c r="X114" i="11" s="1"/>
  <c r="DC36" i="17"/>
  <c r="DC35" i="17"/>
  <c r="X57" i="11" s="1"/>
  <c r="DC34" i="17"/>
  <c r="DC33" i="17"/>
  <c r="DC32" i="17"/>
  <c r="X150" i="11" s="1"/>
  <c r="DC31" i="17"/>
  <c r="DC30" i="17"/>
  <c r="DC29" i="17"/>
  <c r="DC28" i="17"/>
  <c r="X20" i="11" s="1"/>
  <c r="DC27" i="17"/>
  <c r="X263" i="11" s="1"/>
  <c r="DC26" i="17"/>
  <c r="X33" i="11" s="1"/>
  <c r="DC25" i="17"/>
  <c r="X30" i="11" s="1"/>
  <c r="DC24" i="17"/>
  <c r="X283" i="11" s="1"/>
  <c r="DC23" i="17"/>
  <c r="X79" i="11" s="1"/>
  <c r="DC22" i="17"/>
  <c r="DC21" i="17"/>
  <c r="X90" i="11" s="1"/>
  <c r="DC20" i="17"/>
  <c r="X281" i="11" s="1"/>
  <c r="DC19" i="17"/>
  <c r="X11" i="11" s="1"/>
  <c r="DC18" i="17"/>
  <c r="X8" i="11" s="1"/>
  <c r="DC17" i="17"/>
  <c r="X46" i="11" s="1"/>
  <c r="DC16" i="17"/>
  <c r="X198" i="11" s="1"/>
  <c r="DC15" i="17"/>
  <c r="X122" i="11" s="1"/>
  <c r="DC14" i="17"/>
  <c r="DC13" i="17"/>
  <c r="X143" i="11" s="1"/>
  <c r="DC12" i="17"/>
  <c r="X84" i="11" s="1"/>
  <c r="DC11" i="17"/>
  <c r="DB11" i="17" s="1"/>
  <c r="DC10" i="17"/>
  <c r="X92" i="11" s="1"/>
  <c r="DC9" i="17"/>
  <c r="DC8" i="17"/>
  <c r="X15" i="11" s="1"/>
  <c r="DC7" i="17"/>
  <c r="X19" i="11" s="1"/>
  <c r="DC6" i="17"/>
  <c r="X53" i="11" s="1"/>
  <c r="DC5" i="17"/>
  <c r="X27" i="11" s="1"/>
  <c r="DC4" i="17"/>
  <c r="X134" i="11" s="1"/>
  <c r="DL99" i="17"/>
  <c r="DL98" i="17"/>
  <c r="DL97" i="17"/>
  <c r="DL96" i="17"/>
  <c r="DL95" i="17"/>
  <c r="DL94" i="17"/>
  <c r="DL93" i="17"/>
  <c r="DL92" i="17"/>
  <c r="DL91" i="17"/>
  <c r="DL90" i="17"/>
  <c r="DL89" i="17"/>
  <c r="DL88" i="17"/>
  <c r="DK88" i="17" s="1"/>
  <c r="DL87" i="17"/>
  <c r="DL86" i="17"/>
  <c r="DL85" i="17"/>
  <c r="DL84" i="17"/>
  <c r="DL83" i="17"/>
  <c r="DL82" i="17"/>
  <c r="DK82" i="17" s="1"/>
  <c r="DL81" i="17"/>
  <c r="DL80" i="17"/>
  <c r="DL79" i="17"/>
  <c r="DK79" i="17" s="1"/>
  <c r="DL78" i="17"/>
  <c r="DK78" i="17" s="1"/>
  <c r="DL77" i="17"/>
  <c r="DL76" i="17"/>
  <c r="DK76" i="17" s="1"/>
  <c r="DL75" i="17"/>
  <c r="DL74" i="17"/>
  <c r="DL73" i="17"/>
  <c r="DL72" i="17"/>
  <c r="DL71" i="17"/>
  <c r="DK71" i="17" s="1"/>
  <c r="DL70" i="17"/>
  <c r="DL69" i="17"/>
  <c r="DL68" i="17"/>
  <c r="DL67" i="17"/>
  <c r="DL66" i="17"/>
  <c r="DK66" i="17" s="1"/>
  <c r="DL65" i="17"/>
  <c r="DL63" i="17"/>
  <c r="Y6" i="11" s="1"/>
  <c r="DL62" i="17"/>
  <c r="DL61" i="17"/>
  <c r="Y314" i="11"/>
  <c r="DL58" i="17"/>
  <c r="DL57" i="17"/>
  <c r="DL56" i="17"/>
  <c r="Y233" i="11" s="1"/>
  <c r="DL55" i="17"/>
  <c r="Y24" i="11" s="1"/>
  <c r="DL54" i="17"/>
  <c r="DL53" i="17"/>
  <c r="DK53" i="17" s="1"/>
  <c r="DL52" i="17"/>
  <c r="Y7" i="11" s="1"/>
  <c r="DL51" i="17"/>
  <c r="Y22" i="11" s="1"/>
  <c r="DL50" i="17"/>
  <c r="DL49" i="17"/>
  <c r="DL48" i="17"/>
  <c r="DL47" i="17"/>
  <c r="Y126" i="11" s="1"/>
  <c r="DL46" i="17"/>
  <c r="DL45" i="17"/>
  <c r="DL44" i="17"/>
  <c r="Y241" i="11" s="1"/>
  <c r="DL43" i="17"/>
  <c r="DK43" i="17" s="1"/>
  <c r="DL42" i="17"/>
  <c r="DL41" i="17"/>
  <c r="DL40" i="17"/>
  <c r="Y56" i="11" s="1"/>
  <c r="DL39" i="17"/>
  <c r="Y129" i="11" s="1"/>
  <c r="DL38" i="17"/>
  <c r="DL37" i="17"/>
  <c r="DL36" i="17"/>
  <c r="Y273" i="11" s="1"/>
  <c r="DL35" i="17"/>
  <c r="Y12" i="11" s="1"/>
  <c r="DL34" i="17"/>
  <c r="DK34" i="17" s="1"/>
  <c r="DL33" i="17"/>
  <c r="Y21" i="11" s="1"/>
  <c r="DL32" i="17"/>
  <c r="DL31" i="17"/>
  <c r="Y57" i="11" s="1"/>
  <c r="DL30" i="17"/>
  <c r="Y18" i="11" s="1"/>
  <c r="DL29" i="17"/>
  <c r="DK29" i="17" s="1"/>
  <c r="DL28" i="17"/>
  <c r="Y199" i="11" s="1"/>
  <c r="DL27" i="17"/>
  <c r="DL26" i="17"/>
  <c r="Y62" i="11" s="1"/>
  <c r="DL25" i="17"/>
  <c r="DL24" i="17"/>
  <c r="Y204" i="11" s="1"/>
  <c r="DL23" i="17"/>
  <c r="Y164" i="11" s="1"/>
  <c r="DL22" i="17"/>
  <c r="Y30" i="11" s="1"/>
  <c r="DL21" i="17"/>
  <c r="DL20" i="17"/>
  <c r="Y276" i="11" s="1"/>
  <c r="DL19" i="17"/>
  <c r="Y94" i="11" s="1"/>
  <c r="DL18" i="17"/>
  <c r="Y11" i="11" s="1"/>
  <c r="DL17" i="17"/>
  <c r="DL16" i="17"/>
  <c r="DL15" i="17"/>
  <c r="Y85" i="11" s="1"/>
  <c r="DL14" i="17"/>
  <c r="Y122" i="11" s="1"/>
  <c r="DL13" i="17"/>
  <c r="Y70" i="11" s="1"/>
  <c r="DL12" i="17"/>
  <c r="Y10" i="11" s="1"/>
  <c r="DL11" i="17"/>
  <c r="DL10" i="17"/>
  <c r="Y92" i="11" s="1"/>
  <c r="DL9" i="17"/>
  <c r="DL8" i="17"/>
  <c r="Y15" i="11" s="1"/>
  <c r="DL7" i="17"/>
  <c r="Y19" i="11" s="1"/>
  <c r="DL6" i="17"/>
  <c r="Y53" i="11" s="1"/>
  <c r="DL5" i="17"/>
  <c r="DL4" i="17"/>
  <c r="Y134" i="11" s="1"/>
  <c r="Q51" i="30"/>
  <c r="Q49" i="30"/>
  <c r="Q50" i="30"/>
  <c r="Q47" i="30"/>
  <c r="Q46" i="30"/>
  <c r="Q44" i="30"/>
  <c r="Q40" i="30"/>
  <c r="Q38" i="30"/>
  <c r="Q39" i="30"/>
  <c r="Q36" i="30"/>
  <c r="Q35" i="30"/>
  <c r="Q33" i="30"/>
  <c r="Q28" i="30"/>
  <c r="Q26" i="30"/>
  <c r="Q27" i="30"/>
  <c r="Q24" i="30"/>
  <c r="Q23" i="30"/>
  <c r="Q21" i="30"/>
  <c r="E45" i="32"/>
  <c r="E46" i="32"/>
  <c r="E47" i="32"/>
  <c r="E48" i="32"/>
  <c r="E49" i="32"/>
  <c r="E50" i="32"/>
  <c r="E51" i="32"/>
  <c r="E52" i="32"/>
  <c r="E53" i="32"/>
  <c r="E54" i="32"/>
  <c r="E55" i="32"/>
  <c r="E56" i="32"/>
  <c r="E57" i="32"/>
  <c r="E58" i="32"/>
  <c r="E59" i="32"/>
  <c r="E60" i="32"/>
  <c r="E61" i="32"/>
  <c r="E62" i="32"/>
  <c r="E63" i="32"/>
  <c r="E64" i="32"/>
  <c r="E65" i="32"/>
  <c r="E66" i="32"/>
  <c r="E67" i="32"/>
  <c r="E68" i="32"/>
  <c r="E69" i="32"/>
  <c r="E70" i="32"/>
  <c r="E71" i="32"/>
  <c r="E72" i="32"/>
  <c r="E73" i="32"/>
  <c r="E74" i="32"/>
  <c r="E75" i="32"/>
  <c r="E76" i="32"/>
  <c r="E77" i="32"/>
  <c r="E78" i="32"/>
  <c r="E79" i="32"/>
  <c r="E80" i="32"/>
  <c r="E81" i="32"/>
  <c r="E82" i="32"/>
  <c r="E83" i="32"/>
  <c r="E84" i="32"/>
  <c r="E85" i="32"/>
  <c r="E86" i="32"/>
  <c r="E87" i="32"/>
  <c r="E88" i="32"/>
  <c r="E89" i="32"/>
  <c r="E90" i="32"/>
  <c r="E91" i="32"/>
  <c r="E92" i="32"/>
  <c r="E93" i="32"/>
  <c r="E94" i="32"/>
  <c r="E95" i="32"/>
  <c r="E96" i="32"/>
  <c r="E97" i="32"/>
  <c r="E98" i="32"/>
  <c r="E99" i="32"/>
  <c r="E100" i="32"/>
  <c r="E101" i="32"/>
  <c r="E102" i="32"/>
  <c r="E103" i="32"/>
  <c r="E104" i="32"/>
  <c r="E105" i="32"/>
  <c r="E106" i="32"/>
  <c r="E107" i="32"/>
  <c r="E108" i="32"/>
  <c r="E109" i="32"/>
  <c r="E110" i="32"/>
  <c r="E111" i="32"/>
  <c r="E112" i="32"/>
  <c r="E113" i="32"/>
  <c r="E114" i="32"/>
  <c r="E115" i="32"/>
  <c r="E116" i="32"/>
  <c r="E117" i="32"/>
  <c r="E118" i="32"/>
  <c r="E119" i="32"/>
  <c r="E120" i="32"/>
  <c r="E121" i="32"/>
  <c r="E122" i="32"/>
  <c r="E123" i="32"/>
  <c r="E124" i="32"/>
  <c r="E125" i="32"/>
  <c r="E126" i="32"/>
  <c r="E127" i="32"/>
  <c r="E128" i="32"/>
  <c r="E129" i="32"/>
  <c r="E130" i="32"/>
  <c r="E131" i="32"/>
  <c r="E132" i="32"/>
  <c r="E133" i="32"/>
  <c r="E134" i="32"/>
  <c r="E135" i="32"/>
  <c r="E136" i="32"/>
  <c r="E137" i="32"/>
  <c r="E138" i="32"/>
  <c r="E139" i="32"/>
  <c r="E44" i="32"/>
  <c r="DN2" i="12"/>
  <c r="DO2" i="12"/>
  <c r="DP2" i="12"/>
  <c r="DQ2" i="12"/>
  <c r="DR2" i="12"/>
  <c r="DS2" i="12"/>
  <c r="DT2" i="12"/>
  <c r="DU2" i="12"/>
  <c r="DN3" i="12"/>
  <c r="DO3" i="12"/>
  <c r="DP3" i="12"/>
  <c r="DQ3" i="12"/>
  <c r="DR3" i="12"/>
  <c r="DS3" i="12"/>
  <c r="DT3" i="12"/>
  <c r="DU3" i="12"/>
  <c r="DN4" i="12"/>
  <c r="DO4" i="12"/>
  <c r="DP4" i="12"/>
  <c r="DQ4" i="12"/>
  <c r="DR4" i="12"/>
  <c r="DS4" i="12"/>
  <c r="DT4" i="12"/>
  <c r="DU4" i="12"/>
  <c r="DN5" i="12"/>
  <c r="DO5" i="12"/>
  <c r="DP5" i="12"/>
  <c r="DQ5" i="12"/>
  <c r="DR5" i="12"/>
  <c r="DS5" i="12"/>
  <c r="DT5" i="12"/>
  <c r="DU5" i="12"/>
  <c r="DN6" i="12"/>
  <c r="DO6" i="12"/>
  <c r="DP6" i="12"/>
  <c r="DQ6" i="12"/>
  <c r="DR6" i="12"/>
  <c r="DS6" i="12"/>
  <c r="DT6" i="12"/>
  <c r="DU6" i="12"/>
  <c r="DN7" i="12"/>
  <c r="DO7" i="12"/>
  <c r="DP7" i="12"/>
  <c r="DQ7" i="12"/>
  <c r="DR7" i="12"/>
  <c r="DS7" i="12"/>
  <c r="DT7" i="12"/>
  <c r="DU7" i="12"/>
  <c r="DN8" i="12"/>
  <c r="DO8" i="12"/>
  <c r="DP8" i="12"/>
  <c r="DQ8" i="12"/>
  <c r="DR8" i="12"/>
  <c r="DS8" i="12"/>
  <c r="DT8" i="12"/>
  <c r="DU8" i="12"/>
  <c r="DN9" i="12"/>
  <c r="DO9" i="12"/>
  <c r="DP9" i="12"/>
  <c r="DQ9" i="12"/>
  <c r="DR9" i="12"/>
  <c r="DS9" i="12"/>
  <c r="DT9" i="12"/>
  <c r="DU9" i="12"/>
  <c r="DN10" i="12"/>
  <c r="DO10" i="12"/>
  <c r="DP10" i="12"/>
  <c r="DQ10" i="12"/>
  <c r="DR10" i="12"/>
  <c r="DS10" i="12"/>
  <c r="DT10" i="12"/>
  <c r="DU10" i="12"/>
  <c r="DN11" i="12"/>
  <c r="DO11" i="12"/>
  <c r="DP11" i="12"/>
  <c r="DQ11" i="12"/>
  <c r="DR11" i="12"/>
  <c r="DS11" i="12"/>
  <c r="DT11" i="12"/>
  <c r="DU11" i="12"/>
  <c r="DN13" i="12"/>
  <c r="DO13" i="12"/>
  <c r="DP13" i="12"/>
  <c r="DQ13" i="12"/>
  <c r="DR13" i="12"/>
  <c r="DS13" i="12"/>
  <c r="DT13" i="12"/>
  <c r="DU13" i="12"/>
  <c r="DN12" i="12"/>
  <c r="DO12" i="12"/>
  <c r="DP12" i="12"/>
  <c r="DQ12" i="12"/>
  <c r="DR12" i="12"/>
  <c r="DS12" i="12"/>
  <c r="DT12" i="12"/>
  <c r="DU12" i="12"/>
  <c r="DN14" i="12"/>
  <c r="DO14" i="12"/>
  <c r="DP14" i="12"/>
  <c r="DQ14" i="12"/>
  <c r="DR14" i="12"/>
  <c r="DS14" i="12"/>
  <c r="DT14" i="12"/>
  <c r="DU14" i="12"/>
  <c r="DN15" i="12"/>
  <c r="DO15" i="12"/>
  <c r="DP15" i="12"/>
  <c r="DQ15" i="12"/>
  <c r="DR15" i="12"/>
  <c r="DS15" i="12"/>
  <c r="DT15" i="12"/>
  <c r="DU15" i="12"/>
  <c r="DN16" i="12"/>
  <c r="DO16" i="12"/>
  <c r="DP16" i="12"/>
  <c r="DQ16" i="12"/>
  <c r="DR16" i="12"/>
  <c r="DS16" i="12"/>
  <c r="DT16" i="12"/>
  <c r="DU16" i="12"/>
  <c r="DN17" i="12"/>
  <c r="DO17" i="12"/>
  <c r="DP17" i="12"/>
  <c r="DQ17" i="12"/>
  <c r="DR17" i="12"/>
  <c r="DS17" i="12"/>
  <c r="DT17" i="12"/>
  <c r="DU17" i="12"/>
  <c r="DN18" i="12"/>
  <c r="DO18" i="12"/>
  <c r="DP18" i="12"/>
  <c r="DQ18" i="12"/>
  <c r="DR18" i="12"/>
  <c r="DS18" i="12"/>
  <c r="DT18" i="12"/>
  <c r="DU18" i="12"/>
  <c r="DN19" i="12"/>
  <c r="DO19" i="12"/>
  <c r="DP19" i="12"/>
  <c r="DQ19" i="12"/>
  <c r="DR19" i="12"/>
  <c r="DS19" i="12"/>
  <c r="DT19" i="12"/>
  <c r="DU19" i="12"/>
  <c r="DN20" i="12"/>
  <c r="DO20" i="12"/>
  <c r="DP20" i="12"/>
  <c r="DQ20" i="12"/>
  <c r="DR20" i="12"/>
  <c r="DS20" i="12"/>
  <c r="DT20" i="12"/>
  <c r="DU20" i="12"/>
  <c r="DN21" i="12"/>
  <c r="DO21" i="12"/>
  <c r="DP21" i="12"/>
  <c r="DQ21" i="12"/>
  <c r="DR21" i="12"/>
  <c r="DS21" i="12"/>
  <c r="DT21" i="12"/>
  <c r="DU21" i="12"/>
  <c r="DN22" i="12"/>
  <c r="DO22" i="12"/>
  <c r="DP22" i="12"/>
  <c r="DQ22" i="12"/>
  <c r="DR22" i="12"/>
  <c r="DS22" i="12"/>
  <c r="DT22" i="12"/>
  <c r="DU22" i="12"/>
  <c r="DN23" i="12"/>
  <c r="DO23" i="12"/>
  <c r="DP23" i="12"/>
  <c r="DQ23" i="12"/>
  <c r="DR23" i="12"/>
  <c r="DS23" i="12"/>
  <c r="DT23" i="12"/>
  <c r="DU23" i="12"/>
  <c r="DN24" i="12"/>
  <c r="DO24" i="12"/>
  <c r="DP24" i="12"/>
  <c r="DQ24" i="12"/>
  <c r="DR24" i="12"/>
  <c r="DS24" i="12"/>
  <c r="DT24" i="12"/>
  <c r="DU24" i="12"/>
  <c r="DN25" i="12"/>
  <c r="DO25" i="12"/>
  <c r="DP25" i="12"/>
  <c r="DQ25" i="12"/>
  <c r="DR25" i="12"/>
  <c r="DS25" i="12"/>
  <c r="DT25" i="12"/>
  <c r="DU25" i="12"/>
  <c r="DN26" i="12"/>
  <c r="DO26" i="12"/>
  <c r="DP26" i="12"/>
  <c r="DQ26" i="12"/>
  <c r="DR26" i="12"/>
  <c r="DS26" i="12"/>
  <c r="DT26" i="12"/>
  <c r="DU26" i="12"/>
  <c r="DN27" i="12"/>
  <c r="DO27" i="12"/>
  <c r="DP27" i="12"/>
  <c r="DQ27" i="12"/>
  <c r="DR27" i="12"/>
  <c r="DS27" i="12"/>
  <c r="DT27" i="12"/>
  <c r="DU27" i="12"/>
  <c r="DN28" i="12"/>
  <c r="DO28" i="12"/>
  <c r="DP28" i="12"/>
  <c r="DQ28" i="12"/>
  <c r="DR28" i="12"/>
  <c r="DS28" i="12"/>
  <c r="DT28" i="12"/>
  <c r="DU28" i="12"/>
  <c r="DN29" i="12"/>
  <c r="DO29" i="12"/>
  <c r="DP29" i="12"/>
  <c r="DQ29" i="12"/>
  <c r="DR29" i="12"/>
  <c r="DS29" i="12"/>
  <c r="DT29" i="12"/>
  <c r="DU29" i="12"/>
  <c r="DN31" i="12"/>
  <c r="DO31" i="12"/>
  <c r="DP31" i="12"/>
  <c r="DQ31" i="12"/>
  <c r="DR31" i="12"/>
  <c r="DS31" i="12"/>
  <c r="DT31" i="12"/>
  <c r="DU31" i="12"/>
  <c r="DN30" i="12"/>
  <c r="DO30" i="12"/>
  <c r="DP30" i="12"/>
  <c r="DQ30" i="12"/>
  <c r="DR30" i="12"/>
  <c r="DS30" i="12"/>
  <c r="DT30" i="12"/>
  <c r="DU30" i="12"/>
  <c r="DN32" i="12"/>
  <c r="DO32" i="12"/>
  <c r="DP32" i="12"/>
  <c r="DQ32" i="12"/>
  <c r="DR32" i="12"/>
  <c r="DS32" i="12"/>
  <c r="DT32" i="12"/>
  <c r="DU32" i="12"/>
  <c r="DN33" i="12"/>
  <c r="DO33" i="12"/>
  <c r="DP33" i="12"/>
  <c r="DQ33" i="12"/>
  <c r="DR33" i="12"/>
  <c r="DS33" i="12"/>
  <c r="DT33" i="12"/>
  <c r="DU33" i="12"/>
  <c r="DX2" i="12"/>
  <c r="DX3" i="12"/>
  <c r="DX4" i="12"/>
  <c r="DX5" i="12"/>
  <c r="DX6" i="12"/>
  <c r="DX7" i="12"/>
  <c r="DX8" i="12"/>
  <c r="DX9" i="12"/>
  <c r="DX10" i="12"/>
  <c r="DX11" i="12"/>
  <c r="DX12" i="12"/>
  <c r="DX13" i="12"/>
  <c r="DX14" i="12"/>
  <c r="DX15" i="12"/>
  <c r="DX16" i="12"/>
  <c r="DX17" i="12"/>
  <c r="DX18" i="12"/>
  <c r="DX19" i="12"/>
  <c r="DX20" i="12"/>
  <c r="DX21" i="12"/>
  <c r="DX22" i="12"/>
  <c r="DX23" i="12"/>
  <c r="DX24" i="12"/>
  <c r="DX25" i="12"/>
  <c r="DX26" i="12"/>
  <c r="DX27" i="12"/>
  <c r="DX28" i="12"/>
  <c r="DX29" i="12"/>
  <c r="DX30" i="12"/>
  <c r="DX31" i="12"/>
  <c r="DX32" i="12"/>
  <c r="DX33" i="12"/>
  <c r="DX34" i="12"/>
  <c r="DX35" i="12"/>
  <c r="DX36" i="12"/>
  <c r="DX38" i="12"/>
  <c r="DX39" i="12"/>
  <c r="DW2" i="12"/>
  <c r="DW3" i="12"/>
  <c r="DW4" i="12"/>
  <c r="DW5" i="12"/>
  <c r="DW6" i="12"/>
  <c r="DW7" i="12"/>
  <c r="DW8" i="12"/>
  <c r="DW9" i="12"/>
  <c r="DW10" i="12"/>
  <c r="DW11" i="12"/>
  <c r="DW12" i="12"/>
  <c r="DW13" i="12"/>
  <c r="DW14" i="12"/>
  <c r="DW15" i="12"/>
  <c r="DW16" i="12"/>
  <c r="DW17" i="12"/>
  <c r="DW18" i="12"/>
  <c r="DW19" i="12"/>
  <c r="DW20" i="12"/>
  <c r="DW21" i="12"/>
  <c r="DW22" i="12"/>
  <c r="DW23" i="12"/>
  <c r="DW24" i="12"/>
  <c r="DW25" i="12"/>
  <c r="DW26" i="12"/>
  <c r="DW27" i="12"/>
  <c r="DW28" i="12"/>
  <c r="DW29" i="12"/>
  <c r="DW30" i="12"/>
  <c r="DW31" i="12"/>
  <c r="DW32" i="12"/>
  <c r="DW33" i="12"/>
  <c r="DW34" i="12"/>
  <c r="DW35" i="12"/>
  <c r="DW36" i="12"/>
  <c r="DW38" i="12"/>
  <c r="DW39" i="12"/>
  <c r="DV2" i="12"/>
  <c r="DV3" i="12"/>
  <c r="DV4" i="12"/>
  <c r="DV5" i="12"/>
  <c r="DV6" i="12"/>
  <c r="DV7" i="12"/>
  <c r="DV8" i="12"/>
  <c r="DV9" i="12"/>
  <c r="DV10" i="12"/>
  <c r="DV11" i="12"/>
  <c r="DV12" i="12"/>
  <c r="DV13" i="12"/>
  <c r="DV14" i="12"/>
  <c r="DV15" i="12"/>
  <c r="DV16" i="12"/>
  <c r="DV17" i="12"/>
  <c r="DV18" i="12"/>
  <c r="DV19" i="12"/>
  <c r="DV20" i="12"/>
  <c r="DV21" i="12"/>
  <c r="DV22" i="12"/>
  <c r="DV23" i="12"/>
  <c r="DV24" i="12"/>
  <c r="DV25" i="12"/>
  <c r="DV26" i="12"/>
  <c r="DV27" i="12"/>
  <c r="DV28" i="12"/>
  <c r="DV29" i="12"/>
  <c r="DV30" i="12"/>
  <c r="DV31" i="12"/>
  <c r="DV32" i="12"/>
  <c r="DV33" i="12"/>
  <c r="DV34" i="12"/>
  <c r="DV35" i="12"/>
  <c r="DV36" i="12"/>
  <c r="DV38" i="12"/>
  <c r="DV39" i="12"/>
  <c r="EU2" i="12"/>
  <c r="EU3" i="12"/>
  <c r="EU4" i="12"/>
  <c r="EU5" i="12"/>
  <c r="EU6" i="12"/>
  <c r="EU7" i="12"/>
  <c r="EU8" i="12"/>
  <c r="EU9" i="12"/>
  <c r="EU10" i="12"/>
  <c r="EU11" i="12"/>
  <c r="EU12" i="12"/>
  <c r="EU13" i="12"/>
  <c r="EU14" i="12"/>
  <c r="EU15" i="12"/>
  <c r="EU16" i="12"/>
  <c r="EU17" i="12"/>
  <c r="EU18" i="12"/>
  <c r="EU19" i="12"/>
  <c r="EU20" i="12"/>
  <c r="EU21" i="12"/>
  <c r="EU22" i="12"/>
  <c r="ET2" i="12"/>
  <c r="ET3" i="12"/>
  <c r="ET4" i="12"/>
  <c r="ET5" i="12"/>
  <c r="ET6" i="12"/>
  <c r="ET7" i="12"/>
  <c r="ET8" i="12"/>
  <c r="ET9" i="12"/>
  <c r="ET10" i="12"/>
  <c r="ET11" i="12"/>
  <c r="ET12" i="12"/>
  <c r="ET13" i="12"/>
  <c r="ET14" i="12"/>
  <c r="ET15" i="12"/>
  <c r="ET16" i="12"/>
  <c r="ET17" i="12"/>
  <c r="ET18" i="12"/>
  <c r="ET19" i="12"/>
  <c r="ET20" i="12"/>
  <c r="ET21" i="12"/>
  <c r="ET22" i="12"/>
  <c r="ES2" i="12"/>
  <c r="ES3" i="12"/>
  <c r="ES4" i="12"/>
  <c r="ES5" i="12"/>
  <c r="ES6" i="12"/>
  <c r="ES7" i="12"/>
  <c r="ES8" i="12"/>
  <c r="ES9" i="12"/>
  <c r="ES10" i="12"/>
  <c r="ES11" i="12"/>
  <c r="ES12" i="12"/>
  <c r="ES13" i="12"/>
  <c r="ES14" i="12"/>
  <c r="ES15" i="12"/>
  <c r="ES16" i="12"/>
  <c r="ES17" i="12"/>
  <c r="ES18" i="12"/>
  <c r="ES19" i="12"/>
  <c r="ES20" i="12"/>
  <c r="ES21" i="12"/>
  <c r="ES22" i="12"/>
  <c r="CR68" i="12"/>
  <c r="CS68" i="12"/>
  <c r="CT68" i="12"/>
  <c r="CR69" i="12"/>
  <c r="CS69" i="12"/>
  <c r="CT69" i="12"/>
  <c r="CR70" i="12"/>
  <c r="CS70" i="12"/>
  <c r="CT70" i="12"/>
  <c r="CR71" i="12"/>
  <c r="CS71" i="12"/>
  <c r="CT71" i="12"/>
  <c r="CR72" i="12"/>
  <c r="CS72" i="12"/>
  <c r="CT72" i="12"/>
  <c r="CR73" i="12"/>
  <c r="CS73" i="12"/>
  <c r="CT73" i="12"/>
  <c r="CR74" i="12"/>
  <c r="CS74" i="12"/>
  <c r="CT74" i="12"/>
  <c r="CR75" i="12"/>
  <c r="CS75" i="12"/>
  <c r="CT75" i="12"/>
  <c r="CR76" i="12"/>
  <c r="CS76" i="12"/>
  <c r="CT76" i="12"/>
  <c r="BW38" i="12"/>
  <c r="BW39" i="12"/>
  <c r="BW40" i="12"/>
  <c r="BW41" i="12"/>
  <c r="BW42" i="12"/>
  <c r="BW43" i="12"/>
  <c r="BW44" i="12"/>
  <c r="BW45" i="12"/>
  <c r="BW46" i="12"/>
  <c r="BW47" i="12"/>
  <c r="BW48" i="12"/>
  <c r="BW49" i="12"/>
  <c r="BV38" i="12"/>
  <c r="BV39" i="12"/>
  <c r="BV40" i="12"/>
  <c r="BV41" i="12"/>
  <c r="BV42" i="12"/>
  <c r="BV43" i="12"/>
  <c r="BV44" i="12"/>
  <c r="BV45" i="12"/>
  <c r="BV46" i="12"/>
  <c r="BV47" i="12"/>
  <c r="BV48" i="12"/>
  <c r="BV49" i="12"/>
  <c r="BU38" i="12"/>
  <c r="BU39" i="12"/>
  <c r="BU40" i="12"/>
  <c r="BU41" i="12"/>
  <c r="BU42" i="12"/>
  <c r="BU43" i="12"/>
  <c r="BU44" i="12"/>
  <c r="BU45" i="12"/>
  <c r="BU46" i="12"/>
  <c r="BU47" i="12"/>
  <c r="BU48" i="12"/>
  <c r="BU49" i="12"/>
  <c r="DS63" i="13"/>
  <c r="DS64" i="13"/>
  <c r="DS65" i="13"/>
  <c r="DS66" i="13"/>
  <c r="DS67" i="13"/>
  <c r="DS68" i="13"/>
  <c r="DS69" i="13"/>
  <c r="DS70" i="13"/>
  <c r="DS71" i="13"/>
  <c r="DS72" i="13"/>
  <c r="DS73" i="13"/>
  <c r="DS74" i="13"/>
  <c r="DS75" i="13"/>
  <c r="DS76" i="13"/>
  <c r="DS77" i="13"/>
  <c r="DS78" i="13"/>
  <c r="DS79" i="13"/>
  <c r="DS80" i="13"/>
  <c r="DS81" i="13"/>
  <c r="DS82" i="13"/>
  <c r="DS83" i="13"/>
  <c r="DS84" i="13"/>
  <c r="DS85" i="13"/>
  <c r="DS86" i="13"/>
  <c r="DS87" i="13"/>
  <c r="DS88" i="13"/>
  <c r="DS89" i="13"/>
  <c r="DS90" i="13"/>
  <c r="DS91" i="13"/>
  <c r="DS92" i="13"/>
  <c r="DS93" i="13"/>
  <c r="DS94" i="13"/>
  <c r="DS95" i="13"/>
  <c r="DS96" i="13"/>
  <c r="DS97" i="13"/>
  <c r="DS98" i="13"/>
  <c r="DS99" i="13"/>
  <c r="DS100" i="13"/>
  <c r="DS101" i="13"/>
  <c r="DS102" i="13"/>
  <c r="DS103" i="13"/>
  <c r="DS104" i="13"/>
  <c r="DS105" i="13"/>
  <c r="DS106" i="13"/>
  <c r="DS107" i="13"/>
  <c r="DS108" i="13"/>
  <c r="DS109" i="13"/>
  <c r="DS110" i="13"/>
  <c r="DS111" i="13"/>
  <c r="DS112" i="13"/>
  <c r="DS113" i="13"/>
  <c r="DS114" i="13"/>
  <c r="DS115" i="13"/>
  <c r="DS116" i="13"/>
  <c r="DS117" i="13"/>
  <c r="DS118" i="13"/>
  <c r="DS119" i="13"/>
  <c r="DS120" i="13"/>
  <c r="DS121" i="13"/>
  <c r="DS122" i="13"/>
  <c r="DS123" i="13"/>
  <c r="DS124" i="13"/>
  <c r="DS125" i="13"/>
  <c r="DS126" i="13"/>
  <c r="DS127" i="13"/>
  <c r="DS128" i="13"/>
  <c r="DS129" i="13"/>
  <c r="DS130" i="13"/>
  <c r="DS131" i="13"/>
  <c r="DS132" i="13"/>
  <c r="DS133" i="13"/>
  <c r="DS134" i="13"/>
  <c r="DS135" i="13"/>
  <c r="DS136" i="13"/>
  <c r="DS137" i="13"/>
  <c r="DS138" i="13"/>
  <c r="DS139" i="13"/>
  <c r="DS140" i="13"/>
  <c r="DS141" i="13"/>
  <c r="DS142" i="13"/>
  <c r="DS143" i="13"/>
  <c r="DS144" i="13"/>
  <c r="DS145" i="13"/>
  <c r="DS146" i="13"/>
  <c r="DS147" i="13"/>
  <c r="DS148" i="13"/>
  <c r="DS149" i="13"/>
  <c r="DS150" i="13"/>
  <c r="DS151" i="13"/>
  <c r="DS152" i="13"/>
  <c r="DS153" i="13"/>
  <c r="DS154" i="13"/>
  <c r="DS155" i="13"/>
  <c r="DS156" i="13"/>
  <c r="DS157" i="13"/>
  <c r="DS62" i="13"/>
  <c r="DR63" i="13"/>
  <c r="DR64" i="13"/>
  <c r="DR65" i="13"/>
  <c r="DR66" i="13"/>
  <c r="DR67" i="13"/>
  <c r="DR68" i="13"/>
  <c r="DR69" i="13"/>
  <c r="DR70" i="13"/>
  <c r="DR71" i="13"/>
  <c r="DR72" i="13"/>
  <c r="DR73" i="13"/>
  <c r="DR74" i="13"/>
  <c r="DR75" i="13"/>
  <c r="DR76" i="13"/>
  <c r="DR77" i="13"/>
  <c r="DR78" i="13"/>
  <c r="DR79" i="13"/>
  <c r="DR80" i="13"/>
  <c r="DR81" i="13"/>
  <c r="DR82" i="13"/>
  <c r="DR83" i="13"/>
  <c r="DR84" i="13"/>
  <c r="DR85" i="13"/>
  <c r="DR86" i="13"/>
  <c r="DR87" i="13"/>
  <c r="DR88" i="13"/>
  <c r="DR89" i="13"/>
  <c r="DR90" i="13"/>
  <c r="DR91" i="13"/>
  <c r="DR92" i="13"/>
  <c r="DR93" i="13"/>
  <c r="DR94" i="13"/>
  <c r="DR95" i="13"/>
  <c r="DR96" i="13"/>
  <c r="DR97" i="13"/>
  <c r="DR98" i="13"/>
  <c r="DR99" i="13"/>
  <c r="DR100" i="13"/>
  <c r="DR101" i="13"/>
  <c r="DR102" i="13"/>
  <c r="DR103" i="13"/>
  <c r="DR104" i="13"/>
  <c r="DR105" i="13"/>
  <c r="DR106" i="13"/>
  <c r="DR107" i="13"/>
  <c r="DR108" i="13"/>
  <c r="DR109" i="13"/>
  <c r="DR110" i="13"/>
  <c r="DR111" i="13"/>
  <c r="DR112" i="13"/>
  <c r="DR113" i="13"/>
  <c r="DR114" i="13"/>
  <c r="DR115" i="13"/>
  <c r="DR116" i="13"/>
  <c r="DR117" i="13"/>
  <c r="DR118" i="13"/>
  <c r="DR119" i="13"/>
  <c r="DR120" i="13"/>
  <c r="DR121" i="13"/>
  <c r="DR122" i="13"/>
  <c r="DR123" i="13"/>
  <c r="DR124" i="13"/>
  <c r="DR125" i="13"/>
  <c r="DR126" i="13"/>
  <c r="DR127" i="13"/>
  <c r="DR128" i="13"/>
  <c r="DR129" i="13"/>
  <c r="DR130" i="13"/>
  <c r="DR131" i="13"/>
  <c r="DR132" i="13"/>
  <c r="DR133" i="13"/>
  <c r="DR134" i="13"/>
  <c r="DR135" i="13"/>
  <c r="DR136" i="13"/>
  <c r="DR137" i="13"/>
  <c r="DR138" i="13"/>
  <c r="DR139" i="13"/>
  <c r="DR140" i="13"/>
  <c r="DR141" i="13"/>
  <c r="DR142" i="13"/>
  <c r="DR143" i="13"/>
  <c r="DR144" i="13"/>
  <c r="DR145" i="13"/>
  <c r="DR146" i="13"/>
  <c r="DR147" i="13"/>
  <c r="DR148" i="13"/>
  <c r="DR149" i="13"/>
  <c r="DR150" i="13"/>
  <c r="DR151" i="13"/>
  <c r="DR152" i="13"/>
  <c r="DR153" i="13"/>
  <c r="DR154" i="13"/>
  <c r="DR155" i="13"/>
  <c r="DR156" i="13"/>
  <c r="DR157" i="13"/>
  <c r="DR62" i="13"/>
  <c r="DQ63" i="13"/>
  <c r="DQ64" i="13"/>
  <c r="DQ65" i="13"/>
  <c r="DQ66" i="13"/>
  <c r="DQ67" i="13"/>
  <c r="DQ68" i="13"/>
  <c r="DQ69" i="13"/>
  <c r="DQ70" i="13"/>
  <c r="DQ71" i="13"/>
  <c r="DQ72" i="13"/>
  <c r="DQ73" i="13"/>
  <c r="DQ74" i="13"/>
  <c r="DQ75" i="13"/>
  <c r="DQ76" i="13"/>
  <c r="DQ77" i="13"/>
  <c r="DQ78" i="13"/>
  <c r="DQ79" i="13"/>
  <c r="DQ80" i="13"/>
  <c r="DQ81" i="13"/>
  <c r="DQ82" i="13"/>
  <c r="DQ83" i="13"/>
  <c r="DQ84" i="13"/>
  <c r="DQ85" i="13"/>
  <c r="DQ86" i="13"/>
  <c r="DQ87" i="13"/>
  <c r="DQ88" i="13"/>
  <c r="DQ89" i="13"/>
  <c r="DQ90" i="13"/>
  <c r="DQ91" i="13"/>
  <c r="DQ92" i="13"/>
  <c r="DQ93" i="13"/>
  <c r="DQ94" i="13"/>
  <c r="DQ95" i="13"/>
  <c r="DQ96" i="13"/>
  <c r="DQ97" i="13"/>
  <c r="DQ98" i="13"/>
  <c r="DQ99" i="13"/>
  <c r="DQ100" i="13"/>
  <c r="DQ101" i="13"/>
  <c r="DQ102" i="13"/>
  <c r="DQ103" i="13"/>
  <c r="DQ104" i="13"/>
  <c r="DQ105" i="13"/>
  <c r="DQ106" i="13"/>
  <c r="DQ107" i="13"/>
  <c r="DQ108" i="13"/>
  <c r="DQ109" i="13"/>
  <c r="DQ110" i="13"/>
  <c r="DQ111" i="13"/>
  <c r="DQ112" i="13"/>
  <c r="DQ113" i="13"/>
  <c r="DQ114" i="13"/>
  <c r="DQ115" i="13"/>
  <c r="DQ116" i="13"/>
  <c r="DQ117" i="13"/>
  <c r="DQ118" i="13"/>
  <c r="DQ119" i="13"/>
  <c r="DQ120" i="13"/>
  <c r="DQ121" i="13"/>
  <c r="DQ122" i="13"/>
  <c r="DQ123" i="13"/>
  <c r="DQ124" i="13"/>
  <c r="DQ125" i="13"/>
  <c r="DQ126" i="13"/>
  <c r="DQ127" i="13"/>
  <c r="DQ128" i="13"/>
  <c r="DQ129" i="13"/>
  <c r="DQ130" i="13"/>
  <c r="DQ131" i="13"/>
  <c r="DQ132" i="13"/>
  <c r="DQ133" i="13"/>
  <c r="DQ134" i="13"/>
  <c r="DQ135" i="13"/>
  <c r="DQ136" i="13"/>
  <c r="DQ137" i="13"/>
  <c r="DQ138" i="13"/>
  <c r="DQ139" i="13"/>
  <c r="DQ140" i="13"/>
  <c r="DQ141" i="13"/>
  <c r="DQ142" i="13"/>
  <c r="DQ143" i="13"/>
  <c r="DQ144" i="13"/>
  <c r="DQ145" i="13"/>
  <c r="DQ146" i="13"/>
  <c r="DQ147" i="13"/>
  <c r="DQ148" i="13"/>
  <c r="DQ149" i="13"/>
  <c r="DQ150" i="13"/>
  <c r="DQ151" i="13"/>
  <c r="DQ152" i="13"/>
  <c r="DQ153" i="13"/>
  <c r="DQ154" i="13"/>
  <c r="DQ155" i="13"/>
  <c r="DQ156" i="13"/>
  <c r="DQ157" i="13"/>
  <c r="DQ62" i="13"/>
  <c r="DP63" i="13"/>
  <c r="DP64" i="13"/>
  <c r="DP65" i="13"/>
  <c r="DP66" i="13"/>
  <c r="DP67" i="13"/>
  <c r="DP68" i="13"/>
  <c r="DP69" i="13"/>
  <c r="DP70" i="13"/>
  <c r="DP71" i="13"/>
  <c r="DP72" i="13"/>
  <c r="DP73" i="13"/>
  <c r="DP74" i="13"/>
  <c r="DP75" i="13"/>
  <c r="DP76" i="13"/>
  <c r="DP77" i="13"/>
  <c r="DP78" i="13"/>
  <c r="DP79" i="13"/>
  <c r="DP80" i="13"/>
  <c r="DP81" i="13"/>
  <c r="DP82" i="13"/>
  <c r="DP83" i="13"/>
  <c r="DP84" i="13"/>
  <c r="DP85" i="13"/>
  <c r="DP86" i="13"/>
  <c r="DP87" i="13"/>
  <c r="DP88" i="13"/>
  <c r="DP89" i="13"/>
  <c r="DP90" i="13"/>
  <c r="DP91" i="13"/>
  <c r="DP92" i="13"/>
  <c r="DP93" i="13"/>
  <c r="DP94" i="13"/>
  <c r="DP95" i="13"/>
  <c r="DP96" i="13"/>
  <c r="DP97" i="13"/>
  <c r="DP98" i="13"/>
  <c r="DP99" i="13"/>
  <c r="DP100" i="13"/>
  <c r="DP101" i="13"/>
  <c r="DP102" i="13"/>
  <c r="DP103" i="13"/>
  <c r="DP104" i="13"/>
  <c r="DP105" i="13"/>
  <c r="DP106" i="13"/>
  <c r="DP107" i="13"/>
  <c r="DP108" i="13"/>
  <c r="DP109" i="13"/>
  <c r="DP110" i="13"/>
  <c r="DP111" i="13"/>
  <c r="DP112" i="13"/>
  <c r="DP113" i="13"/>
  <c r="DP114" i="13"/>
  <c r="DP115" i="13"/>
  <c r="DP116" i="13"/>
  <c r="DP117" i="13"/>
  <c r="DP118" i="13"/>
  <c r="DP119" i="13"/>
  <c r="DP120" i="13"/>
  <c r="DP121" i="13"/>
  <c r="DP122" i="13"/>
  <c r="DP123" i="13"/>
  <c r="DP124" i="13"/>
  <c r="DP125" i="13"/>
  <c r="DP126" i="13"/>
  <c r="DP127" i="13"/>
  <c r="DP128" i="13"/>
  <c r="DP129" i="13"/>
  <c r="DP130" i="13"/>
  <c r="DP131" i="13"/>
  <c r="DP132" i="13"/>
  <c r="DP133" i="13"/>
  <c r="DP134" i="13"/>
  <c r="DP135" i="13"/>
  <c r="DP136" i="13"/>
  <c r="DP137" i="13"/>
  <c r="DP138" i="13"/>
  <c r="DP139" i="13"/>
  <c r="DP140" i="13"/>
  <c r="DP141" i="13"/>
  <c r="DP142" i="13"/>
  <c r="DP143" i="13"/>
  <c r="DP144" i="13"/>
  <c r="DP145" i="13"/>
  <c r="DP146" i="13"/>
  <c r="DP147" i="13"/>
  <c r="DP148" i="13"/>
  <c r="DP149" i="13"/>
  <c r="DP150" i="13"/>
  <c r="DP151" i="13"/>
  <c r="DP152" i="13"/>
  <c r="DP153" i="13"/>
  <c r="DP154" i="13"/>
  <c r="DP155" i="13"/>
  <c r="DP156" i="13"/>
  <c r="DP157" i="13"/>
  <c r="DP62" i="13"/>
  <c r="DO63" i="13"/>
  <c r="DO64" i="13"/>
  <c r="DO65" i="13"/>
  <c r="DO66" i="13"/>
  <c r="DO67" i="13"/>
  <c r="DO68" i="13"/>
  <c r="DO69" i="13"/>
  <c r="DO70" i="13"/>
  <c r="DO71" i="13"/>
  <c r="DO72" i="13"/>
  <c r="DO73" i="13"/>
  <c r="DO74" i="13"/>
  <c r="DO75" i="13"/>
  <c r="DO76" i="13"/>
  <c r="DO77" i="13"/>
  <c r="DO78" i="13"/>
  <c r="DO79" i="13"/>
  <c r="DO80" i="13"/>
  <c r="DO81" i="13"/>
  <c r="DO82" i="13"/>
  <c r="DO83" i="13"/>
  <c r="DO84" i="13"/>
  <c r="DO85" i="13"/>
  <c r="DO86" i="13"/>
  <c r="DO87" i="13"/>
  <c r="DO88" i="13"/>
  <c r="DO89" i="13"/>
  <c r="DO90" i="13"/>
  <c r="DO91" i="13"/>
  <c r="DO92" i="13"/>
  <c r="DO93" i="13"/>
  <c r="DO94" i="13"/>
  <c r="DO95" i="13"/>
  <c r="DO96" i="13"/>
  <c r="DO97" i="13"/>
  <c r="DO98" i="13"/>
  <c r="DO99" i="13"/>
  <c r="DO100" i="13"/>
  <c r="DO101" i="13"/>
  <c r="DO102" i="13"/>
  <c r="DO103" i="13"/>
  <c r="DO104" i="13"/>
  <c r="DO105" i="13"/>
  <c r="DO106" i="13"/>
  <c r="DO107" i="13"/>
  <c r="DO108" i="13"/>
  <c r="DO109" i="13"/>
  <c r="DO110" i="13"/>
  <c r="DO111" i="13"/>
  <c r="DO112" i="13"/>
  <c r="DO113" i="13"/>
  <c r="DO114" i="13"/>
  <c r="DO115" i="13"/>
  <c r="DO116" i="13"/>
  <c r="DO117" i="13"/>
  <c r="DO118" i="13"/>
  <c r="DO119" i="13"/>
  <c r="DO120" i="13"/>
  <c r="DO121" i="13"/>
  <c r="DO122" i="13"/>
  <c r="DO123" i="13"/>
  <c r="DO124" i="13"/>
  <c r="DO125" i="13"/>
  <c r="DO126" i="13"/>
  <c r="DO127" i="13"/>
  <c r="DO128" i="13"/>
  <c r="DO129" i="13"/>
  <c r="DO130" i="13"/>
  <c r="DO131" i="13"/>
  <c r="DO132" i="13"/>
  <c r="DO133" i="13"/>
  <c r="DO134" i="13"/>
  <c r="DO135" i="13"/>
  <c r="DO136" i="13"/>
  <c r="DO137" i="13"/>
  <c r="DO138" i="13"/>
  <c r="DO139" i="13"/>
  <c r="DO140" i="13"/>
  <c r="DO141" i="13"/>
  <c r="DO142" i="13"/>
  <c r="DO143" i="13"/>
  <c r="DO144" i="13"/>
  <c r="DO145" i="13"/>
  <c r="DO146" i="13"/>
  <c r="DO147" i="13"/>
  <c r="DO148" i="13"/>
  <c r="DO149" i="13"/>
  <c r="DO150" i="13"/>
  <c r="DO151" i="13"/>
  <c r="DO152" i="13"/>
  <c r="DO153" i="13"/>
  <c r="DO154" i="13"/>
  <c r="DO155" i="13"/>
  <c r="DO156" i="13"/>
  <c r="DO157" i="13"/>
  <c r="DO62" i="13"/>
  <c r="DN63" i="13"/>
  <c r="DN64" i="13"/>
  <c r="DN65" i="13"/>
  <c r="DN66" i="13"/>
  <c r="DN67" i="13"/>
  <c r="DN68" i="13"/>
  <c r="DN69" i="13"/>
  <c r="DN70" i="13"/>
  <c r="DN71" i="13"/>
  <c r="DN72" i="13"/>
  <c r="DN73" i="13"/>
  <c r="DN74" i="13"/>
  <c r="DN75" i="13"/>
  <c r="DN76" i="13"/>
  <c r="DN77" i="13"/>
  <c r="DN78" i="13"/>
  <c r="DN79" i="13"/>
  <c r="DN80" i="13"/>
  <c r="DN81" i="13"/>
  <c r="DN82" i="13"/>
  <c r="DN83" i="13"/>
  <c r="DN84" i="13"/>
  <c r="DN85" i="13"/>
  <c r="DN86" i="13"/>
  <c r="DN87" i="13"/>
  <c r="DN88" i="13"/>
  <c r="DN89" i="13"/>
  <c r="DN90" i="13"/>
  <c r="DN91" i="13"/>
  <c r="DN92" i="13"/>
  <c r="DN93" i="13"/>
  <c r="DN94" i="13"/>
  <c r="DN95" i="13"/>
  <c r="DN96" i="13"/>
  <c r="DN97" i="13"/>
  <c r="DN98" i="13"/>
  <c r="DN99" i="13"/>
  <c r="DN100" i="13"/>
  <c r="DN101" i="13"/>
  <c r="DN102" i="13"/>
  <c r="DN103" i="13"/>
  <c r="DN104" i="13"/>
  <c r="DN105" i="13"/>
  <c r="DN106" i="13"/>
  <c r="DN107" i="13"/>
  <c r="DN108" i="13"/>
  <c r="DN109" i="13"/>
  <c r="DN110" i="13"/>
  <c r="DN111" i="13"/>
  <c r="DN112" i="13"/>
  <c r="DN113" i="13"/>
  <c r="DN114" i="13"/>
  <c r="DN115" i="13"/>
  <c r="DN116" i="13"/>
  <c r="DN117" i="13"/>
  <c r="DN118" i="13"/>
  <c r="DN119" i="13"/>
  <c r="DN120" i="13"/>
  <c r="DN121" i="13"/>
  <c r="DN122" i="13"/>
  <c r="DN123" i="13"/>
  <c r="DN124" i="13"/>
  <c r="DN125" i="13"/>
  <c r="DN126" i="13"/>
  <c r="DN127" i="13"/>
  <c r="DN128" i="13"/>
  <c r="DN129" i="13"/>
  <c r="DN130" i="13"/>
  <c r="DN131" i="13"/>
  <c r="DN132" i="13"/>
  <c r="DN133" i="13"/>
  <c r="DN134" i="13"/>
  <c r="DN135" i="13"/>
  <c r="DN136" i="13"/>
  <c r="DN137" i="13"/>
  <c r="DN138" i="13"/>
  <c r="DN139" i="13"/>
  <c r="DN140" i="13"/>
  <c r="DN141" i="13"/>
  <c r="DN142" i="13"/>
  <c r="DN143" i="13"/>
  <c r="DN144" i="13"/>
  <c r="DN145" i="13"/>
  <c r="DN146" i="13"/>
  <c r="DN147" i="13"/>
  <c r="DN148" i="13"/>
  <c r="DN149" i="13"/>
  <c r="DN150" i="13"/>
  <c r="DN151" i="13"/>
  <c r="DN152" i="13"/>
  <c r="DN153" i="13"/>
  <c r="DN154" i="13"/>
  <c r="DN155" i="13"/>
  <c r="DN156" i="13"/>
  <c r="DN157" i="13"/>
  <c r="DN62" i="13"/>
  <c r="DM63" i="13"/>
  <c r="DM64" i="13"/>
  <c r="DM65" i="13"/>
  <c r="DM66" i="13"/>
  <c r="DM67" i="13"/>
  <c r="DM68" i="13"/>
  <c r="DM69" i="13"/>
  <c r="DM70" i="13"/>
  <c r="DM71" i="13"/>
  <c r="DM72" i="13"/>
  <c r="DM73" i="13"/>
  <c r="DM74" i="13"/>
  <c r="DM75" i="13"/>
  <c r="DM76" i="13"/>
  <c r="DM77" i="13"/>
  <c r="DM78" i="13"/>
  <c r="DM79" i="13"/>
  <c r="DM80" i="13"/>
  <c r="DM81" i="13"/>
  <c r="DM82" i="13"/>
  <c r="DM83" i="13"/>
  <c r="DM84" i="13"/>
  <c r="DM85" i="13"/>
  <c r="DM86" i="13"/>
  <c r="DM87" i="13"/>
  <c r="DM88" i="13"/>
  <c r="DM89" i="13"/>
  <c r="DM90" i="13"/>
  <c r="DM91" i="13"/>
  <c r="DM92" i="13"/>
  <c r="DM93" i="13"/>
  <c r="DM94" i="13"/>
  <c r="DM95" i="13"/>
  <c r="DM96" i="13"/>
  <c r="DM97" i="13"/>
  <c r="DM98" i="13"/>
  <c r="DM99" i="13"/>
  <c r="DM100" i="13"/>
  <c r="DM101" i="13"/>
  <c r="DM102" i="13"/>
  <c r="DM103" i="13"/>
  <c r="DM104" i="13"/>
  <c r="DM105" i="13"/>
  <c r="DM106" i="13"/>
  <c r="DM107" i="13"/>
  <c r="DM108" i="13"/>
  <c r="DM109" i="13"/>
  <c r="DM110" i="13"/>
  <c r="DM111" i="13"/>
  <c r="DM112" i="13"/>
  <c r="DM113" i="13"/>
  <c r="DM114" i="13"/>
  <c r="DM115" i="13"/>
  <c r="DM116" i="13"/>
  <c r="DM117" i="13"/>
  <c r="DM118" i="13"/>
  <c r="DM119" i="13"/>
  <c r="DM120" i="13"/>
  <c r="DM121" i="13"/>
  <c r="DM122" i="13"/>
  <c r="DM123" i="13"/>
  <c r="DM124" i="13"/>
  <c r="DM125" i="13"/>
  <c r="DM126" i="13"/>
  <c r="DM127" i="13"/>
  <c r="DM128" i="13"/>
  <c r="DM129" i="13"/>
  <c r="DM130" i="13"/>
  <c r="DM131" i="13"/>
  <c r="DM132" i="13"/>
  <c r="DM133" i="13"/>
  <c r="DM134" i="13"/>
  <c r="DM135" i="13"/>
  <c r="DM136" i="13"/>
  <c r="DM137" i="13"/>
  <c r="DM138" i="13"/>
  <c r="DM139" i="13"/>
  <c r="DM140" i="13"/>
  <c r="DM141" i="13"/>
  <c r="DM142" i="13"/>
  <c r="DM143" i="13"/>
  <c r="DM144" i="13"/>
  <c r="DM145" i="13"/>
  <c r="DM146" i="13"/>
  <c r="DM147" i="13"/>
  <c r="DM148" i="13"/>
  <c r="DM149" i="13"/>
  <c r="DM150" i="13"/>
  <c r="DM151" i="13"/>
  <c r="DM152" i="13"/>
  <c r="DM153" i="13"/>
  <c r="DM154" i="13"/>
  <c r="DM155" i="13"/>
  <c r="DM156" i="13"/>
  <c r="DM157" i="13"/>
  <c r="DM62" i="13"/>
  <c r="DL63" i="13"/>
  <c r="DL64" i="13"/>
  <c r="DL65" i="13"/>
  <c r="DL66" i="13"/>
  <c r="DL67" i="13"/>
  <c r="DL68" i="13"/>
  <c r="DL69" i="13"/>
  <c r="DL70" i="13"/>
  <c r="DL71" i="13"/>
  <c r="DL72" i="13"/>
  <c r="DL73" i="13"/>
  <c r="DL74" i="13"/>
  <c r="DL75" i="13"/>
  <c r="DL76" i="13"/>
  <c r="DL77" i="13"/>
  <c r="DL78" i="13"/>
  <c r="DL79" i="13"/>
  <c r="DL80" i="13"/>
  <c r="DL81" i="13"/>
  <c r="DL82" i="13"/>
  <c r="DL83" i="13"/>
  <c r="DL84" i="13"/>
  <c r="DL85" i="13"/>
  <c r="DL86" i="13"/>
  <c r="DL87" i="13"/>
  <c r="DL88" i="13"/>
  <c r="DL89" i="13"/>
  <c r="DL90" i="13"/>
  <c r="DL91" i="13"/>
  <c r="DL92" i="13"/>
  <c r="DL93" i="13"/>
  <c r="DL94" i="13"/>
  <c r="DL95" i="13"/>
  <c r="DL96" i="13"/>
  <c r="DL97" i="13"/>
  <c r="DL98" i="13"/>
  <c r="DL99" i="13"/>
  <c r="DL100" i="13"/>
  <c r="DL101" i="13"/>
  <c r="DL102" i="13"/>
  <c r="DL103" i="13"/>
  <c r="DL104" i="13"/>
  <c r="DL105" i="13"/>
  <c r="DL106" i="13"/>
  <c r="DL107" i="13"/>
  <c r="DL108" i="13"/>
  <c r="DL109" i="13"/>
  <c r="DL110" i="13"/>
  <c r="DL111" i="13"/>
  <c r="DL112" i="13"/>
  <c r="DL113" i="13"/>
  <c r="DL114" i="13"/>
  <c r="DL115" i="13"/>
  <c r="DL116" i="13"/>
  <c r="DL117" i="13"/>
  <c r="DL118" i="13"/>
  <c r="DL119" i="13"/>
  <c r="DL120" i="13"/>
  <c r="DL121" i="13"/>
  <c r="DL122" i="13"/>
  <c r="DL123" i="13"/>
  <c r="DL124" i="13"/>
  <c r="DL125" i="13"/>
  <c r="DL126" i="13"/>
  <c r="DL127" i="13"/>
  <c r="DL128" i="13"/>
  <c r="DL129" i="13"/>
  <c r="DL130" i="13"/>
  <c r="DL131" i="13"/>
  <c r="DL132" i="13"/>
  <c r="DL133" i="13"/>
  <c r="DL134" i="13"/>
  <c r="DL135" i="13"/>
  <c r="DL136" i="13"/>
  <c r="DL137" i="13"/>
  <c r="DL138" i="13"/>
  <c r="DL139" i="13"/>
  <c r="DL140" i="13"/>
  <c r="DL141" i="13"/>
  <c r="DL142" i="13"/>
  <c r="DL143" i="13"/>
  <c r="DL144" i="13"/>
  <c r="DL145" i="13"/>
  <c r="DL146" i="13"/>
  <c r="DL147" i="13"/>
  <c r="DL148" i="13"/>
  <c r="DL149" i="13"/>
  <c r="DL150" i="13"/>
  <c r="DL151" i="13"/>
  <c r="DL152" i="13"/>
  <c r="DL153" i="13"/>
  <c r="DL154" i="13"/>
  <c r="DL155" i="13"/>
  <c r="DL156" i="13"/>
  <c r="DL157" i="13"/>
  <c r="DL62" i="13"/>
  <c r="DK63" i="13"/>
  <c r="DK64" i="13"/>
  <c r="DK65" i="13"/>
  <c r="DK66" i="13"/>
  <c r="DK67" i="13"/>
  <c r="DK68" i="13"/>
  <c r="DK69" i="13"/>
  <c r="DK70" i="13"/>
  <c r="DK71" i="13"/>
  <c r="DK72" i="13"/>
  <c r="DK73" i="13"/>
  <c r="DK74" i="13"/>
  <c r="DK75" i="13"/>
  <c r="DK76" i="13"/>
  <c r="DK77" i="13"/>
  <c r="DK78" i="13"/>
  <c r="DK79" i="13"/>
  <c r="DK80" i="13"/>
  <c r="DK81" i="13"/>
  <c r="DK82" i="13"/>
  <c r="DK83" i="13"/>
  <c r="DK84" i="13"/>
  <c r="DK85" i="13"/>
  <c r="DK86" i="13"/>
  <c r="DK87" i="13"/>
  <c r="DK88" i="13"/>
  <c r="DK89" i="13"/>
  <c r="DK90" i="13"/>
  <c r="DK91" i="13"/>
  <c r="DK92" i="13"/>
  <c r="DK93" i="13"/>
  <c r="DK94" i="13"/>
  <c r="DK95" i="13"/>
  <c r="DK96" i="13"/>
  <c r="DK97" i="13"/>
  <c r="DK98" i="13"/>
  <c r="DK99" i="13"/>
  <c r="DK100" i="13"/>
  <c r="DK101" i="13"/>
  <c r="DK102" i="13"/>
  <c r="DK103" i="13"/>
  <c r="DK104" i="13"/>
  <c r="DK105" i="13"/>
  <c r="DK106" i="13"/>
  <c r="DK107" i="13"/>
  <c r="DK108" i="13"/>
  <c r="DK109" i="13"/>
  <c r="DK110" i="13"/>
  <c r="DK111" i="13"/>
  <c r="DK112" i="13"/>
  <c r="DK113" i="13"/>
  <c r="DK114" i="13"/>
  <c r="DK115" i="13"/>
  <c r="DK116" i="13"/>
  <c r="DK117" i="13"/>
  <c r="DK118" i="13"/>
  <c r="DK119" i="13"/>
  <c r="DK120" i="13"/>
  <c r="DK121" i="13"/>
  <c r="DK122" i="13"/>
  <c r="DK123" i="13"/>
  <c r="DK124" i="13"/>
  <c r="DK125" i="13"/>
  <c r="DK126" i="13"/>
  <c r="DK127" i="13"/>
  <c r="DK128" i="13"/>
  <c r="DK129" i="13"/>
  <c r="DK130" i="13"/>
  <c r="DK131" i="13"/>
  <c r="DK132" i="13"/>
  <c r="DK133" i="13"/>
  <c r="DK134" i="13"/>
  <c r="DK135" i="13"/>
  <c r="DK136" i="13"/>
  <c r="DK137" i="13"/>
  <c r="DK138" i="13"/>
  <c r="DK139" i="13"/>
  <c r="DK140" i="13"/>
  <c r="DK141" i="13"/>
  <c r="DK142" i="13"/>
  <c r="DK143" i="13"/>
  <c r="DK144" i="13"/>
  <c r="DK145" i="13"/>
  <c r="DK146" i="13"/>
  <c r="DK147" i="13"/>
  <c r="DK148" i="13"/>
  <c r="DK149" i="13"/>
  <c r="DK150" i="13"/>
  <c r="DK151" i="13"/>
  <c r="DK152" i="13"/>
  <c r="DK153" i="13"/>
  <c r="DK154" i="13"/>
  <c r="DK155" i="13"/>
  <c r="DK156" i="13"/>
  <c r="DK157" i="13"/>
  <c r="DK62" i="13"/>
  <c r="L3" i="12"/>
  <c r="L4" i="12" s="1"/>
  <c r="L5" i="12" s="1"/>
  <c r="L6" i="12" s="1"/>
  <c r="L7" i="12" s="1"/>
  <c r="L8" i="12" s="1"/>
  <c r="L9" i="12" s="1"/>
  <c r="L10" i="12" s="1"/>
  <c r="L11" i="12" s="1"/>
  <c r="L12" i="12" s="1"/>
  <c r="L13" i="12" s="1"/>
  <c r="L14" i="12" s="1"/>
  <c r="L15" i="12" s="1"/>
  <c r="L16" i="12" s="1"/>
  <c r="L17" i="12" s="1"/>
  <c r="L18" i="12" s="1"/>
  <c r="L19" i="12" s="1"/>
  <c r="L20" i="12" s="1"/>
  <c r="L21" i="12" s="1"/>
  <c r="L22" i="12" s="1"/>
  <c r="L23" i="12" s="1"/>
  <c r="L24" i="12" s="1"/>
  <c r="L25" i="12" s="1"/>
  <c r="L26" i="12" s="1"/>
  <c r="L27" i="12" s="1"/>
  <c r="L28" i="12" s="1"/>
  <c r="L29" i="12" s="1"/>
  <c r="L30" i="12" s="1"/>
  <c r="L31" i="12" s="1"/>
  <c r="L32" i="12" s="1"/>
  <c r="L33" i="12" s="1"/>
  <c r="L34" i="12" s="1"/>
  <c r="L35" i="12" s="1"/>
  <c r="L36" i="12" s="1"/>
  <c r="L37" i="12" s="1"/>
  <c r="L38" i="12" s="1"/>
  <c r="L39" i="12" s="1"/>
  <c r="L40" i="12" s="1"/>
  <c r="L41" i="12" s="1"/>
  <c r="L42" i="12" s="1"/>
  <c r="L43" i="12" s="1"/>
  <c r="L44" i="12" s="1"/>
  <c r="L45" i="12" s="1"/>
  <c r="L46" i="12" s="1"/>
  <c r="L47" i="12" s="1"/>
  <c r="L48" i="12" s="1"/>
  <c r="L49" i="12" s="1"/>
  <c r="L50" i="12" s="1"/>
  <c r="L51" i="12" s="1"/>
  <c r="L52" i="12" s="1"/>
  <c r="L53" i="12" s="1"/>
  <c r="L54" i="12" s="1"/>
  <c r="L55" i="12" s="1"/>
  <c r="L56" i="12" s="1"/>
  <c r="L57" i="12" s="1"/>
  <c r="L58" i="12" s="1"/>
  <c r="L59" i="12" s="1"/>
  <c r="L60" i="12" s="1"/>
  <c r="L61" i="12" s="1"/>
  <c r="L62" i="12" s="1"/>
  <c r="L63" i="12" s="1"/>
  <c r="L64" i="12" s="1"/>
  <c r="L65" i="12" s="1"/>
  <c r="L66" i="12" s="1"/>
  <c r="L67" i="12" s="1"/>
  <c r="L68" i="12" s="1"/>
  <c r="L69" i="12" s="1"/>
  <c r="L70" i="12" s="1"/>
  <c r="L71" i="12" s="1"/>
  <c r="L72" i="12" s="1"/>
  <c r="L73" i="12" s="1"/>
  <c r="L74" i="12" s="1"/>
  <c r="L75" i="12" s="1"/>
  <c r="L76" i="12" s="1"/>
  <c r="L77" i="12" s="1"/>
  <c r="L78" i="12" s="1"/>
  <c r="L79" i="12" s="1"/>
  <c r="L80" i="12" s="1"/>
  <c r="L81" i="12" s="1"/>
  <c r="L82" i="12" s="1"/>
  <c r="L83" i="12" s="1"/>
  <c r="L84" i="12" s="1"/>
  <c r="L85" i="12" s="1"/>
  <c r="L86" i="12" s="1"/>
  <c r="L87" i="12" s="1"/>
  <c r="L88" i="12" s="1"/>
  <c r="L89" i="12" s="1"/>
  <c r="L90" i="12" s="1"/>
  <c r="L91" i="12" s="1"/>
  <c r="L92" i="12" s="1"/>
  <c r="L93" i="12" s="1"/>
  <c r="L94" i="12" s="1"/>
  <c r="L95" i="12" s="1"/>
  <c r="L96" i="12" s="1"/>
  <c r="L97" i="12" s="1"/>
  <c r="L98" i="12" s="1"/>
  <c r="L99" i="12" s="1"/>
  <c r="L100" i="12" s="1"/>
  <c r="L101" i="12" s="1"/>
  <c r="L102" i="12" s="1"/>
  <c r="L103" i="12" s="1"/>
  <c r="L104" i="12" s="1"/>
  <c r="L105" i="12" s="1"/>
  <c r="L106" i="12" s="1"/>
  <c r="L107" i="12" s="1"/>
  <c r="L108" i="12" s="1"/>
  <c r="L109" i="12" s="1"/>
  <c r="L110" i="12" s="1"/>
  <c r="L111" i="12" s="1"/>
  <c r="L112" i="12" s="1"/>
  <c r="L113" i="12" s="1"/>
  <c r="L114" i="12" s="1"/>
  <c r="L115" i="12" s="1"/>
  <c r="L116" i="12" s="1"/>
  <c r="L117" i="12" s="1"/>
  <c r="L118" i="12" s="1"/>
  <c r="L119" i="12" s="1"/>
  <c r="L120" i="12" s="1"/>
  <c r="L121" i="12" s="1"/>
  <c r="L122" i="12" s="1"/>
  <c r="L123" i="12" s="1"/>
  <c r="L124" i="12" s="1"/>
  <c r="L125" i="12" s="1"/>
  <c r="L126" i="12" s="1"/>
  <c r="L127" i="12" s="1"/>
  <c r="L128" i="12" s="1"/>
  <c r="L129" i="12" s="1"/>
  <c r="L130" i="12" s="1"/>
  <c r="L131" i="12" s="1"/>
  <c r="L132" i="12" s="1"/>
  <c r="L133" i="12" s="1"/>
  <c r="L134" i="12" s="1"/>
  <c r="L135" i="12" s="1"/>
  <c r="L136" i="12" s="1"/>
  <c r="L137" i="12" s="1"/>
  <c r="L138" i="12" s="1"/>
  <c r="L139" i="12" s="1"/>
  <c r="L140" i="12" s="1"/>
  <c r="L141" i="12" s="1"/>
  <c r="L142" i="12" s="1"/>
  <c r="L143" i="12" s="1"/>
  <c r="L144" i="12" s="1"/>
  <c r="L145" i="12" s="1"/>
  <c r="L146" i="12" s="1"/>
  <c r="L147" i="12" s="1"/>
  <c r="L148" i="12" s="1"/>
  <c r="L149" i="12" s="1"/>
  <c r="L150" i="12" s="1"/>
  <c r="L151" i="12" s="1"/>
  <c r="L152" i="12" s="1"/>
  <c r="L153" i="12" s="1"/>
  <c r="L154" i="12" s="1"/>
  <c r="L155" i="12" s="1"/>
  <c r="L156" i="12" s="1"/>
  <c r="L157" i="12" s="1"/>
  <c r="L158" i="12" s="1"/>
  <c r="L159" i="12" s="1"/>
  <c r="L160" i="12" s="1"/>
  <c r="L161" i="12" s="1"/>
  <c r="L162" i="12" s="1"/>
  <c r="L163" i="12" s="1"/>
  <c r="L164" i="12" s="1"/>
  <c r="L165" i="12" s="1"/>
  <c r="L166" i="12" s="1"/>
  <c r="L167" i="12" s="1"/>
  <c r="L168" i="12" s="1"/>
  <c r="L169" i="12" s="1"/>
  <c r="L170" i="12" s="1"/>
  <c r="L171" i="12" s="1"/>
  <c r="L172" i="12" s="1"/>
  <c r="L173" i="12" s="1"/>
  <c r="L174" i="12" s="1"/>
  <c r="L175" i="12" s="1"/>
  <c r="L176" i="12" s="1"/>
  <c r="L177" i="12" s="1"/>
  <c r="L178" i="12" s="1"/>
  <c r="L179" i="12" s="1"/>
  <c r="L180" i="12" s="1"/>
  <c r="L181" i="12" s="1"/>
  <c r="L182" i="12" s="1"/>
  <c r="L183" i="12" s="1"/>
  <c r="L184" i="12" s="1"/>
  <c r="L185" i="12" s="1"/>
  <c r="L186" i="12" s="1"/>
  <c r="L187" i="12" s="1"/>
  <c r="L188" i="12" s="1"/>
  <c r="L189" i="12" s="1"/>
  <c r="L190" i="12" s="1"/>
  <c r="L191" i="12" s="1"/>
  <c r="L192" i="12" s="1"/>
  <c r="L193" i="12" s="1"/>
  <c r="L194" i="12" s="1"/>
  <c r="L195" i="12" s="1"/>
  <c r="L196" i="12" s="1"/>
  <c r="L197" i="12" s="1"/>
  <c r="L198" i="12" s="1"/>
  <c r="L199" i="12" s="1"/>
  <c r="L200" i="12" s="1"/>
  <c r="L201" i="12" s="1"/>
  <c r="L202" i="12" s="1"/>
  <c r="L203" i="12" s="1"/>
  <c r="L204" i="12" s="1"/>
  <c r="L205" i="12" s="1"/>
  <c r="L206" i="12" s="1"/>
  <c r="L207" i="12" s="1"/>
  <c r="L208" i="12" s="1"/>
  <c r="L209" i="12" s="1"/>
  <c r="L210" i="12" s="1"/>
  <c r="L211" i="12" s="1"/>
  <c r="L212" i="12" s="1"/>
  <c r="L213" i="12" s="1"/>
  <c r="L214" i="12" s="1"/>
  <c r="L215" i="12" s="1"/>
  <c r="L216" i="12" s="1"/>
  <c r="L217" i="12" s="1"/>
  <c r="L218" i="12" s="1"/>
  <c r="L219" i="12" s="1"/>
  <c r="L220" i="12" s="1"/>
  <c r="L221" i="12" s="1"/>
  <c r="L222" i="12" s="1"/>
  <c r="L223" i="12" s="1"/>
  <c r="L224" i="12" s="1"/>
  <c r="L225" i="12" s="1"/>
  <c r="L226" i="12" s="1"/>
  <c r="L227" i="12" s="1"/>
  <c r="L228" i="12" s="1"/>
  <c r="L229" i="12" s="1"/>
  <c r="L230" i="12" s="1"/>
  <c r="L231" i="12" s="1"/>
  <c r="L232" i="12" s="1"/>
  <c r="L233" i="12" s="1"/>
  <c r="L234" i="12" s="1"/>
  <c r="L235" i="12" s="1"/>
  <c r="L236" i="12" s="1"/>
  <c r="L237" i="12" s="1"/>
  <c r="L238" i="12" s="1"/>
  <c r="L239" i="12" s="1"/>
  <c r="L240" i="12" s="1"/>
  <c r="L241" i="12" s="1"/>
  <c r="L242" i="12" s="1"/>
  <c r="L243" i="12" s="1"/>
  <c r="L244" i="12" s="1"/>
  <c r="L245" i="12" s="1"/>
  <c r="L246" i="12" s="1"/>
  <c r="L247" i="12" s="1"/>
  <c r="L248" i="12" s="1"/>
  <c r="L249" i="12" s="1"/>
  <c r="L250" i="12" s="1"/>
  <c r="L251" i="12" s="1"/>
  <c r="L252" i="12" s="1"/>
  <c r="L253" i="12" s="1"/>
  <c r="L254" i="12" s="1"/>
  <c r="L255" i="12" s="1"/>
  <c r="L256" i="12" s="1"/>
  <c r="L257" i="12" s="1"/>
  <c r="L258" i="12" s="1"/>
  <c r="L259" i="12" s="1"/>
  <c r="L260" i="12" s="1"/>
  <c r="L261" i="12" s="1"/>
  <c r="L262" i="12" s="1"/>
  <c r="L263" i="12" s="1"/>
  <c r="L264" i="12" s="1"/>
  <c r="L265" i="12" s="1"/>
  <c r="L266" i="12" s="1"/>
  <c r="L267" i="12" s="1"/>
  <c r="L268" i="12" s="1"/>
  <c r="L269" i="12" s="1"/>
  <c r="L270" i="12" s="1"/>
  <c r="L271" i="12" s="1"/>
  <c r="L272" i="12" s="1"/>
  <c r="L273" i="12" s="1"/>
  <c r="L274" i="12" s="1"/>
  <c r="L275" i="12" s="1"/>
  <c r="L276" i="12" s="1"/>
  <c r="L277" i="12" s="1"/>
  <c r="L278" i="12" s="1"/>
  <c r="L279" i="12" s="1"/>
  <c r="L280" i="12" s="1"/>
  <c r="L281" i="12" s="1"/>
  <c r="L282" i="12" s="1"/>
  <c r="L283" i="12" s="1"/>
  <c r="L284" i="12" s="1"/>
  <c r="L285" i="12" s="1"/>
  <c r="L286" i="12" s="1"/>
  <c r="L287" i="12" s="1"/>
  <c r="L288" i="12" s="1"/>
  <c r="L289" i="12" s="1"/>
  <c r="L290" i="12" s="1"/>
  <c r="L291" i="12" s="1"/>
  <c r="L292" i="12" s="1"/>
  <c r="L293" i="12" s="1"/>
  <c r="L294" i="12" s="1"/>
  <c r="L295" i="12" s="1"/>
  <c r="L296" i="12" s="1"/>
  <c r="L297" i="12" s="1"/>
  <c r="L298" i="12" s="1"/>
  <c r="L299" i="12" s="1"/>
  <c r="L300" i="12" s="1"/>
  <c r="L301" i="12" s="1"/>
  <c r="L302" i="12" s="1"/>
  <c r="L303" i="12" s="1"/>
  <c r="L304" i="12" s="1"/>
  <c r="L305" i="12" s="1"/>
  <c r="L306" i="12" s="1"/>
  <c r="L307" i="12" s="1"/>
  <c r="L308" i="12" s="1"/>
  <c r="L309" i="12" s="1"/>
  <c r="L310" i="12" s="1"/>
  <c r="L311" i="12" s="1"/>
  <c r="L312" i="12" s="1"/>
  <c r="L313" i="12" s="1"/>
  <c r="L314" i="12" s="1"/>
  <c r="L315" i="12" s="1"/>
  <c r="L316" i="12" s="1"/>
  <c r="L317" i="12" s="1"/>
  <c r="L318" i="12" s="1"/>
  <c r="L319" i="12" s="1"/>
  <c r="L320" i="12" s="1"/>
  <c r="L321" i="12" s="1"/>
  <c r="L322" i="12" s="1"/>
  <c r="L323" i="12" s="1"/>
  <c r="L324" i="12" s="1"/>
  <c r="L325" i="12" s="1"/>
  <c r="L326" i="12" s="1"/>
  <c r="L327" i="12" s="1"/>
  <c r="L328" i="12" s="1"/>
  <c r="L329" i="12" s="1"/>
  <c r="L330" i="12" s="1"/>
  <c r="L331" i="12" s="1"/>
  <c r="L332" i="12" s="1"/>
  <c r="L333" i="12" s="1"/>
  <c r="L334" i="12" s="1"/>
  <c r="L335" i="12" s="1"/>
  <c r="L336" i="12" s="1"/>
  <c r="L337" i="12" s="1"/>
  <c r="L338" i="12" s="1"/>
  <c r="L339" i="12" s="1"/>
  <c r="L340" i="12" s="1"/>
  <c r="L341" i="12" s="1"/>
  <c r="L342" i="12" s="1"/>
  <c r="L343" i="12" s="1"/>
  <c r="L344" i="12" s="1"/>
  <c r="L345" i="12" s="1"/>
  <c r="L346" i="12" s="1"/>
  <c r="L347" i="12" s="1"/>
  <c r="L348" i="12" s="1"/>
  <c r="L349" i="12" s="1"/>
  <c r="L350" i="12" s="1"/>
  <c r="L351" i="12" s="1"/>
  <c r="L352" i="12" s="1"/>
  <c r="L353" i="12" s="1"/>
  <c r="L354" i="12" s="1"/>
  <c r="L355" i="12" s="1"/>
  <c r="L356" i="12" s="1"/>
  <c r="L357" i="12" s="1"/>
  <c r="L358" i="12" s="1"/>
  <c r="L359" i="12" s="1"/>
  <c r="L360" i="12" s="1"/>
  <c r="L361" i="12" s="1"/>
  <c r="L362" i="12" s="1"/>
  <c r="L363" i="12" s="1"/>
  <c r="L364" i="12" s="1"/>
  <c r="L365" i="12" s="1"/>
  <c r="L366" i="12" s="1"/>
  <c r="L367" i="12" s="1"/>
  <c r="L368" i="12" s="1"/>
  <c r="L369" i="12" s="1"/>
  <c r="L370" i="12" s="1"/>
  <c r="L371" i="12" s="1"/>
  <c r="L372" i="12" s="1"/>
  <c r="L373" i="12" s="1"/>
  <c r="L374" i="12" s="1"/>
  <c r="L375" i="12" s="1"/>
  <c r="L376" i="12" s="1"/>
  <c r="L377" i="12" s="1"/>
  <c r="L378" i="12" s="1"/>
  <c r="L379" i="12" s="1"/>
  <c r="L380" i="12" s="1"/>
  <c r="L381" i="12" s="1"/>
  <c r="L382" i="12" s="1"/>
  <c r="L383" i="12" s="1"/>
  <c r="L384" i="12" s="1"/>
  <c r="L385" i="12" s="1"/>
  <c r="L386" i="12" s="1"/>
  <c r="L387" i="12" s="1"/>
  <c r="L388" i="12" s="1"/>
  <c r="L389" i="12" s="1"/>
  <c r="L390" i="12" s="1"/>
  <c r="L391" i="12" s="1"/>
  <c r="L392" i="12" s="1"/>
  <c r="L393" i="12" s="1"/>
  <c r="L394" i="12" s="1"/>
  <c r="L395" i="12" s="1"/>
  <c r="L396" i="12" s="1"/>
  <c r="L397" i="12" s="1"/>
  <c r="L398" i="12" s="1"/>
  <c r="L399" i="12" s="1"/>
  <c r="L400" i="12" s="1"/>
  <c r="L401" i="12" s="1"/>
  <c r="L402" i="12" s="1"/>
  <c r="L403" i="12" s="1"/>
  <c r="L404" i="12" s="1"/>
  <c r="L405" i="12" s="1"/>
  <c r="L406" i="12" s="1"/>
  <c r="L407" i="12" s="1"/>
  <c r="L408" i="12" s="1"/>
  <c r="L409" i="12" s="1"/>
  <c r="L410" i="12" s="1"/>
  <c r="L411" i="12" s="1"/>
  <c r="L412" i="12" s="1"/>
  <c r="L413" i="12" s="1"/>
  <c r="L414" i="12" s="1"/>
  <c r="L415" i="12" s="1"/>
  <c r="L416" i="12" s="1"/>
  <c r="L417" i="12" s="1"/>
  <c r="L418" i="12" s="1"/>
  <c r="L419" i="12" s="1"/>
  <c r="L420" i="12" s="1"/>
  <c r="L421" i="12" s="1"/>
  <c r="L422" i="12" s="1"/>
  <c r="L423" i="12" s="1"/>
  <c r="L424" i="12" s="1"/>
  <c r="L425" i="12" s="1"/>
  <c r="L426" i="12" s="1"/>
  <c r="L427" i="12" s="1"/>
  <c r="L428" i="12" s="1"/>
  <c r="L429" i="12" s="1"/>
  <c r="L430" i="12" s="1"/>
  <c r="L431" i="12" s="1"/>
  <c r="L432" i="12" s="1"/>
  <c r="L433" i="12" s="1"/>
  <c r="L434" i="12" s="1"/>
  <c r="L435" i="12" s="1"/>
  <c r="L436" i="12" s="1"/>
  <c r="L437" i="12" s="1"/>
  <c r="L438" i="12" s="1"/>
  <c r="L439" i="12" s="1"/>
  <c r="L440" i="12" s="1"/>
  <c r="L441" i="12" s="1"/>
  <c r="L442" i="12" s="1"/>
  <c r="L443" i="12" s="1"/>
  <c r="L444" i="12" s="1"/>
  <c r="L445" i="12" s="1"/>
  <c r="L446" i="12" s="1"/>
  <c r="L447" i="12" s="1"/>
  <c r="L448" i="12" s="1"/>
  <c r="L449" i="12" s="1"/>
  <c r="L450" i="12" s="1"/>
  <c r="L451" i="12" s="1"/>
  <c r="L452" i="12" s="1"/>
  <c r="L453" i="12" s="1"/>
  <c r="L454" i="12" s="1"/>
  <c r="L455" i="12" s="1"/>
  <c r="L456" i="12" s="1"/>
  <c r="L457" i="12" s="1"/>
  <c r="L458" i="12" s="1"/>
  <c r="L459" i="12" s="1"/>
  <c r="L460" i="12" s="1"/>
  <c r="L461" i="12" s="1"/>
  <c r="L462" i="12" s="1"/>
  <c r="L463" i="12" s="1"/>
  <c r="L464" i="12" s="1"/>
  <c r="L465" i="12" s="1"/>
  <c r="L466" i="12" s="1"/>
  <c r="L467" i="12" s="1"/>
  <c r="L468" i="12" s="1"/>
  <c r="L469" i="12" s="1"/>
  <c r="L470" i="12" s="1"/>
  <c r="L471" i="12" s="1"/>
  <c r="L472" i="12" s="1"/>
  <c r="L473" i="12" s="1"/>
  <c r="L474" i="12" s="1"/>
  <c r="L475" i="12" s="1"/>
  <c r="L476" i="12" s="1"/>
  <c r="L477" i="12" s="1"/>
  <c r="L478" i="12" s="1"/>
  <c r="L479" i="12" s="1"/>
  <c r="L480" i="12" s="1"/>
  <c r="L481" i="12" s="1"/>
  <c r="L482" i="12" s="1"/>
  <c r="L483" i="12" s="1"/>
  <c r="L484" i="12" s="1"/>
  <c r="L485" i="12" s="1"/>
  <c r="L486" i="12" s="1"/>
  <c r="L487" i="12" s="1"/>
  <c r="L488" i="12" s="1"/>
  <c r="L489" i="12" s="1"/>
  <c r="L490" i="12" s="1"/>
  <c r="L491" i="12" s="1"/>
  <c r="L492" i="12" s="1"/>
  <c r="L493" i="12" s="1"/>
  <c r="L494" i="12" s="1"/>
  <c r="L495" i="12" s="1"/>
  <c r="L496" i="12" s="1"/>
  <c r="L497" i="12" s="1"/>
  <c r="L498" i="12" s="1"/>
  <c r="L499" i="12" s="1"/>
  <c r="L500" i="12" s="1"/>
  <c r="L501" i="12" s="1"/>
  <c r="L502" i="12" s="1"/>
  <c r="L503" i="12" s="1"/>
  <c r="L504" i="12" s="1"/>
  <c r="L505" i="12" s="1"/>
  <c r="L506" i="12" s="1"/>
  <c r="L507" i="12" s="1"/>
  <c r="L508" i="12" s="1"/>
  <c r="L509" i="12" s="1"/>
  <c r="L510" i="12" s="1"/>
  <c r="L511" i="12" s="1"/>
  <c r="L512" i="12" s="1"/>
  <c r="L513" i="12" s="1"/>
  <c r="L514" i="12" s="1"/>
  <c r="L515" i="12" s="1"/>
  <c r="L516" i="12" s="1"/>
  <c r="L517" i="12" s="1"/>
  <c r="L518" i="12" s="1"/>
  <c r="L519" i="12" s="1"/>
  <c r="L520" i="12" s="1"/>
  <c r="L521" i="12" s="1"/>
  <c r="L522" i="12" s="1"/>
  <c r="L523" i="12" s="1"/>
  <c r="L524" i="12" s="1"/>
  <c r="L525" i="12" s="1"/>
  <c r="L526" i="12" s="1"/>
  <c r="L527" i="12" s="1"/>
  <c r="L528" i="12" s="1"/>
  <c r="L529" i="12" s="1"/>
  <c r="L530" i="12" s="1"/>
  <c r="L531" i="12" s="1"/>
  <c r="L532" i="12" s="1"/>
  <c r="L533" i="12" s="1"/>
  <c r="L534" i="12" s="1"/>
  <c r="L535" i="12" s="1"/>
  <c r="L536" i="12" s="1"/>
  <c r="L537" i="12" s="1"/>
  <c r="L538" i="12" s="1"/>
  <c r="L539" i="12" s="1"/>
  <c r="L540" i="12" s="1"/>
  <c r="L541" i="12" s="1"/>
  <c r="L542" i="12" s="1"/>
  <c r="L543" i="12" s="1"/>
  <c r="L544" i="12" s="1"/>
  <c r="L545" i="12" s="1"/>
  <c r="L546" i="12" s="1"/>
  <c r="L547" i="12" s="1"/>
  <c r="L548" i="12" s="1"/>
  <c r="L549" i="12" s="1"/>
  <c r="L550" i="12" s="1"/>
  <c r="L551" i="12" s="1"/>
  <c r="L552" i="12" s="1"/>
  <c r="L553" i="12" s="1"/>
  <c r="L554" i="12" s="1"/>
  <c r="L555" i="12" s="1"/>
  <c r="L556" i="12" s="1"/>
  <c r="L557" i="12" s="1"/>
  <c r="L558" i="12" s="1"/>
  <c r="L559" i="12" s="1"/>
  <c r="L560" i="12" s="1"/>
  <c r="L561" i="12" s="1"/>
  <c r="L562" i="12" s="1"/>
  <c r="L563" i="12" s="1"/>
  <c r="L564" i="12" s="1"/>
  <c r="L565" i="12" s="1"/>
  <c r="L566" i="12" s="1"/>
  <c r="L567" i="12" s="1"/>
  <c r="L568" i="12" s="1"/>
  <c r="L569" i="12" s="1"/>
  <c r="L570" i="12" s="1"/>
  <c r="L571" i="12" s="1"/>
  <c r="L572" i="12" s="1"/>
  <c r="L573" i="12" s="1"/>
  <c r="L574" i="12" s="1"/>
  <c r="L575" i="12" s="1"/>
  <c r="L576" i="12" s="1"/>
  <c r="L577" i="12" s="1"/>
  <c r="L578" i="12" s="1"/>
  <c r="L579" i="12" s="1"/>
  <c r="L580" i="12" s="1"/>
  <c r="L581" i="12" s="1"/>
  <c r="L582" i="12" s="1"/>
  <c r="L583" i="12" s="1"/>
  <c r="L584" i="12" s="1"/>
  <c r="L585" i="12" s="1"/>
  <c r="L586" i="12" s="1"/>
  <c r="L587" i="12" s="1"/>
  <c r="L588" i="12" s="1"/>
  <c r="L589" i="12" s="1"/>
  <c r="L590" i="12" s="1"/>
  <c r="L591" i="12" s="1"/>
  <c r="L592" i="12" s="1"/>
  <c r="L593" i="12" s="1"/>
  <c r="L594" i="12" s="1"/>
  <c r="L595" i="12" s="1"/>
  <c r="L596" i="12" s="1"/>
  <c r="L597" i="12" s="1"/>
  <c r="L598" i="12" s="1"/>
  <c r="L599" i="12" s="1"/>
  <c r="L600" i="12" s="1"/>
  <c r="L601" i="12" s="1"/>
  <c r="L602" i="12" s="1"/>
  <c r="L603" i="12" s="1"/>
  <c r="L604" i="12" s="1"/>
  <c r="L605" i="12" s="1"/>
  <c r="L606" i="12" s="1"/>
  <c r="L607" i="12" s="1"/>
  <c r="L608" i="12" s="1"/>
  <c r="L609" i="12" s="1"/>
  <c r="L610" i="12" s="1"/>
  <c r="L611" i="12" s="1"/>
  <c r="L612" i="12" s="1"/>
  <c r="L613" i="12" s="1"/>
  <c r="L614" i="12" s="1"/>
  <c r="L615" i="12" s="1"/>
  <c r="L616" i="12" s="1"/>
  <c r="L617" i="12" s="1"/>
  <c r="L618" i="12" s="1"/>
  <c r="L619" i="12" s="1"/>
  <c r="L620" i="12" s="1"/>
  <c r="L621" i="12" s="1"/>
  <c r="L622" i="12" s="1"/>
  <c r="L623" i="12" s="1"/>
  <c r="L624" i="12" s="1"/>
  <c r="L625" i="12" s="1"/>
  <c r="L626" i="12" s="1"/>
  <c r="L627" i="12" s="1"/>
  <c r="L628" i="12" s="1"/>
  <c r="L629" i="12" s="1"/>
  <c r="L630" i="12" s="1"/>
  <c r="Q16" i="30"/>
  <c r="Q14" i="30"/>
  <c r="Q7" i="30"/>
  <c r="Q15" i="30"/>
  <c r="Q11" i="30"/>
  <c r="Q10" i="30"/>
  <c r="DK474" i="11"/>
  <c r="CQ474" i="11"/>
  <c r="BB474" i="11"/>
  <c r="AG474" i="11"/>
  <c r="DK473" i="11"/>
  <c r="CQ473" i="11"/>
  <c r="BB473" i="11"/>
  <c r="AG473" i="11"/>
  <c r="DK472" i="11"/>
  <c r="CQ472" i="11"/>
  <c r="BB472" i="11"/>
  <c r="AG472" i="11"/>
  <c r="DK471" i="11"/>
  <c r="CQ471" i="11"/>
  <c r="BB471" i="11"/>
  <c r="AG471" i="11"/>
  <c r="DK470" i="11"/>
  <c r="CQ470" i="11"/>
  <c r="BB470" i="11"/>
  <c r="AG470" i="11"/>
  <c r="DK469" i="11"/>
  <c r="CQ469" i="11"/>
  <c r="BB469" i="11"/>
  <c r="AG469" i="11"/>
  <c r="DK468" i="11"/>
  <c r="CQ468" i="11"/>
  <c r="BB468" i="11"/>
  <c r="AG468" i="11"/>
  <c r="DK467" i="11"/>
  <c r="CQ467" i="11"/>
  <c r="BB467" i="11"/>
  <c r="AG467" i="11"/>
  <c r="DK466" i="11"/>
  <c r="CQ466" i="11"/>
  <c r="BB466" i="11"/>
  <c r="AG466" i="11"/>
  <c r="DK465" i="11"/>
  <c r="CQ465" i="11"/>
  <c r="BB465" i="11"/>
  <c r="AG465" i="11"/>
  <c r="DK464" i="11"/>
  <c r="CQ464" i="11"/>
  <c r="BB464" i="11"/>
  <c r="AG464" i="11"/>
  <c r="DK463" i="11"/>
  <c r="CQ463" i="11"/>
  <c r="BB463" i="11"/>
  <c r="AG463" i="11"/>
  <c r="DK462" i="11"/>
  <c r="CQ462" i="11"/>
  <c r="BB462" i="11"/>
  <c r="AG462" i="11"/>
  <c r="DK461" i="11"/>
  <c r="CQ461" i="11"/>
  <c r="BB461" i="11"/>
  <c r="AG461" i="11"/>
  <c r="DK460" i="11"/>
  <c r="CQ460" i="11"/>
  <c r="BB460" i="11"/>
  <c r="AG460" i="11"/>
  <c r="DK459" i="11"/>
  <c r="CQ459" i="11"/>
  <c r="BB459" i="11"/>
  <c r="AG459" i="11"/>
  <c r="DK458" i="11"/>
  <c r="CQ458" i="11"/>
  <c r="BB458" i="11"/>
  <c r="AG458" i="11"/>
  <c r="DK457" i="11"/>
  <c r="CQ457" i="11"/>
  <c r="BB457" i="11"/>
  <c r="AG457" i="11"/>
  <c r="DK456" i="11"/>
  <c r="CQ456" i="11"/>
  <c r="BB456" i="11"/>
  <c r="AG456" i="11"/>
  <c r="DK455" i="11"/>
  <c r="CQ455" i="11"/>
  <c r="BB455" i="11"/>
  <c r="AG455" i="11"/>
  <c r="DK454" i="11"/>
  <c r="CQ454" i="11"/>
  <c r="BB454" i="11"/>
  <c r="AG454" i="11"/>
  <c r="DK453" i="11"/>
  <c r="CQ453" i="11"/>
  <c r="BB453" i="11"/>
  <c r="AG453" i="11"/>
  <c r="DK452" i="11"/>
  <c r="CQ452" i="11"/>
  <c r="BB452" i="11"/>
  <c r="AG452" i="11"/>
  <c r="DK451" i="11"/>
  <c r="CQ451" i="11"/>
  <c r="BB451" i="11"/>
  <c r="AG451" i="11"/>
  <c r="DK450" i="11"/>
  <c r="CQ450" i="11"/>
  <c r="BB450" i="11"/>
  <c r="AG450" i="11"/>
  <c r="DK449" i="11"/>
  <c r="CQ449" i="11"/>
  <c r="BB449" i="11"/>
  <c r="AG449" i="11"/>
  <c r="DK448" i="11"/>
  <c r="CQ448" i="11"/>
  <c r="BB448" i="11"/>
  <c r="AG448" i="11"/>
  <c r="DK447" i="11"/>
  <c r="CQ447" i="11"/>
  <c r="BB447" i="11"/>
  <c r="AG447" i="11"/>
  <c r="DK446" i="11"/>
  <c r="CQ446" i="11"/>
  <c r="BB446" i="11"/>
  <c r="AG446" i="11"/>
  <c r="DK445" i="11"/>
  <c r="CQ445" i="11"/>
  <c r="BB445" i="11"/>
  <c r="AG445" i="11"/>
  <c r="DK444" i="11"/>
  <c r="CQ444" i="11"/>
  <c r="BB444" i="11"/>
  <c r="AG444" i="11"/>
  <c r="DK443" i="11"/>
  <c r="CQ443" i="11"/>
  <c r="BB443" i="11"/>
  <c r="AG443" i="11"/>
  <c r="DU99" i="17"/>
  <c r="DT99" i="17" s="1"/>
  <c r="DU98" i="17"/>
  <c r="Z284" i="11" s="1"/>
  <c r="DU97" i="17"/>
  <c r="Z138" i="11" s="1"/>
  <c r="DU96" i="17"/>
  <c r="Z117" i="11" s="1"/>
  <c r="DU95" i="17"/>
  <c r="DT95" i="17" s="1"/>
  <c r="DU94" i="17"/>
  <c r="DU93" i="17"/>
  <c r="Z75" i="11" s="1"/>
  <c r="DU92" i="17"/>
  <c r="DU91" i="17"/>
  <c r="DU90" i="17"/>
  <c r="DT90" i="17" s="1"/>
  <c r="DU89" i="17"/>
  <c r="Z105" i="11" s="1"/>
  <c r="DU88" i="17"/>
  <c r="Z144" i="11" s="1"/>
  <c r="DU87" i="17"/>
  <c r="DT87" i="17" s="1"/>
  <c r="DU86" i="17"/>
  <c r="DU85" i="17"/>
  <c r="DU84" i="17"/>
  <c r="Z152" i="11" s="1"/>
  <c r="DU83" i="17"/>
  <c r="DT83" i="17" s="1"/>
  <c r="DU82" i="17"/>
  <c r="Z113" i="11" s="1"/>
  <c r="DU81" i="17"/>
  <c r="DU80" i="17"/>
  <c r="Z234" i="11" s="1"/>
  <c r="DU79" i="17"/>
  <c r="DT79" i="17" s="1"/>
  <c r="DU78" i="17"/>
  <c r="DU77" i="17"/>
  <c r="Z165" i="11" s="1"/>
  <c r="DU76" i="17"/>
  <c r="DT76" i="17" s="1"/>
  <c r="DU75" i="17"/>
  <c r="DT75" i="17" s="1"/>
  <c r="DU74" i="17"/>
  <c r="Z31" i="11" s="1"/>
  <c r="DU73" i="17"/>
  <c r="DU72" i="17"/>
  <c r="Z254" i="11" s="1"/>
  <c r="DU71" i="17"/>
  <c r="DT71" i="17" s="1"/>
  <c r="DU70" i="17"/>
  <c r="Z86" i="11" s="1"/>
  <c r="DU69" i="17"/>
  <c r="DU68" i="17"/>
  <c r="DU67" i="17"/>
  <c r="DT67" i="17" s="1"/>
  <c r="DU66" i="17"/>
  <c r="DU65" i="17"/>
  <c r="DU63" i="17"/>
  <c r="DU62" i="17"/>
  <c r="Z106" i="11" s="1"/>
  <c r="DU61" i="17"/>
  <c r="Z397" i="11" s="1"/>
  <c r="Z395" i="11"/>
  <c r="DU58" i="17"/>
  <c r="Z26" i="11" s="1"/>
  <c r="DU57" i="17"/>
  <c r="Z388" i="11" s="1"/>
  <c r="DU56" i="17"/>
  <c r="Z381" i="11" s="1"/>
  <c r="DU55" i="17"/>
  <c r="Z379" i="11" s="1"/>
  <c r="DU54" i="17"/>
  <c r="Z101" i="11" s="1"/>
  <c r="DU53" i="17"/>
  <c r="Z298" i="11" s="1"/>
  <c r="DU52" i="17"/>
  <c r="DT52" i="17" s="1"/>
  <c r="DU51" i="17"/>
  <c r="Z360" i="11" s="1"/>
  <c r="DU50" i="17"/>
  <c r="DU49" i="17"/>
  <c r="DU48" i="17"/>
  <c r="Z344" i="11" s="1"/>
  <c r="DU47" i="17"/>
  <c r="Z341" i="11" s="1"/>
  <c r="DU46" i="17"/>
  <c r="DT46" i="17" s="1"/>
  <c r="DU45" i="17"/>
  <c r="Z331" i="11" s="1"/>
  <c r="DU44" i="17"/>
  <c r="Z327" i="11" s="1"/>
  <c r="DU43" i="17"/>
  <c r="DU42" i="17"/>
  <c r="DU41" i="17"/>
  <c r="Z283" i="11" s="1"/>
  <c r="DU40" i="17"/>
  <c r="DU39" i="17"/>
  <c r="Z278" i="11" s="1"/>
  <c r="DU38" i="17"/>
  <c r="DU37" i="17"/>
  <c r="Z264" i="11" s="1"/>
  <c r="DU36" i="17"/>
  <c r="DT36" i="17" s="1"/>
  <c r="DU35" i="17"/>
  <c r="Z257" i="11" s="1"/>
  <c r="DU34" i="17"/>
  <c r="Z44" i="11" s="1"/>
  <c r="DU33" i="17"/>
  <c r="DT33" i="17" s="1"/>
  <c r="DU32" i="17"/>
  <c r="DU31" i="17"/>
  <c r="DT31" i="17" s="1"/>
  <c r="DU30" i="17"/>
  <c r="Z22" i="11" s="1"/>
  <c r="DU29" i="17"/>
  <c r="Z162" i="11" s="1"/>
  <c r="DU28" i="17"/>
  <c r="Z145" i="11" s="1"/>
  <c r="DU27" i="17"/>
  <c r="DU26" i="17"/>
  <c r="DU25" i="17"/>
  <c r="Z119" i="11" s="1"/>
  <c r="DU24" i="17"/>
  <c r="DT24" i="17" s="1"/>
  <c r="DU23" i="17"/>
  <c r="Z112" i="11" s="1"/>
  <c r="DU22" i="17"/>
  <c r="DT22" i="17" s="1"/>
  <c r="DU21" i="17"/>
  <c r="Z104" i="11" s="1"/>
  <c r="DU20" i="17"/>
  <c r="DU19" i="17"/>
  <c r="DU18" i="17"/>
  <c r="DT18" i="17" s="1"/>
  <c r="DU17" i="17"/>
  <c r="DU16" i="17"/>
  <c r="Z74" i="11" s="1"/>
  <c r="DU15" i="17"/>
  <c r="Z186" i="11" s="1"/>
  <c r="DU14" i="17"/>
  <c r="DU13" i="17"/>
  <c r="Z60" i="11" s="1"/>
  <c r="DU12" i="17"/>
  <c r="DU11" i="17"/>
  <c r="Z146" i="11" s="1"/>
  <c r="DU10" i="17"/>
  <c r="DT10" i="17" s="1"/>
  <c r="DU9" i="17"/>
  <c r="Z39" i="11" s="1"/>
  <c r="DU8" i="17"/>
  <c r="DT8" i="17" s="1"/>
  <c r="DU7" i="17"/>
  <c r="DT7" i="17" s="1"/>
  <c r="DU6" i="17"/>
  <c r="DT6" i="17" s="1"/>
  <c r="DU5" i="17"/>
  <c r="DU4" i="17"/>
  <c r="DT180" i="13"/>
  <c r="DS180" i="13"/>
  <c r="DQ180" i="13"/>
  <c r="DO180" i="13"/>
  <c r="DM180" i="13"/>
  <c r="DW157" i="13"/>
  <c r="DW156" i="13"/>
  <c r="DW155" i="13"/>
  <c r="DW154" i="13"/>
  <c r="DW153" i="13"/>
  <c r="DW152" i="13"/>
  <c r="DW151" i="13"/>
  <c r="DW150" i="13"/>
  <c r="DW149" i="13"/>
  <c r="DW148" i="13"/>
  <c r="DW147" i="13"/>
  <c r="DW146" i="13"/>
  <c r="DW145" i="13"/>
  <c r="DW144" i="13"/>
  <c r="DW143" i="13"/>
  <c r="DW142" i="13"/>
  <c r="DW141" i="13"/>
  <c r="DW140" i="13"/>
  <c r="DW139" i="13"/>
  <c r="DW138" i="13"/>
  <c r="DW137" i="13"/>
  <c r="DW136" i="13"/>
  <c r="DW135" i="13"/>
  <c r="DW134" i="13"/>
  <c r="DW133" i="13"/>
  <c r="DW132" i="13"/>
  <c r="DW131" i="13"/>
  <c r="DW130" i="13"/>
  <c r="DW129" i="13"/>
  <c r="DW128" i="13"/>
  <c r="DW127" i="13"/>
  <c r="DW126" i="13"/>
  <c r="DW125" i="13"/>
  <c r="DW124" i="13"/>
  <c r="DW123" i="13"/>
  <c r="DW122" i="13"/>
  <c r="DW121" i="13"/>
  <c r="DW120" i="13"/>
  <c r="DW119" i="13"/>
  <c r="DW118" i="13"/>
  <c r="DW117" i="13"/>
  <c r="DW116" i="13"/>
  <c r="DW115" i="13"/>
  <c r="DW114" i="13"/>
  <c r="DW113" i="13"/>
  <c r="DW112" i="13"/>
  <c r="DW111" i="13"/>
  <c r="DW110" i="13"/>
  <c r="DW109" i="13"/>
  <c r="DW108" i="13"/>
  <c r="DW107" i="13"/>
  <c r="DW106" i="13"/>
  <c r="DW105" i="13"/>
  <c r="DW104" i="13"/>
  <c r="DW103" i="13"/>
  <c r="DW102" i="13"/>
  <c r="DW101" i="13"/>
  <c r="DW100" i="13"/>
  <c r="DW99" i="13"/>
  <c r="DW98" i="13"/>
  <c r="DW97" i="13"/>
  <c r="DW96" i="13"/>
  <c r="DW95" i="13"/>
  <c r="DW94" i="13"/>
  <c r="DW93" i="13"/>
  <c r="DW92" i="13"/>
  <c r="DW91" i="13"/>
  <c r="DW90" i="13"/>
  <c r="DW89" i="13"/>
  <c r="DW88" i="13"/>
  <c r="DW87" i="13"/>
  <c r="DW86" i="13"/>
  <c r="DW85" i="13"/>
  <c r="DW84" i="13"/>
  <c r="DW83" i="13"/>
  <c r="DW82" i="13"/>
  <c r="DW81" i="13"/>
  <c r="DW80" i="13"/>
  <c r="DW79" i="13"/>
  <c r="DW78" i="13"/>
  <c r="DW77" i="13"/>
  <c r="DW76" i="13"/>
  <c r="DW75" i="13"/>
  <c r="DW74" i="13"/>
  <c r="DW73" i="13"/>
  <c r="DW72" i="13"/>
  <c r="DW71" i="13"/>
  <c r="DW70" i="13"/>
  <c r="DW69" i="13"/>
  <c r="DW68" i="13"/>
  <c r="DW67" i="13"/>
  <c r="DW66" i="13"/>
  <c r="DW65" i="13"/>
  <c r="DW64" i="13"/>
  <c r="DW63" i="13"/>
  <c r="DW62" i="13"/>
  <c r="DS28" i="13"/>
  <c r="DS27" i="13"/>
  <c r="DS26" i="13"/>
  <c r="DS25" i="13"/>
  <c r="DS24" i="13"/>
  <c r="DS23" i="13"/>
  <c r="DS22" i="13"/>
  <c r="DS21" i="13"/>
  <c r="D43" i="32"/>
  <c r="W15" i="32"/>
  <c r="V15" i="32"/>
  <c r="W16" i="32"/>
  <c r="V16" i="32"/>
  <c r="W17" i="32"/>
  <c r="V17" i="32"/>
  <c r="W18" i="32"/>
  <c r="V18" i="32"/>
  <c r="W19" i="32"/>
  <c r="V19" i="32"/>
  <c r="W20" i="32"/>
  <c r="V20" i="32"/>
  <c r="W21" i="32"/>
  <c r="V21" i="32"/>
  <c r="W22" i="32"/>
  <c r="V22" i="32"/>
  <c r="W23" i="32"/>
  <c r="V23" i="32"/>
  <c r="W24" i="32"/>
  <c r="V24" i="32"/>
  <c r="W25" i="32"/>
  <c r="V25" i="32"/>
  <c r="W26" i="32"/>
  <c r="V26" i="32"/>
  <c r="W27" i="32"/>
  <c r="V27" i="32"/>
  <c r="W28" i="32"/>
  <c r="V28" i="32"/>
  <c r="W29" i="32"/>
  <c r="V29" i="32"/>
  <c r="W30" i="32"/>
  <c r="V30" i="32"/>
  <c r="W31" i="32"/>
  <c r="W32" i="32"/>
  <c r="W33" i="32"/>
  <c r="W34" i="32"/>
  <c r="W35" i="32"/>
  <c r="W36" i="32"/>
  <c r="W37" i="32"/>
  <c r="W38" i="32"/>
  <c r="V39" i="32"/>
  <c r="U39" i="32"/>
  <c r="Q15" i="32"/>
  <c r="P15" i="32"/>
  <c r="Q16" i="32"/>
  <c r="P16" i="32"/>
  <c r="Q17" i="32"/>
  <c r="P17" i="32"/>
  <c r="Q18" i="32"/>
  <c r="P18" i="32"/>
  <c r="Q19" i="32"/>
  <c r="P19" i="32"/>
  <c r="Q20" i="32"/>
  <c r="P20" i="32"/>
  <c r="Q21" i="32"/>
  <c r="P21" i="32"/>
  <c r="Q22" i="32"/>
  <c r="P22" i="32"/>
  <c r="Q23" i="32"/>
  <c r="P23" i="32"/>
  <c r="Q24" i="32"/>
  <c r="P24" i="32"/>
  <c r="Q25" i="32"/>
  <c r="P25" i="32"/>
  <c r="Q26" i="32"/>
  <c r="P26" i="32"/>
  <c r="Q27" i="32"/>
  <c r="P27" i="32"/>
  <c r="Q28" i="32"/>
  <c r="P28" i="32"/>
  <c r="Q29" i="32"/>
  <c r="P29" i="32"/>
  <c r="Q30" i="32"/>
  <c r="P30" i="32"/>
  <c r="Q31" i="32"/>
  <c r="Q32" i="32"/>
  <c r="Q33" i="32"/>
  <c r="Q34" i="32"/>
  <c r="Q35" i="32"/>
  <c r="Q36" i="32"/>
  <c r="Q37" i="32"/>
  <c r="Q38" i="32"/>
  <c r="P39" i="32"/>
  <c r="O39" i="32"/>
  <c r="K15" i="32"/>
  <c r="J15" i="32"/>
  <c r="K16" i="32"/>
  <c r="J16" i="32"/>
  <c r="K17" i="32"/>
  <c r="J17" i="32"/>
  <c r="K18" i="32"/>
  <c r="J18" i="32"/>
  <c r="K19" i="32"/>
  <c r="J19" i="32"/>
  <c r="K20" i="32"/>
  <c r="J20" i="32"/>
  <c r="K21" i="32"/>
  <c r="J21" i="32"/>
  <c r="K22" i="32"/>
  <c r="J22" i="32"/>
  <c r="K23" i="32"/>
  <c r="J23" i="32"/>
  <c r="K24" i="32"/>
  <c r="J24" i="32"/>
  <c r="K25" i="32"/>
  <c r="J25" i="32"/>
  <c r="K26" i="32"/>
  <c r="J26" i="32"/>
  <c r="K27" i="32"/>
  <c r="J27" i="32"/>
  <c r="K28" i="32"/>
  <c r="J28" i="32"/>
  <c r="K29" i="32"/>
  <c r="J29" i="32"/>
  <c r="K30" i="32"/>
  <c r="J30" i="32"/>
  <c r="K31" i="32"/>
  <c r="K32" i="32"/>
  <c r="K33" i="32"/>
  <c r="K34" i="32"/>
  <c r="K35" i="32"/>
  <c r="K36" i="32"/>
  <c r="K37" i="32"/>
  <c r="K38" i="32"/>
  <c r="J39" i="32"/>
  <c r="I39" i="32"/>
  <c r="E15" i="32"/>
  <c r="D15" i="32"/>
  <c r="E16" i="32"/>
  <c r="D16" i="32"/>
  <c r="E17" i="32"/>
  <c r="D17" i="32"/>
  <c r="E18" i="32"/>
  <c r="D18" i="32"/>
  <c r="E19" i="32"/>
  <c r="D19" i="32"/>
  <c r="E20" i="32"/>
  <c r="D20" i="32"/>
  <c r="E21" i="32"/>
  <c r="D21" i="32"/>
  <c r="E22" i="32"/>
  <c r="D22" i="32"/>
  <c r="E23" i="32"/>
  <c r="D23" i="32"/>
  <c r="E24" i="32"/>
  <c r="D24" i="32"/>
  <c r="E25" i="32"/>
  <c r="D25" i="32"/>
  <c r="E26" i="32"/>
  <c r="D26" i="32"/>
  <c r="E27" i="32"/>
  <c r="D27" i="32"/>
  <c r="E28" i="32"/>
  <c r="D28" i="32"/>
  <c r="E29" i="32"/>
  <c r="D29" i="32"/>
  <c r="E30" i="32"/>
  <c r="D30" i="32"/>
  <c r="E31" i="32"/>
  <c r="E32" i="32"/>
  <c r="E33" i="32"/>
  <c r="E34" i="32"/>
  <c r="E35" i="32"/>
  <c r="E36" i="32"/>
  <c r="E37" i="32"/>
  <c r="E38" i="32"/>
  <c r="D39" i="32"/>
  <c r="C39" i="32"/>
  <c r="S38" i="32"/>
  <c r="M38" i="32"/>
  <c r="G38" i="32"/>
  <c r="A38" i="32"/>
  <c r="S37" i="32"/>
  <c r="M37" i="32"/>
  <c r="G37" i="32"/>
  <c r="A37" i="32"/>
  <c r="S36" i="32"/>
  <c r="M36" i="32"/>
  <c r="G36" i="32"/>
  <c r="A36" i="32"/>
  <c r="S35" i="32"/>
  <c r="M35" i="32"/>
  <c r="G35" i="32"/>
  <c r="A35" i="32"/>
  <c r="S34" i="32"/>
  <c r="M34" i="32"/>
  <c r="G34" i="32"/>
  <c r="A34" i="32"/>
  <c r="S33" i="32"/>
  <c r="M33" i="32"/>
  <c r="G33" i="32"/>
  <c r="A33" i="32"/>
  <c r="S32" i="32"/>
  <c r="M32" i="32"/>
  <c r="G32" i="32"/>
  <c r="A32" i="32"/>
  <c r="S31" i="32"/>
  <c r="M31" i="32"/>
  <c r="G31" i="32"/>
  <c r="A31" i="32"/>
  <c r="S30" i="32"/>
  <c r="M30" i="32"/>
  <c r="G30" i="32"/>
  <c r="A30" i="32"/>
  <c r="S29" i="32"/>
  <c r="M29" i="32"/>
  <c r="G29" i="32"/>
  <c r="A29" i="32"/>
  <c r="S28" i="32"/>
  <c r="M28" i="32"/>
  <c r="G28" i="32"/>
  <c r="A28" i="32"/>
  <c r="S27" i="32"/>
  <c r="M27" i="32"/>
  <c r="G27" i="32"/>
  <c r="A27" i="32"/>
  <c r="S26" i="32"/>
  <c r="M26" i="32"/>
  <c r="G26" i="32"/>
  <c r="A26" i="32"/>
  <c r="S25" i="32"/>
  <c r="M25" i="32"/>
  <c r="G25" i="32"/>
  <c r="A25" i="32"/>
  <c r="S24" i="32"/>
  <c r="M24" i="32"/>
  <c r="G24" i="32"/>
  <c r="A24" i="32"/>
  <c r="S23" i="32"/>
  <c r="M23" i="32"/>
  <c r="G23" i="32"/>
  <c r="A23" i="32"/>
  <c r="S22" i="32"/>
  <c r="M22" i="32"/>
  <c r="G22" i="32"/>
  <c r="A22" i="32"/>
  <c r="S21" i="32"/>
  <c r="M21" i="32"/>
  <c r="G21" i="32"/>
  <c r="A21" i="32"/>
  <c r="S20" i="32"/>
  <c r="M20" i="32"/>
  <c r="G20" i="32"/>
  <c r="A20" i="32"/>
  <c r="S19" i="32"/>
  <c r="M19" i="32"/>
  <c r="G19" i="32"/>
  <c r="S18" i="32"/>
  <c r="M18" i="32"/>
  <c r="G18" i="32"/>
  <c r="A18" i="32"/>
  <c r="S17" i="32"/>
  <c r="M17" i="32"/>
  <c r="G17" i="32"/>
  <c r="A17" i="32"/>
  <c r="S16" i="32"/>
  <c r="M16" i="32"/>
  <c r="G16" i="32"/>
  <c r="A16" i="32"/>
  <c r="S15" i="32"/>
  <c r="M15" i="32"/>
  <c r="G15" i="32"/>
  <c r="A15" i="32"/>
  <c r="AD2" i="31"/>
  <c r="AD4" i="31"/>
  <c r="AD5" i="31"/>
  <c r="AD6" i="31"/>
  <c r="AD7" i="31"/>
  <c r="AD8" i="31"/>
  <c r="AD9" i="31"/>
  <c r="AD10" i="31"/>
  <c r="AD11" i="31"/>
  <c r="AD12" i="31"/>
  <c r="AD13" i="31"/>
  <c r="AD14" i="31"/>
  <c r="AD15" i="31"/>
  <c r="AD16" i="31"/>
  <c r="AD17" i="31"/>
  <c r="AD18" i="31"/>
  <c r="AD19" i="31"/>
  <c r="AD20" i="31"/>
  <c r="AD21" i="31"/>
  <c r="AD22" i="31"/>
  <c r="AD23" i="31"/>
  <c r="AD24" i="31"/>
  <c r="AD25" i="31"/>
  <c r="AD26" i="31"/>
  <c r="AD27" i="31"/>
  <c r="AD28" i="31"/>
  <c r="AD29" i="31"/>
  <c r="AD30" i="31"/>
  <c r="AD31" i="31"/>
  <c r="AD32" i="31"/>
  <c r="AD33" i="31"/>
  <c r="AD34" i="31"/>
  <c r="AD35" i="31"/>
  <c r="AD36" i="31"/>
  <c r="AD37" i="31"/>
  <c r="AD38" i="31"/>
  <c r="AD39" i="31"/>
  <c r="AD40" i="31"/>
  <c r="AD41" i="31"/>
  <c r="AD42" i="31"/>
  <c r="AD43" i="31"/>
  <c r="AD44" i="31"/>
  <c r="AD45" i="31"/>
  <c r="AD46" i="31"/>
  <c r="AD47" i="31"/>
  <c r="AD48" i="31"/>
  <c r="AD49" i="31"/>
  <c r="AD50" i="31"/>
  <c r="AD51" i="31"/>
  <c r="AD52" i="31"/>
  <c r="AD53" i="31"/>
  <c r="AD54" i="31"/>
  <c r="AD55" i="31"/>
  <c r="AD56" i="31"/>
  <c r="AD57" i="31"/>
  <c r="AD58" i="31"/>
  <c r="AD3" i="31"/>
  <c r="AA2" i="31"/>
  <c r="AA4" i="31"/>
  <c r="AA5" i="31"/>
  <c r="AA6" i="31"/>
  <c r="AA7" i="31"/>
  <c r="AA8" i="31"/>
  <c r="AA9" i="31"/>
  <c r="AA10" i="31"/>
  <c r="AA11" i="31"/>
  <c r="AA12" i="31"/>
  <c r="AA13" i="31"/>
  <c r="AA14" i="31"/>
  <c r="AA15" i="31"/>
  <c r="AA16" i="31"/>
  <c r="AA17" i="31"/>
  <c r="AA18" i="31"/>
  <c r="AA19" i="31"/>
  <c r="AA20" i="31"/>
  <c r="AA21" i="31"/>
  <c r="AA22" i="31"/>
  <c r="AA23" i="31"/>
  <c r="AA24" i="31"/>
  <c r="AA25" i="31"/>
  <c r="AA26" i="31"/>
  <c r="AA27" i="31"/>
  <c r="AA28" i="31"/>
  <c r="AA29" i="31"/>
  <c r="AA30" i="31"/>
  <c r="AA31" i="31"/>
  <c r="AA32" i="31"/>
  <c r="AA33" i="31"/>
  <c r="AA34" i="31"/>
  <c r="AA35" i="31"/>
  <c r="AA36" i="31"/>
  <c r="AA37" i="31"/>
  <c r="AA38" i="31"/>
  <c r="AA39" i="31"/>
  <c r="AA40" i="31"/>
  <c r="AA41" i="31"/>
  <c r="AA42" i="31"/>
  <c r="AA43" i="31"/>
  <c r="AA44" i="31"/>
  <c r="AA45" i="31"/>
  <c r="AA46" i="31"/>
  <c r="AA47" i="31"/>
  <c r="AA48" i="31"/>
  <c r="AA49" i="31"/>
  <c r="AA50" i="31"/>
  <c r="AA51" i="31"/>
  <c r="AA52" i="31"/>
  <c r="AA53" i="31"/>
  <c r="AA54" i="31"/>
  <c r="AA55" i="31"/>
  <c r="AA56" i="31"/>
  <c r="AA57" i="31"/>
  <c r="AA58" i="31"/>
  <c r="AA59" i="31"/>
  <c r="AA60" i="31"/>
  <c r="AA61" i="31"/>
  <c r="AA62" i="31"/>
  <c r="AA63" i="31"/>
  <c r="AA64" i="31"/>
  <c r="AA65" i="31"/>
  <c r="AA66" i="31"/>
  <c r="AA67" i="31"/>
  <c r="AA68" i="31"/>
  <c r="AA69" i="31"/>
  <c r="AA70" i="31"/>
  <c r="AA71" i="31"/>
  <c r="AA72" i="31"/>
  <c r="AA73" i="31"/>
  <c r="AA74" i="31"/>
  <c r="AA75" i="31"/>
  <c r="AA76" i="31"/>
  <c r="AA77" i="31"/>
  <c r="AA78" i="31"/>
  <c r="AA79" i="31"/>
  <c r="AA80" i="31"/>
  <c r="AA81" i="31"/>
  <c r="AA82" i="31"/>
  <c r="AA83" i="31"/>
  <c r="AA84" i="31"/>
  <c r="AA85" i="31"/>
  <c r="AA86" i="31"/>
  <c r="AA87" i="31"/>
  <c r="AA88" i="31"/>
  <c r="AA89" i="31"/>
  <c r="AA90" i="31"/>
  <c r="AA91" i="31"/>
  <c r="AA92" i="31"/>
  <c r="AA93" i="31"/>
  <c r="AA94" i="31"/>
  <c r="AA95" i="31"/>
  <c r="AA96" i="31"/>
  <c r="AA97" i="31"/>
  <c r="AA98" i="31"/>
  <c r="AA3" i="31"/>
  <c r="W3" i="31"/>
  <c r="N51" i="30"/>
  <c r="N49" i="30"/>
  <c r="N47" i="30"/>
  <c r="N46" i="30"/>
  <c r="N44" i="30"/>
  <c r="W2" i="31"/>
  <c r="W4" i="31"/>
  <c r="W5" i="31"/>
  <c r="W6" i="31"/>
  <c r="W7" i="31"/>
  <c r="W8" i="31"/>
  <c r="W9" i="31"/>
  <c r="W10" i="31"/>
  <c r="W11" i="31"/>
  <c r="W12" i="31"/>
  <c r="W13" i="31"/>
  <c r="W14" i="31"/>
  <c r="W15" i="31"/>
  <c r="W16" i="31"/>
  <c r="W17" i="31"/>
  <c r="W18" i="31"/>
  <c r="W19" i="31"/>
  <c r="W20" i="31"/>
  <c r="W21" i="31"/>
  <c r="W22" i="31"/>
  <c r="W23" i="31"/>
  <c r="W24" i="31"/>
  <c r="W25" i="31"/>
  <c r="W26" i="31"/>
  <c r="W27" i="31"/>
  <c r="W28" i="31"/>
  <c r="W29" i="31"/>
  <c r="W30" i="31"/>
  <c r="W31" i="31"/>
  <c r="W32" i="31"/>
  <c r="W33" i="31"/>
  <c r="W34" i="31"/>
  <c r="W35" i="31"/>
  <c r="W36" i="31"/>
  <c r="W37" i="31"/>
  <c r="W38" i="31"/>
  <c r="W39" i="31"/>
  <c r="W40" i="31"/>
  <c r="W41" i="31"/>
  <c r="W42" i="31"/>
  <c r="W43" i="31"/>
  <c r="W44" i="31"/>
  <c r="W45" i="31"/>
  <c r="W46" i="31"/>
  <c r="W47" i="31"/>
  <c r="W48" i="31"/>
  <c r="W49" i="31"/>
  <c r="W50" i="31"/>
  <c r="W51" i="31"/>
  <c r="W52" i="31"/>
  <c r="W53" i="31"/>
  <c r="W54" i="31"/>
  <c r="W55" i="31"/>
  <c r="W56" i="31"/>
  <c r="W57" i="31"/>
  <c r="W58" i="31"/>
  <c r="W59" i="31"/>
  <c r="W60" i="31"/>
  <c r="W61" i="31"/>
  <c r="W62" i="31"/>
  <c r="W63" i="31"/>
  <c r="W64" i="31"/>
  <c r="W65" i="31"/>
  <c r="W66" i="31"/>
  <c r="W67" i="31"/>
  <c r="W68" i="31"/>
  <c r="W69" i="31"/>
  <c r="W70" i="31"/>
  <c r="W71" i="31"/>
  <c r="W72" i="31"/>
  <c r="W73" i="31"/>
  <c r="W74" i="31"/>
  <c r="W75" i="31"/>
  <c r="W76" i="31"/>
  <c r="W77" i="31"/>
  <c r="W78" i="31"/>
  <c r="W79" i="31"/>
  <c r="W80" i="31"/>
  <c r="W81" i="31"/>
  <c r="W82" i="31"/>
  <c r="W83" i="31"/>
  <c r="W84" i="31"/>
  <c r="W85" i="31"/>
  <c r="W86" i="31"/>
  <c r="W87" i="31"/>
  <c r="W88" i="31"/>
  <c r="W89" i="31"/>
  <c r="W90" i="31"/>
  <c r="W91" i="31"/>
  <c r="W92" i="31"/>
  <c r="W93" i="31"/>
  <c r="W94" i="31"/>
  <c r="W95" i="31"/>
  <c r="W96" i="31"/>
  <c r="W97" i="31"/>
  <c r="W98" i="31"/>
  <c r="O51" i="30"/>
  <c r="O49" i="30"/>
  <c r="O47" i="30"/>
  <c r="O46" i="30"/>
  <c r="O44" i="30"/>
  <c r="S5" i="31"/>
  <c r="S6" i="31"/>
  <c r="S7" i="31"/>
  <c r="S8" i="31"/>
  <c r="S9" i="31"/>
  <c r="S10" i="31"/>
  <c r="S11" i="31"/>
  <c r="S12" i="31"/>
  <c r="S13" i="31"/>
  <c r="S14" i="31"/>
  <c r="S15" i="31"/>
  <c r="S16" i="31"/>
  <c r="S17" i="31"/>
  <c r="S18" i="31"/>
  <c r="S19" i="31"/>
  <c r="S20" i="31"/>
  <c r="S21" i="31"/>
  <c r="S22" i="31"/>
  <c r="S23" i="31"/>
  <c r="S24" i="31"/>
  <c r="S25" i="31"/>
  <c r="S26" i="31"/>
  <c r="S27" i="31"/>
  <c r="S28" i="31"/>
  <c r="S29" i="31"/>
  <c r="S30" i="31"/>
  <c r="S31" i="31"/>
  <c r="S32" i="31"/>
  <c r="S33" i="31"/>
  <c r="S34" i="31"/>
  <c r="S35" i="31"/>
  <c r="S36" i="31"/>
  <c r="S37" i="31"/>
  <c r="S38" i="31"/>
  <c r="S39" i="31"/>
  <c r="S40" i="31"/>
  <c r="S41" i="31"/>
  <c r="S42" i="31"/>
  <c r="S43" i="31"/>
  <c r="S44" i="31"/>
  <c r="S45" i="31"/>
  <c r="S46" i="31"/>
  <c r="S47" i="31"/>
  <c r="S48" i="31"/>
  <c r="S49" i="31"/>
  <c r="S50" i="31"/>
  <c r="S51" i="31"/>
  <c r="S52" i="31"/>
  <c r="S53" i="31"/>
  <c r="S54" i="31"/>
  <c r="S55" i="31"/>
  <c r="S56" i="31"/>
  <c r="S57" i="31"/>
  <c r="S58" i="31"/>
  <c r="S59" i="31"/>
  <c r="S60" i="31"/>
  <c r="S61" i="31"/>
  <c r="S62" i="31"/>
  <c r="S63" i="31"/>
  <c r="S64" i="31"/>
  <c r="S65" i="31"/>
  <c r="S66" i="31"/>
  <c r="S67" i="31"/>
  <c r="S68" i="31"/>
  <c r="S69" i="31"/>
  <c r="S70" i="31"/>
  <c r="S71" i="31"/>
  <c r="S72" i="31"/>
  <c r="S73" i="31"/>
  <c r="S74" i="31"/>
  <c r="S75" i="31"/>
  <c r="S76" i="31"/>
  <c r="S77" i="31"/>
  <c r="S78" i="31"/>
  <c r="S79" i="31"/>
  <c r="S80" i="31"/>
  <c r="S81" i="31"/>
  <c r="S82" i="31"/>
  <c r="S83" i="31"/>
  <c r="S84" i="31"/>
  <c r="S85" i="31"/>
  <c r="S86" i="31"/>
  <c r="S87" i="31"/>
  <c r="S88" i="31"/>
  <c r="S89" i="31"/>
  <c r="S90" i="31"/>
  <c r="S91" i="31"/>
  <c r="S92" i="31"/>
  <c r="S93" i="31"/>
  <c r="S94" i="31"/>
  <c r="S95" i="31"/>
  <c r="S96" i="31"/>
  <c r="S97" i="31"/>
  <c r="S98" i="31"/>
  <c r="S99" i="31"/>
  <c r="S100" i="31"/>
  <c r="S101" i="31"/>
  <c r="S4" i="31"/>
  <c r="S3" i="31"/>
  <c r="S2" i="31"/>
  <c r="R4" i="31"/>
  <c r="R5" i="31"/>
  <c r="R6" i="31"/>
  <c r="R7" i="31"/>
  <c r="R8" i="31"/>
  <c r="R9" i="31"/>
  <c r="R10" i="31"/>
  <c r="R11" i="31"/>
  <c r="R12" i="31"/>
  <c r="R13" i="31"/>
  <c r="R14" i="31"/>
  <c r="R15" i="31"/>
  <c r="R16" i="31"/>
  <c r="R17" i="31"/>
  <c r="R18" i="31"/>
  <c r="R19" i="31"/>
  <c r="R20" i="31"/>
  <c r="R21" i="31"/>
  <c r="R22" i="31"/>
  <c r="R23" i="31"/>
  <c r="R24" i="31"/>
  <c r="R25" i="3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3" i="31"/>
  <c r="Q4" i="31"/>
  <c r="Q5" i="31"/>
  <c r="Q6" i="31"/>
  <c r="Q7" i="31"/>
  <c r="Q8" i="31"/>
  <c r="Q9" i="31"/>
  <c r="Q10" i="31"/>
  <c r="Q11" i="31"/>
  <c r="Q12" i="31"/>
  <c r="Q13" i="31"/>
  <c r="Q14" i="31"/>
  <c r="Q15" i="31"/>
  <c r="Q16" i="31"/>
  <c r="Q17" i="31"/>
  <c r="Q18" i="31"/>
  <c r="Q19" i="31"/>
  <c r="Q20" i="31"/>
  <c r="Q21" i="31"/>
  <c r="Q22" i="31"/>
  <c r="Q23" i="31"/>
  <c r="Q24" i="31"/>
  <c r="Q25" i="31"/>
  <c r="Q26" i="31"/>
  <c r="Q27" i="31"/>
  <c r="Q28" i="31"/>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3" i="31"/>
  <c r="P4" i="31"/>
  <c r="P5" i="31"/>
  <c r="P6" i="31"/>
  <c r="P7" i="31"/>
  <c r="P8" i="31"/>
  <c r="P9" i="31"/>
  <c r="P10" i="31"/>
  <c r="P11" i="31"/>
  <c r="P12" i="31"/>
  <c r="P13" i="31"/>
  <c r="P14" i="31"/>
  <c r="P15" i="31"/>
  <c r="P16" i="31"/>
  <c r="P17" i="31"/>
  <c r="P18" i="31"/>
  <c r="P19" i="31"/>
  <c r="P20" i="31"/>
  <c r="P21" i="31"/>
  <c r="P22" i="31"/>
  <c r="P23" i="31"/>
  <c r="P24" i="31"/>
  <c r="P25" i="31"/>
  <c r="P26" i="31"/>
  <c r="P27" i="31"/>
  <c r="P28" i="31"/>
  <c r="P29" i="31"/>
  <c r="P30" i="31"/>
  <c r="P31" i="31"/>
  <c r="P32" i="31"/>
  <c r="P33" i="31"/>
  <c r="P34" i="31"/>
  <c r="P35" i="31"/>
  <c r="P36" i="31"/>
  <c r="P37" i="31"/>
  <c r="P38" i="31"/>
  <c r="P39" i="31"/>
  <c r="P40" i="31"/>
  <c r="P41" i="31"/>
  <c r="P42" i="31"/>
  <c r="P43" i="31"/>
  <c r="P44" i="31"/>
  <c r="P45" i="31"/>
  <c r="P46" i="31"/>
  <c r="P47" i="31"/>
  <c r="P48" i="31"/>
  <c r="P49" i="31"/>
  <c r="P50" i="31"/>
  <c r="P51" i="31"/>
  <c r="P52" i="31"/>
  <c r="P53" i="31"/>
  <c r="P54" i="31"/>
  <c r="P55" i="31"/>
  <c r="P56" i="31"/>
  <c r="P57" i="31"/>
  <c r="P58" i="31"/>
  <c r="P59" i="31"/>
  <c r="P60" i="31"/>
  <c r="P61" i="31"/>
  <c r="P62" i="31"/>
  <c r="P63" i="31"/>
  <c r="P64" i="31"/>
  <c r="P65" i="31"/>
  <c r="P66" i="31"/>
  <c r="P67" i="31"/>
  <c r="P68" i="31"/>
  <c r="P69" i="31"/>
  <c r="P70" i="31"/>
  <c r="P71" i="31"/>
  <c r="P72" i="31"/>
  <c r="P73" i="31"/>
  <c r="P74" i="31"/>
  <c r="P75" i="31"/>
  <c r="P76" i="31"/>
  <c r="P77" i="31"/>
  <c r="P78" i="31"/>
  <c r="P79" i="31"/>
  <c r="P80" i="31"/>
  <c r="P81" i="31"/>
  <c r="P82" i="31"/>
  <c r="P83" i="31"/>
  <c r="P84" i="31"/>
  <c r="P85" i="31"/>
  <c r="P86" i="31"/>
  <c r="P87" i="31"/>
  <c r="P88" i="31"/>
  <c r="P89" i="31"/>
  <c r="P90" i="31"/>
  <c r="P91" i="31"/>
  <c r="P92" i="31"/>
  <c r="P93" i="31"/>
  <c r="P94" i="31"/>
  <c r="P95" i="31"/>
  <c r="P96" i="31"/>
  <c r="P97" i="31"/>
  <c r="P98" i="31"/>
  <c r="P99" i="31"/>
  <c r="P100" i="31"/>
  <c r="P101" i="31"/>
  <c r="P3" i="31"/>
  <c r="O3" i="31"/>
  <c r="O101" i="31"/>
  <c r="O100" i="31"/>
  <c r="O99" i="31"/>
  <c r="O98" i="31"/>
  <c r="O97" i="31"/>
  <c r="O96" i="31"/>
  <c r="O95" i="31"/>
  <c r="O94" i="31"/>
  <c r="O93" i="31"/>
  <c r="O92" i="31"/>
  <c r="O91" i="31"/>
  <c r="O90" i="31"/>
  <c r="O89" i="31"/>
  <c r="O88" i="31"/>
  <c r="O87" i="31"/>
  <c r="O86" i="31"/>
  <c r="O85" i="31"/>
  <c r="O84" i="31"/>
  <c r="O83" i="31"/>
  <c r="O82" i="31"/>
  <c r="O81" i="31"/>
  <c r="O80" i="31"/>
  <c r="O79" i="31"/>
  <c r="O78" i="31"/>
  <c r="O77" i="31"/>
  <c r="O76" i="31"/>
  <c r="O75" i="31"/>
  <c r="O74" i="31"/>
  <c r="O73" i="31"/>
  <c r="O72" i="31"/>
  <c r="O71" i="31"/>
  <c r="O70" i="31"/>
  <c r="O69" i="31"/>
  <c r="O68" i="31"/>
  <c r="O67" i="31"/>
  <c r="O66" i="31"/>
  <c r="O65" i="31"/>
  <c r="O64" i="31"/>
  <c r="O63" i="31"/>
  <c r="O62" i="31"/>
  <c r="O61" i="31"/>
  <c r="O60" i="31"/>
  <c r="O59" i="31"/>
  <c r="O58" i="31"/>
  <c r="O57" i="31"/>
  <c r="O56" i="31"/>
  <c r="O55" i="31"/>
  <c r="O54" i="31"/>
  <c r="O53" i="31"/>
  <c r="O52" i="31"/>
  <c r="O51" i="31"/>
  <c r="O50" i="31"/>
  <c r="O49" i="31"/>
  <c r="O48" i="31"/>
  <c r="O47" i="31"/>
  <c r="O46" i="31"/>
  <c r="O45" i="31"/>
  <c r="O44" i="31"/>
  <c r="O43" i="31"/>
  <c r="O42" i="31"/>
  <c r="O41" i="31"/>
  <c r="O40" i="31"/>
  <c r="O39" i="31"/>
  <c r="O38" i="31"/>
  <c r="O37" i="31"/>
  <c r="O36" i="31"/>
  <c r="O35" i="31"/>
  <c r="O34" i="31"/>
  <c r="O33" i="31"/>
  <c r="O32" i="31"/>
  <c r="O31" i="31"/>
  <c r="O30" i="31"/>
  <c r="O29" i="31"/>
  <c r="O28" i="31"/>
  <c r="O27" i="31"/>
  <c r="O26" i="31"/>
  <c r="O25" i="31"/>
  <c r="O24" i="31"/>
  <c r="O23" i="31"/>
  <c r="O22" i="31"/>
  <c r="O21" i="31"/>
  <c r="O20" i="31"/>
  <c r="O19" i="31"/>
  <c r="O18" i="31"/>
  <c r="O17" i="31"/>
  <c r="O16" i="31"/>
  <c r="O15" i="31"/>
  <c r="O14" i="31"/>
  <c r="O13" i="31"/>
  <c r="O12" i="31"/>
  <c r="O11" i="31"/>
  <c r="O10" i="31"/>
  <c r="O9" i="31"/>
  <c r="O8" i="31"/>
  <c r="O7" i="31"/>
  <c r="O6" i="31"/>
  <c r="O5" i="31"/>
  <c r="O4" i="31"/>
  <c r="S131" i="26"/>
  <c r="Q131" i="26"/>
  <c r="O131" i="26"/>
  <c r="M131" i="26"/>
  <c r="S130" i="26"/>
  <c r="Q130" i="26"/>
  <c r="O130" i="26"/>
  <c r="M130" i="26"/>
  <c r="S129" i="26"/>
  <c r="Q129" i="26"/>
  <c r="O129" i="26"/>
  <c r="M129" i="26"/>
  <c r="S128" i="26"/>
  <c r="Q128" i="26"/>
  <c r="O128" i="26"/>
  <c r="M128" i="26"/>
  <c r="S127" i="26"/>
  <c r="Q127" i="26"/>
  <c r="O127" i="26"/>
  <c r="M127" i="26"/>
  <c r="S126" i="26"/>
  <c r="Q126" i="26"/>
  <c r="O126" i="26"/>
  <c r="M126" i="26"/>
  <c r="S125" i="26"/>
  <c r="Q125" i="26"/>
  <c r="O125" i="26"/>
  <c r="M125" i="26"/>
  <c r="S124" i="26"/>
  <c r="Q124" i="26"/>
  <c r="O124" i="26"/>
  <c r="M124" i="26"/>
  <c r="S123" i="26"/>
  <c r="Q123" i="26"/>
  <c r="O123" i="26"/>
  <c r="M123" i="26"/>
  <c r="S122" i="26"/>
  <c r="Q122" i="26"/>
  <c r="O122" i="26"/>
  <c r="M122" i="26"/>
  <c r="S121" i="26"/>
  <c r="Q121" i="26"/>
  <c r="O121" i="26"/>
  <c r="M121" i="26"/>
  <c r="S120" i="26"/>
  <c r="Q120" i="26"/>
  <c r="O120" i="26"/>
  <c r="M120" i="26"/>
  <c r="S119" i="26"/>
  <c r="Q119" i="26"/>
  <c r="O119" i="26"/>
  <c r="M119" i="26"/>
  <c r="S118" i="26"/>
  <c r="Q118" i="26"/>
  <c r="O118" i="26"/>
  <c r="M118" i="26"/>
  <c r="S117" i="26"/>
  <c r="Q117" i="26"/>
  <c r="O117" i="26"/>
  <c r="M117" i="26"/>
  <c r="S116" i="26"/>
  <c r="Q116" i="26"/>
  <c r="O116" i="26"/>
  <c r="M116" i="26"/>
  <c r="S115" i="26"/>
  <c r="Q115" i="26"/>
  <c r="O115" i="26"/>
  <c r="M115" i="26"/>
  <c r="S114" i="26"/>
  <c r="Q114" i="26"/>
  <c r="O114" i="26"/>
  <c r="M114" i="26"/>
  <c r="S113" i="26"/>
  <c r="Q113" i="26"/>
  <c r="O113" i="26"/>
  <c r="M113" i="26"/>
  <c r="S112" i="26"/>
  <c r="Q112" i="26"/>
  <c r="O112" i="26"/>
  <c r="M112" i="26"/>
  <c r="S111" i="26"/>
  <c r="Q111" i="26"/>
  <c r="O111" i="26"/>
  <c r="M111" i="26"/>
  <c r="S110" i="26"/>
  <c r="Q110" i="26"/>
  <c r="O110" i="26"/>
  <c r="M110" i="26"/>
  <c r="S109" i="26"/>
  <c r="Q109" i="26"/>
  <c r="O109" i="26"/>
  <c r="M109" i="26"/>
  <c r="S108" i="26"/>
  <c r="Q108" i="26"/>
  <c r="O108" i="26"/>
  <c r="M108" i="26"/>
  <c r="S107" i="26"/>
  <c r="Q107" i="26"/>
  <c r="O107" i="26"/>
  <c r="M107" i="26"/>
  <c r="S106" i="26"/>
  <c r="Q106" i="26"/>
  <c r="O106" i="26"/>
  <c r="M106" i="26"/>
  <c r="S105" i="26"/>
  <c r="Q105" i="26"/>
  <c r="O105" i="26"/>
  <c r="M105" i="26"/>
  <c r="S104" i="26"/>
  <c r="Q104" i="26"/>
  <c r="O104" i="26"/>
  <c r="M104" i="26"/>
  <c r="S103" i="26"/>
  <c r="Q103" i="26"/>
  <c r="O103" i="26"/>
  <c r="M103" i="26"/>
  <c r="S102" i="26"/>
  <c r="Q102" i="26"/>
  <c r="O102" i="26"/>
  <c r="M102" i="26"/>
  <c r="S101" i="26"/>
  <c r="Q101" i="26"/>
  <c r="O101" i="26"/>
  <c r="M101" i="26"/>
  <c r="S100" i="26"/>
  <c r="Q100" i="26"/>
  <c r="O100" i="26"/>
  <c r="M100" i="26"/>
  <c r="S99" i="26"/>
  <c r="Q99" i="26"/>
  <c r="O99" i="26"/>
  <c r="M99" i="26"/>
  <c r="S98" i="26"/>
  <c r="Q98" i="26"/>
  <c r="O98" i="26"/>
  <c r="M98" i="26"/>
  <c r="S97" i="26"/>
  <c r="Q97" i="26"/>
  <c r="O97" i="26"/>
  <c r="M97" i="26"/>
  <c r="S96" i="26"/>
  <c r="Q96" i="26"/>
  <c r="O96" i="26"/>
  <c r="M96" i="26"/>
  <c r="S95" i="26"/>
  <c r="Q95" i="26"/>
  <c r="O95" i="26"/>
  <c r="M95" i="26"/>
  <c r="S94" i="26"/>
  <c r="Q94" i="26"/>
  <c r="O94" i="26"/>
  <c r="M94" i="26"/>
  <c r="S93" i="26"/>
  <c r="Q93" i="26"/>
  <c r="O93" i="26"/>
  <c r="M93" i="26"/>
  <c r="S92" i="26"/>
  <c r="Q92" i="26"/>
  <c r="O92" i="26"/>
  <c r="M92" i="26"/>
  <c r="S91" i="26"/>
  <c r="Q91" i="26"/>
  <c r="O91" i="26"/>
  <c r="M91" i="26"/>
  <c r="S90" i="26"/>
  <c r="Q90" i="26"/>
  <c r="O90" i="26"/>
  <c r="M90" i="26"/>
  <c r="S89" i="26"/>
  <c r="Q89" i="26"/>
  <c r="O89" i="26"/>
  <c r="M89" i="26"/>
  <c r="S88" i="26"/>
  <c r="Q88" i="26"/>
  <c r="O88" i="26"/>
  <c r="M88" i="26"/>
  <c r="S87" i="26"/>
  <c r="Q87" i="26"/>
  <c r="O87" i="26"/>
  <c r="M87" i="26"/>
  <c r="S86" i="26"/>
  <c r="Q86" i="26"/>
  <c r="O86" i="26"/>
  <c r="M86" i="26"/>
  <c r="S85" i="26"/>
  <c r="Q85" i="26"/>
  <c r="O85" i="26"/>
  <c r="M85" i="26"/>
  <c r="S84" i="26"/>
  <c r="Q84" i="26"/>
  <c r="O84" i="26"/>
  <c r="M84" i="26"/>
  <c r="S83" i="26"/>
  <c r="Q83" i="26"/>
  <c r="O83" i="26"/>
  <c r="M83" i="26"/>
  <c r="S82" i="26"/>
  <c r="Q82" i="26"/>
  <c r="O82" i="26"/>
  <c r="M82" i="26"/>
  <c r="S81" i="26"/>
  <c r="Q81" i="26"/>
  <c r="O81" i="26"/>
  <c r="M81" i="26"/>
  <c r="S80" i="26"/>
  <c r="Q80" i="26"/>
  <c r="O80" i="26"/>
  <c r="M80" i="26"/>
  <c r="S79" i="26"/>
  <c r="Q79" i="26"/>
  <c r="O79" i="26"/>
  <c r="M79" i="26"/>
  <c r="S78" i="26"/>
  <c r="Q78" i="26"/>
  <c r="O78" i="26"/>
  <c r="M78" i="26"/>
  <c r="S77" i="26"/>
  <c r="Q77" i="26"/>
  <c r="O77" i="26"/>
  <c r="M77" i="26"/>
  <c r="S76" i="26"/>
  <c r="Q76" i="26"/>
  <c r="O76" i="26"/>
  <c r="M76" i="26"/>
  <c r="S75" i="26"/>
  <c r="Q75" i="26"/>
  <c r="O75" i="26"/>
  <c r="M75" i="26"/>
  <c r="S74" i="26"/>
  <c r="Q74" i="26"/>
  <c r="O74" i="26"/>
  <c r="M74" i="26"/>
  <c r="S73" i="26"/>
  <c r="Q73" i="26"/>
  <c r="O73" i="26"/>
  <c r="M73" i="26"/>
  <c r="S72" i="26"/>
  <c r="Q72" i="26"/>
  <c r="O72" i="26"/>
  <c r="M72" i="26"/>
  <c r="S71" i="26"/>
  <c r="Q71" i="26"/>
  <c r="O71" i="26"/>
  <c r="M71" i="26"/>
  <c r="S70" i="26"/>
  <c r="Q70" i="26"/>
  <c r="O70" i="26"/>
  <c r="M70" i="26"/>
  <c r="S69" i="26"/>
  <c r="Q69" i="26"/>
  <c r="O69" i="26"/>
  <c r="M69" i="26"/>
  <c r="S68" i="26"/>
  <c r="Q68" i="26"/>
  <c r="O68" i="26"/>
  <c r="M68" i="26"/>
  <c r="S67" i="26"/>
  <c r="Q67" i="26"/>
  <c r="O67" i="26"/>
  <c r="M67" i="26"/>
  <c r="S66" i="26"/>
  <c r="Q66" i="26"/>
  <c r="O66" i="26"/>
  <c r="M66" i="26"/>
  <c r="S65" i="26"/>
  <c r="Q65" i="26"/>
  <c r="O65" i="26"/>
  <c r="M65" i="26"/>
  <c r="S64" i="26"/>
  <c r="Q64" i="26"/>
  <c r="O64" i="26"/>
  <c r="M64" i="26"/>
  <c r="S63" i="26"/>
  <c r="Q63" i="26"/>
  <c r="O63" i="26"/>
  <c r="M63" i="26"/>
  <c r="S62" i="26"/>
  <c r="Q62" i="26"/>
  <c r="O62" i="26"/>
  <c r="M62" i="26"/>
  <c r="S61" i="26"/>
  <c r="Q61" i="26"/>
  <c r="O61" i="26"/>
  <c r="M61" i="26"/>
  <c r="S60" i="26"/>
  <c r="Q60" i="26"/>
  <c r="O60" i="26"/>
  <c r="M60" i="26"/>
  <c r="S59" i="26"/>
  <c r="Q59" i="26"/>
  <c r="O59" i="26"/>
  <c r="M59" i="26"/>
  <c r="S58" i="26"/>
  <c r="Q58" i="26"/>
  <c r="O58" i="26"/>
  <c r="M58" i="26"/>
  <c r="S57" i="26"/>
  <c r="Q57" i="26"/>
  <c r="O57" i="26"/>
  <c r="M57" i="26"/>
  <c r="S56" i="26"/>
  <c r="Q56" i="26"/>
  <c r="O56" i="26"/>
  <c r="M56" i="26"/>
  <c r="S55" i="26"/>
  <c r="Q55" i="26"/>
  <c r="O55" i="26"/>
  <c r="M55" i="26"/>
  <c r="S54" i="26"/>
  <c r="Q54" i="26"/>
  <c r="O54" i="26"/>
  <c r="M54" i="26"/>
  <c r="S53" i="26"/>
  <c r="Q53" i="26"/>
  <c r="O53" i="26"/>
  <c r="M53" i="26"/>
  <c r="S52" i="26"/>
  <c r="Q52" i="26"/>
  <c r="O52" i="26"/>
  <c r="M52" i="26"/>
  <c r="S51" i="26"/>
  <c r="Q51" i="26"/>
  <c r="O51" i="26"/>
  <c r="M51" i="26"/>
  <c r="S50" i="26"/>
  <c r="Q50" i="26"/>
  <c r="O50" i="26"/>
  <c r="M50" i="26"/>
  <c r="S49" i="26"/>
  <c r="Q49" i="26"/>
  <c r="O49" i="26"/>
  <c r="M49" i="26"/>
  <c r="S48" i="26"/>
  <c r="Q48" i="26"/>
  <c r="O48" i="26"/>
  <c r="M48" i="26"/>
  <c r="S47" i="26"/>
  <c r="Q47" i="26"/>
  <c r="O47" i="26"/>
  <c r="M47" i="26"/>
  <c r="S46" i="26"/>
  <c r="Q46" i="26"/>
  <c r="O46" i="26"/>
  <c r="M46" i="26"/>
  <c r="S45" i="26"/>
  <c r="Q45" i="26"/>
  <c r="O45" i="26"/>
  <c r="M45" i="26"/>
  <c r="S44" i="26"/>
  <c r="Q44" i="26"/>
  <c r="O44" i="26"/>
  <c r="M44" i="26"/>
  <c r="O50" i="30"/>
  <c r="N50" i="30"/>
  <c r="P51" i="30"/>
  <c r="P49" i="30"/>
  <c r="P50" i="30"/>
  <c r="P47" i="30"/>
  <c r="P46" i="30"/>
  <c r="P44" i="30"/>
  <c r="L43" i="28"/>
  <c r="L139" i="28"/>
  <c r="L138" i="28"/>
  <c r="L137" i="28"/>
  <c r="L136" i="28"/>
  <c r="L135" i="28"/>
  <c r="L134" i="28"/>
  <c r="L133" i="28"/>
  <c r="L132" i="28"/>
  <c r="L131" i="28"/>
  <c r="L130" i="28"/>
  <c r="L129" i="28"/>
  <c r="L128" i="28"/>
  <c r="L127" i="28"/>
  <c r="L126" i="28"/>
  <c r="L125" i="28"/>
  <c r="L124" i="28"/>
  <c r="L123" i="28"/>
  <c r="L122" i="28"/>
  <c r="L121" i="28"/>
  <c r="L120" i="28"/>
  <c r="L119" i="28"/>
  <c r="L118" i="28"/>
  <c r="L117" i="28"/>
  <c r="L116" i="28"/>
  <c r="L115" i="28"/>
  <c r="L114" i="28"/>
  <c r="L113" i="28"/>
  <c r="L112" i="28"/>
  <c r="L111" i="28"/>
  <c r="L110" i="28"/>
  <c r="L109" i="28"/>
  <c r="L108" i="28"/>
  <c r="L107" i="28"/>
  <c r="L106" i="28"/>
  <c r="L105" i="28"/>
  <c r="L104" i="28"/>
  <c r="L103" i="28"/>
  <c r="L102" i="28"/>
  <c r="L101" i="28"/>
  <c r="L100" i="28"/>
  <c r="L99" i="28"/>
  <c r="L98" i="28"/>
  <c r="L97" i="28"/>
  <c r="L96" i="28"/>
  <c r="L95" i="28"/>
  <c r="L94" i="28"/>
  <c r="L93" i="28"/>
  <c r="L92" i="28"/>
  <c r="L91" i="28"/>
  <c r="L90" i="28"/>
  <c r="L89" i="28"/>
  <c r="L88" i="28"/>
  <c r="L87" i="28"/>
  <c r="L86" i="28"/>
  <c r="L85" i="28"/>
  <c r="L84" i="28"/>
  <c r="L83" i="28"/>
  <c r="L82" i="28"/>
  <c r="L81" i="28"/>
  <c r="L80" i="28"/>
  <c r="L79" i="28"/>
  <c r="L78" i="28"/>
  <c r="L77" i="28"/>
  <c r="L76" i="28"/>
  <c r="L75" i="28"/>
  <c r="L74" i="28"/>
  <c r="L73" i="28"/>
  <c r="L72" i="28"/>
  <c r="L71" i="28"/>
  <c r="L70" i="28"/>
  <c r="L69" i="28"/>
  <c r="L68" i="28"/>
  <c r="L67" i="28"/>
  <c r="L66" i="28"/>
  <c r="L65" i="28"/>
  <c r="L64" i="28"/>
  <c r="L63" i="28"/>
  <c r="L62" i="28"/>
  <c r="L61" i="28"/>
  <c r="L60" i="28"/>
  <c r="L59" i="28"/>
  <c r="L58" i="28"/>
  <c r="L57" i="28"/>
  <c r="L56" i="28"/>
  <c r="L55" i="28"/>
  <c r="L54" i="28"/>
  <c r="L53" i="28"/>
  <c r="L52" i="28"/>
  <c r="L51" i="28"/>
  <c r="L50" i="28"/>
  <c r="L49" i="28"/>
  <c r="L48" i="28"/>
  <c r="L47" i="28"/>
  <c r="L46" i="28"/>
  <c r="L45" i="28"/>
  <c r="L44" i="28"/>
  <c r="L4" i="31"/>
  <c r="L5" i="31"/>
  <c r="L6" i="31"/>
  <c r="L7" i="31"/>
  <c r="L8" i="31"/>
  <c r="L9" i="31"/>
  <c r="L10" i="31"/>
  <c r="L11" i="31"/>
  <c r="L12" i="31"/>
  <c r="L13" i="31"/>
  <c r="L14" i="31"/>
  <c r="L15" i="31"/>
  <c r="L16" i="31"/>
  <c r="L17" i="31"/>
  <c r="L18" i="31"/>
  <c r="L19" i="31"/>
  <c r="L20" i="31"/>
  <c r="L21" i="31"/>
  <c r="L22" i="31"/>
  <c r="L23" i="31"/>
  <c r="L24" i="31"/>
  <c r="L25" i="31"/>
  <c r="L26" i="31"/>
  <c r="L27" i="31"/>
  <c r="L28" i="31"/>
  <c r="L29" i="31"/>
  <c r="L30" i="31"/>
  <c r="L31" i="31"/>
  <c r="L32" i="31"/>
  <c r="L33" i="31"/>
  <c r="L34" i="31"/>
  <c r="L35" i="31"/>
  <c r="L36" i="31"/>
  <c r="L37" i="31"/>
  <c r="L38" i="31"/>
  <c r="L39" i="31"/>
  <c r="L40" i="31"/>
  <c r="L41" i="31"/>
  <c r="L42" i="31"/>
  <c r="L43" i="31"/>
  <c r="L44" i="31"/>
  <c r="L45" i="31"/>
  <c r="L46" i="31"/>
  <c r="L47" i="31"/>
  <c r="L48" i="31"/>
  <c r="L49" i="31"/>
  <c r="L50" i="31"/>
  <c r="L51" i="31"/>
  <c r="L52" i="31"/>
  <c r="L53" i="31"/>
  <c r="L54" i="31"/>
  <c r="L55" i="31"/>
  <c r="L56" i="31"/>
  <c r="L57" i="31"/>
  <c r="L58" i="31"/>
  <c r="L59" i="31"/>
  <c r="L60" i="31"/>
  <c r="L61" i="31"/>
  <c r="L62" i="31"/>
  <c r="L63" i="31"/>
  <c r="L64" i="31"/>
  <c r="L65" i="31"/>
  <c r="L66" i="31"/>
  <c r="L67" i="31"/>
  <c r="L68" i="31"/>
  <c r="L69" i="31"/>
  <c r="L70" i="31"/>
  <c r="L71" i="31"/>
  <c r="L72" i="31"/>
  <c r="L73" i="31"/>
  <c r="L74" i="31"/>
  <c r="L75" i="31"/>
  <c r="L76" i="31"/>
  <c r="L77" i="31"/>
  <c r="L78" i="31"/>
  <c r="L79" i="31"/>
  <c r="L80" i="31"/>
  <c r="L81" i="31"/>
  <c r="L82" i="31"/>
  <c r="L83" i="31"/>
  <c r="L84" i="31"/>
  <c r="L85" i="31"/>
  <c r="L86" i="31"/>
  <c r="L87" i="31"/>
  <c r="L88" i="31"/>
  <c r="L89" i="31"/>
  <c r="L90" i="31"/>
  <c r="L91" i="31"/>
  <c r="L92" i="31"/>
  <c r="L93" i="31"/>
  <c r="L94" i="31"/>
  <c r="L95" i="31"/>
  <c r="L96" i="31"/>
  <c r="L97" i="31"/>
  <c r="L98" i="31"/>
  <c r="L99" i="31"/>
  <c r="L100" i="31"/>
  <c r="L101" i="31"/>
  <c r="K4" i="31"/>
  <c r="K5" i="31"/>
  <c r="K6" i="31"/>
  <c r="K7" i="31"/>
  <c r="K8" i="31"/>
  <c r="K9" i="31"/>
  <c r="K10" i="31"/>
  <c r="K11" i="31"/>
  <c r="K12" i="31"/>
  <c r="K13" i="31"/>
  <c r="K14" i="31"/>
  <c r="K15" i="31"/>
  <c r="K16" i="31"/>
  <c r="K17" i="31"/>
  <c r="K18" i="31"/>
  <c r="K19" i="31"/>
  <c r="K20" i="31"/>
  <c r="K21" i="31"/>
  <c r="K22" i="31"/>
  <c r="K23" i="31"/>
  <c r="K24" i="31"/>
  <c r="K25" i="31"/>
  <c r="K26" i="31"/>
  <c r="K27" i="31"/>
  <c r="K28"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L3" i="31"/>
  <c r="K3" i="31"/>
  <c r="J4" i="31"/>
  <c r="J5" i="31"/>
  <c r="J6" i="31"/>
  <c r="J7" i="31"/>
  <c r="J8" i="31"/>
  <c r="J9" i="31"/>
  <c r="J10" i="31"/>
  <c r="J11" i="31"/>
  <c r="J12" i="31"/>
  <c r="J13" i="31"/>
  <c r="J14" i="31"/>
  <c r="J15" i="31"/>
  <c r="J16" i="31"/>
  <c r="J17" i="31"/>
  <c r="J18" i="31"/>
  <c r="J19" i="31"/>
  <c r="J20" i="31"/>
  <c r="J21" i="31"/>
  <c r="J22" i="31"/>
  <c r="J23" i="31"/>
  <c r="J24" i="31"/>
  <c r="J25" i="31"/>
  <c r="J26" i="31"/>
  <c r="J27" i="31"/>
  <c r="J28" i="31"/>
  <c r="J29" i="31"/>
  <c r="J30" i="31"/>
  <c r="J31" i="31"/>
  <c r="J32" i="31"/>
  <c r="J33" i="31"/>
  <c r="J34" i="31"/>
  <c r="J35" i="31"/>
  <c r="J36" i="31"/>
  <c r="J37" i="31"/>
  <c r="J38" i="31"/>
  <c r="J39" i="31"/>
  <c r="J40" i="31"/>
  <c r="J41" i="31"/>
  <c r="J42" i="31"/>
  <c r="J43" i="31"/>
  <c r="J44" i="31"/>
  <c r="J45" i="31"/>
  <c r="J46" i="31"/>
  <c r="J47" i="31"/>
  <c r="J48" i="31"/>
  <c r="J49" i="31"/>
  <c r="J50" i="31"/>
  <c r="J51" i="31"/>
  <c r="J52" i="31"/>
  <c r="J53" i="31"/>
  <c r="J54" i="31"/>
  <c r="J55" i="31"/>
  <c r="J56" i="31"/>
  <c r="J57" i="31"/>
  <c r="J58" i="31"/>
  <c r="J59" i="31"/>
  <c r="J60" i="31"/>
  <c r="J61" i="31"/>
  <c r="J62" i="31"/>
  <c r="J63" i="31"/>
  <c r="J64" i="31"/>
  <c r="J65" i="31"/>
  <c r="J66" i="31"/>
  <c r="J67" i="31"/>
  <c r="J68" i="31"/>
  <c r="J69" i="31"/>
  <c r="J70" i="31"/>
  <c r="J71" i="31"/>
  <c r="J72" i="31"/>
  <c r="J73" i="31"/>
  <c r="J74" i="31"/>
  <c r="J75" i="31"/>
  <c r="J76" i="31"/>
  <c r="J77" i="31"/>
  <c r="J78" i="31"/>
  <c r="J79" i="31"/>
  <c r="J80" i="31"/>
  <c r="J81" i="31"/>
  <c r="J82" i="31"/>
  <c r="J83" i="31"/>
  <c r="J84" i="31"/>
  <c r="J85" i="31"/>
  <c r="J86" i="31"/>
  <c r="J87" i="31"/>
  <c r="J88" i="31"/>
  <c r="J89" i="31"/>
  <c r="M89" i="31" s="1"/>
  <c r="J90" i="31"/>
  <c r="J91" i="31"/>
  <c r="J92" i="31"/>
  <c r="J93" i="31"/>
  <c r="J94" i="31"/>
  <c r="J95" i="31"/>
  <c r="J96" i="31"/>
  <c r="J97" i="31"/>
  <c r="J98" i="31"/>
  <c r="J99" i="31"/>
  <c r="J100" i="31"/>
  <c r="J101" i="31"/>
  <c r="J3" i="31"/>
  <c r="I4" i="31"/>
  <c r="I5" i="31"/>
  <c r="I6" i="31"/>
  <c r="I7" i="31"/>
  <c r="I8" i="31"/>
  <c r="I9" i="31"/>
  <c r="I10" i="31"/>
  <c r="I11" i="31"/>
  <c r="I12" i="31"/>
  <c r="I13" i="31"/>
  <c r="I14" i="31"/>
  <c r="I15" i="31"/>
  <c r="I16" i="31"/>
  <c r="I17" i="31"/>
  <c r="I18" i="31"/>
  <c r="I19" i="31"/>
  <c r="I20" i="31"/>
  <c r="I21" i="31"/>
  <c r="I22" i="31"/>
  <c r="I23" i="31"/>
  <c r="I24" i="31"/>
  <c r="I25" i="31"/>
  <c r="I26" i="31"/>
  <c r="M26" i="31" s="1"/>
  <c r="I27" i="31"/>
  <c r="I28"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3" i="31"/>
  <c r="P40" i="30"/>
  <c r="O40" i="30"/>
  <c r="N40" i="30"/>
  <c r="M40" i="30"/>
  <c r="L40" i="30"/>
  <c r="K40" i="30"/>
  <c r="J40" i="30"/>
  <c r="I40" i="30"/>
  <c r="P39" i="30"/>
  <c r="O39" i="30"/>
  <c r="N39" i="30"/>
  <c r="M39" i="30"/>
  <c r="L39" i="30"/>
  <c r="K39" i="30"/>
  <c r="I39" i="30"/>
  <c r="H40" i="30"/>
  <c r="H39" i="30"/>
  <c r="P38" i="30"/>
  <c r="O38" i="30"/>
  <c r="N38" i="30"/>
  <c r="M38" i="30"/>
  <c r="L38" i="30"/>
  <c r="K38" i="30"/>
  <c r="J38" i="30"/>
  <c r="J39" i="30"/>
  <c r="I38" i="30"/>
  <c r="H38" i="30"/>
  <c r="H139" i="4"/>
  <c r="H138" i="4"/>
  <c r="H137" i="4"/>
  <c r="H136" i="4"/>
  <c r="H135" i="4"/>
  <c r="H134" i="4"/>
  <c r="H133" i="4"/>
  <c r="H132" i="4"/>
  <c r="H131" i="4"/>
  <c r="H130" i="4"/>
  <c r="H129" i="4"/>
  <c r="H128" i="4"/>
  <c r="H127" i="4"/>
  <c r="H126" i="4"/>
  <c r="H125" i="4"/>
  <c r="H124" i="4"/>
  <c r="H123" i="4"/>
  <c r="H122" i="4"/>
  <c r="H121" i="4"/>
  <c r="H120" i="4"/>
  <c r="H119" i="4"/>
  <c r="H118" i="4"/>
  <c r="H117" i="4"/>
  <c r="H116" i="4"/>
  <c r="H115" i="4"/>
  <c r="H114" i="4"/>
  <c r="H113" i="4"/>
  <c r="H112" i="4"/>
  <c r="H111" i="4"/>
  <c r="H110" i="4"/>
  <c r="H109" i="4"/>
  <c r="H108" i="4"/>
  <c r="H107" i="4"/>
  <c r="H106" i="4"/>
  <c r="H105" i="4"/>
  <c r="H104" i="4"/>
  <c r="H103" i="4"/>
  <c r="H102" i="4"/>
  <c r="H101" i="4"/>
  <c r="H100" i="4"/>
  <c r="H99" i="4"/>
  <c r="H98" i="4"/>
  <c r="H97" i="4"/>
  <c r="H96" i="4"/>
  <c r="H95" i="4"/>
  <c r="H94" i="4"/>
  <c r="H93" i="4"/>
  <c r="H92" i="4"/>
  <c r="H91" i="4"/>
  <c r="H90" i="4"/>
  <c r="H89" i="4"/>
  <c r="H88" i="4"/>
  <c r="H87" i="4"/>
  <c r="H86" i="4"/>
  <c r="H85" i="4"/>
  <c r="H84" i="4"/>
  <c r="H83" i="4"/>
  <c r="H8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139" i="10"/>
  <c r="H138" i="10"/>
  <c r="H137" i="10"/>
  <c r="H136" i="10"/>
  <c r="H135" i="10"/>
  <c r="H134" i="10"/>
  <c r="H133" i="10"/>
  <c r="H132" i="10"/>
  <c r="H131" i="10"/>
  <c r="H130" i="10"/>
  <c r="H129" i="10"/>
  <c r="H128" i="10"/>
  <c r="H127" i="10"/>
  <c r="H126" i="10"/>
  <c r="H125" i="10"/>
  <c r="H124" i="10"/>
  <c r="H123" i="10"/>
  <c r="H122" i="10"/>
  <c r="H121" i="10"/>
  <c r="H120" i="10"/>
  <c r="H119" i="10"/>
  <c r="H118" i="10"/>
  <c r="H117" i="10"/>
  <c r="H116" i="10"/>
  <c r="H115" i="10"/>
  <c r="H114" i="10"/>
  <c r="H113" i="10"/>
  <c r="H112" i="10"/>
  <c r="H111" i="10"/>
  <c r="H110" i="10"/>
  <c r="H109" i="10"/>
  <c r="H108" i="10"/>
  <c r="H107" i="10"/>
  <c r="H106" i="10"/>
  <c r="H105" i="10"/>
  <c r="H104" i="10"/>
  <c r="H103" i="10"/>
  <c r="H102" i="10"/>
  <c r="H101" i="10"/>
  <c r="H100" i="10"/>
  <c r="H99" i="10"/>
  <c r="H98" i="10"/>
  <c r="H97" i="10"/>
  <c r="H96" i="10"/>
  <c r="H95" i="10"/>
  <c r="H94" i="10"/>
  <c r="H93" i="10"/>
  <c r="H92" i="10"/>
  <c r="H91" i="10"/>
  <c r="H90" i="10"/>
  <c r="H89" i="10"/>
  <c r="H88" i="10"/>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c r="H53" i="10"/>
  <c r="H52" i="10"/>
  <c r="H51" i="10"/>
  <c r="H50" i="10"/>
  <c r="H49" i="10"/>
  <c r="H48" i="10"/>
  <c r="H47" i="10"/>
  <c r="H46" i="10"/>
  <c r="H45" i="10"/>
  <c r="H44" i="10"/>
  <c r="H139" i="9"/>
  <c r="H138" i="9"/>
  <c r="H137" i="9"/>
  <c r="H136" i="9"/>
  <c r="H135" i="9"/>
  <c r="H134" i="9"/>
  <c r="H133" i="9"/>
  <c r="H132" i="9"/>
  <c r="H131" i="9"/>
  <c r="H130" i="9"/>
  <c r="H129" i="9"/>
  <c r="H128" i="9"/>
  <c r="H127" i="9"/>
  <c r="H126" i="9"/>
  <c r="H125" i="9"/>
  <c r="H124" i="9"/>
  <c r="H123" i="9"/>
  <c r="H122" i="9"/>
  <c r="H121" i="9"/>
  <c r="H120" i="9"/>
  <c r="H119" i="9"/>
  <c r="H118" i="9"/>
  <c r="H117" i="9"/>
  <c r="H116" i="9"/>
  <c r="H115" i="9"/>
  <c r="H114" i="9"/>
  <c r="H113" i="9"/>
  <c r="H112" i="9"/>
  <c r="H111" i="9"/>
  <c r="H110" i="9"/>
  <c r="H109" i="9"/>
  <c r="H108" i="9"/>
  <c r="H107" i="9"/>
  <c r="H106" i="9"/>
  <c r="H105" i="9"/>
  <c r="H104" i="9"/>
  <c r="H103" i="9"/>
  <c r="H102" i="9"/>
  <c r="H101" i="9"/>
  <c r="H100" i="9"/>
  <c r="H99" i="9"/>
  <c r="H98" i="9"/>
  <c r="H97" i="9"/>
  <c r="H96" i="9"/>
  <c r="H95" i="9"/>
  <c r="H94" i="9"/>
  <c r="H93" i="9"/>
  <c r="H92" i="9"/>
  <c r="H91" i="9"/>
  <c r="H90" i="9"/>
  <c r="H89" i="9"/>
  <c r="H88" i="9"/>
  <c r="H87" i="9"/>
  <c r="H86" i="9"/>
  <c r="H85" i="9"/>
  <c r="H84" i="9"/>
  <c r="H83" i="9"/>
  <c r="H82" i="9"/>
  <c r="H81" i="9"/>
  <c r="H80" i="9"/>
  <c r="H79" i="9"/>
  <c r="H78" i="9"/>
  <c r="H77" i="9"/>
  <c r="H76" i="9"/>
  <c r="H75" i="9"/>
  <c r="H74" i="9"/>
  <c r="H73" i="9"/>
  <c r="H72" i="9"/>
  <c r="H71" i="9"/>
  <c r="H70" i="9"/>
  <c r="H69" i="9"/>
  <c r="H68" i="9"/>
  <c r="H67" i="9"/>
  <c r="H66" i="9"/>
  <c r="H65" i="9"/>
  <c r="H64" i="9"/>
  <c r="H63" i="9"/>
  <c r="H62" i="9"/>
  <c r="H61" i="9"/>
  <c r="H60" i="9"/>
  <c r="H59" i="9"/>
  <c r="H58" i="9"/>
  <c r="H57" i="9"/>
  <c r="H56" i="9"/>
  <c r="H55" i="9"/>
  <c r="H54" i="9"/>
  <c r="H53" i="9"/>
  <c r="H52" i="9"/>
  <c r="H51" i="9"/>
  <c r="H50" i="9"/>
  <c r="H49" i="9"/>
  <c r="H48" i="9"/>
  <c r="H47" i="9"/>
  <c r="H46" i="9"/>
  <c r="H45" i="9"/>
  <c r="H44" i="9"/>
  <c r="H139" i="15"/>
  <c r="H138" i="15"/>
  <c r="H137" i="15"/>
  <c r="H136" i="15"/>
  <c r="H135" i="15"/>
  <c r="H134" i="15"/>
  <c r="H133" i="15"/>
  <c r="H132" i="15"/>
  <c r="H131" i="15"/>
  <c r="H130" i="15"/>
  <c r="H129" i="15"/>
  <c r="H128" i="15"/>
  <c r="H127" i="15"/>
  <c r="H126" i="15"/>
  <c r="H125" i="15"/>
  <c r="H124" i="15"/>
  <c r="H123" i="15"/>
  <c r="H122" i="15"/>
  <c r="H121" i="15"/>
  <c r="H120" i="15"/>
  <c r="H119" i="15"/>
  <c r="H118" i="15"/>
  <c r="H117" i="15"/>
  <c r="H116" i="15"/>
  <c r="H115" i="15"/>
  <c r="H114" i="15"/>
  <c r="H113" i="15"/>
  <c r="H112" i="15"/>
  <c r="H111" i="15"/>
  <c r="H110" i="15"/>
  <c r="H109" i="15"/>
  <c r="H108" i="15"/>
  <c r="H107" i="15"/>
  <c r="H106" i="15"/>
  <c r="H105" i="15"/>
  <c r="H104" i="15"/>
  <c r="H103" i="15"/>
  <c r="H102" i="15"/>
  <c r="H101" i="15"/>
  <c r="H100" i="15"/>
  <c r="H99" i="15"/>
  <c r="H98" i="15"/>
  <c r="H97" i="15"/>
  <c r="H96" i="15"/>
  <c r="H95" i="15"/>
  <c r="H94" i="15"/>
  <c r="H93" i="15"/>
  <c r="H92" i="15"/>
  <c r="H91" i="15"/>
  <c r="H90" i="15"/>
  <c r="H89" i="15"/>
  <c r="H88" i="15"/>
  <c r="H87" i="15"/>
  <c r="H86" i="15"/>
  <c r="H85" i="15"/>
  <c r="H84" i="15"/>
  <c r="H83" i="15"/>
  <c r="H82" i="15"/>
  <c r="H81" i="15"/>
  <c r="H80" i="15"/>
  <c r="H79" i="15"/>
  <c r="H78" i="15"/>
  <c r="H77" i="15"/>
  <c r="H7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E45" i="16"/>
  <c r="E46" i="16"/>
  <c r="E47" i="16"/>
  <c r="E48" i="16"/>
  <c r="E49" i="16"/>
  <c r="E50" i="16"/>
  <c r="E51" i="16"/>
  <c r="E52" i="16"/>
  <c r="E53" i="16"/>
  <c r="E54" i="16"/>
  <c r="E55" i="16"/>
  <c r="E56" i="16"/>
  <c r="E57" i="16"/>
  <c r="E58" i="16"/>
  <c r="E59" i="16"/>
  <c r="E60" i="16"/>
  <c r="E61" i="16"/>
  <c r="E62" i="16"/>
  <c r="E63" i="16"/>
  <c r="E64" i="16"/>
  <c r="E65" i="16"/>
  <c r="E66" i="16"/>
  <c r="E67" i="16"/>
  <c r="E68" i="16"/>
  <c r="E69" i="16"/>
  <c r="E70" i="16"/>
  <c r="E71" i="16"/>
  <c r="E72" i="16"/>
  <c r="E73" i="16"/>
  <c r="E74" i="16"/>
  <c r="E75" i="16"/>
  <c r="E76" i="16"/>
  <c r="E77" i="16"/>
  <c r="E78" i="16"/>
  <c r="E79" i="16"/>
  <c r="E80" i="16"/>
  <c r="E81" i="16"/>
  <c r="E82" i="16"/>
  <c r="E83" i="16"/>
  <c r="E84" i="16"/>
  <c r="E85" i="16"/>
  <c r="E86" i="16"/>
  <c r="E87" i="16"/>
  <c r="E88" i="16"/>
  <c r="E89" i="16"/>
  <c r="E90" i="16"/>
  <c r="E91" i="16"/>
  <c r="E92" i="16"/>
  <c r="E93" i="16"/>
  <c r="E94" i="16"/>
  <c r="E95" i="16"/>
  <c r="E96" i="16"/>
  <c r="E97" i="16"/>
  <c r="E98" i="16"/>
  <c r="E99" i="16"/>
  <c r="E100" i="16"/>
  <c r="E101" i="16"/>
  <c r="E102" i="16"/>
  <c r="E103" i="16"/>
  <c r="E104" i="16"/>
  <c r="E105" i="16"/>
  <c r="E106" i="16"/>
  <c r="E107" i="16"/>
  <c r="E108" i="16"/>
  <c r="E109" i="16"/>
  <c r="E110" i="16"/>
  <c r="E111" i="16"/>
  <c r="E112" i="16"/>
  <c r="E113" i="16"/>
  <c r="E114" i="16"/>
  <c r="E115" i="16"/>
  <c r="E116" i="16"/>
  <c r="E117" i="16"/>
  <c r="E118" i="16"/>
  <c r="E119" i="16"/>
  <c r="E120" i="16"/>
  <c r="E121" i="16"/>
  <c r="E122" i="16"/>
  <c r="E123" i="16"/>
  <c r="E124" i="16"/>
  <c r="E125" i="16"/>
  <c r="E126" i="16"/>
  <c r="E127" i="16"/>
  <c r="E128" i="16"/>
  <c r="E129" i="16"/>
  <c r="E130" i="16"/>
  <c r="E131" i="16"/>
  <c r="E132" i="16"/>
  <c r="E133" i="16"/>
  <c r="E134" i="16"/>
  <c r="E135" i="16"/>
  <c r="E136" i="16"/>
  <c r="E137" i="16"/>
  <c r="E138" i="16"/>
  <c r="E139" i="16"/>
  <c r="E44" i="1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E112"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44" i="26"/>
  <c r="P35" i="30"/>
  <c r="O35" i="30"/>
  <c r="N35" i="30"/>
  <c r="M35" i="30"/>
  <c r="L35" i="30"/>
  <c r="K35" i="30"/>
  <c r="J35" i="30"/>
  <c r="I35" i="30"/>
  <c r="H35" i="30"/>
  <c r="E139" i="28"/>
  <c r="E138" i="28"/>
  <c r="E137" i="28"/>
  <c r="E136" i="28"/>
  <c r="E135" i="28"/>
  <c r="E134" i="28"/>
  <c r="E133" i="28"/>
  <c r="E132" i="28"/>
  <c r="E131" i="28"/>
  <c r="E130" i="28"/>
  <c r="E129" i="28"/>
  <c r="E128" i="28"/>
  <c r="E127" i="28"/>
  <c r="E126" i="28"/>
  <c r="E125" i="28"/>
  <c r="E124" i="28"/>
  <c r="E123" i="28"/>
  <c r="E122" i="28"/>
  <c r="E121" i="28"/>
  <c r="E120" i="28"/>
  <c r="E119" i="28"/>
  <c r="E118" i="28"/>
  <c r="E117" i="28"/>
  <c r="E116" i="28"/>
  <c r="E115" i="28"/>
  <c r="E114" i="28"/>
  <c r="E113" i="28"/>
  <c r="E112" i="28"/>
  <c r="E111" i="28"/>
  <c r="E110" i="28"/>
  <c r="E109" i="28"/>
  <c r="E108" i="28"/>
  <c r="E107" i="28"/>
  <c r="E106" i="28"/>
  <c r="E105" i="28"/>
  <c r="E104" i="28"/>
  <c r="E103" i="28"/>
  <c r="E102" i="28"/>
  <c r="E101" i="28"/>
  <c r="E100" i="28"/>
  <c r="E99" i="28"/>
  <c r="E98" i="28"/>
  <c r="E97" i="28"/>
  <c r="E96" i="28"/>
  <c r="E95" i="28"/>
  <c r="E94" i="28"/>
  <c r="E93" i="28"/>
  <c r="E92" i="28"/>
  <c r="E91" i="28"/>
  <c r="E90" i="28"/>
  <c r="E89" i="28"/>
  <c r="E88" i="28"/>
  <c r="E87" i="28"/>
  <c r="E86" i="28"/>
  <c r="E85" i="28"/>
  <c r="E84" i="28"/>
  <c r="E83" i="28"/>
  <c r="E82" i="28"/>
  <c r="E81" i="28"/>
  <c r="E80" i="28"/>
  <c r="E79" i="28"/>
  <c r="E78" i="28"/>
  <c r="E77" i="28"/>
  <c r="E76" i="28"/>
  <c r="E75" i="28"/>
  <c r="E74" i="28"/>
  <c r="E73" i="28"/>
  <c r="E72" i="28"/>
  <c r="E71" i="28"/>
  <c r="E70" i="28"/>
  <c r="E69" i="28"/>
  <c r="E68" i="28"/>
  <c r="E67" i="28"/>
  <c r="E66" i="28"/>
  <c r="E65" i="28"/>
  <c r="E64" i="28"/>
  <c r="E63" i="28"/>
  <c r="E62" i="28"/>
  <c r="E61" i="28"/>
  <c r="E60" i="28"/>
  <c r="E59" i="28"/>
  <c r="E58" i="28"/>
  <c r="E57" i="28"/>
  <c r="E56" i="28"/>
  <c r="E55" i="28"/>
  <c r="E54" i="28"/>
  <c r="E53" i="28"/>
  <c r="E52" i="28"/>
  <c r="E51" i="28"/>
  <c r="E50" i="28"/>
  <c r="E49" i="28"/>
  <c r="E48" i="28"/>
  <c r="E47" i="28"/>
  <c r="E46" i="28"/>
  <c r="E45" i="28"/>
  <c r="E44" i="28"/>
  <c r="P23" i="30"/>
  <c r="O23" i="30"/>
  <c r="N23" i="30"/>
  <c r="M23" i="30"/>
  <c r="L23" i="30"/>
  <c r="K23" i="30"/>
  <c r="J23" i="30"/>
  <c r="I23" i="30"/>
  <c r="H23" i="30"/>
  <c r="G23" i="30"/>
  <c r="P10" i="30"/>
  <c r="O10" i="30"/>
  <c r="N10" i="30"/>
  <c r="M10" i="30"/>
  <c r="L10" i="30"/>
  <c r="K10" i="30"/>
  <c r="J10" i="30"/>
  <c r="I10" i="30"/>
  <c r="H10" i="30"/>
  <c r="G10" i="30"/>
  <c r="P36" i="30"/>
  <c r="O36" i="30"/>
  <c r="N36" i="30"/>
  <c r="M36" i="30"/>
  <c r="L36" i="30"/>
  <c r="K36" i="30"/>
  <c r="J36" i="30"/>
  <c r="I36" i="30"/>
  <c r="H36" i="30"/>
  <c r="P33" i="30"/>
  <c r="O33" i="30"/>
  <c r="N33" i="30"/>
  <c r="M33" i="30"/>
  <c r="L33" i="30"/>
  <c r="K33" i="30"/>
  <c r="J33" i="30"/>
  <c r="I33" i="30"/>
  <c r="H33" i="30"/>
  <c r="G33" i="30"/>
  <c r="F31" i="30"/>
  <c r="G31" i="30"/>
  <c r="H31" i="30"/>
  <c r="I31" i="30"/>
  <c r="J31" i="30"/>
  <c r="K31" i="30"/>
  <c r="L31" i="30"/>
  <c r="M31" i="30"/>
  <c r="N31" i="30"/>
  <c r="O31" i="30"/>
  <c r="P31" i="30"/>
  <c r="E31" i="30"/>
  <c r="P28" i="30"/>
  <c r="O28" i="30"/>
  <c r="N28" i="30"/>
  <c r="M28" i="30"/>
  <c r="L28" i="30"/>
  <c r="K28" i="30"/>
  <c r="J28" i="30"/>
  <c r="I28" i="30"/>
  <c r="H28" i="30"/>
  <c r="P16" i="30"/>
  <c r="O16" i="30"/>
  <c r="N16" i="30"/>
  <c r="M16" i="30"/>
  <c r="L16" i="30"/>
  <c r="K16" i="30"/>
  <c r="J16" i="30"/>
  <c r="I16" i="30"/>
  <c r="H16" i="30"/>
  <c r="O26" i="30"/>
  <c r="N26" i="30"/>
  <c r="M26" i="30"/>
  <c r="L26" i="30"/>
  <c r="K26" i="30"/>
  <c r="J26" i="30"/>
  <c r="I26" i="30"/>
  <c r="H26" i="30"/>
  <c r="P26" i="30"/>
  <c r="H24" i="30"/>
  <c r="I24" i="30"/>
  <c r="J24" i="30"/>
  <c r="K24" i="30"/>
  <c r="L24" i="30"/>
  <c r="M24" i="30"/>
  <c r="N24" i="30"/>
  <c r="O24" i="30"/>
  <c r="P24" i="30"/>
  <c r="G14" i="30"/>
  <c r="H14" i="30"/>
  <c r="I14" i="30"/>
  <c r="J14" i="30"/>
  <c r="K14" i="30"/>
  <c r="L14" i="30"/>
  <c r="M14" i="30"/>
  <c r="N14" i="30"/>
  <c r="P14" i="30"/>
  <c r="O14" i="30"/>
  <c r="K27" i="30"/>
  <c r="O27" i="30"/>
  <c r="P21" i="30"/>
  <c r="P27" i="30"/>
  <c r="O21" i="30"/>
  <c r="N21" i="30"/>
  <c r="N27" i="30"/>
  <c r="M21" i="30"/>
  <c r="M27" i="30"/>
  <c r="L21" i="30"/>
  <c r="L27" i="30"/>
  <c r="K21" i="30"/>
  <c r="J21" i="30"/>
  <c r="J27" i="30"/>
  <c r="I21" i="30"/>
  <c r="I27" i="30"/>
  <c r="H21" i="30"/>
  <c r="H27" i="30"/>
  <c r="G21" i="30"/>
  <c r="E19" i="30"/>
  <c r="F19" i="30"/>
  <c r="G19" i="30"/>
  <c r="H19" i="30"/>
  <c r="I19" i="30"/>
  <c r="J19" i="30"/>
  <c r="K19" i="30"/>
  <c r="L19" i="30"/>
  <c r="M19" i="30"/>
  <c r="N19" i="30"/>
  <c r="O19" i="30"/>
  <c r="P19" i="30"/>
  <c r="P11" i="30"/>
  <c r="O11" i="30"/>
  <c r="N11" i="30"/>
  <c r="M11" i="30"/>
  <c r="L11" i="30"/>
  <c r="K11" i="30"/>
  <c r="J11" i="30"/>
  <c r="I11" i="30"/>
  <c r="H11" i="30"/>
  <c r="G11" i="30"/>
  <c r="F11" i="30"/>
  <c r="E11" i="30"/>
  <c r="D11" i="30"/>
  <c r="F10" i="30"/>
  <c r="E10" i="30"/>
  <c r="D10" i="30"/>
  <c r="P7" i="30"/>
  <c r="P15" i="30"/>
  <c r="O7" i="30"/>
  <c r="O15" i="30"/>
  <c r="N7" i="30"/>
  <c r="N15" i="30"/>
  <c r="M7" i="30"/>
  <c r="M15" i="30"/>
  <c r="L7" i="30"/>
  <c r="L15" i="30"/>
  <c r="K7" i="30"/>
  <c r="K15" i="30"/>
  <c r="J7" i="30"/>
  <c r="J15" i="30"/>
  <c r="I7" i="30"/>
  <c r="I15" i="30"/>
  <c r="H7" i="30"/>
  <c r="H15" i="30"/>
  <c r="G7" i="30"/>
  <c r="F7" i="30"/>
  <c r="E7" i="30"/>
  <c r="D7" i="30"/>
  <c r="F4" i="30"/>
  <c r="G4" i="30"/>
  <c r="H4" i="30"/>
  <c r="I4" i="30"/>
  <c r="J4" i="30"/>
  <c r="K4" i="30"/>
  <c r="L4" i="30"/>
  <c r="M4" i="30"/>
  <c r="N4" i="30"/>
  <c r="O4" i="30"/>
  <c r="P4" i="30"/>
  <c r="E4" i="30"/>
  <c r="DF157" i="13"/>
  <c r="DF156" i="13"/>
  <c r="DF155" i="13"/>
  <c r="DF154" i="13"/>
  <c r="DF153" i="13"/>
  <c r="DF152" i="13"/>
  <c r="DF151" i="13"/>
  <c r="DF150" i="13"/>
  <c r="DF149" i="13"/>
  <c r="DF148" i="13"/>
  <c r="DF147" i="13"/>
  <c r="DF146" i="13"/>
  <c r="DF145" i="13"/>
  <c r="DF144" i="13"/>
  <c r="DF143" i="13"/>
  <c r="DF142" i="13"/>
  <c r="DF141" i="13"/>
  <c r="DF140" i="13"/>
  <c r="DF139" i="13"/>
  <c r="DF138" i="13"/>
  <c r="DF137" i="13"/>
  <c r="DF136" i="13"/>
  <c r="DF135" i="13"/>
  <c r="DF134" i="13"/>
  <c r="DF133" i="13"/>
  <c r="DF132" i="13"/>
  <c r="DF131" i="13"/>
  <c r="DF130" i="13"/>
  <c r="DF129" i="13"/>
  <c r="DF128" i="13"/>
  <c r="DF127" i="13"/>
  <c r="DF126" i="13"/>
  <c r="DF125" i="13"/>
  <c r="DF124" i="13"/>
  <c r="DF123" i="13"/>
  <c r="DF122" i="13"/>
  <c r="DF121" i="13"/>
  <c r="DF120" i="13"/>
  <c r="DF119" i="13"/>
  <c r="DF118" i="13"/>
  <c r="DF117" i="13"/>
  <c r="DF116" i="13"/>
  <c r="DF115" i="13"/>
  <c r="DF114" i="13"/>
  <c r="DF113" i="13"/>
  <c r="DF112" i="13"/>
  <c r="DF111" i="13"/>
  <c r="DF110" i="13"/>
  <c r="DF109" i="13"/>
  <c r="DF108" i="13"/>
  <c r="DF107" i="13"/>
  <c r="DF106" i="13"/>
  <c r="DF105" i="13"/>
  <c r="DF104" i="13"/>
  <c r="DF103" i="13"/>
  <c r="DF102" i="13"/>
  <c r="DF101" i="13"/>
  <c r="DF100" i="13"/>
  <c r="DF99" i="13"/>
  <c r="DF98" i="13"/>
  <c r="DF97" i="13"/>
  <c r="DF96" i="13"/>
  <c r="DF95" i="13"/>
  <c r="DF94" i="13"/>
  <c r="DF93" i="13"/>
  <c r="DF92" i="13"/>
  <c r="DF91" i="13"/>
  <c r="DF90" i="13"/>
  <c r="DF89" i="13"/>
  <c r="DF88" i="13"/>
  <c r="DF87" i="13"/>
  <c r="DF86" i="13"/>
  <c r="DF85" i="13"/>
  <c r="DF84" i="13"/>
  <c r="DF83" i="13"/>
  <c r="DF82" i="13"/>
  <c r="DF81" i="13"/>
  <c r="DF80" i="13"/>
  <c r="DF79" i="13"/>
  <c r="DF78" i="13"/>
  <c r="DF77" i="13"/>
  <c r="DF76" i="13"/>
  <c r="DF75" i="13"/>
  <c r="DF74" i="13"/>
  <c r="DF73" i="13"/>
  <c r="DF72" i="13"/>
  <c r="DF71" i="13"/>
  <c r="DF70" i="13"/>
  <c r="DF69" i="13"/>
  <c r="DF68" i="13"/>
  <c r="DF67" i="13"/>
  <c r="DF66" i="13"/>
  <c r="DF65" i="13"/>
  <c r="DF64" i="13"/>
  <c r="DF63" i="13"/>
  <c r="DG157" i="13"/>
  <c r="DG156" i="13"/>
  <c r="DG155" i="13"/>
  <c r="DG154" i="13"/>
  <c r="DG153" i="13"/>
  <c r="DG152" i="13"/>
  <c r="DG151" i="13"/>
  <c r="DG150" i="13"/>
  <c r="DG149" i="13"/>
  <c r="DG148" i="13"/>
  <c r="DG147" i="13"/>
  <c r="DG146" i="13"/>
  <c r="DG145" i="13"/>
  <c r="DG144" i="13"/>
  <c r="DG143" i="13"/>
  <c r="DG142" i="13"/>
  <c r="DG141" i="13"/>
  <c r="DG140" i="13"/>
  <c r="DG139" i="13"/>
  <c r="DG138" i="13"/>
  <c r="DG137" i="13"/>
  <c r="DG136" i="13"/>
  <c r="DG135" i="13"/>
  <c r="DG134" i="13"/>
  <c r="DG133" i="13"/>
  <c r="DG132" i="13"/>
  <c r="DG131" i="13"/>
  <c r="DG130" i="13"/>
  <c r="DG129" i="13"/>
  <c r="DG128" i="13"/>
  <c r="DG127" i="13"/>
  <c r="DG126" i="13"/>
  <c r="DG125" i="13"/>
  <c r="DG124" i="13"/>
  <c r="DG123" i="13"/>
  <c r="DG122" i="13"/>
  <c r="DG121" i="13"/>
  <c r="DG120" i="13"/>
  <c r="DG119" i="13"/>
  <c r="DG118" i="13"/>
  <c r="DG117" i="13"/>
  <c r="DG116" i="13"/>
  <c r="DG115" i="13"/>
  <c r="DG114" i="13"/>
  <c r="DG113" i="13"/>
  <c r="DG112" i="13"/>
  <c r="DG111" i="13"/>
  <c r="DG110" i="13"/>
  <c r="DG109" i="13"/>
  <c r="DG108" i="13"/>
  <c r="DG107" i="13"/>
  <c r="DG106" i="13"/>
  <c r="DG105" i="13"/>
  <c r="DG104" i="13"/>
  <c r="DG103" i="13"/>
  <c r="DG102" i="13"/>
  <c r="DG101" i="13"/>
  <c r="DG100" i="13"/>
  <c r="DG99" i="13"/>
  <c r="DG98" i="13"/>
  <c r="DG97" i="13"/>
  <c r="DG96" i="13"/>
  <c r="DG95" i="13"/>
  <c r="DG94" i="13"/>
  <c r="DG93" i="13"/>
  <c r="DG92" i="13"/>
  <c r="DG91" i="13"/>
  <c r="DG90" i="13"/>
  <c r="DG89" i="13"/>
  <c r="DG88" i="13"/>
  <c r="DG87" i="13"/>
  <c r="DG86" i="13"/>
  <c r="DG85" i="13"/>
  <c r="DG84" i="13"/>
  <c r="DG83" i="13"/>
  <c r="DG82" i="13"/>
  <c r="DG81" i="13"/>
  <c r="DG80" i="13"/>
  <c r="DG79" i="13"/>
  <c r="DG78" i="13"/>
  <c r="DG77" i="13"/>
  <c r="DG76" i="13"/>
  <c r="DG75" i="13"/>
  <c r="DG74" i="13"/>
  <c r="DG73" i="13"/>
  <c r="DG72" i="13"/>
  <c r="DG71" i="13"/>
  <c r="DG70" i="13"/>
  <c r="DG69" i="13"/>
  <c r="DG68" i="13"/>
  <c r="DG67" i="13"/>
  <c r="DG66" i="13"/>
  <c r="DG65" i="13"/>
  <c r="DG64" i="13"/>
  <c r="DG63" i="13"/>
  <c r="DG62" i="13"/>
  <c r="DE157" i="13"/>
  <c r="DE156" i="13"/>
  <c r="DE155" i="13"/>
  <c r="DE154" i="13"/>
  <c r="DE153" i="13"/>
  <c r="DE152" i="13"/>
  <c r="DE151" i="13"/>
  <c r="DE150" i="13"/>
  <c r="DE149" i="13"/>
  <c r="DE148" i="13"/>
  <c r="DE147" i="13"/>
  <c r="DE146" i="13"/>
  <c r="DE145" i="13"/>
  <c r="DE144" i="13"/>
  <c r="DE143" i="13"/>
  <c r="DE142" i="13"/>
  <c r="DE141" i="13"/>
  <c r="DE140" i="13"/>
  <c r="DE139" i="13"/>
  <c r="DE138" i="13"/>
  <c r="DE137" i="13"/>
  <c r="DE136" i="13"/>
  <c r="DE135" i="13"/>
  <c r="DE134" i="13"/>
  <c r="DE133" i="13"/>
  <c r="DE132" i="13"/>
  <c r="DE131" i="13"/>
  <c r="DE130" i="13"/>
  <c r="DE129" i="13"/>
  <c r="DE128" i="13"/>
  <c r="DE127" i="13"/>
  <c r="DE126" i="13"/>
  <c r="DE125" i="13"/>
  <c r="DE124" i="13"/>
  <c r="DE123" i="13"/>
  <c r="DE122" i="13"/>
  <c r="DE121" i="13"/>
  <c r="DE120" i="13"/>
  <c r="DE119" i="13"/>
  <c r="DE118" i="13"/>
  <c r="DE117" i="13"/>
  <c r="DE116" i="13"/>
  <c r="DE115" i="13"/>
  <c r="DE114" i="13"/>
  <c r="DE113" i="13"/>
  <c r="DE112" i="13"/>
  <c r="DE111" i="13"/>
  <c r="DE110" i="13"/>
  <c r="DE109" i="13"/>
  <c r="DE108" i="13"/>
  <c r="DE107" i="13"/>
  <c r="DE106" i="13"/>
  <c r="DE105" i="13"/>
  <c r="DE104" i="13"/>
  <c r="DE103" i="13"/>
  <c r="DE102" i="13"/>
  <c r="DE101" i="13"/>
  <c r="DE100" i="13"/>
  <c r="DE99" i="13"/>
  <c r="DE98" i="13"/>
  <c r="DE97" i="13"/>
  <c r="DE96" i="13"/>
  <c r="DE95" i="13"/>
  <c r="DE94" i="13"/>
  <c r="DE93" i="13"/>
  <c r="DE92" i="13"/>
  <c r="DE91" i="13"/>
  <c r="DE90" i="13"/>
  <c r="DE89" i="13"/>
  <c r="DE88" i="13"/>
  <c r="DE87" i="13"/>
  <c r="DE86" i="13"/>
  <c r="DE85" i="13"/>
  <c r="DE84" i="13"/>
  <c r="DE83" i="13"/>
  <c r="DE82" i="13"/>
  <c r="DE81" i="13"/>
  <c r="DE80" i="13"/>
  <c r="DE79" i="13"/>
  <c r="DE78" i="13"/>
  <c r="DE77" i="13"/>
  <c r="DE76" i="13"/>
  <c r="DE75" i="13"/>
  <c r="DE74" i="13"/>
  <c r="DE73" i="13"/>
  <c r="DE72" i="13"/>
  <c r="DE71" i="13"/>
  <c r="DE70" i="13"/>
  <c r="DE69" i="13"/>
  <c r="DE68" i="13"/>
  <c r="DE67" i="13"/>
  <c r="DE66" i="13"/>
  <c r="DE65" i="13"/>
  <c r="DE64" i="13"/>
  <c r="DE63" i="13"/>
  <c r="DE180" i="13" s="1"/>
  <c r="DD157" i="13"/>
  <c r="DD156" i="13"/>
  <c r="DD155" i="13"/>
  <c r="DD154" i="13"/>
  <c r="DD153" i="13"/>
  <c r="DD152" i="13"/>
  <c r="DD151" i="13"/>
  <c r="DD150" i="13"/>
  <c r="DD149" i="13"/>
  <c r="DD148" i="13"/>
  <c r="DD147" i="13"/>
  <c r="DD146" i="13"/>
  <c r="DD145" i="13"/>
  <c r="DD144" i="13"/>
  <c r="DD143" i="13"/>
  <c r="DD142" i="13"/>
  <c r="DD141" i="13"/>
  <c r="DD140" i="13"/>
  <c r="DD139" i="13"/>
  <c r="DD138" i="13"/>
  <c r="DD137" i="13"/>
  <c r="DD136" i="13"/>
  <c r="DD135" i="13"/>
  <c r="DD134" i="13"/>
  <c r="DD133" i="13"/>
  <c r="DD132" i="13"/>
  <c r="DD131" i="13"/>
  <c r="DD130" i="13"/>
  <c r="DD129" i="13"/>
  <c r="DD128" i="13"/>
  <c r="DD127" i="13"/>
  <c r="DD126" i="13"/>
  <c r="DD125" i="13"/>
  <c r="DD124" i="13"/>
  <c r="DD123" i="13"/>
  <c r="DD122" i="13"/>
  <c r="DD121" i="13"/>
  <c r="DD120" i="13"/>
  <c r="DD119" i="13"/>
  <c r="DD118" i="13"/>
  <c r="DD117" i="13"/>
  <c r="DD116" i="13"/>
  <c r="DD115" i="13"/>
  <c r="DD114" i="13"/>
  <c r="DD113" i="13"/>
  <c r="DD112" i="13"/>
  <c r="DD111" i="13"/>
  <c r="DD110" i="13"/>
  <c r="DD109" i="13"/>
  <c r="DD108" i="13"/>
  <c r="DD107" i="13"/>
  <c r="DD106" i="13"/>
  <c r="DD105" i="13"/>
  <c r="DD104" i="13"/>
  <c r="DD103" i="13"/>
  <c r="DD102" i="13"/>
  <c r="DD101" i="13"/>
  <c r="DD100" i="13"/>
  <c r="DD99" i="13"/>
  <c r="DD98" i="13"/>
  <c r="DD97" i="13"/>
  <c r="DD96" i="13"/>
  <c r="DD95" i="13"/>
  <c r="DD94" i="13"/>
  <c r="DD93" i="13"/>
  <c r="DD92" i="13"/>
  <c r="DD91" i="13"/>
  <c r="DD90" i="13"/>
  <c r="DD89" i="13"/>
  <c r="DD88" i="13"/>
  <c r="DD87" i="13"/>
  <c r="DD86" i="13"/>
  <c r="DD85" i="13"/>
  <c r="DD84" i="13"/>
  <c r="DD83" i="13"/>
  <c r="DD82" i="13"/>
  <c r="DD81" i="13"/>
  <c r="DD80" i="13"/>
  <c r="DD79" i="13"/>
  <c r="DD78" i="13"/>
  <c r="DD77" i="13"/>
  <c r="DD76" i="13"/>
  <c r="DD75" i="13"/>
  <c r="DD74" i="13"/>
  <c r="DD73" i="13"/>
  <c r="DD72" i="13"/>
  <c r="DD71" i="13"/>
  <c r="DD70" i="13"/>
  <c r="DD69" i="13"/>
  <c r="DD68" i="13"/>
  <c r="DD67" i="13"/>
  <c r="DD66" i="13"/>
  <c r="DD65" i="13"/>
  <c r="DD64" i="13"/>
  <c r="DD63" i="13"/>
  <c r="DD62" i="13"/>
  <c r="DD180" i="13" s="1"/>
  <c r="DC157" i="13"/>
  <c r="DC156" i="13"/>
  <c r="DC155" i="13"/>
  <c r="DC154" i="13"/>
  <c r="DC153" i="13"/>
  <c r="DC152" i="13"/>
  <c r="DC151" i="13"/>
  <c r="DC150" i="13"/>
  <c r="DC149" i="13"/>
  <c r="DC148" i="13"/>
  <c r="DC147" i="13"/>
  <c r="DC146" i="13"/>
  <c r="DC145" i="13"/>
  <c r="DC144" i="13"/>
  <c r="DC143" i="13"/>
  <c r="DC142" i="13"/>
  <c r="DC141" i="13"/>
  <c r="DC140" i="13"/>
  <c r="DC139" i="13"/>
  <c r="DC138" i="13"/>
  <c r="DC137" i="13"/>
  <c r="DC136" i="13"/>
  <c r="DC135" i="13"/>
  <c r="DC134" i="13"/>
  <c r="DC133" i="13"/>
  <c r="DC132" i="13"/>
  <c r="DC131" i="13"/>
  <c r="DC130" i="13"/>
  <c r="DC129" i="13"/>
  <c r="DC128" i="13"/>
  <c r="DC127" i="13"/>
  <c r="DC126" i="13"/>
  <c r="DC125" i="13"/>
  <c r="DC124" i="13"/>
  <c r="DC123" i="13"/>
  <c r="DC122" i="13"/>
  <c r="DC121" i="13"/>
  <c r="DC120" i="13"/>
  <c r="DC119" i="13"/>
  <c r="DC118" i="13"/>
  <c r="DC117" i="13"/>
  <c r="DC116" i="13"/>
  <c r="DC115" i="13"/>
  <c r="DC114" i="13"/>
  <c r="DC113" i="13"/>
  <c r="DC112" i="13"/>
  <c r="DC111" i="13"/>
  <c r="DC110" i="13"/>
  <c r="DC109" i="13"/>
  <c r="DC108" i="13"/>
  <c r="DC107" i="13"/>
  <c r="DC106" i="13"/>
  <c r="DC105" i="13"/>
  <c r="DC104" i="13"/>
  <c r="DC103" i="13"/>
  <c r="DC102" i="13"/>
  <c r="DC101" i="13"/>
  <c r="DC100" i="13"/>
  <c r="DC99" i="13"/>
  <c r="DC98" i="13"/>
  <c r="DC97" i="13"/>
  <c r="DC96" i="13"/>
  <c r="DC95" i="13"/>
  <c r="DC94" i="13"/>
  <c r="DC93" i="13"/>
  <c r="DC92" i="13"/>
  <c r="DC91" i="13"/>
  <c r="DC90" i="13"/>
  <c r="DC89" i="13"/>
  <c r="DC88" i="13"/>
  <c r="DC87" i="13"/>
  <c r="DC86" i="13"/>
  <c r="DC85" i="13"/>
  <c r="DC84" i="13"/>
  <c r="DC83" i="13"/>
  <c r="DC82" i="13"/>
  <c r="DC81" i="13"/>
  <c r="DC80" i="13"/>
  <c r="DC79" i="13"/>
  <c r="DC78" i="13"/>
  <c r="DC77" i="13"/>
  <c r="DC76" i="13"/>
  <c r="DC75" i="13"/>
  <c r="DC74" i="13"/>
  <c r="DC73" i="13"/>
  <c r="DC72" i="13"/>
  <c r="DC71" i="13"/>
  <c r="DC70" i="13"/>
  <c r="DC69" i="13"/>
  <c r="DC68" i="13"/>
  <c r="DC67" i="13"/>
  <c r="DC66" i="13"/>
  <c r="DC65" i="13"/>
  <c r="DC64" i="13"/>
  <c r="DC63" i="13"/>
  <c r="DC62" i="13"/>
  <c r="DC180" i="13" s="1"/>
  <c r="DB157" i="13"/>
  <c r="DB156" i="13"/>
  <c r="DB155" i="13"/>
  <c r="DB154" i="13"/>
  <c r="DB153" i="13"/>
  <c r="DB152" i="13"/>
  <c r="DB151" i="13"/>
  <c r="DB150" i="13"/>
  <c r="DB149" i="13"/>
  <c r="DB148" i="13"/>
  <c r="DB147" i="13"/>
  <c r="DB146" i="13"/>
  <c r="DB145" i="13"/>
  <c r="DB144" i="13"/>
  <c r="DB143" i="13"/>
  <c r="DB142" i="13"/>
  <c r="DB141" i="13"/>
  <c r="DB140" i="13"/>
  <c r="DB139" i="13"/>
  <c r="DB138" i="13"/>
  <c r="DB137" i="13"/>
  <c r="DB136" i="13"/>
  <c r="DB135" i="13"/>
  <c r="DB134" i="13"/>
  <c r="DB133" i="13"/>
  <c r="DB132" i="13"/>
  <c r="DB131" i="13"/>
  <c r="DB130" i="13"/>
  <c r="DB129" i="13"/>
  <c r="DB128" i="13"/>
  <c r="DB127" i="13"/>
  <c r="DB126" i="13"/>
  <c r="DB125" i="13"/>
  <c r="DB124" i="13"/>
  <c r="DB123" i="13"/>
  <c r="DB122" i="13"/>
  <c r="DB121" i="13"/>
  <c r="DB120" i="13"/>
  <c r="DB119" i="13"/>
  <c r="DB118" i="13"/>
  <c r="DB117" i="13"/>
  <c r="DB116" i="13"/>
  <c r="DB115" i="13"/>
  <c r="DB114" i="13"/>
  <c r="DB113" i="13"/>
  <c r="DB112" i="13"/>
  <c r="DB111" i="13"/>
  <c r="DB110" i="13"/>
  <c r="DB109" i="13"/>
  <c r="DB108" i="13"/>
  <c r="DB107" i="13"/>
  <c r="DB106" i="13"/>
  <c r="DB105" i="13"/>
  <c r="DB104" i="13"/>
  <c r="DB103" i="13"/>
  <c r="DB102" i="13"/>
  <c r="DB101" i="13"/>
  <c r="DB100" i="13"/>
  <c r="DB99" i="13"/>
  <c r="DB98" i="13"/>
  <c r="DB97" i="13"/>
  <c r="DB96" i="13"/>
  <c r="DB95" i="13"/>
  <c r="DB94" i="13"/>
  <c r="DB93" i="13"/>
  <c r="DB92" i="13"/>
  <c r="DB91" i="13"/>
  <c r="DB90" i="13"/>
  <c r="DB89" i="13"/>
  <c r="DB88" i="13"/>
  <c r="DB87" i="13"/>
  <c r="DB86" i="13"/>
  <c r="DB85" i="13"/>
  <c r="DB84" i="13"/>
  <c r="DB83" i="13"/>
  <c r="DB82" i="13"/>
  <c r="DB81" i="13"/>
  <c r="DB80" i="13"/>
  <c r="DB79" i="13"/>
  <c r="DB78" i="13"/>
  <c r="DB77" i="13"/>
  <c r="DB76" i="13"/>
  <c r="DB75" i="13"/>
  <c r="DB74" i="13"/>
  <c r="DB73" i="13"/>
  <c r="DB72" i="13"/>
  <c r="DB71" i="13"/>
  <c r="DB70" i="13"/>
  <c r="DB69" i="13"/>
  <c r="DB68" i="13"/>
  <c r="DB67" i="13"/>
  <c r="DB66" i="13"/>
  <c r="DB65" i="13"/>
  <c r="DB64" i="13"/>
  <c r="DB63" i="13"/>
  <c r="DB62" i="13"/>
  <c r="DB180" i="13" s="1"/>
  <c r="DA157" i="13"/>
  <c r="DA156" i="13"/>
  <c r="DA155" i="13"/>
  <c r="DA154" i="13"/>
  <c r="DA153" i="13"/>
  <c r="DA152" i="13"/>
  <c r="DA151" i="13"/>
  <c r="DA150" i="13"/>
  <c r="DA149" i="13"/>
  <c r="DA148" i="13"/>
  <c r="DA147" i="13"/>
  <c r="DA146" i="13"/>
  <c r="DA145" i="13"/>
  <c r="DA144" i="13"/>
  <c r="DA143" i="13"/>
  <c r="DA142" i="13"/>
  <c r="DA141" i="13"/>
  <c r="DA140" i="13"/>
  <c r="DA139" i="13"/>
  <c r="DA138" i="13"/>
  <c r="DA137" i="13"/>
  <c r="DA136" i="13"/>
  <c r="DA135" i="13"/>
  <c r="DA134" i="13"/>
  <c r="DA133" i="13"/>
  <c r="DA132" i="13"/>
  <c r="DA131" i="13"/>
  <c r="DA130" i="13"/>
  <c r="DA129" i="13"/>
  <c r="DA128" i="13"/>
  <c r="DA127" i="13"/>
  <c r="DA126" i="13"/>
  <c r="DA125" i="13"/>
  <c r="DA124" i="13"/>
  <c r="DA123" i="13"/>
  <c r="DA122" i="13"/>
  <c r="DA121" i="13"/>
  <c r="DA120" i="13"/>
  <c r="DA119" i="13"/>
  <c r="DA118" i="13"/>
  <c r="DA117" i="13"/>
  <c r="DA116" i="13"/>
  <c r="DA115" i="13"/>
  <c r="DA114" i="13"/>
  <c r="DA113" i="13"/>
  <c r="DA112" i="13"/>
  <c r="DA111" i="13"/>
  <c r="DA110" i="13"/>
  <c r="DA109" i="13"/>
  <c r="DA108" i="13"/>
  <c r="DA107" i="13"/>
  <c r="DA106" i="13"/>
  <c r="DA105" i="13"/>
  <c r="DA104" i="13"/>
  <c r="DA103" i="13"/>
  <c r="DA102" i="13"/>
  <c r="DA101" i="13"/>
  <c r="DA100" i="13"/>
  <c r="DA99" i="13"/>
  <c r="DA98" i="13"/>
  <c r="DA97" i="13"/>
  <c r="DA96" i="13"/>
  <c r="DA95" i="13"/>
  <c r="DA94" i="13"/>
  <c r="DA93" i="13"/>
  <c r="DA92" i="13"/>
  <c r="DA91" i="13"/>
  <c r="DA90" i="13"/>
  <c r="DA89" i="13"/>
  <c r="DA88" i="13"/>
  <c r="DA87" i="13"/>
  <c r="DA86" i="13"/>
  <c r="DA85" i="13"/>
  <c r="DA84" i="13"/>
  <c r="DA83" i="13"/>
  <c r="DA82" i="13"/>
  <c r="DA81" i="13"/>
  <c r="DA80" i="13"/>
  <c r="DA79" i="13"/>
  <c r="DA78" i="13"/>
  <c r="DA77" i="13"/>
  <c r="DA76" i="13"/>
  <c r="DA75" i="13"/>
  <c r="DA74" i="13"/>
  <c r="DA73" i="13"/>
  <c r="DA72" i="13"/>
  <c r="DA71" i="13"/>
  <c r="DA70" i="13"/>
  <c r="DA69" i="13"/>
  <c r="DA68" i="13"/>
  <c r="DA67" i="13"/>
  <c r="DA66" i="13"/>
  <c r="DA65" i="13"/>
  <c r="DA64" i="13"/>
  <c r="DA63" i="13"/>
  <c r="DA62" i="13"/>
  <c r="CZ157" i="13"/>
  <c r="CZ156" i="13"/>
  <c r="CZ155" i="13"/>
  <c r="CZ154" i="13"/>
  <c r="CZ153" i="13"/>
  <c r="CZ152" i="13"/>
  <c r="CZ151" i="13"/>
  <c r="CZ150" i="13"/>
  <c r="CZ149" i="13"/>
  <c r="CZ148" i="13"/>
  <c r="CZ147" i="13"/>
  <c r="CZ146" i="13"/>
  <c r="CZ145" i="13"/>
  <c r="CZ144" i="13"/>
  <c r="CZ143" i="13"/>
  <c r="CZ142" i="13"/>
  <c r="CZ141" i="13"/>
  <c r="CZ140" i="13"/>
  <c r="CZ139" i="13"/>
  <c r="CZ138" i="13"/>
  <c r="CZ137" i="13"/>
  <c r="CZ136" i="13"/>
  <c r="CZ135" i="13"/>
  <c r="CZ134" i="13"/>
  <c r="CZ133" i="13"/>
  <c r="CZ132" i="13"/>
  <c r="CZ131" i="13"/>
  <c r="CZ130" i="13"/>
  <c r="CZ129" i="13"/>
  <c r="CZ128" i="13"/>
  <c r="CZ127" i="13"/>
  <c r="CZ126" i="13"/>
  <c r="CZ125" i="13"/>
  <c r="CZ124" i="13"/>
  <c r="CZ123" i="13"/>
  <c r="CZ122" i="13"/>
  <c r="CZ121" i="13"/>
  <c r="CZ120" i="13"/>
  <c r="CZ119" i="13"/>
  <c r="CZ118" i="13"/>
  <c r="CZ117" i="13"/>
  <c r="CZ116" i="13"/>
  <c r="CZ115" i="13"/>
  <c r="CZ114" i="13"/>
  <c r="CZ113" i="13"/>
  <c r="CZ112" i="13"/>
  <c r="CZ111" i="13"/>
  <c r="CZ110" i="13"/>
  <c r="CZ109" i="13"/>
  <c r="CZ108" i="13"/>
  <c r="CZ107" i="13"/>
  <c r="CZ106" i="13"/>
  <c r="CZ105" i="13"/>
  <c r="CZ104" i="13"/>
  <c r="CZ103" i="13"/>
  <c r="CZ102" i="13"/>
  <c r="CZ101" i="13"/>
  <c r="CZ100" i="13"/>
  <c r="CZ99" i="13"/>
  <c r="CZ98" i="13"/>
  <c r="CZ97" i="13"/>
  <c r="CZ96" i="13"/>
  <c r="CZ95" i="13"/>
  <c r="CZ94" i="13"/>
  <c r="CZ93" i="13"/>
  <c r="CZ92" i="13"/>
  <c r="CZ91" i="13"/>
  <c r="CZ90" i="13"/>
  <c r="CZ89" i="13"/>
  <c r="CZ88" i="13"/>
  <c r="CZ87" i="13"/>
  <c r="CZ86" i="13"/>
  <c r="CZ85" i="13"/>
  <c r="CZ84" i="13"/>
  <c r="CZ83" i="13"/>
  <c r="CZ82" i="13"/>
  <c r="CZ81" i="13"/>
  <c r="CZ80" i="13"/>
  <c r="CZ79" i="13"/>
  <c r="CZ78" i="13"/>
  <c r="CZ77" i="13"/>
  <c r="CZ76" i="13"/>
  <c r="CZ75" i="13"/>
  <c r="CZ74" i="13"/>
  <c r="CZ73" i="13"/>
  <c r="CZ72" i="13"/>
  <c r="CZ71" i="13"/>
  <c r="CZ70" i="13"/>
  <c r="CZ69" i="13"/>
  <c r="CZ68" i="13"/>
  <c r="CZ67" i="13"/>
  <c r="CZ66" i="13"/>
  <c r="CZ65" i="13"/>
  <c r="CZ64" i="13"/>
  <c r="CZ63" i="13"/>
  <c r="CZ62" i="13"/>
  <c r="CZ180" i="13" s="1"/>
  <c r="CY157" i="13"/>
  <c r="CY156" i="13"/>
  <c r="CY155" i="13"/>
  <c r="CY154" i="13"/>
  <c r="CY153" i="13"/>
  <c r="CY152" i="13"/>
  <c r="CY151" i="13"/>
  <c r="CY150" i="13"/>
  <c r="CY149" i="13"/>
  <c r="CY148" i="13"/>
  <c r="CY147" i="13"/>
  <c r="CY146" i="13"/>
  <c r="CY145" i="13"/>
  <c r="CY144" i="13"/>
  <c r="CY143" i="13"/>
  <c r="CY142" i="13"/>
  <c r="CY141" i="13"/>
  <c r="CY140" i="13"/>
  <c r="CY139" i="13"/>
  <c r="CY138" i="13"/>
  <c r="CY137" i="13"/>
  <c r="CY136" i="13"/>
  <c r="CY135" i="13"/>
  <c r="CY134" i="13"/>
  <c r="CY133" i="13"/>
  <c r="CY132" i="13"/>
  <c r="CY131" i="13"/>
  <c r="CY130" i="13"/>
  <c r="CY129" i="13"/>
  <c r="CY128" i="13"/>
  <c r="CY127" i="13"/>
  <c r="CY126" i="13"/>
  <c r="CY125" i="13"/>
  <c r="CY124" i="13"/>
  <c r="CY123" i="13"/>
  <c r="CY122" i="13"/>
  <c r="CY121" i="13"/>
  <c r="CY120" i="13"/>
  <c r="CY119" i="13"/>
  <c r="CY118" i="13"/>
  <c r="CY117" i="13"/>
  <c r="CY116" i="13"/>
  <c r="CY115" i="13"/>
  <c r="CY114" i="13"/>
  <c r="CY113" i="13"/>
  <c r="CY112" i="13"/>
  <c r="CY111" i="13"/>
  <c r="CY110" i="13"/>
  <c r="CY109" i="13"/>
  <c r="CY108" i="13"/>
  <c r="CY107" i="13"/>
  <c r="CY106" i="13"/>
  <c r="CY105" i="13"/>
  <c r="CY104" i="13"/>
  <c r="CY103" i="13"/>
  <c r="CY102" i="13"/>
  <c r="CY101" i="13"/>
  <c r="CY100" i="13"/>
  <c r="CY99" i="13"/>
  <c r="CY98" i="13"/>
  <c r="CY97" i="13"/>
  <c r="CY96" i="13"/>
  <c r="CY95" i="13"/>
  <c r="CY94" i="13"/>
  <c r="CY93" i="13"/>
  <c r="CY92" i="13"/>
  <c r="CY91" i="13"/>
  <c r="CY90" i="13"/>
  <c r="CY89" i="13"/>
  <c r="CY88" i="13"/>
  <c r="CY87" i="13"/>
  <c r="CY86" i="13"/>
  <c r="CY85" i="13"/>
  <c r="CY84" i="13"/>
  <c r="CY83" i="13"/>
  <c r="CY82" i="13"/>
  <c r="CY81" i="13"/>
  <c r="CY80" i="13"/>
  <c r="CY79" i="13"/>
  <c r="CY78" i="13"/>
  <c r="CY77" i="13"/>
  <c r="CY76" i="13"/>
  <c r="CY75" i="13"/>
  <c r="CY74" i="13"/>
  <c r="CY73" i="13"/>
  <c r="CY72" i="13"/>
  <c r="CY71" i="13"/>
  <c r="CY70" i="13"/>
  <c r="CY69" i="13"/>
  <c r="CY68" i="13"/>
  <c r="CY67" i="13"/>
  <c r="CY66" i="13"/>
  <c r="CY65" i="13"/>
  <c r="CY64" i="13"/>
  <c r="CY63" i="13"/>
  <c r="CY62" i="13"/>
  <c r="CY180" i="13" s="1"/>
  <c r="CX157" i="13"/>
  <c r="CX156" i="13"/>
  <c r="CX155" i="13"/>
  <c r="CX154" i="13"/>
  <c r="CX153" i="13"/>
  <c r="CX152" i="13"/>
  <c r="CX151" i="13"/>
  <c r="CX150" i="13"/>
  <c r="CX149" i="13"/>
  <c r="CX148" i="13"/>
  <c r="CX147" i="13"/>
  <c r="CX146" i="13"/>
  <c r="CX145" i="13"/>
  <c r="CX144" i="13"/>
  <c r="CX143" i="13"/>
  <c r="CX142" i="13"/>
  <c r="CX141" i="13"/>
  <c r="CX140" i="13"/>
  <c r="CX139" i="13"/>
  <c r="CX138" i="13"/>
  <c r="CX137" i="13"/>
  <c r="CX136" i="13"/>
  <c r="CX135" i="13"/>
  <c r="CX134" i="13"/>
  <c r="CX133" i="13"/>
  <c r="CX132" i="13"/>
  <c r="CX131" i="13"/>
  <c r="CX130" i="13"/>
  <c r="CX129" i="13"/>
  <c r="CX128" i="13"/>
  <c r="CX127" i="13"/>
  <c r="CX126" i="13"/>
  <c r="CX125" i="13"/>
  <c r="CX124" i="13"/>
  <c r="CX123" i="13"/>
  <c r="CX122" i="13"/>
  <c r="CX121" i="13"/>
  <c r="CX120" i="13"/>
  <c r="CX119" i="13"/>
  <c r="CX118" i="13"/>
  <c r="CX117" i="13"/>
  <c r="CX116" i="13"/>
  <c r="CX115" i="13"/>
  <c r="CX114" i="13"/>
  <c r="CX113" i="13"/>
  <c r="CX112" i="13"/>
  <c r="CX111" i="13"/>
  <c r="CX110" i="13"/>
  <c r="CX109" i="13"/>
  <c r="CX108" i="13"/>
  <c r="CX107" i="13"/>
  <c r="CX106" i="13"/>
  <c r="CX105" i="13"/>
  <c r="CX104" i="13"/>
  <c r="CX103" i="13"/>
  <c r="CX102" i="13"/>
  <c r="CX101" i="13"/>
  <c r="CX100" i="13"/>
  <c r="CX99" i="13"/>
  <c r="CX98" i="13"/>
  <c r="CX97" i="13"/>
  <c r="CX96" i="13"/>
  <c r="CX95" i="13"/>
  <c r="CX94" i="13"/>
  <c r="CX93" i="13"/>
  <c r="CX92" i="13"/>
  <c r="CX91" i="13"/>
  <c r="CX90" i="13"/>
  <c r="CX89" i="13"/>
  <c r="CX88" i="13"/>
  <c r="CX87" i="13"/>
  <c r="CX86" i="13"/>
  <c r="CX85" i="13"/>
  <c r="CX84" i="13"/>
  <c r="CX83" i="13"/>
  <c r="CX82" i="13"/>
  <c r="CX81" i="13"/>
  <c r="CX80" i="13"/>
  <c r="CX79" i="13"/>
  <c r="CX78" i="13"/>
  <c r="CX77" i="13"/>
  <c r="CX76" i="13"/>
  <c r="CX75" i="13"/>
  <c r="CX74" i="13"/>
  <c r="CX73" i="13"/>
  <c r="CX72" i="13"/>
  <c r="CX71" i="13"/>
  <c r="CX70" i="13"/>
  <c r="CX69" i="13"/>
  <c r="CX68" i="13"/>
  <c r="CX67" i="13"/>
  <c r="CX66" i="13"/>
  <c r="CX65" i="13"/>
  <c r="CX64" i="13"/>
  <c r="CX63" i="13"/>
  <c r="CX62" i="13"/>
  <c r="CX180" i="13" s="1"/>
  <c r="CW157" i="13"/>
  <c r="CW156" i="13"/>
  <c r="DH156" i="13" s="1"/>
  <c r="CW155" i="13"/>
  <c r="CW154" i="13"/>
  <c r="DH154" i="13" s="1"/>
  <c r="CW153" i="13"/>
  <c r="CW152" i="13"/>
  <c r="CW151" i="13"/>
  <c r="CW150" i="13"/>
  <c r="CW149" i="13"/>
  <c r="CW148" i="13"/>
  <c r="CW147" i="13"/>
  <c r="CW146" i="13"/>
  <c r="DH146" i="13" s="1"/>
  <c r="CW145" i="13"/>
  <c r="CW144" i="13"/>
  <c r="CW143" i="13"/>
  <c r="CW142" i="13"/>
  <c r="DH142" i="13" s="1"/>
  <c r="CW141" i="13"/>
  <c r="CW140" i="13"/>
  <c r="CW139" i="13"/>
  <c r="CW138" i="13"/>
  <c r="DH138" i="13" s="1"/>
  <c r="CW137" i="13"/>
  <c r="CW136" i="13"/>
  <c r="CW135" i="13"/>
  <c r="CW134" i="13"/>
  <c r="CW133" i="13"/>
  <c r="CW132" i="13"/>
  <c r="CW131" i="13"/>
  <c r="CW130" i="13"/>
  <c r="DH130" i="13" s="1"/>
  <c r="CW129" i="13"/>
  <c r="CW128" i="13"/>
  <c r="CW127" i="13"/>
  <c r="CW126" i="13"/>
  <c r="DH126" i="13" s="1"/>
  <c r="CW125" i="13"/>
  <c r="CW124" i="13"/>
  <c r="CW123" i="13"/>
  <c r="CW122" i="13"/>
  <c r="DH122" i="13" s="1"/>
  <c r="CW121" i="13"/>
  <c r="CW120" i="13"/>
  <c r="CW119" i="13"/>
  <c r="CW118" i="13"/>
  <c r="CW117" i="13"/>
  <c r="CW116" i="13"/>
  <c r="CW115" i="13"/>
  <c r="CW114" i="13"/>
  <c r="DH114" i="13" s="1"/>
  <c r="CW113" i="13"/>
  <c r="CW112" i="13"/>
  <c r="CW111" i="13"/>
  <c r="CW110" i="13"/>
  <c r="DH110" i="13" s="1"/>
  <c r="CW109" i="13"/>
  <c r="CW108" i="13"/>
  <c r="CW107" i="13"/>
  <c r="CW106" i="13"/>
  <c r="DH106" i="13" s="1"/>
  <c r="CW105" i="13"/>
  <c r="CW104" i="13"/>
  <c r="CW103" i="13"/>
  <c r="CW102" i="13"/>
  <c r="DH102" i="13" s="1"/>
  <c r="CW101" i="13"/>
  <c r="CW100" i="13"/>
  <c r="CW99" i="13"/>
  <c r="CW98" i="13"/>
  <c r="DH98" i="13" s="1"/>
  <c r="CW97" i="13"/>
  <c r="CW96" i="13"/>
  <c r="CW95" i="13"/>
  <c r="CW94" i="13"/>
  <c r="DH94" i="13" s="1"/>
  <c r="CW93" i="13"/>
  <c r="CW92" i="13"/>
  <c r="CW91" i="13"/>
  <c r="CW90" i="13"/>
  <c r="DH90" i="13" s="1"/>
  <c r="CW89" i="13"/>
  <c r="CW88" i="13"/>
  <c r="CW87" i="13"/>
  <c r="CW86" i="13"/>
  <c r="CW85" i="13"/>
  <c r="CW84" i="13"/>
  <c r="CW83" i="13"/>
  <c r="CW82" i="13"/>
  <c r="DH82" i="13" s="1"/>
  <c r="CW81" i="13"/>
  <c r="CW80" i="13"/>
  <c r="CW79" i="13"/>
  <c r="CW78" i="13"/>
  <c r="DH78" i="13" s="1"/>
  <c r="CW77" i="13"/>
  <c r="CW76" i="13"/>
  <c r="CW75" i="13"/>
  <c r="CW74" i="13"/>
  <c r="DH74" i="13" s="1"/>
  <c r="CW73" i="13"/>
  <c r="CW72" i="13"/>
  <c r="CW71" i="13"/>
  <c r="CW70" i="13"/>
  <c r="CW69" i="13"/>
  <c r="CW68" i="13"/>
  <c r="CW67" i="13"/>
  <c r="CW66" i="13"/>
  <c r="DH66" i="13" s="1"/>
  <c r="CW65" i="13"/>
  <c r="CW64" i="13"/>
  <c r="CW63" i="13"/>
  <c r="CW62" i="13"/>
  <c r="DK442" i="11"/>
  <c r="DK441" i="11"/>
  <c r="DK440" i="11"/>
  <c r="DK439" i="11"/>
  <c r="DK438" i="11"/>
  <c r="DK437" i="11"/>
  <c r="DK436" i="11"/>
  <c r="DK435" i="11"/>
  <c r="DK434" i="11"/>
  <c r="DK433" i="11"/>
  <c r="DK432" i="11"/>
  <c r="DK431" i="11"/>
  <c r="DK430" i="11"/>
  <c r="DK429" i="11"/>
  <c r="DK428" i="11"/>
  <c r="DK427" i="11"/>
  <c r="DK426" i="11"/>
  <c r="DK425" i="11"/>
  <c r="DK424" i="11"/>
  <c r="DK423" i="11"/>
  <c r="DK422" i="11"/>
  <c r="DK421" i="11"/>
  <c r="DK420" i="11"/>
  <c r="DK419" i="11"/>
  <c r="DK418" i="11"/>
  <c r="DK417" i="11"/>
  <c r="DK416" i="11"/>
  <c r="DK415" i="11"/>
  <c r="DK414" i="11"/>
  <c r="DK413" i="11"/>
  <c r="DK412" i="11"/>
  <c r="DK411" i="11"/>
  <c r="DK410" i="11"/>
  <c r="DK409" i="11"/>
  <c r="DK408" i="11"/>
  <c r="DK407" i="11"/>
  <c r="DK406" i="11"/>
  <c r="DK405" i="11"/>
  <c r="DK404" i="11"/>
  <c r="DK403" i="11"/>
  <c r="DK402" i="11"/>
  <c r="DK401" i="11"/>
  <c r="DK400" i="11"/>
  <c r="DK399" i="11"/>
  <c r="DK398" i="11"/>
  <c r="DK397" i="11"/>
  <c r="DK396" i="11"/>
  <c r="DK395" i="11"/>
  <c r="DK394" i="11"/>
  <c r="DK393" i="11"/>
  <c r="DK392" i="11"/>
  <c r="DK391" i="11"/>
  <c r="DK390" i="11"/>
  <c r="DK389" i="11"/>
  <c r="DK388" i="11"/>
  <c r="DK387" i="11"/>
  <c r="DK386" i="11"/>
  <c r="DK385" i="11"/>
  <c r="DK384" i="11"/>
  <c r="DK383" i="11"/>
  <c r="DK382" i="11"/>
  <c r="DK381" i="11"/>
  <c r="DK380" i="11"/>
  <c r="DK379" i="11"/>
  <c r="DK378" i="11"/>
  <c r="DK377" i="11"/>
  <c r="DK376" i="11"/>
  <c r="DK375" i="11"/>
  <c r="DK374" i="11"/>
  <c r="DK373" i="11"/>
  <c r="DK372" i="11"/>
  <c r="DK371" i="11"/>
  <c r="DK370" i="11"/>
  <c r="DK369" i="11"/>
  <c r="DK368" i="11"/>
  <c r="DK367" i="11"/>
  <c r="DK366" i="11"/>
  <c r="DK365" i="11"/>
  <c r="DK364" i="11"/>
  <c r="DK363" i="11"/>
  <c r="DK362" i="11"/>
  <c r="DK361" i="11"/>
  <c r="DK360" i="11"/>
  <c r="DK359" i="11"/>
  <c r="DK358" i="11"/>
  <c r="DK357" i="11"/>
  <c r="DK356" i="11"/>
  <c r="DK355" i="11"/>
  <c r="DK354" i="11"/>
  <c r="DK353" i="11"/>
  <c r="DK352" i="11"/>
  <c r="DK351" i="11"/>
  <c r="DK350" i="11"/>
  <c r="DK349" i="11"/>
  <c r="DK348" i="11"/>
  <c r="DK347" i="11"/>
  <c r="DK346" i="11"/>
  <c r="DK345" i="11"/>
  <c r="DK344" i="11"/>
  <c r="DK343" i="11"/>
  <c r="DK342" i="11"/>
  <c r="DK341" i="11"/>
  <c r="DK340" i="11"/>
  <c r="DK339" i="11"/>
  <c r="DK338" i="11"/>
  <c r="DK337" i="11"/>
  <c r="DK336" i="11"/>
  <c r="DK335" i="11"/>
  <c r="DK334" i="11"/>
  <c r="DK333" i="11"/>
  <c r="DK332" i="11"/>
  <c r="DK331" i="11"/>
  <c r="DK330" i="11"/>
  <c r="DK329" i="11"/>
  <c r="DK328" i="11"/>
  <c r="DK327" i="11"/>
  <c r="DK326" i="11"/>
  <c r="DK325" i="11"/>
  <c r="DK324" i="11"/>
  <c r="DK323" i="11"/>
  <c r="DK322" i="11"/>
  <c r="DK321" i="11"/>
  <c r="DK320" i="11"/>
  <c r="DK319" i="11"/>
  <c r="DK318" i="11"/>
  <c r="DK317" i="11"/>
  <c r="DK316" i="11"/>
  <c r="DK315" i="11"/>
  <c r="DK314" i="11"/>
  <c r="DK313" i="11"/>
  <c r="DK312" i="11"/>
  <c r="DK311" i="11"/>
  <c r="DK310" i="11"/>
  <c r="DK309" i="11"/>
  <c r="DK308" i="11"/>
  <c r="DK307" i="11"/>
  <c r="DK306" i="11"/>
  <c r="DK305" i="11"/>
  <c r="DK304" i="11"/>
  <c r="DK303" i="11"/>
  <c r="DK302" i="11"/>
  <c r="DK301" i="11"/>
  <c r="DK300" i="11"/>
  <c r="DK299" i="11"/>
  <c r="DK298" i="11"/>
  <c r="DK297" i="11"/>
  <c r="DK296" i="11"/>
  <c r="DK295" i="11"/>
  <c r="DK294" i="11"/>
  <c r="DK293" i="11"/>
  <c r="DK292" i="11"/>
  <c r="DK291" i="11"/>
  <c r="DK290" i="11"/>
  <c r="DK289" i="11"/>
  <c r="DK288" i="11"/>
  <c r="DK287" i="11"/>
  <c r="DK286" i="11"/>
  <c r="DK285" i="11"/>
  <c r="DK284" i="11"/>
  <c r="DK283" i="11"/>
  <c r="DK282" i="11"/>
  <c r="DK281" i="11"/>
  <c r="DK280" i="11"/>
  <c r="DK279" i="11"/>
  <c r="DK278" i="11"/>
  <c r="DK277" i="11"/>
  <c r="DK276" i="11"/>
  <c r="DK275" i="11"/>
  <c r="DK274" i="11"/>
  <c r="DK273" i="11"/>
  <c r="DK272" i="11"/>
  <c r="DK271" i="11"/>
  <c r="DK270" i="11"/>
  <c r="DK269" i="11"/>
  <c r="DK268" i="11"/>
  <c r="DK267" i="11"/>
  <c r="DK266" i="11"/>
  <c r="DK265" i="11"/>
  <c r="DK264" i="11"/>
  <c r="DK263" i="11"/>
  <c r="DK262" i="11"/>
  <c r="DK261" i="11"/>
  <c r="DK260" i="11"/>
  <c r="DK259" i="11"/>
  <c r="DK258" i="11"/>
  <c r="DK257" i="11"/>
  <c r="DK256" i="11"/>
  <c r="DK255" i="11"/>
  <c r="DK254" i="11"/>
  <c r="DK253" i="11"/>
  <c r="DK252" i="11"/>
  <c r="DK251" i="11"/>
  <c r="DK250" i="11"/>
  <c r="DK249" i="11"/>
  <c r="DK248" i="11"/>
  <c r="DK247" i="11"/>
  <c r="DK246" i="11"/>
  <c r="DK245" i="11"/>
  <c r="DK244" i="11"/>
  <c r="DK243" i="11"/>
  <c r="DK242" i="11"/>
  <c r="DK241" i="11"/>
  <c r="DK240" i="11"/>
  <c r="DK239" i="11"/>
  <c r="DK238" i="11"/>
  <c r="DK237" i="11"/>
  <c r="DK236" i="11"/>
  <c r="DK235" i="11"/>
  <c r="DK234" i="11"/>
  <c r="DK233" i="11"/>
  <c r="DK232" i="11"/>
  <c r="DK231" i="11"/>
  <c r="DK230" i="11"/>
  <c r="DK229" i="11"/>
  <c r="DK228" i="11"/>
  <c r="DK227" i="11"/>
  <c r="DK226" i="11"/>
  <c r="DK225" i="11"/>
  <c r="DK224" i="11"/>
  <c r="DK223" i="11"/>
  <c r="DK222" i="11"/>
  <c r="DK221" i="11"/>
  <c r="DK220" i="11"/>
  <c r="DK219" i="11"/>
  <c r="DK218" i="11"/>
  <c r="DK217" i="11"/>
  <c r="DK216" i="11"/>
  <c r="DK215" i="11"/>
  <c r="DK214" i="11"/>
  <c r="DK213" i="11"/>
  <c r="DK212" i="11"/>
  <c r="DK211" i="11"/>
  <c r="DK210" i="11"/>
  <c r="DK209" i="11"/>
  <c r="DK208" i="11"/>
  <c r="DK207" i="11"/>
  <c r="DK206" i="11"/>
  <c r="DK205" i="11"/>
  <c r="DK204" i="11"/>
  <c r="DK203" i="11"/>
  <c r="DK202" i="11"/>
  <c r="DK201" i="11"/>
  <c r="DK200" i="11"/>
  <c r="DK199" i="11"/>
  <c r="DK198" i="11"/>
  <c r="DK197" i="11"/>
  <c r="DK196" i="11"/>
  <c r="DK195" i="11"/>
  <c r="DK194" i="11"/>
  <c r="DK193" i="11"/>
  <c r="DK192" i="11"/>
  <c r="DK191" i="11"/>
  <c r="DK190" i="11"/>
  <c r="DK189" i="11"/>
  <c r="DK188" i="11"/>
  <c r="DK187" i="11"/>
  <c r="DK186" i="11"/>
  <c r="DK185" i="11"/>
  <c r="DK184" i="11"/>
  <c r="DK183" i="11"/>
  <c r="DK182" i="11"/>
  <c r="DK181" i="11"/>
  <c r="DK180" i="11"/>
  <c r="DK179" i="11"/>
  <c r="DK178" i="11"/>
  <c r="DK177" i="11"/>
  <c r="DK176" i="11"/>
  <c r="DK175" i="11"/>
  <c r="DK174" i="11"/>
  <c r="DK173" i="11"/>
  <c r="DK172" i="11"/>
  <c r="DK171" i="11"/>
  <c r="DK170" i="11"/>
  <c r="DK169" i="11"/>
  <c r="DK168" i="11"/>
  <c r="DK167" i="11"/>
  <c r="DK166" i="11"/>
  <c r="DK165" i="11"/>
  <c r="DK164" i="11"/>
  <c r="DK163" i="11"/>
  <c r="DK162" i="11"/>
  <c r="DK161" i="11"/>
  <c r="DK160" i="11"/>
  <c r="DK159" i="11"/>
  <c r="DK158" i="11"/>
  <c r="DK157" i="11"/>
  <c r="DK156" i="11"/>
  <c r="DK155" i="11"/>
  <c r="DK154" i="11"/>
  <c r="DK153" i="11"/>
  <c r="DK152" i="11"/>
  <c r="DK151" i="11"/>
  <c r="DK150" i="11"/>
  <c r="DK149" i="11"/>
  <c r="DK148" i="11"/>
  <c r="DK147" i="11"/>
  <c r="DK146" i="11"/>
  <c r="DK145" i="11"/>
  <c r="DK144" i="11"/>
  <c r="DK143" i="11"/>
  <c r="DK142" i="11"/>
  <c r="DK141" i="11"/>
  <c r="DK140" i="11"/>
  <c r="DK139" i="11"/>
  <c r="DK138" i="11"/>
  <c r="DK137" i="11"/>
  <c r="DK136" i="11"/>
  <c r="DK135" i="11"/>
  <c r="DK134" i="11"/>
  <c r="DK133" i="11"/>
  <c r="DK132" i="11"/>
  <c r="DK131" i="11"/>
  <c r="DK130" i="11"/>
  <c r="DK129" i="11"/>
  <c r="DK128" i="11"/>
  <c r="DK127" i="11"/>
  <c r="DK126" i="11"/>
  <c r="DK125" i="11"/>
  <c r="DK124" i="11"/>
  <c r="DK123" i="11"/>
  <c r="DK122" i="11"/>
  <c r="DK121" i="11"/>
  <c r="DK120" i="11"/>
  <c r="DK119" i="11"/>
  <c r="DK118" i="11"/>
  <c r="DK117" i="11"/>
  <c r="DK116" i="11"/>
  <c r="DK115" i="11"/>
  <c r="DK114" i="11"/>
  <c r="DK113" i="11"/>
  <c r="DK112" i="11"/>
  <c r="DK111" i="11"/>
  <c r="DK110" i="11"/>
  <c r="DK109" i="11"/>
  <c r="DK108" i="11"/>
  <c r="DK107" i="11"/>
  <c r="DK106" i="11"/>
  <c r="DK105" i="11"/>
  <c r="DK104" i="11"/>
  <c r="DK103" i="11"/>
  <c r="DK102" i="11"/>
  <c r="DK101" i="11"/>
  <c r="DK100" i="11"/>
  <c r="DK99" i="11"/>
  <c r="DK98" i="11"/>
  <c r="DK97" i="11"/>
  <c r="DK96" i="11"/>
  <c r="DK95" i="11"/>
  <c r="DK94" i="11"/>
  <c r="DK93" i="11"/>
  <c r="DK92" i="11"/>
  <c r="DK91" i="11"/>
  <c r="DK90" i="11"/>
  <c r="DK89" i="11"/>
  <c r="DK88" i="11"/>
  <c r="DK87" i="11"/>
  <c r="DK86" i="11"/>
  <c r="DK85" i="11"/>
  <c r="DK84" i="11"/>
  <c r="DK83" i="11"/>
  <c r="DK82" i="11"/>
  <c r="DK81" i="11"/>
  <c r="DK80" i="11"/>
  <c r="DK79" i="11"/>
  <c r="DK78" i="11"/>
  <c r="DK77" i="11"/>
  <c r="DK76" i="11"/>
  <c r="DK75" i="11"/>
  <c r="DK74" i="11"/>
  <c r="DK73" i="11"/>
  <c r="DK72" i="11"/>
  <c r="DK71" i="11"/>
  <c r="DK70" i="11"/>
  <c r="DK69" i="11"/>
  <c r="DK68" i="11"/>
  <c r="DK67" i="11"/>
  <c r="DK66" i="11"/>
  <c r="DK65" i="11"/>
  <c r="DK64" i="11"/>
  <c r="DK63" i="11"/>
  <c r="DK62" i="11"/>
  <c r="DK61" i="11"/>
  <c r="DK60" i="11"/>
  <c r="DK59" i="11"/>
  <c r="DK58" i="11"/>
  <c r="DK57" i="11"/>
  <c r="DK56" i="11"/>
  <c r="DK55" i="11"/>
  <c r="DK54" i="11"/>
  <c r="DK53" i="11"/>
  <c r="DK52" i="11"/>
  <c r="DK51" i="11"/>
  <c r="DK50" i="11"/>
  <c r="DK49" i="11"/>
  <c r="DK48" i="11"/>
  <c r="DK47" i="11"/>
  <c r="DK46" i="11"/>
  <c r="DK45" i="11"/>
  <c r="DK44" i="11"/>
  <c r="DK43" i="11"/>
  <c r="DK42" i="11"/>
  <c r="DK41" i="11"/>
  <c r="DK40" i="11"/>
  <c r="DK39" i="11"/>
  <c r="DK38" i="11"/>
  <c r="DK37" i="11"/>
  <c r="DK36" i="11"/>
  <c r="DK35" i="11"/>
  <c r="DK34" i="11"/>
  <c r="DK33" i="11"/>
  <c r="DK32" i="11"/>
  <c r="DK31" i="11"/>
  <c r="DK30" i="11"/>
  <c r="DK29" i="11"/>
  <c r="DK28" i="11"/>
  <c r="DK27" i="11"/>
  <c r="DK26" i="11"/>
  <c r="DK25" i="11"/>
  <c r="DK24" i="11"/>
  <c r="DK23" i="11"/>
  <c r="DK22" i="11"/>
  <c r="DK21" i="11"/>
  <c r="DK20" i="11"/>
  <c r="DK19" i="11"/>
  <c r="DK18" i="11"/>
  <c r="DK17" i="11"/>
  <c r="DK16" i="11"/>
  <c r="DK15" i="11"/>
  <c r="DK14" i="11"/>
  <c r="DK13" i="11"/>
  <c r="DK12" i="11"/>
  <c r="DK11" i="11"/>
  <c r="DK10" i="11"/>
  <c r="DK9" i="11"/>
  <c r="DK8" i="11"/>
  <c r="DK7" i="11"/>
  <c r="DK6" i="11"/>
  <c r="CQ442" i="11"/>
  <c r="BB442" i="11"/>
  <c r="AG442" i="11"/>
  <c r="CQ441" i="11"/>
  <c r="BB441" i="11"/>
  <c r="AG441" i="11"/>
  <c r="CQ440" i="11"/>
  <c r="BB440" i="11"/>
  <c r="AG440" i="11"/>
  <c r="CQ439" i="11"/>
  <c r="BB439" i="11"/>
  <c r="AG439" i="11"/>
  <c r="CQ438" i="11"/>
  <c r="BB438" i="11"/>
  <c r="AG438" i="11"/>
  <c r="CQ437" i="11"/>
  <c r="BB437" i="11"/>
  <c r="AG437" i="11"/>
  <c r="CQ436" i="11"/>
  <c r="BB436" i="11"/>
  <c r="AG436" i="11"/>
  <c r="CQ435" i="11"/>
  <c r="BB435" i="11"/>
  <c r="AG435" i="11"/>
  <c r="CQ434" i="11"/>
  <c r="BB434" i="11"/>
  <c r="AG434" i="11"/>
  <c r="CQ433" i="11"/>
  <c r="BB433" i="11"/>
  <c r="AG433" i="11"/>
  <c r="CQ432" i="11"/>
  <c r="BB432" i="11"/>
  <c r="AG432" i="11"/>
  <c r="CQ431" i="11"/>
  <c r="BB431" i="11"/>
  <c r="AG431" i="11"/>
  <c r="CQ430" i="11"/>
  <c r="BB430" i="11"/>
  <c r="AG430" i="11"/>
  <c r="CQ429" i="11"/>
  <c r="BB429" i="11"/>
  <c r="AG429" i="11"/>
  <c r="CQ428" i="11"/>
  <c r="BB428" i="11"/>
  <c r="AG428" i="11"/>
  <c r="CQ427" i="11"/>
  <c r="BB427" i="11"/>
  <c r="AG427" i="11"/>
  <c r="CQ426" i="11"/>
  <c r="BB426" i="11"/>
  <c r="AG426" i="11"/>
  <c r="CQ425" i="11"/>
  <c r="BB425" i="11"/>
  <c r="AG425" i="11"/>
  <c r="CQ424" i="11"/>
  <c r="BB424" i="11"/>
  <c r="AG424" i="11"/>
  <c r="CQ423" i="11"/>
  <c r="BB423" i="11"/>
  <c r="AG423" i="11"/>
  <c r="CQ422" i="11"/>
  <c r="BB422" i="11"/>
  <c r="AG422" i="11"/>
  <c r="CQ421" i="11"/>
  <c r="BB421" i="11"/>
  <c r="AG421" i="11"/>
  <c r="CT67" i="12"/>
  <c r="CS67" i="12"/>
  <c r="CR67" i="12"/>
  <c r="CT66" i="12"/>
  <c r="CS66" i="12"/>
  <c r="CR66" i="12"/>
  <c r="CT65" i="12"/>
  <c r="CS65" i="12"/>
  <c r="CR65" i="12"/>
  <c r="CT64" i="12"/>
  <c r="CS64" i="12"/>
  <c r="CR64" i="12"/>
  <c r="CT63" i="12"/>
  <c r="CS63" i="12"/>
  <c r="CR63" i="12"/>
  <c r="CT62" i="12"/>
  <c r="CS62" i="12"/>
  <c r="CR62" i="12"/>
  <c r="CT61" i="12"/>
  <c r="CS61" i="12"/>
  <c r="CR61" i="12"/>
  <c r="CT60" i="12"/>
  <c r="CS60" i="12"/>
  <c r="CR60" i="12"/>
  <c r="CT59" i="12"/>
  <c r="CS59" i="12"/>
  <c r="CR59" i="12"/>
  <c r="CT58" i="12"/>
  <c r="CS58" i="12"/>
  <c r="CR58" i="12"/>
  <c r="CT57" i="12"/>
  <c r="CS57" i="12"/>
  <c r="CR57" i="12"/>
  <c r="CT56" i="12"/>
  <c r="CS56" i="12"/>
  <c r="CR56" i="12"/>
  <c r="BW59" i="12"/>
  <c r="BV59" i="12"/>
  <c r="BU59" i="12"/>
  <c r="BW58" i="12"/>
  <c r="BV58" i="12"/>
  <c r="BU58" i="12"/>
  <c r="BW57" i="12"/>
  <c r="BV57" i="12"/>
  <c r="BU57" i="12"/>
  <c r="BW56" i="12"/>
  <c r="BV56" i="12"/>
  <c r="BU56" i="12"/>
  <c r="BW55" i="12"/>
  <c r="BV55" i="12"/>
  <c r="BU55" i="12"/>
  <c r="BW54" i="12"/>
  <c r="BV54" i="12"/>
  <c r="BU54" i="12"/>
  <c r="BW53" i="12"/>
  <c r="BV53" i="12"/>
  <c r="BU53" i="12"/>
  <c r="BW52" i="12"/>
  <c r="BV52" i="12"/>
  <c r="BU52" i="12"/>
  <c r="BW51" i="12"/>
  <c r="BV51" i="12"/>
  <c r="BU51" i="12"/>
  <c r="BW50" i="12"/>
  <c r="BV50" i="12"/>
  <c r="BU50" i="12"/>
  <c r="BW66" i="12"/>
  <c r="BV66" i="12"/>
  <c r="BU66" i="12"/>
  <c r="CV157" i="13"/>
  <c r="DH157" i="13" s="1"/>
  <c r="CV156" i="13"/>
  <c r="CV155" i="13"/>
  <c r="CV154" i="13"/>
  <c r="CV153" i="13"/>
  <c r="DH153" i="13" s="1"/>
  <c r="CV152" i="13"/>
  <c r="CV151" i="13"/>
  <c r="CV150" i="13"/>
  <c r="CV149" i="13"/>
  <c r="DH149" i="13" s="1"/>
  <c r="CV148" i="13"/>
  <c r="CV147" i="13"/>
  <c r="CV146" i="13"/>
  <c r="CV145" i="13"/>
  <c r="CV144" i="13"/>
  <c r="CV143" i="13"/>
  <c r="CV142" i="13"/>
  <c r="CV141" i="13"/>
  <c r="DH141" i="13" s="1"/>
  <c r="CV140" i="13"/>
  <c r="CV139" i="13"/>
  <c r="CV138" i="13"/>
  <c r="CV137" i="13"/>
  <c r="DH137" i="13" s="1"/>
  <c r="CV136" i="13"/>
  <c r="CV135" i="13"/>
  <c r="CV134" i="13"/>
  <c r="CV133" i="13"/>
  <c r="DH133" i="13" s="1"/>
  <c r="CV132" i="13"/>
  <c r="CV131" i="13"/>
  <c r="CV130" i="13"/>
  <c r="CV129" i="13"/>
  <c r="DH129" i="13" s="1"/>
  <c r="CV128" i="13"/>
  <c r="CV127" i="13"/>
  <c r="CV126" i="13"/>
  <c r="CV125" i="13"/>
  <c r="DH125" i="13" s="1"/>
  <c r="CV124" i="13"/>
  <c r="CV123" i="13"/>
  <c r="CV122" i="13"/>
  <c r="CV121" i="13"/>
  <c r="DH121" i="13" s="1"/>
  <c r="CV120" i="13"/>
  <c r="CV119" i="13"/>
  <c r="CV118" i="13"/>
  <c r="CV117" i="13"/>
  <c r="DH117" i="13" s="1"/>
  <c r="CV116" i="13"/>
  <c r="CV115" i="13"/>
  <c r="CV114" i="13"/>
  <c r="CV113" i="13"/>
  <c r="DH113" i="13" s="1"/>
  <c r="CV112" i="13"/>
  <c r="CV111" i="13"/>
  <c r="CV110" i="13"/>
  <c r="CV109" i="13"/>
  <c r="DH109" i="13" s="1"/>
  <c r="CV108" i="13"/>
  <c r="CV107" i="13"/>
  <c r="CV106" i="13"/>
  <c r="CV105" i="13"/>
  <c r="DH105" i="13" s="1"/>
  <c r="CV104" i="13"/>
  <c r="CV103" i="13"/>
  <c r="CV102" i="13"/>
  <c r="CV101" i="13"/>
  <c r="DH101" i="13" s="1"/>
  <c r="CV100" i="13"/>
  <c r="CV99" i="13"/>
  <c r="CV98" i="13"/>
  <c r="CV97" i="13"/>
  <c r="DH97" i="13" s="1"/>
  <c r="CV96" i="13"/>
  <c r="CV95" i="13"/>
  <c r="CV94" i="13"/>
  <c r="CV93" i="13"/>
  <c r="DH93" i="13" s="1"/>
  <c r="CV92" i="13"/>
  <c r="CV91" i="13"/>
  <c r="CV90" i="13"/>
  <c r="CV89" i="13"/>
  <c r="CV88" i="13"/>
  <c r="CV87" i="13"/>
  <c r="CV86" i="13"/>
  <c r="CV85" i="13"/>
  <c r="DH85" i="13" s="1"/>
  <c r="CV84" i="13"/>
  <c r="CV83" i="13"/>
  <c r="CV82" i="13"/>
  <c r="CV81" i="13"/>
  <c r="DH81" i="13" s="1"/>
  <c r="CV80" i="13"/>
  <c r="CV79" i="13"/>
  <c r="CV78" i="13"/>
  <c r="CV77" i="13"/>
  <c r="DH77" i="13" s="1"/>
  <c r="CV76" i="13"/>
  <c r="CV75" i="13"/>
  <c r="CV74" i="13"/>
  <c r="CV73" i="13"/>
  <c r="CV72" i="13"/>
  <c r="CV71" i="13"/>
  <c r="CV70" i="13"/>
  <c r="CV69" i="13"/>
  <c r="DH69" i="13" s="1"/>
  <c r="CV68" i="13"/>
  <c r="CV67" i="13"/>
  <c r="CV66" i="13"/>
  <c r="CV65" i="13"/>
  <c r="DH65" i="13" s="1"/>
  <c r="CV64" i="13"/>
  <c r="CV63" i="13"/>
  <c r="CV62" i="13"/>
  <c r="DH145" i="13"/>
  <c r="DA180" i="13"/>
  <c r="DD28" i="13"/>
  <c r="DD27" i="13"/>
  <c r="DD26" i="13"/>
  <c r="DD25" i="13"/>
  <c r="DD24" i="13"/>
  <c r="DD23" i="13"/>
  <c r="DD22" i="13"/>
  <c r="DD21" i="13"/>
  <c r="W48" i="28"/>
  <c r="V48" i="28"/>
  <c r="X48" i="28"/>
  <c r="W47" i="28"/>
  <c r="X47" i="28"/>
  <c r="V47" i="28"/>
  <c r="J47" i="28"/>
  <c r="I47" i="28"/>
  <c r="H47" i="28"/>
  <c r="G47" i="28"/>
  <c r="W46" i="28"/>
  <c r="V46" i="28"/>
  <c r="X46" i="28"/>
  <c r="J46" i="28"/>
  <c r="I46" i="28"/>
  <c r="H46" i="28"/>
  <c r="G46" i="28"/>
  <c r="J45" i="28"/>
  <c r="I45" i="28"/>
  <c r="H45" i="28"/>
  <c r="G45" i="28"/>
  <c r="J44" i="28"/>
  <c r="I44" i="28"/>
  <c r="H44" i="28"/>
  <c r="G44" i="28"/>
  <c r="D43" i="28"/>
  <c r="U39" i="28"/>
  <c r="O39" i="28"/>
  <c r="I39" i="28"/>
  <c r="C39" i="28"/>
  <c r="S38" i="28"/>
  <c r="M38" i="28"/>
  <c r="G38" i="28"/>
  <c r="A38" i="28"/>
  <c r="S37" i="28"/>
  <c r="M37" i="28"/>
  <c r="G37" i="28"/>
  <c r="A37" i="28"/>
  <c r="S36" i="28"/>
  <c r="M36" i="28"/>
  <c r="G36" i="28"/>
  <c r="A36" i="28"/>
  <c r="S35" i="28"/>
  <c r="M35" i="28"/>
  <c r="G35" i="28"/>
  <c r="A35" i="28"/>
  <c r="S34" i="28"/>
  <c r="M34" i="28"/>
  <c r="G34" i="28"/>
  <c r="A34" i="28"/>
  <c r="S33" i="28"/>
  <c r="M33" i="28"/>
  <c r="G33" i="28"/>
  <c r="A33" i="28"/>
  <c r="S32" i="28"/>
  <c r="M32" i="28"/>
  <c r="G32" i="28"/>
  <c r="A32" i="28"/>
  <c r="S31" i="28"/>
  <c r="M31" i="28"/>
  <c r="G31" i="28"/>
  <c r="A31" i="28"/>
  <c r="S30" i="28"/>
  <c r="M30" i="28"/>
  <c r="G30" i="28"/>
  <c r="A30" i="28"/>
  <c r="S29" i="28"/>
  <c r="M29" i="28"/>
  <c r="G29" i="28"/>
  <c r="A29" i="28"/>
  <c r="S28" i="28"/>
  <c r="M28" i="28"/>
  <c r="G28" i="28"/>
  <c r="A28" i="28"/>
  <c r="S27" i="28"/>
  <c r="M27" i="28"/>
  <c r="G27" i="28"/>
  <c r="A27" i="28"/>
  <c r="S26" i="28"/>
  <c r="M26" i="28"/>
  <c r="G26" i="28"/>
  <c r="A26" i="28"/>
  <c r="S25" i="28"/>
  <c r="M25" i="28"/>
  <c r="G25" i="28"/>
  <c r="A25" i="28"/>
  <c r="S24" i="28"/>
  <c r="M24" i="28"/>
  <c r="G24" i="28"/>
  <c r="A24" i="28"/>
  <c r="S23" i="28"/>
  <c r="M23" i="28"/>
  <c r="G23" i="28"/>
  <c r="A23" i="28"/>
  <c r="W22" i="28"/>
  <c r="W31" i="28"/>
  <c r="S22" i="28"/>
  <c r="Q22" i="28"/>
  <c r="Q31" i="28"/>
  <c r="P22" i="28"/>
  <c r="M22" i="28"/>
  <c r="K22" i="28"/>
  <c r="K31" i="28"/>
  <c r="G22" i="28"/>
  <c r="E22" i="28"/>
  <c r="E31" i="28"/>
  <c r="A22" i="28"/>
  <c r="W21" i="28"/>
  <c r="W32" i="28"/>
  <c r="S21" i="28"/>
  <c r="Q21" i="28"/>
  <c r="Q32" i="28"/>
  <c r="P21" i="28"/>
  <c r="M21" i="28"/>
  <c r="K21" i="28"/>
  <c r="K32" i="28"/>
  <c r="G21" i="28"/>
  <c r="E21" i="28"/>
  <c r="E32" i="28"/>
  <c r="A21" i="28"/>
  <c r="W20" i="28"/>
  <c r="W33" i="28"/>
  <c r="S20" i="28"/>
  <c r="Q20" i="28"/>
  <c r="Q33" i="28"/>
  <c r="P20" i="28"/>
  <c r="M20" i="28"/>
  <c r="K20" i="28"/>
  <c r="K33" i="28"/>
  <c r="G20" i="28"/>
  <c r="E20" i="28"/>
  <c r="E33" i="28"/>
  <c r="A20" i="28"/>
  <c r="W19" i="28"/>
  <c r="W34" i="28"/>
  <c r="S19" i="28"/>
  <c r="Q19" i="28"/>
  <c r="Q34" i="28"/>
  <c r="P19" i="28"/>
  <c r="M19" i="28"/>
  <c r="K19" i="28"/>
  <c r="K34" i="28"/>
  <c r="G19" i="28"/>
  <c r="E19" i="28"/>
  <c r="E34" i="28"/>
  <c r="W18" i="28"/>
  <c r="W26" i="28"/>
  <c r="S18" i="28"/>
  <c r="Q18" i="28"/>
  <c r="Q26" i="28"/>
  <c r="M18" i="28"/>
  <c r="K18" i="28"/>
  <c r="K26" i="28"/>
  <c r="G18" i="28"/>
  <c r="E18" i="28"/>
  <c r="E26" i="28"/>
  <c r="A18" i="28"/>
  <c r="W17" i="28"/>
  <c r="W25" i="28"/>
  <c r="S17" i="28"/>
  <c r="Q17" i="28"/>
  <c r="Q25" i="28"/>
  <c r="P17" i="28"/>
  <c r="M17" i="28"/>
  <c r="K17" i="28"/>
  <c r="K25" i="28"/>
  <c r="G17" i="28"/>
  <c r="E17" i="28"/>
  <c r="E25" i="28"/>
  <c r="A17" i="28"/>
  <c r="W16" i="28"/>
  <c r="W24" i="28"/>
  <c r="S16" i="28"/>
  <c r="Q16" i="28"/>
  <c r="Q24" i="28"/>
  <c r="M16" i="28"/>
  <c r="K16" i="28"/>
  <c r="K24" i="28"/>
  <c r="G16" i="28"/>
  <c r="E16" i="28"/>
  <c r="E24" i="28"/>
  <c r="D16" i="28"/>
  <c r="A16" i="28"/>
  <c r="W15" i="28"/>
  <c r="W23" i="28"/>
  <c r="S15" i="28"/>
  <c r="Q15" i="28"/>
  <c r="Q23" i="28"/>
  <c r="P15" i="28"/>
  <c r="M15" i="28"/>
  <c r="K15" i="28"/>
  <c r="K23" i="28"/>
  <c r="G15" i="28"/>
  <c r="E15" i="28"/>
  <c r="E23" i="28"/>
  <c r="A15" i="28"/>
  <c r="DH73" i="13"/>
  <c r="DH89" i="13"/>
  <c r="DH70" i="13"/>
  <c r="DH86" i="13"/>
  <c r="DH118" i="13"/>
  <c r="DH134" i="13"/>
  <c r="DH150" i="13"/>
  <c r="P16" i="28"/>
  <c r="P18" i="28"/>
  <c r="D22" i="28"/>
  <c r="D21" i="28"/>
  <c r="D20" i="28"/>
  <c r="D19" i="28"/>
  <c r="D18" i="28"/>
  <c r="D17" i="28"/>
  <c r="D15" i="28"/>
  <c r="D23" i="28"/>
  <c r="E38" i="28"/>
  <c r="K37" i="28"/>
  <c r="J24" i="28"/>
  <c r="K36" i="28"/>
  <c r="J25" i="28"/>
  <c r="K35" i="28"/>
  <c r="J26" i="28"/>
  <c r="P23" i="28"/>
  <c r="Q38" i="28"/>
  <c r="W38" i="28"/>
  <c r="V23" i="28"/>
  <c r="P24" i="28"/>
  <c r="Q37" i="28"/>
  <c r="W37" i="28"/>
  <c r="V24" i="28"/>
  <c r="P25" i="28"/>
  <c r="Q36" i="28"/>
  <c r="W36" i="28"/>
  <c r="V25" i="28"/>
  <c r="P26" i="28"/>
  <c r="Q35" i="28"/>
  <c r="W35" i="28"/>
  <c r="V26" i="28"/>
  <c r="K38" i="28"/>
  <c r="J23" i="28"/>
  <c r="D24" i="28"/>
  <c r="E37" i="28"/>
  <c r="D25" i="28"/>
  <c r="E36" i="28"/>
  <c r="D26" i="28"/>
  <c r="E35" i="28"/>
  <c r="J15" i="28"/>
  <c r="V15" i="28"/>
  <c r="J16" i="28"/>
  <c r="V16" i="28"/>
  <c r="J17" i="28"/>
  <c r="V17" i="28"/>
  <c r="J18" i="28"/>
  <c r="V18" i="28"/>
  <c r="J19" i="28"/>
  <c r="V19" i="28"/>
  <c r="J20" i="28"/>
  <c r="V20" i="28"/>
  <c r="J21" i="28"/>
  <c r="V21" i="28"/>
  <c r="J22" i="28"/>
  <c r="V22" i="28"/>
  <c r="E27" i="28"/>
  <c r="D27" i="28"/>
  <c r="Q27" i="28"/>
  <c r="P27" i="28"/>
  <c r="E28" i="28"/>
  <c r="D28" i="28"/>
  <c r="Q28" i="28"/>
  <c r="P28" i="28"/>
  <c r="E29" i="28"/>
  <c r="D29" i="28"/>
  <c r="Q29" i="28"/>
  <c r="P29" i="28"/>
  <c r="E30" i="28"/>
  <c r="D30" i="28"/>
  <c r="Q30" i="28"/>
  <c r="P30" i="28"/>
  <c r="K27" i="28"/>
  <c r="J27" i="28"/>
  <c r="W27" i="28"/>
  <c r="V27" i="28"/>
  <c r="K28" i="28"/>
  <c r="J28" i="28"/>
  <c r="W28" i="28"/>
  <c r="V28" i="28"/>
  <c r="K29" i="28"/>
  <c r="J29" i="28"/>
  <c r="W29" i="28"/>
  <c r="V29" i="28"/>
  <c r="K30" i="28"/>
  <c r="J30" i="28"/>
  <c r="W30" i="28"/>
  <c r="V30" i="28"/>
  <c r="BV126" i="12"/>
  <c r="BV125" i="12"/>
  <c r="BV124" i="12"/>
  <c r="BV123" i="12"/>
  <c r="BV65" i="12"/>
  <c r="BV122" i="12"/>
  <c r="BV20" i="12"/>
  <c r="BV19" i="12"/>
  <c r="BV64" i="12"/>
  <c r="BV121" i="12"/>
  <c r="BV120" i="12"/>
  <c r="BV119" i="12"/>
  <c r="BV118" i="12"/>
  <c r="BV117" i="12"/>
  <c r="BV116" i="12"/>
  <c r="BV115" i="12"/>
  <c r="BV63" i="12"/>
  <c r="BV114" i="12"/>
  <c r="BV113" i="12"/>
  <c r="BV112" i="12"/>
  <c r="BV111" i="12"/>
  <c r="BV110" i="12"/>
  <c r="BV109" i="12"/>
  <c r="BV108" i="12"/>
  <c r="BV107" i="12"/>
  <c r="BV106" i="12"/>
  <c r="BV105" i="12"/>
  <c r="BV62" i="12"/>
  <c r="BV18" i="12"/>
  <c r="BV104" i="12"/>
  <c r="BV103" i="12"/>
  <c r="BV102" i="12"/>
  <c r="BV101" i="12"/>
  <c r="BV100" i="12"/>
  <c r="BV99" i="12"/>
  <c r="BV98" i="12"/>
  <c r="BV97" i="12"/>
  <c r="BV96" i="12"/>
  <c r="BV95" i="12"/>
  <c r="BV94" i="12"/>
  <c r="BV93" i="12"/>
  <c r="BV92" i="12"/>
  <c r="BV91" i="12"/>
  <c r="BV90" i="12"/>
  <c r="BV89" i="12"/>
  <c r="BV88" i="12"/>
  <c r="BV87" i="12"/>
  <c r="BV86" i="12"/>
  <c r="BV85" i="12"/>
  <c r="BV84" i="12"/>
  <c r="BV83" i="12"/>
  <c r="BV82" i="12"/>
  <c r="BV81" i="12"/>
  <c r="BV80" i="12"/>
  <c r="BV79" i="12"/>
  <c r="BV78" i="12"/>
  <c r="BV77" i="12"/>
  <c r="BV76" i="12"/>
  <c r="BV75" i="12"/>
  <c r="BV61" i="12"/>
  <c r="BV74" i="12"/>
  <c r="BV73" i="12"/>
  <c r="BV72" i="12"/>
  <c r="BV71" i="12"/>
  <c r="BV70" i="12"/>
  <c r="BV69" i="12"/>
  <c r="BV68" i="12"/>
  <c r="BV60" i="12"/>
  <c r="BV67" i="12"/>
  <c r="BV21" i="12"/>
  <c r="BV24" i="12"/>
  <c r="BV23" i="12"/>
  <c r="BV22" i="12"/>
  <c r="BV28" i="12"/>
  <c r="BV27" i="12"/>
  <c r="BV37" i="12"/>
  <c r="BV36" i="12"/>
  <c r="BV35" i="12"/>
  <c r="BV34" i="12"/>
  <c r="BV10" i="12"/>
  <c r="BV33" i="12"/>
  <c r="BV32" i="12"/>
  <c r="BV26" i="12"/>
  <c r="BV31" i="12"/>
  <c r="BV11" i="12"/>
  <c r="BV30" i="12"/>
  <c r="BV25" i="12"/>
  <c r="BV29" i="12"/>
  <c r="BV12" i="12"/>
  <c r="BV13" i="12"/>
  <c r="BV15" i="12"/>
  <c r="BV17" i="12"/>
  <c r="BV14" i="12"/>
  <c r="BV16" i="12"/>
  <c r="BV7" i="12"/>
  <c r="BV9" i="12"/>
  <c r="BV6" i="12"/>
  <c r="BV8" i="12"/>
  <c r="BV4" i="12"/>
  <c r="BV2" i="12"/>
  <c r="BV3" i="12"/>
  <c r="BV5" i="12"/>
  <c r="CS3" i="12"/>
  <c r="CS4" i="12"/>
  <c r="CS5" i="12"/>
  <c r="CS6" i="12"/>
  <c r="CS7" i="12"/>
  <c r="CS8" i="12"/>
  <c r="CS9" i="12"/>
  <c r="CS10" i="12"/>
  <c r="CS11" i="12"/>
  <c r="CS12" i="12"/>
  <c r="CS13" i="12"/>
  <c r="CS14" i="12"/>
  <c r="CS15" i="12"/>
  <c r="CS16" i="12"/>
  <c r="CS17" i="12"/>
  <c r="CS18" i="12"/>
  <c r="CS19" i="12"/>
  <c r="CS20" i="12"/>
  <c r="CS21" i="12"/>
  <c r="CS22" i="12"/>
  <c r="CS23" i="12"/>
  <c r="CS24" i="12"/>
  <c r="CS25" i="12"/>
  <c r="CS26" i="12"/>
  <c r="CS27" i="12"/>
  <c r="CS28" i="12"/>
  <c r="CS29" i="12"/>
  <c r="CS30" i="12"/>
  <c r="CS31" i="12"/>
  <c r="CS32" i="12"/>
  <c r="CS33" i="12"/>
  <c r="CS34" i="12"/>
  <c r="CS35" i="12"/>
  <c r="CS36" i="12"/>
  <c r="CS37" i="12"/>
  <c r="CS38" i="12"/>
  <c r="CS39" i="12"/>
  <c r="CS40" i="12"/>
  <c r="CS41" i="12"/>
  <c r="CS42" i="12"/>
  <c r="CS43" i="12"/>
  <c r="CS44" i="12"/>
  <c r="CS45" i="12"/>
  <c r="CS46" i="12"/>
  <c r="CS47" i="12"/>
  <c r="CS48" i="12"/>
  <c r="CS49" i="12"/>
  <c r="CS50" i="12"/>
  <c r="CS51" i="12"/>
  <c r="CS52" i="12"/>
  <c r="CS53" i="12"/>
  <c r="CS54" i="12"/>
  <c r="CS55" i="12"/>
  <c r="CS2" i="12"/>
  <c r="CT55" i="12"/>
  <c r="CR55" i="12"/>
  <c r="CT54" i="12"/>
  <c r="CR54" i="12"/>
  <c r="CT53" i="12"/>
  <c r="CR53" i="12"/>
  <c r="CT52" i="12"/>
  <c r="CR52" i="12"/>
  <c r="CT51" i="12"/>
  <c r="CR51" i="12"/>
  <c r="CT50" i="12"/>
  <c r="CR50" i="12"/>
  <c r="CT49" i="12"/>
  <c r="CR49" i="12"/>
  <c r="CT48" i="12"/>
  <c r="CR48" i="12"/>
  <c r="CT47" i="12"/>
  <c r="CR47" i="12"/>
  <c r="CT46" i="12"/>
  <c r="CR46" i="12"/>
  <c r="CT45" i="12"/>
  <c r="CR45" i="12"/>
  <c r="CT44" i="12"/>
  <c r="CR44" i="12"/>
  <c r="CT43" i="12"/>
  <c r="CR43" i="12"/>
  <c r="CT42" i="12"/>
  <c r="CR42" i="12"/>
  <c r="CT41" i="12"/>
  <c r="CR41" i="12"/>
  <c r="CT40" i="12"/>
  <c r="CR40" i="12"/>
  <c r="CT39" i="12"/>
  <c r="CR39" i="12"/>
  <c r="CT38" i="12"/>
  <c r="CR38" i="12"/>
  <c r="CT37" i="12"/>
  <c r="CR37" i="12"/>
  <c r="CT36" i="12"/>
  <c r="CR36" i="12"/>
  <c r="CT35" i="12"/>
  <c r="CR35" i="12"/>
  <c r="CT34" i="12"/>
  <c r="CR34" i="12"/>
  <c r="CT33" i="12"/>
  <c r="CR33" i="12"/>
  <c r="CT32" i="12"/>
  <c r="CR32" i="12"/>
  <c r="CT31" i="12"/>
  <c r="CR31" i="12"/>
  <c r="CT30" i="12"/>
  <c r="CR30" i="12"/>
  <c r="CT29" i="12"/>
  <c r="CR29" i="12"/>
  <c r="CT28" i="12"/>
  <c r="CR28" i="12"/>
  <c r="CT27" i="12"/>
  <c r="CR27" i="12"/>
  <c r="CT26" i="12"/>
  <c r="CR26" i="12"/>
  <c r="CT25" i="12"/>
  <c r="CR25" i="12"/>
  <c r="CT24" i="12"/>
  <c r="CR24" i="12"/>
  <c r="CT23" i="12"/>
  <c r="CR23" i="12"/>
  <c r="CT22" i="12"/>
  <c r="CR22" i="12"/>
  <c r="CT21" i="12"/>
  <c r="CR21" i="12"/>
  <c r="CT20" i="12"/>
  <c r="CR20" i="12"/>
  <c r="CT19" i="12"/>
  <c r="CR19" i="12"/>
  <c r="CT18" i="12"/>
  <c r="CR18" i="12"/>
  <c r="CT17" i="12"/>
  <c r="CR17" i="12"/>
  <c r="CT16" i="12"/>
  <c r="CR16" i="12"/>
  <c r="CT15" i="12"/>
  <c r="CR15" i="12"/>
  <c r="CT14" i="12"/>
  <c r="CR14" i="12"/>
  <c r="CT13" i="12"/>
  <c r="CR13" i="12"/>
  <c r="CT12" i="12"/>
  <c r="CR12" i="12"/>
  <c r="CT11" i="12"/>
  <c r="CR11" i="12"/>
  <c r="CT10" i="12"/>
  <c r="CR10" i="12"/>
  <c r="CT9" i="12"/>
  <c r="CR9" i="12"/>
  <c r="CT8" i="12"/>
  <c r="CR8" i="12"/>
  <c r="CT7" i="12"/>
  <c r="CR7" i="12"/>
  <c r="CT6" i="12"/>
  <c r="CR6" i="12"/>
  <c r="CT5" i="12"/>
  <c r="CR5" i="12"/>
  <c r="CT4" i="12"/>
  <c r="CR4" i="12"/>
  <c r="CT3" i="12"/>
  <c r="CR3" i="12"/>
  <c r="CT2" i="12"/>
  <c r="CR2" i="12"/>
  <c r="BW126" i="12"/>
  <c r="BU126" i="12"/>
  <c r="BW125" i="12"/>
  <c r="BU125" i="12"/>
  <c r="BW124" i="12"/>
  <c r="BU124" i="12"/>
  <c r="BW123" i="12"/>
  <c r="BU123" i="12"/>
  <c r="BW65" i="12"/>
  <c r="BU65" i="12"/>
  <c r="BW122" i="12"/>
  <c r="BU122" i="12"/>
  <c r="BW20" i="12"/>
  <c r="BU20" i="12"/>
  <c r="BW19" i="12"/>
  <c r="BU19" i="12"/>
  <c r="BW64" i="12"/>
  <c r="BU64" i="12"/>
  <c r="BW121" i="12"/>
  <c r="BU121" i="12"/>
  <c r="BW120" i="12"/>
  <c r="BU120" i="12"/>
  <c r="BW119" i="12"/>
  <c r="BU119" i="12"/>
  <c r="BW118" i="12"/>
  <c r="BU118" i="12"/>
  <c r="BW117" i="12"/>
  <c r="BU117" i="12"/>
  <c r="BW116" i="12"/>
  <c r="BU116" i="12"/>
  <c r="BW115" i="12"/>
  <c r="BU115" i="12"/>
  <c r="BW63" i="12"/>
  <c r="BU63" i="12"/>
  <c r="BW114" i="12"/>
  <c r="BU114" i="12"/>
  <c r="BW113" i="12"/>
  <c r="BU113" i="12"/>
  <c r="BW112" i="12"/>
  <c r="BU112" i="12"/>
  <c r="BW111" i="12"/>
  <c r="BU111" i="12"/>
  <c r="BW110" i="12"/>
  <c r="BU110" i="12"/>
  <c r="BW109" i="12"/>
  <c r="BU109" i="12"/>
  <c r="BW108" i="12"/>
  <c r="BU108" i="12"/>
  <c r="BW107" i="12"/>
  <c r="BU107" i="12"/>
  <c r="BW106" i="12"/>
  <c r="BU106" i="12"/>
  <c r="BW105" i="12"/>
  <c r="BU105" i="12"/>
  <c r="BW62" i="12"/>
  <c r="BU62" i="12"/>
  <c r="BW18" i="12"/>
  <c r="BU18" i="12"/>
  <c r="BW104" i="12"/>
  <c r="BU104" i="12"/>
  <c r="BW103" i="12"/>
  <c r="BU103" i="12"/>
  <c r="BW102" i="12"/>
  <c r="BU102" i="12"/>
  <c r="BW101" i="12"/>
  <c r="BU101" i="12"/>
  <c r="BW100" i="12"/>
  <c r="BU100" i="12"/>
  <c r="BW99" i="12"/>
  <c r="BU99" i="12"/>
  <c r="BW98" i="12"/>
  <c r="BU98" i="12"/>
  <c r="BW97" i="12"/>
  <c r="BU97" i="12"/>
  <c r="BW96" i="12"/>
  <c r="BU96" i="12"/>
  <c r="BW95" i="12"/>
  <c r="BU95" i="12"/>
  <c r="BW94" i="12"/>
  <c r="BU94" i="12"/>
  <c r="BW93" i="12"/>
  <c r="BU93" i="12"/>
  <c r="BW92" i="12"/>
  <c r="BU92" i="12"/>
  <c r="BW91" i="12"/>
  <c r="BU91" i="12"/>
  <c r="BW90" i="12"/>
  <c r="BU90" i="12"/>
  <c r="BW89" i="12"/>
  <c r="BU89" i="12"/>
  <c r="BW88" i="12"/>
  <c r="BU88" i="12"/>
  <c r="BW87" i="12"/>
  <c r="BU87" i="12"/>
  <c r="BW86" i="12"/>
  <c r="BU86" i="12"/>
  <c r="BW85" i="12"/>
  <c r="BU85" i="12"/>
  <c r="BW84" i="12"/>
  <c r="BU84" i="12"/>
  <c r="BW83" i="12"/>
  <c r="BU83" i="12"/>
  <c r="BW82" i="12"/>
  <c r="BU82" i="12"/>
  <c r="BW81" i="12"/>
  <c r="BU81" i="12"/>
  <c r="BW80" i="12"/>
  <c r="BU80" i="12"/>
  <c r="BW79" i="12"/>
  <c r="BU79" i="12"/>
  <c r="BW78" i="12"/>
  <c r="BU78" i="12"/>
  <c r="BW77" i="12"/>
  <c r="BU77" i="12"/>
  <c r="BW76" i="12"/>
  <c r="BU76" i="12"/>
  <c r="BW75" i="12"/>
  <c r="BU75" i="12"/>
  <c r="BW61" i="12"/>
  <c r="BU61" i="12"/>
  <c r="BW74" i="12"/>
  <c r="BU74" i="12"/>
  <c r="BW73" i="12"/>
  <c r="BU73" i="12"/>
  <c r="BW72" i="12"/>
  <c r="BU72" i="12"/>
  <c r="BW71" i="12"/>
  <c r="BU71" i="12"/>
  <c r="BW70" i="12"/>
  <c r="BU70" i="12"/>
  <c r="BW69" i="12"/>
  <c r="BU69" i="12"/>
  <c r="BW68" i="12"/>
  <c r="BU68" i="12"/>
  <c r="BW60" i="12"/>
  <c r="BU60" i="12"/>
  <c r="BW67" i="12"/>
  <c r="BU67" i="12"/>
  <c r="BW21" i="12"/>
  <c r="BU21" i="12"/>
  <c r="BW24" i="12"/>
  <c r="BU24" i="12"/>
  <c r="BW23" i="12"/>
  <c r="BU23" i="12"/>
  <c r="BW22" i="12"/>
  <c r="BU22" i="12"/>
  <c r="BW28" i="12"/>
  <c r="BU28" i="12"/>
  <c r="BW27" i="12"/>
  <c r="BU27" i="12"/>
  <c r="BW37" i="12"/>
  <c r="BU37" i="12"/>
  <c r="BW36" i="12"/>
  <c r="BU36" i="12"/>
  <c r="BW35" i="12"/>
  <c r="BU35" i="12"/>
  <c r="BW34" i="12"/>
  <c r="BU34" i="12"/>
  <c r="BW10" i="12"/>
  <c r="BU10" i="12"/>
  <c r="BW33" i="12"/>
  <c r="BU33" i="12"/>
  <c r="BW32" i="12"/>
  <c r="BU32" i="12"/>
  <c r="BW26" i="12"/>
  <c r="BU26" i="12"/>
  <c r="BW31" i="12"/>
  <c r="BU31" i="12"/>
  <c r="BW11" i="12"/>
  <c r="BU11" i="12"/>
  <c r="BW30" i="12"/>
  <c r="BU30" i="12"/>
  <c r="BW25" i="12"/>
  <c r="BU25" i="12"/>
  <c r="BW29" i="12"/>
  <c r="BU29" i="12"/>
  <c r="BW12" i="12"/>
  <c r="BU12" i="12"/>
  <c r="BW13" i="12"/>
  <c r="BU13" i="12"/>
  <c r="BW15" i="12"/>
  <c r="BU15" i="12"/>
  <c r="BW17" i="12"/>
  <c r="BU17" i="12"/>
  <c r="BW14" i="12"/>
  <c r="BU14" i="12"/>
  <c r="BW16" i="12"/>
  <c r="BU16" i="12"/>
  <c r="BW7" i="12"/>
  <c r="BU7" i="12"/>
  <c r="BW9" i="12"/>
  <c r="BU9" i="12"/>
  <c r="BW6" i="12"/>
  <c r="BU6" i="12"/>
  <c r="BW8" i="12"/>
  <c r="BU8" i="12"/>
  <c r="BW4" i="12"/>
  <c r="BU4" i="12"/>
  <c r="BW2" i="12"/>
  <c r="BU2" i="12"/>
  <c r="BW3" i="12"/>
  <c r="BU3" i="12"/>
  <c r="BW5" i="12"/>
  <c r="BU5" i="12"/>
  <c r="CP27" i="13"/>
  <c r="CP28" i="13"/>
  <c r="CP26" i="13"/>
  <c r="CP25" i="13"/>
  <c r="CP24" i="13"/>
  <c r="CP23" i="13"/>
  <c r="CP22" i="13"/>
  <c r="CP21" i="13"/>
  <c r="V164" i="23"/>
  <c r="U164" i="23"/>
  <c r="S164" i="23"/>
  <c r="V163" i="23"/>
  <c r="U163" i="23"/>
  <c r="S163" i="23"/>
  <c r="V162" i="23"/>
  <c r="U162" i="23"/>
  <c r="S162" i="23"/>
  <c r="V161" i="23"/>
  <c r="U161" i="23"/>
  <c r="S161" i="23"/>
  <c r="V160" i="23"/>
  <c r="U160" i="23"/>
  <c r="S160" i="23"/>
  <c r="V159" i="23"/>
  <c r="U159" i="23"/>
  <c r="S159" i="23"/>
  <c r="V158" i="23"/>
  <c r="U158" i="23"/>
  <c r="S158" i="23"/>
  <c r="V157" i="23"/>
  <c r="U157" i="23"/>
  <c r="S157" i="23"/>
  <c r="V156" i="23"/>
  <c r="U156" i="23"/>
  <c r="S156" i="23"/>
  <c r="V155" i="23"/>
  <c r="U155" i="23"/>
  <c r="S155" i="23"/>
  <c r="G155" i="23"/>
  <c r="F155" i="23"/>
  <c r="V154" i="23"/>
  <c r="U154" i="23"/>
  <c r="S154" i="23"/>
  <c r="G154" i="23"/>
  <c r="F154" i="23"/>
  <c r="V153" i="23"/>
  <c r="U153" i="23"/>
  <c r="S153" i="23"/>
  <c r="G153" i="23"/>
  <c r="F153" i="23"/>
  <c r="V152" i="23"/>
  <c r="U152" i="23"/>
  <c r="S152" i="23"/>
  <c r="G152" i="23"/>
  <c r="F152" i="23"/>
  <c r="V151" i="23"/>
  <c r="U151" i="23"/>
  <c r="S151" i="23"/>
  <c r="G151" i="23"/>
  <c r="F151" i="23"/>
  <c r="V150" i="23"/>
  <c r="U150" i="23"/>
  <c r="S150" i="23"/>
  <c r="G150" i="23"/>
  <c r="F150" i="23"/>
  <c r="V149" i="23"/>
  <c r="U149" i="23"/>
  <c r="S149" i="23"/>
  <c r="G149" i="23"/>
  <c r="F149" i="23"/>
  <c r="V148" i="23"/>
  <c r="U148" i="23"/>
  <c r="S148" i="23"/>
  <c r="G148" i="23"/>
  <c r="F148" i="23"/>
  <c r="V147" i="23"/>
  <c r="U147" i="23"/>
  <c r="S147" i="23"/>
  <c r="G147" i="23"/>
  <c r="F147" i="23"/>
  <c r="V146" i="23"/>
  <c r="U146" i="23"/>
  <c r="S146" i="23"/>
  <c r="G146" i="23"/>
  <c r="F146" i="23"/>
  <c r="V145" i="23"/>
  <c r="U145" i="23"/>
  <c r="S145" i="23"/>
  <c r="G145" i="23"/>
  <c r="F145" i="23"/>
  <c r="V144" i="23"/>
  <c r="U144" i="23"/>
  <c r="S144" i="23"/>
  <c r="G144" i="23"/>
  <c r="F144" i="23"/>
  <c r="V143" i="23"/>
  <c r="U143" i="23"/>
  <c r="S143" i="23"/>
  <c r="G143" i="23"/>
  <c r="F143" i="23"/>
  <c r="V142" i="23"/>
  <c r="U142" i="23"/>
  <c r="S142" i="23"/>
  <c r="G142" i="23"/>
  <c r="F142" i="23"/>
  <c r="V141" i="23"/>
  <c r="U141" i="23"/>
  <c r="S141" i="23"/>
  <c r="G141" i="23"/>
  <c r="F141" i="23"/>
  <c r="V140" i="23"/>
  <c r="U140" i="23"/>
  <c r="S140" i="23"/>
  <c r="G140" i="23"/>
  <c r="F140" i="23"/>
  <c r="V139" i="23"/>
  <c r="U139" i="23"/>
  <c r="S139" i="23"/>
  <c r="G139" i="23"/>
  <c r="F139" i="23"/>
  <c r="V138" i="23"/>
  <c r="U138" i="23"/>
  <c r="S138" i="23"/>
  <c r="G138" i="23"/>
  <c r="F138" i="23"/>
  <c r="V137" i="23"/>
  <c r="U137" i="23"/>
  <c r="S137" i="23"/>
  <c r="G137" i="23"/>
  <c r="F137" i="23"/>
  <c r="V136" i="23"/>
  <c r="U136" i="23"/>
  <c r="S136" i="23"/>
  <c r="G136" i="23"/>
  <c r="F136" i="23"/>
  <c r="V135" i="23"/>
  <c r="U135" i="23"/>
  <c r="S135" i="23"/>
  <c r="G135" i="23"/>
  <c r="F135" i="23"/>
  <c r="V134" i="23"/>
  <c r="U134" i="23"/>
  <c r="S134" i="23"/>
  <c r="G134" i="23"/>
  <c r="F134" i="23"/>
  <c r="V133" i="23"/>
  <c r="U133" i="23"/>
  <c r="S133" i="23"/>
  <c r="G133" i="23"/>
  <c r="F133" i="23"/>
  <c r="V132" i="23"/>
  <c r="U132" i="23"/>
  <c r="S132" i="23"/>
  <c r="G132" i="23"/>
  <c r="F132" i="23"/>
  <c r="V131" i="23"/>
  <c r="U131" i="23"/>
  <c r="S131" i="23"/>
  <c r="G131" i="23"/>
  <c r="F131" i="23"/>
  <c r="V130" i="23"/>
  <c r="U130" i="23"/>
  <c r="S130" i="23"/>
  <c r="G130" i="23"/>
  <c r="F130" i="23"/>
  <c r="V129" i="23"/>
  <c r="U129" i="23"/>
  <c r="S129" i="23"/>
  <c r="G129" i="23"/>
  <c r="F129" i="23"/>
  <c r="V128" i="23"/>
  <c r="U128" i="23"/>
  <c r="S128" i="23"/>
  <c r="G128" i="23"/>
  <c r="F128" i="23"/>
  <c r="V127" i="23"/>
  <c r="U127" i="23"/>
  <c r="S127" i="23"/>
  <c r="G127" i="23"/>
  <c r="F127" i="23"/>
  <c r="V126" i="23"/>
  <c r="U126" i="23"/>
  <c r="S126" i="23"/>
  <c r="G126" i="23"/>
  <c r="F126" i="23"/>
  <c r="V125" i="23"/>
  <c r="U125" i="23"/>
  <c r="S125" i="23"/>
  <c r="G125" i="23"/>
  <c r="F125" i="23"/>
  <c r="V124" i="23"/>
  <c r="U124" i="23"/>
  <c r="S124" i="23"/>
  <c r="G124" i="23"/>
  <c r="F124" i="23"/>
  <c r="V123" i="23"/>
  <c r="U123" i="23"/>
  <c r="S123" i="23"/>
  <c r="G123" i="23"/>
  <c r="F123" i="23"/>
  <c r="V122" i="23"/>
  <c r="U122" i="23"/>
  <c r="S122" i="23"/>
  <c r="G122" i="23"/>
  <c r="F122" i="23"/>
  <c r="V121" i="23"/>
  <c r="U121" i="23"/>
  <c r="S121" i="23"/>
  <c r="G121" i="23"/>
  <c r="F121" i="23"/>
  <c r="V120" i="23"/>
  <c r="U120" i="23"/>
  <c r="S120" i="23"/>
  <c r="G120" i="23"/>
  <c r="F120" i="23"/>
  <c r="V119" i="23"/>
  <c r="U119" i="23"/>
  <c r="S119" i="23"/>
  <c r="G119" i="23"/>
  <c r="F119" i="23"/>
  <c r="V118" i="23"/>
  <c r="U118" i="23"/>
  <c r="S118" i="23"/>
  <c r="G118" i="23"/>
  <c r="F118" i="23"/>
  <c r="V117" i="23"/>
  <c r="U117" i="23"/>
  <c r="S117" i="23"/>
  <c r="G117" i="23"/>
  <c r="F117" i="23"/>
  <c r="V116" i="23"/>
  <c r="U116" i="23"/>
  <c r="S116" i="23"/>
  <c r="G116" i="23"/>
  <c r="F116" i="23"/>
  <c r="V115" i="23"/>
  <c r="U115" i="23"/>
  <c r="S115" i="23"/>
  <c r="G115" i="23"/>
  <c r="F115" i="23"/>
  <c r="V114" i="23"/>
  <c r="U114" i="23"/>
  <c r="S114" i="23"/>
  <c r="G114" i="23"/>
  <c r="F114" i="23"/>
  <c r="V113" i="23"/>
  <c r="U113" i="23"/>
  <c r="S113" i="23"/>
  <c r="G113" i="23"/>
  <c r="F113" i="23"/>
  <c r="V112" i="23"/>
  <c r="U112" i="23"/>
  <c r="S112" i="23"/>
  <c r="G112" i="23"/>
  <c r="F112" i="23"/>
  <c r="V111" i="23"/>
  <c r="U111" i="23"/>
  <c r="S111" i="23"/>
  <c r="G111" i="23"/>
  <c r="F111" i="23"/>
  <c r="V110" i="23"/>
  <c r="U110" i="23"/>
  <c r="S110" i="23"/>
  <c r="G110" i="23"/>
  <c r="F110" i="23"/>
  <c r="V109" i="23"/>
  <c r="U109" i="23"/>
  <c r="S109" i="23"/>
  <c r="G109" i="23"/>
  <c r="F109" i="23"/>
  <c r="V108" i="23"/>
  <c r="U108" i="23"/>
  <c r="S108" i="23"/>
  <c r="G108" i="23"/>
  <c r="F108" i="23"/>
  <c r="V107" i="23"/>
  <c r="U107" i="23"/>
  <c r="S107" i="23"/>
  <c r="G107" i="23"/>
  <c r="F107" i="23"/>
  <c r="V106" i="23"/>
  <c r="U106" i="23"/>
  <c r="S106" i="23"/>
  <c r="G106" i="23"/>
  <c r="F106" i="23"/>
  <c r="V105" i="23"/>
  <c r="U105" i="23"/>
  <c r="S105" i="23"/>
  <c r="G105" i="23"/>
  <c r="F105" i="23"/>
  <c r="V104" i="23"/>
  <c r="U104" i="23"/>
  <c r="S104" i="23"/>
  <c r="G104" i="23"/>
  <c r="F104" i="23"/>
  <c r="V103" i="23"/>
  <c r="U103" i="23"/>
  <c r="S103" i="23"/>
  <c r="G103" i="23"/>
  <c r="F103" i="23"/>
  <c r="V102" i="23"/>
  <c r="U102" i="23"/>
  <c r="S102" i="23"/>
  <c r="G102" i="23"/>
  <c r="F102" i="23"/>
  <c r="V101" i="23"/>
  <c r="U101" i="23"/>
  <c r="S101" i="23"/>
  <c r="G101" i="23"/>
  <c r="F101" i="23"/>
  <c r="V100" i="23"/>
  <c r="U100" i="23"/>
  <c r="S100" i="23"/>
  <c r="G100" i="23"/>
  <c r="F100" i="23"/>
  <c r="V99" i="23"/>
  <c r="U99" i="23"/>
  <c r="S99" i="23"/>
  <c r="G99" i="23"/>
  <c r="F99" i="23"/>
  <c r="V98" i="23"/>
  <c r="U98" i="23"/>
  <c r="S98" i="23"/>
  <c r="G98" i="23"/>
  <c r="F98" i="23"/>
  <c r="V97" i="23"/>
  <c r="U97" i="23"/>
  <c r="S97" i="23"/>
  <c r="G97" i="23"/>
  <c r="F97" i="23"/>
  <c r="V96" i="23"/>
  <c r="U96" i="23"/>
  <c r="S96" i="23"/>
  <c r="G96" i="23"/>
  <c r="F96" i="23"/>
  <c r="V95" i="23"/>
  <c r="U95" i="23"/>
  <c r="S95" i="23"/>
  <c r="G95" i="23"/>
  <c r="F95" i="23"/>
  <c r="V94" i="23"/>
  <c r="U94" i="23"/>
  <c r="S94" i="23"/>
  <c r="G94" i="23"/>
  <c r="F94" i="23"/>
  <c r="V93" i="23"/>
  <c r="U93" i="23"/>
  <c r="S93" i="23"/>
  <c r="G93" i="23"/>
  <c r="F93" i="23"/>
  <c r="V92" i="23"/>
  <c r="U92" i="23"/>
  <c r="S92" i="23"/>
  <c r="G92" i="23"/>
  <c r="F92" i="23"/>
  <c r="V91" i="23"/>
  <c r="U91" i="23"/>
  <c r="S91" i="23"/>
  <c r="G91" i="23"/>
  <c r="F91" i="23"/>
  <c r="V90" i="23"/>
  <c r="U90" i="23"/>
  <c r="S90" i="23"/>
  <c r="G90" i="23"/>
  <c r="F90" i="23"/>
  <c r="V89" i="23"/>
  <c r="U89" i="23"/>
  <c r="S89" i="23"/>
  <c r="G89" i="23"/>
  <c r="F89" i="23"/>
  <c r="V88" i="23"/>
  <c r="U88" i="23"/>
  <c r="S88" i="23"/>
  <c r="G88" i="23"/>
  <c r="F88" i="23"/>
  <c r="V87" i="23"/>
  <c r="U87" i="23"/>
  <c r="S87" i="23"/>
  <c r="G87" i="23"/>
  <c r="F87" i="23"/>
  <c r="V86" i="23"/>
  <c r="U86" i="23"/>
  <c r="S86" i="23"/>
  <c r="G86" i="23"/>
  <c r="F86" i="23"/>
  <c r="V85" i="23"/>
  <c r="U85" i="23"/>
  <c r="S85" i="23"/>
  <c r="G85" i="23"/>
  <c r="F85" i="23"/>
  <c r="V84" i="23"/>
  <c r="U84" i="23"/>
  <c r="S84" i="23"/>
  <c r="G84" i="23"/>
  <c r="F84" i="23"/>
  <c r="V83" i="23"/>
  <c r="U83" i="23"/>
  <c r="S83" i="23"/>
  <c r="G83" i="23"/>
  <c r="F83" i="23"/>
  <c r="V82" i="23"/>
  <c r="U82" i="23"/>
  <c r="S82" i="23"/>
  <c r="G82" i="23"/>
  <c r="F82" i="23"/>
  <c r="V81" i="23"/>
  <c r="U81" i="23"/>
  <c r="S81" i="23"/>
  <c r="G81" i="23"/>
  <c r="F81" i="23"/>
  <c r="V80" i="23"/>
  <c r="U80" i="23"/>
  <c r="S80" i="23"/>
  <c r="G80" i="23"/>
  <c r="F80" i="23"/>
  <c r="V79" i="23"/>
  <c r="U79" i="23"/>
  <c r="S79" i="23"/>
  <c r="G79" i="23"/>
  <c r="F79" i="23"/>
  <c r="V78" i="23"/>
  <c r="U78" i="23"/>
  <c r="S78" i="23"/>
  <c r="G78" i="23"/>
  <c r="F78" i="23"/>
  <c r="V77" i="23"/>
  <c r="U77" i="23"/>
  <c r="S77" i="23"/>
  <c r="G77" i="23"/>
  <c r="F77" i="23"/>
  <c r="V76" i="23"/>
  <c r="U76" i="23"/>
  <c r="S76" i="23"/>
  <c r="G76" i="23"/>
  <c r="F76" i="23"/>
  <c r="V75" i="23"/>
  <c r="U75" i="23"/>
  <c r="S75" i="23"/>
  <c r="G75" i="23"/>
  <c r="F75" i="23"/>
  <c r="V74" i="23"/>
  <c r="U74" i="23"/>
  <c r="S74" i="23"/>
  <c r="G74" i="23"/>
  <c r="F74" i="23"/>
  <c r="V73" i="23"/>
  <c r="U73" i="23"/>
  <c r="S73" i="23"/>
  <c r="G73" i="23"/>
  <c r="F73" i="23"/>
  <c r="V72" i="23"/>
  <c r="U72" i="23"/>
  <c r="S72" i="23"/>
  <c r="G72" i="23"/>
  <c r="F72" i="23"/>
  <c r="V71" i="23"/>
  <c r="U71" i="23"/>
  <c r="S71" i="23"/>
  <c r="G71" i="23"/>
  <c r="F71" i="23"/>
  <c r="V70" i="23"/>
  <c r="U70" i="23"/>
  <c r="S70" i="23"/>
  <c r="G70" i="23"/>
  <c r="F70" i="23"/>
  <c r="V69" i="23"/>
  <c r="U69" i="23"/>
  <c r="S69" i="23"/>
  <c r="G69" i="23"/>
  <c r="F69" i="23"/>
  <c r="V68" i="23"/>
  <c r="U68" i="23"/>
  <c r="S68" i="23"/>
  <c r="G68" i="23"/>
  <c r="F68" i="23"/>
  <c r="V67" i="23"/>
  <c r="U67" i="23"/>
  <c r="S67" i="23"/>
  <c r="G67" i="23"/>
  <c r="F67" i="23"/>
  <c r="V66" i="23"/>
  <c r="U66" i="23"/>
  <c r="S66" i="23"/>
  <c r="G66" i="23"/>
  <c r="F66" i="23"/>
  <c r="V65" i="23"/>
  <c r="U65" i="23"/>
  <c r="S65" i="23"/>
  <c r="G65" i="23"/>
  <c r="F65" i="23"/>
  <c r="V64" i="23"/>
  <c r="U64" i="23"/>
  <c r="S64" i="23"/>
  <c r="G64" i="23"/>
  <c r="F64" i="23"/>
  <c r="V63" i="23"/>
  <c r="U63" i="23"/>
  <c r="S63" i="23"/>
  <c r="G63" i="23"/>
  <c r="F63" i="23"/>
  <c r="V62" i="23"/>
  <c r="U62" i="23"/>
  <c r="S62" i="23"/>
  <c r="G62" i="23"/>
  <c r="F62" i="23"/>
  <c r="V61" i="23"/>
  <c r="U61" i="23"/>
  <c r="S61" i="23"/>
  <c r="G61" i="23"/>
  <c r="F61" i="23"/>
  <c r="V60" i="23"/>
  <c r="U60" i="23"/>
  <c r="S60" i="23"/>
  <c r="G60" i="23"/>
  <c r="F60" i="23"/>
  <c r="V59" i="23"/>
  <c r="U59" i="23"/>
  <c r="S59" i="23"/>
  <c r="G59" i="23"/>
  <c r="F59" i="23"/>
  <c r="V58" i="23"/>
  <c r="U58" i="23"/>
  <c r="S58" i="23"/>
  <c r="G58" i="23"/>
  <c r="F58" i="23"/>
  <c r="V57" i="23"/>
  <c r="U57" i="23"/>
  <c r="S57" i="23"/>
  <c r="G57" i="23"/>
  <c r="F57" i="23"/>
  <c r="V56" i="23"/>
  <c r="U56" i="23"/>
  <c r="S56" i="23"/>
  <c r="G56" i="23"/>
  <c r="F56" i="23"/>
  <c r="V55" i="23"/>
  <c r="U55" i="23"/>
  <c r="S55" i="23"/>
  <c r="G55" i="23"/>
  <c r="F55" i="23"/>
  <c r="V54" i="23"/>
  <c r="U54" i="23"/>
  <c r="S54" i="23"/>
  <c r="G54" i="23"/>
  <c r="F54" i="23"/>
  <c r="V53" i="23"/>
  <c r="U53" i="23"/>
  <c r="S53" i="23"/>
  <c r="G53" i="23"/>
  <c r="F53" i="23"/>
  <c r="V52" i="23"/>
  <c r="U52" i="23"/>
  <c r="S52" i="23"/>
  <c r="G52" i="23"/>
  <c r="F52" i="23"/>
  <c r="V51" i="23"/>
  <c r="U51" i="23"/>
  <c r="S51" i="23"/>
  <c r="G51" i="23"/>
  <c r="F51" i="23"/>
  <c r="V50" i="23"/>
  <c r="U50" i="23"/>
  <c r="S50" i="23"/>
  <c r="G50" i="23"/>
  <c r="F50" i="23"/>
  <c r="V49" i="23"/>
  <c r="U49" i="23"/>
  <c r="S49" i="23"/>
  <c r="G49" i="23"/>
  <c r="F49" i="23"/>
  <c r="V48" i="23"/>
  <c r="U48" i="23"/>
  <c r="S48" i="23"/>
  <c r="G48" i="23"/>
  <c r="F48" i="23"/>
  <c r="V47" i="23"/>
  <c r="U47" i="23"/>
  <c r="S47" i="23"/>
  <c r="G47" i="23"/>
  <c r="F47" i="23"/>
  <c r="V46" i="23"/>
  <c r="U46" i="23"/>
  <c r="S46" i="23"/>
  <c r="G46" i="23"/>
  <c r="F46" i="23"/>
  <c r="V45" i="23"/>
  <c r="U45" i="23"/>
  <c r="S45" i="23"/>
  <c r="G45" i="23"/>
  <c r="F45" i="23"/>
  <c r="V44" i="23"/>
  <c r="U44" i="23"/>
  <c r="S44" i="23"/>
  <c r="G44" i="23"/>
  <c r="F44" i="23"/>
  <c r="V43" i="23"/>
  <c r="U43" i="23"/>
  <c r="S43" i="23"/>
  <c r="G43" i="23"/>
  <c r="F43" i="23"/>
  <c r="V42" i="23"/>
  <c r="U42" i="23"/>
  <c r="S42" i="23"/>
  <c r="G42" i="23"/>
  <c r="F42" i="23"/>
  <c r="V41" i="23"/>
  <c r="U41" i="23"/>
  <c r="S41" i="23"/>
  <c r="G41" i="23"/>
  <c r="F41" i="23"/>
  <c r="V40" i="23"/>
  <c r="U40" i="23"/>
  <c r="S40" i="23"/>
  <c r="G40" i="23"/>
  <c r="F40" i="23"/>
  <c r="V39" i="23"/>
  <c r="U39" i="23"/>
  <c r="S39" i="23"/>
  <c r="G39" i="23"/>
  <c r="F39" i="23"/>
  <c r="V38" i="23"/>
  <c r="U38" i="23"/>
  <c r="S38" i="23"/>
  <c r="G38" i="23"/>
  <c r="F38" i="23"/>
  <c r="V37" i="23"/>
  <c r="U37" i="23"/>
  <c r="S37" i="23"/>
  <c r="G37" i="23"/>
  <c r="F37" i="23"/>
  <c r="V36" i="23"/>
  <c r="U36" i="23"/>
  <c r="S36" i="23"/>
  <c r="G36" i="23"/>
  <c r="F36" i="23"/>
  <c r="V35" i="23"/>
  <c r="U35" i="23"/>
  <c r="S35" i="23"/>
  <c r="G35" i="23"/>
  <c r="F35" i="23"/>
  <c r="V34" i="23"/>
  <c r="U34" i="23"/>
  <c r="S34" i="23"/>
  <c r="G34" i="23"/>
  <c r="F34" i="23"/>
  <c r="V33" i="23"/>
  <c r="U33" i="23"/>
  <c r="S33" i="23"/>
  <c r="G33" i="23"/>
  <c r="F33" i="23"/>
  <c r="V32" i="23"/>
  <c r="U32" i="23"/>
  <c r="S32" i="23"/>
  <c r="G32" i="23"/>
  <c r="F32" i="23"/>
  <c r="V31" i="23"/>
  <c r="U31" i="23"/>
  <c r="S31" i="23"/>
  <c r="G31" i="23"/>
  <c r="F31" i="23"/>
  <c r="V30" i="23"/>
  <c r="U30" i="23"/>
  <c r="S30" i="23"/>
  <c r="G30" i="23"/>
  <c r="F30" i="23"/>
  <c r="V29" i="23"/>
  <c r="U29" i="23"/>
  <c r="S29" i="23"/>
  <c r="G29" i="23"/>
  <c r="F29" i="23"/>
  <c r="V28" i="23"/>
  <c r="U28" i="23"/>
  <c r="S28" i="23"/>
  <c r="G28" i="23"/>
  <c r="F28" i="23"/>
  <c r="V27" i="23"/>
  <c r="U27" i="23"/>
  <c r="S27" i="23"/>
  <c r="G27" i="23"/>
  <c r="F27" i="23"/>
  <c r="V26" i="23"/>
  <c r="U26" i="23"/>
  <c r="S26" i="23"/>
  <c r="G26" i="23"/>
  <c r="F26" i="23"/>
  <c r="V25" i="23"/>
  <c r="U25" i="23"/>
  <c r="S25" i="23"/>
  <c r="G25" i="23"/>
  <c r="F25" i="23"/>
  <c r="V24" i="23"/>
  <c r="U24" i="23"/>
  <c r="S24" i="23"/>
  <c r="G24" i="23"/>
  <c r="F24" i="23"/>
  <c r="V23" i="23"/>
  <c r="U23" i="23"/>
  <c r="S23" i="23"/>
  <c r="G23" i="23"/>
  <c r="F23" i="23"/>
  <c r="V22" i="23"/>
  <c r="U22" i="23"/>
  <c r="S22" i="23"/>
  <c r="G22" i="23"/>
  <c r="F22" i="23"/>
  <c r="V21" i="23"/>
  <c r="U21" i="23"/>
  <c r="S21" i="23"/>
  <c r="G21" i="23"/>
  <c r="F21" i="23"/>
  <c r="V20" i="23"/>
  <c r="U20" i="23"/>
  <c r="S20" i="23"/>
  <c r="G20" i="23"/>
  <c r="F20" i="23"/>
  <c r="V19" i="23"/>
  <c r="U19" i="23"/>
  <c r="S19" i="23"/>
  <c r="G19" i="23"/>
  <c r="F19" i="23"/>
  <c r="V18" i="23"/>
  <c r="U18" i="23"/>
  <c r="S18" i="23"/>
  <c r="G18" i="23"/>
  <c r="F18" i="23"/>
  <c r="V17" i="23"/>
  <c r="U17" i="23"/>
  <c r="S17" i="23"/>
  <c r="G17" i="23"/>
  <c r="F17" i="23"/>
  <c r="V16" i="23"/>
  <c r="U16" i="23"/>
  <c r="S16" i="23"/>
  <c r="G16" i="23"/>
  <c r="F16" i="23"/>
  <c r="V15" i="23"/>
  <c r="U15" i="23"/>
  <c r="S15" i="23"/>
  <c r="G15" i="23"/>
  <c r="F15" i="23"/>
  <c r="V14" i="23"/>
  <c r="U14" i="23"/>
  <c r="S14" i="23"/>
  <c r="G14" i="23"/>
  <c r="F14" i="23"/>
  <c r="V13" i="23"/>
  <c r="U13" i="23"/>
  <c r="S13" i="23"/>
  <c r="G13" i="23"/>
  <c r="F13" i="23"/>
  <c r="V12" i="23"/>
  <c r="U12" i="23"/>
  <c r="S12" i="23"/>
  <c r="G12" i="23"/>
  <c r="F12" i="23"/>
  <c r="V11" i="23"/>
  <c r="U11" i="23"/>
  <c r="S11" i="23"/>
  <c r="G11" i="23"/>
  <c r="F11" i="23"/>
  <c r="V10" i="23"/>
  <c r="U10" i="23"/>
  <c r="S10" i="23"/>
  <c r="G10" i="23"/>
  <c r="F10" i="23"/>
  <c r="V9" i="23"/>
  <c r="U9" i="23"/>
  <c r="S9" i="23"/>
  <c r="G9" i="23"/>
  <c r="G156" i="23"/>
  <c r="F9" i="23"/>
  <c r="AA8" i="23"/>
  <c r="L8" i="23"/>
  <c r="K8" i="23"/>
  <c r="I8" i="23"/>
  <c r="AG6" i="23"/>
  <c r="Q6" i="23"/>
  <c r="A6" i="23"/>
  <c r="V5" i="23"/>
  <c r="E43" i="21"/>
  <c r="D43" i="21"/>
  <c r="C43" i="21"/>
  <c r="B43" i="21"/>
  <c r="N43" i="21"/>
  <c r="O39" i="21"/>
  <c r="N42" i="21"/>
  <c r="N40" i="21"/>
  <c r="N39" i="21"/>
  <c r="J36" i="21"/>
  <c r="I36" i="21"/>
  <c r="H36" i="21"/>
  <c r="G36" i="21"/>
  <c r="F36" i="21"/>
  <c r="E36" i="21"/>
  <c r="D36" i="21"/>
  <c r="C36" i="21"/>
  <c r="B36" i="21"/>
  <c r="N36" i="21"/>
  <c r="O32" i="21"/>
  <c r="N35" i="21"/>
  <c r="N33" i="21"/>
  <c r="N32" i="21"/>
  <c r="M29" i="21"/>
  <c r="L29" i="21"/>
  <c r="K29" i="21"/>
  <c r="J29" i="21"/>
  <c r="I29" i="21"/>
  <c r="H29" i="21"/>
  <c r="G29" i="21"/>
  <c r="F29" i="21"/>
  <c r="E29" i="21"/>
  <c r="D29" i="21"/>
  <c r="C29" i="21"/>
  <c r="B29" i="21"/>
  <c r="N28" i="21"/>
  <c r="N26" i="21"/>
  <c r="N25" i="21"/>
  <c r="J22" i="21"/>
  <c r="I22" i="21"/>
  <c r="H22" i="21"/>
  <c r="G22" i="21"/>
  <c r="F22" i="21"/>
  <c r="E22" i="21"/>
  <c r="D22" i="21"/>
  <c r="C22" i="21"/>
  <c r="N22" i="21"/>
  <c r="B22" i="21"/>
  <c r="N21" i="21"/>
  <c r="N19" i="21"/>
  <c r="N18" i="21"/>
  <c r="J15" i="21"/>
  <c r="I15" i="21"/>
  <c r="H15" i="21"/>
  <c r="G15" i="21"/>
  <c r="F15" i="21"/>
  <c r="E15" i="21"/>
  <c r="D15" i="21"/>
  <c r="C15" i="21"/>
  <c r="N15" i="21"/>
  <c r="B15" i="21"/>
  <c r="N14" i="21"/>
  <c r="N12" i="21"/>
  <c r="N11" i="21"/>
  <c r="L8" i="21"/>
  <c r="K8" i="21"/>
  <c r="J8" i="21"/>
  <c r="I8" i="21"/>
  <c r="H8" i="21"/>
  <c r="G8" i="21"/>
  <c r="F8" i="21"/>
  <c r="E8" i="21"/>
  <c r="D8" i="21"/>
  <c r="C8" i="21"/>
  <c r="N8" i="21"/>
  <c r="B8" i="21"/>
  <c r="N7" i="21"/>
  <c r="N5" i="21"/>
  <c r="N4" i="21"/>
  <c r="J55" i="20"/>
  <c r="I55" i="20"/>
  <c r="H55" i="20"/>
  <c r="G55" i="20"/>
  <c r="D53" i="20"/>
  <c r="I42" i="20"/>
  <c r="H42" i="20"/>
  <c r="G42" i="20"/>
  <c r="F42" i="20"/>
  <c r="E42" i="20"/>
  <c r="D42" i="20"/>
  <c r="I41" i="20"/>
  <c r="H41" i="20"/>
  <c r="G41" i="20"/>
  <c r="F41" i="20"/>
  <c r="E41" i="20"/>
  <c r="D41" i="20"/>
  <c r="U6" i="20"/>
  <c r="U7" i="20"/>
  <c r="U8" i="20"/>
  <c r="U9" i="20"/>
  <c r="U10" i="20"/>
  <c r="U11" i="20"/>
  <c r="U12" i="20"/>
  <c r="U13" i="20"/>
  <c r="U14" i="20"/>
  <c r="U15" i="20"/>
  <c r="U16" i="20"/>
  <c r="U17" i="20"/>
  <c r="U18" i="20"/>
  <c r="U19" i="20"/>
  <c r="U20" i="20"/>
  <c r="U21" i="20"/>
  <c r="U22" i="20"/>
  <c r="U23" i="20"/>
  <c r="U24" i="20"/>
  <c r="A6" i="20"/>
  <c r="A7" i="20"/>
  <c r="A8" i="20"/>
  <c r="A9" i="20"/>
  <c r="A10" i="20"/>
  <c r="A11" i="20"/>
  <c r="A12" i="20"/>
  <c r="A13" i="20"/>
  <c r="A14" i="20"/>
  <c r="A15" i="20"/>
  <c r="A16" i="20"/>
  <c r="A17" i="20"/>
  <c r="A18" i="20"/>
  <c r="A19" i="20"/>
  <c r="A20" i="20"/>
  <c r="A21" i="20"/>
  <c r="A22" i="20"/>
  <c r="A23" i="20"/>
  <c r="A24" i="20"/>
  <c r="G3" i="20"/>
  <c r="F3" i="20"/>
  <c r="E3" i="20"/>
  <c r="D3" i="20"/>
  <c r="E42" i="18"/>
  <c r="F42" i="18"/>
  <c r="G42" i="18"/>
  <c r="H42" i="18"/>
  <c r="I42" i="18"/>
  <c r="J42" i="18"/>
  <c r="K42" i="18"/>
  <c r="L42" i="18"/>
  <c r="B42" i="18"/>
  <c r="C42" i="18"/>
  <c r="D42" i="18"/>
  <c r="C1016" i="11"/>
  <c r="D1016" i="11" s="1"/>
  <c r="C1015" i="11"/>
  <c r="C1014" i="11"/>
  <c r="C1013" i="11"/>
  <c r="C1012" i="11"/>
  <c r="C1011" i="11"/>
  <c r="C1010" i="11"/>
  <c r="C1008" i="11"/>
  <c r="C1009" i="11" s="1"/>
  <c r="C1007" i="11"/>
  <c r="C1006" i="11"/>
  <c r="C1005" i="11"/>
  <c r="C1004" i="11"/>
  <c r="C1003" i="11"/>
  <c r="C1002" i="11"/>
  <c r="C1001" i="11"/>
  <c r="C1000" i="11"/>
  <c r="C999" i="11"/>
  <c r="C998" i="11"/>
  <c r="C997" i="11"/>
  <c r="C996" i="11"/>
  <c r="C994" i="11"/>
  <c r="C995" i="11" s="1"/>
  <c r="C993" i="11"/>
  <c r="C992" i="11"/>
  <c r="C991" i="11"/>
  <c r="C990" i="11"/>
  <c r="C989" i="11"/>
  <c r="C987" i="11"/>
  <c r="C986" i="11"/>
  <c r="C985" i="11"/>
  <c r="C984" i="11"/>
  <c r="C983" i="11"/>
  <c r="C982" i="11"/>
  <c r="C981" i="11"/>
  <c r="C980" i="11"/>
  <c r="C976" i="11"/>
  <c r="C977" i="11" s="1"/>
  <c r="D976" i="11" s="1"/>
  <c r="C975" i="11"/>
  <c r="C974" i="11"/>
  <c r="C973" i="11"/>
  <c r="C972" i="11"/>
  <c r="C970" i="11"/>
  <c r="C971" i="11" s="1"/>
  <c r="C969" i="11"/>
  <c r="C968" i="11"/>
  <c r="C967" i="11"/>
  <c r="C966" i="11"/>
  <c r="C965" i="11"/>
  <c r="C963" i="11"/>
  <c r="C964" i="11" s="1"/>
  <c r="C959" i="11"/>
  <c r="C960" i="11" s="1"/>
  <c r="C957" i="11"/>
  <c r="C956" i="11"/>
  <c r="C954" i="11"/>
  <c r="C955" i="11" s="1"/>
  <c r="C952" i="11"/>
  <c r="C953" i="11" s="1"/>
  <c r="C949" i="11"/>
  <c r="C950" i="11" s="1"/>
  <c r="C948" i="11"/>
  <c r="C947" i="11"/>
  <c r="C945" i="11"/>
  <c r="C946" i="11" s="1"/>
  <c r="C944" i="11"/>
  <c r="C943" i="11"/>
  <c r="C941" i="11"/>
  <c r="C942" i="11" s="1"/>
  <c r="D941" i="11" s="1"/>
  <c r="C938" i="11"/>
  <c r="C939" i="11" s="1"/>
  <c r="C936" i="11"/>
  <c r="C937" i="11" s="1"/>
  <c r="C935" i="11"/>
  <c r="C934" i="11"/>
  <c r="C932" i="11"/>
  <c r="C931" i="11"/>
  <c r="C929" i="11"/>
  <c r="C928" i="11"/>
  <c r="C927" i="11"/>
  <c r="C926" i="11"/>
  <c r="C925" i="11"/>
  <c r="C921" i="11"/>
  <c r="C919" i="11"/>
  <c r="C918" i="11"/>
  <c r="C917" i="11"/>
  <c r="C912" i="11"/>
  <c r="C911" i="11"/>
  <c r="C910" i="11"/>
  <c r="C909" i="11"/>
  <c r="C908" i="11"/>
  <c r="C906" i="11"/>
  <c r="C905" i="11"/>
  <c r="C903" i="11"/>
  <c r="C904" i="11" s="1"/>
  <c r="C901" i="11"/>
  <c r="C902" i="11" s="1"/>
  <c r="C899" i="11"/>
  <c r="C895" i="11"/>
  <c r="C896" i="11" s="1"/>
  <c r="C897" i="11" s="1"/>
  <c r="C894" i="11"/>
  <c r="C892" i="11"/>
  <c r="C893" i="11" s="1"/>
  <c r="C887" i="11"/>
  <c r="C886" i="11"/>
  <c r="C885" i="11"/>
  <c r="C884" i="11"/>
  <c r="C882" i="11"/>
  <c r="C883" i="11" s="1"/>
  <c r="C881" i="11"/>
  <c r="C880" i="11"/>
  <c r="C879" i="11"/>
  <c r="C878" i="11"/>
  <c r="C877" i="11"/>
  <c r="C876" i="11"/>
  <c r="C875" i="11"/>
  <c r="C874" i="11"/>
  <c r="C873" i="11"/>
  <c r="C871" i="11"/>
  <c r="C872" i="11" s="1"/>
  <c r="C870" i="11"/>
  <c r="C869" i="11"/>
  <c r="C868" i="11"/>
  <c r="C864" i="11"/>
  <c r="C865" i="11" s="1"/>
  <c r="C866" i="11" s="1"/>
  <c r="C863" i="11"/>
  <c r="C862" i="11"/>
  <c r="C861" i="11"/>
  <c r="C860" i="11"/>
  <c r="C859" i="11"/>
  <c r="C858" i="11"/>
  <c r="C857" i="11"/>
  <c r="C856" i="11"/>
  <c r="C855" i="11"/>
  <c r="C854" i="11"/>
  <c r="C850" i="11"/>
  <c r="C851" i="11" s="1"/>
  <c r="C852" i="11" s="1"/>
  <c r="C849" i="11"/>
  <c r="C848" i="11"/>
  <c r="C847" i="11"/>
  <c r="C846" i="11"/>
  <c r="C841" i="11"/>
  <c r="C842" i="11" s="1"/>
  <c r="C843" i="11" s="1"/>
  <c r="C844" i="11" s="1"/>
  <c r="C845" i="11" s="1"/>
  <c r="C837" i="11"/>
  <c r="C838" i="11" s="1"/>
  <c r="C839" i="11" s="1"/>
  <c r="C829" i="11"/>
  <c r="C830" i="11" s="1"/>
  <c r="C831" i="11" s="1"/>
  <c r="C826" i="11"/>
  <c r="C825" i="11"/>
  <c r="C824" i="11"/>
  <c r="C822" i="11"/>
  <c r="C821" i="11"/>
  <c r="C819" i="11"/>
  <c r="C818" i="11"/>
  <c r="C816" i="11"/>
  <c r="C817" i="11" s="1"/>
  <c r="C815" i="11"/>
  <c r="C811" i="11"/>
  <c r="C812" i="11" s="1"/>
  <c r="C813" i="11" s="1"/>
  <c r="C810" i="11"/>
  <c r="C808" i="11"/>
  <c r="C809" i="11" s="1"/>
  <c r="C807" i="11"/>
  <c r="C806" i="11"/>
  <c r="C805" i="11"/>
  <c r="C803" i="11"/>
  <c r="C804" i="11" s="1"/>
  <c r="C797" i="11"/>
  <c r="C798" i="11" s="1"/>
  <c r="C795" i="11"/>
  <c r="C794" i="11"/>
  <c r="C791" i="11"/>
  <c r="C792" i="11" s="1"/>
  <c r="C787" i="11"/>
  <c r="C786" i="11"/>
  <c r="C785" i="11"/>
  <c r="C784" i="11"/>
  <c r="C783" i="11"/>
  <c r="C782" i="11"/>
  <c r="C779" i="11"/>
  <c r="C780" i="11" s="1"/>
  <c r="C781" i="11" s="1"/>
  <c r="C778" i="11"/>
  <c r="C777" i="11"/>
  <c r="C773" i="11"/>
  <c r="C774" i="11" s="1"/>
  <c r="C775" i="11" s="1"/>
  <c r="C772" i="11"/>
  <c r="C771" i="11"/>
  <c r="C770" i="11"/>
  <c r="C769" i="11"/>
  <c r="C767" i="11"/>
  <c r="C768" i="11" s="1"/>
  <c r="D767" i="11" s="1"/>
  <c r="C765" i="11"/>
  <c r="C764" i="11"/>
  <c r="C761" i="11"/>
  <c r="C759" i="11"/>
  <c r="C760" i="11" s="1"/>
  <c r="C758" i="11"/>
  <c r="C756" i="11"/>
  <c r="C755" i="11"/>
  <c r="C754" i="11"/>
  <c r="C753" i="11"/>
  <c r="C748" i="11"/>
  <c r="C749" i="11" s="1"/>
  <c r="C750" i="11" s="1"/>
  <c r="C751" i="11" s="1"/>
  <c r="C745" i="11"/>
  <c r="C746" i="11" s="1"/>
  <c r="C744" i="11"/>
  <c r="C743" i="11"/>
  <c r="C741" i="11"/>
  <c r="C740" i="11"/>
  <c r="C738" i="11"/>
  <c r="C739" i="11" s="1"/>
  <c r="C737" i="11"/>
  <c r="C735" i="11"/>
  <c r="C734" i="11"/>
  <c r="C733" i="11"/>
  <c r="C732" i="11"/>
  <c r="C730" i="11"/>
  <c r="C731" i="11" s="1"/>
  <c r="C729" i="11"/>
  <c r="C728" i="11"/>
  <c r="C727" i="11"/>
  <c r="C725" i="11"/>
  <c r="C726" i="11" s="1"/>
  <c r="C724" i="11"/>
  <c r="C723" i="11"/>
  <c r="C722" i="11"/>
  <c r="C720" i="11"/>
  <c r="C721" i="11" s="1"/>
  <c r="C718" i="11"/>
  <c r="C719" i="11" s="1"/>
  <c r="C717" i="11"/>
  <c r="C716" i="11"/>
  <c r="C714" i="11"/>
  <c r="C715" i="11" s="1"/>
  <c r="C712" i="11"/>
  <c r="C713" i="11" s="1"/>
  <c r="C711" i="11"/>
  <c r="C710" i="11"/>
  <c r="C708" i="11"/>
  <c r="C709" i="11" s="1"/>
  <c r="C707" i="11"/>
  <c r="C704" i="11"/>
  <c r="C703" i="11"/>
  <c r="C702" i="11"/>
  <c r="C700" i="11"/>
  <c r="C701" i="11" s="1"/>
  <c r="C698" i="11"/>
  <c r="C699" i="11" s="1"/>
  <c r="C697" i="11"/>
  <c r="C694" i="11"/>
  <c r="C690" i="11"/>
  <c r="C691" i="11" s="1"/>
  <c r="C689" i="11"/>
  <c r="C685" i="11"/>
  <c r="C686" i="11" s="1"/>
  <c r="C687" i="11" s="1"/>
  <c r="C684" i="11"/>
  <c r="C677" i="11"/>
  <c r="C678" i="11" s="1"/>
  <c r="C679" i="11" s="1"/>
  <c r="C675" i="11"/>
  <c r="C673" i="11"/>
  <c r="C671" i="11"/>
  <c r="C672" i="11" s="1"/>
  <c r="D671" i="11" s="1"/>
  <c r="C661" i="11"/>
  <c r="C660" i="11"/>
  <c r="C659" i="11"/>
  <c r="C658" i="11"/>
  <c r="C656" i="11"/>
  <c r="C657" i="11" s="1"/>
  <c r="C654" i="11"/>
  <c r="C655" i="11" s="1"/>
  <c r="C652" i="11"/>
  <c r="C653" i="11" s="1"/>
  <c r="D652" i="11" s="1"/>
  <c r="C650" i="11"/>
  <c r="C649" i="11"/>
  <c r="C648" i="11"/>
  <c r="C647" i="11"/>
  <c r="C645" i="11"/>
  <c r="C646" i="11" s="1"/>
  <c r="C642" i="11"/>
  <c r="C641" i="11"/>
  <c r="C638" i="11"/>
  <c r="C639" i="11" s="1"/>
  <c r="C636" i="11"/>
  <c r="C637" i="11" s="1"/>
  <c r="C633" i="11"/>
  <c r="C634" i="11" s="1"/>
  <c r="C630" i="11"/>
  <c r="C629" i="11"/>
  <c r="C628" i="11"/>
  <c r="C625" i="11"/>
  <c r="C624" i="11"/>
  <c r="C620" i="11"/>
  <c r="C621" i="11" s="1"/>
  <c r="C622" i="11" s="1"/>
  <c r="C610" i="11"/>
  <c r="C611" i="11" s="1"/>
  <c r="C612" i="11" s="1"/>
  <c r="C613" i="11" s="1"/>
  <c r="C607" i="11"/>
  <c r="C608" i="11" s="1"/>
  <c r="C609" i="11" s="1"/>
  <c r="C604" i="11"/>
  <c r="C605" i="11" s="1"/>
  <c r="C601" i="11"/>
  <c r="C602" i="11" s="1"/>
  <c r="C600" i="11"/>
  <c r="C597" i="11"/>
  <c r="C598" i="11" s="1"/>
  <c r="C595" i="11"/>
  <c r="C596" i="11" s="1"/>
  <c r="C594" i="11"/>
  <c r="C593" i="11"/>
  <c r="C592" i="11"/>
  <c r="C585" i="11"/>
  <c r="C584" i="11"/>
  <c r="C578" i="11"/>
  <c r="C579" i="11" s="1"/>
  <c r="C580" i="11" s="1"/>
  <c r="C574" i="11"/>
  <c r="C575" i="11" s="1"/>
  <c r="C576" i="11" s="1"/>
  <c r="C573" i="11"/>
  <c r="C569" i="11"/>
  <c r="C568" i="11"/>
  <c r="C565" i="11"/>
  <c r="C564" i="11"/>
  <c r="C563" i="11"/>
  <c r="C560" i="11"/>
  <c r="C561" i="11" s="1"/>
  <c r="D561" i="11" s="1"/>
  <c r="C558" i="11"/>
  <c r="C559" i="11" s="1"/>
  <c r="C557" i="11"/>
  <c r="C555" i="11"/>
  <c r="C556" i="11" s="1"/>
  <c r="C550" i="11"/>
  <c r="C551" i="11" s="1"/>
  <c r="C549" i="11"/>
  <c r="C547" i="11"/>
  <c r="C548" i="11" s="1"/>
  <c r="C545" i="11"/>
  <c r="C542" i="11"/>
  <c r="C537" i="11"/>
  <c r="C538" i="11" s="1"/>
  <c r="C539" i="11" s="1"/>
  <c r="C540" i="11" s="1"/>
  <c r="C541" i="11" s="1"/>
  <c r="C535" i="11"/>
  <c r="C536" i="11" s="1"/>
  <c r="C532" i="11"/>
  <c r="C533" i="11" s="1"/>
  <c r="C534" i="11" s="1"/>
  <c r="C531" i="11"/>
  <c r="C525" i="11"/>
  <c r="C526" i="11" s="1"/>
  <c r="C523" i="11"/>
  <c r="C524" i="11" s="1"/>
  <c r="C519" i="11"/>
  <c r="C516" i="11"/>
  <c r="C517" i="11" s="1"/>
  <c r="C518" i="11" s="1"/>
  <c r="C512" i="11"/>
  <c r="C513" i="11" s="1"/>
  <c r="C509" i="11"/>
  <c r="C508" i="11"/>
  <c r="C507" i="11"/>
  <c r="C496" i="11"/>
  <c r="C495" i="11"/>
  <c r="C494" i="11"/>
  <c r="C491" i="11"/>
  <c r="C488" i="11"/>
  <c r="C489" i="11" s="1"/>
  <c r="C490" i="11" s="1"/>
  <c r="C486" i="11"/>
  <c r="C487" i="11" s="1"/>
  <c r="C481" i="11"/>
  <c r="C480" i="11"/>
  <c r="C476" i="11"/>
  <c r="C477" i="11" s="1"/>
  <c r="C466" i="11"/>
  <c r="C467" i="11" s="1"/>
  <c r="C468" i="11" s="1"/>
  <c r="C469" i="11" s="1"/>
  <c r="C465" i="11"/>
  <c r="C462" i="11"/>
  <c r="C463" i="11" s="1"/>
  <c r="D462" i="11" s="1"/>
  <c r="C458" i="11"/>
  <c r="C455" i="11"/>
  <c r="C456" i="11" s="1"/>
  <c r="D455" i="11" s="1"/>
  <c r="C454" i="11"/>
  <c r="C451" i="11"/>
  <c r="C449" i="11"/>
  <c r="C450" i="11" s="1"/>
  <c r="D449" i="11" s="1"/>
  <c r="C446" i="11"/>
  <c r="C447" i="11" s="1"/>
  <c r="CQ420" i="11"/>
  <c r="BB420" i="11"/>
  <c r="AG420" i="11"/>
  <c r="CQ419" i="11"/>
  <c r="BB419" i="11"/>
  <c r="AG419" i="11"/>
  <c r="CQ418" i="11"/>
  <c r="BB418" i="11"/>
  <c r="AG418" i="11"/>
  <c r="CQ417" i="11"/>
  <c r="BB417" i="11"/>
  <c r="AG417" i="11"/>
  <c r="CQ416" i="11"/>
  <c r="BB416" i="11"/>
  <c r="AG416" i="11"/>
  <c r="CQ415" i="11"/>
  <c r="BB415" i="11"/>
  <c r="AG415" i="11"/>
  <c r="CQ414" i="11"/>
  <c r="BB414" i="11"/>
  <c r="AG414" i="11"/>
  <c r="CQ413" i="11"/>
  <c r="BB413" i="11"/>
  <c r="AG413" i="11"/>
  <c r="CQ412" i="11"/>
  <c r="BB412" i="11"/>
  <c r="AG412" i="11"/>
  <c r="CQ411" i="11"/>
  <c r="BB411" i="11"/>
  <c r="AG411" i="11"/>
  <c r="CQ410" i="11"/>
  <c r="BB410" i="11"/>
  <c r="AG410" i="11"/>
  <c r="CQ409" i="11"/>
  <c r="BB409" i="11"/>
  <c r="AG409" i="11"/>
  <c r="CQ408" i="11"/>
  <c r="BB408" i="11"/>
  <c r="AG408" i="11"/>
  <c r="CQ407" i="11"/>
  <c r="BB407" i="11"/>
  <c r="AG407" i="11"/>
  <c r="CQ406" i="11"/>
  <c r="BB406" i="11"/>
  <c r="AG406" i="11"/>
  <c r="CQ405" i="11"/>
  <c r="BB405" i="11"/>
  <c r="AG405" i="11"/>
  <c r="CQ404" i="11"/>
  <c r="BB404" i="11"/>
  <c r="AG404" i="11"/>
  <c r="CQ403" i="11"/>
  <c r="BB403" i="11"/>
  <c r="AG403" i="11"/>
  <c r="CQ402" i="11"/>
  <c r="BB402" i="11"/>
  <c r="AG402" i="11"/>
  <c r="CQ401" i="11"/>
  <c r="BB401" i="11"/>
  <c r="AG401" i="11"/>
  <c r="CQ400" i="11"/>
  <c r="BB400" i="11"/>
  <c r="AG400" i="11"/>
  <c r="CQ399" i="11"/>
  <c r="BB399" i="11"/>
  <c r="AG399" i="11"/>
  <c r="CQ398" i="11"/>
  <c r="BB398" i="11"/>
  <c r="AG398" i="11"/>
  <c r="CQ397" i="11"/>
  <c r="BB397" i="11"/>
  <c r="AG397" i="11"/>
  <c r="CQ396" i="11"/>
  <c r="BB396" i="11"/>
  <c r="AG396" i="11"/>
  <c r="CQ395" i="11"/>
  <c r="BB395" i="11"/>
  <c r="AG395" i="11"/>
  <c r="CQ394" i="11"/>
  <c r="BB394" i="11"/>
  <c r="AG394" i="11"/>
  <c r="CQ393" i="11"/>
  <c r="BB393" i="11"/>
  <c r="AG393" i="11"/>
  <c r="C395" i="11"/>
  <c r="C396" i="11" s="1"/>
  <c r="C397" i="11" s="1"/>
  <c r="C398" i="11" s="1"/>
  <c r="D397" i="11" s="1"/>
  <c r="CQ392" i="11"/>
  <c r="BB392" i="11"/>
  <c r="AG392" i="11"/>
  <c r="CQ391" i="11"/>
  <c r="BB391" i="11"/>
  <c r="AG391" i="11"/>
  <c r="C393" i="11"/>
  <c r="C394" i="11" s="1"/>
  <c r="CQ390" i="11"/>
  <c r="BB390" i="11"/>
  <c r="AG390" i="11"/>
  <c r="CQ389" i="11"/>
  <c r="BB389" i="11"/>
  <c r="AG389" i="11"/>
  <c r="C391" i="11"/>
  <c r="CQ388" i="11"/>
  <c r="BB388" i="11"/>
  <c r="AG388" i="11"/>
  <c r="CQ387" i="11"/>
  <c r="BB387" i="11"/>
  <c r="AG387" i="11"/>
  <c r="CQ386" i="11"/>
  <c r="BB386" i="11"/>
  <c r="AG386" i="11"/>
  <c r="CQ385" i="11"/>
  <c r="BB385" i="11"/>
  <c r="AG385" i="11"/>
  <c r="CQ384" i="11"/>
  <c r="BB384" i="11"/>
  <c r="AG384" i="11"/>
  <c r="CQ383" i="11"/>
  <c r="BB383" i="11"/>
  <c r="AG383" i="11"/>
  <c r="CQ382" i="11"/>
  <c r="BB382" i="11"/>
  <c r="AG382" i="11"/>
  <c r="C384" i="11"/>
  <c r="C385" i="11" s="1"/>
  <c r="C386" i="11" s="1"/>
  <c r="C387" i="11" s="1"/>
  <c r="C388" i="11" s="1"/>
  <c r="C389" i="11" s="1"/>
  <c r="CQ381" i="11"/>
  <c r="BB381" i="11"/>
  <c r="AG381" i="11"/>
  <c r="CQ380" i="11"/>
  <c r="BB380" i="11"/>
  <c r="AG380" i="11"/>
  <c r="CQ379" i="11"/>
  <c r="BB379" i="11"/>
  <c r="AG379" i="11"/>
  <c r="CQ378" i="11"/>
  <c r="BB378" i="11"/>
  <c r="AG378" i="11"/>
  <c r="C380" i="11"/>
  <c r="CQ377" i="11"/>
  <c r="BB377" i="11"/>
  <c r="AG377" i="11"/>
  <c r="CQ376" i="11"/>
  <c r="BB376" i="11"/>
  <c r="AG376" i="11"/>
  <c r="C378" i="11"/>
  <c r="C379" i="11" s="1"/>
  <c r="CQ375" i="11"/>
  <c r="BB375" i="11"/>
  <c r="AG375" i="11"/>
  <c r="CQ374" i="11"/>
  <c r="BB374" i="11"/>
  <c r="AG374" i="11"/>
  <c r="C374" i="11"/>
  <c r="C375" i="11" s="1"/>
  <c r="CQ373" i="11"/>
  <c r="BB373" i="11"/>
  <c r="AG373" i="11"/>
  <c r="CQ372" i="11"/>
  <c r="BB372" i="11"/>
  <c r="AG372" i="11"/>
  <c r="CQ371" i="11"/>
  <c r="BB371" i="11"/>
  <c r="AG371" i="11"/>
  <c r="CQ370" i="11"/>
  <c r="BB370" i="11"/>
  <c r="AG370" i="11"/>
  <c r="CQ369" i="11"/>
  <c r="BB369" i="11"/>
  <c r="AG369" i="11"/>
  <c r="CQ368" i="11"/>
  <c r="BB368" i="11"/>
  <c r="AG368" i="11"/>
  <c r="C368" i="11"/>
  <c r="C369" i="11" s="1"/>
  <c r="CQ367" i="11"/>
  <c r="BB367" i="11"/>
  <c r="AG367" i="11"/>
  <c r="CQ366" i="11"/>
  <c r="BB366" i="11"/>
  <c r="AG366" i="11"/>
  <c r="CQ365" i="11"/>
  <c r="BB365" i="11"/>
  <c r="AG365" i="11"/>
  <c r="CQ364" i="11"/>
  <c r="BB364" i="11"/>
  <c r="AG364" i="11"/>
  <c r="CQ363" i="11"/>
  <c r="BB363" i="11"/>
  <c r="AG363" i="11"/>
  <c r="C363" i="11"/>
  <c r="C364" i="11" s="1"/>
  <c r="C365" i="11" s="1"/>
  <c r="CQ362" i="11"/>
  <c r="BB362" i="11"/>
  <c r="AG362" i="11"/>
  <c r="C362" i="11"/>
  <c r="CQ361" i="11"/>
  <c r="BB361" i="11"/>
  <c r="AG361" i="11"/>
  <c r="C361" i="11"/>
  <c r="CQ360" i="11"/>
  <c r="BB360" i="11"/>
  <c r="AG360" i="11"/>
  <c r="CQ359" i="11"/>
  <c r="BB359" i="11"/>
  <c r="AG359" i="11"/>
  <c r="CQ358" i="11"/>
  <c r="BB358" i="11"/>
  <c r="AG358" i="11"/>
  <c r="CQ357" i="11"/>
  <c r="BB357" i="11"/>
  <c r="AG357" i="11"/>
  <c r="CQ356" i="11"/>
  <c r="BB356" i="11"/>
  <c r="AG356" i="11"/>
  <c r="C356" i="11"/>
  <c r="CQ355" i="11"/>
  <c r="BB355" i="11"/>
  <c r="AG355" i="11"/>
  <c r="CQ354" i="11"/>
  <c r="BB354" i="11"/>
  <c r="AG354" i="11"/>
  <c r="CQ353" i="11"/>
  <c r="BB353" i="11"/>
  <c r="AG353" i="11"/>
  <c r="CQ352" i="11"/>
  <c r="BB352" i="11"/>
  <c r="AG352" i="11"/>
  <c r="CQ351" i="11"/>
  <c r="BB351" i="11"/>
  <c r="AG351" i="11"/>
  <c r="C351" i="11"/>
  <c r="C352" i="11" s="1"/>
  <c r="CQ350" i="11"/>
  <c r="BB350" i="11"/>
  <c r="AG350" i="11"/>
  <c r="C350" i="11"/>
  <c r="D350" i="11" s="1"/>
  <c r="CQ349" i="11"/>
  <c r="BB349" i="11"/>
  <c r="AG349" i="11"/>
  <c r="CQ348" i="11"/>
  <c r="BB348" i="11"/>
  <c r="AG348" i="11"/>
  <c r="CQ347" i="11"/>
  <c r="BB347" i="11"/>
  <c r="AG347" i="11"/>
  <c r="CQ346" i="11"/>
  <c r="BB346" i="11"/>
  <c r="AG346" i="11"/>
  <c r="CQ345" i="11"/>
  <c r="BB345" i="11"/>
  <c r="AG345" i="11"/>
  <c r="CQ344" i="11"/>
  <c r="BB344" i="11"/>
  <c r="AG344" i="11"/>
  <c r="CQ343" i="11"/>
  <c r="BB343" i="11"/>
  <c r="AG343" i="11"/>
  <c r="CQ342" i="11"/>
  <c r="BB342" i="11"/>
  <c r="AG342" i="11"/>
  <c r="C342" i="11"/>
  <c r="C343" i="11" s="1"/>
  <c r="CQ341" i="11"/>
  <c r="BB341" i="11"/>
  <c r="AG341" i="11"/>
  <c r="CQ340" i="11"/>
  <c r="BB340" i="11"/>
  <c r="AG340" i="11"/>
  <c r="CQ339" i="11"/>
  <c r="BB339" i="11"/>
  <c r="AG339" i="11"/>
  <c r="CQ338" i="11"/>
  <c r="BB338" i="11"/>
  <c r="AG338" i="11"/>
  <c r="CQ337" i="11"/>
  <c r="BB337" i="11"/>
  <c r="AG337" i="11"/>
  <c r="CQ336" i="11"/>
  <c r="BB336" i="11"/>
  <c r="AG336" i="11"/>
  <c r="CQ335" i="11"/>
  <c r="BB335" i="11"/>
  <c r="AG335" i="11"/>
  <c r="C335" i="11"/>
  <c r="C336" i="11" s="1"/>
  <c r="C337" i="11" s="1"/>
  <c r="CQ334" i="11"/>
  <c r="BB334" i="11"/>
  <c r="AG334" i="11"/>
  <c r="CQ333" i="11"/>
  <c r="BB333" i="11"/>
  <c r="AG333" i="11"/>
  <c r="CQ332" i="11"/>
  <c r="BB332" i="11"/>
  <c r="AG332" i="11"/>
  <c r="CQ331" i="11"/>
  <c r="BB331" i="11"/>
  <c r="AG331" i="11"/>
  <c r="CQ330" i="11"/>
  <c r="BB330" i="11"/>
  <c r="AG330" i="11"/>
  <c r="CQ329" i="11"/>
  <c r="BB329" i="11"/>
  <c r="AG329" i="11"/>
  <c r="CQ328" i="11"/>
  <c r="BB328" i="11"/>
  <c r="AG328" i="11"/>
  <c r="CQ327" i="11"/>
  <c r="BB327" i="11"/>
  <c r="AG327" i="11"/>
  <c r="CQ326" i="11"/>
  <c r="BB326" i="11"/>
  <c r="AG326" i="11"/>
  <c r="CQ325" i="11"/>
  <c r="BB325" i="11"/>
  <c r="AG325" i="11"/>
  <c r="CQ324" i="11"/>
  <c r="BB324" i="11"/>
  <c r="AG324" i="11"/>
  <c r="C324" i="11"/>
  <c r="C325" i="11" s="1"/>
  <c r="D324" i="11" s="1"/>
  <c r="CQ323" i="11"/>
  <c r="BB323" i="11"/>
  <c r="AG323" i="11"/>
  <c r="C323" i="11"/>
  <c r="D323" i="11" s="1"/>
  <c r="CQ322" i="11"/>
  <c r="BB322" i="11"/>
  <c r="AG322" i="11"/>
  <c r="CQ321" i="11"/>
  <c r="BB321" i="11"/>
  <c r="AG321" i="11"/>
  <c r="CQ320" i="11"/>
  <c r="BB320" i="11"/>
  <c r="AG320" i="11"/>
  <c r="CQ319" i="11"/>
  <c r="BB319" i="11"/>
  <c r="AG319" i="11"/>
  <c r="CQ318" i="11"/>
  <c r="BB318" i="11"/>
  <c r="AG318" i="11"/>
  <c r="CQ317" i="11"/>
  <c r="BB317" i="11"/>
  <c r="AG317" i="11"/>
  <c r="CQ316" i="11"/>
  <c r="BB316" i="11"/>
  <c r="AG316" i="11"/>
  <c r="C316" i="11"/>
  <c r="C317" i="11" s="1"/>
  <c r="CQ315" i="11"/>
  <c r="BB315" i="11"/>
  <c r="AG315" i="11"/>
  <c r="CQ314" i="11"/>
  <c r="BB314" i="11"/>
  <c r="AG314" i="11"/>
  <c r="C314" i="11"/>
  <c r="C315" i="11" s="1"/>
  <c r="CQ313" i="11"/>
  <c r="BB313" i="11"/>
  <c r="AG313" i="11"/>
  <c r="C313" i="11"/>
  <c r="CQ312" i="11"/>
  <c r="BB312" i="11"/>
  <c r="AG312" i="11"/>
  <c r="CQ311" i="11"/>
  <c r="BB311" i="11"/>
  <c r="AG311" i="11"/>
  <c r="C311" i="11"/>
  <c r="C312" i="11" s="1"/>
  <c r="CQ310" i="11"/>
  <c r="BB310" i="11"/>
  <c r="AG310" i="11"/>
  <c r="CQ309" i="11"/>
  <c r="BB309" i="11"/>
  <c r="AG309" i="11"/>
  <c r="CQ308" i="11"/>
  <c r="BB308" i="11"/>
  <c r="AG308" i="11"/>
  <c r="CQ307" i="11"/>
  <c r="BB307" i="11"/>
  <c r="AG307" i="11"/>
  <c r="C307" i="11"/>
  <c r="C308" i="11" s="1"/>
  <c r="CQ306" i="11"/>
  <c r="BB306" i="11"/>
  <c r="AG306" i="11"/>
  <c r="CQ305" i="11"/>
  <c r="BB305" i="11"/>
  <c r="AG305" i="11"/>
  <c r="C305" i="11"/>
  <c r="C306" i="11" s="1"/>
  <c r="CQ304" i="11"/>
  <c r="BB304" i="11"/>
  <c r="AG304" i="11"/>
  <c r="C304" i="11"/>
  <c r="D304" i="11" s="1"/>
  <c r="CQ303" i="11"/>
  <c r="BB303" i="11"/>
  <c r="AG303" i="11"/>
  <c r="CQ302" i="11"/>
  <c r="BB302" i="11"/>
  <c r="AG302" i="11"/>
  <c r="CQ301" i="11"/>
  <c r="BB301" i="11"/>
  <c r="AG301" i="11"/>
  <c r="CQ300" i="11"/>
  <c r="BB300" i="11"/>
  <c r="AG300" i="11"/>
  <c r="CQ299" i="11"/>
  <c r="BB299" i="11"/>
  <c r="AG299" i="11"/>
  <c r="CQ298" i="11"/>
  <c r="BB298" i="11"/>
  <c r="AG298" i="11"/>
  <c r="CQ297" i="11"/>
  <c r="BB297" i="11"/>
  <c r="AG297" i="11"/>
  <c r="CQ296" i="11"/>
  <c r="BB296" i="11"/>
  <c r="AG296" i="11"/>
  <c r="CQ295" i="11"/>
  <c r="BB295" i="11"/>
  <c r="AG295" i="11"/>
  <c r="C295" i="11"/>
  <c r="C296" i="11" s="1"/>
  <c r="D295" i="11" s="1"/>
  <c r="CQ294" i="11"/>
  <c r="BB294" i="11"/>
  <c r="AG294" i="11"/>
  <c r="C294" i="11"/>
  <c r="CQ293" i="11"/>
  <c r="BB293" i="11"/>
  <c r="AG293" i="11"/>
  <c r="C293" i="11"/>
  <c r="CQ292" i="11"/>
  <c r="BB292" i="11"/>
  <c r="AG292" i="11"/>
  <c r="CQ291" i="11"/>
  <c r="BB291" i="11"/>
  <c r="AG291" i="11"/>
  <c r="C291" i="11"/>
  <c r="C292" i="11" s="1"/>
  <c r="CQ290" i="11"/>
  <c r="BB290" i="11"/>
  <c r="AG290" i="11"/>
  <c r="CQ289" i="11"/>
  <c r="BB289" i="11"/>
  <c r="AG289" i="11"/>
  <c r="CQ288" i="11"/>
  <c r="BB288" i="11"/>
  <c r="AG288" i="11"/>
  <c r="C288" i="11"/>
  <c r="C289" i="11" s="1"/>
  <c r="CQ287" i="11"/>
  <c r="BB287" i="11"/>
  <c r="AG287" i="11"/>
  <c r="C287" i="11"/>
  <c r="CQ286" i="11"/>
  <c r="BB286" i="11"/>
  <c r="AG286" i="11"/>
  <c r="CQ285" i="11"/>
  <c r="BB285" i="11"/>
  <c r="AG285" i="11"/>
  <c r="C285" i="11"/>
  <c r="C286" i="11" s="1"/>
  <c r="CQ284" i="11"/>
  <c r="BB284" i="11"/>
  <c r="AG284" i="11"/>
  <c r="CQ283" i="11"/>
  <c r="BB283" i="11"/>
  <c r="AG283" i="11"/>
  <c r="CQ282" i="11"/>
  <c r="BB282" i="11"/>
  <c r="AG282" i="11"/>
  <c r="CQ281" i="11"/>
  <c r="BB281" i="11"/>
  <c r="AG281" i="11"/>
  <c r="CQ280" i="11"/>
  <c r="BB280" i="11"/>
  <c r="AG280" i="11"/>
  <c r="CQ279" i="11"/>
  <c r="BB279" i="11"/>
  <c r="AG279" i="11"/>
  <c r="C279" i="11"/>
  <c r="C280" i="11" s="1"/>
  <c r="CQ278" i="11"/>
  <c r="BB278" i="11"/>
  <c r="AG278" i="11"/>
  <c r="C278" i="11"/>
  <c r="D278" i="11" s="1"/>
  <c r="CQ277" i="11"/>
  <c r="BB277" i="11"/>
  <c r="AG277" i="11"/>
  <c r="CQ276" i="11"/>
  <c r="BB276" i="11"/>
  <c r="AG276" i="11"/>
  <c r="C276" i="11"/>
  <c r="C277" i="11" s="1"/>
  <c r="CQ275" i="11"/>
  <c r="BB275" i="11"/>
  <c r="AG275" i="11"/>
  <c r="C275" i="11"/>
  <c r="CQ274" i="11"/>
  <c r="BB274" i="11"/>
  <c r="AG274" i="11"/>
  <c r="CQ273" i="11"/>
  <c r="BB273" i="11"/>
  <c r="AG273" i="11"/>
  <c r="CQ272" i="11"/>
  <c r="BB272" i="11"/>
  <c r="AG272" i="11"/>
  <c r="CQ271" i="11"/>
  <c r="BB271" i="11"/>
  <c r="AG271" i="11"/>
  <c r="CQ270" i="11"/>
  <c r="BB270" i="11"/>
  <c r="AG270" i="11"/>
  <c r="CQ269" i="11"/>
  <c r="BB269" i="11"/>
  <c r="AG269" i="11"/>
  <c r="CQ268" i="11"/>
  <c r="BB268" i="11"/>
  <c r="AG268" i="11"/>
  <c r="CQ267" i="11"/>
  <c r="BB267" i="11"/>
  <c r="AG267" i="11"/>
  <c r="CQ266" i="11"/>
  <c r="BB266" i="11"/>
  <c r="AG266" i="11"/>
  <c r="C266" i="11"/>
  <c r="CQ265" i="11"/>
  <c r="BB265" i="11"/>
  <c r="AG265" i="11"/>
  <c r="CQ264" i="11"/>
  <c r="BB264" i="11"/>
  <c r="AG264" i="11"/>
  <c r="C264" i="11"/>
  <c r="C265" i="11" s="1"/>
  <c r="CQ263" i="11"/>
  <c r="BB263" i="11"/>
  <c r="AG263" i="11"/>
  <c r="C263" i="11"/>
  <c r="CQ262" i="11"/>
  <c r="BB262" i="11"/>
  <c r="AG262" i="11"/>
  <c r="CQ261" i="11"/>
  <c r="BB261" i="11"/>
  <c r="AG261" i="11"/>
  <c r="CQ260" i="11"/>
  <c r="BB260" i="11"/>
  <c r="AG260" i="11"/>
  <c r="C260" i="11"/>
  <c r="C261" i="11" s="1"/>
  <c r="CQ259" i="11"/>
  <c r="BB259" i="11"/>
  <c r="AG259" i="11"/>
  <c r="CQ258" i="11"/>
  <c r="BB258" i="11"/>
  <c r="AG258" i="11"/>
  <c r="CQ257" i="11"/>
  <c r="BB257" i="11"/>
  <c r="AG257" i="11"/>
  <c r="CQ256" i="11"/>
  <c r="BB256" i="11"/>
  <c r="AG256" i="11"/>
  <c r="CQ255" i="11"/>
  <c r="BB255" i="11"/>
  <c r="AG255" i="11"/>
  <c r="CQ254" i="11"/>
  <c r="BB254" i="11"/>
  <c r="AG254" i="11"/>
  <c r="CQ253" i="11"/>
  <c r="BB253" i="11"/>
  <c r="AG253" i="11"/>
  <c r="CQ252" i="11"/>
  <c r="BB252" i="11"/>
  <c r="AG252" i="11"/>
  <c r="C252" i="11"/>
  <c r="C253" i="11" s="1"/>
  <c r="C254" i="11" s="1"/>
  <c r="C255" i="11" s="1"/>
  <c r="C256" i="11" s="1"/>
  <c r="C257" i="11" s="1"/>
  <c r="C258" i="11" s="1"/>
  <c r="C259" i="11" s="1"/>
  <c r="CQ251" i="11"/>
  <c r="BB251" i="11"/>
  <c r="AG251" i="11"/>
  <c r="C251" i="11"/>
  <c r="D251" i="11" s="1"/>
  <c r="CQ250" i="11"/>
  <c r="BB250" i="11"/>
  <c r="AG250" i="11"/>
  <c r="CQ249" i="11"/>
  <c r="BB249" i="11"/>
  <c r="AG249" i="11"/>
  <c r="CQ248" i="11"/>
  <c r="BB248" i="11"/>
  <c r="AG248" i="11"/>
  <c r="CQ247" i="11"/>
  <c r="BB247" i="11"/>
  <c r="AG247" i="11"/>
  <c r="CQ246" i="11"/>
  <c r="BB246" i="11"/>
  <c r="AG246" i="11"/>
  <c r="CQ245" i="11"/>
  <c r="BB245" i="11"/>
  <c r="AG245" i="11"/>
  <c r="CQ244" i="11"/>
  <c r="BB244" i="11"/>
  <c r="AG244" i="11"/>
  <c r="CQ243" i="11"/>
  <c r="BB243" i="11"/>
  <c r="AG243" i="11"/>
  <c r="CQ242" i="11"/>
  <c r="BB242" i="11"/>
  <c r="AG242" i="11"/>
  <c r="C242" i="11"/>
  <c r="C243" i="11" s="1"/>
  <c r="CQ241" i="11"/>
  <c r="BB241" i="11"/>
  <c r="AG241" i="11"/>
  <c r="C241" i="11"/>
  <c r="CQ240" i="11"/>
  <c r="BB240" i="11"/>
  <c r="AG240" i="11"/>
  <c r="C240" i="11"/>
  <c r="CQ239" i="11"/>
  <c r="BB239" i="11"/>
  <c r="AG239" i="11"/>
  <c r="C239" i="11"/>
  <c r="D239" i="11" s="1"/>
  <c r="CQ238" i="11"/>
  <c r="BB238" i="11"/>
  <c r="AG238" i="11"/>
  <c r="CQ237" i="11"/>
  <c r="BB237" i="11"/>
  <c r="AG237" i="11"/>
  <c r="CQ236" i="11"/>
  <c r="BB236" i="11"/>
  <c r="AG236" i="11"/>
  <c r="CQ235" i="11"/>
  <c r="BB235" i="11"/>
  <c r="AG235" i="11"/>
  <c r="CQ234" i="11"/>
  <c r="BB234" i="11"/>
  <c r="AG234" i="11"/>
  <c r="CQ233" i="11"/>
  <c r="BB233" i="11"/>
  <c r="AG233" i="11"/>
  <c r="CQ232" i="11"/>
  <c r="BB232" i="11"/>
  <c r="AG232" i="11"/>
  <c r="CQ231" i="11"/>
  <c r="BB231" i="11"/>
  <c r="AG231" i="11"/>
  <c r="CQ230" i="11"/>
  <c r="BB230" i="11"/>
  <c r="AG230" i="11"/>
  <c r="CQ229" i="11"/>
  <c r="BB229" i="11"/>
  <c r="AG229" i="11"/>
  <c r="CQ228" i="11"/>
  <c r="BB228" i="11"/>
  <c r="AG228" i="11"/>
  <c r="C228" i="11"/>
  <c r="C229" i="11" s="1"/>
  <c r="CQ227" i="11"/>
  <c r="BB227" i="11"/>
  <c r="AG227" i="11"/>
  <c r="CQ226" i="11"/>
  <c r="BB226" i="11"/>
  <c r="AG226" i="11"/>
  <c r="CQ225" i="11"/>
  <c r="BB225" i="11"/>
  <c r="AG225" i="11"/>
  <c r="CQ224" i="11"/>
  <c r="BB224" i="11"/>
  <c r="AG224" i="11"/>
  <c r="CQ223" i="11"/>
  <c r="BB223" i="11"/>
  <c r="AG223" i="11"/>
  <c r="CQ222" i="11"/>
  <c r="BB222" i="11"/>
  <c r="AG222" i="11"/>
  <c r="C222" i="11"/>
  <c r="C223" i="11" s="1"/>
  <c r="C224" i="11" s="1"/>
  <c r="CQ221" i="11"/>
  <c r="BB221" i="11"/>
  <c r="AG221" i="11"/>
  <c r="CQ220" i="11"/>
  <c r="BB220" i="11"/>
  <c r="AG220" i="11"/>
  <c r="CQ219" i="11"/>
  <c r="BB219" i="11"/>
  <c r="AG219" i="11"/>
  <c r="CQ218" i="11"/>
  <c r="BB218" i="11"/>
  <c r="AG218" i="11"/>
  <c r="C218" i="11"/>
  <c r="C219" i="11" s="1"/>
  <c r="C220" i="11" s="1"/>
  <c r="C221" i="11" s="1"/>
  <c r="CQ217" i="11"/>
  <c r="BB217" i="11"/>
  <c r="AG217" i="11"/>
  <c r="CQ216" i="11"/>
  <c r="BB216" i="11"/>
  <c r="AG216" i="11"/>
  <c r="CQ215" i="11"/>
  <c r="BB215" i="11"/>
  <c r="AG215" i="11"/>
  <c r="CQ214" i="11"/>
  <c r="BB214" i="11"/>
  <c r="AG214" i="11"/>
  <c r="C214" i="11"/>
  <c r="C215" i="11" s="1"/>
  <c r="C216" i="11" s="1"/>
  <c r="D215" i="11" s="1"/>
  <c r="CQ213" i="11"/>
  <c r="BB213" i="11"/>
  <c r="AG213" i="11"/>
  <c r="CQ212" i="11"/>
  <c r="BB212" i="11"/>
  <c r="AG212" i="11"/>
  <c r="CQ211" i="11"/>
  <c r="BB211" i="11"/>
  <c r="AG211" i="11"/>
  <c r="C211" i="11"/>
  <c r="C212" i="11" s="1"/>
  <c r="C213" i="11" s="1"/>
  <c r="CQ210" i="11"/>
  <c r="BB210" i="11"/>
  <c r="AG210" i="11"/>
  <c r="CQ209" i="11"/>
  <c r="BB209" i="11"/>
  <c r="AG209" i="11"/>
  <c r="C209" i="11"/>
  <c r="C210" i="11" s="1"/>
  <c r="CQ208" i="11"/>
  <c r="BB208" i="11"/>
  <c r="AG208" i="11"/>
  <c r="C208" i="11"/>
  <c r="CQ207" i="11"/>
  <c r="BB207" i="11"/>
  <c r="AG207" i="11"/>
  <c r="CQ206" i="11"/>
  <c r="BB206" i="11"/>
  <c r="AG206" i="11"/>
  <c r="CQ205" i="11"/>
  <c r="BB205" i="11"/>
  <c r="AG205" i="11"/>
  <c r="CQ204" i="11"/>
  <c r="BB204" i="11"/>
  <c r="AG204" i="11"/>
  <c r="CQ203" i="11"/>
  <c r="BB203" i="11"/>
  <c r="AG203" i="11"/>
  <c r="CQ202" i="11"/>
  <c r="BB202" i="11"/>
  <c r="AG202" i="11"/>
  <c r="C202" i="11"/>
  <c r="CQ201" i="11"/>
  <c r="BB201" i="11"/>
  <c r="AG201" i="11"/>
  <c r="CQ200" i="11"/>
  <c r="BB200" i="11"/>
  <c r="AG200" i="11"/>
  <c r="CQ199" i="11"/>
  <c r="BB199" i="11"/>
  <c r="AG199" i="11"/>
  <c r="CQ198" i="11"/>
  <c r="BB198" i="11"/>
  <c r="AG198" i="11"/>
  <c r="CQ197" i="11"/>
  <c r="BB197" i="11"/>
  <c r="AG197" i="11"/>
  <c r="C197" i="11"/>
  <c r="C198" i="11" s="1"/>
  <c r="CQ196" i="11"/>
  <c r="BB196" i="11"/>
  <c r="AG196" i="11"/>
  <c r="C196" i="11"/>
  <c r="CQ195" i="11"/>
  <c r="BB195" i="11"/>
  <c r="AG195" i="11"/>
  <c r="CQ194" i="11"/>
  <c r="BB194" i="11"/>
  <c r="AG194" i="11"/>
  <c r="C194" i="11"/>
  <c r="C195" i="11" s="1"/>
  <c r="CQ193" i="11"/>
  <c r="BB193" i="11"/>
  <c r="AG193" i="11"/>
  <c r="CQ192" i="11"/>
  <c r="BB192" i="11"/>
  <c r="AG192" i="11"/>
  <c r="CQ191" i="11"/>
  <c r="BB191" i="11"/>
  <c r="AG191" i="11"/>
  <c r="CQ190" i="11"/>
  <c r="BB190" i="11"/>
  <c r="AG190" i="11"/>
  <c r="CQ189" i="11"/>
  <c r="BB189" i="11"/>
  <c r="AG189" i="11"/>
  <c r="CQ188" i="11"/>
  <c r="BB188" i="11"/>
  <c r="AG188" i="11"/>
  <c r="C188" i="11"/>
  <c r="CQ187" i="11"/>
  <c r="BB187" i="11"/>
  <c r="AG187" i="11"/>
  <c r="C187" i="11"/>
  <c r="CQ186" i="11"/>
  <c r="BB186" i="11"/>
  <c r="AG186" i="11"/>
  <c r="C186" i="11"/>
  <c r="D186" i="11" s="1"/>
  <c r="CQ185" i="11"/>
  <c r="BB185" i="11"/>
  <c r="AG185" i="11"/>
  <c r="CQ184" i="11"/>
  <c r="BB184" i="11"/>
  <c r="AG184" i="11"/>
  <c r="CQ183" i="11"/>
  <c r="BB183" i="11"/>
  <c r="AG183" i="11"/>
  <c r="CQ182" i="11"/>
  <c r="BB182" i="11"/>
  <c r="AG182" i="11"/>
  <c r="CQ181" i="11"/>
  <c r="BB181" i="11"/>
  <c r="AG181" i="11"/>
  <c r="CQ180" i="11"/>
  <c r="BB180" i="11"/>
  <c r="AG180" i="11"/>
  <c r="CQ179" i="11"/>
  <c r="BB179" i="11"/>
  <c r="AG179" i="11"/>
  <c r="CQ178" i="11"/>
  <c r="BB178" i="11"/>
  <c r="AG178" i="11"/>
  <c r="CQ177" i="11"/>
  <c r="BB177" i="11"/>
  <c r="AG177" i="11"/>
  <c r="C177" i="11"/>
  <c r="C178" i="11" s="1"/>
  <c r="C179" i="11" s="1"/>
  <c r="CQ176" i="11"/>
  <c r="BB176" i="11"/>
  <c r="AG176" i="11"/>
  <c r="C176" i="11"/>
  <c r="D176" i="11" s="1"/>
  <c r="CQ175" i="11"/>
  <c r="BB175" i="11"/>
  <c r="AG175" i="11"/>
  <c r="CQ174" i="11"/>
  <c r="BB174" i="11"/>
  <c r="AG174" i="11"/>
  <c r="C174" i="11"/>
  <c r="C175" i="11" s="1"/>
  <c r="CQ173" i="11"/>
  <c r="BB173" i="11"/>
  <c r="AG173" i="11"/>
  <c r="CQ172" i="11"/>
  <c r="BB172" i="11"/>
  <c r="AG172" i="11"/>
  <c r="CQ171" i="11"/>
  <c r="BB171" i="11"/>
  <c r="AG171" i="11"/>
  <c r="C171" i="11"/>
  <c r="C172" i="11" s="1"/>
  <c r="C173" i="11" s="1"/>
  <c r="CQ170" i="11"/>
  <c r="BB170" i="11"/>
  <c r="AG170" i="11"/>
  <c r="CQ169" i="11"/>
  <c r="BB169" i="11"/>
  <c r="AG169" i="11"/>
  <c r="CQ168" i="11"/>
  <c r="BB168" i="11"/>
  <c r="AG168" i="11"/>
  <c r="CQ167" i="11"/>
  <c r="BB167" i="11"/>
  <c r="AG167" i="11"/>
  <c r="CQ166" i="11"/>
  <c r="BB166" i="11"/>
  <c r="AG166" i="11"/>
  <c r="CQ165" i="11"/>
  <c r="BB165" i="11"/>
  <c r="AG165" i="11"/>
  <c r="CQ164" i="11"/>
  <c r="BB164" i="11"/>
  <c r="AG164" i="11"/>
  <c r="CQ163" i="11"/>
  <c r="BB163" i="11"/>
  <c r="AG163" i="11"/>
  <c r="CQ162" i="11"/>
  <c r="BB162" i="11"/>
  <c r="AG162" i="11"/>
  <c r="CQ161" i="11"/>
  <c r="BB161" i="11"/>
  <c r="AG161" i="11"/>
  <c r="CQ160" i="11"/>
  <c r="BB160" i="11"/>
  <c r="AG160" i="11"/>
  <c r="C160" i="11"/>
  <c r="C161" i="11" s="1"/>
  <c r="CQ159" i="11"/>
  <c r="BB159" i="11"/>
  <c r="AG159" i="11"/>
  <c r="CQ158" i="11"/>
  <c r="BB158" i="11"/>
  <c r="AG158" i="11"/>
  <c r="CQ157" i="11"/>
  <c r="BB157" i="11"/>
  <c r="AG157" i="11"/>
  <c r="C157" i="11"/>
  <c r="C158" i="11" s="1"/>
  <c r="D157" i="11" s="1"/>
  <c r="CQ156" i="11"/>
  <c r="BB156" i="11"/>
  <c r="AG156" i="11"/>
  <c r="CQ155" i="11"/>
  <c r="BB155" i="11"/>
  <c r="AG155" i="11"/>
  <c r="CQ154" i="11"/>
  <c r="BB154" i="11"/>
  <c r="AG154" i="11"/>
  <c r="C154" i="11"/>
  <c r="CQ153" i="11"/>
  <c r="BB153" i="11"/>
  <c r="AG153" i="11"/>
  <c r="CQ152" i="11"/>
  <c r="BB152" i="11"/>
  <c r="AG152" i="11"/>
  <c r="CQ151" i="11"/>
  <c r="BB151" i="11"/>
  <c r="AG151" i="11"/>
  <c r="CQ150" i="11"/>
  <c r="BB150" i="11"/>
  <c r="AG150" i="11"/>
  <c r="CQ149" i="11"/>
  <c r="BB149" i="11"/>
  <c r="AG149" i="11"/>
  <c r="CQ148" i="11"/>
  <c r="BB148" i="11"/>
  <c r="AG148" i="11"/>
  <c r="CQ147" i="11"/>
  <c r="BB147" i="11"/>
  <c r="AG147" i="11"/>
  <c r="CQ146" i="11"/>
  <c r="BB146" i="11"/>
  <c r="AG146" i="11"/>
  <c r="CQ145" i="11"/>
  <c r="BB145" i="11"/>
  <c r="AG145" i="11"/>
  <c r="C145" i="11"/>
  <c r="C146" i="11" s="1"/>
  <c r="CQ144" i="11"/>
  <c r="BB144" i="11"/>
  <c r="AG144" i="11"/>
  <c r="CQ143" i="11"/>
  <c r="BB143" i="11"/>
  <c r="AG143" i="11"/>
  <c r="CQ142" i="11"/>
  <c r="BB142" i="11"/>
  <c r="AG142" i="11"/>
  <c r="CQ141" i="11"/>
  <c r="BB141" i="11"/>
  <c r="AG141" i="11"/>
  <c r="CQ140" i="11"/>
  <c r="BB140" i="11"/>
  <c r="AG140" i="11"/>
  <c r="CQ139" i="11"/>
  <c r="BB139" i="11"/>
  <c r="AG139" i="11"/>
  <c r="CQ138" i="11"/>
  <c r="BB138" i="11"/>
  <c r="AG138" i="11"/>
  <c r="CQ137" i="11"/>
  <c r="BB137" i="11"/>
  <c r="AG137" i="11"/>
  <c r="CQ136" i="11"/>
  <c r="BB136" i="11"/>
  <c r="AG136" i="11"/>
  <c r="CQ135" i="11"/>
  <c r="BB135" i="11"/>
  <c r="AG135" i="11"/>
  <c r="C135" i="11"/>
  <c r="C136" i="11" s="1"/>
  <c r="CQ134" i="11"/>
  <c r="BB134" i="11"/>
  <c r="AG134" i="11"/>
  <c r="CQ133" i="11"/>
  <c r="BB133" i="11"/>
  <c r="AG133" i="11"/>
  <c r="CQ132" i="11"/>
  <c r="BB132" i="11"/>
  <c r="AG132" i="11"/>
  <c r="CQ131" i="11"/>
  <c r="BB131" i="11"/>
  <c r="AG131" i="11"/>
  <c r="C131" i="11"/>
  <c r="C132" i="11" s="1"/>
  <c r="CQ130" i="11"/>
  <c r="BB130" i="11"/>
  <c r="AG130" i="11"/>
  <c r="CQ129" i="11"/>
  <c r="BB129" i="11"/>
  <c r="AG129" i="11"/>
  <c r="CQ128" i="11"/>
  <c r="BB128" i="11"/>
  <c r="AG128" i="11"/>
  <c r="CQ127" i="11"/>
  <c r="BB127" i="11"/>
  <c r="AG127" i="11"/>
  <c r="CQ126" i="11"/>
  <c r="BB126" i="11"/>
  <c r="AG126" i="11"/>
  <c r="CQ125" i="11"/>
  <c r="BB125" i="11"/>
  <c r="AG125" i="11"/>
  <c r="CQ124" i="11"/>
  <c r="BB124" i="11"/>
  <c r="AG124" i="11"/>
  <c r="CQ123" i="11"/>
  <c r="BB123" i="11"/>
  <c r="AG123" i="11"/>
  <c r="C123" i="11"/>
  <c r="C124" i="11" s="1"/>
  <c r="CQ122" i="11"/>
  <c r="BB122" i="11"/>
  <c r="AG122" i="11"/>
  <c r="CQ121" i="11"/>
  <c r="BB121" i="11"/>
  <c r="AG121" i="11"/>
  <c r="CQ120" i="11"/>
  <c r="BB120" i="11"/>
  <c r="AG120" i="11"/>
  <c r="CQ119" i="11"/>
  <c r="BB119" i="11"/>
  <c r="AG119" i="11"/>
  <c r="C119" i="11"/>
  <c r="C120" i="11" s="1"/>
  <c r="CQ118" i="11"/>
  <c r="BB118" i="11"/>
  <c r="AG118" i="11"/>
  <c r="C118" i="11"/>
  <c r="CQ117" i="11"/>
  <c r="BB117" i="11"/>
  <c r="AG117" i="11"/>
  <c r="CQ116" i="11"/>
  <c r="BB116" i="11"/>
  <c r="AG116" i="11"/>
  <c r="CQ115" i="11"/>
  <c r="BB115" i="11"/>
  <c r="AG115" i="11"/>
  <c r="C115" i="11"/>
  <c r="C116" i="11" s="1"/>
  <c r="C117" i="11" s="1"/>
  <c r="CQ114" i="11"/>
  <c r="BB114" i="11"/>
  <c r="AG114" i="11"/>
  <c r="CQ113" i="11"/>
  <c r="BB113" i="11"/>
  <c r="AG113" i="11"/>
  <c r="CQ112" i="11"/>
  <c r="BB112" i="11"/>
  <c r="AG112" i="11"/>
  <c r="CQ111" i="11"/>
  <c r="BB111" i="11"/>
  <c r="AG111" i="11"/>
  <c r="CQ110" i="11"/>
  <c r="BB110" i="11"/>
  <c r="AG110" i="11"/>
  <c r="CQ109" i="11"/>
  <c r="BB109" i="11"/>
  <c r="AG109" i="11"/>
  <c r="CQ108" i="11"/>
  <c r="BB108" i="11"/>
  <c r="AG108" i="11"/>
  <c r="CQ107" i="11"/>
  <c r="BB107" i="11"/>
  <c r="AG107" i="11"/>
  <c r="C107" i="11"/>
  <c r="CQ106" i="11"/>
  <c r="BB106" i="11"/>
  <c r="AG106" i="11"/>
  <c r="CQ105" i="11"/>
  <c r="BB105" i="11"/>
  <c r="AG105" i="11"/>
  <c r="CQ104" i="11"/>
  <c r="BB104" i="11"/>
  <c r="AG104" i="11"/>
  <c r="C104" i="11"/>
  <c r="C105" i="11" s="1"/>
  <c r="CQ103" i="11"/>
  <c r="BB103" i="11"/>
  <c r="AG103" i="11"/>
  <c r="C103" i="11"/>
  <c r="CQ102" i="11"/>
  <c r="BB102" i="11"/>
  <c r="AG102" i="11"/>
  <c r="CQ101" i="11"/>
  <c r="BB101" i="11"/>
  <c r="AG101" i="11"/>
  <c r="C101" i="11"/>
  <c r="C102" i="11" s="1"/>
  <c r="CQ100" i="11"/>
  <c r="BB100" i="11"/>
  <c r="AG100" i="11"/>
  <c r="CQ99" i="11"/>
  <c r="BB99" i="11"/>
  <c r="AG99" i="11"/>
  <c r="CQ98" i="11"/>
  <c r="BB98" i="11"/>
  <c r="AG98" i="11"/>
  <c r="CQ97" i="11"/>
  <c r="BB97" i="11"/>
  <c r="AG97" i="11"/>
  <c r="CQ96" i="11"/>
  <c r="BB96" i="11"/>
  <c r="AG96" i="11"/>
  <c r="C96" i="11"/>
  <c r="C97" i="11" s="1"/>
  <c r="C98" i="11" s="1"/>
  <c r="CQ95" i="11"/>
  <c r="BB95" i="11"/>
  <c r="AG95" i="11"/>
  <c r="C95" i="11"/>
  <c r="D95" i="11" s="1"/>
  <c r="CQ94" i="11"/>
  <c r="BB94" i="11"/>
  <c r="AG94" i="11"/>
  <c r="C94" i="11"/>
  <c r="CQ93" i="11"/>
  <c r="BB93" i="11"/>
  <c r="AG93" i="11"/>
  <c r="CQ92" i="11"/>
  <c r="BB92" i="11"/>
  <c r="AG92" i="11"/>
  <c r="CQ91" i="11"/>
  <c r="BB91" i="11"/>
  <c r="AG91" i="11"/>
  <c r="CQ90" i="11"/>
  <c r="BB90" i="11"/>
  <c r="AG90" i="11"/>
  <c r="CQ89" i="11"/>
  <c r="BB89" i="11"/>
  <c r="AG89" i="11"/>
  <c r="CQ88" i="11"/>
  <c r="BB88" i="11"/>
  <c r="AG88" i="11"/>
  <c r="C88" i="11"/>
  <c r="C89" i="11" s="1"/>
  <c r="C90" i="11" s="1"/>
  <c r="CQ87" i="11"/>
  <c r="BB87" i="11"/>
  <c r="AG87" i="11"/>
  <c r="CQ86" i="11"/>
  <c r="BB86" i="11"/>
  <c r="AG86" i="11"/>
  <c r="CQ85" i="11"/>
  <c r="BB85" i="11"/>
  <c r="AG85" i="11"/>
  <c r="CQ84" i="11"/>
  <c r="BB84" i="11"/>
  <c r="AG84" i="11"/>
  <c r="CQ83" i="11"/>
  <c r="BB83" i="11"/>
  <c r="AG83" i="11"/>
  <c r="CQ82" i="11"/>
  <c r="BB82" i="11"/>
  <c r="AG82" i="11"/>
  <c r="CQ81" i="11"/>
  <c r="BB81" i="11"/>
  <c r="AG81" i="11"/>
  <c r="CQ80" i="11"/>
  <c r="BB80" i="11"/>
  <c r="AG80" i="11"/>
  <c r="C80" i="11"/>
  <c r="C81" i="11" s="1"/>
  <c r="CQ79" i="11"/>
  <c r="BB79" i="11"/>
  <c r="AG79" i="11"/>
  <c r="CQ78" i="11"/>
  <c r="BB78" i="11"/>
  <c r="AG78" i="11"/>
  <c r="CQ77" i="11"/>
  <c r="BB77" i="11"/>
  <c r="AG77" i="11"/>
  <c r="CQ76" i="11"/>
  <c r="BB76" i="11"/>
  <c r="AG76" i="11"/>
  <c r="CQ75" i="11"/>
  <c r="BB75" i="11"/>
  <c r="AG75" i="11"/>
  <c r="CQ74" i="11"/>
  <c r="BB74" i="11"/>
  <c r="AG74" i="11"/>
  <c r="CQ73" i="11"/>
  <c r="BB73" i="11"/>
  <c r="AG73" i="11"/>
  <c r="CQ72" i="11"/>
  <c r="BB72" i="11"/>
  <c r="AG72" i="11"/>
  <c r="CQ71" i="11"/>
  <c r="BB71" i="11"/>
  <c r="AG71" i="11"/>
  <c r="C71" i="11"/>
  <c r="CQ70" i="11"/>
  <c r="BB70" i="11"/>
  <c r="AG70" i="11"/>
  <c r="CQ69" i="11"/>
  <c r="BB69" i="11"/>
  <c r="AG69" i="11"/>
  <c r="C69" i="11"/>
  <c r="C70" i="11" s="1"/>
  <c r="CQ68" i="11"/>
  <c r="BB68" i="11"/>
  <c r="AG68" i="11"/>
  <c r="CQ67" i="11"/>
  <c r="BB67" i="11"/>
  <c r="AG67" i="11"/>
  <c r="CQ66" i="11"/>
  <c r="BB66" i="11"/>
  <c r="AG66" i="11"/>
  <c r="CQ65" i="11"/>
  <c r="BB65" i="11"/>
  <c r="AG65" i="11"/>
  <c r="CQ64" i="11"/>
  <c r="BB64" i="11"/>
  <c r="AG64" i="11"/>
  <c r="C64" i="11"/>
  <c r="CQ63" i="11"/>
  <c r="BB63" i="11"/>
  <c r="AG63" i="11"/>
  <c r="CQ62" i="11"/>
  <c r="BB62" i="11"/>
  <c r="AG62" i="11"/>
  <c r="C62" i="11"/>
  <c r="C63" i="11" s="1"/>
  <c r="CQ61" i="11"/>
  <c r="BB61" i="11"/>
  <c r="AG61" i="11"/>
  <c r="C61" i="11"/>
  <c r="CQ60" i="11"/>
  <c r="BB60" i="11"/>
  <c r="AG60" i="11"/>
  <c r="CQ59" i="11"/>
  <c r="BB59" i="11"/>
  <c r="AG59" i="11"/>
  <c r="C59" i="11"/>
  <c r="CQ58" i="11"/>
  <c r="BB58" i="11"/>
  <c r="AG58" i="11"/>
  <c r="C58" i="11"/>
  <c r="D58" i="11" s="1"/>
  <c r="CQ57" i="11"/>
  <c r="BB57" i="11"/>
  <c r="AG57" i="11"/>
  <c r="CQ56" i="11"/>
  <c r="BB56" i="11"/>
  <c r="AG56" i="11"/>
  <c r="CQ55" i="11"/>
  <c r="BB55" i="11"/>
  <c r="AG55" i="11"/>
  <c r="CQ54" i="11"/>
  <c r="BB54" i="11"/>
  <c r="AG54" i="11"/>
  <c r="CQ53" i="11"/>
  <c r="BB53" i="11"/>
  <c r="AG53" i="11"/>
  <c r="CQ52" i="11"/>
  <c r="BB52" i="11"/>
  <c r="AG52" i="11"/>
  <c r="CQ51" i="11"/>
  <c r="BB51" i="11"/>
  <c r="AG51" i="11"/>
  <c r="CQ50" i="11"/>
  <c r="BB50" i="11"/>
  <c r="AG50" i="11"/>
  <c r="CQ49" i="11"/>
  <c r="BB49" i="11"/>
  <c r="AG49" i="11"/>
  <c r="CQ48" i="11"/>
  <c r="BB48" i="11"/>
  <c r="AG48" i="11"/>
  <c r="CQ47" i="11"/>
  <c r="BB47" i="11"/>
  <c r="AG47" i="11"/>
  <c r="C47" i="11"/>
  <c r="C48" i="11" s="1"/>
  <c r="C49" i="11" s="1"/>
  <c r="C50" i="11" s="1"/>
  <c r="C51" i="11" s="1"/>
  <c r="C52" i="11" s="1"/>
  <c r="CQ46" i="11"/>
  <c r="BB46" i="11"/>
  <c r="AG46" i="11"/>
  <c r="C46" i="11"/>
  <c r="CQ45" i="11"/>
  <c r="BB45" i="11"/>
  <c r="AG45" i="11"/>
  <c r="C45" i="11"/>
  <c r="D45" i="11" s="1"/>
  <c r="CQ44" i="11"/>
  <c r="BB44" i="11"/>
  <c r="AG44" i="11"/>
  <c r="CQ43" i="11"/>
  <c r="BB43" i="11"/>
  <c r="AG43" i="11"/>
  <c r="CQ42" i="11"/>
  <c r="BB42" i="11"/>
  <c r="AG42" i="11"/>
  <c r="CQ41" i="11"/>
  <c r="BB41" i="11"/>
  <c r="AG41" i="11"/>
  <c r="CQ40" i="11"/>
  <c r="BB40" i="11"/>
  <c r="AG40" i="11"/>
  <c r="CQ39" i="11"/>
  <c r="BB39" i="11"/>
  <c r="AG39" i="11"/>
  <c r="CQ38" i="11"/>
  <c r="BB38" i="11"/>
  <c r="AG38" i="11"/>
  <c r="CQ37" i="11"/>
  <c r="BB37" i="11"/>
  <c r="AG37" i="11"/>
  <c r="CQ36" i="11"/>
  <c r="BB36" i="11"/>
  <c r="AG36" i="11"/>
  <c r="C36" i="11"/>
  <c r="C37" i="11" s="1"/>
  <c r="C38" i="11" s="1"/>
  <c r="C39" i="11" s="1"/>
  <c r="C40" i="11" s="1"/>
  <c r="C41" i="11" s="1"/>
  <c r="C42" i="11" s="1"/>
  <c r="C43" i="11" s="1"/>
  <c r="CQ35" i="11"/>
  <c r="BB35" i="11"/>
  <c r="AG35" i="11"/>
  <c r="CQ34" i="11"/>
  <c r="BB34" i="11"/>
  <c r="AG34" i="11"/>
  <c r="CQ33" i="11"/>
  <c r="BB33" i="11"/>
  <c r="AG33" i="11"/>
  <c r="CQ32" i="11"/>
  <c r="BB32" i="11"/>
  <c r="AG32" i="11"/>
  <c r="CQ31" i="11"/>
  <c r="BB31" i="11"/>
  <c r="AG31" i="11"/>
  <c r="CQ30" i="11"/>
  <c r="BB30" i="11"/>
  <c r="AG30" i="11"/>
  <c r="CQ29" i="11"/>
  <c r="BB29" i="11"/>
  <c r="AG29" i="11"/>
  <c r="CQ28" i="11"/>
  <c r="BB28" i="11"/>
  <c r="AG28" i="11"/>
  <c r="CQ27" i="11"/>
  <c r="BB27" i="11"/>
  <c r="AG27" i="11"/>
  <c r="C27" i="11"/>
  <c r="C28" i="11" s="1"/>
  <c r="CQ26" i="11"/>
  <c r="BB26" i="11"/>
  <c r="AG26" i="11"/>
  <c r="CQ25" i="11"/>
  <c r="BB25" i="11"/>
  <c r="AG25" i="11"/>
  <c r="C25" i="11"/>
  <c r="C26" i="11" s="1"/>
  <c r="CQ24" i="11"/>
  <c r="BB24" i="11"/>
  <c r="AG24" i="11"/>
  <c r="C24" i="11"/>
  <c r="CQ23" i="11"/>
  <c r="BB23" i="11"/>
  <c r="AG23" i="11"/>
  <c r="CQ22" i="11"/>
  <c r="BB22" i="11"/>
  <c r="AG22" i="11"/>
  <c r="CQ21" i="11"/>
  <c r="BB21" i="11"/>
  <c r="AG21" i="11"/>
  <c r="C21" i="11"/>
  <c r="C22" i="11" s="1"/>
  <c r="CQ20" i="11"/>
  <c r="BB20" i="11"/>
  <c r="AG20" i="11"/>
  <c r="CQ19" i="11"/>
  <c r="BB19" i="11"/>
  <c r="AG19" i="11"/>
  <c r="CQ18" i="11"/>
  <c r="BB18" i="11"/>
  <c r="AG18" i="11"/>
  <c r="CQ17" i="11"/>
  <c r="BB17" i="11"/>
  <c r="AG17" i="11"/>
  <c r="CQ16" i="11"/>
  <c r="BB16" i="11"/>
  <c r="AG16" i="11"/>
  <c r="CQ15" i="11"/>
  <c r="BB15" i="11"/>
  <c r="AG15" i="11"/>
  <c r="CQ14" i="11"/>
  <c r="BB14" i="11"/>
  <c r="AG14" i="11"/>
  <c r="CQ13" i="11"/>
  <c r="BB13" i="11"/>
  <c r="AG13" i="11"/>
  <c r="C13" i="11"/>
  <c r="C14" i="11" s="1"/>
  <c r="C15" i="11" s="1"/>
  <c r="C16" i="11" s="1"/>
  <c r="C17" i="11" s="1"/>
  <c r="C18" i="11" s="1"/>
  <c r="C19" i="11" s="1"/>
  <c r="C20" i="11" s="1"/>
  <c r="CQ12" i="11"/>
  <c r="BB12" i="11"/>
  <c r="AG12" i="11"/>
  <c r="CQ11" i="11"/>
  <c r="BB11" i="11"/>
  <c r="AG11" i="11"/>
  <c r="CQ10" i="11"/>
  <c r="BB10" i="11"/>
  <c r="AG10" i="11"/>
  <c r="C10" i="11"/>
  <c r="C11" i="11" s="1"/>
  <c r="CQ9" i="11"/>
  <c r="BB9" i="11"/>
  <c r="AG9" i="11"/>
  <c r="C9" i="11"/>
  <c r="D9" i="11" s="1"/>
  <c r="CQ8" i="11"/>
  <c r="BB8" i="11"/>
  <c r="AG8" i="11"/>
  <c r="CQ7" i="11"/>
  <c r="BB7" i="11"/>
  <c r="AG7" i="11"/>
  <c r="F7" i="11"/>
  <c r="F8" i="11" s="1"/>
  <c r="F9" i="11" s="1"/>
  <c r="F10" i="11" s="1"/>
  <c r="F11" i="11" s="1"/>
  <c r="F12" i="11" s="1"/>
  <c r="F13" i="11" s="1"/>
  <c r="F14" i="11" s="1"/>
  <c r="F15" i="11" s="1"/>
  <c r="F16" i="11" s="1"/>
  <c r="F17" i="11" s="1"/>
  <c r="F18" i="11" s="1"/>
  <c r="F19" i="11" s="1"/>
  <c r="F20" i="11" s="1"/>
  <c r="F21" i="11" s="1"/>
  <c r="F22" i="11" s="1"/>
  <c r="F23" i="11" s="1"/>
  <c r="F24" i="11" s="1"/>
  <c r="F25" i="11" s="1"/>
  <c r="F26" i="11" s="1"/>
  <c r="F27" i="11" s="1"/>
  <c r="F28" i="11" s="1"/>
  <c r="F29" i="11" s="1"/>
  <c r="F30" i="11" s="1"/>
  <c r="F31" i="11" s="1"/>
  <c r="F32" i="11" s="1"/>
  <c r="F33" i="11" s="1"/>
  <c r="F34" i="11" s="1"/>
  <c r="F35" i="11" s="1"/>
  <c r="F36" i="11" s="1"/>
  <c r="F37" i="11" s="1"/>
  <c r="F38" i="11" s="1"/>
  <c r="F39" i="11" s="1"/>
  <c r="F40" i="11" s="1"/>
  <c r="F41" i="11" s="1"/>
  <c r="F42" i="11" s="1"/>
  <c r="F43" i="11" s="1"/>
  <c r="F44" i="11" s="1"/>
  <c r="F45" i="11" s="1"/>
  <c r="F46" i="11" s="1"/>
  <c r="F47" i="11" s="1"/>
  <c r="F48" i="11" s="1"/>
  <c r="F49" i="11" s="1"/>
  <c r="F50" i="11" s="1"/>
  <c r="F51" i="11" s="1"/>
  <c r="F52" i="11" s="1"/>
  <c r="F53" i="11" s="1"/>
  <c r="F54" i="11" s="1"/>
  <c r="F55" i="11" s="1"/>
  <c r="F56" i="11" s="1"/>
  <c r="F57" i="11" s="1"/>
  <c r="F58" i="11" s="1"/>
  <c r="F59" i="11" s="1"/>
  <c r="F60" i="11" s="1"/>
  <c r="F61" i="11" s="1"/>
  <c r="F62" i="11" s="1"/>
  <c r="F63" i="11" s="1"/>
  <c r="F64" i="11" s="1"/>
  <c r="F65" i="11" s="1"/>
  <c r="F66" i="11" s="1"/>
  <c r="F67" i="11" s="1"/>
  <c r="F68" i="11" s="1"/>
  <c r="F69" i="11" s="1"/>
  <c r="F70" i="11" s="1"/>
  <c r="F71" i="11" s="1"/>
  <c r="F72" i="11" s="1"/>
  <c r="F73" i="11" s="1"/>
  <c r="F74" i="11" s="1"/>
  <c r="F75" i="11" s="1"/>
  <c r="F76" i="11" s="1"/>
  <c r="F77" i="11" s="1"/>
  <c r="F78" i="11" s="1"/>
  <c r="F79" i="11" s="1"/>
  <c r="F80" i="11" s="1"/>
  <c r="F81" i="11" s="1"/>
  <c r="F82" i="11" s="1"/>
  <c r="F83" i="11" s="1"/>
  <c r="F84" i="11" s="1"/>
  <c r="F85" i="11" s="1"/>
  <c r="F86" i="11" s="1"/>
  <c r="F87" i="11" s="1"/>
  <c r="F88" i="11" s="1"/>
  <c r="F89" i="11" s="1"/>
  <c r="F90" i="11" s="1"/>
  <c r="F91" i="11" s="1"/>
  <c r="F92" i="11" s="1"/>
  <c r="F93" i="11" s="1"/>
  <c r="F94" i="11" s="1"/>
  <c r="F95" i="11" s="1"/>
  <c r="F96" i="11" s="1"/>
  <c r="F97" i="11" s="1"/>
  <c r="F98" i="11" s="1"/>
  <c r="F99" i="11" s="1"/>
  <c r="F100" i="11" s="1"/>
  <c r="F101" i="11" s="1"/>
  <c r="F102" i="11" s="1"/>
  <c r="F103" i="11" s="1"/>
  <c r="F104" i="11" s="1"/>
  <c r="F105" i="11" s="1"/>
  <c r="F106" i="11" s="1"/>
  <c r="F107" i="11" s="1"/>
  <c r="F108" i="11" s="1"/>
  <c r="F109" i="11" s="1"/>
  <c r="F110" i="11" s="1"/>
  <c r="F111" i="11" s="1"/>
  <c r="F112" i="11" s="1"/>
  <c r="F113" i="11" s="1"/>
  <c r="F114" i="11" s="1"/>
  <c r="F115" i="11" s="1"/>
  <c r="F116" i="11" s="1"/>
  <c r="F117" i="11" s="1"/>
  <c r="F118" i="11" s="1"/>
  <c r="F119" i="11" s="1"/>
  <c r="F120" i="11" s="1"/>
  <c r="F121" i="11" s="1"/>
  <c r="F122" i="11" s="1"/>
  <c r="F123" i="11" s="1"/>
  <c r="F124" i="11" s="1"/>
  <c r="F125" i="11" s="1"/>
  <c r="F126" i="11" s="1"/>
  <c r="F127" i="11" s="1"/>
  <c r="F128" i="11" s="1"/>
  <c r="F129" i="11" s="1"/>
  <c r="F130" i="11" s="1"/>
  <c r="F131" i="11" s="1"/>
  <c r="F132" i="11" s="1"/>
  <c r="F133" i="11" s="1"/>
  <c r="F134" i="11" s="1"/>
  <c r="F135" i="11" s="1"/>
  <c r="F136" i="11" s="1"/>
  <c r="F137" i="11" s="1"/>
  <c r="F138" i="11" s="1"/>
  <c r="F139" i="11" s="1"/>
  <c r="F140" i="11" s="1"/>
  <c r="F141" i="11" s="1"/>
  <c r="F142" i="11" s="1"/>
  <c r="F143" i="11" s="1"/>
  <c r="F144" i="11" s="1"/>
  <c r="F145" i="11" s="1"/>
  <c r="F146" i="11" s="1"/>
  <c r="F147" i="11" s="1"/>
  <c r="F148" i="11" s="1"/>
  <c r="F149" i="11" s="1"/>
  <c r="F150" i="11" s="1"/>
  <c r="F151" i="11" s="1"/>
  <c r="F152" i="11" s="1"/>
  <c r="F153" i="11" s="1"/>
  <c r="F154" i="11" s="1"/>
  <c r="F155" i="11" s="1"/>
  <c r="F156" i="11" s="1"/>
  <c r="F157" i="11" s="1"/>
  <c r="F158" i="11" s="1"/>
  <c r="F159" i="11" s="1"/>
  <c r="F160" i="11" s="1"/>
  <c r="F161" i="11" s="1"/>
  <c r="F162" i="11" s="1"/>
  <c r="F163" i="11" s="1"/>
  <c r="F164" i="11" s="1"/>
  <c r="F165" i="11" s="1"/>
  <c r="F166" i="11" s="1"/>
  <c r="F167" i="11" s="1"/>
  <c r="F168" i="11" s="1"/>
  <c r="F169" i="11" s="1"/>
  <c r="F170" i="11" s="1"/>
  <c r="F171" i="11" s="1"/>
  <c r="F172" i="11" s="1"/>
  <c r="F173" i="11" s="1"/>
  <c r="F174" i="11" s="1"/>
  <c r="F175" i="11" s="1"/>
  <c r="F176" i="11" s="1"/>
  <c r="F177" i="11" s="1"/>
  <c r="F178" i="11" s="1"/>
  <c r="F179" i="11" s="1"/>
  <c r="F180" i="11" s="1"/>
  <c r="F181" i="11" s="1"/>
  <c r="F182" i="11" s="1"/>
  <c r="F183" i="11" s="1"/>
  <c r="F184" i="11" s="1"/>
  <c r="F185" i="11" s="1"/>
  <c r="F186" i="11" s="1"/>
  <c r="F187" i="11" s="1"/>
  <c r="F188" i="11" s="1"/>
  <c r="F189" i="11" s="1"/>
  <c r="F190" i="11" s="1"/>
  <c r="F191" i="11" s="1"/>
  <c r="F192" i="11" s="1"/>
  <c r="F193" i="11" s="1"/>
  <c r="F194" i="11" s="1"/>
  <c r="F195" i="11" s="1"/>
  <c r="F196" i="11" s="1"/>
  <c r="F197" i="11" s="1"/>
  <c r="F198" i="11" s="1"/>
  <c r="F199" i="11" s="1"/>
  <c r="F200" i="11" s="1"/>
  <c r="F201" i="11" s="1"/>
  <c r="F202" i="11" s="1"/>
  <c r="F203" i="11" s="1"/>
  <c r="F204" i="11" s="1"/>
  <c r="F205" i="11" s="1"/>
  <c r="F206" i="11" s="1"/>
  <c r="F207" i="11" s="1"/>
  <c r="F208" i="11" s="1"/>
  <c r="F209" i="11" s="1"/>
  <c r="F210" i="11" s="1"/>
  <c r="F211" i="11" s="1"/>
  <c r="F212" i="11" s="1"/>
  <c r="F213" i="11" s="1"/>
  <c r="F214" i="11" s="1"/>
  <c r="F215" i="11" s="1"/>
  <c r="F216" i="11" s="1"/>
  <c r="F217" i="11" s="1"/>
  <c r="F218" i="11" s="1"/>
  <c r="F219" i="11" s="1"/>
  <c r="F220" i="11" s="1"/>
  <c r="F221" i="11" s="1"/>
  <c r="F222" i="11" s="1"/>
  <c r="F223" i="11" s="1"/>
  <c r="F224" i="11" s="1"/>
  <c r="F225" i="11" s="1"/>
  <c r="F226" i="11" s="1"/>
  <c r="F227" i="11" s="1"/>
  <c r="F228" i="11" s="1"/>
  <c r="F229" i="11" s="1"/>
  <c r="F230" i="11" s="1"/>
  <c r="F231" i="11" s="1"/>
  <c r="F232" i="11" s="1"/>
  <c r="F233" i="11" s="1"/>
  <c r="F234" i="11" s="1"/>
  <c r="F235" i="11" s="1"/>
  <c r="F236" i="11" s="1"/>
  <c r="F237" i="11" s="1"/>
  <c r="F238" i="11" s="1"/>
  <c r="F239" i="11" s="1"/>
  <c r="F240" i="11" s="1"/>
  <c r="F241" i="11" s="1"/>
  <c r="F242" i="11" s="1"/>
  <c r="F243" i="11" s="1"/>
  <c r="F244" i="11" s="1"/>
  <c r="F245" i="11" s="1"/>
  <c r="F246" i="11" s="1"/>
  <c r="F247" i="11" s="1"/>
  <c r="F248" i="11" s="1"/>
  <c r="F249" i="11" s="1"/>
  <c r="F250" i="11" s="1"/>
  <c r="F251" i="11" s="1"/>
  <c r="F252" i="11" s="1"/>
  <c r="F253" i="11" s="1"/>
  <c r="F254" i="11" s="1"/>
  <c r="F255" i="11" s="1"/>
  <c r="F256" i="11" s="1"/>
  <c r="F257" i="11" s="1"/>
  <c r="F258" i="11" s="1"/>
  <c r="F259" i="11" s="1"/>
  <c r="F260" i="11" s="1"/>
  <c r="F261" i="11" s="1"/>
  <c r="F262" i="11" s="1"/>
  <c r="F263" i="11" s="1"/>
  <c r="F264" i="11" s="1"/>
  <c r="F265" i="11" s="1"/>
  <c r="F266" i="11" s="1"/>
  <c r="F267" i="11" s="1"/>
  <c r="F268" i="11" s="1"/>
  <c r="F269" i="11" s="1"/>
  <c r="F270" i="11" s="1"/>
  <c r="F271" i="11" s="1"/>
  <c r="F272" i="11" s="1"/>
  <c r="F273" i="11" s="1"/>
  <c r="F274" i="11" s="1"/>
  <c r="F275" i="11" s="1"/>
  <c r="F276" i="11" s="1"/>
  <c r="F277" i="11" s="1"/>
  <c r="F278" i="11" s="1"/>
  <c r="F279" i="11" s="1"/>
  <c r="F280" i="11" s="1"/>
  <c r="F281" i="11" s="1"/>
  <c r="F282" i="11" s="1"/>
  <c r="F283" i="11" s="1"/>
  <c r="F284" i="11" s="1"/>
  <c r="F285" i="11" s="1"/>
  <c r="F286" i="11" s="1"/>
  <c r="F287" i="11" s="1"/>
  <c r="F288" i="11" s="1"/>
  <c r="F289" i="11" s="1"/>
  <c r="F290" i="11" s="1"/>
  <c r="F291" i="11" s="1"/>
  <c r="F292" i="11" s="1"/>
  <c r="F293" i="11" s="1"/>
  <c r="F294" i="11" s="1"/>
  <c r="F295" i="11" s="1"/>
  <c r="F296" i="11" s="1"/>
  <c r="F297" i="11" s="1"/>
  <c r="F298" i="11" s="1"/>
  <c r="F299" i="11" s="1"/>
  <c r="F300" i="11" s="1"/>
  <c r="F301" i="11" s="1"/>
  <c r="F302" i="11" s="1"/>
  <c r="F303" i="11" s="1"/>
  <c r="F304" i="11" s="1"/>
  <c r="F305" i="11" s="1"/>
  <c r="F306" i="11" s="1"/>
  <c r="F307" i="11" s="1"/>
  <c r="F308" i="11" s="1"/>
  <c r="F309" i="11" s="1"/>
  <c r="F310" i="11" s="1"/>
  <c r="F311" i="11" s="1"/>
  <c r="F312" i="11" s="1"/>
  <c r="F313" i="11" s="1"/>
  <c r="F314" i="11" s="1"/>
  <c r="F315" i="11" s="1"/>
  <c r="F316" i="11" s="1"/>
  <c r="F317" i="11" s="1"/>
  <c r="F318" i="11" s="1"/>
  <c r="F319" i="11" s="1"/>
  <c r="F320" i="11" s="1"/>
  <c r="F321" i="11" s="1"/>
  <c r="F322" i="11" s="1"/>
  <c r="F323" i="11" s="1"/>
  <c r="F324" i="11" s="1"/>
  <c r="F325" i="11" s="1"/>
  <c r="F326" i="11" s="1"/>
  <c r="F327" i="11" s="1"/>
  <c r="F328" i="11" s="1"/>
  <c r="F329" i="11" s="1"/>
  <c r="F330" i="11" s="1"/>
  <c r="F331" i="11" s="1"/>
  <c r="F332" i="11" s="1"/>
  <c r="F333" i="11" s="1"/>
  <c r="F334" i="11" s="1"/>
  <c r="F335" i="11" s="1"/>
  <c r="F336" i="11" s="1"/>
  <c r="F337" i="11" s="1"/>
  <c r="F338" i="11" s="1"/>
  <c r="F339" i="11" s="1"/>
  <c r="F340" i="11" s="1"/>
  <c r="F341" i="11" s="1"/>
  <c r="F342" i="11" s="1"/>
  <c r="F343" i="11" s="1"/>
  <c r="F344" i="11" s="1"/>
  <c r="F345" i="11" s="1"/>
  <c r="F346" i="11" s="1"/>
  <c r="F347" i="11" s="1"/>
  <c r="F348" i="11" s="1"/>
  <c r="F349" i="11" s="1"/>
  <c r="F350" i="11" s="1"/>
  <c r="F351" i="11" s="1"/>
  <c r="F352" i="11" s="1"/>
  <c r="F353" i="11" s="1"/>
  <c r="F354" i="11" s="1"/>
  <c r="F355" i="11" s="1"/>
  <c r="F356" i="11" s="1"/>
  <c r="F357" i="11" s="1"/>
  <c r="F358" i="11" s="1"/>
  <c r="F359" i="11" s="1"/>
  <c r="F360" i="11" s="1"/>
  <c r="F361" i="11" s="1"/>
  <c r="F362" i="11" s="1"/>
  <c r="F363" i="11" s="1"/>
  <c r="F364" i="11" s="1"/>
  <c r="F365" i="11" s="1"/>
  <c r="F366" i="11" s="1"/>
  <c r="F367" i="11" s="1"/>
  <c r="F368" i="11" s="1"/>
  <c r="F369" i="11" s="1"/>
  <c r="F370" i="11" s="1"/>
  <c r="F371" i="11" s="1"/>
  <c r="F372" i="11" s="1"/>
  <c r="F373" i="11" s="1"/>
  <c r="F374" i="11" s="1"/>
  <c r="F375" i="11" s="1"/>
  <c r="F376" i="11" s="1"/>
  <c r="F377" i="11" s="1"/>
  <c r="F378" i="11" s="1"/>
  <c r="F379" i="11" s="1"/>
  <c r="F380" i="11" s="1"/>
  <c r="F381" i="11" s="1"/>
  <c r="F382" i="11" s="1"/>
  <c r="F383" i="11" s="1"/>
  <c r="F384" i="11" s="1"/>
  <c r="F385" i="11" s="1"/>
  <c r="F386" i="11" s="1"/>
  <c r="F387" i="11" s="1"/>
  <c r="F388" i="11" s="1"/>
  <c r="F389" i="11" s="1"/>
  <c r="F390" i="11" s="1"/>
  <c r="F391" i="11" s="1"/>
  <c r="F392" i="11" s="1"/>
  <c r="F393" i="11" s="1"/>
  <c r="F394" i="11" s="1"/>
  <c r="F395" i="11" s="1"/>
  <c r="F396" i="11" s="1"/>
  <c r="F397" i="11" s="1"/>
  <c r="F398" i="11" s="1"/>
  <c r="F399" i="11" s="1"/>
  <c r="F400" i="11" s="1"/>
  <c r="F401" i="11" s="1"/>
  <c r="F402" i="11" s="1"/>
  <c r="F403" i="11" s="1"/>
  <c r="F404" i="11" s="1"/>
  <c r="F405" i="11" s="1"/>
  <c r="F406" i="11" s="1"/>
  <c r="F407" i="11" s="1"/>
  <c r="F408" i="11" s="1"/>
  <c r="F409" i="11" s="1"/>
  <c r="F410" i="11" s="1"/>
  <c r="F411" i="11" s="1"/>
  <c r="F412" i="11" s="1"/>
  <c r="F413" i="11" s="1"/>
  <c r="F414" i="11" s="1"/>
  <c r="F415" i="11" s="1"/>
  <c r="F416" i="11" s="1"/>
  <c r="F417" i="11" s="1"/>
  <c r="F418" i="11" s="1"/>
  <c r="F419" i="11" s="1"/>
  <c r="F420" i="11" s="1"/>
  <c r="F421" i="11" s="1"/>
  <c r="F422" i="11" s="1"/>
  <c r="F423" i="11" s="1"/>
  <c r="F424" i="11" s="1"/>
  <c r="F425" i="11" s="1"/>
  <c r="F426" i="11" s="1"/>
  <c r="F427" i="11" s="1"/>
  <c r="F428" i="11" s="1"/>
  <c r="F429" i="11" s="1"/>
  <c r="F430" i="11" s="1"/>
  <c r="F431" i="11" s="1"/>
  <c r="F432" i="11" s="1"/>
  <c r="F433" i="11" s="1"/>
  <c r="F434" i="11" s="1"/>
  <c r="F435" i="11" s="1"/>
  <c r="F436" i="11" s="1"/>
  <c r="F437" i="11" s="1"/>
  <c r="F438" i="11" s="1"/>
  <c r="F439" i="11" s="1"/>
  <c r="F440" i="11" s="1"/>
  <c r="F441" i="11" s="1"/>
  <c r="F442" i="11" s="1"/>
  <c r="F443" i="11" s="1"/>
  <c r="F444" i="11" s="1"/>
  <c r="F445" i="11" s="1"/>
  <c r="F446" i="11" s="1"/>
  <c r="F447" i="11" s="1"/>
  <c r="F448" i="11" s="1"/>
  <c r="F449" i="11" s="1"/>
  <c r="F450" i="11" s="1"/>
  <c r="F451" i="11" s="1"/>
  <c r="F452" i="11" s="1"/>
  <c r="F453" i="11" s="1"/>
  <c r="F454" i="11" s="1"/>
  <c r="F455" i="11" s="1"/>
  <c r="F456" i="11" s="1"/>
  <c r="F457" i="11" s="1"/>
  <c r="F458" i="11" s="1"/>
  <c r="F459" i="11" s="1"/>
  <c r="F460" i="11" s="1"/>
  <c r="F461" i="11" s="1"/>
  <c r="F462" i="11" s="1"/>
  <c r="F463" i="11" s="1"/>
  <c r="F464" i="11" s="1"/>
  <c r="F465" i="11" s="1"/>
  <c r="F466" i="11" s="1"/>
  <c r="F467" i="11" s="1"/>
  <c r="F468" i="11" s="1"/>
  <c r="F469" i="11" s="1"/>
  <c r="F470" i="11" s="1"/>
  <c r="F471" i="11" s="1"/>
  <c r="F472" i="11" s="1"/>
  <c r="F473" i="11" s="1"/>
  <c r="F474" i="11" s="1"/>
  <c r="F475" i="11" s="1"/>
  <c r="F476" i="11" s="1"/>
  <c r="F477" i="11" s="1"/>
  <c r="F478" i="11" s="1"/>
  <c r="F479" i="11" s="1"/>
  <c r="F480" i="11" s="1"/>
  <c r="F481" i="11" s="1"/>
  <c r="F482" i="11" s="1"/>
  <c r="F483" i="11" s="1"/>
  <c r="F484" i="11" s="1"/>
  <c r="F485" i="11" s="1"/>
  <c r="F486" i="11" s="1"/>
  <c r="F487" i="11" s="1"/>
  <c r="F488" i="11" s="1"/>
  <c r="F489" i="11" s="1"/>
  <c r="F490" i="11" s="1"/>
  <c r="F491" i="11" s="1"/>
  <c r="F492" i="11" s="1"/>
  <c r="F493" i="11" s="1"/>
  <c r="F494" i="11" s="1"/>
  <c r="F495" i="11" s="1"/>
  <c r="F496" i="11" s="1"/>
  <c r="F497" i="11" s="1"/>
  <c r="F498" i="11" s="1"/>
  <c r="F499" i="11" s="1"/>
  <c r="F500" i="11" s="1"/>
  <c r="F501" i="11" s="1"/>
  <c r="F502" i="11" s="1"/>
  <c r="F503" i="11" s="1"/>
  <c r="F504" i="11" s="1"/>
  <c r="F505" i="11" s="1"/>
  <c r="F506" i="11" s="1"/>
  <c r="F507" i="11" s="1"/>
  <c r="F508" i="11" s="1"/>
  <c r="F509" i="11" s="1"/>
  <c r="F510" i="11" s="1"/>
  <c r="F511" i="11" s="1"/>
  <c r="F512" i="11" s="1"/>
  <c r="F513" i="11" s="1"/>
  <c r="F514" i="11" s="1"/>
  <c r="F515" i="11" s="1"/>
  <c r="F516" i="11" s="1"/>
  <c r="F517" i="11" s="1"/>
  <c r="F518" i="11" s="1"/>
  <c r="F519" i="11" s="1"/>
  <c r="F520" i="11" s="1"/>
  <c r="F521" i="11" s="1"/>
  <c r="F522" i="11" s="1"/>
  <c r="F523" i="11" s="1"/>
  <c r="F524" i="11" s="1"/>
  <c r="F525" i="11" s="1"/>
  <c r="F526" i="11" s="1"/>
  <c r="F527" i="11" s="1"/>
  <c r="F528" i="11" s="1"/>
  <c r="F529" i="11" s="1"/>
  <c r="F530" i="11" s="1"/>
  <c r="F531" i="11" s="1"/>
  <c r="F532" i="11" s="1"/>
  <c r="F533" i="11" s="1"/>
  <c r="F534" i="11" s="1"/>
  <c r="F535" i="11" s="1"/>
  <c r="F536" i="11" s="1"/>
  <c r="F537" i="11" s="1"/>
  <c r="F538" i="11" s="1"/>
  <c r="F539" i="11" s="1"/>
  <c r="F540" i="11" s="1"/>
  <c r="F541" i="11" s="1"/>
  <c r="F542" i="11" s="1"/>
  <c r="F543" i="11" s="1"/>
  <c r="F544" i="11" s="1"/>
  <c r="F545" i="11" s="1"/>
  <c r="F546" i="11" s="1"/>
  <c r="F547" i="11" s="1"/>
  <c r="F548" i="11" s="1"/>
  <c r="F549" i="11" s="1"/>
  <c r="F550" i="11" s="1"/>
  <c r="F551" i="11" s="1"/>
  <c r="F552" i="11" s="1"/>
  <c r="F553" i="11" s="1"/>
  <c r="F554" i="11" s="1"/>
  <c r="F555" i="11" s="1"/>
  <c r="F556" i="11" s="1"/>
  <c r="F557" i="11" s="1"/>
  <c r="F558" i="11" s="1"/>
  <c r="F559" i="11" s="1"/>
  <c r="F560" i="11" s="1"/>
  <c r="F561" i="11" s="1"/>
  <c r="F562" i="11" s="1"/>
  <c r="F563" i="11" s="1"/>
  <c r="F564" i="11" s="1"/>
  <c r="F565" i="11" s="1"/>
  <c r="F566" i="11" s="1"/>
  <c r="F567" i="11" s="1"/>
  <c r="F568" i="11" s="1"/>
  <c r="F569" i="11" s="1"/>
  <c r="F570" i="11" s="1"/>
  <c r="C7" i="11"/>
  <c r="CQ6" i="11"/>
  <c r="BB6" i="11"/>
  <c r="AG6" i="11"/>
  <c r="C6" i="11"/>
  <c r="BW5" i="11"/>
  <c r="I51" i="17"/>
  <c r="A51" i="17"/>
  <c r="I50" i="17"/>
  <c r="A50" i="17"/>
  <c r="I49" i="17"/>
  <c r="A49" i="17"/>
  <c r="I48" i="17"/>
  <c r="A48" i="17"/>
  <c r="I47" i="17"/>
  <c r="A47" i="17"/>
  <c r="I46" i="17"/>
  <c r="A46" i="17"/>
  <c r="I45" i="17"/>
  <c r="A45" i="17"/>
  <c r="I44" i="17"/>
  <c r="A44" i="17"/>
  <c r="I43" i="17"/>
  <c r="A43" i="17"/>
  <c r="I42" i="17"/>
  <c r="A42" i="17"/>
  <c r="I41" i="17"/>
  <c r="A41" i="17"/>
  <c r="I40" i="17"/>
  <c r="A40" i="17"/>
  <c r="I39" i="17"/>
  <c r="A39" i="17"/>
  <c r="I38" i="17"/>
  <c r="A38" i="17"/>
  <c r="I37" i="17"/>
  <c r="A37" i="17"/>
  <c r="I36" i="17"/>
  <c r="A36" i="17"/>
  <c r="I35" i="17"/>
  <c r="A35" i="17"/>
  <c r="I34" i="17"/>
  <c r="A34" i="17"/>
  <c r="I33" i="17"/>
  <c r="A33" i="17"/>
  <c r="I32" i="17"/>
  <c r="A32" i="17"/>
  <c r="I31" i="17"/>
  <c r="A31" i="17"/>
  <c r="I30" i="17"/>
  <c r="A30" i="17"/>
  <c r="I29" i="17"/>
  <c r="A29" i="17"/>
  <c r="I28" i="17"/>
  <c r="A28" i="17"/>
  <c r="I27" i="17"/>
  <c r="A27" i="17"/>
  <c r="I26" i="17"/>
  <c r="A26" i="17"/>
  <c r="I25" i="17"/>
  <c r="A25" i="17"/>
  <c r="I24" i="17"/>
  <c r="A24" i="17"/>
  <c r="I23" i="17"/>
  <c r="A23" i="17"/>
  <c r="I22" i="17"/>
  <c r="A22" i="17"/>
  <c r="I21" i="17"/>
  <c r="A21" i="17"/>
  <c r="I20" i="17"/>
  <c r="A20" i="17"/>
  <c r="I19" i="17"/>
  <c r="A19" i="17"/>
  <c r="I18" i="17"/>
  <c r="A18" i="17"/>
  <c r="I17" i="17"/>
  <c r="A17" i="17"/>
  <c r="I16" i="17"/>
  <c r="A16" i="17"/>
  <c r="I15" i="17"/>
  <c r="A15" i="17"/>
  <c r="I14" i="17"/>
  <c r="A14" i="17"/>
  <c r="I13" i="17"/>
  <c r="A13" i="17"/>
  <c r="I12" i="17"/>
  <c r="A12" i="17"/>
  <c r="I11" i="17"/>
  <c r="A11" i="17"/>
  <c r="I10" i="17"/>
  <c r="A10" i="17"/>
  <c r="I9" i="17"/>
  <c r="A9" i="17"/>
  <c r="I8" i="17"/>
  <c r="A8" i="17"/>
  <c r="I7" i="17"/>
  <c r="A7" i="17"/>
  <c r="I6" i="17"/>
  <c r="A6" i="17"/>
  <c r="I5" i="17"/>
  <c r="A5" i="17"/>
  <c r="I4" i="17"/>
  <c r="A4" i="17"/>
  <c r="J3" i="17"/>
  <c r="B3" i="17"/>
  <c r="Y38" i="7"/>
  <c r="Q38" i="7"/>
  <c r="I38" i="7"/>
  <c r="A38" i="7"/>
  <c r="Y37" i="7"/>
  <c r="Q37" i="7"/>
  <c r="I37" i="7"/>
  <c r="A37" i="7"/>
  <c r="Y36" i="7"/>
  <c r="Q36" i="7"/>
  <c r="I36" i="7"/>
  <c r="A36" i="7"/>
  <c r="Y35" i="7"/>
  <c r="Q35" i="7"/>
  <c r="I35" i="7"/>
  <c r="A35" i="7"/>
  <c r="Y34" i="7"/>
  <c r="Q34" i="7"/>
  <c r="I34" i="7"/>
  <c r="A34" i="7"/>
  <c r="Y33" i="7"/>
  <c r="Q33" i="7"/>
  <c r="I33" i="7"/>
  <c r="A33" i="7"/>
  <c r="Y32" i="7"/>
  <c r="Q32" i="7"/>
  <c r="I32" i="7"/>
  <c r="A32" i="7"/>
  <c r="Y31" i="7"/>
  <c r="Q31" i="7"/>
  <c r="I31" i="7"/>
  <c r="A31" i="7"/>
  <c r="Y30" i="7"/>
  <c r="Q30" i="7"/>
  <c r="I30" i="7"/>
  <c r="A30" i="7"/>
  <c r="Y29" i="7"/>
  <c r="Q29" i="7"/>
  <c r="I29" i="7"/>
  <c r="A29" i="7"/>
  <c r="Y28" i="7"/>
  <c r="Q28" i="7"/>
  <c r="I28" i="7"/>
  <c r="A28" i="7"/>
  <c r="Y27" i="7"/>
  <c r="Q27" i="7"/>
  <c r="I27" i="7"/>
  <c r="A27" i="7"/>
  <c r="Y26" i="7"/>
  <c r="Q26" i="7"/>
  <c r="I26" i="7"/>
  <c r="A26" i="7"/>
  <c r="Y25" i="7"/>
  <c r="Q25" i="7"/>
  <c r="I25" i="7"/>
  <c r="A25" i="7"/>
  <c r="Y24" i="7"/>
  <c r="Q24" i="7"/>
  <c r="I24" i="7"/>
  <c r="A24" i="7"/>
  <c r="Y23" i="7"/>
  <c r="Q23" i="7"/>
  <c r="I23" i="7"/>
  <c r="A23" i="7"/>
  <c r="AC22" i="7"/>
  <c r="AB22" i="7"/>
  <c r="Y22" i="7"/>
  <c r="U22" i="7"/>
  <c r="Q22" i="7"/>
  <c r="M22" i="7"/>
  <c r="L22" i="7"/>
  <c r="I22" i="7"/>
  <c r="E22" i="7"/>
  <c r="E30" i="7"/>
  <c r="D22" i="7"/>
  <c r="A22" i="7"/>
  <c r="AC21" i="7"/>
  <c r="AB21" i="7"/>
  <c r="Y21" i="7"/>
  <c r="U21" i="7"/>
  <c r="Q21" i="7"/>
  <c r="M21" i="7"/>
  <c r="L21" i="7"/>
  <c r="I21" i="7"/>
  <c r="E21" i="7"/>
  <c r="E29" i="7"/>
  <c r="D21" i="7"/>
  <c r="A21" i="7"/>
  <c r="AC20" i="7"/>
  <c r="AB20" i="7"/>
  <c r="Y20" i="7"/>
  <c r="U20" i="7"/>
  <c r="Q20" i="7"/>
  <c r="M20" i="7"/>
  <c r="L20" i="7"/>
  <c r="E20" i="7"/>
  <c r="E28" i="7"/>
  <c r="A20" i="7"/>
  <c r="AC19" i="7"/>
  <c r="AB19" i="7"/>
  <c r="Y19" i="7"/>
  <c r="U19" i="7"/>
  <c r="U27" i="7"/>
  <c r="Q19" i="7"/>
  <c r="M19" i="7"/>
  <c r="M27" i="7"/>
  <c r="L19" i="7"/>
  <c r="I19" i="7"/>
  <c r="E19" i="7"/>
  <c r="E27" i="7"/>
  <c r="A19" i="7"/>
  <c r="AC18" i="7"/>
  <c r="AB18" i="7"/>
  <c r="Y18" i="7"/>
  <c r="U18" i="7"/>
  <c r="U26" i="7"/>
  <c r="Q18" i="7"/>
  <c r="M18" i="7"/>
  <c r="M26" i="7"/>
  <c r="L26" i="7"/>
  <c r="L18" i="7"/>
  <c r="I18" i="7"/>
  <c r="E18" i="7"/>
  <c r="E26" i="7"/>
  <c r="A18" i="7"/>
  <c r="AC17" i="7"/>
  <c r="AB17" i="7"/>
  <c r="Y17" i="7"/>
  <c r="U17" i="7"/>
  <c r="U25" i="7"/>
  <c r="Q17" i="7"/>
  <c r="M17" i="7"/>
  <c r="M25" i="7"/>
  <c r="L25" i="7"/>
  <c r="L17" i="7"/>
  <c r="I17" i="7"/>
  <c r="E17" i="7"/>
  <c r="E25" i="7"/>
  <c r="A17" i="7"/>
  <c r="AC16" i="7"/>
  <c r="AB16" i="7"/>
  <c r="Y16" i="7"/>
  <c r="U16" i="7"/>
  <c r="U24" i="7"/>
  <c r="Q16" i="7"/>
  <c r="M16" i="7"/>
  <c r="M24" i="7"/>
  <c r="L24" i="7"/>
  <c r="L16" i="7"/>
  <c r="I16" i="7"/>
  <c r="E16" i="7"/>
  <c r="E24" i="7"/>
  <c r="A16" i="7"/>
  <c r="AC15" i="7"/>
  <c r="AB15" i="7"/>
  <c r="Y15" i="7"/>
  <c r="U15" i="7"/>
  <c r="U23" i="7"/>
  <c r="Q15" i="7"/>
  <c r="M15" i="7"/>
  <c r="M23" i="7"/>
  <c r="L23" i="7"/>
  <c r="L15" i="7"/>
  <c r="I15" i="7"/>
  <c r="E15" i="7"/>
  <c r="E23" i="7"/>
  <c r="A15" i="7"/>
  <c r="D43" i="6"/>
  <c r="D42" i="6"/>
  <c r="S38" i="6"/>
  <c r="M38" i="6"/>
  <c r="G38" i="6"/>
  <c r="A38" i="6"/>
  <c r="S37" i="6"/>
  <c r="M37" i="6"/>
  <c r="G37" i="6"/>
  <c r="A37" i="6"/>
  <c r="S36" i="6"/>
  <c r="M36" i="6"/>
  <c r="G36" i="6"/>
  <c r="A36" i="6"/>
  <c r="S35" i="6"/>
  <c r="M35" i="6"/>
  <c r="G35" i="6"/>
  <c r="A35" i="6"/>
  <c r="S34" i="6"/>
  <c r="M34" i="6"/>
  <c r="G34" i="6"/>
  <c r="A34" i="6"/>
  <c r="S33" i="6"/>
  <c r="M33" i="6"/>
  <c r="G33" i="6"/>
  <c r="A33" i="6"/>
  <c r="S32" i="6"/>
  <c r="M32" i="6"/>
  <c r="G32" i="6"/>
  <c r="A32" i="6"/>
  <c r="S31" i="6"/>
  <c r="M31" i="6"/>
  <c r="G31" i="6"/>
  <c r="A31" i="6"/>
  <c r="S30" i="6"/>
  <c r="M30" i="6"/>
  <c r="G30" i="6"/>
  <c r="A30" i="6"/>
  <c r="S29" i="6"/>
  <c r="M29" i="6"/>
  <c r="G29" i="6"/>
  <c r="A29" i="6"/>
  <c r="S28" i="6"/>
  <c r="M28" i="6"/>
  <c r="G28" i="6"/>
  <c r="A28" i="6"/>
  <c r="S27" i="6"/>
  <c r="M27" i="6"/>
  <c r="G27" i="6"/>
  <c r="A27" i="6"/>
  <c r="S26" i="6"/>
  <c r="M26" i="6"/>
  <c r="G26" i="6"/>
  <c r="A26" i="6"/>
  <c r="S25" i="6"/>
  <c r="M25" i="6"/>
  <c r="G25" i="6"/>
  <c r="A25" i="6"/>
  <c r="S24" i="6"/>
  <c r="M24" i="6"/>
  <c r="G24" i="6"/>
  <c r="A24" i="6"/>
  <c r="S23" i="6"/>
  <c r="M23" i="6"/>
  <c r="G23" i="6"/>
  <c r="A23" i="6"/>
  <c r="W22" i="6"/>
  <c r="S22" i="6"/>
  <c r="Q22" i="6"/>
  <c r="P22" i="6"/>
  <c r="M22" i="6"/>
  <c r="K22" i="6"/>
  <c r="K30" i="6"/>
  <c r="J22" i="6"/>
  <c r="G22" i="6"/>
  <c r="E22" i="6"/>
  <c r="D22" i="6"/>
  <c r="A22" i="6"/>
  <c r="W21" i="6"/>
  <c r="S21" i="6"/>
  <c r="Q21" i="6"/>
  <c r="P21" i="6"/>
  <c r="M21" i="6"/>
  <c r="K21" i="6"/>
  <c r="K29" i="6"/>
  <c r="G21" i="6"/>
  <c r="E21" i="6"/>
  <c r="D21" i="6"/>
  <c r="A21" i="6"/>
  <c r="W20" i="6"/>
  <c r="W28" i="6"/>
  <c r="V20" i="6"/>
  <c r="S20" i="6"/>
  <c r="Q20" i="6"/>
  <c r="P20" i="6"/>
  <c r="M20" i="6"/>
  <c r="K20" i="6"/>
  <c r="K28" i="6"/>
  <c r="G20" i="6"/>
  <c r="E20" i="6"/>
  <c r="D20" i="6"/>
  <c r="A20" i="6"/>
  <c r="W19" i="6"/>
  <c r="W27" i="6"/>
  <c r="V19" i="6"/>
  <c r="S19" i="6"/>
  <c r="Q19" i="6"/>
  <c r="P19" i="6"/>
  <c r="M19" i="6"/>
  <c r="K19" i="6"/>
  <c r="K27" i="6"/>
  <c r="G19" i="6"/>
  <c r="E19" i="6"/>
  <c r="D19" i="6"/>
  <c r="A19" i="6"/>
  <c r="W18" i="6"/>
  <c r="W26" i="6"/>
  <c r="V18" i="6"/>
  <c r="S18" i="6"/>
  <c r="Q18" i="6"/>
  <c r="P18" i="6"/>
  <c r="M18" i="6"/>
  <c r="K18" i="6"/>
  <c r="K26" i="6"/>
  <c r="G18" i="6"/>
  <c r="E18" i="6"/>
  <c r="D18" i="6"/>
  <c r="A18" i="6"/>
  <c r="W17" i="6"/>
  <c r="W25" i="6"/>
  <c r="V17" i="6"/>
  <c r="S17" i="6"/>
  <c r="Q17" i="6"/>
  <c r="P17" i="6"/>
  <c r="M17" i="6"/>
  <c r="K17" i="6"/>
  <c r="K25" i="6"/>
  <c r="G17" i="6"/>
  <c r="E17" i="6"/>
  <c r="D17" i="6"/>
  <c r="A17" i="6"/>
  <c r="W16" i="6"/>
  <c r="W24" i="6"/>
  <c r="V16" i="6"/>
  <c r="S16" i="6"/>
  <c r="Q16" i="6"/>
  <c r="P16" i="6"/>
  <c r="M16" i="6"/>
  <c r="K16" i="6"/>
  <c r="K24" i="6"/>
  <c r="G16" i="6"/>
  <c r="E16" i="6"/>
  <c r="D16" i="6"/>
  <c r="A16" i="6"/>
  <c r="W15" i="6"/>
  <c r="W23" i="6"/>
  <c r="V15" i="6"/>
  <c r="S15" i="6"/>
  <c r="Q15" i="6"/>
  <c r="P15" i="6"/>
  <c r="M15" i="6"/>
  <c r="K15" i="6"/>
  <c r="K23" i="6"/>
  <c r="G15" i="6"/>
  <c r="E15" i="6"/>
  <c r="D15" i="6"/>
  <c r="A15" i="6"/>
  <c r="D43" i="5"/>
  <c r="U39" i="5"/>
  <c r="O39" i="5"/>
  <c r="I39" i="5"/>
  <c r="C39" i="5"/>
  <c r="S38" i="5"/>
  <c r="M38" i="5"/>
  <c r="G38" i="5"/>
  <c r="A38" i="5"/>
  <c r="A37" i="5"/>
  <c r="S36" i="5"/>
  <c r="M36" i="5"/>
  <c r="G36" i="5"/>
  <c r="A36" i="5"/>
  <c r="S35" i="5"/>
  <c r="M35" i="5"/>
  <c r="G35" i="5"/>
  <c r="A35" i="5"/>
  <c r="S34" i="5"/>
  <c r="M34" i="5"/>
  <c r="G34" i="5"/>
  <c r="A34" i="5"/>
  <c r="S33" i="5"/>
  <c r="M33" i="5"/>
  <c r="G33" i="5"/>
  <c r="A33" i="5"/>
  <c r="S32" i="5"/>
  <c r="M32" i="5"/>
  <c r="G32" i="5"/>
  <c r="A32" i="5"/>
  <c r="S31" i="5"/>
  <c r="M31" i="5"/>
  <c r="G31" i="5"/>
  <c r="A31" i="5"/>
  <c r="S30" i="5"/>
  <c r="M30" i="5"/>
  <c r="G30" i="5"/>
  <c r="A30" i="5"/>
  <c r="S29" i="5"/>
  <c r="M29" i="5"/>
  <c r="G29" i="5"/>
  <c r="A29" i="5"/>
  <c r="S28" i="5"/>
  <c r="M28" i="5"/>
  <c r="G28" i="5"/>
  <c r="A28" i="5"/>
  <c r="S27" i="5"/>
  <c r="M27" i="5"/>
  <c r="G27" i="5"/>
  <c r="A27" i="5"/>
  <c r="S26" i="5"/>
  <c r="M26" i="5"/>
  <c r="G26" i="5"/>
  <c r="A26" i="5"/>
  <c r="S25" i="5"/>
  <c r="M25" i="5"/>
  <c r="G25" i="5"/>
  <c r="A25" i="5"/>
  <c r="S24" i="5"/>
  <c r="M24" i="5"/>
  <c r="G24" i="5"/>
  <c r="A24" i="5"/>
  <c r="S23" i="5"/>
  <c r="M23" i="5"/>
  <c r="G23" i="5"/>
  <c r="A23" i="5"/>
  <c r="W22" i="5"/>
  <c r="V22" i="5"/>
  <c r="S22" i="5"/>
  <c r="Q22" i="5"/>
  <c r="Q30" i="5"/>
  <c r="M22" i="5"/>
  <c r="K22" i="5"/>
  <c r="J22" i="5"/>
  <c r="G22" i="5"/>
  <c r="E22" i="5"/>
  <c r="E30" i="5"/>
  <c r="D22" i="5"/>
  <c r="A22" i="5"/>
  <c r="W21" i="5"/>
  <c r="V21" i="5"/>
  <c r="S21" i="5"/>
  <c r="Q21" i="5"/>
  <c r="Q29" i="5"/>
  <c r="M21" i="5"/>
  <c r="K21" i="5"/>
  <c r="J21" i="5"/>
  <c r="G21" i="5"/>
  <c r="E21" i="5"/>
  <c r="E29" i="5"/>
  <c r="D21" i="5"/>
  <c r="A21" i="5"/>
  <c r="W20" i="5"/>
  <c r="V20" i="5"/>
  <c r="S20" i="5"/>
  <c r="Q20" i="5"/>
  <c r="Q28" i="5"/>
  <c r="M20" i="5"/>
  <c r="K20" i="5"/>
  <c r="J20" i="5"/>
  <c r="G20" i="5"/>
  <c r="E20" i="5"/>
  <c r="E28" i="5"/>
  <c r="D20" i="5"/>
  <c r="A20" i="5"/>
  <c r="W19" i="5"/>
  <c r="V19" i="5"/>
  <c r="S19" i="5"/>
  <c r="Q19" i="5"/>
  <c r="Q27" i="5"/>
  <c r="M19" i="5"/>
  <c r="K19" i="5"/>
  <c r="J19" i="5"/>
  <c r="G19" i="5"/>
  <c r="E19" i="5"/>
  <c r="E27" i="5"/>
  <c r="D19" i="5"/>
  <c r="A19" i="5"/>
  <c r="W18" i="5"/>
  <c r="V18" i="5"/>
  <c r="S18" i="5"/>
  <c r="Q18" i="5"/>
  <c r="Q26" i="5"/>
  <c r="M18" i="5"/>
  <c r="K18" i="5"/>
  <c r="J18" i="5"/>
  <c r="G18" i="5"/>
  <c r="E18" i="5"/>
  <c r="E26" i="5"/>
  <c r="D18" i="5"/>
  <c r="A18" i="5"/>
  <c r="W17" i="5"/>
  <c r="V17" i="5"/>
  <c r="S17" i="5"/>
  <c r="Q17" i="5"/>
  <c r="Q25" i="5"/>
  <c r="M17" i="5"/>
  <c r="K17" i="5"/>
  <c r="J17" i="5"/>
  <c r="G17" i="5"/>
  <c r="E17" i="5"/>
  <c r="E25" i="5"/>
  <c r="D17" i="5"/>
  <c r="A17" i="5"/>
  <c r="W16" i="5"/>
  <c r="V16" i="5"/>
  <c r="S16" i="5"/>
  <c r="Q16" i="5"/>
  <c r="Q24" i="5"/>
  <c r="M16" i="5"/>
  <c r="K16" i="5"/>
  <c r="J16" i="5"/>
  <c r="G16" i="5"/>
  <c r="E16" i="5"/>
  <c r="E24" i="5"/>
  <c r="D16" i="5"/>
  <c r="A16" i="5"/>
  <c r="W15" i="5"/>
  <c r="V15" i="5"/>
  <c r="S15" i="5"/>
  <c r="Q15" i="5"/>
  <c r="Q23" i="5"/>
  <c r="M15" i="5"/>
  <c r="K15" i="5"/>
  <c r="J15" i="5"/>
  <c r="G15" i="5"/>
  <c r="E15" i="5"/>
  <c r="E23" i="5"/>
  <c r="D15" i="5"/>
  <c r="A15" i="5"/>
  <c r="D43" i="4"/>
  <c r="U39" i="4"/>
  <c r="O39" i="4"/>
  <c r="I39" i="4"/>
  <c r="C39" i="4"/>
  <c r="S38" i="4"/>
  <c r="M38" i="4"/>
  <c r="G38" i="4"/>
  <c r="A38" i="4"/>
  <c r="S37" i="4"/>
  <c r="M37" i="4"/>
  <c r="G37" i="4"/>
  <c r="A37" i="4"/>
  <c r="S36" i="4"/>
  <c r="M36" i="4"/>
  <c r="G36" i="4"/>
  <c r="A36" i="4"/>
  <c r="S35" i="4"/>
  <c r="M35" i="4"/>
  <c r="G35" i="4"/>
  <c r="A35" i="4"/>
  <c r="S34" i="4"/>
  <c r="M34" i="4"/>
  <c r="G34" i="4"/>
  <c r="A34" i="4"/>
  <c r="S33" i="4"/>
  <c r="M33" i="4"/>
  <c r="G33" i="4"/>
  <c r="A33" i="4"/>
  <c r="S32" i="4"/>
  <c r="M32" i="4"/>
  <c r="G32" i="4"/>
  <c r="A32" i="4"/>
  <c r="S31" i="4"/>
  <c r="M31" i="4"/>
  <c r="G31" i="4"/>
  <c r="A31" i="4"/>
  <c r="S30" i="4"/>
  <c r="M30" i="4"/>
  <c r="G30" i="4"/>
  <c r="A30" i="4"/>
  <c r="S29" i="4"/>
  <c r="M29" i="4"/>
  <c r="G29" i="4"/>
  <c r="A29" i="4"/>
  <c r="S28" i="4"/>
  <c r="M28" i="4"/>
  <c r="G28" i="4"/>
  <c r="A28" i="4"/>
  <c r="S27" i="4"/>
  <c r="M27" i="4"/>
  <c r="G27" i="4"/>
  <c r="A27" i="4"/>
  <c r="S26" i="4"/>
  <c r="M26" i="4"/>
  <c r="G26" i="4"/>
  <c r="A26" i="4"/>
  <c r="S25" i="4"/>
  <c r="M25" i="4"/>
  <c r="G25" i="4"/>
  <c r="A25" i="4"/>
  <c r="S24" i="4"/>
  <c r="M24" i="4"/>
  <c r="G24" i="4"/>
  <c r="A24" i="4"/>
  <c r="S23" i="4"/>
  <c r="M23" i="4"/>
  <c r="G23" i="4"/>
  <c r="A23" i="4"/>
  <c r="W22" i="4"/>
  <c r="W30" i="4"/>
  <c r="V22" i="4"/>
  <c r="S22" i="4"/>
  <c r="Q22" i="4"/>
  <c r="P22" i="4"/>
  <c r="M22" i="4"/>
  <c r="K22" i="4"/>
  <c r="K30" i="4"/>
  <c r="G22" i="4"/>
  <c r="E22" i="4"/>
  <c r="D22" i="4"/>
  <c r="A22" i="4"/>
  <c r="W21" i="4"/>
  <c r="W29" i="4"/>
  <c r="V21" i="4"/>
  <c r="S21" i="4"/>
  <c r="Q21" i="4"/>
  <c r="P21" i="4"/>
  <c r="M21" i="4"/>
  <c r="K21" i="4"/>
  <c r="K29" i="4"/>
  <c r="G21" i="4"/>
  <c r="E21" i="4"/>
  <c r="D21" i="4"/>
  <c r="A21" i="4"/>
  <c r="W20" i="4"/>
  <c r="W28" i="4"/>
  <c r="V20" i="4"/>
  <c r="S20" i="4"/>
  <c r="Q20" i="4"/>
  <c r="P20" i="4"/>
  <c r="M20" i="4"/>
  <c r="K20" i="4"/>
  <c r="K28" i="4"/>
  <c r="G20" i="4"/>
  <c r="E20" i="4"/>
  <c r="D20" i="4"/>
  <c r="A20" i="4"/>
  <c r="W19" i="4"/>
  <c r="W27" i="4"/>
  <c r="V19" i="4"/>
  <c r="S19" i="4"/>
  <c r="Q19" i="4"/>
  <c r="P19" i="4"/>
  <c r="M19" i="4"/>
  <c r="K19" i="4"/>
  <c r="K27" i="4"/>
  <c r="G19" i="4"/>
  <c r="E19" i="4"/>
  <c r="D19" i="4"/>
  <c r="A19" i="4"/>
  <c r="W18" i="4"/>
  <c r="W26" i="4"/>
  <c r="V18" i="4"/>
  <c r="S18" i="4"/>
  <c r="Q18" i="4"/>
  <c r="P18" i="4"/>
  <c r="M18" i="4"/>
  <c r="K18" i="4"/>
  <c r="K26" i="4"/>
  <c r="G18" i="4"/>
  <c r="E18" i="4"/>
  <c r="D18" i="4"/>
  <c r="A18" i="4"/>
  <c r="W17" i="4"/>
  <c r="W25" i="4"/>
  <c r="V17" i="4"/>
  <c r="S17" i="4"/>
  <c r="Q17" i="4"/>
  <c r="P17" i="4"/>
  <c r="M17" i="4"/>
  <c r="K17" i="4"/>
  <c r="K25" i="4"/>
  <c r="G17" i="4"/>
  <c r="E17" i="4"/>
  <c r="D17" i="4"/>
  <c r="A17" i="4"/>
  <c r="W16" i="4"/>
  <c r="W24" i="4"/>
  <c r="V16" i="4"/>
  <c r="S16" i="4"/>
  <c r="Q16" i="4"/>
  <c r="P16" i="4"/>
  <c r="M16" i="4"/>
  <c r="K16" i="4"/>
  <c r="K24" i="4"/>
  <c r="G16" i="4"/>
  <c r="E16" i="4"/>
  <c r="D16" i="4"/>
  <c r="A16" i="4"/>
  <c r="W15" i="4"/>
  <c r="W23" i="4"/>
  <c r="V15" i="4"/>
  <c r="S15" i="4"/>
  <c r="Q15" i="4"/>
  <c r="P15" i="4"/>
  <c r="M15" i="4"/>
  <c r="K15" i="4"/>
  <c r="K23" i="4"/>
  <c r="G15" i="4"/>
  <c r="E15" i="4"/>
  <c r="D15" i="4"/>
  <c r="A15" i="4"/>
  <c r="D43" i="2"/>
  <c r="U39" i="2"/>
  <c r="O39" i="2"/>
  <c r="I39" i="2"/>
  <c r="C39" i="2"/>
  <c r="S38" i="2"/>
  <c r="M38" i="2"/>
  <c r="G38" i="2"/>
  <c r="A38" i="2"/>
  <c r="S37" i="2"/>
  <c r="M37" i="2"/>
  <c r="G37" i="2"/>
  <c r="A37" i="2"/>
  <c r="S36" i="2"/>
  <c r="M36" i="2"/>
  <c r="G36" i="2"/>
  <c r="A36" i="2"/>
  <c r="S35" i="2"/>
  <c r="M35" i="2"/>
  <c r="G35" i="2"/>
  <c r="A35" i="2"/>
  <c r="S34" i="2"/>
  <c r="M34" i="2"/>
  <c r="G34" i="2"/>
  <c r="A34" i="2"/>
  <c r="S33" i="2"/>
  <c r="M33" i="2"/>
  <c r="G33" i="2"/>
  <c r="A33" i="2"/>
  <c r="S32" i="2"/>
  <c r="M32" i="2"/>
  <c r="G32" i="2"/>
  <c r="A32" i="2"/>
  <c r="S31" i="2"/>
  <c r="M31" i="2"/>
  <c r="G31" i="2"/>
  <c r="A31" i="2"/>
  <c r="S30" i="2"/>
  <c r="M30" i="2"/>
  <c r="G30" i="2"/>
  <c r="A30" i="2"/>
  <c r="S29" i="2"/>
  <c r="M29" i="2"/>
  <c r="G29" i="2"/>
  <c r="A29" i="2"/>
  <c r="S28" i="2"/>
  <c r="M28" i="2"/>
  <c r="G28" i="2"/>
  <c r="A28" i="2"/>
  <c r="S27" i="2"/>
  <c r="M27" i="2"/>
  <c r="G27" i="2"/>
  <c r="A27" i="2"/>
  <c r="S26" i="2"/>
  <c r="M26" i="2"/>
  <c r="G26" i="2"/>
  <c r="A26" i="2"/>
  <c r="S25" i="2"/>
  <c r="M25" i="2"/>
  <c r="G25" i="2"/>
  <c r="A25" i="2"/>
  <c r="S24" i="2"/>
  <c r="M24" i="2"/>
  <c r="G24" i="2"/>
  <c r="A24" i="2"/>
  <c r="S23" i="2"/>
  <c r="M23" i="2"/>
  <c r="G23" i="2"/>
  <c r="A23" i="2"/>
  <c r="W22" i="2"/>
  <c r="V22" i="2"/>
  <c r="S22" i="2"/>
  <c r="Q22" i="2"/>
  <c r="Q30" i="2"/>
  <c r="M22" i="2"/>
  <c r="K22" i="2"/>
  <c r="J22" i="2"/>
  <c r="G22" i="2"/>
  <c r="E22" i="2"/>
  <c r="E30" i="2"/>
  <c r="D22" i="2"/>
  <c r="A22" i="2"/>
  <c r="W21" i="2"/>
  <c r="V21" i="2"/>
  <c r="S21" i="2"/>
  <c r="Q21" i="2"/>
  <c r="Q29" i="2"/>
  <c r="M21" i="2"/>
  <c r="K21" i="2"/>
  <c r="J21" i="2"/>
  <c r="G21" i="2"/>
  <c r="E21" i="2"/>
  <c r="E29" i="2"/>
  <c r="D21" i="2"/>
  <c r="A21" i="2"/>
  <c r="W20" i="2"/>
  <c r="V20" i="2"/>
  <c r="S20" i="2"/>
  <c r="Q20" i="2"/>
  <c r="Q28" i="2"/>
  <c r="M20" i="2"/>
  <c r="K20" i="2"/>
  <c r="J20" i="2"/>
  <c r="G20" i="2"/>
  <c r="E20" i="2"/>
  <c r="E28" i="2"/>
  <c r="D20" i="2"/>
  <c r="A20" i="2"/>
  <c r="W19" i="2"/>
  <c r="V19" i="2"/>
  <c r="S19" i="2"/>
  <c r="Q19" i="2"/>
  <c r="Q27" i="2"/>
  <c r="M19" i="2"/>
  <c r="K19" i="2"/>
  <c r="J19" i="2"/>
  <c r="G19" i="2"/>
  <c r="E19" i="2"/>
  <c r="E27" i="2"/>
  <c r="D19" i="2"/>
  <c r="A19" i="2"/>
  <c r="W18" i="2"/>
  <c r="V18" i="2"/>
  <c r="S18" i="2"/>
  <c r="Q18" i="2"/>
  <c r="Q26" i="2"/>
  <c r="M18" i="2"/>
  <c r="K18" i="2"/>
  <c r="J18" i="2"/>
  <c r="G18" i="2"/>
  <c r="E18" i="2"/>
  <c r="E26" i="2"/>
  <c r="D18" i="2"/>
  <c r="A18" i="2"/>
  <c r="W17" i="2"/>
  <c r="V17" i="2"/>
  <c r="S17" i="2"/>
  <c r="Q17" i="2"/>
  <c r="Q25" i="2"/>
  <c r="M17" i="2"/>
  <c r="K17" i="2"/>
  <c r="J17" i="2"/>
  <c r="G17" i="2"/>
  <c r="E17" i="2"/>
  <c r="E25" i="2"/>
  <c r="D17" i="2"/>
  <c r="A17" i="2"/>
  <c r="W16" i="2"/>
  <c r="V16" i="2"/>
  <c r="S16" i="2"/>
  <c r="Q16" i="2"/>
  <c r="Q24" i="2"/>
  <c r="M16" i="2"/>
  <c r="K16" i="2"/>
  <c r="J16" i="2"/>
  <c r="G16" i="2"/>
  <c r="E16" i="2"/>
  <c r="E24" i="2"/>
  <c r="D16" i="2"/>
  <c r="A16" i="2"/>
  <c r="W15" i="2"/>
  <c r="V15" i="2"/>
  <c r="S15" i="2"/>
  <c r="Q15" i="2"/>
  <c r="Q23" i="2"/>
  <c r="M15" i="2"/>
  <c r="K15" i="2"/>
  <c r="J15" i="2"/>
  <c r="G15" i="2"/>
  <c r="E15" i="2"/>
  <c r="E23" i="2"/>
  <c r="D15" i="2"/>
  <c r="A15" i="2"/>
  <c r="D43" i="1"/>
  <c r="U39" i="1"/>
  <c r="O39" i="1"/>
  <c r="I39" i="1"/>
  <c r="C39" i="1"/>
  <c r="S38" i="1"/>
  <c r="M38" i="1"/>
  <c r="G38" i="1"/>
  <c r="A38" i="1"/>
  <c r="S37" i="1"/>
  <c r="M37" i="1"/>
  <c r="G37" i="1"/>
  <c r="A37" i="1"/>
  <c r="S36" i="1"/>
  <c r="M36" i="1"/>
  <c r="G36" i="1"/>
  <c r="A36" i="1"/>
  <c r="S35" i="1"/>
  <c r="M35" i="1"/>
  <c r="G35" i="1"/>
  <c r="A35" i="1"/>
  <c r="S34" i="1"/>
  <c r="M34" i="1"/>
  <c r="G34" i="1"/>
  <c r="A34" i="1"/>
  <c r="S33" i="1"/>
  <c r="M33" i="1"/>
  <c r="G33" i="1"/>
  <c r="A33" i="1"/>
  <c r="S32" i="1"/>
  <c r="M32" i="1"/>
  <c r="G32" i="1"/>
  <c r="A32" i="1"/>
  <c r="S31" i="1"/>
  <c r="M31" i="1"/>
  <c r="G31" i="1"/>
  <c r="A31" i="1"/>
  <c r="S30" i="1"/>
  <c r="M30" i="1"/>
  <c r="G30" i="1"/>
  <c r="A30" i="1"/>
  <c r="S29" i="1"/>
  <c r="M29" i="1"/>
  <c r="G29" i="1"/>
  <c r="A29" i="1"/>
  <c r="S28" i="1"/>
  <c r="M28" i="1"/>
  <c r="G28" i="1"/>
  <c r="A28" i="1"/>
  <c r="S27" i="1"/>
  <c r="M27" i="1"/>
  <c r="G27" i="1"/>
  <c r="A27" i="1"/>
  <c r="S26" i="1"/>
  <c r="M26" i="1"/>
  <c r="G26" i="1"/>
  <c r="A26" i="1"/>
  <c r="S25" i="1"/>
  <c r="M25" i="1"/>
  <c r="G25" i="1"/>
  <c r="A25" i="1"/>
  <c r="S24" i="1"/>
  <c r="M24" i="1"/>
  <c r="G24" i="1"/>
  <c r="A24" i="1"/>
  <c r="S23" i="1"/>
  <c r="M23" i="1"/>
  <c r="G23" i="1"/>
  <c r="A23" i="1"/>
  <c r="W22" i="1"/>
  <c r="W31" i="1"/>
  <c r="V22" i="1"/>
  <c r="S22" i="1"/>
  <c r="Q22" i="1"/>
  <c r="P22" i="1"/>
  <c r="M22" i="1"/>
  <c r="K22" i="1"/>
  <c r="K31" i="1"/>
  <c r="G22" i="1"/>
  <c r="E22" i="1"/>
  <c r="D22" i="1"/>
  <c r="A22" i="1"/>
  <c r="W21" i="1"/>
  <c r="W32" i="1"/>
  <c r="V21" i="1"/>
  <c r="S21" i="1"/>
  <c r="Q21" i="1"/>
  <c r="P21" i="1"/>
  <c r="M21" i="1"/>
  <c r="K21" i="1"/>
  <c r="K32" i="1"/>
  <c r="G21" i="1"/>
  <c r="E21" i="1"/>
  <c r="D21" i="1"/>
  <c r="A21" i="1"/>
  <c r="W20" i="1"/>
  <c r="W33" i="1"/>
  <c r="V20" i="1"/>
  <c r="S20" i="1"/>
  <c r="Q20" i="1"/>
  <c r="P20" i="1"/>
  <c r="M20" i="1"/>
  <c r="K20" i="1"/>
  <c r="K33" i="1"/>
  <c r="G20" i="1"/>
  <c r="E20" i="1"/>
  <c r="D20" i="1"/>
  <c r="A20" i="1"/>
  <c r="W19" i="1"/>
  <c r="W34" i="1"/>
  <c r="V19" i="1"/>
  <c r="S19" i="1"/>
  <c r="Q19" i="1"/>
  <c r="P19" i="1"/>
  <c r="M19" i="1"/>
  <c r="K19" i="1"/>
  <c r="K34" i="1"/>
  <c r="G19" i="1"/>
  <c r="E19" i="1"/>
  <c r="D19" i="1"/>
  <c r="A19" i="1"/>
  <c r="W18" i="1"/>
  <c r="W26" i="1"/>
  <c r="V18" i="1"/>
  <c r="S18" i="1"/>
  <c r="Q18" i="1"/>
  <c r="P18" i="1"/>
  <c r="M18" i="1"/>
  <c r="K18" i="1"/>
  <c r="K26" i="1"/>
  <c r="G18" i="1"/>
  <c r="E18" i="1"/>
  <c r="D18" i="1"/>
  <c r="A18" i="1"/>
  <c r="W17" i="1"/>
  <c r="W25" i="1"/>
  <c r="V17" i="1"/>
  <c r="S17" i="1"/>
  <c r="Q17" i="1"/>
  <c r="P17" i="1"/>
  <c r="M17" i="1"/>
  <c r="K17" i="1"/>
  <c r="K25" i="1"/>
  <c r="G17" i="1"/>
  <c r="E17" i="1"/>
  <c r="D17" i="1"/>
  <c r="A17" i="1"/>
  <c r="W16" i="1"/>
  <c r="W24" i="1"/>
  <c r="V16" i="1"/>
  <c r="S16" i="1"/>
  <c r="Q16" i="1"/>
  <c r="P16" i="1"/>
  <c r="M16" i="1"/>
  <c r="K16" i="1"/>
  <c r="K24" i="1"/>
  <c r="G16" i="1"/>
  <c r="E16" i="1"/>
  <c r="D16" i="1"/>
  <c r="A16" i="1"/>
  <c r="W15" i="1"/>
  <c r="W23" i="1"/>
  <c r="V15" i="1"/>
  <c r="S15" i="1"/>
  <c r="Q15" i="1"/>
  <c r="P15" i="1"/>
  <c r="M15" i="1"/>
  <c r="K15" i="1"/>
  <c r="K23" i="1"/>
  <c r="G15" i="1"/>
  <c r="E15" i="1"/>
  <c r="D15" i="1"/>
  <c r="A15" i="1"/>
  <c r="D43" i="10"/>
  <c r="U39" i="10"/>
  <c r="O39" i="10"/>
  <c r="I39" i="10"/>
  <c r="C39" i="10"/>
  <c r="S38" i="10"/>
  <c r="M38" i="10"/>
  <c r="G38" i="10"/>
  <c r="A38" i="10"/>
  <c r="S37" i="10"/>
  <c r="M37" i="10"/>
  <c r="G37" i="10"/>
  <c r="A37" i="10"/>
  <c r="S36" i="10"/>
  <c r="M36" i="10"/>
  <c r="G36" i="10"/>
  <c r="A36" i="10"/>
  <c r="S35" i="10"/>
  <c r="M35" i="10"/>
  <c r="G35" i="10"/>
  <c r="A35" i="10"/>
  <c r="S34" i="10"/>
  <c r="M34" i="10"/>
  <c r="G34" i="10"/>
  <c r="A34" i="10"/>
  <c r="S33" i="10"/>
  <c r="M33" i="10"/>
  <c r="G33" i="10"/>
  <c r="A33" i="10"/>
  <c r="S32" i="10"/>
  <c r="M32" i="10"/>
  <c r="G32" i="10"/>
  <c r="A32" i="10"/>
  <c r="S31" i="10"/>
  <c r="M31" i="10"/>
  <c r="G31" i="10"/>
  <c r="A31" i="10"/>
  <c r="S30" i="10"/>
  <c r="M30" i="10"/>
  <c r="G30" i="10"/>
  <c r="A30" i="10"/>
  <c r="S29" i="10"/>
  <c r="M29" i="10"/>
  <c r="G29" i="10"/>
  <c r="A29" i="10"/>
  <c r="S28" i="10"/>
  <c r="M28" i="10"/>
  <c r="G28" i="10"/>
  <c r="A28" i="10"/>
  <c r="S27" i="10"/>
  <c r="M27" i="10"/>
  <c r="G27" i="10"/>
  <c r="A27" i="10"/>
  <c r="S26" i="10"/>
  <c r="M26" i="10"/>
  <c r="G26" i="10"/>
  <c r="A26" i="10"/>
  <c r="S25" i="10"/>
  <c r="M25" i="10"/>
  <c r="G25" i="10"/>
  <c r="A25" i="10"/>
  <c r="S24" i="10"/>
  <c r="M24" i="10"/>
  <c r="G24" i="10"/>
  <c r="A24" i="10"/>
  <c r="S23" i="10"/>
  <c r="M23" i="10"/>
  <c r="G23" i="10"/>
  <c r="A23" i="10"/>
  <c r="W22" i="10"/>
  <c r="V22" i="10"/>
  <c r="S22" i="10"/>
  <c r="Q22" i="10"/>
  <c r="Q31" i="10"/>
  <c r="M22" i="10"/>
  <c r="K22" i="10"/>
  <c r="J22" i="10"/>
  <c r="G22" i="10"/>
  <c r="E22" i="10"/>
  <c r="E31" i="10"/>
  <c r="D22" i="10"/>
  <c r="A22" i="10"/>
  <c r="W21" i="10"/>
  <c r="V21" i="10"/>
  <c r="S21" i="10"/>
  <c r="Q21" i="10"/>
  <c r="Q32" i="10"/>
  <c r="M21" i="10"/>
  <c r="K21" i="10"/>
  <c r="J21" i="10"/>
  <c r="G21" i="10"/>
  <c r="E21" i="10"/>
  <c r="E32" i="10"/>
  <c r="D21" i="10"/>
  <c r="A21" i="10"/>
  <c r="W20" i="10"/>
  <c r="V20" i="10"/>
  <c r="S20" i="10"/>
  <c r="Q20" i="10"/>
  <c r="Q33" i="10"/>
  <c r="M20" i="10"/>
  <c r="K20" i="10"/>
  <c r="J20" i="10"/>
  <c r="G20" i="10"/>
  <c r="E20" i="10"/>
  <c r="E33" i="10"/>
  <c r="D20" i="10"/>
  <c r="A20" i="10"/>
  <c r="W19" i="10"/>
  <c r="V19" i="10"/>
  <c r="S19" i="10"/>
  <c r="Q19" i="10"/>
  <c r="Q34" i="10"/>
  <c r="M19" i="10"/>
  <c r="K19" i="10"/>
  <c r="J19" i="10"/>
  <c r="G19" i="10"/>
  <c r="E19" i="10"/>
  <c r="E34" i="10"/>
  <c r="D19" i="10"/>
  <c r="A19" i="10"/>
  <c r="W18" i="10"/>
  <c r="V18" i="10"/>
  <c r="S18" i="10"/>
  <c r="Q18" i="10"/>
  <c r="Q26" i="10"/>
  <c r="M18" i="10"/>
  <c r="K18" i="10"/>
  <c r="J18" i="10"/>
  <c r="G18" i="10"/>
  <c r="E18" i="10"/>
  <c r="E26" i="10"/>
  <c r="D18" i="10"/>
  <c r="A18" i="10"/>
  <c r="W17" i="10"/>
  <c r="V17" i="10"/>
  <c r="S17" i="10"/>
  <c r="Q17" i="10"/>
  <c r="Q25" i="10"/>
  <c r="M17" i="10"/>
  <c r="K17" i="10"/>
  <c r="J17" i="10"/>
  <c r="G17" i="10"/>
  <c r="E17" i="10"/>
  <c r="E25" i="10"/>
  <c r="D17" i="10"/>
  <c r="A17" i="10"/>
  <c r="W16" i="10"/>
  <c r="V16" i="10"/>
  <c r="S16" i="10"/>
  <c r="Q16" i="10"/>
  <c r="Q24" i="10"/>
  <c r="M16" i="10"/>
  <c r="K16" i="10"/>
  <c r="J16" i="10"/>
  <c r="G16" i="10"/>
  <c r="E16" i="10"/>
  <c r="E24" i="10"/>
  <c r="D16" i="10"/>
  <c r="A16" i="10"/>
  <c r="W15" i="10"/>
  <c r="V15" i="10"/>
  <c r="S15" i="10"/>
  <c r="Q15" i="10"/>
  <c r="Q23" i="10"/>
  <c r="M15" i="10"/>
  <c r="K15" i="10"/>
  <c r="J15" i="10"/>
  <c r="G15" i="10"/>
  <c r="E15" i="10"/>
  <c r="E23" i="10"/>
  <c r="D15" i="10"/>
  <c r="A15" i="10"/>
  <c r="D43" i="9"/>
  <c r="U39" i="9"/>
  <c r="O39" i="9"/>
  <c r="I39" i="9"/>
  <c r="C39" i="9"/>
  <c r="S38" i="9"/>
  <c r="M38" i="9"/>
  <c r="G38" i="9"/>
  <c r="A38" i="9"/>
  <c r="S37" i="9"/>
  <c r="M37" i="9"/>
  <c r="G37" i="9"/>
  <c r="A37" i="9"/>
  <c r="S36" i="9"/>
  <c r="M36" i="9"/>
  <c r="G36" i="9"/>
  <c r="A36" i="9"/>
  <c r="S35" i="9"/>
  <c r="M35" i="9"/>
  <c r="G35" i="9"/>
  <c r="A35" i="9"/>
  <c r="S34" i="9"/>
  <c r="M34" i="9"/>
  <c r="G34" i="9"/>
  <c r="A34" i="9"/>
  <c r="S33" i="9"/>
  <c r="M33" i="9"/>
  <c r="G33" i="9"/>
  <c r="A33" i="9"/>
  <c r="S32" i="9"/>
  <c r="M32" i="9"/>
  <c r="G32" i="9"/>
  <c r="A32" i="9"/>
  <c r="S31" i="9"/>
  <c r="M31" i="9"/>
  <c r="G31" i="9"/>
  <c r="A31" i="9"/>
  <c r="S30" i="9"/>
  <c r="M30" i="9"/>
  <c r="G30" i="9"/>
  <c r="A30" i="9"/>
  <c r="S29" i="9"/>
  <c r="M29" i="9"/>
  <c r="G29" i="9"/>
  <c r="A29" i="9"/>
  <c r="S28" i="9"/>
  <c r="M28" i="9"/>
  <c r="G28" i="9"/>
  <c r="A28" i="9"/>
  <c r="S27" i="9"/>
  <c r="M27" i="9"/>
  <c r="G27" i="9"/>
  <c r="A27" i="9"/>
  <c r="S26" i="9"/>
  <c r="M26" i="9"/>
  <c r="G26" i="9"/>
  <c r="A26" i="9"/>
  <c r="S25" i="9"/>
  <c r="M25" i="9"/>
  <c r="G25" i="9"/>
  <c r="A25" i="9"/>
  <c r="S24" i="9"/>
  <c r="M24" i="9"/>
  <c r="G24" i="9"/>
  <c r="A24" i="9"/>
  <c r="S23" i="9"/>
  <c r="M23" i="9"/>
  <c r="G23" i="9"/>
  <c r="A23" i="9"/>
  <c r="W22" i="9"/>
  <c r="W31" i="9"/>
  <c r="S22" i="9"/>
  <c r="Q22" i="9"/>
  <c r="P22" i="9"/>
  <c r="M22" i="9"/>
  <c r="K22" i="9"/>
  <c r="K31" i="9"/>
  <c r="G22" i="9"/>
  <c r="E22" i="9"/>
  <c r="D22" i="9"/>
  <c r="A22" i="9"/>
  <c r="W21" i="9"/>
  <c r="W32" i="9"/>
  <c r="S21" i="9"/>
  <c r="Q21" i="9"/>
  <c r="P21" i="9"/>
  <c r="M21" i="9"/>
  <c r="K21" i="9"/>
  <c r="K32" i="9"/>
  <c r="G21" i="9"/>
  <c r="E21" i="9"/>
  <c r="D21" i="9"/>
  <c r="A21" i="9"/>
  <c r="W20" i="9"/>
  <c r="W33" i="9"/>
  <c r="S20" i="9"/>
  <c r="Q20" i="9"/>
  <c r="P20" i="9"/>
  <c r="M20" i="9"/>
  <c r="K20" i="9"/>
  <c r="K33" i="9"/>
  <c r="G20" i="9"/>
  <c r="E20" i="9"/>
  <c r="D20" i="9"/>
  <c r="A20" i="9"/>
  <c r="W19" i="9"/>
  <c r="W34" i="9"/>
  <c r="S19" i="9"/>
  <c r="Q19" i="9"/>
  <c r="P19" i="9"/>
  <c r="M19" i="9"/>
  <c r="K19" i="9"/>
  <c r="K34" i="9"/>
  <c r="G19" i="9"/>
  <c r="E19" i="9"/>
  <c r="D19" i="9"/>
  <c r="A19" i="9"/>
  <c r="W18" i="9"/>
  <c r="W26" i="9"/>
  <c r="S18" i="9"/>
  <c r="Q18" i="9"/>
  <c r="P18" i="9"/>
  <c r="M18" i="9"/>
  <c r="K18" i="9"/>
  <c r="K26" i="9"/>
  <c r="G18" i="9"/>
  <c r="E18" i="9"/>
  <c r="D18" i="9"/>
  <c r="A18" i="9"/>
  <c r="W17" i="9"/>
  <c r="W25" i="9"/>
  <c r="S17" i="9"/>
  <c r="Q17" i="9"/>
  <c r="P17" i="9"/>
  <c r="M17" i="9"/>
  <c r="K17" i="9"/>
  <c r="K25" i="9"/>
  <c r="G17" i="9"/>
  <c r="E17" i="9"/>
  <c r="D17" i="9"/>
  <c r="A17" i="9"/>
  <c r="W16" i="9"/>
  <c r="W24" i="9"/>
  <c r="S16" i="9"/>
  <c r="Q16" i="9"/>
  <c r="P16" i="9"/>
  <c r="M16" i="9"/>
  <c r="K16" i="9"/>
  <c r="K24" i="9"/>
  <c r="G16" i="9"/>
  <c r="E16" i="9"/>
  <c r="D16" i="9"/>
  <c r="A16" i="9"/>
  <c r="W15" i="9"/>
  <c r="W23" i="9"/>
  <c r="V15" i="9"/>
  <c r="S15" i="9"/>
  <c r="Q15" i="9"/>
  <c r="P15" i="9"/>
  <c r="M15" i="9"/>
  <c r="K15" i="9"/>
  <c r="K23" i="9"/>
  <c r="G15" i="9"/>
  <c r="E15" i="9"/>
  <c r="D15" i="9"/>
  <c r="A15" i="9"/>
  <c r="D43" i="15"/>
  <c r="U39" i="15"/>
  <c r="O39" i="15"/>
  <c r="I39" i="15"/>
  <c r="C39" i="15"/>
  <c r="S38" i="15"/>
  <c r="M38" i="15"/>
  <c r="A38" i="15"/>
  <c r="S37" i="15"/>
  <c r="M37" i="15"/>
  <c r="G37" i="15"/>
  <c r="A37" i="15"/>
  <c r="S36" i="15"/>
  <c r="M36" i="15"/>
  <c r="G36" i="15"/>
  <c r="A36" i="15"/>
  <c r="S35" i="15"/>
  <c r="M35" i="15"/>
  <c r="G35" i="15"/>
  <c r="A35" i="15"/>
  <c r="S34" i="15"/>
  <c r="M34" i="15"/>
  <c r="G34" i="15"/>
  <c r="A34" i="15"/>
  <c r="S33" i="15"/>
  <c r="M33" i="15"/>
  <c r="A33" i="15"/>
  <c r="S32" i="15"/>
  <c r="M32" i="15"/>
  <c r="G32" i="15"/>
  <c r="A32" i="15"/>
  <c r="S31" i="15"/>
  <c r="M31" i="15"/>
  <c r="G31" i="15"/>
  <c r="A31" i="15"/>
  <c r="S30" i="15"/>
  <c r="M30" i="15"/>
  <c r="G30" i="15"/>
  <c r="A30" i="15"/>
  <c r="S29" i="15"/>
  <c r="M29" i="15"/>
  <c r="G29" i="15"/>
  <c r="A29" i="15"/>
  <c r="S28" i="15"/>
  <c r="M28" i="15"/>
  <c r="A28" i="15"/>
  <c r="S27" i="15"/>
  <c r="M27" i="15"/>
  <c r="G27" i="15"/>
  <c r="A27" i="15"/>
  <c r="S26" i="15"/>
  <c r="M26" i="15"/>
  <c r="G26" i="15"/>
  <c r="A26" i="15"/>
  <c r="S25" i="15"/>
  <c r="M25" i="15"/>
  <c r="G25" i="15"/>
  <c r="A25" i="15"/>
  <c r="S24" i="15"/>
  <c r="M24" i="15"/>
  <c r="G24" i="15"/>
  <c r="A24" i="15"/>
  <c r="S23" i="15"/>
  <c r="M23" i="15"/>
  <c r="A23" i="15"/>
  <c r="W22" i="15"/>
  <c r="V22" i="15"/>
  <c r="S22" i="15"/>
  <c r="Q22" i="15"/>
  <c r="Q31" i="15"/>
  <c r="M22" i="15"/>
  <c r="K22" i="15"/>
  <c r="J22" i="15"/>
  <c r="G22" i="15"/>
  <c r="E22" i="15"/>
  <c r="E31" i="15"/>
  <c r="A22" i="15"/>
  <c r="W21" i="15"/>
  <c r="V21" i="15"/>
  <c r="S21" i="15"/>
  <c r="Q21" i="15"/>
  <c r="Q32" i="15"/>
  <c r="M21" i="15"/>
  <c r="K21" i="15"/>
  <c r="J21" i="15"/>
  <c r="G21" i="15"/>
  <c r="E21" i="15"/>
  <c r="E32" i="15"/>
  <c r="A21" i="15"/>
  <c r="W20" i="15"/>
  <c r="V20" i="15"/>
  <c r="S20" i="15"/>
  <c r="Q20" i="15"/>
  <c r="Q33" i="15"/>
  <c r="M20" i="15"/>
  <c r="K20" i="15"/>
  <c r="J20" i="15"/>
  <c r="G20" i="15"/>
  <c r="E20" i="15"/>
  <c r="E33" i="15"/>
  <c r="A20" i="15"/>
  <c r="W19" i="15"/>
  <c r="V19" i="15"/>
  <c r="S19" i="15"/>
  <c r="Q19" i="15"/>
  <c r="Q34" i="15"/>
  <c r="M19" i="15"/>
  <c r="K19" i="15"/>
  <c r="J19" i="15"/>
  <c r="G19" i="15"/>
  <c r="E19" i="15"/>
  <c r="E34" i="15"/>
  <c r="D19" i="15"/>
  <c r="A19" i="15"/>
  <c r="W18" i="15"/>
  <c r="V18" i="15"/>
  <c r="S18" i="15"/>
  <c r="Q18" i="15"/>
  <c r="Q26" i="15"/>
  <c r="M18" i="15"/>
  <c r="K18" i="15"/>
  <c r="J18" i="15"/>
  <c r="G18" i="15"/>
  <c r="E18" i="15"/>
  <c r="E26" i="15"/>
  <c r="A18" i="15"/>
  <c r="W17" i="15"/>
  <c r="V17" i="15"/>
  <c r="S17" i="15"/>
  <c r="Q17" i="15"/>
  <c r="Q25" i="15"/>
  <c r="M17" i="15"/>
  <c r="K17" i="15"/>
  <c r="J17" i="15"/>
  <c r="G17" i="15"/>
  <c r="E17" i="15"/>
  <c r="E25" i="15"/>
  <c r="D17" i="15"/>
  <c r="A17" i="15"/>
  <c r="W16" i="15"/>
  <c r="V16" i="15"/>
  <c r="S16" i="15"/>
  <c r="Q16" i="15"/>
  <c r="Q24" i="15"/>
  <c r="M16" i="15"/>
  <c r="K16" i="15"/>
  <c r="J16" i="15"/>
  <c r="G16" i="15"/>
  <c r="E16" i="15"/>
  <c r="E24" i="15"/>
  <c r="A16" i="15"/>
  <c r="W15" i="15"/>
  <c r="V15" i="15"/>
  <c r="S15" i="15"/>
  <c r="Q15" i="15"/>
  <c r="Q23" i="15"/>
  <c r="M15" i="15"/>
  <c r="K15" i="15"/>
  <c r="J15" i="15"/>
  <c r="G15" i="15"/>
  <c r="E15" i="15"/>
  <c r="E23" i="15"/>
  <c r="D15" i="15"/>
  <c r="A15" i="15"/>
  <c r="AG100" i="16"/>
  <c r="AC64" i="16"/>
  <c r="AC63" i="16"/>
  <c r="AE62" i="16"/>
  <c r="AC62" i="16"/>
  <c r="AE61" i="16"/>
  <c r="AC61" i="16"/>
  <c r="AE60" i="16"/>
  <c r="AC60" i="16"/>
  <c r="AE59" i="16"/>
  <c r="AC59" i="16"/>
  <c r="AE58" i="16"/>
  <c r="AC58" i="16"/>
  <c r="AE57" i="16"/>
  <c r="AC57" i="16"/>
  <c r="AA57" i="16"/>
  <c r="AE56" i="16"/>
  <c r="AC56" i="16"/>
  <c r="AA56" i="16"/>
  <c r="AE55" i="16"/>
  <c r="AC55" i="16"/>
  <c r="AA55" i="16"/>
  <c r="AE54" i="16"/>
  <c r="AC54" i="16"/>
  <c r="AA54" i="16"/>
  <c r="AE53" i="16"/>
  <c r="AC53" i="16"/>
  <c r="AA53" i="16"/>
  <c r="AE52" i="16"/>
  <c r="AC52" i="16"/>
  <c r="AA52" i="16"/>
  <c r="AE51" i="16"/>
  <c r="AC51" i="16"/>
  <c r="AA51" i="16"/>
  <c r="AE50" i="16"/>
  <c r="AC50" i="16"/>
  <c r="AA50" i="16"/>
  <c r="AE49" i="16"/>
  <c r="AC49" i="16"/>
  <c r="AA49" i="16"/>
  <c r="AE48" i="16"/>
  <c r="AC48" i="16"/>
  <c r="AA48" i="16"/>
  <c r="AE47" i="16"/>
  <c r="AC47" i="16"/>
  <c r="AA47" i="16"/>
  <c r="AE46" i="16"/>
  <c r="AC46" i="16"/>
  <c r="AA46" i="16"/>
  <c r="AE45" i="16"/>
  <c r="AC45" i="16"/>
  <c r="AA45" i="16"/>
  <c r="AE44" i="16"/>
  <c r="AC44" i="16"/>
  <c r="AA44" i="16"/>
  <c r="AE43" i="16"/>
  <c r="AC43" i="16"/>
  <c r="AA43" i="16"/>
  <c r="D43" i="16"/>
  <c r="AE42" i="16"/>
  <c r="AC42" i="16"/>
  <c r="AA42" i="16"/>
  <c r="AE41" i="16"/>
  <c r="AC41" i="16"/>
  <c r="AA41" i="16"/>
  <c r="AE40" i="16"/>
  <c r="AC40" i="16"/>
  <c r="AA40" i="16"/>
  <c r="AE39" i="16"/>
  <c r="AC39" i="16"/>
  <c r="AA39" i="16"/>
  <c r="U39" i="16"/>
  <c r="O39" i="16"/>
  <c r="I39" i="16"/>
  <c r="C39" i="16"/>
  <c r="AE38" i="16"/>
  <c r="AC38" i="16"/>
  <c r="AA38" i="16"/>
  <c r="S38" i="16"/>
  <c r="M38" i="16"/>
  <c r="G38" i="16"/>
  <c r="A38" i="16"/>
  <c r="AE37" i="16"/>
  <c r="AC37" i="16"/>
  <c r="AA37" i="16"/>
  <c r="S37" i="16"/>
  <c r="M37" i="16"/>
  <c r="G37" i="16"/>
  <c r="A37" i="16"/>
  <c r="AE36" i="16"/>
  <c r="AC36" i="16"/>
  <c r="AA36" i="16"/>
  <c r="S36" i="16"/>
  <c r="M36" i="16"/>
  <c r="G36" i="16"/>
  <c r="A36" i="16"/>
  <c r="AE35" i="16"/>
  <c r="AC35" i="16"/>
  <c r="AA35" i="16"/>
  <c r="S35" i="16"/>
  <c r="M35" i="16"/>
  <c r="G35" i="16"/>
  <c r="A35" i="16"/>
  <c r="AE34" i="16"/>
  <c r="AC34" i="16"/>
  <c r="AA34" i="16"/>
  <c r="S34" i="16"/>
  <c r="M34" i="16"/>
  <c r="G34" i="16"/>
  <c r="A34" i="16"/>
  <c r="AE33" i="16"/>
  <c r="AC33" i="16"/>
  <c r="AA33" i="16"/>
  <c r="S33" i="16"/>
  <c r="M33" i="16"/>
  <c r="K33" i="16"/>
  <c r="G33" i="16"/>
  <c r="A33" i="16"/>
  <c r="AE32" i="16"/>
  <c r="AC32" i="16"/>
  <c r="AA32" i="16"/>
  <c r="S32" i="16"/>
  <c r="M32" i="16"/>
  <c r="G32" i="16"/>
  <c r="A32" i="16"/>
  <c r="AE31" i="16"/>
  <c r="AC31" i="16"/>
  <c r="AA31" i="16"/>
  <c r="S31" i="16"/>
  <c r="M31" i="16"/>
  <c r="K31" i="16"/>
  <c r="G31" i="16"/>
  <c r="A31" i="16"/>
  <c r="AE30" i="16"/>
  <c r="AC30" i="16"/>
  <c r="AA30" i="16"/>
  <c r="S30" i="16"/>
  <c r="M30" i="16"/>
  <c r="G30" i="16"/>
  <c r="A30" i="16"/>
  <c r="AE29" i="16"/>
  <c r="AC29" i="16"/>
  <c r="AA29" i="16"/>
  <c r="S29" i="16"/>
  <c r="M29" i="16"/>
  <c r="G29" i="16"/>
  <c r="A29" i="16"/>
  <c r="AE28" i="16"/>
  <c r="AC28" i="16"/>
  <c r="AA28" i="16"/>
  <c r="S28" i="16"/>
  <c r="M28" i="16"/>
  <c r="G28" i="16"/>
  <c r="A28" i="16"/>
  <c r="AE27" i="16"/>
  <c r="AC27" i="16"/>
  <c r="AA27" i="16"/>
  <c r="S27" i="16"/>
  <c r="M27" i="16"/>
  <c r="G27" i="16"/>
  <c r="A27" i="16"/>
  <c r="AE26" i="16"/>
  <c r="AC26" i="16"/>
  <c r="AA26" i="16"/>
  <c r="S26" i="16"/>
  <c r="M26" i="16"/>
  <c r="G26" i="16"/>
  <c r="A26" i="16"/>
  <c r="AE25" i="16"/>
  <c r="AC25" i="16"/>
  <c r="AA25" i="16"/>
  <c r="S25" i="16"/>
  <c r="M25" i="16"/>
  <c r="G25" i="16"/>
  <c r="A25" i="16"/>
  <c r="AE24" i="16"/>
  <c r="AC24" i="16"/>
  <c r="AA24" i="16"/>
  <c r="S24" i="16"/>
  <c r="M24" i="16"/>
  <c r="G24" i="16"/>
  <c r="A24" i="16"/>
  <c r="AE23" i="16"/>
  <c r="AC23" i="16"/>
  <c r="AA23" i="16"/>
  <c r="S23" i="16"/>
  <c r="M23" i="16"/>
  <c r="K23" i="16"/>
  <c r="K38" i="16"/>
  <c r="G23" i="16"/>
  <c r="A23" i="16"/>
  <c r="AE22" i="16"/>
  <c r="AC22" i="16"/>
  <c r="AA22" i="16"/>
  <c r="W22" i="16"/>
  <c r="W30" i="16"/>
  <c r="V30" i="16"/>
  <c r="S22" i="16"/>
  <c r="Q22" i="16"/>
  <c r="Q31" i="16"/>
  <c r="M22" i="16"/>
  <c r="K22" i="16"/>
  <c r="K30" i="16"/>
  <c r="J30" i="16"/>
  <c r="J22" i="16"/>
  <c r="G22" i="16"/>
  <c r="E22" i="16"/>
  <c r="E31" i="16"/>
  <c r="A22" i="16"/>
  <c r="AE21" i="16"/>
  <c r="AC21" i="16"/>
  <c r="AA21" i="16"/>
  <c r="W21" i="16"/>
  <c r="W32" i="16"/>
  <c r="S21" i="16"/>
  <c r="Q21" i="16"/>
  <c r="Q29" i="16"/>
  <c r="P29" i="16"/>
  <c r="P21" i="16"/>
  <c r="M21" i="16"/>
  <c r="K21" i="16"/>
  <c r="K32" i="16"/>
  <c r="G21" i="16"/>
  <c r="E21" i="16"/>
  <c r="E29" i="16"/>
  <c r="D29" i="16"/>
  <c r="A21" i="16"/>
  <c r="AE20" i="16"/>
  <c r="AC20" i="16"/>
  <c r="AA20" i="16"/>
  <c r="W20" i="16"/>
  <c r="W28" i="16"/>
  <c r="V28" i="16"/>
  <c r="S20" i="16"/>
  <c r="Q20" i="16"/>
  <c r="Q33" i="16"/>
  <c r="M20" i="16"/>
  <c r="K20" i="16"/>
  <c r="K28" i="16"/>
  <c r="J28" i="16"/>
  <c r="J20" i="16"/>
  <c r="G20" i="16"/>
  <c r="E20" i="16"/>
  <c r="E33" i="16"/>
  <c r="A20" i="16"/>
  <c r="AE19" i="16"/>
  <c r="AC19" i="16"/>
  <c r="AA19" i="16"/>
  <c r="W19" i="16"/>
  <c r="W34" i="16"/>
  <c r="S19" i="16"/>
  <c r="Q19" i="16"/>
  <c r="Q27" i="16"/>
  <c r="P27" i="16"/>
  <c r="P19" i="16"/>
  <c r="M19" i="16"/>
  <c r="K19" i="16"/>
  <c r="K34" i="16"/>
  <c r="G19" i="16"/>
  <c r="E19" i="16"/>
  <c r="E27" i="16"/>
  <c r="D27" i="16"/>
  <c r="A19" i="16"/>
  <c r="AE18" i="16"/>
  <c r="AC18" i="16"/>
  <c r="AA18" i="16"/>
  <c r="W18" i="16"/>
  <c r="W26" i="16"/>
  <c r="S18" i="16"/>
  <c r="Q18" i="16"/>
  <c r="P18" i="16"/>
  <c r="M18" i="16"/>
  <c r="K18" i="16"/>
  <c r="K26" i="16"/>
  <c r="J18" i="16"/>
  <c r="G18" i="16"/>
  <c r="E18" i="16"/>
  <c r="D18" i="16"/>
  <c r="A18" i="16"/>
  <c r="AE17" i="16"/>
  <c r="AC17" i="16"/>
  <c r="AA17" i="16"/>
  <c r="W17" i="16"/>
  <c r="V17" i="16"/>
  <c r="S17" i="16"/>
  <c r="Q17" i="16"/>
  <c r="Q25" i="16"/>
  <c r="P17" i="16"/>
  <c r="M17" i="16"/>
  <c r="K17" i="16"/>
  <c r="J17" i="16"/>
  <c r="G17" i="16"/>
  <c r="E17" i="16"/>
  <c r="E25" i="16"/>
  <c r="A17" i="16"/>
  <c r="AE16" i="16"/>
  <c r="AC16" i="16"/>
  <c r="AA16" i="16"/>
  <c r="W16" i="16"/>
  <c r="W24" i="16"/>
  <c r="S16" i="16"/>
  <c r="Q16" i="16"/>
  <c r="P16" i="16"/>
  <c r="M16" i="16"/>
  <c r="K16" i="16"/>
  <c r="K24" i="16"/>
  <c r="J16" i="16"/>
  <c r="G16" i="16"/>
  <c r="E16" i="16"/>
  <c r="D16" i="16"/>
  <c r="A16" i="16"/>
  <c r="W15" i="16"/>
  <c r="W23" i="16"/>
  <c r="W38" i="16"/>
  <c r="S15" i="16"/>
  <c r="Q15" i="16"/>
  <c r="Q23" i="16"/>
  <c r="M15" i="16"/>
  <c r="K15" i="16"/>
  <c r="J15" i="16"/>
  <c r="G15" i="16"/>
  <c r="E15" i="16"/>
  <c r="E23" i="16"/>
  <c r="A15" i="16"/>
  <c r="AD14" i="16"/>
  <c r="V47" i="16"/>
  <c r="AB14" i="16"/>
  <c r="V46" i="16"/>
  <c r="Z14" i="16"/>
  <c r="V48" i="16"/>
  <c r="W48" i="26"/>
  <c r="V48" i="26"/>
  <c r="X48" i="26"/>
  <c r="W47" i="26"/>
  <c r="V47" i="26"/>
  <c r="J47" i="26"/>
  <c r="I47" i="26"/>
  <c r="H47" i="26"/>
  <c r="G47" i="26"/>
  <c r="W46" i="26"/>
  <c r="V46" i="26"/>
  <c r="X46" i="26"/>
  <c r="J46" i="26"/>
  <c r="I46" i="26"/>
  <c r="H46" i="26"/>
  <c r="G46" i="26"/>
  <c r="J45" i="26"/>
  <c r="I45" i="26"/>
  <c r="H45" i="26"/>
  <c r="G45" i="26"/>
  <c r="J44" i="26"/>
  <c r="I44" i="26"/>
  <c r="H44" i="26"/>
  <c r="G44" i="26"/>
  <c r="D43" i="26"/>
  <c r="U39" i="26"/>
  <c r="O39" i="26"/>
  <c r="I39" i="26"/>
  <c r="C39" i="26"/>
  <c r="S38" i="26"/>
  <c r="M38" i="26"/>
  <c r="G38" i="26"/>
  <c r="A38" i="26"/>
  <c r="S37" i="26"/>
  <c r="M37" i="26"/>
  <c r="G37" i="26"/>
  <c r="A37" i="26"/>
  <c r="S36" i="26"/>
  <c r="M36" i="26"/>
  <c r="G36" i="26"/>
  <c r="A36" i="26"/>
  <c r="S35" i="26"/>
  <c r="M35" i="26"/>
  <c r="G35" i="26"/>
  <c r="A35" i="26"/>
  <c r="S34" i="26"/>
  <c r="M34" i="26"/>
  <c r="G34" i="26"/>
  <c r="A34" i="26"/>
  <c r="S33" i="26"/>
  <c r="M33" i="26"/>
  <c r="G33" i="26"/>
  <c r="A33" i="26"/>
  <c r="S32" i="26"/>
  <c r="M32" i="26"/>
  <c r="G32" i="26"/>
  <c r="A32" i="26"/>
  <c r="S31" i="26"/>
  <c r="M31" i="26"/>
  <c r="G31" i="26"/>
  <c r="A31" i="26"/>
  <c r="S30" i="26"/>
  <c r="M30" i="26"/>
  <c r="G30" i="26"/>
  <c r="A30" i="26"/>
  <c r="S29" i="26"/>
  <c r="M29" i="26"/>
  <c r="G29" i="26"/>
  <c r="A29" i="26"/>
  <c r="S28" i="26"/>
  <c r="M28" i="26"/>
  <c r="G28" i="26"/>
  <c r="A28" i="26"/>
  <c r="S27" i="26"/>
  <c r="M27" i="26"/>
  <c r="G27" i="26"/>
  <c r="A27" i="26"/>
  <c r="S26" i="26"/>
  <c r="M26" i="26"/>
  <c r="G26" i="26"/>
  <c r="A26" i="26"/>
  <c r="S25" i="26"/>
  <c r="M25" i="26"/>
  <c r="G25" i="26"/>
  <c r="A25" i="26"/>
  <c r="S24" i="26"/>
  <c r="M24" i="26"/>
  <c r="G24" i="26"/>
  <c r="A24" i="26"/>
  <c r="S23" i="26"/>
  <c r="M23" i="26"/>
  <c r="G23" i="26"/>
  <c r="A23" i="26"/>
  <c r="W22" i="26"/>
  <c r="V22" i="26"/>
  <c r="S22" i="26"/>
  <c r="Q22" i="26"/>
  <c r="Q31" i="26"/>
  <c r="M22" i="26"/>
  <c r="K22" i="26"/>
  <c r="J22" i="26"/>
  <c r="G22" i="26"/>
  <c r="E22" i="26"/>
  <c r="E31" i="26"/>
  <c r="D22" i="26"/>
  <c r="A22" i="26"/>
  <c r="W21" i="26"/>
  <c r="V21" i="26"/>
  <c r="S21" i="26"/>
  <c r="Q21" i="26"/>
  <c r="Q32" i="26"/>
  <c r="M21" i="26"/>
  <c r="K21" i="26"/>
  <c r="J21" i="26"/>
  <c r="G21" i="26"/>
  <c r="E21" i="26"/>
  <c r="E32" i="26"/>
  <c r="D21" i="26"/>
  <c r="A21" i="26"/>
  <c r="W20" i="26"/>
  <c r="V20" i="26"/>
  <c r="S20" i="26"/>
  <c r="Q20" i="26"/>
  <c r="Q33" i="26"/>
  <c r="M20" i="26"/>
  <c r="K20" i="26"/>
  <c r="J20" i="26"/>
  <c r="G20" i="26"/>
  <c r="E20" i="26"/>
  <c r="E33" i="26"/>
  <c r="D20" i="26"/>
  <c r="A20" i="26"/>
  <c r="W19" i="26"/>
  <c r="V19" i="26"/>
  <c r="S19" i="26"/>
  <c r="Q19" i="26"/>
  <c r="Q34" i="26"/>
  <c r="M19" i="26"/>
  <c r="K19" i="26"/>
  <c r="J19" i="26"/>
  <c r="G19" i="26"/>
  <c r="E19" i="26"/>
  <c r="E34" i="26"/>
  <c r="D19" i="26"/>
  <c r="A19" i="26"/>
  <c r="W18" i="26"/>
  <c r="V18" i="26"/>
  <c r="S18" i="26"/>
  <c r="Q18" i="26"/>
  <c r="Q26" i="26"/>
  <c r="M18" i="26"/>
  <c r="K18" i="26"/>
  <c r="J18" i="26"/>
  <c r="G18" i="26"/>
  <c r="E18" i="26"/>
  <c r="E26" i="26"/>
  <c r="D18" i="26"/>
  <c r="A18" i="26"/>
  <c r="W17" i="26"/>
  <c r="V17" i="26"/>
  <c r="S17" i="26"/>
  <c r="Q17" i="26"/>
  <c r="Q25" i="26"/>
  <c r="M17" i="26"/>
  <c r="K17" i="26"/>
  <c r="J17" i="26"/>
  <c r="G17" i="26"/>
  <c r="E17" i="26"/>
  <c r="E25" i="26"/>
  <c r="D17" i="26"/>
  <c r="A17" i="26"/>
  <c r="W16" i="26"/>
  <c r="V16" i="26"/>
  <c r="S16" i="26"/>
  <c r="Q16" i="26"/>
  <c r="Q24" i="26"/>
  <c r="M16" i="26"/>
  <c r="K16" i="26"/>
  <c r="J16" i="26"/>
  <c r="G16" i="26"/>
  <c r="E16" i="26"/>
  <c r="E24" i="26"/>
  <c r="D16" i="26"/>
  <c r="A16" i="26"/>
  <c r="W15" i="26"/>
  <c r="V15" i="26"/>
  <c r="S15" i="26"/>
  <c r="Q15" i="26"/>
  <c r="Q23" i="26"/>
  <c r="M15" i="26"/>
  <c r="K15" i="26"/>
  <c r="J15" i="26"/>
  <c r="G15" i="26"/>
  <c r="E15" i="26"/>
  <c r="E23" i="26"/>
  <c r="D15" i="26"/>
  <c r="A15" i="26"/>
  <c r="CR157" i="13"/>
  <c r="CQ157" i="13"/>
  <c r="CP157" i="13"/>
  <c r="CO157" i="13"/>
  <c r="CN157" i="13"/>
  <c r="CM157" i="13"/>
  <c r="CL157" i="13"/>
  <c r="CK157" i="13"/>
  <c r="CJ157" i="13"/>
  <c r="CI157" i="13"/>
  <c r="CS157" i="13"/>
  <c r="CH157" i="13"/>
  <c r="CE157" i="13"/>
  <c r="CD157" i="13"/>
  <c r="CC157" i="13"/>
  <c r="CB157" i="13"/>
  <c r="CA157" i="13"/>
  <c r="BZ157" i="13"/>
  <c r="BY157" i="13"/>
  <c r="BX157" i="13"/>
  <c r="BW157" i="13"/>
  <c r="BV157" i="13"/>
  <c r="BS157" i="13"/>
  <c r="BR157" i="13"/>
  <c r="BQ157" i="13"/>
  <c r="BP157" i="13"/>
  <c r="BO157" i="13"/>
  <c r="BN157" i="13"/>
  <c r="BM157" i="13"/>
  <c r="BL157" i="13"/>
  <c r="BK157" i="13"/>
  <c r="BT157" i="13" s="1"/>
  <c r="BH157" i="13"/>
  <c r="BG157" i="13"/>
  <c r="BF157" i="13"/>
  <c r="BE157" i="13"/>
  <c r="BD157" i="13"/>
  <c r="BC157" i="13"/>
  <c r="BB157" i="13"/>
  <c r="BA157" i="13"/>
  <c r="AY157" i="13"/>
  <c r="AX157" i="13"/>
  <c r="AW157" i="13"/>
  <c r="AV157" i="13"/>
  <c r="AU157" i="13"/>
  <c r="AS157" i="13"/>
  <c r="AR157" i="13"/>
  <c r="AQ157" i="13"/>
  <c r="AP157" i="13"/>
  <c r="AO157" i="13"/>
  <c r="AM157" i="13"/>
  <c r="AL157" i="13"/>
  <c r="AK157" i="13"/>
  <c r="AJ157" i="13"/>
  <c r="AI157" i="13"/>
  <c r="AF157" i="13"/>
  <c r="AE157" i="13"/>
  <c r="AD157" i="13"/>
  <c r="AC157" i="13"/>
  <c r="Y157" i="13"/>
  <c r="X157" i="13"/>
  <c r="W157" i="13"/>
  <c r="R157" i="13"/>
  <c r="Q157" i="13"/>
  <c r="CR156" i="13"/>
  <c r="CQ156" i="13"/>
  <c r="CP156" i="13"/>
  <c r="CO156" i="13"/>
  <c r="CN156" i="13"/>
  <c r="CM156" i="13"/>
  <c r="CL156" i="13"/>
  <c r="CK156" i="13"/>
  <c r="CJ156" i="13"/>
  <c r="CI156" i="13"/>
  <c r="CH156" i="13"/>
  <c r="CE156" i="13"/>
  <c r="CD156" i="13"/>
  <c r="CC156" i="13"/>
  <c r="CB156" i="13"/>
  <c r="CA156" i="13"/>
  <c r="BZ156" i="13"/>
  <c r="BY156" i="13"/>
  <c r="BX156" i="13"/>
  <c r="BW156" i="13"/>
  <c r="BV156" i="13"/>
  <c r="BS156" i="13"/>
  <c r="BR156" i="13"/>
  <c r="BQ156" i="13"/>
  <c r="BP156" i="13"/>
  <c r="BO156" i="13"/>
  <c r="BN156" i="13"/>
  <c r="BM156" i="13"/>
  <c r="BL156" i="13"/>
  <c r="BK156" i="13"/>
  <c r="BH156" i="13"/>
  <c r="BG156" i="13"/>
  <c r="BF156" i="13"/>
  <c r="BE156" i="13"/>
  <c r="BD156" i="13"/>
  <c r="BC156" i="13"/>
  <c r="BB156" i="13"/>
  <c r="BA156" i="13"/>
  <c r="AY156" i="13"/>
  <c r="AX156" i="13"/>
  <c r="AW156" i="13"/>
  <c r="AV156" i="13"/>
  <c r="AU156" i="13"/>
  <c r="AS156" i="13"/>
  <c r="AR156" i="13"/>
  <c r="AQ156" i="13"/>
  <c r="AP156" i="13"/>
  <c r="AO156" i="13"/>
  <c r="AM156" i="13"/>
  <c r="AL156" i="13"/>
  <c r="AK156" i="13"/>
  <c r="AJ156" i="13"/>
  <c r="AI156" i="13"/>
  <c r="AF156" i="13"/>
  <c r="AE156" i="13"/>
  <c r="AD156" i="13"/>
  <c r="AC156" i="13"/>
  <c r="Y156" i="13"/>
  <c r="X156" i="13"/>
  <c r="W156" i="13"/>
  <c r="R156" i="13"/>
  <c r="Q156" i="13"/>
  <c r="CR155" i="13"/>
  <c r="CQ155" i="13"/>
  <c r="CP155" i="13"/>
  <c r="CO155" i="13"/>
  <c r="CN155" i="13"/>
  <c r="CM155" i="13"/>
  <c r="CL155" i="13"/>
  <c r="CK155" i="13"/>
  <c r="CJ155" i="13"/>
  <c r="CI155" i="13"/>
  <c r="CS155" i="13"/>
  <c r="CH155" i="13"/>
  <c r="CE155" i="13"/>
  <c r="CD155" i="13"/>
  <c r="CC155" i="13"/>
  <c r="CB155" i="13"/>
  <c r="CA155" i="13"/>
  <c r="BZ155" i="13"/>
  <c r="BY155" i="13"/>
  <c r="BX155" i="13"/>
  <c r="BW155" i="13"/>
  <c r="BV155" i="13"/>
  <c r="BS155" i="13"/>
  <c r="BR155" i="13"/>
  <c r="BQ155" i="13"/>
  <c r="BP155" i="13"/>
  <c r="BO155" i="13"/>
  <c r="BN155" i="13"/>
  <c r="BM155" i="13"/>
  <c r="BL155" i="13"/>
  <c r="BK155" i="13"/>
  <c r="BT155" i="13" s="1"/>
  <c r="BH155" i="13"/>
  <c r="BG155" i="13"/>
  <c r="BF155" i="13"/>
  <c r="BE155" i="13"/>
  <c r="BD155" i="13"/>
  <c r="BC155" i="13"/>
  <c r="BB155" i="13"/>
  <c r="BA155" i="13"/>
  <c r="AY155" i="13"/>
  <c r="AX155" i="13"/>
  <c r="AW155" i="13"/>
  <c r="AV155" i="13"/>
  <c r="AU155" i="13"/>
  <c r="AS155" i="13"/>
  <c r="AR155" i="13"/>
  <c r="AQ155" i="13"/>
  <c r="AP155" i="13"/>
  <c r="AO155" i="13"/>
  <c r="AM155" i="13"/>
  <c r="AL155" i="13"/>
  <c r="AK155" i="13"/>
  <c r="AJ155" i="13"/>
  <c r="AI155" i="13"/>
  <c r="AF155" i="13"/>
  <c r="AE155" i="13"/>
  <c r="AD155" i="13"/>
  <c r="AC155" i="13"/>
  <c r="Y155" i="13"/>
  <c r="X155" i="13"/>
  <c r="W155" i="13"/>
  <c r="R155" i="13"/>
  <c r="Q155" i="13"/>
  <c r="CR154" i="13"/>
  <c r="CQ154" i="13"/>
  <c r="CP154" i="13"/>
  <c r="CO154" i="13"/>
  <c r="CN154" i="13"/>
  <c r="CM154" i="13"/>
  <c r="CL154" i="13"/>
  <c r="CK154" i="13"/>
  <c r="CJ154" i="13"/>
  <c r="CI154" i="13"/>
  <c r="CH154" i="13"/>
  <c r="CS154" i="13" s="1"/>
  <c r="CE154" i="13"/>
  <c r="CD154" i="13"/>
  <c r="CC154" i="13"/>
  <c r="CB154" i="13"/>
  <c r="CA154" i="13"/>
  <c r="BZ154" i="13"/>
  <c r="BY154" i="13"/>
  <c r="BX154" i="13"/>
  <c r="BW154" i="13"/>
  <c r="BV154" i="13"/>
  <c r="BS154" i="13"/>
  <c r="BR154" i="13"/>
  <c r="BQ154" i="13"/>
  <c r="BP154" i="13"/>
  <c r="BO154" i="13"/>
  <c r="BN154" i="13"/>
  <c r="BM154" i="13"/>
  <c r="BL154" i="13"/>
  <c r="BK154" i="13"/>
  <c r="BH154" i="13"/>
  <c r="BG154" i="13"/>
  <c r="BF154" i="13"/>
  <c r="BE154" i="13"/>
  <c r="BD154" i="13"/>
  <c r="BC154" i="13"/>
  <c r="BB154" i="13"/>
  <c r="BA154" i="13"/>
  <c r="AY154" i="13"/>
  <c r="AX154" i="13"/>
  <c r="AW154" i="13"/>
  <c r="AV154" i="13"/>
  <c r="AU154" i="13"/>
  <c r="AS154" i="13"/>
  <c r="AR154" i="13"/>
  <c r="AQ154" i="13"/>
  <c r="AP154" i="13"/>
  <c r="AO154" i="13"/>
  <c r="AM154" i="13"/>
  <c r="AL154" i="13"/>
  <c r="AK154" i="13"/>
  <c r="AJ154" i="13"/>
  <c r="AI154" i="13"/>
  <c r="AF154" i="13"/>
  <c r="AE154" i="13"/>
  <c r="AD154" i="13"/>
  <c r="AC154" i="13"/>
  <c r="Y154" i="13"/>
  <c r="X154" i="13"/>
  <c r="W154" i="13"/>
  <c r="R154" i="13"/>
  <c r="Q154" i="13"/>
  <c r="CR153" i="13"/>
  <c r="CQ153" i="13"/>
  <c r="CP153" i="13"/>
  <c r="CO153" i="13"/>
  <c r="CN153" i="13"/>
  <c r="CM153" i="13"/>
  <c r="CL153" i="13"/>
  <c r="CK153" i="13"/>
  <c r="CJ153" i="13"/>
  <c r="CS153" i="13" s="1"/>
  <c r="CI153" i="13"/>
  <c r="CH153" i="13"/>
  <c r="CE153" i="13"/>
  <c r="CD153" i="13"/>
  <c r="CC153" i="13"/>
  <c r="CB153" i="13"/>
  <c r="CA153" i="13"/>
  <c r="BZ153" i="13"/>
  <c r="BY153" i="13"/>
  <c r="BX153" i="13"/>
  <c r="BW153" i="13"/>
  <c r="CF153" i="13" s="1"/>
  <c r="BV153" i="13"/>
  <c r="BS153" i="13"/>
  <c r="BR153" i="13"/>
  <c r="BQ153" i="13"/>
  <c r="BP153" i="13"/>
  <c r="BO153" i="13"/>
  <c r="BN153" i="13"/>
  <c r="BM153" i="13"/>
  <c r="BL153" i="13"/>
  <c r="BK153" i="13"/>
  <c r="BH153" i="13"/>
  <c r="BG153" i="13"/>
  <c r="BF153" i="13"/>
  <c r="BE153" i="13"/>
  <c r="BD153" i="13"/>
  <c r="BC153" i="13"/>
  <c r="BB153" i="13"/>
  <c r="BA153" i="13"/>
  <c r="AY153" i="13"/>
  <c r="AX153" i="13"/>
  <c r="AW153" i="13"/>
  <c r="AV153" i="13"/>
  <c r="AU153" i="13"/>
  <c r="AS153" i="13"/>
  <c r="AR153" i="13"/>
  <c r="AQ153" i="13"/>
  <c r="AP153" i="13"/>
  <c r="AO153" i="13"/>
  <c r="AM153" i="13"/>
  <c r="AL153" i="13"/>
  <c r="AK153" i="13"/>
  <c r="AJ153" i="13"/>
  <c r="AI153" i="13"/>
  <c r="AF153" i="13"/>
  <c r="AE153" i="13"/>
  <c r="AD153" i="13"/>
  <c r="AC153" i="13"/>
  <c r="Y153" i="13"/>
  <c r="X153" i="13"/>
  <c r="W153" i="13"/>
  <c r="R153" i="13"/>
  <c r="Q153" i="13"/>
  <c r="CR152" i="13"/>
  <c r="CQ152" i="13"/>
  <c r="CP152" i="13"/>
  <c r="CO152" i="13"/>
  <c r="CN152" i="13"/>
  <c r="CM152" i="13"/>
  <c r="CL152" i="13"/>
  <c r="CK152" i="13"/>
  <c r="CJ152" i="13"/>
  <c r="CI152" i="13"/>
  <c r="CH152" i="13"/>
  <c r="CE152" i="13"/>
  <c r="CD152" i="13"/>
  <c r="CC152" i="13"/>
  <c r="CB152" i="13"/>
  <c r="CA152" i="13"/>
  <c r="BZ152" i="13"/>
  <c r="BY152" i="13"/>
  <c r="BX152" i="13"/>
  <c r="BW152" i="13"/>
  <c r="BV152" i="13"/>
  <c r="BS152" i="13"/>
  <c r="BR152" i="13"/>
  <c r="BQ152" i="13"/>
  <c r="BP152" i="13"/>
  <c r="BO152" i="13"/>
  <c r="BN152" i="13"/>
  <c r="BM152" i="13"/>
  <c r="BL152" i="13"/>
  <c r="BK152" i="13"/>
  <c r="BH152" i="13"/>
  <c r="BG152" i="13"/>
  <c r="BF152" i="13"/>
  <c r="BE152" i="13"/>
  <c r="BD152" i="13"/>
  <c r="BC152" i="13"/>
  <c r="BB152" i="13"/>
  <c r="BA152" i="13"/>
  <c r="AY152" i="13"/>
  <c r="AX152" i="13"/>
  <c r="AW152" i="13"/>
  <c r="AV152" i="13"/>
  <c r="AU152" i="13"/>
  <c r="AS152" i="13"/>
  <c r="AR152" i="13"/>
  <c r="AQ152" i="13"/>
  <c r="AP152" i="13"/>
  <c r="AO152" i="13"/>
  <c r="AM152" i="13"/>
  <c r="AL152" i="13"/>
  <c r="AK152" i="13"/>
  <c r="AJ152" i="13"/>
  <c r="AI152" i="13"/>
  <c r="AF152" i="13"/>
  <c r="AE152" i="13"/>
  <c r="AD152" i="13"/>
  <c r="AC152" i="13"/>
  <c r="Y152" i="13"/>
  <c r="X152" i="13"/>
  <c r="W152" i="13"/>
  <c r="R152" i="13"/>
  <c r="Q152" i="13"/>
  <c r="CR151" i="13"/>
  <c r="CQ151" i="13"/>
  <c r="CP151" i="13"/>
  <c r="CO151" i="13"/>
  <c r="CN151" i="13"/>
  <c r="CM151" i="13"/>
  <c r="CL151" i="13"/>
  <c r="CK151" i="13"/>
  <c r="CJ151" i="13"/>
  <c r="CS151" i="13" s="1"/>
  <c r="CI151" i="13"/>
  <c r="CH151" i="13"/>
  <c r="CE151" i="13"/>
  <c r="CD151" i="13"/>
  <c r="CC151" i="13"/>
  <c r="CB151" i="13"/>
  <c r="CA151" i="13"/>
  <c r="BZ151" i="13"/>
  <c r="BY151" i="13"/>
  <c r="BX151" i="13"/>
  <c r="BW151" i="13"/>
  <c r="BV151" i="13"/>
  <c r="BS151" i="13"/>
  <c r="BR151" i="13"/>
  <c r="BQ151" i="13"/>
  <c r="BP151" i="13"/>
  <c r="BO151" i="13"/>
  <c r="BN151" i="13"/>
  <c r="BM151" i="13"/>
  <c r="BL151" i="13"/>
  <c r="BK151" i="13"/>
  <c r="BH151" i="13"/>
  <c r="BG151" i="13"/>
  <c r="BF151" i="13"/>
  <c r="BE151" i="13"/>
  <c r="BD151" i="13"/>
  <c r="BC151" i="13"/>
  <c r="BB151" i="13"/>
  <c r="BA151" i="13"/>
  <c r="AY151" i="13"/>
  <c r="AX151" i="13"/>
  <c r="AW151" i="13"/>
  <c r="AV151" i="13"/>
  <c r="AU151" i="13"/>
  <c r="AS151" i="13"/>
  <c r="AR151" i="13"/>
  <c r="AQ151" i="13"/>
  <c r="AP151" i="13"/>
  <c r="AO151" i="13"/>
  <c r="AM151" i="13"/>
  <c r="AL151" i="13"/>
  <c r="AK151" i="13"/>
  <c r="AJ151" i="13"/>
  <c r="AI151" i="13"/>
  <c r="AF151" i="13"/>
  <c r="AE151" i="13"/>
  <c r="AD151" i="13"/>
  <c r="AC151" i="13"/>
  <c r="Y151" i="13"/>
  <c r="X151" i="13"/>
  <c r="W151" i="13"/>
  <c r="R151" i="13"/>
  <c r="Q151" i="13"/>
  <c r="CR150" i="13"/>
  <c r="CQ150" i="13"/>
  <c r="CP150" i="13"/>
  <c r="CO150" i="13"/>
  <c r="CN150" i="13"/>
  <c r="CM150" i="13"/>
  <c r="CL150" i="13"/>
  <c r="CK150" i="13"/>
  <c r="CJ150" i="13"/>
  <c r="CI150" i="13"/>
  <c r="CH150" i="13"/>
  <c r="CS150" i="13" s="1"/>
  <c r="CE150" i="13"/>
  <c r="CD150" i="13"/>
  <c r="CC150" i="13"/>
  <c r="CB150" i="13"/>
  <c r="CA150" i="13"/>
  <c r="BZ150" i="13"/>
  <c r="BY150" i="13"/>
  <c r="BX150" i="13"/>
  <c r="BW150" i="13"/>
  <c r="BV150" i="13"/>
  <c r="BS150" i="13"/>
  <c r="BR150" i="13"/>
  <c r="BQ150" i="13"/>
  <c r="BP150" i="13"/>
  <c r="BO150" i="13"/>
  <c r="BN150" i="13"/>
  <c r="BM150" i="13"/>
  <c r="BL150" i="13"/>
  <c r="BT150" i="13" s="1"/>
  <c r="BK150" i="13"/>
  <c r="BH150" i="13"/>
  <c r="BG150" i="13"/>
  <c r="BF150" i="13"/>
  <c r="BE150" i="13"/>
  <c r="BD150" i="13"/>
  <c r="BC150" i="13"/>
  <c r="BB150" i="13"/>
  <c r="BA150" i="13"/>
  <c r="AY150" i="13"/>
  <c r="AX150" i="13"/>
  <c r="AW150" i="13"/>
  <c r="AV150" i="13"/>
  <c r="AU150" i="13"/>
  <c r="AS150" i="13"/>
  <c r="AR150" i="13"/>
  <c r="AQ150" i="13"/>
  <c r="AP150" i="13"/>
  <c r="AO150" i="13"/>
  <c r="AM150" i="13"/>
  <c r="AL150" i="13"/>
  <c r="AK150" i="13"/>
  <c r="AJ150" i="13"/>
  <c r="AI150" i="13"/>
  <c r="AF150" i="13"/>
  <c r="AE150" i="13"/>
  <c r="AD150" i="13"/>
  <c r="AC150" i="13"/>
  <c r="Y150" i="13"/>
  <c r="X150" i="13"/>
  <c r="W150" i="13"/>
  <c r="R150" i="13"/>
  <c r="Q150" i="13"/>
  <c r="CR149" i="13"/>
  <c r="CQ149" i="13"/>
  <c r="CP149" i="13"/>
  <c r="CO149" i="13"/>
  <c r="CN149" i="13"/>
  <c r="CM149" i="13"/>
  <c r="CL149" i="13"/>
  <c r="CK149" i="13"/>
  <c r="CJ149" i="13"/>
  <c r="CI149" i="13"/>
  <c r="CS149" i="13"/>
  <c r="CH149" i="13"/>
  <c r="CE149" i="13"/>
  <c r="CD149" i="13"/>
  <c r="CC149" i="13"/>
  <c r="CB149" i="13"/>
  <c r="CA149" i="13"/>
  <c r="BZ149" i="13"/>
  <c r="BY149" i="13"/>
  <c r="CF149" i="13" s="1"/>
  <c r="BX149" i="13"/>
  <c r="BW149" i="13"/>
  <c r="BV149" i="13"/>
  <c r="BS149" i="13"/>
  <c r="BR149" i="13"/>
  <c r="BQ149" i="13"/>
  <c r="BP149" i="13"/>
  <c r="BO149" i="13"/>
  <c r="BN149" i="13"/>
  <c r="BM149" i="13"/>
  <c r="BL149" i="13"/>
  <c r="BK149" i="13"/>
  <c r="BT149" i="13" s="1"/>
  <c r="BH149" i="13"/>
  <c r="BG149" i="13"/>
  <c r="BF149" i="13"/>
  <c r="BE149" i="13"/>
  <c r="BD149" i="13"/>
  <c r="BC149" i="13"/>
  <c r="BB149" i="13"/>
  <c r="BA149" i="13"/>
  <c r="AY149" i="13"/>
  <c r="AX149" i="13"/>
  <c r="AW149" i="13"/>
  <c r="AV149" i="13"/>
  <c r="AU149" i="13"/>
  <c r="AS149" i="13"/>
  <c r="AR149" i="13"/>
  <c r="AQ149" i="13"/>
  <c r="AP149" i="13"/>
  <c r="AO149" i="13"/>
  <c r="AM149" i="13"/>
  <c r="AL149" i="13"/>
  <c r="AK149" i="13"/>
  <c r="AJ149" i="13"/>
  <c r="AI149" i="13"/>
  <c r="AF149" i="13"/>
  <c r="AE149" i="13"/>
  <c r="AD149" i="13"/>
  <c r="AC149" i="13"/>
  <c r="Y149" i="13"/>
  <c r="X149" i="13"/>
  <c r="W149" i="13"/>
  <c r="R149" i="13"/>
  <c r="Q149" i="13"/>
  <c r="CR148" i="13"/>
  <c r="CQ148" i="13"/>
  <c r="CP148" i="13"/>
  <c r="CO148" i="13"/>
  <c r="CN148" i="13"/>
  <c r="CM148" i="13"/>
  <c r="CL148" i="13"/>
  <c r="CK148" i="13"/>
  <c r="CJ148" i="13"/>
  <c r="CI148" i="13"/>
  <c r="CH148" i="13"/>
  <c r="CE148" i="13"/>
  <c r="CD148" i="13"/>
  <c r="CC148" i="13"/>
  <c r="CB148" i="13"/>
  <c r="CA148" i="13"/>
  <c r="BZ148" i="13"/>
  <c r="BY148" i="13"/>
  <c r="BX148" i="13"/>
  <c r="BW148" i="13"/>
  <c r="BV148" i="13"/>
  <c r="BS148" i="13"/>
  <c r="BR148" i="13"/>
  <c r="BQ148" i="13"/>
  <c r="BP148" i="13"/>
  <c r="BO148" i="13"/>
  <c r="BN148" i="13"/>
  <c r="BM148" i="13"/>
  <c r="BL148" i="13"/>
  <c r="BK148" i="13"/>
  <c r="BH148" i="13"/>
  <c r="BG148" i="13"/>
  <c r="BF148" i="13"/>
  <c r="BE148" i="13"/>
  <c r="BD148" i="13"/>
  <c r="BC148" i="13"/>
  <c r="BB148" i="13"/>
  <c r="BA148" i="13"/>
  <c r="AY148" i="13"/>
  <c r="AX148" i="13"/>
  <c r="AW148" i="13"/>
  <c r="AV148" i="13"/>
  <c r="AU148" i="13"/>
  <c r="AS148" i="13"/>
  <c r="AR148" i="13"/>
  <c r="AQ148" i="13"/>
  <c r="AP148" i="13"/>
  <c r="AO148" i="13"/>
  <c r="AM148" i="13"/>
  <c r="AL148" i="13"/>
  <c r="AK148" i="13"/>
  <c r="AJ148" i="13"/>
  <c r="AI148" i="13"/>
  <c r="AF148" i="13"/>
  <c r="AE148" i="13"/>
  <c r="AD148" i="13"/>
  <c r="AC148" i="13"/>
  <c r="Y148" i="13"/>
  <c r="X148" i="13"/>
  <c r="W148" i="13"/>
  <c r="R148" i="13"/>
  <c r="Q148" i="13"/>
  <c r="CR147" i="13"/>
  <c r="CQ147" i="13"/>
  <c r="CP147" i="13"/>
  <c r="CO147" i="13"/>
  <c r="CN147" i="13"/>
  <c r="CM147" i="13"/>
  <c r="CL147" i="13"/>
  <c r="CK147" i="13"/>
  <c r="CJ147" i="13"/>
  <c r="CS147" i="13" s="1"/>
  <c r="CI147" i="13"/>
  <c r="CH147" i="13"/>
  <c r="CE147" i="13"/>
  <c r="CD147" i="13"/>
  <c r="CC147" i="13"/>
  <c r="CB147" i="13"/>
  <c r="CA147" i="13"/>
  <c r="BZ147" i="13"/>
  <c r="BY147" i="13"/>
  <c r="BX147" i="13"/>
  <c r="BW147" i="13"/>
  <c r="BV147" i="13"/>
  <c r="BS147" i="13"/>
  <c r="BR147" i="13"/>
  <c r="BQ147" i="13"/>
  <c r="BP147" i="13"/>
  <c r="BO147" i="13"/>
  <c r="BN147" i="13"/>
  <c r="BM147" i="13"/>
  <c r="BL147" i="13"/>
  <c r="BK147" i="13"/>
  <c r="BH147" i="13"/>
  <c r="BG147" i="13"/>
  <c r="BF147" i="13"/>
  <c r="BE147" i="13"/>
  <c r="BD147" i="13"/>
  <c r="BC147" i="13"/>
  <c r="BB147" i="13"/>
  <c r="BA147" i="13"/>
  <c r="AY147" i="13"/>
  <c r="AX147" i="13"/>
  <c r="AW147" i="13"/>
  <c r="AV147" i="13"/>
  <c r="AU147" i="13"/>
  <c r="AS147" i="13"/>
  <c r="AR147" i="13"/>
  <c r="AQ147" i="13"/>
  <c r="AP147" i="13"/>
  <c r="AO147" i="13"/>
  <c r="AM147" i="13"/>
  <c r="AL147" i="13"/>
  <c r="AK147" i="13"/>
  <c r="AJ147" i="13"/>
  <c r="AI147" i="13"/>
  <c r="AF147" i="13"/>
  <c r="AE147" i="13"/>
  <c r="AD147" i="13"/>
  <c r="AC147" i="13"/>
  <c r="Y147" i="13"/>
  <c r="X147" i="13"/>
  <c r="W147" i="13"/>
  <c r="R147" i="13"/>
  <c r="Q147" i="13"/>
  <c r="CR146" i="13"/>
  <c r="CQ146" i="13"/>
  <c r="CP146" i="13"/>
  <c r="CO146" i="13"/>
  <c r="CN146" i="13"/>
  <c r="CM146" i="13"/>
  <c r="CL146" i="13"/>
  <c r="CK146" i="13"/>
  <c r="CJ146" i="13"/>
  <c r="CI146" i="13"/>
  <c r="CH146" i="13"/>
  <c r="CS146" i="13" s="1"/>
  <c r="CE146" i="13"/>
  <c r="CD146" i="13"/>
  <c r="CC146" i="13"/>
  <c r="CB146" i="13"/>
  <c r="CA146" i="13"/>
  <c r="BZ146" i="13"/>
  <c r="BY146" i="13"/>
  <c r="BX146" i="13"/>
  <c r="CF146" i="13" s="1"/>
  <c r="BW146" i="13"/>
  <c r="BV146" i="13"/>
  <c r="BS146" i="13"/>
  <c r="BR146" i="13"/>
  <c r="BQ146" i="13"/>
  <c r="BP146" i="13"/>
  <c r="BO146" i="13"/>
  <c r="BN146" i="13"/>
  <c r="BM146" i="13"/>
  <c r="BL146" i="13"/>
  <c r="BK146" i="13"/>
  <c r="BH146" i="13"/>
  <c r="BG146" i="13"/>
  <c r="BF146" i="13"/>
  <c r="BE146" i="13"/>
  <c r="BD146" i="13"/>
  <c r="BC146" i="13"/>
  <c r="BB146" i="13"/>
  <c r="BA146" i="13"/>
  <c r="AY146" i="13"/>
  <c r="AX146" i="13"/>
  <c r="AW146" i="13"/>
  <c r="AV146" i="13"/>
  <c r="AU146" i="13"/>
  <c r="AS146" i="13"/>
  <c r="AR146" i="13"/>
  <c r="AQ146" i="13"/>
  <c r="AP146" i="13"/>
  <c r="AO146" i="13"/>
  <c r="AM146" i="13"/>
  <c r="AL146" i="13"/>
  <c r="AK146" i="13"/>
  <c r="AJ146" i="13"/>
  <c r="AI146" i="13"/>
  <c r="AF146" i="13"/>
  <c r="AE146" i="13"/>
  <c r="AD146" i="13"/>
  <c r="AC146" i="13"/>
  <c r="Y146" i="13"/>
  <c r="X146" i="13"/>
  <c r="W146" i="13"/>
  <c r="R146" i="13"/>
  <c r="Q146" i="13"/>
  <c r="CR145" i="13"/>
  <c r="CQ145" i="13"/>
  <c r="CP145" i="13"/>
  <c r="CO145" i="13"/>
  <c r="CN145" i="13"/>
  <c r="CM145" i="13"/>
  <c r="CL145" i="13"/>
  <c r="CK145" i="13"/>
  <c r="CJ145" i="13"/>
  <c r="CS145" i="13" s="1"/>
  <c r="CI145" i="13"/>
  <c r="CH145" i="13"/>
  <c r="CE145" i="13"/>
  <c r="CD145" i="13"/>
  <c r="CC145" i="13"/>
  <c r="CB145" i="13"/>
  <c r="CA145" i="13"/>
  <c r="BZ145" i="13"/>
  <c r="BY145" i="13"/>
  <c r="BX145" i="13"/>
  <c r="BW145" i="13"/>
  <c r="CF145" i="13" s="1"/>
  <c r="BV145" i="13"/>
  <c r="BS145" i="13"/>
  <c r="BR145" i="13"/>
  <c r="BQ145" i="13"/>
  <c r="BP145" i="13"/>
  <c r="BO145" i="13"/>
  <c r="BN145" i="13"/>
  <c r="BM145" i="13"/>
  <c r="BL145" i="13"/>
  <c r="BK145" i="13"/>
  <c r="BH145" i="13"/>
  <c r="BG145" i="13"/>
  <c r="BF145" i="13"/>
  <c r="BE145" i="13"/>
  <c r="BD145" i="13"/>
  <c r="BC145" i="13"/>
  <c r="BB145" i="13"/>
  <c r="BA145" i="13"/>
  <c r="AY145" i="13"/>
  <c r="AX145" i="13"/>
  <c r="AW145" i="13"/>
  <c r="AV145" i="13"/>
  <c r="AU145" i="13"/>
  <c r="AS145" i="13"/>
  <c r="AR145" i="13"/>
  <c r="AQ145" i="13"/>
  <c r="AP145" i="13"/>
  <c r="AO145" i="13"/>
  <c r="AM145" i="13"/>
  <c r="AL145" i="13"/>
  <c r="AK145" i="13"/>
  <c r="AJ145" i="13"/>
  <c r="AI145" i="13"/>
  <c r="AF145" i="13"/>
  <c r="AE145" i="13"/>
  <c r="AD145" i="13"/>
  <c r="AC145" i="13"/>
  <c r="Y145" i="13"/>
  <c r="X145" i="13"/>
  <c r="W145" i="13"/>
  <c r="R145" i="13"/>
  <c r="Q145" i="13"/>
  <c r="CR144" i="13"/>
  <c r="CQ144" i="13"/>
  <c r="CP144" i="13"/>
  <c r="CO144" i="13"/>
  <c r="CN144" i="13"/>
  <c r="CM144" i="13"/>
  <c r="CL144" i="13"/>
  <c r="CK144" i="13"/>
  <c r="CJ144" i="13"/>
  <c r="CI144" i="13"/>
  <c r="CH144" i="13"/>
  <c r="CE144" i="13"/>
  <c r="CD144" i="13"/>
  <c r="CC144" i="13"/>
  <c r="CB144" i="13"/>
  <c r="CA144" i="13"/>
  <c r="BZ144" i="13"/>
  <c r="BY144" i="13"/>
  <c r="BX144" i="13"/>
  <c r="BW144" i="13"/>
  <c r="BV144" i="13"/>
  <c r="BS144" i="13"/>
  <c r="BR144" i="13"/>
  <c r="BQ144" i="13"/>
  <c r="BP144" i="13"/>
  <c r="BO144" i="13"/>
  <c r="BN144" i="13"/>
  <c r="BM144" i="13"/>
  <c r="BL144" i="13"/>
  <c r="BK144" i="13"/>
  <c r="BH144" i="13"/>
  <c r="BG144" i="13"/>
  <c r="BF144" i="13"/>
  <c r="BE144" i="13"/>
  <c r="BD144" i="13"/>
  <c r="BC144" i="13"/>
  <c r="BB144" i="13"/>
  <c r="BA144" i="13"/>
  <c r="AY144" i="13"/>
  <c r="AX144" i="13"/>
  <c r="AW144" i="13"/>
  <c r="AV144" i="13"/>
  <c r="AU144" i="13"/>
  <c r="AS144" i="13"/>
  <c r="AR144" i="13"/>
  <c r="AQ144" i="13"/>
  <c r="AP144" i="13"/>
  <c r="AO144" i="13"/>
  <c r="AM144" i="13"/>
  <c r="AL144" i="13"/>
  <c r="AK144" i="13"/>
  <c r="AJ144" i="13"/>
  <c r="AI144" i="13"/>
  <c r="AF144" i="13"/>
  <c r="AE144" i="13"/>
  <c r="AD144" i="13"/>
  <c r="AC144" i="13"/>
  <c r="Y144" i="13"/>
  <c r="X144" i="13"/>
  <c r="W144" i="13"/>
  <c r="R144" i="13"/>
  <c r="Q144" i="13"/>
  <c r="CR143" i="13"/>
  <c r="CQ143" i="13"/>
  <c r="CP143" i="13"/>
  <c r="CO143" i="13"/>
  <c r="CN143" i="13"/>
  <c r="CM143" i="13"/>
  <c r="CL143" i="13"/>
  <c r="CK143" i="13"/>
  <c r="CJ143" i="13"/>
  <c r="CI143" i="13"/>
  <c r="CS143" i="13"/>
  <c r="CH143" i="13"/>
  <c r="CE143" i="13"/>
  <c r="CD143" i="13"/>
  <c r="CC143" i="13"/>
  <c r="CB143" i="13"/>
  <c r="CA143" i="13"/>
  <c r="BZ143" i="13"/>
  <c r="BY143" i="13"/>
  <c r="BX143" i="13"/>
  <c r="BW143" i="13"/>
  <c r="BV143" i="13"/>
  <c r="BS143" i="13"/>
  <c r="BR143" i="13"/>
  <c r="BQ143" i="13"/>
  <c r="BP143" i="13"/>
  <c r="BO143" i="13"/>
  <c r="BN143" i="13"/>
  <c r="BM143" i="13"/>
  <c r="BL143" i="13"/>
  <c r="BK143" i="13"/>
  <c r="BT143" i="13" s="1"/>
  <c r="BH143" i="13"/>
  <c r="BG143" i="13"/>
  <c r="BF143" i="13"/>
  <c r="BE143" i="13"/>
  <c r="BD143" i="13"/>
  <c r="BC143" i="13"/>
  <c r="BB143" i="13"/>
  <c r="BA143" i="13"/>
  <c r="AY143" i="13"/>
  <c r="AX143" i="13"/>
  <c r="AW143" i="13"/>
  <c r="AV143" i="13"/>
  <c r="AU143" i="13"/>
  <c r="AS143" i="13"/>
  <c r="AR143" i="13"/>
  <c r="AQ143" i="13"/>
  <c r="AP143" i="13"/>
  <c r="AO143" i="13"/>
  <c r="AM143" i="13"/>
  <c r="AL143" i="13"/>
  <c r="AK143" i="13"/>
  <c r="AJ143" i="13"/>
  <c r="AI143" i="13"/>
  <c r="AF143" i="13"/>
  <c r="AE143" i="13"/>
  <c r="AD143" i="13"/>
  <c r="AC143" i="13"/>
  <c r="Y143" i="13"/>
  <c r="X143" i="13"/>
  <c r="W143" i="13"/>
  <c r="R143" i="13"/>
  <c r="Q143" i="13"/>
  <c r="CR142" i="13"/>
  <c r="CQ142" i="13"/>
  <c r="CP142" i="13"/>
  <c r="CO142" i="13"/>
  <c r="CN142" i="13"/>
  <c r="CM142" i="13"/>
  <c r="CL142" i="13"/>
  <c r="CK142" i="13"/>
  <c r="CJ142" i="13"/>
  <c r="CI142" i="13"/>
  <c r="CH142" i="13"/>
  <c r="CE142" i="13"/>
  <c r="CD142" i="13"/>
  <c r="CC142" i="13"/>
  <c r="CB142" i="13"/>
  <c r="CA142" i="13"/>
  <c r="BZ142" i="13"/>
  <c r="BY142" i="13"/>
  <c r="BX142" i="13"/>
  <c r="BW142" i="13"/>
  <c r="BV142" i="13"/>
  <c r="BS142" i="13"/>
  <c r="BR142" i="13"/>
  <c r="BQ142" i="13"/>
  <c r="BP142" i="13"/>
  <c r="BO142" i="13"/>
  <c r="BN142" i="13"/>
  <c r="BM142" i="13"/>
  <c r="BL142" i="13"/>
  <c r="BT142" i="13" s="1"/>
  <c r="BK142" i="13"/>
  <c r="BH142" i="13"/>
  <c r="BG142" i="13"/>
  <c r="BF142" i="13"/>
  <c r="BE142" i="13"/>
  <c r="BD142" i="13"/>
  <c r="BC142" i="13"/>
  <c r="BB142" i="13"/>
  <c r="BA142" i="13"/>
  <c r="AY142" i="13"/>
  <c r="AX142" i="13"/>
  <c r="AW142" i="13"/>
  <c r="AV142" i="13"/>
  <c r="AU142" i="13"/>
  <c r="AS142" i="13"/>
  <c r="AR142" i="13"/>
  <c r="AQ142" i="13"/>
  <c r="AP142" i="13"/>
  <c r="AO142" i="13"/>
  <c r="AM142" i="13"/>
  <c r="AL142" i="13"/>
  <c r="AK142" i="13"/>
  <c r="AJ142" i="13"/>
  <c r="AI142" i="13"/>
  <c r="AF142" i="13"/>
  <c r="AE142" i="13"/>
  <c r="AD142" i="13"/>
  <c r="AC142" i="13"/>
  <c r="Y142" i="13"/>
  <c r="X142" i="13"/>
  <c r="W142" i="13"/>
  <c r="R142" i="13"/>
  <c r="Q142" i="13"/>
  <c r="CR141" i="13"/>
  <c r="CQ141" i="13"/>
  <c r="CP141" i="13"/>
  <c r="CO141" i="13"/>
  <c r="CN141" i="13"/>
  <c r="CM141" i="13"/>
  <c r="CL141" i="13"/>
  <c r="CK141" i="13"/>
  <c r="CJ141" i="13"/>
  <c r="CI141" i="13"/>
  <c r="CS141" i="13"/>
  <c r="CH141" i="13"/>
  <c r="CE141" i="13"/>
  <c r="CD141" i="13"/>
  <c r="CC141" i="13"/>
  <c r="CB141" i="13"/>
  <c r="CA141" i="13"/>
  <c r="BZ141" i="13"/>
  <c r="BY141" i="13"/>
  <c r="CF141" i="13" s="1"/>
  <c r="BX141" i="13"/>
  <c r="BW141" i="13"/>
  <c r="BV141" i="13"/>
  <c r="BS141" i="13"/>
  <c r="BR141" i="13"/>
  <c r="BQ141" i="13"/>
  <c r="BP141" i="13"/>
  <c r="BO141" i="13"/>
  <c r="BN141" i="13"/>
  <c r="BM141" i="13"/>
  <c r="BL141" i="13"/>
  <c r="BK141" i="13"/>
  <c r="BT141" i="13" s="1"/>
  <c r="BH141" i="13"/>
  <c r="BG141" i="13"/>
  <c r="BF141" i="13"/>
  <c r="BE141" i="13"/>
  <c r="BD141" i="13"/>
  <c r="BC141" i="13"/>
  <c r="BB141" i="13"/>
  <c r="BA141" i="13"/>
  <c r="AY141" i="13"/>
  <c r="AX141" i="13"/>
  <c r="AW141" i="13"/>
  <c r="AV141" i="13"/>
  <c r="AU141" i="13"/>
  <c r="AS141" i="13"/>
  <c r="AR141" i="13"/>
  <c r="AQ141" i="13"/>
  <c r="AP141" i="13"/>
  <c r="AO141" i="13"/>
  <c r="AM141" i="13"/>
  <c r="AL141" i="13"/>
  <c r="AK141" i="13"/>
  <c r="AJ141" i="13"/>
  <c r="AI141" i="13"/>
  <c r="AF141" i="13"/>
  <c r="AE141" i="13"/>
  <c r="AD141" i="13"/>
  <c r="AC141" i="13"/>
  <c r="Y141" i="13"/>
  <c r="X141" i="13"/>
  <c r="W141" i="13"/>
  <c r="R141" i="13"/>
  <c r="Q141" i="13"/>
  <c r="CR140" i="13"/>
  <c r="CQ140" i="13"/>
  <c r="CP140" i="13"/>
  <c r="CO140" i="13"/>
  <c r="CN140" i="13"/>
  <c r="CM140" i="13"/>
  <c r="CL140" i="13"/>
  <c r="CK140" i="13"/>
  <c r="CJ140" i="13"/>
  <c r="CI140" i="13"/>
  <c r="CH140" i="13"/>
  <c r="CE140" i="13"/>
  <c r="CD140" i="13"/>
  <c r="CC140" i="13"/>
  <c r="CB140" i="13"/>
  <c r="CA140" i="13"/>
  <c r="BZ140" i="13"/>
  <c r="BY140" i="13"/>
  <c r="BX140" i="13"/>
  <c r="BW140" i="13"/>
  <c r="BV140" i="13"/>
  <c r="BS140" i="13"/>
  <c r="BR140" i="13"/>
  <c r="BQ140" i="13"/>
  <c r="BP140" i="13"/>
  <c r="BO140" i="13"/>
  <c r="BN140" i="13"/>
  <c r="BM140" i="13"/>
  <c r="BL140" i="13"/>
  <c r="BK140" i="13"/>
  <c r="BH140" i="13"/>
  <c r="BG140" i="13"/>
  <c r="BF140" i="13"/>
  <c r="BE140" i="13"/>
  <c r="BD140" i="13"/>
  <c r="BC140" i="13"/>
  <c r="BB140" i="13"/>
  <c r="BA140" i="13"/>
  <c r="AY140" i="13"/>
  <c r="AX140" i="13"/>
  <c r="AW140" i="13"/>
  <c r="AV140" i="13"/>
  <c r="AU140" i="13"/>
  <c r="AS140" i="13"/>
  <c r="AR140" i="13"/>
  <c r="AQ140" i="13"/>
  <c r="AP140" i="13"/>
  <c r="AO140" i="13"/>
  <c r="AM140" i="13"/>
  <c r="AL140" i="13"/>
  <c r="AK140" i="13"/>
  <c r="AJ140" i="13"/>
  <c r="AI140" i="13"/>
  <c r="AF140" i="13"/>
  <c r="AE140" i="13"/>
  <c r="AD140" i="13"/>
  <c r="AC140" i="13"/>
  <c r="Y140" i="13"/>
  <c r="X140" i="13"/>
  <c r="W140" i="13"/>
  <c r="R140" i="13"/>
  <c r="Q140" i="13"/>
  <c r="CR139" i="13"/>
  <c r="CQ139" i="13"/>
  <c r="CP139" i="13"/>
  <c r="CO139" i="13"/>
  <c r="CN139" i="13"/>
  <c r="CM139" i="13"/>
  <c r="CL139" i="13"/>
  <c r="CK139" i="13"/>
  <c r="CJ139" i="13"/>
  <c r="CS139" i="13" s="1"/>
  <c r="CI139" i="13"/>
  <c r="CH139" i="13"/>
  <c r="CE139" i="13"/>
  <c r="CD139" i="13"/>
  <c r="CC139" i="13"/>
  <c r="CB139" i="13"/>
  <c r="CA139" i="13"/>
  <c r="BZ139" i="13"/>
  <c r="BY139" i="13"/>
  <c r="BX139" i="13"/>
  <c r="BW139" i="13"/>
  <c r="BV139" i="13"/>
  <c r="BS139" i="13"/>
  <c r="BR139" i="13"/>
  <c r="BQ139" i="13"/>
  <c r="BP139" i="13"/>
  <c r="BO139" i="13"/>
  <c r="BN139" i="13"/>
  <c r="BM139" i="13"/>
  <c r="BL139" i="13"/>
  <c r="BK139" i="13"/>
  <c r="BH139" i="13"/>
  <c r="BG139" i="13"/>
  <c r="BF139" i="13"/>
  <c r="BE139" i="13"/>
  <c r="BD139" i="13"/>
  <c r="BC139" i="13"/>
  <c r="BB139" i="13"/>
  <c r="BA139" i="13"/>
  <c r="AY139" i="13"/>
  <c r="AX139" i="13"/>
  <c r="AW139" i="13"/>
  <c r="AV139" i="13"/>
  <c r="AU139" i="13"/>
  <c r="AS139" i="13"/>
  <c r="AR139" i="13"/>
  <c r="AQ139" i="13"/>
  <c r="AP139" i="13"/>
  <c r="AO139" i="13"/>
  <c r="AM139" i="13"/>
  <c r="AL139" i="13"/>
  <c r="AK139" i="13"/>
  <c r="AJ139" i="13"/>
  <c r="AI139" i="13"/>
  <c r="AF139" i="13"/>
  <c r="AE139" i="13"/>
  <c r="AD139" i="13"/>
  <c r="AC139" i="13"/>
  <c r="Y139" i="13"/>
  <c r="X139" i="13"/>
  <c r="W139" i="13"/>
  <c r="R139" i="13"/>
  <c r="Q139" i="13"/>
  <c r="CR138" i="13"/>
  <c r="CQ138" i="13"/>
  <c r="CP138" i="13"/>
  <c r="CO138" i="13"/>
  <c r="CN138" i="13"/>
  <c r="CM138" i="13"/>
  <c r="CL138" i="13"/>
  <c r="CK138" i="13"/>
  <c r="CJ138" i="13"/>
  <c r="CI138" i="13"/>
  <c r="CH138" i="13"/>
  <c r="CS138" i="13" s="1"/>
  <c r="CE138" i="13"/>
  <c r="CD138" i="13"/>
  <c r="CC138" i="13"/>
  <c r="CB138" i="13"/>
  <c r="CA138" i="13"/>
  <c r="BZ138" i="13"/>
  <c r="BY138" i="13"/>
  <c r="BX138" i="13"/>
  <c r="CF138" i="13" s="1"/>
  <c r="BW138" i="13"/>
  <c r="BV138" i="13"/>
  <c r="BS138" i="13"/>
  <c r="BR138" i="13"/>
  <c r="BQ138" i="13"/>
  <c r="BP138" i="13"/>
  <c r="BO138" i="13"/>
  <c r="BN138" i="13"/>
  <c r="BM138" i="13"/>
  <c r="BL138" i="13"/>
  <c r="BT138" i="13" s="1"/>
  <c r="BK138" i="13"/>
  <c r="BH138" i="13"/>
  <c r="BG138" i="13"/>
  <c r="BF138" i="13"/>
  <c r="BE138" i="13"/>
  <c r="BD138" i="13"/>
  <c r="BC138" i="13"/>
  <c r="BB138" i="13"/>
  <c r="BA138" i="13"/>
  <c r="AY138" i="13"/>
  <c r="AX138" i="13"/>
  <c r="AW138" i="13"/>
  <c r="AV138" i="13"/>
  <c r="AU138" i="13"/>
  <c r="AS138" i="13"/>
  <c r="AR138" i="13"/>
  <c r="AQ138" i="13"/>
  <c r="AP138" i="13"/>
  <c r="AO138" i="13"/>
  <c r="AM138" i="13"/>
  <c r="AL138" i="13"/>
  <c r="AK138" i="13"/>
  <c r="AJ138" i="13"/>
  <c r="AI138" i="13"/>
  <c r="AF138" i="13"/>
  <c r="AE138" i="13"/>
  <c r="AD138" i="13"/>
  <c r="AC138" i="13"/>
  <c r="Y138" i="13"/>
  <c r="X138" i="13"/>
  <c r="W138" i="13"/>
  <c r="R138" i="13"/>
  <c r="Q138" i="13"/>
  <c r="CR137" i="13"/>
  <c r="CQ137" i="13"/>
  <c r="CP137" i="13"/>
  <c r="CO137" i="13"/>
  <c r="CN137" i="13"/>
  <c r="CM137" i="13"/>
  <c r="CL137" i="13"/>
  <c r="CK137" i="13"/>
  <c r="CJ137" i="13"/>
  <c r="CS137" i="13" s="1"/>
  <c r="CI137" i="13"/>
  <c r="CH137" i="13"/>
  <c r="CE137" i="13"/>
  <c r="CD137" i="13"/>
  <c r="CC137" i="13"/>
  <c r="CB137" i="13"/>
  <c r="CA137" i="13"/>
  <c r="BZ137" i="13"/>
  <c r="BY137" i="13"/>
  <c r="BX137" i="13"/>
  <c r="BW137" i="13"/>
  <c r="CF137" i="13" s="1"/>
  <c r="BV137" i="13"/>
  <c r="BS137" i="13"/>
  <c r="BR137" i="13"/>
  <c r="BQ137" i="13"/>
  <c r="BP137" i="13"/>
  <c r="BO137" i="13"/>
  <c r="BN137" i="13"/>
  <c r="BM137" i="13"/>
  <c r="BL137" i="13"/>
  <c r="BK137" i="13"/>
  <c r="BH137" i="13"/>
  <c r="BG137" i="13"/>
  <c r="BF137" i="13"/>
  <c r="BE137" i="13"/>
  <c r="BD137" i="13"/>
  <c r="BC137" i="13"/>
  <c r="BB137" i="13"/>
  <c r="BA137" i="13"/>
  <c r="AY137" i="13"/>
  <c r="AX137" i="13"/>
  <c r="AW137" i="13"/>
  <c r="AV137" i="13"/>
  <c r="AU137" i="13"/>
  <c r="AS137" i="13"/>
  <c r="AR137" i="13"/>
  <c r="AQ137" i="13"/>
  <c r="AP137" i="13"/>
  <c r="AO137" i="13"/>
  <c r="AM137" i="13"/>
  <c r="AL137" i="13"/>
  <c r="AK137" i="13"/>
  <c r="AJ137" i="13"/>
  <c r="AI137" i="13"/>
  <c r="AF137" i="13"/>
  <c r="AE137" i="13"/>
  <c r="AD137" i="13"/>
  <c r="AC137" i="13"/>
  <c r="Y137" i="13"/>
  <c r="X137" i="13"/>
  <c r="W137" i="13"/>
  <c r="R137" i="13"/>
  <c r="Q137" i="13"/>
  <c r="CR136" i="13"/>
  <c r="CQ136" i="13"/>
  <c r="CP136" i="13"/>
  <c r="CO136" i="13"/>
  <c r="CN136" i="13"/>
  <c r="CM136" i="13"/>
  <c r="CL136" i="13"/>
  <c r="CK136" i="13"/>
  <c r="CJ136" i="13"/>
  <c r="CS136" i="13" s="1"/>
  <c r="CI136" i="13"/>
  <c r="CH136" i="13"/>
  <c r="CE136" i="13"/>
  <c r="CD136" i="13"/>
  <c r="CC136" i="13"/>
  <c r="CB136" i="13"/>
  <c r="CA136" i="13"/>
  <c r="BZ136" i="13"/>
  <c r="BY136" i="13"/>
  <c r="BX136" i="13"/>
  <c r="BW136" i="13"/>
  <c r="BV136" i="13"/>
  <c r="BS136" i="13"/>
  <c r="BR136" i="13"/>
  <c r="BQ136" i="13"/>
  <c r="BP136" i="13"/>
  <c r="BO136" i="13"/>
  <c r="BN136" i="13"/>
  <c r="BM136" i="13"/>
  <c r="BL136" i="13"/>
  <c r="BK136" i="13"/>
  <c r="BH136" i="13"/>
  <c r="BG136" i="13"/>
  <c r="BF136" i="13"/>
  <c r="BE136" i="13"/>
  <c r="BD136" i="13"/>
  <c r="BC136" i="13"/>
  <c r="BB136" i="13"/>
  <c r="BA136" i="13"/>
  <c r="AY136" i="13"/>
  <c r="AX136" i="13"/>
  <c r="AW136" i="13"/>
  <c r="AV136" i="13"/>
  <c r="AU136" i="13"/>
  <c r="AS136" i="13"/>
  <c r="AR136" i="13"/>
  <c r="AQ136" i="13"/>
  <c r="AP136" i="13"/>
  <c r="AO136" i="13"/>
  <c r="AM136" i="13"/>
  <c r="AL136" i="13"/>
  <c r="AK136" i="13"/>
  <c r="AJ136" i="13"/>
  <c r="AI136" i="13"/>
  <c r="AF136" i="13"/>
  <c r="AE136" i="13"/>
  <c r="AD136" i="13"/>
  <c r="AC136" i="13"/>
  <c r="Y136" i="13"/>
  <c r="X136" i="13"/>
  <c r="W136" i="13"/>
  <c r="R136" i="13"/>
  <c r="Q136" i="13"/>
  <c r="I136" i="13"/>
  <c r="CR135" i="13"/>
  <c r="CQ135" i="13"/>
  <c r="CP135" i="13"/>
  <c r="CO135" i="13"/>
  <c r="CN135" i="13"/>
  <c r="CM135" i="13"/>
  <c r="CL135" i="13"/>
  <c r="CK135" i="13"/>
  <c r="CJ135" i="13"/>
  <c r="CI135" i="13"/>
  <c r="CS135" i="13" s="1"/>
  <c r="CH135" i="13"/>
  <c r="CE135" i="13"/>
  <c r="CD135" i="13"/>
  <c r="CC135" i="13"/>
  <c r="CB135" i="13"/>
  <c r="CA135" i="13"/>
  <c r="BZ135" i="13"/>
  <c r="BY135" i="13"/>
  <c r="CF135" i="13" s="1"/>
  <c r="BX135" i="13"/>
  <c r="BW135" i="13"/>
  <c r="BV135" i="13"/>
  <c r="BS135" i="13"/>
  <c r="BR135" i="13"/>
  <c r="BQ135" i="13"/>
  <c r="BP135" i="13"/>
  <c r="BO135" i="13"/>
  <c r="BN135" i="13"/>
  <c r="BM135" i="13"/>
  <c r="BL135" i="13"/>
  <c r="BT135" i="13" s="1"/>
  <c r="BK135" i="13"/>
  <c r="BH135" i="13"/>
  <c r="BG135" i="13"/>
  <c r="BF135" i="13"/>
  <c r="BE135" i="13"/>
  <c r="BD135" i="13"/>
  <c r="BC135" i="13"/>
  <c r="BB135" i="13"/>
  <c r="BA135" i="13"/>
  <c r="AY135" i="13"/>
  <c r="AX135" i="13"/>
  <c r="AW135" i="13"/>
  <c r="AV135" i="13"/>
  <c r="AU135" i="13"/>
  <c r="AS135" i="13"/>
  <c r="AR135" i="13"/>
  <c r="AQ135" i="13"/>
  <c r="AP135" i="13"/>
  <c r="AO135" i="13"/>
  <c r="AM135" i="13"/>
  <c r="AL135" i="13"/>
  <c r="AK135" i="13"/>
  <c r="AJ135" i="13"/>
  <c r="AI135" i="13"/>
  <c r="AF135" i="13"/>
  <c r="AE135" i="13"/>
  <c r="AD135" i="13"/>
  <c r="AC135" i="13"/>
  <c r="Y135" i="13"/>
  <c r="X135" i="13"/>
  <c r="W135" i="13"/>
  <c r="R135" i="13"/>
  <c r="Q135" i="13"/>
  <c r="CR134" i="13"/>
  <c r="CQ134" i="13"/>
  <c r="CP134" i="13"/>
  <c r="CO134" i="13"/>
  <c r="CN134" i="13"/>
  <c r="CM134" i="13"/>
  <c r="CL134" i="13"/>
  <c r="CK134" i="13"/>
  <c r="CJ134" i="13"/>
  <c r="CI134" i="13"/>
  <c r="CH134" i="13"/>
  <c r="CS134" i="13" s="1"/>
  <c r="CE134" i="13"/>
  <c r="CD134" i="13"/>
  <c r="CC134" i="13"/>
  <c r="CB134" i="13"/>
  <c r="CA134" i="13"/>
  <c r="BZ134" i="13"/>
  <c r="BY134" i="13"/>
  <c r="BX134" i="13"/>
  <c r="BW134" i="13"/>
  <c r="BV134" i="13"/>
  <c r="BS134" i="13"/>
  <c r="BR134" i="13"/>
  <c r="BQ134" i="13"/>
  <c r="BP134" i="13"/>
  <c r="BO134" i="13"/>
  <c r="BN134" i="13"/>
  <c r="BM134" i="13"/>
  <c r="BL134" i="13"/>
  <c r="BK134" i="13"/>
  <c r="BH134" i="13"/>
  <c r="BG134" i="13"/>
  <c r="BF134" i="13"/>
  <c r="BE134" i="13"/>
  <c r="BD134" i="13"/>
  <c r="BC134" i="13"/>
  <c r="BB134" i="13"/>
  <c r="BA134" i="13"/>
  <c r="AY134" i="13"/>
  <c r="AX134" i="13"/>
  <c r="AW134" i="13"/>
  <c r="AV134" i="13"/>
  <c r="AU134" i="13"/>
  <c r="AS134" i="13"/>
  <c r="AR134" i="13"/>
  <c r="AQ134" i="13"/>
  <c r="AP134" i="13"/>
  <c r="AO134" i="13"/>
  <c r="AM134" i="13"/>
  <c r="AL134" i="13"/>
  <c r="AK134" i="13"/>
  <c r="AJ134" i="13"/>
  <c r="AI134" i="13"/>
  <c r="AF134" i="13"/>
  <c r="AE134" i="13"/>
  <c r="AD134" i="13"/>
  <c r="AC134" i="13"/>
  <c r="Y134" i="13"/>
  <c r="X134" i="13"/>
  <c r="W134" i="13"/>
  <c r="R134" i="13"/>
  <c r="Q134" i="13"/>
  <c r="CR133" i="13"/>
  <c r="CQ133" i="13"/>
  <c r="CP133" i="13"/>
  <c r="CO133" i="13"/>
  <c r="CN133" i="13"/>
  <c r="CM133" i="13"/>
  <c r="CL133" i="13"/>
  <c r="CK133" i="13"/>
  <c r="CJ133" i="13"/>
  <c r="CI133" i="13"/>
  <c r="CH133" i="13"/>
  <c r="CS133" i="13"/>
  <c r="CE133" i="13"/>
  <c r="CD133" i="13"/>
  <c r="CC133" i="13"/>
  <c r="CB133" i="13"/>
  <c r="CA133" i="13"/>
  <c r="BZ133" i="13"/>
  <c r="BY133" i="13"/>
  <c r="BX133" i="13"/>
  <c r="BW133" i="13"/>
  <c r="BV133" i="13"/>
  <c r="BS133" i="13"/>
  <c r="BR133" i="13"/>
  <c r="BQ133" i="13"/>
  <c r="BP133" i="13"/>
  <c r="BO133" i="13"/>
  <c r="BN133" i="13"/>
  <c r="BM133" i="13"/>
  <c r="BT133" i="13" s="1"/>
  <c r="BL133" i="13"/>
  <c r="BK133" i="13"/>
  <c r="BH133" i="13"/>
  <c r="BG133" i="13"/>
  <c r="BF133" i="13"/>
  <c r="BE133" i="13"/>
  <c r="BD133" i="13"/>
  <c r="BC133" i="13"/>
  <c r="BB133" i="13"/>
  <c r="BA133" i="13"/>
  <c r="AY133" i="13"/>
  <c r="AX133" i="13"/>
  <c r="AW133" i="13"/>
  <c r="AV133" i="13"/>
  <c r="AU133" i="13"/>
  <c r="AS133" i="13"/>
  <c r="AR133" i="13"/>
  <c r="AQ133" i="13"/>
  <c r="AP133" i="13"/>
  <c r="AO133" i="13"/>
  <c r="AM133" i="13"/>
  <c r="AL133" i="13"/>
  <c r="AK133" i="13"/>
  <c r="AJ133" i="13"/>
  <c r="AI133" i="13"/>
  <c r="AF133" i="13"/>
  <c r="AE133" i="13"/>
  <c r="AD133" i="13"/>
  <c r="AC133" i="13"/>
  <c r="Y133" i="13"/>
  <c r="X133" i="13"/>
  <c r="W133" i="13"/>
  <c r="R133" i="13"/>
  <c r="Q133" i="13"/>
  <c r="CR132" i="13"/>
  <c r="CQ132" i="13"/>
  <c r="CP132" i="13"/>
  <c r="CO132" i="13"/>
  <c r="CN132" i="13"/>
  <c r="CM132" i="13"/>
  <c r="CL132" i="13"/>
  <c r="CK132" i="13"/>
  <c r="CJ132" i="13"/>
  <c r="CS132" i="13" s="1"/>
  <c r="CI132" i="13"/>
  <c r="CH132" i="13"/>
  <c r="CE132" i="13"/>
  <c r="CD132" i="13"/>
  <c r="CC132" i="13"/>
  <c r="CB132" i="13"/>
  <c r="CA132" i="13"/>
  <c r="BZ132" i="13"/>
  <c r="BY132" i="13"/>
  <c r="BX132" i="13"/>
  <c r="BW132" i="13"/>
  <c r="BV132" i="13"/>
  <c r="CF132" i="13" s="1"/>
  <c r="BS132" i="13"/>
  <c r="BR132" i="13"/>
  <c r="BQ132" i="13"/>
  <c r="BP132" i="13"/>
  <c r="BO132" i="13"/>
  <c r="BN132" i="13"/>
  <c r="BM132" i="13"/>
  <c r="BL132" i="13"/>
  <c r="BK132" i="13"/>
  <c r="BH132" i="13"/>
  <c r="BG132" i="13"/>
  <c r="BF132" i="13"/>
  <c r="BE132" i="13"/>
  <c r="BD132" i="13"/>
  <c r="BC132" i="13"/>
  <c r="BB132" i="13"/>
  <c r="BA132" i="13"/>
  <c r="AY132" i="13"/>
  <c r="AX132" i="13"/>
  <c r="AW132" i="13"/>
  <c r="AV132" i="13"/>
  <c r="AU132" i="13"/>
  <c r="AS132" i="13"/>
  <c r="AR132" i="13"/>
  <c r="AQ132" i="13"/>
  <c r="AP132" i="13"/>
  <c r="AO132" i="13"/>
  <c r="AM132" i="13"/>
  <c r="AL132" i="13"/>
  <c r="AK132" i="13"/>
  <c r="AJ132" i="13"/>
  <c r="AI132" i="13"/>
  <c r="AF132" i="13"/>
  <c r="AE132" i="13"/>
  <c r="AD132" i="13"/>
  <c r="AC132" i="13"/>
  <c r="Y132" i="13"/>
  <c r="X132" i="13"/>
  <c r="W132" i="13"/>
  <c r="R132" i="13"/>
  <c r="Q132" i="13"/>
  <c r="I132" i="13"/>
  <c r="CR131" i="13"/>
  <c r="CQ131" i="13"/>
  <c r="CP131" i="13"/>
  <c r="CO131" i="13"/>
  <c r="CN131" i="13"/>
  <c r="CM131" i="13"/>
  <c r="CL131" i="13"/>
  <c r="CK131" i="13"/>
  <c r="CJ131" i="13"/>
  <c r="CS131" i="13" s="1"/>
  <c r="CI131" i="13"/>
  <c r="CH131" i="13"/>
  <c r="CE131" i="13"/>
  <c r="CD131" i="13"/>
  <c r="CC131" i="13"/>
  <c r="CB131" i="13"/>
  <c r="CA131" i="13"/>
  <c r="BZ131" i="13"/>
  <c r="BY131" i="13"/>
  <c r="BX131" i="13"/>
  <c r="BW131" i="13"/>
  <c r="BV131" i="13"/>
  <c r="BS131" i="13"/>
  <c r="BR131" i="13"/>
  <c r="BQ131" i="13"/>
  <c r="BP131" i="13"/>
  <c r="BO131" i="13"/>
  <c r="BN131" i="13"/>
  <c r="BM131" i="13"/>
  <c r="BL131" i="13"/>
  <c r="BK131" i="13"/>
  <c r="BH131" i="13"/>
  <c r="BG131" i="13"/>
  <c r="BF131" i="13"/>
  <c r="BE131" i="13"/>
  <c r="BD131" i="13"/>
  <c r="BC131" i="13"/>
  <c r="BB131" i="13"/>
  <c r="BA131" i="13"/>
  <c r="AY131" i="13"/>
  <c r="AX131" i="13"/>
  <c r="AW131" i="13"/>
  <c r="AV131" i="13"/>
  <c r="AU131" i="13"/>
  <c r="AS131" i="13"/>
  <c r="AR131" i="13"/>
  <c r="AQ131" i="13"/>
  <c r="AP131" i="13"/>
  <c r="AO131" i="13"/>
  <c r="AM131" i="13"/>
  <c r="AL131" i="13"/>
  <c r="AK131" i="13"/>
  <c r="AJ131" i="13"/>
  <c r="AI131" i="13"/>
  <c r="AF131" i="13"/>
  <c r="AE131" i="13"/>
  <c r="AD131" i="13"/>
  <c r="AC131" i="13"/>
  <c r="Y131" i="13"/>
  <c r="X131" i="13"/>
  <c r="W131" i="13"/>
  <c r="R131" i="13"/>
  <c r="Q131" i="13"/>
  <c r="I131" i="13"/>
  <c r="CR130" i="13"/>
  <c r="CQ130" i="13"/>
  <c r="CP130" i="13"/>
  <c r="CO130" i="13"/>
  <c r="CN130" i="13"/>
  <c r="CM130" i="13"/>
  <c r="CL130" i="13"/>
  <c r="CK130" i="13"/>
  <c r="CJ130" i="13"/>
  <c r="CI130" i="13"/>
  <c r="CS130" i="13" s="1"/>
  <c r="CH130" i="13"/>
  <c r="CE130" i="13"/>
  <c r="CD130" i="13"/>
  <c r="CC130" i="13"/>
  <c r="CB130" i="13"/>
  <c r="CA130" i="13"/>
  <c r="BZ130" i="13"/>
  <c r="BY130" i="13"/>
  <c r="BX130" i="13"/>
  <c r="BW130" i="13"/>
  <c r="BV130" i="13"/>
  <c r="CF130" i="13"/>
  <c r="BS130" i="13"/>
  <c r="BR130" i="13"/>
  <c r="BQ130" i="13"/>
  <c r="BP130" i="13"/>
  <c r="BO130" i="13"/>
  <c r="BN130" i="13"/>
  <c r="BM130" i="13"/>
  <c r="BL130" i="13"/>
  <c r="BK130" i="13"/>
  <c r="BH130" i="13"/>
  <c r="BG130" i="13"/>
  <c r="BF130" i="13"/>
  <c r="BE130" i="13"/>
  <c r="BD130" i="13"/>
  <c r="BC130" i="13"/>
  <c r="BB130" i="13"/>
  <c r="BA130" i="13"/>
  <c r="AY130" i="13"/>
  <c r="AX130" i="13"/>
  <c r="AW130" i="13"/>
  <c r="AV130" i="13"/>
  <c r="AU130" i="13"/>
  <c r="AS130" i="13"/>
  <c r="AR130" i="13"/>
  <c r="AQ130" i="13"/>
  <c r="AP130" i="13"/>
  <c r="AO130" i="13"/>
  <c r="AM130" i="13"/>
  <c r="AL130" i="13"/>
  <c r="AK130" i="13"/>
  <c r="AJ130" i="13"/>
  <c r="AI130" i="13"/>
  <c r="AF130" i="13"/>
  <c r="AE130" i="13"/>
  <c r="AD130" i="13"/>
  <c r="AC130" i="13"/>
  <c r="Y130" i="13"/>
  <c r="X130" i="13"/>
  <c r="W130" i="13"/>
  <c r="R130" i="13"/>
  <c r="Q130" i="13"/>
  <c r="I130" i="13"/>
  <c r="CR129" i="13"/>
  <c r="CQ129" i="13"/>
  <c r="CP129" i="13"/>
  <c r="CO129" i="13"/>
  <c r="CN129" i="13"/>
  <c r="CM129" i="13"/>
  <c r="CL129" i="13"/>
  <c r="CK129" i="13"/>
  <c r="CJ129" i="13"/>
  <c r="CI129" i="13"/>
  <c r="CH129" i="13"/>
  <c r="CE129" i="13"/>
  <c r="CD129" i="13"/>
  <c r="CC129" i="13"/>
  <c r="CB129" i="13"/>
  <c r="CA129" i="13"/>
  <c r="BZ129" i="13"/>
  <c r="BY129" i="13"/>
  <c r="BX129" i="13"/>
  <c r="BW129" i="13"/>
  <c r="BV129" i="13"/>
  <c r="BS129" i="13"/>
  <c r="BR129" i="13"/>
  <c r="BQ129" i="13"/>
  <c r="BP129" i="13"/>
  <c r="BO129" i="13"/>
  <c r="BN129" i="13"/>
  <c r="BM129" i="13"/>
  <c r="BL129" i="13"/>
  <c r="BT129" i="13" s="1"/>
  <c r="BK129" i="13"/>
  <c r="BH129" i="13"/>
  <c r="BG129" i="13"/>
  <c r="BF129" i="13"/>
  <c r="BE129" i="13"/>
  <c r="BD129" i="13"/>
  <c r="BC129" i="13"/>
  <c r="BB129" i="13"/>
  <c r="BA129" i="13"/>
  <c r="AY129" i="13"/>
  <c r="AX129" i="13"/>
  <c r="AW129" i="13"/>
  <c r="AV129" i="13"/>
  <c r="AU129" i="13"/>
  <c r="AS129" i="13"/>
  <c r="AR129" i="13"/>
  <c r="AQ129" i="13"/>
  <c r="AP129" i="13"/>
  <c r="AO129" i="13"/>
  <c r="AM129" i="13"/>
  <c r="AL129" i="13"/>
  <c r="AK129" i="13"/>
  <c r="AJ129" i="13"/>
  <c r="AI129" i="13"/>
  <c r="AF129" i="13"/>
  <c r="AE129" i="13"/>
  <c r="AD129" i="13"/>
  <c r="AC129" i="13"/>
  <c r="Y129" i="13"/>
  <c r="X129" i="13"/>
  <c r="W129" i="13"/>
  <c r="R129" i="13"/>
  <c r="Q129" i="13"/>
  <c r="I129" i="13"/>
  <c r="CR128" i="13"/>
  <c r="CQ128" i="13"/>
  <c r="CP128" i="13"/>
  <c r="CO128" i="13"/>
  <c r="CN128" i="13"/>
  <c r="CM128" i="13"/>
  <c r="CL128" i="13"/>
  <c r="CK128" i="13"/>
  <c r="CJ128" i="13"/>
  <c r="CI128" i="13"/>
  <c r="CH128" i="13"/>
  <c r="CE128" i="13"/>
  <c r="CD128" i="13"/>
  <c r="CC128" i="13"/>
  <c r="CB128" i="13"/>
  <c r="CA128" i="13"/>
  <c r="BZ128" i="13"/>
  <c r="BY128" i="13"/>
  <c r="BX128" i="13"/>
  <c r="BW128" i="13"/>
  <c r="BV128" i="13"/>
  <c r="CF128" i="13" s="1"/>
  <c r="BS128" i="13"/>
  <c r="BR128" i="13"/>
  <c r="BQ128" i="13"/>
  <c r="BP128" i="13"/>
  <c r="BO128" i="13"/>
  <c r="BN128" i="13"/>
  <c r="BM128" i="13"/>
  <c r="BL128" i="13"/>
  <c r="BK128" i="13"/>
  <c r="BT128" i="13" s="1"/>
  <c r="BH128" i="13"/>
  <c r="BG128" i="13"/>
  <c r="BF128" i="13"/>
  <c r="BE128" i="13"/>
  <c r="BD128" i="13"/>
  <c r="BC128" i="13"/>
  <c r="BB128" i="13"/>
  <c r="BA128" i="13"/>
  <c r="AY128" i="13"/>
  <c r="AX128" i="13"/>
  <c r="AW128" i="13"/>
  <c r="AV128" i="13"/>
  <c r="AU128" i="13"/>
  <c r="AS128" i="13"/>
  <c r="AR128" i="13"/>
  <c r="AQ128" i="13"/>
  <c r="AP128" i="13"/>
  <c r="AO128" i="13"/>
  <c r="AM128" i="13"/>
  <c r="AL128" i="13"/>
  <c r="AK128" i="13"/>
  <c r="AJ128" i="13"/>
  <c r="AI128" i="13"/>
  <c r="AF128" i="13"/>
  <c r="AE128" i="13"/>
  <c r="AD128" i="13"/>
  <c r="AC128" i="13"/>
  <c r="Y128" i="13"/>
  <c r="X128" i="13"/>
  <c r="W128" i="13"/>
  <c r="R128" i="13"/>
  <c r="Q128" i="13"/>
  <c r="I128" i="13"/>
  <c r="CR127" i="13"/>
  <c r="CQ127" i="13"/>
  <c r="CP127" i="13"/>
  <c r="CO127" i="13"/>
  <c r="CN127" i="13"/>
  <c r="CM127" i="13"/>
  <c r="CL127" i="13"/>
  <c r="CK127" i="13"/>
  <c r="CJ127" i="13"/>
  <c r="CI127" i="13"/>
  <c r="CS127" i="13"/>
  <c r="CH127" i="13"/>
  <c r="CE127" i="13"/>
  <c r="CD127" i="13"/>
  <c r="CC127" i="13"/>
  <c r="CB127" i="13"/>
  <c r="CA127" i="13"/>
  <c r="BZ127" i="13"/>
  <c r="BY127" i="13"/>
  <c r="BX127" i="13"/>
  <c r="BW127" i="13"/>
  <c r="BV127" i="13"/>
  <c r="BS127" i="13"/>
  <c r="BR127" i="13"/>
  <c r="BQ127" i="13"/>
  <c r="BP127" i="13"/>
  <c r="BO127" i="13"/>
  <c r="BN127" i="13"/>
  <c r="BM127" i="13"/>
  <c r="BL127" i="13"/>
  <c r="BK127" i="13"/>
  <c r="BT127" i="13" s="1"/>
  <c r="BH127" i="13"/>
  <c r="BG127" i="13"/>
  <c r="BF127" i="13"/>
  <c r="BE127" i="13"/>
  <c r="BD127" i="13"/>
  <c r="BC127" i="13"/>
  <c r="BB127" i="13"/>
  <c r="BA127" i="13"/>
  <c r="AY127" i="13"/>
  <c r="AX127" i="13"/>
  <c r="AW127" i="13"/>
  <c r="AV127" i="13"/>
  <c r="AU127" i="13"/>
  <c r="AS127" i="13"/>
  <c r="AR127" i="13"/>
  <c r="AQ127" i="13"/>
  <c r="AP127" i="13"/>
  <c r="AO127" i="13"/>
  <c r="AM127" i="13"/>
  <c r="AL127" i="13"/>
  <c r="AK127" i="13"/>
  <c r="AJ127" i="13"/>
  <c r="AI127" i="13"/>
  <c r="AF127" i="13"/>
  <c r="AE127" i="13"/>
  <c r="AD127" i="13"/>
  <c r="AC127" i="13"/>
  <c r="Y127" i="13"/>
  <c r="X127" i="13"/>
  <c r="W127" i="13"/>
  <c r="R127" i="13"/>
  <c r="Q127" i="13"/>
  <c r="I127" i="13"/>
  <c r="CR126" i="13"/>
  <c r="CQ126" i="13"/>
  <c r="CP126" i="13"/>
  <c r="CO126" i="13"/>
  <c r="CN126" i="13"/>
  <c r="CM126" i="13"/>
  <c r="CL126" i="13"/>
  <c r="CK126" i="13"/>
  <c r="CJ126" i="13"/>
  <c r="CI126" i="13"/>
  <c r="CH126" i="13"/>
  <c r="CE126" i="13"/>
  <c r="CD126" i="13"/>
  <c r="CC126" i="13"/>
  <c r="CB126" i="13"/>
  <c r="CA126" i="13"/>
  <c r="BZ126" i="13"/>
  <c r="BY126" i="13"/>
  <c r="BX126" i="13"/>
  <c r="BW126" i="13"/>
  <c r="BV126" i="13"/>
  <c r="CF126" i="13"/>
  <c r="BS126" i="13"/>
  <c r="BR126" i="13"/>
  <c r="BQ126" i="13"/>
  <c r="BP126" i="13"/>
  <c r="BO126" i="13"/>
  <c r="BN126" i="13"/>
  <c r="BM126" i="13"/>
  <c r="BL126" i="13"/>
  <c r="BK126" i="13"/>
  <c r="BH126" i="13"/>
  <c r="BG126" i="13"/>
  <c r="BF126" i="13"/>
  <c r="BE126" i="13"/>
  <c r="BD126" i="13"/>
  <c r="BC126" i="13"/>
  <c r="BB126" i="13"/>
  <c r="BA126" i="13"/>
  <c r="AY126" i="13"/>
  <c r="AX126" i="13"/>
  <c r="AW126" i="13"/>
  <c r="AV126" i="13"/>
  <c r="AU126" i="13"/>
  <c r="AS126" i="13"/>
  <c r="AR126" i="13"/>
  <c r="AQ126" i="13"/>
  <c r="AP126" i="13"/>
  <c r="AO126" i="13"/>
  <c r="AM126" i="13"/>
  <c r="AL126" i="13"/>
  <c r="AK126" i="13"/>
  <c r="AJ126" i="13"/>
  <c r="AI126" i="13"/>
  <c r="AF126" i="13"/>
  <c r="AE126" i="13"/>
  <c r="AD126" i="13"/>
  <c r="AC126" i="13"/>
  <c r="Y126" i="13"/>
  <c r="X126" i="13"/>
  <c r="W126" i="13"/>
  <c r="R126" i="13"/>
  <c r="Q126" i="13"/>
  <c r="I126" i="13"/>
  <c r="CR125" i="13"/>
  <c r="CQ125" i="13"/>
  <c r="CP125" i="13"/>
  <c r="CO125" i="13"/>
  <c r="CN125" i="13"/>
  <c r="CM125" i="13"/>
  <c r="CL125" i="13"/>
  <c r="CK125" i="13"/>
  <c r="CJ125" i="13"/>
  <c r="CI125" i="13"/>
  <c r="CH125" i="13"/>
  <c r="CS125" i="13" s="1"/>
  <c r="CE125" i="13"/>
  <c r="CD125" i="13"/>
  <c r="CC125" i="13"/>
  <c r="CB125" i="13"/>
  <c r="CA125" i="13"/>
  <c r="BZ125" i="13"/>
  <c r="BY125" i="13"/>
  <c r="BX125" i="13"/>
  <c r="BW125" i="13"/>
  <c r="BV125" i="13"/>
  <c r="CF125" i="13" s="1"/>
  <c r="BS125" i="13"/>
  <c r="BR125" i="13"/>
  <c r="BQ125" i="13"/>
  <c r="BP125" i="13"/>
  <c r="BO125" i="13"/>
  <c r="BN125" i="13"/>
  <c r="BM125" i="13"/>
  <c r="BL125" i="13"/>
  <c r="BK125" i="13"/>
  <c r="BT125" i="13"/>
  <c r="BH125" i="13"/>
  <c r="BG125" i="13"/>
  <c r="BF125" i="13"/>
  <c r="BE125" i="13"/>
  <c r="BD125" i="13"/>
  <c r="BC125" i="13"/>
  <c r="BB125" i="13"/>
  <c r="BA125" i="13"/>
  <c r="AY125" i="13"/>
  <c r="AX125" i="13"/>
  <c r="AW125" i="13"/>
  <c r="AV125" i="13"/>
  <c r="AU125" i="13"/>
  <c r="AS125" i="13"/>
  <c r="AR125" i="13"/>
  <c r="AQ125" i="13"/>
  <c r="AP125" i="13"/>
  <c r="AO125" i="13"/>
  <c r="AM125" i="13"/>
  <c r="AL125" i="13"/>
  <c r="AK125" i="13"/>
  <c r="AJ125" i="13"/>
  <c r="AI125" i="13"/>
  <c r="AF125" i="13"/>
  <c r="AE125" i="13"/>
  <c r="AD125" i="13"/>
  <c r="AC125" i="13"/>
  <c r="Y125" i="13"/>
  <c r="X125" i="13"/>
  <c r="W125" i="13"/>
  <c r="R125" i="13"/>
  <c r="Q125" i="13"/>
  <c r="I125" i="13"/>
  <c r="CR124" i="13"/>
  <c r="CQ124" i="13"/>
  <c r="CP124" i="13"/>
  <c r="CO124" i="13"/>
  <c r="CN124" i="13"/>
  <c r="CM124" i="13"/>
  <c r="CL124" i="13"/>
  <c r="CK124" i="13"/>
  <c r="CJ124" i="13"/>
  <c r="CI124" i="13"/>
  <c r="CH124" i="13"/>
  <c r="CE124" i="13"/>
  <c r="CD124" i="13"/>
  <c r="CC124" i="13"/>
  <c r="CB124" i="13"/>
  <c r="CA124" i="13"/>
  <c r="BZ124" i="13"/>
  <c r="BY124" i="13"/>
  <c r="BX124" i="13"/>
  <c r="BW124" i="13"/>
  <c r="BV124" i="13"/>
  <c r="BS124" i="13"/>
  <c r="BR124" i="13"/>
  <c r="BQ124" i="13"/>
  <c r="BP124" i="13"/>
  <c r="BO124" i="13"/>
  <c r="BN124" i="13"/>
  <c r="BM124" i="13"/>
  <c r="BL124" i="13"/>
  <c r="BK124" i="13"/>
  <c r="BH124" i="13"/>
  <c r="BG124" i="13"/>
  <c r="BF124" i="13"/>
  <c r="BE124" i="13"/>
  <c r="BD124" i="13"/>
  <c r="BC124" i="13"/>
  <c r="BB124" i="13"/>
  <c r="BA124" i="13"/>
  <c r="AY124" i="13"/>
  <c r="AX124" i="13"/>
  <c r="AW124" i="13"/>
  <c r="AV124" i="13"/>
  <c r="AU124" i="13"/>
  <c r="AS124" i="13"/>
  <c r="AR124" i="13"/>
  <c r="AQ124" i="13"/>
  <c r="AP124" i="13"/>
  <c r="AO124" i="13"/>
  <c r="AM124" i="13"/>
  <c r="AL124" i="13"/>
  <c r="AK124" i="13"/>
  <c r="AJ124" i="13"/>
  <c r="AI124" i="13"/>
  <c r="AF124" i="13"/>
  <c r="AE124" i="13"/>
  <c r="AD124" i="13"/>
  <c r="AC124" i="13"/>
  <c r="Y124" i="13"/>
  <c r="X124" i="13"/>
  <c r="W124" i="13"/>
  <c r="R124" i="13"/>
  <c r="Q124" i="13"/>
  <c r="I124" i="13"/>
  <c r="CR123" i="13"/>
  <c r="CQ123" i="13"/>
  <c r="CP123" i="13"/>
  <c r="CO123" i="13"/>
  <c r="CN123" i="13"/>
  <c r="CM123" i="13"/>
  <c r="CL123" i="13"/>
  <c r="CK123" i="13"/>
  <c r="CJ123" i="13"/>
  <c r="CI123" i="13"/>
  <c r="CS123" i="13"/>
  <c r="CH123" i="13"/>
  <c r="CE123" i="13"/>
  <c r="CD123" i="13"/>
  <c r="CC123" i="13"/>
  <c r="CB123" i="13"/>
  <c r="CA123" i="13"/>
  <c r="BZ123" i="13"/>
  <c r="BY123" i="13"/>
  <c r="BX123" i="13"/>
  <c r="BW123" i="13"/>
  <c r="BV123" i="13"/>
  <c r="BS123" i="13"/>
  <c r="BR123" i="13"/>
  <c r="BQ123" i="13"/>
  <c r="BP123" i="13"/>
  <c r="BO123" i="13"/>
  <c r="BN123" i="13"/>
  <c r="BM123" i="13"/>
  <c r="BL123" i="13"/>
  <c r="BK123" i="13"/>
  <c r="BT123" i="13" s="1"/>
  <c r="BH123" i="13"/>
  <c r="BG123" i="13"/>
  <c r="BF123" i="13"/>
  <c r="BE123" i="13"/>
  <c r="BD123" i="13"/>
  <c r="BC123" i="13"/>
  <c r="BB123" i="13"/>
  <c r="BA123" i="13"/>
  <c r="AY123" i="13"/>
  <c r="AX123" i="13"/>
  <c r="AW123" i="13"/>
  <c r="AV123" i="13"/>
  <c r="AU123" i="13"/>
  <c r="AS123" i="13"/>
  <c r="AR123" i="13"/>
  <c r="AQ123" i="13"/>
  <c r="AP123" i="13"/>
  <c r="AO123" i="13"/>
  <c r="AM123" i="13"/>
  <c r="AL123" i="13"/>
  <c r="AK123" i="13"/>
  <c r="AJ123" i="13"/>
  <c r="AI123" i="13"/>
  <c r="AF123" i="13"/>
  <c r="AE123" i="13"/>
  <c r="AD123" i="13"/>
  <c r="AC123" i="13"/>
  <c r="Y123" i="13"/>
  <c r="X123" i="13"/>
  <c r="W123" i="13"/>
  <c r="R123" i="13"/>
  <c r="Q123" i="13"/>
  <c r="I123" i="13"/>
  <c r="CR122" i="13"/>
  <c r="CQ122" i="13"/>
  <c r="CP122" i="13"/>
  <c r="CO122" i="13"/>
  <c r="CN122" i="13"/>
  <c r="CM122" i="13"/>
  <c r="CL122" i="13"/>
  <c r="CK122" i="13"/>
  <c r="CJ122" i="13"/>
  <c r="CI122" i="13"/>
  <c r="CS122" i="13" s="1"/>
  <c r="CH122" i="13"/>
  <c r="CE122" i="13"/>
  <c r="CD122" i="13"/>
  <c r="CC122" i="13"/>
  <c r="CB122" i="13"/>
  <c r="CA122" i="13"/>
  <c r="BZ122" i="13"/>
  <c r="BY122" i="13"/>
  <c r="BX122" i="13"/>
  <c r="BW122" i="13"/>
  <c r="CF122" i="13" s="1"/>
  <c r="BV122" i="13"/>
  <c r="BS122" i="13"/>
  <c r="BR122" i="13"/>
  <c r="BQ122" i="13"/>
  <c r="BP122" i="13"/>
  <c r="BO122" i="13"/>
  <c r="BN122" i="13"/>
  <c r="BT122" i="13" s="1"/>
  <c r="BM122" i="13"/>
  <c r="BL122" i="13"/>
  <c r="BK122" i="13"/>
  <c r="BH122" i="13"/>
  <c r="BG122" i="13"/>
  <c r="BF122" i="13"/>
  <c r="BE122" i="13"/>
  <c r="BD122" i="13"/>
  <c r="BC122" i="13"/>
  <c r="BB122" i="13"/>
  <c r="BA122" i="13"/>
  <c r="AY122" i="13"/>
  <c r="AX122" i="13"/>
  <c r="AW122" i="13"/>
  <c r="AV122" i="13"/>
  <c r="AU122" i="13"/>
  <c r="AS122" i="13"/>
  <c r="AR122" i="13"/>
  <c r="AQ122" i="13"/>
  <c r="AP122" i="13"/>
  <c r="AO122" i="13"/>
  <c r="AM122" i="13"/>
  <c r="AL122" i="13"/>
  <c r="AK122" i="13"/>
  <c r="AJ122" i="13"/>
  <c r="AI122" i="13"/>
  <c r="AF122" i="13"/>
  <c r="AE122" i="13"/>
  <c r="AD122" i="13"/>
  <c r="AC122" i="13"/>
  <c r="Y122" i="13"/>
  <c r="X122" i="13"/>
  <c r="W122" i="13"/>
  <c r="R122" i="13"/>
  <c r="Q122" i="13"/>
  <c r="I122" i="13"/>
  <c r="CR121" i="13"/>
  <c r="CQ121" i="13"/>
  <c r="CP121" i="13"/>
  <c r="CO121" i="13"/>
  <c r="CN121" i="13"/>
  <c r="CM121" i="13"/>
  <c r="CL121" i="13"/>
  <c r="CK121" i="13"/>
  <c r="CJ121" i="13"/>
  <c r="CI121" i="13"/>
  <c r="CH121" i="13"/>
  <c r="CE121" i="13"/>
  <c r="CD121" i="13"/>
  <c r="CC121" i="13"/>
  <c r="CB121" i="13"/>
  <c r="CA121" i="13"/>
  <c r="BZ121" i="13"/>
  <c r="BY121" i="13"/>
  <c r="BX121" i="13"/>
  <c r="BW121" i="13"/>
  <c r="BV121" i="13"/>
  <c r="BS121" i="13"/>
  <c r="BR121" i="13"/>
  <c r="BQ121" i="13"/>
  <c r="BP121" i="13"/>
  <c r="BO121" i="13"/>
  <c r="BN121" i="13"/>
  <c r="BM121" i="13"/>
  <c r="BL121" i="13"/>
  <c r="BK121" i="13"/>
  <c r="BT121" i="13"/>
  <c r="BH121" i="13"/>
  <c r="BG121" i="13"/>
  <c r="BF121" i="13"/>
  <c r="BE121" i="13"/>
  <c r="BD121" i="13"/>
  <c r="BC121" i="13"/>
  <c r="BB121" i="13"/>
  <c r="BA121" i="13"/>
  <c r="AY121" i="13"/>
  <c r="AX121" i="13"/>
  <c r="AW121" i="13"/>
  <c r="AV121" i="13"/>
  <c r="AU121" i="13"/>
  <c r="AS121" i="13"/>
  <c r="AR121" i="13"/>
  <c r="AQ121" i="13"/>
  <c r="AP121" i="13"/>
  <c r="AO121" i="13"/>
  <c r="AM121" i="13"/>
  <c r="AL121" i="13"/>
  <c r="AK121" i="13"/>
  <c r="AJ121" i="13"/>
  <c r="AI121" i="13"/>
  <c r="AF121" i="13"/>
  <c r="AE121" i="13"/>
  <c r="AD121" i="13"/>
  <c r="AC121" i="13"/>
  <c r="Y121" i="13"/>
  <c r="X121" i="13"/>
  <c r="W121" i="13"/>
  <c r="R121" i="13"/>
  <c r="Q121" i="13"/>
  <c r="I121" i="13"/>
  <c r="CR120" i="13"/>
  <c r="CQ120" i="13"/>
  <c r="CP120" i="13"/>
  <c r="CO120" i="13"/>
  <c r="CN120" i="13"/>
  <c r="CM120" i="13"/>
  <c r="CL120" i="13"/>
  <c r="CK120" i="13"/>
  <c r="CJ120" i="13"/>
  <c r="CI120" i="13"/>
  <c r="CH120" i="13"/>
  <c r="CE120" i="13"/>
  <c r="CD120" i="13"/>
  <c r="CC120" i="13"/>
  <c r="CB120" i="13"/>
  <c r="CA120" i="13"/>
  <c r="BZ120" i="13"/>
  <c r="BY120" i="13"/>
  <c r="BX120" i="13"/>
  <c r="BW120" i="13"/>
  <c r="BV120" i="13"/>
  <c r="BS120" i="13"/>
  <c r="BR120" i="13"/>
  <c r="BQ120" i="13"/>
  <c r="BP120" i="13"/>
  <c r="BO120" i="13"/>
  <c r="BN120" i="13"/>
  <c r="BM120" i="13"/>
  <c r="BL120" i="13"/>
  <c r="BK120" i="13"/>
  <c r="BH120" i="13"/>
  <c r="BG120" i="13"/>
  <c r="BF120" i="13"/>
  <c r="BE120" i="13"/>
  <c r="BD120" i="13"/>
  <c r="BC120" i="13"/>
  <c r="BB120" i="13"/>
  <c r="BA120" i="13"/>
  <c r="AY120" i="13"/>
  <c r="AX120" i="13"/>
  <c r="AW120" i="13"/>
  <c r="AV120" i="13"/>
  <c r="AU120" i="13"/>
  <c r="AS120" i="13"/>
  <c r="AR120" i="13"/>
  <c r="AQ120" i="13"/>
  <c r="AP120" i="13"/>
  <c r="AO120" i="13"/>
  <c r="AM120" i="13"/>
  <c r="AL120" i="13"/>
  <c r="AK120" i="13"/>
  <c r="AJ120" i="13"/>
  <c r="AI120" i="13"/>
  <c r="AF120" i="13"/>
  <c r="AE120" i="13"/>
  <c r="AD120" i="13"/>
  <c r="AC120" i="13"/>
  <c r="Y120" i="13"/>
  <c r="X120" i="13"/>
  <c r="W120" i="13"/>
  <c r="R120" i="13"/>
  <c r="Q120" i="13"/>
  <c r="I120" i="13"/>
  <c r="CR119" i="13"/>
  <c r="CQ119" i="13"/>
  <c r="CP119" i="13"/>
  <c r="CO119" i="13"/>
  <c r="CN119" i="13"/>
  <c r="CM119" i="13"/>
  <c r="CL119" i="13"/>
  <c r="CK119" i="13"/>
  <c r="CJ119" i="13"/>
  <c r="CS119" i="13" s="1"/>
  <c r="CI119" i="13"/>
  <c r="CH119" i="13"/>
  <c r="CE119" i="13"/>
  <c r="CD119" i="13"/>
  <c r="CC119" i="13"/>
  <c r="CB119" i="13"/>
  <c r="CA119" i="13"/>
  <c r="BZ119" i="13"/>
  <c r="BY119" i="13"/>
  <c r="BX119" i="13"/>
  <c r="BW119" i="13"/>
  <c r="BV119" i="13"/>
  <c r="BS119" i="13"/>
  <c r="BR119" i="13"/>
  <c r="BQ119" i="13"/>
  <c r="BP119" i="13"/>
  <c r="BO119" i="13"/>
  <c r="BN119" i="13"/>
  <c r="BM119" i="13"/>
  <c r="BL119" i="13"/>
  <c r="BK119" i="13"/>
  <c r="BH119" i="13"/>
  <c r="BG119" i="13"/>
  <c r="BF119" i="13"/>
  <c r="BE119" i="13"/>
  <c r="BD119" i="13"/>
  <c r="BC119" i="13"/>
  <c r="BB119" i="13"/>
  <c r="BA119" i="13"/>
  <c r="AY119" i="13"/>
  <c r="AX119" i="13"/>
  <c r="AW119" i="13"/>
  <c r="AV119" i="13"/>
  <c r="AU119" i="13"/>
  <c r="AS119" i="13"/>
  <c r="AR119" i="13"/>
  <c r="AQ119" i="13"/>
  <c r="AP119" i="13"/>
  <c r="AO119" i="13"/>
  <c r="AM119" i="13"/>
  <c r="AL119" i="13"/>
  <c r="AK119" i="13"/>
  <c r="AJ119" i="13"/>
  <c r="AI119" i="13"/>
  <c r="AF119" i="13"/>
  <c r="AE119" i="13"/>
  <c r="AD119" i="13"/>
  <c r="AC119" i="13"/>
  <c r="Y119" i="13"/>
  <c r="X119" i="13"/>
  <c r="W119" i="13"/>
  <c r="R119" i="13"/>
  <c r="Q119" i="13"/>
  <c r="I119" i="13"/>
  <c r="CR118" i="13"/>
  <c r="CQ118" i="13"/>
  <c r="CP118" i="13"/>
  <c r="CO118" i="13"/>
  <c r="CN118" i="13"/>
  <c r="CM118" i="13"/>
  <c r="CL118" i="13"/>
  <c r="CK118" i="13"/>
  <c r="CJ118" i="13"/>
  <c r="CI118" i="13"/>
  <c r="CH118" i="13"/>
  <c r="CE118" i="13"/>
  <c r="CD118" i="13"/>
  <c r="CC118" i="13"/>
  <c r="CB118" i="13"/>
  <c r="CA118" i="13"/>
  <c r="BZ118" i="13"/>
  <c r="BY118" i="13"/>
  <c r="BX118" i="13"/>
  <c r="BW118" i="13"/>
  <c r="CF118" i="13" s="1"/>
  <c r="BV118" i="13"/>
  <c r="BS118" i="13"/>
  <c r="BR118" i="13"/>
  <c r="BQ118" i="13"/>
  <c r="BP118" i="13"/>
  <c r="BO118" i="13"/>
  <c r="BN118" i="13"/>
  <c r="BM118" i="13"/>
  <c r="BL118" i="13"/>
  <c r="BK118" i="13"/>
  <c r="BH118" i="13"/>
  <c r="BG118" i="13"/>
  <c r="BF118" i="13"/>
  <c r="BE118" i="13"/>
  <c r="BD118" i="13"/>
  <c r="BC118" i="13"/>
  <c r="BB118" i="13"/>
  <c r="BA118" i="13"/>
  <c r="AY118" i="13"/>
  <c r="AX118" i="13"/>
  <c r="AW118" i="13"/>
  <c r="AV118" i="13"/>
  <c r="AU118" i="13"/>
  <c r="AS118" i="13"/>
  <c r="AR118" i="13"/>
  <c r="AQ118" i="13"/>
  <c r="AP118" i="13"/>
  <c r="AO118" i="13"/>
  <c r="AM118" i="13"/>
  <c r="AL118" i="13"/>
  <c r="AK118" i="13"/>
  <c r="AJ118" i="13"/>
  <c r="AI118" i="13"/>
  <c r="AF118" i="13"/>
  <c r="AE118" i="13"/>
  <c r="AD118" i="13"/>
  <c r="AC118" i="13"/>
  <c r="Y118" i="13"/>
  <c r="X118" i="13"/>
  <c r="W118" i="13"/>
  <c r="R118" i="13"/>
  <c r="Q118" i="13"/>
  <c r="I118" i="13"/>
  <c r="CR117" i="13"/>
  <c r="CQ117" i="13"/>
  <c r="CP117" i="13"/>
  <c r="CO117" i="13"/>
  <c r="CN117" i="13"/>
  <c r="CM117" i="13"/>
  <c r="CL117" i="13"/>
  <c r="CK117" i="13"/>
  <c r="CJ117" i="13"/>
  <c r="CI117" i="13"/>
  <c r="CH117" i="13"/>
  <c r="CS117" i="13" s="1"/>
  <c r="CE117" i="13"/>
  <c r="CD117" i="13"/>
  <c r="CC117" i="13"/>
  <c r="CB117" i="13"/>
  <c r="CA117" i="13"/>
  <c r="BZ117" i="13"/>
  <c r="BY117" i="13"/>
  <c r="BX117" i="13"/>
  <c r="BW117" i="13"/>
  <c r="BV117" i="13"/>
  <c r="CF117" i="13" s="1"/>
  <c r="BS117" i="13"/>
  <c r="BR117" i="13"/>
  <c r="BQ117" i="13"/>
  <c r="BP117" i="13"/>
  <c r="BO117" i="13"/>
  <c r="BN117" i="13"/>
  <c r="BM117" i="13"/>
  <c r="BL117" i="13"/>
  <c r="BT117" i="13" s="1"/>
  <c r="BK117" i="13"/>
  <c r="BH117" i="13"/>
  <c r="BG117" i="13"/>
  <c r="BF117" i="13"/>
  <c r="BE117" i="13"/>
  <c r="BD117" i="13"/>
  <c r="BC117" i="13"/>
  <c r="BB117" i="13"/>
  <c r="BA117" i="13"/>
  <c r="AY117" i="13"/>
  <c r="AX117" i="13"/>
  <c r="AW117" i="13"/>
  <c r="AV117" i="13"/>
  <c r="AU117" i="13"/>
  <c r="AS117" i="13"/>
  <c r="AR117" i="13"/>
  <c r="AQ117" i="13"/>
  <c r="AP117" i="13"/>
  <c r="AO117" i="13"/>
  <c r="AM117" i="13"/>
  <c r="AL117" i="13"/>
  <c r="AK117" i="13"/>
  <c r="AJ117" i="13"/>
  <c r="AI117" i="13"/>
  <c r="AF117" i="13"/>
  <c r="AE117" i="13"/>
  <c r="AD117" i="13"/>
  <c r="AC117" i="13"/>
  <c r="Y117" i="13"/>
  <c r="X117" i="13"/>
  <c r="W117" i="13"/>
  <c r="R117" i="13"/>
  <c r="Q117" i="13"/>
  <c r="I117" i="13"/>
  <c r="CR116" i="13"/>
  <c r="CQ116" i="13"/>
  <c r="CP116" i="13"/>
  <c r="CO116" i="13"/>
  <c r="CN116" i="13"/>
  <c r="CM116" i="13"/>
  <c r="CL116" i="13"/>
  <c r="CK116" i="13"/>
  <c r="CJ116" i="13"/>
  <c r="CI116" i="13"/>
  <c r="CH116" i="13"/>
  <c r="CE116" i="13"/>
  <c r="CD116" i="13"/>
  <c r="CC116" i="13"/>
  <c r="CB116" i="13"/>
  <c r="CA116" i="13"/>
  <c r="BZ116" i="13"/>
  <c r="BY116" i="13"/>
  <c r="BX116" i="13"/>
  <c r="BW116" i="13"/>
  <c r="BV116" i="13"/>
  <c r="CF116" i="13" s="1"/>
  <c r="BS116" i="13"/>
  <c r="BR116" i="13"/>
  <c r="BQ116" i="13"/>
  <c r="BP116" i="13"/>
  <c r="BO116" i="13"/>
  <c r="BN116" i="13"/>
  <c r="BM116" i="13"/>
  <c r="BL116" i="13"/>
  <c r="BK116" i="13"/>
  <c r="BH116" i="13"/>
  <c r="BG116" i="13"/>
  <c r="BF116" i="13"/>
  <c r="BE116" i="13"/>
  <c r="BD116" i="13"/>
  <c r="BC116" i="13"/>
  <c r="BB116" i="13"/>
  <c r="BA116" i="13"/>
  <c r="AY116" i="13"/>
  <c r="AX116" i="13"/>
  <c r="AW116" i="13"/>
  <c r="AV116" i="13"/>
  <c r="AU116" i="13"/>
  <c r="AS116" i="13"/>
  <c r="AR116" i="13"/>
  <c r="AQ116" i="13"/>
  <c r="AP116" i="13"/>
  <c r="AO116" i="13"/>
  <c r="AM116" i="13"/>
  <c r="AL116" i="13"/>
  <c r="AK116" i="13"/>
  <c r="AJ116" i="13"/>
  <c r="AI116" i="13"/>
  <c r="AF116" i="13"/>
  <c r="AE116" i="13"/>
  <c r="AD116" i="13"/>
  <c r="AC116" i="13"/>
  <c r="Y116" i="13"/>
  <c r="X116" i="13"/>
  <c r="W116" i="13"/>
  <c r="R116" i="13"/>
  <c r="Q116" i="13"/>
  <c r="I116" i="13"/>
  <c r="CR115" i="13"/>
  <c r="CQ115" i="13"/>
  <c r="CP115" i="13"/>
  <c r="CO115" i="13"/>
  <c r="CN115" i="13"/>
  <c r="CM115" i="13"/>
  <c r="CL115" i="13"/>
  <c r="CK115" i="13"/>
  <c r="CJ115" i="13"/>
  <c r="CS115" i="13" s="1"/>
  <c r="CI115" i="13"/>
  <c r="CH115" i="13"/>
  <c r="CE115" i="13"/>
  <c r="CD115" i="13"/>
  <c r="CC115" i="13"/>
  <c r="CB115" i="13"/>
  <c r="CA115" i="13"/>
  <c r="BZ115" i="13"/>
  <c r="BY115" i="13"/>
  <c r="BX115" i="13"/>
  <c r="BW115" i="13"/>
  <c r="BV115" i="13"/>
  <c r="BS115" i="13"/>
  <c r="BR115" i="13"/>
  <c r="BQ115" i="13"/>
  <c r="BP115" i="13"/>
  <c r="BO115" i="13"/>
  <c r="BN115" i="13"/>
  <c r="BM115" i="13"/>
  <c r="BL115" i="13"/>
  <c r="BK115" i="13"/>
  <c r="BH115" i="13"/>
  <c r="BG115" i="13"/>
  <c r="BF115" i="13"/>
  <c r="BE115" i="13"/>
  <c r="BD115" i="13"/>
  <c r="BC115" i="13"/>
  <c r="BB115" i="13"/>
  <c r="BA115" i="13"/>
  <c r="AY115" i="13"/>
  <c r="AX115" i="13"/>
  <c r="AW115" i="13"/>
  <c r="AV115" i="13"/>
  <c r="AU115" i="13"/>
  <c r="AS115" i="13"/>
  <c r="AR115" i="13"/>
  <c r="AQ115" i="13"/>
  <c r="AP115" i="13"/>
  <c r="AO115" i="13"/>
  <c r="AM115" i="13"/>
  <c r="AL115" i="13"/>
  <c r="AK115" i="13"/>
  <c r="AJ115" i="13"/>
  <c r="AI115" i="13"/>
  <c r="AF115" i="13"/>
  <c r="AE115" i="13"/>
  <c r="AD115" i="13"/>
  <c r="AC115" i="13"/>
  <c r="Y115" i="13"/>
  <c r="X115" i="13"/>
  <c r="W115" i="13"/>
  <c r="R115" i="13"/>
  <c r="Q115" i="13"/>
  <c r="I115" i="13"/>
  <c r="CR114" i="13"/>
  <c r="CQ114" i="13"/>
  <c r="CP114" i="13"/>
  <c r="CO114" i="13"/>
  <c r="CN114" i="13"/>
  <c r="CM114" i="13"/>
  <c r="CL114" i="13"/>
  <c r="CK114" i="13"/>
  <c r="CJ114" i="13"/>
  <c r="CI114" i="13"/>
  <c r="CS114" i="13" s="1"/>
  <c r="CH114" i="13"/>
  <c r="CE114" i="13"/>
  <c r="CD114" i="13"/>
  <c r="CC114" i="13"/>
  <c r="CB114" i="13"/>
  <c r="CA114" i="13"/>
  <c r="BZ114" i="13"/>
  <c r="BY114" i="13"/>
  <c r="CF114" i="13" s="1"/>
  <c r="BX114" i="13"/>
  <c r="BW114" i="13"/>
  <c r="BV114" i="13"/>
  <c r="BS114" i="13"/>
  <c r="BR114" i="13"/>
  <c r="BQ114" i="13"/>
  <c r="BP114" i="13"/>
  <c r="BO114" i="13"/>
  <c r="BN114" i="13"/>
  <c r="BM114" i="13"/>
  <c r="BL114" i="13"/>
  <c r="BK114" i="13"/>
  <c r="BH114" i="13"/>
  <c r="BG114" i="13"/>
  <c r="BF114" i="13"/>
  <c r="BE114" i="13"/>
  <c r="BD114" i="13"/>
  <c r="BC114" i="13"/>
  <c r="BB114" i="13"/>
  <c r="BA114" i="13"/>
  <c r="AY114" i="13"/>
  <c r="AX114" i="13"/>
  <c r="AW114" i="13"/>
  <c r="AV114" i="13"/>
  <c r="AU114" i="13"/>
  <c r="AS114" i="13"/>
  <c r="AR114" i="13"/>
  <c r="AQ114" i="13"/>
  <c r="AP114" i="13"/>
  <c r="AO114" i="13"/>
  <c r="AM114" i="13"/>
  <c r="AL114" i="13"/>
  <c r="AK114" i="13"/>
  <c r="AJ114" i="13"/>
  <c r="AI114" i="13"/>
  <c r="AF114" i="13"/>
  <c r="AE114" i="13"/>
  <c r="AD114" i="13"/>
  <c r="AC114" i="13"/>
  <c r="Y114" i="13"/>
  <c r="X114" i="13"/>
  <c r="W114" i="13"/>
  <c r="R114" i="13"/>
  <c r="Q114" i="13"/>
  <c r="I114" i="13"/>
  <c r="CR113" i="13"/>
  <c r="CQ113" i="13"/>
  <c r="CP113" i="13"/>
  <c r="CO113" i="13"/>
  <c r="CN113" i="13"/>
  <c r="CM113" i="13"/>
  <c r="CL113" i="13"/>
  <c r="CK113" i="13"/>
  <c r="CJ113" i="13"/>
  <c r="CI113" i="13"/>
  <c r="CH113" i="13"/>
  <c r="CE113" i="13"/>
  <c r="CD113" i="13"/>
  <c r="CC113" i="13"/>
  <c r="CB113" i="13"/>
  <c r="CA113" i="13"/>
  <c r="BZ113" i="13"/>
  <c r="BY113" i="13"/>
  <c r="BX113" i="13"/>
  <c r="BW113" i="13"/>
  <c r="BV113" i="13"/>
  <c r="BS113" i="13"/>
  <c r="BR113" i="13"/>
  <c r="BQ113" i="13"/>
  <c r="BP113" i="13"/>
  <c r="BO113" i="13"/>
  <c r="BN113" i="13"/>
  <c r="BM113" i="13"/>
  <c r="BL113" i="13"/>
  <c r="BT113" i="13" s="1"/>
  <c r="BK113" i="13"/>
  <c r="BH113" i="13"/>
  <c r="BG113" i="13"/>
  <c r="BF113" i="13"/>
  <c r="BE113" i="13"/>
  <c r="BD113" i="13"/>
  <c r="BC113" i="13"/>
  <c r="BB113" i="13"/>
  <c r="BA113" i="13"/>
  <c r="AY113" i="13"/>
  <c r="AX113" i="13"/>
  <c r="AW113" i="13"/>
  <c r="AV113" i="13"/>
  <c r="AU113" i="13"/>
  <c r="AS113" i="13"/>
  <c r="AR113" i="13"/>
  <c r="AQ113" i="13"/>
  <c r="AP113" i="13"/>
  <c r="AO113" i="13"/>
  <c r="AM113" i="13"/>
  <c r="AL113" i="13"/>
  <c r="AK113" i="13"/>
  <c r="AJ113" i="13"/>
  <c r="AI113" i="13"/>
  <c r="AF113" i="13"/>
  <c r="AE113" i="13"/>
  <c r="AD113" i="13"/>
  <c r="AC113" i="13"/>
  <c r="Y113" i="13"/>
  <c r="X113" i="13"/>
  <c r="W113" i="13"/>
  <c r="R113" i="13"/>
  <c r="Q113" i="13"/>
  <c r="I113" i="13"/>
  <c r="CR112" i="13"/>
  <c r="CQ112" i="13"/>
  <c r="CP112" i="13"/>
  <c r="CO112" i="13"/>
  <c r="CN112" i="13"/>
  <c r="CM112" i="13"/>
  <c r="CL112" i="13"/>
  <c r="CK112" i="13"/>
  <c r="CJ112" i="13"/>
  <c r="CI112" i="13"/>
  <c r="CH112" i="13"/>
  <c r="CE112" i="13"/>
  <c r="CD112" i="13"/>
  <c r="CC112" i="13"/>
  <c r="CB112" i="13"/>
  <c r="CA112" i="13"/>
  <c r="BZ112" i="13"/>
  <c r="BY112" i="13"/>
  <c r="BX112" i="13"/>
  <c r="BW112" i="13"/>
  <c r="BV112" i="13"/>
  <c r="CF112" i="13" s="1"/>
  <c r="BS112" i="13"/>
  <c r="BR112" i="13"/>
  <c r="BQ112" i="13"/>
  <c r="BP112" i="13"/>
  <c r="BO112" i="13"/>
  <c r="BN112" i="13"/>
  <c r="BM112" i="13"/>
  <c r="BL112" i="13"/>
  <c r="BK112" i="13"/>
  <c r="BT112" i="13" s="1"/>
  <c r="BH112" i="13"/>
  <c r="BG112" i="13"/>
  <c r="BF112" i="13"/>
  <c r="BE112" i="13"/>
  <c r="BD112" i="13"/>
  <c r="BC112" i="13"/>
  <c r="BB112" i="13"/>
  <c r="BA112" i="13"/>
  <c r="AY112" i="13"/>
  <c r="AX112" i="13"/>
  <c r="AW112" i="13"/>
  <c r="AV112" i="13"/>
  <c r="AU112" i="13"/>
  <c r="AS112" i="13"/>
  <c r="AR112" i="13"/>
  <c r="AQ112" i="13"/>
  <c r="AP112" i="13"/>
  <c r="AO112" i="13"/>
  <c r="AM112" i="13"/>
  <c r="AL112" i="13"/>
  <c r="AK112" i="13"/>
  <c r="AJ112" i="13"/>
  <c r="AI112" i="13"/>
  <c r="AF112" i="13"/>
  <c r="AE112" i="13"/>
  <c r="AD112" i="13"/>
  <c r="AC112" i="13"/>
  <c r="Y112" i="13"/>
  <c r="X112" i="13"/>
  <c r="W112" i="13"/>
  <c r="R112" i="13"/>
  <c r="Q112" i="13"/>
  <c r="I112" i="13"/>
  <c r="CR111" i="13"/>
  <c r="CQ111" i="13"/>
  <c r="CP111" i="13"/>
  <c r="CO111" i="13"/>
  <c r="CN111" i="13"/>
  <c r="CM111" i="13"/>
  <c r="CL111" i="13"/>
  <c r="CK111" i="13"/>
  <c r="CJ111" i="13"/>
  <c r="CI111" i="13"/>
  <c r="CS111" i="13"/>
  <c r="CH111" i="13"/>
  <c r="CE111" i="13"/>
  <c r="CD111" i="13"/>
  <c r="CC111" i="13"/>
  <c r="CB111" i="13"/>
  <c r="CA111" i="13"/>
  <c r="BZ111" i="13"/>
  <c r="BY111" i="13"/>
  <c r="CF111" i="13" s="1"/>
  <c r="BX111" i="13"/>
  <c r="BW111" i="13"/>
  <c r="BV111" i="13"/>
  <c r="BS111" i="13"/>
  <c r="BR111" i="13"/>
  <c r="BQ111" i="13"/>
  <c r="BP111" i="13"/>
  <c r="BO111" i="13"/>
  <c r="BN111" i="13"/>
  <c r="BM111" i="13"/>
  <c r="BL111" i="13"/>
  <c r="BK111" i="13"/>
  <c r="BT111" i="13" s="1"/>
  <c r="BH111" i="13"/>
  <c r="BG111" i="13"/>
  <c r="BF111" i="13"/>
  <c r="BE111" i="13"/>
  <c r="BD111" i="13"/>
  <c r="BC111" i="13"/>
  <c r="BB111" i="13"/>
  <c r="BA111" i="13"/>
  <c r="AY111" i="13"/>
  <c r="AX111" i="13"/>
  <c r="AW111" i="13"/>
  <c r="AV111" i="13"/>
  <c r="AU111" i="13"/>
  <c r="AS111" i="13"/>
  <c r="AR111" i="13"/>
  <c r="AQ111" i="13"/>
  <c r="AP111" i="13"/>
  <c r="AO111" i="13"/>
  <c r="AM111" i="13"/>
  <c r="AL111" i="13"/>
  <c r="AK111" i="13"/>
  <c r="AJ111" i="13"/>
  <c r="AI111" i="13"/>
  <c r="AF111" i="13"/>
  <c r="AE111" i="13"/>
  <c r="AD111" i="13"/>
  <c r="AC111" i="13"/>
  <c r="Y111" i="13"/>
  <c r="X111" i="13"/>
  <c r="W111" i="13"/>
  <c r="R111" i="13"/>
  <c r="Q111" i="13"/>
  <c r="I111" i="13"/>
  <c r="CR110" i="13"/>
  <c r="CQ110" i="13"/>
  <c r="CP110" i="13"/>
  <c r="CO110" i="13"/>
  <c r="CN110" i="13"/>
  <c r="CM110" i="13"/>
  <c r="CL110" i="13"/>
  <c r="CK110" i="13"/>
  <c r="CJ110" i="13"/>
  <c r="CI110" i="13"/>
  <c r="CH110" i="13"/>
  <c r="CE110" i="13"/>
  <c r="CD110" i="13"/>
  <c r="CC110" i="13"/>
  <c r="CB110" i="13"/>
  <c r="CA110" i="13"/>
  <c r="BZ110" i="13"/>
  <c r="BY110" i="13"/>
  <c r="BX110" i="13"/>
  <c r="BW110" i="13"/>
  <c r="BV110" i="13"/>
  <c r="CF110" i="13"/>
  <c r="BS110" i="13"/>
  <c r="BR110" i="13"/>
  <c r="BQ110" i="13"/>
  <c r="BP110" i="13"/>
  <c r="BO110" i="13"/>
  <c r="BN110" i="13"/>
  <c r="BM110" i="13"/>
  <c r="BL110" i="13"/>
  <c r="BK110" i="13"/>
  <c r="BH110" i="13"/>
  <c r="BG110" i="13"/>
  <c r="BF110" i="13"/>
  <c r="BE110" i="13"/>
  <c r="BD110" i="13"/>
  <c r="BC110" i="13"/>
  <c r="BB110" i="13"/>
  <c r="BA110" i="13"/>
  <c r="AY110" i="13"/>
  <c r="AX110" i="13"/>
  <c r="AW110" i="13"/>
  <c r="AV110" i="13"/>
  <c r="AU110" i="13"/>
  <c r="AS110" i="13"/>
  <c r="AR110" i="13"/>
  <c r="AQ110" i="13"/>
  <c r="AP110" i="13"/>
  <c r="AO110" i="13"/>
  <c r="AM110" i="13"/>
  <c r="AL110" i="13"/>
  <c r="AK110" i="13"/>
  <c r="AJ110" i="13"/>
  <c r="AI110" i="13"/>
  <c r="AF110" i="13"/>
  <c r="AE110" i="13"/>
  <c r="AD110" i="13"/>
  <c r="AC110" i="13"/>
  <c r="Y110" i="13"/>
  <c r="X110" i="13"/>
  <c r="W110" i="13"/>
  <c r="R110" i="13"/>
  <c r="Q110" i="13"/>
  <c r="I110" i="13"/>
  <c r="CR109" i="13"/>
  <c r="CQ109" i="13"/>
  <c r="CP109" i="13"/>
  <c r="CO109" i="13"/>
  <c r="CN109" i="13"/>
  <c r="CM109" i="13"/>
  <c r="CL109" i="13"/>
  <c r="CK109" i="13"/>
  <c r="CJ109" i="13"/>
  <c r="CI109" i="13"/>
  <c r="CH109" i="13"/>
  <c r="CS109" i="13" s="1"/>
  <c r="CE109" i="13"/>
  <c r="CD109" i="13"/>
  <c r="CC109" i="13"/>
  <c r="CB109" i="13"/>
  <c r="CA109" i="13"/>
  <c r="BZ109" i="13"/>
  <c r="BY109" i="13"/>
  <c r="BX109" i="13"/>
  <c r="BW109" i="13"/>
  <c r="BV109" i="13"/>
  <c r="BS109" i="13"/>
  <c r="BR109" i="13"/>
  <c r="BQ109" i="13"/>
  <c r="BP109" i="13"/>
  <c r="BO109" i="13"/>
  <c r="BN109" i="13"/>
  <c r="BM109" i="13"/>
  <c r="BL109" i="13"/>
  <c r="BK109" i="13"/>
  <c r="BT109" i="13"/>
  <c r="BH109" i="13"/>
  <c r="BG109" i="13"/>
  <c r="BF109" i="13"/>
  <c r="BE109" i="13"/>
  <c r="BD109" i="13"/>
  <c r="BC109" i="13"/>
  <c r="BB109" i="13"/>
  <c r="BA109" i="13"/>
  <c r="AY109" i="13"/>
  <c r="AX109" i="13"/>
  <c r="AW109" i="13"/>
  <c r="AV109" i="13"/>
  <c r="AU109" i="13"/>
  <c r="AS109" i="13"/>
  <c r="AR109" i="13"/>
  <c r="AQ109" i="13"/>
  <c r="AP109" i="13"/>
  <c r="AO109" i="13"/>
  <c r="AM109" i="13"/>
  <c r="AL109" i="13"/>
  <c r="AK109" i="13"/>
  <c r="AJ109" i="13"/>
  <c r="AI109" i="13"/>
  <c r="AF109" i="13"/>
  <c r="AE109" i="13"/>
  <c r="AD109" i="13"/>
  <c r="AC109" i="13"/>
  <c r="Y109" i="13"/>
  <c r="X109" i="13"/>
  <c r="W109" i="13"/>
  <c r="R109" i="13"/>
  <c r="Q109" i="13"/>
  <c r="I109" i="13"/>
  <c r="CR108" i="13"/>
  <c r="CQ108" i="13"/>
  <c r="CP108" i="13"/>
  <c r="CO108" i="13"/>
  <c r="CN108" i="13"/>
  <c r="CM108" i="13"/>
  <c r="CL108" i="13"/>
  <c r="CK108" i="13"/>
  <c r="CJ108" i="13"/>
  <c r="CI108" i="13"/>
  <c r="CH108" i="13"/>
  <c r="CE108" i="13"/>
  <c r="CD108" i="13"/>
  <c r="CC108" i="13"/>
  <c r="CB108" i="13"/>
  <c r="CA108" i="13"/>
  <c r="BZ108" i="13"/>
  <c r="BY108" i="13"/>
  <c r="BX108" i="13"/>
  <c r="BW108" i="13"/>
  <c r="BV108" i="13"/>
  <c r="BS108" i="13"/>
  <c r="BR108" i="13"/>
  <c r="BQ108" i="13"/>
  <c r="BP108" i="13"/>
  <c r="BO108" i="13"/>
  <c r="BN108" i="13"/>
  <c r="BM108" i="13"/>
  <c r="BL108" i="13"/>
  <c r="BK108" i="13"/>
  <c r="BH108" i="13"/>
  <c r="BG108" i="13"/>
  <c r="BF108" i="13"/>
  <c r="BE108" i="13"/>
  <c r="BD108" i="13"/>
  <c r="BC108" i="13"/>
  <c r="BB108" i="13"/>
  <c r="BA108" i="13"/>
  <c r="AY108" i="13"/>
  <c r="AX108" i="13"/>
  <c r="AW108" i="13"/>
  <c r="AV108" i="13"/>
  <c r="AU108" i="13"/>
  <c r="AS108" i="13"/>
  <c r="AR108" i="13"/>
  <c r="AQ108" i="13"/>
  <c r="AP108" i="13"/>
  <c r="AO108" i="13"/>
  <c r="AM108" i="13"/>
  <c r="AL108" i="13"/>
  <c r="AK108" i="13"/>
  <c r="AJ108" i="13"/>
  <c r="AI108" i="13"/>
  <c r="AF108" i="13"/>
  <c r="AE108" i="13"/>
  <c r="AD108" i="13"/>
  <c r="AC108" i="13"/>
  <c r="Y108" i="13"/>
  <c r="X108" i="13"/>
  <c r="W108" i="13"/>
  <c r="R108" i="13"/>
  <c r="Q108" i="13"/>
  <c r="I108" i="13"/>
  <c r="CR107" i="13"/>
  <c r="CQ107" i="13"/>
  <c r="CP107" i="13"/>
  <c r="CO107" i="13"/>
  <c r="CN107" i="13"/>
  <c r="CM107" i="13"/>
  <c r="CL107" i="13"/>
  <c r="CK107" i="13"/>
  <c r="CJ107" i="13"/>
  <c r="CI107" i="13"/>
  <c r="CS107" i="13"/>
  <c r="CH107" i="13"/>
  <c r="CE107" i="13"/>
  <c r="CD107" i="13"/>
  <c r="CC107" i="13"/>
  <c r="CB107" i="13"/>
  <c r="CA107" i="13"/>
  <c r="BZ107" i="13"/>
  <c r="BY107" i="13"/>
  <c r="BX107" i="13"/>
  <c r="BW107" i="13"/>
  <c r="BV107" i="13"/>
  <c r="BS107" i="13"/>
  <c r="BR107" i="13"/>
  <c r="BQ107" i="13"/>
  <c r="BP107" i="13"/>
  <c r="BO107" i="13"/>
  <c r="BN107" i="13"/>
  <c r="BM107" i="13"/>
  <c r="BL107" i="13"/>
  <c r="BK107" i="13"/>
  <c r="BT107" i="13" s="1"/>
  <c r="BH107" i="13"/>
  <c r="BG107" i="13"/>
  <c r="BF107" i="13"/>
  <c r="BE107" i="13"/>
  <c r="BD107" i="13"/>
  <c r="BC107" i="13"/>
  <c r="BB107" i="13"/>
  <c r="BA107" i="13"/>
  <c r="AY107" i="13"/>
  <c r="AX107" i="13"/>
  <c r="AW107" i="13"/>
  <c r="AV107" i="13"/>
  <c r="AU107" i="13"/>
  <c r="AS107" i="13"/>
  <c r="AR107" i="13"/>
  <c r="AQ107" i="13"/>
  <c r="AP107" i="13"/>
  <c r="AO107" i="13"/>
  <c r="AM107" i="13"/>
  <c r="AL107" i="13"/>
  <c r="AK107" i="13"/>
  <c r="AJ107" i="13"/>
  <c r="AI107" i="13"/>
  <c r="AF107" i="13"/>
  <c r="AE107" i="13"/>
  <c r="AD107" i="13"/>
  <c r="AC107" i="13"/>
  <c r="Y107" i="13"/>
  <c r="X107" i="13"/>
  <c r="W107" i="13"/>
  <c r="R107" i="13"/>
  <c r="Q107" i="13"/>
  <c r="I107" i="13"/>
  <c r="CR106" i="13"/>
  <c r="CQ106" i="13"/>
  <c r="CP106" i="13"/>
  <c r="CO106" i="13"/>
  <c r="CN106" i="13"/>
  <c r="CM106" i="13"/>
  <c r="CL106" i="13"/>
  <c r="CK106" i="13"/>
  <c r="CJ106" i="13"/>
  <c r="CI106" i="13"/>
  <c r="CH106" i="13"/>
  <c r="CE106" i="13"/>
  <c r="CD106" i="13"/>
  <c r="CC106" i="13"/>
  <c r="CB106" i="13"/>
  <c r="CA106" i="13"/>
  <c r="BZ106" i="13"/>
  <c r="BY106" i="13"/>
  <c r="BX106" i="13"/>
  <c r="BW106" i="13"/>
  <c r="CF106" i="13" s="1"/>
  <c r="BV106" i="13"/>
  <c r="BS106" i="13"/>
  <c r="BR106" i="13"/>
  <c r="BQ106" i="13"/>
  <c r="BP106" i="13"/>
  <c r="BO106" i="13"/>
  <c r="BN106" i="13"/>
  <c r="BT106" i="13" s="1"/>
  <c r="BM106" i="13"/>
  <c r="BL106" i="13"/>
  <c r="BK106" i="13"/>
  <c r="BH106" i="13"/>
  <c r="BG106" i="13"/>
  <c r="BF106" i="13"/>
  <c r="BE106" i="13"/>
  <c r="BD106" i="13"/>
  <c r="BC106" i="13"/>
  <c r="BB106" i="13"/>
  <c r="BA106" i="13"/>
  <c r="AY106" i="13"/>
  <c r="AX106" i="13"/>
  <c r="AW106" i="13"/>
  <c r="AV106" i="13"/>
  <c r="AU106" i="13"/>
  <c r="AS106" i="13"/>
  <c r="AR106" i="13"/>
  <c r="AQ106" i="13"/>
  <c r="AP106" i="13"/>
  <c r="AO106" i="13"/>
  <c r="AM106" i="13"/>
  <c r="AL106" i="13"/>
  <c r="AK106" i="13"/>
  <c r="AJ106" i="13"/>
  <c r="AI106" i="13"/>
  <c r="AF106" i="13"/>
  <c r="AE106" i="13"/>
  <c r="AD106" i="13"/>
  <c r="AC106" i="13"/>
  <c r="Y106" i="13"/>
  <c r="X106" i="13"/>
  <c r="W106" i="13"/>
  <c r="R106" i="13"/>
  <c r="Q106" i="13"/>
  <c r="I106" i="13"/>
  <c r="CR105" i="13"/>
  <c r="CQ105" i="13"/>
  <c r="CP105" i="13"/>
  <c r="CO105" i="13"/>
  <c r="CN105" i="13"/>
  <c r="CM105" i="13"/>
  <c r="CL105" i="13"/>
  <c r="CK105" i="13"/>
  <c r="CJ105" i="13"/>
  <c r="CI105" i="13"/>
  <c r="CH105" i="13"/>
  <c r="CE105" i="13"/>
  <c r="CD105" i="13"/>
  <c r="CC105" i="13"/>
  <c r="CB105" i="13"/>
  <c r="CA105" i="13"/>
  <c r="BZ105" i="13"/>
  <c r="BY105" i="13"/>
  <c r="BX105" i="13"/>
  <c r="BW105" i="13"/>
  <c r="BV105" i="13"/>
  <c r="BS105" i="13"/>
  <c r="BR105" i="13"/>
  <c r="BQ105" i="13"/>
  <c r="BP105" i="13"/>
  <c r="BO105" i="13"/>
  <c r="BN105" i="13"/>
  <c r="BM105" i="13"/>
  <c r="BL105" i="13"/>
  <c r="BK105" i="13"/>
  <c r="BT105" i="13"/>
  <c r="BH105" i="13"/>
  <c r="BG105" i="13"/>
  <c r="BF105" i="13"/>
  <c r="BE105" i="13"/>
  <c r="BD105" i="13"/>
  <c r="BC105" i="13"/>
  <c r="BB105" i="13"/>
  <c r="BA105" i="13"/>
  <c r="AY105" i="13"/>
  <c r="AX105" i="13"/>
  <c r="AW105" i="13"/>
  <c r="AV105" i="13"/>
  <c r="AU105" i="13"/>
  <c r="AS105" i="13"/>
  <c r="AR105" i="13"/>
  <c r="AQ105" i="13"/>
  <c r="AP105" i="13"/>
  <c r="AO105" i="13"/>
  <c r="AM105" i="13"/>
  <c r="AL105" i="13"/>
  <c r="AK105" i="13"/>
  <c r="AJ105" i="13"/>
  <c r="AI105" i="13"/>
  <c r="AF105" i="13"/>
  <c r="AE105" i="13"/>
  <c r="AD105" i="13"/>
  <c r="AC105" i="13"/>
  <c r="Y105" i="13"/>
  <c r="X105" i="13"/>
  <c r="W105" i="13"/>
  <c r="R105" i="13"/>
  <c r="Q105" i="13"/>
  <c r="I105" i="13"/>
  <c r="CR104" i="13"/>
  <c r="CQ104" i="13"/>
  <c r="CP104" i="13"/>
  <c r="CO104" i="13"/>
  <c r="CN104" i="13"/>
  <c r="CM104" i="13"/>
  <c r="CL104" i="13"/>
  <c r="CK104" i="13"/>
  <c r="CJ104" i="13"/>
  <c r="CI104" i="13"/>
  <c r="CH104" i="13"/>
  <c r="CE104" i="13"/>
  <c r="CD104" i="13"/>
  <c r="CC104" i="13"/>
  <c r="CB104" i="13"/>
  <c r="CA104" i="13"/>
  <c r="BZ104" i="13"/>
  <c r="BY104" i="13"/>
  <c r="BX104" i="13"/>
  <c r="BW104" i="13"/>
  <c r="BV104" i="13"/>
  <c r="BS104" i="13"/>
  <c r="BR104" i="13"/>
  <c r="BQ104" i="13"/>
  <c r="BP104" i="13"/>
  <c r="BO104" i="13"/>
  <c r="BN104" i="13"/>
  <c r="BM104" i="13"/>
  <c r="BL104" i="13"/>
  <c r="BK104" i="13"/>
  <c r="BT104" i="13" s="1"/>
  <c r="BH104" i="13"/>
  <c r="BG104" i="13"/>
  <c r="BF104" i="13"/>
  <c r="BE104" i="13"/>
  <c r="BD104" i="13"/>
  <c r="BC104" i="13"/>
  <c r="BB104" i="13"/>
  <c r="BA104" i="13"/>
  <c r="AY104" i="13"/>
  <c r="AX104" i="13"/>
  <c r="AW104" i="13"/>
  <c r="AV104" i="13"/>
  <c r="AU104" i="13"/>
  <c r="AS104" i="13"/>
  <c r="AR104" i="13"/>
  <c r="AQ104" i="13"/>
  <c r="AP104" i="13"/>
  <c r="AO104" i="13"/>
  <c r="AM104" i="13"/>
  <c r="AL104" i="13"/>
  <c r="AK104" i="13"/>
  <c r="AJ104" i="13"/>
  <c r="AI104" i="13"/>
  <c r="AF104" i="13"/>
  <c r="AE104" i="13"/>
  <c r="AD104" i="13"/>
  <c r="AC104" i="13"/>
  <c r="Y104" i="13"/>
  <c r="X104" i="13"/>
  <c r="W104" i="13"/>
  <c r="R104" i="13"/>
  <c r="Q104" i="13"/>
  <c r="I104" i="13"/>
  <c r="CR103" i="13"/>
  <c r="CQ103" i="13"/>
  <c r="CP103" i="13"/>
  <c r="CO103" i="13"/>
  <c r="CN103" i="13"/>
  <c r="CM103" i="13"/>
  <c r="CL103" i="13"/>
  <c r="CK103" i="13"/>
  <c r="CJ103" i="13"/>
  <c r="CS103" i="13" s="1"/>
  <c r="CI103" i="13"/>
  <c r="CH103" i="13"/>
  <c r="CE103" i="13"/>
  <c r="CD103" i="13"/>
  <c r="CC103" i="13"/>
  <c r="CB103" i="13"/>
  <c r="CA103" i="13"/>
  <c r="BZ103" i="13"/>
  <c r="BY103" i="13"/>
  <c r="BX103" i="13"/>
  <c r="BW103" i="13"/>
  <c r="BV103" i="13"/>
  <c r="BS103" i="13"/>
  <c r="BR103" i="13"/>
  <c r="BQ103" i="13"/>
  <c r="BP103" i="13"/>
  <c r="BO103" i="13"/>
  <c r="BN103" i="13"/>
  <c r="BM103" i="13"/>
  <c r="BL103" i="13"/>
  <c r="BK103" i="13"/>
  <c r="BH103" i="13"/>
  <c r="BG103" i="13"/>
  <c r="BF103" i="13"/>
  <c r="BE103" i="13"/>
  <c r="BD103" i="13"/>
  <c r="BC103" i="13"/>
  <c r="BB103" i="13"/>
  <c r="BA103" i="13"/>
  <c r="AY103" i="13"/>
  <c r="AX103" i="13"/>
  <c r="AW103" i="13"/>
  <c r="AV103" i="13"/>
  <c r="AU103" i="13"/>
  <c r="AS103" i="13"/>
  <c r="AR103" i="13"/>
  <c r="AQ103" i="13"/>
  <c r="AP103" i="13"/>
  <c r="AO103" i="13"/>
  <c r="AM103" i="13"/>
  <c r="AL103" i="13"/>
  <c r="AK103" i="13"/>
  <c r="AJ103" i="13"/>
  <c r="AI103" i="13"/>
  <c r="AF103" i="13"/>
  <c r="AE103" i="13"/>
  <c r="AD103" i="13"/>
  <c r="AC103" i="13"/>
  <c r="Y103" i="13"/>
  <c r="X103" i="13"/>
  <c r="W103" i="13"/>
  <c r="R103" i="13"/>
  <c r="Q103" i="13"/>
  <c r="I103" i="13"/>
  <c r="CR102" i="13"/>
  <c r="CQ102" i="13"/>
  <c r="CP102" i="13"/>
  <c r="CO102" i="13"/>
  <c r="CN102" i="13"/>
  <c r="CM102" i="13"/>
  <c r="CL102" i="13"/>
  <c r="CK102" i="13"/>
  <c r="CJ102" i="13"/>
  <c r="CI102" i="13"/>
  <c r="CH102" i="13"/>
  <c r="CE102" i="13"/>
  <c r="CD102" i="13"/>
  <c r="CC102" i="13"/>
  <c r="CB102" i="13"/>
  <c r="CA102" i="13"/>
  <c r="BZ102" i="13"/>
  <c r="BY102" i="13"/>
  <c r="BX102" i="13"/>
  <c r="BW102" i="13"/>
  <c r="CF102" i="13" s="1"/>
  <c r="BV102" i="13"/>
  <c r="BS102" i="13"/>
  <c r="BR102" i="13"/>
  <c r="BQ102" i="13"/>
  <c r="BP102" i="13"/>
  <c r="BO102" i="13"/>
  <c r="BN102" i="13"/>
  <c r="BM102" i="13"/>
  <c r="BL102" i="13"/>
  <c r="BK102" i="13"/>
  <c r="BH102" i="13"/>
  <c r="BG102" i="13"/>
  <c r="BF102" i="13"/>
  <c r="BE102" i="13"/>
  <c r="BD102" i="13"/>
  <c r="BC102" i="13"/>
  <c r="BB102" i="13"/>
  <c r="BA102" i="13"/>
  <c r="AY102" i="13"/>
  <c r="AX102" i="13"/>
  <c r="AW102" i="13"/>
  <c r="AV102" i="13"/>
  <c r="AU102" i="13"/>
  <c r="AS102" i="13"/>
  <c r="AR102" i="13"/>
  <c r="AQ102" i="13"/>
  <c r="AP102" i="13"/>
  <c r="AO102" i="13"/>
  <c r="AM102" i="13"/>
  <c r="AL102" i="13"/>
  <c r="AK102" i="13"/>
  <c r="AJ102" i="13"/>
  <c r="AI102" i="13"/>
  <c r="AF102" i="13"/>
  <c r="AE102" i="13"/>
  <c r="AD102" i="13"/>
  <c r="AC102" i="13"/>
  <c r="Y102" i="13"/>
  <c r="X102" i="13"/>
  <c r="W102" i="13"/>
  <c r="R102" i="13"/>
  <c r="Q102" i="13"/>
  <c r="I102" i="13"/>
  <c r="CR101" i="13"/>
  <c r="CQ101" i="13"/>
  <c r="CP101" i="13"/>
  <c r="CO101" i="13"/>
  <c r="CN101" i="13"/>
  <c r="CM101" i="13"/>
  <c r="CL101" i="13"/>
  <c r="CK101" i="13"/>
  <c r="CJ101" i="13"/>
  <c r="CI101" i="13"/>
  <c r="CH101" i="13"/>
  <c r="CS101" i="13" s="1"/>
  <c r="CE101" i="13"/>
  <c r="CD101" i="13"/>
  <c r="CC101" i="13"/>
  <c r="CB101" i="13"/>
  <c r="CA101" i="13"/>
  <c r="BZ101" i="13"/>
  <c r="BY101" i="13"/>
  <c r="BX101" i="13"/>
  <c r="BW101" i="13"/>
  <c r="BV101" i="13"/>
  <c r="CF101" i="13" s="1"/>
  <c r="BS101" i="13"/>
  <c r="BR101" i="13"/>
  <c r="BQ101" i="13"/>
  <c r="BP101" i="13"/>
  <c r="BO101" i="13"/>
  <c r="BN101" i="13"/>
  <c r="BM101" i="13"/>
  <c r="BL101" i="13"/>
  <c r="BT101" i="13" s="1"/>
  <c r="BK101" i="13"/>
  <c r="BH101" i="13"/>
  <c r="BG101" i="13"/>
  <c r="BF101" i="13"/>
  <c r="BE101" i="13"/>
  <c r="BD101" i="13"/>
  <c r="BC101" i="13"/>
  <c r="BB101" i="13"/>
  <c r="BA101" i="13"/>
  <c r="AY101" i="13"/>
  <c r="AX101" i="13"/>
  <c r="AW101" i="13"/>
  <c r="AV101" i="13"/>
  <c r="AU101" i="13"/>
  <c r="AS101" i="13"/>
  <c r="AR101" i="13"/>
  <c r="AQ101" i="13"/>
  <c r="AP101" i="13"/>
  <c r="AO101" i="13"/>
  <c r="AM101" i="13"/>
  <c r="AL101" i="13"/>
  <c r="AK101" i="13"/>
  <c r="AJ101" i="13"/>
  <c r="AI101" i="13"/>
  <c r="AF101" i="13"/>
  <c r="AE101" i="13"/>
  <c r="AD101" i="13"/>
  <c r="AC101" i="13"/>
  <c r="Y101" i="13"/>
  <c r="X101" i="13"/>
  <c r="W101" i="13"/>
  <c r="R101" i="13"/>
  <c r="Q101" i="13"/>
  <c r="I101" i="13"/>
  <c r="CR100" i="13"/>
  <c r="CQ100" i="13"/>
  <c r="CP100" i="13"/>
  <c r="CO100" i="13"/>
  <c r="CN100" i="13"/>
  <c r="CM100" i="13"/>
  <c r="CL100" i="13"/>
  <c r="CK100" i="13"/>
  <c r="CJ100" i="13"/>
  <c r="CS100" i="13" s="1"/>
  <c r="CI100" i="13"/>
  <c r="CH100" i="13"/>
  <c r="CE100" i="13"/>
  <c r="CD100" i="13"/>
  <c r="CC100" i="13"/>
  <c r="CB100" i="13"/>
  <c r="CA100" i="13"/>
  <c r="BZ100" i="13"/>
  <c r="BY100" i="13"/>
  <c r="BX100" i="13"/>
  <c r="BW100" i="13"/>
  <c r="BV100" i="13"/>
  <c r="CF100" i="13" s="1"/>
  <c r="BS100" i="13"/>
  <c r="BR100" i="13"/>
  <c r="BQ100" i="13"/>
  <c r="BP100" i="13"/>
  <c r="BO100" i="13"/>
  <c r="BN100" i="13"/>
  <c r="BM100" i="13"/>
  <c r="BL100" i="13"/>
  <c r="BK100" i="13"/>
  <c r="BH100" i="13"/>
  <c r="BG100" i="13"/>
  <c r="BF100" i="13"/>
  <c r="BE100" i="13"/>
  <c r="BD100" i="13"/>
  <c r="BC100" i="13"/>
  <c r="BB100" i="13"/>
  <c r="BA100" i="13"/>
  <c r="AY100" i="13"/>
  <c r="AX100" i="13"/>
  <c r="AW100" i="13"/>
  <c r="AV100" i="13"/>
  <c r="AU100" i="13"/>
  <c r="AS100" i="13"/>
  <c r="AR100" i="13"/>
  <c r="AQ100" i="13"/>
  <c r="AP100" i="13"/>
  <c r="AO100" i="13"/>
  <c r="AM100" i="13"/>
  <c r="AL100" i="13"/>
  <c r="AK100" i="13"/>
  <c r="AJ100" i="13"/>
  <c r="AI100" i="13"/>
  <c r="AF100" i="13"/>
  <c r="AE100" i="13"/>
  <c r="AD100" i="13"/>
  <c r="AC100" i="13"/>
  <c r="Y100" i="13"/>
  <c r="X100" i="13"/>
  <c r="W100" i="13"/>
  <c r="R100" i="13"/>
  <c r="Q100" i="13"/>
  <c r="I100" i="13"/>
  <c r="CR99" i="13"/>
  <c r="CQ99" i="13"/>
  <c r="CP99" i="13"/>
  <c r="CO99" i="13"/>
  <c r="CN99" i="13"/>
  <c r="CM99" i="13"/>
  <c r="CL99" i="13"/>
  <c r="CK99" i="13"/>
  <c r="CJ99" i="13"/>
  <c r="CS99" i="13" s="1"/>
  <c r="CI99" i="13"/>
  <c r="CH99" i="13"/>
  <c r="CE99" i="13"/>
  <c r="CD99" i="13"/>
  <c r="CC99" i="13"/>
  <c r="CB99" i="13"/>
  <c r="CA99" i="13"/>
  <c r="BZ99" i="13"/>
  <c r="BY99" i="13"/>
  <c r="BX99" i="13"/>
  <c r="BW99" i="13"/>
  <c r="BV99" i="13"/>
  <c r="BS99" i="13"/>
  <c r="BR99" i="13"/>
  <c r="BQ99" i="13"/>
  <c r="BP99" i="13"/>
  <c r="BO99" i="13"/>
  <c r="BN99" i="13"/>
  <c r="BM99" i="13"/>
  <c r="BL99" i="13"/>
  <c r="BK99" i="13"/>
  <c r="BH99" i="13"/>
  <c r="BG99" i="13"/>
  <c r="BF99" i="13"/>
  <c r="BE99" i="13"/>
  <c r="BD99" i="13"/>
  <c r="BC99" i="13"/>
  <c r="BB99" i="13"/>
  <c r="BA99" i="13"/>
  <c r="AY99" i="13"/>
  <c r="AX99" i="13"/>
  <c r="AW99" i="13"/>
  <c r="AV99" i="13"/>
  <c r="AU99" i="13"/>
  <c r="AS99" i="13"/>
  <c r="AR99" i="13"/>
  <c r="AQ99" i="13"/>
  <c r="AP99" i="13"/>
  <c r="AO99" i="13"/>
  <c r="AM99" i="13"/>
  <c r="AL99" i="13"/>
  <c r="AK99" i="13"/>
  <c r="AJ99" i="13"/>
  <c r="AI99" i="13"/>
  <c r="AF99" i="13"/>
  <c r="AE99" i="13"/>
  <c r="AD99" i="13"/>
  <c r="AC99" i="13"/>
  <c r="Y99" i="13"/>
  <c r="X99" i="13"/>
  <c r="W99" i="13"/>
  <c r="R99" i="13"/>
  <c r="Q99" i="13"/>
  <c r="I99" i="13"/>
  <c r="CR98" i="13"/>
  <c r="CQ98" i="13"/>
  <c r="CP98" i="13"/>
  <c r="CO98" i="13"/>
  <c r="CN98" i="13"/>
  <c r="CM98" i="13"/>
  <c r="CL98" i="13"/>
  <c r="CK98" i="13"/>
  <c r="CJ98" i="13"/>
  <c r="CI98" i="13"/>
  <c r="CS98" i="13" s="1"/>
  <c r="CH98" i="13"/>
  <c r="CE98" i="13"/>
  <c r="CD98" i="13"/>
  <c r="CC98" i="13"/>
  <c r="CB98" i="13"/>
  <c r="CA98" i="13"/>
  <c r="BZ98" i="13"/>
  <c r="BY98" i="13"/>
  <c r="BX98" i="13"/>
  <c r="BW98" i="13"/>
  <c r="BV98" i="13"/>
  <c r="CF98" i="13"/>
  <c r="BS98" i="13"/>
  <c r="BR98" i="13"/>
  <c r="BQ98" i="13"/>
  <c r="BP98" i="13"/>
  <c r="BO98" i="13"/>
  <c r="BN98" i="13"/>
  <c r="BM98" i="13"/>
  <c r="BL98" i="13"/>
  <c r="BK98" i="13"/>
  <c r="BH98" i="13"/>
  <c r="BG98" i="13"/>
  <c r="BF98" i="13"/>
  <c r="BE98" i="13"/>
  <c r="BD98" i="13"/>
  <c r="BC98" i="13"/>
  <c r="BB98" i="13"/>
  <c r="BA98" i="13"/>
  <c r="AY98" i="13"/>
  <c r="AX98" i="13"/>
  <c r="AW98" i="13"/>
  <c r="AV98" i="13"/>
  <c r="AU98" i="13"/>
  <c r="AS98" i="13"/>
  <c r="AR98" i="13"/>
  <c r="AQ98" i="13"/>
  <c r="AP98" i="13"/>
  <c r="AO98" i="13"/>
  <c r="AM98" i="13"/>
  <c r="AL98" i="13"/>
  <c r="AK98" i="13"/>
  <c r="AJ98" i="13"/>
  <c r="AI98" i="13"/>
  <c r="AF98" i="13"/>
  <c r="AE98" i="13"/>
  <c r="AD98" i="13"/>
  <c r="AC98" i="13"/>
  <c r="Y98" i="13"/>
  <c r="X98" i="13"/>
  <c r="W98" i="13"/>
  <c r="R98" i="13"/>
  <c r="Q98" i="13"/>
  <c r="I98" i="13"/>
  <c r="CR97" i="13"/>
  <c r="CQ97" i="13"/>
  <c r="CP97" i="13"/>
  <c r="CO97" i="13"/>
  <c r="CN97" i="13"/>
  <c r="CM97" i="13"/>
  <c r="CL97" i="13"/>
  <c r="CK97" i="13"/>
  <c r="CJ97" i="13"/>
  <c r="CI97" i="13"/>
  <c r="CH97" i="13"/>
  <c r="CE97" i="13"/>
  <c r="CD97" i="13"/>
  <c r="CC97" i="13"/>
  <c r="CB97" i="13"/>
  <c r="CA97" i="13"/>
  <c r="BZ97" i="13"/>
  <c r="BY97" i="13"/>
  <c r="BX97" i="13"/>
  <c r="BW97" i="13"/>
  <c r="BV97" i="13"/>
  <c r="BS97" i="13"/>
  <c r="BR97" i="13"/>
  <c r="BQ97" i="13"/>
  <c r="BP97" i="13"/>
  <c r="BO97" i="13"/>
  <c r="BN97" i="13"/>
  <c r="BM97" i="13"/>
  <c r="BL97" i="13"/>
  <c r="BT97" i="13" s="1"/>
  <c r="BK97" i="13"/>
  <c r="BH97" i="13"/>
  <c r="BG97" i="13"/>
  <c r="BF97" i="13"/>
  <c r="BE97" i="13"/>
  <c r="BD97" i="13"/>
  <c r="BC97" i="13"/>
  <c r="BB97" i="13"/>
  <c r="BA97" i="13"/>
  <c r="AY97" i="13"/>
  <c r="AX97" i="13"/>
  <c r="AW97" i="13"/>
  <c r="AV97" i="13"/>
  <c r="AU97" i="13"/>
  <c r="AS97" i="13"/>
  <c r="AR97" i="13"/>
  <c r="AQ97" i="13"/>
  <c r="AP97" i="13"/>
  <c r="AO97" i="13"/>
  <c r="AM97" i="13"/>
  <c r="AL97" i="13"/>
  <c r="AK97" i="13"/>
  <c r="AJ97" i="13"/>
  <c r="AI97" i="13"/>
  <c r="AF97" i="13"/>
  <c r="AE97" i="13"/>
  <c r="AD97" i="13"/>
  <c r="AC97" i="13"/>
  <c r="Y97" i="13"/>
  <c r="X97" i="13"/>
  <c r="W97" i="13"/>
  <c r="R97" i="13"/>
  <c r="Q97" i="13"/>
  <c r="I97" i="13"/>
  <c r="CR96" i="13"/>
  <c r="CQ96" i="13"/>
  <c r="CP96" i="13"/>
  <c r="CO96" i="13"/>
  <c r="CN96" i="13"/>
  <c r="CM96" i="13"/>
  <c r="CL96" i="13"/>
  <c r="CK96" i="13"/>
  <c r="CJ96" i="13"/>
  <c r="CI96" i="13"/>
  <c r="CH96" i="13"/>
  <c r="CE96" i="13"/>
  <c r="CD96" i="13"/>
  <c r="CC96" i="13"/>
  <c r="CB96" i="13"/>
  <c r="CA96" i="13"/>
  <c r="BZ96" i="13"/>
  <c r="BY96" i="13"/>
  <c r="BX96" i="13"/>
  <c r="BW96" i="13"/>
  <c r="BV96" i="13"/>
  <c r="CF96" i="13" s="1"/>
  <c r="BS96" i="13"/>
  <c r="BR96" i="13"/>
  <c r="BQ96" i="13"/>
  <c r="BP96" i="13"/>
  <c r="BO96" i="13"/>
  <c r="BN96" i="13"/>
  <c r="BM96" i="13"/>
  <c r="BL96" i="13"/>
  <c r="BK96" i="13"/>
  <c r="BT96" i="13" s="1"/>
  <c r="BH96" i="13"/>
  <c r="BG96" i="13"/>
  <c r="BF96" i="13"/>
  <c r="BE96" i="13"/>
  <c r="BD96" i="13"/>
  <c r="BC96" i="13"/>
  <c r="BB96" i="13"/>
  <c r="BA96" i="13"/>
  <c r="AY96" i="13"/>
  <c r="AX96" i="13"/>
  <c r="AW96" i="13"/>
  <c r="AV96" i="13"/>
  <c r="AU96" i="13"/>
  <c r="AS96" i="13"/>
  <c r="AR96" i="13"/>
  <c r="AQ96" i="13"/>
  <c r="AP96" i="13"/>
  <c r="AO96" i="13"/>
  <c r="AM96" i="13"/>
  <c r="AL96" i="13"/>
  <c r="AK96" i="13"/>
  <c r="AJ96" i="13"/>
  <c r="AI96" i="13"/>
  <c r="AF96" i="13"/>
  <c r="AE96" i="13"/>
  <c r="AD96" i="13"/>
  <c r="AC96" i="13"/>
  <c r="Y96" i="13"/>
  <c r="X96" i="13"/>
  <c r="W96" i="13"/>
  <c r="R96" i="13"/>
  <c r="Q96" i="13"/>
  <c r="I96" i="13"/>
  <c r="CR95" i="13"/>
  <c r="CQ95" i="13"/>
  <c r="CP95" i="13"/>
  <c r="CO95" i="13"/>
  <c r="CN95" i="13"/>
  <c r="CM95" i="13"/>
  <c r="CL95" i="13"/>
  <c r="CK95" i="13"/>
  <c r="CJ95" i="13"/>
  <c r="CI95" i="13"/>
  <c r="CS95" i="13"/>
  <c r="CH95" i="13"/>
  <c r="CE95" i="13"/>
  <c r="CD95" i="13"/>
  <c r="CC95" i="13"/>
  <c r="CB95" i="13"/>
  <c r="CA95" i="13"/>
  <c r="BZ95" i="13"/>
  <c r="BY95" i="13"/>
  <c r="BX95" i="13"/>
  <c r="BW95" i="13"/>
  <c r="BV95" i="13"/>
  <c r="BS95" i="13"/>
  <c r="BR95" i="13"/>
  <c r="BQ95" i="13"/>
  <c r="BP95" i="13"/>
  <c r="BO95" i="13"/>
  <c r="BN95" i="13"/>
  <c r="BM95" i="13"/>
  <c r="BL95" i="13"/>
  <c r="BK95" i="13"/>
  <c r="BT95" i="13" s="1"/>
  <c r="BH95" i="13"/>
  <c r="BG95" i="13"/>
  <c r="BF95" i="13"/>
  <c r="BE95" i="13"/>
  <c r="BD95" i="13"/>
  <c r="BC95" i="13"/>
  <c r="BB95" i="13"/>
  <c r="BA95" i="13"/>
  <c r="AY95" i="13"/>
  <c r="AX95" i="13"/>
  <c r="AW95" i="13"/>
  <c r="AV95" i="13"/>
  <c r="AU95" i="13"/>
  <c r="AS95" i="13"/>
  <c r="AR95" i="13"/>
  <c r="AQ95" i="13"/>
  <c r="AP95" i="13"/>
  <c r="AO95" i="13"/>
  <c r="AM95" i="13"/>
  <c r="AL95" i="13"/>
  <c r="AK95" i="13"/>
  <c r="AJ95" i="13"/>
  <c r="AI95" i="13"/>
  <c r="AF95" i="13"/>
  <c r="AE95" i="13"/>
  <c r="AD95" i="13"/>
  <c r="AC95" i="13"/>
  <c r="Y95" i="13"/>
  <c r="X95" i="13"/>
  <c r="W95" i="13"/>
  <c r="R95" i="13"/>
  <c r="Q95" i="13"/>
  <c r="I95" i="13"/>
  <c r="CR94" i="13"/>
  <c r="CQ94" i="13"/>
  <c r="CP94" i="13"/>
  <c r="CO94" i="13"/>
  <c r="CN94" i="13"/>
  <c r="CM94" i="13"/>
  <c r="CL94" i="13"/>
  <c r="CK94" i="13"/>
  <c r="CJ94" i="13"/>
  <c r="CI94" i="13"/>
  <c r="CH94" i="13"/>
  <c r="CE94" i="13"/>
  <c r="CD94" i="13"/>
  <c r="CC94" i="13"/>
  <c r="CB94" i="13"/>
  <c r="CA94" i="13"/>
  <c r="BZ94" i="13"/>
  <c r="BY94" i="13"/>
  <c r="BX94" i="13"/>
  <c r="BW94" i="13"/>
  <c r="BV94" i="13"/>
  <c r="CF94" i="13"/>
  <c r="BS94" i="13"/>
  <c r="BR94" i="13"/>
  <c r="BQ94" i="13"/>
  <c r="BP94" i="13"/>
  <c r="BO94" i="13"/>
  <c r="BN94" i="13"/>
  <c r="BM94" i="13"/>
  <c r="BL94" i="13"/>
  <c r="BK94" i="13"/>
  <c r="BH94" i="13"/>
  <c r="BG94" i="13"/>
  <c r="BF94" i="13"/>
  <c r="BE94" i="13"/>
  <c r="BD94" i="13"/>
  <c r="BC94" i="13"/>
  <c r="BB94" i="13"/>
  <c r="BA94" i="13"/>
  <c r="AY94" i="13"/>
  <c r="AX94" i="13"/>
  <c r="AW94" i="13"/>
  <c r="AV94" i="13"/>
  <c r="AU94" i="13"/>
  <c r="AS94" i="13"/>
  <c r="AR94" i="13"/>
  <c r="AQ94" i="13"/>
  <c r="AP94" i="13"/>
  <c r="AO94" i="13"/>
  <c r="AM94" i="13"/>
  <c r="AL94" i="13"/>
  <c r="AK94" i="13"/>
  <c r="AJ94" i="13"/>
  <c r="AI94" i="13"/>
  <c r="AF94" i="13"/>
  <c r="AE94" i="13"/>
  <c r="AD94" i="13"/>
  <c r="AC94" i="13"/>
  <c r="Y94" i="13"/>
  <c r="X94" i="13"/>
  <c r="W94" i="13"/>
  <c r="R94" i="13"/>
  <c r="Q94" i="13"/>
  <c r="I94" i="13"/>
  <c r="CR93" i="13"/>
  <c r="CQ93" i="13"/>
  <c r="CP93" i="13"/>
  <c r="CO93" i="13"/>
  <c r="CN93" i="13"/>
  <c r="CM93" i="13"/>
  <c r="CL93" i="13"/>
  <c r="CK93" i="13"/>
  <c r="CJ93" i="13"/>
  <c r="CI93" i="13"/>
  <c r="CH93" i="13"/>
  <c r="CS93" i="13" s="1"/>
  <c r="CE93" i="13"/>
  <c r="CD93" i="13"/>
  <c r="CC93" i="13"/>
  <c r="CB93" i="13"/>
  <c r="CA93" i="13"/>
  <c r="BZ93" i="13"/>
  <c r="BY93" i="13"/>
  <c r="BX93" i="13"/>
  <c r="BW93" i="13"/>
  <c r="BV93" i="13"/>
  <c r="CF93" i="13" s="1"/>
  <c r="BS93" i="13"/>
  <c r="BR93" i="13"/>
  <c r="BQ93" i="13"/>
  <c r="BP93" i="13"/>
  <c r="BO93" i="13"/>
  <c r="BN93" i="13"/>
  <c r="BM93" i="13"/>
  <c r="BL93" i="13"/>
  <c r="BK93" i="13"/>
  <c r="BT93" i="13"/>
  <c r="BH93" i="13"/>
  <c r="BG93" i="13"/>
  <c r="BF93" i="13"/>
  <c r="BE93" i="13"/>
  <c r="BD93" i="13"/>
  <c r="BC93" i="13"/>
  <c r="BB93" i="13"/>
  <c r="BA93" i="13"/>
  <c r="AY93" i="13"/>
  <c r="AX93" i="13"/>
  <c r="AW93" i="13"/>
  <c r="AV93" i="13"/>
  <c r="AU93" i="13"/>
  <c r="AS93" i="13"/>
  <c r="AR93" i="13"/>
  <c r="AQ93" i="13"/>
  <c r="AP93" i="13"/>
  <c r="AO93" i="13"/>
  <c r="AM93" i="13"/>
  <c r="AL93" i="13"/>
  <c r="AK93" i="13"/>
  <c r="AJ93" i="13"/>
  <c r="AI93" i="13"/>
  <c r="AF93" i="13"/>
  <c r="AE93" i="13"/>
  <c r="AD93" i="13"/>
  <c r="AC93" i="13"/>
  <c r="Y93" i="13"/>
  <c r="X93" i="13"/>
  <c r="W93" i="13"/>
  <c r="R93" i="13"/>
  <c r="Q93" i="13"/>
  <c r="I93" i="13"/>
  <c r="CR92" i="13"/>
  <c r="CQ92" i="13"/>
  <c r="CP92" i="13"/>
  <c r="CO92" i="13"/>
  <c r="CN92" i="13"/>
  <c r="CM92" i="13"/>
  <c r="CL92" i="13"/>
  <c r="CK92" i="13"/>
  <c r="CJ92" i="13"/>
  <c r="CI92" i="13"/>
  <c r="CH92" i="13"/>
  <c r="CE92" i="13"/>
  <c r="CD92" i="13"/>
  <c r="CC92" i="13"/>
  <c r="CB92" i="13"/>
  <c r="CA92" i="13"/>
  <c r="BZ92" i="13"/>
  <c r="BY92" i="13"/>
  <c r="BX92" i="13"/>
  <c r="BW92" i="13"/>
  <c r="BV92" i="13"/>
  <c r="BS92" i="13"/>
  <c r="BR92" i="13"/>
  <c r="BQ92" i="13"/>
  <c r="BP92" i="13"/>
  <c r="BO92" i="13"/>
  <c r="BN92" i="13"/>
  <c r="BM92" i="13"/>
  <c r="BL92" i="13"/>
  <c r="BK92" i="13"/>
  <c r="BH92" i="13"/>
  <c r="BG92" i="13"/>
  <c r="BF92" i="13"/>
  <c r="BE92" i="13"/>
  <c r="BD92" i="13"/>
  <c r="BC92" i="13"/>
  <c r="BB92" i="13"/>
  <c r="BA92" i="13"/>
  <c r="AY92" i="13"/>
  <c r="AX92" i="13"/>
  <c r="AW92" i="13"/>
  <c r="AV92" i="13"/>
  <c r="AU92" i="13"/>
  <c r="AS92" i="13"/>
  <c r="AR92" i="13"/>
  <c r="AQ92" i="13"/>
  <c r="AP92" i="13"/>
  <c r="AO92" i="13"/>
  <c r="AM92" i="13"/>
  <c r="AL92" i="13"/>
  <c r="AK92" i="13"/>
  <c r="AJ92" i="13"/>
  <c r="AI92" i="13"/>
  <c r="AF92" i="13"/>
  <c r="AE92" i="13"/>
  <c r="AD92" i="13"/>
  <c r="AC92" i="13"/>
  <c r="Y92" i="13"/>
  <c r="X92" i="13"/>
  <c r="W92" i="13"/>
  <c r="R92" i="13"/>
  <c r="Q92" i="13"/>
  <c r="I92" i="13"/>
  <c r="CR91" i="13"/>
  <c r="CQ91" i="13"/>
  <c r="CP91" i="13"/>
  <c r="CO91" i="13"/>
  <c r="CN91" i="13"/>
  <c r="CM91" i="13"/>
  <c r="CL91" i="13"/>
  <c r="CK91" i="13"/>
  <c r="CJ91" i="13"/>
  <c r="CI91" i="13"/>
  <c r="CS91" i="13"/>
  <c r="CH91" i="13"/>
  <c r="CE91" i="13"/>
  <c r="CD91" i="13"/>
  <c r="CC91" i="13"/>
  <c r="CB91" i="13"/>
  <c r="CA91" i="13"/>
  <c r="BZ91" i="13"/>
  <c r="BY91" i="13"/>
  <c r="BX91" i="13"/>
  <c r="BW91" i="13"/>
  <c r="BV91" i="13"/>
  <c r="BS91" i="13"/>
  <c r="BR91" i="13"/>
  <c r="BQ91" i="13"/>
  <c r="BP91" i="13"/>
  <c r="BO91" i="13"/>
  <c r="BN91" i="13"/>
  <c r="BM91" i="13"/>
  <c r="BL91" i="13"/>
  <c r="BK91" i="13"/>
  <c r="BT91" i="13" s="1"/>
  <c r="BH91" i="13"/>
  <c r="BG91" i="13"/>
  <c r="BF91" i="13"/>
  <c r="BE91" i="13"/>
  <c r="BD91" i="13"/>
  <c r="BC91" i="13"/>
  <c r="BB91" i="13"/>
  <c r="BA91" i="13"/>
  <c r="AY91" i="13"/>
  <c r="AX91" i="13"/>
  <c r="AW91" i="13"/>
  <c r="AV91" i="13"/>
  <c r="AU91" i="13"/>
  <c r="AS91" i="13"/>
  <c r="AR91" i="13"/>
  <c r="AQ91" i="13"/>
  <c r="AP91" i="13"/>
  <c r="AO91" i="13"/>
  <c r="AM91" i="13"/>
  <c r="AL91" i="13"/>
  <c r="AK91" i="13"/>
  <c r="AJ91" i="13"/>
  <c r="AI91" i="13"/>
  <c r="AF91" i="13"/>
  <c r="AE91" i="13"/>
  <c r="AD91" i="13"/>
  <c r="AC91" i="13"/>
  <c r="Y91" i="13"/>
  <c r="X91" i="13"/>
  <c r="W91" i="13"/>
  <c r="R91" i="13"/>
  <c r="Q91" i="13"/>
  <c r="I91" i="13"/>
  <c r="CR90" i="13"/>
  <c r="CQ90" i="13"/>
  <c r="CP90" i="13"/>
  <c r="CO90" i="13"/>
  <c r="CN90" i="13"/>
  <c r="CM90" i="13"/>
  <c r="CL90" i="13"/>
  <c r="CK90" i="13"/>
  <c r="CJ90" i="13"/>
  <c r="CI90" i="13"/>
  <c r="CS90" i="13" s="1"/>
  <c r="CH90" i="13"/>
  <c r="CE90" i="13"/>
  <c r="CD90" i="13"/>
  <c r="CC90" i="13"/>
  <c r="CB90" i="13"/>
  <c r="CA90" i="13"/>
  <c r="BZ90" i="13"/>
  <c r="BY90" i="13"/>
  <c r="BX90" i="13"/>
  <c r="BW90" i="13"/>
  <c r="CF90" i="13" s="1"/>
  <c r="BV90" i="13"/>
  <c r="BS90" i="13"/>
  <c r="BR90" i="13"/>
  <c r="BQ90" i="13"/>
  <c r="BP90" i="13"/>
  <c r="BO90" i="13"/>
  <c r="BN90" i="13"/>
  <c r="BT90" i="13" s="1"/>
  <c r="BM90" i="13"/>
  <c r="BL90" i="13"/>
  <c r="BK90" i="13"/>
  <c r="BH90" i="13"/>
  <c r="BG90" i="13"/>
  <c r="BF90" i="13"/>
  <c r="BE90" i="13"/>
  <c r="BD90" i="13"/>
  <c r="BC90" i="13"/>
  <c r="BB90" i="13"/>
  <c r="BA90" i="13"/>
  <c r="AY90" i="13"/>
  <c r="AX90" i="13"/>
  <c r="AW90" i="13"/>
  <c r="AV90" i="13"/>
  <c r="AU90" i="13"/>
  <c r="AS90" i="13"/>
  <c r="AR90" i="13"/>
  <c r="AQ90" i="13"/>
  <c r="AP90" i="13"/>
  <c r="AO90" i="13"/>
  <c r="AM90" i="13"/>
  <c r="AL90" i="13"/>
  <c r="AK90" i="13"/>
  <c r="AJ90" i="13"/>
  <c r="AI90" i="13"/>
  <c r="AF90" i="13"/>
  <c r="AE90" i="13"/>
  <c r="AD90" i="13"/>
  <c r="AC90" i="13"/>
  <c r="Y90" i="13"/>
  <c r="X90" i="13"/>
  <c r="W90" i="13"/>
  <c r="R90" i="13"/>
  <c r="Q90" i="13"/>
  <c r="I90" i="13"/>
  <c r="CR89" i="13"/>
  <c r="CQ89" i="13"/>
  <c r="CP89" i="13"/>
  <c r="CO89" i="13"/>
  <c r="CN89" i="13"/>
  <c r="CM89" i="13"/>
  <c r="CL89" i="13"/>
  <c r="CK89" i="13"/>
  <c r="CJ89" i="13"/>
  <c r="CI89" i="13"/>
  <c r="CH89" i="13"/>
  <c r="CE89" i="13"/>
  <c r="CD89" i="13"/>
  <c r="CC89" i="13"/>
  <c r="CB89" i="13"/>
  <c r="CA89" i="13"/>
  <c r="BZ89" i="13"/>
  <c r="BY89" i="13"/>
  <c r="BX89" i="13"/>
  <c r="BW89" i="13"/>
  <c r="BV89" i="13"/>
  <c r="BS89" i="13"/>
  <c r="BR89" i="13"/>
  <c r="BQ89" i="13"/>
  <c r="BP89" i="13"/>
  <c r="BO89" i="13"/>
  <c r="BN89" i="13"/>
  <c r="BM89" i="13"/>
  <c r="BL89" i="13"/>
  <c r="BK89" i="13"/>
  <c r="BT89" i="13"/>
  <c r="BH89" i="13"/>
  <c r="BG89" i="13"/>
  <c r="BF89" i="13"/>
  <c r="BE89" i="13"/>
  <c r="BD89" i="13"/>
  <c r="BC89" i="13"/>
  <c r="BB89" i="13"/>
  <c r="BA89" i="13"/>
  <c r="AY89" i="13"/>
  <c r="AX89" i="13"/>
  <c r="AW89" i="13"/>
  <c r="AV89" i="13"/>
  <c r="AU89" i="13"/>
  <c r="AS89" i="13"/>
  <c r="AR89" i="13"/>
  <c r="AQ89" i="13"/>
  <c r="AP89" i="13"/>
  <c r="AO89" i="13"/>
  <c r="AM89" i="13"/>
  <c r="AL89" i="13"/>
  <c r="AK89" i="13"/>
  <c r="AJ89" i="13"/>
  <c r="AI89" i="13"/>
  <c r="AF89" i="13"/>
  <c r="AE89" i="13"/>
  <c r="AD89" i="13"/>
  <c r="AC89" i="13"/>
  <c r="Y89" i="13"/>
  <c r="X89" i="13"/>
  <c r="W89" i="13"/>
  <c r="R89" i="13"/>
  <c r="Q89" i="13"/>
  <c r="I89" i="13"/>
  <c r="CR88" i="13"/>
  <c r="CQ88" i="13"/>
  <c r="CP88" i="13"/>
  <c r="CO88" i="13"/>
  <c r="CN88" i="13"/>
  <c r="CM88" i="13"/>
  <c r="CL88" i="13"/>
  <c r="CK88" i="13"/>
  <c r="CJ88" i="13"/>
  <c r="CI88" i="13"/>
  <c r="CH88" i="13"/>
  <c r="CE88" i="13"/>
  <c r="CD88" i="13"/>
  <c r="CC88" i="13"/>
  <c r="CB88" i="13"/>
  <c r="CA88" i="13"/>
  <c r="BZ88" i="13"/>
  <c r="BY88" i="13"/>
  <c r="BX88" i="13"/>
  <c r="BW88" i="13"/>
  <c r="BV88" i="13"/>
  <c r="BS88" i="13"/>
  <c r="BR88" i="13"/>
  <c r="BQ88" i="13"/>
  <c r="BP88" i="13"/>
  <c r="BO88" i="13"/>
  <c r="BN88" i="13"/>
  <c r="BM88" i="13"/>
  <c r="BL88" i="13"/>
  <c r="BK88" i="13"/>
  <c r="BH88" i="13"/>
  <c r="BG88" i="13"/>
  <c r="BF88" i="13"/>
  <c r="BE88" i="13"/>
  <c r="BD88" i="13"/>
  <c r="BC88" i="13"/>
  <c r="BB88" i="13"/>
  <c r="BA88" i="13"/>
  <c r="AY88" i="13"/>
  <c r="AX88" i="13"/>
  <c r="AW88" i="13"/>
  <c r="AV88" i="13"/>
  <c r="AU88" i="13"/>
  <c r="AS88" i="13"/>
  <c r="AR88" i="13"/>
  <c r="AQ88" i="13"/>
  <c r="AP88" i="13"/>
  <c r="AO88" i="13"/>
  <c r="AM88" i="13"/>
  <c r="AL88" i="13"/>
  <c r="AK88" i="13"/>
  <c r="AJ88" i="13"/>
  <c r="AI88" i="13"/>
  <c r="AF88" i="13"/>
  <c r="AE88" i="13"/>
  <c r="AD88" i="13"/>
  <c r="AC88" i="13"/>
  <c r="Y88" i="13"/>
  <c r="X88" i="13"/>
  <c r="W88" i="13"/>
  <c r="R88" i="13"/>
  <c r="Q88" i="13"/>
  <c r="I88" i="13"/>
  <c r="CR87" i="13"/>
  <c r="CQ87" i="13"/>
  <c r="CP87" i="13"/>
  <c r="CO87" i="13"/>
  <c r="CN87" i="13"/>
  <c r="CM87" i="13"/>
  <c r="CL87" i="13"/>
  <c r="CK87" i="13"/>
  <c r="CJ87" i="13"/>
  <c r="CS87" i="13" s="1"/>
  <c r="CI87" i="13"/>
  <c r="CH87" i="13"/>
  <c r="CE87" i="13"/>
  <c r="CD87" i="13"/>
  <c r="CC87" i="13"/>
  <c r="CB87" i="13"/>
  <c r="CA87" i="13"/>
  <c r="BZ87" i="13"/>
  <c r="BY87" i="13"/>
  <c r="BX87" i="13"/>
  <c r="BW87" i="13"/>
  <c r="CF87" i="13" s="1"/>
  <c r="BV87" i="13"/>
  <c r="BS87" i="13"/>
  <c r="BR87" i="13"/>
  <c r="BQ87" i="13"/>
  <c r="BP87" i="13"/>
  <c r="BO87" i="13"/>
  <c r="BN87" i="13"/>
  <c r="BM87" i="13"/>
  <c r="BL87" i="13"/>
  <c r="BK87" i="13"/>
  <c r="BH87" i="13"/>
  <c r="BG87" i="13"/>
  <c r="BF87" i="13"/>
  <c r="BE87" i="13"/>
  <c r="BD87" i="13"/>
  <c r="BC87" i="13"/>
  <c r="BB87" i="13"/>
  <c r="BA87" i="13"/>
  <c r="AY87" i="13"/>
  <c r="AX87" i="13"/>
  <c r="AW87" i="13"/>
  <c r="AV87" i="13"/>
  <c r="AU87" i="13"/>
  <c r="AS87" i="13"/>
  <c r="AR87" i="13"/>
  <c r="AQ87" i="13"/>
  <c r="AP87" i="13"/>
  <c r="AO87" i="13"/>
  <c r="AM87" i="13"/>
  <c r="AL87" i="13"/>
  <c r="AK87" i="13"/>
  <c r="AJ87" i="13"/>
  <c r="AI87" i="13"/>
  <c r="AF87" i="13"/>
  <c r="AE87" i="13"/>
  <c r="AD87" i="13"/>
  <c r="AC87" i="13"/>
  <c r="Y87" i="13"/>
  <c r="X87" i="13"/>
  <c r="W87" i="13"/>
  <c r="R87" i="13"/>
  <c r="Q87" i="13"/>
  <c r="I87" i="13"/>
  <c r="CR86" i="13"/>
  <c r="CQ86" i="13"/>
  <c r="CP86" i="13"/>
  <c r="CO86" i="13"/>
  <c r="CN86" i="13"/>
  <c r="CM86" i="13"/>
  <c r="CL86" i="13"/>
  <c r="CK86" i="13"/>
  <c r="CJ86" i="13"/>
  <c r="CI86" i="13"/>
  <c r="CH86" i="13"/>
  <c r="CE86" i="13"/>
  <c r="CD86" i="13"/>
  <c r="CC86" i="13"/>
  <c r="CB86" i="13"/>
  <c r="CA86" i="13"/>
  <c r="BZ86" i="13"/>
  <c r="BY86" i="13"/>
  <c r="BX86" i="13"/>
  <c r="BW86" i="13"/>
  <c r="CF86" i="13" s="1"/>
  <c r="BV86" i="13"/>
  <c r="BS86" i="13"/>
  <c r="BR86" i="13"/>
  <c r="BQ86" i="13"/>
  <c r="BP86" i="13"/>
  <c r="BO86" i="13"/>
  <c r="BN86" i="13"/>
  <c r="BM86" i="13"/>
  <c r="BL86" i="13"/>
  <c r="BK86" i="13"/>
  <c r="BH86" i="13"/>
  <c r="BG86" i="13"/>
  <c r="BF86" i="13"/>
  <c r="BE86" i="13"/>
  <c r="BD86" i="13"/>
  <c r="BC86" i="13"/>
  <c r="BB86" i="13"/>
  <c r="BA86" i="13"/>
  <c r="AY86" i="13"/>
  <c r="AX86" i="13"/>
  <c r="AW86" i="13"/>
  <c r="AV86" i="13"/>
  <c r="AU86" i="13"/>
  <c r="AS86" i="13"/>
  <c r="AR86" i="13"/>
  <c r="AQ86" i="13"/>
  <c r="AP86" i="13"/>
  <c r="AO86" i="13"/>
  <c r="AM86" i="13"/>
  <c r="AL86" i="13"/>
  <c r="AK86" i="13"/>
  <c r="AJ86" i="13"/>
  <c r="AI86" i="13"/>
  <c r="AF86" i="13"/>
  <c r="AE86" i="13"/>
  <c r="AD86" i="13"/>
  <c r="AC86" i="13"/>
  <c r="Y86" i="13"/>
  <c r="X86" i="13"/>
  <c r="W86" i="13"/>
  <c r="R86" i="13"/>
  <c r="Q86" i="13"/>
  <c r="I86" i="13"/>
  <c r="CR85" i="13"/>
  <c r="CQ85" i="13"/>
  <c r="CP85" i="13"/>
  <c r="CO85" i="13"/>
  <c r="CN85" i="13"/>
  <c r="CM85" i="13"/>
  <c r="CL85" i="13"/>
  <c r="CK85" i="13"/>
  <c r="CJ85" i="13"/>
  <c r="CI85" i="13"/>
  <c r="CH85" i="13"/>
  <c r="CS85" i="13" s="1"/>
  <c r="CE85" i="13"/>
  <c r="CD85" i="13"/>
  <c r="CC85" i="13"/>
  <c r="CB85" i="13"/>
  <c r="CA85" i="13"/>
  <c r="BZ85" i="13"/>
  <c r="BY85" i="13"/>
  <c r="BX85" i="13"/>
  <c r="BW85" i="13"/>
  <c r="BV85" i="13"/>
  <c r="CF85" i="13" s="1"/>
  <c r="BS85" i="13"/>
  <c r="BR85" i="13"/>
  <c r="BQ85" i="13"/>
  <c r="BP85" i="13"/>
  <c r="BO85" i="13"/>
  <c r="BN85" i="13"/>
  <c r="BM85" i="13"/>
  <c r="BL85" i="13"/>
  <c r="BT85" i="13" s="1"/>
  <c r="BK85" i="13"/>
  <c r="BH85" i="13"/>
  <c r="BG85" i="13"/>
  <c r="BF85" i="13"/>
  <c r="BE85" i="13"/>
  <c r="BD85" i="13"/>
  <c r="BC85" i="13"/>
  <c r="BB85" i="13"/>
  <c r="BA85" i="13"/>
  <c r="AY85" i="13"/>
  <c r="AX85" i="13"/>
  <c r="AW85" i="13"/>
  <c r="AV85" i="13"/>
  <c r="AU85" i="13"/>
  <c r="AS85" i="13"/>
  <c r="AR85" i="13"/>
  <c r="AQ85" i="13"/>
  <c r="AP85" i="13"/>
  <c r="AO85" i="13"/>
  <c r="AM85" i="13"/>
  <c r="AL85" i="13"/>
  <c r="AK85" i="13"/>
  <c r="AJ85" i="13"/>
  <c r="AI85" i="13"/>
  <c r="AF85" i="13"/>
  <c r="AE85" i="13"/>
  <c r="AD85" i="13"/>
  <c r="AC85" i="13"/>
  <c r="Y85" i="13"/>
  <c r="X85" i="13"/>
  <c r="W85" i="13"/>
  <c r="R85" i="13"/>
  <c r="Q85" i="13"/>
  <c r="I85" i="13"/>
  <c r="CR84" i="13"/>
  <c r="CQ84" i="13"/>
  <c r="CP84" i="13"/>
  <c r="CO84" i="13"/>
  <c r="CN84" i="13"/>
  <c r="CM84" i="13"/>
  <c r="CL84" i="13"/>
  <c r="CK84" i="13"/>
  <c r="CJ84" i="13"/>
  <c r="CS84" i="13" s="1"/>
  <c r="CI84" i="13"/>
  <c r="CH84" i="13"/>
  <c r="CE84" i="13"/>
  <c r="CD84" i="13"/>
  <c r="CC84" i="13"/>
  <c r="CB84" i="13"/>
  <c r="CA84" i="13"/>
  <c r="BZ84" i="13"/>
  <c r="BY84" i="13"/>
  <c r="BX84" i="13"/>
  <c r="BW84" i="13"/>
  <c r="BV84" i="13"/>
  <c r="CF84" i="13" s="1"/>
  <c r="BS84" i="13"/>
  <c r="BR84" i="13"/>
  <c r="BQ84" i="13"/>
  <c r="BP84" i="13"/>
  <c r="BO84" i="13"/>
  <c r="BN84" i="13"/>
  <c r="BM84" i="13"/>
  <c r="BL84" i="13"/>
  <c r="BK84" i="13"/>
  <c r="BH84" i="13"/>
  <c r="BG84" i="13"/>
  <c r="BF84" i="13"/>
  <c r="BE84" i="13"/>
  <c r="BD84" i="13"/>
  <c r="BC84" i="13"/>
  <c r="BB84" i="13"/>
  <c r="BA84" i="13"/>
  <c r="AY84" i="13"/>
  <c r="AX84" i="13"/>
  <c r="AW84" i="13"/>
  <c r="AV84" i="13"/>
  <c r="AU84" i="13"/>
  <c r="AS84" i="13"/>
  <c r="AR84" i="13"/>
  <c r="AQ84" i="13"/>
  <c r="AP84" i="13"/>
  <c r="AO84" i="13"/>
  <c r="AM84" i="13"/>
  <c r="AL84" i="13"/>
  <c r="AK84" i="13"/>
  <c r="AJ84" i="13"/>
  <c r="AI84" i="13"/>
  <c r="AF84" i="13"/>
  <c r="AE84" i="13"/>
  <c r="AD84" i="13"/>
  <c r="AC84" i="13"/>
  <c r="Y84" i="13"/>
  <c r="X84" i="13"/>
  <c r="W84" i="13"/>
  <c r="R84" i="13"/>
  <c r="Q84" i="13"/>
  <c r="I84" i="13"/>
  <c r="CR83" i="13"/>
  <c r="CQ83" i="13"/>
  <c r="CP83" i="13"/>
  <c r="CO83" i="13"/>
  <c r="CN83" i="13"/>
  <c r="CM83" i="13"/>
  <c r="CL83" i="13"/>
  <c r="CK83" i="13"/>
  <c r="CJ83" i="13"/>
  <c r="CS83" i="13" s="1"/>
  <c r="CI83" i="13"/>
  <c r="CH83" i="13"/>
  <c r="CE83" i="13"/>
  <c r="CD83" i="13"/>
  <c r="CC83" i="13"/>
  <c r="CB83" i="13"/>
  <c r="CA83" i="13"/>
  <c r="BZ83" i="13"/>
  <c r="BY83" i="13"/>
  <c r="BX83" i="13"/>
  <c r="BW83" i="13"/>
  <c r="BV83" i="13"/>
  <c r="BS83" i="13"/>
  <c r="BR83" i="13"/>
  <c r="BQ83" i="13"/>
  <c r="BP83" i="13"/>
  <c r="BO83" i="13"/>
  <c r="BN83" i="13"/>
  <c r="BM83" i="13"/>
  <c r="BL83" i="13"/>
  <c r="BK83" i="13"/>
  <c r="BH83" i="13"/>
  <c r="BG83" i="13"/>
  <c r="BF83" i="13"/>
  <c r="BE83" i="13"/>
  <c r="BD83" i="13"/>
  <c r="BC83" i="13"/>
  <c r="BB83" i="13"/>
  <c r="BA83" i="13"/>
  <c r="AY83" i="13"/>
  <c r="AX83" i="13"/>
  <c r="AW83" i="13"/>
  <c r="AV83" i="13"/>
  <c r="AU83" i="13"/>
  <c r="AS83" i="13"/>
  <c r="AR83" i="13"/>
  <c r="AQ83" i="13"/>
  <c r="AP83" i="13"/>
  <c r="AO83" i="13"/>
  <c r="AM83" i="13"/>
  <c r="AL83" i="13"/>
  <c r="AK83" i="13"/>
  <c r="AJ83" i="13"/>
  <c r="AI83" i="13"/>
  <c r="AF83" i="13"/>
  <c r="AE83" i="13"/>
  <c r="AD83" i="13"/>
  <c r="AC83" i="13"/>
  <c r="Y83" i="13"/>
  <c r="X83" i="13"/>
  <c r="W83" i="13"/>
  <c r="R83" i="13"/>
  <c r="Q83" i="13"/>
  <c r="I83" i="13"/>
  <c r="CR82" i="13"/>
  <c r="CQ82" i="13"/>
  <c r="CP82" i="13"/>
  <c r="CO82" i="13"/>
  <c r="CN82" i="13"/>
  <c r="CM82" i="13"/>
  <c r="CL82" i="13"/>
  <c r="CK82" i="13"/>
  <c r="CJ82" i="13"/>
  <c r="CI82" i="13"/>
  <c r="CS82" i="13" s="1"/>
  <c r="CH82" i="13"/>
  <c r="CE82" i="13"/>
  <c r="CD82" i="13"/>
  <c r="CC82" i="13"/>
  <c r="CB82" i="13"/>
  <c r="CA82" i="13"/>
  <c r="BZ82" i="13"/>
  <c r="BY82" i="13"/>
  <c r="CF82" i="13" s="1"/>
  <c r="BX82" i="13"/>
  <c r="BW82" i="13"/>
  <c r="BV82" i="13"/>
  <c r="BS82" i="13"/>
  <c r="BR82" i="13"/>
  <c r="BQ82" i="13"/>
  <c r="BP82" i="13"/>
  <c r="BO82" i="13"/>
  <c r="BN82" i="13"/>
  <c r="BM82" i="13"/>
  <c r="BL82" i="13"/>
  <c r="BT82" i="13" s="1"/>
  <c r="BK82" i="13"/>
  <c r="BH82" i="13"/>
  <c r="BG82" i="13"/>
  <c r="BF82" i="13"/>
  <c r="BE82" i="13"/>
  <c r="BD82" i="13"/>
  <c r="BC82" i="13"/>
  <c r="BB82" i="13"/>
  <c r="BA82" i="13"/>
  <c r="AY82" i="13"/>
  <c r="AX82" i="13"/>
  <c r="AW82" i="13"/>
  <c r="AV82" i="13"/>
  <c r="AU82" i="13"/>
  <c r="AS82" i="13"/>
  <c r="AR82" i="13"/>
  <c r="AQ82" i="13"/>
  <c r="AP82" i="13"/>
  <c r="AO82" i="13"/>
  <c r="AM82" i="13"/>
  <c r="AL82" i="13"/>
  <c r="AK82" i="13"/>
  <c r="AJ82" i="13"/>
  <c r="AI82" i="13"/>
  <c r="AF82" i="13"/>
  <c r="AE82" i="13"/>
  <c r="AD82" i="13"/>
  <c r="AC82" i="13"/>
  <c r="Y82" i="13"/>
  <c r="X82" i="13"/>
  <c r="W82" i="13"/>
  <c r="R82" i="13"/>
  <c r="Q82" i="13"/>
  <c r="I82" i="13"/>
  <c r="CR81" i="13"/>
  <c r="CQ81" i="13"/>
  <c r="CP81" i="13"/>
  <c r="CO81" i="13"/>
  <c r="CN81" i="13"/>
  <c r="CM81" i="13"/>
  <c r="CL81" i="13"/>
  <c r="CK81" i="13"/>
  <c r="CJ81" i="13"/>
  <c r="CI81" i="13"/>
  <c r="CH81" i="13"/>
  <c r="CE81" i="13"/>
  <c r="CD81" i="13"/>
  <c r="CC81" i="13"/>
  <c r="CB81" i="13"/>
  <c r="CA81" i="13"/>
  <c r="BZ81" i="13"/>
  <c r="BY81" i="13"/>
  <c r="BX81" i="13"/>
  <c r="BW81" i="13"/>
  <c r="BV81" i="13"/>
  <c r="BS81" i="13"/>
  <c r="BR81" i="13"/>
  <c r="BQ81" i="13"/>
  <c r="BP81" i="13"/>
  <c r="BO81" i="13"/>
  <c r="BN81" i="13"/>
  <c r="BM81" i="13"/>
  <c r="BL81" i="13"/>
  <c r="BT81" i="13" s="1"/>
  <c r="BK81" i="13"/>
  <c r="BH81" i="13"/>
  <c r="BG81" i="13"/>
  <c r="BF81" i="13"/>
  <c r="BE81" i="13"/>
  <c r="BD81" i="13"/>
  <c r="BC81" i="13"/>
  <c r="BB81" i="13"/>
  <c r="BA81" i="13"/>
  <c r="AY81" i="13"/>
  <c r="AX81" i="13"/>
  <c r="AW81" i="13"/>
  <c r="AV81" i="13"/>
  <c r="AU81" i="13"/>
  <c r="AS81" i="13"/>
  <c r="AR81" i="13"/>
  <c r="AQ81" i="13"/>
  <c r="AP81" i="13"/>
  <c r="AO81" i="13"/>
  <c r="AM81" i="13"/>
  <c r="AL81" i="13"/>
  <c r="AK81" i="13"/>
  <c r="AJ81" i="13"/>
  <c r="AI81" i="13"/>
  <c r="AF81" i="13"/>
  <c r="AE81" i="13"/>
  <c r="AD81" i="13"/>
  <c r="AC81" i="13"/>
  <c r="Y81" i="13"/>
  <c r="X81" i="13"/>
  <c r="W81" i="13"/>
  <c r="R81" i="13"/>
  <c r="Q81" i="13"/>
  <c r="I81" i="13"/>
  <c r="CR80" i="13"/>
  <c r="CQ80" i="13"/>
  <c r="CP80" i="13"/>
  <c r="CO80" i="13"/>
  <c r="CN80" i="13"/>
  <c r="CM80" i="13"/>
  <c r="CL80" i="13"/>
  <c r="CK80" i="13"/>
  <c r="CJ80" i="13"/>
  <c r="CI80" i="13"/>
  <c r="CH80" i="13"/>
  <c r="CE80" i="13"/>
  <c r="CD80" i="13"/>
  <c r="CC80" i="13"/>
  <c r="CB80" i="13"/>
  <c r="CA80" i="13"/>
  <c r="BZ80" i="13"/>
  <c r="BY80" i="13"/>
  <c r="BX80" i="13"/>
  <c r="BW80" i="13"/>
  <c r="BV80" i="13"/>
  <c r="CF80" i="13" s="1"/>
  <c r="BS80" i="13"/>
  <c r="BR80" i="13"/>
  <c r="BQ80" i="13"/>
  <c r="BP80" i="13"/>
  <c r="BO80" i="13"/>
  <c r="BN80" i="13"/>
  <c r="BM80" i="13"/>
  <c r="BL80" i="13"/>
  <c r="BK80" i="13"/>
  <c r="BT80" i="13" s="1"/>
  <c r="BH80" i="13"/>
  <c r="BG80" i="13"/>
  <c r="BF80" i="13"/>
  <c r="BE80" i="13"/>
  <c r="BD80" i="13"/>
  <c r="BC80" i="13"/>
  <c r="BB80" i="13"/>
  <c r="BA80" i="13"/>
  <c r="AY80" i="13"/>
  <c r="AX80" i="13"/>
  <c r="AW80" i="13"/>
  <c r="AV80" i="13"/>
  <c r="AU80" i="13"/>
  <c r="AS80" i="13"/>
  <c r="AR80" i="13"/>
  <c r="AQ80" i="13"/>
  <c r="AP80" i="13"/>
  <c r="AO80" i="13"/>
  <c r="AM80" i="13"/>
  <c r="AL80" i="13"/>
  <c r="AK80" i="13"/>
  <c r="AJ80" i="13"/>
  <c r="AI80" i="13"/>
  <c r="AF80" i="13"/>
  <c r="AE80" i="13"/>
  <c r="AD80" i="13"/>
  <c r="AC80" i="13"/>
  <c r="Y80" i="13"/>
  <c r="X80" i="13"/>
  <c r="W80" i="13"/>
  <c r="R80" i="13"/>
  <c r="Q80" i="13"/>
  <c r="I80" i="13"/>
  <c r="CR79" i="13"/>
  <c r="CQ79" i="13"/>
  <c r="CP79" i="13"/>
  <c r="CO79" i="13"/>
  <c r="CN79" i="13"/>
  <c r="CM79" i="13"/>
  <c r="CL79" i="13"/>
  <c r="CK79" i="13"/>
  <c r="CJ79" i="13"/>
  <c r="CI79" i="13"/>
  <c r="CS79" i="13"/>
  <c r="CH79" i="13"/>
  <c r="CE79" i="13"/>
  <c r="CD79" i="13"/>
  <c r="CC79" i="13"/>
  <c r="CB79" i="13"/>
  <c r="CA79" i="13"/>
  <c r="BZ79" i="13"/>
  <c r="BY79" i="13"/>
  <c r="BX79" i="13"/>
  <c r="BW79" i="13"/>
  <c r="BV79" i="13"/>
  <c r="BS79" i="13"/>
  <c r="BR79" i="13"/>
  <c r="BQ79" i="13"/>
  <c r="BP79" i="13"/>
  <c r="BO79" i="13"/>
  <c r="BN79" i="13"/>
  <c r="BM79" i="13"/>
  <c r="BL79" i="13"/>
  <c r="BK79" i="13"/>
  <c r="BT79" i="13" s="1"/>
  <c r="BH79" i="13"/>
  <c r="BG79" i="13"/>
  <c r="BF79" i="13"/>
  <c r="BE79" i="13"/>
  <c r="BD79" i="13"/>
  <c r="BC79" i="13"/>
  <c r="BB79" i="13"/>
  <c r="BA79" i="13"/>
  <c r="AY79" i="13"/>
  <c r="AX79" i="13"/>
  <c r="AW79" i="13"/>
  <c r="AV79" i="13"/>
  <c r="AU79" i="13"/>
  <c r="AS79" i="13"/>
  <c r="AR79" i="13"/>
  <c r="AQ79" i="13"/>
  <c r="AP79" i="13"/>
  <c r="AO79" i="13"/>
  <c r="AM79" i="13"/>
  <c r="AL79" i="13"/>
  <c r="AK79" i="13"/>
  <c r="AJ79" i="13"/>
  <c r="AI79" i="13"/>
  <c r="AF79" i="13"/>
  <c r="AE79" i="13"/>
  <c r="AD79" i="13"/>
  <c r="AC79" i="13"/>
  <c r="Y79" i="13"/>
  <c r="X79" i="13"/>
  <c r="W79" i="13"/>
  <c r="R79" i="13"/>
  <c r="Q79" i="13"/>
  <c r="I79" i="13"/>
  <c r="CR78" i="13"/>
  <c r="CQ78" i="13"/>
  <c r="CP78" i="13"/>
  <c r="CO78" i="13"/>
  <c r="CN78" i="13"/>
  <c r="CM78" i="13"/>
  <c r="CL78" i="13"/>
  <c r="CK78" i="13"/>
  <c r="CJ78" i="13"/>
  <c r="CI78" i="13"/>
  <c r="CH78" i="13"/>
  <c r="CE78" i="13"/>
  <c r="CD78" i="13"/>
  <c r="CC78" i="13"/>
  <c r="CB78" i="13"/>
  <c r="CA78" i="13"/>
  <c r="BZ78" i="13"/>
  <c r="BY78" i="13"/>
  <c r="BX78" i="13"/>
  <c r="BW78" i="13"/>
  <c r="BV78" i="13"/>
  <c r="CF78" i="13"/>
  <c r="BS78" i="13"/>
  <c r="BR78" i="13"/>
  <c r="BQ78" i="13"/>
  <c r="BP78" i="13"/>
  <c r="BO78" i="13"/>
  <c r="BN78" i="13"/>
  <c r="BM78" i="13"/>
  <c r="BL78" i="13"/>
  <c r="BK78" i="13"/>
  <c r="BH78" i="13"/>
  <c r="BG78" i="13"/>
  <c r="BF78" i="13"/>
  <c r="BE78" i="13"/>
  <c r="BD78" i="13"/>
  <c r="BC78" i="13"/>
  <c r="BB78" i="13"/>
  <c r="BA78" i="13"/>
  <c r="AY78" i="13"/>
  <c r="AX78" i="13"/>
  <c r="AW78" i="13"/>
  <c r="AV78" i="13"/>
  <c r="AU78" i="13"/>
  <c r="AS78" i="13"/>
  <c r="AR78" i="13"/>
  <c r="AQ78" i="13"/>
  <c r="AP78" i="13"/>
  <c r="AO78" i="13"/>
  <c r="AM78" i="13"/>
  <c r="AL78" i="13"/>
  <c r="AK78" i="13"/>
  <c r="AJ78" i="13"/>
  <c r="AI78" i="13"/>
  <c r="AF78" i="13"/>
  <c r="AE78" i="13"/>
  <c r="AD78" i="13"/>
  <c r="AC78" i="13"/>
  <c r="Y78" i="13"/>
  <c r="X78" i="13"/>
  <c r="W78" i="13"/>
  <c r="R78" i="13"/>
  <c r="Q78" i="13"/>
  <c r="I78" i="13"/>
  <c r="CR77" i="13"/>
  <c r="CQ77" i="13"/>
  <c r="CP77" i="13"/>
  <c r="CO77" i="13"/>
  <c r="CN77" i="13"/>
  <c r="CM77" i="13"/>
  <c r="CL77" i="13"/>
  <c r="CK77" i="13"/>
  <c r="CJ77" i="13"/>
  <c r="CI77" i="13"/>
  <c r="CH77" i="13"/>
  <c r="CS77" i="13" s="1"/>
  <c r="CE77" i="13"/>
  <c r="CD77" i="13"/>
  <c r="CC77" i="13"/>
  <c r="CB77" i="13"/>
  <c r="CA77" i="13"/>
  <c r="BZ77" i="13"/>
  <c r="BY77" i="13"/>
  <c r="BX77" i="13"/>
  <c r="BW77" i="13"/>
  <c r="BV77" i="13"/>
  <c r="BS77" i="13"/>
  <c r="BR77" i="13"/>
  <c r="BQ77" i="13"/>
  <c r="BP77" i="13"/>
  <c r="BO77" i="13"/>
  <c r="BN77" i="13"/>
  <c r="BM77" i="13"/>
  <c r="BL77" i="13"/>
  <c r="BK77" i="13"/>
  <c r="BT77" i="13"/>
  <c r="BH77" i="13"/>
  <c r="BG77" i="13"/>
  <c r="BF77" i="13"/>
  <c r="BE77" i="13"/>
  <c r="BD77" i="13"/>
  <c r="BC77" i="13"/>
  <c r="BB77" i="13"/>
  <c r="BA77" i="13"/>
  <c r="AY77" i="13"/>
  <c r="AX77" i="13"/>
  <c r="AW77" i="13"/>
  <c r="AV77" i="13"/>
  <c r="AU77" i="13"/>
  <c r="AS77" i="13"/>
  <c r="AR77" i="13"/>
  <c r="AQ77" i="13"/>
  <c r="AP77" i="13"/>
  <c r="AO77" i="13"/>
  <c r="AM77" i="13"/>
  <c r="AL77" i="13"/>
  <c r="AK77" i="13"/>
  <c r="AJ77" i="13"/>
  <c r="AI77" i="13"/>
  <c r="AF77" i="13"/>
  <c r="AE77" i="13"/>
  <c r="AD77" i="13"/>
  <c r="AC77" i="13"/>
  <c r="Y77" i="13"/>
  <c r="X77" i="13"/>
  <c r="W77" i="13"/>
  <c r="R77" i="13"/>
  <c r="Q77" i="13"/>
  <c r="I77" i="13"/>
  <c r="CR76" i="13"/>
  <c r="CQ76" i="13"/>
  <c r="CP76" i="13"/>
  <c r="CV181" i="13" s="1"/>
  <c r="CO76" i="13"/>
  <c r="CN76" i="13"/>
  <c r="CM76" i="13"/>
  <c r="CL76" i="13"/>
  <c r="CK76" i="13"/>
  <c r="CJ76" i="13"/>
  <c r="CI76" i="13"/>
  <c r="CH76" i="13"/>
  <c r="CS76" i="13" s="1"/>
  <c r="CE76" i="13"/>
  <c r="CD76" i="13"/>
  <c r="CC76" i="13"/>
  <c r="CB76" i="13"/>
  <c r="CA76" i="13"/>
  <c r="BZ76" i="13"/>
  <c r="BY76" i="13"/>
  <c r="BX76" i="13"/>
  <c r="BW76" i="13"/>
  <c r="BV76" i="13"/>
  <c r="BS76" i="13"/>
  <c r="BR76" i="13"/>
  <c r="BQ76" i="13"/>
  <c r="BP76" i="13"/>
  <c r="BO76" i="13"/>
  <c r="BN76" i="13"/>
  <c r="BM76" i="13"/>
  <c r="BL76" i="13"/>
  <c r="BK76" i="13"/>
  <c r="BH76" i="13"/>
  <c r="BG76" i="13"/>
  <c r="BF76" i="13"/>
  <c r="BE76" i="13"/>
  <c r="BD76" i="13"/>
  <c r="BC76" i="13"/>
  <c r="BB76" i="13"/>
  <c r="BA76" i="13"/>
  <c r="AY76" i="13"/>
  <c r="AX76" i="13"/>
  <c r="AW76" i="13"/>
  <c r="AV76" i="13"/>
  <c r="AU76" i="13"/>
  <c r="AS76" i="13"/>
  <c r="AR76" i="13"/>
  <c r="AQ76" i="13"/>
  <c r="AP76" i="13"/>
  <c r="AO76" i="13"/>
  <c r="AM76" i="13"/>
  <c r="AL76" i="13"/>
  <c r="AK76" i="13"/>
  <c r="AJ76" i="13"/>
  <c r="AI76" i="13"/>
  <c r="AF76" i="13"/>
  <c r="AE76" i="13"/>
  <c r="AD76" i="13"/>
  <c r="AC76" i="13"/>
  <c r="Y76" i="13"/>
  <c r="X76" i="13"/>
  <c r="W76" i="13"/>
  <c r="R76" i="13"/>
  <c r="Q76" i="13"/>
  <c r="I76" i="13"/>
  <c r="CR75" i="13"/>
  <c r="CQ75" i="13"/>
  <c r="CP75" i="13"/>
  <c r="CO75" i="13"/>
  <c r="CN75" i="13"/>
  <c r="CM75" i="13"/>
  <c r="CL75" i="13"/>
  <c r="CK75" i="13"/>
  <c r="CJ75" i="13"/>
  <c r="CI75" i="13"/>
  <c r="CS75" i="13"/>
  <c r="CH75" i="13"/>
  <c r="CE75" i="13"/>
  <c r="CD75" i="13"/>
  <c r="CC75" i="13"/>
  <c r="CB75" i="13"/>
  <c r="CA75" i="13"/>
  <c r="BZ75" i="13"/>
  <c r="BY75" i="13"/>
  <c r="BX75" i="13"/>
  <c r="BW75" i="13"/>
  <c r="BV75" i="13"/>
  <c r="BS75" i="13"/>
  <c r="BR75" i="13"/>
  <c r="BQ75" i="13"/>
  <c r="BP75" i="13"/>
  <c r="BO75" i="13"/>
  <c r="BN75" i="13"/>
  <c r="BM75" i="13"/>
  <c r="BL75" i="13"/>
  <c r="BK75" i="13"/>
  <c r="BT75" i="13" s="1"/>
  <c r="BH75" i="13"/>
  <c r="BG75" i="13"/>
  <c r="BF75" i="13"/>
  <c r="BE75" i="13"/>
  <c r="BD75" i="13"/>
  <c r="BC75" i="13"/>
  <c r="BB75" i="13"/>
  <c r="BA75" i="13"/>
  <c r="AY75" i="13"/>
  <c r="AX75" i="13"/>
  <c r="AW75" i="13"/>
  <c r="AV75" i="13"/>
  <c r="AU75" i="13"/>
  <c r="AS75" i="13"/>
  <c r="AR75" i="13"/>
  <c r="AQ75" i="13"/>
  <c r="AP75" i="13"/>
  <c r="AO75" i="13"/>
  <c r="AM75" i="13"/>
  <c r="AL75" i="13"/>
  <c r="AK75" i="13"/>
  <c r="AJ75" i="13"/>
  <c r="AI75" i="13"/>
  <c r="AF75" i="13"/>
  <c r="AE75" i="13"/>
  <c r="AD75" i="13"/>
  <c r="AC75" i="13"/>
  <c r="Y75" i="13"/>
  <c r="X75" i="13"/>
  <c r="W75" i="13"/>
  <c r="R75" i="13"/>
  <c r="Q75" i="13"/>
  <c r="I75" i="13"/>
  <c r="CR74" i="13"/>
  <c r="CQ74" i="13"/>
  <c r="CP74" i="13"/>
  <c r="CO74" i="13"/>
  <c r="CN74" i="13"/>
  <c r="CM74" i="13"/>
  <c r="CL74" i="13"/>
  <c r="CK74" i="13"/>
  <c r="CJ74" i="13"/>
  <c r="CI74" i="13"/>
  <c r="CH74" i="13"/>
  <c r="CE74" i="13"/>
  <c r="CD74" i="13"/>
  <c r="CC74" i="13"/>
  <c r="CB74" i="13"/>
  <c r="CA74" i="13"/>
  <c r="BZ74" i="13"/>
  <c r="BY74" i="13"/>
  <c r="BX74" i="13"/>
  <c r="BW74" i="13"/>
  <c r="BV74" i="13"/>
  <c r="BS74" i="13"/>
  <c r="BR74" i="13"/>
  <c r="BQ74" i="13"/>
  <c r="BP74" i="13"/>
  <c r="BO74" i="13"/>
  <c r="BN74" i="13"/>
  <c r="BM74" i="13"/>
  <c r="BL74" i="13"/>
  <c r="BK74" i="13"/>
  <c r="BH74" i="13"/>
  <c r="BG74" i="13"/>
  <c r="BF74" i="13"/>
  <c r="BE74" i="13"/>
  <c r="BD74" i="13"/>
  <c r="BC74" i="13"/>
  <c r="BB74" i="13"/>
  <c r="BA74" i="13"/>
  <c r="AY74" i="13"/>
  <c r="AX74" i="13"/>
  <c r="AW74" i="13"/>
  <c r="AV74" i="13"/>
  <c r="AU74" i="13"/>
  <c r="AS74" i="13"/>
  <c r="AR74" i="13"/>
  <c r="AQ74" i="13"/>
  <c r="AP74" i="13"/>
  <c r="AO74" i="13"/>
  <c r="AM74" i="13"/>
  <c r="AL74" i="13"/>
  <c r="AK74" i="13"/>
  <c r="AJ74" i="13"/>
  <c r="AI74" i="13"/>
  <c r="AF74" i="13"/>
  <c r="AE74" i="13"/>
  <c r="AD74" i="13"/>
  <c r="AC74" i="13"/>
  <c r="Y74" i="13"/>
  <c r="X74" i="13"/>
  <c r="W74" i="13"/>
  <c r="R74" i="13"/>
  <c r="Q74" i="13"/>
  <c r="I74" i="13"/>
  <c r="I135" i="13" s="1"/>
  <c r="I137" i="13" s="1"/>
  <c r="CR73" i="13"/>
  <c r="CQ73" i="13"/>
  <c r="CP73" i="13"/>
  <c r="CO73" i="13"/>
  <c r="CN73" i="13"/>
  <c r="CM73" i="13"/>
  <c r="CL73" i="13"/>
  <c r="CK73" i="13"/>
  <c r="CJ73" i="13"/>
  <c r="CI73" i="13"/>
  <c r="CH73" i="13"/>
  <c r="CE73" i="13"/>
  <c r="CD73" i="13"/>
  <c r="CC73" i="13"/>
  <c r="CB73" i="13"/>
  <c r="CA73" i="13"/>
  <c r="BZ73" i="13"/>
  <c r="BY73" i="13"/>
  <c r="BX73" i="13"/>
  <c r="BW73" i="13"/>
  <c r="BV73" i="13"/>
  <c r="BS73" i="13"/>
  <c r="BR73" i="13"/>
  <c r="BQ73" i="13"/>
  <c r="BP73" i="13"/>
  <c r="BO73" i="13"/>
  <c r="BN73" i="13"/>
  <c r="BM73" i="13"/>
  <c r="BL73" i="13"/>
  <c r="BK73" i="13"/>
  <c r="BT73" i="13"/>
  <c r="BH73" i="13"/>
  <c r="BG73" i="13"/>
  <c r="BF73" i="13"/>
  <c r="BE73" i="13"/>
  <c r="BD73" i="13"/>
  <c r="BC73" i="13"/>
  <c r="BB73" i="13"/>
  <c r="BA73" i="13"/>
  <c r="AY73" i="13"/>
  <c r="AX73" i="13"/>
  <c r="AW73" i="13"/>
  <c r="AV73" i="13"/>
  <c r="AU73" i="13"/>
  <c r="AS73" i="13"/>
  <c r="AR73" i="13"/>
  <c r="AQ73" i="13"/>
  <c r="AP73" i="13"/>
  <c r="AO73" i="13"/>
  <c r="AM73" i="13"/>
  <c r="AL73" i="13"/>
  <c r="AK73" i="13"/>
  <c r="AJ73" i="13"/>
  <c r="AI73" i="13"/>
  <c r="AF73" i="13"/>
  <c r="AE73" i="13"/>
  <c r="AD73" i="13"/>
  <c r="AC73" i="13"/>
  <c r="Y73" i="13"/>
  <c r="X73" i="13"/>
  <c r="W73" i="13"/>
  <c r="R73" i="13"/>
  <c r="Q73" i="13"/>
  <c r="I73" i="13"/>
  <c r="CR72" i="13"/>
  <c r="CQ72" i="13"/>
  <c r="CP72" i="13"/>
  <c r="CO72" i="13"/>
  <c r="CN72" i="13"/>
  <c r="CM72" i="13"/>
  <c r="CL72" i="13"/>
  <c r="CK72" i="13"/>
  <c r="CJ72" i="13"/>
  <c r="CI72" i="13"/>
  <c r="CH72" i="13"/>
  <c r="CE72" i="13"/>
  <c r="CD72" i="13"/>
  <c r="CC72" i="13"/>
  <c r="CB72" i="13"/>
  <c r="CA72" i="13"/>
  <c r="BZ72" i="13"/>
  <c r="BY72" i="13"/>
  <c r="BX72" i="13"/>
  <c r="BW72" i="13"/>
  <c r="BV72" i="13"/>
  <c r="BS72" i="13"/>
  <c r="BR72" i="13"/>
  <c r="BQ72" i="13"/>
  <c r="BP72" i="13"/>
  <c r="BO72" i="13"/>
  <c r="BN72" i="13"/>
  <c r="BM72" i="13"/>
  <c r="BM180" i="13" s="1"/>
  <c r="BL72" i="13"/>
  <c r="BK72" i="13"/>
  <c r="BH72" i="13"/>
  <c r="BG72" i="13"/>
  <c r="BF72" i="13"/>
  <c r="BE72" i="13"/>
  <c r="BD72" i="13"/>
  <c r="BC72" i="13"/>
  <c r="BB72" i="13"/>
  <c r="BA72" i="13"/>
  <c r="AY72" i="13"/>
  <c r="AX72" i="13"/>
  <c r="AW72" i="13"/>
  <c r="AV72" i="13"/>
  <c r="AU72" i="13"/>
  <c r="AS72" i="13"/>
  <c r="AR72" i="13"/>
  <c r="AQ72" i="13"/>
  <c r="AP72" i="13"/>
  <c r="AO72" i="13"/>
  <c r="AM72" i="13"/>
  <c r="AL72" i="13"/>
  <c r="AK72" i="13"/>
  <c r="AJ72" i="13"/>
  <c r="AI72" i="13"/>
  <c r="AF72" i="13"/>
  <c r="AE72" i="13"/>
  <c r="AD72" i="13"/>
  <c r="AC72" i="13"/>
  <c r="Y72" i="13"/>
  <c r="X72" i="13"/>
  <c r="W72" i="13"/>
  <c r="R72" i="13"/>
  <c r="Q72" i="13"/>
  <c r="I72" i="13"/>
  <c r="CR71" i="13"/>
  <c r="CQ71" i="13"/>
  <c r="CP71" i="13"/>
  <c r="CO71" i="13"/>
  <c r="CN71" i="13"/>
  <c r="CM71" i="13"/>
  <c r="CL71" i="13"/>
  <c r="CK71" i="13"/>
  <c r="CJ71" i="13"/>
  <c r="CI71" i="13"/>
  <c r="CH71" i="13"/>
  <c r="CE71" i="13"/>
  <c r="CD71" i="13"/>
  <c r="CC71" i="13"/>
  <c r="CB71" i="13"/>
  <c r="CA71" i="13"/>
  <c r="BZ71" i="13"/>
  <c r="BY71" i="13"/>
  <c r="BX71" i="13"/>
  <c r="BW71" i="13"/>
  <c r="CF71" i="13" s="1"/>
  <c r="BV71" i="13"/>
  <c r="BS71" i="13"/>
  <c r="BR71" i="13"/>
  <c r="BQ71" i="13"/>
  <c r="BP71" i="13"/>
  <c r="BO71" i="13"/>
  <c r="BN71" i="13"/>
  <c r="BM71" i="13"/>
  <c r="BL71" i="13"/>
  <c r="BK71" i="13"/>
  <c r="BH71" i="13"/>
  <c r="BG71" i="13"/>
  <c r="BF71" i="13"/>
  <c r="BE71" i="13"/>
  <c r="BD71" i="13"/>
  <c r="BC71" i="13"/>
  <c r="BB71" i="13"/>
  <c r="BA71" i="13"/>
  <c r="AY71" i="13"/>
  <c r="AX71" i="13"/>
  <c r="AW71" i="13"/>
  <c r="AV71" i="13"/>
  <c r="AU71" i="13"/>
  <c r="AS71" i="13"/>
  <c r="AR71" i="13"/>
  <c r="AQ71" i="13"/>
  <c r="AP71" i="13"/>
  <c r="AO71" i="13"/>
  <c r="AM71" i="13"/>
  <c r="AL71" i="13"/>
  <c r="AK71" i="13"/>
  <c r="AJ71" i="13"/>
  <c r="AI71" i="13"/>
  <c r="AF71" i="13"/>
  <c r="AE71" i="13"/>
  <c r="AD71" i="13"/>
  <c r="AC71" i="13"/>
  <c r="Y71" i="13"/>
  <c r="X71" i="13"/>
  <c r="W71" i="13"/>
  <c r="R71" i="13"/>
  <c r="Q71" i="13"/>
  <c r="I71" i="13"/>
  <c r="CR70" i="13"/>
  <c r="CQ70" i="13"/>
  <c r="CP70" i="13"/>
  <c r="CO70" i="13"/>
  <c r="CN70" i="13"/>
  <c r="CM70" i="13"/>
  <c r="CL70" i="13"/>
  <c r="CK70" i="13"/>
  <c r="CJ70" i="13"/>
  <c r="CI70" i="13"/>
  <c r="CH70" i="13"/>
  <c r="CE70" i="13"/>
  <c r="CD70" i="13"/>
  <c r="CC70" i="13"/>
  <c r="CB70" i="13"/>
  <c r="CA70" i="13"/>
  <c r="BZ70" i="13"/>
  <c r="BY70" i="13"/>
  <c r="BX70" i="13"/>
  <c r="BW70" i="13"/>
  <c r="CF70" i="13" s="1"/>
  <c r="BV70" i="13"/>
  <c r="BS70" i="13"/>
  <c r="BR70" i="13"/>
  <c r="BQ70" i="13"/>
  <c r="BP70" i="13"/>
  <c r="BO70" i="13"/>
  <c r="BN70" i="13"/>
  <c r="BM70" i="13"/>
  <c r="BL70" i="13"/>
  <c r="BK70" i="13"/>
  <c r="BH70" i="13"/>
  <c r="BG70" i="13"/>
  <c r="BF70" i="13"/>
  <c r="BE70" i="13"/>
  <c r="BD70" i="13"/>
  <c r="BC70" i="13"/>
  <c r="BB70" i="13"/>
  <c r="BA70" i="13"/>
  <c r="AY70" i="13"/>
  <c r="AX70" i="13"/>
  <c r="AW70" i="13"/>
  <c r="AV70" i="13"/>
  <c r="AU70" i="13"/>
  <c r="AS70" i="13"/>
  <c r="AR70" i="13"/>
  <c r="AQ70" i="13"/>
  <c r="AP70" i="13"/>
  <c r="AO70" i="13"/>
  <c r="AM70" i="13"/>
  <c r="AL70" i="13"/>
  <c r="AK70" i="13"/>
  <c r="AJ70" i="13"/>
  <c r="AI70" i="13"/>
  <c r="AF70" i="13"/>
  <c r="AE70" i="13"/>
  <c r="AD70" i="13"/>
  <c r="AC70" i="13"/>
  <c r="Y70" i="13"/>
  <c r="X70" i="13"/>
  <c r="W70" i="13"/>
  <c r="R70" i="13"/>
  <c r="Q70" i="13"/>
  <c r="I70" i="13"/>
  <c r="CR69" i="13"/>
  <c r="CQ69" i="13"/>
  <c r="CP69" i="13"/>
  <c r="CO69" i="13"/>
  <c r="CN69" i="13"/>
  <c r="CM69" i="13"/>
  <c r="CL69" i="13"/>
  <c r="CK69" i="13"/>
  <c r="CJ69" i="13"/>
  <c r="CI69" i="13"/>
  <c r="CH69" i="13"/>
  <c r="CE69" i="13"/>
  <c r="CD69" i="13"/>
  <c r="CC69" i="13"/>
  <c r="CB69" i="13"/>
  <c r="CA69" i="13"/>
  <c r="BZ69" i="13"/>
  <c r="BY69" i="13"/>
  <c r="BX69" i="13"/>
  <c r="BW69" i="13"/>
  <c r="CF69" i="13" s="1"/>
  <c r="BV69" i="13"/>
  <c r="BS69" i="13"/>
  <c r="BR69" i="13"/>
  <c r="BQ69" i="13"/>
  <c r="BP69" i="13"/>
  <c r="BO69" i="13"/>
  <c r="BN69" i="13"/>
  <c r="BM69" i="13"/>
  <c r="BL69" i="13"/>
  <c r="BK69" i="13"/>
  <c r="BT69" i="13"/>
  <c r="BH69" i="13"/>
  <c r="BG69" i="13"/>
  <c r="BF69" i="13"/>
  <c r="BE69" i="13"/>
  <c r="BD69" i="13"/>
  <c r="BC69" i="13"/>
  <c r="BB69" i="13"/>
  <c r="BA69" i="13"/>
  <c r="AY69" i="13"/>
  <c r="AX69" i="13"/>
  <c r="AW69" i="13"/>
  <c r="AV69" i="13"/>
  <c r="AU69" i="13"/>
  <c r="AS69" i="13"/>
  <c r="AR69" i="13"/>
  <c r="AQ69" i="13"/>
  <c r="AP69" i="13"/>
  <c r="AO69" i="13"/>
  <c r="AM69" i="13"/>
  <c r="AL69" i="13"/>
  <c r="AK69" i="13"/>
  <c r="AJ69" i="13"/>
  <c r="AI69" i="13"/>
  <c r="AF69" i="13"/>
  <c r="AE69" i="13"/>
  <c r="AD69" i="13"/>
  <c r="AC69" i="13"/>
  <c r="Y69" i="13"/>
  <c r="X69" i="13"/>
  <c r="W69" i="13"/>
  <c r="R69" i="13"/>
  <c r="Q69" i="13"/>
  <c r="I69" i="13"/>
  <c r="CR68" i="13"/>
  <c r="CQ68" i="13"/>
  <c r="CP68" i="13"/>
  <c r="CO68" i="13"/>
  <c r="CN68" i="13"/>
  <c r="CM68" i="13"/>
  <c r="CL68" i="13"/>
  <c r="CK68" i="13"/>
  <c r="CJ68" i="13"/>
  <c r="CI68" i="13"/>
  <c r="CH68" i="13"/>
  <c r="CF68" i="13"/>
  <c r="BS68" i="13"/>
  <c r="BR68" i="13"/>
  <c r="BQ68" i="13"/>
  <c r="BP68" i="13"/>
  <c r="BO68" i="13"/>
  <c r="BN68" i="13"/>
  <c r="BM68" i="13"/>
  <c r="BL68" i="13"/>
  <c r="BK68" i="13"/>
  <c r="BH68" i="13"/>
  <c r="BG68" i="13"/>
  <c r="BF68" i="13"/>
  <c r="BE68" i="13"/>
  <c r="BD68" i="13"/>
  <c r="BC68" i="13"/>
  <c r="BB68" i="13"/>
  <c r="BA68" i="13"/>
  <c r="AY68" i="13"/>
  <c r="AX68" i="13"/>
  <c r="AW68" i="13"/>
  <c r="AV68" i="13"/>
  <c r="AU68" i="13"/>
  <c r="AS68" i="13"/>
  <c r="AR68" i="13"/>
  <c r="AQ68" i="13"/>
  <c r="AP68" i="13"/>
  <c r="AO68" i="13"/>
  <c r="AM68" i="13"/>
  <c r="AL68" i="13"/>
  <c r="AK68" i="13"/>
  <c r="AJ68" i="13"/>
  <c r="AI68" i="13"/>
  <c r="AF68" i="13"/>
  <c r="AE68" i="13"/>
  <c r="AD68" i="13"/>
  <c r="AC68" i="13"/>
  <c r="Y68" i="13"/>
  <c r="X68" i="13"/>
  <c r="W68" i="13"/>
  <c r="R68" i="13"/>
  <c r="Q68" i="13"/>
  <c r="I68" i="13"/>
  <c r="CR67" i="13"/>
  <c r="CQ67" i="13"/>
  <c r="CP67" i="13"/>
  <c r="CO67" i="13"/>
  <c r="CN67" i="13"/>
  <c r="CM67" i="13"/>
  <c r="CL67" i="13"/>
  <c r="CK67" i="13"/>
  <c r="CJ67" i="13"/>
  <c r="CI67" i="13"/>
  <c r="CS67" i="13" s="1"/>
  <c r="CH67" i="13"/>
  <c r="CE67" i="13"/>
  <c r="CD67" i="13"/>
  <c r="CC67" i="13"/>
  <c r="CB67" i="13"/>
  <c r="CA67" i="13"/>
  <c r="BZ67" i="13"/>
  <c r="BY67" i="13"/>
  <c r="BX67" i="13"/>
  <c r="BW67" i="13"/>
  <c r="BV67" i="13"/>
  <c r="CF67" i="13"/>
  <c r="BS67" i="13"/>
  <c r="BR67" i="13"/>
  <c r="BQ67" i="13"/>
  <c r="BP67" i="13"/>
  <c r="BO67" i="13"/>
  <c r="BN67" i="13"/>
  <c r="BM67" i="13"/>
  <c r="BL67" i="13"/>
  <c r="BT67" i="13" s="1"/>
  <c r="BK67" i="13"/>
  <c r="BH67" i="13"/>
  <c r="BG67" i="13"/>
  <c r="BF67" i="13"/>
  <c r="BE67" i="13"/>
  <c r="BD67" i="13"/>
  <c r="BC67" i="13"/>
  <c r="BB67" i="13"/>
  <c r="BA67" i="13"/>
  <c r="AY67" i="13"/>
  <c r="AX67" i="13"/>
  <c r="AW67" i="13"/>
  <c r="AV67" i="13"/>
  <c r="AU67" i="13"/>
  <c r="AS67" i="13"/>
  <c r="AR67" i="13"/>
  <c r="AQ67" i="13"/>
  <c r="AP67" i="13"/>
  <c r="AO67" i="13"/>
  <c r="AM67" i="13"/>
  <c r="AL67" i="13"/>
  <c r="AK67" i="13"/>
  <c r="AJ67" i="13"/>
  <c r="AI67" i="13"/>
  <c r="AF67" i="13"/>
  <c r="AE67" i="13"/>
  <c r="AD67" i="13"/>
  <c r="AC67" i="13"/>
  <c r="Y67" i="13"/>
  <c r="X67" i="13"/>
  <c r="W67" i="13"/>
  <c r="W180" i="13" s="1"/>
  <c r="R67" i="13"/>
  <c r="Q67" i="13"/>
  <c r="I67" i="13"/>
  <c r="CR66" i="13"/>
  <c r="CQ66" i="13"/>
  <c r="CP66" i="13"/>
  <c r="CP180" i="13" s="1"/>
  <c r="CO66" i="13"/>
  <c r="CN66" i="13"/>
  <c r="CM66" i="13"/>
  <c r="CL66" i="13"/>
  <c r="CL180" i="13" s="1"/>
  <c r="CK66" i="13"/>
  <c r="CJ66" i="13"/>
  <c r="CS66" i="13" s="1"/>
  <c r="CI66" i="13"/>
  <c r="CH66" i="13"/>
  <c r="CE66" i="13"/>
  <c r="CD66" i="13"/>
  <c r="CD180" i="13" s="1"/>
  <c r="CC66" i="13"/>
  <c r="CB66" i="13"/>
  <c r="CB180" i="13" s="1"/>
  <c r="CA66" i="13"/>
  <c r="BZ66" i="13"/>
  <c r="BZ180" i="13" s="1"/>
  <c r="BY66" i="13"/>
  <c r="BX66" i="13"/>
  <c r="BW66" i="13"/>
  <c r="BV66" i="13"/>
  <c r="CF66" i="13" s="1"/>
  <c r="BS66" i="13"/>
  <c r="BR66" i="13"/>
  <c r="BQ66" i="13"/>
  <c r="BP66" i="13"/>
  <c r="BO66" i="13"/>
  <c r="BN66" i="13"/>
  <c r="BM66" i="13"/>
  <c r="BL66" i="13"/>
  <c r="BK66" i="13"/>
  <c r="BH66" i="13"/>
  <c r="BG66" i="13"/>
  <c r="BF66" i="13"/>
  <c r="BE66" i="13"/>
  <c r="BD66" i="13"/>
  <c r="BC66" i="13"/>
  <c r="BB66" i="13"/>
  <c r="BA66" i="13"/>
  <c r="AY66" i="13"/>
  <c r="AX66" i="13"/>
  <c r="AW66" i="13"/>
  <c r="AV66" i="13"/>
  <c r="AU66" i="13"/>
  <c r="AS66" i="13"/>
  <c r="AR66" i="13"/>
  <c r="AQ66" i="13"/>
  <c r="AP66" i="13"/>
  <c r="AO66" i="13"/>
  <c r="AM66" i="13"/>
  <c r="AL66" i="13"/>
  <c r="AK66" i="13"/>
  <c r="AJ66" i="13"/>
  <c r="AI66" i="13"/>
  <c r="AF66" i="13"/>
  <c r="AE66" i="13"/>
  <c r="AD66" i="13"/>
  <c r="AC66" i="13"/>
  <c r="Y66" i="13"/>
  <c r="X66" i="13"/>
  <c r="W66" i="13"/>
  <c r="R66" i="13"/>
  <c r="Q66" i="13"/>
  <c r="I66" i="13"/>
  <c r="CR65" i="13"/>
  <c r="CQ65" i="13"/>
  <c r="CP65" i="13"/>
  <c r="CO65" i="13"/>
  <c r="CN65" i="13"/>
  <c r="CM65" i="13"/>
  <c r="CL65" i="13"/>
  <c r="CK65" i="13"/>
  <c r="CJ65" i="13"/>
  <c r="CI65" i="13"/>
  <c r="CS65" i="13" s="1"/>
  <c r="CH65" i="13"/>
  <c r="CE65" i="13"/>
  <c r="CD65" i="13"/>
  <c r="CC65" i="13"/>
  <c r="CB65" i="13"/>
  <c r="CA65" i="13"/>
  <c r="CA180" i="13" s="1"/>
  <c r="BZ65" i="13"/>
  <c r="BY65" i="13"/>
  <c r="BX65" i="13"/>
  <c r="BW65" i="13"/>
  <c r="BV65" i="13"/>
  <c r="CF65" i="13"/>
  <c r="BS65" i="13"/>
  <c r="BR65" i="13"/>
  <c r="BQ65" i="13"/>
  <c r="BP65" i="13"/>
  <c r="BO65" i="13"/>
  <c r="BN65" i="13"/>
  <c r="BM65" i="13"/>
  <c r="BL65" i="13"/>
  <c r="BT65" i="13" s="1"/>
  <c r="BK65" i="13"/>
  <c r="BH65" i="13"/>
  <c r="BG65" i="13"/>
  <c r="BF65" i="13"/>
  <c r="BE65" i="13"/>
  <c r="BD65" i="13"/>
  <c r="BD180" i="13" s="1"/>
  <c r="BC65" i="13"/>
  <c r="BB65" i="13"/>
  <c r="BA65" i="13"/>
  <c r="AY65" i="13"/>
  <c r="AX65" i="13"/>
  <c r="AW65" i="13"/>
  <c r="AV65" i="13"/>
  <c r="AU65" i="13"/>
  <c r="AS65" i="13"/>
  <c r="AR65" i="13"/>
  <c r="AQ65" i="13"/>
  <c r="AP65" i="13"/>
  <c r="AO65" i="13"/>
  <c r="AM65" i="13"/>
  <c r="AL65" i="13"/>
  <c r="AK65" i="13"/>
  <c r="AJ65" i="13"/>
  <c r="AI65" i="13"/>
  <c r="AF65" i="13"/>
  <c r="AE65" i="13"/>
  <c r="AD65" i="13"/>
  <c r="AC65" i="13"/>
  <c r="AC180" i="13" s="1"/>
  <c r="Y65" i="13"/>
  <c r="X65" i="13"/>
  <c r="W65" i="13"/>
  <c r="R65" i="13"/>
  <c r="Q65" i="13"/>
  <c r="I65" i="13"/>
  <c r="CR64" i="13"/>
  <c r="CQ64" i="13"/>
  <c r="CQ180" i="13" s="1"/>
  <c r="CP64" i="13"/>
  <c r="CO64" i="13"/>
  <c r="CN64" i="13"/>
  <c r="CM64" i="13"/>
  <c r="CL64" i="13"/>
  <c r="CK64" i="13"/>
  <c r="CJ64" i="13"/>
  <c r="CI64" i="13"/>
  <c r="CH64" i="13"/>
  <c r="CE64" i="13"/>
  <c r="CD64" i="13"/>
  <c r="CC64" i="13"/>
  <c r="CB64" i="13"/>
  <c r="CA64" i="13"/>
  <c r="BZ64" i="13"/>
  <c r="BY64" i="13"/>
  <c r="BX64" i="13"/>
  <c r="BW64" i="13"/>
  <c r="BV64" i="13"/>
  <c r="BS64" i="13"/>
  <c r="BR64" i="13"/>
  <c r="BQ64" i="13"/>
  <c r="BP64" i="13"/>
  <c r="BO64" i="13"/>
  <c r="BN64" i="13"/>
  <c r="BM64" i="13"/>
  <c r="BL64" i="13"/>
  <c r="BT64" i="13" s="1"/>
  <c r="BK64" i="13"/>
  <c r="BH64" i="13"/>
  <c r="BG64" i="13"/>
  <c r="BF64" i="13"/>
  <c r="BE64" i="13"/>
  <c r="BD64" i="13"/>
  <c r="BC64" i="13"/>
  <c r="BB64" i="13"/>
  <c r="BA64" i="13"/>
  <c r="AY64" i="13"/>
  <c r="AX64" i="13"/>
  <c r="AW64" i="13"/>
  <c r="AV64" i="13"/>
  <c r="AU64" i="13"/>
  <c r="AS64" i="13"/>
  <c r="AR64" i="13"/>
  <c r="AQ64" i="13"/>
  <c r="AP64" i="13"/>
  <c r="AO64" i="13"/>
  <c r="AM64" i="13"/>
  <c r="AL64" i="13"/>
  <c r="AK64" i="13"/>
  <c r="AJ64" i="13"/>
  <c r="AI64" i="13"/>
  <c r="AF64" i="13"/>
  <c r="AE64" i="13"/>
  <c r="AD64" i="13"/>
  <c r="AC64" i="13"/>
  <c r="Y64" i="13"/>
  <c r="X64" i="13"/>
  <c r="W64" i="13"/>
  <c r="R64" i="13"/>
  <c r="Q64" i="13"/>
  <c r="I64" i="13"/>
  <c r="CR63" i="13"/>
  <c r="CQ63" i="13"/>
  <c r="CP63" i="13"/>
  <c r="CO63" i="13"/>
  <c r="CN63" i="13"/>
  <c r="CM63" i="13"/>
  <c r="CL63" i="13"/>
  <c r="CK63" i="13"/>
  <c r="CJ63" i="13"/>
  <c r="CI63" i="13"/>
  <c r="CH63" i="13"/>
  <c r="CE63" i="13"/>
  <c r="CD63" i="13"/>
  <c r="CC63" i="13"/>
  <c r="CB63" i="13"/>
  <c r="CA63" i="13"/>
  <c r="BZ63" i="13"/>
  <c r="BY63" i="13"/>
  <c r="BX63" i="13"/>
  <c r="BW63" i="13"/>
  <c r="BV63" i="13"/>
  <c r="BS63" i="13"/>
  <c r="BR63" i="13"/>
  <c r="BQ63" i="13"/>
  <c r="BP63" i="13"/>
  <c r="BO63" i="13"/>
  <c r="BN63" i="13"/>
  <c r="BM63" i="13"/>
  <c r="BL63" i="13"/>
  <c r="BK63" i="13"/>
  <c r="BT63" i="13" s="1"/>
  <c r="BH63" i="13"/>
  <c r="BG63" i="13"/>
  <c r="BF63" i="13"/>
  <c r="BE63" i="13"/>
  <c r="BD63" i="13"/>
  <c r="BC63" i="13"/>
  <c r="BB63" i="13"/>
  <c r="BA63" i="13"/>
  <c r="AY63" i="13"/>
  <c r="AX63" i="13"/>
  <c r="AW63" i="13"/>
  <c r="AV63" i="13"/>
  <c r="AU63" i="13"/>
  <c r="AS63" i="13"/>
  <c r="AR63" i="13"/>
  <c r="AQ63" i="13"/>
  <c r="AP63" i="13"/>
  <c r="AO63" i="13"/>
  <c r="AM63" i="13"/>
  <c r="AL63" i="13"/>
  <c r="AK63" i="13"/>
  <c r="AJ63" i="13"/>
  <c r="AI63" i="13"/>
  <c r="AF63" i="13"/>
  <c r="AE63" i="13"/>
  <c r="AD63" i="13"/>
  <c r="AC63" i="13"/>
  <c r="Y63" i="13"/>
  <c r="X63" i="13"/>
  <c r="W63" i="13"/>
  <c r="R63" i="13"/>
  <c r="Q63" i="13"/>
  <c r="I63" i="13"/>
  <c r="CR62" i="13"/>
  <c r="CQ62" i="13"/>
  <c r="CP62" i="13"/>
  <c r="CO62" i="13"/>
  <c r="CN62" i="13"/>
  <c r="CM62" i="13"/>
  <c r="CL62" i="13"/>
  <c r="CK62" i="13"/>
  <c r="CJ62" i="13"/>
  <c r="CJ180" i="13" s="1"/>
  <c r="CI62" i="13"/>
  <c r="CH62" i="13"/>
  <c r="CH180" i="13" s="1"/>
  <c r="CE62" i="13"/>
  <c r="CE180" i="13"/>
  <c r="CD62" i="13"/>
  <c r="CC62" i="13"/>
  <c r="CB62" i="13"/>
  <c r="CA62" i="13"/>
  <c r="BZ62" i="13"/>
  <c r="BY62" i="13"/>
  <c r="BX62" i="13"/>
  <c r="BW62" i="13"/>
  <c r="BV62" i="13"/>
  <c r="BS62" i="13"/>
  <c r="BS180" i="13" s="1"/>
  <c r="BR62" i="13"/>
  <c r="BQ62" i="13"/>
  <c r="BP62" i="13"/>
  <c r="BO62" i="13"/>
  <c r="BN62" i="13"/>
  <c r="BM62" i="13"/>
  <c r="BL62" i="13"/>
  <c r="BK62" i="13"/>
  <c r="BH62" i="13"/>
  <c r="BG62" i="13"/>
  <c r="BF62" i="13"/>
  <c r="BE62" i="13"/>
  <c r="BD62" i="13"/>
  <c r="BC62" i="13"/>
  <c r="BB62" i="13"/>
  <c r="BA62" i="13"/>
  <c r="AY62" i="13"/>
  <c r="AY180" i="13" s="1"/>
  <c r="AX62" i="13"/>
  <c r="AW62" i="13"/>
  <c r="AV62" i="13"/>
  <c r="AU62" i="13"/>
  <c r="AU180" i="13" s="1"/>
  <c r="AS62" i="13"/>
  <c r="AR62" i="13"/>
  <c r="AQ62" i="13"/>
  <c r="AP62" i="13"/>
  <c r="AP180" i="13" s="1"/>
  <c r="AO62" i="13"/>
  <c r="AM62" i="13"/>
  <c r="AL62" i="13"/>
  <c r="AK62" i="13"/>
  <c r="AK180" i="13" s="1"/>
  <c r="AJ62" i="13"/>
  <c r="AI62" i="13"/>
  <c r="AF62" i="13"/>
  <c r="AE62" i="13"/>
  <c r="AE180" i="13" s="1"/>
  <c r="AD62" i="13"/>
  <c r="AC62" i="13"/>
  <c r="Y62" i="13"/>
  <c r="X62" i="13"/>
  <c r="X180" i="13" s="1"/>
  <c r="W62" i="13"/>
  <c r="R62" i="13"/>
  <c r="Q62" i="13"/>
  <c r="I62" i="13"/>
  <c r="I61" i="13"/>
  <c r="I60" i="13"/>
  <c r="I59" i="13"/>
  <c r="I58" i="13"/>
  <c r="I57" i="13"/>
  <c r="I56" i="13"/>
  <c r="I55" i="13"/>
  <c r="I54" i="13"/>
  <c r="I53" i="13"/>
  <c r="V17" i="9"/>
  <c r="D21" i="15"/>
  <c r="V16" i="9"/>
  <c r="V18" i="9"/>
  <c r="V20" i="9"/>
  <c r="V22" i="9"/>
  <c r="D16" i="15"/>
  <c r="D18" i="15"/>
  <c r="D20" i="15"/>
  <c r="D22" i="15"/>
  <c r="V19" i="9"/>
  <c r="V21" i="9"/>
  <c r="V7" i="23"/>
  <c r="P39" i="28"/>
  <c r="D39" i="28"/>
  <c r="V39" i="28"/>
  <c r="J39" i="28"/>
  <c r="BT71" i="13"/>
  <c r="CS71" i="13"/>
  <c r="E32" i="16"/>
  <c r="E34" i="16"/>
  <c r="W29" i="6"/>
  <c r="V21" i="6"/>
  <c r="U29" i="7"/>
  <c r="T21" i="7"/>
  <c r="AC23" i="7"/>
  <c r="AB23" i="7"/>
  <c r="AC25" i="7"/>
  <c r="AB25" i="7"/>
  <c r="AC27" i="7"/>
  <c r="BR180" i="13"/>
  <c r="CN180" i="13"/>
  <c r="CS63" i="13"/>
  <c r="CF64" i="13"/>
  <c r="CS68" i="13"/>
  <c r="BT70" i="13"/>
  <c r="CS72" i="13"/>
  <c r="CF73" i="13"/>
  <c r="CF75" i="13"/>
  <c r="BT76" i="13"/>
  <c r="BT78" i="13"/>
  <c r="CS78" i="13"/>
  <c r="CF79" i="13"/>
  <c r="CS80" i="13"/>
  <c r="CF81" i="13"/>
  <c r="CF83" i="13"/>
  <c r="BT84" i="13"/>
  <c r="BT86" i="13"/>
  <c r="CS86" i="13"/>
  <c r="CS88" i="13"/>
  <c r="CF89" i="13"/>
  <c r="CF91" i="13"/>
  <c r="BT92" i="13"/>
  <c r="CS92" i="13"/>
  <c r="BT94" i="13"/>
  <c r="CS94" i="13"/>
  <c r="CF95" i="13"/>
  <c r="CS96" i="13"/>
  <c r="CF97" i="13"/>
  <c r="BT98" i="13"/>
  <c r="CF99" i="13"/>
  <c r="BT100" i="13"/>
  <c r="BT102" i="13"/>
  <c r="CS102" i="13"/>
  <c r="CF103" i="13"/>
  <c r="CS104" i="13"/>
  <c r="CF105" i="13"/>
  <c r="CF107" i="13"/>
  <c r="BT108" i="13"/>
  <c r="CS108" i="13"/>
  <c r="BT110" i="13"/>
  <c r="CS110" i="13"/>
  <c r="CS112" i="13"/>
  <c r="CF113" i="13"/>
  <c r="BT114" i="13"/>
  <c r="CF115" i="13"/>
  <c r="BT116" i="13"/>
  <c r="CS116" i="13"/>
  <c r="BT118" i="13"/>
  <c r="CS118" i="13"/>
  <c r="CF119" i="13"/>
  <c r="CS120" i="13"/>
  <c r="CF121" i="13"/>
  <c r="CF123" i="13"/>
  <c r="BT124" i="13"/>
  <c r="CS124" i="13"/>
  <c r="BT126" i="13"/>
  <c r="CS126" i="13"/>
  <c r="CF127" i="13"/>
  <c r="CS128" i="13"/>
  <c r="CF129" i="13"/>
  <c r="BT130" i="13"/>
  <c r="CF131" i="13"/>
  <c r="BT132" i="13"/>
  <c r="BT134" i="13"/>
  <c r="CF136" i="13"/>
  <c r="CF139" i="13"/>
  <c r="BT140" i="13"/>
  <c r="CF140" i="13"/>
  <c r="CS140" i="13"/>
  <c r="CF142" i="13"/>
  <c r="CF143" i="13"/>
  <c r="BT144" i="13"/>
  <c r="CF144" i="13"/>
  <c r="CS144" i="13"/>
  <c r="CF147" i="13"/>
  <c r="BT148" i="13"/>
  <c r="CF148" i="13"/>
  <c r="CS148" i="13"/>
  <c r="CF150" i="13"/>
  <c r="CF151" i="13"/>
  <c r="BT152" i="13"/>
  <c r="CF152" i="13"/>
  <c r="CS152" i="13"/>
  <c r="CF154" i="13"/>
  <c r="CF155" i="13"/>
  <c r="BT156" i="13"/>
  <c r="CF156" i="13"/>
  <c r="CS156" i="13"/>
  <c r="CF157" i="13"/>
  <c r="P15" i="26"/>
  <c r="P16" i="26"/>
  <c r="P17" i="26"/>
  <c r="P18" i="26"/>
  <c r="P19" i="26"/>
  <c r="P20" i="26"/>
  <c r="P21" i="26"/>
  <c r="P22" i="26"/>
  <c r="X47" i="26"/>
  <c r="V15" i="16"/>
  <c r="V16" i="16"/>
  <c r="AA14" i="16"/>
  <c r="AE14" i="16"/>
  <c r="D17" i="16"/>
  <c r="AC14" i="16"/>
  <c r="V18" i="16"/>
  <c r="D19" i="16"/>
  <c r="V20" i="16"/>
  <c r="D21" i="16"/>
  <c r="V22" i="16"/>
  <c r="W31" i="16"/>
  <c r="Q32" i="16"/>
  <c r="W33" i="16"/>
  <c r="Q34" i="16"/>
  <c r="P15" i="15"/>
  <c r="P16" i="15"/>
  <c r="P17" i="15"/>
  <c r="P18" i="15"/>
  <c r="P19" i="15"/>
  <c r="P20" i="15"/>
  <c r="P21" i="15"/>
  <c r="P22" i="15"/>
  <c r="J15" i="9"/>
  <c r="J16" i="9"/>
  <c r="J17" i="9"/>
  <c r="J18" i="9"/>
  <c r="J19" i="9"/>
  <c r="J20" i="9"/>
  <c r="J21" i="9"/>
  <c r="J22" i="9"/>
  <c r="P15" i="10"/>
  <c r="P16" i="10"/>
  <c r="P17" i="10"/>
  <c r="P18" i="10"/>
  <c r="P19" i="10"/>
  <c r="P20" i="10"/>
  <c r="P21" i="10"/>
  <c r="P22" i="10"/>
  <c r="J15" i="1"/>
  <c r="J16" i="1"/>
  <c r="J17" i="1"/>
  <c r="J18" i="1"/>
  <c r="J19" i="1"/>
  <c r="J20" i="1"/>
  <c r="J21" i="1"/>
  <c r="J22" i="1"/>
  <c r="P15" i="2"/>
  <c r="P16" i="2"/>
  <c r="P17" i="2"/>
  <c r="P18" i="2"/>
  <c r="P19" i="2"/>
  <c r="P20" i="2"/>
  <c r="P21" i="2"/>
  <c r="P22" i="2"/>
  <c r="J15" i="4"/>
  <c r="J16" i="4"/>
  <c r="J17" i="4"/>
  <c r="J18" i="4"/>
  <c r="J19" i="4"/>
  <c r="J20" i="4"/>
  <c r="J21" i="4"/>
  <c r="J22" i="4"/>
  <c r="P15" i="5"/>
  <c r="P16" i="5"/>
  <c r="P17" i="5"/>
  <c r="P18" i="5"/>
  <c r="P19" i="5"/>
  <c r="P20" i="5"/>
  <c r="P21" i="5"/>
  <c r="P22" i="5"/>
  <c r="J15" i="6"/>
  <c r="J16" i="6"/>
  <c r="J17" i="6"/>
  <c r="J18" i="6"/>
  <c r="J19" i="6"/>
  <c r="J20" i="6"/>
  <c r="J21" i="6"/>
  <c r="W30" i="6"/>
  <c r="V22" i="6"/>
  <c r="U28" i="7"/>
  <c r="T20" i="7"/>
  <c r="U30" i="7"/>
  <c r="T22" i="7"/>
  <c r="AC24" i="7"/>
  <c r="AB24" i="7"/>
  <c r="AC26" i="7"/>
  <c r="AB26" i="7"/>
  <c r="C262" i="11"/>
  <c r="O4" i="21"/>
  <c r="O11" i="21"/>
  <c r="O18" i="21"/>
  <c r="B155" i="23"/>
  <c r="B154" i="23"/>
  <c r="B153" i="23"/>
  <c r="B152" i="23"/>
  <c r="B151" i="23"/>
  <c r="B150" i="23"/>
  <c r="B149" i="23"/>
  <c r="B148" i="23"/>
  <c r="B147" i="23"/>
  <c r="B146" i="23"/>
  <c r="B145" i="23"/>
  <c r="B144" i="23"/>
  <c r="B143" i="23"/>
  <c r="B142" i="23"/>
  <c r="B141" i="23"/>
  <c r="B140" i="23"/>
  <c r="B139" i="23"/>
  <c r="B138" i="23"/>
  <c r="B137" i="23"/>
  <c r="B136" i="23"/>
  <c r="B135" i="23"/>
  <c r="B134" i="23"/>
  <c r="B133" i="23"/>
  <c r="B132" i="23"/>
  <c r="B131" i="23"/>
  <c r="B130" i="23"/>
  <c r="B129" i="23"/>
  <c r="B128" i="23"/>
  <c r="B127" i="23"/>
  <c r="B126" i="23"/>
  <c r="B125" i="23"/>
  <c r="B124" i="23"/>
  <c r="B123" i="23"/>
  <c r="B122" i="23"/>
  <c r="B121" i="23"/>
  <c r="B120" i="23"/>
  <c r="B119" i="23"/>
  <c r="B118" i="23"/>
  <c r="B117" i="23"/>
  <c r="B116" i="23"/>
  <c r="B115" i="23"/>
  <c r="B114" i="23"/>
  <c r="B113" i="23"/>
  <c r="B112" i="23"/>
  <c r="B111" i="23"/>
  <c r="B110" i="23"/>
  <c r="B109" i="23"/>
  <c r="B108" i="23"/>
  <c r="B107" i="23"/>
  <c r="B106" i="23"/>
  <c r="B105" i="23"/>
  <c r="B104" i="23"/>
  <c r="B103" i="23"/>
  <c r="B102" i="23"/>
  <c r="B101" i="23"/>
  <c r="B100" i="23"/>
  <c r="B99" i="23"/>
  <c r="B98" i="23"/>
  <c r="B97" i="23"/>
  <c r="B96" i="23"/>
  <c r="B95" i="23"/>
  <c r="B94" i="23"/>
  <c r="B93" i="23"/>
  <c r="B92" i="23"/>
  <c r="B91" i="23"/>
  <c r="B90" i="23"/>
  <c r="B89" i="23"/>
  <c r="B88" i="23"/>
  <c r="B87" i="23"/>
  <c r="B86" i="23"/>
  <c r="B85" i="23"/>
  <c r="B84" i="23"/>
  <c r="B83" i="23"/>
  <c r="B82" i="23"/>
  <c r="B81" i="23"/>
  <c r="B80" i="23"/>
  <c r="B79" i="23"/>
  <c r="B78" i="23"/>
  <c r="B77" i="23"/>
  <c r="B76" i="23"/>
  <c r="B75" i="23"/>
  <c r="B74" i="23"/>
  <c r="B73" i="23"/>
  <c r="B72" i="23"/>
  <c r="B71" i="23"/>
  <c r="B70" i="23"/>
  <c r="B69" i="23"/>
  <c r="B68" i="23"/>
  <c r="B67" i="23"/>
  <c r="B66" i="23"/>
  <c r="B65" i="23"/>
  <c r="B64" i="23"/>
  <c r="B63" i="23"/>
  <c r="B62" i="23"/>
  <c r="B61" i="23"/>
  <c r="B60" i="23"/>
  <c r="B59" i="23"/>
  <c r="B58" i="23"/>
  <c r="B57" i="23"/>
  <c r="B56" i="23"/>
  <c r="B55" i="23"/>
  <c r="B54" i="23"/>
  <c r="B53" i="23"/>
  <c r="B52" i="23"/>
  <c r="B51" i="23"/>
  <c r="B50" i="23"/>
  <c r="B49" i="23"/>
  <c r="B48" i="23"/>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Q38" i="26"/>
  <c r="P23" i="26"/>
  <c r="Q37" i="26"/>
  <c r="P24" i="26"/>
  <c r="Q36" i="26"/>
  <c r="P25" i="26"/>
  <c r="Q35" i="26"/>
  <c r="P26" i="26"/>
  <c r="E38" i="16"/>
  <c r="D23" i="16"/>
  <c r="W37" i="16"/>
  <c r="V24" i="16"/>
  <c r="E36" i="16"/>
  <c r="D25" i="16"/>
  <c r="W35" i="16"/>
  <c r="V26" i="16"/>
  <c r="Q38" i="15"/>
  <c r="P23" i="15"/>
  <c r="Q37" i="15"/>
  <c r="P24" i="15"/>
  <c r="Q36" i="15"/>
  <c r="P25" i="15"/>
  <c r="Q35" i="15"/>
  <c r="P26" i="15"/>
  <c r="K38" i="9"/>
  <c r="J23" i="9"/>
  <c r="K37" i="9"/>
  <c r="J24" i="9"/>
  <c r="K36" i="9"/>
  <c r="J25" i="9"/>
  <c r="K35" i="9"/>
  <c r="J26" i="9"/>
  <c r="Q38" i="10"/>
  <c r="P23" i="10"/>
  <c r="Q37" i="10"/>
  <c r="P24" i="10"/>
  <c r="Q36" i="10"/>
  <c r="P25" i="10"/>
  <c r="Q35" i="10"/>
  <c r="P26" i="10"/>
  <c r="K38" i="1"/>
  <c r="J23" i="1"/>
  <c r="K37" i="1"/>
  <c r="J24" i="1"/>
  <c r="K36" i="1"/>
  <c r="J25" i="1"/>
  <c r="K35" i="1"/>
  <c r="J26" i="1"/>
  <c r="Q31" i="2"/>
  <c r="P23" i="2"/>
  <c r="Q32" i="2"/>
  <c r="P24" i="2"/>
  <c r="Q33" i="2"/>
  <c r="P25" i="2"/>
  <c r="Q34" i="2"/>
  <c r="P26" i="2"/>
  <c r="Q35" i="2"/>
  <c r="P27" i="2"/>
  <c r="Q36" i="2"/>
  <c r="P28" i="2"/>
  <c r="Q37" i="2"/>
  <c r="P29" i="2"/>
  <c r="Q38" i="2"/>
  <c r="P30" i="2"/>
  <c r="K31" i="4"/>
  <c r="J23" i="4"/>
  <c r="K32" i="4"/>
  <c r="J24" i="4"/>
  <c r="K33" i="4"/>
  <c r="J25" i="4"/>
  <c r="K34" i="4"/>
  <c r="J26" i="4"/>
  <c r="K35" i="4"/>
  <c r="J27" i="4"/>
  <c r="K36" i="4"/>
  <c r="J28" i="4"/>
  <c r="K37" i="4"/>
  <c r="J29" i="4"/>
  <c r="K38" i="4"/>
  <c r="J30" i="4"/>
  <c r="Q31" i="5"/>
  <c r="P23" i="5"/>
  <c r="Q32" i="5"/>
  <c r="P24" i="5"/>
  <c r="Q33" i="5"/>
  <c r="P25" i="5"/>
  <c r="Q34" i="5"/>
  <c r="P26" i="5"/>
  <c r="Q35" i="5"/>
  <c r="P27" i="5"/>
  <c r="P28" i="5"/>
  <c r="Q37" i="5"/>
  <c r="P29" i="5"/>
  <c r="Q38" i="5"/>
  <c r="P30" i="5"/>
  <c r="K31" i="6"/>
  <c r="J23" i="6"/>
  <c r="K32" i="6"/>
  <c r="J24" i="6"/>
  <c r="K33" i="6"/>
  <c r="J25" i="6"/>
  <c r="K34" i="6"/>
  <c r="J26" i="6"/>
  <c r="K35" i="6"/>
  <c r="J27" i="6"/>
  <c r="K36" i="6"/>
  <c r="J28" i="6"/>
  <c r="K37" i="6"/>
  <c r="J29" i="6"/>
  <c r="K38" i="6"/>
  <c r="J30" i="6"/>
  <c r="U31" i="7"/>
  <c r="T23" i="7"/>
  <c r="U32" i="7"/>
  <c r="T24" i="7"/>
  <c r="U33" i="7"/>
  <c r="T25" i="7"/>
  <c r="U34" i="7"/>
  <c r="T26" i="7"/>
  <c r="E38" i="26"/>
  <c r="D23" i="26"/>
  <c r="E37" i="26"/>
  <c r="D24" i="26"/>
  <c r="E36" i="26"/>
  <c r="D25" i="26"/>
  <c r="E35" i="26"/>
  <c r="D26" i="26"/>
  <c r="Q38" i="16"/>
  <c r="P23" i="16"/>
  <c r="K37" i="16"/>
  <c r="J24" i="16"/>
  <c r="AA13" i="16"/>
  <c r="W48" i="16"/>
  <c r="X48" i="16"/>
  <c r="AE13" i="16"/>
  <c r="W47" i="16"/>
  <c r="X47" i="16"/>
  <c r="Q36" i="16"/>
  <c r="P25" i="16"/>
  <c r="W46" i="16"/>
  <c r="X46" i="16"/>
  <c r="AC13" i="16"/>
  <c r="K35" i="16"/>
  <c r="J26" i="16"/>
  <c r="E38" i="15"/>
  <c r="D23" i="15"/>
  <c r="E37" i="15"/>
  <c r="D24" i="15"/>
  <c r="E36" i="15"/>
  <c r="D25" i="15"/>
  <c r="E35" i="15"/>
  <c r="D26" i="15"/>
  <c r="W38" i="9"/>
  <c r="V23" i="9"/>
  <c r="W37" i="9"/>
  <c r="V24" i="9"/>
  <c r="W36" i="9"/>
  <c r="V25" i="9"/>
  <c r="W35" i="9"/>
  <c r="V26" i="9"/>
  <c r="E38" i="10"/>
  <c r="D23" i="10"/>
  <c r="E37" i="10"/>
  <c r="D24" i="10"/>
  <c r="E36" i="10"/>
  <c r="D25" i="10"/>
  <c r="E35" i="10"/>
  <c r="D26" i="10"/>
  <c r="W38" i="1"/>
  <c r="V23" i="1"/>
  <c r="W37" i="1"/>
  <c r="V24" i="1"/>
  <c r="W36" i="1"/>
  <c r="V25" i="1"/>
  <c r="W35" i="1"/>
  <c r="V26" i="1"/>
  <c r="E31" i="2"/>
  <c r="D23" i="2"/>
  <c r="P39" i="2"/>
  <c r="E32" i="2"/>
  <c r="D24" i="2"/>
  <c r="E33" i="2"/>
  <c r="D25" i="2"/>
  <c r="E34" i="2"/>
  <c r="D26" i="2"/>
  <c r="E35" i="2"/>
  <c r="D27" i="2"/>
  <c r="E36" i="2"/>
  <c r="D28" i="2"/>
  <c r="E37" i="2"/>
  <c r="D29" i="2"/>
  <c r="E38" i="2"/>
  <c r="D30" i="2"/>
  <c r="J39" i="4"/>
  <c r="W31" i="4"/>
  <c r="V23" i="4"/>
  <c r="W32" i="4"/>
  <c r="V24" i="4"/>
  <c r="W33" i="4"/>
  <c r="V25" i="4"/>
  <c r="W34" i="4"/>
  <c r="V26" i="4"/>
  <c r="W35" i="4"/>
  <c r="V27" i="4"/>
  <c r="W36" i="4"/>
  <c r="V28" i="4"/>
  <c r="W37" i="4"/>
  <c r="V29" i="4"/>
  <c r="W38" i="4"/>
  <c r="V30" i="4"/>
  <c r="E31" i="5"/>
  <c r="D23" i="5"/>
  <c r="P39" i="5"/>
  <c r="E32" i="5"/>
  <c r="D24" i="5"/>
  <c r="E33" i="5"/>
  <c r="D25" i="5"/>
  <c r="E34" i="5"/>
  <c r="D26" i="5"/>
  <c r="E35" i="5"/>
  <c r="D27" i="5"/>
  <c r="D28" i="5"/>
  <c r="E37" i="5"/>
  <c r="D29" i="5"/>
  <c r="E38" i="5"/>
  <c r="D30" i="5"/>
  <c r="W31" i="6"/>
  <c r="V23" i="6"/>
  <c r="W32" i="6"/>
  <c r="V24" i="6"/>
  <c r="W33" i="6"/>
  <c r="V25" i="6"/>
  <c r="W34" i="6"/>
  <c r="V26" i="6"/>
  <c r="W35" i="6"/>
  <c r="V27" i="6"/>
  <c r="W36" i="6"/>
  <c r="V28" i="6"/>
  <c r="W37" i="6"/>
  <c r="V29" i="6"/>
  <c r="W38" i="6"/>
  <c r="V30" i="6"/>
  <c r="E31" i="7"/>
  <c r="D23" i="7"/>
  <c r="E32" i="7"/>
  <c r="D24" i="7"/>
  <c r="E33" i="7"/>
  <c r="D25" i="7"/>
  <c r="E34" i="7"/>
  <c r="D26" i="7"/>
  <c r="CF62" i="13"/>
  <c r="Q180" i="13"/>
  <c r="AO180" i="13"/>
  <c r="BA181" i="13"/>
  <c r="K23" i="26"/>
  <c r="W23" i="26"/>
  <c r="K24" i="26"/>
  <c r="W24" i="26"/>
  <c r="K25" i="26"/>
  <c r="W25" i="26"/>
  <c r="K26" i="26"/>
  <c r="W26" i="26"/>
  <c r="K27" i="26"/>
  <c r="J27" i="26"/>
  <c r="W27" i="26"/>
  <c r="V27" i="26"/>
  <c r="K28" i="26"/>
  <c r="J28" i="26"/>
  <c r="W28" i="26"/>
  <c r="V28" i="26"/>
  <c r="K29" i="26"/>
  <c r="J29" i="26"/>
  <c r="W29" i="26"/>
  <c r="V29" i="26"/>
  <c r="K30" i="26"/>
  <c r="J30" i="26"/>
  <c r="W30" i="26"/>
  <c r="V30" i="26"/>
  <c r="K31" i="26"/>
  <c r="W31" i="26"/>
  <c r="K32" i="26"/>
  <c r="W32" i="26"/>
  <c r="K33" i="26"/>
  <c r="W33" i="26"/>
  <c r="K34" i="26"/>
  <c r="W34" i="26"/>
  <c r="E24" i="16"/>
  <c r="Q24" i="16"/>
  <c r="K25" i="16"/>
  <c r="W25" i="16"/>
  <c r="E26" i="16"/>
  <c r="Q26" i="16"/>
  <c r="K27" i="16"/>
  <c r="J27" i="16"/>
  <c r="W27" i="16"/>
  <c r="V27" i="16"/>
  <c r="E28" i="16"/>
  <c r="D28" i="16"/>
  <c r="Q28" i="16"/>
  <c r="P28" i="16"/>
  <c r="K29" i="16"/>
  <c r="J29" i="16"/>
  <c r="W29" i="16"/>
  <c r="V29" i="16"/>
  <c r="E30" i="16"/>
  <c r="D30" i="16"/>
  <c r="Q30" i="16"/>
  <c r="P30" i="16"/>
  <c r="K23" i="15"/>
  <c r="W23" i="15"/>
  <c r="K24" i="15"/>
  <c r="W24" i="15"/>
  <c r="K25" i="15"/>
  <c r="W25" i="15"/>
  <c r="K26" i="15"/>
  <c r="W26" i="15"/>
  <c r="K27" i="15"/>
  <c r="J27" i="15"/>
  <c r="W27" i="15"/>
  <c r="V27" i="15"/>
  <c r="K28" i="15"/>
  <c r="J28" i="15"/>
  <c r="W28" i="15"/>
  <c r="V28" i="15"/>
  <c r="K29" i="15"/>
  <c r="J29" i="15"/>
  <c r="W29" i="15"/>
  <c r="V29" i="15"/>
  <c r="K30" i="15"/>
  <c r="J30" i="15"/>
  <c r="W30" i="15"/>
  <c r="V30" i="15"/>
  <c r="K31" i="15"/>
  <c r="W31" i="15"/>
  <c r="K32" i="15"/>
  <c r="W32" i="15"/>
  <c r="K33" i="15"/>
  <c r="W33" i="15"/>
  <c r="K34" i="15"/>
  <c r="W34" i="15"/>
  <c r="E23" i="9"/>
  <c r="Q23" i="9"/>
  <c r="E24" i="9"/>
  <c r="Q24" i="9"/>
  <c r="E25" i="9"/>
  <c r="Q25" i="9"/>
  <c r="E26" i="9"/>
  <c r="Q26" i="9"/>
  <c r="E27" i="9"/>
  <c r="D27" i="9"/>
  <c r="Q27" i="9"/>
  <c r="P27" i="9"/>
  <c r="E28" i="9"/>
  <c r="D28" i="9"/>
  <c r="Q28" i="9"/>
  <c r="P28" i="9"/>
  <c r="E29" i="9"/>
  <c r="D29" i="9"/>
  <c r="Q29" i="9"/>
  <c r="P29" i="9"/>
  <c r="E30" i="9"/>
  <c r="D30" i="9"/>
  <c r="Q30" i="9"/>
  <c r="P30" i="9"/>
  <c r="E31" i="9"/>
  <c r="Q31" i="9"/>
  <c r="E32" i="9"/>
  <c r="Q32" i="9"/>
  <c r="E33" i="9"/>
  <c r="Q33" i="9"/>
  <c r="E34" i="9"/>
  <c r="Q34" i="9"/>
  <c r="K23" i="10"/>
  <c r="W23" i="10"/>
  <c r="K24" i="10"/>
  <c r="W24" i="10"/>
  <c r="K25" i="10"/>
  <c r="W25" i="10"/>
  <c r="K26" i="10"/>
  <c r="W26" i="10"/>
  <c r="K27" i="10"/>
  <c r="J27" i="10"/>
  <c r="W27" i="10"/>
  <c r="V27" i="10"/>
  <c r="K28" i="10"/>
  <c r="J28" i="10"/>
  <c r="W28" i="10"/>
  <c r="V28" i="10"/>
  <c r="K29" i="10"/>
  <c r="J29" i="10"/>
  <c r="W29" i="10"/>
  <c r="V29" i="10"/>
  <c r="K30" i="10"/>
  <c r="J30" i="10"/>
  <c r="W30" i="10"/>
  <c r="V30" i="10"/>
  <c r="K31" i="10"/>
  <c r="W31" i="10"/>
  <c r="K32" i="10"/>
  <c r="W32" i="10"/>
  <c r="K33" i="10"/>
  <c r="W33" i="10"/>
  <c r="K34" i="10"/>
  <c r="W34" i="10"/>
  <c r="E23" i="1"/>
  <c r="Q23" i="1"/>
  <c r="E24" i="1"/>
  <c r="Q24" i="1"/>
  <c r="E25" i="1"/>
  <c r="Q25" i="1"/>
  <c r="E26" i="1"/>
  <c r="Q26" i="1"/>
  <c r="E27" i="1"/>
  <c r="D27" i="1"/>
  <c r="Q27" i="1"/>
  <c r="P27" i="1"/>
  <c r="E28" i="1"/>
  <c r="D28" i="1"/>
  <c r="Q28" i="1"/>
  <c r="P28" i="1"/>
  <c r="E29" i="1"/>
  <c r="D29" i="1"/>
  <c r="Q29" i="1"/>
  <c r="P29" i="1"/>
  <c r="E30" i="1"/>
  <c r="D30" i="1"/>
  <c r="Q30" i="1"/>
  <c r="P30" i="1"/>
  <c r="E31" i="1"/>
  <c r="Q31" i="1"/>
  <c r="E32" i="1"/>
  <c r="Q32" i="1"/>
  <c r="E33" i="1"/>
  <c r="Q33" i="1"/>
  <c r="E34" i="1"/>
  <c r="Q34" i="1"/>
  <c r="K23" i="2"/>
  <c r="W23" i="2"/>
  <c r="K24" i="2"/>
  <c r="W24" i="2"/>
  <c r="K25" i="2"/>
  <c r="W25" i="2"/>
  <c r="K26" i="2"/>
  <c r="W26" i="2"/>
  <c r="K27" i="2"/>
  <c r="W27" i="2"/>
  <c r="K28" i="2"/>
  <c r="W28" i="2"/>
  <c r="K29" i="2"/>
  <c r="W29" i="2"/>
  <c r="K30" i="2"/>
  <c r="W30" i="2"/>
  <c r="E23" i="4"/>
  <c r="Q23" i="4"/>
  <c r="E24" i="4"/>
  <c r="Q24" i="4"/>
  <c r="E25" i="4"/>
  <c r="Q25" i="4"/>
  <c r="E26" i="4"/>
  <c r="Q26" i="4"/>
  <c r="E27" i="4"/>
  <c r="Q27" i="4"/>
  <c r="E28" i="4"/>
  <c r="Q28" i="4"/>
  <c r="E29" i="4"/>
  <c r="Q29" i="4"/>
  <c r="E30" i="4"/>
  <c r="Q30" i="4"/>
  <c r="K23" i="5"/>
  <c r="W23" i="5"/>
  <c r="K24" i="5"/>
  <c r="W24" i="5"/>
  <c r="K25" i="5"/>
  <c r="W25" i="5"/>
  <c r="K26" i="5"/>
  <c r="W26" i="5"/>
  <c r="K27" i="5"/>
  <c r="W27" i="5"/>
  <c r="K28" i="5"/>
  <c r="W28" i="5"/>
  <c r="K29" i="5"/>
  <c r="W29" i="5"/>
  <c r="K30" i="5"/>
  <c r="W30" i="5"/>
  <c r="E23" i="6"/>
  <c r="Q23" i="6"/>
  <c r="E24" i="6"/>
  <c r="Q24" i="6"/>
  <c r="E25" i="6"/>
  <c r="Q25" i="6"/>
  <c r="E26" i="6"/>
  <c r="Q26" i="6"/>
  <c r="E27" i="6"/>
  <c r="Q27" i="6"/>
  <c r="E28" i="6"/>
  <c r="Q28" i="6"/>
  <c r="E29" i="6"/>
  <c r="Q29" i="6"/>
  <c r="E30" i="6"/>
  <c r="Q30" i="6"/>
  <c r="M28" i="7"/>
  <c r="AC28" i="7"/>
  <c r="M29" i="7"/>
  <c r="AC29" i="7"/>
  <c r="M30" i="7"/>
  <c r="AC30" i="7"/>
  <c r="M31" i="7"/>
  <c r="AC31" i="7"/>
  <c r="M32" i="7"/>
  <c r="AC32" i="7"/>
  <c r="M33" i="7"/>
  <c r="AC33" i="7"/>
  <c r="M34" i="7"/>
  <c r="AC34" i="7"/>
  <c r="E27" i="26"/>
  <c r="D27" i="26"/>
  <c r="Q27" i="26"/>
  <c r="P27" i="26"/>
  <c r="E28" i="26"/>
  <c r="D28" i="26"/>
  <c r="Q28" i="26"/>
  <c r="P28" i="26"/>
  <c r="E29" i="26"/>
  <c r="D29" i="26"/>
  <c r="Q29" i="26"/>
  <c r="P29" i="26"/>
  <c r="E30" i="26"/>
  <c r="D30" i="26"/>
  <c r="Q30" i="26"/>
  <c r="P30" i="26"/>
  <c r="D15" i="16"/>
  <c r="P15" i="16"/>
  <c r="J19" i="16"/>
  <c r="V19" i="16"/>
  <c r="D20" i="16"/>
  <c r="P20" i="16"/>
  <c r="J21" i="16"/>
  <c r="V21" i="16"/>
  <c r="D22" i="16"/>
  <c r="P22" i="16"/>
  <c r="J23" i="16"/>
  <c r="V23" i="16"/>
  <c r="E27" i="15"/>
  <c r="D27" i="15"/>
  <c r="Q27" i="15"/>
  <c r="P27" i="15"/>
  <c r="E28" i="15"/>
  <c r="D28" i="15"/>
  <c r="Q28" i="15"/>
  <c r="P28" i="15"/>
  <c r="E29" i="15"/>
  <c r="D29" i="15"/>
  <c r="Q29" i="15"/>
  <c r="P29" i="15"/>
  <c r="E30" i="15"/>
  <c r="D30" i="15"/>
  <c r="Q30" i="15"/>
  <c r="P30" i="15"/>
  <c r="K27" i="9"/>
  <c r="J27" i="9"/>
  <c r="W27" i="9"/>
  <c r="V27" i="9"/>
  <c r="K28" i="9"/>
  <c r="J28" i="9"/>
  <c r="W28" i="9"/>
  <c r="V28" i="9"/>
  <c r="K29" i="9"/>
  <c r="J29" i="9"/>
  <c r="W29" i="9"/>
  <c r="V29" i="9"/>
  <c r="K30" i="9"/>
  <c r="J30" i="9"/>
  <c r="W30" i="9"/>
  <c r="V30" i="9"/>
  <c r="E27" i="10"/>
  <c r="D27" i="10"/>
  <c r="Q27" i="10"/>
  <c r="P27" i="10"/>
  <c r="E28" i="10"/>
  <c r="D28" i="10"/>
  <c r="Q28" i="10"/>
  <c r="P28" i="10"/>
  <c r="E29" i="10"/>
  <c r="D29" i="10"/>
  <c r="Q29" i="10"/>
  <c r="P29" i="10"/>
  <c r="E30" i="10"/>
  <c r="D30" i="10"/>
  <c r="Q30" i="10"/>
  <c r="P30" i="10"/>
  <c r="K27" i="1"/>
  <c r="J27" i="1"/>
  <c r="W27" i="1"/>
  <c r="V27" i="1"/>
  <c r="K28" i="1"/>
  <c r="J28" i="1"/>
  <c r="W28" i="1"/>
  <c r="V28" i="1"/>
  <c r="K29" i="1"/>
  <c r="J29" i="1"/>
  <c r="W29" i="1"/>
  <c r="V29" i="1"/>
  <c r="K30" i="1"/>
  <c r="J30" i="1"/>
  <c r="W30" i="1"/>
  <c r="V30" i="1"/>
  <c r="D15" i="7"/>
  <c r="T15" i="7"/>
  <c r="D16" i="7"/>
  <c r="T16" i="7"/>
  <c r="D17" i="7"/>
  <c r="T17" i="7"/>
  <c r="D18" i="7"/>
  <c r="T18" i="7"/>
  <c r="D19" i="7"/>
  <c r="T19" i="7"/>
  <c r="D20" i="7"/>
  <c r="C52" i="20"/>
  <c r="C50" i="20"/>
  <c r="C51" i="20"/>
  <c r="C49" i="20"/>
  <c r="N29" i="21"/>
  <c r="O25" i="21"/>
  <c r="D39" i="5"/>
  <c r="V39" i="4"/>
  <c r="D39" i="2"/>
  <c r="V39" i="1"/>
  <c r="D39" i="10"/>
  <c r="V39" i="9"/>
  <c r="D39" i="15"/>
  <c r="D39" i="26"/>
  <c r="P39" i="10"/>
  <c r="P39" i="15"/>
  <c r="P39" i="26"/>
  <c r="J39" i="1"/>
  <c r="J39" i="9"/>
  <c r="D30" i="6"/>
  <c r="E38" i="6"/>
  <c r="D29" i="6"/>
  <c r="E37" i="6"/>
  <c r="D28" i="6"/>
  <c r="E36" i="6"/>
  <c r="D27" i="6"/>
  <c r="E35" i="6"/>
  <c r="D26" i="6"/>
  <c r="E34" i="6"/>
  <c r="D25" i="6"/>
  <c r="E33" i="6"/>
  <c r="D24" i="6"/>
  <c r="E32" i="6"/>
  <c r="D23" i="6"/>
  <c r="E31" i="6"/>
  <c r="J30" i="5"/>
  <c r="K38" i="5"/>
  <c r="J29" i="5"/>
  <c r="K37" i="5"/>
  <c r="J28" i="5"/>
  <c r="J27" i="5"/>
  <c r="K35" i="5"/>
  <c r="J26" i="5"/>
  <c r="K34" i="5"/>
  <c r="J25" i="5"/>
  <c r="K33" i="5"/>
  <c r="J24" i="5"/>
  <c r="K32" i="5"/>
  <c r="J23" i="5"/>
  <c r="J39" i="5"/>
  <c r="K31" i="5"/>
  <c r="D30" i="4"/>
  <c r="E38" i="4"/>
  <c r="D29" i="4"/>
  <c r="E37" i="4"/>
  <c r="D28" i="4"/>
  <c r="E36" i="4"/>
  <c r="D27" i="4"/>
  <c r="E35" i="4"/>
  <c r="D26" i="4"/>
  <c r="E34" i="4"/>
  <c r="D25" i="4"/>
  <c r="E33" i="4"/>
  <c r="D24" i="4"/>
  <c r="E32" i="4"/>
  <c r="D23" i="4"/>
  <c r="D39" i="4"/>
  <c r="E31" i="4"/>
  <c r="J30" i="2"/>
  <c r="K38" i="2"/>
  <c r="J29" i="2"/>
  <c r="K37" i="2"/>
  <c r="J28" i="2"/>
  <c r="K36" i="2"/>
  <c r="J27" i="2"/>
  <c r="K35" i="2"/>
  <c r="J26" i="2"/>
  <c r="K34" i="2"/>
  <c r="J25" i="2"/>
  <c r="K33" i="2"/>
  <c r="J24" i="2"/>
  <c r="K32" i="2"/>
  <c r="J23" i="2"/>
  <c r="J39" i="2"/>
  <c r="K31" i="2"/>
  <c r="D26" i="1"/>
  <c r="E35" i="1"/>
  <c r="D25" i="1"/>
  <c r="E36" i="1"/>
  <c r="D24" i="1"/>
  <c r="E37" i="1"/>
  <c r="D23" i="1"/>
  <c r="D39" i="1"/>
  <c r="E38" i="1"/>
  <c r="J26" i="10"/>
  <c r="K35" i="10"/>
  <c r="J25" i="10"/>
  <c r="K36" i="10"/>
  <c r="J24" i="10"/>
  <c r="K37" i="10"/>
  <c r="J23" i="10"/>
  <c r="J39" i="10"/>
  <c r="K38" i="10"/>
  <c r="D26" i="9"/>
  <c r="E35" i="9"/>
  <c r="D25" i="9"/>
  <c r="E36" i="9"/>
  <c r="D24" i="9"/>
  <c r="E37" i="9"/>
  <c r="D23" i="9"/>
  <c r="E38" i="9"/>
  <c r="J26" i="15"/>
  <c r="K35" i="15"/>
  <c r="J25" i="15"/>
  <c r="K36" i="15"/>
  <c r="J24" i="15"/>
  <c r="K37" i="15"/>
  <c r="J23" i="15"/>
  <c r="K38" i="15"/>
  <c r="E35" i="16"/>
  <c r="D39" i="16"/>
  <c r="D26" i="16"/>
  <c r="K36" i="16"/>
  <c r="J25" i="16"/>
  <c r="E37" i="16"/>
  <c r="D24" i="16"/>
  <c r="J26" i="26"/>
  <c r="K35" i="26"/>
  <c r="J25" i="26"/>
  <c r="K36" i="26"/>
  <c r="J24" i="26"/>
  <c r="K37" i="26"/>
  <c r="J23" i="26"/>
  <c r="J39" i="26"/>
  <c r="K38" i="26"/>
  <c r="P30" i="6"/>
  <c r="Q38" i="6"/>
  <c r="P29" i="6"/>
  <c r="Q37" i="6"/>
  <c r="P28" i="6"/>
  <c r="Q36" i="6"/>
  <c r="P27" i="6"/>
  <c r="Q35" i="6"/>
  <c r="P26" i="6"/>
  <c r="Q34" i="6"/>
  <c r="P25" i="6"/>
  <c r="Q33" i="6"/>
  <c r="P24" i="6"/>
  <c r="Q32" i="6"/>
  <c r="P23" i="6"/>
  <c r="Q31" i="6"/>
  <c r="V30" i="5"/>
  <c r="W38" i="5"/>
  <c r="V29" i="5"/>
  <c r="W37" i="5"/>
  <c r="V28" i="5"/>
  <c r="W36" i="5"/>
  <c r="V27" i="5"/>
  <c r="W35" i="5"/>
  <c r="V26" i="5"/>
  <c r="W34" i="5"/>
  <c r="V25" i="5"/>
  <c r="W33" i="5"/>
  <c r="V24" i="5"/>
  <c r="W32" i="5"/>
  <c r="V23" i="5"/>
  <c r="W31" i="5"/>
  <c r="P30" i="4"/>
  <c r="Q38" i="4"/>
  <c r="P29" i="4"/>
  <c r="Q37" i="4"/>
  <c r="P28" i="4"/>
  <c r="Q36" i="4"/>
  <c r="P27" i="4"/>
  <c r="Q35" i="4"/>
  <c r="P26" i="4"/>
  <c r="Q34" i="4"/>
  <c r="P25" i="4"/>
  <c r="Q33" i="4"/>
  <c r="P24" i="4"/>
  <c r="Q32" i="4"/>
  <c r="P23" i="4"/>
  <c r="Q31" i="4"/>
  <c r="V30" i="2"/>
  <c r="W38" i="2"/>
  <c r="V29" i="2"/>
  <c r="W37" i="2"/>
  <c r="V28" i="2"/>
  <c r="W36" i="2"/>
  <c r="V27" i="2"/>
  <c r="W35" i="2"/>
  <c r="V26" i="2"/>
  <c r="W34" i="2"/>
  <c r="V25" i="2"/>
  <c r="W33" i="2"/>
  <c r="V24" i="2"/>
  <c r="W32" i="2"/>
  <c r="V23" i="2"/>
  <c r="W31" i="2"/>
  <c r="P26" i="1"/>
  <c r="Q35" i="1"/>
  <c r="P25" i="1"/>
  <c r="Q36" i="1"/>
  <c r="P24" i="1"/>
  <c r="Q37" i="1"/>
  <c r="P23" i="1"/>
  <c r="Q38" i="1"/>
  <c r="V26" i="10"/>
  <c r="W35" i="10"/>
  <c r="V25" i="10"/>
  <c r="W36" i="10"/>
  <c r="V24" i="10"/>
  <c r="W37" i="10"/>
  <c r="V23" i="10"/>
  <c r="W38" i="10"/>
  <c r="P26" i="9"/>
  <c r="Q35" i="9"/>
  <c r="P25" i="9"/>
  <c r="Q36" i="9"/>
  <c r="P24" i="9"/>
  <c r="Q37" i="9"/>
  <c r="P23" i="9"/>
  <c r="Q38" i="9"/>
  <c r="V26" i="15"/>
  <c r="W35" i="15"/>
  <c r="V25" i="15"/>
  <c r="W36" i="15"/>
  <c r="V24" i="15"/>
  <c r="W37" i="15"/>
  <c r="V23" i="15"/>
  <c r="W38" i="15"/>
  <c r="Q35" i="16"/>
  <c r="P26" i="16"/>
  <c r="W36" i="16"/>
  <c r="V25" i="16"/>
  <c r="V39" i="16"/>
  <c r="Q37" i="16"/>
  <c r="P24" i="16"/>
  <c r="P39" i="16"/>
  <c r="V26" i="26"/>
  <c r="W35" i="26"/>
  <c r="V25" i="26"/>
  <c r="W36" i="26"/>
  <c r="V24" i="26"/>
  <c r="W37" i="26"/>
  <c r="V23" i="26"/>
  <c r="W38" i="26"/>
  <c r="J39" i="15"/>
  <c r="D39" i="9"/>
  <c r="J39" i="16"/>
  <c r="V39" i="26"/>
  <c r="V39" i="15"/>
  <c r="P39" i="9"/>
  <c r="V39" i="10"/>
  <c r="P39" i="1"/>
  <c r="V39" i="2"/>
  <c r="P39" i="4"/>
  <c r="V39" i="5"/>
  <c r="M65" i="31" l="1"/>
  <c r="M43" i="31"/>
  <c r="M62" i="31"/>
  <c r="M6" i="31"/>
  <c r="CE3" i="12"/>
  <c r="CE7" i="12"/>
  <c r="CE11" i="12"/>
  <c r="CE15" i="12"/>
  <c r="CE19" i="12"/>
  <c r="CE23" i="12"/>
  <c r="CE27" i="12"/>
  <c r="CE31" i="12"/>
  <c r="CE35" i="12"/>
  <c r="CE39" i="12"/>
  <c r="CE43" i="12"/>
  <c r="CE47" i="12"/>
  <c r="CE51" i="12"/>
  <c r="CE55" i="12"/>
  <c r="CE59" i="12"/>
  <c r="CE63" i="12"/>
  <c r="CE67" i="12"/>
  <c r="CE71" i="12"/>
  <c r="CE75" i="12"/>
  <c r="CE80" i="12"/>
  <c r="CE4" i="12"/>
  <c r="CE8" i="12"/>
  <c r="CE12" i="12"/>
  <c r="CE16" i="12"/>
  <c r="CE20" i="12"/>
  <c r="CE24" i="12"/>
  <c r="CE28" i="12"/>
  <c r="CE32" i="12"/>
  <c r="CE36" i="12"/>
  <c r="CE40" i="12"/>
  <c r="CE44" i="12"/>
  <c r="CE48" i="12"/>
  <c r="CE52" i="12"/>
  <c r="CE56" i="12"/>
  <c r="CE60" i="12"/>
  <c r="CE64" i="12"/>
  <c r="CE68" i="12"/>
  <c r="CE72" i="12"/>
  <c r="CE76" i="12"/>
  <c r="CE77" i="12"/>
  <c r="CE5" i="12"/>
  <c r="CE9" i="12"/>
  <c r="CE13" i="12"/>
  <c r="CE17" i="12"/>
  <c r="CE21" i="12"/>
  <c r="CE25" i="12"/>
  <c r="CE29" i="12"/>
  <c r="CE33" i="12"/>
  <c r="CE37" i="12"/>
  <c r="CE41" i="12"/>
  <c r="CE45" i="12"/>
  <c r="CE49" i="12"/>
  <c r="CE53" i="12"/>
  <c r="CE57" i="12"/>
  <c r="CE61" i="12"/>
  <c r="CE65" i="12"/>
  <c r="CE69" i="12"/>
  <c r="CE73" i="12"/>
  <c r="CE78" i="12"/>
  <c r="ET32" i="12"/>
  <c r="EK32" i="12"/>
  <c r="EU32" i="12"/>
  <c r="ER32" i="12"/>
  <c r="EN32" i="12"/>
  <c r="EJ32" i="12"/>
  <c r="EQ32" i="12"/>
  <c r="EM32" i="12"/>
  <c r="EI32" i="12"/>
  <c r="EO32" i="12"/>
  <c r="ES32" i="12"/>
  <c r="BS216" i="12"/>
  <c r="BO216" i="12"/>
  <c r="EP32" i="12"/>
  <c r="EL32" i="12"/>
  <c r="H423" i="11"/>
  <c r="H31" i="11"/>
  <c r="H52" i="11"/>
  <c r="H110" i="11"/>
  <c r="H152" i="11"/>
  <c r="H178" i="11"/>
  <c r="H180" i="11"/>
  <c r="H208" i="11"/>
  <c r="H211" i="11"/>
  <c r="H227" i="11"/>
  <c r="H235" i="11"/>
  <c r="H123" i="11"/>
  <c r="H133" i="11"/>
  <c r="H173" i="11"/>
  <c r="H192" i="11"/>
  <c r="H101" i="11"/>
  <c r="H111" i="11"/>
  <c r="H142" i="11"/>
  <c r="H156" i="11"/>
  <c r="H171" i="11"/>
  <c r="H86" i="11"/>
  <c r="H89" i="11"/>
  <c r="H179" i="11"/>
  <c r="H207" i="11"/>
  <c r="H210" i="11"/>
  <c r="H300" i="11"/>
  <c r="H301" i="11"/>
  <c r="H220" i="11"/>
  <c r="H228" i="11"/>
  <c r="H242" i="11"/>
  <c r="H267" i="11"/>
  <c r="H278" i="11"/>
  <c r="H353" i="11"/>
  <c r="H440" i="11"/>
  <c r="H455" i="11"/>
  <c r="CG13" i="11"/>
  <c r="CJ68" i="11"/>
  <c r="BO68" i="11" s="1"/>
  <c r="H146" i="11"/>
  <c r="H112" i="11"/>
  <c r="H212" i="11"/>
  <c r="H219" i="11"/>
  <c r="H230" i="11"/>
  <c r="H268" i="11"/>
  <c r="H260" i="11"/>
  <c r="H298" i="11"/>
  <c r="H376" i="11"/>
  <c r="H382" i="11"/>
  <c r="H383" i="11"/>
  <c r="H384" i="11"/>
  <c r="H451" i="11"/>
  <c r="H459" i="11"/>
  <c r="H460" i="11"/>
  <c r="H469" i="11"/>
  <c r="CA24" i="11"/>
  <c r="AK24" i="11" s="1"/>
  <c r="CC20" i="11"/>
  <c r="CC38" i="11"/>
  <c r="AM38" i="11" s="1"/>
  <c r="H481" i="11"/>
  <c r="H482" i="11"/>
  <c r="H328" i="11"/>
  <c r="H365" i="11"/>
  <c r="H377" i="11"/>
  <c r="H145" i="11"/>
  <c r="H182" i="11"/>
  <c r="H240" i="11"/>
  <c r="H266" i="11"/>
  <c r="H288" i="11"/>
  <c r="H310" i="11"/>
  <c r="H356" i="11"/>
  <c r="CC124" i="11"/>
  <c r="AM124" i="11" s="1"/>
  <c r="CA12" i="11"/>
  <c r="BF12" i="11" s="1"/>
  <c r="CA14" i="11"/>
  <c r="CO14" i="11"/>
  <c r="BT14" i="11" s="1"/>
  <c r="CC199" i="11"/>
  <c r="BH199" i="11" s="1"/>
  <c r="CO199" i="11"/>
  <c r="BT199" i="11" s="1"/>
  <c r="CA144" i="11"/>
  <c r="CA229" i="11"/>
  <c r="AK229" i="11" s="1"/>
  <c r="CF8" i="11"/>
  <c r="CE375" i="11"/>
  <c r="CN8" i="11"/>
  <c r="CL12" i="11"/>
  <c r="AV12" i="11" s="1"/>
  <c r="CK16" i="11"/>
  <c r="BP16" i="11" s="1"/>
  <c r="CA20" i="11"/>
  <c r="CJ24" i="11"/>
  <c r="CF28" i="11"/>
  <c r="BK28" i="11" s="1"/>
  <c r="CD33" i="11"/>
  <c r="BI33" i="11" s="1"/>
  <c r="CG37" i="11"/>
  <c r="AQ37" i="11" s="1"/>
  <c r="CL41" i="11"/>
  <c r="CI45" i="11"/>
  <c r="BN45" i="11" s="1"/>
  <c r="CA49" i="11"/>
  <c r="CK55" i="11"/>
  <c r="CA59" i="11"/>
  <c r="BF59" i="11" s="1"/>
  <c r="CJ63" i="11"/>
  <c r="BO63" i="11" s="1"/>
  <c r="CJ67" i="11"/>
  <c r="CJ71" i="11"/>
  <c r="CL79" i="11"/>
  <c r="CG83" i="11"/>
  <c r="AQ83" i="11" s="1"/>
  <c r="CG87" i="11"/>
  <c r="CA91" i="11"/>
  <c r="BF91" i="11" s="1"/>
  <c r="CF95" i="11"/>
  <c r="CF100" i="11"/>
  <c r="BK100" i="11" s="1"/>
  <c r="CB104" i="11"/>
  <c r="CA108" i="11"/>
  <c r="AY112" i="11"/>
  <c r="CJ116" i="11"/>
  <c r="BO116" i="11" s="1"/>
  <c r="CK120" i="11"/>
  <c r="CA124" i="11"/>
  <c r="CL129" i="11"/>
  <c r="AV129" i="11" s="1"/>
  <c r="CF133" i="11"/>
  <c r="AP133" i="11" s="1"/>
  <c r="CG137" i="11"/>
  <c r="CJ142" i="11"/>
  <c r="CG148" i="11"/>
  <c r="CG152" i="11"/>
  <c r="BL152" i="11" s="1"/>
  <c r="CH156" i="11"/>
  <c r="CG161" i="11"/>
  <c r="CK168" i="11"/>
  <c r="CE172" i="11"/>
  <c r="BJ172" i="11" s="1"/>
  <c r="CL176" i="11"/>
  <c r="CD180" i="11"/>
  <c r="CK185" i="11"/>
  <c r="AY189" i="11"/>
  <c r="AY193" i="11"/>
  <c r="AY197" i="11"/>
  <c r="CG201" i="11"/>
  <c r="AY205" i="11"/>
  <c r="CG209" i="11"/>
  <c r="AQ209" i="11" s="1"/>
  <c r="CE213" i="11"/>
  <c r="AY217" i="11"/>
  <c r="CA221" i="11"/>
  <c r="AK221" i="11" s="1"/>
  <c r="CJ225" i="11"/>
  <c r="AY229" i="11"/>
  <c r="BZ233" i="11"/>
  <c r="AJ233" i="11" s="1"/>
  <c r="CH237" i="11"/>
  <c r="BM237" i="11" s="1"/>
  <c r="CJ241" i="11"/>
  <c r="AY245" i="11"/>
  <c r="AY249" i="11"/>
  <c r="AY253" i="11"/>
  <c r="AY257" i="11"/>
  <c r="CK261" i="11"/>
  <c r="CG265" i="11"/>
  <c r="AQ265" i="11" s="1"/>
  <c r="AY269" i="11"/>
  <c r="CH273" i="11"/>
  <c r="AR273" i="11" s="1"/>
  <c r="AY277" i="11"/>
  <c r="AY281" i="11"/>
  <c r="AY285" i="11"/>
  <c r="CI289" i="11"/>
  <c r="AY293" i="11"/>
  <c r="AY297" i="11"/>
  <c r="CH301" i="11"/>
  <c r="BM301" i="11" s="1"/>
  <c r="AY305" i="11"/>
  <c r="AY309" i="11"/>
  <c r="AY313" i="11"/>
  <c r="AY317" i="11"/>
  <c r="AY321" i="11"/>
  <c r="CG325" i="11"/>
  <c r="CD329" i="11"/>
  <c r="AY333" i="11"/>
  <c r="CE337" i="11"/>
  <c r="CC341" i="11"/>
  <c r="CE345" i="11"/>
  <c r="AY349" i="11"/>
  <c r="CB353" i="11"/>
  <c r="AY357" i="11"/>
  <c r="CG361" i="11"/>
  <c r="AQ361" i="11" s="1"/>
  <c r="AY365" i="11"/>
  <c r="CB369" i="11"/>
  <c r="CI373" i="11"/>
  <c r="AY377" i="11"/>
  <c r="CI381" i="11"/>
  <c r="BN381" i="11" s="1"/>
  <c r="AY385" i="11"/>
  <c r="CE389" i="11"/>
  <c r="CI393" i="11"/>
  <c r="AY397" i="11"/>
  <c r="CD401" i="11"/>
  <c r="CG405" i="11"/>
  <c r="CH409" i="11"/>
  <c r="CE413" i="11"/>
  <c r="AO413" i="11" s="1"/>
  <c r="CG417" i="11"/>
  <c r="CF421" i="11"/>
  <c r="CJ425" i="11"/>
  <c r="CK429" i="11"/>
  <c r="BP429" i="11" s="1"/>
  <c r="AY433" i="11"/>
  <c r="AY437" i="11"/>
  <c r="AY441" i="11"/>
  <c r="CI445" i="11"/>
  <c r="AS445" i="11" s="1"/>
  <c r="AY449" i="11"/>
  <c r="CE453" i="11"/>
  <c r="BJ453" i="11" s="1"/>
  <c r="CE457" i="11"/>
  <c r="AY461" i="11"/>
  <c r="CI465" i="11"/>
  <c r="AY469" i="11"/>
  <c r="CJ473" i="11"/>
  <c r="CL8" i="11"/>
  <c r="AV8" i="11" s="1"/>
  <c r="CC108" i="11"/>
  <c r="AM108" i="11" s="1"/>
  <c r="CB129" i="11"/>
  <c r="CD255" i="11"/>
  <c r="CE433" i="11"/>
  <c r="AO433" i="11" s="1"/>
  <c r="CH9" i="11"/>
  <c r="BM9" i="11" s="1"/>
  <c r="CL13" i="11"/>
  <c r="AV13" i="11" s="1"/>
  <c r="CN17" i="11"/>
  <c r="BS17" i="11" s="1"/>
  <c r="CI21" i="11"/>
  <c r="BN21" i="11" s="1"/>
  <c r="CI25" i="11"/>
  <c r="BN25" i="11" s="1"/>
  <c r="CH29" i="11"/>
  <c r="AR29" i="11" s="1"/>
  <c r="CJ34" i="11"/>
  <c r="BO34" i="11" s="1"/>
  <c r="CK38" i="11"/>
  <c r="BP38" i="11" s="1"/>
  <c r="CI42" i="11"/>
  <c r="AS42" i="11" s="1"/>
  <c r="CL46" i="11"/>
  <c r="AY50" i="11"/>
  <c r="CK56" i="11"/>
  <c r="BP56" i="11" s="1"/>
  <c r="CH60" i="11"/>
  <c r="BM60" i="11" s="1"/>
  <c r="AY64" i="11"/>
  <c r="CH68" i="11"/>
  <c r="AR68" i="11" s="1"/>
  <c r="CD74" i="11"/>
  <c r="BI74" i="11" s="1"/>
  <c r="CI80" i="11"/>
  <c r="CK84" i="11"/>
  <c r="CK88" i="11"/>
  <c r="BP88" i="11" s="1"/>
  <c r="CK92" i="11"/>
  <c r="AU92" i="11" s="1"/>
  <c r="CK96" i="11"/>
  <c r="BP96" i="11" s="1"/>
  <c r="CD101" i="11"/>
  <c r="BI101" i="11" s="1"/>
  <c r="CG105" i="11"/>
  <c r="AQ105" i="11" s="1"/>
  <c r="CC109" i="11"/>
  <c r="BH109" i="11" s="1"/>
  <c r="AY113" i="11"/>
  <c r="CJ117" i="11"/>
  <c r="CH121" i="11"/>
  <c r="CH125" i="11"/>
  <c r="AR125" i="11" s="1"/>
  <c r="CL130" i="11"/>
  <c r="AV130" i="11" s="1"/>
  <c r="CA134" i="11"/>
  <c r="CK138" i="11"/>
  <c r="AU138" i="11" s="1"/>
  <c r="CJ143" i="11"/>
  <c r="AT143" i="11" s="1"/>
  <c r="AY149" i="11"/>
  <c r="CA153" i="11"/>
  <c r="CH158" i="11"/>
  <c r="CJ162" i="11"/>
  <c r="BO162" i="11" s="1"/>
  <c r="CL169" i="11"/>
  <c r="AV169" i="11" s="1"/>
  <c r="CG173" i="11"/>
  <c r="CL177" i="11"/>
  <c r="BQ177" i="11" s="1"/>
  <c r="CG181" i="11"/>
  <c r="AQ181" i="11" s="1"/>
  <c r="CJ186" i="11"/>
  <c r="AT186" i="11" s="1"/>
  <c r="CJ190" i="11"/>
  <c r="CE194" i="11"/>
  <c r="BJ194" i="11" s="1"/>
  <c r="CC198" i="11"/>
  <c r="AM198" i="11" s="1"/>
  <c r="CG202" i="11"/>
  <c r="CE206" i="11"/>
  <c r="CB210" i="11"/>
  <c r="AL210" i="11" s="1"/>
  <c r="BZ214" i="11"/>
  <c r="BE214" i="11" s="1"/>
  <c r="CL218" i="11"/>
  <c r="BQ218" i="11" s="1"/>
  <c r="CC222" i="11"/>
  <c r="CB226" i="11"/>
  <c r="BG226" i="11" s="1"/>
  <c r="CE230" i="11"/>
  <c r="BJ230" i="11" s="1"/>
  <c r="CK234" i="11"/>
  <c r="AU234" i="11" s="1"/>
  <c r="CF238" i="11"/>
  <c r="CE242" i="11"/>
  <c r="AY246" i="11"/>
  <c r="CJ250" i="11"/>
  <c r="CE254" i="11"/>
  <c r="AY258" i="11"/>
  <c r="AY262" i="11"/>
  <c r="AY266" i="11"/>
  <c r="CD270" i="11"/>
  <c r="CF274" i="11"/>
  <c r="AP274" i="11" s="1"/>
  <c r="CD278" i="11"/>
  <c r="BI278" i="11" s="1"/>
  <c r="AY282" i="11"/>
  <c r="AY286" i="11"/>
  <c r="AY290" i="11"/>
  <c r="CH294" i="11"/>
  <c r="BM294" i="11" s="1"/>
  <c r="BZ298" i="11"/>
  <c r="AJ298" i="11" s="1"/>
  <c r="CI302" i="11"/>
  <c r="AY306" i="11"/>
  <c r="AY310" i="11"/>
  <c r="AY314" i="11"/>
  <c r="AY318" i="11"/>
  <c r="CJ322" i="11"/>
  <c r="BO322" i="11" s="1"/>
  <c r="CA326" i="11"/>
  <c r="AK326" i="11" s="1"/>
  <c r="CL330" i="11"/>
  <c r="AV330" i="11" s="1"/>
  <c r="CD334" i="11"/>
  <c r="CI338" i="11"/>
  <c r="AY342" i="11"/>
  <c r="CJ346" i="11"/>
  <c r="AY350" i="11"/>
  <c r="CC354" i="11"/>
  <c r="BH354" i="11" s="1"/>
  <c r="CJ358" i="11"/>
  <c r="AT358" i="11" s="1"/>
  <c r="AY362" i="11"/>
  <c r="AY366" i="11"/>
  <c r="AY370" i="11"/>
  <c r="CD374" i="11"/>
  <c r="AN374" i="11" s="1"/>
  <c r="AY378" i="11"/>
  <c r="AY382" i="11"/>
  <c r="CF386" i="11"/>
  <c r="BK386" i="11" s="1"/>
  <c r="CI390" i="11"/>
  <c r="BN390" i="11" s="1"/>
  <c r="AY394" i="11"/>
  <c r="AY398" i="11"/>
  <c r="CE402" i="11"/>
  <c r="AO402" i="11" s="1"/>
  <c r="CL406" i="11"/>
  <c r="AV406" i="11" s="1"/>
  <c r="CE410" i="11"/>
  <c r="AY414" i="11"/>
  <c r="CI418" i="11"/>
  <c r="BN418" i="11" s="1"/>
  <c r="AY422" i="11"/>
  <c r="AY426" i="11"/>
  <c r="AY430" i="11"/>
  <c r="CD434" i="11"/>
  <c r="CJ438" i="11"/>
  <c r="AT438" i="11" s="1"/>
  <c r="BZ442" i="11"/>
  <c r="AY446" i="11"/>
  <c r="AY450" i="11"/>
  <c r="CG454" i="11"/>
  <c r="BL454" i="11" s="1"/>
  <c r="CD458" i="11"/>
  <c r="AY462" i="11"/>
  <c r="AY466" i="11"/>
  <c r="CE470" i="11"/>
  <c r="BJ470" i="11" s="1"/>
  <c r="AY474" i="11"/>
  <c r="CC165" i="11"/>
  <c r="AY145" i="11"/>
  <c r="AY182" i="11"/>
  <c r="AY167" i="11"/>
  <c r="AY475" i="11"/>
  <c r="CI477" i="11"/>
  <c r="BN477" i="11" s="1"/>
  <c r="AY479" i="11"/>
  <c r="AY481" i="11"/>
  <c r="CG483" i="11"/>
  <c r="CK485" i="11"/>
  <c r="CG487" i="11"/>
  <c r="BL487" i="11" s="1"/>
  <c r="AY489" i="11"/>
  <c r="AY6" i="11"/>
  <c r="CK10" i="11"/>
  <c r="CH14" i="11"/>
  <c r="BM14" i="11" s="1"/>
  <c r="CJ18" i="11"/>
  <c r="AT18" i="11" s="1"/>
  <c r="CF22" i="11"/>
  <c r="CG26" i="11"/>
  <c r="CE30" i="11"/>
  <c r="AO30" i="11" s="1"/>
  <c r="CD35" i="11"/>
  <c r="BI35" i="11" s="1"/>
  <c r="CE39" i="11"/>
  <c r="CK43" i="11"/>
  <c r="AU43" i="11" s="1"/>
  <c r="CB47" i="11"/>
  <c r="BG47" i="11" s="1"/>
  <c r="CE51" i="11"/>
  <c r="CA57" i="11"/>
  <c r="AK57" i="11" s="1"/>
  <c r="CA61" i="11"/>
  <c r="AK61" i="11" s="1"/>
  <c r="AY65" i="11"/>
  <c r="CG69" i="11"/>
  <c r="CA75" i="11"/>
  <c r="CI81" i="11"/>
  <c r="AS81" i="11" s="1"/>
  <c r="CL85" i="11"/>
  <c r="BQ85" i="11" s="1"/>
  <c r="CL89" i="11"/>
  <c r="CJ93" i="11"/>
  <c r="BZ97" i="11"/>
  <c r="BE97" i="11" s="1"/>
  <c r="CE102" i="11"/>
  <c r="BJ102" i="11" s="1"/>
  <c r="CE106" i="11"/>
  <c r="BJ106" i="11" s="1"/>
  <c r="CA110" i="11"/>
  <c r="AK110" i="11" s="1"/>
  <c r="CG114" i="11"/>
  <c r="BL114" i="11" s="1"/>
  <c r="CI118" i="11"/>
  <c r="AS118" i="11" s="1"/>
  <c r="CL122" i="11"/>
  <c r="CK126" i="11"/>
  <c r="CD131" i="11"/>
  <c r="AN131" i="11" s="1"/>
  <c r="BZ135" i="11"/>
  <c r="BE135" i="11" s="1"/>
  <c r="CA140" i="11"/>
  <c r="CG144" i="11"/>
  <c r="CC150" i="11"/>
  <c r="CC154" i="11"/>
  <c r="AM154" i="11" s="1"/>
  <c r="CA159" i="11"/>
  <c r="CH163" i="11"/>
  <c r="CI170" i="11"/>
  <c r="AS170" i="11" s="1"/>
  <c r="CL174" i="11"/>
  <c r="AV174" i="11" s="1"/>
  <c r="BZ178" i="11"/>
  <c r="AJ178" i="11" s="1"/>
  <c r="CB183" i="11"/>
  <c r="CL187" i="11"/>
  <c r="AV187" i="11" s="1"/>
  <c r="CI191" i="11"/>
  <c r="AS191" i="11" s="1"/>
  <c r="CL195" i="11"/>
  <c r="AV195" i="11" s="1"/>
  <c r="CH199" i="11"/>
  <c r="AR199" i="11" s="1"/>
  <c r="BZ203" i="11"/>
  <c r="CG207" i="11"/>
  <c r="BL207" i="11" s="1"/>
  <c r="CH211" i="11"/>
  <c r="AR211" i="11" s="1"/>
  <c r="CE215" i="11"/>
  <c r="CF219" i="11"/>
  <c r="BK219" i="11" s="1"/>
  <c r="BZ223" i="11"/>
  <c r="BE223" i="11" s="1"/>
  <c r="CB227" i="11"/>
  <c r="AL227" i="11" s="1"/>
  <c r="CL231" i="11"/>
  <c r="AY235" i="11"/>
  <c r="CF239" i="11"/>
  <c r="BK239" i="11" s="1"/>
  <c r="CC243" i="11"/>
  <c r="CF247" i="11"/>
  <c r="AP247" i="11" s="1"/>
  <c r="CK251" i="11"/>
  <c r="AU251" i="11" s="1"/>
  <c r="AY255" i="11"/>
  <c r="CI259" i="11"/>
  <c r="BN259" i="11" s="1"/>
  <c r="CH263" i="11"/>
  <c r="AY267" i="11"/>
  <c r="AY271" i="11"/>
  <c r="CH275" i="11"/>
  <c r="AR275" i="11" s="1"/>
  <c r="AY279" i="11"/>
  <c r="AY283" i="11"/>
  <c r="CH287" i="11"/>
  <c r="BM287" i="11" s="1"/>
  <c r="CI291" i="11"/>
  <c r="CH295" i="11"/>
  <c r="AY299" i="11"/>
  <c r="CD303" i="11"/>
  <c r="AN303" i="11" s="1"/>
  <c r="CE307" i="11"/>
  <c r="CK311" i="11"/>
  <c r="AY315" i="11"/>
  <c r="AY319" i="11"/>
  <c r="CC323" i="11"/>
  <c r="CF327" i="11"/>
  <c r="CE331" i="11"/>
  <c r="AO331" i="11" s="1"/>
  <c r="AY335" i="11"/>
  <c r="AY339" i="11"/>
  <c r="CK343" i="11"/>
  <c r="CE347" i="11"/>
  <c r="BJ347" i="11" s="1"/>
  <c r="AY351" i="11"/>
  <c r="CH355" i="11"/>
  <c r="AR355" i="11" s="1"/>
  <c r="CE359" i="11"/>
  <c r="AY363" i="11"/>
  <c r="CI367" i="11"/>
  <c r="BN367" i="11" s="1"/>
  <c r="CH371" i="11"/>
  <c r="AR371" i="11" s="1"/>
  <c r="AY375" i="11"/>
  <c r="CG379" i="11"/>
  <c r="AQ379" i="11" s="1"/>
  <c r="BZ383" i="11"/>
  <c r="BE383" i="11" s="1"/>
  <c r="BZ387" i="11"/>
  <c r="AJ387" i="11" s="1"/>
  <c r="CA391" i="11"/>
  <c r="CI395" i="11"/>
  <c r="AY399" i="11"/>
  <c r="CC403" i="11"/>
  <c r="AM403" i="11" s="1"/>
  <c r="AY407" i="11"/>
  <c r="AY411" i="11"/>
  <c r="CI415" i="11"/>
  <c r="BN415" i="11" s="1"/>
  <c r="CF419" i="11"/>
  <c r="CB423" i="11"/>
  <c r="AY427" i="11"/>
  <c r="CI431" i="11"/>
  <c r="BN431" i="11" s="1"/>
  <c r="AY435" i="11"/>
  <c r="CK439" i="11"/>
  <c r="AY443" i="11"/>
  <c r="AY447" i="11"/>
  <c r="CF451" i="11"/>
  <c r="AP451" i="11" s="1"/>
  <c r="AY455" i="11"/>
  <c r="AY459" i="11"/>
  <c r="CH463" i="11"/>
  <c r="BM463" i="11" s="1"/>
  <c r="CH467" i="11"/>
  <c r="AR467" i="11" s="1"/>
  <c r="CH471" i="11"/>
  <c r="AY128" i="11"/>
  <c r="AY157" i="11"/>
  <c r="AY32" i="11"/>
  <c r="AY72" i="11"/>
  <c r="AY78" i="11"/>
  <c r="CF73" i="11"/>
  <c r="AP73" i="11" s="1"/>
  <c r="AY139" i="11"/>
  <c r="CN54" i="11"/>
  <c r="CD8" i="11"/>
  <c r="CF16" i="11"/>
  <c r="BK16" i="11" s="1"/>
  <c r="CK45" i="11"/>
  <c r="AU45" i="11" s="1"/>
  <c r="CL116" i="11"/>
  <c r="CI172" i="11"/>
  <c r="BN172" i="11" s="1"/>
  <c r="CK221" i="11"/>
  <c r="BP221" i="11" s="1"/>
  <c r="CC126" i="11"/>
  <c r="CN7" i="11"/>
  <c r="CN11" i="11"/>
  <c r="CN15" i="11"/>
  <c r="AX15" i="11" s="1"/>
  <c r="CI19" i="11"/>
  <c r="CL23" i="11"/>
  <c r="CC27" i="11"/>
  <c r="BH27" i="11" s="1"/>
  <c r="CI31" i="11"/>
  <c r="BN31" i="11" s="1"/>
  <c r="CL36" i="11"/>
  <c r="AV36" i="11" s="1"/>
  <c r="BZ40" i="11"/>
  <c r="CE44" i="11"/>
  <c r="CC48" i="11"/>
  <c r="BH48" i="11" s="1"/>
  <c r="BZ52" i="11"/>
  <c r="BE52" i="11" s="1"/>
  <c r="CI58" i="11"/>
  <c r="AY62" i="11"/>
  <c r="CJ66" i="11"/>
  <c r="AT66" i="11" s="1"/>
  <c r="CK70" i="11"/>
  <c r="CJ76" i="11"/>
  <c r="BO76" i="11" s="1"/>
  <c r="CK82" i="11"/>
  <c r="CG86" i="11"/>
  <c r="AQ86" i="11" s="1"/>
  <c r="CH90" i="11"/>
  <c r="CL94" i="11"/>
  <c r="CE99" i="11"/>
  <c r="CJ103" i="11"/>
  <c r="AT103" i="11" s="1"/>
  <c r="CH107" i="11"/>
  <c r="CH111" i="11"/>
  <c r="AY115" i="11"/>
  <c r="CB119" i="11"/>
  <c r="BG119" i="11" s="1"/>
  <c r="CJ123" i="11"/>
  <c r="CI127" i="11"/>
  <c r="AY132" i="11"/>
  <c r="AY136" i="11"/>
  <c r="CJ141" i="11"/>
  <c r="CC147" i="11"/>
  <c r="CG151" i="11"/>
  <c r="BL151" i="11" s="1"/>
  <c r="CE155" i="11"/>
  <c r="AO155" i="11" s="1"/>
  <c r="AY160" i="11"/>
  <c r="CL164" i="11"/>
  <c r="AV164" i="11" s="1"/>
  <c r="CK171" i="11"/>
  <c r="BP171" i="11" s="1"/>
  <c r="CL175" i="11"/>
  <c r="AV175" i="11" s="1"/>
  <c r="BZ179" i="11"/>
  <c r="AJ179" i="11" s="1"/>
  <c r="CI184" i="11"/>
  <c r="BN184" i="11" s="1"/>
  <c r="CH188" i="11"/>
  <c r="CF192" i="11"/>
  <c r="BK192" i="11" s="1"/>
  <c r="CD196" i="11"/>
  <c r="AN196" i="11" s="1"/>
  <c r="CG200" i="11"/>
  <c r="CE204" i="11"/>
  <c r="BJ204" i="11" s="1"/>
  <c r="CD208" i="11"/>
  <c r="AN208" i="11" s="1"/>
  <c r="CC212" i="11"/>
  <c r="CK216" i="11"/>
  <c r="CF220" i="11"/>
  <c r="AP220" i="11" s="1"/>
  <c r="CH224" i="11"/>
  <c r="BM224" i="11" s="1"/>
  <c r="CE228" i="11"/>
  <c r="CF232" i="11"/>
  <c r="CJ236" i="11"/>
  <c r="CG240" i="11"/>
  <c r="BL240" i="11" s="1"/>
  <c r="CK244" i="11"/>
  <c r="CC248" i="11"/>
  <c r="BH248" i="11" s="1"/>
  <c r="BZ252" i="11"/>
  <c r="CJ256" i="11"/>
  <c r="BO256" i="11" s="1"/>
  <c r="AY260" i="11"/>
  <c r="CC264" i="11"/>
  <c r="CF268" i="11"/>
  <c r="BK268" i="11" s="1"/>
  <c r="AY272" i="11"/>
  <c r="AY276" i="11"/>
  <c r="CH280" i="11"/>
  <c r="AY284" i="11"/>
  <c r="BZ288" i="11"/>
  <c r="BE288" i="11" s="1"/>
  <c r="CA292" i="11"/>
  <c r="CB296" i="11"/>
  <c r="AY300" i="11"/>
  <c r="CD304" i="11"/>
  <c r="AN304" i="11" s="1"/>
  <c r="AY308" i="11"/>
  <c r="AY312" i="11"/>
  <c r="AY316" i="11"/>
  <c r="CC320" i="11"/>
  <c r="BH320" i="11" s="1"/>
  <c r="CI324" i="11"/>
  <c r="AY328" i="11"/>
  <c r="AY332" i="11"/>
  <c r="AY336" i="11"/>
  <c r="CK340" i="11"/>
  <c r="CA344" i="11"/>
  <c r="AY348" i="11"/>
  <c r="AY352" i="11"/>
  <c r="CK356" i="11"/>
  <c r="AY360" i="11"/>
  <c r="AY364" i="11"/>
  <c r="CK368" i="11"/>
  <c r="AU368" i="11" s="1"/>
  <c r="AY372" i="11"/>
  <c r="AY376" i="11"/>
  <c r="AY380" i="11"/>
  <c r="AY384" i="11"/>
  <c r="CI388" i="11"/>
  <c r="CH392" i="11"/>
  <c r="AY396" i="11"/>
  <c r="CD400" i="11"/>
  <c r="BI400" i="11" s="1"/>
  <c r="AY404" i="11"/>
  <c r="BZ408" i="11"/>
  <c r="AY412" i="11"/>
  <c r="CF416" i="11"/>
  <c r="BK416" i="11" s="1"/>
  <c r="CD420" i="11"/>
  <c r="CH424" i="11"/>
  <c r="CI428" i="11"/>
  <c r="AY432" i="11"/>
  <c r="CA436" i="11"/>
  <c r="CD440" i="11"/>
  <c r="CE444" i="11"/>
  <c r="BJ444" i="11" s="1"/>
  <c r="CB448" i="11"/>
  <c r="BG448" i="11" s="1"/>
  <c r="AY452" i="11"/>
  <c r="AY456" i="11"/>
  <c r="CK460" i="11"/>
  <c r="AY464" i="11"/>
  <c r="AY468" i="11"/>
  <c r="CH472" i="11"/>
  <c r="CG166" i="11"/>
  <c r="AY77" i="11"/>
  <c r="CB53" i="11"/>
  <c r="AY98" i="11"/>
  <c r="AY146" i="11"/>
  <c r="CN476" i="11"/>
  <c r="BS476" i="11" s="1"/>
  <c r="CN478" i="11"/>
  <c r="CE480" i="11"/>
  <c r="CI482" i="11"/>
  <c r="CI484" i="11"/>
  <c r="AS484" i="11" s="1"/>
  <c r="AY486" i="11"/>
  <c r="AY488" i="11"/>
  <c r="CG490" i="11"/>
  <c r="AQ490" i="11" s="1"/>
  <c r="BK216" i="12"/>
  <c r="BR216" i="12"/>
  <c r="BN216" i="12"/>
  <c r="DL56" i="12"/>
  <c r="EF26" i="12"/>
  <c r="EF24" i="12"/>
  <c r="EF22" i="12"/>
  <c r="EF20" i="12"/>
  <c r="EF18" i="12"/>
  <c r="EF16" i="12"/>
  <c r="EF14" i="12"/>
  <c r="EF12" i="12"/>
  <c r="EF10" i="12"/>
  <c r="EF8" i="12"/>
  <c r="EF6" i="12"/>
  <c r="EF4" i="12"/>
  <c r="EF2" i="12"/>
  <c r="EF25" i="12"/>
  <c r="EF23" i="12"/>
  <c r="EF21" i="12"/>
  <c r="EF19" i="12"/>
  <c r="EF17" i="12"/>
  <c r="EF15" i="12"/>
  <c r="EF13" i="12"/>
  <c r="EF11" i="12"/>
  <c r="EF9" i="12"/>
  <c r="EF7" i="12"/>
  <c r="EF5" i="12"/>
  <c r="EF3" i="12"/>
  <c r="DX56" i="12"/>
  <c r="DR56" i="12"/>
  <c r="DN56" i="12"/>
  <c r="DM56" i="12"/>
  <c r="DU56" i="12"/>
  <c r="DQ56" i="12"/>
  <c r="DV56" i="12"/>
  <c r="DT56" i="12"/>
  <c r="DP56" i="12"/>
  <c r="DW56" i="12"/>
  <c r="DS56" i="12"/>
  <c r="DO56" i="12"/>
  <c r="DI14" i="12"/>
  <c r="DI7" i="12"/>
  <c r="DI8" i="12"/>
  <c r="DI19" i="12"/>
  <c r="DI4" i="12"/>
  <c r="DI36" i="12"/>
  <c r="DI9" i="12"/>
  <c r="DI17" i="12"/>
  <c r="DI20" i="12"/>
  <c r="DI23" i="12"/>
  <c r="DI26" i="12"/>
  <c r="DI12" i="12"/>
  <c r="DI31" i="12"/>
  <c r="DI33" i="12"/>
  <c r="DI22" i="12"/>
  <c r="DI30" i="12"/>
  <c r="DI10" i="12"/>
  <c r="DI2" i="12"/>
  <c r="DI11" i="12"/>
  <c r="DI3" i="12"/>
  <c r="DI27" i="12"/>
  <c r="DI29" i="12"/>
  <c r="DI13" i="12"/>
  <c r="DI34" i="12"/>
  <c r="DI16" i="12"/>
  <c r="DI25" i="12"/>
  <c r="DI6" i="12"/>
  <c r="DI15" i="12"/>
  <c r="DI18" i="12"/>
  <c r="DI21" i="12"/>
  <c r="DI24" i="12"/>
  <c r="DI28" i="12"/>
  <c r="DI5" i="12"/>
  <c r="DI32" i="12"/>
  <c r="DI35" i="12"/>
  <c r="BU216" i="12"/>
  <c r="BV216" i="12"/>
  <c r="BQ216" i="12"/>
  <c r="BM216" i="12"/>
  <c r="BW216" i="12"/>
  <c r="BT216" i="12"/>
  <c r="BP216" i="12"/>
  <c r="BL216" i="12"/>
  <c r="BH30" i="12"/>
  <c r="BH62" i="12"/>
  <c r="BH14" i="12"/>
  <c r="BH13" i="12"/>
  <c r="BH27" i="12"/>
  <c r="BH64" i="12"/>
  <c r="BH57" i="12"/>
  <c r="BH59" i="12"/>
  <c r="BH65" i="12"/>
  <c r="BH31" i="12"/>
  <c r="BH28" i="12"/>
  <c r="BH32" i="12"/>
  <c r="BH29" i="12"/>
  <c r="BH61" i="12"/>
  <c r="BH66" i="12"/>
  <c r="BH56" i="12"/>
  <c r="BH58" i="12"/>
  <c r="BH60" i="12"/>
  <c r="BH63" i="12"/>
  <c r="AO412" i="12"/>
  <c r="AZ412" i="12"/>
  <c r="AV412" i="12"/>
  <c r="AR412" i="12"/>
  <c r="AN412" i="12"/>
  <c r="AW412" i="12"/>
  <c r="AU412" i="12"/>
  <c r="AQ412" i="12"/>
  <c r="AY412" i="12"/>
  <c r="AS412" i="12"/>
  <c r="AX412" i="12"/>
  <c r="AT412" i="12"/>
  <c r="AP412" i="12"/>
  <c r="BH15" i="12"/>
  <c r="BH16" i="12"/>
  <c r="BH7" i="12"/>
  <c r="BH33" i="12"/>
  <c r="BH68" i="12"/>
  <c r="BH72" i="12"/>
  <c r="BH34" i="12"/>
  <c r="BH2" i="12"/>
  <c r="BH74" i="12"/>
  <c r="BH79" i="12"/>
  <c r="BH81" i="12"/>
  <c r="BH80" i="12"/>
  <c r="BH20" i="12"/>
  <c r="BH84" i="12"/>
  <c r="BH11" i="12"/>
  <c r="BH88" i="12"/>
  <c r="BH8" i="12"/>
  <c r="BH96" i="12"/>
  <c r="BH39" i="12"/>
  <c r="BH42" i="12"/>
  <c r="BH87" i="12"/>
  <c r="BH45" i="12"/>
  <c r="BH40" i="12"/>
  <c r="BH93" i="12"/>
  <c r="BH97" i="12"/>
  <c r="BH98" i="12"/>
  <c r="BH5" i="12"/>
  <c r="BH100" i="12"/>
  <c r="BH19" i="12"/>
  <c r="BH102" i="12"/>
  <c r="BH43" i="12"/>
  <c r="BH105" i="12"/>
  <c r="BH121" i="12"/>
  <c r="BH122" i="12"/>
  <c r="BH109" i="12"/>
  <c r="BH110" i="12"/>
  <c r="BH126" i="12"/>
  <c r="BH113" i="12"/>
  <c r="BH114" i="12"/>
  <c r="BH48" i="12"/>
  <c r="BH22" i="12"/>
  <c r="BH24" i="12"/>
  <c r="BH117" i="12"/>
  <c r="BH119" i="12"/>
  <c r="BH123" i="12"/>
  <c r="BH127" i="12"/>
  <c r="BH128" i="12"/>
  <c r="BH86" i="12"/>
  <c r="BH129" i="12"/>
  <c r="BH131" i="12"/>
  <c r="BH136" i="12"/>
  <c r="BH25" i="12"/>
  <c r="BH50" i="12"/>
  <c r="BH132" i="12"/>
  <c r="BH140" i="12"/>
  <c r="BH141" i="12"/>
  <c r="BH38" i="12"/>
  <c r="BH137" i="12"/>
  <c r="BH52" i="12"/>
  <c r="BH139" i="12"/>
  <c r="BH26" i="12"/>
  <c r="BH54" i="12"/>
  <c r="BH49" i="12"/>
  <c r="BH138" i="12"/>
  <c r="BH144" i="12"/>
  <c r="BH145" i="12"/>
  <c r="BH146" i="12"/>
  <c r="BH147" i="12"/>
  <c r="BH154" i="12"/>
  <c r="BH67" i="12"/>
  <c r="BH17" i="12"/>
  <c r="BH69" i="12"/>
  <c r="BH70" i="12"/>
  <c r="BH71" i="12"/>
  <c r="BH73" i="12"/>
  <c r="BH35" i="12"/>
  <c r="BH77" i="12"/>
  <c r="BH78" i="12"/>
  <c r="BH18" i="12"/>
  <c r="BH85" i="12"/>
  <c r="BH82" i="12"/>
  <c r="BH36" i="12"/>
  <c r="BH75" i="12"/>
  <c r="BH37" i="12"/>
  <c r="BH89" i="12"/>
  <c r="BH83" i="12"/>
  <c r="BH103" i="12"/>
  <c r="BH44" i="12"/>
  <c r="BH76" i="12"/>
  <c r="BH41" i="12"/>
  <c r="BH3" i="12"/>
  <c r="BH94" i="12"/>
  <c r="BH4" i="12"/>
  <c r="BH99" i="12"/>
  <c r="BH101" i="12"/>
  <c r="BH90" i="12"/>
  <c r="BH9" i="12"/>
  <c r="BH104" i="12"/>
  <c r="BH120" i="12"/>
  <c r="BH106" i="12"/>
  <c r="BH107" i="12"/>
  <c r="BH108" i="12"/>
  <c r="BH124" i="12"/>
  <c r="BH111" i="12"/>
  <c r="BH112" i="12"/>
  <c r="BH12" i="12"/>
  <c r="BH47" i="12"/>
  <c r="BH115" i="12"/>
  <c r="BH116" i="12"/>
  <c r="BH118" i="12"/>
  <c r="BH6" i="12"/>
  <c r="BH125" i="12"/>
  <c r="BH133" i="12"/>
  <c r="BH51" i="12"/>
  <c r="BH91" i="12"/>
  <c r="BH130" i="12"/>
  <c r="BH23" i="12"/>
  <c r="BH92" i="12"/>
  <c r="BH10" i="12"/>
  <c r="BH134" i="12"/>
  <c r="BH135" i="12"/>
  <c r="BH21" i="12"/>
  <c r="BH53" i="12"/>
  <c r="BH142" i="12"/>
  <c r="BH143" i="12"/>
  <c r="BH95" i="12"/>
  <c r="BH46" i="12"/>
  <c r="BH148" i="12"/>
  <c r="BH55" i="12"/>
  <c r="BH149" i="12"/>
  <c r="BH150" i="12"/>
  <c r="BH151" i="12"/>
  <c r="BH152" i="12"/>
  <c r="BH153" i="12"/>
  <c r="O298" i="12"/>
  <c r="O354" i="12"/>
  <c r="O370" i="12"/>
  <c r="O382" i="12"/>
  <c r="O410" i="12"/>
  <c r="O434" i="12"/>
  <c r="O462" i="12"/>
  <c r="AK49" i="12"/>
  <c r="AK305" i="12"/>
  <c r="AK79" i="12"/>
  <c r="AK298" i="12"/>
  <c r="AK297" i="12"/>
  <c r="AK294" i="12"/>
  <c r="AK293" i="12"/>
  <c r="AK292" i="12"/>
  <c r="AK153" i="12"/>
  <c r="AK291" i="12"/>
  <c r="AK151" i="12"/>
  <c r="AK290" i="12"/>
  <c r="AK149" i="12"/>
  <c r="AK147" i="12"/>
  <c r="AK145" i="12"/>
  <c r="AK288" i="12"/>
  <c r="AK143" i="12"/>
  <c r="AK286" i="12"/>
  <c r="AK75" i="12"/>
  <c r="AK140" i="12"/>
  <c r="AK285" i="12"/>
  <c r="AK74" i="12"/>
  <c r="AK282" i="12"/>
  <c r="AK48" i="12"/>
  <c r="AK306" i="12"/>
  <c r="AK304" i="12"/>
  <c r="AK303" i="12"/>
  <c r="AK302" i="12"/>
  <c r="AK301" i="12"/>
  <c r="AK78" i="12"/>
  <c r="AK300" i="12"/>
  <c r="AK299" i="12"/>
  <c r="AK296" i="12"/>
  <c r="AK295" i="12"/>
  <c r="AK155" i="12"/>
  <c r="AK154" i="12"/>
  <c r="AK77" i="12"/>
  <c r="AK76" i="12"/>
  <c r="AK152" i="12"/>
  <c r="AK150" i="12"/>
  <c r="AK289" i="12"/>
  <c r="AK148" i="12"/>
  <c r="AK146" i="12"/>
  <c r="AK144" i="12"/>
  <c r="AK287" i="12"/>
  <c r="AK142" i="12"/>
  <c r="AK141" i="12"/>
  <c r="AK284" i="12"/>
  <c r="AK283" i="12"/>
  <c r="AK69" i="12"/>
  <c r="AK387" i="12"/>
  <c r="AK186" i="12"/>
  <c r="AK253" i="12"/>
  <c r="AK252" i="12"/>
  <c r="AK124" i="12"/>
  <c r="AK41" i="12"/>
  <c r="AK123" i="12"/>
  <c r="AK250" i="12"/>
  <c r="AK98" i="12"/>
  <c r="AK120" i="12"/>
  <c r="AK249" i="12"/>
  <c r="AK411" i="12"/>
  <c r="AK247" i="12"/>
  <c r="AK384" i="12"/>
  <c r="AK245" i="12"/>
  <c r="AK118" i="12"/>
  <c r="AK244" i="12"/>
  <c r="AK116" i="12"/>
  <c r="AK409" i="12"/>
  <c r="AK241" i="12"/>
  <c r="AK239" i="12"/>
  <c r="AK67" i="12"/>
  <c r="AK237" i="12"/>
  <c r="AK236" i="12"/>
  <c r="AK235" i="12"/>
  <c r="AK234" i="12"/>
  <c r="AK382" i="12"/>
  <c r="AK381" i="12"/>
  <c r="AK87" i="12"/>
  <c r="AK66" i="12"/>
  <c r="AK171" i="12"/>
  <c r="AK232" i="12"/>
  <c r="AK114" i="12"/>
  <c r="AK183" i="12"/>
  <c r="AK229" i="12"/>
  <c r="AK170" i="12"/>
  <c r="AK182" i="12"/>
  <c r="AK97" i="12"/>
  <c r="AK227" i="12"/>
  <c r="AK113" i="12"/>
  <c r="AK367" i="12"/>
  <c r="AK408" i="12"/>
  <c r="AK225" i="12"/>
  <c r="AK30" i="12"/>
  <c r="AK378" i="12"/>
  <c r="AK224" i="12"/>
  <c r="AK56" i="12"/>
  <c r="AK37" i="12"/>
  <c r="AK281" i="12"/>
  <c r="AK36" i="12"/>
  <c r="AK180" i="12"/>
  <c r="AK223" i="12"/>
  <c r="AK65" i="12"/>
  <c r="AK406" i="12"/>
  <c r="AK96" i="12"/>
  <c r="AK169" i="12"/>
  <c r="AK219" i="12"/>
  <c r="AK95" i="12"/>
  <c r="AK50" i="12"/>
  <c r="AK217" i="12"/>
  <c r="AK405" i="12"/>
  <c r="AK404" i="12"/>
  <c r="AK403" i="12"/>
  <c r="AK377" i="12"/>
  <c r="AK214" i="12"/>
  <c r="AK178" i="12"/>
  <c r="AK213" i="12"/>
  <c r="AK94" i="12"/>
  <c r="AK211" i="12"/>
  <c r="AK402" i="12"/>
  <c r="AK401" i="12"/>
  <c r="AK209" i="12"/>
  <c r="AK278" i="12"/>
  <c r="AK109" i="12"/>
  <c r="AK400" i="12"/>
  <c r="AK277" i="12"/>
  <c r="AK108" i="12"/>
  <c r="AK107" i="12"/>
  <c r="AK275" i="12"/>
  <c r="AK274" i="12"/>
  <c r="AK273" i="12"/>
  <c r="AK64" i="12"/>
  <c r="AK272" i="12"/>
  <c r="AK106" i="12"/>
  <c r="AK9" i="12"/>
  <c r="AK63" i="12"/>
  <c r="AK204" i="12"/>
  <c r="AK28" i="12"/>
  <c r="AK394" i="12"/>
  <c r="AK271" i="12"/>
  <c r="AK104" i="12"/>
  <c r="AK269" i="12"/>
  <c r="AK92" i="12"/>
  <c r="AK22" i="12"/>
  <c r="AK133" i="12"/>
  <c r="AK18" i="12"/>
  <c r="AK91" i="12"/>
  <c r="AK13" i="12"/>
  <c r="AK2" i="12"/>
  <c r="AK393" i="12"/>
  <c r="AK158" i="12"/>
  <c r="AK73" i="12"/>
  <c r="AK392" i="12"/>
  <c r="AK46" i="12"/>
  <c r="AK72" i="12"/>
  <c r="AK375" i="12"/>
  <c r="AK102" i="12"/>
  <c r="AK131" i="12"/>
  <c r="AK264" i="12"/>
  <c r="AK196" i="12"/>
  <c r="AK101" i="12"/>
  <c r="AK262" i="12"/>
  <c r="AK14" i="12"/>
  <c r="AK390" i="12"/>
  <c r="AK45" i="12"/>
  <c r="AK177" i="12"/>
  <c r="AK88" i="12"/>
  <c r="AK161" i="12"/>
  <c r="AK17" i="12"/>
  <c r="AK16" i="12"/>
  <c r="AK194" i="12"/>
  <c r="AK53" i="12"/>
  <c r="AK15" i="12"/>
  <c r="AK129" i="12"/>
  <c r="AK71" i="12"/>
  <c r="AK260" i="12"/>
  <c r="AK44" i="12"/>
  <c r="AK26" i="12"/>
  <c r="AK191" i="12"/>
  <c r="AK128" i="12"/>
  <c r="AK165" i="12"/>
  <c r="AK21" i="12"/>
  <c r="AK389" i="12"/>
  <c r="AK164" i="12"/>
  <c r="AK190" i="12"/>
  <c r="AK259" i="12"/>
  <c r="AK57" i="12"/>
  <c r="AK54" i="12"/>
  <c r="AK372" i="12"/>
  <c r="AK173" i="12"/>
  <c r="AK156" i="12"/>
  <c r="AK163" i="12"/>
  <c r="AK43" i="12"/>
  <c r="AK388" i="12"/>
  <c r="AK83" i="12"/>
  <c r="AK126" i="12"/>
  <c r="AK368" i="12"/>
  <c r="AK19" i="12"/>
  <c r="AK52" i="12"/>
  <c r="AK365" i="12"/>
  <c r="AK257" i="12"/>
  <c r="AK255" i="12"/>
  <c r="AK25" i="12"/>
  <c r="AK254" i="12"/>
  <c r="AK125" i="12"/>
  <c r="AK42" i="12"/>
  <c r="AK386" i="12"/>
  <c r="AK385" i="12"/>
  <c r="AK251" i="12"/>
  <c r="AK122" i="12"/>
  <c r="AK121" i="12"/>
  <c r="AK40" i="12"/>
  <c r="AK24" i="12"/>
  <c r="AK248" i="12"/>
  <c r="AK410" i="12"/>
  <c r="AK246" i="12"/>
  <c r="AK119" i="12"/>
  <c r="AK68" i="12"/>
  <c r="AK117" i="12"/>
  <c r="AK185" i="12"/>
  <c r="AK243" i="12"/>
  <c r="AK242" i="12"/>
  <c r="AK240" i="12"/>
  <c r="AK238" i="12"/>
  <c r="AK60" i="12"/>
  <c r="AK39" i="12"/>
  <c r="AK383" i="12"/>
  <c r="AK184" i="12"/>
  <c r="AK157" i="12"/>
  <c r="AK233" i="12"/>
  <c r="AK115" i="12"/>
  <c r="AK370" i="12"/>
  <c r="AK86" i="12"/>
  <c r="AK5" i="12"/>
  <c r="AK231" i="12"/>
  <c r="AK230" i="12"/>
  <c r="AK380" i="12"/>
  <c r="AK4" i="12"/>
  <c r="AK20" i="12"/>
  <c r="AK228" i="12"/>
  <c r="AK181" i="12"/>
  <c r="AK38" i="12"/>
  <c r="AK379" i="12"/>
  <c r="AK226" i="12"/>
  <c r="AK85" i="12"/>
  <c r="AK112" i="12"/>
  <c r="AK8" i="12"/>
  <c r="AK59" i="12"/>
  <c r="AK7" i="12"/>
  <c r="AK82" i="12"/>
  <c r="AK139" i="12"/>
  <c r="AK138" i="12"/>
  <c r="AK35" i="12"/>
  <c r="AK111" i="12"/>
  <c r="AK407" i="12"/>
  <c r="AK137" i="12"/>
  <c r="AK222" i="12"/>
  <c r="AK221" i="12"/>
  <c r="AK220" i="12"/>
  <c r="AK218" i="12"/>
  <c r="AK369" i="12"/>
  <c r="AK110" i="12"/>
  <c r="AK216" i="12"/>
  <c r="AK215" i="12"/>
  <c r="AK179" i="12"/>
  <c r="AK136" i="12"/>
  <c r="AK3" i="12"/>
  <c r="AK168" i="12"/>
  <c r="AK29" i="12"/>
  <c r="AK280" i="12"/>
  <c r="AK212" i="12"/>
  <c r="AK210" i="12"/>
  <c r="AK6" i="12"/>
  <c r="AK279" i="12"/>
  <c r="AK135" i="12"/>
  <c r="AK208" i="12"/>
  <c r="AK207" i="12"/>
  <c r="AK399" i="12"/>
  <c r="AK276" i="12"/>
  <c r="AK398" i="12"/>
  <c r="AK47" i="12"/>
  <c r="AK206" i="12"/>
  <c r="AK397" i="12"/>
  <c r="AK93" i="12"/>
  <c r="AK376" i="12"/>
  <c r="AK205" i="12"/>
  <c r="AK396" i="12"/>
  <c r="AK134" i="12"/>
  <c r="AK105" i="12"/>
  <c r="AK55" i="12"/>
  <c r="AK395" i="12"/>
  <c r="AK12" i="12"/>
  <c r="AK203" i="12"/>
  <c r="AK270" i="12"/>
  <c r="AK202" i="12"/>
  <c r="AK23" i="12"/>
  <c r="AK103" i="12"/>
  <c r="AK58" i="12"/>
  <c r="AK132" i="12"/>
  <c r="AK201" i="12"/>
  <c r="AK167" i="12"/>
  <c r="AK27" i="12"/>
  <c r="AK200" i="12"/>
  <c r="AK199" i="12"/>
  <c r="AK268" i="12"/>
  <c r="AK267" i="12"/>
  <c r="AK391" i="12"/>
  <c r="AK198" i="12"/>
  <c r="AK266" i="12"/>
  <c r="AK265" i="12"/>
  <c r="AK197" i="12"/>
  <c r="AK363" i="12"/>
  <c r="AK90" i="12"/>
  <c r="AK263" i="12"/>
  <c r="AK89" i="12"/>
  <c r="AK195" i="12"/>
  <c r="AK33" i="12"/>
  <c r="AK34" i="12"/>
  <c r="AK51" i="12"/>
  <c r="AK32" i="12"/>
  <c r="AK130" i="12"/>
  <c r="AK176" i="12"/>
  <c r="AK100" i="12"/>
  <c r="AK166" i="12"/>
  <c r="AK62" i="12"/>
  <c r="AK193" i="12"/>
  <c r="AK261" i="12"/>
  <c r="AK192" i="12"/>
  <c r="AK81" i="12"/>
  <c r="AK31" i="12"/>
  <c r="AK175" i="12"/>
  <c r="AK174" i="12"/>
  <c r="AK61" i="12"/>
  <c r="AK159" i="12"/>
  <c r="AK364" i="12"/>
  <c r="AK99" i="12"/>
  <c r="AK374" i="12"/>
  <c r="AK373" i="12"/>
  <c r="AK11" i="12"/>
  <c r="AK258" i="12"/>
  <c r="AK84" i="12"/>
  <c r="AK160" i="12"/>
  <c r="AK366" i="12"/>
  <c r="AK127" i="12"/>
  <c r="AK189" i="12"/>
  <c r="AK70" i="12"/>
  <c r="AK188" i="12"/>
  <c r="AK371" i="12"/>
  <c r="AK10" i="12"/>
  <c r="AK187" i="12"/>
  <c r="AK80" i="12"/>
  <c r="AK172" i="12"/>
  <c r="AK162" i="12"/>
  <c r="AK256" i="12"/>
  <c r="O121" i="12"/>
  <c r="O157" i="12"/>
  <c r="O241" i="12"/>
  <c r="O246" i="12"/>
  <c r="O252" i="12"/>
  <c r="O262" i="12"/>
  <c r="O275" i="12"/>
  <c r="O341" i="12"/>
  <c r="O349" i="12"/>
  <c r="O416" i="12"/>
  <c r="O421" i="12"/>
  <c r="O425" i="12"/>
  <c r="O429" i="12"/>
  <c r="O409" i="12"/>
  <c r="O433" i="12"/>
  <c r="O438" i="12"/>
  <c r="O417" i="12"/>
  <c r="O442" i="12"/>
  <c r="O449" i="12"/>
  <c r="O453" i="12"/>
  <c r="O457" i="12"/>
  <c r="O463" i="12"/>
  <c r="O470" i="12"/>
  <c r="O501" i="12"/>
  <c r="O461" i="12"/>
  <c r="O507" i="12"/>
  <c r="O465" i="12"/>
  <c r="O517" i="12"/>
  <c r="O469" i="12"/>
  <c r="O299" i="12"/>
  <c r="O331" i="12"/>
  <c r="O363" i="12"/>
  <c r="O383" i="12"/>
  <c r="O407" i="12"/>
  <c r="O443" i="12"/>
  <c r="O467" i="12"/>
  <c r="O471" i="12"/>
  <c r="O288" i="12"/>
  <c r="O312" i="12"/>
  <c r="O316" i="12"/>
  <c r="O340" i="12"/>
  <c r="O368" i="12"/>
  <c r="O408" i="12"/>
  <c r="O444" i="12"/>
  <c r="O448" i="12"/>
  <c r="M5" i="12"/>
  <c r="O5" i="12"/>
  <c r="M9" i="12"/>
  <c r="O8" i="12"/>
  <c r="M13" i="12"/>
  <c r="O13" i="12"/>
  <c r="M17" i="12"/>
  <c r="O17" i="12"/>
  <c r="M21" i="12"/>
  <c r="O21" i="12"/>
  <c r="M25" i="12"/>
  <c r="O30" i="12"/>
  <c r="M29" i="12"/>
  <c r="O28" i="12"/>
  <c r="M33" i="12"/>
  <c r="O33" i="12"/>
  <c r="M37" i="12"/>
  <c r="O35" i="12"/>
  <c r="M41" i="12"/>
  <c r="O39" i="12"/>
  <c r="M45" i="12"/>
  <c r="O45" i="12"/>
  <c r="M49" i="12"/>
  <c r="O49" i="12"/>
  <c r="M53" i="12"/>
  <c r="O51" i="12"/>
  <c r="M57" i="12"/>
  <c r="O56" i="12"/>
  <c r="BZ25" i="12" s="1"/>
  <c r="M61" i="12"/>
  <c r="O61" i="12"/>
  <c r="M65" i="12"/>
  <c r="O65" i="12"/>
  <c r="M69" i="12"/>
  <c r="O71" i="12"/>
  <c r="M73" i="12"/>
  <c r="O78" i="12"/>
  <c r="M77" i="12"/>
  <c r="O66" i="12"/>
  <c r="M81" i="12"/>
  <c r="O77" i="12"/>
  <c r="M85" i="12"/>
  <c r="O83" i="12"/>
  <c r="M89" i="12"/>
  <c r="O89" i="12"/>
  <c r="M93" i="12"/>
  <c r="O93" i="12"/>
  <c r="M97" i="12"/>
  <c r="O98" i="12"/>
  <c r="M101" i="12"/>
  <c r="O109" i="12"/>
  <c r="M109" i="12"/>
  <c r="O97" i="12"/>
  <c r="M113" i="12"/>
  <c r="O104" i="12"/>
  <c r="M117" i="12"/>
  <c r="O110" i="12"/>
  <c r="M121" i="12"/>
  <c r="O117" i="12"/>
  <c r="M125" i="12"/>
  <c r="O123" i="12"/>
  <c r="M129" i="12"/>
  <c r="O129" i="12"/>
  <c r="M133" i="12"/>
  <c r="O133" i="12"/>
  <c r="M137" i="12"/>
  <c r="O137" i="12"/>
  <c r="M141" i="12"/>
  <c r="O142" i="12"/>
  <c r="M145" i="12"/>
  <c r="O150" i="12"/>
  <c r="M153" i="12"/>
  <c r="O140" i="12"/>
  <c r="M157" i="12"/>
  <c r="O149" i="12"/>
  <c r="M161" i="12"/>
  <c r="O159" i="12"/>
  <c r="M165" i="12"/>
  <c r="O163" i="12"/>
  <c r="M169" i="12"/>
  <c r="O168" i="12"/>
  <c r="M173" i="12"/>
  <c r="O173" i="12"/>
  <c r="M177" i="12"/>
  <c r="O177" i="12"/>
  <c r="M181" i="12"/>
  <c r="O183" i="12"/>
  <c r="M185" i="12"/>
  <c r="O189" i="12"/>
  <c r="M189" i="12"/>
  <c r="O193" i="12"/>
  <c r="M193" i="12"/>
  <c r="O199" i="12"/>
  <c r="M197" i="12"/>
  <c r="O203" i="12"/>
  <c r="M201" i="12"/>
  <c r="O208" i="12"/>
  <c r="M205" i="12"/>
  <c r="O213" i="12"/>
  <c r="M209" i="12"/>
  <c r="O219" i="12"/>
  <c r="M213" i="12"/>
  <c r="O226" i="12"/>
  <c r="M217" i="12"/>
  <c r="O231" i="12"/>
  <c r="M241" i="12"/>
  <c r="O179" i="12"/>
  <c r="M245" i="12"/>
  <c r="O194" i="12"/>
  <c r="M249" i="12"/>
  <c r="O216" i="12"/>
  <c r="M253" i="12"/>
  <c r="O225" i="12"/>
  <c r="M257" i="12"/>
  <c r="O236" i="12"/>
  <c r="M261" i="12"/>
  <c r="O244" i="12"/>
  <c r="M265" i="12"/>
  <c r="O254" i="12"/>
  <c r="M269" i="12"/>
  <c r="O260" i="12"/>
  <c r="M273" i="12"/>
  <c r="O268" i="12"/>
  <c r="M277" i="12"/>
  <c r="O273" i="12"/>
  <c r="M281" i="12"/>
  <c r="O281" i="12"/>
  <c r="M285" i="12"/>
  <c r="O285" i="12"/>
  <c r="M289" i="12"/>
  <c r="O290" i="12"/>
  <c r="M293" i="12"/>
  <c r="O294" i="12"/>
  <c r="M297" i="12"/>
  <c r="O300" i="12"/>
  <c r="M301" i="12"/>
  <c r="O304" i="12"/>
  <c r="M305" i="12"/>
  <c r="O308" i="12"/>
  <c r="M309" i="12"/>
  <c r="O313" i="12"/>
  <c r="M313" i="12"/>
  <c r="O318" i="12"/>
  <c r="M317" i="12"/>
  <c r="O322" i="12"/>
  <c r="M321" i="12"/>
  <c r="O326" i="12"/>
  <c r="M325" i="12"/>
  <c r="O330" i="12"/>
  <c r="M329" i="12"/>
  <c r="O335" i="12"/>
  <c r="M333" i="12"/>
  <c r="O339" i="12"/>
  <c r="M337" i="12"/>
  <c r="O345" i="12"/>
  <c r="M341" i="12"/>
  <c r="O350" i="12"/>
  <c r="M345" i="12"/>
  <c r="O355" i="12"/>
  <c r="M349" i="12"/>
  <c r="O359" i="12"/>
  <c r="M353" i="12"/>
  <c r="O364" i="12"/>
  <c r="M357" i="12"/>
  <c r="O369" i="12"/>
  <c r="M361" i="12"/>
  <c r="O374" i="12"/>
  <c r="M365" i="12"/>
  <c r="O378" i="12"/>
  <c r="M369" i="12"/>
  <c r="O384" i="12"/>
  <c r="M373" i="12"/>
  <c r="O388" i="12"/>
  <c r="M377" i="12"/>
  <c r="O392" i="12"/>
  <c r="M381" i="12"/>
  <c r="O396" i="12"/>
  <c r="M385" i="12"/>
  <c r="O400" i="12"/>
  <c r="M389" i="12"/>
  <c r="O404" i="12"/>
  <c r="M393" i="12"/>
  <c r="O412" i="12"/>
  <c r="O2" i="12"/>
  <c r="O6" i="12"/>
  <c r="O9" i="12"/>
  <c r="O14" i="12"/>
  <c r="O18" i="12"/>
  <c r="O22" i="12"/>
  <c r="O25" i="12"/>
  <c r="O29" i="12"/>
  <c r="O41" i="12"/>
  <c r="O36" i="12"/>
  <c r="O40" i="12"/>
  <c r="O46" i="12"/>
  <c r="O50" i="12"/>
  <c r="O53" i="12"/>
  <c r="O57" i="12"/>
  <c r="O62" i="12"/>
  <c r="O67" i="12"/>
  <c r="O73" i="12"/>
  <c r="O79" i="12"/>
  <c r="O69" i="12"/>
  <c r="O80" i="12"/>
  <c r="O85" i="12"/>
  <c r="O90" i="12"/>
  <c r="O94" i="12"/>
  <c r="O99" i="12"/>
  <c r="O111" i="12"/>
  <c r="O122" i="12"/>
  <c r="O100" i="12"/>
  <c r="O105" i="12"/>
  <c r="O113" i="12"/>
  <c r="O118" i="12"/>
  <c r="O125" i="12"/>
  <c r="O130" i="12"/>
  <c r="O134" i="12"/>
  <c r="O138" i="12"/>
  <c r="O145" i="12"/>
  <c r="O152" i="12"/>
  <c r="O158" i="12"/>
  <c r="O143" i="12"/>
  <c r="O151" i="12"/>
  <c r="O160" i="12"/>
  <c r="O164" i="12"/>
  <c r="O170" i="12"/>
  <c r="O174" i="12"/>
  <c r="O178" i="12"/>
  <c r="O185" i="12"/>
  <c r="O190" i="12"/>
  <c r="O195" i="12"/>
  <c r="O200" i="12"/>
  <c r="O204" i="12"/>
  <c r="O210" i="12"/>
  <c r="O214" i="12"/>
  <c r="O221" i="12"/>
  <c r="O227" i="12"/>
  <c r="O233" i="12"/>
  <c r="O242" i="12"/>
  <c r="O247" i="12"/>
  <c r="O256" i="12"/>
  <c r="O264" i="12"/>
  <c r="O276" i="12"/>
  <c r="O181" i="12"/>
  <c r="O198" i="12"/>
  <c r="O217" i="12"/>
  <c r="O229" i="12"/>
  <c r="O238" i="12"/>
  <c r="O250" i="12"/>
  <c r="O255" i="12"/>
  <c r="O263" i="12"/>
  <c r="O269" i="12"/>
  <c r="O274" i="12"/>
  <c r="O282" i="12"/>
  <c r="O286" i="12"/>
  <c r="O291" i="12"/>
  <c r="O295" i="12"/>
  <c r="O301" i="12"/>
  <c r="O305" i="12"/>
  <c r="O309" i="12"/>
  <c r="O314" i="12"/>
  <c r="O319" i="12"/>
  <c r="O323" i="12"/>
  <c r="O327" i="12"/>
  <c r="O332" i="12"/>
  <c r="O336" i="12"/>
  <c r="O342" i="12"/>
  <c r="O346" i="12"/>
  <c r="O351" i="12"/>
  <c r="O356" i="12"/>
  <c r="O360" i="12"/>
  <c r="O365" i="12"/>
  <c r="O371" i="12"/>
  <c r="O375" i="12"/>
  <c r="O379" i="12"/>
  <c r="O385" i="12"/>
  <c r="O389" i="12"/>
  <c r="O393" i="12"/>
  <c r="O397" i="12"/>
  <c r="O401" i="12"/>
  <c r="O405" i="12"/>
  <c r="O413" i="12"/>
  <c r="O418" i="12"/>
  <c r="O422" i="12"/>
  <c r="O426" i="12"/>
  <c r="O430" i="12"/>
  <c r="O435" i="12"/>
  <c r="O439" i="12"/>
  <c r="O445" i="12"/>
  <c r="O450" i="12"/>
  <c r="O454" i="12"/>
  <c r="O458" i="12"/>
  <c r="O464" i="12"/>
  <c r="O472" i="12"/>
  <c r="O478" i="12"/>
  <c r="O482" i="12"/>
  <c r="O491" i="12"/>
  <c r="O495" i="12"/>
  <c r="O504" i="12"/>
  <c r="O508" i="12"/>
  <c r="O520" i="12"/>
  <c r="O3" i="12"/>
  <c r="O12" i="12"/>
  <c r="O10" i="12"/>
  <c r="O15" i="12"/>
  <c r="O20" i="12"/>
  <c r="O23" i="12"/>
  <c r="O26" i="12"/>
  <c r="O31" i="12"/>
  <c r="O44" i="12"/>
  <c r="O37" i="12"/>
  <c r="O42" i="12"/>
  <c r="O47" i="12"/>
  <c r="O52" i="12"/>
  <c r="O54" i="12"/>
  <c r="O58" i="12"/>
  <c r="O63" i="12"/>
  <c r="BZ113" i="12" s="1"/>
  <c r="O68" i="12"/>
  <c r="O74" i="12"/>
  <c r="O84" i="12"/>
  <c r="O72" i="12"/>
  <c r="O81" i="12"/>
  <c r="O86" i="12"/>
  <c r="O91" i="12"/>
  <c r="O95" i="12"/>
  <c r="O102" i="12"/>
  <c r="O112" i="12"/>
  <c r="O124" i="12"/>
  <c r="O101" i="12"/>
  <c r="O106" i="12"/>
  <c r="BZ100" i="12" s="1"/>
  <c r="O114" i="12"/>
  <c r="O119" i="12"/>
  <c r="O126" i="12"/>
  <c r="O131" i="12"/>
  <c r="O135" i="12"/>
  <c r="O139" i="12"/>
  <c r="O146" i="12"/>
  <c r="BZ80" i="12" s="1"/>
  <c r="O155" i="12"/>
  <c r="O166" i="12"/>
  <c r="O144" i="12"/>
  <c r="O153" i="12"/>
  <c r="O161" i="12"/>
  <c r="O165" i="12"/>
  <c r="O171" i="12"/>
  <c r="O175" i="12"/>
  <c r="O180" i="12"/>
  <c r="O187" i="12"/>
  <c r="O191" i="12"/>
  <c r="O196" i="12"/>
  <c r="O201" i="12"/>
  <c r="O206" i="12"/>
  <c r="O211" i="12"/>
  <c r="O215" i="12"/>
  <c r="O222" i="12"/>
  <c r="O228" i="12"/>
  <c r="O234" i="12"/>
  <c r="O243" i="12"/>
  <c r="O248" i="12"/>
  <c r="O257" i="12"/>
  <c r="O267" i="12"/>
  <c r="O277" i="12"/>
  <c r="O184" i="12"/>
  <c r="O205" i="12"/>
  <c r="O220" i="12"/>
  <c r="O232" i="12"/>
  <c r="O239" i="12"/>
  <c r="O251" i="12"/>
  <c r="O258" i="12"/>
  <c r="O265" i="12"/>
  <c r="O271" i="12"/>
  <c r="O278" i="12"/>
  <c r="O283" i="12"/>
  <c r="O287" i="12"/>
  <c r="O292" i="12"/>
  <c r="O296" i="12"/>
  <c r="O302" i="12"/>
  <c r="O306" i="12"/>
  <c r="O310" i="12"/>
  <c r="O315" i="12"/>
  <c r="O320" i="12"/>
  <c r="O324" i="12"/>
  <c r="O328" i="12"/>
  <c r="O333" i="12"/>
  <c r="O337" i="12"/>
  <c r="O343" i="12"/>
  <c r="O347" i="12"/>
  <c r="O352" i="12"/>
  <c r="O357" i="12"/>
  <c r="O361" i="12"/>
  <c r="O366" i="12"/>
  <c r="O372" i="12"/>
  <c r="O376" i="12"/>
  <c r="O380" i="12"/>
  <c r="O386" i="12"/>
  <c r="O390" i="12"/>
  <c r="O394" i="12"/>
  <c r="O398" i="12"/>
  <c r="O402" i="12"/>
  <c r="O406" i="12"/>
  <c r="O414" i="12"/>
  <c r="O419" i="12"/>
  <c r="O423" i="12"/>
  <c r="O427" i="12"/>
  <c r="O431" i="12"/>
  <c r="O436" i="12"/>
  <c r="O440" i="12"/>
  <c r="O446" i="12"/>
  <c r="O451" i="12"/>
  <c r="O455" i="12"/>
  <c r="O459" i="12"/>
  <c r="O466" i="12"/>
  <c r="O473" i="12"/>
  <c r="O479" i="12"/>
  <c r="O484" i="12"/>
  <c r="O492" i="12"/>
  <c r="O496" i="12"/>
  <c r="O505" i="12"/>
  <c r="O511" i="12"/>
  <c r="O521" i="12"/>
  <c r="O4" i="12"/>
  <c r="O7" i="12"/>
  <c r="O11" i="12"/>
  <c r="O16" i="12"/>
  <c r="O19" i="12"/>
  <c r="O24" i="12"/>
  <c r="O27" i="12"/>
  <c r="O32" i="12"/>
  <c r="O34" i="12"/>
  <c r="O38" i="12"/>
  <c r="O43" i="12"/>
  <c r="O48" i="12"/>
  <c r="O60" i="12"/>
  <c r="O55" i="12"/>
  <c r="O59" i="12"/>
  <c r="O64" i="12"/>
  <c r="O70" i="12"/>
  <c r="O75" i="12"/>
  <c r="CW27" i="12" s="1"/>
  <c r="O87" i="12"/>
  <c r="O76" i="12"/>
  <c r="O82" i="12"/>
  <c r="O88" i="12"/>
  <c r="O92" i="12"/>
  <c r="O96" i="12"/>
  <c r="O108" i="12"/>
  <c r="O115" i="12"/>
  <c r="O128" i="12"/>
  <c r="BZ45" i="12" s="1"/>
  <c r="O103" i="12"/>
  <c r="O107" i="12"/>
  <c r="O116" i="12"/>
  <c r="O120" i="12"/>
  <c r="O127" i="12"/>
  <c r="O132" i="12"/>
  <c r="O136" i="12"/>
  <c r="O141" i="12"/>
  <c r="O148" i="12"/>
  <c r="O156" i="12"/>
  <c r="O169" i="12"/>
  <c r="O147" i="12"/>
  <c r="O154" i="12"/>
  <c r="O162" i="12"/>
  <c r="O167" i="12"/>
  <c r="O172" i="12"/>
  <c r="O176" i="12"/>
  <c r="O182" i="12"/>
  <c r="O188" i="12"/>
  <c r="O192" i="12"/>
  <c r="O197" i="12"/>
  <c r="O202" i="12"/>
  <c r="O207" i="12"/>
  <c r="O212" i="12"/>
  <c r="O218" i="12"/>
  <c r="O223" i="12"/>
  <c r="O230" i="12"/>
  <c r="O237" i="12"/>
  <c r="O245" i="12"/>
  <c r="O249" i="12"/>
  <c r="O261" i="12"/>
  <c r="BZ46" i="12" s="1"/>
  <c r="O270" i="12"/>
  <c r="O280" i="12"/>
  <c r="O186" i="12"/>
  <c r="O209" i="12"/>
  <c r="O224" i="12"/>
  <c r="O235" i="12"/>
  <c r="O240" i="12"/>
  <c r="O253" i="12"/>
  <c r="O259" i="12"/>
  <c r="O266" i="12"/>
  <c r="O272" i="12"/>
  <c r="O279" i="12"/>
  <c r="O284" i="12"/>
  <c r="O289" i="12"/>
  <c r="O293" i="12"/>
  <c r="O297" i="12"/>
  <c r="O303" i="12"/>
  <c r="O307" i="12"/>
  <c r="O311" i="12"/>
  <c r="O317" i="12"/>
  <c r="O321" i="12"/>
  <c r="O325" i="12"/>
  <c r="O329" i="12"/>
  <c r="O334" i="12"/>
  <c r="O338" i="12"/>
  <c r="O344" i="12"/>
  <c r="O348" i="12"/>
  <c r="O353" i="12"/>
  <c r="O358" i="12"/>
  <c r="O362" i="12"/>
  <c r="O367" i="12"/>
  <c r="O373" i="12"/>
  <c r="O377" i="12"/>
  <c r="O381" i="12"/>
  <c r="O387" i="12"/>
  <c r="O391" i="12"/>
  <c r="O395" i="12"/>
  <c r="O399" i="12"/>
  <c r="O403" i="12"/>
  <c r="O411" i="12"/>
  <c r="O415" i="12"/>
  <c r="O420" i="12"/>
  <c r="O424" i="12"/>
  <c r="O428" i="12"/>
  <c r="O432" i="12"/>
  <c r="O437" i="12"/>
  <c r="O441" i="12"/>
  <c r="O447" i="12"/>
  <c r="O452" i="12"/>
  <c r="O456" i="12"/>
  <c r="O460" i="12"/>
  <c r="O468" i="12"/>
  <c r="O474" i="12"/>
  <c r="O480" i="12"/>
  <c r="O487" i="12"/>
  <c r="O493" i="12"/>
  <c r="O500" i="12"/>
  <c r="O506" i="12"/>
  <c r="O515" i="12"/>
  <c r="O522" i="12"/>
  <c r="S631" i="12"/>
  <c r="T631" i="12"/>
  <c r="X631" i="12"/>
  <c r="Y631" i="12"/>
  <c r="W631" i="12"/>
  <c r="AA631" i="12"/>
  <c r="AD631" i="12"/>
  <c r="M225" i="12"/>
  <c r="M233" i="12"/>
  <c r="M401" i="12"/>
  <c r="M409" i="12"/>
  <c r="M417" i="12"/>
  <c r="M425" i="12"/>
  <c r="M433" i="12"/>
  <c r="M441" i="12"/>
  <c r="M449" i="12"/>
  <c r="M457" i="12"/>
  <c r="M465" i="12"/>
  <c r="M469" i="12"/>
  <c r="R631" i="12"/>
  <c r="M2" i="12"/>
  <c r="M10" i="12"/>
  <c r="M22" i="12"/>
  <c r="M30" i="12"/>
  <c r="M42" i="12"/>
  <c r="M50" i="12"/>
  <c r="M58" i="12"/>
  <c r="M66" i="12"/>
  <c r="M74" i="12"/>
  <c r="M86" i="12"/>
  <c r="M98" i="12"/>
  <c r="M106" i="12"/>
  <c r="M118" i="12"/>
  <c r="M130" i="12"/>
  <c r="M142" i="12"/>
  <c r="M150" i="12"/>
  <c r="M162" i="12"/>
  <c r="M174" i="12"/>
  <c r="M186" i="12"/>
  <c r="M194" i="12"/>
  <c r="M206" i="12"/>
  <c r="M214" i="12"/>
  <c r="M226" i="12"/>
  <c r="M238" i="12"/>
  <c r="M250" i="12"/>
  <c r="M258" i="12"/>
  <c r="M270" i="12"/>
  <c r="M282" i="12"/>
  <c r="M290" i="12"/>
  <c r="M302" i="12"/>
  <c r="M310" i="12"/>
  <c r="M322" i="12"/>
  <c r="M334" i="12"/>
  <c r="M342" i="12"/>
  <c r="M354" i="12"/>
  <c r="M362" i="12"/>
  <c r="M374" i="12"/>
  <c r="M382" i="12"/>
  <c r="M394" i="12"/>
  <c r="M406" i="12"/>
  <c r="M414" i="12"/>
  <c r="M422" i="12"/>
  <c r="M434" i="12"/>
  <c r="M442" i="12"/>
  <c r="M450" i="12"/>
  <c r="M462" i="12"/>
  <c r="M466" i="12"/>
  <c r="M3" i="12"/>
  <c r="M7" i="12"/>
  <c r="M11" i="12"/>
  <c r="M15" i="12"/>
  <c r="M19" i="12"/>
  <c r="M23" i="12"/>
  <c r="M27" i="12"/>
  <c r="M31" i="12"/>
  <c r="M35" i="12"/>
  <c r="M39" i="12"/>
  <c r="M43" i="12"/>
  <c r="M47" i="12"/>
  <c r="M51" i="12"/>
  <c r="M55" i="12"/>
  <c r="M59" i="12"/>
  <c r="M63" i="12"/>
  <c r="M67" i="12"/>
  <c r="M71" i="12"/>
  <c r="M75" i="12"/>
  <c r="M79" i="12"/>
  <c r="M83" i="12"/>
  <c r="M87" i="12"/>
  <c r="M91" i="12"/>
  <c r="M95" i="12"/>
  <c r="M99" i="12"/>
  <c r="M103" i="12"/>
  <c r="M107" i="12"/>
  <c r="M111" i="12"/>
  <c r="M115" i="12"/>
  <c r="M119" i="12"/>
  <c r="M123" i="12"/>
  <c r="M127" i="12"/>
  <c r="M131" i="12"/>
  <c r="M135" i="12"/>
  <c r="M139" i="12"/>
  <c r="M143" i="12"/>
  <c r="M147" i="12"/>
  <c r="M151" i="12"/>
  <c r="M155" i="12"/>
  <c r="M159" i="12"/>
  <c r="M163" i="12"/>
  <c r="M167" i="12"/>
  <c r="M171" i="12"/>
  <c r="M175" i="12"/>
  <c r="M179" i="12"/>
  <c r="M183" i="12"/>
  <c r="M187" i="12"/>
  <c r="M191" i="12"/>
  <c r="M195" i="12"/>
  <c r="M199" i="12"/>
  <c r="M203" i="12"/>
  <c r="M207" i="12"/>
  <c r="M211" i="12"/>
  <c r="M215" i="12"/>
  <c r="M219" i="12"/>
  <c r="M223" i="12"/>
  <c r="M227" i="12"/>
  <c r="M231" i="12"/>
  <c r="M235" i="12"/>
  <c r="M239" i="12"/>
  <c r="M243" i="12"/>
  <c r="M247" i="12"/>
  <c r="M251" i="12"/>
  <c r="M255" i="12"/>
  <c r="M259" i="12"/>
  <c r="M263" i="12"/>
  <c r="M267" i="12"/>
  <c r="M271" i="12"/>
  <c r="M275" i="12"/>
  <c r="M279" i="12"/>
  <c r="M283" i="12"/>
  <c r="M287" i="12"/>
  <c r="M291" i="12"/>
  <c r="M295" i="12"/>
  <c r="M299" i="12"/>
  <c r="M303" i="12"/>
  <c r="M307" i="12"/>
  <c r="M311" i="12"/>
  <c r="M315" i="12"/>
  <c r="M319" i="12"/>
  <c r="M323" i="12"/>
  <c r="M327" i="12"/>
  <c r="M331" i="12"/>
  <c r="M335" i="12"/>
  <c r="M339" i="12"/>
  <c r="M343" i="12"/>
  <c r="M347" i="12"/>
  <c r="M351" i="12"/>
  <c r="M355" i="12"/>
  <c r="M359" i="12"/>
  <c r="M363" i="12"/>
  <c r="M367" i="12"/>
  <c r="M371" i="12"/>
  <c r="M375" i="12"/>
  <c r="M379" i="12"/>
  <c r="M383" i="12"/>
  <c r="M387" i="12"/>
  <c r="M391" i="12"/>
  <c r="M395" i="12"/>
  <c r="M399" i="12"/>
  <c r="M403" i="12"/>
  <c r="M407" i="12"/>
  <c r="M411" i="12"/>
  <c r="M415" i="12"/>
  <c r="M419" i="12"/>
  <c r="M423" i="12"/>
  <c r="M427" i="12"/>
  <c r="M431" i="12"/>
  <c r="M435" i="12"/>
  <c r="M439" i="12"/>
  <c r="M443" i="12"/>
  <c r="M447" i="12"/>
  <c r="M451" i="12"/>
  <c r="M455" i="12"/>
  <c r="M459" i="12"/>
  <c r="M463" i="12"/>
  <c r="M467" i="12"/>
  <c r="M471" i="12"/>
  <c r="U631" i="12"/>
  <c r="V631" i="12"/>
  <c r="Z631" i="12"/>
  <c r="AB631" i="12"/>
  <c r="AC631" i="12"/>
  <c r="AE631" i="12"/>
  <c r="AF631" i="12"/>
  <c r="M105" i="12"/>
  <c r="M149" i="12"/>
  <c r="M221" i="12"/>
  <c r="M229" i="12"/>
  <c r="M237" i="12"/>
  <c r="M397" i="12"/>
  <c r="M405" i="12"/>
  <c r="M413" i="12"/>
  <c r="M421" i="12"/>
  <c r="M429" i="12"/>
  <c r="M437" i="12"/>
  <c r="M445" i="12"/>
  <c r="M453" i="12"/>
  <c r="M461" i="12"/>
  <c r="M473" i="12"/>
  <c r="M6" i="12"/>
  <c r="M14" i="12"/>
  <c r="M18" i="12"/>
  <c r="M26" i="12"/>
  <c r="M34" i="12"/>
  <c r="M38" i="12"/>
  <c r="M46" i="12"/>
  <c r="M54" i="12"/>
  <c r="M62" i="12"/>
  <c r="M70" i="12"/>
  <c r="M78" i="12"/>
  <c r="M82" i="12"/>
  <c r="M90" i="12"/>
  <c r="M94" i="12"/>
  <c r="M102" i="12"/>
  <c r="M110" i="12"/>
  <c r="M114" i="12"/>
  <c r="M122" i="12"/>
  <c r="M126" i="12"/>
  <c r="M134" i="12"/>
  <c r="M138" i="12"/>
  <c r="M146" i="12"/>
  <c r="M154" i="12"/>
  <c r="M158" i="12"/>
  <c r="M166" i="12"/>
  <c r="M170" i="12"/>
  <c r="M178" i="12"/>
  <c r="M182" i="12"/>
  <c r="M190" i="12"/>
  <c r="M198" i="12"/>
  <c r="M202" i="12"/>
  <c r="M210" i="12"/>
  <c r="M218" i="12"/>
  <c r="M222" i="12"/>
  <c r="M230" i="12"/>
  <c r="M234" i="12"/>
  <c r="M242" i="12"/>
  <c r="M246" i="12"/>
  <c r="M254" i="12"/>
  <c r="M262" i="12"/>
  <c r="M266" i="12"/>
  <c r="M274" i="12"/>
  <c r="M278" i="12"/>
  <c r="M286" i="12"/>
  <c r="M294" i="12"/>
  <c r="M298" i="12"/>
  <c r="M306" i="12"/>
  <c r="M314" i="12"/>
  <c r="M318" i="12"/>
  <c r="M326" i="12"/>
  <c r="M330" i="12"/>
  <c r="M338" i="12"/>
  <c r="M346" i="12"/>
  <c r="M350" i="12"/>
  <c r="M358" i="12"/>
  <c r="M366" i="12"/>
  <c r="M370" i="12"/>
  <c r="M378" i="12"/>
  <c r="M386" i="12"/>
  <c r="M390" i="12"/>
  <c r="M398" i="12"/>
  <c r="M402" i="12"/>
  <c r="M410" i="12"/>
  <c r="M418" i="12"/>
  <c r="M426" i="12"/>
  <c r="M430" i="12"/>
  <c r="M438" i="12"/>
  <c r="M446" i="12"/>
  <c r="M454" i="12"/>
  <c r="M458" i="12"/>
  <c r="M470" i="12"/>
  <c r="M4" i="12"/>
  <c r="M8" i="12"/>
  <c r="M12" i="12"/>
  <c r="M16" i="12"/>
  <c r="M20" i="12"/>
  <c r="M24" i="12"/>
  <c r="M28" i="12"/>
  <c r="M32" i="12"/>
  <c r="M36" i="12"/>
  <c r="M40" i="12"/>
  <c r="M44" i="12"/>
  <c r="M48" i="12"/>
  <c r="M52" i="12"/>
  <c r="M56" i="12"/>
  <c r="M60" i="12"/>
  <c r="M64" i="12"/>
  <c r="M68" i="12"/>
  <c r="M72" i="12"/>
  <c r="M76" i="12"/>
  <c r="M80" i="12"/>
  <c r="M84" i="12"/>
  <c r="M88" i="12"/>
  <c r="M92" i="12"/>
  <c r="M96" i="12"/>
  <c r="M100" i="12"/>
  <c r="M104" i="12"/>
  <c r="M108" i="12"/>
  <c r="M112" i="12"/>
  <c r="M116" i="12"/>
  <c r="M120" i="12"/>
  <c r="M124" i="12"/>
  <c r="M128" i="12"/>
  <c r="M132" i="12"/>
  <c r="M136" i="12"/>
  <c r="M140" i="12"/>
  <c r="M144" i="12"/>
  <c r="M148" i="12"/>
  <c r="M152" i="12"/>
  <c r="M156" i="12"/>
  <c r="M160" i="12"/>
  <c r="M164" i="12"/>
  <c r="M168" i="12"/>
  <c r="M172" i="12"/>
  <c r="M176" i="12"/>
  <c r="M180" i="12"/>
  <c r="M184" i="12"/>
  <c r="M188" i="12"/>
  <c r="M192" i="12"/>
  <c r="M196" i="12"/>
  <c r="M200" i="12"/>
  <c r="M204" i="12"/>
  <c r="M208" i="12"/>
  <c r="M212" i="12"/>
  <c r="M216" i="12"/>
  <c r="M220" i="12"/>
  <c r="M224" i="12"/>
  <c r="M228" i="12"/>
  <c r="M232" i="12"/>
  <c r="M236" i="12"/>
  <c r="M240" i="12"/>
  <c r="M244" i="12"/>
  <c r="M248" i="12"/>
  <c r="M252" i="12"/>
  <c r="M256" i="12"/>
  <c r="M260" i="12"/>
  <c r="M264" i="12"/>
  <c r="M268" i="12"/>
  <c r="M272" i="12"/>
  <c r="M276" i="12"/>
  <c r="M280" i="12"/>
  <c r="M284" i="12"/>
  <c r="M288" i="12"/>
  <c r="M292" i="12"/>
  <c r="M296" i="12"/>
  <c r="M300" i="12"/>
  <c r="M304" i="12"/>
  <c r="M308" i="12"/>
  <c r="M312" i="12"/>
  <c r="M316" i="12"/>
  <c r="M320" i="12"/>
  <c r="M324" i="12"/>
  <c r="M328" i="12"/>
  <c r="M332" i="12"/>
  <c r="M336" i="12"/>
  <c r="M340" i="12"/>
  <c r="M344" i="12"/>
  <c r="M348" i="12"/>
  <c r="M352" i="12"/>
  <c r="M356" i="12"/>
  <c r="M360" i="12"/>
  <c r="M364" i="12"/>
  <c r="M368" i="12"/>
  <c r="M372" i="12"/>
  <c r="M376" i="12"/>
  <c r="M380" i="12"/>
  <c r="M384" i="12"/>
  <c r="M388" i="12"/>
  <c r="M392" i="12"/>
  <c r="M396" i="12"/>
  <c r="M400" i="12"/>
  <c r="M404" i="12"/>
  <c r="M408" i="12"/>
  <c r="M412" i="12"/>
  <c r="M416" i="12"/>
  <c r="M420" i="12"/>
  <c r="M424" i="12"/>
  <c r="M428" i="12"/>
  <c r="M432" i="12"/>
  <c r="M436" i="12"/>
  <c r="M440" i="12"/>
  <c r="M444" i="12"/>
  <c r="M448" i="12"/>
  <c r="M452" i="12"/>
  <c r="M456" i="12"/>
  <c r="M460" i="12"/>
  <c r="M464" i="12"/>
  <c r="M468" i="12"/>
  <c r="M472" i="12"/>
  <c r="M92" i="31"/>
  <c r="M90" i="31"/>
  <c r="M86" i="31"/>
  <c r="M82" i="31"/>
  <c r="M70" i="31"/>
  <c r="M54" i="31"/>
  <c r="M42" i="31"/>
  <c r="M38" i="31"/>
  <c r="M34" i="31"/>
  <c r="M100" i="31"/>
  <c r="M96" i="31"/>
  <c r="M60" i="31"/>
  <c r="M44" i="31"/>
  <c r="M36" i="31"/>
  <c r="M32" i="31"/>
  <c r="M28" i="31"/>
  <c r="M20" i="31"/>
  <c r="M16" i="31"/>
  <c r="M12" i="31"/>
  <c r="M4" i="31"/>
  <c r="M83" i="31"/>
  <c r="M75" i="31"/>
  <c r="M63" i="31"/>
  <c r="M59" i="31"/>
  <c r="M47" i="31"/>
  <c r="M23" i="31"/>
  <c r="M11" i="31"/>
  <c r="M93" i="31"/>
  <c r="M33" i="31"/>
  <c r="M29" i="31"/>
  <c r="M25" i="31"/>
  <c r="M5" i="31"/>
  <c r="BZ25" i="11"/>
  <c r="BE25" i="11" s="1"/>
  <c r="CH21" i="11"/>
  <c r="BM21" i="11" s="1"/>
  <c r="CE42" i="11"/>
  <c r="CH101" i="11"/>
  <c r="BM101" i="11" s="1"/>
  <c r="CK181" i="11"/>
  <c r="BP181" i="11" s="1"/>
  <c r="CL298" i="11"/>
  <c r="BQ298" i="11" s="1"/>
  <c r="CB29" i="11"/>
  <c r="AL29" i="11" s="1"/>
  <c r="CD7" i="11"/>
  <c r="AN7" i="11" s="1"/>
  <c r="CL90" i="11"/>
  <c r="AV90" i="11" s="1"/>
  <c r="BZ92" i="11"/>
  <c r="CD9" i="11"/>
  <c r="CA17" i="11"/>
  <c r="CD25" i="11"/>
  <c r="BI25" i="11" s="1"/>
  <c r="CJ42" i="11"/>
  <c r="CJ29" i="11"/>
  <c r="BO29" i="11" s="1"/>
  <c r="D720" i="11"/>
  <c r="CI9" i="11"/>
  <c r="BN9" i="11" s="1"/>
  <c r="CE17" i="11"/>
  <c r="CH25" i="11"/>
  <c r="BM25" i="11" s="1"/>
  <c r="CL14" i="11"/>
  <c r="BQ14" i="11" s="1"/>
  <c r="BZ21" i="11"/>
  <c r="AJ21" i="11" s="1"/>
  <c r="BZ22" i="11"/>
  <c r="AJ22" i="11" s="1"/>
  <c r="CH43" i="11"/>
  <c r="BM43" i="11" s="1"/>
  <c r="CE84" i="11"/>
  <c r="CC56" i="11"/>
  <c r="BH56" i="11" s="1"/>
  <c r="CF74" i="11"/>
  <c r="CC88" i="11"/>
  <c r="BZ60" i="11"/>
  <c r="BE60" i="11" s="1"/>
  <c r="CD169" i="11"/>
  <c r="BI169" i="11" s="1"/>
  <c r="CH135" i="11"/>
  <c r="AR135" i="11" s="1"/>
  <c r="CK202" i="11"/>
  <c r="BP202" i="11" s="1"/>
  <c r="CI214" i="11"/>
  <c r="CI34" i="11"/>
  <c r="BN34" i="11" s="1"/>
  <c r="CL21" i="11"/>
  <c r="BQ21" i="11" s="1"/>
  <c r="CE46" i="11"/>
  <c r="CI109" i="11"/>
  <c r="BN109" i="11" s="1"/>
  <c r="CK80" i="11"/>
  <c r="AU80" i="11" s="1"/>
  <c r="CG134" i="11"/>
  <c r="CG153" i="11"/>
  <c r="CI173" i="11"/>
  <c r="BZ190" i="11"/>
  <c r="AJ190" i="11" s="1"/>
  <c r="CA13" i="11"/>
  <c r="CI17" i="11"/>
  <c r="CL25" i="11"/>
  <c r="AV25" i="11" s="1"/>
  <c r="CA34" i="11"/>
  <c r="BF34" i="11" s="1"/>
  <c r="CD21" i="11"/>
  <c r="BI21" i="11" s="1"/>
  <c r="CH35" i="11"/>
  <c r="BM35" i="11" s="1"/>
  <c r="BZ42" i="11"/>
  <c r="CB68" i="11"/>
  <c r="BG68" i="11" s="1"/>
  <c r="CF47" i="11"/>
  <c r="CK60" i="11"/>
  <c r="BP60" i="11" s="1"/>
  <c r="CF97" i="11"/>
  <c r="AP97" i="11" s="1"/>
  <c r="CE93" i="11"/>
  <c r="BJ93" i="11" s="1"/>
  <c r="CI194" i="11"/>
  <c r="BN194" i="11" s="1"/>
  <c r="CK391" i="11"/>
  <c r="BP391" i="11" s="1"/>
  <c r="CH31" i="11"/>
  <c r="BZ8" i="11"/>
  <c r="AJ8" i="11" s="1"/>
  <c r="CH8" i="11"/>
  <c r="CE12" i="11"/>
  <c r="AO12" i="11" s="1"/>
  <c r="CD19" i="11"/>
  <c r="AN19" i="11" s="1"/>
  <c r="CC36" i="11"/>
  <c r="BH36" i="11" s="1"/>
  <c r="CL71" i="11"/>
  <c r="AV71" i="11" s="1"/>
  <c r="CF33" i="11"/>
  <c r="AP33" i="11" s="1"/>
  <c r="CK86" i="11"/>
  <c r="AU86" i="11" s="1"/>
  <c r="CE91" i="11"/>
  <c r="AO91" i="11" s="1"/>
  <c r="CE94" i="11"/>
  <c r="BJ94" i="11" s="1"/>
  <c r="CB8" i="11"/>
  <c r="BG8" i="11" s="1"/>
  <c r="CJ8" i="11"/>
  <c r="CI12" i="11"/>
  <c r="BN12" i="11" s="1"/>
  <c r="CB66" i="11"/>
  <c r="CH28" i="11"/>
  <c r="BM28" i="11" s="1"/>
  <c r="CC55" i="11"/>
  <c r="CL63" i="11"/>
  <c r="AV63" i="11" s="1"/>
  <c r="CD40" i="11"/>
  <c r="BI40" i="11" s="1"/>
  <c r="CD70" i="11"/>
  <c r="AN70" i="11" s="1"/>
  <c r="CB10" i="11"/>
  <c r="AL10" i="11" s="1"/>
  <c r="CD14" i="11"/>
  <c r="BI14" i="11" s="1"/>
  <c r="CD22" i="11"/>
  <c r="AN22" i="11" s="1"/>
  <c r="CD18" i="11"/>
  <c r="CC23" i="11"/>
  <c r="CL19" i="11"/>
  <c r="AV19" i="11" s="1"/>
  <c r="CF14" i="11"/>
  <c r="CJ22" i="11"/>
  <c r="CK36" i="11"/>
  <c r="CL26" i="11"/>
  <c r="BQ26" i="11" s="1"/>
  <c r="CH18" i="11"/>
  <c r="BM18" i="11" s="1"/>
  <c r="CI30" i="11"/>
  <c r="AS30" i="11" s="1"/>
  <c r="CE81" i="11"/>
  <c r="CH44" i="11"/>
  <c r="BM44" i="11" s="1"/>
  <c r="CE75" i="11"/>
  <c r="CI39" i="11"/>
  <c r="BN39" i="11" s="1"/>
  <c r="CE110" i="11"/>
  <c r="CK140" i="11"/>
  <c r="AU140" i="11" s="1"/>
  <c r="CA58" i="11"/>
  <c r="BF58" i="11" s="1"/>
  <c r="BZ89" i="11"/>
  <c r="AJ89" i="11" s="1"/>
  <c r="CI150" i="11"/>
  <c r="CF179" i="11"/>
  <c r="AP179" i="11" s="1"/>
  <c r="CH187" i="11"/>
  <c r="CL196" i="11"/>
  <c r="BQ196" i="11" s="1"/>
  <c r="BZ211" i="11"/>
  <c r="BZ163" i="11"/>
  <c r="BE163" i="11" s="1"/>
  <c r="CE118" i="11"/>
  <c r="CB303" i="11"/>
  <c r="BG303" i="11" s="1"/>
  <c r="CK323" i="11"/>
  <c r="CL355" i="11"/>
  <c r="BQ355" i="11" s="1"/>
  <c r="CC395" i="11"/>
  <c r="BH395" i="11" s="1"/>
  <c r="CJ448" i="11"/>
  <c r="BO448" i="11" s="1"/>
  <c r="D287" i="11"/>
  <c r="D385" i="11"/>
  <c r="D384" i="11"/>
  <c r="CB26" i="11"/>
  <c r="CA30" i="11"/>
  <c r="AK30" i="11" s="1"/>
  <c r="CA39" i="11"/>
  <c r="BF39" i="11" s="1"/>
  <c r="CK144" i="11"/>
  <c r="AU144" i="11" s="1"/>
  <c r="CC170" i="11"/>
  <c r="AM170" i="11" s="1"/>
  <c r="CF85" i="11"/>
  <c r="CF195" i="11"/>
  <c r="BK195" i="11" s="1"/>
  <c r="CD122" i="11"/>
  <c r="CA343" i="11"/>
  <c r="BF343" i="11" s="1"/>
  <c r="CB379" i="11"/>
  <c r="AL379" i="11" s="1"/>
  <c r="CJ387" i="11"/>
  <c r="AT387" i="11" s="1"/>
  <c r="CK23" i="11"/>
  <c r="CL11" i="11"/>
  <c r="CI14" i="11"/>
  <c r="BZ31" i="11"/>
  <c r="AJ31" i="11" s="1"/>
  <c r="CB35" i="11"/>
  <c r="AL35" i="11" s="1"/>
  <c r="CL18" i="11"/>
  <c r="BQ18" i="11" s="1"/>
  <c r="CG76" i="11"/>
  <c r="BL76" i="11" s="1"/>
  <c r="BZ43" i="11"/>
  <c r="BE43" i="11" s="1"/>
  <c r="CF27" i="11"/>
  <c r="CG48" i="11"/>
  <c r="CF174" i="11"/>
  <c r="AP174" i="11" s="1"/>
  <c r="CF178" i="11"/>
  <c r="BK178" i="11" s="1"/>
  <c r="CB191" i="11"/>
  <c r="AL191" i="11" s="1"/>
  <c r="CL163" i="11"/>
  <c r="CJ303" i="11"/>
  <c r="BO303" i="11" s="1"/>
  <c r="BZ371" i="11"/>
  <c r="AJ371" i="11" s="1"/>
  <c r="D195" i="11"/>
  <c r="CC15" i="11"/>
  <c r="CE23" i="11"/>
  <c r="CF19" i="11"/>
  <c r="AP19" i="11" s="1"/>
  <c r="BZ11" i="11"/>
  <c r="CB31" i="11"/>
  <c r="AL31" i="11" s="1"/>
  <c r="CJ31" i="11"/>
  <c r="CE36" i="11"/>
  <c r="AO36" i="11" s="1"/>
  <c r="CA76" i="11"/>
  <c r="CI76" i="11"/>
  <c r="AS76" i="11" s="1"/>
  <c r="CD66" i="11"/>
  <c r="BZ44" i="11"/>
  <c r="BE44" i="11" s="1"/>
  <c r="CK44" i="11"/>
  <c r="CJ27" i="11"/>
  <c r="AT27" i="11" s="1"/>
  <c r="CH52" i="11"/>
  <c r="CB103" i="11"/>
  <c r="AL103" i="11" s="1"/>
  <c r="CH40" i="11"/>
  <c r="AR40" i="11" s="1"/>
  <c r="CB123" i="11"/>
  <c r="CH7" i="11"/>
  <c r="AR7" i="11" s="1"/>
  <c r="CC82" i="11"/>
  <c r="BH82" i="11" s="1"/>
  <c r="BZ90" i="11"/>
  <c r="CK48" i="11"/>
  <c r="AU48" i="11" s="1"/>
  <c r="CA107" i="11"/>
  <c r="BZ151" i="11"/>
  <c r="CE58" i="11"/>
  <c r="AO58" i="11" s="1"/>
  <c r="CB141" i="11"/>
  <c r="BG141" i="11" s="1"/>
  <c r="CB171" i="11"/>
  <c r="CE175" i="11"/>
  <c r="BJ175" i="11" s="1"/>
  <c r="CB188" i="11"/>
  <c r="CA216" i="11"/>
  <c r="BF216" i="11" s="1"/>
  <c r="BZ236" i="11"/>
  <c r="CG15" i="11"/>
  <c r="AQ15" i="11" s="1"/>
  <c r="CG23" i="11"/>
  <c r="BL23" i="11" s="1"/>
  <c r="BZ19" i="11"/>
  <c r="CH19" i="11"/>
  <c r="AR19" i="11" s="1"/>
  <c r="CD11" i="11"/>
  <c r="AN11" i="11" s="1"/>
  <c r="CD31" i="11"/>
  <c r="CL31" i="11"/>
  <c r="AV31" i="11" s="1"/>
  <c r="CG36" i="11"/>
  <c r="AQ36" i="11" s="1"/>
  <c r="CC76" i="11"/>
  <c r="BH76" i="11" s="1"/>
  <c r="CK76" i="11"/>
  <c r="CG66" i="11"/>
  <c r="CC44" i="11"/>
  <c r="BZ27" i="11"/>
  <c r="AJ27" i="11" s="1"/>
  <c r="CL52" i="11"/>
  <c r="BQ52" i="11" s="1"/>
  <c r="CL40" i="11"/>
  <c r="CC86" i="11"/>
  <c r="CL7" i="11"/>
  <c r="CG82" i="11"/>
  <c r="AQ82" i="11" s="1"/>
  <c r="CD90" i="11"/>
  <c r="CF171" i="11"/>
  <c r="BK171" i="11" s="1"/>
  <c r="CE164" i="11"/>
  <c r="AO164" i="11" s="1"/>
  <c r="CB184" i="11"/>
  <c r="BG184" i="11" s="1"/>
  <c r="D314" i="11"/>
  <c r="CK15" i="11"/>
  <c r="CA23" i="11"/>
  <c r="BF23" i="11" s="1"/>
  <c r="CI23" i="11"/>
  <c r="CB19" i="11"/>
  <c r="BG19" i="11" s="1"/>
  <c r="CJ19" i="11"/>
  <c r="AT19" i="11" s="1"/>
  <c r="CH11" i="11"/>
  <c r="BM11" i="11" s="1"/>
  <c r="CF31" i="11"/>
  <c r="CA36" i="11"/>
  <c r="AK36" i="11" s="1"/>
  <c r="CI36" i="11"/>
  <c r="AS36" i="11" s="1"/>
  <c r="CE76" i="11"/>
  <c r="AO76" i="11" s="1"/>
  <c r="BZ66" i="11"/>
  <c r="BZ7" i="11"/>
  <c r="D952" i="11"/>
  <c r="CJ10" i="11"/>
  <c r="AT10" i="11" s="1"/>
  <c r="CB14" i="11"/>
  <c r="AL14" i="11" s="1"/>
  <c r="CB22" i="11"/>
  <c r="CL22" i="11"/>
  <c r="BQ22" i="11" s="1"/>
  <c r="CB18" i="11"/>
  <c r="AL18" i="11" s="1"/>
  <c r="CK371" i="11"/>
  <c r="CK6" i="11"/>
  <c r="BP6" i="11" s="1"/>
  <c r="CE6" i="11"/>
  <c r="CK14" i="11"/>
  <c r="CG14" i="11"/>
  <c r="BL14" i="11" s="1"/>
  <c r="CC14" i="11"/>
  <c r="BH14" i="11" s="1"/>
  <c r="CN18" i="11"/>
  <c r="CK18" i="11"/>
  <c r="BP18" i="11" s="1"/>
  <c r="CG18" i="11"/>
  <c r="BL18" i="11" s="1"/>
  <c r="CC18" i="11"/>
  <c r="BH18" i="11" s="1"/>
  <c r="CI18" i="11"/>
  <c r="CE18" i="11"/>
  <c r="AO18" i="11" s="1"/>
  <c r="CA18" i="11"/>
  <c r="CE26" i="11"/>
  <c r="CJ26" i="11"/>
  <c r="BZ26" i="11"/>
  <c r="BE26" i="11" s="1"/>
  <c r="CK30" i="11"/>
  <c r="CC30" i="11"/>
  <c r="BH30" i="11" s="1"/>
  <c r="CG30" i="11"/>
  <c r="BL30" i="11" s="1"/>
  <c r="CJ35" i="11"/>
  <c r="CF35" i="11"/>
  <c r="BK35" i="11" s="1"/>
  <c r="CK39" i="11"/>
  <c r="AU39" i="11" s="1"/>
  <c r="CC39" i="11"/>
  <c r="AM39" i="11" s="1"/>
  <c r="CG39" i="11"/>
  <c r="AQ39" i="11" s="1"/>
  <c r="CJ43" i="11"/>
  <c r="CB43" i="11"/>
  <c r="BG43" i="11" s="1"/>
  <c r="CF43" i="11"/>
  <c r="BK43" i="11" s="1"/>
  <c r="CH47" i="11"/>
  <c r="BM47" i="11" s="1"/>
  <c r="BZ47" i="11"/>
  <c r="CL47" i="11"/>
  <c r="CD47" i="11"/>
  <c r="CA51" i="11"/>
  <c r="CI51" i="11"/>
  <c r="CG57" i="11"/>
  <c r="AQ57" i="11" s="1"/>
  <c r="CK57" i="11"/>
  <c r="BP57" i="11" s="1"/>
  <c r="CC57" i="11"/>
  <c r="AM57" i="11" s="1"/>
  <c r="CK61" i="11"/>
  <c r="AU61" i="11" s="1"/>
  <c r="CC61" i="11"/>
  <c r="BH61" i="11" s="1"/>
  <c r="CE61" i="11"/>
  <c r="CI61" i="11"/>
  <c r="BN61" i="11" s="1"/>
  <c r="CI65" i="11"/>
  <c r="AS65" i="11" s="1"/>
  <c r="CA65" i="11"/>
  <c r="CE69" i="11"/>
  <c r="CC69" i="11"/>
  <c r="BH69" i="11" s="1"/>
  <c r="CA69" i="11"/>
  <c r="CI69" i="11"/>
  <c r="BN69" i="11" s="1"/>
  <c r="CG75" i="11"/>
  <c r="CK75" i="11"/>
  <c r="CC75" i="11"/>
  <c r="AM75" i="11" s="1"/>
  <c r="CG81" i="11"/>
  <c r="AQ81" i="11" s="1"/>
  <c r="CK81" i="11"/>
  <c r="CC81" i="11"/>
  <c r="CH85" i="11"/>
  <c r="BZ85" i="11"/>
  <c r="CJ85" i="11"/>
  <c r="AT85" i="11" s="1"/>
  <c r="CD85" i="11"/>
  <c r="BI85" i="11" s="1"/>
  <c r="CJ89" i="11"/>
  <c r="BO89" i="11" s="1"/>
  <c r="CB89" i="11"/>
  <c r="AL89" i="11" s="1"/>
  <c r="CH89" i="11"/>
  <c r="CD89" i="11"/>
  <c r="CF93" i="11"/>
  <c r="CL93" i="11"/>
  <c r="BQ93" i="11" s="1"/>
  <c r="CC93" i="11"/>
  <c r="CH93" i="11"/>
  <c r="AR93" i="11" s="1"/>
  <c r="CA93" i="11"/>
  <c r="CL97" i="11"/>
  <c r="AV97" i="11" s="1"/>
  <c r="CD97" i="11"/>
  <c r="CH97" i="11"/>
  <c r="CB97" i="11"/>
  <c r="CJ102" i="11"/>
  <c r="CA102" i="11"/>
  <c r="AK102" i="11" s="1"/>
  <c r="CG102" i="11"/>
  <c r="AQ102" i="11" s="1"/>
  <c r="CC102" i="11"/>
  <c r="BH102" i="11" s="1"/>
  <c r="CG106" i="11"/>
  <c r="BL106" i="11" s="1"/>
  <c r="CI106" i="11"/>
  <c r="BN106" i="11" s="1"/>
  <c r="CC106" i="11"/>
  <c r="CK106" i="11"/>
  <c r="CI110" i="11"/>
  <c r="AS110" i="11" s="1"/>
  <c r="CC110" i="11"/>
  <c r="CG110" i="11"/>
  <c r="BL110" i="11" s="1"/>
  <c r="CE114" i="11"/>
  <c r="CK114" i="11"/>
  <c r="AU114" i="11" s="1"/>
  <c r="CC114" i="11"/>
  <c r="AM114" i="11" s="1"/>
  <c r="CA118" i="11"/>
  <c r="BF118" i="11" s="1"/>
  <c r="CG118" i="11"/>
  <c r="CF122" i="11"/>
  <c r="AP122" i="11" s="1"/>
  <c r="CH122" i="11"/>
  <c r="BM122" i="11" s="1"/>
  <c r="CJ122" i="11"/>
  <c r="AT122" i="11" s="1"/>
  <c r="CB122" i="11"/>
  <c r="CG126" i="11"/>
  <c r="BL126" i="11" s="1"/>
  <c r="CI126" i="11"/>
  <c r="AS126" i="11" s="1"/>
  <c r="CE126" i="11"/>
  <c r="AO126" i="11" s="1"/>
  <c r="CA126" i="11"/>
  <c r="AK126" i="11" s="1"/>
  <c r="CH131" i="11"/>
  <c r="BZ131" i="11"/>
  <c r="CL131" i="11"/>
  <c r="BQ131" i="11" s="1"/>
  <c r="CB131" i="11"/>
  <c r="CF131" i="11"/>
  <c r="BK131" i="11" s="1"/>
  <c r="CD135" i="11"/>
  <c r="BI135" i="11" s="1"/>
  <c r="CF135" i="11"/>
  <c r="BK135" i="11" s="1"/>
  <c r="CG140" i="11"/>
  <c r="CC140" i="11"/>
  <c r="BH140" i="11" s="1"/>
  <c r="CI140" i="11"/>
  <c r="BN140" i="11" s="1"/>
  <c r="CE144" i="11"/>
  <c r="BJ144" i="11" s="1"/>
  <c r="CC144" i="11"/>
  <c r="BH144" i="11" s="1"/>
  <c r="CI144" i="11"/>
  <c r="BN144" i="11" s="1"/>
  <c r="CE150" i="11"/>
  <c r="CG150" i="11"/>
  <c r="BL150" i="11" s="1"/>
  <c r="CK150" i="11"/>
  <c r="CA150" i="11"/>
  <c r="AK150" i="11" s="1"/>
  <c r="CE154" i="11"/>
  <c r="CG154" i="11"/>
  <c r="BL154" i="11" s="1"/>
  <c r="CK154" i="11"/>
  <c r="CA154" i="11"/>
  <c r="AK154" i="11" s="1"/>
  <c r="CG159" i="11"/>
  <c r="AQ159" i="11" s="1"/>
  <c r="CC159" i="11"/>
  <c r="AM159" i="11" s="1"/>
  <c r="CE159" i="11"/>
  <c r="CK159" i="11"/>
  <c r="CF163" i="11"/>
  <c r="CD163" i="11"/>
  <c r="CB163" i="11"/>
  <c r="CJ163" i="11"/>
  <c r="AT163" i="11" s="1"/>
  <c r="CG170" i="11"/>
  <c r="AQ170" i="11" s="1"/>
  <c r="CE170" i="11"/>
  <c r="BJ170" i="11" s="1"/>
  <c r="CK170" i="11"/>
  <c r="CA170" i="11"/>
  <c r="BF170" i="11" s="1"/>
  <c r="CH174" i="11"/>
  <c r="AR174" i="11" s="1"/>
  <c r="BZ174" i="11"/>
  <c r="CD174" i="11"/>
  <c r="CJ174" i="11"/>
  <c r="AT174" i="11" s="1"/>
  <c r="CL178" i="11"/>
  <c r="CD178" i="11"/>
  <c r="CH178" i="11"/>
  <c r="CB178" i="11"/>
  <c r="BG178" i="11" s="1"/>
  <c r="CF183" i="11"/>
  <c r="BK183" i="11" s="1"/>
  <c r="CH183" i="11"/>
  <c r="AR183" i="11" s="1"/>
  <c r="BZ183" i="11"/>
  <c r="CF187" i="11"/>
  <c r="BK187" i="11" s="1"/>
  <c r="CD187" i="11"/>
  <c r="BI187" i="11" s="1"/>
  <c r="CB187" i="11"/>
  <c r="BG187" i="11" s="1"/>
  <c r="CJ187" i="11"/>
  <c r="CE191" i="11"/>
  <c r="AO191" i="11" s="1"/>
  <c r="CD191" i="11"/>
  <c r="BI191" i="11" s="1"/>
  <c r="CK191" i="11"/>
  <c r="AU191" i="11" s="1"/>
  <c r="BZ191" i="11"/>
  <c r="BE191" i="11" s="1"/>
  <c r="CG191" i="11"/>
  <c r="AQ191" i="11" s="1"/>
  <c r="CD195" i="11"/>
  <c r="BZ195" i="11"/>
  <c r="CH195" i="11"/>
  <c r="CJ199" i="11"/>
  <c r="AT199" i="11" s="1"/>
  <c r="CA199" i="11"/>
  <c r="CF199" i="11"/>
  <c r="AP199" i="11" s="1"/>
  <c r="CH203" i="11"/>
  <c r="BM203" i="11" s="1"/>
  <c r="CB203" i="11"/>
  <c r="AL203" i="11" s="1"/>
  <c r="CJ203" i="11"/>
  <c r="AT203" i="11" s="1"/>
  <c r="CE207" i="11"/>
  <c r="BJ207" i="11" s="1"/>
  <c r="CK207" i="11"/>
  <c r="CA207" i="11"/>
  <c r="AK207" i="11" s="1"/>
  <c r="CC207" i="11"/>
  <c r="CI207" i="11"/>
  <c r="BN207" i="11" s="1"/>
  <c r="CF211" i="11"/>
  <c r="CB211" i="11"/>
  <c r="AL211" i="11" s="1"/>
  <c r="CJ211" i="11"/>
  <c r="BO211" i="11" s="1"/>
  <c r="CK215" i="11"/>
  <c r="AU215" i="11" s="1"/>
  <c r="CC215" i="11"/>
  <c r="CG215" i="11"/>
  <c r="CL219" i="11"/>
  <c r="CB219" i="11"/>
  <c r="CJ219" i="11"/>
  <c r="CD219" i="11"/>
  <c r="AN219" i="11" s="1"/>
  <c r="CD223" i="11"/>
  <c r="CF223" i="11"/>
  <c r="BK223" i="11" s="1"/>
  <c r="CL223" i="11"/>
  <c r="CF227" i="11"/>
  <c r="CL227" i="11"/>
  <c r="CD227" i="11"/>
  <c r="AN227" i="11" s="1"/>
  <c r="CF231" i="11"/>
  <c r="CJ231" i="11"/>
  <c r="CB231" i="11"/>
  <c r="BG231" i="11" s="1"/>
  <c r="CI235" i="11"/>
  <c r="BN235" i="11" s="1"/>
  <c r="CL235" i="11"/>
  <c r="AV235" i="11" s="1"/>
  <c r="CA235" i="11"/>
  <c r="CF235" i="11"/>
  <c r="CC239" i="11"/>
  <c r="BH239" i="11" s="1"/>
  <c r="CI239" i="11"/>
  <c r="BN239" i="11" s="1"/>
  <c r="CA239" i="11"/>
  <c r="AK239" i="11" s="1"/>
  <c r="CK239" i="11"/>
  <c r="AU239" i="11" s="1"/>
  <c r="CG243" i="11"/>
  <c r="BL243" i="11" s="1"/>
  <c r="CJ243" i="11"/>
  <c r="CD247" i="11"/>
  <c r="BI247" i="11" s="1"/>
  <c r="CI247" i="11"/>
  <c r="AS247" i="11" s="1"/>
  <c r="CC251" i="11"/>
  <c r="BZ251" i="11"/>
  <c r="CH251" i="11"/>
  <c r="AR251" i="11" s="1"/>
  <c r="CI255" i="11"/>
  <c r="BN255" i="11" s="1"/>
  <c r="CG255" i="11"/>
  <c r="AQ255" i="11" s="1"/>
  <c r="CC259" i="11"/>
  <c r="CA259" i="11"/>
  <c r="AK259" i="11" s="1"/>
  <c r="CK259" i="11"/>
  <c r="AU259" i="11" s="1"/>
  <c r="CF259" i="11"/>
  <c r="BK259" i="11" s="1"/>
  <c r="CD263" i="11"/>
  <c r="BI263" i="11" s="1"/>
  <c r="CL263" i="11"/>
  <c r="AV263" i="11" s="1"/>
  <c r="BZ263" i="11"/>
  <c r="CE267" i="11"/>
  <c r="BJ267" i="11" s="1"/>
  <c r="BZ267" i="11"/>
  <c r="CC267" i="11"/>
  <c r="BH267" i="11" s="1"/>
  <c r="CK267" i="11"/>
  <c r="CI271" i="11"/>
  <c r="AS271" i="11" s="1"/>
  <c r="CF271" i="11"/>
  <c r="AP271" i="11" s="1"/>
  <c r="CK271" i="11"/>
  <c r="CA271" i="11"/>
  <c r="AK271" i="11" s="1"/>
  <c r="CE275" i="11"/>
  <c r="AO275" i="11" s="1"/>
  <c r="CB275" i="11"/>
  <c r="CF279" i="11"/>
  <c r="AP279" i="11" s="1"/>
  <c r="CJ279" i="11"/>
  <c r="BO279" i="11" s="1"/>
  <c r="CB279" i="11"/>
  <c r="CD283" i="11"/>
  <c r="CL283" i="11"/>
  <c r="BQ283" i="11" s="1"/>
  <c r="BZ283" i="11"/>
  <c r="CL287" i="11"/>
  <c r="AV287" i="11" s="1"/>
  <c r="CA287" i="11"/>
  <c r="AK287" i="11" s="1"/>
  <c r="CD287" i="11"/>
  <c r="CD295" i="11"/>
  <c r="BI295" i="11" s="1"/>
  <c r="BZ295" i="11"/>
  <c r="BE295" i="11" s="1"/>
  <c r="CL295" i="11"/>
  <c r="AV295" i="11" s="1"/>
  <c r="CE299" i="11"/>
  <c r="BJ299" i="11" s="1"/>
  <c r="CK299" i="11"/>
  <c r="BP299" i="11" s="1"/>
  <c r="CA299" i="11"/>
  <c r="AK299" i="11" s="1"/>
  <c r="CI299" i="11"/>
  <c r="BN299" i="11" s="1"/>
  <c r="CC299" i="11"/>
  <c r="CG303" i="11"/>
  <c r="CH303" i="11"/>
  <c r="AR303" i="11" s="1"/>
  <c r="CL303" i="11"/>
  <c r="AV303" i="11" s="1"/>
  <c r="CC303" i="11"/>
  <c r="BH303" i="11" s="1"/>
  <c r="CJ307" i="11"/>
  <c r="CB307" i="11"/>
  <c r="BG307" i="11" s="1"/>
  <c r="CG307" i="11"/>
  <c r="BL307" i="11" s="1"/>
  <c r="CF315" i="11"/>
  <c r="BK315" i="11" s="1"/>
  <c r="CB315" i="11"/>
  <c r="CJ315" i="11"/>
  <c r="BO315" i="11" s="1"/>
  <c r="CC319" i="11"/>
  <c r="BH319" i="11" s="1"/>
  <c r="CJ319" i="11"/>
  <c r="CF323" i="11"/>
  <c r="CE323" i="11"/>
  <c r="CJ323" i="11"/>
  <c r="CA323" i="11"/>
  <c r="BF323" i="11" s="1"/>
  <c r="CG331" i="11"/>
  <c r="CA331" i="11"/>
  <c r="CI331" i="11"/>
  <c r="CK335" i="11"/>
  <c r="CG335" i="11"/>
  <c r="CA339" i="11"/>
  <c r="BF339" i="11" s="1"/>
  <c r="CC339" i="11"/>
  <c r="CH351" i="11"/>
  <c r="AR351" i="11" s="1"/>
  <c r="CL351" i="11"/>
  <c r="AV351" i="11" s="1"/>
  <c r="CB355" i="11"/>
  <c r="CJ355" i="11"/>
  <c r="BZ355" i="11"/>
  <c r="AJ355" i="11" s="1"/>
  <c r="CE363" i="11"/>
  <c r="AO363" i="11" s="1"/>
  <c r="CI363" i="11"/>
  <c r="AS363" i="11" s="1"/>
  <c r="CG363" i="11"/>
  <c r="BL363" i="11" s="1"/>
  <c r="CI375" i="11"/>
  <c r="CA375" i="11"/>
  <c r="BF375" i="11" s="1"/>
  <c r="CK375" i="11"/>
  <c r="AU375" i="11" s="1"/>
  <c r="CC375" i="11"/>
  <c r="CF375" i="11"/>
  <c r="BK375" i="11" s="1"/>
  <c r="CJ379" i="11"/>
  <c r="BO379" i="11" s="1"/>
  <c r="CC379" i="11"/>
  <c r="AM379" i="11" s="1"/>
  <c r="CI379" i="11"/>
  <c r="CE379" i="11"/>
  <c r="AO379" i="11" s="1"/>
  <c r="CE383" i="11"/>
  <c r="CK383" i="11"/>
  <c r="AU383" i="11" s="1"/>
  <c r="CH387" i="11"/>
  <c r="CD387" i="11"/>
  <c r="CI391" i="11"/>
  <c r="BN391" i="11" s="1"/>
  <c r="CB391" i="11"/>
  <c r="BG391" i="11" s="1"/>
  <c r="CC391" i="11"/>
  <c r="BH391" i="11" s="1"/>
  <c r="CG391" i="11"/>
  <c r="AQ391" i="11" s="1"/>
  <c r="CG395" i="11"/>
  <c r="AQ395" i="11" s="1"/>
  <c r="CE395" i="11"/>
  <c r="BJ395" i="11" s="1"/>
  <c r="CJ395" i="11"/>
  <c r="AT395" i="11" s="1"/>
  <c r="CB395" i="11"/>
  <c r="BZ399" i="11"/>
  <c r="AJ399" i="11" s="1"/>
  <c r="CC399" i="11"/>
  <c r="BH399" i="11" s="1"/>
  <c r="D96" i="11"/>
  <c r="BZ14" i="11"/>
  <c r="BE14" i="11" s="1"/>
  <c r="CE14" i="11"/>
  <c r="CJ14" i="11"/>
  <c r="AT14" i="11" s="1"/>
  <c r="CH22" i="11"/>
  <c r="BZ35" i="11"/>
  <c r="BE35" i="11" s="1"/>
  <c r="CL35" i="11"/>
  <c r="CF18" i="11"/>
  <c r="AP18" i="11" s="1"/>
  <c r="CA81" i="11"/>
  <c r="CD43" i="11"/>
  <c r="BI43" i="11" s="1"/>
  <c r="CI75" i="11"/>
  <c r="AS75" i="11" s="1"/>
  <c r="CI57" i="11"/>
  <c r="BN57" i="11" s="1"/>
  <c r="CJ47" i="11"/>
  <c r="CK110" i="11"/>
  <c r="AU110" i="11" s="1"/>
  <c r="CL102" i="11"/>
  <c r="CJ131" i="11"/>
  <c r="BO131" i="11" s="1"/>
  <c r="CE140" i="11"/>
  <c r="BJ140" i="11" s="1"/>
  <c r="CG61" i="11"/>
  <c r="AQ61" i="11" s="1"/>
  <c r="CF89" i="11"/>
  <c r="CJ97" i="11"/>
  <c r="BO97" i="11" s="1"/>
  <c r="CB174" i="11"/>
  <c r="CB85" i="11"/>
  <c r="BG85" i="11" s="1"/>
  <c r="CJ178" i="11"/>
  <c r="BO178" i="11" s="1"/>
  <c r="CK69" i="11"/>
  <c r="BP69" i="11" s="1"/>
  <c r="CJ183" i="11"/>
  <c r="BO183" i="11" s="1"/>
  <c r="BZ187" i="11"/>
  <c r="AJ187" i="11" s="1"/>
  <c r="CI159" i="11"/>
  <c r="AS159" i="11" s="1"/>
  <c r="CF203" i="11"/>
  <c r="AP203" i="11" s="1"/>
  <c r="CH223" i="11"/>
  <c r="BM223" i="11" s="1"/>
  <c r="CJ227" i="11"/>
  <c r="AT227" i="11" s="1"/>
  <c r="CD231" i="11"/>
  <c r="BI231" i="11" s="1"/>
  <c r="CD235" i="11"/>
  <c r="BI235" i="11" s="1"/>
  <c r="BZ122" i="11"/>
  <c r="CH267" i="11"/>
  <c r="BM267" i="11" s="1"/>
  <c r="CA106" i="11"/>
  <c r="AK106" i="11" s="1"/>
  <c r="CC271" i="11"/>
  <c r="CH283" i="11"/>
  <c r="BM283" i="11" s="1"/>
  <c r="CG299" i="11"/>
  <c r="CI323" i="11"/>
  <c r="AS323" i="11" s="1"/>
  <c r="BZ335" i="11"/>
  <c r="AJ335" i="11" s="1"/>
  <c r="CA363" i="11"/>
  <c r="BF363" i="11" s="1"/>
  <c r="CJ375" i="11"/>
  <c r="AT375" i="11" s="1"/>
  <c r="CE65" i="11"/>
  <c r="BJ65" i="11" s="1"/>
  <c r="CF391" i="11"/>
  <c r="BK391" i="11" s="1"/>
  <c r="CB11" i="11"/>
  <c r="BG11" i="11" s="1"/>
  <c r="CF11" i="11"/>
  <c r="CJ11" i="11"/>
  <c r="CB7" i="11"/>
  <c r="AL7" i="11" s="1"/>
  <c r="CF7" i="11"/>
  <c r="CJ7" i="11"/>
  <c r="D714" i="11"/>
  <c r="D654" i="11"/>
  <c r="D13" i="11"/>
  <c r="D647" i="11"/>
  <c r="D722" i="11"/>
  <c r="D737" i="11"/>
  <c r="D758" i="11"/>
  <c r="CC11" i="11"/>
  <c r="CG11" i="11"/>
  <c r="BL11" i="11" s="1"/>
  <c r="CK11" i="11"/>
  <c r="BP11" i="11" s="1"/>
  <c r="CC7" i="11"/>
  <c r="CG7" i="11"/>
  <c r="CK7" i="11"/>
  <c r="BP7" i="11" s="1"/>
  <c r="CN14" i="11"/>
  <c r="AX14" i="11" s="1"/>
  <c r="CM14" i="11"/>
  <c r="BR14" i="11" s="1"/>
  <c r="CI114" i="11"/>
  <c r="CA114" i="11"/>
  <c r="BF114" i="11" s="1"/>
  <c r="CK118" i="11"/>
  <c r="AU118" i="11" s="1"/>
  <c r="CC118" i="11"/>
  <c r="AM118" i="11" s="1"/>
  <c r="CK135" i="11"/>
  <c r="CB135" i="11"/>
  <c r="CL183" i="11"/>
  <c r="AV183" i="11" s="1"/>
  <c r="CD183" i="11"/>
  <c r="CJ195" i="11"/>
  <c r="CB195" i="11"/>
  <c r="CL199" i="11"/>
  <c r="CD199" i="11"/>
  <c r="CK203" i="11"/>
  <c r="CD203" i="11"/>
  <c r="BI203" i="11" s="1"/>
  <c r="CL211" i="11"/>
  <c r="AV211" i="11" s="1"/>
  <c r="CD211" i="11"/>
  <c r="CI215" i="11"/>
  <c r="AS215" i="11" s="1"/>
  <c r="CA215" i="11"/>
  <c r="BF215" i="11" s="1"/>
  <c r="CH219" i="11"/>
  <c r="BZ219" i="11"/>
  <c r="CJ223" i="11"/>
  <c r="BO223" i="11" s="1"/>
  <c r="CB223" i="11"/>
  <c r="BG223" i="11" s="1"/>
  <c r="CH227" i="11"/>
  <c r="BZ227" i="11"/>
  <c r="CH231" i="11"/>
  <c r="BM231" i="11" s="1"/>
  <c r="BZ231" i="11"/>
  <c r="BE231" i="11" s="1"/>
  <c r="CK247" i="11"/>
  <c r="AU247" i="11" s="1"/>
  <c r="CA247" i="11"/>
  <c r="AK247" i="11" s="1"/>
  <c r="CL255" i="11"/>
  <c r="AV255" i="11" s="1"/>
  <c r="CA255" i="11"/>
  <c r="BF255" i="11" s="1"/>
  <c r="CJ275" i="11"/>
  <c r="AT275" i="11" s="1"/>
  <c r="BZ275" i="11"/>
  <c r="AJ275" i="11" s="1"/>
  <c r="CK303" i="11"/>
  <c r="CF303" i="11"/>
  <c r="BK303" i="11" s="1"/>
  <c r="BZ303" i="11"/>
  <c r="AJ303" i="11" s="1"/>
  <c r="CG323" i="11"/>
  <c r="BL323" i="11" s="1"/>
  <c r="CB323" i="11"/>
  <c r="CB327" i="11"/>
  <c r="BG327" i="11" s="1"/>
  <c r="CJ327" i="11"/>
  <c r="BO327" i="11" s="1"/>
  <c r="CK339" i="11"/>
  <c r="AU339" i="11" s="1"/>
  <c r="CG339" i="11"/>
  <c r="CI347" i="11"/>
  <c r="CA347" i="11"/>
  <c r="AK347" i="11" s="1"/>
  <c r="CD351" i="11"/>
  <c r="BI351" i="11" s="1"/>
  <c r="BZ351" i="11"/>
  <c r="CF355" i="11"/>
  <c r="CD355" i="11"/>
  <c r="AN355" i="11" s="1"/>
  <c r="CF371" i="11"/>
  <c r="BK371" i="11" s="1"/>
  <c r="CC371" i="11"/>
  <c r="CG375" i="11"/>
  <c r="BL375" i="11" s="1"/>
  <c r="CB375" i="11"/>
  <c r="BG375" i="11" s="1"/>
  <c r="CK379" i="11"/>
  <c r="AU379" i="11" s="1"/>
  <c r="CF379" i="11"/>
  <c r="CA379" i="11"/>
  <c r="CH383" i="11"/>
  <c r="BM383" i="11" s="1"/>
  <c r="CC383" i="11"/>
  <c r="CF387" i="11"/>
  <c r="CL387" i="11"/>
  <c r="AV387" i="11" s="1"/>
  <c r="CB387" i="11"/>
  <c r="CJ391" i="11"/>
  <c r="CE391" i="11"/>
  <c r="CK395" i="11"/>
  <c r="CF395" i="11"/>
  <c r="BK395" i="11" s="1"/>
  <c r="CA395" i="11"/>
  <c r="BF395" i="11" s="1"/>
  <c r="D252" i="11"/>
  <c r="D882" i="11"/>
  <c r="D657" i="11"/>
  <c r="D707" i="11"/>
  <c r="D729" i="11"/>
  <c r="D782" i="11"/>
  <c r="D786" i="11"/>
  <c r="D794" i="11"/>
  <c r="D805" i="11"/>
  <c r="D824" i="11"/>
  <c r="D849" i="11"/>
  <c r="D870" i="11"/>
  <c r="D878" i="11"/>
  <c r="D902" i="11"/>
  <c r="D955" i="11"/>
  <c r="D972" i="11"/>
  <c r="CA11" i="11"/>
  <c r="CE11" i="11"/>
  <c r="BJ11" i="11" s="1"/>
  <c r="CI11" i="11"/>
  <c r="CA7" i="11"/>
  <c r="CE7" i="11"/>
  <c r="AO7" i="11" s="1"/>
  <c r="CI7" i="11"/>
  <c r="D288" i="11"/>
  <c r="C290" i="11"/>
  <c r="D289" i="11" s="1"/>
  <c r="D895" i="11"/>
  <c r="D620" i="11"/>
  <c r="D396" i="11"/>
  <c r="D760" i="11"/>
  <c r="CA9" i="11"/>
  <c r="CF9" i="11"/>
  <c r="CL9" i="11"/>
  <c r="AV9" i="11" s="1"/>
  <c r="CD13" i="11"/>
  <c r="CI13" i="11"/>
  <c r="CE37" i="11"/>
  <c r="CB16" i="11"/>
  <c r="CJ16" i="11"/>
  <c r="BO16" i="11" s="1"/>
  <c r="CD71" i="11"/>
  <c r="AN71" i="11" s="1"/>
  <c r="CF41" i="11"/>
  <c r="CK20" i="11"/>
  <c r="AU20" i="11" s="1"/>
  <c r="BZ28" i="11"/>
  <c r="CD63" i="11"/>
  <c r="CK108" i="11"/>
  <c r="CC45" i="11"/>
  <c r="AM45" i="11" s="1"/>
  <c r="CG79" i="11"/>
  <c r="BL79" i="11" s="1"/>
  <c r="CB116" i="11"/>
  <c r="CD95" i="11"/>
  <c r="BI95" i="11" s="1"/>
  <c r="CC142" i="11"/>
  <c r="BH142" i="11" s="1"/>
  <c r="CD133" i="11"/>
  <c r="BI133" i="11" s="1"/>
  <c r="CC148" i="11"/>
  <c r="CF156" i="11"/>
  <c r="CC168" i="11"/>
  <c r="BH168" i="11" s="1"/>
  <c r="BZ301" i="11"/>
  <c r="AJ301" i="11" s="1"/>
  <c r="D532" i="11"/>
  <c r="D69" i="11"/>
  <c r="D531" i="11"/>
  <c r="CB9" i="11"/>
  <c r="BG9" i="11" s="1"/>
  <c r="BZ13" i="11"/>
  <c r="CE13" i="11"/>
  <c r="CC16" i="11"/>
  <c r="CE361" i="11"/>
  <c r="CN9" i="11"/>
  <c r="CK9" i="11"/>
  <c r="AU9" i="11" s="1"/>
  <c r="CG9" i="11"/>
  <c r="BL9" i="11" s="1"/>
  <c r="CC9" i="11"/>
  <c r="CN13" i="11"/>
  <c r="CK13" i="11"/>
  <c r="CJ13" i="11"/>
  <c r="AT13" i="11" s="1"/>
  <c r="CF13" i="11"/>
  <c r="CB13" i="11"/>
  <c r="AL13" i="11" s="1"/>
  <c r="CI16" i="11"/>
  <c r="CE16" i="11"/>
  <c r="CA16" i="11"/>
  <c r="CL16" i="11"/>
  <c r="CH16" i="11"/>
  <c r="CD16" i="11"/>
  <c r="BI16" i="11" s="1"/>
  <c r="BZ16" i="11"/>
  <c r="CG20" i="11"/>
  <c r="CE20" i="11"/>
  <c r="CE24" i="11"/>
  <c r="BJ24" i="11" s="1"/>
  <c r="CL24" i="11"/>
  <c r="CC24" i="11"/>
  <c r="AM24" i="11" s="1"/>
  <c r="CL28" i="11"/>
  <c r="CD28" i="11"/>
  <c r="AN28" i="11" s="1"/>
  <c r="CJ28" i="11"/>
  <c r="BO28" i="11" s="1"/>
  <c r="CB28" i="11"/>
  <c r="CJ33" i="11"/>
  <c r="AT33" i="11" s="1"/>
  <c r="CB33" i="11"/>
  <c r="CH33" i="11"/>
  <c r="BZ33" i="11"/>
  <c r="CK37" i="11"/>
  <c r="CC37" i="11"/>
  <c r="CI37" i="11"/>
  <c r="CA37" i="11"/>
  <c r="CJ41" i="11"/>
  <c r="AT41" i="11" s="1"/>
  <c r="CB41" i="11"/>
  <c r="AL41" i="11" s="1"/>
  <c r="CH41" i="11"/>
  <c r="BZ41" i="11"/>
  <c r="BE41" i="11" s="1"/>
  <c r="CG45" i="11"/>
  <c r="CE45" i="11"/>
  <c r="CE49" i="11"/>
  <c r="AO49" i="11" s="1"/>
  <c r="CJ49" i="11"/>
  <c r="CI55" i="11"/>
  <c r="CA55" i="11"/>
  <c r="AK55" i="11" s="1"/>
  <c r="CG55" i="11"/>
  <c r="BL55" i="11" s="1"/>
  <c r="CK59" i="11"/>
  <c r="CC59" i="11"/>
  <c r="CI59" i="11"/>
  <c r="BN59" i="11" s="1"/>
  <c r="CG59" i="11"/>
  <c r="AQ59" i="11" s="1"/>
  <c r="CH63" i="11"/>
  <c r="BZ63" i="11"/>
  <c r="BE63" i="11" s="1"/>
  <c r="CF63" i="11"/>
  <c r="AP63" i="11" s="1"/>
  <c r="CF67" i="11"/>
  <c r="AP67" i="11" s="1"/>
  <c r="CL67" i="11"/>
  <c r="CB67" i="11"/>
  <c r="CH67" i="11"/>
  <c r="AR67" i="11" s="1"/>
  <c r="CD67" i="11"/>
  <c r="CH71" i="11"/>
  <c r="CF71" i="11"/>
  <c r="CJ79" i="11"/>
  <c r="BO79" i="11" s="1"/>
  <c r="CC79" i="11"/>
  <c r="CI79" i="11"/>
  <c r="AS79" i="11" s="1"/>
  <c r="CA79" i="11"/>
  <c r="CL83" i="11"/>
  <c r="BQ83" i="11" s="1"/>
  <c r="CC83" i="11"/>
  <c r="BH83" i="11" s="1"/>
  <c r="CJ83" i="11"/>
  <c r="AT83" i="11" s="1"/>
  <c r="CA83" i="11"/>
  <c r="CI87" i="11"/>
  <c r="AS87" i="11" s="1"/>
  <c r="CA87" i="11"/>
  <c r="CC87" i="11"/>
  <c r="CE87" i="11"/>
  <c r="CL91" i="11"/>
  <c r="CG91" i="11"/>
  <c r="BL91" i="11" s="1"/>
  <c r="CJ91" i="11"/>
  <c r="CC91" i="11"/>
  <c r="CI91" i="11"/>
  <c r="CH91" i="11"/>
  <c r="AR91" i="11" s="1"/>
  <c r="CH95" i="11"/>
  <c r="AR95" i="11" s="1"/>
  <c r="BZ95" i="11"/>
  <c r="AJ95" i="11" s="1"/>
  <c r="CB95" i="11"/>
  <c r="BG95" i="11" s="1"/>
  <c r="CK95" i="11"/>
  <c r="CJ100" i="11"/>
  <c r="AT100" i="11" s="1"/>
  <c r="CB100" i="11"/>
  <c r="CD100" i="11"/>
  <c r="AN100" i="11" s="1"/>
  <c r="CL100" i="11"/>
  <c r="AV100" i="11" s="1"/>
  <c r="BZ100" i="11"/>
  <c r="AJ100" i="11" s="1"/>
  <c r="CJ104" i="11"/>
  <c r="CH104" i="11"/>
  <c r="BM104" i="11" s="1"/>
  <c r="BZ104" i="11"/>
  <c r="BE104" i="11" s="1"/>
  <c r="CF104" i="11"/>
  <c r="CD104" i="11"/>
  <c r="CG108" i="11"/>
  <c r="BL108" i="11" s="1"/>
  <c r="CE108" i="11"/>
  <c r="BJ108" i="11" s="1"/>
  <c r="CK112" i="11"/>
  <c r="CD112" i="11"/>
  <c r="CI112" i="11"/>
  <c r="AS112" i="11" s="1"/>
  <c r="BZ112" i="11"/>
  <c r="AJ112" i="11" s="1"/>
  <c r="CB112" i="11"/>
  <c r="BG112" i="11" s="1"/>
  <c r="CG112" i="11"/>
  <c r="CF112" i="11"/>
  <c r="BK112" i="11" s="1"/>
  <c r="CH116" i="11"/>
  <c r="AR116" i="11" s="1"/>
  <c r="BZ116" i="11"/>
  <c r="CF116" i="11"/>
  <c r="CD116" i="11"/>
  <c r="AN116" i="11" s="1"/>
  <c r="CI120" i="11"/>
  <c r="BN120" i="11" s="1"/>
  <c r="CA120" i="11"/>
  <c r="CC120" i="11"/>
  <c r="AM120" i="11" s="1"/>
  <c r="CG120" i="11"/>
  <c r="BL120" i="11" s="1"/>
  <c r="CE120" i="11"/>
  <c r="CE124" i="11"/>
  <c r="CI124" i="11"/>
  <c r="BZ124" i="11"/>
  <c r="BE124" i="11" s="1"/>
  <c r="CG124" i="11"/>
  <c r="CH129" i="11"/>
  <c r="BZ129" i="11"/>
  <c r="CJ129" i="11"/>
  <c r="AT129" i="11" s="1"/>
  <c r="CF129" i="11"/>
  <c r="BK129" i="11" s="1"/>
  <c r="CH133" i="11"/>
  <c r="BM133" i="11" s="1"/>
  <c r="BZ133" i="11"/>
  <c r="AJ133" i="11" s="1"/>
  <c r="CL133" i="11"/>
  <c r="BQ133" i="11" s="1"/>
  <c r="CB133" i="11"/>
  <c r="CJ133" i="11"/>
  <c r="CK137" i="11"/>
  <c r="CC137" i="11"/>
  <c r="BH137" i="11" s="1"/>
  <c r="CI137" i="11"/>
  <c r="CA137" i="11"/>
  <c r="BF137" i="11" s="1"/>
  <c r="CI142" i="11"/>
  <c r="CA142" i="11"/>
  <c r="BF142" i="11" s="1"/>
  <c r="CG142" i="11"/>
  <c r="BL142" i="11" s="1"/>
  <c r="CE142" i="11"/>
  <c r="CE148" i="11"/>
  <c r="CK148" i="11"/>
  <c r="AU148" i="11" s="1"/>
  <c r="CA148" i="11"/>
  <c r="CI148" i="11"/>
  <c r="CI152" i="11"/>
  <c r="CA152" i="11"/>
  <c r="AK152" i="11" s="1"/>
  <c r="CE152" i="11"/>
  <c r="CC152" i="11"/>
  <c r="CL156" i="11"/>
  <c r="CD156" i="11"/>
  <c r="CC156" i="11"/>
  <c r="AM156" i="11" s="1"/>
  <c r="CJ156" i="11"/>
  <c r="BO156" i="11" s="1"/>
  <c r="CA156" i="11"/>
  <c r="CJ161" i="11"/>
  <c r="BO161" i="11" s="1"/>
  <c r="CA161" i="11"/>
  <c r="CE161" i="11"/>
  <c r="CL161" i="11"/>
  <c r="AV161" i="11" s="1"/>
  <c r="CC161" i="11"/>
  <c r="BH161" i="11" s="1"/>
  <c r="CE168" i="11"/>
  <c r="AO168" i="11" s="1"/>
  <c r="CI168" i="11"/>
  <c r="CG168" i="11"/>
  <c r="CG172" i="11"/>
  <c r="BL172" i="11" s="1"/>
  <c r="CK172" i="11"/>
  <c r="BP172" i="11" s="1"/>
  <c r="CA172" i="11"/>
  <c r="CC172" i="11"/>
  <c r="BH172" i="11" s="1"/>
  <c r="CH176" i="11"/>
  <c r="AR176" i="11" s="1"/>
  <c r="BZ176" i="11"/>
  <c r="BE176" i="11" s="1"/>
  <c r="CD176" i="11"/>
  <c r="CB176" i="11"/>
  <c r="CJ176" i="11"/>
  <c r="AT176" i="11" s="1"/>
  <c r="CF176" i="11"/>
  <c r="CJ180" i="11"/>
  <c r="CB180" i="11"/>
  <c r="CL180" i="11"/>
  <c r="BQ180" i="11" s="1"/>
  <c r="CH180" i="11"/>
  <c r="CF180" i="11"/>
  <c r="CE185" i="11"/>
  <c r="CG185" i="11"/>
  <c r="AQ185" i="11" s="1"/>
  <c r="CA185" i="11"/>
  <c r="CI185" i="11"/>
  <c r="CC185" i="11"/>
  <c r="CI189" i="11"/>
  <c r="AS189" i="11" s="1"/>
  <c r="CA189" i="11"/>
  <c r="AK189" i="11" s="1"/>
  <c r="CK189" i="11"/>
  <c r="CE189" i="11"/>
  <c r="CC189" i="11"/>
  <c r="AM189" i="11" s="1"/>
  <c r="CL193" i="11"/>
  <c r="CD193" i="11"/>
  <c r="CH193" i="11"/>
  <c r="BZ193" i="11"/>
  <c r="BE193" i="11" s="1"/>
  <c r="CF193" i="11"/>
  <c r="AP193" i="11" s="1"/>
  <c r="CB193" i="11"/>
  <c r="CK197" i="11"/>
  <c r="CC197" i="11"/>
  <c r="BH197" i="11" s="1"/>
  <c r="CA197" i="11"/>
  <c r="CE197" i="11"/>
  <c r="CI197" i="11"/>
  <c r="CG197" i="11"/>
  <c r="AQ197" i="11" s="1"/>
  <c r="CK201" i="11"/>
  <c r="CC201" i="11"/>
  <c r="CA201" i="11"/>
  <c r="CI201" i="11"/>
  <c r="BN201" i="11" s="1"/>
  <c r="CE201" i="11"/>
  <c r="AO201" i="11" s="1"/>
  <c r="CI205" i="11"/>
  <c r="AS205" i="11" s="1"/>
  <c r="CA205" i="11"/>
  <c r="CE205" i="11"/>
  <c r="CC205" i="11"/>
  <c r="CK205" i="11"/>
  <c r="CG205" i="11"/>
  <c r="CK209" i="11"/>
  <c r="CD209" i="11"/>
  <c r="BI209" i="11" s="1"/>
  <c r="CI209" i="11"/>
  <c r="CA209" i="11"/>
  <c r="CE209" i="11"/>
  <c r="CB209" i="11"/>
  <c r="CI213" i="11"/>
  <c r="CA213" i="11"/>
  <c r="CC213" i="11"/>
  <c r="BH213" i="11" s="1"/>
  <c r="CG213" i="11"/>
  <c r="BL213" i="11" s="1"/>
  <c r="CK213" i="11"/>
  <c r="CF217" i="11"/>
  <c r="CD217" i="11"/>
  <c r="BI217" i="11" s="1"/>
  <c r="CL217" i="11"/>
  <c r="BZ217" i="11"/>
  <c r="BE217" i="11" s="1"/>
  <c r="CH217" i="11"/>
  <c r="AR217" i="11" s="1"/>
  <c r="CB217" i="11"/>
  <c r="BG217" i="11" s="1"/>
  <c r="CL221" i="11"/>
  <c r="BQ221" i="11" s="1"/>
  <c r="CF221" i="11"/>
  <c r="CG221" i="11"/>
  <c r="CC221" i="11"/>
  <c r="AM221" i="11" s="1"/>
  <c r="CI221" i="11"/>
  <c r="CD221" i="11"/>
  <c r="CF225" i="11"/>
  <c r="CH225" i="11"/>
  <c r="BM225" i="11" s="1"/>
  <c r="CD225" i="11"/>
  <c r="AN225" i="11" s="1"/>
  <c r="CL225" i="11"/>
  <c r="CB225" i="11"/>
  <c r="BZ225" i="11"/>
  <c r="AJ225" i="11" s="1"/>
  <c r="CL229" i="11"/>
  <c r="BQ229" i="11" s="1"/>
  <c r="CC229" i="11"/>
  <c r="CJ229" i="11"/>
  <c r="BO229" i="11" s="1"/>
  <c r="CE229" i="11"/>
  <c r="BJ229" i="11" s="1"/>
  <c r="CH229" i="11"/>
  <c r="CN233" i="11"/>
  <c r="CE233" i="11"/>
  <c r="CH233" i="11"/>
  <c r="AR233" i="11" s="1"/>
  <c r="CC233" i="11"/>
  <c r="CK233" i="11"/>
  <c r="CN237" i="11"/>
  <c r="CF237" i="11"/>
  <c r="AP237" i="11" s="1"/>
  <c r="CK237" i="11"/>
  <c r="BP237" i="11" s="1"/>
  <c r="CC237" i="11"/>
  <c r="BZ237" i="11"/>
  <c r="CN241" i="11"/>
  <c r="BS241" i="11" s="1"/>
  <c r="CE241" i="11"/>
  <c r="CC241" i="11"/>
  <c r="BH241" i="11" s="1"/>
  <c r="CH241" i="11"/>
  <c r="BM241" i="11" s="1"/>
  <c r="CA241" i="11"/>
  <c r="CN245" i="11"/>
  <c r="CI245" i="11"/>
  <c r="AS245" i="11" s="1"/>
  <c r="CB245" i="11"/>
  <c r="BG245" i="11" s="1"/>
  <c r="CL245" i="11"/>
  <c r="BQ245" i="11" s="1"/>
  <c r="BZ245" i="11"/>
  <c r="CN249" i="11"/>
  <c r="CD249" i="11"/>
  <c r="CF249" i="11"/>
  <c r="AP249" i="11" s="1"/>
  <c r="CA249" i="11"/>
  <c r="CL249" i="11"/>
  <c r="CI249" i="11"/>
  <c r="CN253" i="11"/>
  <c r="BS253" i="11" s="1"/>
  <c r="CK253" i="11"/>
  <c r="BZ253" i="11"/>
  <c r="CE253" i="11"/>
  <c r="CH253" i="11"/>
  <c r="AR253" i="11" s="1"/>
  <c r="CC253" i="11"/>
  <c r="BH253" i="11" s="1"/>
  <c r="CN257" i="11"/>
  <c r="CG257" i="11"/>
  <c r="BL257" i="11" s="1"/>
  <c r="CL257" i="11"/>
  <c r="BQ257" i="11" s="1"/>
  <c r="BZ257" i="11"/>
  <c r="CB257" i="11"/>
  <c r="CI257" i="11"/>
  <c r="CD257" i="11"/>
  <c r="CN261" i="11"/>
  <c r="CG261" i="11"/>
  <c r="CC261" i="11"/>
  <c r="CN265" i="11"/>
  <c r="CD265" i="11"/>
  <c r="AN265" i="11" s="1"/>
  <c r="CK265" i="11"/>
  <c r="BZ265" i="11"/>
  <c r="CJ265" i="11"/>
  <c r="AT265" i="11" s="1"/>
  <c r="CB265" i="11"/>
  <c r="CN269" i="11"/>
  <c r="CD269" i="11"/>
  <c r="AN269" i="11" s="1"/>
  <c r="CB269" i="11"/>
  <c r="AL269" i="11" s="1"/>
  <c r="CG269" i="11"/>
  <c r="BL269" i="11" s="1"/>
  <c r="CK269" i="11"/>
  <c r="CJ269" i="11"/>
  <c r="CN273" i="11"/>
  <c r="CB273" i="11"/>
  <c r="CE273" i="11"/>
  <c r="BJ273" i="11" s="1"/>
  <c r="CJ273" i="11"/>
  <c r="BZ273" i="11"/>
  <c r="BE273" i="11" s="1"/>
  <c r="CN277" i="11"/>
  <c r="CD277" i="11"/>
  <c r="BI277" i="11" s="1"/>
  <c r="CA277" i="11"/>
  <c r="CI277" i="11"/>
  <c r="BN277" i="11" s="1"/>
  <c r="CF277" i="11"/>
  <c r="AP277" i="11" s="1"/>
  <c r="CN281" i="11"/>
  <c r="CA281" i="11"/>
  <c r="CE281" i="11"/>
  <c r="CI281" i="11"/>
  <c r="CN285" i="11"/>
  <c r="CG285" i="11"/>
  <c r="CK285" i="11"/>
  <c r="AU285" i="11" s="1"/>
  <c r="CC285" i="11"/>
  <c r="CN289" i="11"/>
  <c r="CE289" i="11"/>
  <c r="CA289" i="11"/>
  <c r="CN293" i="11"/>
  <c r="CF293" i="11"/>
  <c r="CB293" i="11"/>
  <c r="CJ293" i="11"/>
  <c r="AT293" i="11" s="1"/>
  <c r="CI301" i="11"/>
  <c r="CD301" i="11"/>
  <c r="BI301" i="11" s="1"/>
  <c r="CL301" i="11"/>
  <c r="CE301" i="11"/>
  <c r="CK301" i="11"/>
  <c r="CA301" i="11"/>
  <c r="CG301" i="11"/>
  <c r="CC301" i="11"/>
  <c r="BH301" i="11" s="1"/>
  <c r="CF305" i="11"/>
  <c r="CE305" i="11"/>
  <c r="CF309" i="11"/>
  <c r="CA309" i="11"/>
  <c r="CG313" i="11"/>
  <c r="CC313" i="11"/>
  <c r="CJ313" i="11"/>
  <c r="AT313" i="11" s="1"/>
  <c r="CB317" i="11"/>
  <c r="CJ317" i="11"/>
  <c r="CF321" i="11"/>
  <c r="CD321" i="11"/>
  <c r="CH321" i="11"/>
  <c r="AR321" i="11" s="1"/>
  <c r="CJ325" i="11"/>
  <c r="CC325" i="11"/>
  <c r="CL325" i="11"/>
  <c r="CB325" i="11"/>
  <c r="AL325" i="11" s="1"/>
  <c r="CH325" i="11"/>
  <c r="CD325" i="11"/>
  <c r="CI329" i="11"/>
  <c r="BN329" i="11" s="1"/>
  <c r="CB329" i="11"/>
  <c r="BG329" i="11" s="1"/>
  <c r="CE329" i="11"/>
  <c r="AO329" i="11" s="1"/>
  <c r="CH329" i="11"/>
  <c r="AR329" i="11" s="1"/>
  <c r="BZ329" i="11"/>
  <c r="CJ329" i="11"/>
  <c r="CE333" i="11"/>
  <c r="CF333" i="11"/>
  <c r="CH333" i="11"/>
  <c r="BZ333" i="11"/>
  <c r="AJ333" i="11" s="1"/>
  <c r="CG337" i="11"/>
  <c r="CK337" i="11"/>
  <c r="CA337" i="11"/>
  <c r="CA357" i="11"/>
  <c r="AK357" i="11" s="1"/>
  <c r="CI357" i="11"/>
  <c r="AS357" i="11" s="1"/>
  <c r="CC357" i="11"/>
  <c r="CA365" i="11"/>
  <c r="AK365" i="11" s="1"/>
  <c r="CC365" i="11"/>
  <c r="CK365" i="11"/>
  <c r="BP365" i="11" s="1"/>
  <c r="CA373" i="11"/>
  <c r="AK373" i="11" s="1"/>
  <c r="CK373" i="11"/>
  <c r="CH377" i="11"/>
  <c r="BM377" i="11" s="1"/>
  <c r="CA377" i="11"/>
  <c r="CL377" i="11"/>
  <c r="AV377" i="11" s="1"/>
  <c r="CH433" i="11"/>
  <c r="BM433" i="11" s="1"/>
  <c r="CC433" i="11"/>
  <c r="BH433" i="11" s="1"/>
  <c r="CG433" i="11"/>
  <c r="BZ433" i="11"/>
  <c r="BE433" i="11" s="1"/>
  <c r="CI433" i="11"/>
  <c r="CL433" i="11"/>
  <c r="AV433" i="11" s="1"/>
  <c r="CD433" i="11"/>
  <c r="BI433" i="11" s="1"/>
  <c r="CK433" i="11"/>
  <c r="BP433" i="11" s="1"/>
  <c r="CA433" i="11"/>
  <c r="CG437" i="11"/>
  <c r="BL437" i="11" s="1"/>
  <c r="CA437" i="11"/>
  <c r="CK437" i="11"/>
  <c r="BP437" i="11" s="1"/>
  <c r="CB437" i="11"/>
  <c r="AL437" i="11" s="1"/>
  <c r="CF437" i="11"/>
  <c r="BK437" i="11" s="1"/>
  <c r="CI437" i="11"/>
  <c r="CK441" i="11"/>
  <c r="BP441" i="11" s="1"/>
  <c r="CE441" i="11"/>
  <c r="CG449" i="11"/>
  <c r="BL449" i="11" s="1"/>
  <c r="CK449" i="11"/>
  <c r="AU449" i="11" s="1"/>
  <c r="CC449" i="11"/>
  <c r="BH449" i="11" s="1"/>
  <c r="CF457" i="11"/>
  <c r="CG457" i="11"/>
  <c r="CJ457" i="11"/>
  <c r="BO457" i="11" s="1"/>
  <c r="CB457" i="11"/>
  <c r="BG457" i="11" s="1"/>
  <c r="CK457" i="11"/>
  <c r="AU457" i="11" s="1"/>
  <c r="CA457" i="11"/>
  <c r="AK457" i="11" s="1"/>
  <c r="CG461" i="11"/>
  <c r="BL461" i="11" s="1"/>
  <c r="CL461" i="11"/>
  <c r="AV461" i="11" s="1"/>
  <c r="BZ461" i="11"/>
  <c r="BE461" i="11" s="1"/>
  <c r="CE461" i="11"/>
  <c r="CI461" i="11"/>
  <c r="AS461" i="11" s="1"/>
  <c r="CG465" i="11"/>
  <c r="CE465" i="11"/>
  <c r="CA465" i="11"/>
  <c r="AK465" i="11" s="1"/>
  <c r="CL469" i="11"/>
  <c r="AV469" i="11" s="1"/>
  <c r="CD469" i="11"/>
  <c r="BI469" i="11" s="1"/>
  <c r="CE473" i="11"/>
  <c r="BJ473" i="11" s="1"/>
  <c r="CF473" i="11"/>
  <c r="AP473" i="11" s="1"/>
  <c r="D211" i="11"/>
  <c r="D394" i="11"/>
  <c r="D494" i="11"/>
  <c r="D548" i="11"/>
  <c r="BZ9" i="11"/>
  <c r="CE9" i="11"/>
  <c r="BJ9" i="11" s="1"/>
  <c r="CJ9" i="11"/>
  <c r="CC13" i="11"/>
  <c r="AM13" i="11" s="1"/>
  <c r="CH13" i="11"/>
  <c r="CG24" i="11"/>
  <c r="CG16" i="11"/>
  <c r="CB71" i="11"/>
  <c r="BG71" i="11" s="1"/>
  <c r="CD41" i="11"/>
  <c r="CI20" i="11"/>
  <c r="CL33" i="11"/>
  <c r="CE55" i="11"/>
  <c r="CB63" i="11"/>
  <c r="CE83" i="11"/>
  <c r="CI108" i="11"/>
  <c r="CA45" i="11"/>
  <c r="AK45" i="11" s="1"/>
  <c r="CE79" i="11"/>
  <c r="CE137" i="11"/>
  <c r="BJ137" i="11" s="1"/>
  <c r="CK124" i="11"/>
  <c r="CE59" i="11"/>
  <c r="AO59" i="11" s="1"/>
  <c r="CH100" i="11"/>
  <c r="CD129" i="11"/>
  <c r="CK152" i="11"/>
  <c r="CA168" i="11"/>
  <c r="AK168" i="11" s="1"/>
  <c r="CL104" i="11"/>
  <c r="BQ104" i="11" s="1"/>
  <c r="CK87" i="11"/>
  <c r="BZ67" i="11"/>
  <c r="CG189" i="11"/>
  <c r="AQ189" i="11" s="1"/>
  <c r="CJ217" i="11"/>
  <c r="CE245" i="11"/>
  <c r="CK277" i="11"/>
  <c r="AU277" i="11" s="1"/>
  <c r="CA305" i="11"/>
  <c r="BF305" i="11" s="1"/>
  <c r="CF317" i="11"/>
  <c r="CE341" i="11"/>
  <c r="CB377" i="11"/>
  <c r="CC437" i="11"/>
  <c r="BH437" i="11" s="1"/>
  <c r="CA461" i="11"/>
  <c r="CE128" i="11"/>
  <c r="CG128" i="11"/>
  <c r="CG17" i="11"/>
  <c r="BL17" i="11" s="1"/>
  <c r="CF29" i="11"/>
  <c r="CI84" i="11"/>
  <c r="CA6" i="11"/>
  <c r="CI6" i="11"/>
  <c r="BN6" i="11" s="1"/>
  <c r="CF68" i="11"/>
  <c r="CH88" i="11"/>
  <c r="CB121" i="11"/>
  <c r="CD162" i="11"/>
  <c r="CG92" i="11"/>
  <c r="CA173" i="11"/>
  <c r="BF173" i="11" s="1"/>
  <c r="CB181" i="11"/>
  <c r="CE186" i="11"/>
  <c r="AO186" i="11" s="1"/>
  <c r="CB202" i="11"/>
  <c r="CK27" i="11"/>
  <c r="CG27" i="11"/>
  <c r="CI27" i="11"/>
  <c r="CE27" i="11"/>
  <c r="CA27" i="11"/>
  <c r="CI40" i="11"/>
  <c r="CE40" i="11"/>
  <c r="AO40" i="11" s="1"/>
  <c r="CA40" i="11"/>
  <c r="CK40" i="11"/>
  <c r="CG40" i="11"/>
  <c r="CC40" i="11"/>
  <c r="AM40" i="11" s="1"/>
  <c r="CJ44" i="11"/>
  <c r="CF44" i="11"/>
  <c r="AP44" i="11" s="1"/>
  <c r="CB44" i="11"/>
  <c r="CJ48" i="11"/>
  <c r="AT48" i="11" s="1"/>
  <c r="CF48" i="11"/>
  <c r="CB48" i="11"/>
  <c r="BG48" i="11" s="1"/>
  <c r="CL48" i="11"/>
  <c r="CH48" i="11"/>
  <c r="BM48" i="11" s="1"/>
  <c r="CD48" i="11"/>
  <c r="BI48" i="11" s="1"/>
  <c r="BZ48" i="11"/>
  <c r="BE48" i="11" s="1"/>
  <c r="CK52" i="11"/>
  <c r="CG52" i="11"/>
  <c r="BL52" i="11" s="1"/>
  <c r="CC52" i="11"/>
  <c r="CI52" i="11"/>
  <c r="CE52" i="11"/>
  <c r="CA52" i="11"/>
  <c r="BF52" i="11" s="1"/>
  <c r="CL58" i="11"/>
  <c r="CH58" i="11"/>
  <c r="AR58" i="11" s="1"/>
  <c r="CD58" i="11"/>
  <c r="BZ58" i="11"/>
  <c r="BE58" i="11" s="1"/>
  <c r="CJ58" i="11"/>
  <c r="CF58" i="11"/>
  <c r="CB58" i="11"/>
  <c r="CI66" i="11"/>
  <c r="BN66" i="11" s="1"/>
  <c r="CE66" i="11"/>
  <c r="BJ66" i="11" s="1"/>
  <c r="CI70" i="11"/>
  <c r="CE70" i="11"/>
  <c r="CA70" i="11"/>
  <c r="BF70" i="11" s="1"/>
  <c r="CL70" i="11"/>
  <c r="CG70" i="11"/>
  <c r="CB70" i="11"/>
  <c r="CJ70" i="11"/>
  <c r="CC70" i="11"/>
  <c r="AM70" i="11" s="1"/>
  <c r="CF70" i="11"/>
  <c r="CL82" i="11"/>
  <c r="CH82" i="11"/>
  <c r="AR82" i="11" s="1"/>
  <c r="CD82" i="11"/>
  <c r="BZ82" i="11"/>
  <c r="CJ82" i="11"/>
  <c r="CF82" i="11"/>
  <c r="BK82" i="11" s="1"/>
  <c r="CB82" i="11"/>
  <c r="CL86" i="11"/>
  <c r="CH86" i="11"/>
  <c r="CD86" i="11"/>
  <c r="BI86" i="11" s="1"/>
  <c r="BZ86" i="11"/>
  <c r="CJ86" i="11"/>
  <c r="CF86" i="11"/>
  <c r="CB86" i="11"/>
  <c r="BG86" i="11" s="1"/>
  <c r="CI90" i="11"/>
  <c r="CE90" i="11"/>
  <c r="CA90" i="11"/>
  <c r="CK90" i="11"/>
  <c r="BP90" i="11" s="1"/>
  <c r="CG90" i="11"/>
  <c r="CC90" i="11"/>
  <c r="CG94" i="11"/>
  <c r="AQ94" i="11" s="1"/>
  <c r="CJ94" i="11"/>
  <c r="AT94" i="11" s="1"/>
  <c r="CC94" i="11"/>
  <c r="CG99" i="11"/>
  <c r="CI99" i="11"/>
  <c r="CK99" i="11"/>
  <c r="AU99" i="11" s="1"/>
  <c r="CC99" i="11"/>
  <c r="CL103" i="11"/>
  <c r="CD103" i="11"/>
  <c r="CH103" i="11"/>
  <c r="BM103" i="11" s="1"/>
  <c r="BZ103" i="11"/>
  <c r="CJ107" i="11"/>
  <c r="BO107" i="11" s="1"/>
  <c r="CC107" i="11"/>
  <c r="CF107" i="11"/>
  <c r="AP107" i="11" s="1"/>
  <c r="BZ107" i="11"/>
  <c r="CJ111" i="11"/>
  <c r="CA111" i="11"/>
  <c r="CE111" i="11"/>
  <c r="AO111" i="11" s="1"/>
  <c r="CH115" i="11"/>
  <c r="CL115" i="11"/>
  <c r="CA115" i="11"/>
  <c r="CH123" i="11"/>
  <c r="AR123" i="11" s="1"/>
  <c r="BZ123" i="11"/>
  <c r="CL123" i="11"/>
  <c r="AV123" i="11" s="1"/>
  <c r="CD123" i="11"/>
  <c r="BZ136" i="11"/>
  <c r="BE136" i="11" s="1"/>
  <c r="CG136" i="11"/>
  <c r="CL141" i="11"/>
  <c r="CD141" i="11"/>
  <c r="AN141" i="11" s="1"/>
  <c r="CH141" i="11"/>
  <c r="AR141" i="11" s="1"/>
  <c r="BZ141" i="11"/>
  <c r="CF147" i="11"/>
  <c r="CH147" i="11"/>
  <c r="CJ147" i="11"/>
  <c r="CA147" i="11"/>
  <c r="CI151" i="11"/>
  <c r="AS151" i="11" s="1"/>
  <c r="CB151" i="11"/>
  <c r="AL151" i="11" s="1"/>
  <c r="CF151" i="11"/>
  <c r="BK151" i="11" s="1"/>
  <c r="CG155" i="11"/>
  <c r="CK155" i="11"/>
  <c r="CC155" i="11"/>
  <c r="CJ164" i="11"/>
  <c r="AT164" i="11" s="1"/>
  <c r="CF164" i="11"/>
  <c r="CB164" i="11"/>
  <c r="CI164" i="11"/>
  <c r="CD164" i="11"/>
  <c r="AN164" i="11" s="1"/>
  <c r="CK164" i="11"/>
  <c r="CC164" i="11"/>
  <c r="CG164" i="11"/>
  <c r="BZ164" i="11"/>
  <c r="AJ164" i="11" s="1"/>
  <c r="CL171" i="11"/>
  <c r="CH171" i="11"/>
  <c r="CG171" i="11"/>
  <c r="CC171" i="11"/>
  <c r="AM171" i="11" s="1"/>
  <c r="CJ171" i="11"/>
  <c r="CE171" i="11"/>
  <c r="BJ171" i="11" s="1"/>
  <c r="CA171" i="11"/>
  <c r="CK175" i="11"/>
  <c r="AU175" i="11" s="1"/>
  <c r="CG175" i="11"/>
  <c r="CC175" i="11"/>
  <c r="CH175" i="11"/>
  <c r="CB175" i="11"/>
  <c r="BG175" i="11" s="1"/>
  <c r="CJ175" i="11"/>
  <c r="CD175" i="11"/>
  <c r="CF175" i="11"/>
  <c r="BZ175" i="11"/>
  <c r="AJ175" i="11" s="1"/>
  <c r="CK179" i="11"/>
  <c r="CG179" i="11"/>
  <c r="CC179" i="11"/>
  <c r="CH179" i="11"/>
  <c r="AR179" i="11" s="1"/>
  <c r="CB179" i="11"/>
  <c r="CI179" i="11"/>
  <c r="AS179" i="11" s="1"/>
  <c r="CA179" i="11"/>
  <c r="BF179" i="11" s="1"/>
  <c r="CL179" i="11"/>
  <c r="AV179" i="11" s="1"/>
  <c r="CE179" i="11"/>
  <c r="CL184" i="11"/>
  <c r="CH184" i="11"/>
  <c r="AR184" i="11" s="1"/>
  <c r="CD184" i="11"/>
  <c r="AN184" i="11" s="1"/>
  <c r="BZ184" i="11"/>
  <c r="CK184" i="11"/>
  <c r="CF184" i="11"/>
  <c r="CA184" i="11"/>
  <c r="BF184" i="11" s="1"/>
  <c r="CJ184" i="11"/>
  <c r="AT184" i="11" s="1"/>
  <c r="CC184" i="11"/>
  <c r="AM184" i="11" s="1"/>
  <c r="CG184" i="11"/>
  <c r="CI188" i="11"/>
  <c r="BN188" i="11" s="1"/>
  <c r="CE188" i="11"/>
  <c r="CA188" i="11"/>
  <c r="CK188" i="11"/>
  <c r="CF188" i="11"/>
  <c r="AP188" i="11" s="1"/>
  <c r="BZ188" i="11"/>
  <c r="CG188" i="11"/>
  <c r="CJ188" i="11"/>
  <c r="CC188" i="11"/>
  <c r="AM188" i="11" s="1"/>
  <c r="CK192" i="11"/>
  <c r="CG192" i="11"/>
  <c r="CC192" i="11"/>
  <c r="CJ192" i="11"/>
  <c r="CE192" i="11"/>
  <c r="BZ192" i="11"/>
  <c r="AJ192" i="11" s="1"/>
  <c r="CL192" i="11"/>
  <c r="BQ192" i="11" s="1"/>
  <c r="CD192" i="11"/>
  <c r="AN192" i="11" s="1"/>
  <c r="CH192" i="11"/>
  <c r="CA192" i="11"/>
  <c r="CJ196" i="11"/>
  <c r="CF196" i="11"/>
  <c r="CB196" i="11"/>
  <c r="CK196" i="11"/>
  <c r="BP196" i="11" s="1"/>
  <c r="CE196" i="11"/>
  <c r="BZ196" i="11"/>
  <c r="AJ196" i="11" s="1"/>
  <c r="CG196" i="11"/>
  <c r="CI196" i="11"/>
  <c r="AS196" i="11" s="1"/>
  <c r="CC196" i="11"/>
  <c r="CI200" i="11"/>
  <c r="AS200" i="11" s="1"/>
  <c r="CE200" i="11"/>
  <c r="BJ200" i="11" s="1"/>
  <c r="CA200" i="11"/>
  <c r="BF200" i="11" s="1"/>
  <c r="CK200" i="11"/>
  <c r="CF200" i="11"/>
  <c r="BK200" i="11" s="1"/>
  <c r="BZ200" i="11"/>
  <c r="CH200" i="11"/>
  <c r="AR200" i="11" s="1"/>
  <c r="CD200" i="11"/>
  <c r="CJ200" i="11"/>
  <c r="AT200" i="11" s="1"/>
  <c r="CB200" i="11"/>
  <c r="CL204" i="11"/>
  <c r="CH204" i="11"/>
  <c r="CD204" i="11"/>
  <c r="BZ204" i="11"/>
  <c r="CI204" i="11"/>
  <c r="CC204" i="11"/>
  <c r="CK204" i="11"/>
  <c r="AU204" i="11" s="1"/>
  <c r="CF204" i="11"/>
  <c r="CA204" i="11"/>
  <c r="CB204" i="11"/>
  <c r="CG204" i="11"/>
  <c r="BL204" i="11" s="1"/>
  <c r="CJ208" i="11"/>
  <c r="CF208" i="11"/>
  <c r="CB208" i="11"/>
  <c r="CH208" i="11"/>
  <c r="AR208" i="11" s="1"/>
  <c r="CC208" i="11"/>
  <c r="CK208" i="11"/>
  <c r="CE208" i="11"/>
  <c r="BZ208" i="11"/>
  <c r="CL208" i="11"/>
  <c r="CA208" i="11"/>
  <c r="CG208" i="11"/>
  <c r="CL212" i="11"/>
  <c r="AV212" i="11" s="1"/>
  <c r="CH212" i="11"/>
  <c r="AR212" i="11" s="1"/>
  <c r="CD212" i="11"/>
  <c r="BZ212" i="11"/>
  <c r="CG212" i="11"/>
  <c r="CB212" i="11"/>
  <c r="CJ212" i="11"/>
  <c r="CE212" i="11"/>
  <c r="CK212" i="11"/>
  <c r="CA212" i="11"/>
  <c r="CF212" i="11"/>
  <c r="BK212" i="11" s="1"/>
  <c r="CL216" i="11"/>
  <c r="CH216" i="11"/>
  <c r="AR216" i="11" s="1"/>
  <c r="CD216" i="11"/>
  <c r="BZ216" i="11"/>
  <c r="CJ216" i="11"/>
  <c r="CE216" i="11"/>
  <c r="BJ216" i="11" s="1"/>
  <c r="CG216" i="11"/>
  <c r="CB216" i="11"/>
  <c r="CI216" i="11"/>
  <c r="CC216" i="11"/>
  <c r="AM216" i="11" s="1"/>
  <c r="CI220" i="11"/>
  <c r="CE220" i="11"/>
  <c r="CA220" i="11"/>
  <c r="CJ220" i="11"/>
  <c r="AT220" i="11" s="1"/>
  <c r="CD220" i="11"/>
  <c r="CL220" i="11"/>
  <c r="CG220" i="11"/>
  <c r="CB220" i="11"/>
  <c r="AL220" i="11" s="1"/>
  <c r="CC220" i="11"/>
  <c r="CH220" i="11"/>
  <c r="CI224" i="11"/>
  <c r="CE224" i="11"/>
  <c r="AO224" i="11" s="1"/>
  <c r="CA224" i="11"/>
  <c r="CL224" i="11"/>
  <c r="CG224" i="11"/>
  <c r="CB224" i="11"/>
  <c r="AL224" i="11" s="1"/>
  <c r="CJ224" i="11"/>
  <c r="CD224" i="11"/>
  <c r="CF224" i="11"/>
  <c r="CK224" i="11"/>
  <c r="AU224" i="11" s="1"/>
  <c r="BZ224" i="11"/>
  <c r="CK228" i="11"/>
  <c r="CG228" i="11"/>
  <c r="CC228" i="11"/>
  <c r="CI228" i="11"/>
  <c r="CD228" i="11"/>
  <c r="CL228" i="11"/>
  <c r="CF228" i="11"/>
  <c r="BK228" i="11" s="1"/>
  <c r="CA228" i="11"/>
  <c r="CB228" i="11"/>
  <c r="CH228" i="11"/>
  <c r="CL232" i="11"/>
  <c r="BQ232" i="11" s="1"/>
  <c r="CH232" i="11"/>
  <c r="BM232" i="11" s="1"/>
  <c r="CD232" i="11"/>
  <c r="BZ232" i="11"/>
  <c r="CJ232" i="11"/>
  <c r="BO232" i="11" s="1"/>
  <c r="CE232" i="11"/>
  <c r="CG232" i="11"/>
  <c r="CB232" i="11"/>
  <c r="CC232" i="11"/>
  <c r="AM232" i="11" s="1"/>
  <c r="CI232" i="11"/>
  <c r="AS232" i="11" s="1"/>
  <c r="CK236" i="11"/>
  <c r="CG236" i="11"/>
  <c r="CC236" i="11"/>
  <c r="AM236" i="11" s="1"/>
  <c r="CI236" i="11"/>
  <c r="CD236" i="11"/>
  <c r="CL236" i="11"/>
  <c r="CF236" i="11"/>
  <c r="BK236" i="11" s="1"/>
  <c r="CA236" i="11"/>
  <c r="CH236" i="11"/>
  <c r="CB236" i="11"/>
  <c r="BG236" i="11" s="1"/>
  <c r="CI240" i="11"/>
  <c r="BN240" i="11" s="1"/>
  <c r="CD240" i="11"/>
  <c r="BZ240" i="11"/>
  <c r="CF240" i="11"/>
  <c r="BK240" i="11" s="1"/>
  <c r="CA240" i="11"/>
  <c r="AK240" i="11" s="1"/>
  <c r="CJ240" i="11"/>
  <c r="BO240" i="11" s="1"/>
  <c r="CC240" i="11"/>
  <c r="CK240" i="11"/>
  <c r="CE240" i="11"/>
  <c r="AO240" i="11" s="1"/>
  <c r="CI244" i="11"/>
  <c r="CD244" i="11"/>
  <c r="CH244" i="11"/>
  <c r="CA244" i="11"/>
  <c r="CL244" i="11"/>
  <c r="CE244" i="11"/>
  <c r="BZ244" i="11"/>
  <c r="CG244" i="11"/>
  <c r="BL244" i="11" s="1"/>
  <c r="CK248" i="11"/>
  <c r="CF248" i="11"/>
  <c r="CA248" i="11"/>
  <c r="CI248" i="11"/>
  <c r="BN248" i="11" s="1"/>
  <c r="CB248" i="11"/>
  <c r="CE248" i="11"/>
  <c r="BJ248" i="11" s="1"/>
  <c r="CG248" i="11"/>
  <c r="CL252" i="11"/>
  <c r="CG252" i="11"/>
  <c r="CB252" i="11"/>
  <c r="AL252" i="11" s="1"/>
  <c r="CJ252" i="11"/>
  <c r="AT252" i="11" s="1"/>
  <c r="CC252" i="11"/>
  <c r="AM252" i="11" s="1"/>
  <c r="CF252" i="11"/>
  <c r="CD252" i="11"/>
  <c r="CK252" i="11"/>
  <c r="CK256" i="11"/>
  <c r="AU256" i="11" s="1"/>
  <c r="CE256" i="11"/>
  <c r="CI256" i="11"/>
  <c r="CC256" i="11"/>
  <c r="CF256" i="11"/>
  <c r="BK256" i="11" s="1"/>
  <c r="CK260" i="11"/>
  <c r="CF260" i="11"/>
  <c r="AP260" i="11" s="1"/>
  <c r="CH260" i="11"/>
  <c r="BZ260" i="11"/>
  <c r="BE260" i="11" s="1"/>
  <c r="CG260" i="11"/>
  <c r="CB260" i="11"/>
  <c r="CL260" i="11"/>
  <c r="CH264" i="11"/>
  <c r="AR264" i="11" s="1"/>
  <c r="CG264" i="11"/>
  <c r="CL264" i="11"/>
  <c r="CB264" i="11"/>
  <c r="AL264" i="11" s="1"/>
  <c r="CD264" i="11"/>
  <c r="CJ264" i="11"/>
  <c r="CH268" i="11"/>
  <c r="CA268" i="11"/>
  <c r="CD268" i="11"/>
  <c r="AN268" i="11" s="1"/>
  <c r="CB268" i="11"/>
  <c r="CI268" i="11"/>
  <c r="CL268" i="11"/>
  <c r="AV268" i="11" s="1"/>
  <c r="CK272" i="11"/>
  <c r="AU272" i="11" s="1"/>
  <c r="CC272" i="11"/>
  <c r="CF272" i="11"/>
  <c r="CD272" i="11"/>
  <c r="BI272" i="11" s="1"/>
  <c r="CH276" i="11"/>
  <c r="BZ276" i="11"/>
  <c r="CF276" i="11"/>
  <c r="AP276" i="11" s="1"/>
  <c r="CK276" i="11"/>
  <c r="AU276" i="11" s="1"/>
  <c r="CD276" i="11"/>
  <c r="AN276" i="11" s="1"/>
  <c r="CJ276" i="11"/>
  <c r="CE280" i="11"/>
  <c r="CL280" i="11"/>
  <c r="CA280" i="11"/>
  <c r="BF280" i="11" s="1"/>
  <c r="CC280" i="11"/>
  <c r="AM280" i="11" s="1"/>
  <c r="CK280" i="11"/>
  <c r="AU280" i="11" s="1"/>
  <c r="CC284" i="11"/>
  <c r="CG284" i="11"/>
  <c r="AQ284" i="11" s="1"/>
  <c r="BZ284" i="11"/>
  <c r="BE284" i="11" s="1"/>
  <c r="CK284" i="11"/>
  <c r="BP284" i="11" s="1"/>
  <c r="CK288" i="11"/>
  <c r="CD288" i="11"/>
  <c r="AN288" i="11" s="1"/>
  <c r="CG288" i="11"/>
  <c r="CH292" i="11"/>
  <c r="AR292" i="11" s="1"/>
  <c r="CE292" i="11"/>
  <c r="CL292" i="11"/>
  <c r="BQ292" i="11" s="1"/>
  <c r="CI296" i="11"/>
  <c r="CC296" i="11"/>
  <c r="CG296" i="11"/>
  <c r="CA296" i="11"/>
  <c r="AK296" i="11" s="1"/>
  <c r="CE296" i="11"/>
  <c r="CJ296" i="11"/>
  <c r="CF296" i="11"/>
  <c r="CK300" i="11"/>
  <c r="CF300" i="11"/>
  <c r="BZ300" i="11"/>
  <c r="CL300" i="11"/>
  <c r="AV300" i="11" s="1"/>
  <c r="CD300" i="11"/>
  <c r="CG300" i="11"/>
  <c r="BL300" i="11" s="1"/>
  <c r="CJ300" i="11"/>
  <c r="CB300" i="11"/>
  <c r="CC300" i="11"/>
  <c r="AM300" i="11" s="1"/>
  <c r="CH304" i="11"/>
  <c r="CC304" i="11"/>
  <c r="CG304" i="11"/>
  <c r="BZ304" i="11"/>
  <c r="BE304" i="11" s="1"/>
  <c r="CK304" i="11"/>
  <c r="CB304" i="11"/>
  <c r="AL304" i="11" s="1"/>
  <c r="CF304" i="11"/>
  <c r="CJ304" i="11"/>
  <c r="AT304" i="11" s="1"/>
  <c r="CC308" i="11"/>
  <c r="CG308" i="11"/>
  <c r="CK308" i="11"/>
  <c r="BP308" i="11" s="1"/>
  <c r="CE312" i="11"/>
  <c r="CK312" i="11"/>
  <c r="CA312" i="11"/>
  <c r="CC312" i="11"/>
  <c r="CI312" i="11"/>
  <c r="AS312" i="11" s="1"/>
  <c r="CG312" i="11"/>
  <c r="CF316" i="11"/>
  <c r="BK316" i="11" s="1"/>
  <c r="CJ316" i="11"/>
  <c r="CL320" i="11"/>
  <c r="CG320" i="11"/>
  <c r="CA320" i="11"/>
  <c r="AK320" i="11" s="1"/>
  <c r="CK320" i="11"/>
  <c r="CD320" i="11"/>
  <c r="CH320" i="11"/>
  <c r="BZ320" i="11"/>
  <c r="CE320" i="11"/>
  <c r="AO320" i="11" s="1"/>
  <c r="CI320" i="11"/>
  <c r="AS320" i="11" s="1"/>
  <c r="CA324" i="11"/>
  <c r="AK324" i="11" s="1"/>
  <c r="CE324" i="11"/>
  <c r="CL328" i="11"/>
  <c r="BQ328" i="11" s="1"/>
  <c r="CB328" i="11"/>
  <c r="BG328" i="11" s="1"/>
  <c r="CJ328" i="11"/>
  <c r="CD328" i="11"/>
  <c r="BZ332" i="11"/>
  <c r="CH332" i="11"/>
  <c r="BM332" i="11" s="1"/>
  <c r="CG336" i="11"/>
  <c r="CA336" i="11"/>
  <c r="CF336" i="11"/>
  <c r="CI344" i="11"/>
  <c r="AS344" i="11" s="1"/>
  <c r="CC344" i="11"/>
  <c r="CK344" i="11"/>
  <c r="BZ348" i="11"/>
  <c r="AJ348" i="11" s="1"/>
  <c r="CD348" i="11"/>
  <c r="BI348" i="11" s="1"/>
  <c r="CI352" i="11"/>
  <c r="CA352" i="11"/>
  <c r="BF352" i="11" s="1"/>
  <c r="CL352" i="11"/>
  <c r="BZ352" i="11"/>
  <c r="AJ352" i="11" s="1"/>
  <c r="CE352" i="11"/>
  <c r="CH352" i="11"/>
  <c r="AR352" i="11" s="1"/>
  <c r="CD352" i="11"/>
  <c r="AN352" i="11" s="1"/>
  <c r="BZ360" i="11"/>
  <c r="BE360" i="11" s="1"/>
  <c r="CF360" i="11"/>
  <c r="CH360" i="11"/>
  <c r="AR360" i="11" s="1"/>
  <c r="CB372" i="11"/>
  <c r="CG372" i="11"/>
  <c r="CH396" i="11"/>
  <c r="CL396" i="11"/>
  <c r="CC452" i="11"/>
  <c r="CH452" i="11"/>
  <c r="AR452" i="11" s="1"/>
  <c r="CB456" i="11"/>
  <c r="BG456" i="11" s="1"/>
  <c r="CJ456" i="11"/>
  <c r="AT456" i="11" s="1"/>
  <c r="CF456" i="11"/>
  <c r="CB468" i="11"/>
  <c r="AL468" i="11" s="1"/>
  <c r="CG468" i="11"/>
  <c r="BL468" i="11" s="1"/>
  <c r="CD472" i="11"/>
  <c r="BI472" i="11" s="1"/>
  <c r="BZ472" i="11"/>
  <c r="CL472" i="11"/>
  <c r="AV472" i="11" s="1"/>
  <c r="CF10" i="11"/>
  <c r="CC17" i="11"/>
  <c r="CK17" i="11"/>
  <c r="CB25" i="11"/>
  <c r="CF25" i="11"/>
  <c r="CJ25" i="11"/>
  <c r="CC34" i="11"/>
  <c r="AM34" i="11" s="1"/>
  <c r="CG34" i="11"/>
  <c r="BL34" i="11" s="1"/>
  <c r="CK34" i="11"/>
  <c r="CB21" i="11"/>
  <c r="CF21" i="11"/>
  <c r="CJ21" i="11"/>
  <c r="CB42" i="11"/>
  <c r="CH42" i="11"/>
  <c r="CA84" i="11"/>
  <c r="CA46" i="11"/>
  <c r="BF46" i="11" s="1"/>
  <c r="CJ46" i="11"/>
  <c r="AT46" i="11" s="1"/>
  <c r="CH38" i="11"/>
  <c r="CH56" i="11"/>
  <c r="CF80" i="11"/>
  <c r="CA74" i="11"/>
  <c r="BF74" i="11" s="1"/>
  <c r="CL74" i="11"/>
  <c r="CF143" i="11"/>
  <c r="AP143" i="11" s="1"/>
  <c r="CF138" i="11"/>
  <c r="CF60" i="11"/>
  <c r="CI169" i="11"/>
  <c r="CI177" i="11"/>
  <c r="BZ194" i="11"/>
  <c r="AJ194" i="11" s="1"/>
  <c r="D829" i="11"/>
  <c r="CA8" i="11"/>
  <c r="CE8" i="11"/>
  <c r="CI8" i="11"/>
  <c r="AS8" i="11" s="1"/>
  <c r="BZ10" i="11"/>
  <c r="CH10" i="11"/>
  <c r="CC12" i="11"/>
  <c r="CK12" i="11"/>
  <c r="CE15" i="11"/>
  <c r="BZ17" i="11"/>
  <c r="CD17" i="11"/>
  <c r="CH17" i="11"/>
  <c r="AR17" i="11" s="1"/>
  <c r="CL17" i="11"/>
  <c r="CC25" i="11"/>
  <c r="CG25" i="11"/>
  <c r="CK25" i="11"/>
  <c r="CB23" i="11"/>
  <c r="CF23" i="11"/>
  <c r="CJ23" i="11"/>
  <c r="CC19" i="11"/>
  <c r="AM19" i="11" s="1"/>
  <c r="CG19" i="11"/>
  <c r="CK19" i="11"/>
  <c r="BZ34" i="11"/>
  <c r="AJ34" i="11" s="1"/>
  <c r="CD34" i="11"/>
  <c r="BI34" i="11" s="1"/>
  <c r="CH34" i="11"/>
  <c r="CL34" i="11"/>
  <c r="BQ34" i="11" s="1"/>
  <c r="CC21" i="11"/>
  <c r="BH21" i="11" s="1"/>
  <c r="CG21" i="11"/>
  <c r="CK21" i="11"/>
  <c r="CC31" i="11"/>
  <c r="AM31" i="11" s="1"/>
  <c r="CG31" i="11"/>
  <c r="CK31" i="11"/>
  <c r="BP31" i="11" s="1"/>
  <c r="CB36" i="11"/>
  <c r="CF36" i="11"/>
  <c r="CJ36" i="11"/>
  <c r="BZ76" i="11"/>
  <c r="CD76" i="11"/>
  <c r="CH76" i="11"/>
  <c r="CL76" i="11"/>
  <c r="CC66" i="11"/>
  <c r="BH66" i="11" s="1"/>
  <c r="CH66" i="11"/>
  <c r="CD42" i="11"/>
  <c r="BI42" i="11" s="1"/>
  <c r="CA44" i="11"/>
  <c r="CG44" i="11"/>
  <c r="BL44" i="11" s="1"/>
  <c r="CL44" i="11"/>
  <c r="CD27" i="11"/>
  <c r="CL27" i="11"/>
  <c r="BZ29" i="11"/>
  <c r="AJ29" i="11" s="1"/>
  <c r="CC84" i="11"/>
  <c r="CB52" i="11"/>
  <c r="CJ52" i="11"/>
  <c r="CC6" i="11"/>
  <c r="BH6" i="11" s="1"/>
  <c r="CL111" i="11"/>
  <c r="BZ68" i="11"/>
  <c r="CC46" i="11"/>
  <c r="BZ38" i="11"/>
  <c r="AJ38" i="11" s="1"/>
  <c r="CF40" i="11"/>
  <c r="AP40" i="11" s="1"/>
  <c r="CI94" i="11"/>
  <c r="BN94" i="11" s="1"/>
  <c r="CE86" i="11"/>
  <c r="BZ56" i="11"/>
  <c r="CE82" i="11"/>
  <c r="BZ88" i="11"/>
  <c r="CF90" i="11"/>
  <c r="CE48" i="11"/>
  <c r="CE107" i="11"/>
  <c r="CK151" i="11"/>
  <c r="CC58" i="11"/>
  <c r="CK58" i="11"/>
  <c r="AU58" i="11" s="1"/>
  <c r="CA155" i="11"/>
  <c r="CA169" i="11"/>
  <c r="CD171" i="11"/>
  <c r="BI171" i="11" s="1"/>
  <c r="CI175" i="11"/>
  <c r="BN175" i="11" s="1"/>
  <c r="BZ70" i="11"/>
  <c r="CJ179" i="11"/>
  <c r="CH164" i="11"/>
  <c r="CE184" i="11"/>
  <c r="CL188" i="11"/>
  <c r="CB192" i="11"/>
  <c r="CA196" i="11"/>
  <c r="BF196" i="11" s="1"/>
  <c r="CL147" i="11"/>
  <c r="AV147" i="11" s="1"/>
  <c r="CL200" i="11"/>
  <c r="CK220" i="11"/>
  <c r="BZ228" i="11"/>
  <c r="CC224" i="11"/>
  <c r="BH224" i="11" s="1"/>
  <c r="CK232" i="11"/>
  <c r="CC244" i="11"/>
  <c r="CJ248" i="11"/>
  <c r="CH252" i="11"/>
  <c r="BM252" i="11" s="1"/>
  <c r="CA256" i="11"/>
  <c r="CK296" i="11"/>
  <c r="CH300" i="11"/>
  <c r="CL304" i="11"/>
  <c r="CH400" i="11"/>
  <c r="CD406" i="11"/>
  <c r="CJ6" i="11"/>
  <c r="CF6" i="11"/>
  <c r="CB6" i="11"/>
  <c r="CL6" i="11"/>
  <c r="AV6" i="11" s="1"/>
  <c r="CH6" i="11"/>
  <c r="CD6" i="11"/>
  <c r="AN6" i="11" s="1"/>
  <c r="BZ6" i="11"/>
  <c r="CK29" i="11"/>
  <c r="CG29" i="11"/>
  <c r="CC29" i="11"/>
  <c r="AM29" i="11" s="1"/>
  <c r="CI29" i="11"/>
  <c r="CE29" i="11"/>
  <c r="CA29" i="11"/>
  <c r="CJ38" i="11"/>
  <c r="CD38" i="11"/>
  <c r="CL38" i="11"/>
  <c r="CG38" i="11"/>
  <c r="CB38" i="11"/>
  <c r="CK42" i="11"/>
  <c r="CG42" i="11"/>
  <c r="CC42" i="11"/>
  <c r="CI46" i="11"/>
  <c r="CK46" i="11"/>
  <c r="CF46" i="11"/>
  <c r="AP46" i="11" s="1"/>
  <c r="CB46" i="11"/>
  <c r="AL46" i="11" s="1"/>
  <c r="CH46" i="11"/>
  <c r="CD46" i="11"/>
  <c r="BZ46" i="11"/>
  <c r="CJ56" i="11"/>
  <c r="AT56" i="11" s="1"/>
  <c r="CD56" i="11"/>
  <c r="CL56" i="11"/>
  <c r="CG56" i="11"/>
  <c r="AQ56" i="11" s="1"/>
  <c r="CB56" i="11"/>
  <c r="AL56" i="11" s="1"/>
  <c r="CJ60" i="11"/>
  <c r="CD60" i="11"/>
  <c r="CL60" i="11"/>
  <c r="CG60" i="11"/>
  <c r="CB60" i="11"/>
  <c r="CK68" i="11"/>
  <c r="CG68" i="11"/>
  <c r="BL68" i="11" s="1"/>
  <c r="CC68" i="11"/>
  <c r="CI68" i="11"/>
  <c r="CE68" i="11"/>
  <c r="CA68" i="11"/>
  <c r="CJ74" i="11"/>
  <c r="CE74" i="11"/>
  <c r="BJ74" i="11" s="1"/>
  <c r="BZ74" i="11"/>
  <c r="CH74" i="11"/>
  <c r="CB74" i="11"/>
  <c r="CG80" i="11"/>
  <c r="CB80" i="11"/>
  <c r="CJ80" i="11"/>
  <c r="CE80" i="11"/>
  <c r="CJ84" i="11"/>
  <c r="CF84" i="11"/>
  <c r="BK84" i="11" s="1"/>
  <c r="CB84" i="11"/>
  <c r="CL84" i="11"/>
  <c r="BQ84" i="11" s="1"/>
  <c r="CH84" i="11"/>
  <c r="AR84" i="11" s="1"/>
  <c r="CD84" i="11"/>
  <c r="BZ84" i="11"/>
  <c r="AJ84" i="11" s="1"/>
  <c r="CJ88" i="11"/>
  <c r="CD88" i="11"/>
  <c r="AN88" i="11" s="1"/>
  <c r="CL88" i="11"/>
  <c r="CG88" i="11"/>
  <c r="CB88" i="11"/>
  <c r="CH92" i="11"/>
  <c r="BM92" i="11" s="1"/>
  <c r="CC92" i="11"/>
  <c r="CL92" i="11"/>
  <c r="CE92" i="11"/>
  <c r="CI92" i="11"/>
  <c r="CA92" i="11"/>
  <c r="CG96" i="11"/>
  <c r="CC96" i="11"/>
  <c r="CJ101" i="11"/>
  <c r="CB101" i="11"/>
  <c r="CF101" i="11"/>
  <c r="CG109" i="11"/>
  <c r="CJ109" i="11"/>
  <c r="AT109" i="11" s="1"/>
  <c r="BZ109" i="11"/>
  <c r="CE109" i="11"/>
  <c r="CB113" i="11"/>
  <c r="CJ113" i="11"/>
  <c r="AT113" i="11" s="1"/>
  <c r="CF117" i="11"/>
  <c r="CL117" i="11"/>
  <c r="CB117" i="11"/>
  <c r="CF121" i="11"/>
  <c r="AP121" i="11" s="1"/>
  <c r="CJ121" i="11"/>
  <c r="BZ121" i="11"/>
  <c r="CJ125" i="11"/>
  <c r="AT125" i="11" s="1"/>
  <c r="BZ125" i="11"/>
  <c r="AJ125" i="11" s="1"/>
  <c r="CF125" i="11"/>
  <c r="CC130" i="11"/>
  <c r="CH130" i="11"/>
  <c r="CE134" i="11"/>
  <c r="BJ134" i="11" s="1"/>
  <c r="CI134" i="11"/>
  <c r="BN134" i="11" s="1"/>
  <c r="CD138" i="11"/>
  <c r="CB138" i="11"/>
  <c r="BG138" i="11" s="1"/>
  <c r="CI138" i="11"/>
  <c r="BN138" i="11" s="1"/>
  <c r="CH143" i="11"/>
  <c r="CB143" i="11"/>
  <c r="BG143" i="11" s="1"/>
  <c r="BZ149" i="11"/>
  <c r="AJ149" i="11" s="1"/>
  <c r="CL149" i="11"/>
  <c r="BQ149" i="11" s="1"/>
  <c r="CE149" i="11"/>
  <c r="CE153" i="11"/>
  <c r="CC153" i="11"/>
  <c r="CI153" i="11"/>
  <c r="CF158" i="11"/>
  <c r="CL158" i="11"/>
  <c r="AV158" i="11" s="1"/>
  <c r="BZ158" i="11"/>
  <c r="BE158" i="11" s="1"/>
  <c r="CL162" i="11"/>
  <c r="BQ162" i="11" s="1"/>
  <c r="CB162" i="11"/>
  <c r="AL162" i="11" s="1"/>
  <c r="CF162" i="11"/>
  <c r="AP162" i="11" s="1"/>
  <c r="CH169" i="11"/>
  <c r="CC169" i="11"/>
  <c r="AM169" i="11" s="1"/>
  <c r="CK169" i="11"/>
  <c r="AU169" i="11" s="1"/>
  <c r="CE169" i="11"/>
  <c r="BZ169" i="11"/>
  <c r="AJ169" i="11" s="1"/>
  <c r="CK173" i="11"/>
  <c r="AU173" i="11" s="1"/>
  <c r="CE173" i="11"/>
  <c r="BZ173" i="11"/>
  <c r="CL173" i="11"/>
  <c r="CD173" i="11"/>
  <c r="AN173" i="11" s="1"/>
  <c r="CH173" i="11"/>
  <c r="CC173" i="11"/>
  <c r="CH177" i="11"/>
  <c r="CB177" i="11"/>
  <c r="AL177" i="11" s="1"/>
  <c r="CF177" i="11"/>
  <c r="BZ177" i="11"/>
  <c r="CE177" i="11"/>
  <c r="AO177" i="11" s="1"/>
  <c r="CJ177" i="11"/>
  <c r="BO177" i="11" s="1"/>
  <c r="CA177" i="11"/>
  <c r="CH181" i="11"/>
  <c r="CC181" i="11"/>
  <c r="CL181" i="11"/>
  <c r="AV181" i="11" s="1"/>
  <c r="CF181" i="11"/>
  <c r="CJ181" i="11"/>
  <c r="BZ181" i="11"/>
  <c r="CD181" i="11"/>
  <c r="AN181" i="11" s="1"/>
  <c r="CI186" i="11"/>
  <c r="CD186" i="11"/>
  <c r="CH186" i="11"/>
  <c r="CA186" i="11"/>
  <c r="AK186" i="11" s="1"/>
  <c r="CF186" i="11"/>
  <c r="CL186" i="11"/>
  <c r="CB186" i="11"/>
  <c r="BG186" i="11" s="1"/>
  <c r="CK190" i="11"/>
  <c r="BP190" i="11" s="1"/>
  <c r="CF190" i="11"/>
  <c r="CA190" i="11"/>
  <c r="AK190" i="11" s="1"/>
  <c r="CH190" i="11"/>
  <c r="CB190" i="11"/>
  <c r="CL190" i="11"/>
  <c r="CC190" i="11"/>
  <c r="AM190" i="11" s="1"/>
  <c r="CG190" i="11"/>
  <c r="CH194" i="11"/>
  <c r="AR194" i="11" s="1"/>
  <c r="CC194" i="11"/>
  <c r="CK194" i="11"/>
  <c r="BP194" i="11" s="1"/>
  <c r="CD194" i="11"/>
  <c r="CG194" i="11"/>
  <c r="AQ194" i="11" s="1"/>
  <c r="CL194" i="11"/>
  <c r="CA194" i="11"/>
  <c r="BF194" i="11" s="1"/>
  <c r="CL198" i="11"/>
  <c r="BQ198" i="11" s="1"/>
  <c r="CG198" i="11"/>
  <c r="CA198" i="11"/>
  <c r="CK198" i="11"/>
  <c r="CD198" i="11"/>
  <c r="CI198" i="11"/>
  <c r="AS198" i="11" s="1"/>
  <c r="BZ198" i="11"/>
  <c r="AJ198" i="11" s="1"/>
  <c r="CE198" i="11"/>
  <c r="CI202" i="11"/>
  <c r="AS202" i="11" s="1"/>
  <c r="CC202" i="11"/>
  <c r="AM202" i="11" s="1"/>
  <c r="CF202" i="11"/>
  <c r="CJ202" i="11"/>
  <c r="CA202" i="11"/>
  <c r="AK202" i="11" s="1"/>
  <c r="CE202" i="11"/>
  <c r="BJ202" i="11" s="1"/>
  <c r="CH206" i="11"/>
  <c r="AR206" i="11" s="1"/>
  <c r="CA206" i="11"/>
  <c r="BF206" i="11" s="1"/>
  <c r="CF206" i="11"/>
  <c r="CL206" i="11"/>
  <c r="CB206" i="11"/>
  <c r="CJ206" i="11"/>
  <c r="BZ206" i="11"/>
  <c r="CF210" i="11"/>
  <c r="BK210" i="11" s="1"/>
  <c r="CC210" i="11"/>
  <c r="CI210" i="11"/>
  <c r="CA210" i="11"/>
  <c r="CG210" i="11"/>
  <c r="CE214" i="11"/>
  <c r="CH214" i="11"/>
  <c r="CK214" i="11"/>
  <c r="AU214" i="11" s="1"/>
  <c r="CC214" i="11"/>
  <c r="BH214" i="11" s="1"/>
  <c r="CD214" i="11"/>
  <c r="CJ218" i="11"/>
  <c r="BO218" i="11" s="1"/>
  <c r="CG218" i="11"/>
  <c r="CC218" i="11"/>
  <c r="CD218" i="11"/>
  <c r="CG222" i="11"/>
  <c r="CI222" i="11"/>
  <c r="CB222" i="11"/>
  <c r="BG222" i="11" s="1"/>
  <c r="CE222" i="11"/>
  <c r="CJ222" i="11"/>
  <c r="CE226" i="11"/>
  <c r="CL226" i="11"/>
  <c r="BQ226" i="11" s="1"/>
  <c r="BZ226" i="11"/>
  <c r="CF226" i="11"/>
  <c r="CJ226" i="11"/>
  <c r="CD230" i="11"/>
  <c r="AN230" i="11" s="1"/>
  <c r="CB230" i="11"/>
  <c r="CI230" i="11"/>
  <c r="AS230" i="11" s="1"/>
  <c r="CJ230" i="11"/>
  <c r="CF234" i="11"/>
  <c r="CE234" i="11"/>
  <c r="CC234" i="11"/>
  <c r="CJ234" i="11"/>
  <c r="CI234" i="11"/>
  <c r="AS234" i="11" s="1"/>
  <c r="CE238" i="11"/>
  <c r="CA238" i="11"/>
  <c r="CI238" i="11"/>
  <c r="CK238" i="11"/>
  <c r="AU238" i="11" s="1"/>
  <c r="CF242" i="11"/>
  <c r="CK242" i="11"/>
  <c r="CC242" i="11"/>
  <c r="CA242" i="11"/>
  <c r="AK242" i="11" s="1"/>
  <c r="CI242" i="11"/>
  <c r="BN242" i="11" s="1"/>
  <c r="CJ242" i="11"/>
  <c r="CC246" i="11"/>
  <c r="CH246" i="11"/>
  <c r="AR246" i="11" s="1"/>
  <c r="CA246" i="11"/>
  <c r="BZ246" i="11"/>
  <c r="BE246" i="11" s="1"/>
  <c r="CK246" i="11"/>
  <c r="CE250" i="11"/>
  <c r="CI250" i="11"/>
  <c r="CG250" i="11"/>
  <c r="AQ250" i="11" s="1"/>
  <c r="CB250" i="11"/>
  <c r="CC250" i="11"/>
  <c r="CJ254" i="11"/>
  <c r="CG254" i="11"/>
  <c r="CB254" i="11"/>
  <c r="CF258" i="11"/>
  <c r="AP258" i="11" s="1"/>
  <c r="BZ258" i="11"/>
  <c r="CJ258" i="11"/>
  <c r="AT258" i="11" s="1"/>
  <c r="CG258" i="11"/>
  <c r="CK262" i="11"/>
  <c r="AU262" i="11" s="1"/>
  <c r="CE262" i="11"/>
  <c r="CI262" i="11"/>
  <c r="BN262" i="11" s="1"/>
  <c r="CC266" i="11"/>
  <c r="CH266" i="11"/>
  <c r="AR266" i="11" s="1"/>
  <c r="CK266" i="11"/>
  <c r="CA266" i="11"/>
  <c r="CG266" i="11"/>
  <c r="CL270" i="11"/>
  <c r="BQ270" i="11" s="1"/>
  <c r="CE270" i="11"/>
  <c r="CG270" i="11"/>
  <c r="AQ270" i="11" s="1"/>
  <c r="CD274" i="11"/>
  <c r="CJ274" i="11"/>
  <c r="BO274" i="11" s="1"/>
  <c r="CA274" i="11"/>
  <c r="BF274" i="11" s="1"/>
  <c r="CL278" i="11"/>
  <c r="CE278" i="11"/>
  <c r="CG278" i="11"/>
  <c r="CB282" i="11"/>
  <c r="CH282" i="11"/>
  <c r="CC286" i="11"/>
  <c r="CK286" i="11"/>
  <c r="BP286" i="11" s="1"/>
  <c r="BZ286" i="11"/>
  <c r="CH290" i="11"/>
  <c r="BM290" i="11" s="1"/>
  <c r="CE290" i="11"/>
  <c r="CJ298" i="11"/>
  <c r="AT298" i="11" s="1"/>
  <c r="CD298" i="11"/>
  <c r="CE298" i="11"/>
  <c r="CA298" i="11"/>
  <c r="CI298" i="11"/>
  <c r="CF298" i="11"/>
  <c r="CC302" i="11"/>
  <c r="CK302" i="11"/>
  <c r="CE302" i="11"/>
  <c r="AO302" i="11" s="1"/>
  <c r="CA302" i="11"/>
  <c r="CK306" i="11"/>
  <c r="AU306" i="11" s="1"/>
  <c r="CF306" i="11"/>
  <c r="BZ306" i="11"/>
  <c r="BE306" i="11" s="1"/>
  <c r="CG306" i="11"/>
  <c r="CD306" i="11"/>
  <c r="CJ306" i="11"/>
  <c r="CB306" i="11"/>
  <c r="BG306" i="11" s="1"/>
  <c r="CL306" i="11"/>
  <c r="CC306" i="11"/>
  <c r="AM306" i="11" s="1"/>
  <c r="CJ310" i="11"/>
  <c r="AT310" i="11" s="1"/>
  <c r="BZ310" i="11"/>
  <c r="CF310" i="11"/>
  <c r="CB310" i="11"/>
  <c r="CH310" i="11"/>
  <c r="CL314" i="11"/>
  <c r="AV314" i="11" s="1"/>
  <c r="CG314" i="11"/>
  <c r="CB314" i="11"/>
  <c r="CJ314" i="11"/>
  <c r="CC314" i="11"/>
  <c r="AM314" i="11" s="1"/>
  <c r="CF314" i="11"/>
  <c r="CD314" i="11"/>
  <c r="CK314" i="11"/>
  <c r="BZ314" i="11"/>
  <c r="AJ314" i="11" s="1"/>
  <c r="CL318" i="11"/>
  <c r="CG318" i="11"/>
  <c r="CB318" i="11"/>
  <c r="AL318" i="11" s="1"/>
  <c r="CF318" i="11"/>
  <c r="BK318" i="11" s="1"/>
  <c r="CJ318" i="11"/>
  <c r="CC318" i="11"/>
  <c r="BH318" i="11" s="1"/>
  <c r="CD318" i="11"/>
  <c r="CK318" i="11"/>
  <c r="AU318" i="11" s="1"/>
  <c r="CH318" i="11"/>
  <c r="CK322" i="11"/>
  <c r="CF322" i="11"/>
  <c r="BZ322" i="11"/>
  <c r="BE322" i="11" s="1"/>
  <c r="CH322" i="11"/>
  <c r="CB322" i="11"/>
  <c r="CL322" i="11"/>
  <c r="CD322" i="11"/>
  <c r="BI322" i="11" s="1"/>
  <c r="CG322" i="11"/>
  <c r="CC322" i="11"/>
  <c r="CG326" i="11"/>
  <c r="CE326" i="11"/>
  <c r="CC326" i="11"/>
  <c r="CK326" i="11"/>
  <c r="CI326" i="11"/>
  <c r="CG330" i="11"/>
  <c r="BL330" i="11" s="1"/>
  <c r="CD330" i="11"/>
  <c r="CJ330" i="11"/>
  <c r="CB330" i="11"/>
  <c r="CH330" i="11"/>
  <c r="BM330" i="11" s="1"/>
  <c r="CC330" i="11"/>
  <c r="CI334" i="11"/>
  <c r="BZ334" i="11"/>
  <c r="CE334" i="11"/>
  <c r="CK334" i="11"/>
  <c r="CF334" i="11"/>
  <c r="CJ338" i="11"/>
  <c r="CD338" i="11"/>
  <c r="BI338" i="11" s="1"/>
  <c r="CB338" i="11"/>
  <c r="CH338" i="11"/>
  <c r="CE338" i="11"/>
  <c r="AO338" i="11" s="1"/>
  <c r="BZ338" i="11"/>
  <c r="CE342" i="11"/>
  <c r="AO342" i="11" s="1"/>
  <c r="CC342" i="11"/>
  <c r="BH342" i="11" s="1"/>
  <c r="CG342" i="11"/>
  <c r="CK346" i="11"/>
  <c r="BP346" i="11" s="1"/>
  <c r="CD346" i="11"/>
  <c r="CG346" i="11"/>
  <c r="CL346" i="11"/>
  <c r="CB346" i="11"/>
  <c r="BG346" i="11" s="1"/>
  <c r="CF346" i="11"/>
  <c r="AP346" i="11" s="1"/>
  <c r="BZ346" i="11"/>
  <c r="BZ350" i="11"/>
  <c r="CK350" i="11"/>
  <c r="BP350" i="11" s="1"/>
  <c r="CI354" i="11"/>
  <c r="CA354" i="11"/>
  <c r="AK354" i="11" s="1"/>
  <c r="CE354" i="11"/>
  <c r="CJ354" i="11"/>
  <c r="CF354" i="11"/>
  <c r="CK354" i="11"/>
  <c r="BZ358" i="11"/>
  <c r="CF358" i="11"/>
  <c r="BK358" i="11" s="1"/>
  <c r="CB358" i="11"/>
  <c r="BG358" i="11" s="1"/>
  <c r="CB362" i="11"/>
  <c r="CE362" i="11"/>
  <c r="CI366" i="11"/>
  <c r="BN366" i="11" s="1"/>
  <c r="CC366" i="11"/>
  <c r="CC370" i="11"/>
  <c r="BH370" i="11" s="1"/>
  <c r="CG370" i="11"/>
  <c r="CK370" i="11"/>
  <c r="CC382" i="11"/>
  <c r="AM382" i="11" s="1"/>
  <c r="CI382" i="11"/>
  <c r="BN382" i="11" s="1"/>
  <c r="CH398" i="11"/>
  <c r="CD398" i="11"/>
  <c r="BI398" i="11" s="1"/>
  <c r="BZ398" i="11"/>
  <c r="AJ398" i="11" s="1"/>
  <c r="CF398" i="11"/>
  <c r="BZ414" i="11"/>
  <c r="CL414" i="11"/>
  <c r="AV414" i="11" s="1"/>
  <c r="CE422" i="11"/>
  <c r="BJ422" i="11" s="1"/>
  <c r="CK422" i="11"/>
  <c r="AU422" i="11" s="1"/>
  <c r="CI422" i="11"/>
  <c r="CL426" i="11"/>
  <c r="BQ426" i="11" s="1"/>
  <c r="BZ426" i="11"/>
  <c r="BE426" i="11" s="1"/>
  <c r="CJ426" i="11"/>
  <c r="BO426" i="11" s="1"/>
  <c r="CB426" i="11"/>
  <c r="BG426" i="11" s="1"/>
  <c r="CJ430" i="11"/>
  <c r="BO430" i="11" s="1"/>
  <c r="CA430" i="11"/>
  <c r="CF430" i="11"/>
  <c r="BK430" i="11" s="1"/>
  <c r="CI430" i="11"/>
  <c r="CC430" i="11"/>
  <c r="AM430" i="11" s="1"/>
  <c r="CD474" i="11"/>
  <c r="AN474" i="11" s="1"/>
  <c r="CL474" i="11"/>
  <c r="BQ474" i="11" s="1"/>
  <c r="D936" i="11"/>
  <c r="D569" i="11"/>
  <c r="D254" i="11"/>
  <c r="D292" i="11"/>
  <c r="D905" i="11"/>
  <c r="CC8" i="11"/>
  <c r="CG8" i="11"/>
  <c r="CK8" i="11"/>
  <c r="CD10" i="11"/>
  <c r="CL10" i="11"/>
  <c r="AV10" i="11" s="1"/>
  <c r="CG12" i="11"/>
  <c r="CA15" i="11"/>
  <c r="CI15" i="11"/>
  <c r="CB17" i="11"/>
  <c r="AL17" i="11" s="1"/>
  <c r="CF17" i="11"/>
  <c r="CJ17" i="11"/>
  <c r="CA25" i="11"/>
  <c r="CE25" i="11"/>
  <c r="BZ23" i="11"/>
  <c r="AJ23" i="11" s="1"/>
  <c r="CD23" i="11"/>
  <c r="CH23" i="11"/>
  <c r="CA19" i="11"/>
  <c r="BF19" i="11" s="1"/>
  <c r="CE19" i="11"/>
  <c r="CB34" i="11"/>
  <c r="CF34" i="11"/>
  <c r="CA21" i="11"/>
  <c r="BF21" i="11" s="1"/>
  <c r="CE21" i="11"/>
  <c r="CA31" i="11"/>
  <c r="CE31" i="11"/>
  <c r="BZ36" i="11"/>
  <c r="CD36" i="11"/>
  <c r="CH36" i="11"/>
  <c r="CB76" i="11"/>
  <c r="CF76" i="11"/>
  <c r="AP76" i="11" s="1"/>
  <c r="CA66" i="11"/>
  <c r="CF66" i="11"/>
  <c r="AP66" i="11" s="1"/>
  <c r="CK66" i="11"/>
  <c r="CA42" i="11"/>
  <c r="CF42" i="11"/>
  <c r="CL42" i="11"/>
  <c r="BQ42" i="11" s="1"/>
  <c r="CD44" i="11"/>
  <c r="CI44" i="11"/>
  <c r="BN44" i="11" s="1"/>
  <c r="CB27" i="11"/>
  <c r="CH27" i="11"/>
  <c r="CD29" i="11"/>
  <c r="CL29" i="11"/>
  <c r="CG84" i="11"/>
  <c r="CF52" i="11"/>
  <c r="CL101" i="11"/>
  <c r="CG6" i="11"/>
  <c r="CC111" i="11"/>
  <c r="BH111" i="11" s="1"/>
  <c r="CF103" i="11"/>
  <c r="CD68" i="11"/>
  <c r="CL68" i="11"/>
  <c r="CG46" i="11"/>
  <c r="CF38" i="11"/>
  <c r="CB40" i="11"/>
  <c r="CJ40" i="11"/>
  <c r="CL109" i="11"/>
  <c r="CF123" i="11"/>
  <c r="CA94" i="11"/>
  <c r="CA86" i="11"/>
  <c r="CI86" i="11"/>
  <c r="CF56" i="11"/>
  <c r="AP56" i="11" s="1"/>
  <c r="CC80" i="11"/>
  <c r="CA82" i="11"/>
  <c r="AK82" i="11" s="1"/>
  <c r="CI82" i="11"/>
  <c r="CI74" i="11"/>
  <c r="AS74" i="11" s="1"/>
  <c r="CE130" i="11"/>
  <c r="AO130" i="11" s="1"/>
  <c r="CD117" i="11"/>
  <c r="AN117" i="11" s="1"/>
  <c r="CF88" i="11"/>
  <c r="CB90" i="11"/>
  <c r="BG90" i="11" s="1"/>
  <c r="CJ90" i="11"/>
  <c r="CA48" i="11"/>
  <c r="CI48" i="11"/>
  <c r="BZ143" i="11"/>
  <c r="BZ138" i="11"/>
  <c r="CL107" i="11"/>
  <c r="CD151" i="11"/>
  <c r="CG58" i="11"/>
  <c r="BL58" i="11" s="1"/>
  <c r="CC60" i="11"/>
  <c r="CF141" i="11"/>
  <c r="BK141" i="11" s="1"/>
  <c r="CI155" i="11"/>
  <c r="CD158" i="11"/>
  <c r="AN158" i="11" s="1"/>
  <c r="CK153" i="11"/>
  <c r="CE96" i="11"/>
  <c r="BJ96" i="11" s="1"/>
  <c r="CG169" i="11"/>
  <c r="BZ171" i="11"/>
  <c r="CI171" i="11"/>
  <c r="CD92" i="11"/>
  <c r="BI92" i="11" s="1"/>
  <c r="CA175" i="11"/>
  <c r="BF175" i="11" s="1"/>
  <c r="CD177" i="11"/>
  <c r="CH70" i="11"/>
  <c r="CD179" i="11"/>
  <c r="CA164" i="11"/>
  <c r="CA99" i="11"/>
  <c r="AK99" i="11" s="1"/>
  <c r="CD188" i="11"/>
  <c r="BZ186" i="11"/>
  <c r="BE186" i="11" s="1"/>
  <c r="CD190" i="11"/>
  <c r="CB125" i="11"/>
  <c r="CI192" i="11"/>
  <c r="CH196" i="11"/>
  <c r="AR196" i="11" s="1"/>
  <c r="CC200" i="11"/>
  <c r="AM200" i="11" s="1"/>
  <c r="CJ204" i="11"/>
  <c r="BO204" i="11" s="1"/>
  <c r="CI208" i="11"/>
  <c r="AS208" i="11" s="1"/>
  <c r="CK210" i="11"/>
  <c r="AU210" i="11" s="1"/>
  <c r="BZ220" i="11"/>
  <c r="CI212" i="11"/>
  <c r="AS212" i="11" s="1"/>
  <c r="CF216" i="11"/>
  <c r="CJ228" i="11"/>
  <c r="BO228" i="11" s="1"/>
  <c r="CA232" i="11"/>
  <c r="CA234" i="11"/>
  <c r="CE236" i="11"/>
  <c r="CB240" i="11"/>
  <c r="AL240" i="11" s="1"/>
  <c r="CG246" i="11"/>
  <c r="CA262" i="11"/>
  <c r="BZ266" i="11"/>
  <c r="CC276" i="11"/>
  <c r="AM276" i="11" s="1"/>
  <c r="CC260" i="11"/>
  <c r="CJ272" i="11"/>
  <c r="CC282" i="11"/>
  <c r="CB284" i="11"/>
  <c r="CH306" i="11"/>
  <c r="BM306" i="11" s="1"/>
  <c r="BZ318" i="11"/>
  <c r="BE318" i="11" s="1"/>
  <c r="CH314" i="11"/>
  <c r="AR314" i="11" s="1"/>
  <c r="D638" i="11"/>
  <c r="C640" i="11"/>
  <c r="D639" i="11" s="1"/>
  <c r="D255" i="11"/>
  <c r="C796" i="11"/>
  <c r="D516" i="11"/>
  <c r="D62" i="11"/>
  <c r="D395" i="11"/>
  <c r="D214" i="11"/>
  <c r="D241" i="11"/>
  <c r="D541" i="11"/>
  <c r="D709" i="11"/>
  <c r="D734" i="11"/>
  <c r="D777" i="11"/>
  <c r="D928" i="11"/>
  <c r="D934" i="11"/>
  <c r="D996" i="11"/>
  <c r="D1004" i="11"/>
  <c r="D1009" i="11"/>
  <c r="CE50" i="11"/>
  <c r="CC50" i="11"/>
  <c r="CJ105" i="11"/>
  <c r="CE105" i="11"/>
  <c r="CH149" i="11"/>
  <c r="BM149" i="11" s="1"/>
  <c r="CC149" i="11"/>
  <c r="AM149" i="11" s="1"/>
  <c r="CH218" i="11"/>
  <c r="BM218" i="11" s="1"/>
  <c r="CB218" i="11"/>
  <c r="CH226" i="11"/>
  <c r="AR226" i="11" s="1"/>
  <c r="CA226" i="11"/>
  <c r="CH230" i="11"/>
  <c r="BZ230" i="11"/>
  <c r="CJ238" i="11"/>
  <c r="CC238" i="11"/>
  <c r="BH238" i="11" s="1"/>
  <c r="CL246" i="11"/>
  <c r="CE246" i="11"/>
  <c r="CK254" i="11"/>
  <c r="CC254" i="11"/>
  <c r="CL258" i="11"/>
  <c r="BQ258" i="11" s="1"/>
  <c r="CB258" i="11"/>
  <c r="BG258" i="11" s="1"/>
  <c r="CL262" i="11"/>
  <c r="CD262" i="11"/>
  <c r="CK270" i="11"/>
  <c r="AU270" i="11" s="1"/>
  <c r="BZ270" i="11"/>
  <c r="CI274" i="11"/>
  <c r="BN274" i="11" s="1"/>
  <c r="BZ274" i="11"/>
  <c r="AJ274" i="11" s="1"/>
  <c r="CK278" i="11"/>
  <c r="AU278" i="11" s="1"/>
  <c r="BZ278" i="11"/>
  <c r="CG282" i="11"/>
  <c r="BL282" i="11" s="1"/>
  <c r="CL282" i="11"/>
  <c r="BQ282" i="11" s="1"/>
  <c r="CJ294" i="11"/>
  <c r="BO294" i="11" s="1"/>
  <c r="BZ294" i="11"/>
  <c r="CH298" i="11"/>
  <c r="CB298" i="11"/>
  <c r="AL298" i="11" s="1"/>
  <c r="CN302" i="11"/>
  <c r="AX302" i="11" s="1"/>
  <c r="CG302" i="11"/>
  <c r="CN306" i="11"/>
  <c r="CI306" i="11"/>
  <c r="AS306" i="11" s="1"/>
  <c r="CE306" i="11"/>
  <c r="BJ306" i="11" s="1"/>
  <c r="CA306" i="11"/>
  <c r="CL310" i="11"/>
  <c r="CD310" i="11"/>
  <c r="CI314" i="11"/>
  <c r="BN314" i="11" s="1"/>
  <c r="CE314" i="11"/>
  <c r="CA314" i="11"/>
  <c r="CI318" i="11"/>
  <c r="CE318" i="11"/>
  <c r="AO318" i="11" s="1"/>
  <c r="CA318" i="11"/>
  <c r="CI322" i="11"/>
  <c r="CE322" i="11"/>
  <c r="BJ322" i="11" s="1"/>
  <c r="CA322" i="11"/>
  <c r="BF322" i="11" s="1"/>
  <c r="CK330" i="11"/>
  <c r="CF330" i="11"/>
  <c r="AP330" i="11" s="1"/>
  <c r="BZ330" i="11"/>
  <c r="BE330" i="11" s="1"/>
  <c r="CL334" i="11"/>
  <c r="AV334" i="11" s="1"/>
  <c r="CG334" i="11"/>
  <c r="CB334" i="11"/>
  <c r="CK338" i="11"/>
  <c r="CG338" i="11"/>
  <c r="BL338" i="11" s="1"/>
  <c r="CC338" i="11"/>
  <c r="CI342" i="11"/>
  <c r="AS342" i="11" s="1"/>
  <c r="CA342" i="11"/>
  <c r="CI346" i="11"/>
  <c r="BN346" i="11" s="1"/>
  <c r="CE346" i="11"/>
  <c r="AO346" i="11" s="1"/>
  <c r="CA346" i="11"/>
  <c r="CL354" i="11"/>
  <c r="AV354" i="11" s="1"/>
  <c r="CH354" i="11"/>
  <c r="BM354" i="11" s="1"/>
  <c r="CD354" i="11"/>
  <c r="BZ354" i="11"/>
  <c r="BE354" i="11" s="1"/>
  <c r="CL358" i="11"/>
  <c r="AV358" i="11" s="1"/>
  <c r="CD358" i="11"/>
  <c r="BI358" i="11" s="1"/>
  <c r="CD414" i="11"/>
  <c r="BI414" i="11" s="1"/>
  <c r="CH414" i="11"/>
  <c r="CG422" i="11"/>
  <c r="CC422" i="11"/>
  <c r="BH422" i="11" s="1"/>
  <c r="CF426" i="11"/>
  <c r="CD426" i="11"/>
  <c r="AN426" i="11" s="1"/>
  <c r="CG430" i="11"/>
  <c r="AQ430" i="11" s="1"/>
  <c r="CB430" i="11"/>
  <c r="BG430" i="11" s="1"/>
  <c r="BZ450" i="11"/>
  <c r="BE450" i="11" s="1"/>
  <c r="CC450" i="11"/>
  <c r="BH450" i="11" s="1"/>
  <c r="D486" i="11"/>
  <c r="D677" i="11"/>
  <c r="D994" i="11"/>
  <c r="D560" i="11"/>
  <c r="D253" i="11"/>
  <c r="D393" i="11"/>
  <c r="D101" i="11"/>
  <c r="D556" i="11"/>
  <c r="D648" i="11"/>
  <c r="D689" i="11"/>
  <c r="D728" i="11"/>
  <c r="D739" i="11"/>
  <c r="D759" i="11"/>
  <c r="D1010" i="11"/>
  <c r="D1015" i="11"/>
  <c r="CA334" i="11"/>
  <c r="AK334" i="11" s="1"/>
  <c r="CH334" i="11"/>
  <c r="CA338" i="11"/>
  <c r="BF338" i="11" s="1"/>
  <c r="CF338" i="11"/>
  <c r="AP338" i="11" s="1"/>
  <c r="CL338" i="11"/>
  <c r="CC346" i="11"/>
  <c r="CH346" i="11"/>
  <c r="CD350" i="11"/>
  <c r="CB354" i="11"/>
  <c r="BG354" i="11" s="1"/>
  <c r="CG354" i="11"/>
  <c r="CH358" i="11"/>
  <c r="AR358" i="11" s="1"/>
  <c r="CK342" i="11"/>
  <c r="CI362" i="11"/>
  <c r="BN362" i="11" s="1"/>
  <c r="CA390" i="11"/>
  <c r="CL398" i="11"/>
  <c r="CE418" i="11"/>
  <c r="CA422" i="11"/>
  <c r="BF422" i="11" s="1"/>
  <c r="CH426" i="11"/>
  <c r="CE430" i="11"/>
  <c r="AO430" i="11" s="1"/>
  <c r="CK430" i="11"/>
  <c r="BP430" i="11" s="1"/>
  <c r="D286" i="11"/>
  <c r="D285" i="11"/>
  <c r="C599" i="11"/>
  <c r="D598" i="11" s="1"/>
  <c r="C635" i="11"/>
  <c r="D633" i="11"/>
  <c r="D104" i="11"/>
  <c r="C106" i="11"/>
  <c r="CH431" i="11"/>
  <c r="BM431" i="11" s="1"/>
  <c r="CC431" i="11"/>
  <c r="CL431" i="11"/>
  <c r="CG431" i="11"/>
  <c r="BL431" i="11" s="1"/>
  <c r="CA431" i="11"/>
  <c r="AK431" i="11" s="1"/>
  <c r="CM431" i="11"/>
  <c r="BR431" i="11" s="1"/>
  <c r="CD431" i="11"/>
  <c r="CE435" i="11"/>
  <c r="BJ435" i="11" s="1"/>
  <c r="CA435" i="11"/>
  <c r="CK435" i="11"/>
  <c r="CC443" i="11"/>
  <c r="CK443" i="11"/>
  <c r="BP443" i="11" s="1"/>
  <c r="CK447" i="11"/>
  <c r="AU447" i="11" s="1"/>
  <c r="CI447" i="11"/>
  <c r="CH459" i="11"/>
  <c r="CD459" i="11"/>
  <c r="BI459" i="11" s="1"/>
  <c r="CF463" i="11"/>
  <c r="AP463" i="11" s="1"/>
  <c r="CD463" i="11"/>
  <c r="AN463" i="11" s="1"/>
  <c r="CL463" i="11"/>
  <c r="D744" i="11"/>
  <c r="D315" i="11"/>
  <c r="CK431" i="11"/>
  <c r="CI435" i="11"/>
  <c r="CK396" i="11"/>
  <c r="BP396" i="11" s="1"/>
  <c r="CE396" i="11"/>
  <c r="BZ396" i="11"/>
  <c r="CI396" i="11"/>
  <c r="AS396" i="11" s="1"/>
  <c r="CD396" i="11"/>
  <c r="CM396" i="11"/>
  <c r="CC396" i="11"/>
  <c r="BH396" i="11" s="1"/>
  <c r="CL400" i="11"/>
  <c r="CG400" i="11"/>
  <c r="AQ400" i="11" s="1"/>
  <c r="CB400" i="11"/>
  <c r="CK400" i="11"/>
  <c r="CF400" i="11"/>
  <c r="BZ400" i="11"/>
  <c r="BE400" i="11" s="1"/>
  <c r="CJ400" i="11"/>
  <c r="CC404" i="11"/>
  <c r="CK404" i="11"/>
  <c r="AU404" i="11" s="1"/>
  <c r="CG404" i="11"/>
  <c r="CH420" i="11"/>
  <c r="CB420" i="11"/>
  <c r="BG420" i="11" s="1"/>
  <c r="CL420" i="11"/>
  <c r="CF420" i="11"/>
  <c r="AP420" i="11" s="1"/>
  <c r="CA420" i="11"/>
  <c r="AK420" i="11" s="1"/>
  <c r="CJ420" i="11"/>
  <c r="BO420" i="11" s="1"/>
  <c r="BZ420" i="11"/>
  <c r="CF424" i="11"/>
  <c r="AP424" i="11" s="1"/>
  <c r="CB424" i="11"/>
  <c r="C978" i="11"/>
  <c r="D806" i="11"/>
  <c r="D730" i="11"/>
  <c r="D698" i="11"/>
  <c r="D636" i="11"/>
  <c r="D564" i="11"/>
  <c r="D512" i="11"/>
  <c r="C736" i="11"/>
  <c r="D735" i="11" s="1"/>
  <c r="D549" i="11"/>
  <c r="C297" i="11"/>
  <c r="D70" i="11"/>
  <c r="D94" i="11"/>
  <c r="D103" i="11"/>
  <c r="D291" i="11"/>
  <c r="D454" i="11"/>
  <c r="D465" i="11"/>
  <c r="D684" i="11"/>
  <c r="D702" i="11"/>
  <c r="D713" i="11"/>
  <c r="D719" i="11"/>
  <c r="D723" i="11"/>
  <c r="D733" i="11"/>
  <c r="D743" i="11"/>
  <c r="D753" i="11"/>
  <c r="D778" i="11"/>
  <c r="D809" i="11"/>
  <c r="D847" i="11"/>
  <c r="D854" i="11"/>
  <c r="D858" i="11"/>
  <c r="D881" i="11"/>
  <c r="D953" i="11"/>
  <c r="D968" i="11"/>
  <c r="BK44" i="11"/>
  <c r="CA396" i="11"/>
  <c r="BF396" i="11" s="1"/>
  <c r="CE420" i="11"/>
  <c r="BZ431" i="11"/>
  <c r="CA447" i="11"/>
  <c r="CL459" i="11"/>
  <c r="BQ459" i="11" s="1"/>
  <c r="BZ467" i="11"/>
  <c r="AJ467" i="11" s="1"/>
  <c r="BZ471" i="11"/>
  <c r="AJ471" i="11" s="1"/>
  <c r="CN301" i="11"/>
  <c r="CM301" i="11"/>
  <c r="BR301" i="11" s="1"/>
  <c r="CJ301" i="11"/>
  <c r="AT301" i="11" s="1"/>
  <c r="CF301" i="11"/>
  <c r="CB301" i="11"/>
  <c r="BG301" i="11" s="1"/>
  <c r="CJ305" i="11"/>
  <c r="CB305" i="11"/>
  <c r="AL305" i="11" s="1"/>
  <c r="CI305" i="11"/>
  <c r="AS305" i="11" s="1"/>
  <c r="CD309" i="11"/>
  <c r="AN309" i="11" s="1"/>
  <c r="CJ309" i="11"/>
  <c r="CJ321" i="11"/>
  <c r="CB321" i="11"/>
  <c r="CL321" i="11"/>
  <c r="AV321" i="11" s="1"/>
  <c r="BZ321" i="11"/>
  <c r="CI325" i="11"/>
  <c r="BN325" i="11" s="1"/>
  <c r="CE325" i="11"/>
  <c r="AO325" i="11" s="1"/>
  <c r="CA325" i="11"/>
  <c r="CK325" i="11"/>
  <c r="BP325" i="11" s="1"/>
  <c r="CF325" i="11"/>
  <c r="AP325" i="11" s="1"/>
  <c r="BZ325" i="11"/>
  <c r="CK329" i="11"/>
  <c r="CG329" i="11"/>
  <c r="CC329" i="11"/>
  <c r="CL329" i="11"/>
  <c r="CF329" i="11"/>
  <c r="CA329" i="11"/>
  <c r="CJ333" i="11"/>
  <c r="CC333" i="11"/>
  <c r="CL333" i="11"/>
  <c r="BQ333" i="11" s="1"/>
  <c r="CB333" i="11"/>
  <c r="CI337" i="11"/>
  <c r="AS337" i="11" s="1"/>
  <c r="CD337" i="11"/>
  <c r="AN337" i="11" s="1"/>
  <c r="BZ337" i="11"/>
  <c r="CH337" i="11"/>
  <c r="AR337" i="11" s="1"/>
  <c r="CC337" i="11"/>
  <c r="CL337" i="11"/>
  <c r="CB337" i="11"/>
  <c r="CK341" i="11"/>
  <c r="BZ341" i="11"/>
  <c r="BE341" i="11" s="1"/>
  <c r="CH341" i="11"/>
  <c r="CB345" i="11"/>
  <c r="BG345" i="11" s="1"/>
  <c r="CJ345" i="11"/>
  <c r="BO345" i="11" s="1"/>
  <c r="BZ345" i="11"/>
  <c r="CH345" i="11"/>
  <c r="CE349" i="11"/>
  <c r="BZ349" i="11"/>
  <c r="CI349" i="11"/>
  <c r="CF353" i="11"/>
  <c r="CI353" i="11"/>
  <c r="CG357" i="11"/>
  <c r="CE357" i="11"/>
  <c r="AO357" i="11" s="1"/>
  <c r="CK357" i="11"/>
  <c r="CK361" i="11"/>
  <c r="CC361" i="11"/>
  <c r="BH361" i="11" s="1"/>
  <c r="CI361" i="11"/>
  <c r="CA361" i="11"/>
  <c r="BF361" i="11" s="1"/>
  <c r="CG365" i="11"/>
  <c r="CE365" i="11"/>
  <c r="CI365" i="11"/>
  <c r="AS365" i="11" s="1"/>
  <c r="CJ369" i="11"/>
  <c r="CF369" i="11"/>
  <c r="CL369" i="11"/>
  <c r="CE373" i="11"/>
  <c r="BJ373" i="11" s="1"/>
  <c r="CG373" i="11"/>
  <c r="CC373" i="11"/>
  <c r="AM373" i="11" s="1"/>
  <c r="CJ377" i="11"/>
  <c r="CE377" i="11"/>
  <c r="AO377" i="11" s="1"/>
  <c r="BZ377" i="11"/>
  <c r="CI377" i="11"/>
  <c r="CD377" i="11"/>
  <c r="CF377" i="11"/>
  <c r="BK377" i="11" s="1"/>
  <c r="CJ385" i="11"/>
  <c r="BO385" i="11" s="1"/>
  <c r="CB385" i="11"/>
  <c r="CF385" i="11"/>
  <c r="CE393" i="11"/>
  <c r="BJ393" i="11" s="1"/>
  <c r="CA393" i="11"/>
  <c r="CG393" i="11"/>
  <c r="C762" i="11"/>
  <c r="D660" i="11"/>
  <c r="D773" i="11"/>
  <c r="D726" i="11"/>
  <c r="C788" i="11"/>
  <c r="D525" i="11"/>
  <c r="D306" i="11"/>
  <c r="D368" i="11"/>
  <c r="D20" i="11"/>
  <c r="C155" i="11"/>
  <c r="D261" i="11"/>
  <c r="D362" i="11"/>
  <c r="C546" i="11"/>
  <c r="D596" i="11"/>
  <c r="D659" i="11"/>
  <c r="D685" i="11"/>
  <c r="D910" i="11"/>
  <c r="D969" i="11"/>
  <c r="D974" i="11"/>
  <c r="CG396" i="11"/>
  <c r="BL396" i="11" s="1"/>
  <c r="CC400" i="11"/>
  <c r="CH408" i="11"/>
  <c r="AR408" i="11" s="1"/>
  <c r="CI420" i="11"/>
  <c r="BN420" i="11" s="1"/>
  <c r="CE431" i="11"/>
  <c r="BJ431" i="11" s="1"/>
  <c r="CE447" i="11"/>
  <c r="BZ463" i="11"/>
  <c r="BE463" i="11" s="1"/>
  <c r="CI64" i="11"/>
  <c r="BN64" i="11" s="1"/>
  <c r="CE64" i="11"/>
  <c r="CL113" i="11"/>
  <c r="CG113" i="11"/>
  <c r="BL113" i="11" s="1"/>
  <c r="CI206" i="11"/>
  <c r="CD206" i="11"/>
  <c r="CJ210" i="11"/>
  <c r="AT210" i="11" s="1"/>
  <c r="CE210" i="11"/>
  <c r="AO210" i="11" s="1"/>
  <c r="CL214" i="11"/>
  <c r="CG214" i="11"/>
  <c r="CA214" i="11"/>
  <c r="CK218" i="11"/>
  <c r="CF218" i="11"/>
  <c r="BK218" i="11" s="1"/>
  <c r="BZ218" i="11"/>
  <c r="CK222" i="11"/>
  <c r="CF222" i="11"/>
  <c r="BK222" i="11" s="1"/>
  <c r="CA222" i="11"/>
  <c r="AK222" i="11" s="1"/>
  <c r="CI226" i="11"/>
  <c r="CD226" i="11"/>
  <c r="CL230" i="11"/>
  <c r="CF230" i="11"/>
  <c r="CA230" i="11"/>
  <c r="CG234" i="11"/>
  <c r="CB234" i="11"/>
  <c r="CG238" i="11"/>
  <c r="CB238" i="11"/>
  <c r="AL238" i="11" s="1"/>
  <c r="CG242" i="11"/>
  <c r="CB242" i="11"/>
  <c r="CI246" i="11"/>
  <c r="CD246" i="11"/>
  <c r="CK250" i="11"/>
  <c r="CF250" i="11"/>
  <c r="BK250" i="11" s="1"/>
  <c r="CA250" i="11"/>
  <c r="CF254" i="11"/>
  <c r="CA254" i="11"/>
  <c r="CK258" i="11"/>
  <c r="BP258" i="11" s="1"/>
  <c r="CD258" i="11"/>
  <c r="CG262" i="11"/>
  <c r="BZ262" i="11"/>
  <c r="CL266" i="11"/>
  <c r="BQ266" i="11" s="1"/>
  <c r="CE266" i="11"/>
  <c r="AO266" i="11" s="1"/>
  <c r="CI270" i="11"/>
  <c r="CA270" i="11"/>
  <c r="CL274" i="11"/>
  <c r="CE274" i="11"/>
  <c r="BJ274" i="11" s="1"/>
  <c r="CI278" i="11"/>
  <c r="CA278" i="11"/>
  <c r="CN298" i="11"/>
  <c r="CK298" i="11"/>
  <c r="CG298" i="11"/>
  <c r="AQ298" i="11" s="1"/>
  <c r="CC298" i="11"/>
  <c r="BH298" i="11" s="1"/>
  <c r="CN53" i="11"/>
  <c r="CI53" i="11"/>
  <c r="BN53" i="11" s="1"/>
  <c r="CG53" i="11"/>
  <c r="AQ53" i="11" s="1"/>
  <c r="CA480" i="11"/>
  <c r="CI480" i="11"/>
  <c r="CN304" i="11"/>
  <c r="CI304" i="11"/>
  <c r="CE304" i="11"/>
  <c r="CA304" i="11"/>
  <c r="AK304" i="11" s="1"/>
  <c r="CN316" i="11"/>
  <c r="CC316" i="11"/>
  <c r="AM316" i="11" s="1"/>
  <c r="CJ320" i="11"/>
  <c r="AT320" i="11" s="1"/>
  <c r="CF320" i="11"/>
  <c r="BK320" i="11" s="1"/>
  <c r="CB320" i="11"/>
  <c r="BG320" i="11" s="1"/>
  <c r="CH328" i="11"/>
  <c r="BM328" i="11" s="1"/>
  <c r="BZ328" i="11"/>
  <c r="CF328" i="11"/>
  <c r="AP328" i="11" s="1"/>
  <c r="CK336" i="11"/>
  <c r="CE336" i="11"/>
  <c r="CJ336" i="11"/>
  <c r="CB336" i="11"/>
  <c r="AL336" i="11" s="1"/>
  <c r="CG340" i="11"/>
  <c r="CC340" i="11"/>
  <c r="BH340" i="11" s="1"/>
  <c r="CG344" i="11"/>
  <c r="CE344" i="11"/>
  <c r="BJ344" i="11" s="1"/>
  <c r="CN348" i="11"/>
  <c r="BS348" i="11" s="1"/>
  <c r="CL348" i="11"/>
  <c r="CH348" i="11"/>
  <c r="AR348" i="11" s="1"/>
  <c r="CK352" i="11"/>
  <c r="CG352" i="11"/>
  <c r="CC352" i="11"/>
  <c r="CJ352" i="11"/>
  <c r="CF352" i="11"/>
  <c r="BK352" i="11" s="1"/>
  <c r="CB352" i="11"/>
  <c r="BG352" i="11" s="1"/>
  <c r="CG356" i="11"/>
  <c r="AQ356" i="11" s="1"/>
  <c r="CC356" i="11"/>
  <c r="AM356" i="11" s="1"/>
  <c r="CL360" i="11"/>
  <c r="BQ360" i="11" s="1"/>
  <c r="CD360" i="11"/>
  <c r="CJ360" i="11"/>
  <c r="CB360" i="11"/>
  <c r="CA364" i="11"/>
  <c r="AK364" i="11" s="1"/>
  <c r="CE364" i="11"/>
  <c r="CI368" i="11"/>
  <c r="CF368" i="11"/>
  <c r="CA368" i="11"/>
  <c r="AK368" i="11" s="1"/>
  <c r="CA376" i="11"/>
  <c r="AK376" i="11" s="1"/>
  <c r="CF376" i="11"/>
  <c r="CK380" i="11"/>
  <c r="CE380" i="11"/>
  <c r="CJ384" i="11"/>
  <c r="CE384" i="11"/>
  <c r="AO384" i="11" s="1"/>
  <c r="CG446" i="11"/>
  <c r="AQ446" i="11" s="1"/>
  <c r="CC446" i="11"/>
  <c r="BH446" i="11" s="1"/>
  <c r="CC466" i="11"/>
  <c r="BZ466" i="11"/>
  <c r="BE466" i="11" s="1"/>
  <c r="D949" i="11"/>
  <c r="C951" i="11"/>
  <c r="D951" i="11" s="1"/>
  <c r="D791" i="11"/>
  <c r="C793" i="11"/>
  <c r="D896" i="11"/>
  <c r="C898" i="11"/>
  <c r="C680" i="11"/>
  <c r="C344" i="11"/>
  <c r="D342" i="11"/>
  <c r="D690" i="11"/>
  <c r="C692" i="11"/>
  <c r="C693" i="11" s="1"/>
  <c r="D693" i="11" s="1"/>
  <c r="D228" i="11"/>
  <c r="C230" i="11"/>
  <c r="C766" i="11"/>
  <c r="D766" i="11" s="1"/>
  <c r="D116" i="11"/>
  <c r="D948" i="11"/>
  <c r="D973" i="11"/>
  <c r="D259" i="11"/>
  <c r="D47" i="11"/>
  <c r="D807" i="11"/>
  <c r="D653" i="11"/>
  <c r="D815" i="11"/>
  <c r="D221" i="11"/>
  <c r="D655" i="11"/>
  <c r="D803" i="11"/>
  <c r="D945" i="11"/>
  <c r="D305" i="11"/>
  <c r="D700" i="11"/>
  <c r="D656" i="11"/>
  <c r="D578" i="11"/>
  <c r="D563" i="11"/>
  <c r="D260" i="11"/>
  <c r="D24" i="11"/>
  <c r="D118" i="11"/>
  <c r="D210" i="11"/>
  <c r="D312" i="11"/>
  <c r="D507" i="11"/>
  <c r="D594" i="11"/>
  <c r="D600" i="11"/>
  <c r="D710" i="11"/>
  <c r="D716" i="11"/>
  <c r="D740" i="11"/>
  <c r="D764" i="11"/>
  <c r="D770" i="11"/>
  <c r="D783" i="11"/>
  <c r="D846" i="11"/>
  <c r="D857" i="11"/>
  <c r="D861" i="11"/>
  <c r="D894" i="11"/>
  <c r="D918" i="11"/>
  <c r="D944" i="11"/>
  <c r="D965" i="11"/>
  <c r="D1014" i="11"/>
  <c r="CG145" i="11"/>
  <c r="AQ145" i="11" s="1"/>
  <c r="CE145" i="11"/>
  <c r="CM145" i="11"/>
  <c r="BR145" i="11" s="1"/>
  <c r="CE488" i="11"/>
  <c r="AO488" i="11" s="1"/>
  <c r="CM488" i="11"/>
  <c r="AW488" i="11" s="1"/>
  <c r="CG488" i="11"/>
  <c r="D844" i="11"/>
  <c r="D748" i="11"/>
  <c r="D724" i="11"/>
  <c r="D712" i="11"/>
  <c r="C742" i="11"/>
  <c r="D742" i="11" s="1"/>
  <c r="D610" i="11"/>
  <c r="D568" i="11"/>
  <c r="D538" i="11"/>
  <c r="D488" i="11"/>
  <c r="D595" i="11"/>
  <c r="D311" i="11"/>
  <c r="D88" i="11"/>
  <c r="D871" i="11"/>
  <c r="D63" i="11"/>
  <c r="D277" i="11"/>
  <c r="D361" i="11"/>
  <c r="D487" i="11"/>
  <c r="D592" i="11"/>
  <c r="D628" i="11"/>
  <c r="D637" i="11"/>
  <c r="C662" i="11"/>
  <c r="D699" i="11"/>
  <c r="D721" i="11"/>
  <c r="D754" i="11"/>
  <c r="D784" i="11"/>
  <c r="D804" i="11"/>
  <c r="D810" i="11"/>
  <c r="D818" i="11"/>
  <c r="D883" i="11"/>
  <c r="C900" i="11"/>
  <c r="D900" i="11" s="1"/>
  <c r="D917" i="11"/>
  <c r="D925" i="11"/>
  <c r="D935" i="11"/>
  <c r="D975" i="11"/>
  <c r="D995" i="11"/>
  <c r="D1003" i="11"/>
  <c r="D1007" i="11"/>
  <c r="CL62" i="11"/>
  <c r="CF62" i="11"/>
  <c r="AP62" i="11" s="1"/>
  <c r="CH272" i="11"/>
  <c r="AR272" i="11" s="1"/>
  <c r="BZ272" i="11"/>
  <c r="CG280" i="11"/>
  <c r="BZ280" i="11"/>
  <c r="BE280" i="11" s="1"/>
  <c r="CN296" i="11"/>
  <c r="AX296" i="11" s="1"/>
  <c r="CL296" i="11"/>
  <c r="CH296" i="11"/>
  <c r="CD296" i="11"/>
  <c r="AN296" i="11" s="1"/>
  <c r="BZ296" i="11"/>
  <c r="CN300" i="11"/>
  <c r="CI300" i="11"/>
  <c r="CE300" i="11"/>
  <c r="BJ300" i="11" s="1"/>
  <c r="CA300" i="11"/>
  <c r="CI303" i="11"/>
  <c r="CE303" i="11"/>
  <c r="CA303" i="11"/>
  <c r="AK303" i="11" s="1"/>
  <c r="CL323" i="11"/>
  <c r="BQ323" i="11" s="1"/>
  <c r="CH323" i="11"/>
  <c r="CD323" i="11"/>
  <c r="BZ323" i="11"/>
  <c r="BE323" i="11" s="1"/>
  <c r="CK331" i="11"/>
  <c r="AU331" i="11" s="1"/>
  <c r="CC331" i="11"/>
  <c r="CN335" i="11"/>
  <c r="CD335" i="11"/>
  <c r="CK363" i="11"/>
  <c r="BP363" i="11" s="1"/>
  <c r="CC363" i="11"/>
  <c r="CL375" i="11"/>
  <c r="CH375" i="11"/>
  <c r="BM375" i="11" s="1"/>
  <c r="CD375" i="11"/>
  <c r="BI375" i="11" s="1"/>
  <c r="BZ375" i="11"/>
  <c r="CL379" i="11"/>
  <c r="BQ379" i="11" s="1"/>
  <c r="CH379" i="11"/>
  <c r="CD379" i="11"/>
  <c r="BZ379" i="11"/>
  <c r="BE379" i="11" s="1"/>
  <c r="CL391" i="11"/>
  <c r="BQ391" i="11" s="1"/>
  <c r="CH391" i="11"/>
  <c r="AR391" i="11" s="1"/>
  <c r="CD391" i="11"/>
  <c r="BZ391" i="11"/>
  <c r="BE391" i="11" s="1"/>
  <c r="CL395" i="11"/>
  <c r="CH395" i="11"/>
  <c r="BM395" i="11" s="1"/>
  <c r="CD395" i="11"/>
  <c r="BI395" i="11" s="1"/>
  <c r="BZ395" i="11"/>
  <c r="CJ398" i="11"/>
  <c r="CB398" i="11"/>
  <c r="AL398" i="11" s="1"/>
  <c r="CL430" i="11"/>
  <c r="CH430" i="11"/>
  <c r="BM430" i="11" s="1"/>
  <c r="CD430" i="11"/>
  <c r="BI430" i="11" s="1"/>
  <c r="BZ430" i="11"/>
  <c r="BE430" i="11" s="1"/>
  <c r="CJ433" i="11"/>
  <c r="BO433" i="11" s="1"/>
  <c r="CF433" i="11"/>
  <c r="CB433" i="11"/>
  <c r="CJ437" i="11"/>
  <c r="AT437" i="11" s="1"/>
  <c r="CE437" i="11"/>
  <c r="BJ437" i="11" s="1"/>
  <c r="CN441" i="11"/>
  <c r="BZ441" i="11"/>
  <c r="BE441" i="11" s="1"/>
  <c r="CI457" i="11"/>
  <c r="AS457" i="11" s="1"/>
  <c r="CC457" i="11"/>
  <c r="CK461" i="11"/>
  <c r="BP461" i="11" s="1"/>
  <c r="CD461" i="11"/>
  <c r="AN461" i="11" s="1"/>
  <c r="CK473" i="11"/>
  <c r="BP473" i="11" s="1"/>
  <c r="CA473" i="11"/>
  <c r="BF473" i="11" s="1"/>
  <c r="CL475" i="11"/>
  <c r="AV475" i="11" s="1"/>
  <c r="CJ475" i="11"/>
  <c r="AT475" i="11" s="1"/>
  <c r="CC53" i="11"/>
  <c r="BH53" i="11" s="1"/>
  <c r="CJ53" i="11"/>
  <c r="CM8" i="11"/>
  <c r="BR8" i="11" s="1"/>
  <c r="CM18" i="11"/>
  <c r="CE53" i="11"/>
  <c r="CM53" i="11"/>
  <c r="CS62" i="13"/>
  <c r="R180" i="13"/>
  <c r="AI181" i="13"/>
  <c r="AI180" i="13"/>
  <c r="AM180" i="13"/>
  <c r="AR180" i="13"/>
  <c r="AW180" i="13"/>
  <c r="BB180" i="13"/>
  <c r="CI180" i="13"/>
  <c r="CM180" i="13"/>
  <c r="BF180" i="13"/>
  <c r="BV181" i="13"/>
  <c r="BN180" i="13"/>
  <c r="BT74" i="13"/>
  <c r="BT120" i="13"/>
  <c r="BT146" i="13"/>
  <c r="W181" i="13"/>
  <c r="W182" i="13" s="1"/>
  <c r="Y180" i="13"/>
  <c r="AF180" i="13"/>
  <c r="AL180" i="13"/>
  <c r="AQ180" i="13"/>
  <c r="AV180" i="13"/>
  <c r="BA180" i="13"/>
  <c r="BA182" i="13" s="1"/>
  <c r="BE180" i="13"/>
  <c r="BK181" i="13"/>
  <c r="CS106" i="13"/>
  <c r="CF109" i="13"/>
  <c r="CS142" i="13"/>
  <c r="BT154" i="13"/>
  <c r="DH155" i="13"/>
  <c r="DZ182" i="13"/>
  <c r="BP180" i="13"/>
  <c r="BX180" i="13"/>
  <c r="AC181" i="13"/>
  <c r="AC182" i="13" s="1"/>
  <c r="AD180" i="13"/>
  <c r="AJ180" i="13"/>
  <c r="AU181" i="13"/>
  <c r="AU182" i="13" s="1"/>
  <c r="AS180" i="13"/>
  <c r="AX180" i="13"/>
  <c r="BC180" i="13"/>
  <c r="BG180" i="13"/>
  <c r="BQ180" i="13"/>
  <c r="CF74" i="13"/>
  <c r="BW180" i="13"/>
  <c r="DH62" i="13"/>
  <c r="CW180" i="13"/>
  <c r="DK181" i="13"/>
  <c r="CO180" i="13"/>
  <c r="CS74" i="13"/>
  <c r="BT87" i="13"/>
  <c r="CF92" i="13"/>
  <c r="BT103" i="13"/>
  <c r="CF108" i="13"/>
  <c r="CF134" i="13"/>
  <c r="BT137" i="13"/>
  <c r="BT145" i="13"/>
  <c r="BT153" i="13"/>
  <c r="DH67" i="13"/>
  <c r="DH75" i="13"/>
  <c r="DH91" i="13"/>
  <c r="DH103" i="13"/>
  <c r="DH111" i="13"/>
  <c r="DH123" i="13"/>
  <c r="DH131" i="13"/>
  <c r="DH143" i="13"/>
  <c r="DH151" i="13"/>
  <c r="DH68" i="13"/>
  <c r="DH76" i="13"/>
  <c r="DH88" i="13"/>
  <c r="DH100" i="13"/>
  <c r="DH108" i="13"/>
  <c r="DH120" i="13"/>
  <c r="DH132" i="13"/>
  <c r="DH140" i="13"/>
  <c r="DH152" i="13"/>
  <c r="BK180" i="13"/>
  <c r="BK182" i="13" s="1"/>
  <c r="CC180" i="13"/>
  <c r="BT72" i="13"/>
  <c r="CF76" i="13"/>
  <c r="CF77" i="13"/>
  <c r="BT88" i="13"/>
  <c r="BT119" i="13"/>
  <c r="CF124" i="13"/>
  <c r="DH63" i="13"/>
  <c r="CV180" i="13"/>
  <c r="CV182" i="13" s="1"/>
  <c r="DH71" i="13"/>
  <c r="DH79" i="13"/>
  <c r="DH83" i="13"/>
  <c r="DH87" i="13"/>
  <c r="DH95" i="13"/>
  <c r="DH99" i="13"/>
  <c r="DH107" i="13"/>
  <c r="DH115" i="13"/>
  <c r="DH119" i="13"/>
  <c r="DH127" i="13"/>
  <c r="DH135" i="13"/>
  <c r="DH139" i="13"/>
  <c r="DH147" i="13"/>
  <c r="DH64" i="13"/>
  <c r="DH72" i="13"/>
  <c r="DH80" i="13"/>
  <c r="DH84" i="13"/>
  <c r="DH92" i="13"/>
  <c r="DH96" i="13"/>
  <c r="DH104" i="13"/>
  <c r="DH112" i="13"/>
  <c r="DH116" i="13"/>
  <c r="DH124" i="13"/>
  <c r="DH128" i="13"/>
  <c r="DH136" i="13"/>
  <c r="DH144" i="13"/>
  <c r="DH148" i="13"/>
  <c r="AO181" i="13"/>
  <c r="AO182" i="13" s="1"/>
  <c r="BO180" i="13"/>
  <c r="CS64" i="13"/>
  <c r="BT66" i="13"/>
  <c r="BT68" i="13"/>
  <c r="CS69" i="13"/>
  <c r="CS70" i="13"/>
  <c r="CF72" i="13"/>
  <c r="CS81" i="13"/>
  <c r="BT83" i="13"/>
  <c r="CF88" i="13"/>
  <c r="CS97" i="13"/>
  <c r="BT99" i="13"/>
  <c r="CF104" i="13"/>
  <c r="CS113" i="13"/>
  <c r="BT115" i="13"/>
  <c r="CF120" i="13"/>
  <c r="CS129" i="13"/>
  <c r="BT131" i="13"/>
  <c r="CF133" i="13"/>
  <c r="BT136" i="13"/>
  <c r="BT139" i="13"/>
  <c r="BT147" i="13"/>
  <c r="BT62" i="13"/>
  <c r="Q181" i="13"/>
  <c r="Q182" i="13" s="1"/>
  <c r="BY180" i="13"/>
  <c r="CH181" i="13"/>
  <c r="CH182" i="13" s="1"/>
  <c r="CK180" i="13"/>
  <c r="CF63" i="13"/>
  <c r="BV180" i="13"/>
  <c r="BV182" i="13" s="1"/>
  <c r="BL180" i="13"/>
  <c r="CS73" i="13"/>
  <c r="CS89" i="13"/>
  <c r="CS105" i="13"/>
  <c r="CS121" i="13"/>
  <c r="BT151" i="13"/>
  <c r="DK180" i="13"/>
  <c r="DL180" i="13"/>
  <c r="DN180" i="13"/>
  <c r="DP180" i="13"/>
  <c r="DR180" i="13"/>
  <c r="V29" i="11"/>
  <c r="CS51" i="17"/>
  <c r="DK44" i="17"/>
  <c r="Q45" i="17"/>
  <c r="BI8" i="17"/>
  <c r="Q49" i="17"/>
  <c r="BI44" i="17"/>
  <c r="BR31" i="17"/>
  <c r="Z10" i="11"/>
  <c r="CS10" i="17"/>
  <c r="Q39" i="17"/>
  <c r="CA17" i="17"/>
  <c r="BR22" i="17"/>
  <c r="CS44" i="17"/>
  <c r="DB19" i="17"/>
  <c r="AH51" i="17"/>
  <c r="Q11" i="17"/>
  <c r="CA14" i="17"/>
  <c r="AH19" i="17"/>
  <c r="Q31" i="17"/>
  <c r="BI32" i="17"/>
  <c r="AH39" i="17"/>
  <c r="CA44" i="17"/>
  <c r="CS52" i="17"/>
  <c r="DB21" i="17"/>
  <c r="Q47" i="17"/>
  <c r="DB37" i="17"/>
  <c r="BI26" i="17"/>
  <c r="CS42" i="17"/>
  <c r="CA12" i="17"/>
  <c r="BR17" i="17"/>
  <c r="Y18" i="17"/>
  <c r="DB25" i="17"/>
  <c r="DB41" i="17"/>
  <c r="DK4" i="17"/>
  <c r="AQ13" i="17"/>
  <c r="DB10" i="17"/>
  <c r="Y11" i="17"/>
  <c r="CA16" i="17"/>
  <c r="DB24" i="17"/>
  <c r="CS30" i="17"/>
  <c r="CA40" i="17"/>
  <c r="DK19" i="17"/>
  <c r="Q7" i="17"/>
  <c r="AH13" i="17"/>
  <c r="Q15" i="17"/>
  <c r="AH21" i="17"/>
  <c r="BI22" i="17"/>
  <c r="Q23" i="17"/>
  <c r="BR29" i="17"/>
  <c r="CA43" i="17"/>
  <c r="BR44" i="17"/>
  <c r="BR49" i="17"/>
  <c r="BR53" i="17"/>
  <c r="DK20" i="17"/>
  <c r="BR12" i="17"/>
  <c r="BI27" i="17"/>
  <c r="BI31" i="17"/>
  <c r="BI41" i="17"/>
  <c r="Q58" i="17"/>
  <c r="CA35" i="17"/>
  <c r="DK47" i="17"/>
  <c r="BR4" i="17"/>
  <c r="BI5" i="17"/>
  <c r="Y6" i="17"/>
  <c r="CA7" i="17"/>
  <c r="BR8" i="17"/>
  <c r="AH9" i="17"/>
  <c r="BR13" i="17"/>
  <c r="CA15" i="17"/>
  <c r="DB17" i="17"/>
  <c r="BI18" i="17"/>
  <c r="AH20" i="17"/>
  <c r="BI21" i="17"/>
  <c r="BR28" i="17"/>
  <c r="CS29" i="17"/>
  <c r="AH33" i="17"/>
  <c r="BI34" i="17"/>
  <c r="AH37" i="17"/>
  <c r="CS46" i="17"/>
  <c r="CA47" i="17"/>
  <c r="Y54" i="17"/>
  <c r="BI61" i="17"/>
  <c r="DK8" i="17"/>
  <c r="DK24" i="17"/>
  <c r="DK52" i="17"/>
  <c r="AH32" i="17"/>
  <c r="DB40" i="17"/>
  <c r="Q54" i="17"/>
  <c r="CA4" i="17"/>
  <c r="BR5" i="17"/>
  <c r="CA8" i="17"/>
  <c r="BI9" i="17"/>
  <c r="BI10" i="17"/>
  <c r="BR21" i="17"/>
  <c r="AH24" i="17"/>
  <c r="AH25" i="17"/>
  <c r="CA32" i="17"/>
  <c r="CS33" i="17"/>
  <c r="BI37" i="17"/>
  <c r="CA39" i="17"/>
  <c r="AQ40" i="17"/>
  <c r="Q43" i="17"/>
  <c r="DB44" i="17"/>
  <c r="DB45" i="17"/>
  <c r="DB61" i="17"/>
  <c r="DK12" i="17"/>
  <c r="DK36" i="17"/>
  <c r="DK55" i="17"/>
  <c r="X176" i="11"/>
  <c r="DB46" i="17"/>
  <c r="X100" i="11"/>
  <c r="DB50" i="17"/>
  <c r="X63" i="11"/>
  <c r="DB62" i="17"/>
  <c r="DB83" i="17"/>
  <c r="X71" i="11"/>
  <c r="W10" i="11"/>
  <c r="CS11" i="17"/>
  <c r="W46" i="11"/>
  <c r="CS19" i="17"/>
  <c r="W167" i="11"/>
  <c r="CS27" i="17"/>
  <c r="W254" i="11"/>
  <c r="CS63" i="17"/>
  <c r="U134" i="11"/>
  <c r="CA5" i="17"/>
  <c r="U90" i="11"/>
  <c r="CA33" i="17"/>
  <c r="U283" i="11"/>
  <c r="CA37" i="17"/>
  <c r="U362" i="11"/>
  <c r="CA45" i="17"/>
  <c r="T196" i="11"/>
  <c r="BR10" i="17"/>
  <c r="T190" i="11"/>
  <c r="BR26" i="17"/>
  <c r="T277" i="11"/>
  <c r="BR42" i="17"/>
  <c r="T18" i="11"/>
  <c r="BR46" i="17"/>
  <c r="S196" i="11"/>
  <c r="H196" i="11" s="1"/>
  <c r="BI11" i="17"/>
  <c r="S85" i="11"/>
  <c r="BI19" i="17"/>
  <c r="S309" i="11"/>
  <c r="BI35" i="17"/>
  <c r="S262" i="11"/>
  <c r="BI43" i="17"/>
  <c r="S434" i="11"/>
  <c r="BI51" i="17"/>
  <c r="S275" i="11"/>
  <c r="S483" i="11"/>
  <c r="H483" i="11" s="1"/>
  <c r="BI63" i="17"/>
  <c r="R49" i="11"/>
  <c r="H49" i="11" s="1"/>
  <c r="AZ20" i="17"/>
  <c r="R90" i="11"/>
  <c r="AZ32" i="17"/>
  <c r="R437" i="11"/>
  <c r="H437" i="11" s="1"/>
  <c r="Q25" i="11"/>
  <c r="AQ9" i="17"/>
  <c r="Q116" i="11"/>
  <c r="AQ17" i="17"/>
  <c r="Q91" i="11"/>
  <c r="AQ29" i="17"/>
  <c r="Q109" i="11"/>
  <c r="H109" i="11" s="1"/>
  <c r="AQ37" i="17"/>
  <c r="Q18" i="11"/>
  <c r="AQ53" i="17"/>
  <c r="P471" i="11"/>
  <c r="H471" i="11" s="1"/>
  <c r="AH22" i="17"/>
  <c r="P90" i="11"/>
  <c r="AH34" i="17"/>
  <c r="P284" i="11"/>
  <c r="H284" i="11" s="1"/>
  <c r="AH42" i="17"/>
  <c r="P20" i="11"/>
  <c r="AH46" i="17"/>
  <c r="P480" i="11"/>
  <c r="AH62" i="17"/>
  <c r="O190" i="11"/>
  <c r="Y31" i="17"/>
  <c r="O121" i="11"/>
  <c r="H121" i="11" s="1"/>
  <c r="Y55" i="17"/>
  <c r="Q8" i="17"/>
  <c r="N15" i="11"/>
  <c r="N92" i="11"/>
  <c r="Q12" i="17"/>
  <c r="N70" i="11"/>
  <c r="Q20" i="17"/>
  <c r="N499" i="11"/>
  <c r="H499" i="11" s="1"/>
  <c r="Q24" i="17"/>
  <c r="N73" i="11"/>
  <c r="Q32" i="17"/>
  <c r="N522" i="11"/>
  <c r="Q40" i="17"/>
  <c r="N226" i="11"/>
  <c r="Q48" i="17"/>
  <c r="N20" i="11"/>
  <c r="Q52" i="17"/>
  <c r="N468" i="11"/>
  <c r="AH10" i="17"/>
  <c r="BR14" i="17"/>
  <c r="DB26" i="17"/>
  <c r="Y35" i="17"/>
  <c r="BR58" i="17"/>
  <c r="DT47" i="17"/>
  <c r="X25" i="11"/>
  <c r="S42" i="11"/>
  <c r="O42" i="11"/>
  <c r="H42" i="11" s="1"/>
  <c r="Z128" i="11"/>
  <c r="DT27" i="17"/>
  <c r="Z394" i="11"/>
  <c r="Y196" i="11"/>
  <c r="DK9" i="17"/>
  <c r="Y8" i="11"/>
  <c r="DK17" i="17"/>
  <c r="Y20" i="11"/>
  <c r="DK25" i="17"/>
  <c r="Y87" i="11"/>
  <c r="DK41" i="17"/>
  <c r="Y130" i="11"/>
  <c r="DK45" i="17"/>
  <c r="Y29" i="11"/>
  <c r="DK49" i="17"/>
  <c r="Y63" i="11"/>
  <c r="DK57" i="17"/>
  <c r="Y26" i="11"/>
  <c r="H26" i="11" s="1"/>
  <c r="DK61" i="17"/>
  <c r="X308" i="11"/>
  <c r="DB14" i="17"/>
  <c r="X78" i="11"/>
  <c r="DB22" i="17"/>
  <c r="X199" i="11"/>
  <c r="DB30" i="17"/>
  <c r="X18" i="11"/>
  <c r="DB34" i="17"/>
  <c r="X28" i="11"/>
  <c r="DB38" i="17"/>
  <c r="W19" i="11"/>
  <c r="CS7" i="17"/>
  <c r="W78" i="11"/>
  <c r="CS23" i="17"/>
  <c r="W215" i="11"/>
  <c r="CS31" i="17"/>
  <c r="W18" i="11"/>
  <c r="CS35" i="17"/>
  <c r="W12" i="11"/>
  <c r="CS43" i="17"/>
  <c r="W66" i="11"/>
  <c r="CS47" i="17"/>
  <c r="CS80" i="17"/>
  <c r="W34" i="11"/>
  <c r="H34" i="11" s="1"/>
  <c r="V57" i="11"/>
  <c r="CJ40" i="17"/>
  <c r="V114" i="11"/>
  <c r="CJ44" i="17"/>
  <c r="U19" i="11"/>
  <c r="CA9" i="17"/>
  <c r="U418" i="11"/>
  <c r="H418" i="11" s="1"/>
  <c r="CA13" i="17"/>
  <c r="U374" i="11"/>
  <c r="CA29" i="17"/>
  <c r="U33" i="11"/>
  <c r="CA41" i="17"/>
  <c r="U129" i="11"/>
  <c r="CA57" i="17"/>
  <c r="T15" i="11"/>
  <c r="BR6" i="17"/>
  <c r="T430" i="11"/>
  <c r="H430" i="11" s="1"/>
  <c r="BR38" i="17"/>
  <c r="BR54" i="17"/>
  <c r="T69" i="11"/>
  <c r="T386" i="11"/>
  <c r="H386" i="11" s="1"/>
  <c r="BR62" i="17"/>
  <c r="S454" i="11"/>
  <c r="BI15" i="17"/>
  <c r="S346" i="11"/>
  <c r="BI23" i="17"/>
  <c r="S256" i="11"/>
  <c r="BI39" i="17"/>
  <c r="S20" i="11"/>
  <c r="BI47" i="17"/>
  <c r="S334" i="11"/>
  <c r="BI55" i="17"/>
  <c r="R223" i="11"/>
  <c r="H223" i="11" s="1"/>
  <c r="AZ8" i="17"/>
  <c r="R59" i="11"/>
  <c r="AZ24" i="17"/>
  <c r="R190" i="11"/>
  <c r="AZ28" i="17"/>
  <c r="R104" i="11"/>
  <c r="AZ36" i="17"/>
  <c r="R217" i="11"/>
  <c r="AZ44" i="17"/>
  <c r="R397" i="11"/>
  <c r="AZ52" i="17"/>
  <c r="Q257" i="11"/>
  <c r="H257" i="11" s="1"/>
  <c r="AQ21" i="17"/>
  <c r="Q246" i="11"/>
  <c r="AQ25" i="17"/>
  <c r="Q424" i="11"/>
  <c r="H424" i="11" s="1"/>
  <c r="AQ41" i="17"/>
  <c r="Q406" i="11"/>
  <c r="AQ49" i="17"/>
  <c r="P53" i="11"/>
  <c r="AH6" i="17"/>
  <c r="P214" i="11"/>
  <c r="H214" i="11" s="1"/>
  <c r="AH14" i="17"/>
  <c r="P454" i="11"/>
  <c r="H454" i="11" s="1"/>
  <c r="AH18" i="17"/>
  <c r="P8" i="11"/>
  <c r="AH26" i="17"/>
  <c r="P442" i="11"/>
  <c r="AH30" i="17"/>
  <c r="P475" i="11"/>
  <c r="H475" i="11" s="1"/>
  <c r="AH38" i="17"/>
  <c r="P13" i="11"/>
  <c r="AH50" i="17"/>
  <c r="O50" i="11"/>
  <c r="H50" i="11" s="1"/>
  <c r="Y23" i="17"/>
  <c r="O357" i="11"/>
  <c r="H357" i="11" s="1"/>
  <c r="N95" i="11"/>
  <c r="Q36" i="17"/>
  <c r="N90" i="11"/>
  <c r="Q44" i="17"/>
  <c r="N13" i="11"/>
  <c r="Q56" i="17"/>
  <c r="DB6" i="17"/>
  <c r="Y7" i="17"/>
  <c r="Q16" i="17"/>
  <c r="BR18" i="17"/>
  <c r="Y19" i="17"/>
  <c r="CA21" i="17"/>
  <c r="BR34" i="17"/>
  <c r="CS39" i="17"/>
  <c r="Y51" i="17"/>
  <c r="DK13" i="17"/>
  <c r="DK33" i="17"/>
  <c r="Y13" i="11"/>
  <c r="Q4" i="17"/>
  <c r="BI7" i="17"/>
  <c r="CS15" i="17"/>
  <c r="DB18" i="17"/>
  <c r="CA25" i="17"/>
  <c r="Q28" i="17"/>
  <c r="BR30" i="17"/>
  <c r="DB42" i="17"/>
  <c r="BR50" i="17"/>
  <c r="AZ56" i="17"/>
  <c r="Q5" i="17"/>
  <c r="Q17" i="17"/>
  <c r="Q53" i="17"/>
  <c r="DK28" i="17"/>
  <c r="DK40" i="17"/>
  <c r="DK56" i="17"/>
  <c r="AZ9" i="17"/>
  <c r="BR15" i="17"/>
  <c r="CS16" i="17"/>
  <c r="Y24" i="17"/>
  <c r="AH31" i="17"/>
  <c r="AQ50" i="17"/>
  <c r="BR51" i="17"/>
  <c r="BI52" i="17"/>
  <c r="Q27" i="11"/>
  <c r="Z352" i="11"/>
  <c r="Z63" i="11"/>
  <c r="Z71" i="11"/>
  <c r="Z203" i="11"/>
  <c r="Y303" i="11"/>
  <c r="DK11" i="17"/>
  <c r="DK72" i="17"/>
  <c r="Y34" i="11"/>
  <c r="DK80" i="17"/>
  <c r="Y368" i="11"/>
  <c r="DK84" i="17"/>
  <c r="Y165" i="11"/>
  <c r="DB36" i="17"/>
  <c r="X299" i="11"/>
  <c r="DB65" i="17"/>
  <c r="X41" i="11"/>
  <c r="CA96" i="17"/>
  <c r="U72" i="11"/>
  <c r="H72" i="11" s="1"/>
  <c r="AZ38" i="17"/>
  <c r="R33" i="11"/>
  <c r="Y66" i="17"/>
  <c r="O445" i="11"/>
  <c r="H445" i="11" s="1"/>
  <c r="Q75" i="17"/>
  <c r="N398" i="11"/>
  <c r="H398" i="11" s="1"/>
  <c r="Q79" i="17"/>
  <c r="N12" i="11"/>
  <c r="AH8" i="17"/>
  <c r="CA11" i="17"/>
  <c r="Q14" i="17"/>
  <c r="AH16" i="17"/>
  <c r="CA19" i="17"/>
  <c r="BI25" i="17"/>
  <c r="CA27" i="17"/>
  <c r="DB28" i="17"/>
  <c r="BI29" i="17"/>
  <c r="DB32" i="17"/>
  <c r="AH36" i="17"/>
  <c r="BR40" i="17"/>
  <c r="AH44" i="17"/>
  <c r="BI45" i="17"/>
  <c r="AH48" i="17"/>
  <c r="CS49" i="17"/>
  <c r="BI53" i="17"/>
  <c r="AH56" i="17"/>
  <c r="BI57" i="17"/>
  <c r="AZ58" i="17"/>
  <c r="CS61" i="17"/>
  <c r="AZ62" i="17"/>
  <c r="DK7" i="17"/>
  <c r="DK35" i="17"/>
  <c r="DK63" i="17"/>
  <c r="DT11" i="17"/>
  <c r="Y46" i="11"/>
  <c r="DK16" i="17"/>
  <c r="Y275" i="11"/>
  <c r="DK32" i="17"/>
  <c r="Y39" i="11"/>
  <c r="DK48" i="17"/>
  <c r="CS26" i="17"/>
  <c r="W33" i="11"/>
  <c r="W130" i="11"/>
  <c r="CS50" i="17"/>
  <c r="V47" i="11"/>
  <c r="V257" i="11"/>
  <c r="V69" i="11"/>
  <c r="V157" i="11"/>
  <c r="V186" i="11"/>
  <c r="U28" i="11"/>
  <c r="CA52" i="17"/>
  <c r="CA56" i="17"/>
  <c r="U121" i="11"/>
  <c r="CA77" i="17"/>
  <c r="U183" i="11"/>
  <c r="CA93" i="17"/>
  <c r="U392" i="11"/>
  <c r="BR37" i="17"/>
  <c r="T33" i="11"/>
  <c r="T399" i="11"/>
  <c r="H399" i="11" s="1"/>
  <c r="BR57" i="17"/>
  <c r="BR94" i="17"/>
  <c r="T237" i="11"/>
  <c r="H237" i="11" s="1"/>
  <c r="BI30" i="17"/>
  <c r="S472" i="11"/>
  <c r="H472" i="11" s="1"/>
  <c r="BI58" i="17"/>
  <c r="S245" i="11"/>
  <c r="BI83" i="17"/>
  <c r="S405" i="11"/>
  <c r="H405" i="11" s="1"/>
  <c r="AH49" i="17"/>
  <c r="P277" i="11"/>
  <c r="H277" i="11" s="1"/>
  <c r="N167" i="11"/>
  <c r="Q51" i="17"/>
  <c r="Q72" i="17"/>
  <c r="N484" i="11"/>
  <c r="H484" i="11" s="1"/>
  <c r="W11" i="11"/>
  <c r="Y14" i="11"/>
  <c r="W87" i="11"/>
  <c r="U256" i="11"/>
  <c r="T321" i="11"/>
  <c r="H321" i="11" s="1"/>
  <c r="W341" i="11"/>
  <c r="H341" i="11" s="1"/>
  <c r="U487" i="11"/>
  <c r="H487" i="11" s="1"/>
  <c r="Y244" i="11"/>
  <c r="DK27" i="17"/>
  <c r="DB73" i="17"/>
  <c r="X222" i="11"/>
  <c r="CS90" i="17"/>
  <c r="W369" i="11"/>
  <c r="V283" i="11"/>
  <c r="CJ62" i="17"/>
  <c r="T166" i="11"/>
  <c r="BI98" i="17"/>
  <c r="S169" i="11"/>
  <c r="P215" i="11"/>
  <c r="H215" i="11" s="1"/>
  <c r="AH52" i="17"/>
  <c r="R3" i="17"/>
  <c r="AH4" i="17"/>
  <c r="DB4" i="17"/>
  <c r="Q6" i="17"/>
  <c r="DB8" i="17"/>
  <c r="Q10" i="17"/>
  <c r="AH12" i="17"/>
  <c r="DB12" i="17"/>
  <c r="CS13" i="17"/>
  <c r="DB16" i="17"/>
  <c r="CS17" i="17"/>
  <c r="Q18" i="17"/>
  <c r="CA23" i="17"/>
  <c r="BR24" i="17"/>
  <c r="AH28" i="17"/>
  <c r="BI33" i="17"/>
  <c r="CS37" i="17"/>
  <c r="Q38" i="17"/>
  <c r="AH40" i="17"/>
  <c r="CS41" i="17"/>
  <c r="Q42" i="17"/>
  <c r="DB48" i="17"/>
  <c r="CA51" i="17"/>
  <c r="DB52" i="17"/>
  <c r="AZ54" i="17"/>
  <c r="DK15" i="17"/>
  <c r="DK23" i="17"/>
  <c r="DK51" i="17"/>
  <c r="DT53" i="17"/>
  <c r="Z91" i="11"/>
  <c r="DT19" i="17"/>
  <c r="Z314" i="11"/>
  <c r="DT43" i="17"/>
  <c r="Z409" i="11"/>
  <c r="DT63" i="17"/>
  <c r="Y27" i="11"/>
  <c r="DK5" i="17"/>
  <c r="Y226" i="11"/>
  <c r="DK21" i="17"/>
  <c r="Y239" i="11"/>
  <c r="DK37" i="17"/>
  <c r="X316" i="11"/>
  <c r="H316" i="11" s="1"/>
  <c r="DB54" i="17"/>
  <c r="X35" i="11"/>
  <c r="DB58" i="17"/>
  <c r="DB75" i="17"/>
  <c r="X286" i="11"/>
  <c r="H286" i="11" s="1"/>
  <c r="DB87" i="17"/>
  <c r="X175" i="11"/>
  <c r="W394" i="11"/>
  <c r="H394" i="11" s="1"/>
  <c r="CS55" i="17"/>
  <c r="CS76" i="17"/>
  <c r="W326" i="11"/>
  <c r="H326" i="11" s="1"/>
  <c r="CS88" i="17"/>
  <c r="W312" i="11"/>
  <c r="CS92" i="17"/>
  <c r="W306" i="11"/>
  <c r="H306" i="11" s="1"/>
  <c r="V280" i="11"/>
  <c r="U317" i="11"/>
  <c r="H317" i="11" s="1"/>
  <c r="CA49" i="17"/>
  <c r="U97" i="11"/>
  <c r="CA53" i="17"/>
  <c r="CA66" i="17"/>
  <c r="U107" i="11"/>
  <c r="BR75" i="17"/>
  <c r="T435" i="11"/>
  <c r="H435" i="11" s="1"/>
  <c r="BR99" i="17"/>
  <c r="T422" i="11"/>
  <c r="H422" i="11" s="1"/>
  <c r="BI80" i="17"/>
  <c r="S7" i="11"/>
  <c r="BI84" i="17"/>
  <c r="S457" i="11"/>
  <c r="H457" i="11" s="1"/>
  <c r="R367" i="11"/>
  <c r="AZ48" i="17"/>
  <c r="P357" i="11"/>
  <c r="AH54" i="17"/>
  <c r="P492" i="11"/>
  <c r="AH58" i="17"/>
  <c r="AH95" i="17"/>
  <c r="P126" i="11"/>
  <c r="H126" i="11" s="1"/>
  <c r="O79" i="11"/>
  <c r="H79" i="11" s="1"/>
  <c r="Y47" i="17"/>
  <c r="Y68" i="17"/>
  <c r="O480" i="11"/>
  <c r="H480" i="11" s="1"/>
  <c r="Y96" i="17"/>
  <c r="O115" i="11"/>
  <c r="H115" i="11" s="1"/>
  <c r="T9" i="11"/>
  <c r="N8" i="11"/>
  <c r="S13" i="11"/>
  <c r="R19" i="11"/>
  <c r="U11" i="11"/>
  <c r="T14" i="11"/>
  <c r="H14" i="11" s="1"/>
  <c r="U36" i="11"/>
  <c r="H36" i="11" s="1"/>
  <c r="Y35" i="11"/>
  <c r="N33" i="11"/>
  <c r="T168" i="11"/>
  <c r="H168" i="11" s="1"/>
  <c r="Y120" i="11"/>
  <c r="N114" i="11"/>
  <c r="P275" i="11"/>
  <c r="H275" i="11" s="1"/>
  <c r="X338" i="11"/>
  <c r="I3" i="17"/>
  <c r="Y108" i="11"/>
  <c r="DB85" i="17"/>
  <c r="X81" i="11"/>
  <c r="CS98" i="17"/>
  <c r="W359" i="11"/>
  <c r="U125" i="11"/>
  <c r="H125" i="11" s="1"/>
  <c r="CA63" i="17"/>
  <c r="T119" i="11"/>
  <c r="BR56" i="17"/>
  <c r="BI82" i="17"/>
  <c r="S473" i="11"/>
  <c r="H473" i="11" s="1"/>
  <c r="BI94" i="17"/>
  <c r="S464" i="11"/>
  <c r="Q83" i="17"/>
  <c r="N444" i="11"/>
  <c r="Y16" i="11"/>
  <c r="T30" i="11"/>
  <c r="U108" i="11"/>
  <c r="W47" i="11"/>
  <c r="CS5" i="17"/>
  <c r="A3" i="17"/>
  <c r="CS9" i="17"/>
  <c r="BI13" i="17"/>
  <c r="BR16" i="17"/>
  <c r="BI17" i="17"/>
  <c r="DB20" i="17"/>
  <c r="Q22" i="17"/>
  <c r="CS25" i="17"/>
  <c r="Q26" i="17"/>
  <c r="BR32" i="17"/>
  <c r="Q34" i="17"/>
  <c r="Q46" i="17"/>
  <c r="BI49" i="17"/>
  <c r="BR52" i="17"/>
  <c r="CS53" i="17"/>
  <c r="CA55" i="17"/>
  <c r="DB56" i="17"/>
  <c r="CS57" i="17"/>
  <c r="CJ58" i="17"/>
  <c r="Q62" i="17"/>
  <c r="DK31" i="17"/>
  <c r="DK39" i="17"/>
  <c r="Y66" i="11"/>
  <c r="W232" i="11"/>
  <c r="W225" i="11"/>
  <c r="Z100" i="11"/>
  <c r="Z38" i="11"/>
  <c r="R13" i="11"/>
  <c r="R27" i="11"/>
  <c r="Q15" i="11"/>
  <c r="Q39" i="11"/>
  <c r="H39" i="11" s="1"/>
  <c r="Q70" i="11"/>
  <c r="O27" i="11"/>
  <c r="H27" i="11" s="1"/>
  <c r="Z281" i="11"/>
  <c r="DT40" i="17"/>
  <c r="Y69" i="11"/>
  <c r="DK38" i="17"/>
  <c r="Y42" i="11"/>
  <c r="DK42" i="17"/>
  <c r="Y176" i="11"/>
  <c r="DK46" i="17"/>
  <c r="Y9" i="11"/>
  <c r="DK50" i="17"/>
  <c r="Y82" i="11"/>
  <c r="DK54" i="17"/>
  <c r="Y335" i="11"/>
  <c r="H335" i="11" s="1"/>
  <c r="DK58" i="17"/>
  <c r="Y98" i="11"/>
  <c r="DK62" i="17"/>
  <c r="DK67" i="17"/>
  <c r="Y222" i="11"/>
  <c r="DK75" i="17"/>
  <c r="Y68" i="11"/>
  <c r="DK83" i="17"/>
  <c r="Y174" i="11"/>
  <c r="H174" i="11" s="1"/>
  <c r="DK91" i="17"/>
  <c r="Y294" i="11"/>
  <c r="H294" i="11" s="1"/>
  <c r="DK95" i="17"/>
  <c r="Y247" i="11"/>
  <c r="DK99" i="17"/>
  <c r="Y117" i="11"/>
  <c r="X13" i="11"/>
  <c r="DB31" i="17"/>
  <c r="DB47" i="17"/>
  <c r="X125" i="11"/>
  <c r="X151" i="11"/>
  <c r="DB51" i="17"/>
  <c r="X65" i="11"/>
  <c r="H65" i="11" s="1"/>
  <c r="DB68" i="17"/>
  <c r="X6" i="11"/>
  <c r="DB76" i="17"/>
  <c r="X38" i="11"/>
  <c r="DB80" i="17"/>
  <c r="X96" i="11"/>
  <c r="DB84" i="17"/>
  <c r="X47" i="11"/>
  <c r="DB88" i="17"/>
  <c r="X120" i="11"/>
  <c r="H120" i="11" s="1"/>
  <c r="DB92" i="17"/>
  <c r="X16" i="11"/>
  <c r="H16" i="11" s="1"/>
  <c r="DB96" i="17"/>
  <c r="X339" i="11"/>
  <c r="W27" i="11"/>
  <c r="CT3" i="17"/>
  <c r="W84" i="11"/>
  <c r="CS12" i="17"/>
  <c r="W79" i="11"/>
  <c r="CS24" i="17"/>
  <c r="W357" i="11"/>
  <c r="CS32" i="17"/>
  <c r="W114" i="11"/>
  <c r="CS40" i="17"/>
  <c r="CS65" i="17"/>
  <c r="W54" i="11"/>
  <c r="CS69" i="17"/>
  <c r="W98" i="11"/>
  <c r="CS73" i="17"/>
  <c r="W55" i="11"/>
  <c r="H55" i="11" s="1"/>
  <c r="CS77" i="17"/>
  <c r="W280" i="11"/>
  <c r="CS85" i="17"/>
  <c r="W375" i="11"/>
  <c r="H375" i="11" s="1"/>
  <c r="CS89" i="17"/>
  <c r="W302" i="11"/>
  <c r="CS93" i="17"/>
  <c r="W297" i="11"/>
  <c r="H297" i="11" s="1"/>
  <c r="CS97" i="17"/>
  <c r="W349" i="11"/>
  <c r="V74" i="11"/>
  <c r="V95" i="11"/>
  <c r="V108" i="11"/>
  <c r="CJ33" i="17"/>
  <c r="V238" i="11"/>
  <c r="H238" i="11" s="1"/>
  <c r="V325" i="11"/>
  <c r="U243" i="11"/>
  <c r="H243" i="11" s="1"/>
  <c r="CA30" i="17"/>
  <c r="CA38" i="17"/>
  <c r="U30" i="11"/>
  <c r="U204" i="11"/>
  <c r="CA42" i="17"/>
  <c r="CA46" i="17"/>
  <c r="U402" i="11"/>
  <c r="H402" i="11" s="1"/>
  <c r="U21" i="11"/>
  <c r="CA50" i="17"/>
  <c r="CA54" i="17"/>
  <c r="U340" i="11"/>
  <c r="U419" i="11"/>
  <c r="H419" i="11" s="1"/>
  <c r="CA58" i="17"/>
  <c r="U318" i="11"/>
  <c r="CA62" i="17"/>
  <c r="CA67" i="17"/>
  <c r="U391" i="11"/>
  <c r="CA71" i="17"/>
  <c r="U232" i="11"/>
  <c r="CA75" i="17"/>
  <c r="U379" i="11"/>
  <c r="CA79" i="17"/>
  <c r="U330" i="11"/>
  <c r="CA87" i="17"/>
  <c r="U103" i="11"/>
  <c r="H103" i="11" s="1"/>
  <c r="CA91" i="17"/>
  <c r="U14" i="11"/>
  <c r="CA99" i="17"/>
  <c r="U427" i="11"/>
  <c r="H427" i="11" s="1"/>
  <c r="T345" i="11"/>
  <c r="H345" i="11" s="1"/>
  <c r="BR7" i="17"/>
  <c r="T324" i="11"/>
  <c r="BR19" i="17"/>
  <c r="T389" i="11"/>
  <c r="H389" i="11" s="1"/>
  <c r="BR23" i="17"/>
  <c r="T11" i="11"/>
  <c r="BR27" i="17"/>
  <c r="BR35" i="17"/>
  <c r="T283" i="11"/>
  <c r="T263" i="11"/>
  <c r="BR39" i="17"/>
  <c r="T13" i="11"/>
  <c r="BR43" i="17"/>
  <c r="T57" i="11"/>
  <c r="BR47" i="17"/>
  <c r="BR55" i="17"/>
  <c r="T385" i="11"/>
  <c r="T417" i="11"/>
  <c r="T344" i="11"/>
  <c r="BR63" i="17"/>
  <c r="BR72" i="17"/>
  <c r="T295" i="11"/>
  <c r="BR76" i="17"/>
  <c r="T187" i="11"/>
  <c r="H187" i="11" s="1"/>
  <c r="BR84" i="17"/>
  <c r="T108" i="11"/>
  <c r="BR88" i="17"/>
  <c r="T222" i="11"/>
  <c r="H222" i="11" s="1"/>
  <c r="BR92" i="17"/>
  <c r="T68" i="11"/>
  <c r="H68" i="11" s="1"/>
  <c r="BR96" i="17"/>
  <c r="T449" i="11"/>
  <c r="H449" i="11" s="1"/>
  <c r="BI16" i="17"/>
  <c r="S84" i="11"/>
  <c r="BI24" i="17"/>
  <c r="S46" i="11"/>
  <c r="S374" i="11"/>
  <c r="H374" i="11" s="1"/>
  <c r="BI28" i="17"/>
  <c r="S90" i="11"/>
  <c r="BI36" i="17"/>
  <c r="S94" i="11"/>
  <c r="BI40" i="17"/>
  <c r="S62" i="11"/>
  <c r="BI48" i="17"/>
  <c r="S380" i="11"/>
  <c r="BI56" i="17"/>
  <c r="S114" i="11"/>
  <c r="BI65" i="17"/>
  <c r="S371" i="11"/>
  <c r="H371" i="11" s="1"/>
  <c r="BI69" i="17"/>
  <c r="S351" i="11"/>
  <c r="BI73" i="17"/>
  <c r="S456" i="11"/>
  <c r="H456" i="11" s="1"/>
  <c r="BI81" i="17"/>
  <c r="S293" i="11"/>
  <c r="BI89" i="17"/>
  <c r="S254" i="11"/>
  <c r="H254" i="11" s="1"/>
  <c r="BI93" i="17"/>
  <c r="S41" i="11"/>
  <c r="H41" i="11" s="1"/>
  <c r="BI97" i="17"/>
  <c r="S32" i="11"/>
  <c r="H32" i="11" s="1"/>
  <c r="R117" i="11"/>
  <c r="H117" i="11" s="1"/>
  <c r="AZ41" i="17"/>
  <c r="R124" i="11"/>
  <c r="H124" i="11" s="1"/>
  <c r="AZ45" i="17"/>
  <c r="R414" i="11"/>
  <c r="AZ61" i="17"/>
  <c r="Q99" i="11"/>
  <c r="H99" i="11" s="1"/>
  <c r="AQ34" i="17"/>
  <c r="P92" i="11"/>
  <c r="AH15" i="17"/>
  <c r="P198" i="11"/>
  <c r="AH23" i="17"/>
  <c r="AH27" i="17"/>
  <c r="P246" i="11"/>
  <c r="AH35" i="17"/>
  <c r="P94" i="11"/>
  <c r="H94" i="11" s="1"/>
  <c r="P342" i="11"/>
  <c r="AH63" i="17"/>
  <c r="P380" i="11"/>
  <c r="AH72" i="17"/>
  <c r="P431" i="11"/>
  <c r="H431" i="11" s="1"/>
  <c r="AH76" i="17"/>
  <c r="P351" i="11"/>
  <c r="AH80" i="17"/>
  <c r="P407" i="11"/>
  <c r="H407" i="11" s="1"/>
  <c r="AH84" i="17"/>
  <c r="P497" i="11"/>
  <c r="H497" i="11" s="1"/>
  <c r="AH88" i="17"/>
  <c r="P518" i="11"/>
  <c r="H518" i="11" s="1"/>
  <c r="AH92" i="17"/>
  <c r="P467" i="11"/>
  <c r="H467" i="11" s="1"/>
  <c r="AH96" i="17"/>
  <c r="P486" i="11"/>
  <c r="H486" i="11" s="1"/>
  <c r="O6" i="11"/>
  <c r="H6" i="11" s="1"/>
  <c r="O264" i="11"/>
  <c r="H264" i="11" s="1"/>
  <c r="Y4" i="17"/>
  <c r="O30" i="11"/>
  <c r="H30" i="11" s="1"/>
  <c r="O519" i="11"/>
  <c r="Y12" i="17"/>
  <c r="O43" i="11"/>
  <c r="H43" i="11" s="1"/>
  <c r="O143" i="11"/>
  <c r="H143" i="11" s="1"/>
  <c r="O60" i="11"/>
  <c r="H60" i="11" s="1"/>
  <c r="O46" i="11"/>
  <c r="O74" i="11"/>
  <c r="H74" i="11" s="1"/>
  <c r="O95" i="11"/>
  <c r="Y32" i="17"/>
  <c r="O85" i="11"/>
  <c r="O466" i="11"/>
  <c r="H466" i="11" s="1"/>
  <c r="Y40" i="17"/>
  <c r="O92" i="11"/>
  <c r="Y44" i="17"/>
  <c r="O100" i="11"/>
  <c r="H100" i="11" s="1"/>
  <c r="O226" i="11"/>
  <c r="Y48" i="17"/>
  <c r="O113" i="11"/>
  <c r="H113" i="11" s="1"/>
  <c r="Y52" i="17"/>
  <c r="O191" i="11"/>
  <c r="H191" i="11" s="1"/>
  <c r="O127" i="11"/>
  <c r="H127" i="11" s="1"/>
  <c r="O555" i="11"/>
  <c r="H555" i="11" s="1"/>
  <c r="O135" i="11"/>
  <c r="H135" i="11" s="1"/>
  <c r="O367" i="11"/>
  <c r="O148" i="11"/>
  <c r="H148" i="11" s="1"/>
  <c r="Y65" i="17"/>
  <c r="O342" i="11"/>
  <c r="O155" i="11"/>
  <c r="H155" i="11" s="1"/>
  <c r="Y69" i="17"/>
  <c r="O380" i="11"/>
  <c r="H380" i="11" s="1"/>
  <c r="O164" i="11"/>
  <c r="H164" i="11" s="1"/>
  <c r="Y73" i="17"/>
  <c r="O176" i="11"/>
  <c r="H176" i="11" s="1"/>
  <c r="Y77" i="17"/>
  <c r="O193" i="11"/>
  <c r="H193" i="11" s="1"/>
  <c r="Y81" i="17"/>
  <c r="O502" i="11"/>
  <c r="O205" i="11"/>
  <c r="H205" i="11" s="1"/>
  <c r="O556" i="11"/>
  <c r="H556" i="11" s="1"/>
  <c r="Y85" i="17"/>
  <c r="O229" i="11"/>
  <c r="H229" i="11" s="1"/>
  <c r="Y89" i="17"/>
  <c r="O241" i="11"/>
  <c r="H241" i="11" s="1"/>
  <c r="O253" i="11"/>
  <c r="H253" i="11" s="1"/>
  <c r="Y93" i="17"/>
  <c r="O544" i="11"/>
  <c r="H544" i="11" s="1"/>
  <c r="O270" i="11"/>
  <c r="H270" i="11" s="1"/>
  <c r="Y97" i="17"/>
  <c r="O552" i="11"/>
  <c r="N526" i="11"/>
  <c r="H526" i="11" s="1"/>
  <c r="Q9" i="17"/>
  <c r="N503" i="11"/>
  <c r="H503" i="11" s="1"/>
  <c r="Q13" i="17"/>
  <c r="N85" i="11"/>
  <c r="Q25" i="17"/>
  <c r="N190" i="11"/>
  <c r="Q33" i="17"/>
  <c r="N543" i="11"/>
  <c r="H543" i="11" s="1"/>
  <c r="Q37" i="17"/>
  <c r="N11" i="11"/>
  <c r="Q41" i="17"/>
  <c r="N439" i="11"/>
  <c r="Q57" i="17"/>
  <c r="Q61" i="17"/>
  <c r="N362" i="11"/>
  <c r="Q66" i="17"/>
  <c r="N492" i="11"/>
  <c r="Q70" i="17"/>
  <c r="N195" i="11"/>
  <c r="Q74" i="17"/>
  <c r="N428" i="11"/>
  <c r="Q78" i="17"/>
  <c r="N536" i="11"/>
  <c r="O11" i="11"/>
  <c r="P21" i="11"/>
  <c r="H21" i="11" s="1"/>
  <c r="O28" i="11"/>
  <c r="H28" i="11" s="1"/>
  <c r="Y45" i="11"/>
  <c r="X56" i="11"/>
  <c r="Y114" i="11"/>
  <c r="S295" i="11"/>
  <c r="H295" i="11" s="1"/>
  <c r="P362" i="11"/>
  <c r="BS3" i="17"/>
  <c r="AH7" i="17"/>
  <c r="DB7" i="17"/>
  <c r="Y8" i="17"/>
  <c r="CJ17" i="17"/>
  <c r="CS20" i="17"/>
  <c r="Q21" i="17"/>
  <c r="CA22" i="17"/>
  <c r="AH47" i="17"/>
  <c r="Y56" i="17"/>
  <c r="CS56" i="17"/>
  <c r="DB63" i="17"/>
  <c r="DK6" i="17"/>
  <c r="DK10" i="17"/>
  <c r="DK14" i="17"/>
  <c r="DK18" i="17"/>
  <c r="DK22" i="17"/>
  <c r="DK26" i="17"/>
  <c r="DK30" i="17"/>
  <c r="U27" i="11"/>
  <c r="Y216" i="11"/>
  <c r="O319" i="11"/>
  <c r="H319" i="11" s="1"/>
  <c r="Z275" i="11"/>
  <c r="DT32" i="17"/>
  <c r="DB39" i="17"/>
  <c r="X104" i="11"/>
  <c r="CS4" i="17"/>
  <c r="DB23" i="17"/>
  <c r="CS48" i="17"/>
  <c r="X10" i="11"/>
  <c r="W15" i="11"/>
  <c r="W105" i="11"/>
  <c r="O331" i="11"/>
  <c r="H331" i="11" s="1"/>
  <c r="T370" i="11"/>
  <c r="H370" i="11" s="1"/>
  <c r="BI4" i="17"/>
  <c r="BR11" i="17"/>
  <c r="BI12" i="17"/>
  <c r="AZ13" i="17"/>
  <c r="DB15" i="17"/>
  <c r="Y16" i="17"/>
  <c r="CA18" i="17"/>
  <c r="BI20" i="17"/>
  <c r="CJ21" i="17"/>
  <c r="CA26" i="17"/>
  <c r="DB27" i="17"/>
  <c r="Y28" i="17"/>
  <c r="CS28" i="17"/>
  <c r="Q29" i="17"/>
  <c r="CA34" i="17"/>
  <c r="DB35" i="17"/>
  <c r="CS36" i="17"/>
  <c r="AH43" i="17"/>
  <c r="CJ53" i="17"/>
  <c r="U15" i="11"/>
  <c r="X22" i="11"/>
  <c r="S22" i="11"/>
  <c r="H22" i="11" s="1"/>
  <c r="X55" i="11"/>
  <c r="N87" i="11"/>
  <c r="T293" i="11"/>
  <c r="U463" i="11"/>
  <c r="H463" i="11" s="1"/>
  <c r="DT91" i="17"/>
  <c r="Z271" i="11"/>
  <c r="DK65" i="17"/>
  <c r="Y36" i="11"/>
  <c r="DK69" i="17"/>
  <c r="Y162" i="11"/>
  <c r="DK73" i="17"/>
  <c r="Y105" i="11"/>
  <c r="DK77" i="17"/>
  <c r="Y71" i="11"/>
  <c r="DK81" i="17"/>
  <c r="Y72" i="11"/>
  <c r="DK85" i="17"/>
  <c r="Y149" i="11"/>
  <c r="DK89" i="17"/>
  <c r="Y224" i="11"/>
  <c r="H224" i="11" s="1"/>
  <c r="DK93" i="17"/>
  <c r="Y238" i="11"/>
  <c r="DK97" i="17"/>
  <c r="Y250" i="11"/>
  <c r="H250" i="11" s="1"/>
  <c r="DC3" i="17"/>
  <c r="X223" i="11"/>
  <c r="DB9" i="17"/>
  <c r="X62" i="11"/>
  <c r="DB29" i="17"/>
  <c r="DB33" i="17"/>
  <c r="X64" i="11"/>
  <c r="X355" i="11"/>
  <c r="DB49" i="17"/>
  <c r="X7" i="11"/>
  <c r="DB57" i="17"/>
  <c r="DB74" i="17"/>
  <c r="X225" i="11"/>
  <c r="DB78" i="17"/>
  <c r="X34" i="11"/>
  <c r="DB82" i="17"/>
  <c r="X14" i="11"/>
  <c r="DB86" i="17"/>
  <c r="X72" i="11"/>
  <c r="DB90" i="17"/>
  <c r="X43" i="11"/>
  <c r="DB94" i="17"/>
  <c r="X205" i="11"/>
  <c r="W292" i="11"/>
  <c r="CS18" i="17"/>
  <c r="W342" i="11"/>
  <c r="CS34" i="17"/>
  <c r="W39" i="11"/>
  <c r="CS54" i="17"/>
  <c r="W7" i="11"/>
  <c r="CS58" i="17"/>
  <c r="W347" i="11"/>
  <c r="CS62" i="17"/>
  <c r="CS67" i="17"/>
  <c r="W307" i="11"/>
  <c r="CS71" i="17"/>
  <c r="W36" i="11"/>
  <c r="CS91" i="17"/>
  <c r="W234" i="11"/>
  <c r="H234" i="11" s="1"/>
  <c r="CS95" i="17"/>
  <c r="W185" i="11"/>
  <c r="H185" i="11" s="1"/>
  <c r="CS99" i="17"/>
  <c r="W247" i="11"/>
  <c r="H247" i="11" s="1"/>
  <c r="V169" i="11"/>
  <c r="CJ43" i="17"/>
  <c r="V187" i="11"/>
  <c r="CJ47" i="17"/>
  <c r="V104" i="11"/>
  <c r="V271" i="11"/>
  <c r="H271" i="11" s="1"/>
  <c r="V415" i="11"/>
  <c r="H415" i="11" s="1"/>
  <c r="U257" i="11"/>
  <c r="CA20" i="17"/>
  <c r="U246" i="11"/>
  <c r="CA28" i="17"/>
  <c r="U327" i="11"/>
  <c r="H327" i="11" s="1"/>
  <c r="CA65" i="17"/>
  <c r="U9" i="11"/>
  <c r="CA69" i="17"/>
  <c r="U348" i="11"/>
  <c r="CA89" i="17"/>
  <c r="U105" i="11"/>
  <c r="CA97" i="17"/>
  <c r="U388" i="11"/>
  <c r="H388" i="11" s="1"/>
  <c r="T246" i="11"/>
  <c r="BR25" i="17"/>
  <c r="BR33" i="17"/>
  <c r="T276" i="11"/>
  <c r="H276" i="11" s="1"/>
  <c r="T62" i="11"/>
  <c r="BR41" i="17"/>
  <c r="T420" i="11"/>
  <c r="BR45" i="17"/>
  <c r="BR66" i="17"/>
  <c r="T7" i="11"/>
  <c r="BR70" i="17"/>
  <c r="T363" i="11"/>
  <c r="BR74" i="17"/>
  <c r="T352" i="11"/>
  <c r="BR78" i="17"/>
  <c r="T183" i="11"/>
  <c r="BR86" i="17"/>
  <c r="T441" i="11"/>
  <c r="H441" i="11" s="1"/>
  <c r="BR90" i="17"/>
  <c r="T433" i="11"/>
  <c r="H433" i="11" s="1"/>
  <c r="BR98" i="17"/>
  <c r="T216" i="11"/>
  <c r="H216" i="11" s="1"/>
  <c r="S88" i="11"/>
  <c r="H88" i="11" s="1"/>
  <c r="BI6" i="17"/>
  <c r="S116" i="11"/>
  <c r="BI14" i="17"/>
  <c r="S78" i="11"/>
  <c r="BI38" i="17"/>
  <c r="S30" i="11"/>
  <c r="BI42" i="17"/>
  <c r="S263" i="11"/>
  <c r="BI46" i="17"/>
  <c r="S461" i="11"/>
  <c r="BI54" i="17"/>
  <c r="S414" i="11"/>
  <c r="BI62" i="17"/>
  <c r="BI67" i="17"/>
  <c r="S121" i="11"/>
  <c r="BI71" i="17"/>
  <c r="S453" i="11"/>
  <c r="H453" i="11" s="1"/>
  <c r="BI75" i="17"/>
  <c r="S151" i="11"/>
  <c r="BI79" i="17"/>
  <c r="S478" i="11"/>
  <c r="H478" i="11" s="1"/>
  <c r="BI87" i="17"/>
  <c r="S458" i="11"/>
  <c r="H458" i="11" s="1"/>
  <c r="BI95" i="17"/>
  <c r="S429" i="11"/>
  <c r="H429" i="11" s="1"/>
  <c r="BI99" i="17"/>
  <c r="S280" i="11"/>
  <c r="R119" i="11"/>
  <c r="H119" i="11" s="1"/>
  <c r="AZ43" i="17"/>
  <c r="R132" i="11"/>
  <c r="H132" i="11" s="1"/>
  <c r="AZ47" i="17"/>
  <c r="P27" i="11"/>
  <c r="AH5" i="17"/>
  <c r="P70" i="11"/>
  <c r="AH17" i="17"/>
  <c r="P190" i="11"/>
  <c r="AH29" i="17"/>
  <c r="P33" i="11"/>
  <c r="AH41" i="17"/>
  <c r="P204" i="11"/>
  <c r="H204" i="11" s="1"/>
  <c r="AH45" i="17"/>
  <c r="P439" i="11"/>
  <c r="AH53" i="17"/>
  <c r="P64" i="11"/>
  <c r="AH57" i="17"/>
  <c r="P397" i="11"/>
  <c r="AH61" i="17"/>
  <c r="AH66" i="17"/>
  <c r="P245" i="11"/>
  <c r="AH74" i="17"/>
  <c r="P490" i="11"/>
  <c r="H490" i="11" s="1"/>
  <c r="AH78" i="17"/>
  <c r="P474" i="11"/>
  <c r="AH82" i="17"/>
  <c r="P446" i="11"/>
  <c r="H446" i="11" s="1"/>
  <c r="AH90" i="17"/>
  <c r="P350" i="11"/>
  <c r="H350" i="11" s="1"/>
  <c r="AH94" i="17"/>
  <c r="P505" i="11"/>
  <c r="AH98" i="17"/>
  <c r="P412" i="11"/>
  <c r="H412" i="11" s="1"/>
  <c r="O25" i="11"/>
  <c r="H25" i="11" s="1"/>
  <c r="Y10" i="17"/>
  <c r="O35" i="11"/>
  <c r="H35" i="11" s="1"/>
  <c r="O512" i="11"/>
  <c r="H512" i="11" s="1"/>
  <c r="O48" i="11"/>
  <c r="H48" i="11" s="1"/>
  <c r="O507" i="11"/>
  <c r="H507" i="11" s="1"/>
  <c r="O54" i="11"/>
  <c r="H54" i="11" s="1"/>
  <c r="O560" i="11"/>
  <c r="H560" i="11" s="1"/>
  <c r="O66" i="11"/>
  <c r="H66" i="11" s="1"/>
  <c r="O246" i="11"/>
  <c r="H246" i="11" s="1"/>
  <c r="Y30" i="17"/>
  <c r="O78" i="11"/>
  <c r="H78" i="11" s="1"/>
  <c r="Y34" i="17"/>
  <c r="O83" i="11"/>
  <c r="H83" i="11" s="1"/>
  <c r="O281" i="11"/>
  <c r="H281" i="11" s="1"/>
  <c r="O98" i="11"/>
  <c r="H98" i="11" s="1"/>
  <c r="O545" i="11"/>
  <c r="H545" i="11" s="1"/>
  <c r="O131" i="11"/>
  <c r="H131" i="11" s="1"/>
  <c r="O439" i="11"/>
  <c r="O138" i="11"/>
  <c r="H138" i="11" s="1"/>
  <c r="O461" i="11"/>
  <c r="H461" i="11" s="1"/>
  <c r="Y67" i="17"/>
  <c r="O397" i="11"/>
  <c r="O158" i="11"/>
  <c r="H158" i="11" s="1"/>
  <c r="Y71" i="17"/>
  <c r="O18" i="11"/>
  <c r="H18" i="11" s="1"/>
  <c r="O170" i="11"/>
  <c r="H170" i="11" s="1"/>
  <c r="Y75" i="17"/>
  <c r="O541" i="11"/>
  <c r="H541" i="11" s="1"/>
  <c r="O181" i="11"/>
  <c r="H181" i="11" s="1"/>
  <c r="Y79" i="17"/>
  <c r="O548" i="11"/>
  <c r="H548" i="11" s="1"/>
  <c r="O198" i="11"/>
  <c r="H198" i="11" s="1"/>
  <c r="Y83" i="17"/>
  <c r="O213" i="11"/>
  <c r="H213" i="11" s="1"/>
  <c r="Y87" i="17"/>
  <c r="O236" i="11"/>
  <c r="H236" i="11" s="1"/>
  <c r="Y91" i="17"/>
  <c r="O525" i="11"/>
  <c r="O256" i="11"/>
  <c r="H256" i="11" s="1"/>
  <c r="Y95" i="17"/>
  <c r="O557" i="11"/>
  <c r="H557" i="11" s="1"/>
  <c r="O283" i="11"/>
  <c r="H283" i="11" s="1"/>
  <c r="Y99" i="17"/>
  <c r="O9" i="11"/>
  <c r="H9" i="11" s="1"/>
  <c r="N10" i="11"/>
  <c r="Q19" i="17"/>
  <c r="N46" i="11"/>
  <c r="Q27" i="17"/>
  <c r="N535" i="11"/>
  <c r="H535" i="11" s="1"/>
  <c r="Q35" i="17"/>
  <c r="N513" i="11"/>
  <c r="Q55" i="17"/>
  <c r="N367" i="11"/>
  <c r="N150" i="11"/>
  <c r="Q63" i="17"/>
  <c r="Q68" i="17"/>
  <c r="N397" i="11"/>
  <c r="H397" i="11" s="1"/>
  <c r="Q76" i="17"/>
  <c r="N539" i="11"/>
  <c r="H539" i="11" s="1"/>
  <c r="Q80" i="17"/>
  <c r="N474" i="11"/>
  <c r="H474" i="11" s="1"/>
  <c r="O10" i="11"/>
  <c r="X36" i="11"/>
  <c r="X59" i="11"/>
  <c r="P97" i="11"/>
  <c r="H97" i="11" s="1"/>
  <c r="O309" i="11"/>
  <c r="H309" i="11" s="1"/>
  <c r="W311" i="11"/>
  <c r="S390" i="11"/>
  <c r="H390" i="11" s="1"/>
  <c r="U425" i="11"/>
  <c r="H425" i="11" s="1"/>
  <c r="W72" i="11"/>
  <c r="DB5" i="17"/>
  <c r="CS6" i="17"/>
  <c r="DB13" i="17"/>
  <c r="CS14" i="17"/>
  <c r="CS22" i="17"/>
  <c r="CS38" i="17"/>
  <c r="DB53" i="17"/>
  <c r="W14" i="11"/>
  <c r="U35" i="11"/>
  <c r="U18" i="11"/>
  <c r="O20" i="11"/>
  <c r="U198" i="11"/>
  <c r="X337" i="11"/>
  <c r="T448" i="11"/>
  <c r="H448" i="11" s="1"/>
  <c r="Z238" i="11"/>
  <c r="Z243" i="11"/>
  <c r="DK68" i="17"/>
  <c r="Y140" i="11"/>
  <c r="DK92" i="17"/>
  <c r="Y205" i="11"/>
  <c r="DK96" i="17"/>
  <c r="Y144" i="11"/>
  <c r="DB77" i="17"/>
  <c r="X45" i="11"/>
  <c r="DB81" i="17"/>
  <c r="X68" i="11"/>
  <c r="DB93" i="17"/>
  <c r="X236" i="11"/>
  <c r="CS66" i="17"/>
  <c r="W108" i="11"/>
  <c r="CS70" i="17"/>
  <c r="W189" i="11"/>
  <c r="CS74" i="17"/>
  <c r="W222" i="11"/>
  <c r="CS78" i="17"/>
  <c r="W38" i="11"/>
  <c r="V243" i="11"/>
  <c r="V364" i="11"/>
  <c r="H364" i="11" s="1"/>
  <c r="CA68" i="17"/>
  <c r="U261" i="11"/>
  <c r="H261" i="11" s="1"/>
  <c r="CA72" i="17"/>
  <c r="U293" i="11"/>
  <c r="CA76" i="17"/>
  <c r="U411" i="11"/>
  <c r="H411" i="11" s="1"/>
  <c r="CA84" i="17"/>
  <c r="U189" i="11"/>
  <c r="H189" i="11" s="1"/>
  <c r="BR73" i="17"/>
  <c r="T255" i="11"/>
  <c r="BR81" i="17"/>
  <c r="T390" i="11"/>
  <c r="BR85" i="17"/>
  <c r="T159" i="11"/>
  <c r="H159" i="11" s="1"/>
  <c r="BR89" i="17"/>
  <c r="T169" i="11"/>
  <c r="BR97" i="17"/>
  <c r="T392" i="11"/>
  <c r="H392" i="11" s="1"/>
  <c r="BI74" i="17"/>
  <c r="S126" i="11"/>
  <c r="BI90" i="17"/>
  <c r="S63" i="11"/>
  <c r="H63" i="11" s="1"/>
  <c r="AZ18" i="17"/>
  <c r="R308" i="11"/>
  <c r="H308" i="11" s="1"/>
  <c r="AQ15" i="17"/>
  <c r="Q360" i="11"/>
  <c r="H360" i="11" s="1"/>
  <c r="AH65" i="17"/>
  <c r="P57" i="11"/>
  <c r="H57" i="11" s="1"/>
  <c r="AH77" i="17"/>
  <c r="P129" i="11"/>
  <c r="H129" i="11" s="1"/>
  <c r="AH81" i="17"/>
  <c r="P400" i="11"/>
  <c r="H400" i="11" s="1"/>
  <c r="AH85" i="17"/>
  <c r="P498" i="11"/>
  <c r="H498" i="11" s="1"/>
  <c r="AH89" i="17"/>
  <c r="P485" i="11"/>
  <c r="H485" i="11" s="1"/>
  <c r="AH93" i="17"/>
  <c r="P417" i="11"/>
  <c r="H417" i="11" s="1"/>
  <c r="Y70" i="17"/>
  <c r="O186" i="11"/>
  <c r="Y78" i="17"/>
  <c r="O547" i="11"/>
  <c r="Y82" i="17"/>
  <c r="O536" i="11"/>
  <c r="O505" i="11"/>
  <c r="H505" i="11" s="1"/>
  <c r="Y94" i="17"/>
  <c r="Y98" i="17"/>
  <c r="O542" i="11"/>
  <c r="H542" i="11" s="1"/>
  <c r="Q67" i="17"/>
  <c r="N342" i="11"/>
  <c r="Q71" i="17"/>
  <c r="N533" i="11"/>
  <c r="P12" i="11"/>
  <c r="V15" i="11"/>
  <c r="Y25" i="11"/>
  <c r="V11" i="11"/>
  <c r="R18" i="11"/>
  <c r="U41" i="11"/>
  <c r="X44" i="11"/>
  <c r="H44" i="11" s="1"/>
  <c r="U7" i="11"/>
  <c r="V92" i="11"/>
  <c r="R85" i="11"/>
  <c r="O70" i="11"/>
  <c r="S183" i="11"/>
  <c r="X185" i="11"/>
  <c r="N186" i="11"/>
  <c r="V284" i="11"/>
  <c r="X320" i="11"/>
  <c r="P344" i="11"/>
  <c r="H344" i="11" s="1"/>
  <c r="R346" i="11"/>
  <c r="O351" i="11"/>
  <c r="H351" i="11" s="1"/>
  <c r="T387" i="11"/>
  <c r="H387" i="11" s="1"/>
  <c r="U404" i="11"/>
  <c r="H404" i="11" s="1"/>
  <c r="N406" i="11"/>
  <c r="S407" i="11"/>
  <c r="O410" i="11"/>
  <c r="H410" i="11" s="1"/>
  <c r="Q417" i="11"/>
  <c r="T432" i="11"/>
  <c r="H432" i="11" s="1"/>
  <c r="P428" i="11"/>
  <c r="P479" i="11"/>
  <c r="H479" i="11" s="1"/>
  <c r="Z175" i="11"/>
  <c r="Z114" i="11"/>
  <c r="DK70" i="17"/>
  <c r="Y38" i="11"/>
  <c r="DK74" i="17"/>
  <c r="Y96" i="11"/>
  <c r="DK86" i="17"/>
  <c r="Y40" i="11"/>
  <c r="DK90" i="17"/>
  <c r="Y274" i="11"/>
  <c r="DK94" i="17"/>
  <c r="Y248" i="11"/>
  <c r="DK98" i="17"/>
  <c r="Y163" i="11"/>
  <c r="H163" i="11" s="1"/>
  <c r="DB67" i="17"/>
  <c r="X98" i="11"/>
  <c r="DB79" i="17"/>
  <c r="X105" i="11"/>
  <c r="DB99" i="17"/>
  <c r="X279" i="11"/>
  <c r="CS96" i="17"/>
  <c r="W358" i="11"/>
  <c r="H358" i="11" s="1"/>
  <c r="V14" i="11"/>
  <c r="CA74" i="17"/>
  <c r="U403" i="11"/>
  <c r="H403" i="11" s="1"/>
  <c r="CA78" i="17"/>
  <c r="U254" i="11"/>
  <c r="CA86" i="17"/>
  <c r="U225" i="11"/>
  <c r="H225" i="11" s="1"/>
  <c r="CA90" i="17"/>
  <c r="U96" i="11"/>
  <c r="CA94" i="17"/>
  <c r="U354" i="11"/>
  <c r="H354" i="11" s="1"/>
  <c r="CA98" i="17"/>
  <c r="U426" i="11"/>
  <c r="H426" i="11" s="1"/>
  <c r="BR83" i="17"/>
  <c r="T74" i="11"/>
  <c r="BR95" i="17"/>
  <c r="T421" i="11"/>
  <c r="H421" i="11" s="1"/>
  <c r="BI68" i="17"/>
  <c r="S69" i="11"/>
  <c r="AZ69" i="17"/>
  <c r="R488" i="11"/>
  <c r="H488" i="11" s="1"/>
  <c r="AZ97" i="17"/>
  <c r="R464" i="11"/>
  <c r="H464" i="11" s="1"/>
  <c r="Q96" i="11"/>
  <c r="Q94" i="11"/>
  <c r="AH71" i="17"/>
  <c r="P495" i="11"/>
  <c r="H495" i="11" s="1"/>
  <c r="AH75" i="17"/>
  <c r="P121" i="11"/>
  <c r="AH79" i="17"/>
  <c r="P496" i="11"/>
  <c r="AH83" i="17"/>
  <c r="P517" i="11"/>
  <c r="H517" i="11" s="1"/>
  <c r="AH91" i="17"/>
  <c r="P176" i="11"/>
  <c r="AH99" i="17"/>
  <c r="P7" i="11"/>
  <c r="H7" i="11" s="1"/>
  <c r="O15" i="11"/>
  <c r="O59" i="11"/>
  <c r="H59" i="11" s="1"/>
  <c r="O346" i="11"/>
  <c r="H346" i="11" s="1"/>
  <c r="O84" i="11"/>
  <c r="H84" i="11" s="1"/>
  <c r="O442" i="11"/>
  <c r="H442" i="11" s="1"/>
  <c r="O91" i="11"/>
  <c r="H91" i="11" s="1"/>
  <c r="O90" i="11"/>
  <c r="O144" i="11"/>
  <c r="H144" i="11" s="1"/>
  <c r="O406" i="11"/>
  <c r="Y72" i="17"/>
  <c r="O195" i="11"/>
  <c r="Y76" i="17"/>
  <c r="O114" i="11"/>
  <c r="O202" i="11"/>
  <c r="H202" i="11" s="1"/>
  <c r="Y84" i="17"/>
  <c r="O245" i="11"/>
  <c r="H245" i="11" s="1"/>
  <c r="Y92" i="17"/>
  <c r="Q77" i="17"/>
  <c r="N502" i="11"/>
  <c r="H502" i="11" s="1"/>
  <c r="N550" i="11"/>
  <c r="H550" i="11" s="1"/>
  <c r="Q81" i="17"/>
  <c r="S9" i="11"/>
  <c r="S12" i="11"/>
  <c r="W25" i="11"/>
  <c r="S25" i="11"/>
  <c r="W71" i="11"/>
  <c r="H71" i="11" s="1"/>
  <c r="Y81" i="11"/>
  <c r="W41" i="11"/>
  <c r="S108" i="11"/>
  <c r="Z46" i="11"/>
  <c r="U45" i="11"/>
  <c r="H45" i="11" s="1"/>
  <c r="S82" i="11"/>
  <c r="O104" i="11"/>
  <c r="H104" i="11" s="1"/>
  <c r="O217" i="11"/>
  <c r="H217" i="11" s="1"/>
  <c r="T232" i="11"/>
  <c r="H232" i="11" s="1"/>
  <c r="T254" i="11"/>
  <c r="W258" i="11"/>
  <c r="H258" i="11" s="1"/>
  <c r="T280" i="11"/>
  <c r="S344" i="11"/>
  <c r="T381" i="11"/>
  <c r="H381" i="11" s="1"/>
  <c r="X393" i="11"/>
  <c r="H393" i="11" s="1"/>
  <c r="O401" i="11"/>
  <c r="H401" i="11" s="1"/>
  <c r="T128" i="11"/>
  <c r="M39" i="31"/>
  <c r="M69" i="31"/>
  <c r="M80" i="31"/>
  <c r="M68" i="31"/>
  <c r="M57" i="31"/>
  <c r="M45" i="31"/>
  <c r="M15" i="31"/>
  <c r="M84" i="31"/>
  <c r="M76" i="31"/>
  <c r="M64" i="31"/>
  <c r="M53" i="31"/>
  <c r="M49" i="31"/>
  <c r="M19" i="31"/>
  <c r="M3" i="31"/>
  <c r="M98" i="31"/>
  <c r="M87" i="31"/>
  <c r="M79" i="31"/>
  <c r="M52" i="31"/>
  <c r="M48" i="31"/>
  <c r="M22" i="31"/>
  <c r="M18" i="31"/>
  <c r="CH103" i="12"/>
  <c r="CJ103" i="12"/>
  <c r="CQ103" i="12"/>
  <c r="CM103" i="12"/>
  <c r="CT103" i="12"/>
  <c r="CP103" i="12"/>
  <c r="CL103" i="12"/>
  <c r="CN103" i="12"/>
  <c r="CR103" i="12"/>
  <c r="CS103" i="12"/>
  <c r="CI103" i="12"/>
  <c r="CO103" i="12"/>
  <c r="CK103" i="12"/>
  <c r="BZ78" i="12"/>
  <c r="BZ82" i="12"/>
  <c r="CN299" i="11"/>
  <c r="CM299" i="11"/>
  <c r="BR299" i="11" s="1"/>
  <c r="CG366" i="11"/>
  <c r="BL366" i="11" s="1"/>
  <c r="CB366" i="11"/>
  <c r="CM366" i="11"/>
  <c r="AW366" i="11" s="1"/>
  <c r="CJ366" i="11"/>
  <c r="BO366" i="11" s="1"/>
  <c r="CE366" i="11"/>
  <c r="AO366" i="11" s="1"/>
  <c r="CJ370" i="11"/>
  <c r="BO370" i="11" s="1"/>
  <c r="CF370" i="11"/>
  <c r="CB370" i="11"/>
  <c r="BG370" i="11" s="1"/>
  <c r="CL370" i="11"/>
  <c r="AV370" i="11" s="1"/>
  <c r="CH370" i="11"/>
  <c r="CD370" i="11"/>
  <c r="BZ370" i="11"/>
  <c r="BE370" i="11" s="1"/>
  <c r="CK382" i="11"/>
  <c r="CD382" i="11"/>
  <c r="CG382" i="11"/>
  <c r="CA382" i="11"/>
  <c r="AK382" i="11" s="1"/>
  <c r="CG390" i="11"/>
  <c r="AQ390" i="11" s="1"/>
  <c r="CK390" i="11"/>
  <c r="CC390" i="11"/>
  <c r="CC397" i="11"/>
  <c r="AM397" i="11" s="1"/>
  <c r="CG397" i="11"/>
  <c r="CF401" i="11"/>
  <c r="CL401" i="11"/>
  <c r="BZ401" i="11"/>
  <c r="BE401" i="11" s="1"/>
  <c r="CN409" i="11"/>
  <c r="CD409" i="11"/>
  <c r="AN409" i="11" s="1"/>
  <c r="CL409" i="11"/>
  <c r="CE417" i="11"/>
  <c r="AO417" i="11" s="1"/>
  <c r="CI417" i="11"/>
  <c r="CA417" i="11"/>
  <c r="CJ421" i="11"/>
  <c r="CB421" i="11"/>
  <c r="CE436" i="11"/>
  <c r="CL436" i="11"/>
  <c r="CH440" i="11"/>
  <c r="AR440" i="11" s="1"/>
  <c r="BZ440" i="11"/>
  <c r="AJ440" i="11" s="1"/>
  <c r="CH448" i="11"/>
  <c r="AR448" i="11" s="1"/>
  <c r="BZ448" i="11"/>
  <c r="CL448" i="11"/>
  <c r="CD448" i="11"/>
  <c r="AN448" i="11" s="1"/>
  <c r="CJ452" i="11"/>
  <c r="CD452" i="11"/>
  <c r="CL452" i="11"/>
  <c r="AV452" i="11" s="1"/>
  <c r="CG452" i="11"/>
  <c r="AQ452" i="11" s="1"/>
  <c r="CB452" i="11"/>
  <c r="CI456" i="11"/>
  <c r="CE456" i="11"/>
  <c r="CA456" i="11"/>
  <c r="AK456" i="11" s="1"/>
  <c r="CK456" i="11"/>
  <c r="BP456" i="11" s="1"/>
  <c r="CG456" i="11"/>
  <c r="AQ456" i="11" s="1"/>
  <c r="CC456" i="11"/>
  <c r="BH456" i="11" s="1"/>
  <c r="CJ464" i="11"/>
  <c r="BO464" i="11" s="1"/>
  <c r="CB464" i="11"/>
  <c r="AL464" i="11" s="1"/>
  <c r="CK468" i="11"/>
  <c r="BP468" i="11" s="1"/>
  <c r="CF468" i="11"/>
  <c r="CA468" i="11"/>
  <c r="BF468" i="11" s="1"/>
  <c r="CI468" i="11"/>
  <c r="BN468" i="11" s="1"/>
  <c r="CC468" i="11"/>
  <c r="CI472" i="11"/>
  <c r="CE472" i="11"/>
  <c r="BJ472" i="11" s="1"/>
  <c r="CA472" i="11"/>
  <c r="CK472" i="11"/>
  <c r="BP472" i="11" s="1"/>
  <c r="CG472" i="11"/>
  <c r="CC472" i="11"/>
  <c r="BH472" i="11" s="1"/>
  <c r="CC77" i="11"/>
  <c r="AM77" i="11" s="1"/>
  <c r="CG77" i="11"/>
  <c r="CF139" i="11"/>
  <c r="CD139" i="11"/>
  <c r="BI139" i="11" s="1"/>
  <c r="CC10" i="11"/>
  <c r="CG10" i="11"/>
  <c r="AQ10" i="11" s="1"/>
  <c r="CB12" i="11"/>
  <c r="CF12" i="11"/>
  <c r="CJ12" i="11"/>
  <c r="BO12" i="11" s="1"/>
  <c r="BZ15" i="11"/>
  <c r="CD15" i="11"/>
  <c r="BI15" i="11" s="1"/>
  <c r="CH15" i="11"/>
  <c r="CL15" i="11"/>
  <c r="BZ299" i="11"/>
  <c r="AJ299" i="11" s="1"/>
  <c r="CD299" i="11"/>
  <c r="CH299" i="11"/>
  <c r="CL299" i="11"/>
  <c r="CB302" i="11"/>
  <c r="BG302" i="11" s="1"/>
  <c r="CF302" i="11"/>
  <c r="CJ302" i="11"/>
  <c r="CE370" i="11"/>
  <c r="CF366" i="11"/>
  <c r="BK366" i="11" s="1"/>
  <c r="BZ382" i="11"/>
  <c r="CE392" i="11"/>
  <c r="CG403" i="11"/>
  <c r="CK417" i="11"/>
  <c r="CG436" i="11"/>
  <c r="AQ436" i="11" s="1"/>
  <c r="CL440" i="11"/>
  <c r="AV440" i="11" s="1"/>
  <c r="CF448" i="11"/>
  <c r="AP448" i="11" s="1"/>
  <c r="CF452" i="11"/>
  <c r="AP452" i="11" s="1"/>
  <c r="CD456" i="11"/>
  <c r="AN456" i="11" s="1"/>
  <c r="CL456" i="11"/>
  <c r="CA460" i="11"/>
  <c r="CJ468" i="11"/>
  <c r="AT468" i="11" s="1"/>
  <c r="CB472" i="11"/>
  <c r="AL472" i="11" s="1"/>
  <c r="CJ472" i="11"/>
  <c r="CN6" i="11"/>
  <c r="CM6" i="11"/>
  <c r="AW6" i="11" s="1"/>
  <c r="CN16" i="11"/>
  <c r="CM16" i="11"/>
  <c r="AW16" i="11" s="1"/>
  <c r="CC160" i="11"/>
  <c r="BZ160" i="11"/>
  <c r="BE160" i="11" s="1"/>
  <c r="CN303" i="11"/>
  <c r="CM303" i="11"/>
  <c r="CI339" i="11"/>
  <c r="AS339" i="11" s="1"/>
  <c r="CB339" i="11"/>
  <c r="AL339" i="11" s="1"/>
  <c r="CF339" i="11"/>
  <c r="CG347" i="11"/>
  <c r="CK347" i="11"/>
  <c r="CC347" i="11"/>
  <c r="AM347" i="11" s="1"/>
  <c r="CJ351" i="11"/>
  <c r="BO351" i="11" s="1"/>
  <c r="CB351" i="11"/>
  <c r="CF351" i="11"/>
  <c r="BK351" i="11" s="1"/>
  <c r="CI355" i="11"/>
  <c r="AS355" i="11" s="1"/>
  <c r="CE355" i="11"/>
  <c r="CA355" i="11"/>
  <c r="CK355" i="11"/>
  <c r="CG355" i="11"/>
  <c r="AQ355" i="11" s="1"/>
  <c r="CC355" i="11"/>
  <c r="AM355" i="11" s="1"/>
  <c r="CI359" i="11"/>
  <c r="CA359" i="11"/>
  <c r="AK359" i="11" s="1"/>
  <c r="CJ363" i="11"/>
  <c r="BO363" i="11" s="1"/>
  <c r="CF363" i="11"/>
  <c r="BK363" i="11" s="1"/>
  <c r="CB363" i="11"/>
  <c r="CL363" i="11"/>
  <c r="AV363" i="11" s="1"/>
  <c r="CH363" i="11"/>
  <c r="CD363" i="11"/>
  <c r="BZ363" i="11"/>
  <c r="BE363" i="11" s="1"/>
  <c r="CN10" i="11"/>
  <c r="CM10" i="11"/>
  <c r="CI376" i="11"/>
  <c r="CD376" i="11"/>
  <c r="CL384" i="11"/>
  <c r="CA384" i="11"/>
  <c r="CF384" i="11"/>
  <c r="CG388" i="11"/>
  <c r="CB388" i="11"/>
  <c r="CJ368" i="11"/>
  <c r="CE368" i="11"/>
  <c r="CG368" i="11"/>
  <c r="CB368" i="11"/>
  <c r="CI380" i="11"/>
  <c r="BN380" i="11" s="1"/>
  <c r="CD380" i="11"/>
  <c r="CK415" i="11"/>
  <c r="CA415" i="11"/>
  <c r="CA10" i="11"/>
  <c r="BF10" i="11" s="1"/>
  <c r="CE10" i="11"/>
  <c r="CI10" i="11"/>
  <c r="BZ12" i="11"/>
  <c r="CD12" i="11"/>
  <c r="BI12" i="11" s="1"/>
  <c r="CH12" i="11"/>
  <c r="CB15" i="11"/>
  <c r="AL15" i="11" s="1"/>
  <c r="CF15" i="11"/>
  <c r="CJ15" i="11"/>
  <c r="BO15" i="11" s="1"/>
  <c r="CB299" i="11"/>
  <c r="CF299" i="11"/>
  <c r="CJ299" i="11"/>
  <c r="BZ302" i="11"/>
  <c r="CD302" i="11"/>
  <c r="CH302" i="11"/>
  <c r="CL302" i="11"/>
  <c r="AV302" i="11" s="1"/>
  <c r="CC368" i="11"/>
  <c r="CA370" i="11"/>
  <c r="CI370" i="11"/>
  <c r="CI374" i="11"/>
  <c r="CL376" i="11"/>
  <c r="BQ376" i="11" s="1"/>
  <c r="BZ380" i="11"/>
  <c r="CA366" i="11"/>
  <c r="CK366" i="11"/>
  <c r="CE382" i="11"/>
  <c r="AO382" i="11" s="1"/>
  <c r="BZ384" i="11"/>
  <c r="CC388" i="11"/>
  <c r="CE390" i="11"/>
  <c r="CH401" i="11"/>
  <c r="BZ409" i="11"/>
  <c r="CC417" i="11"/>
  <c r="CL421" i="11"/>
  <c r="CE429" i="11"/>
  <c r="BJ429" i="11" s="1"/>
  <c r="BZ452" i="11"/>
  <c r="CK452" i="11"/>
  <c r="BZ456" i="11"/>
  <c r="CH456" i="11"/>
  <c r="BM456" i="11" s="1"/>
  <c r="CF464" i="11"/>
  <c r="AP464" i="11" s="1"/>
  <c r="CE468" i="11"/>
  <c r="CF472" i="11"/>
  <c r="CJ337" i="11"/>
  <c r="AT337" i="11" s="1"/>
  <c r="CF337" i="11"/>
  <c r="BK337" i="11" s="1"/>
  <c r="CL341" i="11"/>
  <c r="BQ341" i="11" s="1"/>
  <c r="CG341" i="11"/>
  <c r="CA341" i="11"/>
  <c r="AK341" i="11" s="1"/>
  <c r="CI341" i="11"/>
  <c r="BN341" i="11" s="1"/>
  <c r="CD341" i="11"/>
  <c r="CL345" i="11"/>
  <c r="CF345" i="11"/>
  <c r="CA345" i="11"/>
  <c r="CI345" i="11"/>
  <c r="CD345" i="11"/>
  <c r="CG349" i="11"/>
  <c r="BL349" i="11" s="1"/>
  <c r="CK349" i="11"/>
  <c r="BP349" i="11" s="1"/>
  <c r="CB349" i="11"/>
  <c r="BG349" i="11" s="1"/>
  <c r="CJ357" i="11"/>
  <c r="CF357" i="11"/>
  <c r="AP357" i="11" s="1"/>
  <c r="CB357" i="11"/>
  <c r="CL357" i="11"/>
  <c r="AV357" i="11" s="1"/>
  <c r="CH357" i="11"/>
  <c r="CD357" i="11"/>
  <c r="AN357" i="11" s="1"/>
  <c r="BZ357" i="11"/>
  <c r="BE357" i="11" s="1"/>
  <c r="CJ361" i="11"/>
  <c r="CF361" i="11"/>
  <c r="CB361" i="11"/>
  <c r="CL361" i="11"/>
  <c r="CH361" i="11"/>
  <c r="AR361" i="11" s="1"/>
  <c r="CD361" i="11"/>
  <c r="BZ361" i="11"/>
  <c r="BE361" i="11" s="1"/>
  <c r="CL365" i="11"/>
  <c r="BQ365" i="11" s="1"/>
  <c r="CH365" i="11"/>
  <c r="CD365" i="11"/>
  <c r="BZ365" i="11"/>
  <c r="BE365" i="11" s="1"/>
  <c r="CJ365" i="11"/>
  <c r="AT365" i="11" s="1"/>
  <c r="CF365" i="11"/>
  <c r="BK365" i="11" s="1"/>
  <c r="CB365" i="11"/>
  <c r="BZ139" i="11"/>
  <c r="BE139" i="11" s="1"/>
  <c r="CA53" i="11"/>
  <c r="BF53" i="11" s="1"/>
  <c r="CF53" i="11"/>
  <c r="CK53" i="11"/>
  <c r="BP53" i="11" s="1"/>
  <c r="CG480" i="11"/>
  <c r="CI488" i="11"/>
  <c r="AS488" i="11" s="1"/>
  <c r="Z140" i="11"/>
  <c r="Z115" i="11"/>
  <c r="DT48" i="17"/>
  <c r="Z20" i="11"/>
  <c r="Z200" i="11"/>
  <c r="H200" i="11" s="1"/>
  <c r="Z19" i="11"/>
  <c r="Z76" i="11"/>
  <c r="H76" i="11" s="1"/>
  <c r="Z42" i="11"/>
  <c r="Z88" i="11"/>
  <c r="Z59" i="11"/>
  <c r="Z222" i="11"/>
  <c r="Z236" i="11"/>
  <c r="Z272" i="11"/>
  <c r="H272" i="11" s="1"/>
  <c r="Z54" i="11"/>
  <c r="Z226" i="11"/>
  <c r="Z289" i="11"/>
  <c r="H289" i="11" s="1"/>
  <c r="Z323" i="11"/>
  <c r="H323" i="11" s="1"/>
  <c r="DT15" i="17"/>
  <c r="DT56" i="17"/>
  <c r="Z198" i="11"/>
  <c r="Z158" i="11"/>
  <c r="Z34" i="11"/>
  <c r="Z160" i="11"/>
  <c r="H160" i="11" s="1"/>
  <c r="Z23" i="11"/>
  <c r="H23" i="11" s="1"/>
  <c r="Z36" i="11"/>
  <c r="Z99" i="11"/>
  <c r="Z187" i="11"/>
  <c r="Z188" i="11"/>
  <c r="H188" i="11" s="1"/>
  <c r="Z161" i="11"/>
  <c r="H161" i="11" s="1"/>
  <c r="Z249" i="11"/>
  <c r="H249" i="11" s="1"/>
  <c r="Z290" i="11"/>
  <c r="Z49" i="11"/>
  <c r="Z45" i="11"/>
  <c r="Z256" i="11"/>
  <c r="DT5" i="17"/>
  <c r="DT13" i="17"/>
  <c r="DT21" i="17"/>
  <c r="DT29" i="17"/>
  <c r="DT35" i="17"/>
  <c r="DT41" i="17"/>
  <c r="DT55" i="17"/>
  <c r="DT61" i="17"/>
  <c r="Z8" i="11"/>
  <c r="Z7" i="11"/>
  <c r="Z56" i="11"/>
  <c r="Z47" i="11"/>
  <c r="Z58" i="11"/>
  <c r="Z92" i="11"/>
  <c r="Z184" i="11"/>
  <c r="H184" i="11" s="1"/>
  <c r="Z259" i="11"/>
  <c r="H259" i="11" s="1"/>
  <c r="Z273" i="11"/>
  <c r="Z308" i="11"/>
  <c r="Z78" i="11"/>
  <c r="Z84" i="11"/>
  <c r="DT37" i="17"/>
  <c r="DT49" i="17"/>
  <c r="Z30" i="11"/>
  <c r="DT17" i="17"/>
  <c r="DT25" i="17"/>
  <c r="DT39" i="17"/>
  <c r="DT45" i="17"/>
  <c r="DT51" i="17"/>
  <c r="DT57" i="17"/>
  <c r="Z9" i="11"/>
  <c r="Z14" i="11"/>
  <c r="Z57" i="11"/>
  <c r="Z118" i="11"/>
  <c r="Z27" i="11"/>
  <c r="Z80" i="11"/>
  <c r="H80" i="11" s="1"/>
  <c r="Z79" i="11"/>
  <c r="Z134" i="11"/>
  <c r="Z95" i="11"/>
  <c r="Z90" i="11"/>
  <c r="Z121" i="11"/>
  <c r="Z69" i="11"/>
  <c r="Z125" i="11"/>
  <c r="Z195" i="11"/>
  <c r="Z233" i="11"/>
  <c r="Z53" i="11"/>
  <c r="DL3" i="17"/>
  <c r="DK87" i="17"/>
  <c r="Y285" i="11"/>
  <c r="H285" i="11" s="1"/>
  <c r="V70" i="11"/>
  <c r="V304" i="11"/>
  <c r="H304" i="11" s="1"/>
  <c r="CJ65" i="17"/>
  <c r="V351" i="11"/>
  <c r="CJ73" i="17"/>
  <c r="V367" i="11"/>
  <c r="CJ77" i="17"/>
  <c r="V401" i="11"/>
  <c r="CJ85" i="17"/>
  <c r="V478" i="11"/>
  <c r="CJ97" i="17"/>
  <c r="V12" i="11"/>
  <c r="V46" i="11"/>
  <c r="CJ56" i="17"/>
  <c r="V164" i="11"/>
  <c r="V333" i="11"/>
  <c r="H333" i="11" s="1"/>
  <c r="CJ70" i="17"/>
  <c r="V368" i="11"/>
  <c r="H368" i="11" s="1"/>
  <c r="CJ78" i="17"/>
  <c r="V405" i="11"/>
  <c r="CJ86" i="17"/>
  <c r="V414" i="11"/>
  <c r="CJ90" i="17"/>
  <c r="V450" i="11"/>
  <c r="CJ94" i="17"/>
  <c r="V370" i="11"/>
  <c r="V78" i="11"/>
  <c r="CJ16" i="17"/>
  <c r="CJ29" i="17"/>
  <c r="CJ36" i="17"/>
  <c r="CJ49" i="17"/>
  <c r="CJ57" i="17"/>
  <c r="V312" i="11"/>
  <c r="CJ67" i="17"/>
  <c r="V347" i="11"/>
  <c r="CJ71" i="17"/>
  <c r="V357" i="11"/>
  <c r="CJ75" i="17"/>
  <c r="V369" i="11"/>
  <c r="H369" i="11" s="1"/>
  <c r="CJ79" i="17"/>
  <c r="V396" i="11"/>
  <c r="H396" i="11" s="1"/>
  <c r="CJ83" i="17"/>
  <c r="V521" i="11"/>
  <c r="V408" i="11"/>
  <c r="H408" i="11" s="1"/>
  <c r="CJ87" i="17"/>
  <c r="V417" i="11"/>
  <c r="CJ91" i="17"/>
  <c r="V452" i="11"/>
  <c r="H452" i="11" s="1"/>
  <c r="CJ95" i="17"/>
  <c r="V493" i="11"/>
  <c r="CJ99" i="17"/>
  <c r="V33" i="11"/>
  <c r="V143" i="11"/>
  <c r="V232" i="11"/>
  <c r="V246" i="11"/>
  <c r="V262" i="11"/>
  <c r="V313" i="11"/>
  <c r="V318" i="11"/>
  <c r="V366" i="11"/>
  <c r="H366" i="11" s="1"/>
  <c r="V373" i="11"/>
  <c r="H373" i="11" s="1"/>
  <c r="V395" i="11"/>
  <c r="H395" i="11" s="1"/>
  <c r="V53" i="11"/>
  <c r="V139" i="11"/>
  <c r="V329" i="11"/>
  <c r="H329" i="11" s="1"/>
  <c r="CJ69" i="17"/>
  <c r="V388" i="11"/>
  <c r="CJ81" i="17"/>
  <c r="V411" i="11"/>
  <c r="CJ89" i="17"/>
  <c r="V438" i="11"/>
  <c r="H438" i="11" s="1"/>
  <c r="CJ93" i="17"/>
  <c r="V60" i="11"/>
  <c r="V307" i="11"/>
  <c r="H307" i="11" s="1"/>
  <c r="V311" i="11"/>
  <c r="H311" i="11" s="1"/>
  <c r="CJ66" i="17"/>
  <c r="V355" i="11"/>
  <c r="H355" i="11" s="1"/>
  <c r="CJ74" i="17"/>
  <c r="V392" i="11"/>
  <c r="CJ82" i="17"/>
  <c r="CJ98" i="17"/>
  <c r="V19" i="11"/>
  <c r="V28" i="11"/>
  <c r="V85" i="11"/>
  <c r="V190" i="11"/>
  <c r="V273" i="11"/>
  <c r="H273" i="11" s="1"/>
  <c r="V277" i="11"/>
  <c r="CJ4" i="17"/>
  <c r="CJ8" i="17"/>
  <c r="CJ9" i="17"/>
  <c r="CJ13" i="17"/>
  <c r="CJ25" i="17"/>
  <c r="CJ48" i="17"/>
  <c r="CJ61" i="17"/>
  <c r="CK3" i="17"/>
  <c r="V39" i="11"/>
  <c r="V91" i="11"/>
  <c r="V245" i="11"/>
  <c r="V315" i="11"/>
  <c r="H315" i="11" s="1"/>
  <c r="CJ68" i="17"/>
  <c r="V348" i="11"/>
  <c r="CJ72" i="17"/>
  <c r="V359" i="11"/>
  <c r="H359" i="11" s="1"/>
  <c r="CJ76" i="17"/>
  <c r="V399" i="11"/>
  <c r="CJ84" i="17"/>
  <c r="V409" i="11"/>
  <c r="CJ88" i="17"/>
  <c r="V422" i="11"/>
  <c r="CJ92" i="17"/>
  <c r="V475" i="11"/>
  <c r="CJ96" i="17"/>
  <c r="V8" i="11"/>
  <c r="V84" i="11"/>
  <c r="V103" i="11"/>
  <c r="V79" i="11"/>
  <c r="V233" i="11"/>
  <c r="H233" i="11" s="1"/>
  <c r="V322" i="11"/>
  <c r="V332" i="11"/>
  <c r="H332" i="11" s="1"/>
  <c r="V361" i="11"/>
  <c r="H361" i="11" s="1"/>
  <c r="V372" i="11"/>
  <c r="H372" i="11" s="1"/>
  <c r="V62" i="11"/>
  <c r="V447" i="11"/>
  <c r="H447" i="11" s="1"/>
  <c r="V470" i="11"/>
  <c r="H470" i="11" s="1"/>
  <c r="V73" i="11"/>
  <c r="T299" i="11"/>
  <c r="R244" i="11"/>
  <c r="AZ72" i="17"/>
  <c r="R269" i="11"/>
  <c r="H269" i="11" s="1"/>
  <c r="AZ76" i="17"/>
  <c r="R290" i="11"/>
  <c r="H290" i="11" s="1"/>
  <c r="AZ80" i="17"/>
  <c r="R302" i="11"/>
  <c r="AZ84" i="17"/>
  <c r="R318" i="11"/>
  <c r="H318" i="11" s="1"/>
  <c r="AZ88" i="17"/>
  <c r="R342" i="11"/>
  <c r="AZ92" i="17"/>
  <c r="R363" i="11"/>
  <c r="H363" i="11" s="1"/>
  <c r="AZ96" i="17"/>
  <c r="R46" i="11"/>
  <c r="R92" i="11"/>
  <c r="R114" i="11"/>
  <c r="R256" i="11"/>
  <c r="R296" i="11"/>
  <c r="R62" i="11"/>
  <c r="H62" i="11" s="1"/>
  <c r="R391" i="11"/>
  <c r="H391" i="11" s="1"/>
  <c r="R431" i="11"/>
  <c r="R444" i="11"/>
  <c r="R476" i="11"/>
  <c r="H476" i="11" s="1"/>
  <c r="R166" i="11"/>
  <c r="H166" i="11" s="1"/>
  <c r="AZ17" i="17"/>
  <c r="AZ21" i="17"/>
  <c r="AZ25" i="17"/>
  <c r="AZ29" i="17"/>
  <c r="AZ39" i="17"/>
  <c r="AZ49" i="17"/>
  <c r="AZ53" i="17"/>
  <c r="R70" i="11"/>
  <c r="R116" i="11"/>
  <c r="R201" i="11"/>
  <c r="AZ65" i="17"/>
  <c r="R282" i="11"/>
  <c r="AZ77" i="17"/>
  <c r="R291" i="11"/>
  <c r="H291" i="11" s="1"/>
  <c r="R558" i="11"/>
  <c r="H558" i="11" s="1"/>
  <c r="AZ81" i="17"/>
  <c r="R303" i="11"/>
  <c r="AZ85" i="17"/>
  <c r="R322" i="11"/>
  <c r="AZ89" i="17"/>
  <c r="R347" i="11"/>
  <c r="H347" i="11" s="1"/>
  <c r="AZ93" i="17"/>
  <c r="R10" i="11"/>
  <c r="R15" i="11"/>
  <c r="R11" i="11"/>
  <c r="R30" i="11"/>
  <c r="R7" i="11"/>
  <c r="R107" i="11"/>
  <c r="H107" i="11" s="1"/>
  <c r="R199" i="11"/>
  <c r="R246" i="11"/>
  <c r="R263" i="11"/>
  <c r="H263" i="11" s="1"/>
  <c r="R350" i="11"/>
  <c r="R379" i="11"/>
  <c r="H379" i="11" s="1"/>
  <c r="R385" i="11"/>
  <c r="H385" i="11" s="1"/>
  <c r="R401" i="11"/>
  <c r="R406" i="11"/>
  <c r="R409" i="11"/>
  <c r="H409" i="11" s="1"/>
  <c r="R434" i="11"/>
  <c r="H434" i="11" s="1"/>
  <c r="R443" i="11"/>
  <c r="H443" i="11" s="1"/>
  <c r="R167" i="11"/>
  <c r="R106" i="11"/>
  <c r="H106" i="11" s="1"/>
  <c r="R523" i="11"/>
  <c r="H523" i="11" s="1"/>
  <c r="R139" i="11"/>
  <c r="R165" i="11"/>
  <c r="H165" i="11" s="1"/>
  <c r="R546" i="11"/>
  <c r="H546" i="11" s="1"/>
  <c r="R202" i="11"/>
  <c r="AZ66" i="17"/>
  <c r="R239" i="11"/>
  <c r="AZ70" i="17"/>
  <c r="R248" i="11"/>
  <c r="H248" i="11" s="1"/>
  <c r="AZ74" i="17"/>
  <c r="R283" i="11"/>
  <c r="AZ78" i="17"/>
  <c r="R305" i="11"/>
  <c r="AZ86" i="17"/>
  <c r="R325" i="11"/>
  <c r="H325" i="11" s="1"/>
  <c r="AZ90" i="17"/>
  <c r="R348" i="11"/>
  <c r="H348" i="11" s="1"/>
  <c r="AZ94" i="17"/>
  <c r="R9" i="11"/>
  <c r="R95" i="11"/>
  <c r="R143" i="11"/>
  <c r="R257" i="11"/>
  <c r="R324" i="11"/>
  <c r="R412" i="11"/>
  <c r="AZ57" i="17"/>
  <c r="R204" i="11"/>
  <c r="AZ67" i="17"/>
  <c r="R241" i="11"/>
  <c r="AZ71" i="17"/>
  <c r="R264" i="11"/>
  <c r="AZ75" i="17"/>
  <c r="R284" i="11"/>
  <c r="AZ79" i="17"/>
  <c r="R299" i="11"/>
  <c r="AZ83" i="17"/>
  <c r="R313" i="11"/>
  <c r="H313" i="11" s="1"/>
  <c r="AZ87" i="17"/>
  <c r="R338" i="11"/>
  <c r="H338" i="11" s="1"/>
  <c r="R553" i="11"/>
  <c r="H553" i="11" s="1"/>
  <c r="AZ91" i="17"/>
  <c r="R349" i="11"/>
  <c r="H349" i="11" s="1"/>
  <c r="AZ95" i="17"/>
  <c r="R380" i="11"/>
  <c r="AZ99" i="17"/>
  <c r="R148" i="11"/>
  <c r="R69" i="11"/>
  <c r="H69" i="11" s="1"/>
  <c r="R183" i="11"/>
  <c r="H183" i="11" s="1"/>
  <c r="R245" i="11"/>
  <c r="R293" i="11"/>
  <c r="R309" i="11"/>
  <c r="R126" i="11"/>
  <c r="R413" i="11"/>
  <c r="H413" i="11" s="1"/>
  <c r="R416" i="11"/>
  <c r="R420" i="11"/>
  <c r="H420" i="11" s="1"/>
  <c r="AQ44" i="17"/>
  <c r="Q284" i="11"/>
  <c r="Q33" i="11"/>
  <c r="Q334" i="11"/>
  <c r="H334" i="11" s="1"/>
  <c r="Q428" i="11"/>
  <c r="Q442" i="11"/>
  <c r="Q92" i="11"/>
  <c r="Q412" i="11"/>
  <c r="AQ14" i="17"/>
  <c r="AQ18" i="17"/>
  <c r="AQ42" i="17"/>
  <c r="AQ48" i="17"/>
  <c r="Q12" i="11"/>
  <c r="Q46" i="11"/>
  <c r="Q90" i="11"/>
  <c r="Q143" i="11"/>
  <c r="Y90" i="17"/>
  <c r="O549" i="11"/>
  <c r="AH86" i="17"/>
  <c r="P501" i="11"/>
  <c r="Q206" i="11"/>
  <c r="AQ71" i="17"/>
  <c r="Q251" i="11"/>
  <c r="H251" i="11" s="1"/>
  <c r="AQ79" i="17"/>
  <c r="Q305" i="11"/>
  <c r="H305" i="11" s="1"/>
  <c r="AQ91" i="17"/>
  <c r="Q330" i="11"/>
  <c r="H330" i="11" s="1"/>
  <c r="AQ95" i="17"/>
  <c r="Q293" i="11"/>
  <c r="H293" i="11" s="1"/>
  <c r="AQ6" i="17"/>
  <c r="AQ26" i="17"/>
  <c r="AQ38" i="17"/>
  <c r="AQ46" i="17"/>
  <c r="Q30" i="11"/>
  <c r="Q519" i="11"/>
  <c r="Q197" i="11"/>
  <c r="H197" i="11" s="1"/>
  <c r="AQ65" i="17"/>
  <c r="Q202" i="11"/>
  <c r="AQ69" i="17"/>
  <c r="Q218" i="11"/>
  <c r="H218" i="11" s="1"/>
  <c r="AQ73" i="17"/>
  <c r="Q244" i="11"/>
  <c r="H244" i="11" s="1"/>
  <c r="AQ77" i="17"/>
  <c r="Q262" i="11"/>
  <c r="H262" i="11" s="1"/>
  <c r="AQ81" i="17"/>
  <c r="Q500" i="11"/>
  <c r="H500" i="11" s="1"/>
  <c r="Q280" i="11"/>
  <c r="H280" i="11" s="1"/>
  <c r="AQ85" i="17"/>
  <c r="Q314" i="11"/>
  <c r="H314" i="11" s="1"/>
  <c r="AQ93" i="17"/>
  <c r="Q337" i="11"/>
  <c r="H337" i="11" s="1"/>
  <c r="AQ97" i="17"/>
  <c r="Q35" i="11"/>
  <c r="Q190" i="11"/>
  <c r="Q245" i="11"/>
  <c r="Q256" i="11"/>
  <c r="Q296" i="11"/>
  <c r="H296" i="11" s="1"/>
  <c r="Q319" i="11"/>
  <c r="Q126" i="11"/>
  <c r="Q350" i="11"/>
  <c r="Q352" i="11"/>
  <c r="H352" i="11" s="1"/>
  <c r="Q380" i="11"/>
  <c r="Q414" i="11"/>
  <c r="H414" i="11" s="1"/>
  <c r="Q436" i="11"/>
  <c r="H436" i="11" s="1"/>
  <c r="Q450" i="11"/>
  <c r="H450" i="11" s="1"/>
  <c r="Q444" i="11"/>
  <c r="Q445" i="11"/>
  <c r="Q467" i="11"/>
  <c r="Q477" i="11"/>
  <c r="H477" i="11" s="1"/>
  <c r="Q199" i="11"/>
  <c r="H199" i="11" s="1"/>
  <c r="AQ67" i="17"/>
  <c r="AQ75" i="17"/>
  <c r="Q509" i="11"/>
  <c r="H509" i="11" s="1"/>
  <c r="Q275" i="11"/>
  <c r="AQ83" i="17"/>
  <c r="Q554" i="11"/>
  <c r="H554" i="11" s="1"/>
  <c r="Q287" i="11"/>
  <c r="H287" i="11" s="1"/>
  <c r="AQ87" i="17"/>
  <c r="Q510" i="11"/>
  <c r="H510" i="11" s="1"/>
  <c r="Q340" i="11"/>
  <c r="H340" i="11" s="1"/>
  <c r="AQ99" i="17"/>
  <c r="Q10" i="11"/>
  <c r="Q19" i="11"/>
  <c r="H19" i="11" s="1"/>
  <c r="Q79" i="11"/>
  <c r="AQ22" i="17"/>
  <c r="AQ51" i="17"/>
  <c r="Q511" i="11"/>
  <c r="Q508" i="11"/>
  <c r="H508" i="11" s="1"/>
  <c r="AQ72" i="17"/>
  <c r="Q525" i="11"/>
  <c r="AQ76" i="17"/>
  <c r="Q195" i="11"/>
  <c r="Q344" i="11"/>
  <c r="Q490" i="11"/>
  <c r="AQ10" i="17"/>
  <c r="AQ54" i="17"/>
  <c r="AQ62" i="17"/>
  <c r="Q136" i="11"/>
  <c r="H136" i="11" s="1"/>
  <c r="Q493" i="11"/>
  <c r="H493" i="11" s="1"/>
  <c r="Q203" i="11"/>
  <c r="H203" i="11" s="1"/>
  <c r="Q529" i="11"/>
  <c r="AQ70" i="17"/>
  <c r="Q501" i="11"/>
  <c r="AQ74" i="17"/>
  <c r="Q282" i="11"/>
  <c r="H282" i="11" s="1"/>
  <c r="AQ86" i="17"/>
  <c r="Q303" i="11"/>
  <c r="H303" i="11" s="1"/>
  <c r="AQ90" i="17"/>
  <c r="Q320" i="11"/>
  <c r="H320" i="11" s="1"/>
  <c r="AQ94" i="17"/>
  <c r="Q339" i="11"/>
  <c r="H339" i="11" s="1"/>
  <c r="AQ98" i="17"/>
  <c r="Q537" i="11"/>
  <c r="H537" i="11" s="1"/>
  <c r="Q13" i="11"/>
  <c r="Q7" i="11"/>
  <c r="Q134" i="11"/>
  <c r="H134" i="11" s="1"/>
  <c r="Q151" i="11"/>
  <c r="H151" i="11" s="1"/>
  <c r="Q239" i="11"/>
  <c r="H239" i="11" s="1"/>
  <c r="Q322" i="11"/>
  <c r="H322" i="11" s="1"/>
  <c r="Q324" i="11"/>
  <c r="H324" i="11" s="1"/>
  <c r="Q351" i="11"/>
  <c r="Q367" i="11"/>
  <c r="Q416" i="11"/>
  <c r="H416" i="11" s="1"/>
  <c r="Q446" i="11"/>
  <c r="Q468" i="11"/>
  <c r="Q489" i="11"/>
  <c r="H489" i="11" s="1"/>
  <c r="AZ98" i="17"/>
  <c r="R514" i="11"/>
  <c r="H514" i="11" s="1"/>
  <c r="R465" i="11"/>
  <c r="H465" i="11" s="1"/>
  <c r="C614" i="11"/>
  <c r="C615" i="11" s="1"/>
  <c r="C752" i="11"/>
  <c r="C121" i="11"/>
  <c r="D119" i="11"/>
  <c r="D490" i="11"/>
  <c r="C492" i="11"/>
  <c r="D39" i="11"/>
  <c r="D15" i="11"/>
  <c r="C23" i="11"/>
  <c r="D480" i="11"/>
  <c r="C482" i="11"/>
  <c r="C520" i="11"/>
  <c r="D519" i="11" s="1"/>
  <c r="C603" i="11"/>
  <c r="C922" i="11"/>
  <c r="C923" i="11" s="1"/>
  <c r="D922" i="11" s="1"/>
  <c r="D956" i="11"/>
  <c r="C958" i="11"/>
  <c r="D958" i="11" s="1"/>
  <c r="D845" i="11"/>
  <c r="C747" i="11"/>
  <c r="D745" i="11"/>
  <c r="D711" i="11"/>
  <c r="C60" i="11"/>
  <c r="D59" i="11" s="1"/>
  <c r="D242" i="11"/>
  <c r="C244" i="11"/>
  <c r="D265" i="11"/>
  <c r="C497" i="11"/>
  <c r="C498" i="11" s="1"/>
  <c r="C499" i="11" s="1"/>
  <c r="D498" i="11" s="1"/>
  <c r="D495" i="11"/>
  <c r="C514" i="11"/>
  <c r="D513" i="11" s="1"/>
  <c r="D536" i="11"/>
  <c r="D535" i="11"/>
  <c r="C552" i="11"/>
  <c r="D646" i="11"/>
  <c r="D645" i="11"/>
  <c r="D768" i="11"/>
  <c r="D769" i="11"/>
  <c r="D893" i="11"/>
  <c r="D942" i="11"/>
  <c r="D943" i="11"/>
  <c r="D1008" i="11"/>
  <c r="D25" i="11"/>
  <c r="D26" i="11"/>
  <c r="C162" i="11"/>
  <c r="D160" i="11"/>
  <c r="C570" i="11"/>
  <c r="D624" i="11"/>
  <c r="C626" i="11"/>
  <c r="D625" i="11" s="1"/>
  <c r="D749" i="11"/>
  <c r="D825" i="11"/>
  <c r="C827" i="11"/>
  <c r="D826" i="11" s="1"/>
  <c r="CN297" i="11"/>
  <c r="CI297" i="11"/>
  <c r="CE297" i="11"/>
  <c r="CA297" i="11"/>
  <c r="CL297" i="11"/>
  <c r="CH297" i="11"/>
  <c r="CD297" i="11"/>
  <c r="BZ297" i="11"/>
  <c r="CM297" i="11"/>
  <c r="CK297" i="11"/>
  <c r="AU297" i="11" s="1"/>
  <c r="CC297" i="11"/>
  <c r="CJ297" i="11"/>
  <c r="BO297" i="11" s="1"/>
  <c r="CB297" i="11"/>
  <c r="CF297" i="11"/>
  <c r="BK297" i="11" s="1"/>
  <c r="D36" i="11"/>
  <c r="D37" i="11"/>
  <c r="D584" i="11"/>
  <c r="C586" i="11"/>
  <c r="C832" i="11"/>
  <c r="D872" i="11"/>
  <c r="D873" i="11"/>
  <c r="D911" i="11"/>
  <c r="C913" i="11"/>
  <c r="C392" i="11"/>
  <c r="D649" i="11"/>
  <c r="C651" i="11"/>
  <c r="D651" i="11" s="1"/>
  <c r="C757" i="11"/>
  <c r="C799" i="11"/>
  <c r="D798" i="11" s="1"/>
  <c r="D797" i="11"/>
  <c r="C940" i="11"/>
  <c r="D38" i="11"/>
  <c r="D938" i="11"/>
  <c r="C457" i="11"/>
  <c r="D27" i="11"/>
  <c r="C199" i="11"/>
  <c r="D198" i="11" s="1"/>
  <c r="D197" i="11"/>
  <c r="D565" i="11"/>
  <c r="C676" i="11"/>
  <c r="D821" i="11"/>
  <c r="C823" i="11"/>
  <c r="C217" i="11"/>
  <c r="C867" i="11"/>
  <c r="D732" i="11"/>
  <c r="D593" i="11"/>
  <c r="D547" i="11"/>
  <c r="C29" i="11"/>
  <c r="D850" i="11"/>
  <c r="D755" i="11"/>
  <c r="D964" i="11"/>
  <c r="C326" i="11"/>
  <c r="D21" i="11"/>
  <c r="D194" i="11"/>
  <c r="C267" i="11"/>
  <c r="C281" i="11"/>
  <c r="D280" i="11" s="1"/>
  <c r="C357" i="11"/>
  <c r="C543" i="11"/>
  <c r="D575" i="11"/>
  <c r="C577" i="11"/>
  <c r="D604" i="11"/>
  <c r="C606" i="11"/>
  <c r="D738" i="11"/>
  <c r="D772" i="11"/>
  <c r="D781" i="11"/>
  <c r="D848" i="11"/>
  <c r="D863" i="11"/>
  <c r="D862" i="11"/>
  <c r="D947" i="11"/>
  <c r="D967" i="11"/>
  <c r="D998" i="11"/>
  <c r="D999" i="11"/>
  <c r="CG297" i="11"/>
  <c r="D937" i="11"/>
  <c r="D559" i="11"/>
  <c r="D658" i="11"/>
  <c r="D701" i="11"/>
  <c r="D817" i="11"/>
  <c r="D856" i="11"/>
  <c r="CN305" i="11"/>
  <c r="AX305" i="11" s="1"/>
  <c r="CL305" i="11"/>
  <c r="CH305" i="11"/>
  <c r="BM305" i="11" s="1"/>
  <c r="CD305" i="11"/>
  <c r="BZ305" i="11"/>
  <c r="AJ305" i="11" s="1"/>
  <c r="CK305" i="11"/>
  <c r="BP305" i="11" s="1"/>
  <c r="CG305" i="11"/>
  <c r="AQ305" i="11" s="1"/>
  <c r="CC305" i="11"/>
  <c r="CM305" i="11"/>
  <c r="BR305" i="11" s="1"/>
  <c r="CN380" i="11"/>
  <c r="CJ380" i="11"/>
  <c r="AT380" i="11" s="1"/>
  <c r="CF380" i="11"/>
  <c r="CB380" i="11"/>
  <c r="BG380" i="11" s="1"/>
  <c r="CM380" i="11"/>
  <c r="BR380" i="11" s="1"/>
  <c r="CH380" i="11"/>
  <c r="BM380" i="11" s="1"/>
  <c r="CC380" i="11"/>
  <c r="AM380" i="11" s="1"/>
  <c r="CL380" i="11"/>
  <c r="CG380" i="11"/>
  <c r="AQ380" i="11" s="1"/>
  <c r="CA380" i="11"/>
  <c r="BF380" i="11" s="1"/>
  <c r="CK384" i="11"/>
  <c r="BP384" i="11" s="1"/>
  <c r="CG384" i="11"/>
  <c r="CC384" i="11"/>
  <c r="CI384" i="11"/>
  <c r="BN384" i="11" s="1"/>
  <c r="CD384" i="11"/>
  <c r="CH384" i="11"/>
  <c r="CB384" i="11"/>
  <c r="CL388" i="11"/>
  <c r="BQ388" i="11" s="1"/>
  <c r="CH388" i="11"/>
  <c r="CD388" i="11"/>
  <c r="BZ388" i="11"/>
  <c r="BE388" i="11" s="1"/>
  <c r="CK388" i="11"/>
  <c r="CF388" i="11"/>
  <c r="CA388" i="11"/>
  <c r="CJ388" i="11"/>
  <c r="CE388" i="11"/>
  <c r="BJ388" i="11" s="1"/>
  <c r="CI392" i="11"/>
  <c r="CC392" i="11"/>
  <c r="CL392" i="11"/>
  <c r="CD392" i="11"/>
  <c r="AN392" i="11" s="1"/>
  <c r="CJ392" i="11"/>
  <c r="AT392" i="11" s="1"/>
  <c r="CA392" i="11"/>
  <c r="CG399" i="11"/>
  <c r="BL399" i="11" s="1"/>
  <c r="CK399" i="11"/>
  <c r="BP399" i="11" s="1"/>
  <c r="CE403" i="11"/>
  <c r="CK403" i="11"/>
  <c r="BP403" i="11" s="1"/>
  <c r="BZ403" i="11"/>
  <c r="BE403" i="11" s="1"/>
  <c r="CI403" i="11"/>
  <c r="BN403" i="11" s="1"/>
  <c r="CE407" i="11"/>
  <c r="CI407" i="11"/>
  <c r="CA407" i="11"/>
  <c r="CC411" i="11"/>
  <c r="CG411" i="11"/>
  <c r="CG415" i="11"/>
  <c r="CE415" i="11"/>
  <c r="CC415" i="11"/>
  <c r="BH415" i="11" s="1"/>
  <c r="CJ419" i="11"/>
  <c r="BO419" i="11" s="1"/>
  <c r="CB419" i="11"/>
  <c r="CD438" i="11"/>
  <c r="AN438" i="11" s="1"/>
  <c r="BZ438" i="11"/>
  <c r="BE438" i="11" s="1"/>
  <c r="CJ442" i="11"/>
  <c r="BO442" i="11" s="1"/>
  <c r="CD442" i="11"/>
  <c r="CE446" i="11"/>
  <c r="AO446" i="11" s="1"/>
  <c r="CK446" i="11"/>
  <c r="BP446" i="11" s="1"/>
  <c r="CA446" i="11"/>
  <c r="CI446" i="11"/>
  <c r="CH450" i="11"/>
  <c r="BM450" i="11" s="1"/>
  <c r="CE450" i="11"/>
  <c r="AO450" i="11" s="1"/>
  <c r="CL450" i="11"/>
  <c r="AV450" i="11" s="1"/>
  <c r="CJ450" i="11"/>
  <c r="CH466" i="11"/>
  <c r="CK466" i="11"/>
  <c r="BP466" i="11" s="1"/>
  <c r="CF466" i="11"/>
  <c r="AP466" i="11" s="1"/>
  <c r="D574" i="11"/>
  <c r="D558" i="11"/>
  <c r="D557" i="11"/>
  <c r="D640" i="11"/>
  <c r="D117" i="11"/>
  <c r="D524" i="11"/>
  <c r="D966" i="11"/>
  <c r="CN12" i="11"/>
  <c r="AX12" i="11" s="1"/>
  <c r="CM12" i="11"/>
  <c r="CI38" i="11"/>
  <c r="CE38" i="11"/>
  <c r="CA38" i="11"/>
  <c r="BF38" i="11" s="1"/>
  <c r="CK50" i="11"/>
  <c r="BZ50" i="11"/>
  <c r="CH50" i="11"/>
  <c r="CI56" i="11"/>
  <c r="CE56" i="11"/>
  <c r="CA56" i="11"/>
  <c r="CI60" i="11"/>
  <c r="BN60" i="11" s="1"/>
  <c r="CE60" i="11"/>
  <c r="BJ60" i="11" s="1"/>
  <c r="CA60" i="11"/>
  <c r="CK74" i="11"/>
  <c r="CG74" i="11"/>
  <c r="AQ74" i="11" s="1"/>
  <c r="CC74" i="11"/>
  <c r="BH74" i="11" s="1"/>
  <c r="CL80" i="11"/>
  <c r="CH80" i="11"/>
  <c r="BM80" i="11" s="1"/>
  <c r="CD80" i="11"/>
  <c r="BI80" i="11" s="1"/>
  <c r="BZ80" i="11"/>
  <c r="BE80" i="11" s="1"/>
  <c r="CI88" i="11"/>
  <c r="BN88" i="11" s="1"/>
  <c r="CE88" i="11"/>
  <c r="AO88" i="11" s="1"/>
  <c r="CA88" i="11"/>
  <c r="AK88" i="11" s="1"/>
  <c r="CJ92" i="11"/>
  <c r="BO92" i="11" s="1"/>
  <c r="CF92" i="11"/>
  <c r="CB92" i="11"/>
  <c r="AL92" i="11" s="1"/>
  <c r="CI96" i="11"/>
  <c r="AS96" i="11" s="1"/>
  <c r="CA96" i="11"/>
  <c r="BF96" i="11" s="1"/>
  <c r="CH117" i="11"/>
  <c r="BM117" i="11" s="1"/>
  <c r="BZ117" i="11"/>
  <c r="CL121" i="11"/>
  <c r="AV121" i="11" s="1"/>
  <c r="CD121" i="11"/>
  <c r="AN121" i="11" s="1"/>
  <c r="CL125" i="11"/>
  <c r="BQ125" i="11" s="1"/>
  <c r="CD125" i="11"/>
  <c r="CJ130" i="11"/>
  <c r="BO130" i="11" s="1"/>
  <c r="CA130" i="11"/>
  <c r="BF130" i="11" s="1"/>
  <c r="CK134" i="11"/>
  <c r="CC134" i="11"/>
  <c r="CL143" i="11"/>
  <c r="CD143" i="11"/>
  <c r="AN143" i="11" s="1"/>
  <c r="CJ149" i="11"/>
  <c r="CA149" i="11"/>
  <c r="BF149" i="11" s="1"/>
  <c r="CJ158" i="11"/>
  <c r="CB158" i="11"/>
  <c r="AL158" i="11" s="1"/>
  <c r="CH162" i="11"/>
  <c r="BZ162" i="11"/>
  <c r="CJ169" i="11"/>
  <c r="AT169" i="11" s="1"/>
  <c r="CF169" i="11"/>
  <c r="AP169" i="11" s="1"/>
  <c r="CB169" i="11"/>
  <c r="AL169" i="11" s="1"/>
  <c r="CJ173" i="11"/>
  <c r="CF173" i="11"/>
  <c r="CB173" i="11"/>
  <c r="CK177" i="11"/>
  <c r="CG177" i="11"/>
  <c r="CC177" i="11"/>
  <c r="CI181" i="11"/>
  <c r="BN181" i="11" s="1"/>
  <c r="CE181" i="11"/>
  <c r="CA181" i="11"/>
  <c r="CK186" i="11"/>
  <c r="CG186" i="11"/>
  <c r="BL186" i="11" s="1"/>
  <c r="CC186" i="11"/>
  <c r="AM186" i="11" s="1"/>
  <c r="CI190" i="11"/>
  <c r="BN190" i="11" s="1"/>
  <c r="CE190" i="11"/>
  <c r="BJ190" i="11" s="1"/>
  <c r="CJ194" i="11"/>
  <c r="AT194" i="11" s="1"/>
  <c r="CF194" i="11"/>
  <c r="AP194" i="11" s="1"/>
  <c r="CB194" i="11"/>
  <c r="CJ198" i="11"/>
  <c r="CF198" i="11"/>
  <c r="CB198" i="11"/>
  <c r="CL202" i="11"/>
  <c r="CH202" i="11"/>
  <c r="BM202" i="11" s="1"/>
  <c r="CD202" i="11"/>
  <c r="BI202" i="11" s="1"/>
  <c r="BZ202" i="11"/>
  <c r="CK206" i="11"/>
  <c r="BP206" i="11" s="1"/>
  <c r="CG206" i="11"/>
  <c r="BL206" i="11" s="1"/>
  <c r="CC206" i="11"/>
  <c r="BH206" i="11" s="1"/>
  <c r="CL210" i="11"/>
  <c r="CH210" i="11"/>
  <c r="CD210" i="11"/>
  <c r="BZ210" i="11"/>
  <c r="BE210" i="11" s="1"/>
  <c r="CJ214" i="11"/>
  <c r="CF214" i="11"/>
  <c r="CB214" i="11"/>
  <c r="BG214" i="11" s="1"/>
  <c r="CI218" i="11"/>
  <c r="AS218" i="11" s="1"/>
  <c r="CE218" i="11"/>
  <c r="BJ218" i="11" s="1"/>
  <c r="CA218" i="11"/>
  <c r="CL222" i="11"/>
  <c r="BQ222" i="11" s="1"/>
  <c r="CH222" i="11"/>
  <c r="BM222" i="11" s="1"/>
  <c r="CD222" i="11"/>
  <c r="BZ222" i="11"/>
  <c r="AJ222" i="11" s="1"/>
  <c r="CK226" i="11"/>
  <c r="BP226" i="11" s="1"/>
  <c r="CG226" i="11"/>
  <c r="BL226" i="11" s="1"/>
  <c r="CC226" i="11"/>
  <c r="CK230" i="11"/>
  <c r="CG230" i="11"/>
  <c r="BL230" i="11" s="1"/>
  <c r="CC230" i="11"/>
  <c r="AM230" i="11" s="1"/>
  <c r="CL234" i="11"/>
  <c r="CH234" i="11"/>
  <c r="AR234" i="11" s="1"/>
  <c r="CD234" i="11"/>
  <c r="AN234" i="11" s="1"/>
  <c r="BZ234" i="11"/>
  <c r="AJ234" i="11" s="1"/>
  <c r="CL238" i="11"/>
  <c r="CH238" i="11"/>
  <c r="CD238" i="11"/>
  <c r="BZ238" i="11"/>
  <c r="BE238" i="11" s="1"/>
  <c r="CL242" i="11"/>
  <c r="CH242" i="11"/>
  <c r="CD242" i="11"/>
  <c r="AN242" i="11" s="1"/>
  <c r="BZ242" i="11"/>
  <c r="AJ242" i="11" s="1"/>
  <c r="CJ246" i="11"/>
  <c r="CF246" i="11"/>
  <c r="CB246" i="11"/>
  <c r="AL246" i="11" s="1"/>
  <c r="CL250" i="11"/>
  <c r="BQ250" i="11" s="1"/>
  <c r="CH250" i="11"/>
  <c r="AR250" i="11" s="1"/>
  <c r="CD250" i="11"/>
  <c r="BZ250" i="11"/>
  <c r="AJ250" i="11" s="1"/>
  <c r="CH254" i="11"/>
  <c r="BM254" i="11" s="1"/>
  <c r="CD254" i="11"/>
  <c r="BZ254" i="11"/>
  <c r="CH258" i="11"/>
  <c r="AR258" i="11" s="1"/>
  <c r="CC258" i="11"/>
  <c r="BH258" i="11" s="1"/>
  <c r="CH262" i="11"/>
  <c r="CC262" i="11"/>
  <c r="CI266" i="11"/>
  <c r="BN266" i="11" s="1"/>
  <c r="CD266" i="11"/>
  <c r="BI266" i="11" s="1"/>
  <c r="CH270" i="11"/>
  <c r="CC270" i="11"/>
  <c r="CH274" i="11"/>
  <c r="BM274" i="11" s="1"/>
  <c r="CB274" i="11"/>
  <c r="AL274" i="11" s="1"/>
  <c r="CH278" i="11"/>
  <c r="CC278" i="11"/>
  <c r="CK282" i="11"/>
  <c r="AU282" i="11" s="1"/>
  <c r="CF282" i="11"/>
  <c r="BK282" i="11" s="1"/>
  <c r="BZ282" i="11"/>
  <c r="CJ282" i="11"/>
  <c r="CD282" i="11"/>
  <c r="AN282" i="11" s="1"/>
  <c r="CH286" i="11"/>
  <c r="BM286" i="11" s="1"/>
  <c r="CE286" i="11"/>
  <c r="CB290" i="11"/>
  <c r="CJ290" i="11"/>
  <c r="BO290" i="11" s="1"/>
  <c r="BZ290" i="11"/>
  <c r="BE290" i="11" s="1"/>
  <c r="CE294" i="11"/>
  <c r="CB294" i="11"/>
  <c r="BG294" i="11" s="1"/>
  <c r="D388" i="11"/>
  <c r="D736" i="11"/>
  <c r="D173" i="11"/>
  <c r="D14" i="11"/>
  <c r="D1013" i="11"/>
  <c r="D785" i="11"/>
  <c r="D963" i="11"/>
  <c r="D46" i="11"/>
  <c r="D573" i="11"/>
  <c r="C399" i="11"/>
  <c r="D843" i="11"/>
  <c r="D842" i="11"/>
  <c r="D808" i="11"/>
  <c r="D708" i="11"/>
  <c r="D550" i="11"/>
  <c r="D467" i="11"/>
  <c r="D601" i="11"/>
  <c r="D555" i="11"/>
  <c r="D537" i="11"/>
  <c r="D466" i="11"/>
  <c r="D363" i="11"/>
  <c r="D335" i="11"/>
  <c r="D209" i="11"/>
  <c r="D1011" i="11"/>
  <c r="D946" i="11"/>
  <c r="D218" i="11"/>
  <c r="C381" i="11"/>
  <c r="D262" i="11"/>
  <c r="D959" i="11"/>
  <c r="D196" i="11"/>
  <c r="D208" i="11"/>
  <c r="D313" i="11"/>
  <c r="D609" i="11"/>
  <c r="D715" i="11"/>
  <c r="D731" i="11"/>
  <c r="D771" i="11"/>
  <c r="D980" i="11"/>
  <c r="D989" i="11"/>
  <c r="D993" i="11"/>
  <c r="D997" i="11"/>
  <c r="D1001" i="11"/>
  <c r="CN473" i="11"/>
  <c r="CL473" i="11"/>
  <c r="CH473" i="11"/>
  <c r="AR473" i="11" s="1"/>
  <c r="CD473" i="11"/>
  <c r="BZ473" i="11"/>
  <c r="BE473" i="11" s="1"/>
  <c r="CI473" i="11"/>
  <c r="CC473" i="11"/>
  <c r="AM473" i="11" s="1"/>
  <c r="CG473" i="11"/>
  <c r="AQ473" i="11" s="1"/>
  <c r="CB473" i="11"/>
  <c r="CM473" i="11"/>
  <c r="CN457" i="11"/>
  <c r="CL457" i="11"/>
  <c r="AV457" i="11" s="1"/>
  <c r="CH457" i="11"/>
  <c r="CD457" i="11"/>
  <c r="AN457" i="11" s="1"/>
  <c r="BZ457" i="11"/>
  <c r="CM457" i="11"/>
  <c r="CH461" i="11"/>
  <c r="AR461" i="11" s="1"/>
  <c r="CC461" i="11"/>
  <c r="AM461" i="11" s="1"/>
  <c r="CK465" i="11"/>
  <c r="CC465" i="11"/>
  <c r="CN145" i="11"/>
  <c r="CI145" i="11"/>
  <c r="CB145" i="11"/>
  <c r="AL145" i="11" s="1"/>
  <c r="CJ145" i="11"/>
  <c r="CC145" i="11"/>
  <c r="BH145" i="11" s="1"/>
  <c r="CG475" i="11"/>
  <c r="BL475" i="11" s="1"/>
  <c r="CD475" i="11"/>
  <c r="CN338" i="11"/>
  <c r="CM338" i="11"/>
  <c r="CK393" i="11"/>
  <c r="BP393" i="11" s="1"/>
  <c r="CC393" i="11"/>
  <c r="BH393" i="11" s="1"/>
  <c r="CN396" i="11"/>
  <c r="CJ396" i="11"/>
  <c r="BO396" i="11" s="1"/>
  <c r="CF396" i="11"/>
  <c r="AP396" i="11" s="1"/>
  <c r="CB396" i="11"/>
  <c r="CI400" i="11"/>
  <c r="CE400" i="11"/>
  <c r="CA400" i="11"/>
  <c r="CK420" i="11"/>
  <c r="BP420" i="11" s="1"/>
  <c r="CG420" i="11"/>
  <c r="CC420" i="11"/>
  <c r="CL424" i="11"/>
  <c r="BQ424" i="11" s="1"/>
  <c r="CJ424" i="11"/>
  <c r="BO424" i="11" s="1"/>
  <c r="BZ424" i="11"/>
  <c r="CN428" i="11"/>
  <c r="CC428" i="11"/>
  <c r="AM428" i="11" s="1"/>
  <c r="CN431" i="11"/>
  <c r="BS431" i="11" s="1"/>
  <c r="CJ431" i="11"/>
  <c r="BO431" i="11" s="1"/>
  <c r="CF431" i="11"/>
  <c r="CB431" i="11"/>
  <c r="BG431" i="11" s="1"/>
  <c r="CG435" i="11"/>
  <c r="AQ435" i="11" s="1"/>
  <c r="CC435" i="11"/>
  <c r="CF439" i="11"/>
  <c r="AP439" i="11" s="1"/>
  <c r="CA439" i="11"/>
  <c r="AK439" i="11" s="1"/>
  <c r="CG447" i="11"/>
  <c r="BL447" i="11" s="1"/>
  <c r="CC447" i="11"/>
  <c r="BH447" i="11" s="1"/>
  <c r="CH455" i="11"/>
  <c r="BM455" i="11" s="1"/>
  <c r="BZ455" i="11"/>
  <c r="AJ455" i="11" s="1"/>
  <c r="CJ128" i="11"/>
  <c r="CI128" i="11"/>
  <c r="AS128" i="11" s="1"/>
  <c r="CM128" i="11"/>
  <c r="CB128" i="11"/>
  <c r="CN366" i="11"/>
  <c r="BS366" i="11" s="1"/>
  <c r="CL366" i="11"/>
  <c r="CH366" i="11"/>
  <c r="CD366" i="11"/>
  <c r="AN366" i="11" s="1"/>
  <c r="BZ366" i="11"/>
  <c r="AJ366" i="11" s="1"/>
  <c r="CG378" i="11"/>
  <c r="BL378" i="11" s="1"/>
  <c r="CL378" i="11"/>
  <c r="BQ378" i="11" s="1"/>
  <c r="CB475" i="11"/>
  <c r="AL475" i="11" s="1"/>
  <c r="CM7" i="11"/>
  <c r="AW7" i="11" s="1"/>
  <c r="CM9" i="11"/>
  <c r="BR9" i="11" s="1"/>
  <c r="CM11" i="11"/>
  <c r="CM13" i="11"/>
  <c r="CM15" i="11"/>
  <c r="AW15" i="11" s="1"/>
  <c r="CM17" i="11"/>
  <c r="BR17" i="11" s="1"/>
  <c r="CM296" i="11"/>
  <c r="CM298" i="11"/>
  <c r="CM300" i="11"/>
  <c r="AW300" i="11" s="1"/>
  <c r="CM302" i="11"/>
  <c r="BR302" i="11" s="1"/>
  <c r="CM304" i="11"/>
  <c r="CM306" i="11"/>
  <c r="AW306" i="11" s="1"/>
  <c r="CH165" i="11"/>
  <c r="CL139" i="11"/>
  <c r="CM480" i="11"/>
  <c r="BR480" i="11" s="1"/>
  <c r="CC483" i="11"/>
  <c r="CA488" i="11"/>
  <c r="BF488" i="11" s="1"/>
  <c r="C53" i="11"/>
  <c r="C180" i="11"/>
  <c r="C44" i="11"/>
  <c r="D44" i="11" s="1"/>
  <c r="D19" i="11"/>
  <c r="C840" i="11"/>
  <c r="D840" i="11" s="1"/>
  <c r="D971" i="11"/>
  <c r="D970" i="11"/>
  <c r="D379" i="11"/>
  <c r="D378" i="11"/>
  <c r="C8" i="11"/>
  <c r="C65" i="11"/>
  <c r="D64" i="11" s="1"/>
  <c r="C72" i="11"/>
  <c r="D71" i="11" s="1"/>
  <c r="D175" i="11"/>
  <c r="D174" i="11"/>
  <c r="C203" i="11"/>
  <c r="D202" i="11" s="1"/>
  <c r="C478" i="11"/>
  <c r="D477" i="11" s="1"/>
  <c r="C631" i="11"/>
  <c r="D630" i="11" s="1"/>
  <c r="D629" i="11"/>
  <c r="C643" i="11"/>
  <c r="D641" i="11"/>
  <c r="D869" i="11"/>
  <c r="D868" i="11"/>
  <c r="D877" i="11"/>
  <c r="D876" i="11"/>
  <c r="D41" i="11"/>
  <c r="D18" i="11"/>
  <c r="D17" i="11"/>
  <c r="D257" i="11"/>
  <c r="D40" i="11"/>
  <c r="D16" i="11"/>
  <c r="C91" i="11"/>
  <c r="C776" i="11"/>
  <c r="D776" i="11" s="1"/>
  <c r="D774" i="11"/>
  <c r="D692" i="11"/>
  <c r="C623" i="11"/>
  <c r="D621" i="11"/>
  <c r="D540" i="11"/>
  <c r="D539" i="11"/>
  <c r="D517" i="11"/>
  <c r="D518" i="11"/>
  <c r="C137" i="11"/>
  <c r="D135" i="11"/>
  <c r="C820" i="11"/>
  <c r="D830" i="11"/>
  <c r="C853" i="11"/>
  <c r="D853" i="11" s="1"/>
  <c r="D851" i="11"/>
  <c r="D864" i="11"/>
  <c r="D865" i="11"/>
  <c r="C888" i="11"/>
  <c r="D887" i="11" s="1"/>
  <c r="C961" i="11"/>
  <c r="D960" i="11" s="1"/>
  <c r="C988" i="11"/>
  <c r="D988" i="11" s="1"/>
  <c r="D258" i="11"/>
  <c r="D50" i="11"/>
  <c r="D49" i="11"/>
  <c r="C390" i="11"/>
  <c r="D390" i="11" s="1"/>
  <c r="D725" i="11"/>
  <c r="C814" i="11"/>
  <c r="D814" i="11" s="1"/>
  <c r="D837" i="11"/>
  <c r="D838" i="11"/>
  <c r="D750" i="11"/>
  <c r="D678" i="11"/>
  <c r="D811" i="11"/>
  <c r="D812" i="11"/>
  <c r="D476" i="11"/>
  <c r="D611" i="11"/>
  <c r="D612" i="11"/>
  <c r="D534" i="11"/>
  <c r="D533" i="11"/>
  <c r="D364" i="11"/>
  <c r="C366" i="11"/>
  <c r="D336" i="11"/>
  <c r="C338" i="11"/>
  <c r="D307" i="11"/>
  <c r="C309" i="11"/>
  <c r="D223" i="11"/>
  <c r="C225" i="11"/>
  <c r="D213" i="11"/>
  <c r="D212" i="11"/>
  <c r="D131" i="11"/>
  <c r="C133" i="11"/>
  <c r="D1002" i="11"/>
  <c r="D290" i="11"/>
  <c r="D48" i="11"/>
  <c r="D89" i="11"/>
  <c r="D172" i="11"/>
  <c r="D256" i="11"/>
  <c r="C452" i="11"/>
  <c r="D450" i="11"/>
  <c r="C459" i="11"/>
  <c r="D458" i="11" s="1"/>
  <c r="D468" i="11"/>
  <c r="C705" i="11"/>
  <c r="D51" i="11"/>
  <c r="D780" i="11"/>
  <c r="D145" i="11"/>
  <c r="C147" i="11"/>
  <c r="D61" i="11"/>
  <c r="C82" i="11"/>
  <c r="D80" i="11"/>
  <c r="D178" i="11"/>
  <c r="C464" i="11"/>
  <c r="D464" i="11" s="1"/>
  <c r="D904" i="11"/>
  <c r="D903" i="11"/>
  <c r="D42" i="11"/>
  <c r="C470" i="11"/>
  <c r="D469" i="11" s="1"/>
  <c r="C562" i="11"/>
  <c r="D562" i="11" s="1"/>
  <c r="D779" i="11"/>
  <c r="D686" i="11"/>
  <c r="C688" i="11"/>
  <c r="D579" i="11"/>
  <c r="C581" i="11"/>
  <c r="D580" i="11" s="1"/>
  <c r="D386" i="11"/>
  <c r="D387" i="11"/>
  <c r="C353" i="11"/>
  <c r="D351" i="11"/>
  <c r="D219" i="11"/>
  <c r="D220" i="11"/>
  <c r="D177" i="11"/>
  <c r="C159" i="11"/>
  <c r="C125" i="11"/>
  <c r="D123" i="11"/>
  <c r="D97" i="11"/>
  <c r="C99" i="11"/>
  <c r="C12" i="11"/>
  <c r="D12" i="11" s="1"/>
  <c r="D10" i="11"/>
  <c r="D316" i="11"/>
  <c r="C318" i="11"/>
  <c r="C370" i="11"/>
  <c r="D369" i="11" s="1"/>
  <c r="C376" i="11"/>
  <c r="D374" i="11"/>
  <c r="C448" i="11"/>
  <c r="D446" i="11"/>
  <c r="C510" i="11"/>
  <c r="D508" i="11"/>
  <c r="C527" i="11"/>
  <c r="D526" i="11" s="1"/>
  <c r="C674" i="11"/>
  <c r="D672" i="11"/>
  <c r="C695" i="11"/>
  <c r="D694" i="11" s="1"/>
  <c r="D880" i="11"/>
  <c r="D879" i="11"/>
  <c r="C920" i="11"/>
  <c r="D1006" i="11"/>
  <c r="D1005" i="11"/>
  <c r="D489" i="11"/>
  <c r="D954" i="11"/>
  <c r="D841" i="11"/>
  <c r="D816" i="11"/>
  <c r="D607" i="11"/>
  <c r="D1000" i="11"/>
  <c r="D264" i="11"/>
  <c r="D276" i="11"/>
  <c r="C108" i="11"/>
  <c r="C189" i="11"/>
  <c r="D188" i="11" s="1"/>
  <c r="D263" i="11"/>
  <c r="D885" i="11"/>
  <c r="D909" i="11"/>
  <c r="D908" i="11"/>
  <c r="D927" i="11"/>
  <c r="D931" i="11"/>
  <c r="C933" i="11"/>
  <c r="D983" i="11"/>
  <c r="D984" i="11"/>
  <c r="D992" i="11"/>
  <c r="D874" i="11"/>
  <c r="D875" i="11"/>
  <c r="D886" i="11"/>
  <c r="D718" i="11"/>
  <c r="D608" i="11"/>
  <c r="D597" i="11"/>
  <c r="D523" i="11"/>
  <c r="D279" i="11"/>
  <c r="D171" i="11"/>
  <c r="D717" i="11"/>
  <c r="D115" i="11"/>
  <c r="D6" i="11"/>
  <c r="D102" i="11"/>
  <c r="D294" i="11"/>
  <c r="D293" i="11"/>
  <c r="D703" i="11"/>
  <c r="D860" i="11"/>
  <c r="D884" i="11"/>
  <c r="D892" i="11"/>
  <c r="D901" i="11"/>
  <c r="C907" i="11"/>
  <c r="D907" i="11" s="1"/>
  <c r="D926" i="11"/>
  <c r="C930" i="11"/>
  <c r="D930" i="11" s="1"/>
  <c r="D981" i="11"/>
  <c r="D982" i="11"/>
  <c r="D985" i="11"/>
  <c r="D986" i="11"/>
  <c r="D991" i="11"/>
  <c r="D187" i="11"/>
  <c r="D222" i="11"/>
  <c r="D275" i="11"/>
  <c r="D727" i="11"/>
  <c r="D855" i="11"/>
  <c r="CC486" i="11"/>
  <c r="CG486" i="11"/>
  <c r="CA486" i="11"/>
  <c r="BF486" i="11" s="1"/>
  <c r="CM486" i="11"/>
  <c r="AW486" i="11" s="1"/>
  <c r="CE486" i="11"/>
  <c r="BJ486" i="11" s="1"/>
  <c r="CI486" i="11"/>
  <c r="BN486" i="11" s="1"/>
  <c r="D240" i="11"/>
  <c r="D697" i="11"/>
  <c r="D859" i="11"/>
  <c r="D990" i="11"/>
  <c r="D1012" i="11"/>
  <c r="CJ62" i="11"/>
  <c r="BO62" i="11" s="1"/>
  <c r="CB62" i="11"/>
  <c r="CJ119" i="11"/>
  <c r="AT119" i="11" s="1"/>
  <c r="CF119" i="11"/>
  <c r="BK119" i="11" s="1"/>
  <c r="CD132" i="11"/>
  <c r="BI132" i="11" s="1"/>
  <c r="CJ132" i="11"/>
  <c r="BO132" i="11" s="1"/>
  <c r="CL284" i="11"/>
  <c r="CF284" i="11"/>
  <c r="CH284" i="11"/>
  <c r="AR284" i="11" s="1"/>
  <c r="CJ288" i="11"/>
  <c r="CB288" i="11"/>
  <c r="BG288" i="11" s="1"/>
  <c r="CL288" i="11"/>
  <c r="CF288" i="11"/>
  <c r="AP288" i="11" s="1"/>
  <c r="CF292" i="11"/>
  <c r="BZ292" i="11"/>
  <c r="CJ292" i="11"/>
  <c r="BO292" i="11" s="1"/>
  <c r="CB292" i="11"/>
  <c r="CH309" i="11"/>
  <c r="BM309" i="11" s="1"/>
  <c r="CB309" i="11"/>
  <c r="CK309" i="11"/>
  <c r="BP309" i="11" s="1"/>
  <c r="CE309" i="11"/>
  <c r="AO309" i="11" s="1"/>
  <c r="BZ309" i="11"/>
  <c r="BE309" i="11" s="1"/>
  <c r="CE313" i="11"/>
  <c r="CI313" i="11"/>
  <c r="AS313" i="11" s="1"/>
  <c r="CB313" i="11"/>
  <c r="AL313" i="11" s="1"/>
  <c r="CL317" i="11"/>
  <c r="CD317" i="11"/>
  <c r="CH317" i="11"/>
  <c r="BM317" i="11" s="1"/>
  <c r="BZ317" i="11"/>
  <c r="CI321" i="11"/>
  <c r="BN321" i="11" s="1"/>
  <c r="CE321" i="11"/>
  <c r="CA321" i="11"/>
  <c r="AK321" i="11" s="1"/>
  <c r="CK321" i="11"/>
  <c r="CG321" i="11"/>
  <c r="BL321" i="11" s="1"/>
  <c r="CC321" i="11"/>
  <c r="CK360" i="11"/>
  <c r="BP360" i="11" s="1"/>
  <c r="CG360" i="11"/>
  <c r="BL360" i="11" s="1"/>
  <c r="CC360" i="11"/>
  <c r="CI360" i="11"/>
  <c r="CE360" i="11"/>
  <c r="CA360" i="11"/>
  <c r="AK360" i="11" s="1"/>
  <c r="CJ371" i="11"/>
  <c r="CD371" i="11"/>
  <c r="CL371" i="11"/>
  <c r="CG371" i="11"/>
  <c r="AQ371" i="11" s="1"/>
  <c r="CB371" i="11"/>
  <c r="AL371" i="11" s="1"/>
  <c r="CG381" i="11"/>
  <c r="CD381" i="11"/>
  <c r="AN381" i="11" s="1"/>
  <c r="CL385" i="11"/>
  <c r="BQ385" i="11" s="1"/>
  <c r="CD385" i="11"/>
  <c r="CH385" i="11"/>
  <c r="BZ385" i="11"/>
  <c r="AJ385" i="11" s="1"/>
  <c r="CN404" i="11"/>
  <c r="AX404" i="11" s="1"/>
  <c r="CL404" i="11"/>
  <c r="CH404" i="11"/>
  <c r="AR404" i="11" s="1"/>
  <c r="CD404" i="11"/>
  <c r="AN404" i="11" s="1"/>
  <c r="BZ404" i="11"/>
  <c r="CM404" i="11"/>
  <c r="CJ404" i="11"/>
  <c r="CF404" i="11"/>
  <c r="AP404" i="11" s="1"/>
  <c r="CB404" i="11"/>
  <c r="CI404" i="11"/>
  <c r="CA404" i="11"/>
  <c r="CE404" i="11"/>
  <c r="BJ404" i="11" s="1"/>
  <c r="CF408" i="11"/>
  <c r="CJ408" i="11"/>
  <c r="CB408" i="11"/>
  <c r="BG408" i="11" s="1"/>
  <c r="CD408" i="11"/>
  <c r="AN408" i="11" s="1"/>
  <c r="CL408" i="11"/>
  <c r="AV408" i="11" s="1"/>
  <c r="CN412" i="11"/>
  <c r="AX412" i="11" s="1"/>
  <c r="BZ412" i="11"/>
  <c r="BE412" i="11" s="1"/>
  <c r="CD412" i="11"/>
  <c r="AN412" i="11" s="1"/>
  <c r="CE462" i="11"/>
  <c r="AO462" i="11" s="1"/>
  <c r="BZ462" i="11"/>
  <c r="BE462" i="11" s="1"/>
  <c r="CJ462" i="11"/>
  <c r="AT462" i="11" s="1"/>
  <c r="CN166" i="11"/>
  <c r="CM166" i="11"/>
  <c r="CE166" i="11"/>
  <c r="CI166" i="11"/>
  <c r="CB166" i="11"/>
  <c r="AL166" i="11" s="1"/>
  <c r="CJ166" i="11"/>
  <c r="CC166" i="11"/>
  <c r="CC482" i="11"/>
  <c r="CG482" i="11"/>
  <c r="AQ482" i="11" s="1"/>
  <c r="CA482" i="11"/>
  <c r="BF482" i="11" s="1"/>
  <c r="CM482" i="11"/>
  <c r="CE482" i="11"/>
  <c r="AO482" i="11" s="1"/>
  <c r="CI157" i="11"/>
  <c r="AS157" i="11" s="1"/>
  <c r="CA157" i="11"/>
  <c r="BF157" i="11" s="1"/>
  <c r="CB146" i="11"/>
  <c r="BG146" i="11" s="1"/>
  <c r="CJ146" i="11"/>
  <c r="CE490" i="11"/>
  <c r="BJ490" i="11" s="1"/>
  <c r="CM490" i="11"/>
  <c r="AW490" i="11" s="1"/>
  <c r="CA490" i="11"/>
  <c r="CI490" i="11"/>
  <c r="AS490" i="11" s="1"/>
  <c r="CK490" i="11"/>
  <c r="AU490" i="11" s="1"/>
  <c r="CC490" i="11"/>
  <c r="CI50" i="11"/>
  <c r="CD50" i="11"/>
  <c r="CL50" i="11"/>
  <c r="CG50" i="11"/>
  <c r="BL50" i="11" s="1"/>
  <c r="CA50" i="11"/>
  <c r="AK50" i="11" s="1"/>
  <c r="CG64" i="11"/>
  <c r="CA64" i="11"/>
  <c r="CI286" i="11"/>
  <c r="BN286" i="11" s="1"/>
  <c r="CD286" i="11"/>
  <c r="BI286" i="11" s="1"/>
  <c r="CL286" i="11"/>
  <c r="BQ286" i="11" s="1"/>
  <c r="CG286" i="11"/>
  <c r="AQ286" i="11" s="1"/>
  <c r="CA286" i="11"/>
  <c r="CI290" i="11"/>
  <c r="CD290" i="11"/>
  <c r="CL290" i="11"/>
  <c r="CF290" i="11"/>
  <c r="AP290" i="11" s="1"/>
  <c r="CA290" i="11"/>
  <c r="CL294" i="11"/>
  <c r="CF294" i="11"/>
  <c r="BK294" i="11" s="1"/>
  <c r="CA294" i="11"/>
  <c r="CI294" i="11"/>
  <c r="CD294" i="11"/>
  <c r="CI307" i="11"/>
  <c r="CC307" i="11"/>
  <c r="BH307" i="11" s="1"/>
  <c r="CK307" i="11"/>
  <c r="AU307" i="11" s="1"/>
  <c r="CF307" i="11"/>
  <c r="CA307" i="11"/>
  <c r="CG311" i="11"/>
  <c r="AQ311" i="11" s="1"/>
  <c r="CC311" i="11"/>
  <c r="CH315" i="11"/>
  <c r="BZ315" i="11"/>
  <c r="CL315" i="11"/>
  <c r="CD315" i="11"/>
  <c r="CN319" i="11"/>
  <c r="AX319" i="11" s="1"/>
  <c r="CF319" i="11"/>
  <c r="BK319" i="11" s="1"/>
  <c r="CN358" i="11"/>
  <c r="CM358" i="11"/>
  <c r="CK358" i="11"/>
  <c r="CG358" i="11"/>
  <c r="CC358" i="11"/>
  <c r="AM358" i="11" s="1"/>
  <c r="CI358" i="11"/>
  <c r="CE358" i="11"/>
  <c r="CA358" i="11"/>
  <c r="CG362" i="11"/>
  <c r="CJ362" i="11"/>
  <c r="CC362" i="11"/>
  <c r="CG369" i="11"/>
  <c r="BL369" i="11" s="1"/>
  <c r="BZ369" i="11"/>
  <c r="BE369" i="11" s="1"/>
  <c r="CK369" i="11"/>
  <c r="CD369" i="11"/>
  <c r="CJ373" i="11"/>
  <c r="AT373" i="11" s="1"/>
  <c r="CF373" i="11"/>
  <c r="AP373" i="11" s="1"/>
  <c r="CB373" i="11"/>
  <c r="CL373" i="11"/>
  <c r="BQ373" i="11" s="1"/>
  <c r="CH373" i="11"/>
  <c r="AR373" i="11" s="1"/>
  <c r="CD373" i="11"/>
  <c r="AN373" i="11" s="1"/>
  <c r="BZ373" i="11"/>
  <c r="CJ376" i="11"/>
  <c r="CE376" i="11"/>
  <c r="AO376" i="11" s="1"/>
  <c r="BZ376" i="11"/>
  <c r="CH376" i="11"/>
  <c r="CB376" i="11"/>
  <c r="AL376" i="11" s="1"/>
  <c r="CL383" i="11"/>
  <c r="BQ383" i="11" s="1"/>
  <c r="CG383" i="11"/>
  <c r="AQ383" i="11" s="1"/>
  <c r="CA383" i="11"/>
  <c r="CI383" i="11"/>
  <c r="AS383" i="11" s="1"/>
  <c r="CD383" i="11"/>
  <c r="BI383" i="11" s="1"/>
  <c r="CK387" i="11"/>
  <c r="AU387" i="11" s="1"/>
  <c r="CG387" i="11"/>
  <c r="CC387" i="11"/>
  <c r="CI387" i="11"/>
  <c r="CE387" i="11"/>
  <c r="CA387" i="11"/>
  <c r="CJ406" i="11"/>
  <c r="CB406" i="11"/>
  <c r="BG406" i="11" s="1"/>
  <c r="CF406" i="11"/>
  <c r="AP406" i="11" s="1"/>
  <c r="BZ406" i="11"/>
  <c r="CH406" i="11"/>
  <c r="CG410" i="11"/>
  <c r="AQ410" i="11" s="1"/>
  <c r="CK410" i="11"/>
  <c r="CC410" i="11"/>
  <c r="AM410" i="11" s="1"/>
  <c r="CA410" i="11"/>
  <c r="CI410" i="11"/>
  <c r="AS410" i="11" s="1"/>
  <c r="CI414" i="11"/>
  <c r="CE414" i="11"/>
  <c r="CA414" i="11"/>
  <c r="AK414" i="11" s="1"/>
  <c r="CK414" i="11"/>
  <c r="AU414" i="11" s="1"/>
  <c r="CG414" i="11"/>
  <c r="CC414" i="11"/>
  <c r="CJ414" i="11"/>
  <c r="CB414" i="11"/>
  <c r="AL414" i="11" s="1"/>
  <c r="CF414" i="11"/>
  <c r="CN449" i="11"/>
  <c r="CL449" i="11"/>
  <c r="CH449" i="11"/>
  <c r="AR449" i="11" s="1"/>
  <c r="CD449" i="11"/>
  <c r="AN449" i="11" s="1"/>
  <c r="BZ449" i="11"/>
  <c r="CM449" i="11"/>
  <c r="CJ449" i="11"/>
  <c r="AT449" i="11" s="1"/>
  <c r="CF449" i="11"/>
  <c r="AP449" i="11" s="1"/>
  <c r="CB449" i="11"/>
  <c r="CI449" i="11"/>
  <c r="AS449" i="11" s="1"/>
  <c r="CA449" i="11"/>
  <c r="AK449" i="11" s="1"/>
  <c r="CE449" i="11"/>
  <c r="BJ449" i="11" s="1"/>
  <c r="CB453" i="11"/>
  <c r="CG453" i="11"/>
  <c r="BL453" i="11" s="1"/>
  <c r="CJ453" i="11"/>
  <c r="AT453" i="11" s="1"/>
  <c r="CI460" i="11"/>
  <c r="BN460" i="11" s="1"/>
  <c r="CC460" i="11"/>
  <c r="AM460" i="11" s="1"/>
  <c r="CF460" i="11"/>
  <c r="BK460" i="11" s="1"/>
  <c r="CI464" i="11"/>
  <c r="BN464" i="11" s="1"/>
  <c r="CE464" i="11"/>
  <c r="BJ464" i="11" s="1"/>
  <c r="CA464" i="11"/>
  <c r="AK464" i="11" s="1"/>
  <c r="CK464" i="11"/>
  <c r="AU464" i="11" s="1"/>
  <c r="CG464" i="11"/>
  <c r="BL464" i="11" s="1"/>
  <c r="CC464" i="11"/>
  <c r="BH464" i="11" s="1"/>
  <c r="CH464" i="11"/>
  <c r="BZ464" i="11"/>
  <c r="CL464" i="11"/>
  <c r="BQ464" i="11" s="1"/>
  <c r="CD464" i="11"/>
  <c r="BI464" i="11" s="1"/>
  <c r="CN322" i="11"/>
  <c r="CM322" i="11"/>
  <c r="CJ401" i="11"/>
  <c r="AT401" i="11" s="1"/>
  <c r="CB401" i="11"/>
  <c r="AL401" i="11" s="1"/>
  <c r="CJ417" i="11"/>
  <c r="CF417" i="11"/>
  <c r="CB417" i="11"/>
  <c r="AL417" i="11" s="1"/>
  <c r="CL417" i="11"/>
  <c r="CH417" i="11"/>
  <c r="BM417" i="11" s="1"/>
  <c r="CD417" i="11"/>
  <c r="BZ417" i="11"/>
  <c r="CK421" i="11"/>
  <c r="BP421" i="11" s="1"/>
  <c r="CD421" i="11"/>
  <c r="BI421" i="11" s="1"/>
  <c r="CG421" i="11"/>
  <c r="BZ421" i="11"/>
  <c r="CA432" i="11"/>
  <c r="BF432" i="11" s="1"/>
  <c r="CF432" i="11"/>
  <c r="CK436" i="11"/>
  <c r="BP436" i="11" s="1"/>
  <c r="CB436" i="11"/>
  <c r="AL436" i="11" s="1"/>
  <c r="CF436" i="11"/>
  <c r="BK436" i="11" s="1"/>
  <c r="CJ440" i="11"/>
  <c r="CB440" i="11"/>
  <c r="CF440" i="11"/>
  <c r="BK440" i="11" s="1"/>
  <c r="CN444" i="11"/>
  <c r="CJ444" i="11"/>
  <c r="BO444" i="11" s="1"/>
  <c r="BZ444" i="11"/>
  <c r="CI448" i="11"/>
  <c r="AS448" i="11" s="1"/>
  <c r="CE448" i="11"/>
  <c r="AO448" i="11" s="1"/>
  <c r="CA448" i="11"/>
  <c r="AK448" i="11" s="1"/>
  <c r="CK448" i="11"/>
  <c r="BP448" i="11" s="1"/>
  <c r="CG448" i="11"/>
  <c r="BL448" i="11" s="1"/>
  <c r="CC448" i="11"/>
  <c r="BH448" i="11" s="1"/>
  <c r="CK77" i="11"/>
  <c r="BP77" i="11" s="1"/>
  <c r="BZ77" i="11"/>
  <c r="CE77" i="11"/>
  <c r="BJ77" i="11" s="1"/>
  <c r="CN388" i="11"/>
  <c r="CM388" i="11"/>
  <c r="CH399" i="11"/>
  <c r="CB399" i="11"/>
  <c r="AL399" i="11" s="1"/>
  <c r="CL399" i="11"/>
  <c r="AV399" i="11" s="1"/>
  <c r="CF399" i="11"/>
  <c r="CJ403" i="11"/>
  <c r="CF403" i="11"/>
  <c r="CB403" i="11"/>
  <c r="CL403" i="11"/>
  <c r="CH403" i="11"/>
  <c r="CD403" i="11"/>
  <c r="CA403" i="11"/>
  <c r="BF403" i="11" s="1"/>
  <c r="CN415" i="11"/>
  <c r="CL415" i="11"/>
  <c r="CH415" i="11"/>
  <c r="AR415" i="11" s="1"/>
  <c r="CD415" i="11"/>
  <c r="AN415" i="11" s="1"/>
  <c r="BZ415" i="11"/>
  <c r="CM415" i="11"/>
  <c r="CJ415" i="11"/>
  <c r="CF415" i="11"/>
  <c r="AP415" i="11" s="1"/>
  <c r="CB415" i="11"/>
  <c r="AL415" i="11" s="1"/>
  <c r="CH419" i="11"/>
  <c r="BZ419" i="11"/>
  <c r="AJ419" i="11" s="1"/>
  <c r="CL419" i="11"/>
  <c r="BQ419" i="11" s="1"/>
  <c r="CD419" i="11"/>
  <c r="CF423" i="11"/>
  <c r="CJ423" i="11"/>
  <c r="CI427" i="11"/>
  <c r="AS427" i="11" s="1"/>
  <c r="CA427" i="11"/>
  <c r="BF427" i="11" s="1"/>
  <c r="CF438" i="11"/>
  <c r="AP438" i="11" s="1"/>
  <c r="CL438" i="11"/>
  <c r="CB438" i="11"/>
  <c r="AL438" i="11" s="1"/>
  <c r="CH438" i="11"/>
  <c r="AR438" i="11" s="1"/>
  <c r="CF442" i="11"/>
  <c r="AP442" i="11" s="1"/>
  <c r="CH442" i="11"/>
  <c r="BM442" i="11" s="1"/>
  <c r="CL442" i="11"/>
  <c r="BQ442" i="11" s="1"/>
  <c r="CB442" i="11"/>
  <c r="BG442" i="11" s="1"/>
  <c r="CL446" i="11"/>
  <c r="CH446" i="11"/>
  <c r="CD446" i="11"/>
  <c r="BZ446" i="11"/>
  <c r="AJ446" i="11" s="1"/>
  <c r="CJ446" i="11"/>
  <c r="BO446" i="11" s="1"/>
  <c r="CF446" i="11"/>
  <c r="AP446" i="11" s="1"/>
  <c r="CB446" i="11"/>
  <c r="AL446" i="11" s="1"/>
  <c r="CN465" i="11"/>
  <c r="CM465" i="11"/>
  <c r="CL465" i="11"/>
  <c r="CH465" i="11"/>
  <c r="BM465" i="11" s="1"/>
  <c r="CD465" i="11"/>
  <c r="BZ465" i="11"/>
  <c r="BE465" i="11" s="1"/>
  <c r="CJ465" i="11"/>
  <c r="AT465" i="11" s="1"/>
  <c r="CF465" i="11"/>
  <c r="AP465" i="11" s="1"/>
  <c r="CB465" i="11"/>
  <c r="AL465" i="11" s="1"/>
  <c r="CA469" i="11"/>
  <c r="CF469" i="11"/>
  <c r="AP469" i="11" s="1"/>
  <c r="BZ53" i="11"/>
  <c r="CD53" i="11"/>
  <c r="BI53" i="11" s="1"/>
  <c r="CH53" i="11"/>
  <c r="CL53" i="11"/>
  <c r="Y15" i="17"/>
  <c r="CB3" i="17"/>
  <c r="CA83" i="17"/>
  <c r="U343" i="11"/>
  <c r="H343" i="11" s="1"/>
  <c r="V343" i="11"/>
  <c r="Q299" i="11"/>
  <c r="H299" i="11" s="1"/>
  <c r="CM98" i="11"/>
  <c r="CG98" i="11"/>
  <c r="CB98" i="11"/>
  <c r="BG98" i="11" s="1"/>
  <c r="CJ98" i="11"/>
  <c r="BO98" i="11" s="1"/>
  <c r="CE98" i="11"/>
  <c r="BJ98" i="11" s="1"/>
  <c r="CK98" i="11"/>
  <c r="CA98" i="11"/>
  <c r="BF98" i="11" s="1"/>
  <c r="CF98" i="11"/>
  <c r="BK98" i="11" s="1"/>
  <c r="CI98" i="11"/>
  <c r="AS98" i="11" s="1"/>
  <c r="CC98" i="11"/>
  <c r="CK481" i="11"/>
  <c r="BP481" i="11" s="1"/>
  <c r="CC481" i="11"/>
  <c r="CG481" i="11"/>
  <c r="AQ481" i="11" s="1"/>
  <c r="CL32" i="11"/>
  <c r="BQ32" i="11" s="1"/>
  <c r="CA32" i="11"/>
  <c r="CG32" i="11"/>
  <c r="CJ32" i="11"/>
  <c r="CE32" i="11"/>
  <c r="AO32" i="11" s="1"/>
  <c r="CH62" i="11"/>
  <c r="AR62" i="11" s="1"/>
  <c r="BZ62" i="11"/>
  <c r="CD62" i="11"/>
  <c r="BI62" i="11" s="1"/>
  <c r="CC115" i="11"/>
  <c r="AM115" i="11" s="1"/>
  <c r="CE115" i="11"/>
  <c r="CE127" i="11"/>
  <c r="CA127" i="11"/>
  <c r="CK136" i="11"/>
  <c r="CD136" i="11"/>
  <c r="CF160" i="11"/>
  <c r="AP160" i="11" s="1"/>
  <c r="CI160" i="11"/>
  <c r="AS160" i="11" s="1"/>
  <c r="CL240" i="11"/>
  <c r="CH240" i="11"/>
  <c r="CJ244" i="11"/>
  <c r="CF244" i="11"/>
  <c r="BK244" i="11" s="1"/>
  <c r="CB244" i="11"/>
  <c r="CL248" i="11"/>
  <c r="CH248" i="11"/>
  <c r="CD248" i="11"/>
  <c r="BZ248" i="11"/>
  <c r="CI252" i="11"/>
  <c r="CE252" i="11"/>
  <c r="AO252" i="11" s="1"/>
  <c r="CA252" i="11"/>
  <c r="AK252" i="11" s="1"/>
  <c r="CL256" i="11"/>
  <c r="BQ256" i="11" s="1"/>
  <c r="CH256" i="11"/>
  <c r="BM256" i="11" s="1"/>
  <c r="CD256" i="11"/>
  <c r="AN256" i="11" s="1"/>
  <c r="BZ256" i="11"/>
  <c r="CG256" i="11"/>
  <c r="CB256" i="11"/>
  <c r="CI260" i="11"/>
  <c r="CE260" i="11"/>
  <c r="CA260" i="11"/>
  <c r="CJ260" i="11"/>
  <c r="CD260" i="11"/>
  <c r="CI264" i="11"/>
  <c r="CE264" i="11"/>
  <c r="CA264" i="11"/>
  <c r="CK264" i="11"/>
  <c r="CF264" i="11"/>
  <c r="BZ264" i="11"/>
  <c r="CK268" i="11"/>
  <c r="CG268" i="11"/>
  <c r="AQ268" i="11" s="1"/>
  <c r="CC268" i="11"/>
  <c r="CJ268" i="11"/>
  <c r="CE268" i="11"/>
  <c r="BZ268" i="11"/>
  <c r="CI272" i="11"/>
  <c r="AS272" i="11" s="1"/>
  <c r="CE272" i="11"/>
  <c r="CA272" i="11"/>
  <c r="AK272" i="11" s="1"/>
  <c r="CL272" i="11"/>
  <c r="CG272" i="11"/>
  <c r="CB272" i="11"/>
  <c r="CI276" i="11"/>
  <c r="CE276" i="11"/>
  <c r="CA276" i="11"/>
  <c r="CL276" i="11"/>
  <c r="AV276" i="11" s="1"/>
  <c r="CG276" i="11"/>
  <c r="CB276" i="11"/>
  <c r="CJ280" i="11"/>
  <c r="CF280" i="11"/>
  <c r="BK280" i="11" s="1"/>
  <c r="CB280" i="11"/>
  <c r="CI280" i="11"/>
  <c r="CD280" i="11"/>
  <c r="CI284" i="11"/>
  <c r="CE284" i="11"/>
  <c r="BJ284" i="11" s="1"/>
  <c r="CA284" i="11"/>
  <c r="BF284" i="11" s="1"/>
  <c r="CJ284" i="11"/>
  <c r="CD284" i="11"/>
  <c r="CI288" i="11"/>
  <c r="CE288" i="11"/>
  <c r="CA288" i="11"/>
  <c r="CH288" i="11"/>
  <c r="CC288" i="11"/>
  <c r="CK292" i="11"/>
  <c r="CG292" i="11"/>
  <c r="AQ292" i="11" s="1"/>
  <c r="CC292" i="11"/>
  <c r="AM292" i="11" s="1"/>
  <c r="CI292" i="11"/>
  <c r="CD292" i="11"/>
  <c r="CI309" i="11"/>
  <c r="CL309" i="11"/>
  <c r="AV309" i="11" s="1"/>
  <c r="CG309" i="11"/>
  <c r="CC309" i="11"/>
  <c r="CL313" i="11"/>
  <c r="BQ313" i="11" s="1"/>
  <c r="CH313" i="11"/>
  <c r="CD313" i="11"/>
  <c r="BZ313" i="11"/>
  <c r="CK313" i="11"/>
  <c r="CF313" i="11"/>
  <c r="CA313" i="11"/>
  <c r="CN332" i="11"/>
  <c r="CL332" i="11"/>
  <c r="CD332" i="11"/>
  <c r="CL336" i="11"/>
  <c r="CH336" i="11"/>
  <c r="CD336" i="11"/>
  <c r="AN336" i="11" s="1"/>
  <c r="BZ336" i="11"/>
  <c r="CI336" i="11"/>
  <c r="CC336" i="11"/>
  <c r="CL339" i="11"/>
  <c r="CH339" i="11"/>
  <c r="AR339" i="11" s="1"/>
  <c r="CD339" i="11"/>
  <c r="BI339" i="11" s="1"/>
  <c r="BZ339" i="11"/>
  <c r="BE339" i="11" s="1"/>
  <c r="CJ339" i="11"/>
  <c r="CE339" i="11"/>
  <c r="AO339" i="11" s="1"/>
  <c r="CH343" i="11"/>
  <c r="CD343" i="11"/>
  <c r="CN362" i="11"/>
  <c r="CM362" i="11"/>
  <c r="CL362" i="11"/>
  <c r="CH362" i="11"/>
  <c r="CD362" i="11"/>
  <c r="BZ362" i="11"/>
  <c r="CK362" i="11"/>
  <c r="AU362" i="11" s="1"/>
  <c r="CF362" i="11"/>
  <c r="BK362" i="11" s="1"/>
  <c r="CA362" i="11"/>
  <c r="CI369" i="11"/>
  <c r="BN369" i="11" s="1"/>
  <c r="CE369" i="11"/>
  <c r="CA369" i="11"/>
  <c r="CH369" i="11"/>
  <c r="CC369" i="11"/>
  <c r="CD378" i="11"/>
  <c r="CA378" i="11"/>
  <c r="CN392" i="11"/>
  <c r="CM392" i="11"/>
  <c r="CG392" i="11"/>
  <c r="BZ392" i="11"/>
  <c r="AJ392" i="11" s="1"/>
  <c r="CK392" i="11"/>
  <c r="CF392" i="11"/>
  <c r="CB392" i="11"/>
  <c r="CI399" i="11"/>
  <c r="CE399" i="11"/>
  <c r="CA399" i="11"/>
  <c r="CJ399" i="11"/>
  <c r="CD399" i="11"/>
  <c r="CN421" i="11"/>
  <c r="CM421" i="11"/>
  <c r="CI421" i="11"/>
  <c r="CE421" i="11"/>
  <c r="AO421" i="11" s="1"/>
  <c r="CA421" i="11"/>
  <c r="CH421" i="11"/>
  <c r="BM421" i="11" s="1"/>
  <c r="CC421" i="11"/>
  <c r="CN425" i="11"/>
  <c r="CD425" i="11"/>
  <c r="BI425" i="11" s="1"/>
  <c r="CI436" i="11"/>
  <c r="CH436" i="11"/>
  <c r="AR436" i="11" s="1"/>
  <c r="CD436" i="11"/>
  <c r="BZ436" i="11"/>
  <c r="BE436" i="11" s="1"/>
  <c r="CJ436" i="11"/>
  <c r="CC436" i="11"/>
  <c r="CL455" i="11"/>
  <c r="CF455" i="11"/>
  <c r="AP455" i="11" s="1"/>
  <c r="CB455" i="11"/>
  <c r="BG455" i="11" s="1"/>
  <c r="CJ455" i="11"/>
  <c r="AT455" i="11" s="1"/>
  <c r="CK458" i="11"/>
  <c r="CF458" i="11"/>
  <c r="CI458" i="11"/>
  <c r="AS458" i="11" s="1"/>
  <c r="CN469" i="11"/>
  <c r="CM469" i="11"/>
  <c r="CK469" i="11"/>
  <c r="CG469" i="11"/>
  <c r="CC469" i="11"/>
  <c r="CH469" i="11"/>
  <c r="AR469" i="11" s="1"/>
  <c r="CB469" i="11"/>
  <c r="CJ469" i="11"/>
  <c r="BO469" i="11" s="1"/>
  <c r="CE469" i="11"/>
  <c r="AO469" i="11" s="1"/>
  <c r="BZ469" i="11"/>
  <c r="CI469" i="11"/>
  <c r="BN469" i="11" s="1"/>
  <c r="CN72" i="11"/>
  <c r="CH72" i="11"/>
  <c r="CA72" i="11"/>
  <c r="CL72" i="11"/>
  <c r="CE72" i="11"/>
  <c r="BJ72" i="11" s="1"/>
  <c r="CJ72" i="11"/>
  <c r="AT72" i="11" s="1"/>
  <c r="CC72" i="11"/>
  <c r="AM72" i="11" s="1"/>
  <c r="CG72" i="11"/>
  <c r="CG484" i="11"/>
  <c r="CA484" i="11"/>
  <c r="AK484" i="11" s="1"/>
  <c r="CM484" i="11"/>
  <c r="CE484" i="11"/>
  <c r="BJ484" i="11" s="1"/>
  <c r="CJ50" i="11"/>
  <c r="CF50" i="11"/>
  <c r="CB50" i="11"/>
  <c r="CK64" i="11"/>
  <c r="BP64" i="11" s="1"/>
  <c r="CC64" i="11"/>
  <c r="CN105" i="11"/>
  <c r="CB105" i="11"/>
  <c r="CN113" i="11"/>
  <c r="CD113" i="11"/>
  <c r="CL254" i="11"/>
  <c r="CI254" i="11"/>
  <c r="BN254" i="11" s="1"/>
  <c r="CI258" i="11"/>
  <c r="BN258" i="11" s="1"/>
  <c r="CE258" i="11"/>
  <c r="CA258" i="11"/>
  <c r="CJ262" i="11"/>
  <c r="AT262" i="11" s="1"/>
  <c r="CF262" i="11"/>
  <c r="AP262" i="11" s="1"/>
  <c r="CB262" i="11"/>
  <c r="BG262" i="11" s="1"/>
  <c r="CJ266" i="11"/>
  <c r="AT266" i="11" s="1"/>
  <c r="CF266" i="11"/>
  <c r="BK266" i="11" s="1"/>
  <c r="CB266" i="11"/>
  <c r="CJ270" i="11"/>
  <c r="CF270" i="11"/>
  <c r="CB270" i="11"/>
  <c r="CK274" i="11"/>
  <c r="CG274" i="11"/>
  <c r="CC274" i="11"/>
  <c r="CJ278" i="11"/>
  <c r="CF278" i="11"/>
  <c r="BK278" i="11" s="1"/>
  <c r="CB278" i="11"/>
  <c r="CI282" i="11"/>
  <c r="BN282" i="11" s="1"/>
  <c r="CE282" i="11"/>
  <c r="CA282" i="11"/>
  <c r="AK282" i="11" s="1"/>
  <c r="CJ286" i="11"/>
  <c r="CF286" i="11"/>
  <c r="CB286" i="11"/>
  <c r="CK290" i="11"/>
  <c r="BP290" i="11" s="1"/>
  <c r="CG290" i="11"/>
  <c r="CC290" i="11"/>
  <c r="BH290" i="11" s="1"/>
  <c r="CK294" i="11"/>
  <c r="CG294" i="11"/>
  <c r="CC294" i="11"/>
  <c r="CL307" i="11"/>
  <c r="BQ307" i="11" s="1"/>
  <c r="CH307" i="11"/>
  <c r="CD307" i="11"/>
  <c r="BI307" i="11" s="1"/>
  <c r="BZ307" i="11"/>
  <c r="CN330" i="11"/>
  <c r="CM330" i="11"/>
  <c r="CI330" i="11"/>
  <c r="AS330" i="11" s="1"/>
  <c r="CE330" i="11"/>
  <c r="CA330" i="11"/>
  <c r="CJ334" i="11"/>
  <c r="CC334" i="11"/>
  <c r="AM334" i="11" s="1"/>
  <c r="CJ341" i="11"/>
  <c r="CF341" i="11"/>
  <c r="CB341" i="11"/>
  <c r="CK345" i="11"/>
  <c r="BP345" i="11" s="1"/>
  <c r="CG345" i="11"/>
  <c r="CC345" i="11"/>
  <c r="CG364" i="11"/>
  <c r="CI364" i="11"/>
  <c r="AS364" i="11" s="1"/>
  <c r="CK367" i="11"/>
  <c r="CC367" i="11"/>
  <c r="CN376" i="11"/>
  <c r="CM376" i="11"/>
  <c r="CK376" i="11"/>
  <c r="CG376" i="11"/>
  <c r="CC376" i="11"/>
  <c r="BH376" i="11" s="1"/>
  <c r="CJ383" i="11"/>
  <c r="AT383" i="11" s="1"/>
  <c r="CF383" i="11"/>
  <c r="AP383" i="11" s="1"/>
  <c r="CB383" i="11"/>
  <c r="AL383" i="11" s="1"/>
  <c r="CJ394" i="11"/>
  <c r="BO394" i="11" s="1"/>
  <c r="CF394" i="11"/>
  <c r="AP394" i="11" s="1"/>
  <c r="CN453" i="11"/>
  <c r="CM453" i="11"/>
  <c r="CL453" i="11"/>
  <c r="AV453" i="11" s="1"/>
  <c r="CH453" i="11"/>
  <c r="BM453" i="11" s="1"/>
  <c r="CD453" i="11"/>
  <c r="BZ453" i="11"/>
  <c r="CK453" i="11"/>
  <c r="BP453" i="11" s="1"/>
  <c r="CF453" i="11"/>
  <c r="BK453" i="11" s="1"/>
  <c r="CA453" i="11"/>
  <c r="CI453" i="11"/>
  <c r="CC453" i="11"/>
  <c r="CL460" i="11"/>
  <c r="CH460" i="11"/>
  <c r="CD460" i="11"/>
  <c r="BZ460" i="11"/>
  <c r="CG460" i="11"/>
  <c r="AQ460" i="11" s="1"/>
  <c r="CB460" i="11"/>
  <c r="BG460" i="11" s="1"/>
  <c r="CJ460" i="11"/>
  <c r="CE460" i="11"/>
  <c r="CL471" i="11"/>
  <c r="BQ471" i="11" s="1"/>
  <c r="CB471" i="11"/>
  <c r="BG471" i="11" s="1"/>
  <c r="CJ471" i="11"/>
  <c r="BO471" i="11" s="1"/>
  <c r="CF471" i="11"/>
  <c r="CI474" i="11"/>
  <c r="CA474" i="11"/>
  <c r="CF474" i="11"/>
  <c r="CG477" i="11"/>
  <c r="BL477" i="11" s="1"/>
  <c r="CA477" i="11"/>
  <c r="BF477" i="11" s="1"/>
  <c r="CM477" i="11"/>
  <c r="BR477" i="11" s="1"/>
  <c r="CE477" i="11"/>
  <c r="BJ477" i="11" s="1"/>
  <c r="CC489" i="11"/>
  <c r="AM489" i="11" s="1"/>
  <c r="CK489" i="11"/>
  <c r="BP489" i="11" s="1"/>
  <c r="CG489" i="11"/>
  <c r="AQ489" i="11" s="1"/>
  <c r="CK479" i="11"/>
  <c r="AU479" i="11" s="1"/>
  <c r="CC479" i="11"/>
  <c r="CG479" i="11"/>
  <c r="BL479" i="11" s="1"/>
  <c r="CN314" i="11"/>
  <c r="CM314" i="11"/>
  <c r="AW314" i="11" s="1"/>
  <c r="CN370" i="11"/>
  <c r="CM370" i="11"/>
  <c r="CN400" i="11"/>
  <c r="CM400" i="11"/>
  <c r="CN437" i="11"/>
  <c r="CM437" i="11"/>
  <c r="AW437" i="11" s="1"/>
  <c r="CL437" i="11"/>
  <c r="CH437" i="11"/>
  <c r="CD437" i="11"/>
  <c r="BZ437" i="11"/>
  <c r="BE437" i="11" s="1"/>
  <c r="CI452" i="11"/>
  <c r="AS452" i="11" s="1"/>
  <c r="CE452" i="11"/>
  <c r="BJ452" i="11" s="1"/>
  <c r="CA452" i="11"/>
  <c r="BF452" i="11" s="1"/>
  <c r="CJ463" i="11"/>
  <c r="BO463" i="11" s="1"/>
  <c r="CB463" i="11"/>
  <c r="CF165" i="11"/>
  <c r="CK165" i="11"/>
  <c r="CA165" i="11"/>
  <c r="BF165" i="11" s="1"/>
  <c r="CN77" i="11"/>
  <c r="CJ77" i="11"/>
  <c r="CA77" i="11"/>
  <c r="AK77" i="11" s="1"/>
  <c r="CM77" i="11"/>
  <c r="BR77" i="11" s="1"/>
  <c r="CH77" i="11"/>
  <c r="AR77" i="11" s="1"/>
  <c r="CD77" i="11"/>
  <c r="CN157" i="11"/>
  <c r="CL157" i="11"/>
  <c r="CC157" i="11"/>
  <c r="AM157" i="11" s="1"/>
  <c r="CG157" i="11"/>
  <c r="BL157" i="11" s="1"/>
  <c r="CC73" i="11"/>
  <c r="AM73" i="11" s="1"/>
  <c r="CK73" i="11"/>
  <c r="BP73" i="11" s="1"/>
  <c r="CN167" i="11"/>
  <c r="CC167" i="11"/>
  <c r="BH167" i="11" s="1"/>
  <c r="CG485" i="11"/>
  <c r="CC485" i="11"/>
  <c r="AM485" i="11" s="1"/>
  <c r="CN346" i="11"/>
  <c r="CM346" i="11"/>
  <c r="CN384" i="11"/>
  <c r="CM384" i="11"/>
  <c r="CN461" i="11"/>
  <c r="CM461" i="11"/>
  <c r="CJ461" i="11"/>
  <c r="BO461" i="11" s="1"/>
  <c r="CF461" i="11"/>
  <c r="BK461" i="11" s="1"/>
  <c r="CB461" i="11"/>
  <c r="BG461" i="11" s="1"/>
  <c r="CL468" i="11"/>
  <c r="CH468" i="11"/>
  <c r="CD468" i="11"/>
  <c r="BZ468" i="11"/>
  <c r="CE157" i="11"/>
  <c r="CJ78" i="11"/>
  <c r="AT78" i="11" s="1"/>
  <c r="CF78" i="11"/>
  <c r="AP78" i="11" s="1"/>
  <c r="CA73" i="11"/>
  <c r="AK73" i="11" s="1"/>
  <c r="CC487" i="11"/>
  <c r="BH487" i="11" s="1"/>
  <c r="CK487" i="11"/>
  <c r="AU487" i="11" s="1"/>
  <c r="CA145" i="11"/>
  <c r="CF145" i="11"/>
  <c r="AP145" i="11" s="1"/>
  <c r="CK145" i="11"/>
  <c r="BP145" i="11" s="1"/>
  <c r="CA166" i="11"/>
  <c r="AK166" i="11" s="1"/>
  <c r="CF166" i="11"/>
  <c r="AP166" i="11" s="1"/>
  <c r="CK166" i="11"/>
  <c r="BP166" i="11" s="1"/>
  <c r="CC128" i="11"/>
  <c r="CK482" i="11"/>
  <c r="BP482" i="11" s="1"/>
  <c r="CK483" i="11"/>
  <c r="CK486" i="11"/>
  <c r="Z422" i="11"/>
  <c r="DT68" i="17"/>
  <c r="Z441" i="11"/>
  <c r="DT72" i="17"/>
  <c r="Z472" i="11"/>
  <c r="DT80" i="17"/>
  <c r="Z511" i="11"/>
  <c r="DT84" i="17"/>
  <c r="Z524" i="11"/>
  <c r="H524" i="11" s="1"/>
  <c r="DT88" i="17"/>
  <c r="Z540" i="11"/>
  <c r="H540" i="11" s="1"/>
  <c r="DT92" i="17"/>
  <c r="Z562" i="11"/>
  <c r="H562" i="11" s="1"/>
  <c r="DT96" i="17"/>
  <c r="Z13" i="11"/>
  <c r="Z15" i="11"/>
  <c r="Z21" i="11"/>
  <c r="Z66" i="11"/>
  <c r="Z41" i="11"/>
  <c r="Z33" i="11"/>
  <c r="Z6" i="11"/>
  <c r="Z103" i="11"/>
  <c r="Z61" i="11"/>
  <c r="H61" i="11" s="1"/>
  <c r="Z154" i="11"/>
  <c r="H154" i="11" s="1"/>
  <c r="Z153" i="11"/>
  <c r="Z70" i="11"/>
  <c r="Z120" i="11"/>
  <c r="Z282" i="11"/>
  <c r="Z315" i="11"/>
  <c r="Z126" i="11"/>
  <c r="Z65" i="11"/>
  <c r="Z413" i="11"/>
  <c r="DT65" i="17"/>
  <c r="Z433" i="11"/>
  <c r="DT69" i="17"/>
  <c r="Z444" i="11"/>
  <c r="DT73" i="17"/>
  <c r="Z457" i="11"/>
  <c r="DT77" i="17"/>
  <c r="Z479" i="11"/>
  <c r="DT81" i="17"/>
  <c r="Z513" i="11"/>
  <c r="DT85" i="17"/>
  <c r="Z529" i="11"/>
  <c r="DT89" i="17"/>
  <c r="Z547" i="11"/>
  <c r="DT93" i="17"/>
  <c r="DT97" i="17"/>
  <c r="Z16" i="11"/>
  <c r="Z28" i="11"/>
  <c r="Z68" i="11"/>
  <c r="Z143" i="11"/>
  <c r="Z141" i="11"/>
  <c r="H141" i="11" s="1"/>
  <c r="Z291" i="11"/>
  <c r="Z51" i="11"/>
  <c r="H51" i="11" s="1"/>
  <c r="Z62" i="11"/>
  <c r="Z132" i="11"/>
  <c r="Z98" i="11"/>
  <c r="Z420" i="11"/>
  <c r="DT66" i="17"/>
  <c r="Z434" i="11"/>
  <c r="DT70" i="17"/>
  <c r="Z445" i="11"/>
  <c r="DT74" i="17"/>
  <c r="Z462" i="11"/>
  <c r="H462" i="11" s="1"/>
  <c r="DT78" i="17"/>
  <c r="Z491" i="11"/>
  <c r="H491" i="11" s="1"/>
  <c r="DT82" i="17"/>
  <c r="Z521" i="11"/>
  <c r="DT86" i="17"/>
  <c r="Z549" i="11"/>
  <c r="DT94" i="17"/>
  <c r="DT98" i="17"/>
  <c r="Z25" i="11"/>
  <c r="Z24" i="11"/>
  <c r="Z18" i="11"/>
  <c r="Z43" i="11"/>
  <c r="Z29" i="11"/>
  <c r="Z102" i="11"/>
  <c r="H102" i="11" s="1"/>
  <c r="Z85" i="11"/>
  <c r="Z87" i="11"/>
  <c r="Z67" i="11"/>
  <c r="H67" i="11" s="1"/>
  <c r="Z164" i="11"/>
  <c r="Z185" i="11"/>
  <c r="Z199" i="11"/>
  <c r="Z147" i="11"/>
  <c r="H147" i="11" s="1"/>
  <c r="Z202" i="11"/>
  <c r="Z197" i="11"/>
  <c r="Z159" i="11"/>
  <c r="Z221" i="11"/>
  <c r="H221" i="11" s="1"/>
  <c r="Z229" i="11"/>
  <c r="Z246" i="11"/>
  <c r="Z50" i="11"/>
  <c r="Z32" i="11"/>
  <c r="DT9" i="17"/>
  <c r="DT16" i="17"/>
  <c r="DT23" i="17"/>
  <c r="Z12" i="11"/>
  <c r="Z17" i="11"/>
  <c r="H17" i="11" s="1"/>
  <c r="Z35" i="11"/>
  <c r="Z37" i="11"/>
  <c r="H37" i="11" s="1"/>
  <c r="Z94" i="11"/>
  <c r="Z82" i="11"/>
  <c r="Z201" i="11"/>
  <c r="Z218" i="11"/>
  <c r="Z231" i="11"/>
  <c r="H231" i="11" s="1"/>
  <c r="Z244" i="11"/>
  <c r="Z122" i="11"/>
  <c r="H122" i="11" s="1"/>
  <c r="Z265" i="11"/>
  <c r="H265" i="11" s="1"/>
  <c r="Z77" i="11"/>
  <c r="H77" i="11" s="1"/>
  <c r="Z72" i="11"/>
  <c r="Z139" i="11"/>
  <c r="EC3" i="17"/>
  <c r="BJ413" i="11"/>
  <c r="CN356" i="11"/>
  <c r="CM356" i="11"/>
  <c r="CJ356" i="11"/>
  <c r="CF356" i="11"/>
  <c r="CB356" i="11"/>
  <c r="CL356" i="11"/>
  <c r="AV356" i="11" s="1"/>
  <c r="CH356" i="11"/>
  <c r="BM356" i="11" s="1"/>
  <c r="CD356" i="11"/>
  <c r="BI356" i="11" s="1"/>
  <c r="BZ356" i="11"/>
  <c r="CM359" i="11"/>
  <c r="AW359" i="11" s="1"/>
  <c r="CN359" i="11"/>
  <c r="CJ359" i="11"/>
  <c r="CF359" i="11"/>
  <c r="BK359" i="11" s="1"/>
  <c r="CB359" i="11"/>
  <c r="AL359" i="11" s="1"/>
  <c r="CL359" i="11"/>
  <c r="CH359" i="11"/>
  <c r="CD359" i="11"/>
  <c r="AN359" i="11" s="1"/>
  <c r="BZ359" i="11"/>
  <c r="BE359" i="11" s="1"/>
  <c r="CN372" i="11"/>
  <c r="CL372" i="11"/>
  <c r="CH372" i="11"/>
  <c r="CD372" i="11"/>
  <c r="BZ372" i="11"/>
  <c r="BE372" i="11" s="1"/>
  <c r="CM372" i="11"/>
  <c r="CI372" i="11"/>
  <c r="BN372" i="11" s="1"/>
  <c r="CC372" i="11"/>
  <c r="AM372" i="11" s="1"/>
  <c r="CK372" i="11"/>
  <c r="BP372" i="11" s="1"/>
  <c r="CF372" i="11"/>
  <c r="CA372" i="11"/>
  <c r="BF372" i="11" s="1"/>
  <c r="CM374" i="11"/>
  <c r="AW374" i="11" s="1"/>
  <c r="CN374" i="11"/>
  <c r="CJ374" i="11"/>
  <c r="CF374" i="11"/>
  <c r="BK374" i="11" s="1"/>
  <c r="CB374" i="11"/>
  <c r="BG374" i="11" s="1"/>
  <c r="CK374" i="11"/>
  <c r="CE374" i="11"/>
  <c r="BZ374" i="11"/>
  <c r="AJ374" i="11" s="1"/>
  <c r="CH374" i="11"/>
  <c r="AR374" i="11" s="1"/>
  <c r="CC374" i="11"/>
  <c r="CN386" i="11"/>
  <c r="CK386" i="11"/>
  <c r="AU386" i="11" s="1"/>
  <c r="CG386" i="11"/>
  <c r="AQ386" i="11" s="1"/>
  <c r="CC386" i="11"/>
  <c r="AM386" i="11" s="1"/>
  <c r="CM386" i="11"/>
  <c r="CI386" i="11"/>
  <c r="BN386" i="11" s="1"/>
  <c r="CE386" i="11"/>
  <c r="BJ386" i="11" s="1"/>
  <c r="CA386" i="11"/>
  <c r="CH386" i="11"/>
  <c r="BM386" i="11" s="1"/>
  <c r="BZ386" i="11"/>
  <c r="CL386" i="11"/>
  <c r="CD386" i="11"/>
  <c r="BI386" i="11" s="1"/>
  <c r="CM389" i="11"/>
  <c r="CN389" i="11"/>
  <c r="CJ389" i="11"/>
  <c r="AT389" i="11" s="1"/>
  <c r="CF389" i="11"/>
  <c r="CB389" i="11"/>
  <c r="CL389" i="11"/>
  <c r="AV389" i="11" s="1"/>
  <c r="CH389" i="11"/>
  <c r="AR389" i="11" s="1"/>
  <c r="CD389" i="11"/>
  <c r="BZ389" i="11"/>
  <c r="CG389" i="11"/>
  <c r="AQ389" i="11" s="1"/>
  <c r="CK389" i="11"/>
  <c r="BP389" i="11" s="1"/>
  <c r="CC389" i="11"/>
  <c r="BH389" i="11" s="1"/>
  <c r="CN402" i="11"/>
  <c r="CL402" i="11"/>
  <c r="CI402" i="11"/>
  <c r="CF402" i="11"/>
  <c r="AP402" i="11" s="1"/>
  <c r="CB402" i="11"/>
  <c r="CM402" i="11"/>
  <c r="CK402" i="11"/>
  <c r="BP402" i="11" s="1"/>
  <c r="CH402" i="11"/>
  <c r="CD402" i="11"/>
  <c r="BI402" i="11" s="1"/>
  <c r="BZ402" i="11"/>
  <c r="CJ402" i="11"/>
  <c r="AT402" i="11" s="1"/>
  <c r="CC402" i="11"/>
  <c r="CG402" i="11"/>
  <c r="BL402" i="11" s="1"/>
  <c r="CM405" i="11"/>
  <c r="BR405" i="11" s="1"/>
  <c r="CN405" i="11"/>
  <c r="CL405" i="11"/>
  <c r="CH405" i="11"/>
  <c r="CD405" i="11"/>
  <c r="BZ405" i="11"/>
  <c r="BE405" i="11" s="1"/>
  <c r="CJ405" i="11"/>
  <c r="BO405" i="11" s="1"/>
  <c r="CF405" i="11"/>
  <c r="CB405" i="11"/>
  <c r="BG405" i="11" s="1"/>
  <c r="CI405" i="11"/>
  <c r="BN405" i="11" s="1"/>
  <c r="CA405" i="11"/>
  <c r="BF405" i="11" s="1"/>
  <c r="CE405" i="11"/>
  <c r="BJ405" i="11" s="1"/>
  <c r="CM413" i="11"/>
  <c r="BR413" i="11" s="1"/>
  <c r="CN413" i="11"/>
  <c r="CJ413" i="11"/>
  <c r="CF413" i="11"/>
  <c r="BK413" i="11" s="1"/>
  <c r="CC413" i="11"/>
  <c r="BH413" i="11" s="1"/>
  <c r="CL413" i="11"/>
  <c r="CH413" i="11"/>
  <c r="CA413" i="11"/>
  <c r="CG413" i="11"/>
  <c r="AQ413" i="11" s="1"/>
  <c r="BZ413" i="11"/>
  <c r="BE413" i="11" s="1"/>
  <c r="CK413" i="11"/>
  <c r="CD413" i="11"/>
  <c r="AN413" i="11" s="1"/>
  <c r="CM416" i="11"/>
  <c r="BR416" i="11" s="1"/>
  <c r="CN416" i="11"/>
  <c r="CK416" i="11"/>
  <c r="BP416" i="11" s="1"/>
  <c r="CG416" i="11"/>
  <c r="CC416" i="11"/>
  <c r="CI416" i="11"/>
  <c r="AS416" i="11" s="1"/>
  <c r="CE416" i="11"/>
  <c r="AO416" i="11" s="1"/>
  <c r="CA416" i="11"/>
  <c r="CL416" i="11"/>
  <c r="BQ416" i="11" s="1"/>
  <c r="CD416" i="11"/>
  <c r="BI416" i="11" s="1"/>
  <c r="CH416" i="11"/>
  <c r="BM416" i="11" s="1"/>
  <c r="BZ416" i="11"/>
  <c r="CN427" i="11"/>
  <c r="CL427" i="11"/>
  <c r="AV427" i="11" s="1"/>
  <c r="CH427" i="11"/>
  <c r="BM427" i="11" s="1"/>
  <c r="CD427" i="11"/>
  <c r="BZ427" i="11"/>
  <c r="AJ427" i="11" s="1"/>
  <c r="CM427" i="11"/>
  <c r="BR427" i="11" s="1"/>
  <c r="CJ427" i="11"/>
  <c r="BO427" i="11" s="1"/>
  <c r="CF427" i="11"/>
  <c r="CB427" i="11"/>
  <c r="BG427" i="11" s="1"/>
  <c r="CK427" i="11"/>
  <c r="BP427" i="11" s="1"/>
  <c r="CC427" i="11"/>
  <c r="AM427" i="11" s="1"/>
  <c r="CG427" i="11"/>
  <c r="CN434" i="11"/>
  <c r="CJ434" i="11"/>
  <c r="BO434" i="11" s="1"/>
  <c r="CE434" i="11"/>
  <c r="BJ434" i="11" s="1"/>
  <c r="BZ434" i="11"/>
  <c r="AJ434" i="11" s="1"/>
  <c r="CH434" i="11"/>
  <c r="CB434" i="11"/>
  <c r="AL434" i="11" s="1"/>
  <c r="CF434" i="11"/>
  <c r="BK434" i="11" s="1"/>
  <c r="CL434" i="11"/>
  <c r="CA434" i="11"/>
  <c r="AK434" i="11" s="1"/>
  <c r="CN445" i="11"/>
  <c r="CG445" i="11"/>
  <c r="AQ445" i="11" s="1"/>
  <c r="CB445" i="11"/>
  <c r="CJ445" i="11"/>
  <c r="CE445" i="11"/>
  <c r="BJ445" i="11" s="1"/>
  <c r="CF445" i="11"/>
  <c r="AP445" i="11" s="1"/>
  <c r="CK445" i="11"/>
  <c r="AU445" i="11" s="1"/>
  <c r="CA445" i="11"/>
  <c r="CN451" i="11"/>
  <c r="CK451" i="11"/>
  <c r="CG451" i="11"/>
  <c r="AQ451" i="11" s="1"/>
  <c r="CC451" i="11"/>
  <c r="CM451" i="11"/>
  <c r="AW451" i="11" s="1"/>
  <c r="CI451" i="11"/>
  <c r="BN451" i="11" s="1"/>
  <c r="CE451" i="11"/>
  <c r="CA451" i="11"/>
  <c r="BF451" i="11" s="1"/>
  <c r="CL451" i="11"/>
  <c r="AV451" i="11" s="1"/>
  <c r="CD451" i="11"/>
  <c r="BI451" i="11" s="1"/>
  <c r="CH451" i="11"/>
  <c r="BM451" i="11" s="1"/>
  <c r="BZ451" i="11"/>
  <c r="BE451" i="11" s="1"/>
  <c r="CN454" i="11"/>
  <c r="CI454" i="11"/>
  <c r="AS454" i="11" s="1"/>
  <c r="CC454" i="11"/>
  <c r="BH454" i="11" s="1"/>
  <c r="CL454" i="11"/>
  <c r="AV454" i="11" s="1"/>
  <c r="CF454" i="11"/>
  <c r="BK454" i="11" s="1"/>
  <c r="CA454" i="11"/>
  <c r="AK454" i="11" s="1"/>
  <c r="CE454" i="11"/>
  <c r="AO454" i="11" s="1"/>
  <c r="CJ454" i="11"/>
  <c r="CN467" i="11"/>
  <c r="CI467" i="11"/>
  <c r="CE467" i="11"/>
  <c r="CA467" i="11"/>
  <c r="CM467" i="11"/>
  <c r="AW467" i="11" s="1"/>
  <c r="CK467" i="11"/>
  <c r="AU467" i="11" s="1"/>
  <c r="CG467" i="11"/>
  <c r="BL467" i="11" s="1"/>
  <c r="CC467" i="11"/>
  <c r="AM467" i="11" s="1"/>
  <c r="CJ467" i="11"/>
  <c r="BO467" i="11" s="1"/>
  <c r="CB467" i="11"/>
  <c r="AL467" i="11" s="1"/>
  <c r="CF467" i="11"/>
  <c r="CN470" i="11"/>
  <c r="CI470" i="11"/>
  <c r="BN470" i="11" s="1"/>
  <c r="CC470" i="11"/>
  <c r="AM470" i="11" s="1"/>
  <c r="CK470" i="11"/>
  <c r="AU470" i="11" s="1"/>
  <c r="CF470" i="11"/>
  <c r="AP470" i="11" s="1"/>
  <c r="CA470" i="11"/>
  <c r="BF470" i="11" s="1"/>
  <c r="CB470" i="11"/>
  <c r="CG470" i="11"/>
  <c r="BP43" i="11"/>
  <c r="AK91" i="11"/>
  <c r="CE356" i="11"/>
  <c r="CG359" i="11"/>
  <c r="AQ359" i="11" s="1"/>
  <c r="CJ372" i="11"/>
  <c r="CG374" i="11"/>
  <c r="BL374" i="11" s="1"/>
  <c r="CA367" i="11"/>
  <c r="CB386" i="11"/>
  <c r="AL386" i="11" s="1"/>
  <c r="CI389" i="11"/>
  <c r="CK405" i="11"/>
  <c r="AU405" i="11" s="1"/>
  <c r="CI413" i="11"/>
  <c r="CB416" i="11"/>
  <c r="AL416" i="11" s="1"/>
  <c r="CE427" i="11"/>
  <c r="AO427" i="11" s="1"/>
  <c r="CI434" i="11"/>
  <c r="AS434" i="11" s="1"/>
  <c r="CJ451" i="11"/>
  <c r="BO451" i="11" s="1"/>
  <c r="CL467" i="11"/>
  <c r="BQ467" i="11" s="1"/>
  <c r="CJ470" i="11"/>
  <c r="CM20" i="11"/>
  <c r="AW20" i="11" s="1"/>
  <c r="CN20" i="11"/>
  <c r="CJ20" i="11"/>
  <c r="CF20" i="11"/>
  <c r="CB20" i="11"/>
  <c r="CL20" i="11"/>
  <c r="CH20" i="11"/>
  <c r="CD20" i="11"/>
  <c r="BZ20" i="11"/>
  <c r="CM24" i="11"/>
  <c r="BR24" i="11" s="1"/>
  <c r="CN24" i="11"/>
  <c r="CI24" i="11"/>
  <c r="CF24" i="11"/>
  <c r="CB24" i="11"/>
  <c r="CK24" i="11"/>
  <c r="CH24" i="11"/>
  <c r="CD24" i="11"/>
  <c r="BZ24" i="11"/>
  <c r="BE24" i="11" s="1"/>
  <c r="CM28" i="11"/>
  <c r="AW28" i="11" s="1"/>
  <c r="CN28" i="11"/>
  <c r="CK28" i="11"/>
  <c r="AU28" i="11" s="1"/>
  <c r="CG28" i="11"/>
  <c r="CC28" i="11"/>
  <c r="AM28" i="11" s="1"/>
  <c r="CI28" i="11"/>
  <c r="CE28" i="11"/>
  <c r="CA28" i="11"/>
  <c r="CM33" i="11"/>
  <c r="AW33" i="11" s="1"/>
  <c r="CN33" i="11"/>
  <c r="CI33" i="11"/>
  <c r="BN33" i="11" s="1"/>
  <c r="CE33" i="11"/>
  <c r="CA33" i="11"/>
  <c r="CK33" i="11"/>
  <c r="CG33" i="11"/>
  <c r="BL33" i="11" s="1"/>
  <c r="CC33" i="11"/>
  <c r="CM37" i="11"/>
  <c r="BR37" i="11" s="1"/>
  <c r="CN37" i="11"/>
  <c r="CJ37" i="11"/>
  <c r="BO37" i="11" s="1"/>
  <c r="CF37" i="11"/>
  <c r="CB37" i="11"/>
  <c r="CL37" i="11"/>
  <c r="CH37" i="11"/>
  <c r="BM37" i="11" s="1"/>
  <c r="CD37" i="11"/>
  <c r="BZ37" i="11"/>
  <c r="CM41" i="11"/>
  <c r="AW41" i="11" s="1"/>
  <c r="CN41" i="11"/>
  <c r="CI41" i="11"/>
  <c r="CE41" i="11"/>
  <c r="CA41" i="11"/>
  <c r="CK41" i="11"/>
  <c r="CG41" i="11"/>
  <c r="CC41" i="11"/>
  <c r="CM45" i="11"/>
  <c r="BR45" i="11" s="1"/>
  <c r="CN45" i="11"/>
  <c r="CJ45" i="11"/>
  <c r="CF45" i="11"/>
  <c r="CB45" i="11"/>
  <c r="CL45" i="11"/>
  <c r="AV45" i="11" s="1"/>
  <c r="CH45" i="11"/>
  <c r="BM45" i="11" s="1"/>
  <c r="CD45" i="11"/>
  <c r="BZ45" i="11"/>
  <c r="BE45" i="11" s="1"/>
  <c r="CN49" i="11"/>
  <c r="CG49" i="11"/>
  <c r="BL49" i="11" s="1"/>
  <c r="CL49" i="11"/>
  <c r="CC49" i="11"/>
  <c r="CM55" i="11"/>
  <c r="BR55" i="11" s="1"/>
  <c r="CN55" i="11"/>
  <c r="CL55" i="11"/>
  <c r="CH55" i="11"/>
  <c r="AR55" i="11" s="1"/>
  <c r="CD55" i="11"/>
  <c r="BZ55" i="11"/>
  <c r="CJ55" i="11"/>
  <c r="CF55" i="11"/>
  <c r="CB55" i="11"/>
  <c r="BG55" i="11" s="1"/>
  <c r="CN59" i="11"/>
  <c r="CM59" i="11"/>
  <c r="BR59" i="11" s="1"/>
  <c r="CJ59" i="11"/>
  <c r="CF59" i="11"/>
  <c r="CB59" i="11"/>
  <c r="CL59" i="11"/>
  <c r="BQ59" i="11" s="1"/>
  <c r="CH59" i="11"/>
  <c r="CD59" i="11"/>
  <c r="BI59" i="11" s="1"/>
  <c r="BZ59" i="11"/>
  <c r="AJ59" i="11" s="1"/>
  <c r="CN63" i="11"/>
  <c r="CM63" i="11"/>
  <c r="BR63" i="11" s="1"/>
  <c r="CI63" i="11"/>
  <c r="BN63" i="11" s="1"/>
  <c r="CE63" i="11"/>
  <c r="BJ63" i="11" s="1"/>
  <c r="CA63" i="11"/>
  <c r="BF63" i="11" s="1"/>
  <c r="CK63" i="11"/>
  <c r="BP63" i="11" s="1"/>
  <c r="CG63" i="11"/>
  <c r="CC63" i="11"/>
  <c r="CN67" i="11"/>
  <c r="CM67" i="11"/>
  <c r="AW67" i="11" s="1"/>
  <c r="CI67" i="11"/>
  <c r="AS67" i="11" s="1"/>
  <c r="CE67" i="11"/>
  <c r="CA67" i="11"/>
  <c r="AK67" i="11" s="1"/>
  <c r="CK67" i="11"/>
  <c r="CG67" i="11"/>
  <c r="CC67" i="11"/>
  <c r="CN71" i="11"/>
  <c r="CM71" i="11"/>
  <c r="AW71" i="11" s="1"/>
  <c r="CK71" i="11"/>
  <c r="CG71" i="11"/>
  <c r="CC71" i="11"/>
  <c r="AM71" i="11" s="1"/>
  <c r="BZ71" i="11"/>
  <c r="CI71" i="11"/>
  <c r="CE71" i="11"/>
  <c r="AO71" i="11" s="1"/>
  <c r="CA71" i="11"/>
  <c r="CN79" i="11"/>
  <c r="CM79" i="11"/>
  <c r="AW79" i="11" s="1"/>
  <c r="CF79" i="11"/>
  <c r="CB79" i="11"/>
  <c r="AL79" i="11" s="1"/>
  <c r="CK79" i="11"/>
  <c r="CH79" i="11"/>
  <c r="BM79" i="11" s="1"/>
  <c r="CD79" i="11"/>
  <c r="BZ79" i="11"/>
  <c r="CN83" i="11"/>
  <c r="CM83" i="11"/>
  <c r="AW83" i="11" s="1"/>
  <c r="CK83" i="11"/>
  <c r="CH83" i="11"/>
  <c r="AR83" i="11" s="1"/>
  <c r="CD83" i="11"/>
  <c r="BZ83" i="11"/>
  <c r="AJ83" i="11" s="1"/>
  <c r="CI83" i="11"/>
  <c r="CF83" i="11"/>
  <c r="AP83" i="11" s="1"/>
  <c r="CB83" i="11"/>
  <c r="CN87" i="11"/>
  <c r="CM87" i="11"/>
  <c r="BR87" i="11" s="1"/>
  <c r="CJ87" i="11"/>
  <c r="CF87" i="11"/>
  <c r="CB87" i="11"/>
  <c r="BG87" i="11" s="1"/>
  <c r="CL87" i="11"/>
  <c r="CH87" i="11"/>
  <c r="CD87" i="11"/>
  <c r="AN87" i="11" s="1"/>
  <c r="BZ87" i="11"/>
  <c r="AJ87" i="11" s="1"/>
  <c r="CN91" i="11"/>
  <c r="CM91" i="11"/>
  <c r="BR91" i="11" s="1"/>
  <c r="CK91" i="11"/>
  <c r="BP91" i="11" s="1"/>
  <c r="CF91" i="11"/>
  <c r="CB91" i="11"/>
  <c r="BZ91" i="11"/>
  <c r="AJ91" i="11" s="1"/>
  <c r="CD91" i="11"/>
  <c r="CM95" i="11"/>
  <c r="AW95" i="11" s="1"/>
  <c r="CN95" i="11"/>
  <c r="CJ95" i="11"/>
  <c r="CG95" i="11"/>
  <c r="AQ95" i="11" s="1"/>
  <c r="CC95" i="11"/>
  <c r="AM95" i="11" s="1"/>
  <c r="CL95" i="11"/>
  <c r="CI95" i="11"/>
  <c r="CE95" i="11"/>
  <c r="CA95" i="11"/>
  <c r="CM100" i="11"/>
  <c r="BR100" i="11" s="1"/>
  <c r="CN100" i="11"/>
  <c r="CI100" i="11"/>
  <c r="CE100" i="11"/>
  <c r="CA100" i="11"/>
  <c r="AK100" i="11" s="1"/>
  <c r="CK100" i="11"/>
  <c r="CG100" i="11"/>
  <c r="CC100" i="11"/>
  <c r="CM104" i="11"/>
  <c r="BR104" i="11" s="1"/>
  <c r="CN104" i="11"/>
  <c r="CI104" i="11"/>
  <c r="CE104" i="11"/>
  <c r="CA104" i="11"/>
  <c r="CK104" i="11"/>
  <c r="AU104" i="11" s="1"/>
  <c r="CG104" i="11"/>
  <c r="CC104" i="11"/>
  <c r="AM104" i="11" s="1"/>
  <c r="CM108" i="11"/>
  <c r="CN108" i="11"/>
  <c r="CJ108" i="11"/>
  <c r="CF108" i="11"/>
  <c r="BK108" i="11" s="1"/>
  <c r="CB108" i="11"/>
  <c r="CL108" i="11"/>
  <c r="CH108" i="11"/>
  <c r="CD108" i="11"/>
  <c r="BZ108" i="11"/>
  <c r="CM112" i="11"/>
  <c r="AW112" i="11" s="1"/>
  <c r="CN112" i="11"/>
  <c r="CJ112" i="11"/>
  <c r="CC112" i="11"/>
  <c r="CL112" i="11"/>
  <c r="AV112" i="11" s="1"/>
  <c r="CH112" i="11"/>
  <c r="AR112" i="11" s="1"/>
  <c r="CE112" i="11"/>
  <c r="CA112" i="11"/>
  <c r="CM116" i="11"/>
  <c r="AW116" i="11" s="1"/>
  <c r="CN116" i="11"/>
  <c r="CI116" i="11"/>
  <c r="AS116" i="11" s="1"/>
  <c r="CE116" i="11"/>
  <c r="BJ116" i="11" s="1"/>
  <c r="CA116" i="11"/>
  <c r="BF116" i="11" s="1"/>
  <c r="CK116" i="11"/>
  <c r="CG116" i="11"/>
  <c r="BL116" i="11" s="1"/>
  <c r="CC116" i="11"/>
  <c r="CM120" i="11"/>
  <c r="BR120" i="11" s="1"/>
  <c r="CN120" i="11"/>
  <c r="CL120" i="11"/>
  <c r="CH120" i="11"/>
  <c r="CD120" i="11"/>
  <c r="BZ120" i="11"/>
  <c r="AJ120" i="11" s="1"/>
  <c r="CJ120" i="11"/>
  <c r="BO120" i="11" s="1"/>
  <c r="CF120" i="11"/>
  <c r="CB120" i="11"/>
  <c r="CM124" i="11"/>
  <c r="AW124" i="11" s="1"/>
  <c r="CN124" i="11"/>
  <c r="CJ124" i="11"/>
  <c r="CF124" i="11"/>
  <c r="CB124" i="11"/>
  <c r="CL124" i="11"/>
  <c r="BQ124" i="11" s="1"/>
  <c r="CH124" i="11"/>
  <c r="CD124" i="11"/>
  <c r="CM129" i="11"/>
  <c r="AW129" i="11" s="1"/>
  <c r="CN129" i="11"/>
  <c r="CK129" i="11"/>
  <c r="CG129" i="11"/>
  <c r="AQ129" i="11" s="1"/>
  <c r="CC129" i="11"/>
  <c r="CI129" i="11"/>
  <c r="CE129" i="11"/>
  <c r="AO129" i="11" s="1"/>
  <c r="CA129" i="11"/>
  <c r="CM133" i="11"/>
  <c r="AW133" i="11" s="1"/>
  <c r="CN133" i="11"/>
  <c r="CI133" i="11"/>
  <c r="CE133" i="11"/>
  <c r="BJ133" i="11" s="1"/>
  <c r="CA133" i="11"/>
  <c r="CK133" i="11"/>
  <c r="CG133" i="11"/>
  <c r="CC133" i="11"/>
  <c r="BH133" i="11" s="1"/>
  <c r="CM137" i="11"/>
  <c r="AW137" i="11" s="1"/>
  <c r="CN137" i="11"/>
  <c r="CJ137" i="11"/>
  <c r="AT137" i="11" s="1"/>
  <c r="CF137" i="11"/>
  <c r="AP137" i="11" s="1"/>
  <c r="CB137" i="11"/>
  <c r="BG137" i="11" s="1"/>
  <c r="CL137" i="11"/>
  <c r="AV137" i="11" s="1"/>
  <c r="CH137" i="11"/>
  <c r="CD137" i="11"/>
  <c r="BZ137" i="11"/>
  <c r="CM142" i="11"/>
  <c r="BR142" i="11" s="1"/>
  <c r="CN142" i="11"/>
  <c r="CK142" i="11"/>
  <c r="BP142" i="11" s="1"/>
  <c r="CH142" i="11"/>
  <c r="BM142" i="11" s="1"/>
  <c r="CD142" i="11"/>
  <c r="AN142" i="11" s="1"/>
  <c r="BZ142" i="11"/>
  <c r="CL142" i="11"/>
  <c r="CF142" i="11"/>
  <c r="AP142" i="11" s="1"/>
  <c r="CB142" i="11"/>
  <c r="CM148" i="11"/>
  <c r="BR148" i="11" s="1"/>
  <c r="CN148" i="11"/>
  <c r="CL148" i="11"/>
  <c r="CH148" i="11"/>
  <c r="CD148" i="11"/>
  <c r="BZ148" i="11"/>
  <c r="CJ148" i="11"/>
  <c r="CF148" i="11"/>
  <c r="AP148" i="11" s="1"/>
  <c r="CB148" i="11"/>
  <c r="CM152" i="11"/>
  <c r="BR152" i="11" s="1"/>
  <c r="CN152" i="11"/>
  <c r="CL152" i="11"/>
  <c r="CH152" i="11"/>
  <c r="AR152" i="11" s="1"/>
  <c r="CD152" i="11"/>
  <c r="AN152" i="11" s="1"/>
  <c r="BZ152" i="11"/>
  <c r="BE152" i="11" s="1"/>
  <c r="CJ152" i="11"/>
  <c r="AT152" i="11" s="1"/>
  <c r="CF152" i="11"/>
  <c r="CB152" i="11"/>
  <c r="CM156" i="11"/>
  <c r="BR156" i="11" s="1"/>
  <c r="CN156" i="11"/>
  <c r="CK156" i="11"/>
  <c r="CG156" i="11"/>
  <c r="BL156" i="11" s="1"/>
  <c r="BZ156" i="11"/>
  <c r="CI156" i="11"/>
  <c r="CE156" i="11"/>
  <c r="CB156" i="11"/>
  <c r="CM161" i="11"/>
  <c r="BR161" i="11" s="1"/>
  <c r="CN161" i="11"/>
  <c r="CI161" i="11"/>
  <c r="CF161" i="11"/>
  <c r="AP161" i="11" s="1"/>
  <c r="CB161" i="11"/>
  <c r="BG161" i="11" s="1"/>
  <c r="CK161" i="11"/>
  <c r="CH161" i="11"/>
  <c r="CD161" i="11"/>
  <c r="BZ161" i="11"/>
  <c r="CN168" i="11"/>
  <c r="CM168" i="11"/>
  <c r="CJ168" i="11"/>
  <c r="CF168" i="11"/>
  <c r="CB168" i="11"/>
  <c r="CL168" i="11"/>
  <c r="CH168" i="11"/>
  <c r="BM168" i="11" s="1"/>
  <c r="CD168" i="11"/>
  <c r="BZ168" i="11"/>
  <c r="CN172" i="11"/>
  <c r="CM172" i="11"/>
  <c r="AW172" i="11" s="1"/>
  <c r="CJ172" i="11"/>
  <c r="CF172" i="11"/>
  <c r="BK172" i="11" s="1"/>
  <c r="CB172" i="11"/>
  <c r="CL172" i="11"/>
  <c r="CH172" i="11"/>
  <c r="CD172" i="11"/>
  <c r="BZ172" i="11"/>
  <c r="CN176" i="11"/>
  <c r="CM176" i="11"/>
  <c r="AW176" i="11" s="1"/>
  <c r="CK176" i="11"/>
  <c r="BP176" i="11" s="1"/>
  <c r="CG176" i="11"/>
  <c r="AQ176" i="11" s="1"/>
  <c r="CC176" i="11"/>
  <c r="CI176" i="11"/>
  <c r="BN176" i="11" s="1"/>
  <c r="CE176" i="11"/>
  <c r="CA176" i="11"/>
  <c r="CN180" i="11"/>
  <c r="CM180" i="11"/>
  <c r="BR180" i="11" s="1"/>
  <c r="CI180" i="11"/>
  <c r="BN180" i="11" s="1"/>
  <c r="CE180" i="11"/>
  <c r="CA180" i="11"/>
  <c r="CK180" i="11"/>
  <c r="CG180" i="11"/>
  <c r="CC180" i="11"/>
  <c r="BZ180" i="11"/>
  <c r="BE180" i="11" s="1"/>
  <c r="CN185" i="11"/>
  <c r="CM185" i="11"/>
  <c r="BR185" i="11" s="1"/>
  <c r="CL185" i="11"/>
  <c r="BQ185" i="11" s="1"/>
  <c r="CH185" i="11"/>
  <c r="BM185" i="11" s="1"/>
  <c r="CD185" i="11"/>
  <c r="AN185" i="11" s="1"/>
  <c r="BZ185" i="11"/>
  <c r="BE185" i="11" s="1"/>
  <c r="CJ185" i="11"/>
  <c r="CF185" i="11"/>
  <c r="CB185" i="11"/>
  <c r="CN189" i="11"/>
  <c r="CM189" i="11"/>
  <c r="CL189" i="11"/>
  <c r="CH189" i="11"/>
  <c r="CD189" i="11"/>
  <c r="BZ189" i="11"/>
  <c r="CJ189" i="11"/>
  <c r="BO189" i="11" s="1"/>
  <c r="CF189" i="11"/>
  <c r="CB189" i="11"/>
  <c r="CN193" i="11"/>
  <c r="CM193" i="11"/>
  <c r="AW193" i="11" s="1"/>
  <c r="CI193" i="11"/>
  <c r="CE193" i="11"/>
  <c r="CA193" i="11"/>
  <c r="CK193" i="11"/>
  <c r="CG193" i="11"/>
  <c r="BL193" i="11" s="1"/>
  <c r="CC193" i="11"/>
  <c r="AM193" i="11" s="1"/>
  <c r="CN197" i="11"/>
  <c r="CM197" i="11"/>
  <c r="BR197" i="11" s="1"/>
  <c r="CL197" i="11"/>
  <c r="AV197" i="11" s="1"/>
  <c r="CH197" i="11"/>
  <c r="CD197" i="11"/>
  <c r="BI197" i="11" s="1"/>
  <c r="BZ197" i="11"/>
  <c r="AJ197" i="11" s="1"/>
  <c r="CJ197" i="11"/>
  <c r="BO197" i="11" s="1"/>
  <c r="CF197" i="11"/>
  <c r="CB197" i="11"/>
  <c r="CN201" i="11"/>
  <c r="CM201" i="11"/>
  <c r="AW201" i="11" s="1"/>
  <c r="CJ201" i="11"/>
  <c r="BO201" i="11" s="1"/>
  <c r="CF201" i="11"/>
  <c r="CB201" i="11"/>
  <c r="BG201" i="11" s="1"/>
  <c r="CL201" i="11"/>
  <c r="CH201" i="11"/>
  <c r="CD201" i="11"/>
  <c r="BZ201" i="11"/>
  <c r="CN205" i="11"/>
  <c r="CM205" i="11"/>
  <c r="AW205" i="11" s="1"/>
  <c r="CJ205" i="11"/>
  <c r="BO205" i="11" s="1"/>
  <c r="CF205" i="11"/>
  <c r="CB205" i="11"/>
  <c r="BG205" i="11" s="1"/>
  <c r="CL205" i="11"/>
  <c r="CH205" i="11"/>
  <c r="CD205" i="11"/>
  <c r="BZ205" i="11"/>
  <c r="CN209" i="11"/>
  <c r="CM209" i="11"/>
  <c r="AW209" i="11" s="1"/>
  <c r="CJ209" i="11"/>
  <c r="CF209" i="11"/>
  <c r="BK209" i="11" s="1"/>
  <c r="CC209" i="11"/>
  <c r="BZ209" i="11"/>
  <c r="BE209" i="11" s="1"/>
  <c r="CL209" i="11"/>
  <c r="AV209" i="11" s="1"/>
  <c r="CH209" i="11"/>
  <c r="BM209" i="11" s="1"/>
  <c r="CN213" i="11"/>
  <c r="CM213" i="11"/>
  <c r="BR213" i="11" s="1"/>
  <c r="CL213" i="11"/>
  <c r="CH213" i="11"/>
  <c r="CD213" i="11"/>
  <c r="BZ213" i="11"/>
  <c r="CJ213" i="11"/>
  <c r="CF213" i="11"/>
  <c r="AP213" i="11" s="1"/>
  <c r="CB213" i="11"/>
  <c r="CN217" i="11"/>
  <c r="CM217" i="11"/>
  <c r="AW217" i="11" s="1"/>
  <c r="CI217" i="11"/>
  <c r="CE217" i="11"/>
  <c r="CA217" i="11"/>
  <c r="CK217" i="11"/>
  <c r="CG217" i="11"/>
  <c r="CC217" i="11"/>
  <c r="CN221" i="11"/>
  <c r="CM221" i="11"/>
  <c r="BR221" i="11" s="1"/>
  <c r="CJ221" i="11"/>
  <c r="AT221" i="11" s="1"/>
  <c r="BZ221" i="11"/>
  <c r="CH221" i="11"/>
  <c r="CE221" i="11"/>
  <c r="CB221" i="11"/>
  <c r="AL221" i="11" s="1"/>
  <c r="CN225" i="11"/>
  <c r="CM225" i="11"/>
  <c r="CK225" i="11"/>
  <c r="BP225" i="11" s="1"/>
  <c r="CG225" i="11"/>
  <c r="CC225" i="11"/>
  <c r="CI225" i="11"/>
  <c r="CE225" i="11"/>
  <c r="AO225" i="11" s="1"/>
  <c r="CA225" i="11"/>
  <c r="CN229" i="11"/>
  <c r="CM229" i="11"/>
  <c r="BR229" i="11" s="1"/>
  <c r="CK229" i="11"/>
  <c r="CG229" i="11"/>
  <c r="CD229" i="11"/>
  <c r="BZ229" i="11"/>
  <c r="CI229" i="11"/>
  <c r="CF229" i="11"/>
  <c r="AP229" i="11" s="1"/>
  <c r="CB229" i="11"/>
  <c r="AL229" i="11" s="1"/>
  <c r="CN310" i="11"/>
  <c r="CM310" i="11"/>
  <c r="CI310" i="11"/>
  <c r="CE310" i="11"/>
  <c r="CA310" i="11"/>
  <c r="BF310" i="11" s="1"/>
  <c r="CK310" i="11"/>
  <c r="BP310" i="11" s="1"/>
  <c r="CG310" i="11"/>
  <c r="AQ310" i="11" s="1"/>
  <c r="CC310" i="11"/>
  <c r="CM317" i="11"/>
  <c r="CN317" i="11"/>
  <c r="CK317" i="11"/>
  <c r="BP317" i="11" s="1"/>
  <c r="CG317" i="11"/>
  <c r="CC317" i="11"/>
  <c r="CI317" i="11"/>
  <c r="CE317" i="11"/>
  <c r="CA317" i="11"/>
  <c r="BF317" i="11" s="1"/>
  <c r="CM328" i="11"/>
  <c r="CN328" i="11"/>
  <c r="CI328" i="11"/>
  <c r="CE328" i="11"/>
  <c r="CA328" i="11"/>
  <c r="CK328" i="11"/>
  <c r="AU328" i="11" s="1"/>
  <c r="CG328" i="11"/>
  <c r="BL328" i="11" s="1"/>
  <c r="CC328" i="11"/>
  <c r="CM331" i="11"/>
  <c r="CN331" i="11"/>
  <c r="CJ331" i="11"/>
  <c r="CF331" i="11"/>
  <c r="CB331" i="11"/>
  <c r="CL331" i="11"/>
  <c r="CH331" i="11"/>
  <c r="AR331" i="11" s="1"/>
  <c r="CD331" i="11"/>
  <c r="BZ331" i="11"/>
  <c r="CN342" i="11"/>
  <c r="CM342" i="11"/>
  <c r="BR342" i="11" s="1"/>
  <c r="CL342" i="11"/>
  <c r="BQ342" i="11" s="1"/>
  <c r="CH342" i="11"/>
  <c r="AR342" i="11" s="1"/>
  <c r="CD342" i="11"/>
  <c r="AN342" i="11" s="1"/>
  <c r="BZ342" i="11"/>
  <c r="BE342" i="11" s="1"/>
  <c r="CJ342" i="11"/>
  <c r="CF342" i="11"/>
  <c r="CB342" i="11"/>
  <c r="CM349" i="11"/>
  <c r="AW349" i="11" s="1"/>
  <c r="CN349" i="11"/>
  <c r="CL349" i="11"/>
  <c r="BQ349" i="11" s="1"/>
  <c r="CH349" i="11"/>
  <c r="CD349" i="11"/>
  <c r="CA349" i="11"/>
  <c r="CJ349" i="11"/>
  <c r="AT349" i="11" s="1"/>
  <c r="CF349" i="11"/>
  <c r="BK349" i="11" s="1"/>
  <c r="CC349" i="11"/>
  <c r="AM349" i="11" s="1"/>
  <c r="CN146" i="11"/>
  <c r="CM146" i="11"/>
  <c r="CI146" i="11"/>
  <c r="CE146" i="11"/>
  <c r="BJ146" i="11" s="1"/>
  <c r="CA146" i="11"/>
  <c r="CK146" i="11"/>
  <c r="CG146" i="11"/>
  <c r="CC146" i="11"/>
  <c r="CL146" i="11"/>
  <c r="CD146" i="11"/>
  <c r="BI146" i="11" s="1"/>
  <c r="CH146" i="11"/>
  <c r="BM146" i="11" s="1"/>
  <c r="BZ146" i="11"/>
  <c r="AJ146" i="11" s="1"/>
  <c r="CN479" i="11"/>
  <c r="BZ479" i="11"/>
  <c r="CD479" i="11"/>
  <c r="BI479" i="11" s="1"/>
  <c r="CH479" i="11"/>
  <c r="BM479" i="11" s="1"/>
  <c r="CL479" i="11"/>
  <c r="AV479" i="11" s="1"/>
  <c r="CB479" i="11"/>
  <c r="CF479" i="11"/>
  <c r="CJ479" i="11"/>
  <c r="CA479" i="11"/>
  <c r="BF479" i="11" s="1"/>
  <c r="CI479" i="11"/>
  <c r="BN479" i="11" s="1"/>
  <c r="CE479" i="11"/>
  <c r="AO479" i="11" s="1"/>
  <c r="CM479" i="11"/>
  <c r="BR479" i="11" s="1"/>
  <c r="CN481" i="11"/>
  <c r="BZ481" i="11"/>
  <c r="CD481" i="11"/>
  <c r="BI481" i="11" s="1"/>
  <c r="CH481" i="11"/>
  <c r="CL481" i="11"/>
  <c r="CB481" i="11"/>
  <c r="CF481" i="11"/>
  <c r="CJ481" i="11"/>
  <c r="CE481" i="11"/>
  <c r="BJ481" i="11" s="1"/>
  <c r="CM481" i="11"/>
  <c r="AW481" i="11" s="1"/>
  <c r="CA481" i="11"/>
  <c r="BF481" i="11" s="1"/>
  <c r="CI481" i="11"/>
  <c r="BN481" i="11" s="1"/>
  <c r="CN487" i="11"/>
  <c r="BZ487" i="11"/>
  <c r="BE487" i="11" s="1"/>
  <c r="CD487" i="11"/>
  <c r="BI487" i="11" s="1"/>
  <c r="CH487" i="11"/>
  <c r="BM487" i="11" s="1"/>
  <c r="CL487" i="11"/>
  <c r="BQ487" i="11" s="1"/>
  <c r="CB487" i="11"/>
  <c r="CF487" i="11"/>
  <c r="CJ487" i="11"/>
  <c r="CA487" i="11"/>
  <c r="AK487" i="11" s="1"/>
  <c r="CI487" i="11"/>
  <c r="BN487" i="11" s="1"/>
  <c r="CE487" i="11"/>
  <c r="AO487" i="11" s="1"/>
  <c r="CM487" i="11"/>
  <c r="BR487" i="11" s="1"/>
  <c r="CN489" i="11"/>
  <c r="BZ489" i="11"/>
  <c r="BE489" i="11" s="1"/>
  <c r="CD489" i="11"/>
  <c r="BI489" i="11" s="1"/>
  <c r="CH489" i="11"/>
  <c r="BM489" i="11" s="1"/>
  <c r="CL489" i="11"/>
  <c r="CB489" i="11"/>
  <c r="CF489" i="11"/>
  <c r="CJ489" i="11"/>
  <c r="BO489" i="11" s="1"/>
  <c r="CE489" i="11"/>
  <c r="BJ489" i="11" s="1"/>
  <c r="CM489" i="11"/>
  <c r="CA489" i="11"/>
  <c r="AK489" i="11" s="1"/>
  <c r="CI489" i="11"/>
  <c r="BN489" i="11" s="1"/>
  <c r="CN364" i="11"/>
  <c r="CJ364" i="11"/>
  <c r="AT364" i="11" s="1"/>
  <c r="CM364" i="11"/>
  <c r="AW364" i="11" s="1"/>
  <c r="CH364" i="11"/>
  <c r="CD364" i="11"/>
  <c r="BI364" i="11" s="1"/>
  <c r="BZ364" i="11"/>
  <c r="AJ364" i="11" s="1"/>
  <c r="CK364" i="11"/>
  <c r="CF364" i="11"/>
  <c r="CB364" i="11"/>
  <c r="CM367" i="11"/>
  <c r="BR367" i="11" s="1"/>
  <c r="CN367" i="11"/>
  <c r="CL367" i="11"/>
  <c r="CH367" i="11"/>
  <c r="BM367" i="11" s="1"/>
  <c r="CD367" i="11"/>
  <c r="AN367" i="11" s="1"/>
  <c r="BZ367" i="11"/>
  <c r="CJ367" i="11"/>
  <c r="CE367" i="11"/>
  <c r="CG367" i="11"/>
  <c r="CB367" i="11"/>
  <c r="CN378" i="11"/>
  <c r="CJ378" i="11"/>
  <c r="CF378" i="11"/>
  <c r="CB378" i="11"/>
  <c r="CM378" i="11"/>
  <c r="CH378" i="11"/>
  <c r="CC378" i="11"/>
  <c r="BH378" i="11" s="1"/>
  <c r="CK378" i="11"/>
  <c r="CE378" i="11"/>
  <c r="BZ378" i="11"/>
  <c r="CM381" i="11"/>
  <c r="BR381" i="11" s="1"/>
  <c r="CN381" i="11"/>
  <c r="CJ381" i="11"/>
  <c r="AT381" i="11" s="1"/>
  <c r="CF381" i="11"/>
  <c r="CB381" i="11"/>
  <c r="BG381" i="11" s="1"/>
  <c r="CH381" i="11"/>
  <c r="AR381" i="11" s="1"/>
  <c r="CC381" i="11"/>
  <c r="BH381" i="11" s="1"/>
  <c r="CK381" i="11"/>
  <c r="CE381" i="11"/>
  <c r="BJ381" i="11" s="1"/>
  <c r="BZ381" i="11"/>
  <c r="BE381" i="11" s="1"/>
  <c r="CN394" i="11"/>
  <c r="CK394" i="11"/>
  <c r="AU394" i="11" s="1"/>
  <c r="CG394" i="11"/>
  <c r="AQ394" i="11" s="1"/>
  <c r="CC394" i="11"/>
  <c r="CM394" i="11"/>
  <c r="AW394" i="11" s="1"/>
  <c r="CI394" i="11"/>
  <c r="CE394" i="11"/>
  <c r="BJ394" i="11" s="1"/>
  <c r="CA394" i="11"/>
  <c r="CL394" i="11"/>
  <c r="CD394" i="11"/>
  <c r="CH394" i="11"/>
  <c r="AR394" i="11" s="1"/>
  <c r="BZ394" i="11"/>
  <c r="BE394" i="11" s="1"/>
  <c r="CM397" i="11"/>
  <c r="AW397" i="11" s="1"/>
  <c r="CN397" i="11"/>
  <c r="CJ397" i="11"/>
  <c r="CF397" i="11"/>
  <c r="BK397" i="11" s="1"/>
  <c r="CB397" i="11"/>
  <c r="CL397" i="11"/>
  <c r="CH397" i="11"/>
  <c r="CD397" i="11"/>
  <c r="AN397" i="11" s="1"/>
  <c r="BZ397" i="11"/>
  <c r="CI397" i="11"/>
  <c r="CA397" i="11"/>
  <c r="BF397" i="11" s="1"/>
  <c r="CE397" i="11"/>
  <c r="AO397" i="11" s="1"/>
  <c r="CN411" i="11"/>
  <c r="CL411" i="11"/>
  <c r="CH411" i="11"/>
  <c r="BM411" i="11" s="1"/>
  <c r="CD411" i="11"/>
  <c r="BZ411" i="11"/>
  <c r="CM411" i="11"/>
  <c r="BR411" i="11" s="1"/>
  <c r="CJ411" i="11"/>
  <c r="BO411" i="11" s="1"/>
  <c r="CF411" i="11"/>
  <c r="CB411" i="11"/>
  <c r="CI411" i="11"/>
  <c r="CA411" i="11"/>
  <c r="BF411" i="11" s="1"/>
  <c r="CE411" i="11"/>
  <c r="CM418" i="11"/>
  <c r="AW418" i="11" s="1"/>
  <c r="CN418" i="11"/>
  <c r="CL418" i="11"/>
  <c r="BQ418" i="11" s="1"/>
  <c r="CH418" i="11"/>
  <c r="CD418" i="11"/>
  <c r="BZ418" i="11"/>
  <c r="AJ418" i="11" s="1"/>
  <c r="CJ418" i="11"/>
  <c r="CF418" i="11"/>
  <c r="CB418" i="11"/>
  <c r="CG418" i="11"/>
  <c r="CK418" i="11"/>
  <c r="AU418" i="11" s="1"/>
  <c r="CC418" i="11"/>
  <c r="CN429" i="11"/>
  <c r="CI429" i="11"/>
  <c r="CD429" i="11"/>
  <c r="BI429" i="11" s="1"/>
  <c r="CL429" i="11"/>
  <c r="AV429" i="11" s="1"/>
  <c r="CG429" i="11"/>
  <c r="CA429" i="11"/>
  <c r="CH429" i="11"/>
  <c r="BM429" i="11" s="1"/>
  <c r="CC429" i="11"/>
  <c r="BH429" i="11" s="1"/>
  <c r="CN432" i="11"/>
  <c r="CH432" i="11"/>
  <c r="AR432" i="11" s="1"/>
  <c r="CB432" i="11"/>
  <c r="AL432" i="11" s="1"/>
  <c r="CJ432" i="11"/>
  <c r="CE432" i="11"/>
  <c r="BZ432" i="11"/>
  <c r="AJ432" i="11" s="1"/>
  <c r="CI432" i="11"/>
  <c r="CD432" i="11"/>
  <c r="CN443" i="11"/>
  <c r="CJ443" i="11"/>
  <c r="CF443" i="11"/>
  <c r="AP443" i="11" s="1"/>
  <c r="CB443" i="11"/>
  <c r="BG443" i="11" s="1"/>
  <c r="CM443" i="11"/>
  <c r="CL443" i="11"/>
  <c r="AV443" i="11" s="1"/>
  <c r="CH443" i="11"/>
  <c r="BM443" i="11" s="1"/>
  <c r="CD443" i="11"/>
  <c r="AN443" i="11" s="1"/>
  <c r="BZ443" i="11"/>
  <c r="CE443" i="11"/>
  <c r="CI443" i="11"/>
  <c r="AS443" i="11" s="1"/>
  <c r="CA443" i="11"/>
  <c r="BF443" i="11" s="1"/>
  <c r="CN459" i="11"/>
  <c r="CK459" i="11"/>
  <c r="AU459" i="11" s="1"/>
  <c r="CG459" i="11"/>
  <c r="CC459" i="11"/>
  <c r="CM459" i="11"/>
  <c r="CI459" i="11"/>
  <c r="CE459" i="11"/>
  <c r="CA459" i="11"/>
  <c r="BF459" i="11" s="1"/>
  <c r="CJ459" i="11"/>
  <c r="CB459" i="11"/>
  <c r="CF459" i="11"/>
  <c r="BK459" i="11" s="1"/>
  <c r="CN462" i="11"/>
  <c r="CL462" i="11"/>
  <c r="CF462" i="11"/>
  <c r="AP462" i="11" s="1"/>
  <c r="CA462" i="11"/>
  <c r="AK462" i="11" s="1"/>
  <c r="CI462" i="11"/>
  <c r="AS462" i="11" s="1"/>
  <c r="CD462" i="11"/>
  <c r="CB462" i="11"/>
  <c r="AL462" i="11" s="1"/>
  <c r="CH462" i="11"/>
  <c r="BM462" i="11" s="1"/>
  <c r="CN78" i="11"/>
  <c r="CM78" i="11"/>
  <c r="CI78" i="11"/>
  <c r="BN78" i="11" s="1"/>
  <c r="CE78" i="11"/>
  <c r="AO78" i="11" s="1"/>
  <c r="CA78" i="11"/>
  <c r="CK78" i="11"/>
  <c r="CG78" i="11"/>
  <c r="CC78" i="11"/>
  <c r="CL78" i="11"/>
  <c r="BQ78" i="11" s="1"/>
  <c r="CD78" i="11"/>
  <c r="CH78" i="11"/>
  <c r="BM78" i="11" s="1"/>
  <c r="BZ78" i="11"/>
  <c r="AT79" i="11"/>
  <c r="AK124" i="11"/>
  <c r="BF124" i="11"/>
  <c r="AT142" i="11"/>
  <c r="BO142" i="11"/>
  <c r="CA356" i="11"/>
  <c r="CI356" i="11"/>
  <c r="CC359" i="11"/>
  <c r="CK359" i="11"/>
  <c r="CC364" i="11"/>
  <c r="BH364" i="11" s="1"/>
  <c r="CL364" i="11"/>
  <c r="BQ364" i="11" s="1"/>
  <c r="CE372" i="11"/>
  <c r="AO372" i="11" s="1"/>
  <c r="CA374" i="11"/>
  <c r="BF374" i="11" s="1"/>
  <c r="CL374" i="11"/>
  <c r="CI378" i="11"/>
  <c r="CA381" i="11"/>
  <c r="CL381" i="11"/>
  <c r="CF367" i="11"/>
  <c r="AP367" i="11" s="1"/>
  <c r="CJ386" i="11"/>
  <c r="CK397" i="11"/>
  <c r="BP397" i="11" s="1"/>
  <c r="CA389" i="11"/>
  <c r="CC405" i="11"/>
  <c r="CA402" i="11"/>
  <c r="AK402" i="11" s="1"/>
  <c r="CB394" i="11"/>
  <c r="CK411" i="11"/>
  <c r="CA418" i="11"/>
  <c r="CB413" i="11"/>
  <c r="CJ416" i="11"/>
  <c r="AT416" i="11" s="1"/>
  <c r="BZ429" i="11"/>
  <c r="AJ429" i="11" s="1"/>
  <c r="CL432" i="11"/>
  <c r="BQ432" i="11" s="1"/>
  <c r="CG443" i="11"/>
  <c r="BL443" i="11" s="1"/>
  <c r="CB451" i="11"/>
  <c r="CC445" i="11"/>
  <c r="AM445" i="11" s="1"/>
  <c r="CB454" i="11"/>
  <c r="BZ459" i="11"/>
  <c r="AJ459" i="11" s="1"/>
  <c r="CD467" i="11"/>
  <c r="CM22" i="11"/>
  <c r="BR22" i="11" s="1"/>
  <c r="CN22" i="11"/>
  <c r="CK22" i="11"/>
  <c r="AU22" i="11" s="1"/>
  <c r="CG22" i="11"/>
  <c r="CC22" i="11"/>
  <c r="CI22" i="11"/>
  <c r="CE22" i="11"/>
  <c r="CA22" i="11"/>
  <c r="CM26" i="11"/>
  <c r="AW26" i="11" s="1"/>
  <c r="CN26" i="11"/>
  <c r="CK26" i="11"/>
  <c r="BP26" i="11" s="1"/>
  <c r="CH26" i="11"/>
  <c r="CD26" i="11"/>
  <c r="CA26" i="11"/>
  <c r="AK26" i="11" s="1"/>
  <c r="CI26" i="11"/>
  <c r="CF26" i="11"/>
  <c r="AP26" i="11" s="1"/>
  <c r="CC26" i="11"/>
  <c r="CM30" i="11"/>
  <c r="AW30" i="11" s="1"/>
  <c r="CN30" i="11"/>
  <c r="CJ30" i="11"/>
  <c r="AT30" i="11" s="1"/>
  <c r="CF30" i="11"/>
  <c r="AP30" i="11" s="1"/>
  <c r="CB30" i="11"/>
  <c r="CL30" i="11"/>
  <c r="AV30" i="11" s="1"/>
  <c r="CH30" i="11"/>
  <c r="AR30" i="11" s="1"/>
  <c r="CD30" i="11"/>
  <c r="BZ30" i="11"/>
  <c r="CM35" i="11"/>
  <c r="CN35" i="11"/>
  <c r="CK35" i="11"/>
  <c r="BP35" i="11" s="1"/>
  <c r="CG35" i="11"/>
  <c r="CC35" i="11"/>
  <c r="CI35" i="11"/>
  <c r="CE35" i="11"/>
  <c r="CA35" i="11"/>
  <c r="AK35" i="11" s="1"/>
  <c r="CM39" i="11"/>
  <c r="AW39" i="11" s="1"/>
  <c r="CN39" i="11"/>
  <c r="CL39" i="11"/>
  <c r="CH39" i="11"/>
  <c r="BM39" i="11" s="1"/>
  <c r="CD39" i="11"/>
  <c r="BZ39" i="11"/>
  <c r="CJ39" i="11"/>
  <c r="CF39" i="11"/>
  <c r="CB39" i="11"/>
  <c r="BG39" i="11" s="1"/>
  <c r="CM43" i="11"/>
  <c r="CN43" i="11"/>
  <c r="CL43" i="11"/>
  <c r="BQ43" i="11" s="1"/>
  <c r="CI43" i="11"/>
  <c r="AS43" i="11" s="1"/>
  <c r="CE43" i="11"/>
  <c r="AO43" i="11" s="1"/>
  <c r="CA43" i="11"/>
  <c r="CG43" i="11"/>
  <c r="BL43" i="11" s="1"/>
  <c r="CC43" i="11"/>
  <c r="CM47" i="11"/>
  <c r="CN47" i="11"/>
  <c r="CI47" i="11"/>
  <c r="CE47" i="11"/>
  <c r="CA47" i="11"/>
  <c r="CK47" i="11"/>
  <c r="CG47" i="11"/>
  <c r="CC47" i="11"/>
  <c r="BH47" i="11" s="1"/>
  <c r="CN51" i="11"/>
  <c r="CK51" i="11"/>
  <c r="CC51" i="11"/>
  <c r="AM51" i="11" s="1"/>
  <c r="CG51" i="11"/>
  <c r="AQ51" i="11" s="1"/>
  <c r="CM57" i="11"/>
  <c r="CN57" i="11"/>
  <c r="CJ57" i="11"/>
  <c r="CF57" i="11"/>
  <c r="AP57" i="11" s="1"/>
  <c r="CB57" i="11"/>
  <c r="CL57" i="11"/>
  <c r="BQ57" i="11" s="1"/>
  <c r="CH57" i="11"/>
  <c r="AR57" i="11" s="1"/>
  <c r="CD57" i="11"/>
  <c r="BI57" i="11" s="1"/>
  <c r="BZ57" i="11"/>
  <c r="BE57" i="11" s="1"/>
  <c r="CN61" i="11"/>
  <c r="CM61" i="11"/>
  <c r="BR61" i="11" s="1"/>
  <c r="CL61" i="11"/>
  <c r="CH61" i="11"/>
  <c r="AR61" i="11" s="1"/>
  <c r="CD61" i="11"/>
  <c r="BZ61" i="11"/>
  <c r="CJ61" i="11"/>
  <c r="CF61" i="11"/>
  <c r="AP61" i="11" s="1"/>
  <c r="CB61" i="11"/>
  <c r="CN65" i="11"/>
  <c r="CM65" i="11"/>
  <c r="AW65" i="11" s="1"/>
  <c r="CJ65" i="11"/>
  <c r="BO65" i="11" s="1"/>
  <c r="CF65" i="11"/>
  <c r="CB65" i="11"/>
  <c r="CL65" i="11"/>
  <c r="CH65" i="11"/>
  <c r="CD65" i="11"/>
  <c r="BZ65" i="11"/>
  <c r="BE65" i="11" s="1"/>
  <c r="CG65" i="11"/>
  <c r="CK65" i="11"/>
  <c r="CC65" i="11"/>
  <c r="AM65" i="11" s="1"/>
  <c r="CN69" i="11"/>
  <c r="CM69" i="11"/>
  <c r="AW69" i="11" s="1"/>
  <c r="CL69" i="11"/>
  <c r="CH69" i="11"/>
  <c r="CD69" i="11"/>
  <c r="BZ69" i="11"/>
  <c r="AJ69" i="11" s="1"/>
  <c r="CJ69" i="11"/>
  <c r="CF69" i="11"/>
  <c r="CB69" i="11"/>
  <c r="CN75" i="11"/>
  <c r="CM75" i="11"/>
  <c r="CJ75" i="11"/>
  <c r="CF75" i="11"/>
  <c r="CB75" i="11"/>
  <c r="AL75" i="11" s="1"/>
  <c r="CL75" i="11"/>
  <c r="CH75" i="11"/>
  <c r="CD75" i="11"/>
  <c r="BZ75" i="11"/>
  <c r="CN81" i="11"/>
  <c r="CM81" i="11"/>
  <c r="AW81" i="11" s="1"/>
  <c r="CJ81" i="11"/>
  <c r="CF81" i="11"/>
  <c r="CB81" i="11"/>
  <c r="AL81" i="11" s="1"/>
  <c r="CL81" i="11"/>
  <c r="CH81" i="11"/>
  <c r="CD81" i="11"/>
  <c r="BI81" i="11" s="1"/>
  <c r="BZ81" i="11"/>
  <c r="CN85" i="11"/>
  <c r="CM85" i="11"/>
  <c r="BR85" i="11" s="1"/>
  <c r="CK85" i="11"/>
  <c r="BP85" i="11" s="1"/>
  <c r="CG85" i="11"/>
  <c r="AQ85" i="11" s="1"/>
  <c r="CC85" i="11"/>
  <c r="BH85" i="11" s="1"/>
  <c r="CI85" i="11"/>
  <c r="CE85" i="11"/>
  <c r="AO85" i="11" s="1"/>
  <c r="CA85" i="11"/>
  <c r="BF85" i="11" s="1"/>
  <c r="CN89" i="11"/>
  <c r="CM89" i="11"/>
  <c r="BR89" i="11" s="1"/>
  <c r="CK89" i="11"/>
  <c r="BP89" i="11" s="1"/>
  <c r="CG89" i="11"/>
  <c r="AQ89" i="11" s="1"/>
  <c r="CC89" i="11"/>
  <c r="AM89" i="11" s="1"/>
  <c r="CI89" i="11"/>
  <c r="CE89" i="11"/>
  <c r="BJ89" i="11" s="1"/>
  <c r="CA89" i="11"/>
  <c r="BF89" i="11" s="1"/>
  <c r="CN93" i="11"/>
  <c r="CM93" i="11"/>
  <c r="CI93" i="11"/>
  <c r="AS93" i="11" s="1"/>
  <c r="CB93" i="11"/>
  <c r="CK93" i="11"/>
  <c r="CG93" i="11"/>
  <c r="CD93" i="11"/>
  <c r="BI93" i="11" s="1"/>
  <c r="BZ93" i="11"/>
  <c r="BE93" i="11" s="1"/>
  <c r="CM97" i="11"/>
  <c r="BR97" i="11" s="1"/>
  <c r="CN97" i="11"/>
  <c r="CI97" i="11"/>
  <c r="CE97" i="11"/>
  <c r="CA97" i="11"/>
  <c r="BF97" i="11" s="1"/>
  <c r="CK97" i="11"/>
  <c r="BP97" i="11" s="1"/>
  <c r="CG97" i="11"/>
  <c r="BL97" i="11" s="1"/>
  <c r="CC97" i="11"/>
  <c r="CM102" i="11"/>
  <c r="AW102" i="11" s="1"/>
  <c r="CN102" i="11"/>
  <c r="CI102" i="11"/>
  <c r="CF102" i="11"/>
  <c r="BK102" i="11" s="1"/>
  <c r="CB102" i="11"/>
  <c r="CK102" i="11"/>
  <c r="CH102" i="11"/>
  <c r="AR102" i="11" s="1"/>
  <c r="CD102" i="11"/>
  <c r="BZ102" i="11"/>
  <c r="CM106" i="11"/>
  <c r="CN106" i="11"/>
  <c r="CL106" i="11"/>
  <c r="CH106" i="11"/>
  <c r="CD106" i="11"/>
  <c r="BZ106" i="11"/>
  <c r="CJ106" i="11"/>
  <c r="CF106" i="11"/>
  <c r="AP106" i="11" s="1"/>
  <c r="CB106" i="11"/>
  <c r="BG106" i="11" s="1"/>
  <c r="CM110" i="11"/>
  <c r="AW110" i="11" s="1"/>
  <c r="CN110" i="11"/>
  <c r="CJ110" i="11"/>
  <c r="CF110" i="11"/>
  <c r="CB110" i="11"/>
  <c r="CL110" i="11"/>
  <c r="BQ110" i="11" s="1"/>
  <c r="CH110" i="11"/>
  <c r="AR110" i="11" s="1"/>
  <c r="CD110" i="11"/>
  <c r="BZ110" i="11"/>
  <c r="CM114" i="11"/>
  <c r="CN114" i="11"/>
  <c r="CJ114" i="11"/>
  <c r="BO114" i="11" s="1"/>
  <c r="CF114" i="11"/>
  <c r="BK114" i="11" s="1"/>
  <c r="CB114" i="11"/>
  <c r="CL114" i="11"/>
  <c r="BQ114" i="11" s="1"/>
  <c r="CH114" i="11"/>
  <c r="AR114" i="11" s="1"/>
  <c r="CD114" i="11"/>
  <c r="BI114" i="11" s="1"/>
  <c r="BZ114" i="11"/>
  <c r="CM118" i="11"/>
  <c r="BR118" i="11" s="1"/>
  <c r="CN118" i="11"/>
  <c r="CL118" i="11"/>
  <c r="AV118" i="11" s="1"/>
  <c r="CH118" i="11"/>
  <c r="AR118" i="11" s="1"/>
  <c r="CD118" i="11"/>
  <c r="AN118" i="11" s="1"/>
  <c r="BZ118" i="11"/>
  <c r="CJ118" i="11"/>
  <c r="CF118" i="11"/>
  <c r="CB118" i="11"/>
  <c r="BG118" i="11" s="1"/>
  <c r="CM122" i="11"/>
  <c r="CN122" i="11"/>
  <c r="CK122" i="11"/>
  <c r="CG122" i="11"/>
  <c r="BL122" i="11" s="1"/>
  <c r="CC122" i="11"/>
  <c r="CI122" i="11"/>
  <c r="BN122" i="11" s="1"/>
  <c r="CE122" i="11"/>
  <c r="AO122" i="11" s="1"/>
  <c r="CA122" i="11"/>
  <c r="CM126" i="11"/>
  <c r="BR126" i="11" s="1"/>
  <c r="CN126" i="11"/>
  <c r="CL126" i="11"/>
  <c r="CH126" i="11"/>
  <c r="CD126" i="11"/>
  <c r="BZ126" i="11"/>
  <c r="CJ126" i="11"/>
  <c r="AT126" i="11" s="1"/>
  <c r="CF126" i="11"/>
  <c r="BK126" i="11" s="1"/>
  <c r="CB126" i="11"/>
  <c r="AL126" i="11" s="1"/>
  <c r="CM131" i="11"/>
  <c r="AW131" i="11" s="1"/>
  <c r="CN131" i="11"/>
  <c r="CK131" i="11"/>
  <c r="CG131" i="11"/>
  <c r="CC131" i="11"/>
  <c r="AM131" i="11" s="1"/>
  <c r="CI131" i="11"/>
  <c r="BN131" i="11" s="1"/>
  <c r="CE131" i="11"/>
  <c r="CA131" i="11"/>
  <c r="AK131" i="11" s="1"/>
  <c r="CM135" i="11"/>
  <c r="CN135" i="11"/>
  <c r="CJ135" i="11"/>
  <c r="CG135" i="11"/>
  <c r="CC135" i="11"/>
  <c r="CL135" i="11"/>
  <c r="CI135" i="11"/>
  <c r="CE135" i="11"/>
  <c r="CA135" i="11"/>
  <c r="CM140" i="11"/>
  <c r="CN140" i="11"/>
  <c r="CJ140" i="11"/>
  <c r="CF140" i="11"/>
  <c r="CB140" i="11"/>
  <c r="AL140" i="11" s="1"/>
  <c r="CL140" i="11"/>
  <c r="CH140" i="11"/>
  <c r="CD140" i="11"/>
  <c r="BZ140" i="11"/>
  <c r="AJ140" i="11" s="1"/>
  <c r="CM144" i="11"/>
  <c r="AW144" i="11" s="1"/>
  <c r="CN144" i="11"/>
  <c r="CJ144" i="11"/>
  <c r="BO144" i="11" s="1"/>
  <c r="CF144" i="11"/>
  <c r="CB144" i="11"/>
  <c r="BG144" i="11" s="1"/>
  <c r="CL144" i="11"/>
  <c r="CH144" i="11"/>
  <c r="CD144" i="11"/>
  <c r="BZ144" i="11"/>
  <c r="AJ144" i="11" s="1"/>
  <c r="CM150" i="11"/>
  <c r="CN150" i="11"/>
  <c r="CJ150" i="11"/>
  <c r="AT150" i="11" s="1"/>
  <c r="CF150" i="11"/>
  <c r="AP150" i="11" s="1"/>
  <c r="CB150" i="11"/>
  <c r="AL150" i="11" s="1"/>
  <c r="CL150" i="11"/>
  <c r="AV150" i="11" s="1"/>
  <c r="CH150" i="11"/>
  <c r="CD150" i="11"/>
  <c r="BZ150" i="11"/>
  <c r="BE150" i="11" s="1"/>
  <c r="CM154" i="11"/>
  <c r="AW154" i="11" s="1"/>
  <c r="CN154" i="11"/>
  <c r="CJ154" i="11"/>
  <c r="AT154" i="11" s="1"/>
  <c r="CF154" i="11"/>
  <c r="BK154" i="11" s="1"/>
  <c r="CB154" i="11"/>
  <c r="CL154" i="11"/>
  <c r="CH154" i="11"/>
  <c r="AR154" i="11" s="1"/>
  <c r="CD154" i="11"/>
  <c r="BZ154" i="11"/>
  <c r="BE154" i="11" s="1"/>
  <c r="CM159" i="11"/>
  <c r="CN159" i="11"/>
  <c r="CJ159" i="11"/>
  <c r="BO159" i="11" s="1"/>
  <c r="CF159" i="11"/>
  <c r="CB159" i="11"/>
  <c r="CL159" i="11"/>
  <c r="BQ159" i="11" s="1"/>
  <c r="CH159" i="11"/>
  <c r="CD159" i="11"/>
  <c r="BI159" i="11" s="1"/>
  <c r="BZ159" i="11"/>
  <c r="CM163" i="11"/>
  <c r="AW163" i="11" s="1"/>
  <c r="CN163" i="11"/>
  <c r="CI163" i="11"/>
  <c r="CE163" i="11"/>
  <c r="AO163" i="11" s="1"/>
  <c r="CA163" i="11"/>
  <c r="CK163" i="11"/>
  <c r="AU163" i="11" s="1"/>
  <c r="CG163" i="11"/>
  <c r="CC163" i="11"/>
  <c r="AM163" i="11" s="1"/>
  <c r="CN170" i="11"/>
  <c r="CM170" i="11"/>
  <c r="CL170" i="11"/>
  <c r="CH170" i="11"/>
  <c r="CD170" i="11"/>
  <c r="BZ170" i="11"/>
  <c r="BE170" i="11" s="1"/>
  <c r="CJ170" i="11"/>
  <c r="CF170" i="11"/>
  <c r="AP170" i="11" s="1"/>
  <c r="CB170" i="11"/>
  <c r="AL170" i="11" s="1"/>
  <c r="CN174" i="11"/>
  <c r="CM174" i="11"/>
  <c r="AW174" i="11" s="1"/>
  <c r="CI174" i="11"/>
  <c r="BN174" i="11" s="1"/>
  <c r="CE174" i="11"/>
  <c r="CA174" i="11"/>
  <c r="CK174" i="11"/>
  <c r="CG174" i="11"/>
  <c r="BL174" i="11" s="1"/>
  <c r="CC174" i="11"/>
  <c r="AM174" i="11" s="1"/>
  <c r="CN178" i="11"/>
  <c r="CM178" i="11"/>
  <c r="AW178" i="11" s="1"/>
  <c r="CK178" i="11"/>
  <c r="CG178" i="11"/>
  <c r="CC178" i="11"/>
  <c r="AM178" i="11" s="1"/>
  <c r="CI178" i="11"/>
  <c r="BN178" i="11" s="1"/>
  <c r="CE178" i="11"/>
  <c r="CA178" i="11"/>
  <c r="BF178" i="11" s="1"/>
  <c r="CN183" i="11"/>
  <c r="CM183" i="11"/>
  <c r="AW183" i="11" s="1"/>
  <c r="CI183" i="11"/>
  <c r="AS183" i="11" s="1"/>
  <c r="CE183" i="11"/>
  <c r="CA183" i="11"/>
  <c r="AK183" i="11" s="1"/>
  <c r="CK183" i="11"/>
  <c r="CG183" i="11"/>
  <c r="CC183" i="11"/>
  <c r="CN187" i="11"/>
  <c r="CM187" i="11"/>
  <c r="AW187" i="11" s="1"/>
  <c r="CK187" i="11"/>
  <c r="AU187" i="11" s="1"/>
  <c r="CG187" i="11"/>
  <c r="CC187" i="11"/>
  <c r="BH187" i="11" s="1"/>
  <c r="CI187" i="11"/>
  <c r="CE187" i="11"/>
  <c r="CA187" i="11"/>
  <c r="CN191" i="11"/>
  <c r="CM191" i="11"/>
  <c r="AW191" i="11" s="1"/>
  <c r="CJ191" i="11"/>
  <c r="BO191" i="11" s="1"/>
  <c r="CF191" i="11"/>
  <c r="AP191" i="11" s="1"/>
  <c r="CC191" i="11"/>
  <c r="CL191" i="11"/>
  <c r="CH191" i="11"/>
  <c r="AR191" i="11" s="1"/>
  <c r="CA191" i="11"/>
  <c r="CN195" i="11"/>
  <c r="CM195" i="11"/>
  <c r="AW195" i="11" s="1"/>
  <c r="CK195" i="11"/>
  <c r="AU195" i="11" s="1"/>
  <c r="CG195" i="11"/>
  <c r="BL195" i="11" s="1"/>
  <c r="CC195" i="11"/>
  <c r="BH195" i="11" s="1"/>
  <c r="CI195" i="11"/>
  <c r="AS195" i="11" s="1"/>
  <c r="CE195" i="11"/>
  <c r="BJ195" i="11" s="1"/>
  <c r="CA195" i="11"/>
  <c r="BF195" i="11" s="1"/>
  <c r="CN199" i="11"/>
  <c r="CM199" i="11"/>
  <c r="AW199" i="11" s="1"/>
  <c r="CK199" i="11"/>
  <c r="AU199" i="11" s="1"/>
  <c r="CG199" i="11"/>
  <c r="BL199" i="11" s="1"/>
  <c r="BZ199" i="11"/>
  <c r="CI199" i="11"/>
  <c r="CE199" i="11"/>
  <c r="AO199" i="11" s="1"/>
  <c r="CB199" i="11"/>
  <c r="BG199" i="11" s="1"/>
  <c r="CN203" i="11"/>
  <c r="CM203" i="11"/>
  <c r="AW203" i="11" s="1"/>
  <c r="CG203" i="11"/>
  <c r="AQ203" i="11" s="1"/>
  <c r="CC203" i="11"/>
  <c r="CL203" i="11"/>
  <c r="CI203" i="11"/>
  <c r="CE203" i="11"/>
  <c r="CA203" i="11"/>
  <c r="CN207" i="11"/>
  <c r="CM207" i="11"/>
  <c r="AW207" i="11" s="1"/>
  <c r="CJ207" i="11"/>
  <c r="BO207" i="11" s="1"/>
  <c r="CF207" i="11"/>
  <c r="AP207" i="11" s="1"/>
  <c r="CB207" i="11"/>
  <c r="AL207" i="11" s="1"/>
  <c r="CL207" i="11"/>
  <c r="CH207" i="11"/>
  <c r="CD207" i="11"/>
  <c r="BZ207" i="11"/>
  <c r="AJ207" i="11" s="1"/>
  <c r="CN211" i="11"/>
  <c r="CM211" i="11"/>
  <c r="CK211" i="11"/>
  <c r="AU211" i="11" s="1"/>
  <c r="CG211" i="11"/>
  <c r="BL211" i="11" s="1"/>
  <c r="CC211" i="11"/>
  <c r="AM211" i="11" s="1"/>
  <c r="CI211" i="11"/>
  <c r="BN211" i="11" s="1"/>
  <c r="CE211" i="11"/>
  <c r="AO211" i="11" s="1"/>
  <c r="CA211" i="11"/>
  <c r="AK211" i="11" s="1"/>
  <c r="CN215" i="11"/>
  <c r="CM215" i="11"/>
  <c r="CL215" i="11"/>
  <c r="AV215" i="11" s="1"/>
  <c r="CH215" i="11"/>
  <c r="CD215" i="11"/>
  <c r="BZ215" i="11"/>
  <c r="AJ215" i="11" s="1"/>
  <c r="CJ215" i="11"/>
  <c r="AT215" i="11" s="1"/>
  <c r="CF215" i="11"/>
  <c r="CB215" i="11"/>
  <c r="CN219" i="11"/>
  <c r="CM219" i="11"/>
  <c r="CI219" i="11"/>
  <c r="CE219" i="11"/>
  <c r="BJ219" i="11" s="1"/>
  <c r="CA219" i="11"/>
  <c r="AK219" i="11" s="1"/>
  <c r="CK219" i="11"/>
  <c r="AU219" i="11" s="1"/>
  <c r="CG219" i="11"/>
  <c r="CC219" i="11"/>
  <c r="CN223" i="11"/>
  <c r="CM223" i="11"/>
  <c r="AW223" i="11" s="1"/>
  <c r="CI223" i="11"/>
  <c r="CE223" i="11"/>
  <c r="BJ223" i="11" s="1"/>
  <c r="CA223" i="11"/>
  <c r="CK223" i="11"/>
  <c r="AU223" i="11" s="1"/>
  <c r="CG223" i="11"/>
  <c r="CC223" i="11"/>
  <c r="CN227" i="11"/>
  <c r="CM227" i="11"/>
  <c r="AW227" i="11" s="1"/>
  <c r="CK227" i="11"/>
  <c r="CG227" i="11"/>
  <c r="CC227" i="11"/>
  <c r="CI227" i="11"/>
  <c r="AS227" i="11" s="1"/>
  <c r="CE227" i="11"/>
  <c r="BJ227" i="11" s="1"/>
  <c r="CA227" i="11"/>
  <c r="CN231" i="11"/>
  <c r="CM231" i="11"/>
  <c r="AW231" i="11" s="1"/>
  <c r="CI231" i="11"/>
  <c r="CE231" i="11"/>
  <c r="CA231" i="11"/>
  <c r="BF231" i="11" s="1"/>
  <c r="CK231" i="11"/>
  <c r="BP231" i="11" s="1"/>
  <c r="CG231" i="11"/>
  <c r="AQ231" i="11" s="1"/>
  <c r="CC231" i="11"/>
  <c r="BH231" i="11" s="1"/>
  <c r="CM312" i="11"/>
  <c r="BR312" i="11" s="1"/>
  <c r="CN312" i="11"/>
  <c r="CL312" i="11"/>
  <c r="BQ312" i="11" s="1"/>
  <c r="CH312" i="11"/>
  <c r="AR312" i="11" s="1"/>
  <c r="CD312" i="11"/>
  <c r="AN312" i="11" s="1"/>
  <c r="BZ312" i="11"/>
  <c r="CJ312" i="11"/>
  <c r="BO312" i="11" s="1"/>
  <c r="CF312" i="11"/>
  <c r="AP312" i="11" s="1"/>
  <c r="CB312" i="11"/>
  <c r="CM315" i="11"/>
  <c r="BR315" i="11" s="1"/>
  <c r="CN315" i="11"/>
  <c r="CI315" i="11"/>
  <c r="CE315" i="11"/>
  <c r="AO315" i="11" s="1"/>
  <c r="CA315" i="11"/>
  <c r="CK315" i="11"/>
  <c r="BP315" i="11" s="1"/>
  <c r="CG315" i="11"/>
  <c r="BL315" i="11" s="1"/>
  <c r="CC315" i="11"/>
  <c r="CN326" i="11"/>
  <c r="CM326" i="11"/>
  <c r="CJ326" i="11"/>
  <c r="CF326" i="11"/>
  <c r="CB326" i="11"/>
  <c r="CL326" i="11"/>
  <c r="BQ326" i="11" s="1"/>
  <c r="CH326" i="11"/>
  <c r="CD326" i="11"/>
  <c r="BZ326" i="11"/>
  <c r="CM333" i="11"/>
  <c r="AW333" i="11" s="1"/>
  <c r="CN333" i="11"/>
  <c r="CK333" i="11"/>
  <c r="AU333" i="11" s="1"/>
  <c r="CG333" i="11"/>
  <c r="CD333" i="11"/>
  <c r="CA333" i="11"/>
  <c r="BF333" i="11" s="1"/>
  <c r="CI333" i="11"/>
  <c r="BN333" i="11" s="1"/>
  <c r="CM344" i="11"/>
  <c r="CN344" i="11"/>
  <c r="CJ344" i="11"/>
  <c r="CF344" i="11"/>
  <c r="BK344" i="11" s="1"/>
  <c r="CB344" i="11"/>
  <c r="CL344" i="11"/>
  <c r="CH344" i="11"/>
  <c r="CD344" i="11"/>
  <c r="AN344" i="11" s="1"/>
  <c r="BZ344" i="11"/>
  <c r="AJ344" i="11" s="1"/>
  <c r="CM347" i="11"/>
  <c r="BR347" i="11" s="1"/>
  <c r="CN347" i="11"/>
  <c r="CL347" i="11"/>
  <c r="CH347" i="11"/>
  <c r="AR347" i="11" s="1"/>
  <c r="CD347" i="11"/>
  <c r="BZ347" i="11"/>
  <c r="CJ347" i="11"/>
  <c r="BO347" i="11" s="1"/>
  <c r="CF347" i="11"/>
  <c r="CB347" i="11"/>
  <c r="AL347" i="11" s="1"/>
  <c r="CM351" i="11"/>
  <c r="BR351" i="11" s="1"/>
  <c r="CN351" i="11"/>
  <c r="CI351" i="11"/>
  <c r="BN351" i="11" s="1"/>
  <c r="CE351" i="11"/>
  <c r="BJ351" i="11" s="1"/>
  <c r="CA351" i="11"/>
  <c r="BF351" i="11" s="1"/>
  <c r="CK351" i="11"/>
  <c r="AU351" i="11" s="1"/>
  <c r="CG351" i="11"/>
  <c r="CC351" i="11"/>
  <c r="BH351" i="11" s="1"/>
  <c r="CB78" i="11"/>
  <c r="CF146" i="11"/>
  <c r="BS54" i="11"/>
  <c r="AX54" i="11"/>
  <c r="CN483" i="11"/>
  <c r="BZ483" i="11"/>
  <c r="BE483" i="11" s="1"/>
  <c r="CD483" i="11"/>
  <c r="BI483" i="11" s="1"/>
  <c r="CH483" i="11"/>
  <c r="BM483" i="11" s="1"/>
  <c r="CL483" i="11"/>
  <c r="BQ483" i="11" s="1"/>
  <c r="CB483" i="11"/>
  <c r="CF483" i="11"/>
  <c r="AP483" i="11" s="1"/>
  <c r="CJ483" i="11"/>
  <c r="BO483" i="11" s="1"/>
  <c r="CA483" i="11"/>
  <c r="CI483" i="11"/>
  <c r="CE483" i="11"/>
  <c r="BJ483" i="11" s="1"/>
  <c r="CM483" i="11"/>
  <c r="BR483" i="11" s="1"/>
  <c r="CN485" i="11"/>
  <c r="BZ485" i="11"/>
  <c r="BE485" i="11" s="1"/>
  <c r="CD485" i="11"/>
  <c r="BI485" i="11" s="1"/>
  <c r="CH485" i="11"/>
  <c r="BM485" i="11" s="1"/>
  <c r="CL485" i="11"/>
  <c r="BQ485" i="11" s="1"/>
  <c r="CB485" i="11"/>
  <c r="BG485" i="11" s="1"/>
  <c r="CF485" i="11"/>
  <c r="CJ485" i="11"/>
  <c r="CE485" i="11"/>
  <c r="BJ485" i="11" s="1"/>
  <c r="CM485" i="11"/>
  <c r="AW485" i="11" s="1"/>
  <c r="CA485" i="11"/>
  <c r="CI485" i="11"/>
  <c r="BN485" i="11" s="1"/>
  <c r="CD424" i="11"/>
  <c r="AN424" i="11" s="1"/>
  <c r="CD455" i="11"/>
  <c r="BI455" i="11" s="1"/>
  <c r="CA458" i="11"/>
  <c r="BF458" i="11" s="1"/>
  <c r="CD471" i="11"/>
  <c r="BI471" i="11" s="1"/>
  <c r="CN58" i="11"/>
  <c r="CM58" i="11"/>
  <c r="BR58" i="11" s="1"/>
  <c r="CN62" i="11"/>
  <c r="CI62" i="11"/>
  <c r="AS62" i="11" s="1"/>
  <c r="CE62" i="11"/>
  <c r="BJ62" i="11" s="1"/>
  <c r="CA62" i="11"/>
  <c r="BF62" i="11" s="1"/>
  <c r="CM62" i="11"/>
  <c r="CK62" i="11"/>
  <c r="BP62" i="11" s="1"/>
  <c r="CG62" i="11"/>
  <c r="CC62" i="11"/>
  <c r="BH62" i="11" s="1"/>
  <c r="CN66" i="11"/>
  <c r="CM66" i="11"/>
  <c r="CN70" i="11"/>
  <c r="CM70" i="11"/>
  <c r="BR70" i="11" s="1"/>
  <c r="CN76" i="11"/>
  <c r="CM76" i="11"/>
  <c r="BR76" i="11" s="1"/>
  <c r="CN82" i="11"/>
  <c r="CM82" i="11"/>
  <c r="AW82" i="11" s="1"/>
  <c r="CN86" i="11"/>
  <c r="CM86" i="11"/>
  <c r="BR86" i="11" s="1"/>
  <c r="CN90" i="11"/>
  <c r="CM90" i="11"/>
  <c r="BR90" i="11" s="1"/>
  <c r="CN164" i="11"/>
  <c r="CM164" i="11"/>
  <c r="AW164" i="11" s="1"/>
  <c r="CN171" i="11"/>
  <c r="CM171" i="11"/>
  <c r="CN175" i="11"/>
  <c r="CM175" i="11"/>
  <c r="AW175" i="11" s="1"/>
  <c r="CN179" i="11"/>
  <c r="CM179" i="11"/>
  <c r="BR179" i="11" s="1"/>
  <c r="CN184" i="11"/>
  <c r="CM184" i="11"/>
  <c r="BR184" i="11" s="1"/>
  <c r="CN188" i="11"/>
  <c r="CM188" i="11"/>
  <c r="BR188" i="11" s="1"/>
  <c r="CN192" i="11"/>
  <c r="CM192" i="11"/>
  <c r="BR192" i="11" s="1"/>
  <c r="CN196" i="11"/>
  <c r="CM196" i="11"/>
  <c r="AW196" i="11" s="1"/>
  <c r="CN200" i="11"/>
  <c r="CM200" i="11"/>
  <c r="CN204" i="11"/>
  <c r="CM204" i="11"/>
  <c r="AW204" i="11" s="1"/>
  <c r="CN208" i="11"/>
  <c r="CM208" i="11"/>
  <c r="CN212" i="11"/>
  <c r="CM212" i="11"/>
  <c r="CN216" i="11"/>
  <c r="CM216" i="11"/>
  <c r="CN220" i="11"/>
  <c r="CM220" i="11"/>
  <c r="CN224" i="11"/>
  <c r="CM224" i="11"/>
  <c r="BR224" i="11" s="1"/>
  <c r="CN228" i="11"/>
  <c r="CM228" i="11"/>
  <c r="CM232" i="11"/>
  <c r="CN232" i="11"/>
  <c r="CM236" i="11"/>
  <c r="CN236" i="11"/>
  <c r="CM240" i="11"/>
  <c r="CN240" i="11"/>
  <c r="CM244" i="11"/>
  <c r="CN244" i="11"/>
  <c r="CM248" i="11"/>
  <c r="BR248" i="11" s="1"/>
  <c r="CN248" i="11"/>
  <c r="CM252" i="11"/>
  <c r="CN252" i="11"/>
  <c r="CM256" i="11"/>
  <c r="CN256" i="11"/>
  <c r="CM260" i="11"/>
  <c r="CN260" i="11"/>
  <c r="CM264" i="11"/>
  <c r="CN264" i="11"/>
  <c r="CM268" i="11"/>
  <c r="CN268" i="11"/>
  <c r="CM272" i="11"/>
  <c r="CN272" i="11"/>
  <c r="CM276" i="11"/>
  <c r="BR276" i="11" s="1"/>
  <c r="CN276" i="11"/>
  <c r="CM280" i="11"/>
  <c r="CN280" i="11"/>
  <c r="CM284" i="11"/>
  <c r="CN284" i="11"/>
  <c r="CM288" i="11"/>
  <c r="CN288" i="11"/>
  <c r="CM292" i="11"/>
  <c r="CN292" i="11"/>
  <c r="CM309" i="11"/>
  <c r="AW309" i="11" s="1"/>
  <c r="CN309" i="11"/>
  <c r="CM320" i="11"/>
  <c r="BR320" i="11" s="1"/>
  <c r="CN320" i="11"/>
  <c r="CM323" i="11"/>
  <c r="BR323" i="11" s="1"/>
  <c r="CN323" i="11"/>
  <c r="CN334" i="11"/>
  <c r="CM334" i="11"/>
  <c r="AW334" i="11" s="1"/>
  <c r="CM341" i="11"/>
  <c r="AW341" i="11" s="1"/>
  <c r="CN341" i="11"/>
  <c r="CN352" i="11"/>
  <c r="CM352" i="11"/>
  <c r="BR352" i="11" s="1"/>
  <c r="CN368" i="11"/>
  <c r="CM368" i="11"/>
  <c r="BR368" i="11" s="1"/>
  <c r="CL368" i="11"/>
  <c r="BQ368" i="11" s="1"/>
  <c r="CH368" i="11"/>
  <c r="CD368" i="11"/>
  <c r="BZ368" i="11"/>
  <c r="CM371" i="11"/>
  <c r="AW371" i="11" s="1"/>
  <c r="CN371" i="11"/>
  <c r="CI371" i="11"/>
  <c r="BN371" i="11" s="1"/>
  <c r="CE371" i="11"/>
  <c r="CA371" i="11"/>
  <c r="CN382" i="11"/>
  <c r="CM382" i="11"/>
  <c r="CJ382" i="11"/>
  <c r="BO382" i="11" s="1"/>
  <c r="CF382" i="11"/>
  <c r="BK382" i="11" s="1"/>
  <c r="CB382" i="11"/>
  <c r="BG382" i="11" s="1"/>
  <c r="CL382" i="11"/>
  <c r="CH382" i="11"/>
  <c r="AR382" i="11" s="1"/>
  <c r="CM385" i="11"/>
  <c r="CN385" i="11"/>
  <c r="CI385" i="11"/>
  <c r="CE385" i="11"/>
  <c r="AO385" i="11" s="1"/>
  <c r="CA385" i="11"/>
  <c r="CK385" i="11"/>
  <c r="CG385" i="11"/>
  <c r="BL385" i="11" s="1"/>
  <c r="CC385" i="11"/>
  <c r="AM385" i="11" s="1"/>
  <c r="CN398" i="11"/>
  <c r="CM398" i="11"/>
  <c r="BR398" i="11" s="1"/>
  <c r="CI398" i="11"/>
  <c r="AS398" i="11" s="1"/>
  <c r="CE398" i="11"/>
  <c r="AO398" i="11" s="1"/>
  <c r="CA398" i="11"/>
  <c r="BF398" i="11" s="1"/>
  <c r="CK398" i="11"/>
  <c r="BP398" i="11" s="1"/>
  <c r="CG398" i="11"/>
  <c r="CC398" i="11"/>
  <c r="AM398" i="11" s="1"/>
  <c r="CM401" i="11"/>
  <c r="CN401" i="11"/>
  <c r="CK401" i="11"/>
  <c r="CG401" i="11"/>
  <c r="AQ401" i="11" s="1"/>
  <c r="CC401" i="11"/>
  <c r="CI401" i="11"/>
  <c r="CE401" i="11"/>
  <c r="BJ401" i="11" s="1"/>
  <c r="CA401" i="11"/>
  <c r="CM408" i="11"/>
  <c r="CN408" i="11"/>
  <c r="CK408" i="11"/>
  <c r="CG408" i="11"/>
  <c r="AQ408" i="11" s="1"/>
  <c r="CC408" i="11"/>
  <c r="CI408" i="11"/>
  <c r="CE408" i="11"/>
  <c r="BJ408" i="11" s="1"/>
  <c r="CA408" i="11"/>
  <c r="BF408" i="11" s="1"/>
  <c r="CN419" i="11"/>
  <c r="CM419" i="11"/>
  <c r="CK419" i="11"/>
  <c r="CG419" i="11"/>
  <c r="AQ419" i="11" s="1"/>
  <c r="CC419" i="11"/>
  <c r="CI419" i="11"/>
  <c r="CE419" i="11"/>
  <c r="CA419" i="11"/>
  <c r="CM422" i="11"/>
  <c r="CN422" i="11"/>
  <c r="CL422" i="11"/>
  <c r="CH422" i="11"/>
  <c r="AR422" i="11" s="1"/>
  <c r="CD422" i="11"/>
  <c r="AN422" i="11" s="1"/>
  <c r="BZ422" i="11"/>
  <c r="AJ422" i="11" s="1"/>
  <c r="CJ422" i="11"/>
  <c r="BO422" i="11" s="1"/>
  <c r="CF422" i="11"/>
  <c r="CB422" i="11"/>
  <c r="CM426" i="11"/>
  <c r="CN426" i="11"/>
  <c r="CI426" i="11"/>
  <c r="AS426" i="11" s="1"/>
  <c r="CE426" i="11"/>
  <c r="AO426" i="11" s="1"/>
  <c r="CA426" i="11"/>
  <c r="CK426" i="11"/>
  <c r="CG426" i="11"/>
  <c r="CC426" i="11"/>
  <c r="BH426" i="11" s="1"/>
  <c r="CM440" i="11"/>
  <c r="CN440" i="11"/>
  <c r="CK440" i="11"/>
  <c r="AU440" i="11" s="1"/>
  <c r="CG440" i="11"/>
  <c r="AQ440" i="11" s="1"/>
  <c r="CC440" i="11"/>
  <c r="BH440" i="11" s="1"/>
  <c r="CI440" i="11"/>
  <c r="AS440" i="11" s="1"/>
  <c r="CE440" i="11"/>
  <c r="CA440" i="11"/>
  <c r="AK440" i="11" s="1"/>
  <c r="CN447" i="11"/>
  <c r="CM447" i="11"/>
  <c r="CL447" i="11"/>
  <c r="AV447" i="11" s="1"/>
  <c r="CH447" i="11"/>
  <c r="AR447" i="11" s="1"/>
  <c r="CD447" i="11"/>
  <c r="AN447" i="11" s="1"/>
  <c r="BZ447" i="11"/>
  <c r="CJ447" i="11"/>
  <c r="BO447" i="11" s="1"/>
  <c r="CF447" i="11"/>
  <c r="AP447" i="11" s="1"/>
  <c r="CB447" i="11"/>
  <c r="BG447" i="11" s="1"/>
  <c r="CN450" i="11"/>
  <c r="CK450" i="11"/>
  <c r="AU450" i="11" s="1"/>
  <c r="CG450" i="11"/>
  <c r="AQ450" i="11" s="1"/>
  <c r="CA450" i="11"/>
  <c r="CI450" i="11"/>
  <c r="AS450" i="11" s="1"/>
  <c r="CD450" i="11"/>
  <c r="BI450" i="11" s="1"/>
  <c r="CN463" i="11"/>
  <c r="CM463" i="11"/>
  <c r="CK463" i="11"/>
  <c r="AU463" i="11" s="1"/>
  <c r="CG463" i="11"/>
  <c r="AQ463" i="11" s="1"/>
  <c r="CC463" i="11"/>
  <c r="CI463" i="11"/>
  <c r="AS463" i="11" s="1"/>
  <c r="CE463" i="11"/>
  <c r="CA463" i="11"/>
  <c r="BF463" i="11" s="1"/>
  <c r="CN466" i="11"/>
  <c r="CJ466" i="11"/>
  <c r="CD466" i="11"/>
  <c r="AN466" i="11" s="1"/>
  <c r="CL466" i="11"/>
  <c r="AV466" i="11" s="1"/>
  <c r="CG466" i="11"/>
  <c r="CB466" i="11"/>
  <c r="AL466" i="11" s="1"/>
  <c r="CN165" i="11"/>
  <c r="CL165" i="11"/>
  <c r="CG165" i="11"/>
  <c r="CB165" i="11"/>
  <c r="CJ165" i="11"/>
  <c r="BO165" i="11" s="1"/>
  <c r="CD165" i="11"/>
  <c r="BI165" i="11" s="1"/>
  <c r="BZ165" i="11"/>
  <c r="BE165" i="11" s="1"/>
  <c r="CF182" i="11"/>
  <c r="BK182" i="11" s="1"/>
  <c r="CN182" i="11"/>
  <c r="CL73" i="11"/>
  <c r="BQ73" i="11" s="1"/>
  <c r="CN73" i="11"/>
  <c r="CJ73" i="11"/>
  <c r="BO73" i="11" s="1"/>
  <c r="CE73" i="11"/>
  <c r="CM73" i="11"/>
  <c r="AW73" i="11" s="1"/>
  <c r="CG73" i="11"/>
  <c r="AQ73" i="11" s="1"/>
  <c r="CB73" i="11"/>
  <c r="AX476" i="11"/>
  <c r="CN480" i="11"/>
  <c r="BZ480" i="11"/>
  <c r="AJ480" i="11" s="1"/>
  <c r="CD480" i="11"/>
  <c r="CH480" i="11"/>
  <c r="CL480" i="11"/>
  <c r="CB480" i="11"/>
  <c r="CF480" i="11"/>
  <c r="CJ480" i="11"/>
  <c r="AT480" i="11" s="1"/>
  <c r="CN484" i="11"/>
  <c r="BZ484" i="11"/>
  <c r="AJ484" i="11" s="1"/>
  <c r="CD484" i="11"/>
  <c r="CH484" i="11"/>
  <c r="BM484" i="11" s="1"/>
  <c r="CL484" i="11"/>
  <c r="CB484" i="11"/>
  <c r="CF484" i="11"/>
  <c r="CJ484" i="11"/>
  <c r="BO484" i="11" s="1"/>
  <c r="CN488" i="11"/>
  <c r="BZ488" i="11"/>
  <c r="BE488" i="11" s="1"/>
  <c r="CD488" i="11"/>
  <c r="CH488" i="11"/>
  <c r="BM488" i="11" s="1"/>
  <c r="CL488" i="11"/>
  <c r="BQ488" i="11" s="1"/>
  <c r="CB488" i="11"/>
  <c r="CF488" i="11"/>
  <c r="CJ488" i="11"/>
  <c r="AT488" i="11" s="1"/>
  <c r="CN60" i="11"/>
  <c r="CM60" i="11"/>
  <c r="CN64" i="11"/>
  <c r="CL64" i="11"/>
  <c r="AV64" i="11" s="1"/>
  <c r="CH64" i="11"/>
  <c r="BM64" i="11" s="1"/>
  <c r="CD64" i="11"/>
  <c r="BZ64" i="11"/>
  <c r="CM64" i="11"/>
  <c r="AW64" i="11" s="1"/>
  <c r="CJ64" i="11"/>
  <c r="CF64" i="11"/>
  <c r="CB64" i="11"/>
  <c r="CN68" i="11"/>
  <c r="CM68" i="11"/>
  <c r="AW68" i="11" s="1"/>
  <c r="CN74" i="11"/>
  <c r="CM74" i="11"/>
  <c r="AW74" i="11" s="1"/>
  <c r="CN80" i="11"/>
  <c r="CM80" i="11"/>
  <c r="BR80" i="11" s="1"/>
  <c r="CN84" i="11"/>
  <c r="CM84" i="11"/>
  <c r="CN88" i="11"/>
  <c r="CM88" i="11"/>
  <c r="CN92" i="11"/>
  <c r="CM92" i="11"/>
  <c r="CN169" i="11"/>
  <c r="CM169" i="11"/>
  <c r="AW169" i="11" s="1"/>
  <c r="CN173" i="11"/>
  <c r="CM173" i="11"/>
  <c r="CN177" i="11"/>
  <c r="CM177" i="11"/>
  <c r="CN181" i="11"/>
  <c r="CM181" i="11"/>
  <c r="CN186" i="11"/>
  <c r="CM186" i="11"/>
  <c r="CN190" i="11"/>
  <c r="CM190" i="11"/>
  <c r="CN194" i="11"/>
  <c r="CM194" i="11"/>
  <c r="CN198" i="11"/>
  <c r="CM198" i="11"/>
  <c r="CN202" i="11"/>
  <c r="CM202" i="11"/>
  <c r="AW202" i="11" s="1"/>
  <c r="CN206" i="11"/>
  <c r="CM206" i="11"/>
  <c r="CN210" i="11"/>
  <c r="CM210" i="11"/>
  <c r="CN214" i="11"/>
  <c r="CM214" i="11"/>
  <c r="CN218" i="11"/>
  <c r="CM218" i="11"/>
  <c r="CN222" i="11"/>
  <c r="CM222" i="11"/>
  <c r="CN226" i="11"/>
  <c r="CM226" i="11"/>
  <c r="AW226" i="11" s="1"/>
  <c r="CN230" i="11"/>
  <c r="CM230" i="11"/>
  <c r="CM234" i="11"/>
  <c r="CN234" i="11"/>
  <c r="CM238" i="11"/>
  <c r="BR238" i="11" s="1"/>
  <c r="CN238" i="11"/>
  <c r="CM242" i="11"/>
  <c r="CN242" i="11"/>
  <c r="CM246" i="11"/>
  <c r="CN246" i="11"/>
  <c r="CM250" i="11"/>
  <c r="CN250" i="11"/>
  <c r="CM254" i="11"/>
  <c r="CN254" i="11"/>
  <c r="CM258" i="11"/>
  <c r="CN258" i="11"/>
  <c r="CM262" i="11"/>
  <c r="AW262" i="11" s="1"/>
  <c r="CN262" i="11"/>
  <c r="CM266" i="11"/>
  <c r="AW266" i="11" s="1"/>
  <c r="CN266" i="11"/>
  <c r="CM270" i="11"/>
  <c r="BR270" i="11" s="1"/>
  <c r="CN270" i="11"/>
  <c r="CM274" i="11"/>
  <c r="CN274" i="11"/>
  <c r="CM278" i="11"/>
  <c r="CN278" i="11"/>
  <c r="CM282" i="11"/>
  <c r="AW282" i="11" s="1"/>
  <c r="CN282" i="11"/>
  <c r="CM286" i="11"/>
  <c r="CN286" i="11"/>
  <c r="CM290" i="11"/>
  <c r="AW290" i="11" s="1"/>
  <c r="CN290" i="11"/>
  <c r="CM294" i="11"/>
  <c r="AW294" i="11" s="1"/>
  <c r="CN294" i="11"/>
  <c r="CM307" i="11"/>
  <c r="AW307" i="11" s="1"/>
  <c r="CN307" i="11"/>
  <c r="CN318" i="11"/>
  <c r="CM318" i="11"/>
  <c r="CM325" i="11"/>
  <c r="BR325" i="11" s="1"/>
  <c r="CN325" i="11"/>
  <c r="CM336" i="11"/>
  <c r="CN336" i="11"/>
  <c r="CM339" i="11"/>
  <c r="BR339" i="11" s="1"/>
  <c r="CN339" i="11"/>
  <c r="CM354" i="11"/>
  <c r="CN354" i="11"/>
  <c r="CN360" i="11"/>
  <c r="CM360" i="11"/>
  <c r="CM363" i="11"/>
  <c r="BR363" i="11" s="1"/>
  <c r="CN363" i="11"/>
  <c r="CM377" i="11"/>
  <c r="CN377" i="11"/>
  <c r="CK377" i="11"/>
  <c r="BP377" i="11" s="1"/>
  <c r="CG377" i="11"/>
  <c r="CC377" i="11"/>
  <c r="CN390" i="11"/>
  <c r="CM390" i="11"/>
  <c r="CJ390" i="11"/>
  <c r="CF390" i="11"/>
  <c r="AP390" i="11" s="1"/>
  <c r="CB390" i="11"/>
  <c r="BG390" i="11" s="1"/>
  <c r="CL390" i="11"/>
  <c r="BQ390" i="11" s="1"/>
  <c r="CH390" i="11"/>
  <c r="CD390" i="11"/>
  <c r="AN390" i="11" s="1"/>
  <c r="BZ390" i="11"/>
  <c r="CM393" i="11"/>
  <c r="CN393" i="11"/>
  <c r="CJ393" i="11"/>
  <c r="CF393" i="11"/>
  <c r="BK393" i="11" s="1"/>
  <c r="CB393" i="11"/>
  <c r="CL393" i="11"/>
  <c r="CH393" i="11"/>
  <c r="CD393" i="11"/>
  <c r="BZ393" i="11"/>
  <c r="CN406" i="11"/>
  <c r="CM406" i="11"/>
  <c r="CK406" i="11"/>
  <c r="AU406" i="11" s="1"/>
  <c r="CG406" i="11"/>
  <c r="CC406" i="11"/>
  <c r="CI406" i="11"/>
  <c r="BN406" i="11" s="1"/>
  <c r="CE406" i="11"/>
  <c r="CA406" i="11"/>
  <c r="BF406" i="11" s="1"/>
  <c r="CM410" i="11"/>
  <c r="CN410" i="11"/>
  <c r="CJ410" i="11"/>
  <c r="AT410" i="11" s="1"/>
  <c r="CF410" i="11"/>
  <c r="CB410" i="11"/>
  <c r="AL410" i="11" s="1"/>
  <c r="CL410" i="11"/>
  <c r="CH410" i="11"/>
  <c r="CD410" i="11"/>
  <c r="BZ410" i="11"/>
  <c r="BE410" i="11" s="1"/>
  <c r="CM424" i="11"/>
  <c r="CN424" i="11"/>
  <c r="CK424" i="11"/>
  <c r="BP424" i="11" s="1"/>
  <c r="CG424" i="11"/>
  <c r="CC424" i="11"/>
  <c r="CI424" i="11"/>
  <c r="AS424" i="11" s="1"/>
  <c r="CE424" i="11"/>
  <c r="BJ424" i="11" s="1"/>
  <c r="CA424" i="11"/>
  <c r="AK424" i="11" s="1"/>
  <c r="CN435" i="11"/>
  <c r="CM435" i="11"/>
  <c r="BR435" i="11" s="1"/>
  <c r="CJ435" i="11"/>
  <c r="CF435" i="11"/>
  <c r="AP435" i="11" s="1"/>
  <c r="CB435" i="11"/>
  <c r="AL435" i="11" s="1"/>
  <c r="CL435" i="11"/>
  <c r="AV435" i="11" s="1"/>
  <c r="CH435" i="11"/>
  <c r="AR435" i="11" s="1"/>
  <c r="CD435" i="11"/>
  <c r="BZ435" i="11"/>
  <c r="CM438" i="11"/>
  <c r="BR438" i="11" s="1"/>
  <c r="CN438" i="11"/>
  <c r="CK438" i="11"/>
  <c r="AU438" i="11" s="1"/>
  <c r="CG438" i="11"/>
  <c r="BL438" i="11" s="1"/>
  <c r="CC438" i="11"/>
  <c r="BH438" i="11" s="1"/>
  <c r="CI438" i="11"/>
  <c r="AS438" i="11" s="1"/>
  <c r="CE438" i="11"/>
  <c r="AO438" i="11" s="1"/>
  <c r="CA438" i="11"/>
  <c r="CM442" i="11"/>
  <c r="CN442" i="11"/>
  <c r="CK442" i="11"/>
  <c r="CG442" i="11"/>
  <c r="CC442" i="11"/>
  <c r="AM442" i="11" s="1"/>
  <c r="CI442" i="11"/>
  <c r="AS442" i="11" s="1"/>
  <c r="CE442" i="11"/>
  <c r="AO442" i="11" s="1"/>
  <c r="CA442" i="11"/>
  <c r="CN455" i="11"/>
  <c r="CM455" i="11"/>
  <c r="BR455" i="11" s="1"/>
  <c r="CK455" i="11"/>
  <c r="CG455" i="11"/>
  <c r="CC455" i="11"/>
  <c r="AM455" i="11" s="1"/>
  <c r="CI455" i="11"/>
  <c r="BN455" i="11" s="1"/>
  <c r="CE455" i="11"/>
  <c r="BJ455" i="11" s="1"/>
  <c r="CA455" i="11"/>
  <c r="BF455" i="11" s="1"/>
  <c r="CN458" i="11"/>
  <c r="CL458" i="11"/>
  <c r="BQ458" i="11" s="1"/>
  <c r="CH458" i="11"/>
  <c r="CB458" i="11"/>
  <c r="CJ458" i="11"/>
  <c r="AT458" i="11" s="1"/>
  <c r="CE458" i="11"/>
  <c r="BJ458" i="11" s="1"/>
  <c r="BZ458" i="11"/>
  <c r="BE458" i="11" s="1"/>
  <c r="CN471" i="11"/>
  <c r="CM471" i="11"/>
  <c r="BR471" i="11" s="1"/>
  <c r="CI471" i="11"/>
  <c r="CE471" i="11"/>
  <c r="CA471" i="11"/>
  <c r="CK471" i="11"/>
  <c r="CG471" i="11"/>
  <c r="AQ471" i="11" s="1"/>
  <c r="CC471" i="11"/>
  <c r="BH471" i="11" s="1"/>
  <c r="CN474" i="11"/>
  <c r="CK474" i="11"/>
  <c r="AU474" i="11" s="1"/>
  <c r="CE474" i="11"/>
  <c r="BJ474" i="11" s="1"/>
  <c r="BZ474" i="11"/>
  <c r="BE474" i="11" s="1"/>
  <c r="CH474" i="11"/>
  <c r="AR474" i="11" s="1"/>
  <c r="CB474" i="11"/>
  <c r="CI32" i="11"/>
  <c r="CN32" i="11"/>
  <c r="CM32" i="11"/>
  <c r="CH32" i="11"/>
  <c r="CD32" i="11"/>
  <c r="BZ32" i="11"/>
  <c r="AJ32" i="11" s="1"/>
  <c r="CK32" i="11"/>
  <c r="CB32" i="11"/>
  <c r="BG32" i="11" s="1"/>
  <c r="CI73" i="11"/>
  <c r="BN73" i="11" s="1"/>
  <c r="CA475" i="11"/>
  <c r="CN475" i="11"/>
  <c r="BZ475" i="11"/>
  <c r="AJ475" i="11" s="1"/>
  <c r="CF475" i="11"/>
  <c r="BK475" i="11" s="1"/>
  <c r="CK475" i="11"/>
  <c r="BP475" i="11" s="1"/>
  <c r="CC475" i="11"/>
  <c r="AM475" i="11" s="1"/>
  <c r="CH475" i="11"/>
  <c r="CK480" i="11"/>
  <c r="BP480" i="11" s="1"/>
  <c r="CC480" i="11"/>
  <c r="BH480" i="11" s="1"/>
  <c r="CN482" i="11"/>
  <c r="BZ482" i="11"/>
  <c r="BE482" i="11" s="1"/>
  <c r="CD482" i="11"/>
  <c r="CH482" i="11"/>
  <c r="BM482" i="11" s="1"/>
  <c r="CL482" i="11"/>
  <c r="CB482" i="11"/>
  <c r="CF482" i="11"/>
  <c r="CJ482" i="11"/>
  <c r="BO482" i="11" s="1"/>
  <c r="CK484" i="11"/>
  <c r="CC484" i="11"/>
  <c r="CN486" i="11"/>
  <c r="BZ486" i="11"/>
  <c r="CD486" i="11"/>
  <c r="CH486" i="11"/>
  <c r="CL486" i="11"/>
  <c r="CB486" i="11"/>
  <c r="BG486" i="11" s="1"/>
  <c r="CF486" i="11"/>
  <c r="AP486" i="11" s="1"/>
  <c r="CJ486" i="11"/>
  <c r="AT486" i="11" s="1"/>
  <c r="CK488" i="11"/>
  <c r="CC488" i="11"/>
  <c r="BH488" i="11" s="1"/>
  <c r="CN490" i="11"/>
  <c r="BZ490" i="11"/>
  <c r="CD490" i="11"/>
  <c r="BI490" i="11" s="1"/>
  <c r="CH490" i="11"/>
  <c r="AR490" i="11" s="1"/>
  <c r="CL490" i="11"/>
  <c r="CB490" i="11"/>
  <c r="AL490" i="11" s="1"/>
  <c r="CF490" i="11"/>
  <c r="AP490" i="11" s="1"/>
  <c r="CJ490" i="11"/>
  <c r="BO490" i="11" s="1"/>
  <c r="AX7" i="11"/>
  <c r="BS7" i="11"/>
  <c r="AX11" i="11"/>
  <c r="BS11" i="11"/>
  <c r="BS15" i="11"/>
  <c r="CM19" i="11"/>
  <c r="CN19" i="11"/>
  <c r="CM23" i="11"/>
  <c r="CN23" i="11"/>
  <c r="CM27" i="11"/>
  <c r="CN27" i="11"/>
  <c r="CM31" i="11"/>
  <c r="CN31" i="11"/>
  <c r="CM36" i="11"/>
  <c r="BR36" i="11" s="1"/>
  <c r="CN36" i="11"/>
  <c r="CM40" i="11"/>
  <c r="CN40" i="11"/>
  <c r="CM44" i="11"/>
  <c r="CN44" i="11"/>
  <c r="CM48" i="11"/>
  <c r="CN48" i="11"/>
  <c r="CM52" i="11"/>
  <c r="CN52" i="11"/>
  <c r="CM94" i="11"/>
  <c r="CN94" i="11"/>
  <c r="CM99" i="11"/>
  <c r="CN99" i="11"/>
  <c r="CM103" i="11"/>
  <c r="CN103" i="11"/>
  <c r="CM107" i="11"/>
  <c r="CN107" i="11"/>
  <c r="CM111" i="11"/>
  <c r="AW111" i="11" s="1"/>
  <c r="CN111" i="11"/>
  <c r="CI115" i="11"/>
  <c r="BN115" i="11" s="1"/>
  <c r="CN115" i="11"/>
  <c r="CH119" i="11"/>
  <c r="CN119" i="11"/>
  <c r="CM123" i="11"/>
  <c r="CN123" i="11"/>
  <c r="CK127" i="11"/>
  <c r="CN127" i="11"/>
  <c r="CG132" i="11"/>
  <c r="CN132" i="11"/>
  <c r="CI136" i="11"/>
  <c r="CN136" i="11"/>
  <c r="CM141" i="11"/>
  <c r="CN141" i="11"/>
  <c r="CM147" i="11"/>
  <c r="AW147" i="11" s="1"/>
  <c r="CN147" i="11"/>
  <c r="CM151" i="11"/>
  <c r="CN151" i="11"/>
  <c r="CM155" i="11"/>
  <c r="CN155" i="11"/>
  <c r="CK160" i="11"/>
  <c r="CN160" i="11"/>
  <c r="CH235" i="11"/>
  <c r="CN235" i="11"/>
  <c r="CG239" i="11"/>
  <c r="CN239" i="11"/>
  <c r="CH243" i="11"/>
  <c r="CN243" i="11"/>
  <c r="CL247" i="11"/>
  <c r="BQ247" i="11" s="1"/>
  <c r="CN247" i="11"/>
  <c r="CJ251" i="11"/>
  <c r="AT251" i="11" s="1"/>
  <c r="CN251" i="11"/>
  <c r="CK255" i="11"/>
  <c r="CN255" i="11"/>
  <c r="CJ259" i="11"/>
  <c r="AT259" i="11" s="1"/>
  <c r="CN259" i="11"/>
  <c r="CF263" i="11"/>
  <c r="CN263" i="11"/>
  <c r="CL267" i="11"/>
  <c r="CN267" i="11"/>
  <c r="CG271" i="11"/>
  <c r="CN271" i="11"/>
  <c r="CL275" i="11"/>
  <c r="BQ275" i="11" s="1"/>
  <c r="CN275" i="11"/>
  <c r="CL279" i="11"/>
  <c r="BQ279" i="11" s="1"/>
  <c r="CN279" i="11"/>
  <c r="CF283" i="11"/>
  <c r="CN283" i="11"/>
  <c r="CF287" i="11"/>
  <c r="CN287" i="11"/>
  <c r="CK291" i="11"/>
  <c r="CN291" i="11"/>
  <c r="CJ295" i="11"/>
  <c r="CN295" i="11"/>
  <c r="CI308" i="11"/>
  <c r="AS308" i="11" s="1"/>
  <c r="CN308" i="11"/>
  <c r="CL311" i="11"/>
  <c r="CN311" i="11"/>
  <c r="CM321" i="11"/>
  <c r="BR321" i="11" s="1"/>
  <c r="CN321" i="11"/>
  <c r="CG324" i="11"/>
  <c r="CN324" i="11"/>
  <c r="CL327" i="11"/>
  <c r="CN327" i="11"/>
  <c r="CM337" i="11"/>
  <c r="CN337" i="11"/>
  <c r="CI340" i="11"/>
  <c r="CN340" i="11"/>
  <c r="CI343" i="11"/>
  <c r="CN343" i="11"/>
  <c r="CI350" i="11"/>
  <c r="CN350" i="11"/>
  <c r="CG353" i="11"/>
  <c r="CN353" i="11"/>
  <c r="CM361" i="11"/>
  <c r="CN361" i="11"/>
  <c r="CM369" i="11"/>
  <c r="CN369" i="11"/>
  <c r="CM375" i="11"/>
  <c r="CN375" i="11"/>
  <c r="CM383" i="11"/>
  <c r="CN383" i="11"/>
  <c r="CM391" i="11"/>
  <c r="CN391" i="11"/>
  <c r="CM399" i="11"/>
  <c r="BR399" i="11" s="1"/>
  <c r="CN399" i="11"/>
  <c r="CK407" i="11"/>
  <c r="BP407" i="11" s="1"/>
  <c r="CN407" i="11"/>
  <c r="CM414" i="11"/>
  <c r="CN414" i="11"/>
  <c r="CM417" i="11"/>
  <c r="CN417" i="11"/>
  <c r="CM420" i="11"/>
  <c r="CN420" i="11"/>
  <c r="CH423" i="11"/>
  <c r="AR423" i="11" s="1"/>
  <c r="CN423" i="11"/>
  <c r="CM430" i="11"/>
  <c r="BR430" i="11" s="1"/>
  <c r="CN430" i="11"/>
  <c r="CM433" i="11"/>
  <c r="CN433" i="11"/>
  <c r="CM436" i="11"/>
  <c r="BR436" i="11" s="1"/>
  <c r="CN436" i="11"/>
  <c r="CI439" i="11"/>
  <c r="BN439" i="11" s="1"/>
  <c r="CN439" i="11"/>
  <c r="CM446" i="11"/>
  <c r="BR446" i="11" s="1"/>
  <c r="CN446" i="11"/>
  <c r="CM448" i="11"/>
  <c r="CN448" i="11"/>
  <c r="CM456" i="11"/>
  <c r="CN456" i="11"/>
  <c r="CM464" i="11"/>
  <c r="AW464" i="11" s="1"/>
  <c r="CN464" i="11"/>
  <c r="CM472" i="11"/>
  <c r="CN472" i="11"/>
  <c r="CL128" i="11"/>
  <c r="CN128" i="11"/>
  <c r="CH139" i="11"/>
  <c r="CN139" i="11"/>
  <c r="CC477" i="11"/>
  <c r="CN477" i="11"/>
  <c r="AX8" i="11"/>
  <c r="BS8" i="11"/>
  <c r="CM21" i="11"/>
  <c r="BR21" i="11" s="1"/>
  <c r="CN21" i="11"/>
  <c r="CM25" i="11"/>
  <c r="BR25" i="11" s="1"/>
  <c r="CN25" i="11"/>
  <c r="CM29" i="11"/>
  <c r="AW29" i="11" s="1"/>
  <c r="CN29" i="11"/>
  <c r="CM34" i="11"/>
  <c r="CN34" i="11"/>
  <c r="CM38" i="11"/>
  <c r="AW38" i="11" s="1"/>
  <c r="CN38" i="11"/>
  <c r="CM42" i="11"/>
  <c r="CN42" i="11"/>
  <c r="CM46" i="11"/>
  <c r="BR46" i="11" s="1"/>
  <c r="CN46" i="11"/>
  <c r="CM50" i="11"/>
  <c r="BR50" i="11" s="1"/>
  <c r="CN50" i="11"/>
  <c r="CM56" i="11"/>
  <c r="CN56" i="11"/>
  <c r="CM96" i="11"/>
  <c r="CN96" i="11"/>
  <c r="CM101" i="11"/>
  <c r="AW101" i="11" s="1"/>
  <c r="CN101" i="11"/>
  <c r="CM109" i="11"/>
  <c r="CN109" i="11"/>
  <c r="CM117" i="11"/>
  <c r="BR117" i="11" s="1"/>
  <c r="CN117" i="11"/>
  <c r="CM121" i="11"/>
  <c r="CN121" i="11"/>
  <c r="CM125" i="11"/>
  <c r="CN125" i="11"/>
  <c r="CM130" i="11"/>
  <c r="BR130" i="11" s="1"/>
  <c r="CN130" i="11"/>
  <c r="CM134" i="11"/>
  <c r="BR134" i="11" s="1"/>
  <c r="CN134" i="11"/>
  <c r="CM138" i="11"/>
  <c r="BR138" i="11" s="1"/>
  <c r="CN138" i="11"/>
  <c r="CM143" i="11"/>
  <c r="CN143" i="11"/>
  <c r="CM149" i="11"/>
  <c r="CN149" i="11"/>
  <c r="CM153" i="11"/>
  <c r="BR153" i="11" s="1"/>
  <c r="CN153" i="11"/>
  <c r="CM158" i="11"/>
  <c r="CN158" i="11"/>
  <c r="CM162" i="11"/>
  <c r="AW162" i="11" s="1"/>
  <c r="CN162" i="11"/>
  <c r="CM313" i="11"/>
  <c r="BR313" i="11" s="1"/>
  <c r="CN313" i="11"/>
  <c r="CM329" i="11"/>
  <c r="AW329" i="11" s="1"/>
  <c r="CN329" i="11"/>
  <c r="CM345" i="11"/>
  <c r="CN345" i="11"/>
  <c r="CM355" i="11"/>
  <c r="CN355" i="11"/>
  <c r="CM357" i="11"/>
  <c r="BR357" i="11" s="1"/>
  <c r="CN357" i="11"/>
  <c r="CM365" i="11"/>
  <c r="AW365" i="11" s="1"/>
  <c r="CN365" i="11"/>
  <c r="CM373" i="11"/>
  <c r="BR373" i="11" s="1"/>
  <c r="CN373" i="11"/>
  <c r="CM379" i="11"/>
  <c r="AW379" i="11" s="1"/>
  <c r="CN379" i="11"/>
  <c r="CM387" i="11"/>
  <c r="BR387" i="11" s="1"/>
  <c r="CN387" i="11"/>
  <c r="CM395" i="11"/>
  <c r="AW395" i="11" s="1"/>
  <c r="CN395" i="11"/>
  <c r="CM403" i="11"/>
  <c r="BR403" i="11" s="1"/>
  <c r="CN403" i="11"/>
  <c r="CM452" i="11"/>
  <c r="BR452" i="11" s="1"/>
  <c r="CN452" i="11"/>
  <c r="CM460" i="11"/>
  <c r="AW460" i="11" s="1"/>
  <c r="CN460" i="11"/>
  <c r="CM468" i="11"/>
  <c r="BR468" i="11" s="1"/>
  <c r="CN468" i="11"/>
  <c r="BZ145" i="11"/>
  <c r="AJ145" i="11" s="1"/>
  <c r="CD145" i="11"/>
  <c r="AN145" i="11" s="1"/>
  <c r="CH145" i="11"/>
  <c r="BM145" i="11" s="1"/>
  <c r="CL145" i="11"/>
  <c r="BQ145" i="11" s="1"/>
  <c r="BZ166" i="11"/>
  <c r="CD166" i="11"/>
  <c r="BI166" i="11" s="1"/>
  <c r="CH166" i="11"/>
  <c r="AR166" i="11" s="1"/>
  <c r="CL166" i="11"/>
  <c r="BQ166" i="11" s="1"/>
  <c r="CB77" i="11"/>
  <c r="CF77" i="11"/>
  <c r="BK77" i="11" s="1"/>
  <c r="CI77" i="11"/>
  <c r="AS77" i="11" s="1"/>
  <c r="CL77" i="11"/>
  <c r="BQ77" i="11" s="1"/>
  <c r="CA128" i="11"/>
  <c r="BF128" i="11" s="1"/>
  <c r="CF128" i="11"/>
  <c r="AP128" i="11" s="1"/>
  <c r="CK128" i="11"/>
  <c r="AU128" i="11" s="1"/>
  <c r="CL98" i="11"/>
  <c r="BQ98" i="11" s="1"/>
  <c r="CN98" i="11"/>
  <c r="AX478" i="11"/>
  <c r="BS478" i="11"/>
  <c r="M101" i="31"/>
  <c r="M71" i="31"/>
  <c r="M67" i="31"/>
  <c r="M41" i="31"/>
  <c r="M37" i="31"/>
  <c r="M7" i="31"/>
  <c r="M94" i="31"/>
  <c r="M78" i="31"/>
  <c r="M74" i="31"/>
  <c r="M66" i="31"/>
  <c r="M58" i="31"/>
  <c r="M50" i="31"/>
  <c r="M46" i="31"/>
  <c r="M30" i="31"/>
  <c r="M14" i="31"/>
  <c r="M10" i="31"/>
  <c r="M88" i="31"/>
  <c r="M72" i="31"/>
  <c r="M56" i="31"/>
  <c r="M40" i="31"/>
  <c r="M24" i="31"/>
  <c r="M8" i="31"/>
  <c r="M85" i="31"/>
  <c r="M77" i="31"/>
  <c r="M51" i="31"/>
  <c r="M21" i="31"/>
  <c r="M13" i="31"/>
  <c r="M97" i="31"/>
  <c r="M81" i="31"/>
  <c r="M61" i="31"/>
  <c r="M17" i="31"/>
  <c r="M91" i="31"/>
  <c r="M55" i="31"/>
  <c r="M27" i="31"/>
  <c r="M99" i="31"/>
  <c r="M95" i="31"/>
  <c r="M73" i="31"/>
  <c r="M35" i="31"/>
  <c r="M31" i="31"/>
  <c r="M9" i="31"/>
  <c r="Z64" i="11"/>
  <c r="DT14" i="17"/>
  <c r="DT26" i="17"/>
  <c r="Z124" i="11"/>
  <c r="Z276" i="11"/>
  <c r="DT38" i="17"/>
  <c r="Z378" i="11"/>
  <c r="H378" i="11" s="1"/>
  <c r="DT54" i="17"/>
  <c r="DT62" i="17"/>
  <c r="Z401" i="11"/>
  <c r="Z496" i="11"/>
  <c r="Z552" i="11"/>
  <c r="Q84" i="11"/>
  <c r="R209" i="11"/>
  <c r="H209" i="11" s="1"/>
  <c r="AI3" i="17"/>
  <c r="AZ5" i="17"/>
  <c r="AZ7" i="17"/>
  <c r="CJ7" i="17"/>
  <c r="AQ8" i="17"/>
  <c r="AZ11" i="17"/>
  <c r="CJ11" i="17"/>
  <c r="AQ12" i="17"/>
  <c r="AZ15" i="17"/>
  <c r="CJ15" i="17"/>
  <c r="AQ16" i="17"/>
  <c r="AZ19" i="17"/>
  <c r="CJ19" i="17"/>
  <c r="AQ20" i="17"/>
  <c r="AZ23" i="17"/>
  <c r="CJ23" i="17"/>
  <c r="AQ24" i="17"/>
  <c r="AZ27" i="17"/>
  <c r="CJ27" i="17"/>
  <c r="AZ31" i="17"/>
  <c r="CJ31" i="17"/>
  <c r="AQ32" i="17"/>
  <c r="AZ35" i="17"/>
  <c r="CJ35" i="17"/>
  <c r="AQ36" i="17"/>
  <c r="CJ37" i="17"/>
  <c r="CJ41" i="17"/>
  <c r="CJ45" i="17"/>
  <c r="AQ52" i="17"/>
  <c r="AZ55" i="17"/>
  <c r="CJ55" i="17"/>
  <c r="AZ63" i="17"/>
  <c r="CJ63" i="17"/>
  <c r="DT12" i="17"/>
  <c r="DT28" i="17"/>
  <c r="DT44" i="17"/>
  <c r="Q9" i="11"/>
  <c r="V66" i="11"/>
  <c r="V43" i="11"/>
  <c r="O108" i="11"/>
  <c r="H108" i="11" s="1"/>
  <c r="Q40" i="11"/>
  <c r="H40" i="11" s="1"/>
  <c r="O169" i="11"/>
  <c r="H169" i="11" s="1"/>
  <c r="Z263" i="11"/>
  <c r="DT34" i="17"/>
  <c r="Z223" i="11"/>
  <c r="Z437" i="11"/>
  <c r="Z466" i="11"/>
  <c r="Z40" i="11"/>
  <c r="Z3" i="17"/>
  <c r="V22" i="11"/>
  <c r="Z81" i="11"/>
  <c r="V81" i="11"/>
  <c r="V27" i="11"/>
  <c r="R140" i="11"/>
  <c r="H140" i="11" s="1"/>
  <c r="Q153" i="11"/>
  <c r="H153" i="11" s="1"/>
  <c r="Z334" i="11"/>
  <c r="Z172" i="11"/>
  <c r="H172" i="11" s="1"/>
  <c r="DT30" i="17"/>
  <c r="Z303" i="11"/>
  <c r="DT42" i="17"/>
  <c r="Z355" i="11"/>
  <c r="DT50" i="17"/>
  <c r="Z389" i="11"/>
  <c r="DT58" i="17"/>
  <c r="Z421" i="11"/>
  <c r="Z452" i="11"/>
  <c r="Z522" i="11"/>
  <c r="Z533" i="11"/>
  <c r="O150" i="11"/>
  <c r="Q302" i="11"/>
  <c r="H302" i="11" s="1"/>
  <c r="AR3" i="17"/>
  <c r="Y58" i="17"/>
  <c r="DU3" i="17"/>
  <c r="BA3" i="17"/>
  <c r="Y38" i="17"/>
  <c r="Y42" i="17"/>
  <c r="Y46" i="17"/>
  <c r="AZ51" i="17"/>
  <c r="CJ51" i="17"/>
  <c r="AQ56" i="17"/>
  <c r="DT4" i="17"/>
  <c r="DT20" i="17"/>
  <c r="CJ18" i="17"/>
  <c r="V56" i="11"/>
  <c r="H56" i="11" s="1"/>
  <c r="CJ30" i="17"/>
  <c r="V100" i="11"/>
  <c r="CJ38" i="17"/>
  <c r="V128" i="11"/>
  <c r="V166" i="11"/>
  <c r="CJ42" i="17"/>
  <c r="V177" i="11"/>
  <c r="H177" i="11" s="1"/>
  <c r="CJ46" i="17"/>
  <c r="CJ50" i="17"/>
  <c r="V204" i="11"/>
  <c r="BJ3" i="17"/>
  <c r="AZ22" i="17"/>
  <c r="R57" i="11"/>
  <c r="R64" i="11"/>
  <c r="AZ26" i="17"/>
  <c r="AZ34" i="17"/>
  <c r="R96" i="11"/>
  <c r="R118" i="11"/>
  <c r="AZ42" i="17"/>
  <c r="AZ46" i="17"/>
  <c r="R128" i="11"/>
  <c r="AQ23" i="17"/>
  <c r="Q58" i="11"/>
  <c r="H58" i="11" s="1"/>
  <c r="Q81" i="11"/>
  <c r="H81" i="11" s="1"/>
  <c r="AQ27" i="17"/>
  <c r="Q93" i="11"/>
  <c r="H93" i="11" s="1"/>
  <c r="AQ31" i="17"/>
  <c r="Q100" i="11"/>
  <c r="AQ35" i="17"/>
  <c r="Q118" i="11"/>
  <c r="H118" i="11" s="1"/>
  <c r="AQ39" i="17"/>
  <c r="AQ43" i="17"/>
  <c r="Q130" i="11"/>
  <c r="H130" i="11" s="1"/>
  <c r="Q139" i="11"/>
  <c r="H139" i="11" s="1"/>
  <c r="AQ47" i="17"/>
  <c r="AQ55" i="17"/>
  <c r="Q162" i="11"/>
  <c r="H162" i="11" s="1"/>
  <c r="Q175" i="11"/>
  <c r="H175" i="11" s="1"/>
  <c r="Q191" i="11"/>
  <c r="AQ63" i="17"/>
  <c r="Q201" i="11"/>
  <c r="H201" i="11" s="1"/>
  <c r="Q217" i="11"/>
  <c r="Q236" i="11"/>
  <c r="Q252" i="11"/>
  <c r="H252" i="11" s="1"/>
  <c r="Q279" i="11"/>
  <c r="H279" i="11" s="1"/>
  <c r="Q292" i="11"/>
  <c r="H292" i="11" s="1"/>
  <c r="Q312" i="11"/>
  <c r="H312" i="11" s="1"/>
  <c r="Q336" i="11"/>
  <c r="H336" i="11" s="1"/>
  <c r="O24" i="11"/>
  <c r="H24" i="11" s="1"/>
  <c r="Y9" i="17"/>
  <c r="O33" i="11"/>
  <c r="Y13" i="17"/>
  <c r="O38" i="11"/>
  <c r="H38" i="11" s="1"/>
  <c r="Y17" i="17"/>
  <c r="Y21" i="17"/>
  <c r="O47" i="11"/>
  <c r="H47" i="11" s="1"/>
  <c r="O53" i="11"/>
  <c r="H53" i="11" s="1"/>
  <c r="Y25" i="17"/>
  <c r="O64" i="11"/>
  <c r="H64" i="11" s="1"/>
  <c r="Y29" i="17"/>
  <c r="Y33" i="17"/>
  <c r="O75" i="11"/>
  <c r="H75" i="11" s="1"/>
  <c r="O82" i="11"/>
  <c r="H82" i="11" s="1"/>
  <c r="Y37" i="17"/>
  <c r="Y41" i="17"/>
  <c r="O87" i="11"/>
  <c r="O96" i="11"/>
  <c r="H96" i="11" s="1"/>
  <c r="Y45" i="17"/>
  <c r="O105" i="11"/>
  <c r="H105" i="11" s="1"/>
  <c r="Y49" i="17"/>
  <c r="Y53" i="17"/>
  <c r="O116" i="11"/>
  <c r="H116" i="11" s="1"/>
  <c r="O128" i="11"/>
  <c r="H128" i="11" s="1"/>
  <c r="Y57" i="17"/>
  <c r="O137" i="11"/>
  <c r="H137" i="11" s="1"/>
  <c r="Y61" i="17"/>
  <c r="O149" i="11"/>
  <c r="H149" i="11" s="1"/>
  <c r="O157" i="11"/>
  <c r="H157" i="11" s="1"/>
  <c r="O194" i="11"/>
  <c r="H194" i="11" s="1"/>
  <c r="O206" i="11"/>
  <c r="H206" i="11" s="1"/>
  <c r="O255" i="11"/>
  <c r="H255" i="11" s="1"/>
  <c r="O274" i="11"/>
  <c r="H274" i="11" s="1"/>
  <c r="Z11" i="11"/>
  <c r="Q29" i="11"/>
  <c r="H29" i="11" s="1"/>
  <c r="Z108" i="11"/>
  <c r="R108" i="11"/>
  <c r="BP247" i="11"/>
  <c r="CM105" i="11"/>
  <c r="CL105" i="11"/>
  <c r="BQ105" i="11" s="1"/>
  <c r="CH105" i="11"/>
  <c r="CD105" i="11"/>
  <c r="BI105" i="11" s="1"/>
  <c r="BZ105" i="11"/>
  <c r="AJ105" i="11" s="1"/>
  <c r="CM113" i="11"/>
  <c r="CI113" i="11"/>
  <c r="CE113" i="11"/>
  <c r="CA113" i="11"/>
  <c r="CM233" i="11"/>
  <c r="BR233" i="11" s="1"/>
  <c r="CJ233" i="11"/>
  <c r="BO233" i="11" s="1"/>
  <c r="CF233" i="11"/>
  <c r="AP233" i="11" s="1"/>
  <c r="CB233" i="11"/>
  <c r="CM237" i="11"/>
  <c r="BR237" i="11" s="1"/>
  <c r="CI237" i="11"/>
  <c r="CE237" i="11"/>
  <c r="AO237" i="11" s="1"/>
  <c r="CA237" i="11"/>
  <c r="CM241" i="11"/>
  <c r="AW241" i="11" s="1"/>
  <c r="CK241" i="11"/>
  <c r="AU241" i="11" s="1"/>
  <c r="CG241" i="11"/>
  <c r="AQ241" i="11" s="1"/>
  <c r="CD241" i="11"/>
  <c r="AN241" i="11" s="1"/>
  <c r="BZ241" i="11"/>
  <c r="CM245" i="11"/>
  <c r="BR245" i="11" s="1"/>
  <c r="CJ245" i="11"/>
  <c r="CG245" i="11"/>
  <c r="CC245" i="11"/>
  <c r="CM249" i="11"/>
  <c r="AW249" i="11" s="1"/>
  <c r="CK249" i="11"/>
  <c r="CG249" i="11"/>
  <c r="AQ249" i="11" s="1"/>
  <c r="CC249" i="11"/>
  <c r="AM249" i="11" s="1"/>
  <c r="CM253" i="11"/>
  <c r="BR253" i="11" s="1"/>
  <c r="CJ253" i="11"/>
  <c r="BO253" i="11" s="1"/>
  <c r="CF253" i="11"/>
  <c r="CB253" i="11"/>
  <c r="AL253" i="11" s="1"/>
  <c r="CM257" i="11"/>
  <c r="BR257" i="11" s="1"/>
  <c r="CJ257" i="11"/>
  <c r="CF257" i="11"/>
  <c r="AP257" i="11" s="1"/>
  <c r="CC257" i="11"/>
  <c r="CM261" i="11"/>
  <c r="BR261" i="11" s="1"/>
  <c r="CJ261" i="11"/>
  <c r="BO261" i="11" s="1"/>
  <c r="CF261" i="11"/>
  <c r="BK261" i="11" s="1"/>
  <c r="CB261" i="11"/>
  <c r="BG261" i="11" s="1"/>
  <c r="CL261" i="11"/>
  <c r="AV261" i="11" s="1"/>
  <c r="CH261" i="11"/>
  <c r="CD261" i="11"/>
  <c r="AN261" i="11" s="1"/>
  <c r="BZ261" i="11"/>
  <c r="CM265" i="11"/>
  <c r="AW265" i="11" s="1"/>
  <c r="CL265" i="11"/>
  <c r="AV265" i="11" s="1"/>
  <c r="CI265" i="11"/>
  <c r="CE265" i="11"/>
  <c r="AO265" i="11" s="1"/>
  <c r="CM269" i="11"/>
  <c r="BR269" i="11" s="1"/>
  <c r="CL269" i="11"/>
  <c r="BQ269" i="11" s="1"/>
  <c r="CI269" i="11"/>
  <c r="CE269" i="11"/>
  <c r="CA269" i="11"/>
  <c r="CM273" i="11"/>
  <c r="AW273" i="11" s="1"/>
  <c r="CK273" i="11"/>
  <c r="AU273" i="11" s="1"/>
  <c r="CG273" i="11"/>
  <c r="BL273" i="11" s="1"/>
  <c r="CC273" i="11"/>
  <c r="BH273" i="11" s="1"/>
  <c r="CM277" i="11"/>
  <c r="BR277" i="11" s="1"/>
  <c r="CG277" i="11"/>
  <c r="CC277" i="11"/>
  <c r="CL277" i="11"/>
  <c r="AV277" i="11" s="1"/>
  <c r="CM281" i="11"/>
  <c r="BR281" i="11" s="1"/>
  <c r="CJ281" i="11"/>
  <c r="CF281" i="11"/>
  <c r="BK281" i="11" s="1"/>
  <c r="CB281" i="11"/>
  <c r="CL281" i="11"/>
  <c r="BQ281" i="11" s="1"/>
  <c r="CH281" i="11"/>
  <c r="AR281" i="11" s="1"/>
  <c r="CD281" i="11"/>
  <c r="BZ281" i="11"/>
  <c r="BE281" i="11" s="1"/>
  <c r="CM285" i="11"/>
  <c r="BR285" i="11" s="1"/>
  <c r="CJ285" i="11"/>
  <c r="BO285" i="11" s="1"/>
  <c r="CF285" i="11"/>
  <c r="BK285" i="11" s="1"/>
  <c r="CB285" i="11"/>
  <c r="CL285" i="11"/>
  <c r="CH285" i="11"/>
  <c r="AR285" i="11" s="1"/>
  <c r="CD285" i="11"/>
  <c r="BZ285" i="11"/>
  <c r="AJ285" i="11" s="1"/>
  <c r="CM289" i="11"/>
  <c r="AW289" i="11" s="1"/>
  <c r="CL289" i="11"/>
  <c r="BQ289" i="11" s="1"/>
  <c r="CH289" i="11"/>
  <c r="BM289" i="11" s="1"/>
  <c r="CD289" i="11"/>
  <c r="BI289" i="11" s="1"/>
  <c r="BZ289" i="11"/>
  <c r="BE289" i="11" s="1"/>
  <c r="CJ289" i="11"/>
  <c r="CF289" i="11"/>
  <c r="CB289" i="11"/>
  <c r="AL289" i="11" s="1"/>
  <c r="CM293" i="11"/>
  <c r="BR293" i="11" s="1"/>
  <c r="CK293" i="11"/>
  <c r="AU293" i="11" s="1"/>
  <c r="CG293" i="11"/>
  <c r="BL293" i="11" s="1"/>
  <c r="CC293" i="11"/>
  <c r="BH293" i="11" s="1"/>
  <c r="CI293" i="11"/>
  <c r="CE293" i="11"/>
  <c r="CA293" i="11"/>
  <c r="AK293" i="11" s="1"/>
  <c r="CM316" i="11"/>
  <c r="BR316" i="11" s="1"/>
  <c r="CI316" i="11"/>
  <c r="BN316" i="11" s="1"/>
  <c r="CE316" i="11"/>
  <c r="CB316" i="11"/>
  <c r="BG316" i="11" s="1"/>
  <c r="CK316" i="11"/>
  <c r="CG316" i="11"/>
  <c r="CD316" i="11"/>
  <c r="BZ316" i="11"/>
  <c r="CM319" i="11"/>
  <c r="AW319" i="11" s="1"/>
  <c r="CI319" i="11"/>
  <c r="CE319" i="11"/>
  <c r="CB319" i="11"/>
  <c r="AL319" i="11" s="1"/>
  <c r="CK319" i="11"/>
  <c r="BP319" i="11" s="1"/>
  <c r="CG319" i="11"/>
  <c r="BL319" i="11" s="1"/>
  <c r="CD319" i="11"/>
  <c r="BZ319" i="11"/>
  <c r="CM332" i="11"/>
  <c r="AW332" i="11" s="1"/>
  <c r="CI332" i="11"/>
  <c r="AS332" i="11" s="1"/>
  <c r="CE332" i="11"/>
  <c r="CA332" i="11"/>
  <c r="AK332" i="11" s="1"/>
  <c r="CK332" i="11"/>
  <c r="CG332" i="11"/>
  <c r="AQ332" i="11" s="1"/>
  <c r="CC332" i="11"/>
  <c r="CM335" i="11"/>
  <c r="AW335" i="11" s="1"/>
  <c r="CL335" i="11"/>
  <c r="CH335" i="11"/>
  <c r="AR335" i="11" s="1"/>
  <c r="CE335" i="11"/>
  <c r="CA335" i="11"/>
  <c r="CJ335" i="11"/>
  <c r="AT335" i="11" s="1"/>
  <c r="CF335" i="11"/>
  <c r="CC335" i="11"/>
  <c r="CM348" i="11"/>
  <c r="CI348" i="11"/>
  <c r="CE348" i="11"/>
  <c r="CA348" i="11"/>
  <c r="CK348" i="11"/>
  <c r="AU348" i="11" s="1"/>
  <c r="CG348" i="11"/>
  <c r="BL348" i="11" s="1"/>
  <c r="CC348" i="11"/>
  <c r="AM348" i="11" s="1"/>
  <c r="CM409" i="11"/>
  <c r="CK409" i="11"/>
  <c r="AU409" i="11" s="1"/>
  <c r="CG409" i="11"/>
  <c r="BL409" i="11" s="1"/>
  <c r="CC409" i="11"/>
  <c r="CI409" i="11"/>
  <c r="CE409" i="11"/>
  <c r="AO409" i="11" s="1"/>
  <c r="CA409" i="11"/>
  <c r="CM412" i="11"/>
  <c r="BR412" i="11" s="1"/>
  <c r="CJ412" i="11"/>
  <c r="AT412" i="11" s="1"/>
  <c r="CG412" i="11"/>
  <c r="AQ412" i="11" s="1"/>
  <c r="CC412" i="11"/>
  <c r="BH412" i="11" s="1"/>
  <c r="CK412" i="11"/>
  <c r="CH412" i="11"/>
  <c r="CE412" i="11"/>
  <c r="CA412" i="11"/>
  <c r="CM425" i="11"/>
  <c r="AW425" i="11" s="1"/>
  <c r="CI425" i="11"/>
  <c r="CE425" i="11"/>
  <c r="AO425" i="11" s="1"/>
  <c r="CA425" i="11"/>
  <c r="BF425" i="11" s="1"/>
  <c r="CK425" i="11"/>
  <c r="BP425" i="11" s="1"/>
  <c r="CF425" i="11"/>
  <c r="BK425" i="11" s="1"/>
  <c r="BZ425" i="11"/>
  <c r="AJ425" i="11" s="1"/>
  <c r="CH425" i="11"/>
  <c r="BM425" i="11" s="1"/>
  <c r="CC425" i="11"/>
  <c r="AM425" i="11" s="1"/>
  <c r="CM428" i="11"/>
  <c r="AW428" i="11" s="1"/>
  <c r="CL428" i="11"/>
  <c r="CH428" i="11"/>
  <c r="CD428" i="11"/>
  <c r="BZ428" i="11"/>
  <c r="CG428" i="11"/>
  <c r="BL428" i="11" s="1"/>
  <c r="CB428" i="11"/>
  <c r="AL428" i="11" s="1"/>
  <c r="CJ428" i="11"/>
  <c r="BO428" i="11" s="1"/>
  <c r="CE428" i="11"/>
  <c r="CM441" i="11"/>
  <c r="CJ441" i="11"/>
  <c r="AT441" i="11" s="1"/>
  <c r="CF441" i="11"/>
  <c r="AP441" i="11" s="1"/>
  <c r="CB441" i="11"/>
  <c r="BG441" i="11" s="1"/>
  <c r="CI441" i="11"/>
  <c r="BN441" i="11" s="1"/>
  <c r="CD441" i="11"/>
  <c r="CL441" i="11"/>
  <c r="BQ441" i="11" s="1"/>
  <c r="CG441" i="11"/>
  <c r="BL441" i="11" s="1"/>
  <c r="CA441" i="11"/>
  <c r="AK441" i="11" s="1"/>
  <c r="CM444" i="11"/>
  <c r="CK444" i="11"/>
  <c r="CG444" i="11"/>
  <c r="BL444" i="11" s="1"/>
  <c r="CC444" i="11"/>
  <c r="BH444" i="11" s="1"/>
  <c r="CI444" i="11"/>
  <c r="CD444" i="11"/>
  <c r="CL444" i="11"/>
  <c r="AV444" i="11" s="1"/>
  <c r="CF444" i="11"/>
  <c r="BK444" i="11" s="1"/>
  <c r="CA444" i="11"/>
  <c r="CK54" i="11"/>
  <c r="CG54" i="11"/>
  <c r="CC54" i="11"/>
  <c r="CM54" i="11"/>
  <c r="BR54" i="11" s="1"/>
  <c r="CI54" i="11"/>
  <c r="CE54" i="11"/>
  <c r="BJ54" i="11" s="1"/>
  <c r="CA54" i="11"/>
  <c r="CH54" i="11"/>
  <c r="BZ54" i="11"/>
  <c r="BE54" i="11" s="1"/>
  <c r="CF54" i="11"/>
  <c r="AP54" i="11" s="1"/>
  <c r="CL54" i="11"/>
  <c r="CB54" i="11"/>
  <c r="AL54" i="11" s="1"/>
  <c r="CJ54" i="11"/>
  <c r="BZ478" i="11"/>
  <c r="BE478" i="11" s="1"/>
  <c r="CD478" i="11"/>
  <c r="CH478" i="11"/>
  <c r="CL478" i="11"/>
  <c r="BQ478" i="11" s="1"/>
  <c r="CB478" i="11"/>
  <c r="CF478" i="11"/>
  <c r="BK478" i="11" s="1"/>
  <c r="CJ478" i="11"/>
  <c r="CA478" i="11"/>
  <c r="AK478" i="11" s="1"/>
  <c r="CI478" i="11"/>
  <c r="BN478" i="11" s="1"/>
  <c r="CE478" i="11"/>
  <c r="AO478" i="11" s="1"/>
  <c r="CM478" i="11"/>
  <c r="CC478" i="11"/>
  <c r="AM478" i="11" s="1"/>
  <c r="CK478" i="11"/>
  <c r="BP478" i="11" s="1"/>
  <c r="CG478" i="11"/>
  <c r="BL478" i="11" s="1"/>
  <c r="BZ101" i="11"/>
  <c r="CC101" i="11"/>
  <c r="BH101" i="11" s="1"/>
  <c r="CG101" i="11"/>
  <c r="CK101" i="11"/>
  <c r="AU101" i="11" s="1"/>
  <c r="BF57" i="11"/>
  <c r="CB111" i="11"/>
  <c r="CF111" i="11"/>
  <c r="AP111" i="11" s="1"/>
  <c r="CI111" i="11"/>
  <c r="BN111" i="11" s="1"/>
  <c r="CC103" i="11"/>
  <c r="BH103" i="11" s="1"/>
  <c r="CG103" i="11"/>
  <c r="CK103" i="11"/>
  <c r="AU103" i="11" s="1"/>
  <c r="CA109" i="11"/>
  <c r="CD109" i="11"/>
  <c r="CH109" i="11"/>
  <c r="CK109" i="11"/>
  <c r="CA123" i="11"/>
  <c r="BF123" i="11" s="1"/>
  <c r="CE123" i="11"/>
  <c r="AO123" i="11" s="1"/>
  <c r="CI123" i="11"/>
  <c r="CB94" i="11"/>
  <c r="CF94" i="11"/>
  <c r="CB130" i="11"/>
  <c r="BG130" i="11" s="1"/>
  <c r="CF130" i="11"/>
  <c r="BK130" i="11" s="1"/>
  <c r="CI130" i="11"/>
  <c r="AS130" i="11" s="1"/>
  <c r="CA117" i="11"/>
  <c r="BF117" i="11" s="1"/>
  <c r="CE117" i="11"/>
  <c r="CI117" i="11"/>
  <c r="BZ134" i="11"/>
  <c r="CD134" i="11"/>
  <c r="CH134" i="11"/>
  <c r="CL134" i="11"/>
  <c r="BQ134" i="11" s="1"/>
  <c r="CC143" i="11"/>
  <c r="CG143" i="11"/>
  <c r="BL143" i="11" s="1"/>
  <c r="CK143" i="11"/>
  <c r="CA138" i="11"/>
  <c r="CE138" i="11"/>
  <c r="CH138" i="11"/>
  <c r="CL138" i="11"/>
  <c r="BQ138" i="11" s="1"/>
  <c r="CD107" i="11"/>
  <c r="CG107" i="11"/>
  <c r="AQ107" i="11" s="1"/>
  <c r="CK107" i="11"/>
  <c r="CC121" i="11"/>
  <c r="BH121" i="11" s="1"/>
  <c r="CG121" i="11"/>
  <c r="AQ121" i="11" s="1"/>
  <c r="CK121" i="11"/>
  <c r="BP121" i="11" s="1"/>
  <c r="CA151" i="11"/>
  <c r="AK151" i="11" s="1"/>
  <c r="CE151" i="11"/>
  <c r="CH151" i="11"/>
  <c r="BM151" i="11" s="1"/>
  <c r="CL151" i="11"/>
  <c r="BQ151" i="11" s="1"/>
  <c r="CC141" i="11"/>
  <c r="AM141" i="11" s="1"/>
  <c r="CG141" i="11"/>
  <c r="CK141" i="11"/>
  <c r="CB155" i="11"/>
  <c r="CF155" i="11"/>
  <c r="BK155" i="11" s="1"/>
  <c r="CJ155" i="11"/>
  <c r="BO155" i="11" s="1"/>
  <c r="CC158" i="11"/>
  <c r="CG158" i="11"/>
  <c r="AQ158" i="11" s="1"/>
  <c r="CK158" i="11"/>
  <c r="CB153" i="11"/>
  <c r="BG153" i="11" s="1"/>
  <c r="CF153" i="11"/>
  <c r="BK153" i="11" s="1"/>
  <c r="CJ153" i="11"/>
  <c r="CA162" i="11"/>
  <c r="CE162" i="11"/>
  <c r="BJ162" i="11" s="1"/>
  <c r="CI162" i="11"/>
  <c r="AS162" i="11" s="1"/>
  <c r="CB96" i="11"/>
  <c r="CF96" i="11"/>
  <c r="AP96" i="11" s="1"/>
  <c r="CJ96" i="11"/>
  <c r="BZ99" i="11"/>
  <c r="CD99" i="11"/>
  <c r="BI99" i="11" s="1"/>
  <c r="CJ99" i="11"/>
  <c r="CA125" i="11"/>
  <c r="BF125" i="11" s="1"/>
  <c r="CE125" i="11"/>
  <c r="BJ125" i="11" s="1"/>
  <c r="CI125" i="11"/>
  <c r="BN125" i="11" s="1"/>
  <c r="BM199" i="11"/>
  <c r="BZ147" i="11"/>
  <c r="AJ147" i="11" s="1"/>
  <c r="CD147" i="11"/>
  <c r="AN147" i="11" s="1"/>
  <c r="CG147" i="11"/>
  <c r="BL147" i="11" s="1"/>
  <c r="CK147" i="11"/>
  <c r="CB149" i="11"/>
  <c r="CF149" i="11"/>
  <c r="CI149" i="11"/>
  <c r="BN149" i="11" s="1"/>
  <c r="CA233" i="11"/>
  <c r="BF233" i="11" s="1"/>
  <c r="CG233" i="11"/>
  <c r="CL233" i="11"/>
  <c r="CB235" i="11"/>
  <c r="BG235" i="11" s="1"/>
  <c r="CD237" i="11"/>
  <c r="CJ237" i="11"/>
  <c r="CA245" i="11"/>
  <c r="AK245" i="11" s="1"/>
  <c r="CF245" i="11"/>
  <c r="BK245" i="11" s="1"/>
  <c r="CK245" i="11"/>
  <c r="CB241" i="11"/>
  <c r="CF241" i="11"/>
  <c r="CL241" i="11"/>
  <c r="BQ241" i="11" s="1"/>
  <c r="CB239" i="11"/>
  <c r="AL239" i="11" s="1"/>
  <c r="CB249" i="11"/>
  <c r="CH249" i="11"/>
  <c r="BZ255" i="11"/>
  <c r="AJ255" i="11" s="1"/>
  <c r="CE255" i="11"/>
  <c r="BZ115" i="11"/>
  <c r="AJ115" i="11" s="1"/>
  <c r="CD115" i="11"/>
  <c r="AN115" i="11" s="1"/>
  <c r="CH257" i="11"/>
  <c r="CE259" i="11"/>
  <c r="CB247" i="11"/>
  <c r="BG247" i="11" s="1"/>
  <c r="CH247" i="11"/>
  <c r="BM247" i="11" s="1"/>
  <c r="CA265" i="11"/>
  <c r="BF265" i="11" s="1"/>
  <c r="CF265" i="11"/>
  <c r="CA267" i="11"/>
  <c r="AK267" i="11" s="1"/>
  <c r="CG267" i="11"/>
  <c r="CD251" i="11"/>
  <c r="AN251" i="11" s="1"/>
  <c r="BZ269" i="11"/>
  <c r="BE269" i="11" s="1"/>
  <c r="CF269" i="11"/>
  <c r="BZ113" i="11"/>
  <c r="CF113" i="11"/>
  <c r="CK113" i="11"/>
  <c r="AU113" i="11" s="1"/>
  <c r="CC105" i="11"/>
  <c r="CI105" i="11"/>
  <c r="CD273" i="11"/>
  <c r="BI273" i="11" s="1"/>
  <c r="CI273" i="11"/>
  <c r="AS273" i="11" s="1"/>
  <c r="CA253" i="11"/>
  <c r="CG253" i="11"/>
  <c r="CL253" i="11"/>
  <c r="CA275" i="11"/>
  <c r="CF275" i="11"/>
  <c r="CB271" i="11"/>
  <c r="BG271" i="11" s="1"/>
  <c r="BZ277" i="11"/>
  <c r="CE277" i="11"/>
  <c r="BJ277" i="11" s="1"/>
  <c r="CJ277" i="11"/>
  <c r="CA261" i="11"/>
  <c r="AK261" i="11" s="1"/>
  <c r="CI261" i="11"/>
  <c r="CD279" i="11"/>
  <c r="AN279" i="11" s="1"/>
  <c r="CC281" i="11"/>
  <c r="CK281" i="11"/>
  <c r="CA285" i="11"/>
  <c r="CI285" i="11"/>
  <c r="AS285" i="11" s="1"/>
  <c r="BZ119" i="11"/>
  <c r="AJ119" i="11" s="1"/>
  <c r="CD291" i="11"/>
  <c r="CD293" i="11"/>
  <c r="CL293" i="11"/>
  <c r="CC289" i="11"/>
  <c r="AM289" i="11" s="1"/>
  <c r="CK289" i="11"/>
  <c r="CB295" i="11"/>
  <c r="CA308" i="11"/>
  <c r="CE311" i="11"/>
  <c r="CL316" i="11"/>
  <c r="CL319" i="11"/>
  <c r="CD327" i="11"/>
  <c r="BI327" i="11" s="1"/>
  <c r="CA243" i="11"/>
  <c r="CF332" i="11"/>
  <c r="BK332" i="11" s="1"/>
  <c r="CB335" i="11"/>
  <c r="CI335" i="11"/>
  <c r="AS335" i="11" s="1"/>
  <c r="CA340" i="11"/>
  <c r="AK340" i="11" s="1"/>
  <c r="CB136" i="11"/>
  <c r="AL136" i="11" s="1"/>
  <c r="CC127" i="11"/>
  <c r="AM127" i="11" s="1"/>
  <c r="CB348" i="11"/>
  <c r="BG348" i="11" s="1"/>
  <c r="CJ348" i="11"/>
  <c r="CB350" i="11"/>
  <c r="BZ353" i="11"/>
  <c r="AJ353" i="11" s="1"/>
  <c r="AS390" i="11"/>
  <c r="CC407" i="11"/>
  <c r="BH407" i="11" s="1"/>
  <c r="CF409" i="11"/>
  <c r="CF412" i="11"/>
  <c r="AP412" i="11" s="1"/>
  <c r="CL412" i="11"/>
  <c r="BZ423" i="11"/>
  <c r="BE423" i="11" s="1"/>
  <c r="CB425" i="11"/>
  <c r="BG425" i="11" s="1"/>
  <c r="CL425" i="11"/>
  <c r="CF428" i="11"/>
  <c r="CC441" i="11"/>
  <c r="BH441" i="11" s="1"/>
  <c r="CH444" i="11"/>
  <c r="CM51" i="11"/>
  <c r="AW51" i="11" s="1"/>
  <c r="CL51" i="11"/>
  <c r="BQ51" i="11" s="1"/>
  <c r="CH51" i="11"/>
  <c r="AR51" i="11" s="1"/>
  <c r="CD51" i="11"/>
  <c r="BI51" i="11" s="1"/>
  <c r="BZ51" i="11"/>
  <c r="BE51" i="11" s="1"/>
  <c r="CJ51" i="11"/>
  <c r="BO51" i="11" s="1"/>
  <c r="CF51" i="11"/>
  <c r="CB51" i="11"/>
  <c r="AL51" i="11" s="1"/>
  <c r="AS395" i="11"/>
  <c r="BN395" i="11"/>
  <c r="CM115" i="11"/>
  <c r="CJ115" i="11"/>
  <c r="BO115" i="11" s="1"/>
  <c r="CF115" i="11"/>
  <c r="CB115" i="11"/>
  <c r="CM119" i="11"/>
  <c r="CK119" i="11"/>
  <c r="CG119" i="11"/>
  <c r="BL119" i="11" s="1"/>
  <c r="CC119" i="11"/>
  <c r="CI119" i="11"/>
  <c r="AS119" i="11" s="1"/>
  <c r="CE119" i="11"/>
  <c r="AO119" i="11" s="1"/>
  <c r="CA119" i="11"/>
  <c r="AK119" i="11" s="1"/>
  <c r="CM127" i="11"/>
  <c r="BR127" i="11" s="1"/>
  <c r="CJ127" i="11"/>
  <c r="AT127" i="11" s="1"/>
  <c r="CF127" i="11"/>
  <c r="AP127" i="11" s="1"/>
  <c r="CB127" i="11"/>
  <c r="AL127" i="11" s="1"/>
  <c r="CL127" i="11"/>
  <c r="BQ127" i="11" s="1"/>
  <c r="CH127" i="11"/>
  <c r="AR127" i="11" s="1"/>
  <c r="CD127" i="11"/>
  <c r="AN127" i="11" s="1"/>
  <c r="BZ127" i="11"/>
  <c r="AJ127" i="11" s="1"/>
  <c r="CM132" i="11"/>
  <c r="CI132" i="11"/>
  <c r="CE132" i="11"/>
  <c r="CA132" i="11"/>
  <c r="BF132" i="11" s="1"/>
  <c r="CH132" i="11"/>
  <c r="CC132" i="11"/>
  <c r="BH132" i="11" s="1"/>
  <c r="CK132" i="11"/>
  <c r="AU132" i="11" s="1"/>
  <c r="CF132" i="11"/>
  <c r="BZ132" i="11"/>
  <c r="BE132" i="11" s="1"/>
  <c r="CM136" i="11"/>
  <c r="CL136" i="11"/>
  <c r="AV136" i="11" s="1"/>
  <c r="CH136" i="11"/>
  <c r="CE136" i="11"/>
  <c r="CA136" i="11"/>
  <c r="AK136" i="11" s="1"/>
  <c r="CJ136" i="11"/>
  <c r="BO136" i="11" s="1"/>
  <c r="CC136" i="11"/>
  <c r="CM160" i="11"/>
  <c r="CJ160" i="11"/>
  <c r="CG160" i="11"/>
  <c r="CD160" i="11"/>
  <c r="CA160" i="11"/>
  <c r="AK160" i="11" s="1"/>
  <c r="CL160" i="11"/>
  <c r="CH160" i="11"/>
  <c r="CE160" i="11"/>
  <c r="AW179" i="11"/>
  <c r="CM235" i="11"/>
  <c r="AW235" i="11" s="1"/>
  <c r="CK235" i="11"/>
  <c r="CG235" i="11"/>
  <c r="BL235" i="11" s="1"/>
  <c r="CC235" i="11"/>
  <c r="BH235" i="11" s="1"/>
  <c r="BZ235" i="11"/>
  <c r="CM239" i="11"/>
  <c r="CL239" i="11"/>
  <c r="CH239" i="11"/>
  <c r="AR239" i="11" s="1"/>
  <c r="CD239" i="11"/>
  <c r="AN239" i="11" s="1"/>
  <c r="BZ239" i="11"/>
  <c r="CM243" i="11"/>
  <c r="BR243" i="11" s="1"/>
  <c r="CI243" i="11"/>
  <c r="CF243" i="11"/>
  <c r="BK243" i="11" s="1"/>
  <c r="CB243" i="11"/>
  <c r="CK243" i="11"/>
  <c r="CD243" i="11"/>
  <c r="BZ243" i="11"/>
  <c r="AJ243" i="11" s="1"/>
  <c r="CM247" i="11"/>
  <c r="AW247" i="11" s="1"/>
  <c r="CG247" i="11"/>
  <c r="CC247" i="11"/>
  <c r="AM247" i="11" s="1"/>
  <c r="CM251" i="11"/>
  <c r="CI251" i="11"/>
  <c r="CE251" i="11"/>
  <c r="CA251" i="11"/>
  <c r="AK251" i="11" s="1"/>
  <c r="CM255" i="11"/>
  <c r="BR255" i="11" s="1"/>
  <c r="CJ255" i="11"/>
  <c r="CF255" i="11"/>
  <c r="CB255" i="11"/>
  <c r="CM259" i="11"/>
  <c r="AW259" i="11" s="1"/>
  <c r="CL259" i="11"/>
  <c r="CH259" i="11"/>
  <c r="CD259" i="11"/>
  <c r="AN259" i="11" s="1"/>
  <c r="BZ259" i="11"/>
  <c r="CM263" i="11"/>
  <c r="AW263" i="11" s="1"/>
  <c r="CI263" i="11"/>
  <c r="CE263" i="11"/>
  <c r="CA263" i="11"/>
  <c r="AK263" i="11" s="1"/>
  <c r="CK263" i="11"/>
  <c r="CG263" i="11"/>
  <c r="CC263" i="11"/>
  <c r="CM267" i="11"/>
  <c r="AW267" i="11" s="1"/>
  <c r="CJ267" i="11"/>
  <c r="CF267" i="11"/>
  <c r="CB267" i="11"/>
  <c r="BG267" i="11" s="1"/>
  <c r="CM271" i="11"/>
  <c r="CL271" i="11"/>
  <c r="CH271" i="11"/>
  <c r="CD271" i="11"/>
  <c r="BZ271" i="11"/>
  <c r="CM275" i="11"/>
  <c r="AW275" i="11" s="1"/>
  <c r="CK275" i="11"/>
  <c r="CG275" i="11"/>
  <c r="BL275" i="11" s="1"/>
  <c r="CC275" i="11"/>
  <c r="AM275" i="11" s="1"/>
  <c r="CM279" i="11"/>
  <c r="CI279" i="11"/>
  <c r="CE279" i="11"/>
  <c r="CA279" i="11"/>
  <c r="BF279" i="11" s="1"/>
  <c r="CK279" i="11"/>
  <c r="CG279" i="11"/>
  <c r="CC279" i="11"/>
  <c r="CM283" i="11"/>
  <c r="AW283" i="11" s="1"/>
  <c r="CK283" i="11"/>
  <c r="CG283" i="11"/>
  <c r="BL283" i="11" s="1"/>
  <c r="CC283" i="11"/>
  <c r="BH283" i="11" s="1"/>
  <c r="CI283" i="11"/>
  <c r="CE283" i="11"/>
  <c r="CA283" i="11"/>
  <c r="CM287" i="11"/>
  <c r="BR287" i="11" s="1"/>
  <c r="CK287" i="11"/>
  <c r="BP287" i="11" s="1"/>
  <c r="CG287" i="11"/>
  <c r="CC287" i="11"/>
  <c r="AM287" i="11" s="1"/>
  <c r="BZ287" i="11"/>
  <c r="BE287" i="11" s="1"/>
  <c r="CI287" i="11"/>
  <c r="CE287" i="11"/>
  <c r="CM291" i="11"/>
  <c r="AW291" i="11" s="1"/>
  <c r="CJ291" i="11"/>
  <c r="BO291" i="11" s="1"/>
  <c r="CF291" i="11"/>
  <c r="CC291" i="11"/>
  <c r="BZ291" i="11"/>
  <c r="CL291" i="11"/>
  <c r="CH291" i="11"/>
  <c r="BM291" i="11" s="1"/>
  <c r="CE291" i="11"/>
  <c r="CB291" i="11"/>
  <c r="CM295" i="11"/>
  <c r="AW295" i="11" s="1"/>
  <c r="CK295" i="11"/>
  <c r="CG295" i="11"/>
  <c r="CC295" i="11"/>
  <c r="CI295" i="11"/>
  <c r="BN295" i="11" s="1"/>
  <c r="CE295" i="11"/>
  <c r="AO295" i="11" s="1"/>
  <c r="CA295" i="11"/>
  <c r="CM308" i="11"/>
  <c r="CJ308" i="11"/>
  <c r="CF308" i="11"/>
  <c r="CB308" i="11"/>
  <c r="CL308" i="11"/>
  <c r="CH308" i="11"/>
  <c r="AR308" i="11" s="1"/>
  <c r="CD308" i="11"/>
  <c r="BZ308" i="11"/>
  <c r="CM311" i="11"/>
  <c r="AW311" i="11" s="1"/>
  <c r="CH311" i="11"/>
  <c r="AR311" i="11" s="1"/>
  <c r="CD311" i="11"/>
  <c r="BI311" i="11" s="1"/>
  <c r="BZ311" i="11"/>
  <c r="CJ311" i="11"/>
  <c r="CF311" i="11"/>
  <c r="AP311" i="11" s="1"/>
  <c r="CB311" i="11"/>
  <c r="BG311" i="11" s="1"/>
  <c r="CM324" i="11"/>
  <c r="CJ324" i="11"/>
  <c r="CF324" i="11"/>
  <c r="BK324" i="11" s="1"/>
  <c r="CB324" i="11"/>
  <c r="CL324" i="11"/>
  <c r="CH324" i="11"/>
  <c r="CD324" i="11"/>
  <c r="BZ324" i="11"/>
  <c r="AJ324" i="11" s="1"/>
  <c r="CM327" i="11"/>
  <c r="CK327" i="11"/>
  <c r="CG327" i="11"/>
  <c r="AQ327" i="11" s="1"/>
  <c r="CC327" i="11"/>
  <c r="AM327" i="11" s="1"/>
  <c r="CI327" i="11"/>
  <c r="CE327" i="11"/>
  <c r="CA327" i="11"/>
  <c r="CM340" i="11"/>
  <c r="CL340" i="11"/>
  <c r="CH340" i="11"/>
  <c r="CD340" i="11"/>
  <c r="BI340" i="11" s="1"/>
  <c r="BZ340" i="11"/>
  <c r="CJ340" i="11"/>
  <c r="CF340" i="11"/>
  <c r="CB340" i="11"/>
  <c r="BG340" i="11" s="1"/>
  <c r="CM343" i="11"/>
  <c r="BR343" i="11" s="1"/>
  <c r="CJ343" i="11"/>
  <c r="CG343" i="11"/>
  <c r="BL343" i="11" s="1"/>
  <c r="CC343" i="11"/>
  <c r="BZ343" i="11"/>
  <c r="AJ343" i="11" s="1"/>
  <c r="CL343" i="11"/>
  <c r="AV343" i="11" s="1"/>
  <c r="CE343" i="11"/>
  <c r="CB343" i="11"/>
  <c r="BG343" i="11" s="1"/>
  <c r="CM350" i="11"/>
  <c r="BR350" i="11" s="1"/>
  <c r="CJ350" i="11"/>
  <c r="CG350" i="11"/>
  <c r="CC350" i="11"/>
  <c r="CL350" i="11"/>
  <c r="AV350" i="11" s="1"/>
  <c r="CH350" i="11"/>
  <c r="CE350" i="11"/>
  <c r="AO350" i="11" s="1"/>
  <c r="CA350" i="11"/>
  <c r="CM353" i="11"/>
  <c r="AW353" i="11" s="1"/>
  <c r="CJ353" i="11"/>
  <c r="CC353" i="11"/>
  <c r="CL353" i="11"/>
  <c r="BQ353" i="11" s="1"/>
  <c r="CH353" i="11"/>
  <c r="CE353" i="11"/>
  <c r="CA353" i="11"/>
  <c r="AK353" i="11" s="1"/>
  <c r="CM407" i="11"/>
  <c r="CL407" i="11"/>
  <c r="AV407" i="11" s="1"/>
  <c r="CH407" i="11"/>
  <c r="CD407" i="11"/>
  <c r="BZ407" i="11"/>
  <c r="CJ407" i="11"/>
  <c r="CF407" i="11"/>
  <c r="CB407" i="11"/>
  <c r="CM423" i="11"/>
  <c r="CL423" i="11"/>
  <c r="AV423" i="11" s="1"/>
  <c r="CK423" i="11"/>
  <c r="CG423" i="11"/>
  <c r="CC423" i="11"/>
  <c r="CI423" i="11"/>
  <c r="BN423" i="11" s="1"/>
  <c r="CE423" i="11"/>
  <c r="BJ423" i="11" s="1"/>
  <c r="CA423" i="11"/>
  <c r="CL439" i="11"/>
  <c r="CH439" i="11"/>
  <c r="BM439" i="11" s="1"/>
  <c r="CD439" i="11"/>
  <c r="BZ439" i="11"/>
  <c r="CM439" i="11"/>
  <c r="CG439" i="11"/>
  <c r="AQ439" i="11" s="1"/>
  <c r="CB439" i="11"/>
  <c r="CJ439" i="11"/>
  <c r="CE439" i="11"/>
  <c r="AO439" i="11" s="1"/>
  <c r="CL182" i="11"/>
  <c r="CH182" i="11"/>
  <c r="CD182" i="11"/>
  <c r="BZ182" i="11"/>
  <c r="BE182" i="11" s="1"/>
  <c r="CM182" i="11"/>
  <c r="BR182" i="11" s="1"/>
  <c r="CG182" i="11"/>
  <c r="CB182" i="11"/>
  <c r="CI182" i="11"/>
  <c r="CA182" i="11"/>
  <c r="BF182" i="11" s="1"/>
  <c r="CK182" i="11"/>
  <c r="CE182" i="11"/>
  <c r="BJ182" i="11" s="1"/>
  <c r="CC182" i="11"/>
  <c r="BH182" i="11" s="1"/>
  <c r="CJ182" i="11"/>
  <c r="AT182" i="11" s="1"/>
  <c r="CA101" i="11"/>
  <c r="CE101" i="11"/>
  <c r="BJ101" i="11" s="1"/>
  <c r="CI101" i="11"/>
  <c r="BZ111" i="11"/>
  <c r="CD111" i="11"/>
  <c r="CG111" i="11"/>
  <c r="CK111" i="11"/>
  <c r="CA103" i="11"/>
  <c r="AK103" i="11" s="1"/>
  <c r="CE103" i="11"/>
  <c r="CI103" i="11"/>
  <c r="BN103" i="11" s="1"/>
  <c r="CB109" i="11"/>
  <c r="CF109" i="11"/>
  <c r="BK109" i="11" s="1"/>
  <c r="BO109" i="11"/>
  <c r="CC123" i="11"/>
  <c r="CG123" i="11"/>
  <c r="CK123" i="11"/>
  <c r="BP123" i="11" s="1"/>
  <c r="BZ94" i="11"/>
  <c r="CD94" i="11"/>
  <c r="CH94" i="11"/>
  <c r="CK94" i="11"/>
  <c r="AU94" i="11" s="1"/>
  <c r="BZ130" i="11"/>
  <c r="CD130" i="11"/>
  <c r="BI130" i="11" s="1"/>
  <c r="CG130" i="11"/>
  <c r="CK130" i="11"/>
  <c r="CC117" i="11"/>
  <c r="CG117" i="11"/>
  <c r="CK117" i="11"/>
  <c r="CB134" i="11"/>
  <c r="AL134" i="11" s="1"/>
  <c r="CF134" i="11"/>
  <c r="CJ134" i="11"/>
  <c r="BP48" i="11"/>
  <c r="CA143" i="11"/>
  <c r="AK143" i="11" s="1"/>
  <c r="CE143" i="11"/>
  <c r="AO143" i="11" s="1"/>
  <c r="CI143" i="11"/>
  <c r="CC138" i="11"/>
  <c r="BH138" i="11" s="1"/>
  <c r="CG138" i="11"/>
  <c r="CJ138" i="11"/>
  <c r="AK59" i="11"/>
  <c r="CB107" i="11"/>
  <c r="AL107" i="11" s="1"/>
  <c r="CI107" i="11"/>
  <c r="CA121" i="11"/>
  <c r="AK121" i="11" s="1"/>
  <c r="CE121" i="11"/>
  <c r="AO121" i="11" s="1"/>
  <c r="CI121" i="11"/>
  <c r="CC151" i="11"/>
  <c r="BH151" i="11" s="1"/>
  <c r="AQ151" i="11"/>
  <c r="CJ151" i="11"/>
  <c r="AT151" i="11" s="1"/>
  <c r="CA141" i="11"/>
  <c r="AK141" i="11" s="1"/>
  <c r="CE141" i="11"/>
  <c r="CI141" i="11"/>
  <c r="BZ155" i="11"/>
  <c r="CD155" i="11"/>
  <c r="BI155" i="11" s="1"/>
  <c r="CH155" i="11"/>
  <c r="CL155" i="11"/>
  <c r="AV155" i="11" s="1"/>
  <c r="CA158" i="11"/>
  <c r="CE158" i="11"/>
  <c r="AO158" i="11" s="1"/>
  <c r="CI158" i="11"/>
  <c r="BZ153" i="11"/>
  <c r="BE153" i="11" s="1"/>
  <c r="CD153" i="11"/>
  <c r="CH153" i="11"/>
  <c r="BM153" i="11" s="1"/>
  <c r="CL153" i="11"/>
  <c r="CC162" i="11"/>
  <c r="CG162" i="11"/>
  <c r="CK162" i="11"/>
  <c r="BP162" i="11" s="1"/>
  <c r="BZ96" i="11"/>
  <c r="CD96" i="11"/>
  <c r="AN96" i="11" s="1"/>
  <c r="CH96" i="11"/>
  <c r="CL96" i="11"/>
  <c r="CB99" i="11"/>
  <c r="AL99" i="11" s="1"/>
  <c r="CF99" i="11"/>
  <c r="CH99" i="11"/>
  <c r="CL99" i="11"/>
  <c r="CC125" i="11"/>
  <c r="BH125" i="11" s="1"/>
  <c r="CG125" i="11"/>
  <c r="CK125" i="11"/>
  <c r="CB147" i="11"/>
  <c r="CE147" i="11"/>
  <c r="CI147" i="11"/>
  <c r="AU202" i="11"/>
  <c r="CD149" i="11"/>
  <c r="CG149" i="11"/>
  <c r="CK149" i="11"/>
  <c r="BP149" i="11" s="1"/>
  <c r="CD233" i="11"/>
  <c r="CI233" i="11"/>
  <c r="CE235" i="11"/>
  <c r="CJ235" i="11"/>
  <c r="CB237" i="11"/>
  <c r="CG237" i="11"/>
  <c r="CL237" i="11"/>
  <c r="CD245" i="11"/>
  <c r="CH245" i="11"/>
  <c r="CI241" i="11"/>
  <c r="BN241" i="11" s="1"/>
  <c r="CE239" i="11"/>
  <c r="BJ239" i="11" s="1"/>
  <c r="CJ239" i="11"/>
  <c r="AT239" i="11" s="1"/>
  <c r="BZ249" i="11"/>
  <c r="CE249" i="11"/>
  <c r="CJ249" i="11"/>
  <c r="AT249" i="11" s="1"/>
  <c r="CC255" i="11"/>
  <c r="AM255" i="11" s="1"/>
  <c r="CH255" i="11"/>
  <c r="CG115" i="11"/>
  <c r="CK115" i="11"/>
  <c r="CA257" i="11"/>
  <c r="AK257" i="11" s="1"/>
  <c r="CE257" i="11"/>
  <c r="CK257" i="11"/>
  <c r="BP257" i="11" s="1"/>
  <c r="CB259" i="11"/>
  <c r="CG259" i="11"/>
  <c r="BZ247" i="11"/>
  <c r="CE247" i="11"/>
  <c r="CJ247" i="11"/>
  <c r="AT247" i="11" s="1"/>
  <c r="CC265" i="11"/>
  <c r="CH265" i="11"/>
  <c r="BM265" i="11" s="1"/>
  <c r="CD267" i="11"/>
  <c r="CI267" i="11"/>
  <c r="CB251" i="11"/>
  <c r="CG251" i="11"/>
  <c r="BL251" i="11" s="1"/>
  <c r="CL251" i="11"/>
  <c r="AV251" i="11" s="1"/>
  <c r="CC269" i="11"/>
  <c r="CH269" i="11"/>
  <c r="AR269" i="11" s="1"/>
  <c r="CC113" i="11"/>
  <c r="CH113" i="11"/>
  <c r="AR113" i="11" s="1"/>
  <c r="CA105" i="11"/>
  <c r="CF105" i="11"/>
  <c r="CK105" i="11"/>
  <c r="CA273" i="11"/>
  <c r="CF273" i="11"/>
  <c r="CL273" i="11"/>
  <c r="AV273" i="11" s="1"/>
  <c r="CD253" i="11"/>
  <c r="AN253" i="11" s="1"/>
  <c r="CI253" i="11"/>
  <c r="CD275" i="11"/>
  <c r="CI275" i="11"/>
  <c r="CE271" i="11"/>
  <c r="CJ271" i="11"/>
  <c r="BO271" i="11" s="1"/>
  <c r="CB277" i="11"/>
  <c r="AL277" i="11" s="1"/>
  <c r="CH277" i="11"/>
  <c r="CE261" i="11"/>
  <c r="BZ279" i="11"/>
  <c r="AJ279" i="11" s="1"/>
  <c r="CH279" i="11"/>
  <c r="CG281" i="11"/>
  <c r="CB263" i="11"/>
  <c r="CJ263" i="11"/>
  <c r="AT263" i="11" s="1"/>
  <c r="CB283" i="11"/>
  <c r="CJ283" i="11"/>
  <c r="CE285" i="11"/>
  <c r="CD119" i="11"/>
  <c r="CL119" i="11"/>
  <c r="CB287" i="11"/>
  <c r="CJ287" i="11"/>
  <c r="CA291" i="11"/>
  <c r="BF291" i="11" s="1"/>
  <c r="CG291" i="11"/>
  <c r="BZ293" i="11"/>
  <c r="CH293" i="11"/>
  <c r="AR293" i="11" s="1"/>
  <c r="CG289" i="11"/>
  <c r="BL289" i="11" s="1"/>
  <c r="CF295" i="11"/>
  <c r="AP295" i="11" s="1"/>
  <c r="CE308" i="11"/>
  <c r="BJ308" i="11" s="1"/>
  <c r="CA311" i="11"/>
  <c r="CI311" i="11"/>
  <c r="AS311" i="11" s="1"/>
  <c r="CA316" i="11"/>
  <c r="BF316" i="11" s="1"/>
  <c r="CH316" i="11"/>
  <c r="AR316" i="11" s="1"/>
  <c r="CA319" i="11"/>
  <c r="CH319" i="11"/>
  <c r="CC324" i="11"/>
  <c r="CK324" i="11"/>
  <c r="AQ325" i="11"/>
  <c r="BL325" i="11"/>
  <c r="BZ327" i="11"/>
  <c r="CH327" i="11"/>
  <c r="CE243" i="11"/>
  <c r="CL243" i="11"/>
  <c r="CB332" i="11"/>
  <c r="CJ332" i="11"/>
  <c r="CE340" i="11"/>
  <c r="BJ340" i="11" s="1"/>
  <c r="CF136" i="11"/>
  <c r="CG127" i="11"/>
  <c r="BL127" i="11" s="1"/>
  <c r="CB160" i="11"/>
  <c r="CF348" i="11"/>
  <c r="BK348" i="11" s="1"/>
  <c r="CF350" i="11"/>
  <c r="AP350" i="11" s="1"/>
  <c r="CF343" i="11"/>
  <c r="AP343" i="11" s="1"/>
  <c r="CD353" i="11"/>
  <c r="BI353" i="11" s="1"/>
  <c r="CK353" i="11"/>
  <c r="BG395" i="11"/>
  <c r="AL395" i="11"/>
  <c r="CG407" i="11"/>
  <c r="CB409" i="11"/>
  <c r="CJ409" i="11"/>
  <c r="AT409" i="11" s="1"/>
  <c r="CB412" i="11"/>
  <c r="AL412" i="11" s="1"/>
  <c r="CI412" i="11"/>
  <c r="CD423" i="11"/>
  <c r="BI423" i="11" s="1"/>
  <c r="CG425" i="11"/>
  <c r="CA428" i="11"/>
  <c r="CK428" i="11"/>
  <c r="BP428" i="11" s="1"/>
  <c r="CC439" i="11"/>
  <c r="BH439" i="11" s="1"/>
  <c r="CH441" i="11"/>
  <c r="CB444" i="11"/>
  <c r="BG444" i="11" s="1"/>
  <c r="CB132" i="11"/>
  <c r="BG132" i="11" s="1"/>
  <c r="CL132" i="11"/>
  <c r="BQ132" i="11" s="1"/>
  <c r="CM49" i="11"/>
  <c r="AW49" i="11" s="1"/>
  <c r="CI49" i="11"/>
  <c r="CF49" i="11"/>
  <c r="CB49" i="11"/>
  <c r="CK49" i="11"/>
  <c r="CH49" i="11"/>
  <c r="AR49" i="11" s="1"/>
  <c r="CD49" i="11"/>
  <c r="BZ49" i="11"/>
  <c r="CH167" i="11"/>
  <c r="CD167" i="11"/>
  <c r="BZ167" i="11"/>
  <c r="CM167" i="11"/>
  <c r="AW167" i="11" s="1"/>
  <c r="CJ167" i="11"/>
  <c r="AT167" i="11" s="1"/>
  <c r="CF167" i="11"/>
  <c r="AP167" i="11" s="1"/>
  <c r="CB167" i="11"/>
  <c r="AL167" i="11" s="1"/>
  <c r="CL167" i="11"/>
  <c r="CE167" i="11"/>
  <c r="BJ167" i="11" s="1"/>
  <c r="CK167" i="11"/>
  <c r="CA167" i="11"/>
  <c r="AK167" i="11" s="1"/>
  <c r="CG167" i="11"/>
  <c r="CI167" i="11"/>
  <c r="CD54" i="11"/>
  <c r="BZ476" i="11"/>
  <c r="CD476" i="11"/>
  <c r="CG476" i="11"/>
  <c r="CK476" i="11"/>
  <c r="CB476" i="11"/>
  <c r="CE476" i="11"/>
  <c r="CI476" i="11"/>
  <c r="BN476" i="11" s="1"/>
  <c r="CM476" i="11"/>
  <c r="CL476" i="11"/>
  <c r="BQ476" i="11" s="1"/>
  <c r="CA476" i="11"/>
  <c r="BF476" i="11" s="1"/>
  <c r="CH476" i="11"/>
  <c r="BM476" i="11" s="1"/>
  <c r="CC476" i="11"/>
  <c r="CJ476" i="11"/>
  <c r="CF476" i="11"/>
  <c r="BR300" i="11"/>
  <c r="CM434" i="11"/>
  <c r="CK434" i="11"/>
  <c r="CG434" i="11"/>
  <c r="CC434" i="11"/>
  <c r="CM454" i="11"/>
  <c r="CK454" i="11"/>
  <c r="CH454" i="11"/>
  <c r="BM454" i="11" s="1"/>
  <c r="CD454" i="11"/>
  <c r="BI454" i="11" s="1"/>
  <c r="BZ454" i="11"/>
  <c r="AJ454" i="11" s="1"/>
  <c r="CM462" i="11"/>
  <c r="CK462" i="11"/>
  <c r="BP462" i="11" s="1"/>
  <c r="CG462" i="11"/>
  <c r="CC462" i="11"/>
  <c r="CM470" i="11"/>
  <c r="CL470" i="11"/>
  <c r="CH470" i="11"/>
  <c r="AR470" i="11" s="1"/>
  <c r="CD470" i="11"/>
  <c r="AN470" i="11" s="1"/>
  <c r="BZ470" i="11"/>
  <c r="BE470" i="11" s="1"/>
  <c r="BH165" i="11"/>
  <c r="AM165" i="11"/>
  <c r="CM429" i="11"/>
  <c r="CJ429" i="11"/>
  <c r="BO429" i="11" s="1"/>
  <c r="CF429" i="11"/>
  <c r="CB429" i="11"/>
  <c r="CM432" i="11"/>
  <c r="CK432" i="11"/>
  <c r="BP432" i="11" s="1"/>
  <c r="CG432" i="11"/>
  <c r="CC432" i="11"/>
  <c r="AM432" i="11" s="1"/>
  <c r="CL445" i="11"/>
  <c r="CH445" i="11"/>
  <c r="AR445" i="11" s="1"/>
  <c r="CD445" i="11"/>
  <c r="BZ445" i="11"/>
  <c r="AJ445" i="11" s="1"/>
  <c r="CM445" i="11"/>
  <c r="CM450" i="11"/>
  <c r="CF450" i="11"/>
  <c r="BK450" i="11" s="1"/>
  <c r="CB450" i="11"/>
  <c r="AL450" i="11" s="1"/>
  <c r="CM458" i="11"/>
  <c r="CG458" i="11"/>
  <c r="AQ458" i="11" s="1"/>
  <c r="CC458" i="11"/>
  <c r="AM458" i="11" s="1"/>
  <c r="CM466" i="11"/>
  <c r="CI466" i="11"/>
  <c r="BN466" i="11" s="1"/>
  <c r="CE466" i="11"/>
  <c r="BJ466" i="11" s="1"/>
  <c r="CA466" i="11"/>
  <c r="CM474" i="11"/>
  <c r="BR474" i="11" s="1"/>
  <c r="CJ474" i="11"/>
  <c r="AT474" i="11" s="1"/>
  <c r="CG474" i="11"/>
  <c r="BL474" i="11" s="1"/>
  <c r="CC474" i="11"/>
  <c r="CK139" i="11"/>
  <c r="BP139" i="11" s="1"/>
  <c r="CG139" i="11"/>
  <c r="BL139" i="11" s="1"/>
  <c r="CC139" i="11"/>
  <c r="BH139" i="11" s="1"/>
  <c r="CM139" i="11"/>
  <c r="AW139" i="11" s="1"/>
  <c r="CI139" i="11"/>
  <c r="BN139" i="11" s="1"/>
  <c r="CE139" i="11"/>
  <c r="AO139" i="11" s="1"/>
  <c r="CA139" i="11"/>
  <c r="CJ139" i="11"/>
  <c r="AT139" i="11" s="1"/>
  <c r="CB139" i="11"/>
  <c r="CM165" i="11"/>
  <c r="CI165" i="11"/>
  <c r="CE165" i="11"/>
  <c r="BJ165" i="11" s="1"/>
  <c r="CM157" i="11"/>
  <c r="CJ157" i="11"/>
  <c r="CF157" i="11"/>
  <c r="CB157" i="11"/>
  <c r="AL157" i="11" s="1"/>
  <c r="CK157" i="11"/>
  <c r="CH157" i="11"/>
  <c r="CD157" i="11"/>
  <c r="AN157" i="11" s="1"/>
  <c r="BZ157" i="11"/>
  <c r="CM72" i="11"/>
  <c r="CI72" i="11"/>
  <c r="CF72" i="11"/>
  <c r="CB72" i="11"/>
  <c r="CK72" i="11"/>
  <c r="CD72" i="11"/>
  <c r="BZ72" i="11"/>
  <c r="CK477" i="11"/>
  <c r="BZ477" i="11"/>
  <c r="CD477" i="11"/>
  <c r="CH477" i="11"/>
  <c r="BM477" i="11" s="1"/>
  <c r="CL477" i="11"/>
  <c r="CB477" i="11"/>
  <c r="CF477" i="11"/>
  <c r="AP477" i="11" s="1"/>
  <c r="CJ477" i="11"/>
  <c r="CM475" i="11"/>
  <c r="CI475" i="11"/>
  <c r="BN475" i="11" s="1"/>
  <c r="CE475" i="11"/>
  <c r="AO475" i="11" s="1"/>
  <c r="BZ128" i="11"/>
  <c r="AJ128" i="11" s="1"/>
  <c r="CD128" i="11"/>
  <c r="AN128" i="11" s="1"/>
  <c r="CH128" i="11"/>
  <c r="BM128" i="11" s="1"/>
  <c r="BZ98" i="11"/>
  <c r="CD98" i="11"/>
  <c r="BI98" i="11" s="1"/>
  <c r="CH98" i="11"/>
  <c r="BM98" i="11" s="1"/>
  <c r="CC32" i="11"/>
  <c r="BH32" i="11" s="1"/>
  <c r="CF32" i="11"/>
  <c r="BZ73" i="11"/>
  <c r="CD73" i="11"/>
  <c r="CH73" i="11"/>
  <c r="BM73" i="11" s="1"/>
  <c r="AJ97" i="11"/>
  <c r="BP251" i="11"/>
  <c r="BJ375" i="11"/>
  <c r="AO375" i="11"/>
  <c r="BO66" i="11"/>
  <c r="BK33" i="11"/>
  <c r="BM67" i="11"/>
  <c r="AS172" i="11"/>
  <c r="AM161" i="11"/>
  <c r="AP219" i="11"/>
  <c r="AT241" i="11"/>
  <c r="BO241" i="11"/>
  <c r="AR60" i="11"/>
  <c r="BO141" i="11"/>
  <c r="AT141" i="11"/>
  <c r="BK199" i="11"/>
  <c r="AS367" i="11"/>
  <c r="AJ18" i="11"/>
  <c r="BQ181" i="11"/>
  <c r="BQ195" i="11"/>
  <c r="BQ287" i="11"/>
  <c r="AU343" i="11"/>
  <c r="BP343" i="11"/>
  <c r="BI288" i="11"/>
  <c r="AW90" i="11"/>
  <c r="AR44" i="11"/>
  <c r="BF153" i="11"/>
  <c r="AK153" i="11"/>
  <c r="AR267" i="11"/>
  <c r="AP315" i="11"/>
  <c r="AN334" i="11"/>
  <c r="BI334" i="11"/>
  <c r="AK12" i="11"/>
  <c r="AM14" i="11"/>
  <c r="BQ97" i="11"/>
  <c r="BF229" i="11"/>
  <c r="AJ288" i="11"/>
  <c r="AO299" i="11"/>
  <c r="BQ36" i="11"/>
  <c r="AU16" i="11"/>
  <c r="AR18" i="11"/>
  <c r="BG81" i="11"/>
  <c r="BO27" i="11"/>
  <c r="AS39" i="11"/>
  <c r="AQ150" i="11"/>
  <c r="BQ164" i="11"/>
  <c r="AL226" i="11"/>
  <c r="BL265" i="11"/>
  <c r="BF292" i="11"/>
  <c r="AK292" i="11"/>
  <c r="BH243" i="11"/>
  <c r="AM243" i="11"/>
  <c r="AK343" i="11"/>
  <c r="AL328" i="11"/>
  <c r="BP340" i="11"/>
  <c r="AU340" i="11"/>
  <c r="BN339" i="11"/>
  <c r="BP368" i="11"/>
  <c r="AK391" i="11"/>
  <c r="BF391" i="11"/>
  <c r="BR196" i="11"/>
  <c r="BL361" i="11"/>
  <c r="AQ369" i="11"/>
  <c r="BL391" i="11"/>
  <c r="AO444" i="11"/>
  <c r="AO453" i="11"/>
  <c r="BH71" i="11"/>
  <c r="BL66" i="11"/>
  <c r="AQ66" i="11"/>
  <c r="AM88" i="11"/>
  <c r="BH88" i="11"/>
  <c r="AR107" i="11"/>
  <c r="BM107" i="11"/>
  <c r="BM183" i="11"/>
  <c r="AJ163" i="11"/>
  <c r="BF49" i="11"/>
  <c r="AK49" i="11"/>
  <c r="AU391" i="11"/>
  <c r="BE408" i="11"/>
  <c r="AJ408" i="11"/>
  <c r="AN420" i="11"/>
  <c r="BI420" i="11"/>
  <c r="AS12" i="11"/>
  <c r="AR35" i="11"/>
  <c r="AV41" i="11"/>
  <c r="BQ41" i="11"/>
  <c r="AL47" i="11"/>
  <c r="AU88" i="11"/>
  <c r="BN189" i="11"/>
  <c r="BL161" i="11"/>
  <c r="AQ161" i="11"/>
  <c r="BH212" i="11"/>
  <c r="AM212" i="11"/>
  <c r="BI219" i="11"/>
  <c r="BH264" i="11"/>
  <c r="AM264" i="11"/>
  <c r="BJ359" i="11"/>
  <c r="AO359" i="11"/>
  <c r="AJ370" i="11"/>
  <c r="AK14" i="11"/>
  <c r="BF14" i="11"/>
  <c r="AV66" i="11"/>
  <c r="BQ66" i="11"/>
  <c r="BE89" i="11"/>
  <c r="BF207" i="11"/>
  <c r="AR156" i="11"/>
  <c r="BM156" i="11"/>
  <c r="BL191" i="11"/>
  <c r="BG211" i="11"/>
  <c r="BE252" i="11"/>
  <c r="AJ252" i="11"/>
  <c r="BL137" i="11"/>
  <c r="AQ137" i="11"/>
  <c r="BP168" i="11"/>
  <c r="AU168" i="11"/>
  <c r="BG104" i="11"/>
  <c r="AL104" i="11"/>
  <c r="BQ122" i="11"/>
  <c r="AV122" i="11"/>
  <c r="AU261" i="11"/>
  <c r="BP261" i="11"/>
  <c r="AQ34" i="11"/>
  <c r="BL37" i="11"/>
  <c r="AV18" i="11"/>
  <c r="AT131" i="11"/>
  <c r="BK148" i="11"/>
  <c r="AU171" i="11"/>
  <c r="BK179" i="11"/>
  <c r="AU221" i="11"/>
  <c r="BL209" i="11"/>
  <c r="AM248" i="11"/>
  <c r="BF326" i="11"/>
  <c r="AO337" i="11"/>
  <c r="BJ337" i="11"/>
  <c r="BF344" i="11"/>
  <c r="AK344" i="11"/>
  <c r="AS405" i="11"/>
  <c r="AU443" i="11"/>
  <c r="AN33" i="11"/>
  <c r="AN52" i="11"/>
  <c r="BH38" i="11"/>
  <c r="AK144" i="11"/>
  <c r="BF144" i="11"/>
  <c r="BL202" i="11"/>
  <c r="AQ202" i="11"/>
  <c r="AJ260" i="11"/>
  <c r="AQ126" i="11"/>
  <c r="AP352" i="11"/>
  <c r="AR121" i="11"/>
  <c r="BM121" i="11"/>
  <c r="AT67" i="11"/>
  <c r="BO67" i="11"/>
  <c r="BH221" i="11"/>
  <c r="BE298" i="11"/>
  <c r="BL379" i="11"/>
  <c r="BG423" i="11"/>
  <c r="AL423" i="11"/>
  <c r="BO358" i="11"/>
  <c r="BI329" i="11"/>
  <c r="AN329" i="11"/>
  <c r="AS381" i="11"/>
  <c r="AW188" i="11"/>
  <c r="AN53" i="11"/>
  <c r="BR394" i="11"/>
  <c r="Z37" i="34"/>
  <c r="Y37" i="34" s="1"/>
  <c r="Y24" i="34"/>
  <c r="E36" i="34"/>
  <c r="D36" i="34" s="1"/>
  <c r="E35" i="34"/>
  <c r="D35" i="34" s="1"/>
  <c r="BO48" i="11"/>
  <c r="AV89" i="11"/>
  <c r="BQ89" i="11"/>
  <c r="BP210" i="11"/>
  <c r="BF159" i="11"/>
  <c r="AK159" i="11"/>
  <c r="BI303" i="11"/>
  <c r="BO24" i="11"/>
  <c r="AT24" i="11"/>
  <c r="AO102" i="11"/>
  <c r="BN81" i="11"/>
  <c r="BG29" i="11"/>
  <c r="AV46" i="11"/>
  <c r="BQ46" i="11"/>
  <c r="BI131" i="11"/>
  <c r="BK95" i="11"/>
  <c r="AP95" i="11"/>
  <c r="AM140" i="11"/>
  <c r="AP100" i="11"/>
  <c r="AM150" i="11"/>
  <c r="BH150" i="11"/>
  <c r="AS69" i="11"/>
  <c r="BL185" i="11"/>
  <c r="BO190" i="11"/>
  <c r="AT190" i="11"/>
  <c r="AQ207" i="11"/>
  <c r="AU159" i="11"/>
  <c r="BP159" i="11"/>
  <c r="AN35" i="11"/>
  <c r="AS80" i="11"/>
  <c r="BN80" i="11"/>
  <c r="AS61" i="11"/>
  <c r="AP200" i="11"/>
  <c r="BM163" i="11"/>
  <c r="AR163" i="11"/>
  <c r="BH222" i="11"/>
  <c r="AM222" i="11"/>
  <c r="BJ42" i="11"/>
  <c r="AO42" i="11"/>
  <c r="BP10" i="11"/>
  <c r="AU10" i="11"/>
  <c r="BJ12" i="11"/>
  <c r="BE31" i="11"/>
  <c r="AM30" i="11"/>
  <c r="AT116" i="11"/>
  <c r="BF152" i="11"/>
  <c r="AQ87" i="11"/>
  <c r="BL87" i="11"/>
  <c r="BH202" i="11"/>
  <c r="AV245" i="11"/>
  <c r="BG296" i="11"/>
  <c r="AL296" i="11"/>
  <c r="AL8" i="11"/>
  <c r="BQ13" i="11"/>
  <c r="BJ34" i="11"/>
  <c r="AT34" i="11"/>
  <c r="AM36" i="11"/>
  <c r="AJ35" i="11"/>
  <c r="BM29" i="11"/>
  <c r="AT29" i="11"/>
  <c r="BM68" i="11"/>
  <c r="AT68" i="11"/>
  <c r="BQ129" i="11"/>
  <c r="BH170" i="11"/>
  <c r="AV257" i="11"/>
  <c r="AQ106" i="11"/>
  <c r="AV283" i="11"/>
  <c r="BM321" i="11"/>
  <c r="BQ330" i="11"/>
  <c r="BJ345" i="11"/>
  <c r="AO345" i="11"/>
  <c r="AS324" i="11"/>
  <c r="BN324" i="11"/>
  <c r="BJ372" i="11"/>
  <c r="AP386" i="11"/>
  <c r="AQ323" i="11"/>
  <c r="AP327" i="11"/>
  <c r="BK327" i="11"/>
  <c r="AT366" i="11"/>
  <c r="BJ417" i="11"/>
  <c r="BF359" i="11"/>
  <c r="AT65" i="11"/>
  <c r="BN393" i="11"/>
  <c r="AS393" i="11"/>
  <c r="AO389" i="11"/>
  <c r="BJ389" i="11"/>
  <c r="BG432" i="11"/>
  <c r="BK419" i="11"/>
  <c r="AP419" i="11"/>
  <c r="BJ379" i="11"/>
  <c r="BE387" i="11"/>
  <c r="AJ401" i="11"/>
  <c r="BO401" i="11"/>
  <c r="BL410" i="11"/>
  <c r="BO381" i="11"/>
  <c r="AK62" i="11"/>
  <c r="AO410" i="11"/>
  <c r="BJ410" i="11"/>
  <c r="AS418" i="11"/>
  <c r="BM472" i="11"/>
  <c r="AR472" i="11"/>
  <c r="AW70" i="11"/>
  <c r="BI418" i="11"/>
  <c r="AN418" i="11"/>
  <c r="BR82" i="11"/>
  <c r="BL490" i="11"/>
  <c r="AR9" i="11"/>
  <c r="BK8" i="11"/>
  <c r="AP8" i="11"/>
  <c r="AJ25" i="11"/>
  <c r="AL19" i="11"/>
  <c r="BO14" i="11"/>
  <c r="BL81" i="11"/>
  <c r="AP28" i="11"/>
  <c r="BF75" i="11"/>
  <c r="AK75" i="11"/>
  <c r="BJ57" i="11"/>
  <c r="AO57" i="11"/>
  <c r="BE40" i="11"/>
  <c r="AJ40" i="11"/>
  <c r="AM109" i="11"/>
  <c r="AV116" i="11"/>
  <c r="BQ116" i="11"/>
  <c r="AL48" i="11"/>
  <c r="BF61" i="11"/>
  <c r="AV162" i="11"/>
  <c r="BE85" i="11"/>
  <c r="AJ85" i="11"/>
  <c r="AK184" i="11"/>
  <c r="BL215" i="11"/>
  <c r="AQ215" i="11"/>
  <c r="AJ203" i="11"/>
  <c r="BE203" i="11"/>
  <c r="AP223" i="11"/>
  <c r="BG227" i="11"/>
  <c r="AO228" i="11"/>
  <c r="BJ228" i="11"/>
  <c r="BO375" i="11"/>
  <c r="BM17" i="11"/>
  <c r="AR25" i="11"/>
  <c r="BN19" i="11"/>
  <c r="AS19" i="11"/>
  <c r="BK22" i="11"/>
  <c r="AP22" i="11"/>
  <c r="BL26" i="11"/>
  <c r="AQ26" i="11"/>
  <c r="AM18" i="11"/>
  <c r="AT71" i="11"/>
  <c r="BO71" i="11"/>
  <c r="BN30" i="11"/>
  <c r="BK76" i="11"/>
  <c r="BJ44" i="11"/>
  <c r="AO44" i="11"/>
  <c r="AR43" i="11"/>
  <c r="BH20" i="11"/>
  <c r="AM20" i="11"/>
  <c r="BJ39" i="11"/>
  <c r="AO39" i="11"/>
  <c r="BP82" i="11"/>
  <c r="AU82" i="11"/>
  <c r="AU60" i="11"/>
  <c r="BO174" i="11"/>
  <c r="AR92" i="11"/>
  <c r="BL69" i="11"/>
  <c r="AQ69" i="11"/>
  <c r="BI164" i="11"/>
  <c r="AO187" i="11"/>
  <c r="BJ187" i="11"/>
  <c r="BL201" i="11"/>
  <c r="AQ201" i="11"/>
  <c r="BK249" i="11"/>
  <c r="AN8" i="11"/>
  <c r="BI8" i="11"/>
  <c r="AR14" i="11"/>
  <c r="BG31" i="11"/>
  <c r="BQ31" i="11"/>
  <c r="AL26" i="11"/>
  <c r="BG26" i="11"/>
  <c r="AJ44" i="11"/>
  <c r="BP55" i="11"/>
  <c r="AU55" i="11"/>
  <c r="AU38" i="11"/>
  <c r="BP110" i="11"/>
  <c r="BO123" i="11"/>
  <c r="AT123" i="11"/>
  <c r="AP102" i="11"/>
  <c r="BF80" i="11"/>
  <c r="AK80" i="11"/>
  <c r="BK133" i="11"/>
  <c r="BN154" i="11"/>
  <c r="AS154" i="11"/>
  <c r="AL141" i="11"/>
  <c r="AV177" i="11"/>
  <c r="BH198" i="11"/>
  <c r="AO195" i="11"/>
  <c r="AP238" i="11"/>
  <c r="BK238" i="11"/>
  <c r="BM253" i="11"/>
  <c r="BJ26" i="11"/>
  <c r="AO26" i="11"/>
  <c r="AM66" i="11"/>
  <c r="BF20" i="11"/>
  <c r="AK20" i="11"/>
  <c r="AT63" i="11"/>
  <c r="BM111" i="11"/>
  <c r="AR111" i="11"/>
  <c r="AS45" i="11"/>
  <c r="BM90" i="11"/>
  <c r="AR90" i="11"/>
  <c r="BN58" i="11"/>
  <c r="AS58" i="11"/>
  <c r="AK89" i="11"/>
  <c r="BH154" i="11"/>
  <c r="BQ174" i="11"/>
  <c r="AU70" i="11"/>
  <c r="BP70" i="11"/>
  <c r="AO99" i="11"/>
  <c r="BJ99" i="11"/>
  <c r="BO93" i="11"/>
  <c r="AT93" i="11"/>
  <c r="BF24" i="11"/>
  <c r="BH19" i="11"/>
  <c r="BK26" i="11"/>
  <c r="BO30" i="11"/>
  <c r="AT76" i="11"/>
  <c r="AM27" i="11"/>
  <c r="AJ52" i="11"/>
  <c r="AN101" i="11"/>
  <c r="BH124" i="11"/>
  <c r="BK61" i="11"/>
  <c r="BE178" i="11"/>
  <c r="BE179" i="11"/>
  <c r="AO172" i="11"/>
  <c r="AS184" i="11"/>
  <c r="BI181" i="11"/>
  <c r="AR188" i="11"/>
  <c r="BM188" i="11"/>
  <c r="BE194" i="11"/>
  <c r="AQ200" i="11"/>
  <c r="BL200" i="11"/>
  <c r="AT191" i="11"/>
  <c r="BP215" i="11"/>
  <c r="BJ163" i="11"/>
  <c r="BM216" i="11"/>
  <c r="BH252" i="11"/>
  <c r="BK274" i="11"/>
  <c r="BH280" i="11"/>
  <c r="BJ307" i="11"/>
  <c r="AO307" i="11"/>
  <c r="BI312" i="11"/>
  <c r="BH188" i="11"/>
  <c r="AU185" i="11"/>
  <c r="BP185" i="11"/>
  <c r="BQ176" i="11"/>
  <c r="AV176" i="11"/>
  <c r="BF189" i="11"/>
  <c r="BI196" i="11"/>
  <c r="BJ199" i="11"/>
  <c r="BJ201" i="11"/>
  <c r="AO215" i="11"/>
  <c r="BJ215" i="11"/>
  <c r="BG203" i="11"/>
  <c r="BO231" i="11"/>
  <c r="AT231" i="11"/>
  <c r="AV258" i="11"/>
  <c r="AJ273" i="11"/>
  <c r="BE299" i="11"/>
  <c r="AM320" i="11"/>
  <c r="BP126" i="11"/>
  <c r="AU126" i="11"/>
  <c r="BN183" i="11"/>
  <c r="BJ91" i="11"/>
  <c r="BQ187" i="11"/>
  <c r="BN200" i="11"/>
  <c r="BN215" i="11"/>
  <c r="BK203" i="11"/>
  <c r="AO213" i="11"/>
  <c r="BJ213" i="11"/>
  <c r="AL222" i="11"/>
  <c r="AQ240" i="11"/>
  <c r="BN245" i="11"/>
  <c r="BO250" i="11"/>
  <c r="AT250" i="11"/>
  <c r="AQ114" i="11"/>
  <c r="AT106" i="11"/>
  <c r="BO106" i="11"/>
  <c r="BO298" i="11"/>
  <c r="BH126" i="11"/>
  <c r="AM126" i="11"/>
  <c r="BE314" i="11"/>
  <c r="BH347" i="11"/>
  <c r="AP358" i="11"/>
  <c r="BF382" i="11"/>
  <c r="AS415" i="11"/>
  <c r="BO449" i="11"/>
  <c r="AO204" i="11"/>
  <c r="BO193" i="11"/>
  <c r="BM211" i="11"/>
  <c r="BK220" i="11"/>
  <c r="BF221" i="11"/>
  <c r="AK216" i="11"/>
  <c r="AV218" i="11"/>
  <c r="BG224" i="11"/>
  <c r="BE233" i="11"/>
  <c r="BO122" i="11"/>
  <c r="BK247" i="11"/>
  <c r="BO266" i="11"/>
  <c r="AP268" i="11"/>
  <c r="BM273" i="11"/>
  <c r="BJ275" i="11"/>
  <c r="BO119" i="11"/>
  <c r="BN289" i="11"/>
  <c r="AS289" i="11"/>
  <c r="AM303" i="11"/>
  <c r="AJ306" i="11"/>
  <c r="BP311" i="11"/>
  <c r="AU311" i="11"/>
  <c r="AN338" i="11"/>
  <c r="BN127" i="11"/>
  <c r="AS127" i="11"/>
  <c r="AT346" i="11"/>
  <c r="BO346" i="11"/>
  <c r="BQ367" i="11"/>
  <c r="AV367" i="11"/>
  <c r="BN388" i="11"/>
  <c r="AS388" i="11"/>
  <c r="AK280" i="11"/>
  <c r="AR263" i="11"/>
  <c r="BM263" i="11"/>
  <c r="AR294" i="11"/>
  <c r="BO225" i="11"/>
  <c r="AT225" i="11"/>
  <c r="BI355" i="11"/>
  <c r="BR397" i="11"/>
  <c r="AK323" i="11"/>
  <c r="BK325" i="11"/>
  <c r="BE335" i="11"/>
  <c r="AM354" i="11"/>
  <c r="AV342" i="11"/>
  <c r="AM381" i="11"/>
  <c r="AS366" i="11"/>
  <c r="AM62" i="11"/>
  <c r="BG398" i="11"/>
  <c r="AR395" i="11"/>
  <c r="BI401" i="11"/>
  <c r="AN401" i="11"/>
  <c r="BJ402" i="11"/>
  <c r="AR409" i="11"/>
  <c r="BM409" i="11"/>
  <c r="AV394" i="11"/>
  <c r="BQ394" i="11"/>
  <c r="AT419" i="11"/>
  <c r="BK421" i="11"/>
  <c r="AP421" i="11"/>
  <c r="BG466" i="11"/>
  <c r="AJ322" i="11"/>
  <c r="AU225" i="11"/>
  <c r="AU335" i="11"/>
  <c r="BP335" i="11"/>
  <c r="BN338" i="11"/>
  <c r="AS338" i="11"/>
  <c r="BQ126" i="11"/>
  <c r="AV126" i="11"/>
  <c r="BF347" i="11"/>
  <c r="BH359" i="11"/>
  <c r="AM359" i="11"/>
  <c r="AR364" i="11"/>
  <c r="BM364" i="11"/>
  <c r="BM373" i="11"/>
  <c r="BP65" i="11"/>
  <c r="AU65" i="11"/>
  <c r="BE411" i="11"/>
  <c r="AJ411" i="11"/>
  <c r="BJ325" i="11"/>
  <c r="AR225" i="11"/>
  <c r="BI374" i="11"/>
  <c r="AK381" i="11"/>
  <c r="BF381" i="11"/>
  <c r="BO367" i="11"/>
  <c r="AT367" i="11"/>
  <c r="BN373" i="11"/>
  <c r="AS373" i="11"/>
  <c r="AN398" i="11"/>
  <c r="BG411" i="11"/>
  <c r="AL411" i="11"/>
  <c r="AQ417" i="11"/>
  <c r="BL417" i="11"/>
  <c r="BF414" i="11"/>
  <c r="BF436" i="11"/>
  <c r="AK436" i="11"/>
  <c r="BG397" i="11"/>
  <c r="AL397" i="11"/>
  <c r="BL405" i="11"/>
  <c r="AQ405" i="11"/>
  <c r="BE442" i="11"/>
  <c r="AJ442" i="11"/>
  <c r="BE397" i="11"/>
  <c r="AJ397" i="11"/>
  <c r="BM408" i="11"/>
  <c r="BO459" i="11"/>
  <c r="AT459" i="11"/>
  <c r="AW78" i="11"/>
  <c r="BR78" i="11"/>
  <c r="AN455" i="11"/>
  <c r="BL166" i="11"/>
  <c r="AQ166" i="11"/>
  <c r="BO72" i="11"/>
  <c r="AS477" i="11"/>
  <c r="AN481" i="11"/>
  <c r="BN482" i="11"/>
  <c r="AS482" i="11"/>
  <c r="BP485" i="11"/>
  <c r="AU485" i="11"/>
  <c r="AP182" i="11"/>
  <c r="BG166" i="11"/>
  <c r="BL483" i="11"/>
  <c r="AQ483" i="11"/>
  <c r="BE484" i="11"/>
  <c r="AJ488" i="11"/>
  <c r="BQ12" i="11"/>
  <c r="AS34" i="11"/>
  <c r="BM135" i="11"/>
  <c r="AM195" i="11"/>
  <c r="BP224" i="11"/>
  <c r="AO274" i="11"/>
  <c r="AN9" i="11"/>
  <c r="BI9" i="11"/>
  <c r="BI28" i="11"/>
  <c r="AJ57" i="11"/>
  <c r="BF108" i="11"/>
  <c r="AK108" i="11"/>
  <c r="BJ46" i="11"/>
  <c r="AO46" i="11"/>
  <c r="BE39" i="11"/>
  <c r="AJ39" i="11"/>
  <c r="BG79" i="11"/>
  <c r="AN74" i="11"/>
  <c r="AM48" i="11"/>
  <c r="AQ152" i="11"/>
  <c r="AK170" i="11"/>
  <c r="AL187" i="11"/>
  <c r="AU176" i="11"/>
  <c r="BG210" i="11"/>
  <c r="AP210" i="11"/>
  <c r="BK232" i="11"/>
  <c r="AP232" i="11"/>
  <c r="AT232" i="11"/>
  <c r="BO236" i="11"/>
  <c r="AT236" i="11"/>
  <c r="BO113" i="11"/>
  <c r="AS25" i="11"/>
  <c r="BQ45" i="11"/>
  <c r="BM123" i="11"/>
  <c r="AV94" i="11"/>
  <c r="BQ94" i="11"/>
  <c r="BE140" i="11"/>
  <c r="AU97" i="11"/>
  <c r="BP216" i="11"/>
  <c r="AU216" i="11"/>
  <c r="BO13" i="11"/>
  <c r="AN25" i="11"/>
  <c r="AN43" i="11"/>
  <c r="AP84" i="11"/>
  <c r="AU84" i="11"/>
  <c r="BP84" i="11"/>
  <c r="BE83" i="11"/>
  <c r="BQ40" i="11"/>
  <c r="AV40" i="11"/>
  <c r="BF82" i="11"/>
  <c r="BF134" i="11"/>
  <c r="AK134" i="11"/>
  <c r="AQ154" i="11"/>
  <c r="BF67" i="11"/>
  <c r="AV180" i="11"/>
  <c r="BJ206" i="11"/>
  <c r="AO206" i="11"/>
  <c r="BF211" i="11"/>
  <c r="AS211" i="11"/>
  <c r="BJ203" i="11"/>
  <c r="AO203" i="11"/>
  <c r="BH163" i="11"/>
  <c r="AS240" i="11"/>
  <c r="BM275" i="11"/>
  <c r="AK34" i="11"/>
  <c r="AU6" i="11"/>
  <c r="BP39" i="11"/>
  <c r="BI88" i="11"/>
  <c r="BL89" i="11"/>
  <c r="BI70" i="11"/>
  <c r="BH147" i="11"/>
  <c r="AM147" i="11"/>
  <c r="AQ204" i="11"/>
  <c r="BP195" i="11"/>
  <c r="BP120" i="11"/>
  <c r="AU120" i="11"/>
  <c r="BK258" i="11"/>
  <c r="BL13" i="11"/>
  <c r="AQ13" i="11"/>
  <c r="AV23" i="11"/>
  <c r="BQ23" i="11"/>
  <c r="BE21" i="11"/>
  <c r="BH57" i="11"/>
  <c r="BH108" i="11"/>
  <c r="AN59" i="11"/>
  <c r="BG129" i="11"/>
  <c r="AL129" i="11"/>
  <c r="BK121" i="11"/>
  <c r="BP169" i="11"/>
  <c r="AL85" i="11"/>
  <c r="AV93" i="11"/>
  <c r="BM191" i="11"/>
  <c r="BE159" i="11"/>
  <c r="AJ159" i="11"/>
  <c r="AV149" i="11"/>
  <c r="BQ209" i="11"/>
  <c r="BQ231" i="11"/>
  <c r="AV231" i="11"/>
  <c r="AS259" i="11"/>
  <c r="BJ43" i="11"/>
  <c r="AR28" i="11"/>
  <c r="BQ6" i="11"/>
  <c r="BL83" i="11"/>
  <c r="AQ108" i="11"/>
  <c r="BH45" i="11"/>
  <c r="BP45" i="11"/>
  <c r="BF110" i="11"/>
  <c r="BN110" i="11"/>
  <c r="AO74" i="11"/>
  <c r="BK137" i="11"/>
  <c r="BF140" i="11"/>
  <c r="AK140" i="11"/>
  <c r="BO143" i="11"/>
  <c r="BP138" i="11"/>
  <c r="AM61" i="11"/>
  <c r="BM158" i="11"/>
  <c r="AR158" i="11"/>
  <c r="BH169" i="11"/>
  <c r="BQ169" i="11"/>
  <c r="BN170" i="11"/>
  <c r="AO171" i="11"/>
  <c r="BG177" i="11"/>
  <c r="BJ178" i="11"/>
  <c r="AO178" i="11"/>
  <c r="BO69" i="11"/>
  <c r="AT69" i="11"/>
  <c r="BG183" i="11"/>
  <c r="AL183" i="11"/>
  <c r="AJ93" i="11"/>
  <c r="AP187" i="11"/>
  <c r="BQ135" i="11"/>
  <c r="AV135" i="11"/>
  <c r="BJ254" i="11"/>
  <c r="AO254" i="11"/>
  <c r="BP122" i="11"/>
  <c r="AU122" i="11"/>
  <c r="AQ113" i="11"/>
  <c r="AV106" i="11"/>
  <c r="BQ106" i="11"/>
  <c r="BM295" i="11"/>
  <c r="AR295" i="11"/>
  <c r="BQ79" i="11"/>
  <c r="AV79" i="11"/>
  <c r="AJ124" i="11"/>
  <c r="AU142" i="11"/>
  <c r="BL144" i="11"/>
  <c r="AQ144" i="11"/>
  <c r="BI100" i="11"/>
  <c r="BL148" i="11"/>
  <c r="AQ148" i="11"/>
  <c r="BO129" i="11"/>
  <c r="BL61" i="11"/>
  <c r="BQ154" i="11"/>
  <c r="AV154" i="11"/>
  <c r="BL153" i="11"/>
  <c r="AQ153" i="11"/>
  <c r="AT162" i="11"/>
  <c r="BH97" i="11"/>
  <c r="AM97" i="11"/>
  <c r="BK170" i="11"/>
  <c r="BO150" i="11"/>
  <c r="BL85" i="11"/>
  <c r="BI180" i="11"/>
  <c r="AN180" i="11"/>
  <c r="BL173" i="11"/>
  <c r="AQ173" i="11"/>
  <c r="BO164" i="11"/>
  <c r="BL181" i="11"/>
  <c r="AJ185" i="11"/>
  <c r="BO186" i="11"/>
  <c r="AM241" i="11"/>
  <c r="BN291" i="11"/>
  <c r="AS291" i="11"/>
  <c r="AP316" i="11"/>
  <c r="BQ314" i="11"/>
  <c r="BP328" i="11"/>
  <c r="BO117" i="11"/>
  <c r="AT117" i="11"/>
  <c r="BP148" i="11"/>
  <c r="BF168" i="11"/>
  <c r="AQ174" i="11"/>
  <c r="BP173" i="11"/>
  <c r="BM93" i="11"/>
  <c r="BI192" i="11"/>
  <c r="AU194" i="11"/>
  <c r="AT189" i="11"/>
  <c r="BM198" i="11"/>
  <c r="AR198" i="11"/>
  <c r="AM199" i="11"/>
  <c r="BP199" i="11"/>
  <c r="BK161" i="11"/>
  <c r="AT161" i="11"/>
  <c r="AS248" i="11"/>
  <c r="BE114" i="11"/>
  <c r="AJ114" i="11"/>
  <c r="BI268" i="11"/>
  <c r="AQ269" i="11"/>
  <c r="AT303" i="11"/>
  <c r="BJ51" i="11"/>
  <c r="AO51" i="11"/>
  <c r="BM246" i="11"/>
  <c r="BF239" i="11"/>
  <c r="BP114" i="11"/>
  <c r="BL105" i="11"/>
  <c r="BQ263" i="11"/>
  <c r="AR301" i="11"/>
  <c r="AP320" i="11"/>
  <c r="BJ315" i="11"/>
  <c r="BO126" i="11"/>
  <c r="BH341" i="11"/>
  <c r="AM341" i="11"/>
  <c r="BE355" i="11"/>
  <c r="BG369" i="11"/>
  <c r="AL369" i="11"/>
  <c r="BH372" i="11"/>
  <c r="BF242" i="11"/>
  <c r="BP244" i="11"/>
  <c r="AU244" i="11"/>
  <c r="BM114" i="11"/>
  <c r="BF259" i="11"/>
  <c r="AN247" i="11"/>
  <c r="AM267" i="11"/>
  <c r="BK251" i="11"/>
  <c r="AP251" i="11"/>
  <c r="BI270" i="11"/>
  <c r="AN270" i="11"/>
  <c r="BH276" i="11"/>
  <c r="BK271" i="11"/>
  <c r="AS277" i="11"/>
  <c r="BM118" i="11"/>
  <c r="AL303" i="11"/>
  <c r="BN302" i="11"/>
  <c r="AS302" i="11"/>
  <c r="AM323" i="11"/>
  <c r="BH323" i="11"/>
  <c r="AN348" i="11"/>
  <c r="BP356" i="11"/>
  <c r="AU356" i="11"/>
  <c r="BM351" i="11"/>
  <c r="AQ429" i="11"/>
  <c r="BL429" i="11"/>
  <c r="AT461" i="11"/>
  <c r="BG240" i="11"/>
  <c r="BJ242" i="11"/>
  <c r="AO242" i="11"/>
  <c r="BI255" i="11"/>
  <c r="AN255" i="11"/>
  <c r="AO106" i="11"/>
  <c r="BM280" i="11"/>
  <c r="AR280" i="11"/>
  <c r="AV286" i="11"/>
  <c r="BF296" i="11"/>
  <c r="BE301" i="11"/>
  <c r="AJ295" i="11"/>
  <c r="AT327" i="11"/>
  <c r="AN339" i="11"/>
  <c r="BF357" i="11"/>
  <c r="AL358" i="11"/>
  <c r="BG359" i="11"/>
  <c r="BE371" i="11"/>
  <c r="BM371" i="11"/>
  <c r="AR377" i="11"/>
  <c r="BI434" i="11"/>
  <c r="AN434" i="11"/>
  <c r="BN434" i="11"/>
  <c r="AQ437" i="11"/>
  <c r="BQ462" i="11"/>
  <c r="AV462" i="11"/>
  <c r="AM319" i="11"/>
  <c r="BI344" i="11"/>
  <c r="AO347" i="11"/>
  <c r="BM355" i="11"/>
  <c r="BF364" i="11"/>
  <c r="AJ388" i="11"/>
  <c r="BF65" i="11"/>
  <c r="AK65" i="11"/>
  <c r="BO389" i="11"/>
  <c r="AR416" i="11"/>
  <c r="BM424" i="11"/>
  <c r="AR424" i="11"/>
  <c r="BN428" i="11"/>
  <c r="AS428" i="11"/>
  <c r="BF320" i="11"/>
  <c r="BL359" i="11"/>
  <c r="AK374" i="11"/>
  <c r="AP375" i="11"/>
  <c r="BI397" i="11"/>
  <c r="AU398" i="11"/>
  <c r="AM424" i="11"/>
  <c r="BH424" i="11"/>
  <c r="AL430" i="11"/>
  <c r="AT448" i="11"/>
  <c r="AN458" i="11"/>
  <c r="BI458" i="11"/>
  <c r="AT347" i="11"/>
  <c r="BE348" i="11"/>
  <c r="BG353" i="11"/>
  <c r="AL353" i="11"/>
  <c r="BK62" i="11"/>
  <c r="BL390" i="11"/>
  <c r="AN400" i="11"/>
  <c r="BO416" i="11"/>
  <c r="BQ429" i="11"/>
  <c r="AT425" i="11"/>
  <c r="BO425" i="11"/>
  <c r="AK442" i="11"/>
  <c r="BF442" i="11"/>
  <c r="BF456" i="11"/>
  <c r="BI462" i="11"/>
  <c r="AN462" i="11"/>
  <c r="BN462" i="11"/>
  <c r="AK468" i="11"/>
  <c r="BQ427" i="11"/>
  <c r="BJ432" i="11"/>
  <c r="AO432" i="11"/>
  <c r="BP439" i="11"/>
  <c r="AU439" i="11"/>
  <c r="AJ450" i="11"/>
  <c r="BQ451" i="11"/>
  <c r="BQ461" i="11"/>
  <c r="BE467" i="11"/>
  <c r="BF373" i="11"/>
  <c r="BG386" i="11"/>
  <c r="BM392" i="11"/>
  <c r="AR392" i="11"/>
  <c r="BH403" i="11"/>
  <c r="BK404" i="11"/>
  <c r="AS420" i="11"/>
  <c r="AR450" i="11"/>
  <c r="BJ454" i="11"/>
  <c r="BP460" i="11"/>
  <c r="AU460" i="11"/>
  <c r="AQ461" i="11"/>
  <c r="AM433" i="11"/>
  <c r="BO438" i="11"/>
  <c r="BE440" i="11"/>
  <c r="BI443" i="11"/>
  <c r="AL448" i="11"/>
  <c r="BK451" i="11"/>
  <c r="BJ446" i="11"/>
  <c r="BN463" i="11"/>
  <c r="BM467" i="11"/>
  <c r="AT473" i="11"/>
  <c r="BO473" i="11"/>
  <c r="BN416" i="11"/>
  <c r="AT426" i="11"/>
  <c r="AU429" i="11"/>
  <c r="BQ433" i="11"/>
  <c r="BG434" i="11"/>
  <c r="AM437" i="11"/>
  <c r="BI440" i="11"/>
  <c r="AN440" i="11"/>
  <c r="AJ443" i="11"/>
  <c r="BE443" i="11"/>
  <c r="BP447" i="11"/>
  <c r="BQ450" i="11"/>
  <c r="BG451" i="11"/>
  <c r="AL451" i="11"/>
  <c r="BM452" i="11"/>
  <c r="BM445" i="11"/>
  <c r="BN454" i="11"/>
  <c r="BO456" i="11"/>
  <c r="AO457" i="11"/>
  <c r="BJ457" i="11"/>
  <c r="AO458" i="11"/>
  <c r="AJ463" i="11"/>
  <c r="AQ467" i="11"/>
  <c r="BM471" i="11"/>
  <c r="AR471" i="11"/>
  <c r="BK473" i="11"/>
  <c r="BM474" i="11"/>
  <c r="BP422" i="11"/>
  <c r="AS431" i="11"/>
  <c r="AN433" i="11"/>
  <c r="AJ435" i="11"/>
  <c r="BE435" i="11"/>
  <c r="AP437" i="11"/>
  <c r="AK438" i="11"/>
  <c r="BF438" i="11"/>
  <c r="AL442" i="11"/>
  <c r="AR443" i="11"/>
  <c r="BN448" i="11"/>
  <c r="BK446" i="11"/>
  <c r="AK455" i="11"/>
  <c r="AR463" i="11"/>
  <c r="AS465" i="11"/>
  <c r="BN465" i="11"/>
  <c r="BI467" i="11"/>
  <c r="AN467" i="11"/>
  <c r="AO470" i="11"/>
  <c r="AW37" i="11"/>
  <c r="AW91" i="11"/>
  <c r="BR379" i="11"/>
  <c r="AW443" i="11"/>
  <c r="BR443" i="11"/>
  <c r="BR451" i="11"/>
  <c r="AW459" i="11"/>
  <c r="BR459" i="11"/>
  <c r="BR334" i="11"/>
  <c r="AL98" i="11"/>
  <c r="BR33" i="11"/>
  <c r="BR112" i="11"/>
  <c r="BR209" i="11"/>
  <c r="AW380" i="11"/>
  <c r="AW47" i="11"/>
  <c r="BR47" i="11"/>
  <c r="AW57" i="11"/>
  <c r="BR57" i="11"/>
  <c r="AW75" i="11"/>
  <c r="BR75" i="11"/>
  <c r="AW215" i="11"/>
  <c r="BR215" i="11"/>
  <c r="AL53" i="11"/>
  <c r="BG53" i="11"/>
  <c r="BI78" i="11"/>
  <c r="AN78" i="11"/>
  <c r="AV78" i="11"/>
  <c r="BK146" i="11"/>
  <c r="AP146" i="11"/>
  <c r="BJ480" i="11"/>
  <c r="AO480" i="11"/>
  <c r="AW43" i="11"/>
  <c r="BR43" i="11"/>
  <c r="AW61" i="11"/>
  <c r="AW114" i="11"/>
  <c r="BR114" i="11"/>
  <c r="AW140" i="11"/>
  <c r="BR140" i="11"/>
  <c r="AW159" i="11"/>
  <c r="BR159" i="11"/>
  <c r="AW211" i="11"/>
  <c r="BR211" i="11"/>
  <c r="AW299" i="11"/>
  <c r="BF77" i="11"/>
  <c r="AS479" i="11"/>
  <c r="AK479" i="11"/>
  <c r="BJ479" i="11"/>
  <c r="AO489" i="11"/>
  <c r="AT490" i="11"/>
  <c r="BL481" i="11"/>
  <c r="AO481" i="11"/>
  <c r="AK481" i="11"/>
  <c r="AL484" i="11"/>
  <c r="BG484" i="11"/>
  <c r="BF487" i="11"/>
  <c r="AL488" i="11"/>
  <c r="BG488" i="11"/>
  <c r="BF489" i="11"/>
  <c r="AK486" i="11"/>
  <c r="BR488" i="11"/>
  <c r="AJ487" i="11"/>
  <c r="AJ489" i="11"/>
  <c r="R36" i="34"/>
  <c r="R25" i="34"/>
  <c r="D23" i="34"/>
  <c r="E38" i="34"/>
  <c r="D38" i="34" s="1"/>
  <c r="K25" i="34"/>
  <c r="L36" i="34"/>
  <c r="K36" i="34" s="1"/>
  <c r="S37" i="34"/>
  <c r="R37" i="34" s="1"/>
  <c r="R24" i="34"/>
  <c r="D24" i="34"/>
  <c r="E37" i="34"/>
  <c r="D37" i="34" s="1"/>
  <c r="S35" i="34"/>
  <c r="R35" i="34" s="1"/>
  <c r="R26" i="34"/>
  <c r="Z38" i="34"/>
  <c r="Y38" i="34" s="1"/>
  <c r="Y23" i="34"/>
  <c r="K26" i="34"/>
  <c r="L35" i="34"/>
  <c r="K35" i="34" s="1"/>
  <c r="Z36" i="34"/>
  <c r="Y36" i="34" s="1"/>
  <c r="Y25" i="34"/>
  <c r="S38" i="34"/>
  <c r="R38" i="34" s="1"/>
  <c r="R23" i="34"/>
  <c r="K23" i="34"/>
  <c r="L38" i="34"/>
  <c r="K38" i="34" s="1"/>
  <c r="Z35" i="34"/>
  <c r="Y35" i="34" s="1"/>
  <c r="Y26" i="34"/>
  <c r="G3" i="11" l="1"/>
  <c r="CW29" i="12"/>
  <c r="CW41" i="12"/>
  <c r="CW73" i="12"/>
  <c r="BZ71" i="12"/>
  <c r="BZ13" i="12"/>
  <c r="H511" i="11"/>
  <c r="H496" i="11"/>
  <c r="H367" i="11"/>
  <c r="H10" i="11"/>
  <c r="H439" i="11"/>
  <c r="H85" i="11"/>
  <c r="H114" i="11"/>
  <c r="H549" i="11"/>
  <c r="H521" i="11"/>
  <c r="H533" i="11"/>
  <c r="H536" i="11"/>
  <c r="H195" i="11"/>
  <c r="H362" i="11"/>
  <c r="H552" i="11"/>
  <c r="H519" i="11"/>
  <c r="H167" i="11"/>
  <c r="H12" i="11"/>
  <c r="H13" i="11"/>
  <c r="H95" i="11"/>
  <c r="H20" i="11"/>
  <c r="H522" i="11"/>
  <c r="H92" i="11"/>
  <c r="CT401" i="11"/>
  <c r="H529" i="11"/>
  <c r="H513" i="11"/>
  <c r="H46" i="11"/>
  <c r="H11" i="11"/>
  <c r="H190" i="11"/>
  <c r="H444" i="11"/>
  <c r="H8" i="11"/>
  <c r="H15" i="11"/>
  <c r="H501" i="11"/>
  <c r="H406" i="11"/>
  <c r="H186" i="11"/>
  <c r="H342" i="11"/>
  <c r="H547" i="11"/>
  <c r="H150" i="11"/>
  <c r="H525" i="11"/>
  <c r="H87" i="11"/>
  <c r="H428" i="11"/>
  <c r="H492" i="11"/>
  <c r="H33" i="11"/>
  <c r="H90" i="11"/>
  <c r="H468" i="11"/>
  <c r="H226" i="11"/>
  <c r="H73" i="11"/>
  <c r="H70" i="11"/>
  <c r="AO72" i="11"/>
  <c r="BL145" i="11"/>
  <c r="AW245" i="11"/>
  <c r="BF454" i="11"/>
  <c r="BH430" i="11"/>
  <c r="AO435" i="11"/>
  <c r="AO434" i="11"/>
  <c r="AR427" i="11"/>
  <c r="BF465" i="11"/>
  <c r="AN459" i="11"/>
  <c r="AM446" i="11"/>
  <c r="BM77" i="11"/>
  <c r="BK420" i="11"/>
  <c r="AL461" i="11"/>
  <c r="AM422" i="11"/>
  <c r="AP377" i="11"/>
  <c r="AT430" i="11"/>
  <c r="BO437" i="11"/>
  <c r="BN457" i="11"/>
  <c r="BL452" i="11"/>
  <c r="AL375" i="11"/>
  <c r="BF457" i="11"/>
  <c r="BK383" i="11"/>
  <c r="BN363" i="11"/>
  <c r="BP318" i="11"/>
  <c r="AN322" i="11"/>
  <c r="AO393" i="11"/>
  <c r="BM339" i="11"/>
  <c r="AJ323" i="11"/>
  <c r="AN266" i="11"/>
  <c r="AT294" i="11"/>
  <c r="BP238" i="11"/>
  <c r="AJ280" i="11"/>
  <c r="AV266" i="11"/>
  <c r="BF240" i="11"/>
  <c r="AV292" i="11"/>
  <c r="AU181" i="11"/>
  <c r="AQ172" i="11"/>
  <c r="AT177" i="11"/>
  <c r="AN169" i="11"/>
  <c r="AJ58" i="11"/>
  <c r="AV270" i="11"/>
  <c r="AJ135" i="11"/>
  <c r="AO175" i="11"/>
  <c r="AV133" i="11"/>
  <c r="AS188" i="11"/>
  <c r="AO134" i="11"/>
  <c r="BJ40" i="11"/>
  <c r="BO103" i="11"/>
  <c r="AV83" i="11"/>
  <c r="AS6" i="11"/>
  <c r="AV226" i="11"/>
  <c r="AM142" i="11"/>
  <c r="AM224" i="11"/>
  <c r="AM214" i="11"/>
  <c r="AO96" i="11"/>
  <c r="AS346" i="11"/>
  <c r="AO230" i="11"/>
  <c r="AN86" i="11"/>
  <c r="AP151" i="11"/>
  <c r="BQ9" i="11"/>
  <c r="BP307" i="11"/>
  <c r="BH216" i="11"/>
  <c r="BL86" i="11"/>
  <c r="AK23" i="11"/>
  <c r="I23" i="11" s="1"/>
  <c r="BN484" i="11"/>
  <c r="AQ454" i="11"/>
  <c r="BH427" i="11"/>
  <c r="BQ406" i="11"/>
  <c r="AU396" i="11"/>
  <c r="BJ377" i="11"/>
  <c r="BE333" i="11"/>
  <c r="CT333" i="11" s="1"/>
  <c r="AV355" i="11"/>
  <c r="BO275" i="11"/>
  <c r="BJ318" i="11"/>
  <c r="AT274" i="11"/>
  <c r="AR237" i="11"/>
  <c r="AT228" i="11"/>
  <c r="BQ212" i="11"/>
  <c r="AP112" i="11"/>
  <c r="BJ210" i="11"/>
  <c r="BQ472" i="11"/>
  <c r="BF299" i="11"/>
  <c r="AS201" i="11"/>
  <c r="AO93" i="11"/>
  <c r="AT256" i="11"/>
  <c r="BP99" i="11"/>
  <c r="BJ240" i="11"/>
  <c r="BN198" i="11"/>
  <c r="BE125" i="11"/>
  <c r="AV131" i="11"/>
  <c r="BJ76" i="11"/>
  <c r="BJ36" i="11"/>
  <c r="BH171" i="11"/>
  <c r="AS138" i="11"/>
  <c r="AN16" i="11"/>
  <c r="AM168" i="11"/>
  <c r="BK18" i="11"/>
  <c r="BH300" i="11"/>
  <c r="AM239" i="11"/>
  <c r="AP16" i="11"/>
  <c r="AS31" i="11"/>
  <c r="BH13" i="11"/>
  <c r="AJ136" i="11"/>
  <c r="AJ223" i="11"/>
  <c r="AQ431" i="11"/>
  <c r="BK466" i="11"/>
  <c r="AM389" i="11"/>
  <c r="BO387" i="11"/>
  <c r="AJ304" i="11"/>
  <c r="BO293" i="11"/>
  <c r="AO229" i="11"/>
  <c r="AS59" i="11"/>
  <c r="BQ8" i="11"/>
  <c r="BP191" i="11"/>
  <c r="AU69" i="11"/>
  <c r="AP82" i="11"/>
  <c r="BJ59" i="11"/>
  <c r="BH40" i="11"/>
  <c r="BK19" i="11"/>
  <c r="BP20" i="11"/>
  <c r="BG17" i="11"/>
  <c r="BI276" i="11"/>
  <c r="BP140" i="11"/>
  <c r="AK339" i="11"/>
  <c r="AN278" i="11"/>
  <c r="AP195" i="11"/>
  <c r="AU350" i="11"/>
  <c r="BK237" i="11"/>
  <c r="BH29" i="11"/>
  <c r="BN87" i="11"/>
  <c r="BM141" i="11"/>
  <c r="AK39" i="11"/>
  <c r="I39" i="11" s="1"/>
  <c r="BI11" i="11"/>
  <c r="AR11" i="11"/>
  <c r="AU18" i="11"/>
  <c r="BG7" i="11"/>
  <c r="AJ193" i="11"/>
  <c r="BQ90" i="11"/>
  <c r="BN445" i="11"/>
  <c r="AP178" i="11"/>
  <c r="AQ110" i="11"/>
  <c r="AO344" i="11"/>
  <c r="AP192" i="11"/>
  <c r="BI230" i="11"/>
  <c r="BJ30" i="11"/>
  <c r="BN234" i="11"/>
  <c r="BL255" i="11"/>
  <c r="BM82" i="11"/>
  <c r="BI173" i="11"/>
  <c r="AR332" i="11"/>
  <c r="AR224" i="11"/>
  <c r="BQ183" i="11"/>
  <c r="BK63" i="11"/>
  <c r="BK188" i="11"/>
  <c r="BP58" i="11"/>
  <c r="AM76" i="11"/>
  <c r="BE190" i="11"/>
  <c r="BE38" i="11"/>
  <c r="AX241" i="11"/>
  <c r="AO486" i="11"/>
  <c r="AW54" i="11"/>
  <c r="AU77" i="11"/>
  <c r="AT469" i="11"/>
  <c r="AP416" i="11"/>
  <c r="AM472" i="11"/>
  <c r="AJ430" i="11"/>
  <c r="BK424" i="11"/>
  <c r="AV426" i="11"/>
  <c r="AL455" i="11"/>
  <c r="I455" i="11" s="1"/>
  <c r="AU346" i="11"/>
  <c r="BN320" i="11"/>
  <c r="BO392" i="11"/>
  <c r="AR354" i="11"/>
  <c r="AP318" i="11"/>
  <c r="BM358" i="11"/>
  <c r="BO304" i="11"/>
  <c r="AO300" i="11"/>
  <c r="AP239" i="11"/>
  <c r="BL194" i="11"/>
  <c r="AR48" i="11"/>
  <c r="BL39" i="11"/>
  <c r="BG103" i="11"/>
  <c r="BI6" i="11"/>
  <c r="AR104" i="11"/>
  <c r="AM6" i="11"/>
  <c r="AL86" i="11"/>
  <c r="AO202" i="11"/>
  <c r="AN34" i="11"/>
  <c r="AS9" i="11"/>
  <c r="AJ400" i="11"/>
  <c r="BG371" i="11"/>
  <c r="AT315" i="11"/>
  <c r="BH379" i="11"/>
  <c r="AL391" i="11"/>
  <c r="BE352" i="11"/>
  <c r="AK305" i="11"/>
  <c r="I305" i="11" s="1"/>
  <c r="BP272" i="11"/>
  <c r="BM233" i="11"/>
  <c r="BH159" i="11"/>
  <c r="AJ372" i="11"/>
  <c r="BP285" i="11"/>
  <c r="BM125" i="11"/>
  <c r="AL346" i="11"/>
  <c r="BQ147" i="11"/>
  <c r="AU190" i="11"/>
  <c r="BL197" i="11"/>
  <c r="BM196" i="11"/>
  <c r="BL102" i="11"/>
  <c r="BM194" i="11"/>
  <c r="BP175" i="11"/>
  <c r="AU56" i="11"/>
  <c r="BN118" i="11"/>
  <c r="BQ10" i="11"/>
  <c r="AR252" i="11"/>
  <c r="BH157" i="11"/>
  <c r="AO395" i="11"/>
  <c r="AP391" i="11"/>
  <c r="BP278" i="11"/>
  <c r="AL119" i="11"/>
  <c r="I119" i="11" s="1"/>
  <c r="AM137" i="11"/>
  <c r="BF55" i="11"/>
  <c r="AO144" i="11"/>
  <c r="BP80" i="11"/>
  <c r="AJ43" i="11"/>
  <c r="BG305" i="11"/>
  <c r="BH314" i="11"/>
  <c r="AJ383" i="11"/>
  <c r="AL217" i="11"/>
  <c r="AS235" i="11"/>
  <c r="BP92" i="11"/>
  <c r="BI116" i="11"/>
  <c r="BJ126" i="11"/>
  <c r="BQ19" i="11"/>
  <c r="AR287" i="11"/>
  <c r="AP135" i="11"/>
  <c r="AS44" i="11"/>
  <c r="BQ179" i="11"/>
  <c r="AK142" i="11"/>
  <c r="AV85" i="11"/>
  <c r="AJ360" i="11"/>
  <c r="BO10" i="11"/>
  <c r="BJ433" i="11"/>
  <c r="AN485" i="11"/>
  <c r="AM53" i="11"/>
  <c r="AU473" i="11"/>
  <c r="BG468" i="11"/>
  <c r="AO472" i="11"/>
  <c r="AR375" i="11"/>
  <c r="AR383" i="11"/>
  <c r="AS451" i="11"/>
  <c r="BP262" i="11"/>
  <c r="BL445" i="11"/>
  <c r="BK328" i="11"/>
  <c r="AU372" i="11"/>
  <c r="AQ244" i="11"/>
  <c r="BQ309" i="11"/>
  <c r="AL262" i="11"/>
  <c r="AM56" i="11"/>
  <c r="BE234" i="11"/>
  <c r="AN217" i="11"/>
  <c r="AQ9" i="11"/>
  <c r="BM84" i="11"/>
  <c r="BL15" i="11"/>
  <c r="AQ120" i="11"/>
  <c r="AQ487" i="11"/>
  <c r="AW477" i="11"/>
  <c r="AM399" i="11"/>
  <c r="AP395" i="11"/>
  <c r="BP375" i="11"/>
  <c r="BN337" i="11"/>
  <c r="AQ330" i="11"/>
  <c r="BP383" i="11"/>
  <c r="BE303" i="11"/>
  <c r="BQ414" i="11"/>
  <c r="AR330" i="11"/>
  <c r="BI304" i="11"/>
  <c r="BM264" i="11"/>
  <c r="AN235" i="11"/>
  <c r="AJ214" i="11"/>
  <c r="BQ334" i="11"/>
  <c r="AO267" i="11"/>
  <c r="BN112" i="11"/>
  <c r="BQ175" i="11"/>
  <c r="BE29" i="11"/>
  <c r="AS21" i="11"/>
  <c r="AO170" i="11"/>
  <c r="BO176" i="11"/>
  <c r="AU11" i="11"/>
  <c r="AM197" i="11"/>
  <c r="AM82" i="11"/>
  <c r="AT427" i="11"/>
  <c r="AK46" i="11"/>
  <c r="BM208" i="11"/>
  <c r="BE164" i="11"/>
  <c r="CT164" i="11" s="1"/>
  <c r="AN14" i="11"/>
  <c r="AQ449" i="11"/>
  <c r="BE175" i="11"/>
  <c r="BE27" i="11"/>
  <c r="CT27" i="11" s="1"/>
  <c r="BE225" i="11"/>
  <c r="BI208" i="11"/>
  <c r="AQ44" i="11"/>
  <c r="AL370" i="11"/>
  <c r="AL329" i="11"/>
  <c r="BN191" i="11"/>
  <c r="BM176" i="11"/>
  <c r="BK78" i="11"/>
  <c r="AT464" i="11"/>
  <c r="AN358" i="11"/>
  <c r="BN458" i="11"/>
  <c r="AN451" i="11"/>
  <c r="AO373" i="11"/>
  <c r="BJ302" i="11"/>
  <c r="BP118" i="11"/>
  <c r="BN271" i="11"/>
  <c r="BP256" i="11"/>
  <c r="AS175" i="11"/>
  <c r="BM266" i="11"/>
  <c r="BJ111" i="11"/>
  <c r="BQ63" i="11"/>
  <c r="AP236" i="11"/>
  <c r="BP204" i="11"/>
  <c r="BL489" i="11"/>
  <c r="BL400" i="11"/>
  <c r="BG336" i="11"/>
  <c r="AS369" i="11"/>
  <c r="BN312" i="11"/>
  <c r="AP259" i="11"/>
  <c r="AR218" i="11"/>
  <c r="BO220" i="11"/>
  <c r="BQ211" i="11"/>
  <c r="AM206" i="11"/>
  <c r="BJ430" i="11"/>
  <c r="BH292" i="11"/>
  <c r="BN344" i="11"/>
  <c r="AS314" i="11"/>
  <c r="AU286" i="11"/>
  <c r="BH236" i="11"/>
  <c r="BF186" i="11"/>
  <c r="BO265" i="11"/>
  <c r="AV232" i="11"/>
  <c r="BH189" i="11"/>
  <c r="BJ164" i="11"/>
  <c r="AL68" i="11"/>
  <c r="BG18" i="11"/>
  <c r="AK21" i="11"/>
  <c r="I21" i="11" s="1"/>
  <c r="BI184" i="11"/>
  <c r="AP141" i="11"/>
  <c r="AL95" i="11"/>
  <c r="AV26" i="11"/>
  <c r="AN85" i="11"/>
  <c r="BN8" i="11"/>
  <c r="BJ224" i="11"/>
  <c r="AM213" i="11"/>
  <c r="BE196" i="11"/>
  <c r="CT196" i="11" s="1"/>
  <c r="AR47" i="11"/>
  <c r="AJ26" i="11"/>
  <c r="AO24" i="11"/>
  <c r="AN139" i="11"/>
  <c r="BH397" i="11"/>
  <c r="BH386" i="11"/>
  <c r="AM301" i="11"/>
  <c r="BJ155" i="11"/>
  <c r="AQ17" i="11"/>
  <c r="BE8" i="11"/>
  <c r="AO207" i="11"/>
  <c r="AL175" i="11"/>
  <c r="AL71" i="11"/>
  <c r="AS57" i="11"/>
  <c r="BK73" i="11"/>
  <c r="BI448" i="11"/>
  <c r="AL306" i="11"/>
  <c r="AQ243" i="11"/>
  <c r="AT97" i="11"/>
  <c r="AR103" i="11"/>
  <c r="AS207" i="11"/>
  <c r="AU90" i="11"/>
  <c r="AK118" i="11"/>
  <c r="BI227" i="11"/>
  <c r="AK19" i="11"/>
  <c r="BJ18" i="11"/>
  <c r="BM303" i="11"/>
  <c r="BO200" i="11"/>
  <c r="AU31" i="11"/>
  <c r="AM69" i="11"/>
  <c r="BG41" i="11"/>
  <c r="BL284" i="11"/>
  <c r="BO94" i="11"/>
  <c r="AL307" i="11"/>
  <c r="BK422" i="11"/>
  <c r="AP422" i="11"/>
  <c r="BE368" i="11"/>
  <c r="AJ368" i="11"/>
  <c r="BM159" i="11"/>
  <c r="AR159" i="11"/>
  <c r="AP39" i="11"/>
  <c r="BK39" i="11"/>
  <c r="BQ374" i="11"/>
  <c r="AV374" i="11"/>
  <c r="AS432" i="11"/>
  <c r="BN432" i="11"/>
  <c r="BM397" i="11"/>
  <c r="AR397" i="11"/>
  <c r="AQ367" i="11"/>
  <c r="BL367" i="11"/>
  <c r="BQ489" i="11"/>
  <c r="AV489" i="11"/>
  <c r="BJ310" i="11"/>
  <c r="AO310" i="11"/>
  <c r="BG189" i="11"/>
  <c r="AL189" i="11"/>
  <c r="BL180" i="11"/>
  <c r="AQ180" i="11"/>
  <c r="AJ168" i="11"/>
  <c r="BE168" i="11"/>
  <c r="AO104" i="11"/>
  <c r="BJ104" i="11"/>
  <c r="BK467" i="11"/>
  <c r="AP467" i="11"/>
  <c r="BJ467" i="11"/>
  <c r="AO467" i="11"/>
  <c r="BH436" i="11"/>
  <c r="AM436" i="11"/>
  <c r="BN292" i="11"/>
  <c r="AS292" i="11"/>
  <c r="BQ248" i="11"/>
  <c r="AV248" i="11"/>
  <c r="BK423" i="11"/>
  <c r="AP423" i="11"/>
  <c r="AJ77" i="11"/>
  <c r="BE77" i="11"/>
  <c r="AL388" i="11"/>
  <c r="BG388" i="11"/>
  <c r="AU347" i="11"/>
  <c r="BP347" i="11"/>
  <c r="AS246" i="11"/>
  <c r="BN246" i="11"/>
  <c r="BK353" i="11"/>
  <c r="AP353" i="11"/>
  <c r="AP301" i="11"/>
  <c r="BK301" i="11"/>
  <c r="AL400" i="11"/>
  <c r="BG400" i="11"/>
  <c r="BJ314" i="11"/>
  <c r="AO314" i="11"/>
  <c r="AK66" i="11"/>
  <c r="BF66" i="11"/>
  <c r="AQ322" i="11"/>
  <c r="BL322" i="11"/>
  <c r="BF302" i="11"/>
  <c r="AK302" i="11"/>
  <c r="BF246" i="11"/>
  <c r="AK246" i="11"/>
  <c r="BK25" i="11"/>
  <c r="AP25" i="11"/>
  <c r="AO352" i="11"/>
  <c r="BJ352" i="11"/>
  <c r="AP204" i="11"/>
  <c r="BK204" i="11"/>
  <c r="AN82" i="11"/>
  <c r="BI82" i="11"/>
  <c r="AQ433" i="11"/>
  <c r="BL433" i="11"/>
  <c r="BG273" i="11"/>
  <c r="AL273" i="11"/>
  <c r="BM229" i="11"/>
  <c r="AR229" i="11"/>
  <c r="AU95" i="11"/>
  <c r="BP95" i="11"/>
  <c r="AR33" i="11"/>
  <c r="BM33" i="11"/>
  <c r="AM339" i="11"/>
  <c r="BH339" i="11"/>
  <c r="AP231" i="11"/>
  <c r="BK231" i="11"/>
  <c r="AL163" i="11"/>
  <c r="BG163" i="11"/>
  <c r="BO43" i="11"/>
  <c r="AT43" i="11"/>
  <c r="BF420" i="11"/>
  <c r="BJ342" i="11"/>
  <c r="BM62" i="11"/>
  <c r="AL381" i="11"/>
  <c r="BF126" i="11"/>
  <c r="AT240" i="11"/>
  <c r="AV104" i="11"/>
  <c r="BP28" i="11"/>
  <c r="BH193" i="11"/>
  <c r="BM57" i="11"/>
  <c r="AP108" i="11"/>
  <c r="AR283" i="11"/>
  <c r="BE23" i="11"/>
  <c r="AO66" i="11"/>
  <c r="AQ43" i="11"/>
  <c r="BF485" i="11"/>
  <c r="AK485" i="11"/>
  <c r="BE78" i="11"/>
  <c r="CT78" i="11" s="1"/>
  <c r="AJ78" i="11"/>
  <c r="AQ459" i="11"/>
  <c r="BL459" i="11"/>
  <c r="BO397" i="11"/>
  <c r="AT397" i="11"/>
  <c r="BK378" i="11"/>
  <c r="AP378" i="11"/>
  <c r="AV481" i="11"/>
  <c r="BQ481" i="11"/>
  <c r="AM310" i="11"/>
  <c r="BH310" i="11"/>
  <c r="BH217" i="11"/>
  <c r="AM217" i="11"/>
  <c r="BQ152" i="11"/>
  <c r="AV152" i="11"/>
  <c r="AO112" i="11"/>
  <c r="BJ112" i="11"/>
  <c r="BL276" i="11"/>
  <c r="AQ276" i="11"/>
  <c r="AO115" i="11"/>
  <c r="BJ115" i="11"/>
  <c r="BQ449" i="11"/>
  <c r="AV449" i="11"/>
  <c r="AQ64" i="11"/>
  <c r="BL64" i="11"/>
  <c r="AJ292" i="11"/>
  <c r="BE292" i="11"/>
  <c r="AO390" i="11"/>
  <c r="BJ390" i="11"/>
  <c r="BP355" i="11"/>
  <c r="AU355" i="11"/>
  <c r="AQ340" i="11"/>
  <c r="BL340" i="11"/>
  <c r="AU298" i="11"/>
  <c r="BP298" i="11"/>
  <c r="AS206" i="11"/>
  <c r="BN206" i="11"/>
  <c r="BP357" i="11"/>
  <c r="AU357" i="11"/>
  <c r="BQ329" i="11"/>
  <c r="AV329" i="11"/>
  <c r="AJ431" i="11"/>
  <c r="BE431" i="11"/>
  <c r="AT400" i="11"/>
  <c r="BO400" i="11"/>
  <c r="BQ318" i="11"/>
  <c r="AV318" i="11"/>
  <c r="BH194" i="11"/>
  <c r="AM194" i="11"/>
  <c r="BE70" i="11"/>
  <c r="AJ70" i="11"/>
  <c r="AS296" i="11"/>
  <c r="BN296" i="11"/>
  <c r="AU260" i="11"/>
  <c r="BP260" i="11"/>
  <c r="BN244" i="11"/>
  <c r="AS244" i="11"/>
  <c r="BS277" i="11"/>
  <c r="AX277" i="11"/>
  <c r="BM180" i="11"/>
  <c r="AR180" i="11"/>
  <c r="AM7" i="11"/>
  <c r="BH7" i="11"/>
  <c r="BM387" i="11"/>
  <c r="AR387" i="11"/>
  <c r="AT187" i="11"/>
  <c r="BO187" i="11"/>
  <c r="BN23" i="11"/>
  <c r="AS23" i="11"/>
  <c r="BR205" i="11"/>
  <c r="AT457" i="11"/>
  <c r="BL471" i="11"/>
  <c r="BE364" i="11"/>
  <c r="BQ295" i="11"/>
  <c r="BQ100" i="11"/>
  <c r="AO477" i="11"/>
  <c r="BH398" i="11"/>
  <c r="AJ412" i="11"/>
  <c r="AR306" i="11"/>
  <c r="AR232" i="11"/>
  <c r="BG126" i="11"/>
  <c r="BO486" i="11"/>
  <c r="AW89" i="11"/>
  <c r="AW126" i="11"/>
  <c r="BR30" i="11"/>
  <c r="BR95" i="11"/>
  <c r="BR333" i="11"/>
  <c r="AW142" i="11"/>
  <c r="BR83" i="11"/>
  <c r="BR20" i="11"/>
  <c r="AL456" i="11"/>
  <c r="BK438" i="11"/>
  <c r="AV432" i="11"/>
  <c r="AP459" i="11"/>
  <c r="BP450" i="11"/>
  <c r="AR431" i="11"/>
  <c r="BM404" i="11"/>
  <c r="BG347" i="11"/>
  <c r="BP362" i="11"/>
  <c r="BK346" i="11"/>
  <c r="AQ374" i="11"/>
  <c r="BI259" i="11"/>
  <c r="AT183" i="11"/>
  <c r="BE87" i="11"/>
  <c r="DN87" i="11" s="1"/>
  <c r="BP61" i="11"/>
  <c r="BN67" i="11"/>
  <c r="AS134" i="11"/>
  <c r="AS242" i="11"/>
  <c r="AM144" i="11"/>
  <c r="AV124" i="11"/>
  <c r="AR79" i="11"/>
  <c r="AN133" i="11"/>
  <c r="AJ284" i="11"/>
  <c r="BQ479" i="11"/>
  <c r="BE398" i="11"/>
  <c r="AM391" i="11"/>
  <c r="BI367" i="11"/>
  <c r="AO351" i="11"/>
  <c r="AW367" i="11"/>
  <c r="BM212" i="11"/>
  <c r="BN383" i="11"/>
  <c r="BO364" i="11"/>
  <c r="BH95" i="11"/>
  <c r="AV229" i="11"/>
  <c r="BK277" i="11"/>
  <c r="BH200" i="11"/>
  <c r="BM206" i="11"/>
  <c r="AL87" i="11"/>
  <c r="BK463" i="11"/>
  <c r="BN461" i="11"/>
  <c r="AT37" i="11"/>
  <c r="AS33" i="11"/>
  <c r="BO152" i="11"/>
  <c r="AJ65" i="11"/>
  <c r="BM394" i="11"/>
  <c r="AS180" i="11"/>
  <c r="AR32" i="11"/>
  <c r="BM32" i="11"/>
  <c r="BN471" i="11"/>
  <c r="AS471" i="11"/>
  <c r="AW336" i="11"/>
  <c r="BR336" i="11"/>
  <c r="AP215" i="11"/>
  <c r="BK215" i="11"/>
  <c r="AN110" i="11"/>
  <c r="BI110" i="11"/>
  <c r="AK356" i="11"/>
  <c r="BF356" i="11"/>
  <c r="AO459" i="11"/>
  <c r="BJ459" i="11"/>
  <c r="BO418" i="11"/>
  <c r="AT418" i="11"/>
  <c r="BE221" i="11"/>
  <c r="AJ221" i="11"/>
  <c r="BJ217" i="11"/>
  <c r="AO217" i="11"/>
  <c r="BG213" i="11"/>
  <c r="AL213" i="11"/>
  <c r="BM197" i="11"/>
  <c r="AR197" i="11"/>
  <c r="AO176" i="11"/>
  <c r="BJ176" i="11"/>
  <c r="AL168" i="11"/>
  <c r="BG168" i="11"/>
  <c r="AL142" i="11"/>
  <c r="BG142" i="11"/>
  <c r="AM100" i="11"/>
  <c r="BH100" i="11"/>
  <c r="BK91" i="11"/>
  <c r="AP91" i="11"/>
  <c r="BR389" i="11"/>
  <c r="AW389" i="11"/>
  <c r="BH481" i="11"/>
  <c r="AM481" i="11"/>
  <c r="BF469" i="11"/>
  <c r="AK469" i="11"/>
  <c r="AM362" i="11"/>
  <c r="BH362" i="11"/>
  <c r="AR385" i="11"/>
  <c r="BM385" i="11"/>
  <c r="BM357" i="11"/>
  <c r="AR357" i="11"/>
  <c r="BK472" i="11"/>
  <c r="AP472" i="11"/>
  <c r="BF435" i="11"/>
  <c r="AK435" i="11"/>
  <c r="I435" i="11" s="1"/>
  <c r="AP426" i="11"/>
  <c r="BK426" i="11"/>
  <c r="AM260" i="11"/>
  <c r="BH260" i="11"/>
  <c r="AQ246" i="11"/>
  <c r="BL246" i="11"/>
  <c r="AJ286" i="11"/>
  <c r="BE286" i="11"/>
  <c r="BP266" i="11"/>
  <c r="AU266" i="11"/>
  <c r="AK177" i="11"/>
  <c r="BF177" i="11"/>
  <c r="AP125" i="11"/>
  <c r="BK125" i="11"/>
  <c r="AM92" i="11"/>
  <c r="BH92" i="11"/>
  <c r="BP21" i="11"/>
  <c r="AU21" i="11"/>
  <c r="BO264" i="11"/>
  <c r="AT264" i="11"/>
  <c r="AO256" i="11"/>
  <c r="BJ256" i="11"/>
  <c r="BH208" i="11"/>
  <c r="AM208" i="11"/>
  <c r="BI41" i="11"/>
  <c r="AN41" i="11"/>
  <c r="AQ313" i="11"/>
  <c r="BL313" i="11"/>
  <c r="BH233" i="11"/>
  <c r="AM233" i="11"/>
  <c r="BQ217" i="11"/>
  <c r="AV217" i="11"/>
  <c r="AS137" i="11"/>
  <c r="BN137" i="11"/>
  <c r="BN379" i="11"/>
  <c r="AS379" i="11"/>
  <c r="AS331" i="11"/>
  <c r="BN331" i="11"/>
  <c r="AT243" i="11"/>
  <c r="BO243" i="11"/>
  <c r="BQ223" i="11"/>
  <c r="AV223" i="11"/>
  <c r="AM215" i="11"/>
  <c r="BH215" i="11"/>
  <c r="AU170" i="11"/>
  <c r="BP170" i="11"/>
  <c r="AU30" i="11"/>
  <c r="BP30" i="11"/>
  <c r="BP371" i="11"/>
  <c r="AU371" i="11"/>
  <c r="BP479" i="11"/>
  <c r="AQ468" i="11"/>
  <c r="BO462" i="11"/>
  <c r="BM436" i="11"/>
  <c r="BF462" i="11"/>
  <c r="AN375" i="11"/>
  <c r="AK363" i="11"/>
  <c r="AT471" i="11"/>
  <c r="AO284" i="11"/>
  <c r="BN116" i="11"/>
  <c r="AS63" i="11"/>
  <c r="AV43" i="11"/>
  <c r="BF272" i="11"/>
  <c r="BJ482" i="11"/>
  <c r="AV390" i="11"/>
  <c r="BL408" i="11"/>
  <c r="BP379" i="11"/>
  <c r="AK317" i="11"/>
  <c r="BH423" i="11"/>
  <c r="AM423" i="11"/>
  <c r="BK484" i="11"/>
  <c r="AP484" i="11"/>
  <c r="AV487" i="11"/>
  <c r="BN490" i="11"/>
  <c r="AS486" i="11"/>
  <c r="AS53" i="11"/>
  <c r="AW85" i="11"/>
  <c r="AW185" i="11"/>
  <c r="BR79" i="11"/>
  <c r="BR309" i="11"/>
  <c r="AW55" i="11"/>
  <c r="BE471" i="11"/>
  <c r="CT471" i="11" s="1"/>
  <c r="BJ469" i="11"/>
  <c r="AQ453" i="11"/>
  <c r="AN450" i="11"/>
  <c r="AR429" i="11"/>
  <c r="BK448" i="11"/>
  <c r="BF431" i="11"/>
  <c r="AT446" i="11"/>
  <c r="BP449" i="11"/>
  <c r="BN442" i="11"/>
  <c r="AN429" i="11"/>
  <c r="AO437" i="11"/>
  <c r="AM454" i="11"/>
  <c r="AS64" i="11"/>
  <c r="AP371" i="11"/>
  <c r="BN357" i="11"/>
  <c r="AL288" i="11"/>
  <c r="AK274" i="11"/>
  <c r="I274" i="11" s="1"/>
  <c r="BE275" i="11"/>
  <c r="AR256" i="11"/>
  <c r="BG162" i="11"/>
  <c r="AQ79" i="11"/>
  <c r="BP163" i="11"/>
  <c r="AR39" i="11"/>
  <c r="BG229" i="11"/>
  <c r="AT201" i="11"/>
  <c r="AJ426" i="11"/>
  <c r="AR488" i="11"/>
  <c r="AK361" i="11"/>
  <c r="BN305" i="11"/>
  <c r="BJ329" i="11"/>
  <c r="BN232" i="11"/>
  <c r="BE207" i="11"/>
  <c r="CT207" i="11" s="1"/>
  <c r="CU207" i="11" s="1"/>
  <c r="BI265" i="11"/>
  <c r="BQ235" i="11"/>
  <c r="AL184" i="11"/>
  <c r="AP35" i="11"/>
  <c r="AP172" i="11"/>
  <c r="AL55" i="11"/>
  <c r="BF247" i="11"/>
  <c r="AQ167" i="11"/>
  <c r="BL167" i="11"/>
  <c r="AJ356" i="11"/>
  <c r="BE356" i="11"/>
  <c r="BL485" i="11"/>
  <c r="AQ485" i="11"/>
  <c r="AM479" i="11"/>
  <c r="BH479" i="11"/>
  <c r="AY484" i="11"/>
  <c r="AY480" i="11"/>
  <c r="AY476" i="11"/>
  <c r="AY472" i="11"/>
  <c r="AY448" i="11"/>
  <c r="AY440" i="11"/>
  <c r="AY424" i="11"/>
  <c r="AY416" i="11"/>
  <c r="AY408" i="11"/>
  <c r="AY400" i="11"/>
  <c r="AY392" i="11"/>
  <c r="AY368" i="11"/>
  <c r="AY344" i="11"/>
  <c r="AY320" i="11"/>
  <c r="AY304" i="11"/>
  <c r="AY296" i="11"/>
  <c r="AY288" i="11"/>
  <c r="AY280" i="11"/>
  <c r="AY264" i="11"/>
  <c r="AY256" i="11"/>
  <c r="AY248" i="11"/>
  <c r="AY240" i="11"/>
  <c r="AY232" i="11"/>
  <c r="AY224" i="11"/>
  <c r="AY216" i="11"/>
  <c r="AY208" i="11"/>
  <c r="AY200" i="11"/>
  <c r="AY192" i="11"/>
  <c r="AY184" i="11"/>
  <c r="AY175" i="11"/>
  <c r="AY164" i="11"/>
  <c r="AY155" i="11"/>
  <c r="AY147" i="11"/>
  <c r="AY127" i="11"/>
  <c r="AY119" i="11"/>
  <c r="AY111" i="11"/>
  <c r="AY103" i="11"/>
  <c r="AY94" i="11"/>
  <c r="AY86" i="11"/>
  <c r="AY76" i="11"/>
  <c r="AY66" i="11"/>
  <c r="AY58" i="11"/>
  <c r="AY48" i="11"/>
  <c r="AY40" i="11"/>
  <c r="AY31" i="11"/>
  <c r="AY23" i="11"/>
  <c r="AY15" i="11"/>
  <c r="AY7" i="11"/>
  <c r="AY453" i="11"/>
  <c r="AY445" i="11"/>
  <c r="AY429" i="11"/>
  <c r="AY421" i="11"/>
  <c r="AY413" i="11"/>
  <c r="AY405" i="11"/>
  <c r="AY389" i="11"/>
  <c r="AY381" i="11"/>
  <c r="AY373" i="11"/>
  <c r="AY341" i="11"/>
  <c r="AY325" i="11"/>
  <c r="AY301" i="11"/>
  <c r="AY261" i="11"/>
  <c r="AY237" i="11"/>
  <c r="AY221" i="11"/>
  <c r="AY213" i="11"/>
  <c r="AY180" i="11"/>
  <c r="AY172" i="11"/>
  <c r="AY161" i="11"/>
  <c r="AY152" i="11"/>
  <c r="AY142" i="11"/>
  <c r="AY133" i="11"/>
  <c r="AY124" i="11"/>
  <c r="AY116" i="11"/>
  <c r="AY108" i="11"/>
  <c r="AY100" i="11"/>
  <c r="AY91" i="11"/>
  <c r="AY83" i="11"/>
  <c r="AY71" i="11"/>
  <c r="AY63" i="11"/>
  <c r="AY55" i="11"/>
  <c r="AY45" i="11"/>
  <c r="AY37" i="11"/>
  <c r="AY28" i="11"/>
  <c r="AY20" i="11"/>
  <c r="AY12" i="11"/>
  <c r="BR283" i="11"/>
  <c r="AV145" i="11"/>
  <c r="BK469" i="11"/>
  <c r="AM393" i="11"/>
  <c r="AV166" i="11"/>
  <c r="BI438" i="11"/>
  <c r="AJ394" i="11"/>
  <c r="AL406" i="11"/>
  <c r="AQ399" i="11"/>
  <c r="AJ160" i="11"/>
  <c r="BP234" i="11"/>
  <c r="AN21" i="11"/>
  <c r="AT322" i="11"/>
  <c r="AU96" i="11"/>
  <c r="BQ130" i="11"/>
  <c r="BO18" i="11"/>
  <c r="BE22" i="11"/>
  <c r="DN22" i="11" s="1"/>
  <c r="BN42" i="11"/>
  <c r="AO194" i="11"/>
  <c r="BJ331" i="11"/>
  <c r="AX17" i="11"/>
  <c r="AY54" i="11"/>
  <c r="AY73" i="11"/>
  <c r="AY471" i="11"/>
  <c r="AY463" i="11"/>
  <c r="AY439" i="11"/>
  <c r="AY431" i="11"/>
  <c r="AY423" i="11"/>
  <c r="AY415" i="11"/>
  <c r="AY391" i="11"/>
  <c r="AY383" i="11"/>
  <c r="AY367" i="11"/>
  <c r="AY359" i="11"/>
  <c r="AY343" i="11"/>
  <c r="AY327" i="11"/>
  <c r="AY311" i="11"/>
  <c r="AY303" i="11"/>
  <c r="AY295" i="11"/>
  <c r="AY287" i="11"/>
  <c r="AY263" i="11"/>
  <c r="AY247" i="11"/>
  <c r="AY239" i="11"/>
  <c r="AY231" i="11"/>
  <c r="AY223" i="11"/>
  <c r="AY215" i="11"/>
  <c r="AY207" i="11"/>
  <c r="AY199" i="11"/>
  <c r="AY191" i="11"/>
  <c r="AY183" i="11"/>
  <c r="AY174" i="11"/>
  <c r="AY163" i="11"/>
  <c r="AY154" i="11"/>
  <c r="AY144" i="11"/>
  <c r="AY135" i="11"/>
  <c r="AY126" i="11"/>
  <c r="AY118" i="11"/>
  <c r="AY110" i="11"/>
  <c r="AY102" i="11"/>
  <c r="AY93" i="11"/>
  <c r="AY85" i="11"/>
  <c r="AY75" i="11"/>
  <c r="AY57" i="11"/>
  <c r="AY47" i="11"/>
  <c r="AY39" i="11"/>
  <c r="AY30" i="11"/>
  <c r="AY22" i="11"/>
  <c r="AY14" i="11"/>
  <c r="AY487" i="11"/>
  <c r="AY483" i="11"/>
  <c r="AY165" i="11"/>
  <c r="AY470" i="11"/>
  <c r="AY454" i="11"/>
  <c r="AY438" i="11"/>
  <c r="AY406" i="11"/>
  <c r="AY390" i="11"/>
  <c r="AY374" i="11"/>
  <c r="AY358" i="11"/>
  <c r="AY334" i="11"/>
  <c r="AY326" i="11"/>
  <c r="AY302" i="11"/>
  <c r="AY294" i="11"/>
  <c r="AY278" i="11"/>
  <c r="AY270" i="11"/>
  <c r="AY254" i="11"/>
  <c r="AY238" i="11"/>
  <c r="AY230" i="11"/>
  <c r="AY222" i="11"/>
  <c r="AY214" i="11"/>
  <c r="AY206" i="11"/>
  <c r="AY198" i="11"/>
  <c r="AY190" i="11"/>
  <c r="AY181" i="11"/>
  <c r="AY173" i="11"/>
  <c r="AY162" i="11"/>
  <c r="AY153" i="11"/>
  <c r="AY143" i="11"/>
  <c r="AY134" i="11"/>
  <c r="AY125" i="11"/>
  <c r="AY117" i="11"/>
  <c r="AY109" i="11"/>
  <c r="AY101" i="11"/>
  <c r="AY92" i="11"/>
  <c r="AY84" i="11"/>
  <c r="AY74" i="11"/>
  <c r="AY56" i="11"/>
  <c r="AY46" i="11"/>
  <c r="AY38" i="11"/>
  <c r="AY29" i="11"/>
  <c r="AY21" i="11"/>
  <c r="AY13" i="11"/>
  <c r="BP144" i="11"/>
  <c r="AY490" i="11"/>
  <c r="AY482" i="11"/>
  <c r="AY478" i="11"/>
  <c r="AY53" i="11"/>
  <c r="AY166" i="11"/>
  <c r="AY460" i="11"/>
  <c r="AY444" i="11"/>
  <c r="AY436" i="11"/>
  <c r="AY428" i="11"/>
  <c r="AY420" i="11"/>
  <c r="AY388" i="11"/>
  <c r="AY356" i="11"/>
  <c r="AY340" i="11"/>
  <c r="AY324" i="11"/>
  <c r="AY292" i="11"/>
  <c r="AY268" i="11"/>
  <c r="AY252" i="11"/>
  <c r="AY244" i="11"/>
  <c r="AY236" i="11"/>
  <c r="AY228" i="11"/>
  <c r="AY220" i="11"/>
  <c r="AY212" i="11"/>
  <c r="AY204" i="11"/>
  <c r="AY196" i="11"/>
  <c r="AY188" i="11"/>
  <c r="AY179" i="11"/>
  <c r="AY171" i="11"/>
  <c r="AY151" i="11"/>
  <c r="AY141" i="11"/>
  <c r="AY123" i="11"/>
  <c r="AY107" i="11"/>
  <c r="AY99" i="11"/>
  <c r="AY90" i="11"/>
  <c r="AY82" i="11"/>
  <c r="AY70" i="11"/>
  <c r="AY52" i="11"/>
  <c r="AY44" i="11"/>
  <c r="AY36" i="11"/>
  <c r="AY27" i="11"/>
  <c r="AY19" i="11"/>
  <c r="AY11" i="11"/>
  <c r="AY473" i="11"/>
  <c r="AY465" i="11"/>
  <c r="AY457" i="11"/>
  <c r="AY425" i="11"/>
  <c r="AY417" i="11"/>
  <c r="AY409" i="11"/>
  <c r="AY401" i="11"/>
  <c r="AY393" i="11"/>
  <c r="AY369" i="11"/>
  <c r="AY361" i="11"/>
  <c r="AY353" i="11"/>
  <c r="AY345" i="11"/>
  <c r="AY337" i="11"/>
  <c r="AY329" i="11"/>
  <c r="AY289" i="11"/>
  <c r="AY273" i="11"/>
  <c r="AY265" i="11"/>
  <c r="AY241" i="11"/>
  <c r="AY233" i="11"/>
  <c r="AY225" i="11"/>
  <c r="AY209" i="11"/>
  <c r="AY201" i="11"/>
  <c r="AY185" i="11"/>
  <c r="AY176" i="11"/>
  <c r="AY168" i="11"/>
  <c r="AY156" i="11"/>
  <c r="AY148" i="11"/>
  <c r="AY137" i="11"/>
  <c r="AY129" i="11"/>
  <c r="AY120" i="11"/>
  <c r="AY104" i="11"/>
  <c r="AY95" i="11"/>
  <c r="AY87" i="11"/>
  <c r="AY79" i="11"/>
  <c r="AY67" i="11"/>
  <c r="AY59" i="11"/>
  <c r="AY49" i="11"/>
  <c r="AY41" i="11"/>
  <c r="AY33" i="11"/>
  <c r="AY24" i="11"/>
  <c r="AY16" i="11"/>
  <c r="AY8" i="11"/>
  <c r="AY467" i="11"/>
  <c r="AY451" i="11"/>
  <c r="AY419" i="11"/>
  <c r="AY403" i="11"/>
  <c r="AY395" i="11"/>
  <c r="AY387" i="11"/>
  <c r="AY379" i="11"/>
  <c r="AY371" i="11"/>
  <c r="AY355" i="11"/>
  <c r="AY347" i="11"/>
  <c r="AY331" i="11"/>
  <c r="AY323" i="11"/>
  <c r="AY307" i="11"/>
  <c r="AY291" i="11"/>
  <c r="AY275" i="11"/>
  <c r="AY259" i="11"/>
  <c r="AY251" i="11"/>
  <c r="AY243" i="11"/>
  <c r="AY227" i="11"/>
  <c r="AY219" i="11"/>
  <c r="AY211" i="11"/>
  <c r="AY203" i="11"/>
  <c r="AY195" i="11"/>
  <c r="AY187" i="11"/>
  <c r="AY178" i="11"/>
  <c r="AY170" i="11"/>
  <c r="AY159" i="11"/>
  <c r="AY150" i="11"/>
  <c r="AY140" i="11"/>
  <c r="AY131" i="11"/>
  <c r="AY122" i="11"/>
  <c r="AY114" i="11"/>
  <c r="AY106" i="11"/>
  <c r="AY97" i="11"/>
  <c r="AY89" i="11"/>
  <c r="AY81" i="11"/>
  <c r="AY69" i="11"/>
  <c r="AY61" i="11"/>
  <c r="AY51" i="11"/>
  <c r="AY43" i="11"/>
  <c r="AY35" i="11"/>
  <c r="AY26" i="11"/>
  <c r="AY18" i="11"/>
  <c r="AY10" i="11"/>
  <c r="AY485" i="11"/>
  <c r="AY477" i="11"/>
  <c r="AY458" i="11"/>
  <c r="AY442" i="11"/>
  <c r="AY434" i="11"/>
  <c r="AY418" i="11"/>
  <c r="AY410" i="11"/>
  <c r="AY402" i="11"/>
  <c r="AY386" i="11"/>
  <c r="AY354" i="11"/>
  <c r="AY346" i="11"/>
  <c r="AY338" i="11"/>
  <c r="AY330" i="11"/>
  <c r="AY322" i="11"/>
  <c r="AY298" i="11"/>
  <c r="AY274" i="11"/>
  <c r="AY250" i="11"/>
  <c r="AY242" i="11"/>
  <c r="AY234" i="11"/>
  <c r="AY226" i="11"/>
  <c r="AY218" i="11"/>
  <c r="AY210" i="11"/>
  <c r="AY202" i="11"/>
  <c r="AY194" i="11"/>
  <c r="AY186" i="11"/>
  <c r="AY177" i="11"/>
  <c r="AY169" i="11"/>
  <c r="AY158" i="11"/>
  <c r="AY138" i="11"/>
  <c r="AY130" i="11"/>
  <c r="AY121" i="11"/>
  <c r="AY105" i="11"/>
  <c r="AY96" i="11"/>
  <c r="AY88" i="11"/>
  <c r="AY80" i="11"/>
  <c r="AY68" i="11"/>
  <c r="AY60" i="11"/>
  <c r="AY42" i="11"/>
  <c r="AY34" i="11"/>
  <c r="AY25" i="11"/>
  <c r="AY17" i="11"/>
  <c r="AY9" i="11"/>
  <c r="AK78" i="11"/>
  <c r="BF78" i="11"/>
  <c r="AN432" i="11"/>
  <c r="BI432" i="11"/>
  <c r="BH418" i="11"/>
  <c r="AM418" i="11"/>
  <c r="AU364" i="11"/>
  <c r="BP364" i="11"/>
  <c r="BR489" i="11"/>
  <c r="AW489" i="11"/>
  <c r="AW225" i="11"/>
  <c r="BR225" i="11"/>
  <c r="BR168" i="11"/>
  <c r="AW168" i="11"/>
  <c r="AO67" i="11"/>
  <c r="BJ67" i="11"/>
  <c r="AL404" i="11"/>
  <c r="BG404" i="11"/>
  <c r="AL12" i="11"/>
  <c r="BG12" i="11"/>
  <c r="BI77" i="11"/>
  <c r="AN77" i="11"/>
  <c r="AM469" i="11"/>
  <c r="BH469" i="11"/>
  <c r="AM421" i="11"/>
  <c r="BH421" i="11"/>
  <c r="AL392" i="11"/>
  <c r="BG392" i="11"/>
  <c r="AQ392" i="11"/>
  <c r="BL392" i="11"/>
  <c r="BJ369" i="11"/>
  <c r="AO369" i="11"/>
  <c r="AV362" i="11"/>
  <c r="BQ362" i="11"/>
  <c r="BM343" i="11"/>
  <c r="AR343" i="11"/>
  <c r="BN336" i="11"/>
  <c r="AS336" i="11"/>
  <c r="AV336" i="11"/>
  <c r="BQ336" i="11"/>
  <c r="AN313" i="11"/>
  <c r="BI313" i="11"/>
  <c r="BH288" i="11"/>
  <c r="AM288" i="11"/>
  <c r="AS288" i="11"/>
  <c r="BN288" i="11"/>
  <c r="BG280" i="11"/>
  <c r="AL280" i="11"/>
  <c r="AO268" i="11"/>
  <c r="BJ268" i="11"/>
  <c r="AU268" i="11"/>
  <c r="BP268" i="11"/>
  <c r="BF264" i="11"/>
  <c r="AK264" i="11"/>
  <c r="AR240" i="11"/>
  <c r="BM240" i="11"/>
  <c r="BM53" i="11"/>
  <c r="AR53" i="11"/>
  <c r="AW465" i="11"/>
  <c r="BR465" i="11"/>
  <c r="AR419" i="11"/>
  <c r="BM419" i="11"/>
  <c r="AW415" i="11"/>
  <c r="BR415" i="11"/>
  <c r="AV415" i="11"/>
  <c r="BQ415" i="11"/>
  <c r="BO403" i="11"/>
  <c r="AT403" i="11"/>
  <c r="BL421" i="11"/>
  <c r="AQ421" i="11"/>
  <c r="BI417" i="11"/>
  <c r="AN417" i="11"/>
  <c r="BO414" i="11"/>
  <c r="AT414" i="11"/>
  <c r="BF410" i="11"/>
  <c r="AK410" i="11"/>
  <c r="BH387" i="11"/>
  <c r="AM387" i="11"/>
  <c r="BI369" i="11"/>
  <c r="AN369" i="11"/>
  <c r="BJ358" i="11"/>
  <c r="AO358" i="11"/>
  <c r="BM315" i="11"/>
  <c r="AR315" i="11"/>
  <c r="BQ294" i="11"/>
  <c r="AV294" i="11"/>
  <c r="AM482" i="11"/>
  <c r="BH482" i="11"/>
  <c r="AS166" i="11"/>
  <c r="BN166" i="11"/>
  <c r="AT404" i="11"/>
  <c r="BO404" i="11"/>
  <c r="AN371" i="11"/>
  <c r="BI371" i="11"/>
  <c r="AM321" i="11"/>
  <c r="BH321" i="11"/>
  <c r="AO321" i="11"/>
  <c r="BJ321" i="11"/>
  <c r="BQ238" i="11"/>
  <c r="AV238" i="11"/>
  <c r="AV210" i="11"/>
  <c r="BQ210" i="11"/>
  <c r="BG198" i="11"/>
  <c r="AL198" i="11"/>
  <c r="AO56" i="11"/>
  <c r="BJ56" i="11"/>
  <c r="BM297" i="11"/>
  <c r="AR297" i="11"/>
  <c r="BN297" i="11"/>
  <c r="AS297" i="11"/>
  <c r="AL365" i="11"/>
  <c r="BG365" i="11"/>
  <c r="AN365" i="11"/>
  <c r="BI365" i="11"/>
  <c r="AN361" i="11"/>
  <c r="BI361" i="11"/>
  <c r="AP361" i="11"/>
  <c r="BK361" i="11"/>
  <c r="AT357" i="11"/>
  <c r="BO357" i="11"/>
  <c r="BI345" i="11"/>
  <c r="AN345" i="11"/>
  <c r="AV345" i="11"/>
  <c r="BQ345" i="11"/>
  <c r="AQ341" i="11"/>
  <c r="BL341" i="11"/>
  <c r="AJ456" i="11"/>
  <c r="BE456" i="11"/>
  <c r="BQ421" i="11"/>
  <c r="AV421" i="11"/>
  <c r="BP366" i="11"/>
  <c r="AU366" i="11"/>
  <c r="AS374" i="11"/>
  <c r="BN374" i="11"/>
  <c r="BO299" i="11"/>
  <c r="AT299" i="11"/>
  <c r="BK15" i="11"/>
  <c r="AP15" i="11"/>
  <c r="BE12" i="11"/>
  <c r="CT12" i="11" s="1"/>
  <c r="CU12" i="11" s="1"/>
  <c r="CV12" i="11" s="1"/>
  <c r="AJ12" i="11"/>
  <c r="BF415" i="11"/>
  <c r="AK415" i="11"/>
  <c r="AL368" i="11"/>
  <c r="BG368" i="11"/>
  <c r="AV384" i="11"/>
  <c r="BQ384" i="11"/>
  <c r="BS10" i="11"/>
  <c r="AX10" i="11"/>
  <c r="BH160" i="11"/>
  <c r="AM160" i="11"/>
  <c r="AK460" i="11"/>
  <c r="BF460" i="11"/>
  <c r="AQ403" i="11"/>
  <c r="BL403" i="11"/>
  <c r="BJ370" i="11"/>
  <c r="AO370" i="11"/>
  <c r="BQ299" i="11"/>
  <c r="AV299" i="11"/>
  <c r="BQ15" i="11"/>
  <c r="AV15" i="11"/>
  <c r="BR53" i="11"/>
  <c r="AW53" i="11"/>
  <c r="AT53" i="11"/>
  <c r="BO53" i="11"/>
  <c r="AM457" i="11"/>
  <c r="BH457" i="11"/>
  <c r="BQ430" i="11"/>
  <c r="AV430" i="11"/>
  <c r="AN391" i="11"/>
  <c r="BI391" i="11"/>
  <c r="BI379" i="11"/>
  <c r="AN379" i="11"/>
  <c r="AK300" i="11"/>
  <c r="BF300" i="11"/>
  <c r="BE296" i="11"/>
  <c r="CT296" i="11" s="1"/>
  <c r="CU296" i="11" s="1"/>
  <c r="CV296" i="11" s="1"/>
  <c r="AJ296" i="11"/>
  <c r="BJ145" i="11"/>
  <c r="AO145" i="11"/>
  <c r="AM466" i="11"/>
  <c r="BH466" i="11"/>
  <c r="BO384" i="11"/>
  <c r="AT384" i="11"/>
  <c r="AO364" i="11"/>
  <c r="BJ364" i="11"/>
  <c r="BI360" i="11"/>
  <c r="AN360" i="11"/>
  <c r="AQ352" i="11"/>
  <c r="BL352" i="11"/>
  <c r="BP336" i="11"/>
  <c r="AU336" i="11"/>
  <c r="AX316" i="11"/>
  <c r="BS316" i="11"/>
  <c r="BS304" i="11"/>
  <c r="AX304" i="11"/>
  <c r="AN258" i="11"/>
  <c r="BI258" i="11"/>
  <c r="AK250" i="11"/>
  <c r="I250" i="11" s="1"/>
  <c r="BF250" i="11"/>
  <c r="BL238" i="11"/>
  <c r="AQ238" i="11"/>
  <c r="AP230" i="11"/>
  <c r="BK230" i="11"/>
  <c r="BQ214" i="11"/>
  <c r="AV214" i="11"/>
  <c r="AJ377" i="11"/>
  <c r="BE377" i="11"/>
  <c r="BL373" i="11"/>
  <c r="AQ373" i="11"/>
  <c r="BO369" i="11"/>
  <c r="AT369" i="11"/>
  <c r="AR345" i="11"/>
  <c r="BM345" i="11"/>
  <c r="BM341" i="11"/>
  <c r="AR341" i="11"/>
  <c r="AV337" i="11"/>
  <c r="BQ337" i="11"/>
  <c r="AJ325" i="11"/>
  <c r="BE325" i="11"/>
  <c r="BG321" i="11"/>
  <c r="AL321" i="11"/>
  <c r="AL424" i="11"/>
  <c r="BG424" i="11"/>
  <c r="BM420" i="11"/>
  <c r="AR420" i="11"/>
  <c r="AO396" i="11"/>
  <c r="BJ396" i="11"/>
  <c r="AO418" i="11"/>
  <c r="BJ418" i="11"/>
  <c r="BP342" i="11"/>
  <c r="AU342" i="11"/>
  <c r="BI350" i="11"/>
  <c r="AN350" i="11"/>
  <c r="AN354" i="11"/>
  <c r="BI354" i="11"/>
  <c r="AM338" i="11"/>
  <c r="BH338" i="11"/>
  <c r="BP330" i="11"/>
  <c r="AU330" i="11"/>
  <c r="BF306" i="11"/>
  <c r="AK306" i="11"/>
  <c r="I306" i="11" s="1"/>
  <c r="BL302" i="11"/>
  <c r="AQ302" i="11"/>
  <c r="BE294" i="11"/>
  <c r="DN294" i="11" s="1"/>
  <c r="AJ294" i="11"/>
  <c r="BE278" i="11"/>
  <c r="DN278" i="11" s="1"/>
  <c r="AJ278" i="11"/>
  <c r="AJ270" i="11"/>
  <c r="BE270" i="11"/>
  <c r="BJ246" i="11"/>
  <c r="AO246" i="11"/>
  <c r="AJ230" i="11"/>
  <c r="BE230" i="11"/>
  <c r="BG218" i="11"/>
  <c r="AL218" i="11"/>
  <c r="BJ105" i="11"/>
  <c r="AO105" i="11"/>
  <c r="AK232" i="11"/>
  <c r="BF232" i="11"/>
  <c r="BE220" i="11"/>
  <c r="CT220" i="11" s="1"/>
  <c r="AJ220" i="11"/>
  <c r="AN190" i="11"/>
  <c r="BI190" i="11"/>
  <c r="AK164" i="11"/>
  <c r="I164" i="11" s="1"/>
  <c r="BF164" i="11"/>
  <c r="AQ169" i="11"/>
  <c r="BL169" i="11"/>
  <c r="AN151" i="11"/>
  <c r="BI151" i="11"/>
  <c r="BN48" i="11"/>
  <c r="AS48" i="11"/>
  <c r="AP88" i="11"/>
  <c r="BK88" i="11"/>
  <c r="AS82" i="11"/>
  <c r="BN82" i="11"/>
  <c r="AS86" i="11"/>
  <c r="BN86" i="11"/>
  <c r="BL46" i="11"/>
  <c r="AQ46" i="11"/>
  <c r="AQ84" i="11"/>
  <c r="BL84" i="11"/>
  <c r="AL27" i="11"/>
  <c r="BG27" i="11"/>
  <c r="BK42" i="11"/>
  <c r="AP42" i="11"/>
  <c r="BI36" i="11"/>
  <c r="AN36" i="11"/>
  <c r="AO21" i="11"/>
  <c r="BJ21" i="11"/>
  <c r="BJ19" i="11"/>
  <c r="AO19" i="11"/>
  <c r="AP17" i="11"/>
  <c r="BK17" i="11"/>
  <c r="AQ12" i="11"/>
  <c r="BL12" i="11"/>
  <c r="AQ8" i="11"/>
  <c r="BL8" i="11"/>
  <c r="AK430" i="11"/>
  <c r="BF430" i="11"/>
  <c r="BH366" i="11"/>
  <c r="AM366" i="11"/>
  <c r="BK354" i="11"/>
  <c r="AP354" i="11"/>
  <c r="BN354" i="11"/>
  <c r="AS354" i="11"/>
  <c r="AN346" i="11"/>
  <c r="BI346" i="11"/>
  <c r="AL338" i="11"/>
  <c r="BG338" i="11"/>
  <c r="AU334" i="11"/>
  <c r="BP334" i="11"/>
  <c r="BH330" i="11"/>
  <c r="AM330" i="11"/>
  <c r="AN330" i="11"/>
  <c r="BI330" i="11"/>
  <c r="BH326" i="11"/>
  <c r="AM326" i="11"/>
  <c r="BM322" i="11"/>
  <c r="AR322" i="11"/>
  <c r="BM318" i="11"/>
  <c r="AR318" i="11"/>
  <c r="AT318" i="11"/>
  <c r="BO318" i="11"/>
  <c r="AP314" i="11"/>
  <c r="BK314" i="11"/>
  <c r="BL314" i="11"/>
  <c r="AQ314" i="11"/>
  <c r="BK310" i="11"/>
  <c r="AP310" i="11"/>
  <c r="AV306" i="11"/>
  <c r="BQ306" i="11"/>
  <c r="AQ306" i="11"/>
  <c r="BL306" i="11"/>
  <c r="AP298" i="11"/>
  <c r="BK298" i="11"/>
  <c r="BI298" i="11"/>
  <c r="AN298" i="11"/>
  <c r="AO270" i="11"/>
  <c r="BJ270" i="11"/>
  <c r="AO262" i="11"/>
  <c r="BJ262" i="11"/>
  <c r="BE258" i="11"/>
  <c r="DN258" i="11" s="1"/>
  <c r="AJ258" i="11"/>
  <c r="BO254" i="11"/>
  <c r="AT254" i="11"/>
  <c r="AS250" i="11"/>
  <c r="BN250" i="11"/>
  <c r="BK242" i="11"/>
  <c r="AP242" i="11"/>
  <c r="BJ234" i="11"/>
  <c r="AO234" i="11"/>
  <c r="AL230" i="11"/>
  <c r="BG230" i="11"/>
  <c r="AJ226" i="11"/>
  <c r="BE226" i="11"/>
  <c r="AO222" i="11"/>
  <c r="BJ222" i="11"/>
  <c r="BI218" i="11"/>
  <c r="AN218" i="11"/>
  <c r="BI214" i="11"/>
  <c r="AN214" i="11"/>
  <c r="BJ214" i="11"/>
  <c r="AO214" i="11"/>
  <c r="BK202" i="11"/>
  <c r="AP202" i="11"/>
  <c r="AK198" i="11"/>
  <c r="I198" i="11" s="1"/>
  <c r="BF198" i="11"/>
  <c r="AV194" i="11"/>
  <c r="BQ194" i="11"/>
  <c r="AV190" i="11"/>
  <c r="BQ190" i="11"/>
  <c r="AP190" i="11"/>
  <c r="BK190" i="11"/>
  <c r="AP186" i="11"/>
  <c r="BK186" i="11"/>
  <c r="AS186" i="11"/>
  <c r="BN186" i="11"/>
  <c r="AP181" i="11"/>
  <c r="BK181" i="11"/>
  <c r="BK177" i="11"/>
  <c r="AP177" i="11"/>
  <c r="BM173" i="11"/>
  <c r="AR173" i="11"/>
  <c r="AO173" i="11"/>
  <c r="BJ173" i="11"/>
  <c r="BK158" i="11"/>
  <c r="AP158" i="11"/>
  <c r="BJ149" i="11"/>
  <c r="AO149" i="11"/>
  <c r="BM143" i="11"/>
  <c r="AR143" i="11"/>
  <c r="BO121" i="11"/>
  <c r="AT121" i="11"/>
  <c r="BK117" i="11"/>
  <c r="AP117" i="11"/>
  <c r="AJ109" i="11"/>
  <c r="BE109" i="11"/>
  <c r="AK92" i="11"/>
  <c r="BF92" i="11"/>
  <c r="AV88" i="11"/>
  <c r="BQ88" i="11"/>
  <c r="AO68" i="11"/>
  <c r="BJ68" i="11"/>
  <c r="BP68" i="11"/>
  <c r="AU68" i="11"/>
  <c r="AN60" i="11"/>
  <c r="BI60" i="11"/>
  <c r="BI46" i="11"/>
  <c r="AN46" i="11"/>
  <c r="AU42" i="11"/>
  <c r="BP42" i="11"/>
  <c r="BN29" i="11"/>
  <c r="AS29" i="11"/>
  <c r="AJ6" i="11"/>
  <c r="BE6" i="11"/>
  <c r="BG6" i="11"/>
  <c r="AL6" i="11"/>
  <c r="AR400" i="11"/>
  <c r="BM400" i="11"/>
  <c r="AK256" i="11"/>
  <c r="BF256" i="11"/>
  <c r="AU232" i="11"/>
  <c r="BP232" i="11"/>
  <c r="BQ200" i="11"/>
  <c r="AV200" i="11"/>
  <c r="BQ188" i="11"/>
  <c r="AV188" i="11"/>
  <c r="BF155" i="11"/>
  <c r="AK155" i="11"/>
  <c r="BJ107" i="11"/>
  <c r="AO107" i="11"/>
  <c r="BQ111" i="11"/>
  <c r="AV111" i="11"/>
  <c r="AM84" i="11"/>
  <c r="BH84" i="11"/>
  <c r="AV44" i="11"/>
  <c r="BQ44" i="11"/>
  <c r="AR66" i="11"/>
  <c r="BM66" i="11"/>
  <c r="AN76" i="11"/>
  <c r="BI76" i="11"/>
  <c r="BM34" i="11"/>
  <c r="AR34" i="11"/>
  <c r="AQ19" i="11"/>
  <c r="BL19" i="11"/>
  <c r="BQ17" i="11"/>
  <c r="AV17" i="11"/>
  <c r="AO15" i="11"/>
  <c r="BJ15" i="11"/>
  <c r="AP60" i="11"/>
  <c r="BK60" i="11"/>
  <c r="AL42" i="11"/>
  <c r="BG42" i="11"/>
  <c r="BP34" i="11"/>
  <c r="AU34" i="11"/>
  <c r="AP360" i="11"/>
  <c r="BK360" i="11"/>
  <c r="AS352" i="11"/>
  <c r="BN352" i="11"/>
  <c r="BH344" i="11"/>
  <c r="AM344" i="11"/>
  <c r="BL336" i="11"/>
  <c r="AQ336" i="11"/>
  <c r="AT328" i="11"/>
  <c r="BO328" i="11"/>
  <c r="BL320" i="11"/>
  <c r="AQ320" i="11"/>
  <c r="AQ312" i="11"/>
  <c r="BL312" i="11"/>
  <c r="AU312" i="11"/>
  <c r="BP312" i="11"/>
  <c r="BH308" i="11"/>
  <c r="AM308" i="11"/>
  <c r="BP304" i="11"/>
  <c r="AU304" i="11"/>
  <c r="BM304" i="11"/>
  <c r="AR304" i="11"/>
  <c r="BK300" i="11"/>
  <c r="AP300" i="11"/>
  <c r="AO296" i="11"/>
  <c r="BJ296" i="11"/>
  <c r="BL288" i="11"/>
  <c r="AQ288" i="11"/>
  <c r="AT276" i="11"/>
  <c r="BO276" i="11"/>
  <c r="AJ276" i="11"/>
  <c r="BE276" i="11"/>
  <c r="AM272" i="11"/>
  <c r="BH272" i="11"/>
  <c r="BL264" i="11"/>
  <c r="AQ264" i="11"/>
  <c r="BL260" i="11"/>
  <c r="AQ260" i="11"/>
  <c r="BK252" i="11"/>
  <c r="AP252" i="11"/>
  <c r="BP248" i="11"/>
  <c r="AU248" i="11"/>
  <c r="BQ244" i="11"/>
  <c r="AV244" i="11"/>
  <c r="BI240" i="11"/>
  <c r="AN240" i="11"/>
  <c r="AK236" i="11"/>
  <c r="BF236" i="11"/>
  <c r="BN236" i="11"/>
  <c r="AS236" i="11"/>
  <c r="AK228" i="11"/>
  <c r="BF228" i="11"/>
  <c r="BE224" i="11"/>
  <c r="CT224" i="11" s="1"/>
  <c r="AJ224" i="11"/>
  <c r="AT224" i="11"/>
  <c r="BO224" i="11"/>
  <c r="BF224" i="11"/>
  <c r="AK224" i="11"/>
  <c r="BH220" i="11"/>
  <c r="AM220" i="11"/>
  <c r="BI220" i="11"/>
  <c r="AN220" i="11"/>
  <c r="AQ216" i="11"/>
  <c r="BL216" i="11"/>
  <c r="BI216" i="11"/>
  <c r="AN216" i="11"/>
  <c r="AK212" i="11"/>
  <c r="BF212" i="11"/>
  <c r="AV208" i="11"/>
  <c r="BQ208" i="11"/>
  <c r="BO208" i="11"/>
  <c r="AT208" i="11"/>
  <c r="AJ204" i="11"/>
  <c r="BE204" i="11"/>
  <c r="BG200" i="11"/>
  <c r="AL200" i="11"/>
  <c r="BE200" i="11"/>
  <c r="DN200" i="11" s="1"/>
  <c r="AJ200" i="11"/>
  <c r="BL196" i="11"/>
  <c r="AQ196" i="11"/>
  <c r="AL196" i="11"/>
  <c r="BG196" i="11"/>
  <c r="BM192" i="11"/>
  <c r="AR192" i="11"/>
  <c r="BJ192" i="11"/>
  <c r="AO192" i="11"/>
  <c r="BP192" i="11"/>
  <c r="AU192" i="11"/>
  <c r="BE188" i="11"/>
  <c r="CT188" i="11" s="1"/>
  <c r="AJ188" i="11"/>
  <c r="BJ188" i="11"/>
  <c r="AO188" i="11"/>
  <c r="BE184" i="11"/>
  <c r="CT184" i="11" s="1"/>
  <c r="CU184" i="11" s="1"/>
  <c r="CV184" i="11" s="1"/>
  <c r="AJ184" i="11"/>
  <c r="BJ179" i="11"/>
  <c r="AO179" i="11"/>
  <c r="AL179" i="11"/>
  <c r="BG179" i="11"/>
  <c r="AU179" i="11"/>
  <c r="BP179" i="11"/>
  <c r="AT175" i="11"/>
  <c r="BO175" i="11"/>
  <c r="AQ175" i="11"/>
  <c r="BL175" i="11"/>
  <c r="BO171" i="11"/>
  <c r="AT171" i="11"/>
  <c r="BP164" i="11"/>
  <c r="AU164" i="11"/>
  <c r="BK164" i="11"/>
  <c r="AP164" i="11"/>
  <c r="BL155" i="11"/>
  <c r="AQ155" i="11"/>
  <c r="BF147" i="11"/>
  <c r="AK147" i="11"/>
  <c r="I147" i="11" s="1"/>
  <c r="AJ141" i="11"/>
  <c r="BE141" i="11"/>
  <c r="AQ136" i="11"/>
  <c r="BL136" i="11"/>
  <c r="BE123" i="11"/>
  <c r="DN123" i="11" s="1"/>
  <c r="AJ123" i="11"/>
  <c r="AJ107" i="11"/>
  <c r="BE107" i="11"/>
  <c r="AM99" i="11"/>
  <c r="BH99" i="11"/>
  <c r="BH94" i="11"/>
  <c r="AM94" i="11"/>
  <c r="AQ90" i="11"/>
  <c r="BL90" i="11"/>
  <c r="AS90" i="11"/>
  <c r="BN90" i="11"/>
  <c r="BE86" i="11"/>
  <c r="DN86" i="11" s="1"/>
  <c r="AJ86" i="11"/>
  <c r="BG82" i="11"/>
  <c r="AL82" i="11"/>
  <c r="AV70" i="11"/>
  <c r="BQ70" i="11"/>
  <c r="AT58" i="11"/>
  <c r="BO58" i="11"/>
  <c r="BQ58" i="11"/>
  <c r="AV58" i="11"/>
  <c r="BH52" i="11"/>
  <c r="AM52" i="11"/>
  <c r="BK48" i="11"/>
  <c r="AP48" i="11"/>
  <c r="AT44" i="11"/>
  <c r="BO44" i="11"/>
  <c r="BF40" i="11"/>
  <c r="AK40" i="11"/>
  <c r="I40" i="11" s="1"/>
  <c r="AO27" i="11"/>
  <c r="BJ27" i="11"/>
  <c r="BG202" i="11"/>
  <c r="AL202" i="11"/>
  <c r="AQ92" i="11"/>
  <c r="BL92" i="11"/>
  <c r="BK68" i="11"/>
  <c r="AP68" i="11"/>
  <c r="AP29" i="11"/>
  <c r="BK29" i="11"/>
  <c r="BF461" i="11"/>
  <c r="AK461" i="11"/>
  <c r="BK317" i="11"/>
  <c r="AP317" i="11"/>
  <c r="AT217" i="11"/>
  <c r="BO217" i="11"/>
  <c r="AR100" i="11"/>
  <c r="BM100" i="11"/>
  <c r="BJ79" i="11"/>
  <c r="AO79" i="11"/>
  <c r="BG63" i="11"/>
  <c r="AL63" i="11"/>
  <c r="BM13" i="11"/>
  <c r="AR13" i="11"/>
  <c r="AJ9" i="11"/>
  <c r="BE9" i="11"/>
  <c r="AS437" i="11"/>
  <c r="BN437" i="11"/>
  <c r="BF437" i="11"/>
  <c r="AK437" i="11"/>
  <c r="AK377" i="11"/>
  <c r="BF377" i="11"/>
  <c r="AQ337" i="11"/>
  <c r="BL337" i="11"/>
  <c r="AO333" i="11"/>
  <c r="BJ333" i="11"/>
  <c r="AR325" i="11"/>
  <c r="BM325" i="11"/>
  <c r="BO325" i="11"/>
  <c r="AT325" i="11"/>
  <c r="AT317" i="11"/>
  <c r="BO317" i="11"/>
  <c r="AP305" i="11"/>
  <c r="BK305" i="11"/>
  <c r="AU301" i="11"/>
  <c r="BP301" i="11"/>
  <c r="BN301" i="11"/>
  <c r="AS301" i="11"/>
  <c r="BS293" i="11"/>
  <c r="AX293" i="11"/>
  <c r="AM285" i="11"/>
  <c r="BH285" i="11"/>
  <c r="AS281" i="11"/>
  <c r="BN281" i="11"/>
  <c r="AL265" i="11"/>
  <c r="BG265" i="11"/>
  <c r="AX261" i="11"/>
  <c r="BS261" i="11"/>
  <c r="AJ257" i="11"/>
  <c r="BE257" i="11"/>
  <c r="BP253" i="11"/>
  <c r="AU253" i="11"/>
  <c r="BF249" i="11"/>
  <c r="AK249" i="11"/>
  <c r="AJ245" i="11"/>
  <c r="BE245" i="11"/>
  <c r="AX245" i="11"/>
  <c r="BS245" i="11"/>
  <c r="BF484" i="11"/>
  <c r="AP98" i="11"/>
  <c r="AU53" i="11"/>
  <c r="BN449" i="11"/>
  <c r="AU436" i="11"/>
  <c r="AM429" i="11"/>
  <c r="BP464" i="11"/>
  <c r="AU430" i="11"/>
  <c r="AJ465" i="11"/>
  <c r="AP460" i="11"/>
  <c r="BI474" i="11"/>
  <c r="BO455" i="11"/>
  <c r="AT385" i="11"/>
  <c r="BQ469" i="11"/>
  <c r="BG472" i="11"/>
  <c r="BK442" i="11"/>
  <c r="AP351" i="11"/>
  <c r="AO422" i="11"/>
  <c r="BF376" i="11"/>
  <c r="AL258" i="11"/>
  <c r="BJ346" i="11"/>
  <c r="BP331" i="11"/>
  <c r="AL320" i="11"/>
  <c r="BE198" i="11"/>
  <c r="AK175" i="11"/>
  <c r="I175" i="11" s="1"/>
  <c r="AN48" i="11"/>
  <c r="BK40" i="11"/>
  <c r="AN15" i="11"/>
  <c r="BF222" i="11"/>
  <c r="AK74" i="11"/>
  <c r="AP218" i="11"/>
  <c r="BO46" i="11"/>
  <c r="AL408" i="11"/>
  <c r="AL352" i="11"/>
  <c r="AU448" i="11"/>
  <c r="BK396" i="11"/>
  <c r="BG376" i="11"/>
  <c r="BH382" i="11"/>
  <c r="BQ363" i="11"/>
  <c r="BQ302" i="11"/>
  <c r="AU365" i="11"/>
  <c r="BF324" i="11"/>
  <c r="AQ300" i="11"/>
  <c r="AO200" i="11"/>
  <c r="BH70" i="11"/>
  <c r="AM111" i="11"/>
  <c r="BO184" i="11"/>
  <c r="BI337" i="11"/>
  <c r="AM253" i="11"/>
  <c r="BJ266" i="11"/>
  <c r="BP267" i="11"/>
  <c r="AU267" i="11"/>
  <c r="AV227" i="11"/>
  <c r="BQ227" i="11"/>
  <c r="BK163" i="11"/>
  <c r="AP163" i="11"/>
  <c r="BH156" i="11"/>
  <c r="AO140" i="11"/>
  <c r="AP129" i="11"/>
  <c r="AJ191" i="11"/>
  <c r="BJ168" i="11"/>
  <c r="AQ307" i="11"/>
  <c r="AM83" i="11"/>
  <c r="AQ91" i="11"/>
  <c r="BL82" i="11"/>
  <c r="AU172" i="11"/>
  <c r="AQ23" i="11"/>
  <c r="BH118" i="11"/>
  <c r="AT28" i="11"/>
  <c r="AN351" i="11"/>
  <c r="BK193" i="11"/>
  <c r="BF287" i="11"/>
  <c r="BG191" i="11"/>
  <c r="AR203" i="11"/>
  <c r="AO108" i="11"/>
  <c r="AQ55" i="11"/>
  <c r="AT16" i="11"/>
  <c r="BJ58" i="11"/>
  <c r="BQ71" i="11"/>
  <c r="BI22" i="11"/>
  <c r="BH75" i="11"/>
  <c r="AV21" i="11"/>
  <c r="AK395" i="11"/>
  <c r="AM395" i="11"/>
  <c r="AU237" i="11"/>
  <c r="AQ14" i="11"/>
  <c r="AS194" i="11"/>
  <c r="BG14" i="11"/>
  <c r="AQ363" i="11"/>
  <c r="AJ176" i="11"/>
  <c r="AO241" i="11"/>
  <c r="BJ241" i="11"/>
  <c r="AS221" i="11"/>
  <c r="BN221" i="11"/>
  <c r="AU201" i="11"/>
  <c r="BP201" i="11"/>
  <c r="AK197" i="11"/>
  <c r="I197" i="11" s="1"/>
  <c r="BF197" i="11"/>
  <c r="AV193" i="11"/>
  <c r="BQ193" i="11"/>
  <c r="AK185" i="11"/>
  <c r="I185" i="11" s="1"/>
  <c r="BF185" i="11"/>
  <c r="AP176" i="11"/>
  <c r="BK176" i="11"/>
  <c r="BF161" i="11"/>
  <c r="AK161" i="11"/>
  <c r="BJ152" i="11"/>
  <c r="AO152" i="11"/>
  <c r="BF148" i="11"/>
  <c r="AK148" i="11"/>
  <c r="AQ124" i="11"/>
  <c r="BL124" i="11"/>
  <c r="BJ120" i="11"/>
  <c r="AO120" i="11"/>
  <c r="BF87" i="11"/>
  <c r="AK87" i="11"/>
  <c r="I87" i="11" s="1"/>
  <c r="AM79" i="11"/>
  <c r="BH79" i="11"/>
  <c r="BI67" i="11"/>
  <c r="AN67" i="11"/>
  <c r="AR41" i="11"/>
  <c r="BM41" i="11"/>
  <c r="BN37" i="11"/>
  <c r="AS37" i="11"/>
  <c r="AV24" i="11"/>
  <c r="BQ24" i="11"/>
  <c r="AJ16" i="11"/>
  <c r="BE16" i="11"/>
  <c r="AK16" i="11"/>
  <c r="BF16" i="11"/>
  <c r="AP13" i="11"/>
  <c r="BK13" i="11"/>
  <c r="AO361" i="11"/>
  <c r="BJ361" i="11"/>
  <c r="BE28" i="11"/>
  <c r="DN28" i="11" s="1"/>
  <c r="AJ28" i="11"/>
  <c r="AN13" i="11"/>
  <c r="BI13" i="11"/>
  <c r="BF7" i="11"/>
  <c r="AK7" i="11"/>
  <c r="AT391" i="11"/>
  <c r="BO391" i="11"/>
  <c r="AM383" i="11"/>
  <c r="BH383" i="11"/>
  <c r="AJ227" i="11"/>
  <c r="BE227" i="11"/>
  <c r="AN211" i="11"/>
  <c r="BI211" i="11"/>
  <c r="AN183" i="11"/>
  <c r="BI183" i="11"/>
  <c r="BK7" i="11"/>
  <c r="AP7" i="11"/>
  <c r="AJ122" i="11"/>
  <c r="BE122" i="11"/>
  <c r="AL174" i="11"/>
  <c r="BG174" i="11"/>
  <c r="BO47" i="11"/>
  <c r="AT47" i="11"/>
  <c r="BM22" i="11"/>
  <c r="AR22" i="11"/>
  <c r="BH375" i="11"/>
  <c r="AM375" i="11"/>
  <c r="AT355" i="11"/>
  <c r="BO355" i="11"/>
  <c r="BO323" i="11"/>
  <c r="AT323" i="11"/>
  <c r="BI283" i="11"/>
  <c r="AN283" i="11"/>
  <c r="BG275" i="11"/>
  <c r="AL275" i="11"/>
  <c r="BH259" i="11"/>
  <c r="AM259" i="11"/>
  <c r="BE251" i="11"/>
  <c r="CT251" i="11" s="1"/>
  <c r="AJ251" i="11"/>
  <c r="BO219" i="11"/>
  <c r="AT219" i="11"/>
  <c r="BK211" i="11"/>
  <c r="AP211" i="11"/>
  <c r="AU207" i="11"/>
  <c r="BP207" i="11"/>
  <c r="BM195" i="11"/>
  <c r="AR195" i="11"/>
  <c r="AJ183" i="11"/>
  <c r="BE183" i="11"/>
  <c r="AR178" i="11"/>
  <c r="BM178" i="11"/>
  <c r="AN174" i="11"/>
  <c r="BI174" i="11"/>
  <c r="BJ159" i="11"/>
  <c r="AO159" i="11"/>
  <c r="BP150" i="11"/>
  <c r="AU150" i="11"/>
  <c r="BL140" i="11"/>
  <c r="AQ140" i="11"/>
  <c r="BG131" i="11"/>
  <c r="AL131" i="11"/>
  <c r="BG122" i="11"/>
  <c r="AL122" i="11"/>
  <c r="AQ118" i="11"/>
  <c r="BL118" i="11"/>
  <c r="BJ114" i="11"/>
  <c r="AO114" i="11"/>
  <c r="BP106" i="11"/>
  <c r="AU106" i="11"/>
  <c r="AL97" i="11"/>
  <c r="BG97" i="11"/>
  <c r="BF93" i="11"/>
  <c r="AK93" i="11"/>
  <c r="I93" i="11" s="1"/>
  <c r="BK93" i="11"/>
  <c r="AP93" i="11"/>
  <c r="BM85" i="11"/>
  <c r="AR85" i="11"/>
  <c r="BF69" i="11"/>
  <c r="AK69" i="11"/>
  <c r="I69" i="11" s="1"/>
  <c r="AS51" i="11"/>
  <c r="BN51" i="11"/>
  <c r="AJ47" i="11"/>
  <c r="BE47" i="11"/>
  <c r="BF18" i="11"/>
  <c r="AK18" i="11"/>
  <c r="I18" i="11" s="1"/>
  <c r="BE66" i="11"/>
  <c r="CT66" i="11" s="1"/>
  <c r="CU66" i="11" s="1"/>
  <c r="AJ66" i="11"/>
  <c r="BK31" i="11"/>
  <c r="AP31" i="11"/>
  <c r="AN31" i="11"/>
  <c r="BI31" i="11"/>
  <c r="BG188" i="11"/>
  <c r="AL188" i="11"/>
  <c r="BP44" i="11"/>
  <c r="AU44" i="11"/>
  <c r="AK76" i="11"/>
  <c r="BF76" i="11"/>
  <c r="BE11" i="11"/>
  <c r="CT11" i="11" s="1"/>
  <c r="AJ11" i="11"/>
  <c r="BK27" i="11"/>
  <c r="AP27" i="11"/>
  <c r="AU23" i="11"/>
  <c r="BP23" i="11"/>
  <c r="AN122" i="11"/>
  <c r="BI122" i="11"/>
  <c r="BJ118" i="11"/>
  <c r="AO118" i="11"/>
  <c r="BM187" i="11"/>
  <c r="AR187" i="11"/>
  <c r="AO75" i="11"/>
  <c r="BJ75" i="11"/>
  <c r="BK14" i="11"/>
  <c r="AP14" i="11"/>
  <c r="AL66" i="11"/>
  <c r="BG66" i="11"/>
  <c r="AR8" i="11"/>
  <c r="BM8" i="11"/>
  <c r="AP47" i="11"/>
  <c r="BK47" i="11"/>
  <c r="BF13" i="11"/>
  <c r="AK13" i="11"/>
  <c r="AP74" i="11"/>
  <c r="BK74" i="11"/>
  <c r="BJ17" i="11"/>
  <c r="AO17" i="11"/>
  <c r="BO42" i="11"/>
  <c r="AT42" i="11"/>
  <c r="BE92" i="11"/>
  <c r="AJ92" i="11"/>
  <c r="AS239" i="11"/>
  <c r="AJ104" i="11"/>
  <c r="AN263" i="11"/>
  <c r="AQ142" i="11"/>
  <c r="AO94" i="11"/>
  <c r="AN209" i="11"/>
  <c r="AT89" i="11"/>
  <c r="AR21" i="11"/>
  <c r="BL59" i="11"/>
  <c r="BM116" i="11"/>
  <c r="BE112" i="11"/>
  <c r="CT112" i="11" s="1"/>
  <c r="AN40" i="11"/>
  <c r="BP339" i="11"/>
  <c r="AW14" i="11"/>
  <c r="BJ49" i="11"/>
  <c r="AV298" i="11"/>
  <c r="AS120" i="11"/>
  <c r="AR223" i="11"/>
  <c r="AS299" i="11"/>
  <c r="AQ213" i="11"/>
  <c r="AK58" i="11"/>
  <c r="AV52" i="11"/>
  <c r="AQ18" i="11"/>
  <c r="BG35" i="11"/>
  <c r="AL11" i="11"/>
  <c r="AL9" i="11"/>
  <c r="BK67" i="11"/>
  <c r="AM102" i="11"/>
  <c r="BO395" i="11"/>
  <c r="BN65" i="11"/>
  <c r="BI225" i="11"/>
  <c r="BQ303" i="11"/>
  <c r="BM40" i="11"/>
  <c r="AV405" i="11"/>
  <c r="BQ405" i="11"/>
  <c r="AV483" i="11"/>
  <c r="AT279" i="11"/>
  <c r="BP239" i="11"/>
  <c r="BF106" i="11"/>
  <c r="BI7" i="11"/>
  <c r="AU123" i="11"/>
  <c r="AM415" i="11"/>
  <c r="AU317" i="11"/>
  <c r="AL214" i="11"/>
  <c r="AU64" i="11"/>
  <c r="BR307" i="11"/>
  <c r="BE32" i="11"/>
  <c r="AW325" i="11"/>
  <c r="BQ466" i="11"/>
  <c r="BQ457" i="11"/>
  <c r="BF251" i="11"/>
  <c r="AP183" i="11"/>
  <c r="AJ231" i="11"/>
  <c r="BQ25" i="11"/>
  <c r="BG207" i="11"/>
  <c r="AT73" i="11"/>
  <c r="BJ398" i="11"/>
  <c r="AN132" i="11"/>
  <c r="AK408" i="11"/>
  <c r="I408" i="11" s="1"/>
  <c r="AU226" i="11"/>
  <c r="AL106" i="11"/>
  <c r="BF131" i="11"/>
  <c r="BP94" i="11"/>
  <c r="BO480" i="11"/>
  <c r="BG140" i="11"/>
  <c r="AS258" i="11"/>
  <c r="AK477" i="11"/>
  <c r="BN36" i="11"/>
  <c r="BN126" i="11"/>
  <c r="AN295" i="11"/>
  <c r="AP43" i="11"/>
  <c r="BF88" i="11"/>
  <c r="BI415" i="11"/>
  <c r="BE399" i="11"/>
  <c r="DN399" i="11" s="1"/>
  <c r="AK215" i="11"/>
  <c r="I215" i="11" s="1"/>
  <c r="AV22" i="11"/>
  <c r="BL473" i="11"/>
  <c r="AS140" i="11"/>
  <c r="BM7" i="11"/>
  <c r="BF166" i="11"/>
  <c r="AQ360" i="11"/>
  <c r="AR101" i="11"/>
  <c r="BN159" i="11"/>
  <c r="AW243" i="11"/>
  <c r="BR349" i="11"/>
  <c r="BE105" i="11"/>
  <c r="CT105" i="11" s="1"/>
  <c r="BH114" i="11"/>
  <c r="BH485" i="11"/>
  <c r="AQ375" i="11"/>
  <c r="AL231" i="11"/>
  <c r="AT130" i="11"/>
  <c r="AL327" i="11"/>
  <c r="AW161" i="11"/>
  <c r="AN430" i="11"/>
  <c r="BO85" i="11"/>
  <c r="BK97" i="11"/>
  <c r="BO221" i="11"/>
  <c r="BO78" i="11"/>
  <c r="BQ300" i="11"/>
  <c r="BM19" i="11"/>
  <c r="BF102" i="11"/>
  <c r="AJ60" i="11"/>
  <c r="AR122" i="11"/>
  <c r="AP171" i="11"/>
  <c r="AQ76" i="11"/>
  <c r="BE374" i="11"/>
  <c r="CT374" i="11" s="1"/>
  <c r="CU374" i="11" s="1"/>
  <c r="AP303" i="11"/>
  <c r="AO190" i="11"/>
  <c r="BF271" i="11"/>
  <c r="BK174" i="11"/>
  <c r="AV84" i="11"/>
  <c r="AN231" i="11"/>
  <c r="AN191" i="11"/>
  <c r="BH39" i="11"/>
  <c r="AU7" i="11"/>
  <c r="AK482" i="11"/>
  <c r="AW474" i="11"/>
  <c r="AO65" i="11"/>
  <c r="AK375" i="11"/>
  <c r="BN323" i="11"/>
  <c r="AL223" i="11"/>
  <c r="AS255" i="11"/>
  <c r="BI19" i="11"/>
  <c r="BP386" i="11"/>
  <c r="BO19" i="11"/>
  <c r="BJ488" i="11"/>
  <c r="BR490" i="11"/>
  <c r="BL460" i="11"/>
  <c r="BK464" i="11"/>
  <c r="AV458" i="11"/>
  <c r="BN364" i="11"/>
  <c r="BP273" i="11"/>
  <c r="AK372" i="11"/>
  <c r="BE274" i="11"/>
  <c r="CT274" i="11" s="1"/>
  <c r="CU274" i="11" s="1"/>
  <c r="AV192" i="11"/>
  <c r="AN135" i="11"/>
  <c r="BP487" i="11"/>
  <c r="BR29" i="11"/>
  <c r="BG379" i="11"/>
  <c r="AS391" i="11"/>
  <c r="BL170" i="11"/>
  <c r="BG10" i="11"/>
  <c r="BO203" i="11"/>
  <c r="BJ385" i="11"/>
  <c r="BJ363" i="11"/>
  <c r="BP259" i="11"/>
  <c r="AN187" i="11"/>
  <c r="AV485" i="11"/>
  <c r="BR201" i="11"/>
  <c r="BR137" i="11"/>
  <c r="AW411" i="11"/>
  <c r="AU446" i="11"/>
  <c r="AS439" i="11"/>
  <c r="AR453" i="11"/>
  <c r="BG438" i="11"/>
  <c r="AT379" i="11"/>
  <c r="BI352" i="11"/>
  <c r="AP453" i="11"/>
  <c r="BQ351" i="11"/>
  <c r="AU290" i="11"/>
  <c r="BL310" i="11"/>
  <c r="BK257" i="11"/>
  <c r="BE133" i="11"/>
  <c r="CT133" i="11" s="1"/>
  <c r="AS106" i="11"/>
  <c r="BG318" i="11"/>
  <c r="BP86" i="11"/>
  <c r="AU57" i="11"/>
  <c r="AU73" i="11"/>
  <c r="AU489" i="11"/>
  <c r="AN166" i="11"/>
  <c r="AW9" i="11"/>
  <c r="BP394" i="11"/>
  <c r="AP461" i="11"/>
  <c r="BR437" i="11"/>
  <c r="AW117" i="11"/>
  <c r="BH334" i="11"/>
  <c r="BK470" i="11"/>
  <c r="AN62" i="11"/>
  <c r="BQ387" i="11"/>
  <c r="BO383" i="11"/>
  <c r="BL159" i="11"/>
  <c r="BN247" i="11"/>
  <c r="AQ230" i="11"/>
  <c r="AR202" i="11"/>
  <c r="AS109" i="11"/>
  <c r="BM258" i="11"/>
  <c r="BQ121" i="11"/>
  <c r="BN75" i="11"/>
  <c r="BL36" i="11"/>
  <c r="AU299" i="11"/>
  <c r="BF30" i="11"/>
  <c r="AV391" i="11"/>
  <c r="AV14" i="11"/>
  <c r="BM174" i="11"/>
  <c r="AQ30" i="11"/>
  <c r="BM239" i="11"/>
  <c r="AR487" i="11"/>
  <c r="AS481" i="11"/>
  <c r="AW479" i="11"/>
  <c r="AW77" i="11"/>
  <c r="AW45" i="11"/>
  <c r="BG462" i="11"/>
  <c r="AQ479" i="11"/>
  <c r="AV471" i="11"/>
  <c r="BN427" i="11"/>
  <c r="AV379" i="11"/>
  <c r="BK462" i="11"/>
  <c r="BP387" i="11"/>
  <c r="AJ342" i="11"/>
  <c r="BN272" i="11"/>
  <c r="AP278" i="11"/>
  <c r="BI282" i="11"/>
  <c r="AU91" i="11"/>
  <c r="BN96" i="11"/>
  <c r="AJ45" i="11"/>
  <c r="BI87" i="11"/>
  <c r="AU482" i="11"/>
  <c r="AR479" i="11"/>
  <c r="AO146" i="11"/>
  <c r="BE418" i="11"/>
  <c r="BN396" i="11"/>
  <c r="AV222" i="11"/>
  <c r="AJ441" i="11"/>
  <c r="BQ408" i="11"/>
  <c r="BG401" i="11"/>
  <c r="AT290" i="11"/>
  <c r="AR489" i="11"/>
  <c r="AO484" i="11"/>
  <c r="AW487" i="11"/>
  <c r="BR67" i="11"/>
  <c r="AW180" i="11"/>
  <c r="BR133" i="11"/>
  <c r="BR71" i="11"/>
  <c r="AM464" i="11"/>
  <c r="BK465" i="11"/>
  <c r="BH467" i="11"/>
  <c r="AT62" i="11"/>
  <c r="AS384" i="11"/>
  <c r="BE250" i="11"/>
  <c r="DN250" i="11" s="1"/>
  <c r="BK288" i="11"/>
  <c r="BO475" i="11"/>
  <c r="AK165" i="11"/>
  <c r="AP436" i="11"/>
  <c r="BO380" i="11"/>
  <c r="BH349" i="11"/>
  <c r="AW413" i="11"/>
  <c r="BF360" i="11"/>
  <c r="AQ328" i="11"/>
  <c r="BP282" i="11"/>
  <c r="BG246" i="11"/>
  <c r="AS403" i="11"/>
  <c r="AT463" i="11"/>
  <c r="BI359" i="11"/>
  <c r="AK403" i="11"/>
  <c r="AP359" i="11"/>
  <c r="AW155" i="11"/>
  <c r="BR155" i="11"/>
  <c r="BG239" i="11"/>
  <c r="BF64" i="11"/>
  <c r="AK64" i="11"/>
  <c r="BF407" i="11"/>
  <c r="AK407" i="11"/>
  <c r="AV305" i="11"/>
  <c r="BQ305" i="11"/>
  <c r="AN452" i="11"/>
  <c r="BI452" i="11"/>
  <c r="BP361" i="11"/>
  <c r="AU361" i="11"/>
  <c r="AM173" i="11"/>
  <c r="BH173" i="11"/>
  <c r="BP184" i="11"/>
  <c r="AU184" i="11"/>
  <c r="AN63" i="11"/>
  <c r="BI63" i="11"/>
  <c r="AN387" i="11"/>
  <c r="BI387" i="11"/>
  <c r="BO319" i="11"/>
  <c r="AT319" i="11"/>
  <c r="BH299" i="11"/>
  <c r="AM299" i="11"/>
  <c r="AN287" i="11"/>
  <c r="BI287" i="11"/>
  <c r="BF235" i="11"/>
  <c r="AK235" i="11"/>
  <c r="AR131" i="11"/>
  <c r="BM131" i="11"/>
  <c r="BO102" i="11"/>
  <c r="AT102" i="11"/>
  <c r="AJ7" i="11"/>
  <c r="BE7" i="11"/>
  <c r="AN90" i="11"/>
  <c r="BI90" i="11"/>
  <c r="AL123" i="11"/>
  <c r="BG123" i="11"/>
  <c r="BH15" i="11"/>
  <c r="AM15" i="11"/>
  <c r="BQ163" i="11"/>
  <c r="AV163" i="11"/>
  <c r="AN18" i="11"/>
  <c r="BI18" i="11"/>
  <c r="AS17" i="11"/>
  <c r="BN17" i="11"/>
  <c r="BR109" i="11"/>
  <c r="AW109" i="11"/>
  <c r="AO485" i="11"/>
  <c r="AT423" i="11"/>
  <c r="BO423" i="11"/>
  <c r="BM466" i="11"/>
  <c r="AR466" i="11"/>
  <c r="AJ448" i="11"/>
  <c r="BE448" i="11"/>
  <c r="CT448" i="11" s="1"/>
  <c r="BF341" i="11"/>
  <c r="BL355" i="11"/>
  <c r="AS464" i="11"/>
  <c r="BI381" i="11"/>
  <c r="BI404" i="11"/>
  <c r="BL138" i="11"/>
  <c r="AQ138" i="11"/>
  <c r="BH459" i="11"/>
  <c r="AM459" i="11"/>
  <c r="BP378" i="11"/>
  <c r="AU378" i="11"/>
  <c r="AL367" i="11"/>
  <c r="BG367" i="11"/>
  <c r="BH374" i="11"/>
  <c r="AM374" i="11"/>
  <c r="BQ359" i="11"/>
  <c r="AV359" i="11"/>
  <c r="AM367" i="11"/>
  <c r="BH367" i="11"/>
  <c r="AP286" i="11"/>
  <c r="BK286" i="11"/>
  <c r="AS421" i="11"/>
  <c r="BN421" i="11"/>
  <c r="AK313" i="11"/>
  <c r="BF313" i="11"/>
  <c r="AS252" i="11"/>
  <c r="BN252" i="11"/>
  <c r="AN136" i="11"/>
  <c r="BI136" i="11"/>
  <c r="BO151" i="11"/>
  <c r="AJ457" i="11"/>
  <c r="BE457" i="11"/>
  <c r="CT457" i="11" s="1"/>
  <c r="CU457" i="11" s="1"/>
  <c r="AT388" i="11"/>
  <c r="BO388" i="11"/>
  <c r="BO465" i="11"/>
  <c r="AP440" i="11"/>
  <c r="BL53" i="11"/>
  <c r="BG436" i="11"/>
  <c r="AT429" i="11"/>
  <c r="AM342" i="11"/>
  <c r="AQ464" i="11"/>
  <c r="BL482" i="11"/>
  <c r="BI412" i="11"/>
  <c r="AV383" i="11"/>
  <c r="BG145" i="11"/>
  <c r="BE385" i="11"/>
  <c r="CT385" i="11" s="1"/>
  <c r="AU305" i="11"/>
  <c r="BO247" i="11"/>
  <c r="BO373" i="11"/>
  <c r="AW466" i="11"/>
  <c r="BR466" i="11"/>
  <c r="BN265" i="11"/>
  <c r="AS265" i="11"/>
  <c r="BK253" i="11"/>
  <c r="AP253" i="11"/>
  <c r="AJ486" i="11"/>
  <c r="BE486" i="11"/>
  <c r="BR406" i="11"/>
  <c r="AW406" i="11"/>
  <c r="AL73" i="11"/>
  <c r="BG73" i="11"/>
  <c r="AL165" i="11"/>
  <c r="BG165" i="11"/>
  <c r="AT207" i="11"/>
  <c r="BF219" i="11"/>
  <c r="AS333" i="11"/>
  <c r="AV373" i="11"/>
  <c r="BZ59" i="12"/>
  <c r="BZ110" i="12"/>
  <c r="BZ105" i="12"/>
  <c r="BZ5" i="12"/>
  <c r="BH178" i="12"/>
  <c r="F10" i="12" s="1"/>
  <c r="AJ1" i="12"/>
  <c r="M631" i="12"/>
  <c r="CW74" i="12"/>
  <c r="BZ68" i="12"/>
  <c r="BZ29" i="12"/>
  <c r="CW5" i="12"/>
  <c r="BZ40" i="12"/>
  <c r="BZ94" i="12"/>
  <c r="CW76" i="12"/>
  <c r="CW79" i="12"/>
  <c r="CW75" i="12"/>
  <c r="BZ76" i="12"/>
  <c r="CW69" i="12"/>
  <c r="CW59" i="12"/>
  <c r="BZ58" i="12"/>
  <c r="BZ12" i="12"/>
  <c r="BZ112" i="12"/>
  <c r="CW63" i="12"/>
  <c r="BZ107" i="12"/>
  <c r="BO488" i="11"/>
  <c r="BM435" i="11"/>
  <c r="AU424" i="11"/>
  <c r="AP434" i="11"/>
  <c r="BJ416" i="11"/>
  <c r="BP440" i="11"/>
  <c r="BN426" i="11"/>
  <c r="AS475" i="11"/>
  <c r="BN77" i="11"/>
  <c r="BR207" i="11"/>
  <c r="BR249" i="11"/>
  <c r="AW261" i="11"/>
  <c r="AS455" i="11"/>
  <c r="BN438" i="11"/>
  <c r="AU428" i="11"/>
  <c r="AN471" i="11"/>
  <c r="AT447" i="11"/>
  <c r="BN443" i="11"/>
  <c r="BP467" i="11"/>
  <c r="BL401" i="11"/>
  <c r="BK311" i="11"/>
  <c r="AR265" i="11"/>
  <c r="AR73" i="11"/>
  <c r="BJ78" i="11"/>
  <c r="BP418" i="11"/>
  <c r="AK411" i="11"/>
  <c r="I411" i="11" s="1"/>
  <c r="AK405" i="11"/>
  <c r="BM422" i="11"/>
  <c r="AR484" i="11"/>
  <c r="AK397" i="11"/>
  <c r="I397" i="11" s="1"/>
  <c r="BG54" i="11"/>
  <c r="AW381" i="11"/>
  <c r="AO381" i="11"/>
  <c r="BH470" i="11"/>
  <c r="AM378" i="11"/>
  <c r="BQ447" i="11"/>
  <c r="AO394" i="11"/>
  <c r="BL394" i="11"/>
  <c r="AR411" i="11"/>
  <c r="AX348" i="11"/>
  <c r="AV221" i="11"/>
  <c r="BM91" i="11"/>
  <c r="AU413" i="11"/>
  <c r="BP413" i="11"/>
  <c r="AP389" i="11"/>
  <c r="BK389" i="11"/>
  <c r="BF393" i="11"/>
  <c r="AK393" i="11"/>
  <c r="BH333" i="11"/>
  <c r="AM333" i="11"/>
  <c r="AW396" i="11"/>
  <c r="BR396" i="11"/>
  <c r="AV109" i="11"/>
  <c r="BQ109" i="11"/>
  <c r="BH210" i="11"/>
  <c r="AM210" i="11"/>
  <c r="BG101" i="11"/>
  <c r="AL101" i="11"/>
  <c r="AL36" i="11"/>
  <c r="BG36" i="11"/>
  <c r="AJ10" i="11"/>
  <c r="BE10" i="11"/>
  <c r="AR320" i="11"/>
  <c r="BM320" i="11"/>
  <c r="AL248" i="11"/>
  <c r="BG248" i="11"/>
  <c r="BG209" i="11"/>
  <c r="AL209" i="11"/>
  <c r="AM205" i="11"/>
  <c r="BH205" i="11"/>
  <c r="AL133" i="11"/>
  <c r="BG133" i="11"/>
  <c r="AM9" i="11"/>
  <c r="BH9" i="11"/>
  <c r="AJ219" i="11"/>
  <c r="BE219" i="11"/>
  <c r="AN199" i="11"/>
  <c r="BI199" i="11"/>
  <c r="BF81" i="11"/>
  <c r="AK81" i="11"/>
  <c r="AJ267" i="11"/>
  <c r="BE267" i="11"/>
  <c r="AU154" i="11"/>
  <c r="BP154" i="11"/>
  <c r="AU76" i="11"/>
  <c r="BP76" i="11"/>
  <c r="BE90" i="11"/>
  <c r="CT90" i="11" s="1"/>
  <c r="AJ90" i="11"/>
  <c r="BL134" i="11"/>
  <c r="AQ134" i="11"/>
  <c r="AW373" i="11"/>
  <c r="BR265" i="11"/>
  <c r="AW357" i="11"/>
  <c r="AN386" i="11"/>
  <c r="AM283" i="11"/>
  <c r="BQ155" i="11"/>
  <c r="BK111" i="11"/>
  <c r="BF103" i="11"/>
  <c r="BR73" i="11"/>
  <c r="BK445" i="11"/>
  <c r="BK402" i="11"/>
  <c r="AW270" i="11"/>
  <c r="AL340" i="11"/>
  <c r="AK406" i="11"/>
  <c r="BR294" i="11"/>
  <c r="BI239" i="11"/>
  <c r="AT484" i="11"/>
  <c r="AV418" i="11"/>
  <c r="BH385" i="11"/>
  <c r="AU416" i="11"/>
  <c r="BM382" i="11"/>
  <c r="AR356" i="11"/>
  <c r="AT411" i="11"/>
  <c r="AW455" i="11"/>
  <c r="AT405" i="11"/>
  <c r="AR462" i="11"/>
  <c r="BK443" i="11"/>
  <c r="AR148" i="11"/>
  <c r="BM148" i="11"/>
  <c r="AS71" i="11"/>
  <c r="BN71" i="11"/>
  <c r="BK338" i="11"/>
  <c r="BQ290" i="11"/>
  <c r="AV290" i="11"/>
  <c r="BP217" i="11"/>
  <c r="AU217" i="11"/>
  <c r="BK185" i="11"/>
  <c r="AP185" i="11"/>
  <c r="AK129" i="11"/>
  <c r="BF129" i="11"/>
  <c r="AP124" i="11"/>
  <c r="BK124" i="11"/>
  <c r="BQ108" i="11"/>
  <c r="AV108" i="11"/>
  <c r="BO87" i="11"/>
  <c r="AT87" i="11"/>
  <c r="AV49" i="11"/>
  <c r="BQ49" i="11"/>
  <c r="AK33" i="11"/>
  <c r="BF33" i="11"/>
  <c r="AN489" i="11"/>
  <c r="AN487" i="11"/>
  <c r="BJ487" i="11"/>
  <c r="AR146" i="11"/>
  <c r="BR217" i="11"/>
  <c r="AW120" i="11"/>
  <c r="AW59" i="11"/>
  <c r="AU145" i="11"/>
  <c r="AW221" i="11"/>
  <c r="AW197" i="11"/>
  <c r="BR28" i="11"/>
  <c r="BQ454" i="11"/>
  <c r="AK452" i="11"/>
  <c r="AK451" i="11"/>
  <c r="BF434" i="11"/>
  <c r="AU310" i="11"/>
  <c r="AK116" i="11"/>
  <c r="BE197" i="11"/>
  <c r="DN197" i="11" s="1"/>
  <c r="DO197" i="11" s="1"/>
  <c r="AR185" i="11"/>
  <c r="BP104" i="11"/>
  <c r="BI152" i="11"/>
  <c r="BQ112" i="11"/>
  <c r="AM487" i="11"/>
  <c r="BH489" i="11"/>
  <c r="AJ451" i="11"/>
  <c r="BE91" i="11"/>
  <c r="CT91" i="11" s="1"/>
  <c r="CU91" i="11" s="1"/>
  <c r="AM258" i="11"/>
  <c r="BR139" i="11"/>
  <c r="AW301" i="11"/>
  <c r="AW152" i="11"/>
  <c r="BR116" i="11"/>
  <c r="AV467" i="11"/>
  <c r="BE427" i="11"/>
  <c r="CT427" i="11" s="1"/>
  <c r="AM376" i="11"/>
  <c r="AU384" i="11"/>
  <c r="AM298" i="11"/>
  <c r="AV59" i="11"/>
  <c r="AK63" i="11"/>
  <c r="BH28" i="11"/>
  <c r="AP349" i="11"/>
  <c r="BM83" i="11"/>
  <c r="AR168" i="11"/>
  <c r="BK83" i="11"/>
  <c r="BL389" i="11"/>
  <c r="AS386" i="11"/>
  <c r="AL405" i="11"/>
  <c r="AP374" i="11"/>
  <c r="AL427" i="11"/>
  <c r="BQ389" i="11"/>
  <c r="AO133" i="11"/>
  <c r="AW416" i="11"/>
  <c r="AP132" i="11"/>
  <c r="BK132" i="11"/>
  <c r="AS261" i="11"/>
  <c r="BN261" i="11"/>
  <c r="AP489" i="11"/>
  <c r="BK489" i="11"/>
  <c r="BK487" i="11"/>
  <c r="AP487" i="11"/>
  <c r="BQ331" i="11"/>
  <c r="AV331" i="11"/>
  <c r="AS317" i="11"/>
  <c r="BN317" i="11"/>
  <c r="AW310" i="11"/>
  <c r="BR310" i="11"/>
  <c r="AT213" i="11"/>
  <c r="BO213" i="11"/>
  <c r="AU193" i="11"/>
  <c r="BP193" i="11"/>
  <c r="BH176" i="11"/>
  <c r="AM176" i="11"/>
  <c r="BP24" i="11"/>
  <c r="AU24" i="11"/>
  <c r="BO454" i="11"/>
  <c r="AT454" i="11"/>
  <c r="BH416" i="11"/>
  <c r="AM416" i="11"/>
  <c r="AN405" i="11"/>
  <c r="BI405" i="11"/>
  <c r="AW402" i="11"/>
  <c r="BR402" i="11"/>
  <c r="BE386" i="11"/>
  <c r="AJ386" i="11"/>
  <c r="BM372" i="11"/>
  <c r="AR372" i="11"/>
  <c r="AP431" i="11"/>
  <c r="BK431" i="11"/>
  <c r="BH420" i="11"/>
  <c r="AM420" i="11"/>
  <c r="BG473" i="11"/>
  <c r="AL473" i="11"/>
  <c r="BM388" i="11"/>
  <c r="AR388" i="11"/>
  <c r="BR297" i="11"/>
  <c r="AW297" i="11"/>
  <c r="BF472" i="11"/>
  <c r="AK472" i="11"/>
  <c r="BQ375" i="11"/>
  <c r="AV375" i="11"/>
  <c r="AO303" i="11"/>
  <c r="I303" i="11" s="1"/>
  <c r="BJ303" i="11"/>
  <c r="AK342" i="11"/>
  <c r="BF342" i="11"/>
  <c r="AS422" i="11"/>
  <c r="BN422" i="11"/>
  <c r="BP252" i="11"/>
  <c r="AU252" i="11"/>
  <c r="BF248" i="11"/>
  <c r="AK248" i="11"/>
  <c r="AT104" i="11"/>
  <c r="BO104" i="11"/>
  <c r="BL45" i="11"/>
  <c r="AQ45" i="11"/>
  <c r="BN7" i="11"/>
  <c r="AS7" i="11"/>
  <c r="AU395" i="11"/>
  <c r="BP395" i="11"/>
  <c r="BF379" i="11"/>
  <c r="AK379" i="11"/>
  <c r="BK355" i="11"/>
  <c r="AP355" i="11"/>
  <c r="BN347" i="11"/>
  <c r="AS347" i="11"/>
  <c r="AL195" i="11"/>
  <c r="BG195" i="11"/>
  <c r="AL135" i="11"/>
  <c r="BG135" i="11"/>
  <c r="BO11" i="11"/>
  <c r="AT11" i="11"/>
  <c r="AP89" i="11"/>
  <c r="BK89" i="11"/>
  <c r="BQ102" i="11"/>
  <c r="AV102" i="11"/>
  <c r="BQ35" i="11"/>
  <c r="AV35" i="11"/>
  <c r="BJ14" i="11"/>
  <c r="AO14" i="11"/>
  <c r="BJ383" i="11"/>
  <c r="AO383" i="11"/>
  <c r="AQ335" i="11"/>
  <c r="BL335" i="11"/>
  <c r="BL331" i="11"/>
  <c r="AQ331" i="11"/>
  <c r="AP323" i="11"/>
  <c r="BK323" i="11"/>
  <c r="BG315" i="11"/>
  <c r="AL315" i="11"/>
  <c r="AT307" i="11"/>
  <c r="BO307" i="11"/>
  <c r="AQ303" i="11"/>
  <c r="BL303" i="11"/>
  <c r="BE283" i="11"/>
  <c r="AJ283" i="11"/>
  <c r="AJ263" i="11"/>
  <c r="BE263" i="11"/>
  <c r="AP235" i="11"/>
  <c r="BK235" i="11"/>
  <c r="AN223" i="11"/>
  <c r="BI223" i="11"/>
  <c r="BQ219" i="11"/>
  <c r="AV219" i="11"/>
  <c r="AM207" i="11"/>
  <c r="I207" i="11" s="1"/>
  <c r="BH207" i="11"/>
  <c r="BF199" i="11"/>
  <c r="AK199" i="11"/>
  <c r="AN195" i="11"/>
  <c r="BI195" i="11"/>
  <c r="BQ178" i="11"/>
  <c r="AV178" i="11"/>
  <c r="AO154" i="11"/>
  <c r="BJ154" i="11"/>
  <c r="AO150" i="11"/>
  <c r="BJ150" i="11"/>
  <c r="BE131" i="11"/>
  <c r="CT131" i="11" s="1"/>
  <c r="AJ131" i="11"/>
  <c r="AM110" i="11"/>
  <c r="BH110" i="11"/>
  <c r="BI97" i="11"/>
  <c r="AN97" i="11"/>
  <c r="BH93" i="11"/>
  <c r="AM93" i="11"/>
  <c r="BM89" i="11"/>
  <c r="AR89" i="11"/>
  <c r="AU81" i="11"/>
  <c r="BP81" i="11"/>
  <c r="BL75" i="11"/>
  <c r="AQ75" i="11"/>
  <c r="AO69" i="11"/>
  <c r="BJ69" i="11"/>
  <c r="AO61" i="11"/>
  <c r="BJ61" i="11"/>
  <c r="AN47" i="11"/>
  <c r="BI47" i="11"/>
  <c r="AT26" i="11"/>
  <c r="BO26" i="11"/>
  <c r="BN18" i="11"/>
  <c r="AS18" i="11"/>
  <c r="BS18" i="11"/>
  <c r="AX18" i="11"/>
  <c r="BJ6" i="11"/>
  <c r="AO6" i="11"/>
  <c r="BP15" i="11"/>
  <c r="AU15" i="11"/>
  <c r="AM86" i="11"/>
  <c r="BH86" i="11"/>
  <c r="BH44" i="11"/>
  <c r="AM44" i="11"/>
  <c r="BE236" i="11"/>
  <c r="AJ236" i="11"/>
  <c r="AL171" i="11"/>
  <c r="BG171" i="11"/>
  <c r="AK107" i="11"/>
  <c r="BF107" i="11"/>
  <c r="BM52" i="11"/>
  <c r="AR52" i="11"/>
  <c r="AN66" i="11"/>
  <c r="BI66" i="11"/>
  <c r="AT31" i="11"/>
  <c r="BO31" i="11"/>
  <c r="BJ23" i="11"/>
  <c r="AO23" i="11"/>
  <c r="AS14" i="11"/>
  <c r="BN14" i="11"/>
  <c r="BK85" i="11"/>
  <c r="AP85" i="11"/>
  <c r="AU323" i="11"/>
  <c r="BP323" i="11"/>
  <c r="AJ211" i="11"/>
  <c r="BE211" i="11"/>
  <c r="BN150" i="11"/>
  <c r="AS150" i="11"/>
  <c r="AO110" i="11"/>
  <c r="BJ110" i="11"/>
  <c r="BJ81" i="11"/>
  <c r="AO81" i="11"/>
  <c r="BP36" i="11"/>
  <c r="AU36" i="11"/>
  <c r="AM23" i="11"/>
  <c r="BH23" i="11"/>
  <c r="BH55" i="11"/>
  <c r="AM55" i="11"/>
  <c r="BO8" i="11"/>
  <c r="AT8" i="11"/>
  <c r="AR31" i="11"/>
  <c r="BM31" i="11"/>
  <c r="BE42" i="11"/>
  <c r="AJ42" i="11"/>
  <c r="BN173" i="11"/>
  <c r="AS173" i="11"/>
  <c r="BN214" i="11"/>
  <c r="AS214" i="11"/>
  <c r="BJ84" i="11"/>
  <c r="AO84" i="11"/>
  <c r="AK17" i="11"/>
  <c r="BF17" i="11"/>
  <c r="BG342" i="11"/>
  <c r="AL342" i="11"/>
  <c r="BN229" i="11"/>
  <c r="AS229" i="11"/>
  <c r="BO209" i="11"/>
  <c r="AT209" i="11"/>
  <c r="BK205" i="11"/>
  <c r="AP205" i="11"/>
  <c r="BE148" i="11"/>
  <c r="AJ148" i="11"/>
  <c r="BI124" i="11"/>
  <c r="AN124" i="11"/>
  <c r="BM87" i="11"/>
  <c r="AR87" i="11"/>
  <c r="BE79" i="11"/>
  <c r="AJ79" i="11"/>
  <c r="BQ55" i="11"/>
  <c r="AV55" i="11"/>
  <c r="BI45" i="11"/>
  <c r="AN45" i="11"/>
  <c r="BE37" i="11"/>
  <c r="AJ37" i="11"/>
  <c r="BF467" i="11"/>
  <c r="AK467" i="11"/>
  <c r="I467" i="11" s="1"/>
  <c r="BF445" i="11"/>
  <c r="AK445" i="11"/>
  <c r="I445" i="11" s="1"/>
  <c r="AT445" i="11"/>
  <c r="BO445" i="11"/>
  <c r="AR434" i="11"/>
  <c r="BM434" i="11"/>
  <c r="BE402" i="11"/>
  <c r="CT402" i="11" s="1"/>
  <c r="AJ402" i="11"/>
  <c r="AL356" i="11"/>
  <c r="BG356" i="11"/>
  <c r="BM468" i="11"/>
  <c r="AR468" i="11"/>
  <c r="BG50" i="11"/>
  <c r="AL50" i="11"/>
  <c r="AL173" i="11"/>
  <c r="BG173" i="11"/>
  <c r="AO407" i="11"/>
  <c r="BJ407" i="11"/>
  <c r="BG297" i="11"/>
  <c r="AL297" i="11"/>
  <c r="BH388" i="11"/>
  <c r="AM388" i="11"/>
  <c r="AQ397" i="11"/>
  <c r="BL397" i="11"/>
  <c r="AL433" i="11"/>
  <c r="BG433" i="11"/>
  <c r="BO398" i="11"/>
  <c r="AT398" i="11"/>
  <c r="BQ395" i="11"/>
  <c r="AV395" i="11"/>
  <c r="AX335" i="11"/>
  <c r="BS335" i="11"/>
  <c r="BI323" i="11"/>
  <c r="AN323" i="11"/>
  <c r="AS300" i="11"/>
  <c r="BN300" i="11"/>
  <c r="AV62" i="11"/>
  <c r="BQ62" i="11"/>
  <c r="BO377" i="11"/>
  <c r="AT377" i="11"/>
  <c r="BP338" i="11"/>
  <c r="AU338" i="11"/>
  <c r="AJ266" i="11"/>
  <c r="BE266" i="11"/>
  <c r="AV322" i="11"/>
  <c r="BQ322" i="11"/>
  <c r="BP246" i="11"/>
  <c r="AU246" i="11"/>
  <c r="BI198" i="11"/>
  <c r="AN198" i="11"/>
  <c r="BJ80" i="11"/>
  <c r="AO80" i="11"/>
  <c r="BM6" i="11"/>
  <c r="AR6" i="11"/>
  <c r="AP336" i="11"/>
  <c r="BK336" i="11"/>
  <c r="AV228" i="11"/>
  <c r="BQ228" i="11"/>
  <c r="BH155" i="11"/>
  <c r="AM155" i="11"/>
  <c r="BM86" i="11"/>
  <c r="AR86" i="11"/>
  <c r="AU52" i="11"/>
  <c r="BP52" i="11"/>
  <c r="AO465" i="11"/>
  <c r="BJ465" i="11"/>
  <c r="AP457" i="11"/>
  <c r="BK457" i="11"/>
  <c r="BR311" i="11"/>
  <c r="BR193" i="11"/>
  <c r="BR172" i="11"/>
  <c r="BI461" i="11"/>
  <c r="BG416" i="11"/>
  <c r="BG464" i="11"/>
  <c r="AR433" i="11"/>
  <c r="AS372" i="11"/>
  <c r="BM348" i="11"/>
  <c r="AJ180" i="11"/>
  <c r="AL201" i="11"/>
  <c r="AQ156" i="11"/>
  <c r="AN479" i="11"/>
  <c r="AQ477" i="11"/>
  <c r="BH73" i="11"/>
  <c r="BL413" i="11"/>
  <c r="BL395" i="11"/>
  <c r="AM413" i="11"/>
  <c r="BQ370" i="11"/>
  <c r="AW405" i="11"/>
  <c r="BJ225" i="11"/>
  <c r="AN203" i="11"/>
  <c r="AK255" i="11"/>
  <c r="I255" i="11" s="1"/>
  <c r="AT178" i="11"/>
  <c r="AM133" i="11"/>
  <c r="AO11" i="11"/>
  <c r="AQ11" i="11"/>
  <c r="AK114" i="11"/>
  <c r="I114" i="11" s="1"/>
  <c r="BL129" i="11"/>
  <c r="AV416" i="11"/>
  <c r="AT211" i="11"/>
  <c r="BQ146" i="11"/>
  <c r="AV146" i="11"/>
  <c r="AK349" i="11"/>
  <c r="BF349" i="11"/>
  <c r="BO342" i="11"/>
  <c r="AT342" i="11"/>
  <c r="BJ328" i="11"/>
  <c r="AO328" i="11"/>
  <c r="AQ317" i="11"/>
  <c r="BL317" i="11"/>
  <c r="AN229" i="11"/>
  <c r="BI229" i="11"/>
  <c r="BH225" i="11"/>
  <c r="AM225" i="11"/>
  <c r="BQ205" i="11"/>
  <c r="AV205" i="11"/>
  <c r="BM201" i="11"/>
  <c r="AR201" i="11"/>
  <c r="BK197" i="11"/>
  <c r="AP197" i="11"/>
  <c r="AN172" i="11"/>
  <c r="BI172" i="11"/>
  <c r="AU161" i="11"/>
  <c r="BP161" i="11"/>
  <c r="BJ141" i="11"/>
  <c r="AO141" i="11"/>
  <c r="AW433" i="11"/>
  <c r="BR433" i="11"/>
  <c r="BK283" i="11"/>
  <c r="AP283" i="11"/>
  <c r="AU127" i="11"/>
  <c r="BP127" i="11"/>
  <c r="AV120" i="11"/>
  <c r="BQ120" i="11"/>
  <c r="BF95" i="11"/>
  <c r="AK95" i="11"/>
  <c r="I95" i="11" s="1"/>
  <c r="BK59" i="11"/>
  <c r="AP59" i="11"/>
  <c r="BI55" i="11"/>
  <c r="AN55" i="11"/>
  <c r="BI24" i="11"/>
  <c r="AN24" i="11"/>
  <c r="AL20" i="11"/>
  <c r="BG20" i="11"/>
  <c r="BN467" i="11"/>
  <c r="AS467" i="11"/>
  <c r="BP451" i="11"/>
  <c r="AU451" i="11"/>
  <c r="BH104" i="11"/>
  <c r="AT120" i="11"/>
  <c r="AQ33" i="11"/>
  <c r="AQ116" i="11"/>
  <c r="BP405" i="11"/>
  <c r="BG467" i="11"/>
  <c r="BQ137" i="11"/>
  <c r="BG418" i="11"/>
  <c r="AL418" i="11"/>
  <c r="AW378" i="11"/>
  <c r="BR378" i="11"/>
  <c r="AO313" i="11"/>
  <c r="BJ313" i="11"/>
  <c r="AQ486" i="11"/>
  <c r="BL486" i="11"/>
  <c r="BI142" i="11"/>
  <c r="AR37" i="11"/>
  <c r="AJ376" i="11"/>
  <c r="BE376" i="11"/>
  <c r="AN414" i="11"/>
  <c r="AL384" i="11"/>
  <c r="BG384" i="11"/>
  <c r="BR267" i="11"/>
  <c r="AM145" i="11"/>
  <c r="BR341" i="11"/>
  <c r="AK132" i="11"/>
  <c r="AT442" i="11"/>
  <c r="BE429" i="11"/>
  <c r="CT429" i="11" s="1"/>
  <c r="BI470" i="11"/>
  <c r="AQ447" i="11"/>
  <c r="BM423" i="11"/>
  <c r="BM448" i="11"/>
  <c r="AR455" i="11"/>
  <c r="AM439" i="11"/>
  <c r="AK265" i="11"/>
  <c r="BH65" i="11"/>
  <c r="BF263" i="11"/>
  <c r="AR254" i="11"/>
  <c r="AQ235" i="11"/>
  <c r="AW153" i="11"/>
  <c r="BH380" i="11"/>
  <c r="AJ341" i="11"/>
  <c r="BF304" i="11"/>
  <c r="AV360" i="11"/>
  <c r="BH230" i="11"/>
  <c r="AP250" i="11"/>
  <c r="AK38" i="11"/>
  <c r="I38" i="11" s="1"/>
  <c r="AK322" i="11"/>
  <c r="I322" i="11" s="1"/>
  <c r="BR7" i="11"/>
  <c r="AU258" i="11"/>
  <c r="BO399" i="11"/>
  <c r="AT399" i="11"/>
  <c r="BL309" i="11"/>
  <c r="AQ309" i="11"/>
  <c r="AS276" i="11"/>
  <c r="BN276" i="11"/>
  <c r="AT260" i="11"/>
  <c r="BO260" i="11"/>
  <c r="BK198" i="11"/>
  <c r="AP198" i="11"/>
  <c r="AO380" i="11"/>
  <c r="BJ380" i="11"/>
  <c r="AU352" i="11"/>
  <c r="BP352" i="11"/>
  <c r="BN480" i="11"/>
  <c r="AS480" i="11"/>
  <c r="AM329" i="11"/>
  <c r="BH329" i="11"/>
  <c r="AR346" i="11"/>
  <c r="BM346" i="11"/>
  <c r="BM230" i="11"/>
  <c r="AR230" i="11"/>
  <c r="AV29" i="11"/>
  <c r="BQ29" i="11"/>
  <c r="BJ326" i="11"/>
  <c r="AO326" i="11"/>
  <c r="BL210" i="11"/>
  <c r="AQ210" i="11"/>
  <c r="BK80" i="11"/>
  <c r="AP80" i="11"/>
  <c r="BP300" i="11"/>
  <c r="AU300" i="11"/>
  <c r="BQ252" i="11"/>
  <c r="AV252" i="11"/>
  <c r="AM228" i="11"/>
  <c r="BH228" i="11"/>
  <c r="AT192" i="11"/>
  <c r="BO192" i="11"/>
  <c r="AT147" i="11"/>
  <c r="BO147" i="11"/>
  <c r="BO70" i="11"/>
  <c r="AT70" i="11"/>
  <c r="AT329" i="11"/>
  <c r="BO329" i="11"/>
  <c r="BG317" i="11"/>
  <c r="AL317" i="11"/>
  <c r="BJ301" i="11"/>
  <c r="AO301" i="11"/>
  <c r="BJ281" i="11"/>
  <c r="AO281" i="11"/>
  <c r="AX273" i="11"/>
  <c r="BS273" i="11"/>
  <c r="BI257" i="11"/>
  <c r="AN257" i="11"/>
  <c r="AK241" i="11"/>
  <c r="BF241" i="11"/>
  <c r="BJ205" i="11"/>
  <c r="AO205" i="11"/>
  <c r="AL33" i="11"/>
  <c r="BG33" i="11"/>
  <c r="AO16" i="11"/>
  <c r="BJ16" i="11"/>
  <c r="AL16" i="11"/>
  <c r="BG16" i="11"/>
  <c r="AL387" i="11"/>
  <c r="BG387" i="11"/>
  <c r="AR219" i="11"/>
  <c r="BM219" i="11"/>
  <c r="BH271" i="11"/>
  <c r="AM271" i="11"/>
  <c r="AK331" i="11"/>
  <c r="BF331" i="11"/>
  <c r="BJ323" i="11"/>
  <c r="AO323" i="11"/>
  <c r="AM251" i="11"/>
  <c r="BH251" i="11"/>
  <c r="BG219" i="11"/>
  <c r="AL219" i="11"/>
  <c r="BH106" i="11"/>
  <c r="AM106" i="11"/>
  <c r="BP75" i="11"/>
  <c r="AU75" i="11"/>
  <c r="AT35" i="11"/>
  <c r="BO35" i="11"/>
  <c r="AJ151" i="11"/>
  <c r="BE151" i="11"/>
  <c r="AK488" i="11"/>
  <c r="I488" i="11" s="1"/>
  <c r="BL73" i="11"/>
  <c r="BI145" i="11"/>
  <c r="BR291" i="11"/>
  <c r="AW255" i="11"/>
  <c r="BR39" i="11"/>
  <c r="AW321" i="11"/>
  <c r="BH473" i="11"/>
  <c r="BL435" i="11"/>
  <c r="AR286" i="11"/>
  <c r="AV275" i="11"/>
  <c r="AJ473" i="11"/>
  <c r="BR101" i="11"/>
  <c r="BE366" i="11"/>
  <c r="DN366" i="11" s="1"/>
  <c r="BR38" i="11"/>
  <c r="BN355" i="11"/>
  <c r="BI121" i="11"/>
  <c r="AJ403" i="11"/>
  <c r="BL380" i="11"/>
  <c r="AQ294" i="11"/>
  <c r="BL294" i="11"/>
  <c r="BQ50" i="11"/>
  <c r="AV50" i="11"/>
  <c r="AS280" i="11"/>
  <c r="BN280" i="11"/>
  <c r="AK294" i="11"/>
  <c r="BF294" i="11"/>
  <c r="AR363" i="11"/>
  <c r="BM363" i="11"/>
  <c r="AO349" i="11"/>
  <c r="BJ349" i="11"/>
  <c r="AN129" i="11"/>
  <c r="BI129" i="11"/>
  <c r="AV225" i="11"/>
  <c r="BQ225" i="11"/>
  <c r="AQ299" i="11"/>
  <c r="BL299" i="11"/>
  <c r="BN375" i="11"/>
  <c r="AS375" i="11"/>
  <c r="AU271" i="11"/>
  <c r="BP271" i="11"/>
  <c r="AP227" i="11"/>
  <c r="BK227" i="11"/>
  <c r="AV47" i="11"/>
  <c r="BQ47" i="11"/>
  <c r="BG22" i="11"/>
  <c r="AL22" i="11"/>
  <c r="AJ19" i="11"/>
  <c r="BE19" i="11"/>
  <c r="AQ48" i="11"/>
  <c r="BL48" i="11"/>
  <c r="AV11" i="11"/>
  <c r="BQ11" i="11"/>
  <c r="BO22" i="11"/>
  <c r="AT22" i="11"/>
  <c r="AT98" i="11"/>
  <c r="AQ139" i="11"/>
  <c r="AR98" i="11"/>
  <c r="BR365" i="11"/>
  <c r="AL457" i="11"/>
  <c r="AK432" i="11"/>
  <c r="I432" i="11" s="1"/>
  <c r="BE455" i="11"/>
  <c r="DN455" i="11" s="1"/>
  <c r="DO455" i="11" s="1"/>
  <c r="DP455" i="11" s="1"/>
  <c r="AO464" i="11"/>
  <c r="BG446" i="11"/>
  <c r="AO449" i="11"/>
  <c r="AV442" i="11"/>
  <c r="BJ448" i="11"/>
  <c r="AV385" i="11"/>
  <c r="AR465" i="11"/>
  <c r="AJ318" i="11"/>
  <c r="AM449" i="11"/>
  <c r="AJ369" i="11"/>
  <c r="AJ361" i="11"/>
  <c r="AQ349" i="11"/>
  <c r="AU441" i="11"/>
  <c r="BG127" i="11"/>
  <c r="BQ377" i="11"/>
  <c r="BM284" i="11"/>
  <c r="BK276" i="11"/>
  <c r="BK122" i="11"/>
  <c r="BM440" i="11"/>
  <c r="BH184" i="11"/>
  <c r="BK260" i="11"/>
  <c r="BG252" i="11"/>
  <c r="BK162" i="11"/>
  <c r="BM58" i="11"/>
  <c r="BL57" i="11"/>
  <c r="AL43" i="11"/>
  <c r="AT107" i="11"/>
  <c r="AN12" i="11"/>
  <c r="BN212" i="11"/>
  <c r="AV34" i="11"/>
  <c r="AN464" i="11"/>
  <c r="BK449" i="11"/>
  <c r="AJ365" i="11"/>
  <c r="BI373" i="11"/>
  <c r="AS380" i="11"/>
  <c r="AV376" i="11"/>
  <c r="BL371" i="11"/>
  <c r="BL311" i="11"/>
  <c r="AS286" i="11"/>
  <c r="BJ382" i="11"/>
  <c r="BH186" i="11"/>
  <c r="BE187" i="11"/>
  <c r="DN187" i="11" s="1"/>
  <c r="BG89" i="11"/>
  <c r="BO227" i="11"/>
  <c r="BN76" i="11"/>
  <c r="AP131" i="11"/>
  <c r="BQ475" i="11"/>
  <c r="AU421" i="11"/>
  <c r="BK415" i="11"/>
  <c r="BG313" i="11"/>
  <c r="BO163" i="11"/>
  <c r="BF154" i="11"/>
  <c r="AS144" i="11"/>
  <c r="BF36" i="11"/>
  <c r="AV196" i="11"/>
  <c r="AJ14" i="11"/>
  <c r="BO199" i="11"/>
  <c r="AP212" i="11"/>
  <c r="AV333" i="11"/>
  <c r="BP297" i="11"/>
  <c r="BK279" i="11"/>
  <c r="BF150" i="11"/>
  <c r="BM251" i="11"/>
  <c r="AW143" i="11"/>
  <c r="BR143" i="11"/>
  <c r="AR480" i="11"/>
  <c r="BM480" i="11"/>
  <c r="BO468" i="11"/>
  <c r="BI449" i="11"/>
  <c r="BF439" i="11"/>
  <c r="BJ462" i="11"/>
  <c r="BI463" i="11"/>
  <c r="BI357" i="11"/>
  <c r="BI426" i="11"/>
  <c r="AS460" i="11"/>
  <c r="AT363" i="11"/>
  <c r="BK160" i="11"/>
  <c r="AM450" i="11"/>
  <c r="AQ50" i="11"/>
  <c r="AK284" i="11"/>
  <c r="AR149" i="11"/>
  <c r="BI158" i="11"/>
  <c r="AM307" i="11"/>
  <c r="AT15" i="11"/>
  <c r="AJ139" i="11"/>
  <c r="AO429" i="11"/>
  <c r="AV419" i="11"/>
  <c r="AK157" i="11"/>
  <c r="BR6" i="11"/>
  <c r="BH358" i="11"/>
  <c r="AP297" i="11"/>
  <c r="BL383" i="11"/>
  <c r="AP366" i="11"/>
  <c r="BK357" i="11"/>
  <c r="AL302" i="11"/>
  <c r="BG339" i="11"/>
  <c r="AV42" i="11"/>
  <c r="AK10" i="11"/>
  <c r="BK194" i="11"/>
  <c r="AM448" i="11"/>
  <c r="BK406" i="11"/>
  <c r="BK452" i="11"/>
  <c r="AR456" i="11"/>
  <c r="BS404" i="11"/>
  <c r="BK481" i="11"/>
  <c r="AP481" i="11"/>
  <c r="BP229" i="11"/>
  <c r="AU229" i="11"/>
  <c r="BI205" i="11"/>
  <c r="AN205" i="11"/>
  <c r="BQ189" i="11"/>
  <c r="AV189" i="11"/>
  <c r="AT168" i="11"/>
  <c r="BO168" i="11"/>
  <c r="AN161" i="11"/>
  <c r="BI161" i="11"/>
  <c r="BN95" i="11"/>
  <c r="AS95" i="11"/>
  <c r="AT55" i="11"/>
  <c r="BO55" i="11"/>
  <c r="AM41" i="11"/>
  <c r="BH41" i="11"/>
  <c r="BG37" i="11"/>
  <c r="AL37" i="11"/>
  <c r="BO20" i="11"/>
  <c r="AT20" i="11"/>
  <c r="AM451" i="11"/>
  <c r="BH451" i="11"/>
  <c r="BR366" i="11"/>
  <c r="AJ466" i="11"/>
  <c r="BJ384" i="11"/>
  <c r="AJ379" i="11"/>
  <c r="BI256" i="11"/>
  <c r="BI309" i="11"/>
  <c r="AP430" i="11"/>
  <c r="BO337" i="11"/>
  <c r="BJ309" i="11"/>
  <c r="BK373" i="11"/>
  <c r="BQ399" i="11"/>
  <c r="BL10" i="11"/>
  <c r="BK290" i="11"/>
  <c r="AL178" i="11"/>
  <c r="BS305" i="11"/>
  <c r="BR220" i="11"/>
  <c r="AW220" i="11"/>
  <c r="BR212" i="11"/>
  <c r="AW212" i="11"/>
  <c r="AU78" i="11"/>
  <c r="BP78" i="11"/>
  <c r="BK364" i="11"/>
  <c r="AP364" i="11"/>
  <c r="BJ191" i="11"/>
  <c r="BR49" i="11"/>
  <c r="AL251" i="11"/>
  <c r="BG251" i="11"/>
  <c r="BQ191" i="11"/>
  <c r="AV191" i="11"/>
  <c r="BL78" i="11"/>
  <c r="AQ78" i="11"/>
  <c r="BE71" i="11"/>
  <c r="AJ71" i="11"/>
  <c r="AR59" i="11"/>
  <c r="BM59" i="11"/>
  <c r="AL45" i="11"/>
  <c r="BG45" i="11"/>
  <c r="AR165" i="11"/>
  <c r="BM165" i="11"/>
  <c r="BO128" i="11"/>
  <c r="AT128" i="11"/>
  <c r="AL396" i="11"/>
  <c r="BG396" i="11"/>
  <c r="BO452" i="11"/>
  <c r="AT452" i="11"/>
  <c r="BS53" i="11"/>
  <c r="AX53" i="11"/>
  <c r="AV274" i="11"/>
  <c r="BQ274" i="11"/>
  <c r="AS349" i="11"/>
  <c r="BN349" i="11"/>
  <c r="AJ345" i="11"/>
  <c r="BE345" i="11"/>
  <c r="AM337" i="11"/>
  <c r="BH337" i="11"/>
  <c r="AO420" i="11"/>
  <c r="BJ420" i="11"/>
  <c r="AV246" i="11"/>
  <c r="BQ246" i="11"/>
  <c r="BG284" i="11"/>
  <c r="AL284" i="11"/>
  <c r="AV107" i="11"/>
  <c r="BQ107" i="11"/>
  <c r="BF86" i="11"/>
  <c r="AK86" i="11"/>
  <c r="BO40" i="11"/>
  <c r="AT40" i="11"/>
  <c r="AV68" i="11"/>
  <c r="BQ68" i="11"/>
  <c r="BL6" i="11"/>
  <c r="AQ6" i="11"/>
  <c r="AK42" i="11"/>
  <c r="BF42" i="11"/>
  <c r="AU370" i="11"/>
  <c r="BP370" i="11"/>
  <c r="AJ338" i="11"/>
  <c r="BE338" i="11"/>
  <c r="AJ310" i="11"/>
  <c r="BE310" i="11"/>
  <c r="AS298" i="11"/>
  <c r="BN298" i="11"/>
  <c r="BL278" i="11"/>
  <c r="AQ278" i="11"/>
  <c r="AO250" i="11"/>
  <c r="BJ250" i="11"/>
  <c r="AP234" i="11"/>
  <c r="BK234" i="11"/>
  <c r="AM218" i="11"/>
  <c r="BH218" i="11"/>
  <c r="AS153" i="11"/>
  <c r="BN153" i="11"/>
  <c r="AS92" i="11"/>
  <c r="BN92" i="11"/>
  <c r="BO84" i="11"/>
  <c r="AT84" i="11"/>
  <c r="AS68" i="11"/>
  <c r="BN68" i="11"/>
  <c r="BG60" i="11"/>
  <c r="AL60" i="11"/>
  <c r="AN56" i="11"/>
  <c r="BI56" i="11"/>
  <c r="AR46" i="11"/>
  <c r="BM46" i="11"/>
  <c r="BN46" i="11"/>
  <c r="AS46" i="11"/>
  <c r="BO38" i="11"/>
  <c r="AT38" i="11"/>
  <c r="BK6" i="11"/>
  <c r="AP6" i="11"/>
  <c r="AV304" i="11"/>
  <c r="BQ304" i="11"/>
  <c r="BJ48" i="11"/>
  <c r="AO48" i="11"/>
  <c r="BE76" i="11"/>
  <c r="AJ76" i="11"/>
  <c r="AP138" i="11"/>
  <c r="BK138" i="11"/>
  <c r="BO21" i="11"/>
  <c r="AT21" i="11"/>
  <c r="BG25" i="11"/>
  <c r="AL25" i="11"/>
  <c r="BL372" i="11"/>
  <c r="AQ372" i="11"/>
  <c r="BI320" i="11"/>
  <c r="AN320" i="11"/>
  <c r="BQ320" i="11"/>
  <c r="AV320" i="11"/>
  <c r="AT344" i="11"/>
  <c r="BO344" i="11"/>
  <c r="AJ126" i="11"/>
  <c r="BE126" i="11"/>
  <c r="BJ317" i="11"/>
  <c r="AO317" i="11"/>
  <c r="BL225" i="11"/>
  <c r="AQ225" i="11"/>
  <c r="BL217" i="11"/>
  <c r="AQ217" i="11"/>
  <c r="BK189" i="11"/>
  <c r="AP189" i="11"/>
  <c r="AJ161" i="11"/>
  <c r="BE161" i="11"/>
  <c r="BQ386" i="11"/>
  <c r="AV386" i="11"/>
  <c r="AN475" i="11"/>
  <c r="BI475" i="11"/>
  <c r="BP465" i="11"/>
  <c r="AU465" i="11"/>
  <c r="BI210" i="11"/>
  <c r="AN210" i="11"/>
  <c r="BQ143" i="11"/>
  <c r="AV143" i="11"/>
  <c r="BJ38" i="11"/>
  <c r="AO38" i="11"/>
  <c r="AU388" i="11"/>
  <c r="BP388" i="11"/>
  <c r="C544" i="11"/>
  <c r="D544" i="11" s="1"/>
  <c r="AL452" i="11"/>
  <c r="BG452" i="11"/>
  <c r="AU382" i="11"/>
  <c r="BP382" i="11"/>
  <c r="BR485" i="11"/>
  <c r="BN157" i="11"/>
  <c r="BR187" i="11"/>
  <c r="BR69" i="11"/>
  <c r="BR41" i="11"/>
  <c r="AO77" i="11"/>
  <c r="BR467" i="11"/>
  <c r="BR124" i="11"/>
  <c r="AW63" i="11"/>
  <c r="BF449" i="11"/>
  <c r="BH77" i="11"/>
  <c r="BP459" i="11"/>
  <c r="BM432" i="11"/>
  <c r="AS470" i="11"/>
  <c r="AK470" i="11"/>
  <c r="BJ376" i="11"/>
  <c r="BM389" i="11"/>
  <c r="BF321" i="11"/>
  <c r="BM449" i="11"/>
  <c r="AU420" i="11"/>
  <c r="AS351" i="11"/>
  <c r="AP319" i="11"/>
  <c r="BI242" i="11"/>
  <c r="AR274" i="11"/>
  <c r="AL161" i="11"/>
  <c r="AS178" i="11"/>
  <c r="AS60" i="11"/>
  <c r="BI234" i="11"/>
  <c r="BQ197" i="11"/>
  <c r="AL137" i="11"/>
  <c r="BL95" i="11"/>
  <c r="BJ366" i="11"/>
  <c r="BM112" i="11"/>
  <c r="AL205" i="11"/>
  <c r="AJ54" i="11"/>
  <c r="AR78" i="11"/>
  <c r="AU402" i="11"/>
  <c r="BG399" i="11"/>
  <c r="AS325" i="11"/>
  <c r="AQ206" i="11"/>
  <c r="BO301" i="11"/>
  <c r="AS266" i="11"/>
  <c r="BL286" i="11"/>
  <c r="BO169" i="11"/>
  <c r="AP222" i="11"/>
  <c r="BM415" i="11"/>
  <c r="BF368" i="11"/>
  <c r="AO404" i="11"/>
  <c r="AL374" i="11"/>
  <c r="I374" i="11" s="1"/>
  <c r="BR15" i="11"/>
  <c r="AQ448" i="11"/>
  <c r="BN365" i="11"/>
  <c r="AO306" i="11"/>
  <c r="BR68" i="11"/>
  <c r="BI117" i="11"/>
  <c r="BG414" i="11"/>
  <c r="BE157" i="11"/>
  <c r="AJ157" i="11"/>
  <c r="AX431" i="11"/>
  <c r="AT110" i="11"/>
  <c r="BO110" i="11"/>
  <c r="AV465" i="11"/>
  <c r="BQ465" i="11"/>
  <c r="AV438" i="11"/>
  <c r="BQ438" i="11"/>
  <c r="AN403" i="11"/>
  <c r="BI403" i="11"/>
  <c r="BE421" i="11"/>
  <c r="AJ421" i="11"/>
  <c r="BN387" i="11"/>
  <c r="AS387" i="11"/>
  <c r="BL358" i="11"/>
  <c r="AQ358" i="11"/>
  <c r="AJ315" i="11"/>
  <c r="BE315" i="11"/>
  <c r="BQ371" i="11"/>
  <c r="AV371" i="11"/>
  <c r="AO360" i="11"/>
  <c r="BJ360" i="11"/>
  <c r="AP284" i="11"/>
  <c r="BK284" i="11"/>
  <c r="AO490" i="11"/>
  <c r="AL486" i="11"/>
  <c r="BH475" i="11"/>
  <c r="AW323" i="11"/>
  <c r="AO167" i="11"/>
  <c r="BE146" i="11"/>
  <c r="BR223" i="11"/>
  <c r="BR183" i="11"/>
  <c r="BR273" i="11"/>
  <c r="BR176" i="11"/>
  <c r="BR129" i="11"/>
  <c r="AW427" i="11"/>
  <c r="AT434" i="11"/>
  <c r="BJ427" i="11"/>
  <c r="BI424" i="11"/>
  <c r="AS468" i="11"/>
  <c r="AU456" i="11"/>
  <c r="BE432" i="11"/>
  <c r="BE459" i="11"/>
  <c r="DN459" i="11" s="1"/>
  <c r="BQ443" i="11"/>
  <c r="AR317" i="11"/>
  <c r="AP294" i="11"/>
  <c r="AJ152" i="11"/>
  <c r="BK343" i="11"/>
  <c r="AR209" i="11"/>
  <c r="BO453" i="11"/>
  <c r="AN416" i="11"/>
  <c r="BP414" i="11"/>
  <c r="AQ366" i="11"/>
  <c r="BP490" i="11"/>
  <c r="BN410" i="11"/>
  <c r="BI296" i="11"/>
  <c r="BN313" i="11"/>
  <c r="AP119" i="11"/>
  <c r="AT197" i="11"/>
  <c r="BF303" i="11"/>
  <c r="BN335" i="11"/>
  <c r="AN80" i="11"/>
  <c r="AR442" i="11"/>
  <c r="BM391" i="11"/>
  <c r="BL74" i="11"/>
  <c r="AV464" i="11"/>
  <c r="BP270" i="11"/>
  <c r="AN92" i="11"/>
  <c r="BJ357" i="11"/>
  <c r="AP340" i="11"/>
  <c r="BK340" i="11"/>
  <c r="BQ482" i="11"/>
  <c r="AV482" i="11"/>
  <c r="BL406" i="11"/>
  <c r="AQ406" i="11"/>
  <c r="BR393" i="11"/>
  <c r="AW393" i="11"/>
  <c r="AN300" i="11"/>
  <c r="BI300" i="11"/>
  <c r="AR276" i="11"/>
  <c r="BM276" i="11"/>
  <c r="AN264" i="11"/>
  <c r="BI264" i="11"/>
  <c r="AK244" i="11"/>
  <c r="BF244" i="11"/>
  <c r="BP212" i="11"/>
  <c r="AU212" i="11"/>
  <c r="BJ461" i="11"/>
  <c r="AO461" i="11"/>
  <c r="AQ457" i="11"/>
  <c r="BL457" i="11"/>
  <c r="BH365" i="11"/>
  <c r="AM365" i="11"/>
  <c r="AK309" i="11"/>
  <c r="BF309" i="11"/>
  <c r="AK289" i="11"/>
  <c r="BF289" i="11"/>
  <c r="BS265" i="11"/>
  <c r="AX265" i="11"/>
  <c r="AU209" i="11"/>
  <c r="BP209" i="11"/>
  <c r="AV91" i="11"/>
  <c r="BQ91" i="11"/>
  <c r="AO45" i="11"/>
  <c r="BJ45" i="11"/>
  <c r="BH37" i="11"/>
  <c r="AM37" i="11"/>
  <c r="BH16" i="11"/>
  <c r="AM16" i="11"/>
  <c r="AS11" i="11"/>
  <c r="BN11" i="11"/>
  <c r="BQ199" i="11"/>
  <c r="AV199" i="11"/>
  <c r="BG355" i="11"/>
  <c r="AL355" i="11"/>
  <c r="AJ195" i="11"/>
  <c r="BE195" i="11"/>
  <c r="AR97" i="11"/>
  <c r="BM97" i="11"/>
  <c r="BI89" i="11"/>
  <c r="AN89" i="11"/>
  <c r="I89" i="11" s="1"/>
  <c r="AV7" i="11"/>
  <c r="BQ7" i="11"/>
  <c r="AV73" i="11"/>
  <c r="AW368" i="11"/>
  <c r="AP228" i="11"/>
  <c r="AO216" i="11"/>
  <c r="BG220" i="11"/>
  <c r="AS66" i="11"/>
  <c r="BM179" i="11"/>
  <c r="BL419" i="11"/>
  <c r="AT382" i="11"/>
  <c r="BG325" i="11"/>
  <c r="BF45" i="11"/>
  <c r="BJ186" i="11"/>
  <c r="AK52" i="11"/>
  <c r="I52" i="11" s="1"/>
  <c r="AP256" i="11"/>
  <c r="BL189" i="11"/>
  <c r="AK70" i="11"/>
  <c r="AQ52" i="11"/>
  <c r="BG269" i="11"/>
  <c r="BK107" i="11"/>
  <c r="AX253" i="11"/>
  <c r="BS14" i="11"/>
  <c r="BF419" i="11"/>
  <c r="AK419" i="11"/>
  <c r="I419" i="11" s="1"/>
  <c r="AK401" i="11"/>
  <c r="I401" i="11" s="1"/>
  <c r="BF401" i="11"/>
  <c r="BR216" i="11"/>
  <c r="AW216" i="11"/>
  <c r="AP118" i="11"/>
  <c r="BK118" i="11"/>
  <c r="BG114" i="11"/>
  <c r="AL114" i="11"/>
  <c r="AT334" i="11"/>
  <c r="BO334" i="11"/>
  <c r="AJ94" i="11"/>
  <c r="BE94" i="11"/>
  <c r="BL470" i="11"/>
  <c r="AQ470" i="11"/>
  <c r="AO451" i="11"/>
  <c r="BJ451" i="11"/>
  <c r="BG445" i="11"/>
  <c r="AL445" i="11"/>
  <c r="BQ434" i="11"/>
  <c r="AV434" i="11"/>
  <c r="AQ427" i="11"/>
  <c r="BL427" i="11"/>
  <c r="BI427" i="11"/>
  <c r="AN427" i="11"/>
  <c r="BE416" i="11"/>
  <c r="AJ416" i="11"/>
  <c r="AP405" i="11"/>
  <c r="BK405" i="11"/>
  <c r="AJ389" i="11"/>
  <c r="BE389" i="11"/>
  <c r="BO359" i="11"/>
  <c r="AT359" i="11"/>
  <c r="BK356" i="11"/>
  <c r="AP356" i="11"/>
  <c r="AJ468" i="11"/>
  <c r="BE468" i="11"/>
  <c r="AL463" i="11"/>
  <c r="BG463" i="11"/>
  <c r="AN453" i="11"/>
  <c r="BI453" i="11"/>
  <c r="BL345" i="11"/>
  <c r="AQ345" i="11"/>
  <c r="AQ290" i="11"/>
  <c r="BL290" i="11"/>
  <c r="BG278" i="11"/>
  <c r="AL278" i="11"/>
  <c r="AT270" i="11"/>
  <c r="BO270" i="11"/>
  <c r="AT50" i="11"/>
  <c r="BO50" i="11"/>
  <c r="AN292" i="11"/>
  <c r="BI292" i="11"/>
  <c r="BM248" i="11"/>
  <c r="AR248" i="11"/>
  <c r="AT244" i="11"/>
  <c r="BO244" i="11"/>
  <c r="AW296" i="11"/>
  <c r="BR296" i="11"/>
  <c r="BM366" i="11"/>
  <c r="AR366" i="11"/>
  <c r="AO294" i="11"/>
  <c r="BJ294" i="11"/>
  <c r="AJ282" i="11"/>
  <c r="BE282" i="11"/>
  <c r="AR270" i="11"/>
  <c r="BM270" i="11"/>
  <c r="AN254" i="11"/>
  <c r="BI254" i="11"/>
  <c r="BQ242" i="11"/>
  <c r="AV242" i="11"/>
  <c r="AV234" i="11"/>
  <c r="BQ234" i="11"/>
  <c r="BH226" i="11"/>
  <c r="AM226" i="11"/>
  <c r="AN222" i="11"/>
  <c r="I222" i="11" s="1"/>
  <c r="BI222" i="11"/>
  <c r="BE202" i="11"/>
  <c r="AJ202" i="11"/>
  <c r="BP177" i="11"/>
  <c r="AU177" i="11"/>
  <c r="BM162" i="11"/>
  <c r="AR162" i="11"/>
  <c r="AT149" i="11"/>
  <c r="BO149" i="11"/>
  <c r="BK92" i="11"/>
  <c r="AP92" i="11"/>
  <c r="BF60" i="11"/>
  <c r="AK60" i="11"/>
  <c r="BP50" i="11"/>
  <c r="AU50" i="11"/>
  <c r="BR12" i="11"/>
  <c r="AW12" i="11"/>
  <c r="AM480" i="11"/>
  <c r="AW480" i="11"/>
  <c r="BJ139" i="11"/>
  <c r="AW412" i="11"/>
  <c r="AW435" i="11"/>
  <c r="AL460" i="11"/>
  <c r="BN452" i="11"/>
  <c r="BQ343" i="11"/>
  <c r="BN398" i="11"/>
  <c r="AT422" i="11"/>
  <c r="AO401" i="11"/>
  <c r="AU432" i="11"/>
  <c r="AS88" i="11"/>
  <c r="BJ252" i="11"/>
  <c r="AQ147" i="11"/>
  <c r="BM490" i="11"/>
  <c r="AR482" i="11"/>
  <c r="BK166" i="11"/>
  <c r="BM127" i="11"/>
  <c r="BK439" i="11"/>
  <c r="BL268" i="11"/>
  <c r="AR64" i="11"/>
  <c r="AO218" i="11"/>
  <c r="AM474" i="11"/>
  <c r="BH474" i="11"/>
  <c r="AO285" i="11"/>
  <c r="BJ285" i="11"/>
  <c r="AV293" i="11"/>
  <c r="BQ293" i="11"/>
  <c r="BN350" i="11"/>
  <c r="AS350" i="11"/>
  <c r="AU471" i="11"/>
  <c r="BP471" i="11"/>
  <c r="BR360" i="11"/>
  <c r="AW360" i="11"/>
  <c r="BO64" i="11"/>
  <c r="AT64" i="11"/>
  <c r="BJ463" i="11"/>
  <c r="AO463" i="11"/>
  <c r="BL398" i="11"/>
  <c r="AQ398" i="11"/>
  <c r="AS385" i="11"/>
  <c r="BN385" i="11"/>
  <c r="BQ382" i="11"/>
  <c r="AV382" i="11"/>
  <c r="AO231" i="11"/>
  <c r="BJ231" i="11"/>
  <c r="AN215" i="11"/>
  <c r="BI215" i="11"/>
  <c r="BP174" i="11"/>
  <c r="AU174" i="11"/>
  <c r="AT170" i="11"/>
  <c r="BO170" i="11"/>
  <c r="AW135" i="11"/>
  <c r="BR135" i="11"/>
  <c r="AW35" i="11"/>
  <c r="BR35" i="11"/>
  <c r="AO22" i="11"/>
  <c r="BJ22" i="11"/>
  <c r="BO386" i="11"/>
  <c r="AT386" i="11"/>
  <c r="AS378" i="11"/>
  <c r="BN378" i="11"/>
  <c r="BK428" i="11"/>
  <c r="AP428" i="11"/>
  <c r="BM461" i="11"/>
  <c r="BP445" i="11"/>
  <c r="AU425" i="11"/>
  <c r="BL458" i="11"/>
  <c r="AL471" i="11"/>
  <c r="BM250" i="11"/>
  <c r="AM488" i="11"/>
  <c r="AT396" i="11"/>
  <c r="AP413" i="11"/>
  <c r="AV378" i="11"/>
  <c r="AV125" i="11"/>
  <c r="AR117" i="11"/>
  <c r="BG169" i="11"/>
  <c r="BR169" i="11"/>
  <c r="BF109" i="11"/>
  <c r="AK109" i="11"/>
  <c r="BF444" i="11"/>
  <c r="AK444" i="11"/>
  <c r="AW444" i="11"/>
  <c r="BR444" i="11"/>
  <c r="BF412" i="11"/>
  <c r="AK412" i="11"/>
  <c r="BM105" i="11"/>
  <c r="AR105" i="11"/>
  <c r="AN91" i="11"/>
  <c r="BI91" i="11"/>
  <c r="AS307" i="11"/>
  <c r="BN307" i="11"/>
  <c r="D898" i="11"/>
  <c r="D897" i="11"/>
  <c r="AL242" i="11"/>
  <c r="I242" i="11" s="1"/>
  <c r="BG242" i="11"/>
  <c r="AV230" i="11"/>
  <c r="BQ230" i="11"/>
  <c r="AU218" i="11"/>
  <c r="BP218" i="11"/>
  <c r="AT333" i="11"/>
  <c r="BO333" i="11"/>
  <c r="BO321" i="11"/>
  <c r="AT321" i="11"/>
  <c r="BO105" i="11"/>
  <c r="AT105" i="11"/>
  <c r="BI179" i="11"/>
  <c r="AN179" i="11"/>
  <c r="BF48" i="11"/>
  <c r="AK48" i="11"/>
  <c r="AJ36" i="11"/>
  <c r="BE36" i="11"/>
  <c r="AO25" i="11"/>
  <c r="BJ25" i="11"/>
  <c r="AM8" i="11"/>
  <c r="BH8" i="11"/>
  <c r="AT354" i="11"/>
  <c r="BO354" i="11"/>
  <c r="AO334" i="11"/>
  <c r="BJ334" i="11"/>
  <c r="AM250" i="11"/>
  <c r="BH250" i="11"/>
  <c r="AV206" i="11"/>
  <c r="BQ206" i="11"/>
  <c r="AQ198" i="11"/>
  <c r="BL198" i="11"/>
  <c r="AL190" i="11"/>
  <c r="I190" i="11" s="1"/>
  <c r="BG190" i="11"/>
  <c r="BO101" i="11"/>
  <c r="AT101" i="11"/>
  <c r="AQ80" i="11"/>
  <c r="BL80" i="11"/>
  <c r="BO60" i="11"/>
  <c r="AT60" i="11"/>
  <c r="BG38" i="11"/>
  <c r="AL38" i="11"/>
  <c r="AO184" i="11"/>
  <c r="BJ184" i="11"/>
  <c r="BE56" i="11"/>
  <c r="AJ56" i="11"/>
  <c r="AQ21" i="11"/>
  <c r="BL21" i="11"/>
  <c r="BP25" i="11"/>
  <c r="AU25" i="11"/>
  <c r="AU12" i="11"/>
  <c r="BP12" i="11"/>
  <c r="AO312" i="11"/>
  <c r="BJ312" i="11"/>
  <c r="AQ212" i="11"/>
  <c r="BL212" i="11"/>
  <c r="AJ208" i="11"/>
  <c r="BE208" i="11"/>
  <c r="AN204" i="11"/>
  <c r="BI204" i="11"/>
  <c r="AP196" i="11"/>
  <c r="BK196" i="11"/>
  <c r="BN27" i="11"/>
  <c r="AS27" i="11"/>
  <c r="AN162" i="11"/>
  <c r="BI162" i="11"/>
  <c r="AO55" i="11"/>
  <c r="BJ55" i="11"/>
  <c r="BJ209" i="11"/>
  <c r="AO209" i="11"/>
  <c r="BI156" i="11"/>
  <c r="AN156" i="11"/>
  <c r="BN91" i="11"/>
  <c r="AS91" i="11"/>
  <c r="AR227" i="11"/>
  <c r="BM227" i="11"/>
  <c r="BG279" i="11"/>
  <c r="AL279" i="11"/>
  <c r="AN178" i="11"/>
  <c r="BI178" i="11"/>
  <c r="BE174" i="11"/>
  <c r="AJ174" i="11"/>
  <c r="AN163" i="11"/>
  <c r="BI163" i="11"/>
  <c r="AM81" i="11"/>
  <c r="BH81" i="11"/>
  <c r="BF51" i="11"/>
  <c r="AK51" i="11"/>
  <c r="BP14" i="11"/>
  <c r="AU14" i="11"/>
  <c r="AN168" i="11"/>
  <c r="BI168" i="11"/>
  <c r="BO415" i="11"/>
  <c r="AT415" i="11"/>
  <c r="AP403" i="11"/>
  <c r="BK403" i="11"/>
  <c r="AN483" i="11"/>
  <c r="AS489" i="11"/>
  <c r="AU481" i="11"/>
  <c r="AU475" i="11"/>
  <c r="AW342" i="11"/>
  <c r="AW156" i="11"/>
  <c r="AW387" i="11"/>
  <c r="AN383" i="11"/>
  <c r="AR367" i="11"/>
  <c r="AM440" i="11"/>
  <c r="BO251" i="11"/>
  <c r="AN364" i="11"/>
  <c r="BI185" i="11"/>
  <c r="BK142" i="11"/>
  <c r="BK229" i="11"/>
  <c r="BK213" i="11"/>
  <c r="BG221" i="11"/>
  <c r="AU63" i="11"/>
  <c r="AQ193" i="11"/>
  <c r="AT489" i="11"/>
  <c r="BK483" i="11"/>
  <c r="AS78" i="11"/>
  <c r="AW347" i="11"/>
  <c r="BG417" i="11"/>
  <c r="BI408" i="11"/>
  <c r="AW46" i="11"/>
  <c r="AU360" i="11"/>
  <c r="AW21" i="11"/>
  <c r="BM331" i="11"/>
  <c r="BE480" i="11"/>
  <c r="DN480" i="11" s="1"/>
  <c r="BE419" i="11"/>
  <c r="CT419" i="11" s="1"/>
  <c r="AQ338" i="11"/>
  <c r="AT292" i="11"/>
  <c r="AU309" i="11"/>
  <c r="AK338" i="11"/>
  <c r="AW58" i="11"/>
  <c r="AJ186" i="11"/>
  <c r="BR204" i="11"/>
  <c r="BS302" i="11"/>
  <c r="BE64" i="11"/>
  <c r="AJ64" i="11"/>
  <c r="BH232" i="11"/>
  <c r="AM384" i="11"/>
  <c r="BH384" i="11"/>
  <c r="BR206" i="11"/>
  <c r="AW206" i="11"/>
  <c r="AS135" i="11"/>
  <c r="BN135" i="11"/>
  <c r="BQ39" i="11"/>
  <c r="AV39" i="11"/>
  <c r="BE481" i="11"/>
  <c r="AJ481" i="11"/>
  <c r="BR189" i="11"/>
  <c r="AW189" i="11"/>
  <c r="AR161" i="11"/>
  <c r="BM161" i="11"/>
  <c r="AU156" i="11"/>
  <c r="BP156" i="11"/>
  <c r="AT124" i="11"/>
  <c r="BO124" i="11"/>
  <c r="BR108" i="11"/>
  <c r="AW108" i="11"/>
  <c r="AU83" i="11"/>
  <c r="BP83" i="11"/>
  <c r="AK28" i="11"/>
  <c r="BF28" i="11"/>
  <c r="BQ20" i="11"/>
  <c r="AV20" i="11"/>
  <c r="AK367" i="11"/>
  <c r="BF367" i="11"/>
  <c r="BK376" i="11"/>
  <c r="AP376" i="11"/>
  <c r="AM352" i="11"/>
  <c r="BH352" i="11"/>
  <c r="BJ336" i="11"/>
  <c r="AO336" i="11"/>
  <c r="AS270" i="11"/>
  <c r="BN270" i="11"/>
  <c r="AN246" i="11"/>
  <c r="BI246" i="11"/>
  <c r="BE218" i="11"/>
  <c r="AJ218" i="11"/>
  <c r="BN377" i="11"/>
  <c r="AS377" i="11"/>
  <c r="BG337" i="11"/>
  <c r="AL337" i="11"/>
  <c r="AU329" i="11"/>
  <c r="BP329" i="11"/>
  <c r="AK447" i="11"/>
  <c r="BF447" i="11"/>
  <c r="BN447" i="11"/>
  <c r="AS447" i="11"/>
  <c r="BM414" i="11"/>
  <c r="AR414" i="11"/>
  <c r="BG334" i="11"/>
  <c r="AL334" i="11"/>
  <c r="AK314" i="11"/>
  <c r="I314" i="11" s="1"/>
  <c r="BF314" i="11"/>
  <c r="AU254" i="11"/>
  <c r="BP254" i="11"/>
  <c r="BJ50" i="11"/>
  <c r="AO50" i="11"/>
  <c r="BF262" i="11"/>
  <c r="AK262" i="11"/>
  <c r="BK52" i="11"/>
  <c r="AP52" i="11"/>
  <c r="BG34" i="11"/>
  <c r="AL34" i="11"/>
  <c r="I34" i="11" s="1"/>
  <c r="AU8" i="11"/>
  <c r="BP8" i="11"/>
  <c r="AL362" i="11"/>
  <c r="BG362" i="11"/>
  <c r="AT330" i="11"/>
  <c r="BO330" i="11"/>
  <c r="AU322" i="11"/>
  <c r="BP322" i="11"/>
  <c r="AN314" i="11"/>
  <c r="BI314" i="11"/>
  <c r="BI306" i="11"/>
  <c r="AN306" i="11"/>
  <c r="BJ298" i="11"/>
  <c r="AO298" i="11"/>
  <c r="AV278" i="11"/>
  <c r="BQ278" i="11"/>
  <c r="AT206" i="11"/>
  <c r="BO206" i="11"/>
  <c r="AO198" i="11"/>
  <c r="BJ198" i="11"/>
  <c r="BI186" i="11"/>
  <c r="AN186" i="11"/>
  <c r="AJ177" i="11"/>
  <c r="BE177" i="11"/>
  <c r="BI138" i="11"/>
  <c r="AN138" i="11"/>
  <c r="AJ121" i="11"/>
  <c r="BE121" i="11"/>
  <c r="AP101" i="11"/>
  <c r="BK101" i="11"/>
  <c r="BL88" i="11"/>
  <c r="AQ88" i="11"/>
  <c r="AR74" i="11"/>
  <c r="BM74" i="11"/>
  <c r="AV60" i="11"/>
  <c r="BQ60" i="11"/>
  <c r="AQ42" i="11"/>
  <c r="BL42" i="11"/>
  <c r="AU220" i="11"/>
  <c r="BP220" i="11"/>
  <c r="AK169" i="11"/>
  <c r="I169" i="11" s="1"/>
  <c r="BF169" i="11"/>
  <c r="AJ68" i="11"/>
  <c r="BE68" i="11"/>
  <c r="AN27" i="11"/>
  <c r="BI27" i="11"/>
  <c r="BH25" i="11"/>
  <c r="AM25" i="11"/>
  <c r="AS169" i="11"/>
  <c r="BN169" i="11"/>
  <c r="AR42" i="11"/>
  <c r="BM42" i="11"/>
  <c r="AV396" i="11"/>
  <c r="BQ396" i="11"/>
  <c r="AU344" i="11"/>
  <c r="BP344" i="11"/>
  <c r="BL308" i="11"/>
  <c r="AQ308" i="11"/>
  <c r="AJ300" i="11"/>
  <c r="BE300" i="11"/>
  <c r="BQ264" i="11"/>
  <c r="AV264" i="11"/>
  <c r="AS256" i="11"/>
  <c r="BN256" i="11"/>
  <c r="BH240" i="11"/>
  <c r="AM240" i="11"/>
  <c r="BL232" i="11"/>
  <c r="AQ232" i="11"/>
  <c r="BP228" i="11"/>
  <c r="AU228" i="11"/>
  <c r="AV220" i="11"/>
  <c r="BQ220" i="11"/>
  <c r="AU208" i="11"/>
  <c r="BP208" i="11"/>
  <c r="AV204" i="11"/>
  <c r="BQ204" i="11"/>
  <c r="AQ192" i="11"/>
  <c r="BL192" i="11"/>
  <c r="BL179" i="11"/>
  <c r="AQ179" i="11"/>
  <c r="AR171" i="11"/>
  <c r="BM171" i="11"/>
  <c r="AU155" i="11"/>
  <c r="BP155" i="11"/>
  <c r="AV141" i="11"/>
  <c r="BQ141" i="11"/>
  <c r="AM90" i="11"/>
  <c r="BH90" i="11"/>
  <c r="AJ82" i="11"/>
  <c r="BE82" i="11"/>
  <c r="BK58" i="11"/>
  <c r="AP58" i="11"/>
  <c r="BJ341" i="11"/>
  <c r="AO341" i="11"/>
  <c r="BN20" i="11"/>
  <c r="AS20" i="11"/>
  <c r="AM313" i="11"/>
  <c r="BH313" i="11"/>
  <c r="BS289" i="11"/>
  <c r="AX289" i="11"/>
  <c r="AU269" i="11"/>
  <c r="BP269" i="11"/>
  <c r="AQ261" i="11"/>
  <c r="BL261" i="11"/>
  <c r="BQ249" i="11"/>
  <c r="AV249" i="11"/>
  <c r="BH229" i="11"/>
  <c r="AM229" i="11"/>
  <c r="BN213" i="11"/>
  <c r="AS213" i="11"/>
  <c r="AM201" i="11"/>
  <c r="BH201" i="11"/>
  <c r="AU189" i="11"/>
  <c r="BP189" i="11"/>
  <c r="AN176" i="11"/>
  <c r="BI176" i="11"/>
  <c r="BJ161" i="11"/>
  <c r="AO161" i="11"/>
  <c r="AS148" i="11"/>
  <c r="BN148" i="11"/>
  <c r="AT133" i="11"/>
  <c r="BO133" i="11"/>
  <c r="BF120" i="11"/>
  <c r="AK120" i="11"/>
  <c r="I120" i="11" s="1"/>
  <c r="BK104" i="11"/>
  <c r="AP104" i="11"/>
  <c r="AV67" i="11"/>
  <c r="BQ67" i="11"/>
  <c r="BO49" i="11"/>
  <c r="AT49" i="11"/>
  <c r="AL28" i="11"/>
  <c r="BG28" i="11"/>
  <c r="BS9" i="11"/>
  <c r="AX9" i="11"/>
  <c r="AM148" i="11"/>
  <c r="BH148" i="11"/>
  <c r="BF9" i="11"/>
  <c r="AK9" i="11"/>
  <c r="AP379" i="11"/>
  <c r="BK379" i="11"/>
  <c r="BL339" i="11"/>
  <c r="AQ339" i="11"/>
  <c r="BP303" i="11"/>
  <c r="AU303" i="11"/>
  <c r="AU135" i="11"/>
  <c r="BP135" i="11"/>
  <c r="BO7" i="11"/>
  <c r="AT7" i="11"/>
  <c r="AT451" i="11"/>
  <c r="AS487" i="11"/>
  <c r="AW87" i="11"/>
  <c r="AW213" i="11"/>
  <c r="AM396" i="11"/>
  <c r="AK352" i="11"/>
  <c r="I352" i="11" s="1"/>
  <c r="BM342" i="11"/>
  <c r="AL345" i="11"/>
  <c r="BQ321" i="11"/>
  <c r="AV474" i="11"/>
  <c r="BH373" i="11"/>
  <c r="AM370" i="11"/>
  <c r="AM318" i="11"/>
  <c r="BL298" i="11"/>
  <c r="BM292" i="11"/>
  <c r="AV114" i="11"/>
  <c r="AS274" i="11"/>
  <c r="BL270" i="11"/>
  <c r="BN196" i="11"/>
  <c r="BE192" i="11"/>
  <c r="DN192" i="11" s="1"/>
  <c r="BH89" i="11"/>
  <c r="BF190" i="11"/>
  <c r="BQ158" i="11"/>
  <c r="AL90" i="11"/>
  <c r="AQ282" i="11"/>
  <c r="BE100" i="11"/>
  <c r="DN100" i="11" s="1"/>
  <c r="BK56" i="11"/>
  <c r="BQ123" i="11"/>
  <c r="AV57" i="11"/>
  <c r="AR231" i="11"/>
  <c r="BM226" i="11"/>
  <c r="BL56" i="11"/>
  <c r="AT218" i="11"/>
  <c r="BM329" i="11"/>
  <c r="AL112" i="11"/>
  <c r="AT223" i="11"/>
  <c r="BN205" i="11"/>
  <c r="AK200" i="11"/>
  <c r="AT204" i="11"/>
  <c r="BH190" i="11"/>
  <c r="AK173" i="11"/>
  <c r="AS382" i="11"/>
  <c r="AO273" i="11"/>
  <c r="BH24" i="11"/>
  <c r="BO83" i="11"/>
  <c r="AK137" i="11"/>
  <c r="BI71" i="11"/>
  <c r="AW431" i="11"/>
  <c r="BO100" i="11"/>
  <c r="AR290" i="11"/>
  <c r="AN472" i="11"/>
  <c r="BM352" i="11"/>
  <c r="BM486" i="11"/>
  <c r="AR486" i="11"/>
  <c r="BR173" i="11"/>
  <c r="AW173" i="11"/>
  <c r="AV484" i="11"/>
  <c r="BQ484" i="11"/>
  <c r="BQ81" i="11"/>
  <c r="AV81" i="11"/>
  <c r="AP69" i="11"/>
  <c r="BK69" i="11"/>
  <c r="AR69" i="11"/>
  <c r="BM69" i="11"/>
  <c r="BI65" i="11"/>
  <c r="AN65" i="11"/>
  <c r="AP65" i="11"/>
  <c r="BK65" i="11"/>
  <c r="AN61" i="11"/>
  <c r="BI61" i="11"/>
  <c r="BP51" i="11"/>
  <c r="AU51" i="11"/>
  <c r="AK43" i="11"/>
  <c r="BF43" i="11"/>
  <c r="AT39" i="11"/>
  <c r="BO39" i="11"/>
  <c r="AM22" i="11"/>
  <c r="BH22" i="11"/>
  <c r="BP411" i="11"/>
  <c r="AU411" i="11"/>
  <c r="BQ381" i="11"/>
  <c r="AV381" i="11"/>
  <c r="BG481" i="11"/>
  <c r="AL481" i="11"/>
  <c r="AJ479" i="11"/>
  <c r="BE479" i="11"/>
  <c r="BK342" i="11"/>
  <c r="AP342" i="11"/>
  <c r="AJ229" i="11"/>
  <c r="BE229" i="11"/>
  <c r="BK201" i="11"/>
  <c r="AP201" i="11"/>
  <c r="AO156" i="11"/>
  <c r="BJ156" i="11"/>
  <c r="BF104" i="11"/>
  <c r="AK104" i="11"/>
  <c r="AV95" i="11"/>
  <c r="BQ95" i="11"/>
  <c r="BQ87" i="11"/>
  <c r="AV87" i="11"/>
  <c r="AN79" i="11"/>
  <c r="BI79" i="11"/>
  <c r="C345" i="11"/>
  <c r="D344" i="11" s="1"/>
  <c r="D793" i="11"/>
  <c r="D792" i="11"/>
  <c r="AS368" i="11"/>
  <c r="BN368" i="11"/>
  <c r="AS304" i="11"/>
  <c r="BN304" i="11"/>
  <c r="BN278" i="11"/>
  <c r="AS278" i="11"/>
  <c r="AP254" i="11"/>
  <c r="BK254" i="11"/>
  <c r="BN226" i="11"/>
  <c r="AS226" i="11"/>
  <c r="AN206" i="11"/>
  <c r="BI206" i="11"/>
  <c r="BG385" i="11"/>
  <c r="AL385" i="11"/>
  <c r="AQ365" i="11"/>
  <c r="BL365" i="11"/>
  <c r="AS353" i="11"/>
  <c r="BN353" i="11"/>
  <c r="BE337" i="11"/>
  <c r="AJ337" i="11"/>
  <c r="AP329" i="11"/>
  <c r="BK329" i="11"/>
  <c r="BS301" i="11"/>
  <c r="AX301" i="11"/>
  <c r="C979" i="11"/>
  <c r="D978" i="11" s="1"/>
  <c r="D977" i="11"/>
  <c r="BP400" i="11"/>
  <c r="AU400" i="11"/>
  <c r="BE396" i="11"/>
  <c r="AJ396" i="11"/>
  <c r="BP435" i="11"/>
  <c r="AU435" i="11"/>
  <c r="AM431" i="11"/>
  <c r="BH431" i="11"/>
  <c r="AV338" i="11"/>
  <c r="BQ338" i="11"/>
  <c r="BF346" i="11"/>
  <c r="AK346" i="11"/>
  <c r="BN322" i="11"/>
  <c r="AS322" i="11"/>
  <c r="AV310" i="11"/>
  <c r="BQ310" i="11"/>
  <c r="BM298" i="11"/>
  <c r="AR298" i="11"/>
  <c r="AT238" i="11"/>
  <c r="BO238" i="11"/>
  <c r="AT272" i="11"/>
  <c r="BO272" i="11"/>
  <c r="BI177" i="11"/>
  <c r="AN177" i="11"/>
  <c r="BE171" i="11"/>
  <c r="AJ171" i="11"/>
  <c r="BE143" i="11"/>
  <c r="AJ143" i="11"/>
  <c r="AP123" i="11"/>
  <c r="BK123" i="11"/>
  <c r="AP38" i="11"/>
  <c r="BK38" i="11"/>
  <c r="AR27" i="11"/>
  <c r="BM27" i="11"/>
  <c r="BF31" i="11"/>
  <c r="AK31" i="11"/>
  <c r="I31" i="11" s="1"/>
  <c r="AN23" i="11"/>
  <c r="BI23" i="11"/>
  <c r="BF15" i="11"/>
  <c r="AK15" i="11"/>
  <c r="BK398" i="11"/>
  <c r="AP398" i="11"/>
  <c r="AU354" i="11"/>
  <c r="BP354" i="11"/>
  <c r="AJ346" i="11"/>
  <c r="BE346" i="11"/>
  <c r="BM338" i="11"/>
  <c r="AR338" i="11"/>
  <c r="AP334" i="11"/>
  <c r="BK334" i="11"/>
  <c r="AU326" i="11"/>
  <c r="BP326" i="11"/>
  <c r="AL322" i="11"/>
  <c r="BG322" i="11"/>
  <c r="AL314" i="11"/>
  <c r="BG314" i="11"/>
  <c r="AL310" i="11"/>
  <c r="BG310" i="11"/>
  <c r="BM282" i="11"/>
  <c r="AR282" i="11"/>
  <c r="BF266" i="11"/>
  <c r="AK266" i="11"/>
  <c r="AT242" i="11"/>
  <c r="BO242" i="11"/>
  <c r="BF238" i="11"/>
  <c r="AK238" i="11"/>
  <c r="BK226" i="11"/>
  <c r="AP226" i="11"/>
  <c r="AT222" i="11"/>
  <c r="BO222" i="11"/>
  <c r="AR214" i="11"/>
  <c r="BM214" i="11"/>
  <c r="AS210" i="11"/>
  <c r="BN210" i="11"/>
  <c r="AT202" i="11"/>
  <c r="BO202" i="11"/>
  <c r="BQ186" i="11"/>
  <c r="AV186" i="11"/>
  <c r="AT181" i="11"/>
  <c r="BO181" i="11"/>
  <c r="BJ169" i="11"/>
  <c r="AO169" i="11"/>
  <c r="AO153" i="11"/>
  <c r="BJ153" i="11"/>
  <c r="AV117" i="11"/>
  <c r="BQ117" i="11"/>
  <c r="BL96" i="11"/>
  <c r="AQ96" i="11"/>
  <c r="AT80" i="11"/>
  <c r="BO80" i="11"/>
  <c r="BF68" i="11"/>
  <c r="AK68" i="11"/>
  <c r="AJ46" i="11"/>
  <c r="BE46" i="11"/>
  <c r="AV38" i="11"/>
  <c r="BQ38" i="11"/>
  <c r="BP29" i="11"/>
  <c r="AU29" i="11"/>
  <c r="AN406" i="11"/>
  <c r="BI406" i="11"/>
  <c r="BH244" i="11"/>
  <c r="AM244" i="11"/>
  <c r="BO179" i="11"/>
  <c r="AT179" i="11"/>
  <c r="BP151" i="11"/>
  <c r="AU151" i="11"/>
  <c r="BG52" i="11"/>
  <c r="AL52" i="11"/>
  <c r="AR76" i="11"/>
  <c r="BM76" i="11"/>
  <c r="AU19" i="11"/>
  <c r="BP19" i="11"/>
  <c r="AJ17" i="11"/>
  <c r="BE17" i="11"/>
  <c r="AK8" i="11"/>
  <c r="I8" i="11" s="1"/>
  <c r="BF8" i="11"/>
  <c r="AR38" i="11"/>
  <c r="BM38" i="11"/>
  <c r="AL21" i="11"/>
  <c r="BG21" i="11"/>
  <c r="BH17" i="11"/>
  <c r="AM17" i="11"/>
  <c r="BI328" i="11"/>
  <c r="AN328" i="11"/>
  <c r="BJ324" i="11"/>
  <c r="AO324" i="11"/>
  <c r="BH304" i="11"/>
  <c r="AM304" i="11"/>
  <c r="BO296" i="11"/>
  <c r="AT296" i="11"/>
  <c r="BJ280" i="11"/>
  <c r="AO280" i="11"/>
  <c r="BK272" i="11"/>
  <c r="AP272" i="11"/>
  <c r="BM268" i="11"/>
  <c r="AR268" i="11"/>
  <c r="BK248" i="11"/>
  <c r="AP248" i="11"/>
  <c r="AN244" i="11"/>
  <c r="BI244" i="11"/>
  <c r="BM236" i="11"/>
  <c r="AR236" i="11"/>
  <c r="AN236" i="11"/>
  <c r="BI236" i="11"/>
  <c r="BI232" i="11"/>
  <c r="AN232" i="11"/>
  <c r="BG228" i="11"/>
  <c r="AL228" i="11"/>
  <c r="BI224" i="11"/>
  <c r="AN224" i="11"/>
  <c r="BM220" i="11"/>
  <c r="AR220" i="11"/>
  <c r="BJ220" i="11"/>
  <c r="AO220" i="11"/>
  <c r="AJ216" i="11"/>
  <c r="BE216" i="11"/>
  <c r="AT212" i="11"/>
  <c r="BO212" i="11"/>
  <c r="BF208" i="11"/>
  <c r="AK208" i="11"/>
  <c r="AP208" i="11"/>
  <c r="BK208" i="11"/>
  <c r="BN204" i="11"/>
  <c r="AS204" i="11"/>
  <c r="AQ188" i="11"/>
  <c r="BL188" i="11"/>
  <c r="AN175" i="11"/>
  <c r="BI175" i="11"/>
  <c r="AL164" i="11"/>
  <c r="BG164" i="11"/>
  <c r="BO111" i="11"/>
  <c r="AT111" i="11"/>
  <c r="AV103" i="11"/>
  <c r="BQ103" i="11"/>
  <c r="AO90" i="11"/>
  <c r="BJ90" i="11"/>
  <c r="AV86" i="11"/>
  <c r="BQ86" i="11"/>
  <c r="AP70" i="11"/>
  <c r="BK70" i="11"/>
  <c r="AQ70" i="11"/>
  <c r="BL70" i="11"/>
  <c r="AU40" i="11"/>
  <c r="BP40" i="11"/>
  <c r="BF27" i="11"/>
  <c r="AK27" i="11"/>
  <c r="I27" i="11" s="1"/>
  <c r="AR88" i="11"/>
  <c r="BM88" i="11"/>
  <c r="AS84" i="11"/>
  <c r="BN84" i="11"/>
  <c r="AO245" i="11"/>
  <c r="BJ245" i="11"/>
  <c r="BJ83" i="11"/>
  <c r="AO83" i="11"/>
  <c r="AQ24" i="11"/>
  <c r="BL24" i="11"/>
  <c r="BH357" i="11"/>
  <c r="AM357" i="11"/>
  <c r="AP333" i="11"/>
  <c r="BK333" i="11"/>
  <c r="AN325" i="11"/>
  <c r="BI325" i="11"/>
  <c r="AP321" i="11"/>
  <c r="BK321" i="11"/>
  <c r="BJ305" i="11"/>
  <c r="AO305" i="11"/>
  <c r="BF301" i="11"/>
  <c r="AK301" i="11"/>
  <c r="I301" i="11" s="1"/>
  <c r="AP293" i="11"/>
  <c r="BK293" i="11"/>
  <c r="AX281" i="11"/>
  <c r="BS281" i="11"/>
  <c r="AX269" i="11"/>
  <c r="BS269" i="11"/>
  <c r="BP265" i="11"/>
  <c r="AU265" i="11"/>
  <c r="AL257" i="11"/>
  <c r="BG257" i="11"/>
  <c r="AX249" i="11"/>
  <c r="BS249" i="11"/>
  <c r="AM237" i="11"/>
  <c r="BH237" i="11"/>
  <c r="AU233" i="11"/>
  <c r="BP233" i="11"/>
  <c r="AP221" i="11"/>
  <c r="BK221" i="11"/>
  <c r="AU213" i="11"/>
  <c r="BP213" i="11"/>
  <c r="BN209" i="11"/>
  <c r="AS209" i="11"/>
  <c r="AL193" i="11"/>
  <c r="BG193" i="11"/>
  <c r="AS185" i="11"/>
  <c r="BN185" i="11"/>
  <c r="BK180" i="11"/>
  <c r="AP180" i="11"/>
  <c r="AK172" i="11"/>
  <c r="BF172" i="11"/>
  <c r="BN168" i="11"/>
  <c r="AS168" i="11"/>
  <c r="AM152" i="11"/>
  <c r="BH152" i="11"/>
  <c r="BJ124" i="11"/>
  <c r="AO124" i="11"/>
  <c r="AJ116" i="11"/>
  <c r="BE116" i="11"/>
  <c r="BP112" i="11"/>
  <c r="AU112" i="11"/>
  <c r="AT91" i="11"/>
  <c r="BO91" i="11"/>
  <c r="AR71" i="11"/>
  <c r="BM71" i="11"/>
  <c r="BM63" i="11"/>
  <c r="AR63" i="11"/>
  <c r="BE33" i="11"/>
  <c r="AJ33" i="11"/>
  <c r="AV16" i="11"/>
  <c r="BQ16" i="11"/>
  <c r="AJ13" i="11"/>
  <c r="BE13" i="11"/>
  <c r="BG116" i="11"/>
  <c r="AL116" i="11"/>
  <c r="BN13" i="11"/>
  <c r="AS13" i="11"/>
  <c r="BF11" i="11"/>
  <c r="AK11" i="11"/>
  <c r="AO391" i="11"/>
  <c r="BJ391" i="11"/>
  <c r="BH371" i="11"/>
  <c r="AM371" i="11"/>
  <c r="BG323" i="11"/>
  <c r="AL323" i="11"/>
  <c r="AT195" i="11"/>
  <c r="BO195" i="11"/>
  <c r="BL7" i="11"/>
  <c r="AQ7" i="11"/>
  <c r="BK11" i="11"/>
  <c r="AP11" i="11"/>
  <c r="BG490" i="11"/>
  <c r="BR26" i="11"/>
  <c r="AU437" i="11"/>
  <c r="AL420" i="11"/>
  <c r="AM471" i="11"/>
  <c r="BR81" i="11"/>
  <c r="AW22" i="11"/>
  <c r="AW148" i="11"/>
  <c r="AW104" i="11"/>
  <c r="AW229" i="11"/>
  <c r="BH445" i="11"/>
  <c r="AT420" i="11"/>
  <c r="AN469" i="11"/>
  <c r="BR481" i="11"/>
  <c r="BR102" i="11"/>
  <c r="AW24" i="11"/>
  <c r="AW100" i="11"/>
  <c r="AQ396" i="11"/>
  <c r="AJ354" i="11"/>
  <c r="AO248" i="11"/>
  <c r="AO431" i="11"/>
  <c r="BH306" i="11"/>
  <c r="AR328" i="11"/>
  <c r="BQ255" i="11"/>
  <c r="AL143" i="11"/>
  <c r="AR133" i="11"/>
  <c r="BM95" i="11"/>
  <c r="BK46" i="11"/>
  <c r="BP219" i="11"/>
  <c r="AK206" i="11"/>
  <c r="AJ48" i="11"/>
  <c r="AS94" i="11"/>
  <c r="BG13" i="11"/>
  <c r="BN179" i="11"/>
  <c r="BM360" i="11"/>
  <c r="BH316" i="11"/>
  <c r="BG238" i="11"/>
  <c r="AO9" i="11"/>
  <c r="BK330" i="11"/>
  <c r="AN42" i="11"/>
  <c r="AU284" i="11"/>
  <c r="AQ68" i="11"/>
  <c r="BF354" i="11"/>
  <c r="AJ41" i="11"/>
  <c r="AU196" i="11"/>
  <c r="AM484" i="11"/>
  <c r="I484" i="11" s="1"/>
  <c r="BH484" i="11"/>
  <c r="AQ351" i="11"/>
  <c r="BL351" i="11"/>
  <c r="BR219" i="11"/>
  <c r="AW219" i="11"/>
  <c r="AK203" i="11"/>
  <c r="I203" i="11" s="1"/>
  <c r="BF203" i="11"/>
  <c r="BL187" i="11"/>
  <c r="AQ187" i="11"/>
  <c r="BG61" i="11"/>
  <c r="AL61" i="11"/>
  <c r="AO35" i="11"/>
  <c r="BJ35" i="11"/>
  <c r="BH26" i="11"/>
  <c r="AM26" i="11"/>
  <c r="AL487" i="11"/>
  <c r="I487" i="11" s="1"/>
  <c r="BG487" i="11"/>
  <c r="BG479" i="11"/>
  <c r="AL479" i="11"/>
  <c r="AW317" i="11"/>
  <c r="BR317" i="11"/>
  <c r="AJ189" i="11"/>
  <c r="BE189" i="11"/>
  <c r="AQ133" i="11"/>
  <c r="BL133" i="11"/>
  <c r="AP79" i="11"/>
  <c r="BK79" i="11"/>
  <c r="AL59" i="11"/>
  <c r="I59" i="11" s="1"/>
  <c r="BG59" i="11"/>
  <c r="BO360" i="11"/>
  <c r="AT360" i="11"/>
  <c r="AV348" i="11"/>
  <c r="BQ348" i="11"/>
  <c r="AQ262" i="11"/>
  <c r="BL262" i="11"/>
  <c r="AK230" i="11"/>
  <c r="BF230" i="11"/>
  <c r="AQ214" i="11"/>
  <c r="BL214" i="11"/>
  <c r="AO64" i="11"/>
  <c r="BJ64" i="11"/>
  <c r="AQ393" i="11"/>
  <c r="BL393" i="11"/>
  <c r="BK369" i="11"/>
  <c r="AP369" i="11"/>
  <c r="AK325" i="11"/>
  <c r="BF325" i="11"/>
  <c r="AM404" i="11"/>
  <c r="BH404" i="11"/>
  <c r="AU431" i="11"/>
  <c r="BP431" i="11"/>
  <c r="BS306" i="11"/>
  <c r="AX306" i="11"/>
  <c r="BQ262" i="11"/>
  <c r="AV262" i="11"/>
  <c r="BF234" i="11"/>
  <c r="AK234" i="11"/>
  <c r="I234" i="11" s="1"/>
  <c r="BG125" i="11"/>
  <c r="AL125" i="11"/>
  <c r="AP103" i="11"/>
  <c r="BK103" i="11"/>
  <c r="BM36" i="11"/>
  <c r="AR36" i="11"/>
  <c r="AT17" i="11"/>
  <c r="BO17" i="11"/>
  <c r="AQ346" i="11"/>
  <c r="BL346" i="11"/>
  <c r="BN334" i="11"/>
  <c r="AS334" i="11"/>
  <c r="BH322" i="11"/>
  <c r="AM322" i="11"/>
  <c r="AQ318" i="11"/>
  <c r="BL318" i="11"/>
  <c r="AM302" i="11"/>
  <c r="BH302" i="11"/>
  <c r="AQ254" i="11"/>
  <c r="BL254" i="11"/>
  <c r="AU242" i="11"/>
  <c r="BP242" i="11"/>
  <c r="AM234" i="11"/>
  <c r="BH234" i="11"/>
  <c r="BL222" i="11"/>
  <c r="AQ222" i="11"/>
  <c r="AU198" i="11"/>
  <c r="BP198" i="11"/>
  <c r="BM181" i="11"/>
  <c r="AR181" i="11"/>
  <c r="AJ173" i="11"/>
  <c r="BE173" i="11"/>
  <c r="BH130" i="11"/>
  <c r="AM130" i="11"/>
  <c r="AO109" i="11"/>
  <c r="BJ109" i="11"/>
  <c r="AV92" i="11"/>
  <c r="BQ92" i="11"/>
  <c r="AL84" i="11"/>
  <c r="BG84" i="11"/>
  <c r="AO29" i="11"/>
  <c r="BJ29" i="11"/>
  <c r="AU296" i="11"/>
  <c r="BP296" i="11"/>
  <c r="BG192" i="11"/>
  <c r="AL192" i="11"/>
  <c r="AJ88" i="11"/>
  <c r="BE88" i="11"/>
  <c r="BK36" i="11"/>
  <c r="AP36" i="11"/>
  <c r="AP23" i="11"/>
  <c r="BK23" i="11"/>
  <c r="AR10" i="11"/>
  <c r="BM10" i="11"/>
  <c r="AV74" i="11"/>
  <c r="BQ74" i="11"/>
  <c r="BO25" i="11"/>
  <c r="AT25" i="11"/>
  <c r="AK336" i="11"/>
  <c r="BF336" i="11"/>
  <c r="AJ320" i="11"/>
  <c r="BE320" i="11"/>
  <c r="AK312" i="11"/>
  <c r="BF312" i="11"/>
  <c r="BO300" i="11"/>
  <c r="AT300" i="11"/>
  <c r="AM296" i="11"/>
  <c r="BH296" i="11"/>
  <c r="BN268" i="11"/>
  <c r="AS268" i="11"/>
  <c r="AL260" i="11"/>
  <c r="BG260" i="11"/>
  <c r="BI252" i="11"/>
  <c r="AN252" i="11"/>
  <c r="I252" i="11" s="1"/>
  <c r="BJ244" i="11"/>
  <c r="AO244" i="11"/>
  <c r="AJ240" i="11"/>
  <c r="BE240" i="11"/>
  <c r="AU236" i="11"/>
  <c r="BP236" i="11"/>
  <c r="AN228" i="11"/>
  <c r="BI228" i="11"/>
  <c r="BQ224" i="11"/>
  <c r="AV224" i="11"/>
  <c r="BG216" i="11"/>
  <c r="AL216" i="11"/>
  <c r="AN212" i="11"/>
  <c r="BI212" i="11"/>
  <c r="BF204" i="11"/>
  <c r="AK204" i="11"/>
  <c r="AK192" i="11"/>
  <c r="I192" i="11" s="1"/>
  <c r="BF192" i="11"/>
  <c r="AK188" i="11"/>
  <c r="BF188" i="11"/>
  <c r="BQ184" i="11"/>
  <c r="AV184" i="11"/>
  <c r="AM175" i="11"/>
  <c r="BH175" i="11"/>
  <c r="AM164" i="11"/>
  <c r="BH164" i="11"/>
  <c r="AP147" i="11"/>
  <c r="BK147" i="11"/>
  <c r="AV115" i="11"/>
  <c r="BQ115" i="11"/>
  <c r="BL99" i="11"/>
  <c r="AQ99" i="11"/>
  <c r="BO86" i="11"/>
  <c r="AT86" i="11"/>
  <c r="BN70" i="11"/>
  <c r="AS70" i="11"/>
  <c r="BN52" i="11"/>
  <c r="AS52" i="11"/>
  <c r="BP27" i="11"/>
  <c r="AU27" i="11"/>
  <c r="BJ128" i="11"/>
  <c r="AO128" i="11"/>
  <c r="BP87" i="11"/>
  <c r="AU87" i="11"/>
  <c r="BL465" i="11"/>
  <c r="AQ465" i="11"/>
  <c r="BP337" i="11"/>
  <c r="AU337" i="11"/>
  <c r="AM325" i="11"/>
  <c r="BH325" i="11"/>
  <c r="AX285" i="11"/>
  <c r="BS285" i="11"/>
  <c r="AX257" i="11"/>
  <c r="BS257" i="11"/>
  <c r="BE253" i="11"/>
  <c r="AJ253" i="11"/>
  <c r="AX233" i="11"/>
  <c r="BS233" i="11"/>
  <c r="AN221" i="11"/>
  <c r="BI221" i="11"/>
  <c r="AU205" i="11"/>
  <c r="BP205" i="11"/>
  <c r="AO197" i="11"/>
  <c r="BJ197" i="11"/>
  <c r="AN193" i="11"/>
  <c r="BI193" i="11"/>
  <c r="BO180" i="11"/>
  <c r="AT180" i="11"/>
  <c r="BJ142" i="11"/>
  <c r="AO142" i="11"/>
  <c r="BM129" i="11"/>
  <c r="AR129" i="11"/>
  <c r="AM87" i="11"/>
  <c r="BH87" i="11"/>
  <c r="AU59" i="11"/>
  <c r="BP59" i="11"/>
  <c r="AK37" i="11"/>
  <c r="BF37" i="11"/>
  <c r="AQ20" i="11"/>
  <c r="BL20" i="11"/>
  <c r="BS13" i="11"/>
  <c r="AX13" i="11"/>
  <c r="AP387" i="11"/>
  <c r="BK387" i="11"/>
  <c r="AJ351" i="11"/>
  <c r="BE351" i="11"/>
  <c r="BP203" i="11"/>
  <c r="AU203" i="11"/>
  <c r="AS114" i="11"/>
  <c r="BN114" i="11"/>
  <c r="BH11" i="11"/>
  <c r="AM11" i="11"/>
  <c r="AJ433" i="11"/>
  <c r="AU433" i="11"/>
  <c r="AK398" i="11"/>
  <c r="I398" i="11" s="1"/>
  <c r="AQ49" i="11"/>
  <c r="AM340" i="11"/>
  <c r="BG304" i="11"/>
  <c r="BL356" i="11"/>
  <c r="BP306" i="11"/>
  <c r="BN342" i="11"/>
  <c r="BO258" i="11"/>
  <c r="BL250" i="11"/>
  <c r="BL176" i="11"/>
  <c r="AJ246" i="11"/>
  <c r="BN74" i="11"/>
  <c r="BM347" i="11"/>
  <c r="AN277" i="11"/>
  <c r="AM85" i="11"/>
  <c r="AJ217" i="11"/>
  <c r="BM200" i="11"/>
  <c r="AT156" i="11"/>
  <c r="BJ7" i="11"/>
  <c r="BE84" i="11"/>
  <c r="DN84" i="11" s="1"/>
  <c r="BN151" i="11"/>
  <c r="BN230" i="11"/>
  <c r="AQ58" i="11"/>
  <c r="AO137" i="11"/>
  <c r="AN301" i="11"/>
  <c r="AL354" i="11"/>
  <c r="BP280" i="11"/>
  <c r="AK194" i="11"/>
  <c r="I194" i="11" s="1"/>
  <c r="BF99" i="11"/>
  <c r="BN79" i="11"/>
  <c r="AL301" i="11"/>
  <c r="AS262" i="11"/>
  <c r="BH31" i="11"/>
  <c r="AV349" i="11"/>
  <c r="BK66" i="11"/>
  <c r="AJ99" i="11"/>
  <c r="BE99" i="11"/>
  <c r="AU107" i="11"/>
  <c r="BP107" i="11"/>
  <c r="BL101" i="11"/>
  <c r="AQ101" i="11"/>
  <c r="BN141" i="11"/>
  <c r="AS141" i="11"/>
  <c r="BI407" i="11"/>
  <c r="AN407" i="11"/>
  <c r="AQ279" i="11"/>
  <c r="BL279" i="11"/>
  <c r="AP267" i="11"/>
  <c r="BK267" i="11"/>
  <c r="AS263" i="11"/>
  <c r="BN263" i="11"/>
  <c r="BH269" i="11"/>
  <c r="AM269" i="11"/>
  <c r="BR271" i="11"/>
  <c r="AW271" i="11"/>
  <c r="AW218" i="11"/>
  <c r="BR218" i="11"/>
  <c r="AW194" i="11"/>
  <c r="BR194" i="11"/>
  <c r="BJ419" i="11"/>
  <c r="AO419" i="11"/>
  <c r="AU419" i="11"/>
  <c r="BP419" i="11"/>
  <c r="AU408" i="11"/>
  <c r="BP408" i="11"/>
  <c r="BR11" i="11"/>
  <c r="AW11" i="11"/>
  <c r="AX145" i="11"/>
  <c r="BS145" i="11"/>
  <c r="AR457" i="11"/>
  <c r="BM457" i="11"/>
  <c r="AR278" i="11"/>
  <c r="BM278" i="11"/>
  <c r="AT214" i="11"/>
  <c r="BO214" i="11"/>
  <c r="AN423" i="11"/>
  <c r="BQ435" i="11"/>
  <c r="BH127" i="11"/>
  <c r="AT482" i="11"/>
  <c r="BK167" i="11"/>
  <c r="BN440" i="11"/>
  <c r="BR162" i="11"/>
  <c r="BR226" i="11"/>
  <c r="AO408" i="11"/>
  <c r="AV335" i="11"/>
  <c r="BQ335" i="11"/>
  <c r="AU316" i="11"/>
  <c r="BP316" i="11"/>
  <c r="BN474" i="11"/>
  <c r="AS474" i="11"/>
  <c r="BQ460" i="11"/>
  <c r="AV460" i="11"/>
  <c r="BG266" i="11"/>
  <c r="AL266" i="11"/>
  <c r="AX113" i="11"/>
  <c r="BS113" i="11"/>
  <c r="AR72" i="11"/>
  <c r="BM72" i="11"/>
  <c r="AN378" i="11"/>
  <c r="BI378" i="11"/>
  <c r="AM98" i="11"/>
  <c r="BH98" i="11"/>
  <c r="BI50" i="11"/>
  <c r="AN50" i="11"/>
  <c r="AN317" i="11"/>
  <c r="BI317" i="11"/>
  <c r="AV284" i="11"/>
  <c r="BQ284" i="11"/>
  <c r="AN372" i="11"/>
  <c r="BI372" i="11"/>
  <c r="BI446" i="11"/>
  <c r="AN446" i="11"/>
  <c r="AS361" i="11"/>
  <c r="BN361" i="11"/>
  <c r="AN396" i="11"/>
  <c r="BI396" i="11"/>
  <c r="AV398" i="11"/>
  <c r="BQ398" i="11"/>
  <c r="AU377" i="11"/>
  <c r="BI271" i="11"/>
  <c r="AN271" i="11"/>
  <c r="AX6" i="11"/>
  <c r="BS6" i="11"/>
  <c r="AL421" i="11"/>
  <c r="BG421" i="11"/>
  <c r="AW18" i="11"/>
  <c r="BR18" i="11"/>
  <c r="BR418" i="11"/>
  <c r="C924" i="11"/>
  <c r="D924" i="11" s="1"/>
  <c r="D497" i="11"/>
  <c r="AW346" i="11"/>
  <c r="BR346" i="11"/>
  <c r="AP474" i="11"/>
  <c r="BK474" i="11"/>
  <c r="AN460" i="11"/>
  <c r="BI460" i="11"/>
  <c r="BE453" i="11"/>
  <c r="AJ453" i="11"/>
  <c r="AK258" i="11"/>
  <c r="BF258" i="11"/>
  <c r="BK50" i="11"/>
  <c r="AP50" i="11"/>
  <c r="BQ339" i="11"/>
  <c r="AV339" i="11"/>
  <c r="AU313" i="11"/>
  <c r="BP313" i="11"/>
  <c r="BI280" i="11"/>
  <c r="AN280" i="11"/>
  <c r="AQ272" i="11"/>
  <c r="BL272" i="11"/>
  <c r="BK264" i="11"/>
  <c r="AP264" i="11"/>
  <c r="BE256" i="11"/>
  <c r="AJ256" i="11"/>
  <c r="AN248" i="11"/>
  <c r="BI248" i="11"/>
  <c r="BL98" i="11"/>
  <c r="AQ98" i="11"/>
  <c r="BI297" i="11"/>
  <c r="AN297" i="11"/>
  <c r="C572" i="11"/>
  <c r="D572" i="11" s="1"/>
  <c r="AP53" i="11"/>
  <c r="BK53" i="11"/>
  <c r="AM417" i="11"/>
  <c r="BH417" i="11"/>
  <c r="BN370" i="11"/>
  <c r="AS370" i="11"/>
  <c r="AQ388" i="11"/>
  <c r="BL388" i="11"/>
  <c r="BG351" i="11"/>
  <c r="AL351" i="11"/>
  <c r="AW303" i="11"/>
  <c r="BR303" i="11"/>
  <c r="BQ456" i="11"/>
  <c r="AV456" i="11"/>
  <c r="BK139" i="11"/>
  <c r="AP139" i="11"/>
  <c r="AP468" i="11"/>
  <c r="BK468" i="11"/>
  <c r="BO421" i="11"/>
  <c r="AT421" i="11"/>
  <c r="AV401" i="11"/>
  <c r="BQ401" i="11"/>
  <c r="AQ382" i="11"/>
  <c r="BL382" i="11"/>
  <c r="BE395" i="11"/>
  <c r="AJ395" i="11"/>
  <c r="AJ375" i="11"/>
  <c r="BE375" i="11"/>
  <c r="BS300" i="11"/>
  <c r="AX300" i="11"/>
  <c r="C231" i="11"/>
  <c r="D230" i="11" s="1"/>
  <c r="D229" i="11"/>
  <c r="BK368" i="11"/>
  <c r="AP368" i="11"/>
  <c r="AT352" i="11"/>
  <c r="BO352" i="11"/>
  <c r="AO304" i="11"/>
  <c r="BJ304" i="11"/>
  <c r="BL242" i="11"/>
  <c r="AQ242" i="11"/>
  <c r="AN226" i="11"/>
  <c r="BI226" i="11"/>
  <c r="BF214" i="11"/>
  <c r="AK214" i="11"/>
  <c r="BJ447" i="11"/>
  <c r="AO447" i="11"/>
  <c r="BG333" i="11"/>
  <c r="AL333" i="11"/>
  <c r="AT309" i="11"/>
  <c r="BO309" i="11"/>
  <c r="AJ420" i="11"/>
  <c r="BE420" i="11"/>
  <c r="BK400" i="11"/>
  <c r="AP400" i="11"/>
  <c r="BN435" i="11"/>
  <c r="AS435" i="11"/>
  <c r="BI431" i="11"/>
  <c r="AN431" i="11"/>
  <c r="BL354" i="11"/>
  <c r="AQ354" i="11"/>
  <c r="BL422" i="11"/>
  <c r="AQ422" i="11"/>
  <c r="AN310" i="11"/>
  <c r="BI310" i="11"/>
  <c r="BH50" i="11"/>
  <c r="AM50" i="11"/>
  <c r="BM70" i="11"/>
  <c r="AR70" i="11"/>
  <c r="AM60" i="11"/>
  <c r="BH60" i="11"/>
  <c r="BO90" i="11"/>
  <c r="AT90" i="11"/>
  <c r="BF94" i="11"/>
  <c r="AK94" i="11"/>
  <c r="BI68" i="11"/>
  <c r="AN68" i="11"/>
  <c r="AN44" i="11"/>
  <c r="BI44" i="11"/>
  <c r="AO31" i="11"/>
  <c r="BJ31" i="11"/>
  <c r="AK25" i="11"/>
  <c r="I25" i="11" s="1"/>
  <c r="BF25" i="11"/>
  <c r="BL370" i="11"/>
  <c r="AQ370" i="11"/>
  <c r="BJ354" i="11"/>
  <c r="AO354" i="11"/>
  <c r="BE334" i="11"/>
  <c r="AJ334" i="11"/>
  <c r="BI318" i="11"/>
  <c r="AN318" i="11"/>
  <c r="AT314" i="11"/>
  <c r="BO314" i="11"/>
  <c r="AT306" i="11"/>
  <c r="BO306" i="11"/>
  <c r="AK298" i="11"/>
  <c r="I298" i="11" s="1"/>
  <c r="BF298" i="11"/>
  <c r="AM286" i="11"/>
  <c r="BH286" i="11"/>
  <c r="AM266" i="11"/>
  <c r="BH266" i="11"/>
  <c r="AL250" i="11"/>
  <c r="BG250" i="11"/>
  <c r="BH246" i="11"/>
  <c r="AM246" i="11"/>
  <c r="BO234" i="11"/>
  <c r="AT234" i="11"/>
  <c r="BO226" i="11"/>
  <c r="AT226" i="11"/>
  <c r="AP206" i="11"/>
  <c r="BK206" i="11"/>
  <c r="BL190" i="11"/>
  <c r="AQ190" i="11"/>
  <c r="AR186" i="11"/>
  <c r="BM186" i="11"/>
  <c r="BH181" i="11"/>
  <c r="AM181" i="11"/>
  <c r="BQ173" i="11"/>
  <c r="AV173" i="11"/>
  <c r="BG117" i="11"/>
  <c r="AL117" i="11"/>
  <c r="AM96" i="11"/>
  <c r="BH96" i="11"/>
  <c r="AT74" i="11"/>
  <c r="BO74" i="11"/>
  <c r="BL60" i="11"/>
  <c r="AQ60" i="11"/>
  <c r="AQ38" i="11"/>
  <c r="BL38" i="11"/>
  <c r="AT248" i="11"/>
  <c r="BO248" i="11"/>
  <c r="BM164" i="11"/>
  <c r="AR164" i="11"/>
  <c r="BK90" i="11"/>
  <c r="AP90" i="11"/>
  <c r="AT52" i="11"/>
  <c r="BO52" i="11"/>
  <c r="AV27" i="11"/>
  <c r="BQ27" i="11"/>
  <c r="BO36" i="11"/>
  <c r="AT36" i="11"/>
  <c r="AN17" i="11"/>
  <c r="BI17" i="11"/>
  <c r="BN177" i="11"/>
  <c r="AS177" i="11"/>
  <c r="BF84" i="11"/>
  <c r="AK84" i="11"/>
  <c r="I84" i="11" s="1"/>
  <c r="BP17" i="11"/>
  <c r="AU17" i="11"/>
  <c r="BH452" i="11"/>
  <c r="AM452" i="11"/>
  <c r="AV352" i="11"/>
  <c r="BQ352" i="11"/>
  <c r="BO316" i="11"/>
  <c r="AT316" i="11"/>
  <c r="BK304" i="11"/>
  <c r="AP304" i="11"/>
  <c r="AL300" i="11"/>
  <c r="BG300" i="11"/>
  <c r="AQ296" i="11"/>
  <c r="BL296" i="11"/>
  <c r="BH284" i="11"/>
  <c r="AM284" i="11"/>
  <c r="BF268" i="11"/>
  <c r="AK268" i="11"/>
  <c r="AR260" i="11"/>
  <c r="BM260" i="11"/>
  <c r="AJ244" i="11"/>
  <c r="BE244" i="11"/>
  <c r="BL236" i="11"/>
  <c r="AQ236" i="11"/>
  <c r="BL224" i="11"/>
  <c r="AQ224" i="11"/>
  <c r="BF220" i="11"/>
  <c r="AK220" i="11"/>
  <c r="AV216" i="11"/>
  <c r="BQ216" i="11"/>
  <c r="BL208" i="11"/>
  <c r="AQ208" i="11"/>
  <c r="BG204" i="11"/>
  <c r="AL204" i="11"/>
  <c r="BI200" i="11"/>
  <c r="AN200" i="11"/>
  <c r="BP188" i="11"/>
  <c r="AU188" i="11"/>
  <c r="AP184" i="11"/>
  <c r="BK184" i="11"/>
  <c r="BH179" i="11"/>
  <c r="AM179" i="11"/>
  <c r="BF171" i="11"/>
  <c r="AK171" i="11"/>
  <c r="BN164" i="11"/>
  <c r="AS164" i="11"/>
  <c r="AR147" i="11"/>
  <c r="BM147" i="11"/>
  <c r="BF115" i="11"/>
  <c r="AK115" i="11"/>
  <c r="I115" i="11" s="1"/>
  <c r="AN103" i="11"/>
  <c r="BI103" i="11"/>
  <c r="AK90" i="11"/>
  <c r="BF90" i="11"/>
  <c r="BO82" i="11"/>
  <c r="AT82" i="11"/>
  <c r="BJ70" i="11"/>
  <c r="AO70" i="11"/>
  <c r="AQ40" i="11"/>
  <c r="BL40" i="11"/>
  <c r="AL121" i="11"/>
  <c r="BG121" i="11"/>
  <c r="BN108" i="11"/>
  <c r="AS108" i="11"/>
  <c r="BO9" i="11"/>
  <c r="AT9" i="11"/>
  <c r="AS433" i="11"/>
  <c r="BN433" i="11"/>
  <c r="AK337" i="11"/>
  <c r="BF337" i="11"/>
  <c r="AN321" i="11"/>
  <c r="BI321" i="11"/>
  <c r="AP309" i="11"/>
  <c r="BK309" i="11"/>
  <c r="BQ301" i="11"/>
  <c r="AV301" i="11"/>
  <c r="BJ289" i="11"/>
  <c r="AO289" i="11"/>
  <c r="AK281" i="11"/>
  <c r="BF281" i="11"/>
  <c r="AT273" i="11"/>
  <c r="BO273" i="11"/>
  <c r="AT269" i="11"/>
  <c r="BO269" i="11"/>
  <c r="AJ265" i="11"/>
  <c r="BE265" i="11"/>
  <c r="AS257" i="11"/>
  <c r="BN257" i="11"/>
  <c r="AO253" i="11"/>
  <c r="BJ253" i="11"/>
  <c r="BI249" i="11"/>
  <c r="AN249" i="11"/>
  <c r="BS237" i="11"/>
  <c r="AX237" i="11"/>
  <c r="BJ233" i="11"/>
  <c r="AO233" i="11"/>
  <c r="AL225" i="11"/>
  <c r="BG225" i="11"/>
  <c r="BL221" i="11"/>
  <c r="AQ221" i="11"/>
  <c r="BK217" i="11"/>
  <c r="AP217" i="11"/>
  <c r="BF209" i="11"/>
  <c r="AK209" i="11"/>
  <c r="AK205" i="11"/>
  <c r="BF205" i="11"/>
  <c r="AS197" i="11"/>
  <c r="BN197" i="11"/>
  <c r="BM193" i="11"/>
  <c r="AR193" i="11"/>
  <c r="BH185" i="11"/>
  <c r="AM185" i="11"/>
  <c r="AL176" i="11"/>
  <c r="BG176" i="11"/>
  <c r="AV156" i="11"/>
  <c r="BQ156" i="11"/>
  <c r="AS152" i="11"/>
  <c r="BN152" i="11"/>
  <c r="AS142" i="11"/>
  <c r="BN142" i="11"/>
  <c r="AS124" i="11"/>
  <c r="BN124" i="11"/>
  <c r="AP116" i="11"/>
  <c r="BK116" i="11"/>
  <c r="BI112" i="11"/>
  <c r="AN112" i="11"/>
  <c r="BJ87" i="11"/>
  <c r="AO87" i="11"/>
  <c r="AK79" i="11"/>
  <c r="BF79" i="11"/>
  <c r="BN55" i="11"/>
  <c r="AS55" i="11"/>
  <c r="AO20" i="11"/>
  <c r="BJ20" i="11"/>
  <c r="AS16" i="11"/>
  <c r="BN16" i="11"/>
  <c r="AP156" i="11"/>
  <c r="BK156" i="11"/>
  <c r="BP108" i="11"/>
  <c r="AU108" i="11"/>
  <c r="BK41" i="11"/>
  <c r="AP41" i="11"/>
  <c r="BR16" i="11"/>
  <c r="AV459" i="11"/>
  <c r="BQ440" i="11"/>
  <c r="AJ436" i="11"/>
  <c r="AU461" i="11"/>
  <c r="BG437" i="11"/>
  <c r="AL349" i="11"/>
  <c r="BL430" i="11"/>
  <c r="AV341" i="11"/>
  <c r="AM361" i="11"/>
  <c r="BQ357" i="11"/>
  <c r="AV282" i="11"/>
  <c r="AL245" i="11"/>
  <c r="AK396" i="11"/>
  <c r="AJ363" i="11"/>
  <c r="BQ358" i="11"/>
  <c r="AQ257" i="11"/>
  <c r="AV198" i="11"/>
  <c r="AK196" i="11"/>
  <c r="I196" i="11" s="1"/>
  <c r="AJ158" i="11"/>
  <c r="AK179" i="11"/>
  <c r="I179" i="11" s="1"/>
  <c r="BE169" i="11"/>
  <c r="DN169" i="11" s="1"/>
  <c r="AL186" i="11"/>
  <c r="BI269" i="11"/>
  <c r="BM217" i="11"/>
  <c r="AN95" i="11"/>
  <c r="AJ63" i="11"/>
  <c r="BH120" i="11"/>
  <c r="BN208" i="11"/>
  <c r="BF202" i="11"/>
  <c r="BG56" i="11"/>
  <c r="BI141" i="11"/>
  <c r="AJ391" i="11"/>
  <c r="BP404" i="11"/>
  <c r="BM337" i="11"/>
  <c r="AV307" i="11"/>
  <c r="BO310" i="11"/>
  <c r="AS282" i="11"/>
  <c r="BO125" i="11"/>
  <c r="BO41" i="11"/>
  <c r="BJ177" i="11"/>
  <c r="BM184" i="11"/>
  <c r="BO33" i="11"/>
  <c r="BE34" i="11"/>
  <c r="CT34" i="11" s="1"/>
  <c r="CU34" i="11" s="1"/>
  <c r="BF365" i="11"/>
  <c r="BI336" i="11"/>
  <c r="BH34" i="11"/>
  <c r="BP486" i="11"/>
  <c r="AU486" i="11"/>
  <c r="AW461" i="11"/>
  <c r="BR461" i="11"/>
  <c r="BK165" i="11"/>
  <c r="AP165" i="11"/>
  <c r="BR400" i="11"/>
  <c r="AW400" i="11"/>
  <c r="AT460" i="11"/>
  <c r="BO460" i="11"/>
  <c r="BN453" i="11"/>
  <c r="AS453" i="11"/>
  <c r="BH345" i="11"/>
  <c r="AM345" i="11"/>
  <c r="BF330" i="11"/>
  <c r="AK330" i="11"/>
  <c r="AM274" i="11"/>
  <c r="BH274" i="11"/>
  <c r="BS105" i="11"/>
  <c r="AX105" i="11"/>
  <c r="BL72" i="11"/>
  <c r="AQ72" i="11"/>
  <c r="BG469" i="11"/>
  <c r="AL469" i="11"/>
  <c r="BS392" i="11"/>
  <c r="AX392" i="11"/>
  <c r="BF362" i="11"/>
  <c r="AK362" i="11"/>
  <c r="AN362" i="11"/>
  <c r="BI362" i="11"/>
  <c r="BF288" i="11"/>
  <c r="AK288" i="11"/>
  <c r="I288" i="11" s="1"/>
  <c r="AT280" i="11"/>
  <c r="BO280" i="11"/>
  <c r="AS264" i="11"/>
  <c r="BN264" i="11"/>
  <c r="BO32" i="11"/>
  <c r="AT32" i="11"/>
  <c r="AU98" i="11"/>
  <c r="BP98" i="11"/>
  <c r="D867" i="11"/>
  <c r="D866" i="11"/>
  <c r="BH297" i="11"/>
  <c r="AM297" i="11"/>
  <c r="D243" i="11"/>
  <c r="C245" i="11"/>
  <c r="C246" i="11" s="1"/>
  <c r="D245" i="11" s="1"/>
  <c r="AR365" i="11"/>
  <c r="BM365" i="11"/>
  <c r="BO361" i="11"/>
  <c r="AT361" i="11"/>
  <c r="AS345" i="11"/>
  <c r="BN345" i="11"/>
  <c r="BJ468" i="11"/>
  <c r="AO468" i="11"/>
  <c r="BM302" i="11"/>
  <c r="AR302" i="11"/>
  <c r="AU415" i="11"/>
  <c r="BP415" i="11"/>
  <c r="BI376" i="11"/>
  <c r="AN376" i="11"/>
  <c r="BG363" i="11"/>
  <c r="AL363" i="11"/>
  <c r="BF355" i="11"/>
  <c r="AK355" i="11"/>
  <c r="I355" i="11" s="1"/>
  <c r="BM299" i="11"/>
  <c r="AR299" i="11"/>
  <c r="AM10" i="11"/>
  <c r="BH10" i="11"/>
  <c r="BL472" i="11"/>
  <c r="AQ472" i="11"/>
  <c r="BJ456" i="11"/>
  <c r="AO456" i="11"/>
  <c r="BQ409" i="11"/>
  <c r="AV409" i="11"/>
  <c r="BI370" i="11"/>
  <c r="AN370" i="11"/>
  <c r="AP370" i="11"/>
  <c r="BK370" i="11"/>
  <c r="BK433" i="11"/>
  <c r="AP433" i="11"/>
  <c r="AM331" i="11"/>
  <c r="BH331" i="11"/>
  <c r="AR323" i="11"/>
  <c r="BM323" i="11"/>
  <c r="BQ296" i="11"/>
  <c r="AV296" i="11"/>
  <c r="AL360" i="11"/>
  <c r="BG360" i="11"/>
  <c r="AK278" i="11"/>
  <c r="BF278" i="11"/>
  <c r="AU250" i="11"/>
  <c r="BP250" i="11"/>
  <c r="AU222" i="11"/>
  <c r="BP222" i="11"/>
  <c r="AV113" i="11"/>
  <c r="BQ113" i="11"/>
  <c r="AP385" i="11"/>
  <c r="BK385" i="11"/>
  <c r="BQ369" i="11"/>
  <c r="AV369" i="11"/>
  <c r="AQ357" i="11"/>
  <c r="BL357" i="11"/>
  <c r="AU341" i="11"/>
  <c r="BP341" i="11"/>
  <c r="BF329" i="11"/>
  <c r="AK329" i="11"/>
  <c r="BE321" i="11"/>
  <c r="AJ321" i="11"/>
  <c r="BQ400" i="11"/>
  <c r="AV400" i="11"/>
  <c r="AV463" i="11"/>
  <c r="BQ463" i="11"/>
  <c r="BH443" i="11"/>
  <c r="AM443" i="11"/>
  <c r="BF390" i="11"/>
  <c r="AK390" i="11"/>
  <c r="BM334" i="11"/>
  <c r="AR334" i="11"/>
  <c r="AS318" i="11"/>
  <c r="BN318" i="11"/>
  <c r="BF226" i="11"/>
  <c r="AK226" i="11"/>
  <c r="AP216" i="11"/>
  <c r="BK216" i="11"/>
  <c r="AN188" i="11"/>
  <c r="BI188" i="11"/>
  <c r="BP153" i="11"/>
  <c r="AU153" i="11"/>
  <c r="AJ138" i="11"/>
  <c r="BE138" i="11"/>
  <c r="BH80" i="11"/>
  <c r="AM80" i="11"/>
  <c r="BQ101" i="11"/>
  <c r="AV101" i="11"/>
  <c r="AU66" i="11"/>
  <c r="BP66" i="11"/>
  <c r="BK34" i="11"/>
  <c r="AP34" i="11"/>
  <c r="AS15" i="11"/>
  <c r="BN15" i="11"/>
  <c r="AJ414" i="11"/>
  <c r="BE414" i="11"/>
  <c r="BJ362" i="11"/>
  <c r="AO362" i="11"/>
  <c r="BE350" i="11"/>
  <c r="AJ350" i="11"/>
  <c r="AQ342" i="11"/>
  <c r="BL342" i="11"/>
  <c r="AL330" i="11"/>
  <c r="BG330" i="11"/>
  <c r="AQ326" i="11"/>
  <c r="BL326" i="11"/>
  <c r="BM310" i="11"/>
  <c r="AR310" i="11"/>
  <c r="AP306" i="11"/>
  <c r="BK306" i="11"/>
  <c r="AO290" i="11"/>
  <c r="BJ290" i="11"/>
  <c r="AO278" i="11"/>
  <c r="BJ278" i="11"/>
  <c r="AQ266" i="11"/>
  <c r="BL266" i="11"/>
  <c r="AL254" i="11"/>
  <c r="BG254" i="11"/>
  <c r="BH242" i="11"/>
  <c r="AM242" i="11"/>
  <c r="AT230" i="11"/>
  <c r="BO230" i="11"/>
  <c r="BJ226" i="11"/>
  <c r="AO226" i="11"/>
  <c r="AQ218" i="11"/>
  <c r="BL218" i="11"/>
  <c r="AJ206" i="11"/>
  <c r="BE206" i="11"/>
  <c r="AN194" i="11"/>
  <c r="BI194" i="11"/>
  <c r="BM190" i="11"/>
  <c r="AR190" i="11"/>
  <c r="AJ181" i="11"/>
  <c r="BE181" i="11"/>
  <c r="AR177" i="11"/>
  <c r="BM177" i="11"/>
  <c r="BM169" i="11"/>
  <c r="AR169" i="11"/>
  <c r="BH153" i="11"/>
  <c r="AM153" i="11"/>
  <c r="AR130" i="11"/>
  <c r="BM130" i="11"/>
  <c r="AL113" i="11"/>
  <c r="BG113" i="11"/>
  <c r="AO92" i="11"/>
  <c r="BJ92" i="11"/>
  <c r="AT88" i="11"/>
  <c r="BO88" i="11"/>
  <c r="BG74" i="11"/>
  <c r="AL74" i="11"/>
  <c r="BH42" i="11"/>
  <c r="AM42" i="11"/>
  <c r="AK29" i="11"/>
  <c r="I29" i="11" s="1"/>
  <c r="BF29" i="11"/>
  <c r="BO6" i="11"/>
  <c r="AT6" i="11"/>
  <c r="BE228" i="11"/>
  <c r="AJ228" i="11"/>
  <c r="BJ86" i="11"/>
  <c r="AO86" i="11"/>
  <c r="BF44" i="11"/>
  <c r="AK44" i="11"/>
  <c r="I44" i="11" s="1"/>
  <c r="AQ31" i="11"/>
  <c r="BL31" i="11"/>
  <c r="BO23" i="11"/>
  <c r="AT23" i="11"/>
  <c r="BH12" i="11"/>
  <c r="AM12" i="11"/>
  <c r="BE472" i="11"/>
  <c r="AJ472" i="11"/>
  <c r="BG372" i="11"/>
  <c r="AL372" i="11"/>
  <c r="BE332" i="11"/>
  <c r="AJ332" i="11"/>
  <c r="AU320" i="11"/>
  <c r="BP320" i="11"/>
  <c r="AO292" i="11"/>
  <c r="BJ292" i="11"/>
  <c r="BQ280" i="11"/>
  <c r="AV280" i="11"/>
  <c r="AV260" i="11"/>
  <c r="BQ260" i="11"/>
  <c r="AM256" i="11"/>
  <c r="BH256" i="11"/>
  <c r="BP240" i="11"/>
  <c r="AU240" i="11"/>
  <c r="BG232" i="11"/>
  <c r="AL232" i="11"/>
  <c r="BM228" i="11"/>
  <c r="AR228" i="11"/>
  <c r="AP224" i="11"/>
  <c r="BK224" i="11"/>
  <c r="BL220" i="11"/>
  <c r="AQ220" i="11"/>
  <c r="AT216" i="11"/>
  <c r="BO216" i="11"/>
  <c r="AJ212" i="11"/>
  <c r="BE212" i="11"/>
  <c r="AL208" i="11"/>
  <c r="BG208" i="11"/>
  <c r="AR204" i="11"/>
  <c r="BM204" i="11"/>
  <c r="BH196" i="11"/>
  <c r="AM196" i="11"/>
  <c r="BJ196" i="11"/>
  <c r="AO196" i="11"/>
  <c r="AM192" i="11"/>
  <c r="BH192" i="11"/>
  <c r="BL184" i="11"/>
  <c r="AQ184" i="11"/>
  <c r="AR175" i="11"/>
  <c r="BM175" i="11"/>
  <c r="BL164" i="11"/>
  <c r="AQ164" i="11"/>
  <c r="AN123" i="11"/>
  <c r="BI123" i="11"/>
  <c r="BH107" i="11"/>
  <c r="AM107" i="11"/>
  <c r="BG70" i="11"/>
  <c r="AL70" i="11"/>
  <c r="BG58" i="11"/>
  <c r="AL58" i="11"/>
  <c r="BJ52" i="11"/>
  <c r="AO52" i="11"/>
  <c r="AL44" i="11"/>
  <c r="BG44" i="11"/>
  <c r="BL27" i="11"/>
  <c r="AQ27" i="11"/>
  <c r="BF6" i="11"/>
  <c r="AK6" i="11"/>
  <c r="BG377" i="11"/>
  <c r="AL377" i="11"/>
  <c r="AU152" i="11"/>
  <c r="BP152" i="11"/>
  <c r="BQ33" i="11"/>
  <c r="AV33" i="11"/>
  <c r="BJ441" i="11"/>
  <c r="AO441" i="11"/>
  <c r="BF433" i="11"/>
  <c r="AK433" i="11"/>
  <c r="BP373" i="11"/>
  <c r="AU373" i="11"/>
  <c r="AR333" i="11"/>
  <c r="BM333" i="11"/>
  <c r="BE329" i="11"/>
  <c r="AJ329" i="11"/>
  <c r="BQ325" i="11"/>
  <c r="AV325" i="11"/>
  <c r="AQ301" i="11"/>
  <c r="BL301" i="11"/>
  <c r="BG293" i="11"/>
  <c r="AL293" i="11"/>
  <c r="AQ285" i="11"/>
  <c r="BL285" i="11"/>
  <c r="BF277" i="11"/>
  <c r="AK277" i="11"/>
  <c r="BH261" i="11"/>
  <c r="AM261" i="11"/>
  <c r="BN249" i="11"/>
  <c r="AS249" i="11"/>
  <c r="BE237" i="11"/>
  <c r="AJ237" i="11"/>
  <c r="BK225" i="11"/>
  <c r="AP225" i="11"/>
  <c r="BF213" i="11"/>
  <c r="AK213" i="11"/>
  <c r="AQ205" i="11"/>
  <c r="BL205" i="11"/>
  <c r="AK201" i="11"/>
  <c r="BF201" i="11"/>
  <c r="AU197" i="11"/>
  <c r="BP197" i="11"/>
  <c r="AO189" i="11"/>
  <c r="BJ189" i="11"/>
  <c r="AO185" i="11"/>
  <c r="BJ185" i="11"/>
  <c r="BG180" i="11"/>
  <c r="AL180" i="11"/>
  <c r="BL168" i="11"/>
  <c r="AQ168" i="11"/>
  <c r="BF156" i="11"/>
  <c r="AK156" i="11"/>
  <c r="BJ148" i="11"/>
  <c r="AO148" i="11"/>
  <c r="BP137" i="11"/>
  <c r="AU137" i="11"/>
  <c r="BE129" i="11"/>
  <c r="AJ129" i="11"/>
  <c r="BL112" i="11"/>
  <c r="AQ112" i="11"/>
  <c r="BI104" i="11"/>
  <c r="AN104" i="11"/>
  <c r="BG100" i="11"/>
  <c r="AL100" i="11"/>
  <c r="I100" i="11" s="1"/>
  <c r="BH91" i="11"/>
  <c r="AM91" i="11"/>
  <c r="BF83" i="11"/>
  <c r="AK83" i="11"/>
  <c r="I83" i="11" s="1"/>
  <c r="BK71" i="11"/>
  <c r="AP71" i="11"/>
  <c r="AL67" i="11"/>
  <c r="BG67" i="11"/>
  <c r="AM59" i="11"/>
  <c r="BH59" i="11"/>
  <c r="AU37" i="11"/>
  <c r="BP37" i="11"/>
  <c r="BQ28" i="11"/>
  <c r="AV28" i="11"/>
  <c r="BM16" i="11"/>
  <c r="AR16" i="11"/>
  <c r="AU13" i="11"/>
  <c r="BP13" i="11"/>
  <c r="BJ13" i="11"/>
  <c r="AO13" i="11"/>
  <c r="BK9" i="11"/>
  <c r="AP9" i="11"/>
  <c r="AW8" i="11"/>
  <c r="BK455" i="11"/>
  <c r="AO452" i="11"/>
  <c r="AR430" i="11"/>
  <c r="AL426" i="11"/>
  <c r="AJ461" i="11"/>
  <c r="AQ157" i="11"/>
  <c r="AO473" i="11"/>
  <c r="BL446" i="11"/>
  <c r="BQ452" i="11"/>
  <c r="BH356" i="11"/>
  <c r="AT345" i="11"/>
  <c r="BM361" i="11"/>
  <c r="AJ330" i="11"/>
  <c r="BQ268" i="11"/>
  <c r="AP244" i="11"/>
  <c r="AM172" i="11"/>
  <c r="AP240" i="11"/>
  <c r="BE149" i="11"/>
  <c r="CT149" i="11" s="1"/>
  <c r="BP276" i="11"/>
  <c r="BJ130" i="11"/>
  <c r="BG15" i="11"/>
  <c r="BN202" i="11"/>
  <c r="AL236" i="11"/>
  <c r="AN171" i="11"/>
  <c r="BO56" i="11"/>
  <c r="AM21" i="11"/>
  <c r="AM167" i="11"/>
  <c r="AV328" i="11"/>
  <c r="BJ320" i="11"/>
  <c r="BJ338" i="11"/>
  <c r="BQ161" i="11"/>
  <c r="BP457" i="11"/>
  <c r="BM314" i="11"/>
  <c r="AU308" i="11"/>
  <c r="BN306" i="11"/>
  <c r="BP9" i="11"/>
  <c r="BR314" i="11"/>
  <c r="AK162" i="11"/>
  <c r="BF162" i="11"/>
  <c r="AV468" i="11"/>
  <c r="BQ468" i="11"/>
  <c r="AR437" i="11"/>
  <c r="BM437" i="11"/>
  <c r="AW453" i="11"/>
  <c r="BR453" i="11"/>
  <c r="BL376" i="11"/>
  <c r="AQ376" i="11"/>
  <c r="BK341" i="11"/>
  <c r="AP341" i="11"/>
  <c r="AP270" i="11"/>
  <c r="BK270" i="11"/>
  <c r="AV254" i="11"/>
  <c r="BQ254" i="11"/>
  <c r="AU469" i="11"/>
  <c r="BP469" i="11"/>
  <c r="BF421" i="11"/>
  <c r="AK421" i="11"/>
  <c r="BJ399" i="11"/>
  <c r="AO399" i="11"/>
  <c r="AR369" i="11"/>
  <c r="BM369" i="11"/>
  <c r="BO339" i="11"/>
  <c r="AT339" i="11"/>
  <c r="BQ332" i="11"/>
  <c r="AV332" i="11"/>
  <c r="AS309" i="11"/>
  <c r="BN309" i="11"/>
  <c r="AT284" i="11"/>
  <c r="BO284" i="11"/>
  <c r="AK276" i="11"/>
  <c r="BF276" i="11"/>
  <c r="AM268" i="11"/>
  <c r="BH268" i="11"/>
  <c r="AK127" i="11"/>
  <c r="I127" i="11" s="1"/>
  <c r="BF127" i="11"/>
  <c r="C914" i="11"/>
  <c r="D913" i="11" s="1"/>
  <c r="AO297" i="11"/>
  <c r="BJ297" i="11"/>
  <c r="AN341" i="11"/>
  <c r="BI341" i="11"/>
  <c r="BP452" i="11"/>
  <c r="AU452" i="11"/>
  <c r="BF366" i="11"/>
  <c r="AK366" i="11"/>
  <c r="I366" i="11" s="1"/>
  <c r="BK299" i="11"/>
  <c r="AP299" i="11"/>
  <c r="BN10" i="11"/>
  <c r="AS10" i="11"/>
  <c r="AQ368" i="11"/>
  <c r="BL368" i="11"/>
  <c r="BN359" i="11"/>
  <c r="AS359" i="11"/>
  <c r="AQ347" i="11"/>
  <c r="BL347" i="11"/>
  <c r="AT472" i="11"/>
  <c r="BO472" i="11"/>
  <c r="BJ392" i="11"/>
  <c r="AO392" i="11"/>
  <c r="BN472" i="11"/>
  <c r="AS472" i="11"/>
  <c r="BQ448" i="11"/>
  <c r="AV448" i="11"/>
  <c r="BH390" i="11"/>
  <c r="AM390" i="11"/>
  <c r="BH363" i="11"/>
  <c r="AM363" i="11"/>
  <c r="AJ272" i="11"/>
  <c r="BE272" i="11"/>
  <c r="AU380" i="11"/>
  <c r="BP380" i="11"/>
  <c r="AQ344" i="11"/>
  <c r="BL344" i="11"/>
  <c r="BE328" i="11"/>
  <c r="AJ328" i="11"/>
  <c r="AK270" i="11"/>
  <c r="BF270" i="11"/>
  <c r="AK254" i="11"/>
  <c r="BF254" i="11"/>
  <c r="AM400" i="11"/>
  <c r="BH400" i="11"/>
  <c r="BI377" i="11"/>
  <c r="AN377" i="11"/>
  <c r="BJ365" i="11"/>
  <c r="AO365" i="11"/>
  <c r="BE349" i="11"/>
  <c r="AJ349" i="11"/>
  <c r="BQ420" i="11"/>
  <c r="AV420" i="11"/>
  <c r="BM459" i="11"/>
  <c r="AR459" i="11"/>
  <c r="BQ431" i="11"/>
  <c r="AV431" i="11"/>
  <c r="BM426" i="11"/>
  <c r="AR426" i="11"/>
  <c r="BH346" i="11"/>
  <c r="AM346" i="11"/>
  <c r="AM254" i="11"/>
  <c r="BH254" i="11"/>
  <c r="AM282" i="11"/>
  <c r="BH282" i="11"/>
  <c r="AO236" i="11"/>
  <c r="BJ236" i="11"/>
  <c r="AS192" i="11"/>
  <c r="BN192" i="11"/>
  <c r="BN171" i="11"/>
  <c r="AS171" i="11"/>
  <c r="BG40" i="11"/>
  <c r="AL40" i="11"/>
  <c r="AN29" i="11"/>
  <c r="BI29" i="11"/>
  <c r="AL76" i="11"/>
  <c r="BG76" i="11"/>
  <c r="AR23" i="11"/>
  <c r="BM23" i="11"/>
  <c r="AN10" i="11"/>
  <c r="BI10" i="11"/>
  <c r="AS430" i="11"/>
  <c r="BN430" i="11"/>
  <c r="AR398" i="11"/>
  <c r="BM398" i="11"/>
  <c r="BE358" i="11"/>
  <c r="AJ358" i="11"/>
  <c r="BQ346" i="11"/>
  <c r="AV346" i="11"/>
  <c r="BO338" i="11"/>
  <c r="AT338" i="11"/>
  <c r="BN326" i="11"/>
  <c r="AS326" i="11"/>
  <c r="AP322" i="11"/>
  <c r="BK322" i="11"/>
  <c r="AU314" i="11"/>
  <c r="BP314" i="11"/>
  <c r="BP302" i="11"/>
  <c r="AU302" i="11"/>
  <c r="AN274" i="11"/>
  <c r="BI274" i="11"/>
  <c r="AQ258" i="11"/>
  <c r="BL258" i="11"/>
  <c r="AS238" i="11"/>
  <c r="BN238" i="11"/>
  <c r="BN222" i="11"/>
  <c r="AS222" i="11"/>
  <c r="AK210" i="11"/>
  <c r="BF210" i="11"/>
  <c r="BL109" i="11"/>
  <c r="AQ109" i="11"/>
  <c r="BG88" i="11"/>
  <c r="AL88" i="11"/>
  <c r="AM68" i="11"/>
  <c r="BH68" i="11"/>
  <c r="AQ29" i="11"/>
  <c r="BL29" i="11"/>
  <c r="AR300" i="11"/>
  <c r="BM300" i="11"/>
  <c r="AM58" i="11"/>
  <c r="BH58" i="11"/>
  <c r="BH46" i="11"/>
  <c r="AM46" i="11"/>
  <c r="AV76" i="11"/>
  <c r="BQ76" i="11"/>
  <c r="BL25" i="11"/>
  <c r="AQ25" i="11"/>
  <c r="AO8" i="11"/>
  <c r="BJ8" i="11"/>
  <c r="AR56" i="11"/>
  <c r="BM56" i="11"/>
  <c r="BK21" i="11"/>
  <c r="AP21" i="11"/>
  <c r="AP456" i="11"/>
  <c r="BK456" i="11"/>
  <c r="BH312" i="11"/>
  <c r="AM312" i="11"/>
  <c r="AQ304" i="11"/>
  <c r="BL304" i="11"/>
  <c r="BK296" i="11"/>
  <c r="AP296" i="11"/>
  <c r="BP288" i="11"/>
  <c r="AU288" i="11"/>
  <c r="BL248" i="11"/>
  <c r="AQ248" i="11"/>
  <c r="BM244" i="11"/>
  <c r="AR244" i="11"/>
  <c r="BQ236" i="11"/>
  <c r="AV236" i="11"/>
  <c r="BE232" i="11"/>
  <c r="AJ232" i="11"/>
  <c r="AQ228" i="11"/>
  <c r="BL228" i="11"/>
  <c r="BN224" i="11"/>
  <c r="AS224" i="11"/>
  <c r="BN216" i="11"/>
  <c r="AS216" i="11"/>
  <c r="BJ212" i="11"/>
  <c r="AO212" i="11"/>
  <c r="BJ208" i="11"/>
  <c r="AO208" i="11"/>
  <c r="BH204" i="11"/>
  <c r="AM204" i="11"/>
  <c r="BP200" i="11"/>
  <c r="AU200" i="11"/>
  <c r="AT196" i="11"/>
  <c r="BO196" i="11"/>
  <c r="BO188" i="11"/>
  <c r="AT188" i="11"/>
  <c r="AP175" i="11"/>
  <c r="BK175" i="11"/>
  <c r="AQ171" i="11"/>
  <c r="BL171" i="11"/>
  <c r="AK111" i="11"/>
  <c r="BF111" i="11"/>
  <c r="AS99" i="11"/>
  <c r="BN99" i="11"/>
  <c r="BK86" i="11"/>
  <c r="AP86" i="11"/>
  <c r="AV82" i="11"/>
  <c r="BQ82" i="11"/>
  <c r="BI58" i="11"/>
  <c r="AN58" i="11"/>
  <c r="BQ48" i="11"/>
  <c r="AV48" i="11"/>
  <c r="AS40" i="11"/>
  <c r="BN40" i="11"/>
  <c r="AL181" i="11"/>
  <c r="BG181" i="11"/>
  <c r="AQ128" i="11"/>
  <c r="BL128" i="11"/>
  <c r="AJ67" i="11"/>
  <c r="BE67" i="11"/>
  <c r="AU124" i="11"/>
  <c r="BP124" i="11"/>
  <c r="BL16" i="11"/>
  <c r="AQ16" i="11"/>
  <c r="AO37" i="11"/>
  <c r="BJ37" i="11"/>
  <c r="BF73" i="11"/>
  <c r="BK145" i="11"/>
  <c r="AS469" i="11"/>
  <c r="AM456" i="11"/>
  <c r="BG383" i="11"/>
  <c r="BN160" i="11"/>
  <c r="AM290" i="11"/>
  <c r="BO252" i="11"/>
  <c r="AR241" i="11"/>
  <c r="AN272" i="11"/>
  <c r="BG151" i="11"/>
  <c r="BE95" i="11"/>
  <c r="CT95" i="11" s="1"/>
  <c r="BG264" i="11"/>
  <c r="BL94" i="11"/>
  <c r="AT229" i="11"/>
  <c r="BO210" i="11"/>
  <c r="AT12" i="11"/>
  <c r="BP214" i="11"/>
  <c r="BK143" i="11"/>
  <c r="BG46" i="11"/>
  <c r="AP365" i="11"/>
  <c r="AU166" i="11"/>
  <c r="BO320" i="11"/>
  <c r="AL138" i="11"/>
  <c r="AS329" i="11"/>
  <c r="AU325" i="11"/>
  <c r="BO313" i="11"/>
  <c r="AT332" i="11"/>
  <c r="BO332" i="11"/>
  <c r="AR319" i="11"/>
  <c r="BM319" i="11"/>
  <c r="AW251" i="11"/>
  <c r="BR251" i="11"/>
  <c r="BP277" i="11"/>
  <c r="AN54" i="11"/>
  <c r="BI54" i="11"/>
  <c r="AL295" i="11"/>
  <c r="BG295" i="11"/>
  <c r="AS328" i="11"/>
  <c r="BN328" i="11"/>
  <c r="BN217" i="11"/>
  <c r="AS217" i="11"/>
  <c r="BE205" i="11"/>
  <c r="AJ205" i="11"/>
  <c r="BP180" i="11"/>
  <c r="AU180" i="11"/>
  <c r="AT172" i="11"/>
  <c r="BO172" i="11"/>
  <c r="BK168" i="11"/>
  <c r="AP168" i="11"/>
  <c r="AJ156" i="11"/>
  <c r="BE156" i="11"/>
  <c r="AT148" i="11"/>
  <c r="BO148" i="11"/>
  <c r="AK133" i="11"/>
  <c r="I133" i="11" s="1"/>
  <c r="BF133" i="11"/>
  <c r="BH129" i="11"/>
  <c r="AM129" i="11"/>
  <c r="AL124" i="11"/>
  <c r="I124" i="11" s="1"/>
  <c r="BG124" i="11"/>
  <c r="AQ104" i="11"/>
  <c r="BL104" i="11"/>
  <c r="AS104" i="11"/>
  <c r="BN104" i="11"/>
  <c r="BG83" i="11"/>
  <c r="AL83" i="11"/>
  <c r="BP67" i="11"/>
  <c r="AU67" i="11"/>
  <c r="AP55" i="11"/>
  <c r="BK55" i="11"/>
  <c r="AM49" i="11"/>
  <c r="BH49" i="11"/>
  <c r="AU33" i="11"/>
  <c r="BP33" i="11"/>
  <c r="BO470" i="11"/>
  <c r="AT470" i="11"/>
  <c r="AV327" i="11"/>
  <c r="BQ327" i="11"/>
  <c r="AQ377" i="11"/>
  <c r="BL377" i="11"/>
  <c r="AJ326" i="11"/>
  <c r="BE326" i="11"/>
  <c r="BL178" i="11"/>
  <c r="AQ178" i="11"/>
  <c r="BE102" i="11"/>
  <c r="AJ102" i="11"/>
  <c r="BM75" i="11"/>
  <c r="AR75" i="11"/>
  <c r="AU47" i="11"/>
  <c r="BP47" i="11"/>
  <c r="AN30" i="11"/>
  <c r="BI30" i="11"/>
  <c r="AK389" i="11"/>
  <c r="BF389" i="11"/>
  <c r="BG128" i="11"/>
  <c r="AL128" i="11"/>
  <c r="AS145" i="11"/>
  <c r="BN145" i="11"/>
  <c r="AQ411" i="11"/>
  <c r="BL411" i="11"/>
  <c r="BQ417" i="11"/>
  <c r="AV417" i="11"/>
  <c r="BK414" i="11"/>
  <c r="AP414" i="11"/>
  <c r="AS414" i="11"/>
  <c r="BN414" i="11"/>
  <c r="AU410" i="11"/>
  <c r="BP410" i="11"/>
  <c r="BJ387" i="11"/>
  <c r="AO387" i="11"/>
  <c r="BL362" i="11"/>
  <c r="AQ362" i="11"/>
  <c r="AV315" i="11"/>
  <c r="BQ315" i="11"/>
  <c r="AM490" i="11"/>
  <c r="BH490" i="11"/>
  <c r="AW166" i="11"/>
  <c r="BR166" i="11"/>
  <c r="AP408" i="11"/>
  <c r="BK408" i="11"/>
  <c r="AU321" i="11"/>
  <c r="BP321" i="11"/>
  <c r="AJ317" i="11"/>
  <c r="BE317" i="11"/>
  <c r="BG292" i="11"/>
  <c r="AL292" i="11"/>
  <c r="AK195" i="11"/>
  <c r="BK30" i="11"/>
  <c r="AU35" i="11"/>
  <c r="BG335" i="11"/>
  <c r="AL335" i="11"/>
  <c r="AP109" i="11"/>
  <c r="AL429" i="11"/>
  <c r="BG429" i="11"/>
  <c r="AV470" i="11"/>
  <c r="BQ470" i="11"/>
  <c r="AR255" i="11"/>
  <c r="BM255" i="11"/>
  <c r="BI439" i="11"/>
  <c r="AN439" i="11"/>
  <c r="BJ353" i="11"/>
  <c r="AO353" i="11"/>
  <c r="BF275" i="11"/>
  <c r="AK275" i="11"/>
  <c r="I275" i="11" s="1"/>
  <c r="AS117" i="11"/>
  <c r="BN117" i="11"/>
  <c r="BK94" i="11"/>
  <c r="AP94" i="11"/>
  <c r="BL103" i="11"/>
  <c r="AQ103" i="11"/>
  <c r="BG111" i="11"/>
  <c r="AL111" i="11"/>
  <c r="AT436" i="11"/>
  <c r="BO436" i="11"/>
  <c r="AK399" i="11"/>
  <c r="I399" i="11" s="1"/>
  <c r="BF399" i="11"/>
  <c r="BI332" i="11"/>
  <c r="AN332" i="11"/>
  <c r="BM313" i="11"/>
  <c r="AR313" i="11"/>
  <c r="BJ264" i="11"/>
  <c r="AO264" i="11"/>
  <c r="BE415" i="11"/>
  <c r="AJ415" i="11"/>
  <c r="BR482" i="11"/>
  <c r="AW482" i="11"/>
  <c r="AK98" i="11"/>
  <c r="BR275" i="11"/>
  <c r="BR247" i="11"/>
  <c r="AW285" i="11"/>
  <c r="AT444" i="11"/>
  <c r="AO423" i="11"/>
  <c r="BJ339" i="11"/>
  <c r="AP245" i="11"/>
  <c r="BF119" i="11"/>
  <c r="BN332" i="11"/>
  <c r="AS125" i="11"/>
  <c r="AK233" i="11"/>
  <c r="I233" i="11" s="1"/>
  <c r="BF50" i="11"/>
  <c r="AP130" i="11"/>
  <c r="AU397" i="11"/>
  <c r="BM61" i="11"/>
  <c r="AU167" i="11"/>
  <c r="BP167" i="11"/>
  <c r="BG160" i="11"/>
  <c r="AL160" i="11"/>
  <c r="BP158" i="11"/>
  <c r="AU158" i="11"/>
  <c r="BJ443" i="11"/>
  <c r="AO443" i="11"/>
  <c r="BQ397" i="11"/>
  <c r="AV397" i="11"/>
  <c r="BI250" i="11"/>
  <c r="AN250" i="11"/>
  <c r="AO403" i="11"/>
  <c r="BJ403" i="11"/>
  <c r="BN392" i="11"/>
  <c r="AS392" i="11"/>
  <c r="AP388" i="11"/>
  <c r="BK388" i="11"/>
  <c r="AN384" i="11"/>
  <c r="BI384" i="11"/>
  <c r="AM305" i="11"/>
  <c r="BH305" i="11"/>
  <c r="AN305" i="11"/>
  <c r="BI305" i="11"/>
  <c r="D599" i="11"/>
  <c r="BE15" i="11"/>
  <c r="AJ15" i="11"/>
  <c r="AR296" i="11"/>
  <c r="BM296" i="11"/>
  <c r="AQ280" i="11"/>
  <c r="BL280" i="11"/>
  <c r="DN8" i="11"/>
  <c r="CT8" i="11"/>
  <c r="AT477" i="11"/>
  <c r="BO477" i="11"/>
  <c r="AR247" i="11"/>
  <c r="AN327" i="11"/>
  <c r="AV32" i="11"/>
  <c r="BQ347" i="11"/>
  <c r="AV347" i="11"/>
  <c r="AN326" i="11"/>
  <c r="BI326" i="11"/>
  <c r="AP326" i="11"/>
  <c r="BK326" i="11"/>
  <c r="BH227" i="11"/>
  <c r="AM227" i="11"/>
  <c r="AR207" i="11"/>
  <c r="BM207" i="11"/>
  <c r="BI102" i="11"/>
  <c r="AN102" i="11"/>
  <c r="BQ75" i="11"/>
  <c r="AV75" i="11"/>
  <c r="AV69" i="11"/>
  <c r="BQ69" i="11"/>
  <c r="AS35" i="11"/>
  <c r="BN35" i="11"/>
  <c r="AP479" i="11"/>
  <c r="BK479" i="11"/>
  <c r="AR349" i="11"/>
  <c r="BM349" i="11"/>
  <c r="AV213" i="11"/>
  <c r="BQ213" i="11"/>
  <c r="AJ201" i="11"/>
  <c r="BE201" i="11"/>
  <c r="AL152" i="11"/>
  <c r="BG152" i="11"/>
  <c r="AL120" i="11"/>
  <c r="BG120" i="11"/>
  <c r="AO41" i="11"/>
  <c r="BJ41" i="11"/>
  <c r="BM20" i="11"/>
  <c r="AR20" i="11"/>
  <c r="BG470" i="11"/>
  <c r="AL470" i="11"/>
  <c r="AR413" i="11"/>
  <c r="BM413" i="11"/>
  <c r="AM402" i="11"/>
  <c r="BH402" i="11"/>
  <c r="BP374" i="11"/>
  <c r="AU374" i="11"/>
  <c r="BQ437" i="11"/>
  <c r="AV437" i="11"/>
  <c r="AU367" i="11"/>
  <c r="BP367" i="11"/>
  <c r="AT286" i="11"/>
  <c r="BO286" i="11"/>
  <c r="AQ404" i="11"/>
  <c r="BL404" i="11"/>
  <c r="AQ334" i="11"/>
  <c r="BL334" i="11"/>
  <c r="BF318" i="11"/>
  <c r="AK318" i="11"/>
  <c r="AS155" i="11"/>
  <c r="BN155" i="11"/>
  <c r="BG282" i="11"/>
  <c r="AL282" i="11"/>
  <c r="AO238" i="11"/>
  <c r="BJ238" i="11"/>
  <c r="AL206" i="11"/>
  <c r="BG206" i="11"/>
  <c r="BI84" i="11"/>
  <c r="AN84" i="11"/>
  <c r="AL80" i="11"/>
  <c r="BG80" i="11"/>
  <c r="AJ74" i="11"/>
  <c r="BE74" i="11"/>
  <c r="AV56" i="11"/>
  <c r="BQ56" i="11"/>
  <c r="BP46" i="11"/>
  <c r="AU46" i="11"/>
  <c r="AN38" i="11"/>
  <c r="BI38" i="11"/>
  <c r="BJ82" i="11"/>
  <c r="AO82" i="11"/>
  <c r="BG23" i="11"/>
  <c r="AL23" i="11"/>
  <c r="BK10" i="11"/>
  <c r="AP10" i="11"/>
  <c r="AR396" i="11"/>
  <c r="BM396" i="11"/>
  <c r="AL268" i="11"/>
  <c r="BG268" i="11"/>
  <c r="AQ252" i="11"/>
  <c r="BL252" i="11"/>
  <c r="AO232" i="11"/>
  <c r="BJ232" i="11"/>
  <c r="AS228" i="11"/>
  <c r="BN228" i="11"/>
  <c r="AS220" i="11"/>
  <c r="BN220" i="11"/>
  <c r="BG212" i="11"/>
  <c r="AL212" i="11"/>
  <c r="AV171" i="11"/>
  <c r="BQ171" i="11"/>
  <c r="AR115" i="11"/>
  <c r="BM115" i="11"/>
  <c r="BE103" i="11"/>
  <c r="AJ103" i="11"/>
  <c r="AN72" i="11"/>
  <c r="BI72" i="11"/>
  <c r="AV241" i="11"/>
  <c r="AO277" i="11"/>
  <c r="AU462" i="11"/>
  <c r="BR263" i="11"/>
  <c r="AR454" i="11"/>
  <c r="BE255" i="11"/>
  <c r="DN255" i="11" s="1"/>
  <c r="BP113" i="11"/>
  <c r="AK123" i="11"/>
  <c r="BE128" i="11"/>
  <c r="DN128" i="11" s="1"/>
  <c r="BJ32" i="11"/>
  <c r="AR421" i="11"/>
  <c r="AV134" i="11"/>
  <c r="AK231" i="11"/>
  <c r="BE215" i="11"/>
  <c r="CT215" i="11" s="1"/>
  <c r="AR94" i="11"/>
  <c r="BM94" i="11"/>
  <c r="AS101" i="11"/>
  <c r="BN101" i="11"/>
  <c r="BM478" i="11"/>
  <c r="AR478" i="11"/>
  <c r="AS444" i="11"/>
  <c r="BN444" i="11"/>
  <c r="BM428" i="11"/>
  <c r="AR428" i="11"/>
  <c r="BG285" i="11"/>
  <c r="AL285" i="11"/>
  <c r="AL474" i="11"/>
  <c r="BG474" i="11"/>
  <c r="AW210" i="11"/>
  <c r="BR210" i="11"/>
  <c r="AW186" i="11"/>
  <c r="BR186" i="11"/>
  <c r="AW177" i="11"/>
  <c r="BR177" i="11"/>
  <c r="AW88" i="11"/>
  <c r="BR88" i="11"/>
  <c r="AV422" i="11"/>
  <c r="BQ422" i="11"/>
  <c r="AT336" i="11"/>
  <c r="BO336" i="11"/>
  <c r="D761" i="11"/>
  <c r="C763" i="11"/>
  <c r="D763" i="11" s="1"/>
  <c r="BL329" i="11"/>
  <c r="AQ329" i="11"/>
  <c r="BO305" i="11"/>
  <c r="AT305" i="11"/>
  <c r="D765" i="11"/>
  <c r="AP475" i="11"/>
  <c r="AW134" i="11"/>
  <c r="BG435" i="11"/>
  <c r="BE422" i="11"/>
  <c r="CT422" i="11" s="1"/>
  <c r="D343" i="11"/>
  <c r="AV439" i="11"/>
  <c r="BQ439" i="11"/>
  <c r="BE407" i="11"/>
  <c r="AJ407" i="11"/>
  <c r="AK350" i="11"/>
  <c r="BF350" i="11"/>
  <c r="AN324" i="11"/>
  <c r="BI324" i="11"/>
  <c r="BJ279" i="11"/>
  <c r="AO279" i="11"/>
  <c r="BH263" i="11"/>
  <c r="AM263" i="11"/>
  <c r="AL255" i="11"/>
  <c r="BG255" i="11"/>
  <c r="BN243" i="11"/>
  <c r="AS243" i="11"/>
  <c r="BN132" i="11"/>
  <c r="AS132" i="11"/>
  <c r="BJ259" i="11"/>
  <c r="AO259" i="11"/>
  <c r="AT153" i="11"/>
  <c r="BO153" i="11"/>
  <c r="BG478" i="11"/>
  <c r="AL478" i="11"/>
  <c r="BH332" i="11"/>
  <c r="AM332" i="11"/>
  <c r="AN316" i="11"/>
  <c r="BI316" i="11"/>
  <c r="BR295" i="11"/>
  <c r="AJ470" i="11"/>
  <c r="BJ439" i="11"/>
  <c r="AJ482" i="11"/>
  <c r="AN340" i="11"/>
  <c r="AS295" i="11"/>
  <c r="AJ287" i="11"/>
  <c r="BH247" i="11"/>
  <c r="AK428" i="11"/>
  <c r="BF428" i="11"/>
  <c r="AQ407" i="11"/>
  <c r="BL407" i="11"/>
  <c r="AT283" i="11"/>
  <c r="BO283" i="11"/>
  <c r="AQ281" i="11"/>
  <c r="BL281" i="11"/>
  <c r="BJ247" i="11"/>
  <c r="AO247" i="11"/>
  <c r="AJ439" i="11"/>
  <c r="BE439" i="11"/>
  <c r="AK423" i="11"/>
  <c r="BF423" i="11"/>
  <c r="BL423" i="11"/>
  <c r="AQ423" i="11"/>
  <c r="AO327" i="11"/>
  <c r="BJ327" i="11"/>
  <c r="BP327" i="11"/>
  <c r="AU327" i="11"/>
  <c r="BO311" i="11"/>
  <c r="AT311" i="11"/>
  <c r="BN279" i="11"/>
  <c r="AS279" i="11"/>
  <c r="AU275" i="11"/>
  <c r="BP275" i="11"/>
  <c r="AR259" i="11"/>
  <c r="BM259" i="11"/>
  <c r="AO251" i="11"/>
  <c r="BJ251" i="11"/>
  <c r="AU243" i="11"/>
  <c r="BP243" i="11"/>
  <c r="AK253" i="11"/>
  <c r="BF253" i="11"/>
  <c r="BL267" i="11"/>
  <c r="AQ267" i="11"/>
  <c r="BM257" i="11"/>
  <c r="AR257" i="11"/>
  <c r="BO237" i="11"/>
  <c r="AT237" i="11"/>
  <c r="BL233" i="11"/>
  <c r="AQ233" i="11"/>
  <c r="AU147" i="11"/>
  <c r="BP147" i="11"/>
  <c r="CT190" i="11"/>
  <c r="DN190" i="11"/>
  <c r="AU444" i="11"/>
  <c r="BP444" i="11"/>
  <c r="BP249" i="11"/>
  <c r="AU249" i="11"/>
  <c r="BH350" i="11"/>
  <c r="AM350" i="11"/>
  <c r="AK327" i="11"/>
  <c r="BF327" i="11"/>
  <c r="AT308" i="11"/>
  <c r="BO308" i="11"/>
  <c r="AV291" i="11"/>
  <c r="BQ291" i="11"/>
  <c r="BJ263" i="11"/>
  <c r="AO263" i="11"/>
  <c r="AN243" i="11"/>
  <c r="BI243" i="11"/>
  <c r="AW115" i="11"/>
  <c r="BR115" i="11"/>
  <c r="AQ54" i="11"/>
  <c r="BL54" i="11"/>
  <c r="AW287" i="11"/>
  <c r="BN119" i="11"/>
  <c r="BL327" i="11"/>
  <c r="AM235" i="11"/>
  <c r="BR74" i="11"/>
  <c r="BM113" i="11"/>
  <c r="BP353" i="11"/>
  <c r="AU353" i="11"/>
  <c r="AM324" i="11"/>
  <c r="BH324" i="11"/>
  <c r="AP99" i="11"/>
  <c r="BK99" i="11"/>
  <c r="BG489" i="11"/>
  <c r="AL489" i="11"/>
  <c r="I489" i="11" s="1"/>
  <c r="AQ275" i="11"/>
  <c r="AM132" i="11"/>
  <c r="BK32" i="11"/>
  <c r="AP32" i="11"/>
  <c r="BE98" i="11"/>
  <c r="AJ98" i="11"/>
  <c r="BR72" i="11"/>
  <c r="AW72" i="11"/>
  <c r="AN445" i="11"/>
  <c r="BI445" i="11"/>
  <c r="AP429" i="11"/>
  <c r="BK429" i="11"/>
  <c r="AU434" i="11"/>
  <c r="BP434" i="11"/>
  <c r="BE490" i="11"/>
  <c r="AJ490" i="11"/>
  <c r="AL482" i="11"/>
  <c r="BG482" i="11"/>
  <c r="BJ471" i="11"/>
  <c r="AO471" i="11"/>
  <c r="AR458" i="11"/>
  <c r="BM458" i="11"/>
  <c r="BH406" i="11"/>
  <c r="AM406" i="11"/>
  <c r="AW214" i="11"/>
  <c r="BR214" i="11"/>
  <c r="BL165" i="11"/>
  <c r="AQ165" i="11"/>
  <c r="AQ466" i="11"/>
  <c r="BL466" i="11"/>
  <c r="BH463" i="11"/>
  <c r="AM463" i="11"/>
  <c r="BG422" i="11"/>
  <c r="AL422" i="11"/>
  <c r="AW401" i="11"/>
  <c r="BR401" i="11"/>
  <c r="BR284" i="11"/>
  <c r="AW284" i="11"/>
  <c r="AQ62" i="11"/>
  <c r="BL62" i="11"/>
  <c r="BK485" i="11"/>
  <c r="AP485" i="11"/>
  <c r="BI347" i="11"/>
  <c r="AN347" i="11"/>
  <c r="AV344" i="11"/>
  <c r="BQ344" i="11"/>
  <c r="AN333" i="11"/>
  <c r="BI333" i="11"/>
  <c r="BL223" i="11"/>
  <c r="AQ223" i="11"/>
  <c r="BL219" i="11"/>
  <c r="AQ219" i="11"/>
  <c r="AR215" i="11"/>
  <c r="BM215" i="11"/>
  <c r="AW170" i="11"/>
  <c r="BR170" i="11"/>
  <c r="AN154" i="11"/>
  <c r="BI154" i="11"/>
  <c r="AW150" i="11"/>
  <c r="BR150" i="11"/>
  <c r="BO140" i="11"/>
  <c r="AT140" i="11"/>
  <c r="BL135" i="11"/>
  <c r="AQ135" i="11"/>
  <c r="BI126" i="11"/>
  <c r="AN126" i="11"/>
  <c r="BH122" i="11"/>
  <c r="AM122" i="11"/>
  <c r="AW122" i="11"/>
  <c r="BR122" i="11"/>
  <c r="BE118" i="11"/>
  <c r="AJ118" i="11"/>
  <c r="AN106" i="11"/>
  <c r="BI106" i="11"/>
  <c r="AW106" i="11"/>
  <c r="BR106" i="11"/>
  <c r="AW93" i="11"/>
  <c r="BR93" i="11"/>
  <c r="AS85" i="11"/>
  <c r="BN85" i="11"/>
  <c r="BM81" i="11"/>
  <c r="AR81" i="11"/>
  <c r="BG69" i="11"/>
  <c r="AL69" i="11"/>
  <c r="BO432" i="11"/>
  <c r="AT432" i="11"/>
  <c r="AP418" i="11"/>
  <c r="BK418" i="11"/>
  <c r="AR418" i="11"/>
  <c r="BM418" i="11"/>
  <c r="AK394" i="11"/>
  <c r="BF394" i="11"/>
  <c r="BH394" i="11"/>
  <c r="AM394" i="11"/>
  <c r="BE367" i="11"/>
  <c r="AJ367" i="11"/>
  <c r="BI262" i="11"/>
  <c r="AN262" i="11"/>
  <c r="D796" i="11"/>
  <c r="D795" i="11"/>
  <c r="AK443" i="11"/>
  <c r="I443" i="11" s="1"/>
  <c r="AJ381" i="11"/>
  <c r="AP397" i="11"/>
  <c r="BH51" i="11"/>
  <c r="BE59" i="11"/>
  <c r="CT59" i="11" s="1"/>
  <c r="CU59" i="11" s="1"/>
  <c r="AV185" i="11"/>
  <c r="AR45" i="11"/>
  <c r="BO349" i="11"/>
  <c r="AJ209" i="11"/>
  <c r="AO116" i="11"/>
  <c r="BJ129" i="11"/>
  <c r="AO63" i="11"/>
  <c r="AT205" i="11"/>
  <c r="AT424" i="11"/>
  <c r="BJ397" i="11"/>
  <c r="AL443" i="11"/>
  <c r="AJ405" i="11"/>
  <c r="AJ437" i="11"/>
  <c r="AM364" i="11"/>
  <c r="BN330" i="11"/>
  <c r="BQ354" i="11"/>
  <c r="BK262" i="11"/>
  <c r="AV313" i="11"/>
  <c r="AJ24" i="11"/>
  <c r="BF334" i="11"/>
  <c r="BJ71" i="11"/>
  <c r="AN146" i="11"/>
  <c r="BL292" i="11"/>
  <c r="BF100" i="11"/>
  <c r="AN425" i="11"/>
  <c r="AK459" i="11"/>
  <c r="I459" i="11" s="1"/>
  <c r="BF252" i="11"/>
  <c r="BH149" i="11"/>
  <c r="AU345" i="11"/>
  <c r="BK394" i="11"/>
  <c r="AK422" i="11"/>
  <c r="I422" i="11" s="1"/>
  <c r="AK310" i="11"/>
  <c r="AM238" i="11"/>
  <c r="BR476" i="11"/>
  <c r="AW476" i="11"/>
  <c r="BS319" i="11"/>
  <c r="BF446" i="11"/>
  <c r="AK446" i="11"/>
  <c r="I446" i="11" s="1"/>
  <c r="C327" i="11"/>
  <c r="D326" i="11" s="1"/>
  <c r="D635" i="11"/>
  <c r="D634" i="11"/>
  <c r="BK367" i="11"/>
  <c r="BO137" i="11"/>
  <c r="BM152" i="11"/>
  <c r="AN197" i="11"/>
  <c r="AS362" i="11"/>
  <c r="AO322" i="11"/>
  <c r="BF26" i="11"/>
  <c r="BF35" i="11"/>
  <c r="BM381" i="11"/>
  <c r="BF282" i="11"/>
  <c r="AN307" i="11"/>
  <c r="BM473" i="11"/>
  <c r="AX366" i="11"/>
  <c r="BM399" i="11"/>
  <c r="AR399" i="11"/>
  <c r="AJ464" i="11"/>
  <c r="BE464" i="11"/>
  <c r="AN290" i="11"/>
  <c r="BI290" i="11"/>
  <c r="AL309" i="11"/>
  <c r="BG309" i="11"/>
  <c r="BF480" i="11"/>
  <c r="AK480" i="11"/>
  <c r="I480" i="11" s="1"/>
  <c r="BE262" i="11"/>
  <c r="AJ262" i="11"/>
  <c r="AQ234" i="11"/>
  <c r="BL234" i="11"/>
  <c r="D545" i="11"/>
  <c r="D546" i="11"/>
  <c r="C789" i="11"/>
  <c r="D787" i="11"/>
  <c r="C298" i="11"/>
  <c r="D297" i="11" s="1"/>
  <c r="D296" i="11"/>
  <c r="AS225" i="11"/>
  <c r="BN225" i="11"/>
  <c r="BJ180" i="11"/>
  <c r="AO180" i="11"/>
  <c r="AL172" i="11"/>
  <c r="BG172" i="11"/>
  <c r="AP152" i="11"/>
  <c r="BK152" i="11"/>
  <c r="BH112" i="11"/>
  <c r="AM112" i="11"/>
  <c r="BN41" i="11"/>
  <c r="AS41" i="11"/>
  <c r="AO33" i="11"/>
  <c r="BJ33" i="11"/>
  <c r="BN413" i="11"/>
  <c r="AS413" i="11"/>
  <c r="AV413" i="11"/>
  <c r="BQ413" i="11"/>
  <c r="AN468" i="11"/>
  <c r="BI468" i="11"/>
  <c r="BP274" i="11"/>
  <c r="AU274" i="11"/>
  <c r="AV72" i="11"/>
  <c r="BQ72" i="11"/>
  <c r="AP458" i="11"/>
  <c r="BK458" i="11"/>
  <c r="BS421" i="11"/>
  <c r="AX421" i="11"/>
  <c r="BS362" i="11"/>
  <c r="AX362" i="11"/>
  <c r="AO260" i="11"/>
  <c r="BJ260" i="11"/>
  <c r="BG298" i="11"/>
  <c r="BS457" i="11"/>
  <c r="AX457" i="11"/>
  <c r="BO302" i="11"/>
  <c r="AT302" i="11"/>
  <c r="BS299" i="11"/>
  <c r="AX299" i="11"/>
  <c r="BS441" i="11"/>
  <c r="AX441" i="11"/>
  <c r="AS303" i="11"/>
  <c r="BN303" i="11"/>
  <c r="C663" i="11"/>
  <c r="C664" i="11" s="1"/>
  <c r="D661" i="11"/>
  <c r="BK128" i="11"/>
  <c r="BR147" i="11"/>
  <c r="BK390" i="11"/>
  <c r="BR202" i="11"/>
  <c r="AW80" i="11"/>
  <c r="D912" i="11"/>
  <c r="D614" i="11"/>
  <c r="D613" i="11"/>
  <c r="AP409" i="11"/>
  <c r="BK409" i="11"/>
  <c r="AO428" i="11"/>
  <c r="BJ428" i="11"/>
  <c r="AM335" i="11"/>
  <c r="BH335" i="11"/>
  <c r="AW298" i="11"/>
  <c r="BR298" i="11"/>
  <c r="AK400" i="11"/>
  <c r="BF400" i="11"/>
  <c r="BN56" i="11"/>
  <c r="AS56" i="11"/>
  <c r="BH411" i="11"/>
  <c r="AM411" i="11"/>
  <c r="AQ77" i="11"/>
  <c r="BL77" i="11"/>
  <c r="D105" i="11"/>
  <c r="D106" i="11"/>
  <c r="AS478" i="11"/>
  <c r="BR51" i="11"/>
  <c r="AO54" i="11"/>
  <c r="BH461" i="11"/>
  <c r="AQ441" i="11"/>
  <c r="AL132" i="11"/>
  <c r="BH428" i="11"/>
  <c r="AU393" i="11"/>
  <c r="AU466" i="11"/>
  <c r="AL431" i="11"/>
  <c r="BI457" i="11"/>
  <c r="AU468" i="11"/>
  <c r="AJ438" i="11"/>
  <c r="AU257" i="11"/>
  <c r="BL249" i="11"/>
  <c r="BM281" i="11"/>
  <c r="BI241" i="11"/>
  <c r="AT285" i="11"/>
  <c r="AP261" i="11"/>
  <c r="AK96" i="11"/>
  <c r="AM138" i="11"/>
  <c r="AM182" i="11"/>
  <c r="AK473" i="11"/>
  <c r="AK380" i="11"/>
  <c r="AV388" i="11"/>
  <c r="AT351" i="11"/>
  <c r="AP324" i="11"/>
  <c r="BM308" i="11"/>
  <c r="AJ290" i="11"/>
  <c r="BE242" i="11"/>
  <c r="DN242" i="11" s="1"/>
  <c r="DO242" i="11" s="1"/>
  <c r="AR128" i="11"/>
  <c r="AU363" i="11"/>
  <c r="AP337" i="11"/>
  <c r="AT291" i="11"/>
  <c r="AS241" i="11"/>
  <c r="AV323" i="11"/>
  <c r="BM311" i="11"/>
  <c r="AJ80" i="11"/>
  <c r="BF151" i="11"/>
  <c r="AJ478" i="11"/>
  <c r="AL343" i="11"/>
  <c r="I343" i="11" s="1"/>
  <c r="BG274" i="11"/>
  <c r="AJ238" i="11"/>
  <c r="BI143" i="11"/>
  <c r="BK169" i="11"/>
  <c r="BJ450" i="11"/>
  <c r="BI456" i="11"/>
  <c r="AN395" i="11"/>
  <c r="AP155" i="11"/>
  <c r="BQ273" i="11"/>
  <c r="BM272" i="11"/>
  <c r="BI342" i="11"/>
  <c r="AQ434" i="11"/>
  <c r="BL434" i="11"/>
  <c r="BP476" i="11"/>
  <c r="AU476" i="11"/>
  <c r="BI267" i="11"/>
  <c r="AN267" i="11"/>
  <c r="BH105" i="11"/>
  <c r="AM105" i="11"/>
  <c r="AO255" i="11"/>
  <c r="BJ255" i="11"/>
  <c r="AP149" i="11"/>
  <c r="BK149" i="11"/>
  <c r="BS12" i="11"/>
  <c r="AL326" i="11"/>
  <c r="BG326" i="11"/>
  <c r="AT75" i="11"/>
  <c r="BO75" i="11"/>
  <c r="BP359" i="11"/>
  <c r="AU359" i="11"/>
  <c r="D741" i="11"/>
  <c r="BI319" i="11"/>
  <c r="AN319" i="11"/>
  <c r="AT289" i="11"/>
  <c r="BO289" i="11"/>
  <c r="AW337" i="11"/>
  <c r="BR337" i="11"/>
  <c r="D392" i="11"/>
  <c r="D391" i="11"/>
  <c r="BN488" i="11"/>
  <c r="AQ475" i="11"/>
  <c r="AU472" i="11"/>
  <c r="BL456" i="11"/>
  <c r="AV424" i="11"/>
  <c r="AQ444" i="11"/>
  <c r="AP425" i="11"/>
  <c r="BL436" i="11"/>
  <c r="AJ423" i="11"/>
  <c r="BO365" i="11"/>
  <c r="AS341" i="11"/>
  <c r="BK127" i="11"/>
  <c r="BJ119" i="11"/>
  <c r="AR305" i="11"/>
  <c r="AV250" i="11"/>
  <c r="AT92" i="11"/>
  <c r="AK130" i="11"/>
  <c r="AO60" i="11"/>
  <c r="BG475" i="11"/>
  <c r="BK54" i="11"/>
  <c r="BI366" i="11"/>
  <c r="BQ444" i="11"/>
  <c r="AP282" i="11"/>
  <c r="AR222" i="11"/>
  <c r="AQ226" i="11"/>
  <c r="AJ210" i="11"/>
  <c r="AS181" i="11"/>
  <c r="BO194" i="11"/>
  <c r="BI261" i="11"/>
  <c r="AR380" i="11"/>
  <c r="BR428" i="11"/>
  <c r="BL305" i="11"/>
  <c r="AQ186" i="11"/>
  <c r="BG412" i="11"/>
  <c r="AM74" i="11"/>
  <c r="AT433" i="11"/>
  <c r="AW145" i="11"/>
  <c r="AV353" i="11"/>
  <c r="BR450" i="11"/>
  <c r="AW450" i="11"/>
  <c r="AT287" i="11"/>
  <c r="BO287" i="11"/>
  <c r="AN233" i="11"/>
  <c r="BI233" i="11"/>
  <c r="BQ425" i="11"/>
  <c r="AV425" i="11"/>
  <c r="BP401" i="11"/>
  <c r="AU401" i="11"/>
  <c r="BS330" i="11"/>
  <c r="AX330" i="11"/>
  <c r="BS469" i="11"/>
  <c r="AX469" i="11"/>
  <c r="BG256" i="11"/>
  <c r="AL256" i="11"/>
  <c r="D822" i="11"/>
  <c r="D823" i="11"/>
  <c r="BS298" i="11"/>
  <c r="AX298" i="11"/>
  <c r="BG234" i="11"/>
  <c r="AL234" i="11"/>
  <c r="C156" i="11"/>
  <c r="D156" i="11" s="1"/>
  <c r="D154" i="11"/>
  <c r="AL441" i="11"/>
  <c r="BP293" i="11"/>
  <c r="AV289" i="11"/>
  <c r="BE115" i="11"/>
  <c r="CT115" i="11" s="1"/>
  <c r="BF167" i="11"/>
  <c r="AT370" i="11"/>
  <c r="BO412" i="11"/>
  <c r="AN202" i="11"/>
  <c r="AU478" i="11"/>
  <c r="AU399" i="11"/>
  <c r="BN218" i="11"/>
  <c r="BG158" i="11"/>
  <c r="AO388" i="11"/>
  <c r="BR306" i="11"/>
  <c r="BL115" i="11"/>
  <c r="AQ115" i="11"/>
  <c r="BQ237" i="11"/>
  <c r="AV237" i="11"/>
  <c r="AS182" i="11"/>
  <c r="BN182" i="11"/>
  <c r="AW439" i="11"/>
  <c r="BR439" i="11"/>
  <c r="BS296" i="11"/>
  <c r="BJ378" i="11"/>
  <c r="AO378" i="11"/>
  <c r="AQ146" i="11"/>
  <c r="BL146" i="11"/>
  <c r="BN146" i="11"/>
  <c r="AS146" i="11"/>
  <c r="AO221" i="11"/>
  <c r="BJ221" i="11"/>
  <c r="AV172" i="11"/>
  <c r="BQ172" i="11"/>
  <c r="AL156" i="11"/>
  <c r="BG156" i="11"/>
  <c r="AN137" i="11"/>
  <c r="BI137" i="11"/>
  <c r="BO413" i="11"/>
  <c r="AT413" i="11"/>
  <c r="BI389" i="11"/>
  <c r="AN389" i="11"/>
  <c r="BF386" i="11"/>
  <c r="AK386" i="11"/>
  <c r="AT356" i="11"/>
  <c r="BO356" i="11"/>
  <c r="BP483" i="11"/>
  <c r="AU483" i="11"/>
  <c r="BF145" i="11"/>
  <c r="AK145" i="11"/>
  <c r="I145" i="11" s="1"/>
  <c r="AX461" i="11"/>
  <c r="BS461" i="11"/>
  <c r="BI392" i="11"/>
  <c r="BS388" i="11"/>
  <c r="AX388" i="11"/>
  <c r="AX444" i="11"/>
  <c r="BS444" i="11"/>
  <c r="BL414" i="11"/>
  <c r="AQ414" i="11"/>
  <c r="BS358" i="11"/>
  <c r="AX358" i="11"/>
  <c r="AK286" i="11"/>
  <c r="BF286" i="11"/>
  <c r="BO166" i="11"/>
  <c r="AT166" i="11"/>
  <c r="D920" i="11"/>
  <c r="D919" i="11"/>
  <c r="D688" i="11"/>
  <c r="D687" i="11"/>
  <c r="AO424" i="11"/>
  <c r="D60" i="11"/>
  <c r="C200" i="11"/>
  <c r="C201" i="11" s="1"/>
  <c r="D987" i="11"/>
  <c r="C800" i="11"/>
  <c r="C801" i="11" s="1"/>
  <c r="D43" i="11"/>
  <c r="D691" i="11"/>
  <c r="C299" i="11"/>
  <c r="D496" i="11"/>
  <c r="D957" i="11"/>
  <c r="BR157" i="11"/>
  <c r="AW157" i="11"/>
  <c r="AQ432" i="11"/>
  <c r="BL432" i="11"/>
  <c r="BF409" i="11"/>
  <c r="AK409" i="11"/>
  <c r="BN348" i="11"/>
  <c r="AS348" i="11"/>
  <c r="BP332" i="11"/>
  <c r="AU332" i="11"/>
  <c r="AS237" i="11"/>
  <c r="BN237" i="11"/>
  <c r="BN113" i="11"/>
  <c r="AS113" i="11"/>
  <c r="D217" i="11"/>
  <c r="D216" i="11"/>
  <c r="AW257" i="11"/>
  <c r="AS466" i="11"/>
  <c r="BO474" i="11"/>
  <c r="AJ281" i="11"/>
  <c r="AM273" i="11"/>
  <c r="AS139" i="11"/>
  <c r="AR425" i="11"/>
  <c r="BQ261" i="11"/>
  <c r="AQ409" i="11"/>
  <c r="BF105" i="11"/>
  <c r="AK105" i="11"/>
  <c r="I105" i="11" s="1"/>
  <c r="AV412" i="11"/>
  <c r="BQ412" i="11"/>
  <c r="AR475" i="11"/>
  <c r="BM475" i="11"/>
  <c r="BI394" i="11"/>
  <c r="AN394" i="11"/>
  <c r="AM146" i="11"/>
  <c r="BH146" i="11"/>
  <c r="AT331" i="11"/>
  <c r="BO331" i="11"/>
  <c r="BN310" i="11"/>
  <c r="AS310" i="11"/>
  <c r="BM213" i="11"/>
  <c r="AR213" i="11"/>
  <c r="AS193" i="11"/>
  <c r="BN193" i="11"/>
  <c r="AR189" i="11"/>
  <c r="BM189" i="11"/>
  <c r="BG185" i="11"/>
  <c r="AL185" i="11"/>
  <c r="BP116" i="11"/>
  <c r="AU116" i="11"/>
  <c r="BN100" i="11"/>
  <c r="AS100" i="11"/>
  <c r="BJ95" i="11"/>
  <c r="AO95" i="11"/>
  <c r="BP79" i="11"/>
  <c r="AU79" i="11"/>
  <c r="AT59" i="11"/>
  <c r="BO59" i="11"/>
  <c r="BQ37" i="11"/>
  <c r="AV37" i="11"/>
  <c r="AR24" i="11"/>
  <c r="BM24" i="11"/>
  <c r="AN20" i="11"/>
  <c r="BI20" i="11"/>
  <c r="AP20" i="11"/>
  <c r="BK20" i="11"/>
  <c r="AT372" i="11"/>
  <c r="BO372" i="11"/>
  <c r="AW384" i="11"/>
  <c r="BR384" i="11"/>
  <c r="AV157" i="11"/>
  <c r="BQ157" i="11"/>
  <c r="AQ274" i="11"/>
  <c r="BL274" i="11"/>
  <c r="BL469" i="11"/>
  <c r="AQ469" i="11"/>
  <c r="BH369" i="11"/>
  <c r="AM369" i="11"/>
  <c r="BK313" i="11"/>
  <c r="AP313" i="11"/>
  <c r="D8" i="11"/>
  <c r="D7" i="11"/>
  <c r="AW304" i="11"/>
  <c r="BR304" i="11"/>
  <c r="BR128" i="11"/>
  <c r="AW128" i="11"/>
  <c r="AX428" i="11"/>
  <c r="BS428" i="11"/>
  <c r="BJ400" i="11"/>
  <c r="AO400" i="11"/>
  <c r="AW338" i="11"/>
  <c r="BR338" i="11"/>
  <c r="BS473" i="11"/>
  <c r="AX473" i="11"/>
  <c r="AN238" i="11"/>
  <c r="BI238" i="11"/>
  <c r="BO198" i="11"/>
  <c r="AT198" i="11"/>
  <c r="BP186" i="11"/>
  <c r="AU186" i="11"/>
  <c r="AM177" i="11"/>
  <c r="BH177" i="11"/>
  <c r="AP173" i="11"/>
  <c r="BK173" i="11"/>
  <c r="AT158" i="11"/>
  <c r="BO158" i="11"/>
  <c r="AR50" i="11"/>
  <c r="BM50" i="11"/>
  <c r="AO415" i="11"/>
  <c r="BJ415" i="11"/>
  <c r="BQ392" i="11"/>
  <c r="AV392" i="11"/>
  <c r="AX380" i="11"/>
  <c r="BS380" i="11"/>
  <c r="AV297" i="11"/>
  <c r="BQ297" i="11"/>
  <c r="BS297" i="11"/>
  <c r="AX297" i="11"/>
  <c r="C681" i="11"/>
  <c r="D680" i="11" s="1"/>
  <c r="D679" i="11"/>
  <c r="AL139" i="11"/>
  <c r="BG139" i="11"/>
  <c r="AN441" i="11"/>
  <c r="BI441" i="11"/>
  <c r="BG281" i="11"/>
  <c r="AL281" i="11"/>
  <c r="AK269" i="11"/>
  <c r="BF269" i="11"/>
  <c r="AP450" i="11"/>
  <c r="AU319" i="11"/>
  <c r="AN289" i="11"/>
  <c r="BJ478" i="11"/>
  <c r="BR319" i="11"/>
  <c r="AW269" i="11"/>
  <c r="AW253" i="11"/>
  <c r="BO441" i="11"/>
  <c r="BG428" i="11"/>
  <c r="AQ343" i="11"/>
  <c r="AM293" i="11"/>
  <c r="BQ277" i="11"/>
  <c r="BO249" i="11"/>
  <c r="BP241" i="11"/>
  <c r="BJ350" i="11"/>
  <c r="AQ283" i="11"/>
  <c r="BF340" i="11"/>
  <c r="BH287" i="11"/>
  <c r="AO182" i="11"/>
  <c r="BO335" i="11"/>
  <c r="AM412" i="11"/>
  <c r="AU139" i="11"/>
  <c r="BF353" i="11"/>
  <c r="BK295" i="11"/>
  <c r="BJ122" i="11"/>
  <c r="BP187" i="11"/>
  <c r="AN99" i="11"/>
  <c r="AV110" i="11"/>
  <c r="AR142" i="11"/>
  <c r="AO474" i="11"/>
  <c r="BI390" i="11"/>
  <c r="BL203" i="11"/>
  <c r="AS406" i="11"/>
  <c r="BP351" i="11"/>
  <c r="BE120" i="11"/>
  <c r="CT120" i="11" s="1"/>
  <c r="AW312" i="11"/>
  <c r="AP344" i="11"/>
  <c r="AS174" i="11"/>
  <c r="AK85" i="11"/>
  <c r="I85" i="11" s="1"/>
  <c r="BM30" i="11"/>
  <c r="AK128" i="11"/>
  <c r="I128" i="11" s="1"/>
  <c r="AS131" i="11"/>
  <c r="AL32" i="11"/>
  <c r="BP333" i="11"/>
  <c r="AJ53" i="11"/>
  <c r="BE53" i="11"/>
  <c r="BQ446" i="11"/>
  <c r="AV446" i="11"/>
  <c r="AR403" i="11"/>
  <c r="BM403" i="11"/>
  <c r="AJ444" i="11"/>
  <c r="BE444" i="11"/>
  <c r="BG440" i="11"/>
  <c r="AL440" i="11"/>
  <c r="I440" i="11" s="1"/>
  <c r="BK417" i="11"/>
  <c r="AP417" i="11"/>
  <c r="AW322" i="11"/>
  <c r="BR322" i="11"/>
  <c r="AW449" i="11"/>
  <c r="BR449" i="11"/>
  <c r="BM406" i="11"/>
  <c r="AR406" i="11"/>
  <c r="BO406" i="11"/>
  <c r="AT406" i="11"/>
  <c r="AT376" i="11"/>
  <c r="BO376" i="11"/>
  <c r="AU358" i="11"/>
  <c r="BP358" i="11"/>
  <c r="AP307" i="11"/>
  <c r="BK307" i="11"/>
  <c r="BI294" i="11"/>
  <c r="AN294" i="11"/>
  <c r="BO146" i="11"/>
  <c r="AT146" i="11"/>
  <c r="BF404" i="11"/>
  <c r="AK404" i="11"/>
  <c r="AQ381" i="11"/>
  <c r="BL381" i="11"/>
  <c r="AS360" i="11"/>
  <c r="BN360" i="11"/>
  <c r="BH486" i="11"/>
  <c r="AM486" i="11"/>
  <c r="D757" i="11"/>
  <c r="D756" i="11"/>
  <c r="BJ475" i="11"/>
  <c r="AP478" i="11"/>
  <c r="BH458" i="11"/>
  <c r="AW316" i="11"/>
  <c r="BH353" i="11"/>
  <c r="AM353" i="11"/>
  <c r="I353" i="11" s="1"/>
  <c r="AR136" i="11"/>
  <c r="BM136" i="11"/>
  <c r="AQ442" i="11"/>
  <c r="BL442" i="11"/>
  <c r="AW424" i="11"/>
  <c r="BR424" i="11"/>
  <c r="BQ410" i="11"/>
  <c r="AV410" i="11"/>
  <c r="AR393" i="11"/>
  <c r="BM393" i="11"/>
  <c r="BO393" i="11"/>
  <c r="AT393" i="11"/>
  <c r="BH377" i="11"/>
  <c r="AM377" i="11"/>
  <c r="BR377" i="11"/>
  <c r="AW377" i="11"/>
  <c r="BG480" i="11"/>
  <c r="AL480" i="11"/>
  <c r="BO466" i="11"/>
  <c r="AT466" i="11"/>
  <c r="BM368" i="11"/>
  <c r="AR368" i="11"/>
  <c r="BF483" i="11"/>
  <c r="AK483" i="11"/>
  <c r="AM315" i="11"/>
  <c r="BH315" i="11"/>
  <c r="AL312" i="11"/>
  <c r="BG312" i="11"/>
  <c r="BF223" i="11"/>
  <c r="AK223" i="11"/>
  <c r="AQ183" i="11"/>
  <c r="BL183" i="11"/>
  <c r="AU178" i="11"/>
  <c r="BP178" i="11"/>
  <c r="AR170" i="11"/>
  <c r="BM170" i="11"/>
  <c r="BG159" i="11"/>
  <c r="AL159" i="11"/>
  <c r="I159" i="11" s="1"/>
  <c r="BM150" i="11"/>
  <c r="AR150" i="11"/>
  <c r="BI144" i="11"/>
  <c r="AN144" i="11"/>
  <c r="AP144" i="11"/>
  <c r="BK144" i="11"/>
  <c r="AO97" i="11"/>
  <c r="BJ97" i="11"/>
  <c r="BG93" i="11"/>
  <c r="AL93" i="11"/>
  <c r="BE81" i="11"/>
  <c r="AJ81" i="11"/>
  <c r="AR65" i="11"/>
  <c r="BM65" i="11"/>
  <c r="BG57" i="11"/>
  <c r="AL57" i="11"/>
  <c r="I57" i="11" s="1"/>
  <c r="BF47" i="11"/>
  <c r="AK47" i="11"/>
  <c r="AR26" i="11"/>
  <c r="BM26" i="11"/>
  <c r="AK22" i="11"/>
  <c r="I22" i="11" s="1"/>
  <c r="BF22" i="11"/>
  <c r="AQ22" i="11"/>
  <c r="BL22" i="11"/>
  <c r="AL394" i="11"/>
  <c r="BG394" i="11"/>
  <c r="AL276" i="11"/>
  <c r="BG276" i="11"/>
  <c r="AU264" i="11"/>
  <c r="BP264" i="11"/>
  <c r="AQ32" i="11"/>
  <c r="BL32" i="11"/>
  <c r="D940" i="11"/>
  <c r="D939" i="11"/>
  <c r="D603" i="11"/>
  <c r="D602" i="11"/>
  <c r="BL480" i="11"/>
  <c r="AQ480" i="11"/>
  <c r="BG361" i="11"/>
  <c r="AL361" i="11"/>
  <c r="AP345" i="11"/>
  <c r="BK345" i="11"/>
  <c r="BM401" i="11"/>
  <c r="AR401" i="11"/>
  <c r="BH368" i="11"/>
  <c r="AM368" i="11"/>
  <c r="AJ302" i="11"/>
  <c r="I302" i="11" s="1"/>
  <c r="BE302" i="11"/>
  <c r="AT368" i="11"/>
  <c r="BO368" i="11"/>
  <c r="BF384" i="11"/>
  <c r="AK384" i="11"/>
  <c r="AW10" i="11"/>
  <c r="BR10" i="11"/>
  <c r="AU417" i="11"/>
  <c r="BP417" i="11"/>
  <c r="BJ436" i="11"/>
  <c r="AO436" i="11"/>
  <c r="BN417" i="11"/>
  <c r="AS417" i="11"/>
  <c r="BS409" i="11"/>
  <c r="AX409" i="11"/>
  <c r="BJ53" i="11"/>
  <c r="AO53" i="11"/>
  <c r="BM379" i="11"/>
  <c r="AR379" i="11"/>
  <c r="BI335" i="11"/>
  <c r="AN335" i="11"/>
  <c r="AQ488" i="11"/>
  <c r="BL488" i="11"/>
  <c r="D542" i="11"/>
  <c r="D929" i="11"/>
  <c r="D899" i="11"/>
  <c r="D950" i="11"/>
  <c r="AI182" i="13"/>
  <c r="DK182" i="13"/>
  <c r="BI3" i="17"/>
  <c r="Q3" i="17"/>
  <c r="DB3" i="17"/>
  <c r="DK3" i="17"/>
  <c r="AH3" i="17"/>
  <c r="CS3" i="17"/>
  <c r="BR3" i="17"/>
  <c r="CA3" i="17"/>
  <c r="M2" i="31"/>
  <c r="CW12" i="12"/>
  <c r="CW71" i="12"/>
  <c r="H11" i="12"/>
  <c r="CW31" i="12"/>
  <c r="I11" i="12"/>
  <c r="CW28" i="12"/>
  <c r="G11" i="12"/>
  <c r="F11" i="12"/>
  <c r="E11" i="12"/>
  <c r="CW48" i="12"/>
  <c r="BZ52" i="12"/>
  <c r="BZ48" i="12"/>
  <c r="BZ77" i="12"/>
  <c r="BZ91" i="12"/>
  <c r="CW40" i="12"/>
  <c r="BZ27" i="12"/>
  <c r="BZ104" i="12"/>
  <c r="CW7" i="12"/>
  <c r="BZ111" i="12"/>
  <c r="CW25" i="12"/>
  <c r="BZ24" i="12"/>
  <c r="BZ21" i="12"/>
  <c r="BZ37" i="12"/>
  <c r="BZ14" i="12"/>
  <c r="BZ53" i="12"/>
  <c r="CW30" i="12"/>
  <c r="CW68" i="12"/>
  <c r="BZ64" i="12"/>
  <c r="BZ102" i="12"/>
  <c r="CW70" i="12"/>
  <c r="BZ89" i="12"/>
  <c r="BZ30" i="12"/>
  <c r="BZ39" i="12"/>
  <c r="BZ60" i="12"/>
  <c r="CW72" i="12"/>
  <c r="CW37" i="12"/>
  <c r="BZ79" i="12"/>
  <c r="BZ99" i="12"/>
  <c r="BZ20" i="12"/>
  <c r="BZ86" i="12"/>
  <c r="BZ73" i="12"/>
  <c r="BZ42" i="12"/>
  <c r="CW6" i="12"/>
  <c r="CW78" i="12"/>
  <c r="BZ74" i="12"/>
  <c r="CW3" i="12"/>
  <c r="BZ84" i="12"/>
  <c r="CW38" i="12"/>
  <c r="BZ97" i="12"/>
  <c r="BZ51" i="12"/>
  <c r="CW60" i="12"/>
  <c r="BZ81" i="12"/>
  <c r="BZ54" i="12"/>
  <c r="BZ90" i="12"/>
  <c r="BZ55" i="12"/>
  <c r="BZ109" i="12"/>
  <c r="BZ66" i="12"/>
  <c r="BZ96" i="12"/>
  <c r="BZ50" i="12"/>
  <c r="BZ83" i="12"/>
  <c r="BZ72" i="12"/>
  <c r="BZ87" i="12"/>
  <c r="BK471" i="11"/>
  <c r="AP471" i="11"/>
  <c r="AM453" i="11"/>
  <c r="BH453" i="11"/>
  <c r="BS376" i="11"/>
  <c r="AX376" i="11"/>
  <c r="BP294" i="11"/>
  <c r="AU294" i="11"/>
  <c r="BJ282" i="11"/>
  <c r="AO282" i="11"/>
  <c r="BG270" i="11"/>
  <c r="AL270" i="11"/>
  <c r="AL105" i="11"/>
  <c r="BG105" i="11"/>
  <c r="AK72" i="11"/>
  <c r="BF72" i="11"/>
  <c r="AW469" i="11"/>
  <c r="BR469" i="11"/>
  <c r="BQ455" i="11"/>
  <c r="AV455" i="11"/>
  <c r="BI436" i="11"/>
  <c r="AN436" i="11"/>
  <c r="AN399" i="11"/>
  <c r="BI399" i="11"/>
  <c r="AK369" i="11"/>
  <c r="BF369" i="11"/>
  <c r="BI343" i="11"/>
  <c r="AN343" i="11"/>
  <c r="BM336" i="11"/>
  <c r="AR336" i="11"/>
  <c r="BE313" i="11"/>
  <c r="AJ313" i="11"/>
  <c r="AL272" i="11"/>
  <c r="BG272" i="11"/>
  <c r="AT268" i="11"/>
  <c r="BO268" i="11"/>
  <c r="AQ256" i="11"/>
  <c r="BL256" i="11"/>
  <c r="BG244" i="11"/>
  <c r="AL244" i="11"/>
  <c r="BF32" i="11"/>
  <c r="AK32" i="11"/>
  <c r="I32" i="11" s="1"/>
  <c r="AW98" i="11"/>
  <c r="BR98" i="11"/>
  <c r="AX465" i="11"/>
  <c r="BS465" i="11"/>
  <c r="BI419" i="11"/>
  <c r="AN419" i="11"/>
  <c r="BK399" i="11"/>
  <c r="AP399" i="11"/>
  <c r="BS322" i="11"/>
  <c r="AX322" i="11"/>
  <c r="AL449" i="11"/>
  <c r="BG449" i="11"/>
  <c r="AJ449" i="11"/>
  <c r="BE449" i="11"/>
  <c r="BJ414" i="11"/>
  <c r="AO414" i="11"/>
  <c r="BE406" i="11"/>
  <c r="AJ406" i="11"/>
  <c r="BL387" i="11"/>
  <c r="AQ387" i="11"/>
  <c r="AJ373" i="11"/>
  <c r="BE373" i="11"/>
  <c r="AU369" i="11"/>
  <c r="BP369" i="11"/>
  <c r="AT362" i="11"/>
  <c r="BO362" i="11"/>
  <c r="AN315" i="11"/>
  <c r="BI315" i="11"/>
  <c r="BH311" i="11"/>
  <c r="AM311" i="11"/>
  <c r="AK290" i="11"/>
  <c r="BF290" i="11"/>
  <c r="BN50" i="11"/>
  <c r="AS50" i="11"/>
  <c r="BN404" i="11"/>
  <c r="AS404" i="11"/>
  <c r="BQ404" i="11"/>
  <c r="AV404" i="11"/>
  <c r="AV317" i="11"/>
  <c r="BQ317" i="11"/>
  <c r="BK292" i="11"/>
  <c r="AP292" i="11"/>
  <c r="BO288" i="11"/>
  <c r="AT288" i="11"/>
  <c r="AL62" i="11"/>
  <c r="BG62" i="11"/>
  <c r="AV139" i="11"/>
  <c r="BQ139" i="11"/>
  <c r="AV366" i="11"/>
  <c r="BQ366" i="11"/>
  <c r="BL420" i="11"/>
  <c r="AQ420" i="11"/>
  <c r="BS338" i="11"/>
  <c r="AX338" i="11"/>
  <c r="BH465" i="11"/>
  <c r="AM465" i="11"/>
  <c r="AM278" i="11"/>
  <c r="BH278" i="11"/>
  <c r="AM270" i="11"/>
  <c r="BH270" i="11"/>
  <c r="AR238" i="11"/>
  <c r="BM238" i="11"/>
  <c r="AK218" i="11"/>
  <c r="BF218" i="11"/>
  <c r="BL177" i="11"/>
  <c r="AQ177" i="11"/>
  <c r="BE117" i="11"/>
  <c r="AJ117" i="11"/>
  <c r="BP74" i="11"/>
  <c r="AU74" i="11"/>
  <c r="BE50" i="11"/>
  <c r="AJ50" i="11"/>
  <c r="AT450" i="11"/>
  <c r="BO450" i="11"/>
  <c r="BI442" i="11"/>
  <c r="AN442" i="11"/>
  <c r="I442" i="11" s="1"/>
  <c r="BN407" i="11"/>
  <c r="AS407" i="11"/>
  <c r="AM392" i="11"/>
  <c r="BH392" i="11"/>
  <c r="AR384" i="11"/>
  <c r="BM384" i="11"/>
  <c r="BL384" i="11"/>
  <c r="AQ384" i="11"/>
  <c r="AV380" i="11"/>
  <c r="BQ380" i="11"/>
  <c r="BF297" i="11"/>
  <c r="AK297" i="11"/>
  <c r="BQ361" i="11"/>
  <c r="AV361" i="11"/>
  <c r="BG357" i="11"/>
  <c r="AL357" i="11"/>
  <c r="BF345" i="11"/>
  <c r="AK345" i="11"/>
  <c r="AJ452" i="11"/>
  <c r="BE452" i="11"/>
  <c r="BE409" i="11"/>
  <c r="AJ409" i="11"/>
  <c r="AJ384" i="11"/>
  <c r="BE384" i="11"/>
  <c r="BE380" i="11"/>
  <c r="AJ380" i="11"/>
  <c r="AK370" i="11"/>
  <c r="I370" i="11" s="1"/>
  <c r="BF370" i="11"/>
  <c r="BI302" i="11"/>
  <c r="AN302" i="11"/>
  <c r="BG299" i="11"/>
  <c r="AL299" i="11"/>
  <c r="I299" i="11" s="1"/>
  <c r="AR12" i="11"/>
  <c r="BM12" i="11"/>
  <c r="BJ10" i="11"/>
  <c r="AO10" i="11"/>
  <c r="AN380" i="11"/>
  <c r="BI380" i="11"/>
  <c r="AO368" i="11"/>
  <c r="BJ368" i="11"/>
  <c r="BK384" i="11"/>
  <c r="AP384" i="11"/>
  <c r="BN376" i="11"/>
  <c r="AS376" i="11"/>
  <c r="BI363" i="11"/>
  <c r="AN363" i="11"/>
  <c r="AO355" i="11"/>
  <c r="BJ355" i="11"/>
  <c r="AP339" i="11"/>
  <c r="BK339" i="11"/>
  <c r="BS303" i="11"/>
  <c r="AX303" i="11"/>
  <c r="AX16" i="11"/>
  <c r="BS16" i="11"/>
  <c r="BE382" i="11"/>
  <c r="AJ382" i="11"/>
  <c r="AP302" i="11"/>
  <c r="BK302" i="11"/>
  <c r="AN299" i="11"/>
  <c r="BI299" i="11"/>
  <c r="BM15" i="11"/>
  <c r="AR15" i="11"/>
  <c r="BK12" i="11"/>
  <c r="AP12" i="11"/>
  <c r="BH468" i="11"/>
  <c r="AM468" i="11"/>
  <c r="AS456" i="11"/>
  <c r="BN456" i="11"/>
  <c r="BQ436" i="11"/>
  <c r="AV436" i="11"/>
  <c r="BF417" i="11"/>
  <c r="AK417" i="11"/>
  <c r="BK401" i="11"/>
  <c r="AP401" i="11"/>
  <c r="AU390" i="11"/>
  <c r="BP390" i="11"/>
  <c r="AN382" i="11"/>
  <c r="BI382" i="11"/>
  <c r="BM370" i="11"/>
  <c r="AR370" i="11"/>
  <c r="BG366" i="11"/>
  <c r="AL366" i="11"/>
  <c r="AO98" i="11"/>
  <c r="AM447" i="11"/>
  <c r="BF448" i="11"/>
  <c r="AT132" i="11"/>
  <c r="AT431" i="11"/>
  <c r="BM438" i="11"/>
  <c r="AP363" i="11"/>
  <c r="AJ309" i="11"/>
  <c r="BO262" i="11"/>
  <c r="AS190" i="11"/>
  <c r="BM234" i="11"/>
  <c r="BE446" i="11"/>
  <c r="CT446" i="11" s="1"/>
  <c r="BJ421" i="11"/>
  <c r="BG415" i="11"/>
  <c r="AW302" i="11"/>
  <c r="AL380" i="11"/>
  <c r="BQ276" i="11"/>
  <c r="AP266" i="11"/>
  <c r="AN421" i="11"/>
  <c r="AT394" i="11"/>
  <c r="AT297" i="11"/>
  <c r="AR80" i="11"/>
  <c r="AP280" i="11"/>
  <c r="BI409" i="11"/>
  <c r="BS412" i="11"/>
  <c r="AJ460" i="11"/>
  <c r="BE460" i="11"/>
  <c r="BG341" i="11"/>
  <c r="AL341" i="11"/>
  <c r="AW330" i="11"/>
  <c r="BR330" i="11"/>
  <c r="AL286" i="11"/>
  <c r="BG286" i="11"/>
  <c r="BP458" i="11"/>
  <c r="AU458" i="11"/>
  <c r="AK378" i="11"/>
  <c r="BF378" i="11"/>
  <c r="BM362" i="11"/>
  <c r="AR362" i="11"/>
  <c r="AM336" i="11"/>
  <c r="BH336" i="11"/>
  <c r="BI284" i="11"/>
  <c r="AN284" i="11"/>
  <c r="BE264" i="11"/>
  <c r="AJ264" i="11"/>
  <c r="AU136" i="11"/>
  <c r="BP136" i="11"/>
  <c r="BI465" i="11"/>
  <c r="AN465" i="11"/>
  <c r="AV403" i="11"/>
  <c r="BQ403" i="11"/>
  <c r="BO440" i="11"/>
  <c r="AT440" i="11"/>
  <c r="BM464" i="11"/>
  <c r="AR464" i="11"/>
  <c r="AX449" i="11"/>
  <c r="BS449" i="11"/>
  <c r="BF383" i="11"/>
  <c r="AK383" i="11"/>
  <c r="AL373" i="11"/>
  <c r="BG373" i="11"/>
  <c r="AW358" i="11"/>
  <c r="BR358" i="11"/>
  <c r="AS294" i="11"/>
  <c r="BN294" i="11"/>
  <c r="AO166" i="11"/>
  <c r="BJ166" i="11"/>
  <c r="BO408" i="11"/>
  <c r="AT408" i="11"/>
  <c r="BI385" i="11"/>
  <c r="AN385" i="11"/>
  <c r="AX396" i="11"/>
  <c r="BS396" i="11"/>
  <c r="AW457" i="11"/>
  <c r="BR457" i="11"/>
  <c r="BI473" i="11"/>
  <c r="AN473" i="11"/>
  <c r="BO282" i="11"/>
  <c r="AT282" i="11"/>
  <c r="AJ254" i="11"/>
  <c r="BE254" i="11"/>
  <c r="BK246" i="11"/>
  <c r="AP246" i="11"/>
  <c r="BM210" i="11"/>
  <c r="AR210" i="11"/>
  <c r="AL194" i="11"/>
  <c r="BG194" i="11"/>
  <c r="AT173" i="11"/>
  <c r="BO173" i="11"/>
  <c r="AN125" i="11"/>
  <c r="BI125" i="11"/>
  <c r="BN38" i="11"/>
  <c r="AS38" i="11"/>
  <c r="BG419" i="11"/>
  <c r="AL419" i="11"/>
  <c r="BI388" i="11"/>
  <c r="AN388" i="11"/>
  <c r="AJ297" i="11"/>
  <c r="I297" i="11" s="1"/>
  <c r="BE297" i="11"/>
  <c r="BN98" i="11"/>
  <c r="AK53" i="11"/>
  <c r="AK427" i="11"/>
  <c r="I427" i="11" s="1"/>
  <c r="AU403" i="11"/>
  <c r="AQ378" i="11"/>
  <c r="AN286" i="11"/>
  <c r="AL294" i="11"/>
  <c r="BN128" i="11"/>
  <c r="AW17" i="11"/>
  <c r="BE392" i="11"/>
  <c r="CT392" i="11" s="1"/>
  <c r="BH410" i="11"/>
  <c r="AJ357" i="11"/>
  <c r="AW475" i="11"/>
  <c r="BR475" i="11"/>
  <c r="AV477" i="11"/>
  <c r="BQ477" i="11"/>
  <c r="BE72" i="11"/>
  <c r="AJ72" i="11"/>
  <c r="BK72" i="11"/>
  <c r="AP72" i="11"/>
  <c r="AS165" i="11"/>
  <c r="BN165" i="11"/>
  <c r="AV445" i="11"/>
  <c r="BQ445" i="11"/>
  <c r="BO476" i="11"/>
  <c r="AT476" i="11"/>
  <c r="AL476" i="11"/>
  <c r="BG476" i="11"/>
  <c r="AJ476" i="11"/>
  <c r="BE476" i="11"/>
  <c r="BE167" i="11"/>
  <c r="AJ167" i="11"/>
  <c r="AN49" i="11"/>
  <c r="BI49" i="11"/>
  <c r="BK49" i="11"/>
  <c r="AP49" i="11"/>
  <c r="BM441" i="11"/>
  <c r="AR441" i="11"/>
  <c r="BL425" i="11"/>
  <c r="AQ425" i="11"/>
  <c r="BN412" i="11"/>
  <c r="AS412" i="11"/>
  <c r="BG409" i="11"/>
  <c r="AL409" i="11"/>
  <c r="AL283" i="11"/>
  <c r="BG283" i="11"/>
  <c r="AN275" i="11"/>
  <c r="BI275" i="11"/>
  <c r="AM113" i="11"/>
  <c r="BH113" i="11"/>
  <c r="BN267" i="11"/>
  <c r="AS267" i="11"/>
  <c r="AJ247" i="11"/>
  <c r="BE247" i="11"/>
  <c r="AK149" i="11"/>
  <c r="I149" i="11" s="1"/>
  <c r="BN147" i="11"/>
  <c r="AS147" i="11"/>
  <c r="AR96" i="11"/>
  <c r="BM96" i="11"/>
  <c r="BL162" i="11"/>
  <c r="AQ162" i="11"/>
  <c r="BE155" i="11"/>
  <c r="AJ155" i="11"/>
  <c r="AT138" i="11"/>
  <c r="BO138" i="11"/>
  <c r="AM117" i="11"/>
  <c r="BH117" i="11"/>
  <c r="AN111" i="11"/>
  <c r="BI111" i="11"/>
  <c r="AU423" i="11"/>
  <c r="BP423" i="11"/>
  <c r="BO353" i="11"/>
  <c r="AT353" i="11"/>
  <c r="BO343" i="11"/>
  <c r="AT343" i="11"/>
  <c r="AW327" i="11"/>
  <c r="BR327" i="11"/>
  <c r="BQ324" i="11"/>
  <c r="AV324" i="11"/>
  <c r="AO291" i="11"/>
  <c r="BJ291" i="11"/>
  <c r="BL287" i="11"/>
  <c r="AQ287" i="11"/>
  <c r="AU283" i="11"/>
  <c r="BP283" i="11"/>
  <c r="AW279" i="11"/>
  <c r="BR279" i="11"/>
  <c r="AV259" i="11"/>
  <c r="BQ259" i="11"/>
  <c r="AW239" i="11"/>
  <c r="BR239" i="11"/>
  <c r="AU235" i="11"/>
  <c r="BP235" i="11"/>
  <c r="BJ460" i="11"/>
  <c r="AO460" i="11"/>
  <c r="BL364" i="11"/>
  <c r="AQ364" i="11"/>
  <c r="BM307" i="11"/>
  <c r="AR307" i="11"/>
  <c r="BO278" i="11"/>
  <c r="AT278" i="11"/>
  <c r="AW484" i="11"/>
  <c r="BR484" i="11"/>
  <c r="BE469" i="11"/>
  <c r="AJ469" i="11"/>
  <c r="BS425" i="11"/>
  <c r="AX425" i="11"/>
  <c r="AS399" i="11"/>
  <c r="BN399" i="11"/>
  <c r="BS332" i="11"/>
  <c r="AX332" i="11"/>
  <c r="BM288" i="11"/>
  <c r="AR288" i="11"/>
  <c r="BN284" i="11"/>
  <c r="AS284" i="11"/>
  <c r="BJ272" i="11"/>
  <c r="AO272" i="11"/>
  <c r="AK260" i="11"/>
  <c r="I260" i="11" s="1"/>
  <c r="BF260" i="11"/>
  <c r="AJ248" i="11"/>
  <c r="BE248" i="11"/>
  <c r="BQ240" i="11"/>
  <c r="AV240" i="11"/>
  <c r="AV53" i="11"/>
  <c r="BQ53" i="11"/>
  <c r="BS415" i="11"/>
  <c r="AX415" i="11"/>
  <c r="AW388" i="11"/>
  <c r="BR388" i="11"/>
  <c r="AP432" i="11"/>
  <c r="BK432" i="11"/>
  <c r="BO417" i="11"/>
  <c r="AT417" i="11"/>
  <c r="BG453" i="11"/>
  <c r="AL453" i="11"/>
  <c r="AM414" i="11"/>
  <c r="BH414" i="11"/>
  <c r="BF387" i="11"/>
  <c r="AK387" i="11"/>
  <c r="I387" i="11" s="1"/>
  <c r="AR376" i="11"/>
  <c r="BM376" i="11"/>
  <c r="BN358" i="11"/>
  <c r="AS358" i="11"/>
  <c r="AS290" i="11"/>
  <c r="BN290" i="11"/>
  <c r="BF490" i="11"/>
  <c r="AK490" i="11"/>
  <c r="AM166" i="11"/>
  <c r="BH166" i="11"/>
  <c r="AW404" i="11"/>
  <c r="BR404" i="11"/>
  <c r="AT371" i="11"/>
  <c r="BO371" i="11"/>
  <c r="AM360" i="11"/>
  <c r="BH360" i="11"/>
  <c r="AM435" i="11"/>
  <c r="BH435" i="11"/>
  <c r="BE424" i="11"/>
  <c r="AJ424" i="11"/>
  <c r="AS400" i="11"/>
  <c r="BN400" i="11"/>
  <c r="AT145" i="11"/>
  <c r="BO145" i="11"/>
  <c r="AL290" i="11"/>
  <c r="BG290" i="11"/>
  <c r="BH262" i="11"/>
  <c r="AM262" i="11"/>
  <c r="BM242" i="11"/>
  <c r="AR242" i="11"/>
  <c r="BP230" i="11"/>
  <c r="AU230" i="11"/>
  <c r="BK214" i="11"/>
  <c r="AP214" i="11"/>
  <c r="BQ202" i="11"/>
  <c r="AV202" i="11"/>
  <c r="AK181" i="11"/>
  <c r="BF181" i="11"/>
  <c r="AJ162" i="11"/>
  <c r="BE162" i="11"/>
  <c r="BH134" i="11"/>
  <c r="AM134" i="11"/>
  <c r="BF56" i="11"/>
  <c r="AK56" i="11"/>
  <c r="AS446" i="11"/>
  <c r="BN446" i="11"/>
  <c r="AQ415" i="11"/>
  <c r="BL415" i="11"/>
  <c r="AK392" i="11"/>
  <c r="I392" i="11" s="1"/>
  <c r="BF392" i="11"/>
  <c r="BF388" i="11"/>
  <c r="AK388" i="11"/>
  <c r="I388" i="11" s="1"/>
  <c r="BL297" i="11"/>
  <c r="AQ297" i="11"/>
  <c r="BH460" i="11"/>
  <c r="AP362" i="11"/>
  <c r="AU453" i="11"/>
  <c r="AQ321" i="11"/>
  <c r="AS254" i="11"/>
  <c r="AR309" i="11"/>
  <c r="BJ88" i="11"/>
  <c r="BR486" i="11"/>
  <c r="AW305" i="11"/>
  <c r="BQ453" i="11"/>
  <c r="BG465" i="11"/>
  <c r="BH355" i="11"/>
  <c r="AJ339" i="11"/>
  <c r="AS321" i="11"/>
  <c r="AV365" i="11"/>
  <c r="AV256" i="11"/>
  <c r="BE305" i="11"/>
  <c r="CT305" i="11" s="1"/>
  <c r="CU305" i="11" s="1"/>
  <c r="BG92" i="11"/>
  <c r="BM469" i="11"/>
  <c r="AR417" i="11"/>
  <c r="AJ462" i="11"/>
  <c r="BH72" i="11"/>
  <c r="AU349" i="11"/>
  <c r="AU206" i="11"/>
  <c r="BE222" i="11"/>
  <c r="CT222" i="11" s="1"/>
  <c r="BH115" i="11"/>
  <c r="AL146" i="11"/>
  <c r="BF464" i="11"/>
  <c r="BJ440" i="11"/>
  <c r="AO440" i="11"/>
  <c r="AQ426" i="11"/>
  <c r="BL426" i="11"/>
  <c r="AO371" i="11"/>
  <c r="BJ371" i="11"/>
  <c r="BR268" i="11"/>
  <c r="AW268" i="11"/>
  <c r="BR260" i="11"/>
  <c r="AW260" i="11"/>
  <c r="AW252" i="11"/>
  <c r="BR252" i="11"/>
  <c r="AW244" i="11"/>
  <c r="BR244" i="11"/>
  <c r="DN27" i="11"/>
  <c r="AT348" i="11"/>
  <c r="BO348" i="11"/>
  <c r="AT277" i="11"/>
  <c r="BO277" i="11"/>
  <c r="AP411" i="11"/>
  <c r="BK411" i="11"/>
  <c r="AN411" i="11"/>
  <c r="BI411" i="11"/>
  <c r="AL378" i="11"/>
  <c r="BG378" i="11"/>
  <c r="AN120" i="11"/>
  <c r="BI120" i="11"/>
  <c r="AU100" i="11"/>
  <c r="BP100" i="11"/>
  <c r="BK45" i="11"/>
  <c r="AP45" i="11"/>
  <c r="AX346" i="11"/>
  <c r="BS346" i="11"/>
  <c r="AX167" i="11"/>
  <c r="BS167" i="11"/>
  <c r="BS77" i="11"/>
  <c r="AX77" i="11"/>
  <c r="BS400" i="11"/>
  <c r="AX400" i="11"/>
  <c r="AX314" i="11"/>
  <c r="BS314" i="11"/>
  <c r="AO243" i="11"/>
  <c r="BJ243" i="11"/>
  <c r="AL263" i="11"/>
  <c r="BG263" i="11"/>
  <c r="AO261" i="11"/>
  <c r="BJ261" i="11"/>
  <c r="BG259" i="11"/>
  <c r="AL259" i="11"/>
  <c r="AN245" i="11"/>
  <c r="BI245" i="11"/>
  <c r="BQ153" i="11"/>
  <c r="AV153" i="11"/>
  <c r="BR423" i="11"/>
  <c r="AW423" i="11"/>
  <c r="BH279" i="11"/>
  <c r="AM279" i="11"/>
  <c r="AU245" i="11"/>
  <c r="BP245" i="11"/>
  <c r="BG77" i="11"/>
  <c r="AL77" i="11"/>
  <c r="AR119" i="11"/>
  <c r="BM119" i="11"/>
  <c r="CT408" i="11"/>
  <c r="AR327" i="11"/>
  <c r="BM327" i="11"/>
  <c r="BM277" i="11"/>
  <c r="AR277" i="11"/>
  <c r="AO249" i="11"/>
  <c r="BJ249" i="11"/>
  <c r="AL182" i="11"/>
  <c r="BG182" i="11"/>
  <c r="AR340" i="11"/>
  <c r="BM340" i="11"/>
  <c r="AT324" i="11"/>
  <c r="BO324" i="11"/>
  <c r="AM295" i="11"/>
  <c r="BH295" i="11"/>
  <c r="BI293" i="11"/>
  <c r="AN293" i="11"/>
  <c r="BF285" i="11"/>
  <c r="AK285" i="11"/>
  <c r="I285" i="11" s="1"/>
  <c r="AP269" i="11"/>
  <c r="BK269" i="11"/>
  <c r="BN343" i="11"/>
  <c r="AS343" i="11"/>
  <c r="BM402" i="11"/>
  <c r="AR402" i="11"/>
  <c r="AQ348" i="11"/>
  <c r="BR332" i="11"/>
  <c r="AQ438" i="11"/>
  <c r="CJ3" i="17"/>
  <c r="AZ3" i="17"/>
  <c r="AQ3" i="17"/>
  <c r="AW441" i="11"/>
  <c r="BR441" i="11"/>
  <c r="BF441" i="11"/>
  <c r="BE145" i="11"/>
  <c r="CT145" i="11" s="1"/>
  <c r="AW233" i="11"/>
  <c r="AM351" i="11"/>
  <c r="AU315" i="11"/>
  <c r="AJ170" i="11"/>
  <c r="BF183" i="11"/>
  <c r="BH178" i="11"/>
  <c r="AM187" i="11"/>
  <c r="AP77" i="11"/>
  <c r="BQ136" i="11"/>
  <c r="BJ409" i="11"/>
  <c r="BI73" i="11"/>
  <c r="AN73" i="11"/>
  <c r="BF139" i="11"/>
  <c r="AK139" i="11"/>
  <c r="AK466" i="11"/>
  <c r="BF466" i="11"/>
  <c r="BJ271" i="11"/>
  <c r="AO271" i="11"/>
  <c r="AT235" i="11"/>
  <c r="BO235" i="11"/>
  <c r="AR155" i="11"/>
  <c r="BM155" i="11"/>
  <c r="AW125" i="11"/>
  <c r="BR125" i="11"/>
  <c r="BR56" i="11"/>
  <c r="AW56" i="11"/>
  <c r="BH477" i="11"/>
  <c r="AM477" i="11"/>
  <c r="D820" i="11"/>
  <c r="D819" i="11"/>
  <c r="AO286" i="11"/>
  <c r="BJ286" i="11"/>
  <c r="AR262" i="11"/>
  <c r="BM262" i="11"/>
  <c r="AT246" i="11"/>
  <c r="BO246" i="11"/>
  <c r="BJ181" i="11"/>
  <c r="AO181" i="11"/>
  <c r="AU134" i="11"/>
  <c r="BP134" i="11"/>
  <c r="BQ80" i="11"/>
  <c r="AV80" i="11"/>
  <c r="AP380" i="11"/>
  <c r="BK380" i="11"/>
  <c r="D577" i="11"/>
  <c r="D576" i="11"/>
  <c r="C483" i="11"/>
  <c r="D482" i="11" s="1"/>
  <c r="D481" i="11"/>
  <c r="C122" i="11"/>
  <c r="D122" i="11" s="1"/>
  <c r="D120" i="11"/>
  <c r="BI281" i="11"/>
  <c r="AN281" i="11"/>
  <c r="AM257" i="11"/>
  <c r="BH257" i="11"/>
  <c r="D747" i="11"/>
  <c r="D746" i="11"/>
  <c r="BF332" i="11"/>
  <c r="AP444" i="11"/>
  <c r="BR235" i="11"/>
  <c r="AW468" i="11"/>
  <c r="AW350" i="11"/>
  <c r="BJ425" i="11"/>
  <c r="BP348" i="11"/>
  <c r="AP285" i="11"/>
  <c r="AU287" i="11"/>
  <c r="BF261" i="11"/>
  <c r="AO125" i="11"/>
  <c r="AO227" i="11"/>
  <c r="BG150" i="11"/>
  <c r="BG253" i="11"/>
  <c r="AO483" i="11"/>
  <c r="AT51" i="11"/>
  <c r="AV326" i="11"/>
  <c r="AT312" i="11"/>
  <c r="AT159" i="11"/>
  <c r="BE425" i="11"/>
  <c r="DN425" i="11" s="1"/>
  <c r="AT115" i="11"/>
  <c r="BR364" i="11"/>
  <c r="AV312" i="11"/>
  <c r="AK316" i="11"/>
  <c r="AS176" i="11"/>
  <c r="AW452" i="11"/>
  <c r="AT136" i="11"/>
  <c r="AT114" i="11"/>
  <c r="BJ121" i="11"/>
  <c r="AP209" i="11"/>
  <c r="BM55" i="11"/>
  <c r="AP154" i="11"/>
  <c r="BP454" i="11"/>
  <c r="AU454" i="11"/>
  <c r="BQ311" i="11"/>
  <c r="AV311" i="11"/>
  <c r="AU291" i="11"/>
  <c r="BP291" i="11"/>
  <c r="BQ267" i="11"/>
  <c r="AV267" i="11"/>
  <c r="AR243" i="11"/>
  <c r="BM243" i="11"/>
  <c r="AR235" i="11"/>
  <c r="BM235" i="11"/>
  <c r="BN136" i="11"/>
  <c r="AS136" i="11"/>
  <c r="AW103" i="11"/>
  <c r="BR103" i="11"/>
  <c r="BR94" i="11"/>
  <c r="AW94" i="11"/>
  <c r="BR48" i="11"/>
  <c r="AW48" i="11"/>
  <c r="BR40" i="11"/>
  <c r="AW40" i="11"/>
  <c r="BR23" i="11"/>
  <c r="AW23" i="11"/>
  <c r="BP442" i="11"/>
  <c r="AU442" i="11"/>
  <c r="AN435" i="11"/>
  <c r="BI435" i="11"/>
  <c r="AQ424" i="11"/>
  <c r="BL424" i="11"/>
  <c r="AR390" i="11"/>
  <c r="BM390" i="11"/>
  <c r="AW181" i="11"/>
  <c r="BR181" i="11"/>
  <c r="AK426" i="11"/>
  <c r="BF426" i="11"/>
  <c r="AW419" i="11"/>
  <c r="BR419" i="11"/>
  <c r="BH483" i="11"/>
  <c r="AM483" i="11"/>
  <c r="AW13" i="11"/>
  <c r="BR13" i="11"/>
  <c r="BR473" i="11"/>
  <c r="AW473" i="11"/>
  <c r="BN473" i="11"/>
  <c r="AS473" i="11"/>
  <c r="BQ473" i="11"/>
  <c r="AV473" i="11"/>
  <c r="D380" i="11"/>
  <c r="C382" i="11"/>
  <c r="D381" i="11" s="1"/>
  <c r="C587" i="11"/>
  <c r="D586" i="11" s="1"/>
  <c r="D585" i="11"/>
  <c r="C493" i="11"/>
  <c r="D493" i="11" s="1"/>
  <c r="D491" i="11"/>
  <c r="D752" i="11"/>
  <c r="D751" i="11"/>
  <c r="AN109" i="11"/>
  <c r="BI109" i="11"/>
  <c r="AK335" i="11"/>
  <c r="I335" i="11" s="1"/>
  <c r="BF335" i="11"/>
  <c r="BE241" i="11"/>
  <c r="AJ241" i="11"/>
  <c r="D23" i="11"/>
  <c r="D22" i="11"/>
  <c r="BL160" i="11"/>
  <c r="AQ160" i="11"/>
  <c r="BJ132" i="11"/>
  <c r="AO132" i="11"/>
  <c r="BP119" i="11"/>
  <c r="AU119" i="11"/>
  <c r="BN223" i="11"/>
  <c r="AS223" i="11"/>
  <c r="AS219" i="11"/>
  <c r="BN219" i="11"/>
  <c r="AJ199" i="11"/>
  <c r="BE199" i="11"/>
  <c r="BQ144" i="11"/>
  <c r="AV144" i="11"/>
  <c r="AO135" i="11"/>
  <c r="BJ135" i="11"/>
  <c r="BK110" i="11"/>
  <c r="AP110" i="11"/>
  <c r="AN75" i="11"/>
  <c r="BI75" i="11"/>
  <c r="BK75" i="11"/>
  <c r="AP75" i="11"/>
  <c r="AN69" i="11"/>
  <c r="BI69" i="11"/>
  <c r="AL65" i="11"/>
  <c r="BG65" i="11"/>
  <c r="BL47" i="11"/>
  <c r="AQ47" i="11"/>
  <c r="AJ30" i="11"/>
  <c r="BE30" i="11"/>
  <c r="AL30" i="11"/>
  <c r="BG30" i="11"/>
  <c r="BN22" i="11"/>
  <c r="AS22" i="11"/>
  <c r="BF418" i="11"/>
  <c r="AK418" i="11"/>
  <c r="I418" i="11" s="1"/>
  <c r="AO411" i="11"/>
  <c r="BJ411" i="11"/>
  <c r="AT487" i="11"/>
  <c r="BO487" i="11"/>
  <c r="AK225" i="11"/>
  <c r="I225" i="11" s="1"/>
  <c r="BF225" i="11"/>
  <c r="AV201" i="11"/>
  <c r="BQ201" i="11"/>
  <c r="BM172" i="11"/>
  <c r="AR172" i="11"/>
  <c r="AV148" i="11"/>
  <c r="BQ148" i="11"/>
  <c r="AJ137" i="11"/>
  <c r="BE137" i="11"/>
  <c r="AR108" i="11"/>
  <c r="BM108" i="11"/>
  <c r="AT108" i="11"/>
  <c r="BO108" i="11"/>
  <c r="AQ100" i="11"/>
  <c r="BL100" i="11"/>
  <c r="BK87" i="11"/>
  <c r="AP87" i="11"/>
  <c r="BI83" i="11"/>
  <c r="AN83" i="11"/>
  <c r="BF41" i="11"/>
  <c r="AK41" i="11"/>
  <c r="AS28" i="11"/>
  <c r="BN28" i="11"/>
  <c r="AS389" i="11"/>
  <c r="BN389" i="11"/>
  <c r="BK427" i="11"/>
  <c r="AP427" i="11"/>
  <c r="BF416" i="11"/>
  <c r="AK416" i="11"/>
  <c r="BL416" i="11"/>
  <c r="AQ416" i="11"/>
  <c r="BF413" i="11"/>
  <c r="AK413" i="11"/>
  <c r="AR405" i="11"/>
  <c r="BM405" i="11"/>
  <c r="AL389" i="11"/>
  <c r="BG389" i="11"/>
  <c r="BJ374" i="11"/>
  <c r="AO374" i="11"/>
  <c r="AX384" i="11"/>
  <c r="BS384" i="11"/>
  <c r="BP165" i="11"/>
  <c r="AU165" i="11"/>
  <c r="AX370" i="11"/>
  <c r="BS370" i="11"/>
  <c r="BM460" i="11"/>
  <c r="AR460" i="11"/>
  <c r="BJ330" i="11"/>
  <c r="AO330" i="11"/>
  <c r="AO258" i="11"/>
  <c r="BJ258" i="11"/>
  <c r="AN113" i="11"/>
  <c r="BI113" i="11"/>
  <c r="AS436" i="11"/>
  <c r="BN436" i="11"/>
  <c r="AW392" i="11"/>
  <c r="BR392" i="11"/>
  <c r="BE336" i="11"/>
  <c r="AJ336" i="11"/>
  <c r="AU292" i="11"/>
  <c r="BP292" i="11"/>
  <c r="AO288" i="11"/>
  <c r="BJ288" i="11"/>
  <c r="AV272" i="11"/>
  <c r="BQ272" i="11"/>
  <c r="AJ268" i="11"/>
  <c r="BE268" i="11"/>
  <c r="AN260" i="11"/>
  <c r="BI260" i="11"/>
  <c r="BE62" i="11"/>
  <c r="AJ62" i="11"/>
  <c r="BM446" i="11"/>
  <c r="AR446" i="11"/>
  <c r="AJ417" i="11"/>
  <c r="BE417" i="11"/>
  <c r="BF358" i="11"/>
  <c r="AK358" i="11"/>
  <c r="BF307" i="11"/>
  <c r="AK307" i="11"/>
  <c r="BS166" i="11"/>
  <c r="AX166" i="11"/>
  <c r="BQ288" i="11"/>
  <c r="AV288" i="11"/>
  <c r="D676" i="11"/>
  <c r="D675" i="11"/>
  <c r="D457" i="11"/>
  <c r="D456" i="11"/>
  <c r="C163" i="11"/>
  <c r="D161" i="11"/>
  <c r="C553" i="11"/>
  <c r="D552" i="11" s="1"/>
  <c r="D551" i="11"/>
  <c r="C358" i="11"/>
  <c r="D357" i="11" s="1"/>
  <c r="C268" i="11"/>
  <c r="C30" i="11"/>
  <c r="D29" i="11" s="1"/>
  <c r="D650" i="11"/>
  <c r="C833" i="11"/>
  <c r="D832" i="11" s="1"/>
  <c r="C828" i="11"/>
  <c r="D828" i="11" s="1"/>
  <c r="C282" i="11"/>
  <c r="D281" i="11" s="1"/>
  <c r="C515" i="11"/>
  <c r="D515" i="11" s="1"/>
  <c r="D28" i="11"/>
  <c r="BE454" i="11"/>
  <c r="CT454" i="11" s="1"/>
  <c r="CU454" i="11" s="1"/>
  <c r="AT271" i="11"/>
  <c r="AR477" i="11"/>
  <c r="BM49" i="11"/>
  <c r="BF136" i="11"/>
  <c r="BO127" i="11"/>
  <c r="AN353" i="11"/>
  <c r="BE127" i="11"/>
  <c r="CT127" i="11" s="1"/>
  <c r="BE147" i="11"/>
  <c r="DN147" i="11" s="1"/>
  <c r="BG289" i="11"/>
  <c r="AT233" i="11"/>
  <c r="AJ51" i="11"/>
  <c r="BK96" i="11"/>
  <c r="BI96" i="11"/>
  <c r="AU149" i="11"/>
  <c r="AJ182" i="11"/>
  <c r="AM32" i="11"/>
  <c r="CT175" i="11"/>
  <c r="AL267" i="11"/>
  <c r="BM285" i="11"/>
  <c r="AV138" i="11"/>
  <c r="C400" i="11"/>
  <c r="D398" i="11"/>
  <c r="D606" i="11"/>
  <c r="D605" i="11"/>
  <c r="D356" i="11"/>
  <c r="D266" i="11"/>
  <c r="D325" i="11"/>
  <c r="D831" i="11"/>
  <c r="C627" i="11"/>
  <c r="D627" i="11" s="1"/>
  <c r="D921" i="11"/>
  <c r="C521" i="11"/>
  <c r="D520" i="11" s="1"/>
  <c r="C616" i="11"/>
  <c r="AW403" i="11"/>
  <c r="AW237" i="11"/>
  <c r="AJ474" i="11"/>
  <c r="BL450" i="11"/>
  <c r="BK447" i="11"/>
  <c r="AQ428" i="11"/>
  <c r="BJ426" i="11"/>
  <c r="AP126" i="11"/>
  <c r="AQ122" i="11"/>
  <c r="BN308" i="11"/>
  <c r="BI118" i="11"/>
  <c r="AR289" i="11"/>
  <c r="AQ199" i="11"/>
  <c r="AV279" i="11"/>
  <c r="AV105" i="11"/>
  <c r="BK150" i="11"/>
  <c r="AK178" i="11"/>
  <c r="I178" i="11" s="1"/>
  <c r="AS111" i="11"/>
  <c r="AW363" i="11"/>
  <c r="BR371" i="11"/>
  <c r="AW238" i="11"/>
  <c r="BN424" i="11"/>
  <c r="BR335" i="11"/>
  <c r="BR262" i="11"/>
  <c r="BP406" i="11"/>
  <c r="AV51" i="11"/>
  <c r="BK191" i="11"/>
  <c r="AV478" i="11"/>
  <c r="AW320" i="11"/>
  <c r="BH442" i="11"/>
  <c r="BF440" i="11"/>
  <c r="AL390" i="11"/>
  <c r="BR464" i="11"/>
  <c r="AW248" i="11"/>
  <c r="BP463" i="11"/>
  <c r="BO410" i="11"/>
  <c r="AL199" i="11"/>
  <c r="BQ215" i="11"/>
  <c r="BI422" i="11"/>
  <c r="BE144" i="11"/>
  <c r="CT144" i="11" s="1"/>
  <c r="CU144" i="11" s="1"/>
  <c r="AL118" i="11"/>
  <c r="CT18" i="11"/>
  <c r="DN18" i="11"/>
  <c r="BG350" i="11"/>
  <c r="AL350" i="11"/>
  <c r="BQ253" i="11"/>
  <c r="AV253" i="11"/>
  <c r="AT96" i="11"/>
  <c r="BO96" i="11"/>
  <c r="AQ141" i="11"/>
  <c r="BL141" i="11"/>
  <c r="AO151" i="11"/>
  <c r="BJ151" i="11"/>
  <c r="BF138" i="11"/>
  <c r="AK138" i="11"/>
  <c r="AM143" i="11"/>
  <c r="BH143" i="11"/>
  <c r="BE134" i="11"/>
  <c r="AJ134" i="11"/>
  <c r="AT54" i="11"/>
  <c r="BO54" i="11"/>
  <c r="BP54" i="11"/>
  <c r="AU54" i="11"/>
  <c r="AV428" i="11"/>
  <c r="BQ428" i="11"/>
  <c r="AO412" i="11"/>
  <c r="BJ412" i="11"/>
  <c r="BE319" i="11"/>
  <c r="AJ319" i="11"/>
  <c r="AJ316" i="11"/>
  <c r="BE316" i="11"/>
  <c r="BK289" i="11"/>
  <c r="AP289" i="11"/>
  <c r="BI285" i="11"/>
  <c r="AN285" i="11"/>
  <c r="BH245" i="11"/>
  <c r="AM245" i="11"/>
  <c r="AW420" i="11"/>
  <c r="BR420" i="11"/>
  <c r="BR361" i="11"/>
  <c r="AW361" i="11"/>
  <c r="BO295" i="11"/>
  <c r="AT295" i="11"/>
  <c r="BL271" i="11"/>
  <c r="AQ271" i="11"/>
  <c r="BR151" i="11"/>
  <c r="AW151" i="11"/>
  <c r="AQ132" i="11"/>
  <c r="BL132" i="11"/>
  <c r="AW52" i="11"/>
  <c r="BR52" i="11"/>
  <c r="BI486" i="11"/>
  <c r="AN486" i="11"/>
  <c r="AU455" i="11"/>
  <c r="BP455" i="11"/>
  <c r="AO406" i="11"/>
  <c r="BJ406" i="11"/>
  <c r="AN393" i="11"/>
  <c r="BI393" i="11"/>
  <c r="BR354" i="11"/>
  <c r="AW354" i="11"/>
  <c r="AW278" i="11"/>
  <c r="BR278" i="11"/>
  <c r="BR254" i="11"/>
  <c r="AW254" i="11"/>
  <c r="AP64" i="11"/>
  <c r="BK64" i="11"/>
  <c r="AP480" i="11"/>
  <c r="BK480" i="11"/>
  <c r="AW422" i="11"/>
  <c r="BR422" i="11"/>
  <c r="AW288" i="11"/>
  <c r="BR288" i="11"/>
  <c r="AW280" i="11"/>
  <c r="BR280" i="11"/>
  <c r="AW264" i="11"/>
  <c r="BR264" i="11"/>
  <c r="BR240" i="11"/>
  <c r="AW240" i="11"/>
  <c r="AW62" i="11"/>
  <c r="BR62" i="11"/>
  <c r="AW344" i="11"/>
  <c r="BR344" i="11"/>
  <c r="BI207" i="11"/>
  <c r="AN207" i="11"/>
  <c r="AM183" i="11"/>
  <c r="BH183" i="11"/>
  <c r="AV140" i="11"/>
  <c r="BQ140" i="11"/>
  <c r="BP131" i="11"/>
  <c r="AU131" i="11"/>
  <c r="AR126" i="11"/>
  <c r="BM126" i="11"/>
  <c r="AR106" i="11"/>
  <c r="BM106" i="11"/>
  <c r="AL102" i="11"/>
  <c r="BG102" i="11"/>
  <c r="BP93" i="11"/>
  <c r="AU93" i="11"/>
  <c r="AW315" i="11"/>
  <c r="AS73" i="11"/>
  <c r="BR163" i="11"/>
  <c r="AW436" i="11"/>
  <c r="AJ483" i="11"/>
  <c r="BF478" i="11"/>
  <c r="BK486" i="11"/>
  <c r="AV77" i="11"/>
  <c r="BR227" i="11"/>
  <c r="AW97" i="11"/>
  <c r="BR231" i="11"/>
  <c r="BR395" i="11"/>
  <c r="BI466" i="11"/>
  <c r="BL440" i="11"/>
  <c r="AJ458" i="11"/>
  <c r="AO455" i="11"/>
  <c r="AS441" i="11"/>
  <c r="AK458" i="11"/>
  <c r="AM444" i="11"/>
  <c r="AM441" i="11"/>
  <c r="BG319" i="11"/>
  <c r="AQ293" i="11"/>
  <c r="AQ273" i="11"/>
  <c r="BH249" i="11"/>
  <c r="BJ265" i="11"/>
  <c r="BG170" i="11"/>
  <c r="BM110" i="11"/>
  <c r="AO162" i="11"/>
  <c r="AM121" i="11"/>
  <c r="BP103" i="11"/>
  <c r="BK207" i="11"/>
  <c r="AL485" i="11"/>
  <c r="BE475" i="11"/>
  <c r="CT475" i="11" s="1"/>
  <c r="AM438" i="11"/>
  <c r="AW430" i="11"/>
  <c r="AW438" i="11"/>
  <c r="BK106" i="11"/>
  <c r="AP281" i="11"/>
  <c r="AW36" i="11"/>
  <c r="BO154" i="11"/>
  <c r="AW445" i="11"/>
  <c r="BR445" i="11"/>
  <c r="BR429" i="11"/>
  <c r="AW429" i="11"/>
  <c r="BN167" i="11"/>
  <c r="AS167" i="11"/>
  <c r="AL332" i="11"/>
  <c r="BG332" i="11"/>
  <c r="AJ327" i="11"/>
  <c r="BE327" i="11"/>
  <c r="AU125" i="11"/>
  <c r="BP125" i="11"/>
  <c r="AV99" i="11"/>
  <c r="BQ99" i="11"/>
  <c r="AN153" i="11"/>
  <c r="BI153" i="11"/>
  <c r="BF158" i="11"/>
  <c r="AK158" i="11"/>
  <c r="AS107" i="11"/>
  <c r="BN107" i="11"/>
  <c r="AP134" i="11"/>
  <c r="BK134" i="11"/>
  <c r="BE130" i="11"/>
  <c r="AJ130" i="11"/>
  <c r="BJ103" i="11"/>
  <c r="AO103" i="11"/>
  <c r="BI182" i="11"/>
  <c r="AN182" i="11"/>
  <c r="AT439" i="11"/>
  <c r="BO439" i="11"/>
  <c r="AL407" i="11"/>
  <c r="BG407" i="11"/>
  <c r="AQ350" i="11"/>
  <c r="BL350" i="11"/>
  <c r="AO343" i="11"/>
  <c r="BJ343" i="11"/>
  <c r="AR324" i="11"/>
  <c r="BM324" i="11"/>
  <c r="BQ308" i="11"/>
  <c r="AV308" i="11"/>
  <c r="BG291" i="11"/>
  <c r="AL291" i="11"/>
  <c r="BF283" i="11"/>
  <c r="AK283" i="11"/>
  <c r="BM271" i="11"/>
  <c r="AR271" i="11"/>
  <c r="AQ263" i="11"/>
  <c r="BL263" i="11"/>
  <c r="BK255" i="11"/>
  <c r="AP255" i="11"/>
  <c r="AQ247" i="11"/>
  <c r="BL247" i="11"/>
  <c r="BQ239" i="11"/>
  <c r="AV239" i="11"/>
  <c r="AR132" i="11"/>
  <c r="BM132" i="11"/>
  <c r="BE344" i="11"/>
  <c r="CT344" i="11" s="1"/>
  <c r="CU344" i="11" s="1"/>
  <c r="AK308" i="11"/>
  <c r="BF308" i="11"/>
  <c r="BM249" i="11"/>
  <c r="AR249" i="11"/>
  <c r="BN54" i="11"/>
  <c r="AS54" i="11"/>
  <c r="BH277" i="11"/>
  <c r="AM277" i="11"/>
  <c r="BJ269" i="11"/>
  <c r="AO269" i="11"/>
  <c r="AJ261" i="11"/>
  <c r="BE261" i="11"/>
  <c r="BR113" i="11"/>
  <c r="AW113" i="11"/>
  <c r="BR414" i="11"/>
  <c r="AW414" i="11"/>
  <c r="AQ324" i="11"/>
  <c r="BL324" i="11"/>
  <c r="BK287" i="11"/>
  <c r="AP287" i="11"/>
  <c r="AP263" i="11"/>
  <c r="BK263" i="11"/>
  <c r="BR123" i="11"/>
  <c r="AW123" i="11"/>
  <c r="BR27" i="11"/>
  <c r="AW27" i="11"/>
  <c r="BQ490" i="11"/>
  <c r="AV490" i="11"/>
  <c r="BP484" i="11"/>
  <c r="AU484" i="11"/>
  <c r="AS32" i="11"/>
  <c r="BN32" i="11"/>
  <c r="AW442" i="11"/>
  <c r="BR442" i="11"/>
  <c r="BM410" i="11"/>
  <c r="AR410" i="11"/>
  <c r="AJ390" i="11"/>
  <c r="BE390" i="11"/>
  <c r="BR286" i="11"/>
  <c r="AW286" i="11"/>
  <c r="AW246" i="11"/>
  <c r="BR246" i="11"/>
  <c r="AN64" i="11"/>
  <c r="BI64" i="11"/>
  <c r="BK488" i="11"/>
  <c r="AP488" i="11"/>
  <c r="BH419" i="11"/>
  <c r="AM419" i="11"/>
  <c r="BH408" i="11"/>
  <c r="AM408" i="11"/>
  <c r="BH401" i="11"/>
  <c r="AM401" i="11"/>
  <c r="BF385" i="11"/>
  <c r="AK385" i="11"/>
  <c r="I385" i="11" s="1"/>
  <c r="AK371" i="11"/>
  <c r="I371" i="11" s="1"/>
  <c r="BF371" i="11"/>
  <c r="AW272" i="11"/>
  <c r="BR272" i="11"/>
  <c r="BR256" i="11"/>
  <c r="AW256" i="11"/>
  <c r="BN483" i="11"/>
  <c r="AS483" i="11"/>
  <c r="BG483" i="11"/>
  <c r="AL483" i="11"/>
  <c r="AP347" i="11"/>
  <c r="BK347" i="11"/>
  <c r="AL344" i="11"/>
  <c r="I344" i="11" s="1"/>
  <c r="BG344" i="11"/>
  <c r="BL333" i="11"/>
  <c r="AQ333" i="11"/>
  <c r="AK315" i="11"/>
  <c r="BF315" i="11"/>
  <c r="BE312" i="11"/>
  <c r="AJ312" i="11"/>
  <c r="AM203" i="11"/>
  <c r="BH203" i="11"/>
  <c r="BF191" i="11"/>
  <c r="AK191" i="11"/>
  <c r="BF187" i="11"/>
  <c r="AK187" i="11"/>
  <c r="I187" i="11" s="1"/>
  <c r="BJ183" i="11"/>
  <c r="AO183" i="11"/>
  <c r="BJ174" i="11"/>
  <c r="AO174" i="11"/>
  <c r="BI170" i="11"/>
  <c r="AN170" i="11"/>
  <c r="BF163" i="11"/>
  <c r="AK163" i="11"/>
  <c r="I163" i="11" s="1"/>
  <c r="BI150" i="11"/>
  <c r="AN150" i="11"/>
  <c r="BJ131" i="11"/>
  <c r="AO131" i="11"/>
  <c r="BF122" i="11"/>
  <c r="AK122" i="11"/>
  <c r="AJ485" i="11"/>
  <c r="BH478" i="11"/>
  <c r="BR144" i="11"/>
  <c r="AW118" i="11"/>
  <c r="BR241" i="11"/>
  <c r="AL261" i="11"/>
  <c r="AS115" i="11"/>
  <c r="AL316" i="11"/>
  <c r="BH174" i="11"/>
  <c r="BM154" i="11"/>
  <c r="BN130" i="11"/>
  <c r="AV159" i="11"/>
  <c r="BP223" i="11"/>
  <c r="AL144" i="11"/>
  <c r="I144" i="11" s="1"/>
  <c r="AV247" i="11"/>
  <c r="BN227" i="11"/>
  <c r="BJ211" i="11"/>
  <c r="AL153" i="11"/>
  <c r="BJ123" i="11"/>
  <c r="AQ195" i="11"/>
  <c r="BO215" i="11"/>
  <c r="AP382" i="11"/>
  <c r="BM447" i="11"/>
  <c r="AW446" i="11"/>
  <c r="AK97" i="11"/>
  <c r="I97" i="11" s="1"/>
  <c r="AV368" i="11"/>
  <c r="BL412" i="11"/>
  <c r="AU231" i="11"/>
  <c r="AT155" i="11"/>
  <c r="BF293" i="11"/>
  <c r="BP211" i="11"/>
  <c r="AP393" i="11"/>
  <c r="BP409" i="11"/>
  <c r="AT165" i="11"/>
  <c r="AS72" i="11"/>
  <c r="BN72" i="11"/>
  <c r="AM426" i="11"/>
  <c r="C511" i="11"/>
  <c r="D375" i="11"/>
  <c r="C377" i="11"/>
  <c r="C319" i="11"/>
  <c r="C83" i="11"/>
  <c r="D82" i="11" s="1"/>
  <c r="C706" i="11"/>
  <c r="D337" i="11"/>
  <c r="C339" i="11"/>
  <c r="C665" i="11"/>
  <c r="D664" i="11" s="1"/>
  <c r="C644" i="11"/>
  <c r="D644" i="11" s="1"/>
  <c r="C181" i="11"/>
  <c r="D180" i="11" s="1"/>
  <c r="C54" i="11"/>
  <c r="D53" i="11" s="1"/>
  <c r="BR289" i="11"/>
  <c r="AT428" i="11"/>
  <c r="AN454" i="11"/>
  <c r="BJ442" i="11"/>
  <c r="AS423" i="11"/>
  <c r="BJ438" i="11"/>
  <c r="AK279" i="11"/>
  <c r="I279" i="11" s="1"/>
  <c r="BI279" i="11"/>
  <c r="AU121" i="11"/>
  <c r="BG107" i="11"/>
  <c r="AM103" i="11"/>
  <c r="BL158" i="11"/>
  <c r="BL107" i="11"/>
  <c r="BK477" i="11"/>
  <c r="AO62" i="11"/>
  <c r="AQ385" i="11"/>
  <c r="AS371" i="11"/>
  <c r="AQ315" i="11"/>
  <c r="BI253" i="11"/>
  <c r="BO259" i="11"/>
  <c r="BF143" i="11"/>
  <c r="AM101" i="11"/>
  <c r="AJ165" i="11"/>
  <c r="AW276" i="11"/>
  <c r="BN450" i="11"/>
  <c r="AQ119" i="11"/>
  <c r="BH141" i="11"/>
  <c r="BM293" i="11"/>
  <c r="BM166" i="11"/>
  <c r="AO165" i="11"/>
  <c r="AW339" i="11"/>
  <c r="AU407" i="11"/>
  <c r="AQ251" i="11"/>
  <c r="AP348" i="11"/>
  <c r="AW399" i="11"/>
  <c r="AL130" i="11"/>
  <c r="BO139" i="11"/>
  <c r="AJ153" i="11"/>
  <c r="BR111" i="11"/>
  <c r="AO239" i="11"/>
  <c r="D933" i="11"/>
  <c r="D932" i="11"/>
  <c r="C190" i="11"/>
  <c r="D189" i="11" s="1"/>
  <c r="C696" i="11"/>
  <c r="D696" i="11" s="1"/>
  <c r="C528" i="11"/>
  <c r="C126" i="11"/>
  <c r="D124" i="11"/>
  <c r="D352" i="11"/>
  <c r="C354" i="11"/>
  <c r="D353" i="11" s="1"/>
  <c r="C582" i="11"/>
  <c r="D581" i="11" s="1"/>
  <c r="C148" i="11"/>
  <c r="D451" i="11"/>
  <c r="C453" i="11"/>
  <c r="C134" i="11"/>
  <c r="D134" i="11" s="1"/>
  <c r="D132" i="11"/>
  <c r="C226" i="11"/>
  <c r="C500" i="11"/>
  <c r="C889" i="11"/>
  <c r="D888" i="11" s="1"/>
  <c r="D852" i="11"/>
  <c r="C138" i="11"/>
  <c r="D136" i="11"/>
  <c r="C204" i="11"/>
  <c r="C73" i="11"/>
  <c r="D72" i="11" s="1"/>
  <c r="D179" i="11"/>
  <c r="C109" i="11"/>
  <c r="D108" i="11" s="1"/>
  <c r="D509" i="11"/>
  <c r="D448" i="11"/>
  <c r="D447" i="11"/>
  <c r="C371" i="11"/>
  <c r="D11" i="11"/>
  <c r="C100" i="11"/>
  <c r="D98" i="11"/>
  <c r="D159" i="11"/>
  <c r="D158" i="11"/>
  <c r="D308" i="11"/>
  <c r="C310" i="11"/>
  <c r="D310" i="11" s="1"/>
  <c r="C367" i="11"/>
  <c r="D365" i="11"/>
  <c r="D775" i="11"/>
  <c r="C92" i="11"/>
  <c r="D90" i="11"/>
  <c r="D146" i="11"/>
  <c r="AV476" i="11"/>
  <c r="BR460" i="11"/>
  <c r="BP438" i="11"/>
  <c r="AV151" i="11"/>
  <c r="BN285" i="11"/>
  <c r="AV488" i="11"/>
  <c r="AO340" i="11"/>
  <c r="DN97" i="11"/>
  <c r="BG403" i="11"/>
  <c r="AL403" i="11"/>
  <c r="BE404" i="11"/>
  <c r="AJ404" i="11"/>
  <c r="I404" i="11" s="1"/>
  <c r="D906" i="11"/>
  <c r="D107" i="11"/>
  <c r="D674" i="11"/>
  <c r="D673" i="11"/>
  <c r="C566" i="11"/>
  <c r="D317" i="11"/>
  <c r="C471" i="11"/>
  <c r="D470" i="11" s="1"/>
  <c r="D463" i="11"/>
  <c r="D81" i="11"/>
  <c r="D704" i="11"/>
  <c r="C460" i="11"/>
  <c r="D459" i="11" s="1"/>
  <c r="D224" i="11"/>
  <c r="D813" i="11"/>
  <c r="D389" i="11"/>
  <c r="C962" i="11"/>
  <c r="D623" i="11"/>
  <c r="D622" i="11"/>
  <c r="D642" i="11"/>
  <c r="C632" i="11"/>
  <c r="D244" i="11"/>
  <c r="C66" i="11"/>
  <c r="D65" i="11" s="1"/>
  <c r="D839" i="11"/>
  <c r="D52" i="11"/>
  <c r="BQ393" i="11"/>
  <c r="AV393" i="11"/>
  <c r="AT390" i="11"/>
  <c r="BO390" i="11"/>
  <c r="AW258" i="11"/>
  <c r="BR258" i="11"/>
  <c r="AW234" i="11"/>
  <c r="BR234" i="11"/>
  <c r="AL402" i="11"/>
  <c r="BG402" i="11"/>
  <c r="AW386" i="11"/>
  <c r="BR386" i="11"/>
  <c r="AT374" i="11"/>
  <c r="BO374" i="11"/>
  <c r="AP372" i="11"/>
  <c r="BK372" i="11"/>
  <c r="BQ372" i="11"/>
  <c r="AV372" i="11"/>
  <c r="AR359" i="11"/>
  <c r="BM359" i="11"/>
  <c r="AW471" i="11"/>
  <c r="AJ410" i="11"/>
  <c r="BE434" i="11"/>
  <c r="DN434" i="11" s="1"/>
  <c r="AN356" i="11"/>
  <c r="AQ402" i="11"/>
  <c r="AW50" i="11"/>
  <c r="AR386" i="11"/>
  <c r="BR290" i="11"/>
  <c r="BQ64" i="11"/>
  <c r="AN402" i="11"/>
  <c r="AR451" i="11"/>
  <c r="BL125" i="11"/>
  <c r="AQ125" i="11"/>
  <c r="BH162" i="11"/>
  <c r="AM162" i="11"/>
  <c r="BN121" i="11"/>
  <c r="AS121" i="11"/>
  <c r="AU130" i="11"/>
  <c r="BP130" i="11"/>
  <c r="BL182" i="11"/>
  <c r="AQ182" i="11"/>
  <c r="AL439" i="11"/>
  <c r="BG439" i="11"/>
  <c r="AT350" i="11"/>
  <c r="BO350" i="11"/>
  <c r="BE308" i="11"/>
  <c r="AJ308" i="11"/>
  <c r="BJ287" i="11"/>
  <c r="AO287" i="11"/>
  <c r="AU279" i="11"/>
  <c r="BP279" i="11"/>
  <c r="AU263" i="11"/>
  <c r="BP263" i="11"/>
  <c r="AL243" i="11"/>
  <c r="BG243" i="11"/>
  <c r="BI160" i="11"/>
  <c r="AN160" i="11"/>
  <c r="BH136" i="11"/>
  <c r="AM136" i="11"/>
  <c r="AP115" i="11"/>
  <c r="BK115" i="11"/>
  <c r="AV480" i="11"/>
  <c r="BQ480" i="11"/>
  <c r="BE447" i="11"/>
  <c r="AJ447" i="11"/>
  <c r="BP426" i="11"/>
  <c r="AU426" i="11"/>
  <c r="AW382" i="11"/>
  <c r="BR382" i="11"/>
  <c r="BI368" i="11"/>
  <c r="AN368" i="11"/>
  <c r="BR292" i="11"/>
  <c r="AW292" i="11"/>
  <c r="AM128" i="11"/>
  <c r="BH128" i="11"/>
  <c r="BJ157" i="11"/>
  <c r="AO157" i="11"/>
  <c r="BS157" i="11"/>
  <c r="AX157" i="11"/>
  <c r="AN437" i="11"/>
  <c r="BI437" i="11"/>
  <c r="BS437" i="11"/>
  <c r="AX437" i="11"/>
  <c r="BF474" i="11"/>
  <c r="AK474" i="11"/>
  <c r="AK453" i="11"/>
  <c r="BF453" i="11"/>
  <c r="AX453" i="11"/>
  <c r="BS453" i="11"/>
  <c r="BP376" i="11"/>
  <c r="AU376" i="11"/>
  <c r="BO341" i="11"/>
  <c r="AT341" i="11"/>
  <c r="BE307" i="11"/>
  <c r="AJ307" i="11"/>
  <c r="BH294" i="11"/>
  <c r="AM294" i="11"/>
  <c r="BH64" i="11"/>
  <c r="AM64" i="11"/>
  <c r="AQ484" i="11"/>
  <c r="BL484" i="11"/>
  <c r="AX72" i="11"/>
  <c r="BS72" i="11"/>
  <c r="AW421" i="11"/>
  <c r="BR421" i="11"/>
  <c r="BK392" i="11"/>
  <c r="AP392" i="11"/>
  <c r="AJ362" i="11"/>
  <c r="BE362" i="11"/>
  <c r="AW362" i="11"/>
  <c r="BR362" i="11"/>
  <c r="BJ276" i="11"/>
  <c r="AO276" i="11"/>
  <c r="AS260" i="11"/>
  <c r="BN260" i="11"/>
  <c r="BJ127" i="11"/>
  <c r="AO127" i="11"/>
  <c r="BP474" i="11"/>
  <c r="BH455" i="11"/>
  <c r="BR64" i="11"/>
  <c r="BP470" i="11"/>
  <c r="BF424" i="11"/>
  <c r="BL451" i="11"/>
  <c r="BF267" i="11"/>
  <c r="AQ211" i="11"/>
  <c r="BI413" i="11"/>
  <c r="BN273" i="11"/>
  <c r="AJ150" i="11"/>
  <c r="AO405" i="11"/>
  <c r="BR266" i="11"/>
  <c r="BH476" i="11"/>
  <c r="AM476" i="11"/>
  <c r="BI167" i="11"/>
  <c r="AN167" i="11"/>
  <c r="BN275" i="11"/>
  <c r="AS275" i="11"/>
  <c r="AM265" i="11"/>
  <c r="BH265" i="11"/>
  <c r="BJ235" i="11"/>
  <c r="AO235" i="11"/>
  <c r="BL231" i="11"/>
  <c r="BG410" i="11"/>
  <c r="BK435" i="11"/>
  <c r="BR282" i="11"/>
  <c r="BO458" i="11"/>
  <c r="AW462" i="11"/>
  <c r="BR462" i="11"/>
  <c r="BQ319" i="11"/>
  <c r="AV319" i="11"/>
  <c r="AO311" i="11"/>
  <c r="BJ311" i="11"/>
  <c r="AJ277" i="11"/>
  <c r="BE277" i="11"/>
  <c r="BI237" i="11"/>
  <c r="AN237" i="11"/>
  <c r="BG149" i="11"/>
  <c r="AL149" i="11"/>
  <c r="AO138" i="11"/>
  <c r="BJ138" i="11"/>
  <c r="AW326" i="11"/>
  <c r="BR326" i="11"/>
  <c r="AS231" i="11"/>
  <c r="BN231" i="11"/>
  <c r="BP227" i="11"/>
  <c r="AU227" i="11"/>
  <c r="AV203" i="11"/>
  <c r="BQ203" i="11"/>
  <c r="AM191" i="11"/>
  <c r="BH191" i="11"/>
  <c r="AK174" i="11"/>
  <c r="BF174" i="11"/>
  <c r="AR140" i="11"/>
  <c r="BM140" i="11"/>
  <c r="AQ131" i="11"/>
  <c r="BL131" i="11"/>
  <c r="AU102" i="11"/>
  <c r="BP102" i="11"/>
  <c r="AQ93" i="11"/>
  <c r="BL93" i="11"/>
  <c r="BN89" i="11"/>
  <c r="AS89" i="11"/>
  <c r="BO81" i="11"/>
  <c r="AT81" i="11"/>
  <c r="BE61" i="11"/>
  <c r="AJ61" i="11"/>
  <c r="BO57" i="11"/>
  <c r="AT57" i="11"/>
  <c r="BN47" i="11"/>
  <c r="AS47" i="11"/>
  <c r="BL35" i="11"/>
  <c r="AQ35" i="11"/>
  <c r="BG454" i="11"/>
  <c r="AL454" i="11"/>
  <c r="I454" i="11" s="1"/>
  <c r="BH405" i="11"/>
  <c r="AM405" i="11"/>
  <c r="AS459" i="11"/>
  <c r="BN459" i="11"/>
  <c r="AV411" i="11"/>
  <c r="BQ411" i="11"/>
  <c r="BN397" i="11"/>
  <c r="AS397" i="11"/>
  <c r="BK381" i="11"/>
  <c r="AP381" i="11"/>
  <c r="BE378" i="11"/>
  <c r="AJ378" i="11"/>
  <c r="BO378" i="11"/>
  <c r="AT378" i="11"/>
  <c r="AK146" i="11"/>
  <c r="I146" i="11" s="1"/>
  <c r="BF146" i="11"/>
  <c r="BI331" i="11"/>
  <c r="AN331" i="11"/>
  <c r="AP331" i="11"/>
  <c r="BK331" i="11"/>
  <c r="AM328" i="11"/>
  <c r="BH328" i="11"/>
  <c r="BI213" i="11"/>
  <c r="AN213" i="11"/>
  <c r="AM209" i="11"/>
  <c r="BH209" i="11"/>
  <c r="BJ193" i="11"/>
  <c r="AO193" i="11"/>
  <c r="BI189" i="11"/>
  <c r="AN189" i="11"/>
  <c r="BN156" i="11"/>
  <c r="AS156" i="11"/>
  <c r="AU133" i="11"/>
  <c r="BP133" i="11"/>
  <c r="AS129" i="11"/>
  <c r="BN129" i="11"/>
  <c r="BO112" i="11"/>
  <c r="AT112" i="11"/>
  <c r="BI108" i="11"/>
  <c r="AN108" i="11"/>
  <c r="BJ100" i="11"/>
  <c r="AO100" i="11"/>
  <c r="AU71" i="11"/>
  <c r="BP71" i="11"/>
  <c r="AQ67" i="11"/>
  <c r="BL67" i="11"/>
  <c r="BL63" i="11"/>
  <c r="AQ63" i="11"/>
  <c r="BP41" i="11"/>
  <c r="AU41" i="11"/>
  <c r="BJ28" i="11"/>
  <c r="AO28" i="11"/>
  <c r="BK24" i="11"/>
  <c r="AP24" i="11"/>
  <c r="BO77" i="11"/>
  <c r="AT77" i="11"/>
  <c r="AW376" i="11"/>
  <c r="BR376" i="11"/>
  <c r="AU392" i="11"/>
  <c r="BP392" i="11"/>
  <c r="AN98" i="11"/>
  <c r="BP132" i="11"/>
  <c r="AK425" i="11"/>
  <c r="I425" i="11" s="1"/>
  <c r="BI127" i="11"/>
  <c r="AM125" i="11"/>
  <c r="AP243" i="11"/>
  <c r="BE285" i="11"/>
  <c r="AM309" i="11"/>
  <c r="BH309" i="11"/>
  <c r="AS476" i="11"/>
  <c r="AW370" i="11"/>
  <c r="BR370" i="11"/>
  <c r="AP241" i="11"/>
  <c r="BK241" i="11"/>
  <c r="BE166" i="11"/>
  <c r="AJ166" i="11"/>
  <c r="I166" i="11" s="1"/>
  <c r="AW158" i="11"/>
  <c r="BR158" i="11"/>
  <c r="AW42" i="11"/>
  <c r="BR42" i="11"/>
  <c r="BS486" i="11"/>
  <c r="AX486" i="11"/>
  <c r="AU32" i="11"/>
  <c r="BP32" i="11"/>
  <c r="AW426" i="11"/>
  <c r="BR426" i="11"/>
  <c r="BN401" i="11"/>
  <c r="AS401" i="11"/>
  <c r="BS280" i="11"/>
  <c r="AX280" i="11"/>
  <c r="AX248" i="11"/>
  <c r="BS248" i="11"/>
  <c r="AW66" i="11"/>
  <c r="BR66" i="11"/>
  <c r="BS347" i="11"/>
  <c r="AX347" i="11"/>
  <c r="BS333" i="11"/>
  <c r="AX333" i="11"/>
  <c r="AS315" i="11"/>
  <c r="BN315" i="11"/>
  <c r="AX106" i="11"/>
  <c r="BS106" i="11"/>
  <c r="BN97" i="11"/>
  <c r="AS97" i="11"/>
  <c r="BS75" i="11"/>
  <c r="AX75" i="11"/>
  <c r="BL65" i="11"/>
  <c r="AQ65" i="11"/>
  <c r="AT61" i="11"/>
  <c r="BO61" i="11"/>
  <c r="BH43" i="11"/>
  <c r="AM43" i="11"/>
  <c r="BI39" i="11"/>
  <c r="AN39" i="11"/>
  <c r="BS30" i="11"/>
  <c r="AX30" i="11"/>
  <c r="AL413" i="11"/>
  <c r="BG413" i="11"/>
  <c r="BN356" i="11"/>
  <c r="AS356" i="11"/>
  <c r="AR485" i="11"/>
  <c r="AR483" i="11"/>
  <c r="BR203" i="11"/>
  <c r="BR178" i="11"/>
  <c r="BR199" i="11"/>
  <c r="BR154" i="11"/>
  <c r="BR110" i="11"/>
  <c r="AW313" i="11"/>
  <c r="BL463" i="11"/>
  <c r="BQ118" i="11"/>
  <c r="AL382" i="11"/>
  <c r="AK333" i="11"/>
  <c r="I333" i="11" s="1"/>
  <c r="AL271" i="11"/>
  <c r="AQ97" i="11"/>
  <c r="AU89" i="11"/>
  <c r="AN159" i="11"/>
  <c r="BN43" i="11"/>
  <c r="AK351" i="11"/>
  <c r="BK57" i="11"/>
  <c r="AW351" i="11"/>
  <c r="AL348" i="11"/>
  <c r="BN93" i="11"/>
  <c r="AL235" i="11"/>
  <c r="AO219" i="11"/>
  <c r="BP128" i="11"/>
  <c r="AU62" i="11"/>
  <c r="BH211" i="11"/>
  <c r="AW184" i="11"/>
  <c r="AW224" i="11"/>
  <c r="AT483" i="11"/>
  <c r="CT383" i="11"/>
  <c r="AO89" i="11"/>
  <c r="AO223" i="11"/>
  <c r="CT252" i="11"/>
  <c r="AN81" i="11"/>
  <c r="BN62" i="11"/>
  <c r="BG136" i="11"/>
  <c r="AW138" i="11"/>
  <c r="BP182" i="11"/>
  <c r="AU182" i="11"/>
  <c r="AR182" i="11"/>
  <c r="BM182" i="11"/>
  <c r="AP407" i="11"/>
  <c r="BK407" i="11"/>
  <c r="AR407" i="11"/>
  <c r="BM407" i="11"/>
  <c r="AT340" i="11"/>
  <c r="BO340" i="11"/>
  <c r="BQ340" i="11"/>
  <c r="AV340" i="11"/>
  <c r="BN327" i="11"/>
  <c r="AS327" i="11"/>
  <c r="AW324" i="11"/>
  <c r="BR324" i="11"/>
  <c r="BE311" i="11"/>
  <c r="AJ311" i="11"/>
  <c r="BG308" i="11"/>
  <c r="AL308" i="11"/>
  <c r="AK295" i="11"/>
  <c r="I295" i="11" s="1"/>
  <c r="BF295" i="11"/>
  <c r="AQ295" i="11"/>
  <c r="BL295" i="11"/>
  <c r="BJ283" i="11"/>
  <c r="AO283" i="11"/>
  <c r="BQ271" i="11"/>
  <c r="AV271" i="11"/>
  <c r="AT267" i="11"/>
  <c r="BO267" i="11"/>
  <c r="BO255" i="11"/>
  <c r="AT255" i="11"/>
  <c r="AS251" i="11"/>
  <c r="BN251" i="11"/>
  <c r="BE239" i="11"/>
  <c r="AJ239" i="11"/>
  <c r="BQ160" i="11"/>
  <c r="AV160" i="11"/>
  <c r="BO160" i="11"/>
  <c r="AT160" i="11"/>
  <c r="AW136" i="11"/>
  <c r="BR136" i="11"/>
  <c r="AW119" i="11"/>
  <c r="BR119" i="11"/>
  <c r="AU289" i="11"/>
  <c r="BP289" i="11"/>
  <c r="AW96" i="11"/>
  <c r="BR96" i="11"/>
  <c r="AW34" i="11"/>
  <c r="BR34" i="11"/>
  <c r="BP488" i="11"/>
  <c r="AU488" i="11"/>
  <c r="BR32" i="11"/>
  <c r="AW32" i="11"/>
  <c r="BI488" i="11"/>
  <c r="AN488" i="11"/>
  <c r="BI484" i="11"/>
  <c r="AN484" i="11"/>
  <c r="AX422" i="11"/>
  <c r="BS422" i="11"/>
  <c r="AX408" i="11"/>
  <c r="BS408" i="11"/>
  <c r="AX385" i="11"/>
  <c r="BS385" i="11"/>
  <c r="AX371" i="11"/>
  <c r="BS371" i="11"/>
  <c r="AX320" i="11"/>
  <c r="BS320" i="11"/>
  <c r="AX264" i="11"/>
  <c r="BS264" i="11"/>
  <c r="AX232" i="11"/>
  <c r="BS232" i="11"/>
  <c r="AX211" i="11"/>
  <c r="BS211" i="11"/>
  <c r="BQ207" i="11"/>
  <c r="AV207" i="11"/>
  <c r="BN203" i="11"/>
  <c r="AS203" i="11"/>
  <c r="BN199" i="11"/>
  <c r="AS199" i="11"/>
  <c r="AS187" i="11"/>
  <c r="BN187" i="11"/>
  <c r="BP183" i="11"/>
  <c r="AU183" i="11"/>
  <c r="BN163" i="11"/>
  <c r="AS163" i="11"/>
  <c r="BK159" i="11"/>
  <c r="AP159" i="11"/>
  <c r="BG154" i="11"/>
  <c r="AL154" i="11"/>
  <c r="AR144" i="11"/>
  <c r="BM144" i="11"/>
  <c r="AP140" i="11"/>
  <c r="BK140" i="11"/>
  <c r="AM135" i="11"/>
  <c r="BH135" i="11"/>
  <c r="BG110" i="11"/>
  <c r="AL110" i="11"/>
  <c r="AJ106" i="11"/>
  <c r="I106" i="11" s="1"/>
  <c r="BE106" i="11"/>
  <c r="AS102" i="11"/>
  <c r="BN102" i="11"/>
  <c r="BE75" i="11"/>
  <c r="AJ75" i="11"/>
  <c r="BQ65" i="11"/>
  <c r="AV65" i="11"/>
  <c r="AS485" i="11"/>
  <c r="BK490" i="11"/>
  <c r="AL447" i="11"/>
  <c r="AN57" i="11"/>
  <c r="AW483" i="11"/>
  <c r="AW352" i="11"/>
  <c r="BK312" i="11"/>
  <c r="BM312" i="11"/>
  <c r="AN273" i="11"/>
  <c r="AL247" i="11"/>
  <c r="BI115" i="11"/>
  <c r="BF245" i="11"/>
  <c r="BN195" i="11"/>
  <c r="BG75" i="11"/>
  <c r="AM47" i="11"/>
  <c r="BI157" i="11"/>
  <c r="BG51" i="11"/>
  <c r="AM231" i="11"/>
  <c r="BL51" i="11"/>
  <c r="AW86" i="11"/>
  <c r="AN51" i="11"/>
  <c r="CT89" i="11"/>
  <c r="CU89" i="11" s="1"/>
  <c r="CV89" i="11" s="1"/>
  <c r="CW89" i="11" s="1"/>
  <c r="DN89" i="11"/>
  <c r="DO89" i="11" s="1"/>
  <c r="DP89" i="11" s="1"/>
  <c r="BH131" i="11"/>
  <c r="BF402" i="11"/>
  <c r="AL39" i="11"/>
  <c r="AU26" i="11"/>
  <c r="AW130" i="11"/>
  <c r="BE69" i="11"/>
  <c r="BQ30" i="11"/>
  <c r="AN477" i="11"/>
  <c r="BI477" i="11"/>
  <c r="BP72" i="11"/>
  <c r="AU72" i="11"/>
  <c r="AW458" i="11"/>
  <c r="BR458" i="11"/>
  <c r="AM462" i="11"/>
  <c r="BH462" i="11"/>
  <c r="AW454" i="11"/>
  <c r="BR454" i="11"/>
  <c r="AW434" i="11"/>
  <c r="BR434" i="11"/>
  <c r="BL476" i="11"/>
  <c r="AQ476" i="11"/>
  <c r="BM167" i="11"/>
  <c r="AR167" i="11"/>
  <c r="AU49" i="11"/>
  <c r="BP49" i="11"/>
  <c r="BF319" i="11"/>
  <c r="AK319" i="11"/>
  <c r="AK311" i="11"/>
  <c r="BF311" i="11"/>
  <c r="AQ291" i="11"/>
  <c r="BL291" i="11"/>
  <c r="AV119" i="11"/>
  <c r="BQ119" i="11"/>
  <c r="AR279" i="11"/>
  <c r="BM279" i="11"/>
  <c r="AP273" i="11"/>
  <c r="BK273" i="11"/>
  <c r="AU105" i="11"/>
  <c r="BP105" i="11"/>
  <c r="AO257" i="11"/>
  <c r="BJ257" i="11"/>
  <c r="AQ237" i="11"/>
  <c r="BL237" i="11"/>
  <c r="AL147" i="11"/>
  <c r="BG147" i="11"/>
  <c r="AJ96" i="11"/>
  <c r="BE96" i="11"/>
  <c r="BN158" i="11"/>
  <c r="AS158" i="11"/>
  <c r="BP117" i="11"/>
  <c r="AU117" i="11"/>
  <c r="BL123" i="11"/>
  <c r="AQ123" i="11"/>
  <c r="BP111" i="11"/>
  <c r="AU111" i="11"/>
  <c r="BR164" i="11"/>
  <c r="BQ128" i="11"/>
  <c r="AV128" i="11"/>
  <c r="AW472" i="11"/>
  <c r="BR472" i="11"/>
  <c r="AW456" i="11"/>
  <c r="BR456" i="11"/>
  <c r="AW448" i="11"/>
  <c r="BR448" i="11"/>
  <c r="AW417" i="11"/>
  <c r="BR417" i="11"/>
  <c r="BR391" i="11"/>
  <c r="AW391" i="11"/>
  <c r="AW383" i="11"/>
  <c r="BR383" i="11"/>
  <c r="BR375" i="11"/>
  <c r="AW375" i="11"/>
  <c r="AW369" i="11"/>
  <c r="BR369" i="11"/>
  <c r="AQ353" i="11"/>
  <c r="BL353" i="11"/>
  <c r="AS340" i="11"/>
  <c r="BN340" i="11"/>
  <c r="AU255" i="11"/>
  <c r="BP255" i="11"/>
  <c r="AQ239" i="11"/>
  <c r="BL239" i="11"/>
  <c r="BP160" i="11"/>
  <c r="AU160" i="11"/>
  <c r="AW141" i="11"/>
  <c r="BR141" i="11"/>
  <c r="BR107" i="11"/>
  <c r="AW107" i="11"/>
  <c r="BR99" i="11"/>
  <c r="AW99" i="11"/>
  <c r="BR44" i="11"/>
  <c r="AW44" i="11"/>
  <c r="BR19" i="11"/>
  <c r="AW19" i="11"/>
  <c r="AU146" i="11"/>
  <c r="BP146" i="11"/>
  <c r="BR146" i="11"/>
  <c r="AW146" i="11"/>
  <c r="AJ331" i="11"/>
  <c r="BE331" i="11"/>
  <c r="AL331" i="11"/>
  <c r="BG331" i="11"/>
  <c r="AW331" i="11"/>
  <c r="BR331" i="11"/>
  <c r="BF328" i="11"/>
  <c r="AK328" i="11"/>
  <c r="AW328" i="11"/>
  <c r="BR328" i="11"/>
  <c r="BH317" i="11"/>
  <c r="AM317" i="11"/>
  <c r="BS310" i="11"/>
  <c r="AX310" i="11"/>
  <c r="BM221" i="11"/>
  <c r="AR221" i="11"/>
  <c r="BS221" i="11"/>
  <c r="AX221" i="11"/>
  <c r="BF217" i="11"/>
  <c r="AK217" i="11"/>
  <c r="BS217" i="11"/>
  <c r="AX217" i="11"/>
  <c r="BE213" i="11"/>
  <c r="AJ213" i="11"/>
  <c r="BM205" i="11"/>
  <c r="AR205" i="11"/>
  <c r="BI201" i="11"/>
  <c r="AN201" i="11"/>
  <c r="BG197" i="11"/>
  <c r="AL197" i="11"/>
  <c r="AX197" i="11"/>
  <c r="BS197" i="11"/>
  <c r="BF193" i="11"/>
  <c r="AK193" i="11"/>
  <c r="BS193" i="11"/>
  <c r="AX193" i="11"/>
  <c r="AT185" i="11"/>
  <c r="BO185" i="11"/>
  <c r="AM180" i="11"/>
  <c r="BH180" i="11"/>
  <c r="BF176" i="11"/>
  <c r="AK176" i="11"/>
  <c r="BE172" i="11"/>
  <c r="AJ172" i="11"/>
  <c r="I172" i="11" s="1"/>
  <c r="BS172" i="11"/>
  <c r="AX172" i="11"/>
  <c r="AV168" i="11"/>
  <c r="BQ168" i="11"/>
  <c r="AS161" i="11"/>
  <c r="BN161" i="11"/>
  <c r="AL148" i="11"/>
  <c r="BG148" i="11"/>
  <c r="BI148" i="11"/>
  <c r="AN148" i="11"/>
  <c r="AJ142" i="11"/>
  <c r="BE142" i="11"/>
  <c r="BS142" i="11"/>
  <c r="AX142" i="11"/>
  <c r="BM137" i="11"/>
  <c r="AR137" i="11"/>
  <c r="BN133" i="11"/>
  <c r="AS133" i="11"/>
  <c r="BP129" i="11"/>
  <c r="AU129" i="11"/>
  <c r="BM124" i="11"/>
  <c r="AR124" i="11"/>
  <c r="AP120" i="11"/>
  <c r="BK120" i="11"/>
  <c r="AR120" i="11"/>
  <c r="BM120" i="11"/>
  <c r="AM116" i="11"/>
  <c r="BH116" i="11"/>
  <c r="AK112" i="11"/>
  <c r="I112" i="11" s="1"/>
  <c r="BF112" i="11"/>
  <c r="BE108" i="11"/>
  <c r="AJ108" i="11"/>
  <c r="AL108" i="11"/>
  <c r="BG108" i="11"/>
  <c r="AX95" i="11"/>
  <c r="BS95" i="11"/>
  <c r="AL91" i="11"/>
  <c r="I91" i="11" s="1"/>
  <c r="BG91" i="11"/>
  <c r="BS91" i="11"/>
  <c r="AX91" i="11"/>
  <c r="AS83" i="11"/>
  <c r="BN83" i="11"/>
  <c r="AQ71" i="11"/>
  <c r="BL71" i="11"/>
  <c r="BH67" i="11"/>
  <c r="AM67" i="11"/>
  <c r="BH63" i="11"/>
  <c r="AM63" i="11"/>
  <c r="BS59" i="11"/>
  <c r="AX59" i="11"/>
  <c r="BE55" i="11"/>
  <c r="AJ55" i="11"/>
  <c r="I55" i="11" s="1"/>
  <c r="BS55" i="11"/>
  <c r="AX55" i="11"/>
  <c r="BO45" i="11"/>
  <c r="AT45" i="11"/>
  <c r="BL41" i="11"/>
  <c r="AQ41" i="11"/>
  <c r="BI37" i="11"/>
  <c r="AN37" i="11"/>
  <c r="AP37" i="11"/>
  <c r="BK37" i="11"/>
  <c r="AM33" i="11"/>
  <c r="BH33" i="11"/>
  <c r="AQ28" i="11"/>
  <c r="BL28" i="11"/>
  <c r="BG24" i="11"/>
  <c r="AL24" i="11"/>
  <c r="AX20" i="11"/>
  <c r="BS20" i="11"/>
  <c r="AO356" i="11"/>
  <c r="BJ356" i="11"/>
  <c r="BK157" i="11"/>
  <c r="AP157" i="11"/>
  <c r="AV316" i="11"/>
  <c r="BQ316" i="11"/>
  <c r="AN291" i="11"/>
  <c r="BI291" i="11"/>
  <c r="AU281" i="11"/>
  <c r="BP281" i="11"/>
  <c r="AP113" i="11"/>
  <c r="BK113" i="11"/>
  <c r="AW355" i="11"/>
  <c r="BR355" i="11"/>
  <c r="BR345" i="11"/>
  <c r="AW345" i="11"/>
  <c r="AW149" i="11"/>
  <c r="BR149" i="11"/>
  <c r="AW121" i="11"/>
  <c r="BR121" i="11"/>
  <c r="BQ486" i="11"/>
  <c r="AV486" i="11"/>
  <c r="AP482" i="11"/>
  <c r="BK482" i="11"/>
  <c r="AN482" i="11"/>
  <c r="BI482" i="11"/>
  <c r="AK475" i="11"/>
  <c r="I475" i="11" s="1"/>
  <c r="BF475" i="11"/>
  <c r="AN480" i="11"/>
  <c r="BI480" i="11"/>
  <c r="BJ73" i="11"/>
  <c r="AO73" i="11"/>
  <c r="AV165" i="11"/>
  <c r="BQ165" i="11"/>
  <c r="BF450" i="11"/>
  <c r="AK450" i="11"/>
  <c r="I450" i="11" s="1"/>
  <c r="BS447" i="11"/>
  <c r="AX447" i="11"/>
  <c r="AW440" i="11"/>
  <c r="BR440" i="11"/>
  <c r="AS419" i="11"/>
  <c r="BN419" i="11"/>
  <c r="AS408" i="11"/>
  <c r="BN408" i="11"/>
  <c r="AX401" i="11"/>
  <c r="BS401" i="11"/>
  <c r="AU385" i="11"/>
  <c r="BP385" i="11"/>
  <c r="AX382" i="11"/>
  <c r="BS382" i="11"/>
  <c r="AX288" i="11"/>
  <c r="BS288" i="11"/>
  <c r="AX272" i="11"/>
  <c r="BS272" i="11"/>
  <c r="AX256" i="11"/>
  <c r="BS256" i="11"/>
  <c r="BS240" i="11"/>
  <c r="AX240" i="11"/>
  <c r="AW208" i="11"/>
  <c r="BR208" i="11"/>
  <c r="AW200" i="11"/>
  <c r="BR200" i="11"/>
  <c r="BO485" i="11"/>
  <c r="AT485" i="11"/>
  <c r="BG78" i="11"/>
  <c r="AL78" i="11"/>
  <c r="BE347" i="11"/>
  <c r="AJ347" i="11"/>
  <c r="I347" i="11" s="1"/>
  <c r="BM344" i="11"/>
  <c r="AR344" i="11"/>
  <c r="AR326" i="11"/>
  <c r="BM326" i="11"/>
  <c r="BO326" i="11"/>
  <c r="AT326" i="11"/>
  <c r="BF227" i="11"/>
  <c r="AK227" i="11"/>
  <c r="BL227" i="11"/>
  <c r="AQ227" i="11"/>
  <c r="BH223" i="11"/>
  <c r="AM223" i="11"/>
  <c r="BH219" i="11"/>
  <c r="AM219" i="11"/>
  <c r="BG215" i="11"/>
  <c r="AL215" i="11"/>
  <c r="BS215" i="11"/>
  <c r="AX215" i="11"/>
  <c r="AV170" i="11"/>
  <c r="BQ170" i="11"/>
  <c r="BL163" i="11"/>
  <c r="AQ163" i="11"/>
  <c r="AX150" i="11"/>
  <c r="BS150" i="11"/>
  <c r="AN140" i="11"/>
  <c r="I140" i="11" s="1"/>
  <c r="BI140" i="11"/>
  <c r="BF135" i="11"/>
  <c r="AK135" i="11"/>
  <c r="BS126" i="11"/>
  <c r="AX126" i="11"/>
  <c r="AX122" i="11"/>
  <c r="BS122" i="11"/>
  <c r="BO118" i="11"/>
  <c r="AT118" i="11"/>
  <c r="BE110" i="11"/>
  <c r="AJ110" i="11"/>
  <c r="AP81" i="11"/>
  <c r="BK81" i="11"/>
  <c r="BQ61" i="11"/>
  <c r="AV61" i="11"/>
  <c r="BJ47" i="11"/>
  <c r="AO47" i="11"/>
  <c r="BH35" i="11"/>
  <c r="AM35" i="11"/>
  <c r="I35" i="11" s="1"/>
  <c r="AS26" i="11"/>
  <c r="BN26" i="11"/>
  <c r="BR195" i="11"/>
  <c r="BR174" i="11"/>
  <c r="AR145" i="11"/>
  <c r="AQ443" i="11"/>
  <c r="AN114" i="11"/>
  <c r="AU85" i="11"/>
  <c r="AJ154" i="11"/>
  <c r="AU480" i="11"/>
  <c r="BR131" i="11"/>
  <c r="BR191" i="11"/>
  <c r="BR65" i="11"/>
  <c r="AK463" i="11"/>
  <c r="I463" i="11" s="1"/>
  <c r="AJ269" i="11"/>
  <c r="AP332" i="11"/>
  <c r="AN93" i="11"/>
  <c r="AV98" i="11"/>
  <c r="AM139" i="11"/>
  <c r="AM407" i="11"/>
  <c r="AW398" i="11"/>
  <c r="AV364" i="11"/>
  <c r="BI147" i="11"/>
  <c r="AT144" i="11"/>
  <c r="BM102" i="11"/>
  <c r="AN490" i="11"/>
  <c r="AW192" i="11"/>
  <c r="BR329" i="11"/>
  <c r="BK412" i="11"/>
  <c r="BP22" i="11"/>
  <c r="BO167" i="11"/>
  <c r="AW76" i="11"/>
  <c r="BG277" i="11"/>
  <c r="AP114" i="11"/>
  <c r="AS122" i="11"/>
  <c r="AR476" i="11"/>
  <c r="AQ127" i="11"/>
  <c r="BI447" i="11"/>
  <c r="AW25" i="11"/>
  <c r="BJ85" i="11"/>
  <c r="AN165" i="11"/>
  <c r="BR175" i="11"/>
  <c r="BQ150" i="11"/>
  <c r="BG96" i="11"/>
  <c r="AL96" i="11"/>
  <c r="AL155" i="11"/>
  <c r="BG155" i="11"/>
  <c r="AU143" i="11"/>
  <c r="BP143" i="11"/>
  <c r="AR134" i="11"/>
  <c r="BM134" i="11"/>
  <c r="AO117" i="11"/>
  <c r="BJ117" i="11"/>
  <c r="BG94" i="11"/>
  <c r="AL94" i="11"/>
  <c r="AU109" i="11"/>
  <c r="BP109" i="11"/>
  <c r="CT38" i="11"/>
  <c r="DN38" i="11"/>
  <c r="DO38" i="11" s="1"/>
  <c r="AW478" i="11"/>
  <c r="BR478" i="11"/>
  <c r="BO478" i="11"/>
  <c r="AT478" i="11"/>
  <c r="AR54" i="11"/>
  <c r="BM54" i="11"/>
  <c r="AJ428" i="11"/>
  <c r="BE428" i="11"/>
  <c r="BN425" i="11"/>
  <c r="AS425" i="11"/>
  <c r="AS409" i="11"/>
  <c r="BN409" i="11"/>
  <c r="BF348" i="11"/>
  <c r="AK348" i="11"/>
  <c r="I348" i="11" s="1"/>
  <c r="BJ335" i="11"/>
  <c r="AO335" i="11"/>
  <c r="AO332" i="11"/>
  <c r="BJ332" i="11"/>
  <c r="BJ293" i="11"/>
  <c r="AO293" i="11"/>
  <c r="BO281" i="11"/>
  <c r="AT281" i="11"/>
  <c r="AQ277" i="11"/>
  <c r="BL277" i="11"/>
  <c r="BN269" i="11"/>
  <c r="AS269" i="11"/>
  <c r="BL245" i="11"/>
  <c r="AQ245" i="11"/>
  <c r="BF237" i="11"/>
  <c r="AK237" i="11"/>
  <c r="BG233" i="11"/>
  <c r="AL233" i="11"/>
  <c r="AK113" i="11"/>
  <c r="BF113" i="11"/>
  <c r="BM139" i="11"/>
  <c r="AR139" i="11"/>
  <c r="AX474" i="11"/>
  <c r="BS474" i="11"/>
  <c r="AK471" i="11"/>
  <c r="I471" i="11" s="1"/>
  <c r="BF471" i="11"/>
  <c r="BS471" i="11"/>
  <c r="AX471" i="11"/>
  <c r="BG458" i="11"/>
  <c r="AL458" i="11"/>
  <c r="AQ455" i="11"/>
  <c r="BL455" i="11"/>
  <c r="AX442" i="11"/>
  <c r="BS442" i="11"/>
  <c r="AX438" i="11"/>
  <c r="BS438" i="11"/>
  <c r="AT435" i="11"/>
  <c r="BO435" i="11"/>
  <c r="BI410" i="11"/>
  <c r="AN410" i="11"/>
  <c r="AP410" i="11"/>
  <c r="BK410" i="11"/>
  <c r="AJ393" i="11"/>
  <c r="BE393" i="11"/>
  <c r="BG393" i="11"/>
  <c r="AL393" i="11"/>
  <c r="AW390" i="11"/>
  <c r="BR390" i="11"/>
  <c r="BS363" i="11"/>
  <c r="AX363" i="11"/>
  <c r="BS354" i="11"/>
  <c r="AX354" i="11"/>
  <c r="AX336" i="11"/>
  <c r="BS336" i="11"/>
  <c r="AW318" i="11"/>
  <c r="BR318" i="11"/>
  <c r="BS294" i="11"/>
  <c r="AX294" i="11"/>
  <c r="AX286" i="11"/>
  <c r="BS286" i="11"/>
  <c r="BS278" i="11"/>
  <c r="AX278" i="11"/>
  <c r="AX270" i="11"/>
  <c r="BS270" i="11"/>
  <c r="BS262" i="11"/>
  <c r="AX262" i="11"/>
  <c r="AX254" i="11"/>
  <c r="BS254" i="11"/>
  <c r="BS246" i="11"/>
  <c r="AX246" i="11"/>
  <c r="AX238" i="11"/>
  <c r="BS238" i="11"/>
  <c r="AW230" i="11"/>
  <c r="BR230" i="11"/>
  <c r="AW222" i="11"/>
  <c r="BR222" i="11"/>
  <c r="AW198" i="11"/>
  <c r="BR198" i="11"/>
  <c r="AW190" i="11"/>
  <c r="BR190" i="11"/>
  <c r="AW92" i="11"/>
  <c r="BR92" i="11"/>
  <c r="AW84" i="11"/>
  <c r="BR84" i="11"/>
  <c r="AL64" i="11"/>
  <c r="BG64" i="11"/>
  <c r="BS64" i="11"/>
  <c r="AX64" i="11"/>
  <c r="BH78" i="11"/>
  <c r="AM78" i="11"/>
  <c r="BG459" i="11"/>
  <c r="AL459" i="11"/>
  <c r="AT443" i="11"/>
  <c r="BO443" i="11"/>
  <c r="BF429" i="11"/>
  <c r="AK429" i="11"/>
  <c r="I429" i="11" s="1"/>
  <c r="AS429" i="11"/>
  <c r="BN429" i="11"/>
  <c r="BL418" i="11"/>
  <c r="AQ418" i="11"/>
  <c r="AX418" i="11"/>
  <c r="BS418" i="11"/>
  <c r="AS411" i="11"/>
  <c r="BN411" i="11"/>
  <c r="BS397" i="11"/>
  <c r="AX397" i="11"/>
  <c r="BN394" i="11"/>
  <c r="AS394" i="11"/>
  <c r="BP381" i="11"/>
  <c r="AU381" i="11"/>
  <c r="AR378" i="11"/>
  <c r="BM378" i="11"/>
  <c r="AO367" i="11"/>
  <c r="BJ367" i="11"/>
  <c r="AL364" i="11"/>
  <c r="I364" i="11" s="1"/>
  <c r="BG364" i="11"/>
  <c r="AX364" i="11"/>
  <c r="BS364" i="11"/>
  <c r="BO481" i="11"/>
  <c r="AT481" i="11"/>
  <c r="BM481" i="11"/>
  <c r="AR481" i="11"/>
  <c r="BO479" i="11"/>
  <c r="AT479" i="11"/>
  <c r="AX467" i="11"/>
  <c r="BS467" i="11"/>
  <c r="AX454" i="11"/>
  <c r="BS454" i="11"/>
  <c r="AX451" i="11"/>
  <c r="BS451" i="11"/>
  <c r="BS445" i="11"/>
  <c r="AX445" i="11"/>
  <c r="BS416" i="11"/>
  <c r="AX416" i="11"/>
  <c r="AX413" i="11"/>
  <c r="BS413" i="11"/>
  <c r="BS405" i="11"/>
  <c r="AX405" i="11"/>
  <c r="BN402" i="11"/>
  <c r="AS402" i="11"/>
  <c r="AW356" i="11"/>
  <c r="BR356" i="11"/>
  <c r="CT398" i="11"/>
  <c r="CU398" i="11" s="1"/>
  <c r="CV398" i="11" s="1"/>
  <c r="CW398" i="11" s="1"/>
  <c r="CX398" i="11" s="1"/>
  <c r="CY398" i="11" s="1"/>
  <c r="DN397" i="11"/>
  <c r="CT442" i="11"/>
  <c r="CU442" i="11" s="1"/>
  <c r="CV442" i="11" s="1"/>
  <c r="DN426" i="11"/>
  <c r="AO445" i="11"/>
  <c r="BR374" i="11"/>
  <c r="BR359" i="11"/>
  <c r="BO402" i="11"/>
  <c r="CT278" i="11"/>
  <c r="AJ359" i="11"/>
  <c r="BG157" i="11"/>
  <c r="BL386" i="11"/>
  <c r="BM374" i="11"/>
  <c r="AO386" i="11"/>
  <c r="BN311" i="11"/>
  <c r="DN35" i="11"/>
  <c r="DN175" i="11"/>
  <c r="AU427" i="11"/>
  <c r="BQ356" i="11"/>
  <c r="BG167" i="11"/>
  <c r="CT288" i="11"/>
  <c r="BG134" i="11"/>
  <c r="BJ143" i="11"/>
  <c r="BP101" i="11"/>
  <c r="BS468" i="11"/>
  <c r="AX468" i="11"/>
  <c r="AX460" i="11"/>
  <c r="BS460" i="11"/>
  <c r="BS452" i="11"/>
  <c r="AX452" i="11"/>
  <c r="BS403" i="11"/>
  <c r="AX403" i="11"/>
  <c r="BS395" i="11"/>
  <c r="AX395" i="11"/>
  <c r="AX387" i="11"/>
  <c r="BS387" i="11"/>
  <c r="BS379" i="11"/>
  <c r="AX379" i="11"/>
  <c r="AX373" i="11"/>
  <c r="BS373" i="11"/>
  <c r="BS365" i="11"/>
  <c r="AX365" i="11"/>
  <c r="AX357" i="11"/>
  <c r="BS357" i="11"/>
  <c r="AX162" i="11"/>
  <c r="BS162" i="11"/>
  <c r="AX153" i="11"/>
  <c r="BS153" i="11"/>
  <c r="AX143" i="11"/>
  <c r="BS143" i="11"/>
  <c r="BS134" i="11"/>
  <c r="AX134" i="11"/>
  <c r="AX125" i="11"/>
  <c r="BS125" i="11"/>
  <c r="AX117" i="11"/>
  <c r="BS117" i="11"/>
  <c r="AX109" i="11"/>
  <c r="BS109" i="11"/>
  <c r="AX101" i="11"/>
  <c r="BS101" i="11"/>
  <c r="AX56" i="11"/>
  <c r="BS56" i="11"/>
  <c r="BS46" i="11"/>
  <c r="AX46" i="11"/>
  <c r="BS38" i="11"/>
  <c r="AX38" i="11"/>
  <c r="AX29" i="11"/>
  <c r="BS29" i="11"/>
  <c r="AX21" i="11"/>
  <c r="BS21" i="11"/>
  <c r="AX446" i="11"/>
  <c r="BS446" i="11"/>
  <c r="BS436" i="11"/>
  <c r="AX436" i="11"/>
  <c r="AX430" i="11"/>
  <c r="BS430" i="11"/>
  <c r="BS420" i="11"/>
  <c r="AX420" i="11"/>
  <c r="AX414" i="11"/>
  <c r="BS414" i="11"/>
  <c r="AX350" i="11"/>
  <c r="BS350" i="11"/>
  <c r="AX343" i="11"/>
  <c r="BS343" i="11"/>
  <c r="BS337" i="11"/>
  <c r="AX337" i="11"/>
  <c r="BS327" i="11"/>
  <c r="AX327" i="11"/>
  <c r="BS321" i="11"/>
  <c r="AX321" i="11"/>
  <c r="BS311" i="11"/>
  <c r="AX311" i="11"/>
  <c r="AX291" i="11"/>
  <c r="BS291" i="11"/>
  <c r="BS283" i="11"/>
  <c r="AX283" i="11"/>
  <c r="AX275" i="11"/>
  <c r="BS275" i="11"/>
  <c r="BS267" i="11"/>
  <c r="AX267" i="11"/>
  <c r="AX259" i="11"/>
  <c r="BS259" i="11"/>
  <c r="BS251" i="11"/>
  <c r="AX251" i="11"/>
  <c r="AX243" i="11"/>
  <c r="BS243" i="11"/>
  <c r="BS235" i="11"/>
  <c r="AX235" i="11"/>
  <c r="AX155" i="11"/>
  <c r="BS155" i="11"/>
  <c r="BS147" i="11"/>
  <c r="AX147" i="11"/>
  <c r="AX136" i="11"/>
  <c r="BS136" i="11"/>
  <c r="BS127" i="11"/>
  <c r="AX127" i="11"/>
  <c r="BS119" i="11"/>
  <c r="AX119" i="11"/>
  <c r="BS111" i="11"/>
  <c r="AX111" i="11"/>
  <c r="BS103" i="11"/>
  <c r="AX103" i="11"/>
  <c r="BS94" i="11"/>
  <c r="AX94" i="11"/>
  <c r="AX48" i="11"/>
  <c r="BS48" i="11"/>
  <c r="BS40" i="11"/>
  <c r="AX40" i="11"/>
  <c r="AX31" i="11"/>
  <c r="BS31" i="11"/>
  <c r="BS23" i="11"/>
  <c r="AX23" i="11"/>
  <c r="AX32" i="11"/>
  <c r="BS32" i="11"/>
  <c r="BS424" i="11"/>
  <c r="AX424" i="11"/>
  <c r="AX390" i="11"/>
  <c r="BS390" i="11"/>
  <c r="BS377" i="11"/>
  <c r="AX377" i="11"/>
  <c r="AX318" i="11"/>
  <c r="BS318" i="11"/>
  <c r="BS230" i="11"/>
  <c r="AX230" i="11"/>
  <c r="AX222" i="11"/>
  <c r="BS222" i="11"/>
  <c r="BS214" i="11"/>
  <c r="AX214" i="11"/>
  <c r="AX206" i="11"/>
  <c r="BS206" i="11"/>
  <c r="BS198" i="11"/>
  <c r="AX198" i="11"/>
  <c r="AX190" i="11"/>
  <c r="BS190" i="11"/>
  <c r="AX181" i="11"/>
  <c r="BS181" i="11"/>
  <c r="BS173" i="11"/>
  <c r="AX173" i="11"/>
  <c r="AX92" i="11"/>
  <c r="BS92" i="11"/>
  <c r="AX84" i="11"/>
  <c r="BS84" i="11"/>
  <c r="AX74" i="11"/>
  <c r="BS74" i="11"/>
  <c r="AW60" i="11"/>
  <c r="BR60" i="11"/>
  <c r="BS182" i="11"/>
  <c r="AX182" i="11"/>
  <c r="AX165" i="11"/>
  <c r="BS165" i="11"/>
  <c r="AX419" i="11"/>
  <c r="BS419" i="11"/>
  <c r="AW408" i="11"/>
  <c r="BR408" i="11"/>
  <c r="AX398" i="11"/>
  <c r="BS398" i="11"/>
  <c r="AW385" i="11"/>
  <c r="BR385" i="11"/>
  <c r="AX352" i="11"/>
  <c r="BS352" i="11"/>
  <c r="AX334" i="11"/>
  <c r="BS334" i="11"/>
  <c r="BR232" i="11"/>
  <c r="AW232" i="11"/>
  <c r="AX224" i="11"/>
  <c r="BS224" i="11"/>
  <c r="BS216" i="11"/>
  <c r="AX216" i="11"/>
  <c r="AX208" i="11"/>
  <c r="BS208" i="11"/>
  <c r="AX200" i="11"/>
  <c r="BS200" i="11"/>
  <c r="AX192" i="11"/>
  <c r="BS192" i="11"/>
  <c r="AX184" i="11"/>
  <c r="BS184" i="11"/>
  <c r="BS175" i="11"/>
  <c r="AX175" i="11"/>
  <c r="AX164" i="11"/>
  <c r="BS164" i="11"/>
  <c r="BS86" i="11"/>
  <c r="AX86" i="11"/>
  <c r="AX76" i="11"/>
  <c r="BS76" i="11"/>
  <c r="AX66" i="11"/>
  <c r="BS66" i="11"/>
  <c r="BS62" i="11"/>
  <c r="AX62" i="11"/>
  <c r="AX344" i="11"/>
  <c r="BS344" i="11"/>
  <c r="BS315" i="11"/>
  <c r="AX315" i="11"/>
  <c r="BS207" i="11"/>
  <c r="AX207" i="11"/>
  <c r="BS203" i="11"/>
  <c r="AX203" i="11"/>
  <c r="BS199" i="11"/>
  <c r="AX199" i="11"/>
  <c r="AX195" i="11"/>
  <c r="BS195" i="11"/>
  <c r="BS191" i="11"/>
  <c r="AX191" i="11"/>
  <c r="BS187" i="11"/>
  <c r="AX187" i="11"/>
  <c r="BS183" i="11"/>
  <c r="AX183" i="11"/>
  <c r="AX178" i="11"/>
  <c r="BS178" i="11"/>
  <c r="AX174" i="11"/>
  <c r="BS174" i="11"/>
  <c r="BS163" i="11"/>
  <c r="AX163" i="11"/>
  <c r="AX144" i="11"/>
  <c r="BS144" i="11"/>
  <c r="BS118" i="11"/>
  <c r="AX118" i="11"/>
  <c r="BS102" i="11"/>
  <c r="AX102" i="11"/>
  <c r="BS97" i="11"/>
  <c r="AX97" i="11"/>
  <c r="BS69" i="11"/>
  <c r="AX69" i="11"/>
  <c r="BS65" i="11"/>
  <c r="AX65" i="11"/>
  <c r="BS26" i="11"/>
  <c r="AX26" i="11"/>
  <c r="AX22" i="11"/>
  <c r="BS22" i="11"/>
  <c r="BS459" i="11"/>
  <c r="AX459" i="11"/>
  <c r="BS443" i="11"/>
  <c r="AX443" i="11"/>
  <c r="BS432" i="11"/>
  <c r="AX432" i="11"/>
  <c r="BS429" i="11"/>
  <c r="AX429" i="11"/>
  <c r="BS411" i="11"/>
  <c r="AX411" i="11"/>
  <c r="AX394" i="11"/>
  <c r="BS394" i="11"/>
  <c r="AX378" i="11"/>
  <c r="BS378" i="11"/>
  <c r="AX146" i="11"/>
  <c r="BS146" i="11"/>
  <c r="BS349" i="11"/>
  <c r="AX349" i="11"/>
  <c r="AX229" i="11"/>
  <c r="BS229" i="11"/>
  <c r="BS225" i="11"/>
  <c r="AX225" i="11"/>
  <c r="AX213" i="11"/>
  <c r="BS213" i="11"/>
  <c r="BS209" i="11"/>
  <c r="AX209" i="11"/>
  <c r="BS189" i="11"/>
  <c r="AX189" i="11"/>
  <c r="AX168" i="11"/>
  <c r="BS168" i="11"/>
  <c r="BS161" i="11"/>
  <c r="AX161" i="11"/>
  <c r="AX156" i="11"/>
  <c r="BS156" i="11"/>
  <c r="BS137" i="11"/>
  <c r="AX137" i="11"/>
  <c r="AX133" i="11"/>
  <c r="BS133" i="11"/>
  <c r="AX129" i="11"/>
  <c r="BS129" i="11"/>
  <c r="BS124" i="11"/>
  <c r="AX124" i="11"/>
  <c r="AX87" i="11"/>
  <c r="BS87" i="11"/>
  <c r="BS49" i="11"/>
  <c r="AX49" i="11"/>
  <c r="AX45" i="11"/>
  <c r="BS45" i="11"/>
  <c r="BS41" i="11"/>
  <c r="AX41" i="11"/>
  <c r="AJ20" i="11"/>
  <c r="I20" i="11" s="1"/>
  <c r="BE20" i="11"/>
  <c r="AX470" i="11"/>
  <c r="BS470" i="11"/>
  <c r="AX434" i="11"/>
  <c r="BS434" i="11"/>
  <c r="BS427" i="11"/>
  <c r="AX427" i="11"/>
  <c r="AV402" i="11"/>
  <c r="BQ402" i="11"/>
  <c r="BS389" i="11"/>
  <c r="AX389" i="11"/>
  <c r="AX356" i="11"/>
  <c r="BS356" i="11"/>
  <c r="DN484" i="11"/>
  <c r="AP454" i="11"/>
  <c r="AT467" i="11"/>
  <c r="AJ413" i="11"/>
  <c r="DN401" i="11"/>
  <c r="DN224" i="11"/>
  <c r="DO224" i="11" s="1"/>
  <c r="DP224" i="11" s="1"/>
  <c r="DQ224" i="11" s="1"/>
  <c r="BS477" i="11"/>
  <c r="AX477" i="11"/>
  <c r="AW31" i="11"/>
  <c r="BR31" i="11"/>
  <c r="AX490" i="11"/>
  <c r="BS490" i="11"/>
  <c r="BS482" i="11"/>
  <c r="AX482" i="11"/>
  <c r="BI32" i="11"/>
  <c r="AN32" i="11"/>
  <c r="BS435" i="11"/>
  <c r="AX435" i="11"/>
  <c r="AX410" i="11"/>
  <c r="BS410" i="11"/>
  <c r="AX339" i="11"/>
  <c r="BS339" i="11"/>
  <c r="AX325" i="11"/>
  <c r="BS325" i="11"/>
  <c r="AX307" i="11"/>
  <c r="BS307" i="11"/>
  <c r="BS290" i="11"/>
  <c r="AX290" i="11"/>
  <c r="AX282" i="11"/>
  <c r="BS282" i="11"/>
  <c r="BS274" i="11"/>
  <c r="AX274" i="11"/>
  <c r="BS266" i="11"/>
  <c r="AX266" i="11"/>
  <c r="BS258" i="11"/>
  <c r="AX258" i="11"/>
  <c r="AX250" i="11"/>
  <c r="BS250" i="11"/>
  <c r="BS242" i="11"/>
  <c r="AX242" i="11"/>
  <c r="BS234" i="11"/>
  <c r="AX234" i="11"/>
  <c r="BS60" i="11"/>
  <c r="AX60" i="11"/>
  <c r="AX488" i="11"/>
  <c r="BS488" i="11"/>
  <c r="BS484" i="11"/>
  <c r="AX484" i="11"/>
  <c r="AX480" i="11"/>
  <c r="BS480" i="11"/>
  <c r="BS73" i="11"/>
  <c r="AX73" i="11"/>
  <c r="AW463" i="11"/>
  <c r="BR463" i="11"/>
  <c r="AX341" i="11"/>
  <c r="BS341" i="11"/>
  <c r="AX323" i="11"/>
  <c r="BS323" i="11"/>
  <c r="BS309" i="11"/>
  <c r="AX309" i="11"/>
  <c r="AX292" i="11"/>
  <c r="BS292" i="11"/>
  <c r="AX284" i="11"/>
  <c r="BS284" i="11"/>
  <c r="AX276" i="11"/>
  <c r="BS276" i="11"/>
  <c r="AX268" i="11"/>
  <c r="BS268" i="11"/>
  <c r="AX260" i="11"/>
  <c r="BS260" i="11"/>
  <c r="AX252" i="11"/>
  <c r="BS252" i="11"/>
  <c r="AX244" i="11"/>
  <c r="BS244" i="11"/>
  <c r="AX236" i="11"/>
  <c r="BS236" i="11"/>
  <c r="AW228" i="11"/>
  <c r="BR228" i="11"/>
  <c r="AW171" i="11"/>
  <c r="BR171" i="11"/>
  <c r="BS326" i="11"/>
  <c r="AX326" i="11"/>
  <c r="AX312" i="11"/>
  <c r="BS312" i="11"/>
  <c r="AX170" i="11"/>
  <c r="BS170" i="11"/>
  <c r="AX159" i="11"/>
  <c r="BS159" i="11"/>
  <c r="AX140" i="11"/>
  <c r="BS140" i="11"/>
  <c r="AT135" i="11"/>
  <c r="BO135" i="11"/>
  <c r="BS114" i="11"/>
  <c r="AX114" i="11"/>
  <c r="AX93" i="11"/>
  <c r="BS93" i="11"/>
  <c r="AX89" i="11"/>
  <c r="BS89" i="11"/>
  <c r="AX85" i="11"/>
  <c r="BS85" i="11"/>
  <c r="AX61" i="11"/>
  <c r="BS61" i="11"/>
  <c r="AX57" i="11"/>
  <c r="BS57" i="11"/>
  <c r="BS47" i="11"/>
  <c r="AX47" i="11"/>
  <c r="AX43" i="11"/>
  <c r="BS43" i="11"/>
  <c r="AN26" i="11"/>
  <c r="BI26" i="11"/>
  <c r="AX462" i="11"/>
  <c r="BS462" i="11"/>
  <c r="BS381" i="11"/>
  <c r="AX381" i="11"/>
  <c r="AX367" i="11"/>
  <c r="BS367" i="11"/>
  <c r="AN349" i="11"/>
  <c r="BI349" i="11"/>
  <c r="BL229" i="11"/>
  <c r="AQ229" i="11"/>
  <c r="BS205" i="11"/>
  <c r="AX205" i="11"/>
  <c r="BS185" i="11"/>
  <c r="AX185" i="11"/>
  <c r="AX152" i="11"/>
  <c r="BS152" i="11"/>
  <c r="AX120" i="11"/>
  <c r="BS120" i="11"/>
  <c r="AX116" i="11"/>
  <c r="BS116" i="11"/>
  <c r="BS112" i="11"/>
  <c r="AX112" i="11"/>
  <c r="AX83" i="11"/>
  <c r="BS83" i="11"/>
  <c r="AX79" i="11"/>
  <c r="BS79" i="11"/>
  <c r="AX37" i="11"/>
  <c r="BS37" i="11"/>
  <c r="AX33" i="11"/>
  <c r="BS33" i="11"/>
  <c r="AX28" i="11"/>
  <c r="BS28" i="11"/>
  <c r="AS24" i="11"/>
  <c r="BN24" i="11"/>
  <c r="AX402" i="11"/>
  <c r="BS402" i="11"/>
  <c r="AX386" i="11"/>
  <c r="BS386" i="11"/>
  <c r="AW372" i="11"/>
  <c r="BR372" i="11"/>
  <c r="CT40" i="11"/>
  <c r="AU389" i="11"/>
  <c r="BS98" i="11"/>
  <c r="AX98" i="11"/>
  <c r="AX355" i="11"/>
  <c r="BS355" i="11"/>
  <c r="BS345" i="11"/>
  <c r="AX345" i="11"/>
  <c r="BS329" i="11"/>
  <c r="AX329" i="11"/>
  <c r="BS313" i="11"/>
  <c r="AX313" i="11"/>
  <c r="BS158" i="11"/>
  <c r="AX158" i="11"/>
  <c r="AX149" i="11"/>
  <c r="BS149" i="11"/>
  <c r="AX138" i="11"/>
  <c r="BS138" i="11"/>
  <c r="AX130" i="11"/>
  <c r="BS130" i="11"/>
  <c r="AX121" i="11"/>
  <c r="BS121" i="11"/>
  <c r="AX96" i="11"/>
  <c r="BS96" i="11"/>
  <c r="AX50" i="11"/>
  <c r="BS50" i="11"/>
  <c r="BS42" i="11"/>
  <c r="AX42" i="11"/>
  <c r="AX34" i="11"/>
  <c r="BS34" i="11"/>
  <c r="AX25" i="11"/>
  <c r="BS25" i="11"/>
  <c r="BS139" i="11"/>
  <c r="AX139" i="11"/>
  <c r="BS128" i="11"/>
  <c r="AX128" i="11"/>
  <c r="AX472" i="11"/>
  <c r="BS472" i="11"/>
  <c r="BS464" i="11"/>
  <c r="AX464" i="11"/>
  <c r="BS456" i="11"/>
  <c r="AX456" i="11"/>
  <c r="BS448" i="11"/>
  <c r="AX448" i="11"/>
  <c r="BS439" i="11"/>
  <c r="AX439" i="11"/>
  <c r="AX433" i="11"/>
  <c r="BS433" i="11"/>
  <c r="BS423" i="11"/>
  <c r="AX423" i="11"/>
  <c r="AX417" i="11"/>
  <c r="BS417" i="11"/>
  <c r="BS407" i="11"/>
  <c r="AX407" i="11"/>
  <c r="BS399" i="11"/>
  <c r="AX399" i="11"/>
  <c r="BS391" i="11"/>
  <c r="AX391" i="11"/>
  <c r="BS383" i="11"/>
  <c r="AX383" i="11"/>
  <c r="BS375" i="11"/>
  <c r="AX375" i="11"/>
  <c r="BS369" i="11"/>
  <c r="AX369" i="11"/>
  <c r="BS361" i="11"/>
  <c r="AX361" i="11"/>
  <c r="BS353" i="11"/>
  <c r="AX353" i="11"/>
  <c r="AX340" i="11"/>
  <c r="BS340" i="11"/>
  <c r="AX324" i="11"/>
  <c r="BS324" i="11"/>
  <c r="AX308" i="11"/>
  <c r="BS308" i="11"/>
  <c r="BS295" i="11"/>
  <c r="AX295" i="11"/>
  <c r="BS287" i="11"/>
  <c r="AX287" i="11"/>
  <c r="BS279" i="11"/>
  <c r="AX279" i="11"/>
  <c r="BS271" i="11"/>
  <c r="AX271" i="11"/>
  <c r="AX263" i="11"/>
  <c r="BS263" i="11"/>
  <c r="AX255" i="11"/>
  <c r="BS255" i="11"/>
  <c r="BS247" i="11"/>
  <c r="AX247" i="11"/>
  <c r="BS239" i="11"/>
  <c r="AX239" i="11"/>
  <c r="AX160" i="11"/>
  <c r="BS160" i="11"/>
  <c r="AX151" i="11"/>
  <c r="BS151" i="11"/>
  <c r="BS141" i="11"/>
  <c r="AX141" i="11"/>
  <c r="AX132" i="11"/>
  <c r="BS132" i="11"/>
  <c r="BS123" i="11"/>
  <c r="AX123" i="11"/>
  <c r="BS115" i="11"/>
  <c r="AX115" i="11"/>
  <c r="AX107" i="11"/>
  <c r="BS107" i="11"/>
  <c r="AX99" i="11"/>
  <c r="BS99" i="11"/>
  <c r="AX52" i="11"/>
  <c r="BS52" i="11"/>
  <c r="AX44" i="11"/>
  <c r="BS44" i="11"/>
  <c r="AX36" i="11"/>
  <c r="BS36" i="11"/>
  <c r="BS27" i="11"/>
  <c r="AX27" i="11"/>
  <c r="BS19" i="11"/>
  <c r="AX19" i="11"/>
  <c r="BS475" i="11"/>
  <c r="AX475" i="11"/>
  <c r="AX458" i="11"/>
  <c r="BS458" i="11"/>
  <c r="BS455" i="11"/>
  <c r="AX455" i="11"/>
  <c r="AW410" i="11"/>
  <c r="BR410" i="11"/>
  <c r="AX406" i="11"/>
  <c r="BS406" i="11"/>
  <c r="BS393" i="11"/>
  <c r="AX393" i="11"/>
  <c r="AX360" i="11"/>
  <c r="BS360" i="11"/>
  <c r="AW274" i="11"/>
  <c r="BR274" i="11"/>
  <c r="AW250" i="11"/>
  <c r="BR250" i="11"/>
  <c r="AW242" i="11"/>
  <c r="BR242" i="11"/>
  <c r="BS226" i="11"/>
  <c r="AX226" i="11"/>
  <c r="AX218" i="11"/>
  <c r="BS218" i="11"/>
  <c r="BS210" i="11"/>
  <c r="AX210" i="11"/>
  <c r="BS202" i="11"/>
  <c r="AX202" i="11"/>
  <c r="BS194" i="11"/>
  <c r="AX194" i="11"/>
  <c r="AX186" i="11"/>
  <c r="BS186" i="11"/>
  <c r="BS177" i="11"/>
  <c r="AX177" i="11"/>
  <c r="BS169" i="11"/>
  <c r="AX169" i="11"/>
  <c r="AX88" i="11"/>
  <c r="BS88" i="11"/>
  <c r="AX80" i="11"/>
  <c r="BS80" i="11"/>
  <c r="AX68" i="11"/>
  <c r="BS68" i="11"/>
  <c r="AX466" i="11"/>
  <c r="BS466" i="11"/>
  <c r="BS463" i="11"/>
  <c r="AX463" i="11"/>
  <c r="AX450" i="11"/>
  <c r="BS450" i="11"/>
  <c r="BR447" i="11"/>
  <c r="AW447" i="11"/>
  <c r="AX440" i="11"/>
  <c r="BS440" i="11"/>
  <c r="AX426" i="11"/>
  <c r="BS426" i="11"/>
  <c r="AX368" i="11"/>
  <c r="BS368" i="11"/>
  <c r="AW236" i="11"/>
  <c r="BR236" i="11"/>
  <c r="AX228" i="11"/>
  <c r="BS228" i="11"/>
  <c r="AX220" i="11"/>
  <c r="BS220" i="11"/>
  <c r="AX212" i="11"/>
  <c r="BS212" i="11"/>
  <c r="AX204" i="11"/>
  <c r="BS204" i="11"/>
  <c r="AX196" i="11"/>
  <c r="BS196" i="11"/>
  <c r="AX188" i="11"/>
  <c r="BS188" i="11"/>
  <c r="BS179" i="11"/>
  <c r="AX179" i="11"/>
  <c r="AX171" i="11"/>
  <c r="BS171" i="11"/>
  <c r="AX90" i="11"/>
  <c r="BS90" i="11"/>
  <c r="AX82" i="11"/>
  <c r="BS82" i="11"/>
  <c r="BS70" i="11"/>
  <c r="AX70" i="11"/>
  <c r="AX58" i="11"/>
  <c r="BS58" i="11"/>
  <c r="AX485" i="11"/>
  <c r="BS485" i="11"/>
  <c r="BS483" i="11"/>
  <c r="AX483" i="11"/>
  <c r="BS351" i="11"/>
  <c r="AX351" i="11"/>
  <c r="AX231" i="11"/>
  <c r="BS231" i="11"/>
  <c r="AX227" i="11"/>
  <c r="BS227" i="11"/>
  <c r="BS223" i="11"/>
  <c r="AX223" i="11"/>
  <c r="BS219" i="11"/>
  <c r="AX219" i="11"/>
  <c r="AX154" i="11"/>
  <c r="BS154" i="11"/>
  <c r="AX135" i="11"/>
  <c r="BS135" i="11"/>
  <c r="BS131" i="11"/>
  <c r="AX131" i="11"/>
  <c r="AX110" i="11"/>
  <c r="BS110" i="11"/>
  <c r="BS81" i="11"/>
  <c r="AX81" i="11"/>
  <c r="BS51" i="11"/>
  <c r="AX51" i="11"/>
  <c r="AX39" i="11"/>
  <c r="BS39" i="11"/>
  <c r="AX35" i="11"/>
  <c r="BS35" i="11"/>
  <c r="AX78" i="11"/>
  <c r="BS78" i="11"/>
  <c r="AX489" i="11"/>
  <c r="BS489" i="11"/>
  <c r="BS487" i="11"/>
  <c r="AX487" i="11"/>
  <c r="AX481" i="11"/>
  <c r="BS481" i="11"/>
  <c r="BS479" i="11"/>
  <c r="AX479" i="11"/>
  <c r="BS342" i="11"/>
  <c r="AX342" i="11"/>
  <c r="BS331" i="11"/>
  <c r="AX331" i="11"/>
  <c r="AX328" i="11"/>
  <c r="BS328" i="11"/>
  <c r="BS317" i="11"/>
  <c r="AX317" i="11"/>
  <c r="BS201" i="11"/>
  <c r="AX201" i="11"/>
  <c r="BF180" i="11"/>
  <c r="AK180" i="11"/>
  <c r="AX180" i="11"/>
  <c r="BS180" i="11"/>
  <c r="BS176" i="11"/>
  <c r="AX176" i="11"/>
  <c r="AX148" i="11"/>
  <c r="BS148" i="11"/>
  <c r="AV142" i="11"/>
  <c r="BQ142" i="11"/>
  <c r="BS108" i="11"/>
  <c r="AX108" i="11"/>
  <c r="BS104" i="11"/>
  <c r="AX104" i="11"/>
  <c r="AX100" i="11"/>
  <c r="BS100" i="11"/>
  <c r="AT95" i="11"/>
  <c r="BO95" i="11"/>
  <c r="AK71" i="11"/>
  <c r="BF71" i="11"/>
  <c r="AX71" i="11"/>
  <c r="BS71" i="11"/>
  <c r="AX67" i="11"/>
  <c r="BS67" i="11"/>
  <c r="BS63" i="11"/>
  <c r="AX63" i="11"/>
  <c r="AX24" i="11"/>
  <c r="BS24" i="11"/>
  <c r="BS374" i="11"/>
  <c r="AX374" i="11"/>
  <c r="AX372" i="11"/>
  <c r="BS372" i="11"/>
  <c r="AX359" i="11"/>
  <c r="BS359" i="11"/>
  <c r="Y3" i="17"/>
  <c r="DT3" i="17"/>
  <c r="AJ73" i="11"/>
  <c r="I73" i="11" s="1"/>
  <c r="BE73" i="11"/>
  <c r="AL72" i="11"/>
  <c r="BG72" i="11"/>
  <c r="BR165" i="11"/>
  <c r="AW165" i="11"/>
  <c r="BI476" i="11"/>
  <c r="AN476" i="11"/>
  <c r="BG49" i="11"/>
  <c r="AL49" i="11"/>
  <c r="DN360" i="11"/>
  <c r="CT360" i="11"/>
  <c r="CU360" i="11" s="1"/>
  <c r="AP136" i="11"/>
  <c r="BK136" i="11"/>
  <c r="BP324" i="11"/>
  <c r="AU324" i="11"/>
  <c r="BF273" i="11"/>
  <c r="AK273" i="11"/>
  <c r="I273" i="11" s="1"/>
  <c r="BL259" i="11"/>
  <c r="AQ259" i="11"/>
  <c r="AL237" i="11"/>
  <c r="BG237" i="11"/>
  <c r="BI149" i="11"/>
  <c r="AN149" i="11"/>
  <c r="AV96" i="11"/>
  <c r="BQ96" i="11"/>
  <c r="AS143" i="11"/>
  <c r="BN143" i="11"/>
  <c r="BL117" i="11"/>
  <c r="AQ117" i="11"/>
  <c r="AN94" i="11"/>
  <c r="BI94" i="11"/>
  <c r="BH123" i="11"/>
  <c r="AM123" i="11"/>
  <c r="BM353" i="11"/>
  <c r="AR353" i="11"/>
  <c r="AJ340" i="11"/>
  <c r="BE340" i="11"/>
  <c r="AL324" i="11"/>
  <c r="I324" i="11" s="1"/>
  <c r="BG324" i="11"/>
  <c r="BK308" i="11"/>
  <c r="AP308" i="11"/>
  <c r="AU295" i="11"/>
  <c r="BP295" i="11"/>
  <c r="BK291" i="11"/>
  <c r="AP291" i="11"/>
  <c r="BN287" i="11"/>
  <c r="AS287" i="11"/>
  <c r="BN283" i="11"/>
  <c r="AS283" i="11"/>
  <c r="BE271" i="11"/>
  <c r="AJ271" i="11"/>
  <c r="AJ259" i="11"/>
  <c r="I259" i="11" s="1"/>
  <c r="BE259" i="11"/>
  <c r="BE235" i="11"/>
  <c r="AJ235" i="11"/>
  <c r="I235" i="11" s="1"/>
  <c r="BJ136" i="11"/>
  <c r="AO136" i="11"/>
  <c r="AW132" i="11"/>
  <c r="BR132" i="11"/>
  <c r="BH119" i="11"/>
  <c r="AM119" i="11"/>
  <c r="BM444" i="11"/>
  <c r="AR444" i="11"/>
  <c r="AM281" i="11"/>
  <c r="BH281" i="11"/>
  <c r="BK275" i="11"/>
  <c r="AP275" i="11"/>
  <c r="BN105" i="11"/>
  <c r="AS105" i="11"/>
  <c r="AL241" i="11"/>
  <c r="BG241" i="11"/>
  <c r="BP141" i="11"/>
  <c r="AU141" i="11"/>
  <c r="BN123" i="11"/>
  <c r="AS123" i="11"/>
  <c r="BQ54" i="11"/>
  <c r="AV54" i="11"/>
  <c r="BH54" i="11"/>
  <c r="AM54" i="11"/>
  <c r="BH409" i="11"/>
  <c r="AM409" i="11"/>
  <c r="AO348" i="11"/>
  <c r="BJ348" i="11"/>
  <c r="BN319" i="11"/>
  <c r="AS319" i="11"/>
  <c r="AR261" i="11"/>
  <c r="BM261" i="11"/>
  <c r="AT257" i="11"/>
  <c r="BO257" i="11"/>
  <c r="BO245" i="11"/>
  <c r="AT245" i="11"/>
  <c r="AO113" i="11"/>
  <c r="BJ113" i="11"/>
  <c r="AQ478" i="11"/>
  <c r="AW281" i="11"/>
  <c r="BF160" i="11"/>
  <c r="AN105" i="11"/>
  <c r="AS103" i="11"/>
  <c r="AK182" i="11"/>
  <c r="AN130" i="11"/>
  <c r="AR151" i="11"/>
  <c r="AR153" i="11"/>
  <c r="BR259" i="11"/>
  <c r="BR167" i="11"/>
  <c r="AW277" i="11"/>
  <c r="BE445" i="11"/>
  <c r="DN445" i="11" s="1"/>
  <c r="BQ423" i="11"/>
  <c r="BM470" i="11"/>
  <c r="AQ474" i="11"/>
  <c r="BK441" i="11"/>
  <c r="AR439" i="11"/>
  <c r="BH348" i="11"/>
  <c r="AJ132" i="11"/>
  <c r="AJ289" i="11"/>
  <c r="AK291" i="11"/>
  <c r="AT253" i="11"/>
  <c r="AV269" i="11"/>
  <c r="BH275" i="11"/>
  <c r="BM269" i="11"/>
  <c r="BH255" i="11"/>
  <c r="BG99" i="11"/>
  <c r="AL311" i="11"/>
  <c r="BL121" i="11"/>
  <c r="AN155" i="11"/>
  <c r="AK117" i="11"/>
  <c r="BI128" i="11"/>
  <c r="BG450" i="11"/>
  <c r="BL439" i="11"/>
  <c r="AV441" i="11"/>
  <c r="AV127" i="11"/>
  <c r="BE324" i="11"/>
  <c r="CT324" i="11" s="1"/>
  <c r="CU324" i="11" s="1"/>
  <c r="BL332" i="11"/>
  <c r="BF257" i="11"/>
  <c r="AQ289" i="11"/>
  <c r="BJ158" i="11"/>
  <c r="AK476" i="11"/>
  <c r="BM316" i="11"/>
  <c r="AS316" i="11"/>
  <c r="AO101" i="11"/>
  <c r="AQ143" i="11"/>
  <c r="BH289" i="11"/>
  <c r="BQ350" i="11"/>
  <c r="AP153" i="11"/>
  <c r="BO263" i="11"/>
  <c r="BQ265" i="11"/>
  <c r="BK233" i="11"/>
  <c r="BM335" i="11"/>
  <c r="AN311" i="11"/>
  <c r="AL477" i="11"/>
  <c r="BG477" i="11"/>
  <c r="AJ477" i="11"/>
  <c r="BE477" i="11"/>
  <c r="AU477" i="11"/>
  <c r="BP477" i="11"/>
  <c r="AR157" i="11"/>
  <c r="BM157" i="11"/>
  <c r="AT157" i="11"/>
  <c r="BO157" i="11"/>
  <c r="BL462" i="11"/>
  <c r="AQ462" i="11"/>
  <c r="AM434" i="11"/>
  <c r="I434" i="11" s="1"/>
  <c r="BH434" i="11"/>
  <c r="BK476" i="11"/>
  <c r="AP476" i="11"/>
  <c r="BJ476" i="11"/>
  <c r="AO476" i="11"/>
  <c r="AV167" i="11"/>
  <c r="BQ167" i="11"/>
  <c r="BE49" i="11"/>
  <c r="AJ49" i="11"/>
  <c r="AV243" i="11"/>
  <c r="BQ243" i="11"/>
  <c r="AN119" i="11"/>
  <c r="BI119" i="11"/>
  <c r="AS253" i="11"/>
  <c r="BN253" i="11"/>
  <c r="BK105" i="11"/>
  <c r="AP105" i="11"/>
  <c r="AR245" i="11"/>
  <c r="BM245" i="11"/>
  <c r="BN233" i="11"/>
  <c r="AS233" i="11"/>
  <c r="BO134" i="11"/>
  <c r="AT134" i="11"/>
  <c r="BL111" i="11"/>
  <c r="AQ111" i="11"/>
  <c r="BQ182" i="11"/>
  <c r="AV182" i="11"/>
  <c r="BO407" i="11"/>
  <c r="AT407" i="11"/>
  <c r="AW340" i="11"/>
  <c r="BR340" i="11"/>
  <c r="AN308" i="11"/>
  <c r="BI308" i="11"/>
  <c r="BR160" i="11"/>
  <c r="AW160" i="11"/>
  <c r="BG115" i="11"/>
  <c r="AL115" i="11"/>
  <c r="BK51" i="11"/>
  <c r="AP51" i="11"/>
  <c r="AK243" i="11"/>
  <c r="I243" i="11" s="1"/>
  <c r="BF243" i="11"/>
  <c r="BL253" i="11"/>
  <c r="AQ253" i="11"/>
  <c r="AJ113" i="11"/>
  <c r="BE113" i="11"/>
  <c r="BK265" i="11"/>
  <c r="AP265" i="11"/>
  <c r="AL249" i="11"/>
  <c r="BG249" i="11"/>
  <c r="AV233" i="11"/>
  <c r="BQ233" i="11"/>
  <c r="BO99" i="11"/>
  <c r="AT99" i="11"/>
  <c r="AM158" i="11"/>
  <c r="BH158" i="11"/>
  <c r="BI107" i="11"/>
  <c r="AN107" i="11"/>
  <c r="AN134" i="11"/>
  <c r="BI134" i="11"/>
  <c r="AR109" i="11"/>
  <c r="BM109" i="11"/>
  <c r="BE101" i="11"/>
  <c r="AJ101" i="11"/>
  <c r="I101" i="11" s="1"/>
  <c r="BI478" i="11"/>
  <c r="AN478" i="11"/>
  <c r="BF54" i="11"/>
  <c r="AK54" i="11"/>
  <c r="AN444" i="11"/>
  <c r="BI444" i="11"/>
  <c r="AN428" i="11"/>
  <c r="BI428" i="11"/>
  <c r="AU412" i="11"/>
  <c r="BP412" i="11"/>
  <c r="AP335" i="11"/>
  <c r="BK335" i="11"/>
  <c r="BL316" i="11"/>
  <c r="AQ316" i="11"/>
  <c r="AS293" i="11"/>
  <c r="BN293" i="11"/>
  <c r="AV285" i="11"/>
  <c r="BQ285" i="11"/>
  <c r="BH425" i="11"/>
  <c r="BH432" i="11"/>
  <c r="AL425" i="11"/>
  <c r="BK350" i="11"/>
  <c r="AO308" i="11"/>
  <c r="AK125" i="11"/>
  <c r="I125" i="11" s="1"/>
  <c r="BE353" i="11"/>
  <c r="DN353" i="11" s="1"/>
  <c r="BE119" i="11"/>
  <c r="CT119" i="11" s="1"/>
  <c r="BF141" i="11"/>
  <c r="AW343" i="11"/>
  <c r="BJ237" i="11"/>
  <c r="BO182" i="11"/>
  <c r="AR291" i="11"/>
  <c r="AV132" i="11"/>
  <c r="BQ251" i="11"/>
  <c r="BQ407" i="11"/>
  <c r="BN162" i="11"/>
  <c r="AU162" i="11"/>
  <c r="AW293" i="11"/>
  <c r="AL444" i="11"/>
  <c r="AO466" i="11"/>
  <c r="BM51" i="11"/>
  <c r="AV281" i="11"/>
  <c r="AT261" i="11"/>
  <c r="BO239" i="11"/>
  <c r="AW182" i="11"/>
  <c r="BE343" i="11"/>
  <c r="DN343" i="11" s="1"/>
  <c r="DO343" i="11" s="1"/>
  <c r="BL241" i="11"/>
  <c r="BO409" i="11"/>
  <c r="BE279" i="11"/>
  <c r="CT279" i="11" s="1"/>
  <c r="AQ319" i="11"/>
  <c r="BH327" i="11"/>
  <c r="AM151" i="11"/>
  <c r="BF121" i="11"/>
  <c r="BJ295" i="11"/>
  <c r="AS149" i="11"/>
  <c r="BE243" i="11"/>
  <c r="BI251" i="11"/>
  <c r="BR353" i="11"/>
  <c r="AW127" i="11"/>
  <c r="BR425" i="11"/>
  <c r="DN408" i="11"/>
  <c r="BP157" i="11"/>
  <c r="AU157" i="11"/>
  <c r="AU115" i="11"/>
  <c r="BP115" i="11"/>
  <c r="AK101" i="11"/>
  <c r="BF101" i="11"/>
  <c r="BR407" i="11"/>
  <c r="AW407" i="11"/>
  <c r="AM343" i="11"/>
  <c r="BH343" i="11"/>
  <c r="AO160" i="11"/>
  <c r="BJ160" i="11"/>
  <c r="AW470" i="11"/>
  <c r="BR470" i="11"/>
  <c r="AS49" i="11"/>
  <c r="BN49" i="11"/>
  <c r="BE293" i="11"/>
  <c r="AJ293" i="11"/>
  <c r="AL287" i="11"/>
  <c r="BG287" i="11"/>
  <c r="BJ147" i="11"/>
  <c r="AO147" i="11"/>
  <c r="BM99" i="11"/>
  <c r="AR99" i="11"/>
  <c r="BE111" i="11"/>
  <c r="AJ111" i="11"/>
  <c r="I111" i="11" s="1"/>
  <c r="AW308" i="11"/>
  <c r="BR308" i="11"/>
  <c r="AJ291" i="11"/>
  <c r="BE291" i="11"/>
  <c r="BM160" i="11"/>
  <c r="AR160" i="11"/>
  <c r="AW348" i="11"/>
  <c r="BR348" i="11"/>
  <c r="CT43" i="11"/>
  <c r="DN383" i="11"/>
  <c r="DN260" i="11"/>
  <c r="DN370" i="11"/>
  <c r="CT193" i="11"/>
  <c r="CT163" i="11"/>
  <c r="AW432" i="11"/>
  <c r="BR432" i="11"/>
  <c r="BE249" i="11"/>
  <c r="AJ249" i="11"/>
  <c r="I249" i="11" s="1"/>
  <c r="AQ149" i="11"/>
  <c r="BL149" i="11"/>
  <c r="AQ130" i="11"/>
  <c r="BL130" i="11"/>
  <c r="BG109" i="11"/>
  <c r="AL109" i="11"/>
  <c r="BM350" i="11"/>
  <c r="AR350" i="11"/>
  <c r="BH291" i="11"/>
  <c r="AM291" i="11"/>
  <c r="AR138" i="11"/>
  <c r="BM138" i="11"/>
  <c r="AR412" i="11"/>
  <c r="BM412" i="11"/>
  <c r="AW409" i="11"/>
  <c r="BR409" i="11"/>
  <c r="AO319" i="11"/>
  <c r="BJ319" i="11"/>
  <c r="AO316" i="11"/>
  <c r="BJ316" i="11"/>
  <c r="AW105" i="11"/>
  <c r="BR105" i="11"/>
  <c r="CW20" i="12"/>
  <c r="BZ70" i="12"/>
  <c r="BZ3" i="12"/>
  <c r="BZ10" i="12"/>
  <c r="CW16" i="12"/>
  <c r="CW33" i="12"/>
  <c r="CW64" i="12"/>
  <c r="BZ108" i="12"/>
  <c r="BZ26" i="12"/>
  <c r="BZ43" i="12"/>
  <c r="CW77" i="12"/>
  <c r="CW23" i="12"/>
  <c r="CW21" i="12"/>
  <c r="CW13" i="12"/>
  <c r="BZ47" i="12"/>
  <c r="BZ22" i="12"/>
  <c r="BZ57" i="12"/>
  <c r="BZ41" i="12"/>
  <c r="CW56" i="12"/>
  <c r="CW24" i="12"/>
  <c r="CW9" i="12"/>
  <c r="BZ7" i="12"/>
  <c r="CW10" i="12"/>
  <c r="BZ8" i="12"/>
  <c r="CW57" i="12"/>
  <c r="BZ17" i="12"/>
  <c r="CW8" i="12"/>
  <c r="BZ69" i="12"/>
  <c r="BZ56" i="12"/>
  <c r="BZ75" i="12"/>
  <c r="CW42" i="12"/>
  <c r="CW47" i="12"/>
  <c r="BZ92" i="12"/>
  <c r="CW19" i="12"/>
  <c r="CW55" i="12"/>
  <c r="BZ101" i="12"/>
  <c r="BZ93" i="12"/>
  <c r="CW44" i="12"/>
  <c r="BZ85" i="12"/>
  <c r="BZ6" i="12"/>
  <c r="BZ9" i="12"/>
  <c r="CW15" i="12"/>
  <c r="BZ61" i="12"/>
  <c r="BZ65" i="12"/>
  <c r="CW36" i="12"/>
  <c r="BZ98" i="12"/>
  <c r="CW53" i="12"/>
  <c r="BZ63" i="12"/>
  <c r="CW39" i="12"/>
  <c r="BZ67" i="12"/>
  <c r="CW66" i="12"/>
  <c r="CW35" i="12"/>
  <c r="CW51" i="12"/>
  <c r="BZ33" i="12"/>
  <c r="CW46" i="12"/>
  <c r="BZ31" i="12"/>
  <c r="CW62" i="12"/>
  <c r="BZ106" i="12"/>
  <c r="CW11" i="12"/>
  <c r="BZ11" i="12"/>
  <c r="BZ35" i="12"/>
  <c r="CW54" i="12"/>
  <c r="CW65" i="12"/>
  <c r="BZ18" i="12"/>
  <c r="CW45" i="12"/>
  <c r="BZ88" i="12"/>
  <c r="CW32" i="12"/>
  <c r="BZ62" i="12"/>
  <c r="CW26" i="12"/>
  <c r="BZ23" i="12"/>
  <c r="N1" i="12"/>
  <c r="BZ19" i="12"/>
  <c r="BZ32" i="12"/>
  <c r="CW50" i="12"/>
  <c r="CW52" i="12"/>
  <c r="BZ34" i="12"/>
  <c r="CW17" i="12"/>
  <c r="BZ16" i="12"/>
  <c r="E12" i="12"/>
  <c r="E6" i="12"/>
  <c r="E2" i="12"/>
  <c r="E10" i="12"/>
  <c r="E9" i="12"/>
  <c r="E5" i="12"/>
  <c r="E8" i="12"/>
  <c r="E4" i="12"/>
  <c r="E7" i="12"/>
  <c r="E3" i="12"/>
  <c r="G12" i="12"/>
  <c r="CD1" i="12"/>
  <c r="G8" i="12"/>
  <c r="G4" i="12"/>
  <c r="G3" i="12"/>
  <c r="G9" i="12"/>
  <c r="G2" i="12"/>
  <c r="G7" i="12"/>
  <c r="G10" i="12"/>
  <c r="G6" i="12"/>
  <c r="G5" i="12"/>
  <c r="H12" i="12"/>
  <c r="H9" i="12"/>
  <c r="H5" i="12"/>
  <c r="DH1" i="12"/>
  <c r="H8" i="12"/>
  <c r="H4" i="12"/>
  <c r="H10" i="12"/>
  <c r="H7" i="12"/>
  <c r="H3" i="12"/>
  <c r="H6" i="12"/>
  <c r="H2" i="12"/>
  <c r="CW80" i="12"/>
  <c r="CW43" i="12"/>
  <c r="CW49" i="12"/>
  <c r="BZ95" i="12"/>
  <c r="BZ38" i="12"/>
  <c r="CW67" i="12"/>
  <c r="I12" i="12"/>
  <c r="EE1" i="12"/>
  <c r="I6" i="12"/>
  <c r="I2" i="12"/>
  <c r="I10" i="12"/>
  <c r="I9" i="12"/>
  <c r="I5" i="12"/>
  <c r="I8" i="12"/>
  <c r="I4" i="12"/>
  <c r="I7" i="12"/>
  <c r="I3" i="12"/>
  <c r="BZ28" i="12"/>
  <c r="CW34" i="12"/>
  <c r="BZ2" i="12"/>
  <c r="CW4" i="12"/>
  <c r="BZ49" i="12"/>
  <c r="CW22" i="12"/>
  <c r="BZ44" i="12"/>
  <c r="CW18" i="12"/>
  <c r="CW58" i="12"/>
  <c r="BZ103" i="12"/>
  <c r="BZ36" i="12"/>
  <c r="CW61" i="12"/>
  <c r="BZ4" i="12"/>
  <c r="CW2" i="12"/>
  <c r="CW14" i="12"/>
  <c r="BZ15" i="12"/>
  <c r="CT16" i="11"/>
  <c r="DN400" i="11"/>
  <c r="DN164" i="11"/>
  <c r="DO164" i="11" s="1"/>
  <c r="DN43" i="11"/>
  <c r="CT257" i="11"/>
  <c r="CT97" i="11"/>
  <c r="CT35" i="11"/>
  <c r="CT176" i="11"/>
  <c r="DN176" i="11"/>
  <c r="DN225" i="11"/>
  <c r="DN221" i="11"/>
  <c r="DO221" i="11" s="1"/>
  <c r="DN377" i="11"/>
  <c r="DO377" i="11" s="1"/>
  <c r="DN288" i="11"/>
  <c r="CT365" i="11"/>
  <c r="CT399" i="11"/>
  <c r="CT65" i="11"/>
  <c r="CU65" i="11" s="1"/>
  <c r="DN65" i="11"/>
  <c r="DO65" i="11" s="1"/>
  <c r="CT397" i="11"/>
  <c r="DN25" i="11"/>
  <c r="CT25" i="11"/>
  <c r="DN304" i="11"/>
  <c r="CT304" i="11"/>
  <c r="CT122" i="11"/>
  <c r="DN163" i="11"/>
  <c r="CT260" i="11"/>
  <c r="DN40" i="11"/>
  <c r="DO40" i="11" s="1"/>
  <c r="DN451" i="11"/>
  <c r="DN442" i="11"/>
  <c r="DO442" i="11" s="1"/>
  <c r="DP442" i="11" s="1"/>
  <c r="CT26" i="11"/>
  <c r="CT298" i="11"/>
  <c r="DN298" i="11"/>
  <c r="DN252" i="11"/>
  <c r="DN193" i="11"/>
  <c r="CT370" i="11"/>
  <c r="CT225" i="11"/>
  <c r="DN160" i="11"/>
  <c r="CT299" i="11"/>
  <c r="CU299" i="11" s="1"/>
  <c r="Y47" i="34"/>
  <c r="R47" i="34"/>
  <c r="D47" i="34"/>
  <c r="DN488" i="11"/>
  <c r="DO488" i="11" s="1"/>
  <c r="DP488" i="11" s="1"/>
  <c r="CT357" i="11"/>
  <c r="CU357" i="11" s="1"/>
  <c r="CT31" i="11"/>
  <c r="DN31" i="11"/>
  <c r="DO31" i="11" s="1"/>
  <c r="DP31" i="11" s="1"/>
  <c r="CT387" i="11"/>
  <c r="DN387" i="11"/>
  <c r="DN418" i="11"/>
  <c r="DN78" i="11"/>
  <c r="DO78" i="11" s="1"/>
  <c r="DN419" i="11"/>
  <c r="CT356" i="11"/>
  <c r="DN356" i="11"/>
  <c r="CT52" i="11"/>
  <c r="DN52" i="11"/>
  <c r="CT223" i="11"/>
  <c r="DN223" i="11"/>
  <c r="CT141" i="11"/>
  <c r="CT488" i="11"/>
  <c r="CU488" i="11" s="1"/>
  <c r="CV488" i="11" s="1"/>
  <c r="CT484" i="11"/>
  <c r="CT394" i="11"/>
  <c r="DN394" i="11"/>
  <c r="CT418" i="11"/>
  <c r="CT352" i="11"/>
  <c r="DN352" i="11"/>
  <c r="DN333" i="11"/>
  <c r="CT306" i="11"/>
  <c r="DN306" i="11"/>
  <c r="DN299" i="11"/>
  <c r="DO299" i="11" s="1"/>
  <c r="CT273" i="11"/>
  <c r="DN273" i="11"/>
  <c r="DN207" i="11"/>
  <c r="DO207" i="11" s="1"/>
  <c r="CT125" i="11"/>
  <c r="DN125" i="11"/>
  <c r="CT29" i="11"/>
  <c r="DN29" i="11"/>
  <c r="CT44" i="11"/>
  <c r="DN44" i="11"/>
  <c r="DN60" i="11"/>
  <c r="DN136" i="11"/>
  <c r="CT203" i="11"/>
  <c r="DN203" i="11"/>
  <c r="CT85" i="11"/>
  <c r="DN85" i="11"/>
  <c r="CT314" i="11"/>
  <c r="DN314" i="11"/>
  <c r="CT194" i="11"/>
  <c r="DN194" i="11"/>
  <c r="CT426" i="11"/>
  <c r="CT233" i="11"/>
  <c r="DN233" i="11"/>
  <c r="CT412" i="11"/>
  <c r="DN412" i="11"/>
  <c r="CT178" i="11"/>
  <c r="DN178" i="11"/>
  <c r="DN245" i="11"/>
  <c r="DN196" i="11"/>
  <c r="CT411" i="11"/>
  <c r="DN411" i="11"/>
  <c r="CT335" i="11"/>
  <c r="DN335" i="11"/>
  <c r="CT400" i="11"/>
  <c r="CT160" i="11"/>
  <c r="CT54" i="11"/>
  <c r="DN54" i="11"/>
  <c r="DN398" i="11"/>
  <c r="CT322" i="11"/>
  <c r="DN322" i="11"/>
  <c r="CT276" i="11"/>
  <c r="CT303" i="11"/>
  <c r="DN303" i="11"/>
  <c r="CT372" i="11"/>
  <c r="CU372" i="11" s="1"/>
  <c r="DN372" i="11"/>
  <c r="DO372" i="11" s="1"/>
  <c r="CT214" i="11"/>
  <c r="DN214" i="11"/>
  <c r="CT179" i="11"/>
  <c r="DN179" i="11"/>
  <c r="CT23" i="11"/>
  <c r="DN23" i="11"/>
  <c r="DO23" i="11" s="1"/>
  <c r="DN26" i="11"/>
  <c r="CT435" i="11"/>
  <c r="CU435" i="11" s="1"/>
  <c r="DN435" i="11"/>
  <c r="DO435" i="11" s="1"/>
  <c r="CT371" i="11"/>
  <c r="DN371" i="11"/>
  <c r="CT355" i="11"/>
  <c r="DN355" i="11"/>
  <c r="CT250" i="11"/>
  <c r="CU250" i="11" s="1"/>
  <c r="DN6" i="11"/>
  <c r="CT284" i="11"/>
  <c r="DN284" i="11"/>
  <c r="CT361" i="11"/>
  <c r="DN361" i="11"/>
  <c r="CT301" i="11"/>
  <c r="DN301" i="11"/>
  <c r="CT280" i="11"/>
  <c r="CU280" i="11" s="1"/>
  <c r="CT58" i="11"/>
  <c r="CT86" i="11"/>
  <c r="CT231" i="11"/>
  <c r="DN231" i="11"/>
  <c r="DN226" i="11"/>
  <c r="CT159" i="11"/>
  <c r="CU159" i="11" s="1"/>
  <c r="DN159" i="11"/>
  <c r="DO159" i="11" s="1"/>
  <c r="CT140" i="11"/>
  <c r="CU140" i="11" s="1"/>
  <c r="CV140" i="11" s="1"/>
  <c r="CW140" i="11" s="1"/>
  <c r="DN140" i="11"/>
  <c r="DO140" i="11" s="1"/>
  <c r="DP140" i="11" s="1"/>
  <c r="DQ140" i="11" s="1"/>
  <c r="CT57" i="11"/>
  <c r="CU57" i="11" s="1"/>
  <c r="DN57" i="11"/>
  <c r="DO57" i="11" s="1"/>
  <c r="DN465" i="11"/>
  <c r="CT275" i="11"/>
  <c r="DN275" i="11"/>
  <c r="DN133" i="11"/>
  <c r="CT180" i="11"/>
  <c r="CT191" i="11"/>
  <c r="DN191" i="11"/>
  <c r="CT146" i="11"/>
  <c r="DN146" i="11"/>
  <c r="CT463" i="11"/>
  <c r="DN463" i="11"/>
  <c r="CT440" i="11"/>
  <c r="DN440" i="11"/>
  <c r="CT323" i="11"/>
  <c r="CU323" i="11" s="1"/>
  <c r="CT364" i="11"/>
  <c r="CU364" i="11" s="1"/>
  <c r="DN364" i="11"/>
  <c r="DO364" i="11" s="1"/>
  <c r="DN274" i="11"/>
  <c r="DO274" i="11" s="1"/>
  <c r="CT198" i="11"/>
  <c r="DN198" i="11"/>
  <c r="CT70" i="11"/>
  <c r="DN70" i="11"/>
  <c r="CT286" i="11"/>
  <c r="DN286" i="11"/>
  <c r="CT135" i="11"/>
  <c r="DN135" i="11"/>
  <c r="CT169" i="11"/>
  <c r="CT234" i="11"/>
  <c r="DN234" i="11"/>
  <c r="CT432" i="11"/>
  <c r="CU432" i="11" s="1"/>
  <c r="CV432" i="11" s="1"/>
  <c r="DN432" i="11"/>
  <c r="DO432" i="11" s="1"/>
  <c r="DP432" i="11" s="1"/>
  <c r="CT114" i="11"/>
  <c r="CU114" i="11" s="1"/>
  <c r="DN114" i="11"/>
  <c r="DN124" i="11"/>
  <c r="DO124" i="11" s="1"/>
  <c r="CT124" i="11"/>
  <c r="CU124" i="11" s="1"/>
  <c r="CT168" i="11"/>
  <c r="CU168" i="11" s="1"/>
  <c r="DN168" i="11"/>
  <c r="DO168" i="11" s="1"/>
  <c r="CT123" i="11"/>
  <c r="CT83" i="11"/>
  <c r="DN83" i="11"/>
  <c r="DN489" i="11"/>
  <c r="DO489" i="11" s="1"/>
  <c r="CT489" i="11"/>
  <c r="CU489" i="11" s="1"/>
  <c r="DN487" i="11"/>
  <c r="DO487" i="11" s="1"/>
  <c r="CT487" i="11"/>
  <c r="CU487" i="11" s="1"/>
  <c r="CT32" i="11"/>
  <c r="DN32" i="11"/>
  <c r="CT77" i="11"/>
  <c r="CU77" i="11" s="1"/>
  <c r="DN77" i="11"/>
  <c r="DO77" i="11" s="1"/>
  <c r="CT430" i="11"/>
  <c r="CU430" i="11" s="1"/>
  <c r="CV430" i="11" s="1"/>
  <c r="CW430" i="11" s="1"/>
  <c r="DN430" i="11"/>
  <c r="CT443" i="11"/>
  <c r="DN443" i="11"/>
  <c r="CT467" i="11"/>
  <c r="DN467" i="11"/>
  <c r="CT450" i="11"/>
  <c r="DN450" i="11"/>
  <c r="CT348" i="11"/>
  <c r="DN348" i="11"/>
  <c r="CT388" i="11"/>
  <c r="DN388" i="11"/>
  <c r="CT295" i="11"/>
  <c r="DN295" i="11"/>
  <c r="CT431" i="11"/>
  <c r="CU431" i="11" s="1"/>
  <c r="DN431" i="11"/>
  <c r="DO431" i="11" s="1"/>
  <c r="CT255" i="11"/>
  <c r="CT292" i="11"/>
  <c r="CU292" i="11" s="1"/>
  <c r="DN292" i="11"/>
  <c r="DO292" i="11" s="1"/>
  <c r="DN246" i="11"/>
  <c r="CT185" i="11"/>
  <c r="CU185" i="11" s="1"/>
  <c r="DN185" i="11"/>
  <c r="DN104" i="11"/>
  <c r="CT104" i="11"/>
  <c r="CT93" i="11"/>
  <c r="DN93" i="11"/>
  <c r="CT28" i="11"/>
  <c r="CT200" i="11"/>
  <c r="CT21" i="11"/>
  <c r="CU21" i="11" s="1"/>
  <c r="DN21" i="11"/>
  <c r="DO21" i="11" s="1"/>
  <c r="CT39" i="11"/>
  <c r="CU39" i="11" s="1"/>
  <c r="DN39" i="11"/>
  <c r="DO39" i="11" s="1"/>
  <c r="K47" i="34"/>
  <c r="I293" i="11" l="1"/>
  <c r="I49" i="11"/>
  <c r="DN289" i="11"/>
  <c r="I289" i="11"/>
  <c r="I393" i="11"/>
  <c r="I110" i="11"/>
  <c r="I277" i="11"/>
  <c r="I150" i="11"/>
  <c r="I362" i="11"/>
  <c r="I327" i="11"/>
  <c r="I483" i="11"/>
  <c r="I241" i="11"/>
  <c r="I469" i="11"/>
  <c r="I247" i="11"/>
  <c r="I476" i="11"/>
  <c r="I254" i="11"/>
  <c r="CT309" i="11"/>
  <c r="I309" i="11"/>
  <c r="I380" i="11"/>
  <c r="I409" i="11"/>
  <c r="I406" i="11"/>
  <c r="I313" i="11"/>
  <c r="I53" i="11"/>
  <c r="DN281" i="11"/>
  <c r="I281" i="11"/>
  <c r="CT478" i="11"/>
  <c r="I478" i="11"/>
  <c r="I464" i="11"/>
  <c r="DN437" i="11"/>
  <c r="I437" i="11"/>
  <c r="DN381" i="11"/>
  <c r="DO381" i="11" s="1"/>
  <c r="DP381" i="11" s="1"/>
  <c r="DQ381" i="11" s="1"/>
  <c r="I381" i="11"/>
  <c r="I98" i="11"/>
  <c r="I470" i="11"/>
  <c r="I103" i="11"/>
  <c r="I415" i="11"/>
  <c r="I205" i="11"/>
  <c r="I232" i="11"/>
  <c r="I358" i="11"/>
  <c r="I349" i="11"/>
  <c r="I328" i="11"/>
  <c r="I206" i="11"/>
  <c r="I414" i="11"/>
  <c r="I138" i="11"/>
  <c r="DN158" i="11"/>
  <c r="I158" i="11"/>
  <c r="DN436" i="11"/>
  <c r="DO436" i="11" s="1"/>
  <c r="I436" i="11"/>
  <c r="I334" i="11"/>
  <c r="I240" i="11"/>
  <c r="I320" i="11"/>
  <c r="I189" i="11"/>
  <c r="CT41" i="11"/>
  <c r="I41" i="11"/>
  <c r="I171" i="11"/>
  <c r="I337" i="11"/>
  <c r="I229" i="11"/>
  <c r="I479" i="11"/>
  <c r="I82" i="11"/>
  <c r="I64" i="11"/>
  <c r="CT186" i="11"/>
  <c r="I186" i="11"/>
  <c r="I208" i="11"/>
  <c r="I36" i="11"/>
  <c r="I54" i="11"/>
  <c r="I76" i="11"/>
  <c r="I361" i="11"/>
  <c r="I402" i="11"/>
  <c r="I79" i="11"/>
  <c r="I42" i="11"/>
  <c r="I131" i="11"/>
  <c r="I386" i="11"/>
  <c r="CT219" i="11"/>
  <c r="CU219" i="11" s="1"/>
  <c r="I219" i="11"/>
  <c r="I457" i="11"/>
  <c r="I448" i="11"/>
  <c r="CT60" i="11"/>
  <c r="I60" i="11"/>
  <c r="I104" i="11"/>
  <c r="I11" i="11"/>
  <c r="I66" i="11"/>
  <c r="I251" i="11"/>
  <c r="I176" i="11"/>
  <c r="I184" i="11"/>
  <c r="I188" i="11"/>
  <c r="I200" i="11"/>
  <c r="I224" i="11"/>
  <c r="I220" i="11"/>
  <c r="I294" i="11"/>
  <c r="I296" i="11"/>
  <c r="I12" i="11"/>
  <c r="I70" i="11"/>
  <c r="I214" i="11"/>
  <c r="I383" i="11"/>
  <c r="CT136" i="11"/>
  <c r="I136" i="11"/>
  <c r="I291" i="11"/>
  <c r="I113" i="11"/>
  <c r="DN132" i="11"/>
  <c r="I132" i="11"/>
  <c r="DN413" i="11"/>
  <c r="I413" i="11"/>
  <c r="I269" i="11"/>
  <c r="I331" i="11"/>
  <c r="I75" i="11"/>
  <c r="I239" i="11"/>
  <c r="I307" i="11"/>
  <c r="I308" i="11"/>
  <c r="I485" i="11"/>
  <c r="I261" i="11"/>
  <c r="I130" i="11"/>
  <c r="I134" i="11"/>
  <c r="CT474" i="11"/>
  <c r="I474" i="11"/>
  <c r="DN182" i="11"/>
  <c r="I182" i="11"/>
  <c r="DN51" i="11"/>
  <c r="I51" i="11"/>
  <c r="I137" i="11"/>
  <c r="I30" i="11"/>
  <c r="I248" i="11"/>
  <c r="I167" i="11"/>
  <c r="DN357" i="11"/>
  <c r="DO357" i="11" s="1"/>
  <c r="I357" i="11"/>
  <c r="I373" i="11"/>
  <c r="I449" i="11"/>
  <c r="I81" i="11"/>
  <c r="CT238" i="11"/>
  <c r="I238" i="11"/>
  <c r="CT405" i="11"/>
  <c r="I405" i="11"/>
  <c r="DN209" i="11"/>
  <c r="I209" i="11"/>
  <c r="I74" i="11"/>
  <c r="I317" i="11"/>
  <c r="I156" i="11"/>
  <c r="CT330" i="11"/>
  <c r="I330" i="11"/>
  <c r="I461" i="11"/>
  <c r="I237" i="11"/>
  <c r="I329" i="11"/>
  <c r="I332" i="11"/>
  <c r="I472" i="11"/>
  <c r="I228" i="11"/>
  <c r="I321" i="11"/>
  <c r="CT63" i="11"/>
  <c r="CU63" i="11" s="1"/>
  <c r="CV63" i="11" s="1"/>
  <c r="I63" i="11"/>
  <c r="DN363" i="11"/>
  <c r="DO363" i="11" s="1"/>
  <c r="I363" i="11"/>
  <c r="I265" i="11"/>
  <c r="I244" i="11"/>
  <c r="I420" i="11"/>
  <c r="I375" i="11"/>
  <c r="I99" i="11"/>
  <c r="DN217" i="11"/>
  <c r="I217" i="11"/>
  <c r="CT48" i="11"/>
  <c r="CU48" i="11" s="1"/>
  <c r="CV48" i="11" s="1"/>
  <c r="CW48" i="11" s="1"/>
  <c r="CX48" i="11" s="1"/>
  <c r="I48" i="11"/>
  <c r="DN354" i="11"/>
  <c r="I354" i="11"/>
  <c r="I116" i="11"/>
  <c r="I17" i="11"/>
  <c r="I46" i="11"/>
  <c r="I346" i="11"/>
  <c r="I481" i="11"/>
  <c r="I282" i="11"/>
  <c r="I468" i="11"/>
  <c r="I94" i="11"/>
  <c r="I315" i="11"/>
  <c r="I157" i="11"/>
  <c r="I126" i="11"/>
  <c r="I310" i="11"/>
  <c r="DN466" i="11"/>
  <c r="I466" i="11"/>
  <c r="CT369" i="11"/>
  <c r="I369" i="11"/>
  <c r="I19" i="11"/>
  <c r="I473" i="11"/>
  <c r="I266" i="11"/>
  <c r="DN263" i="11"/>
  <c r="I263" i="11"/>
  <c r="I7" i="11"/>
  <c r="CT342" i="11"/>
  <c r="I342" i="11"/>
  <c r="I231" i="11"/>
  <c r="CT47" i="11"/>
  <c r="I47" i="11"/>
  <c r="DN122" i="11"/>
  <c r="I122" i="11"/>
  <c r="CT227" i="11"/>
  <c r="I227" i="11"/>
  <c r="CT465" i="11"/>
  <c r="I465" i="11"/>
  <c r="CT245" i="11"/>
  <c r="I245" i="11"/>
  <c r="CT9" i="11"/>
  <c r="I9" i="11"/>
  <c r="DN107" i="11"/>
  <c r="I107" i="11"/>
  <c r="DN204" i="11"/>
  <c r="I204" i="11"/>
  <c r="CT109" i="11"/>
  <c r="I109" i="11"/>
  <c r="CT230" i="11"/>
  <c r="I230" i="11"/>
  <c r="I270" i="11"/>
  <c r="DN456" i="11"/>
  <c r="DO456" i="11" s="1"/>
  <c r="DP456" i="11" s="1"/>
  <c r="I456" i="11"/>
  <c r="I394" i="11"/>
  <c r="I356" i="11"/>
  <c r="I426" i="11"/>
  <c r="I221" i="11"/>
  <c r="I65" i="11"/>
  <c r="I412" i="11"/>
  <c r="I431" i="11"/>
  <c r="I292" i="11"/>
  <c r="I400" i="11"/>
  <c r="I430" i="11"/>
  <c r="I135" i="11"/>
  <c r="I340" i="11"/>
  <c r="I428" i="11"/>
  <c r="I108" i="11"/>
  <c r="I213" i="11"/>
  <c r="I96" i="11"/>
  <c r="DN410" i="11"/>
  <c r="I410" i="11"/>
  <c r="DN165" i="11"/>
  <c r="I165" i="11"/>
  <c r="I312" i="11"/>
  <c r="DN458" i="11"/>
  <c r="I458" i="11"/>
  <c r="I316" i="11"/>
  <c r="I62" i="11"/>
  <c r="I336" i="11"/>
  <c r="CT170" i="11"/>
  <c r="CU170" i="11" s="1"/>
  <c r="I170" i="11"/>
  <c r="I424" i="11"/>
  <c r="I155" i="11"/>
  <c r="I460" i="11"/>
  <c r="I382" i="11"/>
  <c r="I50" i="11"/>
  <c r="I117" i="11"/>
  <c r="I444" i="11"/>
  <c r="CT210" i="11"/>
  <c r="I210" i="11"/>
  <c r="DN80" i="11"/>
  <c r="DO80" i="11" s="1"/>
  <c r="I80" i="11"/>
  <c r="CT24" i="11"/>
  <c r="CU24" i="11" s="1"/>
  <c r="I24" i="11"/>
  <c r="I367" i="11"/>
  <c r="I118" i="11"/>
  <c r="I490" i="11"/>
  <c r="I482" i="11"/>
  <c r="I407" i="11"/>
  <c r="I102" i="11"/>
  <c r="I212" i="11"/>
  <c r="I181" i="11"/>
  <c r="I395" i="11"/>
  <c r="CT246" i="11"/>
  <c r="I246" i="11"/>
  <c r="DN433" i="11"/>
  <c r="I433" i="11"/>
  <c r="I351" i="11"/>
  <c r="I88" i="11"/>
  <c r="I173" i="11"/>
  <c r="I33" i="11"/>
  <c r="I143" i="11"/>
  <c r="I396" i="11"/>
  <c r="I300" i="11"/>
  <c r="I68" i="11"/>
  <c r="I121" i="11"/>
  <c r="I177" i="11"/>
  <c r="I202" i="11"/>
  <c r="I416" i="11"/>
  <c r="I195" i="11"/>
  <c r="I421" i="11"/>
  <c r="I71" i="11"/>
  <c r="DN139" i="11"/>
  <c r="I139" i="11"/>
  <c r="DN365" i="11"/>
  <c r="I365" i="11"/>
  <c r="I151" i="11"/>
  <c r="DN180" i="11"/>
  <c r="I180" i="11"/>
  <c r="I37" i="11"/>
  <c r="I148" i="11"/>
  <c r="I236" i="11"/>
  <c r="I283" i="11"/>
  <c r="CT451" i="11"/>
  <c r="I451" i="11"/>
  <c r="I267" i="11"/>
  <c r="I10" i="11"/>
  <c r="I92" i="11"/>
  <c r="I28" i="11"/>
  <c r="I191" i="11"/>
  <c r="I86" i="11"/>
  <c r="I123" i="11"/>
  <c r="I258" i="11"/>
  <c r="I278" i="11"/>
  <c r="I160" i="11"/>
  <c r="I286" i="11"/>
  <c r="I284" i="11"/>
  <c r="I78" i="11"/>
  <c r="I77" i="11"/>
  <c r="I168" i="11"/>
  <c r="I193" i="11"/>
  <c r="I304" i="11"/>
  <c r="I477" i="11"/>
  <c r="I271" i="11"/>
  <c r="I359" i="11"/>
  <c r="DN154" i="11"/>
  <c r="I154" i="11"/>
  <c r="I142" i="11"/>
  <c r="I311" i="11"/>
  <c r="I378" i="11"/>
  <c r="I61" i="11"/>
  <c r="I447" i="11"/>
  <c r="I153" i="11"/>
  <c r="I390" i="11"/>
  <c r="I319" i="11"/>
  <c r="I417" i="11"/>
  <c r="I268" i="11"/>
  <c r="I199" i="11"/>
  <c r="I462" i="11"/>
  <c r="CT339" i="11"/>
  <c r="CU339" i="11" s="1"/>
  <c r="I339" i="11"/>
  <c r="I162" i="11"/>
  <c r="I72" i="11"/>
  <c r="I264" i="11"/>
  <c r="I384" i="11"/>
  <c r="I452" i="11"/>
  <c r="CT423" i="11"/>
  <c r="I423" i="11"/>
  <c r="CT290" i="11"/>
  <c r="I290" i="11"/>
  <c r="I438" i="11"/>
  <c r="I262" i="11"/>
  <c r="I439" i="11"/>
  <c r="CT287" i="11"/>
  <c r="CU287" i="11" s="1"/>
  <c r="I287" i="11"/>
  <c r="I201" i="11"/>
  <c r="I15" i="11"/>
  <c r="I326" i="11"/>
  <c r="I67" i="11"/>
  <c r="I272" i="11"/>
  <c r="I129" i="11"/>
  <c r="I350" i="11"/>
  <c r="DN391" i="11"/>
  <c r="DO391" i="11" s="1"/>
  <c r="DP391" i="11" s="1"/>
  <c r="I391" i="11"/>
  <c r="I256" i="11"/>
  <c r="I453" i="11"/>
  <c r="I253" i="11"/>
  <c r="I13" i="11"/>
  <c r="CT216" i="11"/>
  <c r="CU216" i="11" s="1"/>
  <c r="I216" i="11"/>
  <c r="I218" i="11"/>
  <c r="I174" i="11"/>
  <c r="I56" i="11"/>
  <c r="I389" i="11"/>
  <c r="CT152" i="11"/>
  <c r="CU152" i="11" s="1"/>
  <c r="I152" i="11"/>
  <c r="I161" i="11"/>
  <c r="I338" i="11"/>
  <c r="I345" i="11"/>
  <c r="CT379" i="11"/>
  <c r="I379" i="11"/>
  <c r="DN14" i="11"/>
  <c r="DO14" i="11" s="1"/>
  <c r="I14" i="11"/>
  <c r="DN318" i="11"/>
  <c r="I318" i="11"/>
  <c r="DN403" i="11"/>
  <c r="I403" i="11"/>
  <c r="DN341" i="11"/>
  <c r="DO341" i="11" s="1"/>
  <c r="I341" i="11"/>
  <c r="I376" i="11"/>
  <c r="I211" i="11"/>
  <c r="I90" i="11"/>
  <c r="I486" i="11"/>
  <c r="I441" i="11"/>
  <c r="CT45" i="11"/>
  <c r="I45" i="11"/>
  <c r="CT183" i="11"/>
  <c r="I183" i="11"/>
  <c r="I16" i="11"/>
  <c r="I257" i="11"/>
  <c r="DN141" i="11"/>
  <c r="I141" i="11"/>
  <c r="I276" i="11"/>
  <c r="CT6" i="11"/>
  <c r="I6" i="11"/>
  <c r="CT226" i="11"/>
  <c r="I226" i="11"/>
  <c r="CT325" i="11"/>
  <c r="I325" i="11"/>
  <c r="CT377" i="11"/>
  <c r="CU377" i="11" s="1"/>
  <c r="I377" i="11"/>
  <c r="CV207" i="11"/>
  <c r="CT368" i="11"/>
  <c r="CU368" i="11" s="1"/>
  <c r="I368" i="11"/>
  <c r="I26" i="11"/>
  <c r="I360" i="11"/>
  <c r="I43" i="11"/>
  <c r="I372" i="11"/>
  <c r="I223" i="11"/>
  <c r="DN58" i="11"/>
  <c r="I58" i="11"/>
  <c r="DN280" i="11"/>
  <c r="DO280" i="11" s="1"/>
  <c r="I280" i="11"/>
  <c r="DN323" i="11"/>
  <c r="DO323" i="11" s="1"/>
  <c r="I323" i="11"/>
  <c r="CT153" i="11"/>
  <c r="CU153" i="11" s="1"/>
  <c r="DO87" i="11"/>
  <c r="DP87" i="11" s="1"/>
  <c r="CU78" i="11"/>
  <c r="DP168" i="11"/>
  <c r="DQ168" i="11" s="1"/>
  <c r="CU397" i="11"/>
  <c r="CV397" i="11" s="1"/>
  <c r="CW397" i="11" s="1"/>
  <c r="CX397" i="11" s="1"/>
  <c r="DN483" i="11"/>
  <c r="CT366" i="11"/>
  <c r="DN470" i="11"/>
  <c r="DO470" i="11" s="1"/>
  <c r="CU186" i="11"/>
  <c r="DO93" i="11"/>
  <c r="CT318" i="11"/>
  <c r="CU318" i="11" s="1"/>
  <c r="CV318" i="11" s="1"/>
  <c r="CW318" i="11" s="1"/>
  <c r="CX318" i="11" s="1"/>
  <c r="CY318" i="11" s="1"/>
  <c r="CZ318" i="11" s="1"/>
  <c r="DA318" i="11" s="1"/>
  <c r="DB318" i="11" s="1"/>
  <c r="DC318" i="11" s="1"/>
  <c r="DD318" i="11" s="1"/>
  <c r="DE318" i="11" s="1"/>
  <c r="DF318" i="11" s="1"/>
  <c r="DG318" i="11" s="1"/>
  <c r="DH318" i="11" s="1"/>
  <c r="DI318" i="11" s="1"/>
  <c r="J318" i="11" s="1"/>
  <c r="DN342" i="11"/>
  <c r="DO411" i="11"/>
  <c r="DP411" i="11" s="1"/>
  <c r="CT258" i="11"/>
  <c r="DN462" i="11"/>
  <c r="DO462" i="11" s="1"/>
  <c r="CV305" i="11"/>
  <c r="DN461" i="11"/>
  <c r="DO461" i="11" s="1"/>
  <c r="DP461" i="11" s="1"/>
  <c r="DN473" i="11"/>
  <c r="DO263" i="11"/>
  <c r="DO250" i="11"/>
  <c r="CT441" i="11"/>
  <c r="CU441" i="11" s="1"/>
  <c r="CV441" i="11" s="1"/>
  <c r="CW441" i="11" s="1"/>
  <c r="CX441" i="11" s="1"/>
  <c r="CY441" i="11" s="1"/>
  <c r="CZ441" i="11" s="1"/>
  <c r="DA441" i="11" s="1"/>
  <c r="DB441" i="11" s="1"/>
  <c r="DC441" i="11" s="1"/>
  <c r="DD441" i="11" s="1"/>
  <c r="DE441" i="11" s="1"/>
  <c r="DF441" i="11" s="1"/>
  <c r="DG441" i="11" s="1"/>
  <c r="DH441" i="11" s="1"/>
  <c r="CU465" i="11"/>
  <c r="DN270" i="11"/>
  <c r="DO198" i="11"/>
  <c r="DN112" i="11"/>
  <c r="DN325" i="11"/>
  <c r="CT485" i="11"/>
  <c r="CU485" i="11" s="1"/>
  <c r="CU93" i="11"/>
  <c r="CV93" i="11" s="1"/>
  <c r="CW93" i="11" s="1"/>
  <c r="CX93" i="11" s="1"/>
  <c r="CY93" i="11" s="1"/>
  <c r="CZ93" i="11" s="1"/>
  <c r="DA93" i="11" s="1"/>
  <c r="DB93" i="11" s="1"/>
  <c r="DC93" i="11" s="1"/>
  <c r="DD93" i="11" s="1"/>
  <c r="DE93" i="11" s="1"/>
  <c r="DF93" i="11" s="1"/>
  <c r="DG93" i="11" s="1"/>
  <c r="DH93" i="11" s="1"/>
  <c r="DI93" i="11" s="1"/>
  <c r="J93" i="11" s="1"/>
  <c r="DO430" i="11"/>
  <c r="DP430" i="11" s="1"/>
  <c r="DQ430" i="11" s="1"/>
  <c r="CU198" i="11"/>
  <c r="CT87" i="11"/>
  <c r="CU87" i="11" s="1"/>
  <c r="CV87" i="11" s="1"/>
  <c r="DO465" i="11"/>
  <c r="DP465" i="11" s="1"/>
  <c r="DQ465" i="11" s="1"/>
  <c r="DR465" i="11" s="1"/>
  <c r="DS465" i="11" s="1"/>
  <c r="DT465" i="11" s="1"/>
  <c r="DU465" i="11" s="1"/>
  <c r="DV465" i="11" s="1"/>
  <c r="DW465" i="11" s="1"/>
  <c r="DX465" i="11" s="1"/>
  <c r="DY465" i="11" s="1"/>
  <c r="DZ465" i="11" s="1"/>
  <c r="EA465" i="11" s="1"/>
  <c r="EB465" i="11" s="1"/>
  <c r="EC465" i="11" s="1"/>
  <c r="CU23" i="11"/>
  <c r="CU18" i="11"/>
  <c r="CV18" i="11" s="1"/>
  <c r="CW18" i="11" s="1"/>
  <c r="CX18" i="11" s="1"/>
  <c r="CY18" i="11" s="1"/>
  <c r="CZ18" i="11" s="1"/>
  <c r="DA18" i="11" s="1"/>
  <c r="DB18" i="11" s="1"/>
  <c r="DC18" i="11" s="1"/>
  <c r="DD18" i="11" s="1"/>
  <c r="DE18" i="11" s="1"/>
  <c r="DF18" i="11" s="1"/>
  <c r="DG18" i="11" s="1"/>
  <c r="DH18" i="11" s="1"/>
  <c r="DI18" i="11" s="1"/>
  <c r="J18" i="11" s="1"/>
  <c r="CT438" i="11"/>
  <c r="CU438" i="11" s="1"/>
  <c r="CV438" i="11" s="1"/>
  <c r="CW438" i="11" s="1"/>
  <c r="CX438" i="11" s="1"/>
  <c r="CY438" i="11" s="1"/>
  <c r="CZ438" i="11" s="1"/>
  <c r="DA438" i="11" s="1"/>
  <c r="DB438" i="11" s="1"/>
  <c r="DC438" i="11" s="1"/>
  <c r="DD438" i="11" s="1"/>
  <c r="DE438" i="11" s="1"/>
  <c r="DF438" i="11" s="1"/>
  <c r="DG438" i="11" s="1"/>
  <c r="DH438" i="11" s="1"/>
  <c r="DN482" i="11"/>
  <c r="DN92" i="11"/>
  <c r="DO92" i="11" s="1"/>
  <c r="DN183" i="11"/>
  <c r="DN16" i="11"/>
  <c r="DO16" i="11" s="1"/>
  <c r="DP16" i="11" s="1"/>
  <c r="DQ16" i="11" s="1"/>
  <c r="DR16" i="11" s="1"/>
  <c r="DS16" i="11" s="1"/>
  <c r="DT16" i="11" s="1"/>
  <c r="DU16" i="11" s="1"/>
  <c r="DV16" i="11" s="1"/>
  <c r="DW16" i="11" s="1"/>
  <c r="DX16" i="11" s="1"/>
  <c r="DY16" i="11" s="1"/>
  <c r="DZ16" i="11" s="1"/>
  <c r="EA16" i="11" s="1"/>
  <c r="EB16" i="11" s="1"/>
  <c r="EC16" i="11" s="1"/>
  <c r="DN257" i="11"/>
  <c r="DN276" i="11"/>
  <c r="CT270" i="11"/>
  <c r="CU270" i="11" s="1"/>
  <c r="CV270" i="11" s="1"/>
  <c r="CW270" i="11" s="1"/>
  <c r="CX270" i="11" s="1"/>
  <c r="CY270" i="11" s="1"/>
  <c r="CZ270" i="11" s="1"/>
  <c r="DA270" i="11" s="1"/>
  <c r="DB270" i="11" s="1"/>
  <c r="DC270" i="11" s="1"/>
  <c r="DD270" i="11" s="1"/>
  <c r="DE270" i="11" s="1"/>
  <c r="DF270" i="11" s="1"/>
  <c r="DG270" i="11" s="1"/>
  <c r="DH270" i="11" s="1"/>
  <c r="DN184" i="11"/>
  <c r="DO184" i="11" s="1"/>
  <c r="DP184" i="11" s="1"/>
  <c r="DN447" i="11"/>
  <c r="DO147" i="11"/>
  <c r="DP147" i="11" s="1"/>
  <c r="DQ147" i="11" s="1"/>
  <c r="DR147" i="11" s="1"/>
  <c r="DS147" i="11" s="1"/>
  <c r="DT147" i="11" s="1"/>
  <c r="DU147" i="11" s="1"/>
  <c r="DV147" i="11" s="1"/>
  <c r="DW147" i="11" s="1"/>
  <c r="DX147" i="11" s="1"/>
  <c r="DY147" i="11" s="1"/>
  <c r="DZ147" i="11" s="1"/>
  <c r="EA147" i="11" s="1"/>
  <c r="EB147" i="11" s="1"/>
  <c r="EC147" i="11" s="1"/>
  <c r="DO482" i="11"/>
  <c r="CU246" i="11"/>
  <c r="CV246" i="11" s="1"/>
  <c r="DO246" i="11"/>
  <c r="DP246" i="11" s="1"/>
  <c r="DQ246" i="11" s="1"/>
  <c r="DR246" i="11" s="1"/>
  <c r="DS246" i="11" s="1"/>
  <c r="DT246" i="11" s="1"/>
  <c r="DU246" i="11" s="1"/>
  <c r="DV246" i="11" s="1"/>
  <c r="DW246" i="11" s="1"/>
  <c r="DX246" i="11" s="1"/>
  <c r="DY246" i="11" s="1"/>
  <c r="DZ246" i="11" s="1"/>
  <c r="EA246" i="11" s="1"/>
  <c r="EB246" i="11" s="1"/>
  <c r="EC246" i="11" s="1"/>
  <c r="CV168" i="11"/>
  <c r="CW168" i="11" s="1"/>
  <c r="CX168" i="11" s="1"/>
  <c r="CY168" i="11" s="1"/>
  <c r="CZ168" i="11" s="1"/>
  <c r="DA168" i="11" s="1"/>
  <c r="DB168" i="11" s="1"/>
  <c r="DC168" i="11" s="1"/>
  <c r="DD168" i="11" s="1"/>
  <c r="DE168" i="11" s="1"/>
  <c r="DF168" i="11" s="1"/>
  <c r="DG168" i="11" s="1"/>
  <c r="DH168" i="11" s="1"/>
  <c r="DI168" i="11" s="1"/>
  <c r="J168" i="11" s="1"/>
  <c r="CT354" i="11"/>
  <c r="CU354" i="11" s="1"/>
  <c r="CT456" i="11"/>
  <c r="CU456" i="11" s="1"/>
  <c r="CV456" i="11" s="1"/>
  <c r="CT22" i="11"/>
  <c r="CU22" i="11" s="1"/>
  <c r="CV22" i="11" s="1"/>
  <c r="CW22" i="11" s="1"/>
  <c r="CX22" i="11" s="1"/>
  <c r="CY22" i="11" s="1"/>
  <c r="CZ22" i="11" s="1"/>
  <c r="DA22" i="11" s="1"/>
  <c r="DB22" i="11" s="1"/>
  <c r="DC22" i="11" s="1"/>
  <c r="DD22" i="11" s="1"/>
  <c r="DE22" i="11" s="1"/>
  <c r="DF22" i="11" s="1"/>
  <c r="DG22" i="11" s="1"/>
  <c r="DH22" i="11" s="1"/>
  <c r="DI22" i="11" s="1"/>
  <c r="J22" i="11" s="1"/>
  <c r="DQ391" i="11"/>
  <c r="DR391" i="11" s="1"/>
  <c r="DS391" i="11" s="1"/>
  <c r="DT391" i="11" s="1"/>
  <c r="DU391" i="11" s="1"/>
  <c r="DV391" i="11" s="1"/>
  <c r="DW391" i="11" s="1"/>
  <c r="DX391" i="11" s="1"/>
  <c r="DY391" i="11" s="1"/>
  <c r="DZ391" i="11" s="1"/>
  <c r="EA391" i="11" s="1"/>
  <c r="EB391" i="11" s="1"/>
  <c r="EC391" i="11" s="1"/>
  <c r="CT221" i="11"/>
  <c r="CU221" i="11" s="1"/>
  <c r="CV221" i="11" s="1"/>
  <c r="CW221" i="11" s="1"/>
  <c r="DO356" i="11"/>
  <c r="DN471" i="11"/>
  <c r="DO471" i="11" s="1"/>
  <c r="DP471" i="11" s="1"/>
  <c r="DQ471" i="11" s="1"/>
  <c r="DR471" i="11" s="1"/>
  <c r="DS471" i="11" s="1"/>
  <c r="DT471" i="11" s="1"/>
  <c r="DU471" i="11" s="1"/>
  <c r="DV471" i="11" s="1"/>
  <c r="DW471" i="11" s="1"/>
  <c r="DX471" i="11" s="1"/>
  <c r="DY471" i="11" s="1"/>
  <c r="DZ471" i="11" s="1"/>
  <c r="EA471" i="11" s="1"/>
  <c r="EB471" i="11" s="1"/>
  <c r="EC471" i="11" s="1"/>
  <c r="CU440" i="11"/>
  <c r="CV440" i="11" s="1"/>
  <c r="CW440" i="11" s="1"/>
  <c r="CX440" i="11" s="1"/>
  <c r="CY440" i="11" s="1"/>
  <c r="CZ440" i="11" s="1"/>
  <c r="DA440" i="11" s="1"/>
  <c r="DB440" i="11" s="1"/>
  <c r="DC440" i="11" s="1"/>
  <c r="DD440" i="11" s="1"/>
  <c r="DE440" i="11" s="1"/>
  <c r="DF440" i="11" s="1"/>
  <c r="DG440" i="11" s="1"/>
  <c r="DH440" i="11" s="1"/>
  <c r="DI440" i="11" s="1"/>
  <c r="J440" i="11" s="1"/>
  <c r="DO361" i="11"/>
  <c r="CU356" i="11"/>
  <c r="DN230" i="11"/>
  <c r="DN66" i="11"/>
  <c r="DO66" i="11" s="1"/>
  <c r="DP66" i="11" s="1"/>
  <c r="DQ66" i="11" s="1"/>
  <c r="DR66" i="11" s="1"/>
  <c r="DS66" i="11" s="1"/>
  <c r="DT66" i="11" s="1"/>
  <c r="DU66" i="11" s="1"/>
  <c r="DV66" i="11" s="1"/>
  <c r="DW66" i="11" s="1"/>
  <c r="DX66" i="11" s="1"/>
  <c r="DY66" i="11" s="1"/>
  <c r="DZ66" i="11" s="1"/>
  <c r="EA66" i="11" s="1"/>
  <c r="EB66" i="11" s="1"/>
  <c r="EC66" i="11" s="1"/>
  <c r="DN368" i="11"/>
  <c r="DO368" i="11" s="1"/>
  <c r="DN227" i="11"/>
  <c r="CU443" i="11"/>
  <c r="CV443" i="11" s="1"/>
  <c r="CW443" i="11" s="1"/>
  <c r="CX443" i="11" s="1"/>
  <c r="CY443" i="11" s="1"/>
  <c r="CZ443" i="11" s="1"/>
  <c r="DA443" i="11" s="1"/>
  <c r="DB443" i="11" s="1"/>
  <c r="DC443" i="11" s="1"/>
  <c r="DD443" i="11" s="1"/>
  <c r="DE443" i="11" s="1"/>
  <c r="DF443" i="11" s="1"/>
  <c r="DG443" i="11" s="1"/>
  <c r="DH443" i="11" s="1"/>
  <c r="DI443" i="11" s="1"/>
  <c r="J443" i="11" s="1"/>
  <c r="CV198" i="11"/>
  <c r="CW198" i="11" s="1"/>
  <c r="CU58" i="11"/>
  <c r="CU361" i="11"/>
  <c r="DN91" i="11"/>
  <c r="DO91" i="11" s="1"/>
  <c r="DP91" i="11" s="1"/>
  <c r="DQ91" i="11" s="1"/>
  <c r="DR91" i="11" s="1"/>
  <c r="DS91" i="11" s="1"/>
  <c r="DT91" i="11" s="1"/>
  <c r="DU91" i="11" s="1"/>
  <c r="DV91" i="11" s="1"/>
  <c r="DW91" i="11" s="1"/>
  <c r="DX91" i="11" s="1"/>
  <c r="DY91" i="11" s="1"/>
  <c r="DZ91" i="11" s="1"/>
  <c r="EA91" i="11" s="1"/>
  <c r="EB91" i="11" s="1"/>
  <c r="EC91" i="11" s="1"/>
  <c r="DN9" i="11"/>
  <c r="DO9" i="11" s="1"/>
  <c r="DP9" i="11" s="1"/>
  <c r="DQ9" i="11" s="1"/>
  <c r="DR9" i="11" s="1"/>
  <c r="DS9" i="11" s="1"/>
  <c r="DT9" i="11" s="1"/>
  <c r="DU9" i="11" s="1"/>
  <c r="DV9" i="11" s="1"/>
  <c r="DW9" i="11" s="1"/>
  <c r="DX9" i="11" s="1"/>
  <c r="DY9" i="11" s="1"/>
  <c r="DZ9" i="11" s="1"/>
  <c r="EA9" i="11" s="1"/>
  <c r="EB9" i="11" s="1"/>
  <c r="EC9" i="11" s="1"/>
  <c r="CT294" i="11"/>
  <c r="DN12" i="11"/>
  <c r="DO12" i="11" s="1"/>
  <c r="DP12" i="11" s="1"/>
  <c r="CU330" i="11"/>
  <c r="CV330" i="11" s="1"/>
  <c r="CW330" i="11" s="1"/>
  <c r="CX330" i="11" s="1"/>
  <c r="CY330" i="11" s="1"/>
  <c r="CZ330" i="11" s="1"/>
  <c r="DA330" i="11" s="1"/>
  <c r="DB330" i="11" s="1"/>
  <c r="DC330" i="11" s="1"/>
  <c r="DD330" i="11" s="1"/>
  <c r="DE330" i="11" s="1"/>
  <c r="DF330" i="11" s="1"/>
  <c r="DG330" i="11" s="1"/>
  <c r="DH330" i="11" s="1"/>
  <c r="CT332" i="11"/>
  <c r="CU332" i="11" s="1"/>
  <c r="CV332" i="11" s="1"/>
  <c r="CW332" i="11" s="1"/>
  <c r="CX332" i="11" s="1"/>
  <c r="CY332" i="11" s="1"/>
  <c r="CZ332" i="11" s="1"/>
  <c r="DA332" i="11" s="1"/>
  <c r="DB332" i="11" s="1"/>
  <c r="DC332" i="11" s="1"/>
  <c r="DD332" i="11" s="1"/>
  <c r="DE332" i="11" s="1"/>
  <c r="DF332" i="11" s="1"/>
  <c r="DG332" i="11" s="1"/>
  <c r="DH332" i="11" s="1"/>
  <c r="DI332" i="11" s="1"/>
  <c r="J332" i="11" s="1"/>
  <c r="CT472" i="11"/>
  <c r="DN351" i="11"/>
  <c r="CT88" i="11"/>
  <c r="CU88" i="11" s="1"/>
  <c r="CV88" i="11" s="1"/>
  <c r="CW88" i="11" s="1"/>
  <c r="CX88" i="11" s="1"/>
  <c r="CY88" i="11" s="1"/>
  <c r="CZ88" i="11" s="1"/>
  <c r="DA88" i="11" s="1"/>
  <c r="DB88" i="11" s="1"/>
  <c r="DC88" i="11" s="1"/>
  <c r="DD88" i="11" s="1"/>
  <c r="DE88" i="11" s="1"/>
  <c r="DF88" i="11" s="1"/>
  <c r="DG88" i="11" s="1"/>
  <c r="DH88" i="11" s="1"/>
  <c r="DI88" i="11" s="1"/>
  <c r="J88" i="11" s="1"/>
  <c r="CT173" i="11"/>
  <c r="CU173" i="11" s="1"/>
  <c r="CV173" i="11" s="1"/>
  <c r="CW173" i="11" s="1"/>
  <c r="CX173" i="11" s="1"/>
  <c r="CY173" i="11" s="1"/>
  <c r="CZ173" i="11" s="1"/>
  <c r="DA173" i="11" s="1"/>
  <c r="DB173" i="11" s="1"/>
  <c r="DC173" i="11" s="1"/>
  <c r="DD173" i="11" s="1"/>
  <c r="DE173" i="11" s="1"/>
  <c r="DF173" i="11" s="1"/>
  <c r="DG173" i="11" s="1"/>
  <c r="DH173" i="11" s="1"/>
  <c r="DI173" i="11" s="1"/>
  <c r="J173" i="11" s="1"/>
  <c r="CU45" i="11"/>
  <c r="CV66" i="11"/>
  <c r="CW66" i="11" s="1"/>
  <c r="CU251" i="11"/>
  <c r="CV251" i="11" s="1"/>
  <c r="CW251" i="11" s="1"/>
  <c r="CX251" i="11" s="1"/>
  <c r="CY251" i="11" s="1"/>
  <c r="CZ251" i="11" s="1"/>
  <c r="DA251" i="11" s="1"/>
  <c r="DB251" i="11" s="1"/>
  <c r="DC251" i="11" s="1"/>
  <c r="DD251" i="11" s="1"/>
  <c r="DE251" i="11" s="1"/>
  <c r="DF251" i="11" s="1"/>
  <c r="DG251" i="11" s="1"/>
  <c r="DH251" i="11" s="1"/>
  <c r="DI251" i="11" s="1"/>
  <c r="J251" i="11" s="1"/>
  <c r="CU224" i="11"/>
  <c r="CV224" i="11" s="1"/>
  <c r="CW224" i="11" s="1"/>
  <c r="CX224" i="11" s="1"/>
  <c r="CY224" i="11" s="1"/>
  <c r="CZ224" i="11" s="1"/>
  <c r="DA224" i="11" s="1"/>
  <c r="DB224" i="11" s="1"/>
  <c r="DC224" i="11" s="1"/>
  <c r="DD224" i="11" s="1"/>
  <c r="DE224" i="11" s="1"/>
  <c r="DF224" i="11" s="1"/>
  <c r="DG224" i="11" s="1"/>
  <c r="DH224" i="11" s="1"/>
  <c r="DI224" i="11" s="1"/>
  <c r="J224" i="11" s="1"/>
  <c r="DO58" i="11"/>
  <c r="DO451" i="11"/>
  <c r="DP451" i="11" s="1"/>
  <c r="DO185" i="11"/>
  <c r="DN427" i="11"/>
  <c r="DO427" i="11" s="1"/>
  <c r="DP427" i="11" s="1"/>
  <c r="DQ427" i="11" s="1"/>
  <c r="DR427" i="11" s="1"/>
  <c r="DS427" i="11" s="1"/>
  <c r="DT427" i="11" s="1"/>
  <c r="DU427" i="11" s="1"/>
  <c r="DV427" i="11" s="1"/>
  <c r="DW427" i="11" s="1"/>
  <c r="DX427" i="11" s="1"/>
  <c r="DY427" i="11" s="1"/>
  <c r="DZ427" i="11" s="1"/>
  <c r="EA427" i="11" s="1"/>
  <c r="EB427" i="11" s="1"/>
  <c r="EC427" i="11" s="1"/>
  <c r="DP198" i="11"/>
  <c r="DQ198" i="11" s="1"/>
  <c r="CT433" i="11"/>
  <c r="DQ87" i="11"/>
  <c r="DR87" i="11" s="1"/>
  <c r="DO342" i="11"/>
  <c r="DP342" i="11" s="1"/>
  <c r="DQ342" i="11" s="1"/>
  <c r="DR342" i="11" s="1"/>
  <c r="DS342" i="11" s="1"/>
  <c r="DT342" i="11" s="1"/>
  <c r="DU342" i="11" s="1"/>
  <c r="DV342" i="11" s="1"/>
  <c r="DW342" i="11" s="1"/>
  <c r="DX342" i="11" s="1"/>
  <c r="DY342" i="11" s="1"/>
  <c r="DZ342" i="11" s="1"/>
  <c r="EA342" i="11" s="1"/>
  <c r="EB342" i="11" s="1"/>
  <c r="EC342" i="11" s="1"/>
  <c r="DN454" i="11"/>
  <c r="DO454" i="11" s="1"/>
  <c r="CT139" i="11"/>
  <c r="CT107" i="11"/>
  <c r="CU107" i="11" s="1"/>
  <c r="CV107" i="11" s="1"/>
  <c r="CW107" i="11" s="1"/>
  <c r="CX107" i="11" s="1"/>
  <c r="CY107" i="11" s="1"/>
  <c r="CZ107" i="11" s="1"/>
  <c r="DA107" i="11" s="1"/>
  <c r="DB107" i="11" s="1"/>
  <c r="DC107" i="11" s="1"/>
  <c r="DD107" i="11" s="1"/>
  <c r="DE107" i="11" s="1"/>
  <c r="DF107" i="11" s="1"/>
  <c r="DG107" i="11" s="1"/>
  <c r="DH107" i="11" s="1"/>
  <c r="DI107" i="11" s="1"/>
  <c r="J107" i="11" s="1"/>
  <c r="DO233" i="11"/>
  <c r="CU306" i="11"/>
  <c r="CV306" i="11" s="1"/>
  <c r="CW306" i="11" s="1"/>
  <c r="CU484" i="11"/>
  <c r="CV484" i="11" s="1"/>
  <c r="DO304" i="11"/>
  <c r="DN296" i="11"/>
  <c r="DO296" i="11" s="1"/>
  <c r="DP296" i="11" s="1"/>
  <c r="DQ296" i="11" s="1"/>
  <c r="DR296" i="11" s="1"/>
  <c r="DS296" i="11" s="1"/>
  <c r="DT296" i="11" s="1"/>
  <c r="DU296" i="11" s="1"/>
  <c r="DV296" i="11" s="1"/>
  <c r="DW296" i="11" s="1"/>
  <c r="DX296" i="11" s="1"/>
  <c r="DY296" i="11" s="1"/>
  <c r="DZ296" i="11" s="1"/>
  <c r="EA296" i="11" s="1"/>
  <c r="EB296" i="11" s="1"/>
  <c r="EC296" i="11" s="1"/>
  <c r="DN478" i="11"/>
  <c r="CU164" i="11"/>
  <c r="CT204" i="11"/>
  <c r="CU16" i="11"/>
  <c r="CV16" i="11" s="1"/>
  <c r="CW16" i="11" s="1"/>
  <c r="CX16" i="11" s="1"/>
  <c r="CY16" i="11" s="1"/>
  <c r="CZ16" i="11" s="1"/>
  <c r="DA16" i="11" s="1"/>
  <c r="DB16" i="11" s="1"/>
  <c r="DC16" i="11" s="1"/>
  <c r="DD16" i="11" s="1"/>
  <c r="DE16" i="11" s="1"/>
  <c r="DF16" i="11" s="1"/>
  <c r="DG16" i="11" s="1"/>
  <c r="DH16" i="11" s="1"/>
  <c r="DP368" i="11"/>
  <c r="DN251" i="11"/>
  <c r="DO251" i="11" s="1"/>
  <c r="CU40" i="11"/>
  <c r="CV40" i="11" s="1"/>
  <c r="CW40" i="11" s="1"/>
  <c r="CX40" i="11" s="1"/>
  <c r="CY40" i="11" s="1"/>
  <c r="CZ40" i="11" s="1"/>
  <c r="DA40" i="11" s="1"/>
  <c r="DB40" i="11" s="1"/>
  <c r="DC40" i="11" s="1"/>
  <c r="DD40" i="11" s="1"/>
  <c r="DE40" i="11" s="1"/>
  <c r="DF40" i="11" s="1"/>
  <c r="DG40" i="11" s="1"/>
  <c r="DH40" i="11" s="1"/>
  <c r="DI40" i="11" s="1"/>
  <c r="J40" i="11" s="1"/>
  <c r="CV368" i="11"/>
  <c r="CW368" i="11" s="1"/>
  <c r="CX368" i="11" s="1"/>
  <c r="CY368" i="11" s="1"/>
  <c r="CZ368" i="11" s="1"/>
  <c r="DA368" i="11" s="1"/>
  <c r="DB368" i="11" s="1"/>
  <c r="DC368" i="11" s="1"/>
  <c r="DD368" i="11" s="1"/>
  <c r="DE368" i="11" s="1"/>
  <c r="DF368" i="11" s="1"/>
  <c r="DG368" i="11" s="1"/>
  <c r="DH368" i="11" s="1"/>
  <c r="DI368" i="11" s="1"/>
  <c r="J368" i="11" s="1"/>
  <c r="DO175" i="11"/>
  <c r="DP175" i="11" s="1"/>
  <c r="DN11" i="11"/>
  <c r="DO18" i="11"/>
  <c r="DP18" i="11" s="1"/>
  <c r="DQ18" i="11" s="1"/>
  <c r="DR18" i="11" s="1"/>
  <c r="DS18" i="11" s="1"/>
  <c r="DT18" i="11" s="1"/>
  <c r="DU18" i="11" s="1"/>
  <c r="DV18" i="11" s="1"/>
  <c r="DW18" i="11" s="1"/>
  <c r="DX18" i="11" s="1"/>
  <c r="DY18" i="11" s="1"/>
  <c r="DZ18" i="11" s="1"/>
  <c r="EA18" i="11" s="1"/>
  <c r="EB18" i="11" s="1"/>
  <c r="EC18" i="11" s="1"/>
  <c r="CU175" i="11"/>
  <c r="CV175" i="11" s="1"/>
  <c r="CU408" i="11"/>
  <c r="CV408" i="11" s="1"/>
  <c r="CU222" i="11"/>
  <c r="CV222" i="11" s="1"/>
  <c r="CW222" i="11" s="1"/>
  <c r="DP462" i="11"/>
  <c r="DQ462" i="11" s="1"/>
  <c r="DR462" i="11" s="1"/>
  <c r="DS462" i="11" s="1"/>
  <c r="DT462" i="11" s="1"/>
  <c r="DU462" i="11" s="1"/>
  <c r="DV462" i="11" s="1"/>
  <c r="DW462" i="11" s="1"/>
  <c r="DX462" i="11" s="1"/>
  <c r="DY462" i="11" s="1"/>
  <c r="DZ462" i="11" s="1"/>
  <c r="EA462" i="11" s="1"/>
  <c r="EB462" i="11" s="1"/>
  <c r="EC462" i="11" s="1"/>
  <c r="CU215" i="11"/>
  <c r="CV215" i="11" s="1"/>
  <c r="CW215" i="11" s="1"/>
  <c r="CX215" i="11" s="1"/>
  <c r="CY215" i="11" s="1"/>
  <c r="CZ215" i="11" s="1"/>
  <c r="DA215" i="11" s="1"/>
  <c r="DB215" i="11" s="1"/>
  <c r="DC215" i="11" s="1"/>
  <c r="DD215" i="11" s="1"/>
  <c r="DE215" i="11" s="1"/>
  <c r="DF215" i="11" s="1"/>
  <c r="DG215" i="11" s="1"/>
  <c r="DH215" i="11" s="1"/>
  <c r="DI215" i="11" s="1"/>
  <c r="J215" i="11" s="1"/>
  <c r="DN47" i="11"/>
  <c r="DN441" i="11"/>
  <c r="DO360" i="11"/>
  <c r="DP360" i="11" s="1"/>
  <c r="DQ360" i="11" s="1"/>
  <c r="DR360" i="11" s="1"/>
  <c r="DS360" i="11" s="1"/>
  <c r="DT360" i="11" s="1"/>
  <c r="DU360" i="11" s="1"/>
  <c r="DV360" i="11" s="1"/>
  <c r="DW360" i="11" s="1"/>
  <c r="DX360" i="11" s="1"/>
  <c r="DY360" i="11" s="1"/>
  <c r="DZ360" i="11" s="1"/>
  <c r="EA360" i="11" s="1"/>
  <c r="EB360" i="11" s="1"/>
  <c r="EC360" i="11" s="1"/>
  <c r="DN220" i="11"/>
  <c r="DO220" i="11" s="1"/>
  <c r="DP220" i="11" s="1"/>
  <c r="DQ220" i="11" s="1"/>
  <c r="DR220" i="11" s="1"/>
  <c r="DS220" i="11" s="1"/>
  <c r="DT220" i="11" s="1"/>
  <c r="DU220" i="11" s="1"/>
  <c r="DV220" i="11" s="1"/>
  <c r="DW220" i="11" s="1"/>
  <c r="DX220" i="11" s="1"/>
  <c r="DY220" i="11" s="1"/>
  <c r="DZ220" i="11" s="1"/>
  <c r="EA220" i="11" s="1"/>
  <c r="EB220" i="11" s="1"/>
  <c r="EC220" i="11" s="1"/>
  <c r="DN109" i="11"/>
  <c r="DN45" i="11"/>
  <c r="DO45" i="11" s="1"/>
  <c r="CV280" i="11"/>
  <c r="CW280" i="11" s="1"/>
  <c r="CX280" i="11" s="1"/>
  <c r="CY280" i="11" s="1"/>
  <c r="CZ280" i="11" s="1"/>
  <c r="DA280" i="11" s="1"/>
  <c r="DB280" i="11" s="1"/>
  <c r="DC280" i="11" s="1"/>
  <c r="DD280" i="11" s="1"/>
  <c r="DE280" i="11" s="1"/>
  <c r="DF280" i="11" s="1"/>
  <c r="DG280" i="11" s="1"/>
  <c r="DH280" i="11" s="1"/>
  <c r="DI280" i="11" s="1"/>
  <c r="J280" i="11" s="1"/>
  <c r="CT154" i="11"/>
  <c r="CU154" i="11" s="1"/>
  <c r="CV154" i="11" s="1"/>
  <c r="CW154" i="11" s="1"/>
  <c r="CX154" i="11" s="1"/>
  <c r="CY154" i="11" s="1"/>
  <c r="CZ154" i="11" s="1"/>
  <c r="DA154" i="11" s="1"/>
  <c r="DB154" i="11" s="1"/>
  <c r="DC154" i="11" s="1"/>
  <c r="DD154" i="11" s="1"/>
  <c r="DE154" i="11" s="1"/>
  <c r="DF154" i="11" s="1"/>
  <c r="DG154" i="11" s="1"/>
  <c r="DH154" i="11" s="1"/>
  <c r="DI154" i="11" s="1"/>
  <c r="J154" i="11" s="1"/>
  <c r="DP280" i="11"/>
  <c r="DQ280" i="11" s="1"/>
  <c r="DP207" i="11"/>
  <c r="DO306" i="11"/>
  <c r="DP306" i="11" s="1"/>
  <c r="DQ306" i="11" s="1"/>
  <c r="DR306" i="11" s="1"/>
  <c r="DS306" i="11" s="1"/>
  <c r="DT306" i="11" s="1"/>
  <c r="DU306" i="11" s="1"/>
  <c r="DV306" i="11" s="1"/>
  <c r="DW306" i="11" s="1"/>
  <c r="DX306" i="11" s="1"/>
  <c r="DY306" i="11" s="1"/>
  <c r="DZ306" i="11" s="1"/>
  <c r="EA306" i="11" s="1"/>
  <c r="EB306" i="11" s="1"/>
  <c r="EC306" i="11" s="1"/>
  <c r="CU304" i="11"/>
  <c r="CV304" i="11" s="1"/>
  <c r="CW304" i="11" s="1"/>
  <c r="CX304" i="11" s="1"/>
  <c r="CY304" i="11" s="1"/>
  <c r="CZ304" i="11" s="1"/>
  <c r="DA304" i="11" s="1"/>
  <c r="DB304" i="11" s="1"/>
  <c r="DC304" i="11" s="1"/>
  <c r="DD304" i="11" s="1"/>
  <c r="DE304" i="11" s="1"/>
  <c r="DF304" i="11" s="1"/>
  <c r="DG304" i="11" s="1"/>
  <c r="DH304" i="11" s="1"/>
  <c r="DI304" i="11" s="1"/>
  <c r="J304" i="11" s="1"/>
  <c r="DN188" i="11"/>
  <c r="CT92" i="11"/>
  <c r="CU92" i="11" s="1"/>
  <c r="DO408" i="11"/>
  <c r="DP408" i="11" s="1"/>
  <c r="DO484" i="11"/>
  <c r="DP484" i="11" s="1"/>
  <c r="DQ484" i="11" s="1"/>
  <c r="DR484" i="11" s="1"/>
  <c r="DS484" i="11" s="1"/>
  <c r="DT484" i="11" s="1"/>
  <c r="DU484" i="11" s="1"/>
  <c r="DV484" i="11" s="1"/>
  <c r="DW484" i="11" s="1"/>
  <c r="DX484" i="11" s="1"/>
  <c r="DY484" i="11" s="1"/>
  <c r="DZ484" i="11" s="1"/>
  <c r="EA484" i="11" s="1"/>
  <c r="EB484" i="11" s="1"/>
  <c r="EC484" i="11" s="1"/>
  <c r="CU38" i="11"/>
  <c r="DO410" i="11"/>
  <c r="DO165" i="11"/>
  <c r="DP165" i="11" s="1"/>
  <c r="DQ165" i="11" s="1"/>
  <c r="DN262" i="11"/>
  <c r="DO262" i="11" s="1"/>
  <c r="DP262" i="11" s="1"/>
  <c r="DQ262" i="11" s="1"/>
  <c r="DR262" i="11" s="1"/>
  <c r="DS262" i="11" s="1"/>
  <c r="DT262" i="11" s="1"/>
  <c r="DU262" i="11" s="1"/>
  <c r="DV262" i="11" s="1"/>
  <c r="DW262" i="11" s="1"/>
  <c r="DX262" i="11" s="1"/>
  <c r="DY262" i="11" s="1"/>
  <c r="DZ262" i="11" s="1"/>
  <c r="EA262" i="11" s="1"/>
  <c r="EB262" i="11" s="1"/>
  <c r="EC262" i="11" s="1"/>
  <c r="DO437" i="11"/>
  <c r="DP437" i="11" s="1"/>
  <c r="DQ437" i="11" s="1"/>
  <c r="DN102" i="11"/>
  <c r="DO102" i="11" s="1"/>
  <c r="CT326" i="11"/>
  <c r="CU326" i="11" s="1"/>
  <c r="DN67" i="11"/>
  <c r="DO67" i="11" s="1"/>
  <c r="DP67" i="11" s="1"/>
  <c r="DQ67" i="11" s="1"/>
  <c r="DR67" i="11" s="1"/>
  <c r="DS67" i="11" s="1"/>
  <c r="DT67" i="11" s="1"/>
  <c r="DU67" i="11" s="1"/>
  <c r="DV67" i="11" s="1"/>
  <c r="DW67" i="11" s="1"/>
  <c r="DX67" i="11" s="1"/>
  <c r="DY67" i="11" s="1"/>
  <c r="DZ67" i="11" s="1"/>
  <c r="EA67" i="11" s="1"/>
  <c r="EB67" i="11" s="1"/>
  <c r="EC67" i="11" s="1"/>
  <c r="CT395" i="11"/>
  <c r="CU395" i="11" s="1"/>
  <c r="CV395" i="11" s="1"/>
  <c r="CW395" i="11" s="1"/>
  <c r="DN13" i="11"/>
  <c r="DO13" i="11" s="1"/>
  <c r="DP13" i="11" s="1"/>
  <c r="DQ13" i="11" s="1"/>
  <c r="DR13" i="11" s="1"/>
  <c r="DS13" i="11" s="1"/>
  <c r="DT13" i="11" s="1"/>
  <c r="DU13" i="11" s="1"/>
  <c r="DV13" i="11" s="1"/>
  <c r="DW13" i="11" s="1"/>
  <c r="DX13" i="11" s="1"/>
  <c r="DY13" i="11" s="1"/>
  <c r="DZ13" i="11" s="1"/>
  <c r="EA13" i="11" s="1"/>
  <c r="EB13" i="11" s="1"/>
  <c r="EC13" i="11" s="1"/>
  <c r="DN396" i="11"/>
  <c r="DO396" i="11" s="1"/>
  <c r="DP396" i="11" s="1"/>
  <c r="DQ396" i="11" s="1"/>
  <c r="DR396" i="11" s="1"/>
  <c r="DS396" i="11" s="1"/>
  <c r="DT396" i="11" s="1"/>
  <c r="DU396" i="11" s="1"/>
  <c r="DV396" i="11" s="1"/>
  <c r="DW396" i="11" s="1"/>
  <c r="DX396" i="11" s="1"/>
  <c r="DY396" i="11" s="1"/>
  <c r="DZ396" i="11" s="1"/>
  <c r="EA396" i="11" s="1"/>
  <c r="EB396" i="11" s="1"/>
  <c r="EC396" i="11" s="1"/>
  <c r="CT202" i="11"/>
  <c r="DN389" i="11"/>
  <c r="CT338" i="11"/>
  <c r="CU338" i="11" s="1"/>
  <c r="CV338" i="11" s="1"/>
  <c r="CW338" i="11" s="1"/>
  <c r="CX338" i="11" s="1"/>
  <c r="CY338" i="11" s="1"/>
  <c r="CZ338" i="11" s="1"/>
  <c r="DA338" i="11" s="1"/>
  <c r="DB338" i="11" s="1"/>
  <c r="DC338" i="11" s="1"/>
  <c r="DD338" i="11" s="1"/>
  <c r="DE338" i="11" s="1"/>
  <c r="DF338" i="11" s="1"/>
  <c r="DG338" i="11" s="1"/>
  <c r="DH338" i="11" s="1"/>
  <c r="CT71" i="11"/>
  <c r="CU71" i="11" s="1"/>
  <c r="CV71" i="11" s="1"/>
  <c r="CW71" i="11" s="1"/>
  <c r="CX71" i="11" s="1"/>
  <c r="CY71" i="11" s="1"/>
  <c r="CZ71" i="11" s="1"/>
  <c r="DA71" i="11" s="1"/>
  <c r="DB71" i="11" s="1"/>
  <c r="DC71" i="11" s="1"/>
  <c r="DD71" i="11" s="1"/>
  <c r="DE71" i="11" s="1"/>
  <c r="DF71" i="11" s="1"/>
  <c r="DG71" i="11" s="1"/>
  <c r="DH71" i="11" s="1"/>
  <c r="DI71" i="11" s="1"/>
  <c r="J71" i="11" s="1"/>
  <c r="DP14" i="11"/>
  <c r="DQ14" i="11" s="1"/>
  <c r="DR14" i="11" s="1"/>
  <c r="DS14" i="11" s="1"/>
  <c r="DT14" i="11" s="1"/>
  <c r="DU14" i="11" s="1"/>
  <c r="DV14" i="11" s="1"/>
  <c r="DO403" i="11"/>
  <c r="DN376" i="11"/>
  <c r="DO376" i="11" s="1"/>
  <c r="DP376" i="11" s="1"/>
  <c r="DQ376" i="11" s="1"/>
  <c r="DR376" i="11" s="1"/>
  <c r="DS376" i="11" s="1"/>
  <c r="DT376" i="11" s="1"/>
  <c r="DU376" i="11" s="1"/>
  <c r="DV376" i="11" s="1"/>
  <c r="DW376" i="11" s="1"/>
  <c r="DX376" i="11" s="1"/>
  <c r="DY376" i="11" s="1"/>
  <c r="DZ376" i="11" s="1"/>
  <c r="EA376" i="11" s="1"/>
  <c r="EB376" i="11" s="1"/>
  <c r="EC376" i="11" s="1"/>
  <c r="CT37" i="11"/>
  <c r="CU37" i="11" s="1"/>
  <c r="CV37" i="11" s="1"/>
  <c r="CW37" i="11" s="1"/>
  <c r="CX37" i="11" s="1"/>
  <c r="CY37" i="11" s="1"/>
  <c r="CZ37" i="11" s="1"/>
  <c r="DA37" i="11" s="1"/>
  <c r="DB37" i="11" s="1"/>
  <c r="DC37" i="11" s="1"/>
  <c r="DD37" i="11" s="1"/>
  <c r="DE37" i="11" s="1"/>
  <c r="DF37" i="11" s="1"/>
  <c r="DG37" i="11" s="1"/>
  <c r="DH37" i="11" s="1"/>
  <c r="DI37" i="11" s="1"/>
  <c r="J37" i="11" s="1"/>
  <c r="DN267" i="11"/>
  <c r="CT7" i="11"/>
  <c r="CU7" i="11" s="1"/>
  <c r="CV7" i="11" s="1"/>
  <c r="CW7" i="11" s="1"/>
  <c r="CX7" i="11" s="1"/>
  <c r="CY7" i="11" s="1"/>
  <c r="CZ7" i="11" s="1"/>
  <c r="DN152" i="11"/>
  <c r="DO152" i="11" s="1"/>
  <c r="CX198" i="11"/>
  <c r="CY198" i="11" s="1"/>
  <c r="CZ198" i="11" s="1"/>
  <c r="DA198" i="11" s="1"/>
  <c r="DB198" i="11" s="1"/>
  <c r="DC198" i="11" s="1"/>
  <c r="DD198" i="11" s="1"/>
  <c r="DE198" i="11" s="1"/>
  <c r="DF198" i="11" s="1"/>
  <c r="DG198" i="11" s="1"/>
  <c r="DH198" i="11" s="1"/>
  <c r="DI198" i="11" s="1"/>
  <c r="J198" i="11" s="1"/>
  <c r="CV323" i="11"/>
  <c r="CW323" i="11" s="1"/>
  <c r="CX323" i="11" s="1"/>
  <c r="CT437" i="11"/>
  <c r="CU437" i="11" s="1"/>
  <c r="CV437" i="11" s="1"/>
  <c r="CW437" i="11" s="1"/>
  <c r="CX437" i="11" s="1"/>
  <c r="CY437" i="11" s="1"/>
  <c r="CZ437" i="11" s="1"/>
  <c r="DA437" i="11" s="1"/>
  <c r="DB437" i="11" s="1"/>
  <c r="DC437" i="11" s="1"/>
  <c r="DD437" i="11" s="1"/>
  <c r="DE437" i="11" s="1"/>
  <c r="DF437" i="11" s="1"/>
  <c r="DG437" i="11" s="1"/>
  <c r="DH437" i="11" s="1"/>
  <c r="DI437" i="11" s="1"/>
  <c r="J437" i="11" s="1"/>
  <c r="CU411" i="11"/>
  <c r="CV411" i="11" s="1"/>
  <c r="CW411" i="11" s="1"/>
  <c r="CX411" i="11" s="1"/>
  <c r="CY411" i="11" s="1"/>
  <c r="CZ411" i="11" s="1"/>
  <c r="DA411" i="11" s="1"/>
  <c r="DB411" i="11" s="1"/>
  <c r="DC411" i="11" s="1"/>
  <c r="DD411" i="11" s="1"/>
  <c r="DE411" i="11" s="1"/>
  <c r="DF411" i="11" s="1"/>
  <c r="DG411" i="11" s="1"/>
  <c r="DH411" i="11" s="1"/>
  <c r="DI411" i="11" s="1"/>
  <c r="J411" i="11" s="1"/>
  <c r="CU85" i="11"/>
  <c r="CV85" i="11" s="1"/>
  <c r="CW85" i="11" s="1"/>
  <c r="CX85" i="11" s="1"/>
  <c r="CY85" i="11" s="1"/>
  <c r="CZ85" i="11" s="1"/>
  <c r="DA85" i="11" s="1"/>
  <c r="DB85" i="11" s="1"/>
  <c r="DC85" i="11" s="1"/>
  <c r="DD85" i="11" s="1"/>
  <c r="DE85" i="11" s="1"/>
  <c r="DF85" i="11" s="1"/>
  <c r="DG85" i="11" s="1"/>
  <c r="DH85" i="11" s="1"/>
  <c r="DI85" i="11" s="1"/>
  <c r="J85" i="11" s="1"/>
  <c r="DN385" i="11"/>
  <c r="DO397" i="11"/>
  <c r="DP397" i="11" s="1"/>
  <c r="DQ397" i="11" s="1"/>
  <c r="DR397" i="11" s="1"/>
  <c r="DS397" i="11" s="1"/>
  <c r="DT397" i="11" s="1"/>
  <c r="DU397" i="11" s="1"/>
  <c r="DV397" i="11" s="1"/>
  <c r="DW397" i="11" s="1"/>
  <c r="DX397" i="11" s="1"/>
  <c r="DY397" i="11" s="1"/>
  <c r="DZ397" i="11" s="1"/>
  <c r="EA397" i="11" s="1"/>
  <c r="EB397" i="11" s="1"/>
  <c r="EC397" i="11" s="1"/>
  <c r="CW184" i="11"/>
  <c r="CX184" i="11" s="1"/>
  <c r="CY184" i="11" s="1"/>
  <c r="CZ184" i="11" s="1"/>
  <c r="DA184" i="11" s="1"/>
  <c r="DB184" i="11" s="1"/>
  <c r="DC184" i="11" s="1"/>
  <c r="DD184" i="11" s="1"/>
  <c r="DE184" i="11" s="1"/>
  <c r="DF184" i="11" s="1"/>
  <c r="DG184" i="11" s="1"/>
  <c r="DH184" i="11" s="1"/>
  <c r="DI184" i="11" s="1"/>
  <c r="J184" i="11" s="1"/>
  <c r="DP436" i="11"/>
  <c r="DQ436" i="11" s="1"/>
  <c r="DR436" i="11" s="1"/>
  <c r="DS436" i="11" s="1"/>
  <c r="DT436" i="11" s="1"/>
  <c r="DU436" i="11" s="1"/>
  <c r="DV436" i="11" s="1"/>
  <c r="DW436" i="11" s="1"/>
  <c r="DX436" i="11" s="1"/>
  <c r="DY436" i="11" s="1"/>
  <c r="DZ436" i="11" s="1"/>
  <c r="EA436" i="11" s="1"/>
  <c r="EB436" i="11" s="1"/>
  <c r="EC436" i="11" s="1"/>
  <c r="DR430" i="11"/>
  <c r="DS430" i="11" s="1"/>
  <c r="DT430" i="11" s="1"/>
  <c r="CV45" i="11"/>
  <c r="CW45" i="11" s="1"/>
  <c r="CX45" i="11" s="1"/>
  <c r="CY45" i="11" s="1"/>
  <c r="CZ45" i="11" s="1"/>
  <c r="DA45" i="11" s="1"/>
  <c r="DB45" i="11" s="1"/>
  <c r="DC45" i="11" s="1"/>
  <c r="DD45" i="11" s="1"/>
  <c r="DE45" i="11" s="1"/>
  <c r="DF45" i="11" s="1"/>
  <c r="DG45" i="11" s="1"/>
  <c r="DH45" i="11" s="1"/>
  <c r="DI45" i="11" s="1"/>
  <c r="J45" i="11" s="1"/>
  <c r="DN105" i="11"/>
  <c r="CT381" i="11"/>
  <c r="CU381" i="11" s="1"/>
  <c r="CV381" i="11" s="1"/>
  <c r="CW381" i="11" s="1"/>
  <c r="CX381" i="11" s="1"/>
  <c r="CY381" i="11" s="1"/>
  <c r="CZ381" i="11" s="1"/>
  <c r="DA381" i="11" s="1"/>
  <c r="DB381" i="11" s="1"/>
  <c r="DC381" i="11" s="1"/>
  <c r="DD381" i="11" s="1"/>
  <c r="DE381" i="11" s="1"/>
  <c r="DF381" i="11" s="1"/>
  <c r="DG381" i="11" s="1"/>
  <c r="DH381" i="11" s="1"/>
  <c r="DN7" i="11"/>
  <c r="DO7" i="11" s="1"/>
  <c r="DP7" i="11" s="1"/>
  <c r="DQ7" i="11" s="1"/>
  <c r="DR7" i="11" s="1"/>
  <c r="DS7" i="11" s="1"/>
  <c r="DT7" i="11" s="1"/>
  <c r="DP356" i="11"/>
  <c r="DQ356" i="11" s="1"/>
  <c r="DR356" i="11" s="1"/>
  <c r="DS356" i="11" s="1"/>
  <c r="DT356" i="11" s="1"/>
  <c r="DU356" i="11" s="1"/>
  <c r="DV356" i="11" s="1"/>
  <c r="DW356" i="11" s="1"/>
  <c r="DX356" i="11" s="1"/>
  <c r="DY356" i="11" s="1"/>
  <c r="DZ356" i="11" s="1"/>
  <c r="EA356" i="11" s="1"/>
  <c r="EB356" i="11" s="1"/>
  <c r="EC356" i="11" s="1"/>
  <c r="DQ451" i="11"/>
  <c r="DR451" i="11" s="1"/>
  <c r="DS451" i="11" s="1"/>
  <c r="DT451" i="11" s="1"/>
  <c r="DU451" i="11" s="1"/>
  <c r="DV451" i="11" s="1"/>
  <c r="DW451" i="11" s="1"/>
  <c r="DX451" i="11" s="1"/>
  <c r="DY451" i="11" s="1"/>
  <c r="DZ451" i="11" s="1"/>
  <c r="EA451" i="11" s="1"/>
  <c r="EB451" i="11" s="1"/>
  <c r="EC451" i="11" s="1"/>
  <c r="DN374" i="11"/>
  <c r="DO374" i="11" s="1"/>
  <c r="DP374" i="11" s="1"/>
  <c r="DQ374" i="11" s="1"/>
  <c r="DR374" i="11" s="1"/>
  <c r="DS374" i="11" s="1"/>
  <c r="DT374" i="11" s="1"/>
  <c r="DU374" i="11" s="1"/>
  <c r="DV374" i="11" s="1"/>
  <c r="DW374" i="11" s="1"/>
  <c r="DX374" i="11" s="1"/>
  <c r="DY374" i="11" s="1"/>
  <c r="DZ374" i="11" s="1"/>
  <c r="EA374" i="11" s="1"/>
  <c r="EB374" i="11" s="1"/>
  <c r="EC374" i="11" s="1"/>
  <c r="CT403" i="11"/>
  <c r="CU403" i="11" s="1"/>
  <c r="CU131" i="11"/>
  <c r="CV131" i="11" s="1"/>
  <c r="CW131" i="11" s="1"/>
  <c r="CX131" i="11" s="1"/>
  <c r="CY131" i="11" s="1"/>
  <c r="CZ131" i="11" s="1"/>
  <c r="DA131" i="11" s="1"/>
  <c r="DB131" i="11" s="1"/>
  <c r="DC131" i="11" s="1"/>
  <c r="DD131" i="11" s="1"/>
  <c r="DE131" i="11" s="1"/>
  <c r="DF131" i="11" s="1"/>
  <c r="DG131" i="11" s="1"/>
  <c r="DH131" i="11" s="1"/>
  <c r="DI131" i="11" s="1"/>
  <c r="J131" i="11" s="1"/>
  <c r="CX430" i="11"/>
  <c r="CY430" i="11" s="1"/>
  <c r="CZ430" i="11" s="1"/>
  <c r="DA430" i="11" s="1"/>
  <c r="DB430" i="11" s="1"/>
  <c r="DC430" i="11" s="1"/>
  <c r="DD430" i="11" s="1"/>
  <c r="DE430" i="11" s="1"/>
  <c r="DF430" i="11" s="1"/>
  <c r="DG430" i="11" s="1"/>
  <c r="DH430" i="11" s="1"/>
  <c r="CT459" i="11"/>
  <c r="CU459" i="11" s="1"/>
  <c r="CV459" i="11" s="1"/>
  <c r="CW459" i="11" s="1"/>
  <c r="CX459" i="11" s="1"/>
  <c r="CY459" i="11" s="1"/>
  <c r="CZ459" i="11" s="1"/>
  <c r="DA459" i="11" s="1"/>
  <c r="DB459" i="11" s="1"/>
  <c r="DC459" i="11" s="1"/>
  <c r="DD459" i="11" s="1"/>
  <c r="DE459" i="11" s="1"/>
  <c r="DF459" i="11" s="1"/>
  <c r="DG459" i="11" s="1"/>
  <c r="DH459" i="11" s="1"/>
  <c r="DI459" i="11" s="1"/>
  <c r="J459" i="11" s="1"/>
  <c r="DP435" i="11"/>
  <c r="CT14" i="11"/>
  <c r="CU14" i="11" s="1"/>
  <c r="CV14" i="11" s="1"/>
  <c r="CW14" i="11" s="1"/>
  <c r="CX14" i="11" s="1"/>
  <c r="CY14" i="11" s="1"/>
  <c r="CZ14" i="11" s="1"/>
  <c r="DA14" i="11" s="1"/>
  <c r="DB14" i="11" s="1"/>
  <c r="DC14" i="11" s="1"/>
  <c r="DD14" i="11" s="1"/>
  <c r="DE14" i="11" s="1"/>
  <c r="DF14" i="11" s="1"/>
  <c r="DG14" i="11" s="1"/>
  <c r="DH14" i="11" s="1"/>
  <c r="DN37" i="11"/>
  <c r="DO37" i="11" s="1"/>
  <c r="DP37" i="11" s="1"/>
  <c r="DQ37" i="11" s="1"/>
  <c r="DR37" i="11" s="1"/>
  <c r="DS37" i="11" s="1"/>
  <c r="DT37" i="11" s="1"/>
  <c r="DU37" i="11" s="1"/>
  <c r="DV37" i="11" s="1"/>
  <c r="DW37" i="11" s="1"/>
  <c r="DX37" i="11" s="1"/>
  <c r="DY37" i="11" s="1"/>
  <c r="DZ37" i="11" s="1"/>
  <c r="EA37" i="11" s="1"/>
  <c r="EB37" i="11" s="1"/>
  <c r="EC37" i="11" s="1"/>
  <c r="CT148" i="11"/>
  <c r="CU148" i="11" s="1"/>
  <c r="CV148" i="11" s="1"/>
  <c r="CW148" i="11" s="1"/>
  <c r="CX148" i="11" s="1"/>
  <c r="CY148" i="11" s="1"/>
  <c r="CZ148" i="11" s="1"/>
  <c r="DA148" i="11" s="1"/>
  <c r="DB148" i="11" s="1"/>
  <c r="DC148" i="11" s="1"/>
  <c r="DD148" i="11" s="1"/>
  <c r="DE148" i="11" s="1"/>
  <c r="DF148" i="11" s="1"/>
  <c r="DG148" i="11" s="1"/>
  <c r="DH148" i="11" s="1"/>
  <c r="DI148" i="11" s="1"/>
  <c r="J148" i="11" s="1"/>
  <c r="CT211" i="11"/>
  <c r="CU211" i="11" s="1"/>
  <c r="CV211" i="11" s="1"/>
  <c r="DN236" i="11"/>
  <c r="DO236" i="11" s="1"/>
  <c r="CT283" i="11"/>
  <c r="CU283" i="11" s="1"/>
  <c r="CV283" i="11" s="1"/>
  <c r="CW283" i="11" s="1"/>
  <c r="CX283" i="11" s="1"/>
  <c r="CY283" i="11" s="1"/>
  <c r="CZ283" i="11" s="1"/>
  <c r="DA283" i="11" s="1"/>
  <c r="DB283" i="11" s="1"/>
  <c r="DC283" i="11" s="1"/>
  <c r="DD283" i="11" s="1"/>
  <c r="DE283" i="11" s="1"/>
  <c r="DF283" i="11" s="1"/>
  <c r="DG283" i="11" s="1"/>
  <c r="DH283" i="11" s="1"/>
  <c r="DI283" i="11" s="1"/>
  <c r="J283" i="11" s="1"/>
  <c r="CT267" i="11"/>
  <c r="CU267" i="11" s="1"/>
  <c r="CV267" i="11" s="1"/>
  <c r="CW267" i="11" s="1"/>
  <c r="CX267" i="11" s="1"/>
  <c r="CY267" i="11" s="1"/>
  <c r="CZ267" i="11" s="1"/>
  <c r="DA267" i="11" s="1"/>
  <c r="DB267" i="11" s="1"/>
  <c r="DC267" i="11" s="1"/>
  <c r="DD267" i="11" s="1"/>
  <c r="DE267" i="11" s="1"/>
  <c r="DF267" i="11" s="1"/>
  <c r="DG267" i="11" s="1"/>
  <c r="DH267" i="11" s="1"/>
  <c r="DN10" i="11"/>
  <c r="CT486" i="11"/>
  <c r="CU486" i="11" s="1"/>
  <c r="CV486" i="11" s="1"/>
  <c r="CW486" i="11" s="1"/>
  <c r="CX486" i="11" s="1"/>
  <c r="CY486" i="11" s="1"/>
  <c r="CZ486" i="11" s="1"/>
  <c r="DA486" i="11" s="1"/>
  <c r="DB486" i="11" s="1"/>
  <c r="DC486" i="11" s="1"/>
  <c r="DD486" i="11" s="1"/>
  <c r="DE486" i="11" s="1"/>
  <c r="DF486" i="11" s="1"/>
  <c r="DG486" i="11" s="1"/>
  <c r="DH486" i="11" s="1"/>
  <c r="DI486" i="11" s="1"/>
  <c r="J486" i="11" s="1"/>
  <c r="CT376" i="11"/>
  <c r="CU376" i="11" s="1"/>
  <c r="CV376" i="11" s="1"/>
  <c r="CW376" i="11" s="1"/>
  <c r="CX376" i="11" s="1"/>
  <c r="CY376" i="11" s="1"/>
  <c r="CZ376" i="11" s="1"/>
  <c r="DA376" i="11" s="1"/>
  <c r="DB376" i="11" s="1"/>
  <c r="DC376" i="11" s="1"/>
  <c r="DD376" i="11" s="1"/>
  <c r="DE376" i="11" s="1"/>
  <c r="DF376" i="11" s="1"/>
  <c r="DG376" i="11" s="1"/>
  <c r="DH376" i="11" s="1"/>
  <c r="CY323" i="11"/>
  <c r="CZ323" i="11" s="1"/>
  <c r="DA323" i="11" s="1"/>
  <c r="DB323" i="11" s="1"/>
  <c r="DC323" i="11" s="1"/>
  <c r="DD323" i="11" s="1"/>
  <c r="DE323" i="11" s="1"/>
  <c r="DF323" i="11" s="1"/>
  <c r="DG323" i="11" s="1"/>
  <c r="DH323" i="11" s="1"/>
  <c r="DI323" i="11" s="1"/>
  <c r="J323" i="11" s="1"/>
  <c r="DN457" i="11"/>
  <c r="DO457" i="11" s="1"/>
  <c r="DN486" i="11"/>
  <c r="DO486" i="11" s="1"/>
  <c r="DP486" i="11" s="1"/>
  <c r="CU451" i="11"/>
  <c r="CV451" i="11" s="1"/>
  <c r="CW451" i="11" s="1"/>
  <c r="CX451" i="11" s="1"/>
  <c r="CY451" i="11" s="1"/>
  <c r="CZ451" i="11" s="1"/>
  <c r="DA451" i="11" s="1"/>
  <c r="DB451" i="11" s="1"/>
  <c r="DC451" i="11" s="1"/>
  <c r="DD451" i="11" s="1"/>
  <c r="DE451" i="11" s="1"/>
  <c r="DF451" i="11" s="1"/>
  <c r="DG451" i="11" s="1"/>
  <c r="DH451" i="11" s="1"/>
  <c r="DI451" i="11" s="1"/>
  <c r="J451" i="11" s="1"/>
  <c r="DN448" i="11"/>
  <c r="DO448" i="11" s="1"/>
  <c r="DP448" i="11" s="1"/>
  <c r="DQ448" i="11" s="1"/>
  <c r="DR448" i="11" s="1"/>
  <c r="DS448" i="11" s="1"/>
  <c r="DT448" i="11" s="1"/>
  <c r="DU448" i="11" s="1"/>
  <c r="DV448" i="11" s="1"/>
  <c r="DW448" i="11" s="1"/>
  <c r="DX448" i="11" s="1"/>
  <c r="DY448" i="11" s="1"/>
  <c r="DZ448" i="11" s="1"/>
  <c r="EA448" i="11" s="1"/>
  <c r="EB448" i="11" s="1"/>
  <c r="EC448" i="11" s="1"/>
  <c r="CT197" i="11"/>
  <c r="CU197" i="11" s="1"/>
  <c r="CV197" i="11" s="1"/>
  <c r="CW197" i="11" s="1"/>
  <c r="CX197" i="11" s="1"/>
  <c r="CY197" i="11" s="1"/>
  <c r="CZ197" i="11" s="1"/>
  <c r="DA197" i="11" s="1"/>
  <c r="DB197" i="11" s="1"/>
  <c r="DC197" i="11" s="1"/>
  <c r="DD197" i="11" s="1"/>
  <c r="DE197" i="11" s="1"/>
  <c r="DF197" i="11" s="1"/>
  <c r="DG197" i="11" s="1"/>
  <c r="DH197" i="11" s="1"/>
  <c r="DI197" i="11" s="1"/>
  <c r="J197" i="11" s="1"/>
  <c r="CT187" i="11"/>
  <c r="CU187" i="11" s="1"/>
  <c r="CV187" i="11" s="1"/>
  <c r="CW187" i="11" s="1"/>
  <c r="CX187" i="11" s="1"/>
  <c r="CY187" i="11" s="1"/>
  <c r="CZ187" i="11" s="1"/>
  <c r="DA187" i="11" s="1"/>
  <c r="DB187" i="11" s="1"/>
  <c r="DC187" i="11" s="1"/>
  <c r="DD187" i="11" s="1"/>
  <c r="DE187" i="11" s="1"/>
  <c r="DF187" i="11" s="1"/>
  <c r="DG187" i="11" s="1"/>
  <c r="DH187" i="11" s="1"/>
  <c r="DI187" i="11" s="1"/>
  <c r="J187" i="11" s="1"/>
  <c r="DR381" i="11"/>
  <c r="DS381" i="11" s="1"/>
  <c r="DT381" i="11" s="1"/>
  <c r="DU381" i="11" s="1"/>
  <c r="DV381" i="11" s="1"/>
  <c r="DW381" i="11" s="1"/>
  <c r="DX381" i="11" s="1"/>
  <c r="DY381" i="11" s="1"/>
  <c r="DZ381" i="11" s="1"/>
  <c r="EA381" i="11" s="1"/>
  <c r="EB381" i="11" s="1"/>
  <c r="EC381" i="11" s="1"/>
  <c r="CX395" i="11"/>
  <c r="CY395" i="11" s="1"/>
  <c r="CZ395" i="11" s="1"/>
  <c r="DA395" i="11" s="1"/>
  <c r="DB395" i="11" s="1"/>
  <c r="DC395" i="11" s="1"/>
  <c r="DD395" i="11" s="1"/>
  <c r="DE395" i="11" s="1"/>
  <c r="DF395" i="11" s="1"/>
  <c r="DG395" i="11" s="1"/>
  <c r="DH395" i="11" s="1"/>
  <c r="DI395" i="11" s="1"/>
  <c r="J395" i="11" s="1"/>
  <c r="CU202" i="11"/>
  <c r="CV202" i="11" s="1"/>
  <c r="CW202" i="11" s="1"/>
  <c r="CX202" i="11" s="1"/>
  <c r="CY202" i="11" s="1"/>
  <c r="CZ202" i="11" s="1"/>
  <c r="DA202" i="11" s="1"/>
  <c r="DB202" i="11" s="1"/>
  <c r="DC202" i="11" s="1"/>
  <c r="DD202" i="11" s="1"/>
  <c r="DE202" i="11" s="1"/>
  <c r="DF202" i="11" s="1"/>
  <c r="DG202" i="11" s="1"/>
  <c r="DH202" i="11" s="1"/>
  <c r="DI202" i="11" s="1"/>
  <c r="J202" i="11" s="1"/>
  <c r="DO389" i="11"/>
  <c r="DP389" i="11" s="1"/>
  <c r="DQ389" i="11" s="1"/>
  <c r="DR389" i="11" s="1"/>
  <c r="DS389" i="11" s="1"/>
  <c r="DT389" i="11" s="1"/>
  <c r="DU389" i="11" s="1"/>
  <c r="DV389" i="11" s="1"/>
  <c r="DW389" i="11" s="1"/>
  <c r="DX389" i="11" s="1"/>
  <c r="DY389" i="11" s="1"/>
  <c r="DZ389" i="11" s="1"/>
  <c r="EA389" i="11" s="1"/>
  <c r="EB389" i="11" s="1"/>
  <c r="EC389" i="11" s="1"/>
  <c r="CU255" i="11"/>
  <c r="CV255" i="11" s="1"/>
  <c r="CW255" i="11" s="1"/>
  <c r="CX255" i="11" s="1"/>
  <c r="CY255" i="11" s="1"/>
  <c r="CZ255" i="11" s="1"/>
  <c r="DA255" i="11" s="1"/>
  <c r="DB255" i="11" s="1"/>
  <c r="DC255" i="11" s="1"/>
  <c r="DD255" i="11" s="1"/>
  <c r="DE255" i="11" s="1"/>
  <c r="DF255" i="11" s="1"/>
  <c r="DG255" i="11" s="1"/>
  <c r="DH255" i="11" s="1"/>
  <c r="DI255" i="11" s="1"/>
  <c r="J255" i="11" s="1"/>
  <c r="CT147" i="11"/>
  <c r="CU147" i="11" s="1"/>
  <c r="CV147" i="11" s="1"/>
  <c r="CW147" i="11" s="1"/>
  <c r="CX147" i="11" s="1"/>
  <c r="CY147" i="11" s="1"/>
  <c r="CZ147" i="11" s="1"/>
  <c r="DA147" i="11" s="1"/>
  <c r="DB147" i="11" s="1"/>
  <c r="DC147" i="11" s="1"/>
  <c r="DD147" i="11" s="1"/>
  <c r="DE147" i="11" s="1"/>
  <c r="DF147" i="11" s="1"/>
  <c r="DG147" i="11" s="1"/>
  <c r="DH147" i="11" s="1"/>
  <c r="DI147" i="11" s="1"/>
  <c r="J147" i="11" s="1"/>
  <c r="DQ442" i="11"/>
  <c r="DR442" i="11" s="1"/>
  <c r="DS442" i="11" s="1"/>
  <c r="DT442" i="11" s="1"/>
  <c r="DU442" i="11" s="1"/>
  <c r="DV442" i="11" s="1"/>
  <c r="DW442" i="11" s="1"/>
  <c r="DX442" i="11" s="1"/>
  <c r="DY442" i="11" s="1"/>
  <c r="DZ442" i="11" s="1"/>
  <c r="EA442" i="11" s="1"/>
  <c r="EB442" i="11" s="1"/>
  <c r="EC442" i="11" s="1"/>
  <c r="CX89" i="11"/>
  <c r="DO255" i="11"/>
  <c r="F2" i="12"/>
  <c r="F9" i="12"/>
  <c r="F12" i="12"/>
  <c r="F4" i="12"/>
  <c r="F3" i="12"/>
  <c r="F8" i="12"/>
  <c r="BG1" i="12"/>
  <c r="F6" i="12"/>
  <c r="F7" i="12"/>
  <c r="F5" i="12"/>
  <c r="CT455" i="11"/>
  <c r="CU455" i="11" s="1"/>
  <c r="CV455" i="11" s="1"/>
  <c r="CW455" i="11" s="1"/>
  <c r="CX455" i="11" s="1"/>
  <c r="CY455" i="11" s="1"/>
  <c r="CZ455" i="11" s="1"/>
  <c r="DA455" i="11" s="1"/>
  <c r="DB455" i="11" s="1"/>
  <c r="DC455" i="11" s="1"/>
  <c r="DD455" i="11" s="1"/>
  <c r="DE455" i="11" s="1"/>
  <c r="DF455" i="11" s="1"/>
  <c r="DG455" i="11" s="1"/>
  <c r="DH455" i="11" s="1"/>
  <c r="DI455" i="11" s="1"/>
  <c r="J455" i="11" s="1"/>
  <c r="DR198" i="11"/>
  <c r="DS198" i="11" s="1"/>
  <c r="DT198" i="11" s="1"/>
  <c r="DU198" i="11" s="1"/>
  <c r="DV198" i="11" s="1"/>
  <c r="DW198" i="11" s="1"/>
  <c r="DX198" i="11" s="1"/>
  <c r="DY198" i="11" s="1"/>
  <c r="DZ198" i="11" s="1"/>
  <c r="EA198" i="11" s="1"/>
  <c r="EB198" i="11" s="1"/>
  <c r="EC198" i="11" s="1"/>
  <c r="DS87" i="11"/>
  <c r="DT87" i="11" s="1"/>
  <c r="DU87" i="11" s="1"/>
  <c r="DV87" i="11" s="1"/>
  <c r="DW87" i="11" s="1"/>
  <c r="DX87" i="11" s="1"/>
  <c r="DY87" i="11" s="1"/>
  <c r="DZ87" i="11" s="1"/>
  <c r="EA87" i="11" s="1"/>
  <c r="EB87" i="11" s="1"/>
  <c r="EC87" i="11" s="1"/>
  <c r="DP159" i="11"/>
  <c r="DQ159" i="11" s="1"/>
  <c r="DR159" i="11" s="1"/>
  <c r="DS159" i="11" s="1"/>
  <c r="DT159" i="11" s="1"/>
  <c r="DU159" i="11" s="1"/>
  <c r="DV159" i="11" s="1"/>
  <c r="DW159" i="11" s="1"/>
  <c r="DX159" i="11" s="1"/>
  <c r="DY159" i="11" s="1"/>
  <c r="DZ159" i="11" s="1"/>
  <c r="EA159" i="11" s="1"/>
  <c r="EB159" i="11" s="1"/>
  <c r="EC159" i="11" s="1"/>
  <c r="CT100" i="11"/>
  <c r="CU100" i="11" s="1"/>
  <c r="CV100" i="11" s="1"/>
  <c r="CW100" i="11" s="1"/>
  <c r="CX100" i="11" s="1"/>
  <c r="CY100" i="11" s="1"/>
  <c r="CZ100" i="11" s="1"/>
  <c r="DA100" i="11" s="1"/>
  <c r="DB100" i="11" s="1"/>
  <c r="DC100" i="11" s="1"/>
  <c r="DD100" i="11" s="1"/>
  <c r="DE100" i="11" s="1"/>
  <c r="DF100" i="11" s="1"/>
  <c r="DG100" i="11" s="1"/>
  <c r="DH100" i="11" s="1"/>
  <c r="DI100" i="11" s="1"/>
  <c r="J100" i="11" s="1"/>
  <c r="DO301" i="11"/>
  <c r="DP301" i="11" s="1"/>
  <c r="DQ301" i="11" s="1"/>
  <c r="DR301" i="11" s="1"/>
  <c r="DS301" i="11" s="1"/>
  <c r="DT301" i="11" s="1"/>
  <c r="DU301" i="11" s="1"/>
  <c r="DV301" i="11" s="1"/>
  <c r="DW301" i="11" s="1"/>
  <c r="DX301" i="11" s="1"/>
  <c r="DY301" i="11" s="1"/>
  <c r="DZ301" i="11" s="1"/>
  <c r="EA301" i="11" s="1"/>
  <c r="EB301" i="11" s="1"/>
  <c r="EC301" i="11" s="1"/>
  <c r="CU284" i="11"/>
  <c r="CV284" i="11" s="1"/>
  <c r="CW284" i="11" s="1"/>
  <c r="CX284" i="11" s="1"/>
  <c r="CY284" i="11" s="1"/>
  <c r="CZ284" i="11" s="1"/>
  <c r="DA284" i="11" s="1"/>
  <c r="DB284" i="11" s="1"/>
  <c r="DC284" i="11" s="1"/>
  <c r="DD284" i="11" s="1"/>
  <c r="DE284" i="11" s="1"/>
  <c r="DF284" i="11" s="1"/>
  <c r="DG284" i="11" s="1"/>
  <c r="DH284" i="11" s="1"/>
  <c r="DI284" i="11" s="1"/>
  <c r="J284" i="11" s="1"/>
  <c r="CT341" i="11"/>
  <c r="CU341" i="11" s="1"/>
  <c r="CV341" i="11" s="1"/>
  <c r="CW341" i="11" s="1"/>
  <c r="CX341" i="11" s="1"/>
  <c r="CY341" i="11" s="1"/>
  <c r="CZ341" i="11" s="1"/>
  <c r="DA341" i="11" s="1"/>
  <c r="DB341" i="11" s="1"/>
  <c r="DC341" i="11" s="1"/>
  <c r="DD341" i="11" s="1"/>
  <c r="DE341" i="11" s="1"/>
  <c r="DF341" i="11" s="1"/>
  <c r="DG341" i="11" s="1"/>
  <c r="DH341" i="11" s="1"/>
  <c r="DI341" i="11" s="1"/>
  <c r="J341" i="11" s="1"/>
  <c r="DO132" i="11"/>
  <c r="DP132" i="11" s="1"/>
  <c r="DQ132" i="11" s="1"/>
  <c r="DR132" i="11" s="1"/>
  <c r="DS132" i="11" s="1"/>
  <c r="DT132" i="11" s="1"/>
  <c r="DU132" i="11" s="1"/>
  <c r="DV132" i="11" s="1"/>
  <c r="DW132" i="11" s="1"/>
  <c r="DX132" i="11" s="1"/>
  <c r="DY132" i="11" s="1"/>
  <c r="DZ132" i="11" s="1"/>
  <c r="EA132" i="11" s="1"/>
  <c r="EB132" i="11" s="1"/>
  <c r="EC132" i="11" s="1"/>
  <c r="CT10" i="11"/>
  <c r="CU10" i="11" s="1"/>
  <c r="CV10" i="11" s="1"/>
  <c r="CW10" i="11" s="1"/>
  <c r="CX10" i="11" s="1"/>
  <c r="CY10" i="11" s="1"/>
  <c r="CZ10" i="11" s="1"/>
  <c r="DA10" i="11" s="1"/>
  <c r="DB10" i="11" s="1"/>
  <c r="DC10" i="11" s="1"/>
  <c r="DD10" i="11" s="1"/>
  <c r="DE10" i="11" s="1"/>
  <c r="DF10" i="11" s="1"/>
  <c r="DG10" i="11" s="1"/>
  <c r="DH10" i="11" s="1"/>
  <c r="CU446" i="11"/>
  <c r="CV446" i="11" s="1"/>
  <c r="CW446" i="11" s="1"/>
  <c r="CX446" i="11" s="1"/>
  <c r="CY446" i="11" s="1"/>
  <c r="CZ446" i="11" s="1"/>
  <c r="DA446" i="11" s="1"/>
  <c r="DB446" i="11" s="1"/>
  <c r="DC446" i="11" s="1"/>
  <c r="DD446" i="11" s="1"/>
  <c r="DE446" i="11" s="1"/>
  <c r="DF446" i="11" s="1"/>
  <c r="DG446" i="11" s="1"/>
  <c r="DH446" i="11" s="1"/>
  <c r="DI446" i="11" s="1"/>
  <c r="J446" i="11" s="1"/>
  <c r="CU309" i="11"/>
  <c r="CV309" i="11" s="1"/>
  <c r="CW309" i="11" s="1"/>
  <c r="CX309" i="11" s="1"/>
  <c r="CY309" i="11" s="1"/>
  <c r="CZ309" i="11" s="1"/>
  <c r="DA309" i="11" s="1"/>
  <c r="DB309" i="11" s="1"/>
  <c r="DC309" i="11" s="1"/>
  <c r="DD309" i="11" s="1"/>
  <c r="DE309" i="11" s="1"/>
  <c r="DF309" i="11" s="1"/>
  <c r="DG309" i="11" s="1"/>
  <c r="DH309" i="11" s="1"/>
  <c r="CT161" i="11"/>
  <c r="CU161" i="11" s="1"/>
  <c r="CV161" i="11" s="1"/>
  <c r="CW161" i="11" s="1"/>
  <c r="CX161" i="11" s="1"/>
  <c r="CY161" i="11" s="1"/>
  <c r="CZ161" i="11" s="1"/>
  <c r="DA161" i="11" s="1"/>
  <c r="DB161" i="11" s="1"/>
  <c r="DC161" i="11" s="1"/>
  <c r="DD161" i="11" s="1"/>
  <c r="DE161" i="11" s="1"/>
  <c r="DF161" i="11" s="1"/>
  <c r="DG161" i="11" s="1"/>
  <c r="DH161" i="11" s="1"/>
  <c r="DI161" i="11" s="1"/>
  <c r="J161" i="11" s="1"/>
  <c r="DN338" i="11"/>
  <c r="DO338" i="11" s="1"/>
  <c r="DP338" i="11" s="1"/>
  <c r="DQ338" i="11" s="1"/>
  <c r="DR338" i="11" s="1"/>
  <c r="DS338" i="11" s="1"/>
  <c r="DT338" i="11" s="1"/>
  <c r="DU338" i="11" s="1"/>
  <c r="DV338" i="11" s="1"/>
  <c r="DW338" i="11" s="1"/>
  <c r="DX338" i="11" s="1"/>
  <c r="DY338" i="11" s="1"/>
  <c r="DZ338" i="11" s="1"/>
  <c r="EA338" i="11" s="1"/>
  <c r="EB338" i="11" s="1"/>
  <c r="EC338" i="11" s="1"/>
  <c r="DN345" i="11"/>
  <c r="DO345" i="11" s="1"/>
  <c r="DP345" i="11" s="1"/>
  <c r="DQ345" i="11" s="1"/>
  <c r="DR345" i="11" s="1"/>
  <c r="DS345" i="11" s="1"/>
  <c r="DT345" i="11" s="1"/>
  <c r="DU345" i="11" s="1"/>
  <c r="DV345" i="11" s="1"/>
  <c r="DW345" i="11" s="1"/>
  <c r="DX345" i="11" s="1"/>
  <c r="DY345" i="11" s="1"/>
  <c r="DZ345" i="11" s="1"/>
  <c r="EA345" i="11" s="1"/>
  <c r="EB345" i="11" s="1"/>
  <c r="EC345" i="11" s="1"/>
  <c r="DN71" i="11"/>
  <c r="DO71" i="11" s="1"/>
  <c r="DP71" i="11" s="1"/>
  <c r="DQ71" i="11" s="1"/>
  <c r="DR71" i="11" s="1"/>
  <c r="DS71" i="11" s="1"/>
  <c r="DT71" i="11" s="1"/>
  <c r="DU71" i="11" s="1"/>
  <c r="DV71" i="11" s="1"/>
  <c r="DW71" i="11" s="1"/>
  <c r="DX71" i="11" s="1"/>
  <c r="DY71" i="11" s="1"/>
  <c r="DZ71" i="11" s="1"/>
  <c r="EA71" i="11" s="1"/>
  <c r="EB71" i="11" s="1"/>
  <c r="EC71" i="11" s="1"/>
  <c r="DP185" i="11"/>
  <c r="DQ185" i="11" s="1"/>
  <c r="DR185" i="11" s="1"/>
  <c r="DS185" i="11" s="1"/>
  <c r="DT185" i="11" s="1"/>
  <c r="DU185" i="11" s="1"/>
  <c r="DV185" i="11" s="1"/>
  <c r="DW185" i="11" s="1"/>
  <c r="DX185" i="11" s="1"/>
  <c r="DY185" i="11" s="1"/>
  <c r="DZ185" i="11" s="1"/>
  <c r="EA185" i="11" s="1"/>
  <c r="EB185" i="11" s="1"/>
  <c r="EC185" i="11" s="1"/>
  <c r="DO70" i="11"/>
  <c r="DP70" i="11" s="1"/>
  <c r="DQ70" i="11" s="1"/>
  <c r="DR70" i="11" s="1"/>
  <c r="DS70" i="11" s="1"/>
  <c r="DT70" i="11" s="1"/>
  <c r="DU70" i="11" s="1"/>
  <c r="DV70" i="11" s="1"/>
  <c r="DW70" i="11" s="1"/>
  <c r="DX70" i="11" s="1"/>
  <c r="DY70" i="11" s="1"/>
  <c r="DZ70" i="11" s="1"/>
  <c r="EA70" i="11" s="1"/>
  <c r="EB70" i="11" s="1"/>
  <c r="EC70" i="11" s="1"/>
  <c r="DN379" i="11"/>
  <c r="DO379" i="11" s="1"/>
  <c r="DP379" i="11" s="1"/>
  <c r="DQ379" i="11" s="1"/>
  <c r="DR379" i="11" s="1"/>
  <c r="DS379" i="11" s="1"/>
  <c r="DT379" i="11" s="1"/>
  <c r="DU379" i="11" s="1"/>
  <c r="DV379" i="11" s="1"/>
  <c r="DW379" i="11" s="1"/>
  <c r="DX379" i="11" s="1"/>
  <c r="DY379" i="11" s="1"/>
  <c r="DZ379" i="11" s="1"/>
  <c r="EA379" i="11" s="1"/>
  <c r="EB379" i="11" s="1"/>
  <c r="EC379" i="11" s="1"/>
  <c r="DN211" i="11"/>
  <c r="DO211" i="11" s="1"/>
  <c r="DP211" i="11" s="1"/>
  <c r="DQ211" i="11" s="1"/>
  <c r="DR211" i="11" s="1"/>
  <c r="DS211" i="11" s="1"/>
  <c r="DT211" i="11" s="1"/>
  <c r="DU211" i="11" s="1"/>
  <c r="DV211" i="11" s="1"/>
  <c r="DW211" i="11" s="1"/>
  <c r="DX211" i="11" s="1"/>
  <c r="DY211" i="11" s="1"/>
  <c r="DZ211" i="11" s="1"/>
  <c r="EA211" i="11" s="1"/>
  <c r="EB211" i="11" s="1"/>
  <c r="EC211" i="11" s="1"/>
  <c r="DQ411" i="11"/>
  <c r="DR411" i="11" s="1"/>
  <c r="DS411" i="11" s="1"/>
  <c r="DT411" i="11" s="1"/>
  <c r="DU411" i="11" s="1"/>
  <c r="DV411" i="11" s="1"/>
  <c r="DW411" i="11" s="1"/>
  <c r="DX411" i="11" s="1"/>
  <c r="DY411" i="11" s="1"/>
  <c r="DZ411" i="11" s="1"/>
  <c r="EA411" i="11" s="1"/>
  <c r="EB411" i="11" s="1"/>
  <c r="EC411" i="11" s="1"/>
  <c r="DO107" i="11"/>
  <c r="DP107" i="11" s="1"/>
  <c r="DQ107" i="11" s="1"/>
  <c r="DR107" i="11" s="1"/>
  <c r="DS107" i="11" s="1"/>
  <c r="DT107" i="11" s="1"/>
  <c r="DU107" i="11" s="1"/>
  <c r="DV107" i="11" s="1"/>
  <c r="DW107" i="11" s="1"/>
  <c r="DX107" i="11" s="1"/>
  <c r="DY107" i="11" s="1"/>
  <c r="DZ107" i="11" s="1"/>
  <c r="EA107" i="11" s="1"/>
  <c r="EB107" i="11" s="1"/>
  <c r="EC107" i="11" s="1"/>
  <c r="DN148" i="11"/>
  <c r="DO148" i="11" s="1"/>
  <c r="DP148" i="11" s="1"/>
  <c r="DQ148" i="11" s="1"/>
  <c r="DR148" i="11" s="1"/>
  <c r="DS148" i="11" s="1"/>
  <c r="DT148" i="11" s="1"/>
  <c r="DU148" i="11" s="1"/>
  <c r="DV148" i="11" s="1"/>
  <c r="DW148" i="11" s="1"/>
  <c r="DX148" i="11" s="1"/>
  <c r="DY148" i="11" s="1"/>
  <c r="DZ148" i="11" s="1"/>
  <c r="EA148" i="11" s="1"/>
  <c r="EB148" i="11" s="1"/>
  <c r="EC148" i="11" s="1"/>
  <c r="CT480" i="11"/>
  <c r="CU480" i="11" s="1"/>
  <c r="CV480" i="11" s="1"/>
  <c r="CW480" i="11" s="1"/>
  <c r="CX480" i="11" s="1"/>
  <c r="CY480" i="11" s="1"/>
  <c r="CZ480" i="11" s="1"/>
  <c r="DA480" i="11" s="1"/>
  <c r="DB480" i="11" s="1"/>
  <c r="DC480" i="11" s="1"/>
  <c r="DD480" i="11" s="1"/>
  <c r="DE480" i="11" s="1"/>
  <c r="DF480" i="11" s="1"/>
  <c r="DG480" i="11" s="1"/>
  <c r="DH480" i="11" s="1"/>
  <c r="DI480" i="11" s="1"/>
  <c r="J480" i="11" s="1"/>
  <c r="CV356" i="11"/>
  <c r="CW356" i="11" s="1"/>
  <c r="CX356" i="11" s="1"/>
  <c r="CY356" i="11" s="1"/>
  <c r="CZ356" i="11" s="1"/>
  <c r="DA356" i="11" s="1"/>
  <c r="DB356" i="11" s="1"/>
  <c r="DC356" i="11" s="1"/>
  <c r="DD356" i="11" s="1"/>
  <c r="DE356" i="11" s="1"/>
  <c r="DF356" i="11" s="1"/>
  <c r="DG356" i="11" s="1"/>
  <c r="DH356" i="11" s="1"/>
  <c r="DI356" i="11" s="1"/>
  <c r="J356" i="11" s="1"/>
  <c r="DN283" i="11"/>
  <c r="DO283" i="11" s="1"/>
  <c r="DP283" i="11" s="1"/>
  <c r="DQ283" i="11" s="1"/>
  <c r="DR283" i="11" s="1"/>
  <c r="DS283" i="11" s="1"/>
  <c r="DT283" i="11" s="1"/>
  <c r="DU283" i="11" s="1"/>
  <c r="DV283" i="11" s="1"/>
  <c r="DW283" i="11" s="1"/>
  <c r="DX283" i="11" s="1"/>
  <c r="DY283" i="11" s="1"/>
  <c r="DZ283" i="11" s="1"/>
  <c r="EA283" i="11" s="1"/>
  <c r="EB283" i="11" s="1"/>
  <c r="EC283" i="11" s="1"/>
  <c r="DO154" i="11"/>
  <c r="DP154" i="11" s="1"/>
  <c r="DQ154" i="11" s="1"/>
  <c r="DR154" i="11" s="1"/>
  <c r="DS154" i="11" s="1"/>
  <c r="DT154" i="11" s="1"/>
  <c r="DU154" i="11" s="1"/>
  <c r="DV154" i="11" s="1"/>
  <c r="DW154" i="11" s="1"/>
  <c r="DX154" i="11" s="1"/>
  <c r="DY154" i="11" s="1"/>
  <c r="DZ154" i="11" s="1"/>
  <c r="EA154" i="11" s="1"/>
  <c r="EB154" i="11" s="1"/>
  <c r="EC154" i="11" s="1"/>
  <c r="DQ184" i="11"/>
  <c r="DR184" i="11" s="1"/>
  <c r="DS184" i="11" s="1"/>
  <c r="DT184" i="11" s="1"/>
  <c r="DU184" i="11" s="1"/>
  <c r="DV184" i="11" s="1"/>
  <c r="DW184" i="11" s="1"/>
  <c r="DX184" i="11" s="1"/>
  <c r="DY184" i="11" s="1"/>
  <c r="DZ184" i="11" s="1"/>
  <c r="EA184" i="11" s="1"/>
  <c r="EB184" i="11" s="1"/>
  <c r="EC184" i="11" s="1"/>
  <c r="CX66" i="11"/>
  <c r="CY66" i="11" s="1"/>
  <c r="CZ66" i="11" s="1"/>
  <c r="DA66" i="11" s="1"/>
  <c r="DB66" i="11" s="1"/>
  <c r="DC66" i="11" s="1"/>
  <c r="DD66" i="11" s="1"/>
  <c r="DE66" i="11" s="1"/>
  <c r="DF66" i="11" s="1"/>
  <c r="DG66" i="11" s="1"/>
  <c r="DH66" i="11" s="1"/>
  <c r="DI66" i="11" s="1"/>
  <c r="J66" i="11" s="1"/>
  <c r="CU210" i="11"/>
  <c r="CV210" i="11" s="1"/>
  <c r="CW210" i="11" s="1"/>
  <c r="CX210" i="11" s="1"/>
  <c r="CY210" i="11" s="1"/>
  <c r="CZ210" i="11" s="1"/>
  <c r="DA210" i="11" s="1"/>
  <c r="DB210" i="11" s="1"/>
  <c r="DC210" i="11" s="1"/>
  <c r="DD210" i="11" s="1"/>
  <c r="DE210" i="11" s="1"/>
  <c r="DF210" i="11" s="1"/>
  <c r="DG210" i="11" s="1"/>
  <c r="DH210" i="11" s="1"/>
  <c r="DI210" i="11" s="1"/>
  <c r="J210" i="11" s="1"/>
  <c r="CU405" i="11"/>
  <c r="CV405" i="11" s="1"/>
  <c r="CW405" i="11" s="1"/>
  <c r="CX405" i="11" s="1"/>
  <c r="CY405" i="11" s="1"/>
  <c r="CZ405" i="11" s="1"/>
  <c r="DA405" i="11" s="1"/>
  <c r="DB405" i="11" s="1"/>
  <c r="DC405" i="11" s="1"/>
  <c r="DD405" i="11" s="1"/>
  <c r="DE405" i="11" s="1"/>
  <c r="DF405" i="11" s="1"/>
  <c r="DG405" i="11" s="1"/>
  <c r="DH405" i="11" s="1"/>
  <c r="DO209" i="11"/>
  <c r="DP209" i="11" s="1"/>
  <c r="CU190" i="11"/>
  <c r="CV190" i="11" s="1"/>
  <c r="CW190" i="11" s="1"/>
  <c r="CX190" i="11" s="1"/>
  <c r="CY190" i="11" s="1"/>
  <c r="CZ190" i="11" s="1"/>
  <c r="DA190" i="11" s="1"/>
  <c r="DB190" i="11" s="1"/>
  <c r="DC190" i="11" s="1"/>
  <c r="DD190" i="11" s="1"/>
  <c r="DE190" i="11" s="1"/>
  <c r="DF190" i="11" s="1"/>
  <c r="DG190" i="11" s="1"/>
  <c r="DH190" i="11" s="1"/>
  <c r="DI190" i="11" s="1"/>
  <c r="J190" i="11" s="1"/>
  <c r="CU95" i="11"/>
  <c r="CV95" i="11" s="1"/>
  <c r="CW95" i="11" s="1"/>
  <c r="CX95" i="11" s="1"/>
  <c r="CT253" i="11"/>
  <c r="CU253" i="11" s="1"/>
  <c r="CV253" i="11" s="1"/>
  <c r="CW253" i="11" s="1"/>
  <c r="CX253" i="11" s="1"/>
  <c r="CY253" i="11" s="1"/>
  <c r="CZ253" i="11" s="1"/>
  <c r="DA253" i="11" s="1"/>
  <c r="DB253" i="11" s="1"/>
  <c r="DC253" i="11" s="1"/>
  <c r="DD253" i="11" s="1"/>
  <c r="DE253" i="11" s="1"/>
  <c r="DF253" i="11" s="1"/>
  <c r="DG253" i="11" s="1"/>
  <c r="DH253" i="11" s="1"/>
  <c r="DI253" i="11" s="1"/>
  <c r="J253" i="11" s="1"/>
  <c r="DN174" i="11"/>
  <c r="DO174" i="11" s="1"/>
  <c r="DP174" i="11" s="1"/>
  <c r="DQ174" i="11" s="1"/>
  <c r="DR174" i="11" s="1"/>
  <c r="DS174" i="11" s="1"/>
  <c r="DT174" i="11" s="1"/>
  <c r="DU174" i="11" s="1"/>
  <c r="DV174" i="11" s="1"/>
  <c r="DW174" i="11" s="1"/>
  <c r="DX174" i="11" s="1"/>
  <c r="DY174" i="11" s="1"/>
  <c r="DZ174" i="11" s="1"/>
  <c r="EA174" i="11" s="1"/>
  <c r="EB174" i="11" s="1"/>
  <c r="EC174" i="11" s="1"/>
  <c r="CT208" i="11"/>
  <c r="CT56" i="11"/>
  <c r="CU56" i="11" s="1"/>
  <c r="CV56" i="11" s="1"/>
  <c r="CW56" i="11" s="1"/>
  <c r="CX56" i="11" s="1"/>
  <c r="CY56" i="11" s="1"/>
  <c r="CZ56" i="11" s="1"/>
  <c r="DA56" i="11" s="1"/>
  <c r="DB56" i="11" s="1"/>
  <c r="DC56" i="11" s="1"/>
  <c r="DD56" i="11" s="1"/>
  <c r="DE56" i="11" s="1"/>
  <c r="DF56" i="11" s="1"/>
  <c r="DG56" i="11" s="1"/>
  <c r="DH56" i="11" s="1"/>
  <c r="DI56" i="11" s="1"/>
  <c r="J56" i="11" s="1"/>
  <c r="DN36" i="11"/>
  <c r="DP292" i="11"/>
  <c r="DQ292" i="11" s="1"/>
  <c r="DR292" i="11" s="1"/>
  <c r="DS292" i="11" s="1"/>
  <c r="DT292" i="11" s="1"/>
  <c r="DU292" i="11" s="1"/>
  <c r="DV292" i="11" s="1"/>
  <c r="DW292" i="11" s="1"/>
  <c r="DX292" i="11" s="1"/>
  <c r="DY292" i="11" s="1"/>
  <c r="DZ292" i="11" s="1"/>
  <c r="EA292" i="11" s="1"/>
  <c r="EB292" i="11" s="1"/>
  <c r="EC292" i="11" s="1"/>
  <c r="CU70" i="11"/>
  <c r="CV70" i="11" s="1"/>
  <c r="CW70" i="11" s="1"/>
  <c r="CX70" i="11" s="1"/>
  <c r="CY70" i="11" s="1"/>
  <c r="CZ70" i="11" s="1"/>
  <c r="DA70" i="11" s="1"/>
  <c r="DB70" i="11" s="1"/>
  <c r="DC70" i="11" s="1"/>
  <c r="DD70" i="11" s="1"/>
  <c r="DE70" i="11" s="1"/>
  <c r="DF70" i="11" s="1"/>
  <c r="DG70" i="11" s="1"/>
  <c r="DH70" i="11" s="1"/>
  <c r="DI70" i="11" s="1"/>
  <c r="J70" i="11" s="1"/>
  <c r="CU105" i="11"/>
  <c r="CV105" i="11" s="1"/>
  <c r="CW105" i="11" s="1"/>
  <c r="CX105" i="11" s="1"/>
  <c r="CY105" i="11" s="1"/>
  <c r="CZ105" i="11" s="1"/>
  <c r="DA105" i="11" s="1"/>
  <c r="DB105" i="11" s="1"/>
  <c r="DC105" i="11" s="1"/>
  <c r="DD105" i="11" s="1"/>
  <c r="DE105" i="11" s="1"/>
  <c r="DF105" i="11" s="1"/>
  <c r="DG105" i="11" s="1"/>
  <c r="DH105" i="11" s="1"/>
  <c r="DI105" i="11" s="1"/>
  <c r="J105" i="11" s="1"/>
  <c r="DO284" i="11"/>
  <c r="DO179" i="11"/>
  <c r="DP179" i="11" s="1"/>
  <c r="DQ179" i="11" s="1"/>
  <c r="DR179" i="11" s="1"/>
  <c r="DS179" i="11" s="1"/>
  <c r="DT179" i="11" s="1"/>
  <c r="DU179" i="11" s="1"/>
  <c r="DV179" i="11" s="1"/>
  <c r="DW179" i="11" s="1"/>
  <c r="DX179" i="11" s="1"/>
  <c r="DY179" i="11" s="1"/>
  <c r="DZ179" i="11" s="1"/>
  <c r="EA179" i="11" s="1"/>
  <c r="EB179" i="11" s="1"/>
  <c r="EC179" i="11" s="1"/>
  <c r="DO25" i="11"/>
  <c r="DP25" i="11" s="1"/>
  <c r="DQ25" i="11" s="1"/>
  <c r="DR25" i="11" s="1"/>
  <c r="DS25" i="11" s="1"/>
  <c r="DT25" i="11" s="1"/>
  <c r="DU25" i="11" s="1"/>
  <c r="DV25" i="11" s="1"/>
  <c r="DW25" i="11" s="1"/>
  <c r="DX25" i="11" s="1"/>
  <c r="DY25" i="11" s="1"/>
  <c r="DZ25" i="11" s="1"/>
  <c r="EA25" i="11" s="1"/>
  <c r="EB25" i="11" s="1"/>
  <c r="EC25" i="11" s="1"/>
  <c r="DO445" i="11"/>
  <c r="CV485" i="11"/>
  <c r="CW485" i="11" s="1"/>
  <c r="CX485" i="11" s="1"/>
  <c r="CY485" i="11" s="1"/>
  <c r="CZ485" i="11" s="1"/>
  <c r="DA485" i="11" s="1"/>
  <c r="DB485" i="11" s="1"/>
  <c r="DC485" i="11" s="1"/>
  <c r="DD485" i="11" s="1"/>
  <c r="DE485" i="11" s="1"/>
  <c r="DF485" i="11" s="1"/>
  <c r="DG485" i="11" s="1"/>
  <c r="DH485" i="11" s="1"/>
  <c r="CV339" i="11"/>
  <c r="CW339" i="11" s="1"/>
  <c r="CX339" i="11" s="1"/>
  <c r="CY339" i="11" s="1"/>
  <c r="CU472" i="11"/>
  <c r="CV472" i="11" s="1"/>
  <c r="CW472" i="11" s="1"/>
  <c r="CX472" i="11" s="1"/>
  <c r="CY472" i="11" s="1"/>
  <c r="CZ472" i="11" s="1"/>
  <c r="DA472" i="11" s="1"/>
  <c r="DB472" i="11" s="1"/>
  <c r="DC472" i="11" s="1"/>
  <c r="DD472" i="11" s="1"/>
  <c r="DE472" i="11" s="1"/>
  <c r="DF472" i="11" s="1"/>
  <c r="DG472" i="11" s="1"/>
  <c r="DH472" i="11" s="1"/>
  <c r="DI472" i="11" s="1"/>
  <c r="J472" i="11" s="1"/>
  <c r="CY48" i="11"/>
  <c r="CZ48" i="11" s="1"/>
  <c r="DA48" i="11" s="1"/>
  <c r="DB48" i="11" s="1"/>
  <c r="DC48" i="11" s="1"/>
  <c r="DD48" i="11" s="1"/>
  <c r="DE48" i="11" s="1"/>
  <c r="DF48" i="11" s="1"/>
  <c r="DG48" i="11" s="1"/>
  <c r="DH48" i="11" s="1"/>
  <c r="DI48" i="11" s="1"/>
  <c r="J48" i="11" s="1"/>
  <c r="DN481" i="11"/>
  <c r="DO481" i="11" s="1"/>
  <c r="DP481" i="11" s="1"/>
  <c r="DQ481" i="11" s="1"/>
  <c r="DR481" i="11" s="1"/>
  <c r="DS481" i="11" s="1"/>
  <c r="DT481" i="11" s="1"/>
  <c r="DU481" i="11" s="1"/>
  <c r="DV481" i="11" s="1"/>
  <c r="DW481" i="11" s="1"/>
  <c r="DX481" i="11" s="1"/>
  <c r="DY481" i="11" s="1"/>
  <c r="DZ481" i="11" s="1"/>
  <c r="EA481" i="11" s="1"/>
  <c r="EB481" i="11" s="1"/>
  <c r="EC481" i="11" s="1"/>
  <c r="CT64" i="11"/>
  <c r="CU64" i="11" s="1"/>
  <c r="CT315" i="11"/>
  <c r="CU315" i="11" s="1"/>
  <c r="CV315" i="11" s="1"/>
  <c r="CW315" i="11" s="1"/>
  <c r="CX315" i="11" s="1"/>
  <c r="CY315" i="11" s="1"/>
  <c r="CZ315" i="11" s="1"/>
  <c r="DA315" i="11" s="1"/>
  <c r="DB315" i="11" s="1"/>
  <c r="DC315" i="11" s="1"/>
  <c r="DD315" i="11" s="1"/>
  <c r="DE315" i="11" s="1"/>
  <c r="DF315" i="11" s="1"/>
  <c r="DG315" i="11" s="1"/>
  <c r="DH315" i="11" s="1"/>
  <c r="DI315" i="11" s="1"/>
  <c r="J315" i="11" s="1"/>
  <c r="CT126" i="11"/>
  <c r="CU126" i="11" s="1"/>
  <c r="CV126" i="11" s="1"/>
  <c r="CW126" i="11" s="1"/>
  <c r="CX126" i="11" s="1"/>
  <c r="CY126" i="11" s="1"/>
  <c r="CZ126" i="11" s="1"/>
  <c r="DA126" i="11" s="1"/>
  <c r="DB126" i="11" s="1"/>
  <c r="DC126" i="11" s="1"/>
  <c r="DD126" i="11" s="1"/>
  <c r="DE126" i="11" s="1"/>
  <c r="DF126" i="11" s="1"/>
  <c r="DG126" i="11" s="1"/>
  <c r="DH126" i="11" s="1"/>
  <c r="DI126" i="11" s="1"/>
  <c r="J126" i="11" s="1"/>
  <c r="DN76" i="11"/>
  <c r="DO76" i="11" s="1"/>
  <c r="DP76" i="11" s="1"/>
  <c r="DQ76" i="11" s="1"/>
  <c r="DR76" i="11" s="1"/>
  <c r="DS76" i="11" s="1"/>
  <c r="DT76" i="11" s="1"/>
  <c r="DU76" i="11" s="1"/>
  <c r="DV76" i="11" s="1"/>
  <c r="DW76" i="11" s="1"/>
  <c r="DX76" i="11" s="1"/>
  <c r="DY76" i="11" s="1"/>
  <c r="DZ76" i="11" s="1"/>
  <c r="EA76" i="11" s="1"/>
  <c r="EB76" i="11" s="1"/>
  <c r="EC76" i="11" s="1"/>
  <c r="DN310" i="11"/>
  <c r="CT19" i="11"/>
  <c r="CU19" i="11" s="1"/>
  <c r="CV19" i="11" s="1"/>
  <c r="CW19" i="11" s="1"/>
  <c r="CX19" i="11" s="1"/>
  <c r="CY19" i="11" s="1"/>
  <c r="CZ19" i="11" s="1"/>
  <c r="DA19" i="11" s="1"/>
  <c r="DB19" i="11" s="1"/>
  <c r="DC19" i="11" s="1"/>
  <c r="DD19" i="11" s="1"/>
  <c r="DE19" i="11" s="1"/>
  <c r="DF19" i="11" s="1"/>
  <c r="DG19" i="11" s="1"/>
  <c r="DH19" i="11" s="1"/>
  <c r="DI19" i="11" s="1"/>
  <c r="J19" i="11" s="1"/>
  <c r="DN151" i="11"/>
  <c r="DO151" i="11" s="1"/>
  <c r="DP151" i="11" s="1"/>
  <c r="DQ151" i="11" s="1"/>
  <c r="DR151" i="11" s="1"/>
  <c r="DS151" i="11" s="1"/>
  <c r="DT151" i="11" s="1"/>
  <c r="DU151" i="11" s="1"/>
  <c r="DV151" i="11" s="1"/>
  <c r="DW151" i="11" s="1"/>
  <c r="DX151" i="11" s="1"/>
  <c r="DY151" i="11" s="1"/>
  <c r="DZ151" i="11" s="1"/>
  <c r="EA151" i="11" s="1"/>
  <c r="EB151" i="11" s="1"/>
  <c r="EC151" i="11" s="1"/>
  <c r="CT266" i="11"/>
  <c r="CU266" i="11" s="1"/>
  <c r="CV266" i="11" s="1"/>
  <c r="CW266" i="11" s="1"/>
  <c r="CX266" i="11" s="1"/>
  <c r="CY266" i="11" s="1"/>
  <c r="CZ266" i="11" s="1"/>
  <c r="DA266" i="11" s="1"/>
  <c r="DB266" i="11" s="1"/>
  <c r="DC266" i="11" s="1"/>
  <c r="DD266" i="11" s="1"/>
  <c r="DE266" i="11" s="1"/>
  <c r="DF266" i="11" s="1"/>
  <c r="DG266" i="11" s="1"/>
  <c r="DH266" i="11" s="1"/>
  <c r="DN402" i="11"/>
  <c r="CT79" i="11"/>
  <c r="CU79" i="11" s="1"/>
  <c r="CV79" i="11" s="1"/>
  <c r="CW79" i="11" s="1"/>
  <c r="CX79" i="11" s="1"/>
  <c r="CY79" i="11" s="1"/>
  <c r="CZ79" i="11" s="1"/>
  <c r="DA79" i="11" s="1"/>
  <c r="DB79" i="11" s="1"/>
  <c r="DC79" i="11" s="1"/>
  <c r="DD79" i="11" s="1"/>
  <c r="DE79" i="11" s="1"/>
  <c r="DF79" i="11" s="1"/>
  <c r="DG79" i="11" s="1"/>
  <c r="DH79" i="11" s="1"/>
  <c r="DI79" i="11" s="1"/>
  <c r="J79" i="11" s="1"/>
  <c r="DN42" i="11"/>
  <c r="DO42" i="11" s="1"/>
  <c r="DP42" i="11" s="1"/>
  <c r="DQ42" i="11" s="1"/>
  <c r="DR42" i="11" s="1"/>
  <c r="DS42" i="11" s="1"/>
  <c r="DT42" i="11" s="1"/>
  <c r="DU42" i="11" s="1"/>
  <c r="DV42" i="11" s="1"/>
  <c r="DW42" i="11" s="1"/>
  <c r="DX42" i="11" s="1"/>
  <c r="DY42" i="11" s="1"/>
  <c r="DZ42" i="11" s="1"/>
  <c r="EA42" i="11" s="1"/>
  <c r="EB42" i="11" s="1"/>
  <c r="EC42" i="11" s="1"/>
  <c r="DN131" i="11"/>
  <c r="DO131" i="11" s="1"/>
  <c r="DP131" i="11" s="1"/>
  <c r="DQ131" i="11" s="1"/>
  <c r="DR131" i="11" s="1"/>
  <c r="DS131" i="11" s="1"/>
  <c r="DT131" i="11" s="1"/>
  <c r="DU131" i="11" s="1"/>
  <c r="DV131" i="11" s="1"/>
  <c r="DW131" i="11" s="1"/>
  <c r="DX131" i="11" s="1"/>
  <c r="DY131" i="11" s="1"/>
  <c r="DZ131" i="11" s="1"/>
  <c r="EA131" i="11" s="1"/>
  <c r="EB131" i="11" s="1"/>
  <c r="EC131" i="11" s="1"/>
  <c r="CT263" i="11"/>
  <c r="CU263" i="11" s="1"/>
  <c r="DN386" i="11"/>
  <c r="DN90" i="11"/>
  <c r="DO90" i="11" s="1"/>
  <c r="DP90" i="11" s="1"/>
  <c r="DQ90" i="11" s="1"/>
  <c r="DR90" i="11" s="1"/>
  <c r="DS90" i="11" s="1"/>
  <c r="DT90" i="11" s="1"/>
  <c r="DU90" i="11" s="1"/>
  <c r="DV90" i="11" s="1"/>
  <c r="DW90" i="11" s="1"/>
  <c r="DX90" i="11" s="1"/>
  <c r="DY90" i="11" s="1"/>
  <c r="DZ90" i="11" s="1"/>
  <c r="EA90" i="11" s="1"/>
  <c r="EB90" i="11" s="1"/>
  <c r="EC90" i="11" s="1"/>
  <c r="DN219" i="11"/>
  <c r="DO219" i="11" s="1"/>
  <c r="DP219" i="11" s="1"/>
  <c r="DQ219" i="11" s="1"/>
  <c r="DR219" i="11" s="1"/>
  <c r="DS219" i="11" s="1"/>
  <c r="DT219" i="11" s="1"/>
  <c r="DU219" i="11" s="1"/>
  <c r="DV219" i="11" s="1"/>
  <c r="DW219" i="11" s="1"/>
  <c r="DX219" i="11" s="1"/>
  <c r="DY219" i="11" s="1"/>
  <c r="DZ219" i="11" s="1"/>
  <c r="EA219" i="11" s="1"/>
  <c r="EB219" i="11" s="1"/>
  <c r="EC219" i="11" s="1"/>
  <c r="CT217" i="11"/>
  <c r="DP152" i="11"/>
  <c r="DQ152" i="11" s="1"/>
  <c r="DR152" i="11" s="1"/>
  <c r="DS152" i="11" s="1"/>
  <c r="DT152" i="11" s="1"/>
  <c r="DU152" i="11" s="1"/>
  <c r="DV152" i="11" s="1"/>
  <c r="DW152" i="11" s="1"/>
  <c r="DX152" i="11" s="1"/>
  <c r="DY152" i="11" s="1"/>
  <c r="DZ152" i="11" s="1"/>
  <c r="EA152" i="11" s="1"/>
  <c r="EB152" i="11" s="1"/>
  <c r="EC152" i="11" s="1"/>
  <c r="DO354" i="11"/>
  <c r="DP354" i="11" s="1"/>
  <c r="DQ354" i="11" s="1"/>
  <c r="DR354" i="11" s="1"/>
  <c r="DS354" i="11" s="1"/>
  <c r="DT354" i="11" s="1"/>
  <c r="DU354" i="11" s="1"/>
  <c r="DV354" i="11" s="1"/>
  <c r="DW354" i="11" s="1"/>
  <c r="DX354" i="11" s="1"/>
  <c r="DY354" i="11" s="1"/>
  <c r="DZ354" i="11" s="1"/>
  <c r="EA354" i="11" s="1"/>
  <c r="EB354" i="11" s="1"/>
  <c r="EC354" i="11" s="1"/>
  <c r="DO192" i="11"/>
  <c r="DP192" i="11" s="1"/>
  <c r="DQ192" i="11" s="1"/>
  <c r="DR192" i="11" s="1"/>
  <c r="DS192" i="11" s="1"/>
  <c r="DT192" i="11" s="1"/>
  <c r="DU192" i="11" s="1"/>
  <c r="DV192" i="11" s="1"/>
  <c r="DW192" i="11" s="1"/>
  <c r="DX192" i="11" s="1"/>
  <c r="DY192" i="11" s="1"/>
  <c r="DZ192" i="11" s="1"/>
  <c r="EA192" i="11" s="1"/>
  <c r="EB192" i="11" s="1"/>
  <c r="EC192" i="11" s="1"/>
  <c r="DN266" i="11"/>
  <c r="DO266" i="11" s="1"/>
  <c r="DP266" i="11" s="1"/>
  <c r="DQ266" i="11" s="1"/>
  <c r="DR266" i="11" s="1"/>
  <c r="DS266" i="11" s="1"/>
  <c r="DT266" i="11" s="1"/>
  <c r="DU266" i="11" s="1"/>
  <c r="DV266" i="11" s="1"/>
  <c r="DW266" i="11" s="1"/>
  <c r="DX266" i="11" s="1"/>
  <c r="DY266" i="11" s="1"/>
  <c r="DZ266" i="11" s="1"/>
  <c r="EA266" i="11" s="1"/>
  <c r="EB266" i="11" s="1"/>
  <c r="EC266" i="11" s="1"/>
  <c r="DO467" i="11"/>
  <c r="DP467" i="11" s="1"/>
  <c r="DQ467" i="11" s="1"/>
  <c r="DR467" i="11" s="1"/>
  <c r="DS467" i="11" s="1"/>
  <c r="DT467" i="11" s="1"/>
  <c r="DU467" i="11" s="1"/>
  <c r="DV467" i="11" s="1"/>
  <c r="DW467" i="11" s="1"/>
  <c r="DX467" i="11" s="1"/>
  <c r="DY467" i="11" s="1"/>
  <c r="DZ467" i="11" s="1"/>
  <c r="EA467" i="11" s="1"/>
  <c r="EB467" i="11" s="1"/>
  <c r="EC467" i="11" s="1"/>
  <c r="CT466" i="11"/>
  <c r="CU466" i="11" s="1"/>
  <c r="CV466" i="11" s="1"/>
  <c r="CW466" i="11" s="1"/>
  <c r="CX466" i="11" s="1"/>
  <c r="CY466" i="11" s="1"/>
  <c r="CZ466" i="11" s="1"/>
  <c r="DA466" i="11" s="1"/>
  <c r="DB466" i="11" s="1"/>
  <c r="DC466" i="11" s="1"/>
  <c r="DD466" i="11" s="1"/>
  <c r="DE466" i="11" s="1"/>
  <c r="DF466" i="11" s="1"/>
  <c r="DG466" i="11" s="1"/>
  <c r="DH466" i="11" s="1"/>
  <c r="DI466" i="11" s="1"/>
  <c r="J466" i="11" s="1"/>
  <c r="CU342" i="11"/>
  <c r="CV342" i="11" s="1"/>
  <c r="CW342" i="11" s="1"/>
  <c r="CX342" i="11" s="1"/>
  <c r="CY342" i="11" s="1"/>
  <c r="CZ342" i="11" s="1"/>
  <c r="DA342" i="11" s="1"/>
  <c r="DB342" i="11" s="1"/>
  <c r="DC342" i="11" s="1"/>
  <c r="DD342" i="11" s="1"/>
  <c r="DE342" i="11" s="1"/>
  <c r="DF342" i="11" s="1"/>
  <c r="DG342" i="11" s="1"/>
  <c r="DH342" i="11" s="1"/>
  <c r="DI342" i="11" s="1"/>
  <c r="J342" i="11" s="1"/>
  <c r="CU231" i="11"/>
  <c r="CV231" i="11" s="1"/>
  <c r="CW231" i="11" s="1"/>
  <c r="CX231" i="11" s="1"/>
  <c r="CY231" i="11" s="1"/>
  <c r="CZ231" i="11" s="1"/>
  <c r="DA231" i="11" s="1"/>
  <c r="DB231" i="11" s="1"/>
  <c r="DC231" i="11" s="1"/>
  <c r="DD231" i="11" s="1"/>
  <c r="DE231" i="11" s="1"/>
  <c r="DF231" i="11" s="1"/>
  <c r="DG231" i="11" s="1"/>
  <c r="DH231" i="11" s="1"/>
  <c r="DN79" i="11"/>
  <c r="DO79" i="11" s="1"/>
  <c r="DP79" i="11" s="1"/>
  <c r="DQ79" i="11" s="1"/>
  <c r="DR79" i="11" s="1"/>
  <c r="DS79" i="11" s="1"/>
  <c r="DT79" i="11" s="1"/>
  <c r="DU79" i="11" s="1"/>
  <c r="DV79" i="11" s="1"/>
  <c r="DW79" i="11" s="1"/>
  <c r="DX79" i="11" s="1"/>
  <c r="DY79" i="11" s="1"/>
  <c r="DZ79" i="11" s="1"/>
  <c r="EA79" i="11" s="1"/>
  <c r="EB79" i="11" s="1"/>
  <c r="EC79" i="11" s="1"/>
  <c r="CT75" i="11"/>
  <c r="CU75" i="11" s="1"/>
  <c r="CV75" i="11" s="1"/>
  <c r="CW75" i="11" s="1"/>
  <c r="CX75" i="11" s="1"/>
  <c r="CY75" i="11" s="1"/>
  <c r="CZ75" i="11" s="1"/>
  <c r="DA75" i="11" s="1"/>
  <c r="DB75" i="11" s="1"/>
  <c r="DC75" i="11" s="1"/>
  <c r="DD75" i="11" s="1"/>
  <c r="DE75" i="11" s="1"/>
  <c r="DF75" i="11" s="1"/>
  <c r="DG75" i="11" s="1"/>
  <c r="DH75" i="11" s="1"/>
  <c r="DI75" i="11" s="1"/>
  <c r="J75" i="11" s="1"/>
  <c r="DO434" i="11"/>
  <c r="DP434" i="11" s="1"/>
  <c r="DQ207" i="11"/>
  <c r="DR207" i="11" s="1"/>
  <c r="DS207" i="11" s="1"/>
  <c r="DT207" i="11" s="1"/>
  <c r="DU207" i="11" s="1"/>
  <c r="DV207" i="11" s="1"/>
  <c r="DW207" i="11" s="1"/>
  <c r="DX207" i="11" s="1"/>
  <c r="DY207" i="11" s="1"/>
  <c r="DZ207" i="11" s="1"/>
  <c r="EA207" i="11" s="1"/>
  <c r="EB207" i="11" s="1"/>
  <c r="EC207" i="11" s="1"/>
  <c r="CT128" i="11"/>
  <c r="CU128" i="11" s="1"/>
  <c r="CV128" i="11" s="1"/>
  <c r="CW128" i="11" s="1"/>
  <c r="CX128" i="11" s="1"/>
  <c r="CY128" i="11" s="1"/>
  <c r="CZ128" i="11" s="1"/>
  <c r="DA128" i="11" s="1"/>
  <c r="DB128" i="11" s="1"/>
  <c r="DC128" i="11" s="1"/>
  <c r="DD128" i="11" s="1"/>
  <c r="DE128" i="11" s="1"/>
  <c r="DF128" i="11" s="1"/>
  <c r="DG128" i="11" s="1"/>
  <c r="DH128" i="11" s="1"/>
  <c r="DI128" i="11" s="1"/>
  <c r="J128" i="11" s="1"/>
  <c r="DO419" i="11"/>
  <c r="DP419" i="11" s="1"/>
  <c r="DQ419" i="11" s="1"/>
  <c r="DR419" i="11" s="1"/>
  <c r="DS419" i="11" s="1"/>
  <c r="DT419" i="11" s="1"/>
  <c r="DU419" i="11" s="1"/>
  <c r="DV419" i="11" s="1"/>
  <c r="DW419" i="11" s="1"/>
  <c r="DX419" i="11" s="1"/>
  <c r="DY419" i="11" s="1"/>
  <c r="DZ419" i="11" s="1"/>
  <c r="EA419" i="11" s="1"/>
  <c r="EB419" i="11" s="1"/>
  <c r="EC419" i="11" s="1"/>
  <c r="CT386" i="11"/>
  <c r="CT42" i="11"/>
  <c r="CU42" i="11" s="1"/>
  <c r="CV42" i="11" s="1"/>
  <c r="CW42" i="11" s="1"/>
  <c r="CX42" i="11" s="1"/>
  <c r="CY42" i="11" s="1"/>
  <c r="CZ42" i="11" s="1"/>
  <c r="DA42" i="11" s="1"/>
  <c r="DB42" i="11" s="1"/>
  <c r="DC42" i="11" s="1"/>
  <c r="DD42" i="11" s="1"/>
  <c r="DE42" i="11" s="1"/>
  <c r="DF42" i="11" s="1"/>
  <c r="DG42" i="11" s="1"/>
  <c r="DH42" i="11" s="1"/>
  <c r="DI42" i="11" s="1"/>
  <c r="J42" i="11" s="1"/>
  <c r="CU467" i="11"/>
  <c r="CV467" i="11" s="1"/>
  <c r="CW467" i="11" s="1"/>
  <c r="CX467" i="11" s="1"/>
  <c r="CY467" i="11" s="1"/>
  <c r="CZ467" i="11" s="1"/>
  <c r="DA467" i="11" s="1"/>
  <c r="DB467" i="11" s="1"/>
  <c r="DC467" i="11" s="1"/>
  <c r="DD467" i="11" s="1"/>
  <c r="DE467" i="11" s="1"/>
  <c r="DF467" i="11" s="1"/>
  <c r="DG467" i="11" s="1"/>
  <c r="DH467" i="11" s="1"/>
  <c r="DI467" i="11" s="1"/>
  <c r="J467" i="11" s="1"/>
  <c r="DO114" i="11"/>
  <c r="DP114" i="11" s="1"/>
  <c r="DQ114" i="11" s="1"/>
  <c r="DR114" i="11" s="1"/>
  <c r="DS114" i="11" s="1"/>
  <c r="DT114" i="11" s="1"/>
  <c r="DU114" i="11" s="1"/>
  <c r="DV114" i="11" s="1"/>
  <c r="DW114" i="11" s="1"/>
  <c r="DX114" i="11" s="1"/>
  <c r="DY114" i="11" s="1"/>
  <c r="DZ114" i="11" s="1"/>
  <c r="EA114" i="11" s="1"/>
  <c r="EB114" i="11" s="1"/>
  <c r="EC114" i="11" s="1"/>
  <c r="CT192" i="11"/>
  <c r="CU192" i="11" s="1"/>
  <c r="CV192" i="11" s="1"/>
  <c r="CW192" i="11" s="1"/>
  <c r="CX192" i="11" s="1"/>
  <c r="CY192" i="11" s="1"/>
  <c r="CZ192" i="11" s="1"/>
  <c r="DA192" i="11" s="1"/>
  <c r="DB192" i="11" s="1"/>
  <c r="DC192" i="11" s="1"/>
  <c r="DD192" i="11" s="1"/>
  <c r="DE192" i="11" s="1"/>
  <c r="DF192" i="11" s="1"/>
  <c r="DG192" i="11" s="1"/>
  <c r="DH192" i="11" s="1"/>
  <c r="DI192" i="11" s="1"/>
  <c r="J192" i="11" s="1"/>
  <c r="CU379" i="11"/>
  <c r="CV379" i="11" s="1"/>
  <c r="CW379" i="11" s="1"/>
  <c r="CX379" i="11" s="1"/>
  <c r="CY379" i="11" s="1"/>
  <c r="CZ379" i="11" s="1"/>
  <c r="DA379" i="11" s="1"/>
  <c r="DB379" i="11" s="1"/>
  <c r="DC379" i="11" s="1"/>
  <c r="DD379" i="11" s="1"/>
  <c r="DE379" i="11" s="1"/>
  <c r="DF379" i="11" s="1"/>
  <c r="DG379" i="11" s="1"/>
  <c r="DH379" i="11" s="1"/>
  <c r="DI379" i="11" s="1"/>
  <c r="J379" i="11" s="1"/>
  <c r="CT473" i="11"/>
  <c r="CU473" i="11" s="1"/>
  <c r="CV473" i="11" s="1"/>
  <c r="CW473" i="11" s="1"/>
  <c r="CX473" i="11" s="1"/>
  <c r="CY473" i="11" s="1"/>
  <c r="CZ473" i="11" s="1"/>
  <c r="DA473" i="11" s="1"/>
  <c r="DB473" i="11" s="1"/>
  <c r="DC473" i="11" s="1"/>
  <c r="DD473" i="11" s="1"/>
  <c r="DE473" i="11" s="1"/>
  <c r="DF473" i="11" s="1"/>
  <c r="DG473" i="11" s="1"/>
  <c r="DH473" i="11" s="1"/>
  <c r="CU412" i="11"/>
  <c r="CV412" i="11" s="1"/>
  <c r="CW412" i="11" s="1"/>
  <c r="CX412" i="11" s="1"/>
  <c r="CY412" i="11" s="1"/>
  <c r="CZ412" i="11" s="1"/>
  <c r="DA412" i="11" s="1"/>
  <c r="DB412" i="11" s="1"/>
  <c r="DC412" i="11" s="1"/>
  <c r="DD412" i="11" s="1"/>
  <c r="DE412" i="11" s="1"/>
  <c r="DF412" i="11" s="1"/>
  <c r="DG412" i="11" s="1"/>
  <c r="DH412" i="11" s="1"/>
  <c r="DI412" i="11" s="1"/>
  <c r="J412" i="11" s="1"/>
  <c r="CW207" i="11"/>
  <c r="CX207" i="11" s="1"/>
  <c r="CY207" i="11" s="1"/>
  <c r="CZ207" i="11" s="1"/>
  <c r="DA207" i="11" s="1"/>
  <c r="DB207" i="11" s="1"/>
  <c r="DC207" i="11" s="1"/>
  <c r="DD207" i="11" s="1"/>
  <c r="DE207" i="11" s="1"/>
  <c r="DF207" i="11" s="1"/>
  <c r="DG207" i="11" s="1"/>
  <c r="DH207" i="11" s="1"/>
  <c r="DI207" i="11" s="1"/>
  <c r="J207" i="11" s="1"/>
  <c r="DW14" i="11"/>
  <c r="DX14" i="11" s="1"/>
  <c r="DY14" i="11" s="1"/>
  <c r="DZ14" i="11" s="1"/>
  <c r="EA14" i="11" s="1"/>
  <c r="EB14" i="11" s="1"/>
  <c r="EC14" i="11" s="1"/>
  <c r="DO258" i="11"/>
  <c r="DP258" i="11" s="1"/>
  <c r="DQ258" i="11" s="1"/>
  <c r="DR258" i="11" s="1"/>
  <c r="DS258" i="11" s="1"/>
  <c r="DT258" i="11" s="1"/>
  <c r="DU258" i="11" s="1"/>
  <c r="DV258" i="11" s="1"/>
  <c r="DW258" i="11" s="1"/>
  <c r="DX258" i="11" s="1"/>
  <c r="DY258" i="11" s="1"/>
  <c r="DZ258" i="11" s="1"/>
  <c r="EA258" i="11" s="1"/>
  <c r="EB258" i="11" s="1"/>
  <c r="EC258" i="11" s="1"/>
  <c r="CU119" i="11"/>
  <c r="CV119" i="11" s="1"/>
  <c r="CW119" i="11" s="1"/>
  <c r="CX119" i="11" s="1"/>
  <c r="CY119" i="11" s="1"/>
  <c r="CZ119" i="11" s="1"/>
  <c r="DA119" i="11" s="1"/>
  <c r="DB119" i="11" s="1"/>
  <c r="DC119" i="11" s="1"/>
  <c r="DD119" i="11" s="1"/>
  <c r="DE119" i="11" s="1"/>
  <c r="DF119" i="11" s="1"/>
  <c r="DG119" i="11" s="1"/>
  <c r="DH119" i="11" s="1"/>
  <c r="DI119" i="11" s="1"/>
  <c r="J119" i="11" s="1"/>
  <c r="CV360" i="11"/>
  <c r="CW360" i="11" s="1"/>
  <c r="CX360" i="11" s="1"/>
  <c r="CY360" i="11" s="1"/>
  <c r="CZ360" i="11" s="1"/>
  <c r="DA360" i="11" s="1"/>
  <c r="DB360" i="11" s="1"/>
  <c r="DC360" i="11" s="1"/>
  <c r="DD360" i="11" s="1"/>
  <c r="DE360" i="11" s="1"/>
  <c r="DF360" i="11" s="1"/>
  <c r="DG360" i="11" s="1"/>
  <c r="DH360" i="11" s="1"/>
  <c r="DI360" i="11" s="1"/>
  <c r="J360" i="11" s="1"/>
  <c r="CZ398" i="11"/>
  <c r="DA398" i="11" s="1"/>
  <c r="DB398" i="11" s="1"/>
  <c r="DC398" i="11" s="1"/>
  <c r="DD398" i="11" s="1"/>
  <c r="DE398" i="11" s="1"/>
  <c r="DF398" i="11" s="1"/>
  <c r="DG398" i="11" s="1"/>
  <c r="DH398" i="11" s="1"/>
  <c r="DI398" i="11" s="1"/>
  <c r="J398" i="11" s="1"/>
  <c r="CT362" i="11"/>
  <c r="CU362" i="11" s="1"/>
  <c r="CV362" i="11" s="1"/>
  <c r="CW362" i="11" s="1"/>
  <c r="DO51" i="11"/>
  <c r="DP51" i="11" s="1"/>
  <c r="DQ51" i="11" s="1"/>
  <c r="DR51" i="11" s="1"/>
  <c r="DS51" i="11" s="1"/>
  <c r="DT51" i="11" s="1"/>
  <c r="DU51" i="11" s="1"/>
  <c r="DV51" i="11" s="1"/>
  <c r="DW51" i="11" s="1"/>
  <c r="DX51" i="11" s="1"/>
  <c r="DY51" i="11" s="1"/>
  <c r="DZ51" i="11" s="1"/>
  <c r="EA51" i="11" s="1"/>
  <c r="EB51" i="11" s="1"/>
  <c r="EC51" i="11" s="1"/>
  <c r="CT236" i="11"/>
  <c r="CU236" i="11" s="1"/>
  <c r="CV236" i="11" s="1"/>
  <c r="CW236" i="11" s="1"/>
  <c r="CX236" i="11" s="1"/>
  <c r="DN423" i="11"/>
  <c r="DO423" i="11" s="1"/>
  <c r="DP423" i="11" s="1"/>
  <c r="DQ423" i="11" s="1"/>
  <c r="DR423" i="11" s="1"/>
  <c r="DS423" i="11" s="1"/>
  <c r="DT423" i="11" s="1"/>
  <c r="DU423" i="11" s="1"/>
  <c r="DV423" i="11" s="1"/>
  <c r="DW423" i="11" s="1"/>
  <c r="DX423" i="11" s="1"/>
  <c r="DY423" i="11" s="1"/>
  <c r="DZ423" i="11" s="1"/>
  <c r="EA423" i="11" s="1"/>
  <c r="EB423" i="11" s="1"/>
  <c r="EC423" i="11" s="1"/>
  <c r="DN429" i="11"/>
  <c r="DO429" i="11" s="1"/>
  <c r="DP429" i="11" s="1"/>
  <c r="DQ429" i="11" s="1"/>
  <c r="DR429" i="11" s="1"/>
  <c r="DS429" i="11" s="1"/>
  <c r="DT429" i="11" s="1"/>
  <c r="DU429" i="11" s="1"/>
  <c r="DV429" i="11" s="1"/>
  <c r="DW429" i="11" s="1"/>
  <c r="DX429" i="11" s="1"/>
  <c r="DY429" i="11" s="1"/>
  <c r="DZ429" i="11" s="1"/>
  <c r="EA429" i="11" s="1"/>
  <c r="EB429" i="11" s="1"/>
  <c r="EC429" i="11" s="1"/>
  <c r="CV487" i="11"/>
  <c r="CW487" i="11" s="1"/>
  <c r="CX487" i="11" s="1"/>
  <c r="CY487" i="11" s="1"/>
  <c r="CZ487" i="11" s="1"/>
  <c r="DA487" i="11" s="1"/>
  <c r="DB487" i="11" s="1"/>
  <c r="DC487" i="11" s="1"/>
  <c r="DD487" i="11" s="1"/>
  <c r="DE487" i="11" s="1"/>
  <c r="DF487" i="11" s="1"/>
  <c r="DG487" i="11" s="1"/>
  <c r="DH487" i="11" s="1"/>
  <c r="DN369" i="11"/>
  <c r="DO369" i="11" s="1"/>
  <c r="DP369" i="11" s="1"/>
  <c r="DQ369" i="11" s="1"/>
  <c r="DR369" i="11" s="1"/>
  <c r="DS369" i="11" s="1"/>
  <c r="DT369" i="11" s="1"/>
  <c r="DU369" i="11" s="1"/>
  <c r="DV369" i="11" s="1"/>
  <c r="DW369" i="11" s="1"/>
  <c r="DX369" i="11" s="1"/>
  <c r="DY369" i="11" s="1"/>
  <c r="DZ369" i="11" s="1"/>
  <c r="EA369" i="11" s="1"/>
  <c r="EB369" i="11" s="1"/>
  <c r="EC369" i="11" s="1"/>
  <c r="CT84" i="11"/>
  <c r="CU84" i="11" s="1"/>
  <c r="CV84" i="11" s="1"/>
  <c r="CW84" i="11" s="1"/>
  <c r="CX84" i="11" s="1"/>
  <c r="CY84" i="11" s="1"/>
  <c r="CZ84" i="11" s="1"/>
  <c r="DA84" i="11" s="1"/>
  <c r="DB84" i="11" s="1"/>
  <c r="DC84" i="11" s="1"/>
  <c r="DD84" i="11" s="1"/>
  <c r="DE84" i="11" s="1"/>
  <c r="DF84" i="11" s="1"/>
  <c r="DG84" i="11" s="1"/>
  <c r="DH84" i="11" s="1"/>
  <c r="DI84" i="11" s="1"/>
  <c r="J84" i="11" s="1"/>
  <c r="DO234" i="11"/>
  <c r="DN315" i="11"/>
  <c r="DO315" i="11" s="1"/>
  <c r="DP315" i="11" s="1"/>
  <c r="DQ315" i="11" s="1"/>
  <c r="DR315" i="11" s="1"/>
  <c r="DS315" i="11" s="1"/>
  <c r="DT315" i="11" s="1"/>
  <c r="DU315" i="11" s="1"/>
  <c r="DV315" i="11" s="1"/>
  <c r="DW315" i="11" s="1"/>
  <c r="DX315" i="11" s="1"/>
  <c r="DY315" i="11" s="1"/>
  <c r="DZ315" i="11" s="1"/>
  <c r="EA315" i="11" s="1"/>
  <c r="EB315" i="11" s="1"/>
  <c r="EC315" i="11" s="1"/>
  <c r="CW87" i="11"/>
  <c r="CX87" i="11" s="1"/>
  <c r="CY87" i="11" s="1"/>
  <c r="CZ87" i="11" s="1"/>
  <c r="DA87" i="11" s="1"/>
  <c r="DB87" i="11" s="1"/>
  <c r="DC87" i="11" s="1"/>
  <c r="DD87" i="11" s="1"/>
  <c r="DE87" i="11" s="1"/>
  <c r="DF87" i="11" s="1"/>
  <c r="DG87" i="11" s="1"/>
  <c r="DH87" i="11" s="1"/>
  <c r="DI87" i="11" s="1"/>
  <c r="J87" i="11" s="1"/>
  <c r="DP58" i="11"/>
  <c r="DQ58" i="11" s="1"/>
  <c r="DR58" i="11" s="1"/>
  <c r="DS58" i="11" s="1"/>
  <c r="DT58" i="11" s="1"/>
  <c r="DU58" i="11" s="1"/>
  <c r="DV58" i="11" s="1"/>
  <c r="DW58" i="11" s="1"/>
  <c r="DX58" i="11" s="1"/>
  <c r="DY58" i="11" s="1"/>
  <c r="DZ58" i="11" s="1"/>
  <c r="EA58" i="11" s="1"/>
  <c r="EB58" i="11" s="1"/>
  <c r="EC58" i="11" s="1"/>
  <c r="DO322" i="11"/>
  <c r="CV457" i="11"/>
  <c r="CW457" i="11" s="1"/>
  <c r="CX457" i="11" s="1"/>
  <c r="CY457" i="11" s="1"/>
  <c r="CZ457" i="11" s="1"/>
  <c r="DA457" i="11" s="1"/>
  <c r="DB457" i="11" s="1"/>
  <c r="DC457" i="11" s="1"/>
  <c r="DD457" i="11" s="1"/>
  <c r="DE457" i="11" s="1"/>
  <c r="DF457" i="11" s="1"/>
  <c r="DG457" i="11" s="1"/>
  <c r="DH457" i="11" s="1"/>
  <c r="CU44" i="11"/>
  <c r="CV44" i="11" s="1"/>
  <c r="CW44" i="11" s="1"/>
  <c r="CX44" i="11" s="1"/>
  <c r="CY44" i="11" s="1"/>
  <c r="CZ44" i="11" s="1"/>
  <c r="DA44" i="11" s="1"/>
  <c r="DB44" i="11" s="1"/>
  <c r="DC44" i="11" s="1"/>
  <c r="DD44" i="11" s="1"/>
  <c r="DE44" i="11" s="1"/>
  <c r="DF44" i="11" s="1"/>
  <c r="DG44" i="11" s="1"/>
  <c r="DH44" i="11" s="1"/>
  <c r="DI44" i="11" s="1"/>
  <c r="J44" i="11" s="1"/>
  <c r="DN88" i="11"/>
  <c r="DO88" i="11" s="1"/>
  <c r="DP88" i="11" s="1"/>
  <c r="DQ88" i="11" s="1"/>
  <c r="DR88" i="11" s="1"/>
  <c r="DS88" i="11" s="1"/>
  <c r="DT88" i="11" s="1"/>
  <c r="DU88" i="11" s="1"/>
  <c r="DV88" i="11" s="1"/>
  <c r="DW88" i="11" s="1"/>
  <c r="DX88" i="11" s="1"/>
  <c r="DY88" i="11" s="1"/>
  <c r="DZ88" i="11" s="1"/>
  <c r="EA88" i="11" s="1"/>
  <c r="EB88" i="11" s="1"/>
  <c r="EC88" i="11" s="1"/>
  <c r="CX306" i="11"/>
  <c r="CW296" i="11"/>
  <c r="CX296" i="11" s="1"/>
  <c r="CY296" i="11" s="1"/>
  <c r="CZ296" i="11" s="1"/>
  <c r="DA296" i="11" s="1"/>
  <c r="DB296" i="11" s="1"/>
  <c r="DC296" i="11" s="1"/>
  <c r="DD296" i="11" s="1"/>
  <c r="DE296" i="11" s="1"/>
  <c r="DF296" i="11" s="1"/>
  <c r="DG296" i="11" s="1"/>
  <c r="DH296" i="11" s="1"/>
  <c r="DI296" i="11" s="1"/>
  <c r="J296" i="11" s="1"/>
  <c r="CV219" i="11"/>
  <c r="CT76" i="11"/>
  <c r="CU76" i="11" s="1"/>
  <c r="CV76" i="11" s="1"/>
  <c r="CW76" i="11" s="1"/>
  <c r="CX76" i="11" s="1"/>
  <c r="CY76" i="11" s="1"/>
  <c r="CZ76" i="11" s="1"/>
  <c r="DA76" i="11" s="1"/>
  <c r="DB76" i="11" s="1"/>
  <c r="DC76" i="11" s="1"/>
  <c r="DD76" i="11" s="1"/>
  <c r="DE76" i="11" s="1"/>
  <c r="DF76" i="11" s="1"/>
  <c r="DG76" i="11" s="1"/>
  <c r="DH76" i="11" s="1"/>
  <c r="DI76" i="11" s="1"/>
  <c r="J76" i="11" s="1"/>
  <c r="CU288" i="11"/>
  <c r="CV288" i="11" s="1"/>
  <c r="CW288" i="11" s="1"/>
  <c r="CX288" i="11" s="1"/>
  <c r="CY288" i="11" s="1"/>
  <c r="CZ288" i="11" s="1"/>
  <c r="DA288" i="11" s="1"/>
  <c r="DB288" i="11" s="1"/>
  <c r="DC288" i="11" s="1"/>
  <c r="DD288" i="11" s="1"/>
  <c r="DE288" i="11" s="1"/>
  <c r="DF288" i="11" s="1"/>
  <c r="DG288" i="11" s="1"/>
  <c r="DH288" i="11" s="1"/>
  <c r="DP457" i="11"/>
  <c r="DQ457" i="11" s="1"/>
  <c r="DR457" i="11" s="1"/>
  <c r="DS457" i="11" s="1"/>
  <c r="DT457" i="11" s="1"/>
  <c r="DU457" i="11" s="1"/>
  <c r="DV457" i="11" s="1"/>
  <c r="DW457" i="11" s="1"/>
  <c r="DX457" i="11" s="1"/>
  <c r="DY457" i="11" s="1"/>
  <c r="DZ457" i="11" s="1"/>
  <c r="EA457" i="11" s="1"/>
  <c r="EB457" i="11" s="1"/>
  <c r="EC457" i="11" s="1"/>
  <c r="C232" i="11"/>
  <c r="C233" i="11" s="1"/>
  <c r="DN19" i="11"/>
  <c r="DO19" i="11" s="1"/>
  <c r="DP19" i="11" s="1"/>
  <c r="DQ19" i="11" s="1"/>
  <c r="DR19" i="11" s="1"/>
  <c r="DS19" i="11" s="1"/>
  <c r="DT19" i="11" s="1"/>
  <c r="DU19" i="11" s="1"/>
  <c r="DV19" i="11" s="1"/>
  <c r="DW19" i="11" s="1"/>
  <c r="DX19" i="11" s="1"/>
  <c r="DY19" i="11" s="1"/>
  <c r="DZ19" i="11" s="1"/>
  <c r="CT151" i="11"/>
  <c r="CU151" i="11" s="1"/>
  <c r="CV151" i="11" s="1"/>
  <c r="CW151" i="11" s="1"/>
  <c r="CX151" i="11" s="1"/>
  <c r="CY151" i="11" s="1"/>
  <c r="CZ151" i="11" s="1"/>
  <c r="DA151" i="11" s="1"/>
  <c r="DB151" i="11" s="1"/>
  <c r="DC151" i="11" s="1"/>
  <c r="DD151" i="11" s="1"/>
  <c r="DE151" i="11" s="1"/>
  <c r="DF151" i="11" s="1"/>
  <c r="DG151" i="11" s="1"/>
  <c r="DH151" i="11" s="1"/>
  <c r="DI151" i="11" s="1"/>
  <c r="J151" i="11" s="1"/>
  <c r="DN439" i="11"/>
  <c r="DO439" i="11" s="1"/>
  <c r="DP439" i="11" s="1"/>
  <c r="DQ439" i="11" s="1"/>
  <c r="DR439" i="11" s="1"/>
  <c r="DS439" i="11" s="1"/>
  <c r="DT439" i="11" s="1"/>
  <c r="DU439" i="11" s="1"/>
  <c r="DV439" i="11" s="1"/>
  <c r="DW439" i="11" s="1"/>
  <c r="DX439" i="11" s="1"/>
  <c r="DY439" i="11" s="1"/>
  <c r="DZ439" i="11" s="1"/>
  <c r="EA439" i="11" s="1"/>
  <c r="EB439" i="11" s="1"/>
  <c r="EC439" i="11" s="1"/>
  <c r="CT102" i="11"/>
  <c r="CU102" i="11" s="1"/>
  <c r="CV102" i="11" s="1"/>
  <c r="CW102" i="11" s="1"/>
  <c r="CX102" i="11" s="1"/>
  <c r="CY102" i="11" s="1"/>
  <c r="CZ102" i="11" s="1"/>
  <c r="DA102" i="11" s="1"/>
  <c r="DB102" i="11" s="1"/>
  <c r="DC102" i="11" s="1"/>
  <c r="DD102" i="11" s="1"/>
  <c r="DE102" i="11" s="1"/>
  <c r="DF102" i="11" s="1"/>
  <c r="DG102" i="11" s="1"/>
  <c r="DH102" i="11" s="1"/>
  <c r="DI102" i="11" s="1"/>
  <c r="J102" i="11" s="1"/>
  <c r="CT67" i="11"/>
  <c r="CU67" i="11" s="1"/>
  <c r="CV67" i="11" s="1"/>
  <c r="CW67" i="11" s="1"/>
  <c r="CX67" i="11" s="1"/>
  <c r="CY67" i="11" s="1"/>
  <c r="CZ67" i="11" s="1"/>
  <c r="DA67" i="11" s="1"/>
  <c r="DB67" i="11" s="1"/>
  <c r="DC67" i="11" s="1"/>
  <c r="DD67" i="11" s="1"/>
  <c r="DE67" i="11" s="1"/>
  <c r="DF67" i="11" s="1"/>
  <c r="DG67" i="11" s="1"/>
  <c r="DH67" i="11" s="1"/>
  <c r="DI67" i="11" s="1"/>
  <c r="J67" i="11" s="1"/>
  <c r="DN272" i="11"/>
  <c r="DO272" i="11" s="1"/>
  <c r="DP272" i="11" s="1"/>
  <c r="DQ272" i="11" s="1"/>
  <c r="DR272" i="11" s="1"/>
  <c r="DS272" i="11" s="1"/>
  <c r="DT272" i="11" s="1"/>
  <c r="DU272" i="11" s="1"/>
  <c r="DV272" i="11" s="1"/>
  <c r="DW272" i="11" s="1"/>
  <c r="DX272" i="11" s="1"/>
  <c r="DY272" i="11" s="1"/>
  <c r="DZ272" i="11" s="1"/>
  <c r="EA272" i="11" s="1"/>
  <c r="EB272" i="11" s="1"/>
  <c r="EC272" i="11" s="1"/>
  <c r="CT300" i="11"/>
  <c r="CU300" i="11" s="1"/>
  <c r="CV300" i="11" s="1"/>
  <c r="CW300" i="11" s="1"/>
  <c r="CX300" i="11" s="1"/>
  <c r="CY300" i="11" s="1"/>
  <c r="CZ300" i="11" s="1"/>
  <c r="DA300" i="11" s="1"/>
  <c r="DB300" i="11" s="1"/>
  <c r="DC300" i="11" s="1"/>
  <c r="DD300" i="11" s="1"/>
  <c r="DE300" i="11" s="1"/>
  <c r="DF300" i="11" s="1"/>
  <c r="DG300" i="11" s="1"/>
  <c r="DH300" i="11" s="1"/>
  <c r="DI300" i="11" s="1"/>
  <c r="J300" i="11" s="1"/>
  <c r="CT68" i="11"/>
  <c r="CT121" i="11"/>
  <c r="CU121" i="11" s="1"/>
  <c r="CV121" i="11" s="1"/>
  <c r="CW121" i="11" s="1"/>
  <c r="CX121" i="11" s="1"/>
  <c r="CY121" i="11" s="1"/>
  <c r="CZ121" i="11" s="1"/>
  <c r="DA121" i="11" s="1"/>
  <c r="DB121" i="11" s="1"/>
  <c r="DC121" i="11" s="1"/>
  <c r="DD121" i="11" s="1"/>
  <c r="DE121" i="11" s="1"/>
  <c r="DF121" i="11" s="1"/>
  <c r="DG121" i="11" s="1"/>
  <c r="DH121" i="11" s="1"/>
  <c r="DI121" i="11" s="1"/>
  <c r="J121" i="11" s="1"/>
  <c r="CT481" i="11"/>
  <c r="CU481" i="11" s="1"/>
  <c r="CV481" i="11" s="1"/>
  <c r="CW481" i="11" s="1"/>
  <c r="CX481" i="11" s="1"/>
  <c r="CY481" i="11" s="1"/>
  <c r="CZ481" i="11" s="1"/>
  <c r="DA481" i="11" s="1"/>
  <c r="DB481" i="11" s="1"/>
  <c r="DC481" i="11" s="1"/>
  <c r="DD481" i="11" s="1"/>
  <c r="DE481" i="11" s="1"/>
  <c r="DF481" i="11" s="1"/>
  <c r="DG481" i="11" s="1"/>
  <c r="DH481" i="11" s="1"/>
  <c r="DI481" i="11" s="1"/>
  <c r="J481" i="11" s="1"/>
  <c r="CU419" i="11"/>
  <c r="CV419" i="11" s="1"/>
  <c r="CW419" i="11" s="1"/>
  <c r="CX419" i="11" s="1"/>
  <c r="CY419" i="11" s="1"/>
  <c r="CZ419" i="11" s="1"/>
  <c r="DA419" i="11" s="1"/>
  <c r="DB419" i="11" s="1"/>
  <c r="DC419" i="11" s="1"/>
  <c r="DD419" i="11" s="1"/>
  <c r="DE419" i="11" s="1"/>
  <c r="DF419" i="11" s="1"/>
  <c r="DG419" i="11" s="1"/>
  <c r="DH419" i="11" s="1"/>
  <c r="DI419" i="11" s="1"/>
  <c r="J419" i="11" s="1"/>
  <c r="DN202" i="11"/>
  <c r="DO202" i="11" s="1"/>
  <c r="DP202" i="11" s="1"/>
  <c r="DQ202" i="11" s="1"/>
  <c r="DR202" i="11" s="1"/>
  <c r="DS202" i="11" s="1"/>
  <c r="DT202" i="11" s="1"/>
  <c r="DU202" i="11" s="1"/>
  <c r="DV202" i="11" s="1"/>
  <c r="DW202" i="11" s="1"/>
  <c r="DX202" i="11" s="1"/>
  <c r="DY202" i="11" s="1"/>
  <c r="DZ202" i="11" s="1"/>
  <c r="EA202" i="11" s="1"/>
  <c r="EB202" i="11" s="1"/>
  <c r="EC202" i="11" s="1"/>
  <c r="CT389" i="11"/>
  <c r="CU389" i="11" s="1"/>
  <c r="CV389" i="11" s="1"/>
  <c r="CW389" i="11" s="1"/>
  <c r="CX389" i="11" s="1"/>
  <c r="CY389" i="11" s="1"/>
  <c r="CZ389" i="11" s="1"/>
  <c r="DA389" i="11" s="1"/>
  <c r="DB389" i="11" s="1"/>
  <c r="DC389" i="11" s="1"/>
  <c r="DD389" i="11" s="1"/>
  <c r="DE389" i="11" s="1"/>
  <c r="DF389" i="11" s="1"/>
  <c r="DG389" i="11" s="1"/>
  <c r="DH389" i="11" s="1"/>
  <c r="CT416" i="11"/>
  <c r="CU416" i="11" s="1"/>
  <c r="CV416" i="11" s="1"/>
  <c r="CW416" i="11" s="1"/>
  <c r="CX416" i="11" s="1"/>
  <c r="CY416" i="11" s="1"/>
  <c r="CZ416" i="11" s="1"/>
  <c r="DA416" i="11" s="1"/>
  <c r="DB416" i="11" s="1"/>
  <c r="DC416" i="11" s="1"/>
  <c r="DD416" i="11" s="1"/>
  <c r="DE416" i="11" s="1"/>
  <c r="DF416" i="11" s="1"/>
  <c r="DG416" i="11" s="1"/>
  <c r="DH416" i="11" s="1"/>
  <c r="DI416" i="11" s="1"/>
  <c r="J416" i="11" s="1"/>
  <c r="CU401" i="11"/>
  <c r="CV401" i="11" s="1"/>
  <c r="CW401" i="11" s="1"/>
  <c r="CX401" i="11" s="1"/>
  <c r="CY401" i="11" s="1"/>
  <c r="CZ401" i="11" s="1"/>
  <c r="DA401" i="11" s="1"/>
  <c r="DB401" i="11" s="1"/>
  <c r="DC401" i="11" s="1"/>
  <c r="DD401" i="11" s="1"/>
  <c r="DE401" i="11" s="1"/>
  <c r="DF401" i="11" s="1"/>
  <c r="DG401" i="11" s="1"/>
  <c r="DH401" i="11" s="1"/>
  <c r="DN195" i="11"/>
  <c r="DO195" i="11" s="1"/>
  <c r="DP195" i="11" s="1"/>
  <c r="DQ195" i="11" s="1"/>
  <c r="DR195" i="11" s="1"/>
  <c r="DS195" i="11" s="1"/>
  <c r="DT195" i="11" s="1"/>
  <c r="DU195" i="11" s="1"/>
  <c r="DV195" i="11" s="1"/>
  <c r="DW195" i="11" s="1"/>
  <c r="DX195" i="11" s="1"/>
  <c r="DY195" i="11" s="1"/>
  <c r="DZ195" i="11" s="1"/>
  <c r="EA195" i="11" s="1"/>
  <c r="EB195" i="11" s="1"/>
  <c r="EC195" i="11" s="1"/>
  <c r="DN421" i="11"/>
  <c r="DO421" i="11" s="1"/>
  <c r="DP421" i="11" s="1"/>
  <c r="DQ421" i="11" s="1"/>
  <c r="DR421" i="11" s="1"/>
  <c r="DS421" i="11" s="1"/>
  <c r="DT421" i="11" s="1"/>
  <c r="DU421" i="11" s="1"/>
  <c r="DV421" i="11" s="1"/>
  <c r="DW421" i="11" s="1"/>
  <c r="DX421" i="11" s="1"/>
  <c r="DY421" i="11" s="1"/>
  <c r="DZ421" i="11" s="1"/>
  <c r="EA421" i="11" s="1"/>
  <c r="EB421" i="11" s="1"/>
  <c r="EC421" i="11" s="1"/>
  <c r="CT157" i="11"/>
  <c r="CU157" i="11" s="1"/>
  <c r="CV157" i="11" s="1"/>
  <c r="CW157" i="11" s="1"/>
  <c r="CX157" i="11" s="1"/>
  <c r="CY157" i="11" s="1"/>
  <c r="CZ157" i="11" s="1"/>
  <c r="DA157" i="11" s="1"/>
  <c r="DB157" i="11" s="1"/>
  <c r="DC157" i="11" s="1"/>
  <c r="DD157" i="11" s="1"/>
  <c r="DE157" i="11" s="1"/>
  <c r="DF157" i="11" s="1"/>
  <c r="DG157" i="11" s="1"/>
  <c r="DH157" i="11" s="1"/>
  <c r="DO365" i="11"/>
  <c r="DP365" i="11" s="1"/>
  <c r="DQ365" i="11" s="1"/>
  <c r="DR365" i="11" s="1"/>
  <c r="DS365" i="11" s="1"/>
  <c r="DT365" i="11" s="1"/>
  <c r="DU365" i="11" s="1"/>
  <c r="DV365" i="11" s="1"/>
  <c r="DW365" i="11" s="1"/>
  <c r="DX365" i="11" s="1"/>
  <c r="DY365" i="11" s="1"/>
  <c r="DZ365" i="11" s="1"/>
  <c r="EA365" i="11" s="1"/>
  <c r="EB365" i="11" s="1"/>
  <c r="EC365" i="11" s="1"/>
  <c r="DP487" i="11"/>
  <c r="DQ487" i="11" s="1"/>
  <c r="DR487" i="11" s="1"/>
  <c r="DS487" i="11" s="1"/>
  <c r="DT487" i="11" s="1"/>
  <c r="DU487" i="11" s="1"/>
  <c r="DV487" i="11" s="1"/>
  <c r="CV114" i="11"/>
  <c r="CW114" i="11" s="1"/>
  <c r="CX114" i="11" s="1"/>
  <c r="CY114" i="11" s="1"/>
  <c r="CZ114" i="11" s="1"/>
  <c r="DA114" i="11" s="1"/>
  <c r="DB114" i="11" s="1"/>
  <c r="DC114" i="11" s="1"/>
  <c r="DD114" i="11" s="1"/>
  <c r="DE114" i="11" s="1"/>
  <c r="DF114" i="11" s="1"/>
  <c r="DG114" i="11" s="1"/>
  <c r="DH114" i="11" s="1"/>
  <c r="DI114" i="11" s="1"/>
  <c r="J114" i="11" s="1"/>
  <c r="CU234" i="11"/>
  <c r="DN438" i="11"/>
  <c r="DO438" i="11" s="1"/>
  <c r="DP438" i="11" s="1"/>
  <c r="DQ438" i="11" s="1"/>
  <c r="DR438" i="11" s="1"/>
  <c r="DS438" i="11" s="1"/>
  <c r="DT438" i="11" s="1"/>
  <c r="DU438" i="11" s="1"/>
  <c r="DV438" i="11" s="1"/>
  <c r="DW438" i="11" s="1"/>
  <c r="DX438" i="11" s="1"/>
  <c r="DY438" i="11" s="1"/>
  <c r="DZ438" i="11" s="1"/>
  <c r="EA438" i="11" s="1"/>
  <c r="EB438" i="11" s="1"/>
  <c r="EC438" i="11" s="1"/>
  <c r="DN48" i="11"/>
  <c r="DN63" i="11"/>
  <c r="DO63" i="11" s="1"/>
  <c r="DP63" i="11" s="1"/>
  <c r="DQ63" i="11" s="1"/>
  <c r="DR63" i="11" s="1"/>
  <c r="DS63" i="11" s="1"/>
  <c r="DT63" i="11" s="1"/>
  <c r="DU63" i="11" s="1"/>
  <c r="DV63" i="11" s="1"/>
  <c r="DW63" i="11" s="1"/>
  <c r="DX63" i="11" s="1"/>
  <c r="DY63" i="11" s="1"/>
  <c r="DZ63" i="11" s="1"/>
  <c r="EA63" i="11" s="1"/>
  <c r="EB63" i="11" s="1"/>
  <c r="EC63" i="11" s="1"/>
  <c r="CU355" i="11"/>
  <c r="CV355" i="11" s="1"/>
  <c r="CU322" i="11"/>
  <c r="CV322" i="11" s="1"/>
  <c r="CW322" i="11" s="1"/>
  <c r="CX322" i="11" s="1"/>
  <c r="CY322" i="11" s="1"/>
  <c r="CZ322" i="11" s="1"/>
  <c r="DA322" i="11" s="1"/>
  <c r="DB322" i="11" s="1"/>
  <c r="DC322" i="11" s="1"/>
  <c r="DD322" i="11" s="1"/>
  <c r="DE322" i="11" s="1"/>
  <c r="DF322" i="11" s="1"/>
  <c r="DG322" i="11" s="1"/>
  <c r="DH322" i="11" s="1"/>
  <c r="CU196" i="11"/>
  <c r="CV196" i="11" s="1"/>
  <c r="CW196" i="11" s="1"/>
  <c r="CX196" i="11" s="1"/>
  <c r="CY196" i="11" s="1"/>
  <c r="CZ196" i="11" s="1"/>
  <c r="DA196" i="11" s="1"/>
  <c r="DB196" i="11" s="1"/>
  <c r="DC196" i="11" s="1"/>
  <c r="DD196" i="11" s="1"/>
  <c r="DE196" i="11" s="1"/>
  <c r="DF196" i="11" s="1"/>
  <c r="DG196" i="11" s="1"/>
  <c r="DH196" i="11" s="1"/>
  <c r="DI196" i="11" s="1"/>
  <c r="J196" i="11" s="1"/>
  <c r="DO194" i="11"/>
  <c r="DP194" i="11" s="1"/>
  <c r="DQ194" i="11" s="1"/>
  <c r="DR194" i="11" s="1"/>
  <c r="DS194" i="11" s="1"/>
  <c r="DT194" i="11" s="1"/>
  <c r="DU194" i="11" s="1"/>
  <c r="DV194" i="11" s="1"/>
  <c r="DW194" i="11" s="1"/>
  <c r="DX194" i="11" s="1"/>
  <c r="DY194" i="11" s="1"/>
  <c r="DZ194" i="11" s="1"/>
  <c r="EA194" i="11" s="1"/>
  <c r="EB194" i="11" s="1"/>
  <c r="EC194" i="11" s="1"/>
  <c r="DO60" i="11"/>
  <c r="DO230" i="11"/>
  <c r="DP230" i="11" s="1"/>
  <c r="DQ230" i="11" s="1"/>
  <c r="DR230" i="11" s="1"/>
  <c r="DS230" i="11" s="1"/>
  <c r="DT230" i="11" s="1"/>
  <c r="DU230" i="11" s="1"/>
  <c r="DV230" i="11" s="1"/>
  <c r="DW230" i="11" s="1"/>
  <c r="DX230" i="11" s="1"/>
  <c r="DY230" i="11" s="1"/>
  <c r="DZ230" i="11" s="1"/>
  <c r="EA230" i="11" s="1"/>
  <c r="EB230" i="11" s="1"/>
  <c r="EC230" i="11" s="1"/>
  <c r="CT351" i="11"/>
  <c r="CU351" i="11" s="1"/>
  <c r="CV351" i="11" s="1"/>
  <c r="CW351" i="11" s="1"/>
  <c r="CX351" i="11" s="1"/>
  <c r="CY351" i="11" s="1"/>
  <c r="CZ351" i="11" s="1"/>
  <c r="DA351" i="11" s="1"/>
  <c r="DB351" i="11" s="1"/>
  <c r="DC351" i="11" s="1"/>
  <c r="DD351" i="11" s="1"/>
  <c r="DE351" i="11" s="1"/>
  <c r="DF351" i="11" s="1"/>
  <c r="DG351" i="11" s="1"/>
  <c r="DH351" i="11" s="1"/>
  <c r="DI351" i="11" s="1"/>
  <c r="J351" i="11" s="1"/>
  <c r="CU258" i="11"/>
  <c r="CV258" i="11" s="1"/>
  <c r="CW258" i="11" s="1"/>
  <c r="CX258" i="11" s="1"/>
  <c r="CY258" i="11" s="1"/>
  <c r="CZ258" i="11" s="1"/>
  <c r="DA258" i="11" s="1"/>
  <c r="DB258" i="11" s="1"/>
  <c r="DC258" i="11" s="1"/>
  <c r="DD258" i="11" s="1"/>
  <c r="DE258" i="11" s="1"/>
  <c r="DF258" i="11" s="1"/>
  <c r="DG258" i="11" s="1"/>
  <c r="DH258" i="11" s="1"/>
  <c r="CX222" i="11"/>
  <c r="CY222" i="11" s="1"/>
  <c r="CZ222" i="11" s="1"/>
  <c r="DA222" i="11" s="1"/>
  <c r="DB222" i="11" s="1"/>
  <c r="DC222" i="11" s="1"/>
  <c r="DD222" i="11" s="1"/>
  <c r="DE222" i="11" s="1"/>
  <c r="DF222" i="11" s="1"/>
  <c r="DG222" i="11" s="1"/>
  <c r="DH222" i="11" s="1"/>
  <c r="DI222" i="11" s="1"/>
  <c r="J222" i="11" s="1"/>
  <c r="CT363" i="11"/>
  <c r="CU363" i="11" s="1"/>
  <c r="CV363" i="11" s="1"/>
  <c r="CW363" i="11" s="1"/>
  <c r="CX363" i="11" s="1"/>
  <c r="CY363" i="11" s="1"/>
  <c r="CZ363" i="11" s="1"/>
  <c r="DA363" i="11" s="1"/>
  <c r="DB363" i="11" s="1"/>
  <c r="DC363" i="11" s="1"/>
  <c r="DD363" i="11" s="1"/>
  <c r="DE363" i="11" s="1"/>
  <c r="DF363" i="11" s="1"/>
  <c r="DG363" i="11" s="1"/>
  <c r="DH363" i="11" s="1"/>
  <c r="DI363" i="11" s="1"/>
  <c r="J363" i="11" s="1"/>
  <c r="CT461" i="11"/>
  <c r="CU461" i="11" s="1"/>
  <c r="CV461" i="11" s="1"/>
  <c r="CW461" i="11" s="1"/>
  <c r="CX461" i="11" s="1"/>
  <c r="CY461" i="11" s="1"/>
  <c r="CZ461" i="11" s="1"/>
  <c r="DA461" i="11" s="1"/>
  <c r="DB461" i="11" s="1"/>
  <c r="DC461" i="11" s="1"/>
  <c r="DD461" i="11" s="1"/>
  <c r="DE461" i="11" s="1"/>
  <c r="DF461" i="11" s="1"/>
  <c r="DG461" i="11" s="1"/>
  <c r="DH461" i="11" s="1"/>
  <c r="CV465" i="11"/>
  <c r="CW465" i="11" s="1"/>
  <c r="CX465" i="11" s="1"/>
  <c r="CY465" i="11" s="1"/>
  <c r="CZ465" i="11" s="1"/>
  <c r="DA465" i="11" s="1"/>
  <c r="DB465" i="11" s="1"/>
  <c r="DC465" i="11" s="1"/>
  <c r="DD465" i="11" s="1"/>
  <c r="DE465" i="11" s="1"/>
  <c r="DF465" i="11" s="1"/>
  <c r="DG465" i="11" s="1"/>
  <c r="DH465" i="11" s="1"/>
  <c r="DI465" i="11" s="1"/>
  <c r="J465" i="11" s="1"/>
  <c r="DO231" i="11"/>
  <c r="DP231" i="11" s="1"/>
  <c r="DN126" i="11"/>
  <c r="DO126" i="11" s="1"/>
  <c r="DP126" i="11" s="1"/>
  <c r="DQ126" i="11" s="1"/>
  <c r="DR126" i="11" s="1"/>
  <c r="DS126" i="11" s="1"/>
  <c r="DT126" i="11" s="1"/>
  <c r="DU126" i="11" s="1"/>
  <c r="DV126" i="11" s="1"/>
  <c r="DW126" i="11" s="1"/>
  <c r="DX126" i="11" s="1"/>
  <c r="DY126" i="11" s="1"/>
  <c r="DZ126" i="11" s="1"/>
  <c r="EA126" i="11" s="1"/>
  <c r="EB126" i="11" s="1"/>
  <c r="EC126" i="11" s="1"/>
  <c r="DR280" i="11"/>
  <c r="DS280" i="11" s="1"/>
  <c r="DT280" i="11" s="1"/>
  <c r="DU280" i="11" s="1"/>
  <c r="DV280" i="11" s="1"/>
  <c r="DW280" i="11" s="1"/>
  <c r="DX280" i="11" s="1"/>
  <c r="DY280" i="11" s="1"/>
  <c r="DZ280" i="11" s="1"/>
  <c r="EA280" i="11" s="1"/>
  <c r="EB280" i="11" s="1"/>
  <c r="EC280" i="11" s="1"/>
  <c r="CT482" i="11"/>
  <c r="CU482" i="11" s="1"/>
  <c r="CV482" i="11" s="1"/>
  <c r="CW482" i="11" s="1"/>
  <c r="CX482" i="11" s="1"/>
  <c r="CY482" i="11" s="1"/>
  <c r="CZ482" i="11" s="1"/>
  <c r="DA482" i="11" s="1"/>
  <c r="DB482" i="11" s="1"/>
  <c r="DC482" i="11" s="1"/>
  <c r="DD482" i="11" s="1"/>
  <c r="DE482" i="11" s="1"/>
  <c r="DF482" i="11" s="1"/>
  <c r="DG482" i="11" s="1"/>
  <c r="DH482" i="11" s="1"/>
  <c r="CU194" i="11"/>
  <c r="DN392" i="11"/>
  <c r="DO392" i="11" s="1"/>
  <c r="DP392" i="11" s="1"/>
  <c r="DQ392" i="11" s="1"/>
  <c r="DR392" i="11" s="1"/>
  <c r="DS392" i="11" s="1"/>
  <c r="DT392" i="11" s="1"/>
  <c r="DU392" i="11" s="1"/>
  <c r="DV392" i="11" s="1"/>
  <c r="DW392" i="11" s="1"/>
  <c r="DX392" i="11" s="1"/>
  <c r="DY392" i="11" s="1"/>
  <c r="DZ392" i="11" s="1"/>
  <c r="EA392" i="11" s="1"/>
  <c r="EB392" i="11" s="1"/>
  <c r="EC392" i="11" s="1"/>
  <c r="CW484" i="11"/>
  <c r="CX484" i="11" s="1"/>
  <c r="CY484" i="11" s="1"/>
  <c r="CZ484" i="11" s="1"/>
  <c r="DA484" i="11" s="1"/>
  <c r="DB484" i="11" s="1"/>
  <c r="DC484" i="11" s="1"/>
  <c r="DD484" i="11" s="1"/>
  <c r="DE484" i="11" s="1"/>
  <c r="DF484" i="11" s="1"/>
  <c r="DG484" i="11" s="1"/>
  <c r="DH484" i="11" s="1"/>
  <c r="DI484" i="11" s="1"/>
  <c r="J484" i="11" s="1"/>
  <c r="CU230" i="11"/>
  <c r="CV230" i="11" s="1"/>
  <c r="CW230" i="11" s="1"/>
  <c r="CX230" i="11" s="1"/>
  <c r="CY230" i="11" s="1"/>
  <c r="CZ230" i="11" s="1"/>
  <c r="DA230" i="11" s="1"/>
  <c r="DB230" i="11" s="1"/>
  <c r="DC230" i="11" s="1"/>
  <c r="DD230" i="11" s="1"/>
  <c r="DE230" i="11" s="1"/>
  <c r="DF230" i="11" s="1"/>
  <c r="DG230" i="11" s="1"/>
  <c r="DH230" i="11" s="1"/>
  <c r="DI230" i="11" s="1"/>
  <c r="J230" i="11" s="1"/>
  <c r="DP304" i="11"/>
  <c r="DQ304" i="11" s="1"/>
  <c r="DR304" i="11" s="1"/>
  <c r="DS304" i="11" s="1"/>
  <c r="DT304" i="11" s="1"/>
  <c r="DU304" i="11" s="1"/>
  <c r="DV304" i="11" s="1"/>
  <c r="DW304" i="11" s="1"/>
  <c r="DX304" i="11" s="1"/>
  <c r="DY304" i="11" s="1"/>
  <c r="DZ304" i="11" s="1"/>
  <c r="EA304" i="11" s="1"/>
  <c r="EB304" i="11" s="1"/>
  <c r="EC304" i="11" s="1"/>
  <c r="DO10" i="11"/>
  <c r="DP10" i="11" s="1"/>
  <c r="DQ10" i="11" s="1"/>
  <c r="DR10" i="11" s="1"/>
  <c r="DS10" i="11" s="1"/>
  <c r="DT10" i="11" s="1"/>
  <c r="DU10" i="11" s="1"/>
  <c r="DV10" i="11" s="1"/>
  <c r="DW10" i="11" s="1"/>
  <c r="DX10" i="11" s="1"/>
  <c r="DY10" i="11" s="1"/>
  <c r="DZ10" i="11" s="1"/>
  <c r="EA10" i="11" s="1"/>
  <c r="EB10" i="11" s="1"/>
  <c r="EC10" i="11" s="1"/>
  <c r="DN248" i="11"/>
  <c r="DO248" i="11" s="1"/>
  <c r="DP248" i="11" s="1"/>
  <c r="DQ248" i="11" s="1"/>
  <c r="DR248" i="11" s="1"/>
  <c r="DS248" i="11" s="1"/>
  <c r="DT248" i="11" s="1"/>
  <c r="DU248" i="11" s="1"/>
  <c r="DV248" i="11" s="1"/>
  <c r="DW248" i="11" s="1"/>
  <c r="DX248" i="11" s="1"/>
  <c r="DY248" i="11" s="1"/>
  <c r="DZ248" i="11" s="1"/>
  <c r="EA248" i="11" s="1"/>
  <c r="EB248" i="11" s="1"/>
  <c r="EC248" i="11" s="1"/>
  <c r="CV59" i="11"/>
  <c r="CW59" i="11" s="1"/>
  <c r="CX59" i="11" s="1"/>
  <c r="CY59" i="11" s="1"/>
  <c r="CZ59" i="11" s="1"/>
  <c r="DA59" i="11" s="1"/>
  <c r="DB59" i="11" s="1"/>
  <c r="DC59" i="11" s="1"/>
  <c r="DD59" i="11" s="1"/>
  <c r="DE59" i="11" s="1"/>
  <c r="DF59" i="11" s="1"/>
  <c r="DG59" i="11" s="1"/>
  <c r="DH59" i="11" s="1"/>
  <c r="DI59" i="11" s="1"/>
  <c r="J59" i="11" s="1"/>
  <c r="CT103" i="11"/>
  <c r="CU103" i="11" s="1"/>
  <c r="CV103" i="11" s="1"/>
  <c r="CW103" i="11" s="1"/>
  <c r="CX103" i="11" s="1"/>
  <c r="CY103" i="11" s="1"/>
  <c r="CZ103" i="11" s="1"/>
  <c r="DA103" i="11" s="1"/>
  <c r="DB103" i="11" s="1"/>
  <c r="DC103" i="11" s="1"/>
  <c r="DD103" i="11" s="1"/>
  <c r="DE103" i="11" s="1"/>
  <c r="DF103" i="11" s="1"/>
  <c r="DG103" i="11" s="1"/>
  <c r="DH103" i="11" s="1"/>
  <c r="DI103" i="11" s="1"/>
  <c r="J103" i="11" s="1"/>
  <c r="DN74" i="11"/>
  <c r="DO74" i="11" s="1"/>
  <c r="DP74" i="11" s="1"/>
  <c r="DQ74" i="11" s="1"/>
  <c r="DR74" i="11" s="1"/>
  <c r="DS74" i="11" s="1"/>
  <c r="DT74" i="11" s="1"/>
  <c r="DU74" i="11" s="1"/>
  <c r="DV74" i="11" s="1"/>
  <c r="DW74" i="11" s="1"/>
  <c r="DX74" i="11" s="1"/>
  <c r="DY74" i="11" s="1"/>
  <c r="DZ74" i="11" s="1"/>
  <c r="EA74" i="11" s="1"/>
  <c r="EB74" i="11" s="1"/>
  <c r="EC74" i="11" s="1"/>
  <c r="CT265" i="11"/>
  <c r="CU265" i="11" s="1"/>
  <c r="CV265" i="11" s="1"/>
  <c r="DN99" i="11"/>
  <c r="DO99" i="11" s="1"/>
  <c r="DP99" i="11" s="1"/>
  <c r="DQ99" i="11" s="1"/>
  <c r="DR99" i="11" s="1"/>
  <c r="DS99" i="11" s="1"/>
  <c r="DT99" i="11" s="1"/>
  <c r="DU99" i="11" s="1"/>
  <c r="DV99" i="11" s="1"/>
  <c r="DW99" i="11" s="1"/>
  <c r="DX99" i="11" s="1"/>
  <c r="DY99" i="11" s="1"/>
  <c r="DZ99" i="11" s="1"/>
  <c r="EA99" i="11" s="1"/>
  <c r="EB99" i="11" s="1"/>
  <c r="EC99" i="11" s="1"/>
  <c r="DN116" i="11"/>
  <c r="DO116" i="11" s="1"/>
  <c r="DP116" i="11" s="1"/>
  <c r="DQ116" i="11" s="1"/>
  <c r="DR116" i="11" s="1"/>
  <c r="DS116" i="11" s="1"/>
  <c r="DT116" i="11" s="1"/>
  <c r="DU116" i="11" s="1"/>
  <c r="DV116" i="11" s="1"/>
  <c r="DW116" i="11" s="1"/>
  <c r="DX116" i="11" s="1"/>
  <c r="DY116" i="11" s="1"/>
  <c r="DZ116" i="11" s="1"/>
  <c r="EA116" i="11" s="1"/>
  <c r="EB116" i="11" s="1"/>
  <c r="EC116" i="11" s="1"/>
  <c r="DN17" i="11"/>
  <c r="DO17" i="11" s="1"/>
  <c r="DP17" i="11" s="1"/>
  <c r="DQ17" i="11" s="1"/>
  <c r="DR17" i="11" s="1"/>
  <c r="DS17" i="11" s="1"/>
  <c r="DT17" i="11" s="1"/>
  <c r="DU17" i="11" s="1"/>
  <c r="DV17" i="11" s="1"/>
  <c r="DW17" i="11" s="1"/>
  <c r="DX17" i="11" s="1"/>
  <c r="DY17" i="11" s="1"/>
  <c r="DZ17" i="11" s="1"/>
  <c r="EA17" i="11" s="1"/>
  <c r="EB17" i="11" s="1"/>
  <c r="EC17" i="11" s="1"/>
  <c r="CT46" i="11"/>
  <c r="CU46" i="11" s="1"/>
  <c r="CV46" i="11" s="1"/>
  <c r="CW46" i="11" s="1"/>
  <c r="CX46" i="11" s="1"/>
  <c r="CY46" i="11" s="1"/>
  <c r="CZ46" i="11" s="1"/>
  <c r="DA46" i="11" s="1"/>
  <c r="DB46" i="11" s="1"/>
  <c r="DC46" i="11" s="1"/>
  <c r="DD46" i="11" s="1"/>
  <c r="DE46" i="11" s="1"/>
  <c r="DF46" i="11" s="1"/>
  <c r="DG46" i="11" s="1"/>
  <c r="DH46" i="11" s="1"/>
  <c r="DN346" i="11"/>
  <c r="DO346" i="11" s="1"/>
  <c r="DP346" i="11" s="1"/>
  <c r="DQ346" i="11" s="1"/>
  <c r="DR346" i="11" s="1"/>
  <c r="DS346" i="11" s="1"/>
  <c r="DT346" i="11" s="1"/>
  <c r="DU346" i="11" s="1"/>
  <c r="DV346" i="11" s="1"/>
  <c r="DW346" i="11" s="1"/>
  <c r="DX346" i="11" s="1"/>
  <c r="DY346" i="11" s="1"/>
  <c r="DZ346" i="11" s="1"/>
  <c r="EA346" i="11" s="1"/>
  <c r="EB346" i="11" s="1"/>
  <c r="EC346" i="11" s="1"/>
  <c r="DN171" i="11"/>
  <c r="DO171" i="11" s="1"/>
  <c r="DP171" i="11" s="1"/>
  <c r="DQ171" i="11" s="1"/>
  <c r="DR171" i="11" s="1"/>
  <c r="DS171" i="11" s="1"/>
  <c r="DT171" i="11" s="1"/>
  <c r="DU171" i="11" s="1"/>
  <c r="DV171" i="11" s="1"/>
  <c r="DW171" i="11" s="1"/>
  <c r="DX171" i="11" s="1"/>
  <c r="DY171" i="11" s="1"/>
  <c r="DZ171" i="11" s="1"/>
  <c r="EA171" i="11" s="1"/>
  <c r="EB171" i="11" s="1"/>
  <c r="EC171" i="11" s="1"/>
  <c r="DN337" i="11"/>
  <c r="DO337" i="11" s="1"/>
  <c r="DP337" i="11" s="1"/>
  <c r="DQ337" i="11" s="1"/>
  <c r="DR337" i="11" s="1"/>
  <c r="DS337" i="11" s="1"/>
  <c r="DT337" i="11" s="1"/>
  <c r="DU337" i="11" s="1"/>
  <c r="DV337" i="11" s="1"/>
  <c r="DW337" i="11" s="1"/>
  <c r="DX337" i="11" s="1"/>
  <c r="DY337" i="11" s="1"/>
  <c r="DZ337" i="11" s="1"/>
  <c r="EA337" i="11" s="1"/>
  <c r="EB337" i="11" s="1"/>
  <c r="EC337" i="11" s="1"/>
  <c r="DN64" i="11"/>
  <c r="DO64" i="11" s="1"/>
  <c r="DP64" i="11" s="1"/>
  <c r="DQ64" i="11" s="1"/>
  <c r="DR64" i="11" s="1"/>
  <c r="DS64" i="11" s="1"/>
  <c r="DT64" i="11" s="1"/>
  <c r="DU64" i="11" s="1"/>
  <c r="DV64" i="11" s="1"/>
  <c r="DW64" i="11" s="1"/>
  <c r="DX64" i="11" s="1"/>
  <c r="DY64" i="11" s="1"/>
  <c r="DZ64" i="11" s="1"/>
  <c r="EA64" i="11" s="1"/>
  <c r="EB64" i="11" s="1"/>
  <c r="EC64" i="11" s="1"/>
  <c r="CV186" i="11"/>
  <c r="CW186" i="11" s="1"/>
  <c r="CX186" i="11" s="1"/>
  <c r="CY186" i="11" s="1"/>
  <c r="CZ186" i="11" s="1"/>
  <c r="DA186" i="11" s="1"/>
  <c r="DB186" i="11" s="1"/>
  <c r="DC186" i="11" s="1"/>
  <c r="DD186" i="11" s="1"/>
  <c r="DE186" i="11" s="1"/>
  <c r="DF186" i="11" s="1"/>
  <c r="DG186" i="11" s="1"/>
  <c r="DH186" i="11" s="1"/>
  <c r="DI186" i="11" s="1"/>
  <c r="J186" i="11" s="1"/>
  <c r="DO36" i="11"/>
  <c r="DP36" i="11" s="1"/>
  <c r="DQ36" i="11" s="1"/>
  <c r="DR36" i="11" s="1"/>
  <c r="DS36" i="11" s="1"/>
  <c r="DT36" i="11" s="1"/>
  <c r="DU36" i="11" s="1"/>
  <c r="DV36" i="11" s="1"/>
  <c r="DW36" i="11" s="1"/>
  <c r="DX36" i="11" s="1"/>
  <c r="DY36" i="11" s="1"/>
  <c r="DZ36" i="11" s="1"/>
  <c r="EA36" i="11" s="1"/>
  <c r="EB36" i="11" s="1"/>
  <c r="EC36" i="11" s="1"/>
  <c r="DN282" i="11"/>
  <c r="DO282" i="11" s="1"/>
  <c r="DP282" i="11" s="1"/>
  <c r="DQ282" i="11" s="1"/>
  <c r="DR282" i="11" s="1"/>
  <c r="DS282" i="11" s="1"/>
  <c r="DT282" i="11" s="1"/>
  <c r="DU282" i="11" s="1"/>
  <c r="DV282" i="11" s="1"/>
  <c r="DW282" i="11" s="1"/>
  <c r="DX282" i="11" s="1"/>
  <c r="DY282" i="11" s="1"/>
  <c r="DZ282" i="11" s="1"/>
  <c r="EA282" i="11" s="1"/>
  <c r="EB282" i="11" s="1"/>
  <c r="EC282" i="11" s="1"/>
  <c r="CT468" i="11"/>
  <c r="CU468" i="11" s="1"/>
  <c r="CV468" i="11" s="1"/>
  <c r="CW468" i="11" s="1"/>
  <c r="CX468" i="11" s="1"/>
  <c r="CY468" i="11" s="1"/>
  <c r="CZ468" i="11" s="1"/>
  <c r="DA468" i="11" s="1"/>
  <c r="DB468" i="11" s="1"/>
  <c r="DC468" i="11" s="1"/>
  <c r="DD468" i="11" s="1"/>
  <c r="DE468" i="11" s="1"/>
  <c r="DF468" i="11" s="1"/>
  <c r="DG468" i="11" s="1"/>
  <c r="DH468" i="11" s="1"/>
  <c r="DI468" i="11" s="1"/>
  <c r="J468" i="11" s="1"/>
  <c r="DN94" i="11"/>
  <c r="DO94" i="11" s="1"/>
  <c r="DP94" i="11" s="1"/>
  <c r="DQ94" i="11" s="1"/>
  <c r="DR94" i="11" s="1"/>
  <c r="DS94" i="11" s="1"/>
  <c r="DT94" i="11" s="1"/>
  <c r="DU94" i="11" s="1"/>
  <c r="DV94" i="11" s="1"/>
  <c r="DW94" i="11" s="1"/>
  <c r="DX94" i="11" s="1"/>
  <c r="DY94" i="11" s="1"/>
  <c r="DZ94" i="11" s="1"/>
  <c r="EA94" i="11" s="1"/>
  <c r="EB94" i="11" s="1"/>
  <c r="EC94" i="11" s="1"/>
  <c r="DU430" i="11"/>
  <c r="DV430" i="11" s="1"/>
  <c r="DW430" i="11" s="1"/>
  <c r="DX430" i="11" s="1"/>
  <c r="DY430" i="11" s="1"/>
  <c r="DZ430" i="11" s="1"/>
  <c r="EA430" i="11" s="1"/>
  <c r="EB430" i="11" s="1"/>
  <c r="EC430" i="11" s="1"/>
  <c r="DN161" i="11"/>
  <c r="DO161" i="11" s="1"/>
  <c r="DP161" i="11" s="1"/>
  <c r="DQ161" i="11" s="1"/>
  <c r="DR161" i="11" s="1"/>
  <c r="DS161" i="11" s="1"/>
  <c r="DT161" i="11" s="1"/>
  <c r="DU161" i="11" s="1"/>
  <c r="DV161" i="11" s="1"/>
  <c r="DW161" i="11" s="1"/>
  <c r="DX161" i="11" s="1"/>
  <c r="DY161" i="11" s="1"/>
  <c r="DZ161" i="11" s="1"/>
  <c r="EA161" i="11" s="1"/>
  <c r="EB161" i="11" s="1"/>
  <c r="EC161" i="11" s="1"/>
  <c r="CU9" i="11"/>
  <c r="CV9" i="11" s="1"/>
  <c r="CW9" i="11" s="1"/>
  <c r="CX9" i="11" s="1"/>
  <c r="CY9" i="11" s="1"/>
  <c r="CZ9" i="11" s="1"/>
  <c r="DA9" i="11" s="1"/>
  <c r="DB9" i="11" s="1"/>
  <c r="DC9" i="11" s="1"/>
  <c r="DD9" i="11" s="1"/>
  <c r="DE9" i="11" s="1"/>
  <c r="DF9" i="11" s="1"/>
  <c r="DG9" i="11" s="1"/>
  <c r="DH9" i="11" s="1"/>
  <c r="CY306" i="11"/>
  <c r="CZ306" i="11" s="1"/>
  <c r="DA306" i="11" s="1"/>
  <c r="DB306" i="11" s="1"/>
  <c r="DC306" i="11" s="1"/>
  <c r="DD306" i="11" s="1"/>
  <c r="DE306" i="11" s="1"/>
  <c r="DF306" i="11" s="1"/>
  <c r="DG306" i="11" s="1"/>
  <c r="DH306" i="11" s="1"/>
  <c r="CT421" i="11"/>
  <c r="CU421" i="11" s="1"/>
  <c r="CV421" i="11" s="1"/>
  <c r="CW421" i="11" s="1"/>
  <c r="CX421" i="11" s="1"/>
  <c r="CY421" i="11" s="1"/>
  <c r="CZ421" i="11" s="1"/>
  <c r="DA421" i="11" s="1"/>
  <c r="DB421" i="11" s="1"/>
  <c r="DC421" i="11" s="1"/>
  <c r="DD421" i="11" s="1"/>
  <c r="DE421" i="11" s="1"/>
  <c r="DF421" i="11" s="1"/>
  <c r="DG421" i="11" s="1"/>
  <c r="DH421" i="11" s="1"/>
  <c r="DI421" i="11" s="1"/>
  <c r="J421" i="11" s="1"/>
  <c r="DO401" i="11"/>
  <c r="DP401" i="11" s="1"/>
  <c r="DQ401" i="11" s="1"/>
  <c r="DR401" i="11" s="1"/>
  <c r="DS401" i="11" s="1"/>
  <c r="DT401" i="11" s="1"/>
  <c r="DU401" i="11" s="1"/>
  <c r="DV401" i="11" s="1"/>
  <c r="DW401" i="11" s="1"/>
  <c r="DX401" i="11" s="1"/>
  <c r="DY401" i="11" s="1"/>
  <c r="DZ401" i="11" s="1"/>
  <c r="EA401" i="11" s="1"/>
  <c r="EB401" i="11" s="1"/>
  <c r="EC401" i="11" s="1"/>
  <c r="CU294" i="11"/>
  <c r="CV294" i="11" s="1"/>
  <c r="CW294" i="11" s="1"/>
  <c r="CX294" i="11" s="1"/>
  <c r="CY294" i="11" s="1"/>
  <c r="CZ294" i="11" s="1"/>
  <c r="DA294" i="11" s="1"/>
  <c r="DB294" i="11" s="1"/>
  <c r="DC294" i="11" s="1"/>
  <c r="DD294" i="11" s="1"/>
  <c r="DE294" i="11" s="1"/>
  <c r="DF294" i="11" s="1"/>
  <c r="DG294" i="11" s="1"/>
  <c r="DH294" i="11" s="1"/>
  <c r="DI294" i="11" s="1"/>
  <c r="J294" i="11" s="1"/>
  <c r="CU478" i="11"/>
  <c r="CV478" i="11" s="1"/>
  <c r="CW478" i="11" s="1"/>
  <c r="CX478" i="11" s="1"/>
  <c r="CY478" i="11" s="1"/>
  <c r="CZ478" i="11" s="1"/>
  <c r="DA478" i="11" s="1"/>
  <c r="DB478" i="11" s="1"/>
  <c r="DC478" i="11" s="1"/>
  <c r="DD478" i="11" s="1"/>
  <c r="DE478" i="11" s="1"/>
  <c r="DF478" i="11" s="1"/>
  <c r="DG478" i="11" s="1"/>
  <c r="DH478" i="11" s="1"/>
  <c r="DI478" i="11" s="1"/>
  <c r="J478" i="11" s="1"/>
  <c r="CT156" i="11"/>
  <c r="CU156" i="11" s="1"/>
  <c r="CV156" i="11" s="1"/>
  <c r="CW156" i="11" s="1"/>
  <c r="CX156" i="11" s="1"/>
  <c r="CY156" i="11" s="1"/>
  <c r="CZ156" i="11" s="1"/>
  <c r="DA156" i="11" s="1"/>
  <c r="DB156" i="11" s="1"/>
  <c r="DC156" i="11" s="1"/>
  <c r="DD156" i="11" s="1"/>
  <c r="DE156" i="11" s="1"/>
  <c r="DF156" i="11" s="1"/>
  <c r="DG156" i="11" s="1"/>
  <c r="DH156" i="11" s="1"/>
  <c r="CT237" i="11"/>
  <c r="CU237" i="11" s="1"/>
  <c r="CV237" i="11" s="1"/>
  <c r="CW237" i="11" s="1"/>
  <c r="CX237" i="11" s="1"/>
  <c r="CY237" i="11" s="1"/>
  <c r="CZ237" i="11" s="1"/>
  <c r="DA237" i="11" s="1"/>
  <c r="DB237" i="11" s="1"/>
  <c r="DC237" i="11" s="1"/>
  <c r="DD237" i="11" s="1"/>
  <c r="DE237" i="11" s="1"/>
  <c r="DF237" i="11" s="1"/>
  <c r="DG237" i="11" s="1"/>
  <c r="DH237" i="11" s="1"/>
  <c r="DI237" i="11" s="1"/>
  <c r="J237" i="11" s="1"/>
  <c r="CT329" i="11"/>
  <c r="CU329" i="11" s="1"/>
  <c r="CV329" i="11" s="1"/>
  <c r="CW329" i="11" s="1"/>
  <c r="CX329" i="11" s="1"/>
  <c r="CY329" i="11" s="1"/>
  <c r="CZ329" i="11" s="1"/>
  <c r="DA329" i="11" s="1"/>
  <c r="DB329" i="11" s="1"/>
  <c r="DC329" i="11" s="1"/>
  <c r="DD329" i="11" s="1"/>
  <c r="DE329" i="11" s="1"/>
  <c r="DF329" i="11" s="1"/>
  <c r="DG329" i="11" s="1"/>
  <c r="DH329" i="11" s="1"/>
  <c r="DI329" i="11" s="1"/>
  <c r="J329" i="11" s="1"/>
  <c r="CT212" i="11"/>
  <c r="CU212" i="11" s="1"/>
  <c r="CV212" i="11" s="1"/>
  <c r="CW212" i="11" s="1"/>
  <c r="CX212" i="11" s="1"/>
  <c r="CY212" i="11" s="1"/>
  <c r="CZ212" i="11" s="1"/>
  <c r="DA212" i="11" s="1"/>
  <c r="DB212" i="11" s="1"/>
  <c r="DC212" i="11" s="1"/>
  <c r="DD212" i="11" s="1"/>
  <c r="DE212" i="11" s="1"/>
  <c r="DF212" i="11" s="1"/>
  <c r="DG212" i="11" s="1"/>
  <c r="DH212" i="11" s="1"/>
  <c r="DN332" i="11"/>
  <c r="DO332" i="11" s="1"/>
  <c r="DP332" i="11" s="1"/>
  <c r="DQ332" i="11" s="1"/>
  <c r="DR332" i="11" s="1"/>
  <c r="DS332" i="11" s="1"/>
  <c r="DT332" i="11" s="1"/>
  <c r="DU332" i="11" s="1"/>
  <c r="DV332" i="11" s="1"/>
  <c r="DW332" i="11" s="1"/>
  <c r="DX332" i="11" s="1"/>
  <c r="DY332" i="11" s="1"/>
  <c r="DZ332" i="11" s="1"/>
  <c r="EA332" i="11" s="1"/>
  <c r="EB332" i="11" s="1"/>
  <c r="EC332" i="11" s="1"/>
  <c r="DN472" i="11"/>
  <c r="DO472" i="11" s="1"/>
  <c r="DP472" i="11" s="1"/>
  <c r="DQ472" i="11" s="1"/>
  <c r="DR472" i="11" s="1"/>
  <c r="DS472" i="11" s="1"/>
  <c r="DT472" i="11" s="1"/>
  <c r="DU472" i="11" s="1"/>
  <c r="DV472" i="11" s="1"/>
  <c r="DW472" i="11" s="1"/>
  <c r="DX472" i="11" s="1"/>
  <c r="DY472" i="11" s="1"/>
  <c r="DZ472" i="11" s="1"/>
  <c r="EA472" i="11" s="1"/>
  <c r="EB472" i="11" s="1"/>
  <c r="EC472" i="11" s="1"/>
  <c r="CT228" i="11"/>
  <c r="CU228" i="11" s="1"/>
  <c r="CV228" i="11" s="1"/>
  <c r="CW228" i="11" s="1"/>
  <c r="CX228" i="11" s="1"/>
  <c r="CY228" i="11" s="1"/>
  <c r="CZ228" i="11" s="1"/>
  <c r="DA228" i="11" s="1"/>
  <c r="DB228" i="11" s="1"/>
  <c r="DC228" i="11" s="1"/>
  <c r="DD228" i="11" s="1"/>
  <c r="DE228" i="11" s="1"/>
  <c r="DF228" i="11" s="1"/>
  <c r="DG228" i="11" s="1"/>
  <c r="DH228" i="11" s="1"/>
  <c r="DI228" i="11" s="1"/>
  <c r="J228" i="11" s="1"/>
  <c r="DN181" i="11"/>
  <c r="DO181" i="11" s="1"/>
  <c r="DP181" i="11" s="1"/>
  <c r="DQ181" i="11" s="1"/>
  <c r="DR181" i="11" s="1"/>
  <c r="DS181" i="11" s="1"/>
  <c r="DT181" i="11" s="1"/>
  <c r="DU181" i="11" s="1"/>
  <c r="DV181" i="11" s="1"/>
  <c r="DW181" i="11" s="1"/>
  <c r="DX181" i="11" s="1"/>
  <c r="DY181" i="11" s="1"/>
  <c r="DZ181" i="11" s="1"/>
  <c r="EA181" i="11" s="1"/>
  <c r="EB181" i="11" s="1"/>
  <c r="EC181" i="11" s="1"/>
  <c r="CT321" i="11"/>
  <c r="CU321" i="11" s="1"/>
  <c r="CV321" i="11" s="1"/>
  <c r="CW321" i="11" s="1"/>
  <c r="CX321" i="11" s="1"/>
  <c r="CY321" i="11" s="1"/>
  <c r="CZ321" i="11" s="1"/>
  <c r="DA321" i="11" s="1"/>
  <c r="DB321" i="11" s="1"/>
  <c r="DC321" i="11" s="1"/>
  <c r="DD321" i="11" s="1"/>
  <c r="DE321" i="11" s="1"/>
  <c r="DF321" i="11" s="1"/>
  <c r="DG321" i="11" s="1"/>
  <c r="DH321" i="11" s="1"/>
  <c r="DI321" i="11" s="1"/>
  <c r="J321" i="11" s="1"/>
  <c r="DN173" i="11"/>
  <c r="DO173" i="11" s="1"/>
  <c r="DP173" i="11" s="1"/>
  <c r="DQ173" i="11" s="1"/>
  <c r="DR173" i="11" s="1"/>
  <c r="DS173" i="11" s="1"/>
  <c r="DT173" i="11" s="1"/>
  <c r="DU173" i="11" s="1"/>
  <c r="DV173" i="11" s="1"/>
  <c r="DW173" i="11" s="1"/>
  <c r="DX173" i="11" s="1"/>
  <c r="DY173" i="11" s="1"/>
  <c r="DZ173" i="11" s="1"/>
  <c r="EA173" i="11" s="1"/>
  <c r="EB173" i="11" s="1"/>
  <c r="EC173" i="11" s="1"/>
  <c r="DP39" i="11"/>
  <c r="DQ39" i="11" s="1"/>
  <c r="DR39" i="11" s="1"/>
  <c r="DS39" i="11" s="1"/>
  <c r="DT39" i="11" s="1"/>
  <c r="DU39" i="11" s="1"/>
  <c r="DV39" i="11" s="1"/>
  <c r="DW39" i="11" s="1"/>
  <c r="DX39" i="11" s="1"/>
  <c r="DY39" i="11" s="1"/>
  <c r="DZ39" i="11" s="1"/>
  <c r="EA39" i="11" s="1"/>
  <c r="EB39" i="11" s="1"/>
  <c r="EC39" i="11" s="1"/>
  <c r="CU86" i="11"/>
  <c r="CV86" i="11" s="1"/>
  <c r="CW86" i="11" s="1"/>
  <c r="CX86" i="11" s="1"/>
  <c r="CY86" i="11" s="1"/>
  <c r="CZ86" i="11" s="1"/>
  <c r="DA86" i="11" s="1"/>
  <c r="DB86" i="11" s="1"/>
  <c r="DC86" i="11" s="1"/>
  <c r="DD86" i="11" s="1"/>
  <c r="DE86" i="11" s="1"/>
  <c r="DF86" i="11" s="1"/>
  <c r="DG86" i="11" s="1"/>
  <c r="DH86" i="11" s="1"/>
  <c r="DI86" i="11" s="1"/>
  <c r="J86" i="11" s="1"/>
  <c r="DP284" i="11"/>
  <c r="DQ284" i="11" s="1"/>
  <c r="DR284" i="11" s="1"/>
  <c r="DS284" i="11" s="1"/>
  <c r="DT284" i="11" s="1"/>
  <c r="DU284" i="11" s="1"/>
  <c r="DV284" i="11" s="1"/>
  <c r="DW284" i="11" s="1"/>
  <c r="DX284" i="11" s="1"/>
  <c r="DY284" i="11" s="1"/>
  <c r="DZ284" i="11" s="1"/>
  <c r="EA284" i="11" s="1"/>
  <c r="EB284" i="11" s="1"/>
  <c r="EC284" i="11" s="1"/>
  <c r="CT209" i="11"/>
  <c r="CU209" i="11" s="1"/>
  <c r="CV209" i="11" s="1"/>
  <c r="CW209" i="11" s="1"/>
  <c r="CX209" i="11" s="1"/>
  <c r="CY209" i="11" s="1"/>
  <c r="CZ209" i="11" s="1"/>
  <c r="DA209" i="11" s="1"/>
  <c r="DB209" i="11" s="1"/>
  <c r="DC209" i="11" s="1"/>
  <c r="DD209" i="11" s="1"/>
  <c r="DE209" i="11" s="1"/>
  <c r="DF209" i="11" s="1"/>
  <c r="DG209" i="11" s="1"/>
  <c r="DH209" i="11" s="1"/>
  <c r="DI209" i="11" s="1"/>
  <c r="J209" i="11" s="1"/>
  <c r="CW211" i="11"/>
  <c r="CX211" i="11" s="1"/>
  <c r="CY211" i="11" s="1"/>
  <c r="CZ211" i="11" s="1"/>
  <c r="DA211" i="11" s="1"/>
  <c r="DB211" i="11" s="1"/>
  <c r="DC211" i="11" s="1"/>
  <c r="DD211" i="11" s="1"/>
  <c r="DE211" i="11" s="1"/>
  <c r="DF211" i="11" s="1"/>
  <c r="DG211" i="11" s="1"/>
  <c r="DH211" i="11" s="1"/>
  <c r="DO136" i="11"/>
  <c r="DQ31" i="11"/>
  <c r="DR31" i="11" s="1"/>
  <c r="DS31" i="11" s="1"/>
  <c r="DT31" i="11" s="1"/>
  <c r="DU31" i="11" s="1"/>
  <c r="DV31" i="11" s="1"/>
  <c r="DW31" i="11" s="1"/>
  <c r="DX31" i="11" s="1"/>
  <c r="DY31" i="11" s="1"/>
  <c r="DZ31" i="11" s="1"/>
  <c r="EA31" i="11" s="1"/>
  <c r="EB31" i="11" s="1"/>
  <c r="EC31" i="11" s="1"/>
  <c r="DN405" i="11"/>
  <c r="DO405" i="11" s="1"/>
  <c r="DP405" i="11" s="1"/>
  <c r="DQ405" i="11" s="1"/>
  <c r="DR405" i="11" s="1"/>
  <c r="DS405" i="11" s="1"/>
  <c r="DT405" i="11" s="1"/>
  <c r="DU405" i="11" s="1"/>
  <c r="DV405" i="11" s="1"/>
  <c r="DW405" i="11" s="1"/>
  <c r="DX405" i="11" s="1"/>
  <c r="DY405" i="11" s="1"/>
  <c r="DZ405" i="11" s="1"/>
  <c r="EA405" i="11" s="1"/>
  <c r="EB405" i="11" s="1"/>
  <c r="EC405" i="11" s="1"/>
  <c r="CT345" i="11"/>
  <c r="CU345" i="11" s="1"/>
  <c r="CV345" i="11" s="1"/>
  <c r="CW345" i="11" s="1"/>
  <c r="CX345" i="11" s="1"/>
  <c r="CY345" i="11" s="1"/>
  <c r="CZ345" i="11" s="1"/>
  <c r="DA345" i="11" s="1"/>
  <c r="DB345" i="11" s="1"/>
  <c r="DC345" i="11" s="1"/>
  <c r="DD345" i="11" s="1"/>
  <c r="DE345" i="11" s="1"/>
  <c r="DF345" i="11" s="1"/>
  <c r="DG345" i="11" s="1"/>
  <c r="DH345" i="11" s="1"/>
  <c r="DI345" i="11" s="1"/>
  <c r="J345" i="11" s="1"/>
  <c r="DO294" i="11"/>
  <c r="DO478" i="11"/>
  <c r="DP478" i="11" s="1"/>
  <c r="DQ478" i="11" s="1"/>
  <c r="DR478" i="11" s="1"/>
  <c r="DS478" i="11" s="1"/>
  <c r="DT478" i="11" s="1"/>
  <c r="DU478" i="11" s="1"/>
  <c r="DV478" i="11" s="1"/>
  <c r="DW478" i="11" s="1"/>
  <c r="DX478" i="11" s="1"/>
  <c r="DY478" i="11" s="1"/>
  <c r="DZ478" i="11" s="1"/>
  <c r="EA478" i="11" s="1"/>
  <c r="EB478" i="11" s="1"/>
  <c r="EC478" i="11" s="1"/>
  <c r="DN149" i="11"/>
  <c r="DO149" i="11" s="1"/>
  <c r="DP149" i="11" s="1"/>
  <c r="DQ149" i="11" s="1"/>
  <c r="DR149" i="11" s="1"/>
  <c r="DS149" i="11" s="1"/>
  <c r="DT149" i="11" s="1"/>
  <c r="DU149" i="11" s="1"/>
  <c r="DV149" i="11" s="1"/>
  <c r="DW149" i="11" s="1"/>
  <c r="DX149" i="11" s="1"/>
  <c r="DY149" i="11" s="1"/>
  <c r="DZ149" i="11" s="1"/>
  <c r="EA149" i="11" s="1"/>
  <c r="EB149" i="11" s="1"/>
  <c r="EC149" i="11" s="1"/>
  <c r="CV39" i="11"/>
  <c r="CW39" i="11" s="1"/>
  <c r="DP45" i="11"/>
  <c r="DQ45" i="11" s="1"/>
  <c r="DR45" i="11" s="1"/>
  <c r="DS45" i="11" s="1"/>
  <c r="DT45" i="11" s="1"/>
  <c r="DU45" i="11" s="1"/>
  <c r="DV45" i="11" s="1"/>
  <c r="DW45" i="11" s="1"/>
  <c r="DX45" i="11" s="1"/>
  <c r="DY45" i="11" s="1"/>
  <c r="DZ45" i="11" s="1"/>
  <c r="EA45" i="11" s="1"/>
  <c r="EB45" i="11" s="1"/>
  <c r="EC45" i="11" s="1"/>
  <c r="CV274" i="11"/>
  <c r="CW274" i="11" s="1"/>
  <c r="CX274" i="11" s="1"/>
  <c r="CY274" i="11" s="1"/>
  <c r="CZ274" i="11" s="1"/>
  <c r="DA274" i="11" s="1"/>
  <c r="DB274" i="11" s="1"/>
  <c r="DC274" i="11" s="1"/>
  <c r="DD274" i="11" s="1"/>
  <c r="DE274" i="11" s="1"/>
  <c r="DF274" i="11" s="1"/>
  <c r="DO86" i="11"/>
  <c r="DP86" i="11" s="1"/>
  <c r="DQ86" i="11" s="1"/>
  <c r="DR86" i="11" s="1"/>
  <c r="DS86" i="11" s="1"/>
  <c r="DT86" i="11" s="1"/>
  <c r="DU86" i="11" s="1"/>
  <c r="DV86" i="11" s="1"/>
  <c r="DW86" i="11" s="1"/>
  <c r="DX86" i="11" s="1"/>
  <c r="DY86" i="11" s="1"/>
  <c r="DZ86" i="11" s="1"/>
  <c r="EA86" i="11" s="1"/>
  <c r="EB86" i="11" s="1"/>
  <c r="EC86" i="11" s="1"/>
  <c r="CU136" i="11"/>
  <c r="CV136" i="11" s="1"/>
  <c r="CW136" i="11" s="1"/>
  <c r="CX136" i="11" s="1"/>
  <c r="CY136" i="11" s="1"/>
  <c r="CZ136" i="11" s="1"/>
  <c r="DA136" i="11" s="1"/>
  <c r="DB136" i="11" s="1"/>
  <c r="DC136" i="11" s="1"/>
  <c r="DD136" i="11" s="1"/>
  <c r="DE136" i="11" s="1"/>
  <c r="DF136" i="11" s="1"/>
  <c r="DG136" i="11" s="1"/>
  <c r="DH136" i="11" s="1"/>
  <c r="DI136" i="11" s="1"/>
  <c r="J136" i="11" s="1"/>
  <c r="CT410" i="11"/>
  <c r="CU410" i="11" s="1"/>
  <c r="CV410" i="11" s="1"/>
  <c r="CW410" i="11" s="1"/>
  <c r="CX410" i="11" s="1"/>
  <c r="CY410" i="11" s="1"/>
  <c r="CZ410" i="11" s="1"/>
  <c r="DA410" i="11" s="1"/>
  <c r="DB410" i="11" s="1"/>
  <c r="DC410" i="11" s="1"/>
  <c r="DD410" i="11" s="1"/>
  <c r="DE410" i="11" s="1"/>
  <c r="DF410" i="11" s="1"/>
  <c r="DG410" i="11" s="1"/>
  <c r="DH410" i="11" s="1"/>
  <c r="DI410" i="11" s="1"/>
  <c r="J410" i="11" s="1"/>
  <c r="CV92" i="11"/>
  <c r="CW92" i="11" s="1"/>
  <c r="CX92" i="11" s="1"/>
  <c r="CY92" i="11" s="1"/>
  <c r="CZ92" i="11" s="1"/>
  <c r="DA92" i="11" s="1"/>
  <c r="DB92" i="11" s="1"/>
  <c r="DC92" i="11" s="1"/>
  <c r="DD92" i="11" s="1"/>
  <c r="DE92" i="11" s="1"/>
  <c r="DF92" i="11" s="1"/>
  <c r="DG92" i="11" s="1"/>
  <c r="DH92" i="11" s="1"/>
  <c r="DI92" i="11" s="1"/>
  <c r="J92" i="11" s="1"/>
  <c r="DO267" i="11"/>
  <c r="DP267" i="11" s="1"/>
  <c r="DQ267" i="11" s="1"/>
  <c r="DR267" i="11" s="1"/>
  <c r="DS267" i="11" s="1"/>
  <c r="DT267" i="11" s="1"/>
  <c r="DU267" i="11" s="1"/>
  <c r="DV267" i="11" s="1"/>
  <c r="DW267" i="11" s="1"/>
  <c r="DX267" i="11" s="1"/>
  <c r="DY267" i="11" s="1"/>
  <c r="DZ267" i="11" s="1"/>
  <c r="EA267" i="11" s="1"/>
  <c r="EB267" i="11" s="1"/>
  <c r="EC267" i="11" s="1"/>
  <c r="DN56" i="11"/>
  <c r="DO56" i="11" s="1"/>
  <c r="DP56" i="11" s="1"/>
  <c r="DQ56" i="11" s="1"/>
  <c r="DR56" i="11" s="1"/>
  <c r="DS56" i="11" s="1"/>
  <c r="DT56" i="11" s="1"/>
  <c r="DU56" i="11" s="1"/>
  <c r="DV56" i="11" s="1"/>
  <c r="DW56" i="11" s="1"/>
  <c r="DX56" i="11" s="1"/>
  <c r="DY56" i="11" s="1"/>
  <c r="DZ56" i="11" s="1"/>
  <c r="EA56" i="11" s="1"/>
  <c r="EB56" i="11" s="1"/>
  <c r="EC56" i="11" s="1"/>
  <c r="CT195" i="11"/>
  <c r="CU195" i="11" s="1"/>
  <c r="CV195" i="11" s="1"/>
  <c r="CW195" i="11" s="1"/>
  <c r="CX195" i="11" s="1"/>
  <c r="CY195" i="11" s="1"/>
  <c r="CZ195" i="11" s="1"/>
  <c r="DA195" i="11" s="1"/>
  <c r="DB195" i="11" s="1"/>
  <c r="DC195" i="11" s="1"/>
  <c r="DD195" i="11" s="1"/>
  <c r="DE195" i="11" s="1"/>
  <c r="DF195" i="11" s="1"/>
  <c r="DG195" i="11" s="1"/>
  <c r="DH195" i="11" s="1"/>
  <c r="DI195" i="11" s="1"/>
  <c r="J195" i="11" s="1"/>
  <c r="DQ89" i="11"/>
  <c r="DR89" i="11" s="1"/>
  <c r="DS89" i="11" s="1"/>
  <c r="DT89" i="11" s="1"/>
  <c r="DU89" i="11" s="1"/>
  <c r="DV89" i="11" s="1"/>
  <c r="DW89" i="11" s="1"/>
  <c r="DX89" i="11" s="1"/>
  <c r="DY89" i="11" s="1"/>
  <c r="DZ89" i="11" s="1"/>
  <c r="EA89" i="11" s="1"/>
  <c r="EB89" i="11" s="1"/>
  <c r="EC89" i="11" s="1"/>
  <c r="DO109" i="11"/>
  <c r="DN208" i="11"/>
  <c r="DO208" i="11" s="1"/>
  <c r="DP208" i="11" s="1"/>
  <c r="DQ208" i="11" s="1"/>
  <c r="DR208" i="11" s="1"/>
  <c r="DS208" i="11" s="1"/>
  <c r="DT208" i="11" s="1"/>
  <c r="DU208" i="11" s="1"/>
  <c r="DV208" i="11" s="1"/>
  <c r="DW208" i="11" s="1"/>
  <c r="DX208" i="11" s="1"/>
  <c r="DY208" i="11" s="1"/>
  <c r="DZ208" i="11" s="1"/>
  <c r="EA208" i="11" s="1"/>
  <c r="EB208" i="11" s="1"/>
  <c r="EC208" i="11" s="1"/>
  <c r="C588" i="11"/>
  <c r="C589" i="11" s="1"/>
  <c r="DN268" i="11"/>
  <c r="DO268" i="11" s="1"/>
  <c r="DP268" i="11" s="1"/>
  <c r="DQ268" i="11" s="1"/>
  <c r="DR268" i="11" s="1"/>
  <c r="DS268" i="11" s="1"/>
  <c r="DT268" i="11" s="1"/>
  <c r="DU268" i="11" s="1"/>
  <c r="DV268" i="11" s="1"/>
  <c r="DW268" i="11" s="1"/>
  <c r="DX268" i="11" s="1"/>
  <c r="DY268" i="11" s="1"/>
  <c r="DZ268" i="11" s="1"/>
  <c r="EA268" i="11" s="1"/>
  <c r="EB268" i="11" s="1"/>
  <c r="EC268" i="11" s="1"/>
  <c r="DN157" i="11"/>
  <c r="DO157" i="11" s="1"/>
  <c r="DP157" i="11" s="1"/>
  <c r="DQ157" i="11" s="1"/>
  <c r="DR157" i="11" s="1"/>
  <c r="DS157" i="11" s="1"/>
  <c r="DT157" i="11" s="1"/>
  <c r="DU157" i="11" s="1"/>
  <c r="DV157" i="11" s="1"/>
  <c r="DW157" i="11" s="1"/>
  <c r="DX157" i="11" s="1"/>
  <c r="DY157" i="11" s="1"/>
  <c r="DZ157" i="11" s="1"/>
  <c r="EA157" i="11" s="1"/>
  <c r="EB157" i="11" s="1"/>
  <c r="EC157" i="11" s="1"/>
  <c r="DP60" i="11"/>
  <c r="DQ60" i="11" s="1"/>
  <c r="DR60" i="11" s="1"/>
  <c r="DS60" i="11" s="1"/>
  <c r="DT60" i="11" s="1"/>
  <c r="DU60" i="11" s="1"/>
  <c r="DV60" i="11" s="1"/>
  <c r="DW60" i="11" s="1"/>
  <c r="DX60" i="11" s="1"/>
  <c r="DY60" i="11" s="1"/>
  <c r="DZ60" i="11" s="1"/>
  <c r="EA60" i="11" s="1"/>
  <c r="EB60" i="11" s="1"/>
  <c r="EC60" i="11" s="1"/>
  <c r="DN474" i="11"/>
  <c r="DO474" i="11" s="1"/>
  <c r="DP474" i="11" s="1"/>
  <c r="DQ474" i="11" s="1"/>
  <c r="DR474" i="11" s="1"/>
  <c r="DS474" i="11" s="1"/>
  <c r="DT474" i="11" s="1"/>
  <c r="DU474" i="11" s="1"/>
  <c r="DV474" i="11" s="1"/>
  <c r="DW474" i="11" s="1"/>
  <c r="DX474" i="11" s="1"/>
  <c r="DY474" i="11" s="1"/>
  <c r="DZ474" i="11" s="1"/>
  <c r="EA474" i="11" s="1"/>
  <c r="EB474" i="11" s="1"/>
  <c r="EC474" i="11" s="1"/>
  <c r="CU52" i="11"/>
  <c r="CV52" i="11" s="1"/>
  <c r="CW52" i="11" s="1"/>
  <c r="CX52" i="11" s="1"/>
  <c r="CY52" i="11" s="1"/>
  <c r="CZ52" i="11" s="1"/>
  <c r="DA52" i="11" s="1"/>
  <c r="DB52" i="11" s="1"/>
  <c r="DC52" i="11" s="1"/>
  <c r="DD52" i="11" s="1"/>
  <c r="DE52" i="11" s="1"/>
  <c r="DF52" i="11" s="1"/>
  <c r="DG52" i="11" s="1"/>
  <c r="DH52" i="11" s="1"/>
  <c r="DI52" i="11" s="1"/>
  <c r="J52" i="11" s="1"/>
  <c r="DP38" i="11"/>
  <c r="DQ38" i="11" s="1"/>
  <c r="DR38" i="11" s="1"/>
  <c r="DS38" i="11" s="1"/>
  <c r="DT38" i="11" s="1"/>
  <c r="DU38" i="11" s="1"/>
  <c r="DV38" i="11" s="1"/>
  <c r="DW38" i="11" s="1"/>
  <c r="DX38" i="11" s="1"/>
  <c r="DY38" i="11" s="1"/>
  <c r="DZ38" i="11" s="1"/>
  <c r="EA38" i="11" s="1"/>
  <c r="EB38" i="11" s="1"/>
  <c r="EC38" i="11" s="1"/>
  <c r="CU68" i="11"/>
  <c r="CV68" i="11" s="1"/>
  <c r="CW68" i="11" s="1"/>
  <c r="CX68" i="11" s="1"/>
  <c r="CY68" i="11" s="1"/>
  <c r="CZ68" i="11" s="1"/>
  <c r="DA68" i="11" s="1"/>
  <c r="DB68" i="11" s="1"/>
  <c r="DC68" i="11" s="1"/>
  <c r="DD68" i="11" s="1"/>
  <c r="DE68" i="11" s="1"/>
  <c r="DF68" i="11" s="1"/>
  <c r="DG68" i="11" s="1"/>
  <c r="DH68" i="11" s="1"/>
  <c r="DI68" i="11" s="1"/>
  <c r="J68" i="11" s="1"/>
  <c r="CT436" i="11"/>
  <c r="CU436" i="11" s="1"/>
  <c r="CV436" i="11" s="1"/>
  <c r="CW436" i="11" s="1"/>
  <c r="CX436" i="11" s="1"/>
  <c r="CY436" i="11" s="1"/>
  <c r="CZ436" i="11" s="1"/>
  <c r="DA436" i="11" s="1"/>
  <c r="DB436" i="11" s="1"/>
  <c r="DC436" i="11" s="1"/>
  <c r="DD436" i="11" s="1"/>
  <c r="DE436" i="11" s="1"/>
  <c r="DF436" i="11" s="1"/>
  <c r="DG436" i="11" s="1"/>
  <c r="DH436" i="11" s="1"/>
  <c r="DI436" i="11" s="1"/>
  <c r="J436" i="11" s="1"/>
  <c r="CW355" i="11"/>
  <c r="CX355" i="11" s="1"/>
  <c r="CY355" i="11" s="1"/>
  <c r="CZ355" i="11" s="1"/>
  <c r="DA355" i="11" s="1"/>
  <c r="DB355" i="11" s="1"/>
  <c r="DC355" i="11" s="1"/>
  <c r="DD355" i="11" s="1"/>
  <c r="DE355" i="11" s="1"/>
  <c r="DF355" i="11" s="1"/>
  <c r="DG355" i="11" s="1"/>
  <c r="DH355" i="11" s="1"/>
  <c r="DI355" i="11" s="1"/>
  <c r="J355" i="11" s="1"/>
  <c r="CT346" i="11"/>
  <c r="CU346" i="11" s="1"/>
  <c r="CV346" i="11" s="1"/>
  <c r="CW346" i="11" s="1"/>
  <c r="CX346" i="11" s="1"/>
  <c r="CY346" i="11" s="1"/>
  <c r="CZ346" i="11" s="1"/>
  <c r="DA346" i="11" s="1"/>
  <c r="DB346" i="11" s="1"/>
  <c r="DC346" i="11" s="1"/>
  <c r="DD346" i="11" s="1"/>
  <c r="DE346" i="11" s="1"/>
  <c r="DF346" i="11" s="1"/>
  <c r="DG346" i="11" s="1"/>
  <c r="DH346" i="11" s="1"/>
  <c r="DO52" i="11"/>
  <c r="DP52" i="11" s="1"/>
  <c r="DQ52" i="11" s="1"/>
  <c r="DR52" i="11" s="1"/>
  <c r="DS52" i="11" s="1"/>
  <c r="DT52" i="11" s="1"/>
  <c r="DU52" i="11" s="1"/>
  <c r="DV52" i="11" s="1"/>
  <c r="DW52" i="11" s="1"/>
  <c r="DX52" i="11" s="1"/>
  <c r="DY52" i="11" s="1"/>
  <c r="DZ52" i="11" s="1"/>
  <c r="EA52" i="11" s="1"/>
  <c r="EB52" i="11" s="1"/>
  <c r="EC52" i="11" s="1"/>
  <c r="DO399" i="11"/>
  <c r="DP399" i="11" s="1"/>
  <c r="DQ399" i="11" s="1"/>
  <c r="DR399" i="11" s="1"/>
  <c r="DS399" i="11" s="1"/>
  <c r="DT399" i="11" s="1"/>
  <c r="DU399" i="11" s="1"/>
  <c r="DV399" i="11" s="1"/>
  <c r="DW399" i="11" s="1"/>
  <c r="DX399" i="11" s="1"/>
  <c r="DY399" i="11" s="1"/>
  <c r="DZ399" i="11" s="1"/>
  <c r="EA399" i="11" s="1"/>
  <c r="EB399" i="11" s="1"/>
  <c r="EC399" i="11" s="1"/>
  <c r="DO28" i="11"/>
  <c r="DP28" i="11" s="1"/>
  <c r="DQ28" i="11" s="1"/>
  <c r="DR28" i="11" s="1"/>
  <c r="DS28" i="11" s="1"/>
  <c r="DT28" i="11" s="1"/>
  <c r="DU28" i="11" s="1"/>
  <c r="DV28" i="11" s="1"/>
  <c r="DW28" i="11" s="1"/>
  <c r="DX28" i="11" s="1"/>
  <c r="DY28" i="11" s="1"/>
  <c r="DZ28" i="11" s="1"/>
  <c r="EA28" i="11" s="1"/>
  <c r="EB28" i="11" s="1"/>
  <c r="EC28" i="11" s="1"/>
  <c r="DN416" i="11"/>
  <c r="DO416" i="11" s="1"/>
  <c r="DP416" i="11" s="1"/>
  <c r="DQ416" i="11" s="1"/>
  <c r="DR416" i="11" s="1"/>
  <c r="DS416" i="11" s="1"/>
  <c r="DT416" i="11" s="1"/>
  <c r="DU416" i="11" s="1"/>
  <c r="DV416" i="11" s="1"/>
  <c r="DW416" i="11" s="1"/>
  <c r="DX416" i="11" s="1"/>
  <c r="DY416" i="11" s="1"/>
  <c r="DZ416" i="11" s="1"/>
  <c r="EA416" i="11" s="1"/>
  <c r="EB416" i="11" s="1"/>
  <c r="EC416" i="11" s="1"/>
  <c r="CT470" i="11"/>
  <c r="CU470" i="11" s="1"/>
  <c r="CV470" i="11" s="1"/>
  <c r="CW470" i="11" s="1"/>
  <c r="CX470" i="11" s="1"/>
  <c r="CY470" i="11" s="1"/>
  <c r="CZ470" i="11" s="1"/>
  <c r="DA470" i="11" s="1"/>
  <c r="DB470" i="11" s="1"/>
  <c r="DC470" i="11" s="1"/>
  <c r="DD470" i="11" s="1"/>
  <c r="DE470" i="11" s="1"/>
  <c r="DF470" i="11" s="1"/>
  <c r="DG470" i="11" s="1"/>
  <c r="DH470" i="11" s="1"/>
  <c r="CT281" i="11"/>
  <c r="CU281" i="11" s="1"/>
  <c r="CV281" i="11" s="1"/>
  <c r="CW281" i="11" s="1"/>
  <c r="CX281" i="11" s="1"/>
  <c r="CY281" i="11" s="1"/>
  <c r="CZ281" i="11" s="1"/>
  <c r="DA281" i="11" s="1"/>
  <c r="DB281" i="11" s="1"/>
  <c r="DC281" i="11" s="1"/>
  <c r="DD281" i="11" s="1"/>
  <c r="DE281" i="11" s="1"/>
  <c r="DF281" i="11" s="1"/>
  <c r="DG281" i="11" s="1"/>
  <c r="DH281" i="11" s="1"/>
  <c r="DI281" i="11" s="1"/>
  <c r="J281" i="11" s="1"/>
  <c r="DO303" i="11"/>
  <c r="DP303" i="11" s="1"/>
  <c r="DQ303" i="11" s="1"/>
  <c r="DR303" i="11" s="1"/>
  <c r="DS303" i="11" s="1"/>
  <c r="DT303" i="11" s="1"/>
  <c r="DU303" i="11" s="1"/>
  <c r="DV303" i="11" s="1"/>
  <c r="DW303" i="11" s="1"/>
  <c r="DX303" i="11" s="1"/>
  <c r="DY303" i="11" s="1"/>
  <c r="DZ303" i="11" s="1"/>
  <c r="EA303" i="11" s="1"/>
  <c r="EB303" i="11" s="1"/>
  <c r="EC303" i="11" s="1"/>
  <c r="DO398" i="11"/>
  <c r="DP398" i="11" s="1"/>
  <c r="DQ398" i="11" s="1"/>
  <c r="DR398" i="11" s="1"/>
  <c r="DS398" i="11" s="1"/>
  <c r="DT398" i="11" s="1"/>
  <c r="DU398" i="11" s="1"/>
  <c r="DV398" i="11" s="1"/>
  <c r="DW398" i="11" s="1"/>
  <c r="DX398" i="11" s="1"/>
  <c r="DY398" i="11" s="1"/>
  <c r="DZ398" i="11" s="1"/>
  <c r="EA398" i="11" s="1"/>
  <c r="EB398" i="11" s="1"/>
  <c r="EC398" i="11" s="1"/>
  <c r="CT171" i="11"/>
  <c r="CU171" i="11" s="1"/>
  <c r="CV171" i="11" s="1"/>
  <c r="CW171" i="11" s="1"/>
  <c r="CX171" i="11" s="1"/>
  <c r="CY171" i="11" s="1"/>
  <c r="CZ171" i="11" s="1"/>
  <c r="DA171" i="11" s="1"/>
  <c r="DB171" i="11" s="1"/>
  <c r="DC171" i="11" s="1"/>
  <c r="DD171" i="11" s="1"/>
  <c r="DE171" i="11" s="1"/>
  <c r="DF171" i="11" s="1"/>
  <c r="DG171" i="11" s="1"/>
  <c r="DH171" i="11" s="1"/>
  <c r="CV374" i="11"/>
  <c r="CW374" i="11" s="1"/>
  <c r="CX374" i="11" s="1"/>
  <c r="CY374" i="11" s="1"/>
  <c r="CZ374" i="11" s="1"/>
  <c r="DA374" i="11" s="1"/>
  <c r="DB374" i="11" s="1"/>
  <c r="DC374" i="11" s="1"/>
  <c r="DD374" i="11" s="1"/>
  <c r="DE374" i="11" s="1"/>
  <c r="DF374" i="11" s="1"/>
  <c r="DG374" i="11" s="1"/>
  <c r="DH374" i="11" s="1"/>
  <c r="DI374" i="11" s="1"/>
  <c r="J374" i="11" s="1"/>
  <c r="DP221" i="11"/>
  <c r="DQ221" i="11" s="1"/>
  <c r="DR221" i="11" s="1"/>
  <c r="DS221" i="11" s="1"/>
  <c r="DT221" i="11" s="1"/>
  <c r="DU221" i="11" s="1"/>
  <c r="DV221" i="11" s="1"/>
  <c r="DW221" i="11" s="1"/>
  <c r="DX221" i="11" s="1"/>
  <c r="DY221" i="11" s="1"/>
  <c r="DZ221" i="11" s="1"/>
  <c r="EA221" i="11" s="1"/>
  <c r="EB221" i="11" s="1"/>
  <c r="EC221" i="11" s="1"/>
  <c r="CU427" i="11"/>
  <c r="CV427" i="11" s="1"/>
  <c r="CW427" i="11" s="1"/>
  <c r="CX427" i="11" s="1"/>
  <c r="CY427" i="11" s="1"/>
  <c r="CZ427" i="11" s="1"/>
  <c r="DA427" i="11" s="1"/>
  <c r="DB427" i="11" s="1"/>
  <c r="DC427" i="11" s="1"/>
  <c r="DD427" i="11" s="1"/>
  <c r="DE427" i="11" s="1"/>
  <c r="DF427" i="11" s="1"/>
  <c r="DG427" i="11" s="1"/>
  <c r="DH427" i="11" s="1"/>
  <c r="DI427" i="11" s="1"/>
  <c r="J427" i="11" s="1"/>
  <c r="CU169" i="11"/>
  <c r="CV169" i="11" s="1"/>
  <c r="CW169" i="11" s="1"/>
  <c r="CX169" i="11" s="1"/>
  <c r="CY169" i="11" s="1"/>
  <c r="CZ169" i="11" s="1"/>
  <c r="DA169" i="11" s="1"/>
  <c r="DB169" i="11" s="1"/>
  <c r="DC169" i="11" s="1"/>
  <c r="DD169" i="11" s="1"/>
  <c r="DE169" i="11" s="1"/>
  <c r="DF169" i="11" s="1"/>
  <c r="DG169" i="11" s="1"/>
  <c r="DH169" i="11" s="1"/>
  <c r="DI169" i="11" s="1"/>
  <c r="J169" i="11" s="1"/>
  <c r="DO440" i="11"/>
  <c r="DP440" i="11" s="1"/>
  <c r="DQ440" i="11" s="1"/>
  <c r="DR440" i="11" s="1"/>
  <c r="DS440" i="11" s="1"/>
  <c r="DT440" i="11" s="1"/>
  <c r="DU440" i="11" s="1"/>
  <c r="DV440" i="11" s="1"/>
  <c r="DW440" i="11" s="1"/>
  <c r="DX440" i="11" s="1"/>
  <c r="DY440" i="11" s="1"/>
  <c r="DZ440" i="11" s="1"/>
  <c r="EA440" i="11" s="1"/>
  <c r="EB440" i="11" s="1"/>
  <c r="EC440" i="11" s="1"/>
  <c r="CT158" i="11"/>
  <c r="CU158" i="11" s="1"/>
  <c r="CV158" i="11" s="1"/>
  <c r="CW158" i="11" s="1"/>
  <c r="CX158" i="11" s="1"/>
  <c r="CY158" i="11" s="1"/>
  <c r="CZ158" i="11" s="1"/>
  <c r="DA158" i="11" s="1"/>
  <c r="DB158" i="11" s="1"/>
  <c r="DC158" i="11" s="1"/>
  <c r="DD158" i="11" s="1"/>
  <c r="DE158" i="11" s="1"/>
  <c r="DF158" i="11" s="1"/>
  <c r="DG158" i="11" s="1"/>
  <c r="DH158" i="11" s="1"/>
  <c r="DI158" i="11" s="1"/>
  <c r="J158" i="11" s="1"/>
  <c r="DP372" i="11"/>
  <c r="DQ372" i="11" s="1"/>
  <c r="DR372" i="11" s="1"/>
  <c r="DS372" i="11" s="1"/>
  <c r="DT372" i="11" s="1"/>
  <c r="DU372" i="11" s="1"/>
  <c r="DV372" i="11" s="1"/>
  <c r="DW372" i="11" s="1"/>
  <c r="DX372" i="11" s="1"/>
  <c r="DY372" i="11" s="1"/>
  <c r="DZ372" i="11" s="1"/>
  <c r="EA372" i="11" s="1"/>
  <c r="EB372" i="11" s="1"/>
  <c r="EC372" i="11" s="1"/>
  <c r="CU303" i="11"/>
  <c r="CV303" i="11" s="1"/>
  <c r="CW303" i="11" s="1"/>
  <c r="CX303" i="11" s="1"/>
  <c r="CY303" i="11" s="1"/>
  <c r="CZ303" i="11" s="1"/>
  <c r="DA303" i="11" s="1"/>
  <c r="DB303" i="11" s="1"/>
  <c r="DC303" i="11" s="1"/>
  <c r="DD303" i="11" s="1"/>
  <c r="DE303" i="11" s="1"/>
  <c r="DF303" i="11" s="1"/>
  <c r="DG303" i="11" s="1"/>
  <c r="DH303" i="11" s="1"/>
  <c r="DQ488" i="11"/>
  <c r="DR488" i="11" s="1"/>
  <c r="DS488" i="11" s="1"/>
  <c r="DT488" i="11" s="1"/>
  <c r="DU488" i="11" s="1"/>
  <c r="DV488" i="11" s="1"/>
  <c r="DW488" i="11" s="1"/>
  <c r="DX488" i="11" s="1"/>
  <c r="DY488" i="11" s="1"/>
  <c r="DZ488" i="11" s="1"/>
  <c r="EA488" i="11" s="1"/>
  <c r="EB488" i="11" s="1"/>
  <c r="EC488" i="11" s="1"/>
  <c r="CT310" i="11"/>
  <c r="CU310" i="11" s="1"/>
  <c r="CV310" i="11" s="1"/>
  <c r="CW310" i="11" s="1"/>
  <c r="CX310" i="11" s="1"/>
  <c r="CY310" i="11" s="1"/>
  <c r="CZ310" i="11" s="1"/>
  <c r="DA310" i="11" s="1"/>
  <c r="DB310" i="11" s="1"/>
  <c r="DC310" i="11" s="1"/>
  <c r="DD310" i="11" s="1"/>
  <c r="DE310" i="11" s="1"/>
  <c r="DF310" i="11" s="1"/>
  <c r="DG310" i="11" s="1"/>
  <c r="DH310" i="11" s="1"/>
  <c r="DP251" i="11"/>
  <c r="DQ251" i="11" s="1"/>
  <c r="CU11" i="11"/>
  <c r="CV11" i="11" s="1"/>
  <c r="CW11" i="11" s="1"/>
  <c r="CX11" i="11" s="1"/>
  <c r="CY11" i="11" s="1"/>
  <c r="CZ11" i="11" s="1"/>
  <c r="DA11" i="11" s="1"/>
  <c r="DB11" i="11" s="1"/>
  <c r="DC11" i="11" s="1"/>
  <c r="DD11" i="11" s="1"/>
  <c r="DE11" i="11" s="1"/>
  <c r="DF11" i="11" s="1"/>
  <c r="DG11" i="11" s="1"/>
  <c r="DH11" i="11" s="1"/>
  <c r="DO289" i="11"/>
  <c r="DP289" i="11" s="1"/>
  <c r="DQ289" i="11" s="1"/>
  <c r="DR289" i="11" s="1"/>
  <c r="DS289" i="11" s="1"/>
  <c r="DT289" i="11" s="1"/>
  <c r="DU289" i="11" s="1"/>
  <c r="DV289" i="11" s="1"/>
  <c r="DW289" i="11" s="1"/>
  <c r="DX289" i="11" s="1"/>
  <c r="DY289" i="11" s="1"/>
  <c r="DZ289" i="11" s="1"/>
  <c r="EA289" i="11" s="1"/>
  <c r="EB289" i="11" s="1"/>
  <c r="EC289" i="11" s="1"/>
  <c r="DP445" i="11"/>
  <c r="DQ445" i="11" s="1"/>
  <c r="DR445" i="11" s="1"/>
  <c r="DS445" i="11" s="1"/>
  <c r="DT445" i="11" s="1"/>
  <c r="DU445" i="11" s="1"/>
  <c r="DV445" i="11" s="1"/>
  <c r="DW445" i="11" s="1"/>
  <c r="DX445" i="11" s="1"/>
  <c r="DY445" i="11" s="1"/>
  <c r="DZ445" i="11" s="1"/>
  <c r="EA445" i="11" s="1"/>
  <c r="EB445" i="11" s="1"/>
  <c r="EC445" i="11" s="1"/>
  <c r="DN186" i="11"/>
  <c r="DO186" i="11" s="1"/>
  <c r="DP186" i="11" s="1"/>
  <c r="DQ186" i="11" s="1"/>
  <c r="DR186" i="11" s="1"/>
  <c r="DS186" i="11" s="1"/>
  <c r="DT186" i="11" s="1"/>
  <c r="DU186" i="11" s="1"/>
  <c r="DV186" i="11" s="1"/>
  <c r="DW186" i="11" s="1"/>
  <c r="DX186" i="11" s="1"/>
  <c r="DY186" i="11" s="1"/>
  <c r="DZ186" i="11" s="1"/>
  <c r="EA186" i="11" s="1"/>
  <c r="EB186" i="11" s="1"/>
  <c r="EC186" i="11" s="1"/>
  <c r="CV38" i="11"/>
  <c r="CW38" i="11" s="1"/>
  <c r="CX38" i="11" s="1"/>
  <c r="CY38" i="11" s="1"/>
  <c r="CZ38" i="11" s="1"/>
  <c r="DA38" i="11" s="1"/>
  <c r="DB38" i="11" s="1"/>
  <c r="DC38" i="11" s="1"/>
  <c r="DD38" i="11" s="1"/>
  <c r="DE38" i="11" s="1"/>
  <c r="DF38" i="11" s="1"/>
  <c r="DG38" i="11" s="1"/>
  <c r="DH38" i="11" s="1"/>
  <c r="DI38" i="11" s="1"/>
  <c r="J38" i="11" s="1"/>
  <c r="CU127" i="11"/>
  <c r="CV127" i="11" s="1"/>
  <c r="CW127" i="11" s="1"/>
  <c r="CX127" i="11" s="1"/>
  <c r="CY127" i="11" s="1"/>
  <c r="CZ127" i="11" s="1"/>
  <c r="DA127" i="11" s="1"/>
  <c r="DB127" i="11" s="1"/>
  <c r="DC127" i="11" s="1"/>
  <c r="DD127" i="11" s="1"/>
  <c r="DE127" i="11" s="1"/>
  <c r="DF127" i="11" s="1"/>
  <c r="DG127" i="11" s="1"/>
  <c r="DH127" i="11" s="1"/>
  <c r="DI127" i="11" s="1"/>
  <c r="J127" i="11" s="1"/>
  <c r="DP357" i="11"/>
  <c r="DQ357" i="11" s="1"/>
  <c r="DR357" i="11" s="1"/>
  <c r="DS357" i="11" s="1"/>
  <c r="DT357" i="11" s="1"/>
  <c r="DU357" i="11" s="1"/>
  <c r="DV357" i="11" s="1"/>
  <c r="DW357" i="11" s="1"/>
  <c r="DX357" i="11" s="1"/>
  <c r="DY357" i="11" s="1"/>
  <c r="DZ357" i="11" s="1"/>
  <c r="EA357" i="11" s="1"/>
  <c r="EB357" i="11" s="1"/>
  <c r="EC357" i="11" s="1"/>
  <c r="DN460" i="11"/>
  <c r="DO460" i="11" s="1"/>
  <c r="DP460" i="11" s="1"/>
  <c r="DQ460" i="11" s="1"/>
  <c r="DR460" i="11" s="1"/>
  <c r="DS460" i="11" s="1"/>
  <c r="DT460" i="11" s="1"/>
  <c r="DU460" i="11" s="1"/>
  <c r="DV460" i="11" s="1"/>
  <c r="DW460" i="11" s="1"/>
  <c r="DX460" i="11" s="1"/>
  <c r="DY460" i="11" s="1"/>
  <c r="DZ460" i="11" s="1"/>
  <c r="EA460" i="11" s="1"/>
  <c r="EB460" i="11" s="1"/>
  <c r="EC460" i="11" s="1"/>
  <c r="DN409" i="11"/>
  <c r="DO409" i="11" s="1"/>
  <c r="DP409" i="11" s="1"/>
  <c r="DQ409" i="11" s="1"/>
  <c r="DR409" i="11" s="1"/>
  <c r="DS409" i="11" s="1"/>
  <c r="DT409" i="11" s="1"/>
  <c r="DU409" i="11" s="1"/>
  <c r="DV409" i="11" s="1"/>
  <c r="DW409" i="11" s="1"/>
  <c r="DX409" i="11" s="1"/>
  <c r="DY409" i="11" s="1"/>
  <c r="DZ409" i="11" s="1"/>
  <c r="EA409" i="11" s="1"/>
  <c r="EB409" i="11" s="1"/>
  <c r="EC409" i="11" s="1"/>
  <c r="DN373" i="11"/>
  <c r="DO373" i="11" s="1"/>
  <c r="DO47" i="11"/>
  <c r="DP47" i="11" s="1"/>
  <c r="DQ47" i="11" s="1"/>
  <c r="DR47" i="11" s="1"/>
  <c r="DS47" i="11" s="1"/>
  <c r="DT47" i="11" s="1"/>
  <c r="DU47" i="11" s="1"/>
  <c r="DV47" i="11" s="1"/>
  <c r="DW47" i="11" s="1"/>
  <c r="DX47" i="11" s="1"/>
  <c r="DY47" i="11" s="1"/>
  <c r="DZ47" i="11" s="1"/>
  <c r="EA47" i="11" s="1"/>
  <c r="EB47" i="11" s="1"/>
  <c r="EC47" i="11" s="1"/>
  <c r="CU115" i="11"/>
  <c r="CV115" i="11" s="1"/>
  <c r="CW115" i="11" s="1"/>
  <c r="CX115" i="11" s="1"/>
  <c r="CY115" i="11" s="1"/>
  <c r="CZ115" i="11" s="1"/>
  <c r="DA115" i="11" s="1"/>
  <c r="DB115" i="11" s="1"/>
  <c r="DC115" i="11" s="1"/>
  <c r="DD115" i="11" s="1"/>
  <c r="DE115" i="11" s="1"/>
  <c r="DF115" i="11" s="1"/>
  <c r="DG115" i="11" s="1"/>
  <c r="DH115" i="11" s="1"/>
  <c r="DI115" i="11" s="1"/>
  <c r="J115" i="11" s="1"/>
  <c r="DP242" i="11"/>
  <c r="DQ242" i="11" s="1"/>
  <c r="DR242" i="11" s="1"/>
  <c r="DS242" i="11" s="1"/>
  <c r="DT242" i="11" s="1"/>
  <c r="DU242" i="11" s="1"/>
  <c r="DV242" i="11" s="1"/>
  <c r="DW242" i="11" s="1"/>
  <c r="DX242" i="11" s="1"/>
  <c r="DY242" i="11" s="1"/>
  <c r="DZ242" i="11" s="1"/>
  <c r="EA242" i="11" s="1"/>
  <c r="EB242" i="11" s="1"/>
  <c r="EC242" i="11" s="1"/>
  <c r="CT490" i="11"/>
  <c r="CU490" i="11" s="1"/>
  <c r="CV490" i="11" s="1"/>
  <c r="CW490" i="11" s="1"/>
  <c r="CX490" i="11" s="1"/>
  <c r="CY490" i="11" s="1"/>
  <c r="CZ490" i="11" s="1"/>
  <c r="DA490" i="11" s="1"/>
  <c r="DB490" i="11" s="1"/>
  <c r="DC490" i="11" s="1"/>
  <c r="DD490" i="11" s="1"/>
  <c r="DE490" i="11" s="1"/>
  <c r="DF490" i="11" s="1"/>
  <c r="DG490" i="11" s="1"/>
  <c r="DH490" i="11" s="1"/>
  <c r="DI490" i="11" s="1"/>
  <c r="J490" i="11" s="1"/>
  <c r="CT439" i="11"/>
  <c r="CU439" i="11" s="1"/>
  <c r="CV439" i="11" s="1"/>
  <c r="CW439" i="11" s="1"/>
  <c r="CX439" i="11" s="1"/>
  <c r="CY439" i="11" s="1"/>
  <c r="CZ439" i="11" s="1"/>
  <c r="DA439" i="11" s="1"/>
  <c r="DB439" i="11" s="1"/>
  <c r="DC439" i="11" s="1"/>
  <c r="DD439" i="11" s="1"/>
  <c r="DE439" i="11" s="1"/>
  <c r="DF439" i="11" s="1"/>
  <c r="DG439" i="11" s="1"/>
  <c r="DH439" i="11" s="1"/>
  <c r="DN407" i="11"/>
  <c r="DO407" i="11" s="1"/>
  <c r="DP407" i="11" s="1"/>
  <c r="DQ407" i="11" s="1"/>
  <c r="DR407" i="11" s="1"/>
  <c r="DS407" i="11" s="1"/>
  <c r="DT407" i="11" s="1"/>
  <c r="DU407" i="11" s="1"/>
  <c r="DV407" i="11" s="1"/>
  <c r="DW407" i="11" s="1"/>
  <c r="DX407" i="11" s="1"/>
  <c r="DY407" i="11" s="1"/>
  <c r="DZ407" i="11" s="1"/>
  <c r="EA407" i="11" s="1"/>
  <c r="EB407" i="11" s="1"/>
  <c r="EC407" i="11" s="1"/>
  <c r="CT15" i="11"/>
  <c r="CU15" i="11" s="1"/>
  <c r="CV15" i="11" s="1"/>
  <c r="CW15" i="11" s="1"/>
  <c r="CX15" i="11" s="1"/>
  <c r="CY15" i="11" s="1"/>
  <c r="CZ15" i="11" s="1"/>
  <c r="DA15" i="11" s="1"/>
  <c r="DB15" i="11" s="1"/>
  <c r="DC15" i="11" s="1"/>
  <c r="DD15" i="11" s="1"/>
  <c r="DE15" i="11" s="1"/>
  <c r="DF15" i="11" s="1"/>
  <c r="DG15" i="11" s="1"/>
  <c r="DH15" i="11" s="1"/>
  <c r="CT205" i="11"/>
  <c r="CU205" i="11" s="1"/>
  <c r="CV205" i="11" s="1"/>
  <c r="CW205" i="11" s="1"/>
  <c r="CX205" i="11" s="1"/>
  <c r="CY205" i="11" s="1"/>
  <c r="CZ205" i="11" s="1"/>
  <c r="DA205" i="11" s="1"/>
  <c r="DB205" i="11" s="1"/>
  <c r="DC205" i="11" s="1"/>
  <c r="DD205" i="11" s="1"/>
  <c r="DE205" i="11" s="1"/>
  <c r="DF205" i="11" s="1"/>
  <c r="DG205" i="11" s="1"/>
  <c r="DH205" i="11" s="1"/>
  <c r="DI205" i="11" s="1"/>
  <c r="J205" i="11" s="1"/>
  <c r="DN349" i="11"/>
  <c r="DO349" i="11" s="1"/>
  <c r="DP349" i="11" s="1"/>
  <c r="DQ349" i="11" s="1"/>
  <c r="DR349" i="11" s="1"/>
  <c r="DS349" i="11" s="1"/>
  <c r="DT349" i="11" s="1"/>
  <c r="DU349" i="11" s="1"/>
  <c r="DV349" i="11" s="1"/>
  <c r="DW349" i="11" s="1"/>
  <c r="DX349" i="11" s="1"/>
  <c r="DY349" i="11" s="1"/>
  <c r="DZ349" i="11" s="1"/>
  <c r="EA349" i="11" s="1"/>
  <c r="EB349" i="11" s="1"/>
  <c r="EC349" i="11" s="1"/>
  <c r="CT129" i="11"/>
  <c r="CU129" i="11" s="1"/>
  <c r="CV129" i="11" s="1"/>
  <c r="CW129" i="11" s="1"/>
  <c r="CX129" i="11" s="1"/>
  <c r="CY129" i="11" s="1"/>
  <c r="CZ129" i="11" s="1"/>
  <c r="DA129" i="11" s="1"/>
  <c r="DB129" i="11" s="1"/>
  <c r="DC129" i="11" s="1"/>
  <c r="DD129" i="11" s="1"/>
  <c r="DE129" i="11" s="1"/>
  <c r="DF129" i="11" s="1"/>
  <c r="DG129" i="11" s="1"/>
  <c r="DH129" i="11" s="1"/>
  <c r="DI129" i="11" s="1"/>
  <c r="J129" i="11" s="1"/>
  <c r="CT414" i="11"/>
  <c r="CU414" i="11" s="1"/>
  <c r="CV414" i="11" s="1"/>
  <c r="DN395" i="11"/>
  <c r="DO395" i="11" s="1"/>
  <c r="DP395" i="11" s="1"/>
  <c r="DQ395" i="11" s="1"/>
  <c r="DR395" i="11" s="1"/>
  <c r="DS395" i="11" s="1"/>
  <c r="DT395" i="11" s="1"/>
  <c r="DU395" i="11" s="1"/>
  <c r="DV395" i="11" s="1"/>
  <c r="DW395" i="11" s="1"/>
  <c r="DX395" i="11" s="1"/>
  <c r="DY395" i="11" s="1"/>
  <c r="DZ395" i="11" s="1"/>
  <c r="EA395" i="11" s="1"/>
  <c r="EB395" i="11" s="1"/>
  <c r="EC395" i="11" s="1"/>
  <c r="CT320" i="11"/>
  <c r="CU320" i="11" s="1"/>
  <c r="CV320" i="11" s="1"/>
  <c r="CW320" i="11" s="1"/>
  <c r="CX320" i="11" s="1"/>
  <c r="CY320" i="11" s="1"/>
  <c r="CZ320" i="11" s="1"/>
  <c r="DA320" i="11" s="1"/>
  <c r="DB320" i="11" s="1"/>
  <c r="DC320" i="11" s="1"/>
  <c r="DD320" i="11" s="1"/>
  <c r="DE320" i="11" s="1"/>
  <c r="DF320" i="11" s="1"/>
  <c r="DG320" i="11" s="1"/>
  <c r="DH320" i="11" s="1"/>
  <c r="DI320" i="11" s="1"/>
  <c r="J320" i="11" s="1"/>
  <c r="CT13" i="11"/>
  <c r="CU13" i="11" s="1"/>
  <c r="CV13" i="11" s="1"/>
  <c r="CW13" i="11" s="1"/>
  <c r="CX13" i="11" s="1"/>
  <c r="CY13" i="11" s="1"/>
  <c r="CZ13" i="11" s="1"/>
  <c r="DA13" i="11" s="1"/>
  <c r="DB13" i="11" s="1"/>
  <c r="DC13" i="11" s="1"/>
  <c r="DD13" i="11" s="1"/>
  <c r="DE13" i="11" s="1"/>
  <c r="DF13" i="11" s="1"/>
  <c r="DG13" i="11" s="1"/>
  <c r="DH13" i="11" s="1"/>
  <c r="CT33" i="11"/>
  <c r="CU33" i="11" s="1"/>
  <c r="CV33" i="11" s="1"/>
  <c r="CW33" i="11" s="1"/>
  <c r="CX33" i="11" s="1"/>
  <c r="CY33" i="11" s="1"/>
  <c r="CZ33" i="11" s="1"/>
  <c r="DA33" i="11" s="1"/>
  <c r="DB33" i="11" s="1"/>
  <c r="DC33" i="11" s="1"/>
  <c r="DD33" i="11" s="1"/>
  <c r="DE33" i="11" s="1"/>
  <c r="DF33" i="11" s="1"/>
  <c r="DG33" i="11" s="1"/>
  <c r="DH33" i="11" s="1"/>
  <c r="DI33" i="11" s="1"/>
  <c r="J33" i="11" s="1"/>
  <c r="DN216" i="11"/>
  <c r="DO216" i="11" s="1"/>
  <c r="DP216" i="11" s="1"/>
  <c r="DQ216" i="11" s="1"/>
  <c r="DR216" i="11" s="1"/>
  <c r="DS216" i="11" s="1"/>
  <c r="DT216" i="11" s="1"/>
  <c r="DU216" i="11" s="1"/>
  <c r="DV216" i="11" s="1"/>
  <c r="DW216" i="11" s="1"/>
  <c r="DX216" i="11" s="1"/>
  <c r="DY216" i="11" s="1"/>
  <c r="DZ216" i="11" s="1"/>
  <c r="EA216" i="11" s="1"/>
  <c r="EB216" i="11" s="1"/>
  <c r="EC216" i="11" s="1"/>
  <c r="CT143" i="11"/>
  <c r="CU143" i="11" s="1"/>
  <c r="CV143" i="11" s="1"/>
  <c r="CW143" i="11" s="1"/>
  <c r="CX143" i="11" s="1"/>
  <c r="CY143" i="11" s="1"/>
  <c r="CZ143" i="11" s="1"/>
  <c r="DA143" i="11" s="1"/>
  <c r="DB143" i="11" s="1"/>
  <c r="DC143" i="11" s="1"/>
  <c r="DD143" i="11" s="1"/>
  <c r="DE143" i="11" s="1"/>
  <c r="DF143" i="11" s="1"/>
  <c r="DG143" i="11" s="1"/>
  <c r="DH143" i="11" s="1"/>
  <c r="DI143" i="11" s="1"/>
  <c r="J143" i="11" s="1"/>
  <c r="CT229" i="11"/>
  <c r="CU229" i="11" s="1"/>
  <c r="CV229" i="11" s="1"/>
  <c r="CW229" i="11" s="1"/>
  <c r="CX229" i="11" s="1"/>
  <c r="CY229" i="11" s="1"/>
  <c r="CZ229" i="11" s="1"/>
  <c r="DA229" i="11" s="1"/>
  <c r="DB229" i="11" s="1"/>
  <c r="DC229" i="11" s="1"/>
  <c r="DD229" i="11" s="1"/>
  <c r="DE229" i="11" s="1"/>
  <c r="DF229" i="11" s="1"/>
  <c r="DG229" i="11" s="1"/>
  <c r="DH229" i="11" s="1"/>
  <c r="DI229" i="11" s="1"/>
  <c r="J229" i="11" s="1"/>
  <c r="DN479" i="11"/>
  <c r="DO479" i="11" s="1"/>
  <c r="DP479" i="11" s="1"/>
  <c r="DQ479" i="11" s="1"/>
  <c r="DR479" i="11" s="1"/>
  <c r="DS479" i="11" s="1"/>
  <c r="DT479" i="11" s="1"/>
  <c r="DU479" i="11" s="1"/>
  <c r="DV479" i="11" s="1"/>
  <c r="DW479" i="11" s="1"/>
  <c r="DX479" i="11" s="1"/>
  <c r="DY479" i="11" s="1"/>
  <c r="DZ479" i="11" s="1"/>
  <c r="EA479" i="11" s="1"/>
  <c r="EB479" i="11" s="1"/>
  <c r="EC479" i="11" s="1"/>
  <c r="CW488" i="11"/>
  <c r="CX488" i="11" s="1"/>
  <c r="CY488" i="11" s="1"/>
  <c r="CZ488" i="11" s="1"/>
  <c r="DA488" i="11" s="1"/>
  <c r="DB488" i="11" s="1"/>
  <c r="DC488" i="11" s="1"/>
  <c r="DD488" i="11" s="1"/>
  <c r="DE488" i="11" s="1"/>
  <c r="DF488" i="11" s="1"/>
  <c r="DG488" i="11" s="1"/>
  <c r="DH488" i="11" s="1"/>
  <c r="DN41" i="11"/>
  <c r="CU109" i="11"/>
  <c r="CV109" i="11" s="1"/>
  <c r="CW109" i="11" s="1"/>
  <c r="CX109" i="11" s="1"/>
  <c r="CY109" i="11" s="1"/>
  <c r="CZ109" i="11" s="1"/>
  <c r="DA109" i="11" s="1"/>
  <c r="DB109" i="11" s="1"/>
  <c r="DC109" i="11" s="1"/>
  <c r="DD109" i="11" s="1"/>
  <c r="DE109" i="11" s="1"/>
  <c r="DF109" i="11" s="1"/>
  <c r="DG109" i="11" s="1"/>
  <c r="DH109" i="11" s="1"/>
  <c r="DI109" i="11" s="1"/>
  <c r="J109" i="11" s="1"/>
  <c r="CT367" i="11"/>
  <c r="CU367" i="11" s="1"/>
  <c r="CV367" i="11" s="1"/>
  <c r="CW367" i="11" s="1"/>
  <c r="CX367" i="11" s="1"/>
  <c r="CY367" i="11" s="1"/>
  <c r="CZ367" i="11" s="1"/>
  <c r="DA367" i="11" s="1"/>
  <c r="DB367" i="11" s="1"/>
  <c r="DC367" i="11" s="1"/>
  <c r="DD367" i="11" s="1"/>
  <c r="DE367" i="11" s="1"/>
  <c r="DF367" i="11" s="1"/>
  <c r="DG367" i="11" s="1"/>
  <c r="DH367" i="11" s="1"/>
  <c r="DI367" i="11" s="1"/>
  <c r="J367" i="11" s="1"/>
  <c r="DN118" i="11"/>
  <c r="DO118" i="11" s="1"/>
  <c r="DP118" i="11" s="1"/>
  <c r="DQ118" i="11" s="1"/>
  <c r="DR118" i="11" s="1"/>
  <c r="DS118" i="11" s="1"/>
  <c r="DT118" i="11" s="1"/>
  <c r="DU118" i="11" s="1"/>
  <c r="DV118" i="11" s="1"/>
  <c r="DW118" i="11" s="1"/>
  <c r="DX118" i="11" s="1"/>
  <c r="DY118" i="11" s="1"/>
  <c r="DZ118" i="11" s="1"/>
  <c r="EA118" i="11" s="1"/>
  <c r="EB118" i="11" s="1"/>
  <c r="EC118" i="11" s="1"/>
  <c r="DN326" i="11"/>
  <c r="DO326" i="11" s="1"/>
  <c r="DP326" i="11" s="1"/>
  <c r="DQ326" i="11" s="1"/>
  <c r="DR326" i="11" s="1"/>
  <c r="DS326" i="11" s="1"/>
  <c r="DT326" i="11" s="1"/>
  <c r="DU326" i="11" s="1"/>
  <c r="DV326" i="11" s="1"/>
  <c r="DW326" i="11" s="1"/>
  <c r="DX326" i="11" s="1"/>
  <c r="DY326" i="11" s="1"/>
  <c r="DZ326" i="11" s="1"/>
  <c r="EA326" i="11" s="1"/>
  <c r="EB326" i="11" s="1"/>
  <c r="EC326" i="11" s="1"/>
  <c r="D543" i="11"/>
  <c r="CV124" i="11"/>
  <c r="CW124" i="11" s="1"/>
  <c r="CX124" i="11" s="1"/>
  <c r="CY124" i="11" s="1"/>
  <c r="CZ124" i="11" s="1"/>
  <c r="DA124" i="11" s="1"/>
  <c r="DB124" i="11" s="1"/>
  <c r="DC124" i="11" s="1"/>
  <c r="DD124" i="11" s="1"/>
  <c r="DE124" i="11" s="1"/>
  <c r="DF124" i="11" s="1"/>
  <c r="DG124" i="11" s="1"/>
  <c r="DH124" i="11" s="1"/>
  <c r="DI124" i="11" s="1"/>
  <c r="J124" i="11" s="1"/>
  <c r="CU301" i="11"/>
  <c r="CV301" i="11" s="1"/>
  <c r="CW301" i="11" s="1"/>
  <c r="CX301" i="11" s="1"/>
  <c r="CY301" i="11" s="1"/>
  <c r="CZ301" i="11" s="1"/>
  <c r="DA301" i="11" s="1"/>
  <c r="DB301" i="11" s="1"/>
  <c r="DC301" i="11" s="1"/>
  <c r="DD301" i="11" s="1"/>
  <c r="DE301" i="11" s="1"/>
  <c r="DF301" i="11" s="1"/>
  <c r="DG301" i="11" s="1"/>
  <c r="DH301" i="11" s="1"/>
  <c r="DI301" i="11" s="1"/>
  <c r="J301" i="11" s="1"/>
  <c r="CV250" i="11"/>
  <c r="CW250" i="11" s="1"/>
  <c r="CX250" i="11" s="1"/>
  <c r="CY250" i="11" s="1"/>
  <c r="CZ250" i="11" s="1"/>
  <c r="DA250" i="11" s="1"/>
  <c r="DB250" i="11" s="1"/>
  <c r="DC250" i="11" s="1"/>
  <c r="DD250" i="11" s="1"/>
  <c r="DE250" i="11" s="1"/>
  <c r="DF250" i="11" s="1"/>
  <c r="DG250" i="11" s="1"/>
  <c r="DH250" i="11" s="1"/>
  <c r="DI250" i="11" s="1"/>
  <c r="J250" i="11" s="1"/>
  <c r="CU179" i="11"/>
  <c r="CV179" i="11" s="1"/>
  <c r="DN287" i="11"/>
  <c r="DO287" i="11" s="1"/>
  <c r="DP287" i="11" s="1"/>
  <c r="DQ287" i="11" s="1"/>
  <c r="DR287" i="11" s="1"/>
  <c r="DS287" i="11" s="1"/>
  <c r="DT287" i="11" s="1"/>
  <c r="DU287" i="11" s="1"/>
  <c r="DV287" i="11" s="1"/>
  <c r="DW287" i="11" s="1"/>
  <c r="DX287" i="11" s="1"/>
  <c r="DY287" i="11" s="1"/>
  <c r="DZ287" i="11" s="1"/>
  <c r="EA287" i="11" s="1"/>
  <c r="EB287" i="11" s="1"/>
  <c r="EC287" i="11" s="1"/>
  <c r="DQ456" i="11"/>
  <c r="DR456" i="11" s="1"/>
  <c r="DS456" i="11" s="1"/>
  <c r="DT456" i="11" s="1"/>
  <c r="DU456" i="11" s="1"/>
  <c r="DV456" i="11" s="1"/>
  <c r="DW456" i="11" s="1"/>
  <c r="DX456" i="11" s="1"/>
  <c r="DY456" i="11" s="1"/>
  <c r="DZ456" i="11" s="1"/>
  <c r="EA456" i="11" s="1"/>
  <c r="EB456" i="11" s="1"/>
  <c r="EC456" i="11" s="1"/>
  <c r="CT391" i="11"/>
  <c r="CU391" i="11" s="1"/>
  <c r="CV391" i="11" s="1"/>
  <c r="CW391" i="11" s="1"/>
  <c r="CX391" i="11" s="1"/>
  <c r="CY391" i="11" s="1"/>
  <c r="CZ391" i="11" s="1"/>
  <c r="DA391" i="11" s="1"/>
  <c r="DB391" i="11" s="1"/>
  <c r="DC391" i="11" s="1"/>
  <c r="DD391" i="11" s="1"/>
  <c r="DE391" i="11" s="1"/>
  <c r="DF391" i="11" s="1"/>
  <c r="DG391" i="11" s="1"/>
  <c r="DH391" i="11" s="1"/>
  <c r="DI391" i="11" s="1"/>
  <c r="J391" i="11" s="1"/>
  <c r="DP377" i="11"/>
  <c r="CT182" i="11"/>
  <c r="CU182" i="11" s="1"/>
  <c r="CV182" i="11" s="1"/>
  <c r="CW182" i="11" s="1"/>
  <c r="CX182" i="11" s="1"/>
  <c r="CY182" i="11" s="1"/>
  <c r="CZ182" i="11" s="1"/>
  <c r="DA182" i="11" s="1"/>
  <c r="DB182" i="11" s="1"/>
  <c r="DC182" i="11" s="1"/>
  <c r="DD182" i="11" s="1"/>
  <c r="DE182" i="11" s="1"/>
  <c r="DF182" i="11" s="1"/>
  <c r="DG182" i="11" s="1"/>
  <c r="DH182" i="11" s="1"/>
  <c r="DI182" i="11" s="1"/>
  <c r="J182" i="11" s="1"/>
  <c r="CT282" i="11"/>
  <c r="CU282" i="11" s="1"/>
  <c r="CV282" i="11" s="1"/>
  <c r="CW282" i="11" s="1"/>
  <c r="CX282" i="11" s="1"/>
  <c r="CY282" i="11" s="1"/>
  <c r="CZ282" i="11" s="1"/>
  <c r="DA282" i="11" s="1"/>
  <c r="DB282" i="11" s="1"/>
  <c r="DC282" i="11" s="1"/>
  <c r="DD282" i="11" s="1"/>
  <c r="DE282" i="11" s="1"/>
  <c r="DF282" i="11" s="1"/>
  <c r="DG282" i="11" s="1"/>
  <c r="DH282" i="11" s="1"/>
  <c r="DI282" i="11" s="1"/>
  <c r="J282" i="11" s="1"/>
  <c r="DO275" i="11"/>
  <c r="DP275" i="11" s="1"/>
  <c r="DQ275" i="11" s="1"/>
  <c r="DR275" i="11" s="1"/>
  <c r="DS275" i="11" s="1"/>
  <c r="DT275" i="11" s="1"/>
  <c r="DU275" i="11" s="1"/>
  <c r="DV275" i="11" s="1"/>
  <c r="DW275" i="11" s="1"/>
  <c r="DX275" i="11" s="1"/>
  <c r="DY275" i="11" s="1"/>
  <c r="DZ275" i="11" s="1"/>
  <c r="EA275" i="11" s="1"/>
  <c r="EB275" i="11" s="1"/>
  <c r="EC275" i="11" s="1"/>
  <c r="DA7" i="11"/>
  <c r="DB7" i="11" s="1"/>
  <c r="DC7" i="11" s="1"/>
  <c r="DD7" i="11" s="1"/>
  <c r="DE7" i="11" s="1"/>
  <c r="DF7" i="11" s="1"/>
  <c r="DG7" i="11" s="1"/>
  <c r="DH7" i="11" s="1"/>
  <c r="DN468" i="11"/>
  <c r="DO468" i="11" s="1"/>
  <c r="DP468" i="11" s="1"/>
  <c r="DQ468" i="11" s="1"/>
  <c r="DR468" i="11" s="1"/>
  <c r="DS468" i="11" s="1"/>
  <c r="DT468" i="11" s="1"/>
  <c r="DU468" i="11" s="1"/>
  <c r="DV468" i="11" s="1"/>
  <c r="DW468" i="11" s="1"/>
  <c r="DX468" i="11" s="1"/>
  <c r="DY468" i="11" s="1"/>
  <c r="DZ468" i="11" s="1"/>
  <c r="EA468" i="11" s="1"/>
  <c r="EB468" i="11" s="1"/>
  <c r="EC468" i="11" s="1"/>
  <c r="DN422" i="11"/>
  <c r="DO422" i="11" s="1"/>
  <c r="DP422" i="11" s="1"/>
  <c r="DQ422" i="11" s="1"/>
  <c r="DR422" i="11" s="1"/>
  <c r="DS422" i="11" s="1"/>
  <c r="DT422" i="11" s="1"/>
  <c r="DU422" i="11" s="1"/>
  <c r="DV422" i="11" s="1"/>
  <c r="DW422" i="11" s="1"/>
  <c r="DX422" i="11" s="1"/>
  <c r="DY422" i="11" s="1"/>
  <c r="DZ422" i="11" s="1"/>
  <c r="EA422" i="11" s="1"/>
  <c r="EB422" i="11" s="1"/>
  <c r="EC422" i="11" s="1"/>
  <c r="DN33" i="11"/>
  <c r="DO33" i="11" s="1"/>
  <c r="DP33" i="11" s="1"/>
  <c r="DQ33" i="11" s="1"/>
  <c r="DR33" i="11" s="1"/>
  <c r="DS33" i="11" s="1"/>
  <c r="DT33" i="11" s="1"/>
  <c r="DU33" i="11" s="1"/>
  <c r="DV33" i="11" s="1"/>
  <c r="DW33" i="11" s="1"/>
  <c r="DX33" i="11" s="1"/>
  <c r="DY33" i="11" s="1"/>
  <c r="DZ33" i="11" s="1"/>
  <c r="EA33" i="11" s="1"/>
  <c r="EB33" i="11" s="1"/>
  <c r="EC33" i="11" s="1"/>
  <c r="CU220" i="11"/>
  <c r="CV220" i="11" s="1"/>
  <c r="CW220" i="11" s="1"/>
  <c r="CX220" i="11" s="1"/>
  <c r="D979" i="11"/>
  <c r="DN68" i="11"/>
  <c r="DO68" i="11" s="1"/>
  <c r="DP68" i="11" s="1"/>
  <c r="DQ68" i="11" s="1"/>
  <c r="DR68" i="11" s="1"/>
  <c r="DS68" i="11" s="1"/>
  <c r="DT68" i="11" s="1"/>
  <c r="DU68" i="11" s="1"/>
  <c r="DV68" i="11" s="1"/>
  <c r="DW68" i="11" s="1"/>
  <c r="DX68" i="11" s="1"/>
  <c r="DY68" i="11" s="1"/>
  <c r="DZ68" i="11" s="1"/>
  <c r="EA68" i="11" s="1"/>
  <c r="EB68" i="11" s="1"/>
  <c r="EC68" i="11" s="1"/>
  <c r="DO8" i="11"/>
  <c r="DP8" i="11" s="1"/>
  <c r="DQ8" i="11" s="1"/>
  <c r="DR8" i="11" s="1"/>
  <c r="DS8" i="11" s="1"/>
  <c r="DT8" i="11" s="1"/>
  <c r="DU8" i="11" s="1"/>
  <c r="DV8" i="11" s="1"/>
  <c r="DW8" i="11" s="1"/>
  <c r="DX8" i="11" s="1"/>
  <c r="DY8" i="11" s="1"/>
  <c r="DZ8" i="11" s="1"/>
  <c r="EA8" i="11" s="1"/>
  <c r="EB8" i="11" s="1"/>
  <c r="EC8" i="11" s="1"/>
  <c r="CU366" i="11"/>
  <c r="CV366" i="11" s="1"/>
  <c r="CW366" i="11" s="1"/>
  <c r="CX366" i="11" s="1"/>
  <c r="CY366" i="11" s="1"/>
  <c r="CZ366" i="11" s="1"/>
  <c r="DA366" i="11" s="1"/>
  <c r="DB366" i="11" s="1"/>
  <c r="DC366" i="11" s="1"/>
  <c r="DD366" i="11" s="1"/>
  <c r="DE366" i="11" s="1"/>
  <c r="DF366" i="11" s="1"/>
  <c r="DG366" i="11" s="1"/>
  <c r="DH366" i="11" s="1"/>
  <c r="DQ461" i="11"/>
  <c r="DR461" i="11" s="1"/>
  <c r="DS461" i="11" s="1"/>
  <c r="DT461" i="11" s="1"/>
  <c r="DU461" i="11" s="1"/>
  <c r="DV461" i="11" s="1"/>
  <c r="DW461" i="11" s="1"/>
  <c r="DX461" i="11" s="1"/>
  <c r="DY461" i="11" s="1"/>
  <c r="DZ461" i="11" s="1"/>
  <c r="EA461" i="11" s="1"/>
  <c r="EB461" i="11" s="1"/>
  <c r="EC461" i="11" s="1"/>
  <c r="CU104" i="11"/>
  <c r="CV104" i="11" s="1"/>
  <c r="CW104" i="11" s="1"/>
  <c r="CX104" i="11" s="1"/>
  <c r="CY104" i="11" s="1"/>
  <c r="CZ104" i="11" s="1"/>
  <c r="DA104" i="11" s="1"/>
  <c r="DB104" i="11" s="1"/>
  <c r="DC104" i="11" s="1"/>
  <c r="DD104" i="11" s="1"/>
  <c r="DE104" i="11" s="1"/>
  <c r="DF104" i="11" s="1"/>
  <c r="DG104" i="11" s="1"/>
  <c r="DH104" i="11" s="1"/>
  <c r="DI104" i="11" s="1"/>
  <c r="J104" i="11" s="1"/>
  <c r="DN59" i="11"/>
  <c r="DO59" i="11" s="1"/>
  <c r="DP59" i="11" s="1"/>
  <c r="DQ59" i="11" s="1"/>
  <c r="DR59" i="11" s="1"/>
  <c r="DS59" i="11" s="1"/>
  <c r="DT59" i="11" s="1"/>
  <c r="DU59" i="11" s="1"/>
  <c r="DV59" i="11" s="1"/>
  <c r="DW59" i="11" s="1"/>
  <c r="DX59" i="11" s="1"/>
  <c r="DY59" i="11" s="1"/>
  <c r="DZ59" i="11" s="1"/>
  <c r="EA59" i="11" s="1"/>
  <c r="EB59" i="11" s="1"/>
  <c r="EC59" i="11" s="1"/>
  <c r="DO123" i="11"/>
  <c r="DP123" i="11" s="1"/>
  <c r="DQ123" i="11" s="1"/>
  <c r="DR123" i="11" s="1"/>
  <c r="DS123" i="11" s="1"/>
  <c r="DT123" i="11" s="1"/>
  <c r="DU123" i="11" s="1"/>
  <c r="DV123" i="11" s="1"/>
  <c r="DW123" i="11" s="1"/>
  <c r="DX123" i="11" s="1"/>
  <c r="DY123" i="11" s="1"/>
  <c r="DZ123" i="11" s="1"/>
  <c r="EA123" i="11" s="1"/>
  <c r="EB123" i="11" s="1"/>
  <c r="EC123" i="11" s="1"/>
  <c r="DO84" i="11"/>
  <c r="DP84" i="11" s="1"/>
  <c r="DQ84" i="11" s="1"/>
  <c r="DR84" i="11" s="1"/>
  <c r="DS84" i="11" s="1"/>
  <c r="DT84" i="11" s="1"/>
  <c r="DU84" i="11" s="1"/>
  <c r="DV84" i="11" s="1"/>
  <c r="DW84" i="11" s="1"/>
  <c r="DX84" i="11" s="1"/>
  <c r="DY84" i="11" s="1"/>
  <c r="DZ84" i="11" s="1"/>
  <c r="EA84" i="11" s="1"/>
  <c r="EB84" i="11" s="1"/>
  <c r="EC84" i="11" s="1"/>
  <c r="CU60" i="11"/>
  <c r="CV60" i="11" s="1"/>
  <c r="CW60" i="11" s="1"/>
  <c r="CX60" i="11" s="1"/>
  <c r="CY60" i="11" s="1"/>
  <c r="CZ60" i="11" s="1"/>
  <c r="DA60" i="11" s="1"/>
  <c r="DB60" i="11" s="1"/>
  <c r="DC60" i="11" s="1"/>
  <c r="DD60" i="11" s="1"/>
  <c r="DE60" i="11" s="1"/>
  <c r="DF60" i="11" s="1"/>
  <c r="DG60" i="11" s="1"/>
  <c r="DH60" i="11" s="1"/>
  <c r="DI60" i="11" s="1"/>
  <c r="J60" i="11" s="1"/>
  <c r="DN300" i="11"/>
  <c r="DO300" i="11" s="1"/>
  <c r="DP300" i="11" s="1"/>
  <c r="DQ300" i="11" s="1"/>
  <c r="DR300" i="11" s="1"/>
  <c r="DS300" i="11" s="1"/>
  <c r="DT300" i="11" s="1"/>
  <c r="DU300" i="11" s="1"/>
  <c r="DV300" i="11" s="1"/>
  <c r="DW300" i="11" s="1"/>
  <c r="DX300" i="11" s="1"/>
  <c r="DY300" i="11" s="1"/>
  <c r="DZ300" i="11" s="1"/>
  <c r="EA300" i="11" s="1"/>
  <c r="EB300" i="11" s="1"/>
  <c r="EC300" i="11" s="1"/>
  <c r="CU31" i="11"/>
  <c r="CV31" i="11" s="1"/>
  <c r="CW31" i="11" s="1"/>
  <c r="CX31" i="11" s="1"/>
  <c r="CY31" i="11" s="1"/>
  <c r="CZ31" i="11" s="1"/>
  <c r="DA31" i="11" s="1"/>
  <c r="DB31" i="11" s="1"/>
  <c r="DC31" i="11" s="1"/>
  <c r="DD31" i="11" s="1"/>
  <c r="DE31" i="11" s="1"/>
  <c r="DF31" i="11" s="1"/>
  <c r="DG31" i="11" s="1"/>
  <c r="DH31" i="11" s="1"/>
  <c r="DI31" i="11" s="1"/>
  <c r="J31" i="11" s="1"/>
  <c r="DN143" i="11"/>
  <c r="DO143" i="11" s="1"/>
  <c r="DP143" i="11" s="1"/>
  <c r="DQ143" i="11" s="1"/>
  <c r="DR143" i="11" s="1"/>
  <c r="DS143" i="11" s="1"/>
  <c r="DT143" i="11" s="1"/>
  <c r="DU143" i="11" s="1"/>
  <c r="DV143" i="11" s="1"/>
  <c r="DW143" i="11" s="1"/>
  <c r="DX143" i="11" s="1"/>
  <c r="DY143" i="11" s="1"/>
  <c r="DZ143" i="11" s="1"/>
  <c r="EA143" i="11" s="1"/>
  <c r="EB143" i="11" s="1"/>
  <c r="EC143" i="11" s="1"/>
  <c r="DP21" i="11"/>
  <c r="DQ21" i="11" s="1"/>
  <c r="DR21" i="11" s="1"/>
  <c r="DS21" i="11" s="1"/>
  <c r="DT21" i="11" s="1"/>
  <c r="DU21" i="11" s="1"/>
  <c r="DV21" i="11" s="1"/>
  <c r="DW21" i="11" s="1"/>
  <c r="DX21" i="11" s="1"/>
  <c r="DY21" i="11" s="1"/>
  <c r="DZ21" i="11" s="1"/>
  <c r="EA21" i="11" s="1"/>
  <c r="EB21" i="11" s="1"/>
  <c r="EC21" i="11" s="1"/>
  <c r="DO104" i="11"/>
  <c r="DP104" i="11" s="1"/>
  <c r="DQ104" i="11" s="1"/>
  <c r="DR104" i="11" s="1"/>
  <c r="DS104" i="11" s="1"/>
  <c r="DT104" i="11" s="1"/>
  <c r="DU104" i="11" s="1"/>
  <c r="DV104" i="11" s="1"/>
  <c r="DW104" i="11" s="1"/>
  <c r="DX104" i="11" s="1"/>
  <c r="DY104" i="11" s="1"/>
  <c r="DZ104" i="11" s="1"/>
  <c r="EA104" i="11" s="1"/>
  <c r="EB104" i="11" s="1"/>
  <c r="EC104" i="11" s="1"/>
  <c r="DP489" i="11"/>
  <c r="DQ489" i="11" s="1"/>
  <c r="DR489" i="11" s="1"/>
  <c r="DS489" i="11" s="1"/>
  <c r="DT489" i="11" s="1"/>
  <c r="DU489" i="11" s="1"/>
  <c r="DV489" i="11" s="1"/>
  <c r="DW489" i="11" s="1"/>
  <c r="DX489" i="11" s="1"/>
  <c r="DY489" i="11" s="1"/>
  <c r="DZ489" i="11" s="1"/>
  <c r="EA489" i="11" s="1"/>
  <c r="EB489" i="11" s="1"/>
  <c r="EC489" i="11" s="1"/>
  <c r="CV354" i="11"/>
  <c r="CW354" i="11" s="1"/>
  <c r="CX354" i="11" s="1"/>
  <c r="CY354" i="11" s="1"/>
  <c r="CZ354" i="11" s="1"/>
  <c r="DA354" i="11" s="1"/>
  <c r="DB354" i="11" s="1"/>
  <c r="DC354" i="11" s="1"/>
  <c r="DD354" i="11" s="1"/>
  <c r="DE354" i="11" s="1"/>
  <c r="DF354" i="11" s="1"/>
  <c r="DG354" i="11" s="1"/>
  <c r="DH354" i="11" s="1"/>
  <c r="DN95" i="11"/>
  <c r="DO95" i="11" s="1"/>
  <c r="DP95" i="11" s="1"/>
  <c r="DQ95" i="11" s="1"/>
  <c r="DR95" i="11" s="1"/>
  <c r="DS95" i="11" s="1"/>
  <c r="DT95" i="11" s="1"/>
  <c r="DU95" i="11" s="1"/>
  <c r="DV95" i="11" s="1"/>
  <c r="DW95" i="11" s="1"/>
  <c r="DX95" i="11" s="1"/>
  <c r="DY95" i="11" s="1"/>
  <c r="DZ95" i="11" s="1"/>
  <c r="EA95" i="11" s="1"/>
  <c r="EB95" i="11" s="1"/>
  <c r="EC95" i="11" s="1"/>
  <c r="CT94" i="11"/>
  <c r="CU94" i="11" s="1"/>
  <c r="CV94" i="11" s="1"/>
  <c r="CW94" i="11" s="1"/>
  <c r="CX94" i="11" s="1"/>
  <c r="CY94" i="11" s="1"/>
  <c r="CZ94" i="11" s="1"/>
  <c r="DA94" i="11" s="1"/>
  <c r="DB94" i="11" s="1"/>
  <c r="DC94" i="11" s="1"/>
  <c r="DD94" i="11" s="1"/>
  <c r="DE94" i="11" s="1"/>
  <c r="DF94" i="11" s="1"/>
  <c r="DG94" i="11" s="1"/>
  <c r="DH94" i="11" s="1"/>
  <c r="DI94" i="11" s="1"/>
  <c r="J94" i="11" s="1"/>
  <c r="DO133" i="11"/>
  <c r="DP133" i="11" s="1"/>
  <c r="DQ133" i="11" s="1"/>
  <c r="DR133" i="11" s="1"/>
  <c r="DS133" i="11" s="1"/>
  <c r="DT133" i="11" s="1"/>
  <c r="DU133" i="11" s="1"/>
  <c r="DV133" i="11" s="1"/>
  <c r="DW133" i="11" s="1"/>
  <c r="DX133" i="11" s="1"/>
  <c r="DY133" i="11" s="1"/>
  <c r="DZ133" i="11" s="1"/>
  <c r="EA133" i="11" s="1"/>
  <c r="EB133" i="11" s="1"/>
  <c r="EC133" i="11" s="1"/>
  <c r="DP250" i="11"/>
  <c r="DQ250" i="11" s="1"/>
  <c r="DR250" i="11" s="1"/>
  <c r="DS250" i="11" s="1"/>
  <c r="DT250" i="11" s="1"/>
  <c r="DU250" i="11" s="1"/>
  <c r="DV250" i="11" s="1"/>
  <c r="DW250" i="11" s="1"/>
  <c r="DX250" i="11" s="1"/>
  <c r="DY250" i="11" s="1"/>
  <c r="DZ250" i="11" s="1"/>
  <c r="EA250" i="11" s="1"/>
  <c r="EB250" i="11" s="1"/>
  <c r="EC250" i="11" s="1"/>
  <c r="DN490" i="11"/>
  <c r="DO490" i="11" s="1"/>
  <c r="DP490" i="11" s="1"/>
  <c r="DQ490" i="11" s="1"/>
  <c r="DR490" i="11" s="1"/>
  <c r="DS490" i="11" s="1"/>
  <c r="DT490" i="11" s="1"/>
  <c r="DU490" i="11" s="1"/>
  <c r="DV490" i="11" s="1"/>
  <c r="DW490" i="11" s="1"/>
  <c r="DX490" i="11" s="1"/>
  <c r="DY490" i="11" s="1"/>
  <c r="DZ490" i="11" s="1"/>
  <c r="EA490" i="11" s="1"/>
  <c r="EB490" i="11" s="1"/>
  <c r="EC490" i="11" s="1"/>
  <c r="CW456" i="11"/>
  <c r="CX456" i="11" s="1"/>
  <c r="CY456" i="11" s="1"/>
  <c r="CZ456" i="11" s="1"/>
  <c r="DA456" i="11" s="1"/>
  <c r="DB456" i="11" s="1"/>
  <c r="DC456" i="11" s="1"/>
  <c r="DD456" i="11" s="1"/>
  <c r="DE456" i="11" s="1"/>
  <c r="DF456" i="11" s="1"/>
  <c r="DG456" i="11" s="1"/>
  <c r="DH456" i="11" s="1"/>
  <c r="DI456" i="11" s="1"/>
  <c r="J456" i="11" s="1"/>
  <c r="CU365" i="11"/>
  <c r="CV365" i="11" s="1"/>
  <c r="CW365" i="11" s="1"/>
  <c r="CX365" i="11" s="1"/>
  <c r="CY365" i="11" s="1"/>
  <c r="CZ365" i="11" s="1"/>
  <c r="DA365" i="11" s="1"/>
  <c r="DB365" i="11" s="1"/>
  <c r="DC365" i="11" s="1"/>
  <c r="DN170" i="11"/>
  <c r="DO170" i="11" s="1"/>
  <c r="DP170" i="11" s="1"/>
  <c r="DQ170" i="11" s="1"/>
  <c r="DR170" i="11" s="1"/>
  <c r="DS170" i="11" s="1"/>
  <c r="DT170" i="11" s="1"/>
  <c r="DU170" i="11" s="1"/>
  <c r="DV170" i="11" s="1"/>
  <c r="DW170" i="11" s="1"/>
  <c r="DX170" i="11" s="1"/>
  <c r="DY170" i="11" s="1"/>
  <c r="DZ170" i="11" s="1"/>
  <c r="EA170" i="11" s="1"/>
  <c r="EB170" i="11" s="1"/>
  <c r="EC170" i="11" s="1"/>
  <c r="CV21" i="11"/>
  <c r="CW21" i="11" s="1"/>
  <c r="CX21" i="11" s="1"/>
  <c r="CY21" i="11" s="1"/>
  <c r="CZ21" i="11" s="1"/>
  <c r="DA21" i="11" s="1"/>
  <c r="DB21" i="11" s="1"/>
  <c r="DC21" i="11" s="1"/>
  <c r="DD21" i="11" s="1"/>
  <c r="DE21" i="11" s="1"/>
  <c r="DF21" i="11" s="1"/>
  <c r="DG21" i="11" s="1"/>
  <c r="DH21" i="11" s="1"/>
  <c r="DI21" i="11" s="1"/>
  <c r="J21" i="11" s="1"/>
  <c r="DO443" i="11"/>
  <c r="DP443" i="11" s="1"/>
  <c r="DQ443" i="11" s="1"/>
  <c r="DR443" i="11" s="1"/>
  <c r="DS443" i="11" s="1"/>
  <c r="DT443" i="11" s="1"/>
  <c r="DU443" i="11" s="1"/>
  <c r="DV443" i="11" s="1"/>
  <c r="DW443" i="11" s="1"/>
  <c r="DX443" i="11" s="1"/>
  <c r="DY443" i="11" s="1"/>
  <c r="DZ443" i="11" s="1"/>
  <c r="EA443" i="11" s="1"/>
  <c r="EB443" i="11" s="1"/>
  <c r="EC443" i="11" s="1"/>
  <c r="CT458" i="11"/>
  <c r="CU458" i="11" s="1"/>
  <c r="CV458" i="11" s="1"/>
  <c r="CW458" i="11" s="1"/>
  <c r="CX458" i="11" s="1"/>
  <c r="CY458" i="11" s="1"/>
  <c r="CZ458" i="11" s="1"/>
  <c r="DA458" i="11" s="1"/>
  <c r="DB458" i="11" s="1"/>
  <c r="DC458" i="11" s="1"/>
  <c r="DD458" i="11" s="1"/>
  <c r="DE458" i="11" s="1"/>
  <c r="DF458" i="11" s="1"/>
  <c r="DG458" i="11" s="1"/>
  <c r="DH458" i="11" s="1"/>
  <c r="DI458" i="11" s="1"/>
  <c r="J458" i="11" s="1"/>
  <c r="DR168" i="11"/>
  <c r="DS168" i="11" s="1"/>
  <c r="DT168" i="11" s="1"/>
  <c r="DU168" i="11" s="1"/>
  <c r="DV168" i="11" s="1"/>
  <c r="DW168" i="11" s="1"/>
  <c r="DX168" i="11" s="1"/>
  <c r="DY168" i="11" s="1"/>
  <c r="DZ168" i="11" s="1"/>
  <c r="EA168" i="11" s="1"/>
  <c r="EB168" i="11" s="1"/>
  <c r="EC168" i="11" s="1"/>
  <c r="DP323" i="11"/>
  <c r="DQ323" i="11" s="1"/>
  <c r="DR323" i="11" s="1"/>
  <c r="DS323" i="11" s="1"/>
  <c r="DT323" i="11" s="1"/>
  <c r="DU323" i="11" s="1"/>
  <c r="DV323" i="11" s="1"/>
  <c r="DW323" i="11" s="1"/>
  <c r="DX323" i="11" s="1"/>
  <c r="DY323" i="11" s="1"/>
  <c r="DZ323" i="11" s="1"/>
  <c r="EA323" i="11" s="1"/>
  <c r="EB323" i="11" s="1"/>
  <c r="EC323" i="11" s="1"/>
  <c r="DO433" i="11"/>
  <c r="DP433" i="11" s="1"/>
  <c r="DQ433" i="11" s="1"/>
  <c r="DR433" i="11" s="1"/>
  <c r="DS433" i="11" s="1"/>
  <c r="DT433" i="11" s="1"/>
  <c r="DU433" i="11" s="1"/>
  <c r="DV433" i="11" s="1"/>
  <c r="DW433" i="11" s="1"/>
  <c r="DX433" i="11" s="1"/>
  <c r="DY433" i="11" s="1"/>
  <c r="DZ433" i="11" s="1"/>
  <c r="EA433" i="11" s="1"/>
  <c r="EB433" i="11" s="1"/>
  <c r="EC433" i="11" s="1"/>
  <c r="DO48" i="11"/>
  <c r="DP48" i="11" s="1"/>
  <c r="DQ48" i="11" s="1"/>
  <c r="DR48" i="11" s="1"/>
  <c r="DS48" i="11" s="1"/>
  <c r="DT48" i="11" s="1"/>
  <c r="DU48" i="11" s="1"/>
  <c r="DV48" i="11" s="1"/>
  <c r="DW48" i="11" s="1"/>
  <c r="DX48" i="11" s="1"/>
  <c r="DY48" i="11" s="1"/>
  <c r="DZ48" i="11" s="1"/>
  <c r="EA48" i="11" s="1"/>
  <c r="EB48" i="11" s="1"/>
  <c r="EC48" i="11" s="1"/>
  <c r="DO412" i="11"/>
  <c r="DP412" i="11" s="1"/>
  <c r="DQ412" i="11" s="1"/>
  <c r="DR412" i="11" s="1"/>
  <c r="DS412" i="11" s="1"/>
  <c r="DT412" i="11" s="1"/>
  <c r="DU412" i="11" s="1"/>
  <c r="DV412" i="11" s="1"/>
  <c r="DW412" i="11" s="1"/>
  <c r="DX412" i="11" s="1"/>
  <c r="DY412" i="11" s="1"/>
  <c r="DZ412" i="11" s="1"/>
  <c r="EA412" i="11" s="1"/>
  <c r="EB412" i="11" s="1"/>
  <c r="EC412" i="11" s="1"/>
  <c r="CU203" i="11"/>
  <c r="CV203" i="11" s="1"/>
  <c r="DN121" i="11"/>
  <c r="DO121" i="11" s="1"/>
  <c r="DP121" i="11" s="1"/>
  <c r="DQ121" i="11" s="1"/>
  <c r="DR121" i="11" s="1"/>
  <c r="DS121" i="11" s="1"/>
  <c r="DT121" i="11" s="1"/>
  <c r="DU121" i="11" s="1"/>
  <c r="DV121" i="11" s="1"/>
  <c r="DW121" i="11" s="1"/>
  <c r="DX121" i="11" s="1"/>
  <c r="DY121" i="11" s="1"/>
  <c r="DZ121" i="11" s="1"/>
  <c r="EA121" i="11" s="1"/>
  <c r="EB121" i="11" s="1"/>
  <c r="EC121" i="11" s="1"/>
  <c r="CU25" i="11"/>
  <c r="CV25" i="11" s="1"/>
  <c r="CW25" i="11" s="1"/>
  <c r="CX25" i="11" s="1"/>
  <c r="CY25" i="11" s="1"/>
  <c r="CZ25" i="11" s="1"/>
  <c r="DA25" i="11" s="1"/>
  <c r="DB25" i="11" s="1"/>
  <c r="DC25" i="11" s="1"/>
  <c r="DD25" i="11" s="1"/>
  <c r="DE25" i="11" s="1"/>
  <c r="DF25" i="11" s="1"/>
  <c r="DG25" i="11" s="1"/>
  <c r="DH25" i="11" s="1"/>
  <c r="DI25" i="11" s="1"/>
  <c r="J25" i="11" s="1"/>
  <c r="DO310" i="11"/>
  <c r="DP310" i="11" s="1"/>
  <c r="DQ310" i="11" s="1"/>
  <c r="DR310" i="11" s="1"/>
  <c r="DS310" i="11" s="1"/>
  <c r="DT310" i="11" s="1"/>
  <c r="DU310" i="11" s="1"/>
  <c r="DV310" i="11" s="1"/>
  <c r="DW310" i="11" s="1"/>
  <c r="DX310" i="11" s="1"/>
  <c r="DY310" i="11" s="1"/>
  <c r="DZ310" i="11" s="1"/>
  <c r="EA310" i="11" s="1"/>
  <c r="EB310" i="11" s="1"/>
  <c r="EC310" i="11" s="1"/>
  <c r="CV377" i="11"/>
  <c r="DQ12" i="11"/>
  <c r="DR12" i="11" s="1"/>
  <c r="DS12" i="11" s="1"/>
  <c r="DT12" i="11" s="1"/>
  <c r="DU12" i="11" s="1"/>
  <c r="DV12" i="11" s="1"/>
  <c r="DW12" i="11" s="1"/>
  <c r="DX12" i="11" s="1"/>
  <c r="DY12" i="11" s="1"/>
  <c r="DZ12" i="11" s="1"/>
  <c r="EA12" i="11" s="1"/>
  <c r="EB12" i="11" s="1"/>
  <c r="EC12" i="11" s="1"/>
  <c r="CU208" i="11"/>
  <c r="CV208" i="11" s="1"/>
  <c r="CW208" i="11" s="1"/>
  <c r="CX208" i="11" s="1"/>
  <c r="CY208" i="11" s="1"/>
  <c r="CZ208" i="11" s="1"/>
  <c r="DA208" i="11" s="1"/>
  <c r="DB208" i="11" s="1"/>
  <c r="DC208" i="11" s="1"/>
  <c r="DD208" i="11" s="1"/>
  <c r="DE208" i="11" s="1"/>
  <c r="DF208" i="11" s="1"/>
  <c r="DG208" i="11" s="1"/>
  <c r="DH208" i="11" s="1"/>
  <c r="DI208" i="11" s="1"/>
  <c r="J208" i="11" s="1"/>
  <c r="CU120" i="11"/>
  <c r="CV120" i="11" s="1"/>
  <c r="CW120" i="11" s="1"/>
  <c r="CX120" i="11" s="1"/>
  <c r="CY120" i="11" s="1"/>
  <c r="CZ120" i="11" s="1"/>
  <c r="DA120" i="11" s="1"/>
  <c r="DB120" i="11" s="1"/>
  <c r="DC120" i="11" s="1"/>
  <c r="DD120" i="11" s="1"/>
  <c r="DE120" i="11" s="1"/>
  <c r="DF120" i="11" s="1"/>
  <c r="DG120" i="11" s="1"/>
  <c r="DH120" i="11" s="1"/>
  <c r="DI120" i="11" s="1"/>
  <c r="J120" i="11" s="1"/>
  <c r="CT407" i="11"/>
  <c r="CU407" i="11" s="1"/>
  <c r="CV407" i="11" s="1"/>
  <c r="CW407" i="11" s="1"/>
  <c r="CX407" i="11" s="1"/>
  <c r="CY407" i="11" s="1"/>
  <c r="CZ407" i="11" s="1"/>
  <c r="DA407" i="11" s="1"/>
  <c r="DB407" i="11" s="1"/>
  <c r="DC407" i="11" s="1"/>
  <c r="DD407" i="11" s="1"/>
  <c r="DE407" i="11" s="1"/>
  <c r="DF407" i="11" s="1"/>
  <c r="DG407" i="11" s="1"/>
  <c r="DH407" i="11" s="1"/>
  <c r="DI407" i="11" s="1"/>
  <c r="J407" i="11" s="1"/>
  <c r="CT396" i="11"/>
  <c r="CU396" i="11" s="1"/>
  <c r="CV396" i="11" s="1"/>
  <c r="CW396" i="11" s="1"/>
  <c r="CX396" i="11" s="1"/>
  <c r="CY396" i="11" s="1"/>
  <c r="CZ396" i="11" s="1"/>
  <c r="DA396" i="11" s="1"/>
  <c r="DB396" i="11" s="1"/>
  <c r="DC396" i="11" s="1"/>
  <c r="DD396" i="11" s="1"/>
  <c r="DE396" i="11" s="1"/>
  <c r="DF396" i="11" s="1"/>
  <c r="DG396" i="11" s="1"/>
  <c r="DH396" i="11" s="1"/>
  <c r="DI396" i="11" s="1"/>
  <c r="J396" i="11" s="1"/>
  <c r="CU191" i="11"/>
  <c r="CV191" i="11" s="1"/>
  <c r="CW191" i="11" s="1"/>
  <c r="CX191" i="11" s="1"/>
  <c r="CY191" i="11" s="1"/>
  <c r="CZ191" i="11" s="1"/>
  <c r="DA191" i="11" s="1"/>
  <c r="DB191" i="11" s="1"/>
  <c r="DC191" i="11" s="1"/>
  <c r="DD191" i="11" s="1"/>
  <c r="DE191" i="11" s="1"/>
  <c r="DF191" i="11" s="1"/>
  <c r="DG191" i="11" s="1"/>
  <c r="DH191" i="11" s="1"/>
  <c r="DI191" i="11" s="1"/>
  <c r="J191" i="11" s="1"/>
  <c r="DU7" i="11"/>
  <c r="DV7" i="11" s="1"/>
  <c r="DW7" i="11" s="1"/>
  <c r="DX7" i="11" s="1"/>
  <c r="DY7" i="11" s="1"/>
  <c r="DZ7" i="11" s="1"/>
  <c r="EA7" i="11" s="1"/>
  <c r="EB7" i="11" s="1"/>
  <c r="EC7" i="11" s="1"/>
  <c r="DN15" i="11"/>
  <c r="DO15" i="11" s="1"/>
  <c r="DP15" i="11" s="1"/>
  <c r="DQ15" i="11" s="1"/>
  <c r="DR15" i="11" s="1"/>
  <c r="DS15" i="11" s="1"/>
  <c r="DT15" i="11" s="1"/>
  <c r="DU15" i="11" s="1"/>
  <c r="DV15" i="11" s="1"/>
  <c r="DW15" i="11" s="1"/>
  <c r="DX15" i="11" s="1"/>
  <c r="DY15" i="11" s="1"/>
  <c r="DZ15" i="11" s="1"/>
  <c r="EA15" i="11" s="1"/>
  <c r="EB15" i="11" s="1"/>
  <c r="EC15" i="11" s="1"/>
  <c r="DP236" i="11"/>
  <c r="DQ236" i="11" s="1"/>
  <c r="DR236" i="11" s="1"/>
  <c r="DS236" i="11" s="1"/>
  <c r="DT236" i="11" s="1"/>
  <c r="DU236" i="11" s="1"/>
  <c r="DV236" i="11" s="1"/>
  <c r="DW236" i="11" s="1"/>
  <c r="DX236" i="11" s="1"/>
  <c r="DY236" i="11" s="1"/>
  <c r="DZ236" i="11" s="1"/>
  <c r="EA236" i="11" s="1"/>
  <c r="EB236" i="11" s="1"/>
  <c r="EC236" i="11" s="1"/>
  <c r="DO281" i="11"/>
  <c r="DP281" i="11" s="1"/>
  <c r="DQ281" i="11" s="1"/>
  <c r="DR281" i="11" s="1"/>
  <c r="DS281" i="11" s="1"/>
  <c r="DT281" i="11" s="1"/>
  <c r="DU281" i="11" s="1"/>
  <c r="DV281" i="11" s="1"/>
  <c r="DW281" i="11" s="1"/>
  <c r="DX281" i="11" s="1"/>
  <c r="DY281" i="11" s="1"/>
  <c r="DZ281" i="11" s="1"/>
  <c r="EA281" i="11" s="1"/>
  <c r="EB281" i="11" s="1"/>
  <c r="EC281" i="11" s="1"/>
  <c r="CU8" i="11"/>
  <c r="CV8" i="11" s="1"/>
  <c r="CW8" i="11" s="1"/>
  <c r="CX8" i="11" s="1"/>
  <c r="CY8" i="11" s="1"/>
  <c r="CZ8" i="11" s="1"/>
  <c r="DA8" i="11" s="1"/>
  <c r="DB8" i="11" s="1"/>
  <c r="DC8" i="11" s="1"/>
  <c r="DD8" i="11" s="1"/>
  <c r="DE8" i="11" s="1"/>
  <c r="DF8" i="11" s="1"/>
  <c r="DG8" i="11" s="1"/>
  <c r="DH8" i="11" s="1"/>
  <c r="CV34" i="11"/>
  <c r="CW34" i="11" s="1"/>
  <c r="CX34" i="11" s="1"/>
  <c r="CY34" i="11" s="1"/>
  <c r="CZ34" i="11" s="1"/>
  <c r="DA34" i="11" s="1"/>
  <c r="DB34" i="11" s="1"/>
  <c r="DC34" i="11" s="1"/>
  <c r="DD34" i="11" s="1"/>
  <c r="DE34" i="11" s="1"/>
  <c r="DF34" i="11" s="1"/>
  <c r="DG34" i="11" s="1"/>
  <c r="DH34" i="11" s="1"/>
  <c r="DI34" i="11" s="1"/>
  <c r="J34" i="11" s="1"/>
  <c r="DN453" i="11"/>
  <c r="DN253" i="11"/>
  <c r="DO253" i="11" s="1"/>
  <c r="DP253" i="11" s="1"/>
  <c r="DQ253" i="11" s="1"/>
  <c r="DR253" i="11" s="1"/>
  <c r="DS253" i="11" s="1"/>
  <c r="DT253" i="11" s="1"/>
  <c r="DU253" i="11" s="1"/>
  <c r="DV253" i="11" s="1"/>
  <c r="DW253" i="11" s="1"/>
  <c r="DX253" i="11" s="1"/>
  <c r="DY253" i="11" s="1"/>
  <c r="DZ253" i="11" s="1"/>
  <c r="EA253" i="11" s="1"/>
  <c r="EB253" i="11" s="1"/>
  <c r="EC253" i="11" s="1"/>
  <c r="CT240" i="11"/>
  <c r="CU240" i="11" s="1"/>
  <c r="CV240" i="11" s="1"/>
  <c r="CW240" i="11" s="1"/>
  <c r="CX240" i="11" s="1"/>
  <c r="CY240" i="11" s="1"/>
  <c r="CZ240" i="11" s="1"/>
  <c r="DA240" i="11" s="1"/>
  <c r="DB240" i="11" s="1"/>
  <c r="DC240" i="11" s="1"/>
  <c r="DD240" i="11" s="1"/>
  <c r="DE240" i="11" s="1"/>
  <c r="DF240" i="11" s="1"/>
  <c r="DG240" i="11" s="1"/>
  <c r="DH240" i="11" s="1"/>
  <c r="DN320" i="11"/>
  <c r="DO320" i="11" s="1"/>
  <c r="DP320" i="11" s="1"/>
  <c r="DQ320" i="11" s="1"/>
  <c r="DR320" i="11" s="1"/>
  <c r="DS320" i="11" s="1"/>
  <c r="DT320" i="11" s="1"/>
  <c r="DU320" i="11" s="1"/>
  <c r="DV320" i="11" s="1"/>
  <c r="DW320" i="11" s="1"/>
  <c r="DX320" i="11" s="1"/>
  <c r="DY320" i="11" s="1"/>
  <c r="DZ320" i="11" s="1"/>
  <c r="EA320" i="11" s="1"/>
  <c r="EB320" i="11" s="1"/>
  <c r="EC320" i="11" s="1"/>
  <c r="DN189" i="11"/>
  <c r="DO189" i="11" s="1"/>
  <c r="DP189" i="11" s="1"/>
  <c r="DQ189" i="11" s="1"/>
  <c r="DO100" i="11"/>
  <c r="DP100" i="11" s="1"/>
  <c r="DQ100" i="11" s="1"/>
  <c r="DR100" i="11" s="1"/>
  <c r="DS100" i="11" s="1"/>
  <c r="DT100" i="11" s="1"/>
  <c r="DU100" i="11" s="1"/>
  <c r="DV100" i="11" s="1"/>
  <c r="DW100" i="11" s="1"/>
  <c r="DX100" i="11" s="1"/>
  <c r="DY100" i="11" s="1"/>
  <c r="DZ100" i="11" s="1"/>
  <c r="EA100" i="11" s="1"/>
  <c r="EB100" i="11" s="1"/>
  <c r="EC100" i="11" s="1"/>
  <c r="CU352" i="11"/>
  <c r="CV352" i="11" s="1"/>
  <c r="CW352" i="11" s="1"/>
  <c r="CX352" i="11" s="1"/>
  <c r="CY352" i="11" s="1"/>
  <c r="CZ352" i="11" s="1"/>
  <c r="DA352" i="11" s="1"/>
  <c r="DB352" i="11" s="1"/>
  <c r="DC352" i="11" s="1"/>
  <c r="DD352" i="11" s="1"/>
  <c r="DE352" i="11" s="1"/>
  <c r="DF352" i="11" s="1"/>
  <c r="DG352" i="11" s="1"/>
  <c r="DH352" i="11" s="1"/>
  <c r="DI352" i="11" s="1"/>
  <c r="J352" i="11" s="1"/>
  <c r="DN82" i="11"/>
  <c r="DO82" i="11" s="1"/>
  <c r="DP82" i="11" s="1"/>
  <c r="DQ82" i="11" s="1"/>
  <c r="DR82" i="11" s="1"/>
  <c r="DS82" i="11" s="1"/>
  <c r="DT82" i="11" s="1"/>
  <c r="DU82" i="11" s="1"/>
  <c r="DV82" i="11" s="1"/>
  <c r="DW82" i="11" s="1"/>
  <c r="DX82" i="11" s="1"/>
  <c r="DY82" i="11" s="1"/>
  <c r="DZ82" i="11" s="1"/>
  <c r="EA82" i="11" s="1"/>
  <c r="DN218" i="11"/>
  <c r="DO218" i="11" s="1"/>
  <c r="DP218" i="11" s="1"/>
  <c r="DQ218" i="11" s="1"/>
  <c r="DR218" i="11" s="1"/>
  <c r="DS218" i="11" s="1"/>
  <c r="DT218" i="11" s="1"/>
  <c r="DU218" i="11" s="1"/>
  <c r="DV218" i="11" s="1"/>
  <c r="DW218" i="11" s="1"/>
  <c r="DX218" i="11" s="1"/>
  <c r="DY218" i="11" s="1"/>
  <c r="DZ218" i="11" s="1"/>
  <c r="EA218" i="11" s="1"/>
  <c r="EB218" i="11" s="1"/>
  <c r="EC218" i="11" s="1"/>
  <c r="CT174" i="11"/>
  <c r="CU174" i="11" s="1"/>
  <c r="CV174" i="11" s="1"/>
  <c r="CW174" i="11" s="1"/>
  <c r="CX174" i="11" s="1"/>
  <c r="CY174" i="11" s="1"/>
  <c r="CZ174" i="11" s="1"/>
  <c r="DA174" i="11" s="1"/>
  <c r="DB174" i="11" s="1"/>
  <c r="DC174" i="11" s="1"/>
  <c r="DD174" i="11" s="1"/>
  <c r="DE174" i="11" s="1"/>
  <c r="DF174" i="11" s="1"/>
  <c r="DG174" i="11" s="1"/>
  <c r="DH174" i="11" s="1"/>
  <c r="DI174" i="11" s="1"/>
  <c r="J174" i="11" s="1"/>
  <c r="CT36" i="11"/>
  <c r="CU36" i="11" s="1"/>
  <c r="CV36" i="11" s="1"/>
  <c r="CW36" i="11" s="1"/>
  <c r="CX36" i="11" s="1"/>
  <c r="CY36" i="11" s="1"/>
  <c r="CZ36" i="11" s="1"/>
  <c r="DA36" i="11" s="1"/>
  <c r="DB36" i="11" s="1"/>
  <c r="DC36" i="11" s="1"/>
  <c r="DD36" i="11" s="1"/>
  <c r="DE36" i="11" s="1"/>
  <c r="DF36" i="11" s="1"/>
  <c r="DG36" i="11" s="1"/>
  <c r="DH36" i="11" s="1"/>
  <c r="DI36" i="11" s="1"/>
  <c r="J36" i="11" s="1"/>
  <c r="CV292" i="11"/>
  <c r="CW292" i="11" s="1"/>
  <c r="CX292" i="11" s="1"/>
  <c r="CY292" i="11" s="1"/>
  <c r="CZ292" i="11" s="1"/>
  <c r="CU348" i="11"/>
  <c r="CV348" i="11" s="1"/>
  <c r="CW348" i="11" s="1"/>
  <c r="CX348" i="11" s="1"/>
  <c r="CY348" i="11" s="1"/>
  <c r="CZ348" i="11" s="1"/>
  <c r="DA348" i="11" s="1"/>
  <c r="DB348" i="11" s="1"/>
  <c r="DC348" i="11" s="1"/>
  <c r="DD348" i="11" s="1"/>
  <c r="DE348" i="11" s="1"/>
  <c r="DF348" i="11" s="1"/>
  <c r="DG348" i="11" s="1"/>
  <c r="DH348" i="11" s="1"/>
  <c r="DI348" i="11" s="1"/>
  <c r="J348" i="11" s="1"/>
  <c r="DO83" i="11"/>
  <c r="DP83" i="11" s="1"/>
  <c r="DQ83" i="11" s="1"/>
  <c r="DR83" i="11" s="1"/>
  <c r="DS83" i="11" s="1"/>
  <c r="DT83" i="11" s="1"/>
  <c r="DU83" i="11" s="1"/>
  <c r="DV83" i="11" s="1"/>
  <c r="DW83" i="11" s="1"/>
  <c r="DX83" i="11" s="1"/>
  <c r="DY83" i="11" s="1"/>
  <c r="DZ83" i="11" s="1"/>
  <c r="EA83" i="11" s="1"/>
  <c r="EB83" i="11" s="1"/>
  <c r="EC83" i="11" s="1"/>
  <c r="CT82" i="11"/>
  <c r="CU82" i="11" s="1"/>
  <c r="CV82" i="11" s="1"/>
  <c r="CW82" i="11" s="1"/>
  <c r="CX82" i="11" s="1"/>
  <c r="CY82" i="11" s="1"/>
  <c r="CZ82" i="11" s="1"/>
  <c r="DA82" i="11" s="1"/>
  <c r="DB82" i="11" s="1"/>
  <c r="DC82" i="11" s="1"/>
  <c r="DD82" i="11" s="1"/>
  <c r="DE82" i="11" s="1"/>
  <c r="DF82" i="11" s="1"/>
  <c r="DG82" i="11" s="1"/>
  <c r="DH82" i="11" s="1"/>
  <c r="DI82" i="11" s="1"/>
  <c r="J82" i="11" s="1"/>
  <c r="DN228" i="11"/>
  <c r="DO228" i="11" s="1"/>
  <c r="DP228" i="11" s="1"/>
  <c r="DQ228" i="11" s="1"/>
  <c r="DR228" i="11" s="1"/>
  <c r="DS228" i="11" s="1"/>
  <c r="DT228" i="11" s="1"/>
  <c r="DU228" i="11" s="1"/>
  <c r="DV228" i="11" s="1"/>
  <c r="DW228" i="11" s="1"/>
  <c r="DX228" i="11" s="1"/>
  <c r="DY228" i="11" s="1"/>
  <c r="DZ228" i="11" s="1"/>
  <c r="CU6" i="11"/>
  <c r="CV6" i="11" s="1"/>
  <c r="CW6" i="11" s="1"/>
  <c r="CX6" i="11" s="1"/>
  <c r="CY6" i="11" s="1"/>
  <c r="CZ6" i="11" s="1"/>
  <c r="DA6" i="11" s="1"/>
  <c r="DB6" i="11" s="1"/>
  <c r="DC6" i="11" s="1"/>
  <c r="DD6" i="11" s="1"/>
  <c r="DE6" i="11" s="1"/>
  <c r="DF6" i="11" s="1"/>
  <c r="DG6" i="11" s="1"/>
  <c r="DH6" i="11" s="1"/>
  <c r="CT272" i="11"/>
  <c r="CU272" i="11" s="1"/>
  <c r="CV272" i="11" s="1"/>
  <c r="CW272" i="11" s="1"/>
  <c r="CX272" i="11" s="1"/>
  <c r="CY272" i="11" s="1"/>
  <c r="CZ272" i="11" s="1"/>
  <c r="DA272" i="11" s="1"/>
  <c r="DB272" i="11" s="1"/>
  <c r="DC272" i="11" s="1"/>
  <c r="DD272" i="11" s="1"/>
  <c r="DE272" i="11" s="1"/>
  <c r="DF272" i="11" s="1"/>
  <c r="DG272" i="11" s="1"/>
  <c r="DH272" i="11" s="1"/>
  <c r="DI272" i="11" s="1"/>
  <c r="J272" i="11" s="1"/>
  <c r="DO325" i="11"/>
  <c r="DP325" i="11" s="1"/>
  <c r="DQ325" i="11" s="1"/>
  <c r="DR325" i="11" s="1"/>
  <c r="DS325" i="11" s="1"/>
  <c r="DT325" i="11" s="1"/>
  <c r="DU325" i="11" s="1"/>
  <c r="DV325" i="11" s="1"/>
  <c r="DW325" i="11" s="1"/>
  <c r="DX325" i="11" s="1"/>
  <c r="DY325" i="11" s="1"/>
  <c r="DZ325" i="11" s="1"/>
  <c r="EA325" i="11" s="1"/>
  <c r="EB325" i="11" s="1"/>
  <c r="EC325" i="11" s="1"/>
  <c r="CT425" i="11"/>
  <c r="CU425" i="11" s="1"/>
  <c r="CV425" i="11" s="1"/>
  <c r="CW425" i="11" s="1"/>
  <c r="CX425" i="11" s="1"/>
  <c r="CY425" i="11" s="1"/>
  <c r="CZ425" i="11" s="1"/>
  <c r="DA425" i="11" s="1"/>
  <c r="DB425" i="11" s="1"/>
  <c r="DC425" i="11" s="1"/>
  <c r="DD425" i="11" s="1"/>
  <c r="DE425" i="11" s="1"/>
  <c r="DF425" i="11" s="1"/>
  <c r="DG425" i="11" s="1"/>
  <c r="DH425" i="11" s="1"/>
  <c r="DI425" i="11" s="1"/>
  <c r="J425" i="11" s="1"/>
  <c r="DN321" i="11"/>
  <c r="DO321" i="11" s="1"/>
  <c r="DP321" i="11" s="1"/>
  <c r="DQ321" i="11" s="1"/>
  <c r="DR321" i="11" s="1"/>
  <c r="DS321" i="11" s="1"/>
  <c r="DT321" i="11" s="1"/>
  <c r="DU321" i="11" s="1"/>
  <c r="DV321" i="11" s="1"/>
  <c r="DW321" i="11" s="1"/>
  <c r="DX321" i="11" s="1"/>
  <c r="DY321" i="11" s="1"/>
  <c r="DZ321" i="11" s="1"/>
  <c r="EA321" i="11" s="1"/>
  <c r="EB321" i="11" s="1"/>
  <c r="EC321" i="11" s="1"/>
  <c r="CV164" i="11"/>
  <c r="CW164" i="11" s="1"/>
  <c r="CX164" i="11" s="1"/>
  <c r="CY164" i="11" s="1"/>
  <c r="CZ164" i="11" s="1"/>
  <c r="DA164" i="11" s="1"/>
  <c r="DB164" i="11" s="1"/>
  <c r="DC164" i="11" s="1"/>
  <c r="DD164" i="11" s="1"/>
  <c r="DE164" i="11" s="1"/>
  <c r="DF164" i="11" s="1"/>
  <c r="DG164" i="11" s="1"/>
  <c r="DH164" i="11" s="1"/>
  <c r="DI164" i="11" s="1"/>
  <c r="J164" i="11" s="1"/>
  <c r="DO288" i="11"/>
  <c r="DP288" i="11" s="1"/>
  <c r="DQ288" i="11" s="1"/>
  <c r="DR288" i="11" s="1"/>
  <c r="DS288" i="11" s="1"/>
  <c r="DT288" i="11" s="1"/>
  <c r="DU288" i="11" s="1"/>
  <c r="DV288" i="11" s="1"/>
  <c r="DW288" i="11" s="1"/>
  <c r="DX288" i="11" s="1"/>
  <c r="DY288" i="11" s="1"/>
  <c r="DZ288" i="11" s="1"/>
  <c r="EA288" i="11" s="1"/>
  <c r="EB288" i="11" s="1"/>
  <c r="EC288" i="11" s="1"/>
  <c r="CU204" i="11"/>
  <c r="CV204" i="11" s="1"/>
  <c r="CW204" i="11" s="1"/>
  <c r="CX204" i="11" s="1"/>
  <c r="CY204" i="11" s="1"/>
  <c r="CZ204" i="11" s="1"/>
  <c r="DA204" i="11" s="1"/>
  <c r="DB204" i="11" s="1"/>
  <c r="DC204" i="11" s="1"/>
  <c r="DD204" i="11" s="1"/>
  <c r="DE204" i="11" s="1"/>
  <c r="DF204" i="11" s="1"/>
  <c r="DG204" i="11" s="1"/>
  <c r="DH204" i="11" s="1"/>
  <c r="DI204" i="11" s="1"/>
  <c r="J204" i="11" s="1"/>
  <c r="DN240" i="11"/>
  <c r="DO240" i="11" s="1"/>
  <c r="DP240" i="11" s="1"/>
  <c r="DQ240" i="11" s="1"/>
  <c r="DR240" i="11" s="1"/>
  <c r="DS240" i="11" s="1"/>
  <c r="DT240" i="11" s="1"/>
  <c r="DU240" i="11" s="1"/>
  <c r="DV240" i="11" s="1"/>
  <c r="DW240" i="11" s="1"/>
  <c r="DX240" i="11" s="1"/>
  <c r="DY240" i="11" s="1"/>
  <c r="CT17" i="11"/>
  <c r="CU17" i="11" s="1"/>
  <c r="CV17" i="11" s="1"/>
  <c r="CW17" i="11" s="1"/>
  <c r="CX17" i="11" s="1"/>
  <c r="CY17" i="11" s="1"/>
  <c r="CZ17" i="11" s="1"/>
  <c r="DA17" i="11" s="1"/>
  <c r="DB17" i="11" s="1"/>
  <c r="DC17" i="11" s="1"/>
  <c r="DD17" i="11" s="1"/>
  <c r="DE17" i="11" s="1"/>
  <c r="DF17" i="11" s="1"/>
  <c r="DG17" i="11" s="1"/>
  <c r="DH17" i="11" s="1"/>
  <c r="DN237" i="11"/>
  <c r="DO237" i="11" s="1"/>
  <c r="DP237" i="11" s="1"/>
  <c r="DQ237" i="11" s="1"/>
  <c r="DR237" i="11" s="1"/>
  <c r="DS237" i="11" s="1"/>
  <c r="DT237" i="11" s="1"/>
  <c r="DU237" i="11" s="1"/>
  <c r="DV237" i="11" s="1"/>
  <c r="DW237" i="11" s="1"/>
  <c r="DX237" i="11" s="1"/>
  <c r="DY237" i="11" s="1"/>
  <c r="DZ237" i="11" s="1"/>
  <c r="EA237" i="11" s="1"/>
  <c r="EB237" i="11" s="1"/>
  <c r="EC237" i="11" s="1"/>
  <c r="CU43" i="11"/>
  <c r="CV43" i="11" s="1"/>
  <c r="CW43" i="11" s="1"/>
  <c r="CX43" i="11" s="1"/>
  <c r="CY43" i="11" s="1"/>
  <c r="CZ43" i="11" s="1"/>
  <c r="DA43" i="11" s="1"/>
  <c r="DB43" i="11" s="1"/>
  <c r="DC43" i="11" s="1"/>
  <c r="DD43" i="11" s="1"/>
  <c r="DE43" i="11" s="1"/>
  <c r="DF43" i="11" s="1"/>
  <c r="DG43" i="11" s="1"/>
  <c r="DH43" i="11" s="1"/>
  <c r="DI43" i="11" s="1"/>
  <c r="J43" i="11" s="1"/>
  <c r="CT218" i="11"/>
  <c r="CU218" i="11" s="1"/>
  <c r="CV218" i="11" s="1"/>
  <c r="CW218" i="11" s="1"/>
  <c r="CX218" i="11" s="1"/>
  <c r="CY218" i="11" s="1"/>
  <c r="CZ218" i="11" s="1"/>
  <c r="DA218" i="11" s="1"/>
  <c r="DB218" i="11" s="1"/>
  <c r="DC218" i="11" s="1"/>
  <c r="DD218" i="11" s="1"/>
  <c r="DE218" i="11" s="1"/>
  <c r="DF218" i="11" s="1"/>
  <c r="DG218" i="11" s="1"/>
  <c r="DH218" i="11" s="1"/>
  <c r="DI218" i="11" s="1"/>
  <c r="J218" i="11" s="1"/>
  <c r="DR224" i="11"/>
  <c r="DS224" i="11" s="1"/>
  <c r="DT224" i="11" s="1"/>
  <c r="DU224" i="11" s="1"/>
  <c r="DV224" i="11" s="1"/>
  <c r="DW224" i="11" s="1"/>
  <c r="DX224" i="11" s="1"/>
  <c r="DY224" i="11" s="1"/>
  <c r="DZ224" i="11" s="1"/>
  <c r="EA224" i="11" s="1"/>
  <c r="EB224" i="11" s="1"/>
  <c r="EC224" i="11" s="1"/>
  <c r="DN103" i="11"/>
  <c r="DO103" i="11" s="1"/>
  <c r="DP103" i="11" s="1"/>
  <c r="DQ103" i="11" s="1"/>
  <c r="DR103" i="11" s="1"/>
  <c r="DS103" i="11" s="1"/>
  <c r="DT103" i="11" s="1"/>
  <c r="DU103" i="11" s="1"/>
  <c r="DV103" i="11" s="1"/>
  <c r="DW103" i="11" s="1"/>
  <c r="DX103" i="11" s="1"/>
  <c r="DY103" i="11" s="1"/>
  <c r="DZ103" i="11" s="1"/>
  <c r="EA103" i="11" s="1"/>
  <c r="EB103" i="11" s="1"/>
  <c r="EC103" i="11" s="1"/>
  <c r="DO447" i="11"/>
  <c r="DP447" i="11" s="1"/>
  <c r="DQ447" i="11" s="1"/>
  <c r="DR447" i="11" s="1"/>
  <c r="DS447" i="11" s="1"/>
  <c r="DT447" i="11" s="1"/>
  <c r="DU447" i="11" s="1"/>
  <c r="DV447" i="11" s="1"/>
  <c r="DW447" i="11" s="1"/>
  <c r="DX447" i="11" s="1"/>
  <c r="DY447" i="11" s="1"/>
  <c r="DZ447" i="11" s="1"/>
  <c r="EA447" i="11" s="1"/>
  <c r="EB447" i="11" s="1"/>
  <c r="EC447" i="11" s="1"/>
  <c r="DO27" i="11"/>
  <c r="DP27" i="11" s="1"/>
  <c r="DQ27" i="11" s="1"/>
  <c r="DR27" i="11" s="1"/>
  <c r="DS27" i="11" s="1"/>
  <c r="DT27" i="11" s="1"/>
  <c r="DU27" i="11" s="1"/>
  <c r="DV27" i="11" s="1"/>
  <c r="DW27" i="11" s="1"/>
  <c r="DX27" i="11" s="1"/>
  <c r="DY27" i="11" s="1"/>
  <c r="DZ27" i="11" s="1"/>
  <c r="EA27" i="11" s="1"/>
  <c r="DN177" i="11"/>
  <c r="DO177" i="11" s="1"/>
  <c r="DP177" i="11" s="1"/>
  <c r="DQ177" i="11" s="1"/>
  <c r="DR177" i="11" s="1"/>
  <c r="DS177" i="11" s="1"/>
  <c r="DT177" i="11" s="1"/>
  <c r="DU177" i="11" s="1"/>
  <c r="DV177" i="11" s="1"/>
  <c r="DW177" i="11" s="1"/>
  <c r="DX177" i="11" s="1"/>
  <c r="DY177" i="11" s="1"/>
  <c r="DZ177" i="11" s="1"/>
  <c r="EA177" i="11" s="1"/>
  <c r="EB177" i="11" s="1"/>
  <c r="EC177" i="11" s="1"/>
  <c r="CT177" i="11"/>
  <c r="CU177" i="11" s="1"/>
  <c r="CV177" i="11" s="1"/>
  <c r="CW177" i="11" s="1"/>
  <c r="CX177" i="11" s="1"/>
  <c r="CY177" i="11" s="1"/>
  <c r="CZ177" i="11" s="1"/>
  <c r="DA177" i="11" s="1"/>
  <c r="DB177" i="11" s="1"/>
  <c r="DC177" i="11" s="1"/>
  <c r="DD177" i="11" s="1"/>
  <c r="DE177" i="11" s="1"/>
  <c r="DF177" i="11" s="1"/>
  <c r="DG177" i="11" s="1"/>
  <c r="DH177" i="11" s="1"/>
  <c r="DI177" i="11" s="1"/>
  <c r="J177" i="11" s="1"/>
  <c r="DN330" i="11"/>
  <c r="DO330" i="11" s="1"/>
  <c r="DP330" i="11" s="1"/>
  <c r="DQ330" i="11" s="1"/>
  <c r="DR330" i="11" s="1"/>
  <c r="DS330" i="11" s="1"/>
  <c r="DT330" i="11" s="1"/>
  <c r="DU330" i="11" s="1"/>
  <c r="DV330" i="11" s="1"/>
  <c r="DW330" i="11" s="1"/>
  <c r="DX330" i="11" s="1"/>
  <c r="DY330" i="11" s="1"/>
  <c r="DZ330" i="11" s="1"/>
  <c r="EA330" i="11" s="1"/>
  <c r="EB330" i="11" s="1"/>
  <c r="EC330" i="11" s="1"/>
  <c r="DO200" i="11"/>
  <c r="DP200" i="11" s="1"/>
  <c r="DQ200" i="11" s="1"/>
  <c r="DR200" i="11" s="1"/>
  <c r="DS200" i="11" s="1"/>
  <c r="DT200" i="11" s="1"/>
  <c r="DU200" i="11" s="1"/>
  <c r="DV200" i="11" s="1"/>
  <c r="DW200" i="11" s="1"/>
  <c r="DX200" i="11" s="1"/>
  <c r="DY200" i="11" s="1"/>
  <c r="DZ200" i="11" s="1"/>
  <c r="DO26" i="11"/>
  <c r="DP26" i="11" s="1"/>
  <c r="DQ26" i="11" s="1"/>
  <c r="DR26" i="11" s="1"/>
  <c r="DS26" i="11" s="1"/>
  <c r="DT26" i="11" s="1"/>
  <c r="DU26" i="11" s="1"/>
  <c r="DV26" i="11" s="1"/>
  <c r="DW26" i="11" s="1"/>
  <c r="DX26" i="11" s="1"/>
  <c r="DY26" i="11" s="1"/>
  <c r="DZ26" i="11" s="1"/>
  <c r="EA26" i="11" s="1"/>
  <c r="EB26" i="11" s="1"/>
  <c r="EC26" i="11" s="1"/>
  <c r="CT74" i="11"/>
  <c r="CU74" i="11" s="1"/>
  <c r="CV74" i="11" s="1"/>
  <c r="CW74" i="11" s="1"/>
  <c r="CX74" i="11" s="1"/>
  <c r="CY74" i="11" s="1"/>
  <c r="CZ74" i="11" s="1"/>
  <c r="DA74" i="11" s="1"/>
  <c r="DB74" i="11" s="1"/>
  <c r="DC74" i="11" s="1"/>
  <c r="DD74" i="11" s="1"/>
  <c r="DE74" i="11" s="1"/>
  <c r="DF74" i="11" s="1"/>
  <c r="DG74" i="11" s="1"/>
  <c r="DH74" i="11" s="1"/>
  <c r="DI74" i="11" s="1"/>
  <c r="J74" i="11" s="1"/>
  <c r="CT99" i="11"/>
  <c r="CU99" i="11" s="1"/>
  <c r="CV99" i="11" s="1"/>
  <c r="CW99" i="11" s="1"/>
  <c r="CX99" i="11" s="1"/>
  <c r="CY99" i="11" s="1"/>
  <c r="CZ99" i="11" s="1"/>
  <c r="DA99" i="11" s="1"/>
  <c r="DB99" i="11" s="1"/>
  <c r="DC99" i="11" s="1"/>
  <c r="DD99" i="11" s="1"/>
  <c r="DE99" i="11" s="1"/>
  <c r="DF99" i="11" s="1"/>
  <c r="DG99" i="11" s="1"/>
  <c r="DH99" i="11" s="1"/>
  <c r="DI99" i="11" s="1"/>
  <c r="J99" i="11" s="1"/>
  <c r="CT116" i="11"/>
  <c r="CU116" i="11" s="1"/>
  <c r="CV116" i="11" s="1"/>
  <c r="CW116" i="11" s="1"/>
  <c r="CX116" i="11" s="1"/>
  <c r="CY116" i="11" s="1"/>
  <c r="CZ116" i="11" s="1"/>
  <c r="DA116" i="11" s="1"/>
  <c r="DB116" i="11" s="1"/>
  <c r="DC116" i="11" s="1"/>
  <c r="DD116" i="11" s="1"/>
  <c r="DE116" i="11" s="1"/>
  <c r="DF116" i="11" s="1"/>
  <c r="DG116" i="11" s="1"/>
  <c r="DH116" i="11" s="1"/>
  <c r="DI116" i="11" s="1"/>
  <c r="J116" i="11" s="1"/>
  <c r="DN212" i="11"/>
  <c r="DO212" i="11" s="1"/>
  <c r="CT479" i="11"/>
  <c r="CU479" i="11" s="1"/>
  <c r="CV479" i="11" s="1"/>
  <c r="CW479" i="11" s="1"/>
  <c r="CX479" i="11" s="1"/>
  <c r="CY479" i="11" s="1"/>
  <c r="CZ479" i="11" s="1"/>
  <c r="DA479" i="11" s="1"/>
  <c r="DB479" i="11" s="1"/>
  <c r="DC479" i="11" s="1"/>
  <c r="DD479" i="11" s="1"/>
  <c r="DE479" i="11" s="1"/>
  <c r="DF479" i="11" s="1"/>
  <c r="DG479" i="11" s="1"/>
  <c r="DH479" i="11" s="1"/>
  <c r="DO314" i="11"/>
  <c r="DP314" i="11" s="1"/>
  <c r="DQ314" i="11" s="1"/>
  <c r="DR314" i="11" s="1"/>
  <c r="DS314" i="11" s="1"/>
  <c r="DT314" i="11" s="1"/>
  <c r="DU314" i="11" s="1"/>
  <c r="DV314" i="11" s="1"/>
  <c r="DW314" i="11" s="1"/>
  <c r="DX314" i="11" s="1"/>
  <c r="DY314" i="11" s="1"/>
  <c r="DZ314" i="11" s="1"/>
  <c r="EA314" i="11" s="1"/>
  <c r="EB314" i="11" s="1"/>
  <c r="EC314" i="11" s="1"/>
  <c r="DO29" i="11"/>
  <c r="DP29" i="11" s="1"/>
  <c r="DQ29" i="11" s="1"/>
  <c r="DR29" i="11" s="1"/>
  <c r="DS29" i="11" s="1"/>
  <c r="DT29" i="11" s="1"/>
  <c r="DU29" i="11" s="1"/>
  <c r="DV29" i="11" s="1"/>
  <c r="DW29" i="11" s="1"/>
  <c r="DX29" i="11" s="1"/>
  <c r="DY29" i="11" s="1"/>
  <c r="DZ29" i="11" s="1"/>
  <c r="EA29" i="11" s="1"/>
  <c r="EB29" i="11" s="1"/>
  <c r="EC29" i="11" s="1"/>
  <c r="CU200" i="11"/>
  <c r="CV200" i="11" s="1"/>
  <c r="CW200" i="11" s="1"/>
  <c r="CX200" i="11" s="1"/>
  <c r="CY200" i="11" s="1"/>
  <c r="CZ200" i="11" s="1"/>
  <c r="DA200" i="11" s="1"/>
  <c r="DB200" i="11" s="1"/>
  <c r="DC200" i="11" s="1"/>
  <c r="DD200" i="11" s="1"/>
  <c r="DE200" i="11" s="1"/>
  <c r="DF200" i="11" s="1"/>
  <c r="DG200" i="11" s="1"/>
  <c r="DH200" i="11" s="1"/>
  <c r="DI200" i="11" s="1"/>
  <c r="J200" i="11" s="1"/>
  <c r="CU28" i="11"/>
  <c r="CV28" i="11" s="1"/>
  <c r="CW28" i="11" s="1"/>
  <c r="CX28" i="11" s="1"/>
  <c r="CY28" i="11" s="1"/>
  <c r="CZ28" i="11" s="1"/>
  <c r="DA28" i="11" s="1"/>
  <c r="DB28" i="11" s="1"/>
  <c r="DC28" i="11" s="1"/>
  <c r="DD28" i="11" s="1"/>
  <c r="DE28" i="11" s="1"/>
  <c r="DF28" i="11" s="1"/>
  <c r="DG28" i="11" s="1"/>
  <c r="DH28" i="11" s="1"/>
  <c r="DI28" i="11" s="1"/>
  <c r="J28" i="11" s="1"/>
  <c r="DW487" i="11"/>
  <c r="DX487" i="11" s="1"/>
  <c r="DY487" i="11" s="1"/>
  <c r="DZ487" i="11" s="1"/>
  <c r="EA487" i="11" s="1"/>
  <c r="EB487" i="11" s="1"/>
  <c r="EC487" i="11" s="1"/>
  <c r="CU83" i="11"/>
  <c r="CV83" i="11" s="1"/>
  <c r="CW83" i="11" s="1"/>
  <c r="CX83" i="11" s="1"/>
  <c r="CY83" i="11" s="1"/>
  <c r="CZ83" i="11" s="1"/>
  <c r="DA83" i="11" s="1"/>
  <c r="DB83" i="11" s="1"/>
  <c r="DC83" i="11" s="1"/>
  <c r="DD83" i="11" s="1"/>
  <c r="DE83" i="11" s="1"/>
  <c r="DF83" i="11" s="1"/>
  <c r="DG83" i="11" s="1"/>
  <c r="DH83" i="11" s="1"/>
  <c r="DI83" i="11" s="1"/>
  <c r="J83" i="11" s="1"/>
  <c r="DO169" i="11"/>
  <c r="DP169" i="11" s="1"/>
  <c r="DQ169" i="11" s="1"/>
  <c r="DR169" i="11" s="1"/>
  <c r="DS169" i="11" s="1"/>
  <c r="DT169" i="11" s="1"/>
  <c r="DU169" i="11" s="1"/>
  <c r="DV169" i="11" s="1"/>
  <c r="DW169" i="11" s="1"/>
  <c r="DX169" i="11" s="1"/>
  <c r="DY169" i="11" s="1"/>
  <c r="DZ169" i="11" s="1"/>
  <c r="EA169" i="11" s="1"/>
  <c r="EB169" i="11" s="1"/>
  <c r="EC169" i="11" s="1"/>
  <c r="CV152" i="11"/>
  <c r="CW152" i="11" s="1"/>
  <c r="CX152" i="11" s="1"/>
  <c r="CY152" i="11" s="1"/>
  <c r="CZ152" i="11" s="1"/>
  <c r="DA152" i="11" s="1"/>
  <c r="DB152" i="11" s="1"/>
  <c r="DC152" i="11" s="1"/>
  <c r="DD152" i="11" s="1"/>
  <c r="DE152" i="11" s="1"/>
  <c r="DF152" i="11" s="1"/>
  <c r="DG152" i="11" s="1"/>
  <c r="DH152" i="11" s="1"/>
  <c r="DI152" i="11" s="1"/>
  <c r="J152" i="11" s="1"/>
  <c r="CV58" i="11"/>
  <c r="CW58" i="11" s="1"/>
  <c r="CX58" i="11" s="1"/>
  <c r="CY58" i="11" s="1"/>
  <c r="CZ58" i="11" s="1"/>
  <c r="DA58" i="11" s="1"/>
  <c r="DB58" i="11" s="1"/>
  <c r="DC58" i="11" s="1"/>
  <c r="DD58" i="11" s="1"/>
  <c r="DE58" i="11" s="1"/>
  <c r="DF58" i="11" s="1"/>
  <c r="DG58" i="11" s="1"/>
  <c r="DH58" i="11" s="1"/>
  <c r="DI58" i="11" s="1"/>
  <c r="J58" i="11" s="1"/>
  <c r="DO355" i="11"/>
  <c r="DP355" i="11" s="1"/>
  <c r="DQ355" i="11" s="1"/>
  <c r="DR355" i="11" s="1"/>
  <c r="DS355" i="11" s="1"/>
  <c r="DT355" i="11" s="1"/>
  <c r="DU355" i="11" s="1"/>
  <c r="DV355" i="11" s="1"/>
  <c r="DW355" i="11" s="1"/>
  <c r="DX355" i="11" s="1"/>
  <c r="DY355" i="11" s="1"/>
  <c r="DZ355" i="11" s="1"/>
  <c r="EA355" i="11" s="1"/>
  <c r="EB355" i="11" s="1"/>
  <c r="EC355" i="11" s="1"/>
  <c r="DO196" i="11"/>
  <c r="DP196" i="11" s="1"/>
  <c r="DQ196" i="11" s="1"/>
  <c r="DR196" i="11" s="1"/>
  <c r="DS196" i="11" s="1"/>
  <c r="DT196" i="11" s="1"/>
  <c r="DU196" i="11" s="1"/>
  <c r="DV196" i="11" s="1"/>
  <c r="DW196" i="11" s="1"/>
  <c r="DX196" i="11" s="1"/>
  <c r="DY196" i="11" s="1"/>
  <c r="DZ196" i="11" s="1"/>
  <c r="EA196" i="11" s="1"/>
  <c r="EB196" i="11" s="1"/>
  <c r="EC196" i="11" s="1"/>
  <c r="CU314" i="11"/>
  <c r="CV314" i="11" s="1"/>
  <c r="CW314" i="11" s="1"/>
  <c r="CX314" i="11" s="1"/>
  <c r="CY314" i="11" s="1"/>
  <c r="CZ314" i="11" s="1"/>
  <c r="DA314" i="11" s="1"/>
  <c r="DB314" i="11" s="1"/>
  <c r="DC314" i="11" s="1"/>
  <c r="DD314" i="11" s="1"/>
  <c r="DE314" i="11" s="1"/>
  <c r="DF314" i="11" s="1"/>
  <c r="DG314" i="11" s="1"/>
  <c r="DH314" i="11" s="1"/>
  <c r="DO203" i="11"/>
  <c r="DP203" i="11" s="1"/>
  <c r="DQ203" i="11" s="1"/>
  <c r="DR203" i="11" s="1"/>
  <c r="DS203" i="11" s="1"/>
  <c r="DT203" i="11" s="1"/>
  <c r="DU203" i="11" s="1"/>
  <c r="DV203" i="11" s="1"/>
  <c r="DW203" i="11" s="1"/>
  <c r="DX203" i="11" s="1"/>
  <c r="DY203" i="11" s="1"/>
  <c r="DZ203" i="11" s="1"/>
  <c r="EA203" i="11" s="1"/>
  <c r="EB203" i="11" s="1"/>
  <c r="EC203" i="11" s="1"/>
  <c r="DO44" i="11"/>
  <c r="DP44" i="11" s="1"/>
  <c r="DQ44" i="11" s="1"/>
  <c r="DR44" i="11" s="1"/>
  <c r="DS44" i="11" s="1"/>
  <c r="DT44" i="11" s="1"/>
  <c r="DU44" i="11" s="1"/>
  <c r="DV44" i="11" s="1"/>
  <c r="DW44" i="11" s="1"/>
  <c r="DX44" i="11" s="1"/>
  <c r="DY44" i="11" s="1"/>
  <c r="DZ44" i="11" s="1"/>
  <c r="EA44" i="11" s="1"/>
  <c r="EB44" i="11" s="1"/>
  <c r="EC44" i="11" s="1"/>
  <c r="CU29" i="11"/>
  <c r="CV29" i="11" s="1"/>
  <c r="CW29" i="11" s="1"/>
  <c r="CX29" i="11" s="1"/>
  <c r="CY29" i="11" s="1"/>
  <c r="CZ29" i="11" s="1"/>
  <c r="DA29" i="11" s="1"/>
  <c r="DB29" i="11" s="1"/>
  <c r="DC29" i="11" s="1"/>
  <c r="DD29" i="11" s="1"/>
  <c r="DE29" i="11" s="1"/>
  <c r="DF29" i="11" s="1"/>
  <c r="DG29" i="11" s="1"/>
  <c r="DH29" i="11" s="1"/>
  <c r="DI29" i="11" s="1"/>
  <c r="J29" i="11" s="1"/>
  <c r="DN229" i="11"/>
  <c r="DO229" i="11" s="1"/>
  <c r="DP229" i="11" s="1"/>
  <c r="DQ229" i="11" s="1"/>
  <c r="DR229" i="11" s="1"/>
  <c r="DS229" i="11" s="1"/>
  <c r="DT229" i="11" s="1"/>
  <c r="DU229" i="11" s="1"/>
  <c r="DV229" i="11" s="1"/>
  <c r="DW229" i="11" s="1"/>
  <c r="DX229" i="11" s="1"/>
  <c r="DY229" i="11" s="1"/>
  <c r="DZ229" i="11" s="1"/>
  <c r="EA229" i="11" s="1"/>
  <c r="EB229" i="11" s="1"/>
  <c r="EC229" i="11" s="1"/>
  <c r="DO352" i="11"/>
  <c r="DP352" i="11" s="1"/>
  <c r="DQ352" i="11" s="1"/>
  <c r="DR352" i="11" s="1"/>
  <c r="DS352" i="11" s="1"/>
  <c r="DT352" i="11" s="1"/>
  <c r="DU352" i="11" s="1"/>
  <c r="DV352" i="11" s="1"/>
  <c r="DW352" i="11" s="1"/>
  <c r="DX352" i="11" s="1"/>
  <c r="DY352" i="11" s="1"/>
  <c r="DZ352" i="11" s="1"/>
  <c r="EA352" i="11" s="1"/>
  <c r="EB352" i="11" s="1"/>
  <c r="EC352" i="11" s="1"/>
  <c r="DO366" i="11"/>
  <c r="DP366" i="11" s="1"/>
  <c r="DQ366" i="11" s="1"/>
  <c r="DR366" i="11" s="1"/>
  <c r="DS366" i="11" s="1"/>
  <c r="DT366" i="11" s="1"/>
  <c r="DU366" i="11" s="1"/>
  <c r="DV366" i="11" s="1"/>
  <c r="DW366" i="11" s="1"/>
  <c r="DX366" i="11" s="1"/>
  <c r="DY366" i="11" s="1"/>
  <c r="DZ366" i="11" s="1"/>
  <c r="EA366" i="11" s="1"/>
  <c r="EB366" i="11" s="1"/>
  <c r="EC366" i="11" s="1"/>
  <c r="CU325" i="11"/>
  <c r="CV325" i="11" s="1"/>
  <c r="CW325" i="11" s="1"/>
  <c r="CX325" i="11" s="1"/>
  <c r="CY325" i="11" s="1"/>
  <c r="CZ325" i="11" s="1"/>
  <c r="DA325" i="11" s="1"/>
  <c r="DB325" i="11" s="1"/>
  <c r="DC325" i="11" s="1"/>
  <c r="DD325" i="11" s="1"/>
  <c r="DE325" i="11" s="1"/>
  <c r="DF325" i="11" s="1"/>
  <c r="DG325" i="11" s="1"/>
  <c r="DH325" i="11" s="1"/>
  <c r="DI325" i="11" s="1"/>
  <c r="J325" i="11" s="1"/>
  <c r="DN329" i="11"/>
  <c r="DO329" i="11" s="1"/>
  <c r="DP329" i="11" s="1"/>
  <c r="DQ329" i="11" s="1"/>
  <c r="DR329" i="11" s="1"/>
  <c r="DS329" i="11" s="1"/>
  <c r="DT329" i="11" s="1"/>
  <c r="DU329" i="11" s="1"/>
  <c r="DV329" i="11" s="1"/>
  <c r="DW329" i="11" s="1"/>
  <c r="DX329" i="11" s="1"/>
  <c r="DY329" i="11" s="1"/>
  <c r="DZ329" i="11" s="1"/>
  <c r="EA329" i="11" s="1"/>
  <c r="EB329" i="11" s="1"/>
  <c r="EC329" i="11" s="1"/>
  <c r="DP40" i="11"/>
  <c r="DQ40" i="11" s="1"/>
  <c r="DR40" i="11" s="1"/>
  <c r="DS40" i="11" s="1"/>
  <c r="DT40" i="11" s="1"/>
  <c r="DU40" i="11" s="1"/>
  <c r="DV40" i="11" s="1"/>
  <c r="DW40" i="11" s="1"/>
  <c r="DX40" i="11" s="1"/>
  <c r="DY40" i="11" s="1"/>
  <c r="DZ40" i="11" s="1"/>
  <c r="EA40" i="11" s="1"/>
  <c r="EB40" i="11" s="1"/>
  <c r="EC40" i="11" s="1"/>
  <c r="CX221" i="11"/>
  <c r="CY221" i="11" s="1"/>
  <c r="CZ221" i="11" s="1"/>
  <c r="DA221" i="11" s="1"/>
  <c r="DB221" i="11" s="1"/>
  <c r="DC221" i="11" s="1"/>
  <c r="DD221" i="11" s="1"/>
  <c r="DE221" i="11" s="1"/>
  <c r="DF221" i="11" s="1"/>
  <c r="DG221" i="11" s="1"/>
  <c r="DH221" i="11" s="1"/>
  <c r="CY397" i="11"/>
  <c r="CZ397" i="11" s="1"/>
  <c r="DA397" i="11" s="1"/>
  <c r="DB397" i="11" s="1"/>
  <c r="DC397" i="11" s="1"/>
  <c r="DD397" i="11" s="1"/>
  <c r="DE397" i="11" s="1"/>
  <c r="DF397" i="11" s="1"/>
  <c r="DG397" i="11" s="1"/>
  <c r="DH397" i="11" s="1"/>
  <c r="DN46" i="11"/>
  <c r="DO46" i="11" s="1"/>
  <c r="DP46" i="11" s="1"/>
  <c r="DQ46" i="11" s="1"/>
  <c r="DR46" i="11" s="1"/>
  <c r="DS46" i="11" s="1"/>
  <c r="DT46" i="11" s="1"/>
  <c r="DU46" i="11" s="1"/>
  <c r="DV46" i="11" s="1"/>
  <c r="DW46" i="11" s="1"/>
  <c r="DX46" i="11" s="1"/>
  <c r="DY46" i="11" s="1"/>
  <c r="DZ46" i="11" s="1"/>
  <c r="EA46" i="11" s="1"/>
  <c r="EB46" i="11" s="1"/>
  <c r="EC46" i="11" s="1"/>
  <c r="CT337" i="11"/>
  <c r="CU337" i="11" s="1"/>
  <c r="CV337" i="11" s="1"/>
  <c r="CW337" i="11" s="1"/>
  <c r="CX337" i="11" s="1"/>
  <c r="CY337" i="11" s="1"/>
  <c r="CZ337" i="11" s="1"/>
  <c r="DA337" i="11" s="1"/>
  <c r="DB337" i="11" s="1"/>
  <c r="DC337" i="11" s="1"/>
  <c r="DD337" i="11" s="1"/>
  <c r="DE337" i="11" s="1"/>
  <c r="DF337" i="11" s="1"/>
  <c r="DG337" i="11" s="1"/>
  <c r="DH337" i="11" s="1"/>
  <c r="DI337" i="11" s="1"/>
  <c r="J337" i="11" s="1"/>
  <c r="DO43" i="11"/>
  <c r="DP43" i="11" s="1"/>
  <c r="DQ43" i="11" s="1"/>
  <c r="DR43" i="11" s="1"/>
  <c r="DS43" i="11" s="1"/>
  <c r="DT43" i="11" s="1"/>
  <c r="DU43" i="11" s="1"/>
  <c r="DV43" i="11" s="1"/>
  <c r="DW43" i="11" s="1"/>
  <c r="DX43" i="11" s="1"/>
  <c r="DY43" i="11" s="1"/>
  <c r="DZ43" i="11" s="1"/>
  <c r="EA43" i="11" s="1"/>
  <c r="EB43" i="11" s="1"/>
  <c r="EC43" i="11" s="1"/>
  <c r="DN215" i="11"/>
  <c r="DO215" i="11" s="1"/>
  <c r="DP215" i="11" s="1"/>
  <c r="DQ215" i="11" s="1"/>
  <c r="DR215" i="11" s="1"/>
  <c r="DS215" i="11" s="1"/>
  <c r="DT215" i="11" s="1"/>
  <c r="DU215" i="11" s="1"/>
  <c r="DV215" i="11" s="1"/>
  <c r="DW215" i="11" s="1"/>
  <c r="DX215" i="11" s="1"/>
  <c r="DY215" i="11" s="1"/>
  <c r="DZ215" i="11" s="1"/>
  <c r="EA215" i="11" s="1"/>
  <c r="EB215" i="11" s="1"/>
  <c r="EC215" i="11" s="1"/>
  <c r="CT189" i="11"/>
  <c r="CU189" i="11" s="1"/>
  <c r="CV189" i="11" s="1"/>
  <c r="CW189" i="11" s="1"/>
  <c r="CX189" i="11" s="1"/>
  <c r="CY189" i="11" s="1"/>
  <c r="CZ189" i="11" s="1"/>
  <c r="DA189" i="11" s="1"/>
  <c r="DB189" i="11" s="1"/>
  <c r="DC189" i="11" s="1"/>
  <c r="DD189" i="11" s="1"/>
  <c r="DE189" i="11" s="1"/>
  <c r="DF189" i="11" s="1"/>
  <c r="DG189" i="11" s="1"/>
  <c r="DH189" i="11" s="1"/>
  <c r="DI189" i="11" s="1"/>
  <c r="J189" i="11" s="1"/>
  <c r="CY220" i="11"/>
  <c r="CZ220" i="11" s="1"/>
  <c r="DA220" i="11" s="1"/>
  <c r="DB220" i="11" s="1"/>
  <c r="DC220" i="11" s="1"/>
  <c r="DD220" i="11" s="1"/>
  <c r="DE220" i="11" s="1"/>
  <c r="DF220" i="11" s="1"/>
  <c r="DG220" i="11" s="1"/>
  <c r="DH220" i="11" s="1"/>
  <c r="CT181" i="11"/>
  <c r="CU181" i="11" s="1"/>
  <c r="CV181" i="11" s="1"/>
  <c r="CW181" i="11" s="1"/>
  <c r="CX181" i="11" s="1"/>
  <c r="CY181" i="11" s="1"/>
  <c r="CZ181" i="11" s="1"/>
  <c r="DA181" i="11" s="1"/>
  <c r="DB181" i="11" s="1"/>
  <c r="DC181" i="11" s="1"/>
  <c r="DD181" i="11" s="1"/>
  <c r="DE181" i="11" s="1"/>
  <c r="DF181" i="11" s="1"/>
  <c r="DG181" i="11" s="1"/>
  <c r="DH181" i="11" s="1"/>
  <c r="DI181" i="11" s="1"/>
  <c r="J181" i="11" s="1"/>
  <c r="C383" i="11"/>
  <c r="CW175" i="11"/>
  <c r="CX175" i="11" s="1"/>
  <c r="CY175" i="11" s="1"/>
  <c r="CZ175" i="11" s="1"/>
  <c r="DA175" i="11" s="1"/>
  <c r="DB175" i="11" s="1"/>
  <c r="DC175" i="11" s="1"/>
  <c r="DD175" i="11" s="1"/>
  <c r="DE175" i="11" s="1"/>
  <c r="DF175" i="11" s="1"/>
  <c r="DG175" i="11" s="1"/>
  <c r="DH175" i="11" s="1"/>
  <c r="DI175" i="11" s="1"/>
  <c r="J175" i="11" s="1"/>
  <c r="CU238" i="11"/>
  <c r="CV238" i="11" s="1"/>
  <c r="CW238" i="11" s="1"/>
  <c r="CX238" i="11" s="1"/>
  <c r="CY238" i="11" s="1"/>
  <c r="CZ238" i="11" s="1"/>
  <c r="DA238" i="11" s="1"/>
  <c r="DB238" i="11" s="1"/>
  <c r="DC238" i="11" s="1"/>
  <c r="DD238" i="11" s="1"/>
  <c r="DE238" i="11" s="1"/>
  <c r="DF238" i="11" s="1"/>
  <c r="DG238" i="11" s="1"/>
  <c r="DH238" i="11" s="1"/>
  <c r="DI238" i="11" s="1"/>
  <c r="J238" i="11" s="1"/>
  <c r="DO190" i="11"/>
  <c r="DP190" i="11" s="1"/>
  <c r="DQ190" i="11" s="1"/>
  <c r="DR190" i="11" s="1"/>
  <c r="DS190" i="11" s="1"/>
  <c r="DT190" i="11" s="1"/>
  <c r="DU190" i="11" s="1"/>
  <c r="DV190" i="11" s="1"/>
  <c r="DW190" i="11" s="1"/>
  <c r="DX190" i="11" s="1"/>
  <c r="DY190" i="11" s="1"/>
  <c r="DZ190" i="11" s="1"/>
  <c r="EA190" i="11" s="1"/>
  <c r="EB190" i="11" s="1"/>
  <c r="EC190" i="11" s="1"/>
  <c r="DP470" i="11"/>
  <c r="DQ470" i="11" s="1"/>
  <c r="DR470" i="11" s="1"/>
  <c r="DS470" i="11" s="1"/>
  <c r="DT470" i="11" s="1"/>
  <c r="DU470" i="11" s="1"/>
  <c r="DV470" i="11" s="1"/>
  <c r="DW470" i="11" s="1"/>
  <c r="DX470" i="11" s="1"/>
  <c r="DY470" i="11" s="1"/>
  <c r="DZ470" i="11" s="1"/>
  <c r="EA470" i="11" s="1"/>
  <c r="EB470" i="11" s="1"/>
  <c r="EC470" i="11" s="1"/>
  <c r="CU188" i="11"/>
  <c r="CV188" i="11" s="1"/>
  <c r="CW188" i="11" s="1"/>
  <c r="CX188" i="11" s="1"/>
  <c r="CY188" i="11" s="1"/>
  <c r="CZ188" i="11" s="1"/>
  <c r="DA188" i="11" s="1"/>
  <c r="DB188" i="11" s="1"/>
  <c r="DC188" i="11" s="1"/>
  <c r="DD188" i="11" s="1"/>
  <c r="DE188" i="11" s="1"/>
  <c r="DF188" i="11" s="1"/>
  <c r="DG188" i="11" s="1"/>
  <c r="DH188" i="11" s="1"/>
  <c r="DI188" i="11" s="1"/>
  <c r="J188" i="11" s="1"/>
  <c r="DN201" i="11"/>
  <c r="DO201" i="11" s="1"/>
  <c r="DP201" i="11" s="1"/>
  <c r="DQ201" i="11" s="1"/>
  <c r="DR201" i="11" s="1"/>
  <c r="DS201" i="11" s="1"/>
  <c r="DT201" i="11" s="1"/>
  <c r="DU201" i="11" s="1"/>
  <c r="DV201" i="11" s="1"/>
  <c r="DW201" i="11" s="1"/>
  <c r="DX201" i="11" s="1"/>
  <c r="DY201" i="11" s="1"/>
  <c r="DZ201" i="11" s="1"/>
  <c r="EA201" i="11" s="1"/>
  <c r="EB201" i="11" s="1"/>
  <c r="EC201" i="11" s="1"/>
  <c r="CT415" i="11"/>
  <c r="CU415" i="11" s="1"/>
  <c r="CV415" i="11" s="1"/>
  <c r="CW415" i="11" s="1"/>
  <c r="CX415" i="11" s="1"/>
  <c r="CY415" i="11" s="1"/>
  <c r="CZ415" i="11" s="1"/>
  <c r="DA415" i="11" s="1"/>
  <c r="DB415" i="11" s="1"/>
  <c r="DC415" i="11" s="1"/>
  <c r="DD415" i="11" s="1"/>
  <c r="DE415" i="11" s="1"/>
  <c r="DF415" i="11" s="1"/>
  <c r="DG415" i="11" s="1"/>
  <c r="DH415" i="11" s="1"/>
  <c r="DI415" i="11" s="1"/>
  <c r="J415" i="11" s="1"/>
  <c r="CT317" i="11"/>
  <c r="CU317" i="11" s="1"/>
  <c r="CV317" i="11" s="1"/>
  <c r="CW317" i="11" s="1"/>
  <c r="CX317" i="11" s="1"/>
  <c r="CY317" i="11" s="1"/>
  <c r="CZ317" i="11" s="1"/>
  <c r="DA317" i="11" s="1"/>
  <c r="DB317" i="11" s="1"/>
  <c r="DC317" i="11" s="1"/>
  <c r="DD317" i="11" s="1"/>
  <c r="DE317" i="11" s="1"/>
  <c r="DF317" i="11" s="1"/>
  <c r="DG317" i="11" s="1"/>
  <c r="DH317" i="11" s="1"/>
  <c r="DI317" i="11" s="1"/>
  <c r="J317" i="11" s="1"/>
  <c r="DN156" i="11"/>
  <c r="DO156" i="11" s="1"/>
  <c r="DP156" i="11" s="1"/>
  <c r="DQ156" i="11" s="1"/>
  <c r="DR156" i="11" s="1"/>
  <c r="DS156" i="11" s="1"/>
  <c r="DT156" i="11" s="1"/>
  <c r="DU156" i="11" s="1"/>
  <c r="DV156" i="11" s="1"/>
  <c r="DW156" i="11" s="1"/>
  <c r="DX156" i="11" s="1"/>
  <c r="DY156" i="11" s="1"/>
  <c r="DZ156" i="11" s="1"/>
  <c r="EA156" i="11" s="1"/>
  <c r="EB156" i="11" s="1"/>
  <c r="EC156" i="11" s="1"/>
  <c r="DN205" i="11"/>
  <c r="DO205" i="11" s="1"/>
  <c r="DP205" i="11" s="1"/>
  <c r="DQ205" i="11" s="1"/>
  <c r="DR205" i="11" s="1"/>
  <c r="DS205" i="11" s="1"/>
  <c r="DT205" i="11" s="1"/>
  <c r="DU205" i="11" s="1"/>
  <c r="DV205" i="11" s="1"/>
  <c r="DW205" i="11" s="1"/>
  <c r="DX205" i="11" s="1"/>
  <c r="DY205" i="11" s="1"/>
  <c r="DZ205" i="11" s="1"/>
  <c r="EA205" i="11" s="1"/>
  <c r="EB205" i="11" s="1"/>
  <c r="EC205" i="11" s="1"/>
  <c r="CT232" i="11"/>
  <c r="CU232" i="11" s="1"/>
  <c r="CV232" i="11" s="1"/>
  <c r="CW232" i="11" s="1"/>
  <c r="CX232" i="11" s="1"/>
  <c r="CY232" i="11" s="1"/>
  <c r="CZ232" i="11" s="1"/>
  <c r="DA232" i="11" s="1"/>
  <c r="DB232" i="11" s="1"/>
  <c r="DC232" i="11" s="1"/>
  <c r="DD232" i="11" s="1"/>
  <c r="DE232" i="11" s="1"/>
  <c r="DF232" i="11" s="1"/>
  <c r="DG232" i="11" s="1"/>
  <c r="DH232" i="11" s="1"/>
  <c r="DI232" i="11" s="1"/>
  <c r="J232" i="11" s="1"/>
  <c r="CT358" i="11"/>
  <c r="CU358" i="11" s="1"/>
  <c r="CV358" i="11" s="1"/>
  <c r="CW358" i="11" s="1"/>
  <c r="CX358" i="11" s="1"/>
  <c r="CY358" i="11" s="1"/>
  <c r="CZ358" i="11" s="1"/>
  <c r="DA358" i="11" s="1"/>
  <c r="DB358" i="11" s="1"/>
  <c r="DC358" i="11" s="1"/>
  <c r="DD358" i="11" s="1"/>
  <c r="DE358" i="11" s="1"/>
  <c r="DF358" i="11" s="1"/>
  <c r="DG358" i="11" s="1"/>
  <c r="DH358" i="11" s="1"/>
  <c r="DI358" i="11" s="1"/>
  <c r="J358" i="11" s="1"/>
  <c r="CT349" i="11"/>
  <c r="CU349" i="11" s="1"/>
  <c r="CV349" i="11" s="1"/>
  <c r="CW349" i="11" s="1"/>
  <c r="CX349" i="11" s="1"/>
  <c r="CY349" i="11" s="1"/>
  <c r="CZ349" i="11" s="1"/>
  <c r="DA349" i="11" s="1"/>
  <c r="DB349" i="11" s="1"/>
  <c r="DC349" i="11" s="1"/>
  <c r="DD349" i="11" s="1"/>
  <c r="DE349" i="11" s="1"/>
  <c r="DF349" i="11" s="1"/>
  <c r="DG349" i="11" s="1"/>
  <c r="DH349" i="11" s="1"/>
  <c r="DI349" i="11" s="1"/>
  <c r="J349" i="11" s="1"/>
  <c r="CT328" i="11"/>
  <c r="CU328" i="11" s="1"/>
  <c r="CV328" i="11" s="1"/>
  <c r="CW328" i="11" s="1"/>
  <c r="CX328" i="11" s="1"/>
  <c r="CY328" i="11" s="1"/>
  <c r="CZ328" i="11" s="1"/>
  <c r="DA328" i="11" s="1"/>
  <c r="DB328" i="11" s="1"/>
  <c r="DC328" i="11" s="1"/>
  <c r="DD328" i="11" s="1"/>
  <c r="DE328" i="11" s="1"/>
  <c r="DF328" i="11" s="1"/>
  <c r="DG328" i="11" s="1"/>
  <c r="DH328" i="11" s="1"/>
  <c r="DI328" i="11" s="1"/>
  <c r="J328" i="11" s="1"/>
  <c r="DO276" i="11"/>
  <c r="CU149" i="11"/>
  <c r="CV149" i="11" s="1"/>
  <c r="CW149" i="11" s="1"/>
  <c r="CX149" i="11" s="1"/>
  <c r="CY149" i="11" s="1"/>
  <c r="CZ149" i="11" s="1"/>
  <c r="DA149" i="11" s="1"/>
  <c r="DB149" i="11" s="1"/>
  <c r="DC149" i="11" s="1"/>
  <c r="DD149" i="11" s="1"/>
  <c r="DE149" i="11" s="1"/>
  <c r="DF149" i="11" s="1"/>
  <c r="DG149" i="11" s="1"/>
  <c r="DH149" i="11" s="1"/>
  <c r="DI149" i="11" s="1"/>
  <c r="J149" i="11" s="1"/>
  <c r="DN129" i="11"/>
  <c r="DO129" i="11" s="1"/>
  <c r="DP129" i="11" s="1"/>
  <c r="DQ129" i="11" s="1"/>
  <c r="DR129" i="11" s="1"/>
  <c r="DS129" i="11" s="1"/>
  <c r="DT129" i="11" s="1"/>
  <c r="DU129" i="11" s="1"/>
  <c r="DV129" i="11" s="1"/>
  <c r="DW129" i="11" s="1"/>
  <c r="DX129" i="11" s="1"/>
  <c r="DY129" i="11" s="1"/>
  <c r="DZ129" i="11" s="1"/>
  <c r="EA129" i="11" s="1"/>
  <c r="EB129" i="11" s="1"/>
  <c r="EC129" i="11" s="1"/>
  <c r="CT206" i="11"/>
  <c r="CU206" i="11" s="1"/>
  <c r="CV206" i="11" s="1"/>
  <c r="CW206" i="11" s="1"/>
  <c r="CX206" i="11" s="1"/>
  <c r="CY206" i="11" s="1"/>
  <c r="CZ206" i="11" s="1"/>
  <c r="DA206" i="11" s="1"/>
  <c r="DB206" i="11" s="1"/>
  <c r="DC206" i="11" s="1"/>
  <c r="DD206" i="11" s="1"/>
  <c r="DE206" i="11" s="1"/>
  <c r="DF206" i="11" s="1"/>
  <c r="DG206" i="11" s="1"/>
  <c r="DH206" i="11" s="1"/>
  <c r="DI206" i="11" s="1"/>
  <c r="J206" i="11" s="1"/>
  <c r="CT350" i="11"/>
  <c r="CU350" i="11" s="1"/>
  <c r="CV350" i="11" s="1"/>
  <c r="CW350" i="11" s="1"/>
  <c r="CX350" i="11" s="1"/>
  <c r="CY350" i="11" s="1"/>
  <c r="CZ350" i="11" s="1"/>
  <c r="DA350" i="11" s="1"/>
  <c r="DB350" i="11" s="1"/>
  <c r="DC350" i="11" s="1"/>
  <c r="DD350" i="11" s="1"/>
  <c r="DE350" i="11" s="1"/>
  <c r="DF350" i="11" s="1"/>
  <c r="DG350" i="11" s="1"/>
  <c r="DH350" i="11" s="1"/>
  <c r="DI350" i="11" s="1"/>
  <c r="J350" i="11" s="1"/>
  <c r="DN414" i="11"/>
  <c r="DO414" i="11" s="1"/>
  <c r="DP414" i="11" s="1"/>
  <c r="DQ414" i="11" s="1"/>
  <c r="DR414" i="11" s="1"/>
  <c r="DS414" i="11" s="1"/>
  <c r="DT414" i="11" s="1"/>
  <c r="DU414" i="11" s="1"/>
  <c r="DV414" i="11" s="1"/>
  <c r="DW414" i="11" s="1"/>
  <c r="DX414" i="11" s="1"/>
  <c r="DY414" i="11" s="1"/>
  <c r="DZ414" i="11" s="1"/>
  <c r="EA414" i="11" s="1"/>
  <c r="EB414" i="11" s="1"/>
  <c r="EC414" i="11" s="1"/>
  <c r="CT138" i="11"/>
  <c r="CU138" i="11" s="1"/>
  <c r="CV138" i="11" s="1"/>
  <c r="CW138" i="11" s="1"/>
  <c r="CX138" i="11" s="1"/>
  <c r="CY138" i="11" s="1"/>
  <c r="CZ138" i="11" s="1"/>
  <c r="DA138" i="11" s="1"/>
  <c r="DB138" i="11" s="1"/>
  <c r="DC138" i="11" s="1"/>
  <c r="DD138" i="11" s="1"/>
  <c r="DE138" i="11" s="1"/>
  <c r="DF138" i="11" s="1"/>
  <c r="DG138" i="11" s="1"/>
  <c r="DH138" i="11" s="1"/>
  <c r="DI138" i="11" s="1"/>
  <c r="J138" i="11" s="1"/>
  <c r="DN265" i="11"/>
  <c r="DO265" i="11" s="1"/>
  <c r="DP265" i="11" s="1"/>
  <c r="DQ265" i="11" s="1"/>
  <c r="DR265" i="11" s="1"/>
  <c r="DS265" i="11" s="1"/>
  <c r="DT265" i="11" s="1"/>
  <c r="DU265" i="11" s="1"/>
  <c r="DV265" i="11" s="1"/>
  <c r="DW265" i="11" s="1"/>
  <c r="DX265" i="11" s="1"/>
  <c r="DY265" i="11" s="1"/>
  <c r="DZ265" i="11" s="1"/>
  <c r="EA265" i="11" s="1"/>
  <c r="EB265" i="11" s="1"/>
  <c r="EC265" i="11" s="1"/>
  <c r="CT244" i="11"/>
  <c r="CU244" i="11" s="1"/>
  <c r="CV244" i="11" s="1"/>
  <c r="CW244" i="11" s="1"/>
  <c r="CX244" i="11" s="1"/>
  <c r="CY244" i="11" s="1"/>
  <c r="CZ244" i="11" s="1"/>
  <c r="DA244" i="11" s="1"/>
  <c r="DB244" i="11" s="1"/>
  <c r="DC244" i="11" s="1"/>
  <c r="DD244" i="11" s="1"/>
  <c r="DE244" i="11" s="1"/>
  <c r="DF244" i="11" s="1"/>
  <c r="DG244" i="11" s="1"/>
  <c r="DH244" i="11" s="1"/>
  <c r="DI244" i="11" s="1"/>
  <c r="J244" i="11" s="1"/>
  <c r="DN334" i="11"/>
  <c r="DO334" i="11" s="1"/>
  <c r="DP334" i="11" s="1"/>
  <c r="DQ334" i="11" s="1"/>
  <c r="DR334" i="11" s="1"/>
  <c r="DS334" i="11" s="1"/>
  <c r="DT334" i="11" s="1"/>
  <c r="DU334" i="11" s="1"/>
  <c r="DV334" i="11" s="1"/>
  <c r="DW334" i="11" s="1"/>
  <c r="DX334" i="11" s="1"/>
  <c r="DY334" i="11" s="1"/>
  <c r="DZ334" i="11" s="1"/>
  <c r="EA334" i="11" s="1"/>
  <c r="EB334" i="11" s="1"/>
  <c r="EC334" i="11" s="1"/>
  <c r="CT420" i="11"/>
  <c r="CU420" i="11" s="1"/>
  <c r="CV420" i="11" s="1"/>
  <c r="CW420" i="11" s="1"/>
  <c r="CX420" i="11" s="1"/>
  <c r="CY420" i="11" s="1"/>
  <c r="CZ420" i="11" s="1"/>
  <c r="DA420" i="11" s="1"/>
  <c r="DB420" i="11" s="1"/>
  <c r="DC420" i="11" s="1"/>
  <c r="DD420" i="11" s="1"/>
  <c r="DE420" i="11" s="1"/>
  <c r="DF420" i="11" s="1"/>
  <c r="DG420" i="11" s="1"/>
  <c r="DH420" i="11" s="1"/>
  <c r="DI420" i="11" s="1"/>
  <c r="J420" i="11" s="1"/>
  <c r="DN375" i="11"/>
  <c r="DO375" i="11" s="1"/>
  <c r="DP375" i="11" s="1"/>
  <c r="DQ375" i="11" s="1"/>
  <c r="DR375" i="11" s="1"/>
  <c r="DS375" i="11" s="1"/>
  <c r="DT375" i="11" s="1"/>
  <c r="DU375" i="11" s="1"/>
  <c r="DV375" i="11" s="1"/>
  <c r="DW375" i="11" s="1"/>
  <c r="DX375" i="11" s="1"/>
  <c r="DY375" i="11" s="1"/>
  <c r="DZ375" i="11" s="1"/>
  <c r="EA375" i="11" s="1"/>
  <c r="EB375" i="11" s="1"/>
  <c r="EC375" i="11" s="1"/>
  <c r="D570" i="11"/>
  <c r="CT256" i="11"/>
  <c r="CU256" i="11" s="1"/>
  <c r="CV256" i="11" s="1"/>
  <c r="CW256" i="11" s="1"/>
  <c r="CX256" i="11" s="1"/>
  <c r="CY256" i="11" s="1"/>
  <c r="CZ256" i="11" s="1"/>
  <c r="DA256" i="11" s="1"/>
  <c r="DB256" i="11" s="1"/>
  <c r="DC256" i="11" s="1"/>
  <c r="DD256" i="11" s="1"/>
  <c r="DE256" i="11" s="1"/>
  <c r="DF256" i="11" s="1"/>
  <c r="DG256" i="11" s="1"/>
  <c r="DH256" i="11" s="1"/>
  <c r="DI256" i="11" s="1"/>
  <c r="J256" i="11" s="1"/>
  <c r="CT453" i="11"/>
  <c r="CU453" i="11" s="1"/>
  <c r="CV453" i="11" s="1"/>
  <c r="CW453" i="11" s="1"/>
  <c r="CX453" i="11" s="1"/>
  <c r="CY453" i="11" s="1"/>
  <c r="CZ453" i="11" s="1"/>
  <c r="DA453" i="11" s="1"/>
  <c r="DB453" i="11" s="1"/>
  <c r="DC453" i="11" s="1"/>
  <c r="DD453" i="11" s="1"/>
  <c r="DE453" i="11" s="1"/>
  <c r="DF453" i="11" s="1"/>
  <c r="DG453" i="11" s="1"/>
  <c r="DH453" i="11" s="1"/>
  <c r="DI453" i="11" s="1"/>
  <c r="J453" i="11" s="1"/>
  <c r="C346" i="11"/>
  <c r="D345" i="11" s="1"/>
  <c r="DO270" i="11"/>
  <c r="DP270" i="11" s="1"/>
  <c r="DQ270" i="11" s="1"/>
  <c r="DR270" i="11" s="1"/>
  <c r="DS270" i="11" s="1"/>
  <c r="DT270" i="11" s="1"/>
  <c r="DU270" i="11" s="1"/>
  <c r="DV270" i="11" s="1"/>
  <c r="DW270" i="11" s="1"/>
  <c r="DX270" i="11" s="1"/>
  <c r="DY270" i="11" s="1"/>
  <c r="DZ270" i="11" s="1"/>
  <c r="EA270" i="11" s="1"/>
  <c r="EB270" i="11" s="1"/>
  <c r="EC270" i="11" s="1"/>
  <c r="CT289" i="11"/>
  <c r="CU289" i="11" s="1"/>
  <c r="CV289" i="11" s="1"/>
  <c r="CW289" i="11" s="1"/>
  <c r="CX289" i="11" s="1"/>
  <c r="CY289" i="11" s="1"/>
  <c r="CZ289" i="11" s="1"/>
  <c r="DA289" i="11" s="1"/>
  <c r="DB289" i="11" s="1"/>
  <c r="DC289" i="11" s="1"/>
  <c r="DD289" i="11" s="1"/>
  <c r="DE289" i="11" s="1"/>
  <c r="DF289" i="11" s="1"/>
  <c r="DG289" i="11" s="1"/>
  <c r="DH289" i="11" s="1"/>
  <c r="DI289" i="11" s="1"/>
  <c r="J289" i="11" s="1"/>
  <c r="DO6" i="11"/>
  <c r="DP6" i="11" s="1"/>
  <c r="DQ6" i="11" s="1"/>
  <c r="DR6" i="11" s="1"/>
  <c r="DS6" i="11" s="1"/>
  <c r="DT6" i="11" s="1"/>
  <c r="DU6" i="11" s="1"/>
  <c r="DV6" i="11" s="1"/>
  <c r="DW6" i="11" s="1"/>
  <c r="DX6" i="11" s="1"/>
  <c r="DY6" i="11" s="1"/>
  <c r="DZ6" i="11" s="1"/>
  <c r="EA6" i="11" s="1"/>
  <c r="EB6" i="11" s="1"/>
  <c r="CT445" i="11"/>
  <c r="CU445" i="11" s="1"/>
  <c r="CV445" i="11" s="1"/>
  <c r="CW445" i="11" s="1"/>
  <c r="CX445" i="11" s="1"/>
  <c r="CY445" i="11" s="1"/>
  <c r="CZ445" i="11" s="1"/>
  <c r="DA445" i="11" s="1"/>
  <c r="DB445" i="11" s="1"/>
  <c r="DC445" i="11" s="1"/>
  <c r="DD445" i="11" s="1"/>
  <c r="DE445" i="11" s="1"/>
  <c r="DF445" i="11" s="1"/>
  <c r="DG445" i="11" s="1"/>
  <c r="DH445" i="11" s="1"/>
  <c r="DP322" i="11"/>
  <c r="DQ322" i="11" s="1"/>
  <c r="DR322" i="11" s="1"/>
  <c r="DS322" i="11" s="1"/>
  <c r="DT322" i="11" s="1"/>
  <c r="DU322" i="11" s="1"/>
  <c r="DV322" i="11" s="1"/>
  <c r="DW322" i="11" s="1"/>
  <c r="DX322" i="11" s="1"/>
  <c r="DY322" i="11" s="1"/>
  <c r="DZ322" i="11" s="1"/>
  <c r="EA322" i="11" s="1"/>
  <c r="EB322" i="11" s="1"/>
  <c r="EC322" i="11" s="1"/>
  <c r="CU233" i="11"/>
  <c r="CV233" i="11" s="1"/>
  <c r="CW233" i="11" s="1"/>
  <c r="CX233" i="11" s="1"/>
  <c r="CY233" i="11" s="1"/>
  <c r="CZ233" i="11" s="1"/>
  <c r="DA233" i="11" s="1"/>
  <c r="DB233" i="11" s="1"/>
  <c r="DC233" i="11" s="1"/>
  <c r="DD233" i="11" s="1"/>
  <c r="DE233" i="11" s="1"/>
  <c r="DF233" i="11" s="1"/>
  <c r="DG233" i="11" s="1"/>
  <c r="DH233" i="11" s="1"/>
  <c r="DI233" i="11" s="1"/>
  <c r="J233" i="11" s="1"/>
  <c r="CV216" i="11"/>
  <c r="CW216" i="11" s="1"/>
  <c r="CX216" i="11" s="1"/>
  <c r="CY216" i="11" s="1"/>
  <c r="CZ216" i="11" s="1"/>
  <c r="DA216" i="11" s="1"/>
  <c r="DB216" i="11" s="1"/>
  <c r="DC216" i="11" s="1"/>
  <c r="DD216" i="11" s="1"/>
  <c r="DE216" i="11" s="1"/>
  <c r="DF216" i="11" s="1"/>
  <c r="DG216" i="11" s="1"/>
  <c r="DH216" i="11" s="1"/>
  <c r="DI216" i="11" s="1"/>
  <c r="J216" i="11" s="1"/>
  <c r="CU298" i="11"/>
  <c r="CV298" i="11" s="1"/>
  <c r="CW298" i="11" s="1"/>
  <c r="CX298" i="11" s="1"/>
  <c r="CY298" i="11" s="1"/>
  <c r="CZ298" i="11" s="1"/>
  <c r="DA298" i="11" s="1"/>
  <c r="DB298" i="11" s="1"/>
  <c r="DC298" i="11" s="1"/>
  <c r="DD298" i="11" s="1"/>
  <c r="DE298" i="11" s="1"/>
  <c r="DF298" i="11" s="1"/>
  <c r="DG298" i="11" s="1"/>
  <c r="DH298" i="11" s="1"/>
  <c r="DI298" i="11" s="1"/>
  <c r="J298" i="11" s="1"/>
  <c r="DO204" i="11"/>
  <c r="DP204" i="11" s="1"/>
  <c r="DQ204" i="11" s="1"/>
  <c r="DR204" i="11" s="1"/>
  <c r="DS204" i="11" s="1"/>
  <c r="DT204" i="11" s="1"/>
  <c r="DU204" i="11" s="1"/>
  <c r="DV204" i="11" s="1"/>
  <c r="DW204" i="11" s="1"/>
  <c r="DX204" i="11" s="1"/>
  <c r="DY204" i="11" s="1"/>
  <c r="DZ204" i="11" s="1"/>
  <c r="EA204" i="11" s="1"/>
  <c r="EB204" i="11" s="1"/>
  <c r="EC204" i="11" s="1"/>
  <c r="DO188" i="11"/>
  <c r="DP188" i="11" s="1"/>
  <c r="DQ188" i="11" s="1"/>
  <c r="DR188" i="11" s="1"/>
  <c r="DS188" i="11" s="1"/>
  <c r="DT188" i="11" s="1"/>
  <c r="DU188" i="11" s="1"/>
  <c r="DV188" i="11" s="1"/>
  <c r="DW188" i="11" s="1"/>
  <c r="DX188" i="11" s="1"/>
  <c r="DY188" i="11" s="1"/>
  <c r="DZ188" i="11" s="1"/>
  <c r="EA188" i="11" s="1"/>
  <c r="EB188" i="11" s="1"/>
  <c r="EC188" i="11" s="1"/>
  <c r="DP164" i="11"/>
  <c r="DQ164" i="11" s="1"/>
  <c r="DR164" i="11" s="1"/>
  <c r="DS164" i="11" s="1"/>
  <c r="DT164" i="11" s="1"/>
  <c r="DU164" i="11" s="1"/>
  <c r="DV164" i="11" s="1"/>
  <c r="DW164" i="11" s="1"/>
  <c r="DX164" i="11" s="1"/>
  <c r="DY164" i="11" s="1"/>
  <c r="DZ164" i="11" s="1"/>
  <c r="EA164" i="11" s="1"/>
  <c r="EB164" i="11" s="1"/>
  <c r="EC164" i="11" s="1"/>
  <c r="DQ368" i="11"/>
  <c r="DR368" i="11" s="1"/>
  <c r="DS368" i="11" s="1"/>
  <c r="DT368" i="11" s="1"/>
  <c r="DU368" i="11" s="1"/>
  <c r="DV368" i="11" s="1"/>
  <c r="DW368" i="11" s="1"/>
  <c r="DX368" i="11" s="1"/>
  <c r="DY368" i="11" s="1"/>
  <c r="DZ368" i="11" s="1"/>
  <c r="EA368" i="11" s="1"/>
  <c r="EB368" i="11" s="1"/>
  <c r="EC368" i="11" s="1"/>
  <c r="DN153" i="11"/>
  <c r="DO153" i="11" s="1"/>
  <c r="DP153" i="11" s="1"/>
  <c r="DQ153" i="11" s="1"/>
  <c r="DR153" i="11" s="1"/>
  <c r="DS153" i="11" s="1"/>
  <c r="DT153" i="11" s="1"/>
  <c r="DU153" i="11" s="1"/>
  <c r="DV153" i="11" s="1"/>
  <c r="DW153" i="11" s="1"/>
  <c r="DX153" i="11" s="1"/>
  <c r="DY153" i="11" s="1"/>
  <c r="DZ153" i="11" s="1"/>
  <c r="EA153" i="11" s="1"/>
  <c r="EB153" i="11" s="1"/>
  <c r="EC153" i="11" s="1"/>
  <c r="DQ175" i="11"/>
  <c r="DR175" i="11" s="1"/>
  <c r="DS175" i="11" s="1"/>
  <c r="DT175" i="11" s="1"/>
  <c r="DU175" i="11" s="1"/>
  <c r="DV175" i="11" s="1"/>
  <c r="DW175" i="11" s="1"/>
  <c r="DX175" i="11" s="1"/>
  <c r="DY175" i="11" s="1"/>
  <c r="DZ175" i="11" s="1"/>
  <c r="EA175" i="11" s="1"/>
  <c r="EB175" i="11" s="1"/>
  <c r="EC175" i="11" s="1"/>
  <c r="DO11" i="11"/>
  <c r="DP11" i="11" s="1"/>
  <c r="DQ11" i="11" s="1"/>
  <c r="DR11" i="11" s="1"/>
  <c r="DS11" i="11" s="1"/>
  <c r="DT11" i="11" s="1"/>
  <c r="DU11" i="11" s="1"/>
  <c r="DV11" i="11" s="1"/>
  <c r="DW11" i="11" s="1"/>
  <c r="DX11" i="11" s="1"/>
  <c r="DY11" i="11" s="1"/>
  <c r="DZ11" i="11" s="1"/>
  <c r="EA11" i="11" s="1"/>
  <c r="EB11" i="11" s="1"/>
  <c r="EC11" i="11" s="1"/>
  <c r="D923" i="11"/>
  <c r="CU27" i="11"/>
  <c r="CV27" i="11" s="1"/>
  <c r="CW27" i="11" s="1"/>
  <c r="CX27" i="11" s="1"/>
  <c r="CY27" i="11" s="1"/>
  <c r="CZ27" i="11" s="1"/>
  <c r="DA27" i="11" s="1"/>
  <c r="DB27" i="11" s="1"/>
  <c r="DC27" i="11" s="1"/>
  <c r="DD27" i="11" s="1"/>
  <c r="DE27" i="11" s="1"/>
  <c r="DF27" i="11" s="1"/>
  <c r="DG27" i="11" s="1"/>
  <c r="DH27" i="11" s="1"/>
  <c r="DI27" i="11" s="1"/>
  <c r="J27" i="11" s="1"/>
  <c r="DN155" i="11"/>
  <c r="DO155" i="11" s="1"/>
  <c r="DP155" i="11" s="1"/>
  <c r="DQ155" i="11" s="1"/>
  <c r="DR155" i="11" s="1"/>
  <c r="DS155" i="11" s="1"/>
  <c r="DT155" i="11" s="1"/>
  <c r="DU155" i="11" s="1"/>
  <c r="DV155" i="11" s="1"/>
  <c r="DW155" i="11" s="1"/>
  <c r="DX155" i="11" s="1"/>
  <c r="DY155" i="11" s="1"/>
  <c r="DZ155" i="11" s="1"/>
  <c r="EA155" i="11" s="1"/>
  <c r="EB155" i="11" s="1"/>
  <c r="EC155" i="11" s="1"/>
  <c r="DR251" i="11"/>
  <c r="DS251" i="11" s="1"/>
  <c r="DT251" i="11" s="1"/>
  <c r="DU251" i="11" s="1"/>
  <c r="DV251" i="11" s="1"/>
  <c r="DW251" i="11" s="1"/>
  <c r="DX251" i="11" s="1"/>
  <c r="DY251" i="11" s="1"/>
  <c r="DZ251" i="11" s="1"/>
  <c r="EA251" i="11" s="1"/>
  <c r="EB251" i="11" s="1"/>
  <c r="EC251" i="11" s="1"/>
  <c r="DP124" i="11"/>
  <c r="DQ124" i="11" s="1"/>
  <c r="DR124" i="11" s="1"/>
  <c r="DS124" i="11" s="1"/>
  <c r="DT124" i="11" s="1"/>
  <c r="DU124" i="11" s="1"/>
  <c r="DV124" i="11" s="1"/>
  <c r="DW124" i="11" s="1"/>
  <c r="DX124" i="11" s="1"/>
  <c r="DY124" i="11" s="1"/>
  <c r="DZ124" i="11" s="1"/>
  <c r="EA124" i="11" s="1"/>
  <c r="EB124" i="11" s="1"/>
  <c r="EC124" i="11" s="1"/>
  <c r="DN358" i="11"/>
  <c r="DO358" i="11" s="1"/>
  <c r="DP358" i="11" s="1"/>
  <c r="DQ358" i="11" s="1"/>
  <c r="DR358" i="11" s="1"/>
  <c r="DS358" i="11" s="1"/>
  <c r="DT358" i="11" s="1"/>
  <c r="DU358" i="11" s="1"/>
  <c r="DV358" i="11" s="1"/>
  <c r="DW358" i="11" s="1"/>
  <c r="DX358" i="11" s="1"/>
  <c r="DY358" i="11" s="1"/>
  <c r="DZ358" i="11" s="1"/>
  <c r="EA358" i="11" s="1"/>
  <c r="EB358" i="11" s="1"/>
  <c r="EC358" i="11" s="1"/>
  <c r="CY236" i="11"/>
  <c r="CZ236" i="11" s="1"/>
  <c r="DA236" i="11" s="1"/>
  <c r="DB236" i="11" s="1"/>
  <c r="DC236" i="11" s="1"/>
  <c r="DD236" i="11" s="1"/>
  <c r="DE236" i="11" s="1"/>
  <c r="DF236" i="11" s="1"/>
  <c r="DG236" i="11" s="1"/>
  <c r="DH236" i="11" s="1"/>
  <c r="DI236" i="11" s="1"/>
  <c r="J236" i="11" s="1"/>
  <c r="DO480" i="11"/>
  <c r="DP480" i="11" s="1"/>
  <c r="DQ480" i="11" s="1"/>
  <c r="DR480" i="11" s="1"/>
  <c r="DS480" i="11" s="1"/>
  <c r="DT480" i="11" s="1"/>
  <c r="DU480" i="11" s="1"/>
  <c r="DV480" i="11" s="1"/>
  <c r="DW480" i="11" s="1"/>
  <c r="DX480" i="11" s="1"/>
  <c r="DY480" i="11" s="1"/>
  <c r="DZ480" i="11" s="1"/>
  <c r="EA480" i="11" s="1"/>
  <c r="EB480" i="11" s="1"/>
  <c r="EC480" i="11" s="1"/>
  <c r="DN138" i="11"/>
  <c r="DO138" i="11" s="1"/>
  <c r="DP138" i="11" s="1"/>
  <c r="DQ138" i="11" s="1"/>
  <c r="DR138" i="11" s="1"/>
  <c r="DS138" i="11" s="1"/>
  <c r="DT138" i="11" s="1"/>
  <c r="DU138" i="11" s="1"/>
  <c r="DV138" i="11" s="1"/>
  <c r="DW138" i="11" s="1"/>
  <c r="DX138" i="11" s="1"/>
  <c r="DY138" i="11" s="1"/>
  <c r="DZ138" i="11" s="1"/>
  <c r="EA138" i="11" s="1"/>
  <c r="EB138" i="11" s="1"/>
  <c r="EC138" i="11" s="1"/>
  <c r="DN420" i="11"/>
  <c r="DO420" i="11" s="1"/>
  <c r="DP420" i="11" s="1"/>
  <c r="DQ420" i="11" s="1"/>
  <c r="DR420" i="11" s="1"/>
  <c r="DS420" i="11" s="1"/>
  <c r="DT420" i="11" s="1"/>
  <c r="DU420" i="11" s="1"/>
  <c r="DV420" i="11" s="1"/>
  <c r="DW420" i="11" s="1"/>
  <c r="DX420" i="11" s="1"/>
  <c r="DY420" i="11" s="1"/>
  <c r="DZ420" i="11" s="1"/>
  <c r="EA420" i="11" s="1"/>
  <c r="EB420" i="11" s="1"/>
  <c r="EC420" i="11" s="1"/>
  <c r="DN328" i="11"/>
  <c r="DO328" i="11" s="1"/>
  <c r="DP328" i="11" s="1"/>
  <c r="DQ328" i="11" s="1"/>
  <c r="DR328" i="11" s="1"/>
  <c r="DS328" i="11" s="1"/>
  <c r="DT328" i="11" s="1"/>
  <c r="DU328" i="11" s="1"/>
  <c r="DV328" i="11" s="1"/>
  <c r="DW328" i="11" s="1"/>
  <c r="DX328" i="11" s="1"/>
  <c r="DY328" i="11" s="1"/>
  <c r="DZ328" i="11" s="1"/>
  <c r="EA328" i="11" s="1"/>
  <c r="EB328" i="11" s="1"/>
  <c r="EC328" i="11" s="1"/>
  <c r="CW12" i="11"/>
  <c r="CX12" i="11" s="1"/>
  <c r="CY12" i="11" s="1"/>
  <c r="DN232" i="11"/>
  <c r="DO232" i="11" s="1"/>
  <c r="DP232" i="11" s="1"/>
  <c r="DQ232" i="11" s="1"/>
  <c r="DR232" i="11" s="1"/>
  <c r="DS232" i="11" s="1"/>
  <c r="DT232" i="11" s="1"/>
  <c r="DU232" i="11" s="1"/>
  <c r="DV232" i="11" s="1"/>
  <c r="DW232" i="11" s="1"/>
  <c r="DX232" i="11" s="1"/>
  <c r="DY232" i="11" s="1"/>
  <c r="DZ232" i="11" s="1"/>
  <c r="EA232" i="11" s="1"/>
  <c r="EB232" i="11" s="1"/>
  <c r="EC232" i="11" s="1"/>
  <c r="DN34" i="11"/>
  <c r="DO34" i="11" s="1"/>
  <c r="DP34" i="11" s="1"/>
  <c r="DQ34" i="11" s="1"/>
  <c r="DR34" i="11" s="1"/>
  <c r="DS34" i="11" s="1"/>
  <c r="DT34" i="11" s="1"/>
  <c r="DU34" i="11" s="1"/>
  <c r="DV34" i="11" s="1"/>
  <c r="DW34" i="11" s="1"/>
  <c r="DX34" i="11" s="1"/>
  <c r="DY34" i="11" s="1"/>
  <c r="DZ34" i="11" s="1"/>
  <c r="EA34" i="11" s="1"/>
  <c r="EB34" i="11" s="1"/>
  <c r="EC34" i="11" s="1"/>
  <c r="CW442" i="11"/>
  <c r="CX442" i="11" s="1"/>
  <c r="CY442" i="11" s="1"/>
  <c r="CZ442" i="11" s="1"/>
  <c r="DA442" i="11" s="1"/>
  <c r="DB442" i="11" s="1"/>
  <c r="DC442" i="11" s="1"/>
  <c r="DD442" i="11" s="1"/>
  <c r="DE442" i="11" s="1"/>
  <c r="DF442" i="11" s="1"/>
  <c r="DG442" i="11" s="1"/>
  <c r="DH442" i="11" s="1"/>
  <c r="DI442" i="11" s="1"/>
  <c r="J442" i="11" s="1"/>
  <c r="CU90" i="11"/>
  <c r="CV90" i="11" s="1"/>
  <c r="CW90" i="11" s="1"/>
  <c r="CX90" i="11" s="1"/>
  <c r="CY90" i="11" s="1"/>
  <c r="CZ90" i="11" s="1"/>
  <c r="DA90" i="11" s="1"/>
  <c r="DB90" i="11" s="1"/>
  <c r="DC90" i="11" s="1"/>
  <c r="DD90" i="11" s="1"/>
  <c r="DE90" i="11" s="1"/>
  <c r="DF90" i="11" s="1"/>
  <c r="DG90" i="11" s="1"/>
  <c r="DH90" i="11" s="1"/>
  <c r="DI90" i="11" s="1"/>
  <c r="J90" i="11" s="1"/>
  <c r="CT334" i="11"/>
  <c r="CU334" i="11" s="1"/>
  <c r="CV334" i="11" s="1"/>
  <c r="CW334" i="11" s="1"/>
  <c r="CX334" i="11" s="1"/>
  <c r="CY334" i="11" s="1"/>
  <c r="CZ334" i="11" s="1"/>
  <c r="DA334" i="11" s="1"/>
  <c r="DB334" i="11" s="1"/>
  <c r="DC334" i="11" s="1"/>
  <c r="DD334" i="11" s="1"/>
  <c r="DE334" i="11" s="1"/>
  <c r="DF334" i="11" s="1"/>
  <c r="DG334" i="11" s="1"/>
  <c r="DH334" i="11" s="1"/>
  <c r="DI334" i="11" s="1"/>
  <c r="J334" i="11" s="1"/>
  <c r="CT241" i="11"/>
  <c r="CU241" i="11" s="1"/>
  <c r="CV241" i="11" s="1"/>
  <c r="CW241" i="11" s="1"/>
  <c r="CX241" i="11" s="1"/>
  <c r="CY241" i="11" s="1"/>
  <c r="CZ241" i="11" s="1"/>
  <c r="DA241" i="11" s="1"/>
  <c r="DB241" i="11" s="1"/>
  <c r="DC241" i="11" s="1"/>
  <c r="DD241" i="11" s="1"/>
  <c r="DE241" i="11" s="1"/>
  <c r="DF241" i="11" s="1"/>
  <c r="DG241" i="11" s="1"/>
  <c r="DH241" i="11" s="1"/>
  <c r="DI241" i="11" s="1"/>
  <c r="J241" i="11" s="1"/>
  <c r="CT469" i="11"/>
  <c r="CU469" i="11" s="1"/>
  <c r="CV469" i="11" s="1"/>
  <c r="CW469" i="11" s="1"/>
  <c r="CX469" i="11" s="1"/>
  <c r="CY469" i="11" s="1"/>
  <c r="CZ469" i="11" s="1"/>
  <c r="DA469" i="11" s="1"/>
  <c r="DB469" i="11" s="1"/>
  <c r="DC469" i="11" s="1"/>
  <c r="DD469" i="11" s="1"/>
  <c r="DE469" i="11" s="1"/>
  <c r="DF469" i="11" s="1"/>
  <c r="DG469" i="11" s="1"/>
  <c r="DH469" i="11" s="1"/>
  <c r="CT155" i="11"/>
  <c r="CU155" i="11" s="1"/>
  <c r="CV155" i="11" s="1"/>
  <c r="CW155" i="11" s="1"/>
  <c r="CX155" i="11" s="1"/>
  <c r="CY155" i="11" s="1"/>
  <c r="CZ155" i="11" s="1"/>
  <c r="DA155" i="11" s="1"/>
  <c r="DB155" i="11" s="1"/>
  <c r="DC155" i="11" s="1"/>
  <c r="DD155" i="11" s="1"/>
  <c r="DE155" i="11" s="1"/>
  <c r="DF155" i="11" s="1"/>
  <c r="DG155" i="11" s="1"/>
  <c r="DH155" i="11" s="1"/>
  <c r="DI155" i="11" s="1"/>
  <c r="J155" i="11" s="1"/>
  <c r="CT297" i="11"/>
  <c r="CU297" i="11" s="1"/>
  <c r="CV297" i="11" s="1"/>
  <c r="CW297" i="11" s="1"/>
  <c r="CX297" i="11" s="1"/>
  <c r="CY297" i="11" s="1"/>
  <c r="CZ297" i="11" s="1"/>
  <c r="DA297" i="11" s="1"/>
  <c r="DB297" i="11" s="1"/>
  <c r="DC297" i="11" s="1"/>
  <c r="DD297" i="11" s="1"/>
  <c r="DE297" i="11" s="1"/>
  <c r="DF297" i="11" s="1"/>
  <c r="DG297" i="11" s="1"/>
  <c r="DH297" i="11" s="1"/>
  <c r="DI297" i="11" s="1"/>
  <c r="J297" i="11" s="1"/>
  <c r="CT460" i="11"/>
  <c r="CU460" i="11" s="1"/>
  <c r="CV460" i="11" s="1"/>
  <c r="CW460" i="11" s="1"/>
  <c r="CX460" i="11" s="1"/>
  <c r="CY460" i="11" s="1"/>
  <c r="CZ460" i="11" s="1"/>
  <c r="DA460" i="11" s="1"/>
  <c r="DB460" i="11" s="1"/>
  <c r="DC460" i="11" s="1"/>
  <c r="DD460" i="11" s="1"/>
  <c r="DE460" i="11" s="1"/>
  <c r="DF460" i="11" s="1"/>
  <c r="DG460" i="11" s="1"/>
  <c r="DH460" i="11" s="1"/>
  <c r="DI460" i="11" s="1"/>
  <c r="J460" i="11" s="1"/>
  <c r="CT373" i="11"/>
  <c r="CU373" i="11" s="1"/>
  <c r="DN406" i="11"/>
  <c r="DO406" i="11" s="1"/>
  <c r="DP406" i="11" s="1"/>
  <c r="DQ406" i="11" s="1"/>
  <c r="DR406" i="11" s="1"/>
  <c r="DS406" i="11" s="1"/>
  <c r="DT406" i="11" s="1"/>
  <c r="DU406" i="11" s="1"/>
  <c r="DV406" i="11" s="1"/>
  <c r="DW406" i="11" s="1"/>
  <c r="DX406" i="11" s="1"/>
  <c r="DY406" i="11" s="1"/>
  <c r="DZ406" i="11" s="1"/>
  <c r="EA406" i="11" s="1"/>
  <c r="EB406" i="11" s="1"/>
  <c r="EC406" i="11" s="1"/>
  <c r="CT449" i="11"/>
  <c r="CU449" i="11" s="1"/>
  <c r="CV449" i="11" s="1"/>
  <c r="CW449" i="11" s="1"/>
  <c r="CX449" i="11" s="1"/>
  <c r="CY449" i="11" s="1"/>
  <c r="CZ449" i="11" s="1"/>
  <c r="DA449" i="11" s="1"/>
  <c r="DB449" i="11" s="1"/>
  <c r="DC449" i="11" s="1"/>
  <c r="DD449" i="11" s="1"/>
  <c r="DE449" i="11" s="1"/>
  <c r="DF449" i="11" s="1"/>
  <c r="DG449" i="11" s="1"/>
  <c r="DH449" i="11" s="1"/>
  <c r="CU448" i="11"/>
  <c r="CV448" i="11" s="1"/>
  <c r="CW448" i="11" s="1"/>
  <c r="CX448" i="11" s="1"/>
  <c r="CY448" i="11" s="1"/>
  <c r="CZ448" i="11" s="1"/>
  <c r="DA448" i="11" s="1"/>
  <c r="DB448" i="11" s="1"/>
  <c r="DC448" i="11" s="1"/>
  <c r="DD448" i="11" s="1"/>
  <c r="DE448" i="11" s="1"/>
  <c r="DF448" i="11" s="1"/>
  <c r="DG448" i="11" s="1"/>
  <c r="DH448" i="11" s="1"/>
  <c r="CU433" i="11"/>
  <c r="CV433" i="11" s="1"/>
  <c r="CW433" i="11" s="1"/>
  <c r="CX433" i="11" s="1"/>
  <c r="CY433" i="11" s="1"/>
  <c r="CZ433" i="11" s="1"/>
  <c r="DA433" i="11" s="1"/>
  <c r="DB433" i="11" s="1"/>
  <c r="DC433" i="11" s="1"/>
  <c r="DD433" i="11" s="1"/>
  <c r="DE433" i="11" s="1"/>
  <c r="DF433" i="11" s="1"/>
  <c r="DG433" i="11" s="1"/>
  <c r="DH433" i="11" s="1"/>
  <c r="DI433" i="11" s="1"/>
  <c r="J433" i="11" s="1"/>
  <c r="CU275" i="11"/>
  <c r="CV275" i="11" s="1"/>
  <c r="CW275" i="11" s="1"/>
  <c r="CX275" i="11" s="1"/>
  <c r="CY275" i="11" s="1"/>
  <c r="CZ275" i="11" s="1"/>
  <c r="DA275" i="11" s="1"/>
  <c r="DB275" i="11" s="1"/>
  <c r="DC275" i="11" s="1"/>
  <c r="DD275" i="11" s="1"/>
  <c r="DE275" i="11" s="1"/>
  <c r="DF275" i="11" s="1"/>
  <c r="DG275" i="11" s="1"/>
  <c r="DH275" i="11" s="1"/>
  <c r="DI275" i="11" s="1"/>
  <c r="J275" i="11" s="1"/>
  <c r="DO214" i="11"/>
  <c r="DP214" i="11" s="1"/>
  <c r="DQ214" i="11" s="1"/>
  <c r="DR214" i="11" s="1"/>
  <c r="DS214" i="11" s="1"/>
  <c r="DT214" i="11" s="1"/>
  <c r="DU214" i="11" s="1"/>
  <c r="DV214" i="11" s="1"/>
  <c r="DW214" i="11" s="1"/>
  <c r="DX214" i="11" s="1"/>
  <c r="DY214" i="11" s="1"/>
  <c r="DZ214" i="11" s="1"/>
  <c r="EA214" i="11" s="1"/>
  <c r="EB214" i="11" s="1"/>
  <c r="EC214" i="11" s="1"/>
  <c r="DP255" i="11"/>
  <c r="DQ255" i="11" s="1"/>
  <c r="DR255" i="11" s="1"/>
  <c r="DS255" i="11" s="1"/>
  <c r="DT255" i="11" s="1"/>
  <c r="DU255" i="11" s="1"/>
  <c r="DV255" i="11" s="1"/>
  <c r="DW255" i="11" s="1"/>
  <c r="DX255" i="11" s="1"/>
  <c r="DY255" i="11" s="1"/>
  <c r="DZ255" i="11" s="1"/>
  <c r="EA255" i="11" s="1"/>
  <c r="EB255" i="11" s="1"/>
  <c r="EC255" i="11" s="1"/>
  <c r="DP431" i="11"/>
  <c r="DQ431" i="11" s="1"/>
  <c r="DR431" i="11" s="1"/>
  <c r="DS431" i="11" s="1"/>
  <c r="DT431" i="11" s="1"/>
  <c r="DU431" i="11" s="1"/>
  <c r="DV431" i="11" s="1"/>
  <c r="DW431" i="11" s="1"/>
  <c r="DX431" i="11" s="1"/>
  <c r="DY431" i="11" s="1"/>
  <c r="DZ431" i="11" s="1"/>
  <c r="EA431" i="11" s="1"/>
  <c r="EB431" i="11" s="1"/>
  <c r="EC431" i="11" s="1"/>
  <c r="DO318" i="11"/>
  <c r="DP318" i="11" s="1"/>
  <c r="DQ318" i="11" s="1"/>
  <c r="DR318" i="11" s="1"/>
  <c r="DS318" i="11" s="1"/>
  <c r="DT318" i="11" s="1"/>
  <c r="DU318" i="11" s="1"/>
  <c r="DV318" i="11" s="1"/>
  <c r="DW318" i="11" s="1"/>
  <c r="DX318" i="11" s="1"/>
  <c r="DY318" i="11" s="1"/>
  <c r="DZ318" i="11" s="1"/>
  <c r="EA318" i="11" s="1"/>
  <c r="EB318" i="11" s="1"/>
  <c r="EC318" i="11" s="1"/>
  <c r="DN256" i="11"/>
  <c r="DO256" i="11" s="1"/>
  <c r="DP256" i="11" s="1"/>
  <c r="DQ256" i="11" s="1"/>
  <c r="DR256" i="11" s="1"/>
  <c r="DS256" i="11" s="1"/>
  <c r="DT256" i="11" s="1"/>
  <c r="DU256" i="11" s="1"/>
  <c r="DV256" i="11" s="1"/>
  <c r="DW256" i="11" s="1"/>
  <c r="DX256" i="11" s="1"/>
  <c r="DY256" i="11" s="1"/>
  <c r="DZ256" i="11" s="1"/>
  <c r="EA256" i="11" s="1"/>
  <c r="EB256" i="11" s="1"/>
  <c r="EC256" i="11" s="1"/>
  <c r="DO226" i="11"/>
  <c r="DP226" i="11" s="1"/>
  <c r="DQ226" i="11" s="1"/>
  <c r="DR226" i="11" s="1"/>
  <c r="DS226" i="11" s="1"/>
  <c r="DT226" i="11" s="1"/>
  <c r="DU226" i="11" s="1"/>
  <c r="DV226" i="11" s="1"/>
  <c r="DW226" i="11" s="1"/>
  <c r="DX226" i="11" s="1"/>
  <c r="DY226" i="11" s="1"/>
  <c r="DZ226" i="11" s="1"/>
  <c r="EA226" i="11" s="1"/>
  <c r="DN115" i="11"/>
  <c r="DO115" i="11" s="1"/>
  <c r="DP115" i="11" s="1"/>
  <c r="DQ115" i="11" s="1"/>
  <c r="DR115" i="11" s="1"/>
  <c r="DS115" i="11" s="1"/>
  <c r="DT115" i="11" s="1"/>
  <c r="DU115" i="11" s="1"/>
  <c r="DV115" i="11" s="1"/>
  <c r="DW115" i="11" s="1"/>
  <c r="DX115" i="11" s="1"/>
  <c r="DY115" i="11" s="1"/>
  <c r="DZ115" i="11" s="1"/>
  <c r="EA115" i="11" s="1"/>
  <c r="EB115" i="11" s="1"/>
  <c r="EC115" i="11" s="1"/>
  <c r="DO459" i="11"/>
  <c r="DP459" i="11" s="1"/>
  <c r="DQ459" i="11" s="1"/>
  <c r="DR459" i="11" s="1"/>
  <c r="DS459" i="11" s="1"/>
  <c r="DT459" i="11" s="1"/>
  <c r="DU459" i="11" s="1"/>
  <c r="DV459" i="11" s="1"/>
  <c r="DW459" i="11" s="1"/>
  <c r="DX459" i="11" s="1"/>
  <c r="DY459" i="11" s="1"/>
  <c r="DZ459" i="11" s="1"/>
  <c r="EA459" i="11" s="1"/>
  <c r="EB459" i="11" s="1"/>
  <c r="EC459" i="11" s="1"/>
  <c r="CT242" i="11"/>
  <c r="CU242" i="11" s="1"/>
  <c r="CV242" i="11" s="1"/>
  <c r="CW242" i="11" s="1"/>
  <c r="CX242" i="11" s="1"/>
  <c r="CY242" i="11" s="1"/>
  <c r="CZ242" i="11" s="1"/>
  <c r="DA242" i="11" s="1"/>
  <c r="DB242" i="11" s="1"/>
  <c r="DC242" i="11" s="1"/>
  <c r="DD242" i="11" s="1"/>
  <c r="DE242" i="11" s="1"/>
  <c r="DF242" i="11" s="1"/>
  <c r="DG242" i="11" s="1"/>
  <c r="DH242" i="11" s="1"/>
  <c r="DI242" i="11" s="1"/>
  <c r="J242" i="11" s="1"/>
  <c r="DN206" i="11"/>
  <c r="DO206" i="11" s="1"/>
  <c r="DP206" i="11" s="1"/>
  <c r="DQ206" i="11" s="1"/>
  <c r="DR206" i="11" s="1"/>
  <c r="DS206" i="11" s="1"/>
  <c r="DT206" i="11" s="1"/>
  <c r="DU206" i="11" s="1"/>
  <c r="DV206" i="11" s="1"/>
  <c r="DW206" i="11" s="1"/>
  <c r="DX206" i="11" s="1"/>
  <c r="DY206" i="11" s="1"/>
  <c r="DZ206" i="11" s="1"/>
  <c r="EA206" i="11" s="1"/>
  <c r="EB206" i="11" s="1"/>
  <c r="EC206" i="11" s="1"/>
  <c r="CV23" i="11"/>
  <c r="CW23" i="11" s="1"/>
  <c r="CX23" i="11" s="1"/>
  <c r="CY23" i="11" s="1"/>
  <c r="CZ23" i="11" s="1"/>
  <c r="DA23" i="11" s="1"/>
  <c r="DB23" i="11" s="1"/>
  <c r="DC23" i="11" s="1"/>
  <c r="DD23" i="11" s="1"/>
  <c r="DE23" i="11" s="1"/>
  <c r="DF23" i="11" s="1"/>
  <c r="DG23" i="11" s="1"/>
  <c r="DH23" i="11" s="1"/>
  <c r="DI23" i="11" s="1"/>
  <c r="J23" i="11" s="1"/>
  <c r="CW179" i="11"/>
  <c r="CX179" i="11" s="1"/>
  <c r="CY179" i="11" s="1"/>
  <c r="CZ179" i="11" s="1"/>
  <c r="DA179" i="11" s="1"/>
  <c r="DB179" i="11" s="1"/>
  <c r="DC179" i="11" s="1"/>
  <c r="DD179" i="11" s="1"/>
  <c r="DE179" i="11" s="1"/>
  <c r="DF179" i="11" s="1"/>
  <c r="DG179" i="11" s="1"/>
  <c r="DH179" i="11" s="1"/>
  <c r="DI179" i="11" s="1"/>
  <c r="J179" i="11" s="1"/>
  <c r="CU214" i="11"/>
  <c r="CV214" i="11" s="1"/>
  <c r="CW214" i="11" s="1"/>
  <c r="CX214" i="11" s="1"/>
  <c r="CY214" i="11" s="1"/>
  <c r="CZ214" i="11" s="1"/>
  <c r="DA214" i="11" s="1"/>
  <c r="DB214" i="11" s="1"/>
  <c r="DC214" i="11" s="1"/>
  <c r="DD214" i="11" s="1"/>
  <c r="DE214" i="11" s="1"/>
  <c r="DF214" i="11" s="1"/>
  <c r="DG214" i="11" s="1"/>
  <c r="DH214" i="11" s="1"/>
  <c r="DI214" i="11" s="1"/>
  <c r="J214" i="11" s="1"/>
  <c r="DN317" i="11"/>
  <c r="DO317" i="11" s="1"/>
  <c r="DP317" i="11" s="1"/>
  <c r="DQ317" i="11" s="1"/>
  <c r="DR317" i="11" s="1"/>
  <c r="DS317" i="11" s="1"/>
  <c r="DT317" i="11" s="1"/>
  <c r="DU317" i="11" s="1"/>
  <c r="DV317" i="11" s="1"/>
  <c r="DW317" i="11" s="1"/>
  <c r="DX317" i="11" s="1"/>
  <c r="DY317" i="11" s="1"/>
  <c r="DZ317" i="11" s="1"/>
  <c r="EA317" i="11" s="1"/>
  <c r="EB317" i="11" s="1"/>
  <c r="EC317" i="11" s="1"/>
  <c r="CT80" i="11"/>
  <c r="CU80" i="11" s="1"/>
  <c r="CV80" i="11" s="1"/>
  <c r="CW80" i="11" s="1"/>
  <c r="CX80" i="11" s="1"/>
  <c r="CY80" i="11" s="1"/>
  <c r="CZ80" i="11" s="1"/>
  <c r="DA80" i="11" s="1"/>
  <c r="DB80" i="11" s="1"/>
  <c r="DC80" i="11" s="1"/>
  <c r="DD80" i="11" s="1"/>
  <c r="DE80" i="11" s="1"/>
  <c r="DF80" i="11" s="1"/>
  <c r="DG80" i="11" s="1"/>
  <c r="DH80" i="11" s="1"/>
  <c r="DI80" i="11" s="1"/>
  <c r="J80" i="11" s="1"/>
  <c r="DD365" i="11"/>
  <c r="DE365" i="11" s="1"/>
  <c r="DF365" i="11" s="1"/>
  <c r="DG365" i="11" s="1"/>
  <c r="DH365" i="11" s="1"/>
  <c r="DI365" i="11" s="1"/>
  <c r="J365" i="11" s="1"/>
  <c r="DN244" i="11"/>
  <c r="DO244" i="11" s="1"/>
  <c r="DP244" i="11" s="1"/>
  <c r="DQ244" i="11" s="1"/>
  <c r="DR244" i="11" s="1"/>
  <c r="DS244" i="11" s="1"/>
  <c r="DT244" i="11" s="1"/>
  <c r="DU244" i="11" s="1"/>
  <c r="DV244" i="11" s="1"/>
  <c r="DW244" i="11" s="1"/>
  <c r="DX244" i="11" s="1"/>
  <c r="DY244" i="11" s="1"/>
  <c r="DZ244" i="11" s="1"/>
  <c r="EA244" i="11" s="1"/>
  <c r="EB244" i="11" s="1"/>
  <c r="EC244" i="11" s="1"/>
  <c r="DN210" i="11"/>
  <c r="DO210" i="11" s="1"/>
  <c r="DP210" i="11" s="1"/>
  <c r="DQ210" i="11" s="1"/>
  <c r="DR210" i="11" s="1"/>
  <c r="DS210" i="11" s="1"/>
  <c r="DT210" i="11" s="1"/>
  <c r="DU210" i="11" s="1"/>
  <c r="DV210" i="11" s="1"/>
  <c r="DW210" i="11" s="1"/>
  <c r="DX210" i="11" s="1"/>
  <c r="DY210" i="11" s="1"/>
  <c r="DZ210" i="11" s="1"/>
  <c r="EA210" i="11" s="1"/>
  <c r="EB210" i="11" s="1"/>
  <c r="EC210" i="11" s="1"/>
  <c r="DO278" i="11"/>
  <c r="DP278" i="11" s="1"/>
  <c r="DQ278" i="11" s="1"/>
  <c r="DR278" i="11" s="1"/>
  <c r="DS278" i="11" s="1"/>
  <c r="DT278" i="11" s="1"/>
  <c r="DU278" i="11" s="1"/>
  <c r="DV278" i="11" s="1"/>
  <c r="DW278" i="11" s="1"/>
  <c r="DX278" i="11" s="1"/>
  <c r="DY278" i="11" s="1"/>
  <c r="DZ278" i="11" s="1"/>
  <c r="EA278" i="11" s="1"/>
  <c r="EB278" i="11" s="1"/>
  <c r="EC278" i="11" s="1"/>
  <c r="DN350" i="11"/>
  <c r="DO350" i="11" s="1"/>
  <c r="DP350" i="11" s="1"/>
  <c r="DQ350" i="11" s="1"/>
  <c r="DR350" i="11" s="1"/>
  <c r="DS350" i="11" s="1"/>
  <c r="DT350" i="11" s="1"/>
  <c r="DU350" i="11" s="1"/>
  <c r="DV350" i="11" s="1"/>
  <c r="DW350" i="11" s="1"/>
  <c r="DX350" i="11" s="1"/>
  <c r="DY350" i="11" s="1"/>
  <c r="DZ350" i="11" s="1"/>
  <c r="EA350" i="11" s="1"/>
  <c r="EB350" i="11" s="1"/>
  <c r="EC350" i="11" s="1"/>
  <c r="CX362" i="11"/>
  <c r="CY362" i="11" s="1"/>
  <c r="CZ362" i="11" s="1"/>
  <c r="DA362" i="11" s="1"/>
  <c r="DB362" i="11" s="1"/>
  <c r="DC362" i="11" s="1"/>
  <c r="DD362" i="11" s="1"/>
  <c r="DE362" i="11" s="1"/>
  <c r="DF362" i="11" s="1"/>
  <c r="DG362" i="11" s="1"/>
  <c r="DH362" i="11" s="1"/>
  <c r="DI362" i="11" s="1"/>
  <c r="J362" i="11" s="1"/>
  <c r="CT375" i="11"/>
  <c r="CU375" i="11" s="1"/>
  <c r="CV375" i="11" s="1"/>
  <c r="CW375" i="11" s="1"/>
  <c r="CX375" i="11" s="1"/>
  <c r="CY375" i="11" s="1"/>
  <c r="CZ375" i="11" s="1"/>
  <c r="DA375" i="11" s="1"/>
  <c r="DB375" i="11" s="1"/>
  <c r="DC375" i="11" s="1"/>
  <c r="DD375" i="11" s="1"/>
  <c r="DE375" i="11" s="1"/>
  <c r="DF375" i="11" s="1"/>
  <c r="DG375" i="11" s="1"/>
  <c r="DH375" i="11" s="1"/>
  <c r="DI375" i="11" s="1"/>
  <c r="J375" i="11" s="1"/>
  <c r="CT247" i="11"/>
  <c r="CU247" i="11" s="1"/>
  <c r="CV247" i="11" s="1"/>
  <c r="CW247" i="11" s="1"/>
  <c r="CX247" i="11" s="1"/>
  <c r="CY247" i="11" s="1"/>
  <c r="CZ247" i="11" s="1"/>
  <c r="DA247" i="11" s="1"/>
  <c r="DB247" i="11" s="1"/>
  <c r="DC247" i="11" s="1"/>
  <c r="DD247" i="11" s="1"/>
  <c r="DE247" i="11" s="1"/>
  <c r="DF247" i="11" s="1"/>
  <c r="DG247" i="11" s="1"/>
  <c r="DH247" i="11" s="1"/>
  <c r="DI247" i="11" s="1"/>
  <c r="J247" i="11" s="1"/>
  <c r="CT476" i="11"/>
  <c r="CU476" i="11" s="1"/>
  <c r="CV476" i="11" s="1"/>
  <c r="CW476" i="11" s="1"/>
  <c r="CX476" i="11" s="1"/>
  <c r="CY476" i="11" s="1"/>
  <c r="CZ476" i="11" s="1"/>
  <c r="DA476" i="11" s="1"/>
  <c r="DB476" i="11" s="1"/>
  <c r="DC476" i="11" s="1"/>
  <c r="DD476" i="11" s="1"/>
  <c r="DE476" i="11" s="1"/>
  <c r="DF476" i="11" s="1"/>
  <c r="DG476" i="11" s="1"/>
  <c r="DH476" i="11" s="1"/>
  <c r="C915" i="11"/>
  <c r="CU133" i="11"/>
  <c r="CV133" i="11" s="1"/>
  <c r="CW133" i="11" s="1"/>
  <c r="CX133" i="11" s="1"/>
  <c r="CY133" i="11" s="1"/>
  <c r="CZ133" i="11" s="1"/>
  <c r="DA133" i="11" s="1"/>
  <c r="DB133" i="11" s="1"/>
  <c r="DC133" i="11" s="1"/>
  <c r="DD133" i="11" s="1"/>
  <c r="DE133" i="11" s="1"/>
  <c r="DF133" i="11" s="1"/>
  <c r="DG133" i="11" s="1"/>
  <c r="DH133" i="11" s="1"/>
  <c r="CV372" i="11"/>
  <c r="CW372" i="11" s="1"/>
  <c r="CX372" i="11" s="1"/>
  <c r="CY372" i="11" s="1"/>
  <c r="CW246" i="11"/>
  <c r="CX246" i="11" s="1"/>
  <c r="CY246" i="11" s="1"/>
  <c r="CZ246" i="11" s="1"/>
  <c r="DA246" i="11" s="1"/>
  <c r="DB246" i="11" s="1"/>
  <c r="DC246" i="11" s="1"/>
  <c r="DD246" i="11" s="1"/>
  <c r="DE246" i="11" s="1"/>
  <c r="DF246" i="11" s="1"/>
  <c r="DG246" i="11" s="1"/>
  <c r="DH246" i="11" s="1"/>
  <c r="DI246" i="11" s="1"/>
  <c r="J246" i="11" s="1"/>
  <c r="CV431" i="11"/>
  <c r="CW431" i="11" s="1"/>
  <c r="CX431" i="11" s="1"/>
  <c r="CY431" i="11" s="1"/>
  <c r="CZ431" i="11" s="1"/>
  <c r="DA431" i="11" s="1"/>
  <c r="DB431" i="11" s="1"/>
  <c r="DC431" i="11" s="1"/>
  <c r="DD431" i="11" s="1"/>
  <c r="DE431" i="11" s="1"/>
  <c r="DF431" i="11" s="1"/>
  <c r="DG431" i="11" s="1"/>
  <c r="DH431" i="11" s="1"/>
  <c r="DI431" i="11" s="1"/>
  <c r="J431" i="11" s="1"/>
  <c r="CU423" i="11"/>
  <c r="CV423" i="11" s="1"/>
  <c r="CW423" i="11" s="1"/>
  <c r="CX423" i="11" s="1"/>
  <c r="CY423" i="11" s="1"/>
  <c r="CZ423" i="11" s="1"/>
  <c r="DA423" i="11" s="1"/>
  <c r="DB423" i="11" s="1"/>
  <c r="DC423" i="11" s="1"/>
  <c r="DD423" i="11" s="1"/>
  <c r="DE423" i="11" s="1"/>
  <c r="DF423" i="11" s="1"/>
  <c r="DG423" i="11" s="1"/>
  <c r="DH423" i="11" s="1"/>
  <c r="DI423" i="11" s="1"/>
  <c r="J423" i="11" s="1"/>
  <c r="DP274" i="11"/>
  <c r="DQ274" i="11" s="1"/>
  <c r="DR274" i="11" s="1"/>
  <c r="DS274" i="11" s="1"/>
  <c r="DT274" i="11" s="1"/>
  <c r="DU274" i="11" s="1"/>
  <c r="DV274" i="11" s="1"/>
  <c r="DW274" i="11" s="1"/>
  <c r="DX274" i="11" s="1"/>
  <c r="DY274" i="11" s="1"/>
  <c r="DZ274" i="11" s="1"/>
  <c r="EA274" i="11" s="1"/>
  <c r="EB274" i="11" s="1"/>
  <c r="EC274" i="11" s="1"/>
  <c r="DP363" i="11"/>
  <c r="DQ363" i="11" s="1"/>
  <c r="DR363" i="11" s="1"/>
  <c r="DS363" i="11" s="1"/>
  <c r="DT363" i="11" s="1"/>
  <c r="DU363" i="11" s="1"/>
  <c r="DV363" i="11" s="1"/>
  <c r="DW363" i="11" s="1"/>
  <c r="DX363" i="11" s="1"/>
  <c r="DY363" i="11" s="1"/>
  <c r="DZ363" i="11" s="1"/>
  <c r="EA363" i="11" s="1"/>
  <c r="EB363" i="11" s="1"/>
  <c r="EC363" i="11" s="1"/>
  <c r="CU226" i="11"/>
  <c r="CV226" i="11" s="1"/>
  <c r="CW226" i="11" s="1"/>
  <c r="CX226" i="11" s="1"/>
  <c r="CY226" i="11" s="1"/>
  <c r="CZ226" i="11" s="1"/>
  <c r="DA226" i="11" s="1"/>
  <c r="DB226" i="11" s="1"/>
  <c r="DC226" i="11" s="1"/>
  <c r="DD226" i="11" s="1"/>
  <c r="DE226" i="11" s="1"/>
  <c r="DF226" i="11" s="1"/>
  <c r="DG226" i="11" s="1"/>
  <c r="DH226" i="11" s="1"/>
  <c r="DI226" i="11" s="1"/>
  <c r="J226" i="11" s="1"/>
  <c r="CU276" i="11"/>
  <c r="CV276" i="11" s="1"/>
  <c r="CW276" i="11" s="1"/>
  <c r="CX276" i="11" s="1"/>
  <c r="CY276" i="11" s="1"/>
  <c r="CZ276" i="11" s="1"/>
  <c r="DA276" i="11" s="1"/>
  <c r="DB276" i="11" s="1"/>
  <c r="DC276" i="11" s="1"/>
  <c r="DD276" i="11" s="1"/>
  <c r="DE276" i="11" s="1"/>
  <c r="DF276" i="11" s="1"/>
  <c r="DG276" i="11" s="1"/>
  <c r="DH276" i="11" s="1"/>
  <c r="DI276" i="11" s="1"/>
  <c r="J276" i="11" s="1"/>
  <c r="CU245" i="11"/>
  <c r="CV245" i="11" s="1"/>
  <c r="CW245" i="11" s="1"/>
  <c r="CX245" i="11" s="1"/>
  <c r="CY245" i="11" s="1"/>
  <c r="CZ245" i="11" s="1"/>
  <c r="DA245" i="11" s="1"/>
  <c r="DB245" i="11" s="1"/>
  <c r="DC245" i="11" s="1"/>
  <c r="DD245" i="11" s="1"/>
  <c r="DE245" i="11" s="1"/>
  <c r="DF245" i="11" s="1"/>
  <c r="DG245" i="11" s="1"/>
  <c r="DH245" i="11" s="1"/>
  <c r="DI245" i="11" s="1"/>
  <c r="J245" i="11" s="1"/>
  <c r="CV194" i="11"/>
  <c r="CW194" i="11" s="1"/>
  <c r="CX194" i="11" s="1"/>
  <c r="CY194" i="11" s="1"/>
  <c r="CZ194" i="11" s="1"/>
  <c r="DA194" i="11" s="1"/>
  <c r="DB194" i="11" s="1"/>
  <c r="DC194" i="11" s="1"/>
  <c r="DD194" i="11" s="1"/>
  <c r="DE194" i="11" s="1"/>
  <c r="DF194" i="11" s="1"/>
  <c r="DG194" i="11" s="1"/>
  <c r="DH194" i="11" s="1"/>
  <c r="DI194" i="11" s="1"/>
  <c r="J194" i="11" s="1"/>
  <c r="DO394" i="11"/>
  <c r="DP394" i="11" s="1"/>
  <c r="DQ394" i="11" s="1"/>
  <c r="DR394" i="11" s="1"/>
  <c r="DS394" i="11" s="1"/>
  <c r="DT394" i="11" s="1"/>
  <c r="DU394" i="11" s="1"/>
  <c r="DV394" i="11" s="1"/>
  <c r="DW394" i="11" s="1"/>
  <c r="DX394" i="11" s="1"/>
  <c r="DY394" i="11" s="1"/>
  <c r="DZ394" i="11" s="1"/>
  <c r="EA394" i="11" s="1"/>
  <c r="EB394" i="11" s="1"/>
  <c r="EC394" i="11" s="1"/>
  <c r="DO298" i="11"/>
  <c r="DP298" i="11" s="1"/>
  <c r="DQ298" i="11" s="1"/>
  <c r="DR298" i="11" s="1"/>
  <c r="DS298" i="11" s="1"/>
  <c r="DT298" i="11" s="1"/>
  <c r="DU298" i="11" s="1"/>
  <c r="DV298" i="11" s="1"/>
  <c r="DW298" i="11" s="1"/>
  <c r="DX298" i="11" s="1"/>
  <c r="DY298" i="11" s="1"/>
  <c r="DZ298" i="11" s="1"/>
  <c r="EA298" i="11" s="1"/>
  <c r="EB298" i="11" s="1"/>
  <c r="EC298" i="11" s="1"/>
  <c r="CU26" i="11"/>
  <c r="CV26" i="11" s="1"/>
  <c r="CW26" i="11" s="1"/>
  <c r="CX26" i="11" s="1"/>
  <c r="CY26" i="11" s="1"/>
  <c r="CZ26" i="11" s="1"/>
  <c r="DA26" i="11" s="1"/>
  <c r="DB26" i="11" s="1"/>
  <c r="DC26" i="11" s="1"/>
  <c r="DD26" i="11" s="1"/>
  <c r="DE26" i="11" s="1"/>
  <c r="DF26" i="11" s="1"/>
  <c r="DG26" i="11" s="1"/>
  <c r="DH26" i="11" s="1"/>
  <c r="DI26" i="11" s="1"/>
  <c r="J26" i="11" s="1"/>
  <c r="CU278" i="11"/>
  <c r="CV278" i="11" s="1"/>
  <c r="CW278" i="11" s="1"/>
  <c r="CX278" i="11" s="1"/>
  <c r="CY278" i="11" s="1"/>
  <c r="CZ278" i="11" s="1"/>
  <c r="DA278" i="11" s="1"/>
  <c r="DB278" i="11" s="1"/>
  <c r="DC278" i="11" s="1"/>
  <c r="DD278" i="11" s="1"/>
  <c r="DE278" i="11" s="1"/>
  <c r="DF278" i="11" s="1"/>
  <c r="DG278" i="11" s="1"/>
  <c r="DH278" i="11" s="1"/>
  <c r="DI278" i="11" s="1"/>
  <c r="J278" i="11" s="1"/>
  <c r="CW305" i="11"/>
  <c r="CX305" i="11" s="1"/>
  <c r="CY305" i="11" s="1"/>
  <c r="CZ305" i="11" s="1"/>
  <c r="DA305" i="11" s="1"/>
  <c r="DB305" i="11" s="1"/>
  <c r="DC305" i="11" s="1"/>
  <c r="DD305" i="11" s="1"/>
  <c r="DE305" i="11" s="1"/>
  <c r="DF305" i="11" s="1"/>
  <c r="DG305" i="11" s="1"/>
  <c r="DH305" i="11" s="1"/>
  <c r="DN380" i="11"/>
  <c r="DO380" i="11" s="1"/>
  <c r="DP380" i="11" s="1"/>
  <c r="DQ380" i="11" s="1"/>
  <c r="DR380" i="11" s="1"/>
  <c r="DS380" i="11" s="1"/>
  <c r="DT380" i="11" s="1"/>
  <c r="DU380" i="11" s="1"/>
  <c r="DV380" i="11" s="1"/>
  <c r="DW380" i="11" s="1"/>
  <c r="DX380" i="11" s="1"/>
  <c r="DY380" i="11" s="1"/>
  <c r="DZ380" i="11" s="1"/>
  <c r="EA380" i="11" s="1"/>
  <c r="EB380" i="11" s="1"/>
  <c r="EC380" i="11" s="1"/>
  <c r="CU252" i="11"/>
  <c r="CV252" i="11" s="1"/>
  <c r="CW252" i="11" s="1"/>
  <c r="CX252" i="11" s="1"/>
  <c r="CY252" i="11" s="1"/>
  <c r="CZ252" i="11" s="1"/>
  <c r="DA252" i="11" s="1"/>
  <c r="DB252" i="11" s="1"/>
  <c r="DC252" i="11" s="1"/>
  <c r="DD252" i="11" s="1"/>
  <c r="DE252" i="11" s="1"/>
  <c r="DF252" i="11" s="1"/>
  <c r="DG252" i="11" s="1"/>
  <c r="DH252" i="11" s="1"/>
  <c r="DI252" i="11" s="1"/>
  <c r="J252" i="11" s="1"/>
  <c r="DN367" i="11"/>
  <c r="DO367" i="11" s="1"/>
  <c r="DP367" i="11" s="1"/>
  <c r="DQ367" i="11" s="1"/>
  <c r="DR367" i="11" s="1"/>
  <c r="DS367" i="11" s="1"/>
  <c r="DT367" i="11" s="1"/>
  <c r="DU367" i="11" s="1"/>
  <c r="DV367" i="11" s="1"/>
  <c r="DW367" i="11" s="1"/>
  <c r="DX367" i="11" s="1"/>
  <c r="DY367" i="11" s="1"/>
  <c r="DZ367" i="11" s="1"/>
  <c r="EA367" i="11" s="1"/>
  <c r="EB367" i="11" s="1"/>
  <c r="EC367" i="11" s="1"/>
  <c r="CT118" i="11"/>
  <c r="CU118" i="11" s="1"/>
  <c r="CV118" i="11" s="1"/>
  <c r="CW118" i="11" s="1"/>
  <c r="CX118" i="11" s="1"/>
  <c r="CY118" i="11" s="1"/>
  <c r="CZ118" i="11" s="1"/>
  <c r="DA118" i="11" s="1"/>
  <c r="DB118" i="11" s="1"/>
  <c r="DC118" i="11" s="1"/>
  <c r="DD118" i="11" s="1"/>
  <c r="DE118" i="11" s="1"/>
  <c r="DF118" i="11" s="1"/>
  <c r="DG118" i="11" s="1"/>
  <c r="DH118" i="11" s="1"/>
  <c r="DI118" i="11" s="1"/>
  <c r="J118" i="11" s="1"/>
  <c r="DN98" i="11"/>
  <c r="DO98" i="11" s="1"/>
  <c r="DP98" i="11" s="1"/>
  <c r="DQ98" i="11" s="1"/>
  <c r="DR98" i="11" s="1"/>
  <c r="DS98" i="11" s="1"/>
  <c r="DT98" i="11" s="1"/>
  <c r="DU98" i="11" s="1"/>
  <c r="DV98" i="11" s="1"/>
  <c r="DW98" i="11" s="1"/>
  <c r="DX98" i="11" s="1"/>
  <c r="DY98" i="11" s="1"/>
  <c r="DZ98" i="11" s="1"/>
  <c r="EA98" i="11" s="1"/>
  <c r="EB98" i="11" s="1"/>
  <c r="EC98" i="11" s="1"/>
  <c r="CT201" i="11"/>
  <c r="CU201" i="11" s="1"/>
  <c r="CV201" i="11" s="1"/>
  <c r="CW201" i="11" s="1"/>
  <c r="CX201" i="11" s="1"/>
  <c r="CY201" i="11" s="1"/>
  <c r="CZ201" i="11" s="1"/>
  <c r="DA201" i="11" s="1"/>
  <c r="DB201" i="11" s="1"/>
  <c r="DC201" i="11" s="1"/>
  <c r="DD201" i="11" s="1"/>
  <c r="DE201" i="11" s="1"/>
  <c r="DF201" i="11" s="1"/>
  <c r="DG201" i="11" s="1"/>
  <c r="DH201" i="11" s="1"/>
  <c r="DI201" i="11" s="1"/>
  <c r="J201" i="11" s="1"/>
  <c r="DN415" i="11"/>
  <c r="DO415" i="11" s="1"/>
  <c r="DP415" i="11" s="1"/>
  <c r="DQ415" i="11" s="1"/>
  <c r="DR415" i="11" s="1"/>
  <c r="DS415" i="11" s="1"/>
  <c r="DT415" i="11" s="1"/>
  <c r="DU415" i="11" s="1"/>
  <c r="DV415" i="11" s="1"/>
  <c r="DW415" i="11" s="1"/>
  <c r="DX415" i="11" s="1"/>
  <c r="DY415" i="11" s="1"/>
  <c r="DZ415" i="11" s="1"/>
  <c r="EA415" i="11" s="1"/>
  <c r="EB415" i="11" s="1"/>
  <c r="EC415" i="11" s="1"/>
  <c r="CV185" i="11"/>
  <c r="CW185" i="11" s="1"/>
  <c r="CX185" i="11" s="1"/>
  <c r="CY185" i="11" s="1"/>
  <c r="CZ185" i="11" s="1"/>
  <c r="DA185" i="11" s="1"/>
  <c r="DB185" i="11" s="1"/>
  <c r="DC185" i="11" s="1"/>
  <c r="DD185" i="11" s="1"/>
  <c r="DE185" i="11" s="1"/>
  <c r="DF185" i="11" s="1"/>
  <c r="DG185" i="11" s="1"/>
  <c r="DH185" i="11" s="1"/>
  <c r="DI185" i="11" s="1"/>
  <c r="J185" i="11" s="1"/>
  <c r="DA292" i="11"/>
  <c r="DB292" i="11" s="1"/>
  <c r="DC292" i="11" s="1"/>
  <c r="DD292" i="11" s="1"/>
  <c r="DE292" i="11" s="1"/>
  <c r="DF292" i="11" s="1"/>
  <c r="DG292" i="11" s="1"/>
  <c r="DH292" i="11" s="1"/>
  <c r="DI292" i="11" s="1"/>
  <c r="J292" i="11" s="1"/>
  <c r="CT98" i="11"/>
  <c r="CU98" i="11" s="1"/>
  <c r="CV98" i="11" s="1"/>
  <c r="CW98" i="11" s="1"/>
  <c r="CX98" i="11" s="1"/>
  <c r="CY98" i="11" s="1"/>
  <c r="CZ98" i="11" s="1"/>
  <c r="DA98" i="11" s="1"/>
  <c r="DB98" i="11" s="1"/>
  <c r="DC98" i="11" s="1"/>
  <c r="DD98" i="11" s="1"/>
  <c r="DE98" i="11" s="1"/>
  <c r="DF98" i="11" s="1"/>
  <c r="DG98" i="11" s="1"/>
  <c r="DH98" i="11" s="1"/>
  <c r="DI98" i="11" s="1"/>
  <c r="J98" i="11" s="1"/>
  <c r="CU123" i="11"/>
  <c r="CV123" i="11" s="1"/>
  <c r="CW123" i="11" s="1"/>
  <c r="CX123" i="11" s="1"/>
  <c r="CY123" i="11" s="1"/>
  <c r="CZ123" i="11" s="1"/>
  <c r="DA123" i="11" s="1"/>
  <c r="DB123" i="11" s="1"/>
  <c r="DC123" i="11" s="1"/>
  <c r="DD123" i="11" s="1"/>
  <c r="DE123" i="11" s="1"/>
  <c r="DF123" i="11" s="1"/>
  <c r="DG123" i="11" s="1"/>
  <c r="DH123" i="11" s="1"/>
  <c r="DI123" i="11" s="1"/>
  <c r="J123" i="11" s="1"/>
  <c r="DP23" i="11"/>
  <c r="DQ23" i="11" s="1"/>
  <c r="DR23" i="11" s="1"/>
  <c r="DS23" i="11" s="1"/>
  <c r="DT23" i="11" s="1"/>
  <c r="DU23" i="11" s="1"/>
  <c r="DV23" i="11" s="1"/>
  <c r="DW23" i="11" s="1"/>
  <c r="DX23" i="11" s="1"/>
  <c r="DY23" i="11" s="1"/>
  <c r="DZ23" i="11" s="1"/>
  <c r="CU394" i="11"/>
  <c r="CV394" i="11" s="1"/>
  <c r="CW394" i="11" s="1"/>
  <c r="CX394" i="11" s="1"/>
  <c r="CY394" i="11" s="1"/>
  <c r="CZ394" i="11" s="1"/>
  <c r="DA394" i="11" s="1"/>
  <c r="DB394" i="11" s="1"/>
  <c r="DC394" i="11" s="1"/>
  <c r="DD394" i="11" s="1"/>
  <c r="DE394" i="11" s="1"/>
  <c r="DF394" i="11" s="1"/>
  <c r="DG394" i="11" s="1"/>
  <c r="DH394" i="11" s="1"/>
  <c r="DI394" i="11" s="1"/>
  <c r="J394" i="11" s="1"/>
  <c r="DN120" i="11"/>
  <c r="DO120" i="11" s="1"/>
  <c r="DP120" i="11" s="1"/>
  <c r="DQ120" i="11" s="1"/>
  <c r="DR120" i="11" s="1"/>
  <c r="DS120" i="11" s="1"/>
  <c r="DT120" i="11" s="1"/>
  <c r="DU120" i="11" s="1"/>
  <c r="DV120" i="11" s="1"/>
  <c r="DW120" i="11" s="1"/>
  <c r="DX120" i="11" s="1"/>
  <c r="DY120" i="11" s="1"/>
  <c r="DZ120" i="11" s="1"/>
  <c r="EA120" i="11" s="1"/>
  <c r="EB120" i="11" s="1"/>
  <c r="EC120" i="11" s="1"/>
  <c r="DO252" i="11"/>
  <c r="DP252" i="11" s="1"/>
  <c r="DQ252" i="11" s="1"/>
  <c r="DR252" i="11" s="1"/>
  <c r="DS252" i="11" s="1"/>
  <c r="DT252" i="11" s="1"/>
  <c r="DU252" i="11" s="1"/>
  <c r="DV252" i="11" s="1"/>
  <c r="DW252" i="11" s="1"/>
  <c r="DX252" i="11" s="1"/>
  <c r="DY252" i="11" s="1"/>
  <c r="DZ252" i="11" s="1"/>
  <c r="EA252" i="11" s="1"/>
  <c r="EB252" i="11" s="1"/>
  <c r="EC252" i="11" s="1"/>
  <c r="DN24" i="11"/>
  <c r="DO24" i="11" s="1"/>
  <c r="DP24" i="11" s="1"/>
  <c r="DQ24" i="11" s="1"/>
  <c r="DR24" i="11" s="1"/>
  <c r="DS24" i="11" s="1"/>
  <c r="DT24" i="11" s="1"/>
  <c r="DU24" i="11" s="1"/>
  <c r="DV24" i="11" s="1"/>
  <c r="DW24" i="11" s="1"/>
  <c r="DX24" i="11" s="1"/>
  <c r="DY24" i="11" s="1"/>
  <c r="DZ24" i="11" s="1"/>
  <c r="EA24" i="11" s="1"/>
  <c r="EB24" i="11" s="1"/>
  <c r="EC24" i="11" s="1"/>
  <c r="D762" i="11"/>
  <c r="CT390" i="11"/>
  <c r="CU390" i="11" s="1"/>
  <c r="CV390" i="11" s="1"/>
  <c r="CW390" i="11" s="1"/>
  <c r="CX390" i="11" s="1"/>
  <c r="CY390" i="11" s="1"/>
  <c r="CZ390" i="11" s="1"/>
  <c r="DA390" i="11" s="1"/>
  <c r="DB390" i="11" s="1"/>
  <c r="DC390" i="11" s="1"/>
  <c r="DD390" i="11" s="1"/>
  <c r="DE390" i="11" s="1"/>
  <c r="DF390" i="11" s="1"/>
  <c r="DG390" i="11" s="1"/>
  <c r="DH390" i="11" s="1"/>
  <c r="DI390" i="11" s="1"/>
  <c r="J390" i="11" s="1"/>
  <c r="DO473" i="11"/>
  <c r="DP473" i="11" s="1"/>
  <c r="DQ473" i="11" s="1"/>
  <c r="DR473" i="11" s="1"/>
  <c r="DS473" i="11" s="1"/>
  <c r="DT473" i="11" s="1"/>
  <c r="DU473" i="11" s="1"/>
  <c r="DV473" i="11" s="1"/>
  <c r="DW473" i="11" s="1"/>
  <c r="DX473" i="11" s="1"/>
  <c r="DY473" i="11" s="1"/>
  <c r="DZ473" i="11" s="1"/>
  <c r="EA473" i="11" s="1"/>
  <c r="EB473" i="11" s="1"/>
  <c r="EC473" i="11" s="1"/>
  <c r="CU178" i="11"/>
  <c r="CV178" i="11" s="1"/>
  <c r="CW178" i="11" s="1"/>
  <c r="CX178" i="11" s="1"/>
  <c r="CY178" i="11" s="1"/>
  <c r="CZ178" i="11" s="1"/>
  <c r="DA178" i="11" s="1"/>
  <c r="DB178" i="11" s="1"/>
  <c r="DC178" i="11" s="1"/>
  <c r="DD178" i="11" s="1"/>
  <c r="DE178" i="11" s="1"/>
  <c r="DF178" i="11" s="1"/>
  <c r="DG178" i="11" s="1"/>
  <c r="DH178" i="11" s="1"/>
  <c r="DI178" i="11" s="1"/>
  <c r="J178" i="11" s="1"/>
  <c r="CU422" i="11"/>
  <c r="CV422" i="11" s="1"/>
  <c r="CW422" i="11" s="1"/>
  <c r="CX422" i="11" s="1"/>
  <c r="CY422" i="11" s="1"/>
  <c r="CZ422" i="11" s="1"/>
  <c r="DA422" i="11" s="1"/>
  <c r="DB422" i="11" s="1"/>
  <c r="DC422" i="11" s="1"/>
  <c r="DD422" i="11" s="1"/>
  <c r="DE422" i="11" s="1"/>
  <c r="DF422" i="11" s="1"/>
  <c r="DG422" i="11" s="1"/>
  <c r="DH422" i="11" s="1"/>
  <c r="DI422" i="11" s="1"/>
  <c r="J422" i="11" s="1"/>
  <c r="CU183" i="11"/>
  <c r="CV183" i="11" s="1"/>
  <c r="CW183" i="11" s="1"/>
  <c r="CX183" i="11" s="1"/>
  <c r="CY183" i="11" s="1"/>
  <c r="CZ183" i="11" s="1"/>
  <c r="DA183" i="11" s="1"/>
  <c r="DB183" i="11" s="1"/>
  <c r="DC183" i="11" s="1"/>
  <c r="DD183" i="11" s="1"/>
  <c r="DE183" i="11" s="1"/>
  <c r="DF183" i="11" s="1"/>
  <c r="DG183" i="11" s="1"/>
  <c r="DH183" i="11" s="1"/>
  <c r="DI183" i="11" s="1"/>
  <c r="J183" i="11" s="1"/>
  <c r="DP80" i="11"/>
  <c r="DQ80" i="11" s="1"/>
  <c r="DR80" i="11" s="1"/>
  <c r="DS80" i="11" s="1"/>
  <c r="DT80" i="11" s="1"/>
  <c r="DU80" i="11" s="1"/>
  <c r="DV80" i="11" s="1"/>
  <c r="DW80" i="11" s="1"/>
  <c r="DX80" i="11" s="1"/>
  <c r="DY80" i="11" s="1"/>
  <c r="DZ80" i="11" s="1"/>
  <c r="EA80" i="11" s="1"/>
  <c r="EB80" i="11" s="1"/>
  <c r="EC80" i="11" s="1"/>
  <c r="CU35" i="11"/>
  <c r="CV35" i="11" s="1"/>
  <c r="CW35" i="11" s="1"/>
  <c r="CX35" i="11" s="1"/>
  <c r="CY35" i="11" s="1"/>
  <c r="CZ35" i="11" s="1"/>
  <c r="DA35" i="11" s="1"/>
  <c r="DB35" i="11" s="1"/>
  <c r="DC35" i="11" s="1"/>
  <c r="DD35" i="11" s="1"/>
  <c r="DE35" i="11" s="1"/>
  <c r="DF35" i="11" s="1"/>
  <c r="DG35" i="11" s="1"/>
  <c r="DH35" i="11" s="1"/>
  <c r="DI35" i="11" s="1"/>
  <c r="J35" i="11" s="1"/>
  <c r="EA19" i="11"/>
  <c r="EB19" i="11" s="1"/>
  <c r="EC19" i="11" s="1"/>
  <c r="DO353" i="11"/>
  <c r="DP353" i="11" s="1"/>
  <c r="DQ353" i="11" s="1"/>
  <c r="DR353" i="11" s="1"/>
  <c r="DS353" i="11" s="1"/>
  <c r="DT353" i="11" s="1"/>
  <c r="DU353" i="11" s="1"/>
  <c r="DV353" i="11" s="1"/>
  <c r="DW353" i="11" s="1"/>
  <c r="DX353" i="11" s="1"/>
  <c r="DY353" i="11" s="1"/>
  <c r="DZ353" i="11" s="1"/>
  <c r="EA353" i="11" s="1"/>
  <c r="EB353" i="11" s="1"/>
  <c r="EC353" i="11" s="1"/>
  <c r="DO35" i="11"/>
  <c r="DP35" i="11" s="1"/>
  <c r="DQ35" i="11" s="1"/>
  <c r="DR35" i="11" s="1"/>
  <c r="DS35" i="11" s="1"/>
  <c r="DT35" i="11" s="1"/>
  <c r="DU35" i="11" s="1"/>
  <c r="DV35" i="11" s="1"/>
  <c r="DW35" i="11" s="1"/>
  <c r="DX35" i="11" s="1"/>
  <c r="DY35" i="11" s="1"/>
  <c r="DZ35" i="11" s="1"/>
  <c r="EA35" i="11" s="1"/>
  <c r="EB35" i="11" s="1"/>
  <c r="EC35" i="11" s="1"/>
  <c r="DR437" i="11"/>
  <c r="DS437" i="11" s="1"/>
  <c r="DT437" i="11" s="1"/>
  <c r="DU437" i="11" s="1"/>
  <c r="DV437" i="11" s="1"/>
  <c r="DW437" i="11" s="1"/>
  <c r="DX437" i="11" s="1"/>
  <c r="DY437" i="11" s="1"/>
  <c r="DZ437" i="11" s="1"/>
  <c r="EA437" i="11" s="1"/>
  <c r="EB437" i="11" s="1"/>
  <c r="EC437" i="11" s="1"/>
  <c r="DP482" i="11"/>
  <c r="DQ482" i="11" s="1"/>
  <c r="DR482" i="11" s="1"/>
  <c r="DS482" i="11" s="1"/>
  <c r="DT482" i="11" s="1"/>
  <c r="DU482" i="11" s="1"/>
  <c r="DV482" i="11" s="1"/>
  <c r="DW482" i="11" s="1"/>
  <c r="DX482" i="11" s="1"/>
  <c r="DY482" i="11" s="1"/>
  <c r="DZ482" i="11" s="1"/>
  <c r="EA482" i="11" s="1"/>
  <c r="EB482" i="11" s="1"/>
  <c r="EC482" i="11" s="1"/>
  <c r="DO286" i="11"/>
  <c r="DP286" i="11" s="1"/>
  <c r="DQ286" i="11" s="1"/>
  <c r="DR286" i="11" s="1"/>
  <c r="DS286" i="11" s="1"/>
  <c r="DT286" i="11" s="1"/>
  <c r="DU286" i="11" s="1"/>
  <c r="DV286" i="11" s="1"/>
  <c r="DW286" i="11" s="1"/>
  <c r="DX286" i="11" s="1"/>
  <c r="DY286" i="11" s="1"/>
  <c r="DZ286" i="11" s="1"/>
  <c r="EA286" i="11" s="1"/>
  <c r="EB286" i="11" s="1"/>
  <c r="EC286" i="11" s="1"/>
  <c r="CV57" i="11"/>
  <c r="CW57" i="11" s="1"/>
  <c r="CX57" i="11" s="1"/>
  <c r="CY57" i="11" s="1"/>
  <c r="CZ57" i="11" s="1"/>
  <c r="DA57" i="11" s="1"/>
  <c r="DB57" i="11" s="1"/>
  <c r="DC57" i="11" s="1"/>
  <c r="DD57" i="11" s="1"/>
  <c r="DE57" i="11" s="1"/>
  <c r="DF57" i="11" s="1"/>
  <c r="DG57" i="11" s="1"/>
  <c r="DH57" i="11" s="1"/>
  <c r="DI57" i="11" s="1"/>
  <c r="J57" i="11" s="1"/>
  <c r="CT132" i="11"/>
  <c r="CU132" i="11" s="1"/>
  <c r="CV132" i="11" s="1"/>
  <c r="CW132" i="11" s="1"/>
  <c r="CX132" i="11" s="1"/>
  <c r="CY132" i="11" s="1"/>
  <c r="CZ132" i="11" s="1"/>
  <c r="DA132" i="11" s="1"/>
  <c r="DB132" i="11" s="1"/>
  <c r="DC132" i="11" s="1"/>
  <c r="DD132" i="11" s="1"/>
  <c r="DE132" i="11" s="1"/>
  <c r="DF132" i="11" s="1"/>
  <c r="DG132" i="11" s="1"/>
  <c r="DH132" i="11" s="1"/>
  <c r="DI132" i="11" s="1"/>
  <c r="J132" i="11" s="1"/>
  <c r="DP361" i="11"/>
  <c r="DQ361" i="11" s="1"/>
  <c r="DR361" i="11" s="1"/>
  <c r="DS361" i="11" s="1"/>
  <c r="DT361" i="11" s="1"/>
  <c r="DU361" i="11" s="1"/>
  <c r="DV361" i="11" s="1"/>
  <c r="DW361" i="11" s="1"/>
  <c r="DX361" i="11" s="1"/>
  <c r="DY361" i="11" s="1"/>
  <c r="DZ361" i="11" s="1"/>
  <c r="EA361" i="11" s="1"/>
  <c r="EB361" i="11" s="1"/>
  <c r="EC361" i="11" s="1"/>
  <c r="CV435" i="11"/>
  <c r="CW435" i="11" s="1"/>
  <c r="CX435" i="11" s="1"/>
  <c r="CY435" i="11" s="1"/>
  <c r="CZ435" i="11" s="1"/>
  <c r="DA435" i="11" s="1"/>
  <c r="DB435" i="11" s="1"/>
  <c r="DC435" i="11" s="1"/>
  <c r="DD435" i="11" s="1"/>
  <c r="DE435" i="11" s="1"/>
  <c r="DF435" i="11" s="1"/>
  <c r="DG435" i="11" s="1"/>
  <c r="DH435" i="11" s="1"/>
  <c r="DI435" i="11" s="1"/>
  <c r="J435" i="11" s="1"/>
  <c r="DP212" i="11"/>
  <c r="DQ212" i="11" s="1"/>
  <c r="DR212" i="11" s="1"/>
  <c r="DS212" i="11" s="1"/>
  <c r="DT212" i="11" s="1"/>
  <c r="DU212" i="11" s="1"/>
  <c r="DV212" i="11" s="1"/>
  <c r="DW212" i="11" s="1"/>
  <c r="DX212" i="11" s="1"/>
  <c r="DY212" i="11" s="1"/>
  <c r="DZ212" i="11" s="1"/>
  <c r="EA212" i="11" s="1"/>
  <c r="EB212" i="11" s="1"/>
  <c r="EC212" i="11" s="1"/>
  <c r="DO85" i="11"/>
  <c r="DP85" i="11" s="1"/>
  <c r="DQ85" i="11" s="1"/>
  <c r="DR85" i="11" s="1"/>
  <c r="DS85" i="11" s="1"/>
  <c r="DT85" i="11" s="1"/>
  <c r="DU85" i="11" s="1"/>
  <c r="DV85" i="11" s="1"/>
  <c r="DW85" i="11" s="1"/>
  <c r="DX85" i="11" s="1"/>
  <c r="DY85" i="11" s="1"/>
  <c r="DZ85" i="11" s="1"/>
  <c r="EA85" i="11" s="1"/>
  <c r="EB85" i="11" s="1"/>
  <c r="EC85" i="11" s="1"/>
  <c r="CT165" i="11"/>
  <c r="CU165" i="11" s="1"/>
  <c r="CV165" i="11" s="1"/>
  <c r="CW165" i="11" s="1"/>
  <c r="CX165" i="11" s="1"/>
  <c r="CY165" i="11" s="1"/>
  <c r="CZ165" i="11" s="1"/>
  <c r="DA165" i="11" s="1"/>
  <c r="DB165" i="11" s="1"/>
  <c r="DC165" i="11" s="1"/>
  <c r="DD165" i="11" s="1"/>
  <c r="DE165" i="11" s="1"/>
  <c r="DF165" i="11" s="1"/>
  <c r="DG165" i="11" s="1"/>
  <c r="DH165" i="11" s="1"/>
  <c r="DI165" i="11" s="1"/>
  <c r="J165" i="11" s="1"/>
  <c r="CU399" i="11"/>
  <c r="CV399" i="11" s="1"/>
  <c r="CW399" i="11" s="1"/>
  <c r="CX399" i="11" s="1"/>
  <c r="CY399" i="11" s="1"/>
  <c r="CZ399" i="11" s="1"/>
  <c r="DA399" i="11" s="1"/>
  <c r="DB399" i="11" s="1"/>
  <c r="DC399" i="11" s="1"/>
  <c r="DD399" i="11" s="1"/>
  <c r="DE399" i="11" s="1"/>
  <c r="DF399" i="11" s="1"/>
  <c r="DG399" i="11" s="1"/>
  <c r="DH399" i="11" s="1"/>
  <c r="DI399" i="11" s="1"/>
  <c r="J399" i="11" s="1"/>
  <c r="DN238" i="11"/>
  <c r="DO238" i="11" s="1"/>
  <c r="DP238" i="11" s="1"/>
  <c r="DQ238" i="11" s="1"/>
  <c r="DR238" i="11" s="1"/>
  <c r="DS238" i="11" s="1"/>
  <c r="DT238" i="11" s="1"/>
  <c r="DU238" i="11" s="1"/>
  <c r="DV238" i="11" s="1"/>
  <c r="DW238" i="11" s="1"/>
  <c r="DX238" i="11" s="1"/>
  <c r="DY238" i="11" s="1"/>
  <c r="DZ238" i="11" s="1"/>
  <c r="EA238" i="11" s="1"/>
  <c r="EB238" i="11" s="1"/>
  <c r="EC238" i="11" s="1"/>
  <c r="DN417" i="11"/>
  <c r="DO417" i="11" s="1"/>
  <c r="DP417" i="11" s="1"/>
  <c r="DQ417" i="11" s="1"/>
  <c r="DR417" i="11" s="1"/>
  <c r="DS417" i="11" s="1"/>
  <c r="DT417" i="11" s="1"/>
  <c r="DU417" i="11" s="1"/>
  <c r="DV417" i="11" s="1"/>
  <c r="DW417" i="11" s="1"/>
  <c r="DX417" i="11" s="1"/>
  <c r="DY417" i="11" s="1"/>
  <c r="DZ417" i="11" s="1"/>
  <c r="EA417" i="11" s="1"/>
  <c r="EB417" i="11" s="1"/>
  <c r="EC417" i="11" s="1"/>
  <c r="DN62" i="11"/>
  <c r="DO62" i="11" s="1"/>
  <c r="DP62" i="11" s="1"/>
  <c r="DQ62" i="11" s="1"/>
  <c r="DR62" i="11" s="1"/>
  <c r="DS62" i="11" s="1"/>
  <c r="DT62" i="11" s="1"/>
  <c r="DU62" i="11" s="1"/>
  <c r="DV62" i="11" s="1"/>
  <c r="DW62" i="11" s="1"/>
  <c r="DX62" i="11" s="1"/>
  <c r="DY62" i="11" s="1"/>
  <c r="DZ62" i="11" s="1"/>
  <c r="EA62" i="11" s="1"/>
  <c r="EB62" i="11" s="1"/>
  <c r="EC62" i="11" s="1"/>
  <c r="CT268" i="11"/>
  <c r="CU268" i="11" s="1"/>
  <c r="CV268" i="11" s="1"/>
  <c r="CW268" i="11" s="1"/>
  <c r="CX268" i="11" s="1"/>
  <c r="CY268" i="11" s="1"/>
  <c r="CZ268" i="11" s="1"/>
  <c r="DA268" i="11" s="1"/>
  <c r="DB268" i="11" s="1"/>
  <c r="DC268" i="11" s="1"/>
  <c r="DD268" i="11" s="1"/>
  <c r="DE268" i="11" s="1"/>
  <c r="DF268" i="11" s="1"/>
  <c r="DG268" i="11" s="1"/>
  <c r="DH268" i="11" s="1"/>
  <c r="CT336" i="11"/>
  <c r="CU336" i="11" s="1"/>
  <c r="CV336" i="11" s="1"/>
  <c r="CW336" i="11" s="1"/>
  <c r="CX336" i="11" s="1"/>
  <c r="CY336" i="11" s="1"/>
  <c r="CZ336" i="11" s="1"/>
  <c r="DA336" i="11" s="1"/>
  <c r="DB336" i="11" s="1"/>
  <c r="DC336" i="11" s="1"/>
  <c r="DD336" i="11" s="1"/>
  <c r="DE336" i="11" s="1"/>
  <c r="DF336" i="11" s="1"/>
  <c r="DG336" i="11" s="1"/>
  <c r="DH336" i="11" s="1"/>
  <c r="DI336" i="11" s="1"/>
  <c r="J336" i="11" s="1"/>
  <c r="CT199" i="11"/>
  <c r="CU199" i="11" s="1"/>
  <c r="CV199" i="11" s="1"/>
  <c r="CW199" i="11" s="1"/>
  <c r="CX199" i="11" s="1"/>
  <c r="CY199" i="11" s="1"/>
  <c r="CZ199" i="11" s="1"/>
  <c r="DA199" i="11" s="1"/>
  <c r="DB199" i="11" s="1"/>
  <c r="DC199" i="11" s="1"/>
  <c r="DD199" i="11" s="1"/>
  <c r="DE199" i="11" s="1"/>
  <c r="DF199" i="11" s="1"/>
  <c r="DG199" i="11" s="1"/>
  <c r="DH199" i="11" s="1"/>
  <c r="DI199" i="11" s="1"/>
  <c r="J199" i="11" s="1"/>
  <c r="DN162" i="11"/>
  <c r="DO162" i="11" s="1"/>
  <c r="DP162" i="11" s="1"/>
  <c r="DQ162" i="11" s="1"/>
  <c r="DR162" i="11" s="1"/>
  <c r="DS162" i="11" s="1"/>
  <c r="DT162" i="11" s="1"/>
  <c r="DU162" i="11" s="1"/>
  <c r="DV162" i="11" s="1"/>
  <c r="DW162" i="11" s="1"/>
  <c r="DX162" i="11" s="1"/>
  <c r="DY162" i="11" s="1"/>
  <c r="DZ162" i="11" s="1"/>
  <c r="EA162" i="11" s="1"/>
  <c r="EB162" i="11" s="1"/>
  <c r="EC162" i="11" s="1"/>
  <c r="DN254" i="11"/>
  <c r="DO254" i="11" s="1"/>
  <c r="DP254" i="11" s="1"/>
  <c r="DQ254" i="11" s="1"/>
  <c r="DR254" i="11" s="1"/>
  <c r="DS254" i="11" s="1"/>
  <c r="DT254" i="11" s="1"/>
  <c r="DU254" i="11" s="1"/>
  <c r="DV254" i="11" s="1"/>
  <c r="DW254" i="11" s="1"/>
  <c r="DX254" i="11" s="1"/>
  <c r="DY254" i="11" s="1"/>
  <c r="DZ254" i="11" s="1"/>
  <c r="EA254" i="11" s="1"/>
  <c r="EB254" i="11" s="1"/>
  <c r="EC254" i="11" s="1"/>
  <c r="CT264" i="11"/>
  <c r="CU264" i="11" s="1"/>
  <c r="CV264" i="11" s="1"/>
  <c r="CW264" i="11" s="1"/>
  <c r="CX264" i="11" s="1"/>
  <c r="CY264" i="11" s="1"/>
  <c r="CZ264" i="11" s="1"/>
  <c r="DA264" i="11" s="1"/>
  <c r="DB264" i="11" s="1"/>
  <c r="DC264" i="11" s="1"/>
  <c r="DD264" i="11" s="1"/>
  <c r="DE264" i="11" s="1"/>
  <c r="DF264" i="11" s="1"/>
  <c r="DG264" i="11" s="1"/>
  <c r="DH264" i="11" s="1"/>
  <c r="DO370" i="11"/>
  <c r="DP370" i="11" s="1"/>
  <c r="DQ370" i="11" s="1"/>
  <c r="DR370" i="11" s="1"/>
  <c r="DS370" i="11" s="1"/>
  <c r="DT370" i="11" s="1"/>
  <c r="DU370" i="11" s="1"/>
  <c r="DV370" i="11" s="1"/>
  <c r="DW370" i="11" s="1"/>
  <c r="DX370" i="11" s="1"/>
  <c r="DY370" i="11" s="1"/>
  <c r="DZ370" i="11" s="1"/>
  <c r="EA370" i="11" s="1"/>
  <c r="EB370" i="11" s="1"/>
  <c r="EC370" i="11" s="1"/>
  <c r="CT452" i="11"/>
  <c r="CU452" i="11" s="1"/>
  <c r="CV452" i="11" s="1"/>
  <c r="CW452" i="11" s="1"/>
  <c r="CX452" i="11" s="1"/>
  <c r="CY452" i="11" s="1"/>
  <c r="CZ452" i="11" s="1"/>
  <c r="DA452" i="11" s="1"/>
  <c r="DB452" i="11" s="1"/>
  <c r="DC452" i="11" s="1"/>
  <c r="DD452" i="11" s="1"/>
  <c r="DE452" i="11" s="1"/>
  <c r="DF452" i="11" s="1"/>
  <c r="DG452" i="11" s="1"/>
  <c r="DH452" i="11" s="1"/>
  <c r="CT50" i="11"/>
  <c r="CU50" i="11" s="1"/>
  <c r="CV50" i="11" s="1"/>
  <c r="CW50" i="11" s="1"/>
  <c r="CX50" i="11" s="1"/>
  <c r="CY50" i="11" s="1"/>
  <c r="CZ50" i="11" s="1"/>
  <c r="DA50" i="11" s="1"/>
  <c r="DB50" i="11" s="1"/>
  <c r="DC50" i="11" s="1"/>
  <c r="DD50" i="11" s="1"/>
  <c r="DE50" i="11" s="1"/>
  <c r="DF50" i="11" s="1"/>
  <c r="DG50" i="11" s="1"/>
  <c r="DH50" i="11" s="1"/>
  <c r="DI50" i="11" s="1"/>
  <c r="J50" i="11" s="1"/>
  <c r="DN117" i="11"/>
  <c r="DO117" i="11" s="1"/>
  <c r="DP117" i="11" s="1"/>
  <c r="DQ117" i="11" s="1"/>
  <c r="DR117" i="11" s="1"/>
  <c r="DS117" i="11" s="1"/>
  <c r="DT117" i="11" s="1"/>
  <c r="DU117" i="11" s="1"/>
  <c r="DV117" i="11" s="1"/>
  <c r="DW117" i="11" s="1"/>
  <c r="DX117" i="11" s="1"/>
  <c r="DY117" i="11" s="1"/>
  <c r="DZ117" i="11" s="1"/>
  <c r="EA117" i="11" s="1"/>
  <c r="EB117" i="11" s="1"/>
  <c r="EC117" i="11" s="1"/>
  <c r="CT313" i="11"/>
  <c r="CU313" i="11" s="1"/>
  <c r="CV313" i="11" s="1"/>
  <c r="CW313" i="11" s="1"/>
  <c r="CX313" i="11" s="1"/>
  <c r="CY313" i="11" s="1"/>
  <c r="CZ313" i="11" s="1"/>
  <c r="DA313" i="11" s="1"/>
  <c r="DB313" i="11" s="1"/>
  <c r="DC313" i="11" s="1"/>
  <c r="DD313" i="11" s="1"/>
  <c r="DE313" i="11" s="1"/>
  <c r="DF313" i="11" s="1"/>
  <c r="DG313" i="11" s="1"/>
  <c r="DH313" i="11" s="1"/>
  <c r="CT302" i="11"/>
  <c r="CU302" i="11" s="1"/>
  <c r="CV302" i="11" s="1"/>
  <c r="CW302" i="11" s="1"/>
  <c r="CX302" i="11" s="1"/>
  <c r="CY302" i="11" s="1"/>
  <c r="CZ302" i="11" s="1"/>
  <c r="DA302" i="11" s="1"/>
  <c r="DB302" i="11" s="1"/>
  <c r="DC302" i="11" s="1"/>
  <c r="DD302" i="11" s="1"/>
  <c r="DE302" i="11" s="1"/>
  <c r="DF302" i="11" s="1"/>
  <c r="DG302" i="11" s="1"/>
  <c r="DH302" i="11" s="1"/>
  <c r="DI302" i="11" s="1"/>
  <c r="J302" i="11" s="1"/>
  <c r="DN81" i="11"/>
  <c r="DO81" i="11" s="1"/>
  <c r="DP81" i="11" s="1"/>
  <c r="DQ81" i="11" s="1"/>
  <c r="DR81" i="11" s="1"/>
  <c r="DS81" i="11" s="1"/>
  <c r="DT81" i="11" s="1"/>
  <c r="DU81" i="11" s="1"/>
  <c r="DV81" i="11" s="1"/>
  <c r="DW81" i="11" s="1"/>
  <c r="DX81" i="11" s="1"/>
  <c r="DY81" i="11" s="1"/>
  <c r="DZ81" i="11" s="1"/>
  <c r="EA81" i="11" s="1"/>
  <c r="EB81" i="11" s="1"/>
  <c r="EC81" i="11" s="1"/>
  <c r="CT444" i="11"/>
  <c r="CU444" i="11" s="1"/>
  <c r="CV444" i="11" s="1"/>
  <c r="CW444" i="11" s="1"/>
  <c r="CX444" i="11" s="1"/>
  <c r="CY444" i="11" s="1"/>
  <c r="CZ444" i="11" s="1"/>
  <c r="DA444" i="11" s="1"/>
  <c r="DB444" i="11" s="1"/>
  <c r="DC444" i="11" s="1"/>
  <c r="DD444" i="11" s="1"/>
  <c r="DE444" i="11" s="1"/>
  <c r="DF444" i="11" s="1"/>
  <c r="DG444" i="11" s="1"/>
  <c r="DH444" i="11" s="1"/>
  <c r="CT262" i="11"/>
  <c r="CU262" i="11" s="1"/>
  <c r="CV262" i="11" s="1"/>
  <c r="CW262" i="11" s="1"/>
  <c r="CX262" i="11" s="1"/>
  <c r="CY262" i="11" s="1"/>
  <c r="CZ262" i="11" s="1"/>
  <c r="DA262" i="11" s="1"/>
  <c r="DB262" i="11" s="1"/>
  <c r="DC262" i="11" s="1"/>
  <c r="DD262" i="11" s="1"/>
  <c r="DE262" i="11" s="1"/>
  <c r="DF262" i="11" s="1"/>
  <c r="DG262" i="11" s="1"/>
  <c r="DH262" i="11" s="1"/>
  <c r="CT464" i="11"/>
  <c r="CU464" i="11" s="1"/>
  <c r="CV464" i="11" s="1"/>
  <c r="CW464" i="11" s="1"/>
  <c r="CX464" i="11" s="1"/>
  <c r="CY464" i="11" s="1"/>
  <c r="CZ464" i="11" s="1"/>
  <c r="DA464" i="11" s="1"/>
  <c r="DB464" i="11" s="1"/>
  <c r="DC464" i="11" s="1"/>
  <c r="DD464" i="11" s="1"/>
  <c r="DE464" i="11" s="1"/>
  <c r="DF464" i="11" s="1"/>
  <c r="DG464" i="11" s="1"/>
  <c r="DH464" i="11" s="1"/>
  <c r="CU388" i="11"/>
  <c r="CV388" i="11" s="1"/>
  <c r="CW388" i="11" s="1"/>
  <c r="CX388" i="11" s="1"/>
  <c r="CY388" i="11" s="1"/>
  <c r="CZ388" i="11" s="1"/>
  <c r="DA388" i="11" s="1"/>
  <c r="DB388" i="11" s="1"/>
  <c r="DC388" i="11" s="1"/>
  <c r="DD388" i="11" s="1"/>
  <c r="DE388" i="11" s="1"/>
  <c r="DF388" i="11" s="1"/>
  <c r="DG388" i="11" s="1"/>
  <c r="DH388" i="11" s="1"/>
  <c r="DI388" i="11" s="1"/>
  <c r="J388" i="11" s="1"/>
  <c r="DP77" i="11"/>
  <c r="DQ77" i="11" s="1"/>
  <c r="DR77" i="11" s="1"/>
  <c r="DS77" i="11" s="1"/>
  <c r="DT77" i="11" s="1"/>
  <c r="DU77" i="11" s="1"/>
  <c r="DV77" i="11" s="1"/>
  <c r="DW77" i="11" s="1"/>
  <c r="DX77" i="11" s="1"/>
  <c r="DY77" i="11" s="1"/>
  <c r="DZ77" i="11" s="1"/>
  <c r="EA77" i="11" s="1"/>
  <c r="EB77" i="11" s="1"/>
  <c r="EC77" i="11" s="1"/>
  <c r="CV489" i="11"/>
  <c r="CW489" i="11" s="1"/>
  <c r="CX489" i="11" s="1"/>
  <c r="CY489" i="11" s="1"/>
  <c r="CZ489" i="11" s="1"/>
  <c r="DA489" i="11" s="1"/>
  <c r="DB489" i="11" s="1"/>
  <c r="DC489" i="11" s="1"/>
  <c r="DD489" i="11" s="1"/>
  <c r="DE489" i="11" s="1"/>
  <c r="DF489" i="11" s="1"/>
  <c r="DG489" i="11" s="1"/>
  <c r="DH489" i="11" s="1"/>
  <c r="CU286" i="11"/>
  <c r="CV286" i="11" s="1"/>
  <c r="CW286" i="11" s="1"/>
  <c r="CX286" i="11" s="1"/>
  <c r="CY286" i="11" s="1"/>
  <c r="CZ286" i="11" s="1"/>
  <c r="DA286" i="11" s="1"/>
  <c r="DB286" i="11" s="1"/>
  <c r="DC286" i="11" s="1"/>
  <c r="DD286" i="11" s="1"/>
  <c r="DE286" i="11" s="1"/>
  <c r="DF286" i="11" s="1"/>
  <c r="DG286" i="11" s="1"/>
  <c r="DH286" i="11" s="1"/>
  <c r="DI286" i="11" s="1"/>
  <c r="J286" i="11" s="1"/>
  <c r="DO105" i="11"/>
  <c r="DP105" i="11" s="1"/>
  <c r="DQ105" i="11" s="1"/>
  <c r="DR105" i="11" s="1"/>
  <c r="DS105" i="11" s="1"/>
  <c r="DT105" i="11" s="1"/>
  <c r="DU105" i="11" s="1"/>
  <c r="DV105" i="11" s="1"/>
  <c r="DW105" i="11" s="1"/>
  <c r="DX105" i="11" s="1"/>
  <c r="DY105" i="11" s="1"/>
  <c r="DZ105" i="11" s="1"/>
  <c r="EA105" i="11" s="1"/>
  <c r="EB105" i="11" s="1"/>
  <c r="EC105" i="11" s="1"/>
  <c r="DP57" i="11"/>
  <c r="DQ57" i="11" s="1"/>
  <c r="DR57" i="11" s="1"/>
  <c r="DS57" i="11" s="1"/>
  <c r="DT57" i="11" s="1"/>
  <c r="DU57" i="11" s="1"/>
  <c r="DV57" i="11" s="1"/>
  <c r="DW57" i="11" s="1"/>
  <c r="DX57" i="11" s="1"/>
  <c r="DY57" i="11" s="1"/>
  <c r="DZ57" i="11" s="1"/>
  <c r="EA57" i="11" s="1"/>
  <c r="EB57" i="11" s="1"/>
  <c r="EC57" i="11" s="1"/>
  <c r="CV159" i="11"/>
  <c r="CW159" i="11" s="1"/>
  <c r="CX159" i="11" s="1"/>
  <c r="CY159" i="11" s="1"/>
  <c r="CZ159" i="11" s="1"/>
  <c r="DA159" i="11" s="1"/>
  <c r="DB159" i="11" s="1"/>
  <c r="DC159" i="11" s="1"/>
  <c r="DD159" i="11" s="1"/>
  <c r="DE159" i="11" s="1"/>
  <c r="DF159" i="11" s="1"/>
  <c r="DG159" i="11" s="1"/>
  <c r="DH159" i="11" s="1"/>
  <c r="DI159" i="11" s="1"/>
  <c r="J159" i="11" s="1"/>
  <c r="CV361" i="11"/>
  <c r="CW361" i="11" s="1"/>
  <c r="CX361" i="11" s="1"/>
  <c r="CY361" i="11" s="1"/>
  <c r="CZ361" i="11" s="1"/>
  <c r="DA361" i="11" s="1"/>
  <c r="DB361" i="11" s="1"/>
  <c r="DC361" i="11" s="1"/>
  <c r="DD361" i="11" s="1"/>
  <c r="DE361" i="11" s="1"/>
  <c r="DF361" i="11" s="1"/>
  <c r="DG361" i="11" s="1"/>
  <c r="DH361" i="11" s="1"/>
  <c r="DI361" i="11" s="1"/>
  <c r="J361" i="11" s="1"/>
  <c r="CU400" i="11"/>
  <c r="CV400" i="11" s="1"/>
  <c r="CW400" i="11" s="1"/>
  <c r="CX400" i="11" s="1"/>
  <c r="CY400" i="11" s="1"/>
  <c r="CZ400" i="11" s="1"/>
  <c r="DA400" i="11" s="1"/>
  <c r="DB400" i="11" s="1"/>
  <c r="DC400" i="11" s="1"/>
  <c r="DD400" i="11" s="1"/>
  <c r="DE400" i="11" s="1"/>
  <c r="DF400" i="11" s="1"/>
  <c r="DG400" i="11" s="1"/>
  <c r="DH400" i="11" s="1"/>
  <c r="DI400" i="11" s="1"/>
  <c r="J400" i="11" s="1"/>
  <c r="DN127" i="11"/>
  <c r="DO127" i="11" s="1"/>
  <c r="DP127" i="11" s="1"/>
  <c r="DQ127" i="11" s="1"/>
  <c r="DR127" i="11" s="1"/>
  <c r="DS127" i="11" s="1"/>
  <c r="DT127" i="11" s="1"/>
  <c r="DU127" i="11" s="1"/>
  <c r="DV127" i="11" s="1"/>
  <c r="DW127" i="11" s="1"/>
  <c r="DX127" i="11" s="1"/>
  <c r="DY127" i="11" s="1"/>
  <c r="DZ127" i="11" s="1"/>
  <c r="EA127" i="11" s="1"/>
  <c r="EB127" i="11" s="1"/>
  <c r="EC127" i="11" s="1"/>
  <c r="CV326" i="11"/>
  <c r="CW326" i="11" s="1"/>
  <c r="CX326" i="11" s="1"/>
  <c r="CY326" i="11" s="1"/>
  <c r="CZ326" i="11" s="1"/>
  <c r="DA326" i="11" s="1"/>
  <c r="DB326" i="11" s="1"/>
  <c r="DC326" i="11" s="1"/>
  <c r="DD326" i="11" s="1"/>
  <c r="DE326" i="11" s="1"/>
  <c r="DF326" i="11" s="1"/>
  <c r="DG326" i="11" s="1"/>
  <c r="DH326" i="11" s="1"/>
  <c r="DI326" i="11" s="1"/>
  <c r="J326" i="11" s="1"/>
  <c r="DO400" i="11"/>
  <c r="DP400" i="11" s="1"/>
  <c r="DQ400" i="11" s="1"/>
  <c r="DR400" i="11" s="1"/>
  <c r="DS400" i="11" s="1"/>
  <c r="DT400" i="11" s="1"/>
  <c r="DU400" i="11" s="1"/>
  <c r="DV400" i="11" s="1"/>
  <c r="DW400" i="11" s="1"/>
  <c r="DX400" i="11" s="1"/>
  <c r="DY400" i="11" s="1"/>
  <c r="DZ400" i="11" s="1"/>
  <c r="EA400" i="11" s="1"/>
  <c r="EB400" i="11" s="1"/>
  <c r="EC400" i="11" s="1"/>
  <c r="CT434" i="11"/>
  <c r="CU434" i="11" s="1"/>
  <c r="CV434" i="11" s="1"/>
  <c r="CW434" i="11" s="1"/>
  <c r="CX434" i="11" s="1"/>
  <c r="CY434" i="11" s="1"/>
  <c r="CZ434" i="11" s="1"/>
  <c r="DA434" i="11" s="1"/>
  <c r="DB434" i="11" s="1"/>
  <c r="DC434" i="11" s="1"/>
  <c r="DD434" i="11" s="1"/>
  <c r="DE434" i="11" s="1"/>
  <c r="DF434" i="11" s="1"/>
  <c r="DG434" i="11" s="1"/>
  <c r="DH434" i="11" s="1"/>
  <c r="DN444" i="11"/>
  <c r="DO444" i="11" s="1"/>
  <c r="DP444" i="11" s="1"/>
  <c r="DQ444" i="11" s="1"/>
  <c r="DR444" i="11" s="1"/>
  <c r="DS444" i="11" s="1"/>
  <c r="DT444" i="11" s="1"/>
  <c r="DU444" i="11" s="1"/>
  <c r="DV444" i="11" s="1"/>
  <c r="DW444" i="11" s="1"/>
  <c r="DX444" i="11" s="1"/>
  <c r="DY444" i="11" s="1"/>
  <c r="DZ444" i="11" s="1"/>
  <c r="EA444" i="11" s="1"/>
  <c r="EB444" i="11" s="1"/>
  <c r="EC444" i="11" s="1"/>
  <c r="D663" i="11"/>
  <c r="D800" i="11"/>
  <c r="CT81" i="11"/>
  <c r="CU81" i="11" s="1"/>
  <c r="CV81" i="11" s="1"/>
  <c r="CW81" i="11" s="1"/>
  <c r="CX81" i="11" s="1"/>
  <c r="CY81" i="11" s="1"/>
  <c r="CZ81" i="11" s="1"/>
  <c r="DA81" i="11" s="1"/>
  <c r="DB81" i="11" s="1"/>
  <c r="DC81" i="11" s="1"/>
  <c r="DD81" i="11" s="1"/>
  <c r="DE81" i="11" s="1"/>
  <c r="DF81" i="11" s="1"/>
  <c r="DG81" i="11" s="1"/>
  <c r="DH81" i="11" s="1"/>
  <c r="DI81" i="11" s="1"/>
  <c r="J81" i="11" s="1"/>
  <c r="CZ339" i="11"/>
  <c r="DA339" i="11" s="1"/>
  <c r="DB339" i="11" s="1"/>
  <c r="DC339" i="11" s="1"/>
  <c r="DD339" i="11" s="1"/>
  <c r="DE339" i="11" s="1"/>
  <c r="DF339" i="11" s="1"/>
  <c r="DG339" i="11" s="1"/>
  <c r="DH339" i="11" s="1"/>
  <c r="DI339" i="11" s="1"/>
  <c r="J339" i="11" s="1"/>
  <c r="CU474" i="11"/>
  <c r="CV474" i="11" s="1"/>
  <c r="CW474" i="11" s="1"/>
  <c r="CX474" i="11" s="1"/>
  <c r="CY474" i="11" s="1"/>
  <c r="CZ474" i="11" s="1"/>
  <c r="DA474" i="11" s="1"/>
  <c r="DB474" i="11" s="1"/>
  <c r="DC474" i="11" s="1"/>
  <c r="DD474" i="11" s="1"/>
  <c r="DE474" i="11" s="1"/>
  <c r="DF474" i="11" s="1"/>
  <c r="DG474" i="11" s="1"/>
  <c r="DH474" i="11" s="1"/>
  <c r="DI474" i="11" s="1"/>
  <c r="J474" i="11" s="1"/>
  <c r="DQ231" i="11"/>
  <c r="DR231" i="11" s="1"/>
  <c r="DS231" i="11" s="1"/>
  <c r="DT231" i="11" s="1"/>
  <c r="DU231" i="11" s="1"/>
  <c r="DV231" i="11" s="1"/>
  <c r="DW231" i="11" s="1"/>
  <c r="DX231" i="11" s="1"/>
  <c r="DY231" i="11" s="1"/>
  <c r="DZ231" i="11" s="1"/>
  <c r="EA231" i="11" s="1"/>
  <c r="EB231" i="11" s="1"/>
  <c r="EC231" i="11" s="1"/>
  <c r="DO139" i="11"/>
  <c r="DP139" i="11" s="1"/>
  <c r="DQ139" i="11" s="1"/>
  <c r="DR139" i="11" s="1"/>
  <c r="DS139" i="11" s="1"/>
  <c r="DT139" i="11" s="1"/>
  <c r="DU139" i="11" s="1"/>
  <c r="DV139" i="11" s="1"/>
  <c r="DW139" i="11" s="1"/>
  <c r="DX139" i="11" s="1"/>
  <c r="DY139" i="11" s="1"/>
  <c r="DZ139" i="11" s="1"/>
  <c r="EA139" i="11" s="1"/>
  <c r="EB139" i="11" s="1"/>
  <c r="EC139" i="11" s="1"/>
  <c r="CU418" i="11"/>
  <c r="CV418" i="11" s="1"/>
  <c r="CW418" i="11" s="1"/>
  <c r="CX418" i="11" s="1"/>
  <c r="CY418" i="11" s="1"/>
  <c r="CZ418" i="11" s="1"/>
  <c r="DA418" i="11" s="1"/>
  <c r="DB418" i="11" s="1"/>
  <c r="DC418" i="11" s="1"/>
  <c r="DD418" i="11" s="1"/>
  <c r="DE418" i="11" s="1"/>
  <c r="DF418" i="11" s="1"/>
  <c r="DG418" i="11" s="1"/>
  <c r="DH418" i="11" s="1"/>
  <c r="DO223" i="11"/>
  <c r="DP223" i="11" s="1"/>
  <c r="DQ223" i="11" s="1"/>
  <c r="DR223" i="11" s="1"/>
  <c r="DS223" i="11" s="1"/>
  <c r="DT223" i="11" s="1"/>
  <c r="DU223" i="11" s="1"/>
  <c r="DV223" i="11" s="1"/>
  <c r="DW223" i="11" s="1"/>
  <c r="DX223" i="11" s="1"/>
  <c r="DY223" i="11" s="1"/>
  <c r="DZ223" i="11" s="1"/>
  <c r="EA223" i="11" s="1"/>
  <c r="EB223" i="11" s="1"/>
  <c r="EC223" i="11" s="1"/>
  <c r="CT51" i="11"/>
  <c r="CU51" i="11" s="1"/>
  <c r="CV51" i="11" s="1"/>
  <c r="CW51" i="11" s="1"/>
  <c r="CX51" i="11" s="1"/>
  <c r="CY51" i="11" s="1"/>
  <c r="DN362" i="11"/>
  <c r="DO362" i="11" s="1"/>
  <c r="DP362" i="11" s="1"/>
  <c r="DQ362" i="11" s="1"/>
  <c r="DR362" i="11" s="1"/>
  <c r="DS362" i="11" s="1"/>
  <c r="DT362" i="11" s="1"/>
  <c r="DU362" i="11" s="1"/>
  <c r="DV362" i="11" s="1"/>
  <c r="DW362" i="11" s="1"/>
  <c r="DX362" i="11" s="1"/>
  <c r="DY362" i="11" s="1"/>
  <c r="DZ362" i="11" s="1"/>
  <c r="EA362" i="11" s="1"/>
  <c r="EB362" i="11" s="1"/>
  <c r="EC362" i="11" s="1"/>
  <c r="CU386" i="11"/>
  <c r="CV386" i="11" s="1"/>
  <c r="CW386" i="11" s="1"/>
  <c r="CX386" i="11" s="1"/>
  <c r="CY386" i="11" s="1"/>
  <c r="CZ386" i="11" s="1"/>
  <c r="DA386" i="11" s="1"/>
  <c r="DB386" i="11" s="1"/>
  <c r="DC386" i="11" s="1"/>
  <c r="DD386" i="11" s="1"/>
  <c r="DE386" i="11" s="1"/>
  <c r="DF386" i="11" s="1"/>
  <c r="DG386" i="11" s="1"/>
  <c r="DH386" i="11" s="1"/>
  <c r="DI386" i="11" s="1"/>
  <c r="J386" i="11" s="1"/>
  <c r="CT162" i="11"/>
  <c r="CU162" i="11" s="1"/>
  <c r="CV162" i="11" s="1"/>
  <c r="CW162" i="11" s="1"/>
  <c r="CX162" i="11" s="1"/>
  <c r="CY162" i="11" s="1"/>
  <c r="CZ162" i="11" s="1"/>
  <c r="DA162" i="11" s="1"/>
  <c r="DB162" i="11" s="1"/>
  <c r="DC162" i="11" s="1"/>
  <c r="DD162" i="11" s="1"/>
  <c r="DE162" i="11" s="1"/>
  <c r="DF162" i="11" s="1"/>
  <c r="DG162" i="11" s="1"/>
  <c r="DH162" i="11" s="1"/>
  <c r="DI162" i="11" s="1"/>
  <c r="J162" i="11" s="1"/>
  <c r="DP276" i="11"/>
  <c r="DQ276" i="11" s="1"/>
  <c r="DR276" i="11" s="1"/>
  <c r="DS276" i="11" s="1"/>
  <c r="DT276" i="11" s="1"/>
  <c r="DU276" i="11" s="1"/>
  <c r="DV276" i="11" s="1"/>
  <c r="DW276" i="11" s="1"/>
  <c r="DX276" i="11" s="1"/>
  <c r="DY276" i="11" s="1"/>
  <c r="DZ276" i="11" s="1"/>
  <c r="EA276" i="11" s="1"/>
  <c r="EB276" i="11" s="1"/>
  <c r="EC276" i="11" s="1"/>
  <c r="DN464" i="11"/>
  <c r="DO464" i="11" s="1"/>
  <c r="DP464" i="11" s="1"/>
  <c r="DQ464" i="11" s="1"/>
  <c r="DR464" i="11" s="1"/>
  <c r="DS464" i="11" s="1"/>
  <c r="DT464" i="11" s="1"/>
  <c r="DU464" i="11" s="1"/>
  <c r="DV464" i="11" s="1"/>
  <c r="DW464" i="11" s="1"/>
  <c r="DX464" i="11" s="1"/>
  <c r="DY464" i="11" s="1"/>
  <c r="DZ464" i="11" s="1"/>
  <c r="EA464" i="11" s="1"/>
  <c r="EB464" i="11" s="1"/>
  <c r="EC464" i="11" s="1"/>
  <c r="DN302" i="11"/>
  <c r="DO302" i="11" s="1"/>
  <c r="DP302" i="11" s="1"/>
  <c r="DQ302" i="11" s="1"/>
  <c r="DR302" i="11" s="1"/>
  <c r="DS302" i="11" s="1"/>
  <c r="DT302" i="11" s="1"/>
  <c r="DU302" i="11" s="1"/>
  <c r="DV302" i="11" s="1"/>
  <c r="DW302" i="11" s="1"/>
  <c r="DX302" i="11" s="1"/>
  <c r="DY302" i="11" s="1"/>
  <c r="DZ302" i="11" s="1"/>
  <c r="EA302" i="11" s="1"/>
  <c r="EB302" i="11" s="1"/>
  <c r="EC302" i="11" s="1"/>
  <c r="DN344" i="11"/>
  <c r="DO344" i="11" s="1"/>
  <c r="DP344" i="11" s="1"/>
  <c r="DQ344" i="11" s="1"/>
  <c r="DR344" i="11" s="1"/>
  <c r="DS344" i="11" s="1"/>
  <c r="DT344" i="11" s="1"/>
  <c r="DU344" i="11" s="1"/>
  <c r="DV344" i="11" s="1"/>
  <c r="DW344" i="11" s="1"/>
  <c r="DX344" i="11" s="1"/>
  <c r="DY344" i="11" s="1"/>
  <c r="DZ344" i="11" s="1"/>
  <c r="EA344" i="11" s="1"/>
  <c r="EB344" i="11" s="1"/>
  <c r="EC344" i="11" s="1"/>
  <c r="D799" i="11"/>
  <c r="D155" i="11"/>
  <c r="DQ455" i="11"/>
  <c r="DR455" i="11" s="1"/>
  <c r="DS455" i="11" s="1"/>
  <c r="DT455" i="11" s="1"/>
  <c r="DU455" i="11" s="1"/>
  <c r="DV455" i="11" s="1"/>
  <c r="DW455" i="11" s="1"/>
  <c r="DX455" i="11" s="1"/>
  <c r="DY455" i="11" s="1"/>
  <c r="DZ455" i="11" s="1"/>
  <c r="EA455" i="11" s="1"/>
  <c r="EB455" i="11" s="1"/>
  <c r="EC455" i="11" s="1"/>
  <c r="DP341" i="11"/>
  <c r="DQ341" i="11" s="1"/>
  <c r="DR341" i="11" s="1"/>
  <c r="DS341" i="11" s="1"/>
  <c r="DT341" i="11" s="1"/>
  <c r="DU341" i="11" s="1"/>
  <c r="DV341" i="11" s="1"/>
  <c r="DW341" i="11" s="1"/>
  <c r="DX341" i="11" s="1"/>
  <c r="DY341" i="11" s="1"/>
  <c r="DZ341" i="11" s="1"/>
  <c r="EA341" i="11" s="1"/>
  <c r="EB341" i="11" s="1"/>
  <c r="EC341" i="11" s="1"/>
  <c r="CU223" i="11"/>
  <c r="CV223" i="11" s="1"/>
  <c r="CW223" i="11" s="1"/>
  <c r="CX223" i="11" s="1"/>
  <c r="CY223" i="11" s="1"/>
  <c r="CZ223" i="11" s="1"/>
  <c r="DA223" i="11" s="1"/>
  <c r="DB223" i="11" s="1"/>
  <c r="DC223" i="11" s="1"/>
  <c r="DD223" i="11" s="1"/>
  <c r="DE223" i="11" s="1"/>
  <c r="DF223" i="11" s="1"/>
  <c r="DG223" i="11" s="1"/>
  <c r="DH223" i="11" s="1"/>
  <c r="DI223" i="11" s="1"/>
  <c r="J223" i="11" s="1"/>
  <c r="DN279" i="11"/>
  <c r="DO279" i="11" s="1"/>
  <c r="DP279" i="11" s="1"/>
  <c r="DQ279" i="11" s="1"/>
  <c r="DR279" i="11" s="1"/>
  <c r="DS279" i="11" s="1"/>
  <c r="DT279" i="11" s="1"/>
  <c r="DU279" i="11" s="1"/>
  <c r="DV279" i="11" s="1"/>
  <c r="DW279" i="11" s="1"/>
  <c r="DX279" i="11" s="1"/>
  <c r="DY279" i="11" s="1"/>
  <c r="DZ279" i="11" s="1"/>
  <c r="EA279" i="11" s="1"/>
  <c r="EB279" i="11" s="1"/>
  <c r="EC279" i="11" s="1"/>
  <c r="DO386" i="11"/>
  <c r="DP386" i="11" s="1"/>
  <c r="DQ386" i="11" s="1"/>
  <c r="DR386" i="11" s="1"/>
  <c r="DS386" i="11" s="1"/>
  <c r="DT386" i="11" s="1"/>
  <c r="DU386" i="11" s="1"/>
  <c r="DV386" i="11" s="1"/>
  <c r="DW386" i="11" s="1"/>
  <c r="DX386" i="11" s="1"/>
  <c r="DY386" i="11" s="1"/>
  <c r="DZ386" i="11" s="1"/>
  <c r="EA386" i="11" s="1"/>
  <c r="EB386" i="11" s="1"/>
  <c r="EC386" i="11" s="1"/>
  <c r="DQ377" i="11"/>
  <c r="DR377" i="11" s="1"/>
  <c r="DS377" i="11" s="1"/>
  <c r="DT377" i="11" s="1"/>
  <c r="DU377" i="11" s="1"/>
  <c r="DV377" i="11" s="1"/>
  <c r="DW377" i="11" s="1"/>
  <c r="DX377" i="11" s="1"/>
  <c r="DY377" i="11" s="1"/>
  <c r="DZ377" i="11" s="1"/>
  <c r="EA377" i="11" s="1"/>
  <c r="EB377" i="11" s="1"/>
  <c r="EC377" i="11" s="1"/>
  <c r="DN336" i="11"/>
  <c r="DO336" i="11" s="1"/>
  <c r="DP336" i="11" s="1"/>
  <c r="DQ336" i="11" s="1"/>
  <c r="DR336" i="11" s="1"/>
  <c r="DS336" i="11" s="1"/>
  <c r="DT336" i="11" s="1"/>
  <c r="DU336" i="11" s="1"/>
  <c r="DV336" i="11" s="1"/>
  <c r="DW336" i="11" s="1"/>
  <c r="DX336" i="11" s="1"/>
  <c r="DY336" i="11" s="1"/>
  <c r="DZ336" i="11" s="1"/>
  <c r="EA336" i="11" s="1"/>
  <c r="EB336" i="11" s="1"/>
  <c r="EC336" i="11" s="1"/>
  <c r="DP92" i="11"/>
  <c r="DQ92" i="11" s="1"/>
  <c r="DR92" i="11" s="1"/>
  <c r="DS92" i="11" s="1"/>
  <c r="DT92" i="11" s="1"/>
  <c r="DU92" i="11" s="1"/>
  <c r="DV92" i="11" s="1"/>
  <c r="DW92" i="11" s="1"/>
  <c r="DX92" i="11" s="1"/>
  <c r="DY92" i="11" s="1"/>
  <c r="DZ92" i="11" s="1"/>
  <c r="EA92" i="11" s="1"/>
  <c r="EB92" i="11" s="1"/>
  <c r="EC92" i="11" s="1"/>
  <c r="CW377" i="11"/>
  <c r="CX377" i="11" s="1"/>
  <c r="CY377" i="11" s="1"/>
  <c r="CZ377" i="11" s="1"/>
  <c r="DA377" i="11" s="1"/>
  <c r="DB377" i="11" s="1"/>
  <c r="DC377" i="11" s="1"/>
  <c r="DD377" i="11" s="1"/>
  <c r="DE377" i="11" s="1"/>
  <c r="DF377" i="11" s="1"/>
  <c r="DG377" i="11" s="1"/>
  <c r="DH377" i="11" s="1"/>
  <c r="DI377" i="11" s="1"/>
  <c r="J377" i="11" s="1"/>
  <c r="DN55" i="11"/>
  <c r="DO55" i="11" s="1"/>
  <c r="DP55" i="11" s="1"/>
  <c r="DQ55" i="11" s="1"/>
  <c r="DR55" i="11" s="1"/>
  <c r="DS55" i="11" s="1"/>
  <c r="DT55" i="11" s="1"/>
  <c r="DU55" i="11" s="1"/>
  <c r="DV55" i="11" s="1"/>
  <c r="DW55" i="11" s="1"/>
  <c r="DX55" i="11" s="1"/>
  <c r="DY55" i="11" s="1"/>
  <c r="DZ55" i="11" s="1"/>
  <c r="EA55" i="11" s="1"/>
  <c r="EB55" i="11" s="1"/>
  <c r="EC55" i="11" s="1"/>
  <c r="DN213" i="11"/>
  <c r="DO213" i="11" s="1"/>
  <c r="DP213" i="11" s="1"/>
  <c r="DQ213" i="11" s="1"/>
  <c r="DR213" i="11" s="1"/>
  <c r="DS213" i="11" s="1"/>
  <c r="DT213" i="11" s="1"/>
  <c r="DU213" i="11" s="1"/>
  <c r="DV213" i="11" s="1"/>
  <c r="DW213" i="11" s="1"/>
  <c r="DX213" i="11" s="1"/>
  <c r="DY213" i="11" s="1"/>
  <c r="DZ213" i="11" s="1"/>
  <c r="EA213" i="11" s="1"/>
  <c r="EB213" i="11" s="1"/>
  <c r="EC213" i="11" s="1"/>
  <c r="C328" i="11"/>
  <c r="D327" i="11" s="1"/>
  <c r="CU41" i="11"/>
  <c r="CV41" i="11" s="1"/>
  <c r="CW41" i="11" s="1"/>
  <c r="CX41" i="11" s="1"/>
  <c r="CY41" i="11" s="1"/>
  <c r="CZ41" i="11" s="1"/>
  <c r="DA41" i="11" s="1"/>
  <c r="DB41" i="11" s="1"/>
  <c r="DC41" i="11" s="1"/>
  <c r="DD41" i="11" s="1"/>
  <c r="DE41" i="11" s="1"/>
  <c r="DF41" i="11" s="1"/>
  <c r="DG41" i="11" s="1"/>
  <c r="DH41" i="11" s="1"/>
  <c r="DI41" i="11" s="1"/>
  <c r="J41" i="11" s="1"/>
  <c r="DO183" i="11"/>
  <c r="DP183" i="11" s="1"/>
  <c r="DQ183" i="11" s="1"/>
  <c r="DR183" i="11" s="1"/>
  <c r="DS183" i="11" s="1"/>
  <c r="DT183" i="11" s="1"/>
  <c r="DU183" i="11" s="1"/>
  <c r="DV183" i="11" s="1"/>
  <c r="DW183" i="11" s="1"/>
  <c r="DX183" i="11" s="1"/>
  <c r="DY183" i="11" s="1"/>
  <c r="DZ183" i="11" s="1"/>
  <c r="EA183" i="11" s="1"/>
  <c r="EB183" i="11" s="1"/>
  <c r="EC183" i="11" s="1"/>
  <c r="DN247" i="11"/>
  <c r="DO247" i="11" s="1"/>
  <c r="DP247" i="11" s="1"/>
  <c r="DQ247" i="11" s="1"/>
  <c r="DR247" i="11" s="1"/>
  <c r="DS247" i="11" s="1"/>
  <c r="DT247" i="11" s="1"/>
  <c r="DU247" i="11" s="1"/>
  <c r="DV247" i="11" s="1"/>
  <c r="DW247" i="11" s="1"/>
  <c r="DX247" i="11" s="1"/>
  <c r="DY247" i="11" s="1"/>
  <c r="DZ247" i="11" s="1"/>
  <c r="EA247" i="11" s="1"/>
  <c r="EB247" i="11" s="1"/>
  <c r="EC247" i="11" s="1"/>
  <c r="DN476" i="11"/>
  <c r="DO476" i="11" s="1"/>
  <c r="DP476" i="11" s="1"/>
  <c r="DQ476" i="11" s="1"/>
  <c r="DR476" i="11" s="1"/>
  <c r="DS476" i="11" s="1"/>
  <c r="DT476" i="11" s="1"/>
  <c r="DU476" i="11" s="1"/>
  <c r="DV476" i="11" s="1"/>
  <c r="DW476" i="11" s="1"/>
  <c r="DX476" i="11" s="1"/>
  <c r="DY476" i="11" s="1"/>
  <c r="DZ476" i="11" s="1"/>
  <c r="EA476" i="11" s="1"/>
  <c r="EB476" i="11" s="1"/>
  <c r="EC476" i="11" s="1"/>
  <c r="CT72" i="11"/>
  <c r="CU72" i="11" s="1"/>
  <c r="CV72" i="11" s="1"/>
  <c r="CW72" i="11" s="1"/>
  <c r="CX72" i="11" s="1"/>
  <c r="CY72" i="11" s="1"/>
  <c r="CZ72" i="11" s="1"/>
  <c r="DA72" i="11" s="1"/>
  <c r="DB72" i="11" s="1"/>
  <c r="DC72" i="11" s="1"/>
  <c r="DD72" i="11" s="1"/>
  <c r="DE72" i="11" s="1"/>
  <c r="DF72" i="11" s="1"/>
  <c r="DG72" i="11" s="1"/>
  <c r="DH72" i="11" s="1"/>
  <c r="CT382" i="11"/>
  <c r="CU382" i="11" s="1"/>
  <c r="CV382" i="11" s="1"/>
  <c r="CW382" i="11" s="1"/>
  <c r="CX382" i="11" s="1"/>
  <c r="CY382" i="11" s="1"/>
  <c r="CZ382" i="11" s="1"/>
  <c r="DA382" i="11" s="1"/>
  <c r="DB382" i="11" s="1"/>
  <c r="DC382" i="11" s="1"/>
  <c r="DD382" i="11" s="1"/>
  <c r="DE382" i="11" s="1"/>
  <c r="DF382" i="11" s="1"/>
  <c r="DG382" i="11" s="1"/>
  <c r="DH382" i="11" s="1"/>
  <c r="DI382" i="11" s="1"/>
  <c r="J382" i="11" s="1"/>
  <c r="DN384" i="11"/>
  <c r="DO384" i="11" s="1"/>
  <c r="DP384" i="11" s="1"/>
  <c r="DQ384" i="11" s="1"/>
  <c r="DR384" i="11" s="1"/>
  <c r="DS384" i="11" s="1"/>
  <c r="DT384" i="11" s="1"/>
  <c r="DU384" i="11" s="1"/>
  <c r="DV384" i="11" s="1"/>
  <c r="DW384" i="11" s="1"/>
  <c r="DX384" i="11" s="1"/>
  <c r="DY384" i="11" s="1"/>
  <c r="DZ384" i="11" s="1"/>
  <c r="EA384" i="11" s="1"/>
  <c r="EB384" i="11" s="1"/>
  <c r="EC384" i="11" s="1"/>
  <c r="DN452" i="11"/>
  <c r="DO452" i="11" s="1"/>
  <c r="DP452" i="11" s="1"/>
  <c r="DQ452" i="11" s="1"/>
  <c r="DR452" i="11" s="1"/>
  <c r="DS452" i="11" s="1"/>
  <c r="DT452" i="11" s="1"/>
  <c r="DU452" i="11" s="1"/>
  <c r="DV452" i="11" s="1"/>
  <c r="DW452" i="11" s="1"/>
  <c r="DX452" i="11" s="1"/>
  <c r="DY452" i="11" s="1"/>
  <c r="DZ452" i="11" s="1"/>
  <c r="EA452" i="11" s="1"/>
  <c r="EB452" i="11" s="1"/>
  <c r="EC452" i="11" s="1"/>
  <c r="CT53" i="11"/>
  <c r="CU53" i="11" s="1"/>
  <c r="CV53" i="11" s="1"/>
  <c r="CW53" i="11" s="1"/>
  <c r="CX53" i="11" s="1"/>
  <c r="CY53" i="11" s="1"/>
  <c r="CZ53" i="11" s="1"/>
  <c r="DA53" i="11" s="1"/>
  <c r="DB53" i="11" s="1"/>
  <c r="DC53" i="11" s="1"/>
  <c r="DD53" i="11" s="1"/>
  <c r="DE53" i="11" s="1"/>
  <c r="DF53" i="11" s="1"/>
  <c r="DG53" i="11" s="1"/>
  <c r="DH53" i="11" s="1"/>
  <c r="DI53" i="11" s="1"/>
  <c r="J53" i="11" s="1"/>
  <c r="D662" i="11"/>
  <c r="C790" i="11"/>
  <c r="D788" i="11"/>
  <c r="CU32" i="11"/>
  <c r="CV32" i="11" s="1"/>
  <c r="CW32" i="11" s="1"/>
  <c r="CX32" i="11" s="1"/>
  <c r="CY32" i="11" s="1"/>
  <c r="CZ32" i="11" s="1"/>
  <c r="DA32" i="11" s="1"/>
  <c r="DB32" i="11" s="1"/>
  <c r="DC32" i="11" s="1"/>
  <c r="DD32" i="11" s="1"/>
  <c r="DE32" i="11" s="1"/>
  <c r="DF32" i="11" s="1"/>
  <c r="DG32" i="11" s="1"/>
  <c r="DH32" i="11" s="1"/>
  <c r="DI32" i="11" s="1"/>
  <c r="J32" i="11" s="1"/>
  <c r="DQ432" i="11"/>
  <c r="DR432" i="11" s="1"/>
  <c r="DS432" i="11" s="1"/>
  <c r="DT432" i="11" s="1"/>
  <c r="DU432" i="11" s="1"/>
  <c r="DV432" i="11" s="1"/>
  <c r="DW432" i="11" s="1"/>
  <c r="DX432" i="11" s="1"/>
  <c r="DY432" i="11" s="1"/>
  <c r="DZ432" i="11" s="1"/>
  <c r="EA432" i="11" s="1"/>
  <c r="EB432" i="11" s="1"/>
  <c r="EC432" i="11" s="1"/>
  <c r="DO371" i="11"/>
  <c r="DP371" i="11" s="1"/>
  <c r="DQ371" i="11" s="1"/>
  <c r="DR371" i="11" s="1"/>
  <c r="DS371" i="11" s="1"/>
  <c r="DT371" i="11" s="1"/>
  <c r="DU371" i="11" s="1"/>
  <c r="DV371" i="11" s="1"/>
  <c r="DW371" i="11" s="1"/>
  <c r="DX371" i="11" s="1"/>
  <c r="DY371" i="11" s="1"/>
  <c r="DZ371" i="11" s="1"/>
  <c r="EA371" i="11" s="1"/>
  <c r="EB371" i="11" s="1"/>
  <c r="EC371" i="11" s="1"/>
  <c r="CW414" i="11"/>
  <c r="CX414" i="11" s="1"/>
  <c r="CY414" i="11" s="1"/>
  <c r="CZ414" i="11" s="1"/>
  <c r="DA414" i="11" s="1"/>
  <c r="DB414" i="11" s="1"/>
  <c r="DC414" i="11" s="1"/>
  <c r="DD414" i="11" s="1"/>
  <c r="DE414" i="11" s="1"/>
  <c r="DF414" i="11" s="1"/>
  <c r="DG414" i="11" s="1"/>
  <c r="DH414" i="11" s="1"/>
  <c r="DI414" i="11" s="1"/>
  <c r="J414" i="11" s="1"/>
  <c r="DO178" i="11"/>
  <c r="DP178" i="11" s="1"/>
  <c r="DQ178" i="11" s="1"/>
  <c r="DR178" i="11" s="1"/>
  <c r="DS178" i="11" s="1"/>
  <c r="DT178" i="11" s="1"/>
  <c r="DU178" i="11" s="1"/>
  <c r="DV178" i="11" s="1"/>
  <c r="DW178" i="11" s="1"/>
  <c r="DX178" i="11" s="1"/>
  <c r="DY178" i="11" s="1"/>
  <c r="DZ178" i="11" s="1"/>
  <c r="EA178" i="11" s="1"/>
  <c r="EB178" i="11" s="1"/>
  <c r="EC178" i="11" s="1"/>
  <c r="CU125" i="11"/>
  <c r="CV125" i="11" s="1"/>
  <c r="CW125" i="11" s="1"/>
  <c r="CX125" i="11" s="1"/>
  <c r="CY125" i="11" s="1"/>
  <c r="CZ125" i="11" s="1"/>
  <c r="DA125" i="11" s="1"/>
  <c r="DB125" i="11" s="1"/>
  <c r="DC125" i="11" s="1"/>
  <c r="DD125" i="11" s="1"/>
  <c r="DE125" i="11" s="1"/>
  <c r="DF125" i="11" s="1"/>
  <c r="DG125" i="11" s="1"/>
  <c r="DO128" i="11"/>
  <c r="DP128" i="11" s="1"/>
  <c r="DQ128" i="11" s="1"/>
  <c r="DR128" i="11" s="1"/>
  <c r="DS128" i="11" s="1"/>
  <c r="DT128" i="11" s="1"/>
  <c r="DU128" i="11" s="1"/>
  <c r="DV128" i="11" s="1"/>
  <c r="DW128" i="11" s="1"/>
  <c r="DX128" i="11" s="1"/>
  <c r="DY128" i="11" s="1"/>
  <c r="DZ128" i="11" s="1"/>
  <c r="EA128" i="11" s="1"/>
  <c r="EB128" i="11" s="1"/>
  <c r="EC128" i="11" s="1"/>
  <c r="CT384" i="11"/>
  <c r="CU384" i="11" s="1"/>
  <c r="CV384" i="11" s="1"/>
  <c r="CW384" i="11" s="1"/>
  <c r="CX384" i="11" s="1"/>
  <c r="CY384" i="11" s="1"/>
  <c r="CZ384" i="11" s="1"/>
  <c r="DA384" i="11" s="1"/>
  <c r="DB384" i="11" s="1"/>
  <c r="DC384" i="11" s="1"/>
  <c r="DD384" i="11" s="1"/>
  <c r="DE384" i="11" s="1"/>
  <c r="DF384" i="11" s="1"/>
  <c r="DG384" i="11" s="1"/>
  <c r="DH384" i="11" s="1"/>
  <c r="DI384" i="11" s="1"/>
  <c r="J384" i="11" s="1"/>
  <c r="CV263" i="11"/>
  <c r="CW263" i="11" s="1"/>
  <c r="CX263" i="11" s="1"/>
  <c r="CY263" i="11" s="1"/>
  <c r="CZ263" i="11" s="1"/>
  <c r="DA263" i="11" s="1"/>
  <c r="DB263" i="11" s="1"/>
  <c r="DC263" i="11" s="1"/>
  <c r="DD263" i="11" s="1"/>
  <c r="DE263" i="11" s="1"/>
  <c r="DF263" i="11" s="1"/>
  <c r="DG263" i="11" s="1"/>
  <c r="DH263" i="11" s="1"/>
  <c r="DI263" i="11" s="1"/>
  <c r="J263" i="11" s="1"/>
  <c r="DN72" i="11"/>
  <c r="DO72" i="11" s="1"/>
  <c r="DP72" i="11" s="1"/>
  <c r="DQ72" i="11" s="1"/>
  <c r="DR72" i="11" s="1"/>
  <c r="DS72" i="11" s="1"/>
  <c r="DT72" i="11" s="1"/>
  <c r="DU72" i="11" s="1"/>
  <c r="DV72" i="11" s="1"/>
  <c r="DW72" i="11" s="1"/>
  <c r="DX72" i="11" s="1"/>
  <c r="DY72" i="11" s="1"/>
  <c r="DZ72" i="11" s="1"/>
  <c r="EA72" i="11" s="1"/>
  <c r="EB72" i="11" s="1"/>
  <c r="EC72" i="11" s="1"/>
  <c r="CU97" i="11"/>
  <c r="CV97" i="11" s="1"/>
  <c r="CW97" i="11" s="1"/>
  <c r="CX97" i="11" s="1"/>
  <c r="CY97" i="11" s="1"/>
  <c r="CZ97" i="11" s="1"/>
  <c r="DA97" i="11" s="1"/>
  <c r="DB97" i="11" s="1"/>
  <c r="DC97" i="11" s="1"/>
  <c r="DD97" i="11" s="1"/>
  <c r="DE97" i="11" s="1"/>
  <c r="DF97" i="11" s="1"/>
  <c r="DG97" i="11" s="1"/>
  <c r="DH97" i="11" s="1"/>
  <c r="DI97" i="11" s="1"/>
  <c r="J97" i="11" s="1"/>
  <c r="DN235" i="11"/>
  <c r="DO235" i="11" s="1"/>
  <c r="DP235" i="11" s="1"/>
  <c r="DQ235" i="11" s="1"/>
  <c r="DR235" i="11" s="1"/>
  <c r="DS235" i="11" s="1"/>
  <c r="DT235" i="11" s="1"/>
  <c r="DU235" i="11" s="1"/>
  <c r="DV235" i="11" s="1"/>
  <c r="DW235" i="11" s="1"/>
  <c r="DX235" i="11" s="1"/>
  <c r="DY235" i="11" s="1"/>
  <c r="DZ235" i="11" s="1"/>
  <c r="EA235" i="11" s="1"/>
  <c r="EB235" i="11" s="1"/>
  <c r="EC235" i="11" s="1"/>
  <c r="CT271" i="11"/>
  <c r="CU271" i="11" s="1"/>
  <c r="CV271" i="11" s="1"/>
  <c r="CW271" i="11" s="1"/>
  <c r="CX271" i="11" s="1"/>
  <c r="CY271" i="11" s="1"/>
  <c r="CZ271" i="11" s="1"/>
  <c r="DA271" i="11" s="1"/>
  <c r="DB271" i="11" s="1"/>
  <c r="DC271" i="11" s="1"/>
  <c r="DD271" i="11" s="1"/>
  <c r="DE271" i="11" s="1"/>
  <c r="DF271" i="11" s="1"/>
  <c r="DG271" i="11" s="1"/>
  <c r="DH271" i="11" s="1"/>
  <c r="DI271" i="11" s="1"/>
  <c r="J271" i="11" s="1"/>
  <c r="DN469" i="11"/>
  <c r="DO469" i="11" s="1"/>
  <c r="DP469" i="11" s="1"/>
  <c r="DQ469" i="11" s="1"/>
  <c r="DR469" i="11" s="1"/>
  <c r="DS469" i="11" s="1"/>
  <c r="DT469" i="11" s="1"/>
  <c r="DU469" i="11" s="1"/>
  <c r="DV469" i="11" s="1"/>
  <c r="DW469" i="11" s="1"/>
  <c r="DX469" i="11" s="1"/>
  <c r="DY469" i="11" s="1"/>
  <c r="DZ469" i="11" s="1"/>
  <c r="EA469" i="11" s="1"/>
  <c r="EB469" i="11" s="1"/>
  <c r="EC469" i="11" s="1"/>
  <c r="CU392" i="11"/>
  <c r="CV392" i="11" s="1"/>
  <c r="CW392" i="11" s="1"/>
  <c r="CX392" i="11" s="1"/>
  <c r="CY392" i="11" s="1"/>
  <c r="CZ392" i="11" s="1"/>
  <c r="DA392" i="11" s="1"/>
  <c r="DB392" i="11" s="1"/>
  <c r="DC392" i="11" s="1"/>
  <c r="DD392" i="11" s="1"/>
  <c r="DE392" i="11" s="1"/>
  <c r="DF392" i="11" s="1"/>
  <c r="DG392" i="11" s="1"/>
  <c r="DH392" i="11" s="1"/>
  <c r="DI392" i="11" s="1"/>
  <c r="J392" i="11" s="1"/>
  <c r="CU383" i="11"/>
  <c r="CV383" i="11" s="1"/>
  <c r="CW383" i="11" s="1"/>
  <c r="CX383" i="11" s="1"/>
  <c r="CY383" i="11" s="1"/>
  <c r="CZ383" i="11" s="1"/>
  <c r="DA383" i="11" s="1"/>
  <c r="DB383" i="11" s="1"/>
  <c r="DC383" i="11" s="1"/>
  <c r="DD383" i="11" s="1"/>
  <c r="DE383" i="11" s="1"/>
  <c r="DF383" i="11" s="1"/>
  <c r="DG383" i="11" s="1"/>
  <c r="DH383" i="11" s="1"/>
  <c r="DI383" i="11" s="1"/>
  <c r="J383" i="11" s="1"/>
  <c r="D199" i="11"/>
  <c r="DO22" i="11"/>
  <c r="DP22" i="11" s="1"/>
  <c r="DQ22" i="11" s="1"/>
  <c r="DR22" i="11" s="1"/>
  <c r="DS22" i="11" s="1"/>
  <c r="DT22" i="11" s="1"/>
  <c r="DU22" i="11" s="1"/>
  <c r="DV22" i="11" s="1"/>
  <c r="DW22" i="11" s="1"/>
  <c r="DX22" i="11" s="1"/>
  <c r="DY22" i="11" s="1"/>
  <c r="DZ22" i="11" s="1"/>
  <c r="EA22" i="11" s="1"/>
  <c r="EB22" i="11" s="1"/>
  <c r="EC22" i="11" s="1"/>
  <c r="DO483" i="11"/>
  <c r="DP483" i="11" s="1"/>
  <c r="DQ483" i="11" s="1"/>
  <c r="DR483" i="11" s="1"/>
  <c r="DS483" i="11" s="1"/>
  <c r="DT483" i="11" s="1"/>
  <c r="DU483" i="11" s="1"/>
  <c r="DV483" i="11" s="1"/>
  <c r="DW483" i="11" s="1"/>
  <c r="DX483" i="11" s="1"/>
  <c r="DY483" i="11" s="1"/>
  <c r="DZ483" i="11" s="1"/>
  <c r="EA483" i="11" s="1"/>
  <c r="EB483" i="11" s="1"/>
  <c r="EC483" i="11" s="1"/>
  <c r="CT248" i="11"/>
  <c r="CU248" i="11" s="1"/>
  <c r="CV248" i="11" s="1"/>
  <c r="CW248" i="11" s="1"/>
  <c r="CX248" i="11" s="1"/>
  <c r="CY248" i="11" s="1"/>
  <c r="CZ248" i="11" s="1"/>
  <c r="DA248" i="11" s="1"/>
  <c r="DB248" i="11" s="1"/>
  <c r="DC248" i="11" s="1"/>
  <c r="DD248" i="11" s="1"/>
  <c r="DE248" i="11" s="1"/>
  <c r="DF248" i="11" s="1"/>
  <c r="DG248" i="11" s="1"/>
  <c r="DH248" i="11" s="1"/>
  <c r="DI248" i="11" s="1"/>
  <c r="J248" i="11" s="1"/>
  <c r="C300" i="11"/>
  <c r="CV77" i="11"/>
  <c r="CW77" i="11" s="1"/>
  <c r="CX77" i="11" s="1"/>
  <c r="CY77" i="11" s="1"/>
  <c r="CZ77" i="11" s="1"/>
  <c r="DA77" i="11" s="1"/>
  <c r="DB77" i="11" s="1"/>
  <c r="DC77" i="11" s="1"/>
  <c r="DD77" i="11" s="1"/>
  <c r="DE77" i="11" s="1"/>
  <c r="DF77" i="11" s="1"/>
  <c r="DG77" i="11" s="1"/>
  <c r="DH77" i="11" s="1"/>
  <c r="DI77" i="11" s="1"/>
  <c r="J77" i="11" s="1"/>
  <c r="DN382" i="11"/>
  <c r="DO382" i="11" s="1"/>
  <c r="DP382" i="11" s="1"/>
  <c r="DQ382" i="11" s="1"/>
  <c r="DR382" i="11" s="1"/>
  <c r="DS382" i="11" s="1"/>
  <c r="DT382" i="11" s="1"/>
  <c r="DU382" i="11" s="1"/>
  <c r="DV382" i="11" s="1"/>
  <c r="DW382" i="11" s="1"/>
  <c r="DX382" i="11" s="1"/>
  <c r="DY382" i="11" s="1"/>
  <c r="DZ382" i="11" s="1"/>
  <c r="EA382" i="11" s="1"/>
  <c r="EB382" i="11" s="1"/>
  <c r="EC382" i="11" s="1"/>
  <c r="DN297" i="11"/>
  <c r="DO297" i="11" s="1"/>
  <c r="DP297" i="11" s="1"/>
  <c r="DQ297" i="11" s="1"/>
  <c r="DR297" i="11" s="1"/>
  <c r="DS297" i="11" s="1"/>
  <c r="DT297" i="11" s="1"/>
  <c r="DU297" i="11" s="1"/>
  <c r="DV297" i="11" s="1"/>
  <c r="DW297" i="11" s="1"/>
  <c r="DX297" i="11" s="1"/>
  <c r="DY297" i="11" s="1"/>
  <c r="DZ297" i="11" s="1"/>
  <c r="EA297" i="11" s="1"/>
  <c r="EB297" i="11" s="1"/>
  <c r="EC297" i="11" s="1"/>
  <c r="CV357" i="11"/>
  <c r="CW357" i="11" s="1"/>
  <c r="CX357" i="11" s="1"/>
  <c r="CY357" i="11" s="1"/>
  <c r="CZ357" i="11" s="1"/>
  <c r="DA357" i="11" s="1"/>
  <c r="DB357" i="11" s="1"/>
  <c r="DC357" i="11" s="1"/>
  <c r="DD357" i="11" s="1"/>
  <c r="DE357" i="11" s="1"/>
  <c r="DF357" i="11" s="1"/>
  <c r="DG357" i="11" s="1"/>
  <c r="DH357" i="11" s="1"/>
  <c r="CU370" i="11"/>
  <c r="CV370" i="11" s="1"/>
  <c r="CW370" i="11" s="1"/>
  <c r="CX370" i="11" s="1"/>
  <c r="CY370" i="11" s="1"/>
  <c r="CZ370" i="11" s="1"/>
  <c r="DA370" i="11" s="1"/>
  <c r="DB370" i="11" s="1"/>
  <c r="DC370" i="11" s="1"/>
  <c r="DD370" i="11" s="1"/>
  <c r="DE370" i="11" s="1"/>
  <c r="DF370" i="11" s="1"/>
  <c r="DG370" i="11" s="1"/>
  <c r="DH370" i="11" s="1"/>
  <c r="DO383" i="11"/>
  <c r="DP383" i="11" s="1"/>
  <c r="DQ383" i="11" s="1"/>
  <c r="DR383" i="11" s="1"/>
  <c r="DS383" i="11" s="1"/>
  <c r="DT383" i="11" s="1"/>
  <c r="DU383" i="11" s="1"/>
  <c r="DV383" i="11" s="1"/>
  <c r="DW383" i="11" s="1"/>
  <c r="DX383" i="11" s="1"/>
  <c r="DY383" i="11" s="1"/>
  <c r="DZ383" i="11" s="1"/>
  <c r="EA383" i="11" s="1"/>
  <c r="EB383" i="11" s="1"/>
  <c r="EC383" i="11" s="1"/>
  <c r="DP343" i="11"/>
  <c r="DQ343" i="11" s="1"/>
  <c r="DR343" i="11" s="1"/>
  <c r="DS343" i="11" s="1"/>
  <c r="DT343" i="11" s="1"/>
  <c r="DU343" i="11" s="1"/>
  <c r="DV343" i="11" s="1"/>
  <c r="DW343" i="11" s="1"/>
  <c r="DX343" i="11" s="1"/>
  <c r="DY343" i="11" s="1"/>
  <c r="DZ343" i="11" s="1"/>
  <c r="EA343" i="11" s="1"/>
  <c r="EB343" i="11" s="1"/>
  <c r="EC343" i="11" s="1"/>
  <c r="DN449" i="11"/>
  <c r="DO449" i="11" s="1"/>
  <c r="DP449" i="11" s="1"/>
  <c r="DQ449" i="11" s="1"/>
  <c r="DR449" i="11" s="1"/>
  <c r="DS449" i="11" s="1"/>
  <c r="DT449" i="11" s="1"/>
  <c r="DU449" i="11" s="1"/>
  <c r="DV449" i="11" s="1"/>
  <c r="DW449" i="11" s="1"/>
  <c r="DX449" i="11" s="1"/>
  <c r="DY449" i="11" s="1"/>
  <c r="DZ449" i="11" s="1"/>
  <c r="EA449" i="11" s="1"/>
  <c r="EB449" i="11" s="1"/>
  <c r="EC449" i="11" s="1"/>
  <c r="DP234" i="11"/>
  <c r="DQ234" i="11" s="1"/>
  <c r="DR234" i="11" s="1"/>
  <c r="DS234" i="11" s="1"/>
  <c r="DT234" i="11" s="1"/>
  <c r="DU234" i="11" s="1"/>
  <c r="DV234" i="11" s="1"/>
  <c r="DW234" i="11" s="1"/>
  <c r="DX234" i="11" s="1"/>
  <c r="DY234" i="11" s="1"/>
  <c r="DZ234" i="11" s="1"/>
  <c r="EA234" i="11" s="1"/>
  <c r="EB234" i="11" s="1"/>
  <c r="EC234" i="11" s="1"/>
  <c r="CY95" i="11"/>
  <c r="CZ95" i="11" s="1"/>
  <c r="DA95" i="11" s="1"/>
  <c r="DB95" i="11" s="1"/>
  <c r="DC95" i="11" s="1"/>
  <c r="DD95" i="11" s="1"/>
  <c r="DE95" i="11" s="1"/>
  <c r="DF95" i="11" s="1"/>
  <c r="DG95" i="11" s="1"/>
  <c r="DH95" i="11" s="1"/>
  <c r="DQ435" i="11"/>
  <c r="DR435" i="11" s="1"/>
  <c r="DS435" i="11" s="1"/>
  <c r="DT435" i="11" s="1"/>
  <c r="DU435" i="11" s="1"/>
  <c r="DV435" i="11" s="1"/>
  <c r="DW435" i="11" s="1"/>
  <c r="DX435" i="11" s="1"/>
  <c r="DY435" i="11" s="1"/>
  <c r="DZ435" i="11" s="1"/>
  <c r="EA435" i="11" s="1"/>
  <c r="EB435" i="11" s="1"/>
  <c r="EC435" i="11" s="1"/>
  <c r="DN290" i="11"/>
  <c r="DO290" i="11" s="1"/>
  <c r="DP290" i="11" s="1"/>
  <c r="DQ290" i="11" s="1"/>
  <c r="DR290" i="11" s="1"/>
  <c r="DS290" i="11" s="1"/>
  <c r="DT290" i="11" s="1"/>
  <c r="DU290" i="11" s="1"/>
  <c r="DV290" i="11" s="1"/>
  <c r="DW290" i="11" s="1"/>
  <c r="DX290" i="11" s="1"/>
  <c r="DY290" i="11" s="1"/>
  <c r="DZ290" i="11" s="1"/>
  <c r="EA290" i="11" s="1"/>
  <c r="EB290" i="11" s="1"/>
  <c r="EC290" i="11" s="1"/>
  <c r="DN53" i="11"/>
  <c r="DO53" i="11" s="1"/>
  <c r="DP53" i="11" s="1"/>
  <c r="DQ53" i="11" s="1"/>
  <c r="DR53" i="11" s="1"/>
  <c r="DS53" i="11" s="1"/>
  <c r="DT53" i="11" s="1"/>
  <c r="DU53" i="11" s="1"/>
  <c r="DV53" i="11" s="1"/>
  <c r="DW53" i="11" s="1"/>
  <c r="DX53" i="11" s="1"/>
  <c r="DY53" i="11" s="1"/>
  <c r="DZ53" i="11" s="1"/>
  <c r="EA53" i="11" s="1"/>
  <c r="EB53" i="11" s="1"/>
  <c r="EC53" i="11" s="1"/>
  <c r="CT406" i="11"/>
  <c r="CU406" i="11" s="1"/>
  <c r="CV406" i="11" s="1"/>
  <c r="CW406" i="11" s="1"/>
  <c r="CX406" i="11" s="1"/>
  <c r="CY406" i="11" s="1"/>
  <c r="CZ406" i="11" s="1"/>
  <c r="DA406" i="11" s="1"/>
  <c r="DB406" i="11" s="1"/>
  <c r="DC406" i="11" s="1"/>
  <c r="DD406" i="11" s="1"/>
  <c r="DE406" i="11" s="1"/>
  <c r="DF406" i="11" s="1"/>
  <c r="DG406" i="11" s="1"/>
  <c r="DH406" i="11" s="1"/>
  <c r="DI406" i="11" s="1"/>
  <c r="J406" i="11" s="1"/>
  <c r="DP93" i="11"/>
  <c r="DQ93" i="11" s="1"/>
  <c r="DR93" i="11" s="1"/>
  <c r="DS93" i="11" s="1"/>
  <c r="DT93" i="11" s="1"/>
  <c r="DU93" i="11" s="1"/>
  <c r="DV93" i="11" s="1"/>
  <c r="DW93" i="11" s="1"/>
  <c r="DX93" i="11" s="1"/>
  <c r="DY93" i="11" s="1"/>
  <c r="DZ93" i="11" s="1"/>
  <c r="EA93" i="11" s="1"/>
  <c r="EB93" i="11" s="1"/>
  <c r="EC93" i="11" s="1"/>
  <c r="DP263" i="11"/>
  <c r="DQ263" i="11" s="1"/>
  <c r="DR263" i="11" s="1"/>
  <c r="DS263" i="11" s="1"/>
  <c r="DT263" i="11" s="1"/>
  <c r="DU263" i="11" s="1"/>
  <c r="DV263" i="11" s="1"/>
  <c r="DW263" i="11" s="1"/>
  <c r="DX263" i="11" s="1"/>
  <c r="DY263" i="11" s="1"/>
  <c r="DZ263" i="11" s="1"/>
  <c r="EA263" i="11" s="1"/>
  <c r="EB263" i="11" s="1"/>
  <c r="EC263" i="11" s="1"/>
  <c r="DO32" i="11"/>
  <c r="DP32" i="11" s="1"/>
  <c r="DQ32" i="11" s="1"/>
  <c r="DR32" i="11" s="1"/>
  <c r="DS32" i="11" s="1"/>
  <c r="DT32" i="11" s="1"/>
  <c r="DU32" i="11" s="1"/>
  <c r="DV32" i="11" s="1"/>
  <c r="DW32" i="11" s="1"/>
  <c r="DX32" i="11" s="1"/>
  <c r="DY32" i="11" s="1"/>
  <c r="DZ32" i="11" s="1"/>
  <c r="EA32" i="11" s="1"/>
  <c r="EB32" i="11" s="1"/>
  <c r="EC32" i="11" s="1"/>
  <c r="CU369" i="11"/>
  <c r="CV369" i="11" s="1"/>
  <c r="CW369" i="11" s="1"/>
  <c r="CX369" i="11" s="1"/>
  <c r="CY369" i="11" s="1"/>
  <c r="CZ369" i="11" s="1"/>
  <c r="DA369" i="11" s="1"/>
  <c r="DB369" i="11" s="1"/>
  <c r="DC369" i="11" s="1"/>
  <c r="DD369" i="11" s="1"/>
  <c r="DE369" i="11" s="1"/>
  <c r="DF369" i="11" s="1"/>
  <c r="DG369" i="11" s="1"/>
  <c r="DH369" i="11" s="1"/>
  <c r="DI369" i="11" s="1"/>
  <c r="J369" i="11" s="1"/>
  <c r="CV234" i="11"/>
  <c r="CW234" i="11" s="1"/>
  <c r="CX234" i="11" s="1"/>
  <c r="CY234" i="11" s="1"/>
  <c r="CZ234" i="11" s="1"/>
  <c r="DA234" i="11" s="1"/>
  <c r="DB234" i="11" s="1"/>
  <c r="DC234" i="11" s="1"/>
  <c r="DD234" i="11" s="1"/>
  <c r="DE234" i="11" s="1"/>
  <c r="DF234" i="11" s="1"/>
  <c r="DG234" i="11" s="1"/>
  <c r="DH234" i="11" s="1"/>
  <c r="DI234" i="11" s="1"/>
  <c r="J234" i="11" s="1"/>
  <c r="DQ486" i="11"/>
  <c r="DR486" i="11" s="1"/>
  <c r="DS486" i="11" s="1"/>
  <c r="DT486" i="11" s="1"/>
  <c r="DU486" i="11" s="1"/>
  <c r="DV486" i="11" s="1"/>
  <c r="DW486" i="11" s="1"/>
  <c r="DX486" i="11" s="1"/>
  <c r="DY486" i="11" s="1"/>
  <c r="DZ486" i="11" s="1"/>
  <c r="EA486" i="11" s="1"/>
  <c r="EB486" i="11" s="1"/>
  <c r="EC486" i="11" s="1"/>
  <c r="DP299" i="11"/>
  <c r="DQ299" i="11" s="1"/>
  <c r="DR299" i="11" s="1"/>
  <c r="DS299" i="11" s="1"/>
  <c r="DT299" i="11" s="1"/>
  <c r="DU299" i="11" s="1"/>
  <c r="DV299" i="11" s="1"/>
  <c r="DW299" i="11" s="1"/>
  <c r="DX299" i="11" s="1"/>
  <c r="DY299" i="11" s="1"/>
  <c r="DZ299" i="11" s="1"/>
  <c r="EA299" i="11" s="1"/>
  <c r="EB299" i="11" s="1"/>
  <c r="EC299" i="11" s="1"/>
  <c r="CT343" i="11"/>
  <c r="CU343" i="11" s="1"/>
  <c r="CV343" i="11" s="1"/>
  <c r="CW343" i="11" s="1"/>
  <c r="CX343" i="11" s="1"/>
  <c r="CY343" i="11" s="1"/>
  <c r="CZ343" i="11" s="1"/>
  <c r="DA343" i="11" s="1"/>
  <c r="DB343" i="11" s="1"/>
  <c r="DC343" i="11" s="1"/>
  <c r="DD343" i="11" s="1"/>
  <c r="DE343" i="11" s="1"/>
  <c r="DF343" i="11" s="1"/>
  <c r="DG343" i="11" s="1"/>
  <c r="DH343" i="11" s="1"/>
  <c r="DI343" i="11" s="1"/>
  <c r="J343" i="11" s="1"/>
  <c r="CV299" i="11"/>
  <c r="CW299" i="11" s="1"/>
  <c r="CX299" i="11" s="1"/>
  <c r="CY299" i="11" s="1"/>
  <c r="CZ299" i="11" s="1"/>
  <c r="DA299" i="11" s="1"/>
  <c r="DB299" i="11" s="1"/>
  <c r="DC299" i="11" s="1"/>
  <c r="DD299" i="11" s="1"/>
  <c r="DE299" i="11" s="1"/>
  <c r="DF299" i="11" s="1"/>
  <c r="DG299" i="11" s="1"/>
  <c r="DH299" i="11" s="1"/>
  <c r="DI299" i="11" s="1"/>
  <c r="J299" i="11" s="1"/>
  <c r="CV64" i="11"/>
  <c r="CW64" i="11" s="1"/>
  <c r="CX64" i="11" s="1"/>
  <c r="CY64" i="11" s="1"/>
  <c r="CZ64" i="11" s="1"/>
  <c r="DA64" i="11" s="1"/>
  <c r="DB64" i="11" s="1"/>
  <c r="DC64" i="11" s="1"/>
  <c r="DD64" i="11" s="1"/>
  <c r="DE64" i="11" s="1"/>
  <c r="DF64" i="11" s="1"/>
  <c r="DG64" i="11" s="1"/>
  <c r="DH64" i="11" s="1"/>
  <c r="DI64" i="11" s="1"/>
  <c r="J64" i="11" s="1"/>
  <c r="DP294" i="11"/>
  <c r="DQ294" i="11" s="1"/>
  <c r="DR294" i="11" s="1"/>
  <c r="DS294" i="11" s="1"/>
  <c r="DT294" i="11" s="1"/>
  <c r="DU294" i="11" s="1"/>
  <c r="DV294" i="11" s="1"/>
  <c r="DW294" i="11" s="1"/>
  <c r="DX294" i="11" s="1"/>
  <c r="DY294" i="11" s="1"/>
  <c r="DZ294" i="11" s="1"/>
  <c r="EA294" i="11" s="1"/>
  <c r="EB294" i="11" s="1"/>
  <c r="EC294" i="11" s="1"/>
  <c r="CU47" i="11"/>
  <c r="CV47" i="11" s="1"/>
  <c r="CW47" i="11" s="1"/>
  <c r="CX47" i="11" s="1"/>
  <c r="CY47" i="11" s="1"/>
  <c r="CZ47" i="11" s="1"/>
  <c r="DA47" i="11" s="1"/>
  <c r="DB47" i="11" s="1"/>
  <c r="DC47" i="11" s="1"/>
  <c r="DD47" i="11" s="1"/>
  <c r="DE47" i="11" s="1"/>
  <c r="DF47" i="11" s="1"/>
  <c r="DG47" i="11" s="1"/>
  <c r="DH47" i="11" s="1"/>
  <c r="DI47" i="11" s="1"/>
  <c r="J47" i="11" s="1"/>
  <c r="CZ12" i="11"/>
  <c r="DA12" i="11" s="1"/>
  <c r="DB12" i="11" s="1"/>
  <c r="DC12" i="11" s="1"/>
  <c r="DD12" i="11" s="1"/>
  <c r="DE12" i="11" s="1"/>
  <c r="DF12" i="11" s="1"/>
  <c r="DG12" i="11" s="1"/>
  <c r="DH12" i="11" s="1"/>
  <c r="DO413" i="11"/>
  <c r="DP413" i="11" s="1"/>
  <c r="DQ413" i="11" s="1"/>
  <c r="DR413" i="11" s="1"/>
  <c r="DS413" i="11" s="1"/>
  <c r="DT413" i="11" s="1"/>
  <c r="DU413" i="11" s="1"/>
  <c r="DV413" i="11" s="1"/>
  <c r="DW413" i="11" s="1"/>
  <c r="DX413" i="11" s="1"/>
  <c r="DY413" i="11" s="1"/>
  <c r="DZ413" i="11" s="1"/>
  <c r="EA413" i="11" s="1"/>
  <c r="EB413" i="11" s="1"/>
  <c r="EC413" i="11" s="1"/>
  <c r="DN393" i="11"/>
  <c r="DO393" i="11" s="1"/>
  <c r="DP393" i="11" s="1"/>
  <c r="DQ393" i="11" s="1"/>
  <c r="DR393" i="11" s="1"/>
  <c r="DS393" i="11" s="1"/>
  <c r="DT393" i="11" s="1"/>
  <c r="DU393" i="11" s="1"/>
  <c r="DV393" i="11" s="1"/>
  <c r="DW393" i="11" s="1"/>
  <c r="DX393" i="11" s="1"/>
  <c r="DY393" i="11" s="1"/>
  <c r="DZ393" i="11" s="1"/>
  <c r="EA393" i="11" s="1"/>
  <c r="EB393" i="11" s="1"/>
  <c r="EC393" i="11" s="1"/>
  <c r="D626" i="11"/>
  <c r="CU145" i="11"/>
  <c r="CV145" i="11" s="1"/>
  <c r="CW145" i="11" s="1"/>
  <c r="CX145" i="11" s="1"/>
  <c r="CY145" i="11" s="1"/>
  <c r="CZ145" i="11" s="1"/>
  <c r="DA145" i="11" s="1"/>
  <c r="DB145" i="11" s="1"/>
  <c r="DC145" i="11" s="1"/>
  <c r="DD145" i="11" s="1"/>
  <c r="DE145" i="11" s="1"/>
  <c r="DF145" i="11" s="1"/>
  <c r="DG145" i="11" s="1"/>
  <c r="DH145" i="11" s="1"/>
  <c r="DI145" i="11" s="1"/>
  <c r="J145" i="11" s="1"/>
  <c r="DN424" i="11"/>
  <c r="DO424" i="11" s="1"/>
  <c r="DP424" i="11" s="1"/>
  <c r="DQ424" i="11" s="1"/>
  <c r="DR424" i="11" s="1"/>
  <c r="DS424" i="11" s="1"/>
  <c r="DT424" i="11" s="1"/>
  <c r="DU424" i="11" s="1"/>
  <c r="DV424" i="11" s="1"/>
  <c r="DW424" i="11" s="1"/>
  <c r="DX424" i="11" s="1"/>
  <c r="DY424" i="11" s="1"/>
  <c r="DZ424" i="11" s="1"/>
  <c r="EA424" i="11" s="1"/>
  <c r="EB424" i="11" s="1"/>
  <c r="EC424" i="11" s="1"/>
  <c r="DN167" i="11"/>
  <c r="DO167" i="11" s="1"/>
  <c r="DP167" i="11" s="1"/>
  <c r="DQ167" i="11" s="1"/>
  <c r="DR167" i="11" s="1"/>
  <c r="DS167" i="11" s="1"/>
  <c r="DT167" i="11" s="1"/>
  <c r="DU167" i="11" s="1"/>
  <c r="DV167" i="11" s="1"/>
  <c r="DW167" i="11" s="1"/>
  <c r="DX167" i="11" s="1"/>
  <c r="DY167" i="11" s="1"/>
  <c r="DZ167" i="11" s="1"/>
  <c r="EA167" i="11" s="1"/>
  <c r="EB167" i="11" s="1"/>
  <c r="EC167" i="11" s="1"/>
  <c r="CT380" i="11"/>
  <c r="CU380" i="11" s="1"/>
  <c r="CV380" i="11" s="1"/>
  <c r="CW380" i="11" s="1"/>
  <c r="CX380" i="11" s="1"/>
  <c r="CY380" i="11" s="1"/>
  <c r="CZ380" i="11" s="1"/>
  <c r="DA380" i="11" s="1"/>
  <c r="DB380" i="11" s="1"/>
  <c r="DC380" i="11" s="1"/>
  <c r="DD380" i="11" s="1"/>
  <c r="DE380" i="11" s="1"/>
  <c r="DF380" i="11" s="1"/>
  <c r="DG380" i="11" s="1"/>
  <c r="DH380" i="11" s="1"/>
  <c r="DI380" i="11" s="1"/>
  <c r="J380" i="11" s="1"/>
  <c r="CT409" i="11"/>
  <c r="CU409" i="11" s="1"/>
  <c r="CV409" i="11" s="1"/>
  <c r="CW409" i="11" s="1"/>
  <c r="CX409" i="11" s="1"/>
  <c r="CY409" i="11" s="1"/>
  <c r="CZ409" i="11" s="1"/>
  <c r="DA409" i="11" s="1"/>
  <c r="DB409" i="11" s="1"/>
  <c r="DC409" i="11" s="1"/>
  <c r="DD409" i="11" s="1"/>
  <c r="DE409" i="11" s="1"/>
  <c r="DF409" i="11" s="1"/>
  <c r="DG409" i="11" s="1"/>
  <c r="DH409" i="11" s="1"/>
  <c r="D298" i="11"/>
  <c r="DN239" i="11"/>
  <c r="DO239" i="11" s="1"/>
  <c r="DP239" i="11" s="1"/>
  <c r="DQ239" i="11" s="1"/>
  <c r="DR239" i="11" s="1"/>
  <c r="DS239" i="11" s="1"/>
  <c r="DT239" i="11" s="1"/>
  <c r="DU239" i="11" s="1"/>
  <c r="DV239" i="11" s="1"/>
  <c r="DW239" i="11" s="1"/>
  <c r="DX239" i="11" s="1"/>
  <c r="DY239" i="11" s="1"/>
  <c r="DZ239" i="11" s="1"/>
  <c r="EA239" i="11" s="1"/>
  <c r="EB239" i="11" s="1"/>
  <c r="EC239" i="11" s="1"/>
  <c r="D514" i="11"/>
  <c r="D492" i="11"/>
  <c r="CV170" i="11"/>
  <c r="CW170" i="11" s="1"/>
  <c r="CX170" i="11" s="1"/>
  <c r="CY170" i="11" s="1"/>
  <c r="CZ170" i="11" s="1"/>
  <c r="DA170" i="11" s="1"/>
  <c r="DB170" i="11" s="1"/>
  <c r="DC170" i="11" s="1"/>
  <c r="DD170" i="11" s="1"/>
  <c r="DE170" i="11" s="1"/>
  <c r="DF170" i="11" s="1"/>
  <c r="DG170" i="11" s="1"/>
  <c r="DH170" i="11" s="1"/>
  <c r="DI170" i="11" s="1"/>
  <c r="J170" i="11" s="1"/>
  <c r="DO387" i="11"/>
  <c r="DP387" i="11" s="1"/>
  <c r="DQ387" i="11" s="1"/>
  <c r="DR387" i="11" s="1"/>
  <c r="DS387" i="11" s="1"/>
  <c r="DT387" i="11" s="1"/>
  <c r="DU387" i="11" s="1"/>
  <c r="DV387" i="11" s="1"/>
  <c r="DW387" i="11" s="1"/>
  <c r="DX387" i="11" s="1"/>
  <c r="DY387" i="11" s="1"/>
  <c r="DZ387" i="11" s="1"/>
  <c r="EA387" i="11" s="1"/>
  <c r="EB387" i="11" s="1"/>
  <c r="EC387" i="11" s="1"/>
  <c r="CT254" i="11"/>
  <c r="CU254" i="11" s="1"/>
  <c r="CV254" i="11" s="1"/>
  <c r="CW254" i="11" s="1"/>
  <c r="CX254" i="11" s="1"/>
  <c r="CY254" i="11" s="1"/>
  <c r="CZ254" i="11" s="1"/>
  <c r="DA254" i="11" s="1"/>
  <c r="DB254" i="11" s="1"/>
  <c r="DC254" i="11" s="1"/>
  <c r="DD254" i="11" s="1"/>
  <c r="DE254" i="11" s="1"/>
  <c r="DF254" i="11" s="1"/>
  <c r="DG254" i="11" s="1"/>
  <c r="DH254" i="11" s="1"/>
  <c r="DI254" i="11" s="1"/>
  <c r="J254" i="11" s="1"/>
  <c r="DN264" i="11"/>
  <c r="DO264" i="11" s="1"/>
  <c r="DP264" i="11" s="1"/>
  <c r="DQ264" i="11" s="1"/>
  <c r="DR264" i="11" s="1"/>
  <c r="DS264" i="11" s="1"/>
  <c r="DT264" i="11" s="1"/>
  <c r="DU264" i="11" s="1"/>
  <c r="DV264" i="11" s="1"/>
  <c r="DW264" i="11" s="1"/>
  <c r="DX264" i="11" s="1"/>
  <c r="DY264" i="11" s="1"/>
  <c r="DZ264" i="11" s="1"/>
  <c r="EA264" i="11" s="1"/>
  <c r="EB264" i="11" s="1"/>
  <c r="EC264" i="11" s="1"/>
  <c r="DN319" i="11"/>
  <c r="DO319" i="11" s="1"/>
  <c r="DP319" i="11" s="1"/>
  <c r="DQ319" i="11" s="1"/>
  <c r="DR319" i="11" s="1"/>
  <c r="DS319" i="11" s="1"/>
  <c r="DT319" i="11" s="1"/>
  <c r="DU319" i="11" s="1"/>
  <c r="DV319" i="11" s="1"/>
  <c r="DW319" i="11" s="1"/>
  <c r="DX319" i="11" s="1"/>
  <c r="DY319" i="11" s="1"/>
  <c r="DZ319" i="11" s="1"/>
  <c r="EA319" i="11" s="1"/>
  <c r="EB319" i="11" s="1"/>
  <c r="EC319" i="11" s="1"/>
  <c r="C682" i="11"/>
  <c r="D681" i="11" s="1"/>
  <c r="D827" i="11"/>
  <c r="CT137" i="11"/>
  <c r="CU137" i="11" s="1"/>
  <c r="CV137" i="11" s="1"/>
  <c r="CW137" i="11" s="1"/>
  <c r="CX137" i="11" s="1"/>
  <c r="CY137" i="11" s="1"/>
  <c r="CZ137" i="11" s="1"/>
  <c r="DA137" i="11" s="1"/>
  <c r="DB137" i="11" s="1"/>
  <c r="DC137" i="11" s="1"/>
  <c r="DD137" i="11" s="1"/>
  <c r="DE137" i="11" s="1"/>
  <c r="DF137" i="11" s="1"/>
  <c r="DG137" i="11" s="1"/>
  <c r="DH137" i="11" s="1"/>
  <c r="DI137" i="11" s="1"/>
  <c r="J137" i="11" s="1"/>
  <c r="DN30" i="11"/>
  <c r="DO30" i="11" s="1"/>
  <c r="DP30" i="11" s="1"/>
  <c r="DQ30" i="11" s="1"/>
  <c r="DR30" i="11" s="1"/>
  <c r="DS30" i="11" s="1"/>
  <c r="DT30" i="11" s="1"/>
  <c r="DU30" i="11" s="1"/>
  <c r="DV30" i="11" s="1"/>
  <c r="DW30" i="11" s="1"/>
  <c r="DX30" i="11" s="1"/>
  <c r="DY30" i="11" s="1"/>
  <c r="DZ30" i="11" s="1"/>
  <c r="EA30" i="11" s="1"/>
  <c r="EB30" i="11" s="1"/>
  <c r="EC30" i="11" s="1"/>
  <c r="DN241" i="11"/>
  <c r="DO241" i="11" s="1"/>
  <c r="DP241" i="11" s="1"/>
  <c r="DQ241" i="11" s="1"/>
  <c r="DR241" i="11" s="1"/>
  <c r="DS241" i="11" s="1"/>
  <c r="DT241" i="11" s="1"/>
  <c r="DU241" i="11" s="1"/>
  <c r="DV241" i="11" s="1"/>
  <c r="DW241" i="11" s="1"/>
  <c r="DX241" i="11" s="1"/>
  <c r="DY241" i="11" s="1"/>
  <c r="DZ241" i="11" s="1"/>
  <c r="EA241" i="11" s="1"/>
  <c r="EB241" i="11" s="1"/>
  <c r="EC241" i="11" s="1"/>
  <c r="D121" i="11"/>
  <c r="CV144" i="11"/>
  <c r="CW144" i="11" s="1"/>
  <c r="CX144" i="11" s="1"/>
  <c r="CY144" i="11" s="1"/>
  <c r="CZ144" i="11" s="1"/>
  <c r="DA144" i="11" s="1"/>
  <c r="DB144" i="11" s="1"/>
  <c r="DC144" i="11" s="1"/>
  <c r="DD144" i="11" s="1"/>
  <c r="DE144" i="11" s="1"/>
  <c r="DF144" i="11" s="1"/>
  <c r="DG144" i="11" s="1"/>
  <c r="DH144" i="11" s="1"/>
  <c r="DI144" i="11" s="1"/>
  <c r="J144" i="11" s="1"/>
  <c r="DN309" i="11"/>
  <c r="DO309" i="11" s="1"/>
  <c r="DP309" i="11" s="1"/>
  <c r="DQ309" i="11" s="1"/>
  <c r="DR309" i="11" s="1"/>
  <c r="DS309" i="11" s="1"/>
  <c r="DT309" i="11" s="1"/>
  <c r="DU309" i="11" s="1"/>
  <c r="DV309" i="11" s="1"/>
  <c r="DW309" i="11" s="1"/>
  <c r="DX309" i="11" s="1"/>
  <c r="DY309" i="11" s="1"/>
  <c r="DZ309" i="11" s="1"/>
  <c r="EA309" i="11" s="1"/>
  <c r="EB309" i="11" s="1"/>
  <c r="EC309" i="11" s="1"/>
  <c r="CU139" i="11"/>
  <c r="CV139" i="11" s="1"/>
  <c r="CW139" i="11" s="1"/>
  <c r="CX139" i="11" s="1"/>
  <c r="CY139" i="11" s="1"/>
  <c r="CZ139" i="11" s="1"/>
  <c r="DA139" i="11" s="1"/>
  <c r="DB139" i="11" s="1"/>
  <c r="DC139" i="11" s="1"/>
  <c r="DD139" i="11" s="1"/>
  <c r="DE139" i="11" s="1"/>
  <c r="DF139" i="11" s="1"/>
  <c r="DG139" i="11" s="1"/>
  <c r="DH139" i="11" s="1"/>
  <c r="DI139" i="11" s="1"/>
  <c r="J139" i="11" s="1"/>
  <c r="DO54" i="11"/>
  <c r="DP54" i="11" s="1"/>
  <c r="DQ54" i="11" s="1"/>
  <c r="DR54" i="11" s="1"/>
  <c r="DS54" i="11" s="1"/>
  <c r="DT54" i="11" s="1"/>
  <c r="DU54" i="11" s="1"/>
  <c r="DV54" i="11" s="1"/>
  <c r="DW54" i="11" s="1"/>
  <c r="DX54" i="11" s="1"/>
  <c r="DY54" i="11" s="1"/>
  <c r="DZ54" i="11" s="1"/>
  <c r="EA54" i="11" s="1"/>
  <c r="EB54" i="11" s="1"/>
  <c r="EC54" i="11" s="1"/>
  <c r="CU387" i="11"/>
  <c r="CV387" i="11" s="1"/>
  <c r="CW387" i="11" s="1"/>
  <c r="CX387" i="11" s="1"/>
  <c r="CY387" i="11" s="1"/>
  <c r="CZ387" i="11" s="1"/>
  <c r="DA387" i="11" s="1"/>
  <c r="DB387" i="11" s="1"/>
  <c r="DC387" i="11" s="1"/>
  <c r="DD387" i="11" s="1"/>
  <c r="DE387" i="11" s="1"/>
  <c r="DF387" i="11" s="1"/>
  <c r="DG387" i="11" s="1"/>
  <c r="DH387" i="11" s="1"/>
  <c r="DI387" i="11" s="1"/>
  <c r="J387" i="11" s="1"/>
  <c r="CU260" i="11"/>
  <c r="CV260" i="11" s="1"/>
  <c r="CW260" i="11" s="1"/>
  <c r="CX260" i="11" s="1"/>
  <c r="CY260" i="11" s="1"/>
  <c r="CZ260" i="11" s="1"/>
  <c r="DA260" i="11" s="1"/>
  <c r="DB260" i="11" s="1"/>
  <c r="DC260" i="11" s="1"/>
  <c r="DD260" i="11" s="1"/>
  <c r="DE260" i="11" s="1"/>
  <c r="DF260" i="11" s="1"/>
  <c r="DG260" i="11" s="1"/>
  <c r="DH260" i="11" s="1"/>
  <c r="DI260" i="11" s="1"/>
  <c r="J260" i="11" s="1"/>
  <c r="CT167" i="11"/>
  <c r="CU167" i="11" s="1"/>
  <c r="CV167" i="11" s="1"/>
  <c r="CW167" i="11" s="1"/>
  <c r="CX167" i="11" s="1"/>
  <c r="CY167" i="11" s="1"/>
  <c r="CZ167" i="11" s="1"/>
  <c r="DA167" i="11" s="1"/>
  <c r="DB167" i="11" s="1"/>
  <c r="DC167" i="11" s="1"/>
  <c r="DD167" i="11" s="1"/>
  <c r="DE167" i="11" s="1"/>
  <c r="DF167" i="11" s="1"/>
  <c r="DG167" i="11" s="1"/>
  <c r="DH167" i="11" s="1"/>
  <c r="CT117" i="11"/>
  <c r="CU117" i="11" s="1"/>
  <c r="CV117" i="11" s="1"/>
  <c r="CW117" i="11" s="1"/>
  <c r="CX117" i="11" s="1"/>
  <c r="CY117" i="11" s="1"/>
  <c r="CZ117" i="11" s="1"/>
  <c r="DA117" i="11" s="1"/>
  <c r="DB117" i="11" s="1"/>
  <c r="DC117" i="11" s="1"/>
  <c r="DD117" i="11" s="1"/>
  <c r="DE117" i="11" s="1"/>
  <c r="DF117" i="11" s="1"/>
  <c r="DG117" i="11" s="1"/>
  <c r="DH117" i="11" s="1"/>
  <c r="DI117" i="11" s="1"/>
  <c r="J117" i="11" s="1"/>
  <c r="DP373" i="11"/>
  <c r="DQ373" i="11" s="1"/>
  <c r="DR373" i="11" s="1"/>
  <c r="DS373" i="11" s="1"/>
  <c r="DT373" i="11" s="1"/>
  <c r="DU373" i="11" s="1"/>
  <c r="DV373" i="11" s="1"/>
  <c r="DW373" i="11" s="1"/>
  <c r="DX373" i="11" s="1"/>
  <c r="DY373" i="11" s="1"/>
  <c r="DZ373" i="11" s="1"/>
  <c r="EA373" i="11" s="1"/>
  <c r="EB373" i="11" s="1"/>
  <c r="EC373" i="11" s="1"/>
  <c r="DO260" i="11"/>
  <c r="DP260" i="11" s="1"/>
  <c r="DQ260" i="11" s="1"/>
  <c r="DR260" i="11" s="1"/>
  <c r="DS260" i="11" s="1"/>
  <c r="DT260" i="11" s="1"/>
  <c r="DU260" i="11" s="1"/>
  <c r="DV260" i="11" s="1"/>
  <c r="DW260" i="11" s="1"/>
  <c r="DX260" i="11" s="1"/>
  <c r="DY260" i="11" s="1"/>
  <c r="DZ260" i="11" s="1"/>
  <c r="EA260" i="11" s="1"/>
  <c r="EB260" i="11" s="1"/>
  <c r="EC260" i="11" s="1"/>
  <c r="CT462" i="11"/>
  <c r="CU462" i="11" s="1"/>
  <c r="CV462" i="11" s="1"/>
  <c r="CW462" i="11" s="1"/>
  <c r="CX462" i="11" s="1"/>
  <c r="CY462" i="11" s="1"/>
  <c r="CZ462" i="11" s="1"/>
  <c r="DA462" i="11" s="1"/>
  <c r="DB462" i="11" s="1"/>
  <c r="DC462" i="11" s="1"/>
  <c r="DD462" i="11" s="1"/>
  <c r="DE462" i="11" s="1"/>
  <c r="DF462" i="11" s="1"/>
  <c r="DG462" i="11" s="1"/>
  <c r="DH462" i="11" s="1"/>
  <c r="CT62" i="11"/>
  <c r="CU62" i="11" s="1"/>
  <c r="CV62" i="11" s="1"/>
  <c r="CW62" i="11" s="1"/>
  <c r="CX62" i="11" s="1"/>
  <c r="CY62" i="11" s="1"/>
  <c r="CZ62" i="11" s="1"/>
  <c r="DA62" i="11" s="1"/>
  <c r="DB62" i="11" s="1"/>
  <c r="DC62" i="11" s="1"/>
  <c r="DD62" i="11" s="1"/>
  <c r="DE62" i="11" s="1"/>
  <c r="DF62" i="11" s="1"/>
  <c r="DG62" i="11" s="1"/>
  <c r="DH62" i="11" s="1"/>
  <c r="DI62" i="11" s="1"/>
  <c r="J62" i="11" s="1"/>
  <c r="DN199" i="11"/>
  <c r="DO199" i="11" s="1"/>
  <c r="DP199" i="11" s="1"/>
  <c r="DQ199" i="11" s="1"/>
  <c r="DR199" i="11" s="1"/>
  <c r="DS199" i="11" s="1"/>
  <c r="DT199" i="11" s="1"/>
  <c r="DU199" i="11" s="1"/>
  <c r="DV199" i="11" s="1"/>
  <c r="DW199" i="11" s="1"/>
  <c r="DX199" i="11" s="1"/>
  <c r="DY199" i="11" s="1"/>
  <c r="DZ199" i="11" s="1"/>
  <c r="EA199" i="11" s="1"/>
  <c r="EB199" i="11" s="1"/>
  <c r="EC199" i="11" s="1"/>
  <c r="CV153" i="11"/>
  <c r="CW153" i="11" s="1"/>
  <c r="CX153" i="11" s="1"/>
  <c r="CY153" i="11" s="1"/>
  <c r="CZ153" i="11" s="1"/>
  <c r="DA153" i="11" s="1"/>
  <c r="DB153" i="11" s="1"/>
  <c r="DC153" i="11" s="1"/>
  <c r="DD153" i="11" s="1"/>
  <c r="DE153" i="11" s="1"/>
  <c r="DF153" i="11" s="1"/>
  <c r="DG153" i="11" s="1"/>
  <c r="DH153" i="11" s="1"/>
  <c r="DR165" i="11"/>
  <c r="DS165" i="11" s="1"/>
  <c r="DT165" i="11" s="1"/>
  <c r="DU165" i="11" s="1"/>
  <c r="DV165" i="11" s="1"/>
  <c r="DW165" i="11" s="1"/>
  <c r="DX165" i="11" s="1"/>
  <c r="DY165" i="11" s="1"/>
  <c r="DZ165" i="11" s="1"/>
  <c r="EA165" i="11" s="1"/>
  <c r="EB165" i="11" s="1"/>
  <c r="EC165" i="11" s="1"/>
  <c r="CU163" i="11"/>
  <c r="CV163" i="11" s="1"/>
  <c r="CW163" i="11" s="1"/>
  <c r="CX163" i="11" s="1"/>
  <c r="CY163" i="11" s="1"/>
  <c r="CZ163" i="11" s="1"/>
  <c r="DA163" i="11" s="1"/>
  <c r="DB163" i="11" s="1"/>
  <c r="DC163" i="11" s="1"/>
  <c r="DD163" i="11" s="1"/>
  <c r="DE163" i="11" s="1"/>
  <c r="DF163" i="11" s="1"/>
  <c r="DG163" i="11" s="1"/>
  <c r="DH163" i="11" s="1"/>
  <c r="DI163" i="11" s="1"/>
  <c r="J163" i="11" s="1"/>
  <c r="DN327" i="11"/>
  <c r="DO327" i="11" s="1"/>
  <c r="DP327" i="11" s="1"/>
  <c r="DQ327" i="11" s="1"/>
  <c r="DR327" i="11" s="1"/>
  <c r="DS327" i="11" s="1"/>
  <c r="DT327" i="11" s="1"/>
  <c r="DU327" i="11" s="1"/>
  <c r="DV327" i="11" s="1"/>
  <c r="DW327" i="11" s="1"/>
  <c r="DX327" i="11" s="1"/>
  <c r="DY327" i="11" s="1"/>
  <c r="DZ327" i="11" s="1"/>
  <c r="EA327" i="11" s="1"/>
  <c r="EB327" i="11" s="1"/>
  <c r="EC327" i="11" s="1"/>
  <c r="CT417" i="11"/>
  <c r="CU417" i="11" s="1"/>
  <c r="CV417" i="11" s="1"/>
  <c r="CW417" i="11" s="1"/>
  <c r="CX417" i="11" s="1"/>
  <c r="CY417" i="11" s="1"/>
  <c r="CZ417" i="11" s="1"/>
  <c r="DA417" i="11" s="1"/>
  <c r="DB417" i="11" s="1"/>
  <c r="DC417" i="11" s="1"/>
  <c r="DD417" i="11" s="1"/>
  <c r="DE417" i="11" s="1"/>
  <c r="DF417" i="11" s="1"/>
  <c r="DG417" i="11" s="1"/>
  <c r="DH417" i="11" s="1"/>
  <c r="DI417" i="11" s="1"/>
  <c r="J417" i="11" s="1"/>
  <c r="DO426" i="11"/>
  <c r="DP426" i="11" s="1"/>
  <c r="DQ426" i="11" s="1"/>
  <c r="DR426" i="11" s="1"/>
  <c r="DS426" i="11" s="1"/>
  <c r="DT426" i="11" s="1"/>
  <c r="DU426" i="11" s="1"/>
  <c r="DV426" i="11" s="1"/>
  <c r="DW426" i="11" s="1"/>
  <c r="DX426" i="11" s="1"/>
  <c r="DY426" i="11" s="1"/>
  <c r="DZ426" i="11" s="1"/>
  <c r="EA426" i="11" s="1"/>
  <c r="EB426" i="11" s="1"/>
  <c r="EC426" i="11" s="1"/>
  <c r="CT483" i="11"/>
  <c r="CU483" i="11" s="1"/>
  <c r="CV483" i="11" s="1"/>
  <c r="CW483" i="11" s="1"/>
  <c r="CX483" i="11" s="1"/>
  <c r="CY483" i="11" s="1"/>
  <c r="CZ483" i="11" s="1"/>
  <c r="DA483" i="11" s="1"/>
  <c r="DN305" i="11"/>
  <c r="DO305" i="11" s="1"/>
  <c r="DP305" i="11" s="1"/>
  <c r="DQ305" i="11" s="1"/>
  <c r="DR305" i="11" s="1"/>
  <c r="DS305" i="11" s="1"/>
  <c r="DT305" i="11" s="1"/>
  <c r="DU305" i="11" s="1"/>
  <c r="DV305" i="11" s="1"/>
  <c r="DW305" i="11" s="1"/>
  <c r="DX305" i="11" s="1"/>
  <c r="DY305" i="11" s="1"/>
  <c r="DZ305" i="11" s="1"/>
  <c r="EA305" i="11" s="1"/>
  <c r="EB305" i="11" s="1"/>
  <c r="EC305" i="11" s="1"/>
  <c r="CT424" i="11"/>
  <c r="CU424" i="11" s="1"/>
  <c r="CV424" i="11" s="1"/>
  <c r="CW424" i="11" s="1"/>
  <c r="CX424" i="11" s="1"/>
  <c r="CY424" i="11" s="1"/>
  <c r="CZ424" i="11" s="1"/>
  <c r="DA424" i="11" s="1"/>
  <c r="DB424" i="11" s="1"/>
  <c r="DC424" i="11" s="1"/>
  <c r="DD424" i="11" s="1"/>
  <c r="DE424" i="11" s="1"/>
  <c r="DF424" i="11" s="1"/>
  <c r="DG424" i="11" s="1"/>
  <c r="DH424" i="11" s="1"/>
  <c r="DO335" i="11"/>
  <c r="DP335" i="11" s="1"/>
  <c r="DQ335" i="11" s="1"/>
  <c r="DR335" i="11" s="1"/>
  <c r="DS335" i="11" s="1"/>
  <c r="DT335" i="11" s="1"/>
  <c r="DU335" i="11" s="1"/>
  <c r="DV335" i="11" s="1"/>
  <c r="DW335" i="11" s="1"/>
  <c r="DX335" i="11" s="1"/>
  <c r="DY335" i="11" s="1"/>
  <c r="DZ335" i="11" s="1"/>
  <c r="EA335" i="11" s="1"/>
  <c r="EB335" i="11" s="1"/>
  <c r="EC335" i="11" s="1"/>
  <c r="DN446" i="11"/>
  <c r="DO446" i="11" s="1"/>
  <c r="DP446" i="11" s="1"/>
  <c r="DQ446" i="11" s="1"/>
  <c r="DR446" i="11" s="1"/>
  <c r="DS446" i="11" s="1"/>
  <c r="DT446" i="11" s="1"/>
  <c r="DU446" i="11" s="1"/>
  <c r="DV446" i="11" s="1"/>
  <c r="DW446" i="11" s="1"/>
  <c r="DX446" i="11" s="1"/>
  <c r="DY446" i="11" s="1"/>
  <c r="DZ446" i="11" s="1"/>
  <c r="EA446" i="11" s="1"/>
  <c r="EB446" i="11" s="1"/>
  <c r="EC446" i="11" s="1"/>
  <c r="DO333" i="11"/>
  <c r="DP333" i="11" s="1"/>
  <c r="DQ333" i="11" s="1"/>
  <c r="DR333" i="11" s="1"/>
  <c r="DS333" i="11" s="1"/>
  <c r="DT333" i="11" s="1"/>
  <c r="DU333" i="11" s="1"/>
  <c r="DV333" i="11" s="1"/>
  <c r="DW333" i="11" s="1"/>
  <c r="DX333" i="11" s="1"/>
  <c r="DY333" i="11" s="1"/>
  <c r="DZ333" i="11" s="1"/>
  <c r="EA333" i="11" s="1"/>
  <c r="EB333" i="11" s="1"/>
  <c r="EC333" i="11" s="1"/>
  <c r="DO418" i="11"/>
  <c r="DP418" i="11" s="1"/>
  <c r="DQ418" i="11" s="1"/>
  <c r="DR418" i="11" s="1"/>
  <c r="DS418" i="11" s="1"/>
  <c r="DT418" i="11" s="1"/>
  <c r="DU418" i="11" s="1"/>
  <c r="DV418" i="11" s="1"/>
  <c r="DW418" i="11" s="1"/>
  <c r="DX418" i="11" s="1"/>
  <c r="DY418" i="11" s="1"/>
  <c r="DZ418" i="11" s="1"/>
  <c r="EA418" i="11" s="1"/>
  <c r="EB418" i="11" s="1"/>
  <c r="EC418" i="11" s="1"/>
  <c r="DN50" i="11"/>
  <c r="DO50" i="11" s="1"/>
  <c r="DP50" i="11" s="1"/>
  <c r="DQ50" i="11" s="1"/>
  <c r="DR50" i="11" s="1"/>
  <c r="DS50" i="11" s="1"/>
  <c r="DT50" i="11" s="1"/>
  <c r="DU50" i="11" s="1"/>
  <c r="DV50" i="11" s="1"/>
  <c r="DW50" i="11" s="1"/>
  <c r="DX50" i="11" s="1"/>
  <c r="DY50" i="11" s="1"/>
  <c r="DZ50" i="11" s="1"/>
  <c r="EA50" i="11" s="1"/>
  <c r="EB50" i="11" s="1"/>
  <c r="EC50" i="11" s="1"/>
  <c r="CV373" i="11"/>
  <c r="CW373" i="11" s="1"/>
  <c r="CX373" i="11" s="1"/>
  <c r="CY373" i="11" s="1"/>
  <c r="CZ373" i="11" s="1"/>
  <c r="DA373" i="11" s="1"/>
  <c r="DB373" i="11" s="1"/>
  <c r="DC373" i="11" s="1"/>
  <c r="DD373" i="11" s="1"/>
  <c r="DE373" i="11" s="1"/>
  <c r="DF373" i="11" s="1"/>
  <c r="DG373" i="11" s="1"/>
  <c r="DH373" i="11" s="1"/>
  <c r="DI373" i="11" s="1"/>
  <c r="J373" i="11" s="1"/>
  <c r="CU257" i="11"/>
  <c r="CV257" i="11" s="1"/>
  <c r="CW257" i="11" s="1"/>
  <c r="CX257" i="11" s="1"/>
  <c r="CY257" i="11" s="1"/>
  <c r="CZ257" i="11" s="1"/>
  <c r="DA257" i="11" s="1"/>
  <c r="DB257" i="11" s="1"/>
  <c r="DC257" i="11" s="1"/>
  <c r="DD257" i="11" s="1"/>
  <c r="DE257" i="11" s="1"/>
  <c r="DF257" i="11" s="1"/>
  <c r="DG257" i="11" s="1"/>
  <c r="DH257" i="11" s="1"/>
  <c r="DI257" i="11" s="1"/>
  <c r="J257" i="11" s="1"/>
  <c r="CW432" i="11"/>
  <c r="CX432" i="11" s="1"/>
  <c r="CY432" i="11" s="1"/>
  <c r="CZ432" i="11" s="1"/>
  <c r="DA432" i="11" s="1"/>
  <c r="DB432" i="11" s="1"/>
  <c r="DC432" i="11" s="1"/>
  <c r="DD432" i="11" s="1"/>
  <c r="DE432" i="11" s="1"/>
  <c r="DF432" i="11" s="1"/>
  <c r="DG432" i="11" s="1"/>
  <c r="DH432" i="11" s="1"/>
  <c r="DI432" i="11" s="1"/>
  <c r="J432" i="11" s="1"/>
  <c r="DN313" i="11"/>
  <c r="DO313" i="11" s="1"/>
  <c r="DP313" i="11" s="1"/>
  <c r="DQ313" i="11" s="1"/>
  <c r="DR313" i="11" s="1"/>
  <c r="DS313" i="11" s="1"/>
  <c r="DT313" i="11" s="1"/>
  <c r="DU313" i="11" s="1"/>
  <c r="DV313" i="11" s="1"/>
  <c r="DW313" i="11" s="1"/>
  <c r="DX313" i="11" s="1"/>
  <c r="DY313" i="11" s="1"/>
  <c r="DZ313" i="11" s="1"/>
  <c r="EA313" i="11" s="1"/>
  <c r="EB313" i="11" s="1"/>
  <c r="EC313" i="11" s="1"/>
  <c r="EA200" i="11"/>
  <c r="EB200" i="11" s="1"/>
  <c r="EC200" i="11" s="1"/>
  <c r="DN145" i="11"/>
  <c r="DO145" i="11" s="1"/>
  <c r="DP145" i="11" s="1"/>
  <c r="DQ145" i="11" s="1"/>
  <c r="DR145" i="11" s="1"/>
  <c r="DS145" i="11" s="1"/>
  <c r="DT145" i="11" s="1"/>
  <c r="DU145" i="11" s="1"/>
  <c r="DV145" i="11" s="1"/>
  <c r="DW145" i="11" s="1"/>
  <c r="DX145" i="11" s="1"/>
  <c r="DY145" i="11" s="1"/>
  <c r="DZ145" i="11" s="1"/>
  <c r="EA145" i="11" s="1"/>
  <c r="EB145" i="11" s="1"/>
  <c r="EC145" i="11" s="1"/>
  <c r="DN339" i="11"/>
  <c r="DO339" i="11" s="1"/>
  <c r="DP339" i="11" s="1"/>
  <c r="DQ339" i="11" s="1"/>
  <c r="DR339" i="11" s="1"/>
  <c r="DS339" i="11" s="1"/>
  <c r="DT339" i="11" s="1"/>
  <c r="DU339" i="11" s="1"/>
  <c r="DV339" i="11" s="1"/>
  <c r="DW339" i="11" s="1"/>
  <c r="DX339" i="11" s="1"/>
  <c r="DY339" i="11" s="1"/>
  <c r="DZ339" i="11" s="1"/>
  <c r="EA339" i="11" s="1"/>
  <c r="EB339" i="11" s="1"/>
  <c r="EC339" i="11" s="1"/>
  <c r="CT319" i="11"/>
  <c r="CU319" i="11" s="1"/>
  <c r="CV319" i="11" s="1"/>
  <c r="CW319" i="11" s="1"/>
  <c r="CX319" i="11" s="1"/>
  <c r="CY319" i="11" s="1"/>
  <c r="CZ319" i="11" s="1"/>
  <c r="DA319" i="11" s="1"/>
  <c r="DB319" i="11" s="1"/>
  <c r="DC319" i="11" s="1"/>
  <c r="DD319" i="11" s="1"/>
  <c r="DE319" i="11" s="1"/>
  <c r="DF319" i="11" s="1"/>
  <c r="DG319" i="11" s="1"/>
  <c r="DH319" i="11" s="1"/>
  <c r="DI319" i="11" s="1"/>
  <c r="J319" i="11" s="1"/>
  <c r="DN222" i="11"/>
  <c r="DO222" i="11" s="1"/>
  <c r="DP222" i="11" s="1"/>
  <c r="DQ222" i="11" s="1"/>
  <c r="DR222" i="11" s="1"/>
  <c r="DS222" i="11" s="1"/>
  <c r="DT222" i="11" s="1"/>
  <c r="DU222" i="11" s="1"/>
  <c r="DV222" i="11" s="1"/>
  <c r="DW222" i="11" s="1"/>
  <c r="DX222" i="11" s="1"/>
  <c r="DY222" i="11" s="1"/>
  <c r="DZ222" i="11" s="1"/>
  <c r="EA222" i="11" s="1"/>
  <c r="EB222" i="11" s="1"/>
  <c r="EC222" i="11" s="1"/>
  <c r="DO388" i="11"/>
  <c r="DP388" i="11" s="1"/>
  <c r="DQ388" i="11" s="1"/>
  <c r="DR388" i="11" s="1"/>
  <c r="DS388" i="11" s="1"/>
  <c r="DT388" i="11" s="1"/>
  <c r="DU388" i="11" s="1"/>
  <c r="DV388" i="11" s="1"/>
  <c r="DW388" i="11" s="1"/>
  <c r="DX388" i="11" s="1"/>
  <c r="DY388" i="11" s="1"/>
  <c r="DZ388" i="11" s="1"/>
  <c r="EA388" i="11" s="1"/>
  <c r="EB388" i="11" s="1"/>
  <c r="EC388" i="11" s="1"/>
  <c r="DO348" i="11"/>
  <c r="DP348" i="11" s="1"/>
  <c r="DQ348" i="11" s="1"/>
  <c r="DR348" i="11" s="1"/>
  <c r="DS348" i="11" s="1"/>
  <c r="DT348" i="11" s="1"/>
  <c r="DU348" i="11" s="1"/>
  <c r="DV348" i="11" s="1"/>
  <c r="DW348" i="11" s="1"/>
  <c r="DX348" i="11" s="1"/>
  <c r="DY348" i="11" s="1"/>
  <c r="DZ348" i="11" s="1"/>
  <c r="EA348" i="11" s="1"/>
  <c r="EB348" i="11" s="1"/>
  <c r="EC348" i="11" s="1"/>
  <c r="CU335" i="11"/>
  <c r="CV335" i="11" s="1"/>
  <c r="CW335" i="11" s="1"/>
  <c r="CX335" i="11" s="1"/>
  <c r="CY335" i="11" s="1"/>
  <c r="CZ335" i="11" s="1"/>
  <c r="DA335" i="11" s="1"/>
  <c r="DB335" i="11" s="1"/>
  <c r="DC335" i="11" s="1"/>
  <c r="DD335" i="11" s="1"/>
  <c r="DE335" i="11" s="1"/>
  <c r="DF335" i="11" s="1"/>
  <c r="DG335" i="11" s="1"/>
  <c r="DH335" i="11" s="1"/>
  <c r="DI335" i="11" s="1"/>
  <c r="J335" i="11" s="1"/>
  <c r="DO125" i="11"/>
  <c r="DP125" i="11" s="1"/>
  <c r="DQ125" i="11" s="1"/>
  <c r="DR125" i="11" s="1"/>
  <c r="DS125" i="11" s="1"/>
  <c r="DT125" i="11" s="1"/>
  <c r="DU125" i="11" s="1"/>
  <c r="DV125" i="11" s="1"/>
  <c r="DW125" i="11" s="1"/>
  <c r="DX125" i="11" s="1"/>
  <c r="DY125" i="11" s="1"/>
  <c r="DZ125" i="11" s="1"/>
  <c r="EA125" i="11" s="1"/>
  <c r="EB125" i="11" s="1"/>
  <c r="EC125" i="11" s="1"/>
  <c r="CU290" i="11"/>
  <c r="CV290" i="11" s="1"/>
  <c r="CW290" i="11" s="1"/>
  <c r="CX290" i="11" s="1"/>
  <c r="CY290" i="11" s="1"/>
  <c r="CZ290" i="11" s="1"/>
  <c r="DA290" i="11" s="1"/>
  <c r="DB290" i="11" s="1"/>
  <c r="DC290" i="11" s="1"/>
  <c r="DD290" i="11" s="1"/>
  <c r="DE290" i="11" s="1"/>
  <c r="DF290" i="11" s="1"/>
  <c r="DG290" i="11" s="1"/>
  <c r="DH290" i="11" s="1"/>
  <c r="DI290" i="11" s="1"/>
  <c r="J290" i="11" s="1"/>
  <c r="CU333" i="11"/>
  <c r="CV333" i="11" s="1"/>
  <c r="CW333" i="11" s="1"/>
  <c r="CX333" i="11" s="1"/>
  <c r="CY333" i="11" s="1"/>
  <c r="CZ333" i="11" s="1"/>
  <c r="DA333" i="11" s="1"/>
  <c r="DB333" i="11" s="1"/>
  <c r="DC333" i="11" s="1"/>
  <c r="DD333" i="11" s="1"/>
  <c r="DE333" i="11" s="1"/>
  <c r="DF333" i="11" s="1"/>
  <c r="DG333" i="11" s="1"/>
  <c r="DH333" i="11" s="1"/>
  <c r="DI333" i="11" s="1"/>
  <c r="J333" i="11" s="1"/>
  <c r="CU141" i="11"/>
  <c r="CV141" i="11" s="1"/>
  <c r="CW141" i="11" s="1"/>
  <c r="CX141" i="11" s="1"/>
  <c r="CY141" i="11" s="1"/>
  <c r="CZ141" i="11" s="1"/>
  <c r="DA141" i="11" s="1"/>
  <c r="DB141" i="11" s="1"/>
  <c r="DC141" i="11" s="1"/>
  <c r="DD141" i="11" s="1"/>
  <c r="DE141" i="11" s="1"/>
  <c r="DF141" i="11" s="1"/>
  <c r="DG141" i="11" s="1"/>
  <c r="DH141" i="11" s="1"/>
  <c r="DI141" i="11" s="1"/>
  <c r="J141" i="11" s="1"/>
  <c r="DP410" i="11"/>
  <c r="DQ410" i="11" s="1"/>
  <c r="DR410" i="11" s="1"/>
  <c r="DS410" i="11" s="1"/>
  <c r="DT410" i="11" s="1"/>
  <c r="DU410" i="11" s="1"/>
  <c r="DV410" i="11" s="1"/>
  <c r="DW410" i="11" s="1"/>
  <c r="DX410" i="11" s="1"/>
  <c r="DY410" i="11" s="1"/>
  <c r="DZ410" i="11" s="1"/>
  <c r="EA410" i="11" s="1"/>
  <c r="EB410" i="11" s="1"/>
  <c r="EC410" i="11" s="1"/>
  <c r="DP78" i="11"/>
  <c r="DQ78" i="11" s="1"/>
  <c r="DR78" i="11" s="1"/>
  <c r="DS78" i="11" s="1"/>
  <c r="DT78" i="11" s="1"/>
  <c r="DU78" i="11" s="1"/>
  <c r="DV78" i="11" s="1"/>
  <c r="DW78" i="11" s="1"/>
  <c r="DX78" i="11" s="1"/>
  <c r="DY78" i="11" s="1"/>
  <c r="DZ78" i="11" s="1"/>
  <c r="EA78" i="11" s="1"/>
  <c r="EB78" i="11" s="1"/>
  <c r="EC78" i="11" s="1"/>
  <c r="DZ240" i="11"/>
  <c r="EA240" i="11" s="1"/>
  <c r="EB240" i="11" s="1"/>
  <c r="EC240" i="11" s="1"/>
  <c r="CV78" i="11"/>
  <c r="CW78" i="11" s="1"/>
  <c r="CX78" i="11" s="1"/>
  <c r="CY78" i="11" s="1"/>
  <c r="CZ78" i="11" s="1"/>
  <c r="DA78" i="11" s="1"/>
  <c r="DB78" i="11" s="1"/>
  <c r="DC78" i="11" s="1"/>
  <c r="DD78" i="11" s="1"/>
  <c r="DE78" i="11" s="1"/>
  <c r="DF78" i="11" s="1"/>
  <c r="DG78" i="11" s="1"/>
  <c r="DH78" i="11" s="1"/>
  <c r="DI78" i="11" s="1"/>
  <c r="J78" i="11" s="1"/>
  <c r="CT49" i="11"/>
  <c r="CU49" i="11" s="1"/>
  <c r="CV49" i="11" s="1"/>
  <c r="CW49" i="11" s="1"/>
  <c r="CX49" i="11" s="1"/>
  <c r="CY49" i="11" s="1"/>
  <c r="CZ49" i="11" s="1"/>
  <c r="DA49" i="11" s="1"/>
  <c r="DB49" i="11" s="1"/>
  <c r="DC49" i="11" s="1"/>
  <c r="DD49" i="11" s="1"/>
  <c r="DE49" i="11" s="1"/>
  <c r="DF49" i="11" s="1"/>
  <c r="DG49" i="11" s="1"/>
  <c r="DH49" i="11" s="1"/>
  <c r="DI49" i="11" s="1"/>
  <c r="J49" i="11" s="1"/>
  <c r="DN331" i="11"/>
  <c r="DO331" i="11" s="1"/>
  <c r="DP331" i="11" s="1"/>
  <c r="DQ331" i="11" s="1"/>
  <c r="DR331" i="11" s="1"/>
  <c r="DS331" i="11" s="1"/>
  <c r="DT331" i="11" s="1"/>
  <c r="DU331" i="11" s="1"/>
  <c r="DV331" i="11" s="1"/>
  <c r="DW331" i="11" s="1"/>
  <c r="DX331" i="11" s="1"/>
  <c r="DY331" i="11" s="1"/>
  <c r="DZ331" i="11" s="1"/>
  <c r="EA331" i="11" s="1"/>
  <c r="EB331" i="11" s="1"/>
  <c r="EC331" i="11" s="1"/>
  <c r="DO182" i="11"/>
  <c r="DP182" i="11" s="1"/>
  <c r="DQ182" i="11" s="1"/>
  <c r="DR182" i="11" s="1"/>
  <c r="DS182" i="11" s="1"/>
  <c r="DT182" i="11" s="1"/>
  <c r="DU182" i="11" s="1"/>
  <c r="DV182" i="11" s="1"/>
  <c r="DW182" i="11" s="1"/>
  <c r="DX182" i="11" s="1"/>
  <c r="DY182" i="11" s="1"/>
  <c r="DZ182" i="11" s="1"/>
  <c r="EA182" i="11" s="1"/>
  <c r="EB182" i="11" s="1"/>
  <c r="EC182" i="11" s="1"/>
  <c r="CU426" i="11"/>
  <c r="CV426" i="11" s="1"/>
  <c r="CW426" i="11" s="1"/>
  <c r="CX426" i="11" s="1"/>
  <c r="CY426" i="11" s="1"/>
  <c r="CZ426" i="11" s="1"/>
  <c r="DA426" i="11" s="1"/>
  <c r="DB426" i="11" s="1"/>
  <c r="DC426" i="11" s="1"/>
  <c r="DD426" i="11" s="1"/>
  <c r="DE426" i="11" s="1"/>
  <c r="DF426" i="11" s="1"/>
  <c r="DG426" i="11" s="1"/>
  <c r="DH426" i="11" s="1"/>
  <c r="DI426" i="11" s="1"/>
  <c r="J426" i="11" s="1"/>
  <c r="CU146" i="11"/>
  <c r="CV146" i="11" s="1"/>
  <c r="CW146" i="11" s="1"/>
  <c r="CX146" i="11" s="1"/>
  <c r="CY146" i="11" s="1"/>
  <c r="CZ146" i="11" s="1"/>
  <c r="DA146" i="11" s="1"/>
  <c r="DB146" i="11" s="1"/>
  <c r="DC146" i="11" s="1"/>
  <c r="DD146" i="11" s="1"/>
  <c r="DE146" i="11" s="1"/>
  <c r="DF146" i="11" s="1"/>
  <c r="DG146" i="11" s="1"/>
  <c r="DH146" i="11" s="1"/>
  <c r="DI146" i="11" s="1"/>
  <c r="J146" i="11" s="1"/>
  <c r="DN485" i="11"/>
  <c r="DO485" i="11" s="1"/>
  <c r="DP485" i="11" s="1"/>
  <c r="DQ485" i="11" s="1"/>
  <c r="DR485" i="11" s="1"/>
  <c r="DS485" i="11" s="1"/>
  <c r="DT485" i="11" s="1"/>
  <c r="DU485" i="11" s="1"/>
  <c r="DV485" i="11" s="1"/>
  <c r="DW485" i="11" s="1"/>
  <c r="DX485" i="11" s="1"/>
  <c r="DY485" i="11" s="1"/>
  <c r="DZ485" i="11" s="1"/>
  <c r="EA485" i="11" s="1"/>
  <c r="EB485" i="11" s="1"/>
  <c r="EC485" i="11" s="1"/>
  <c r="CT353" i="11"/>
  <c r="CU353" i="11" s="1"/>
  <c r="CV353" i="11" s="1"/>
  <c r="CW353" i="11" s="1"/>
  <c r="CX353" i="11" s="1"/>
  <c r="CY353" i="11" s="1"/>
  <c r="CZ353" i="11" s="1"/>
  <c r="DA353" i="11" s="1"/>
  <c r="DB353" i="11" s="1"/>
  <c r="DC353" i="11" s="1"/>
  <c r="DD353" i="11" s="1"/>
  <c r="DE353" i="11" s="1"/>
  <c r="DF353" i="11" s="1"/>
  <c r="DG353" i="11" s="1"/>
  <c r="DH353" i="11" s="1"/>
  <c r="DI353" i="11" s="1"/>
  <c r="J353" i="11" s="1"/>
  <c r="EA23" i="11"/>
  <c r="EB23" i="11" s="1"/>
  <c r="EC23" i="11" s="1"/>
  <c r="DO187" i="11"/>
  <c r="DP187" i="11" s="1"/>
  <c r="DQ187" i="11" s="1"/>
  <c r="DR187" i="11" s="1"/>
  <c r="DS187" i="11" s="1"/>
  <c r="DT187" i="11" s="1"/>
  <c r="DU187" i="11" s="1"/>
  <c r="DV187" i="11" s="1"/>
  <c r="DW187" i="11" s="1"/>
  <c r="DX187" i="11" s="1"/>
  <c r="DY187" i="11" s="1"/>
  <c r="DZ187" i="11" s="1"/>
  <c r="EA187" i="11" s="1"/>
  <c r="EB187" i="11" s="1"/>
  <c r="EC187" i="11" s="1"/>
  <c r="CT327" i="11"/>
  <c r="CU327" i="11" s="1"/>
  <c r="CV327" i="11" s="1"/>
  <c r="CW327" i="11" s="1"/>
  <c r="CX327" i="11" s="1"/>
  <c r="CY327" i="11" s="1"/>
  <c r="CZ327" i="11" s="1"/>
  <c r="DA327" i="11" s="1"/>
  <c r="DB327" i="11" s="1"/>
  <c r="DC327" i="11" s="1"/>
  <c r="DD327" i="11" s="1"/>
  <c r="DE327" i="11" s="1"/>
  <c r="DF327" i="11" s="1"/>
  <c r="DG327" i="11" s="1"/>
  <c r="DH327" i="11" s="1"/>
  <c r="DI327" i="11" s="1"/>
  <c r="J327" i="11" s="1"/>
  <c r="DO245" i="11"/>
  <c r="DP245" i="11" s="1"/>
  <c r="DQ245" i="11" s="1"/>
  <c r="DR245" i="11" s="1"/>
  <c r="DS245" i="11" s="1"/>
  <c r="DT245" i="11" s="1"/>
  <c r="DU245" i="11" s="1"/>
  <c r="DV245" i="11" s="1"/>
  <c r="DW245" i="11" s="1"/>
  <c r="DX245" i="11" s="1"/>
  <c r="DY245" i="11" s="1"/>
  <c r="DZ245" i="11" s="1"/>
  <c r="EA245" i="11" s="1"/>
  <c r="EB245" i="11" s="1"/>
  <c r="EC245" i="11" s="1"/>
  <c r="CT235" i="11"/>
  <c r="CU235" i="11" s="1"/>
  <c r="CV235" i="11" s="1"/>
  <c r="CW235" i="11" s="1"/>
  <c r="CX235" i="11" s="1"/>
  <c r="CY235" i="11" s="1"/>
  <c r="CZ235" i="11" s="1"/>
  <c r="DA235" i="11" s="1"/>
  <c r="DB235" i="11" s="1"/>
  <c r="DC235" i="11" s="1"/>
  <c r="DD235" i="11" s="1"/>
  <c r="DE235" i="11" s="1"/>
  <c r="DF235" i="11" s="1"/>
  <c r="DG235" i="11" s="1"/>
  <c r="DH235" i="11" s="1"/>
  <c r="CW203" i="11"/>
  <c r="CX203" i="11" s="1"/>
  <c r="CY203" i="11" s="1"/>
  <c r="CZ203" i="11" s="1"/>
  <c r="DA203" i="11" s="1"/>
  <c r="DB203" i="11" s="1"/>
  <c r="DC203" i="11" s="1"/>
  <c r="DD203" i="11" s="1"/>
  <c r="DE203" i="11" s="1"/>
  <c r="DF203" i="11" s="1"/>
  <c r="DG203" i="11" s="1"/>
  <c r="DH203" i="11" s="1"/>
  <c r="DO425" i="11"/>
  <c r="DP425" i="11" s="1"/>
  <c r="DQ425" i="11" s="1"/>
  <c r="DR425" i="11" s="1"/>
  <c r="DS425" i="11" s="1"/>
  <c r="DT425" i="11" s="1"/>
  <c r="DU425" i="11" s="1"/>
  <c r="DV425" i="11" s="1"/>
  <c r="DW425" i="11" s="1"/>
  <c r="DX425" i="11" s="1"/>
  <c r="DY425" i="11" s="1"/>
  <c r="DZ425" i="11" s="1"/>
  <c r="EA425" i="11" s="1"/>
  <c r="EB425" i="11" s="1"/>
  <c r="EC425" i="11" s="1"/>
  <c r="CV24" i="11"/>
  <c r="CW24" i="11" s="1"/>
  <c r="CX24" i="11" s="1"/>
  <c r="CY24" i="11" s="1"/>
  <c r="CZ24" i="11" s="1"/>
  <c r="DA24" i="11" s="1"/>
  <c r="DB24" i="11" s="1"/>
  <c r="DC24" i="11" s="1"/>
  <c r="DD24" i="11" s="1"/>
  <c r="DE24" i="11" s="1"/>
  <c r="DF24" i="11" s="1"/>
  <c r="DG24" i="11" s="1"/>
  <c r="DH24" i="11" s="1"/>
  <c r="DI24" i="11" s="1"/>
  <c r="J24" i="11" s="1"/>
  <c r="CV65" i="11"/>
  <c r="CW65" i="11" s="1"/>
  <c r="CX65" i="11" s="1"/>
  <c r="CY65" i="11" s="1"/>
  <c r="CZ65" i="11" s="1"/>
  <c r="DA65" i="11" s="1"/>
  <c r="DB65" i="11" s="1"/>
  <c r="DC65" i="11" s="1"/>
  <c r="DD65" i="11" s="1"/>
  <c r="DE65" i="11" s="1"/>
  <c r="DF65" i="11" s="1"/>
  <c r="DG65" i="11" s="1"/>
  <c r="DH65" i="11" s="1"/>
  <c r="DI65" i="11" s="1"/>
  <c r="J65" i="11" s="1"/>
  <c r="DO176" i="11"/>
  <c r="DP176" i="11" s="1"/>
  <c r="DQ176" i="11" s="1"/>
  <c r="DR176" i="11" s="1"/>
  <c r="DS176" i="11" s="1"/>
  <c r="DT176" i="11" s="1"/>
  <c r="DU176" i="11" s="1"/>
  <c r="DV176" i="11" s="1"/>
  <c r="DW176" i="11" s="1"/>
  <c r="DX176" i="11" s="1"/>
  <c r="DY176" i="11" s="1"/>
  <c r="DZ176" i="11" s="1"/>
  <c r="EA176" i="11" s="1"/>
  <c r="EB176" i="11" s="1"/>
  <c r="EC176" i="11" s="1"/>
  <c r="DN475" i="11"/>
  <c r="DO475" i="11" s="1"/>
  <c r="DP475" i="11" s="1"/>
  <c r="DQ475" i="11" s="1"/>
  <c r="DR475" i="11" s="1"/>
  <c r="DS475" i="11" s="1"/>
  <c r="DT475" i="11" s="1"/>
  <c r="DU475" i="11" s="1"/>
  <c r="DV475" i="11" s="1"/>
  <c r="DW475" i="11" s="1"/>
  <c r="DX475" i="11" s="1"/>
  <c r="DY475" i="11" s="1"/>
  <c r="DZ475" i="11" s="1"/>
  <c r="EA475" i="11" s="1"/>
  <c r="EB475" i="11" s="1"/>
  <c r="EC475" i="11" s="1"/>
  <c r="DO97" i="11"/>
  <c r="DP97" i="11" s="1"/>
  <c r="DQ97" i="11" s="1"/>
  <c r="DR97" i="11" s="1"/>
  <c r="DS97" i="11" s="1"/>
  <c r="DT97" i="11" s="1"/>
  <c r="DU97" i="11" s="1"/>
  <c r="DV97" i="11" s="1"/>
  <c r="DW97" i="11" s="1"/>
  <c r="DX97" i="11" s="1"/>
  <c r="DY97" i="11" s="1"/>
  <c r="DZ97" i="11" s="1"/>
  <c r="EA97" i="11" s="1"/>
  <c r="EB97" i="11" s="1"/>
  <c r="EC97" i="11" s="1"/>
  <c r="D133" i="11"/>
  <c r="C617" i="11"/>
  <c r="D616" i="11" s="1"/>
  <c r="C401" i="11"/>
  <c r="D400" i="11" s="1"/>
  <c r="C269" i="11"/>
  <c r="D268" i="11" s="1"/>
  <c r="C554" i="11"/>
  <c r="D554" i="11" s="1"/>
  <c r="C283" i="11"/>
  <c r="D282" i="11" s="1"/>
  <c r="C834" i="11"/>
  <c r="D833" i="11" s="1"/>
  <c r="DR140" i="11"/>
  <c r="DS140" i="11" s="1"/>
  <c r="DT140" i="11" s="1"/>
  <c r="DU140" i="11" s="1"/>
  <c r="DV140" i="11" s="1"/>
  <c r="DW140" i="11" s="1"/>
  <c r="DX140" i="11" s="1"/>
  <c r="DY140" i="11" s="1"/>
  <c r="DZ140" i="11" s="1"/>
  <c r="EA140" i="11" s="1"/>
  <c r="EB140" i="11" s="1"/>
  <c r="EC140" i="11" s="1"/>
  <c r="DO402" i="11"/>
  <c r="DP402" i="11" s="1"/>
  <c r="DQ402" i="11" s="1"/>
  <c r="DR402" i="11" s="1"/>
  <c r="DS402" i="11" s="1"/>
  <c r="DT402" i="11" s="1"/>
  <c r="DU402" i="11" s="1"/>
  <c r="DV402" i="11" s="1"/>
  <c r="DW402" i="11" s="1"/>
  <c r="DX402" i="11" s="1"/>
  <c r="DY402" i="11" s="1"/>
  <c r="DZ402" i="11" s="1"/>
  <c r="EA402" i="11" s="1"/>
  <c r="EB402" i="11" s="1"/>
  <c r="EC402" i="11" s="1"/>
  <c r="DO441" i="11"/>
  <c r="DP441" i="11" s="1"/>
  <c r="DQ441" i="11" s="1"/>
  <c r="DR441" i="11" s="1"/>
  <c r="DS441" i="11" s="1"/>
  <c r="DT441" i="11" s="1"/>
  <c r="DU441" i="11" s="1"/>
  <c r="DV441" i="11" s="1"/>
  <c r="DW441" i="11" s="1"/>
  <c r="DX441" i="11" s="1"/>
  <c r="DY441" i="11" s="1"/>
  <c r="DZ441" i="11" s="1"/>
  <c r="EA441" i="11" s="1"/>
  <c r="EB441" i="11" s="1"/>
  <c r="EC441" i="11" s="1"/>
  <c r="CU402" i="11"/>
  <c r="CV402" i="11" s="1"/>
  <c r="CW402" i="11" s="1"/>
  <c r="CX402" i="11" s="1"/>
  <c r="CY402" i="11" s="1"/>
  <c r="CZ402" i="11" s="1"/>
  <c r="DA402" i="11" s="1"/>
  <c r="DB402" i="11" s="1"/>
  <c r="DC402" i="11" s="1"/>
  <c r="DD402" i="11" s="1"/>
  <c r="DE402" i="11" s="1"/>
  <c r="DF402" i="11" s="1"/>
  <c r="DG402" i="11" s="1"/>
  <c r="DH402" i="11" s="1"/>
  <c r="DI402" i="11" s="1"/>
  <c r="J402" i="11" s="1"/>
  <c r="CU225" i="11"/>
  <c r="CV225" i="11" s="1"/>
  <c r="CW225" i="11" s="1"/>
  <c r="CX225" i="11" s="1"/>
  <c r="CY225" i="11" s="1"/>
  <c r="CZ225" i="11" s="1"/>
  <c r="DA225" i="11" s="1"/>
  <c r="DB225" i="11" s="1"/>
  <c r="DC225" i="11" s="1"/>
  <c r="DD225" i="11" s="1"/>
  <c r="DE225" i="11" s="1"/>
  <c r="DF225" i="11" s="1"/>
  <c r="DG225" i="11" s="1"/>
  <c r="DH225" i="11" s="1"/>
  <c r="DI225" i="11" s="1"/>
  <c r="J225" i="11" s="1"/>
  <c r="DO257" i="11"/>
  <c r="DP257" i="11" s="1"/>
  <c r="DQ257" i="11" s="1"/>
  <c r="DR257" i="11" s="1"/>
  <c r="DS257" i="11" s="1"/>
  <c r="DT257" i="11" s="1"/>
  <c r="DU257" i="11" s="1"/>
  <c r="DV257" i="11" s="1"/>
  <c r="DW257" i="11" s="1"/>
  <c r="DX257" i="11" s="1"/>
  <c r="DY257" i="11" s="1"/>
  <c r="DZ257" i="11" s="1"/>
  <c r="EA257" i="11" s="1"/>
  <c r="EB257" i="11" s="1"/>
  <c r="EC257" i="11" s="1"/>
  <c r="DO225" i="11"/>
  <c r="DP225" i="11" s="1"/>
  <c r="DQ225" i="11" s="1"/>
  <c r="DR225" i="11" s="1"/>
  <c r="DS225" i="11" s="1"/>
  <c r="DT225" i="11" s="1"/>
  <c r="DU225" i="11" s="1"/>
  <c r="DV225" i="11" s="1"/>
  <c r="DW225" i="11" s="1"/>
  <c r="DX225" i="11" s="1"/>
  <c r="DY225" i="11" s="1"/>
  <c r="DZ225" i="11" s="1"/>
  <c r="EA225" i="11" s="1"/>
  <c r="EB225" i="11" s="1"/>
  <c r="EC225" i="11" s="1"/>
  <c r="CT30" i="11"/>
  <c r="CU30" i="11" s="1"/>
  <c r="CV30" i="11" s="1"/>
  <c r="CW30" i="11" s="1"/>
  <c r="CX30" i="11" s="1"/>
  <c r="CY30" i="11" s="1"/>
  <c r="CZ30" i="11" s="1"/>
  <c r="DA30" i="11" s="1"/>
  <c r="DB30" i="11" s="1"/>
  <c r="DC30" i="11" s="1"/>
  <c r="DD30" i="11" s="1"/>
  <c r="DE30" i="11" s="1"/>
  <c r="DF30" i="11" s="1"/>
  <c r="DG30" i="11" s="1"/>
  <c r="DH30" i="11" s="1"/>
  <c r="DI30" i="11" s="1"/>
  <c r="J30" i="11" s="1"/>
  <c r="CV403" i="11"/>
  <c r="CW403" i="11" s="1"/>
  <c r="CX403" i="11" s="1"/>
  <c r="CY403" i="11" s="1"/>
  <c r="CZ403" i="11" s="1"/>
  <c r="DA403" i="11" s="1"/>
  <c r="DB403" i="11" s="1"/>
  <c r="DC403" i="11" s="1"/>
  <c r="DD403" i="11" s="1"/>
  <c r="DE403" i="11" s="1"/>
  <c r="DF403" i="11" s="1"/>
  <c r="DG403" i="11" s="1"/>
  <c r="DH403" i="11" s="1"/>
  <c r="DI403" i="11" s="1"/>
  <c r="J403" i="11" s="1"/>
  <c r="DN144" i="11"/>
  <c r="DO144" i="11" s="1"/>
  <c r="DP144" i="11" s="1"/>
  <c r="DQ144" i="11" s="1"/>
  <c r="DR144" i="11" s="1"/>
  <c r="DS144" i="11" s="1"/>
  <c r="DT144" i="11" s="1"/>
  <c r="DU144" i="11" s="1"/>
  <c r="DV144" i="11" s="1"/>
  <c r="DW144" i="11" s="1"/>
  <c r="DX144" i="11" s="1"/>
  <c r="DY144" i="11" s="1"/>
  <c r="DZ144" i="11" s="1"/>
  <c r="EA144" i="11" s="1"/>
  <c r="EB144" i="11" s="1"/>
  <c r="EC144" i="11" s="1"/>
  <c r="DN137" i="11"/>
  <c r="DO137" i="11" s="1"/>
  <c r="DP137" i="11" s="1"/>
  <c r="DQ137" i="11" s="1"/>
  <c r="DR137" i="11" s="1"/>
  <c r="DS137" i="11" s="1"/>
  <c r="DT137" i="11" s="1"/>
  <c r="DU137" i="11" s="1"/>
  <c r="DV137" i="11" s="1"/>
  <c r="DW137" i="11" s="1"/>
  <c r="DX137" i="11" s="1"/>
  <c r="DY137" i="11" s="1"/>
  <c r="DZ137" i="11" s="1"/>
  <c r="EA137" i="11" s="1"/>
  <c r="EB137" i="11" s="1"/>
  <c r="EC137" i="11" s="1"/>
  <c r="D309" i="11"/>
  <c r="C522" i="11"/>
  <c r="D522" i="11" s="1"/>
  <c r="C329" i="11"/>
  <c r="D328" i="11" s="1"/>
  <c r="C359" i="11"/>
  <c r="D358" i="11" s="1"/>
  <c r="C164" i="11"/>
  <c r="D162" i="11"/>
  <c r="C484" i="11"/>
  <c r="DP65" i="11"/>
  <c r="DQ65" i="11" s="1"/>
  <c r="DR65" i="11" s="1"/>
  <c r="DS65" i="11" s="1"/>
  <c r="DT65" i="11" s="1"/>
  <c r="DU65" i="11" s="1"/>
  <c r="DV65" i="11" s="1"/>
  <c r="DW65" i="11" s="1"/>
  <c r="DX65" i="11" s="1"/>
  <c r="DY65" i="11" s="1"/>
  <c r="DZ65" i="11" s="1"/>
  <c r="EA65" i="11" s="1"/>
  <c r="EB65" i="11" s="1"/>
  <c r="EC65" i="11" s="1"/>
  <c r="DO158" i="11"/>
  <c r="DP158" i="11" s="1"/>
  <c r="DQ158" i="11" s="1"/>
  <c r="DR158" i="11" s="1"/>
  <c r="DS158" i="11" s="1"/>
  <c r="DT158" i="11" s="1"/>
  <c r="DU158" i="11" s="1"/>
  <c r="DV158" i="11" s="1"/>
  <c r="DW158" i="11" s="1"/>
  <c r="DX158" i="11" s="1"/>
  <c r="DY158" i="11" s="1"/>
  <c r="DZ158" i="11" s="1"/>
  <c r="EA158" i="11" s="1"/>
  <c r="EB158" i="11" s="1"/>
  <c r="EC158" i="11" s="1"/>
  <c r="CU371" i="11"/>
  <c r="CV371" i="11" s="1"/>
  <c r="CW371" i="11" s="1"/>
  <c r="CX371" i="11" s="1"/>
  <c r="CY371" i="11" s="1"/>
  <c r="CZ371" i="11" s="1"/>
  <c r="DA371" i="11" s="1"/>
  <c r="DB371" i="11" s="1"/>
  <c r="DC371" i="11" s="1"/>
  <c r="DD371" i="11" s="1"/>
  <c r="DE371" i="11" s="1"/>
  <c r="DF371" i="11" s="1"/>
  <c r="DG371" i="11" s="1"/>
  <c r="DP102" i="11"/>
  <c r="DQ102" i="11" s="1"/>
  <c r="DR102" i="11" s="1"/>
  <c r="DS102" i="11" s="1"/>
  <c r="DT102" i="11" s="1"/>
  <c r="DU102" i="11" s="1"/>
  <c r="DV102" i="11" s="1"/>
  <c r="DW102" i="11" s="1"/>
  <c r="DX102" i="11" s="1"/>
  <c r="DY102" i="11" s="1"/>
  <c r="DZ102" i="11" s="1"/>
  <c r="EA102" i="11" s="1"/>
  <c r="EB102" i="11" s="1"/>
  <c r="EC102" i="11" s="1"/>
  <c r="DO466" i="11"/>
  <c r="DP466" i="11" s="1"/>
  <c r="DQ466" i="11" s="1"/>
  <c r="DR466" i="11" s="1"/>
  <c r="DS466" i="11" s="1"/>
  <c r="DT466" i="11" s="1"/>
  <c r="DU466" i="11" s="1"/>
  <c r="DV466" i="11" s="1"/>
  <c r="DW466" i="11" s="1"/>
  <c r="DX466" i="11" s="1"/>
  <c r="DY466" i="11" s="1"/>
  <c r="DZ466" i="11" s="1"/>
  <c r="EA466" i="11" s="1"/>
  <c r="EB466" i="11" s="1"/>
  <c r="EC466" i="11" s="1"/>
  <c r="CX140" i="11"/>
  <c r="CY140" i="11" s="1"/>
  <c r="CZ140" i="11" s="1"/>
  <c r="DA140" i="11" s="1"/>
  <c r="DB140" i="11" s="1"/>
  <c r="DC140" i="11" s="1"/>
  <c r="DD140" i="11" s="1"/>
  <c r="DE140" i="11" s="1"/>
  <c r="DF140" i="11" s="1"/>
  <c r="DG140" i="11" s="1"/>
  <c r="DH140" i="11" s="1"/>
  <c r="DI140" i="11" s="1"/>
  <c r="J140" i="11" s="1"/>
  <c r="EA228" i="11"/>
  <c r="EB228" i="11" s="1"/>
  <c r="EC228" i="11" s="1"/>
  <c r="CU279" i="11"/>
  <c r="CV279" i="11" s="1"/>
  <c r="CW279" i="11" s="1"/>
  <c r="CX279" i="11" s="1"/>
  <c r="CY279" i="11" s="1"/>
  <c r="CZ279" i="11" s="1"/>
  <c r="DA279" i="11" s="1"/>
  <c r="DB279" i="11" s="1"/>
  <c r="DC279" i="11" s="1"/>
  <c r="DD279" i="11" s="1"/>
  <c r="DE279" i="11" s="1"/>
  <c r="DF279" i="11" s="1"/>
  <c r="DG279" i="11" s="1"/>
  <c r="DH279" i="11" s="1"/>
  <c r="DI279" i="11" s="1"/>
  <c r="J279" i="11" s="1"/>
  <c r="DO163" i="11"/>
  <c r="DP163" i="11" s="1"/>
  <c r="DQ163" i="11" s="1"/>
  <c r="DR163" i="11" s="1"/>
  <c r="DS163" i="11" s="1"/>
  <c r="DT163" i="11" s="1"/>
  <c r="DU163" i="11" s="1"/>
  <c r="DV163" i="11" s="1"/>
  <c r="DW163" i="11" s="1"/>
  <c r="DX163" i="11" s="1"/>
  <c r="DY163" i="11" s="1"/>
  <c r="DZ163" i="11" s="1"/>
  <c r="EA163" i="11" s="1"/>
  <c r="EB163" i="11" s="1"/>
  <c r="EC163" i="11" s="1"/>
  <c r="CW219" i="11"/>
  <c r="CX219" i="11" s="1"/>
  <c r="CY219" i="11" s="1"/>
  <c r="CZ219" i="11" s="1"/>
  <c r="DA219" i="11" s="1"/>
  <c r="DB219" i="11" s="1"/>
  <c r="DC219" i="11" s="1"/>
  <c r="DD219" i="11" s="1"/>
  <c r="DE219" i="11" s="1"/>
  <c r="DF219" i="11" s="1"/>
  <c r="DG219" i="11" s="1"/>
  <c r="DH219" i="11" s="1"/>
  <c r="DI219" i="11" s="1"/>
  <c r="J219" i="11" s="1"/>
  <c r="CV344" i="11"/>
  <c r="CW344" i="11" s="1"/>
  <c r="CX344" i="11" s="1"/>
  <c r="CY344" i="11" s="1"/>
  <c r="CZ344" i="11" s="1"/>
  <c r="DA344" i="11" s="1"/>
  <c r="DB344" i="11" s="1"/>
  <c r="DC344" i="11" s="1"/>
  <c r="DD344" i="11" s="1"/>
  <c r="DE344" i="11" s="1"/>
  <c r="DF344" i="11" s="1"/>
  <c r="DG344" i="11" s="1"/>
  <c r="DH344" i="11" s="1"/>
  <c r="DI344" i="11" s="1"/>
  <c r="J344" i="11" s="1"/>
  <c r="DP403" i="11"/>
  <c r="DQ403" i="11" s="1"/>
  <c r="DR403" i="11" s="1"/>
  <c r="DS403" i="11" s="1"/>
  <c r="DT403" i="11" s="1"/>
  <c r="DU403" i="11" s="1"/>
  <c r="DV403" i="11" s="1"/>
  <c r="DW403" i="11" s="1"/>
  <c r="DX403" i="11" s="1"/>
  <c r="DY403" i="11" s="1"/>
  <c r="DZ403" i="11" s="1"/>
  <c r="EA403" i="11" s="1"/>
  <c r="EB403" i="11" s="1"/>
  <c r="EC403" i="11" s="1"/>
  <c r="DO41" i="11"/>
  <c r="DP41" i="11" s="1"/>
  <c r="DQ41" i="11" s="1"/>
  <c r="DR41" i="11" s="1"/>
  <c r="DS41" i="11" s="1"/>
  <c r="DT41" i="11" s="1"/>
  <c r="DU41" i="11" s="1"/>
  <c r="DV41" i="11" s="1"/>
  <c r="DW41" i="11" s="1"/>
  <c r="DX41" i="11" s="1"/>
  <c r="DY41" i="11" s="1"/>
  <c r="DZ41" i="11" s="1"/>
  <c r="EA41" i="11" s="1"/>
  <c r="EB41" i="11" s="1"/>
  <c r="EC41" i="11" s="1"/>
  <c r="DN477" i="11"/>
  <c r="DO477" i="11" s="1"/>
  <c r="DP477" i="11" s="1"/>
  <c r="DQ477" i="11" s="1"/>
  <c r="DR477" i="11" s="1"/>
  <c r="DS477" i="11" s="1"/>
  <c r="DT477" i="11" s="1"/>
  <c r="DU477" i="11" s="1"/>
  <c r="DV477" i="11" s="1"/>
  <c r="DW477" i="11" s="1"/>
  <c r="DX477" i="11" s="1"/>
  <c r="DY477" i="11" s="1"/>
  <c r="DZ477" i="11" s="1"/>
  <c r="EA477" i="11" s="1"/>
  <c r="EB477" i="11" s="1"/>
  <c r="EC477" i="11" s="1"/>
  <c r="CV324" i="11"/>
  <c r="CW324" i="11" s="1"/>
  <c r="CX324" i="11" s="1"/>
  <c r="CY324" i="11" s="1"/>
  <c r="CZ324" i="11" s="1"/>
  <c r="DA324" i="11" s="1"/>
  <c r="DB324" i="11" s="1"/>
  <c r="DC324" i="11" s="1"/>
  <c r="DD324" i="11" s="1"/>
  <c r="DE324" i="11" s="1"/>
  <c r="DF324" i="11" s="1"/>
  <c r="DG324" i="11" s="1"/>
  <c r="DH324" i="11" s="1"/>
  <c r="DI324" i="11" s="1"/>
  <c r="J324" i="11" s="1"/>
  <c r="CT259" i="11"/>
  <c r="CU259" i="11" s="1"/>
  <c r="CV259" i="11" s="1"/>
  <c r="CW259" i="11" s="1"/>
  <c r="CX259" i="11" s="1"/>
  <c r="CY259" i="11" s="1"/>
  <c r="CZ259" i="11" s="1"/>
  <c r="DA259" i="11" s="1"/>
  <c r="DB259" i="11" s="1"/>
  <c r="DC259" i="11" s="1"/>
  <c r="DD259" i="11" s="1"/>
  <c r="DE259" i="11" s="1"/>
  <c r="DF259" i="11" s="1"/>
  <c r="DG259" i="11" s="1"/>
  <c r="DH259" i="11" s="1"/>
  <c r="DI259" i="11" s="1"/>
  <c r="J259" i="11" s="1"/>
  <c r="CT55" i="11"/>
  <c r="CU55" i="11" s="1"/>
  <c r="CV55" i="11" s="1"/>
  <c r="CW55" i="11" s="1"/>
  <c r="CX55" i="11" s="1"/>
  <c r="CY55" i="11" s="1"/>
  <c r="CZ55" i="11" s="1"/>
  <c r="DA55" i="11" s="1"/>
  <c r="DB55" i="11" s="1"/>
  <c r="DC55" i="11" s="1"/>
  <c r="DD55" i="11" s="1"/>
  <c r="DE55" i="11" s="1"/>
  <c r="DF55" i="11" s="1"/>
  <c r="DG55" i="11" s="1"/>
  <c r="DH55" i="11" s="1"/>
  <c r="DI55" i="11" s="1"/>
  <c r="J55" i="11" s="1"/>
  <c r="CT106" i="11"/>
  <c r="CU106" i="11" s="1"/>
  <c r="CV106" i="11" s="1"/>
  <c r="CW106" i="11" s="1"/>
  <c r="CX106" i="11" s="1"/>
  <c r="CY106" i="11" s="1"/>
  <c r="CZ106" i="11" s="1"/>
  <c r="DA106" i="11" s="1"/>
  <c r="DB106" i="11" s="1"/>
  <c r="DC106" i="11" s="1"/>
  <c r="DD106" i="11" s="1"/>
  <c r="DE106" i="11" s="1"/>
  <c r="DF106" i="11" s="1"/>
  <c r="DG106" i="11" s="1"/>
  <c r="DH106" i="11" s="1"/>
  <c r="DI106" i="11" s="1"/>
  <c r="J106" i="11" s="1"/>
  <c r="DN312" i="11"/>
  <c r="DO312" i="11" s="1"/>
  <c r="DP312" i="11" s="1"/>
  <c r="DQ312" i="11" s="1"/>
  <c r="DR312" i="11" s="1"/>
  <c r="DS312" i="11" s="1"/>
  <c r="DT312" i="11" s="1"/>
  <c r="DU312" i="11" s="1"/>
  <c r="DV312" i="11" s="1"/>
  <c r="DW312" i="11" s="1"/>
  <c r="DX312" i="11" s="1"/>
  <c r="DY312" i="11" s="1"/>
  <c r="DZ312" i="11" s="1"/>
  <c r="EA312" i="11" s="1"/>
  <c r="EB312" i="11" s="1"/>
  <c r="EC312" i="11" s="1"/>
  <c r="CU385" i="11"/>
  <c r="CV385" i="11" s="1"/>
  <c r="CW385" i="11" s="1"/>
  <c r="CX385" i="11" s="1"/>
  <c r="CY385" i="11" s="1"/>
  <c r="CZ385" i="11" s="1"/>
  <c r="DA385" i="11" s="1"/>
  <c r="DB385" i="11" s="1"/>
  <c r="DC385" i="11" s="1"/>
  <c r="DD385" i="11" s="1"/>
  <c r="DE385" i="11" s="1"/>
  <c r="DF385" i="11" s="1"/>
  <c r="DG385" i="11" s="1"/>
  <c r="DH385" i="11" s="1"/>
  <c r="DN390" i="11"/>
  <c r="DO390" i="11" s="1"/>
  <c r="DP390" i="11" s="1"/>
  <c r="DQ390" i="11" s="1"/>
  <c r="DR390" i="11" s="1"/>
  <c r="DS390" i="11" s="1"/>
  <c r="DT390" i="11" s="1"/>
  <c r="DU390" i="11" s="1"/>
  <c r="DV390" i="11" s="1"/>
  <c r="DW390" i="11" s="1"/>
  <c r="DX390" i="11" s="1"/>
  <c r="DY390" i="11" s="1"/>
  <c r="DZ390" i="11" s="1"/>
  <c r="EA390" i="11" s="1"/>
  <c r="EB390" i="11" s="1"/>
  <c r="EC390" i="11" s="1"/>
  <c r="DO458" i="11"/>
  <c r="DP458" i="11" s="1"/>
  <c r="DQ458" i="11" s="1"/>
  <c r="DR458" i="11" s="1"/>
  <c r="DS458" i="11" s="1"/>
  <c r="DT458" i="11" s="1"/>
  <c r="DU458" i="11" s="1"/>
  <c r="DV458" i="11" s="1"/>
  <c r="DW458" i="11" s="1"/>
  <c r="DX458" i="11" s="1"/>
  <c r="DY458" i="11" s="1"/>
  <c r="DZ458" i="11" s="1"/>
  <c r="EA458" i="11" s="1"/>
  <c r="EB458" i="11" s="1"/>
  <c r="EC458" i="11" s="1"/>
  <c r="CT316" i="11"/>
  <c r="CU316" i="11" s="1"/>
  <c r="CV316" i="11" s="1"/>
  <c r="CW316" i="11" s="1"/>
  <c r="CX316" i="11" s="1"/>
  <c r="CY316" i="11" s="1"/>
  <c r="CZ316" i="11" s="1"/>
  <c r="DA316" i="11" s="1"/>
  <c r="DB316" i="11" s="1"/>
  <c r="DC316" i="11" s="1"/>
  <c r="DD316" i="11" s="1"/>
  <c r="DE316" i="11" s="1"/>
  <c r="DF316" i="11" s="1"/>
  <c r="DG316" i="11" s="1"/>
  <c r="DH316" i="11" s="1"/>
  <c r="DI316" i="11" s="1"/>
  <c r="J316" i="11" s="1"/>
  <c r="D615" i="11"/>
  <c r="D399" i="11"/>
  <c r="C31" i="11"/>
  <c r="D30" i="11" s="1"/>
  <c r="D267" i="11"/>
  <c r="D632" i="11"/>
  <c r="D631" i="11"/>
  <c r="CT130" i="11"/>
  <c r="CU130" i="11" s="1"/>
  <c r="CV130" i="11" s="1"/>
  <c r="CW130" i="11" s="1"/>
  <c r="CX130" i="11" s="1"/>
  <c r="CY130" i="11" s="1"/>
  <c r="CZ130" i="11" s="1"/>
  <c r="DA130" i="11" s="1"/>
  <c r="DB130" i="11" s="1"/>
  <c r="DC130" i="11" s="1"/>
  <c r="DD130" i="11" s="1"/>
  <c r="DE130" i="11" s="1"/>
  <c r="DF130" i="11" s="1"/>
  <c r="DG130" i="11" s="1"/>
  <c r="DH130" i="11" s="1"/>
  <c r="DI130" i="11" s="1"/>
  <c r="J130" i="11" s="1"/>
  <c r="DN130" i="11"/>
  <c r="DO130" i="11" s="1"/>
  <c r="DP130" i="11" s="1"/>
  <c r="DQ130" i="11" s="1"/>
  <c r="DR130" i="11" s="1"/>
  <c r="DS130" i="11" s="1"/>
  <c r="DT130" i="11" s="1"/>
  <c r="DU130" i="11" s="1"/>
  <c r="DV130" i="11" s="1"/>
  <c r="DW130" i="11" s="1"/>
  <c r="DX130" i="11" s="1"/>
  <c r="DY130" i="11" s="1"/>
  <c r="DZ130" i="11" s="1"/>
  <c r="EA130" i="11" s="1"/>
  <c r="EB130" i="11" s="1"/>
  <c r="EC130" i="11" s="1"/>
  <c r="CT428" i="11"/>
  <c r="CU428" i="11" s="1"/>
  <c r="CV428" i="11" s="1"/>
  <c r="CW428" i="11" s="1"/>
  <c r="CX428" i="11" s="1"/>
  <c r="CY428" i="11" s="1"/>
  <c r="CZ428" i="11" s="1"/>
  <c r="DA428" i="11" s="1"/>
  <c r="DB428" i="11" s="1"/>
  <c r="DC428" i="11" s="1"/>
  <c r="DD428" i="11" s="1"/>
  <c r="DE428" i="11" s="1"/>
  <c r="DF428" i="11" s="1"/>
  <c r="DG428" i="11" s="1"/>
  <c r="DH428" i="11" s="1"/>
  <c r="DI428" i="11" s="1"/>
  <c r="J428" i="11" s="1"/>
  <c r="DN285" i="11"/>
  <c r="DO285" i="11" s="1"/>
  <c r="DP285" i="11" s="1"/>
  <c r="DQ285" i="11" s="1"/>
  <c r="DR285" i="11" s="1"/>
  <c r="DS285" i="11" s="1"/>
  <c r="DT285" i="11" s="1"/>
  <c r="DU285" i="11" s="1"/>
  <c r="DV285" i="11" s="1"/>
  <c r="DW285" i="11" s="1"/>
  <c r="DX285" i="11" s="1"/>
  <c r="DY285" i="11" s="1"/>
  <c r="DZ285" i="11" s="1"/>
  <c r="EA285" i="11" s="1"/>
  <c r="EB285" i="11" s="1"/>
  <c r="EC285" i="11" s="1"/>
  <c r="CT285" i="11"/>
  <c r="CU285" i="11" s="1"/>
  <c r="CV285" i="11" s="1"/>
  <c r="CW285" i="11" s="1"/>
  <c r="CX285" i="11" s="1"/>
  <c r="CY285" i="11" s="1"/>
  <c r="CZ285" i="11" s="1"/>
  <c r="DA285" i="11" s="1"/>
  <c r="DB285" i="11" s="1"/>
  <c r="DC285" i="11" s="1"/>
  <c r="DD285" i="11" s="1"/>
  <c r="DE285" i="11" s="1"/>
  <c r="DF285" i="11" s="1"/>
  <c r="DG285" i="11" s="1"/>
  <c r="DH285" i="11" s="1"/>
  <c r="DI285" i="11" s="1"/>
  <c r="J285" i="11" s="1"/>
  <c r="CT378" i="11"/>
  <c r="CU378" i="11" s="1"/>
  <c r="CV378" i="11" s="1"/>
  <c r="CW378" i="11" s="1"/>
  <c r="CX378" i="11" s="1"/>
  <c r="CY378" i="11" s="1"/>
  <c r="CZ378" i="11" s="1"/>
  <c r="DA378" i="11" s="1"/>
  <c r="DB378" i="11" s="1"/>
  <c r="DC378" i="11" s="1"/>
  <c r="DD378" i="11" s="1"/>
  <c r="DE378" i="11" s="1"/>
  <c r="DF378" i="11" s="1"/>
  <c r="DG378" i="11" s="1"/>
  <c r="DH378" i="11" s="1"/>
  <c r="DI378" i="11" s="1"/>
  <c r="J378" i="11" s="1"/>
  <c r="DN378" i="11"/>
  <c r="DO378" i="11" s="1"/>
  <c r="DP378" i="11" s="1"/>
  <c r="DQ378" i="11" s="1"/>
  <c r="DR378" i="11" s="1"/>
  <c r="DS378" i="11" s="1"/>
  <c r="DT378" i="11" s="1"/>
  <c r="DU378" i="11" s="1"/>
  <c r="DV378" i="11" s="1"/>
  <c r="DW378" i="11" s="1"/>
  <c r="DX378" i="11" s="1"/>
  <c r="DY378" i="11" s="1"/>
  <c r="DZ378" i="11" s="1"/>
  <c r="EA378" i="11" s="1"/>
  <c r="EB378" i="11" s="1"/>
  <c r="EC378" i="11" s="1"/>
  <c r="CT61" i="11"/>
  <c r="CU61" i="11" s="1"/>
  <c r="CV61" i="11" s="1"/>
  <c r="CW61" i="11" s="1"/>
  <c r="CX61" i="11" s="1"/>
  <c r="CY61" i="11" s="1"/>
  <c r="CZ61" i="11" s="1"/>
  <c r="DA61" i="11" s="1"/>
  <c r="DB61" i="11" s="1"/>
  <c r="DC61" i="11" s="1"/>
  <c r="DD61" i="11" s="1"/>
  <c r="DE61" i="11" s="1"/>
  <c r="DF61" i="11" s="1"/>
  <c r="DG61" i="11" s="1"/>
  <c r="DH61" i="11" s="1"/>
  <c r="DI61" i="11" s="1"/>
  <c r="J61" i="11" s="1"/>
  <c r="DN61" i="11"/>
  <c r="DO61" i="11" s="1"/>
  <c r="DP61" i="11" s="1"/>
  <c r="DQ61" i="11" s="1"/>
  <c r="DR61" i="11" s="1"/>
  <c r="DS61" i="11" s="1"/>
  <c r="DT61" i="11" s="1"/>
  <c r="DU61" i="11" s="1"/>
  <c r="DV61" i="11" s="1"/>
  <c r="DW61" i="11" s="1"/>
  <c r="DX61" i="11" s="1"/>
  <c r="DY61" i="11" s="1"/>
  <c r="DZ61" i="11" s="1"/>
  <c r="EA61" i="11" s="1"/>
  <c r="EB61" i="11" s="1"/>
  <c r="EC61" i="11" s="1"/>
  <c r="CT277" i="11"/>
  <c r="CU277" i="11" s="1"/>
  <c r="CV277" i="11" s="1"/>
  <c r="CW277" i="11" s="1"/>
  <c r="CX277" i="11" s="1"/>
  <c r="CY277" i="11" s="1"/>
  <c r="CZ277" i="11" s="1"/>
  <c r="DA277" i="11" s="1"/>
  <c r="DB277" i="11" s="1"/>
  <c r="DC277" i="11" s="1"/>
  <c r="DD277" i="11" s="1"/>
  <c r="DE277" i="11" s="1"/>
  <c r="DF277" i="11" s="1"/>
  <c r="DG277" i="11" s="1"/>
  <c r="DH277" i="11" s="1"/>
  <c r="DI277" i="11" s="1"/>
  <c r="J277" i="11" s="1"/>
  <c r="DN277" i="11"/>
  <c r="DO277" i="11" s="1"/>
  <c r="DP277" i="11" s="1"/>
  <c r="DQ277" i="11" s="1"/>
  <c r="DR277" i="11" s="1"/>
  <c r="DS277" i="11" s="1"/>
  <c r="DT277" i="11" s="1"/>
  <c r="DU277" i="11" s="1"/>
  <c r="DV277" i="11" s="1"/>
  <c r="DW277" i="11" s="1"/>
  <c r="DX277" i="11" s="1"/>
  <c r="DY277" i="11" s="1"/>
  <c r="DZ277" i="11" s="1"/>
  <c r="EA277" i="11" s="1"/>
  <c r="EB277" i="11" s="1"/>
  <c r="EC277" i="11" s="1"/>
  <c r="CT308" i="11"/>
  <c r="CU308" i="11" s="1"/>
  <c r="CV308" i="11" s="1"/>
  <c r="CW308" i="11" s="1"/>
  <c r="CX308" i="11" s="1"/>
  <c r="CY308" i="11" s="1"/>
  <c r="CZ308" i="11" s="1"/>
  <c r="DA308" i="11" s="1"/>
  <c r="DB308" i="11" s="1"/>
  <c r="DC308" i="11" s="1"/>
  <c r="DD308" i="11" s="1"/>
  <c r="DE308" i="11" s="1"/>
  <c r="DF308" i="11" s="1"/>
  <c r="DG308" i="11" s="1"/>
  <c r="DH308" i="11" s="1"/>
  <c r="DN308" i="11"/>
  <c r="DO308" i="11" s="1"/>
  <c r="DP308" i="11" s="1"/>
  <c r="DQ308" i="11" s="1"/>
  <c r="DR308" i="11" s="1"/>
  <c r="DS308" i="11" s="1"/>
  <c r="DT308" i="11" s="1"/>
  <c r="DU308" i="11" s="1"/>
  <c r="DV308" i="11" s="1"/>
  <c r="DW308" i="11" s="1"/>
  <c r="DX308" i="11" s="1"/>
  <c r="DY308" i="11" s="1"/>
  <c r="DZ308" i="11" s="1"/>
  <c r="EA308" i="11" s="1"/>
  <c r="EB308" i="11" s="1"/>
  <c r="EC308" i="11" s="1"/>
  <c r="D962" i="11"/>
  <c r="D961" i="11"/>
  <c r="CT404" i="11"/>
  <c r="CU404" i="11" s="1"/>
  <c r="CV404" i="11" s="1"/>
  <c r="CW404" i="11" s="1"/>
  <c r="CX404" i="11" s="1"/>
  <c r="CY404" i="11" s="1"/>
  <c r="CZ404" i="11" s="1"/>
  <c r="DA404" i="11" s="1"/>
  <c r="DB404" i="11" s="1"/>
  <c r="DC404" i="11" s="1"/>
  <c r="DD404" i="11" s="1"/>
  <c r="DE404" i="11" s="1"/>
  <c r="DF404" i="11" s="1"/>
  <c r="DG404" i="11" s="1"/>
  <c r="DH404" i="11" s="1"/>
  <c r="DI404" i="11" s="1"/>
  <c r="J404" i="11" s="1"/>
  <c r="DN404" i="11"/>
  <c r="DO404" i="11" s="1"/>
  <c r="DP404" i="11" s="1"/>
  <c r="DQ404" i="11" s="1"/>
  <c r="DR404" i="11" s="1"/>
  <c r="DS404" i="11" s="1"/>
  <c r="DT404" i="11" s="1"/>
  <c r="DU404" i="11" s="1"/>
  <c r="DV404" i="11" s="1"/>
  <c r="DW404" i="11" s="1"/>
  <c r="DX404" i="11" s="1"/>
  <c r="DY404" i="11" s="1"/>
  <c r="DZ404" i="11" s="1"/>
  <c r="EA404" i="11" s="1"/>
  <c r="EB404" i="11" s="1"/>
  <c r="EC404" i="11" s="1"/>
  <c r="C93" i="11"/>
  <c r="D93" i="11" s="1"/>
  <c r="D91" i="11"/>
  <c r="C205" i="11"/>
  <c r="D203" i="11"/>
  <c r="D231" i="11"/>
  <c r="C149" i="11"/>
  <c r="D148" i="11" s="1"/>
  <c r="D147" i="11"/>
  <c r="D587" i="11"/>
  <c r="D201" i="11"/>
  <c r="D200" i="11"/>
  <c r="D706" i="11"/>
  <c r="D705" i="11"/>
  <c r="CT261" i="11"/>
  <c r="CU261" i="11" s="1"/>
  <c r="CV261" i="11" s="1"/>
  <c r="CW261" i="11" s="1"/>
  <c r="CX261" i="11" s="1"/>
  <c r="CY261" i="11" s="1"/>
  <c r="CZ261" i="11" s="1"/>
  <c r="DA261" i="11" s="1"/>
  <c r="DB261" i="11" s="1"/>
  <c r="DC261" i="11" s="1"/>
  <c r="DD261" i="11" s="1"/>
  <c r="DE261" i="11" s="1"/>
  <c r="DF261" i="11" s="1"/>
  <c r="DG261" i="11" s="1"/>
  <c r="DH261" i="11" s="1"/>
  <c r="DI261" i="11" s="1"/>
  <c r="J261" i="11" s="1"/>
  <c r="DN261" i="11"/>
  <c r="DO261" i="11" s="1"/>
  <c r="DP261" i="11" s="1"/>
  <c r="DQ261" i="11" s="1"/>
  <c r="DR261" i="11" s="1"/>
  <c r="DS261" i="11" s="1"/>
  <c r="DT261" i="11" s="1"/>
  <c r="DU261" i="11" s="1"/>
  <c r="DV261" i="11" s="1"/>
  <c r="DW261" i="11" s="1"/>
  <c r="DX261" i="11" s="1"/>
  <c r="DY261" i="11" s="1"/>
  <c r="DZ261" i="11" s="1"/>
  <c r="EA261" i="11" s="1"/>
  <c r="EB261" i="11" s="1"/>
  <c r="EC261" i="11" s="1"/>
  <c r="CT134" i="11"/>
  <c r="CU134" i="11" s="1"/>
  <c r="CV134" i="11" s="1"/>
  <c r="CW134" i="11" s="1"/>
  <c r="CX134" i="11" s="1"/>
  <c r="CY134" i="11" s="1"/>
  <c r="CZ134" i="11" s="1"/>
  <c r="DA134" i="11" s="1"/>
  <c r="DB134" i="11" s="1"/>
  <c r="DC134" i="11" s="1"/>
  <c r="DD134" i="11" s="1"/>
  <c r="DE134" i="11" s="1"/>
  <c r="DF134" i="11" s="1"/>
  <c r="DG134" i="11" s="1"/>
  <c r="DH134" i="11" s="1"/>
  <c r="DI134" i="11" s="1"/>
  <c r="J134" i="11" s="1"/>
  <c r="DN134" i="11"/>
  <c r="DO134" i="11" s="1"/>
  <c r="DP134" i="11" s="1"/>
  <c r="DQ134" i="11" s="1"/>
  <c r="DR134" i="11" s="1"/>
  <c r="DS134" i="11" s="1"/>
  <c r="DT134" i="11" s="1"/>
  <c r="DU134" i="11" s="1"/>
  <c r="DV134" i="11" s="1"/>
  <c r="DW134" i="11" s="1"/>
  <c r="DX134" i="11" s="1"/>
  <c r="DY134" i="11" s="1"/>
  <c r="DZ134" i="11" s="1"/>
  <c r="EA134" i="11" s="1"/>
  <c r="EB134" i="11" s="1"/>
  <c r="EC134" i="11" s="1"/>
  <c r="CT359" i="11"/>
  <c r="CU359" i="11" s="1"/>
  <c r="CV359" i="11" s="1"/>
  <c r="CW359" i="11" s="1"/>
  <c r="CX359" i="11" s="1"/>
  <c r="CY359" i="11" s="1"/>
  <c r="CZ359" i="11" s="1"/>
  <c r="DA359" i="11" s="1"/>
  <c r="DB359" i="11" s="1"/>
  <c r="DC359" i="11" s="1"/>
  <c r="DD359" i="11" s="1"/>
  <c r="DE359" i="11" s="1"/>
  <c r="DF359" i="11" s="1"/>
  <c r="DG359" i="11" s="1"/>
  <c r="DH359" i="11" s="1"/>
  <c r="DI359" i="11" s="1"/>
  <c r="J359" i="11" s="1"/>
  <c r="DN359" i="11"/>
  <c r="DO359" i="11" s="1"/>
  <c r="DP359" i="11" s="1"/>
  <c r="DQ359" i="11" s="1"/>
  <c r="DR359" i="11" s="1"/>
  <c r="DS359" i="11" s="1"/>
  <c r="DT359" i="11" s="1"/>
  <c r="DU359" i="11" s="1"/>
  <c r="DV359" i="11" s="1"/>
  <c r="DW359" i="11" s="1"/>
  <c r="DX359" i="11" s="1"/>
  <c r="DY359" i="11" s="1"/>
  <c r="DZ359" i="11" s="1"/>
  <c r="EA359" i="11" s="1"/>
  <c r="EB359" i="11" s="1"/>
  <c r="EC359" i="11" s="1"/>
  <c r="D100" i="11"/>
  <c r="D99" i="11"/>
  <c r="C139" i="11"/>
  <c r="D138" i="11" s="1"/>
  <c r="D137" i="11"/>
  <c r="D377" i="11"/>
  <c r="D376" i="11"/>
  <c r="D367" i="11"/>
  <c r="D366" i="11"/>
  <c r="D511" i="11"/>
  <c r="D510" i="11"/>
  <c r="CU450" i="11"/>
  <c r="CV450" i="11" s="1"/>
  <c r="CW450" i="11" s="1"/>
  <c r="CX450" i="11" s="1"/>
  <c r="CY450" i="11" s="1"/>
  <c r="CZ450" i="11" s="1"/>
  <c r="DA450" i="11" s="1"/>
  <c r="DB450" i="11" s="1"/>
  <c r="DC450" i="11" s="1"/>
  <c r="DD450" i="11" s="1"/>
  <c r="DE450" i="11" s="1"/>
  <c r="DF450" i="11" s="1"/>
  <c r="DG450" i="11" s="1"/>
  <c r="DH450" i="11" s="1"/>
  <c r="DI450" i="11" s="1"/>
  <c r="J450" i="11" s="1"/>
  <c r="CT312" i="11"/>
  <c r="CU312" i="11" s="1"/>
  <c r="CV312" i="11" s="1"/>
  <c r="CW312" i="11" s="1"/>
  <c r="CX312" i="11" s="1"/>
  <c r="CY312" i="11" s="1"/>
  <c r="CZ312" i="11" s="1"/>
  <c r="DA312" i="11" s="1"/>
  <c r="DB312" i="11" s="1"/>
  <c r="DC312" i="11" s="1"/>
  <c r="DD312" i="11" s="1"/>
  <c r="DE312" i="11" s="1"/>
  <c r="DF312" i="11" s="1"/>
  <c r="DG312" i="11" s="1"/>
  <c r="DH312" i="11" s="1"/>
  <c r="DN316" i="11"/>
  <c r="DO316" i="11" s="1"/>
  <c r="DP316" i="11" s="1"/>
  <c r="DQ316" i="11" s="1"/>
  <c r="DR316" i="11" s="1"/>
  <c r="DS316" i="11" s="1"/>
  <c r="DT316" i="11" s="1"/>
  <c r="DU316" i="11" s="1"/>
  <c r="DV316" i="11" s="1"/>
  <c r="DW316" i="11" s="1"/>
  <c r="DX316" i="11" s="1"/>
  <c r="DY316" i="11" s="1"/>
  <c r="DZ316" i="11" s="1"/>
  <c r="EA316" i="11" s="1"/>
  <c r="EB316" i="11" s="1"/>
  <c r="EC316" i="11" s="1"/>
  <c r="CU122" i="11"/>
  <c r="CV122" i="11" s="1"/>
  <c r="CW122" i="11" s="1"/>
  <c r="CX122" i="11" s="1"/>
  <c r="CY122" i="11" s="1"/>
  <c r="CZ122" i="11" s="1"/>
  <c r="DA122" i="11" s="1"/>
  <c r="DB122" i="11" s="1"/>
  <c r="DC122" i="11" s="1"/>
  <c r="DD122" i="11" s="1"/>
  <c r="DE122" i="11" s="1"/>
  <c r="DF122" i="11" s="1"/>
  <c r="DG122" i="11" s="1"/>
  <c r="DH122" i="11" s="1"/>
  <c r="DI122" i="11" s="1"/>
  <c r="J122" i="11" s="1"/>
  <c r="CT243" i="11"/>
  <c r="CU243" i="11" s="1"/>
  <c r="CV243" i="11" s="1"/>
  <c r="CW243" i="11" s="1"/>
  <c r="CX243" i="11" s="1"/>
  <c r="CY243" i="11" s="1"/>
  <c r="CZ243" i="11" s="1"/>
  <c r="DA243" i="11" s="1"/>
  <c r="DB243" i="11" s="1"/>
  <c r="DC243" i="11" s="1"/>
  <c r="DD243" i="11" s="1"/>
  <c r="DE243" i="11" s="1"/>
  <c r="DF243" i="11" s="1"/>
  <c r="DG243" i="11" s="1"/>
  <c r="DH243" i="11" s="1"/>
  <c r="DI243" i="11" s="1"/>
  <c r="J243" i="11" s="1"/>
  <c r="DN243" i="11"/>
  <c r="DO243" i="11" s="1"/>
  <c r="DP243" i="11" s="1"/>
  <c r="DQ243" i="11" s="1"/>
  <c r="DR243" i="11" s="1"/>
  <c r="DS243" i="11" s="1"/>
  <c r="DT243" i="11" s="1"/>
  <c r="DU243" i="11" s="1"/>
  <c r="DV243" i="11" s="1"/>
  <c r="DW243" i="11" s="1"/>
  <c r="DX243" i="11" s="1"/>
  <c r="DY243" i="11" s="1"/>
  <c r="DZ243" i="11" s="1"/>
  <c r="EA243" i="11" s="1"/>
  <c r="EB243" i="11" s="1"/>
  <c r="EC243" i="11" s="1"/>
  <c r="C227" i="11"/>
  <c r="D227" i="11" s="1"/>
  <c r="D225" i="11"/>
  <c r="D453" i="11"/>
  <c r="D452" i="11"/>
  <c r="C127" i="11"/>
  <c r="D125" i="11"/>
  <c r="CW408" i="11"/>
  <c r="CX408" i="11" s="1"/>
  <c r="CY408" i="11" s="1"/>
  <c r="CZ408" i="11" s="1"/>
  <c r="DA408" i="11" s="1"/>
  <c r="DB408" i="11" s="1"/>
  <c r="DC408" i="11" s="1"/>
  <c r="DD408" i="11" s="1"/>
  <c r="DE408" i="11" s="1"/>
  <c r="DF408" i="11" s="1"/>
  <c r="DG408" i="11" s="1"/>
  <c r="DH408" i="11" s="1"/>
  <c r="DI408" i="11" s="1"/>
  <c r="J408" i="11" s="1"/>
  <c r="DO385" i="11"/>
  <c r="DP385" i="11" s="1"/>
  <c r="DQ385" i="11" s="1"/>
  <c r="DR385" i="11" s="1"/>
  <c r="DS385" i="11" s="1"/>
  <c r="DT385" i="11" s="1"/>
  <c r="DU385" i="11" s="1"/>
  <c r="DV385" i="11" s="1"/>
  <c r="DW385" i="11" s="1"/>
  <c r="DX385" i="11" s="1"/>
  <c r="DY385" i="11" s="1"/>
  <c r="DZ385" i="11" s="1"/>
  <c r="EA385" i="11" s="1"/>
  <c r="EB385" i="11" s="1"/>
  <c r="EC385" i="11" s="1"/>
  <c r="DO122" i="11"/>
  <c r="DP122" i="11" s="1"/>
  <c r="DQ122" i="11" s="1"/>
  <c r="DR122" i="11" s="1"/>
  <c r="DS122" i="11" s="1"/>
  <c r="DT122" i="11" s="1"/>
  <c r="DU122" i="11" s="1"/>
  <c r="DV122" i="11" s="1"/>
  <c r="DW122" i="11" s="1"/>
  <c r="DX122" i="11" s="1"/>
  <c r="DY122" i="11" s="1"/>
  <c r="DZ122" i="11" s="1"/>
  <c r="EA122" i="11" s="1"/>
  <c r="EB122" i="11" s="1"/>
  <c r="EC122" i="11" s="1"/>
  <c r="DQ408" i="11"/>
  <c r="DR408" i="11" s="1"/>
  <c r="DS408" i="11" s="1"/>
  <c r="DT408" i="11" s="1"/>
  <c r="DU408" i="11" s="1"/>
  <c r="DV408" i="11" s="1"/>
  <c r="DW408" i="11" s="1"/>
  <c r="DX408" i="11" s="1"/>
  <c r="DY408" i="11" s="1"/>
  <c r="DZ408" i="11" s="1"/>
  <c r="EA408" i="11" s="1"/>
  <c r="EB408" i="11" s="1"/>
  <c r="EC408" i="11" s="1"/>
  <c r="C567" i="11"/>
  <c r="D567" i="11" s="1"/>
  <c r="C529" i="11"/>
  <c r="D528" i="11" s="1"/>
  <c r="C182" i="11"/>
  <c r="D181" i="11" s="1"/>
  <c r="C340" i="11"/>
  <c r="D339" i="11" s="1"/>
  <c r="DP454" i="11"/>
  <c r="DQ454" i="11" s="1"/>
  <c r="DR454" i="11" s="1"/>
  <c r="DS454" i="11" s="1"/>
  <c r="DT454" i="11" s="1"/>
  <c r="DU454" i="11" s="1"/>
  <c r="DV454" i="11" s="1"/>
  <c r="DW454" i="11" s="1"/>
  <c r="DX454" i="11" s="1"/>
  <c r="DY454" i="11" s="1"/>
  <c r="DZ454" i="11" s="1"/>
  <c r="EA454" i="11" s="1"/>
  <c r="EB454" i="11" s="1"/>
  <c r="EC454" i="11" s="1"/>
  <c r="CU193" i="11"/>
  <c r="CV193" i="11" s="1"/>
  <c r="CW193" i="11" s="1"/>
  <c r="CX193" i="11" s="1"/>
  <c r="CY193" i="11" s="1"/>
  <c r="CZ193" i="11" s="1"/>
  <c r="DA193" i="11" s="1"/>
  <c r="DB193" i="11" s="1"/>
  <c r="DC193" i="11" s="1"/>
  <c r="DD193" i="11" s="1"/>
  <c r="DE193" i="11" s="1"/>
  <c r="DF193" i="11" s="1"/>
  <c r="DG193" i="11" s="1"/>
  <c r="DH193" i="11" s="1"/>
  <c r="DI193" i="11" s="1"/>
  <c r="J193" i="11" s="1"/>
  <c r="C67" i="11"/>
  <c r="D66" i="11" s="1"/>
  <c r="C247" i="11"/>
  <c r="C461" i="11"/>
  <c r="D461" i="11" s="1"/>
  <c r="C472" i="11"/>
  <c r="D471" i="11" s="1"/>
  <c r="C372" i="11"/>
  <c r="C110" i="11"/>
  <c r="C479" i="11"/>
  <c r="D479" i="11" s="1"/>
  <c r="C501" i="11"/>
  <c r="C583" i="11"/>
  <c r="D583" i="11" s="1"/>
  <c r="D527" i="11"/>
  <c r="D695" i="11"/>
  <c r="C802" i="11"/>
  <c r="D802" i="11" s="1"/>
  <c r="C320" i="11"/>
  <c r="D319" i="11" s="1"/>
  <c r="CW265" i="11"/>
  <c r="CX265" i="11" s="1"/>
  <c r="CY265" i="11" s="1"/>
  <c r="CZ265" i="11" s="1"/>
  <c r="DA265" i="11" s="1"/>
  <c r="DB265" i="11" s="1"/>
  <c r="DC265" i="11" s="1"/>
  <c r="DD265" i="11" s="1"/>
  <c r="DE265" i="11" s="1"/>
  <c r="DF265" i="11" s="1"/>
  <c r="DG265" i="11" s="1"/>
  <c r="DH265" i="11" s="1"/>
  <c r="DI265" i="11" s="1"/>
  <c r="J265" i="11" s="1"/>
  <c r="DO146" i="11"/>
  <c r="DP146" i="11" s="1"/>
  <c r="DQ146" i="11" s="1"/>
  <c r="DR146" i="11" s="1"/>
  <c r="DS146" i="11" s="1"/>
  <c r="DT146" i="11" s="1"/>
  <c r="DU146" i="11" s="1"/>
  <c r="DV146" i="11" s="1"/>
  <c r="DW146" i="11" s="1"/>
  <c r="DX146" i="11" s="1"/>
  <c r="DY146" i="11" s="1"/>
  <c r="DZ146" i="11" s="1"/>
  <c r="EA146" i="11" s="1"/>
  <c r="EB146" i="11" s="1"/>
  <c r="EC146" i="11" s="1"/>
  <c r="DO191" i="11"/>
  <c r="DP191" i="11" s="1"/>
  <c r="DQ191" i="11" s="1"/>
  <c r="DR191" i="11" s="1"/>
  <c r="DS191" i="11" s="1"/>
  <c r="DT191" i="11" s="1"/>
  <c r="DU191" i="11" s="1"/>
  <c r="DV191" i="11" s="1"/>
  <c r="DW191" i="11" s="1"/>
  <c r="DX191" i="11" s="1"/>
  <c r="DY191" i="11" s="1"/>
  <c r="DZ191" i="11" s="1"/>
  <c r="EA191" i="11" s="1"/>
  <c r="EB191" i="11" s="1"/>
  <c r="EC191" i="11" s="1"/>
  <c r="CW63" i="11"/>
  <c r="CX63" i="11" s="1"/>
  <c r="CY63" i="11" s="1"/>
  <c r="CZ63" i="11" s="1"/>
  <c r="DA63" i="11" s="1"/>
  <c r="DB63" i="11" s="1"/>
  <c r="DC63" i="11" s="1"/>
  <c r="DD63" i="11" s="1"/>
  <c r="DE63" i="11" s="1"/>
  <c r="DF63" i="11" s="1"/>
  <c r="DG63" i="11" s="1"/>
  <c r="DH63" i="11" s="1"/>
  <c r="DI63" i="11" s="1"/>
  <c r="J63" i="11" s="1"/>
  <c r="CV454" i="11"/>
  <c r="CW454" i="11" s="1"/>
  <c r="CX454" i="11" s="1"/>
  <c r="CY454" i="11" s="1"/>
  <c r="CZ454" i="11" s="1"/>
  <c r="DA454" i="11" s="1"/>
  <c r="DB454" i="11" s="1"/>
  <c r="DC454" i="11" s="1"/>
  <c r="DD454" i="11" s="1"/>
  <c r="DE454" i="11" s="1"/>
  <c r="DF454" i="11" s="1"/>
  <c r="DG454" i="11" s="1"/>
  <c r="DH454" i="11" s="1"/>
  <c r="DI454" i="11" s="1"/>
  <c r="J454" i="11" s="1"/>
  <c r="DP136" i="11"/>
  <c r="DQ136" i="11" s="1"/>
  <c r="DR136" i="11" s="1"/>
  <c r="DS136" i="11" s="1"/>
  <c r="DT136" i="11" s="1"/>
  <c r="DU136" i="11" s="1"/>
  <c r="DV136" i="11" s="1"/>
  <c r="DW136" i="11" s="1"/>
  <c r="DX136" i="11" s="1"/>
  <c r="DY136" i="11" s="1"/>
  <c r="DZ136" i="11" s="1"/>
  <c r="EA136" i="11" s="1"/>
  <c r="EB136" i="11" s="1"/>
  <c r="EC136" i="11" s="1"/>
  <c r="CU227" i="11"/>
  <c r="CV227" i="11" s="1"/>
  <c r="CW227" i="11" s="1"/>
  <c r="CX227" i="11" s="1"/>
  <c r="CY227" i="11" s="1"/>
  <c r="CZ227" i="11" s="1"/>
  <c r="DA227" i="11" s="1"/>
  <c r="DB227" i="11" s="1"/>
  <c r="DC227" i="11" s="1"/>
  <c r="DD227" i="11" s="1"/>
  <c r="DE227" i="11" s="1"/>
  <c r="DF227" i="11" s="1"/>
  <c r="DG227" i="11" s="1"/>
  <c r="DH227" i="11" s="1"/>
  <c r="DI227" i="11" s="1"/>
  <c r="J227" i="11" s="1"/>
  <c r="DN307" i="11"/>
  <c r="DO307" i="11" s="1"/>
  <c r="DP307" i="11" s="1"/>
  <c r="DQ307" i="11" s="1"/>
  <c r="DR307" i="11" s="1"/>
  <c r="DS307" i="11" s="1"/>
  <c r="DT307" i="11" s="1"/>
  <c r="DU307" i="11" s="1"/>
  <c r="DV307" i="11" s="1"/>
  <c r="DW307" i="11" s="1"/>
  <c r="DX307" i="11" s="1"/>
  <c r="DY307" i="11" s="1"/>
  <c r="DZ307" i="11" s="1"/>
  <c r="EA307" i="11" s="1"/>
  <c r="EB307" i="11" s="1"/>
  <c r="EC307" i="11" s="1"/>
  <c r="CT447" i="11"/>
  <c r="CU447" i="11" s="1"/>
  <c r="CV447" i="11" s="1"/>
  <c r="CW447" i="11" s="1"/>
  <c r="CX447" i="11" s="1"/>
  <c r="CY447" i="11" s="1"/>
  <c r="CZ447" i="11" s="1"/>
  <c r="DA447" i="11" s="1"/>
  <c r="DB447" i="11" s="1"/>
  <c r="DC447" i="11" s="1"/>
  <c r="DD447" i="11" s="1"/>
  <c r="DE447" i="11" s="1"/>
  <c r="DF447" i="11" s="1"/>
  <c r="DG447" i="11" s="1"/>
  <c r="DH447" i="11" s="1"/>
  <c r="D370" i="11"/>
  <c r="C74" i="11"/>
  <c r="D73" i="11" s="1"/>
  <c r="D478" i="11"/>
  <c r="C890" i="11"/>
  <c r="D889" i="11" s="1"/>
  <c r="D499" i="11"/>
  <c r="C355" i="11"/>
  <c r="D355" i="11" s="1"/>
  <c r="C191" i="11"/>
  <c r="C55" i="11"/>
  <c r="D54" i="11" s="1"/>
  <c r="D643" i="11"/>
  <c r="C666" i="11"/>
  <c r="D665" i="11" s="1"/>
  <c r="D338" i="11"/>
  <c r="C84" i="11"/>
  <c r="D83" i="11" s="1"/>
  <c r="D318" i="11"/>
  <c r="DN150" i="11"/>
  <c r="DO150" i="11" s="1"/>
  <c r="DP150" i="11" s="1"/>
  <c r="DQ150" i="11" s="1"/>
  <c r="DR150" i="11" s="1"/>
  <c r="DS150" i="11" s="1"/>
  <c r="DT150" i="11" s="1"/>
  <c r="DU150" i="11" s="1"/>
  <c r="DV150" i="11" s="1"/>
  <c r="DW150" i="11" s="1"/>
  <c r="DX150" i="11" s="1"/>
  <c r="DY150" i="11" s="1"/>
  <c r="DZ150" i="11" s="1"/>
  <c r="EA150" i="11" s="1"/>
  <c r="EB150" i="11" s="1"/>
  <c r="EC150" i="11" s="1"/>
  <c r="CT150" i="11"/>
  <c r="CU150" i="11" s="1"/>
  <c r="CV150" i="11" s="1"/>
  <c r="CW150" i="11" s="1"/>
  <c r="CX150" i="11" s="1"/>
  <c r="CY150" i="11" s="1"/>
  <c r="CZ150" i="11" s="1"/>
  <c r="DA150" i="11" s="1"/>
  <c r="DB150" i="11" s="1"/>
  <c r="DC150" i="11" s="1"/>
  <c r="DD150" i="11" s="1"/>
  <c r="DE150" i="11" s="1"/>
  <c r="DF150" i="11" s="1"/>
  <c r="DG150" i="11" s="1"/>
  <c r="DH150" i="11" s="1"/>
  <c r="DI150" i="11" s="1"/>
  <c r="J150" i="11" s="1"/>
  <c r="DO453" i="11"/>
  <c r="DP453" i="11" s="1"/>
  <c r="DQ453" i="11" s="1"/>
  <c r="DR453" i="11" s="1"/>
  <c r="DS453" i="11" s="1"/>
  <c r="DT453" i="11" s="1"/>
  <c r="DU453" i="11" s="1"/>
  <c r="DV453" i="11" s="1"/>
  <c r="DW453" i="11" s="1"/>
  <c r="DX453" i="11" s="1"/>
  <c r="DY453" i="11" s="1"/>
  <c r="DZ453" i="11" s="1"/>
  <c r="EA453" i="11" s="1"/>
  <c r="EB453" i="11" s="1"/>
  <c r="EC453" i="11" s="1"/>
  <c r="DO112" i="11"/>
  <c r="DP112" i="11" s="1"/>
  <c r="DQ112" i="11" s="1"/>
  <c r="DR112" i="11" s="1"/>
  <c r="DS112" i="11" s="1"/>
  <c r="DT112" i="11" s="1"/>
  <c r="DU112" i="11" s="1"/>
  <c r="DV112" i="11" s="1"/>
  <c r="DW112" i="11" s="1"/>
  <c r="DX112" i="11" s="1"/>
  <c r="DY112" i="11" s="1"/>
  <c r="DZ112" i="11" s="1"/>
  <c r="EA112" i="11" s="1"/>
  <c r="EB112" i="11" s="1"/>
  <c r="EC112" i="11" s="1"/>
  <c r="DQ209" i="11"/>
  <c r="DR209" i="11" s="1"/>
  <c r="DS209" i="11" s="1"/>
  <c r="DT209" i="11" s="1"/>
  <c r="DU209" i="11" s="1"/>
  <c r="DV209" i="11" s="1"/>
  <c r="DW209" i="11" s="1"/>
  <c r="DX209" i="11" s="1"/>
  <c r="DY209" i="11" s="1"/>
  <c r="DZ209" i="11" s="1"/>
  <c r="EA209" i="11" s="1"/>
  <c r="EB209" i="11" s="1"/>
  <c r="EC209" i="11" s="1"/>
  <c r="CU176" i="11"/>
  <c r="CV176" i="11" s="1"/>
  <c r="CW176" i="11" s="1"/>
  <c r="CX176" i="11" s="1"/>
  <c r="CY176" i="11" s="1"/>
  <c r="CZ176" i="11" s="1"/>
  <c r="DA176" i="11" s="1"/>
  <c r="DB176" i="11" s="1"/>
  <c r="DC176" i="11" s="1"/>
  <c r="DD176" i="11" s="1"/>
  <c r="DE176" i="11" s="1"/>
  <c r="DF176" i="11" s="1"/>
  <c r="DG176" i="11" s="1"/>
  <c r="DH176" i="11" s="1"/>
  <c r="DI176" i="11" s="1"/>
  <c r="J176" i="11" s="1"/>
  <c r="CX39" i="11"/>
  <c r="CY39" i="11" s="1"/>
  <c r="CZ39" i="11" s="1"/>
  <c r="DA39" i="11" s="1"/>
  <c r="DB39" i="11" s="1"/>
  <c r="DC39" i="11" s="1"/>
  <c r="DD39" i="11" s="1"/>
  <c r="DE39" i="11" s="1"/>
  <c r="DF39" i="11" s="1"/>
  <c r="DG39" i="11" s="1"/>
  <c r="DH39" i="11" s="1"/>
  <c r="DI39" i="11" s="1"/>
  <c r="J39" i="11" s="1"/>
  <c r="CU471" i="11"/>
  <c r="CV471" i="11" s="1"/>
  <c r="CW471" i="11" s="1"/>
  <c r="CX471" i="11" s="1"/>
  <c r="CY471" i="11" s="1"/>
  <c r="CZ471" i="11" s="1"/>
  <c r="DA471" i="11" s="1"/>
  <c r="DB471" i="11" s="1"/>
  <c r="DC471" i="11" s="1"/>
  <c r="DD471" i="11" s="1"/>
  <c r="DE471" i="11" s="1"/>
  <c r="DF471" i="11" s="1"/>
  <c r="DG471" i="11" s="1"/>
  <c r="DH471" i="11" s="1"/>
  <c r="CU112" i="11"/>
  <c r="CV112" i="11" s="1"/>
  <c r="CW112" i="11" s="1"/>
  <c r="CX112" i="11" s="1"/>
  <c r="CY112" i="11" s="1"/>
  <c r="CZ112" i="11" s="1"/>
  <c r="DA112" i="11" s="1"/>
  <c r="DB112" i="11" s="1"/>
  <c r="DC112" i="11" s="1"/>
  <c r="DD112" i="11" s="1"/>
  <c r="DE112" i="11" s="1"/>
  <c r="DF112" i="11" s="1"/>
  <c r="DG112" i="11" s="1"/>
  <c r="DH112" i="11" s="1"/>
  <c r="DI112" i="11" s="1"/>
  <c r="J112" i="11" s="1"/>
  <c r="CZ372" i="11"/>
  <c r="DA372" i="11" s="1"/>
  <c r="DB372" i="11" s="1"/>
  <c r="DC372" i="11" s="1"/>
  <c r="DD372" i="11" s="1"/>
  <c r="DE372" i="11" s="1"/>
  <c r="DF372" i="11" s="1"/>
  <c r="DG372" i="11" s="1"/>
  <c r="DH372" i="11" s="1"/>
  <c r="DI372" i="11" s="1"/>
  <c r="J372" i="11" s="1"/>
  <c r="CV91" i="11"/>
  <c r="CW91" i="11" s="1"/>
  <c r="CX91" i="11" s="1"/>
  <c r="CY91" i="11" s="1"/>
  <c r="CZ91" i="11" s="1"/>
  <c r="DA91" i="11" s="1"/>
  <c r="DB91" i="11" s="1"/>
  <c r="DC91" i="11" s="1"/>
  <c r="DD91" i="11" s="1"/>
  <c r="DE91" i="11" s="1"/>
  <c r="DF91" i="11" s="1"/>
  <c r="DG91" i="11" s="1"/>
  <c r="DH91" i="11" s="1"/>
  <c r="DI91" i="11" s="1"/>
  <c r="J91" i="11" s="1"/>
  <c r="DR189" i="11"/>
  <c r="DS189" i="11" s="1"/>
  <c r="DT189" i="11" s="1"/>
  <c r="DU189" i="11" s="1"/>
  <c r="DV189" i="11" s="1"/>
  <c r="DW189" i="11" s="1"/>
  <c r="DX189" i="11" s="1"/>
  <c r="DY189" i="11" s="1"/>
  <c r="DZ189" i="11" s="1"/>
  <c r="EA189" i="11" s="1"/>
  <c r="EB189" i="11" s="1"/>
  <c r="EC189" i="11" s="1"/>
  <c r="CU475" i="11"/>
  <c r="CV475" i="11" s="1"/>
  <c r="CW475" i="11" s="1"/>
  <c r="CX475" i="11" s="1"/>
  <c r="CY475" i="11" s="1"/>
  <c r="CZ475" i="11" s="1"/>
  <c r="DA475" i="11" s="1"/>
  <c r="DB475" i="11" s="1"/>
  <c r="DC475" i="11" s="1"/>
  <c r="DD475" i="11" s="1"/>
  <c r="DE475" i="11" s="1"/>
  <c r="DF475" i="11" s="1"/>
  <c r="DG475" i="11" s="1"/>
  <c r="DH475" i="11" s="1"/>
  <c r="DI475" i="11" s="1"/>
  <c r="J475" i="11" s="1"/>
  <c r="CT307" i="11"/>
  <c r="CU307" i="11" s="1"/>
  <c r="CV307" i="11" s="1"/>
  <c r="CW307" i="11" s="1"/>
  <c r="CX307" i="11" s="1"/>
  <c r="CY307" i="11" s="1"/>
  <c r="CZ307" i="11" s="1"/>
  <c r="DA307" i="11" s="1"/>
  <c r="DB307" i="11" s="1"/>
  <c r="DC307" i="11" s="1"/>
  <c r="DD307" i="11" s="1"/>
  <c r="DE307" i="11" s="1"/>
  <c r="DF307" i="11" s="1"/>
  <c r="DG307" i="11" s="1"/>
  <c r="DH307" i="11" s="1"/>
  <c r="CT108" i="11"/>
  <c r="CU108" i="11" s="1"/>
  <c r="CV108" i="11" s="1"/>
  <c r="CW108" i="11" s="1"/>
  <c r="CX108" i="11" s="1"/>
  <c r="CY108" i="11" s="1"/>
  <c r="CZ108" i="11" s="1"/>
  <c r="DA108" i="11" s="1"/>
  <c r="DB108" i="11" s="1"/>
  <c r="DC108" i="11" s="1"/>
  <c r="DD108" i="11" s="1"/>
  <c r="DE108" i="11" s="1"/>
  <c r="DF108" i="11" s="1"/>
  <c r="DG108" i="11" s="1"/>
  <c r="DH108" i="11" s="1"/>
  <c r="DI108" i="11" s="1"/>
  <c r="J108" i="11" s="1"/>
  <c r="CT172" i="11"/>
  <c r="CU172" i="11" s="1"/>
  <c r="CV172" i="11" s="1"/>
  <c r="CW172" i="11" s="1"/>
  <c r="CX172" i="11" s="1"/>
  <c r="CY172" i="11" s="1"/>
  <c r="CZ172" i="11" s="1"/>
  <c r="DA172" i="11" s="1"/>
  <c r="DB172" i="11" s="1"/>
  <c r="DC172" i="11" s="1"/>
  <c r="DD172" i="11" s="1"/>
  <c r="DE172" i="11" s="1"/>
  <c r="DF172" i="11" s="1"/>
  <c r="DG172" i="11" s="1"/>
  <c r="DH172" i="11" s="1"/>
  <c r="DI172" i="11" s="1"/>
  <c r="J172" i="11" s="1"/>
  <c r="DP197" i="11"/>
  <c r="DQ197" i="11" s="1"/>
  <c r="DR197" i="11" s="1"/>
  <c r="DS197" i="11" s="1"/>
  <c r="DT197" i="11" s="1"/>
  <c r="DU197" i="11" s="1"/>
  <c r="DV197" i="11" s="1"/>
  <c r="DW197" i="11" s="1"/>
  <c r="DX197" i="11" s="1"/>
  <c r="DY197" i="11" s="1"/>
  <c r="DZ197" i="11" s="1"/>
  <c r="EA197" i="11" s="1"/>
  <c r="EB197" i="11" s="1"/>
  <c r="EC197" i="11" s="1"/>
  <c r="DO450" i="11"/>
  <c r="DP450" i="11" s="1"/>
  <c r="DQ450" i="11" s="1"/>
  <c r="DR450" i="11" s="1"/>
  <c r="DS450" i="11" s="1"/>
  <c r="DT450" i="11" s="1"/>
  <c r="DU450" i="11" s="1"/>
  <c r="DV450" i="11" s="1"/>
  <c r="DW450" i="11" s="1"/>
  <c r="DX450" i="11" s="1"/>
  <c r="DY450" i="11" s="1"/>
  <c r="DZ450" i="11" s="1"/>
  <c r="EA450" i="11" s="1"/>
  <c r="EB450" i="11" s="1"/>
  <c r="EC450" i="11" s="1"/>
  <c r="CU429" i="11"/>
  <c r="CV429" i="11" s="1"/>
  <c r="CW429" i="11" s="1"/>
  <c r="CX429" i="11" s="1"/>
  <c r="CY429" i="11" s="1"/>
  <c r="CZ429" i="11" s="1"/>
  <c r="DA429" i="11" s="1"/>
  <c r="DB429" i="11" s="1"/>
  <c r="DC429" i="11" s="1"/>
  <c r="DD429" i="11" s="1"/>
  <c r="DE429" i="11" s="1"/>
  <c r="DF429" i="11" s="1"/>
  <c r="DG429" i="11" s="1"/>
  <c r="DH429" i="11" s="1"/>
  <c r="DI429" i="11" s="1"/>
  <c r="J429" i="11" s="1"/>
  <c r="DB483" i="11"/>
  <c r="DC483" i="11" s="1"/>
  <c r="DD483" i="11" s="1"/>
  <c r="DE483" i="11" s="1"/>
  <c r="DF483" i="11" s="1"/>
  <c r="DG483" i="11" s="1"/>
  <c r="DH483" i="11" s="1"/>
  <c r="CT166" i="11"/>
  <c r="CU166" i="11" s="1"/>
  <c r="CV166" i="11" s="1"/>
  <c r="CW166" i="11" s="1"/>
  <c r="CX166" i="11" s="1"/>
  <c r="CY166" i="11" s="1"/>
  <c r="CZ166" i="11" s="1"/>
  <c r="DA166" i="11" s="1"/>
  <c r="DB166" i="11" s="1"/>
  <c r="DC166" i="11" s="1"/>
  <c r="DD166" i="11" s="1"/>
  <c r="DE166" i="11" s="1"/>
  <c r="DF166" i="11" s="1"/>
  <c r="DG166" i="11" s="1"/>
  <c r="DH166" i="11" s="1"/>
  <c r="DI166" i="11" s="1"/>
  <c r="J166" i="11" s="1"/>
  <c r="CT413" i="11"/>
  <c r="CU413" i="11" s="1"/>
  <c r="CV413" i="11" s="1"/>
  <c r="CW413" i="11" s="1"/>
  <c r="CX413" i="11" s="1"/>
  <c r="CY413" i="11" s="1"/>
  <c r="CZ413" i="11" s="1"/>
  <c r="DA413" i="11" s="1"/>
  <c r="DB413" i="11" s="1"/>
  <c r="DC413" i="11" s="1"/>
  <c r="DD413" i="11" s="1"/>
  <c r="DE413" i="11" s="1"/>
  <c r="DF413" i="11" s="1"/>
  <c r="DG413" i="11" s="1"/>
  <c r="DH413" i="11" s="1"/>
  <c r="DO193" i="11"/>
  <c r="DP193" i="11" s="1"/>
  <c r="DQ193" i="11" s="1"/>
  <c r="DR193" i="11" s="1"/>
  <c r="DS193" i="11" s="1"/>
  <c r="DT193" i="11" s="1"/>
  <c r="DU193" i="11" s="1"/>
  <c r="DV193" i="11" s="1"/>
  <c r="DW193" i="11" s="1"/>
  <c r="DX193" i="11" s="1"/>
  <c r="DY193" i="11" s="1"/>
  <c r="DZ193" i="11" s="1"/>
  <c r="EA193" i="11" s="1"/>
  <c r="EB193" i="11" s="1"/>
  <c r="EC193" i="11" s="1"/>
  <c r="CY89" i="11"/>
  <c r="CZ89" i="11" s="1"/>
  <c r="DA89" i="11" s="1"/>
  <c r="DB89" i="11" s="1"/>
  <c r="DC89" i="11" s="1"/>
  <c r="DD89" i="11" s="1"/>
  <c r="DE89" i="11" s="1"/>
  <c r="DF89" i="11" s="1"/>
  <c r="DG89" i="11" s="1"/>
  <c r="DH89" i="11" s="1"/>
  <c r="DN101" i="11"/>
  <c r="DO101" i="11" s="1"/>
  <c r="DP101" i="11" s="1"/>
  <c r="DQ101" i="11" s="1"/>
  <c r="DR101" i="11" s="1"/>
  <c r="DS101" i="11" s="1"/>
  <c r="DT101" i="11" s="1"/>
  <c r="DU101" i="11" s="1"/>
  <c r="DV101" i="11" s="1"/>
  <c r="DW101" i="11" s="1"/>
  <c r="DX101" i="11" s="1"/>
  <c r="DY101" i="11" s="1"/>
  <c r="DZ101" i="11" s="1"/>
  <c r="EA101" i="11" s="1"/>
  <c r="EB101" i="11" s="1"/>
  <c r="EC101" i="11" s="1"/>
  <c r="DN324" i="11"/>
  <c r="DO324" i="11" s="1"/>
  <c r="DP324" i="11" s="1"/>
  <c r="DQ324" i="11" s="1"/>
  <c r="DR324" i="11" s="1"/>
  <c r="DS324" i="11" s="1"/>
  <c r="DT324" i="11" s="1"/>
  <c r="DU324" i="11" s="1"/>
  <c r="DV324" i="11" s="1"/>
  <c r="DW324" i="11" s="1"/>
  <c r="DX324" i="11" s="1"/>
  <c r="DY324" i="11" s="1"/>
  <c r="DZ324" i="11" s="1"/>
  <c r="EA324" i="11" s="1"/>
  <c r="EB324" i="11" s="1"/>
  <c r="EC324" i="11" s="1"/>
  <c r="DN172" i="11"/>
  <c r="DO172" i="11" s="1"/>
  <c r="DP172" i="11" s="1"/>
  <c r="DQ172" i="11" s="1"/>
  <c r="DR172" i="11" s="1"/>
  <c r="DS172" i="11" s="1"/>
  <c r="DT172" i="11" s="1"/>
  <c r="DU172" i="11" s="1"/>
  <c r="DV172" i="11" s="1"/>
  <c r="DW172" i="11" s="1"/>
  <c r="DX172" i="11" s="1"/>
  <c r="DY172" i="11" s="1"/>
  <c r="DZ172" i="11" s="1"/>
  <c r="EA172" i="11" s="1"/>
  <c r="EB172" i="11" s="1"/>
  <c r="EC172" i="11" s="1"/>
  <c r="DN347" i="11"/>
  <c r="DO347" i="11" s="1"/>
  <c r="DP347" i="11" s="1"/>
  <c r="DQ347" i="11" s="1"/>
  <c r="DR347" i="11" s="1"/>
  <c r="DS347" i="11" s="1"/>
  <c r="DT347" i="11" s="1"/>
  <c r="DU347" i="11" s="1"/>
  <c r="DV347" i="11" s="1"/>
  <c r="DW347" i="11" s="1"/>
  <c r="DX347" i="11" s="1"/>
  <c r="DY347" i="11" s="1"/>
  <c r="DZ347" i="11" s="1"/>
  <c r="EA347" i="11" s="1"/>
  <c r="EB347" i="11" s="1"/>
  <c r="EC347" i="11" s="1"/>
  <c r="CT331" i="11"/>
  <c r="CU331" i="11" s="1"/>
  <c r="CV331" i="11" s="1"/>
  <c r="CW331" i="11" s="1"/>
  <c r="CX331" i="11" s="1"/>
  <c r="CY331" i="11" s="1"/>
  <c r="CZ331" i="11" s="1"/>
  <c r="DA331" i="11" s="1"/>
  <c r="DB331" i="11" s="1"/>
  <c r="DC331" i="11" s="1"/>
  <c r="DD331" i="11" s="1"/>
  <c r="DE331" i="11" s="1"/>
  <c r="DF331" i="11" s="1"/>
  <c r="DG331" i="11" s="1"/>
  <c r="DH331" i="11" s="1"/>
  <c r="DI331" i="11" s="1"/>
  <c r="J331" i="11" s="1"/>
  <c r="CT393" i="11"/>
  <c r="CU393" i="11" s="1"/>
  <c r="CV393" i="11" s="1"/>
  <c r="CW393" i="11" s="1"/>
  <c r="CX393" i="11" s="1"/>
  <c r="CY393" i="11" s="1"/>
  <c r="CZ393" i="11" s="1"/>
  <c r="DA393" i="11" s="1"/>
  <c r="DB393" i="11" s="1"/>
  <c r="DC393" i="11" s="1"/>
  <c r="DD393" i="11" s="1"/>
  <c r="DE393" i="11" s="1"/>
  <c r="DF393" i="11" s="1"/>
  <c r="DG393" i="11" s="1"/>
  <c r="DH393" i="11" s="1"/>
  <c r="CT293" i="11"/>
  <c r="CU293" i="11" s="1"/>
  <c r="CV293" i="11" s="1"/>
  <c r="CW293" i="11" s="1"/>
  <c r="CX293" i="11" s="1"/>
  <c r="CY293" i="11" s="1"/>
  <c r="CZ293" i="11" s="1"/>
  <c r="DA293" i="11" s="1"/>
  <c r="DB293" i="11" s="1"/>
  <c r="DC293" i="11" s="1"/>
  <c r="DD293" i="11" s="1"/>
  <c r="DE293" i="11" s="1"/>
  <c r="DF293" i="11" s="1"/>
  <c r="DG293" i="11" s="1"/>
  <c r="DH293" i="11" s="1"/>
  <c r="DI293" i="11" s="1"/>
  <c r="J293" i="11" s="1"/>
  <c r="DO227" i="11"/>
  <c r="DP227" i="11" s="1"/>
  <c r="DQ227" i="11" s="1"/>
  <c r="DR227" i="11" s="1"/>
  <c r="DS227" i="11" s="1"/>
  <c r="DT227" i="11" s="1"/>
  <c r="DU227" i="11" s="1"/>
  <c r="DV227" i="11" s="1"/>
  <c r="DW227" i="11" s="1"/>
  <c r="DX227" i="11" s="1"/>
  <c r="DY227" i="11" s="1"/>
  <c r="DZ227" i="11" s="1"/>
  <c r="EA227" i="11" s="1"/>
  <c r="EB227" i="11" s="1"/>
  <c r="EC227" i="11" s="1"/>
  <c r="CU160" i="11"/>
  <c r="CV160" i="11" s="1"/>
  <c r="CW160" i="11" s="1"/>
  <c r="CX160" i="11" s="1"/>
  <c r="CY160" i="11" s="1"/>
  <c r="CZ160" i="11" s="1"/>
  <c r="DA160" i="11" s="1"/>
  <c r="DB160" i="11" s="1"/>
  <c r="DC160" i="11" s="1"/>
  <c r="DD160" i="11" s="1"/>
  <c r="DE160" i="11" s="1"/>
  <c r="DF160" i="11" s="1"/>
  <c r="DG160" i="11" s="1"/>
  <c r="DH160" i="11" s="1"/>
  <c r="DI160" i="11" s="1"/>
  <c r="J160" i="11" s="1"/>
  <c r="DN259" i="11"/>
  <c r="DO259" i="11" s="1"/>
  <c r="DP259" i="11" s="1"/>
  <c r="DQ259" i="11" s="1"/>
  <c r="DR259" i="11" s="1"/>
  <c r="DS259" i="11" s="1"/>
  <c r="DT259" i="11" s="1"/>
  <c r="DU259" i="11" s="1"/>
  <c r="DV259" i="11" s="1"/>
  <c r="DW259" i="11" s="1"/>
  <c r="DX259" i="11" s="1"/>
  <c r="DY259" i="11" s="1"/>
  <c r="DZ259" i="11" s="1"/>
  <c r="EA259" i="11" s="1"/>
  <c r="EB259" i="11" s="1"/>
  <c r="EC259" i="11" s="1"/>
  <c r="CT340" i="11"/>
  <c r="CU340" i="11" s="1"/>
  <c r="CV340" i="11" s="1"/>
  <c r="CW340" i="11" s="1"/>
  <c r="CX340" i="11" s="1"/>
  <c r="CY340" i="11" s="1"/>
  <c r="CZ340" i="11" s="1"/>
  <c r="DA340" i="11" s="1"/>
  <c r="DB340" i="11" s="1"/>
  <c r="DC340" i="11" s="1"/>
  <c r="DD340" i="11" s="1"/>
  <c r="DE340" i="11" s="1"/>
  <c r="DF340" i="11" s="1"/>
  <c r="DG340" i="11" s="1"/>
  <c r="DH340" i="11" s="1"/>
  <c r="EB226" i="11"/>
  <c r="EC226" i="11" s="1"/>
  <c r="DN20" i="11"/>
  <c r="DO20" i="11" s="1"/>
  <c r="DP20" i="11" s="1"/>
  <c r="DQ20" i="11" s="1"/>
  <c r="DR20" i="11" s="1"/>
  <c r="DS20" i="11" s="1"/>
  <c r="DT20" i="11" s="1"/>
  <c r="DU20" i="11" s="1"/>
  <c r="DV20" i="11" s="1"/>
  <c r="DW20" i="11" s="1"/>
  <c r="DX20" i="11" s="1"/>
  <c r="DY20" i="11" s="1"/>
  <c r="DZ20" i="11" s="1"/>
  <c r="EA20" i="11" s="1"/>
  <c r="EB20" i="11" s="1"/>
  <c r="EC20" i="11" s="1"/>
  <c r="CT20" i="11"/>
  <c r="CU20" i="11" s="1"/>
  <c r="CV20" i="11" s="1"/>
  <c r="CW20" i="11" s="1"/>
  <c r="CX20" i="11" s="1"/>
  <c r="CY20" i="11" s="1"/>
  <c r="CZ20" i="11" s="1"/>
  <c r="DA20" i="11" s="1"/>
  <c r="DB20" i="11" s="1"/>
  <c r="DC20" i="11" s="1"/>
  <c r="DD20" i="11" s="1"/>
  <c r="DE20" i="11" s="1"/>
  <c r="DF20" i="11" s="1"/>
  <c r="DG20" i="11" s="1"/>
  <c r="DH20" i="11" s="1"/>
  <c r="DI20" i="11" s="1"/>
  <c r="J20" i="11" s="1"/>
  <c r="CT213" i="11"/>
  <c r="CU213" i="11" s="1"/>
  <c r="CV213" i="11" s="1"/>
  <c r="CW213" i="11" s="1"/>
  <c r="CX213" i="11" s="1"/>
  <c r="CY213" i="11" s="1"/>
  <c r="CZ213" i="11" s="1"/>
  <c r="DA213" i="11" s="1"/>
  <c r="DB213" i="11" s="1"/>
  <c r="DC213" i="11" s="1"/>
  <c r="DD213" i="11" s="1"/>
  <c r="DE213" i="11" s="1"/>
  <c r="DF213" i="11" s="1"/>
  <c r="DG213" i="11" s="1"/>
  <c r="DH213" i="11" s="1"/>
  <c r="DN69" i="11"/>
  <c r="DO69" i="11" s="1"/>
  <c r="DP69" i="11" s="1"/>
  <c r="DQ69" i="11" s="1"/>
  <c r="DR69" i="11" s="1"/>
  <c r="DS69" i="11" s="1"/>
  <c r="DT69" i="11" s="1"/>
  <c r="DU69" i="11" s="1"/>
  <c r="DV69" i="11" s="1"/>
  <c r="DW69" i="11" s="1"/>
  <c r="DX69" i="11" s="1"/>
  <c r="DY69" i="11" s="1"/>
  <c r="DZ69" i="11" s="1"/>
  <c r="EA69" i="11" s="1"/>
  <c r="EB69" i="11" s="1"/>
  <c r="EC69" i="11" s="1"/>
  <c r="CT69" i="11"/>
  <c r="CU69" i="11" s="1"/>
  <c r="CV69" i="11" s="1"/>
  <c r="CW69" i="11" s="1"/>
  <c r="CX69" i="11" s="1"/>
  <c r="CY69" i="11" s="1"/>
  <c r="CZ69" i="11" s="1"/>
  <c r="DA69" i="11" s="1"/>
  <c r="DB69" i="11" s="1"/>
  <c r="DC69" i="11" s="1"/>
  <c r="DD69" i="11" s="1"/>
  <c r="DE69" i="11" s="1"/>
  <c r="DF69" i="11" s="1"/>
  <c r="DG69" i="11" s="1"/>
  <c r="DH69" i="11" s="1"/>
  <c r="DI69" i="11" s="1"/>
  <c r="J69" i="11" s="1"/>
  <c r="DO295" i="11"/>
  <c r="DP295" i="11" s="1"/>
  <c r="DQ295" i="11" s="1"/>
  <c r="DR295" i="11" s="1"/>
  <c r="DS295" i="11" s="1"/>
  <c r="DT295" i="11" s="1"/>
  <c r="DU295" i="11" s="1"/>
  <c r="DV295" i="11" s="1"/>
  <c r="DW295" i="11" s="1"/>
  <c r="DX295" i="11" s="1"/>
  <c r="DY295" i="11" s="1"/>
  <c r="DZ295" i="11" s="1"/>
  <c r="EA295" i="11" s="1"/>
  <c r="EB295" i="11" s="1"/>
  <c r="EC295" i="11" s="1"/>
  <c r="DN269" i="11"/>
  <c r="DO269" i="11" s="1"/>
  <c r="DP269" i="11" s="1"/>
  <c r="DQ269" i="11" s="1"/>
  <c r="DR269" i="11" s="1"/>
  <c r="DS269" i="11" s="1"/>
  <c r="DT269" i="11" s="1"/>
  <c r="DU269" i="11" s="1"/>
  <c r="DV269" i="11" s="1"/>
  <c r="DW269" i="11" s="1"/>
  <c r="DX269" i="11" s="1"/>
  <c r="DY269" i="11" s="1"/>
  <c r="DZ269" i="11" s="1"/>
  <c r="EA269" i="11" s="1"/>
  <c r="EB269" i="11" s="1"/>
  <c r="EC269" i="11" s="1"/>
  <c r="DO217" i="11"/>
  <c r="DP217" i="11" s="1"/>
  <c r="DQ217" i="11" s="1"/>
  <c r="DR217" i="11" s="1"/>
  <c r="DS217" i="11" s="1"/>
  <c r="DT217" i="11" s="1"/>
  <c r="DU217" i="11" s="1"/>
  <c r="DV217" i="11" s="1"/>
  <c r="DW217" i="11" s="1"/>
  <c r="DX217" i="11" s="1"/>
  <c r="DY217" i="11" s="1"/>
  <c r="DZ217" i="11" s="1"/>
  <c r="EA217" i="11" s="1"/>
  <c r="EB217" i="11" s="1"/>
  <c r="EC217" i="11" s="1"/>
  <c r="DO135" i="11"/>
  <c r="DP135" i="11" s="1"/>
  <c r="DQ135" i="11" s="1"/>
  <c r="DR135" i="11" s="1"/>
  <c r="DS135" i="11" s="1"/>
  <c r="DT135" i="11" s="1"/>
  <c r="DU135" i="11" s="1"/>
  <c r="DV135" i="11" s="1"/>
  <c r="DW135" i="11" s="1"/>
  <c r="DX135" i="11" s="1"/>
  <c r="DY135" i="11" s="1"/>
  <c r="DZ135" i="11" s="1"/>
  <c r="EA135" i="11" s="1"/>
  <c r="EB135" i="11" s="1"/>
  <c r="EC135" i="11" s="1"/>
  <c r="DP364" i="11"/>
  <c r="DQ364" i="11" s="1"/>
  <c r="DR364" i="11" s="1"/>
  <c r="DS364" i="11" s="1"/>
  <c r="DT364" i="11" s="1"/>
  <c r="DU364" i="11" s="1"/>
  <c r="DV364" i="11" s="1"/>
  <c r="DW364" i="11" s="1"/>
  <c r="DX364" i="11" s="1"/>
  <c r="DY364" i="11" s="1"/>
  <c r="DZ364" i="11" s="1"/>
  <c r="EA364" i="11" s="1"/>
  <c r="EB364" i="11" s="1"/>
  <c r="EC364" i="11" s="1"/>
  <c r="DO463" i="11"/>
  <c r="DP463" i="11" s="1"/>
  <c r="DQ463" i="11" s="1"/>
  <c r="DR463" i="11" s="1"/>
  <c r="DS463" i="11" s="1"/>
  <c r="DT463" i="11" s="1"/>
  <c r="DU463" i="11" s="1"/>
  <c r="DV463" i="11" s="1"/>
  <c r="DW463" i="11" s="1"/>
  <c r="DX463" i="11" s="1"/>
  <c r="DY463" i="11" s="1"/>
  <c r="DZ463" i="11" s="1"/>
  <c r="EA463" i="11" s="1"/>
  <c r="EB463" i="11" s="1"/>
  <c r="EC463" i="11" s="1"/>
  <c r="CU295" i="11"/>
  <c r="CV295" i="11" s="1"/>
  <c r="CW295" i="11" s="1"/>
  <c r="CX295" i="11" s="1"/>
  <c r="CY295" i="11" s="1"/>
  <c r="CZ295" i="11" s="1"/>
  <c r="DA295" i="11" s="1"/>
  <c r="DB295" i="11" s="1"/>
  <c r="DC295" i="11" s="1"/>
  <c r="DD295" i="11" s="1"/>
  <c r="DE295" i="11" s="1"/>
  <c r="DF295" i="11" s="1"/>
  <c r="DG295" i="11" s="1"/>
  <c r="DH295" i="11" s="1"/>
  <c r="DI295" i="11" s="1"/>
  <c r="J295" i="11" s="1"/>
  <c r="CT269" i="11"/>
  <c r="CU269" i="11" s="1"/>
  <c r="CV269" i="11" s="1"/>
  <c r="CW269" i="11" s="1"/>
  <c r="CX269" i="11" s="1"/>
  <c r="CY269" i="11" s="1"/>
  <c r="CZ269" i="11" s="1"/>
  <c r="DA269" i="11" s="1"/>
  <c r="DB269" i="11" s="1"/>
  <c r="DC269" i="11" s="1"/>
  <c r="DD269" i="11" s="1"/>
  <c r="DE269" i="11" s="1"/>
  <c r="DF269" i="11" s="1"/>
  <c r="DG269" i="11" s="1"/>
  <c r="DH269" i="11" s="1"/>
  <c r="CU217" i="11"/>
  <c r="CV217" i="11" s="1"/>
  <c r="CW217" i="11" s="1"/>
  <c r="CX217" i="11" s="1"/>
  <c r="CY217" i="11" s="1"/>
  <c r="CZ217" i="11" s="1"/>
  <c r="DA217" i="11" s="1"/>
  <c r="DB217" i="11" s="1"/>
  <c r="DC217" i="11" s="1"/>
  <c r="DD217" i="11" s="1"/>
  <c r="DE217" i="11" s="1"/>
  <c r="DF217" i="11" s="1"/>
  <c r="DG217" i="11" s="1"/>
  <c r="DH217" i="11" s="1"/>
  <c r="DI217" i="11" s="1"/>
  <c r="J217" i="11" s="1"/>
  <c r="DN119" i="11"/>
  <c r="DO119" i="11" s="1"/>
  <c r="DP119" i="11" s="1"/>
  <c r="DQ119" i="11" s="1"/>
  <c r="DR119" i="11" s="1"/>
  <c r="DS119" i="11" s="1"/>
  <c r="DT119" i="11" s="1"/>
  <c r="DU119" i="11" s="1"/>
  <c r="DV119" i="11" s="1"/>
  <c r="DW119" i="11" s="1"/>
  <c r="DX119" i="11" s="1"/>
  <c r="DY119" i="11" s="1"/>
  <c r="DZ119" i="11" s="1"/>
  <c r="EA119" i="11" s="1"/>
  <c r="EB119" i="11" s="1"/>
  <c r="EC119" i="11" s="1"/>
  <c r="CU135" i="11"/>
  <c r="CV135" i="11" s="1"/>
  <c r="CW135" i="11" s="1"/>
  <c r="CX135" i="11" s="1"/>
  <c r="CY135" i="11" s="1"/>
  <c r="CZ135" i="11" s="1"/>
  <c r="DA135" i="11" s="1"/>
  <c r="DB135" i="11" s="1"/>
  <c r="DC135" i="11" s="1"/>
  <c r="DD135" i="11" s="1"/>
  <c r="DE135" i="11" s="1"/>
  <c r="DF135" i="11" s="1"/>
  <c r="DG135" i="11" s="1"/>
  <c r="DH135" i="11" s="1"/>
  <c r="DI135" i="11" s="1"/>
  <c r="J135" i="11" s="1"/>
  <c r="DG274" i="11"/>
  <c r="DH274" i="11" s="1"/>
  <c r="DI274" i="11" s="1"/>
  <c r="J274" i="11" s="1"/>
  <c r="CV364" i="11"/>
  <c r="CW364" i="11" s="1"/>
  <c r="CX364" i="11" s="1"/>
  <c r="CY364" i="11" s="1"/>
  <c r="CZ364" i="11" s="1"/>
  <c r="DA364" i="11" s="1"/>
  <c r="DB364" i="11" s="1"/>
  <c r="DC364" i="11" s="1"/>
  <c r="DD364" i="11" s="1"/>
  <c r="DE364" i="11" s="1"/>
  <c r="DF364" i="11" s="1"/>
  <c r="DG364" i="11" s="1"/>
  <c r="DH364" i="11" s="1"/>
  <c r="DI364" i="11" s="1"/>
  <c r="J364" i="11" s="1"/>
  <c r="CU463" i="11"/>
  <c r="CV463" i="11" s="1"/>
  <c r="CW463" i="11" s="1"/>
  <c r="CX463" i="11" s="1"/>
  <c r="CY463" i="11" s="1"/>
  <c r="CZ463" i="11" s="1"/>
  <c r="DA463" i="11" s="1"/>
  <c r="DB463" i="11" s="1"/>
  <c r="DC463" i="11" s="1"/>
  <c r="DD463" i="11" s="1"/>
  <c r="DE463" i="11" s="1"/>
  <c r="DF463" i="11" s="1"/>
  <c r="DG463" i="11" s="1"/>
  <c r="DH463" i="11" s="1"/>
  <c r="DI463" i="11" s="1"/>
  <c r="J463" i="11" s="1"/>
  <c r="DN110" i="11"/>
  <c r="DO110" i="11" s="1"/>
  <c r="DP110" i="11" s="1"/>
  <c r="DQ110" i="11" s="1"/>
  <c r="DR110" i="11" s="1"/>
  <c r="DS110" i="11" s="1"/>
  <c r="DT110" i="11" s="1"/>
  <c r="DU110" i="11" s="1"/>
  <c r="DV110" i="11" s="1"/>
  <c r="DW110" i="11" s="1"/>
  <c r="DX110" i="11" s="1"/>
  <c r="DY110" i="11" s="1"/>
  <c r="DZ110" i="11" s="1"/>
  <c r="EA110" i="11" s="1"/>
  <c r="EB110" i="11" s="1"/>
  <c r="EC110" i="11" s="1"/>
  <c r="DN96" i="11"/>
  <c r="DO96" i="11" s="1"/>
  <c r="DP96" i="11" s="1"/>
  <c r="DQ96" i="11" s="1"/>
  <c r="DR96" i="11" s="1"/>
  <c r="DS96" i="11" s="1"/>
  <c r="DT96" i="11" s="1"/>
  <c r="DU96" i="11" s="1"/>
  <c r="DV96" i="11" s="1"/>
  <c r="DW96" i="11" s="1"/>
  <c r="DX96" i="11" s="1"/>
  <c r="DY96" i="11" s="1"/>
  <c r="DZ96" i="11" s="1"/>
  <c r="EA96" i="11" s="1"/>
  <c r="EB96" i="11" s="1"/>
  <c r="EC96" i="11" s="1"/>
  <c r="DO180" i="11"/>
  <c r="DP180" i="11" s="1"/>
  <c r="DQ180" i="11" s="1"/>
  <c r="DR180" i="11" s="1"/>
  <c r="DS180" i="11" s="1"/>
  <c r="DT180" i="11" s="1"/>
  <c r="DU180" i="11" s="1"/>
  <c r="DV180" i="11" s="1"/>
  <c r="DW180" i="11" s="1"/>
  <c r="DX180" i="11" s="1"/>
  <c r="DY180" i="11" s="1"/>
  <c r="DZ180" i="11" s="1"/>
  <c r="EA180" i="11" s="1"/>
  <c r="EB180" i="11" s="1"/>
  <c r="EC180" i="11" s="1"/>
  <c r="DN106" i="11"/>
  <c r="DO106" i="11" s="1"/>
  <c r="DP106" i="11" s="1"/>
  <c r="DQ106" i="11" s="1"/>
  <c r="DR106" i="11" s="1"/>
  <c r="DS106" i="11" s="1"/>
  <c r="DT106" i="11" s="1"/>
  <c r="DU106" i="11" s="1"/>
  <c r="DV106" i="11" s="1"/>
  <c r="DW106" i="11" s="1"/>
  <c r="DX106" i="11" s="1"/>
  <c r="DY106" i="11" s="1"/>
  <c r="DZ106" i="11" s="1"/>
  <c r="EA106" i="11" s="1"/>
  <c r="EB106" i="11" s="1"/>
  <c r="EC106" i="11" s="1"/>
  <c r="DN311" i="11"/>
  <c r="DO311" i="11" s="1"/>
  <c r="DP311" i="11" s="1"/>
  <c r="DQ311" i="11" s="1"/>
  <c r="DR311" i="11" s="1"/>
  <c r="DS311" i="11" s="1"/>
  <c r="DT311" i="11" s="1"/>
  <c r="DU311" i="11" s="1"/>
  <c r="DV311" i="11" s="1"/>
  <c r="DW311" i="11" s="1"/>
  <c r="DX311" i="11" s="1"/>
  <c r="DY311" i="11" s="1"/>
  <c r="DZ311" i="11" s="1"/>
  <c r="EA311" i="11" s="1"/>
  <c r="EB311" i="11" s="1"/>
  <c r="EC311" i="11" s="1"/>
  <c r="CT477" i="11"/>
  <c r="CU477" i="11" s="1"/>
  <c r="CV477" i="11" s="1"/>
  <c r="CW477" i="11" s="1"/>
  <c r="CX477" i="11" s="1"/>
  <c r="CY477" i="11" s="1"/>
  <c r="CZ477" i="11" s="1"/>
  <c r="DA477" i="11" s="1"/>
  <c r="DB477" i="11" s="1"/>
  <c r="DC477" i="11" s="1"/>
  <c r="DD477" i="11" s="1"/>
  <c r="DE477" i="11" s="1"/>
  <c r="DF477" i="11" s="1"/>
  <c r="DG477" i="11" s="1"/>
  <c r="DH477" i="11" s="1"/>
  <c r="CT347" i="11"/>
  <c r="CU347" i="11" s="1"/>
  <c r="CV347" i="11" s="1"/>
  <c r="CW347" i="11" s="1"/>
  <c r="CX347" i="11" s="1"/>
  <c r="CY347" i="11" s="1"/>
  <c r="CZ347" i="11" s="1"/>
  <c r="DA347" i="11" s="1"/>
  <c r="DB347" i="11" s="1"/>
  <c r="DC347" i="11" s="1"/>
  <c r="DD347" i="11" s="1"/>
  <c r="DE347" i="11" s="1"/>
  <c r="DF347" i="11" s="1"/>
  <c r="DG347" i="11" s="1"/>
  <c r="DH347" i="11" s="1"/>
  <c r="DI347" i="11" s="1"/>
  <c r="J347" i="11" s="1"/>
  <c r="DN108" i="11"/>
  <c r="DO108" i="11" s="1"/>
  <c r="DP108" i="11" s="1"/>
  <c r="DQ108" i="11" s="1"/>
  <c r="DR108" i="11" s="1"/>
  <c r="DS108" i="11" s="1"/>
  <c r="DT108" i="11" s="1"/>
  <c r="DU108" i="11" s="1"/>
  <c r="DV108" i="11" s="1"/>
  <c r="DW108" i="11" s="1"/>
  <c r="DX108" i="11" s="1"/>
  <c r="DY108" i="11" s="1"/>
  <c r="DZ108" i="11" s="1"/>
  <c r="EA108" i="11" s="1"/>
  <c r="EB108" i="11" s="1"/>
  <c r="EC108" i="11" s="1"/>
  <c r="DN271" i="11"/>
  <c r="DO271" i="11" s="1"/>
  <c r="DP271" i="11" s="1"/>
  <c r="DQ271" i="11" s="1"/>
  <c r="DR271" i="11" s="1"/>
  <c r="DS271" i="11" s="1"/>
  <c r="DT271" i="11" s="1"/>
  <c r="DU271" i="11" s="1"/>
  <c r="DV271" i="11" s="1"/>
  <c r="DW271" i="11" s="1"/>
  <c r="DX271" i="11" s="1"/>
  <c r="DY271" i="11" s="1"/>
  <c r="DZ271" i="11" s="1"/>
  <c r="EA271" i="11" s="1"/>
  <c r="EB271" i="11" s="1"/>
  <c r="EC271" i="11" s="1"/>
  <c r="DN142" i="11"/>
  <c r="DO142" i="11" s="1"/>
  <c r="DP142" i="11" s="1"/>
  <c r="DQ142" i="11" s="1"/>
  <c r="DR142" i="11" s="1"/>
  <c r="DS142" i="11" s="1"/>
  <c r="DT142" i="11" s="1"/>
  <c r="DU142" i="11" s="1"/>
  <c r="DV142" i="11" s="1"/>
  <c r="DW142" i="11" s="1"/>
  <c r="DX142" i="11" s="1"/>
  <c r="DY142" i="11" s="1"/>
  <c r="DZ142" i="11" s="1"/>
  <c r="EA142" i="11" s="1"/>
  <c r="EB142" i="11" s="1"/>
  <c r="EC142" i="11" s="1"/>
  <c r="DH125" i="11"/>
  <c r="DI125" i="11" s="1"/>
  <c r="J125" i="11" s="1"/>
  <c r="DH371" i="11"/>
  <c r="DI371" i="11" s="1"/>
  <c r="J371" i="11" s="1"/>
  <c r="CT110" i="11"/>
  <c r="CU110" i="11" s="1"/>
  <c r="CV110" i="11" s="1"/>
  <c r="CW110" i="11" s="1"/>
  <c r="CX110" i="11" s="1"/>
  <c r="CY110" i="11" s="1"/>
  <c r="CZ110" i="11" s="1"/>
  <c r="DA110" i="11" s="1"/>
  <c r="DB110" i="11" s="1"/>
  <c r="DC110" i="11" s="1"/>
  <c r="DD110" i="11" s="1"/>
  <c r="DE110" i="11" s="1"/>
  <c r="DF110" i="11" s="1"/>
  <c r="DG110" i="11" s="1"/>
  <c r="DH110" i="11" s="1"/>
  <c r="DI110" i="11" s="1"/>
  <c r="J110" i="11" s="1"/>
  <c r="CT96" i="11"/>
  <c r="CU96" i="11" s="1"/>
  <c r="CV96" i="11" s="1"/>
  <c r="CW96" i="11" s="1"/>
  <c r="CX96" i="11" s="1"/>
  <c r="CY96" i="11" s="1"/>
  <c r="CZ96" i="11" s="1"/>
  <c r="DA96" i="11" s="1"/>
  <c r="DB96" i="11" s="1"/>
  <c r="DC96" i="11" s="1"/>
  <c r="DD96" i="11" s="1"/>
  <c r="DE96" i="11" s="1"/>
  <c r="DF96" i="11" s="1"/>
  <c r="DG96" i="11" s="1"/>
  <c r="DH96" i="11" s="1"/>
  <c r="DI96" i="11" s="1"/>
  <c r="J96" i="11" s="1"/>
  <c r="CU180" i="11"/>
  <c r="CV180" i="11" s="1"/>
  <c r="CW180" i="11" s="1"/>
  <c r="CX180" i="11" s="1"/>
  <c r="CY180" i="11" s="1"/>
  <c r="CZ180" i="11" s="1"/>
  <c r="DA180" i="11" s="1"/>
  <c r="DB180" i="11" s="1"/>
  <c r="DC180" i="11" s="1"/>
  <c r="DD180" i="11" s="1"/>
  <c r="DE180" i="11" s="1"/>
  <c r="DF180" i="11" s="1"/>
  <c r="DG180" i="11" s="1"/>
  <c r="DH180" i="11" s="1"/>
  <c r="DI180" i="11" s="1"/>
  <c r="J180" i="11" s="1"/>
  <c r="CV287" i="11"/>
  <c r="CW287" i="11" s="1"/>
  <c r="CX287" i="11" s="1"/>
  <c r="CY287" i="11" s="1"/>
  <c r="CZ287" i="11" s="1"/>
  <c r="DA287" i="11" s="1"/>
  <c r="DB287" i="11" s="1"/>
  <c r="DC287" i="11" s="1"/>
  <c r="DD287" i="11" s="1"/>
  <c r="DE287" i="11" s="1"/>
  <c r="DF287" i="11" s="1"/>
  <c r="DG287" i="11" s="1"/>
  <c r="DH287" i="11" s="1"/>
  <c r="DI287" i="11" s="1"/>
  <c r="J287" i="11" s="1"/>
  <c r="DP233" i="11"/>
  <c r="DQ233" i="11" s="1"/>
  <c r="DR233" i="11" s="1"/>
  <c r="DS233" i="11" s="1"/>
  <c r="DT233" i="11" s="1"/>
  <c r="DU233" i="11" s="1"/>
  <c r="DV233" i="11" s="1"/>
  <c r="DW233" i="11" s="1"/>
  <c r="DX233" i="11" s="1"/>
  <c r="DY233" i="11" s="1"/>
  <c r="DZ233" i="11" s="1"/>
  <c r="EA233" i="11" s="1"/>
  <c r="EB233" i="11" s="1"/>
  <c r="EC233" i="11" s="1"/>
  <c r="DN166" i="11"/>
  <c r="DO166" i="11" s="1"/>
  <c r="DP166" i="11" s="1"/>
  <c r="DQ166" i="11" s="1"/>
  <c r="DR166" i="11" s="1"/>
  <c r="DS166" i="11" s="1"/>
  <c r="DT166" i="11" s="1"/>
  <c r="DU166" i="11" s="1"/>
  <c r="DV166" i="11" s="1"/>
  <c r="DW166" i="11" s="1"/>
  <c r="DX166" i="11" s="1"/>
  <c r="DY166" i="11" s="1"/>
  <c r="DZ166" i="11" s="1"/>
  <c r="EA166" i="11" s="1"/>
  <c r="EB166" i="11" s="1"/>
  <c r="EC166" i="11" s="1"/>
  <c r="DO351" i="11"/>
  <c r="DP351" i="11" s="1"/>
  <c r="DQ351" i="11" s="1"/>
  <c r="DR351" i="11" s="1"/>
  <c r="DS351" i="11" s="1"/>
  <c r="DT351" i="11" s="1"/>
  <c r="DU351" i="11" s="1"/>
  <c r="DV351" i="11" s="1"/>
  <c r="DW351" i="11" s="1"/>
  <c r="DX351" i="11" s="1"/>
  <c r="DY351" i="11" s="1"/>
  <c r="DZ351" i="11" s="1"/>
  <c r="EA351" i="11" s="1"/>
  <c r="EB351" i="11" s="1"/>
  <c r="EC351" i="11" s="1"/>
  <c r="CT311" i="11"/>
  <c r="CU311" i="11" s="1"/>
  <c r="CV311" i="11" s="1"/>
  <c r="CW311" i="11" s="1"/>
  <c r="CX311" i="11" s="1"/>
  <c r="CY311" i="11" s="1"/>
  <c r="CZ311" i="11" s="1"/>
  <c r="DA311" i="11" s="1"/>
  <c r="DB311" i="11" s="1"/>
  <c r="DC311" i="11" s="1"/>
  <c r="DD311" i="11" s="1"/>
  <c r="DE311" i="11" s="1"/>
  <c r="DF311" i="11" s="1"/>
  <c r="DG311" i="11" s="1"/>
  <c r="DH311" i="11" s="1"/>
  <c r="DN428" i="11"/>
  <c r="DO428" i="11" s="1"/>
  <c r="DP428" i="11" s="1"/>
  <c r="DQ428" i="11" s="1"/>
  <c r="DR428" i="11" s="1"/>
  <c r="DS428" i="11" s="1"/>
  <c r="DT428" i="11" s="1"/>
  <c r="DU428" i="11" s="1"/>
  <c r="DV428" i="11" s="1"/>
  <c r="DW428" i="11" s="1"/>
  <c r="DX428" i="11" s="1"/>
  <c r="DY428" i="11" s="1"/>
  <c r="DZ428" i="11" s="1"/>
  <c r="EA428" i="11" s="1"/>
  <c r="EB428" i="11" s="1"/>
  <c r="EC428" i="11" s="1"/>
  <c r="DN75" i="11"/>
  <c r="DO75" i="11" s="1"/>
  <c r="DP75" i="11" s="1"/>
  <c r="DQ75" i="11" s="1"/>
  <c r="DR75" i="11" s="1"/>
  <c r="DS75" i="11" s="1"/>
  <c r="DT75" i="11" s="1"/>
  <c r="DU75" i="11" s="1"/>
  <c r="DV75" i="11" s="1"/>
  <c r="DW75" i="11" s="1"/>
  <c r="DX75" i="11" s="1"/>
  <c r="DY75" i="11" s="1"/>
  <c r="DZ75" i="11" s="1"/>
  <c r="EA75" i="11" s="1"/>
  <c r="EB75" i="11" s="1"/>
  <c r="EC75" i="11" s="1"/>
  <c r="CT142" i="11"/>
  <c r="CU142" i="11" s="1"/>
  <c r="CV142" i="11" s="1"/>
  <c r="CW142" i="11" s="1"/>
  <c r="CX142" i="11" s="1"/>
  <c r="CY142" i="11" s="1"/>
  <c r="CZ142" i="11" s="1"/>
  <c r="DA142" i="11" s="1"/>
  <c r="DB142" i="11" s="1"/>
  <c r="DC142" i="11" s="1"/>
  <c r="DD142" i="11" s="1"/>
  <c r="DE142" i="11" s="1"/>
  <c r="DF142" i="11" s="1"/>
  <c r="DG142" i="11" s="1"/>
  <c r="DH142" i="11" s="1"/>
  <c r="EB82" i="11"/>
  <c r="EC82" i="11" s="1"/>
  <c r="EB27" i="11"/>
  <c r="EC27" i="11" s="1"/>
  <c r="CT239" i="11"/>
  <c r="CU239" i="11" s="1"/>
  <c r="CV239" i="11" s="1"/>
  <c r="CW239" i="11" s="1"/>
  <c r="CX239" i="11" s="1"/>
  <c r="CY239" i="11" s="1"/>
  <c r="CZ239" i="11" s="1"/>
  <c r="DA239" i="11" s="1"/>
  <c r="DB239" i="11" s="1"/>
  <c r="DC239" i="11" s="1"/>
  <c r="DD239" i="11" s="1"/>
  <c r="DE239" i="11" s="1"/>
  <c r="DF239" i="11" s="1"/>
  <c r="DG239" i="11" s="1"/>
  <c r="DH239" i="11" s="1"/>
  <c r="DI239" i="11" s="1"/>
  <c r="J239" i="11" s="1"/>
  <c r="CT291" i="11"/>
  <c r="CU291" i="11" s="1"/>
  <c r="CV291" i="11" s="1"/>
  <c r="CW291" i="11" s="1"/>
  <c r="CX291" i="11" s="1"/>
  <c r="CY291" i="11" s="1"/>
  <c r="CZ291" i="11" s="1"/>
  <c r="DA291" i="11" s="1"/>
  <c r="DB291" i="11" s="1"/>
  <c r="DC291" i="11" s="1"/>
  <c r="DD291" i="11" s="1"/>
  <c r="DE291" i="11" s="1"/>
  <c r="DF291" i="11" s="1"/>
  <c r="DG291" i="11" s="1"/>
  <c r="DH291" i="11" s="1"/>
  <c r="DN291" i="11"/>
  <c r="DO291" i="11" s="1"/>
  <c r="DP291" i="11" s="1"/>
  <c r="DQ291" i="11" s="1"/>
  <c r="DR291" i="11" s="1"/>
  <c r="DS291" i="11" s="1"/>
  <c r="DT291" i="11" s="1"/>
  <c r="DU291" i="11" s="1"/>
  <c r="DV291" i="11" s="1"/>
  <c r="DW291" i="11" s="1"/>
  <c r="DX291" i="11" s="1"/>
  <c r="DY291" i="11" s="1"/>
  <c r="DZ291" i="11" s="1"/>
  <c r="EA291" i="11" s="1"/>
  <c r="EB291" i="11" s="1"/>
  <c r="EC291" i="11" s="1"/>
  <c r="DO160" i="11"/>
  <c r="DP160" i="11" s="1"/>
  <c r="DQ160" i="11" s="1"/>
  <c r="DR160" i="11" s="1"/>
  <c r="DS160" i="11" s="1"/>
  <c r="DT160" i="11" s="1"/>
  <c r="DU160" i="11" s="1"/>
  <c r="DV160" i="11" s="1"/>
  <c r="DW160" i="11" s="1"/>
  <c r="DX160" i="11" s="1"/>
  <c r="DY160" i="11" s="1"/>
  <c r="DZ160" i="11" s="1"/>
  <c r="EA160" i="11" s="1"/>
  <c r="EB160" i="11" s="1"/>
  <c r="EC160" i="11" s="1"/>
  <c r="CU54" i="11"/>
  <c r="CV54" i="11" s="1"/>
  <c r="CW54" i="11" s="1"/>
  <c r="CX54" i="11" s="1"/>
  <c r="CY54" i="11" s="1"/>
  <c r="CZ54" i="11" s="1"/>
  <c r="DA54" i="11" s="1"/>
  <c r="DB54" i="11" s="1"/>
  <c r="DC54" i="11" s="1"/>
  <c r="DD54" i="11" s="1"/>
  <c r="DE54" i="11" s="1"/>
  <c r="DF54" i="11" s="1"/>
  <c r="DG54" i="11" s="1"/>
  <c r="DH54" i="11" s="1"/>
  <c r="DI54" i="11" s="1"/>
  <c r="J54" i="11" s="1"/>
  <c r="DN73" i="11"/>
  <c r="DO73" i="11" s="1"/>
  <c r="DP73" i="11" s="1"/>
  <c r="DQ73" i="11" s="1"/>
  <c r="DR73" i="11" s="1"/>
  <c r="DS73" i="11" s="1"/>
  <c r="DT73" i="11" s="1"/>
  <c r="DU73" i="11" s="1"/>
  <c r="DV73" i="11" s="1"/>
  <c r="DW73" i="11" s="1"/>
  <c r="DX73" i="11" s="1"/>
  <c r="DY73" i="11" s="1"/>
  <c r="DZ73" i="11" s="1"/>
  <c r="EA73" i="11" s="1"/>
  <c r="EB73" i="11" s="1"/>
  <c r="EC73" i="11" s="1"/>
  <c r="DN340" i="11"/>
  <c r="DO340" i="11" s="1"/>
  <c r="DP340" i="11" s="1"/>
  <c r="DQ340" i="11" s="1"/>
  <c r="DR340" i="11" s="1"/>
  <c r="DS340" i="11" s="1"/>
  <c r="DT340" i="11" s="1"/>
  <c r="DU340" i="11" s="1"/>
  <c r="DV340" i="11" s="1"/>
  <c r="DW340" i="11" s="1"/>
  <c r="DX340" i="11" s="1"/>
  <c r="DY340" i="11" s="1"/>
  <c r="DZ340" i="11" s="1"/>
  <c r="EA340" i="11" s="1"/>
  <c r="EB340" i="11" s="1"/>
  <c r="EC340" i="11" s="1"/>
  <c r="DN49" i="11"/>
  <c r="DO49" i="11" s="1"/>
  <c r="DP49" i="11" s="1"/>
  <c r="DQ49" i="11" s="1"/>
  <c r="DR49" i="11" s="1"/>
  <c r="DS49" i="11" s="1"/>
  <c r="DT49" i="11" s="1"/>
  <c r="DU49" i="11" s="1"/>
  <c r="DV49" i="11" s="1"/>
  <c r="DW49" i="11" s="1"/>
  <c r="DX49" i="11" s="1"/>
  <c r="DY49" i="11" s="1"/>
  <c r="DZ49" i="11" s="1"/>
  <c r="EA49" i="11" s="1"/>
  <c r="EB49" i="11" s="1"/>
  <c r="EC49" i="11" s="1"/>
  <c r="CT111" i="11"/>
  <c r="CU111" i="11" s="1"/>
  <c r="CV111" i="11" s="1"/>
  <c r="CW111" i="11" s="1"/>
  <c r="CX111" i="11" s="1"/>
  <c r="CY111" i="11" s="1"/>
  <c r="CZ111" i="11" s="1"/>
  <c r="DA111" i="11" s="1"/>
  <c r="DB111" i="11" s="1"/>
  <c r="DC111" i="11" s="1"/>
  <c r="DD111" i="11" s="1"/>
  <c r="DE111" i="11" s="1"/>
  <c r="DF111" i="11" s="1"/>
  <c r="DG111" i="11" s="1"/>
  <c r="DH111" i="11" s="1"/>
  <c r="DI111" i="11" s="1"/>
  <c r="J111" i="11" s="1"/>
  <c r="DN111" i="11"/>
  <c r="DO111" i="11" s="1"/>
  <c r="DP111" i="11" s="1"/>
  <c r="DQ111" i="11" s="1"/>
  <c r="DR111" i="11" s="1"/>
  <c r="DS111" i="11" s="1"/>
  <c r="DT111" i="11" s="1"/>
  <c r="DU111" i="11" s="1"/>
  <c r="DV111" i="11" s="1"/>
  <c r="DW111" i="11" s="1"/>
  <c r="DX111" i="11" s="1"/>
  <c r="DY111" i="11" s="1"/>
  <c r="DZ111" i="11" s="1"/>
  <c r="EA111" i="11" s="1"/>
  <c r="EB111" i="11" s="1"/>
  <c r="EC111" i="11" s="1"/>
  <c r="DN293" i="11"/>
  <c r="DO293" i="11" s="1"/>
  <c r="DP293" i="11" s="1"/>
  <c r="DQ293" i="11" s="1"/>
  <c r="DR293" i="11" s="1"/>
  <c r="DS293" i="11" s="1"/>
  <c r="DT293" i="11" s="1"/>
  <c r="DU293" i="11" s="1"/>
  <c r="DV293" i="11" s="1"/>
  <c r="DW293" i="11" s="1"/>
  <c r="DX293" i="11" s="1"/>
  <c r="DY293" i="11" s="1"/>
  <c r="DZ293" i="11" s="1"/>
  <c r="EA293" i="11" s="1"/>
  <c r="EB293" i="11" s="1"/>
  <c r="EC293" i="11" s="1"/>
  <c r="DN113" i="11"/>
  <c r="DO113" i="11" s="1"/>
  <c r="DP113" i="11" s="1"/>
  <c r="DQ113" i="11" s="1"/>
  <c r="DR113" i="11" s="1"/>
  <c r="DS113" i="11" s="1"/>
  <c r="DT113" i="11" s="1"/>
  <c r="DU113" i="11" s="1"/>
  <c r="DV113" i="11" s="1"/>
  <c r="DW113" i="11" s="1"/>
  <c r="DX113" i="11" s="1"/>
  <c r="DY113" i="11" s="1"/>
  <c r="DZ113" i="11" s="1"/>
  <c r="EA113" i="11" s="1"/>
  <c r="EB113" i="11" s="1"/>
  <c r="EC113" i="11" s="1"/>
  <c r="CT113" i="11"/>
  <c r="CU113" i="11" s="1"/>
  <c r="CV113" i="11" s="1"/>
  <c r="CW113" i="11" s="1"/>
  <c r="CX113" i="11" s="1"/>
  <c r="CY113" i="11" s="1"/>
  <c r="CZ113" i="11" s="1"/>
  <c r="DA113" i="11" s="1"/>
  <c r="DB113" i="11" s="1"/>
  <c r="DC113" i="11" s="1"/>
  <c r="DD113" i="11" s="1"/>
  <c r="DE113" i="11" s="1"/>
  <c r="DF113" i="11" s="1"/>
  <c r="DG113" i="11" s="1"/>
  <c r="DH113" i="11" s="1"/>
  <c r="DI113" i="11" s="1"/>
  <c r="J113" i="11" s="1"/>
  <c r="DO273" i="11"/>
  <c r="DP273" i="11" s="1"/>
  <c r="DQ273" i="11" s="1"/>
  <c r="DR273" i="11" s="1"/>
  <c r="DS273" i="11" s="1"/>
  <c r="DT273" i="11" s="1"/>
  <c r="DU273" i="11" s="1"/>
  <c r="DV273" i="11" s="1"/>
  <c r="DW273" i="11" s="1"/>
  <c r="DX273" i="11" s="1"/>
  <c r="DY273" i="11" s="1"/>
  <c r="DZ273" i="11" s="1"/>
  <c r="EA273" i="11" s="1"/>
  <c r="EB273" i="11" s="1"/>
  <c r="EC273" i="11" s="1"/>
  <c r="DO141" i="11"/>
  <c r="DP141" i="11" s="1"/>
  <c r="DQ141" i="11" s="1"/>
  <c r="DR141" i="11" s="1"/>
  <c r="DS141" i="11" s="1"/>
  <c r="DT141" i="11" s="1"/>
  <c r="DU141" i="11" s="1"/>
  <c r="DV141" i="11" s="1"/>
  <c r="DW141" i="11" s="1"/>
  <c r="DX141" i="11" s="1"/>
  <c r="DY141" i="11" s="1"/>
  <c r="DZ141" i="11" s="1"/>
  <c r="EA141" i="11" s="1"/>
  <c r="EB141" i="11" s="1"/>
  <c r="EC141" i="11" s="1"/>
  <c r="CZ51" i="11"/>
  <c r="DA51" i="11" s="1"/>
  <c r="DB51" i="11" s="1"/>
  <c r="DC51" i="11" s="1"/>
  <c r="DD51" i="11" s="1"/>
  <c r="DE51" i="11" s="1"/>
  <c r="DF51" i="11" s="1"/>
  <c r="DG51" i="11" s="1"/>
  <c r="DH51" i="11" s="1"/>
  <c r="DQ434" i="11"/>
  <c r="DR434" i="11" s="1"/>
  <c r="DS434" i="11" s="1"/>
  <c r="DT434" i="11" s="1"/>
  <c r="DU434" i="11" s="1"/>
  <c r="DV434" i="11" s="1"/>
  <c r="DW434" i="11" s="1"/>
  <c r="DX434" i="11" s="1"/>
  <c r="DY434" i="11" s="1"/>
  <c r="DZ434" i="11" s="1"/>
  <c r="EA434" i="11" s="1"/>
  <c r="EB434" i="11" s="1"/>
  <c r="EC434" i="11" s="1"/>
  <c r="CU273" i="11"/>
  <c r="CV273" i="11" s="1"/>
  <c r="CW273" i="11" s="1"/>
  <c r="CX273" i="11" s="1"/>
  <c r="CY273" i="11" s="1"/>
  <c r="CZ273" i="11" s="1"/>
  <c r="DA273" i="11" s="1"/>
  <c r="DB273" i="11" s="1"/>
  <c r="DC273" i="11" s="1"/>
  <c r="DD273" i="11" s="1"/>
  <c r="DE273" i="11" s="1"/>
  <c r="DF273" i="11" s="1"/>
  <c r="DG273" i="11" s="1"/>
  <c r="DH273" i="11" s="1"/>
  <c r="DI273" i="11" s="1"/>
  <c r="J273" i="11" s="1"/>
  <c r="DP109" i="11"/>
  <c r="DQ109" i="11" s="1"/>
  <c r="DR109" i="11" s="1"/>
  <c r="DS109" i="11" s="1"/>
  <c r="DT109" i="11" s="1"/>
  <c r="DU109" i="11" s="1"/>
  <c r="DV109" i="11" s="1"/>
  <c r="DW109" i="11" s="1"/>
  <c r="DX109" i="11" s="1"/>
  <c r="DY109" i="11" s="1"/>
  <c r="DZ109" i="11" s="1"/>
  <c r="EA109" i="11" s="1"/>
  <c r="EB109" i="11" s="1"/>
  <c r="EC109" i="11" s="1"/>
  <c r="CT249" i="11"/>
  <c r="CU249" i="11" s="1"/>
  <c r="CV249" i="11" s="1"/>
  <c r="CW249" i="11" s="1"/>
  <c r="CX249" i="11" s="1"/>
  <c r="CY249" i="11" s="1"/>
  <c r="CZ249" i="11" s="1"/>
  <c r="DA249" i="11" s="1"/>
  <c r="DB249" i="11" s="1"/>
  <c r="DC249" i="11" s="1"/>
  <c r="DD249" i="11" s="1"/>
  <c r="DE249" i="11" s="1"/>
  <c r="DF249" i="11" s="1"/>
  <c r="DG249" i="11" s="1"/>
  <c r="DH249" i="11" s="1"/>
  <c r="DI249" i="11" s="1"/>
  <c r="J249" i="11" s="1"/>
  <c r="DN249" i="11"/>
  <c r="DO249" i="11" s="1"/>
  <c r="DP249" i="11" s="1"/>
  <c r="DQ249" i="11" s="1"/>
  <c r="DR249" i="11" s="1"/>
  <c r="DS249" i="11" s="1"/>
  <c r="DT249" i="11" s="1"/>
  <c r="DU249" i="11" s="1"/>
  <c r="DV249" i="11" s="1"/>
  <c r="DW249" i="11" s="1"/>
  <c r="DX249" i="11" s="1"/>
  <c r="DY249" i="11" s="1"/>
  <c r="DZ249" i="11" s="1"/>
  <c r="EA249" i="11" s="1"/>
  <c r="EB249" i="11" s="1"/>
  <c r="EC249" i="11" s="1"/>
  <c r="CT101" i="11"/>
  <c r="CU101" i="11" s="1"/>
  <c r="CV101" i="11" s="1"/>
  <c r="CW101" i="11" s="1"/>
  <c r="CX101" i="11" s="1"/>
  <c r="CY101" i="11" s="1"/>
  <c r="CZ101" i="11" s="1"/>
  <c r="DA101" i="11" s="1"/>
  <c r="DB101" i="11" s="1"/>
  <c r="DC101" i="11" s="1"/>
  <c r="DD101" i="11" s="1"/>
  <c r="DE101" i="11" s="1"/>
  <c r="DF101" i="11" s="1"/>
  <c r="DG101" i="11" s="1"/>
  <c r="DH101" i="11" s="1"/>
  <c r="DI101" i="11" s="1"/>
  <c r="J101" i="11" s="1"/>
  <c r="CT73" i="11"/>
  <c r="CU73" i="11" s="1"/>
  <c r="CV73" i="11" s="1"/>
  <c r="CW73" i="11" s="1"/>
  <c r="CX73" i="11" s="1"/>
  <c r="CY73" i="11" s="1"/>
  <c r="CZ73" i="11" s="1"/>
  <c r="DA73" i="11" s="1"/>
  <c r="DB73" i="11" s="1"/>
  <c r="DC73" i="11" s="1"/>
  <c r="DD73" i="11" s="1"/>
  <c r="DE73" i="11" s="1"/>
  <c r="DF73" i="11" s="1"/>
  <c r="DG73" i="11" s="1"/>
  <c r="DH73" i="11" s="1"/>
  <c r="DI73" i="11" s="1"/>
  <c r="J73" i="11" s="1"/>
  <c r="I13" i="12"/>
  <c r="E13" i="12"/>
  <c r="D13" i="12"/>
  <c r="H13" i="12"/>
  <c r="G13" i="12"/>
  <c r="DI438" i="11" l="1"/>
  <c r="J438" i="11" s="1"/>
  <c r="DI441" i="11"/>
  <c r="J441" i="11" s="1"/>
  <c r="DI447" i="11"/>
  <c r="J447" i="11" s="1"/>
  <c r="DI489" i="11"/>
  <c r="J489" i="11" s="1"/>
  <c r="DI452" i="11"/>
  <c r="J452" i="11" s="1"/>
  <c r="DI488" i="11"/>
  <c r="J488" i="11" s="1"/>
  <c r="DI482" i="11"/>
  <c r="J482" i="11" s="1"/>
  <c r="DI267" i="11"/>
  <c r="J267" i="11" s="1"/>
  <c r="DI235" i="11"/>
  <c r="J235" i="11" s="1"/>
  <c r="DI462" i="11"/>
  <c r="J462" i="11" s="1"/>
  <c r="DI133" i="11"/>
  <c r="J133" i="11" s="1"/>
  <c r="DI211" i="11"/>
  <c r="J211" i="11" s="1"/>
  <c r="DI470" i="11"/>
  <c r="J470" i="11" s="1"/>
  <c r="DI487" i="11"/>
  <c r="J487" i="11" s="1"/>
  <c r="DI266" i="11"/>
  <c r="J266" i="11" s="1"/>
  <c r="DI471" i="11"/>
  <c r="J471" i="11" s="1"/>
  <c r="DI444" i="11"/>
  <c r="J444" i="11" s="1"/>
  <c r="EC6" i="11"/>
  <c r="ED580" i="11"/>
  <c r="ED614" i="11"/>
  <c r="ED582" i="11"/>
  <c r="ED588" i="11"/>
  <c r="ED625" i="11"/>
  <c r="ED605" i="11"/>
  <c r="ED584" i="11"/>
  <c r="ED583" i="11"/>
  <c r="ED598" i="11"/>
  <c r="ED592" i="11"/>
  <c r="ED630" i="11"/>
  <c r="ED581" i="11"/>
  <c r="ED610" i="11"/>
  <c r="ED617" i="11"/>
  <c r="ED627" i="11"/>
  <c r="ED576" i="11"/>
  <c r="ED600" i="11"/>
  <c r="ED629" i="11"/>
  <c r="ED626" i="11"/>
  <c r="ED618" i="11"/>
  <c r="ED593" i="11"/>
  <c r="ED597" i="11"/>
  <c r="ED589" i="11"/>
  <c r="ED586" i="11"/>
  <c r="ED591" i="11"/>
  <c r="ED594" i="11"/>
  <c r="ED616" i="11"/>
  <c r="ED623" i="11"/>
  <c r="ED573" i="11"/>
  <c r="ED577" i="11"/>
  <c r="ED601" i="11"/>
  <c r="ED609" i="11"/>
  <c r="ED602" i="11"/>
  <c r="ED615" i="11"/>
  <c r="ED633" i="11"/>
  <c r="ED632" i="11"/>
  <c r="ED624" i="11"/>
  <c r="ED590" i="11"/>
  <c r="ED622" i="11"/>
  <c r="ED579" i="11"/>
  <c r="ED574" i="11"/>
  <c r="ED587" i="11"/>
  <c r="ED578" i="11"/>
  <c r="ED628" i="11"/>
  <c r="ED599" i="11"/>
  <c r="ED596" i="11"/>
  <c r="ED631" i="11"/>
  <c r="ED575" i="11"/>
  <c r="ED612" i="11"/>
  <c r="ED604" i="11"/>
  <c r="ED613" i="11"/>
  <c r="ED621" i="11"/>
  <c r="ED608" i="11"/>
  <c r="ED607" i="11"/>
  <c r="ED585" i="11"/>
  <c r="ED619" i="11"/>
  <c r="ED603" i="11"/>
  <c r="ED620" i="11"/>
  <c r="ED606" i="11"/>
  <c r="ED595" i="11"/>
  <c r="ED611" i="11"/>
  <c r="DI221" i="11"/>
  <c r="J221" i="11" s="1"/>
  <c r="DI6" i="11"/>
  <c r="J6" i="11" s="1"/>
  <c r="DJ606" i="11"/>
  <c r="DJ583" i="11"/>
  <c r="DJ612" i="11"/>
  <c r="DJ595" i="11"/>
  <c r="DJ628" i="11"/>
  <c r="DJ630" i="11"/>
  <c r="DJ603" i="11"/>
  <c r="DJ582" i="11"/>
  <c r="DJ578" i="11"/>
  <c r="DJ620" i="11"/>
  <c r="DJ591" i="11"/>
  <c r="DJ626" i="11"/>
  <c r="DJ579" i="11"/>
  <c r="DJ608" i="11"/>
  <c r="DJ594" i="11"/>
  <c r="DJ573" i="11"/>
  <c r="DJ622" i="11"/>
  <c r="DJ631" i="11"/>
  <c r="DJ621" i="11"/>
  <c r="DJ614" i="11"/>
  <c r="DJ590" i="11"/>
  <c r="DJ575" i="11"/>
  <c r="DJ633" i="11"/>
  <c r="DJ599" i="11"/>
  <c r="DJ588" i="11"/>
  <c r="DJ607" i="11"/>
  <c r="DJ574" i="11"/>
  <c r="DJ596" i="11"/>
  <c r="DJ593" i="11"/>
  <c r="DJ611" i="11"/>
  <c r="DJ609" i="11"/>
  <c r="DJ589" i="11"/>
  <c r="DJ601" i="11"/>
  <c r="DJ605" i="11"/>
  <c r="DJ597" i="11"/>
  <c r="DJ598" i="11"/>
  <c r="DJ585" i="11"/>
  <c r="DJ586" i="11"/>
  <c r="DJ600" i="11"/>
  <c r="DJ625" i="11"/>
  <c r="DJ616" i="11"/>
  <c r="DJ623" i="11"/>
  <c r="DJ587" i="11"/>
  <c r="DJ580" i="11"/>
  <c r="DJ610" i="11"/>
  <c r="DJ618" i="11"/>
  <c r="DJ627" i="11"/>
  <c r="DJ602" i="11"/>
  <c r="DJ615" i="11"/>
  <c r="DJ629" i="11"/>
  <c r="DJ577" i="11"/>
  <c r="DJ619" i="11"/>
  <c r="DJ632" i="11"/>
  <c r="DJ613" i="11"/>
  <c r="DJ584" i="11"/>
  <c r="DJ592" i="11"/>
  <c r="DJ604" i="11"/>
  <c r="DJ624" i="11"/>
  <c r="DJ576" i="11"/>
  <c r="DJ581" i="11"/>
  <c r="DJ617" i="11"/>
  <c r="DI231" i="11"/>
  <c r="J231" i="11" s="1"/>
  <c r="DI203" i="11"/>
  <c r="J203" i="11" s="1"/>
  <c r="DI153" i="11"/>
  <c r="J153" i="11" s="1"/>
  <c r="DI240" i="11"/>
  <c r="J240" i="11" s="1"/>
  <c r="DI171" i="11"/>
  <c r="J171" i="11" s="1"/>
  <c r="DI485" i="11"/>
  <c r="J485" i="11" s="1"/>
  <c r="DI291" i="11"/>
  <c r="J291" i="11" s="1"/>
  <c r="DI483" i="11"/>
  <c r="J483" i="11" s="1"/>
  <c r="DI268" i="11"/>
  <c r="J268" i="11" s="1"/>
  <c r="DI476" i="11"/>
  <c r="J476" i="11" s="1"/>
  <c r="DI448" i="11"/>
  <c r="J448" i="11" s="1"/>
  <c r="DI220" i="11"/>
  <c r="J220" i="11" s="1"/>
  <c r="DI477" i="11"/>
  <c r="J477" i="11" s="1"/>
  <c r="DI142" i="11"/>
  <c r="J142" i="11" s="1"/>
  <c r="DI269" i="11"/>
  <c r="J269" i="11" s="1"/>
  <c r="DI393" i="11"/>
  <c r="J393" i="11" s="1"/>
  <c r="DI413" i="11"/>
  <c r="J413" i="11" s="1"/>
  <c r="DI385" i="11"/>
  <c r="J385" i="11" s="1"/>
  <c r="DI167" i="11"/>
  <c r="J167" i="11" s="1"/>
  <c r="DI72" i="11"/>
  <c r="J72" i="11" s="1"/>
  <c r="DI434" i="11"/>
  <c r="J434" i="11" s="1"/>
  <c r="DI262" i="11"/>
  <c r="J262" i="11" s="1"/>
  <c r="DI469" i="11"/>
  <c r="J469" i="11" s="1"/>
  <c r="DI445" i="11"/>
  <c r="J445" i="11" s="1"/>
  <c r="DI17" i="11"/>
  <c r="J17" i="11" s="1"/>
  <c r="DI13" i="11"/>
  <c r="J13" i="11" s="1"/>
  <c r="DI439" i="11"/>
  <c r="J439" i="11" s="1"/>
  <c r="DI303" i="11"/>
  <c r="J303" i="11" s="1"/>
  <c r="DI9" i="11"/>
  <c r="J9" i="11" s="1"/>
  <c r="DI46" i="11"/>
  <c r="J46" i="11" s="1"/>
  <c r="DI258" i="11"/>
  <c r="J258" i="11" s="1"/>
  <c r="DI405" i="11"/>
  <c r="J405" i="11" s="1"/>
  <c r="DI309" i="11"/>
  <c r="J309" i="11" s="1"/>
  <c r="DI14" i="11"/>
  <c r="J14" i="11" s="1"/>
  <c r="DI312" i="11"/>
  <c r="J312" i="11" s="1"/>
  <c r="DI308" i="11"/>
  <c r="J308" i="11" s="1"/>
  <c r="DI370" i="11"/>
  <c r="J370" i="11" s="1"/>
  <c r="DI313" i="11"/>
  <c r="J313" i="11" s="1"/>
  <c r="DI330" i="11"/>
  <c r="J330" i="11" s="1"/>
  <c r="DI397" i="11"/>
  <c r="J397" i="11" s="1"/>
  <c r="DI314" i="11"/>
  <c r="J314" i="11" s="1"/>
  <c r="DI479" i="11"/>
  <c r="J479" i="11" s="1"/>
  <c r="DI354" i="11"/>
  <c r="J354" i="11" s="1"/>
  <c r="DI366" i="11"/>
  <c r="J366" i="11" s="1"/>
  <c r="DI310" i="11"/>
  <c r="J310" i="11" s="1"/>
  <c r="DI461" i="11"/>
  <c r="J461" i="11" s="1"/>
  <c r="DI401" i="11"/>
  <c r="J401" i="11" s="1"/>
  <c r="DI16" i="11"/>
  <c r="J16" i="11" s="1"/>
  <c r="DI340" i="11"/>
  <c r="J340" i="11" s="1"/>
  <c r="DI89" i="11"/>
  <c r="J89" i="11" s="1"/>
  <c r="DI307" i="11"/>
  <c r="J307" i="11" s="1"/>
  <c r="DI418" i="11"/>
  <c r="J418" i="11" s="1"/>
  <c r="DI424" i="11"/>
  <c r="J424" i="11" s="1"/>
  <c r="DI95" i="11"/>
  <c r="J95" i="11" s="1"/>
  <c r="DI357" i="11"/>
  <c r="J357" i="11" s="1"/>
  <c r="DI264" i="11"/>
  <c r="J264" i="11" s="1"/>
  <c r="DI449" i="11"/>
  <c r="J449" i="11" s="1"/>
  <c r="DI8" i="11"/>
  <c r="J8" i="11" s="1"/>
  <c r="DI15" i="11"/>
  <c r="J15" i="11" s="1"/>
  <c r="DI11" i="11"/>
  <c r="J11" i="11" s="1"/>
  <c r="DI346" i="11"/>
  <c r="J346" i="11" s="1"/>
  <c r="DI156" i="11"/>
  <c r="J156" i="11" s="1"/>
  <c r="DI473" i="11"/>
  <c r="J473" i="11" s="1"/>
  <c r="DI10" i="11"/>
  <c r="J10" i="11" s="1"/>
  <c r="DI338" i="11"/>
  <c r="J338" i="11" s="1"/>
  <c r="DI381" i="11"/>
  <c r="J381" i="11" s="1"/>
  <c r="DI213" i="11"/>
  <c r="J213" i="11" s="1"/>
  <c r="DI51" i="11"/>
  <c r="J51" i="11" s="1"/>
  <c r="DI311" i="11"/>
  <c r="J311" i="11" s="1"/>
  <c r="DI409" i="11"/>
  <c r="J409" i="11" s="1"/>
  <c r="DI12" i="11"/>
  <c r="J12" i="11" s="1"/>
  <c r="DI464" i="11"/>
  <c r="J464" i="11" s="1"/>
  <c r="DI157" i="11"/>
  <c r="J157" i="11" s="1"/>
  <c r="DI305" i="11"/>
  <c r="J305" i="11" s="1"/>
  <c r="DI430" i="11"/>
  <c r="J430" i="11" s="1"/>
  <c r="DI270" i="11"/>
  <c r="J270" i="11" s="1"/>
  <c r="DI212" i="11"/>
  <c r="J212" i="11" s="1"/>
  <c r="DI306" i="11"/>
  <c r="J306" i="11" s="1"/>
  <c r="DI322" i="11"/>
  <c r="J322" i="11" s="1"/>
  <c r="DI389" i="11"/>
  <c r="J389" i="11" s="1"/>
  <c r="DI288" i="11"/>
  <c r="J288" i="11" s="1"/>
  <c r="DI457" i="11"/>
  <c r="J457" i="11" s="1"/>
  <c r="DI376" i="11"/>
  <c r="J376" i="11" s="1"/>
  <c r="DI7" i="11"/>
  <c r="J7" i="11" s="1"/>
  <c r="F13" i="12"/>
  <c r="ED571" i="11"/>
  <c r="DJ571" i="11"/>
  <c r="D383" i="11"/>
  <c r="D382" i="11"/>
  <c r="C347" i="11"/>
  <c r="D346" i="11" s="1"/>
  <c r="C916" i="11"/>
  <c r="D916" i="11" s="1"/>
  <c r="D914" i="11"/>
  <c r="D553" i="11"/>
  <c r="D789" i="11"/>
  <c r="D790" i="11"/>
  <c r="C301" i="11"/>
  <c r="D300" i="11" s="1"/>
  <c r="D226" i="11"/>
  <c r="D299" i="11"/>
  <c r="C683" i="11"/>
  <c r="D683" i="11" s="1"/>
  <c r="D354" i="11"/>
  <c r="D92" i="11"/>
  <c r="C485" i="11"/>
  <c r="D485" i="11" s="1"/>
  <c r="C284" i="11"/>
  <c r="D284" i="11" s="1"/>
  <c r="D163" i="11"/>
  <c r="C165" i="11"/>
  <c r="C330" i="11"/>
  <c r="D329" i="11" s="1"/>
  <c r="C32" i="11"/>
  <c r="D31" i="11" s="1"/>
  <c r="C402" i="11"/>
  <c r="D401" i="11" s="1"/>
  <c r="D582" i="11"/>
  <c r="D483" i="11"/>
  <c r="C360" i="11"/>
  <c r="D360" i="11" s="1"/>
  <c r="D521" i="11"/>
  <c r="C835" i="11"/>
  <c r="D834" i="11" s="1"/>
  <c r="C270" i="11"/>
  <c r="C618" i="11"/>
  <c r="D617" i="11" s="1"/>
  <c r="C111" i="11"/>
  <c r="C234" i="11"/>
  <c r="D233" i="11" s="1"/>
  <c r="C667" i="11"/>
  <c r="D666" i="11" s="1"/>
  <c r="C75" i="11"/>
  <c r="D74" i="11" s="1"/>
  <c r="C373" i="11"/>
  <c r="D373" i="11" s="1"/>
  <c r="C473" i="11"/>
  <c r="D460" i="11"/>
  <c r="C68" i="11"/>
  <c r="D68" i="11" s="1"/>
  <c r="C183" i="11"/>
  <c r="D182" i="11" s="1"/>
  <c r="C140" i="11"/>
  <c r="C590" i="11"/>
  <c r="D589" i="11" s="1"/>
  <c r="C150" i="11"/>
  <c r="D149" i="11" s="1"/>
  <c r="C192" i="11"/>
  <c r="D191" i="11" s="1"/>
  <c r="C891" i="11"/>
  <c r="D891" i="11" s="1"/>
  <c r="D801" i="11"/>
  <c r="D371" i="11"/>
  <c r="C248" i="11"/>
  <c r="D247" i="11" s="1"/>
  <c r="D588" i="11"/>
  <c r="C206" i="11"/>
  <c r="D205" i="11" s="1"/>
  <c r="C56" i="11"/>
  <c r="D55" i="11" s="1"/>
  <c r="C502" i="11"/>
  <c r="D501" i="11" s="1"/>
  <c r="C128" i="11"/>
  <c r="C85" i="11"/>
  <c r="D84" i="11" s="1"/>
  <c r="D190" i="11"/>
  <c r="C321" i="11"/>
  <c r="D320" i="11" s="1"/>
  <c r="D500" i="11"/>
  <c r="D109" i="11"/>
  <c r="D246" i="11"/>
  <c r="C341" i="11"/>
  <c r="D341" i="11" s="1"/>
  <c r="C530" i="11"/>
  <c r="D530" i="11" s="1"/>
  <c r="D566" i="11"/>
  <c r="D126" i="11"/>
  <c r="D232" i="11"/>
  <c r="D204" i="11"/>
  <c r="ED96" i="11"/>
  <c r="ED123" i="11"/>
  <c r="ED51" i="11"/>
  <c r="DJ283" i="11"/>
  <c r="ED221" i="11"/>
  <c r="ED230" i="11"/>
  <c r="ED30" i="11"/>
  <c r="ED312" i="11"/>
  <c r="DJ96" i="11"/>
  <c r="DJ198" i="11"/>
  <c r="ED144" i="11"/>
  <c r="ED369" i="11"/>
  <c r="ED32" i="11"/>
  <c r="DJ71" i="11"/>
  <c r="DJ329" i="11"/>
  <c r="DJ136" i="11"/>
  <c r="ED315" i="11"/>
  <c r="ED155" i="11"/>
  <c r="DJ432" i="11"/>
  <c r="DJ118" i="11"/>
  <c r="ED463" i="11"/>
  <c r="ED69" i="11"/>
  <c r="DJ331" i="11"/>
  <c r="ED109" i="11"/>
  <c r="ED115" i="11"/>
  <c r="ED117" i="11"/>
  <c r="ED151" i="11"/>
  <c r="ED128" i="11"/>
  <c r="ED149" i="11"/>
  <c r="ED111" i="11"/>
  <c r="ED49" i="11"/>
  <c r="DJ142" i="11"/>
  <c r="ED75" i="11"/>
  <c r="ED283" i="11"/>
  <c r="DJ456" i="11"/>
  <c r="ED351" i="11"/>
  <c r="DJ165" i="11"/>
  <c r="ED328" i="11"/>
  <c r="ED159" i="11"/>
  <c r="ED94" i="11"/>
  <c r="ED229" i="11"/>
  <c r="DJ443" i="11"/>
  <c r="DJ35" i="11"/>
  <c r="DJ347" i="11"/>
  <c r="ED138" i="11"/>
  <c r="DJ410" i="11"/>
  <c r="ED106" i="11"/>
  <c r="DJ135" i="11"/>
  <c r="ED443" i="11"/>
  <c r="DJ340" i="11"/>
  <c r="DJ311" i="11"/>
  <c r="ED195" i="11"/>
  <c r="DJ207" i="11"/>
  <c r="DJ326" i="11"/>
  <c r="ED172" i="11"/>
  <c r="DJ335" i="11"/>
  <c r="ED308" i="11"/>
  <c r="ED434" i="11"/>
  <c r="DJ151" i="11"/>
  <c r="ED480" i="11"/>
  <c r="DJ178" i="11"/>
  <c r="DJ474" i="11"/>
  <c r="ED130" i="11"/>
  <c r="DJ134" i="11"/>
  <c r="DJ51" i="11"/>
  <c r="ED407" i="11"/>
  <c r="ED136" i="11"/>
  <c r="DJ127" i="11"/>
  <c r="DJ111" i="11"/>
  <c r="DJ128" i="11"/>
  <c r="ED158" i="11"/>
  <c r="DJ147" i="11"/>
  <c r="DJ291" i="11"/>
  <c r="ED202" i="11"/>
  <c r="ED137" i="11"/>
  <c r="ED390" i="11"/>
  <c r="DJ447" i="11"/>
  <c r="ED148" i="11"/>
  <c r="DJ287" i="11"/>
  <c r="ED139" i="11"/>
  <c r="ED63" i="11"/>
  <c r="DJ110" i="11"/>
  <c r="ED242" i="11"/>
  <c r="ED61" i="11"/>
  <c r="DJ123" i="11"/>
  <c r="DJ437" i="11"/>
  <c r="DJ129" i="11"/>
  <c r="ED329" i="11"/>
  <c r="DJ24" i="11"/>
  <c r="DJ98" i="11"/>
  <c r="DJ27" i="11"/>
  <c r="ED116" i="11"/>
  <c r="ED118" i="11"/>
  <c r="DJ275" i="11"/>
  <c r="ED110" i="11"/>
  <c r="DJ463" i="11"/>
  <c r="DJ274" i="11"/>
  <c r="DJ455" i="11"/>
  <c r="DJ175" i="11"/>
  <c r="ED239" i="11"/>
  <c r="ED236" i="11"/>
  <c r="ED410" i="11"/>
  <c r="ED378" i="11"/>
  <c r="DJ350" i="11"/>
  <c r="DJ407" i="11"/>
  <c r="DJ308" i="11"/>
  <c r="ED291" i="11"/>
  <c r="ED101" i="11"/>
  <c r="DJ78" i="11"/>
  <c r="ED199" i="11"/>
  <c r="DJ73" i="11"/>
  <c r="DJ101" i="11"/>
  <c r="ED311" i="11"/>
  <c r="ED275" i="11"/>
  <c r="ED432" i="11"/>
  <c r="ED350" i="11"/>
  <c r="ED477" i="11"/>
  <c r="ED141" i="11"/>
  <c r="DJ130" i="11"/>
  <c r="DJ149" i="11"/>
  <c r="ED340" i="11"/>
  <c r="ED147" i="11"/>
  <c r="DJ353" i="11"/>
  <c r="DJ239" i="11"/>
  <c r="DJ243" i="11"/>
  <c r="DJ144" i="11"/>
  <c r="DJ41" i="11"/>
  <c r="DJ327" i="11"/>
  <c r="DJ180" i="11"/>
  <c r="ED97" i="11"/>
  <c r="ED481" i="11"/>
  <c r="ED108" i="11"/>
  <c r="DJ328" i="11"/>
  <c r="ED129" i="11"/>
  <c r="ED243" i="11"/>
  <c r="ED456" i="11"/>
  <c r="ED165" i="11"/>
  <c r="ED207" i="11"/>
  <c r="ED287" i="11"/>
  <c r="DJ385" i="11"/>
  <c r="DJ454" i="11"/>
  <c r="ED178" i="11"/>
  <c r="ED180" i="11"/>
  <c r="DJ485" i="11"/>
  <c r="DJ345" i="11"/>
  <c r="ED198" i="11"/>
  <c r="DJ217" i="11"/>
  <c r="DJ141" i="11"/>
  <c r="DJ450" i="11"/>
  <c r="ED208" i="11"/>
  <c r="ED146" i="11"/>
  <c r="ED269" i="11"/>
  <c r="ED450" i="11"/>
  <c r="DJ28" i="11"/>
  <c r="DJ236" i="11"/>
  <c r="ED274" i="11"/>
  <c r="ED476" i="11"/>
  <c r="DJ316" i="11"/>
  <c r="ED265" i="11"/>
  <c r="DJ280" i="11"/>
  <c r="DJ240" i="11"/>
  <c r="DJ64" i="11"/>
  <c r="ED337" i="11"/>
  <c r="ED429" i="11"/>
  <c r="ED266" i="11"/>
  <c r="ED33" i="11"/>
  <c r="DJ42" i="11"/>
  <c r="DJ369" i="11"/>
  <c r="DJ132" i="11"/>
  <c r="DJ475" i="11"/>
  <c r="DJ220" i="11"/>
  <c r="DJ82" i="11"/>
  <c r="ED39" i="11"/>
  <c r="DJ479" i="11"/>
  <c r="DJ374" i="11"/>
  <c r="ED167" i="11"/>
  <c r="DJ72" i="11"/>
  <c r="DJ354" i="11"/>
  <c r="ED468" i="11"/>
  <c r="ED446" i="11"/>
  <c r="ED398" i="11"/>
  <c r="DJ229" i="11"/>
  <c r="DJ477" i="11"/>
  <c r="ED234" i="11"/>
  <c r="ED89" i="11"/>
  <c r="DJ355" i="11"/>
  <c r="DJ25" i="11"/>
  <c r="ED177" i="11"/>
  <c r="ED197" i="11"/>
  <c r="ED474" i="11"/>
  <c r="ED134" i="11"/>
  <c r="ED23" i="11"/>
  <c r="DJ187" i="11"/>
  <c r="ED437" i="11"/>
  <c r="DJ341" i="11"/>
  <c r="DJ85" i="11"/>
  <c r="ED541" i="11"/>
  <c r="ED499" i="11"/>
  <c r="ED561" i="11"/>
  <c r="ED534" i="11"/>
  <c r="ED525" i="11"/>
  <c r="ED527" i="11"/>
  <c r="ED455" i="11"/>
  <c r="DJ372" i="11"/>
  <c r="DJ193" i="11"/>
  <c r="ED262" i="11"/>
  <c r="DJ403" i="11"/>
  <c r="ED48" i="11"/>
  <c r="DJ318" i="11"/>
  <c r="ED411" i="11"/>
  <c r="ED28" i="11"/>
  <c r="ED313" i="11"/>
  <c r="DJ391" i="11"/>
  <c r="DJ107" i="11"/>
  <c r="ED68" i="11"/>
  <c r="ED90" i="11"/>
  <c r="ED35" i="11"/>
  <c r="DJ100" i="11"/>
  <c r="ED24" i="11"/>
  <c r="ED409" i="11"/>
  <c r="ED478" i="11"/>
  <c r="ED288" i="11"/>
  <c r="DJ117" i="11"/>
  <c r="DJ40" i="11"/>
  <c r="DJ378" i="11"/>
  <c r="ED34" i="11"/>
  <c r="DJ115" i="11"/>
  <c r="DJ18" i="11"/>
  <c r="ED301" i="11"/>
  <c r="DJ14" i="11"/>
  <c r="DJ510" i="11"/>
  <c r="DJ539" i="11"/>
  <c r="DJ543" i="11"/>
  <c r="DJ508" i="11"/>
  <c r="DJ541" i="11"/>
  <c r="DJ531" i="11"/>
  <c r="DJ534" i="11"/>
  <c r="DJ542" i="11"/>
  <c r="ED12" i="11"/>
  <c r="DJ392" i="11"/>
  <c r="ED441" i="11"/>
  <c r="ED473" i="11"/>
  <c r="DJ9" i="11"/>
  <c r="DJ319" i="11"/>
  <c r="ED316" i="11"/>
  <c r="ED113" i="11"/>
  <c r="DJ241" i="11"/>
  <c r="DJ333" i="11"/>
  <c r="ED64" i="11"/>
  <c r="DJ337" i="11"/>
  <c r="DJ92" i="11"/>
  <c r="DJ429" i="11"/>
  <c r="ED114" i="11"/>
  <c r="DJ381" i="11"/>
  <c r="DJ386" i="11"/>
  <c r="ED42" i="11"/>
  <c r="DJ399" i="11"/>
  <c r="ED324" i="11"/>
  <c r="DJ255" i="11"/>
  <c r="ED132" i="11"/>
  <c r="DJ44" i="11"/>
  <c r="DJ406" i="11"/>
  <c r="DJ218" i="11"/>
  <c r="ED186" i="11"/>
  <c r="DJ426" i="11"/>
  <c r="DJ204" i="11"/>
  <c r="ED171" i="11"/>
  <c r="DJ58" i="11"/>
  <c r="ED154" i="11"/>
  <c r="ED317" i="11"/>
  <c r="DJ444" i="11"/>
  <c r="DJ153" i="11"/>
  <c r="DJ484" i="11"/>
  <c r="DJ312" i="11"/>
  <c r="DJ43" i="11"/>
  <c r="DJ81" i="11"/>
  <c r="DJ104" i="11"/>
  <c r="ED333" i="11"/>
  <c r="ED371" i="11"/>
  <c r="ED211" i="11"/>
  <c r="ED401" i="11"/>
  <c r="ED272" i="11"/>
  <c r="DJ286" i="11"/>
  <c r="ED254" i="11"/>
  <c r="DJ418" i="11"/>
  <c r="DJ364" i="11"/>
  <c r="ED451" i="11"/>
  <c r="DJ468" i="11"/>
  <c r="ED379" i="11"/>
  <c r="DJ143" i="11"/>
  <c r="ED38" i="11"/>
  <c r="DJ446" i="11"/>
  <c r="DJ414" i="11"/>
  <c r="ED119" i="11"/>
  <c r="DJ173" i="11"/>
  <c r="DJ398" i="11"/>
  <c r="DJ200" i="11"/>
  <c r="ED164" i="11"/>
  <c r="ED344" i="11"/>
  <c r="ED191" i="11"/>
  <c r="DJ102" i="11"/>
  <c r="ED22" i="11"/>
  <c r="ED394" i="11"/>
  <c r="ED161" i="11"/>
  <c r="ED482" i="11"/>
  <c r="DJ307" i="11"/>
  <c r="DJ266" i="11"/>
  <c r="DJ488" i="11"/>
  <c r="ED323" i="11"/>
  <c r="ED276" i="11"/>
  <c r="ED244" i="11"/>
  <c r="DJ140" i="11"/>
  <c r="DJ61" i="11"/>
  <c r="DJ152" i="11"/>
  <c r="DJ121" i="11"/>
  <c r="ED25" i="11"/>
  <c r="ED448" i="11"/>
  <c r="ED417" i="11"/>
  <c r="DJ295" i="11"/>
  <c r="ED247" i="11"/>
  <c r="ED19" i="11"/>
  <c r="DJ210" i="11"/>
  <c r="DJ179" i="11"/>
  <c r="DJ219" i="11"/>
  <c r="ED342" i="11"/>
  <c r="DJ277" i="11"/>
  <c r="DJ478" i="11"/>
  <c r="ED10" i="11"/>
  <c r="DJ310" i="11"/>
  <c r="ED256" i="11"/>
  <c r="ED122" i="11"/>
  <c r="DJ438" i="11"/>
  <c r="DJ387" i="11"/>
  <c r="DJ396" i="11"/>
  <c r="DJ235" i="11"/>
  <c r="DJ23" i="11"/>
  <c r="ED224" i="11"/>
  <c r="ED175" i="11"/>
  <c r="ED187" i="11"/>
  <c r="ED65" i="11"/>
  <c r="DJ349" i="11"/>
  <c r="DJ145" i="11"/>
  <c r="ED17" i="11"/>
  <c r="DJ325" i="11"/>
  <c r="ED341" i="11"/>
  <c r="DJ252" i="11"/>
  <c r="ED85" i="11"/>
  <c r="ED530" i="11"/>
  <c r="ED502" i="11"/>
  <c r="ED538" i="11"/>
  <c r="ED517" i="11"/>
  <c r="ED524" i="11"/>
  <c r="ED521" i="11"/>
  <c r="ED496" i="11"/>
  <c r="ED492" i="11"/>
  <c r="ED506" i="11"/>
  <c r="ED535" i="11"/>
  <c r="ED493" i="11"/>
  <c r="ED563" i="11"/>
  <c r="ED536" i="11"/>
  <c r="ED566" i="11"/>
  <c r="ED510" i="11"/>
  <c r="ED504" i="11"/>
  <c r="ED523" i="11"/>
  <c r="ED518" i="11"/>
  <c r="ED519" i="11"/>
  <c r="ED568" i="11"/>
  <c r="ED503" i="11"/>
  <c r="ED346" i="11"/>
  <c r="ED487" i="11"/>
  <c r="ED372" i="11"/>
  <c r="ED193" i="11"/>
  <c r="ED55" i="11"/>
  <c r="DJ363" i="11"/>
  <c r="DJ278" i="11"/>
  <c r="DJ246" i="11"/>
  <c r="DJ436" i="11"/>
  <c r="ED31" i="11"/>
  <c r="DJ390" i="11"/>
  <c r="DJ222" i="11"/>
  <c r="ED190" i="11"/>
  <c r="ED174" i="11"/>
  <c r="DJ26" i="11"/>
  <c r="ED349" i="11"/>
  <c r="DJ209" i="11"/>
  <c r="DJ87" i="11"/>
  <c r="ED185" i="11"/>
  <c r="ED83" i="11"/>
  <c r="DJ423" i="11"/>
  <c r="ED391" i="11"/>
  <c r="DJ361" i="11"/>
  <c r="DJ160" i="11"/>
  <c r="ED107" i="11"/>
  <c r="ED36" i="11"/>
  <c r="DJ360" i="11"/>
  <c r="ED88" i="11"/>
  <c r="DJ466" i="11"/>
  <c r="DJ440" i="11"/>
  <c r="DJ228" i="11"/>
  <c r="DJ196" i="11"/>
  <c r="DJ90" i="11"/>
  <c r="ED227" i="11"/>
  <c r="ED100" i="11"/>
  <c r="DJ293" i="11"/>
  <c r="ED54" i="11"/>
  <c r="ED320" i="11"/>
  <c r="DJ288" i="11"/>
  <c r="ED413" i="11"/>
  <c r="ED127" i="11"/>
  <c r="DJ230" i="11"/>
  <c r="DJ192" i="11"/>
  <c r="DJ367" i="11"/>
  <c r="DJ34" i="11"/>
  <c r="ED475" i="11"/>
  <c r="ED131" i="11"/>
  <c r="ED176" i="11"/>
  <c r="DJ338" i="11"/>
  <c r="DJ409" i="11"/>
  <c r="DJ10" i="11"/>
  <c r="ED421" i="11"/>
  <c r="DJ415" i="11"/>
  <c r="ED322" i="11"/>
  <c r="DJ7" i="11"/>
  <c r="ED330" i="11"/>
  <c r="DJ304" i="11"/>
  <c r="ED314" i="11"/>
  <c r="ED241" i="11"/>
  <c r="ED8" i="11"/>
  <c r="DJ300" i="11"/>
  <c r="ED358" i="11"/>
  <c r="DJ281" i="11"/>
  <c r="DJ519" i="11"/>
  <c r="DJ511" i="11"/>
  <c r="DJ498" i="11"/>
  <c r="DJ553" i="11"/>
  <c r="DJ549" i="11"/>
  <c r="DJ533" i="11"/>
  <c r="DJ494" i="11"/>
  <c r="DJ528" i="11"/>
  <c r="DJ554" i="11"/>
  <c r="DJ502" i="11"/>
  <c r="DJ517" i="11"/>
  <c r="DJ561" i="11"/>
  <c r="DJ548" i="11"/>
  <c r="DJ570" i="11"/>
  <c r="DJ520" i="11"/>
  <c r="DJ518" i="11"/>
  <c r="DJ555" i="11"/>
  <c r="ED145" i="11"/>
  <c r="ED366" i="11"/>
  <c r="DJ77" i="11"/>
  <c r="ED298" i="11"/>
  <c r="DJ53" i="11"/>
  <c r="DJ400" i="11"/>
  <c r="ED15" i="11"/>
  <c r="ED461" i="11"/>
  <c r="DJ11" i="11"/>
  <c r="DJ465" i="11"/>
  <c r="ED285" i="11"/>
  <c r="DJ245" i="11"/>
  <c r="ED348" i="11"/>
  <c r="DJ113" i="11"/>
  <c r="DJ412" i="11"/>
  <c r="ED95" i="11"/>
  <c r="ED92" i="11"/>
  <c r="DJ182" i="11"/>
  <c r="ED133" i="11"/>
  <c r="DJ356" i="11"/>
  <c r="DJ114" i="11"/>
  <c r="ED399" i="11"/>
  <c r="DJ324" i="11"/>
  <c r="DJ99" i="11"/>
  <c r="DJ186" i="11"/>
  <c r="DJ258" i="11"/>
  <c r="DJ211" i="11"/>
  <c r="DJ382" i="11"/>
  <c r="ED238" i="11"/>
  <c r="DJ451" i="11"/>
  <c r="DJ162" i="11"/>
  <c r="DJ56" i="11"/>
  <c r="ED173" i="11"/>
  <c r="DJ164" i="11"/>
  <c r="ED189" i="11"/>
  <c r="ED282" i="11"/>
  <c r="DJ480" i="11"/>
  <c r="ED170" i="11"/>
  <c r="ED121" i="11"/>
  <c r="DJ417" i="11"/>
  <c r="DJ247" i="11"/>
  <c r="DJ351" i="11"/>
  <c r="DJ108" i="11"/>
  <c r="DJ359" i="11"/>
  <c r="ED385" i="11"/>
  <c r="DJ376" i="11"/>
  <c r="DJ122" i="11"/>
  <c r="ED387" i="11"/>
  <c r="ED343" i="11"/>
  <c r="DJ208" i="11"/>
  <c r="ED325" i="11"/>
  <c r="ED50" i="11"/>
  <c r="ED513" i="11"/>
  <c r="ED533" i="11"/>
  <c r="ED494" i="11"/>
  <c r="ED557" i="11"/>
  <c r="ED483" i="11"/>
  <c r="DJ30" i="11"/>
  <c r="ED294" i="11"/>
  <c r="ED327" i="11"/>
  <c r="ED206" i="11"/>
  <c r="DJ315" i="11"/>
  <c r="DJ69" i="11"/>
  <c r="ED258" i="11"/>
  <c r="DJ185" i="11"/>
  <c r="ED345" i="11"/>
  <c r="ED361" i="11"/>
  <c r="DJ36" i="11"/>
  <c r="DJ320" i="11"/>
  <c r="ED251" i="11"/>
  <c r="ED163" i="11"/>
  <c r="ED297" i="11"/>
  <c r="DJ57" i="11"/>
  <c r="DJ131" i="11"/>
  <c r="DJ346" i="11"/>
  <c r="ED469" i="11"/>
  <c r="DJ257" i="11"/>
  <c r="DJ17" i="11"/>
  <c r="ED13" i="11"/>
  <c r="DJ545" i="11"/>
  <c r="DJ569" i="11"/>
  <c r="DJ504" i="11"/>
  <c r="DJ523" i="11"/>
  <c r="DJ556" i="11"/>
  <c r="DJ529" i="11"/>
  <c r="ED457" i="11"/>
  <c r="ED400" i="11"/>
  <c r="DJ306" i="11"/>
  <c r="ED303" i="11"/>
  <c r="DJ449" i="11"/>
  <c r="DJ289" i="11"/>
  <c r="ED486" i="11"/>
  <c r="ED240" i="11"/>
  <c r="DJ405" i="11"/>
  <c r="DJ249" i="11"/>
  <c r="DJ476" i="11"/>
  <c r="ED293" i="11"/>
  <c r="DJ157" i="11"/>
  <c r="DJ486" i="11"/>
  <c r="DJ75" i="11"/>
  <c r="ED460" i="11"/>
  <c r="DJ321" i="11"/>
  <c r="DJ74" i="11"/>
  <c r="DJ189" i="11"/>
  <c r="ED389" i="11"/>
  <c r="ED386" i="11"/>
  <c r="DJ464" i="11"/>
  <c r="ED406" i="11"/>
  <c r="ED426" i="11"/>
  <c r="DJ171" i="11"/>
  <c r="DJ154" i="11"/>
  <c r="ED71" i="11"/>
  <c r="ED233" i="11"/>
  <c r="ED153" i="11"/>
  <c r="DJ268" i="11"/>
  <c r="ED93" i="11"/>
  <c r="DJ112" i="11"/>
  <c r="ED271" i="11"/>
  <c r="ED81" i="11"/>
  <c r="DJ63" i="11"/>
  <c r="DJ106" i="11"/>
  <c r="ED408" i="11"/>
  <c r="ED264" i="11"/>
  <c r="ED142" i="11"/>
  <c r="DJ401" i="11"/>
  <c r="DJ272" i="11"/>
  <c r="DJ442" i="11"/>
  <c r="ED286" i="11"/>
  <c r="DJ254" i="11"/>
  <c r="ED418" i="11"/>
  <c r="ED467" i="11"/>
  <c r="DJ416" i="11"/>
  <c r="DJ452" i="11"/>
  <c r="DJ365" i="11"/>
  <c r="ED143" i="11"/>
  <c r="DJ109" i="11"/>
  <c r="DJ21" i="11"/>
  <c r="ED430" i="11"/>
  <c r="DJ103" i="11"/>
  <c r="DJ419" i="11"/>
  <c r="ED352" i="11"/>
  <c r="ED184" i="11"/>
  <c r="DJ76" i="11"/>
  <c r="DJ344" i="11"/>
  <c r="DJ191" i="11"/>
  <c r="ED102" i="11"/>
  <c r="DJ22" i="11"/>
  <c r="DJ146" i="11"/>
  <c r="ED213" i="11"/>
  <c r="DJ161" i="11"/>
  <c r="ED435" i="11"/>
  <c r="ED307" i="11"/>
  <c r="ED250" i="11"/>
  <c r="ED488" i="11"/>
  <c r="DJ323" i="11"/>
  <c r="DJ276" i="11"/>
  <c r="DJ244" i="11"/>
  <c r="ED140" i="11"/>
  <c r="DJ138" i="11"/>
  <c r="DJ139" i="11"/>
  <c r="DJ433" i="11"/>
  <c r="DJ279" i="11"/>
  <c r="ED393" i="11"/>
  <c r="ED194" i="11"/>
  <c r="DJ70" i="11"/>
  <c r="ED219" i="11"/>
  <c r="DJ201" i="11"/>
  <c r="ED374" i="11"/>
  <c r="DJ285" i="11"/>
  <c r="ED444" i="11"/>
  <c r="DJ269" i="11"/>
  <c r="ED248" i="11"/>
  <c r="DJ431" i="11"/>
  <c r="ED232" i="11"/>
  <c r="ED310" i="11"/>
  <c r="ED91" i="11"/>
  <c r="ED447" i="11"/>
  <c r="ED150" i="11"/>
  <c r="ED438" i="11"/>
  <c r="DJ421" i="11"/>
  <c r="DJ357" i="11"/>
  <c r="ED235" i="11"/>
  <c r="ED424" i="11"/>
  <c r="DJ224" i="11"/>
  <c r="DJ66" i="11"/>
  <c r="ED26" i="11"/>
  <c r="DJ389" i="11"/>
  <c r="ED490" i="11"/>
  <c r="ED290" i="11"/>
  <c r="ED284" i="11"/>
  <c r="DJ159" i="11"/>
  <c r="ED462" i="11"/>
  <c r="ED520" i="11"/>
  <c r="ED508" i="11"/>
  <c r="ED6" i="11"/>
  <c r="ED500" i="11"/>
  <c r="ED558" i="11"/>
  <c r="ED522" i="11"/>
  <c r="ED546" i="11"/>
  <c r="ED572" i="11"/>
  <c r="ED511" i="11"/>
  <c r="ED537" i="11"/>
  <c r="ED562" i="11"/>
  <c r="ED526" i="11"/>
  <c r="ED544" i="11"/>
  <c r="ED497" i="11"/>
  <c r="ED560" i="11"/>
  <c r="ED509" i="11"/>
  <c r="ED565" i="11"/>
  <c r="ED505" i="11"/>
  <c r="ED547" i="11"/>
  <c r="ED11" i="11"/>
  <c r="DJ317" i="11"/>
  <c r="ED59" i="11"/>
  <c r="DJ471" i="11"/>
  <c r="ED363" i="11"/>
  <c r="ED278" i="11"/>
  <c r="ED246" i="11"/>
  <c r="DJ46" i="11"/>
  <c r="DJ420" i="11"/>
  <c r="DJ31" i="11"/>
  <c r="ED222" i="11"/>
  <c r="DJ190" i="11"/>
  <c r="DJ86" i="11"/>
  <c r="DJ203" i="11"/>
  <c r="DJ459" i="11"/>
  <c r="DJ225" i="11"/>
  <c r="ED87" i="11"/>
  <c r="DJ290" i="11"/>
  <c r="ED60" i="11"/>
  <c r="DJ309" i="11"/>
  <c r="DJ37" i="11"/>
  <c r="DJ402" i="11"/>
  <c r="ED98" i="11"/>
  <c r="DJ439" i="11"/>
  <c r="DJ375" i="11"/>
  <c r="DJ263" i="11"/>
  <c r="ED52" i="11"/>
  <c r="DJ458" i="11"/>
  <c r="ED226" i="11"/>
  <c r="DJ88" i="11"/>
  <c r="ED466" i="11"/>
  <c r="ED440" i="11"/>
  <c r="ED228" i="11"/>
  <c r="ED196" i="11"/>
  <c r="ED70" i="11"/>
  <c r="DJ227" i="11"/>
  <c r="DJ489" i="11"/>
  <c r="DJ67" i="11"/>
  <c r="DJ348" i="11"/>
  <c r="DJ422" i="11"/>
  <c r="DJ425" i="11"/>
  <c r="ED336" i="11"/>
  <c r="DJ373" i="11"/>
  <c r="ED192" i="11"/>
  <c r="DJ97" i="11"/>
  <c r="DJ404" i="11"/>
  <c r="ED367" i="11"/>
  <c r="DJ472" i="11"/>
  <c r="DJ169" i="11"/>
  <c r="ED253" i="11"/>
  <c r="DJ384" i="11"/>
  <c r="DJ166" i="11"/>
  <c r="DJ297" i="11"/>
  <c r="DJ13" i="11"/>
  <c r="DJ305" i="11"/>
  <c r="ED77" i="11"/>
  <c r="DJ8" i="11"/>
  <c r="DJ380" i="11"/>
  <c r="DJ370" i="11"/>
  <c r="ED392" i="11"/>
  <c r="ED302" i="11"/>
  <c r="ED332" i="11"/>
  <c r="DJ298" i="11"/>
  <c r="ED384" i="11"/>
  <c r="DJ303" i="11"/>
  <c r="DJ557" i="11"/>
  <c r="DJ509" i="11"/>
  <c r="DJ515" i="11"/>
  <c r="DJ568" i="11"/>
  <c r="DJ535" i="11"/>
  <c r="DJ501" i="11"/>
  <c r="DJ562" i="11"/>
  <c r="DJ507" i="11"/>
  <c r="DJ512" i="11"/>
  <c r="DJ524" i="11"/>
  <c r="DJ491" i="11"/>
  <c r="DJ506" i="11"/>
  <c r="DJ547" i="11"/>
  <c r="DJ536" i="11"/>
  <c r="DJ503" i="11"/>
  <c r="DJ559" i="11"/>
  <c r="DJ522" i="11"/>
  <c r="DJ558" i="11"/>
  <c r="DJ550" i="11"/>
  <c r="DJ301" i="11"/>
  <c r="DJ388" i="11"/>
  <c r="ED362" i="11"/>
  <c r="DJ16" i="11"/>
  <c r="ED380" i="11"/>
  <c r="DJ314" i="11"/>
  <c r="ED16" i="11"/>
  <c r="DJ302" i="11"/>
  <c r="ED453" i="11"/>
  <c r="ED245" i="11"/>
  <c r="DJ237" i="11"/>
  <c r="ED126" i="11"/>
  <c r="ED405" i="11"/>
  <c r="ED395" i="11"/>
  <c r="DJ94" i="11"/>
  <c r="ED62" i="11"/>
  <c r="DJ195" i="11"/>
  <c r="DJ168" i="11"/>
  <c r="ED470" i="11"/>
  <c r="ED381" i="11"/>
  <c r="DJ120" i="11"/>
  <c r="ED255" i="11"/>
  <c r="DJ80" i="11"/>
  <c r="DJ188" i="11"/>
  <c r="DJ231" i="11"/>
  <c r="ED166" i="11"/>
  <c r="ED43" i="11"/>
  <c r="ED223" i="11"/>
  <c r="ED104" i="11"/>
  <c r="DJ371" i="11"/>
  <c r="DJ172" i="11"/>
  <c r="ED270" i="11"/>
  <c r="ED364" i="11"/>
  <c r="DJ395" i="11"/>
  <c r="ED125" i="11"/>
  <c r="ED414" i="11"/>
  <c r="DJ119" i="11"/>
  <c r="ED200" i="11"/>
  <c r="DJ62" i="11"/>
  <c r="DJ199" i="11"/>
  <c r="DJ183" i="11"/>
  <c r="DJ394" i="11"/>
  <c r="ED339" i="11"/>
  <c r="ED292" i="11"/>
  <c r="ED260" i="11"/>
  <c r="ED152" i="11"/>
  <c r="ED464" i="11"/>
  <c r="ED295" i="11"/>
  <c r="DJ19" i="11"/>
  <c r="DJ226" i="11"/>
  <c r="DJ342" i="11"/>
  <c r="DJ256" i="11"/>
  <c r="ED454" i="11"/>
  <c r="ED29" i="11"/>
  <c r="ED267" i="11"/>
  <c r="ED214" i="11"/>
  <c r="DJ65" i="11"/>
  <c r="DJ411" i="11"/>
  <c r="DJ124" i="11"/>
  <c r="ED252" i="11"/>
  <c r="ED449" i="11"/>
  <c r="ED491" i="11"/>
  <c r="ED528" i="11"/>
  <c r="ED567" i="11"/>
  <c r="ED514" i="11"/>
  <c r="ED498" i="11"/>
  <c r="ED556" i="11"/>
  <c r="ED515" i="11"/>
  <c r="ED552" i="11"/>
  <c r="ED559" i="11"/>
  <c r="DJ55" i="11"/>
  <c r="DJ445" i="11"/>
  <c r="ED436" i="11"/>
  <c r="DJ259" i="11"/>
  <c r="DJ155" i="11"/>
  <c r="DJ32" i="11"/>
  <c r="DJ84" i="11"/>
  <c r="DJ174" i="11"/>
  <c r="ED209" i="11"/>
  <c r="ED45" i="11"/>
  <c r="ED484" i="11"/>
  <c r="DJ83" i="11"/>
  <c r="ED423" i="11"/>
  <c r="ED160" i="11"/>
  <c r="ED360" i="11"/>
  <c r="DJ177" i="11"/>
  <c r="DJ368" i="11"/>
  <c r="DJ212" i="11"/>
  <c r="ED485" i="11"/>
  <c r="ED135" i="11"/>
  <c r="DJ481" i="11"/>
  <c r="ED415" i="11"/>
  <c r="ED299" i="11"/>
  <c r="DJ413" i="11"/>
  <c r="ED377" i="11"/>
  <c r="ED334" i="11"/>
  <c r="DJ332" i="11"/>
  <c r="ED73" i="11"/>
  <c r="DJ176" i="11"/>
  <c r="ED338" i="11"/>
  <c r="ED18" i="11"/>
  <c r="ED9" i="11"/>
  <c r="DJ12" i="11"/>
  <c r="DJ15" i="11"/>
  <c r="ED53" i="11"/>
  <c r="DJ441" i="11"/>
  <c r="DJ532" i="11"/>
  <c r="DJ572" i="11"/>
  <c r="DJ492" i="11"/>
  <c r="DJ563" i="11"/>
  <c r="DJ560" i="11"/>
  <c r="DJ516" i="11"/>
  <c r="DJ565" i="11"/>
  <c r="DJ544" i="11"/>
  <c r="DJ526" i="11"/>
  <c r="DJ497" i="11"/>
  <c r="DJ540" i="11"/>
  <c r="DJ461" i="11"/>
  <c r="ED404" i="11"/>
  <c r="ED249" i="11"/>
  <c r="ED428" i="11"/>
  <c r="ED335" i="11"/>
  <c r="ED319" i="11"/>
  <c r="DJ221" i="11"/>
  <c r="DJ91" i="11"/>
  <c r="DJ379" i="11"/>
  <c r="DJ424" i="11"/>
  <c r="ED182" i="11"/>
  <c r="ED156" i="11"/>
  <c r="DJ49" i="11"/>
  <c r="DJ427" i="11"/>
  <c r="DJ234" i="11"/>
  <c r="ED79" i="11"/>
  <c r="ED157" i="11"/>
  <c r="DJ261" i="11"/>
  <c r="ED237" i="11"/>
  <c r="DJ54" i="11"/>
  <c r="DJ167" i="11"/>
  <c r="ED20" i="11"/>
  <c r="DJ215" i="11"/>
  <c r="DJ397" i="11"/>
  <c r="ED365" i="11"/>
  <c r="DJ181" i="11"/>
  <c r="ED216" i="11"/>
  <c r="DJ156" i="11"/>
  <c r="ED41" i="11"/>
  <c r="DJ482" i="11"/>
  <c r="ED47" i="11"/>
  <c r="ED205" i="11"/>
  <c r="DJ79" i="11"/>
  <c r="ED383" i="11"/>
  <c r="ED44" i="11"/>
  <c r="ED218" i="11"/>
  <c r="ED169" i="11"/>
  <c r="ED204" i="11"/>
  <c r="ED58" i="11"/>
  <c r="ED78" i="11"/>
  <c r="ED281" i="11"/>
  <c r="ED261" i="11"/>
  <c r="ED425" i="11"/>
  <c r="DJ273" i="11"/>
  <c r="DJ428" i="11"/>
  <c r="ED273" i="11"/>
  <c r="DJ265" i="11"/>
  <c r="DJ233" i="11"/>
  <c r="DJ105" i="11"/>
  <c r="ED280" i="11"/>
  <c r="ED217" i="11"/>
  <c r="DJ95" i="11"/>
  <c r="DJ20" i="11"/>
  <c r="ED215" i="11"/>
  <c r="ED354" i="11"/>
  <c r="ED416" i="11"/>
  <c r="DJ460" i="11"/>
  <c r="DJ38" i="11"/>
  <c r="ED321" i="11"/>
  <c r="ED181" i="11"/>
  <c r="ED74" i="11"/>
  <c r="DJ216" i="11"/>
  <c r="ED168" i="11"/>
  <c r="DJ133" i="11"/>
  <c r="DJ470" i="11"/>
  <c r="ED356" i="11"/>
  <c r="DJ435" i="11"/>
  <c r="ED326" i="11"/>
  <c r="DJ47" i="11"/>
  <c r="ED120" i="11"/>
  <c r="DJ33" i="11"/>
  <c r="DJ158" i="11"/>
  <c r="DJ448" i="11"/>
  <c r="DJ383" i="11"/>
  <c r="ED353" i="11"/>
  <c r="ED99" i="11"/>
  <c r="ED27" i="11"/>
  <c r="DJ202" i="11"/>
  <c r="ED80" i="11"/>
  <c r="ED220" i="11"/>
  <c r="ED188" i="11"/>
  <c r="ED82" i="11"/>
  <c r="ED231" i="11"/>
  <c r="DJ39" i="11"/>
  <c r="DJ487" i="11"/>
  <c r="ED412" i="11"/>
  <c r="ED72" i="11"/>
  <c r="ED289" i="11"/>
  <c r="ED105" i="11"/>
  <c r="ED305" i="11"/>
  <c r="ED268" i="11"/>
  <c r="DJ93" i="11"/>
  <c r="ED112" i="11"/>
  <c r="DJ271" i="11"/>
  <c r="DJ223" i="11"/>
  <c r="ED479" i="11"/>
  <c r="DJ408" i="11"/>
  <c r="DJ264" i="11"/>
  <c r="ED382" i="11"/>
  <c r="DJ126" i="11"/>
  <c r="ED442" i="11"/>
  <c r="DJ270" i="11"/>
  <c r="DJ238" i="11"/>
  <c r="ED397" i="11"/>
  <c r="DJ467" i="11"/>
  <c r="ED452" i="11"/>
  <c r="ED162" i="11"/>
  <c r="DJ125" i="11"/>
  <c r="ED56" i="11"/>
  <c r="ED21" i="11"/>
  <c r="DJ430" i="11"/>
  <c r="ED103" i="11"/>
  <c r="ED419" i="11"/>
  <c r="DJ352" i="11"/>
  <c r="DJ184" i="11"/>
  <c r="ED76" i="11"/>
  <c r="ED183" i="11"/>
  <c r="DJ213" i="11"/>
  <c r="DJ137" i="11"/>
  <c r="DJ339" i="11"/>
  <c r="DJ282" i="11"/>
  <c r="DJ250" i="11"/>
  <c r="DJ292" i="11"/>
  <c r="DJ260" i="11"/>
  <c r="DJ170" i="11"/>
  <c r="DJ89" i="11"/>
  <c r="DJ205" i="11"/>
  <c r="ED355" i="11"/>
  <c r="ED433" i="11"/>
  <c r="ED279" i="11"/>
  <c r="DJ393" i="11"/>
  <c r="DJ194" i="11"/>
  <c r="ED201" i="11"/>
  <c r="ED359" i="11"/>
  <c r="ED277" i="11"/>
  <c r="DJ248" i="11"/>
  <c r="DJ232" i="11"/>
  <c r="DJ197" i="11"/>
  <c r="DJ150" i="11"/>
  <c r="ED357" i="11"/>
  <c r="DJ29" i="11"/>
  <c r="DJ343" i="11"/>
  <c r="DJ267" i="11"/>
  <c r="DJ214" i="11"/>
  <c r="ED66" i="11"/>
  <c r="ED124" i="11"/>
  <c r="DJ490" i="11"/>
  <c r="DJ242" i="11"/>
  <c r="DJ284" i="11"/>
  <c r="DJ462" i="11"/>
  <c r="DJ50" i="11"/>
  <c r="ED543" i="11"/>
  <c r="ED529" i="11"/>
  <c r="ED549" i="11"/>
  <c r="ED539" i="11"/>
  <c r="ED551" i="11"/>
  <c r="ED570" i="11"/>
  <c r="ED512" i="11"/>
  <c r="ED507" i="11"/>
  <c r="ED531" i="11"/>
  <c r="ED501" i="11"/>
  <c r="ED569" i="11"/>
  <c r="ED540" i="11"/>
  <c r="ED550" i="11"/>
  <c r="ED554" i="11"/>
  <c r="ED532" i="11"/>
  <c r="ED553" i="11"/>
  <c r="ED564" i="11"/>
  <c r="ED542" i="11"/>
  <c r="ED495" i="11"/>
  <c r="ED545" i="11"/>
  <c r="ED516" i="11"/>
  <c r="ED548" i="11"/>
  <c r="ED555" i="11"/>
  <c r="DJ483" i="11"/>
  <c r="ED347" i="11"/>
  <c r="DJ59" i="11"/>
  <c r="ED471" i="11"/>
  <c r="DJ294" i="11"/>
  <c r="DJ262" i="11"/>
  <c r="ED445" i="11"/>
  <c r="ED403" i="11"/>
  <c r="ED46" i="11"/>
  <c r="ED420" i="11"/>
  <c r="ED259" i="11"/>
  <c r="DJ48" i="11"/>
  <c r="ED318" i="11"/>
  <c r="DJ206" i="11"/>
  <c r="ED84" i="11"/>
  <c r="ED86" i="11"/>
  <c r="ED203" i="11"/>
  <c r="ED225" i="11"/>
  <c r="DJ45" i="11"/>
  <c r="DJ434" i="11"/>
  <c r="DJ60" i="11"/>
  <c r="ED309" i="11"/>
  <c r="DJ116" i="11"/>
  <c r="ED37" i="11"/>
  <c r="ED402" i="11"/>
  <c r="DJ313" i="11"/>
  <c r="ED439" i="11"/>
  <c r="ED375" i="11"/>
  <c r="ED263" i="11"/>
  <c r="DJ52" i="11"/>
  <c r="ED458" i="11"/>
  <c r="ED210" i="11"/>
  <c r="DJ68" i="11"/>
  <c r="ED368" i="11"/>
  <c r="ED212" i="11"/>
  <c r="ED179" i="11"/>
  <c r="ED489" i="11"/>
  <c r="DJ148" i="11"/>
  <c r="ED67" i="11"/>
  <c r="ED422" i="11"/>
  <c r="DJ336" i="11"/>
  <c r="ED373" i="11"/>
  <c r="DJ251" i="11"/>
  <c r="ED40" i="11"/>
  <c r="DJ377" i="11"/>
  <c r="DJ334" i="11"/>
  <c r="DJ163" i="11"/>
  <c r="ED459" i="11"/>
  <c r="ED427" i="11"/>
  <c r="ED57" i="11"/>
  <c r="ED296" i="11"/>
  <c r="ED472" i="11"/>
  <c r="ED331" i="11"/>
  <c r="DJ253" i="11"/>
  <c r="DJ296" i="11"/>
  <c r="ED304" i="11"/>
  <c r="ED257" i="11"/>
  <c r="DJ358" i="11"/>
  <c r="ED465" i="11"/>
  <c r="DJ453" i="11"/>
  <c r="ED306" i="11"/>
  <c r="DJ330" i="11"/>
  <c r="ED396" i="11"/>
  <c r="DJ366" i="11"/>
  <c r="DJ299" i="11"/>
  <c r="DJ473" i="11"/>
  <c r="DJ530" i="11"/>
  <c r="DJ546" i="11"/>
  <c r="DJ505" i="11"/>
  <c r="DJ527" i="11"/>
  <c r="DJ537" i="11"/>
  <c r="DJ521" i="11"/>
  <c r="DJ538" i="11"/>
  <c r="DJ514" i="11"/>
  <c r="DJ493" i="11"/>
  <c r="DJ525" i="11"/>
  <c r="DJ496" i="11"/>
  <c r="DJ513" i="11"/>
  <c r="DJ564" i="11"/>
  <c r="DJ552" i="11"/>
  <c r="DJ567" i="11"/>
  <c r="DJ551" i="11"/>
  <c r="DJ499" i="11"/>
  <c r="DJ500" i="11"/>
  <c r="DJ566" i="11"/>
  <c r="DJ6" i="11"/>
  <c r="DJ495" i="11"/>
  <c r="ED7" i="11"/>
  <c r="DJ322" i="11"/>
  <c r="ED431" i="11"/>
  <c r="ED370" i="11"/>
  <c r="ED300" i="11"/>
  <c r="ED14" i="11"/>
  <c r="ED376" i="11"/>
  <c r="DJ362" i="11"/>
  <c r="ED388" i="11"/>
  <c r="DJ457" i="11"/>
  <c r="DJ469" i="11"/>
  <c r="D915" i="11" l="1"/>
  <c r="C348" i="11"/>
  <c r="D347" i="11" s="1"/>
  <c r="C302" i="11"/>
  <c r="D301" i="11" s="1"/>
  <c r="D359" i="11"/>
  <c r="D484" i="11"/>
  <c r="D682" i="11"/>
  <c r="C403" i="11"/>
  <c r="D403" i="11" s="1"/>
  <c r="C331" i="11"/>
  <c r="D283" i="11"/>
  <c r="C619" i="11"/>
  <c r="D619" i="11" s="1"/>
  <c r="C836" i="11"/>
  <c r="D836" i="11" s="1"/>
  <c r="D164" i="11"/>
  <c r="C166" i="11"/>
  <c r="C271" i="11"/>
  <c r="D269" i="11"/>
  <c r="C33" i="11"/>
  <c r="D32" i="11" s="1"/>
  <c r="C474" i="11"/>
  <c r="D340" i="11"/>
  <c r="C322" i="11"/>
  <c r="D322" i="11" s="1"/>
  <c r="C503" i="11"/>
  <c r="D502" i="11" s="1"/>
  <c r="C207" i="11"/>
  <c r="D207" i="11" s="1"/>
  <c r="C249" i="11"/>
  <c r="D890" i="11"/>
  <c r="C193" i="11"/>
  <c r="D193" i="11" s="1"/>
  <c r="D67" i="11"/>
  <c r="D472" i="11"/>
  <c r="C235" i="11"/>
  <c r="C76" i="11"/>
  <c r="D75" i="11" s="1"/>
  <c r="C86" i="11"/>
  <c r="D85" i="11" s="1"/>
  <c r="C591" i="11"/>
  <c r="D591" i="11" s="1"/>
  <c r="C112" i="11"/>
  <c r="D111" i="11" s="1"/>
  <c r="C129" i="11"/>
  <c r="C141" i="11"/>
  <c r="D140" i="11" s="1"/>
  <c r="D529" i="11"/>
  <c r="D127" i="11"/>
  <c r="C57" i="11"/>
  <c r="D57" i="11" s="1"/>
  <c r="C151" i="11"/>
  <c r="D139" i="11"/>
  <c r="C184" i="11"/>
  <c r="D183" i="11" s="1"/>
  <c r="D372" i="11"/>
  <c r="C668" i="11"/>
  <c r="D667" i="11" s="1"/>
  <c r="D110" i="11"/>
  <c r="C349" i="11" l="1"/>
  <c r="D349" i="11" s="1"/>
  <c r="C303" i="11"/>
  <c r="D303" i="11" s="1"/>
  <c r="D192" i="11"/>
  <c r="D835" i="11"/>
  <c r="D321" i="11"/>
  <c r="D618" i="11"/>
  <c r="D402" i="11"/>
  <c r="C332" i="11"/>
  <c r="D331" i="11" s="1"/>
  <c r="C272" i="11"/>
  <c r="D271" i="11" s="1"/>
  <c r="C167" i="11"/>
  <c r="D166" i="11" s="1"/>
  <c r="D270" i="11"/>
  <c r="C34" i="11"/>
  <c r="D165" i="11"/>
  <c r="D330" i="11"/>
  <c r="C236" i="11"/>
  <c r="D235" i="11" s="1"/>
  <c r="C152" i="11"/>
  <c r="D151" i="11" s="1"/>
  <c r="C130" i="11"/>
  <c r="D130" i="11" s="1"/>
  <c r="C77" i="11"/>
  <c r="D76" i="11" s="1"/>
  <c r="D206" i="11"/>
  <c r="C250" i="11"/>
  <c r="D250" i="11" s="1"/>
  <c r="D150" i="11"/>
  <c r="D128" i="11"/>
  <c r="D590" i="11"/>
  <c r="C475" i="11"/>
  <c r="D475" i="11" s="1"/>
  <c r="C669" i="11"/>
  <c r="C185" i="11"/>
  <c r="D185" i="11" s="1"/>
  <c r="D56" i="11"/>
  <c r="C142" i="11"/>
  <c r="D141" i="11" s="1"/>
  <c r="C113" i="11"/>
  <c r="C87" i="11"/>
  <c r="D87" i="11" s="1"/>
  <c r="D234" i="11"/>
  <c r="D248" i="11"/>
  <c r="C504" i="11"/>
  <c r="D503" i="11" s="1"/>
  <c r="D473" i="11"/>
  <c r="D348" i="11" l="1"/>
  <c r="D302" i="11"/>
  <c r="D184" i="11"/>
  <c r="D474" i="11"/>
  <c r="D129" i="11"/>
  <c r="C35" i="11"/>
  <c r="D35" i="11" s="1"/>
  <c r="C273" i="11"/>
  <c r="D272" i="11" s="1"/>
  <c r="D86" i="11"/>
  <c r="D33" i="11"/>
  <c r="C168" i="11"/>
  <c r="D167" i="11" s="1"/>
  <c r="C333" i="11"/>
  <c r="D332" i="11" s="1"/>
  <c r="C114" i="11"/>
  <c r="D114" i="11" s="1"/>
  <c r="C78" i="11"/>
  <c r="D77" i="11" s="1"/>
  <c r="C505" i="11"/>
  <c r="C143" i="11"/>
  <c r="D142" i="11" s="1"/>
  <c r="C670" i="11"/>
  <c r="D670" i="11" s="1"/>
  <c r="D249" i="11"/>
  <c r="C153" i="11"/>
  <c r="D153" i="11" s="1"/>
  <c r="D112" i="11"/>
  <c r="D668" i="11"/>
  <c r="C237" i="11"/>
  <c r="D236" i="11" s="1"/>
  <c r="D152" i="11" l="1"/>
  <c r="C274" i="11"/>
  <c r="D274" i="11" s="1"/>
  <c r="C169" i="11"/>
  <c r="C170" i="11" s="1"/>
  <c r="D170" i="11" s="1"/>
  <c r="D34" i="11"/>
  <c r="D669" i="11"/>
  <c r="C334" i="11"/>
  <c r="D334" i="11" s="1"/>
  <c r="C238" i="11"/>
  <c r="D238" i="11" s="1"/>
  <c r="C79" i="11"/>
  <c r="D79" i="11" s="1"/>
  <c r="C506" i="11"/>
  <c r="D506" i="11" s="1"/>
  <c r="C144" i="11"/>
  <c r="D144" i="11" s="1"/>
  <c r="D504" i="11"/>
  <c r="D113" i="11"/>
  <c r="D169" i="11" l="1"/>
  <c r="D168" i="11"/>
  <c r="D78" i="11"/>
  <c r="D273" i="11"/>
  <c r="D333" i="11"/>
  <c r="D505" i="11"/>
  <c r="D143" i="11"/>
  <c r="D237" i="11"/>
</calcChain>
</file>

<file path=xl/sharedStrings.xml><?xml version="1.0" encoding="utf-8"?>
<sst xmlns="http://schemas.openxmlformats.org/spreadsheetml/2006/main" count="8134" uniqueCount="455">
  <si>
    <t>Archimedes</t>
  </si>
  <si>
    <t>AC</t>
  </si>
  <si>
    <t>Pick 1</t>
  </si>
  <si>
    <t>Pick 2</t>
  </si>
  <si>
    <t>Finish</t>
  </si>
  <si>
    <t>Semi Finalist</t>
  </si>
  <si>
    <t>Finalist</t>
  </si>
  <si>
    <t>Quarter Finalist</t>
  </si>
  <si>
    <t>Curie</t>
  </si>
  <si>
    <t>Galileo</t>
  </si>
  <si>
    <t>Newton</t>
  </si>
  <si>
    <t>Winner</t>
  </si>
  <si>
    <t>Einstein</t>
  </si>
  <si>
    <t>A</t>
  </si>
  <si>
    <t>C</t>
  </si>
  <si>
    <t>G</t>
  </si>
  <si>
    <t>N</t>
  </si>
  <si>
    <t>Semi Finalists</t>
  </si>
  <si>
    <t>*A vs. G, C vs. N</t>
  </si>
  <si>
    <t>*A vs. C, G vs. N.</t>
  </si>
  <si>
    <t>* A vs. C, G vs. N</t>
  </si>
  <si>
    <t>*A vs. N, C vs. G</t>
  </si>
  <si>
    <t>Finals</t>
  </si>
  <si>
    <t>E</t>
  </si>
  <si>
    <t>*A vs. E, C vs. N</t>
  </si>
  <si>
    <t>Sweet Sixteen</t>
  </si>
  <si>
    <t>Arch</t>
  </si>
  <si>
    <t>Assign 1</t>
  </si>
  <si>
    <t>Pick 3</t>
  </si>
  <si>
    <t>out of</t>
  </si>
  <si>
    <t>2000 to 2001</t>
  </si>
  <si>
    <t>Repeats</t>
  </si>
  <si>
    <t>2001 to 2002</t>
  </si>
  <si>
    <t>2002 to 2003</t>
  </si>
  <si>
    <t>2003 to 2004</t>
  </si>
  <si>
    <t>CURIE</t>
  </si>
  <si>
    <t>Einstien</t>
  </si>
  <si>
    <t xml:space="preserve">Note, some of the draft order may be wrong here, </t>
  </si>
  <si>
    <t>I hastily recreated…….data from FRC site is below</t>
  </si>
  <si>
    <t>2004 to 2005</t>
  </si>
  <si>
    <t>2005 to 2006</t>
  </si>
  <si>
    <t>Last year</t>
  </si>
  <si>
    <t>2 YAGO</t>
  </si>
  <si>
    <t>3 YAGO</t>
  </si>
  <si>
    <t>4 YAGO</t>
  </si>
  <si>
    <t>5 YAGO</t>
  </si>
  <si>
    <t>6 YAGO</t>
  </si>
  <si>
    <t>2007 to 2008</t>
  </si>
  <si>
    <t>2006 to 2007</t>
  </si>
  <si>
    <t>Team List</t>
  </si>
  <si>
    <t>2008 to 2009</t>
  </si>
  <si>
    <t>7 YAGO</t>
  </si>
  <si>
    <t>8 YAGO</t>
  </si>
  <si>
    <t>9 YAGO</t>
  </si>
  <si>
    <t>Count</t>
  </si>
  <si>
    <t>Total</t>
  </si>
  <si>
    <t>Division</t>
  </si>
  <si>
    <t>Division Finals</t>
  </si>
  <si>
    <t>Semis</t>
  </si>
  <si>
    <t>Elims Team Count</t>
  </si>
  <si>
    <t>substitute 2854 to 2062 after QF</t>
  </si>
  <si>
    <t>W</t>
  </si>
  <si>
    <t>F</t>
  </si>
  <si>
    <t>SF</t>
  </si>
  <si>
    <t>QF</t>
  </si>
  <si>
    <t>10YAGO</t>
  </si>
  <si>
    <t>WF</t>
  </si>
  <si>
    <t>WC</t>
  </si>
  <si>
    <t>S</t>
  </si>
  <si>
    <t>ALL Instances</t>
  </si>
  <si>
    <t>Max</t>
  </si>
  <si>
    <t>Points</t>
  </si>
  <si>
    <t>First year serpentine</t>
  </si>
  <si>
    <t>first year of 3 v 3</t>
  </si>
  <si>
    <t>First year of W/L based qualifying</t>
  </si>
  <si>
    <t>4 vs 0</t>
  </si>
  <si>
    <t>3x losers points</t>
  </si>
  <si>
    <t>return to coopertition</t>
  </si>
  <si>
    <t>Draft</t>
  </si>
  <si>
    <t>Team #</t>
  </si>
  <si>
    <t>Draft Rank</t>
  </si>
  <si>
    <t>Capt1</t>
  </si>
  <si>
    <t>Capt2</t>
  </si>
  <si>
    <t>Capt3</t>
  </si>
  <si>
    <t>Capt4</t>
  </si>
  <si>
    <t>Capt5</t>
  </si>
  <si>
    <t>Capt6</t>
  </si>
  <si>
    <t>Capt7</t>
  </si>
  <si>
    <t>Capt8</t>
  </si>
  <si>
    <t>Draft1</t>
  </si>
  <si>
    <t>Draft2</t>
  </si>
  <si>
    <t>Draft3</t>
  </si>
  <si>
    <t>Draft4</t>
  </si>
  <si>
    <t>Draft5</t>
  </si>
  <si>
    <t>Draft6</t>
  </si>
  <si>
    <t>Draft7</t>
  </si>
  <si>
    <t>Draft8</t>
  </si>
  <si>
    <t>Draft9</t>
  </si>
  <si>
    <t>Draft10</t>
  </si>
  <si>
    <t>Draft11</t>
  </si>
  <si>
    <t>Draft12</t>
  </si>
  <si>
    <t>Draft13</t>
  </si>
  <si>
    <t>Draft14</t>
  </si>
  <si>
    <t>Draft15</t>
  </si>
  <si>
    <t>Draft16</t>
  </si>
  <si>
    <t>Draft and Elimination Points</t>
  </si>
  <si>
    <t>Elim</t>
  </si>
  <si>
    <t>ARCHIMEDES</t>
  </si>
  <si>
    <t>GALILEO</t>
  </si>
  <si>
    <t>NEWTON</t>
  </si>
  <si>
    <t>Assign1</t>
  </si>
  <si>
    <t>Assign2</t>
  </si>
  <si>
    <t>Assign3</t>
  </si>
  <si>
    <t>Assign4</t>
  </si>
  <si>
    <t>Index Pointer Table</t>
  </si>
  <si>
    <t>Author:  Jim Zondag</t>
  </si>
  <si>
    <t>FIRST Team #33 - Killer Bees</t>
  </si>
  <si>
    <t>Color Guide</t>
  </si>
  <si>
    <t>World Champion</t>
  </si>
  <si>
    <t>World Finalist</t>
  </si>
  <si>
    <t>Division Winner</t>
  </si>
  <si>
    <t>Division Finalist</t>
  </si>
  <si>
    <t>QuarterFinalist</t>
  </si>
  <si>
    <t>SemiFinalist</t>
  </si>
  <si>
    <t>Rank</t>
  </si>
  <si>
    <t>Some of the data, particularly the draft order of the team in alliance selection, cannot be cross checked thru the FIRST official data</t>
  </si>
  <si>
    <t>Author's Note:</t>
  </si>
  <si>
    <t>This Spreadsheet was created to track FIRST Team performance at the World Championship</t>
  </si>
  <si>
    <t>Qualifying Points and Award Points were not included, largely due to a lack of complete data.</t>
  </si>
  <si>
    <t>Elimination Points Table</t>
  </si>
  <si>
    <t>Draft Points Table</t>
  </si>
  <si>
    <t>Time Derated Point Total Table</t>
  </si>
  <si>
    <t>Number of Elimination Occurances</t>
  </si>
  <si>
    <t>Points were applied to 2001 data as best as possible, given the format differences of that year compared to all others.</t>
  </si>
  <si>
    <t>An annual derating factor was applied to all past data.</t>
  </si>
  <si>
    <t>`</t>
  </si>
  <si>
    <t>Annual Weighting Factor</t>
  </si>
  <si>
    <t>A weighing factor of 66.66% was used.</t>
  </si>
  <si>
    <t>This means that the current season carries 1/3 of the weight of a team's entire calculated history over long periods.</t>
  </si>
  <si>
    <t>Current Year</t>
  </si>
  <si>
    <t>1YA</t>
  </si>
  <si>
    <t>2YA</t>
  </si>
  <si>
    <t>3YA</t>
  </si>
  <si>
    <t>4YA</t>
  </si>
  <si>
    <t>5YA</t>
  </si>
  <si>
    <t>6YA</t>
  </si>
  <si>
    <t>7YA</t>
  </si>
  <si>
    <t>8YA</t>
  </si>
  <si>
    <t>9YA</t>
  </si>
  <si>
    <t>10YA</t>
  </si>
  <si>
    <t>This factor was determined somewhat subjectively, and is largely based on the fact that a team's student population will</t>
  </si>
  <si>
    <t>turn over completely every 4 years. Thus we do not want events from over 4 years ago having a significant impact on</t>
  </si>
  <si>
    <t>I will also take suggestions for improvements or additional analysis.</t>
  </si>
  <si>
    <t>Data Weighting Schedule</t>
  </si>
  <si>
    <t>Prior to 2001, there were no divisions, so fairly including data from 1992 to 2000 is more difficult and has not been attempted.</t>
  </si>
  <si>
    <t>Only data from the Championship is used in this assessment.   No Regional data is included.</t>
  </si>
  <si>
    <t>Only the Elimination Points and Draft Points Components of the FiM system were used in this analysis.</t>
  </si>
  <si>
    <t>Additions were made in 2010 to try to answer the question "who is the best FIRST team of the decade"</t>
  </si>
  <si>
    <t>This method will reward consistant performance over occasional big success.</t>
  </si>
  <si>
    <t>Repeatability is a big thing in engineering and design, and I treat it with equal importance here.</t>
  </si>
  <si>
    <t xml:space="preserve">the current cumulative rankings.  </t>
  </si>
  <si>
    <t>In bowling, a player who cleans up all of his spares will come out above the player who bowls the occasional strike.</t>
  </si>
  <si>
    <t>The same applies here.   Opinions of these results and my methods may vary.</t>
  </si>
  <si>
    <t>fixed 5/7</t>
  </si>
  <si>
    <t>Top 20 OPR Ranked teams 2010</t>
  </si>
  <si>
    <t>Event 1</t>
  </si>
  <si>
    <t>Event 2</t>
  </si>
  <si>
    <t>Event 3</t>
  </si>
  <si>
    <t>Event 4</t>
  </si>
  <si>
    <t>Average</t>
  </si>
  <si>
    <t>Week1</t>
  </si>
  <si>
    <t>SanDiego</t>
  </si>
  <si>
    <t>WashingtonDC</t>
  </si>
  <si>
    <t>Peachtree</t>
  </si>
  <si>
    <t>Bayou</t>
  </si>
  <si>
    <t>KansasCity</t>
  </si>
  <si>
    <t>BAE</t>
  </si>
  <si>
    <t>FingerLakes</t>
  </si>
  <si>
    <t>Oregon</t>
  </si>
  <si>
    <t>TraverseCity</t>
  </si>
  <si>
    <t>NewJersey</t>
  </si>
  <si>
    <t>Arizona</t>
  </si>
  <si>
    <t>Florida</t>
  </si>
  <si>
    <t>WPI</t>
  </si>
  <si>
    <t>Chesapeake</t>
  </si>
  <si>
    <t>Wisconsin</t>
  </si>
  <si>
    <t>NewYorkCity</t>
  </si>
  <si>
    <t>Pittsburgh</t>
  </si>
  <si>
    <t>CassTech</t>
  </si>
  <si>
    <t>AnnArbor</t>
  </si>
  <si>
    <t>Week2</t>
  </si>
  <si>
    <t>SiliconValley</t>
  </si>
  <si>
    <t>Midwest</t>
  </si>
  <si>
    <t>Boilermaker</t>
  </si>
  <si>
    <t>StLouis</t>
  </si>
  <si>
    <t>Dallas</t>
  </si>
  <si>
    <t>Utah</t>
  </si>
  <si>
    <t>Virginia</t>
  </si>
  <si>
    <t>WestMich</t>
  </si>
  <si>
    <t>Week 3</t>
  </si>
  <si>
    <t>Week 4</t>
  </si>
  <si>
    <t>Waterloo</t>
  </si>
  <si>
    <t>LosAngeles</t>
  </si>
  <si>
    <t>Colorado</t>
  </si>
  <si>
    <t>Hawaii</t>
  </si>
  <si>
    <t>Boston</t>
  </si>
  <si>
    <t>LongIsland</t>
  </si>
  <si>
    <t>Buckeye</t>
  </si>
  <si>
    <t>Oklahoma</t>
  </si>
  <si>
    <t>Palmetto</t>
  </si>
  <si>
    <t>Seattle</t>
  </si>
  <si>
    <t>Troy</t>
  </si>
  <si>
    <t>Week5</t>
  </si>
  <si>
    <t>Sacramento</t>
  </si>
  <si>
    <t>Toronto</t>
  </si>
  <si>
    <t>Connecticut</t>
  </si>
  <si>
    <t>NorthStar</t>
  </si>
  <si>
    <t>10000Lakes</t>
  </si>
  <si>
    <t>NorthCarolina</t>
  </si>
  <si>
    <t>LoneStar</t>
  </si>
  <si>
    <t>LasVegas</t>
  </si>
  <si>
    <t>MichState</t>
  </si>
  <si>
    <t>Championship</t>
  </si>
  <si>
    <t>Avg OPR</t>
  </si>
  <si>
    <t>Min</t>
  </si>
  <si>
    <t>Kettering</t>
  </si>
  <si>
    <t>Detroit</t>
  </si>
  <si>
    <t>Philly</t>
  </si>
  <si>
    <t>Week 2</t>
  </si>
  <si>
    <t>Week3</t>
  </si>
  <si>
    <t>Week4</t>
  </si>
  <si>
    <t>CMP</t>
  </si>
  <si>
    <t>average</t>
  </si>
  <si>
    <t>avg Max</t>
  </si>
  <si>
    <t>#teams</t>
  </si>
  <si>
    <t>OPR total</t>
  </si>
  <si>
    <t xml:space="preserve">Average </t>
  </si>
  <si>
    <t>AvgMax</t>
  </si>
  <si>
    <t>This chart has Team OPRs in the actual week played</t>
  </si>
  <si>
    <t>OPR_AVG</t>
  </si>
  <si>
    <t>Event 0</t>
  </si>
  <si>
    <t>Number of teams</t>
  </si>
  <si>
    <t>1 Event (1049)</t>
  </si>
  <si>
    <t>2 Events (463)</t>
  </si>
  <si>
    <t>3 Events (203)</t>
  </si>
  <si>
    <t>4+ Events (37)</t>
  </si>
  <si>
    <t>OPR Average</t>
  </si>
  <si>
    <t>This table has average OPR for populations playing differing number of events in 2010</t>
  </si>
  <si>
    <t xml:space="preserve"> </t>
  </si>
  <si>
    <t>Average of top10</t>
  </si>
  <si>
    <t>Team Number</t>
  </si>
  <si>
    <t>2010 OPR</t>
  </si>
  <si>
    <t>HOF</t>
  </si>
  <si>
    <t>Original</t>
  </si>
  <si>
    <t>2010EIA</t>
  </si>
  <si>
    <t>2010WC</t>
  </si>
  <si>
    <t>2011 CMP Restration as of 11.1.2010</t>
  </si>
  <si>
    <t xml:space="preserve">2010 World Rank </t>
  </si>
  <si>
    <t>2010 CMP as of 12.31.2009</t>
  </si>
  <si>
    <t>2009 CMP as of 10-24-2008\</t>
  </si>
  <si>
    <t>(1.5 ) - (1)</t>
  </si>
  <si>
    <t>(1) - (0.5)</t>
  </si>
  <si>
    <t>(0.5) - 0</t>
  </si>
  <si>
    <t>0 - 0.5</t>
  </si>
  <si>
    <t>0.5-1.0</t>
  </si>
  <si>
    <t>1.0-1.5</t>
  </si>
  <si>
    <t>1.5-2.0</t>
  </si>
  <si>
    <t>2.0-2.5</t>
  </si>
  <si>
    <t>2.5-3.0</t>
  </si>
  <si>
    <t>3.0-3.5</t>
  </si>
  <si>
    <t>3.5-4.0</t>
  </si>
  <si>
    <t>4.0-4.5</t>
  </si>
  <si>
    <t>2010 OPRS of 2011 Group 1 teams</t>
  </si>
  <si>
    <t>OPRs of 2010 Elims teams</t>
  </si>
  <si>
    <t>Range</t>
  </si>
  <si>
    <t>4.5-5.0</t>
  </si>
  <si>
    <t>5.0-5.5</t>
  </si>
  <si>
    <t>5.5-6.0</t>
  </si>
  <si>
    <t>6.0-6.5</t>
  </si>
  <si>
    <t>6.5-7.0</t>
  </si>
  <si>
    <t>7.0-7.5</t>
  </si>
  <si>
    <t>7.5-8.0</t>
  </si>
  <si>
    <t>2009 OPR</t>
  </si>
  <si>
    <t>2009 Results</t>
  </si>
  <si>
    <t>Actual 2010</t>
  </si>
  <si>
    <t>Normalized 2009</t>
  </si>
  <si>
    <t>Likely to make Elims</t>
  </si>
  <si>
    <t>Teams who actually made Elims</t>
  </si>
  <si>
    <t>All teams at CMP</t>
  </si>
  <si>
    <t>Was at 2009 CMP</t>
  </si>
  <si>
    <t>In 2010 Elims</t>
  </si>
  <si>
    <t>Winning thirds:</t>
  </si>
  <si>
    <t>Captains</t>
  </si>
  <si>
    <t>Seconds</t>
  </si>
  <si>
    <t>Also a finalist</t>
  </si>
  <si>
    <t>Also a QF</t>
  </si>
  <si>
    <t>Also SF</t>
  </si>
  <si>
    <t>Also 2 SF</t>
  </si>
  <si>
    <t>Thirds</t>
  </si>
  <si>
    <t>1st Picks</t>
  </si>
  <si>
    <t>all teams at 2010 CMP</t>
  </si>
  <si>
    <t>OPR Range</t>
  </si>
  <si>
    <t xml:space="preserve">Team </t>
  </si>
  <si>
    <t>DP</t>
  </si>
  <si>
    <t>EP</t>
  </si>
  <si>
    <t>All 2011 CMP Teams</t>
  </si>
  <si>
    <t xml:space="preserve">Pre registered </t>
  </si>
  <si>
    <t>11YAGO</t>
  </si>
  <si>
    <t>(Note 47 changed to team 51)</t>
  </si>
  <si>
    <t>(Note 65 changed to team 51)</t>
  </si>
  <si>
    <t>(changed from 65 to team 51)</t>
  </si>
  <si>
    <t>(changed from 47 to team 51)</t>
  </si>
  <si>
    <t>Active Team</t>
  </si>
  <si>
    <t>This causes the data from past years to have a diminishing effect on the current team standings.</t>
  </si>
  <si>
    <t>11YA</t>
  </si>
  <si>
    <t>return to sanity</t>
  </si>
  <si>
    <t>Division Semi Finals</t>
  </si>
  <si>
    <t>Champion</t>
  </si>
  <si>
    <t>League</t>
  </si>
  <si>
    <t>STL</t>
  </si>
  <si>
    <t>12YAGO</t>
  </si>
  <si>
    <t>Total since 2005</t>
  </si>
  <si>
    <t>World Champions</t>
  </si>
  <si>
    <t>Co-opertition Balancing</t>
  </si>
  <si>
    <t>Total Points Table</t>
  </si>
  <si>
    <t>World Finals</t>
  </si>
  <si>
    <t>Teams have played in CMP Elims since 2001</t>
  </si>
  <si>
    <t>Occurances since 2005 when 3 vs 3 competition format began.</t>
  </si>
  <si>
    <t>Elims Attending Teams</t>
  </si>
  <si>
    <t>FRC33</t>
  </si>
  <si>
    <t>Number of teams in FRC</t>
  </si>
  <si>
    <t>Number of Teams in Michigan</t>
  </si>
  <si>
    <t>Percentage of teams in MI</t>
  </si>
  <si>
    <t>Number of teams at CMP</t>
  </si>
  <si>
    <t>Michigan Teams at CMP</t>
  </si>
  <si>
    <t>Michigan Teams in CMP Elims</t>
  </si>
  <si>
    <t>Percentage MI in ELIMS</t>
  </si>
  <si>
    <t>Perntage of CMP from MI</t>
  </si>
  <si>
    <t>Percentage of MI at CMP</t>
  </si>
  <si>
    <t>Number of teams in CA</t>
  </si>
  <si>
    <t>Percentage of teams in CA</t>
  </si>
  <si>
    <t>Calif Teams at CMP</t>
  </si>
  <si>
    <t>Over representation in Elims / MI</t>
  </si>
  <si>
    <t>CA Teams in CMP Elims</t>
  </si>
  <si>
    <t>Percentage CA in ELIMS</t>
  </si>
  <si>
    <t>Over representation in Elims / CA</t>
  </si>
  <si>
    <t>Percentage of CA at CMP</t>
  </si>
  <si>
    <t>Elim Spots at CMP</t>
  </si>
  <si>
    <t>Percentage of attending MI teams in Elims</t>
  </si>
  <si>
    <t>Percentage of attending CA teams in Elims</t>
  </si>
  <si>
    <t>Number of teams in TX</t>
  </si>
  <si>
    <t>Percentage of teams in TX</t>
  </si>
  <si>
    <t>Texas Teams at CMP</t>
  </si>
  <si>
    <t>Percentage of CMP from CA</t>
  </si>
  <si>
    <t>Percentage of TX at CMP</t>
  </si>
  <si>
    <t>Percentage of CMP from TX</t>
  </si>
  <si>
    <t>TX Teams in CMP Elims</t>
  </si>
  <si>
    <t>Percentage TX in ELIMS</t>
  </si>
  <si>
    <t>Over representation in Elims / TX</t>
  </si>
  <si>
    <t>Percentage of attending TX teams in Elims</t>
  </si>
  <si>
    <t>MAR</t>
  </si>
  <si>
    <t>teams</t>
  </si>
  <si>
    <t>Registered</t>
  </si>
  <si>
    <t>–</t>
  </si>
  <si>
    <t>Ranking</t>
  </si>
  <si>
    <t>Skip</t>
  </si>
  <si>
    <t>Chairman’s</t>
  </si>
  <si>
    <t>#1</t>
  </si>
  <si>
    <t>Rookie</t>
  </si>
  <si>
    <t>All-Star</t>
  </si>
  <si>
    <t>Engineering</t>
  </si>
  <si>
    <t>#2</t>
  </si>
  <si>
    <t>ARCH</t>
  </si>
  <si>
    <t>Number of teams in MAR</t>
  </si>
  <si>
    <t>Percentage of teams in MAR</t>
  </si>
  <si>
    <t>MAR Teams at CMP</t>
  </si>
  <si>
    <t>Percentage of CMP from MAR</t>
  </si>
  <si>
    <t>Percentage of MAR at CMP</t>
  </si>
  <si>
    <t>MAR Teams in CMP Elims</t>
  </si>
  <si>
    <t>Percentage MAR in ELIMS</t>
  </si>
  <si>
    <t>Over representation in Elims / MAR</t>
  </si>
  <si>
    <t>Percentage of attending MAR teams in Elims</t>
  </si>
  <si>
    <t>Events</t>
  </si>
  <si>
    <t>2012 CMP</t>
  </si>
  <si>
    <t>2011 CMP</t>
  </si>
  <si>
    <t>Ultimate Ascent</t>
  </si>
  <si>
    <t>Total Elim Occurances (since 2005)</t>
  </si>
  <si>
    <t>M</t>
  </si>
  <si>
    <t>I have attempted to cross check all content against other FRC databases and spreadsheets for accuracy.</t>
  </si>
  <si>
    <t>Draft17</t>
  </si>
  <si>
    <t>Draft18</t>
  </si>
  <si>
    <t>Draft19</t>
  </si>
  <si>
    <t>Draft20</t>
  </si>
  <si>
    <t>Draft21</t>
  </si>
  <si>
    <t>Draft22</t>
  </si>
  <si>
    <t>Draft23</t>
  </si>
  <si>
    <t>Draft24</t>
  </si>
  <si>
    <t>12YA</t>
  </si>
  <si>
    <t>13YA</t>
  </si>
  <si>
    <t>Weighted results totals are computed for every team over the entire 14 year period.</t>
  </si>
  <si>
    <t xml:space="preserve">This analysis uses the 2014 District Ranking method to calculate points for teams' elimination round performance at the </t>
  </si>
  <si>
    <t>This method was adjusted in 2014 to include the 4th members of the alliances as added this year.</t>
  </si>
  <si>
    <t>4th members do not receive any Draft points, however they do receive Elimination points if they earned them in matches they played.</t>
  </si>
  <si>
    <t>Standard District Elimination point rules for substitues and removals apply.</t>
  </si>
  <si>
    <t xml:space="preserve">Teams who played a match in elims but did not earn any points will still appear in the history results chart.   </t>
  </si>
  <si>
    <t>13YAGO</t>
  </si>
  <si>
    <t>Pre-2005</t>
  </si>
  <si>
    <t>Rank - Total</t>
  </si>
  <si>
    <t>Teams have played in CMP Elims since 2005</t>
  </si>
  <si>
    <t>Carver</t>
  </si>
  <si>
    <t>Hopper</t>
  </si>
  <si>
    <t>Tesla</t>
  </si>
  <si>
    <t>World Semifinalist</t>
  </si>
  <si>
    <t>Carson</t>
  </si>
  <si>
    <t>CARSON</t>
  </si>
  <si>
    <t>CARVER</t>
  </si>
  <si>
    <t>HOPPER</t>
  </si>
  <si>
    <t>TESLA</t>
  </si>
  <si>
    <t>EINSTIEN</t>
  </si>
  <si>
    <t>Rank - Derated</t>
  </si>
  <si>
    <t>Aerial Assist</t>
  </si>
  <si>
    <t>Recycle Rush</t>
  </si>
  <si>
    <t>WS</t>
  </si>
  <si>
    <t>15 Year Total Points</t>
  </si>
  <si>
    <t>15 Year Derated Points</t>
  </si>
  <si>
    <t>+5</t>
  </si>
  <si>
    <t>+15</t>
  </si>
  <si>
    <t>+10</t>
  </si>
  <si>
    <t>+20</t>
  </si>
  <si>
    <t>+30</t>
  </si>
  <si>
    <t>+25</t>
  </si>
  <si>
    <t>Elim Total</t>
  </si>
  <si>
    <t>Sub Adjust</t>
  </si>
  <si>
    <t>14YAGO</t>
  </si>
  <si>
    <t>10+</t>
  </si>
  <si>
    <t xml:space="preserve">Division </t>
  </si>
  <si>
    <t>Champs</t>
  </si>
  <si>
    <t>World Semi Finals</t>
  </si>
  <si>
    <t>No attempt has been made to account for team subsitutions prior to 2014</t>
  </si>
  <si>
    <t>Exceptions</t>
  </si>
  <si>
    <t>Jim Zondag</t>
  </si>
  <si>
    <t>Elimination points are awarded at 10 points per level won, as with FiM.   Maximum possible points per team per year is 76.</t>
  </si>
  <si>
    <t>I do not attempt to exclude any of the first 3 members of the allaince from the dataset if they chose not to take the field since they always receive draft points as part of the allaince</t>
  </si>
  <si>
    <t>* Note - combined legacy 47/65 results have been applied to team 51</t>
  </si>
  <si>
    <t>The data contained here is the product of many sources, much of it collected by Jim Zondag over the past 16 years</t>
  </si>
  <si>
    <t>The alliance members have been checked, but it is possible that the Captain, Pick1, Pick2 are out of order in some cases in the earlier years</t>
  </si>
  <si>
    <t>Unplayed Partners</t>
  </si>
  <si>
    <t/>
  </si>
  <si>
    <t>15YAGO</t>
  </si>
  <si>
    <t>NEW for 2015</t>
  </si>
  <si>
    <t>Stronghold</t>
  </si>
  <si>
    <t>Summary of all Team FRC Championship Finishing Results 2001-2016</t>
  </si>
  <si>
    <t>FRC World Championship for the 16 year period from 2001 to 2016.</t>
  </si>
  <si>
    <t xml:space="preserve">Teams who did not play any Elimination matches are not listed, </t>
  </si>
  <si>
    <t>Pre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</si>
</sst>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19" x14ac:knownFonts="1">
    <font>
      <sz val="10"/>
      <name val="Arial"/>
    </font>
    <font>
      <sz val="10"/>
      <name val="Arial"/>
      <family val="2"/>
    </font>
    <font>
      <sz val="8"/>
      <name val="Arial"/>
      <family val="2"/>
    </font>
    <font>
      <sz val="10"/>
      <name val="Arial"/>
      <family val="2"/>
    </font>
    <font>
      <b/>
      <sz val="10"/>
      <color indexed="9"/>
      <name val="Arial"/>
      <family val="2"/>
    </font>
    <font>
      <b/>
      <sz val="10"/>
      <name val="Arial"/>
      <family val="2"/>
    </font>
    <font>
      <sz val="9"/>
      <name val="Arial"/>
      <family val="2"/>
    </font>
    <font>
      <b/>
      <sz val="9"/>
      <color indexed="10"/>
      <name val="Arial"/>
      <family val="2"/>
    </font>
    <font>
      <b/>
      <sz val="9"/>
      <color indexed="12"/>
      <name val="Arial"/>
      <family val="2"/>
    </font>
    <font>
      <b/>
      <sz val="14"/>
      <name val="Arial"/>
      <family val="2"/>
    </font>
    <font>
      <b/>
      <sz val="16"/>
      <name val="Arial"/>
      <family val="2"/>
    </font>
    <font>
      <b/>
      <sz val="11"/>
      <name val="Arial"/>
      <family val="2"/>
    </font>
    <font>
      <b/>
      <sz val="11"/>
      <color theme="1"/>
      <name val="Calibri"/>
      <family val="2"/>
      <scheme val="minor"/>
    </font>
    <font>
      <sz val="11"/>
      <name val="Calibri"/>
      <family val="2"/>
      <scheme val="minor"/>
    </font>
    <font>
      <sz val="8"/>
      <color theme="1"/>
      <name val="Verdana"/>
      <family val="2"/>
    </font>
    <font>
      <b/>
      <sz val="12"/>
      <name val="Arial"/>
      <family val="2"/>
    </font>
    <font>
      <sz val="12"/>
      <name val="Arial"/>
      <family val="2"/>
    </font>
    <font>
      <u/>
      <sz val="10"/>
      <color indexed="12"/>
      <name val="Arial"/>
      <family val="2"/>
    </font>
    <font>
      <sz val="10"/>
      <color theme="1"/>
      <name val="Arial"/>
      <family val="2"/>
    </font>
  </fonts>
  <fills count="32">
    <fill>
      <patternFill patternType="none"/>
    </fill>
    <fill>
      <patternFill patternType="gray125"/>
    </fill>
    <fill>
      <patternFill patternType="solid">
        <fgColor indexed="22"/>
        <bgColor indexed="64"/>
      </patternFill>
    </fill>
    <fill>
      <patternFill patternType="solid">
        <fgColor indexed="60"/>
        <bgColor indexed="64"/>
      </patternFill>
    </fill>
    <fill>
      <patternFill patternType="solid">
        <fgColor indexed="62"/>
        <bgColor indexed="64"/>
      </patternFill>
    </fill>
    <fill>
      <patternFill patternType="solid">
        <fgColor indexed="27"/>
        <bgColor indexed="64"/>
      </patternFill>
    </fill>
    <fill>
      <patternFill patternType="solid">
        <fgColor indexed="36"/>
        <bgColor indexed="64"/>
      </patternFill>
    </fill>
    <fill>
      <patternFill patternType="solid">
        <fgColor indexed="11"/>
        <bgColor indexed="64"/>
      </patternFill>
    </fill>
    <fill>
      <patternFill patternType="solid">
        <fgColor indexed="13"/>
        <bgColor indexed="64"/>
      </patternFill>
    </fill>
    <fill>
      <patternFill patternType="solid">
        <fgColor indexed="53"/>
        <bgColor indexed="64"/>
      </patternFill>
    </fill>
    <fill>
      <patternFill patternType="solid">
        <fgColor indexed="51"/>
        <bgColor indexed="64"/>
      </patternFill>
    </fill>
    <fill>
      <patternFill patternType="solid">
        <fgColor indexed="46"/>
        <bgColor indexed="64"/>
      </patternFill>
    </fill>
    <fill>
      <patternFill patternType="solid">
        <fgColor indexed="15"/>
        <bgColor indexed="64"/>
      </patternFill>
    </fill>
    <fill>
      <patternFill patternType="solid">
        <fgColor indexed="14"/>
        <bgColor indexed="64"/>
      </patternFill>
    </fill>
    <fill>
      <patternFill patternType="solid">
        <fgColor indexed="48"/>
        <bgColor indexed="64"/>
      </patternFill>
    </fill>
    <fill>
      <patternFill patternType="solid">
        <fgColor indexed="10"/>
        <bgColor indexed="64"/>
      </patternFill>
    </fill>
    <fill>
      <patternFill patternType="solid">
        <fgColor rgb="FFFFFFFF"/>
        <bgColor indexed="64"/>
      </patternFill>
    </fill>
    <fill>
      <patternFill patternType="solid">
        <fgColor rgb="FFFFFF00"/>
        <bgColor indexed="64"/>
      </patternFill>
    </fill>
    <fill>
      <patternFill patternType="solid">
        <fgColor theme="3" tint="0.59999389629810485"/>
        <bgColor indexed="64"/>
      </patternFill>
    </fill>
    <fill>
      <patternFill patternType="solid">
        <fgColor rgb="FF92D050"/>
        <bgColor indexed="64"/>
      </patternFill>
    </fill>
    <fill>
      <patternFill patternType="solid">
        <fgColor theme="7" tint="0.39997558519241921"/>
        <bgColor indexed="64"/>
      </patternFill>
    </fill>
    <fill>
      <patternFill patternType="solid">
        <fgColor rgb="FFFF000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7" tint="0.59999389629810485"/>
        <bgColor indexed="64"/>
      </patternFill>
    </fill>
    <fill>
      <patternFill patternType="solid">
        <fgColor rgb="FF00B0F0"/>
        <bgColor indexed="64"/>
      </patternFill>
    </fill>
    <fill>
      <patternFill patternType="solid">
        <fgColor rgb="FF00FF00"/>
        <bgColor indexed="64"/>
      </patternFill>
    </fill>
    <fill>
      <patternFill patternType="solid">
        <fgColor rgb="FFFFCCFF"/>
        <bgColor indexed="64"/>
      </patternFill>
    </fill>
    <fill>
      <patternFill patternType="solid">
        <fgColor theme="0" tint="-0.14999847407452621"/>
        <bgColor indexed="64"/>
      </patternFill>
    </fill>
    <fill>
      <patternFill patternType="solid">
        <fgColor rgb="FF00FFFF"/>
        <bgColor indexed="64"/>
      </patternFill>
    </fill>
    <fill>
      <patternFill patternType="solid">
        <fgColor theme="0" tint="-0.249977111117893"/>
        <bgColor indexed="64"/>
      </patternFill>
    </fill>
    <fill>
      <patternFill patternType="solid">
        <fgColor theme="0" tint="-4.9989318521683403E-2"/>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s>
  <cellStyleXfs count="3">
    <xf numFmtId="0" fontId="0" fillId="0" borderId="0"/>
    <xf numFmtId="9" fontId="3" fillId="0" borderId="0" applyFont="0" applyFill="0" applyBorder="0" applyAlignment="0" applyProtection="0"/>
    <xf numFmtId="0" fontId="17" fillId="0" borderId="0" applyNumberFormat="0" applyFill="0" applyBorder="0" applyAlignment="0" applyProtection="0">
      <alignment vertical="top"/>
      <protection locked="0"/>
    </xf>
  </cellStyleXfs>
  <cellXfs count="524">
    <xf numFmtId="0" fontId="0" fillId="0" borderId="0" xfId="0"/>
    <xf numFmtId="0" fontId="0" fillId="0" borderId="0" xfId="0" applyFill="1"/>
    <xf numFmtId="0" fontId="0" fillId="0" borderId="0" xfId="0" applyFill="1" applyBorder="1"/>
    <xf numFmtId="0" fontId="0" fillId="0" borderId="1" xfId="0" applyBorder="1"/>
    <xf numFmtId="0" fontId="0" fillId="0" borderId="1" xfId="0" applyFill="1" applyBorder="1"/>
    <xf numFmtId="0" fontId="0" fillId="0" borderId="2" xfId="0" applyFill="1" applyBorder="1"/>
    <xf numFmtId="0" fontId="0" fillId="0" borderId="3" xfId="0" applyFill="1" applyBorder="1"/>
    <xf numFmtId="0" fontId="0" fillId="0" borderId="2" xfId="0" applyBorder="1" applyAlignment="1">
      <alignment horizontal="center"/>
    </xf>
    <xf numFmtId="0" fontId="0" fillId="0" borderId="3" xfId="0" applyBorder="1" applyAlignment="1">
      <alignment horizontal="center"/>
    </xf>
    <xf numFmtId="0" fontId="0" fillId="0" borderId="0" xfId="0" applyFill="1" applyAlignment="1">
      <alignment horizontal="center"/>
    </xf>
    <xf numFmtId="0" fontId="0" fillId="0" borderId="0" xfId="0" applyAlignment="1">
      <alignment horizontal="center"/>
    </xf>
    <xf numFmtId="0" fontId="0" fillId="0" borderId="2" xfId="0" applyFill="1" applyBorder="1" applyAlignment="1">
      <alignment horizontal="center"/>
    </xf>
    <xf numFmtId="0" fontId="0" fillId="0" borderId="3" xfId="0" applyFill="1" applyBorder="1" applyAlignment="1">
      <alignment horizontal="center"/>
    </xf>
    <xf numFmtId="0" fontId="0" fillId="2" borderId="4" xfId="0" applyFill="1" applyBorder="1"/>
    <xf numFmtId="0" fontId="0" fillId="2" borderId="5" xfId="0" applyFill="1" applyBorder="1"/>
    <xf numFmtId="0" fontId="0" fillId="2" borderId="0" xfId="0" applyFill="1" applyBorder="1" applyAlignment="1">
      <alignment horizontal="center"/>
    </xf>
    <xf numFmtId="0" fontId="0" fillId="2" borderId="6" xfId="0" applyFill="1" applyBorder="1" applyAlignment="1">
      <alignment horizontal="center"/>
    </xf>
    <xf numFmtId="21" fontId="0" fillId="0" borderId="0" xfId="0" applyNumberFormat="1"/>
    <xf numFmtId="20" fontId="0" fillId="0" borderId="0" xfId="0" applyNumberFormat="1"/>
    <xf numFmtId="0" fontId="0" fillId="3" borderId="7" xfId="0" applyFill="1" applyBorder="1"/>
    <xf numFmtId="0" fontId="0" fillId="3" borderId="0" xfId="0" applyFill="1" applyBorder="1" applyAlignment="1">
      <alignment horizontal="center"/>
    </xf>
    <xf numFmtId="0" fontId="0" fillId="3" borderId="4" xfId="0" applyFill="1" applyBorder="1" applyAlignment="1">
      <alignment horizontal="center"/>
    </xf>
    <xf numFmtId="0" fontId="0" fillId="4" borderId="7" xfId="0" applyFill="1" applyBorder="1"/>
    <xf numFmtId="0" fontId="1" fillId="4" borderId="0" xfId="0" applyFont="1" applyFill="1" applyBorder="1" applyAlignment="1">
      <alignment horizontal="center"/>
    </xf>
    <xf numFmtId="0" fontId="0" fillId="4" borderId="0" xfId="0" applyFill="1" applyBorder="1" applyAlignment="1">
      <alignment horizontal="center"/>
    </xf>
    <xf numFmtId="0" fontId="0" fillId="4" borderId="4" xfId="0" applyFill="1" applyBorder="1" applyAlignment="1">
      <alignment horizontal="center"/>
    </xf>
    <xf numFmtId="0" fontId="1" fillId="3" borderId="0" xfId="0" applyFont="1" applyFill="1" applyBorder="1" applyAlignment="1">
      <alignment horizontal="center"/>
    </xf>
    <xf numFmtId="0" fontId="0" fillId="5" borderId="7" xfId="0" applyFill="1" applyBorder="1"/>
    <xf numFmtId="0" fontId="1" fillId="5" borderId="0" xfId="0" applyFont="1" applyFill="1" applyBorder="1" applyAlignment="1">
      <alignment horizontal="center"/>
    </xf>
    <xf numFmtId="0" fontId="0" fillId="5" borderId="0" xfId="0" applyFill="1" applyBorder="1" applyAlignment="1">
      <alignment horizontal="center"/>
    </xf>
    <xf numFmtId="0" fontId="0" fillId="5" borderId="4" xfId="0" applyFill="1" applyBorder="1" applyAlignment="1">
      <alignment horizontal="center"/>
    </xf>
    <xf numFmtId="0" fontId="0" fillId="6" borderId="7" xfId="0" applyFill="1" applyBorder="1"/>
    <xf numFmtId="0" fontId="0" fillId="6" borderId="0" xfId="0" applyFill="1" applyBorder="1" applyAlignment="1">
      <alignment horizontal="center"/>
    </xf>
    <xf numFmtId="0" fontId="1" fillId="6" borderId="0" xfId="0" applyFont="1" applyFill="1" applyBorder="1" applyAlignment="1">
      <alignment horizontal="center"/>
    </xf>
    <xf numFmtId="0" fontId="0" fillId="6" borderId="4" xfId="0" applyFill="1" applyBorder="1" applyAlignment="1">
      <alignment horizontal="center"/>
    </xf>
    <xf numFmtId="0" fontId="0" fillId="6" borderId="8" xfId="0" applyFill="1" applyBorder="1"/>
    <xf numFmtId="0" fontId="0" fillId="6" borderId="6" xfId="0" applyFill="1" applyBorder="1" applyAlignment="1">
      <alignment horizontal="center"/>
    </xf>
    <xf numFmtId="0" fontId="0" fillId="5" borderId="8" xfId="0" applyFill="1" applyBorder="1"/>
    <xf numFmtId="0" fontId="0" fillId="5" borderId="6" xfId="0" applyFill="1" applyBorder="1" applyAlignment="1">
      <alignment horizontal="center"/>
    </xf>
    <xf numFmtId="0" fontId="0" fillId="5" borderId="5" xfId="0" applyFill="1" applyBorder="1" applyAlignment="1">
      <alignment horizontal="center"/>
    </xf>
    <xf numFmtId="0" fontId="0" fillId="7" borderId="7" xfId="0" applyFill="1" applyBorder="1"/>
    <xf numFmtId="0" fontId="0" fillId="7" borderId="0" xfId="0" applyFill="1" applyBorder="1" applyAlignment="1">
      <alignment horizontal="center"/>
    </xf>
    <xf numFmtId="0" fontId="0" fillId="7" borderId="4" xfId="0" applyFill="1" applyBorder="1" applyAlignment="1">
      <alignment horizontal="center"/>
    </xf>
    <xf numFmtId="0" fontId="1" fillId="7" borderId="0" xfId="0" applyFont="1" applyFill="1" applyBorder="1" applyAlignment="1">
      <alignment horizontal="center"/>
    </xf>
    <xf numFmtId="0" fontId="0" fillId="4" borderId="8" xfId="0" applyFill="1" applyBorder="1"/>
    <xf numFmtId="0" fontId="0" fillId="4" borderId="6" xfId="0" applyFill="1" applyBorder="1" applyAlignment="1">
      <alignment horizontal="center"/>
    </xf>
    <xf numFmtId="0" fontId="0" fillId="4" borderId="5" xfId="0" applyFill="1" applyBorder="1" applyAlignment="1">
      <alignment horizontal="center"/>
    </xf>
    <xf numFmtId="0" fontId="0" fillId="3" borderId="8" xfId="0" applyFill="1" applyBorder="1"/>
    <xf numFmtId="0" fontId="0" fillId="3" borderId="6" xfId="0" applyFill="1" applyBorder="1" applyAlignment="1">
      <alignment horizontal="center"/>
    </xf>
    <xf numFmtId="0" fontId="0" fillId="3" borderId="5" xfId="0" applyFill="1" applyBorder="1" applyAlignment="1">
      <alignment horizontal="center"/>
    </xf>
    <xf numFmtId="0" fontId="0" fillId="0" borderId="9" xfId="0" applyBorder="1"/>
    <xf numFmtId="0" fontId="0" fillId="0" borderId="10" xfId="0" applyBorder="1"/>
    <xf numFmtId="0" fontId="1" fillId="0" borderId="1" xfId="0" applyFont="1" applyBorder="1"/>
    <xf numFmtId="0" fontId="0" fillId="3" borderId="11" xfId="0" applyFill="1" applyBorder="1"/>
    <xf numFmtId="0" fontId="0" fillId="3" borderId="9" xfId="0" applyFill="1" applyBorder="1"/>
    <xf numFmtId="0" fontId="1" fillId="3" borderId="10" xfId="0" applyFont="1" applyFill="1" applyBorder="1"/>
    <xf numFmtId="0" fontId="0" fillId="4" borderId="12" xfId="0" applyFill="1" applyBorder="1"/>
    <xf numFmtId="0" fontId="0" fillId="4" borderId="0" xfId="0" applyFill="1" applyBorder="1"/>
    <xf numFmtId="0" fontId="1" fillId="4" borderId="4" xfId="0" applyFont="1" applyFill="1" applyBorder="1"/>
    <xf numFmtId="0" fontId="0" fillId="6" borderId="12" xfId="0" applyFill="1" applyBorder="1"/>
    <xf numFmtId="0" fontId="0" fillId="6" borderId="0" xfId="0" applyFill="1" applyBorder="1"/>
    <xf numFmtId="0" fontId="1" fillId="6" borderId="4" xfId="0" applyFont="1" applyFill="1" applyBorder="1"/>
    <xf numFmtId="0" fontId="0" fillId="6" borderId="13" xfId="0" applyFill="1" applyBorder="1"/>
    <xf numFmtId="0" fontId="0" fillId="6" borderId="6" xfId="0" applyFill="1" applyBorder="1"/>
    <xf numFmtId="0" fontId="1" fillId="6" borderId="5" xfId="0" applyFont="1" applyFill="1" applyBorder="1"/>
    <xf numFmtId="0" fontId="0" fillId="4" borderId="11" xfId="0" applyFill="1" applyBorder="1"/>
    <xf numFmtId="0" fontId="0" fillId="4" borderId="9" xfId="0" applyFill="1" applyBorder="1"/>
    <xf numFmtId="0" fontId="1" fillId="4" borderId="10" xfId="0" applyFont="1" applyFill="1" applyBorder="1"/>
    <xf numFmtId="0" fontId="0" fillId="3" borderId="12" xfId="0" applyFill="1" applyBorder="1"/>
    <xf numFmtId="0" fontId="0" fillId="3" borderId="0" xfId="0" applyFill="1" applyBorder="1"/>
    <xf numFmtId="0" fontId="1" fillId="3" borderId="4" xfId="0" applyFont="1" applyFill="1" applyBorder="1"/>
    <xf numFmtId="0" fontId="0" fillId="3" borderId="13" xfId="0" applyFill="1" applyBorder="1"/>
    <xf numFmtId="0" fontId="0" fillId="3" borderId="6" xfId="0" applyFill="1" applyBorder="1"/>
    <xf numFmtId="0" fontId="1" fillId="3" borderId="5" xfId="0" applyFont="1" applyFill="1" applyBorder="1"/>
    <xf numFmtId="0" fontId="1" fillId="3" borderId="0" xfId="0" applyFont="1" applyFill="1" applyBorder="1"/>
    <xf numFmtId="0" fontId="0" fillId="3" borderId="4" xfId="0" applyFill="1" applyBorder="1"/>
    <xf numFmtId="0" fontId="0" fillId="3" borderId="0" xfId="0" applyFont="1" applyFill="1" applyBorder="1"/>
    <xf numFmtId="0" fontId="0" fillId="3" borderId="9" xfId="0" applyFont="1" applyFill="1" applyBorder="1"/>
    <xf numFmtId="0" fontId="0" fillId="3" borderId="10" xfId="0" applyFill="1" applyBorder="1"/>
    <xf numFmtId="0" fontId="0" fillId="4" borderId="0" xfId="0" applyFont="1" applyFill="1" applyBorder="1"/>
    <xf numFmtId="0" fontId="0" fillId="4" borderId="4" xfId="0" applyFill="1" applyBorder="1"/>
    <xf numFmtId="0" fontId="1" fillId="4" borderId="0" xfId="0" applyFont="1" applyFill="1" applyBorder="1"/>
    <xf numFmtId="0" fontId="0" fillId="6" borderId="4" xfId="0" applyFill="1" applyBorder="1"/>
    <xf numFmtId="0" fontId="0" fillId="6" borderId="0" xfId="0" applyFont="1" applyFill="1" applyBorder="1"/>
    <xf numFmtId="0" fontId="1" fillId="6" borderId="0" xfId="0" applyFont="1" applyFill="1" applyBorder="1"/>
    <xf numFmtId="0" fontId="0" fillId="5" borderId="0" xfId="0" applyFill="1" applyBorder="1"/>
    <xf numFmtId="0" fontId="0" fillId="5" borderId="0" xfId="0" applyFont="1" applyFill="1" applyBorder="1"/>
    <xf numFmtId="0" fontId="0" fillId="5" borderId="4" xfId="0" applyFill="1" applyBorder="1"/>
    <xf numFmtId="0" fontId="0" fillId="5" borderId="6" xfId="0" applyFill="1" applyBorder="1"/>
    <xf numFmtId="0" fontId="0" fillId="5" borderId="5" xfId="0" applyFill="1" applyBorder="1"/>
    <xf numFmtId="0" fontId="1" fillId="5" borderId="0" xfId="0" applyFont="1" applyFill="1" applyBorder="1"/>
    <xf numFmtId="0" fontId="1" fillId="5" borderId="12" xfId="0" applyFont="1" applyFill="1" applyBorder="1"/>
    <xf numFmtId="0" fontId="0" fillId="5" borderId="12" xfId="0" applyFill="1" applyBorder="1"/>
    <xf numFmtId="0" fontId="0" fillId="5" borderId="13" xfId="0" applyFill="1" applyBorder="1"/>
    <xf numFmtId="0" fontId="0" fillId="5" borderId="6" xfId="0" applyFont="1" applyFill="1" applyBorder="1"/>
    <xf numFmtId="0" fontId="0" fillId="8" borderId="0" xfId="0" applyFill="1"/>
    <xf numFmtId="0" fontId="0" fillId="0" borderId="6" xfId="0" applyBorder="1"/>
    <xf numFmtId="0" fontId="0" fillId="0" borderId="0" xfId="0" applyBorder="1"/>
    <xf numFmtId="0" fontId="0" fillId="0" borderId="0" xfId="0" applyFill="1" applyBorder="1" applyAlignment="1">
      <alignment horizontal="center"/>
    </xf>
    <xf numFmtId="0" fontId="0" fillId="0" borderId="0" xfId="0" applyFill="1" applyBorder="1" applyAlignment="1">
      <alignment horizontal="right"/>
    </xf>
    <xf numFmtId="0" fontId="0" fillId="0" borderId="0" xfId="0" applyAlignment="1">
      <alignment horizontal="right"/>
    </xf>
    <xf numFmtId="0" fontId="5" fillId="0" borderId="0" xfId="0" applyFont="1"/>
    <xf numFmtId="0" fontId="5" fillId="0" borderId="0" xfId="0" applyFont="1" applyFill="1" applyBorder="1"/>
    <xf numFmtId="0" fontId="0" fillId="0" borderId="0" xfId="0" applyFill="1" applyAlignment="1">
      <alignment horizontal="right"/>
    </xf>
    <xf numFmtId="0" fontId="5" fillId="0" borderId="0" xfId="0" applyFont="1" applyAlignment="1">
      <alignment horizontal="right"/>
    </xf>
    <xf numFmtId="0" fontId="0" fillId="0" borderId="12" xfId="0" applyFill="1" applyBorder="1" applyAlignment="1">
      <alignment horizontal="right"/>
    </xf>
    <xf numFmtId="0" fontId="0" fillId="0" borderId="4" xfId="0" applyBorder="1"/>
    <xf numFmtId="0" fontId="0" fillId="0" borderId="5" xfId="0" applyBorder="1"/>
    <xf numFmtId="0" fontId="5" fillId="0" borderId="0" xfId="0" applyFont="1" applyAlignment="1">
      <alignment horizontal="center"/>
    </xf>
    <xf numFmtId="0" fontId="0" fillId="0" borderId="11" xfId="0" applyBorder="1"/>
    <xf numFmtId="0" fontId="0" fillId="0" borderId="12" xfId="0" applyBorder="1"/>
    <xf numFmtId="0" fontId="0" fillId="0" borderId="13" xfId="0" applyBorder="1"/>
    <xf numFmtId="0" fontId="0" fillId="9" borderId="0" xfId="0" applyFill="1"/>
    <xf numFmtId="0" fontId="0" fillId="10" borderId="0" xfId="0" applyFill="1"/>
    <xf numFmtId="0" fontId="0" fillId="0" borderId="0" xfId="0" applyAlignment="1">
      <alignment horizontal="left"/>
    </xf>
    <xf numFmtId="0" fontId="0" fillId="8" borderId="0" xfId="0" applyFill="1" applyBorder="1" applyAlignment="1">
      <alignment horizontal="center"/>
    </xf>
    <xf numFmtId="0" fontId="5" fillId="0" borderId="0" xfId="0" applyFont="1" applyFill="1" applyBorder="1" applyAlignment="1">
      <alignment horizontal="center"/>
    </xf>
    <xf numFmtId="0" fontId="0" fillId="3" borderId="11" xfId="0" applyFill="1" applyBorder="1" applyAlignment="1">
      <alignment horizontal="center"/>
    </xf>
    <xf numFmtId="0" fontId="0" fillId="3" borderId="9" xfId="0" applyFill="1" applyBorder="1" applyAlignment="1">
      <alignment horizontal="center"/>
    </xf>
    <xf numFmtId="0" fontId="0" fillId="4" borderId="12" xfId="0" applyFill="1" applyBorder="1" applyAlignment="1">
      <alignment horizontal="center"/>
    </xf>
    <xf numFmtId="0" fontId="0" fillId="6" borderId="12" xfId="0" applyFill="1" applyBorder="1" applyAlignment="1">
      <alignment horizontal="center"/>
    </xf>
    <xf numFmtId="0" fontId="0" fillId="5" borderId="12" xfId="0" applyFill="1" applyBorder="1" applyAlignment="1">
      <alignment horizontal="center"/>
    </xf>
    <xf numFmtId="0" fontId="0" fillId="2" borderId="12" xfId="0" applyFill="1" applyBorder="1" applyAlignment="1">
      <alignment horizontal="center"/>
    </xf>
    <xf numFmtId="0" fontId="0" fillId="2" borderId="13" xfId="0" applyFill="1" applyBorder="1" applyAlignment="1">
      <alignment horizontal="center"/>
    </xf>
    <xf numFmtId="10" fontId="5" fillId="0" borderId="0" xfId="0" applyNumberFormat="1" applyFont="1"/>
    <xf numFmtId="0" fontId="0" fillId="0" borderId="14" xfId="0" applyFill="1" applyBorder="1"/>
    <xf numFmtId="0" fontId="0" fillId="0" borderId="7" xfId="0" applyFill="1" applyBorder="1"/>
    <xf numFmtId="0" fontId="1" fillId="0" borderId="7" xfId="0" applyFont="1" applyFill="1" applyBorder="1"/>
    <xf numFmtId="0" fontId="0" fillId="0" borderId="7" xfId="0" applyFont="1" applyFill="1" applyBorder="1"/>
    <xf numFmtId="0" fontId="0" fillId="0" borderId="8" xfId="0" applyFill="1" applyBorder="1"/>
    <xf numFmtId="0" fontId="0" fillId="0" borderId="14" xfId="0" applyFill="1" applyBorder="1" applyAlignment="1">
      <alignment horizontal="center"/>
    </xf>
    <xf numFmtId="0" fontId="0" fillId="0" borderId="7" xfId="0" applyFill="1" applyBorder="1" applyAlignment="1">
      <alignment horizontal="center"/>
    </xf>
    <xf numFmtId="0" fontId="0" fillId="0" borderId="8" xfId="0" applyFill="1" applyBorder="1" applyAlignment="1">
      <alignment horizontal="center"/>
    </xf>
    <xf numFmtId="0" fontId="0" fillId="0" borderId="14" xfId="0" applyFont="1" applyFill="1" applyBorder="1"/>
    <xf numFmtId="0" fontId="0" fillId="0" borderId="3" xfId="0" applyFill="1" applyBorder="1" applyAlignment="1">
      <alignment horizontal="left"/>
    </xf>
    <xf numFmtId="0" fontId="0" fillId="5" borderId="4" xfId="0" applyFill="1" applyBorder="1" applyAlignment="1">
      <alignment horizontal="left"/>
    </xf>
    <xf numFmtId="0" fontId="0" fillId="6" borderId="4" xfId="0" applyFill="1" applyBorder="1" applyAlignment="1">
      <alignment horizontal="left"/>
    </xf>
    <xf numFmtId="0" fontId="0" fillId="4" borderId="4" xfId="0" applyFill="1" applyBorder="1" applyAlignment="1">
      <alignment horizontal="left"/>
    </xf>
    <xf numFmtId="0" fontId="0" fillId="3" borderId="4" xfId="0" applyFill="1" applyBorder="1" applyAlignment="1">
      <alignment horizontal="left"/>
    </xf>
    <xf numFmtId="0" fontId="0" fillId="6" borderId="5" xfId="0" applyFill="1" applyBorder="1" applyAlignment="1">
      <alignment horizontal="left"/>
    </xf>
    <xf numFmtId="0" fontId="0" fillId="0" borderId="0" xfId="0" applyFill="1" applyAlignment="1">
      <alignment horizontal="left"/>
    </xf>
    <xf numFmtId="0" fontId="0" fillId="5" borderId="5" xfId="0" applyFill="1" applyBorder="1" applyAlignment="1">
      <alignment horizontal="left"/>
    </xf>
    <xf numFmtId="0" fontId="1" fillId="0" borderId="7" xfId="0" applyFont="1" applyFill="1" applyBorder="1" applyAlignment="1">
      <alignment horizontal="center"/>
    </xf>
    <xf numFmtId="0" fontId="0" fillId="0" borderId="11" xfId="0" applyFill="1" applyBorder="1"/>
    <xf numFmtId="0" fontId="0" fillId="0" borderId="9" xfId="0" applyFill="1" applyBorder="1"/>
    <xf numFmtId="0" fontId="0" fillId="0" borderId="10" xfId="0" applyFill="1" applyBorder="1"/>
    <xf numFmtId="0" fontId="0" fillId="0" borderId="12" xfId="0" applyFill="1" applyBorder="1"/>
    <xf numFmtId="0" fontId="0" fillId="0" borderId="4" xfId="0" applyFill="1" applyBorder="1"/>
    <xf numFmtId="0" fontId="0" fillId="0" borderId="13" xfId="0" applyFill="1" applyBorder="1"/>
    <xf numFmtId="0" fontId="0" fillId="0" borderId="6" xfId="0" applyFill="1" applyBorder="1"/>
    <xf numFmtId="0" fontId="0" fillId="0" borderId="5" xfId="0" applyFill="1" applyBorder="1"/>
    <xf numFmtId="0" fontId="1" fillId="0" borderId="0" xfId="0" applyFont="1" applyFill="1" applyBorder="1" applyAlignment="1">
      <alignment horizontal="center"/>
    </xf>
    <xf numFmtId="0" fontId="1" fillId="0" borderId="14" xfId="0" applyFont="1" applyFill="1" applyBorder="1" applyAlignment="1">
      <alignment horizontal="center"/>
    </xf>
    <xf numFmtId="0" fontId="1" fillId="0" borderId="8" xfId="0" applyFont="1" applyFill="1" applyBorder="1" applyAlignment="1">
      <alignment horizontal="center"/>
    </xf>
    <xf numFmtId="0" fontId="1" fillId="0" borderId="0" xfId="0" applyFont="1" applyFill="1" applyBorder="1"/>
    <xf numFmtId="0" fontId="1" fillId="0" borderId="0" xfId="0" applyFont="1"/>
    <xf numFmtId="0" fontId="0" fillId="0" borderId="0" xfId="0" applyFont="1" applyFill="1" applyBorder="1"/>
    <xf numFmtId="0" fontId="0" fillId="0" borderId="6" xfId="0" applyFill="1" applyBorder="1" applyAlignment="1">
      <alignment horizontal="center"/>
    </xf>
    <xf numFmtId="0" fontId="0" fillId="0" borderId="11" xfId="0" applyFill="1" applyBorder="1" applyAlignment="1">
      <alignment horizontal="center"/>
    </xf>
    <xf numFmtId="0" fontId="1" fillId="0" borderId="9" xfId="0" applyFont="1" applyFill="1" applyBorder="1" applyAlignment="1">
      <alignment horizontal="center"/>
    </xf>
    <xf numFmtId="0" fontId="0" fillId="0" borderId="9" xfId="0" applyFill="1" applyBorder="1" applyAlignment="1">
      <alignment horizontal="center"/>
    </xf>
    <xf numFmtId="0" fontId="0" fillId="0" borderId="10" xfId="0" applyFill="1" applyBorder="1" applyAlignment="1">
      <alignment horizontal="center"/>
    </xf>
    <xf numFmtId="0" fontId="0" fillId="0" borderId="12" xfId="0" applyFill="1" applyBorder="1" applyAlignment="1">
      <alignment horizontal="center"/>
    </xf>
    <xf numFmtId="0" fontId="0" fillId="0" borderId="4" xfId="0" applyFill="1" applyBorder="1" applyAlignment="1">
      <alignment horizontal="center"/>
    </xf>
    <xf numFmtId="0" fontId="1" fillId="0" borderId="12" xfId="0" applyFont="1" applyFill="1" applyBorder="1" applyAlignment="1">
      <alignment horizontal="center"/>
    </xf>
    <xf numFmtId="0" fontId="0" fillId="0" borderId="13" xfId="0" applyFill="1" applyBorder="1" applyAlignment="1">
      <alignment horizontal="center"/>
    </xf>
    <xf numFmtId="0" fontId="0" fillId="0" borderId="5" xfId="0" applyFill="1" applyBorder="1" applyAlignment="1">
      <alignment horizontal="center"/>
    </xf>
    <xf numFmtId="0" fontId="5" fillId="0" borderId="6" xfId="0" applyFont="1" applyBorder="1"/>
    <xf numFmtId="0" fontId="0" fillId="7" borderId="7" xfId="0" applyFill="1" applyBorder="1" applyAlignment="1">
      <alignment horizontal="center"/>
    </xf>
    <xf numFmtId="0" fontId="1" fillId="10" borderId="7" xfId="0" applyFont="1" applyFill="1" applyBorder="1" applyAlignment="1">
      <alignment horizontal="center"/>
    </xf>
    <xf numFmtId="0" fontId="1" fillId="11" borderId="7" xfId="0" applyFont="1" applyFill="1" applyBorder="1" applyAlignment="1">
      <alignment horizontal="center"/>
    </xf>
    <xf numFmtId="0" fontId="5" fillId="0" borderId="6" xfId="0" applyFont="1" applyBorder="1" applyAlignment="1">
      <alignment horizontal="center"/>
    </xf>
    <xf numFmtId="0" fontId="5" fillId="0" borderId="6" xfId="0" applyFont="1" applyFill="1" applyBorder="1" applyAlignment="1">
      <alignment horizontal="center"/>
    </xf>
    <xf numFmtId="0" fontId="0" fillId="8" borderId="7" xfId="0" applyFill="1" applyBorder="1" applyAlignment="1">
      <alignment horizontal="center"/>
    </xf>
    <xf numFmtId="0" fontId="1" fillId="8" borderId="7" xfId="0" applyFont="1" applyFill="1" applyBorder="1" applyAlignment="1">
      <alignment horizontal="center"/>
    </xf>
    <xf numFmtId="0" fontId="0" fillId="12" borderId="7" xfId="0" applyFill="1" applyBorder="1" applyAlignment="1">
      <alignment horizontal="center"/>
    </xf>
    <xf numFmtId="0" fontId="0" fillId="10" borderId="7" xfId="0" applyFill="1" applyBorder="1" applyAlignment="1">
      <alignment horizontal="center"/>
    </xf>
    <xf numFmtId="0" fontId="0" fillId="12" borderId="0" xfId="0" applyFill="1"/>
    <xf numFmtId="0" fontId="0" fillId="13" borderId="0" xfId="0" applyFill="1"/>
    <xf numFmtId="0" fontId="0" fillId="11" borderId="0" xfId="0" applyFill="1"/>
    <xf numFmtId="0" fontId="0" fillId="7" borderId="0" xfId="0" applyFill="1"/>
    <xf numFmtId="0" fontId="0" fillId="11" borderId="7" xfId="0" applyFill="1" applyBorder="1" applyAlignment="1">
      <alignment horizontal="center"/>
    </xf>
    <xf numFmtId="0" fontId="0" fillId="13" borderId="7" xfId="0" applyFill="1" applyBorder="1" applyAlignment="1">
      <alignment horizontal="center"/>
    </xf>
    <xf numFmtId="0" fontId="0" fillId="9" borderId="7" xfId="0" applyFill="1" applyBorder="1" applyAlignment="1">
      <alignment horizontal="center"/>
    </xf>
    <xf numFmtId="0" fontId="0" fillId="9" borderId="14" xfId="0" applyFill="1" applyBorder="1" applyAlignment="1">
      <alignment horizontal="center"/>
    </xf>
    <xf numFmtId="0" fontId="0" fillId="14" borderId="0" xfId="0" applyFill="1"/>
    <xf numFmtId="0" fontId="0" fillId="14" borderId="7" xfId="0" applyFill="1" applyBorder="1" applyAlignment="1">
      <alignment horizontal="center"/>
    </xf>
    <xf numFmtId="0" fontId="1" fillId="14" borderId="7" xfId="0" applyFont="1" applyFill="1" applyBorder="1" applyAlignment="1">
      <alignment horizontal="center"/>
    </xf>
    <xf numFmtId="0" fontId="0" fillId="14" borderId="11" xfId="0" applyFill="1" applyBorder="1"/>
    <xf numFmtId="0" fontId="0" fillId="14" borderId="9" xfId="0" applyFill="1" applyBorder="1"/>
    <xf numFmtId="0" fontId="0" fillId="14" borderId="10" xfId="0" applyFill="1" applyBorder="1"/>
    <xf numFmtId="0" fontId="0" fillId="0" borderId="11"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0" xfId="0" applyBorder="1" applyAlignment="1">
      <alignment horizontal="center"/>
    </xf>
    <xf numFmtId="0" fontId="0" fillId="0" borderId="4" xfId="0" applyBorder="1" applyAlignment="1">
      <alignment horizontal="center"/>
    </xf>
    <xf numFmtId="0" fontId="0" fillId="8" borderId="12" xfId="0" applyFill="1" applyBorder="1" applyAlignment="1">
      <alignment horizontal="center"/>
    </xf>
    <xf numFmtId="0" fontId="0" fillId="8" borderId="4" xfId="0" applyFill="1" applyBorder="1" applyAlignment="1">
      <alignment horizontal="center"/>
    </xf>
    <xf numFmtId="0" fontId="0" fillId="0" borderId="13" xfId="0" applyBorder="1" applyAlignment="1">
      <alignment horizontal="center"/>
    </xf>
    <xf numFmtId="0" fontId="0" fillId="0" borderId="6" xfId="0" applyBorder="1" applyAlignment="1">
      <alignment horizontal="center"/>
    </xf>
    <xf numFmtId="0" fontId="0" fillId="0" borderId="5" xfId="0" applyBorder="1" applyAlignment="1">
      <alignment horizontal="center"/>
    </xf>
    <xf numFmtId="0" fontId="5" fillId="0" borderId="9" xfId="0" applyFont="1" applyBorder="1" applyAlignment="1">
      <alignment horizontal="center"/>
    </xf>
    <xf numFmtId="0" fontId="5" fillId="0" borderId="0" xfId="0" applyFont="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0" fillId="0" borderId="14" xfId="0" applyFill="1" applyBorder="1" applyAlignment="1">
      <alignment horizontal="right"/>
    </xf>
    <xf numFmtId="0" fontId="0" fillId="0" borderId="7" xfId="0" applyFill="1" applyBorder="1" applyAlignment="1">
      <alignment horizontal="right"/>
    </xf>
    <xf numFmtId="0" fontId="0" fillId="0" borderId="8" xfId="0" applyFill="1" applyBorder="1" applyAlignment="1">
      <alignment horizontal="right"/>
    </xf>
    <xf numFmtId="0" fontId="5" fillId="0" borderId="0" xfId="0" applyFont="1" applyFill="1" applyBorder="1" applyAlignment="1">
      <alignment wrapText="1"/>
    </xf>
    <xf numFmtId="0" fontId="0" fillId="0" borderId="6" xfId="0" applyBorder="1" applyAlignment="1">
      <alignment horizontal="left"/>
    </xf>
    <xf numFmtId="0" fontId="0" fillId="0" borderId="14"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 fillId="0" borderId="4" xfId="0" applyFont="1" applyFill="1" applyBorder="1" applyAlignment="1">
      <alignment horizontal="center"/>
    </xf>
    <xf numFmtId="0" fontId="1" fillId="0" borderId="6" xfId="0" applyFont="1" applyFill="1" applyBorder="1" applyAlignment="1">
      <alignment horizontal="center"/>
    </xf>
    <xf numFmtId="0" fontId="6" fillId="16" borderId="0" xfId="0" applyFont="1" applyFill="1" applyAlignment="1">
      <alignment horizontal="center" wrapText="1"/>
    </xf>
    <xf numFmtId="0" fontId="1" fillId="0" borderId="5" xfId="0" applyFont="1" applyFill="1" applyBorder="1" applyAlignment="1">
      <alignment horizontal="center"/>
    </xf>
    <xf numFmtId="0" fontId="6" fillId="0" borderId="0" xfId="0" applyFont="1" applyFill="1" applyAlignment="1">
      <alignment wrapText="1"/>
    </xf>
    <xf numFmtId="0" fontId="6" fillId="0" borderId="0" xfId="0" applyFont="1" applyFill="1" applyAlignment="1">
      <alignment horizontal="center" wrapText="1"/>
    </xf>
    <xf numFmtId="0" fontId="0" fillId="17" borderId="0" xfId="0" applyFill="1" applyBorder="1" applyAlignment="1">
      <alignment horizontal="center"/>
    </xf>
    <xf numFmtId="0" fontId="1" fillId="17" borderId="0" xfId="0" applyFont="1" applyFill="1" applyBorder="1" applyAlignment="1">
      <alignment horizontal="center"/>
    </xf>
    <xf numFmtId="0" fontId="0" fillId="17" borderId="6" xfId="0" applyFill="1" applyBorder="1" applyAlignment="1">
      <alignment horizontal="center"/>
    </xf>
    <xf numFmtId="0" fontId="1" fillId="0" borderId="10" xfId="0" applyFont="1" applyFill="1" applyBorder="1" applyAlignment="1">
      <alignment horizontal="center"/>
    </xf>
    <xf numFmtId="0" fontId="1" fillId="17" borderId="6" xfId="0" applyFont="1" applyFill="1" applyBorder="1" applyAlignment="1">
      <alignment horizontal="center"/>
    </xf>
    <xf numFmtId="0" fontId="0" fillId="17" borderId="9" xfId="0" applyFill="1" applyBorder="1" applyAlignment="1">
      <alignment horizontal="center"/>
    </xf>
    <xf numFmtId="0" fontId="6" fillId="0" borderId="0" xfId="0" applyNumberFormat="1" applyFont="1" applyFill="1" applyAlignment="1">
      <alignment wrapText="1"/>
    </xf>
    <xf numFmtId="0" fontId="0" fillId="0" borderId="0" xfId="0" applyNumberFormat="1"/>
    <xf numFmtId="0" fontId="1" fillId="0" borderId="0" xfId="0" applyNumberFormat="1" applyFont="1" applyFill="1" applyBorder="1" applyAlignment="1">
      <alignment horizontal="center"/>
    </xf>
    <xf numFmtId="0" fontId="5" fillId="0" borderId="0" xfId="0" applyFont="1" applyAlignment="1">
      <alignment horizontal="left"/>
    </xf>
    <xf numFmtId="0" fontId="5" fillId="0" borderId="0" xfId="0" applyFont="1" applyBorder="1"/>
    <xf numFmtId="0" fontId="5" fillId="0" borderId="4" xfId="0" applyFont="1" applyFill="1" applyBorder="1" applyAlignment="1">
      <alignment horizontal="center"/>
    </xf>
    <xf numFmtId="0" fontId="1" fillId="0" borderId="6" xfId="0" applyFont="1" applyBorder="1" applyAlignment="1">
      <alignment horizontal="center"/>
    </xf>
    <xf numFmtId="0" fontId="0" fillId="0" borderId="0" xfId="0" applyFill="1" applyBorder="1" applyAlignment="1">
      <alignment horizontal="left"/>
    </xf>
    <xf numFmtId="0" fontId="0" fillId="0" borderId="8" xfId="0" applyFont="1" applyFill="1" applyBorder="1"/>
    <xf numFmtId="0" fontId="1" fillId="0" borderId="14" xfId="0" applyFont="1" applyFill="1" applyBorder="1"/>
    <xf numFmtId="0" fontId="1" fillId="0" borderId="8" xfId="0" applyFont="1" applyFill="1" applyBorder="1"/>
    <xf numFmtId="0" fontId="1" fillId="0" borderId="0" xfId="0" applyFont="1" applyAlignment="1">
      <alignment horizontal="center"/>
    </xf>
    <xf numFmtId="0" fontId="0" fillId="0" borderId="0" xfId="0" applyFont="1" applyFill="1" applyBorder="1" applyAlignment="1">
      <alignment horizontal="center"/>
    </xf>
    <xf numFmtId="0" fontId="1" fillId="0" borderId="12" xfId="0" applyFont="1" applyBorder="1" applyAlignment="1">
      <alignment horizontal="center"/>
    </xf>
    <xf numFmtId="0" fontId="1" fillId="18" borderId="0" xfId="0" applyFont="1" applyFill="1" applyAlignment="1">
      <alignment horizontal="center"/>
    </xf>
    <xf numFmtId="0" fontId="1" fillId="17" borderId="0" xfId="0" applyFont="1" applyFill="1" applyAlignment="1">
      <alignment horizontal="center"/>
    </xf>
    <xf numFmtId="0" fontId="1" fillId="19" borderId="0" xfId="0" applyFont="1" applyFill="1" applyAlignment="1">
      <alignment horizontal="center"/>
    </xf>
    <xf numFmtId="0" fontId="1" fillId="20" borderId="0" xfId="0" applyFont="1" applyFill="1" applyAlignment="1">
      <alignment horizontal="center"/>
    </xf>
    <xf numFmtId="0" fontId="1" fillId="21" borderId="0" xfId="0" applyFont="1" applyFill="1" applyAlignment="1">
      <alignment horizontal="center"/>
    </xf>
    <xf numFmtId="0" fontId="1" fillId="22" borderId="0" xfId="0" applyFont="1" applyFill="1" applyAlignment="1">
      <alignment horizontal="center"/>
    </xf>
    <xf numFmtId="0" fontId="1" fillId="0" borderId="0" xfId="0" applyFont="1" applyFill="1" applyAlignment="1">
      <alignment horizontal="center"/>
    </xf>
    <xf numFmtId="0" fontId="0" fillId="0" borderId="7" xfId="0" applyFont="1" applyFill="1" applyBorder="1" applyAlignment="1">
      <alignment horizontal="center"/>
    </xf>
    <xf numFmtId="0" fontId="0" fillId="0" borderId="14" xfId="0" applyFont="1" applyFill="1" applyBorder="1" applyAlignment="1">
      <alignment horizontal="center"/>
    </xf>
    <xf numFmtId="0" fontId="1" fillId="0" borderId="11" xfId="0" applyFont="1" applyFill="1" applyBorder="1" applyAlignment="1">
      <alignment horizontal="center"/>
    </xf>
    <xf numFmtId="0" fontId="0" fillId="0" borderId="12" xfId="0" applyFont="1" applyFill="1" applyBorder="1" applyAlignment="1">
      <alignment horizontal="center"/>
    </xf>
    <xf numFmtId="0" fontId="0" fillId="0" borderId="9" xfId="0" applyFill="1" applyBorder="1" applyAlignment="1">
      <alignment horizontal="left"/>
    </xf>
    <xf numFmtId="0" fontId="0" fillId="0" borderId="10" xfId="0" applyFill="1" applyBorder="1" applyAlignment="1">
      <alignment horizontal="left"/>
    </xf>
    <xf numFmtId="0" fontId="0" fillId="0" borderId="4" xfId="0" applyFill="1" applyBorder="1" applyAlignment="1">
      <alignment horizontal="left"/>
    </xf>
    <xf numFmtId="0" fontId="9" fillId="0" borderId="0" xfId="0" applyFont="1"/>
    <xf numFmtId="0" fontId="1" fillId="17" borderId="9" xfId="0" applyFont="1" applyFill="1" applyBorder="1" applyAlignment="1">
      <alignment horizontal="center"/>
    </xf>
    <xf numFmtId="0" fontId="0" fillId="17" borderId="12" xfId="0" applyFill="1" applyBorder="1" applyAlignment="1">
      <alignment horizontal="center"/>
    </xf>
    <xf numFmtId="0" fontId="0" fillId="17" borderId="13" xfId="0" applyFill="1" applyBorder="1" applyAlignment="1">
      <alignment horizontal="center"/>
    </xf>
    <xf numFmtId="0" fontId="0" fillId="0" borderId="0" xfId="0" applyFill="1" applyBorder="1" applyAlignment="1"/>
    <xf numFmtId="0" fontId="6" fillId="0" borderId="0" xfId="0" applyFont="1" applyFill="1" applyBorder="1" applyAlignment="1">
      <alignment horizontal="center"/>
    </xf>
    <xf numFmtId="0" fontId="7" fillId="0" borderId="0" xfId="0" applyFont="1" applyFill="1" applyBorder="1" applyAlignment="1">
      <alignment horizontal="center"/>
    </xf>
    <xf numFmtId="0" fontId="8" fillId="0" borderId="0" xfId="0" applyFont="1" applyFill="1" applyBorder="1" applyAlignment="1">
      <alignment horizontal="center"/>
    </xf>
    <xf numFmtId="0" fontId="1" fillId="0" borderId="1" xfId="0" applyFont="1" applyFill="1" applyBorder="1"/>
    <xf numFmtId="0" fontId="1" fillId="0" borderId="10" xfId="0" applyFont="1" applyFill="1" applyBorder="1"/>
    <xf numFmtId="0" fontId="1" fillId="0" borderId="4" xfId="0" applyFont="1" applyFill="1" applyBorder="1"/>
    <xf numFmtId="0" fontId="1" fillId="0" borderId="5" xfId="0" applyFont="1" applyFill="1" applyBorder="1"/>
    <xf numFmtId="0" fontId="0" fillId="0" borderId="9" xfId="0" applyFont="1" applyFill="1" applyBorder="1"/>
    <xf numFmtId="0" fontId="1" fillId="0" borderId="12" xfId="0" applyFont="1" applyFill="1" applyBorder="1"/>
    <xf numFmtId="0" fontId="0" fillId="0" borderId="6" xfId="0" applyFont="1" applyFill="1" applyBorder="1"/>
    <xf numFmtId="0" fontId="1" fillId="0" borderId="13" xfId="0" applyFont="1" applyBorder="1" applyAlignment="1">
      <alignment horizontal="center"/>
    </xf>
    <xf numFmtId="0" fontId="0" fillId="0" borderId="15" xfId="0" applyFill="1" applyBorder="1" applyAlignment="1">
      <alignment horizontal="center"/>
    </xf>
    <xf numFmtId="0" fontId="0" fillId="0" borderId="16" xfId="0" applyFill="1" applyBorder="1" applyAlignment="1">
      <alignment horizontal="center"/>
    </xf>
    <xf numFmtId="0" fontId="0" fillId="0" borderId="17" xfId="0" applyFill="1" applyBorder="1" applyAlignment="1">
      <alignment horizontal="center"/>
    </xf>
    <xf numFmtId="0" fontId="6" fillId="0" borderId="0" xfId="0" applyFont="1" applyFill="1" applyAlignment="1">
      <alignment horizontal="center"/>
    </xf>
    <xf numFmtId="0" fontId="2" fillId="0" borderId="0" xfId="0" applyFont="1" applyFill="1" applyAlignment="1">
      <alignment horizontal="center"/>
    </xf>
    <xf numFmtId="1" fontId="0" fillId="0" borderId="11" xfId="0" applyNumberFormat="1" applyFill="1" applyBorder="1"/>
    <xf numFmtId="1" fontId="0" fillId="0" borderId="9" xfId="0" applyNumberFormat="1" applyFill="1" applyBorder="1"/>
    <xf numFmtId="1" fontId="0" fillId="0" borderId="10" xfId="0" applyNumberFormat="1" applyFill="1" applyBorder="1"/>
    <xf numFmtId="1" fontId="0" fillId="0" borderId="12" xfId="0" applyNumberFormat="1" applyFill="1" applyBorder="1"/>
    <xf numFmtId="1" fontId="0" fillId="0" borderId="0" xfId="0" applyNumberFormat="1" applyFill="1" applyBorder="1"/>
    <xf numFmtId="1" fontId="0" fillId="0" borderId="4" xfId="0" applyNumberFormat="1" applyFill="1" applyBorder="1"/>
    <xf numFmtId="1" fontId="0" fillId="0" borderId="12" xfId="0" applyNumberFormat="1" applyBorder="1"/>
    <xf numFmtId="0" fontId="1" fillId="0" borderId="6" xfId="0" applyFont="1" applyFill="1" applyBorder="1"/>
    <xf numFmtId="0" fontId="5" fillId="0" borderId="0" xfId="0" quotePrefix="1" applyFont="1" applyFill="1" applyBorder="1" applyAlignment="1">
      <alignment horizontal="center"/>
    </xf>
    <xf numFmtId="0" fontId="1" fillId="21" borderId="14" xfId="0" applyFont="1" applyFill="1" applyBorder="1"/>
    <xf numFmtId="0" fontId="1" fillId="23" borderId="8" xfId="0" applyFont="1" applyFill="1" applyBorder="1"/>
    <xf numFmtId="0" fontId="1" fillId="24" borderId="14" xfId="0" applyFont="1" applyFill="1" applyBorder="1"/>
    <xf numFmtId="0" fontId="1" fillId="25" borderId="8" xfId="0" applyFont="1" applyFill="1" applyBorder="1"/>
    <xf numFmtId="0" fontId="1" fillId="19" borderId="1" xfId="0" applyFont="1" applyFill="1" applyBorder="1"/>
    <xf numFmtId="0" fontId="1" fillId="17" borderId="1" xfId="0" applyFont="1" applyFill="1" applyBorder="1"/>
    <xf numFmtId="9" fontId="0" fillId="0" borderId="0" xfId="1" applyFont="1"/>
    <xf numFmtId="164" fontId="0" fillId="0" borderId="0" xfId="1" applyNumberFormat="1" applyFont="1"/>
    <xf numFmtId="0" fontId="1" fillId="0" borderId="0" xfId="0" applyFont="1" applyAlignment="1">
      <alignment wrapText="1"/>
    </xf>
    <xf numFmtId="0" fontId="5" fillId="0" borderId="0" xfId="0" applyFont="1" applyFill="1" applyBorder="1" applyAlignment="1">
      <alignment horizontal="center" textRotation="90"/>
    </xf>
    <xf numFmtId="0" fontId="5" fillId="0" borderId="6" xfId="0" applyFont="1" applyFill="1" applyBorder="1" applyAlignment="1">
      <alignment horizontal="center" textRotation="90" wrapText="1"/>
    </xf>
    <xf numFmtId="0" fontId="5" fillId="0" borderId="0" xfId="0" applyFont="1" applyFill="1" applyBorder="1" applyAlignment="1">
      <alignment horizontal="center" textRotation="90" wrapText="1"/>
    </xf>
    <xf numFmtId="14" fontId="5" fillId="0" borderId="0" xfId="0" applyNumberFormat="1" applyFont="1" applyAlignment="1">
      <alignment horizontal="left"/>
    </xf>
    <xf numFmtId="0" fontId="10" fillId="0" borderId="0" xfId="0" applyFont="1"/>
    <xf numFmtId="0" fontId="11" fillId="0" borderId="0" xfId="0" applyFont="1" applyFill="1" applyBorder="1"/>
    <xf numFmtId="0" fontId="11" fillId="0" borderId="0" xfId="0" applyFont="1"/>
    <xf numFmtId="164" fontId="11" fillId="17" borderId="1" xfId="1" applyNumberFormat="1" applyFont="1" applyFill="1" applyBorder="1" applyProtection="1">
      <protection locked="0"/>
    </xf>
    <xf numFmtId="0" fontId="2" fillId="0" borderId="0" xfId="0" applyFont="1" applyFill="1" applyBorder="1" applyAlignment="1">
      <alignment horizontal="center"/>
    </xf>
    <xf numFmtId="0" fontId="1" fillId="0" borderId="0" xfId="0" applyFont="1" applyBorder="1" applyAlignment="1">
      <alignment horizontal="center"/>
    </xf>
    <xf numFmtId="0" fontId="5" fillId="0" borderId="18" xfId="0" applyFont="1" applyBorder="1"/>
    <xf numFmtId="0" fontId="0" fillId="0" borderId="18" xfId="0" applyBorder="1"/>
    <xf numFmtId="0" fontId="0" fillId="17" borderId="0" xfId="0" applyFill="1"/>
    <xf numFmtId="0" fontId="0" fillId="0" borderId="19" xfId="0" applyBorder="1"/>
    <xf numFmtId="0" fontId="0" fillId="0" borderId="20" xfId="0" applyBorder="1"/>
    <xf numFmtId="0" fontId="0" fillId="0" borderId="21" xfId="0" applyBorder="1"/>
    <xf numFmtId="0" fontId="0" fillId="0" borderId="22" xfId="0" applyBorder="1"/>
    <xf numFmtId="0" fontId="1" fillId="0" borderId="0" xfId="0" applyFont="1" applyBorder="1"/>
    <xf numFmtId="0" fontId="0" fillId="0" borderId="23" xfId="0" applyBorder="1"/>
    <xf numFmtId="0" fontId="0" fillId="0" borderId="24" xfId="0" applyBorder="1"/>
    <xf numFmtId="0" fontId="0" fillId="0" borderId="25" xfId="0" applyBorder="1"/>
    <xf numFmtId="0" fontId="1" fillId="0" borderId="0" xfId="0" applyFont="1" applyAlignment="1">
      <alignment horizontal="right"/>
    </xf>
    <xf numFmtId="165" fontId="0" fillId="0" borderId="0" xfId="0" applyNumberFormat="1"/>
    <xf numFmtId="0" fontId="5" fillId="17" borderId="0" xfId="0" applyFont="1" applyFill="1"/>
    <xf numFmtId="0" fontId="12" fillId="0" borderId="6" xfId="0" applyFont="1" applyBorder="1"/>
    <xf numFmtId="2" fontId="0" fillId="0" borderId="0" xfId="0" applyNumberFormat="1"/>
    <xf numFmtId="0" fontId="13" fillId="0" borderId="0" xfId="0" applyFont="1" applyFill="1"/>
    <xf numFmtId="0" fontId="12" fillId="0" borderId="6" xfId="0" applyFont="1" applyBorder="1" applyAlignment="1">
      <alignment wrapText="1"/>
    </xf>
    <xf numFmtId="0" fontId="5" fillId="0" borderId="6" xfId="0" applyFont="1" applyBorder="1" applyAlignment="1">
      <alignment wrapText="1"/>
    </xf>
    <xf numFmtId="0" fontId="0" fillId="0" borderId="0" xfId="0" quotePrefix="1"/>
    <xf numFmtId="0" fontId="5" fillId="0" borderId="24" xfId="0" applyFont="1" applyBorder="1"/>
    <xf numFmtId="0" fontId="1" fillId="0" borderId="24" xfId="0" applyFont="1" applyBorder="1"/>
    <xf numFmtId="0" fontId="0" fillId="21" borderId="0" xfId="0" applyFill="1"/>
    <xf numFmtId="0" fontId="1" fillId="0" borderId="0" xfId="0" quotePrefix="1" applyFont="1"/>
    <xf numFmtId="0" fontId="5" fillId="0" borderId="0" xfId="0" applyFont="1" applyFill="1"/>
    <xf numFmtId="0" fontId="0" fillId="26" borderId="0" xfId="0" applyFill="1"/>
    <xf numFmtId="0" fontId="5" fillId="0" borderId="24" xfId="0" applyFont="1" applyBorder="1" applyAlignment="1">
      <alignment wrapText="1"/>
    </xf>
    <xf numFmtId="0" fontId="5" fillId="21" borderId="0" xfId="0" applyFont="1" applyFill="1"/>
    <xf numFmtId="0" fontId="6" fillId="0" borderId="0" xfId="0" applyFont="1" applyFill="1" applyBorder="1" applyAlignment="1">
      <alignment horizontal="center" wrapText="1"/>
    </xf>
    <xf numFmtId="0" fontId="1" fillId="0" borderId="0" xfId="0" applyNumberFormat="1" applyFont="1"/>
    <xf numFmtId="0" fontId="1" fillId="23" borderId="0" xfId="0" applyFont="1" applyFill="1" applyBorder="1" applyAlignment="1">
      <alignment horizontal="center"/>
    </xf>
    <xf numFmtId="0" fontId="1" fillId="23" borderId="0" xfId="0" applyNumberFormat="1" applyFont="1" applyFill="1" applyAlignment="1">
      <alignment horizontal="center"/>
    </xf>
    <xf numFmtId="0" fontId="14" fillId="0" borderId="11" xfId="0" applyFont="1" applyBorder="1" applyAlignment="1">
      <alignment horizontal="left"/>
    </xf>
    <xf numFmtId="0" fontId="14" fillId="0" borderId="12" xfId="0" applyFont="1" applyBorder="1" applyAlignment="1">
      <alignment horizontal="left"/>
    </xf>
    <xf numFmtId="0" fontId="14" fillId="0" borderId="26" xfId="0" applyFont="1" applyBorder="1" applyAlignment="1">
      <alignment horizontal="left"/>
    </xf>
    <xf numFmtId="0" fontId="14" fillId="0" borderId="13" xfId="0" applyFont="1" applyBorder="1" applyAlignment="1">
      <alignment horizontal="left"/>
    </xf>
    <xf numFmtId="9" fontId="6" fillId="0" borderId="0" xfId="1" applyFont="1" applyFill="1" applyAlignment="1">
      <alignment horizontal="center" wrapText="1"/>
    </xf>
    <xf numFmtId="0" fontId="0" fillId="0" borderId="9" xfId="0" applyNumberFormat="1" applyBorder="1"/>
    <xf numFmtId="9" fontId="0" fillId="0" borderId="10" xfId="1" applyFont="1" applyBorder="1"/>
    <xf numFmtId="0" fontId="0" fillId="0" borderId="0" xfId="0" applyNumberFormat="1" applyBorder="1"/>
    <xf numFmtId="9" fontId="0" fillId="0" borderId="4" xfId="1" applyFont="1" applyBorder="1"/>
    <xf numFmtId="0" fontId="0" fillId="0" borderId="6" xfId="0" applyNumberFormat="1" applyBorder="1"/>
    <xf numFmtId="9" fontId="0" fillId="0" borderId="5" xfId="1" applyFont="1" applyBorder="1"/>
    <xf numFmtId="0" fontId="5" fillId="0" borderId="6" xfId="0" applyFont="1" applyFill="1" applyBorder="1" applyAlignment="1">
      <alignment wrapText="1"/>
    </xf>
    <xf numFmtId="0" fontId="1" fillId="0" borderId="6" xfId="0" applyFont="1" applyBorder="1" applyAlignment="1">
      <alignment wrapText="1"/>
    </xf>
    <xf numFmtId="0" fontId="15" fillId="0" borderId="0" xfId="0" applyFont="1" applyFill="1" applyAlignment="1">
      <alignment horizontal="center"/>
    </xf>
    <xf numFmtId="0" fontId="16" fillId="0" borderId="0" xfId="0" applyFont="1" applyFill="1" applyAlignment="1">
      <alignment horizontal="center"/>
    </xf>
    <xf numFmtId="0" fontId="1" fillId="0" borderId="6" xfId="0" applyFont="1" applyBorder="1"/>
    <xf numFmtId="0" fontId="1" fillId="0" borderId="3" xfId="0" applyFont="1" applyBorder="1"/>
    <xf numFmtId="0" fontId="0" fillId="17" borderId="0" xfId="0" applyFill="1" applyAlignment="1">
      <alignment horizontal="center"/>
    </xf>
    <xf numFmtId="0" fontId="0" fillId="17" borderId="4" xfId="0" applyFill="1" applyBorder="1" applyAlignment="1">
      <alignment horizontal="center"/>
    </xf>
    <xf numFmtId="0" fontId="0" fillId="17" borderId="5" xfId="0" applyFill="1" applyBorder="1" applyAlignment="1">
      <alignment horizontal="center"/>
    </xf>
    <xf numFmtId="0" fontId="0" fillId="0" borderId="12" xfId="0" applyFill="1" applyBorder="1" applyAlignment="1"/>
    <xf numFmtId="0" fontId="0" fillId="0" borderId="13" xfId="0" applyFill="1" applyBorder="1" applyAlignment="1"/>
    <xf numFmtId="0" fontId="0" fillId="17" borderId="4" xfId="0" applyFill="1" applyBorder="1"/>
    <xf numFmtId="0" fontId="5" fillId="0" borderId="0" xfId="0" applyFont="1" applyFill="1" applyAlignment="1">
      <alignment horizontal="center"/>
    </xf>
    <xf numFmtId="0" fontId="6" fillId="17" borderId="0" xfId="0" applyFont="1" applyFill="1" applyAlignment="1">
      <alignment horizontal="center"/>
    </xf>
    <xf numFmtId="0" fontId="0" fillId="0" borderId="0" xfId="0" applyNumberFormat="1" applyFill="1"/>
    <xf numFmtId="0" fontId="1" fillId="0" borderId="0" xfId="0" applyFont="1" applyFill="1"/>
    <xf numFmtId="0" fontId="1" fillId="0" borderId="0" xfId="0" applyNumberFormat="1" applyFont="1" applyFill="1"/>
    <xf numFmtId="0" fontId="1" fillId="0" borderId="0" xfId="0" applyNumberFormat="1" applyFont="1" applyFill="1" applyAlignment="1">
      <alignment horizontal="center"/>
    </xf>
    <xf numFmtId="9" fontId="6" fillId="0" borderId="0" xfId="1" applyFont="1" applyFill="1" applyBorder="1" applyAlignment="1">
      <alignment horizontal="center" wrapText="1"/>
    </xf>
    <xf numFmtId="0" fontId="14" fillId="0" borderId="0" xfId="0" applyFont="1" applyFill="1" applyBorder="1" applyAlignment="1">
      <alignment horizontal="left"/>
    </xf>
    <xf numFmtId="0" fontId="0" fillId="17" borderId="0" xfId="0" applyFill="1" applyBorder="1"/>
    <xf numFmtId="0" fontId="0" fillId="17" borderId="7" xfId="0" applyFill="1" applyBorder="1" applyAlignment="1">
      <alignment horizontal="center"/>
    </xf>
    <xf numFmtId="0" fontId="0" fillId="17" borderId="14" xfId="0" applyFill="1" applyBorder="1" applyAlignment="1">
      <alignment horizontal="center"/>
    </xf>
    <xf numFmtId="0" fontId="0" fillId="17" borderId="12" xfId="0" applyFill="1" applyBorder="1"/>
    <xf numFmtId="0" fontId="1" fillId="17" borderId="0" xfId="0" applyFont="1" applyFill="1" applyBorder="1"/>
    <xf numFmtId="0" fontId="5" fillId="17" borderId="12" xfId="0" applyFont="1" applyFill="1" applyBorder="1"/>
    <xf numFmtId="0" fontId="5" fillId="17" borderId="7" xfId="0" applyFont="1" applyFill="1" applyBorder="1"/>
    <xf numFmtId="0" fontId="5" fillId="17" borderId="12" xfId="0" applyFont="1" applyFill="1" applyBorder="1" applyAlignment="1">
      <alignment horizontal="center"/>
    </xf>
    <xf numFmtId="0" fontId="5" fillId="17" borderId="7" xfId="0" applyFont="1" applyFill="1" applyBorder="1" applyAlignment="1">
      <alignment horizontal="center"/>
    </xf>
    <xf numFmtId="0" fontId="5" fillId="17" borderId="12" xfId="0" applyFont="1" applyFill="1" applyBorder="1" applyAlignment="1"/>
    <xf numFmtId="0" fontId="1" fillId="0" borderId="0" xfId="0" applyFont="1" applyFill="1" applyBorder="1" applyAlignment="1">
      <alignment horizontal="left"/>
    </xf>
    <xf numFmtId="0" fontId="0" fillId="0" borderId="9" xfId="0" applyFill="1" applyBorder="1" applyAlignment="1">
      <alignment horizontal="right"/>
    </xf>
    <xf numFmtId="0" fontId="0" fillId="0" borderId="6" xfId="0" applyFill="1" applyBorder="1" applyAlignment="1">
      <alignment horizontal="right"/>
    </xf>
    <xf numFmtId="0" fontId="4" fillId="15" borderId="11" xfId="0" applyFont="1" applyFill="1" applyBorder="1" applyAlignment="1">
      <alignment horizontal="center" textRotation="90"/>
    </xf>
    <xf numFmtId="0" fontId="4" fillId="15" borderId="14" xfId="0" applyFont="1" applyFill="1" applyBorder="1" applyAlignment="1">
      <alignment horizontal="center" textRotation="90"/>
    </xf>
    <xf numFmtId="0" fontId="4" fillId="15" borderId="10" xfId="0" applyFont="1" applyFill="1" applyBorder="1" applyAlignment="1">
      <alignment horizontal="center" textRotation="90"/>
    </xf>
    <xf numFmtId="0" fontId="5" fillId="8" borderId="11" xfId="0" applyFont="1" applyFill="1" applyBorder="1" applyAlignment="1">
      <alignment horizontal="center" textRotation="90"/>
    </xf>
    <xf numFmtId="0" fontId="5" fillId="8" borderId="14" xfId="0" applyFont="1" applyFill="1" applyBorder="1" applyAlignment="1">
      <alignment horizontal="center" textRotation="90"/>
    </xf>
    <xf numFmtId="0" fontId="5" fillId="8" borderId="10" xfId="0" applyFont="1" applyFill="1" applyBorder="1" applyAlignment="1">
      <alignment horizontal="center" textRotation="90"/>
    </xf>
    <xf numFmtId="0" fontId="5" fillId="0" borderId="14" xfId="0" applyFont="1" applyBorder="1" applyAlignment="1">
      <alignment horizontal="center"/>
    </xf>
    <xf numFmtId="0" fontId="5" fillId="0" borderId="7" xfId="0" applyFont="1" applyBorder="1" applyAlignment="1">
      <alignment horizontal="center"/>
    </xf>
    <xf numFmtId="0" fontId="5" fillId="8" borderId="14" xfId="0" applyFont="1" applyFill="1" applyBorder="1" applyAlignment="1">
      <alignment horizontal="center" vertical="center" textRotation="90" wrapText="1"/>
    </xf>
    <xf numFmtId="0" fontId="5" fillId="8" borderId="11" xfId="0" applyFont="1" applyFill="1" applyBorder="1" applyAlignment="1">
      <alignment horizontal="center" vertical="center" textRotation="90" wrapText="1"/>
    </xf>
    <xf numFmtId="0" fontId="5" fillId="8" borderId="10" xfId="0" applyFont="1" applyFill="1" applyBorder="1" applyAlignment="1">
      <alignment horizontal="center" vertical="center" textRotation="90" wrapText="1"/>
    </xf>
    <xf numFmtId="0" fontId="1" fillId="0" borderId="0" xfId="0" applyFont="1" applyFill="1" applyBorder="1" applyAlignment="1">
      <alignment horizontal="right"/>
    </xf>
    <xf numFmtId="0" fontId="5" fillId="0" borderId="0" xfId="0" applyFont="1" applyBorder="1" applyAlignment="1">
      <alignment horizontal="right"/>
    </xf>
    <xf numFmtId="0" fontId="1" fillId="17" borderId="12" xfId="0" applyFont="1" applyFill="1" applyBorder="1" applyAlignment="1">
      <alignment horizontal="center"/>
    </xf>
    <xf numFmtId="0" fontId="0" fillId="17" borderId="11" xfId="0" applyFill="1" applyBorder="1" applyAlignment="1">
      <alignment horizontal="center"/>
    </xf>
    <xf numFmtId="0" fontId="0" fillId="0" borderId="0" xfId="0" applyBorder="1" applyAlignment="1">
      <alignment horizontal="right"/>
    </xf>
    <xf numFmtId="0" fontId="5" fillId="7" borderId="11" xfId="0" applyFont="1" applyFill="1" applyBorder="1" applyAlignment="1">
      <alignment horizontal="center" textRotation="90" wrapText="1"/>
    </xf>
    <xf numFmtId="0" fontId="0" fillId="0" borderId="5" xfId="0" applyFill="1" applyBorder="1" applyAlignment="1">
      <alignment horizontal="left"/>
    </xf>
    <xf numFmtId="1" fontId="0" fillId="0" borderId="9" xfId="0" applyNumberFormat="1" applyFill="1" applyBorder="1" applyAlignment="1">
      <alignment horizontal="center"/>
    </xf>
    <xf numFmtId="1" fontId="0" fillId="0" borderId="0" xfId="0" applyNumberFormat="1" applyFill="1" applyBorder="1" applyAlignment="1">
      <alignment horizontal="center"/>
    </xf>
    <xf numFmtId="0" fontId="1" fillId="0" borderId="11" xfId="0" applyFont="1" applyFill="1" applyBorder="1"/>
    <xf numFmtId="0" fontId="1" fillId="0" borderId="9" xfId="0" applyFont="1" applyFill="1" applyBorder="1"/>
    <xf numFmtId="0" fontId="5" fillId="8" borderId="1" xfId="0" applyFont="1" applyFill="1" applyBorder="1" applyAlignment="1">
      <alignment horizontal="center" vertical="center" textRotation="90" wrapText="1"/>
    </xf>
    <xf numFmtId="0" fontId="5" fillId="0" borderId="0" xfId="0" applyFont="1" applyAlignment="1">
      <alignment wrapText="1"/>
    </xf>
    <xf numFmtId="0" fontId="0" fillId="17" borderId="9" xfId="0" applyFill="1" applyBorder="1"/>
    <xf numFmtId="0" fontId="0" fillId="17" borderId="11" xfId="0" applyFill="1" applyBorder="1"/>
    <xf numFmtId="0" fontId="0" fillId="17" borderId="10" xfId="0" applyFill="1" applyBorder="1"/>
    <xf numFmtId="0" fontId="0" fillId="17" borderId="5" xfId="0" applyFill="1" applyBorder="1"/>
    <xf numFmtId="0" fontId="0" fillId="0" borderId="0" xfId="0" applyBorder="1" applyAlignment="1">
      <alignment horizontal="left"/>
    </xf>
    <xf numFmtId="0" fontId="0" fillId="0" borderId="0" xfId="0" applyBorder="1" applyAlignment="1"/>
    <xf numFmtId="0" fontId="1" fillId="0" borderId="11" xfId="0" applyFont="1" applyFill="1" applyBorder="1" applyAlignment="1"/>
    <xf numFmtId="164" fontId="0" fillId="0" borderId="0" xfId="1" applyNumberFormat="1" applyFont="1" applyBorder="1"/>
    <xf numFmtId="10" fontId="0" fillId="0" borderId="0" xfId="1" applyNumberFormat="1" applyFont="1" applyBorder="1"/>
    <xf numFmtId="9" fontId="0" fillId="0" borderId="0" xfId="1" applyFont="1" applyBorder="1"/>
    <xf numFmtId="9" fontId="0" fillId="0" borderId="24" xfId="1" applyFont="1" applyBorder="1"/>
    <xf numFmtId="164" fontId="0" fillId="0" borderId="22" xfId="1" applyNumberFormat="1" applyFont="1" applyBorder="1"/>
    <xf numFmtId="10" fontId="0" fillId="0" borderId="22" xfId="1" applyNumberFormat="1" applyFont="1" applyBorder="1"/>
    <xf numFmtId="9" fontId="0" fillId="0" borderId="22" xfId="1" applyFont="1" applyBorder="1"/>
    <xf numFmtId="9" fontId="0" fillId="0" borderId="25" xfId="1" applyFont="1" applyBorder="1"/>
    <xf numFmtId="164" fontId="0" fillId="0" borderId="18" xfId="1" applyNumberFormat="1" applyFont="1" applyBorder="1"/>
    <xf numFmtId="0" fontId="0" fillId="0" borderId="18" xfId="0" applyFill="1" applyBorder="1"/>
    <xf numFmtId="10" fontId="0" fillId="0" borderId="18" xfId="1" applyNumberFormat="1" applyFont="1" applyBorder="1"/>
    <xf numFmtId="164" fontId="0" fillId="0" borderId="24" xfId="1" applyNumberFormat="1" applyFont="1" applyBorder="1"/>
    <xf numFmtId="164" fontId="0" fillId="0" borderId="25" xfId="1" applyNumberFormat="1" applyFont="1" applyBorder="1"/>
    <xf numFmtId="0" fontId="1" fillId="0" borderId="12" xfId="2" applyFont="1" applyBorder="1" applyAlignment="1" applyProtection="1">
      <alignment wrapText="1"/>
    </xf>
    <xf numFmtId="9" fontId="0" fillId="0" borderId="18" xfId="1" applyFont="1" applyBorder="1"/>
    <xf numFmtId="9" fontId="0" fillId="0" borderId="23" xfId="1" applyFont="1" applyBorder="1"/>
    <xf numFmtId="0" fontId="0" fillId="21" borderId="12" xfId="0" applyFill="1" applyBorder="1" applyAlignment="1">
      <alignment horizontal="center"/>
    </xf>
    <xf numFmtId="0" fontId="0" fillId="21" borderId="6" xfId="0" applyFill="1" applyBorder="1" applyAlignment="1">
      <alignment horizontal="center"/>
    </xf>
    <xf numFmtId="0" fontId="1" fillId="0" borderId="10" xfId="0" applyFont="1" applyFill="1" applyBorder="1" applyAlignment="1">
      <alignment horizontal="left"/>
    </xf>
    <xf numFmtId="0" fontId="1" fillId="0" borderId="4" xfId="0" applyFont="1" applyFill="1" applyBorder="1" applyAlignment="1">
      <alignment horizontal="left"/>
    </xf>
    <xf numFmtId="0" fontId="1" fillId="0" borderId="5" xfId="0" applyFont="1" applyFill="1" applyBorder="1" applyAlignment="1">
      <alignment horizontal="left"/>
    </xf>
    <xf numFmtId="0" fontId="0" fillId="23" borderId="0" xfId="0" applyFill="1"/>
    <xf numFmtId="0" fontId="0" fillId="25" borderId="0" xfId="0" applyFill="1"/>
    <xf numFmtId="0" fontId="18" fillId="17" borderId="12" xfId="0" applyFont="1" applyFill="1" applyBorder="1" applyAlignment="1">
      <alignment horizontal="center"/>
    </xf>
    <xf numFmtId="0" fontId="18" fillId="17" borderId="0" xfId="0" applyFont="1" applyFill="1" applyBorder="1" applyAlignment="1">
      <alignment horizontal="center"/>
    </xf>
    <xf numFmtId="0" fontId="0" fillId="17" borderId="6" xfId="0" applyFill="1" applyBorder="1"/>
    <xf numFmtId="0" fontId="0" fillId="17" borderId="13" xfId="0" applyFill="1" applyBorder="1"/>
    <xf numFmtId="0" fontId="0" fillId="21" borderId="12" xfId="0" applyFill="1" applyBorder="1"/>
    <xf numFmtId="0" fontId="0" fillId="21" borderId="9" xfId="0" applyFill="1" applyBorder="1"/>
    <xf numFmtId="0" fontId="0" fillId="21" borderId="0" xfId="0" applyFill="1" applyBorder="1"/>
    <xf numFmtId="0" fontId="0" fillId="27" borderId="0" xfId="0" applyFill="1"/>
    <xf numFmtId="0" fontId="0" fillId="0" borderId="20" xfId="0" applyFill="1" applyBorder="1"/>
    <xf numFmtId="0" fontId="1" fillId="0" borderId="2" xfId="0" applyFont="1" applyBorder="1" applyAlignment="1">
      <alignment horizontal="center"/>
    </xf>
    <xf numFmtId="0" fontId="1" fillId="0" borderId="9" xfId="0" applyFont="1" applyBorder="1" applyAlignment="1">
      <alignment horizontal="center"/>
    </xf>
    <xf numFmtId="0" fontId="0" fillId="0" borderId="11" xfId="0" applyBorder="1" applyAlignment="1"/>
    <xf numFmtId="0" fontId="0" fillId="0" borderId="12" xfId="0" applyBorder="1" applyAlignment="1"/>
    <xf numFmtId="0" fontId="0" fillId="0" borderId="4" xfId="0" applyFill="1" applyBorder="1" applyAlignment="1"/>
    <xf numFmtId="0" fontId="0" fillId="0" borderId="4" xfId="0" applyBorder="1" applyAlignment="1"/>
    <xf numFmtId="0" fontId="0" fillId="0" borderId="13" xfId="0" applyBorder="1" applyAlignment="1"/>
    <xf numFmtId="0" fontId="0" fillId="0" borderId="5" xfId="0" applyFill="1" applyBorder="1" applyAlignment="1"/>
    <xf numFmtId="0" fontId="0" fillId="0" borderId="5" xfId="0" applyBorder="1" applyAlignment="1"/>
    <xf numFmtId="0" fontId="0" fillId="0" borderId="9" xfId="0" applyBorder="1" applyAlignment="1"/>
    <xf numFmtId="0" fontId="0" fillId="0" borderId="6" xfId="0" applyBorder="1" applyAlignment="1"/>
    <xf numFmtId="0" fontId="0" fillId="0" borderId="0" xfId="0" applyAlignment="1"/>
    <xf numFmtId="0" fontId="0" fillId="0" borderId="10" xfId="0" applyBorder="1" applyAlignment="1"/>
    <xf numFmtId="1" fontId="0" fillId="0" borderId="11" xfId="0" applyNumberFormat="1" applyFill="1" applyBorder="1" applyAlignment="1">
      <alignment horizontal="center"/>
    </xf>
    <xf numFmtId="1" fontId="0" fillId="0" borderId="12" xfId="0" applyNumberFormat="1" applyFill="1" applyBorder="1" applyAlignment="1">
      <alignment horizontal="center"/>
    </xf>
    <xf numFmtId="0" fontId="0" fillId="0" borderId="11" xfId="0" applyFill="1" applyBorder="1" applyAlignment="1">
      <alignment horizontal="right"/>
    </xf>
    <xf numFmtId="0" fontId="0" fillId="0" borderId="10" xfId="0" applyFill="1" applyBorder="1" applyAlignment="1">
      <alignment horizontal="right"/>
    </xf>
    <xf numFmtId="0" fontId="0" fillId="0" borderId="4" xfId="0" applyFill="1" applyBorder="1" applyAlignment="1">
      <alignment horizontal="right"/>
    </xf>
    <xf numFmtId="0" fontId="5" fillId="28" borderId="13" xfId="0" applyFont="1" applyFill="1" applyBorder="1" applyAlignment="1">
      <alignment horizontal="center"/>
    </xf>
    <xf numFmtId="0" fontId="5" fillId="28" borderId="8" xfId="0" applyFont="1" applyFill="1" applyBorder="1" applyAlignment="1">
      <alignment horizontal="center"/>
    </xf>
    <xf numFmtId="0" fontId="5" fillId="0" borderId="0" xfId="0" applyFont="1" applyAlignment="1">
      <alignment textRotation="90"/>
    </xf>
    <xf numFmtId="0" fontId="5" fillId="28" borderId="6" xfId="0" applyFont="1" applyFill="1" applyBorder="1" applyAlignment="1">
      <alignment horizontal="center"/>
    </xf>
    <xf numFmtId="0" fontId="0" fillId="0" borderId="15" xfId="0" applyFill="1" applyBorder="1"/>
    <xf numFmtId="0" fontId="0" fillId="0" borderId="16" xfId="0" applyBorder="1"/>
    <xf numFmtId="0" fontId="1" fillId="29" borderId="1" xfId="0" applyFont="1" applyFill="1" applyBorder="1"/>
    <xf numFmtId="0" fontId="1" fillId="29" borderId="0" xfId="0" applyFont="1" applyFill="1" applyAlignment="1">
      <alignment horizontal="center"/>
    </xf>
    <xf numFmtId="0" fontId="0" fillId="0" borderId="11" xfId="0" applyFill="1" applyBorder="1" applyAlignment="1">
      <alignment horizontal="left"/>
    </xf>
    <xf numFmtId="0" fontId="0" fillId="0" borderId="12" xfId="0" applyFill="1" applyBorder="1" applyAlignment="1">
      <alignment horizontal="left"/>
    </xf>
    <xf numFmtId="0" fontId="0" fillId="30" borderId="9" xfId="0" applyFill="1" applyBorder="1" applyAlignment="1">
      <alignment horizontal="center"/>
    </xf>
    <xf numFmtId="0" fontId="0" fillId="30" borderId="0" xfId="0" applyFill="1" applyBorder="1" applyAlignment="1">
      <alignment horizontal="center"/>
    </xf>
    <xf numFmtId="0" fontId="0" fillId="21" borderId="0" xfId="0" applyFill="1" applyBorder="1" applyAlignment="1">
      <alignment horizontal="center"/>
    </xf>
    <xf numFmtId="0" fontId="0" fillId="30" borderId="6" xfId="0" applyFill="1" applyBorder="1" applyAlignment="1">
      <alignment horizontal="center"/>
    </xf>
    <xf numFmtId="0" fontId="1" fillId="0" borderId="0" xfId="0" quotePrefix="1" applyFont="1" applyFill="1" applyBorder="1" applyAlignment="1">
      <alignment horizontal="center"/>
    </xf>
    <xf numFmtId="0" fontId="1" fillId="21" borderId="9" xfId="0" applyFont="1" applyFill="1" applyBorder="1" applyAlignment="1">
      <alignment horizontal="center"/>
    </xf>
    <xf numFmtId="0" fontId="1" fillId="21" borderId="0" xfId="0" applyFont="1" applyFill="1" applyBorder="1" applyAlignment="1">
      <alignment horizontal="center"/>
    </xf>
    <xf numFmtId="0" fontId="0" fillId="30" borderId="9" xfId="0" applyFill="1" applyBorder="1"/>
    <xf numFmtId="0" fontId="0" fillId="30" borderId="0" xfId="0" applyFill="1" applyBorder="1"/>
    <xf numFmtId="0" fontId="0" fillId="21" borderId="6" xfId="0" applyFill="1" applyBorder="1"/>
    <xf numFmtId="0" fontId="0" fillId="30" borderId="6" xfId="0" applyFill="1" applyBorder="1"/>
    <xf numFmtId="0" fontId="1" fillId="0" borderId="0" xfId="0" quotePrefix="1" applyFont="1" applyFill="1" applyAlignment="1">
      <alignment horizontal="center"/>
    </xf>
    <xf numFmtId="0" fontId="1" fillId="0" borderId="0" xfId="0" quotePrefix="1" applyFont="1" applyBorder="1" applyAlignment="1">
      <alignment horizontal="center"/>
    </xf>
    <xf numFmtId="0" fontId="1" fillId="0" borderId="0" xfId="0" quotePrefix="1" applyFont="1" applyAlignment="1">
      <alignment horizontal="center"/>
    </xf>
    <xf numFmtId="0" fontId="5" fillId="0" borderId="0" xfId="0" applyFont="1" applyFill="1" applyBorder="1" applyAlignment="1">
      <alignment horizontal="center" wrapText="1"/>
    </xf>
    <xf numFmtId="0" fontId="0" fillId="0" borderId="7" xfId="0" applyFill="1" applyBorder="1" applyAlignment="1"/>
    <xf numFmtId="0" fontId="0" fillId="0" borderId="7" xfId="0" applyBorder="1" applyAlignment="1"/>
    <xf numFmtId="0" fontId="0" fillId="0" borderId="7" xfId="0" applyBorder="1"/>
    <xf numFmtId="0" fontId="0" fillId="0" borderId="14" xfId="0" applyFill="1" applyBorder="1" applyAlignment="1"/>
    <xf numFmtId="0" fontId="1" fillId="0" borderId="7" xfId="0" applyFont="1" applyFill="1" applyBorder="1" applyAlignment="1"/>
    <xf numFmtId="0" fontId="0" fillId="19" borderId="9" xfId="0" applyFill="1" applyBorder="1" applyAlignment="1">
      <alignment horizontal="center"/>
    </xf>
    <xf numFmtId="0" fontId="0" fillId="19" borderId="0" xfId="0" applyFill="1" applyBorder="1" applyAlignment="1">
      <alignment horizontal="center"/>
    </xf>
    <xf numFmtId="0" fontId="0" fillId="19" borderId="0" xfId="0" applyFill="1" applyBorder="1"/>
    <xf numFmtId="0" fontId="0" fillId="0" borderId="7" xfId="0" applyFont="1" applyFill="1" applyBorder="1" applyAlignment="1">
      <alignment horizontal="right"/>
    </xf>
    <xf numFmtId="0" fontId="0" fillId="0" borderId="7" xfId="0" applyBorder="1" applyAlignment="1">
      <alignment horizontal="right"/>
    </xf>
    <xf numFmtId="0" fontId="1" fillId="0" borderId="7" xfId="0" applyFont="1" applyFill="1" applyBorder="1" applyAlignment="1">
      <alignment horizontal="right"/>
    </xf>
    <xf numFmtId="0" fontId="0" fillId="19" borderId="6" xfId="0" applyFill="1" applyBorder="1" applyAlignment="1">
      <alignment horizontal="center"/>
    </xf>
    <xf numFmtId="0" fontId="9" fillId="0" borderId="0" xfId="0" applyFont="1" applyAlignment="1">
      <alignment horizontal="left"/>
    </xf>
    <xf numFmtId="0" fontId="0" fillId="0" borderId="1" xfId="0" applyBorder="1" applyAlignment="1">
      <alignment horizontal="left"/>
    </xf>
    <xf numFmtId="0" fontId="5" fillId="0" borderId="1" xfId="0" applyFont="1" applyBorder="1" applyAlignment="1">
      <alignment horizontal="left"/>
    </xf>
    <xf numFmtId="0" fontId="5" fillId="0" borderId="2" xfId="0" applyFont="1" applyBorder="1" applyAlignment="1">
      <alignment horizontal="center"/>
    </xf>
    <xf numFmtId="0" fontId="5" fillId="0" borderId="3" xfId="0" applyFont="1" applyBorder="1" applyAlignment="1">
      <alignment horizontal="center"/>
    </xf>
    <xf numFmtId="0" fontId="5" fillId="0" borderId="1" xfId="0" applyFont="1" applyBorder="1"/>
    <xf numFmtId="0" fontId="0" fillId="21" borderId="11" xfId="0" applyFill="1" applyBorder="1"/>
    <xf numFmtId="0" fontId="0" fillId="21" borderId="13" xfId="0" applyFill="1" applyBorder="1"/>
    <xf numFmtId="0" fontId="1" fillId="17" borderId="0" xfId="0" quotePrefix="1" applyFont="1" applyFill="1" applyAlignment="1">
      <alignment horizontal="center"/>
    </xf>
    <xf numFmtId="0" fontId="0" fillId="19" borderId="9" xfId="0" applyFill="1" applyBorder="1"/>
    <xf numFmtId="0" fontId="0" fillId="19" borderId="6" xfId="0" applyFill="1" applyBorder="1"/>
    <xf numFmtId="0" fontId="0" fillId="31" borderId="0" xfId="0" applyFill="1" applyBorder="1"/>
    <xf numFmtId="0" fontId="0" fillId="28" borderId="0" xfId="0" applyFill="1" applyBorder="1"/>
    <xf numFmtId="0" fontId="0" fillId="28" borderId="6" xfId="0" applyFill="1" applyBorder="1"/>
    <xf numFmtId="0" fontId="0" fillId="31" borderId="0" xfId="0" applyFill="1" applyBorder="1" applyAlignment="1">
      <alignment horizontal="center"/>
    </xf>
    <xf numFmtId="0" fontId="0" fillId="28" borderId="0" xfId="0" applyFill="1" applyBorder="1" applyAlignment="1">
      <alignment horizontal="center"/>
    </xf>
    <xf numFmtId="0" fontId="0" fillId="28" borderId="9" xfId="0" applyFill="1" applyBorder="1" applyAlignment="1">
      <alignment horizontal="center"/>
    </xf>
    <xf numFmtId="0" fontId="0" fillId="28" borderId="6" xfId="0" applyFill="1" applyBorder="1" applyAlignment="1">
      <alignment horizontal="center"/>
    </xf>
    <xf numFmtId="0" fontId="0" fillId="0" borderId="0" xfId="0" applyFont="1" applyFill="1" applyBorder="1" applyAlignment="1">
      <alignment wrapText="1"/>
    </xf>
    <xf numFmtId="0" fontId="0" fillId="0" borderId="0" xfId="0" applyFont="1" applyFill="1" applyBorder="1" applyAlignment="1">
      <alignment horizontal="right"/>
    </xf>
    <xf numFmtId="0" fontId="0" fillId="0" borderId="8" xfId="0" applyBorder="1"/>
    <xf numFmtId="0" fontId="1" fillId="17" borderId="0" xfId="0" applyFont="1" applyFill="1" applyAlignment="1">
      <alignment horizontal="left"/>
    </xf>
    <xf numFmtId="0" fontId="0" fillId="0" borderId="14" xfId="0" applyBorder="1"/>
    <xf numFmtId="0" fontId="0" fillId="0" borderId="13" xfId="0" applyFill="1" applyBorder="1" applyAlignment="1">
      <alignment horizontal="left"/>
    </xf>
    <xf numFmtId="0" fontId="0" fillId="0" borderId="6" xfId="0" applyFill="1" applyBorder="1" applyAlignment="1">
      <alignment horizontal="left"/>
    </xf>
    <xf numFmtId="0" fontId="0" fillId="0" borderId="14" xfId="0" applyBorder="1" applyAlignment="1">
      <alignment horizontal="right"/>
    </xf>
    <xf numFmtId="0" fontId="1" fillId="0" borderId="8" xfId="0" applyFont="1" applyFill="1" applyBorder="1" applyAlignment="1">
      <alignment horizontal="right"/>
    </xf>
  </cellXfs>
  <cellStyles count="3">
    <cellStyle name="Hyperlink" xfId="2" builtinId="8"/>
    <cellStyle name="Normal" xfId="0" builtinId="0"/>
    <cellStyle name="Percent" xfId="1" builtinId="5"/>
  </cellStyles>
  <dxfs count="151">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00FFFF"/>
        </patternFill>
      </fill>
    </dxf>
    <dxf>
      <fill>
        <patternFill>
          <bgColor rgb="FFFF0000"/>
        </patternFill>
      </fill>
    </dxf>
    <dxf>
      <fill>
        <patternFill>
          <bgColor theme="7" tint="0.39994506668294322"/>
        </patternFill>
      </fill>
    </dxf>
    <dxf>
      <fill>
        <patternFill>
          <bgColor rgb="FF92D050"/>
        </patternFill>
      </fill>
    </dxf>
    <dxf>
      <fill>
        <patternFill>
          <bgColor rgb="FFFFFF00"/>
        </patternFill>
      </fill>
    </dxf>
    <dxf>
      <fill>
        <patternFill>
          <bgColor rgb="FF00B0F0"/>
        </patternFill>
      </fill>
    </dxf>
    <dxf>
      <fill>
        <patternFill>
          <bgColor rgb="FFFFC000"/>
        </patternFill>
      </fill>
    </dxf>
    <dxf>
      <font>
        <color theme="0"/>
      </font>
    </dxf>
    <dxf>
      <fill>
        <patternFill>
          <bgColor rgb="FF00FFFF"/>
        </patternFill>
      </fill>
    </dxf>
    <dxf>
      <fill>
        <patternFill>
          <bgColor rgb="FFFF0000"/>
        </patternFill>
      </fill>
    </dxf>
    <dxf>
      <fill>
        <patternFill>
          <bgColor theme="7" tint="0.39994506668294322"/>
        </patternFill>
      </fill>
    </dxf>
    <dxf>
      <fill>
        <patternFill>
          <bgColor rgb="FF92D050"/>
        </patternFill>
      </fill>
    </dxf>
    <dxf>
      <fill>
        <patternFill>
          <bgColor rgb="FFFFFF00"/>
        </patternFill>
      </fill>
    </dxf>
    <dxf>
      <fill>
        <patternFill>
          <bgColor rgb="FF00B0F0"/>
        </patternFill>
      </fill>
    </dxf>
    <dxf>
      <fill>
        <patternFill>
          <bgColor rgb="FFFFC000"/>
        </patternFill>
      </fill>
    </dxf>
    <dxf>
      <font>
        <color theme="0"/>
      </font>
    </dxf>
    <dxf>
      <fill>
        <patternFill>
          <bgColor rgb="FFFF0000"/>
        </patternFill>
      </fill>
    </dxf>
    <dxf>
      <fill>
        <patternFill>
          <bgColor theme="7" tint="0.39994506668294322"/>
        </patternFill>
      </fill>
    </dxf>
    <dxf>
      <fill>
        <patternFill>
          <bgColor rgb="FF92D050"/>
        </patternFill>
      </fill>
    </dxf>
    <dxf>
      <fill>
        <patternFill>
          <bgColor rgb="FFFFFF00"/>
        </patternFill>
      </fill>
    </dxf>
    <dxf>
      <fill>
        <patternFill>
          <bgColor rgb="FF00B0F0"/>
        </patternFill>
      </fill>
    </dxf>
    <dxf>
      <fill>
        <patternFill>
          <bgColor rgb="FFFFC000"/>
        </patternFill>
      </fill>
    </dxf>
    <dxf>
      <font>
        <color theme="0"/>
      </font>
    </dxf>
    <dxf>
      <fill>
        <patternFill>
          <bgColor rgb="FFFF0000"/>
        </patternFill>
      </fill>
    </dxf>
    <dxf>
      <fill>
        <patternFill>
          <bgColor theme="7" tint="0.39994506668294322"/>
        </patternFill>
      </fill>
    </dxf>
    <dxf>
      <fill>
        <patternFill>
          <bgColor rgb="FF92D050"/>
        </patternFill>
      </fill>
    </dxf>
    <dxf>
      <fill>
        <patternFill>
          <bgColor rgb="FFFFFF00"/>
        </patternFill>
      </fill>
    </dxf>
    <dxf>
      <fill>
        <patternFill>
          <bgColor rgb="FF00B0F0"/>
        </patternFill>
      </fill>
    </dxf>
    <dxf>
      <fill>
        <patternFill>
          <bgColor rgb="FFFFC000"/>
        </patternFill>
      </fill>
    </dxf>
    <dxf>
      <font>
        <color theme="0"/>
      </font>
    </dxf>
    <dxf>
      <fill>
        <patternFill>
          <bgColor rgb="FFFF0000"/>
        </patternFill>
      </fill>
    </dxf>
    <dxf>
      <fill>
        <patternFill>
          <bgColor theme="7" tint="0.39994506668294322"/>
        </patternFill>
      </fill>
    </dxf>
    <dxf>
      <fill>
        <patternFill>
          <bgColor rgb="FF92D050"/>
        </patternFill>
      </fill>
    </dxf>
    <dxf>
      <fill>
        <patternFill>
          <bgColor rgb="FFFFFF00"/>
        </patternFill>
      </fill>
    </dxf>
    <dxf>
      <fill>
        <patternFill>
          <bgColor rgb="FF00B0F0"/>
        </patternFill>
      </fill>
    </dxf>
    <dxf>
      <fill>
        <patternFill>
          <bgColor rgb="FFFFC000"/>
        </patternFill>
      </fill>
    </dxf>
    <dxf>
      <font>
        <color theme="0"/>
      </font>
    </dxf>
  </dxfs>
  <tableStyles count="0" defaultTableStyle="TableStyleMedium9" defaultPivotStyle="PivotStyleLight16"/>
  <colors>
    <mruColors>
      <color rgb="FF00FF00"/>
      <color rgb="FFCC00CC"/>
      <color rgb="FFFF33CC"/>
      <color rgb="FF0309ED"/>
      <color rgb="FFFF66CC"/>
      <color rgb="FFFF00FF"/>
      <color rgb="FFF8F808"/>
      <color rgb="FF990099"/>
      <color rgb="FF00FFFF"/>
      <color rgb="FF00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worksheet" Target="worksheets/sheet11.xml"/><Relationship Id="rId18" Type="http://schemas.openxmlformats.org/officeDocument/2006/relationships/worksheet" Target="worksheets/sheet16.xml"/><Relationship Id="rId26" Type="http://schemas.openxmlformats.org/officeDocument/2006/relationships/worksheet" Target="worksheets/sheet24.xml"/><Relationship Id="rId39" Type="http://schemas.openxmlformats.org/officeDocument/2006/relationships/calcChain" Target="calcChain.xml"/><Relationship Id="rId3" Type="http://schemas.openxmlformats.org/officeDocument/2006/relationships/chartsheet" Target="chartsheets/sheet1.xml"/><Relationship Id="rId21" Type="http://schemas.openxmlformats.org/officeDocument/2006/relationships/worksheet" Target="worksheets/sheet19.xml"/><Relationship Id="rId34" Type="http://schemas.openxmlformats.org/officeDocument/2006/relationships/externalLink" Target="externalLinks/externalLink3.xml"/><Relationship Id="rId7" Type="http://schemas.openxmlformats.org/officeDocument/2006/relationships/worksheet" Target="worksheets/sheet5.xml"/><Relationship Id="rId12" Type="http://schemas.openxmlformats.org/officeDocument/2006/relationships/worksheet" Target="worksheets/sheet10.xml"/><Relationship Id="rId17" Type="http://schemas.openxmlformats.org/officeDocument/2006/relationships/worksheet" Target="worksheets/sheet15.xml"/><Relationship Id="rId25" Type="http://schemas.openxmlformats.org/officeDocument/2006/relationships/worksheet" Target="worksheets/sheet23.xml"/><Relationship Id="rId33" Type="http://schemas.openxmlformats.org/officeDocument/2006/relationships/externalLink" Target="externalLinks/externalLink2.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4.xml"/><Relationship Id="rId20" Type="http://schemas.openxmlformats.org/officeDocument/2006/relationships/worksheet" Target="worksheets/sheet18.xml"/><Relationship Id="rId29" Type="http://schemas.openxmlformats.org/officeDocument/2006/relationships/worksheet" Target="worksheets/sheet27.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worksheet" Target="worksheets/sheet9.xml"/><Relationship Id="rId24" Type="http://schemas.openxmlformats.org/officeDocument/2006/relationships/worksheet" Target="worksheets/sheet22.xml"/><Relationship Id="rId32" Type="http://schemas.openxmlformats.org/officeDocument/2006/relationships/externalLink" Target="externalLinks/externalLink1.xml"/><Relationship Id="rId37" Type="http://schemas.openxmlformats.org/officeDocument/2006/relationships/styles" Target="styles.xml"/><Relationship Id="rId5" Type="http://schemas.openxmlformats.org/officeDocument/2006/relationships/worksheet" Target="worksheets/sheet3.xml"/><Relationship Id="rId15" Type="http://schemas.openxmlformats.org/officeDocument/2006/relationships/worksheet" Target="worksheets/sheet13.xml"/><Relationship Id="rId23" Type="http://schemas.openxmlformats.org/officeDocument/2006/relationships/worksheet" Target="worksheets/sheet21.xml"/><Relationship Id="rId28" Type="http://schemas.openxmlformats.org/officeDocument/2006/relationships/worksheet" Target="worksheets/sheet26.xml"/><Relationship Id="rId36" Type="http://schemas.openxmlformats.org/officeDocument/2006/relationships/theme" Target="theme/theme1.xml"/><Relationship Id="rId10" Type="http://schemas.openxmlformats.org/officeDocument/2006/relationships/worksheet" Target="worksheets/sheet8.xml"/><Relationship Id="rId19" Type="http://schemas.openxmlformats.org/officeDocument/2006/relationships/worksheet" Target="worksheets/sheet17.xml"/><Relationship Id="rId31" Type="http://schemas.openxmlformats.org/officeDocument/2006/relationships/worksheet" Target="worksheets/sheet29.xml"/><Relationship Id="rId4" Type="http://schemas.openxmlformats.org/officeDocument/2006/relationships/chartsheet" Target="chartsheets/sheet2.xml"/><Relationship Id="rId9" Type="http://schemas.openxmlformats.org/officeDocument/2006/relationships/worksheet" Target="worksheets/sheet7.xml"/><Relationship Id="rId14" Type="http://schemas.openxmlformats.org/officeDocument/2006/relationships/worksheet" Target="worksheets/sheet12.xml"/><Relationship Id="rId22" Type="http://schemas.openxmlformats.org/officeDocument/2006/relationships/worksheet" Target="worksheets/sheet20.xml"/><Relationship Id="rId27" Type="http://schemas.openxmlformats.org/officeDocument/2006/relationships/worksheet" Target="worksheets/sheet25.xml"/><Relationship Id="rId30" Type="http://schemas.openxmlformats.org/officeDocument/2006/relationships/worksheet" Target="worksheets/sheet28.xml"/><Relationship Id="rId35" Type="http://schemas.openxmlformats.org/officeDocument/2006/relationships/externalLink" Target="externalLinks/externalLink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2001-2016 Championship Results Chart - Derated</a:t>
            </a:r>
            <a:r>
              <a:rPr lang="en-US" baseline="0"/>
              <a:t> Curves</a:t>
            </a:r>
            <a:endParaRPr lang="en-US"/>
          </a:p>
          <a:p>
            <a:pPr>
              <a:defRPr/>
            </a:pPr>
            <a:r>
              <a:rPr lang="en-US"/>
              <a:t>Top 20  2016 Teams</a:t>
            </a:r>
            <a:r>
              <a:rPr lang="en-US" baseline="0"/>
              <a:t> Shown</a:t>
            </a:r>
            <a:endParaRPr lang="en-US"/>
          </a:p>
        </c:rich>
      </c:tx>
      <c:layout>
        <c:manualLayout>
          <c:xMode val="edge"/>
          <c:yMode val="edge"/>
          <c:x val="0.16131683539557556"/>
          <c:y val="4.6447783772592621E-2"/>
        </c:manualLayout>
      </c:layout>
      <c:overlay val="1"/>
    </c:title>
    <c:autoTitleDeleted val="0"/>
    <c:plotArea>
      <c:layout>
        <c:manualLayout>
          <c:layoutTarget val="inner"/>
          <c:xMode val="edge"/>
          <c:yMode val="edge"/>
          <c:x val="4.2482189726284217E-2"/>
          <c:y val="4.6592899854344103E-2"/>
          <c:w val="0.85477869112514782"/>
          <c:h val="0.89666544201818688"/>
        </c:manualLayout>
      </c:layout>
      <c:lineChart>
        <c:grouping val="standard"/>
        <c:varyColors val="0"/>
        <c:ser>
          <c:idx val="0"/>
          <c:order val="0"/>
          <c:tx>
            <c:strRef>
              <c:f>'16 Year_History_Results'!$CQ$6</c:f>
              <c:strCache>
                <c:ptCount val="1"/>
                <c:pt idx="0">
                  <c:v>1678</c:v>
                </c:pt>
              </c:strCache>
            </c:strRef>
          </c:tx>
          <c:spPr>
            <a:ln w="53975">
              <a:solidFill>
                <a:srgbClr val="92D050"/>
              </a:solidFill>
            </a:ln>
          </c:spPr>
          <c:marker>
            <c:symbol val="none"/>
          </c:marker>
          <c:cat>
            <c:numRef>
              <c:f>'16 Year_History_Results'!$CT$5:$DI$5</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'16 Year_History_Results'!$CT$6:$DI$6</c:f>
              <c:numCache>
                <c:formatCode>0</c:formatCode>
                <c:ptCount val="16"/>
                <c:pt idx="0">
                  <c:v>0</c:v>
                </c:pt>
                <c:pt idx="1">
                  <c:v>0</c:v>
                </c:pt>
                <c:pt idx="2">
                  <c:v>0</c:v>
                </c:pt>
                <c:pt idx="3">
                  <c:v>0</c:v>
                </c:pt>
                <c:pt idx="4">
                  <c:v>0</c:v>
                </c:pt>
                <c:pt idx="5">
                  <c:v>0</c:v>
                </c:pt>
                <c:pt idx="6">
                  <c:v>0</c:v>
                </c:pt>
                <c:pt idx="7">
                  <c:v>0</c:v>
                </c:pt>
                <c:pt idx="8">
                  <c:v>0</c:v>
                </c:pt>
                <c:pt idx="9">
                  <c:v>0</c:v>
                </c:pt>
                <c:pt idx="10">
                  <c:v>9</c:v>
                </c:pt>
                <c:pt idx="11">
                  <c:v>19.999400000000001</c:v>
                </c:pt>
                <c:pt idx="12">
                  <c:v>59.331600039999998</c:v>
                </c:pt>
                <c:pt idx="13">
                  <c:v>95.550444586664</c:v>
                </c:pt>
                <c:pt idx="14">
                  <c:v>139.69392636147023</c:v>
                </c:pt>
                <c:pt idx="15">
                  <c:v>149.11997131255606</c:v>
                </c:pt>
              </c:numCache>
            </c:numRef>
          </c:val>
          <c:smooth val="0"/>
        </c:ser>
        <c:ser>
          <c:idx val="1"/>
          <c:order val="1"/>
          <c:tx>
            <c:strRef>
              <c:f>'16 Year_History_Results'!$BW$7</c:f>
              <c:strCache>
                <c:ptCount val="1"/>
                <c:pt idx="0">
                  <c:v>987</c:v>
                </c:pt>
              </c:strCache>
            </c:strRef>
          </c:tx>
          <c:spPr>
            <a:ln w="50800">
              <a:solidFill>
                <a:srgbClr val="C00000"/>
              </a:solidFill>
              <a:prstDash val="solid"/>
            </a:ln>
          </c:spPr>
          <c:marker>
            <c:symbol val="none"/>
          </c:marker>
          <c:cat>
            <c:numRef>
              <c:f>'16 Year_History_Results'!$CT$5:$DI$5</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'16 Year_History_Results'!$CT$7:$DI$7</c:f>
              <c:numCache>
                <c:formatCode>0</c:formatCode>
                <c:ptCount val="16"/>
                <c:pt idx="0">
                  <c:v>0</c:v>
                </c:pt>
                <c:pt idx="1">
                  <c:v>12</c:v>
                </c:pt>
                <c:pt idx="2">
                  <c:v>7.9992000000000001</c:v>
                </c:pt>
                <c:pt idx="3">
                  <c:v>5.3322667199999998</c:v>
                </c:pt>
                <c:pt idx="4">
                  <c:v>27.554488995551999</c:v>
                </c:pt>
                <c:pt idx="5">
                  <c:v>43.367822364434957</c:v>
                </c:pt>
                <c:pt idx="6">
                  <c:v>87.908990388132338</c:v>
                </c:pt>
                <c:pt idx="7">
                  <c:v>91.600132992729016</c:v>
                </c:pt>
                <c:pt idx="8">
                  <c:v>74.060648652953162</c:v>
                </c:pt>
                <c:pt idx="9">
                  <c:v>49.368828392058575</c:v>
                </c:pt>
                <c:pt idx="10">
                  <c:v>74.909261006146238</c:v>
                </c:pt>
                <c:pt idx="11">
                  <c:v>104.93451338669708</c:v>
                </c:pt>
                <c:pt idx="12">
                  <c:v>105.94934662357227</c:v>
                </c:pt>
                <c:pt idx="13">
                  <c:v>79.625834459273264</c:v>
                </c:pt>
                <c:pt idx="14">
                  <c:v>119.07858125055157</c:v>
                </c:pt>
                <c:pt idx="15">
                  <c:v>135.37778226161765</c:v>
                </c:pt>
              </c:numCache>
            </c:numRef>
          </c:val>
          <c:smooth val="0"/>
        </c:ser>
        <c:ser>
          <c:idx val="2"/>
          <c:order val="2"/>
          <c:tx>
            <c:strRef>
              <c:f>'16 Year_History_Results'!$CQ$8</c:f>
              <c:strCache>
                <c:ptCount val="1"/>
                <c:pt idx="0">
                  <c:v>148</c:v>
                </c:pt>
              </c:strCache>
            </c:strRef>
          </c:tx>
          <c:spPr>
            <a:ln w="50800" cmpd="sng">
              <a:solidFill>
                <a:schemeClr val="tx1"/>
              </a:solidFill>
              <a:prstDash val="sysDash"/>
            </a:ln>
          </c:spPr>
          <c:marker>
            <c:symbol val="none"/>
          </c:marker>
          <c:cat>
            <c:numRef>
              <c:f>'16 Year_History_Results'!$CT$5:$DI$5</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'16 Year_History_Results'!$CT$8:$DI$8</c:f>
              <c:numCache>
                <c:formatCode>0</c:formatCode>
                <c:ptCount val="16"/>
                <c:pt idx="0">
                  <c:v>24</c:v>
                </c:pt>
                <c:pt idx="1">
                  <c:v>25.9984</c:v>
                </c:pt>
                <c:pt idx="2">
                  <c:v>17.33053344</c:v>
                </c:pt>
                <c:pt idx="3">
                  <c:v>19.552533591104002</c:v>
                </c:pt>
                <c:pt idx="4">
                  <c:v>27.033718891829928</c:v>
                </c:pt>
                <c:pt idx="5">
                  <c:v>23.020677013293827</c:v>
                </c:pt>
                <c:pt idx="6">
                  <c:v>40.345583297061665</c:v>
                </c:pt>
                <c:pt idx="7">
                  <c:v>77.894365825821296</c:v>
                </c:pt>
                <c:pt idx="8">
                  <c:v>65.924384259492484</c:v>
                </c:pt>
                <c:pt idx="9">
                  <c:v>78.945194547377696</c:v>
                </c:pt>
                <c:pt idx="10">
                  <c:v>66.624866685281972</c:v>
                </c:pt>
                <c:pt idx="11">
                  <c:v>60.412136132408961</c:v>
                </c:pt>
                <c:pt idx="12">
                  <c:v>86.27072994586382</c:v>
                </c:pt>
                <c:pt idx="13">
                  <c:v>83.508068581912823</c:v>
                </c:pt>
                <c:pt idx="14">
                  <c:v>111.66647851670308</c:v>
                </c:pt>
                <c:pt idx="15">
                  <c:v>130.43687457923426</c:v>
                </c:pt>
              </c:numCache>
            </c:numRef>
          </c:val>
          <c:smooth val="0"/>
        </c:ser>
        <c:ser>
          <c:idx val="3"/>
          <c:order val="3"/>
          <c:tx>
            <c:strRef>
              <c:f>'16 Year_History_Results'!$CQ$9</c:f>
              <c:strCache>
                <c:ptCount val="1"/>
                <c:pt idx="0">
                  <c:v>2056</c:v>
                </c:pt>
              </c:strCache>
            </c:strRef>
          </c:tx>
          <c:spPr>
            <a:ln w="50800" cmpd="sng">
              <a:solidFill>
                <a:srgbClr val="0309ED"/>
              </a:solidFill>
              <a:prstDash val="sysDash"/>
            </a:ln>
          </c:spPr>
          <c:marker>
            <c:symbol val="none"/>
          </c:marker>
          <c:cat>
            <c:numRef>
              <c:f>'16 Year_History_Results'!$CT$5:$DI$5</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'16 Year_History_Results'!$CT$9:$DI$9</c:f>
              <c:numCache>
                <c:formatCode>0</c:formatCode>
                <c:ptCount val="16"/>
                <c:pt idx="0">
                  <c:v>0</c:v>
                </c:pt>
                <c:pt idx="1">
                  <c:v>0</c:v>
                </c:pt>
                <c:pt idx="2">
                  <c:v>0</c:v>
                </c:pt>
                <c:pt idx="3">
                  <c:v>0</c:v>
                </c:pt>
                <c:pt idx="4">
                  <c:v>0</c:v>
                </c:pt>
                <c:pt idx="5">
                  <c:v>0</c:v>
                </c:pt>
                <c:pt idx="6">
                  <c:v>22</c:v>
                </c:pt>
                <c:pt idx="7">
                  <c:v>39.665199999999999</c:v>
                </c:pt>
                <c:pt idx="8">
                  <c:v>52.440822319999995</c:v>
                </c:pt>
                <c:pt idx="9">
                  <c:v>78.957052158511999</c:v>
                </c:pt>
                <c:pt idx="10">
                  <c:v>78.632770968864094</c:v>
                </c:pt>
                <c:pt idx="11">
                  <c:v>97.416605127844804</c:v>
                </c:pt>
                <c:pt idx="12">
                  <c:v>87.937908978221344</c:v>
                </c:pt>
                <c:pt idx="13">
                  <c:v>74.619410124882336</c:v>
                </c:pt>
                <c:pt idx="14">
                  <c:v>94.741298789246571</c:v>
                </c:pt>
                <c:pt idx="15">
                  <c:v>129.15454977291176</c:v>
                </c:pt>
              </c:numCache>
            </c:numRef>
          </c:val>
          <c:smooth val="0"/>
        </c:ser>
        <c:ser>
          <c:idx val="10"/>
          <c:order val="4"/>
          <c:tx>
            <c:strRef>
              <c:f>'16 Year_History_Results'!$CQ$10</c:f>
              <c:strCache>
                <c:ptCount val="1"/>
                <c:pt idx="0">
                  <c:v>330</c:v>
                </c:pt>
              </c:strCache>
            </c:strRef>
          </c:tx>
          <c:spPr>
            <a:ln w="50800">
              <a:solidFill>
                <a:srgbClr val="0309ED"/>
              </a:solidFill>
              <a:prstDash val="sysDot"/>
            </a:ln>
          </c:spPr>
          <c:marker>
            <c:symbol val="none"/>
          </c:marker>
          <c:cat>
            <c:numRef>
              <c:f>'16 Year_History_Results'!$CT$5:$DI$5</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'16 Year_History_Results'!$CT$10:$DI$10</c:f>
              <c:numCache>
                <c:formatCode>0</c:formatCode>
                <c:ptCount val="16"/>
                <c:pt idx="0">
                  <c:v>0</c:v>
                </c:pt>
                <c:pt idx="1">
                  <c:v>11</c:v>
                </c:pt>
                <c:pt idx="2">
                  <c:v>17.332599999999999</c:v>
                </c:pt>
                <c:pt idx="3">
                  <c:v>36.553911159999998</c:v>
                </c:pt>
                <c:pt idx="4">
                  <c:v>89.366837179255995</c:v>
                </c:pt>
                <c:pt idx="5">
                  <c:v>59.571933663692043</c:v>
                </c:pt>
                <c:pt idx="6">
                  <c:v>84.71065098021711</c:v>
                </c:pt>
                <c:pt idx="7">
                  <c:v>79.468119943412717</c:v>
                </c:pt>
                <c:pt idx="8">
                  <c:v>52.973448754278913</c:v>
                </c:pt>
                <c:pt idx="9">
                  <c:v>58.312100939602324</c:v>
                </c:pt>
                <c:pt idx="10">
                  <c:v>72.870846486338905</c:v>
                </c:pt>
                <c:pt idx="11">
                  <c:v>82.575706267793521</c:v>
                </c:pt>
                <c:pt idx="12">
                  <c:v>55.044965798111157</c:v>
                </c:pt>
                <c:pt idx="13">
                  <c:v>39.692974201020895</c:v>
                </c:pt>
                <c:pt idx="14">
                  <c:v>71.459336602400526</c:v>
                </c:pt>
                <c:pt idx="15">
                  <c:v>122.63479377916019</c:v>
                </c:pt>
              </c:numCache>
            </c:numRef>
          </c:val>
          <c:smooth val="0"/>
        </c:ser>
        <c:ser>
          <c:idx val="5"/>
          <c:order val="5"/>
          <c:tx>
            <c:strRef>
              <c:f>'16 Year_History_Results'!$CQ$11</c:f>
              <c:strCache>
                <c:ptCount val="1"/>
                <c:pt idx="0">
                  <c:v>2481</c:v>
                </c:pt>
              </c:strCache>
            </c:strRef>
          </c:tx>
          <c:spPr>
            <a:ln w="50800" cmpd="sng">
              <a:solidFill>
                <a:schemeClr val="tx1"/>
              </a:solidFill>
              <a:prstDash val="sysDash"/>
            </a:ln>
          </c:spPr>
          <c:marker>
            <c:symbol val="none"/>
          </c:marker>
          <c:cat>
            <c:numRef>
              <c:f>'16 Year_History_Results'!$CT$5:$DI$5</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'16 Year_History_Results'!$CT$11:$DI$11</c:f>
              <c:numCache>
                <c:formatCode>0</c:formatCode>
                <c:ptCount val="16"/>
                <c:pt idx="0">
                  <c:v>0</c:v>
                </c:pt>
                <c:pt idx="1">
                  <c:v>0</c:v>
                </c:pt>
                <c:pt idx="2">
                  <c:v>0</c:v>
                </c:pt>
                <c:pt idx="3">
                  <c:v>0</c:v>
                </c:pt>
                <c:pt idx="4">
                  <c:v>0</c:v>
                </c:pt>
                <c:pt idx="5">
                  <c:v>0</c:v>
                </c:pt>
                <c:pt idx="6">
                  <c:v>0</c:v>
                </c:pt>
                <c:pt idx="7">
                  <c:v>0</c:v>
                </c:pt>
                <c:pt idx="8">
                  <c:v>0</c:v>
                </c:pt>
                <c:pt idx="9">
                  <c:v>0</c:v>
                </c:pt>
                <c:pt idx="10">
                  <c:v>3</c:v>
                </c:pt>
                <c:pt idx="11">
                  <c:v>1.9998</c:v>
                </c:pt>
                <c:pt idx="12">
                  <c:v>1.3330666799999999</c:v>
                </c:pt>
                <c:pt idx="13">
                  <c:v>35.888622248887998</c:v>
                </c:pt>
                <c:pt idx="14">
                  <c:v>49.923355591108738</c:v>
                </c:pt>
                <c:pt idx="15">
                  <c:v>108.27890883703309</c:v>
                </c:pt>
              </c:numCache>
            </c:numRef>
          </c:val>
          <c:smooth val="0"/>
        </c:ser>
        <c:ser>
          <c:idx val="6"/>
          <c:order val="6"/>
          <c:tx>
            <c:strRef>
              <c:f>'16 Year_History_Results'!$CQ$12</c:f>
              <c:strCache>
                <c:ptCount val="1"/>
                <c:pt idx="0">
                  <c:v>254</c:v>
                </c:pt>
              </c:strCache>
            </c:strRef>
          </c:tx>
          <c:spPr>
            <a:ln w="50800">
              <a:solidFill>
                <a:srgbClr val="0309ED"/>
              </a:solidFill>
            </a:ln>
          </c:spPr>
          <c:marker>
            <c:symbol val="none"/>
          </c:marker>
          <c:cat>
            <c:numRef>
              <c:f>'16 Year_History_Results'!$CT$5:$DI$5</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'16 Year_History_Results'!$CT$12:$DI$12</c:f>
              <c:numCache>
                <c:formatCode>0</c:formatCode>
                <c:ptCount val="16"/>
                <c:pt idx="0">
                  <c:v>52</c:v>
                </c:pt>
                <c:pt idx="1">
                  <c:v>55.663199999999996</c:v>
                </c:pt>
                <c:pt idx="2">
                  <c:v>62.105089119999995</c:v>
                </c:pt>
                <c:pt idx="3">
                  <c:v>53.399252407391998</c:v>
                </c:pt>
                <c:pt idx="4">
                  <c:v>90.5959416547675</c:v>
                </c:pt>
                <c:pt idx="5">
                  <c:v>83.391254707068015</c:v>
                </c:pt>
                <c:pt idx="6">
                  <c:v>81.588610387731535</c:v>
                </c:pt>
                <c:pt idx="7">
                  <c:v>89.386967684461837</c:v>
                </c:pt>
                <c:pt idx="8">
                  <c:v>73.585352658462256</c:v>
                </c:pt>
                <c:pt idx="9">
                  <c:v>95.051996082130927</c:v>
                </c:pt>
                <c:pt idx="10">
                  <c:v>128.36166058834846</c:v>
                </c:pt>
                <c:pt idx="11">
                  <c:v>121.56588294819308</c:v>
                </c:pt>
                <c:pt idx="12">
                  <c:v>105.0358175732655</c:v>
                </c:pt>
                <c:pt idx="13">
                  <c:v>136.01687599433876</c:v>
                </c:pt>
                <c:pt idx="14">
                  <c:v>106.66884953782622</c:v>
                </c:pt>
                <c:pt idx="15">
                  <c:v>107.10545510191496</c:v>
                </c:pt>
              </c:numCache>
            </c:numRef>
          </c:val>
          <c:smooth val="0"/>
        </c:ser>
        <c:ser>
          <c:idx val="7"/>
          <c:order val="7"/>
          <c:tx>
            <c:strRef>
              <c:f>'16 Year_History_Results'!$CQ$13</c:f>
              <c:strCache>
                <c:ptCount val="1"/>
                <c:pt idx="0">
                  <c:v>1114</c:v>
                </c:pt>
              </c:strCache>
            </c:strRef>
          </c:tx>
          <c:spPr>
            <a:ln w="50800">
              <a:solidFill>
                <a:srgbClr val="FF0000"/>
              </a:solidFill>
              <a:prstDash val="sysDash"/>
            </a:ln>
          </c:spPr>
          <c:marker>
            <c:symbol val="none"/>
          </c:marker>
          <c:cat>
            <c:numRef>
              <c:f>'16 Year_History_Results'!$CT$5:$DI$5</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'16 Year_History_Results'!$CT$13:$DI$13</c:f>
              <c:numCache>
                <c:formatCode>0</c:formatCode>
                <c:ptCount val="16"/>
                <c:pt idx="0">
                  <c:v>0</c:v>
                </c:pt>
                <c:pt idx="1">
                  <c:v>0</c:v>
                </c:pt>
                <c:pt idx="2">
                  <c:v>14</c:v>
                </c:pt>
                <c:pt idx="3">
                  <c:v>20.3324</c:v>
                </c:pt>
                <c:pt idx="4">
                  <c:v>26.553577839999999</c:v>
                </c:pt>
                <c:pt idx="5">
                  <c:v>53.700614988143997</c:v>
                </c:pt>
                <c:pt idx="6">
                  <c:v>57.79682995109679</c:v>
                </c:pt>
                <c:pt idx="7">
                  <c:v>104.52736684540112</c:v>
                </c:pt>
                <c:pt idx="8">
                  <c:v>95.677942739144385</c:v>
                </c:pt>
                <c:pt idx="9">
                  <c:v>119.77891662991365</c:v>
                </c:pt>
                <c:pt idx="10">
                  <c:v>105.84462582550044</c:v>
                </c:pt>
                <c:pt idx="11">
                  <c:v>115.55602757527859</c:v>
                </c:pt>
                <c:pt idx="12">
                  <c:v>103.02964798168071</c:v>
                </c:pt>
                <c:pt idx="13">
                  <c:v>124.67956334458836</c:v>
                </c:pt>
                <c:pt idx="14">
                  <c:v>139.11139692550262</c:v>
                </c:pt>
                <c:pt idx="15">
                  <c:v>106.73165719054003</c:v>
                </c:pt>
              </c:numCache>
            </c:numRef>
          </c:val>
          <c:smooth val="0"/>
        </c:ser>
        <c:ser>
          <c:idx val="8"/>
          <c:order val="8"/>
          <c:tx>
            <c:strRef>
              <c:f>'16 Year_History_Results'!$CQ$14</c:f>
              <c:strCache>
                <c:ptCount val="1"/>
                <c:pt idx="0">
                  <c:v>67</c:v>
                </c:pt>
              </c:strCache>
            </c:strRef>
          </c:tx>
          <c:spPr>
            <a:ln w="50800">
              <a:solidFill>
                <a:srgbClr val="FF0000"/>
              </a:solidFill>
              <a:prstDash val="solid"/>
            </a:ln>
          </c:spPr>
          <c:marker>
            <c:symbol val="none"/>
          </c:marker>
          <c:cat>
            <c:numRef>
              <c:f>'16 Year_History_Results'!$CT$5:$DI$5</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'16 Year_History_Results'!$CT$14:$DI$14</c:f>
              <c:numCache>
                <c:formatCode>0</c:formatCode>
                <c:ptCount val="16"/>
                <c:pt idx="0">
                  <c:v>19</c:v>
                </c:pt>
                <c:pt idx="1">
                  <c:v>34.665399999999998</c:v>
                </c:pt>
                <c:pt idx="2">
                  <c:v>57.10795564</c:v>
                </c:pt>
                <c:pt idx="3">
                  <c:v>84.068163229623991</c:v>
                </c:pt>
                <c:pt idx="4">
                  <c:v>121.03983760886734</c:v>
                </c:pt>
                <c:pt idx="5">
                  <c:v>80.685155750070962</c:v>
                </c:pt>
                <c:pt idx="6">
                  <c:v>89.784724822997305</c:v>
                </c:pt>
                <c:pt idx="7">
                  <c:v>113.85049756701</c:v>
                </c:pt>
                <c:pt idx="8">
                  <c:v>141.89274167816887</c:v>
                </c:pt>
                <c:pt idx="9">
                  <c:v>160.58570160266737</c:v>
                </c:pt>
                <c:pt idx="10">
                  <c:v>132.04642868833807</c:v>
                </c:pt>
                <c:pt idx="11">
                  <c:v>124.02214936364615</c:v>
                </c:pt>
                <c:pt idx="12">
                  <c:v>116.67316476580652</c:v>
                </c:pt>
                <c:pt idx="13">
                  <c:v>119.77433163288663</c:v>
                </c:pt>
                <c:pt idx="14">
                  <c:v>111.84156946648223</c:v>
                </c:pt>
                <c:pt idx="15">
                  <c:v>98.553590206357043</c:v>
                </c:pt>
              </c:numCache>
            </c:numRef>
          </c:val>
          <c:smooth val="0"/>
        </c:ser>
        <c:ser>
          <c:idx val="9"/>
          <c:order val="9"/>
          <c:tx>
            <c:strRef>
              <c:f>'16 Year_History_Results'!$CQ$15</c:f>
              <c:strCache>
                <c:ptCount val="1"/>
                <c:pt idx="0">
                  <c:v>195</c:v>
                </c:pt>
              </c:strCache>
            </c:strRef>
          </c:tx>
          <c:spPr>
            <a:ln w="44450">
              <a:solidFill>
                <a:srgbClr val="CC00CC"/>
              </a:solidFill>
              <a:prstDash val="solid"/>
            </a:ln>
          </c:spPr>
          <c:marker>
            <c:symbol val="none"/>
          </c:marker>
          <c:cat>
            <c:numRef>
              <c:f>'16 Year_History_Results'!$CT$5:$DI$5</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'16 Year_History_Results'!$CT$15:$DI$15</c:f>
              <c:numCache>
                <c:formatCode>0</c:formatCode>
                <c:ptCount val="16"/>
                <c:pt idx="0">
                  <c:v>0</c:v>
                </c:pt>
                <c:pt idx="1">
                  <c:v>0</c:v>
                </c:pt>
                <c:pt idx="2">
                  <c:v>0</c:v>
                </c:pt>
                <c:pt idx="3">
                  <c:v>0</c:v>
                </c:pt>
                <c:pt idx="4">
                  <c:v>2</c:v>
                </c:pt>
                <c:pt idx="5">
                  <c:v>36.333199999999998</c:v>
                </c:pt>
                <c:pt idx="6">
                  <c:v>48.219711119999999</c:v>
                </c:pt>
                <c:pt idx="7">
                  <c:v>55.143259432591996</c:v>
                </c:pt>
                <c:pt idx="8">
                  <c:v>36.758496737765824</c:v>
                </c:pt>
                <c:pt idx="9">
                  <c:v>24.503213925394697</c:v>
                </c:pt>
                <c:pt idx="10">
                  <c:v>28.333842402668104</c:v>
                </c:pt>
                <c:pt idx="11">
                  <c:v>28.887339345618557</c:v>
                </c:pt>
                <c:pt idx="12">
                  <c:v>44.256300407789325</c:v>
                </c:pt>
                <c:pt idx="13">
                  <c:v>40.501249851832362</c:v>
                </c:pt>
                <c:pt idx="14">
                  <c:v>61.998133151231457</c:v>
                </c:pt>
                <c:pt idx="15">
                  <c:v>97.327955558610881</c:v>
                </c:pt>
              </c:numCache>
            </c:numRef>
          </c:val>
          <c:smooth val="0"/>
        </c:ser>
        <c:ser>
          <c:idx val="11"/>
          <c:order val="10"/>
          <c:tx>
            <c:strRef>
              <c:f>'16 Year_History_Results'!$CQ$16</c:f>
              <c:strCache>
                <c:ptCount val="1"/>
                <c:pt idx="0">
                  <c:v>118</c:v>
                </c:pt>
              </c:strCache>
            </c:strRef>
          </c:tx>
          <c:spPr>
            <a:ln w="50800" cmpd="dbl">
              <a:solidFill>
                <a:srgbClr val="FFC000"/>
              </a:solidFill>
              <a:prstDash val="sysDash"/>
            </a:ln>
          </c:spPr>
          <c:marker>
            <c:symbol val="none"/>
          </c:marker>
          <c:cat>
            <c:numRef>
              <c:f>'16 Year_History_Results'!$CT$5:$DI$5</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'16 Year_History_Results'!$CT$16:$DI$16</c:f>
              <c:numCache>
                <c:formatCode>0</c:formatCode>
                <c:ptCount val="16"/>
                <c:pt idx="0">
                  <c:v>19</c:v>
                </c:pt>
                <c:pt idx="1">
                  <c:v>48.665399999999998</c:v>
                </c:pt>
                <c:pt idx="2">
                  <c:v>33.44035564</c:v>
                </c:pt>
                <c:pt idx="3">
                  <c:v>22.291341069624</c:v>
                </c:pt>
                <c:pt idx="4">
                  <c:v>38.859407957011356</c:v>
                </c:pt>
                <c:pt idx="5">
                  <c:v>32.90368134414377</c:v>
                </c:pt>
                <c:pt idx="6">
                  <c:v>28.933593984006237</c:v>
                </c:pt>
                <c:pt idx="7">
                  <c:v>25.287133749738558</c:v>
                </c:pt>
                <c:pt idx="8">
                  <c:v>47.856403357575722</c:v>
                </c:pt>
                <c:pt idx="9">
                  <c:v>31.901078478159974</c:v>
                </c:pt>
                <c:pt idx="10">
                  <c:v>36.265258913541437</c:v>
                </c:pt>
                <c:pt idx="11">
                  <c:v>70.174421591766716</c:v>
                </c:pt>
                <c:pt idx="12">
                  <c:v>72.778269433071699</c:v>
                </c:pt>
                <c:pt idx="13">
                  <c:v>70.513994404085594</c:v>
                </c:pt>
                <c:pt idx="14">
                  <c:v>123.00462866976346</c:v>
                </c:pt>
                <c:pt idx="15">
                  <c:v>96.994885471264325</c:v>
                </c:pt>
              </c:numCache>
            </c:numRef>
          </c:val>
          <c:smooth val="0"/>
        </c:ser>
        <c:ser>
          <c:idx val="12"/>
          <c:order val="11"/>
          <c:tx>
            <c:strRef>
              <c:f>'16 Year_History_Results'!$CQ$17</c:f>
              <c:strCache>
                <c:ptCount val="1"/>
                <c:pt idx="0">
                  <c:v>33</c:v>
                </c:pt>
              </c:strCache>
            </c:strRef>
          </c:tx>
          <c:spPr>
            <a:ln w="50800" cmpd="sng">
              <a:solidFill>
                <a:srgbClr val="FFFF00"/>
              </a:solidFill>
              <a:prstDash val="solid"/>
            </a:ln>
          </c:spPr>
          <c:marker>
            <c:symbol val="none"/>
          </c:marker>
          <c:cat>
            <c:numRef>
              <c:f>'16 Year_History_Results'!$CT$5:$DI$5</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'16 Year_History_Results'!$CT$17:$DI$17</c:f>
              <c:numCache>
                <c:formatCode>0</c:formatCode>
                <c:ptCount val="16"/>
                <c:pt idx="0">
                  <c:v>56</c:v>
                </c:pt>
                <c:pt idx="1">
                  <c:v>52.329599999999999</c:v>
                </c:pt>
                <c:pt idx="2">
                  <c:v>44.882911360000001</c:v>
                </c:pt>
                <c:pt idx="3">
                  <c:v>45.918948712575997</c:v>
                </c:pt>
                <c:pt idx="4">
                  <c:v>75.609571211803157</c:v>
                </c:pt>
                <c:pt idx="5">
                  <c:v>84.401340169787986</c:v>
                </c:pt>
                <c:pt idx="6">
                  <c:v>72.261933357180666</c:v>
                </c:pt>
                <c:pt idx="7">
                  <c:v>73.169804775896637</c:v>
                </c:pt>
                <c:pt idx="8">
                  <c:v>64.774991863612698</c:v>
                </c:pt>
                <c:pt idx="9">
                  <c:v>78.179009576284216</c:v>
                </c:pt>
                <c:pt idx="10">
                  <c:v>74.114127783551055</c:v>
                </c:pt>
                <c:pt idx="11">
                  <c:v>65.404477580515135</c:v>
                </c:pt>
                <c:pt idx="12">
                  <c:v>98.598624755171386</c:v>
                </c:pt>
                <c:pt idx="13">
                  <c:v>99.725843261797237</c:v>
                </c:pt>
                <c:pt idx="14">
                  <c:v>91.47724711831404</c:v>
                </c:pt>
                <c:pt idx="15">
                  <c:v>94.978732929068144</c:v>
                </c:pt>
              </c:numCache>
            </c:numRef>
          </c:val>
          <c:smooth val="0"/>
        </c:ser>
        <c:ser>
          <c:idx val="13"/>
          <c:order val="12"/>
          <c:tx>
            <c:strRef>
              <c:f>'16 Year_History_Results'!$CQ$18</c:f>
              <c:strCache>
                <c:ptCount val="1"/>
                <c:pt idx="0">
                  <c:v>1690</c:v>
                </c:pt>
              </c:strCache>
            </c:strRef>
          </c:tx>
          <c:spPr>
            <a:ln w="44450" cmpd="dbl">
              <a:solidFill>
                <a:srgbClr val="0309ED"/>
              </a:solidFill>
              <a:prstDash val="sysDash"/>
            </a:ln>
          </c:spPr>
          <c:marker>
            <c:symbol val="none"/>
          </c:marker>
          <c:cat>
            <c:numRef>
              <c:f>'16 Year_History_Results'!$CT$5:$DI$5</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'16 Year_History_Results'!$CT$18:$DI$18</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31</c:v>
                </c:pt>
                <c:pt idx="15">
                  <c:v>86.664600000000007</c:v>
                </c:pt>
              </c:numCache>
            </c:numRef>
          </c:val>
          <c:smooth val="0"/>
        </c:ser>
        <c:ser>
          <c:idx val="14"/>
          <c:order val="13"/>
          <c:tx>
            <c:strRef>
              <c:f>'16 Year_History_Results'!$CQ$19</c:f>
              <c:strCache>
                <c:ptCount val="1"/>
                <c:pt idx="0">
                  <c:v>3476</c:v>
                </c:pt>
              </c:strCache>
            </c:strRef>
          </c:tx>
          <c:spPr>
            <a:ln w="44450">
              <a:solidFill>
                <a:srgbClr val="FFC000"/>
              </a:solidFill>
              <a:prstDash val="solid"/>
            </a:ln>
          </c:spPr>
          <c:marker>
            <c:symbol val="none"/>
          </c:marker>
          <c:cat>
            <c:numRef>
              <c:f>'16 Year_History_Results'!$CT$5:$DI$5</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'16 Year_History_Results'!$CT$19:$DI$19</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44</c:v>
                </c:pt>
                <c:pt idx="13">
                  <c:v>37.330399999999997</c:v>
                </c:pt>
                <c:pt idx="14">
                  <c:v>69.884444639999998</c:v>
                </c:pt>
                <c:pt idx="15">
                  <c:v>86.584970797023999</c:v>
                </c:pt>
              </c:numCache>
            </c:numRef>
          </c:val>
          <c:smooth val="0"/>
        </c:ser>
        <c:ser>
          <c:idx val="15"/>
          <c:order val="14"/>
          <c:tx>
            <c:strRef>
              <c:f>'16 Year_History_Results'!$CQ$20</c:f>
              <c:strCache>
                <c:ptCount val="1"/>
                <c:pt idx="0">
                  <c:v>1986</c:v>
                </c:pt>
              </c:strCache>
            </c:strRef>
          </c:tx>
          <c:spPr>
            <a:ln w="50800">
              <a:solidFill>
                <a:srgbClr val="00B050"/>
              </a:solidFill>
              <a:prstDash val="solid"/>
            </a:ln>
          </c:spPr>
          <c:marker>
            <c:symbol val="none"/>
          </c:marker>
          <c:cat>
            <c:numRef>
              <c:f>'16 Year_History_Results'!$CT$5:$DI$5</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'16 Year_History_Results'!$CT$20:$DI$20</c:f>
              <c:numCache>
                <c:formatCode>0</c:formatCode>
                <c:ptCount val="16"/>
                <c:pt idx="0">
                  <c:v>0</c:v>
                </c:pt>
                <c:pt idx="1">
                  <c:v>0</c:v>
                </c:pt>
                <c:pt idx="2">
                  <c:v>0</c:v>
                </c:pt>
                <c:pt idx="3">
                  <c:v>0</c:v>
                </c:pt>
                <c:pt idx="4">
                  <c:v>0</c:v>
                </c:pt>
                <c:pt idx="5">
                  <c:v>0</c:v>
                </c:pt>
                <c:pt idx="6">
                  <c:v>0</c:v>
                </c:pt>
                <c:pt idx="7">
                  <c:v>0</c:v>
                </c:pt>
                <c:pt idx="8">
                  <c:v>0</c:v>
                </c:pt>
                <c:pt idx="9">
                  <c:v>34</c:v>
                </c:pt>
                <c:pt idx="10">
                  <c:v>35.664400000000001</c:v>
                </c:pt>
                <c:pt idx="11">
                  <c:v>37.77388904</c:v>
                </c:pt>
                <c:pt idx="12">
                  <c:v>61.180074434063997</c:v>
                </c:pt>
                <c:pt idx="13">
                  <c:v>63.782637617747056</c:v>
                </c:pt>
                <c:pt idx="14">
                  <c:v>56.517506235990183</c:v>
                </c:pt>
                <c:pt idx="15">
                  <c:v>83.674569656911046</c:v>
                </c:pt>
              </c:numCache>
            </c:numRef>
          </c:val>
          <c:smooth val="0"/>
        </c:ser>
        <c:ser>
          <c:idx val="16"/>
          <c:order val="15"/>
          <c:tx>
            <c:strRef>
              <c:f>'16 Year_History_Results'!$CQ$21</c:f>
              <c:strCache>
                <c:ptCount val="1"/>
                <c:pt idx="0">
                  <c:v>217</c:v>
                </c:pt>
              </c:strCache>
            </c:strRef>
          </c:tx>
          <c:spPr>
            <a:ln w="50800">
              <a:solidFill>
                <a:srgbClr val="00FF00"/>
              </a:solidFill>
              <a:prstDash val="solid"/>
            </a:ln>
          </c:spPr>
          <c:marker>
            <c:symbol val="none"/>
          </c:marker>
          <c:cat>
            <c:numRef>
              <c:f>'16 Year_History_Results'!$CT$5:$DI$5</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'16 Year_History_Results'!$CT$21:$DI$21</c:f>
              <c:numCache>
                <c:formatCode>0</c:formatCode>
                <c:ptCount val="16"/>
                <c:pt idx="0">
                  <c:v>42</c:v>
                </c:pt>
                <c:pt idx="1">
                  <c:v>50.997199999999999</c:v>
                </c:pt>
                <c:pt idx="2">
                  <c:v>47.994733519999997</c:v>
                </c:pt>
                <c:pt idx="3">
                  <c:v>35.993289364432002</c:v>
                </c:pt>
                <c:pt idx="4">
                  <c:v>69.993126690330371</c:v>
                </c:pt>
                <c:pt idx="5">
                  <c:v>112.65741825177423</c:v>
                </c:pt>
                <c:pt idx="6">
                  <c:v>78.097435006632693</c:v>
                </c:pt>
                <c:pt idx="7">
                  <c:v>118.05975017542136</c:v>
                </c:pt>
                <c:pt idx="8">
                  <c:v>128.69862946693587</c:v>
                </c:pt>
                <c:pt idx="9">
                  <c:v>121.79050640265945</c:v>
                </c:pt>
                <c:pt idx="10">
                  <c:v>121.18555156801278</c:v>
                </c:pt>
                <c:pt idx="11">
                  <c:v>80.782288675237325</c:v>
                </c:pt>
                <c:pt idx="12">
                  <c:v>74.849473630913195</c:v>
                </c:pt>
                <c:pt idx="13">
                  <c:v>49.894659122366733</c:v>
                </c:pt>
                <c:pt idx="14">
                  <c:v>57.259779770969665</c:v>
                </c:pt>
                <c:pt idx="15">
                  <c:v>78.169369195328386</c:v>
                </c:pt>
              </c:numCache>
            </c:numRef>
          </c:val>
          <c:smooth val="0"/>
        </c:ser>
        <c:ser>
          <c:idx val="4"/>
          <c:order val="16"/>
          <c:tx>
            <c:strRef>
              <c:f>'16 Year_History_Results'!$G$22</c:f>
              <c:strCache>
                <c:ptCount val="1"/>
                <c:pt idx="0">
                  <c:v>469</c:v>
                </c:pt>
              </c:strCache>
            </c:strRef>
          </c:tx>
          <c:spPr>
            <a:ln w="47625">
              <a:solidFill>
                <a:schemeClr val="tx1"/>
              </a:solidFill>
              <a:prstDash val="solid"/>
            </a:ln>
          </c:spPr>
          <c:marker>
            <c:symbol val="none"/>
          </c:marker>
          <c:cat>
            <c:numRef>
              <c:f>'16 Year_History_Results'!$CT$5:$DI$5</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'16 Year_History_Results'!$CT$22:$DI$22</c:f>
              <c:numCache>
                <c:formatCode>0</c:formatCode>
                <c:ptCount val="16"/>
                <c:pt idx="0">
                  <c:v>31</c:v>
                </c:pt>
                <c:pt idx="1">
                  <c:v>56.6646</c:v>
                </c:pt>
                <c:pt idx="2">
                  <c:v>103.77262236</c:v>
                </c:pt>
                <c:pt idx="3">
                  <c:v>125.174830065176</c:v>
                </c:pt>
                <c:pt idx="4">
                  <c:v>85.441541721446313</c:v>
                </c:pt>
                <c:pt idx="5">
                  <c:v>81.955331711516109</c:v>
                </c:pt>
                <c:pt idx="6">
                  <c:v>76.631424118896632</c:v>
                </c:pt>
                <c:pt idx="7">
                  <c:v>63.082507317656493</c:v>
                </c:pt>
                <c:pt idx="8">
                  <c:v>52.050799377949815</c:v>
                </c:pt>
                <c:pt idx="9">
                  <c:v>90.697062865341337</c:v>
                </c:pt>
                <c:pt idx="10">
                  <c:v>93.458662106036542</c:v>
                </c:pt>
                <c:pt idx="11">
                  <c:v>87.299544159883965</c:v>
                </c:pt>
                <c:pt idx="12">
                  <c:v>113.19387613697864</c:v>
                </c:pt>
                <c:pt idx="13">
                  <c:v>141.45503783290997</c:v>
                </c:pt>
                <c:pt idx="14">
                  <c:v>108.29392821941778</c:v>
                </c:pt>
                <c:pt idx="15">
                  <c:v>72.188732551063893</c:v>
                </c:pt>
              </c:numCache>
            </c:numRef>
          </c:val>
          <c:smooth val="0"/>
        </c:ser>
        <c:ser>
          <c:idx val="17"/>
          <c:order val="17"/>
          <c:tx>
            <c:strRef>
              <c:f>'16 Year_History_Results'!$CQ$23</c:f>
              <c:strCache>
                <c:ptCount val="1"/>
                <c:pt idx="0">
                  <c:v>971</c:v>
                </c:pt>
              </c:strCache>
            </c:strRef>
          </c:tx>
          <c:spPr>
            <a:ln w="50800">
              <a:solidFill>
                <a:srgbClr val="FFFF00"/>
              </a:solidFill>
              <a:prstDash val="sysDash"/>
            </a:ln>
          </c:spPr>
          <c:marker>
            <c:symbol val="none"/>
          </c:marker>
          <c:cat>
            <c:numRef>
              <c:f>'16 Year_History_Results'!$CT$5:$DI$5</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'16 Year_History_Results'!$CT$23:$DI$23</c:f>
              <c:numCache>
                <c:formatCode>0</c:formatCode>
                <c:ptCount val="16"/>
                <c:pt idx="0">
                  <c:v>0</c:v>
                </c:pt>
                <c:pt idx="1">
                  <c:v>0</c:v>
                </c:pt>
                <c:pt idx="2">
                  <c:v>0</c:v>
                </c:pt>
                <c:pt idx="3">
                  <c:v>7</c:v>
                </c:pt>
                <c:pt idx="4">
                  <c:v>4.6661999999999999</c:v>
                </c:pt>
                <c:pt idx="5">
                  <c:v>3.1104889199999999</c:v>
                </c:pt>
                <c:pt idx="6">
                  <c:v>2.0734519140719998</c:v>
                </c:pt>
                <c:pt idx="7">
                  <c:v>1.3821630459203951</c:v>
                </c:pt>
                <c:pt idx="8">
                  <c:v>41.921349886410532</c:v>
                </c:pt>
                <c:pt idx="9">
                  <c:v>40.944771834281255</c:v>
                </c:pt>
                <c:pt idx="10">
                  <c:v>27.293784904731883</c:v>
                </c:pt>
                <c:pt idx="11">
                  <c:v>27.194037017494271</c:v>
                </c:pt>
                <c:pt idx="12">
                  <c:v>18.127545075861679</c:v>
                </c:pt>
                <c:pt idx="13">
                  <c:v>43.083821547569393</c:v>
                </c:pt>
                <c:pt idx="14">
                  <c:v>54.719675443609759</c:v>
                </c:pt>
                <c:pt idx="15">
                  <c:v>70.476135650710262</c:v>
                </c:pt>
              </c:numCache>
            </c:numRef>
          </c:val>
          <c:smooth val="0"/>
        </c:ser>
        <c:ser>
          <c:idx val="18"/>
          <c:order val="18"/>
          <c:tx>
            <c:strRef>
              <c:f>'16 Year_History_Results'!$CQ$24</c:f>
              <c:strCache>
                <c:ptCount val="1"/>
                <c:pt idx="0">
                  <c:v>233</c:v>
                </c:pt>
              </c:strCache>
            </c:strRef>
          </c:tx>
          <c:spPr>
            <a:ln w="50800">
              <a:solidFill>
                <a:srgbClr val="FF66CC"/>
              </a:solidFill>
              <a:prstDash val="solid"/>
            </a:ln>
          </c:spPr>
          <c:marker>
            <c:symbol val="none"/>
          </c:marker>
          <c:cat>
            <c:numRef>
              <c:f>'16 Year_History_Results'!$CT$5:$DI$5</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'16 Year_History_Results'!$CT$24:$DI$24</c:f>
              <c:numCache>
                <c:formatCode>0</c:formatCode>
                <c:ptCount val="16"/>
                <c:pt idx="0">
                  <c:v>23</c:v>
                </c:pt>
                <c:pt idx="1">
                  <c:v>59.331800000000001</c:v>
                </c:pt>
                <c:pt idx="2">
                  <c:v>48.550577879999999</c:v>
                </c:pt>
                <c:pt idx="3">
                  <c:v>47.363815214808</c:v>
                </c:pt>
                <c:pt idx="4">
                  <c:v>53.572719222191012</c:v>
                </c:pt>
                <c:pt idx="5">
                  <c:v>69.711574633512527</c:v>
                </c:pt>
                <c:pt idx="6">
                  <c:v>101.46973565069945</c:v>
                </c:pt>
                <c:pt idx="7">
                  <c:v>113.63972578475625</c:v>
                </c:pt>
                <c:pt idx="8">
                  <c:v>75.752241208118519</c:v>
                </c:pt>
                <c:pt idx="9">
                  <c:v>96.496443989331794</c:v>
                </c:pt>
                <c:pt idx="10">
                  <c:v>100.32452956328856</c:v>
                </c:pt>
                <c:pt idx="11">
                  <c:v>121.87633140688816</c:v>
                </c:pt>
                <c:pt idx="12">
                  <c:v>91.242762515831643</c:v>
                </c:pt>
                <c:pt idx="13">
                  <c:v>60.822425493053373</c:v>
                </c:pt>
                <c:pt idx="14">
                  <c:v>70.544228833669379</c:v>
                </c:pt>
                <c:pt idx="15">
                  <c:v>70.024782940524005</c:v>
                </c:pt>
              </c:numCache>
            </c:numRef>
          </c:val>
          <c:smooth val="0"/>
        </c:ser>
        <c:ser>
          <c:idx val="19"/>
          <c:order val="19"/>
          <c:tx>
            <c:strRef>
              <c:f>'16 Year_History_Results'!$CQ$25</c:f>
              <c:strCache>
                <c:ptCount val="1"/>
                <c:pt idx="0">
                  <c:v>3339</c:v>
                </c:pt>
              </c:strCache>
            </c:strRef>
          </c:tx>
          <c:spPr>
            <a:ln w="50800" cmpd="dbl">
              <a:solidFill>
                <a:srgbClr val="FFFF00"/>
              </a:solidFill>
              <a:prstDash val="sysDash"/>
            </a:ln>
          </c:spPr>
          <c:marker>
            <c:symbol val="none"/>
          </c:marker>
          <c:cat>
            <c:numRef>
              <c:f>'16 Year_History_Results'!$CT$5:$DI$5</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'16 Year_History_Results'!$CT$25:$DI$25</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45</c:v>
                </c:pt>
                <c:pt idx="15">
                  <c:v>68.997</c:v>
                </c:pt>
              </c:numCache>
            </c:numRef>
          </c:val>
          <c:smooth val="0"/>
        </c:ser>
        <c:dLbls>
          <c:showLegendKey val="0"/>
          <c:showVal val="0"/>
          <c:showCatName val="0"/>
          <c:showSerName val="0"/>
          <c:showPercent val="0"/>
          <c:showBubbleSize val="0"/>
        </c:dLbls>
        <c:marker val="1"/>
        <c:smooth val="0"/>
        <c:axId val="198487040"/>
        <c:axId val="198505216"/>
      </c:lineChart>
      <c:catAx>
        <c:axId val="198487040"/>
        <c:scaling>
          <c:orientation val="minMax"/>
        </c:scaling>
        <c:delete val="0"/>
        <c:axPos val="b"/>
        <c:numFmt formatCode="General" sourceLinked="1"/>
        <c:majorTickMark val="out"/>
        <c:minorTickMark val="none"/>
        <c:tickLblPos val="nextTo"/>
        <c:txPr>
          <a:bodyPr rot="-5400000" vert="horz"/>
          <a:lstStyle/>
          <a:p>
            <a:pPr>
              <a:defRPr sz="900" baseline="0"/>
            </a:pPr>
            <a:endParaRPr lang="en-US"/>
          </a:p>
        </c:txPr>
        <c:crossAx val="198505216"/>
        <c:crosses val="autoZero"/>
        <c:auto val="1"/>
        <c:lblAlgn val="ctr"/>
        <c:lblOffset val="100"/>
        <c:noMultiLvlLbl val="0"/>
      </c:catAx>
      <c:valAx>
        <c:axId val="198505216"/>
        <c:scaling>
          <c:orientation val="minMax"/>
        </c:scaling>
        <c:delete val="0"/>
        <c:axPos val="l"/>
        <c:majorGridlines/>
        <c:numFmt formatCode="0" sourceLinked="1"/>
        <c:majorTickMark val="out"/>
        <c:minorTickMark val="none"/>
        <c:tickLblPos val="nextTo"/>
        <c:crossAx val="198487040"/>
        <c:crosses val="autoZero"/>
        <c:crossBetween val="midCat"/>
      </c:valAx>
    </c:plotArea>
    <c:legend>
      <c:legendPos val="r"/>
      <c:layout/>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CMP Points Accumulated 2001-2016 (top 20 shown)</a:t>
            </a:r>
          </a:p>
        </c:rich>
      </c:tx>
      <c:layout>
        <c:manualLayout>
          <c:xMode val="edge"/>
          <c:yMode val="edge"/>
          <c:x val="0.2122608520088835"/>
          <c:y val="2.8971457222668719E-2"/>
        </c:manualLayout>
      </c:layout>
      <c:overlay val="1"/>
    </c:title>
    <c:autoTitleDeleted val="0"/>
    <c:plotArea>
      <c:layout>
        <c:manualLayout>
          <c:layoutTarget val="inner"/>
          <c:xMode val="edge"/>
          <c:yMode val="edge"/>
          <c:x val="3.812638804764789E-2"/>
          <c:y val="1.2343599317033547E-2"/>
          <c:w val="0.84484231388859654"/>
          <c:h val="0.91064821442774202"/>
        </c:manualLayout>
      </c:layout>
      <c:lineChart>
        <c:grouping val="standard"/>
        <c:varyColors val="0"/>
        <c:ser>
          <c:idx val="7"/>
          <c:order val="0"/>
          <c:tx>
            <c:strRef>
              <c:f>'16 Year_History_Results'!$DK$14</c:f>
              <c:strCache>
                <c:ptCount val="1"/>
                <c:pt idx="0">
                  <c:v>67</c:v>
                </c:pt>
              </c:strCache>
            </c:strRef>
          </c:tx>
          <c:spPr>
            <a:ln w="50800" cmpd="sng">
              <a:solidFill>
                <a:srgbClr val="FF0000"/>
              </a:solidFill>
              <a:prstDash val="solid"/>
            </a:ln>
          </c:spPr>
          <c:marker>
            <c:symbol val="none"/>
          </c:marker>
          <c:cat>
            <c:numRef>
              <c:f>'16 Year_History_Results'!$DN$5:$EC$5</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'16 Year_History_Results'!$DN$14:$EC$14</c:f>
              <c:numCache>
                <c:formatCode>General</c:formatCode>
                <c:ptCount val="16"/>
                <c:pt idx="0">
                  <c:v>19</c:v>
                </c:pt>
                <c:pt idx="1">
                  <c:v>41</c:v>
                </c:pt>
                <c:pt idx="2">
                  <c:v>75</c:v>
                </c:pt>
                <c:pt idx="3">
                  <c:v>121</c:v>
                </c:pt>
                <c:pt idx="4">
                  <c:v>186</c:v>
                </c:pt>
                <c:pt idx="5">
                  <c:v>186</c:v>
                </c:pt>
                <c:pt idx="6">
                  <c:v>222</c:v>
                </c:pt>
                <c:pt idx="7">
                  <c:v>276</c:v>
                </c:pt>
                <c:pt idx="8">
                  <c:v>342</c:v>
                </c:pt>
                <c:pt idx="9">
                  <c:v>408</c:v>
                </c:pt>
                <c:pt idx="10">
                  <c:v>433</c:v>
                </c:pt>
                <c:pt idx="11">
                  <c:v>469</c:v>
                </c:pt>
                <c:pt idx="12">
                  <c:v>503</c:v>
                </c:pt>
                <c:pt idx="13">
                  <c:v>545</c:v>
                </c:pt>
                <c:pt idx="14">
                  <c:v>577</c:v>
                </c:pt>
                <c:pt idx="15">
                  <c:v>601</c:v>
                </c:pt>
              </c:numCache>
            </c:numRef>
          </c:val>
          <c:smooth val="0"/>
        </c:ser>
        <c:ser>
          <c:idx val="0"/>
          <c:order val="1"/>
          <c:tx>
            <c:strRef>
              <c:f>'16 Year_History_Results'!$DK$12</c:f>
              <c:strCache>
                <c:ptCount val="1"/>
                <c:pt idx="0">
                  <c:v>254</c:v>
                </c:pt>
              </c:strCache>
            </c:strRef>
          </c:tx>
          <c:spPr>
            <a:ln w="50800">
              <a:solidFill>
                <a:srgbClr val="0309ED"/>
              </a:solidFill>
            </a:ln>
          </c:spPr>
          <c:marker>
            <c:symbol val="none"/>
          </c:marker>
          <c:cat>
            <c:numRef>
              <c:f>'16 Year_History_Results'!$DN$5:$EC$5</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'16 Year_History_Results'!$DN$12:$EC$12</c:f>
              <c:numCache>
                <c:formatCode>General</c:formatCode>
                <c:ptCount val="16"/>
                <c:pt idx="0">
                  <c:v>52</c:v>
                </c:pt>
                <c:pt idx="1">
                  <c:v>73</c:v>
                </c:pt>
                <c:pt idx="2">
                  <c:v>98</c:v>
                </c:pt>
                <c:pt idx="3">
                  <c:v>110</c:v>
                </c:pt>
                <c:pt idx="4">
                  <c:v>165</c:v>
                </c:pt>
                <c:pt idx="5">
                  <c:v>188</c:v>
                </c:pt>
                <c:pt idx="6">
                  <c:v>214</c:v>
                </c:pt>
                <c:pt idx="7">
                  <c:v>249</c:v>
                </c:pt>
                <c:pt idx="8">
                  <c:v>263</c:v>
                </c:pt>
                <c:pt idx="9">
                  <c:v>309</c:v>
                </c:pt>
                <c:pt idx="10">
                  <c:v>374</c:v>
                </c:pt>
                <c:pt idx="11">
                  <c:v>410</c:v>
                </c:pt>
                <c:pt idx="12">
                  <c:v>434</c:v>
                </c:pt>
                <c:pt idx="13">
                  <c:v>500</c:v>
                </c:pt>
                <c:pt idx="14">
                  <c:v>516</c:v>
                </c:pt>
                <c:pt idx="15">
                  <c:v>552</c:v>
                </c:pt>
              </c:numCache>
            </c:numRef>
          </c:val>
          <c:smooth val="0"/>
        </c:ser>
        <c:ser>
          <c:idx val="23"/>
          <c:order val="2"/>
          <c:tx>
            <c:strRef>
              <c:f>'16 Year_History_Results'!$G$22</c:f>
              <c:strCache>
                <c:ptCount val="1"/>
                <c:pt idx="0">
                  <c:v>469</c:v>
                </c:pt>
              </c:strCache>
            </c:strRef>
          </c:tx>
          <c:spPr>
            <a:ln w="50800">
              <a:solidFill>
                <a:schemeClr val="tx1"/>
              </a:solidFill>
            </a:ln>
          </c:spPr>
          <c:marker>
            <c:symbol val="none"/>
          </c:marker>
          <c:cat>
            <c:numRef>
              <c:f>'16 Year_History_Results'!$DN$5:$EC$5</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'16 Year_History_Results'!$DN$22:$EC$22</c:f>
              <c:numCache>
                <c:formatCode>General</c:formatCode>
                <c:ptCount val="16"/>
                <c:pt idx="0">
                  <c:v>31</c:v>
                </c:pt>
                <c:pt idx="1">
                  <c:v>67</c:v>
                </c:pt>
                <c:pt idx="2">
                  <c:v>133</c:v>
                </c:pt>
                <c:pt idx="3">
                  <c:v>189</c:v>
                </c:pt>
                <c:pt idx="4">
                  <c:v>191</c:v>
                </c:pt>
                <c:pt idx="5">
                  <c:v>216</c:v>
                </c:pt>
                <c:pt idx="6">
                  <c:v>238</c:v>
                </c:pt>
                <c:pt idx="7">
                  <c:v>250</c:v>
                </c:pt>
                <c:pt idx="8">
                  <c:v>260</c:v>
                </c:pt>
                <c:pt idx="9">
                  <c:v>316</c:v>
                </c:pt>
                <c:pt idx="10">
                  <c:v>349</c:v>
                </c:pt>
                <c:pt idx="11">
                  <c:v>374</c:v>
                </c:pt>
                <c:pt idx="12">
                  <c:v>429</c:v>
                </c:pt>
                <c:pt idx="13">
                  <c:v>495</c:v>
                </c:pt>
                <c:pt idx="14">
                  <c:v>509</c:v>
                </c:pt>
                <c:pt idx="15">
                  <c:v>509</c:v>
                </c:pt>
              </c:numCache>
            </c:numRef>
          </c:val>
          <c:smooth val="0"/>
        </c:ser>
        <c:ser>
          <c:idx val="8"/>
          <c:order val="3"/>
          <c:tx>
            <c:strRef>
              <c:f>'16 Year_History_Results'!$DK$13</c:f>
              <c:strCache>
                <c:ptCount val="1"/>
                <c:pt idx="0">
                  <c:v>1114</c:v>
                </c:pt>
              </c:strCache>
            </c:strRef>
          </c:tx>
          <c:spPr>
            <a:ln w="50800" cmpd="sng">
              <a:solidFill>
                <a:srgbClr val="FF0000"/>
              </a:solidFill>
              <a:prstDash val="sysDash"/>
            </a:ln>
          </c:spPr>
          <c:marker>
            <c:symbol val="none"/>
          </c:marker>
          <c:cat>
            <c:numRef>
              <c:f>'16 Year_History_Results'!$DN$5:$EC$5</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'16 Year_History_Results'!$DN$13:$EC$13</c:f>
              <c:numCache>
                <c:formatCode>General</c:formatCode>
                <c:ptCount val="16"/>
                <c:pt idx="0">
                  <c:v>0</c:v>
                </c:pt>
                <c:pt idx="1">
                  <c:v>0</c:v>
                </c:pt>
                <c:pt idx="2">
                  <c:v>14</c:v>
                </c:pt>
                <c:pt idx="3">
                  <c:v>25</c:v>
                </c:pt>
                <c:pt idx="4">
                  <c:v>38</c:v>
                </c:pt>
                <c:pt idx="5">
                  <c:v>74</c:v>
                </c:pt>
                <c:pt idx="6">
                  <c:v>96</c:v>
                </c:pt>
                <c:pt idx="7">
                  <c:v>162</c:v>
                </c:pt>
                <c:pt idx="8">
                  <c:v>188</c:v>
                </c:pt>
                <c:pt idx="9">
                  <c:v>244</c:v>
                </c:pt>
                <c:pt idx="10">
                  <c:v>270</c:v>
                </c:pt>
                <c:pt idx="11">
                  <c:v>315</c:v>
                </c:pt>
                <c:pt idx="12">
                  <c:v>341</c:v>
                </c:pt>
                <c:pt idx="13">
                  <c:v>397</c:v>
                </c:pt>
                <c:pt idx="14">
                  <c:v>453</c:v>
                </c:pt>
                <c:pt idx="15">
                  <c:v>467</c:v>
                </c:pt>
              </c:numCache>
            </c:numRef>
          </c:val>
          <c:smooth val="0"/>
        </c:ser>
        <c:ser>
          <c:idx val="21"/>
          <c:order val="4"/>
          <c:tx>
            <c:strRef>
              <c:f>'16 Year_History_Results'!$G$17</c:f>
              <c:strCache>
                <c:ptCount val="1"/>
                <c:pt idx="0">
                  <c:v>33</c:v>
                </c:pt>
              </c:strCache>
            </c:strRef>
          </c:tx>
          <c:spPr>
            <a:ln w="50800">
              <a:solidFill>
                <a:srgbClr val="FFFF00"/>
              </a:solidFill>
            </a:ln>
          </c:spPr>
          <c:marker>
            <c:symbol val="none"/>
          </c:marker>
          <c:cat>
            <c:numRef>
              <c:f>'16 Year_History_Results'!$DN$5:$EC$5</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'16 Year_History_Results'!$DN$17:$EC$17</c:f>
              <c:numCache>
                <c:formatCode>General</c:formatCode>
                <c:ptCount val="16"/>
                <c:pt idx="0">
                  <c:v>56</c:v>
                </c:pt>
                <c:pt idx="1">
                  <c:v>71</c:v>
                </c:pt>
                <c:pt idx="2">
                  <c:v>81</c:v>
                </c:pt>
                <c:pt idx="3">
                  <c:v>97</c:v>
                </c:pt>
                <c:pt idx="4">
                  <c:v>142</c:v>
                </c:pt>
                <c:pt idx="5">
                  <c:v>176</c:v>
                </c:pt>
                <c:pt idx="6">
                  <c:v>192</c:v>
                </c:pt>
                <c:pt idx="7">
                  <c:v>217</c:v>
                </c:pt>
                <c:pt idx="8">
                  <c:v>233</c:v>
                </c:pt>
                <c:pt idx="9">
                  <c:v>268</c:v>
                </c:pt>
                <c:pt idx="10">
                  <c:v>290</c:v>
                </c:pt>
                <c:pt idx="11">
                  <c:v>306</c:v>
                </c:pt>
                <c:pt idx="12">
                  <c:v>361</c:v>
                </c:pt>
                <c:pt idx="13">
                  <c:v>395</c:v>
                </c:pt>
                <c:pt idx="14">
                  <c:v>420</c:v>
                </c:pt>
                <c:pt idx="15">
                  <c:v>454</c:v>
                </c:pt>
              </c:numCache>
            </c:numRef>
          </c:val>
          <c:smooth val="0"/>
        </c:ser>
        <c:ser>
          <c:idx val="5"/>
          <c:order val="5"/>
          <c:tx>
            <c:strRef>
              <c:f>'16 Year_History_Results'!$G$75</c:f>
              <c:strCache>
                <c:ptCount val="1"/>
                <c:pt idx="0">
                  <c:v>111</c:v>
                </c:pt>
              </c:strCache>
            </c:strRef>
          </c:tx>
          <c:spPr>
            <a:ln w="44450">
              <a:gradFill>
                <a:gsLst>
                  <a:gs pos="0">
                    <a:srgbClr val="A603AB"/>
                  </a:gs>
                  <a:gs pos="21001">
                    <a:srgbClr val="0819FB"/>
                  </a:gs>
                  <a:gs pos="35001">
                    <a:srgbClr val="1A8D48"/>
                  </a:gs>
                  <a:gs pos="52000">
                    <a:srgbClr val="FFFF00"/>
                  </a:gs>
                  <a:gs pos="73000">
                    <a:srgbClr val="EE3F17"/>
                  </a:gs>
                  <a:gs pos="88000">
                    <a:srgbClr val="E81766"/>
                  </a:gs>
                  <a:gs pos="100000">
                    <a:srgbClr val="A603AB"/>
                  </a:gs>
                </a:gsLst>
                <a:lin ang="0" scaled="0"/>
              </a:gradFill>
            </a:ln>
          </c:spPr>
          <c:marker>
            <c:symbol val="none"/>
          </c:marker>
          <c:cat>
            <c:numRef>
              <c:f>'16 Year_History_Results'!$DN$5:$EC$5</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'16 Year_History_Results'!$DN$75:$EC$75</c:f>
              <c:numCache>
                <c:formatCode>General</c:formatCode>
                <c:ptCount val="16"/>
                <c:pt idx="0">
                  <c:v>56</c:v>
                </c:pt>
                <c:pt idx="1">
                  <c:v>79</c:v>
                </c:pt>
                <c:pt idx="2">
                  <c:v>145</c:v>
                </c:pt>
                <c:pt idx="3">
                  <c:v>158</c:v>
                </c:pt>
                <c:pt idx="4">
                  <c:v>171</c:v>
                </c:pt>
                <c:pt idx="5">
                  <c:v>207</c:v>
                </c:pt>
                <c:pt idx="6">
                  <c:v>230</c:v>
                </c:pt>
                <c:pt idx="7">
                  <c:v>255</c:v>
                </c:pt>
                <c:pt idx="8">
                  <c:v>321</c:v>
                </c:pt>
                <c:pt idx="9">
                  <c:v>346</c:v>
                </c:pt>
                <c:pt idx="10">
                  <c:v>411</c:v>
                </c:pt>
                <c:pt idx="11">
                  <c:v>422</c:v>
                </c:pt>
                <c:pt idx="12">
                  <c:v>435</c:v>
                </c:pt>
                <c:pt idx="13">
                  <c:v>435</c:v>
                </c:pt>
                <c:pt idx="14">
                  <c:v>447</c:v>
                </c:pt>
                <c:pt idx="15">
                  <c:v>454</c:v>
                </c:pt>
              </c:numCache>
            </c:numRef>
          </c:val>
          <c:smooth val="0"/>
        </c:ser>
        <c:ser>
          <c:idx val="1"/>
          <c:order val="6"/>
          <c:tx>
            <c:strRef>
              <c:f>'16 Year_History_Results'!$DK$7</c:f>
              <c:strCache>
                <c:ptCount val="1"/>
                <c:pt idx="0">
                  <c:v>987</c:v>
                </c:pt>
              </c:strCache>
            </c:strRef>
          </c:tx>
          <c:spPr>
            <a:ln w="50800" cmpd="sng">
              <a:solidFill>
                <a:srgbClr val="C00000"/>
              </a:solidFill>
              <a:prstDash val="solid"/>
            </a:ln>
          </c:spPr>
          <c:marker>
            <c:symbol val="none"/>
          </c:marker>
          <c:cat>
            <c:numRef>
              <c:f>'16 Year_History_Results'!$DN$5:$EC$5</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'16 Year_History_Results'!$DN$7:$EC$7</c:f>
              <c:numCache>
                <c:formatCode>General</c:formatCode>
                <c:ptCount val="16"/>
                <c:pt idx="0">
                  <c:v>0</c:v>
                </c:pt>
                <c:pt idx="1">
                  <c:v>12</c:v>
                </c:pt>
                <c:pt idx="2">
                  <c:v>12</c:v>
                </c:pt>
                <c:pt idx="3">
                  <c:v>12</c:v>
                </c:pt>
                <c:pt idx="4">
                  <c:v>36</c:v>
                </c:pt>
                <c:pt idx="5">
                  <c:v>61</c:v>
                </c:pt>
                <c:pt idx="6">
                  <c:v>120</c:v>
                </c:pt>
                <c:pt idx="7">
                  <c:v>153</c:v>
                </c:pt>
                <c:pt idx="8">
                  <c:v>166</c:v>
                </c:pt>
                <c:pt idx="9">
                  <c:v>166</c:v>
                </c:pt>
                <c:pt idx="10">
                  <c:v>208</c:v>
                </c:pt>
                <c:pt idx="11">
                  <c:v>263</c:v>
                </c:pt>
                <c:pt idx="12">
                  <c:v>299</c:v>
                </c:pt>
                <c:pt idx="13">
                  <c:v>308</c:v>
                </c:pt>
                <c:pt idx="14">
                  <c:v>374</c:v>
                </c:pt>
                <c:pt idx="15">
                  <c:v>430</c:v>
                </c:pt>
              </c:numCache>
            </c:numRef>
          </c:val>
          <c:smooth val="0"/>
        </c:ser>
        <c:ser>
          <c:idx val="2"/>
          <c:order val="7"/>
          <c:tx>
            <c:strRef>
              <c:f>'16 Year_History_Results'!$DK$8</c:f>
              <c:strCache>
                <c:ptCount val="1"/>
                <c:pt idx="0">
                  <c:v>148</c:v>
                </c:pt>
              </c:strCache>
            </c:strRef>
          </c:tx>
          <c:spPr>
            <a:ln w="50800" cmpd="sng">
              <a:solidFill>
                <a:schemeClr val="tx1"/>
              </a:solidFill>
              <a:prstDash val="sysDash"/>
            </a:ln>
          </c:spPr>
          <c:marker>
            <c:symbol val="none"/>
          </c:marker>
          <c:cat>
            <c:numRef>
              <c:f>'16 Year_History_Results'!$DN$5:$EC$5</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'16 Year_History_Results'!$DN$8:$EC$8</c:f>
              <c:numCache>
                <c:formatCode>General</c:formatCode>
                <c:ptCount val="16"/>
                <c:pt idx="0">
                  <c:v>24</c:v>
                </c:pt>
                <c:pt idx="1">
                  <c:v>34</c:v>
                </c:pt>
                <c:pt idx="2">
                  <c:v>34</c:v>
                </c:pt>
                <c:pt idx="3">
                  <c:v>42</c:v>
                </c:pt>
                <c:pt idx="4">
                  <c:v>56</c:v>
                </c:pt>
                <c:pt idx="5">
                  <c:v>61</c:v>
                </c:pt>
                <c:pt idx="6">
                  <c:v>86</c:v>
                </c:pt>
                <c:pt idx="7">
                  <c:v>137</c:v>
                </c:pt>
                <c:pt idx="8">
                  <c:v>151</c:v>
                </c:pt>
                <c:pt idx="9">
                  <c:v>186</c:v>
                </c:pt>
                <c:pt idx="10">
                  <c:v>200</c:v>
                </c:pt>
                <c:pt idx="11">
                  <c:v>216</c:v>
                </c:pt>
                <c:pt idx="12">
                  <c:v>262</c:v>
                </c:pt>
                <c:pt idx="13">
                  <c:v>288</c:v>
                </c:pt>
                <c:pt idx="14">
                  <c:v>344</c:v>
                </c:pt>
                <c:pt idx="15">
                  <c:v>400</c:v>
                </c:pt>
              </c:numCache>
            </c:numRef>
          </c:val>
          <c:smooth val="0"/>
        </c:ser>
        <c:ser>
          <c:idx val="22"/>
          <c:order val="8"/>
          <c:tx>
            <c:strRef>
              <c:f>'16 Year_History_Results'!$G$24</c:f>
              <c:strCache>
                <c:ptCount val="1"/>
                <c:pt idx="0">
                  <c:v>233</c:v>
                </c:pt>
              </c:strCache>
            </c:strRef>
          </c:tx>
          <c:spPr>
            <a:ln w="50800">
              <a:solidFill>
                <a:srgbClr val="FF33CC"/>
              </a:solidFill>
            </a:ln>
          </c:spPr>
          <c:marker>
            <c:symbol val="none"/>
          </c:marker>
          <c:cat>
            <c:numRef>
              <c:f>'16 Year_History_Results'!$DN$5:$EC$5</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'16 Year_History_Results'!$DN$24:$EC$24</c:f>
              <c:numCache>
                <c:formatCode>General</c:formatCode>
                <c:ptCount val="16"/>
                <c:pt idx="0">
                  <c:v>23</c:v>
                </c:pt>
                <c:pt idx="1">
                  <c:v>67</c:v>
                </c:pt>
                <c:pt idx="2">
                  <c:v>76</c:v>
                </c:pt>
                <c:pt idx="3">
                  <c:v>91</c:v>
                </c:pt>
                <c:pt idx="4">
                  <c:v>113</c:v>
                </c:pt>
                <c:pt idx="5">
                  <c:v>147</c:v>
                </c:pt>
                <c:pt idx="6">
                  <c:v>202</c:v>
                </c:pt>
                <c:pt idx="7">
                  <c:v>248</c:v>
                </c:pt>
                <c:pt idx="8">
                  <c:v>248</c:v>
                </c:pt>
                <c:pt idx="9">
                  <c:v>294</c:v>
                </c:pt>
                <c:pt idx="10">
                  <c:v>330</c:v>
                </c:pt>
                <c:pt idx="11">
                  <c:v>385</c:v>
                </c:pt>
                <c:pt idx="12">
                  <c:v>395</c:v>
                </c:pt>
                <c:pt idx="13">
                  <c:v>395</c:v>
                </c:pt>
                <c:pt idx="14">
                  <c:v>425</c:v>
                </c:pt>
                <c:pt idx="15">
                  <c:v>448</c:v>
                </c:pt>
              </c:numCache>
            </c:numRef>
          </c:val>
          <c:smooth val="0"/>
        </c:ser>
        <c:ser>
          <c:idx val="4"/>
          <c:order val="9"/>
          <c:tx>
            <c:strRef>
              <c:f>'16 Year_History_Results'!$DK$10</c:f>
              <c:strCache>
                <c:ptCount val="1"/>
                <c:pt idx="0">
                  <c:v>330</c:v>
                </c:pt>
              </c:strCache>
            </c:strRef>
          </c:tx>
          <c:spPr>
            <a:ln w="50800">
              <a:solidFill>
                <a:srgbClr val="0309ED"/>
              </a:solidFill>
              <a:prstDash val="sysDot"/>
            </a:ln>
          </c:spPr>
          <c:marker>
            <c:symbol val="none"/>
          </c:marker>
          <c:cat>
            <c:numRef>
              <c:f>'16 Year_History_Results'!$DN$5:$EC$5</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'16 Year_History_Results'!$DN$10:$EC$10</c:f>
              <c:numCache>
                <c:formatCode>General</c:formatCode>
                <c:ptCount val="16"/>
                <c:pt idx="0">
                  <c:v>0</c:v>
                </c:pt>
                <c:pt idx="1">
                  <c:v>11</c:v>
                </c:pt>
                <c:pt idx="2">
                  <c:v>21</c:v>
                </c:pt>
                <c:pt idx="3">
                  <c:v>46</c:v>
                </c:pt>
                <c:pt idx="4">
                  <c:v>111</c:v>
                </c:pt>
                <c:pt idx="5">
                  <c:v>111</c:v>
                </c:pt>
                <c:pt idx="6">
                  <c:v>156</c:v>
                </c:pt>
                <c:pt idx="7">
                  <c:v>179</c:v>
                </c:pt>
                <c:pt idx="8">
                  <c:v>179</c:v>
                </c:pt>
                <c:pt idx="9">
                  <c:v>202</c:v>
                </c:pt>
                <c:pt idx="10">
                  <c:v>236</c:v>
                </c:pt>
                <c:pt idx="11">
                  <c:v>270</c:v>
                </c:pt>
                <c:pt idx="12">
                  <c:v>270</c:v>
                </c:pt>
                <c:pt idx="13">
                  <c:v>273</c:v>
                </c:pt>
                <c:pt idx="14">
                  <c:v>318</c:v>
                </c:pt>
                <c:pt idx="15">
                  <c:v>393</c:v>
                </c:pt>
              </c:numCache>
            </c:numRef>
          </c:val>
          <c:smooth val="0"/>
        </c:ser>
        <c:ser>
          <c:idx val="10"/>
          <c:order val="10"/>
          <c:tx>
            <c:strRef>
              <c:f>'16 Year_History_Results'!$G$226</c:f>
              <c:strCache>
                <c:ptCount val="1"/>
                <c:pt idx="0">
                  <c:v>71</c:v>
                </c:pt>
              </c:strCache>
            </c:strRef>
          </c:tx>
          <c:spPr>
            <a:ln w="50800">
              <a:solidFill>
                <a:schemeClr val="tx2"/>
              </a:solidFill>
            </a:ln>
          </c:spPr>
          <c:marker>
            <c:symbol val="none"/>
          </c:marker>
          <c:cat>
            <c:numRef>
              <c:f>'16 Year_History_Results'!$DN$5:$EC$5</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'16 Year_History_Results'!$DN$226:$EC$226</c:f>
              <c:numCache>
                <c:formatCode>General</c:formatCode>
                <c:ptCount val="16"/>
                <c:pt idx="0">
                  <c:v>66</c:v>
                </c:pt>
                <c:pt idx="1">
                  <c:v>132</c:v>
                </c:pt>
                <c:pt idx="2">
                  <c:v>141</c:v>
                </c:pt>
                <c:pt idx="3">
                  <c:v>203</c:v>
                </c:pt>
                <c:pt idx="4">
                  <c:v>217</c:v>
                </c:pt>
                <c:pt idx="5">
                  <c:v>240</c:v>
                </c:pt>
                <c:pt idx="6">
                  <c:v>295</c:v>
                </c:pt>
                <c:pt idx="7">
                  <c:v>321</c:v>
                </c:pt>
                <c:pt idx="8">
                  <c:v>334</c:v>
                </c:pt>
                <c:pt idx="9">
                  <c:v>341</c:v>
                </c:pt>
                <c:pt idx="10">
                  <c:v>375</c:v>
                </c:pt>
                <c:pt idx="11">
                  <c:v>375</c:v>
                </c:pt>
                <c:pt idx="12">
                  <c:v>379</c:v>
                </c:pt>
                <c:pt idx="13">
                  <c:v>379</c:v>
                </c:pt>
                <c:pt idx="14">
                  <c:v>379</c:v>
                </c:pt>
                <c:pt idx="15">
                  <c:v>379</c:v>
                </c:pt>
              </c:numCache>
            </c:numRef>
          </c:val>
          <c:smooth val="0"/>
        </c:ser>
        <c:ser>
          <c:idx val="11"/>
          <c:order val="11"/>
          <c:tx>
            <c:strRef>
              <c:f>'16 Year_History_Results'!$G$100</c:f>
              <c:strCache>
                <c:ptCount val="1"/>
                <c:pt idx="0">
                  <c:v>177</c:v>
                </c:pt>
              </c:strCache>
            </c:strRef>
          </c:tx>
          <c:spPr>
            <a:ln w="50800">
              <a:solidFill>
                <a:srgbClr val="C00000"/>
              </a:solidFill>
              <a:prstDash val="sysDash"/>
            </a:ln>
          </c:spPr>
          <c:marker>
            <c:symbol val="none"/>
          </c:marker>
          <c:cat>
            <c:numRef>
              <c:f>'16 Year_History_Results'!$DN$5:$EC$5</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'16 Year_History_Results'!$DN$100:$EC$100</c:f>
              <c:numCache>
                <c:formatCode>General</c:formatCode>
                <c:ptCount val="16"/>
                <c:pt idx="0">
                  <c:v>45</c:v>
                </c:pt>
                <c:pt idx="1">
                  <c:v>45</c:v>
                </c:pt>
                <c:pt idx="2">
                  <c:v>45</c:v>
                </c:pt>
                <c:pt idx="3">
                  <c:v>75</c:v>
                </c:pt>
                <c:pt idx="4">
                  <c:v>75</c:v>
                </c:pt>
                <c:pt idx="5">
                  <c:v>120</c:v>
                </c:pt>
                <c:pt idx="6">
                  <c:v>178</c:v>
                </c:pt>
                <c:pt idx="7">
                  <c:v>211</c:v>
                </c:pt>
                <c:pt idx="8">
                  <c:v>246</c:v>
                </c:pt>
                <c:pt idx="9">
                  <c:v>297</c:v>
                </c:pt>
                <c:pt idx="10">
                  <c:v>353</c:v>
                </c:pt>
                <c:pt idx="11">
                  <c:v>353</c:v>
                </c:pt>
                <c:pt idx="12">
                  <c:v>353</c:v>
                </c:pt>
                <c:pt idx="13">
                  <c:v>363</c:v>
                </c:pt>
                <c:pt idx="14">
                  <c:v>363</c:v>
                </c:pt>
                <c:pt idx="15">
                  <c:v>373</c:v>
                </c:pt>
              </c:numCache>
            </c:numRef>
          </c:val>
          <c:smooth val="0"/>
        </c:ser>
        <c:ser>
          <c:idx val="13"/>
          <c:order val="12"/>
          <c:tx>
            <c:strRef>
              <c:f>'16 Year_History_Results'!$G$60</c:f>
              <c:strCache>
                <c:ptCount val="1"/>
                <c:pt idx="0">
                  <c:v>25</c:v>
                </c:pt>
              </c:strCache>
            </c:strRef>
          </c:tx>
          <c:spPr>
            <a:ln w="50800">
              <a:solidFill>
                <a:schemeClr val="tx2"/>
              </a:solidFill>
              <a:prstDash val="sysDot"/>
            </a:ln>
          </c:spPr>
          <c:marker>
            <c:symbol val="none"/>
          </c:marker>
          <c:cat>
            <c:numRef>
              <c:f>'16 Year_History_Results'!$DN$5:$EC$5</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'16 Year_History_Results'!$DN$60:$EC$60</c:f>
              <c:numCache>
                <c:formatCode>General</c:formatCode>
                <c:ptCount val="16"/>
                <c:pt idx="0">
                  <c:v>17</c:v>
                </c:pt>
                <c:pt idx="1">
                  <c:v>61</c:v>
                </c:pt>
                <c:pt idx="2">
                  <c:v>117</c:v>
                </c:pt>
                <c:pt idx="3">
                  <c:v>117</c:v>
                </c:pt>
                <c:pt idx="4">
                  <c:v>117</c:v>
                </c:pt>
                <c:pt idx="5">
                  <c:v>171</c:v>
                </c:pt>
                <c:pt idx="6">
                  <c:v>187</c:v>
                </c:pt>
                <c:pt idx="7">
                  <c:v>197</c:v>
                </c:pt>
                <c:pt idx="8">
                  <c:v>209</c:v>
                </c:pt>
                <c:pt idx="9">
                  <c:v>232</c:v>
                </c:pt>
                <c:pt idx="10">
                  <c:v>269</c:v>
                </c:pt>
                <c:pt idx="11">
                  <c:v>332</c:v>
                </c:pt>
                <c:pt idx="12">
                  <c:v>332</c:v>
                </c:pt>
                <c:pt idx="13">
                  <c:v>349</c:v>
                </c:pt>
                <c:pt idx="14">
                  <c:v>349</c:v>
                </c:pt>
                <c:pt idx="15">
                  <c:v>363</c:v>
                </c:pt>
              </c:numCache>
            </c:numRef>
          </c:val>
          <c:smooth val="0"/>
        </c:ser>
        <c:ser>
          <c:idx val="3"/>
          <c:order val="13"/>
          <c:tx>
            <c:strRef>
              <c:f>'16 Year_History_Results'!$DK$9</c:f>
              <c:strCache>
                <c:ptCount val="1"/>
                <c:pt idx="0">
                  <c:v>2056</c:v>
                </c:pt>
              </c:strCache>
            </c:strRef>
          </c:tx>
          <c:spPr>
            <a:ln w="41275" cmpd="sng">
              <a:solidFill>
                <a:srgbClr val="0309ED"/>
              </a:solidFill>
              <a:prstDash val="sysDash"/>
            </a:ln>
          </c:spPr>
          <c:marker>
            <c:symbol val="none"/>
          </c:marker>
          <c:cat>
            <c:numRef>
              <c:f>'16 Year_History_Results'!$DN$5:$EC$5</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'16 Year_History_Results'!$DN$9:$EC$9</c:f>
              <c:numCache>
                <c:formatCode>General</c:formatCode>
                <c:ptCount val="16"/>
                <c:pt idx="0">
                  <c:v>0</c:v>
                </c:pt>
                <c:pt idx="1">
                  <c:v>0</c:v>
                </c:pt>
                <c:pt idx="2">
                  <c:v>0</c:v>
                </c:pt>
                <c:pt idx="3">
                  <c:v>0</c:v>
                </c:pt>
                <c:pt idx="4">
                  <c:v>0</c:v>
                </c:pt>
                <c:pt idx="5">
                  <c:v>0</c:v>
                </c:pt>
                <c:pt idx="6">
                  <c:v>22</c:v>
                </c:pt>
                <c:pt idx="7">
                  <c:v>47</c:v>
                </c:pt>
                <c:pt idx="8">
                  <c:v>73</c:v>
                </c:pt>
                <c:pt idx="9">
                  <c:v>117</c:v>
                </c:pt>
                <c:pt idx="10">
                  <c:v>143</c:v>
                </c:pt>
                <c:pt idx="11">
                  <c:v>188</c:v>
                </c:pt>
                <c:pt idx="12">
                  <c:v>211</c:v>
                </c:pt>
                <c:pt idx="13">
                  <c:v>227</c:v>
                </c:pt>
                <c:pt idx="14">
                  <c:v>272</c:v>
                </c:pt>
                <c:pt idx="15">
                  <c:v>338</c:v>
                </c:pt>
              </c:numCache>
            </c:numRef>
          </c:val>
          <c:smooth val="0"/>
        </c:ser>
        <c:ser>
          <c:idx val="25"/>
          <c:order val="14"/>
          <c:tx>
            <c:strRef>
              <c:f>'16 Year_History_Results'!$G$16</c:f>
              <c:strCache>
                <c:ptCount val="1"/>
                <c:pt idx="0">
                  <c:v>118</c:v>
                </c:pt>
              </c:strCache>
            </c:strRef>
          </c:tx>
          <c:spPr>
            <a:ln w="50800" cmpd="dbl">
              <a:solidFill>
                <a:srgbClr val="FFC000"/>
              </a:solidFill>
              <a:prstDash val="sysDash"/>
            </a:ln>
          </c:spPr>
          <c:marker>
            <c:symbol val="none"/>
          </c:marker>
          <c:cat>
            <c:numRef>
              <c:f>'16 Year_History_Results'!$DN$5:$EC$5</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'16 Year_History_Results'!$DN$16:$EC$16</c:f>
              <c:numCache>
                <c:formatCode>General</c:formatCode>
                <c:ptCount val="16"/>
                <c:pt idx="0">
                  <c:v>19</c:v>
                </c:pt>
                <c:pt idx="1">
                  <c:v>55</c:v>
                </c:pt>
                <c:pt idx="2">
                  <c:v>56</c:v>
                </c:pt>
                <c:pt idx="3">
                  <c:v>56</c:v>
                </c:pt>
                <c:pt idx="4">
                  <c:v>80</c:v>
                </c:pt>
                <c:pt idx="5">
                  <c:v>87</c:v>
                </c:pt>
                <c:pt idx="6">
                  <c:v>94</c:v>
                </c:pt>
                <c:pt idx="7">
                  <c:v>100</c:v>
                </c:pt>
                <c:pt idx="8">
                  <c:v>131</c:v>
                </c:pt>
                <c:pt idx="9">
                  <c:v>131</c:v>
                </c:pt>
                <c:pt idx="10">
                  <c:v>146</c:v>
                </c:pt>
                <c:pt idx="11">
                  <c:v>192</c:v>
                </c:pt>
                <c:pt idx="12">
                  <c:v>218</c:v>
                </c:pt>
                <c:pt idx="13">
                  <c:v>240</c:v>
                </c:pt>
                <c:pt idx="14">
                  <c:v>316</c:v>
                </c:pt>
                <c:pt idx="15">
                  <c:v>331</c:v>
                </c:pt>
              </c:numCache>
            </c:numRef>
          </c:val>
          <c:smooth val="0"/>
        </c:ser>
        <c:ser>
          <c:idx val="24"/>
          <c:order val="15"/>
          <c:tx>
            <c:strRef>
              <c:f>'16 Year_History_Results'!$G$41</c:f>
              <c:strCache>
                <c:ptCount val="1"/>
                <c:pt idx="0">
                  <c:v>16</c:v>
                </c:pt>
              </c:strCache>
            </c:strRef>
          </c:tx>
          <c:spPr>
            <a:ln w="50800">
              <a:solidFill>
                <a:schemeClr val="tx2"/>
              </a:solidFill>
              <a:prstDash val="sysDash"/>
            </a:ln>
          </c:spPr>
          <c:marker>
            <c:symbol val="none"/>
          </c:marker>
          <c:cat>
            <c:numRef>
              <c:f>'16 Year_History_Results'!$DN$5:$EC$5</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'16 Year_History_Results'!$DN$41:$EC$41</c:f>
              <c:numCache>
                <c:formatCode>General</c:formatCode>
                <c:ptCount val="16"/>
                <c:pt idx="0">
                  <c:v>0</c:v>
                </c:pt>
                <c:pt idx="1">
                  <c:v>23</c:v>
                </c:pt>
                <c:pt idx="2">
                  <c:v>48</c:v>
                </c:pt>
                <c:pt idx="3">
                  <c:v>71</c:v>
                </c:pt>
                <c:pt idx="4">
                  <c:v>92</c:v>
                </c:pt>
                <c:pt idx="5">
                  <c:v>102</c:v>
                </c:pt>
                <c:pt idx="6">
                  <c:v>102</c:v>
                </c:pt>
                <c:pt idx="7">
                  <c:v>156</c:v>
                </c:pt>
                <c:pt idx="8">
                  <c:v>156</c:v>
                </c:pt>
                <c:pt idx="9">
                  <c:v>191</c:v>
                </c:pt>
                <c:pt idx="10">
                  <c:v>203</c:v>
                </c:pt>
                <c:pt idx="11">
                  <c:v>257</c:v>
                </c:pt>
                <c:pt idx="12">
                  <c:v>264</c:v>
                </c:pt>
                <c:pt idx="13">
                  <c:v>279</c:v>
                </c:pt>
                <c:pt idx="14">
                  <c:v>303</c:v>
                </c:pt>
                <c:pt idx="15">
                  <c:v>314</c:v>
                </c:pt>
              </c:numCache>
            </c:numRef>
          </c:val>
          <c:smooth val="0"/>
        </c:ser>
        <c:ser>
          <c:idx val="26"/>
          <c:order val="16"/>
          <c:tx>
            <c:strRef>
              <c:f>'16 Year_History_Results'!$G$32</c:f>
              <c:strCache>
                <c:ptCount val="1"/>
                <c:pt idx="0">
                  <c:v>27</c:v>
                </c:pt>
              </c:strCache>
            </c:strRef>
          </c:tx>
          <c:spPr>
            <a:ln w="50800">
              <a:solidFill>
                <a:srgbClr val="FFFF00"/>
              </a:solidFill>
              <a:prstDash val="sysDash"/>
            </a:ln>
          </c:spPr>
          <c:marker>
            <c:symbol val="none"/>
          </c:marker>
          <c:cat>
            <c:numRef>
              <c:f>'16 Year_History_Results'!$DN$5:$EC$5</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'16 Year_History_Results'!$DN$32:$EC$32</c:f>
              <c:numCache>
                <c:formatCode>General</c:formatCode>
                <c:ptCount val="16"/>
                <c:pt idx="0">
                  <c:v>0</c:v>
                </c:pt>
                <c:pt idx="1">
                  <c:v>4</c:v>
                </c:pt>
                <c:pt idx="2">
                  <c:v>29</c:v>
                </c:pt>
                <c:pt idx="3">
                  <c:v>59</c:v>
                </c:pt>
                <c:pt idx="4">
                  <c:v>73</c:v>
                </c:pt>
                <c:pt idx="5">
                  <c:v>109</c:v>
                </c:pt>
                <c:pt idx="6">
                  <c:v>133</c:v>
                </c:pt>
                <c:pt idx="7">
                  <c:v>158</c:v>
                </c:pt>
                <c:pt idx="8">
                  <c:v>177</c:v>
                </c:pt>
                <c:pt idx="9">
                  <c:v>200</c:v>
                </c:pt>
                <c:pt idx="10">
                  <c:v>212</c:v>
                </c:pt>
                <c:pt idx="11">
                  <c:v>221</c:v>
                </c:pt>
                <c:pt idx="12">
                  <c:v>229</c:v>
                </c:pt>
                <c:pt idx="13">
                  <c:v>263</c:v>
                </c:pt>
                <c:pt idx="14">
                  <c:v>294</c:v>
                </c:pt>
                <c:pt idx="15">
                  <c:v>308</c:v>
                </c:pt>
              </c:numCache>
            </c:numRef>
          </c:val>
          <c:smooth val="0"/>
        </c:ser>
        <c:ser>
          <c:idx val="27"/>
          <c:order val="17"/>
          <c:tx>
            <c:strRef>
              <c:f>'16 Year_History_Results'!$G$63</c:f>
              <c:strCache>
                <c:ptCount val="1"/>
                <c:pt idx="0">
                  <c:v>175</c:v>
                </c:pt>
              </c:strCache>
            </c:strRef>
          </c:tx>
          <c:spPr>
            <a:ln w="50800">
              <a:solidFill>
                <a:srgbClr val="FFFF00"/>
              </a:solidFill>
              <a:prstDash val="sysDot"/>
            </a:ln>
          </c:spPr>
          <c:marker>
            <c:symbol val="none"/>
          </c:marker>
          <c:cat>
            <c:numRef>
              <c:f>'16 Year_History_Results'!$DN$5:$EC$5</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'16 Year_History_Results'!$DN$63:$EC$63</c:f>
              <c:numCache>
                <c:formatCode>General</c:formatCode>
                <c:ptCount val="16"/>
                <c:pt idx="0">
                  <c:v>23</c:v>
                </c:pt>
                <c:pt idx="1">
                  <c:v>48</c:v>
                </c:pt>
                <c:pt idx="2">
                  <c:v>91</c:v>
                </c:pt>
                <c:pt idx="3">
                  <c:v>134</c:v>
                </c:pt>
                <c:pt idx="4">
                  <c:v>179</c:v>
                </c:pt>
                <c:pt idx="5">
                  <c:v>186</c:v>
                </c:pt>
                <c:pt idx="6">
                  <c:v>198</c:v>
                </c:pt>
                <c:pt idx="7">
                  <c:v>209</c:v>
                </c:pt>
                <c:pt idx="8">
                  <c:v>223</c:v>
                </c:pt>
                <c:pt idx="9">
                  <c:v>234</c:v>
                </c:pt>
                <c:pt idx="10">
                  <c:v>247</c:v>
                </c:pt>
                <c:pt idx="11">
                  <c:v>247</c:v>
                </c:pt>
                <c:pt idx="12">
                  <c:v>256</c:v>
                </c:pt>
                <c:pt idx="13">
                  <c:v>271</c:v>
                </c:pt>
                <c:pt idx="14">
                  <c:v>278</c:v>
                </c:pt>
                <c:pt idx="15">
                  <c:v>301</c:v>
                </c:pt>
              </c:numCache>
            </c:numRef>
          </c:val>
          <c:smooth val="0"/>
        </c:ser>
        <c:ser>
          <c:idx val="6"/>
          <c:order val="18"/>
          <c:tx>
            <c:strRef>
              <c:f>'16 Year_History_Results'!$G$6</c:f>
              <c:strCache>
                <c:ptCount val="1"/>
                <c:pt idx="0">
                  <c:v>1678</c:v>
                </c:pt>
              </c:strCache>
            </c:strRef>
          </c:tx>
          <c:spPr>
            <a:ln w="50800">
              <a:solidFill>
                <a:srgbClr val="92D050"/>
              </a:solidFill>
            </a:ln>
          </c:spPr>
          <c:marker>
            <c:symbol val="none"/>
          </c:marker>
          <c:cat>
            <c:numRef>
              <c:f>'16 Year_History_Results'!$DN$5:$EC$5</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'16 Year_History_Results'!$DN$6:$EC$6</c:f>
              <c:numCache>
                <c:formatCode>General</c:formatCode>
                <c:ptCount val="16"/>
                <c:pt idx="0">
                  <c:v>0</c:v>
                </c:pt>
                <c:pt idx="1">
                  <c:v>0</c:v>
                </c:pt>
                <c:pt idx="2">
                  <c:v>0</c:v>
                </c:pt>
                <c:pt idx="3">
                  <c:v>0</c:v>
                </c:pt>
                <c:pt idx="4">
                  <c:v>0</c:v>
                </c:pt>
                <c:pt idx="5">
                  <c:v>0</c:v>
                </c:pt>
                <c:pt idx="6">
                  <c:v>0</c:v>
                </c:pt>
                <c:pt idx="7">
                  <c:v>0</c:v>
                </c:pt>
                <c:pt idx="8">
                  <c:v>0</c:v>
                </c:pt>
                <c:pt idx="9">
                  <c:v>0</c:v>
                </c:pt>
                <c:pt idx="10">
                  <c:v>9</c:v>
                </c:pt>
                <c:pt idx="11">
                  <c:v>23</c:v>
                </c:pt>
                <c:pt idx="12">
                  <c:v>69</c:v>
                </c:pt>
                <c:pt idx="13">
                  <c:v>125</c:v>
                </c:pt>
                <c:pt idx="14">
                  <c:v>201</c:v>
                </c:pt>
                <c:pt idx="15">
                  <c:v>257</c:v>
                </c:pt>
              </c:numCache>
            </c:numRef>
          </c:val>
          <c:smooth val="0"/>
        </c:ser>
        <c:dLbls>
          <c:showLegendKey val="0"/>
          <c:showVal val="0"/>
          <c:showCatName val="0"/>
          <c:showSerName val="0"/>
          <c:showPercent val="0"/>
          <c:showBubbleSize val="0"/>
        </c:dLbls>
        <c:marker val="1"/>
        <c:smooth val="0"/>
        <c:axId val="167102336"/>
        <c:axId val="167103872"/>
      </c:lineChart>
      <c:catAx>
        <c:axId val="167102336"/>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167103872"/>
        <c:crosses val="autoZero"/>
        <c:auto val="1"/>
        <c:lblAlgn val="ctr"/>
        <c:lblOffset val="100"/>
        <c:noMultiLvlLbl val="0"/>
      </c:catAx>
      <c:valAx>
        <c:axId val="167103872"/>
        <c:scaling>
          <c:orientation val="minMax"/>
        </c:scaling>
        <c:delete val="0"/>
        <c:axPos val="l"/>
        <c:majorGridlines/>
        <c:numFmt formatCode="General" sourceLinked="1"/>
        <c:majorTickMark val="out"/>
        <c:minorTickMark val="none"/>
        <c:tickLblPos val="nextTo"/>
        <c:crossAx val="167102336"/>
        <c:crosses val="autoZero"/>
        <c:crossBetween val="between"/>
      </c:valAx>
      <c:spPr>
        <a:noFill/>
        <a:ln w="25400">
          <a:noFill/>
        </a:ln>
      </c:spPr>
    </c:plotArea>
    <c:legend>
      <c:legendPos val="r"/>
      <c:layout>
        <c:manualLayout>
          <c:xMode val="edge"/>
          <c:yMode val="edge"/>
          <c:x val="0.90056727524444058"/>
          <c:y val="0.20099307666098376"/>
          <c:w val="8.4659340659340665E-2"/>
          <c:h val="0.69321629667334872"/>
        </c:manualLayout>
      </c:layout>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MI / CA / TX Comparison</a:t>
            </a:r>
          </a:p>
        </c:rich>
      </c:tx>
      <c:layout>
        <c:manualLayout>
          <c:xMode val="edge"/>
          <c:yMode val="edge"/>
          <c:x val="0.23630414379282386"/>
          <c:y val="4.1580041580041582E-2"/>
        </c:manualLayout>
      </c:layout>
      <c:overlay val="1"/>
    </c:title>
    <c:autoTitleDeleted val="0"/>
    <c:plotArea>
      <c:layout/>
      <c:barChart>
        <c:barDir val="col"/>
        <c:grouping val="clustered"/>
        <c:varyColors val="0"/>
        <c:ser>
          <c:idx val="1"/>
          <c:order val="0"/>
          <c:tx>
            <c:v>MI FRC Team League Percentage</c:v>
          </c:tx>
          <c:invertIfNegative val="0"/>
          <c:cat>
            <c:numRef>
              <c:f>'Regional Team Study'!$H$19:$R$19</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'Regional Team Study'!$H$7:$R$7</c:f>
              <c:numCache>
                <c:formatCode>0.0%</c:formatCode>
                <c:ptCount val="11"/>
                <c:pt idx="0">
                  <c:v>9.4929881337648334E-2</c:v>
                </c:pt>
                <c:pt idx="1">
                  <c:v>9.4853683148335019E-2</c:v>
                </c:pt>
                <c:pt idx="2">
                  <c:v>8.9847259658580411E-2</c:v>
                </c:pt>
                <c:pt idx="3">
                  <c:v>8.2758620689655171E-2</c:v>
                </c:pt>
                <c:pt idx="4">
                  <c:v>7.8249336870026526E-2</c:v>
                </c:pt>
                <c:pt idx="5">
                  <c:v>7.8711985688729877E-2</c:v>
                </c:pt>
                <c:pt idx="6">
                  <c:v>7.5096631695196023E-2</c:v>
                </c:pt>
                <c:pt idx="7">
                  <c:v>8.2318558207501225E-2</c:v>
                </c:pt>
                <c:pt idx="8">
                  <c:v>8.1231295425395464E-2</c:v>
                </c:pt>
                <c:pt idx="9">
                  <c:v>8.0908728577122363E-2</c:v>
                </c:pt>
                <c:pt idx="10">
                  <c:v>0.10150238182484426</c:v>
                </c:pt>
              </c:numCache>
            </c:numRef>
          </c:val>
        </c:ser>
        <c:ser>
          <c:idx val="0"/>
          <c:order val="1"/>
          <c:tx>
            <c:v>CA FRC Team League Percentage</c:v>
          </c:tx>
          <c:invertIfNegative val="0"/>
          <c:cat>
            <c:numRef>
              <c:f>'Regional Team Study'!$H$19:$R$19</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'Regional Team Study'!$H$21:$R$21</c:f>
              <c:numCache>
                <c:formatCode>0.0%</c:formatCode>
                <c:ptCount val="11"/>
                <c:pt idx="0">
                  <c:v>0.10140237324703344</c:v>
                </c:pt>
                <c:pt idx="1">
                  <c:v>0.10595358224016145</c:v>
                </c:pt>
                <c:pt idx="2">
                  <c:v>9.8831985624438456E-2</c:v>
                </c:pt>
                <c:pt idx="3">
                  <c:v>9.5019157088122599E-2</c:v>
                </c:pt>
                <c:pt idx="4">
                  <c:v>9.4164456233421748E-2</c:v>
                </c:pt>
                <c:pt idx="5">
                  <c:v>8.6463923673226001E-2</c:v>
                </c:pt>
                <c:pt idx="6">
                  <c:v>8.448371065709552E-2</c:v>
                </c:pt>
                <c:pt idx="7">
                  <c:v>8.5241110569897707E-2</c:v>
                </c:pt>
                <c:pt idx="8">
                  <c:v>8.3368961094484828E-2</c:v>
                </c:pt>
                <c:pt idx="9">
                  <c:v>8.6090075727381421E-2</c:v>
                </c:pt>
                <c:pt idx="10">
                  <c:v>8.5379259802125324E-2</c:v>
                </c:pt>
              </c:numCache>
            </c:numRef>
          </c:val>
        </c:ser>
        <c:ser>
          <c:idx val="2"/>
          <c:order val="4"/>
          <c:tx>
            <c:v>TX FRC Team League Percentage</c:v>
          </c:tx>
          <c:invertIfNegative val="0"/>
          <c:cat>
            <c:numRef>
              <c:f>'Regional Team Study'!$H$19:$R$19</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'Regional Team Study'!$H$33:$R$33</c:f>
              <c:numCache>
                <c:formatCode>0.0%</c:formatCode>
                <c:ptCount val="11"/>
                <c:pt idx="0">
                  <c:v>3.2362459546925564E-2</c:v>
                </c:pt>
                <c:pt idx="1">
                  <c:v>2.7245206861755803E-2</c:v>
                </c:pt>
                <c:pt idx="2">
                  <c:v>2.9649595687331536E-2</c:v>
                </c:pt>
                <c:pt idx="3">
                  <c:v>2.681992337164751E-2</c:v>
                </c:pt>
                <c:pt idx="4">
                  <c:v>2.9840848806366047E-2</c:v>
                </c:pt>
                <c:pt idx="5">
                  <c:v>5.4263565891472867E-2</c:v>
                </c:pt>
                <c:pt idx="6">
                  <c:v>5.7426836002208721E-2</c:v>
                </c:pt>
                <c:pt idx="7">
                  <c:v>7.0141256697515836E-2</c:v>
                </c:pt>
                <c:pt idx="8">
                  <c:v>6.2847370671227018E-2</c:v>
                </c:pt>
                <c:pt idx="9">
                  <c:v>5.6596253487445194E-2</c:v>
                </c:pt>
                <c:pt idx="10">
                  <c:v>4.8735800659582267E-2</c:v>
                </c:pt>
              </c:numCache>
            </c:numRef>
          </c:val>
        </c:ser>
        <c:dLbls>
          <c:showLegendKey val="0"/>
          <c:showVal val="0"/>
          <c:showCatName val="0"/>
          <c:showSerName val="0"/>
          <c:showPercent val="0"/>
          <c:showBubbleSize val="0"/>
        </c:dLbls>
        <c:gapWidth val="150"/>
        <c:axId val="198662016"/>
        <c:axId val="198663552"/>
      </c:barChart>
      <c:lineChart>
        <c:grouping val="standard"/>
        <c:varyColors val="0"/>
        <c:ser>
          <c:idx val="5"/>
          <c:order val="2"/>
          <c:tx>
            <c:v>MI representation in CMP Elims</c:v>
          </c:tx>
          <c:spPr>
            <a:ln w="38100">
              <a:solidFill>
                <a:srgbClr val="FF0000"/>
              </a:solidFill>
            </a:ln>
          </c:spPr>
          <c:marker>
            <c:symbol val="none"/>
          </c:marker>
          <c:cat>
            <c:numRef>
              <c:f>'Regional Team Study'!$D$31:$R$31</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cat>
          <c:val>
            <c:numRef>
              <c:f>'Regional Team Study'!$H$15:$R$15</c:f>
              <c:numCache>
                <c:formatCode>0%</c:formatCode>
                <c:ptCount val="11"/>
                <c:pt idx="0">
                  <c:v>1.4264914772727271</c:v>
                </c:pt>
                <c:pt idx="1">
                  <c:v>1.8669104609929079</c:v>
                </c:pt>
                <c:pt idx="2">
                  <c:v>1.2753125000000001</c:v>
                </c:pt>
                <c:pt idx="3">
                  <c:v>1.8880208333333333</c:v>
                </c:pt>
                <c:pt idx="4">
                  <c:v>1.7305790960451977</c:v>
                </c:pt>
                <c:pt idx="5">
                  <c:v>2.1174242424242422</c:v>
                </c:pt>
                <c:pt idx="6">
                  <c:v>2.9129136029411766</c:v>
                </c:pt>
                <c:pt idx="7">
                  <c:v>2.4042776134122286</c:v>
                </c:pt>
                <c:pt idx="8">
                  <c:v>2.9493969298245615</c:v>
                </c:pt>
                <c:pt idx="9">
                  <c:v>2.3174261083743843</c:v>
                </c:pt>
                <c:pt idx="10">
                  <c:v>2.0011845667870034</c:v>
                </c:pt>
              </c:numCache>
            </c:numRef>
          </c:val>
          <c:smooth val="0"/>
        </c:ser>
        <c:ser>
          <c:idx val="7"/>
          <c:order val="3"/>
          <c:tx>
            <c:v>CA representation in CMP Elims</c:v>
          </c:tx>
          <c:spPr>
            <a:ln w="38100">
              <a:solidFill>
                <a:srgbClr val="0309ED"/>
              </a:solidFill>
            </a:ln>
          </c:spPr>
          <c:marker>
            <c:symbol val="none"/>
          </c:marker>
          <c:cat>
            <c:numRef>
              <c:f>'Regional Team Study'!$D$31:$R$31</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cat>
          <c:val>
            <c:numRef>
              <c:f>'Regional Team Study'!$H$27:$R$27</c:f>
              <c:numCache>
                <c:formatCode>0%</c:formatCode>
                <c:ptCount val="11"/>
                <c:pt idx="0">
                  <c:v>0.61635638297872342</c:v>
                </c:pt>
                <c:pt idx="1">
                  <c:v>0.49156746031746035</c:v>
                </c:pt>
                <c:pt idx="2">
                  <c:v>0.52698863636363635</c:v>
                </c:pt>
                <c:pt idx="3">
                  <c:v>0.54813508064516137</c:v>
                </c:pt>
                <c:pt idx="4">
                  <c:v>0.88497652582159625</c:v>
                </c:pt>
                <c:pt idx="5">
                  <c:v>1.2047413793103448</c:v>
                </c:pt>
                <c:pt idx="6">
                  <c:v>1.7261710239651418</c:v>
                </c:pt>
                <c:pt idx="7">
                  <c:v>1.2220238095238096</c:v>
                </c:pt>
                <c:pt idx="8">
                  <c:v>1.249465811965812</c:v>
                </c:pt>
                <c:pt idx="9">
                  <c:v>0.84698109567901247</c:v>
                </c:pt>
                <c:pt idx="10" formatCode="0.0%">
                  <c:v>1.3725523068669527</c:v>
                </c:pt>
              </c:numCache>
            </c:numRef>
          </c:val>
          <c:smooth val="0"/>
        </c:ser>
        <c:ser>
          <c:idx val="3"/>
          <c:order val="5"/>
          <c:tx>
            <c:v>TX representation in CMP Elims</c:v>
          </c:tx>
          <c:spPr>
            <a:ln>
              <a:solidFill>
                <a:srgbClr val="00B050"/>
              </a:solidFill>
            </a:ln>
          </c:spPr>
          <c:marker>
            <c:symbol val="none"/>
          </c:marker>
          <c:cat>
            <c:numRef>
              <c:f>'Regional Team Study'!$D$31:$R$31</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cat>
          <c:val>
            <c:numRef>
              <c:f>'Regional Team Study'!$H$39:$R$39</c:f>
              <c:numCache>
                <c:formatCode>0%</c:formatCode>
                <c:ptCount val="11"/>
                <c:pt idx="0">
                  <c:v>3.0900000000000003</c:v>
                </c:pt>
                <c:pt idx="1">
                  <c:v>4.0781893004115224</c:v>
                </c:pt>
                <c:pt idx="2">
                  <c:v>2.0440771349862259</c:v>
                </c:pt>
                <c:pt idx="3">
                  <c:v>2.130612244897959</c:v>
                </c:pt>
                <c:pt idx="4">
                  <c:v>2.2340740740740741</c:v>
                </c:pt>
                <c:pt idx="5">
                  <c:v>0.81004709576138156</c:v>
                </c:pt>
                <c:pt idx="6">
                  <c:v>0.3348742603550296</c:v>
                </c:pt>
                <c:pt idx="7">
                  <c:v>0.3960262345679012</c:v>
                </c:pt>
                <c:pt idx="8">
                  <c:v>0.64945161738164647</c:v>
                </c:pt>
                <c:pt idx="9">
                  <c:v>0.74657805990874826</c:v>
                </c:pt>
                <c:pt idx="10">
                  <c:v>1.2342133529312</c:v>
                </c:pt>
              </c:numCache>
            </c:numRef>
          </c:val>
          <c:smooth val="0"/>
        </c:ser>
        <c:dLbls>
          <c:showLegendKey val="0"/>
          <c:showVal val="0"/>
          <c:showCatName val="0"/>
          <c:showSerName val="0"/>
          <c:showPercent val="0"/>
          <c:showBubbleSize val="0"/>
        </c:dLbls>
        <c:marker val="1"/>
        <c:smooth val="0"/>
        <c:axId val="198675840"/>
        <c:axId val="198673920"/>
      </c:lineChart>
      <c:catAx>
        <c:axId val="198662016"/>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198663552"/>
        <c:crosses val="autoZero"/>
        <c:auto val="1"/>
        <c:lblAlgn val="ctr"/>
        <c:lblOffset val="100"/>
        <c:noMultiLvlLbl val="0"/>
      </c:catAx>
      <c:valAx>
        <c:axId val="198663552"/>
        <c:scaling>
          <c:orientation val="minMax"/>
        </c:scaling>
        <c:delete val="0"/>
        <c:axPos val="l"/>
        <c:majorGridlines/>
        <c:title>
          <c:tx>
            <c:rich>
              <a:bodyPr rot="-5400000" vert="horz"/>
              <a:lstStyle/>
              <a:p>
                <a:pPr>
                  <a:defRPr/>
                </a:pPr>
                <a:r>
                  <a:rPr lang="en-US"/>
                  <a:t>League Percentage</a:t>
                </a:r>
              </a:p>
            </c:rich>
          </c:tx>
          <c:layout/>
          <c:overlay val="0"/>
        </c:title>
        <c:numFmt formatCode="0.0%" sourceLinked="1"/>
        <c:majorTickMark val="out"/>
        <c:minorTickMark val="none"/>
        <c:tickLblPos val="nextTo"/>
        <c:crossAx val="198662016"/>
        <c:crosses val="autoZero"/>
        <c:crossBetween val="between"/>
      </c:valAx>
      <c:valAx>
        <c:axId val="198673920"/>
        <c:scaling>
          <c:orientation val="minMax"/>
        </c:scaling>
        <c:delete val="0"/>
        <c:axPos val="r"/>
        <c:title>
          <c:tx>
            <c:rich>
              <a:bodyPr rot="-5400000" vert="horz"/>
              <a:lstStyle/>
              <a:p>
                <a:pPr>
                  <a:defRPr/>
                </a:pPr>
                <a:r>
                  <a:rPr lang="en-US"/>
                  <a:t>Representation %</a:t>
                </a:r>
              </a:p>
            </c:rich>
          </c:tx>
          <c:layout/>
          <c:overlay val="0"/>
        </c:title>
        <c:numFmt formatCode="0%" sourceLinked="1"/>
        <c:majorTickMark val="out"/>
        <c:minorTickMark val="none"/>
        <c:tickLblPos val="nextTo"/>
        <c:crossAx val="198675840"/>
        <c:crosses val="max"/>
        <c:crossBetween val="between"/>
      </c:valAx>
      <c:catAx>
        <c:axId val="198675840"/>
        <c:scaling>
          <c:orientation val="minMax"/>
        </c:scaling>
        <c:delete val="1"/>
        <c:axPos val="b"/>
        <c:numFmt formatCode="General" sourceLinked="1"/>
        <c:majorTickMark val="out"/>
        <c:minorTickMark val="none"/>
        <c:tickLblPos val="nextTo"/>
        <c:crossAx val="198673920"/>
        <c:crosses val="autoZero"/>
        <c:auto val="1"/>
        <c:lblAlgn val="ctr"/>
        <c:lblOffset val="100"/>
        <c:noMultiLvlLbl val="0"/>
      </c:catAx>
    </c:plotArea>
    <c:legend>
      <c:legendPos val="r"/>
      <c:layout>
        <c:manualLayout>
          <c:xMode val="edge"/>
          <c:yMode val="edge"/>
          <c:x val="0.73658784961745083"/>
          <c:y val="0.23844320272146322"/>
          <c:w val="0.26106979523993284"/>
          <c:h val="0.40374541762219573"/>
        </c:manualLayout>
      </c:layout>
      <c:overlay val="0"/>
    </c:legend>
    <c:plotVisOnly val="1"/>
    <c:dispBlanksAs val="gap"/>
    <c:showDLblsOverMax val="0"/>
  </c:chart>
  <c:printSettings>
    <c:headerFooter/>
    <c:pageMargins b="0.75" l="0.7" r="0.7" t="0.75" header="0.3" footer="0.3"/>
    <c:pageSetup/>
  </c:printSettings>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codeName="Chart18">
    <tabColor rgb="FFFFFF00"/>
  </sheetPr>
  <sheetViews>
    <sheetView zoomScale="90" workbookViewId="0"/>
  </sheetViews>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codeName="Chart19">
    <tabColor rgb="FF00FF00"/>
  </sheetPr>
  <sheetViews>
    <sheetView zoomScale="80"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7750" cy="629443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xdr:from>
      <xdr:col>2</xdr:col>
      <xdr:colOff>2505076</xdr:colOff>
      <xdr:row>53</xdr:row>
      <xdr:rowOff>95251</xdr:rowOff>
    </xdr:from>
    <xdr:to>
      <xdr:col>18</xdr:col>
      <xdr:colOff>107156</xdr:colOff>
      <xdr:row>81</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RST/2012/Team_2834_2012_Scouting_Database_Championship_v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RST/2013/Team_1114_2013_Championship_Scouting_Databas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RST/2011/Team_2834_2011_Scouting_Database_Championship_v4/Team_2834%202011_Scouting_Database%20Championship%20v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eam_2834%202016_Scouting_Database_Championship_v1_w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Query"/>
      <sheetName val="2012 Teams"/>
      <sheetName val="WM data"/>
      <sheetName val="WM results"/>
      <sheetName val="OPR data"/>
      <sheetName val="OPR results"/>
      <sheetName val="OPR Studies"/>
      <sheetName val="IRI"/>
      <sheetName val="Division"/>
      <sheetName val="Archimedes"/>
      <sheetName val="Curie"/>
      <sheetName val="Galileo"/>
      <sheetName val="Newton"/>
      <sheetName val="Einstein"/>
      <sheetName val="Worldrank"/>
      <sheetName val="KansasCity"/>
      <sheetName val="BAE"/>
      <sheetName val="SmokyMountains"/>
      <sheetName val="Alamo"/>
      <sheetName val="SanDiego"/>
      <sheetName val="GullLake"/>
      <sheetName val="Kettering"/>
      <sheetName val="HatboroHorsham"/>
      <sheetName val="Israel"/>
      <sheetName val="TorontoEast"/>
      <sheetName val="Orlando"/>
      <sheetName val="WPI"/>
      <sheetName val="Chesapeake"/>
      <sheetName val="LakeSuperior"/>
      <sheetName val="FingerLakes"/>
      <sheetName val="Oregon"/>
      <sheetName val="Pittsburgh"/>
      <sheetName val="TraverseCity"/>
      <sheetName val="Waterford"/>
      <sheetName val="ChestnutHill"/>
      <sheetName val="Rutgers"/>
      <sheetName val="Montreal"/>
      <sheetName val="Sacramento"/>
      <sheetName val="LosAngeles"/>
      <sheetName val="Peachtree"/>
      <sheetName val="Boilermaker"/>
      <sheetName val="Bayou"/>
      <sheetName val="Utah"/>
      <sheetName val="Virginia"/>
      <sheetName val="NewYorkCity"/>
      <sheetName val="WestMichigan"/>
      <sheetName val="Detroit"/>
      <sheetName val="Waterloo"/>
      <sheetName val="Arizona"/>
      <sheetName val="Colorado"/>
      <sheetName val="Hawaii"/>
      <sheetName val="Midwest"/>
      <sheetName val="Boston"/>
      <sheetName val="St.Louis"/>
      <sheetName val="Buckeye"/>
      <sheetName val="Palmetto"/>
      <sheetName val="SeattleCascade"/>
      <sheetName val="SeattleOlympic"/>
      <sheetName val="Wisconsin"/>
      <sheetName val="Niles"/>
      <sheetName val="Northville"/>
      <sheetName val="Lenape"/>
      <sheetName val="TorontoWest"/>
      <sheetName val="SiliconValley"/>
      <sheetName val="Connecticut"/>
      <sheetName val="WashingtonDC"/>
      <sheetName val="SouthFlorida"/>
      <sheetName val="10000Lakes"/>
      <sheetName val="NorthStar"/>
      <sheetName val="LongIsland"/>
      <sheetName val="Oklahoma"/>
      <sheetName val="DallasEast"/>
      <sheetName val="DallasWest"/>
      <sheetName val="Livonia"/>
      <sheetName val="Troy"/>
      <sheetName val="MountOlive"/>
      <sheetName val="CentralValley"/>
      <sheetName val="NorthCarolina"/>
      <sheetName val="LasVegas"/>
      <sheetName val="QueenCIty"/>
      <sheetName val="LoneStar"/>
      <sheetName val="Spokane"/>
      <sheetName val="MichiganState"/>
      <sheetName val="MidAtlanticRegion"/>
    </sheetNames>
    <sheetDataSet>
      <sheetData sheetId="0"/>
      <sheetData sheetId="1"/>
      <sheetData sheetId="2">
        <row r="2">
          <cell r="A2">
            <v>1</v>
          </cell>
          <cell r="B2" t="str">
            <v>Pontiac, MI USA</v>
          </cell>
        </row>
        <row r="3">
          <cell r="A3">
            <v>4</v>
          </cell>
          <cell r="B3" t="str">
            <v>Van Nuys, CA USA</v>
          </cell>
        </row>
        <row r="4">
          <cell r="A4">
            <v>7</v>
          </cell>
          <cell r="B4" t="str">
            <v>Baltimore, MD USA</v>
          </cell>
        </row>
        <row r="5">
          <cell r="A5">
            <v>8</v>
          </cell>
          <cell r="B5" t="str">
            <v>Palo Alto, CA USA</v>
          </cell>
        </row>
        <row r="6">
          <cell r="A6">
            <v>11</v>
          </cell>
          <cell r="B6" t="str">
            <v>Flanders, NJ USA</v>
          </cell>
        </row>
        <row r="7">
          <cell r="A7">
            <v>16</v>
          </cell>
          <cell r="B7" t="str">
            <v>Mountain Home, AR USA</v>
          </cell>
        </row>
        <row r="8">
          <cell r="A8">
            <v>20</v>
          </cell>
          <cell r="B8" t="str">
            <v>Clifton Park, NY USA</v>
          </cell>
        </row>
        <row r="9">
          <cell r="A9">
            <v>21</v>
          </cell>
          <cell r="B9" t="str">
            <v>Titusville, FL USA</v>
          </cell>
        </row>
        <row r="10">
          <cell r="A10">
            <v>23</v>
          </cell>
          <cell r="B10" t="str">
            <v>Plymouth, MA USA</v>
          </cell>
        </row>
        <row r="11">
          <cell r="A11">
            <v>25</v>
          </cell>
          <cell r="B11" t="str">
            <v>North Brunswick, NJ USA</v>
          </cell>
        </row>
        <row r="12">
          <cell r="A12">
            <v>27</v>
          </cell>
          <cell r="B12" t="str">
            <v>Clarkston, MI USA</v>
          </cell>
        </row>
        <row r="13">
          <cell r="A13">
            <v>28</v>
          </cell>
          <cell r="B13" t="str">
            <v>Sag Harbor, NY USA</v>
          </cell>
        </row>
        <row r="14">
          <cell r="A14">
            <v>31</v>
          </cell>
          <cell r="B14" t="str">
            <v>Jenks, OK USA</v>
          </cell>
        </row>
        <row r="15">
          <cell r="A15">
            <v>33</v>
          </cell>
          <cell r="B15" t="str">
            <v>Auburn Hills, MI USA</v>
          </cell>
        </row>
        <row r="16">
          <cell r="A16">
            <v>34</v>
          </cell>
          <cell r="B16" t="str">
            <v>Athens, AL USA</v>
          </cell>
        </row>
        <row r="17">
          <cell r="A17">
            <v>41</v>
          </cell>
          <cell r="B17" t="str">
            <v>Warren, NJ USA</v>
          </cell>
        </row>
        <row r="18">
          <cell r="A18">
            <v>45</v>
          </cell>
          <cell r="B18" t="str">
            <v>Kokomo, IN USA</v>
          </cell>
        </row>
        <row r="19">
          <cell r="A19">
            <v>48</v>
          </cell>
          <cell r="B19" t="str">
            <v>Warren, OH USA</v>
          </cell>
        </row>
        <row r="20">
          <cell r="A20">
            <v>51</v>
          </cell>
          <cell r="B20" t="str">
            <v>Pontiac, MI USA</v>
          </cell>
        </row>
        <row r="21">
          <cell r="A21">
            <v>53</v>
          </cell>
          <cell r="B21" t="str">
            <v>Greenbelt, MD USA</v>
          </cell>
        </row>
        <row r="22">
          <cell r="A22">
            <v>56</v>
          </cell>
          <cell r="B22" t="str">
            <v>Bound Brook, NJ USA</v>
          </cell>
        </row>
        <row r="23">
          <cell r="A23">
            <v>57</v>
          </cell>
          <cell r="B23" t="str">
            <v>Houston, TX USA</v>
          </cell>
        </row>
        <row r="24">
          <cell r="A24">
            <v>58</v>
          </cell>
          <cell r="B24" t="str">
            <v>South Portland, ME USA</v>
          </cell>
        </row>
        <row r="25">
          <cell r="A25">
            <v>59</v>
          </cell>
          <cell r="B25" t="str">
            <v>Miami, FL USA</v>
          </cell>
        </row>
        <row r="26">
          <cell r="A26">
            <v>60</v>
          </cell>
          <cell r="B26" t="str">
            <v>Kingman, AZ USA</v>
          </cell>
        </row>
        <row r="27">
          <cell r="A27">
            <v>61</v>
          </cell>
          <cell r="B27" t="str">
            <v>Upton, MA USA</v>
          </cell>
        </row>
        <row r="28">
          <cell r="A28">
            <v>63</v>
          </cell>
          <cell r="B28" t="str">
            <v>Erie, PA USA</v>
          </cell>
        </row>
        <row r="29">
          <cell r="A29">
            <v>66</v>
          </cell>
          <cell r="B29" t="str">
            <v>Ypsilanti, MI USA</v>
          </cell>
        </row>
        <row r="30">
          <cell r="A30">
            <v>67</v>
          </cell>
          <cell r="B30" t="str">
            <v>Milford, MI USA</v>
          </cell>
        </row>
        <row r="31">
          <cell r="A31">
            <v>68</v>
          </cell>
          <cell r="B31" t="str">
            <v>Ortonville, MI USA</v>
          </cell>
        </row>
        <row r="32">
          <cell r="A32">
            <v>69</v>
          </cell>
          <cell r="B32" t="str">
            <v>Quincy, MA USA</v>
          </cell>
        </row>
        <row r="33">
          <cell r="A33">
            <v>70</v>
          </cell>
          <cell r="B33" t="str">
            <v>Goodrich, MI USA</v>
          </cell>
        </row>
        <row r="34">
          <cell r="A34">
            <v>71</v>
          </cell>
          <cell r="B34" t="str">
            <v>Hammond, IN USA</v>
          </cell>
        </row>
        <row r="35">
          <cell r="A35">
            <v>73</v>
          </cell>
          <cell r="B35" t="str">
            <v>Rochester, NY USA</v>
          </cell>
        </row>
        <row r="36">
          <cell r="A36">
            <v>74</v>
          </cell>
          <cell r="B36" t="str">
            <v>Holland, MI USA</v>
          </cell>
        </row>
        <row r="37">
          <cell r="A37">
            <v>75</v>
          </cell>
          <cell r="B37" t="str">
            <v>Hillsborough, NJ USA</v>
          </cell>
        </row>
        <row r="38">
          <cell r="A38">
            <v>78</v>
          </cell>
          <cell r="B38" t="str">
            <v>Newport County, RI USA</v>
          </cell>
        </row>
        <row r="39">
          <cell r="A39">
            <v>79</v>
          </cell>
          <cell r="B39" t="str">
            <v>Tarpon Springs , FL USA</v>
          </cell>
        </row>
        <row r="40">
          <cell r="A40">
            <v>81</v>
          </cell>
          <cell r="B40" t="str">
            <v>Freeport, IL USA</v>
          </cell>
        </row>
        <row r="41">
          <cell r="A41">
            <v>85</v>
          </cell>
          <cell r="B41" t="str">
            <v>Zeeland, MI USA</v>
          </cell>
        </row>
        <row r="42">
          <cell r="A42">
            <v>86</v>
          </cell>
          <cell r="B42" t="str">
            <v>Jacksonville, FL USA</v>
          </cell>
        </row>
        <row r="43">
          <cell r="A43">
            <v>87</v>
          </cell>
          <cell r="B43" t="str">
            <v>Mount Holly, NJ USA</v>
          </cell>
        </row>
        <row r="44">
          <cell r="A44">
            <v>88</v>
          </cell>
          <cell r="B44" t="str">
            <v>Bridgewater, MA USA</v>
          </cell>
        </row>
        <row r="45">
          <cell r="A45">
            <v>93</v>
          </cell>
          <cell r="B45" t="str">
            <v>Appleton, WI USA</v>
          </cell>
        </row>
        <row r="46">
          <cell r="A46">
            <v>94</v>
          </cell>
          <cell r="B46" t="str">
            <v>Southfield, MI USA</v>
          </cell>
        </row>
        <row r="47">
          <cell r="A47">
            <v>95</v>
          </cell>
          <cell r="B47" t="str">
            <v>Lebanon, NH USA</v>
          </cell>
        </row>
        <row r="48">
          <cell r="A48">
            <v>97</v>
          </cell>
          <cell r="B48" t="str">
            <v>Cambridge, MA USA</v>
          </cell>
        </row>
        <row r="49">
          <cell r="A49">
            <v>100</v>
          </cell>
          <cell r="B49" t="str">
            <v>Woodside, CA USA</v>
          </cell>
        </row>
        <row r="50">
          <cell r="A50">
            <v>101</v>
          </cell>
          <cell r="B50" t="str">
            <v>Chicago, IL USA</v>
          </cell>
        </row>
        <row r="51">
          <cell r="A51">
            <v>102</v>
          </cell>
          <cell r="B51" t="str">
            <v>Somerville, NJ USA</v>
          </cell>
        </row>
        <row r="52">
          <cell r="A52">
            <v>103</v>
          </cell>
          <cell r="B52" t="str">
            <v>Kintnersville, PA USA</v>
          </cell>
        </row>
        <row r="53">
          <cell r="A53">
            <v>107</v>
          </cell>
          <cell r="B53" t="str">
            <v>Holland, MI USA</v>
          </cell>
        </row>
        <row r="54">
          <cell r="A54">
            <v>108</v>
          </cell>
          <cell r="B54" t="str">
            <v>Ft. Lauderdale, FL USA</v>
          </cell>
        </row>
        <row r="55">
          <cell r="A55">
            <v>111</v>
          </cell>
          <cell r="B55" t="str">
            <v>Schaumburg, IL USA</v>
          </cell>
        </row>
        <row r="56">
          <cell r="A56">
            <v>114</v>
          </cell>
          <cell r="B56" t="str">
            <v>Los Altos, CA USA</v>
          </cell>
        </row>
        <row r="57">
          <cell r="A57">
            <v>115</v>
          </cell>
          <cell r="B57" t="str">
            <v>Cupertino, CA USA</v>
          </cell>
        </row>
        <row r="58">
          <cell r="A58">
            <v>116</v>
          </cell>
          <cell r="B58" t="str">
            <v>Herndon, VA USA</v>
          </cell>
        </row>
        <row r="59">
          <cell r="A59">
            <v>117</v>
          </cell>
          <cell r="B59" t="str">
            <v>Pittsburgh, PA USA</v>
          </cell>
        </row>
        <row r="60">
          <cell r="A60">
            <v>118</v>
          </cell>
          <cell r="B60" t="str">
            <v>League City, TX USA</v>
          </cell>
        </row>
        <row r="61">
          <cell r="A61">
            <v>120</v>
          </cell>
          <cell r="B61" t="str">
            <v>Cleveland, OH USA</v>
          </cell>
        </row>
        <row r="62">
          <cell r="A62">
            <v>121</v>
          </cell>
          <cell r="B62" t="str">
            <v>Newport County, RI USA</v>
          </cell>
        </row>
        <row r="63">
          <cell r="A63">
            <v>122</v>
          </cell>
          <cell r="B63" t="str">
            <v>Hampton, VA USA</v>
          </cell>
        </row>
        <row r="64">
          <cell r="A64">
            <v>123</v>
          </cell>
          <cell r="B64" t="str">
            <v>Hamtramck, MI USA</v>
          </cell>
        </row>
        <row r="65">
          <cell r="A65">
            <v>125</v>
          </cell>
          <cell r="B65" t="str">
            <v>Boston, MA USA</v>
          </cell>
        </row>
        <row r="66">
          <cell r="A66">
            <v>126</v>
          </cell>
          <cell r="B66" t="str">
            <v>Clinton, MA USA</v>
          </cell>
        </row>
        <row r="67">
          <cell r="A67">
            <v>128</v>
          </cell>
          <cell r="B67" t="str">
            <v>Grandview Heights, OH USA</v>
          </cell>
        </row>
        <row r="68">
          <cell r="A68">
            <v>131</v>
          </cell>
          <cell r="B68" t="str">
            <v>Manchester, NH USA</v>
          </cell>
        </row>
        <row r="69">
          <cell r="A69">
            <v>133</v>
          </cell>
          <cell r="B69" t="str">
            <v>Standish, ME USA</v>
          </cell>
        </row>
        <row r="70">
          <cell r="A70">
            <v>134</v>
          </cell>
          <cell r="B70" t="str">
            <v>Pembroke, NH USA</v>
          </cell>
        </row>
        <row r="71">
          <cell r="A71">
            <v>135</v>
          </cell>
          <cell r="B71" t="str">
            <v>Mishawaka, IN USA</v>
          </cell>
        </row>
        <row r="72">
          <cell r="A72">
            <v>136</v>
          </cell>
          <cell r="B72" t="str">
            <v>Plainfield, NJ USA</v>
          </cell>
        </row>
        <row r="73">
          <cell r="A73">
            <v>138</v>
          </cell>
          <cell r="B73" t="str">
            <v>Amherst, NH USA</v>
          </cell>
        </row>
        <row r="74">
          <cell r="A74">
            <v>141</v>
          </cell>
          <cell r="B74" t="str">
            <v>Holland, MI USA</v>
          </cell>
        </row>
        <row r="75">
          <cell r="A75">
            <v>144</v>
          </cell>
          <cell r="B75" t="str">
            <v>Cincinnati, OH USA</v>
          </cell>
        </row>
        <row r="76">
          <cell r="A76">
            <v>145</v>
          </cell>
          <cell r="B76" t="str">
            <v>Norwich, NY USA</v>
          </cell>
        </row>
        <row r="77">
          <cell r="A77">
            <v>148</v>
          </cell>
          <cell r="B77" t="str">
            <v>Greenville, TX USA</v>
          </cell>
        </row>
        <row r="78">
          <cell r="A78">
            <v>151</v>
          </cell>
          <cell r="B78" t="str">
            <v>Nashua, NH USA</v>
          </cell>
        </row>
        <row r="79">
          <cell r="A79">
            <v>155</v>
          </cell>
          <cell r="B79" t="str">
            <v>Berlin, CT USA</v>
          </cell>
        </row>
        <row r="80">
          <cell r="A80">
            <v>156</v>
          </cell>
          <cell r="B80" t="str">
            <v>Fairview, PA USA</v>
          </cell>
        </row>
        <row r="81">
          <cell r="A81">
            <v>157</v>
          </cell>
          <cell r="B81" t="str">
            <v>Marlborough, MA USA</v>
          </cell>
        </row>
        <row r="82">
          <cell r="A82">
            <v>159</v>
          </cell>
          <cell r="B82" t="str">
            <v>Fort Collins, CO USA</v>
          </cell>
        </row>
        <row r="83">
          <cell r="A83">
            <v>166</v>
          </cell>
          <cell r="B83" t="str">
            <v>Merrimack, NH USA</v>
          </cell>
        </row>
        <row r="84">
          <cell r="A84">
            <v>167</v>
          </cell>
          <cell r="B84" t="str">
            <v>Iowa City, IA USA</v>
          </cell>
        </row>
        <row r="85">
          <cell r="A85">
            <v>168</v>
          </cell>
          <cell r="B85" t="str">
            <v>North Miami Beach, FL USA</v>
          </cell>
        </row>
        <row r="86">
          <cell r="A86">
            <v>171</v>
          </cell>
          <cell r="B86" t="str">
            <v>Platteville, WI USA</v>
          </cell>
        </row>
        <row r="87">
          <cell r="A87">
            <v>172</v>
          </cell>
          <cell r="B87" t="str">
            <v>Gorham/Falmouth, ME USA</v>
          </cell>
        </row>
        <row r="88">
          <cell r="A88">
            <v>173</v>
          </cell>
          <cell r="B88" t="str">
            <v>East Hartford, CT USA</v>
          </cell>
        </row>
        <row r="89">
          <cell r="A89">
            <v>174</v>
          </cell>
          <cell r="B89" t="str">
            <v>Liverpool, NY USA</v>
          </cell>
        </row>
        <row r="90">
          <cell r="A90">
            <v>175</v>
          </cell>
          <cell r="B90" t="str">
            <v>Enfield, CT USA</v>
          </cell>
        </row>
        <row r="91">
          <cell r="A91">
            <v>176</v>
          </cell>
          <cell r="B91" t="str">
            <v>Windsor Locks, CT USA</v>
          </cell>
        </row>
        <row r="92">
          <cell r="A92">
            <v>177</v>
          </cell>
          <cell r="B92" t="str">
            <v>South Windsor, CT USA</v>
          </cell>
        </row>
        <row r="93">
          <cell r="A93">
            <v>178</v>
          </cell>
          <cell r="B93" t="str">
            <v>Farmington, CT USA</v>
          </cell>
        </row>
        <row r="94">
          <cell r="A94">
            <v>179</v>
          </cell>
          <cell r="B94" t="str">
            <v>Riviera Beach, FL USA</v>
          </cell>
        </row>
        <row r="95">
          <cell r="A95">
            <v>180</v>
          </cell>
          <cell r="B95" t="str">
            <v>Stuart, FL USA</v>
          </cell>
        </row>
        <row r="96">
          <cell r="A96">
            <v>181</v>
          </cell>
          <cell r="B96" t="str">
            <v>Hartford, CT USA</v>
          </cell>
        </row>
        <row r="97">
          <cell r="A97">
            <v>188</v>
          </cell>
          <cell r="B97" t="str">
            <v>Toronto, ON Canada</v>
          </cell>
        </row>
        <row r="98">
          <cell r="A98">
            <v>190</v>
          </cell>
          <cell r="B98" t="str">
            <v>Worcester, MA USA</v>
          </cell>
        </row>
        <row r="99">
          <cell r="A99">
            <v>191</v>
          </cell>
          <cell r="B99" t="str">
            <v>Rochester, NY USA</v>
          </cell>
        </row>
        <row r="100">
          <cell r="A100">
            <v>192</v>
          </cell>
          <cell r="B100" t="str">
            <v>Palo Alto, CA USA</v>
          </cell>
        </row>
        <row r="101">
          <cell r="A101">
            <v>195</v>
          </cell>
          <cell r="B101" t="str">
            <v>Southington, CT USA</v>
          </cell>
        </row>
        <row r="102">
          <cell r="A102">
            <v>201</v>
          </cell>
          <cell r="B102" t="str">
            <v>Rochester Hills, MI USA</v>
          </cell>
        </row>
        <row r="103">
          <cell r="A103">
            <v>203</v>
          </cell>
          <cell r="B103" t="str">
            <v>Sicklerville, NJ USA</v>
          </cell>
        </row>
        <row r="104">
          <cell r="A104">
            <v>204</v>
          </cell>
          <cell r="B104" t="str">
            <v>Voorhees, NJ USA</v>
          </cell>
        </row>
        <row r="105">
          <cell r="A105">
            <v>207</v>
          </cell>
          <cell r="B105" t="str">
            <v>Hawthorne, CA USA</v>
          </cell>
        </row>
        <row r="106">
          <cell r="A106">
            <v>213</v>
          </cell>
          <cell r="B106" t="str">
            <v>Keene, NH USA</v>
          </cell>
        </row>
        <row r="107">
          <cell r="A107">
            <v>216</v>
          </cell>
          <cell r="B107" t="str">
            <v>Grandville, MI USA</v>
          </cell>
        </row>
        <row r="108">
          <cell r="A108">
            <v>217</v>
          </cell>
          <cell r="B108" t="str">
            <v>Sterling Heights, MI USA</v>
          </cell>
        </row>
        <row r="109">
          <cell r="A109">
            <v>219</v>
          </cell>
          <cell r="B109" t="str">
            <v>Washington, NJ USA</v>
          </cell>
        </row>
        <row r="110">
          <cell r="A110">
            <v>222</v>
          </cell>
          <cell r="B110" t="str">
            <v>Tunkhannock, PA USA</v>
          </cell>
        </row>
        <row r="111">
          <cell r="A111">
            <v>223</v>
          </cell>
          <cell r="B111" t="str">
            <v>Wanaque, NJ USA</v>
          </cell>
        </row>
        <row r="112">
          <cell r="A112">
            <v>224</v>
          </cell>
          <cell r="B112" t="str">
            <v>Piscataway, NJ USA</v>
          </cell>
        </row>
        <row r="113">
          <cell r="A113">
            <v>225</v>
          </cell>
          <cell r="B113" t="str">
            <v>York, PA USA</v>
          </cell>
        </row>
        <row r="114">
          <cell r="A114">
            <v>226</v>
          </cell>
          <cell r="B114" t="str">
            <v>Troy, MI USA</v>
          </cell>
        </row>
        <row r="115">
          <cell r="A115">
            <v>228</v>
          </cell>
          <cell r="B115" t="str">
            <v>Meriden, CT USA</v>
          </cell>
        </row>
        <row r="116">
          <cell r="A116">
            <v>229</v>
          </cell>
          <cell r="B116" t="str">
            <v>Potsdam, NY USA</v>
          </cell>
        </row>
        <row r="117">
          <cell r="A117">
            <v>230</v>
          </cell>
          <cell r="B117" t="str">
            <v>Shelton, CT USA</v>
          </cell>
        </row>
        <row r="118">
          <cell r="A118">
            <v>231</v>
          </cell>
          <cell r="B118" t="str">
            <v>Pasadena, TX USA</v>
          </cell>
        </row>
        <row r="119">
          <cell r="A119">
            <v>233</v>
          </cell>
          <cell r="B119" t="str">
            <v>Rockledge/Cocoa Beach, FL USA</v>
          </cell>
        </row>
        <row r="120">
          <cell r="A120">
            <v>234</v>
          </cell>
          <cell r="B120" t="str">
            <v>Indianapolis, IN USA</v>
          </cell>
        </row>
        <row r="121">
          <cell r="A121">
            <v>236</v>
          </cell>
          <cell r="B121" t="str">
            <v>Old Lyme, CT USA</v>
          </cell>
        </row>
        <row r="122">
          <cell r="A122">
            <v>237</v>
          </cell>
          <cell r="B122" t="str">
            <v>Watertown, CT USA</v>
          </cell>
        </row>
        <row r="123">
          <cell r="A123">
            <v>238</v>
          </cell>
          <cell r="B123" t="str">
            <v>Manchester, NH USA</v>
          </cell>
        </row>
        <row r="124">
          <cell r="A124">
            <v>240</v>
          </cell>
          <cell r="B124" t="str">
            <v>Monroe, MI USA</v>
          </cell>
        </row>
        <row r="125">
          <cell r="A125">
            <v>244</v>
          </cell>
          <cell r="B125" t="str">
            <v>Grandville, MI USA</v>
          </cell>
        </row>
        <row r="126">
          <cell r="A126">
            <v>245</v>
          </cell>
          <cell r="B126" t="str">
            <v>Rochester Hills, MI USA</v>
          </cell>
        </row>
        <row r="127">
          <cell r="A127">
            <v>246</v>
          </cell>
          <cell r="B127" t="str">
            <v>Boston, MA USA</v>
          </cell>
        </row>
        <row r="128">
          <cell r="A128">
            <v>247</v>
          </cell>
          <cell r="B128" t="str">
            <v>Berkley, MI USA</v>
          </cell>
        </row>
        <row r="129">
          <cell r="A129">
            <v>250</v>
          </cell>
          <cell r="B129" t="str">
            <v>Colonie, NY USA</v>
          </cell>
        </row>
        <row r="130">
          <cell r="A130">
            <v>253</v>
          </cell>
          <cell r="B130" t="str">
            <v>Millbrae, CA USA</v>
          </cell>
        </row>
        <row r="131">
          <cell r="A131">
            <v>254</v>
          </cell>
          <cell r="B131" t="str">
            <v>San Jose, CA USA</v>
          </cell>
        </row>
        <row r="132">
          <cell r="A132">
            <v>256</v>
          </cell>
          <cell r="B132" t="str">
            <v>San Jose, CA USA</v>
          </cell>
        </row>
        <row r="133">
          <cell r="A133">
            <v>263</v>
          </cell>
          <cell r="B133" t="str">
            <v>Lake Ronkonkoma, NY USA</v>
          </cell>
        </row>
        <row r="134">
          <cell r="A134">
            <v>269</v>
          </cell>
          <cell r="B134" t="str">
            <v>Oconomowoc, WI USA</v>
          </cell>
        </row>
        <row r="135">
          <cell r="A135">
            <v>270</v>
          </cell>
          <cell r="B135" t="str">
            <v>Deer Park, NY USA</v>
          </cell>
        </row>
        <row r="136">
          <cell r="A136">
            <v>271</v>
          </cell>
          <cell r="B136" t="str">
            <v>Bay Shore, NY USA</v>
          </cell>
        </row>
        <row r="137">
          <cell r="A137">
            <v>272</v>
          </cell>
          <cell r="B137" t="str">
            <v>Lansdale, PA USA</v>
          </cell>
        </row>
        <row r="138">
          <cell r="A138">
            <v>276</v>
          </cell>
          <cell r="B138" t="str">
            <v>Youngstown, OH USA</v>
          </cell>
        </row>
        <row r="139">
          <cell r="A139">
            <v>279</v>
          </cell>
          <cell r="B139" t="str">
            <v>Maumee, OH USA</v>
          </cell>
        </row>
        <row r="140">
          <cell r="A140">
            <v>280</v>
          </cell>
          <cell r="B140" t="str">
            <v>Taylor, MI USA</v>
          </cell>
        </row>
        <row r="141">
          <cell r="A141">
            <v>281</v>
          </cell>
          <cell r="B141" t="str">
            <v>Greenville, SC USA</v>
          </cell>
        </row>
        <row r="142">
          <cell r="A142">
            <v>288</v>
          </cell>
          <cell r="B142" t="str">
            <v>Grandville, MI USA</v>
          </cell>
        </row>
        <row r="143">
          <cell r="A143">
            <v>291</v>
          </cell>
          <cell r="B143" t="str">
            <v>Erie, PA USA</v>
          </cell>
        </row>
        <row r="144">
          <cell r="A144">
            <v>292</v>
          </cell>
          <cell r="B144" t="str">
            <v>Russiaville, IN USA</v>
          </cell>
        </row>
        <row r="145">
          <cell r="A145">
            <v>293</v>
          </cell>
          <cell r="B145" t="str">
            <v>Pennington, NJ USA</v>
          </cell>
        </row>
        <row r="146">
          <cell r="A146">
            <v>294</v>
          </cell>
          <cell r="B146" t="str">
            <v>Redondo Beach, CA USA</v>
          </cell>
        </row>
        <row r="147">
          <cell r="A147">
            <v>295</v>
          </cell>
          <cell r="B147" t="str">
            <v>Granite Bay, CA USA</v>
          </cell>
        </row>
        <row r="148">
          <cell r="A148">
            <v>296</v>
          </cell>
          <cell r="B148" t="str">
            <v>Montreal, QC Canada</v>
          </cell>
        </row>
        <row r="149">
          <cell r="A149">
            <v>302</v>
          </cell>
          <cell r="B149" t="str">
            <v>Lake Orion, MI USA</v>
          </cell>
        </row>
        <row r="150">
          <cell r="A150">
            <v>303</v>
          </cell>
          <cell r="B150" t="str">
            <v>Bridgewater, NJ USA</v>
          </cell>
        </row>
        <row r="151">
          <cell r="A151">
            <v>304</v>
          </cell>
          <cell r="B151" t="str">
            <v>Philadelphia, PA USA</v>
          </cell>
        </row>
        <row r="152">
          <cell r="A152">
            <v>306</v>
          </cell>
          <cell r="B152" t="str">
            <v>Corry, PA USA</v>
          </cell>
        </row>
        <row r="153">
          <cell r="A153">
            <v>308</v>
          </cell>
          <cell r="B153" t="str">
            <v>Walled Lake, MI USA</v>
          </cell>
        </row>
        <row r="154">
          <cell r="A154">
            <v>313</v>
          </cell>
          <cell r="B154" t="str">
            <v>Wayne, MI USA</v>
          </cell>
        </row>
        <row r="155">
          <cell r="A155">
            <v>314</v>
          </cell>
          <cell r="B155" t="str">
            <v>Flint, MI USA</v>
          </cell>
        </row>
        <row r="156">
          <cell r="A156">
            <v>316</v>
          </cell>
          <cell r="B156" t="str">
            <v>Carneys Point, NJ USA</v>
          </cell>
        </row>
        <row r="157">
          <cell r="A157">
            <v>319</v>
          </cell>
          <cell r="B157" t="str">
            <v>Alton, NH USA</v>
          </cell>
        </row>
        <row r="158">
          <cell r="A158">
            <v>321</v>
          </cell>
          <cell r="B158" t="str">
            <v>Philadelphia, PA USA</v>
          </cell>
        </row>
        <row r="159">
          <cell r="A159">
            <v>322</v>
          </cell>
          <cell r="B159" t="str">
            <v>Flint, MI USA</v>
          </cell>
        </row>
        <row r="160">
          <cell r="A160">
            <v>326</v>
          </cell>
          <cell r="B160" t="str">
            <v>Romulus, MI USA</v>
          </cell>
        </row>
        <row r="161">
          <cell r="A161">
            <v>329</v>
          </cell>
          <cell r="B161" t="str">
            <v>Medford, NY USA</v>
          </cell>
        </row>
        <row r="162">
          <cell r="A162">
            <v>330</v>
          </cell>
          <cell r="B162" t="str">
            <v>Hermosa Beach, CA USA</v>
          </cell>
        </row>
        <row r="163">
          <cell r="A163">
            <v>333</v>
          </cell>
          <cell r="B163" t="str">
            <v>Brooklyn, NY USA</v>
          </cell>
        </row>
        <row r="164">
          <cell r="A164">
            <v>334</v>
          </cell>
          <cell r="B164" t="str">
            <v>Brooklyn, NY USA</v>
          </cell>
        </row>
        <row r="165">
          <cell r="A165">
            <v>337</v>
          </cell>
          <cell r="B165" t="str">
            <v>Logan, WV USA</v>
          </cell>
        </row>
        <row r="166">
          <cell r="A166">
            <v>339</v>
          </cell>
          <cell r="B166" t="str">
            <v>Stafford, Spotsylvania &amp; King George, VA USA</v>
          </cell>
        </row>
        <row r="167">
          <cell r="A167">
            <v>340</v>
          </cell>
          <cell r="B167" t="str">
            <v>Churchville, NY USA</v>
          </cell>
        </row>
        <row r="168">
          <cell r="A168">
            <v>341</v>
          </cell>
          <cell r="B168" t="str">
            <v>Ambler, PA USA</v>
          </cell>
        </row>
        <row r="169">
          <cell r="A169">
            <v>342</v>
          </cell>
          <cell r="B169" t="str">
            <v>North Charleston, SC USA</v>
          </cell>
        </row>
        <row r="170">
          <cell r="A170">
            <v>343</v>
          </cell>
          <cell r="B170" t="str">
            <v>Seneca, SC USA</v>
          </cell>
        </row>
        <row r="171">
          <cell r="A171">
            <v>346</v>
          </cell>
          <cell r="B171" t="str">
            <v>Chesterfield, VA USA</v>
          </cell>
        </row>
        <row r="172">
          <cell r="A172">
            <v>348</v>
          </cell>
          <cell r="B172" t="str">
            <v>Norwell, MA USA</v>
          </cell>
        </row>
        <row r="173">
          <cell r="A173">
            <v>352</v>
          </cell>
          <cell r="B173" t="str">
            <v>Carle Place, NY USA</v>
          </cell>
        </row>
        <row r="174">
          <cell r="A174">
            <v>353</v>
          </cell>
          <cell r="B174" t="str">
            <v>Plainview, NY USA</v>
          </cell>
        </row>
        <row r="175">
          <cell r="A175">
            <v>354</v>
          </cell>
          <cell r="B175" t="str">
            <v>Brooklyn, NY USA</v>
          </cell>
        </row>
        <row r="176">
          <cell r="A176">
            <v>357</v>
          </cell>
          <cell r="B176" t="str">
            <v>Drexel Hill, PA USA</v>
          </cell>
        </row>
        <row r="177">
          <cell r="A177">
            <v>358</v>
          </cell>
          <cell r="B177" t="str">
            <v>Hauppauge, NY USA</v>
          </cell>
        </row>
        <row r="178">
          <cell r="A178">
            <v>359</v>
          </cell>
          <cell r="B178" t="str">
            <v>Waialua, HI USA</v>
          </cell>
        </row>
        <row r="179">
          <cell r="A179">
            <v>360</v>
          </cell>
          <cell r="B179" t="str">
            <v>Tacoma, WA USA</v>
          </cell>
        </row>
        <row r="180">
          <cell r="A180">
            <v>364</v>
          </cell>
          <cell r="B180" t="str">
            <v>Gulfport, MS USA</v>
          </cell>
        </row>
        <row r="181">
          <cell r="A181">
            <v>365</v>
          </cell>
          <cell r="B181" t="str">
            <v>Wilmington, DE USA</v>
          </cell>
        </row>
        <row r="182">
          <cell r="A182">
            <v>368</v>
          </cell>
          <cell r="B182" t="str">
            <v>Honolulu, HI USA</v>
          </cell>
        </row>
        <row r="183">
          <cell r="A183">
            <v>369</v>
          </cell>
          <cell r="B183" t="str">
            <v>Brooklyn, NY USA</v>
          </cell>
        </row>
        <row r="184">
          <cell r="A184">
            <v>371</v>
          </cell>
          <cell r="B184" t="str">
            <v>Staten Island, NY USA</v>
          </cell>
        </row>
        <row r="185">
          <cell r="A185">
            <v>372</v>
          </cell>
          <cell r="B185" t="str">
            <v>Mukilteo, WA USA</v>
          </cell>
        </row>
        <row r="186">
          <cell r="A186">
            <v>375</v>
          </cell>
          <cell r="B186" t="str">
            <v>Staten Island, NY USA</v>
          </cell>
        </row>
        <row r="187">
          <cell r="A187">
            <v>378</v>
          </cell>
          <cell r="B187" t="str">
            <v>Newfane, NY USA</v>
          </cell>
        </row>
        <row r="188">
          <cell r="A188">
            <v>379</v>
          </cell>
          <cell r="B188" t="str">
            <v>Girard, OH USA</v>
          </cell>
        </row>
        <row r="189">
          <cell r="A189">
            <v>383</v>
          </cell>
          <cell r="B189" t="str">
            <v>Porto Alegre, RS Brazil</v>
          </cell>
        </row>
        <row r="190">
          <cell r="A190">
            <v>384</v>
          </cell>
          <cell r="B190" t="str">
            <v>Richmond, VA USA</v>
          </cell>
        </row>
        <row r="191">
          <cell r="A191">
            <v>386</v>
          </cell>
          <cell r="B191" t="str">
            <v>Melbourne, FL USA</v>
          </cell>
        </row>
        <row r="192">
          <cell r="A192">
            <v>388</v>
          </cell>
          <cell r="B192" t="str">
            <v>Grundy, VA USA</v>
          </cell>
        </row>
        <row r="193">
          <cell r="A193">
            <v>395</v>
          </cell>
          <cell r="B193" t="str">
            <v>Bronx, NY USA</v>
          </cell>
        </row>
        <row r="194">
          <cell r="A194">
            <v>399</v>
          </cell>
          <cell r="B194" t="str">
            <v>Lancaster, CA USA</v>
          </cell>
        </row>
        <row r="195">
          <cell r="A195">
            <v>401</v>
          </cell>
          <cell r="B195" t="str">
            <v>Christiansburg, VA USA</v>
          </cell>
        </row>
        <row r="196">
          <cell r="A196">
            <v>405</v>
          </cell>
          <cell r="B196" t="str">
            <v>Richmond, VA USA</v>
          </cell>
        </row>
        <row r="197">
          <cell r="A197">
            <v>415</v>
          </cell>
          <cell r="B197" t="str">
            <v>Williamston, SC USA</v>
          </cell>
        </row>
        <row r="198">
          <cell r="A198">
            <v>418</v>
          </cell>
          <cell r="B198" t="str">
            <v>Austin, TX USA</v>
          </cell>
        </row>
        <row r="199">
          <cell r="A199">
            <v>421</v>
          </cell>
          <cell r="B199" t="str">
            <v>Bronx, NY USA</v>
          </cell>
        </row>
        <row r="200">
          <cell r="A200">
            <v>422</v>
          </cell>
          <cell r="B200" t="str">
            <v>Richmond, VA USA</v>
          </cell>
        </row>
        <row r="201">
          <cell r="A201">
            <v>423</v>
          </cell>
          <cell r="B201" t="str">
            <v>Wyncote, PA USA</v>
          </cell>
        </row>
        <row r="202">
          <cell r="A202">
            <v>433</v>
          </cell>
          <cell r="B202" t="str">
            <v>Flourtown, PA USA</v>
          </cell>
        </row>
        <row r="203">
          <cell r="A203">
            <v>434</v>
          </cell>
          <cell r="B203" t="str">
            <v>Missouri City, TX USA</v>
          </cell>
        </row>
        <row r="204">
          <cell r="A204">
            <v>435</v>
          </cell>
          <cell r="B204" t="str">
            <v>Raleigh, NC USA</v>
          </cell>
        </row>
        <row r="205">
          <cell r="A205">
            <v>441</v>
          </cell>
          <cell r="B205" t="str">
            <v>Houston, TX USA</v>
          </cell>
        </row>
        <row r="206">
          <cell r="A206">
            <v>442</v>
          </cell>
          <cell r="B206" t="str">
            <v>Huntsville, AL USA</v>
          </cell>
        </row>
        <row r="207">
          <cell r="A207">
            <v>443</v>
          </cell>
          <cell r="B207" t="str">
            <v>Denver, CO USA</v>
          </cell>
        </row>
        <row r="208">
          <cell r="A208">
            <v>447</v>
          </cell>
          <cell r="B208" t="str">
            <v>Anderson, IN USA</v>
          </cell>
        </row>
        <row r="209">
          <cell r="A209">
            <v>449</v>
          </cell>
          <cell r="B209" t="str">
            <v>Silver Spring, MD USA</v>
          </cell>
        </row>
        <row r="210">
          <cell r="A210">
            <v>451</v>
          </cell>
          <cell r="B210" t="str">
            <v>Holland, OH USA</v>
          </cell>
        </row>
        <row r="211">
          <cell r="A211">
            <v>453</v>
          </cell>
          <cell r="B211" t="str">
            <v>Clinton Township, MI USA</v>
          </cell>
        </row>
        <row r="212">
          <cell r="A212">
            <v>456</v>
          </cell>
          <cell r="B212" t="str">
            <v>Vicksburg, MS USA</v>
          </cell>
        </row>
        <row r="213">
          <cell r="A213">
            <v>457</v>
          </cell>
          <cell r="B213" t="str">
            <v>San Antonio, TX USA</v>
          </cell>
        </row>
        <row r="214">
          <cell r="A214">
            <v>461</v>
          </cell>
          <cell r="B214" t="str">
            <v>West Lafayette, IN USA</v>
          </cell>
        </row>
        <row r="215">
          <cell r="A215">
            <v>462</v>
          </cell>
          <cell r="B215" t="str">
            <v>Jackson, MS USA</v>
          </cell>
        </row>
        <row r="216">
          <cell r="A216">
            <v>467</v>
          </cell>
          <cell r="B216" t="str">
            <v>Shrewsbury, MA USA</v>
          </cell>
        </row>
        <row r="217">
          <cell r="A217">
            <v>468</v>
          </cell>
          <cell r="B217" t="str">
            <v>Flint, MI USA</v>
          </cell>
        </row>
        <row r="218">
          <cell r="A218">
            <v>469</v>
          </cell>
          <cell r="B218" t="str">
            <v>Bloomfield Hills, MI USA</v>
          </cell>
        </row>
        <row r="219">
          <cell r="A219">
            <v>470</v>
          </cell>
          <cell r="B219" t="str">
            <v>Ypsilanti, MI USA</v>
          </cell>
        </row>
        <row r="220">
          <cell r="A220">
            <v>473</v>
          </cell>
          <cell r="B220" t="str">
            <v>Corvallis, MT USA</v>
          </cell>
        </row>
        <row r="221">
          <cell r="A221">
            <v>476</v>
          </cell>
          <cell r="B221" t="str">
            <v>Ponca City, OK USA</v>
          </cell>
        </row>
        <row r="222">
          <cell r="A222">
            <v>484</v>
          </cell>
          <cell r="B222" t="str">
            <v>Havertown, PA USA</v>
          </cell>
        </row>
        <row r="223">
          <cell r="A223">
            <v>486</v>
          </cell>
          <cell r="B223" t="str">
            <v>Wallingford, PA USA</v>
          </cell>
        </row>
        <row r="224">
          <cell r="A224">
            <v>488</v>
          </cell>
          <cell r="B224" t="str">
            <v>Seattle, WA USA</v>
          </cell>
        </row>
        <row r="225">
          <cell r="A225">
            <v>492</v>
          </cell>
          <cell r="B225" t="str">
            <v>Bellevue, WA USA</v>
          </cell>
        </row>
        <row r="226">
          <cell r="A226">
            <v>494</v>
          </cell>
          <cell r="B226" t="str">
            <v>Goodrich, MI USA</v>
          </cell>
        </row>
        <row r="227">
          <cell r="A227">
            <v>496</v>
          </cell>
          <cell r="B227" t="str">
            <v>Port Jefferson, NY USA</v>
          </cell>
        </row>
        <row r="228">
          <cell r="A228">
            <v>498</v>
          </cell>
          <cell r="B228" t="str">
            <v>Glendale, AZ USA</v>
          </cell>
        </row>
        <row r="229">
          <cell r="A229">
            <v>499</v>
          </cell>
          <cell r="B229" t="str">
            <v>San Antonio, TX USA</v>
          </cell>
        </row>
        <row r="230">
          <cell r="A230">
            <v>501</v>
          </cell>
          <cell r="B230" t="str">
            <v>Manchester, NH USA</v>
          </cell>
        </row>
        <row r="231">
          <cell r="A231">
            <v>503</v>
          </cell>
          <cell r="B231" t="str">
            <v>Novi, MI USA</v>
          </cell>
        </row>
        <row r="232">
          <cell r="A232">
            <v>509</v>
          </cell>
          <cell r="B232" t="str">
            <v>Bedford, NH USA</v>
          </cell>
        </row>
        <row r="233">
          <cell r="A233">
            <v>514</v>
          </cell>
          <cell r="B233" t="str">
            <v>Miller Place, NY USA</v>
          </cell>
        </row>
        <row r="234">
          <cell r="A234">
            <v>519</v>
          </cell>
          <cell r="B234" t="str">
            <v>Detroit, MI USA</v>
          </cell>
        </row>
        <row r="235">
          <cell r="A235">
            <v>522</v>
          </cell>
          <cell r="B235" t="str">
            <v>Staten Island, NY USA</v>
          </cell>
        </row>
        <row r="236">
          <cell r="A236">
            <v>525</v>
          </cell>
          <cell r="B236" t="str">
            <v>Cedar Falls, IA USA</v>
          </cell>
        </row>
        <row r="237">
          <cell r="A237">
            <v>527</v>
          </cell>
          <cell r="B237" t="str">
            <v>No. Massapequa, NY USA</v>
          </cell>
        </row>
        <row r="238">
          <cell r="A238">
            <v>529</v>
          </cell>
          <cell r="B238" t="str">
            <v>Mansfield, MA USA</v>
          </cell>
        </row>
        <row r="239">
          <cell r="A239">
            <v>533</v>
          </cell>
          <cell r="B239" t="str">
            <v>Lindenhurst, NY USA</v>
          </cell>
        </row>
        <row r="240">
          <cell r="A240">
            <v>537</v>
          </cell>
          <cell r="B240" t="str">
            <v>Sussex, WI USA</v>
          </cell>
        </row>
        <row r="241">
          <cell r="A241">
            <v>538</v>
          </cell>
          <cell r="B241" t="str">
            <v>Arab, AL USA</v>
          </cell>
        </row>
        <row r="242">
          <cell r="A242">
            <v>539</v>
          </cell>
          <cell r="B242" t="str">
            <v>Richmond, VA USA</v>
          </cell>
        </row>
        <row r="243">
          <cell r="A243">
            <v>540</v>
          </cell>
          <cell r="B243" t="str">
            <v>Henrico, VA USA</v>
          </cell>
        </row>
        <row r="244">
          <cell r="A244">
            <v>545</v>
          </cell>
          <cell r="B244" t="str">
            <v>Levittown, NY USA</v>
          </cell>
        </row>
        <row r="245">
          <cell r="A245">
            <v>547</v>
          </cell>
          <cell r="B245" t="str">
            <v>Fayetteville, TN USA</v>
          </cell>
        </row>
        <row r="246">
          <cell r="A246">
            <v>548</v>
          </cell>
          <cell r="B246" t="str">
            <v>Northville, MI USA</v>
          </cell>
        </row>
        <row r="247">
          <cell r="A247">
            <v>549</v>
          </cell>
          <cell r="B247" t="str">
            <v>Leominster, MA USA</v>
          </cell>
        </row>
        <row r="248">
          <cell r="A248">
            <v>554</v>
          </cell>
          <cell r="B248" t="str">
            <v>Ft. Thomas, KY USA</v>
          </cell>
        </row>
        <row r="249">
          <cell r="A249">
            <v>555</v>
          </cell>
          <cell r="B249" t="str">
            <v>Montclair, NJ USA</v>
          </cell>
        </row>
        <row r="250">
          <cell r="A250">
            <v>558</v>
          </cell>
          <cell r="B250" t="str">
            <v>New Haven, CT USA</v>
          </cell>
        </row>
        <row r="251">
          <cell r="A251">
            <v>564</v>
          </cell>
          <cell r="B251" t="str">
            <v>Middle Island, NY USA</v>
          </cell>
        </row>
        <row r="252">
          <cell r="A252">
            <v>568</v>
          </cell>
          <cell r="B252" t="str">
            <v>Anchorage, AK USA</v>
          </cell>
        </row>
        <row r="253">
          <cell r="A253">
            <v>569</v>
          </cell>
          <cell r="B253" t="str">
            <v>Westbury, NY USA</v>
          </cell>
        </row>
        <row r="254">
          <cell r="A254">
            <v>571</v>
          </cell>
          <cell r="B254" t="str">
            <v>Windsor, CT USA</v>
          </cell>
        </row>
        <row r="255">
          <cell r="A255">
            <v>573</v>
          </cell>
          <cell r="B255" t="str">
            <v>Bloomfield Hills, MI USA</v>
          </cell>
        </row>
        <row r="256">
          <cell r="A256">
            <v>578</v>
          </cell>
          <cell r="B256" t="str">
            <v>Fairport, NY USA</v>
          </cell>
        </row>
        <row r="257">
          <cell r="A257">
            <v>580</v>
          </cell>
          <cell r="B257" t="str">
            <v>North Hollywood, CA USA</v>
          </cell>
        </row>
        <row r="258">
          <cell r="A258">
            <v>581</v>
          </cell>
          <cell r="B258" t="str">
            <v>San Jose, CA USA</v>
          </cell>
        </row>
        <row r="259">
          <cell r="A259">
            <v>585</v>
          </cell>
          <cell r="B259" t="str">
            <v>Tehachapi, CA USA</v>
          </cell>
        </row>
        <row r="260">
          <cell r="A260">
            <v>587</v>
          </cell>
          <cell r="B260" t="str">
            <v>Hillsborough, NC USA</v>
          </cell>
        </row>
        <row r="261">
          <cell r="A261">
            <v>589</v>
          </cell>
          <cell r="B261" t="str">
            <v>La Crescenta, CA USA</v>
          </cell>
        </row>
        <row r="262">
          <cell r="A262">
            <v>590</v>
          </cell>
          <cell r="B262" t="str">
            <v>Choctaw, MS USA</v>
          </cell>
        </row>
        <row r="263">
          <cell r="A263">
            <v>597</v>
          </cell>
          <cell r="B263" t="str">
            <v>Los Angeles, CA USA</v>
          </cell>
        </row>
        <row r="264">
          <cell r="A264">
            <v>599</v>
          </cell>
          <cell r="B264" t="str">
            <v>Granada Hills, CA USA</v>
          </cell>
        </row>
        <row r="265">
          <cell r="A265">
            <v>604</v>
          </cell>
          <cell r="B265" t="str">
            <v>San Jose, CA USA</v>
          </cell>
        </row>
        <row r="266">
          <cell r="A266">
            <v>606</v>
          </cell>
          <cell r="B266" t="str">
            <v>Los Angeles, CA USA</v>
          </cell>
        </row>
        <row r="267">
          <cell r="A267">
            <v>610</v>
          </cell>
          <cell r="B267" t="str">
            <v>Toronto, ON Canada</v>
          </cell>
        </row>
        <row r="268">
          <cell r="A268">
            <v>611</v>
          </cell>
          <cell r="B268" t="str">
            <v>McLean, VA USA</v>
          </cell>
        </row>
        <row r="269">
          <cell r="A269">
            <v>612</v>
          </cell>
          <cell r="B269" t="str">
            <v>Chantilly, VA USA</v>
          </cell>
        </row>
        <row r="270">
          <cell r="A270">
            <v>613</v>
          </cell>
          <cell r="B270" t="str">
            <v>Somerset, NJ USA</v>
          </cell>
        </row>
        <row r="271">
          <cell r="A271">
            <v>614</v>
          </cell>
          <cell r="B271" t="str">
            <v>Alexandria, VA USA</v>
          </cell>
        </row>
        <row r="272">
          <cell r="A272">
            <v>617</v>
          </cell>
          <cell r="B272" t="str">
            <v>Highland Springs, VA USA</v>
          </cell>
        </row>
        <row r="273">
          <cell r="A273">
            <v>619</v>
          </cell>
          <cell r="B273" t="str">
            <v>Charlottesville, VA USA</v>
          </cell>
        </row>
        <row r="274">
          <cell r="A274">
            <v>620</v>
          </cell>
          <cell r="B274" t="str">
            <v>Vienna, VA USA</v>
          </cell>
        </row>
        <row r="275">
          <cell r="A275">
            <v>623</v>
          </cell>
          <cell r="B275" t="str">
            <v>Vienna, VA USA</v>
          </cell>
        </row>
        <row r="276">
          <cell r="A276">
            <v>624</v>
          </cell>
          <cell r="B276" t="str">
            <v>Katy, TX USA</v>
          </cell>
        </row>
        <row r="277">
          <cell r="A277">
            <v>639</v>
          </cell>
          <cell r="B277" t="str">
            <v>Ithaca, NY USA</v>
          </cell>
        </row>
        <row r="278">
          <cell r="A278">
            <v>640</v>
          </cell>
          <cell r="B278" t="str">
            <v>Jamaica, NY USA</v>
          </cell>
        </row>
        <row r="279">
          <cell r="A279">
            <v>647</v>
          </cell>
          <cell r="B279" t="str">
            <v>Killeen, TX USA</v>
          </cell>
        </row>
        <row r="280">
          <cell r="A280">
            <v>648</v>
          </cell>
          <cell r="B280" t="str">
            <v>Quad Cities, IL USA</v>
          </cell>
        </row>
        <row r="281">
          <cell r="A281">
            <v>649</v>
          </cell>
          <cell r="B281" t="str">
            <v>Saratoga, CA USA</v>
          </cell>
        </row>
        <row r="282">
          <cell r="A282">
            <v>653</v>
          </cell>
          <cell r="B282" t="str">
            <v>San Antonio, TX USA</v>
          </cell>
        </row>
        <row r="283">
          <cell r="A283">
            <v>662</v>
          </cell>
          <cell r="B283" t="str">
            <v>Colorado Springs, CO USA</v>
          </cell>
        </row>
        <row r="284">
          <cell r="A284">
            <v>663</v>
          </cell>
          <cell r="B284" t="str">
            <v>Whitinsville, MA USA</v>
          </cell>
        </row>
        <row r="285">
          <cell r="A285">
            <v>665</v>
          </cell>
          <cell r="B285" t="str">
            <v>Orlando, FL USA</v>
          </cell>
        </row>
        <row r="286">
          <cell r="A286">
            <v>670</v>
          </cell>
          <cell r="B286" t="str">
            <v>Cupertino, CA USA</v>
          </cell>
        </row>
        <row r="287">
          <cell r="A287">
            <v>675</v>
          </cell>
          <cell r="B287" t="str">
            <v>Rohnert Park, CA USA</v>
          </cell>
        </row>
        <row r="288">
          <cell r="A288">
            <v>677</v>
          </cell>
          <cell r="B288" t="str">
            <v>Columbus, OH USA</v>
          </cell>
        </row>
        <row r="289">
          <cell r="A289">
            <v>686</v>
          </cell>
          <cell r="B289" t="str">
            <v>Frederick, MD USA</v>
          </cell>
        </row>
        <row r="290">
          <cell r="A290">
            <v>687</v>
          </cell>
          <cell r="B290" t="str">
            <v>Carson, CA USA</v>
          </cell>
        </row>
        <row r="291">
          <cell r="A291">
            <v>691</v>
          </cell>
          <cell r="B291" t="str">
            <v>Santa Clarita, CA USA</v>
          </cell>
        </row>
        <row r="292">
          <cell r="A292">
            <v>692</v>
          </cell>
          <cell r="B292" t="str">
            <v>Sacramento, CA USA</v>
          </cell>
        </row>
        <row r="293">
          <cell r="A293">
            <v>694</v>
          </cell>
          <cell r="B293" t="str">
            <v>New York, NY USA</v>
          </cell>
        </row>
        <row r="294">
          <cell r="A294">
            <v>695</v>
          </cell>
          <cell r="B294" t="str">
            <v>Beachwood, OH USA</v>
          </cell>
        </row>
        <row r="295">
          <cell r="A295">
            <v>696</v>
          </cell>
          <cell r="B295" t="str">
            <v>La Crescenta, CA USA</v>
          </cell>
        </row>
        <row r="296">
          <cell r="A296">
            <v>698</v>
          </cell>
          <cell r="B296" t="str">
            <v>Chandler, AZ USA</v>
          </cell>
        </row>
        <row r="297">
          <cell r="A297">
            <v>701</v>
          </cell>
          <cell r="B297" t="str">
            <v>Fairfield, CA USA</v>
          </cell>
        </row>
        <row r="298">
          <cell r="A298">
            <v>702</v>
          </cell>
          <cell r="B298" t="str">
            <v>Culver City, CA USA</v>
          </cell>
        </row>
        <row r="299">
          <cell r="A299">
            <v>703</v>
          </cell>
          <cell r="B299" t="str">
            <v>Saginaw, MI USA</v>
          </cell>
        </row>
        <row r="300">
          <cell r="A300">
            <v>704</v>
          </cell>
          <cell r="B300" t="str">
            <v>Grand Prairie, TX USA</v>
          </cell>
        </row>
        <row r="301">
          <cell r="A301">
            <v>706</v>
          </cell>
          <cell r="B301" t="str">
            <v>Hartland, WI USA</v>
          </cell>
        </row>
        <row r="302">
          <cell r="A302">
            <v>708</v>
          </cell>
          <cell r="B302" t="str">
            <v>Horsham, PA USA</v>
          </cell>
        </row>
        <row r="303">
          <cell r="A303">
            <v>709</v>
          </cell>
          <cell r="B303" t="str">
            <v>Bryn Mawr, PA USA</v>
          </cell>
        </row>
        <row r="304">
          <cell r="A304">
            <v>714</v>
          </cell>
          <cell r="B304" t="str">
            <v>Newark, NJ USA</v>
          </cell>
        </row>
        <row r="305">
          <cell r="A305">
            <v>716</v>
          </cell>
          <cell r="B305" t="str">
            <v>Falls Village, CT USA</v>
          </cell>
        </row>
        <row r="306">
          <cell r="A306">
            <v>743</v>
          </cell>
          <cell r="B306" t="str">
            <v>Bronx, NY USA</v>
          </cell>
        </row>
        <row r="307">
          <cell r="A307">
            <v>744</v>
          </cell>
          <cell r="B307" t="str">
            <v>Ft. Lauderdale, FL USA</v>
          </cell>
        </row>
        <row r="308">
          <cell r="A308">
            <v>751</v>
          </cell>
          <cell r="B308" t="str">
            <v>Portola Valley, CA USA</v>
          </cell>
        </row>
        <row r="309">
          <cell r="A309">
            <v>752</v>
          </cell>
          <cell r="B309" t="str">
            <v>Newark, NJ USA</v>
          </cell>
        </row>
        <row r="310">
          <cell r="A310">
            <v>753</v>
          </cell>
          <cell r="B310" t="str">
            <v>Bend, OR USA</v>
          </cell>
        </row>
        <row r="311">
          <cell r="A311">
            <v>759</v>
          </cell>
          <cell r="B311" t="str">
            <v>Cambridge, UK Great Britain</v>
          </cell>
        </row>
        <row r="312">
          <cell r="A312">
            <v>766</v>
          </cell>
          <cell r="B312" t="str">
            <v>Atherton, CA USA</v>
          </cell>
        </row>
        <row r="313">
          <cell r="A313">
            <v>768</v>
          </cell>
          <cell r="B313" t="str">
            <v>Baltimore, MD USA</v>
          </cell>
        </row>
        <row r="314">
          <cell r="A314">
            <v>771</v>
          </cell>
          <cell r="B314" t="str">
            <v>Oakville, ON Canada</v>
          </cell>
        </row>
        <row r="315">
          <cell r="A315">
            <v>772</v>
          </cell>
          <cell r="B315" t="str">
            <v>LaSalle, ON Canada</v>
          </cell>
        </row>
        <row r="316">
          <cell r="A316">
            <v>781</v>
          </cell>
          <cell r="B316" t="str">
            <v>Kincardine, ON Canada</v>
          </cell>
        </row>
        <row r="317">
          <cell r="A317">
            <v>801</v>
          </cell>
          <cell r="B317" t="str">
            <v>Merritt Island, FL USA</v>
          </cell>
        </row>
        <row r="318">
          <cell r="A318">
            <v>806</v>
          </cell>
          <cell r="B318" t="str">
            <v>Brooklyn, NY USA</v>
          </cell>
        </row>
        <row r="319">
          <cell r="A319">
            <v>810</v>
          </cell>
          <cell r="B319" t="str">
            <v>Smithtown, NY USA</v>
          </cell>
        </row>
        <row r="320">
          <cell r="A320">
            <v>811</v>
          </cell>
          <cell r="B320" t="str">
            <v>Nashua, NH USA</v>
          </cell>
        </row>
        <row r="321">
          <cell r="A321">
            <v>812</v>
          </cell>
          <cell r="B321" t="str">
            <v>San Diego, CA USA</v>
          </cell>
        </row>
        <row r="322">
          <cell r="A322">
            <v>815</v>
          </cell>
          <cell r="B322" t="str">
            <v>Allen Park, MI USA</v>
          </cell>
        </row>
        <row r="323">
          <cell r="A323">
            <v>816</v>
          </cell>
          <cell r="B323" t="str">
            <v>Westampton, NJ USA</v>
          </cell>
        </row>
        <row r="324">
          <cell r="A324">
            <v>818</v>
          </cell>
          <cell r="B324" t="str">
            <v>Warren, MI USA</v>
          </cell>
        </row>
        <row r="325">
          <cell r="A325">
            <v>829</v>
          </cell>
          <cell r="B325" t="str">
            <v>Indianapolis, IN USA</v>
          </cell>
        </row>
        <row r="326">
          <cell r="A326">
            <v>830</v>
          </cell>
          <cell r="B326" t="str">
            <v>Ann Arbor, MI USA</v>
          </cell>
        </row>
        <row r="327">
          <cell r="A327">
            <v>832</v>
          </cell>
          <cell r="B327" t="str">
            <v>Roswell, GA USA</v>
          </cell>
        </row>
        <row r="328">
          <cell r="A328">
            <v>834</v>
          </cell>
          <cell r="B328" t="str">
            <v>Center Valley, PA USA</v>
          </cell>
        </row>
        <row r="329">
          <cell r="A329">
            <v>835</v>
          </cell>
          <cell r="B329" t="str">
            <v>Beverly Hills, MI USA</v>
          </cell>
        </row>
        <row r="330">
          <cell r="A330">
            <v>836</v>
          </cell>
          <cell r="B330" t="str">
            <v>Leonardtown, MD USA</v>
          </cell>
        </row>
        <row r="331">
          <cell r="A331">
            <v>839</v>
          </cell>
          <cell r="B331" t="str">
            <v>Agawam, MA USA</v>
          </cell>
        </row>
        <row r="332">
          <cell r="A332">
            <v>840</v>
          </cell>
          <cell r="B332" t="str">
            <v>San Mateo, CA USA</v>
          </cell>
        </row>
        <row r="333">
          <cell r="A333">
            <v>841</v>
          </cell>
          <cell r="B333" t="str">
            <v>Richmond, CA USA</v>
          </cell>
        </row>
        <row r="334">
          <cell r="A334">
            <v>842</v>
          </cell>
          <cell r="B334" t="str">
            <v>Phoenix, AZ USA</v>
          </cell>
        </row>
        <row r="335">
          <cell r="A335">
            <v>843</v>
          </cell>
          <cell r="B335" t="str">
            <v>Oakville, ON Canada</v>
          </cell>
        </row>
        <row r="336">
          <cell r="A336">
            <v>846</v>
          </cell>
          <cell r="B336" t="str">
            <v>San Jose, CA USA</v>
          </cell>
        </row>
        <row r="337">
          <cell r="A337">
            <v>847</v>
          </cell>
          <cell r="B337" t="str">
            <v>Philomath, OR USA</v>
          </cell>
        </row>
        <row r="338">
          <cell r="A338">
            <v>848</v>
          </cell>
          <cell r="B338" t="str">
            <v>San Pedro, CA USA</v>
          </cell>
        </row>
        <row r="339">
          <cell r="A339">
            <v>852</v>
          </cell>
          <cell r="B339" t="str">
            <v>Danville, CA USA</v>
          </cell>
        </row>
        <row r="340">
          <cell r="A340">
            <v>854</v>
          </cell>
          <cell r="B340" t="str">
            <v>Toronto, ON Canada</v>
          </cell>
        </row>
        <row r="341">
          <cell r="A341">
            <v>857</v>
          </cell>
          <cell r="B341" t="str">
            <v>Houghton, MI USA</v>
          </cell>
        </row>
        <row r="342">
          <cell r="A342">
            <v>858</v>
          </cell>
          <cell r="B342" t="str">
            <v>Wyoming, MI USA</v>
          </cell>
        </row>
        <row r="343">
          <cell r="A343">
            <v>862</v>
          </cell>
          <cell r="B343" t="str">
            <v>Canton, MI USA</v>
          </cell>
        </row>
        <row r="344">
          <cell r="A344">
            <v>865</v>
          </cell>
          <cell r="B344" t="str">
            <v>Toronto, ON Canada</v>
          </cell>
        </row>
        <row r="345">
          <cell r="A345">
            <v>868</v>
          </cell>
          <cell r="B345" t="str">
            <v>Carmel, IN USA</v>
          </cell>
        </row>
        <row r="346">
          <cell r="A346">
            <v>869</v>
          </cell>
          <cell r="B346" t="str">
            <v>Middlesex, NJ USA</v>
          </cell>
        </row>
        <row r="347">
          <cell r="A347">
            <v>870</v>
          </cell>
          <cell r="B347" t="str">
            <v>Southold, NY USA</v>
          </cell>
        </row>
        <row r="348">
          <cell r="A348">
            <v>871</v>
          </cell>
          <cell r="B348" t="str">
            <v>West Islip, NY USA</v>
          </cell>
        </row>
        <row r="349">
          <cell r="A349">
            <v>876</v>
          </cell>
          <cell r="B349" t="str">
            <v>Northwood, ND USA</v>
          </cell>
        </row>
        <row r="350">
          <cell r="A350">
            <v>877</v>
          </cell>
          <cell r="B350" t="str">
            <v>Cando, ND USA</v>
          </cell>
        </row>
        <row r="351">
          <cell r="A351">
            <v>884</v>
          </cell>
          <cell r="B351" t="str">
            <v>Malverne, NY USA</v>
          </cell>
        </row>
        <row r="352">
          <cell r="A352">
            <v>885</v>
          </cell>
          <cell r="B352" t="str">
            <v>Randolph, VT USA</v>
          </cell>
        </row>
        <row r="353">
          <cell r="A353">
            <v>886</v>
          </cell>
          <cell r="B353" t="str">
            <v>North York, ON Canada</v>
          </cell>
        </row>
        <row r="354">
          <cell r="A354">
            <v>888</v>
          </cell>
          <cell r="B354" t="str">
            <v>Glenelg, MD USA</v>
          </cell>
        </row>
        <row r="355">
          <cell r="A355">
            <v>894</v>
          </cell>
          <cell r="B355" t="str">
            <v>Flint, MI USA</v>
          </cell>
        </row>
        <row r="356">
          <cell r="A356">
            <v>896</v>
          </cell>
          <cell r="B356" t="str">
            <v>Newark, NJ USA</v>
          </cell>
        </row>
        <row r="357">
          <cell r="A357">
            <v>900</v>
          </cell>
          <cell r="B357" t="str">
            <v>Durham, NC USA</v>
          </cell>
        </row>
        <row r="358">
          <cell r="A358">
            <v>904</v>
          </cell>
          <cell r="B358" t="str">
            <v>Grand Rapids, MI USA</v>
          </cell>
        </row>
        <row r="359">
          <cell r="A359">
            <v>907</v>
          </cell>
          <cell r="B359" t="str">
            <v>Toronto, ON Canada</v>
          </cell>
        </row>
        <row r="360">
          <cell r="A360">
            <v>910</v>
          </cell>
          <cell r="B360" t="str">
            <v>Madison Heights, MI USA</v>
          </cell>
        </row>
        <row r="361">
          <cell r="A361">
            <v>919</v>
          </cell>
          <cell r="B361" t="str">
            <v>Toronto, ON Canada</v>
          </cell>
        </row>
        <row r="362">
          <cell r="A362">
            <v>922</v>
          </cell>
          <cell r="B362" t="str">
            <v>Laredo, TX USA</v>
          </cell>
        </row>
        <row r="363">
          <cell r="A363">
            <v>930</v>
          </cell>
          <cell r="B363" t="str">
            <v>Mukwonago, WI USA</v>
          </cell>
        </row>
        <row r="364">
          <cell r="A364">
            <v>931</v>
          </cell>
          <cell r="B364" t="str">
            <v>St. Louis, MO USA</v>
          </cell>
        </row>
        <row r="365">
          <cell r="A365">
            <v>932</v>
          </cell>
          <cell r="B365" t="str">
            <v>Tulsa, OK USA</v>
          </cell>
        </row>
        <row r="366">
          <cell r="A366">
            <v>935</v>
          </cell>
          <cell r="B366" t="str">
            <v>Newton, KS USA</v>
          </cell>
        </row>
        <row r="367">
          <cell r="A367">
            <v>937</v>
          </cell>
          <cell r="B367" t="str">
            <v>Overland Park, KS USA</v>
          </cell>
        </row>
        <row r="368">
          <cell r="A368">
            <v>938</v>
          </cell>
          <cell r="B368" t="str">
            <v>Richmond, KS USA</v>
          </cell>
        </row>
        <row r="369">
          <cell r="A369">
            <v>945</v>
          </cell>
          <cell r="B369" t="str">
            <v>Orlando, FL USA</v>
          </cell>
        </row>
        <row r="370">
          <cell r="A370">
            <v>948</v>
          </cell>
          <cell r="B370" t="str">
            <v>Bellevue, WA USA</v>
          </cell>
        </row>
        <row r="371">
          <cell r="A371">
            <v>949</v>
          </cell>
          <cell r="B371" t="str">
            <v>Bellevue, WA USA</v>
          </cell>
        </row>
        <row r="372">
          <cell r="A372">
            <v>955</v>
          </cell>
          <cell r="B372" t="str">
            <v>Corvallis, OR USA</v>
          </cell>
        </row>
        <row r="373">
          <cell r="A373">
            <v>956</v>
          </cell>
          <cell r="B373" t="str">
            <v>Corvallis, OR USA</v>
          </cell>
        </row>
        <row r="374">
          <cell r="A374">
            <v>957</v>
          </cell>
          <cell r="B374" t="str">
            <v>Albany, OR USA</v>
          </cell>
        </row>
        <row r="375">
          <cell r="A375">
            <v>967</v>
          </cell>
          <cell r="B375" t="str">
            <v>Marion, IA USA</v>
          </cell>
        </row>
        <row r="376">
          <cell r="A376">
            <v>968</v>
          </cell>
          <cell r="B376" t="str">
            <v>West Covina, CA USA</v>
          </cell>
        </row>
        <row r="377">
          <cell r="A377">
            <v>971</v>
          </cell>
          <cell r="B377" t="str">
            <v>Mountain View, CA USA</v>
          </cell>
        </row>
        <row r="378">
          <cell r="A378">
            <v>973</v>
          </cell>
          <cell r="B378" t="str">
            <v>Atascadero, CA USA</v>
          </cell>
        </row>
        <row r="379">
          <cell r="A379">
            <v>974</v>
          </cell>
          <cell r="B379" t="str">
            <v>Los Angeles, CA USA</v>
          </cell>
        </row>
        <row r="380">
          <cell r="A380">
            <v>980</v>
          </cell>
          <cell r="B380" t="str">
            <v>Burbank, CA USA</v>
          </cell>
        </row>
        <row r="381">
          <cell r="A381">
            <v>987</v>
          </cell>
          <cell r="B381" t="str">
            <v>Las Vegas, NV USA</v>
          </cell>
        </row>
        <row r="382">
          <cell r="A382">
            <v>988</v>
          </cell>
          <cell r="B382" t="str">
            <v>Las Vegas, NV USA</v>
          </cell>
        </row>
        <row r="383">
          <cell r="A383">
            <v>991</v>
          </cell>
          <cell r="B383" t="str">
            <v>Phoenix, AZ USA</v>
          </cell>
        </row>
        <row r="384">
          <cell r="A384">
            <v>995</v>
          </cell>
          <cell r="B384" t="str">
            <v>Alhambra, CA USA</v>
          </cell>
        </row>
        <row r="385">
          <cell r="A385">
            <v>996</v>
          </cell>
          <cell r="B385" t="str">
            <v>Casa Grande, AZ USA</v>
          </cell>
        </row>
        <row r="386">
          <cell r="A386">
            <v>997</v>
          </cell>
          <cell r="B386" t="str">
            <v>Corvallis, OR USA</v>
          </cell>
        </row>
        <row r="387">
          <cell r="A387">
            <v>999</v>
          </cell>
          <cell r="B387" t="str">
            <v>Cheshire, CT USA</v>
          </cell>
        </row>
        <row r="388">
          <cell r="A388">
            <v>1002</v>
          </cell>
          <cell r="B388" t="str">
            <v>Marietta, GA USA</v>
          </cell>
        </row>
        <row r="389">
          <cell r="A389">
            <v>1008</v>
          </cell>
          <cell r="B389" t="str">
            <v>Columbus, OH USA</v>
          </cell>
        </row>
        <row r="390">
          <cell r="A390">
            <v>1009</v>
          </cell>
          <cell r="B390" t="str">
            <v>North York, ON Canada</v>
          </cell>
        </row>
        <row r="391">
          <cell r="A391">
            <v>1011</v>
          </cell>
          <cell r="B391" t="str">
            <v>Tucson, AZ USA</v>
          </cell>
        </row>
        <row r="392">
          <cell r="A392">
            <v>1013</v>
          </cell>
          <cell r="B392" t="str">
            <v>Queen Creek , AZ USA</v>
          </cell>
        </row>
        <row r="393">
          <cell r="A393">
            <v>1014</v>
          </cell>
          <cell r="B393" t="str">
            <v>Dublin, OH USA</v>
          </cell>
        </row>
        <row r="394">
          <cell r="A394">
            <v>1018</v>
          </cell>
          <cell r="B394" t="str">
            <v>Indianapolis, IN USA</v>
          </cell>
        </row>
        <row r="395">
          <cell r="A395">
            <v>1023</v>
          </cell>
          <cell r="B395" t="str">
            <v>Temperance, MI USA</v>
          </cell>
        </row>
        <row r="396">
          <cell r="A396">
            <v>1024</v>
          </cell>
          <cell r="B396" t="str">
            <v>Indianapolis, IN USA</v>
          </cell>
        </row>
        <row r="397">
          <cell r="A397">
            <v>1025</v>
          </cell>
          <cell r="B397" t="str">
            <v>Ferndale, MI USA</v>
          </cell>
        </row>
        <row r="398">
          <cell r="A398">
            <v>1027</v>
          </cell>
          <cell r="B398" t="str">
            <v>West Springfield, MA USA</v>
          </cell>
        </row>
        <row r="399">
          <cell r="A399">
            <v>1033</v>
          </cell>
          <cell r="B399" t="str">
            <v>Richmond, VA USA</v>
          </cell>
        </row>
        <row r="400">
          <cell r="A400">
            <v>1038</v>
          </cell>
          <cell r="B400" t="str">
            <v>Liberty Township, OH USA</v>
          </cell>
        </row>
        <row r="401">
          <cell r="A401">
            <v>1051</v>
          </cell>
          <cell r="B401" t="str">
            <v>Marion, SC USA</v>
          </cell>
        </row>
        <row r="402">
          <cell r="A402">
            <v>1053</v>
          </cell>
          <cell r="B402" t="str">
            <v>Ottawa, ON Canada</v>
          </cell>
        </row>
        <row r="403">
          <cell r="A403">
            <v>1056</v>
          </cell>
          <cell r="B403" t="str">
            <v>Hilo, HI USA</v>
          </cell>
        </row>
        <row r="404">
          <cell r="A404">
            <v>1058</v>
          </cell>
          <cell r="B404" t="str">
            <v>Londonderry, NH USA</v>
          </cell>
        </row>
        <row r="405">
          <cell r="A405">
            <v>1065</v>
          </cell>
          <cell r="B405" t="str">
            <v>Kissimmee, FL USA</v>
          </cell>
        </row>
        <row r="406">
          <cell r="A406">
            <v>1071</v>
          </cell>
          <cell r="B406" t="str">
            <v>Wolcott, CT USA</v>
          </cell>
        </row>
        <row r="407">
          <cell r="A407">
            <v>1072</v>
          </cell>
          <cell r="B407" t="str">
            <v>San Jose, CA USA</v>
          </cell>
        </row>
        <row r="408">
          <cell r="A408">
            <v>1073</v>
          </cell>
          <cell r="B408" t="str">
            <v>Hollis, NH USA</v>
          </cell>
        </row>
        <row r="409">
          <cell r="A409">
            <v>1075</v>
          </cell>
          <cell r="B409" t="str">
            <v>Whitby, ON Canada</v>
          </cell>
        </row>
        <row r="410">
          <cell r="A410">
            <v>1076</v>
          </cell>
          <cell r="B410" t="str">
            <v>Ann Arbor, MI USA</v>
          </cell>
        </row>
        <row r="411">
          <cell r="A411">
            <v>1086</v>
          </cell>
          <cell r="B411" t="str">
            <v>Glen Allen, VA USA</v>
          </cell>
        </row>
        <row r="412">
          <cell r="A412">
            <v>1089</v>
          </cell>
          <cell r="B412" t="str">
            <v>Hightstown, NJ USA</v>
          </cell>
        </row>
        <row r="413">
          <cell r="A413">
            <v>1091</v>
          </cell>
          <cell r="B413" t="str">
            <v>Hartford, WI USA</v>
          </cell>
        </row>
        <row r="414">
          <cell r="A414">
            <v>1094</v>
          </cell>
          <cell r="B414" t="str">
            <v>O'fallon, MO USA</v>
          </cell>
        </row>
        <row r="415">
          <cell r="A415">
            <v>1095</v>
          </cell>
          <cell r="B415" t="str">
            <v>Chatham, VA USA</v>
          </cell>
        </row>
        <row r="416">
          <cell r="A416">
            <v>1099</v>
          </cell>
          <cell r="B416" t="str">
            <v>Brookfield, CT USA</v>
          </cell>
        </row>
        <row r="417">
          <cell r="A417">
            <v>1100</v>
          </cell>
          <cell r="B417" t="str">
            <v>Northboro, MA USA</v>
          </cell>
        </row>
        <row r="418">
          <cell r="A418">
            <v>1102</v>
          </cell>
          <cell r="B418" t="str">
            <v>Aiken, SC USA</v>
          </cell>
        </row>
        <row r="419">
          <cell r="A419">
            <v>1108</v>
          </cell>
          <cell r="B419" t="str">
            <v>Paola, KS USA</v>
          </cell>
        </row>
        <row r="420">
          <cell r="A420">
            <v>1111</v>
          </cell>
          <cell r="B420" t="str">
            <v>Edgewater, MD USA</v>
          </cell>
        </row>
        <row r="421">
          <cell r="A421">
            <v>1114</v>
          </cell>
          <cell r="B421" t="str">
            <v>St. Catharines, ON Canada</v>
          </cell>
        </row>
        <row r="422">
          <cell r="A422">
            <v>1123</v>
          </cell>
          <cell r="B422" t="str">
            <v>Burke, VA USA</v>
          </cell>
        </row>
        <row r="423">
          <cell r="A423">
            <v>1124</v>
          </cell>
          <cell r="B423" t="str">
            <v>Avon, CT USA</v>
          </cell>
        </row>
        <row r="424">
          <cell r="A424">
            <v>1126</v>
          </cell>
          <cell r="B424" t="str">
            <v>Webster, NY USA</v>
          </cell>
        </row>
        <row r="425">
          <cell r="A425">
            <v>1127</v>
          </cell>
          <cell r="B425" t="str">
            <v>Milton, GA USA</v>
          </cell>
        </row>
        <row r="426">
          <cell r="A426">
            <v>1137</v>
          </cell>
          <cell r="B426" t="str">
            <v>Mathews, VA USA</v>
          </cell>
        </row>
        <row r="427">
          <cell r="A427">
            <v>1138</v>
          </cell>
          <cell r="B427" t="str">
            <v>West Hills, CA USA</v>
          </cell>
        </row>
        <row r="428">
          <cell r="A428">
            <v>1143</v>
          </cell>
          <cell r="B428" t="str">
            <v>Clarks Summit, PA USA</v>
          </cell>
        </row>
        <row r="429">
          <cell r="A429">
            <v>1148</v>
          </cell>
          <cell r="B429" t="str">
            <v>Studio City, CA USA</v>
          </cell>
        </row>
        <row r="430">
          <cell r="A430">
            <v>1153</v>
          </cell>
          <cell r="B430" t="str">
            <v>Walpole, MA USA</v>
          </cell>
        </row>
        <row r="431">
          <cell r="A431">
            <v>1155</v>
          </cell>
          <cell r="B431" t="str">
            <v>Bronx, NY USA</v>
          </cell>
        </row>
        <row r="432">
          <cell r="A432">
            <v>1156</v>
          </cell>
          <cell r="B432" t="str">
            <v>Novo Hamburgo, RS Brazil</v>
          </cell>
        </row>
        <row r="433">
          <cell r="A433">
            <v>1157</v>
          </cell>
          <cell r="B433" t="str">
            <v>Boulder, CO USA</v>
          </cell>
        </row>
        <row r="434">
          <cell r="A434">
            <v>1158</v>
          </cell>
          <cell r="B434" t="str">
            <v>Collbran, CO USA</v>
          </cell>
        </row>
        <row r="435">
          <cell r="A435">
            <v>1159</v>
          </cell>
          <cell r="B435" t="str">
            <v>Alhambra, CA USA</v>
          </cell>
        </row>
        <row r="436">
          <cell r="A436">
            <v>1160</v>
          </cell>
          <cell r="B436" t="str">
            <v>San Marino, CA USA</v>
          </cell>
        </row>
        <row r="437">
          <cell r="A437">
            <v>1164</v>
          </cell>
          <cell r="B437" t="str">
            <v>Las Cruces, NM USA</v>
          </cell>
        </row>
        <row r="438">
          <cell r="A438">
            <v>1165</v>
          </cell>
          <cell r="B438" t="str">
            <v>Phoenix, AZ USA</v>
          </cell>
        </row>
        <row r="439">
          <cell r="A439">
            <v>1168</v>
          </cell>
          <cell r="B439" t="str">
            <v>Malvern, PA USA</v>
          </cell>
        </row>
        <row r="440">
          <cell r="A440">
            <v>1178</v>
          </cell>
          <cell r="B440" t="str">
            <v>St. Louis, MO USA</v>
          </cell>
        </row>
        <row r="441">
          <cell r="A441">
            <v>1182</v>
          </cell>
          <cell r="B441" t="str">
            <v>Manchester, MO USA</v>
          </cell>
        </row>
        <row r="442">
          <cell r="A442">
            <v>1188</v>
          </cell>
          <cell r="B442" t="str">
            <v>Royal Oak, MI USA</v>
          </cell>
        </row>
        <row r="443">
          <cell r="A443">
            <v>1189</v>
          </cell>
          <cell r="B443" t="str">
            <v>Grosse Pointe , MI USA</v>
          </cell>
        </row>
        <row r="444">
          <cell r="A444">
            <v>1195</v>
          </cell>
          <cell r="B444" t="str">
            <v>Seat Pleasant, MD USA</v>
          </cell>
        </row>
        <row r="445">
          <cell r="A445">
            <v>1197</v>
          </cell>
          <cell r="B445" t="str">
            <v>Torrance, CA USA</v>
          </cell>
        </row>
        <row r="446">
          <cell r="A446">
            <v>1203</v>
          </cell>
          <cell r="B446" t="str">
            <v>West Babylon, NY USA</v>
          </cell>
        </row>
        <row r="447">
          <cell r="A447">
            <v>1208</v>
          </cell>
          <cell r="B447" t="str">
            <v>O'Fallon, IL USA</v>
          </cell>
        </row>
        <row r="448">
          <cell r="A448">
            <v>1209</v>
          </cell>
          <cell r="B448" t="str">
            <v>Tulsa, OK USA</v>
          </cell>
        </row>
        <row r="449">
          <cell r="A449">
            <v>1212</v>
          </cell>
          <cell r="B449" t="str">
            <v>Chandler, AZ USA</v>
          </cell>
        </row>
        <row r="450">
          <cell r="A450">
            <v>1218</v>
          </cell>
          <cell r="B450" t="str">
            <v>Philadelphia, PA USA</v>
          </cell>
        </row>
        <row r="451">
          <cell r="A451">
            <v>1219</v>
          </cell>
          <cell r="B451" t="str">
            <v>Toronto, ON Canada</v>
          </cell>
        </row>
        <row r="452">
          <cell r="A452">
            <v>1221</v>
          </cell>
          <cell r="B452" t="str">
            <v>Mississauga, ON Canada</v>
          </cell>
        </row>
        <row r="453">
          <cell r="A453">
            <v>1225</v>
          </cell>
          <cell r="B453" t="str">
            <v>Hendersonville, NC USA</v>
          </cell>
        </row>
        <row r="454">
          <cell r="A454">
            <v>1228</v>
          </cell>
          <cell r="B454" t="str">
            <v>Rahway, NJ USA</v>
          </cell>
        </row>
        <row r="455">
          <cell r="A455">
            <v>1230</v>
          </cell>
          <cell r="B455" t="str">
            <v>Bronx, NY USA</v>
          </cell>
        </row>
        <row r="456">
          <cell r="A456">
            <v>1241</v>
          </cell>
          <cell r="B456" t="str">
            <v>Mississauga, ON Canada</v>
          </cell>
        </row>
        <row r="457">
          <cell r="A457">
            <v>1243</v>
          </cell>
          <cell r="B457" t="str">
            <v>Swartz Creek, MI USA</v>
          </cell>
        </row>
        <row r="458">
          <cell r="A458">
            <v>1245</v>
          </cell>
          <cell r="B458" t="str">
            <v>Louisville, CO USA</v>
          </cell>
        </row>
        <row r="459">
          <cell r="A459">
            <v>1246</v>
          </cell>
          <cell r="B459" t="str">
            <v>Toronto, ON Canada</v>
          </cell>
        </row>
        <row r="460">
          <cell r="A460">
            <v>1247</v>
          </cell>
          <cell r="B460" t="str">
            <v>North Sutton, NH USA</v>
          </cell>
        </row>
        <row r="461">
          <cell r="A461">
            <v>1248</v>
          </cell>
          <cell r="B461" t="str">
            <v>Middleburg Heights, OH USA</v>
          </cell>
        </row>
        <row r="462">
          <cell r="A462">
            <v>1249</v>
          </cell>
          <cell r="B462" t="str">
            <v>Delbarton, WV USA</v>
          </cell>
        </row>
        <row r="463">
          <cell r="A463">
            <v>1250</v>
          </cell>
          <cell r="B463" t="str">
            <v>Dearborn, MI USA</v>
          </cell>
        </row>
        <row r="464">
          <cell r="A464">
            <v>1251</v>
          </cell>
          <cell r="B464" t="str">
            <v>Coconut Creek, FL USA</v>
          </cell>
        </row>
        <row r="465">
          <cell r="A465">
            <v>1254</v>
          </cell>
          <cell r="B465" t="str">
            <v>Lawrence, MI USA</v>
          </cell>
        </row>
        <row r="466">
          <cell r="A466">
            <v>1255</v>
          </cell>
          <cell r="B466" t="str">
            <v>Baytown, TX USA</v>
          </cell>
        </row>
        <row r="467">
          <cell r="A467">
            <v>1257</v>
          </cell>
          <cell r="B467" t="str">
            <v>Scotch Plains, NJ USA</v>
          </cell>
        </row>
        <row r="468">
          <cell r="A468">
            <v>1258</v>
          </cell>
          <cell r="B468" t="str">
            <v>Seattle, WA USA</v>
          </cell>
        </row>
        <row r="469">
          <cell r="A469">
            <v>1259</v>
          </cell>
          <cell r="B469" t="str">
            <v>Pewaukee, WI USA</v>
          </cell>
        </row>
        <row r="470">
          <cell r="A470">
            <v>1261</v>
          </cell>
          <cell r="B470" t="str">
            <v>Suwanee, GA USA</v>
          </cell>
        </row>
        <row r="471">
          <cell r="A471">
            <v>1262</v>
          </cell>
          <cell r="B471" t="str">
            <v>Martinsville, VA USA</v>
          </cell>
        </row>
        <row r="472">
          <cell r="A472">
            <v>1266</v>
          </cell>
          <cell r="B472" t="str">
            <v>San Diego, CA USA</v>
          </cell>
        </row>
        <row r="473">
          <cell r="A473">
            <v>1270</v>
          </cell>
          <cell r="B473" t="str">
            <v>Cleveland, OH USA</v>
          </cell>
        </row>
        <row r="474">
          <cell r="A474">
            <v>1274</v>
          </cell>
          <cell r="B474" t="str">
            <v>Berea, OH USA</v>
          </cell>
        </row>
        <row r="475">
          <cell r="A475">
            <v>1277</v>
          </cell>
          <cell r="B475" t="str">
            <v>Groton, MA USA</v>
          </cell>
        </row>
        <row r="476">
          <cell r="A476">
            <v>1279</v>
          </cell>
          <cell r="B476" t="str">
            <v>Somerville, NJ USA</v>
          </cell>
        </row>
        <row r="477">
          <cell r="A477">
            <v>1280</v>
          </cell>
          <cell r="B477" t="str">
            <v>Danville, CA USA</v>
          </cell>
        </row>
        <row r="478">
          <cell r="A478">
            <v>1287</v>
          </cell>
          <cell r="B478" t="str">
            <v>Myrtle Beach, SC USA</v>
          </cell>
        </row>
        <row r="479">
          <cell r="A479">
            <v>1288</v>
          </cell>
          <cell r="B479" t="str">
            <v>Saint Charles, MO USA</v>
          </cell>
        </row>
        <row r="480">
          <cell r="A480">
            <v>1289</v>
          </cell>
          <cell r="B480" t="str">
            <v>Lawrence, MA USA</v>
          </cell>
        </row>
        <row r="481">
          <cell r="A481">
            <v>1290</v>
          </cell>
          <cell r="B481" t="str">
            <v>Chandler, AZ USA</v>
          </cell>
        </row>
        <row r="482">
          <cell r="A482">
            <v>1293</v>
          </cell>
          <cell r="B482" t="str">
            <v>Columbia, SC USA</v>
          </cell>
        </row>
        <row r="483">
          <cell r="A483">
            <v>1294</v>
          </cell>
          <cell r="B483" t="str">
            <v>Sammamish, WA USA</v>
          </cell>
        </row>
        <row r="484">
          <cell r="A484">
            <v>1296</v>
          </cell>
          <cell r="B484" t="str">
            <v>Rockwall, TX USA</v>
          </cell>
        </row>
        <row r="485">
          <cell r="A485">
            <v>1302</v>
          </cell>
          <cell r="B485" t="str">
            <v>Sparta, NJ USA</v>
          </cell>
        </row>
        <row r="486">
          <cell r="A486">
            <v>1303</v>
          </cell>
          <cell r="B486" t="str">
            <v>Casper, WY USA</v>
          </cell>
        </row>
        <row r="487">
          <cell r="A487">
            <v>1304</v>
          </cell>
          <cell r="B487" t="str">
            <v>New Orleans, LA USA</v>
          </cell>
        </row>
        <row r="488">
          <cell r="A488">
            <v>1305</v>
          </cell>
          <cell r="B488" t="str">
            <v>North Bay, ON Canada</v>
          </cell>
        </row>
        <row r="489">
          <cell r="A489">
            <v>1306</v>
          </cell>
          <cell r="B489" t="str">
            <v>Madison, WI USA</v>
          </cell>
        </row>
        <row r="490">
          <cell r="A490">
            <v>1307</v>
          </cell>
          <cell r="B490" t="str">
            <v>Dover, NH USA</v>
          </cell>
        </row>
        <row r="491">
          <cell r="A491">
            <v>1308</v>
          </cell>
          <cell r="B491" t="str">
            <v>Cleveland, OH USA</v>
          </cell>
        </row>
        <row r="492">
          <cell r="A492">
            <v>1310</v>
          </cell>
          <cell r="B492" t="str">
            <v>Toronto, ON Canada</v>
          </cell>
        </row>
        <row r="493">
          <cell r="A493">
            <v>1311</v>
          </cell>
          <cell r="B493" t="str">
            <v>Marietta, GA USA</v>
          </cell>
        </row>
        <row r="494">
          <cell r="A494">
            <v>1317</v>
          </cell>
          <cell r="B494" t="str">
            <v>Columbus, OH USA</v>
          </cell>
        </row>
        <row r="495">
          <cell r="A495">
            <v>1318</v>
          </cell>
          <cell r="B495" t="str">
            <v>Issaquah, WA USA</v>
          </cell>
        </row>
        <row r="496">
          <cell r="A496">
            <v>1319</v>
          </cell>
          <cell r="B496" t="str">
            <v>Mauldin, SC USA</v>
          </cell>
        </row>
        <row r="497">
          <cell r="A497">
            <v>1322</v>
          </cell>
          <cell r="B497" t="str">
            <v>Fenton, MI USA</v>
          </cell>
        </row>
        <row r="498">
          <cell r="A498">
            <v>1323</v>
          </cell>
          <cell r="B498" t="str">
            <v>Madera, CA USA</v>
          </cell>
        </row>
        <row r="499">
          <cell r="A499">
            <v>1325</v>
          </cell>
          <cell r="B499" t="str">
            <v>Mississauga, ON Canada</v>
          </cell>
        </row>
        <row r="500">
          <cell r="A500">
            <v>1329</v>
          </cell>
          <cell r="B500" t="str">
            <v>St. Louis, MO USA</v>
          </cell>
        </row>
        <row r="501">
          <cell r="A501">
            <v>1332</v>
          </cell>
          <cell r="B501" t="str">
            <v>Collbran, CO USA</v>
          </cell>
        </row>
        <row r="502">
          <cell r="A502">
            <v>1334</v>
          </cell>
          <cell r="B502" t="str">
            <v>Oakville, ON Canada</v>
          </cell>
        </row>
        <row r="503">
          <cell r="A503">
            <v>1339</v>
          </cell>
          <cell r="B503" t="str">
            <v>Denver, CO USA</v>
          </cell>
        </row>
        <row r="504">
          <cell r="A504">
            <v>1340</v>
          </cell>
          <cell r="B504" t="str">
            <v>Queens, NY USA</v>
          </cell>
        </row>
        <row r="505">
          <cell r="A505">
            <v>1348</v>
          </cell>
          <cell r="B505" t="str">
            <v>Denver, CO USA</v>
          </cell>
        </row>
        <row r="506">
          <cell r="A506">
            <v>1350</v>
          </cell>
          <cell r="B506" t="str">
            <v>Providence, RI USA</v>
          </cell>
        </row>
        <row r="507">
          <cell r="A507">
            <v>1351</v>
          </cell>
          <cell r="B507" t="str">
            <v>San Jose, CA USA</v>
          </cell>
        </row>
        <row r="508">
          <cell r="A508">
            <v>1359</v>
          </cell>
          <cell r="B508" t="str">
            <v>Lebanon, OR USA</v>
          </cell>
        </row>
        <row r="509">
          <cell r="A509">
            <v>1361</v>
          </cell>
          <cell r="B509" t="str">
            <v>Colorado Springs, CO USA</v>
          </cell>
        </row>
        <row r="510">
          <cell r="A510">
            <v>1367</v>
          </cell>
          <cell r="B510" t="str">
            <v>Newark, NJ USA</v>
          </cell>
        </row>
        <row r="511">
          <cell r="A511">
            <v>1369</v>
          </cell>
          <cell r="B511" t="str">
            <v>Tampa, FL USA</v>
          </cell>
        </row>
        <row r="512">
          <cell r="A512">
            <v>1370</v>
          </cell>
          <cell r="B512" t="str">
            <v>Middletown, DE USA</v>
          </cell>
        </row>
        <row r="513">
          <cell r="A513">
            <v>1372</v>
          </cell>
          <cell r="B513" t="str">
            <v>San Diego, CA USA</v>
          </cell>
        </row>
        <row r="514">
          <cell r="A514">
            <v>1377</v>
          </cell>
          <cell r="B514" t="str">
            <v>Thornton, CO USA</v>
          </cell>
        </row>
        <row r="515">
          <cell r="A515">
            <v>1378</v>
          </cell>
          <cell r="B515" t="str">
            <v>Hilo, HI USA</v>
          </cell>
        </row>
        <row r="516">
          <cell r="A516">
            <v>1379</v>
          </cell>
          <cell r="B516" t="str">
            <v>Norcross, GA USA</v>
          </cell>
        </row>
        <row r="517">
          <cell r="A517">
            <v>1382</v>
          </cell>
          <cell r="B517" t="str">
            <v>Sao Jose dos Campos, SP Brazil</v>
          </cell>
        </row>
        <row r="518">
          <cell r="A518">
            <v>1388</v>
          </cell>
          <cell r="B518" t="str">
            <v>Arroyo Grande, CA USA</v>
          </cell>
        </row>
        <row r="519">
          <cell r="A519">
            <v>1389</v>
          </cell>
          <cell r="B519" t="str">
            <v>Bethesda, MD USA</v>
          </cell>
        </row>
        <row r="520">
          <cell r="A520">
            <v>1391</v>
          </cell>
          <cell r="B520" t="str">
            <v>Westtown, PA USA</v>
          </cell>
        </row>
        <row r="521">
          <cell r="A521">
            <v>1396</v>
          </cell>
          <cell r="B521" t="str">
            <v>Staten Island, NY USA</v>
          </cell>
        </row>
        <row r="522">
          <cell r="A522">
            <v>1398</v>
          </cell>
          <cell r="B522" t="str">
            <v>Columbia, SC USA</v>
          </cell>
        </row>
        <row r="523">
          <cell r="A523">
            <v>1403</v>
          </cell>
          <cell r="B523" t="str">
            <v>Skillman, NJ USA</v>
          </cell>
        </row>
        <row r="524">
          <cell r="A524">
            <v>1404</v>
          </cell>
          <cell r="B524" t="str">
            <v>Toronto, ON Canada</v>
          </cell>
        </row>
        <row r="525">
          <cell r="A525">
            <v>1405</v>
          </cell>
          <cell r="B525" t="str">
            <v>Penfield, NY USA</v>
          </cell>
        </row>
        <row r="526">
          <cell r="A526">
            <v>1410</v>
          </cell>
          <cell r="B526" t="str">
            <v>Denver, CO USA</v>
          </cell>
        </row>
        <row r="527">
          <cell r="A527">
            <v>1413</v>
          </cell>
          <cell r="B527" t="str">
            <v>Skipwith, VA USA</v>
          </cell>
        </row>
        <row r="528">
          <cell r="A528">
            <v>1414</v>
          </cell>
          <cell r="B528" t="str">
            <v>Atlanta, GA USA</v>
          </cell>
        </row>
        <row r="529">
          <cell r="A529">
            <v>1418</v>
          </cell>
          <cell r="B529" t="str">
            <v>Falls Church, VA USA</v>
          </cell>
        </row>
        <row r="530">
          <cell r="A530">
            <v>1421</v>
          </cell>
          <cell r="B530" t="str">
            <v>Picayune, MS USA</v>
          </cell>
        </row>
        <row r="531">
          <cell r="A531">
            <v>1425</v>
          </cell>
          <cell r="B531" t="str">
            <v>Wilsonville, OR USA</v>
          </cell>
        </row>
        <row r="532">
          <cell r="A532">
            <v>1429</v>
          </cell>
          <cell r="B532" t="str">
            <v>Galena Park, TX USA</v>
          </cell>
        </row>
        <row r="533">
          <cell r="A533">
            <v>1432</v>
          </cell>
          <cell r="B533" t="str">
            <v>Portland, OR USA</v>
          </cell>
        </row>
        <row r="534">
          <cell r="A534">
            <v>1438</v>
          </cell>
          <cell r="B534" t="str">
            <v>Anaheim, CA USA</v>
          </cell>
        </row>
        <row r="535">
          <cell r="A535">
            <v>1444</v>
          </cell>
          <cell r="B535" t="str">
            <v>St. Louis, MO USA</v>
          </cell>
        </row>
        <row r="536">
          <cell r="A536">
            <v>1446</v>
          </cell>
          <cell r="B536" t="str">
            <v>Washington, DC USA</v>
          </cell>
        </row>
        <row r="537">
          <cell r="A537">
            <v>1448</v>
          </cell>
          <cell r="B537" t="str">
            <v>Parsons, KS USA</v>
          </cell>
        </row>
        <row r="538">
          <cell r="A538">
            <v>1450</v>
          </cell>
          <cell r="B538" t="str">
            <v>Rochester, NY USA</v>
          </cell>
        </row>
        <row r="539">
          <cell r="A539">
            <v>1458</v>
          </cell>
          <cell r="B539" t="str">
            <v>Danville, CA USA</v>
          </cell>
        </row>
        <row r="540">
          <cell r="A540">
            <v>1466</v>
          </cell>
          <cell r="B540" t="str">
            <v>Knoxville, TN USA</v>
          </cell>
        </row>
        <row r="541">
          <cell r="A541">
            <v>1468</v>
          </cell>
          <cell r="B541" t="str">
            <v>Hicksville, NY USA</v>
          </cell>
        </row>
        <row r="542">
          <cell r="A542">
            <v>1474</v>
          </cell>
          <cell r="B542" t="str">
            <v>Tewksbury, MA USA</v>
          </cell>
        </row>
        <row r="543">
          <cell r="A543">
            <v>1477</v>
          </cell>
          <cell r="B543" t="str">
            <v>The Woodlands, TX USA</v>
          </cell>
        </row>
        <row r="544">
          <cell r="A544">
            <v>1482</v>
          </cell>
          <cell r="B544" t="str">
            <v>Calgary, AB Canada</v>
          </cell>
        </row>
        <row r="545">
          <cell r="A545">
            <v>1492</v>
          </cell>
          <cell r="B545" t="str">
            <v>Tempe, AZ USA</v>
          </cell>
        </row>
        <row r="546">
          <cell r="A546">
            <v>1493</v>
          </cell>
          <cell r="B546" t="str">
            <v>Albany, NY USA</v>
          </cell>
        </row>
        <row r="547">
          <cell r="A547">
            <v>1495</v>
          </cell>
          <cell r="B547" t="str">
            <v>West Grove, PA USA</v>
          </cell>
        </row>
        <row r="548">
          <cell r="A548">
            <v>1501</v>
          </cell>
          <cell r="B548" t="str">
            <v>Huntington, IN USA</v>
          </cell>
        </row>
        <row r="549">
          <cell r="A549">
            <v>1502</v>
          </cell>
          <cell r="B549" t="str">
            <v>Chelsea, MI USA</v>
          </cell>
        </row>
        <row r="550">
          <cell r="A550">
            <v>1503</v>
          </cell>
          <cell r="B550" t="str">
            <v>Niagara Falls, ON Canada</v>
          </cell>
        </row>
        <row r="551">
          <cell r="A551">
            <v>1504</v>
          </cell>
          <cell r="B551" t="str">
            <v>Okemos, MI USA</v>
          </cell>
        </row>
        <row r="552">
          <cell r="A552">
            <v>1506</v>
          </cell>
          <cell r="B552" t="str">
            <v>North Oakland County, MI USA</v>
          </cell>
        </row>
        <row r="553">
          <cell r="A553">
            <v>1507</v>
          </cell>
          <cell r="B553" t="str">
            <v>Lockport, NY USA</v>
          </cell>
        </row>
        <row r="554">
          <cell r="A554">
            <v>1510</v>
          </cell>
          <cell r="B554" t="str">
            <v>Beaverton, OR USA</v>
          </cell>
        </row>
        <row r="555">
          <cell r="A555">
            <v>1511</v>
          </cell>
          <cell r="B555" t="str">
            <v>Penfield, NY USA</v>
          </cell>
        </row>
        <row r="556">
          <cell r="A556">
            <v>1512</v>
          </cell>
          <cell r="B556" t="str">
            <v>Concord, NH USA</v>
          </cell>
        </row>
        <row r="557">
          <cell r="A557">
            <v>1514</v>
          </cell>
          <cell r="B557" t="str">
            <v>Toronto, ON Canada</v>
          </cell>
        </row>
        <row r="558">
          <cell r="A558">
            <v>1515</v>
          </cell>
          <cell r="B558" t="str">
            <v>Beverly Hills, CA USA</v>
          </cell>
        </row>
        <row r="559">
          <cell r="A559">
            <v>1516</v>
          </cell>
          <cell r="B559" t="str">
            <v>San Ramon, CA USA</v>
          </cell>
        </row>
        <row r="560">
          <cell r="A560">
            <v>1517</v>
          </cell>
          <cell r="B560" t="str">
            <v>Concord, NH USA</v>
          </cell>
        </row>
        <row r="561">
          <cell r="A561">
            <v>1518</v>
          </cell>
          <cell r="B561" t="str">
            <v>Palmyra, NY USA</v>
          </cell>
        </row>
        <row r="562">
          <cell r="A562">
            <v>1519</v>
          </cell>
          <cell r="B562" t="str">
            <v>Milford, NH USA</v>
          </cell>
        </row>
        <row r="563">
          <cell r="A563">
            <v>1522</v>
          </cell>
          <cell r="B563" t="str">
            <v>Mechanicsville, VA USA</v>
          </cell>
        </row>
        <row r="564">
          <cell r="A564">
            <v>1523</v>
          </cell>
          <cell r="B564" t="str">
            <v>Palm Beach Gardens and Jupiter, FL USA</v>
          </cell>
        </row>
        <row r="565">
          <cell r="A565">
            <v>1528</v>
          </cell>
          <cell r="B565" t="str">
            <v>Monroe, MI USA</v>
          </cell>
        </row>
        <row r="566">
          <cell r="A566">
            <v>1529</v>
          </cell>
          <cell r="B566" t="str">
            <v>Indianapolis, IN USA</v>
          </cell>
        </row>
        <row r="567">
          <cell r="A567">
            <v>1533</v>
          </cell>
          <cell r="B567" t="str">
            <v>Greensboro, NC USA</v>
          </cell>
        </row>
        <row r="568">
          <cell r="A568">
            <v>1535</v>
          </cell>
          <cell r="B568" t="str">
            <v>Sault Ste Marie, ON Canada</v>
          </cell>
        </row>
        <row r="569">
          <cell r="A569">
            <v>1537</v>
          </cell>
          <cell r="B569" t="str">
            <v>Uniondale, NY USA</v>
          </cell>
        </row>
        <row r="570">
          <cell r="A570">
            <v>1538</v>
          </cell>
          <cell r="B570" t="str">
            <v>San Diego, CA USA</v>
          </cell>
        </row>
        <row r="571">
          <cell r="A571">
            <v>1539</v>
          </cell>
          <cell r="B571" t="str">
            <v>Clover, SC USA</v>
          </cell>
        </row>
        <row r="572">
          <cell r="A572">
            <v>1540</v>
          </cell>
          <cell r="B572" t="str">
            <v>Portland, OR USA</v>
          </cell>
        </row>
        <row r="573">
          <cell r="A573">
            <v>1541</v>
          </cell>
          <cell r="B573" t="str">
            <v>Midlothian, VA USA</v>
          </cell>
        </row>
        <row r="574">
          <cell r="A574">
            <v>1543</v>
          </cell>
          <cell r="B574" t="str">
            <v>Kissimmee, FL USA</v>
          </cell>
        </row>
        <row r="575">
          <cell r="A575">
            <v>1544</v>
          </cell>
          <cell r="B575" t="str">
            <v>Anchorage, AK USA</v>
          </cell>
        </row>
        <row r="576">
          <cell r="A576">
            <v>1546</v>
          </cell>
          <cell r="B576" t="str">
            <v>Baldwin, NY USA</v>
          </cell>
        </row>
        <row r="577">
          <cell r="A577">
            <v>1547</v>
          </cell>
          <cell r="B577" t="str">
            <v>Whitby, ON Canada</v>
          </cell>
        </row>
        <row r="578">
          <cell r="A578">
            <v>1551</v>
          </cell>
          <cell r="B578" t="str">
            <v>Naples, NY USA</v>
          </cell>
        </row>
        <row r="579">
          <cell r="A579">
            <v>1553</v>
          </cell>
          <cell r="B579" t="str">
            <v>Lugoff, SC USA</v>
          </cell>
        </row>
        <row r="580">
          <cell r="A580">
            <v>1554</v>
          </cell>
          <cell r="B580" t="str">
            <v>Oceanside, NY USA</v>
          </cell>
        </row>
        <row r="581">
          <cell r="A581">
            <v>1557</v>
          </cell>
          <cell r="B581" t="str">
            <v>Eustis, FL USA</v>
          </cell>
        </row>
        <row r="582">
          <cell r="A582">
            <v>1559</v>
          </cell>
          <cell r="B582" t="str">
            <v>Victor, NY USA</v>
          </cell>
        </row>
        <row r="583">
          <cell r="A583">
            <v>1561</v>
          </cell>
          <cell r="B583" t="str">
            <v>Oklahoma City, OK USA</v>
          </cell>
        </row>
        <row r="584">
          <cell r="A584">
            <v>1566</v>
          </cell>
          <cell r="B584" t="str">
            <v>Idaho Falls, ID USA</v>
          </cell>
        </row>
        <row r="585">
          <cell r="A585">
            <v>1569</v>
          </cell>
          <cell r="B585" t="str">
            <v>Pocatello, ID USA</v>
          </cell>
        </row>
        <row r="586">
          <cell r="A586">
            <v>1572</v>
          </cell>
          <cell r="B586" t="str">
            <v>San Diego, CA USA</v>
          </cell>
        </row>
        <row r="587">
          <cell r="A587">
            <v>1573</v>
          </cell>
          <cell r="B587" t="str">
            <v>Kfar Galim, NORTHERN Israel</v>
          </cell>
        </row>
        <row r="588">
          <cell r="A588">
            <v>1574</v>
          </cell>
          <cell r="B588" t="str">
            <v>Misgav, NORTHERN Israel</v>
          </cell>
        </row>
        <row r="589">
          <cell r="A589">
            <v>1576</v>
          </cell>
          <cell r="B589" t="str">
            <v>Tel Aviv, TEL AVIV Israel</v>
          </cell>
        </row>
        <row r="590">
          <cell r="A590">
            <v>1577</v>
          </cell>
          <cell r="B590" t="str">
            <v>Raanana, Central Israel</v>
          </cell>
        </row>
        <row r="591">
          <cell r="A591">
            <v>1578</v>
          </cell>
          <cell r="B591" t="str">
            <v>Tel Aviv, TEL AVIV Israel</v>
          </cell>
        </row>
        <row r="592">
          <cell r="A592">
            <v>1580</v>
          </cell>
          <cell r="B592" t="str">
            <v>Ashkelon, SOUTHERN Israel</v>
          </cell>
        </row>
        <row r="593">
          <cell r="A593">
            <v>1583</v>
          </cell>
          <cell r="B593" t="str">
            <v>Watkins, CO USA</v>
          </cell>
        </row>
        <row r="594">
          <cell r="A594">
            <v>1584</v>
          </cell>
          <cell r="B594" t="str">
            <v>Nederland, CO USA</v>
          </cell>
        </row>
        <row r="595">
          <cell r="A595">
            <v>1590</v>
          </cell>
          <cell r="B595" t="str">
            <v>Lorain, OH USA</v>
          </cell>
        </row>
        <row r="596">
          <cell r="A596">
            <v>1591</v>
          </cell>
          <cell r="B596" t="str">
            <v>Rochester, NY USA</v>
          </cell>
        </row>
        <row r="597">
          <cell r="A597">
            <v>1592</v>
          </cell>
          <cell r="B597" t="str">
            <v>Cocoa, FL USA</v>
          </cell>
        </row>
        <row r="598">
          <cell r="A598">
            <v>1595</v>
          </cell>
          <cell r="B598" t="str">
            <v>Spokane, WA USA</v>
          </cell>
        </row>
        <row r="599">
          <cell r="A599">
            <v>1596</v>
          </cell>
          <cell r="B599" t="str">
            <v>Sault Sainte Marie, MI USA</v>
          </cell>
        </row>
        <row r="600">
          <cell r="A600">
            <v>1598</v>
          </cell>
          <cell r="B600" t="str">
            <v>Danville, VA USA</v>
          </cell>
        </row>
        <row r="601">
          <cell r="A601">
            <v>1599</v>
          </cell>
          <cell r="B601" t="str">
            <v>Mechanicsville, VA USA</v>
          </cell>
        </row>
        <row r="602">
          <cell r="A602">
            <v>1600</v>
          </cell>
          <cell r="B602" t="str">
            <v>Brooklyn, NY USA</v>
          </cell>
        </row>
        <row r="603">
          <cell r="A603">
            <v>1601</v>
          </cell>
          <cell r="B603" t="str">
            <v>L.I.C., NY USA</v>
          </cell>
        </row>
        <row r="604">
          <cell r="A604">
            <v>1604</v>
          </cell>
          <cell r="B604" t="str">
            <v>Harmony, FL USA</v>
          </cell>
        </row>
        <row r="605">
          <cell r="A605">
            <v>1605</v>
          </cell>
          <cell r="B605" t="str">
            <v>Toronto, ON Canada</v>
          </cell>
        </row>
        <row r="606">
          <cell r="A606">
            <v>1607</v>
          </cell>
          <cell r="B606" t="str">
            <v>Roosevelt, NY USA</v>
          </cell>
        </row>
        <row r="607">
          <cell r="A607">
            <v>1610</v>
          </cell>
          <cell r="B607" t="str">
            <v>Franklin, VA USA</v>
          </cell>
        </row>
        <row r="608">
          <cell r="A608">
            <v>1612</v>
          </cell>
          <cell r="B608" t="str">
            <v>Brooksville, FL USA</v>
          </cell>
        </row>
        <row r="609">
          <cell r="A609">
            <v>1619</v>
          </cell>
          <cell r="B609" t="str">
            <v>Longmont, CO USA</v>
          </cell>
        </row>
        <row r="610">
          <cell r="A610">
            <v>1622</v>
          </cell>
          <cell r="B610" t="str">
            <v>Poway, CA USA</v>
          </cell>
        </row>
        <row r="611">
          <cell r="A611">
            <v>1625</v>
          </cell>
          <cell r="B611" t="str">
            <v>Winnebago, IL USA</v>
          </cell>
        </row>
        <row r="612">
          <cell r="A612">
            <v>1626</v>
          </cell>
          <cell r="B612" t="str">
            <v>Metuchen, NJ USA</v>
          </cell>
        </row>
        <row r="613">
          <cell r="A613">
            <v>1629</v>
          </cell>
          <cell r="B613" t="str">
            <v>McHenry, MD USA</v>
          </cell>
        </row>
        <row r="614">
          <cell r="A614">
            <v>1631</v>
          </cell>
          <cell r="B614" t="str">
            <v>Henderson, NV USA</v>
          </cell>
        </row>
        <row r="615">
          <cell r="A615">
            <v>1633</v>
          </cell>
          <cell r="B615" t="str">
            <v>Tempe, AZ USA</v>
          </cell>
        </row>
        <row r="616">
          <cell r="A616">
            <v>1635</v>
          </cell>
          <cell r="B616" t="str">
            <v>Elmhurst, NY USA</v>
          </cell>
        </row>
        <row r="617">
          <cell r="A617">
            <v>1640</v>
          </cell>
          <cell r="B617" t="str">
            <v>Downingtown/Exton, PA USA</v>
          </cell>
        </row>
        <row r="618">
          <cell r="A618">
            <v>1642</v>
          </cell>
          <cell r="B618" t="str">
            <v>Ft. Worth, TX USA</v>
          </cell>
        </row>
        <row r="619">
          <cell r="A619">
            <v>1643</v>
          </cell>
          <cell r="B619" t="str">
            <v>Tallmadge, OH USA</v>
          </cell>
        </row>
        <row r="620">
          <cell r="A620">
            <v>1644</v>
          </cell>
          <cell r="B620" t="str">
            <v>Los Angeles, CA USA</v>
          </cell>
        </row>
        <row r="621">
          <cell r="A621">
            <v>1646</v>
          </cell>
          <cell r="B621" t="str">
            <v>Lafayette, IN USA</v>
          </cell>
        </row>
        <row r="622">
          <cell r="A622">
            <v>1647</v>
          </cell>
          <cell r="B622" t="str">
            <v>Tabernacle, NJ USA</v>
          </cell>
        </row>
        <row r="623">
          <cell r="A623">
            <v>1648</v>
          </cell>
          <cell r="B623" t="str">
            <v>Atlanta, GA USA</v>
          </cell>
        </row>
        <row r="624">
          <cell r="A624">
            <v>1649</v>
          </cell>
          <cell r="B624" t="str">
            <v>Windemere, FL USA</v>
          </cell>
        </row>
        <row r="625">
          <cell r="A625">
            <v>1652</v>
          </cell>
          <cell r="B625" t="str">
            <v>Pleasant Prairie, WI USA</v>
          </cell>
        </row>
        <row r="626">
          <cell r="A626">
            <v>1657</v>
          </cell>
          <cell r="B626" t="str">
            <v>Kibutz E'in Shemer, NORTHERN Israel</v>
          </cell>
        </row>
        <row r="627">
          <cell r="A627">
            <v>1658</v>
          </cell>
          <cell r="B627" t="str">
            <v>St. Louis, MO USA</v>
          </cell>
        </row>
        <row r="628">
          <cell r="A628">
            <v>1660</v>
          </cell>
          <cell r="B628" t="str">
            <v>New York, NY USA</v>
          </cell>
        </row>
        <row r="629">
          <cell r="A629">
            <v>1661</v>
          </cell>
          <cell r="B629" t="str">
            <v>Sherman Oaks, CA USA</v>
          </cell>
        </row>
        <row r="630">
          <cell r="A630">
            <v>1662</v>
          </cell>
          <cell r="B630" t="str">
            <v>Lodi, CA USA</v>
          </cell>
        </row>
        <row r="631">
          <cell r="A631">
            <v>1665</v>
          </cell>
          <cell r="B631" t="str">
            <v>Hudson, NY USA</v>
          </cell>
        </row>
        <row r="632">
          <cell r="A632">
            <v>1671</v>
          </cell>
          <cell r="B632" t="str">
            <v>Clovis, CA USA</v>
          </cell>
        </row>
        <row r="633">
          <cell r="A633">
            <v>1672</v>
          </cell>
          <cell r="B633" t="str">
            <v>Mahwah, NJ USA</v>
          </cell>
        </row>
        <row r="634">
          <cell r="A634">
            <v>1675</v>
          </cell>
          <cell r="B634" t="str">
            <v>Milwaukee, WI USA</v>
          </cell>
        </row>
        <row r="635">
          <cell r="A635">
            <v>1676</v>
          </cell>
          <cell r="B635" t="str">
            <v>Montvale, NJ USA</v>
          </cell>
        </row>
        <row r="636">
          <cell r="A636">
            <v>1677</v>
          </cell>
          <cell r="B636" t="str">
            <v>Kalamazoo, MI USA</v>
          </cell>
        </row>
        <row r="637">
          <cell r="A637">
            <v>1678</v>
          </cell>
          <cell r="B637" t="str">
            <v>Davis, CA USA</v>
          </cell>
        </row>
        <row r="638">
          <cell r="A638">
            <v>1683</v>
          </cell>
          <cell r="B638" t="str">
            <v>Johns Creek, GA USA</v>
          </cell>
        </row>
        <row r="639">
          <cell r="A639">
            <v>1684</v>
          </cell>
          <cell r="B639" t="str">
            <v>Lapeer, MI USA</v>
          </cell>
        </row>
        <row r="640">
          <cell r="A640">
            <v>1687</v>
          </cell>
          <cell r="B640" t="str">
            <v>Worcester, MA USA</v>
          </cell>
        </row>
        <row r="641">
          <cell r="A641">
            <v>1690</v>
          </cell>
          <cell r="B641" t="str">
            <v>Binyamina, NORTHERN Israel</v>
          </cell>
        </row>
        <row r="642">
          <cell r="A642">
            <v>1691</v>
          </cell>
          <cell r="B642" t="str">
            <v>Sidney, MT USA</v>
          </cell>
        </row>
        <row r="643">
          <cell r="A643">
            <v>1692</v>
          </cell>
          <cell r="B643" t="str">
            <v>Los Angeles, CA USA</v>
          </cell>
        </row>
        <row r="644">
          <cell r="A644">
            <v>1695</v>
          </cell>
          <cell r="B644" t="str">
            <v>Helena, MT USA</v>
          </cell>
        </row>
        <row r="645">
          <cell r="A645">
            <v>1696</v>
          </cell>
          <cell r="B645" t="str">
            <v>Simms, MT USA</v>
          </cell>
        </row>
        <row r="646">
          <cell r="A646">
            <v>1699</v>
          </cell>
          <cell r="B646" t="str">
            <v>Colchester, CT USA</v>
          </cell>
        </row>
        <row r="647">
          <cell r="A647">
            <v>1700</v>
          </cell>
          <cell r="B647" t="str">
            <v>Palo Alto, CA USA</v>
          </cell>
        </row>
        <row r="648">
          <cell r="A648">
            <v>1701</v>
          </cell>
          <cell r="B648" t="str">
            <v>Detroit, MI USA</v>
          </cell>
        </row>
        <row r="649">
          <cell r="A649">
            <v>1703</v>
          </cell>
          <cell r="B649" t="str">
            <v>Las Vegas, NV USA</v>
          </cell>
        </row>
        <row r="650">
          <cell r="A650">
            <v>1706</v>
          </cell>
          <cell r="B650" t="str">
            <v>Wentzville, MO USA</v>
          </cell>
        </row>
        <row r="651">
          <cell r="A651">
            <v>1708</v>
          </cell>
          <cell r="B651" t="str">
            <v>McKeesport, PA USA</v>
          </cell>
        </row>
        <row r="652">
          <cell r="A652">
            <v>1710</v>
          </cell>
          <cell r="B652" t="str">
            <v>Olathe, KS USA</v>
          </cell>
        </row>
        <row r="653">
          <cell r="A653">
            <v>1711</v>
          </cell>
          <cell r="B653" t="str">
            <v>Traverse City, MI USA</v>
          </cell>
        </row>
        <row r="654">
          <cell r="A654">
            <v>1712</v>
          </cell>
          <cell r="B654" t="str">
            <v>Ardmore, PA USA</v>
          </cell>
        </row>
        <row r="655">
          <cell r="A655">
            <v>1714</v>
          </cell>
          <cell r="B655" t="str">
            <v>Milwaukee, WI USA</v>
          </cell>
        </row>
        <row r="656">
          <cell r="A656">
            <v>1716</v>
          </cell>
          <cell r="B656" t="str">
            <v>De Pere, WI USA</v>
          </cell>
        </row>
        <row r="657">
          <cell r="A657">
            <v>1717</v>
          </cell>
          <cell r="B657" t="str">
            <v>Goleta, CA USA</v>
          </cell>
        </row>
        <row r="658">
          <cell r="A658">
            <v>1718</v>
          </cell>
          <cell r="B658" t="str">
            <v>Armada, MI USA</v>
          </cell>
        </row>
        <row r="659">
          <cell r="A659">
            <v>1719</v>
          </cell>
          <cell r="B659" t="str">
            <v>Brooklandville, MD USA</v>
          </cell>
        </row>
        <row r="660">
          <cell r="A660">
            <v>1720</v>
          </cell>
          <cell r="B660" t="str">
            <v>Muncie, IN USA</v>
          </cell>
        </row>
        <row r="661">
          <cell r="A661">
            <v>1721</v>
          </cell>
          <cell r="B661" t="str">
            <v>Concord, NH USA</v>
          </cell>
        </row>
        <row r="662">
          <cell r="A662">
            <v>1723</v>
          </cell>
          <cell r="B662" t="str">
            <v>Independence, MO USA</v>
          </cell>
        </row>
        <row r="663">
          <cell r="A663">
            <v>1726</v>
          </cell>
          <cell r="B663" t="str">
            <v>Sierra Vista, AZ USA</v>
          </cell>
        </row>
        <row r="664">
          <cell r="A664">
            <v>1729</v>
          </cell>
          <cell r="B664" t="str">
            <v>Peterborough, NH USA</v>
          </cell>
        </row>
        <row r="665">
          <cell r="A665">
            <v>1730</v>
          </cell>
          <cell r="B665" t="str">
            <v>Lees Summit, MO USA</v>
          </cell>
        </row>
        <row r="666">
          <cell r="A666">
            <v>1731</v>
          </cell>
          <cell r="B666" t="str">
            <v>Marshall, VA USA</v>
          </cell>
        </row>
        <row r="667">
          <cell r="A667">
            <v>1732</v>
          </cell>
          <cell r="B667" t="str">
            <v>Milwaukee, WI USA</v>
          </cell>
        </row>
        <row r="668">
          <cell r="A668">
            <v>1735</v>
          </cell>
          <cell r="B668" t="str">
            <v>Worcester, MA USA</v>
          </cell>
        </row>
        <row r="669">
          <cell r="A669">
            <v>1736</v>
          </cell>
          <cell r="B669" t="str">
            <v>Peoria, IL USA</v>
          </cell>
        </row>
        <row r="670">
          <cell r="A670">
            <v>1737</v>
          </cell>
          <cell r="B670" t="str">
            <v>Excelsior Springs, MO USA</v>
          </cell>
        </row>
        <row r="671">
          <cell r="A671">
            <v>1739</v>
          </cell>
          <cell r="B671" t="str">
            <v>Chicago, IL USA</v>
          </cell>
        </row>
        <row r="672">
          <cell r="A672">
            <v>1740</v>
          </cell>
          <cell r="B672" t="str">
            <v>Ledyard, CT USA</v>
          </cell>
        </row>
        <row r="673">
          <cell r="A673">
            <v>1741</v>
          </cell>
          <cell r="B673" t="str">
            <v>Greenwood, IN USA</v>
          </cell>
        </row>
        <row r="674">
          <cell r="A674">
            <v>1742</v>
          </cell>
          <cell r="B674" t="str">
            <v>Norman, OK USA</v>
          </cell>
        </row>
        <row r="675">
          <cell r="A675">
            <v>1743</v>
          </cell>
          <cell r="B675" t="str">
            <v>Pittsburgh , PA USA</v>
          </cell>
        </row>
        <row r="676">
          <cell r="A676">
            <v>1745</v>
          </cell>
          <cell r="B676" t="str">
            <v>Richardson, TX USA</v>
          </cell>
        </row>
        <row r="677">
          <cell r="A677">
            <v>1746</v>
          </cell>
          <cell r="B677" t="str">
            <v>Cumming, GA USA</v>
          </cell>
        </row>
        <row r="678">
          <cell r="A678">
            <v>1747</v>
          </cell>
          <cell r="B678" t="str">
            <v>West Lafayette, IN USA</v>
          </cell>
        </row>
        <row r="679">
          <cell r="A679">
            <v>1748</v>
          </cell>
          <cell r="B679" t="str">
            <v>Baltimore, MD USA</v>
          </cell>
        </row>
        <row r="680">
          <cell r="A680">
            <v>1750</v>
          </cell>
          <cell r="B680" t="str">
            <v>Stillwater, OK USA</v>
          </cell>
        </row>
        <row r="681">
          <cell r="A681">
            <v>1751</v>
          </cell>
          <cell r="B681" t="str">
            <v>Port Jefferson Station, NY USA</v>
          </cell>
        </row>
        <row r="682">
          <cell r="A682">
            <v>1754</v>
          </cell>
          <cell r="B682" t="str">
            <v>Boston, MA USA</v>
          </cell>
        </row>
        <row r="683">
          <cell r="A683">
            <v>1756</v>
          </cell>
          <cell r="B683" t="str">
            <v>Peoria, IL USA</v>
          </cell>
        </row>
        <row r="684">
          <cell r="A684">
            <v>1757</v>
          </cell>
          <cell r="B684" t="str">
            <v>Westwood, MA USA</v>
          </cell>
        </row>
        <row r="685">
          <cell r="A685">
            <v>1758</v>
          </cell>
          <cell r="B685" t="str">
            <v>Florence, SC USA</v>
          </cell>
        </row>
        <row r="686">
          <cell r="A686">
            <v>1759</v>
          </cell>
          <cell r="B686" t="str">
            <v>El Segundo, CA USA</v>
          </cell>
        </row>
        <row r="687">
          <cell r="A687">
            <v>1760</v>
          </cell>
          <cell r="B687" t="str">
            <v>Kokomo, IN USA</v>
          </cell>
        </row>
        <row r="688">
          <cell r="A688">
            <v>1761</v>
          </cell>
          <cell r="B688" t="str">
            <v>Lynn, MA USA</v>
          </cell>
        </row>
        <row r="689">
          <cell r="A689">
            <v>1763</v>
          </cell>
          <cell r="B689" t="str">
            <v>Kansas City, MO USA</v>
          </cell>
        </row>
        <row r="690">
          <cell r="A690">
            <v>1764</v>
          </cell>
          <cell r="B690" t="str">
            <v>Liberty, MO USA</v>
          </cell>
        </row>
        <row r="691">
          <cell r="A691">
            <v>1765</v>
          </cell>
          <cell r="B691" t="str">
            <v>Cheektowaga, NY USA</v>
          </cell>
        </row>
        <row r="692">
          <cell r="A692">
            <v>1768</v>
          </cell>
          <cell r="B692" t="str">
            <v>Bolton, MA USA</v>
          </cell>
        </row>
        <row r="693">
          <cell r="A693">
            <v>1769</v>
          </cell>
          <cell r="B693" t="str">
            <v>Kansas City, KS USA</v>
          </cell>
        </row>
        <row r="694">
          <cell r="A694">
            <v>1771</v>
          </cell>
          <cell r="B694" t="str">
            <v>Suwanee, GA USA</v>
          </cell>
        </row>
        <row r="695">
          <cell r="A695">
            <v>1772</v>
          </cell>
          <cell r="B695" t="str">
            <v>Gravatai, RS Brazil</v>
          </cell>
        </row>
        <row r="696">
          <cell r="A696">
            <v>1774</v>
          </cell>
          <cell r="B696" t="str">
            <v>Pittsburg, TX USA</v>
          </cell>
        </row>
        <row r="697">
          <cell r="A697">
            <v>1775</v>
          </cell>
          <cell r="B697" t="str">
            <v>Kansas City, MO USA</v>
          </cell>
        </row>
        <row r="698">
          <cell r="A698">
            <v>1777</v>
          </cell>
          <cell r="B698" t="str">
            <v>Overland Park, KS USA</v>
          </cell>
        </row>
        <row r="699">
          <cell r="A699">
            <v>1778</v>
          </cell>
          <cell r="B699" t="str">
            <v>Mountlake Terrace , WA USA</v>
          </cell>
        </row>
        <row r="700">
          <cell r="A700">
            <v>1780</v>
          </cell>
          <cell r="B700" t="str">
            <v>Henderson, NV USA</v>
          </cell>
        </row>
        <row r="701">
          <cell r="A701">
            <v>1781</v>
          </cell>
          <cell r="B701" t="str">
            <v>Chicago, IL USA</v>
          </cell>
        </row>
        <row r="702">
          <cell r="A702">
            <v>1782</v>
          </cell>
          <cell r="B702" t="str">
            <v>RAYTOWN, MO USA</v>
          </cell>
        </row>
        <row r="703">
          <cell r="A703">
            <v>1784</v>
          </cell>
          <cell r="B703" t="str">
            <v>Litchfield, CT USA</v>
          </cell>
        </row>
        <row r="704">
          <cell r="A704">
            <v>1785</v>
          </cell>
          <cell r="B704" t="str">
            <v>Blue Springs, MO USA</v>
          </cell>
        </row>
        <row r="705">
          <cell r="A705">
            <v>1787</v>
          </cell>
          <cell r="B705" t="str">
            <v>Pepper Pike, OH USA</v>
          </cell>
        </row>
        <row r="706">
          <cell r="A706">
            <v>1789</v>
          </cell>
          <cell r="B706" t="str">
            <v>Kremmling, CO USA</v>
          </cell>
        </row>
        <row r="707">
          <cell r="A707">
            <v>1791</v>
          </cell>
          <cell r="B707" t="str">
            <v>Clayton, NJ USA</v>
          </cell>
        </row>
        <row r="708">
          <cell r="A708">
            <v>1793</v>
          </cell>
          <cell r="B708" t="str">
            <v>Norfolk, VA USA</v>
          </cell>
        </row>
        <row r="709">
          <cell r="A709">
            <v>1795</v>
          </cell>
          <cell r="B709" t="str">
            <v>Atlanta, GA USA</v>
          </cell>
        </row>
        <row r="710">
          <cell r="A710">
            <v>1796</v>
          </cell>
          <cell r="B710" t="str">
            <v>Long Island City, NY USA</v>
          </cell>
        </row>
        <row r="711">
          <cell r="A711">
            <v>1798</v>
          </cell>
          <cell r="B711" t="str">
            <v>Tucson, AZ USA</v>
          </cell>
        </row>
        <row r="712">
          <cell r="A712">
            <v>1799</v>
          </cell>
          <cell r="B712" t="str">
            <v>Littleton, CO USA</v>
          </cell>
        </row>
        <row r="713">
          <cell r="A713">
            <v>1801</v>
          </cell>
          <cell r="B713" t="str">
            <v>Kountze, TX USA</v>
          </cell>
        </row>
        <row r="714">
          <cell r="A714">
            <v>1802</v>
          </cell>
          <cell r="B714" t="str">
            <v>Kansas City, KS USA</v>
          </cell>
        </row>
        <row r="715">
          <cell r="A715">
            <v>1803</v>
          </cell>
          <cell r="B715" t="str">
            <v>Port Washington, NY USA</v>
          </cell>
        </row>
        <row r="716">
          <cell r="A716">
            <v>1806</v>
          </cell>
          <cell r="B716" t="str">
            <v>SMITHVILLE, MO USA</v>
          </cell>
        </row>
        <row r="717">
          <cell r="A717">
            <v>1807</v>
          </cell>
          <cell r="B717" t="str">
            <v>Allentown, NJ USA</v>
          </cell>
        </row>
        <row r="718">
          <cell r="A718">
            <v>1808</v>
          </cell>
          <cell r="B718" t="str">
            <v>Freeport, NY USA</v>
          </cell>
        </row>
        <row r="719">
          <cell r="A719">
            <v>1810</v>
          </cell>
          <cell r="B719" t="str">
            <v>Shawnee, KS USA</v>
          </cell>
        </row>
        <row r="720">
          <cell r="A720">
            <v>1811</v>
          </cell>
          <cell r="B720" t="str">
            <v>Newark, NJ USA</v>
          </cell>
        </row>
        <row r="721">
          <cell r="A721">
            <v>1815</v>
          </cell>
          <cell r="B721" t="str">
            <v>Toronto, ON Canada</v>
          </cell>
        </row>
        <row r="722">
          <cell r="A722">
            <v>1816</v>
          </cell>
          <cell r="B722" t="str">
            <v>Edina, MN USA</v>
          </cell>
        </row>
        <row r="723">
          <cell r="A723">
            <v>1817</v>
          </cell>
          <cell r="B723" t="str">
            <v>Lubbock, TX USA</v>
          </cell>
        </row>
        <row r="724">
          <cell r="A724">
            <v>1818</v>
          </cell>
          <cell r="B724" t="str">
            <v>Shreveport, LA USA</v>
          </cell>
        </row>
        <row r="725">
          <cell r="A725">
            <v>1823</v>
          </cell>
          <cell r="B725" t="str">
            <v>portland, OR USA</v>
          </cell>
        </row>
        <row r="726">
          <cell r="A726">
            <v>1824</v>
          </cell>
          <cell r="B726" t="str">
            <v>Peterborough, NH USA</v>
          </cell>
        </row>
        <row r="727">
          <cell r="A727">
            <v>1825</v>
          </cell>
          <cell r="B727" t="str">
            <v>Blue Springs, MO USA</v>
          </cell>
        </row>
        <row r="728">
          <cell r="A728">
            <v>1827</v>
          </cell>
          <cell r="B728" t="str">
            <v>Kansas City, MO USA</v>
          </cell>
        </row>
        <row r="729">
          <cell r="A729">
            <v>1828</v>
          </cell>
          <cell r="B729" t="str">
            <v>Vail, AZ USA</v>
          </cell>
        </row>
        <row r="730">
          <cell r="A730">
            <v>1829</v>
          </cell>
          <cell r="B730" t="str">
            <v>Wallops Island, VA USA</v>
          </cell>
        </row>
        <row r="731">
          <cell r="A731">
            <v>1831</v>
          </cell>
          <cell r="B731" t="str">
            <v>GIlford, NH USA</v>
          </cell>
        </row>
        <row r="732">
          <cell r="A732">
            <v>1835</v>
          </cell>
          <cell r="B732" t="str">
            <v>Toronto, ON Canada</v>
          </cell>
        </row>
        <row r="733">
          <cell r="A733">
            <v>1836</v>
          </cell>
          <cell r="B733" t="str">
            <v>Los Angeles , CA USA</v>
          </cell>
        </row>
        <row r="734">
          <cell r="A734">
            <v>1846</v>
          </cell>
          <cell r="B734" t="str">
            <v>Sarnia, ON Canada</v>
          </cell>
        </row>
        <row r="735">
          <cell r="A735">
            <v>1847</v>
          </cell>
          <cell r="B735" t="str">
            <v>Kansas City, KS USA</v>
          </cell>
        </row>
        <row r="736">
          <cell r="A736">
            <v>1849</v>
          </cell>
          <cell r="B736" t="str">
            <v>Washington, DC USA</v>
          </cell>
        </row>
        <row r="737">
          <cell r="A737">
            <v>1850</v>
          </cell>
          <cell r="B737" t="str">
            <v>Chicago, IL USA</v>
          </cell>
        </row>
        <row r="738">
          <cell r="A738">
            <v>1860</v>
          </cell>
          <cell r="B738" t="str">
            <v>Sao Jose dos Campos, SP Brazil</v>
          </cell>
        </row>
        <row r="739">
          <cell r="A739">
            <v>1864</v>
          </cell>
          <cell r="B739" t="str">
            <v>Milwaukee, WI USA</v>
          </cell>
        </row>
        <row r="740">
          <cell r="A740">
            <v>1865</v>
          </cell>
          <cell r="B740" t="str">
            <v>Missouri City, TX USA</v>
          </cell>
        </row>
        <row r="741">
          <cell r="A741">
            <v>1868</v>
          </cell>
          <cell r="B741" t="str">
            <v>Moffett Field, CA USA</v>
          </cell>
        </row>
        <row r="742">
          <cell r="A742">
            <v>1872</v>
          </cell>
          <cell r="B742" t="str">
            <v>San Juan, PR USA</v>
          </cell>
        </row>
        <row r="743">
          <cell r="A743">
            <v>1875</v>
          </cell>
          <cell r="B743" t="str">
            <v>Cocoa, FL USA</v>
          </cell>
        </row>
        <row r="744">
          <cell r="A744">
            <v>1876</v>
          </cell>
          <cell r="B744" t="str">
            <v>Hilton Head Island, SC USA</v>
          </cell>
        </row>
        <row r="745">
          <cell r="A745">
            <v>1877</v>
          </cell>
          <cell r="B745" t="str">
            <v>Dahlonega, GA USA</v>
          </cell>
        </row>
        <row r="746">
          <cell r="A746">
            <v>1880</v>
          </cell>
          <cell r="B746" t="str">
            <v>New York, NY USA</v>
          </cell>
        </row>
        <row r="747">
          <cell r="A747">
            <v>1881</v>
          </cell>
          <cell r="B747" t="str">
            <v>Paterson, NJ USA</v>
          </cell>
        </row>
        <row r="748">
          <cell r="A748">
            <v>1884</v>
          </cell>
          <cell r="B748" t="str">
            <v>London, UK Great Britain</v>
          </cell>
        </row>
        <row r="749">
          <cell r="A749">
            <v>1885</v>
          </cell>
          <cell r="B749" t="str">
            <v>Haymarket, VA USA</v>
          </cell>
        </row>
        <row r="750">
          <cell r="A750">
            <v>1891</v>
          </cell>
          <cell r="B750" t="str">
            <v>Meridian, ID USA</v>
          </cell>
        </row>
        <row r="751">
          <cell r="A751">
            <v>1895</v>
          </cell>
          <cell r="B751" t="str">
            <v>Manassas, VA USA</v>
          </cell>
        </row>
        <row r="752">
          <cell r="A752">
            <v>1896</v>
          </cell>
          <cell r="B752" t="str">
            <v>Traverse City, MI USA</v>
          </cell>
        </row>
        <row r="753">
          <cell r="A753">
            <v>1899</v>
          </cell>
          <cell r="B753" t="str">
            <v>Bellevue, WA USA</v>
          </cell>
        </row>
        <row r="754">
          <cell r="A754">
            <v>1902</v>
          </cell>
          <cell r="B754" t="str">
            <v>Winter Park, FL USA</v>
          </cell>
        </row>
        <row r="755">
          <cell r="A755">
            <v>1908</v>
          </cell>
          <cell r="B755" t="str">
            <v>Eastville, VA USA</v>
          </cell>
        </row>
        <row r="756">
          <cell r="A756">
            <v>1912</v>
          </cell>
          <cell r="B756" t="str">
            <v>Slidell, LA USA</v>
          </cell>
        </row>
        <row r="757">
          <cell r="A757">
            <v>1915</v>
          </cell>
          <cell r="B757" t="str">
            <v>Washington, DC USA</v>
          </cell>
        </row>
        <row r="758">
          <cell r="A758">
            <v>1918</v>
          </cell>
          <cell r="B758" t="str">
            <v>Fremont, MI USA</v>
          </cell>
        </row>
        <row r="759">
          <cell r="A759">
            <v>1920</v>
          </cell>
          <cell r="B759" t="str">
            <v>New Orleans, LA USA</v>
          </cell>
        </row>
        <row r="760">
          <cell r="A760">
            <v>1922</v>
          </cell>
          <cell r="B760" t="str">
            <v>Contoocook/Weare, NH USA</v>
          </cell>
        </row>
        <row r="761">
          <cell r="A761">
            <v>1923</v>
          </cell>
          <cell r="B761" t="str">
            <v>Plainsboro, NJ USA</v>
          </cell>
        </row>
        <row r="762">
          <cell r="A762">
            <v>1927</v>
          </cell>
          <cell r="B762" t="str">
            <v>Biloxi, MS USA</v>
          </cell>
        </row>
        <row r="763">
          <cell r="A763">
            <v>1937</v>
          </cell>
          <cell r="B763" t="str">
            <v>Reut, Central Israel</v>
          </cell>
        </row>
        <row r="764">
          <cell r="A764">
            <v>1939</v>
          </cell>
          <cell r="B764" t="str">
            <v>Kansas City, MO USA</v>
          </cell>
        </row>
        <row r="765">
          <cell r="A765">
            <v>1940</v>
          </cell>
          <cell r="B765" t="str">
            <v>Benton Harbor, MI USA</v>
          </cell>
        </row>
        <row r="766">
          <cell r="A766">
            <v>1942</v>
          </cell>
          <cell r="B766" t="str">
            <v>Gadera, Central Israel</v>
          </cell>
        </row>
        <row r="767">
          <cell r="A767">
            <v>1943</v>
          </cell>
          <cell r="B767" t="str">
            <v>Rosh Hayin, Central Israel</v>
          </cell>
        </row>
        <row r="768">
          <cell r="A768">
            <v>1944</v>
          </cell>
          <cell r="B768" t="str">
            <v>Haifa, Haifa Israel</v>
          </cell>
        </row>
        <row r="769">
          <cell r="A769">
            <v>1946</v>
          </cell>
          <cell r="B769" t="str">
            <v>Tamra GLIL, Northern Israel</v>
          </cell>
        </row>
        <row r="770">
          <cell r="A770">
            <v>1952</v>
          </cell>
          <cell r="B770" t="str">
            <v>tzrifin, Central Israel</v>
          </cell>
        </row>
        <row r="771">
          <cell r="A771">
            <v>1954</v>
          </cell>
          <cell r="B771" t="str">
            <v>Beer Sheva, Southern Israel</v>
          </cell>
        </row>
        <row r="772">
          <cell r="A772">
            <v>1965</v>
          </cell>
          <cell r="B772" t="str">
            <v>Boston, MA USA</v>
          </cell>
        </row>
        <row r="773">
          <cell r="A773">
            <v>1967</v>
          </cell>
          <cell r="B773" t="str">
            <v>San Jose, CA USA</v>
          </cell>
        </row>
        <row r="774">
          <cell r="A774">
            <v>1972</v>
          </cell>
          <cell r="B774" t="str">
            <v>El Centro, CA USA</v>
          </cell>
        </row>
        <row r="775">
          <cell r="A775">
            <v>1973</v>
          </cell>
          <cell r="B775" t="str">
            <v>Boston, MA USA</v>
          </cell>
        </row>
        <row r="776">
          <cell r="A776">
            <v>1977</v>
          </cell>
          <cell r="B776" t="str">
            <v>Loveland, CO USA</v>
          </cell>
        </row>
        <row r="777">
          <cell r="A777">
            <v>1980</v>
          </cell>
          <cell r="B777" t="str">
            <v>Aberdeen, MD USA</v>
          </cell>
        </row>
        <row r="778">
          <cell r="A778">
            <v>1982</v>
          </cell>
          <cell r="B778" t="str">
            <v>Shawnee, KS USA</v>
          </cell>
        </row>
        <row r="779">
          <cell r="A779">
            <v>1983</v>
          </cell>
          <cell r="B779" t="str">
            <v>Des Moines, WA USA</v>
          </cell>
        </row>
        <row r="780">
          <cell r="A780">
            <v>1984</v>
          </cell>
          <cell r="B780" t="str">
            <v>Overland Park, KS USA</v>
          </cell>
        </row>
        <row r="781">
          <cell r="A781">
            <v>1985</v>
          </cell>
          <cell r="B781" t="str">
            <v>Florissant, MO USA</v>
          </cell>
        </row>
        <row r="782">
          <cell r="A782">
            <v>1986</v>
          </cell>
          <cell r="B782" t="str">
            <v>Lee's Summit, MO USA</v>
          </cell>
        </row>
        <row r="783">
          <cell r="A783">
            <v>1987</v>
          </cell>
          <cell r="B783" t="str">
            <v>Lees Summit, MO USA</v>
          </cell>
        </row>
        <row r="784">
          <cell r="A784">
            <v>1989</v>
          </cell>
          <cell r="B784" t="str">
            <v>Vernon Township, NJ USA</v>
          </cell>
        </row>
        <row r="785">
          <cell r="A785">
            <v>1991</v>
          </cell>
          <cell r="B785" t="str">
            <v>Hartford, CT USA</v>
          </cell>
        </row>
        <row r="786">
          <cell r="A786">
            <v>1994</v>
          </cell>
          <cell r="B786" t="str">
            <v>Kansas City, KS USA</v>
          </cell>
        </row>
        <row r="787">
          <cell r="A787">
            <v>1997</v>
          </cell>
          <cell r="B787" t="str">
            <v>Roeland Park, KS USA</v>
          </cell>
        </row>
        <row r="788">
          <cell r="A788">
            <v>1998</v>
          </cell>
          <cell r="B788" t="str">
            <v>Dearborn Heights, MI USA</v>
          </cell>
        </row>
        <row r="789">
          <cell r="A789">
            <v>1999</v>
          </cell>
          <cell r="B789" t="str">
            <v>Fort Walton Beach , FL USA</v>
          </cell>
        </row>
        <row r="790">
          <cell r="A790">
            <v>2000</v>
          </cell>
          <cell r="B790" t="str">
            <v>Dorr, MI USA</v>
          </cell>
        </row>
        <row r="791">
          <cell r="A791">
            <v>2001</v>
          </cell>
          <cell r="B791" t="str">
            <v>Kansas City, MO USA</v>
          </cell>
        </row>
        <row r="792">
          <cell r="A792">
            <v>2002</v>
          </cell>
          <cell r="B792" t="str">
            <v>Tualatin, OR USA</v>
          </cell>
        </row>
        <row r="793">
          <cell r="A793">
            <v>2004</v>
          </cell>
          <cell r="B793" t="str">
            <v>Tulsa, OK USA</v>
          </cell>
        </row>
        <row r="794">
          <cell r="A794">
            <v>2010</v>
          </cell>
          <cell r="B794" t="str">
            <v>Warren, OH USA</v>
          </cell>
        </row>
        <row r="795">
          <cell r="A795">
            <v>2013</v>
          </cell>
          <cell r="B795" t="str">
            <v>Stayner, ON Canada</v>
          </cell>
        </row>
        <row r="796">
          <cell r="A796">
            <v>2016</v>
          </cell>
          <cell r="B796" t="str">
            <v>Ewing, NJ USA</v>
          </cell>
        </row>
        <row r="797">
          <cell r="A797">
            <v>2021</v>
          </cell>
          <cell r="B797" t="str">
            <v>Fredericksburg, VA USA</v>
          </cell>
        </row>
        <row r="798">
          <cell r="A798">
            <v>2022</v>
          </cell>
          <cell r="B798" t="str">
            <v>Aurora, IL USA</v>
          </cell>
        </row>
        <row r="799">
          <cell r="A799">
            <v>2027</v>
          </cell>
          <cell r="B799" t="str">
            <v>Old Westbury, NY USA</v>
          </cell>
        </row>
        <row r="800">
          <cell r="A800">
            <v>2028</v>
          </cell>
          <cell r="B800" t="str">
            <v>Hampton, VA USA</v>
          </cell>
        </row>
        <row r="801">
          <cell r="A801">
            <v>2029</v>
          </cell>
          <cell r="B801" t="str">
            <v>Ramona, CA USA</v>
          </cell>
        </row>
        <row r="802">
          <cell r="A802">
            <v>2034</v>
          </cell>
          <cell r="B802" t="str">
            <v>North Las Vegas, NV USA</v>
          </cell>
        </row>
        <row r="803">
          <cell r="A803">
            <v>2035</v>
          </cell>
          <cell r="B803" t="str">
            <v>Carmel, CA USA</v>
          </cell>
        </row>
        <row r="804">
          <cell r="A804">
            <v>2036</v>
          </cell>
          <cell r="B804" t="str">
            <v>Boulder, CO USA</v>
          </cell>
        </row>
        <row r="805">
          <cell r="A805">
            <v>2039</v>
          </cell>
          <cell r="B805" t="str">
            <v>Rockford, IL USA</v>
          </cell>
        </row>
        <row r="806">
          <cell r="A806">
            <v>2040</v>
          </cell>
          <cell r="B806" t="str">
            <v>Dunlap, IL USA</v>
          </cell>
        </row>
        <row r="807">
          <cell r="A807">
            <v>2046</v>
          </cell>
          <cell r="B807" t="str">
            <v>Maple Valley, WA USA</v>
          </cell>
        </row>
        <row r="808">
          <cell r="A808">
            <v>2051</v>
          </cell>
          <cell r="B808" t="str">
            <v>Allison Park, PA USA</v>
          </cell>
        </row>
        <row r="809">
          <cell r="A809">
            <v>2052</v>
          </cell>
          <cell r="B809" t="str">
            <v>New Brighton, MN USA</v>
          </cell>
        </row>
        <row r="810">
          <cell r="A810">
            <v>2053</v>
          </cell>
          <cell r="B810" t="str">
            <v>Endicott, NY USA</v>
          </cell>
        </row>
        <row r="811">
          <cell r="A811">
            <v>2054</v>
          </cell>
          <cell r="B811" t="str">
            <v>Hopkins, MI USA</v>
          </cell>
        </row>
        <row r="812">
          <cell r="A812">
            <v>2056</v>
          </cell>
          <cell r="B812" t="str">
            <v>Stoney Creek, ON Canada</v>
          </cell>
        </row>
        <row r="813">
          <cell r="A813">
            <v>2059</v>
          </cell>
          <cell r="B813" t="str">
            <v>Apex, NC USA</v>
          </cell>
        </row>
        <row r="814">
          <cell r="A814">
            <v>2062</v>
          </cell>
          <cell r="B814" t="str">
            <v>Waukesha, WI USA</v>
          </cell>
        </row>
        <row r="815">
          <cell r="A815">
            <v>2064</v>
          </cell>
          <cell r="B815" t="str">
            <v>Southbury / Middlebury, CT USA</v>
          </cell>
        </row>
        <row r="816">
          <cell r="A816">
            <v>2067</v>
          </cell>
          <cell r="B816" t="str">
            <v>Guilford, CT USA</v>
          </cell>
        </row>
        <row r="817">
          <cell r="A817">
            <v>2068</v>
          </cell>
          <cell r="B817" t="str">
            <v>Manassas, VA USA</v>
          </cell>
        </row>
        <row r="818">
          <cell r="A818">
            <v>2072</v>
          </cell>
          <cell r="B818" t="str">
            <v>Houston, TX USA</v>
          </cell>
        </row>
        <row r="819">
          <cell r="A819">
            <v>2073</v>
          </cell>
          <cell r="B819" t="str">
            <v>Elk Grove, CA USA</v>
          </cell>
        </row>
        <row r="820">
          <cell r="A820">
            <v>2075</v>
          </cell>
          <cell r="B820" t="str">
            <v>Grand Rapids, MI USA</v>
          </cell>
        </row>
        <row r="821">
          <cell r="A821">
            <v>2076</v>
          </cell>
          <cell r="B821" t="str">
            <v>Toronto, ON Canada</v>
          </cell>
        </row>
        <row r="822">
          <cell r="A822">
            <v>2077</v>
          </cell>
          <cell r="B822" t="str">
            <v>Wales, WI USA</v>
          </cell>
        </row>
        <row r="823">
          <cell r="A823">
            <v>2078</v>
          </cell>
          <cell r="B823" t="str">
            <v>Covington, LA USA</v>
          </cell>
        </row>
        <row r="824">
          <cell r="A824">
            <v>2079</v>
          </cell>
          <cell r="B824" t="str">
            <v>Franklin, MA USA</v>
          </cell>
        </row>
        <row r="825">
          <cell r="A825">
            <v>2080</v>
          </cell>
          <cell r="B825" t="str">
            <v>Hammond, LA USA</v>
          </cell>
        </row>
        <row r="826">
          <cell r="A826">
            <v>2081</v>
          </cell>
          <cell r="B826" t="str">
            <v>Peoria, IL USA</v>
          </cell>
        </row>
        <row r="827">
          <cell r="A827">
            <v>2083</v>
          </cell>
          <cell r="B827" t="str">
            <v>Conifer, CO USA</v>
          </cell>
        </row>
        <row r="828">
          <cell r="A828">
            <v>2084</v>
          </cell>
          <cell r="B828" t="str">
            <v>Manchester, MA USA</v>
          </cell>
        </row>
        <row r="829">
          <cell r="A829">
            <v>2085</v>
          </cell>
          <cell r="B829" t="str">
            <v>Vacaville, CA USA</v>
          </cell>
        </row>
        <row r="830">
          <cell r="A830">
            <v>2090</v>
          </cell>
          <cell r="B830" t="str">
            <v>Honolulu, HI USA</v>
          </cell>
        </row>
        <row r="831">
          <cell r="A831">
            <v>2091</v>
          </cell>
          <cell r="B831" t="str">
            <v>New Orleans, LA USA</v>
          </cell>
        </row>
        <row r="832">
          <cell r="A832">
            <v>2093</v>
          </cell>
          <cell r="B832" t="str">
            <v>Portland, OR USA</v>
          </cell>
        </row>
        <row r="833">
          <cell r="A833">
            <v>2102</v>
          </cell>
          <cell r="B833" t="str">
            <v>Encinitas, CA USA</v>
          </cell>
        </row>
        <row r="834">
          <cell r="A834">
            <v>2106</v>
          </cell>
          <cell r="B834" t="str">
            <v>Goochland,, VA USA</v>
          </cell>
        </row>
        <row r="835">
          <cell r="A835">
            <v>2107</v>
          </cell>
          <cell r="B835" t="str">
            <v>Norfolk, VA USA</v>
          </cell>
        </row>
        <row r="836">
          <cell r="A836">
            <v>2115</v>
          </cell>
          <cell r="B836" t="str">
            <v>Mundelein, IL USA</v>
          </cell>
        </row>
        <row r="837">
          <cell r="A837">
            <v>2121</v>
          </cell>
          <cell r="B837" t="str">
            <v>Washington, DC USA</v>
          </cell>
        </row>
        <row r="838">
          <cell r="A838">
            <v>2122</v>
          </cell>
          <cell r="B838" t="str">
            <v>Boise, ID USA</v>
          </cell>
        </row>
        <row r="839">
          <cell r="A839">
            <v>2129</v>
          </cell>
          <cell r="B839" t="str">
            <v>Minneapolis, MN USA</v>
          </cell>
        </row>
        <row r="840">
          <cell r="A840">
            <v>2130</v>
          </cell>
          <cell r="B840" t="str">
            <v>Bonners Ferry, ID USA</v>
          </cell>
        </row>
        <row r="841">
          <cell r="A841">
            <v>2134</v>
          </cell>
          <cell r="B841" t="str">
            <v>Tempe, AZ USA</v>
          </cell>
        </row>
        <row r="842">
          <cell r="A842">
            <v>2135</v>
          </cell>
          <cell r="B842" t="str">
            <v>San Jose, CA USA</v>
          </cell>
        </row>
        <row r="843">
          <cell r="A843">
            <v>2136</v>
          </cell>
          <cell r="B843" t="str">
            <v>Chicago, IL USA</v>
          </cell>
        </row>
        <row r="844">
          <cell r="A844">
            <v>2137</v>
          </cell>
          <cell r="B844" t="str">
            <v>Oxford, MI USA</v>
          </cell>
        </row>
        <row r="845">
          <cell r="A845">
            <v>2141</v>
          </cell>
          <cell r="B845" t="str">
            <v>Concord, CA USA</v>
          </cell>
        </row>
        <row r="846">
          <cell r="A846">
            <v>2143</v>
          </cell>
          <cell r="B846" t="str">
            <v>Eau Claire, WI USA</v>
          </cell>
        </row>
        <row r="847">
          <cell r="A847">
            <v>2144</v>
          </cell>
          <cell r="B847" t="str">
            <v>Atherton, CA USA</v>
          </cell>
        </row>
        <row r="848">
          <cell r="A848">
            <v>2145</v>
          </cell>
          <cell r="B848" t="str">
            <v>Lake Fenton, MI USA</v>
          </cell>
        </row>
        <row r="849">
          <cell r="A849">
            <v>2147</v>
          </cell>
          <cell r="B849" t="str">
            <v>Spokane, WA USA</v>
          </cell>
        </row>
        <row r="850">
          <cell r="A850">
            <v>2148</v>
          </cell>
          <cell r="B850" t="str">
            <v>Spokane, WA USA</v>
          </cell>
        </row>
        <row r="851">
          <cell r="A851">
            <v>2149</v>
          </cell>
          <cell r="B851" t="str">
            <v>Spokane Valley, WA USA</v>
          </cell>
        </row>
        <row r="852">
          <cell r="A852">
            <v>2151</v>
          </cell>
          <cell r="B852" t="str">
            <v>Forest Park, IL USA</v>
          </cell>
        </row>
        <row r="853">
          <cell r="A853">
            <v>2152</v>
          </cell>
          <cell r="B853" t="str">
            <v>Volusia County, FL USA</v>
          </cell>
        </row>
        <row r="854">
          <cell r="A854">
            <v>2153</v>
          </cell>
          <cell r="B854" t="str">
            <v>Chassell, MI USA</v>
          </cell>
        </row>
        <row r="855">
          <cell r="A855">
            <v>2156</v>
          </cell>
          <cell r="B855" t="str">
            <v>Sacramento, CA USA</v>
          </cell>
        </row>
        <row r="856">
          <cell r="A856">
            <v>2158</v>
          </cell>
          <cell r="B856" t="str">
            <v>Austin, TX USA</v>
          </cell>
        </row>
        <row r="857">
          <cell r="A857">
            <v>2161</v>
          </cell>
          <cell r="B857" t="str">
            <v>Huntington Station, NY USA</v>
          </cell>
        </row>
        <row r="858">
          <cell r="A858">
            <v>2164</v>
          </cell>
          <cell r="B858" t="str">
            <v>Harrisonville, MO USA</v>
          </cell>
        </row>
        <row r="859">
          <cell r="A859">
            <v>2165</v>
          </cell>
          <cell r="B859" t="str">
            <v>Bartlesville, OK USA</v>
          </cell>
        </row>
        <row r="860">
          <cell r="A860">
            <v>2167</v>
          </cell>
          <cell r="B860" t="str">
            <v>Maryville, MO USA</v>
          </cell>
        </row>
        <row r="861">
          <cell r="A861">
            <v>2168</v>
          </cell>
          <cell r="B861" t="str">
            <v>Groton, CT USA</v>
          </cell>
        </row>
        <row r="862">
          <cell r="A862">
            <v>2169</v>
          </cell>
          <cell r="B862" t="str">
            <v>Prior Lake/Savage, MN USA</v>
          </cell>
        </row>
        <row r="863">
          <cell r="A863">
            <v>2170</v>
          </cell>
          <cell r="B863" t="str">
            <v>Glastonbury, CT USA</v>
          </cell>
        </row>
        <row r="864">
          <cell r="A864">
            <v>2171</v>
          </cell>
          <cell r="B864" t="str">
            <v>Crown Point, IN USA</v>
          </cell>
        </row>
        <row r="865">
          <cell r="A865">
            <v>2172</v>
          </cell>
          <cell r="B865" t="str">
            <v>Lakewood, OH USA</v>
          </cell>
        </row>
        <row r="866">
          <cell r="A866">
            <v>2175</v>
          </cell>
          <cell r="B866" t="str">
            <v>Woodbury, MN USA</v>
          </cell>
        </row>
        <row r="867">
          <cell r="A867">
            <v>2177</v>
          </cell>
          <cell r="B867" t="str">
            <v>Mendota Heights, MN USA</v>
          </cell>
        </row>
        <row r="868">
          <cell r="A868">
            <v>2180</v>
          </cell>
          <cell r="B868" t="str">
            <v>Hamilton, NJ USA</v>
          </cell>
        </row>
        <row r="869">
          <cell r="A869">
            <v>2181</v>
          </cell>
          <cell r="B869" t="str">
            <v>Blaine, MN USA</v>
          </cell>
        </row>
        <row r="870">
          <cell r="A870">
            <v>2183</v>
          </cell>
          <cell r="B870" t="str">
            <v>Boutte, LA USA</v>
          </cell>
        </row>
        <row r="871">
          <cell r="A871">
            <v>2185</v>
          </cell>
          <cell r="B871" t="str">
            <v>Toronto, ON Canada</v>
          </cell>
        </row>
        <row r="872">
          <cell r="A872">
            <v>2186</v>
          </cell>
          <cell r="B872" t="str">
            <v>Chantilly, VA USA</v>
          </cell>
        </row>
        <row r="873">
          <cell r="A873">
            <v>2187</v>
          </cell>
          <cell r="B873" t="str">
            <v>Conway, SC USA</v>
          </cell>
        </row>
        <row r="874">
          <cell r="A874">
            <v>2190</v>
          </cell>
          <cell r="B874" t="str">
            <v>Petal, MS USA</v>
          </cell>
        </row>
        <row r="875">
          <cell r="A875">
            <v>2191</v>
          </cell>
          <cell r="B875" t="str">
            <v>Hamilton, NJ USA</v>
          </cell>
        </row>
        <row r="876">
          <cell r="A876">
            <v>2192</v>
          </cell>
          <cell r="B876" t="str">
            <v>Newport, OR USA</v>
          </cell>
        </row>
        <row r="877">
          <cell r="A877">
            <v>2193</v>
          </cell>
          <cell r="B877" t="str">
            <v>Chula Vista, CA USA</v>
          </cell>
        </row>
        <row r="878">
          <cell r="A878">
            <v>2194</v>
          </cell>
          <cell r="B878" t="str">
            <v>Fond du Lac, WI USA</v>
          </cell>
        </row>
        <row r="879">
          <cell r="A879">
            <v>2196</v>
          </cell>
          <cell r="B879" t="str">
            <v>Shiprock, NM USA</v>
          </cell>
        </row>
        <row r="880">
          <cell r="A880">
            <v>2197</v>
          </cell>
          <cell r="B880" t="str">
            <v>New Carlisle, IN USA</v>
          </cell>
        </row>
        <row r="881">
          <cell r="A881">
            <v>2198</v>
          </cell>
          <cell r="B881" t="str">
            <v>Toronto, ON Canada</v>
          </cell>
        </row>
        <row r="882">
          <cell r="A882">
            <v>2199</v>
          </cell>
          <cell r="B882" t="str">
            <v>Eldersburg, MD USA</v>
          </cell>
        </row>
        <row r="883">
          <cell r="A883">
            <v>2200</v>
          </cell>
          <cell r="B883" t="str">
            <v>Burlington, ON Canada</v>
          </cell>
        </row>
        <row r="884">
          <cell r="A884">
            <v>2202</v>
          </cell>
          <cell r="B884" t="str">
            <v>Brookfield, WI USA</v>
          </cell>
        </row>
        <row r="885">
          <cell r="A885">
            <v>2204</v>
          </cell>
          <cell r="B885" t="str">
            <v>San Leandro, CA USA</v>
          </cell>
        </row>
        <row r="886">
          <cell r="A886">
            <v>2205</v>
          </cell>
          <cell r="B886" t="str">
            <v>Katonah, NY USA</v>
          </cell>
        </row>
        <row r="887">
          <cell r="A887">
            <v>2207</v>
          </cell>
          <cell r="B887" t="str">
            <v>White Bear Lake, MN USA</v>
          </cell>
        </row>
        <row r="888">
          <cell r="A888">
            <v>2212</v>
          </cell>
          <cell r="B888" t="str">
            <v>Lod, Central Israel</v>
          </cell>
        </row>
        <row r="889">
          <cell r="A889">
            <v>2213</v>
          </cell>
          <cell r="B889" t="str">
            <v>Nahariya, Northern Israel</v>
          </cell>
        </row>
        <row r="890">
          <cell r="A890">
            <v>2214</v>
          </cell>
          <cell r="B890" t="str">
            <v>Yemin Orde, Haifa Israel</v>
          </cell>
        </row>
        <row r="891">
          <cell r="A891">
            <v>2216</v>
          </cell>
          <cell r="B891" t="str">
            <v>Dimona, Southern Israel</v>
          </cell>
        </row>
        <row r="892">
          <cell r="A892">
            <v>2220</v>
          </cell>
          <cell r="B892" t="str">
            <v>Eagan, MN USA</v>
          </cell>
        </row>
        <row r="893">
          <cell r="A893">
            <v>2221</v>
          </cell>
          <cell r="B893" t="str">
            <v>Mandeville , LA USA</v>
          </cell>
        </row>
        <row r="894">
          <cell r="A894">
            <v>2224</v>
          </cell>
          <cell r="B894" t="str">
            <v>DETROIT, MI USA</v>
          </cell>
        </row>
        <row r="895">
          <cell r="A895">
            <v>2225</v>
          </cell>
          <cell r="B895" t="str">
            <v>Anoka, MN USA</v>
          </cell>
        </row>
        <row r="896">
          <cell r="A896">
            <v>2227</v>
          </cell>
          <cell r="B896" t="str">
            <v>Fridley, MN USA</v>
          </cell>
        </row>
        <row r="897">
          <cell r="A897">
            <v>2228</v>
          </cell>
          <cell r="B897" t="str">
            <v>Honeoye Falls, NY USA</v>
          </cell>
        </row>
        <row r="898">
          <cell r="A898">
            <v>2229</v>
          </cell>
          <cell r="B898" t="str">
            <v>Plymouth Meeting, PA USA</v>
          </cell>
        </row>
        <row r="899">
          <cell r="A899">
            <v>2230</v>
          </cell>
          <cell r="B899" t="str">
            <v>Herzliya, Central Israel</v>
          </cell>
        </row>
        <row r="900">
          <cell r="A900">
            <v>2231</v>
          </cell>
          <cell r="B900" t="str">
            <v>Shoham, Central Israel</v>
          </cell>
        </row>
        <row r="901">
          <cell r="A901">
            <v>2232</v>
          </cell>
          <cell r="B901" t="str">
            <v>Anoka, MN USA</v>
          </cell>
        </row>
        <row r="902">
          <cell r="A902">
            <v>2234</v>
          </cell>
          <cell r="B902" t="str">
            <v>Newtown Square, PA USA</v>
          </cell>
        </row>
        <row r="903">
          <cell r="A903">
            <v>2239</v>
          </cell>
          <cell r="B903" t="str">
            <v>Minnetonka, MN USA</v>
          </cell>
        </row>
        <row r="904">
          <cell r="A904">
            <v>2240</v>
          </cell>
          <cell r="B904" t="str">
            <v>Denver, CO USA</v>
          </cell>
        </row>
        <row r="905">
          <cell r="A905">
            <v>2242</v>
          </cell>
          <cell r="B905" t="str">
            <v>New Orleans, LA USA</v>
          </cell>
        </row>
        <row r="906">
          <cell r="A906">
            <v>2245</v>
          </cell>
          <cell r="B906" t="str">
            <v>Frankfort, MI USA</v>
          </cell>
        </row>
        <row r="907">
          <cell r="A907">
            <v>2246</v>
          </cell>
          <cell r="B907" t="str">
            <v>Johannesburg, MI USA</v>
          </cell>
        </row>
        <row r="908">
          <cell r="A908">
            <v>2252</v>
          </cell>
          <cell r="B908" t="str">
            <v>Milan, OH USA</v>
          </cell>
        </row>
        <row r="909">
          <cell r="A909">
            <v>2259</v>
          </cell>
          <cell r="B909" t="str">
            <v>Denver, CO USA</v>
          </cell>
        </row>
        <row r="910">
          <cell r="A910">
            <v>2261</v>
          </cell>
          <cell r="B910" t="str">
            <v>Longmont, CO USA</v>
          </cell>
        </row>
        <row r="911">
          <cell r="A911">
            <v>2262</v>
          </cell>
          <cell r="B911" t="str">
            <v>Holliston, MA USA</v>
          </cell>
        </row>
        <row r="912">
          <cell r="A912">
            <v>2264</v>
          </cell>
          <cell r="B912" t="str">
            <v>Plymouth, MN USA</v>
          </cell>
        </row>
        <row r="913">
          <cell r="A913">
            <v>2265</v>
          </cell>
          <cell r="B913" t="str">
            <v>Bronx, NY USA</v>
          </cell>
        </row>
        <row r="914">
          <cell r="A914">
            <v>2275</v>
          </cell>
          <cell r="B914" t="str">
            <v>Denver, CO USA</v>
          </cell>
        </row>
        <row r="915">
          <cell r="A915">
            <v>2283</v>
          </cell>
          <cell r="B915" t="str">
            <v>Mexico City, DF Mexico</v>
          </cell>
        </row>
        <row r="916">
          <cell r="A916">
            <v>2333</v>
          </cell>
          <cell r="B916" t="str">
            <v>Sapulpa, OK USA</v>
          </cell>
        </row>
        <row r="917">
          <cell r="A917">
            <v>2335</v>
          </cell>
          <cell r="B917" t="str">
            <v>Prairie Village, KS USA</v>
          </cell>
        </row>
        <row r="918">
          <cell r="A918">
            <v>2337</v>
          </cell>
          <cell r="B918" t="str">
            <v>Grand Blanc, MI USA</v>
          </cell>
        </row>
        <row r="919">
          <cell r="A919">
            <v>2338</v>
          </cell>
          <cell r="B919" t="str">
            <v>Oswego, IL USA</v>
          </cell>
        </row>
        <row r="920">
          <cell r="A920">
            <v>2339</v>
          </cell>
          <cell r="B920" t="str">
            <v>Lancaster, CA USA</v>
          </cell>
        </row>
        <row r="921">
          <cell r="A921">
            <v>2340</v>
          </cell>
          <cell r="B921" t="str">
            <v>Rochester, NY USA</v>
          </cell>
        </row>
        <row r="922">
          <cell r="A922">
            <v>2341</v>
          </cell>
          <cell r="B922" t="str">
            <v>Shawnee, OK USA</v>
          </cell>
        </row>
        <row r="923">
          <cell r="A923">
            <v>2342</v>
          </cell>
          <cell r="B923" t="str">
            <v>Merrimack, NH USA</v>
          </cell>
        </row>
        <row r="924">
          <cell r="A924">
            <v>2343</v>
          </cell>
          <cell r="B924" t="str">
            <v>Inola, OK USA</v>
          </cell>
        </row>
        <row r="925">
          <cell r="A925">
            <v>2345</v>
          </cell>
          <cell r="B925" t="str">
            <v>Kearney, MO USA</v>
          </cell>
        </row>
        <row r="926">
          <cell r="A926">
            <v>2346</v>
          </cell>
          <cell r="B926" t="str">
            <v>Kansas City, MO USA</v>
          </cell>
        </row>
        <row r="927">
          <cell r="A927">
            <v>2347</v>
          </cell>
          <cell r="B927" t="str">
            <v>Copiague, NY USA</v>
          </cell>
        </row>
        <row r="928">
          <cell r="A928">
            <v>2348</v>
          </cell>
          <cell r="B928" t="str">
            <v>Honolulu, HI USA</v>
          </cell>
        </row>
        <row r="929">
          <cell r="A929">
            <v>2349</v>
          </cell>
          <cell r="B929" t="str">
            <v>Wayland, MA USA</v>
          </cell>
        </row>
        <row r="930">
          <cell r="A930">
            <v>2352</v>
          </cell>
          <cell r="B930" t="str">
            <v>Ada, OK USA</v>
          </cell>
        </row>
        <row r="931">
          <cell r="A931">
            <v>2353</v>
          </cell>
          <cell r="B931" t="str">
            <v>Kansas City, MO USA</v>
          </cell>
        </row>
        <row r="932">
          <cell r="A932">
            <v>2354</v>
          </cell>
          <cell r="B932" t="str">
            <v>Duncan, OK USA</v>
          </cell>
        </row>
        <row r="933">
          <cell r="A933">
            <v>2357</v>
          </cell>
          <cell r="B933" t="str">
            <v>Peculiar, MO USA</v>
          </cell>
        </row>
        <row r="934">
          <cell r="A934">
            <v>2358</v>
          </cell>
          <cell r="B934" t="str">
            <v>Lake Zurich, IL USA</v>
          </cell>
        </row>
        <row r="935">
          <cell r="A935">
            <v>2359</v>
          </cell>
          <cell r="B935" t="str">
            <v>Edmond, OK USA</v>
          </cell>
        </row>
        <row r="936">
          <cell r="A936">
            <v>2363</v>
          </cell>
          <cell r="B936" t="str">
            <v>Newport News, VA USA</v>
          </cell>
        </row>
        <row r="937">
          <cell r="A937">
            <v>2367</v>
          </cell>
          <cell r="B937" t="str">
            <v>Mountain View, CA USA</v>
          </cell>
        </row>
        <row r="938">
          <cell r="A938">
            <v>2369</v>
          </cell>
          <cell r="B938" t="str">
            <v>Stillwater, OK USA</v>
          </cell>
        </row>
        <row r="939">
          <cell r="A939">
            <v>2370</v>
          </cell>
          <cell r="B939" t="str">
            <v>Rutland, VT USA</v>
          </cell>
        </row>
        <row r="940">
          <cell r="A940">
            <v>2372</v>
          </cell>
          <cell r="B940" t="str">
            <v>Elgin, OK USA</v>
          </cell>
        </row>
        <row r="941">
          <cell r="A941">
            <v>2373</v>
          </cell>
          <cell r="B941" t="str">
            <v>Fort Cobb, OK USA</v>
          </cell>
        </row>
        <row r="942">
          <cell r="A942">
            <v>2374</v>
          </cell>
          <cell r="B942" t="str">
            <v>Portland, OR USA</v>
          </cell>
        </row>
        <row r="943">
          <cell r="A943">
            <v>2375</v>
          </cell>
          <cell r="B943" t="str">
            <v>Phoenix, AZ USA</v>
          </cell>
        </row>
        <row r="944">
          <cell r="A944">
            <v>2377</v>
          </cell>
          <cell r="B944" t="str">
            <v>Pasadena, MD USA</v>
          </cell>
        </row>
        <row r="945">
          <cell r="A945">
            <v>2382</v>
          </cell>
          <cell r="B945" t="str">
            <v>Colbert, OK USA</v>
          </cell>
        </row>
        <row r="946">
          <cell r="A946">
            <v>2383</v>
          </cell>
          <cell r="B946" t="str">
            <v>Plantation, FL USA</v>
          </cell>
        </row>
        <row r="947">
          <cell r="A947">
            <v>2386</v>
          </cell>
          <cell r="B947" t="str">
            <v>Burlington, ON Canada</v>
          </cell>
        </row>
        <row r="948">
          <cell r="A948">
            <v>2388</v>
          </cell>
          <cell r="B948" t="str">
            <v>Sperry, OK USA</v>
          </cell>
        </row>
        <row r="949">
          <cell r="A949">
            <v>2389</v>
          </cell>
          <cell r="B949" t="str">
            <v>Drumright, OK USA</v>
          </cell>
        </row>
        <row r="950">
          <cell r="A950">
            <v>2393</v>
          </cell>
          <cell r="B950" t="str">
            <v>Knoxville, TN USA</v>
          </cell>
        </row>
        <row r="951">
          <cell r="A951">
            <v>2395</v>
          </cell>
          <cell r="B951" t="str">
            <v>Oklahoma City, OK USA</v>
          </cell>
        </row>
        <row r="952">
          <cell r="A952">
            <v>2398</v>
          </cell>
          <cell r="B952" t="str">
            <v>Tahlequah, OK USA</v>
          </cell>
        </row>
        <row r="953">
          <cell r="A953">
            <v>2399</v>
          </cell>
          <cell r="B953" t="str">
            <v>Shaker Heights, OH USA</v>
          </cell>
        </row>
        <row r="954">
          <cell r="A954">
            <v>2402</v>
          </cell>
          <cell r="B954" t="str">
            <v>Fredericksburg, VA USA</v>
          </cell>
        </row>
        <row r="955">
          <cell r="A955">
            <v>2403</v>
          </cell>
          <cell r="B955" t="str">
            <v>Mesa, AZ USA</v>
          </cell>
        </row>
        <row r="956">
          <cell r="A956">
            <v>2404</v>
          </cell>
          <cell r="B956" t="str">
            <v>Pasadena, CA USA</v>
          </cell>
        </row>
        <row r="957">
          <cell r="A957">
            <v>2405</v>
          </cell>
          <cell r="B957" t="str">
            <v>Fruitport, MI USA</v>
          </cell>
        </row>
        <row r="958">
          <cell r="A958">
            <v>2408</v>
          </cell>
          <cell r="B958" t="str">
            <v>Hazelwood, MO USA</v>
          </cell>
        </row>
        <row r="959">
          <cell r="A959">
            <v>2410</v>
          </cell>
          <cell r="B959" t="str">
            <v>Overland Park, KS USA</v>
          </cell>
        </row>
        <row r="960">
          <cell r="A960">
            <v>2411</v>
          </cell>
          <cell r="B960" t="str">
            <v>Portland, OR USA</v>
          </cell>
        </row>
        <row r="961">
          <cell r="A961">
            <v>2412</v>
          </cell>
          <cell r="B961" t="str">
            <v>Bellevue, WA USA</v>
          </cell>
        </row>
        <row r="962">
          <cell r="A962">
            <v>2415</v>
          </cell>
          <cell r="B962" t="str">
            <v>Atlanta, GA USA</v>
          </cell>
        </row>
        <row r="963">
          <cell r="A963">
            <v>2420</v>
          </cell>
          <cell r="B963" t="str">
            <v>Atlanta, GA USA</v>
          </cell>
        </row>
        <row r="964">
          <cell r="A964">
            <v>2421</v>
          </cell>
          <cell r="B964" t="str">
            <v>Springfield, VA USA</v>
          </cell>
        </row>
        <row r="965">
          <cell r="A965">
            <v>2423</v>
          </cell>
          <cell r="B965" t="str">
            <v>Watertown, MA USA</v>
          </cell>
        </row>
        <row r="966">
          <cell r="A966">
            <v>2424</v>
          </cell>
          <cell r="B966" t="str">
            <v>Bixby, OK USA</v>
          </cell>
        </row>
        <row r="967">
          <cell r="A967">
            <v>2425</v>
          </cell>
          <cell r="B967" t="str">
            <v>Tampa, FL USA</v>
          </cell>
        </row>
        <row r="968">
          <cell r="A968">
            <v>2428</v>
          </cell>
          <cell r="B968" t="str">
            <v>Sewickley, PA USA</v>
          </cell>
        </row>
        <row r="969">
          <cell r="A969">
            <v>2429</v>
          </cell>
          <cell r="B969" t="str">
            <v>La Cañada, CA USA</v>
          </cell>
        </row>
        <row r="970">
          <cell r="A970">
            <v>2432</v>
          </cell>
          <cell r="B970" t="str">
            <v>Chicago, IL USA</v>
          </cell>
        </row>
        <row r="971">
          <cell r="A971">
            <v>2434</v>
          </cell>
          <cell r="B971" t="str">
            <v>Hopewell, VA USA</v>
          </cell>
        </row>
        <row r="972">
          <cell r="A972">
            <v>2435</v>
          </cell>
          <cell r="B972" t="str">
            <v>Lawton, OK USA</v>
          </cell>
        </row>
        <row r="973">
          <cell r="A973">
            <v>2437</v>
          </cell>
          <cell r="B973" t="str">
            <v>Honolulu, HI USA</v>
          </cell>
        </row>
        <row r="974">
          <cell r="A974">
            <v>2438</v>
          </cell>
          <cell r="B974" t="str">
            <v>Honolulu, HI USA</v>
          </cell>
        </row>
        <row r="975">
          <cell r="A975">
            <v>2439</v>
          </cell>
          <cell r="B975" t="str">
            <v>Wailuku, HI USA</v>
          </cell>
        </row>
        <row r="976">
          <cell r="A976">
            <v>2441</v>
          </cell>
          <cell r="B976" t="str">
            <v>Honolulu, HI USA</v>
          </cell>
        </row>
        <row r="977">
          <cell r="A977">
            <v>2443</v>
          </cell>
          <cell r="B977" t="str">
            <v>Kahului, HI USA</v>
          </cell>
        </row>
        <row r="978">
          <cell r="A978">
            <v>2444</v>
          </cell>
          <cell r="B978" t="str">
            <v>Honolulu, HI USA</v>
          </cell>
        </row>
        <row r="979">
          <cell r="A979">
            <v>2445</v>
          </cell>
          <cell r="B979" t="str">
            <v>Kapolei, HI USA</v>
          </cell>
        </row>
        <row r="980">
          <cell r="A980">
            <v>2449</v>
          </cell>
          <cell r="B980" t="str">
            <v>Tempe, AZ USA</v>
          </cell>
        </row>
        <row r="981">
          <cell r="A981">
            <v>2450</v>
          </cell>
          <cell r="B981" t="str">
            <v>St. Paul, MN USA</v>
          </cell>
        </row>
        <row r="982">
          <cell r="A982">
            <v>2455</v>
          </cell>
          <cell r="B982" t="str">
            <v>Honoka'a, HI USA</v>
          </cell>
        </row>
        <row r="983">
          <cell r="A983">
            <v>2457</v>
          </cell>
          <cell r="B983" t="str">
            <v>Lawson, MO USA</v>
          </cell>
        </row>
        <row r="984">
          <cell r="A984">
            <v>2458</v>
          </cell>
          <cell r="B984" t="str">
            <v>Gladstone, NJ USA</v>
          </cell>
        </row>
        <row r="985">
          <cell r="A985">
            <v>2459</v>
          </cell>
          <cell r="B985" t="str">
            <v>Waianae, HI USA</v>
          </cell>
        </row>
        <row r="986">
          <cell r="A986">
            <v>2460</v>
          </cell>
          <cell r="B986" t="str">
            <v>Kapaau, HI USA</v>
          </cell>
        </row>
        <row r="987">
          <cell r="A987">
            <v>2461</v>
          </cell>
          <cell r="B987" t="str">
            <v>OKC, OK USA</v>
          </cell>
        </row>
        <row r="988">
          <cell r="A988">
            <v>2462</v>
          </cell>
          <cell r="B988" t="str">
            <v>CHICAGO, IL USA</v>
          </cell>
        </row>
        <row r="989">
          <cell r="A989">
            <v>2465</v>
          </cell>
          <cell r="B989" t="str">
            <v>Lihue, HI USA</v>
          </cell>
        </row>
        <row r="990">
          <cell r="A990">
            <v>2468</v>
          </cell>
          <cell r="B990" t="str">
            <v>Austin, TX USA</v>
          </cell>
        </row>
        <row r="991">
          <cell r="A991">
            <v>2470</v>
          </cell>
          <cell r="B991" t="str">
            <v>Bloomington, MN USA</v>
          </cell>
        </row>
        <row r="992">
          <cell r="A992">
            <v>2471</v>
          </cell>
          <cell r="B992" t="str">
            <v>Camas, WA USA</v>
          </cell>
        </row>
        <row r="993">
          <cell r="A993">
            <v>2472</v>
          </cell>
          <cell r="B993" t="str">
            <v>Circle Pines, MN USA</v>
          </cell>
        </row>
        <row r="994">
          <cell r="A994">
            <v>2473</v>
          </cell>
          <cell r="B994" t="str">
            <v>Cupertino, CA USA</v>
          </cell>
        </row>
        <row r="995">
          <cell r="A995">
            <v>2474</v>
          </cell>
          <cell r="B995" t="str">
            <v>Niles, MI USA</v>
          </cell>
        </row>
        <row r="996">
          <cell r="A996">
            <v>2477</v>
          </cell>
          <cell r="B996" t="str">
            <v>Waipahu, HI USA</v>
          </cell>
        </row>
        <row r="997">
          <cell r="A997">
            <v>2479</v>
          </cell>
          <cell r="B997" t="str">
            <v>Minneapolis, MN USA</v>
          </cell>
        </row>
        <row r="998">
          <cell r="A998">
            <v>2480</v>
          </cell>
          <cell r="B998" t="str">
            <v>Minneapolis, MN USA</v>
          </cell>
        </row>
        <row r="999">
          <cell r="A999">
            <v>2481</v>
          </cell>
          <cell r="B999" t="str">
            <v>Tremont, IL USA</v>
          </cell>
        </row>
        <row r="1000">
          <cell r="A1000">
            <v>2483</v>
          </cell>
          <cell r="B1000" t="str">
            <v>Fayetteville, NC USA</v>
          </cell>
        </row>
        <row r="1001">
          <cell r="A1001">
            <v>2484</v>
          </cell>
          <cell r="B1001" t="str">
            <v>Woods Cross, UT USA</v>
          </cell>
        </row>
        <row r="1002">
          <cell r="A1002">
            <v>2485</v>
          </cell>
          <cell r="B1002" t="str">
            <v>San Diego, CA USA</v>
          </cell>
        </row>
        <row r="1003">
          <cell r="A1003">
            <v>2486</v>
          </cell>
          <cell r="B1003" t="str">
            <v>Flagstaff, AZ USA</v>
          </cell>
        </row>
        <row r="1004">
          <cell r="A1004">
            <v>2487</v>
          </cell>
          <cell r="B1004" t="str">
            <v>Sayville, NY USA</v>
          </cell>
        </row>
        <row r="1005">
          <cell r="A1005">
            <v>2489</v>
          </cell>
          <cell r="B1005" t="str">
            <v>Fremont, CA USA</v>
          </cell>
        </row>
        <row r="1006">
          <cell r="A1006">
            <v>2491</v>
          </cell>
          <cell r="B1006" t="str">
            <v>St. Paul, MN USA</v>
          </cell>
        </row>
        <row r="1007">
          <cell r="A1007">
            <v>2493</v>
          </cell>
          <cell r="B1007" t="str">
            <v>Riverside, CA USA</v>
          </cell>
        </row>
        <row r="1008">
          <cell r="A1008">
            <v>2495</v>
          </cell>
          <cell r="B1008" t="str">
            <v>Hamilton, NJ USA</v>
          </cell>
        </row>
        <row r="1009">
          <cell r="A1009">
            <v>2496</v>
          </cell>
          <cell r="B1009" t="str">
            <v>Irvine, CA USA</v>
          </cell>
        </row>
        <row r="1010">
          <cell r="A1010">
            <v>2497</v>
          </cell>
          <cell r="B1010" t="str">
            <v>Natick, MA USA</v>
          </cell>
        </row>
        <row r="1011">
          <cell r="A1011">
            <v>2498</v>
          </cell>
          <cell r="B1011" t="str">
            <v>Minneapolis, MN USA</v>
          </cell>
        </row>
        <row r="1012">
          <cell r="A1012">
            <v>2499</v>
          </cell>
          <cell r="B1012" t="str">
            <v>Hibbing, MN USA</v>
          </cell>
        </row>
        <row r="1013">
          <cell r="A1013">
            <v>2500</v>
          </cell>
          <cell r="B1013" t="str">
            <v>Minneapolis, MN USA</v>
          </cell>
        </row>
        <row r="1014">
          <cell r="A1014">
            <v>2501</v>
          </cell>
          <cell r="B1014" t="str">
            <v>North St. Paul, MN USA</v>
          </cell>
        </row>
        <row r="1015">
          <cell r="A1015">
            <v>2502</v>
          </cell>
          <cell r="B1015" t="str">
            <v>Eden Prairie, MN USA</v>
          </cell>
        </row>
        <row r="1016">
          <cell r="A1016">
            <v>2503</v>
          </cell>
          <cell r="B1016" t="str">
            <v>Brainerd , MN USA</v>
          </cell>
        </row>
        <row r="1017">
          <cell r="A1017">
            <v>2504</v>
          </cell>
          <cell r="B1017" t="str">
            <v>Honolulu, HI USA</v>
          </cell>
        </row>
        <row r="1018">
          <cell r="A1018">
            <v>2506</v>
          </cell>
          <cell r="B1018" t="str">
            <v>Franklin, WI USA</v>
          </cell>
        </row>
        <row r="1019">
          <cell r="A1019">
            <v>2508</v>
          </cell>
          <cell r="B1019" t="str">
            <v>Stillwater, MN USA</v>
          </cell>
        </row>
        <row r="1020">
          <cell r="A1020">
            <v>2509</v>
          </cell>
          <cell r="B1020" t="str">
            <v>Hutchinson , MN USA</v>
          </cell>
        </row>
        <row r="1021">
          <cell r="A1021">
            <v>2511</v>
          </cell>
          <cell r="B1021" t="str">
            <v>Lakeville, MN USA</v>
          </cell>
        </row>
        <row r="1022">
          <cell r="A1022">
            <v>2512</v>
          </cell>
          <cell r="B1022" t="str">
            <v>Duluth, MN USA</v>
          </cell>
        </row>
        <row r="1023">
          <cell r="A1023">
            <v>2513</v>
          </cell>
          <cell r="B1023" t="str">
            <v>Minneapolis, MN USA</v>
          </cell>
        </row>
        <row r="1024">
          <cell r="A1024">
            <v>2515</v>
          </cell>
          <cell r="B1024" t="str">
            <v>Marshall, MN USA</v>
          </cell>
        </row>
        <row r="1025">
          <cell r="A1025">
            <v>2517</v>
          </cell>
          <cell r="B1025" t="str">
            <v>Vancouver, WA USA</v>
          </cell>
        </row>
        <row r="1026">
          <cell r="A1026">
            <v>2518</v>
          </cell>
          <cell r="B1026" t="str">
            <v>Inver Grove Heights, MN USA</v>
          </cell>
        </row>
        <row r="1027">
          <cell r="A1027">
            <v>2520</v>
          </cell>
          <cell r="B1027" t="str">
            <v>Las Vegas, NV USA</v>
          </cell>
        </row>
        <row r="1028">
          <cell r="A1028">
            <v>2521</v>
          </cell>
          <cell r="B1028" t="str">
            <v>Eugene, OR USA</v>
          </cell>
        </row>
        <row r="1029">
          <cell r="A1029">
            <v>2522</v>
          </cell>
          <cell r="B1029" t="str">
            <v>Bothell, WA USA</v>
          </cell>
        </row>
        <row r="1030">
          <cell r="A1030">
            <v>2523</v>
          </cell>
          <cell r="B1030" t="str">
            <v>St. Johnsbury , VT USA</v>
          </cell>
        </row>
        <row r="1031">
          <cell r="A1031">
            <v>2525</v>
          </cell>
          <cell r="B1031" t="str">
            <v>Plymouth, MN USA</v>
          </cell>
        </row>
        <row r="1032">
          <cell r="A1032">
            <v>2526</v>
          </cell>
          <cell r="B1032" t="str">
            <v>Maple Grove, MN USA</v>
          </cell>
        </row>
        <row r="1033">
          <cell r="A1033">
            <v>2528</v>
          </cell>
          <cell r="B1033" t="str">
            <v>Baltimore, MD USA</v>
          </cell>
        </row>
        <row r="1034">
          <cell r="A1034">
            <v>2529</v>
          </cell>
          <cell r="B1034" t="str">
            <v>St. Paul, MN USA</v>
          </cell>
        </row>
        <row r="1035">
          <cell r="A1035">
            <v>2530</v>
          </cell>
          <cell r="B1035" t="str">
            <v>Rochester, MN USA</v>
          </cell>
        </row>
        <row r="1036">
          <cell r="A1036">
            <v>2531</v>
          </cell>
          <cell r="B1036" t="str">
            <v>Chaska, MN USA</v>
          </cell>
        </row>
        <row r="1037">
          <cell r="A1037">
            <v>2532</v>
          </cell>
          <cell r="B1037" t="str">
            <v>Forest Lake, MN USA</v>
          </cell>
        </row>
        <row r="1038">
          <cell r="A1038">
            <v>2534</v>
          </cell>
          <cell r="B1038" t="str">
            <v>Baltimore , MD USA</v>
          </cell>
        </row>
        <row r="1039">
          <cell r="A1039">
            <v>2535</v>
          </cell>
          <cell r="B1039" t="str">
            <v>Minneapolis, MN USA</v>
          </cell>
        </row>
        <row r="1040">
          <cell r="A1040">
            <v>2537</v>
          </cell>
          <cell r="B1040" t="str">
            <v>Columbia, MD USA</v>
          </cell>
        </row>
        <row r="1041">
          <cell r="A1041">
            <v>2538</v>
          </cell>
          <cell r="B1041" t="str">
            <v>Morris, MN USA</v>
          </cell>
        </row>
        <row r="1042">
          <cell r="A1042">
            <v>2539</v>
          </cell>
          <cell r="B1042" t="str">
            <v>Palmyra, PA USA</v>
          </cell>
        </row>
        <row r="1043">
          <cell r="A1043">
            <v>2542</v>
          </cell>
          <cell r="B1043" t="str">
            <v>Gresham, OR USA</v>
          </cell>
        </row>
        <row r="1044">
          <cell r="A1044">
            <v>2543</v>
          </cell>
          <cell r="B1044" t="str">
            <v>Chula Vista, CA USA</v>
          </cell>
        </row>
        <row r="1045">
          <cell r="A1045">
            <v>2544</v>
          </cell>
          <cell r="B1045" t="str">
            <v>Harborcreek, PA USA</v>
          </cell>
        </row>
        <row r="1046">
          <cell r="A1046">
            <v>2545</v>
          </cell>
          <cell r="B1046" t="str">
            <v>Columbia Heights, MN USA</v>
          </cell>
        </row>
        <row r="1047">
          <cell r="A1047">
            <v>2546</v>
          </cell>
          <cell r="B1047" t="str">
            <v>Baltimore, MD USA</v>
          </cell>
        </row>
        <row r="1048">
          <cell r="A1048">
            <v>2549</v>
          </cell>
          <cell r="B1048" t="str">
            <v>Minneapolis, MN USA</v>
          </cell>
        </row>
        <row r="1049">
          <cell r="A1049">
            <v>2550</v>
          </cell>
          <cell r="B1049" t="str">
            <v>Oregon City, OR USA</v>
          </cell>
        </row>
        <row r="1050">
          <cell r="A1050">
            <v>2551</v>
          </cell>
          <cell r="B1050" t="str">
            <v>Novato, CA USA</v>
          </cell>
        </row>
        <row r="1051">
          <cell r="A1051">
            <v>2554</v>
          </cell>
          <cell r="B1051" t="str">
            <v>Edison, NJ USA</v>
          </cell>
        </row>
        <row r="1052">
          <cell r="A1052">
            <v>2555</v>
          </cell>
          <cell r="B1052" t="str">
            <v>Tacoma, WA USA</v>
          </cell>
        </row>
        <row r="1053">
          <cell r="A1053">
            <v>2556</v>
          </cell>
          <cell r="B1053" t="str">
            <v>Niceville, FL USA</v>
          </cell>
        </row>
        <row r="1054">
          <cell r="A1054">
            <v>2557</v>
          </cell>
          <cell r="B1054" t="str">
            <v>Tacoma, WA USA</v>
          </cell>
        </row>
        <row r="1055">
          <cell r="A1055">
            <v>2559</v>
          </cell>
          <cell r="B1055" t="str">
            <v>Harrisburg, PA USA</v>
          </cell>
        </row>
        <row r="1056">
          <cell r="A1056">
            <v>2560</v>
          </cell>
          <cell r="B1056" t="str">
            <v>Grandview, MO USA</v>
          </cell>
        </row>
        <row r="1057">
          <cell r="A1057">
            <v>2574</v>
          </cell>
          <cell r="B1057" t="str">
            <v>Saint Anthony Village, MN USA</v>
          </cell>
        </row>
        <row r="1058">
          <cell r="A1058">
            <v>2576</v>
          </cell>
          <cell r="B1058" t="str">
            <v>Santiago, SG Chile</v>
          </cell>
        </row>
        <row r="1059">
          <cell r="A1059">
            <v>2577</v>
          </cell>
          <cell r="B1059" t="str">
            <v>Martinsville, NJ USA</v>
          </cell>
        </row>
        <row r="1060">
          <cell r="A1060">
            <v>2579</v>
          </cell>
          <cell r="B1060" t="str">
            <v>New York , NY USA</v>
          </cell>
        </row>
        <row r="1061">
          <cell r="A1061">
            <v>2582</v>
          </cell>
          <cell r="B1061" t="str">
            <v>Lufkin, TX USA</v>
          </cell>
        </row>
        <row r="1062">
          <cell r="A1062">
            <v>2583</v>
          </cell>
          <cell r="B1062" t="str">
            <v>Austin, TX USA</v>
          </cell>
        </row>
        <row r="1063">
          <cell r="A1063">
            <v>2585</v>
          </cell>
          <cell r="B1063" t="str">
            <v>Bellaire, TX USA</v>
          </cell>
        </row>
        <row r="1064">
          <cell r="A1064">
            <v>2586</v>
          </cell>
          <cell r="B1064" t="str">
            <v>Calumet, MI USA</v>
          </cell>
        </row>
        <row r="1065">
          <cell r="A1065">
            <v>2587</v>
          </cell>
          <cell r="B1065" t="str">
            <v>Houston, TX USA</v>
          </cell>
        </row>
        <row r="1066">
          <cell r="A1066">
            <v>2590</v>
          </cell>
          <cell r="B1066" t="str">
            <v>Robbinsville, NJ USA</v>
          </cell>
        </row>
        <row r="1067">
          <cell r="A1067">
            <v>2591</v>
          </cell>
          <cell r="B1067" t="str">
            <v>Detroit, MI USA</v>
          </cell>
        </row>
        <row r="1068">
          <cell r="A1068">
            <v>2594</v>
          </cell>
          <cell r="B1068" t="str">
            <v>Nampa, ID USA</v>
          </cell>
        </row>
        <row r="1069">
          <cell r="A1069">
            <v>2599</v>
          </cell>
          <cell r="B1069" t="str">
            <v>CHULA VISTA, CA USA</v>
          </cell>
        </row>
        <row r="1070">
          <cell r="A1070">
            <v>2600</v>
          </cell>
          <cell r="B1070" t="str">
            <v>Oak Ridge, NJ USA</v>
          </cell>
        </row>
        <row r="1071">
          <cell r="A1071">
            <v>2601</v>
          </cell>
          <cell r="B1071" t="str">
            <v>Flushing, NY USA</v>
          </cell>
        </row>
        <row r="1072">
          <cell r="A1072">
            <v>2603</v>
          </cell>
          <cell r="B1072" t="str">
            <v>Medina, OH USA</v>
          </cell>
        </row>
        <row r="1073">
          <cell r="A1073">
            <v>2604</v>
          </cell>
          <cell r="B1073" t="str">
            <v>Capac, MI USA</v>
          </cell>
        </row>
        <row r="1074">
          <cell r="A1074">
            <v>2605</v>
          </cell>
          <cell r="B1074" t="str">
            <v>Bellingham, WA USA</v>
          </cell>
        </row>
        <row r="1075">
          <cell r="A1075">
            <v>2606</v>
          </cell>
          <cell r="B1075" t="str">
            <v>Rosemount, MN USA</v>
          </cell>
        </row>
        <row r="1076">
          <cell r="A1076">
            <v>2607</v>
          </cell>
          <cell r="B1076" t="str">
            <v>Warminster , PA USA</v>
          </cell>
        </row>
        <row r="1077">
          <cell r="A1077">
            <v>2611</v>
          </cell>
          <cell r="B1077" t="str">
            <v>Jackson, MI USA</v>
          </cell>
        </row>
        <row r="1078">
          <cell r="A1078">
            <v>2612</v>
          </cell>
          <cell r="B1078" t="str">
            <v>Waterford, MI USA</v>
          </cell>
        </row>
        <row r="1079">
          <cell r="A1079">
            <v>2613</v>
          </cell>
          <cell r="B1079" t="str">
            <v>Van Horn, TX USA</v>
          </cell>
        </row>
        <row r="1080">
          <cell r="A1080">
            <v>2614</v>
          </cell>
          <cell r="B1080" t="str">
            <v>Morgantown, WV USA</v>
          </cell>
        </row>
        <row r="1081">
          <cell r="A1081">
            <v>2618</v>
          </cell>
          <cell r="B1081" t="str">
            <v>Pittsburgh, PA USA</v>
          </cell>
        </row>
        <row r="1082">
          <cell r="A1082">
            <v>2619</v>
          </cell>
          <cell r="B1082" t="str">
            <v>Midland, MI USA</v>
          </cell>
        </row>
        <row r="1083">
          <cell r="A1083">
            <v>2620</v>
          </cell>
          <cell r="B1083" t="str">
            <v>Southgate, MI USA</v>
          </cell>
        </row>
        <row r="1084">
          <cell r="A1084">
            <v>2621</v>
          </cell>
          <cell r="B1084" t="str">
            <v>Bedford, MA USA</v>
          </cell>
        </row>
        <row r="1085">
          <cell r="A1085">
            <v>2625</v>
          </cell>
          <cell r="B1085" t="str">
            <v>Mississauga, ON Canada</v>
          </cell>
        </row>
        <row r="1086">
          <cell r="A1086">
            <v>2626</v>
          </cell>
          <cell r="B1086" t="str">
            <v>Sherbrooke, QC Canada</v>
          </cell>
        </row>
        <row r="1087">
          <cell r="A1087">
            <v>2627</v>
          </cell>
          <cell r="B1087" t="str">
            <v>Ann Arbor, MI USA</v>
          </cell>
        </row>
        <row r="1088">
          <cell r="A1088">
            <v>2630</v>
          </cell>
          <cell r="B1088" t="str">
            <v>Emek hefer, Central Israel</v>
          </cell>
        </row>
        <row r="1089">
          <cell r="A1089">
            <v>2632</v>
          </cell>
          <cell r="B1089" t="str">
            <v>Amherst, OH USA</v>
          </cell>
        </row>
        <row r="1090">
          <cell r="A1090">
            <v>2634</v>
          </cell>
          <cell r="B1090" t="str">
            <v>Toronto, ON Canada</v>
          </cell>
        </row>
        <row r="1091">
          <cell r="A1091">
            <v>2635</v>
          </cell>
          <cell r="B1091" t="str">
            <v>Lake Oswego, OR USA</v>
          </cell>
        </row>
        <row r="1092">
          <cell r="A1092">
            <v>2637</v>
          </cell>
          <cell r="B1092" t="str">
            <v>Rolling Hills Estates, CA USA</v>
          </cell>
        </row>
        <row r="1093">
          <cell r="A1093">
            <v>2638</v>
          </cell>
          <cell r="B1093" t="str">
            <v>Great Neck, NY USA</v>
          </cell>
        </row>
        <row r="1094">
          <cell r="A1094">
            <v>2640</v>
          </cell>
          <cell r="B1094" t="str">
            <v>Reidsville, NC USA</v>
          </cell>
        </row>
        <row r="1095">
          <cell r="A1095">
            <v>2641</v>
          </cell>
          <cell r="B1095" t="str">
            <v>Pittsburgh, PA USA</v>
          </cell>
        </row>
        <row r="1096">
          <cell r="A1096">
            <v>2642</v>
          </cell>
          <cell r="B1096" t="str">
            <v>Winterville, NC USA</v>
          </cell>
        </row>
        <row r="1097">
          <cell r="A1097">
            <v>2643</v>
          </cell>
          <cell r="B1097" t="str">
            <v>San Jose, CA USA</v>
          </cell>
        </row>
        <row r="1098">
          <cell r="A1098">
            <v>2647</v>
          </cell>
          <cell r="B1098" t="str">
            <v>Phoenix, AZ USA</v>
          </cell>
        </row>
        <row r="1099">
          <cell r="A1099">
            <v>2648</v>
          </cell>
          <cell r="B1099" t="str">
            <v>Oakland, ME USA</v>
          </cell>
        </row>
        <row r="1100">
          <cell r="A1100">
            <v>2654</v>
          </cell>
          <cell r="B1100" t="str">
            <v>Roseau, MN USA</v>
          </cell>
        </row>
        <row r="1101">
          <cell r="A1101">
            <v>2655</v>
          </cell>
          <cell r="B1101" t="str">
            <v>Colfax, NC USA</v>
          </cell>
        </row>
        <row r="1102">
          <cell r="A1102">
            <v>2656</v>
          </cell>
          <cell r="B1102" t="str">
            <v>Monroeville, PA USA</v>
          </cell>
        </row>
        <row r="1103">
          <cell r="A1103">
            <v>2657</v>
          </cell>
          <cell r="B1103" t="str">
            <v>Deming, NM USA</v>
          </cell>
        </row>
        <row r="1104">
          <cell r="A1104">
            <v>2658</v>
          </cell>
          <cell r="B1104" t="str">
            <v>San Diego, CA USA</v>
          </cell>
        </row>
        <row r="1105">
          <cell r="A1105">
            <v>2659</v>
          </cell>
          <cell r="B1105" t="str">
            <v>Mission Hills, CA USA</v>
          </cell>
        </row>
        <row r="1106">
          <cell r="A1106">
            <v>2660</v>
          </cell>
          <cell r="B1106" t="str">
            <v>Tulalip, WA USA</v>
          </cell>
        </row>
        <row r="1107">
          <cell r="A1107">
            <v>2662</v>
          </cell>
          <cell r="B1107" t="str">
            <v>Tolleson, AZ USA</v>
          </cell>
        </row>
        <row r="1108">
          <cell r="A1108">
            <v>2665</v>
          </cell>
          <cell r="B1108" t="str">
            <v>Dayton, OH USA</v>
          </cell>
        </row>
        <row r="1109">
          <cell r="A1109">
            <v>2667</v>
          </cell>
          <cell r="B1109" t="str">
            <v>Apple Valley, MN USA</v>
          </cell>
        </row>
        <row r="1110">
          <cell r="A1110">
            <v>2672</v>
          </cell>
          <cell r="B1110" t="str">
            <v>Osfia, Other Israel</v>
          </cell>
        </row>
        <row r="1111">
          <cell r="A1111">
            <v>2673</v>
          </cell>
          <cell r="B1111" t="str">
            <v>Detroit, MI USA</v>
          </cell>
        </row>
        <row r="1112">
          <cell r="A1112">
            <v>2676</v>
          </cell>
          <cell r="B1112" t="str">
            <v>Ecorse, MI USA</v>
          </cell>
        </row>
        <row r="1113">
          <cell r="A1113">
            <v>2679</v>
          </cell>
          <cell r="B1113" t="str">
            <v>Jerusalem, Jerusalem Israel</v>
          </cell>
        </row>
        <row r="1114">
          <cell r="A1114">
            <v>2702</v>
          </cell>
          <cell r="B1114" t="str">
            <v>Kitchener, ON Canada</v>
          </cell>
        </row>
        <row r="1115">
          <cell r="A1115">
            <v>2704</v>
          </cell>
          <cell r="B1115" t="str">
            <v>Batavia, IL USA</v>
          </cell>
        </row>
        <row r="1116">
          <cell r="A1116">
            <v>2705</v>
          </cell>
          <cell r="B1116" t="str">
            <v>Eden Prairie, MN USA</v>
          </cell>
        </row>
        <row r="1117">
          <cell r="A1117">
            <v>2709</v>
          </cell>
          <cell r="B1117" t="str">
            <v>Chicago, IL USA</v>
          </cell>
        </row>
        <row r="1118">
          <cell r="A1118">
            <v>2713</v>
          </cell>
          <cell r="B1118" t="str">
            <v>Melrose, MA USA</v>
          </cell>
        </row>
        <row r="1119">
          <cell r="A1119">
            <v>2721</v>
          </cell>
          <cell r="B1119" t="str">
            <v>Lasara, TX USA</v>
          </cell>
        </row>
        <row r="1120">
          <cell r="A1120">
            <v>2723</v>
          </cell>
          <cell r="B1120" t="str">
            <v>Oklahoma City, OK USA</v>
          </cell>
        </row>
        <row r="1121">
          <cell r="A1121">
            <v>2725</v>
          </cell>
          <cell r="B1121" t="str">
            <v>Chicago, IL USA</v>
          </cell>
        </row>
        <row r="1122">
          <cell r="A1122">
            <v>2729</v>
          </cell>
          <cell r="B1122" t="str">
            <v>Marlton, NJ USA</v>
          </cell>
        </row>
        <row r="1123">
          <cell r="A1123">
            <v>2733</v>
          </cell>
          <cell r="B1123" t="str">
            <v>Portland, OR USA</v>
          </cell>
        </row>
        <row r="1124">
          <cell r="A1124">
            <v>2737</v>
          </cell>
          <cell r="B1124" t="str">
            <v>Houston, TX USA</v>
          </cell>
        </row>
        <row r="1125">
          <cell r="A1125">
            <v>2745</v>
          </cell>
          <cell r="B1125" t="str">
            <v>San Antonio, TX USA</v>
          </cell>
        </row>
        <row r="1126">
          <cell r="A1126">
            <v>2747</v>
          </cell>
          <cell r="B1126" t="str">
            <v>Carrollton, TX USA</v>
          </cell>
        </row>
        <row r="1127">
          <cell r="A1127">
            <v>2751</v>
          </cell>
          <cell r="B1127" t="str">
            <v>Pendleton, SC USA</v>
          </cell>
        </row>
        <row r="1128">
          <cell r="A1128">
            <v>2757</v>
          </cell>
          <cell r="B1128" t="str">
            <v>Longwood, FL USA</v>
          </cell>
        </row>
        <row r="1129">
          <cell r="A1129">
            <v>2761</v>
          </cell>
          <cell r="B1129" t="str">
            <v>Fresno, CA USA</v>
          </cell>
        </row>
        <row r="1130">
          <cell r="A1130">
            <v>2765</v>
          </cell>
          <cell r="B1130" t="str">
            <v>Norman, OK USA</v>
          </cell>
        </row>
        <row r="1131">
          <cell r="A1131">
            <v>2767</v>
          </cell>
          <cell r="B1131" t="str">
            <v>Kalamazoo, MI USA</v>
          </cell>
        </row>
        <row r="1132">
          <cell r="A1132">
            <v>2769</v>
          </cell>
          <cell r="B1132" t="str">
            <v>Chicago, IL USA</v>
          </cell>
        </row>
        <row r="1133">
          <cell r="A1133">
            <v>2771</v>
          </cell>
          <cell r="B1133" t="str">
            <v>Grandville , MI USA</v>
          </cell>
        </row>
        <row r="1134">
          <cell r="A1134">
            <v>2773</v>
          </cell>
          <cell r="B1134" t="str">
            <v>Edmond, OK USA</v>
          </cell>
        </row>
        <row r="1135">
          <cell r="A1135">
            <v>2781</v>
          </cell>
          <cell r="B1135" t="str">
            <v>Burbank, IL USA</v>
          </cell>
        </row>
        <row r="1136">
          <cell r="A1136">
            <v>2783</v>
          </cell>
          <cell r="B1136" t="str">
            <v>Mount Washington, KY USA</v>
          </cell>
        </row>
        <row r="1137">
          <cell r="A1137">
            <v>2785</v>
          </cell>
          <cell r="B1137" t="str">
            <v>Kent, CT USA</v>
          </cell>
        </row>
        <row r="1138">
          <cell r="A1138">
            <v>2787</v>
          </cell>
          <cell r="B1138" t="str">
            <v>Corpus Christi, TX USA</v>
          </cell>
        </row>
        <row r="1139">
          <cell r="A1139">
            <v>2789</v>
          </cell>
          <cell r="B1139" t="str">
            <v>Manor, TX USA</v>
          </cell>
        </row>
        <row r="1140">
          <cell r="A1140">
            <v>2791</v>
          </cell>
          <cell r="B1140" t="str">
            <v>Latham, NY USA</v>
          </cell>
        </row>
        <row r="1141">
          <cell r="A1141">
            <v>2795</v>
          </cell>
          <cell r="B1141" t="str">
            <v>Broken Arrow, OK USA</v>
          </cell>
        </row>
        <row r="1142">
          <cell r="A1142">
            <v>2797</v>
          </cell>
          <cell r="B1142" t="str">
            <v>Clermont, FL USA</v>
          </cell>
        </row>
        <row r="1143">
          <cell r="A1143">
            <v>2803</v>
          </cell>
          <cell r="B1143" t="str">
            <v>Chicago, IL USA</v>
          </cell>
        </row>
        <row r="1144">
          <cell r="A1144">
            <v>2805</v>
          </cell>
          <cell r="B1144" t="str">
            <v>Waxahachie, TX USA</v>
          </cell>
        </row>
        <row r="1145">
          <cell r="A1145">
            <v>2809</v>
          </cell>
          <cell r="B1145" t="str">
            <v>Kingston, ON Canada</v>
          </cell>
        </row>
        <row r="1146">
          <cell r="A1146">
            <v>2811</v>
          </cell>
          <cell r="B1146" t="str">
            <v>Vancouver, WA USA</v>
          </cell>
        </row>
        <row r="1147">
          <cell r="A1147">
            <v>2813</v>
          </cell>
          <cell r="B1147" t="str">
            <v>Saratoga, CA USA</v>
          </cell>
        </row>
        <row r="1148">
          <cell r="A1148">
            <v>2815</v>
          </cell>
          <cell r="B1148" t="str">
            <v>Columbia, SC USA</v>
          </cell>
        </row>
        <row r="1149">
          <cell r="A1149">
            <v>2817</v>
          </cell>
          <cell r="B1149" t="str">
            <v>Memphis, TN USA</v>
          </cell>
        </row>
        <row r="1150">
          <cell r="A1150">
            <v>2819</v>
          </cell>
          <cell r="B1150" t="str">
            <v>Oxon Hill, MD USA</v>
          </cell>
        </row>
        <row r="1151">
          <cell r="A1151">
            <v>2823</v>
          </cell>
          <cell r="B1151" t="str">
            <v>St Paul, MN USA</v>
          </cell>
        </row>
        <row r="1152">
          <cell r="A1152">
            <v>2825</v>
          </cell>
          <cell r="B1152" t="str">
            <v>Vadnais Heights, MN USA</v>
          </cell>
        </row>
        <row r="1153">
          <cell r="A1153">
            <v>2826</v>
          </cell>
          <cell r="B1153" t="str">
            <v>Oshkosh, WI USA</v>
          </cell>
        </row>
        <row r="1154">
          <cell r="A1154">
            <v>2827</v>
          </cell>
          <cell r="B1154" t="str">
            <v>Coronado, CA USA</v>
          </cell>
        </row>
        <row r="1155">
          <cell r="A1155">
            <v>2830</v>
          </cell>
          <cell r="B1155" t="str">
            <v>Milwaukee, WI USA</v>
          </cell>
        </row>
        <row r="1156">
          <cell r="A1156">
            <v>2832</v>
          </cell>
          <cell r="B1156" t="str">
            <v>Livonia, MI USA</v>
          </cell>
        </row>
        <row r="1157">
          <cell r="A1157">
            <v>2833</v>
          </cell>
          <cell r="B1157" t="str">
            <v>Brownsville, TX USA</v>
          </cell>
        </row>
        <row r="1158">
          <cell r="A1158">
            <v>2834</v>
          </cell>
          <cell r="B1158" t="str">
            <v>Bloomfield Hills, MI USA</v>
          </cell>
        </row>
        <row r="1159">
          <cell r="A1159">
            <v>2836</v>
          </cell>
          <cell r="B1159" t="str">
            <v>Woodbury, CT USA</v>
          </cell>
        </row>
        <row r="1160">
          <cell r="A1160">
            <v>2838</v>
          </cell>
          <cell r="B1160" t="str">
            <v>Chesterfield, MO USA</v>
          </cell>
        </row>
        <row r="1161">
          <cell r="A1161">
            <v>2839</v>
          </cell>
          <cell r="B1161" t="str">
            <v>Escondido, CA USA</v>
          </cell>
        </row>
        <row r="1162">
          <cell r="A1162">
            <v>2840</v>
          </cell>
          <cell r="B1162" t="str">
            <v>Paradise Valley, AZ USA</v>
          </cell>
        </row>
        <row r="1163">
          <cell r="A1163">
            <v>2844</v>
          </cell>
          <cell r="B1163" t="str">
            <v>Laveen, AZ USA</v>
          </cell>
        </row>
        <row r="1164">
          <cell r="A1164">
            <v>2845</v>
          </cell>
          <cell r="B1164" t="str">
            <v>Osseo, MN USA</v>
          </cell>
        </row>
        <row r="1165">
          <cell r="A1165">
            <v>2846</v>
          </cell>
          <cell r="B1165" t="str">
            <v>Roseville, MN USA</v>
          </cell>
        </row>
        <row r="1166">
          <cell r="A1166">
            <v>2847</v>
          </cell>
          <cell r="B1166" t="str">
            <v>Fairmont, MN USA</v>
          </cell>
        </row>
        <row r="1167">
          <cell r="A1167">
            <v>2848</v>
          </cell>
          <cell r="B1167" t="str">
            <v>Dallas, TX USA</v>
          </cell>
        </row>
        <row r="1168">
          <cell r="A1168">
            <v>2849</v>
          </cell>
          <cell r="B1168" t="str">
            <v>Columbia, MD USA</v>
          </cell>
        </row>
        <row r="1169">
          <cell r="A1169">
            <v>2851</v>
          </cell>
          <cell r="B1169" t="str">
            <v>Sterling Heights, MI USA</v>
          </cell>
        </row>
        <row r="1170">
          <cell r="A1170">
            <v>2852</v>
          </cell>
          <cell r="B1170" t="str">
            <v>St. Catharines, ON Canada</v>
          </cell>
        </row>
        <row r="1171">
          <cell r="A1171">
            <v>2853</v>
          </cell>
          <cell r="B1171" t="str">
            <v>Mililani, HI USA</v>
          </cell>
        </row>
        <row r="1172">
          <cell r="A1172">
            <v>2854</v>
          </cell>
          <cell r="B1172" t="str">
            <v>San Jose, CA USA</v>
          </cell>
        </row>
        <row r="1173">
          <cell r="A1173">
            <v>2855</v>
          </cell>
          <cell r="B1173" t="str">
            <v>Saint Paul, MN USA</v>
          </cell>
        </row>
        <row r="1174">
          <cell r="A1174">
            <v>2856</v>
          </cell>
          <cell r="B1174" t="str">
            <v>Lexington, KY USA</v>
          </cell>
        </row>
        <row r="1175">
          <cell r="A1175">
            <v>2857</v>
          </cell>
          <cell r="B1175" t="str">
            <v>Dallas, TX USA</v>
          </cell>
        </row>
        <row r="1176">
          <cell r="A1176">
            <v>2861</v>
          </cell>
          <cell r="B1176" t="str">
            <v>Lake City, MN USA</v>
          </cell>
        </row>
        <row r="1177">
          <cell r="A1177">
            <v>2865</v>
          </cell>
          <cell r="B1177" t="str">
            <v>Post Falls, ID USA</v>
          </cell>
        </row>
        <row r="1178">
          <cell r="A1178">
            <v>2866</v>
          </cell>
          <cell r="B1178" t="str">
            <v>Owings Mills , MD USA</v>
          </cell>
        </row>
        <row r="1179">
          <cell r="A1179">
            <v>2867</v>
          </cell>
          <cell r="B1179" t="str">
            <v>Elkhart, IN USA</v>
          </cell>
        </row>
        <row r="1180">
          <cell r="A1180">
            <v>2869</v>
          </cell>
          <cell r="B1180" t="str">
            <v>Bethpage, NY USA</v>
          </cell>
        </row>
        <row r="1181">
          <cell r="A1181">
            <v>2871</v>
          </cell>
          <cell r="B1181" t="str">
            <v>Roxbury, MA USA</v>
          </cell>
        </row>
        <row r="1182">
          <cell r="A1182">
            <v>2872</v>
          </cell>
          <cell r="B1182" t="str">
            <v>Old Westbury, NY USA</v>
          </cell>
        </row>
        <row r="1183">
          <cell r="A1183">
            <v>2874</v>
          </cell>
          <cell r="B1183" t="str">
            <v>Grain Valley , MO USA</v>
          </cell>
        </row>
        <row r="1184">
          <cell r="A1184">
            <v>2875</v>
          </cell>
          <cell r="B1184" t="str">
            <v>Cold Spring Harbor, NY USA</v>
          </cell>
        </row>
        <row r="1185">
          <cell r="A1185">
            <v>2876</v>
          </cell>
          <cell r="B1185" t="str">
            <v>Burlington, MA USA</v>
          </cell>
        </row>
        <row r="1186">
          <cell r="A1186">
            <v>2877</v>
          </cell>
          <cell r="B1186" t="str">
            <v>Newton, MA USA</v>
          </cell>
        </row>
        <row r="1187">
          <cell r="A1187">
            <v>2879</v>
          </cell>
          <cell r="B1187" t="str">
            <v>St. Louis Park, MN USA</v>
          </cell>
        </row>
        <row r="1188">
          <cell r="A1188">
            <v>2881</v>
          </cell>
          <cell r="B1188" t="str">
            <v>Austin, TX USA</v>
          </cell>
        </row>
        <row r="1189">
          <cell r="A1189">
            <v>2882</v>
          </cell>
          <cell r="B1189" t="str">
            <v>Katy, TX USA</v>
          </cell>
        </row>
        <row r="1190">
          <cell r="A1190">
            <v>2883</v>
          </cell>
          <cell r="B1190" t="str">
            <v>Warroad, MN USA</v>
          </cell>
        </row>
        <row r="1191">
          <cell r="A1191">
            <v>2888</v>
          </cell>
          <cell r="B1191" t="str">
            <v>Chestnut Hill, MA USA</v>
          </cell>
        </row>
        <row r="1192">
          <cell r="A1192">
            <v>2890</v>
          </cell>
          <cell r="B1192" t="str">
            <v>Chesapeake, VA USA</v>
          </cell>
        </row>
        <row r="1193">
          <cell r="A1193">
            <v>2895</v>
          </cell>
          <cell r="B1193" t="str">
            <v>Far Rockaway, NY USA</v>
          </cell>
        </row>
        <row r="1194">
          <cell r="A1194">
            <v>2896</v>
          </cell>
          <cell r="B1194" t="str">
            <v>Honolulu, HI USA</v>
          </cell>
        </row>
        <row r="1195">
          <cell r="A1195">
            <v>2897</v>
          </cell>
          <cell r="B1195" t="str">
            <v>Waco, TX USA</v>
          </cell>
        </row>
        <row r="1196">
          <cell r="A1196">
            <v>2898</v>
          </cell>
          <cell r="B1196" t="str">
            <v>Beaverton, OR USA</v>
          </cell>
        </row>
        <row r="1197">
          <cell r="A1197">
            <v>2900</v>
          </cell>
          <cell r="B1197" t="str">
            <v>Washington, DC USA</v>
          </cell>
        </row>
        <row r="1198">
          <cell r="A1198">
            <v>2902</v>
          </cell>
          <cell r="B1198" t="str">
            <v>Saint Louis, MO USA</v>
          </cell>
        </row>
        <row r="1199">
          <cell r="A1199">
            <v>2903</v>
          </cell>
          <cell r="B1199" t="str">
            <v>Arlington, WA USA</v>
          </cell>
        </row>
        <row r="1200">
          <cell r="A1200">
            <v>2905</v>
          </cell>
          <cell r="B1200" t="str">
            <v>Istanbul, IS Turkey</v>
          </cell>
        </row>
        <row r="1201">
          <cell r="A1201">
            <v>2906</v>
          </cell>
          <cell r="B1201" t="str">
            <v>Spanaway, WA USA</v>
          </cell>
        </row>
        <row r="1202">
          <cell r="A1202">
            <v>2907</v>
          </cell>
          <cell r="B1202" t="str">
            <v>Auburn, WA USA</v>
          </cell>
        </row>
        <row r="1203">
          <cell r="A1203">
            <v>2909</v>
          </cell>
          <cell r="B1203" t="str">
            <v>Rochester, IN USA</v>
          </cell>
        </row>
        <row r="1204">
          <cell r="A1204">
            <v>2910</v>
          </cell>
          <cell r="B1204" t="str">
            <v>Mill Creek, WA USA</v>
          </cell>
        </row>
        <row r="1205">
          <cell r="A1205">
            <v>2911</v>
          </cell>
          <cell r="B1205" t="str">
            <v>Washington, DC USA</v>
          </cell>
        </row>
        <row r="1206">
          <cell r="A1206">
            <v>2912</v>
          </cell>
          <cell r="B1206" t="str">
            <v>Washington, DC USA</v>
          </cell>
        </row>
        <row r="1207">
          <cell r="A1207">
            <v>2914</v>
          </cell>
          <cell r="B1207" t="str">
            <v>Washington, DC USA</v>
          </cell>
        </row>
        <row r="1208">
          <cell r="A1208">
            <v>2915</v>
          </cell>
          <cell r="B1208" t="str">
            <v>Portland, OR USA</v>
          </cell>
        </row>
        <row r="1209">
          <cell r="A1209">
            <v>2916</v>
          </cell>
          <cell r="B1209" t="str">
            <v>Palm Bay, FL USA</v>
          </cell>
        </row>
        <row r="1210">
          <cell r="A1210">
            <v>2917</v>
          </cell>
          <cell r="B1210" t="str">
            <v>Cincinnati, OH USA</v>
          </cell>
        </row>
        <row r="1211">
          <cell r="A1211">
            <v>2918</v>
          </cell>
          <cell r="B1211" t="str">
            <v>Jasper, AL USA</v>
          </cell>
        </row>
        <row r="1212">
          <cell r="A1212">
            <v>2919</v>
          </cell>
          <cell r="B1212" t="str">
            <v>L.A., CA USA</v>
          </cell>
        </row>
        <row r="1213">
          <cell r="A1213">
            <v>2923</v>
          </cell>
          <cell r="B1213" t="str">
            <v>Rosalia, WA USA</v>
          </cell>
        </row>
        <row r="1214">
          <cell r="A1214">
            <v>2926</v>
          </cell>
          <cell r="B1214" t="str">
            <v>Wapato, WA USA</v>
          </cell>
        </row>
        <row r="1215">
          <cell r="A1215">
            <v>2927</v>
          </cell>
          <cell r="B1215" t="str">
            <v>Graham, WA USA</v>
          </cell>
        </row>
        <row r="1216">
          <cell r="A1216">
            <v>2928</v>
          </cell>
          <cell r="B1216" t="str">
            <v>Seattle, WA USA</v>
          </cell>
        </row>
        <row r="1217">
          <cell r="A1217">
            <v>2929</v>
          </cell>
          <cell r="B1217" t="str">
            <v>Puyallup, WA USA</v>
          </cell>
        </row>
        <row r="1218">
          <cell r="A1218">
            <v>2930</v>
          </cell>
          <cell r="B1218" t="str">
            <v>Snohomish, WA USA</v>
          </cell>
        </row>
        <row r="1219">
          <cell r="A1219">
            <v>2933</v>
          </cell>
          <cell r="B1219" t="str">
            <v>Bronx, NY USA</v>
          </cell>
        </row>
        <row r="1220">
          <cell r="A1220">
            <v>2935</v>
          </cell>
          <cell r="B1220" t="str">
            <v>Toronto, ON Canada</v>
          </cell>
        </row>
        <row r="1221">
          <cell r="A1221">
            <v>2936</v>
          </cell>
          <cell r="B1221" t="str">
            <v>Dickinson, TX USA</v>
          </cell>
        </row>
        <row r="1222">
          <cell r="A1222">
            <v>2942</v>
          </cell>
          <cell r="B1222" t="str">
            <v>Seattle, WA USA</v>
          </cell>
        </row>
        <row r="1223">
          <cell r="A1223">
            <v>2943</v>
          </cell>
          <cell r="B1223" t="str">
            <v>Dallas, TX USA</v>
          </cell>
        </row>
        <row r="1224">
          <cell r="A1224">
            <v>2944</v>
          </cell>
          <cell r="B1224" t="str">
            <v>Spokane, WA USA</v>
          </cell>
        </row>
        <row r="1225">
          <cell r="A1225">
            <v>2945</v>
          </cell>
          <cell r="B1225" t="str">
            <v>Manitou Springs, CO USA</v>
          </cell>
        </row>
        <row r="1226">
          <cell r="A1226">
            <v>2947</v>
          </cell>
          <cell r="B1226" t="str">
            <v>EL PASO, TX USA</v>
          </cell>
        </row>
        <row r="1227">
          <cell r="A1227">
            <v>2948</v>
          </cell>
          <cell r="B1227" t="str">
            <v>Fort Worth, TX USA</v>
          </cell>
        </row>
        <row r="1228">
          <cell r="A1228">
            <v>2949</v>
          </cell>
          <cell r="B1228" t="str">
            <v>Batavia, IL USA</v>
          </cell>
        </row>
        <row r="1229">
          <cell r="A1229">
            <v>2950</v>
          </cell>
          <cell r="B1229" t="str">
            <v>Waco, TX USA</v>
          </cell>
        </row>
        <row r="1230">
          <cell r="A1230">
            <v>2952</v>
          </cell>
          <cell r="B1230" t="str">
            <v>San Antonio, TX USA</v>
          </cell>
        </row>
        <row r="1231">
          <cell r="A1231">
            <v>2957</v>
          </cell>
          <cell r="B1231" t="str">
            <v>Alden, MN USA</v>
          </cell>
        </row>
        <row r="1232">
          <cell r="A1232">
            <v>2959</v>
          </cell>
          <cell r="B1232" t="str">
            <v>Coloma, MI USA</v>
          </cell>
        </row>
        <row r="1233">
          <cell r="A1233">
            <v>2960</v>
          </cell>
          <cell r="B1233" t="str">
            <v>birmingham, MI USA</v>
          </cell>
        </row>
        <row r="1234">
          <cell r="A1234">
            <v>2961</v>
          </cell>
          <cell r="B1234" t="str">
            <v>Washington, DC USA</v>
          </cell>
        </row>
        <row r="1235">
          <cell r="A1235">
            <v>2962</v>
          </cell>
          <cell r="B1235" t="str">
            <v>Washington, DC USA</v>
          </cell>
        </row>
        <row r="1236">
          <cell r="A1236">
            <v>2963</v>
          </cell>
          <cell r="B1236" t="str">
            <v>Washington, DC USA</v>
          </cell>
        </row>
        <row r="1237">
          <cell r="A1237">
            <v>2964</v>
          </cell>
          <cell r="B1237" t="str">
            <v>Washington, DC USA</v>
          </cell>
        </row>
        <row r="1238">
          <cell r="A1238">
            <v>2965</v>
          </cell>
          <cell r="B1238" t="str">
            <v>Lubbock, TX USA</v>
          </cell>
        </row>
        <row r="1239">
          <cell r="A1239">
            <v>2966</v>
          </cell>
          <cell r="B1239" t="str">
            <v>Pharr, TX USA</v>
          </cell>
        </row>
        <row r="1240">
          <cell r="A1240">
            <v>2969</v>
          </cell>
          <cell r="B1240" t="str">
            <v>San Antonio, TX USA</v>
          </cell>
        </row>
        <row r="1241">
          <cell r="A1241">
            <v>2972</v>
          </cell>
          <cell r="B1241" t="str">
            <v>Lafayette, CO USA</v>
          </cell>
        </row>
        <row r="1242">
          <cell r="A1242">
            <v>2973</v>
          </cell>
          <cell r="B1242" t="str">
            <v>Madison, AL USA</v>
          </cell>
        </row>
        <row r="1243">
          <cell r="A1243">
            <v>2974</v>
          </cell>
          <cell r="B1243" t="str">
            <v>Marietta , GA USA</v>
          </cell>
        </row>
        <row r="1244">
          <cell r="A1244">
            <v>2976</v>
          </cell>
          <cell r="B1244" t="str">
            <v>Sammamish, WA USA</v>
          </cell>
        </row>
        <row r="1245">
          <cell r="A1245">
            <v>2977</v>
          </cell>
          <cell r="B1245" t="str">
            <v>La Crescent, MN USA</v>
          </cell>
        </row>
        <row r="1246">
          <cell r="A1246">
            <v>2978</v>
          </cell>
          <cell r="B1246" t="str">
            <v>St. Louis, MO USA</v>
          </cell>
        </row>
        <row r="1247">
          <cell r="A1247">
            <v>2980</v>
          </cell>
          <cell r="B1247" t="str">
            <v>Oak Harbor, WA USA</v>
          </cell>
        </row>
        <row r="1248">
          <cell r="A1248">
            <v>2982</v>
          </cell>
          <cell r="B1248" t="str">
            <v>Laredo, TX USA</v>
          </cell>
        </row>
        <row r="1249">
          <cell r="A1249">
            <v>2984</v>
          </cell>
          <cell r="B1249" t="str">
            <v>La Jolla, CA USA</v>
          </cell>
        </row>
        <row r="1250">
          <cell r="A1250">
            <v>2985</v>
          </cell>
          <cell r="B1250" t="str">
            <v>San Antonio, TX USA</v>
          </cell>
        </row>
        <row r="1251">
          <cell r="A1251">
            <v>2986</v>
          </cell>
          <cell r="B1251" t="str">
            <v>Oklahoma City, OK USA</v>
          </cell>
        </row>
        <row r="1252">
          <cell r="A1252">
            <v>2987</v>
          </cell>
          <cell r="B1252" t="str">
            <v>Farmington, MN USA</v>
          </cell>
        </row>
        <row r="1253">
          <cell r="A1253">
            <v>2988</v>
          </cell>
          <cell r="B1253" t="str">
            <v>Berryville, VA USA</v>
          </cell>
        </row>
        <row r="1254">
          <cell r="A1254">
            <v>2989</v>
          </cell>
          <cell r="B1254" t="str">
            <v>Richfield, MN USA</v>
          </cell>
        </row>
        <row r="1255">
          <cell r="A1255">
            <v>2990</v>
          </cell>
          <cell r="B1255" t="str">
            <v>Turner, OR USA</v>
          </cell>
        </row>
        <row r="1256">
          <cell r="A1256">
            <v>2992</v>
          </cell>
          <cell r="B1256" t="str">
            <v>Mandeville, LA USA</v>
          </cell>
        </row>
        <row r="1257">
          <cell r="A1257">
            <v>2993</v>
          </cell>
          <cell r="B1257" t="str">
            <v>North Logan, UT USA</v>
          </cell>
        </row>
        <row r="1258">
          <cell r="A1258">
            <v>2994</v>
          </cell>
          <cell r="B1258" t="str">
            <v>Kanata, ON Canada</v>
          </cell>
        </row>
        <row r="1259">
          <cell r="A1259">
            <v>2995</v>
          </cell>
          <cell r="B1259" t="str">
            <v>Dallas, TX USA</v>
          </cell>
        </row>
        <row r="1260">
          <cell r="A1260">
            <v>2996</v>
          </cell>
          <cell r="B1260" t="str">
            <v>Colorado Springs, CO USA</v>
          </cell>
        </row>
        <row r="1261">
          <cell r="A1261">
            <v>2998</v>
          </cell>
          <cell r="B1261" t="str">
            <v>Richmond, VA USA</v>
          </cell>
        </row>
        <row r="1262">
          <cell r="A1262">
            <v>3000</v>
          </cell>
          <cell r="B1262" t="str">
            <v>Louisville, KY USA</v>
          </cell>
        </row>
        <row r="1263">
          <cell r="A1263">
            <v>3002</v>
          </cell>
          <cell r="B1263" t="str">
            <v>Detroit, MI USA</v>
          </cell>
        </row>
        <row r="1264">
          <cell r="A1264">
            <v>3003</v>
          </cell>
          <cell r="B1264" t="str">
            <v>Canandaigua, NY USA</v>
          </cell>
        </row>
        <row r="1265">
          <cell r="A1265">
            <v>3004</v>
          </cell>
          <cell r="B1265" t="str">
            <v>Bronx, NY USA</v>
          </cell>
        </row>
        <row r="1266">
          <cell r="A1266">
            <v>3005</v>
          </cell>
          <cell r="B1266" t="str">
            <v>Dallas, TX USA</v>
          </cell>
        </row>
        <row r="1267">
          <cell r="A1267">
            <v>3006</v>
          </cell>
          <cell r="B1267" t="str">
            <v>Salt Lake City, UT USA</v>
          </cell>
        </row>
        <row r="1268">
          <cell r="A1268">
            <v>3007</v>
          </cell>
          <cell r="B1268" t="str">
            <v>Oakdale, MN USA</v>
          </cell>
        </row>
        <row r="1269">
          <cell r="A1269">
            <v>3008</v>
          </cell>
          <cell r="B1269" t="str">
            <v>Honolulu, HI USA</v>
          </cell>
        </row>
        <row r="1270">
          <cell r="A1270">
            <v>3009</v>
          </cell>
          <cell r="B1270" t="str">
            <v>Boulder City, NV USA</v>
          </cell>
        </row>
        <row r="1271">
          <cell r="A1271">
            <v>3010</v>
          </cell>
          <cell r="B1271" t="str">
            <v>Centerburg , OH USA</v>
          </cell>
        </row>
        <row r="1272">
          <cell r="A1272">
            <v>3011</v>
          </cell>
          <cell r="B1272" t="str">
            <v>Wiesbaden, HE Germany</v>
          </cell>
        </row>
        <row r="1273">
          <cell r="A1273">
            <v>3013</v>
          </cell>
          <cell r="B1273" t="str">
            <v>Vallejo , CA USA</v>
          </cell>
        </row>
        <row r="1274">
          <cell r="A1274">
            <v>3015</v>
          </cell>
          <cell r="B1274" t="str">
            <v>Spencerport, NY USA</v>
          </cell>
        </row>
        <row r="1275">
          <cell r="A1275">
            <v>3016</v>
          </cell>
          <cell r="B1275" t="str">
            <v>Houston, TX USA</v>
          </cell>
        </row>
        <row r="1276">
          <cell r="A1276">
            <v>3017</v>
          </cell>
          <cell r="B1276" t="str">
            <v>Fresh Meadows, NY USA</v>
          </cell>
        </row>
        <row r="1277">
          <cell r="A1277">
            <v>3018</v>
          </cell>
          <cell r="B1277" t="str">
            <v>Saint Peter, MN USA</v>
          </cell>
        </row>
        <row r="1278">
          <cell r="A1278">
            <v>3019</v>
          </cell>
          <cell r="B1278" t="str">
            <v>Scottsdale, AZ USA</v>
          </cell>
        </row>
        <row r="1279">
          <cell r="A1279">
            <v>3021</v>
          </cell>
          <cell r="B1279" t="str">
            <v>Escondido, CA USA</v>
          </cell>
        </row>
        <row r="1280">
          <cell r="A1280">
            <v>3022</v>
          </cell>
          <cell r="B1280" t="str">
            <v>San Jose, CA USA</v>
          </cell>
        </row>
        <row r="1281">
          <cell r="A1281">
            <v>3023</v>
          </cell>
          <cell r="B1281" t="str">
            <v>Elk River, MN USA</v>
          </cell>
        </row>
        <row r="1282">
          <cell r="A1282">
            <v>3024</v>
          </cell>
          <cell r="B1282" t="str">
            <v>Ashland, OR USA</v>
          </cell>
        </row>
        <row r="1283">
          <cell r="A1283">
            <v>3026</v>
          </cell>
          <cell r="B1283" t="str">
            <v>Delano, MN USA</v>
          </cell>
        </row>
        <row r="1284">
          <cell r="A1284">
            <v>3027</v>
          </cell>
          <cell r="B1284" t="str">
            <v>Ventura, CA USA</v>
          </cell>
        </row>
        <row r="1285">
          <cell r="A1285">
            <v>3028</v>
          </cell>
          <cell r="B1285" t="str">
            <v>Hidalgo, TX USA</v>
          </cell>
        </row>
        <row r="1286">
          <cell r="A1286">
            <v>3029</v>
          </cell>
          <cell r="B1286" t="str">
            <v>Pharr, TX USA</v>
          </cell>
        </row>
        <row r="1287">
          <cell r="A1287">
            <v>3035</v>
          </cell>
          <cell r="B1287" t="str">
            <v>Corpus Christi, TX USA</v>
          </cell>
        </row>
        <row r="1288">
          <cell r="A1288">
            <v>3036</v>
          </cell>
          <cell r="B1288" t="str">
            <v>Deer River, MN USA</v>
          </cell>
        </row>
        <row r="1289">
          <cell r="A1289">
            <v>3037</v>
          </cell>
          <cell r="B1289" t="str">
            <v>Longview, TX USA</v>
          </cell>
        </row>
        <row r="1290">
          <cell r="A1290">
            <v>3038</v>
          </cell>
          <cell r="B1290" t="str">
            <v>North Branch, MN USA</v>
          </cell>
        </row>
        <row r="1291">
          <cell r="A1291">
            <v>3039</v>
          </cell>
          <cell r="B1291" t="str">
            <v>Destrehan, LA USA</v>
          </cell>
        </row>
        <row r="1292">
          <cell r="A1292">
            <v>3042</v>
          </cell>
          <cell r="B1292" t="str">
            <v>Apple Valley, MN USA</v>
          </cell>
        </row>
        <row r="1293">
          <cell r="A1293">
            <v>3043</v>
          </cell>
          <cell r="B1293" t="str">
            <v>El Paso, TX USA</v>
          </cell>
        </row>
        <row r="1294">
          <cell r="A1294">
            <v>3044</v>
          </cell>
          <cell r="B1294" t="str">
            <v>Ballston Spa, NY USA</v>
          </cell>
        </row>
        <row r="1295">
          <cell r="A1295">
            <v>3045</v>
          </cell>
          <cell r="B1295" t="str">
            <v>San Mateo, CA USA</v>
          </cell>
        </row>
        <row r="1296">
          <cell r="A1296">
            <v>3048</v>
          </cell>
          <cell r="B1296" t="str">
            <v>Mesa / Tempe, AZ USA</v>
          </cell>
        </row>
        <row r="1297">
          <cell r="A1297">
            <v>3049</v>
          </cell>
          <cell r="B1297" t="str">
            <v>Bremerton, WA USA</v>
          </cell>
        </row>
        <row r="1298">
          <cell r="A1298">
            <v>3052</v>
          </cell>
          <cell r="B1298" t="str">
            <v>Rishon Lezion, Central Israel</v>
          </cell>
        </row>
        <row r="1299">
          <cell r="A1299">
            <v>3053</v>
          </cell>
          <cell r="B1299" t="str">
            <v>Queens Village, NY USA</v>
          </cell>
        </row>
        <row r="1300">
          <cell r="A1300">
            <v>3054</v>
          </cell>
          <cell r="B1300" t="str">
            <v>Grand Marais, MN USA</v>
          </cell>
        </row>
        <row r="1301">
          <cell r="A1301">
            <v>3055</v>
          </cell>
          <cell r="B1301" t="str">
            <v>Austin, MN USA</v>
          </cell>
        </row>
        <row r="1302">
          <cell r="A1302">
            <v>3056</v>
          </cell>
          <cell r="B1302" t="str">
            <v>Crookston, MN USA</v>
          </cell>
        </row>
        <row r="1303">
          <cell r="A1303">
            <v>3058</v>
          </cell>
          <cell r="B1303" t="str">
            <v>Annandale, MN USA</v>
          </cell>
        </row>
        <row r="1304">
          <cell r="A1304">
            <v>3059</v>
          </cell>
          <cell r="B1304" t="str">
            <v>Yonkers, NY USA</v>
          </cell>
        </row>
        <row r="1305">
          <cell r="A1305">
            <v>3061</v>
          </cell>
          <cell r="B1305" t="str">
            <v>Naperville, IL USA</v>
          </cell>
        </row>
        <row r="1306">
          <cell r="A1306">
            <v>3062</v>
          </cell>
          <cell r="B1306" t="str">
            <v>Natrona Heights, PA USA</v>
          </cell>
        </row>
        <row r="1307">
          <cell r="A1307">
            <v>3065</v>
          </cell>
          <cell r="B1307" t="str">
            <v>Jatt, Central Israel</v>
          </cell>
        </row>
        <row r="1308">
          <cell r="A1308">
            <v>3067</v>
          </cell>
          <cell r="B1308" t="str">
            <v>Geneva, IL USA</v>
          </cell>
        </row>
        <row r="1309">
          <cell r="A1309">
            <v>3070</v>
          </cell>
          <cell r="B1309" t="str">
            <v>Shoreline, WA USA</v>
          </cell>
        </row>
        <row r="1310">
          <cell r="A1310">
            <v>3072</v>
          </cell>
          <cell r="B1310" t="str">
            <v>Wytheville, VA USA</v>
          </cell>
        </row>
        <row r="1311">
          <cell r="A1311">
            <v>3075</v>
          </cell>
          <cell r="B1311" t="str">
            <v>Hod-Ha'Sharon, Central Israel</v>
          </cell>
        </row>
        <row r="1312">
          <cell r="A1312">
            <v>3080</v>
          </cell>
          <cell r="B1312" t="str">
            <v>Rio Grande City, TX USA</v>
          </cell>
        </row>
        <row r="1313">
          <cell r="A1313">
            <v>3081</v>
          </cell>
          <cell r="B1313" t="str">
            <v>Bloomington, MN USA</v>
          </cell>
        </row>
        <row r="1314">
          <cell r="A1314">
            <v>3082</v>
          </cell>
          <cell r="B1314" t="str">
            <v>Minnetonka, MN USA</v>
          </cell>
        </row>
        <row r="1315">
          <cell r="A1315">
            <v>3083</v>
          </cell>
          <cell r="B1315" t="str">
            <v>Maagan Michael, Northern Israel</v>
          </cell>
        </row>
        <row r="1316">
          <cell r="A1316">
            <v>3087</v>
          </cell>
          <cell r="B1316" t="str">
            <v>Ben Shemen, Central Israel</v>
          </cell>
        </row>
        <row r="1317">
          <cell r="A1317">
            <v>3090</v>
          </cell>
          <cell r="B1317" t="str">
            <v>Winona, MN USA</v>
          </cell>
        </row>
        <row r="1318">
          <cell r="A1318">
            <v>3091</v>
          </cell>
          <cell r="B1318" t="str">
            <v>263 Decatur Street , Atlanta, GA USA</v>
          </cell>
        </row>
        <row r="1319">
          <cell r="A1319">
            <v>3096</v>
          </cell>
          <cell r="B1319" t="str">
            <v>Detroit, MI USA</v>
          </cell>
        </row>
        <row r="1320">
          <cell r="A1320">
            <v>3098</v>
          </cell>
          <cell r="B1320" t="str">
            <v>Waterford, MI USA</v>
          </cell>
        </row>
        <row r="1321">
          <cell r="A1321">
            <v>3100</v>
          </cell>
          <cell r="B1321" t="str">
            <v>Mendota Heights, MN USA</v>
          </cell>
        </row>
        <row r="1322">
          <cell r="A1322">
            <v>3102</v>
          </cell>
          <cell r="B1322" t="str">
            <v>Nevis, MN USA</v>
          </cell>
        </row>
        <row r="1323">
          <cell r="A1323">
            <v>3103</v>
          </cell>
          <cell r="B1323" t="str">
            <v>Houston, TX USA</v>
          </cell>
        </row>
        <row r="1324">
          <cell r="A1324">
            <v>3104</v>
          </cell>
          <cell r="B1324" t="str">
            <v>Stamford, CT USA</v>
          </cell>
        </row>
        <row r="1325">
          <cell r="A1325">
            <v>3110</v>
          </cell>
          <cell r="B1325" t="str">
            <v>Chicago, IL USA</v>
          </cell>
        </row>
        <row r="1326">
          <cell r="A1326">
            <v>3115</v>
          </cell>
          <cell r="B1326" t="str">
            <v>Detroit, MI USA</v>
          </cell>
        </row>
        <row r="1327">
          <cell r="A1327">
            <v>3116</v>
          </cell>
          <cell r="B1327" t="str">
            <v>Memphis, TN USA</v>
          </cell>
        </row>
        <row r="1328">
          <cell r="A1328">
            <v>3117</v>
          </cell>
          <cell r="B1328" t="str">
            <v>Sherbrooke, QC Canada</v>
          </cell>
        </row>
        <row r="1329">
          <cell r="A1329">
            <v>3120</v>
          </cell>
          <cell r="B1329" t="str">
            <v>Sherman Oaks, CA USA</v>
          </cell>
        </row>
        <row r="1330">
          <cell r="A1330">
            <v>3122</v>
          </cell>
          <cell r="B1330" t="str">
            <v>New Ulm, MN USA</v>
          </cell>
        </row>
        <row r="1331">
          <cell r="A1331">
            <v>3123</v>
          </cell>
          <cell r="B1331" t="str">
            <v>Pottstown, PA USA</v>
          </cell>
        </row>
        <row r="1332">
          <cell r="A1332">
            <v>3128</v>
          </cell>
          <cell r="B1332" t="str">
            <v>San Diego, CA USA</v>
          </cell>
        </row>
        <row r="1333">
          <cell r="A1333">
            <v>3130</v>
          </cell>
          <cell r="B1333" t="str">
            <v>Woodbury, MN USA</v>
          </cell>
        </row>
        <row r="1334">
          <cell r="A1334">
            <v>3131</v>
          </cell>
          <cell r="B1334" t="str">
            <v>Gladstone, OR USA</v>
          </cell>
        </row>
        <row r="1335">
          <cell r="A1335">
            <v>3132</v>
          </cell>
          <cell r="B1335" t="str">
            <v>Sydney, NSW Australia</v>
          </cell>
        </row>
        <row r="1336">
          <cell r="A1336">
            <v>3133</v>
          </cell>
          <cell r="B1336" t="str">
            <v>Scottsdale, AZ USA</v>
          </cell>
        </row>
        <row r="1337">
          <cell r="A1337">
            <v>3135</v>
          </cell>
          <cell r="B1337" t="str">
            <v>Chicago, IL USA</v>
          </cell>
        </row>
        <row r="1338">
          <cell r="A1338">
            <v>3136</v>
          </cell>
          <cell r="B1338" t="str">
            <v>Ashland, VA USA</v>
          </cell>
        </row>
        <row r="1339">
          <cell r="A1339">
            <v>3137</v>
          </cell>
          <cell r="B1339" t="str">
            <v>Bohemia , NY USA</v>
          </cell>
        </row>
        <row r="1340">
          <cell r="A1340">
            <v>3138</v>
          </cell>
          <cell r="B1340" t="str">
            <v>Dayton, OH USA</v>
          </cell>
        </row>
        <row r="1341">
          <cell r="A1341">
            <v>3139</v>
          </cell>
          <cell r="B1341" t="str">
            <v>Oxford, AL USA</v>
          </cell>
        </row>
        <row r="1342">
          <cell r="A1342">
            <v>3140</v>
          </cell>
          <cell r="B1342" t="str">
            <v>Knoxville, TN USA</v>
          </cell>
        </row>
        <row r="1343">
          <cell r="A1343">
            <v>3142</v>
          </cell>
          <cell r="B1343" t="str">
            <v>Newton, NJ USA</v>
          </cell>
        </row>
        <row r="1344">
          <cell r="A1344">
            <v>3144</v>
          </cell>
          <cell r="B1344" t="str">
            <v>2801 N.W. 27TH, OK USA</v>
          </cell>
        </row>
        <row r="1345">
          <cell r="A1345">
            <v>3145</v>
          </cell>
          <cell r="B1345" t="str">
            <v>Coeur d'Alene, ID USA</v>
          </cell>
        </row>
        <row r="1346">
          <cell r="A1346">
            <v>3146</v>
          </cell>
          <cell r="B1346" t="str">
            <v>Granby, CT USA</v>
          </cell>
        </row>
        <row r="1347">
          <cell r="A1347">
            <v>3147</v>
          </cell>
          <cell r="B1347" t="str">
            <v>Munster, IN USA</v>
          </cell>
        </row>
        <row r="1348">
          <cell r="A1348">
            <v>3150</v>
          </cell>
          <cell r="B1348" t="str">
            <v>Marriottsville, MD USA</v>
          </cell>
        </row>
        <row r="1349">
          <cell r="A1349">
            <v>3151</v>
          </cell>
          <cell r="B1349" t="str">
            <v>Sewell, NJ USA</v>
          </cell>
        </row>
        <row r="1350">
          <cell r="A1350">
            <v>3152</v>
          </cell>
          <cell r="B1350" t="str">
            <v>Idabel, OK USA</v>
          </cell>
        </row>
        <row r="1351">
          <cell r="A1351">
            <v>3157</v>
          </cell>
          <cell r="B1351" t="str">
            <v>Rochester, NY USA</v>
          </cell>
        </row>
        <row r="1352">
          <cell r="A1352">
            <v>3158</v>
          </cell>
          <cell r="B1352" t="str">
            <v>Toluca, MEX Mexico</v>
          </cell>
        </row>
        <row r="1353">
          <cell r="A1353">
            <v>3160</v>
          </cell>
          <cell r="B1353" t="str">
            <v>Grove, OK USA</v>
          </cell>
        </row>
        <row r="1354">
          <cell r="A1354">
            <v>3161</v>
          </cell>
          <cell r="B1354" t="str">
            <v>Oakville, ON Canada</v>
          </cell>
        </row>
        <row r="1355">
          <cell r="A1355">
            <v>3163</v>
          </cell>
          <cell r="B1355" t="str">
            <v>Henryetta, OK USA</v>
          </cell>
        </row>
        <row r="1356">
          <cell r="A1356">
            <v>3164</v>
          </cell>
          <cell r="B1356" t="str">
            <v>Tampa, FL USA</v>
          </cell>
        </row>
        <row r="1357">
          <cell r="A1357">
            <v>3167</v>
          </cell>
          <cell r="B1357" t="str">
            <v>Philadelphia, PA USA</v>
          </cell>
        </row>
        <row r="1358">
          <cell r="A1358">
            <v>3168</v>
          </cell>
          <cell r="B1358" t="str">
            <v>Suffolk, VA USA</v>
          </cell>
        </row>
        <row r="1359">
          <cell r="A1359">
            <v>3169</v>
          </cell>
          <cell r="B1359" t="str">
            <v>Edmond, OK USA</v>
          </cell>
        </row>
        <row r="1360">
          <cell r="A1360">
            <v>3170</v>
          </cell>
          <cell r="B1360" t="str">
            <v>Buckeye, AZ USA</v>
          </cell>
        </row>
        <row r="1361">
          <cell r="A1361">
            <v>3171</v>
          </cell>
          <cell r="B1361" t="str">
            <v>Westhampton Beach, NY USA</v>
          </cell>
        </row>
        <row r="1362">
          <cell r="A1362">
            <v>3172</v>
          </cell>
          <cell r="B1362" t="str">
            <v>Salina, KS USA</v>
          </cell>
        </row>
        <row r="1363">
          <cell r="A1363">
            <v>3173</v>
          </cell>
          <cell r="B1363" t="str">
            <v>Rochester, NY USA</v>
          </cell>
        </row>
        <row r="1364">
          <cell r="A1364">
            <v>3175</v>
          </cell>
          <cell r="B1364" t="str">
            <v>Grosse Pointe Woods, MI USA</v>
          </cell>
        </row>
        <row r="1365">
          <cell r="A1365">
            <v>3176</v>
          </cell>
          <cell r="B1365" t="str">
            <v>Brownsburg, IN USA</v>
          </cell>
        </row>
        <row r="1366">
          <cell r="A1366">
            <v>3177</v>
          </cell>
          <cell r="B1366" t="str">
            <v>Chicago, IL USA</v>
          </cell>
        </row>
        <row r="1367">
          <cell r="A1367">
            <v>3179</v>
          </cell>
          <cell r="B1367" t="str">
            <v>Adair, OK USA</v>
          </cell>
        </row>
        <row r="1368">
          <cell r="A1368">
            <v>3180</v>
          </cell>
          <cell r="B1368" t="str">
            <v>Trafalgar, IN USA</v>
          </cell>
        </row>
        <row r="1369">
          <cell r="A1369">
            <v>3181</v>
          </cell>
          <cell r="B1369" t="str">
            <v>Pittsford, NY USA</v>
          </cell>
        </row>
        <row r="1370">
          <cell r="A1370">
            <v>3182</v>
          </cell>
          <cell r="B1370" t="str">
            <v>West Hartford, CT USA</v>
          </cell>
        </row>
        <row r="1371">
          <cell r="A1371">
            <v>3184</v>
          </cell>
          <cell r="B1371" t="str">
            <v>Burnsville, MN USA</v>
          </cell>
        </row>
        <row r="1372">
          <cell r="A1372">
            <v>3186</v>
          </cell>
          <cell r="B1372" t="str">
            <v>Dayton, OH USA</v>
          </cell>
        </row>
        <row r="1373">
          <cell r="A1373">
            <v>3187</v>
          </cell>
          <cell r="B1373" t="str">
            <v>Phoenix, AZ USA</v>
          </cell>
        </row>
        <row r="1374">
          <cell r="A1374">
            <v>3189</v>
          </cell>
          <cell r="B1374" t="str">
            <v>Placerville, CA USA</v>
          </cell>
        </row>
        <row r="1375">
          <cell r="A1375">
            <v>3192</v>
          </cell>
          <cell r="B1375" t="str">
            <v>Tigard, OR USA</v>
          </cell>
        </row>
        <row r="1376">
          <cell r="A1376">
            <v>3193</v>
          </cell>
          <cell r="B1376" t="str">
            <v>Austintown, OH USA</v>
          </cell>
        </row>
        <row r="1377">
          <cell r="A1377">
            <v>3194</v>
          </cell>
          <cell r="B1377" t="str">
            <v>Tucson, AZ USA</v>
          </cell>
        </row>
        <row r="1378">
          <cell r="A1378">
            <v>3196</v>
          </cell>
          <cell r="B1378" t="str">
            <v>Mooresville, NC USA</v>
          </cell>
        </row>
        <row r="1379">
          <cell r="A1379">
            <v>3197</v>
          </cell>
          <cell r="B1379" t="str">
            <v>Cedarburg, WI USA</v>
          </cell>
        </row>
        <row r="1380">
          <cell r="A1380">
            <v>3200</v>
          </cell>
          <cell r="B1380" t="str">
            <v>Centennial, CO USA</v>
          </cell>
        </row>
        <row r="1381">
          <cell r="A1381">
            <v>3201</v>
          </cell>
          <cell r="B1381" t="str">
            <v>Hamilton, OH USA</v>
          </cell>
        </row>
        <row r="1382">
          <cell r="A1382">
            <v>3202</v>
          </cell>
          <cell r="B1382" t="str">
            <v>St. Paul, MN USA</v>
          </cell>
        </row>
        <row r="1383">
          <cell r="A1383">
            <v>3204</v>
          </cell>
          <cell r="B1383" t="str">
            <v>Jamaica Estates, NY USA</v>
          </cell>
        </row>
        <row r="1384">
          <cell r="A1384">
            <v>3205</v>
          </cell>
          <cell r="B1384" t="str">
            <v>Concord, MA USA</v>
          </cell>
        </row>
        <row r="1385">
          <cell r="A1385">
            <v>3206</v>
          </cell>
          <cell r="B1385" t="str">
            <v>Woodbury , MN USA</v>
          </cell>
        </row>
        <row r="1386">
          <cell r="A1386">
            <v>3210</v>
          </cell>
          <cell r="B1386" t="str">
            <v>Hillsboro, OR USA</v>
          </cell>
        </row>
        <row r="1387">
          <cell r="A1387">
            <v>3211</v>
          </cell>
          <cell r="B1387" t="str">
            <v>Yeruham, Southern Israel</v>
          </cell>
        </row>
        <row r="1388">
          <cell r="A1388">
            <v>3212</v>
          </cell>
          <cell r="B1388" t="str">
            <v>Montevideo, MN USA</v>
          </cell>
        </row>
        <row r="1389">
          <cell r="A1389">
            <v>3215</v>
          </cell>
          <cell r="B1389" t="str">
            <v>Greensboro, NC USA</v>
          </cell>
        </row>
        <row r="1390">
          <cell r="A1390">
            <v>3216</v>
          </cell>
          <cell r="B1390" t="str">
            <v>Missoula, MT USA</v>
          </cell>
        </row>
        <row r="1391">
          <cell r="A1391">
            <v>3218</v>
          </cell>
          <cell r="B1391" t="str">
            <v>Bonney Lake , WA USA</v>
          </cell>
        </row>
        <row r="1392">
          <cell r="A1392">
            <v>3219</v>
          </cell>
          <cell r="B1392" t="str">
            <v>Auburn, WA USA</v>
          </cell>
        </row>
        <row r="1393">
          <cell r="A1393">
            <v>3220</v>
          </cell>
          <cell r="B1393" t="str">
            <v>Spangle, WA USA</v>
          </cell>
        </row>
        <row r="1394">
          <cell r="A1394">
            <v>3221</v>
          </cell>
          <cell r="B1394" t="str">
            <v>Kent, WA USA</v>
          </cell>
        </row>
        <row r="1395">
          <cell r="A1395">
            <v>3223</v>
          </cell>
          <cell r="B1395" t="str">
            <v>Silverdale, WA USA</v>
          </cell>
        </row>
        <row r="1396">
          <cell r="A1396">
            <v>3224</v>
          </cell>
          <cell r="B1396" t="str">
            <v>Locust Grove , GA USA</v>
          </cell>
        </row>
        <row r="1397">
          <cell r="A1397">
            <v>3225</v>
          </cell>
          <cell r="B1397" t="str">
            <v>West Valley City, UT USA</v>
          </cell>
        </row>
        <row r="1398">
          <cell r="A1398">
            <v>3226</v>
          </cell>
          <cell r="B1398" t="str">
            <v>Chula Vista, CA USA</v>
          </cell>
        </row>
        <row r="1399">
          <cell r="A1399">
            <v>3227</v>
          </cell>
          <cell r="B1399" t="str">
            <v>Cordova, TN USA</v>
          </cell>
        </row>
        <row r="1400">
          <cell r="A1400">
            <v>3228</v>
          </cell>
          <cell r="B1400" t="str">
            <v>Metairie, LA USA</v>
          </cell>
        </row>
        <row r="1401">
          <cell r="A1401">
            <v>3229</v>
          </cell>
          <cell r="B1401" t="str">
            <v>Holly Springs, NC USA</v>
          </cell>
        </row>
        <row r="1402">
          <cell r="A1402">
            <v>3230</v>
          </cell>
          <cell r="B1402" t="str">
            <v>Salt Lake City, UT USA</v>
          </cell>
        </row>
        <row r="1403">
          <cell r="A1403">
            <v>3234</v>
          </cell>
          <cell r="B1403" t="str">
            <v>Lowell, MI USA</v>
          </cell>
        </row>
        <row r="1404">
          <cell r="A1404">
            <v>3236</v>
          </cell>
          <cell r="B1404" t="str">
            <v>Franklin, MA USA</v>
          </cell>
        </row>
        <row r="1405">
          <cell r="A1405">
            <v>3237</v>
          </cell>
          <cell r="B1405" t="str">
            <v>Spanaway, WA USA</v>
          </cell>
        </row>
        <row r="1406">
          <cell r="A1406">
            <v>3238</v>
          </cell>
          <cell r="B1406" t="str">
            <v>Anacortes, WA USA</v>
          </cell>
        </row>
        <row r="1407">
          <cell r="A1407">
            <v>3239</v>
          </cell>
          <cell r="B1407" t="str">
            <v>Layton, UT USA</v>
          </cell>
        </row>
        <row r="1408">
          <cell r="A1408">
            <v>3240</v>
          </cell>
          <cell r="B1408" t="str">
            <v>San Antonio, TX USA</v>
          </cell>
        </row>
        <row r="1409">
          <cell r="A1409">
            <v>3241</v>
          </cell>
          <cell r="B1409" t="str">
            <v>ogden, UT USA</v>
          </cell>
        </row>
        <row r="1410">
          <cell r="A1410">
            <v>3242</v>
          </cell>
          <cell r="B1410" t="str">
            <v>Ocala, FL USA</v>
          </cell>
        </row>
        <row r="1411">
          <cell r="A1411">
            <v>3243</v>
          </cell>
          <cell r="B1411" t="str">
            <v>Salt Lake City, UT USA</v>
          </cell>
        </row>
        <row r="1412">
          <cell r="A1412">
            <v>3244</v>
          </cell>
          <cell r="B1412" t="str">
            <v>St. Cloud, MN USA</v>
          </cell>
        </row>
        <row r="1413">
          <cell r="A1413">
            <v>3245</v>
          </cell>
          <cell r="B1413" t="str">
            <v>Sandy, UT USA</v>
          </cell>
        </row>
        <row r="1414">
          <cell r="A1414">
            <v>3247</v>
          </cell>
          <cell r="B1414" t="str">
            <v>Shawnee, OK USA</v>
          </cell>
        </row>
        <row r="1415">
          <cell r="A1415">
            <v>3250</v>
          </cell>
          <cell r="B1415" t="str">
            <v>Sacramento, CA USA</v>
          </cell>
        </row>
        <row r="1416">
          <cell r="A1416">
            <v>3251</v>
          </cell>
          <cell r="B1416" t="str">
            <v>Salmon, ID USA</v>
          </cell>
        </row>
        <row r="1417">
          <cell r="A1417">
            <v>3255</v>
          </cell>
          <cell r="B1417" t="str">
            <v>Escondido, CA USA</v>
          </cell>
        </row>
        <row r="1418">
          <cell r="A1418">
            <v>3256</v>
          </cell>
          <cell r="B1418" t="str">
            <v>San Jose, CA USA</v>
          </cell>
        </row>
        <row r="1419">
          <cell r="A1419">
            <v>3257</v>
          </cell>
          <cell r="B1419" t="str">
            <v>Rocklin, CA USA</v>
          </cell>
        </row>
        <row r="1420">
          <cell r="A1420">
            <v>3258</v>
          </cell>
          <cell r="B1420" t="str">
            <v>Martinsville, VA USA</v>
          </cell>
        </row>
        <row r="1421">
          <cell r="A1421">
            <v>3259</v>
          </cell>
          <cell r="B1421" t="str">
            <v>Somerset, KY USA</v>
          </cell>
        </row>
        <row r="1422">
          <cell r="A1422">
            <v>3260</v>
          </cell>
          <cell r="B1422" t="str">
            <v>Pittsburgh, PA USA</v>
          </cell>
        </row>
        <row r="1423">
          <cell r="A1423">
            <v>3261</v>
          </cell>
          <cell r="B1423" t="str">
            <v>Clearbrook, MN USA</v>
          </cell>
        </row>
        <row r="1424">
          <cell r="A1424">
            <v>3262</v>
          </cell>
          <cell r="B1424" t="str">
            <v>Columbus, OH USA</v>
          </cell>
        </row>
        <row r="1425">
          <cell r="A1425">
            <v>3263</v>
          </cell>
          <cell r="B1425" t="str">
            <v>Coleraine, MN USA</v>
          </cell>
        </row>
        <row r="1426">
          <cell r="A1426">
            <v>3264</v>
          </cell>
          <cell r="B1426" t="str">
            <v>Norwalk, OH USA</v>
          </cell>
        </row>
        <row r="1427">
          <cell r="A1427">
            <v>3265</v>
          </cell>
          <cell r="B1427" t="str">
            <v>Powder Springs, GA USA</v>
          </cell>
        </row>
        <row r="1428">
          <cell r="A1428">
            <v>3266</v>
          </cell>
          <cell r="B1428" t="str">
            <v>Eaton, OH USA</v>
          </cell>
        </row>
        <row r="1429">
          <cell r="A1429">
            <v>3267</v>
          </cell>
          <cell r="B1429" t="str">
            <v>Silver Bay, MN USA</v>
          </cell>
        </row>
        <row r="1430">
          <cell r="A1430">
            <v>3268</v>
          </cell>
          <cell r="B1430" t="str">
            <v>Kenmore, WA USA</v>
          </cell>
        </row>
        <row r="1431">
          <cell r="A1431">
            <v>3270</v>
          </cell>
          <cell r="B1431" t="str">
            <v>Monoe, NC USA</v>
          </cell>
        </row>
        <row r="1432">
          <cell r="A1432">
            <v>3272</v>
          </cell>
          <cell r="B1432" t="str">
            <v>Carrollton, KY USA</v>
          </cell>
        </row>
        <row r="1433">
          <cell r="A1433">
            <v>3274</v>
          </cell>
          <cell r="B1433" t="str">
            <v>Harrisonburg, VA USA</v>
          </cell>
        </row>
        <row r="1434">
          <cell r="A1434">
            <v>3275</v>
          </cell>
          <cell r="B1434" t="str">
            <v>Cass Lake, MN USA</v>
          </cell>
        </row>
        <row r="1435">
          <cell r="A1435">
            <v>3276</v>
          </cell>
          <cell r="B1435" t="str">
            <v>New London, MN USA</v>
          </cell>
        </row>
        <row r="1436">
          <cell r="A1436">
            <v>3277</v>
          </cell>
          <cell r="B1436" t="str">
            <v>Thief River Falls, MN USA</v>
          </cell>
        </row>
        <row r="1437">
          <cell r="A1437">
            <v>3278</v>
          </cell>
          <cell r="B1437" t="str">
            <v>Detroit Lakes, MN USA</v>
          </cell>
        </row>
        <row r="1438">
          <cell r="A1438">
            <v>3279</v>
          </cell>
          <cell r="B1438" t="str">
            <v>Washington, DC USA</v>
          </cell>
        </row>
        <row r="1439">
          <cell r="A1439">
            <v>3280</v>
          </cell>
          <cell r="B1439" t="str">
            <v>Providence, RI USA</v>
          </cell>
        </row>
        <row r="1440">
          <cell r="A1440">
            <v>3281</v>
          </cell>
          <cell r="B1440" t="str">
            <v>Phoenix, AZ USA</v>
          </cell>
        </row>
        <row r="1441">
          <cell r="A1441">
            <v>3282</v>
          </cell>
          <cell r="B1441" t="str">
            <v>Dallas, TX USA</v>
          </cell>
        </row>
        <row r="1442">
          <cell r="A1442">
            <v>3283</v>
          </cell>
          <cell r="B1442" t="str">
            <v>Clarksburg, MD USA</v>
          </cell>
        </row>
        <row r="1443">
          <cell r="A1443">
            <v>3284</v>
          </cell>
          <cell r="B1443" t="str">
            <v>Camdenton, MO USA</v>
          </cell>
        </row>
        <row r="1444">
          <cell r="A1444">
            <v>3286</v>
          </cell>
          <cell r="B1444" t="str">
            <v>Yakima, WA USA</v>
          </cell>
        </row>
        <row r="1445">
          <cell r="A1445">
            <v>3288</v>
          </cell>
          <cell r="B1445" t="str">
            <v>Big Piney, WY USA</v>
          </cell>
        </row>
        <row r="1446">
          <cell r="A1446">
            <v>3289</v>
          </cell>
          <cell r="B1446" t="str">
            <v>Draper, UT USA</v>
          </cell>
        </row>
        <row r="1447">
          <cell r="A1447">
            <v>3290</v>
          </cell>
          <cell r="B1447" t="str">
            <v>Baudette, MN USA</v>
          </cell>
        </row>
        <row r="1448">
          <cell r="A1448">
            <v>3291</v>
          </cell>
          <cell r="B1448" t="str">
            <v>Brooklyn Park, MN USA</v>
          </cell>
        </row>
        <row r="1449">
          <cell r="A1449">
            <v>3292</v>
          </cell>
          <cell r="B1449" t="str">
            <v>Benson, MN USA</v>
          </cell>
        </row>
        <row r="1450">
          <cell r="A1450">
            <v>3293</v>
          </cell>
          <cell r="B1450" t="str">
            <v>Fergus Falls, MN USA</v>
          </cell>
        </row>
        <row r="1451">
          <cell r="A1451">
            <v>3294</v>
          </cell>
          <cell r="B1451" t="str">
            <v>Pine River, MN USA</v>
          </cell>
        </row>
        <row r="1452">
          <cell r="A1452">
            <v>3295</v>
          </cell>
          <cell r="B1452" t="str">
            <v>Riverside, CA USA</v>
          </cell>
        </row>
        <row r="1453">
          <cell r="A1453">
            <v>3296</v>
          </cell>
          <cell r="B1453" t="str">
            <v>Fresno, CA USA</v>
          </cell>
        </row>
        <row r="1454">
          <cell r="A1454">
            <v>3297</v>
          </cell>
          <cell r="B1454" t="str">
            <v>Perham, MN USA</v>
          </cell>
        </row>
        <row r="1455">
          <cell r="A1455">
            <v>3298</v>
          </cell>
          <cell r="B1455" t="str">
            <v>Pipestone, MN USA</v>
          </cell>
        </row>
        <row r="1456">
          <cell r="A1456">
            <v>3299</v>
          </cell>
          <cell r="B1456" t="str">
            <v>Chaska, MN USA</v>
          </cell>
        </row>
        <row r="1457">
          <cell r="A1457">
            <v>3300</v>
          </cell>
          <cell r="B1457" t="str">
            <v>Ortonville, MN USA</v>
          </cell>
        </row>
        <row r="1458">
          <cell r="A1458">
            <v>3301</v>
          </cell>
          <cell r="B1458" t="str">
            <v>Portland, IN USA</v>
          </cell>
        </row>
        <row r="1459">
          <cell r="A1459">
            <v>3302</v>
          </cell>
          <cell r="B1459" t="str">
            <v>Clawson, MI USA</v>
          </cell>
        </row>
        <row r="1460">
          <cell r="A1460">
            <v>3303</v>
          </cell>
          <cell r="B1460" t="str">
            <v>Clovis, CA USA</v>
          </cell>
        </row>
        <row r="1461">
          <cell r="A1461">
            <v>3305</v>
          </cell>
          <cell r="B1461" t="str">
            <v>El Paso, TX USA</v>
          </cell>
        </row>
        <row r="1462">
          <cell r="A1462">
            <v>3306</v>
          </cell>
          <cell r="B1462" t="str">
            <v>Pahala, HI USA</v>
          </cell>
        </row>
        <row r="1463">
          <cell r="A1463">
            <v>3307</v>
          </cell>
          <cell r="B1463" t="str">
            <v>Luray, VA USA</v>
          </cell>
        </row>
        <row r="1464">
          <cell r="A1464">
            <v>3308</v>
          </cell>
          <cell r="B1464" t="str">
            <v>Jamaica, NY USA</v>
          </cell>
        </row>
        <row r="1465">
          <cell r="A1465">
            <v>3309</v>
          </cell>
          <cell r="B1465" t="str">
            <v>Anaheim, CA USA</v>
          </cell>
        </row>
        <row r="1466">
          <cell r="A1466">
            <v>3310</v>
          </cell>
          <cell r="B1466" t="str">
            <v>Heath, TX USA</v>
          </cell>
        </row>
        <row r="1467">
          <cell r="A1467">
            <v>3312</v>
          </cell>
          <cell r="B1467" t="str">
            <v>Bena, MN USA</v>
          </cell>
        </row>
        <row r="1468">
          <cell r="A1468">
            <v>3313</v>
          </cell>
          <cell r="B1468" t="str">
            <v>Alexandria, MN USA</v>
          </cell>
        </row>
        <row r="1469">
          <cell r="A1469">
            <v>3314</v>
          </cell>
          <cell r="B1469" t="str">
            <v>Clifton, NJ USA</v>
          </cell>
        </row>
        <row r="1470">
          <cell r="A1470">
            <v>3315</v>
          </cell>
          <cell r="B1470" t="str">
            <v>Spirit Lake, ID USA</v>
          </cell>
        </row>
        <row r="1471">
          <cell r="A1471">
            <v>3316</v>
          </cell>
          <cell r="B1471" t="str">
            <v>Tel Aviv, Tel Aviv Israel</v>
          </cell>
        </row>
        <row r="1472">
          <cell r="A1472">
            <v>3318</v>
          </cell>
          <cell r="B1472" t="str">
            <v>Lawrenceville, GA USA</v>
          </cell>
        </row>
        <row r="1473">
          <cell r="A1473">
            <v>3319</v>
          </cell>
          <cell r="B1473" t="str">
            <v>Huntsville, AL USA</v>
          </cell>
        </row>
        <row r="1474">
          <cell r="A1474">
            <v>3320</v>
          </cell>
          <cell r="B1474" t="str">
            <v>Austin, TX USA</v>
          </cell>
        </row>
        <row r="1475">
          <cell r="A1475">
            <v>3321</v>
          </cell>
          <cell r="B1475" t="str">
            <v>Superior, AZ USA</v>
          </cell>
        </row>
        <row r="1476">
          <cell r="A1476">
            <v>3322</v>
          </cell>
          <cell r="B1476" t="str">
            <v>Ann Arbor, MI USA</v>
          </cell>
        </row>
        <row r="1477">
          <cell r="A1477">
            <v>3323</v>
          </cell>
          <cell r="B1477" t="str">
            <v>Litchfield, NH USA</v>
          </cell>
        </row>
        <row r="1478">
          <cell r="A1478">
            <v>3324</v>
          </cell>
          <cell r="B1478" t="str">
            <v>Columbus, OH USA</v>
          </cell>
        </row>
        <row r="1479">
          <cell r="A1479">
            <v>3325</v>
          </cell>
          <cell r="B1479" t="str">
            <v>El Paso, TX USA</v>
          </cell>
        </row>
        <row r="1480">
          <cell r="A1480">
            <v>3328</v>
          </cell>
          <cell r="B1480" t="str">
            <v>North Hollywood, CA USA</v>
          </cell>
        </row>
        <row r="1481">
          <cell r="A1481">
            <v>3329</v>
          </cell>
          <cell r="B1481" t="str">
            <v>Kingsland, GA USA</v>
          </cell>
        </row>
        <row r="1482">
          <cell r="A1482">
            <v>3330</v>
          </cell>
          <cell r="B1482" t="str">
            <v>St. Charles, MO USA</v>
          </cell>
        </row>
        <row r="1483">
          <cell r="A1483">
            <v>3331</v>
          </cell>
          <cell r="B1483" t="str">
            <v>Chapel Hill, NC USA</v>
          </cell>
        </row>
        <row r="1484">
          <cell r="A1484">
            <v>3334</v>
          </cell>
          <cell r="B1484" t="str">
            <v>Salt Lake, UT USA</v>
          </cell>
        </row>
        <row r="1485">
          <cell r="A1485">
            <v>3335</v>
          </cell>
          <cell r="B1485" t="str">
            <v>Cypress, TX USA</v>
          </cell>
        </row>
        <row r="1486">
          <cell r="A1486">
            <v>3336</v>
          </cell>
          <cell r="B1486" t="str">
            <v>Swansboro, NC USA</v>
          </cell>
        </row>
        <row r="1487">
          <cell r="A1487">
            <v>3337</v>
          </cell>
          <cell r="B1487" t="str">
            <v>Baton Rouge, LA USA</v>
          </cell>
        </row>
        <row r="1488">
          <cell r="A1488">
            <v>3339</v>
          </cell>
          <cell r="B1488" t="str">
            <v>Kfar-Yona, Central Israel</v>
          </cell>
        </row>
        <row r="1489">
          <cell r="A1489">
            <v>3340</v>
          </cell>
          <cell r="B1489" t="str">
            <v>Union City, NJ USA</v>
          </cell>
        </row>
        <row r="1490">
          <cell r="A1490">
            <v>3341</v>
          </cell>
          <cell r="B1490" t="str">
            <v>San Diego, CA USA</v>
          </cell>
        </row>
        <row r="1491">
          <cell r="A1491">
            <v>3344</v>
          </cell>
          <cell r="B1491" t="str">
            <v>Fayetteville, GA USA</v>
          </cell>
        </row>
        <row r="1492">
          <cell r="A1492">
            <v>3345</v>
          </cell>
          <cell r="B1492" t="str">
            <v>San Antonio, TX USA</v>
          </cell>
        </row>
        <row r="1493">
          <cell r="A1493">
            <v>3346</v>
          </cell>
          <cell r="B1493" t="str">
            <v>Asheboro, NC USA</v>
          </cell>
        </row>
        <row r="1494">
          <cell r="A1494">
            <v>3350</v>
          </cell>
          <cell r="B1494" t="str">
            <v>Texarkana, TX USA</v>
          </cell>
        </row>
        <row r="1495">
          <cell r="A1495">
            <v>3351</v>
          </cell>
          <cell r="B1495" t="str">
            <v>Beer-Sheva, Southern Israel</v>
          </cell>
        </row>
        <row r="1496">
          <cell r="A1496">
            <v>3352</v>
          </cell>
          <cell r="B1496" t="str">
            <v>Belvidere, IL USA</v>
          </cell>
        </row>
        <row r="1497">
          <cell r="A1497">
            <v>3353</v>
          </cell>
          <cell r="B1497" t="str">
            <v>Freer, TX USA</v>
          </cell>
        </row>
        <row r="1498">
          <cell r="A1498">
            <v>3354</v>
          </cell>
          <cell r="B1498" t="str">
            <v>Queretaro, OA Mexico</v>
          </cell>
        </row>
        <row r="1499">
          <cell r="A1499">
            <v>3355</v>
          </cell>
          <cell r="B1499" t="str">
            <v>Arlington, TX USA</v>
          </cell>
        </row>
        <row r="1500">
          <cell r="A1500">
            <v>3357</v>
          </cell>
          <cell r="B1500" t="str">
            <v>Grand Rapids, MI USA</v>
          </cell>
        </row>
        <row r="1501">
          <cell r="A1501">
            <v>3358</v>
          </cell>
          <cell r="B1501" t="str">
            <v>Petach Tikva, Central Israel</v>
          </cell>
        </row>
        <row r="1502">
          <cell r="A1502">
            <v>3359</v>
          </cell>
          <cell r="B1502" t="str">
            <v>Portsmouth, VA USA</v>
          </cell>
        </row>
        <row r="1503">
          <cell r="A1503">
            <v>3360</v>
          </cell>
          <cell r="B1503" t="str">
            <v>Sherbrooke, QC Canada</v>
          </cell>
        </row>
        <row r="1504">
          <cell r="A1504">
            <v>3363</v>
          </cell>
          <cell r="B1504" t="str">
            <v>Houston, TX USA</v>
          </cell>
        </row>
        <row r="1505">
          <cell r="A1505">
            <v>3366</v>
          </cell>
          <cell r="B1505" t="str">
            <v>Roscoe, TX USA</v>
          </cell>
        </row>
        <row r="1506">
          <cell r="A1506">
            <v>3367</v>
          </cell>
          <cell r="B1506" t="str">
            <v>White Earth, MN USA</v>
          </cell>
        </row>
        <row r="1507">
          <cell r="A1507">
            <v>3369</v>
          </cell>
          <cell r="B1507" t="str">
            <v>Pflugerville, TX USA</v>
          </cell>
        </row>
        <row r="1508">
          <cell r="A1508">
            <v>3370</v>
          </cell>
          <cell r="B1508" t="str">
            <v>Irving, TX USA</v>
          </cell>
        </row>
        <row r="1509">
          <cell r="A1509">
            <v>3373</v>
          </cell>
          <cell r="B1509" t="str">
            <v>Warrentonton, VA USA</v>
          </cell>
        </row>
        <row r="1510">
          <cell r="A1510">
            <v>3374</v>
          </cell>
          <cell r="B1510" t="str">
            <v>Jackson, WY USA</v>
          </cell>
        </row>
        <row r="1511">
          <cell r="A1511">
            <v>3376</v>
          </cell>
          <cell r="B1511" t="str">
            <v>Satellite Beach, FL USA</v>
          </cell>
        </row>
        <row r="1512">
          <cell r="A1512">
            <v>3379</v>
          </cell>
          <cell r="B1512" t="str">
            <v>Montréal, QC Canada</v>
          </cell>
        </row>
        <row r="1513">
          <cell r="A1513">
            <v>3381</v>
          </cell>
          <cell r="B1513" t="str">
            <v>Valders, WI USA</v>
          </cell>
        </row>
        <row r="1514">
          <cell r="A1514">
            <v>3382</v>
          </cell>
          <cell r="B1514" t="str">
            <v>Montréal, QC Canada</v>
          </cell>
        </row>
        <row r="1515">
          <cell r="A1515">
            <v>3386</v>
          </cell>
          <cell r="B1515" t="str">
            <v>Montréal, QC Canada</v>
          </cell>
        </row>
        <row r="1516">
          <cell r="A1516">
            <v>3387</v>
          </cell>
          <cell r="B1516" t="str">
            <v>Montréal, QC Canada</v>
          </cell>
        </row>
        <row r="1517">
          <cell r="A1517">
            <v>3388</v>
          </cell>
          <cell r="B1517" t="str">
            <v>Gan Yavne, Central Israel</v>
          </cell>
        </row>
        <row r="1518">
          <cell r="A1518">
            <v>3389</v>
          </cell>
          <cell r="B1518" t="str">
            <v>Salisbury, MD USA</v>
          </cell>
        </row>
        <row r="1519">
          <cell r="A1519">
            <v>3390</v>
          </cell>
          <cell r="B1519" t="str">
            <v>ankara, Other Turkey</v>
          </cell>
        </row>
        <row r="1520">
          <cell r="A1520">
            <v>3392</v>
          </cell>
          <cell r="B1520" t="str">
            <v>Grand Prairie, TX USA</v>
          </cell>
        </row>
        <row r="1521">
          <cell r="A1521">
            <v>3393</v>
          </cell>
          <cell r="B1521" t="str">
            <v>Puyallup , WA USA</v>
          </cell>
        </row>
        <row r="1522">
          <cell r="A1522">
            <v>3396</v>
          </cell>
          <cell r="B1522" t="str">
            <v>Richmond Hill, ON Canada</v>
          </cell>
        </row>
        <row r="1523">
          <cell r="A1523">
            <v>3397</v>
          </cell>
          <cell r="B1523" t="str">
            <v>University City, MO USA</v>
          </cell>
        </row>
        <row r="1524">
          <cell r="A1524">
            <v>3398</v>
          </cell>
          <cell r="B1524" t="str">
            <v>Detroit, MI USA</v>
          </cell>
        </row>
        <row r="1525">
          <cell r="A1525">
            <v>3402</v>
          </cell>
          <cell r="B1525" t="str">
            <v>Lenoir, NC USA</v>
          </cell>
        </row>
        <row r="1526">
          <cell r="A1526">
            <v>3403</v>
          </cell>
          <cell r="B1526" t="str">
            <v>Colorado Springs, CO USA</v>
          </cell>
        </row>
        <row r="1527">
          <cell r="A1527">
            <v>3405</v>
          </cell>
          <cell r="B1527" t="str">
            <v>Spanish Fork, UT USA</v>
          </cell>
        </row>
        <row r="1528">
          <cell r="A1528">
            <v>3407</v>
          </cell>
          <cell r="B1528" t="str">
            <v>Arden Hills, MN USA</v>
          </cell>
        </row>
        <row r="1529">
          <cell r="A1529">
            <v>3408</v>
          </cell>
          <cell r="B1529" t="str">
            <v>Los Angeles, CA USA</v>
          </cell>
        </row>
        <row r="1530">
          <cell r="A1530">
            <v>3409</v>
          </cell>
          <cell r="B1530" t="str">
            <v>Cedar Hill, TX USA</v>
          </cell>
        </row>
        <row r="1531">
          <cell r="A1531">
            <v>3410</v>
          </cell>
          <cell r="B1531" t="str">
            <v>Miami, FL USA</v>
          </cell>
        </row>
        <row r="1532">
          <cell r="A1532">
            <v>3411</v>
          </cell>
          <cell r="B1532" t="str">
            <v>Horn Lake, MS USA</v>
          </cell>
        </row>
        <row r="1533">
          <cell r="A1533">
            <v>3413</v>
          </cell>
          <cell r="B1533" t="str">
            <v>Coppell, TX USA</v>
          </cell>
        </row>
        <row r="1534">
          <cell r="A1534">
            <v>3414</v>
          </cell>
          <cell r="B1534" t="str">
            <v>Farmington, MI USA</v>
          </cell>
        </row>
        <row r="1535">
          <cell r="A1535">
            <v>3415</v>
          </cell>
          <cell r="B1535" t="str">
            <v>Montrose , MI USA</v>
          </cell>
        </row>
        <row r="1536">
          <cell r="A1536">
            <v>3417</v>
          </cell>
          <cell r="B1536" t="str">
            <v>Austin, TX USA</v>
          </cell>
        </row>
        <row r="1537">
          <cell r="A1537">
            <v>3418</v>
          </cell>
          <cell r="B1537" t="str">
            <v>Sheboygan Falls, WI USA</v>
          </cell>
        </row>
        <row r="1538">
          <cell r="A1538">
            <v>3419</v>
          </cell>
          <cell r="B1538" t="str">
            <v>New York, NY USA</v>
          </cell>
        </row>
        <row r="1539">
          <cell r="A1539">
            <v>3421</v>
          </cell>
          <cell r="B1539" t="str">
            <v>Marysville, MI USA</v>
          </cell>
        </row>
        <row r="1540">
          <cell r="A1540">
            <v>3451</v>
          </cell>
          <cell r="B1540" t="str">
            <v>Sanford, ME USA</v>
          </cell>
        </row>
        <row r="1541">
          <cell r="A1541">
            <v>3452</v>
          </cell>
          <cell r="B1541" t="str">
            <v>Berrien Springs, MI USA</v>
          </cell>
        </row>
        <row r="1542">
          <cell r="A1542">
            <v>3453</v>
          </cell>
          <cell r="B1542" t="str">
            <v>Winchester, CA USA</v>
          </cell>
        </row>
        <row r="1543">
          <cell r="A1543">
            <v>3454</v>
          </cell>
          <cell r="B1543" t="str">
            <v>Mahtomedi, MN USA</v>
          </cell>
        </row>
        <row r="1544">
          <cell r="A1544">
            <v>3455</v>
          </cell>
          <cell r="B1544" t="str">
            <v>Alexandria, VA USA</v>
          </cell>
        </row>
        <row r="1545">
          <cell r="A1545">
            <v>3456</v>
          </cell>
          <cell r="B1545" t="str">
            <v>Pocatello, ID USA</v>
          </cell>
        </row>
        <row r="1546">
          <cell r="A1546">
            <v>3457</v>
          </cell>
          <cell r="B1546" t="str">
            <v>Lawton, OK USA</v>
          </cell>
        </row>
        <row r="1547">
          <cell r="A1547">
            <v>3458</v>
          </cell>
          <cell r="B1547" t="str">
            <v>Holland, MI USA</v>
          </cell>
        </row>
        <row r="1548">
          <cell r="A1548">
            <v>3459</v>
          </cell>
          <cell r="B1548" t="str">
            <v>Cary, NC USA</v>
          </cell>
        </row>
        <row r="1549">
          <cell r="A1549">
            <v>3460</v>
          </cell>
          <cell r="B1549" t="str">
            <v>Brentwood , NY USA</v>
          </cell>
        </row>
        <row r="1550">
          <cell r="A1550">
            <v>3461</v>
          </cell>
          <cell r="B1550" t="str">
            <v>Torrington, CT USA</v>
          </cell>
        </row>
        <row r="1551">
          <cell r="A1551">
            <v>3463</v>
          </cell>
          <cell r="B1551" t="str">
            <v>Salina, OK USA</v>
          </cell>
        </row>
        <row r="1552">
          <cell r="A1552">
            <v>3464</v>
          </cell>
          <cell r="B1552" t="str">
            <v>Simsbury, CT USA</v>
          </cell>
        </row>
        <row r="1553">
          <cell r="A1553">
            <v>3465</v>
          </cell>
          <cell r="B1553" t="str">
            <v>Mustang, OK USA</v>
          </cell>
        </row>
        <row r="1554">
          <cell r="A1554">
            <v>3466</v>
          </cell>
          <cell r="B1554" t="str">
            <v>Westford , MA USA</v>
          </cell>
        </row>
        <row r="1555">
          <cell r="A1555">
            <v>3467</v>
          </cell>
          <cell r="B1555" t="str">
            <v>Windham, NH USA</v>
          </cell>
        </row>
        <row r="1556">
          <cell r="A1556">
            <v>3468</v>
          </cell>
          <cell r="B1556" t="str">
            <v>West Monroe, LA USA</v>
          </cell>
        </row>
        <row r="1557">
          <cell r="A1557">
            <v>3469</v>
          </cell>
          <cell r="B1557" t="str">
            <v>Mobile, AL USA</v>
          </cell>
        </row>
        <row r="1558">
          <cell r="A1558">
            <v>3470</v>
          </cell>
          <cell r="B1558" t="str">
            <v>Temecula, CA USA</v>
          </cell>
        </row>
        <row r="1559">
          <cell r="A1559">
            <v>3471</v>
          </cell>
          <cell r="B1559" t="str">
            <v>Gretna, LA USA</v>
          </cell>
        </row>
        <row r="1560">
          <cell r="A1560">
            <v>3472</v>
          </cell>
          <cell r="B1560" t="str">
            <v>Atizapan de Zaragoza, MEX Mexico</v>
          </cell>
        </row>
        <row r="1561">
          <cell r="A1561">
            <v>3474</v>
          </cell>
          <cell r="B1561" t="str">
            <v>Hampton Bays , NY USA</v>
          </cell>
        </row>
        <row r="1562">
          <cell r="A1562">
            <v>3475</v>
          </cell>
          <cell r="B1562" t="str">
            <v>Charleston, SC USA</v>
          </cell>
        </row>
        <row r="1563">
          <cell r="A1563">
            <v>3476</v>
          </cell>
          <cell r="B1563" t="str">
            <v>Dana Point, CA USA</v>
          </cell>
        </row>
        <row r="1564">
          <cell r="A1564">
            <v>3478</v>
          </cell>
          <cell r="B1564" t="str">
            <v>San Luis Potosí, SL Mexico</v>
          </cell>
        </row>
        <row r="1565">
          <cell r="A1565">
            <v>3479</v>
          </cell>
          <cell r="B1565" t="str">
            <v>everett, MA USA</v>
          </cell>
        </row>
        <row r="1566">
          <cell r="A1566">
            <v>3480</v>
          </cell>
          <cell r="B1566" t="str">
            <v>León, GJ Mexico</v>
          </cell>
        </row>
        <row r="1567">
          <cell r="A1567">
            <v>3481</v>
          </cell>
          <cell r="B1567" t="str">
            <v>San Antonio, TX USA</v>
          </cell>
        </row>
        <row r="1568">
          <cell r="A1568">
            <v>3482</v>
          </cell>
          <cell r="B1568" t="str">
            <v>Campbell, CA USA</v>
          </cell>
        </row>
        <row r="1569">
          <cell r="A1569">
            <v>3483</v>
          </cell>
          <cell r="B1569" t="str">
            <v>Bozeman, MT USA</v>
          </cell>
        </row>
        <row r="1570">
          <cell r="A1570">
            <v>3484</v>
          </cell>
          <cell r="B1570" t="str">
            <v>Marysville, OH USA</v>
          </cell>
        </row>
        <row r="1571">
          <cell r="A1571">
            <v>3485</v>
          </cell>
          <cell r="B1571" t="str">
            <v>Kansas City, KS USA</v>
          </cell>
        </row>
        <row r="1572">
          <cell r="A1572">
            <v>3486</v>
          </cell>
          <cell r="B1572" t="str">
            <v>San Diego, CA USA</v>
          </cell>
        </row>
        <row r="1573">
          <cell r="A1573">
            <v>3487</v>
          </cell>
          <cell r="B1573" t="str">
            <v>Plainfield , IN USA</v>
          </cell>
        </row>
        <row r="1574">
          <cell r="A1574">
            <v>3488</v>
          </cell>
          <cell r="B1574" t="str">
            <v>Orland Park, IL USA</v>
          </cell>
        </row>
        <row r="1575">
          <cell r="A1575">
            <v>3489</v>
          </cell>
          <cell r="B1575" t="str">
            <v>North Charleston, SC USA</v>
          </cell>
        </row>
        <row r="1576">
          <cell r="A1576">
            <v>3490</v>
          </cell>
          <cell r="B1576" t="str">
            <v>Summerville, SC USA</v>
          </cell>
        </row>
        <row r="1577">
          <cell r="A1577">
            <v>3491</v>
          </cell>
          <cell r="B1577" t="str">
            <v>Holtville , CA USA</v>
          </cell>
        </row>
        <row r="1578">
          <cell r="A1578">
            <v>3492</v>
          </cell>
          <cell r="B1578" t="str">
            <v>Winfield, WV USA</v>
          </cell>
        </row>
        <row r="1579">
          <cell r="A1579">
            <v>3493</v>
          </cell>
          <cell r="B1579" t="str">
            <v>EDENTON, NC USA</v>
          </cell>
        </row>
        <row r="1580">
          <cell r="A1580">
            <v>3494</v>
          </cell>
          <cell r="B1580" t="str">
            <v>Bloomington, IN USA</v>
          </cell>
        </row>
        <row r="1581">
          <cell r="A1581">
            <v>3495</v>
          </cell>
          <cell r="B1581" t="str">
            <v>Fresno, CA USA</v>
          </cell>
        </row>
        <row r="1582">
          <cell r="A1582">
            <v>3496</v>
          </cell>
          <cell r="B1582" t="str">
            <v>Columbus, OH USA</v>
          </cell>
        </row>
        <row r="1583">
          <cell r="A1583">
            <v>3497</v>
          </cell>
          <cell r="B1583" t="str">
            <v>Midland , TX USA</v>
          </cell>
        </row>
        <row r="1584">
          <cell r="A1584">
            <v>3498</v>
          </cell>
          <cell r="B1584" t="str">
            <v>Edmond, OK USA</v>
          </cell>
        </row>
        <row r="1585">
          <cell r="A1585">
            <v>3499</v>
          </cell>
          <cell r="B1585" t="str">
            <v>Durham, NH USA</v>
          </cell>
        </row>
        <row r="1586">
          <cell r="A1586">
            <v>3501</v>
          </cell>
          <cell r="B1586" t="str">
            <v>Sunnyvale, CA USA</v>
          </cell>
        </row>
        <row r="1587">
          <cell r="A1587">
            <v>3502</v>
          </cell>
          <cell r="B1587" t="str">
            <v>Tallahassee , FL USA</v>
          </cell>
        </row>
        <row r="1588">
          <cell r="A1588">
            <v>3504</v>
          </cell>
          <cell r="B1588" t="str">
            <v>Pittsburgh, PA USA</v>
          </cell>
        </row>
        <row r="1589">
          <cell r="A1589">
            <v>3505</v>
          </cell>
          <cell r="B1589" t="str">
            <v>Lincoln, CA USA</v>
          </cell>
        </row>
        <row r="1590">
          <cell r="A1590">
            <v>3506</v>
          </cell>
          <cell r="B1590" t="str">
            <v>Charlotte, NC USA</v>
          </cell>
        </row>
        <row r="1591">
          <cell r="A1591">
            <v>3507</v>
          </cell>
          <cell r="B1591" t="str">
            <v>Tulsa, OK USA</v>
          </cell>
        </row>
        <row r="1592">
          <cell r="A1592">
            <v>3508</v>
          </cell>
          <cell r="B1592" t="str">
            <v>Pittsburg , TX USA</v>
          </cell>
        </row>
        <row r="1593">
          <cell r="A1593">
            <v>3509</v>
          </cell>
          <cell r="B1593" t="str">
            <v>Niles, MI USA</v>
          </cell>
        </row>
        <row r="1594">
          <cell r="A1594">
            <v>3510</v>
          </cell>
          <cell r="B1594" t="str">
            <v>Celaya, GJ Mexico</v>
          </cell>
        </row>
        <row r="1595">
          <cell r="A1595">
            <v>3511</v>
          </cell>
          <cell r="B1595" t="str">
            <v>New Stanton, PA USA</v>
          </cell>
        </row>
        <row r="1596">
          <cell r="A1596">
            <v>3512</v>
          </cell>
          <cell r="B1596" t="str">
            <v>Orcutt, CA USA</v>
          </cell>
        </row>
        <row r="1597">
          <cell r="A1597">
            <v>3513</v>
          </cell>
          <cell r="B1597" t="str">
            <v>Rathdrum, ID USA</v>
          </cell>
        </row>
        <row r="1598">
          <cell r="A1598">
            <v>3515</v>
          </cell>
          <cell r="B1598" t="str">
            <v>Iselin, NJ USA</v>
          </cell>
        </row>
        <row r="1599">
          <cell r="A1599">
            <v>3516</v>
          </cell>
          <cell r="B1599" t="str">
            <v>Memphis, TN USA</v>
          </cell>
        </row>
        <row r="1600">
          <cell r="A1600">
            <v>3517</v>
          </cell>
          <cell r="B1600" t="str">
            <v>Queen Creek, AZ USA</v>
          </cell>
        </row>
        <row r="1601">
          <cell r="A1601">
            <v>3519</v>
          </cell>
          <cell r="B1601" t="str">
            <v>Hannibal, MO USA</v>
          </cell>
        </row>
        <row r="1602">
          <cell r="A1602">
            <v>3520</v>
          </cell>
          <cell r="B1602" t="str">
            <v>Coral Springs, FL USA</v>
          </cell>
        </row>
        <row r="1603">
          <cell r="A1603">
            <v>3521</v>
          </cell>
          <cell r="B1603" t="str">
            <v>Indio, CA USA</v>
          </cell>
        </row>
        <row r="1604">
          <cell r="A1604">
            <v>3522</v>
          </cell>
          <cell r="B1604" t="str">
            <v>Toluca, MEX Mexico</v>
          </cell>
        </row>
        <row r="1605">
          <cell r="A1605">
            <v>3524</v>
          </cell>
          <cell r="B1605" t="str">
            <v>Minneapolis, MN USA</v>
          </cell>
        </row>
        <row r="1606">
          <cell r="A1606">
            <v>3525</v>
          </cell>
          <cell r="B1606" t="str">
            <v>Waterbury, CT USA</v>
          </cell>
        </row>
        <row r="1607">
          <cell r="A1607">
            <v>3526</v>
          </cell>
          <cell r="B1607" t="str">
            <v>Saltillo, CU Mexico</v>
          </cell>
        </row>
        <row r="1608">
          <cell r="A1608">
            <v>3527</v>
          </cell>
          <cell r="B1608" t="str">
            <v>Atizapan, MEX Mexico</v>
          </cell>
        </row>
        <row r="1609">
          <cell r="A1609">
            <v>3528</v>
          </cell>
          <cell r="B1609" t="str">
            <v>Kansas City, MO USA</v>
          </cell>
        </row>
        <row r="1610">
          <cell r="A1610">
            <v>3530</v>
          </cell>
          <cell r="B1610" t="str">
            <v>Montreal, QC Canada</v>
          </cell>
        </row>
        <row r="1611">
          <cell r="A1611">
            <v>3531</v>
          </cell>
          <cell r="B1611" t="str">
            <v>Montreal, QC Canada</v>
          </cell>
        </row>
        <row r="1612">
          <cell r="A1612">
            <v>3532</v>
          </cell>
          <cell r="B1612" t="str">
            <v>Saint-Hubert, QC Canada</v>
          </cell>
        </row>
        <row r="1613">
          <cell r="A1613">
            <v>3533</v>
          </cell>
          <cell r="B1613" t="str">
            <v>Montréal, QC Canada</v>
          </cell>
        </row>
        <row r="1614">
          <cell r="A1614">
            <v>3534</v>
          </cell>
          <cell r="B1614" t="str">
            <v>Davison, MI USA</v>
          </cell>
        </row>
        <row r="1615">
          <cell r="A1615">
            <v>3535</v>
          </cell>
          <cell r="B1615" t="str">
            <v>Lapeer County, MI USA</v>
          </cell>
        </row>
        <row r="1616">
          <cell r="A1616">
            <v>3536</v>
          </cell>
          <cell r="B1616" t="str">
            <v>Hartland, MI USA</v>
          </cell>
        </row>
        <row r="1617">
          <cell r="A1617">
            <v>3537</v>
          </cell>
          <cell r="B1617" t="str">
            <v>Indian River, MI USA</v>
          </cell>
        </row>
        <row r="1618">
          <cell r="A1618">
            <v>3538</v>
          </cell>
          <cell r="B1618" t="str">
            <v>Auburn Hills, MI USA</v>
          </cell>
        </row>
        <row r="1619">
          <cell r="A1619">
            <v>3539</v>
          </cell>
          <cell r="B1619" t="str">
            <v>Washington, MI USA</v>
          </cell>
        </row>
        <row r="1620">
          <cell r="A1620">
            <v>3540</v>
          </cell>
          <cell r="B1620" t="str">
            <v>Mooresville, NC USA</v>
          </cell>
        </row>
        <row r="1621">
          <cell r="A1621">
            <v>3541</v>
          </cell>
          <cell r="B1621" t="str">
            <v>Toronto, ON Canada</v>
          </cell>
        </row>
        <row r="1622">
          <cell r="A1622">
            <v>3542</v>
          </cell>
          <cell r="B1622" t="str">
            <v>Temperance, MI USA</v>
          </cell>
        </row>
        <row r="1623">
          <cell r="A1623">
            <v>3543</v>
          </cell>
          <cell r="B1623" t="str">
            <v>Arnprior , ON Canada</v>
          </cell>
        </row>
        <row r="1624">
          <cell r="A1624">
            <v>3544</v>
          </cell>
          <cell r="B1624" t="str">
            <v>Montreal-Nord, QC Canada</v>
          </cell>
        </row>
        <row r="1625">
          <cell r="A1625">
            <v>3545</v>
          </cell>
          <cell r="B1625" t="str">
            <v>San Antonio, TX USA</v>
          </cell>
        </row>
        <row r="1626">
          <cell r="A1626">
            <v>3546</v>
          </cell>
          <cell r="B1626" t="str">
            <v>Grand Haven, MI USA</v>
          </cell>
        </row>
        <row r="1627">
          <cell r="A1627">
            <v>3547</v>
          </cell>
          <cell r="B1627" t="str">
            <v>Monroe, MI USA</v>
          </cell>
        </row>
        <row r="1628">
          <cell r="A1628">
            <v>3548</v>
          </cell>
          <cell r="B1628" t="str">
            <v>Madison Heights, MI USA</v>
          </cell>
        </row>
        <row r="1629">
          <cell r="A1629">
            <v>3550</v>
          </cell>
          <cell r="B1629" t="str">
            <v>Lasalle, QC Canada</v>
          </cell>
        </row>
        <row r="1630">
          <cell r="A1630">
            <v>3552</v>
          </cell>
          <cell r="B1630" t="str">
            <v>San Antonio, TX USA</v>
          </cell>
        </row>
        <row r="1631">
          <cell r="A1631">
            <v>3553</v>
          </cell>
          <cell r="B1631" t="str">
            <v>Philadelphia, PA USA</v>
          </cell>
        </row>
        <row r="1632">
          <cell r="A1632">
            <v>3554</v>
          </cell>
          <cell r="B1632" t="str">
            <v>Elk Grove, CA USA</v>
          </cell>
        </row>
        <row r="1633">
          <cell r="A1633">
            <v>3555</v>
          </cell>
          <cell r="B1633" t="str">
            <v>Storrs, CT USA</v>
          </cell>
        </row>
        <row r="1634">
          <cell r="A1634">
            <v>3556</v>
          </cell>
          <cell r="B1634" t="str">
            <v>Lake City, FL USA</v>
          </cell>
        </row>
        <row r="1635">
          <cell r="A1635">
            <v>3557</v>
          </cell>
          <cell r="B1635" t="str">
            <v>Brandon, FL USA</v>
          </cell>
        </row>
        <row r="1636">
          <cell r="A1636">
            <v>3558</v>
          </cell>
          <cell r="B1636" t="str">
            <v>Washington, DC USA</v>
          </cell>
        </row>
        <row r="1637">
          <cell r="A1637">
            <v>3559</v>
          </cell>
          <cell r="B1637" t="str">
            <v>Jasper, IN USA</v>
          </cell>
        </row>
        <row r="1638">
          <cell r="A1638">
            <v>3560</v>
          </cell>
          <cell r="B1638" t="str">
            <v>Brampton, ON Canada</v>
          </cell>
        </row>
        <row r="1639">
          <cell r="A1639">
            <v>3561</v>
          </cell>
          <cell r="B1639" t="str">
            <v>San Antonio, TX USA</v>
          </cell>
        </row>
        <row r="1640">
          <cell r="A1640">
            <v>3565</v>
          </cell>
          <cell r="B1640" t="str">
            <v>Connersville, IN USA</v>
          </cell>
        </row>
        <row r="1641">
          <cell r="A1641">
            <v>3566</v>
          </cell>
          <cell r="B1641" t="str">
            <v>Southborough, MA USA</v>
          </cell>
        </row>
        <row r="1642">
          <cell r="A1642">
            <v>3567</v>
          </cell>
          <cell r="B1642" t="str">
            <v>Armagh, PA USA</v>
          </cell>
        </row>
        <row r="1643">
          <cell r="A1643">
            <v>3568</v>
          </cell>
          <cell r="B1643" t="str">
            <v>Linden, MI USA</v>
          </cell>
        </row>
        <row r="1644">
          <cell r="A1644">
            <v>3569</v>
          </cell>
          <cell r="B1644" t="str">
            <v>Fresno, CA USA</v>
          </cell>
        </row>
        <row r="1645">
          <cell r="A1645">
            <v>3570</v>
          </cell>
          <cell r="B1645" t="str">
            <v>Alma, MI USA</v>
          </cell>
        </row>
        <row r="1646">
          <cell r="A1646">
            <v>3571</v>
          </cell>
          <cell r="B1646" t="str">
            <v>Milton, ON Canada</v>
          </cell>
        </row>
        <row r="1647">
          <cell r="A1647">
            <v>3572</v>
          </cell>
          <cell r="B1647" t="str">
            <v>Norton Shores, MI USA</v>
          </cell>
        </row>
        <row r="1648">
          <cell r="A1648">
            <v>3573</v>
          </cell>
          <cell r="B1648" t="str">
            <v>Conyers, GA USA</v>
          </cell>
        </row>
        <row r="1649">
          <cell r="A1649">
            <v>3574</v>
          </cell>
          <cell r="B1649" t="str">
            <v>Burien, WA USA</v>
          </cell>
        </row>
        <row r="1650">
          <cell r="A1650">
            <v>3575</v>
          </cell>
          <cell r="B1650" t="str">
            <v>Okanogan , WA USA</v>
          </cell>
        </row>
        <row r="1651">
          <cell r="A1651">
            <v>3576</v>
          </cell>
          <cell r="B1651" t="str">
            <v>Lakewood, WA USA</v>
          </cell>
        </row>
        <row r="1652">
          <cell r="A1652">
            <v>3577</v>
          </cell>
          <cell r="B1652" t="str">
            <v>Scottsdale, AZ USA</v>
          </cell>
        </row>
        <row r="1653">
          <cell r="A1653">
            <v>3580</v>
          </cell>
          <cell r="B1653" t="str">
            <v>Cape Coral, FL USA</v>
          </cell>
        </row>
        <row r="1654">
          <cell r="A1654">
            <v>3581</v>
          </cell>
          <cell r="B1654" t="str">
            <v>Lagrange, GA USA</v>
          </cell>
        </row>
        <row r="1655">
          <cell r="A1655">
            <v>3582</v>
          </cell>
          <cell r="B1655" t="str">
            <v>Mission, TX USA</v>
          </cell>
        </row>
        <row r="1656">
          <cell r="A1656">
            <v>3583</v>
          </cell>
          <cell r="B1656" t="str">
            <v>San Juan, TX USA</v>
          </cell>
        </row>
        <row r="1657">
          <cell r="A1657">
            <v>3585</v>
          </cell>
          <cell r="B1657" t="str">
            <v>Charlestown, NH USA</v>
          </cell>
        </row>
        <row r="1658">
          <cell r="A1658">
            <v>3586</v>
          </cell>
          <cell r="B1658" t="str">
            <v>Reardan, WA USA</v>
          </cell>
        </row>
        <row r="1659">
          <cell r="A1659">
            <v>3587</v>
          </cell>
          <cell r="B1659" t="str">
            <v>Davenport, WA USA</v>
          </cell>
        </row>
        <row r="1660">
          <cell r="A1660">
            <v>3588</v>
          </cell>
          <cell r="B1660" t="str">
            <v>Renton, WA USA</v>
          </cell>
        </row>
        <row r="1661">
          <cell r="A1661">
            <v>3591</v>
          </cell>
          <cell r="B1661" t="str">
            <v>Westerville, OH USA</v>
          </cell>
        </row>
        <row r="1662">
          <cell r="A1662">
            <v>3593</v>
          </cell>
          <cell r="B1662" t="str">
            <v>Tulsa, OK USA</v>
          </cell>
        </row>
        <row r="1663">
          <cell r="A1663">
            <v>3595</v>
          </cell>
          <cell r="B1663" t="str">
            <v>Chicago, IL USA</v>
          </cell>
        </row>
        <row r="1664">
          <cell r="A1664">
            <v>3596</v>
          </cell>
          <cell r="B1664" t="str">
            <v>South Milwaukee, WI USA</v>
          </cell>
        </row>
        <row r="1665">
          <cell r="A1665">
            <v>3597</v>
          </cell>
          <cell r="B1665" t="str">
            <v>Kittery, ME USA</v>
          </cell>
        </row>
        <row r="1666">
          <cell r="A1666">
            <v>3598</v>
          </cell>
          <cell r="B1666" t="str">
            <v>Sacramento, CA USA</v>
          </cell>
        </row>
        <row r="1667">
          <cell r="A1667">
            <v>3599</v>
          </cell>
          <cell r="B1667" t="str">
            <v>Beaufort, SC USA</v>
          </cell>
        </row>
        <row r="1668">
          <cell r="A1668">
            <v>3600</v>
          </cell>
          <cell r="B1668" t="str">
            <v>Madison, GA USA</v>
          </cell>
        </row>
        <row r="1669">
          <cell r="A1669">
            <v>3601</v>
          </cell>
          <cell r="B1669" t="str">
            <v>Webberville, MI USA</v>
          </cell>
        </row>
        <row r="1670">
          <cell r="A1670">
            <v>3602</v>
          </cell>
          <cell r="B1670" t="str">
            <v>Escanaba, MI USA</v>
          </cell>
        </row>
        <row r="1671">
          <cell r="A1671">
            <v>3603</v>
          </cell>
          <cell r="B1671" t="str">
            <v>Reed City , MI USA</v>
          </cell>
        </row>
        <row r="1672">
          <cell r="A1672">
            <v>3604</v>
          </cell>
          <cell r="B1672" t="str">
            <v>Brownstown, MI USA</v>
          </cell>
        </row>
        <row r="1673">
          <cell r="A1673">
            <v>3605</v>
          </cell>
          <cell r="B1673" t="str">
            <v>dearborn, MI USA</v>
          </cell>
        </row>
        <row r="1674">
          <cell r="A1674">
            <v>3606</v>
          </cell>
          <cell r="B1674" t="str">
            <v>Baton Rouge, LA USA</v>
          </cell>
        </row>
        <row r="1675">
          <cell r="A1675">
            <v>3607</v>
          </cell>
          <cell r="B1675" t="str">
            <v>Lambertville, NJ USA</v>
          </cell>
        </row>
        <row r="1676">
          <cell r="A1676">
            <v>3609</v>
          </cell>
          <cell r="B1676" t="str">
            <v>South Portland, ME USA</v>
          </cell>
        </row>
        <row r="1677">
          <cell r="A1677">
            <v>3610</v>
          </cell>
          <cell r="B1677" t="str">
            <v>Minneapolis, MN USA</v>
          </cell>
        </row>
        <row r="1678">
          <cell r="A1678">
            <v>3611</v>
          </cell>
          <cell r="B1678" t="str">
            <v>Lynn Haven , FL USA</v>
          </cell>
        </row>
        <row r="1679">
          <cell r="A1679">
            <v>3612</v>
          </cell>
          <cell r="B1679" t="str">
            <v>Springdale, AR USA</v>
          </cell>
        </row>
        <row r="1680">
          <cell r="A1680">
            <v>3613</v>
          </cell>
          <cell r="B1680" t="str">
            <v>Greece, NY USA</v>
          </cell>
        </row>
        <row r="1681">
          <cell r="A1681">
            <v>3614</v>
          </cell>
          <cell r="B1681" t="str">
            <v>San Antonio, TX USA</v>
          </cell>
        </row>
        <row r="1682">
          <cell r="A1682">
            <v>3615</v>
          </cell>
          <cell r="B1682" t="str">
            <v>Sacramento, CA USA</v>
          </cell>
        </row>
        <row r="1683">
          <cell r="A1683">
            <v>3616</v>
          </cell>
          <cell r="B1683" t="str">
            <v>Lafayette, LA USA</v>
          </cell>
        </row>
        <row r="1684">
          <cell r="A1684">
            <v>3617</v>
          </cell>
          <cell r="B1684" t="str">
            <v>Marquette, MI USA</v>
          </cell>
        </row>
        <row r="1685">
          <cell r="A1685">
            <v>3618</v>
          </cell>
          <cell r="B1685" t="str">
            <v>Petoskey, MI USA</v>
          </cell>
        </row>
        <row r="1686">
          <cell r="A1686">
            <v>3619</v>
          </cell>
          <cell r="B1686" t="str">
            <v>Detroit, MI USA</v>
          </cell>
        </row>
        <row r="1687">
          <cell r="A1687">
            <v>3620</v>
          </cell>
          <cell r="B1687" t="str">
            <v>St. Joseph, MI USA</v>
          </cell>
        </row>
        <row r="1688">
          <cell r="A1688">
            <v>3623</v>
          </cell>
          <cell r="B1688" t="str">
            <v>Leominster, MA USA</v>
          </cell>
        </row>
        <row r="1689">
          <cell r="A1689">
            <v>3624</v>
          </cell>
          <cell r="B1689" t="str">
            <v>Dix Hills, NY USA</v>
          </cell>
        </row>
        <row r="1690">
          <cell r="A1690">
            <v>3626</v>
          </cell>
          <cell r="B1690" t="str">
            <v>Dallas, TX USA</v>
          </cell>
        </row>
        <row r="1691">
          <cell r="A1691">
            <v>3627</v>
          </cell>
          <cell r="B1691" t="str">
            <v>Sarasota, FL USA</v>
          </cell>
        </row>
        <row r="1692">
          <cell r="A1692">
            <v>3630</v>
          </cell>
          <cell r="B1692" t="str">
            <v>Golden Valley, MN USA</v>
          </cell>
        </row>
        <row r="1693">
          <cell r="A1693">
            <v>3632</v>
          </cell>
          <cell r="B1693" t="str">
            <v>Detroit, MI USA</v>
          </cell>
        </row>
        <row r="1694">
          <cell r="A1694">
            <v>3633</v>
          </cell>
          <cell r="B1694" t="str">
            <v>Albert Lea, MN USA</v>
          </cell>
        </row>
        <row r="1695">
          <cell r="A1695">
            <v>3634</v>
          </cell>
          <cell r="B1695" t="str">
            <v>Bridgeport, CT USA</v>
          </cell>
        </row>
        <row r="1696">
          <cell r="A1696">
            <v>3635</v>
          </cell>
          <cell r="B1696" t="str">
            <v>Warner Robins, GA USA</v>
          </cell>
        </row>
        <row r="1697">
          <cell r="A1697">
            <v>3636</v>
          </cell>
          <cell r="B1697" t="str">
            <v>Portland, OR USA</v>
          </cell>
        </row>
        <row r="1698">
          <cell r="A1698">
            <v>3637</v>
          </cell>
          <cell r="B1698" t="str">
            <v>Flemington, NJ USA</v>
          </cell>
        </row>
        <row r="1699">
          <cell r="A1699">
            <v>3639</v>
          </cell>
          <cell r="B1699" t="str">
            <v>Mesick, MI USA</v>
          </cell>
        </row>
        <row r="1700">
          <cell r="A1700">
            <v>3640</v>
          </cell>
          <cell r="B1700" t="str">
            <v>Portage, MI USA</v>
          </cell>
        </row>
        <row r="1701">
          <cell r="A1701">
            <v>3641</v>
          </cell>
          <cell r="B1701" t="str">
            <v>South Lyon, MI USA</v>
          </cell>
        </row>
        <row r="1702">
          <cell r="A1702">
            <v>3642</v>
          </cell>
          <cell r="B1702" t="str">
            <v>Jackson, MN USA</v>
          </cell>
        </row>
        <row r="1703">
          <cell r="A1703">
            <v>3643</v>
          </cell>
          <cell r="B1703" t="str">
            <v>Henderson, CO USA</v>
          </cell>
        </row>
        <row r="1704">
          <cell r="A1704">
            <v>3645</v>
          </cell>
          <cell r="B1704" t="str">
            <v>Forest Hills, NY USA</v>
          </cell>
        </row>
        <row r="1705">
          <cell r="A1705">
            <v>3646</v>
          </cell>
          <cell r="B1705" t="str">
            <v>?stanbul, IS Turkey</v>
          </cell>
        </row>
        <row r="1706">
          <cell r="A1706">
            <v>3647</v>
          </cell>
          <cell r="B1706" t="str">
            <v>San Diego, CA USA</v>
          </cell>
        </row>
        <row r="1707">
          <cell r="A1707">
            <v>3648</v>
          </cell>
          <cell r="B1707" t="str">
            <v>Denver, CO USA</v>
          </cell>
        </row>
        <row r="1708">
          <cell r="A1708">
            <v>3650</v>
          </cell>
          <cell r="B1708" t="str">
            <v>Waldorf, MD USA</v>
          </cell>
        </row>
        <row r="1709">
          <cell r="A1709">
            <v>3651</v>
          </cell>
          <cell r="B1709" t="str">
            <v>Travelers Rest, SC USA</v>
          </cell>
        </row>
        <row r="1710">
          <cell r="A1710">
            <v>3653</v>
          </cell>
          <cell r="B1710" t="str">
            <v>Pembroke Pines, FL USA</v>
          </cell>
        </row>
        <row r="1711">
          <cell r="A1711">
            <v>3654</v>
          </cell>
          <cell r="B1711" t="str">
            <v>Middletown, CT USA</v>
          </cell>
        </row>
        <row r="1712">
          <cell r="A1712">
            <v>3655</v>
          </cell>
          <cell r="B1712" t="str">
            <v>Mason, MI USA</v>
          </cell>
        </row>
        <row r="1713">
          <cell r="A1713">
            <v>3656</v>
          </cell>
          <cell r="B1713" t="str">
            <v>Dexter, MI USA</v>
          </cell>
        </row>
        <row r="1714">
          <cell r="A1714">
            <v>3657</v>
          </cell>
          <cell r="B1714" t="str">
            <v>Warren, MI USA</v>
          </cell>
        </row>
        <row r="1715">
          <cell r="A1715">
            <v>3658</v>
          </cell>
          <cell r="B1715" t="str">
            <v>Battle Creek, MI USA</v>
          </cell>
        </row>
        <row r="1716">
          <cell r="A1716">
            <v>3659</v>
          </cell>
          <cell r="B1716" t="str">
            <v>Miami, FL USA</v>
          </cell>
        </row>
        <row r="1717">
          <cell r="A1717">
            <v>3660</v>
          </cell>
          <cell r="B1717" t="str">
            <v>Oklahoma city, OK USA</v>
          </cell>
        </row>
        <row r="1718">
          <cell r="A1718">
            <v>3661</v>
          </cell>
          <cell r="B1718" t="str">
            <v>Wadesboro, NC USA</v>
          </cell>
        </row>
        <row r="1719">
          <cell r="A1719">
            <v>3662</v>
          </cell>
          <cell r="B1719" t="str">
            <v>Everett, WA USA</v>
          </cell>
        </row>
        <row r="1720">
          <cell r="A1720">
            <v>3663</v>
          </cell>
          <cell r="B1720" t="str">
            <v>Bothell, WA USA</v>
          </cell>
        </row>
        <row r="1721">
          <cell r="A1721">
            <v>3666</v>
          </cell>
          <cell r="B1721" t="str">
            <v>Alexandria, LA USA</v>
          </cell>
        </row>
        <row r="1722">
          <cell r="A1722">
            <v>3667</v>
          </cell>
          <cell r="B1722" t="str">
            <v>Port Huron, MI USA</v>
          </cell>
        </row>
        <row r="1723">
          <cell r="A1723">
            <v>3668</v>
          </cell>
          <cell r="B1723" t="str">
            <v>whitmore lake, MI USA</v>
          </cell>
        </row>
        <row r="1724">
          <cell r="A1724">
            <v>3669</v>
          </cell>
          <cell r="B1724" t="str">
            <v>Ripon, CA USA</v>
          </cell>
        </row>
        <row r="1725">
          <cell r="A1725">
            <v>3672</v>
          </cell>
          <cell r="B1725" t="str">
            <v>Sulphur, LA USA</v>
          </cell>
        </row>
        <row r="1726">
          <cell r="A1726">
            <v>3673</v>
          </cell>
          <cell r="B1726" t="str">
            <v>Seaside, OR USA</v>
          </cell>
        </row>
        <row r="1727">
          <cell r="A1727">
            <v>3674</v>
          </cell>
          <cell r="B1727" t="str">
            <v>Battle Ground, WA USA</v>
          </cell>
        </row>
        <row r="1728">
          <cell r="A1728">
            <v>3675</v>
          </cell>
          <cell r="B1728" t="str">
            <v>Seymour, TN USA</v>
          </cell>
        </row>
        <row r="1729">
          <cell r="A1729">
            <v>3676</v>
          </cell>
          <cell r="B1729" t="str">
            <v>4501 W Pleasant Ridge Rd, TX USA</v>
          </cell>
        </row>
        <row r="1730">
          <cell r="A1730">
            <v>3677</v>
          </cell>
          <cell r="B1730" t="str">
            <v>Pico Rivera, CA USA</v>
          </cell>
        </row>
        <row r="1731">
          <cell r="A1731">
            <v>3679</v>
          </cell>
          <cell r="B1731" t="str">
            <v>San Marcos , TX USA</v>
          </cell>
        </row>
        <row r="1732">
          <cell r="A1732">
            <v>3680</v>
          </cell>
          <cell r="B1732" t="str">
            <v>Statesville, NC USA</v>
          </cell>
        </row>
        <row r="1733">
          <cell r="A1733">
            <v>3681</v>
          </cell>
          <cell r="B1733" t="str">
            <v>Seattle, WA USA</v>
          </cell>
        </row>
        <row r="1734">
          <cell r="A1734">
            <v>3683</v>
          </cell>
          <cell r="B1734" t="str">
            <v>Waterloo, ON Canada</v>
          </cell>
        </row>
        <row r="1735">
          <cell r="A1735">
            <v>3685</v>
          </cell>
          <cell r="B1735" t="str">
            <v>Waianae, HI USA</v>
          </cell>
        </row>
        <row r="1736">
          <cell r="A1736">
            <v>3686</v>
          </cell>
          <cell r="B1736" t="str">
            <v>Memphis, TN USA</v>
          </cell>
        </row>
        <row r="1737">
          <cell r="A1737">
            <v>3687</v>
          </cell>
          <cell r="B1737" t="str">
            <v>Schenectady, NY USA</v>
          </cell>
        </row>
        <row r="1738">
          <cell r="A1738">
            <v>3688</v>
          </cell>
          <cell r="B1738" t="str">
            <v>Suttons Bay, MI USA</v>
          </cell>
        </row>
        <row r="1739">
          <cell r="A1739">
            <v>3690</v>
          </cell>
          <cell r="B1739" t="str">
            <v>st. louis park, MN USA</v>
          </cell>
        </row>
        <row r="1740">
          <cell r="A1740">
            <v>3691</v>
          </cell>
          <cell r="B1740" t="str">
            <v>Northfield, MN USA</v>
          </cell>
        </row>
        <row r="1741">
          <cell r="A1741">
            <v>3692</v>
          </cell>
          <cell r="B1741" t="str">
            <v>Janesville, WI USA</v>
          </cell>
        </row>
        <row r="1742">
          <cell r="A1742">
            <v>3693</v>
          </cell>
          <cell r="B1742" t="str">
            <v>Spokane, WA USA</v>
          </cell>
        </row>
        <row r="1743">
          <cell r="A1743">
            <v>3694</v>
          </cell>
          <cell r="B1743" t="str">
            <v>Atlanta, GA USA</v>
          </cell>
        </row>
        <row r="1744">
          <cell r="A1744">
            <v>3695</v>
          </cell>
          <cell r="B1744" t="str">
            <v>Yorkville, IL USA</v>
          </cell>
        </row>
        <row r="1745">
          <cell r="A1745">
            <v>3696</v>
          </cell>
          <cell r="B1745" t="str">
            <v>North Richland Hills, TX USA</v>
          </cell>
        </row>
        <row r="1746">
          <cell r="A1746">
            <v>3697</v>
          </cell>
          <cell r="B1746" t="str">
            <v>Mt. Pleasant, TX USA</v>
          </cell>
        </row>
        <row r="1747">
          <cell r="A1747">
            <v>3699</v>
          </cell>
          <cell r="B1747" t="str">
            <v>Spring Lake Park, MN USA</v>
          </cell>
        </row>
        <row r="1748">
          <cell r="A1748">
            <v>3700</v>
          </cell>
          <cell r="B1748" t="str">
            <v>Rio Hondo, TX USA</v>
          </cell>
        </row>
        <row r="1749">
          <cell r="A1749">
            <v>3701</v>
          </cell>
          <cell r="B1749" t="str">
            <v>Gastonia, NC USA</v>
          </cell>
        </row>
        <row r="1750">
          <cell r="A1750">
            <v>3703</v>
          </cell>
          <cell r="B1750" t="str">
            <v>Denver, CO USA</v>
          </cell>
        </row>
        <row r="1751">
          <cell r="A1751">
            <v>3704</v>
          </cell>
          <cell r="B1751" t="str">
            <v>Chula Vista, CA USA</v>
          </cell>
        </row>
        <row r="1752">
          <cell r="A1752">
            <v>3705</v>
          </cell>
          <cell r="B1752" t="str">
            <v>Brampton, ON Canada</v>
          </cell>
        </row>
        <row r="1753">
          <cell r="A1753">
            <v>3706</v>
          </cell>
          <cell r="B1753" t="str">
            <v>Lincoln Park, MI USA</v>
          </cell>
        </row>
        <row r="1754">
          <cell r="A1754">
            <v>3707</v>
          </cell>
          <cell r="B1754" t="str">
            <v>Brighton, MI USA</v>
          </cell>
        </row>
        <row r="1755">
          <cell r="A1755">
            <v>3709</v>
          </cell>
          <cell r="B1755" t="str">
            <v>Richmond, VA USA</v>
          </cell>
        </row>
        <row r="1756">
          <cell r="A1756">
            <v>3710</v>
          </cell>
          <cell r="B1756" t="str">
            <v>Kingston, ON Canada</v>
          </cell>
        </row>
        <row r="1757">
          <cell r="A1757">
            <v>3711</v>
          </cell>
          <cell r="B1757" t="str">
            <v>Trout Lake, WA USA</v>
          </cell>
        </row>
        <row r="1758">
          <cell r="A1758">
            <v>3712</v>
          </cell>
          <cell r="B1758" t="str">
            <v>Union, OR USA</v>
          </cell>
        </row>
        <row r="1759">
          <cell r="A1759">
            <v>3714</v>
          </cell>
          <cell r="B1759" t="str">
            <v>Springdale, MD USA</v>
          </cell>
        </row>
        <row r="1760">
          <cell r="A1760">
            <v>3716</v>
          </cell>
          <cell r="B1760" t="str">
            <v>Mount Pleasant, UT USA</v>
          </cell>
        </row>
        <row r="1761">
          <cell r="A1761">
            <v>3717</v>
          </cell>
          <cell r="B1761" t="str">
            <v>San Pablo, CA USA</v>
          </cell>
        </row>
        <row r="1762">
          <cell r="A1762">
            <v>3718</v>
          </cell>
          <cell r="B1762" t="str">
            <v>New Britain, CT USA</v>
          </cell>
        </row>
        <row r="1763">
          <cell r="A1763">
            <v>3719</v>
          </cell>
          <cell r="B1763" t="str">
            <v>New London , CT USA</v>
          </cell>
        </row>
        <row r="1764">
          <cell r="A1764">
            <v>3721</v>
          </cell>
          <cell r="B1764" t="str">
            <v>Pearl CIty, HI USA</v>
          </cell>
        </row>
        <row r="1765">
          <cell r="A1765">
            <v>3722</v>
          </cell>
          <cell r="B1765" t="str">
            <v>East Grand Forks, MN USA</v>
          </cell>
        </row>
        <row r="1766">
          <cell r="A1766">
            <v>3723</v>
          </cell>
          <cell r="B1766" t="str">
            <v>Spring Valley, MN USA</v>
          </cell>
        </row>
        <row r="1767">
          <cell r="A1767">
            <v>3728</v>
          </cell>
          <cell r="B1767" t="str">
            <v>Houston, TX USA</v>
          </cell>
        </row>
        <row r="1768">
          <cell r="A1768">
            <v>3729</v>
          </cell>
          <cell r="B1768" t="str">
            <v>Aurora, CO USA</v>
          </cell>
        </row>
        <row r="1769">
          <cell r="A1769">
            <v>3730</v>
          </cell>
          <cell r="B1769" t="str">
            <v>Dallas, TX USA</v>
          </cell>
        </row>
        <row r="1770">
          <cell r="A1770">
            <v>3732</v>
          </cell>
          <cell r="B1770" t="str">
            <v>Miami, FL USA</v>
          </cell>
        </row>
        <row r="1771">
          <cell r="A1771">
            <v>3733</v>
          </cell>
          <cell r="B1771" t="str">
            <v>Bowie, MD USA</v>
          </cell>
        </row>
        <row r="1772">
          <cell r="A1772">
            <v>3734</v>
          </cell>
          <cell r="B1772" t="str">
            <v>Lake Forest, IL USA</v>
          </cell>
        </row>
        <row r="1773">
          <cell r="A1773">
            <v>3735</v>
          </cell>
          <cell r="B1773" t="str">
            <v>Klein, TX USA</v>
          </cell>
        </row>
        <row r="1774">
          <cell r="A1774">
            <v>3737</v>
          </cell>
          <cell r="B1774" t="str">
            <v>Goldsboro, NC USA</v>
          </cell>
        </row>
        <row r="1775">
          <cell r="A1775">
            <v>3739</v>
          </cell>
          <cell r="B1775" t="str">
            <v>London, ON Canada</v>
          </cell>
        </row>
        <row r="1776">
          <cell r="A1776">
            <v>3740</v>
          </cell>
          <cell r="B1776" t="str">
            <v>Sauk Rapids, MN USA</v>
          </cell>
        </row>
        <row r="1777">
          <cell r="A1777">
            <v>3741</v>
          </cell>
          <cell r="B1777" t="str">
            <v>Rio Grande City, TX USA</v>
          </cell>
        </row>
        <row r="1778">
          <cell r="A1778">
            <v>3743</v>
          </cell>
          <cell r="B1778" t="str">
            <v>Salado, TX USA</v>
          </cell>
        </row>
        <row r="1779">
          <cell r="A1779">
            <v>3745</v>
          </cell>
          <cell r="B1779" t="str">
            <v>St. Paul, MN USA</v>
          </cell>
        </row>
        <row r="1780">
          <cell r="A1780">
            <v>3747</v>
          </cell>
          <cell r="B1780" t="str">
            <v>Mankato, MN USA</v>
          </cell>
        </row>
        <row r="1781">
          <cell r="A1781">
            <v>3748</v>
          </cell>
          <cell r="B1781" t="str">
            <v>Ellicott City, MD USA</v>
          </cell>
        </row>
        <row r="1782">
          <cell r="A1782">
            <v>3749</v>
          </cell>
          <cell r="B1782" t="str">
            <v>San Diego, CA USA</v>
          </cell>
        </row>
        <row r="1783">
          <cell r="A1783">
            <v>3750</v>
          </cell>
          <cell r="B1783" t="str">
            <v>Badger, MN USA</v>
          </cell>
        </row>
        <row r="1784">
          <cell r="A1784">
            <v>3751</v>
          </cell>
          <cell r="B1784" t="str">
            <v>Red Wing, MN USA</v>
          </cell>
        </row>
        <row r="1785">
          <cell r="A1785">
            <v>3752</v>
          </cell>
          <cell r="B1785" t="str">
            <v>Los Angeles, CA USA</v>
          </cell>
        </row>
        <row r="1786">
          <cell r="A1786">
            <v>3753</v>
          </cell>
          <cell r="B1786" t="str">
            <v>Baton Rouge, LA USA</v>
          </cell>
        </row>
        <row r="1787">
          <cell r="A1787">
            <v>3754</v>
          </cell>
          <cell r="B1787" t="str">
            <v>Bemidji, MN USA</v>
          </cell>
        </row>
        <row r="1788">
          <cell r="A1788">
            <v>3755</v>
          </cell>
          <cell r="B1788" t="str">
            <v>Litchfield, MN USA</v>
          </cell>
        </row>
        <row r="1789">
          <cell r="A1789">
            <v>3756</v>
          </cell>
          <cell r="B1789" t="str">
            <v>London, ON Canada</v>
          </cell>
        </row>
        <row r="1790">
          <cell r="A1790">
            <v>3759</v>
          </cell>
          <cell r="B1790" t="str">
            <v>INGLEWOOD, CA USA</v>
          </cell>
        </row>
        <row r="1791">
          <cell r="A1791">
            <v>3760</v>
          </cell>
          <cell r="B1791" t="str">
            <v>Bronx, NY USA</v>
          </cell>
        </row>
        <row r="1792">
          <cell r="A1792">
            <v>3762</v>
          </cell>
          <cell r="B1792" t="str">
            <v>Stafford, TX USA</v>
          </cell>
        </row>
        <row r="1793">
          <cell r="A1793">
            <v>3763</v>
          </cell>
          <cell r="B1793" t="str">
            <v>Jacksonville, NC USA</v>
          </cell>
        </row>
        <row r="1794">
          <cell r="A1794">
            <v>3764</v>
          </cell>
          <cell r="B1794" t="str">
            <v>Springfield, MO USA</v>
          </cell>
        </row>
        <row r="1795">
          <cell r="A1795">
            <v>3765</v>
          </cell>
          <cell r="B1795" t="str">
            <v>St. Paul, MN USA</v>
          </cell>
        </row>
        <row r="1796">
          <cell r="A1796">
            <v>3766</v>
          </cell>
          <cell r="B1796" t="str">
            <v>bet-shean, Northern Israel</v>
          </cell>
        </row>
        <row r="1797">
          <cell r="A1797">
            <v>3767</v>
          </cell>
          <cell r="B1797" t="str">
            <v>Traverse City, MI USA</v>
          </cell>
        </row>
        <row r="1798">
          <cell r="A1798">
            <v>3768</v>
          </cell>
          <cell r="B1798" t="str">
            <v>Southfield , MI USA</v>
          </cell>
        </row>
        <row r="1799">
          <cell r="A1799">
            <v>3769</v>
          </cell>
          <cell r="B1799" t="str">
            <v>Detroit, MI USA</v>
          </cell>
        </row>
        <row r="1800">
          <cell r="A1800">
            <v>3770</v>
          </cell>
          <cell r="B1800" t="str">
            <v>Midland, MI USA</v>
          </cell>
        </row>
        <row r="1801">
          <cell r="A1801">
            <v>3772</v>
          </cell>
          <cell r="B1801" t="str">
            <v>Kingsford, MI USA</v>
          </cell>
        </row>
        <row r="1802">
          <cell r="A1802">
            <v>3773</v>
          </cell>
          <cell r="B1802" t="str">
            <v>Tecumseh, MI USA</v>
          </cell>
        </row>
        <row r="1803">
          <cell r="A1803">
            <v>3774</v>
          </cell>
          <cell r="B1803" t="str">
            <v>Ramat Hasharon, Central Israel</v>
          </cell>
        </row>
        <row r="1804">
          <cell r="A1804">
            <v>3775</v>
          </cell>
          <cell r="B1804" t="str">
            <v>tiberya, Northern Israel</v>
          </cell>
        </row>
        <row r="1805">
          <cell r="A1805">
            <v>3776</v>
          </cell>
          <cell r="B1805" t="str">
            <v>Cartersville, GA USA</v>
          </cell>
        </row>
        <row r="1806">
          <cell r="A1806">
            <v>3777</v>
          </cell>
          <cell r="B1806" t="str">
            <v>Lima, OH USA</v>
          </cell>
        </row>
        <row r="1807">
          <cell r="A1807">
            <v>3780</v>
          </cell>
          <cell r="B1807" t="str">
            <v>Providence, RI USA</v>
          </cell>
        </row>
        <row r="1808">
          <cell r="A1808">
            <v>3781</v>
          </cell>
          <cell r="B1808" t="str">
            <v>Tacoma, WA USA</v>
          </cell>
        </row>
        <row r="1809">
          <cell r="A1809">
            <v>3782</v>
          </cell>
          <cell r="B1809" t="str">
            <v>Panama City, FL USA</v>
          </cell>
        </row>
        <row r="1810">
          <cell r="A1810">
            <v>3783</v>
          </cell>
          <cell r="B1810" t="str">
            <v>Memphis, TN USA</v>
          </cell>
        </row>
        <row r="1811">
          <cell r="A1811">
            <v>3784</v>
          </cell>
          <cell r="B1811" t="str">
            <v>Verona, MO USA</v>
          </cell>
        </row>
        <row r="1812">
          <cell r="A1812">
            <v>3785</v>
          </cell>
          <cell r="B1812" t="str">
            <v>Yuma, AZ USA</v>
          </cell>
        </row>
        <row r="1813">
          <cell r="A1813">
            <v>3786</v>
          </cell>
          <cell r="B1813" t="str">
            <v>Kent, WA USA</v>
          </cell>
        </row>
        <row r="1814">
          <cell r="A1814">
            <v>3787</v>
          </cell>
          <cell r="B1814" t="str">
            <v>Westport, WA USA</v>
          </cell>
        </row>
        <row r="1815">
          <cell r="A1815">
            <v>3788</v>
          </cell>
          <cell r="B1815" t="str">
            <v>Northome, MN USA</v>
          </cell>
        </row>
        <row r="1816">
          <cell r="A1816">
            <v>3789</v>
          </cell>
          <cell r="B1816" t="str">
            <v>Spokane, WA USA</v>
          </cell>
        </row>
        <row r="1817">
          <cell r="A1817">
            <v>3790</v>
          </cell>
          <cell r="B1817" t="str">
            <v>Bradenton, FL USA</v>
          </cell>
        </row>
        <row r="1818">
          <cell r="A1818">
            <v>3791</v>
          </cell>
          <cell r="B1818" t="str">
            <v>Abilene, TX USA</v>
          </cell>
        </row>
        <row r="1819">
          <cell r="A1819">
            <v>3792</v>
          </cell>
          <cell r="B1819" t="str">
            <v>Columbia, MO USA</v>
          </cell>
        </row>
        <row r="1820">
          <cell r="A1820">
            <v>3793</v>
          </cell>
          <cell r="B1820" t="str">
            <v>Frederick, MD USA</v>
          </cell>
        </row>
        <row r="1821">
          <cell r="A1821">
            <v>3794</v>
          </cell>
          <cell r="B1821" t="str">
            <v>Metepec, Estado de México, MEX Mexico</v>
          </cell>
        </row>
        <row r="1822">
          <cell r="A1822">
            <v>3795</v>
          </cell>
          <cell r="B1822" t="str">
            <v>Garland, TX USA</v>
          </cell>
        </row>
        <row r="1823">
          <cell r="A1823">
            <v>3796</v>
          </cell>
          <cell r="B1823" t="str">
            <v>Windsor, NC USA</v>
          </cell>
        </row>
        <row r="1824">
          <cell r="A1824">
            <v>3797</v>
          </cell>
          <cell r="B1824" t="str">
            <v>Bowling Green, KY USA</v>
          </cell>
        </row>
        <row r="1825">
          <cell r="A1825">
            <v>3798</v>
          </cell>
          <cell r="B1825" t="str">
            <v>Salina, KS USA</v>
          </cell>
        </row>
        <row r="1826">
          <cell r="A1826">
            <v>3799</v>
          </cell>
          <cell r="B1826" t="str">
            <v>Elmira, NY USA</v>
          </cell>
        </row>
        <row r="1827">
          <cell r="A1827">
            <v>3800</v>
          </cell>
          <cell r="B1827" t="str">
            <v>Kailua, HI USA</v>
          </cell>
        </row>
        <row r="1828">
          <cell r="A1828">
            <v>3801</v>
          </cell>
          <cell r="B1828" t="str">
            <v>Wenatchee, WA USA</v>
          </cell>
        </row>
        <row r="1829">
          <cell r="A1829">
            <v>3802</v>
          </cell>
          <cell r="B1829" t="str">
            <v>Carrollton, TX USA</v>
          </cell>
        </row>
        <row r="1830">
          <cell r="A1830">
            <v>3806</v>
          </cell>
          <cell r="B1830" t="str">
            <v>Prescott, WA USA</v>
          </cell>
        </row>
        <row r="1831">
          <cell r="A1831">
            <v>3807</v>
          </cell>
          <cell r="B1831" t="str">
            <v>Aurora, CO USA</v>
          </cell>
        </row>
        <row r="1832">
          <cell r="A1832">
            <v>3811</v>
          </cell>
          <cell r="B1832" t="str">
            <v>Weldon, NC USA</v>
          </cell>
        </row>
        <row r="1833">
          <cell r="A1833">
            <v>3812</v>
          </cell>
          <cell r="B1833" t="str">
            <v>Longview, WA USA</v>
          </cell>
        </row>
        <row r="1834">
          <cell r="A1834">
            <v>3813</v>
          </cell>
          <cell r="B1834" t="str">
            <v>Puyallup, WA USA</v>
          </cell>
        </row>
        <row r="1835">
          <cell r="A1835">
            <v>3814</v>
          </cell>
          <cell r="B1835" t="str">
            <v>Union, KY USA</v>
          </cell>
        </row>
        <row r="1836">
          <cell r="A1836">
            <v>3815</v>
          </cell>
          <cell r="B1836" t="str">
            <v>Cumming, GA USA</v>
          </cell>
        </row>
        <row r="1837">
          <cell r="A1837">
            <v>3821</v>
          </cell>
          <cell r="B1837" t="str">
            <v>Belfry, KY USA</v>
          </cell>
        </row>
        <row r="1838">
          <cell r="A1838">
            <v>3822</v>
          </cell>
          <cell r="B1838" t="str">
            <v>Siler City, NC USA</v>
          </cell>
        </row>
        <row r="1839">
          <cell r="A1839">
            <v>3823</v>
          </cell>
          <cell r="B1839" t="str">
            <v>Houston, TX USA</v>
          </cell>
        </row>
        <row r="1840">
          <cell r="A1840">
            <v>3824</v>
          </cell>
          <cell r="B1840" t="str">
            <v>Knoxville, TN USA</v>
          </cell>
        </row>
        <row r="1841">
          <cell r="A1841">
            <v>3825</v>
          </cell>
          <cell r="B1841" t="str">
            <v>Pasco, WA USA</v>
          </cell>
        </row>
        <row r="1842">
          <cell r="A1842">
            <v>3826</v>
          </cell>
          <cell r="B1842" t="str">
            <v>Sequim, WA USA</v>
          </cell>
        </row>
        <row r="1843">
          <cell r="A1843">
            <v>3828</v>
          </cell>
          <cell r="B1843" t="str">
            <v>Eveleth, MN USA</v>
          </cell>
        </row>
        <row r="1844">
          <cell r="A1844">
            <v>3831</v>
          </cell>
          <cell r="B1844" t="str">
            <v>Brewster , WA USA</v>
          </cell>
        </row>
        <row r="1845">
          <cell r="A1845">
            <v>3833</v>
          </cell>
          <cell r="B1845" t="str">
            <v>Houston, TX USA</v>
          </cell>
        </row>
        <row r="1846">
          <cell r="A1846">
            <v>3834</v>
          </cell>
          <cell r="B1846" t="str">
            <v>Port Lavaca, TX USA</v>
          </cell>
        </row>
        <row r="1847">
          <cell r="A1847">
            <v>3835</v>
          </cell>
          <cell r="B1847" t="str">
            <v>Tel Aviv, Tel Aviv Israel</v>
          </cell>
        </row>
        <row r="1848">
          <cell r="A1848">
            <v>3837</v>
          </cell>
          <cell r="B1848" t="str">
            <v>Pukalani, HI USA</v>
          </cell>
        </row>
        <row r="1849">
          <cell r="A1849">
            <v>3838</v>
          </cell>
          <cell r="B1849" t="str">
            <v>Rochester, NY USA</v>
          </cell>
        </row>
        <row r="1850">
          <cell r="A1850">
            <v>3839</v>
          </cell>
          <cell r="B1850" t="str">
            <v>Wadena, MN USA</v>
          </cell>
        </row>
        <row r="1851">
          <cell r="A1851">
            <v>3840</v>
          </cell>
          <cell r="B1851" t="str">
            <v>Cambridge, MN USA</v>
          </cell>
        </row>
        <row r="1852">
          <cell r="A1852">
            <v>3841</v>
          </cell>
          <cell r="B1852" t="str">
            <v>Gresham, OR USA</v>
          </cell>
        </row>
        <row r="1853">
          <cell r="A1853">
            <v>3842</v>
          </cell>
          <cell r="B1853" t="str">
            <v>Rochester, NY USA</v>
          </cell>
        </row>
        <row r="1854">
          <cell r="A1854">
            <v>3843</v>
          </cell>
          <cell r="B1854" t="str">
            <v>Murray, KY USA</v>
          </cell>
        </row>
        <row r="1855">
          <cell r="A1855">
            <v>3844</v>
          </cell>
          <cell r="B1855" t="str">
            <v>Corbin, KY USA</v>
          </cell>
        </row>
        <row r="1856">
          <cell r="A1856">
            <v>3845</v>
          </cell>
          <cell r="B1856" t="str">
            <v>Winston-Salem, NC USA</v>
          </cell>
        </row>
        <row r="1857">
          <cell r="A1857">
            <v>3846</v>
          </cell>
          <cell r="B1857" t="str">
            <v>Staples, MN USA</v>
          </cell>
        </row>
        <row r="1858">
          <cell r="A1858">
            <v>3847</v>
          </cell>
          <cell r="B1858" t="str">
            <v>Houston , TX USA</v>
          </cell>
        </row>
        <row r="1859">
          <cell r="A1859">
            <v>3848</v>
          </cell>
          <cell r="B1859" t="str">
            <v>Kenyon, MN USA</v>
          </cell>
        </row>
        <row r="1860">
          <cell r="A1860">
            <v>3849</v>
          </cell>
          <cell r="B1860" t="str">
            <v>San Diego, CA USA</v>
          </cell>
        </row>
        <row r="1861">
          <cell r="A1861">
            <v>3851</v>
          </cell>
          <cell r="B1861" t="str">
            <v>Canoga Park, CA USA</v>
          </cell>
        </row>
        <row r="1862">
          <cell r="A1862">
            <v>3853</v>
          </cell>
          <cell r="B1862" t="str">
            <v>Phoenix, AZ USA</v>
          </cell>
        </row>
        <row r="1863">
          <cell r="A1863">
            <v>3856</v>
          </cell>
          <cell r="B1863" t="str">
            <v>Memphis, TN USA</v>
          </cell>
        </row>
        <row r="1864">
          <cell r="A1864">
            <v>3858</v>
          </cell>
          <cell r="B1864" t="str">
            <v>Greater Saint Louis, MO USA</v>
          </cell>
        </row>
        <row r="1865">
          <cell r="A1865">
            <v>3859</v>
          </cell>
          <cell r="B1865" t="str">
            <v>Elk Grove, CA USA</v>
          </cell>
        </row>
        <row r="1866">
          <cell r="A1866">
            <v>3860</v>
          </cell>
          <cell r="B1866" t="str">
            <v>Sunnyside, WA USA</v>
          </cell>
        </row>
        <row r="1867">
          <cell r="A1867">
            <v>3861</v>
          </cell>
          <cell r="B1867" t="str">
            <v>Signal Mountain, TN USA</v>
          </cell>
        </row>
        <row r="1868">
          <cell r="A1868">
            <v>3862</v>
          </cell>
          <cell r="B1868" t="str">
            <v>Bonne Terre, MO USA</v>
          </cell>
        </row>
        <row r="1869">
          <cell r="A1869">
            <v>3863</v>
          </cell>
          <cell r="B1869" t="str">
            <v>Newbury Park, CA USA</v>
          </cell>
        </row>
        <row r="1870">
          <cell r="A1870">
            <v>3865</v>
          </cell>
          <cell r="B1870" t="str">
            <v>South Bend, IN USA</v>
          </cell>
        </row>
        <row r="1871">
          <cell r="A1871">
            <v>3867</v>
          </cell>
          <cell r="B1871" t="str">
            <v>Dallas, TX USA</v>
          </cell>
        </row>
        <row r="1872">
          <cell r="A1872">
            <v>3868</v>
          </cell>
          <cell r="B1872" t="str">
            <v>Paducah, KY USA</v>
          </cell>
        </row>
        <row r="1873">
          <cell r="A1873">
            <v>3870</v>
          </cell>
          <cell r="B1873" t="str">
            <v>Broadway, VA USA</v>
          </cell>
        </row>
        <row r="1874">
          <cell r="A1874">
            <v>3871</v>
          </cell>
          <cell r="B1874" t="str">
            <v>Worthington, MN USA</v>
          </cell>
        </row>
        <row r="1875">
          <cell r="A1875">
            <v>3872</v>
          </cell>
          <cell r="B1875" t="str">
            <v>Shenandoah, VA USA</v>
          </cell>
        </row>
        <row r="1876">
          <cell r="A1876">
            <v>3875</v>
          </cell>
          <cell r="B1876" t="str">
            <v>Kentwood, MI USA</v>
          </cell>
        </row>
        <row r="1877">
          <cell r="A1877">
            <v>3876</v>
          </cell>
          <cell r="B1877" t="str">
            <v>Mabton, WA USA</v>
          </cell>
        </row>
        <row r="1878">
          <cell r="A1878">
            <v>3878</v>
          </cell>
          <cell r="B1878" t="str">
            <v>Kealakekua , HI USA</v>
          </cell>
        </row>
        <row r="1879">
          <cell r="A1879">
            <v>3879</v>
          </cell>
          <cell r="B1879" t="str">
            <v>Kihei, HI USA</v>
          </cell>
        </row>
        <row r="1880">
          <cell r="A1880">
            <v>3880</v>
          </cell>
          <cell r="B1880" t="str">
            <v>Kailua-Kona, HI USA</v>
          </cell>
        </row>
        <row r="1881">
          <cell r="A1881">
            <v>3881</v>
          </cell>
          <cell r="B1881" t="str">
            <v>Kailua-Kona, HI USA</v>
          </cell>
        </row>
        <row r="1882">
          <cell r="A1882">
            <v>3882</v>
          </cell>
          <cell r="B1882" t="str">
            <v>Lahaina, HI USA</v>
          </cell>
        </row>
        <row r="1883">
          <cell r="A1883">
            <v>3883</v>
          </cell>
          <cell r="B1883" t="str">
            <v>Cottage Grove, MN USA</v>
          </cell>
        </row>
        <row r="1884">
          <cell r="A1884">
            <v>3925</v>
          </cell>
          <cell r="B1884" t="str">
            <v>Ventura, CA USA</v>
          </cell>
        </row>
        <row r="1885">
          <cell r="A1885">
            <v>3926</v>
          </cell>
          <cell r="B1885" t="str">
            <v>Maplewood, MN USA</v>
          </cell>
        </row>
        <row r="1886">
          <cell r="A1886">
            <v>3927</v>
          </cell>
          <cell r="B1886" t="str">
            <v>Weymouth, MA USA</v>
          </cell>
        </row>
        <row r="1887">
          <cell r="A1887">
            <v>3928</v>
          </cell>
          <cell r="B1887" t="str">
            <v>Ames, IA USA</v>
          </cell>
        </row>
        <row r="1888">
          <cell r="A1888">
            <v>3929</v>
          </cell>
          <cell r="B1888" t="str">
            <v>Philadelphia, PA USA</v>
          </cell>
        </row>
        <row r="1889">
          <cell r="A1889">
            <v>3930</v>
          </cell>
          <cell r="B1889" t="str">
            <v>Jay, ME USA</v>
          </cell>
        </row>
        <row r="1890">
          <cell r="A1890">
            <v>3931</v>
          </cell>
          <cell r="B1890" t="str">
            <v>Chickasha, OK USA</v>
          </cell>
        </row>
        <row r="1891">
          <cell r="A1891">
            <v>3932</v>
          </cell>
          <cell r="B1891" t="str">
            <v>Boca Raton, FL USA</v>
          </cell>
        </row>
        <row r="1892">
          <cell r="A1892">
            <v>3933</v>
          </cell>
          <cell r="B1892" t="str">
            <v>Mexico, DF Mexico</v>
          </cell>
        </row>
        <row r="1893">
          <cell r="A1893">
            <v>3934</v>
          </cell>
          <cell r="B1893" t="str">
            <v>Corona, CA USA</v>
          </cell>
        </row>
        <row r="1894">
          <cell r="A1894">
            <v>3936</v>
          </cell>
          <cell r="B1894" t="str">
            <v>Michigan City, IN USA</v>
          </cell>
        </row>
        <row r="1895">
          <cell r="A1895">
            <v>3937</v>
          </cell>
          <cell r="B1895" t="str">
            <v>Searcy, AR USA</v>
          </cell>
        </row>
        <row r="1896">
          <cell r="A1896">
            <v>3938</v>
          </cell>
          <cell r="B1896" t="str">
            <v>Miami, FL USA</v>
          </cell>
        </row>
        <row r="1897">
          <cell r="A1897">
            <v>3939</v>
          </cell>
          <cell r="B1897" t="str">
            <v>Buchanan, VA USA</v>
          </cell>
        </row>
        <row r="1898">
          <cell r="A1898">
            <v>3940</v>
          </cell>
          <cell r="B1898" t="str">
            <v>Kokomo, IN USA</v>
          </cell>
        </row>
        <row r="1899">
          <cell r="A1899">
            <v>3941</v>
          </cell>
          <cell r="B1899" t="str">
            <v>Havre de Grace, MD USA</v>
          </cell>
        </row>
        <row r="1900">
          <cell r="A1900">
            <v>3942</v>
          </cell>
          <cell r="B1900" t="str">
            <v>Harrison, AR USA</v>
          </cell>
        </row>
        <row r="1901">
          <cell r="A1901">
            <v>3943</v>
          </cell>
          <cell r="B1901" t="str">
            <v>Monterrey, NL Mexico</v>
          </cell>
        </row>
        <row r="1902">
          <cell r="A1902">
            <v>3944</v>
          </cell>
          <cell r="B1902" t="str">
            <v>Tempe, AZ USA</v>
          </cell>
        </row>
        <row r="1903">
          <cell r="A1903">
            <v>3945</v>
          </cell>
          <cell r="B1903" t="str">
            <v>Whites Creek, TN USA</v>
          </cell>
        </row>
        <row r="1904">
          <cell r="A1904">
            <v>3946</v>
          </cell>
          <cell r="B1904" t="str">
            <v>Slidell, LA USA</v>
          </cell>
        </row>
        <row r="1905">
          <cell r="A1905">
            <v>3947</v>
          </cell>
          <cell r="B1905" t="str">
            <v>Knightstown, IN USA</v>
          </cell>
        </row>
        <row r="1906">
          <cell r="A1906">
            <v>3948</v>
          </cell>
          <cell r="B1906" t="str">
            <v>Lebanon, VA USA</v>
          </cell>
        </row>
        <row r="1907">
          <cell r="A1907">
            <v>3949</v>
          </cell>
          <cell r="B1907" t="str">
            <v>Brampton, ON Canada</v>
          </cell>
        </row>
        <row r="1908">
          <cell r="A1908">
            <v>3950</v>
          </cell>
          <cell r="B1908" t="str">
            <v>Glen Head, NY USA</v>
          </cell>
        </row>
        <row r="1909">
          <cell r="A1909">
            <v>3951</v>
          </cell>
          <cell r="B1909" t="str">
            <v>Honeoye, NY USA</v>
          </cell>
        </row>
        <row r="1910">
          <cell r="A1910">
            <v>3952</v>
          </cell>
          <cell r="B1910" t="str">
            <v>Fullerton, CA USA</v>
          </cell>
        </row>
        <row r="1911">
          <cell r="A1911">
            <v>3954</v>
          </cell>
          <cell r="B1911" t="str">
            <v>Emlenton, PA USA</v>
          </cell>
        </row>
        <row r="1912">
          <cell r="A1912">
            <v>3955</v>
          </cell>
          <cell r="B1912" t="str">
            <v>Greensburg, PA USA</v>
          </cell>
        </row>
        <row r="1913">
          <cell r="A1913">
            <v>3957</v>
          </cell>
          <cell r="B1913" t="str">
            <v>New Bethlehem, PA USA</v>
          </cell>
        </row>
        <row r="1914">
          <cell r="A1914">
            <v>3958</v>
          </cell>
          <cell r="B1914" t="str">
            <v>Boston, MA USA</v>
          </cell>
        </row>
        <row r="1915">
          <cell r="A1915">
            <v>3959</v>
          </cell>
          <cell r="B1915" t="str">
            <v>Somerville, AL USA</v>
          </cell>
        </row>
        <row r="1916">
          <cell r="A1916">
            <v>3960</v>
          </cell>
          <cell r="B1916" t="str">
            <v>Salt Lake City, UT USA</v>
          </cell>
        </row>
        <row r="1917">
          <cell r="A1917">
            <v>3961</v>
          </cell>
          <cell r="B1917" t="str">
            <v>Memphis , TN USA</v>
          </cell>
        </row>
        <row r="1918">
          <cell r="A1918">
            <v>3962</v>
          </cell>
          <cell r="B1918" t="str">
            <v>Kittanning, PA USA</v>
          </cell>
        </row>
        <row r="1919">
          <cell r="A1919">
            <v>3963</v>
          </cell>
          <cell r="B1919" t="str">
            <v>Milwaukee, WI USA</v>
          </cell>
        </row>
        <row r="1920">
          <cell r="A1920">
            <v>3964</v>
          </cell>
          <cell r="B1920" t="str">
            <v>Sanibel, FL USA</v>
          </cell>
        </row>
        <row r="1921">
          <cell r="A1921">
            <v>3965</v>
          </cell>
          <cell r="B1921" t="str">
            <v>Santee, CA USA</v>
          </cell>
        </row>
        <row r="1922">
          <cell r="A1922">
            <v>3966</v>
          </cell>
          <cell r="B1922" t="str">
            <v>Knoxville, TN USA</v>
          </cell>
        </row>
        <row r="1923">
          <cell r="A1923">
            <v>3967</v>
          </cell>
          <cell r="B1923" t="str">
            <v>Chula Vista, CA USA</v>
          </cell>
        </row>
        <row r="1924">
          <cell r="A1924">
            <v>3968</v>
          </cell>
          <cell r="B1924" t="str">
            <v>Renton, WA USA</v>
          </cell>
        </row>
        <row r="1925">
          <cell r="A1925">
            <v>3969</v>
          </cell>
          <cell r="B1925" t="str">
            <v>Montreal, QC Canada</v>
          </cell>
        </row>
        <row r="1926">
          <cell r="A1926">
            <v>3970</v>
          </cell>
          <cell r="B1926" t="str">
            <v>Fresno, CA USA</v>
          </cell>
        </row>
        <row r="1927">
          <cell r="A1927">
            <v>3971</v>
          </cell>
          <cell r="B1927" t="str">
            <v>Weaverville, NC USA</v>
          </cell>
        </row>
        <row r="1928">
          <cell r="A1928">
            <v>3972</v>
          </cell>
          <cell r="B1928" t="str">
            <v>Kingsport, TN USA</v>
          </cell>
        </row>
        <row r="1929">
          <cell r="A1929">
            <v>3973</v>
          </cell>
          <cell r="B1929" t="str">
            <v>Platte City, MO USA</v>
          </cell>
        </row>
        <row r="1930">
          <cell r="A1930">
            <v>3974</v>
          </cell>
          <cell r="B1930" t="str">
            <v>Wyncote , PA USA</v>
          </cell>
        </row>
        <row r="1931">
          <cell r="A1931">
            <v>3975</v>
          </cell>
          <cell r="B1931" t="str">
            <v>Montreal, QC Canada</v>
          </cell>
        </row>
        <row r="1932">
          <cell r="A1932">
            <v>3976</v>
          </cell>
          <cell r="B1932" t="str">
            <v>Hopkins, SC USA</v>
          </cell>
        </row>
        <row r="1933">
          <cell r="A1933">
            <v>3977</v>
          </cell>
          <cell r="B1933" t="str">
            <v>Montreal, QC Canada</v>
          </cell>
        </row>
        <row r="1934">
          <cell r="A1934">
            <v>3978</v>
          </cell>
          <cell r="B1934" t="str">
            <v>Montreal, QC Canada</v>
          </cell>
        </row>
        <row r="1935">
          <cell r="A1935">
            <v>3979</v>
          </cell>
          <cell r="B1935" t="str">
            <v>Montreal, QC Canada</v>
          </cell>
        </row>
        <row r="1936">
          <cell r="A1936">
            <v>3980</v>
          </cell>
          <cell r="B1936" t="str">
            <v>Montreal, QC Canada</v>
          </cell>
        </row>
        <row r="1937">
          <cell r="A1937">
            <v>3981</v>
          </cell>
          <cell r="B1937" t="str">
            <v>montreal, QC Canada</v>
          </cell>
        </row>
        <row r="1938">
          <cell r="A1938">
            <v>3983</v>
          </cell>
          <cell r="B1938" t="str">
            <v>Verdun, QC Canada</v>
          </cell>
        </row>
        <row r="1939">
          <cell r="A1939">
            <v>3984</v>
          </cell>
          <cell r="B1939" t="str">
            <v>Johnson City, TN USA</v>
          </cell>
        </row>
        <row r="1940">
          <cell r="A1940">
            <v>3985</v>
          </cell>
          <cell r="B1940" t="str">
            <v>Lasalle, QC Canada</v>
          </cell>
        </row>
        <row r="1941">
          <cell r="A1941">
            <v>3986</v>
          </cell>
          <cell r="B1941" t="str">
            <v>St laurent, QC Canada</v>
          </cell>
        </row>
        <row r="1942">
          <cell r="A1942">
            <v>3987</v>
          </cell>
          <cell r="B1942" t="str">
            <v>Montréal, QC Canada</v>
          </cell>
        </row>
        <row r="1943">
          <cell r="A1943">
            <v>3988</v>
          </cell>
          <cell r="B1943" t="str">
            <v>montreal, QC Canada</v>
          </cell>
        </row>
        <row r="1944">
          <cell r="A1944">
            <v>3989</v>
          </cell>
          <cell r="B1944" t="str">
            <v>Montreal, QC Canada</v>
          </cell>
        </row>
        <row r="1945">
          <cell r="A1945">
            <v>3990</v>
          </cell>
          <cell r="B1945" t="str">
            <v>Montréal, QC Canada</v>
          </cell>
        </row>
        <row r="1946">
          <cell r="A1946">
            <v>3991</v>
          </cell>
          <cell r="B1946" t="str">
            <v>Baton Rouge, LA USA</v>
          </cell>
        </row>
        <row r="1947">
          <cell r="A1947">
            <v>3992</v>
          </cell>
          <cell r="B1947" t="str">
            <v>Delray Beach, FL USA</v>
          </cell>
        </row>
        <row r="1948">
          <cell r="A1948">
            <v>3993</v>
          </cell>
          <cell r="B1948" t="str">
            <v>Newhall, CA USA</v>
          </cell>
        </row>
        <row r="1949">
          <cell r="A1949">
            <v>3994</v>
          </cell>
          <cell r="B1949" t="str">
            <v>Pine Bluff, AR USA</v>
          </cell>
        </row>
        <row r="1950">
          <cell r="A1950">
            <v>3995</v>
          </cell>
          <cell r="B1950" t="str">
            <v>Redmond, OR USA</v>
          </cell>
        </row>
        <row r="1951">
          <cell r="A1951">
            <v>3996</v>
          </cell>
          <cell r="B1951" t="str">
            <v>Rimouski, QC Canada</v>
          </cell>
        </row>
        <row r="1952">
          <cell r="A1952">
            <v>3997</v>
          </cell>
          <cell r="B1952" t="str">
            <v>San Antonio, TX USA</v>
          </cell>
        </row>
        <row r="1953">
          <cell r="A1953">
            <v>3998</v>
          </cell>
          <cell r="B1953" t="str">
            <v>Statesboro, GA USA</v>
          </cell>
        </row>
        <row r="1954">
          <cell r="A1954">
            <v>3999</v>
          </cell>
          <cell r="B1954" t="str">
            <v>Killeen, TX USA</v>
          </cell>
        </row>
        <row r="1955">
          <cell r="A1955">
            <v>4000</v>
          </cell>
          <cell r="B1955" t="str">
            <v>Corpus Christi, TX USA</v>
          </cell>
        </row>
        <row r="1956">
          <cell r="A1956">
            <v>4001</v>
          </cell>
          <cell r="B1956" t="str">
            <v>Thornhill, ON Canada</v>
          </cell>
        </row>
        <row r="1957">
          <cell r="A1957">
            <v>4002</v>
          </cell>
          <cell r="B1957" t="str">
            <v>Royal Oak, MI USA</v>
          </cell>
        </row>
        <row r="1958">
          <cell r="A1958">
            <v>4003</v>
          </cell>
          <cell r="B1958" t="str">
            <v>Allendale, MI USA</v>
          </cell>
        </row>
        <row r="1959">
          <cell r="A1959">
            <v>4004</v>
          </cell>
          <cell r="B1959" t="str">
            <v>Muskegon, MI USA</v>
          </cell>
        </row>
        <row r="1960">
          <cell r="A1960">
            <v>4005</v>
          </cell>
          <cell r="B1960" t="str">
            <v>Fort Gibson, OK USA</v>
          </cell>
        </row>
        <row r="1961">
          <cell r="A1961">
            <v>4006</v>
          </cell>
          <cell r="B1961" t="str">
            <v>Central Islip, NY USA</v>
          </cell>
        </row>
        <row r="1962">
          <cell r="A1962">
            <v>4007</v>
          </cell>
          <cell r="B1962" t="str">
            <v>Shawinigan, QC Canada</v>
          </cell>
        </row>
        <row r="1963">
          <cell r="A1963">
            <v>4008</v>
          </cell>
          <cell r="B1963" t="str">
            <v>Petersburg, IN USA</v>
          </cell>
        </row>
        <row r="1964">
          <cell r="A1964">
            <v>4009</v>
          </cell>
          <cell r="B1964" t="str">
            <v>Duluth, MN USA</v>
          </cell>
        </row>
        <row r="1965">
          <cell r="A1965">
            <v>4010</v>
          </cell>
          <cell r="B1965" t="str">
            <v>Tlalpan, DF Mexico</v>
          </cell>
        </row>
        <row r="1966">
          <cell r="A1966">
            <v>4011</v>
          </cell>
          <cell r="B1966" t="str">
            <v>La Crosse, WI USA</v>
          </cell>
        </row>
        <row r="1967">
          <cell r="A1967">
            <v>4012</v>
          </cell>
          <cell r="B1967" t="str">
            <v>Staten Island, NY USA</v>
          </cell>
        </row>
        <row r="1968">
          <cell r="A1968">
            <v>4013</v>
          </cell>
          <cell r="B1968" t="str">
            <v>Orlando, FL USA</v>
          </cell>
        </row>
        <row r="1969">
          <cell r="A1969">
            <v>4014</v>
          </cell>
          <cell r="B1969" t="str">
            <v>San Marcos, CA USA</v>
          </cell>
        </row>
        <row r="1970">
          <cell r="A1970">
            <v>4015</v>
          </cell>
          <cell r="B1970" t="str">
            <v>Mississauga, ON Canada</v>
          </cell>
        </row>
        <row r="1971">
          <cell r="A1971">
            <v>4016</v>
          </cell>
          <cell r="B1971" t="str">
            <v>Asheville, NC USA</v>
          </cell>
        </row>
        <row r="1972">
          <cell r="A1972">
            <v>4017</v>
          </cell>
          <cell r="B1972" t="str">
            <v>Lind, WA USA</v>
          </cell>
        </row>
        <row r="1973">
          <cell r="A1973">
            <v>4018</v>
          </cell>
          <cell r="B1973" t="str">
            <v>Phoenix, AZ USA</v>
          </cell>
        </row>
        <row r="1974">
          <cell r="A1974">
            <v>4019</v>
          </cell>
          <cell r="B1974" t="str">
            <v>Studio City, CA USA</v>
          </cell>
        </row>
        <row r="1975">
          <cell r="A1975">
            <v>4020</v>
          </cell>
          <cell r="B1975" t="str">
            <v>Kingsport, TN USA</v>
          </cell>
        </row>
        <row r="1976">
          <cell r="A1976">
            <v>4021</v>
          </cell>
          <cell r="B1976" t="str">
            <v>Onalaska, WI USA</v>
          </cell>
        </row>
        <row r="1977">
          <cell r="A1977">
            <v>4022</v>
          </cell>
          <cell r="B1977" t="str">
            <v>Waterdown, ON Canada</v>
          </cell>
        </row>
        <row r="1978">
          <cell r="A1978">
            <v>4023</v>
          </cell>
          <cell r="B1978" t="str">
            <v>Buffalo, NY USA</v>
          </cell>
        </row>
        <row r="1979">
          <cell r="A1979">
            <v>4024</v>
          </cell>
          <cell r="B1979" t="str">
            <v>5700 Trinity Prep Lane, FL USA</v>
          </cell>
        </row>
        <row r="1980">
          <cell r="A1980">
            <v>4025</v>
          </cell>
          <cell r="B1980" t="str">
            <v>Corryton, TN USA</v>
          </cell>
        </row>
        <row r="1981">
          <cell r="A1981">
            <v>4026</v>
          </cell>
          <cell r="B1981" t="str">
            <v>Decatur, GA USA</v>
          </cell>
        </row>
        <row r="1982">
          <cell r="A1982">
            <v>4027</v>
          </cell>
          <cell r="B1982" t="str">
            <v>State College, PA USA</v>
          </cell>
        </row>
        <row r="1983">
          <cell r="A1983">
            <v>4028</v>
          </cell>
          <cell r="B1983" t="str">
            <v>Cincinnati, OH USA</v>
          </cell>
        </row>
        <row r="1984">
          <cell r="A1984">
            <v>4029</v>
          </cell>
          <cell r="B1984" t="str">
            <v>Huntington Park, CA USA</v>
          </cell>
        </row>
        <row r="1985">
          <cell r="A1985">
            <v>4030</v>
          </cell>
          <cell r="B1985" t="str">
            <v>Seattle, WA USA</v>
          </cell>
        </row>
        <row r="1986">
          <cell r="A1986">
            <v>4031</v>
          </cell>
          <cell r="B1986" t="str">
            <v>Brookville, PA USA</v>
          </cell>
        </row>
        <row r="1987">
          <cell r="A1987">
            <v>4032</v>
          </cell>
          <cell r="B1987" t="str">
            <v>Washington, PA USA</v>
          </cell>
        </row>
        <row r="1988">
          <cell r="A1988">
            <v>4034</v>
          </cell>
          <cell r="B1988" t="str">
            <v>Pelham, NH USA</v>
          </cell>
        </row>
        <row r="1989">
          <cell r="A1989">
            <v>4035</v>
          </cell>
          <cell r="B1989" t="str">
            <v>orange, NJ USA</v>
          </cell>
        </row>
        <row r="1990">
          <cell r="A1990">
            <v>4036</v>
          </cell>
          <cell r="B1990" t="str">
            <v>Las Vegas, NV USA</v>
          </cell>
        </row>
        <row r="1991">
          <cell r="A1991">
            <v>4037</v>
          </cell>
          <cell r="B1991" t="str">
            <v>Hot Springs, AR USA</v>
          </cell>
        </row>
        <row r="1992">
          <cell r="A1992">
            <v>4038</v>
          </cell>
          <cell r="B1992" t="str">
            <v>Bremerton, WA USA</v>
          </cell>
        </row>
        <row r="1993">
          <cell r="A1993">
            <v>4039</v>
          </cell>
          <cell r="B1993" t="str">
            <v>Hamilton, ON Canada</v>
          </cell>
        </row>
        <row r="1994">
          <cell r="A1994">
            <v>4040</v>
          </cell>
          <cell r="B1994" t="str">
            <v>Jonesboro, AR USA</v>
          </cell>
        </row>
        <row r="1995">
          <cell r="A1995">
            <v>4041</v>
          </cell>
          <cell r="B1995" t="str">
            <v>Gardiner, ME USA</v>
          </cell>
        </row>
        <row r="1996">
          <cell r="A1996">
            <v>4042</v>
          </cell>
          <cell r="B1996" t="str">
            <v>South China, ME USA</v>
          </cell>
        </row>
        <row r="1997">
          <cell r="A1997">
            <v>4043</v>
          </cell>
          <cell r="B1997" t="str">
            <v>McMinnville, OR USA</v>
          </cell>
        </row>
        <row r="1998">
          <cell r="A1998">
            <v>4044</v>
          </cell>
          <cell r="B1998" t="str">
            <v>Capac, MI USA</v>
          </cell>
        </row>
        <row r="1999">
          <cell r="A1999">
            <v>4045</v>
          </cell>
          <cell r="B1999" t="str">
            <v>Fort Worth, TX USA</v>
          </cell>
        </row>
        <row r="2000">
          <cell r="A2000">
            <v>4046</v>
          </cell>
          <cell r="B2000" t="str">
            <v>Los Angeles, CA USA</v>
          </cell>
        </row>
        <row r="2001">
          <cell r="A2001">
            <v>4047</v>
          </cell>
          <cell r="B2001" t="str">
            <v>Okland, CA USA</v>
          </cell>
        </row>
        <row r="2002">
          <cell r="A2002">
            <v>4048</v>
          </cell>
          <cell r="B2002" t="str">
            <v>Westborough, MA USA</v>
          </cell>
        </row>
        <row r="2003">
          <cell r="A2003">
            <v>4049</v>
          </cell>
          <cell r="B2003" t="str">
            <v>Butler, PA USA</v>
          </cell>
        </row>
        <row r="2004">
          <cell r="A2004">
            <v>4050</v>
          </cell>
          <cell r="B2004" t="str">
            <v>Chambersburg, PA USA</v>
          </cell>
        </row>
        <row r="2005">
          <cell r="A2005">
            <v>4051</v>
          </cell>
          <cell r="B2005" t="str">
            <v>Milwaukie, OR USA</v>
          </cell>
        </row>
        <row r="2006">
          <cell r="A2006">
            <v>4052</v>
          </cell>
          <cell r="B2006" t="str">
            <v>Fort Myers, FL USA</v>
          </cell>
        </row>
        <row r="2007">
          <cell r="A2007">
            <v>4053</v>
          </cell>
          <cell r="B2007" t="str">
            <v>Gonzales, LA USA</v>
          </cell>
        </row>
        <row r="2008">
          <cell r="A2008">
            <v>4054</v>
          </cell>
          <cell r="B2008" t="str">
            <v>La Crosse, WI USA</v>
          </cell>
        </row>
        <row r="2009">
          <cell r="A2009">
            <v>4055</v>
          </cell>
          <cell r="B2009" t="str">
            <v>Winsted, CT USA</v>
          </cell>
        </row>
        <row r="2010">
          <cell r="A2010">
            <v>4056</v>
          </cell>
          <cell r="B2010" t="str">
            <v>Riverside, CA USA</v>
          </cell>
        </row>
        <row r="2011">
          <cell r="A2011">
            <v>4057</v>
          </cell>
          <cell r="B2011" t="str">
            <v>Klamath Falls, OR USA</v>
          </cell>
        </row>
        <row r="2012">
          <cell r="A2012">
            <v>4058</v>
          </cell>
          <cell r="B2012" t="str">
            <v>Liberty, IN USA</v>
          </cell>
        </row>
        <row r="2013">
          <cell r="A2013">
            <v>4059</v>
          </cell>
          <cell r="B2013" t="str">
            <v>Eastman, GA USA</v>
          </cell>
        </row>
        <row r="2014">
          <cell r="A2014">
            <v>4060</v>
          </cell>
          <cell r="B2014" t="str">
            <v>Chehalis, WA USA</v>
          </cell>
        </row>
        <row r="2015">
          <cell r="A2015">
            <v>4061</v>
          </cell>
          <cell r="B2015" t="str">
            <v>Pullman, WA USA</v>
          </cell>
        </row>
        <row r="2016">
          <cell r="A2016">
            <v>4062</v>
          </cell>
          <cell r="B2016" t="str">
            <v>Ste-Genevieve, QC Canada</v>
          </cell>
        </row>
        <row r="2017">
          <cell r="A2017">
            <v>4063</v>
          </cell>
          <cell r="B2017" t="str">
            <v>Del Rio, TX USA</v>
          </cell>
        </row>
        <row r="2018">
          <cell r="A2018">
            <v>4064</v>
          </cell>
          <cell r="B2018" t="str">
            <v>Ocala, FL USA</v>
          </cell>
        </row>
        <row r="2019">
          <cell r="A2019">
            <v>4065</v>
          </cell>
          <cell r="B2019" t="str">
            <v>Minneola, FL USA</v>
          </cell>
        </row>
        <row r="2020">
          <cell r="A2020">
            <v>4066</v>
          </cell>
          <cell r="B2020" t="str">
            <v>Groveland, FL USA</v>
          </cell>
        </row>
        <row r="2021">
          <cell r="A2021">
            <v>4067</v>
          </cell>
          <cell r="B2021" t="str">
            <v>Clarksville, MD USA</v>
          </cell>
        </row>
        <row r="2022">
          <cell r="A2022">
            <v>4068</v>
          </cell>
          <cell r="B2022" t="str">
            <v>Monument, CO USA</v>
          </cell>
        </row>
        <row r="2023">
          <cell r="A2023">
            <v>4069</v>
          </cell>
          <cell r="B2023" t="str">
            <v>Sudbury, ON Canada</v>
          </cell>
        </row>
        <row r="2024">
          <cell r="A2024">
            <v>4070</v>
          </cell>
          <cell r="B2024" t="str">
            <v>Shelbyville, IN USA</v>
          </cell>
        </row>
        <row r="2025">
          <cell r="A2025">
            <v>4071</v>
          </cell>
          <cell r="B2025" t="str">
            <v>Syracuse, NY USA</v>
          </cell>
        </row>
        <row r="2026">
          <cell r="A2026">
            <v>4072</v>
          </cell>
          <cell r="B2026" t="str">
            <v>Glenwood Springs, CO USA</v>
          </cell>
        </row>
        <row r="2027">
          <cell r="A2027">
            <v>4073</v>
          </cell>
          <cell r="B2027" t="str">
            <v>Myrtle Beach, SC USA</v>
          </cell>
        </row>
        <row r="2028">
          <cell r="A2028">
            <v>4074</v>
          </cell>
          <cell r="B2028" t="str">
            <v>Murrells Inlet, SC USA</v>
          </cell>
        </row>
        <row r="2029">
          <cell r="A2029">
            <v>4075</v>
          </cell>
          <cell r="B2029" t="str">
            <v>Conway, SC USA</v>
          </cell>
        </row>
        <row r="2030">
          <cell r="A2030">
            <v>4076</v>
          </cell>
          <cell r="B2030" t="str">
            <v>Justin, TX USA</v>
          </cell>
        </row>
        <row r="2031">
          <cell r="A2031">
            <v>4077</v>
          </cell>
          <cell r="B2031" t="str">
            <v>Edmonds, WA USA</v>
          </cell>
        </row>
        <row r="2032">
          <cell r="A2032">
            <v>4078</v>
          </cell>
          <cell r="B2032" t="str">
            <v>La Puente, CA USA</v>
          </cell>
        </row>
        <row r="2033">
          <cell r="A2033">
            <v>4079</v>
          </cell>
          <cell r="B2033" t="str">
            <v>Cypress, CA USA</v>
          </cell>
        </row>
        <row r="2034">
          <cell r="A2034">
            <v>4080</v>
          </cell>
          <cell r="B2034" t="str">
            <v>atlanta, GA USA</v>
          </cell>
        </row>
        <row r="2035">
          <cell r="A2035">
            <v>4081</v>
          </cell>
          <cell r="B2035" t="str">
            <v>East Chicago, IN USA</v>
          </cell>
        </row>
        <row r="2036">
          <cell r="A2036">
            <v>4082</v>
          </cell>
          <cell r="B2036" t="str">
            <v>Dayton, WA USA</v>
          </cell>
        </row>
        <row r="2037">
          <cell r="A2037">
            <v>4083</v>
          </cell>
          <cell r="B2037" t="str">
            <v>Dorchester, SC USA</v>
          </cell>
        </row>
        <row r="2038">
          <cell r="A2038">
            <v>4084</v>
          </cell>
          <cell r="B2038" t="str">
            <v>Farmersville, TX USA</v>
          </cell>
        </row>
        <row r="2039">
          <cell r="A2039">
            <v>4085</v>
          </cell>
          <cell r="B2039" t="str">
            <v>Reynoldsburg, OH USA</v>
          </cell>
        </row>
        <row r="2040">
          <cell r="A2040">
            <v>4086</v>
          </cell>
          <cell r="B2040" t="str">
            <v>Twin Falls, ID USA</v>
          </cell>
        </row>
        <row r="2041">
          <cell r="A2041">
            <v>4087</v>
          </cell>
          <cell r="B2041" t="str">
            <v>New Orleans, LA USA</v>
          </cell>
        </row>
        <row r="2042">
          <cell r="A2042">
            <v>4088</v>
          </cell>
          <cell r="B2042" t="str">
            <v>Port Charlotte, FL USA</v>
          </cell>
        </row>
        <row r="2043">
          <cell r="A2043">
            <v>4089</v>
          </cell>
          <cell r="B2043" t="str">
            <v>Duvall, WA USA</v>
          </cell>
        </row>
        <row r="2044">
          <cell r="A2044">
            <v>4090</v>
          </cell>
          <cell r="B2044" t="str">
            <v>Fort Smith, AR USA</v>
          </cell>
        </row>
        <row r="2045">
          <cell r="A2045">
            <v>4091</v>
          </cell>
          <cell r="B2045" t="str">
            <v>Santo Domingo, SD Dominican Republic</v>
          </cell>
        </row>
        <row r="2046">
          <cell r="A2046">
            <v>4092</v>
          </cell>
          <cell r="B2046" t="str">
            <v>Dutton, AL USA</v>
          </cell>
        </row>
        <row r="2047">
          <cell r="A2047">
            <v>4093</v>
          </cell>
          <cell r="B2047" t="str">
            <v>Albion, NY USA</v>
          </cell>
        </row>
        <row r="2048">
          <cell r="A2048">
            <v>4094</v>
          </cell>
          <cell r="B2048" t="str">
            <v>Angus, ON Canada</v>
          </cell>
        </row>
        <row r="2049">
          <cell r="A2049">
            <v>4095</v>
          </cell>
          <cell r="B2049" t="str">
            <v>Milwaukee, WI USA</v>
          </cell>
        </row>
        <row r="2050">
          <cell r="A2050">
            <v>4096</v>
          </cell>
          <cell r="B2050" t="str">
            <v>Champaign, IL USA</v>
          </cell>
        </row>
        <row r="2051">
          <cell r="A2051">
            <v>4097</v>
          </cell>
          <cell r="B2051" t="str">
            <v>Northampton, MA USA</v>
          </cell>
        </row>
        <row r="2052">
          <cell r="A2052">
            <v>4098</v>
          </cell>
          <cell r="B2052" t="str">
            <v>Bristol, TN USA</v>
          </cell>
        </row>
        <row r="2053">
          <cell r="A2053">
            <v>4099</v>
          </cell>
          <cell r="B2053" t="str">
            <v>Poolesville, MD USA</v>
          </cell>
        </row>
        <row r="2054">
          <cell r="A2054">
            <v>4101</v>
          </cell>
          <cell r="B2054" t="str">
            <v>200 Foothill Bl., CA USA</v>
          </cell>
        </row>
        <row r="2055">
          <cell r="A2055">
            <v>4102</v>
          </cell>
          <cell r="B2055" t="str">
            <v>Los Lunas, NM USA</v>
          </cell>
        </row>
        <row r="2056">
          <cell r="A2056">
            <v>4103</v>
          </cell>
          <cell r="B2056" t="str">
            <v>Avon, IN USA</v>
          </cell>
        </row>
        <row r="2057">
          <cell r="A2057">
            <v>4104</v>
          </cell>
          <cell r="B2057" t="str">
            <v>Cheney , WA USA</v>
          </cell>
        </row>
        <row r="2058">
          <cell r="A2058">
            <v>4105</v>
          </cell>
          <cell r="B2058" t="str">
            <v>Moses Lake, WA USA</v>
          </cell>
        </row>
        <row r="2059">
          <cell r="A2059">
            <v>4106</v>
          </cell>
          <cell r="B2059" t="str">
            <v>Caldwell, ID USA</v>
          </cell>
        </row>
        <row r="2060">
          <cell r="A2060">
            <v>4107</v>
          </cell>
          <cell r="B2060" t="str">
            <v>Gulfport, MS USA</v>
          </cell>
        </row>
        <row r="2061">
          <cell r="A2061">
            <v>4108</v>
          </cell>
          <cell r="B2061" t="str">
            <v>New York, NY USA</v>
          </cell>
        </row>
        <row r="2062">
          <cell r="A2062">
            <v>4109</v>
          </cell>
          <cell r="B2062" t="str">
            <v>Troutdale, OR USA</v>
          </cell>
        </row>
        <row r="2063">
          <cell r="A2063">
            <v>4110</v>
          </cell>
          <cell r="B2063" t="str">
            <v>brookings, OR USA</v>
          </cell>
        </row>
        <row r="2064">
          <cell r="A2064">
            <v>4111</v>
          </cell>
          <cell r="B2064" t="str">
            <v>Mesa, AZ USA</v>
          </cell>
        </row>
        <row r="2065">
          <cell r="A2065">
            <v>4112</v>
          </cell>
          <cell r="B2065" t="str">
            <v>Cumming , GA USA</v>
          </cell>
        </row>
        <row r="2066">
          <cell r="A2066">
            <v>4113</v>
          </cell>
          <cell r="B2066" t="str">
            <v>New Orleans, LA USA</v>
          </cell>
        </row>
        <row r="2067">
          <cell r="A2067">
            <v>4114</v>
          </cell>
          <cell r="B2067" t="str">
            <v>Hemet, CA USA</v>
          </cell>
        </row>
        <row r="2068">
          <cell r="A2068">
            <v>4115</v>
          </cell>
          <cell r="B2068" t="str">
            <v>Clarksville, OH USA</v>
          </cell>
        </row>
        <row r="2069">
          <cell r="A2069">
            <v>4117</v>
          </cell>
          <cell r="B2069" t="str">
            <v>San Diego, CA USA</v>
          </cell>
        </row>
        <row r="2070">
          <cell r="A2070">
            <v>4118</v>
          </cell>
          <cell r="B2070" t="str">
            <v>Gainesville, FL USA</v>
          </cell>
        </row>
        <row r="2071">
          <cell r="A2071">
            <v>4119</v>
          </cell>
          <cell r="B2071" t="str">
            <v>Avon, OH USA</v>
          </cell>
        </row>
        <row r="2072">
          <cell r="A2072">
            <v>4120</v>
          </cell>
          <cell r="B2072" t="str">
            <v>Spokane, WA USA</v>
          </cell>
        </row>
        <row r="2073">
          <cell r="A2073">
            <v>4121</v>
          </cell>
          <cell r="B2073" t="str">
            <v>North Canton, OH USA</v>
          </cell>
        </row>
        <row r="2074">
          <cell r="A2074">
            <v>4122</v>
          </cell>
          <cell r="B2074" t="str">
            <v>Ossining, NY USA</v>
          </cell>
        </row>
        <row r="2075">
          <cell r="A2075">
            <v>4123</v>
          </cell>
          <cell r="B2075" t="str">
            <v>Bellflower, CA USA</v>
          </cell>
        </row>
        <row r="2076">
          <cell r="A2076">
            <v>4124</v>
          </cell>
          <cell r="B2076" t="str">
            <v>Massena, NY USA</v>
          </cell>
        </row>
        <row r="2077">
          <cell r="A2077">
            <v>4125</v>
          </cell>
          <cell r="B2077" t="str">
            <v>Umatilla, OR USA</v>
          </cell>
        </row>
        <row r="2078">
          <cell r="A2078">
            <v>4126</v>
          </cell>
          <cell r="B2078" t="str">
            <v>Yuma, AZ USA</v>
          </cell>
        </row>
        <row r="2079">
          <cell r="A2079">
            <v>4127</v>
          </cell>
          <cell r="B2079" t="str">
            <v>Vernonia, OR USA</v>
          </cell>
        </row>
        <row r="2080">
          <cell r="A2080">
            <v>4128</v>
          </cell>
          <cell r="B2080" t="str">
            <v>Holmdel, NJ USA</v>
          </cell>
        </row>
        <row r="2081">
          <cell r="A2081">
            <v>4129</v>
          </cell>
          <cell r="B2081" t="str">
            <v>Chicago, IL USA</v>
          </cell>
        </row>
        <row r="2082">
          <cell r="A2082">
            <v>4130</v>
          </cell>
          <cell r="B2082" t="str">
            <v>Richmond, MI USA</v>
          </cell>
        </row>
        <row r="2083">
          <cell r="A2083">
            <v>4131</v>
          </cell>
          <cell r="B2083" t="str">
            <v>Renton, WA USA</v>
          </cell>
        </row>
        <row r="2084">
          <cell r="A2084">
            <v>4132</v>
          </cell>
          <cell r="B2084" t="str">
            <v>1001 SE 135th Ave., OR USA</v>
          </cell>
        </row>
        <row r="2085">
          <cell r="A2085">
            <v>4133</v>
          </cell>
          <cell r="B2085" t="str">
            <v>6406 E Chelsea St, FL USA</v>
          </cell>
        </row>
        <row r="2086">
          <cell r="A2086">
            <v>4134</v>
          </cell>
          <cell r="B2086" t="str">
            <v>Amsterdam, NY USA</v>
          </cell>
        </row>
        <row r="2087">
          <cell r="A2087">
            <v>4135</v>
          </cell>
          <cell r="B2087" t="str">
            <v>Modesto, CA USA</v>
          </cell>
        </row>
        <row r="2088">
          <cell r="A2088">
            <v>4136</v>
          </cell>
          <cell r="B2088" t="str">
            <v>new orleans, LA USA</v>
          </cell>
        </row>
        <row r="2089">
          <cell r="A2089">
            <v>4137</v>
          </cell>
          <cell r="B2089" t="str">
            <v>Columbia, MD USA</v>
          </cell>
        </row>
        <row r="2090">
          <cell r="A2090">
            <v>4138</v>
          </cell>
          <cell r="B2090" t="str">
            <v>Wichita Falls, TX USA</v>
          </cell>
        </row>
        <row r="2091">
          <cell r="A2091">
            <v>4139</v>
          </cell>
          <cell r="B2091" t="str">
            <v>San Diego, CA USA</v>
          </cell>
        </row>
        <row r="2092">
          <cell r="A2092">
            <v>4140</v>
          </cell>
          <cell r="B2092" t="str">
            <v>Chino, CA USA</v>
          </cell>
        </row>
        <row r="2093">
          <cell r="A2093">
            <v>4141</v>
          </cell>
          <cell r="B2093" t="str">
            <v>Santa Ana, CA USA</v>
          </cell>
        </row>
        <row r="2094">
          <cell r="A2094">
            <v>4142</v>
          </cell>
          <cell r="B2094" t="str">
            <v>Avon Lake, OH USA</v>
          </cell>
        </row>
        <row r="2095">
          <cell r="A2095">
            <v>4143</v>
          </cell>
          <cell r="B2095" t="str">
            <v>METAMORA, IL USA</v>
          </cell>
        </row>
        <row r="2096">
          <cell r="A2096">
            <v>4144</v>
          </cell>
          <cell r="B2096" t="str">
            <v>Inglewood, CA USA</v>
          </cell>
        </row>
        <row r="2097">
          <cell r="A2097">
            <v>4145</v>
          </cell>
          <cell r="B2097" t="str">
            <v>Columbus, OH USA</v>
          </cell>
        </row>
        <row r="2098">
          <cell r="A2098">
            <v>4146</v>
          </cell>
          <cell r="B2098" t="str">
            <v>Scottsdale, AZ USA</v>
          </cell>
        </row>
        <row r="2099">
          <cell r="A2099">
            <v>4147</v>
          </cell>
          <cell r="B2099" t="str">
            <v>Yarmouth, NS Canada</v>
          </cell>
        </row>
        <row r="2100">
          <cell r="A2100">
            <v>4148</v>
          </cell>
          <cell r="B2100" t="str">
            <v>Atlanta, GA USA</v>
          </cell>
        </row>
        <row r="2101">
          <cell r="A2101">
            <v>4149</v>
          </cell>
          <cell r="B2101" t="str">
            <v>Atlanta, GA USA</v>
          </cell>
        </row>
        <row r="2102">
          <cell r="A2102">
            <v>4150</v>
          </cell>
          <cell r="B2102" t="str">
            <v>Murrysville, PA USA</v>
          </cell>
        </row>
        <row r="2103">
          <cell r="A2103">
            <v>4151</v>
          </cell>
          <cell r="B2103" t="str">
            <v>Weymouth, MA USA</v>
          </cell>
        </row>
        <row r="2104">
          <cell r="A2104">
            <v>4152</v>
          </cell>
          <cell r="B2104" t="str">
            <v>Huntsville, ON Canada</v>
          </cell>
        </row>
        <row r="2105">
          <cell r="A2105">
            <v>4153</v>
          </cell>
          <cell r="B2105" t="str">
            <v>Los Alamos, NM USA</v>
          </cell>
        </row>
        <row r="2106">
          <cell r="A2106">
            <v>4154</v>
          </cell>
          <cell r="B2106" t="str">
            <v>Jefferson City, MO USA</v>
          </cell>
        </row>
        <row r="2107">
          <cell r="A2107">
            <v>4155</v>
          </cell>
          <cell r="B2107" t="str">
            <v>Houston, TX USA</v>
          </cell>
        </row>
        <row r="2108">
          <cell r="A2108">
            <v>4156</v>
          </cell>
          <cell r="B2108" t="str">
            <v>Springfield, IL USA</v>
          </cell>
        </row>
        <row r="2109">
          <cell r="A2109">
            <v>4157</v>
          </cell>
          <cell r="B2109" t="str">
            <v>Fort Myers, FL USA</v>
          </cell>
        </row>
        <row r="2110">
          <cell r="A2110">
            <v>4158</v>
          </cell>
          <cell r="B2110" t="str">
            <v>Wahiawa, HI USA</v>
          </cell>
        </row>
        <row r="2111">
          <cell r="A2111">
            <v>4159</v>
          </cell>
          <cell r="B2111" t="str">
            <v>San Francisco, CA USA</v>
          </cell>
        </row>
        <row r="2112">
          <cell r="A2112">
            <v>4160</v>
          </cell>
          <cell r="B2112" t="str">
            <v>San Diego, CA USA</v>
          </cell>
        </row>
        <row r="2113">
          <cell r="A2113">
            <v>4161</v>
          </cell>
          <cell r="B2113" t="str">
            <v>Yucaipa, CA USA</v>
          </cell>
        </row>
        <row r="2114">
          <cell r="A2114">
            <v>4162</v>
          </cell>
          <cell r="B2114" t="str">
            <v>New Braunfels, TX USA</v>
          </cell>
        </row>
        <row r="2115">
          <cell r="A2115">
            <v>4163</v>
          </cell>
          <cell r="B2115" t="str">
            <v>Atlanta, GA USA</v>
          </cell>
        </row>
        <row r="2116">
          <cell r="A2116">
            <v>4164</v>
          </cell>
          <cell r="B2116" t="str">
            <v>Castle Rock, WA USA</v>
          </cell>
        </row>
        <row r="2117">
          <cell r="A2117">
            <v>4165</v>
          </cell>
          <cell r="B2117" t="str">
            <v>LOGAN, OH USA</v>
          </cell>
        </row>
        <row r="2118">
          <cell r="A2118">
            <v>4166</v>
          </cell>
          <cell r="B2118" t="str">
            <v>Mora, MN USA</v>
          </cell>
        </row>
        <row r="2119">
          <cell r="A2119">
            <v>4167</v>
          </cell>
          <cell r="B2119" t="str">
            <v>Quebec, QC Canada</v>
          </cell>
        </row>
        <row r="2120">
          <cell r="A2120">
            <v>4169</v>
          </cell>
          <cell r="B2120" t="str">
            <v>Sudbury, MA USA</v>
          </cell>
        </row>
        <row r="2121">
          <cell r="A2121">
            <v>4170</v>
          </cell>
          <cell r="B2121" t="str">
            <v>Rialto, CA USA</v>
          </cell>
        </row>
        <row r="2122">
          <cell r="A2122">
            <v>4171</v>
          </cell>
          <cell r="B2122" t="str">
            <v>Seaside, CA USA</v>
          </cell>
        </row>
        <row r="2123">
          <cell r="A2123">
            <v>4172</v>
          </cell>
          <cell r="B2123" t="str">
            <v>Istanbul, IS Turkey</v>
          </cell>
        </row>
        <row r="2124">
          <cell r="A2124">
            <v>4173</v>
          </cell>
          <cell r="B2124" t="str">
            <v>Mount Vernon, WA USA</v>
          </cell>
        </row>
        <row r="2125">
          <cell r="A2125">
            <v>4174</v>
          </cell>
          <cell r="B2125" t="str">
            <v>Hector, MN USA</v>
          </cell>
        </row>
        <row r="2126">
          <cell r="A2126">
            <v>4175</v>
          </cell>
          <cell r="B2126" t="str">
            <v>Driggs, ID USA</v>
          </cell>
        </row>
        <row r="2127">
          <cell r="A2127">
            <v>4176</v>
          </cell>
          <cell r="B2127" t="str">
            <v>North Easton, MA USA</v>
          </cell>
        </row>
        <row r="2128">
          <cell r="A2128">
            <v>4177</v>
          </cell>
          <cell r="B2128" t="str">
            <v>Monroe, GA USA</v>
          </cell>
        </row>
        <row r="2129">
          <cell r="A2129">
            <v>4178</v>
          </cell>
          <cell r="B2129" t="str">
            <v>Declo, ID USA</v>
          </cell>
        </row>
        <row r="2130">
          <cell r="A2130">
            <v>4179</v>
          </cell>
          <cell r="B2130" t="str">
            <v>Cantonment, FL USA</v>
          </cell>
        </row>
        <row r="2131">
          <cell r="A2131">
            <v>4180</v>
          </cell>
          <cell r="B2131" t="str">
            <v>Seattle, WA USA</v>
          </cell>
        </row>
        <row r="2132">
          <cell r="A2132">
            <v>4181</v>
          </cell>
          <cell r="B2132" t="str">
            <v>Blackduck, MN USA</v>
          </cell>
        </row>
        <row r="2133">
          <cell r="A2133">
            <v>4182</v>
          </cell>
          <cell r="B2133" t="str">
            <v>Minneota, MN USA</v>
          </cell>
        </row>
        <row r="2134">
          <cell r="A2134">
            <v>4183</v>
          </cell>
          <cell r="B2134" t="str">
            <v>Tucson, AZ USA</v>
          </cell>
        </row>
        <row r="2135">
          <cell r="A2135">
            <v>4184</v>
          </cell>
          <cell r="B2135" t="str">
            <v>Naples , FL USA</v>
          </cell>
        </row>
        <row r="2136">
          <cell r="A2136">
            <v>4185</v>
          </cell>
          <cell r="B2136" t="str">
            <v>Fairfield, CA USA</v>
          </cell>
        </row>
        <row r="2137">
          <cell r="A2137">
            <v>4186</v>
          </cell>
          <cell r="B2137" t="str">
            <v>Alameda, CA USA</v>
          </cell>
        </row>
        <row r="2138">
          <cell r="A2138">
            <v>4187</v>
          </cell>
          <cell r="B2138" t="str">
            <v>Mt. Vernon, IL USA</v>
          </cell>
        </row>
        <row r="2139">
          <cell r="A2139">
            <v>4188</v>
          </cell>
          <cell r="B2139" t="str">
            <v>Columbus, GA USA</v>
          </cell>
        </row>
        <row r="2140">
          <cell r="A2140">
            <v>4189</v>
          </cell>
          <cell r="B2140" t="str">
            <v>Jefferson, GA USA</v>
          </cell>
        </row>
        <row r="2141">
          <cell r="A2141">
            <v>4190</v>
          </cell>
          <cell r="B2141" t="str">
            <v>Port Richey, FL USA</v>
          </cell>
        </row>
        <row r="2142">
          <cell r="A2142">
            <v>4191</v>
          </cell>
          <cell r="B2142" t="str">
            <v>Kocaeli, Other Turkey</v>
          </cell>
        </row>
        <row r="2143">
          <cell r="A2143">
            <v>4192</v>
          </cell>
          <cell r="B2143" t="str">
            <v>Flower Mound, TX USA</v>
          </cell>
        </row>
        <row r="2144">
          <cell r="A2144">
            <v>4193</v>
          </cell>
          <cell r="B2144" t="str">
            <v>Austell, GA USA</v>
          </cell>
        </row>
        <row r="2145">
          <cell r="A2145">
            <v>4195</v>
          </cell>
          <cell r="B2145" t="str">
            <v>Rome, GA USA</v>
          </cell>
        </row>
        <row r="2146">
          <cell r="A2146">
            <v>4196</v>
          </cell>
          <cell r="B2146" t="str">
            <v>Quincy, IL USA</v>
          </cell>
        </row>
        <row r="2147">
          <cell r="A2147">
            <v>4197</v>
          </cell>
          <cell r="B2147" t="str">
            <v>Dade City, FL USA</v>
          </cell>
        </row>
        <row r="2148">
          <cell r="A2148">
            <v>4198</v>
          </cell>
          <cell r="B2148" t="str">
            <v>Waconia, MN USA</v>
          </cell>
        </row>
        <row r="2149">
          <cell r="A2149">
            <v>4199</v>
          </cell>
          <cell r="B2149" t="str">
            <v>hattiesburg, MS USA</v>
          </cell>
        </row>
        <row r="2150">
          <cell r="A2150">
            <v>4200</v>
          </cell>
          <cell r="B2150" t="str">
            <v>Sarnia, ON Canada</v>
          </cell>
        </row>
        <row r="2151">
          <cell r="A2151">
            <v>4201</v>
          </cell>
          <cell r="B2151" t="str">
            <v>Hawthorne, CA USA</v>
          </cell>
        </row>
        <row r="2152">
          <cell r="A2152">
            <v>4202</v>
          </cell>
          <cell r="B2152" t="str">
            <v>Scottsdale, AZ USA</v>
          </cell>
        </row>
        <row r="2153">
          <cell r="A2153">
            <v>4203</v>
          </cell>
          <cell r="B2153" t="str">
            <v>Oneonta, NY USA</v>
          </cell>
        </row>
        <row r="2154">
          <cell r="A2154">
            <v>4205</v>
          </cell>
          <cell r="B2154" t="str">
            <v>Sedro Woolley, WA USA</v>
          </cell>
        </row>
        <row r="2155">
          <cell r="A2155">
            <v>4206</v>
          </cell>
          <cell r="B2155" t="str">
            <v>Fort Worth, TX USA</v>
          </cell>
        </row>
        <row r="2156">
          <cell r="A2156">
            <v>4207</v>
          </cell>
          <cell r="B2156" t="str">
            <v>Victoria, MN USA</v>
          </cell>
        </row>
        <row r="2157">
          <cell r="A2157">
            <v>4208</v>
          </cell>
          <cell r="B2157" t="str">
            <v>Hastings , NE USA</v>
          </cell>
        </row>
        <row r="2158">
          <cell r="A2158">
            <v>4209</v>
          </cell>
          <cell r="B2158" t="str">
            <v>Baton Rouge, LA USA</v>
          </cell>
        </row>
        <row r="2159">
          <cell r="A2159">
            <v>4210</v>
          </cell>
          <cell r="B2159" t="str">
            <v>South Gate, CA USA</v>
          </cell>
        </row>
        <row r="2160">
          <cell r="A2160">
            <v>4211</v>
          </cell>
          <cell r="B2160" t="str">
            <v>Indianapolis, IN USA</v>
          </cell>
        </row>
        <row r="2161">
          <cell r="A2161">
            <v>4212</v>
          </cell>
          <cell r="B2161" t="str">
            <v>Galesburg, IL USA</v>
          </cell>
        </row>
        <row r="2162">
          <cell r="A2162">
            <v>4213</v>
          </cell>
          <cell r="B2162" t="str">
            <v>Bloomington, IL USA</v>
          </cell>
        </row>
        <row r="2163">
          <cell r="A2163">
            <v>4214</v>
          </cell>
          <cell r="B2163" t="str">
            <v>Riverview, FL USA</v>
          </cell>
        </row>
        <row r="2164">
          <cell r="A2164">
            <v>4215</v>
          </cell>
          <cell r="B2164" t="str">
            <v>Eagan, MN USA</v>
          </cell>
        </row>
        <row r="2165">
          <cell r="A2165">
            <v>4216</v>
          </cell>
          <cell r="B2165" t="str">
            <v>Jackson , MI USA</v>
          </cell>
        </row>
        <row r="2166">
          <cell r="A2166">
            <v>4217</v>
          </cell>
          <cell r="B2166" t="str">
            <v>Nashwauk, MN USA</v>
          </cell>
        </row>
        <row r="2167">
          <cell r="A2167">
            <v>4218</v>
          </cell>
          <cell r="B2167" t="str">
            <v>Kapolei, HI USA</v>
          </cell>
        </row>
        <row r="2168">
          <cell r="A2168">
            <v>4219</v>
          </cell>
          <cell r="B2168" t="str">
            <v>San Antonio, TX USA</v>
          </cell>
        </row>
        <row r="2169">
          <cell r="A2169">
            <v>4222</v>
          </cell>
          <cell r="B2169" t="str">
            <v>Sanford, FL USA</v>
          </cell>
        </row>
        <row r="2170">
          <cell r="A2170">
            <v>4223</v>
          </cell>
          <cell r="B2170" t="str">
            <v>Lakeland, FL USA</v>
          </cell>
        </row>
        <row r="2171">
          <cell r="A2171">
            <v>4224</v>
          </cell>
          <cell r="B2171" t="str">
            <v>Naples, FL USA</v>
          </cell>
        </row>
        <row r="2172">
          <cell r="A2172">
            <v>4225</v>
          </cell>
          <cell r="B2172" t="str">
            <v>Saint Paul, MN USA</v>
          </cell>
        </row>
        <row r="2173">
          <cell r="A2173">
            <v>4226</v>
          </cell>
          <cell r="B2173" t="str">
            <v>Albany, MN USA</v>
          </cell>
        </row>
        <row r="2174">
          <cell r="A2174">
            <v>4227</v>
          </cell>
          <cell r="B2174" t="str">
            <v>Cannon Fals, MN USA</v>
          </cell>
        </row>
        <row r="2175">
          <cell r="A2175">
            <v>4228</v>
          </cell>
          <cell r="B2175" t="str">
            <v>Winthrop, MN USA</v>
          </cell>
        </row>
        <row r="2176">
          <cell r="A2176">
            <v>4229</v>
          </cell>
          <cell r="B2176" t="str">
            <v>Saint Paul, MN USA</v>
          </cell>
        </row>
        <row r="2177">
          <cell r="A2177">
            <v>4230</v>
          </cell>
          <cell r="B2177" t="str">
            <v>Duluth, MN USA</v>
          </cell>
        </row>
        <row r="2178">
          <cell r="A2178">
            <v>4231</v>
          </cell>
          <cell r="B2178" t="str">
            <v>St. Louis, MO USA</v>
          </cell>
        </row>
        <row r="2179">
          <cell r="A2179">
            <v>4232</v>
          </cell>
          <cell r="B2179" t="str">
            <v>Alton, IL USA</v>
          </cell>
        </row>
        <row r="2180">
          <cell r="A2180">
            <v>4234</v>
          </cell>
          <cell r="B2180" t="str">
            <v>Indianapolis, IN USA</v>
          </cell>
        </row>
        <row r="2181">
          <cell r="A2181">
            <v>4235</v>
          </cell>
          <cell r="B2181" t="str">
            <v>Danielsville, GA USA</v>
          </cell>
        </row>
        <row r="2182">
          <cell r="A2182">
            <v>4236</v>
          </cell>
          <cell r="B2182" t="str">
            <v>mississauga, ON Canada</v>
          </cell>
        </row>
        <row r="2183">
          <cell r="A2183">
            <v>4237</v>
          </cell>
          <cell r="B2183" t="str">
            <v>Stevensville, MI USA</v>
          </cell>
        </row>
        <row r="2184">
          <cell r="A2184">
            <v>4238</v>
          </cell>
          <cell r="B2184" t="str">
            <v>Belgrade, MN USA</v>
          </cell>
        </row>
        <row r="2185">
          <cell r="A2185">
            <v>4239</v>
          </cell>
          <cell r="B2185" t="str">
            <v>Willmar, MN USA</v>
          </cell>
        </row>
        <row r="2186">
          <cell r="A2186">
            <v>4240</v>
          </cell>
          <cell r="B2186" t="str">
            <v>Albany, GA USA</v>
          </cell>
        </row>
        <row r="2187">
          <cell r="A2187">
            <v>4241</v>
          </cell>
          <cell r="B2187" t="str">
            <v>joliet, IL USA</v>
          </cell>
        </row>
        <row r="2188">
          <cell r="A2188">
            <v>4242</v>
          </cell>
          <cell r="B2188" t="str">
            <v>Washington, DC USA</v>
          </cell>
        </row>
        <row r="2189">
          <cell r="A2189">
            <v>4243</v>
          </cell>
          <cell r="B2189" t="str">
            <v>North Charleston, SC USA</v>
          </cell>
        </row>
        <row r="2190">
          <cell r="A2190">
            <v>4244</v>
          </cell>
          <cell r="B2190" t="str">
            <v>Le Sueur, MN USA</v>
          </cell>
        </row>
        <row r="2191">
          <cell r="A2191">
            <v>4245</v>
          </cell>
          <cell r="B2191" t="str">
            <v>1304 Ashe Street, NC USA</v>
          </cell>
        </row>
        <row r="2192">
          <cell r="A2192">
            <v>4246</v>
          </cell>
          <cell r="B2192" t="str">
            <v>Troy, IL USA</v>
          </cell>
        </row>
        <row r="2193">
          <cell r="A2193">
            <v>4247</v>
          </cell>
          <cell r="B2193" t="str">
            <v>Milwaukee, WI USA</v>
          </cell>
        </row>
        <row r="2194">
          <cell r="A2194">
            <v>4248</v>
          </cell>
          <cell r="B2194" t="str">
            <v>Whitby, ON Canada</v>
          </cell>
        </row>
        <row r="2195">
          <cell r="A2195">
            <v>4249</v>
          </cell>
          <cell r="B2195" t="str">
            <v>Brampton, ON Canada</v>
          </cell>
        </row>
        <row r="2196">
          <cell r="A2196">
            <v>4250</v>
          </cell>
          <cell r="B2196" t="str">
            <v>Cobourg, ON Canada</v>
          </cell>
        </row>
        <row r="2197">
          <cell r="A2197">
            <v>4251</v>
          </cell>
          <cell r="B2197" t="str">
            <v>Gallup, NM USA</v>
          </cell>
        </row>
        <row r="2198">
          <cell r="A2198">
            <v>4252</v>
          </cell>
          <cell r="B2198" t="str">
            <v>markham, ON Canada</v>
          </cell>
        </row>
        <row r="2199">
          <cell r="A2199">
            <v>4253</v>
          </cell>
          <cell r="B2199" t="str">
            <v>Taipei, Taipei Taiwan</v>
          </cell>
        </row>
        <row r="2200">
          <cell r="A2200">
            <v>4254</v>
          </cell>
          <cell r="B2200" t="str">
            <v>Saratoga Springs, NY USA</v>
          </cell>
        </row>
        <row r="2201">
          <cell r="A2201">
            <v>4255</v>
          </cell>
          <cell r="B2201" t="str">
            <v>Monterey, CA USA</v>
          </cell>
        </row>
        <row r="2202">
          <cell r="A2202">
            <v>4256</v>
          </cell>
          <cell r="B2202" t="str">
            <v>Town and Country, MO USA</v>
          </cell>
        </row>
        <row r="2203">
          <cell r="A2203">
            <v>4257</v>
          </cell>
          <cell r="B2203" t="str">
            <v>Aurora, OR USA</v>
          </cell>
        </row>
        <row r="2204">
          <cell r="A2204">
            <v>4258</v>
          </cell>
          <cell r="B2204" t="str">
            <v>Markham, ON Canada</v>
          </cell>
        </row>
        <row r="2205">
          <cell r="A2205">
            <v>4259</v>
          </cell>
          <cell r="B2205" t="str">
            <v>Nacogdoches, TX USA</v>
          </cell>
        </row>
        <row r="2206">
          <cell r="A2206">
            <v>4260</v>
          </cell>
          <cell r="B2206" t="str">
            <v>Blue Earth Area, MN USA</v>
          </cell>
        </row>
        <row r="2207">
          <cell r="A2207">
            <v>4261</v>
          </cell>
          <cell r="B2207" t="str">
            <v>North Charleston, SC USA</v>
          </cell>
        </row>
        <row r="2208">
          <cell r="A2208">
            <v>4262</v>
          </cell>
          <cell r="B2208" t="str">
            <v>Corregidora, OA Mexico</v>
          </cell>
        </row>
        <row r="2209">
          <cell r="A2209">
            <v>4263</v>
          </cell>
          <cell r="B2209" t="str">
            <v>New York, NY USA</v>
          </cell>
        </row>
        <row r="2210">
          <cell r="A2210">
            <v>4264</v>
          </cell>
          <cell r="B2210" t="str">
            <v>Rogersville, TN USA</v>
          </cell>
        </row>
        <row r="2211">
          <cell r="A2211">
            <v>4265</v>
          </cell>
          <cell r="B2211" t="str">
            <v>Oak Ridge, TN USA</v>
          </cell>
        </row>
        <row r="2212">
          <cell r="A2212">
            <v>4266</v>
          </cell>
          <cell r="B2212" t="str">
            <v>New Oxford, PA USA</v>
          </cell>
        </row>
        <row r="2213">
          <cell r="A2213">
            <v>4267</v>
          </cell>
          <cell r="B2213" t="str">
            <v>Myrtle Beach, SC USA</v>
          </cell>
        </row>
        <row r="2214">
          <cell r="A2214">
            <v>4268</v>
          </cell>
          <cell r="B2214" t="str">
            <v>Sandy, UT USA</v>
          </cell>
        </row>
        <row r="2215">
          <cell r="A2215">
            <v>4269</v>
          </cell>
          <cell r="B2215" t="str">
            <v>Columbus, OH USA</v>
          </cell>
        </row>
        <row r="2216">
          <cell r="A2216">
            <v>4270</v>
          </cell>
          <cell r="B2216" t="str">
            <v>Honolulu, HI USA</v>
          </cell>
        </row>
        <row r="2217">
          <cell r="A2217">
            <v>4271</v>
          </cell>
          <cell r="B2217" t="str">
            <v>Austin, TX USA</v>
          </cell>
        </row>
        <row r="2218">
          <cell r="A2218">
            <v>4272</v>
          </cell>
          <cell r="B2218" t="str">
            <v>Lafayette , IN USA</v>
          </cell>
        </row>
        <row r="2219">
          <cell r="A2219">
            <v>4273</v>
          </cell>
          <cell r="B2219" t="str">
            <v>Culpeper, VA USA</v>
          </cell>
        </row>
        <row r="2220">
          <cell r="A2220">
            <v>4275</v>
          </cell>
          <cell r="B2220" t="str">
            <v>Cincinnati, OH USA</v>
          </cell>
        </row>
        <row r="2221">
          <cell r="A2221">
            <v>4276</v>
          </cell>
          <cell r="B2221" t="str">
            <v>Huntington Beach, CA USA</v>
          </cell>
        </row>
        <row r="2222">
          <cell r="A2222">
            <v>4277</v>
          </cell>
          <cell r="B2222" t="str">
            <v>New Hope, MN USA</v>
          </cell>
        </row>
        <row r="2223">
          <cell r="A2223">
            <v>4279</v>
          </cell>
          <cell r="B2223" t="str">
            <v>Cincinnati, OH USA</v>
          </cell>
        </row>
        <row r="2224">
          <cell r="A2224">
            <v>4280</v>
          </cell>
          <cell r="B2224" t="str">
            <v>Houston, TX USA</v>
          </cell>
        </row>
        <row r="2225">
          <cell r="A2225">
            <v>4281</v>
          </cell>
          <cell r="B2225" t="str">
            <v>HIGHLAND PARK, NJ USA</v>
          </cell>
        </row>
        <row r="2226">
          <cell r="A2226">
            <v>4282</v>
          </cell>
          <cell r="B2226" t="str">
            <v>Brownsvile, TX USA</v>
          </cell>
        </row>
        <row r="2227">
          <cell r="A2227">
            <v>4283</v>
          </cell>
          <cell r="B2227" t="str">
            <v>Granville, OH USA</v>
          </cell>
        </row>
        <row r="2228">
          <cell r="A2228">
            <v>4284</v>
          </cell>
          <cell r="B2228" t="str">
            <v>Cincinnati, OH USA</v>
          </cell>
        </row>
        <row r="2229">
          <cell r="A2229">
            <v>4285</v>
          </cell>
          <cell r="B2229" t="str">
            <v>Honesdale, PA USA</v>
          </cell>
        </row>
        <row r="2230">
          <cell r="A2230">
            <v>4286</v>
          </cell>
          <cell r="B2230" t="str">
            <v>Mechanicsville, VA USA</v>
          </cell>
        </row>
        <row r="2231">
          <cell r="A2231">
            <v>4287</v>
          </cell>
          <cell r="B2231" t="str">
            <v>College Park, GA USA</v>
          </cell>
        </row>
        <row r="2232">
          <cell r="A2232">
            <v>4288</v>
          </cell>
          <cell r="B2232" t="str">
            <v>Berlin, MD USA</v>
          </cell>
        </row>
        <row r="2233">
          <cell r="A2233">
            <v>4289</v>
          </cell>
          <cell r="B2233" t="str">
            <v>Lewistown, PA USA</v>
          </cell>
        </row>
        <row r="2234">
          <cell r="A2234">
            <v>4290</v>
          </cell>
          <cell r="B2234" t="str">
            <v>Charlotte, NC USA</v>
          </cell>
        </row>
        <row r="2235">
          <cell r="A2235">
            <v>4291</v>
          </cell>
          <cell r="B2235" t="str">
            <v>Henderson, NC USA</v>
          </cell>
        </row>
        <row r="2236">
          <cell r="A2236">
            <v>4292</v>
          </cell>
          <cell r="B2236" t="str">
            <v>Lockport, IL USA</v>
          </cell>
        </row>
        <row r="2237">
          <cell r="A2237">
            <v>4293</v>
          </cell>
          <cell r="B2237" t="str">
            <v>Highlands Ranch, CO USA</v>
          </cell>
        </row>
        <row r="2238">
          <cell r="A2238">
            <v>4294</v>
          </cell>
          <cell r="B2238" t="str">
            <v>Lansing, MI USA</v>
          </cell>
        </row>
        <row r="2239">
          <cell r="A2239">
            <v>4295</v>
          </cell>
          <cell r="B2239" t="str">
            <v>Hudson, TX USA</v>
          </cell>
        </row>
        <row r="2240">
          <cell r="A2240">
            <v>4296</v>
          </cell>
          <cell r="B2240" t="str">
            <v>Gurnee, IL USA</v>
          </cell>
        </row>
        <row r="2241">
          <cell r="A2241">
            <v>4297</v>
          </cell>
          <cell r="B2241" t="str">
            <v>Birmingham, AL USA</v>
          </cell>
        </row>
        <row r="2242">
          <cell r="A2242">
            <v>4298</v>
          </cell>
          <cell r="B2242" t="str">
            <v>Amarillo, TX USA</v>
          </cell>
        </row>
        <row r="2243">
          <cell r="A2243">
            <v>4299</v>
          </cell>
          <cell r="B2243" t="str">
            <v>Brooklyn, NY USA</v>
          </cell>
        </row>
        <row r="2244">
          <cell r="A2244">
            <v>4300</v>
          </cell>
          <cell r="B2244" t="str">
            <v>McKinney, TX USA</v>
          </cell>
        </row>
        <row r="2245">
          <cell r="A2245">
            <v>4301</v>
          </cell>
          <cell r="B2245" t="str">
            <v>Odessa, TX USA</v>
          </cell>
        </row>
        <row r="2246">
          <cell r="A2246">
            <v>4302</v>
          </cell>
          <cell r="B2246" t="str">
            <v>Chicago, IL USA</v>
          </cell>
        </row>
        <row r="2247">
          <cell r="A2247">
            <v>4304</v>
          </cell>
          <cell r="B2247" t="str">
            <v>Puyallup, WA USA</v>
          </cell>
        </row>
        <row r="2248">
          <cell r="A2248">
            <v>4306</v>
          </cell>
          <cell r="B2248" t="str">
            <v>Franklin, TN USA</v>
          </cell>
        </row>
        <row r="2249">
          <cell r="A2249">
            <v>4307</v>
          </cell>
          <cell r="B2249" t="str">
            <v>180 Church St. North, ON Canada</v>
          </cell>
        </row>
        <row r="2250">
          <cell r="A2250">
            <v>4308</v>
          </cell>
          <cell r="B2250" t="str">
            <v>Mississauga, ON Canada</v>
          </cell>
        </row>
        <row r="2251">
          <cell r="A2251">
            <v>4309</v>
          </cell>
          <cell r="B2251" t="str">
            <v>Everett, WA USA</v>
          </cell>
        </row>
        <row r="2252">
          <cell r="A2252">
            <v>4310</v>
          </cell>
          <cell r="B2252" t="str">
            <v>American Fork, UT USA</v>
          </cell>
        </row>
        <row r="2253">
          <cell r="A2253">
            <v>4311</v>
          </cell>
          <cell r="B2253" t="str">
            <v>Swampscott, MA USA</v>
          </cell>
        </row>
        <row r="2254">
          <cell r="A2254">
            <v>4314</v>
          </cell>
          <cell r="B2254" t="str">
            <v>Springfield , IL USA</v>
          </cell>
        </row>
        <row r="2255">
          <cell r="A2255">
            <v>4315</v>
          </cell>
          <cell r="B2255" t="str">
            <v>Dallas, TX USA</v>
          </cell>
        </row>
        <row r="2256">
          <cell r="A2256">
            <v>4316</v>
          </cell>
          <cell r="B2256" t="str">
            <v>Raceland, LA USA</v>
          </cell>
        </row>
        <row r="2257">
          <cell r="A2257">
            <v>4317</v>
          </cell>
          <cell r="B2257" t="str">
            <v>Denton, TX USA</v>
          </cell>
        </row>
        <row r="2258">
          <cell r="A2258">
            <v>4318</v>
          </cell>
          <cell r="B2258" t="str">
            <v>Las Vegas, NV USA</v>
          </cell>
        </row>
        <row r="2259">
          <cell r="A2259">
            <v>4319</v>
          </cell>
          <cell r="B2259" t="str">
            <v>Beer Sheva, Southern Israel</v>
          </cell>
        </row>
        <row r="2260">
          <cell r="A2260">
            <v>4320</v>
          </cell>
          <cell r="B2260" t="str">
            <v>Petach Tikvah, Central Israel</v>
          </cell>
        </row>
        <row r="2261">
          <cell r="A2261">
            <v>4321</v>
          </cell>
          <cell r="B2261" t="str">
            <v>Jacksonville, FL USA</v>
          </cell>
        </row>
        <row r="2262">
          <cell r="A2262">
            <v>4322</v>
          </cell>
          <cell r="B2262" t="str">
            <v>Orange, CA USA</v>
          </cell>
        </row>
        <row r="2263">
          <cell r="A2263">
            <v>4323</v>
          </cell>
          <cell r="B2263" t="str">
            <v>Columbus, GA USA</v>
          </cell>
        </row>
        <row r="2264">
          <cell r="A2264">
            <v>4324</v>
          </cell>
          <cell r="B2264" t="str">
            <v>Decatur, IL USA</v>
          </cell>
        </row>
        <row r="2265">
          <cell r="A2265">
            <v>4325</v>
          </cell>
          <cell r="B2265" t="str">
            <v>Cassopolis , MI USA</v>
          </cell>
        </row>
        <row r="2266">
          <cell r="A2266">
            <v>4326</v>
          </cell>
          <cell r="B2266" t="str">
            <v>Ramat Hasharon, Central Israel</v>
          </cell>
        </row>
        <row r="2267">
          <cell r="A2267">
            <v>4327</v>
          </cell>
          <cell r="B2267" t="str">
            <v>Battle Creek, MI USA</v>
          </cell>
        </row>
        <row r="2268">
          <cell r="A2268">
            <v>4328</v>
          </cell>
          <cell r="B2268" t="str">
            <v>Richmond, TX USA</v>
          </cell>
        </row>
        <row r="2269">
          <cell r="A2269">
            <v>4329</v>
          </cell>
          <cell r="B2269" t="str">
            <v>St Charles, MO USA</v>
          </cell>
        </row>
        <row r="2270">
          <cell r="A2270">
            <v>4330</v>
          </cell>
          <cell r="B2270" t="str">
            <v>St. Louis, MO USA</v>
          </cell>
        </row>
        <row r="2271">
          <cell r="A2271">
            <v>4331</v>
          </cell>
          <cell r="B2271" t="str">
            <v>St. Louis, MO USA</v>
          </cell>
        </row>
        <row r="2272">
          <cell r="A2272">
            <v>4332</v>
          </cell>
          <cell r="B2272" t="str">
            <v>Edinburg, TX USA</v>
          </cell>
        </row>
        <row r="2273">
          <cell r="A2273">
            <v>4333</v>
          </cell>
          <cell r="B2273" t="str">
            <v>Tampa, FL USA</v>
          </cell>
        </row>
        <row r="2274">
          <cell r="A2274">
            <v>4334</v>
          </cell>
          <cell r="B2274" t="str">
            <v>Calgary, AB Canada</v>
          </cell>
        </row>
        <row r="2275">
          <cell r="A2275">
            <v>4335</v>
          </cell>
          <cell r="B2275" t="str">
            <v>Waco, TX USA</v>
          </cell>
        </row>
        <row r="2276">
          <cell r="A2276">
            <v>4336</v>
          </cell>
          <cell r="B2276" t="str">
            <v>Lafayette, LA USA</v>
          </cell>
        </row>
        <row r="2277">
          <cell r="A2277">
            <v>4337</v>
          </cell>
          <cell r="B2277" t="str">
            <v>6477 Syers Rd, MI USA</v>
          </cell>
        </row>
        <row r="2278">
          <cell r="A2278">
            <v>4338</v>
          </cell>
          <cell r="B2278" t="str">
            <v>Even-Yehuda, Tel Aviv Israel</v>
          </cell>
        </row>
        <row r="2279">
          <cell r="A2279">
            <v>4339</v>
          </cell>
          <cell r="B2279" t="str">
            <v>Hampstead, NC USA</v>
          </cell>
        </row>
        <row r="2280">
          <cell r="A2280">
            <v>4341</v>
          </cell>
          <cell r="B2280" t="str">
            <v>Mulberry, FL USA</v>
          </cell>
        </row>
        <row r="2281">
          <cell r="A2281">
            <v>4342</v>
          </cell>
          <cell r="B2281" t="str">
            <v>Kennett Square, PA USA</v>
          </cell>
        </row>
        <row r="2282">
          <cell r="A2282">
            <v>4343</v>
          </cell>
          <cell r="B2282" t="str">
            <v>Aurora, ON Canada</v>
          </cell>
        </row>
        <row r="2283">
          <cell r="A2283">
            <v>4344</v>
          </cell>
          <cell r="B2283" t="str">
            <v>1400 W. Goodwin Ave., UT USA</v>
          </cell>
        </row>
        <row r="2284">
          <cell r="A2284">
            <v>4345</v>
          </cell>
          <cell r="B2284" t="str">
            <v>Wilmington, CA USA</v>
          </cell>
        </row>
        <row r="2285">
          <cell r="A2285">
            <v>4346</v>
          </cell>
          <cell r="B2285" t="str">
            <v>Houston, TX USA</v>
          </cell>
        </row>
        <row r="2286">
          <cell r="A2286">
            <v>4347</v>
          </cell>
          <cell r="B2286" t="str">
            <v>Paterson, NJ USA</v>
          </cell>
        </row>
        <row r="2287">
          <cell r="A2287">
            <v>4348</v>
          </cell>
          <cell r="B2287" t="str">
            <v>Stansbury Park, UT USA</v>
          </cell>
        </row>
        <row r="2288">
          <cell r="A2288">
            <v>4349</v>
          </cell>
          <cell r="B2288" t="str">
            <v>Oklahoma City, OK USA</v>
          </cell>
        </row>
        <row r="2289">
          <cell r="A2289">
            <v>4350</v>
          </cell>
          <cell r="B2289" t="str">
            <v>San Antonio, TX USA</v>
          </cell>
        </row>
        <row r="2290">
          <cell r="A2290">
            <v>4351</v>
          </cell>
          <cell r="B2290" t="str">
            <v>McKinney, TX USA</v>
          </cell>
        </row>
        <row r="2291">
          <cell r="A2291">
            <v>4352</v>
          </cell>
          <cell r="B2291" t="str">
            <v>Jacksonville, FL USA</v>
          </cell>
        </row>
        <row r="2292">
          <cell r="A2292">
            <v>4353</v>
          </cell>
          <cell r="B2292" t="str">
            <v>Lafayette, LA USA</v>
          </cell>
        </row>
        <row r="2293">
          <cell r="A2293">
            <v>4354</v>
          </cell>
          <cell r="B2293" t="str">
            <v>Dallas, TX USA</v>
          </cell>
        </row>
        <row r="2294">
          <cell r="A2294">
            <v>4355</v>
          </cell>
          <cell r="B2294" t="str">
            <v>GOMEZ PALACIO, DG Mexico</v>
          </cell>
        </row>
        <row r="2295">
          <cell r="A2295">
            <v>4356</v>
          </cell>
          <cell r="B2295" t="str">
            <v>Burfordville, MO USA</v>
          </cell>
        </row>
        <row r="2296">
          <cell r="A2296">
            <v>4357</v>
          </cell>
          <cell r="B2296" t="str">
            <v>Port Hope, ON Canada</v>
          </cell>
        </row>
        <row r="2297">
          <cell r="A2297">
            <v>4359</v>
          </cell>
          <cell r="B2297" t="str">
            <v>McKinney, TX USA</v>
          </cell>
        </row>
        <row r="2298">
          <cell r="A2298">
            <v>4360</v>
          </cell>
          <cell r="B2298" t="str">
            <v>Moorhead, MN USA</v>
          </cell>
        </row>
        <row r="2299">
          <cell r="A2299">
            <v>4361</v>
          </cell>
          <cell r="B2299" t="str">
            <v>Succasunna, NJ USA</v>
          </cell>
        </row>
        <row r="2300">
          <cell r="A2300">
            <v>4362</v>
          </cell>
          <cell r="B2300" t="str">
            <v>Brighton, MI USA</v>
          </cell>
        </row>
        <row r="2301">
          <cell r="A2301">
            <v>4363</v>
          </cell>
          <cell r="B2301" t="str">
            <v>Hancock, MI USA</v>
          </cell>
        </row>
        <row r="2302">
          <cell r="A2302">
            <v>4364</v>
          </cell>
          <cell r="B2302" t="str">
            <v>Stephenville, TX USA</v>
          </cell>
        </row>
        <row r="2303">
          <cell r="A2303">
            <v>4366</v>
          </cell>
          <cell r="B2303" t="str">
            <v>Mexico, DF Mexico</v>
          </cell>
        </row>
        <row r="2304">
          <cell r="A2304">
            <v>4367</v>
          </cell>
          <cell r="B2304" t="str">
            <v>72 Joymar Drive, ON Canada</v>
          </cell>
        </row>
        <row r="2305">
          <cell r="A2305">
            <v>4368</v>
          </cell>
          <cell r="B2305" t="str">
            <v>Vicksburg, MI USA</v>
          </cell>
        </row>
        <row r="2306">
          <cell r="A2306">
            <v>4369</v>
          </cell>
          <cell r="B2306" t="str">
            <v>Sanford, NC USA</v>
          </cell>
        </row>
        <row r="2307">
          <cell r="A2307">
            <v>4370</v>
          </cell>
          <cell r="B2307" t="str">
            <v>Orangeburg, SC USA</v>
          </cell>
        </row>
        <row r="2308">
          <cell r="A2308">
            <v>4371</v>
          </cell>
          <cell r="B2308" t="str">
            <v>CUAUTITLAN IZCALLI, MEX Mexico</v>
          </cell>
        </row>
        <row r="2309">
          <cell r="A2309">
            <v>4372</v>
          </cell>
          <cell r="B2309" t="str">
            <v>Cambridge, ON Canada</v>
          </cell>
        </row>
        <row r="2310">
          <cell r="A2310">
            <v>4373</v>
          </cell>
          <cell r="B2310" t="str">
            <v>Jenkintown, PA USA</v>
          </cell>
        </row>
        <row r="2311">
          <cell r="A2311">
            <v>4374</v>
          </cell>
          <cell r="B2311" t="str">
            <v>Honolulu, HI USA</v>
          </cell>
        </row>
        <row r="2312">
          <cell r="A2312">
            <v>4375</v>
          </cell>
          <cell r="B2312" t="str">
            <v>Ishpeming, MI USA</v>
          </cell>
        </row>
        <row r="2313">
          <cell r="A2313">
            <v>4376</v>
          </cell>
          <cell r="B2313" t="str">
            <v>Charlevoix, MI USA</v>
          </cell>
        </row>
        <row r="2314">
          <cell r="A2314">
            <v>4377</v>
          </cell>
          <cell r="B2314" t="str">
            <v>Boyne City, MI USA</v>
          </cell>
        </row>
        <row r="2315">
          <cell r="A2315">
            <v>4378</v>
          </cell>
          <cell r="B2315" t="str">
            <v>El Paso, TX USA</v>
          </cell>
        </row>
        <row r="2316">
          <cell r="A2316">
            <v>4379</v>
          </cell>
          <cell r="B2316" t="str">
            <v>Weston, FL USA</v>
          </cell>
        </row>
        <row r="2317">
          <cell r="A2317">
            <v>4380</v>
          </cell>
          <cell r="B2317" t="str">
            <v>Detroit, MI USA</v>
          </cell>
        </row>
        <row r="2318">
          <cell r="A2318">
            <v>4381</v>
          </cell>
          <cell r="B2318" t="str">
            <v>Richland, MI USA</v>
          </cell>
        </row>
        <row r="2319">
          <cell r="A2319">
            <v>4382</v>
          </cell>
          <cell r="B2319" t="str">
            <v>Saginaw, MI USA</v>
          </cell>
        </row>
        <row r="2320">
          <cell r="A2320">
            <v>4383</v>
          </cell>
          <cell r="B2320" t="str">
            <v>150 Albany Ave, NY USA</v>
          </cell>
        </row>
        <row r="2321">
          <cell r="A2321">
            <v>4384</v>
          </cell>
          <cell r="B2321" t="str">
            <v>Troy, MI USA</v>
          </cell>
        </row>
        <row r="2322">
          <cell r="A2322">
            <v>4385</v>
          </cell>
          <cell r="B2322" t="str">
            <v>Bryan, OH USA</v>
          </cell>
        </row>
        <row r="2323">
          <cell r="A2323">
            <v>4386</v>
          </cell>
          <cell r="B2323" t="str">
            <v>Brush, CO USA</v>
          </cell>
        </row>
        <row r="2324">
          <cell r="A2324">
            <v>4387</v>
          </cell>
          <cell r="B2324" t="str">
            <v>Sterling, CO USA</v>
          </cell>
        </row>
        <row r="2325">
          <cell r="A2325">
            <v>4388</v>
          </cell>
          <cell r="B2325" t="str">
            <v>Fort Collins, CO USA</v>
          </cell>
        </row>
        <row r="2326">
          <cell r="A2326">
            <v>4389</v>
          </cell>
          <cell r="B2326" t="str">
            <v>Battle Creek, MI USA</v>
          </cell>
        </row>
        <row r="2327">
          <cell r="A2327">
            <v>4390</v>
          </cell>
          <cell r="B2327" t="str">
            <v>Daerborn, MI USA</v>
          </cell>
        </row>
        <row r="2328">
          <cell r="A2328">
            <v>4391</v>
          </cell>
          <cell r="B2328" t="str">
            <v>Gladstone, MI USA</v>
          </cell>
        </row>
        <row r="2329">
          <cell r="A2329">
            <v>4392</v>
          </cell>
          <cell r="B2329" t="str">
            <v>Brimley, MI USA</v>
          </cell>
        </row>
        <row r="2330">
          <cell r="A2330">
            <v>4394</v>
          </cell>
          <cell r="B2330" t="str">
            <v>4615 Opportunity Way, VA USA</v>
          </cell>
        </row>
        <row r="2331">
          <cell r="A2331">
            <v>4395</v>
          </cell>
          <cell r="B2331" t="str">
            <v>Dundee, MI USA</v>
          </cell>
        </row>
        <row r="2332">
          <cell r="A2332">
            <v>4396</v>
          </cell>
          <cell r="B2332" t="str">
            <v>Memphis, TN USA</v>
          </cell>
        </row>
        <row r="2333">
          <cell r="A2333">
            <v>4397</v>
          </cell>
          <cell r="B2333" t="str">
            <v>Bagley, MN USA</v>
          </cell>
        </row>
        <row r="2334">
          <cell r="A2334">
            <v>4398</v>
          </cell>
          <cell r="B2334" t="str">
            <v>Traverse City, MI USA</v>
          </cell>
        </row>
        <row r="2335">
          <cell r="A2335">
            <v>4400</v>
          </cell>
          <cell r="B2335" t="str">
            <v>TORREON, CU Mexico</v>
          </cell>
        </row>
        <row r="2336">
          <cell r="A2336">
            <v>4401</v>
          </cell>
          <cell r="B2336" t="str">
            <v>Laguna del Rey Coahuila, CU Mexico</v>
          </cell>
        </row>
        <row r="2337">
          <cell r="A2337">
            <v>4402</v>
          </cell>
          <cell r="B2337" t="str">
            <v>West Plains, MO USA</v>
          </cell>
        </row>
        <row r="2338">
          <cell r="A2338">
            <v>4403</v>
          </cell>
          <cell r="B2338" t="str">
            <v>Torreon, CU Mexico</v>
          </cell>
        </row>
        <row r="2339">
          <cell r="A2339">
            <v>4404</v>
          </cell>
          <cell r="B2339" t="str">
            <v>Chesterfield, MO USA</v>
          </cell>
        </row>
        <row r="2340">
          <cell r="A2340">
            <v>4405</v>
          </cell>
          <cell r="B2340" t="str">
            <v>Canton, MI USA</v>
          </cell>
        </row>
        <row r="2341">
          <cell r="A2341">
            <v>4406</v>
          </cell>
          <cell r="B2341" t="str">
            <v>Tel Aviv, Tel Aviv Israel</v>
          </cell>
        </row>
        <row r="2342">
          <cell r="A2342">
            <v>4408</v>
          </cell>
          <cell r="B2342" t="str">
            <v>Battle Creek, MI USA</v>
          </cell>
        </row>
        <row r="2343">
          <cell r="A2343">
            <v>4409</v>
          </cell>
          <cell r="B2343" t="str">
            <v>niles, MI USA</v>
          </cell>
        </row>
        <row r="2344">
          <cell r="A2344">
            <v>4410</v>
          </cell>
          <cell r="B2344" t="str">
            <v>Orange, MA USA</v>
          </cell>
        </row>
      </sheetData>
      <sheetData sheetId="3"/>
      <sheetData sheetId="4"/>
      <sheetData sheetId="5"/>
      <sheetData sheetId="6"/>
      <sheetData sheetId="7"/>
      <sheetData sheetId="8"/>
      <sheetData sheetId="9"/>
      <sheetData sheetId="10">
        <row r="4">
          <cell r="B4">
            <v>2826</v>
          </cell>
        </row>
        <row r="5">
          <cell r="B5">
            <v>2056</v>
          </cell>
        </row>
        <row r="6">
          <cell r="B6">
            <v>2648</v>
          </cell>
        </row>
        <row r="7">
          <cell r="B7">
            <v>781</v>
          </cell>
        </row>
        <row r="8">
          <cell r="B8">
            <v>3481</v>
          </cell>
        </row>
        <row r="9">
          <cell r="B9">
            <v>2590</v>
          </cell>
        </row>
        <row r="10">
          <cell r="B10">
            <v>195</v>
          </cell>
        </row>
        <row r="11">
          <cell r="B11">
            <v>67</v>
          </cell>
        </row>
        <row r="12">
          <cell r="B12">
            <v>245</v>
          </cell>
        </row>
        <row r="13">
          <cell r="B13">
            <v>973</v>
          </cell>
        </row>
        <row r="14">
          <cell r="B14">
            <v>1676</v>
          </cell>
        </row>
        <row r="15">
          <cell r="B15">
            <v>1218</v>
          </cell>
        </row>
        <row r="16">
          <cell r="B16">
            <v>2557</v>
          </cell>
        </row>
        <row r="17">
          <cell r="B17">
            <v>1403</v>
          </cell>
        </row>
        <row r="18">
          <cell r="B18">
            <v>4082</v>
          </cell>
        </row>
        <row r="19">
          <cell r="B19">
            <v>4334</v>
          </cell>
        </row>
        <row r="20">
          <cell r="B20">
            <v>2898</v>
          </cell>
        </row>
        <row r="21">
          <cell r="B21">
            <v>3997</v>
          </cell>
        </row>
        <row r="22">
          <cell r="B22">
            <v>1014</v>
          </cell>
        </row>
        <row r="23">
          <cell r="B23">
            <v>2974</v>
          </cell>
        </row>
        <row r="24">
          <cell r="B24">
            <v>1756</v>
          </cell>
        </row>
        <row r="25">
          <cell r="B25">
            <v>839</v>
          </cell>
        </row>
        <row r="26">
          <cell r="B26">
            <v>2512</v>
          </cell>
        </row>
        <row r="27">
          <cell r="B27">
            <v>1868</v>
          </cell>
        </row>
        <row r="28">
          <cell r="B28">
            <v>1736</v>
          </cell>
        </row>
        <row r="29">
          <cell r="B29">
            <v>587</v>
          </cell>
        </row>
        <row r="30">
          <cell r="B30">
            <v>2415</v>
          </cell>
        </row>
        <row r="31">
          <cell r="B31">
            <v>2996</v>
          </cell>
        </row>
        <row r="32">
          <cell r="B32">
            <v>1504</v>
          </cell>
        </row>
        <row r="33">
          <cell r="B33">
            <v>1311</v>
          </cell>
        </row>
        <row r="34">
          <cell r="B34">
            <v>2395</v>
          </cell>
        </row>
        <row r="35">
          <cell r="B35">
            <v>359</v>
          </cell>
        </row>
        <row r="36">
          <cell r="B36">
            <v>2603</v>
          </cell>
        </row>
        <row r="37">
          <cell r="B37">
            <v>190</v>
          </cell>
        </row>
        <row r="38">
          <cell r="B38">
            <v>1458</v>
          </cell>
        </row>
        <row r="39">
          <cell r="B39">
            <v>956</v>
          </cell>
        </row>
        <row r="40">
          <cell r="B40">
            <v>2403</v>
          </cell>
        </row>
        <row r="41">
          <cell r="B41">
            <v>2815</v>
          </cell>
        </row>
        <row r="42">
          <cell r="B42">
            <v>1796</v>
          </cell>
        </row>
        <row r="43">
          <cell r="B43">
            <v>3015</v>
          </cell>
        </row>
        <row r="44">
          <cell r="B44">
            <v>2949</v>
          </cell>
        </row>
        <row r="45">
          <cell r="B45">
            <v>2046</v>
          </cell>
        </row>
        <row r="46">
          <cell r="B46">
            <v>2614</v>
          </cell>
        </row>
        <row r="47">
          <cell r="B47">
            <v>716</v>
          </cell>
        </row>
        <row r="48">
          <cell r="B48">
            <v>272</v>
          </cell>
        </row>
        <row r="49">
          <cell r="B49">
            <v>692</v>
          </cell>
        </row>
        <row r="50">
          <cell r="B50">
            <v>3158</v>
          </cell>
        </row>
        <row r="51">
          <cell r="B51">
            <v>1875</v>
          </cell>
        </row>
        <row r="52">
          <cell r="B52">
            <v>126</v>
          </cell>
        </row>
        <row r="53">
          <cell r="B53">
            <v>2085</v>
          </cell>
        </row>
        <row r="54">
          <cell r="B54">
            <v>1987</v>
          </cell>
        </row>
        <row r="55">
          <cell r="B55">
            <v>2851</v>
          </cell>
        </row>
        <row r="56">
          <cell r="B56">
            <v>3008</v>
          </cell>
        </row>
        <row r="57">
          <cell r="B57">
            <v>1902</v>
          </cell>
        </row>
        <row r="58">
          <cell r="B58">
            <v>128</v>
          </cell>
        </row>
        <row r="59">
          <cell r="B59">
            <v>234</v>
          </cell>
        </row>
        <row r="60">
          <cell r="B60">
            <v>4256</v>
          </cell>
        </row>
        <row r="61">
          <cell r="B61">
            <v>4403</v>
          </cell>
        </row>
        <row r="62">
          <cell r="B62">
            <v>1261</v>
          </cell>
        </row>
        <row r="63">
          <cell r="B63">
            <v>1592</v>
          </cell>
        </row>
        <row r="64">
          <cell r="B64">
            <v>3747</v>
          </cell>
        </row>
        <row r="65">
          <cell r="B65">
            <v>4218</v>
          </cell>
        </row>
        <row r="66">
          <cell r="B66">
            <v>4001</v>
          </cell>
        </row>
        <row r="67">
          <cell r="B67">
            <v>2022</v>
          </cell>
        </row>
        <row r="68">
          <cell r="B68">
            <v>246</v>
          </cell>
        </row>
        <row r="69">
          <cell r="B69">
            <v>1114</v>
          </cell>
        </row>
        <row r="70">
          <cell r="B70">
            <v>4143</v>
          </cell>
        </row>
        <row r="71">
          <cell r="B71">
            <v>1710</v>
          </cell>
        </row>
        <row r="72">
          <cell r="B72">
            <v>3927</v>
          </cell>
        </row>
        <row r="73">
          <cell r="B73">
            <v>1</v>
          </cell>
        </row>
        <row r="74">
          <cell r="B74">
            <v>369</v>
          </cell>
        </row>
        <row r="75">
          <cell r="B75">
            <v>1816</v>
          </cell>
        </row>
        <row r="76">
          <cell r="B76">
            <v>3947</v>
          </cell>
        </row>
        <row r="77">
          <cell r="B77">
            <v>20</v>
          </cell>
        </row>
        <row r="78">
          <cell r="B78">
            <v>4206</v>
          </cell>
        </row>
        <row r="79">
          <cell r="B79">
            <v>2638</v>
          </cell>
        </row>
        <row r="80">
          <cell r="B80">
            <v>3335</v>
          </cell>
        </row>
        <row r="81">
          <cell r="B81">
            <v>4356</v>
          </cell>
        </row>
        <row r="82">
          <cell r="B82">
            <v>3410</v>
          </cell>
        </row>
        <row r="83">
          <cell r="B83">
            <v>3999</v>
          </cell>
        </row>
        <row r="84">
          <cell r="B84">
            <v>1647</v>
          </cell>
        </row>
        <row r="85">
          <cell r="B85">
            <v>144</v>
          </cell>
        </row>
        <row r="86">
          <cell r="B86">
            <v>2809</v>
          </cell>
        </row>
        <row r="87">
          <cell r="B87">
            <v>3968</v>
          </cell>
        </row>
        <row r="88">
          <cell r="B88">
            <v>236</v>
          </cell>
        </row>
        <row r="89">
          <cell r="B89">
            <v>1306</v>
          </cell>
        </row>
        <row r="90">
          <cell r="B90">
            <v>3476</v>
          </cell>
        </row>
        <row r="91">
          <cell r="B91">
            <v>1642</v>
          </cell>
        </row>
        <row r="92">
          <cell r="B92">
            <v>100</v>
          </cell>
        </row>
        <row r="93">
          <cell r="B93">
            <v>2410</v>
          </cell>
        </row>
        <row r="94">
          <cell r="B94">
            <v>4300</v>
          </cell>
        </row>
        <row r="95">
          <cell r="B95">
            <v>3634</v>
          </cell>
        </row>
        <row r="96">
          <cell r="B96">
            <v>1058</v>
          </cell>
        </row>
        <row r="97">
          <cell r="B97">
            <v>3081</v>
          </cell>
        </row>
        <row r="98">
          <cell r="B98">
            <v>75</v>
          </cell>
        </row>
        <row r="99">
          <cell r="B99">
            <v>3128</v>
          </cell>
        </row>
        <row r="100">
          <cell r="B100">
            <v>1018</v>
          </cell>
        </row>
        <row r="101">
          <cell r="B101">
            <v>247</v>
          </cell>
        </row>
        <row r="102">
          <cell r="B102">
            <v>3456</v>
          </cell>
        </row>
        <row r="103">
          <cell r="B103">
            <v>3585</v>
          </cell>
        </row>
      </sheetData>
      <sheetData sheetId="11">
        <row r="4">
          <cell r="B4">
            <v>341</v>
          </cell>
        </row>
        <row r="5">
          <cell r="B5">
            <v>233</v>
          </cell>
        </row>
        <row r="6">
          <cell r="B6">
            <v>987</v>
          </cell>
        </row>
        <row r="7">
          <cell r="B7">
            <v>1986</v>
          </cell>
        </row>
        <row r="8">
          <cell r="B8">
            <v>1507</v>
          </cell>
        </row>
        <row r="9">
          <cell r="B9">
            <v>244</v>
          </cell>
        </row>
        <row r="10">
          <cell r="B10">
            <v>3528</v>
          </cell>
        </row>
        <row r="11">
          <cell r="B11">
            <v>58</v>
          </cell>
        </row>
        <row r="12">
          <cell r="B12">
            <v>624</v>
          </cell>
        </row>
        <row r="13">
          <cell r="B13">
            <v>27</v>
          </cell>
        </row>
        <row r="14">
          <cell r="B14">
            <v>2474</v>
          </cell>
        </row>
        <row r="15">
          <cell r="B15">
            <v>702</v>
          </cell>
        </row>
        <row r="16">
          <cell r="B16">
            <v>3950</v>
          </cell>
        </row>
        <row r="17">
          <cell r="B17">
            <v>1678</v>
          </cell>
        </row>
        <row r="18">
          <cell r="B18">
            <v>604</v>
          </cell>
        </row>
        <row r="19">
          <cell r="B19">
            <v>4130</v>
          </cell>
        </row>
        <row r="20">
          <cell r="B20">
            <v>830</v>
          </cell>
        </row>
        <row r="21">
          <cell r="B21">
            <v>51</v>
          </cell>
        </row>
        <row r="22">
          <cell r="B22">
            <v>597</v>
          </cell>
        </row>
        <row r="23">
          <cell r="B23">
            <v>4069</v>
          </cell>
        </row>
        <row r="24">
          <cell r="B24">
            <v>192</v>
          </cell>
        </row>
        <row r="25">
          <cell r="B25">
            <v>288</v>
          </cell>
        </row>
        <row r="26">
          <cell r="B26">
            <v>3965</v>
          </cell>
        </row>
        <row r="27">
          <cell r="B27">
            <v>4269</v>
          </cell>
        </row>
        <row r="28">
          <cell r="B28">
            <v>1828</v>
          </cell>
        </row>
        <row r="29">
          <cell r="B29">
            <v>503</v>
          </cell>
        </row>
        <row r="30">
          <cell r="B30">
            <v>3970</v>
          </cell>
        </row>
        <row r="31">
          <cell r="B31">
            <v>537</v>
          </cell>
        </row>
        <row r="32">
          <cell r="B32">
            <v>1985</v>
          </cell>
        </row>
        <row r="33">
          <cell r="B33">
            <v>1741</v>
          </cell>
        </row>
        <row r="34">
          <cell r="B34">
            <v>3288</v>
          </cell>
        </row>
        <row r="35">
          <cell r="B35">
            <v>2130</v>
          </cell>
        </row>
        <row r="36">
          <cell r="B36">
            <v>4226</v>
          </cell>
        </row>
        <row r="37">
          <cell r="B37">
            <v>78</v>
          </cell>
        </row>
        <row r="38">
          <cell r="B38">
            <v>2844</v>
          </cell>
        </row>
        <row r="39">
          <cell r="B39">
            <v>415</v>
          </cell>
        </row>
        <row r="40">
          <cell r="B40">
            <v>1477</v>
          </cell>
        </row>
        <row r="41">
          <cell r="B41">
            <v>3098</v>
          </cell>
        </row>
        <row r="42">
          <cell r="B42">
            <v>3940</v>
          </cell>
        </row>
        <row r="43">
          <cell r="B43">
            <v>279</v>
          </cell>
        </row>
        <row r="44">
          <cell r="B44">
            <v>3205</v>
          </cell>
        </row>
        <row r="45">
          <cell r="B45">
            <v>1912</v>
          </cell>
        </row>
        <row r="46">
          <cell r="B46">
            <v>3419</v>
          </cell>
        </row>
        <row r="47">
          <cell r="B47">
            <v>116</v>
          </cell>
        </row>
        <row r="48">
          <cell r="B48">
            <v>4161</v>
          </cell>
        </row>
        <row r="49">
          <cell r="B49">
            <v>706</v>
          </cell>
        </row>
        <row r="50">
          <cell r="B50">
            <v>1817</v>
          </cell>
        </row>
        <row r="51">
          <cell r="B51">
            <v>1143</v>
          </cell>
        </row>
        <row r="52">
          <cell r="B52">
            <v>2626</v>
          </cell>
        </row>
        <row r="53">
          <cell r="B53">
            <v>120</v>
          </cell>
        </row>
        <row r="54">
          <cell r="B54">
            <v>3847</v>
          </cell>
        </row>
        <row r="55">
          <cell r="B55">
            <v>836</v>
          </cell>
        </row>
        <row r="56">
          <cell r="B56">
            <v>254</v>
          </cell>
        </row>
        <row r="57">
          <cell r="B57">
            <v>694</v>
          </cell>
        </row>
        <row r="58">
          <cell r="B58">
            <v>1885</v>
          </cell>
        </row>
        <row r="59">
          <cell r="B59">
            <v>3711</v>
          </cell>
        </row>
        <row r="60">
          <cell r="B60">
            <v>1501</v>
          </cell>
        </row>
        <row r="61">
          <cell r="B61">
            <v>1266</v>
          </cell>
        </row>
        <row r="62">
          <cell r="B62">
            <v>3951</v>
          </cell>
        </row>
        <row r="63">
          <cell r="B63">
            <v>932</v>
          </cell>
        </row>
        <row r="64">
          <cell r="B64">
            <v>2960</v>
          </cell>
        </row>
        <row r="65">
          <cell r="B65">
            <v>1391</v>
          </cell>
        </row>
        <row r="66">
          <cell r="B66">
            <v>3132</v>
          </cell>
        </row>
        <row r="67">
          <cell r="B67">
            <v>178</v>
          </cell>
        </row>
        <row r="68">
          <cell r="B68">
            <v>2500</v>
          </cell>
        </row>
        <row r="69">
          <cell r="B69">
            <v>3860</v>
          </cell>
        </row>
        <row r="70">
          <cell r="B70">
            <v>1511</v>
          </cell>
        </row>
        <row r="71">
          <cell r="B71">
            <v>4265</v>
          </cell>
        </row>
        <row r="72">
          <cell r="B72">
            <v>571</v>
          </cell>
        </row>
        <row r="73">
          <cell r="B73">
            <v>4203</v>
          </cell>
        </row>
        <row r="74">
          <cell r="B74">
            <v>1683</v>
          </cell>
        </row>
        <row r="75">
          <cell r="B75">
            <v>2164</v>
          </cell>
        </row>
        <row r="76">
          <cell r="B76">
            <v>525</v>
          </cell>
        </row>
        <row r="77">
          <cell r="B77">
            <v>85</v>
          </cell>
        </row>
        <row r="78">
          <cell r="B78">
            <v>971</v>
          </cell>
        </row>
        <row r="79">
          <cell r="B79">
            <v>3929</v>
          </cell>
        </row>
        <row r="80">
          <cell r="B80">
            <v>3936</v>
          </cell>
        </row>
        <row r="81">
          <cell r="B81">
            <v>2522</v>
          </cell>
        </row>
        <row r="82">
          <cell r="B82">
            <v>3115</v>
          </cell>
        </row>
        <row r="83">
          <cell r="B83">
            <v>2757</v>
          </cell>
        </row>
        <row r="84">
          <cell r="B84">
            <v>293</v>
          </cell>
        </row>
        <row r="85">
          <cell r="B85">
            <v>1690</v>
          </cell>
        </row>
        <row r="86">
          <cell r="B86">
            <v>2102</v>
          </cell>
        </row>
        <row r="87">
          <cell r="B87">
            <v>2881</v>
          </cell>
        </row>
        <row r="88">
          <cell r="B88">
            <v>207</v>
          </cell>
        </row>
        <row r="89">
          <cell r="B89">
            <v>3880</v>
          </cell>
        </row>
        <row r="90">
          <cell r="B90">
            <v>461</v>
          </cell>
        </row>
        <row r="91">
          <cell r="B91">
            <v>2914</v>
          </cell>
        </row>
        <row r="92">
          <cell r="B92">
            <v>564</v>
          </cell>
        </row>
        <row r="93">
          <cell r="B93">
            <v>2591</v>
          </cell>
        </row>
        <row r="94">
          <cell r="B94">
            <v>1319</v>
          </cell>
        </row>
        <row r="95">
          <cell r="B95">
            <v>1764</v>
          </cell>
        </row>
        <row r="96">
          <cell r="B96">
            <v>3941</v>
          </cell>
        </row>
        <row r="97">
          <cell r="B97">
            <v>1778</v>
          </cell>
        </row>
        <row r="98">
          <cell r="B98">
            <v>4253</v>
          </cell>
        </row>
        <row r="99">
          <cell r="B99">
            <v>2180</v>
          </cell>
        </row>
        <row r="100">
          <cell r="B100">
            <v>1033</v>
          </cell>
        </row>
        <row r="101">
          <cell r="B101">
            <v>433</v>
          </cell>
        </row>
        <row r="102">
          <cell r="B102">
            <v>3807</v>
          </cell>
        </row>
        <row r="103">
          <cell r="B103">
            <v>1649</v>
          </cell>
        </row>
      </sheetData>
      <sheetData sheetId="12">
        <row r="4">
          <cell r="B4">
            <v>33</v>
          </cell>
        </row>
        <row r="5">
          <cell r="B5">
            <v>492</v>
          </cell>
        </row>
        <row r="6">
          <cell r="B6">
            <v>3173</v>
          </cell>
        </row>
        <row r="7">
          <cell r="B7">
            <v>180</v>
          </cell>
        </row>
        <row r="8">
          <cell r="B8">
            <v>1718</v>
          </cell>
        </row>
        <row r="9">
          <cell r="B9">
            <v>231</v>
          </cell>
        </row>
        <row r="10">
          <cell r="B10">
            <v>148</v>
          </cell>
        </row>
        <row r="11">
          <cell r="B11">
            <v>48</v>
          </cell>
        </row>
        <row r="12">
          <cell r="B12">
            <v>573</v>
          </cell>
        </row>
        <row r="13">
          <cell r="B13">
            <v>4394</v>
          </cell>
        </row>
        <row r="14">
          <cell r="B14">
            <v>2486</v>
          </cell>
        </row>
        <row r="15">
          <cell r="B15">
            <v>2337</v>
          </cell>
        </row>
        <row r="16">
          <cell r="B16">
            <v>1574</v>
          </cell>
        </row>
        <row r="17">
          <cell r="B17">
            <v>2054</v>
          </cell>
        </row>
        <row r="18">
          <cell r="B18">
            <v>1208</v>
          </cell>
        </row>
        <row r="19">
          <cell r="B19">
            <v>1732</v>
          </cell>
        </row>
        <row r="20">
          <cell r="B20">
            <v>384</v>
          </cell>
        </row>
        <row r="21">
          <cell r="B21">
            <v>2439</v>
          </cell>
        </row>
        <row r="22">
          <cell r="B22">
            <v>2016</v>
          </cell>
        </row>
        <row r="23">
          <cell r="B23">
            <v>358</v>
          </cell>
        </row>
        <row r="24">
          <cell r="B24">
            <v>3322</v>
          </cell>
        </row>
        <row r="25">
          <cell r="B25">
            <v>3196</v>
          </cell>
        </row>
        <row r="26">
          <cell r="B26">
            <v>1538</v>
          </cell>
        </row>
        <row r="27">
          <cell r="B27">
            <v>269</v>
          </cell>
        </row>
        <row r="28">
          <cell r="B28">
            <v>1038</v>
          </cell>
        </row>
        <row r="29">
          <cell r="B29">
            <v>533</v>
          </cell>
        </row>
        <row r="30">
          <cell r="B30">
            <v>16</v>
          </cell>
        </row>
        <row r="31">
          <cell r="B31">
            <v>870</v>
          </cell>
        </row>
        <row r="32">
          <cell r="B32">
            <v>3142</v>
          </cell>
        </row>
        <row r="33">
          <cell r="B33">
            <v>815</v>
          </cell>
        </row>
        <row r="34">
          <cell r="B34">
            <v>1305</v>
          </cell>
        </row>
        <row r="35">
          <cell r="B35">
            <v>1671</v>
          </cell>
        </row>
        <row r="36">
          <cell r="B36">
            <v>1323</v>
          </cell>
        </row>
        <row r="37">
          <cell r="B37">
            <v>3103</v>
          </cell>
        </row>
        <row r="38">
          <cell r="B38">
            <v>868</v>
          </cell>
        </row>
        <row r="39">
          <cell r="B39">
            <v>25</v>
          </cell>
        </row>
        <row r="40">
          <cell r="B40">
            <v>801</v>
          </cell>
        </row>
        <row r="41">
          <cell r="B41">
            <v>3453</v>
          </cell>
        </row>
        <row r="42">
          <cell r="B42">
            <v>1831</v>
          </cell>
        </row>
        <row r="43">
          <cell r="B43">
            <v>1583</v>
          </cell>
        </row>
        <row r="44">
          <cell r="B44">
            <v>3530</v>
          </cell>
        </row>
        <row r="45">
          <cell r="B45">
            <v>766</v>
          </cell>
        </row>
        <row r="46">
          <cell r="B46">
            <v>342</v>
          </cell>
        </row>
        <row r="47">
          <cell r="B47">
            <v>771</v>
          </cell>
        </row>
        <row r="48">
          <cell r="B48">
            <v>103</v>
          </cell>
        </row>
        <row r="49">
          <cell r="B49">
            <v>744</v>
          </cell>
        </row>
        <row r="50">
          <cell r="B50">
            <v>125</v>
          </cell>
        </row>
        <row r="51">
          <cell r="B51">
            <v>568</v>
          </cell>
        </row>
        <row r="52">
          <cell r="B52">
            <v>2090</v>
          </cell>
        </row>
        <row r="53">
          <cell r="B53">
            <v>1212</v>
          </cell>
        </row>
        <row r="54">
          <cell r="B54">
            <v>3574</v>
          </cell>
        </row>
        <row r="55">
          <cell r="B55">
            <v>527</v>
          </cell>
        </row>
        <row r="56">
          <cell r="B56">
            <v>1747</v>
          </cell>
        </row>
        <row r="57">
          <cell r="B57">
            <v>2341</v>
          </cell>
        </row>
        <row r="58">
          <cell r="B58">
            <v>237</v>
          </cell>
        </row>
        <row r="59">
          <cell r="B59">
            <v>2642</v>
          </cell>
        </row>
        <row r="60">
          <cell r="B60">
            <v>4159</v>
          </cell>
        </row>
        <row r="61">
          <cell r="B61">
            <v>4057</v>
          </cell>
        </row>
        <row r="62">
          <cell r="B62">
            <v>4146</v>
          </cell>
        </row>
        <row r="63">
          <cell r="B63">
            <v>8</v>
          </cell>
        </row>
        <row r="64">
          <cell r="B64">
            <v>151</v>
          </cell>
        </row>
        <row r="65">
          <cell r="B65">
            <v>2377</v>
          </cell>
        </row>
        <row r="66">
          <cell r="B66">
            <v>1918</v>
          </cell>
        </row>
        <row r="67">
          <cell r="B67">
            <v>4031</v>
          </cell>
        </row>
        <row r="68">
          <cell r="B68">
            <v>4099</v>
          </cell>
        </row>
        <row r="69">
          <cell r="B69">
            <v>1382</v>
          </cell>
        </row>
        <row r="70">
          <cell r="B70">
            <v>2010</v>
          </cell>
        </row>
        <row r="71">
          <cell r="B71">
            <v>1350</v>
          </cell>
        </row>
        <row r="72">
          <cell r="B72">
            <v>3259</v>
          </cell>
        </row>
        <row r="73">
          <cell r="B73">
            <v>2158</v>
          </cell>
        </row>
        <row r="74">
          <cell r="B74">
            <v>3925</v>
          </cell>
        </row>
        <row r="75">
          <cell r="B75">
            <v>2928</v>
          </cell>
        </row>
        <row r="76">
          <cell r="B76">
            <v>4372</v>
          </cell>
        </row>
        <row r="77">
          <cell r="B77">
            <v>2704</v>
          </cell>
        </row>
        <row r="78">
          <cell r="B78">
            <v>4090</v>
          </cell>
        </row>
        <row r="79">
          <cell r="B79">
            <v>3784</v>
          </cell>
        </row>
        <row r="80">
          <cell r="B80">
            <v>2169</v>
          </cell>
        </row>
        <row r="81">
          <cell r="B81">
            <v>2339</v>
          </cell>
        </row>
        <row r="82">
          <cell r="B82">
            <v>2220</v>
          </cell>
        </row>
        <row r="83">
          <cell r="B83">
            <v>399</v>
          </cell>
        </row>
        <row r="84">
          <cell r="B84">
            <v>1425</v>
          </cell>
        </row>
        <row r="85">
          <cell r="B85">
            <v>1714</v>
          </cell>
        </row>
        <row r="86">
          <cell r="B86">
            <v>4013</v>
          </cell>
        </row>
        <row r="87">
          <cell r="B87">
            <v>1011</v>
          </cell>
        </row>
        <row r="88">
          <cell r="B88">
            <v>296</v>
          </cell>
        </row>
        <row r="89">
          <cell r="B89">
            <v>585</v>
          </cell>
        </row>
        <row r="90">
          <cell r="B90">
            <v>263</v>
          </cell>
        </row>
        <row r="91">
          <cell r="B91">
            <v>1515</v>
          </cell>
        </row>
        <row r="92">
          <cell r="B92">
            <v>3981</v>
          </cell>
        </row>
        <row r="93">
          <cell r="B93">
            <v>168</v>
          </cell>
        </row>
        <row r="94">
          <cell r="B94">
            <v>4083</v>
          </cell>
        </row>
        <row r="95">
          <cell r="B95">
            <v>4028</v>
          </cell>
        </row>
        <row r="96">
          <cell r="B96">
            <v>281</v>
          </cell>
        </row>
        <row r="97">
          <cell r="B97">
            <v>1262</v>
          </cell>
        </row>
        <row r="98">
          <cell r="B98">
            <v>69</v>
          </cell>
        </row>
        <row r="99">
          <cell r="B99">
            <v>772</v>
          </cell>
        </row>
        <row r="100">
          <cell r="B100">
            <v>3189</v>
          </cell>
        </row>
        <row r="101">
          <cell r="B101">
            <v>3931</v>
          </cell>
        </row>
        <row r="102">
          <cell r="B102">
            <v>4353</v>
          </cell>
        </row>
        <row r="103">
          <cell r="B103">
            <v>1108</v>
          </cell>
        </row>
      </sheetData>
      <sheetData sheetId="13">
        <row r="4">
          <cell r="B4">
            <v>548</v>
          </cell>
        </row>
        <row r="5">
          <cell r="B5">
            <v>1717</v>
          </cell>
        </row>
        <row r="6">
          <cell r="B6">
            <v>68</v>
          </cell>
        </row>
        <row r="7">
          <cell r="B7">
            <v>11</v>
          </cell>
        </row>
        <row r="8">
          <cell r="B8">
            <v>1519</v>
          </cell>
        </row>
        <row r="9">
          <cell r="B9">
            <v>365</v>
          </cell>
        </row>
        <row r="10">
          <cell r="B10">
            <v>2122</v>
          </cell>
        </row>
        <row r="11">
          <cell r="B11">
            <v>1662</v>
          </cell>
        </row>
        <row r="12">
          <cell r="B12">
            <v>79</v>
          </cell>
        </row>
        <row r="13">
          <cell r="B13">
            <v>469</v>
          </cell>
        </row>
        <row r="14">
          <cell r="B14">
            <v>840</v>
          </cell>
        </row>
        <row r="15">
          <cell r="B15">
            <v>118</v>
          </cell>
        </row>
        <row r="16">
          <cell r="B16">
            <v>1640</v>
          </cell>
        </row>
        <row r="17">
          <cell r="B17">
            <v>2640</v>
          </cell>
        </row>
        <row r="18">
          <cell r="B18">
            <v>1983</v>
          </cell>
        </row>
        <row r="19">
          <cell r="B19">
            <v>1023</v>
          </cell>
        </row>
        <row r="20">
          <cell r="B20">
            <v>3310</v>
          </cell>
        </row>
        <row r="21">
          <cell r="B21">
            <v>714</v>
          </cell>
        </row>
        <row r="22">
          <cell r="B22">
            <v>1540</v>
          </cell>
        </row>
        <row r="23">
          <cell r="B23">
            <v>181</v>
          </cell>
        </row>
        <row r="24">
          <cell r="B24">
            <v>2834</v>
          </cell>
        </row>
        <row r="25">
          <cell r="B25">
            <v>107</v>
          </cell>
        </row>
        <row r="26">
          <cell r="B26">
            <v>3630</v>
          </cell>
        </row>
        <row r="27">
          <cell r="B27">
            <v>4055</v>
          </cell>
        </row>
        <row r="28">
          <cell r="B28">
            <v>2062</v>
          </cell>
        </row>
        <row r="29">
          <cell r="B29">
            <v>4122</v>
          </cell>
        </row>
        <row r="30">
          <cell r="B30">
            <v>1635</v>
          </cell>
        </row>
        <row r="31">
          <cell r="B31">
            <v>330</v>
          </cell>
        </row>
        <row r="32">
          <cell r="B32">
            <v>3230</v>
          </cell>
        </row>
        <row r="33">
          <cell r="B33">
            <v>3512</v>
          </cell>
        </row>
        <row r="34">
          <cell r="B34">
            <v>2471</v>
          </cell>
        </row>
        <row r="35">
          <cell r="B35">
            <v>4089</v>
          </cell>
        </row>
        <row r="36">
          <cell r="B36">
            <v>2067</v>
          </cell>
        </row>
        <row r="37">
          <cell r="B37">
            <v>175</v>
          </cell>
        </row>
        <row r="38">
          <cell r="B38">
            <v>610</v>
          </cell>
        </row>
        <row r="39">
          <cell r="B39">
            <v>340</v>
          </cell>
        </row>
        <row r="40">
          <cell r="B40">
            <v>4188</v>
          </cell>
        </row>
        <row r="41">
          <cell r="B41">
            <v>2468</v>
          </cell>
        </row>
        <row r="42">
          <cell r="B42">
            <v>3018</v>
          </cell>
        </row>
        <row r="43">
          <cell r="B43">
            <v>3245</v>
          </cell>
        </row>
        <row r="44">
          <cell r="B44">
            <v>1241</v>
          </cell>
        </row>
        <row r="45">
          <cell r="B45">
            <v>4320</v>
          </cell>
        </row>
        <row r="46">
          <cell r="B46">
            <v>2200</v>
          </cell>
        </row>
        <row r="47">
          <cell r="B47">
            <v>1219</v>
          </cell>
        </row>
        <row r="48">
          <cell r="B48">
            <v>842</v>
          </cell>
        </row>
        <row r="49">
          <cell r="B49">
            <v>555</v>
          </cell>
        </row>
        <row r="50">
          <cell r="B50">
            <v>3937</v>
          </cell>
        </row>
        <row r="51">
          <cell r="B51">
            <v>111</v>
          </cell>
        </row>
        <row r="52">
          <cell r="B52">
            <v>1629</v>
          </cell>
        </row>
        <row r="53">
          <cell r="B53">
            <v>2460</v>
          </cell>
        </row>
        <row r="54">
          <cell r="B54">
            <v>816</v>
          </cell>
        </row>
        <row r="55">
          <cell r="B55">
            <v>1622</v>
          </cell>
        </row>
        <row r="56">
          <cell r="B56">
            <v>3930</v>
          </cell>
        </row>
        <row r="57">
          <cell r="B57">
            <v>3357</v>
          </cell>
        </row>
        <row r="58">
          <cell r="B58">
            <v>45</v>
          </cell>
        </row>
        <row r="59">
          <cell r="B59">
            <v>222</v>
          </cell>
        </row>
        <row r="60">
          <cell r="B60">
            <v>4043</v>
          </cell>
        </row>
        <row r="61">
          <cell r="B61">
            <v>1209</v>
          </cell>
        </row>
        <row r="62">
          <cell r="B62">
            <v>4294</v>
          </cell>
        </row>
        <row r="63">
          <cell r="B63">
            <v>86</v>
          </cell>
        </row>
        <row r="64">
          <cell r="B64">
            <v>2936</v>
          </cell>
        </row>
        <row r="65">
          <cell r="B65">
            <v>2902</v>
          </cell>
        </row>
        <row r="66">
          <cell r="B66">
            <v>4228</v>
          </cell>
        </row>
        <row r="67">
          <cell r="B67">
            <v>488</v>
          </cell>
        </row>
        <row r="68">
          <cell r="B68">
            <v>191</v>
          </cell>
        </row>
        <row r="69">
          <cell r="B69">
            <v>3990</v>
          </cell>
        </row>
        <row r="70">
          <cell r="B70">
            <v>4086</v>
          </cell>
        </row>
        <row r="71">
          <cell r="B71">
            <v>2705</v>
          </cell>
        </row>
        <row r="72">
          <cell r="B72">
            <v>611</v>
          </cell>
        </row>
        <row r="73">
          <cell r="B73">
            <v>3504</v>
          </cell>
        </row>
        <row r="74">
          <cell r="B74">
            <v>1772</v>
          </cell>
        </row>
        <row r="75">
          <cell r="B75">
            <v>1329</v>
          </cell>
        </row>
        <row r="76">
          <cell r="B76">
            <v>115</v>
          </cell>
        </row>
        <row r="77">
          <cell r="B77">
            <v>3176</v>
          </cell>
        </row>
        <row r="78">
          <cell r="B78">
            <v>435</v>
          </cell>
        </row>
        <row r="79">
          <cell r="B79">
            <v>375</v>
          </cell>
        </row>
        <row r="80">
          <cell r="B80">
            <v>41</v>
          </cell>
        </row>
        <row r="81">
          <cell r="B81">
            <v>3627</v>
          </cell>
        </row>
        <row r="82">
          <cell r="B82">
            <v>3255</v>
          </cell>
        </row>
        <row r="83">
          <cell r="B83">
            <v>2194</v>
          </cell>
        </row>
        <row r="84">
          <cell r="B84">
            <v>1126</v>
          </cell>
        </row>
        <row r="85">
          <cell r="B85">
            <v>1937</v>
          </cell>
        </row>
        <row r="86">
          <cell r="B86">
            <v>1506</v>
          </cell>
        </row>
        <row r="87">
          <cell r="B87">
            <v>3566</v>
          </cell>
        </row>
        <row r="88">
          <cell r="B88">
            <v>2059</v>
          </cell>
        </row>
        <row r="89">
          <cell r="B89">
            <v>3083</v>
          </cell>
        </row>
        <row r="90">
          <cell r="B90">
            <v>4379</v>
          </cell>
        </row>
        <row r="91">
          <cell r="B91">
            <v>639</v>
          </cell>
        </row>
        <row r="92">
          <cell r="B92">
            <v>457</v>
          </cell>
        </row>
        <row r="93">
          <cell r="B93">
            <v>1111</v>
          </cell>
        </row>
        <row r="94">
          <cell r="B94">
            <v>271</v>
          </cell>
        </row>
        <row r="95">
          <cell r="B95">
            <v>4183</v>
          </cell>
        </row>
        <row r="96">
          <cell r="B96">
            <v>2574</v>
          </cell>
        </row>
        <row r="97">
          <cell r="B97">
            <v>378</v>
          </cell>
        </row>
        <row r="98">
          <cell r="B98">
            <v>360</v>
          </cell>
        </row>
        <row r="99">
          <cell r="B99">
            <v>4021</v>
          </cell>
        </row>
        <row r="100">
          <cell r="B100">
            <v>329</v>
          </cell>
        </row>
        <row r="101">
          <cell r="B101">
            <v>1178</v>
          </cell>
        </row>
        <row r="102">
          <cell r="B102">
            <v>2517</v>
          </cell>
        </row>
        <row r="103">
          <cell r="B103">
            <v>4262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Archimedes"/>
      <sheetName val="Curie"/>
      <sheetName val="Galileo"/>
      <sheetName val="Newton"/>
      <sheetName val="Award Study"/>
      <sheetName val="Divisional Summary"/>
      <sheetName val="RegionalStats"/>
      <sheetName val="District Rankings"/>
      <sheetName val="Championships"/>
      <sheetName val="World"/>
      <sheetName val="Raw Data"/>
    </sheetNames>
    <sheetDataSet>
      <sheetData sheetId="0"/>
      <sheetData sheetId="1"/>
      <sheetData sheetId="2"/>
      <sheetData sheetId="3"/>
      <sheetData sheetId="4"/>
      <sheetData sheetId="5"/>
      <sheetData sheetId="6"/>
      <sheetData sheetId="7"/>
      <sheetData sheetId="8"/>
      <sheetData sheetId="9"/>
      <sheetData sheetId="10"/>
      <sheetData sheetId="11">
        <row r="3">
          <cell r="A3">
            <v>1</v>
          </cell>
          <cell r="B3" t="str">
            <v>The Juggernauts</v>
          </cell>
          <cell r="C3" t="str">
            <v>The Chrysler Foundation/BAE Systems &amp; Oakland Schools Technical Campus Northeast High School</v>
          </cell>
          <cell r="D3" t="str">
            <v>Pontiac, MI USA</v>
          </cell>
        </row>
        <row r="4">
          <cell r="A4">
            <v>1</v>
          </cell>
          <cell r="B4" t="str">
            <v>The Juggernauts</v>
          </cell>
          <cell r="C4" t="str">
            <v>The Chrysler Foundation/BAE Systems &amp; Oakland Schools Technical Campus Northeast High School</v>
          </cell>
          <cell r="D4" t="str">
            <v>Pontiac, MI USA</v>
          </cell>
        </row>
        <row r="5">
          <cell r="A5">
            <v>4</v>
          </cell>
          <cell r="B5" t="str">
            <v>Team 4 ELEMENT</v>
          </cell>
          <cell r="C5" t="str">
            <v>The Kenneth T. and Eileen L. Norris Foundation / Gibbs CAM / SolidWorks / Google Tides Foundation / Sawing Services / WAAG / Thomson / Full Scale Effects / Roberts Tool Co. / Milken Family Foundation / Plateronics Processing &amp; HighTech-Los Angeles</v>
          </cell>
          <cell r="D5" t="str">
            <v>Van Nuys, CA USA</v>
          </cell>
        </row>
        <row r="6">
          <cell r="A6">
            <v>4</v>
          </cell>
          <cell r="B6" t="str">
            <v>Team 4 ELEMENT</v>
          </cell>
          <cell r="C6" t="str">
            <v>The Kenneth T. and Eileen L. Norris Foundation / Gibbs CAM / SolidWorks / Google Tides Foundation / Sawing Services / WAAG / Thomson / Full Scale Effects / Roberts Tool Co. / Milken Family Foundation / Plateronics Processing &amp; HighTech-Los Angeles</v>
          </cell>
          <cell r="D6" t="str">
            <v>Van Nuys, CA USA</v>
          </cell>
        </row>
        <row r="7">
          <cell r="A7">
            <v>8</v>
          </cell>
          <cell r="B7" t="str">
            <v>The Vikings</v>
          </cell>
          <cell r="C7" t="str">
            <v>The Boeing Company/Google/DreamWorks Animation &amp; Palo Alto High School</v>
          </cell>
          <cell r="D7" t="str">
            <v>Palo Alto, CA USA</v>
          </cell>
        </row>
        <row r="8">
          <cell r="A8">
            <v>8</v>
          </cell>
          <cell r="B8" t="str">
            <v>The Vikings</v>
          </cell>
          <cell r="C8" t="str">
            <v>The Boeing Company/Google/DreamWorks Animation &amp; Palo Alto High School</v>
          </cell>
          <cell r="D8" t="str">
            <v>Palo Alto, CA USA</v>
          </cell>
        </row>
        <row r="9">
          <cell r="A9">
            <v>11</v>
          </cell>
          <cell r="B9" t="str">
            <v>MORT</v>
          </cell>
          <cell r="C9" t="str">
            <v>Siemens/BAE Systems/Givaudan/National Defense Education Program &amp; Mt. Olive Robotics Team</v>
          </cell>
          <cell r="D9" t="str">
            <v>Flanders, NJ USA</v>
          </cell>
        </row>
        <row r="10">
          <cell r="A10">
            <v>11</v>
          </cell>
          <cell r="B10" t="str">
            <v>MORT</v>
          </cell>
          <cell r="C10" t="str">
            <v>Siemens/BAE Systems/Givaudan/National Defense Education Program &amp; Mt. Olive Robotics Team</v>
          </cell>
          <cell r="D10" t="str">
            <v>Flanders, NJ USA</v>
          </cell>
        </row>
        <row r="11">
          <cell r="A11">
            <v>11</v>
          </cell>
          <cell r="B11" t="str">
            <v>MORT</v>
          </cell>
          <cell r="C11" t="str">
            <v>Siemens/BAE Systems/Givaudan/National Defense Education Program &amp; Mt. Olive Robotics Team</v>
          </cell>
          <cell r="D11" t="str">
            <v>Flanders, NJ USA</v>
          </cell>
        </row>
        <row r="12">
          <cell r="A12">
            <v>11</v>
          </cell>
          <cell r="B12" t="str">
            <v>MORT</v>
          </cell>
          <cell r="C12" t="str">
            <v>Siemens/BAE Systems/Givaudan/National Defense Education Program &amp; Mt. Olive Robotics Team</v>
          </cell>
          <cell r="D12" t="str">
            <v>Flanders, NJ USA</v>
          </cell>
        </row>
        <row r="13">
          <cell r="A13">
            <v>16</v>
          </cell>
          <cell r="B13" t="str">
            <v>Bomb Squad</v>
          </cell>
          <cell r="C13" t="str">
            <v>Baxter Healthcare Corporation/The Science and Technology Group/Arkansas FIRST &amp; Mountain Home Public Schools</v>
          </cell>
          <cell r="D13" t="str">
            <v>Mountain Home, AR USA</v>
          </cell>
        </row>
        <row r="14">
          <cell r="A14">
            <v>16</v>
          </cell>
          <cell r="B14" t="str">
            <v>Bomb Squad</v>
          </cell>
          <cell r="C14" t="str">
            <v>Baxter Healthcare Corporation/The Science and Technology Group/Arkansas FIRST &amp; Mountain Home Public Schools</v>
          </cell>
          <cell r="D14" t="str">
            <v>Mountain Home, AR USA</v>
          </cell>
        </row>
        <row r="15">
          <cell r="A15">
            <v>16</v>
          </cell>
          <cell r="B15" t="str">
            <v>Bomb Squad</v>
          </cell>
          <cell r="C15" t="str">
            <v>Baxter Healthcare Corporation/The Science and Technology Group/Arkansas FIRST &amp; Mountain Home Public Schools</v>
          </cell>
          <cell r="D15" t="str">
            <v>Mountain Home, AR USA</v>
          </cell>
        </row>
        <row r="16">
          <cell r="A16">
            <v>20</v>
          </cell>
          <cell r="B16" t="str">
            <v>The Rocketeers</v>
          </cell>
          <cell r="C16" t="str">
            <v>General Electric Volunteers/Global Foundries-Town of Malta Foundation/BAE SYSTEMS/TCT Federal Credit Union/Advanced Manufacturing Techniques Inc./Rensselaer Polytechnic Institute &amp; Shenendehowa High School</v>
          </cell>
          <cell r="D16" t="str">
            <v>Clifton Park, NY USA</v>
          </cell>
        </row>
        <row r="17">
          <cell r="A17">
            <v>20</v>
          </cell>
          <cell r="B17" t="str">
            <v>The Rocketeers</v>
          </cell>
          <cell r="C17" t="str">
            <v>General Electric Volunteers/Global Foundries-Town of Malta Foundation/BAE SYSTEMS/TCT Federal Credit Union/Advanced Manufacturing Techniques Inc./Rensselaer Polytechnic Institute &amp; Shenendehowa High School</v>
          </cell>
          <cell r="D17" t="str">
            <v>Clifton Park, NY USA</v>
          </cell>
        </row>
        <row r="18">
          <cell r="A18">
            <v>21</v>
          </cell>
          <cell r="B18" t="str">
            <v>ComBBAT</v>
          </cell>
          <cell r="C18" t="str">
            <v>The Boeing Company/SGT/Planet Fitness of Daytona/Upper Mohawk/Amovius &amp; Astronaut High School &amp; Titusville High School</v>
          </cell>
          <cell r="D18" t="str">
            <v>Titusville, FL USA</v>
          </cell>
        </row>
        <row r="19">
          <cell r="A19">
            <v>21</v>
          </cell>
          <cell r="B19" t="str">
            <v>ComBBAT</v>
          </cell>
          <cell r="C19" t="str">
            <v>The Boeing Company/SGT/Planet Fitness of Daytona/Upper Mohawk/Amovius &amp; Astronaut High School &amp; Titusville High School</v>
          </cell>
          <cell r="D19" t="str">
            <v>Titusville, FL USA</v>
          </cell>
        </row>
        <row r="20">
          <cell r="A20">
            <v>23</v>
          </cell>
          <cell r="B20" t="str">
            <v>PNTA</v>
          </cell>
          <cell r="C20" t="str">
            <v>Entergy Corporation/Raytheon &amp; Plymouth North High School</v>
          </cell>
          <cell r="D20" t="str">
            <v>Plymouth, MA USA</v>
          </cell>
        </row>
        <row r="21">
          <cell r="A21">
            <v>25</v>
          </cell>
          <cell r="B21" t="str">
            <v>Raider Robotix</v>
          </cell>
          <cell r="C21" t="str">
            <v>Bristol-Myers Squibb/Day Tool Co. &amp; North Brunswick Twp. High School &amp; Raider Robotix Parent Mentors</v>
          </cell>
          <cell r="D21" t="str">
            <v>North Brunswick, NJ USA</v>
          </cell>
        </row>
        <row r="22">
          <cell r="A22">
            <v>25</v>
          </cell>
          <cell r="B22" t="str">
            <v>Raider Robotix</v>
          </cell>
          <cell r="C22" t="str">
            <v>Bristol-Myers Squibb/Day Tool Co. &amp; North Brunswick Twp. High School &amp; Raider Robotix Parent Mentors</v>
          </cell>
          <cell r="D22" t="str">
            <v>North Brunswick, NJ USA</v>
          </cell>
        </row>
        <row r="23">
          <cell r="A23">
            <v>25</v>
          </cell>
          <cell r="B23" t="str">
            <v>Raider Robotix</v>
          </cell>
          <cell r="C23" t="str">
            <v>Bristol-Myers Squibb/Day Tool Co. &amp; North Brunswick Twp. High School &amp; Raider Robotix Parent Mentors</v>
          </cell>
          <cell r="D23" t="str">
            <v>North Brunswick, NJ USA</v>
          </cell>
        </row>
        <row r="24">
          <cell r="A24">
            <v>27</v>
          </cell>
          <cell r="B24" t="str">
            <v>Team RUSH</v>
          </cell>
          <cell r="C24" t="str">
            <v>BorgWarner/The Chrysler Foundation/Mclaren Health Care/BAE SYSTEMS/Smith's Disposal/Recticel North America Inc./Magna Powertrain/Genisys Credit Union &amp; Clarkston Schools &amp; CSMTech Academy Clarkston High School</v>
          </cell>
          <cell r="D24" t="str">
            <v>Clarkston, MI USA</v>
          </cell>
        </row>
        <row r="25">
          <cell r="A25">
            <v>27</v>
          </cell>
          <cell r="B25" t="str">
            <v>Team RUSH</v>
          </cell>
          <cell r="C25" t="str">
            <v>BorgWarner/The Chrysler Foundation/Mclaren Health Care/BAE SYSTEMS/Smith's Disposal/Recticel North America Inc./Magna Powertrain/Genisys Credit Union &amp; Clarkston Schools &amp; CSMTech Academy Clarkston High School</v>
          </cell>
          <cell r="D25" t="str">
            <v>Clarkston, MI USA</v>
          </cell>
        </row>
        <row r="26">
          <cell r="A26">
            <v>27</v>
          </cell>
          <cell r="B26" t="str">
            <v>Team RUSH</v>
          </cell>
          <cell r="C26" t="str">
            <v>BorgWarner/The Chrysler Foundation/Mclaren Health Care/BAE SYSTEMS/Smith's Disposal/Recticel North America Inc./Magna Powertrain/Genisys Credit Union &amp; Clarkston Schools &amp; CSMTech Academy Clarkston High School</v>
          </cell>
          <cell r="D26" t="str">
            <v>Clarkston, MI USA</v>
          </cell>
        </row>
        <row r="27">
          <cell r="A27">
            <v>27</v>
          </cell>
          <cell r="B27" t="str">
            <v>Team RUSH</v>
          </cell>
          <cell r="C27" t="str">
            <v>BorgWarner/The Chrysler Foundation/Mclaren Health Care/BAE SYSTEMS/Smith's Disposal/Recticel North America Inc./Magna Powertrain/Genisys Credit Union &amp; Clarkston Schools &amp; CSMTech Academy Clarkston High School</v>
          </cell>
          <cell r="D27" t="str">
            <v>Clarkston, MI USA</v>
          </cell>
        </row>
        <row r="28">
          <cell r="A28">
            <v>28</v>
          </cell>
          <cell r="B28" t="str">
            <v>Pierson Whalers</v>
          </cell>
          <cell r="C28" t="str">
            <v>Ship Ashore Marina &amp; Pierson High School</v>
          </cell>
          <cell r="D28" t="str">
            <v>Sag Harbor, NY USA</v>
          </cell>
        </row>
        <row r="29">
          <cell r="A29">
            <v>31</v>
          </cell>
          <cell r="B29" t="str">
            <v>Prime Movers</v>
          </cell>
          <cell r="C29" t="str">
            <v>AEP/University of Tulsa &amp; Jenks High School</v>
          </cell>
          <cell r="D29" t="str">
            <v>Jenks, OK USA</v>
          </cell>
        </row>
        <row r="30">
          <cell r="A30">
            <v>33</v>
          </cell>
          <cell r="B30" t="str">
            <v>Killer Bees</v>
          </cell>
          <cell r="C30" t="str">
            <v>Chrysler LLC/The Chrysler Foundation/BAE Systems/TI Automotive/JDM Consulting &amp; Notre Dame Preparatory School</v>
          </cell>
          <cell r="D30" t="str">
            <v>Auburn Hills, MI USA</v>
          </cell>
        </row>
        <row r="31">
          <cell r="A31">
            <v>33</v>
          </cell>
          <cell r="B31" t="str">
            <v>Killer Bees</v>
          </cell>
          <cell r="C31" t="str">
            <v>Chrysler LLC/The Chrysler Foundation/BAE Systems/TI Automotive/JDM Consulting &amp; Notre Dame Preparatory School</v>
          </cell>
          <cell r="D31" t="str">
            <v>Auburn Hills, MI USA</v>
          </cell>
        </row>
        <row r="32">
          <cell r="A32">
            <v>33</v>
          </cell>
          <cell r="B32" t="str">
            <v>Killer Bees</v>
          </cell>
          <cell r="C32" t="str">
            <v>Chrysler LLC/The Chrysler Foundation/BAE Systems/TI Automotive/JDM Consulting &amp; Notre Dame Preparatory School</v>
          </cell>
          <cell r="D32" t="str">
            <v>Auburn Hills, MI USA</v>
          </cell>
        </row>
        <row r="33">
          <cell r="A33">
            <v>33</v>
          </cell>
          <cell r="B33" t="str">
            <v>Killer Bees</v>
          </cell>
          <cell r="C33" t="str">
            <v>Chrysler LLC/The Chrysler Foundation/BAE Systems/TI Automotive/JDM Consulting &amp; Notre Dame Preparatory School</v>
          </cell>
          <cell r="D33" t="str">
            <v>Auburn Hills, MI USA</v>
          </cell>
        </row>
        <row r="34">
          <cell r="A34">
            <v>34</v>
          </cell>
          <cell r="B34" t="str">
            <v>Rockets</v>
          </cell>
          <cell r="C34" t="str">
            <v>NASA/BAE Systems &amp; Limestone County Career Technical Center</v>
          </cell>
          <cell r="D34" t="str">
            <v>Athens, AL USA</v>
          </cell>
        </row>
        <row r="35">
          <cell r="A35">
            <v>41</v>
          </cell>
          <cell r="B35" t="str">
            <v>RoboWarriors</v>
          </cell>
          <cell r="C35" t="str">
            <v>Watchung Hills Regional High School</v>
          </cell>
          <cell r="D35" t="str">
            <v>Warren, NJ USA</v>
          </cell>
        </row>
        <row r="36">
          <cell r="A36">
            <v>41</v>
          </cell>
          <cell r="B36" t="str">
            <v>RoboWarriors</v>
          </cell>
          <cell r="C36" t="str">
            <v>Watchung Hills Regional High School</v>
          </cell>
          <cell r="D36" t="str">
            <v>Warren, NJ USA</v>
          </cell>
        </row>
        <row r="37">
          <cell r="A37">
            <v>45</v>
          </cell>
          <cell r="B37" t="str">
            <v>TechnoKats Robotics Team</v>
          </cell>
          <cell r="C37" t="str">
            <v>Delphi/AndyMark, Inc./Duke Energy/Indiana Department of Eduction/TechPoint Foundation &amp; Kokomo Center School Corporation High School</v>
          </cell>
          <cell r="D37" t="str">
            <v>Kokomo, IN USA</v>
          </cell>
        </row>
        <row r="38">
          <cell r="A38">
            <v>45</v>
          </cell>
          <cell r="B38" t="str">
            <v>TechnoKats Robotics Team</v>
          </cell>
          <cell r="C38" t="str">
            <v>Delphi/AndyMark, Inc./Duke Energy/Indiana Department of Eduction/TechPoint Foundation &amp; Kokomo Center School Corporation High School</v>
          </cell>
          <cell r="D38" t="str">
            <v>Kokomo, IN USA</v>
          </cell>
        </row>
        <row r="39">
          <cell r="A39">
            <v>48</v>
          </cell>
          <cell r="B39" t="str">
            <v>Delphi E.L.I.T.E.</v>
          </cell>
          <cell r="C39" t="str">
            <v>Delphi Corporation/Nordson-Xaloy &amp; Warren G. Harding High School</v>
          </cell>
          <cell r="D39" t="str">
            <v>Warren, OH USA</v>
          </cell>
        </row>
        <row r="40">
          <cell r="A40">
            <v>48</v>
          </cell>
          <cell r="B40" t="str">
            <v>Delphi E.L.I.T.E.</v>
          </cell>
          <cell r="C40" t="str">
            <v>Delphi Corporation/Nordson-Xaloy &amp; Warren G. Harding High School</v>
          </cell>
          <cell r="D40" t="str">
            <v>Warren, OH USA</v>
          </cell>
        </row>
        <row r="41">
          <cell r="A41">
            <v>48</v>
          </cell>
          <cell r="B41" t="str">
            <v>Delphi E.L.I.T.E.</v>
          </cell>
          <cell r="C41" t="str">
            <v>Delphi Corporation/Nordson-Xaloy &amp; Warren G. Harding High School</v>
          </cell>
          <cell r="D41" t="str">
            <v>Warren, OH USA</v>
          </cell>
        </row>
        <row r="42">
          <cell r="A42">
            <v>51</v>
          </cell>
          <cell r="B42" t="str">
            <v>Wings of Fire</v>
          </cell>
          <cell r="C42" t="str">
            <v>GM Powertrain Group/Delphi/Chrysler Foundation/BAE Systems &amp; Pontiac High School</v>
          </cell>
          <cell r="D42" t="str">
            <v>Pontiac, MI USA</v>
          </cell>
        </row>
        <row r="43">
          <cell r="A43">
            <v>51</v>
          </cell>
          <cell r="B43" t="str">
            <v>Wings of Fire</v>
          </cell>
          <cell r="C43" t="str">
            <v>GM Powertrain Group/Delphi/Chrysler Foundation/BAE Systems &amp; Pontiac High School</v>
          </cell>
          <cell r="D43" t="str">
            <v>Pontiac, MI USA</v>
          </cell>
        </row>
        <row r="44">
          <cell r="A44">
            <v>51</v>
          </cell>
          <cell r="B44" t="str">
            <v>Wings of Fire</v>
          </cell>
          <cell r="C44" t="str">
            <v>GM Powertrain Group/Delphi/Chrysler Foundation/BAE Systems &amp; Pontiac High School</v>
          </cell>
          <cell r="D44" t="str">
            <v>Pontiac, MI USA</v>
          </cell>
        </row>
        <row r="45">
          <cell r="A45">
            <v>53</v>
          </cell>
          <cell r="B45" t="str">
            <v>Area 53</v>
          </cell>
          <cell r="C45" t="str">
            <v>Army Research Laboratory/Maryland Space Business Roundtable/Alio Designs/MEI Technologies Inc. &amp; Eleanor Roosevelt High School</v>
          </cell>
          <cell r="D45" t="str">
            <v>Greenbelt, MD USA</v>
          </cell>
        </row>
        <row r="46">
          <cell r="A46">
            <v>53</v>
          </cell>
          <cell r="B46" t="str">
            <v>Area 53</v>
          </cell>
          <cell r="C46" t="str">
            <v>Army Research Laboratory/Maryland Space Business Roundtable/Alio Designs/MEI Technologies Inc. &amp; Eleanor Roosevelt High School</v>
          </cell>
          <cell r="D46" t="str">
            <v>Greenbelt, MD USA</v>
          </cell>
        </row>
        <row r="47">
          <cell r="A47">
            <v>56</v>
          </cell>
          <cell r="B47" t="str">
            <v>ROBBE XTREME</v>
          </cell>
          <cell r="C47" t="str">
            <v>Ethicon &amp; Bound Brook High School</v>
          </cell>
          <cell r="D47" t="str">
            <v>Bound Brook, NJ USA</v>
          </cell>
        </row>
        <row r="48">
          <cell r="A48">
            <v>56</v>
          </cell>
          <cell r="B48" t="str">
            <v>ROBBE XTREME</v>
          </cell>
          <cell r="C48" t="str">
            <v>Ethicon &amp; Bound Brook High School</v>
          </cell>
          <cell r="D48" t="str">
            <v>Bound Brook, NJ USA</v>
          </cell>
        </row>
        <row r="49">
          <cell r="A49">
            <v>56</v>
          </cell>
          <cell r="B49" t="str">
            <v>ROBBE XTREME</v>
          </cell>
          <cell r="C49" t="str">
            <v>Ethicon &amp; Bound Brook High School</v>
          </cell>
          <cell r="D49" t="str">
            <v>Bound Brook, NJ USA</v>
          </cell>
        </row>
        <row r="50">
          <cell r="A50">
            <v>57</v>
          </cell>
          <cell r="B50" t="str">
            <v>Leopards</v>
          </cell>
          <cell r="C50" t="str">
            <v>KBR/Hydraquip CSI/BAE/ExxonMobil/Texas Workforce Commission/Walter P. Moore/Andy's Hardware/Arc Specialties/Cal Tex/Oronde Family/Optimized Systems and Solutions Inc./eSigns.com &amp; Booker T. Washington &amp; High School for Engineering Professions</v>
          </cell>
          <cell r="D50" t="str">
            <v>Houston, TX USA</v>
          </cell>
        </row>
        <row r="51">
          <cell r="A51">
            <v>57</v>
          </cell>
          <cell r="B51" t="str">
            <v>Leopards</v>
          </cell>
          <cell r="C51" t="str">
            <v>KBR/Hydraquip CSI/BAE/ExxonMobil/Texas Workforce Commission/Walter P. Moore/Andy's Hardware/Arc Specialties/Cal Tex/Oronde Family/Optimized Systems and Solutions Inc./eSigns.com &amp; Booker T. Washington &amp; High School for Engineering Professions</v>
          </cell>
          <cell r="D51" t="str">
            <v>Houston, TX USA</v>
          </cell>
        </row>
        <row r="52">
          <cell r="A52">
            <v>58</v>
          </cell>
          <cell r="B52" t="str">
            <v>The Riot Crew</v>
          </cell>
          <cell r="C52" t="str">
            <v>Fairchild Semiconductor &amp; South Portland High School</v>
          </cell>
          <cell r="D52" t="str">
            <v>South Portland, ME USA</v>
          </cell>
        </row>
        <row r="53">
          <cell r="A53">
            <v>58</v>
          </cell>
          <cell r="B53" t="str">
            <v>The Riot Crew</v>
          </cell>
          <cell r="C53" t="str">
            <v>Fairchild Semiconductor &amp; South Portland High School</v>
          </cell>
          <cell r="D53" t="str">
            <v>South Portland, ME USA</v>
          </cell>
        </row>
        <row r="54">
          <cell r="A54">
            <v>59</v>
          </cell>
          <cell r="B54" t="str">
            <v>Ramtech</v>
          </cell>
          <cell r="C54" t="str">
            <v>jcpenney &amp; Miami Coral Park Sr.</v>
          </cell>
          <cell r="D54" t="str">
            <v>Miami, FL USA</v>
          </cell>
        </row>
        <row r="55">
          <cell r="A55">
            <v>60</v>
          </cell>
          <cell r="B55" t="str">
            <v>Bionic Bulldogs</v>
          </cell>
          <cell r="C55" t="str">
            <v>KUSD #20 Kingman High School/Kingman Academy of Learning High School/Chrysler Foundation/Laron Incorporated/Potters, Inc/Purvis Industries/Brackett Aircraft/Wash Me Car Wash/UniSource Energy/Telemessaging USA/Praxair/American Woodmark/Ambient Edge/Fraternal Order of Eagles #3850/West Coast Netting/Great West Towing/True Value/I Corp/Mohave Community College &amp; Kingman High School &amp; Kingman Academy of Learning High School &amp; Lee Williams</v>
          </cell>
          <cell r="D55" t="str">
            <v>Kingman, AZ USA</v>
          </cell>
        </row>
        <row r="56">
          <cell r="A56">
            <v>60</v>
          </cell>
          <cell r="B56" t="str">
            <v>Bionic Bulldogs</v>
          </cell>
          <cell r="C56" t="str">
            <v>KUSD #20 Kingman High School/Kingman Academy of Learning High School/Chrysler Foundation/Laron Incorporated/Potters, Inc/Purvis Industries/Brackett Aircraft/Wash Me Car Wash/UniSource Energy/Telemessaging USA/Praxair/American Woodmark/Ambient Edge/Fraternal Order of Eagles #3850/West Coast Netting/Great West Towing/True Value/I Corp/Mohave Community College &amp; Kingman High School &amp; Kingman Academy of Learning High School &amp; Lee Williams</v>
          </cell>
          <cell r="D56" t="str">
            <v>Kingman, AZ USA</v>
          </cell>
        </row>
        <row r="57">
          <cell r="A57">
            <v>61</v>
          </cell>
          <cell r="B57" t="str">
            <v>BVT FIRST Robotics</v>
          </cell>
          <cell r="C57" t="str">
            <v>Blackstone Valley Vocational Regional School District/EMC/QinetiQ North America/Harry's Pizza Whitinsville/Blissful Meadows Golf Club/PTC &amp; Blackstone Valley Regional Vocational Technical High School</v>
          </cell>
          <cell r="D57" t="str">
            <v>Upton, MA USA</v>
          </cell>
        </row>
        <row r="58">
          <cell r="A58">
            <v>63</v>
          </cell>
          <cell r="B58" t="str">
            <v>The Red Barons</v>
          </cell>
          <cell r="C58" t="str">
            <v>GE Volunteers/PTR Group &amp; McDowell High School</v>
          </cell>
          <cell r="D58" t="str">
            <v>Erie, PA USA</v>
          </cell>
        </row>
        <row r="59">
          <cell r="A59">
            <v>63</v>
          </cell>
          <cell r="B59" t="str">
            <v>The Red Barons</v>
          </cell>
          <cell r="C59" t="str">
            <v>GE Volunteers/PTR Group &amp; McDowell High School</v>
          </cell>
          <cell r="D59" t="str">
            <v>Erie, PA USA</v>
          </cell>
        </row>
        <row r="60">
          <cell r="A60">
            <v>66</v>
          </cell>
          <cell r="B60" t="str">
            <v>The Flyers</v>
          </cell>
          <cell r="C60" t="str">
            <v>General Motors Corp/ITT Technical Institute/Chrome Identity Group/Zingerman's/Cueter Chrysler Jeep Dodge &amp; Willow Run High School</v>
          </cell>
          <cell r="D60" t="str">
            <v>Ypsilanti, MI USA</v>
          </cell>
        </row>
        <row r="61">
          <cell r="A61">
            <v>66</v>
          </cell>
          <cell r="B61" t="str">
            <v>The Flyers</v>
          </cell>
          <cell r="C61" t="str">
            <v>General Motors Corp/ITT Technical Institute/Chrome Identity Group/Zingerman's/Cueter Chrysler Jeep Dodge &amp; Willow Run High School</v>
          </cell>
          <cell r="D61" t="str">
            <v>Ypsilanti, MI USA</v>
          </cell>
        </row>
        <row r="62">
          <cell r="A62">
            <v>66</v>
          </cell>
          <cell r="B62" t="str">
            <v>The Flyers</v>
          </cell>
          <cell r="C62" t="str">
            <v>General Motors Corp/ITT Technical Institute/Chrome Identity Group/Zingerman's/Cueter Chrysler Jeep Dodge &amp; Willow Run High School</v>
          </cell>
          <cell r="D62" t="str">
            <v>Ypsilanti, MI USA</v>
          </cell>
        </row>
        <row r="63">
          <cell r="A63">
            <v>67</v>
          </cell>
          <cell r="B63" t="str">
            <v>The HOT Team</v>
          </cell>
          <cell r="C63" t="str">
            <v>General Motors Milford Proving Ground &amp; Huron Valley Schools</v>
          </cell>
          <cell r="D63" t="str">
            <v>Milford, MI USA</v>
          </cell>
        </row>
        <row r="64">
          <cell r="A64">
            <v>67</v>
          </cell>
          <cell r="B64" t="str">
            <v>The HOT Team</v>
          </cell>
          <cell r="C64" t="str">
            <v>General Motors Milford Proving Ground &amp; Huron Valley Schools</v>
          </cell>
          <cell r="D64" t="str">
            <v>Milford, MI USA</v>
          </cell>
        </row>
        <row r="65">
          <cell r="A65">
            <v>67</v>
          </cell>
          <cell r="B65" t="str">
            <v>The HOT Team</v>
          </cell>
          <cell r="C65" t="str">
            <v>General Motors Milford Proving Ground &amp; Huron Valley Schools</v>
          </cell>
          <cell r="D65" t="str">
            <v>Milford, MI USA</v>
          </cell>
        </row>
        <row r="66">
          <cell r="A66">
            <v>68</v>
          </cell>
          <cell r="B66" t="str">
            <v>Truck Town Thunder</v>
          </cell>
          <cell r="C66" t="str">
            <v>General Motors Engineering Structural Development Laboratories / Continental Automotive Systems &amp; Holly High School &amp; Brandon High School</v>
          </cell>
          <cell r="D66" t="str">
            <v>Ortonville, MI USA</v>
          </cell>
        </row>
        <row r="67">
          <cell r="A67">
            <v>68</v>
          </cell>
          <cell r="B67" t="str">
            <v>Truck Town Thunder</v>
          </cell>
          <cell r="C67" t="str">
            <v>General Motors Engineering Structural Development Laboratories / Continental Automotive Systems &amp; Holly High School &amp; Brandon High School</v>
          </cell>
          <cell r="D67" t="str">
            <v>Ortonville, MI USA</v>
          </cell>
        </row>
        <row r="68">
          <cell r="A68">
            <v>68</v>
          </cell>
          <cell r="B68" t="str">
            <v>Truck Town Thunder</v>
          </cell>
          <cell r="C68" t="str">
            <v>General Motors Engineering Structural Development Laboratories / Continental Automotive Systems &amp; Holly High School &amp; Brandon High School</v>
          </cell>
          <cell r="D68" t="str">
            <v>Ortonville, MI USA</v>
          </cell>
        </row>
        <row r="69">
          <cell r="A69">
            <v>68</v>
          </cell>
          <cell r="B69" t="str">
            <v>Truck Town Thunder</v>
          </cell>
          <cell r="C69" t="str">
            <v>General Motors Engineering Structural Development Laboratories / Continental Automotive Systems &amp; Holly High School &amp; Brandon High School</v>
          </cell>
          <cell r="D69" t="str">
            <v>Ortonville, MI USA</v>
          </cell>
        </row>
        <row r="70">
          <cell r="A70">
            <v>69</v>
          </cell>
          <cell r="B70" t="str">
            <v>HYPER</v>
          </cell>
          <cell r="C70" t="str">
            <v>Bluefin Robotics &amp; Quincy Public Schools</v>
          </cell>
          <cell r="D70" t="str">
            <v>Quincy, MA USA</v>
          </cell>
        </row>
        <row r="71">
          <cell r="A71">
            <v>69</v>
          </cell>
          <cell r="B71" t="str">
            <v>HYPER</v>
          </cell>
          <cell r="C71" t="str">
            <v>Bluefin Robotics &amp; Quincy Public Schools</v>
          </cell>
          <cell r="D71" t="str">
            <v>Quincy, MA USA</v>
          </cell>
        </row>
        <row r="72">
          <cell r="A72">
            <v>70</v>
          </cell>
          <cell r="B72" t="str">
            <v>More Martians</v>
          </cell>
          <cell r="C72" t="str">
            <v>General Motors / Chrysler Foundation / Onsite Aerospace Engineering Service / Kettering University / Grupo Antolin / Leoni / Patti Engineering &amp; Goodrich High School</v>
          </cell>
          <cell r="D72" t="str">
            <v>Goodrich, MI USA</v>
          </cell>
        </row>
        <row r="73">
          <cell r="A73">
            <v>70</v>
          </cell>
          <cell r="B73" t="str">
            <v>More Martians</v>
          </cell>
          <cell r="C73" t="str">
            <v>General Motors / Chrysler Foundation / Onsite Aerospace Engineering Service / Kettering University / Grupo Antolin / Leoni / Patti Engineering &amp; Goodrich High School</v>
          </cell>
          <cell r="D73" t="str">
            <v>Goodrich, MI USA</v>
          </cell>
        </row>
        <row r="74">
          <cell r="A74">
            <v>70</v>
          </cell>
          <cell r="B74" t="str">
            <v>More Martians</v>
          </cell>
          <cell r="C74" t="str">
            <v>General Motors / Chrysler Foundation / Onsite Aerospace Engineering Service / Kettering University / Grupo Antolin / Leoni / Patti Engineering &amp; Goodrich High School</v>
          </cell>
          <cell r="D74" t="str">
            <v>Goodrich, MI USA</v>
          </cell>
        </row>
        <row r="75">
          <cell r="A75">
            <v>71</v>
          </cell>
          <cell r="B75" t="str">
            <v>Team Hammond</v>
          </cell>
          <cell r="C75" t="str">
            <v>NASA/Caterpillar/City of Hammond &amp; School City of Hammond</v>
          </cell>
          <cell r="D75" t="str">
            <v>Hammond, IN USA</v>
          </cell>
        </row>
        <row r="76">
          <cell r="A76">
            <v>71</v>
          </cell>
          <cell r="B76" t="str">
            <v>Team Hammond</v>
          </cell>
          <cell r="C76" t="str">
            <v>NASA/Caterpillar/City of Hammond &amp; School City of Hammond</v>
          </cell>
          <cell r="D76" t="str">
            <v>Hammond, IN USA</v>
          </cell>
        </row>
        <row r="77">
          <cell r="A77">
            <v>73</v>
          </cell>
          <cell r="B77" t="str">
            <v>The Illumination</v>
          </cell>
          <cell r="C77" t="str">
            <v>ME Engineering/RIT FIRST Club/Ron Zarrella &amp; Edison STEM High School</v>
          </cell>
          <cell r="D77" t="str">
            <v>Rochester, NY USA</v>
          </cell>
        </row>
        <row r="78">
          <cell r="A78">
            <v>74</v>
          </cell>
          <cell r="B78" t="str">
            <v>Team C.H.A.O.S.</v>
          </cell>
          <cell r="C78" t="str">
            <v>Haworth Inc./PTC/MAGNA Exteriors and Interiors Sealing and Glass Systems/Russells Technical Products Inc./Slikkers Foundation/Disher Design &amp; Development &amp; Holland High School &amp; Black River High School</v>
          </cell>
          <cell r="D78" t="str">
            <v>Holland, MI USA</v>
          </cell>
        </row>
        <row r="79">
          <cell r="A79">
            <v>74</v>
          </cell>
          <cell r="B79" t="str">
            <v>Team C.H.A.O.S.</v>
          </cell>
          <cell r="C79" t="str">
            <v>Haworth Inc./PTC/MAGNA Exteriors and Interiors Sealing and Glass Systems/Russells Technical Products Inc./Slikkers Foundation/Disher Design &amp; Development &amp; Holland High School &amp; Black River High School</v>
          </cell>
          <cell r="D79" t="str">
            <v>Holland, MI USA</v>
          </cell>
        </row>
        <row r="80">
          <cell r="A80">
            <v>75</v>
          </cell>
          <cell r="B80" t="str">
            <v>RoboRaiders</v>
          </cell>
          <cell r="C80" t="str">
            <v>J Consumer and Personal Products Worldwide - &amp; Hillsborough High School</v>
          </cell>
          <cell r="D80" t="str">
            <v>Hillsborough, NJ USA</v>
          </cell>
        </row>
        <row r="81">
          <cell r="A81">
            <v>75</v>
          </cell>
          <cell r="B81" t="str">
            <v>RoboRaiders</v>
          </cell>
          <cell r="C81" t="str">
            <v>J Consumer and Personal Products Worldwide - &amp; Hillsborough High School</v>
          </cell>
          <cell r="D81" t="str">
            <v>Hillsborough, NJ USA</v>
          </cell>
        </row>
        <row r="82">
          <cell r="A82">
            <v>75</v>
          </cell>
          <cell r="B82" t="str">
            <v>RoboRaiders</v>
          </cell>
          <cell r="C82" t="str">
            <v>J Consumer and Personal Products Worldwide - &amp; Hillsborough High School</v>
          </cell>
          <cell r="D82" t="str">
            <v>Hillsborough, NJ USA</v>
          </cell>
        </row>
        <row r="83">
          <cell r="A83">
            <v>78</v>
          </cell>
          <cell r="B83" t="str">
            <v>AIR Strike</v>
          </cell>
          <cell r="C83" t="str">
            <v>NDEP/Naval Undersea Warfare Center/Raytheon/BAE Systems &amp; Aquidneck Island Robotics 4-H Club</v>
          </cell>
          <cell r="D83" t="str">
            <v>Newport County, RI USA</v>
          </cell>
        </row>
        <row r="84">
          <cell r="A84">
            <v>78</v>
          </cell>
          <cell r="B84" t="str">
            <v>AIR Strike</v>
          </cell>
          <cell r="C84" t="str">
            <v>NDEP/Naval Undersea Warfare Center/Raytheon/BAE Systems &amp; Aquidneck Island Robotics 4-H Club</v>
          </cell>
          <cell r="D84" t="str">
            <v>Newport County, RI USA</v>
          </cell>
        </row>
        <row r="85">
          <cell r="A85">
            <v>79</v>
          </cell>
          <cell r="B85" t="str">
            <v>Team Krunch</v>
          </cell>
          <cell r="C85" t="str">
            <v>Honeywell Aerospace/Career Technical Education Foundation, Inc./GE Aviation &amp; East Lake High School</v>
          </cell>
          <cell r="D85" t="str">
            <v>Tarpon Springs , FL USA</v>
          </cell>
        </row>
        <row r="86">
          <cell r="A86">
            <v>79</v>
          </cell>
          <cell r="B86" t="str">
            <v>Team Krunch</v>
          </cell>
          <cell r="C86" t="str">
            <v>Honeywell Aerospace/Career Technical Education Foundation, Inc./GE Aviation &amp; East Lake High School</v>
          </cell>
          <cell r="D86" t="str">
            <v>Tarpon Springs , FL USA</v>
          </cell>
        </row>
        <row r="87">
          <cell r="A87">
            <v>81</v>
          </cell>
          <cell r="B87" t="str">
            <v>MetalHeads</v>
          </cell>
          <cell r="C87" t="str">
            <v>Honeywell/Freeport School District 145/Trez Turning &amp; Freeport High School &amp; Aquin High School</v>
          </cell>
          <cell r="D87" t="str">
            <v>Freeport, IL USA</v>
          </cell>
        </row>
        <row r="88">
          <cell r="A88">
            <v>85</v>
          </cell>
          <cell r="B88" t="str">
            <v>B.O.B. (Built on Brains)</v>
          </cell>
          <cell r="C88" t="str">
            <v>ODL / System Components, Inc / NUVAR Incorporated / Broadview Product Development / Lakeshore Cutting / Herman Miller Foundation / Trans-matic / ITW  Drawform / Request Foods / Mead Johnson Nutritionals / Gentex / Midway Machine Techlologies / Town &amp; Country Group / Plascore / Consumers Energy &amp; Zeeland West High School &amp; Zeeland East High School</v>
          </cell>
          <cell r="D88" t="str">
            <v>Zeeland, MI USA</v>
          </cell>
        </row>
        <row r="89">
          <cell r="A89">
            <v>85</v>
          </cell>
          <cell r="B89" t="str">
            <v>B.O.B. (Built on Brains)</v>
          </cell>
          <cell r="C89" t="str">
            <v>ODL / System Components, Inc / NUVAR Incorporated / Broadview Product Development / Lakeshore Cutting / Herman Miller Foundation / Trans-matic / ITW  Drawform / Request Foods / Mead Johnson Nutritionals / Gentex / Midway Machine Techlologies / Town &amp; Country Group / Plascore / Consumers Energy &amp; Zeeland West High School &amp; Zeeland East High School</v>
          </cell>
          <cell r="D89" t="str">
            <v>Zeeland, MI USA</v>
          </cell>
        </row>
        <row r="90">
          <cell r="A90">
            <v>85</v>
          </cell>
          <cell r="B90" t="str">
            <v>B.O.B. (Built on Brains)</v>
          </cell>
          <cell r="C90" t="str">
            <v>ODL / System Components, Inc / NUVAR Incorporated / Broadview Product Development / Lakeshore Cutting / Herman Miller Foundation / Trans-matic / ITW  Drawform / Request Foods / Mead Johnson Nutritionals / Gentex / Midway Machine Techlologies / Town &amp; Country Group / Plascore / Consumers Energy &amp; Zeeland West High School &amp; Zeeland East High School</v>
          </cell>
          <cell r="D90" t="str">
            <v>Zeeland, MI USA</v>
          </cell>
        </row>
        <row r="91">
          <cell r="A91">
            <v>86</v>
          </cell>
          <cell r="B91" t="str">
            <v>Team Resistance</v>
          </cell>
          <cell r="C91" t="str">
            <v>JEA/Johnson &amp; Johnson VISTAKON/jcpenney &amp; Stanton College Preparatory School</v>
          </cell>
          <cell r="D91" t="str">
            <v>Jacksonville, FL USA</v>
          </cell>
        </row>
        <row r="92">
          <cell r="A92">
            <v>86</v>
          </cell>
          <cell r="B92" t="str">
            <v>Team Resistance</v>
          </cell>
          <cell r="C92" t="str">
            <v>JEA/Johnson &amp; Johnson VISTAKON/jcpenney &amp; Stanton College Preparatory School</v>
          </cell>
          <cell r="D92" t="str">
            <v>Jacksonville, FL USA</v>
          </cell>
        </row>
        <row r="93">
          <cell r="A93">
            <v>87</v>
          </cell>
          <cell r="B93" t="str">
            <v>Red Devils</v>
          </cell>
          <cell r="C93" t="str">
            <v>Lockheed Martin &amp; Rancocas Valley Regional High School</v>
          </cell>
          <cell r="D93" t="str">
            <v>Mount Holly, NJ USA</v>
          </cell>
        </row>
        <row r="94">
          <cell r="A94">
            <v>87</v>
          </cell>
          <cell r="B94" t="str">
            <v>Red Devils</v>
          </cell>
          <cell r="C94" t="str">
            <v>Lockheed Martin &amp; Rancocas Valley Regional High School</v>
          </cell>
          <cell r="D94" t="str">
            <v>Mount Holly, NJ USA</v>
          </cell>
        </row>
        <row r="95">
          <cell r="A95">
            <v>87</v>
          </cell>
          <cell r="B95" t="str">
            <v>Red Devils</v>
          </cell>
          <cell r="C95" t="str">
            <v>Lockheed Martin &amp; Rancocas Valley Regional High School</v>
          </cell>
          <cell r="D95" t="str">
            <v>Mount Holly, NJ USA</v>
          </cell>
        </row>
        <row r="96">
          <cell r="A96">
            <v>88</v>
          </cell>
          <cell r="B96" t="str">
            <v>TJ(Squared)</v>
          </cell>
          <cell r="C96" t="str">
            <v>DePuy, Johnson &amp; Johnson Companies &amp; Bridgewater Raynam Regional High School</v>
          </cell>
          <cell r="D96" t="str">
            <v>Bridgewater, MA USA</v>
          </cell>
        </row>
        <row r="97">
          <cell r="A97">
            <v>88</v>
          </cell>
          <cell r="B97" t="str">
            <v>TJ(Squared)</v>
          </cell>
          <cell r="C97" t="str">
            <v>DePuy, Johnson &amp; Johnson Companies &amp; Bridgewater Raynam Regional High School</v>
          </cell>
          <cell r="D97" t="str">
            <v>Bridgewater, MA USA</v>
          </cell>
        </row>
        <row r="98">
          <cell r="A98">
            <v>93</v>
          </cell>
          <cell r="B98" t="str">
            <v>N.E.W. Apple Corps Robotics</v>
          </cell>
          <cell r="C98" t="str">
            <v>Plexus Corp. &amp; Appleton Area School District</v>
          </cell>
          <cell r="D98" t="str">
            <v>Appleton, WI USA</v>
          </cell>
        </row>
        <row r="99">
          <cell r="A99">
            <v>93</v>
          </cell>
          <cell r="B99" t="str">
            <v>N.E.W. Apple Corps Robotics</v>
          </cell>
          <cell r="C99" t="str">
            <v>Plexus Corp. &amp; Appleton Area School District</v>
          </cell>
          <cell r="D99" t="str">
            <v>Appleton, WI USA</v>
          </cell>
        </row>
        <row r="100">
          <cell r="A100">
            <v>94</v>
          </cell>
          <cell r="B100" t="str">
            <v>The  Technojays</v>
          </cell>
          <cell r="C100" t="str">
            <v>Lear Corp &amp; Southfield High School</v>
          </cell>
          <cell r="D100" t="str">
            <v>Southfield, MI USA</v>
          </cell>
        </row>
        <row r="101">
          <cell r="A101">
            <v>94</v>
          </cell>
          <cell r="B101" t="str">
            <v>The  Technojays</v>
          </cell>
          <cell r="C101" t="str">
            <v>Lear Corp &amp; Southfield High School</v>
          </cell>
          <cell r="D101" t="str">
            <v>Southfield, MI USA</v>
          </cell>
        </row>
        <row r="102">
          <cell r="A102">
            <v>95</v>
          </cell>
          <cell r="B102" t="str">
            <v>Grasshoppers</v>
          </cell>
          <cell r="C102" t="str">
            <v>CRREL &amp; Lebanon High School</v>
          </cell>
          <cell r="D102" t="str">
            <v>Lebanon, NH USA</v>
          </cell>
        </row>
        <row r="103">
          <cell r="A103">
            <v>95</v>
          </cell>
          <cell r="B103" t="str">
            <v>Grasshoppers</v>
          </cell>
          <cell r="C103" t="str">
            <v>CRREL &amp; Lebanon High School</v>
          </cell>
          <cell r="D103" t="str">
            <v>Lebanon, NH USA</v>
          </cell>
        </row>
        <row r="104">
          <cell r="A104">
            <v>97</v>
          </cell>
          <cell r="B104" t="str">
            <v>Bionic Beef</v>
          </cell>
          <cell r="C104" t="str">
            <v>Vecna Technologies, Inc/Draper Laboratories &amp; Cambridge Rindge and Latin High School</v>
          </cell>
          <cell r="D104" t="str">
            <v>Cambridge, MA USA</v>
          </cell>
        </row>
        <row r="105">
          <cell r="A105">
            <v>100</v>
          </cell>
          <cell r="B105" t="str">
            <v>The WildHats</v>
          </cell>
          <cell r="C105" t="str">
            <v>PDI DreamWorks / Woodside High School Foundation / Sequoia Union High School District / SRI International / Intuitive Surgical / REIGN Real Estate Services / SolidWorks / Campbell Precision Sheet Metal &amp; Woodside High School &amp; Carlmont High School &amp; Sequoia High School</v>
          </cell>
          <cell r="D105" t="str">
            <v>Woodside, CA USA</v>
          </cell>
        </row>
        <row r="106">
          <cell r="A106">
            <v>100</v>
          </cell>
          <cell r="B106" t="str">
            <v>The WildHats</v>
          </cell>
          <cell r="C106" t="str">
            <v>PDI DreamWorks / Woodside High School Foundation / Sequoia Union High School District / SRI International / Intuitive Surgical / REIGN Real Estate Services / SolidWorks / Campbell Precision Sheet Metal &amp; Woodside High School &amp; Carlmont High School &amp; Sequoia High School</v>
          </cell>
          <cell r="D106" t="str">
            <v>Woodside, CA USA</v>
          </cell>
        </row>
        <row r="107">
          <cell r="A107">
            <v>101</v>
          </cell>
          <cell r="B107" t="str">
            <v>Striker</v>
          </cell>
          <cell r="C107" t="str">
            <v>Saint Patrick High School</v>
          </cell>
          <cell r="D107" t="str">
            <v>Chicago, IL USA</v>
          </cell>
        </row>
        <row r="108">
          <cell r="A108">
            <v>102</v>
          </cell>
          <cell r="B108" t="str">
            <v>The Gearheads</v>
          </cell>
          <cell r="C108" t="str">
            <v>Ortho Clinical Diagnostics &amp; Somerville, NJ</v>
          </cell>
          <cell r="D108" t="str">
            <v>Somerville, NJ USA</v>
          </cell>
        </row>
        <row r="109">
          <cell r="A109">
            <v>102</v>
          </cell>
          <cell r="B109" t="str">
            <v>The Gearheads</v>
          </cell>
          <cell r="C109" t="str">
            <v>Ortho Clinical Diagnostics &amp; Somerville, NJ</v>
          </cell>
          <cell r="D109" t="str">
            <v>Somerville, NJ USA</v>
          </cell>
        </row>
        <row r="110">
          <cell r="A110">
            <v>103</v>
          </cell>
          <cell r="B110" t="str">
            <v>Cybersonics</v>
          </cell>
          <cell r="C110" t="str">
            <v>Amplifier Research/BAE Systems/Hot Chalk/Lutron Electronics, Inc/Day Tool and Manufacturing Incorporated/Harro Hoflinger/PHTool/Hillman Brass and Copper/Kiwanis Club of Riegelsville/Tyndale &amp; Palisades High School</v>
          </cell>
          <cell r="D110" t="str">
            <v>Kintnersville, PA USA</v>
          </cell>
        </row>
        <row r="111">
          <cell r="A111">
            <v>103</v>
          </cell>
          <cell r="B111" t="str">
            <v>Cybersonics</v>
          </cell>
          <cell r="C111" t="str">
            <v>Amplifier Research/BAE Systems/Hot Chalk/Lutron Electronics, Inc/Day Tool and Manufacturing Incorporated/Harro Hoflinger/PHTool/Hillman Brass and Copper/Kiwanis Club of Riegelsville/Tyndale &amp; Palisades High School</v>
          </cell>
          <cell r="D111" t="str">
            <v>Kintnersville, PA USA</v>
          </cell>
        </row>
        <row r="112">
          <cell r="A112">
            <v>103</v>
          </cell>
          <cell r="B112" t="str">
            <v>Cybersonics</v>
          </cell>
          <cell r="C112" t="str">
            <v>Amplifier Research/BAE Systems/Hot Chalk/Lutron Electronics, Inc/Day Tool and Manufacturing Incorporated/Harro Hoflinger/PHTool/Hillman Brass and Copper/Kiwanis Club of Riegelsville/Tyndale &amp; Palisades High School</v>
          </cell>
          <cell r="D112" t="str">
            <v>Kintnersville, PA USA</v>
          </cell>
        </row>
        <row r="113">
          <cell r="A113">
            <v>107</v>
          </cell>
          <cell r="B113" t="str">
            <v>Team R.O.B.O.T.I.C.S.</v>
          </cell>
          <cell r="C113" t="str">
            <v>World Class Prototypes / Johnson Controls / Metal Flow / Agritek / Twisthink &amp; Holland Christian High School</v>
          </cell>
          <cell r="D113" t="str">
            <v>Holland, MI USA</v>
          </cell>
        </row>
        <row r="114">
          <cell r="A114">
            <v>107</v>
          </cell>
          <cell r="B114" t="str">
            <v>Team R.O.B.O.T.I.C.S.</v>
          </cell>
          <cell r="C114" t="str">
            <v>World Class Prototypes / Johnson Controls / Metal Flow / Agritek / Twisthink &amp; Holland Christian High School</v>
          </cell>
          <cell r="D114" t="str">
            <v>Holland, MI USA</v>
          </cell>
        </row>
        <row r="115">
          <cell r="A115">
            <v>107</v>
          </cell>
          <cell r="B115" t="str">
            <v>Team R.O.B.O.T.I.C.S.</v>
          </cell>
          <cell r="C115" t="str">
            <v>World Class Prototypes / Johnson Controls / Metal Flow / Agritek / Twisthink &amp; Holland Christian High School</v>
          </cell>
          <cell r="D115" t="str">
            <v>Holland, MI USA</v>
          </cell>
        </row>
        <row r="116">
          <cell r="A116">
            <v>108</v>
          </cell>
          <cell r="B116" t="str">
            <v>SigmaC@T</v>
          </cell>
          <cell r="C116" t="str">
            <v>Motorola, Inc/Broward County Public Schools &amp; Dillard High School, Fort Lauderdale Florida</v>
          </cell>
          <cell r="D116" t="str">
            <v>Ft. Lauderdale, FL USA</v>
          </cell>
        </row>
        <row r="117">
          <cell r="A117">
            <v>108</v>
          </cell>
          <cell r="B117" t="str">
            <v>SigmaC@T</v>
          </cell>
          <cell r="C117" t="str">
            <v>Motorola, Inc/Broward County Public Schools &amp; Dillard High School, Fort Lauderdale Florida</v>
          </cell>
          <cell r="D117" t="str">
            <v>Ft. Lauderdale, FL USA</v>
          </cell>
        </row>
        <row r="118">
          <cell r="A118">
            <v>111</v>
          </cell>
          <cell r="B118" t="str">
            <v>WildStang</v>
          </cell>
          <cell r="C118" t="str">
            <v>Motorola Solutions Foundation / Methode Electronics / Numerical Precision, Inc. / Innovation First International / Endres Machining Innovations / Nu-Way / jcpenney &amp; Rolling Meadows High School &amp; Wheeling High School &amp; Prospect High School</v>
          </cell>
          <cell r="D118" t="str">
            <v>Schaumburg, IL USA</v>
          </cell>
        </row>
        <row r="119">
          <cell r="A119">
            <v>111</v>
          </cell>
          <cell r="B119" t="str">
            <v>WildStang</v>
          </cell>
          <cell r="C119" t="str">
            <v>Motorola Solutions Foundation / Methode Electronics / Numerical Precision, Inc. / Innovation First International / Endres Machining Innovations / Nu-Way / jcpenney &amp; Rolling Meadows High School &amp; Wheeling High School &amp; Prospect High School</v>
          </cell>
          <cell r="D119" t="str">
            <v>Schaumburg, IL USA</v>
          </cell>
        </row>
        <row r="120">
          <cell r="A120">
            <v>114</v>
          </cell>
          <cell r="B120" t="str">
            <v>Eagle Strike</v>
          </cell>
          <cell r="C120" t="str">
            <v>Google/Applied Welding Technology/Advanced Component Technology/Precision Performance Technology/Glbert Spray Coat/Le Boulanger Bakery Los Altos &amp; Los Altos High School</v>
          </cell>
          <cell r="D120" t="str">
            <v>Los Altos, CA USA</v>
          </cell>
        </row>
        <row r="121">
          <cell r="A121">
            <v>114</v>
          </cell>
          <cell r="B121" t="str">
            <v>Eagle Strike</v>
          </cell>
          <cell r="C121" t="str">
            <v>Google/Applied Welding Technology/Advanced Component Technology/Precision Performance Technology/Glbert Spray Coat/Le Boulanger Bakery Los Altos &amp; Los Altos High School</v>
          </cell>
          <cell r="D121" t="str">
            <v>Los Altos, CA USA</v>
          </cell>
        </row>
        <row r="122">
          <cell r="A122">
            <v>115</v>
          </cell>
          <cell r="B122" t="str">
            <v>MVRT</v>
          </cell>
          <cell r="C122" t="str">
            <v>Google/Lockheed Martin/Fremont Union High School Foundation/Symantec Corporation/Intuitive Surgical/Northrop Grumman &amp; Monta Vista High School</v>
          </cell>
          <cell r="D122" t="str">
            <v>Cupertino, CA USA</v>
          </cell>
        </row>
        <row r="123">
          <cell r="A123">
            <v>115</v>
          </cell>
          <cell r="B123" t="str">
            <v>MVRT</v>
          </cell>
          <cell r="C123" t="str">
            <v>Google/Lockheed Martin/Fremont Union High School Foundation/Symantec Corporation/Intuitive Surgical/Northrop Grumman &amp; Monta Vista High School</v>
          </cell>
          <cell r="D123" t="str">
            <v>Cupertino, CA USA</v>
          </cell>
        </row>
        <row r="124">
          <cell r="A124">
            <v>116</v>
          </cell>
          <cell r="B124" t="str">
            <v>Epsilon Delta</v>
          </cell>
          <cell r="C124" t="str">
            <v>NASA Headquarters &amp; Herndon High School</v>
          </cell>
          <cell r="D124" t="str">
            <v>Herndon, VA USA</v>
          </cell>
        </row>
        <row r="125">
          <cell r="A125">
            <v>116</v>
          </cell>
          <cell r="B125" t="str">
            <v>Epsilon Delta</v>
          </cell>
          <cell r="C125" t="str">
            <v>NASA Headquarters &amp; Herndon High School</v>
          </cell>
          <cell r="D125" t="str">
            <v>Herndon, VA USA</v>
          </cell>
        </row>
        <row r="126">
          <cell r="A126">
            <v>117</v>
          </cell>
          <cell r="B126" t="str">
            <v>The Steel Dragons</v>
          </cell>
          <cell r="C126" t="str">
            <v>Comcast / jcpenney / The Heinz Endowments &amp; Taylor Allderdice High School</v>
          </cell>
          <cell r="D126" t="str">
            <v>Pittsburgh, PA USA</v>
          </cell>
        </row>
        <row r="127">
          <cell r="A127">
            <v>118</v>
          </cell>
          <cell r="B127" t="str">
            <v>Robonauts</v>
          </cell>
          <cell r="C127" t="str">
            <v>NASA-JSC &amp; Clear Creek ISD</v>
          </cell>
          <cell r="D127" t="str">
            <v>League City, TX USA</v>
          </cell>
        </row>
        <row r="128">
          <cell r="A128">
            <v>118</v>
          </cell>
          <cell r="B128" t="str">
            <v>Robonauts</v>
          </cell>
          <cell r="C128" t="str">
            <v>NASA-JSC &amp; Clear Creek ISD</v>
          </cell>
          <cell r="D128" t="str">
            <v>League City, TX USA</v>
          </cell>
        </row>
        <row r="129">
          <cell r="A129">
            <v>118</v>
          </cell>
          <cell r="B129" t="str">
            <v>Robonauts</v>
          </cell>
          <cell r="C129" t="str">
            <v>NASA-JSC &amp; Clear Creek ISD</v>
          </cell>
          <cell r="D129" t="str">
            <v>League City, TX USA</v>
          </cell>
        </row>
        <row r="130">
          <cell r="A130">
            <v>120</v>
          </cell>
          <cell r="B130" t="str">
            <v>Scarabian Knights</v>
          </cell>
          <cell r="C130" t="str">
            <v>NASA Glenn Research Center/Cuyahoga Community College/GrafTech Corporation/Rockwell Automation &amp; East Technical High School</v>
          </cell>
          <cell r="D130" t="str">
            <v>Cleveland, OH USA</v>
          </cell>
        </row>
        <row r="131">
          <cell r="A131">
            <v>121</v>
          </cell>
          <cell r="B131" t="str">
            <v>Rhode Warriors</v>
          </cell>
          <cell r="C131" t="str">
            <v>NDEP/Raytheon/jcpenney &amp; Middletown High School &amp; Portsmouth High School &amp; Tiverton High School</v>
          </cell>
          <cell r="D131" t="str">
            <v>Newport County, RI USA</v>
          </cell>
        </row>
        <row r="132">
          <cell r="A132">
            <v>122</v>
          </cell>
          <cell r="B132" t="str">
            <v>NASA Knights</v>
          </cell>
          <cell r="C132" t="str">
            <v>NASA Langley Research Center/CACI Corporate Business Development/Booz Allen Hamilton/BAE Systems Norfolk Ship Repair/jcpenney/Canon Virginia Inc./Jefferson Lab/Planet Fitness of FLA/Thomas Nelson Community College &amp; New Horizons Regional Education Center High School</v>
          </cell>
          <cell r="D132" t="str">
            <v>Hampton, VA USA</v>
          </cell>
        </row>
        <row r="133">
          <cell r="A133">
            <v>122</v>
          </cell>
          <cell r="B133" t="str">
            <v>NASA Knights</v>
          </cell>
          <cell r="C133" t="str">
            <v>NASA Langley Research Center/CACI Corporate Business Development/Booz Allen Hamilton/BAE Systems Norfolk Ship Repair/jcpenney/Canon Virginia Inc./Jefferson Lab/Planet Fitness of FLA/Thomas Nelson Community College &amp; New Horizons Regional Education Center High School</v>
          </cell>
          <cell r="D133" t="str">
            <v>Hampton, VA USA</v>
          </cell>
        </row>
        <row r="134">
          <cell r="A134">
            <v>123</v>
          </cell>
          <cell r="B134" t="str">
            <v>Team - Cosmos</v>
          </cell>
          <cell r="C134" t="str">
            <v>General Motors Detroit Hamtramck Assembly / Southfield Machining Inc. / Ford Foundation / Bentley Systems / DADARA &amp; Hamtramck High School</v>
          </cell>
          <cell r="D134" t="str">
            <v>Hamtramck, MI USA</v>
          </cell>
        </row>
        <row r="135">
          <cell r="A135">
            <v>123</v>
          </cell>
          <cell r="B135" t="str">
            <v>Team - Cosmos</v>
          </cell>
          <cell r="C135" t="str">
            <v>General Motors Detroit Hamtramck Assembly / Southfield Machining Inc. / Ford Foundation / Bentley Systems / DADARA &amp; Hamtramck High School</v>
          </cell>
          <cell r="D135" t="str">
            <v>Hamtramck, MI USA</v>
          </cell>
        </row>
        <row r="136">
          <cell r="A136">
            <v>123</v>
          </cell>
          <cell r="B136" t="str">
            <v>Team - Cosmos</v>
          </cell>
          <cell r="C136" t="str">
            <v>General Motors Detroit Hamtramck Assembly / Southfield Machining Inc. / Ford Foundation / Bentley Systems / DADARA &amp; Hamtramck High School</v>
          </cell>
          <cell r="D136" t="str">
            <v>Hamtramck, MI USA</v>
          </cell>
        </row>
        <row r="137">
          <cell r="A137">
            <v>125</v>
          </cell>
          <cell r="B137" t="str">
            <v>NUTRONS</v>
          </cell>
          <cell r="C137" t="str">
            <v>Textron Systems/National Grid/Northeastern University &amp; Brookline High School &amp; Boston Latin School &amp; Revere High School &amp; Catholic Memorial School</v>
          </cell>
          <cell r="D137" t="str">
            <v>Boston, MA USA</v>
          </cell>
        </row>
        <row r="138">
          <cell r="A138">
            <v>125</v>
          </cell>
          <cell r="B138" t="str">
            <v>NUTRONS</v>
          </cell>
          <cell r="C138" t="str">
            <v>Textron Systems/National Grid/Northeastern University &amp; Brookline High School &amp; Boston Latin School &amp; Revere High School &amp; Catholic Memorial School</v>
          </cell>
          <cell r="D138" t="str">
            <v>Boston, MA USA</v>
          </cell>
        </row>
        <row r="139">
          <cell r="A139">
            <v>125</v>
          </cell>
          <cell r="B139" t="str">
            <v>NUTRONS</v>
          </cell>
          <cell r="C139" t="str">
            <v>Textron Systems/National Grid/Northeastern University &amp; Brookline High School &amp; Boston Latin School &amp; Revere High School &amp; Catholic Memorial School</v>
          </cell>
          <cell r="D139" t="str">
            <v>Boston, MA USA</v>
          </cell>
        </row>
        <row r="140">
          <cell r="A140">
            <v>126</v>
          </cell>
          <cell r="B140" t="str">
            <v>Gael Force</v>
          </cell>
          <cell r="C140" t="str">
            <v>Nypro Inc./jcpenney &amp; Clinton High School</v>
          </cell>
          <cell r="D140" t="str">
            <v>Clinton, MA USA</v>
          </cell>
        </row>
        <row r="141">
          <cell r="A141">
            <v>126</v>
          </cell>
          <cell r="B141" t="str">
            <v>Gael Force</v>
          </cell>
          <cell r="C141" t="str">
            <v>Nypro Inc./jcpenney &amp; Clinton High School</v>
          </cell>
          <cell r="D141" t="str">
            <v>Clinton, MA USA</v>
          </cell>
        </row>
        <row r="142">
          <cell r="A142">
            <v>128</v>
          </cell>
          <cell r="B142" t="str">
            <v>The Botcats</v>
          </cell>
          <cell r="C142" t="str">
            <v>American Electric Power / Grandview Heights Marble Cliff Education Foundation &amp; Grandview Heights High School</v>
          </cell>
          <cell r="D142" t="str">
            <v>Grandview Heights, OH USA</v>
          </cell>
        </row>
        <row r="143">
          <cell r="A143">
            <v>128</v>
          </cell>
          <cell r="B143" t="str">
            <v>The Botcats</v>
          </cell>
          <cell r="C143" t="str">
            <v>American Electric Power / Grandview Heights Marble Cliff Education Foundation &amp; Grandview Heights High School</v>
          </cell>
          <cell r="D143" t="str">
            <v>Grandview Heights, OH USA</v>
          </cell>
        </row>
        <row r="144">
          <cell r="A144">
            <v>131</v>
          </cell>
          <cell r="B144" t="str">
            <v>C.H.A.O.S.</v>
          </cell>
          <cell r="C144" t="str">
            <v>BAE SYSTEMS/Rockwell Automation/University of New Hampshire/New Hampshire Orthopaedic Center/GlobaFone/PTC &amp; Central High School</v>
          </cell>
          <cell r="D144" t="str">
            <v>Manchester, NH USA</v>
          </cell>
        </row>
        <row r="145">
          <cell r="A145">
            <v>133</v>
          </cell>
          <cell r="B145" t="str">
            <v>B.E.R.T</v>
          </cell>
          <cell r="C145" t="str">
            <v>TEM Inc./Fairchild Semiconductor &amp; Bonny Eagle High School</v>
          </cell>
          <cell r="D145" t="str">
            <v>Standish, ME USA</v>
          </cell>
        </row>
        <row r="146">
          <cell r="A146">
            <v>133</v>
          </cell>
          <cell r="B146" t="str">
            <v>B.E.R.T</v>
          </cell>
          <cell r="C146" t="str">
            <v>TEM Inc./Fairchild Semiconductor &amp; Bonny Eagle High School</v>
          </cell>
          <cell r="D146" t="str">
            <v>Standish, ME USA</v>
          </cell>
        </row>
        <row r="147">
          <cell r="A147">
            <v>135</v>
          </cell>
          <cell r="B147" t="str">
            <v>The Black Knights</v>
          </cell>
          <cell r="C147" t="str">
            <v>PHM Community/AEP-American Electric Power/Bayer/PraxAir/AM General/Great Lakes WaterJet Inc. &amp; Penn High School</v>
          </cell>
          <cell r="D147" t="str">
            <v>Mishawaka, IN USA</v>
          </cell>
        </row>
        <row r="148">
          <cell r="A148">
            <v>135</v>
          </cell>
          <cell r="B148" t="str">
            <v>The Black Knights</v>
          </cell>
          <cell r="C148" t="str">
            <v>PHM Community/AEP-American Electric Power/Bayer/PraxAir/AM General/Great Lakes WaterJet Inc. &amp; Penn High School</v>
          </cell>
          <cell r="D148" t="str">
            <v>Mishawaka, IN USA</v>
          </cell>
        </row>
        <row r="149">
          <cell r="A149">
            <v>136</v>
          </cell>
          <cell r="B149" t="str">
            <v>Killer Kardinals</v>
          </cell>
          <cell r="C149" t="str">
            <v>Plainfield High</v>
          </cell>
          <cell r="D149" t="str">
            <v>Plainfield, NJ USA</v>
          </cell>
        </row>
        <row r="150">
          <cell r="A150">
            <v>136</v>
          </cell>
          <cell r="B150" t="str">
            <v>Killer Kardinals</v>
          </cell>
          <cell r="C150" t="str">
            <v>Plainfield High</v>
          </cell>
          <cell r="D150" t="str">
            <v>Plainfield, NJ USA</v>
          </cell>
        </row>
        <row r="151">
          <cell r="A151">
            <v>138</v>
          </cell>
          <cell r="B151" t="str">
            <v>Entropy</v>
          </cell>
          <cell r="C151" t="str">
            <v>Monarch Instrument/BAE Systems/Control Air/LCF Amps &amp; Souhegan High School</v>
          </cell>
          <cell r="D151" t="str">
            <v>Amherst, NH USA</v>
          </cell>
        </row>
        <row r="152">
          <cell r="A152">
            <v>138</v>
          </cell>
          <cell r="B152" t="str">
            <v>Entropy</v>
          </cell>
          <cell r="C152" t="str">
            <v>Monarch Instrument/BAE Systems/Control Air/LCF Amps &amp; Souhegan High School</v>
          </cell>
          <cell r="D152" t="str">
            <v>Amherst, NH USA</v>
          </cell>
        </row>
        <row r="153">
          <cell r="A153">
            <v>141</v>
          </cell>
          <cell r="B153" t="str">
            <v>WO-BOT</v>
          </cell>
          <cell r="C153" t="str">
            <v>JR Automation Technologies, Inc./Engineered Automation Systems, Inc./Magna Sealing and Glass Systems/Entergy/Johnson Controls/Bradford Company/Koop &amp; Burr Insurance/Request Foods/Suntec Services/Holland Town Center/Buhler Prince &amp; West Ottawa High School</v>
          </cell>
          <cell r="D153" t="str">
            <v>Holland, MI USA</v>
          </cell>
        </row>
        <row r="154">
          <cell r="A154">
            <v>141</v>
          </cell>
          <cell r="B154" t="str">
            <v>WO-BOT</v>
          </cell>
          <cell r="C154" t="str">
            <v>JR Automation Technologies, Inc./Engineered Automation Systems, Inc./Magna Sealing and Glass Systems/Entergy/Johnson Controls/Bradford Company/Koop &amp; Burr Insurance/Request Foods/Suntec Services/Holland Town Center/Buhler Prince &amp; West Ottawa High School</v>
          </cell>
          <cell r="D154" t="str">
            <v>Holland, MI USA</v>
          </cell>
        </row>
        <row r="155">
          <cell r="A155">
            <v>141</v>
          </cell>
          <cell r="B155" t="str">
            <v>WO-BOT</v>
          </cell>
          <cell r="C155" t="str">
            <v>JR Automation Technologies, Inc./Engineered Automation Systems, Inc./Magna Sealing and Glass Systems/Entergy/Johnson Controls/Bradford Company/Koop &amp; Burr Insurance/Request Foods/Suntec Services/Holland Town Center/Buhler Prince &amp; West Ottawa High School</v>
          </cell>
          <cell r="D155" t="str">
            <v>Holland, MI USA</v>
          </cell>
        </row>
        <row r="156">
          <cell r="A156">
            <v>141</v>
          </cell>
          <cell r="B156" t="str">
            <v>WO-BOT</v>
          </cell>
          <cell r="C156" t="str">
            <v>JR Automation Technologies, Inc./Engineered Automation Systems, Inc./Magna Sealing and Glass Systems/Entergy/Johnson Controls/Bradford Company/Koop &amp; Burr Insurance/Request Foods/Suntec Services/Holland Town Center/Buhler Prince &amp; West Ottawa High School</v>
          </cell>
          <cell r="D156" t="str">
            <v>Holland, MI USA</v>
          </cell>
        </row>
        <row r="157">
          <cell r="A157">
            <v>144</v>
          </cell>
          <cell r="B157" t="str">
            <v>The R.O.C.K</v>
          </cell>
          <cell r="C157" t="str">
            <v>The Kroger Company / Alliance Robotics / Clippard Instruments / P / Cincinnati State Technical and Community College / Joseph Auto Group / Craftsman Electric / Wiseway Supply / Queen City Sausage &amp; Butler Technology and Career Development Schools &amp; Colerain High School &amp; Nothwest High School</v>
          </cell>
          <cell r="D157" t="str">
            <v>Cincinnati, OH USA</v>
          </cell>
        </row>
        <row r="158">
          <cell r="A158">
            <v>145</v>
          </cell>
          <cell r="B158" t="str">
            <v>T-Rx</v>
          </cell>
          <cell r="C158" t="str">
            <v>Norwich Pharmaceuticals / Chobani, Inc. / Norwich Glass / The Balloon Detail &amp; Norwich High School &amp; Sherburne-Earlville High School &amp; Unadilla Valley High School</v>
          </cell>
          <cell r="D158" t="str">
            <v>Norwich, NY USA</v>
          </cell>
        </row>
        <row r="159">
          <cell r="A159">
            <v>148</v>
          </cell>
          <cell r="B159" t="str">
            <v>Robowranglers</v>
          </cell>
          <cell r="C159" t="str">
            <v>Innovation First International/L-3 Communications &amp; Greenville High School</v>
          </cell>
          <cell r="D159" t="str">
            <v>Greenville, TX USA</v>
          </cell>
        </row>
        <row r="160">
          <cell r="A160">
            <v>148</v>
          </cell>
          <cell r="B160" t="str">
            <v>Robowranglers</v>
          </cell>
          <cell r="C160" t="str">
            <v>Innovation First International/L-3 Communications &amp; Greenville High School</v>
          </cell>
          <cell r="D160" t="str">
            <v>Greenville, TX USA</v>
          </cell>
        </row>
        <row r="161">
          <cell r="A161">
            <v>148</v>
          </cell>
          <cell r="B161" t="str">
            <v>Robowranglers</v>
          </cell>
          <cell r="C161" t="str">
            <v>Innovation First International/L-3 Communications &amp; Greenville High School</v>
          </cell>
          <cell r="D161" t="str">
            <v>Greenville, TX USA</v>
          </cell>
        </row>
        <row r="162">
          <cell r="A162">
            <v>151</v>
          </cell>
          <cell r="B162" t="str">
            <v>Tough Techs</v>
          </cell>
          <cell r="C162" t="str">
            <v>Comcast / Dell Computer / BAE Systems / Olsen Foundation / Corfin Industries / Sweeney Metal Fabricators, Inc / Spartan Technology Solutions &amp; Nashua Technology Center @ the Nashua High Schools</v>
          </cell>
          <cell r="D162" t="str">
            <v>Nashua, NH USA</v>
          </cell>
        </row>
        <row r="163">
          <cell r="A163">
            <v>155</v>
          </cell>
          <cell r="B163" t="str">
            <v>The Technonuts</v>
          </cell>
          <cell r="C163" t="str">
            <v>Pratt &amp; Whitney East Hartford &amp; C.M. McGee Middle School &amp; Berlin High School</v>
          </cell>
          <cell r="D163" t="str">
            <v>Berlin, CT USA</v>
          </cell>
        </row>
        <row r="164">
          <cell r="A164">
            <v>155</v>
          </cell>
          <cell r="B164" t="str">
            <v>The Technonuts</v>
          </cell>
          <cell r="C164" t="str">
            <v>Pratt &amp; Whitney East Hartford &amp; C.M. McGee Middle School &amp; Berlin High School</v>
          </cell>
          <cell r="D164" t="str">
            <v>Berlin, CT USA</v>
          </cell>
        </row>
        <row r="165">
          <cell r="A165">
            <v>156</v>
          </cell>
          <cell r="B165" t="str">
            <v xml:space="preserve">RPM  - Robotics Plus Mayhem </v>
          </cell>
          <cell r="C165" t="str">
            <v>GE/Eriez/jcpenney &amp; Fairview High School</v>
          </cell>
          <cell r="D165" t="str">
            <v>Fairview, PA USA</v>
          </cell>
        </row>
        <row r="166">
          <cell r="A166">
            <v>156</v>
          </cell>
          <cell r="B166" t="str">
            <v xml:space="preserve">RPM  - Robotics Plus Mayhem </v>
          </cell>
          <cell r="C166" t="str">
            <v>GE/Eriez/jcpenney &amp; Fairview High School</v>
          </cell>
          <cell r="D166" t="str">
            <v>Fairview, PA USA</v>
          </cell>
        </row>
        <row r="167">
          <cell r="A167">
            <v>157</v>
          </cell>
          <cell r="B167" t="str">
            <v>AZTECHS 157</v>
          </cell>
          <cell r="C167" t="str">
            <v>EMC/Raytheon NCS/Raytheon IDS/US ARMY/Intel &amp; Assabet Valley Regional Technical HS</v>
          </cell>
          <cell r="D167" t="str">
            <v>Marlborough, MA USA</v>
          </cell>
        </row>
        <row r="168">
          <cell r="A168">
            <v>157</v>
          </cell>
          <cell r="B168" t="str">
            <v>AZTECHS 157</v>
          </cell>
          <cell r="C168" t="str">
            <v>EMC/Raytheon NCS/Raytheon IDS/US ARMY/Intel &amp; Assabet Valley Regional Technical HS</v>
          </cell>
          <cell r="D168" t="str">
            <v>Marlborough, MA USA</v>
          </cell>
        </row>
        <row r="169">
          <cell r="A169">
            <v>159</v>
          </cell>
          <cell r="B169" t="str">
            <v>Alpine Robotics</v>
          </cell>
          <cell r="C169" t="str">
            <v>AMD/Otterbox Foundation &amp; Poudre High School</v>
          </cell>
          <cell r="D169" t="str">
            <v>Fort Collins, CO USA</v>
          </cell>
        </row>
        <row r="170">
          <cell r="A170">
            <v>166</v>
          </cell>
          <cell r="B170" t="str">
            <v>Chop Shop</v>
          </cell>
          <cell r="C170" t="str">
            <v>PumpStation One / BAE Systems / Raytheon / Brookstone / PTC &amp; Merrimack High School</v>
          </cell>
          <cell r="D170" t="str">
            <v>Merrimack, NH USA</v>
          </cell>
        </row>
        <row r="171">
          <cell r="A171">
            <v>166</v>
          </cell>
          <cell r="B171" t="str">
            <v>Chop Shop</v>
          </cell>
          <cell r="C171" t="str">
            <v>PumpStation One / BAE Systems / Raytheon / Brookstone / PTC &amp; Merrimack High School</v>
          </cell>
          <cell r="D171" t="str">
            <v>Merrimack, NH USA</v>
          </cell>
        </row>
        <row r="172">
          <cell r="A172">
            <v>167</v>
          </cell>
          <cell r="B172" t="str">
            <v>Children of the Corn</v>
          </cell>
          <cell r="C172" t="str">
            <v>Rockwell Collins &amp; West High School &amp; City High School</v>
          </cell>
          <cell r="D172" t="str">
            <v>Iowa City, IA USA</v>
          </cell>
        </row>
        <row r="173">
          <cell r="A173">
            <v>168</v>
          </cell>
          <cell r="B173" t="str">
            <v>Mechanical Investigation Bureau</v>
          </cell>
          <cell r="C173" t="str">
            <v>jcpenney &amp; North Miami Beach Senior High</v>
          </cell>
          <cell r="D173" t="str">
            <v>North Miami Beach, FL USA</v>
          </cell>
        </row>
        <row r="174">
          <cell r="A174">
            <v>171</v>
          </cell>
          <cell r="B174" t="str">
            <v>Cheese Curd Herd</v>
          </cell>
          <cell r="C174" t="str">
            <v>UW-Platteville/John Deere &amp; Area Schools</v>
          </cell>
          <cell r="D174" t="str">
            <v>Platteville, WI USA</v>
          </cell>
        </row>
        <row r="175">
          <cell r="A175">
            <v>171</v>
          </cell>
          <cell r="B175" t="str">
            <v>Cheese Curd Herd</v>
          </cell>
          <cell r="C175" t="str">
            <v>UW-Platteville/John Deere &amp; Area Schools</v>
          </cell>
          <cell r="D175" t="str">
            <v>Platteville, WI USA</v>
          </cell>
        </row>
        <row r="176">
          <cell r="A176">
            <v>172</v>
          </cell>
          <cell r="B176" t="str">
            <v>Northern Force</v>
          </cell>
          <cell r="C176" t="str">
            <v>IDEXX Laboratories/Lanco Assembly Systems/Fairchild Semiconductor &amp; Falmouth High School &amp; Gorham High School</v>
          </cell>
          <cell r="D176" t="str">
            <v>Gorham/Falmouth, ME USA</v>
          </cell>
        </row>
        <row r="177">
          <cell r="A177">
            <v>172</v>
          </cell>
          <cell r="B177" t="str">
            <v>Northern Force</v>
          </cell>
          <cell r="C177" t="str">
            <v>IDEXX Laboratories/Lanco Assembly Systems/Fairchild Semiconductor &amp; Falmouth High School &amp; Gorham High School</v>
          </cell>
          <cell r="D177" t="str">
            <v>Gorham/Falmouth, ME USA</v>
          </cell>
        </row>
        <row r="178">
          <cell r="A178">
            <v>173</v>
          </cell>
          <cell r="B178" t="str">
            <v>R.A.G.E. (Robotics &amp; Gadget Engineering)</v>
          </cell>
          <cell r="C178" t="str">
            <v>United Technologies Research Center/JP Fabrication &amp; Repair/CNC Software &amp; East Hartford High School &amp; Rockville High School &amp; Tolland High School &amp; Connecticut International Baccalaureate Academy</v>
          </cell>
          <cell r="D178" t="str">
            <v>East Hartford, CT USA</v>
          </cell>
        </row>
        <row r="179">
          <cell r="A179">
            <v>173</v>
          </cell>
          <cell r="B179" t="str">
            <v>R.A.G.E. (Robotics &amp; Gadget Engineering)</v>
          </cell>
          <cell r="C179" t="str">
            <v>United Technologies Research Center/JP Fabrication &amp; Repair/CNC Software &amp; East Hartford High School &amp; Rockville High School &amp; Tolland High School &amp; Connecticut International Baccalaureate Academy</v>
          </cell>
          <cell r="D179" t="str">
            <v>East Hartford, CT USA</v>
          </cell>
        </row>
        <row r="180">
          <cell r="A180">
            <v>174</v>
          </cell>
          <cell r="B180" t="str">
            <v>Arctic Warriors</v>
          </cell>
          <cell r="C180" t="str">
            <v>UTC Carrier/SRC/Lockheed Martin/Welch Allyn/TopCoder/Booz Allen Hamilton &amp; Liverpool High School</v>
          </cell>
          <cell r="D180" t="str">
            <v>Liverpool, NY USA</v>
          </cell>
        </row>
        <row r="181">
          <cell r="A181">
            <v>174</v>
          </cell>
          <cell r="B181" t="str">
            <v>Arctic Warriors</v>
          </cell>
          <cell r="C181" t="str">
            <v>UTC Carrier/SRC/Lockheed Martin/Welch Allyn/TopCoder/Booz Allen Hamilton &amp; Liverpool High School</v>
          </cell>
          <cell r="D181" t="str">
            <v>Liverpool, NY USA</v>
          </cell>
        </row>
        <row r="182">
          <cell r="A182">
            <v>175</v>
          </cell>
          <cell r="B182" t="str">
            <v>Buzz Robotics</v>
          </cell>
          <cell r="C182" t="str">
            <v>United Technologies Aerospace  Systems Space Systems/PTC &amp; Enrico Fermi High School</v>
          </cell>
          <cell r="D182" t="str">
            <v>Enfield, CT USA</v>
          </cell>
        </row>
        <row r="183">
          <cell r="A183">
            <v>175</v>
          </cell>
          <cell r="B183" t="str">
            <v>Buzz Robotics</v>
          </cell>
          <cell r="C183" t="str">
            <v>United Technologies Aerospace  Systems Space Systems/PTC &amp; Enrico Fermi High School</v>
          </cell>
          <cell r="D183" t="str">
            <v>Enfield, CT USA</v>
          </cell>
        </row>
        <row r="184">
          <cell r="A184">
            <v>176</v>
          </cell>
          <cell r="B184" t="str">
            <v>Aces High</v>
          </cell>
          <cell r="C184" t="str">
            <v>UTC Aerospace Systems/Praxair &amp; Windsor Locks High School &amp; Suffield High School</v>
          </cell>
          <cell r="D184" t="str">
            <v>Windsor Locks, CT USA</v>
          </cell>
        </row>
        <row r="185">
          <cell r="A185">
            <v>176</v>
          </cell>
          <cell r="B185" t="str">
            <v>Aces High</v>
          </cell>
          <cell r="C185" t="str">
            <v>UTC Aerospace Systems/Praxair &amp; Windsor Locks High School &amp; Suffield High School</v>
          </cell>
          <cell r="D185" t="str">
            <v>Windsor Locks, CT USA</v>
          </cell>
        </row>
        <row r="186">
          <cell r="A186">
            <v>177</v>
          </cell>
          <cell r="B186" t="str">
            <v>Bobcat Robotics</v>
          </cell>
          <cell r="C186" t="str">
            <v>UTC / Ensign Bickford Aerospace &amp; Defense &amp; South Windsor High School</v>
          </cell>
          <cell r="D186" t="str">
            <v>South Windsor, CT USA</v>
          </cell>
        </row>
        <row r="187">
          <cell r="A187">
            <v>177</v>
          </cell>
          <cell r="B187" t="str">
            <v>Bobcat Robotics</v>
          </cell>
          <cell r="C187" t="str">
            <v>UTC / Ensign Bickford Aerospace &amp; Defense &amp; South Windsor High School</v>
          </cell>
          <cell r="D187" t="str">
            <v>South Windsor, CT USA</v>
          </cell>
        </row>
        <row r="188">
          <cell r="A188">
            <v>178</v>
          </cell>
          <cell r="B188" t="str">
            <v>The 2nd Law Enforcers</v>
          </cell>
          <cell r="C188" t="str">
            <v>UTC Otis Elevator/ebm-papst Inc./UTC Sikorsky/Parker Hanifin Corp. Fluid Control Div. &amp; Farmington High School</v>
          </cell>
          <cell r="D188" t="str">
            <v>Farmington, CT USA</v>
          </cell>
        </row>
        <row r="189">
          <cell r="A189">
            <v>178</v>
          </cell>
          <cell r="B189" t="str">
            <v>The 2nd Law Enforcers</v>
          </cell>
          <cell r="C189" t="str">
            <v>UTC Otis Elevator/ebm-papst Inc./UTC Sikorsky/Parker Hanifin Corp. Fluid Control Div. &amp; Farmington High School</v>
          </cell>
          <cell r="D189" t="str">
            <v>Farmington, CT USA</v>
          </cell>
        </row>
        <row r="190">
          <cell r="A190">
            <v>179</v>
          </cell>
          <cell r="B190" t="str">
            <v>The Children of the Swamp</v>
          </cell>
          <cell r="C190" t="str">
            <v>Pratt &amp; Whitney / EDF / Lockheed Martin / FP / Florida Turbine Technologies &amp; Suncoast High School</v>
          </cell>
          <cell r="D190" t="str">
            <v>Riviera Beach, FL USA</v>
          </cell>
        </row>
        <row r="191">
          <cell r="A191">
            <v>179</v>
          </cell>
          <cell r="B191" t="str">
            <v>The Children of the Swamp</v>
          </cell>
          <cell r="C191" t="str">
            <v>Pratt &amp; Whitney / EDF / Lockheed Martin / FP / Florida Turbine Technologies &amp; Suncoast High School</v>
          </cell>
          <cell r="D191" t="str">
            <v>Riviera Beach, FL USA</v>
          </cell>
        </row>
        <row r="192">
          <cell r="A192">
            <v>180</v>
          </cell>
          <cell r="B192" t="str">
            <v>S.P.A.M.</v>
          </cell>
          <cell r="C192" t="str">
            <v>Pratt &amp; Whitney / Education Foundation of Martin County &amp; Jensen Beach High School &amp; Martin County High School &amp; South Fork High School &amp; Clark Advanced Learning Center (High School)</v>
          </cell>
          <cell r="D192" t="str">
            <v>Stuart, FL USA</v>
          </cell>
        </row>
        <row r="193">
          <cell r="A193">
            <v>180</v>
          </cell>
          <cell r="B193" t="str">
            <v>S.P.A.M.</v>
          </cell>
          <cell r="C193" t="str">
            <v>Pratt &amp; Whitney / Education Foundation of Martin County &amp; Jensen Beach High School &amp; Martin County High School &amp; South Fork High School &amp; Clark Advanced Learning Center (High School)</v>
          </cell>
          <cell r="D193" t="str">
            <v>Stuart, FL USA</v>
          </cell>
        </row>
        <row r="194">
          <cell r="A194">
            <v>181</v>
          </cell>
          <cell r="B194" t="str">
            <v>Birds Of Prey</v>
          </cell>
          <cell r="C194" t="str">
            <v>United Technologies/Pratt &amp; Whitney &amp; Hartford Public Schools</v>
          </cell>
          <cell r="D194" t="str">
            <v>Hartford, CT USA</v>
          </cell>
        </row>
        <row r="195">
          <cell r="A195">
            <v>181</v>
          </cell>
          <cell r="B195" t="str">
            <v>Birds Of Prey</v>
          </cell>
          <cell r="C195" t="str">
            <v>United Technologies/Pratt &amp; Whitney &amp; Hartford Public Schools</v>
          </cell>
          <cell r="D195" t="str">
            <v>Hartford, CT USA</v>
          </cell>
        </row>
        <row r="196">
          <cell r="A196">
            <v>190</v>
          </cell>
          <cell r="B196" t="str">
            <v>Gompei and the H.E.R.D.</v>
          </cell>
          <cell r="C196" t="str">
            <v>WPI &amp; Massachusetts Academy of Math and Science</v>
          </cell>
          <cell r="D196" t="str">
            <v>Worcester, MA USA</v>
          </cell>
        </row>
        <row r="197">
          <cell r="A197">
            <v>190</v>
          </cell>
          <cell r="B197" t="str">
            <v>Gompei and the H.E.R.D.</v>
          </cell>
          <cell r="C197" t="str">
            <v>WPI &amp; Massachusetts Academy of Math and Science</v>
          </cell>
          <cell r="D197" t="str">
            <v>Worcester, MA USA</v>
          </cell>
        </row>
        <row r="198">
          <cell r="A198">
            <v>191</v>
          </cell>
          <cell r="B198" t="str">
            <v>X-CATS</v>
          </cell>
          <cell r="C198" t="str">
            <v>Xerox Corporation/jcpenney &amp; J. C. Wilson Commencement Academy</v>
          </cell>
          <cell r="D198" t="str">
            <v>Rochester, NY USA</v>
          </cell>
        </row>
        <row r="199">
          <cell r="A199">
            <v>192</v>
          </cell>
          <cell r="B199" t="str">
            <v>GRT</v>
          </cell>
          <cell r="C199" t="str">
            <v>The Linde Group/Sofinnova Ventures/QUALCOMM Incorporated &amp; Gunn High School</v>
          </cell>
          <cell r="D199" t="str">
            <v>Palo Alto, CA USA</v>
          </cell>
        </row>
        <row r="200">
          <cell r="A200">
            <v>192</v>
          </cell>
          <cell r="B200" t="str">
            <v>GRT</v>
          </cell>
          <cell r="C200" t="str">
            <v>The Linde Group/Sofinnova Ventures/QUALCOMM Incorporated &amp; Gunn High School</v>
          </cell>
          <cell r="D200" t="str">
            <v>Palo Alto, CA USA</v>
          </cell>
        </row>
        <row r="201">
          <cell r="A201">
            <v>192</v>
          </cell>
          <cell r="B201" t="str">
            <v>GRT</v>
          </cell>
          <cell r="C201" t="str">
            <v>The Linde Group/Sofinnova Ventures/QUALCOMM Incorporated &amp; Gunn High School</v>
          </cell>
          <cell r="D201" t="str">
            <v>Palo Alto, CA USA</v>
          </cell>
        </row>
        <row r="202">
          <cell r="A202">
            <v>193</v>
          </cell>
          <cell r="B202" t="str">
            <v>MORT Beta</v>
          </cell>
          <cell r="C202" t="str">
            <v>Mt. Olive Board of Education &amp; Mt. Olive High School</v>
          </cell>
          <cell r="D202" t="str">
            <v>Flanders, NJ USA</v>
          </cell>
        </row>
        <row r="203">
          <cell r="A203">
            <v>193</v>
          </cell>
          <cell r="B203" t="str">
            <v>MORT Beta</v>
          </cell>
          <cell r="C203" t="str">
            <v>Mt. Olive Board of Education &amp; Mt. Olive High School</v>
          </cell>
          <cell r="D203" t="str">
            <v>Flanders, NJ USA</v>
          </cell>
        </row>
        <row r="204">
          <cell r="A204">
            <v>193</v>
          </cell>
          <cell r="B204" t="str">
            <v>MORT Beta</v>
          </cell>
          <cell r="C204" t="str">
            <v>Mt. Olive Board of Education &amp; Mt. Olive High School</v>
          </cell>
          <cell r="D204" t="str">
            <v>Flanders, NJ USA</v>
          </cell>
        </row>
        <row r="205">
          <cell r="A205">
            <v>195</v>
          </cell>
          <cell r="B205" t="str">
            <v>Cyber Knights</v>
          </cell>
          <cell r="C205" t="str">
            <v>Pratt &amp; Whitney/Plainville Electrical Products Company/Pyramid Technologies/Tiger Enterprises/Saucier Mechanical Services Inc. &amp; Southington High School</v>
          </cell>
          <cell r="D205" t="str">
            <v>Southington, CT USA</v>
          </cell>
        </row>
        <row r="206">
          <cell r="A206">
            <v>195</v>
          </cell>
          <cell r="B206" t="str">
            <v>Cyber Knights</v>
          </cell>
          <cell r="C206" t="str">
            <v>Pratt &amp; Whitney/Plainville Electrical Products Company/Pyramid Technologies/Tiger Enterprises/Saucier Mechanical Services Inc. &amp; Southington High School</v>
          </cell>
          <cell r="D206" t="str">
            <v>Southington, CT USA</v>
          </cell>
        </row>
        <row r="207">
          <cell r="A207">
            <v>201</v>
          </cell>
          <cell r="B207" t="str">
            <v>The FEDS</v>
          </cell>
          <cell r="C207" t="str">
            <v>General Motors Research and Development/Genisys Credit Union/Froude Hofmann &amp; Rochester High School</v>
          </cell>
          <cell r="D207" t="str">
            <v>Rochester Hills, MI USA</v>
          </cell>
        </row>
        <row r="208">
          <cell r="A208">
            <v>201</v>
          </cell>
          <cell r="B208" t="str">
            <v>The FEDS</v>
          </cell>
          <cell r="C208" t="str">
            <v>General Motors Research and Development/Genisys Credit Union/Froude Hofmann &amp; Rochester High School</v>
          </cell>
          <cell r="D208" t="str">
            <v>Rochester Hills, MI USA</v>
          </cell>
        </row>
        <row r="209">
          <cell r="A209">
            <v>201</v>
          </cell>
          <cell r="B209" t="str">
            <v>The FEDS</v>
          </cell>
          <cell r="C209" t="str">
            <v>General Motors Research and Development/Genisys Credit Union/Froude Hofmann &amp; Rochester High School</v>
          </cell>
          <cell r="D209" t="str">
            <v>Rochester Hills, MI USA</v>
          </cell>
        </row>
        <row r="210">
          <cell r="A210">
            <v>203</v>
          </cell>
          <cell r="B210" t="str">
            <v>One TUFF Team (Team United for FIRST)</v>
          </cell>
          <cell r="C210" t="str">
            <v>Campbell's Soup &amp; Camden County Technical  School</v>
          </cell>
          <cell r="D210" t="str">
            <v>Sicklerville, NJ USA</v>
          </cell>
        </row>
        <row r="211">
          <cell r="A211">
            <v>203</v>
          </cell>
          <cell r="B211" t="str">
            <v>One TUFF Team (Team United for FIRST)</v>
          </cell>
          <cell r="C211" t="str">
            <v>Campbell's Soup &amp; Camden County Technical  School</v>
          </cell>
          <cell r="D211" t="str">
            <v>Sicklerville, NJ USA</v>
          </cell>
        </row>
        <row r="212">
          <cell r="A212">
            <v>204</v>
          </cell>
          <cell r="B212" t="str">
            <v>Eastern Robotic Vikings</v>
          </cell>
          <cell r="C212" t="str">
            <v>Eastern Regional High School Board of Education/Eastern Educational Foundation &amp; Eastern Camden County Regional High Schools</v>
          </cell>
          <cell r="D212" t="str">
            <v>Voorhees, NJ USA</v>
          </cell>
        </row>
        <row r="213">
          <cell r="A213">
            <v>204</v>
          </cell>
          <cell r="B213" t="str">
            <v>Eastern Robotic Vikings</v>
          </cell>
          <cell r="C213" t="str">
            <v>Eastern Regional High School Board of Education/Eastern Educational Foundation &amp; Eastern Camden County Regional High Schools</v>
          </cell>
          <cell r="D213" t="str">
            <v>Voorhees, NJ USA</v>
          </cell>
        </row>
        <row r="214">
          <cell r="A214">
            <v>207</v>
          </cell>
          <cell r="B214" t="str">
            <v>METALCRAFTERS</v>
          </cell>
          <cell r="C214" t="str">
            <v>The Boeing Company/Walt Disney Imagineering &amp; Centinela Valley Union High School District</v>
          </cell>
          <cell r="D214" t="str">
            <v>Hawthorne, CA USA</v>
          </cell>
        </row>
        <row r="215">
          <cell r="A215">
            <v>207</v>
          </cell>
          <cell r="B215" t="str">
            <v>METALCRAFTERS</v>
          </cell>
          <cell r="C215" t="str">
            <v>The Boeing Company/Walt Disney Imagineering &amp; Centinela Valley Union High School District</v>
          </cell>
          <cell r="D215" t="str">
            <v>Hawthorne, CA USA</v>
          </cell>
        </row>
        <row r="216">
          <cell r="A216">
            <v>213</v>
          </cell>
          <cell r="B216" t="str">
            <v>The Dirty Birds</v>
          </cell>
          <cell r="C216" t="str">
            <v>Keene High First Robotics Club</v>
          </cell>
          <cell r="D216" t="str">
            <v>Keene, NH USA</v>
          </cell>
        </row>
        <row r="217">
          <cell r="A217">
            <v>216</v>
          </cell>
          <cell r="B217" t="str">
            <v>More RoboDawgs</v>
          </cell>
          <cell r="C217" t="str">
            <v>Grandville Public Schools / Steelcase / CISCO / Hepfer &amp; Associates &amp; Grandville High School</v>
          </cell>
          <cell r="D217" t="str">
            <v>Grandville, MI USA</v>
          </cell>
        </row>
        <row r="218">
          <cell r="A218">
            <v>216</v>
          </cell>
          <cell r="B218" t="str">
            <v>More RoboDawgs</v>
          </cell>
          <cell r="C218" t="str">
            <v>Grandville Public Schools / Steelcase / CISCO / Hepfer &amp; Associates &amp; Grandville High School</v>
          </cell>
          <cell r="D218" t="str">
            <v>Grandville, MI USA</v>
          </cell>
        </row>
        <row r="219">
          <cell r="A219">
            <v>216</v>
          </cell>
          <cell r="B219" t="str">
            <v>More RoboDawgs</v>
          </cell>
          <cell r="C219" t="str">
            <v>Grandville Public Schools / Steelcase / CISCO / Hepfer &amp; Associates &amp; Grandville High School</v>
          </cell>
          <cell r="D219" t="str">
            <v>Grandville, MI USA</v>
          </cell>
        </row>
        <row r="220">
          <cell r="A220">
            <v>216</v>
          </cell>
          <cell r="B220" t="str">
            <v>More RoboDawgs</v>
          </cell>
          <cell r="C220" t="str">
            <v>Grandville Public Schools / Steelcase / CISCO / Hepfer &amp; Associates &amp; Grandville High School</v>
          </cell>
          <cell r="D220" t="str">
            <v>Grandville, MI USA</v>
          </cell>
        </row>
        <row r="221">
          <cell r="A221">
            <v>217</v>
          </cell>
          <cell r="B221" t="str">
            <v>ThunderChickens</v>
          </cell>
          <cell r="C221" t="str">
            <v>Innovation First International/Ford Motor Company/BAE Systems/Kuka Assembly &amp; Test &amp; Utica Community Schools</v>
          </cell>
          <cell r="D221" t="str">
            <v>Sterling Heights, MI USA</v>
          </cell>
        </row>
        <row r="222">
          <cell r="A222">
            <v>217</v>
          </cell>
          <cell r="B222" t="str">
            <v>ThunderChickens</v>
          </cell>
          <cell r="C222" t="str">
            <v>Innovation First International/Ford Motor Company/BAE Systems/Kuka Assembly &amp; Test &amp; Utica Community Schools</v>
          </cell>
          <cell r="D222" t="str">
            <v>Sterling Heights, MI USA</v>
          </cell>
        </row>
        <row r="223">
          <cell r="A223">
            <v>217</v>
          </cell>
          <cell r="B223" t="str">
            <v>ThunderChickens</v>
          </cell>
          <cell r="C223" t="str">
            <v>Innovation First International/Ford Motor Company/BAE Systems/Kuka Assembly &amp; Test &amp; Utica Community Schools</v>
          </cell>
          <cell r="D223" t="str">
            <v>Sterling Heights, MI USA</v>
          </cell>
        </row>
        <row r="224">
          <cell r="A224">
            <v>217</v>
          </cell>
          <cell r="B224" t="str">
            <v>ThunderChickens</v>
          </cell>
          <cell r="C224" t="str">
            <v>Innovation First International/Ford Motor Company/BAE Systems/Kuka Assembly &amp; Test &amp; Utica Community Schools</v>
          </cell>
          <cell r="D224" t="str">
            <v>Sterling Heights, MI USA</v>
          </cell>
        </row>
        <row r="225">
          <cell r="A225">
            <v>219</v>
          </cell>
          <cell r="B225" t="str">
            <v>Team Impact</v>
          </cell>
          <cell r="C225" t="str">
            <v>Warren Hills Regional High School</v>
          </cell>
          <cell r="D225" t="str">
            <v>Washington, NJ USA</v>
          </cell>
        </row>
        <row r="226">
          <cell r="A226">
            <v>219</v>
          </cell>
          <cell r="B226" t="str">
            <v>Team Impact</v>
          </cell>
          <cell r="C226" t="str">
            <v>Warren Hills Regional High School</v>
          </cell>
          <cell r="D226" t="str">
            <v>Washington, NJ USA</v>
          </cell>
        </row>
        <row r="227">
          <cell r="A227">
            <v>222</v>
          </cell>
          <cell r="B227" t="str">
            <v>Tigertrons</v>
          </cell>
          <cell r="C227" t="str">
            <v>Guyette Communication/Procter and Gamble/Print to 3D/Fastenal/jcpenney &amp; Tunkhannock Area High School</v>
          </cell>
          <cell r="D227" t="str">
            <v>Tunkhannock, PA USA</v>
          </cell>
        </row>
        <row r="228">
          <cell r="A228">
            <v>222</v>
          </cell>
          <cell r="B228" t="str">
            <v>Tigertrons</v>
          </cell>
          <cell r="C228" t="str">
            <v>Guyette Communication/Procter and Gamble/Print to 3D/Fastenal/jcpenney &amp; Tunkhannock Area High School</v>
          </cell>
          <cell r="D228" t="str">
            <v>Tunkhannock, PA USA</v>
          </cell>
        </row>
        <row r="229">
          <cell r="A229">
            <v>222</v>
          </cell>
          <cell r="B229" t="str">
            <v>Tigertrons</v>
          </cell>
          <cell r="C229" t="str">
            <v>Guyette Communication/Procter and Gamble/Print to 3D/Fastenal/jcpenney &amp; Tunkhannock Area High School</v>
          </cell>
          <cell r="D229" t="str">
            <v>Tunkhannock, PA USA</v>
          </cell>
        </row>
        <row r="230">
          <cell r="A230">
            <v>223</v>
          </cell>
          <cell r="B230" t="str">
            <v>Xtreme Heat</v>
          </cell>
          <cell r="C230" t="str">
            <v>Johnson &amp; Johnson/Ajac Electric &amp; Lakeland Regional High School</v>
          </cell>
          <cell r="D230" t="str">
            <v>Wanaque, NJ USA</v>
          </cell>
        </row>
        <row r="231">
          <cell r="A231">
            <v>223</v>
          </cell>
          <cell r="B231" t="str">
            <v>Xtreme Heat</v>
          </cell>
          <cell r="C231" t="str">
            <v>Johnson &amp; Johnson/Ajac Electric &amp; Lakeland Regional High School</v>
          </cell>
          <cell r="D231" t="str">
            <v>Wanaque, NJ USA</v>
          </cell>
        </row>
        <row r="232">
          <cell r="A232">
            <v>223</v>
          </cell>
          <cell r="B232" t="str">
            <v>Xtreme Heat</v>
          </cell>
          <cell r="C232" t="str">
            <v>Johnson &amp; Johnson/Ajac Electric &amp; Lakeland Regional High School</v>
          </cell>
          <cell r="D232" t="str">
            <v>Wanaque, NJ USA</v>
          </cell>
        </row>
        <row r="233">
          <cell r="A233">
            <v>224</v>
          </cell>
          <cell r="B233" t="str">
            <v>The Tribe</v>
          </cell>
          <cell r="C233" t="str">
            <v>Mars International/F Machine/Charter Machine &amp; Piscataway High School</v>
          </cell>
          <cell r="D233" t="str">
            <v>Piscataway, NJ USA</v>
          </cell>
        </row>
        <row r="234">
          <cell r="A234">
            <v>224</v>
          </cell>
          <cell r="B234" t="str">
            <v>The Tribe</v>
          </cell>
          <cell r="C234" t="str">
            <v>Mars International/F Machine/Charter Machine &amp; Piscataway High School</v>
          </cell>
          <cell r="D234" t="str">
            <v>Piscataway, NJ USA</v>
          </cell>
        </row>
        <row r="235">
          <cell r="A235">
            <v>224</v>
          </cell>
          <cell r="B235" t="str">
            <v>The Tribe</v>
          </cell>
          <cell r="C235" t="str">
            <v>Mars International/F Machine/Charter Machine &amp; Piscataway High School</v>
          </cell>
          <cell r="D235" t="str">
            <v>Piscataway, NJ USA</v>
          </cell>
        </row>
        <row r="236">
          <cell r="A236">
            <v>225</v>
          </cell>
          <cell r="B236" t="str">
            <v>Tech Fire</v>
          </cell>
          <cell r="C236" t="str">
            <v>BAE SYSTEMS / Coupling Corporation of America / St. Onge Company / Harrisburg Area Community College York Campus / jcpenney &amp; Dallastown</v>
          </cell>
          <cell r="D236" t="str">
            <v>York, PA USA</v>
          </cell>
        </row>
        <row r="237">
          <cell r="A237">
            <v>225</v>
          </cell>
          <cell r="B237" t="str">
            <v>Tech Fire</v>
          </cell>
          <cell r="C237" t="str">
            <v>BAE SYSTEMS / Coupling Corporation of America / St. Onge Company / Harrisburg Area Community College York Campus / jcpenney &amp; Dallastown</v>
          </cell>
          <cell r="D237" t="str">
            <v>York, PA USA</v>
          </cell>
        </row>
        <row r="238">
          <cell r="A238">
            <v>225</v>
          </cell>
          <cell r="B238" t="str">
            <v>Tech Fire</v>
          </cell>
          <cell r="C238" t="str">
            <v>BAE SYSTEMS / Coupling Corporation of America / St. Onge Company / Harrisburg Area Community College York Campus / jcpenney &amp; Dallastown</v>
          </cell>
          <cell r="D238" t="str">
            <v>York, PA USA</v>
          </cell>
        </row>
        <row r="239">
          <cell r="A239">
            <v>226</v>
          </cell>
          <cell r="B239" t="str">
            <v>Hammerheads</v>
          </cell>
          <cell r="C239" t="str">
            <v>General Motors ME Vehicle Systems/Delphi Foundation/Gallagher-Kaiser Corporation/Troy Foundation for Educational Excellence &amp; Troy School District</v>
          </cell>
          <cell r="D239" t="str">
            <v>Troy, MI USA</v>
          </cell>
        </row>
        <row r="240">
          <cell r="A240">
            <v>226</v>
          </cell>
          <cell r="B240" t="str">
            <v>Hammerheads</v>
          </cell>
          <cell r="C240" t="str">
            <v>General Motors ME Vehicle Systems/Delphi Foundation/Gallagher-Kaiser Corporation/Troy Foundation for Educational Excellence &amp; Troy School District</v>
          </cell>
          <cell r="D240" t="str">
            <v>Troy, MI USA</v>
          </cell>
        </row>
        <row r="241">
          <cell r="A241">
            <v>228</v>
          </cell>
          <cell r="B241" t="str">
            <v>GUS Robotics</v>
          </cell>
          <cell r="C241" t="str">
            <v>Meriden Board Of Education/Bristol-Myers Squibb/Verizon Foundation/Trail of Terror/UTC Aerospace Systems/R Precision &amp; Maloney High School &amp; Platt High School &amp; Wilcox Technical High School</v>
          </cell>
          <cell r="D241" t="str">
            <v>Meriden, CT USA</v>
          </cell>
        </row>
        <row r="242">
          <cell r="A242">
            <v>228</v>
          </cell>
          <cell r="B242" t="str">
            <v>GUS Robotics</v>
          </cell>
          <cell r="C242" t="str">
            <v>Meriden Board Of Education/Bristol-Myers Squibb/Verizon Foundation/Trail of Terror/UTC Aerospace Systems/R Precision &amp; Maloney High School &amp; Platt High School &amp; Wilcox Technical High School</v>
          </cell>
          <cell r="D242" t="str">
            <v>Meriden, CT USA</v>
          </cell>
        </row>
        <row r="243">
          <cell r="A243">
            <v>229</v>
          </cell>
          <cell r="B243" t="str">
            <v>Division By Zero</v>
          </cell>
          <cell r="C243" t="str">
            <v>Clarkson University &amp; Massena High School &amp; Salmon River High School</v>
          </cell>
          <cell r="D243" t="str">
            <v>Potsdam, NY USA</v>
          </cell>
        </row>
        <row r="244">
          <cell r="A244">
            <v>229</v>
          </cell>
          <cell r="B244" t="str">
            <v>Division By Zero</v>
          </cell>
          <cell r="C244" t="str">
            <v>Clarkson University &amp; Massena High School &amp; Salmon River High School</v>
          </cell>
          <cell r="D244" t="str">
            <v>Potsdam, NY USA</v>
          </cell>
        </row>
        <row r="245">
          <cell r="A245">
            <v>230</v>
          </cell>
          <cell r="B245" t="str">
            <v>Gaelhawks</v>
          </cell>
          <cell r="C245" t="str">
            <v>UTC Sikorsky/OEM Controls/Pitney Bowes/Intuitive Surgical &amp; Shelton High School</v>
          </cell>
          <cell r="D245" t="str">
            <v>Shelton, CT USA</v>
          </cell>
        </row>
        <row r="246">
          <cell r="A246">
            <v>230</v>
          </cell>
          <cell r="B246" t="str">
            <v>Gaelhawks</v>
          </cell>
          <cell r="C246" t="str">
            <v>UTC Sikorsky/OEM Controls/Pitney Bowes/Intuitive Surgical &amp; Shelton High School</v>
          </cell>
          <cell r="D246" t="str">
            <v>Shelton, CT USA</v>
          </cell>
        </row>
        <row r="247">
          <cell r="A247">
            <v>231</v>
          </cell>
          <cell r="B247" t="str">
            <v>High Voltage</v>
          </cell>
          <cell r="C247" t="str">
            <v>The Boeing Company/Texas Workforce Commisson/Oceaneering Space Systems/LyondellBasell &amp; Pasadena ISD</v>
          </cell>
          <cell r="D247" t="str">
            <v>Pasadena, TX USA</v>
          </cell>
        </row>
        <row r="248">
          <cell r="A248">
            <v>231</v>
          </cell>
          <cell r="B248" t="str">
            <v>High Voltage</v>
          </cell>
          <cell r="C248" t="str">
            <v>The Boeing Company/Texas Workforce Commisson/Oceaneering Space Systems/LyondellBasell &amp; Pasadena ISD</v>
          </cell>
          <cell r="D248" t="str">
            <v>Pasadena, TX USA</v>
          </cell>
        </row>
        <row r="249">
          <cell r="A249">
            <v>233</v>
          </cell>
          <cell r="B249" t="str">
            <v>The Pink Team</v>
          </cell>
          <cell r="C249" t="str">
            <v>NASA Kennedy Space Center / PTC / School Board of Brevard County / GovConnection, Inc / Health First &amp; Rockledge High School &amp; Cocoa Beach High School &amp; Space Coast Junior Senior High School &amp; Viera High School</v>
          </cell>
          <cell r="D249" t="str">
            <v>Rockledge/Cocoa Beach, FL USA</v>
          </cell>
        </row>
        <row r="250">
          <cell r="A250">
            <v>233</v>
          </cell>
          <cell r="B250" t="str">
            <v>The Pink Team</v>
          </cell>
          <cell r="C250" t="str">
            <v>NASA Kennedy Space Center / PTC / School Board of Brevard County / GovConnection, Inc / Health First &amp; Rockledge High School &amp; Cocoa Beach High School &amp; Space Coast Junior Senior High School &amp; Viera High School</v>
          </cell>
          <cell r="D250" t="str">
            <v>Rockledge/Cocoa Beach, FL USA</v>
          </cell>
        </row>
        <row r="251">
          <cell r="A251">
            <v>233</v>
          </cell>
          <cell r="B251" t="str">
            <v>The Pink Team</v>
          </cell>
          <cell r="C251" t="str">
            <v>NASA Kennedy Space Center / PTC / School Board of Brevard County / GovConnection, Inc / Health First &amp; Rockledge High School &amp; Cocoa Beach High School &amp; Space Coast Junior Senior High School &amp; Viera High School</v>
          </cell>
          <cell r="D251" t="str">
            <v>Rockledge/Cocoa Beach, FL USA</v>
          </cell>
        </row>
        <row r="252">
          <cell r="A252">
            <v>234</v>
          </cell>
          <cell r="B252" t="str">
            <v>Cyber Blue</v>
          </cell>
          <cell r="C252" t="str">
            <v>Allison Transmission/Rolls-Royce/Morris Machine/Indiana Department of Education/AndyMark/Our Proud Grandmas &amp; Perry Meridian High School</v>
          </cell>
          <cell r="D252" t="str">
            <v>Indianapolis, IN USA</v>
          </cell>
        </row>
        <row r="253">
          <cell r="A253">
            <v>234</v>
          </cell>
          <cell r="B253" t="str">
            <v>Cyber Blue</v>
          </cell>
          <cell r="C253" t="str">
            <v>Allison Transmission/Rolls-Royce/Morris Machine/Indiana Department of Education/AndyMark/Our Proud Grandmas &amp; Perry Meridian High School</v>
          </cell>
          <cell r="D253" t="str">
            <v>Indianapolis, IN USA</v>
          </cell>
        </row>
        <row r="254">
          <cell r="A254">
            <v>236</v>
          </cell>
          <cell r="B254" t="str">
            <v>Techno-Ticks</v>
          </cell>
          <cell r="C254" t="str">
            <v>Dominion Millstone Power Station &amp; Lyme-Old Lyme High School</v>
          </cell>
          <cell r="D254" t="str">
            <v>Old Lyme, CT USA</v>
          </cell>
        </row>
        <row r="255">
          <cell r="A255">
            <v>237</v>
          </cell>
          <cell r="B255" t="str">
            <v>Black Magic</v>
          </cell>
          <cell r="C255" t="str">
            <v>Siemon Company/TUV Rheinland/Trumpf &amp; Watertown High School</v>
          </cell>
          <cell r="D255" t="str">
            <v>Watertown, CT USA</v>
          </cell>
        </row>
        <row r="256">
          <cell r="A256">
            <v>237</v>
          </cell>
          <cell r="B256" t="str">
            <v>Black Magic</v>
          </cell>
          <cell r="C256" t="str">
            <v>Siemon Company/TUV Rheinland/Trumpf &amp; Watertown High School</v>
          </cell>
          <cell r="D256" t="str">
            <v>Watertown, CT USA</v>
          </cell>
        </row>
        <row r="257">
          <cell r="A257">
            <v>238</v>
          </cell>
          <cell r="B257" t="str">
            <v>Cruisin Crusaders</v>
          </cell>
          <cell r="C257" t="str">
            <v>Texas Instruments / BAE Systems / Millennium Precision  LLC / Sunrise Labs Inc. &amp; Manchester Memorial High School</v>
          </cell>
          <cell r="D257" t="str">
            <v>Manchester, NH USA</v>
          </cell>
        </row>
        <row r="258">
          <cell r="A258">
            <v>238</v>
          </cell>
          <cell r="B258" t="str">
            <v>Cruisin Crusaders</v>
          </cell>
          <cell r="C258" t="str">
            <v>Texas Instruments / BAE Systems / Millennium Precision  LLC / Sunrise Labs Inc. &amp; Manchester Memorial High School</v>
          </cell>
          <cell r="D258" t="str">
            <v>Manchester, NH USA</v>
          </cell>
        </row>
        <row r="259">
          <cell r="A259">
            <v>240</v>
          </cell>
          <cell r="B259" t="str">
            <v>Tempest</v>
          </cell>
          <cell r="C259" t="str">
            <v>DTE Energy Foundation/FIRST in Michigan/UWUA Local 223/Outta Doe Hunt Club/Guardian Industries/Jefferson Adult Boosters/FEDCO/Steinman Family/McDonald's Corporation/Education Plus Credit Union/Mondal Family/UAW Local 14/Masson Family &amp; Jefferson High School Robotics</v>
          </cell>
          <cell r="D259" t="str">
            <v>Monroe, MI USA</v>
          </cell>
        </row>
        <row r="260">
          <cell r="A260">
            <v>240</v>
          </cell>
          <cell r="B260" t="str">
            <v>Tempest</v>
          </cell>
          <cell r="C260" t="str">
            <v>DTE Energy Foundation/FIRST in Michigan/UWUA Local 223/Outta Doe Hunt Club/Guardian Industries/Jefferson Adult Boosters/FEDCO/Steinman Family/McDonald's Corporation/Education Plus Credit Union/Mondal Family/UAW Local 14/Masson Family &amp; Jefferson High School Robotics</v>
          </cell>
          <cell r="D260" t="str">
            <v>Monroe, MI USA</v>
          </cell>
        </row>
        <row r="261">
          <cell r="A261">
            <v>244</v>
          </cell>
          <cell r="B261" t="str">
            <v>RoboDawgs 3D</v>
          </cell>
          <cell r="C261" t="str">
            <v>Grandville Public Schools / Steelcase / CISCO / Hepfer &amp; Associates &amp; Grandville High School</v>
          </cell>
          <cell r="D261" t="str">
            <v>Grandville, MI USA</v>
          </cell>
        </row>
        <row r="262">
          <cell r="A262">
            <v>244</v>
          </cell>
          <cell r="B262" t="str">
            <v>RoboDawgs 3D</v>
          </cell>
          <cell r="C262" t="str">
            <v>Grandville Public Schools / Steelcase / CISCO / Hepfer &amp; Associates &amp; Grandville High School</v>
          </cell>
          <cell r="D262" t="str">
            <v>Grandville, MI USA</v>
          </cell>
        </row>
        <row r="263">
          <cell r="A263">
            <v>244</v>
          </cell>
          <cell r="B263" t="str">
            <v>RoboDawgs 3D</v>
          </cell>
          <cell r="C263" t="str">
            <v>Grandville Public Schools / Steelcase / CISCO / Hepfer &amp; Associates &amp; Grandville High School</v>
          </cell>
          <cell r="D263" t="str">
            <v>Grandville, MI USA</v>
          </cell>
        </row>
        <row r="264">
          <cell r="A264">
            <v>244</v>
          </cell>
          <cell r="B264" t="str">
            <v>RoboDawgs 3D</v>
          </cell>
          <cell r="C264" t="str">
            <v>Grandville Public Schools / Steelcase / CISCO / Hepfer &amp; Associates &amp; Grandville High School</v>
          </cell>
          <cell r="D264" t="str">
            <v>Grandville, MI USA</v>
          </cell>
        </row>
        <row r="265">
          <cell r="A265">
            <v>245</v>
          </cell>
          <cell r="B265" t="str">
            <v>Adambots</v>
          </cell>
          <cell r="C265" t="str">
            <v>GM Global Product Operations / Chrysler Foundation / R &amp; G Drummer / Plex Systems, Inc. / SAIC / Magna Powertrain &amp; Rochester Adams and Stoney Creek High Schools</v>
          </cell>
          <cell r="D265" t="str">
            <v>Rochester Hills, MI USA</v>
          </cell>
        </row>
        <row r="266">
          <cell r="A266">
            <v>245</v>
          </cell>
          <cell r="B266" t="str">
            <v>Adambots</v>
          </cell>
          <cell r="C266" t="str">
            <v>GM Global Product Operations / Chrysler Foundation / R &amp; G Drummer / Plex Systems, Inc. / SAIC / Magna Powertrain &amp; Rochester Adams and Stoney Creek High Schools</v>
          </cell>
          <cell r="D266" t="str">
            <v>Rochester Hills, MI USA</v>
          </cell>
        </row>
        <row r="267">
          <cell r="A267">
            <v>245</v>
          </cell>
          <cell r="B267" t="str">
            <v>Adambots</v>
          </cell>
          <cell r="C267" t="str">
            <v>GM Global Product Operations / Chrysler Foundation / R &amp; G Drummer / Plex Systems, Inc. / SAIC / Magna Powertrain &amp; Rochester Adams and Stoney Creek High Schools</v>
          </cell>
          <cell r="D267" t="str">
            <v>Rochester Hills, MI USA</v>
          </cell>
        </row>
        <row r="268">
          <cell r="A268">
            <v>245</v>
          </cell>
          <cell r="B268" t="str">
            <v>Adambots</v>
          </cell>
          <cell r="C268" t="str">
            <v>GM Global Product Operations / Chrysler Foundation / R &amp; G Drummer / Plex Systems, Inc. / SAIC / Magna Powertrain &amp; Rochester Adams and Stoney Creek High Schools</v>
          </cell>
          <cell r="D268" t="str">
            <v>Rochester Hills, MI USA</v>
          </cell>
        </row>
        <row r="269">
          <cell r="A269">
            <v>246</v>
          </cell>
          <cell r="B269" t="str">
            <v>Overclocked</v>
          </cell>
          <cell r="C269" t="str">
            <v>Boston University &amp; Boston University Academy</v>
          </cell>
          <cell r="D269" t="str">
            <v>Boston, MA USA</v>
          </cell>
        </row>
        <row r="270">
          <cell r="A270">
            <v>247</v>
          </cell>
          <cell r="B270" t="str">
            <v>Da Bears</v>
          </cell>
          <cell r="C270" t="str">
            <v>Terminal Supply / General Motors / AMG Advanced Manufacturing Group / Production Tool Supply / DADARA / Autoliv &amp; Berkley High School &amp; Shrine Catholic High School &amp; Hazel Park</v>
          </cell>
          <cell r="D270" t="str">
            <v>Berkley, MI USA</v>
          </cell>
        </row>
        <row r="271">
          <cell r="A271">
            <v>247</v>
          </cell>
          <cell r="B271" t="str">
            <v>Da Bears</v>
          </cell>
          <cell r="C271" t="str">
            <v>Terminal Supply / General Motors / AMG Advanced Manufacturing Group / Production Tool Supply / DADARA / Autoliv &amp; Berkley High School &amp; Shrine Catholic High School &amp; Hazel Park</v>
          </cell>
          <cell r="D271" t="str">
            <v>Berkley, MI USA</v>
          </cell>
        </row>
        <row r="272">
          <cell r="A272">
            <v>247</v>
          </cell>
          <cell r="B272" t="str">
            <v>Da Bears</v>
          </cell>
          <cell r="C272" t="str">
            <v>Terminal Supply / General Motors / AMG Advanced Manufacturing Group / Production Tool Supply / DADARA / Autoliv &amp; Berkley High School &amp; Shrine Catholic High School &amp; Hazel Park</v>
          </cell>
          <cell r="D272" t="str">
            <v>Berkley, MI USA</v>
          </cell>
        </row>
        <row r="273">
          <cell r="A273">
            <v>250</v>
          </cell>
          <cell r="B273" t="str">
            <v>Dynamos</v>
          </cell>
          <cell r="C273" t="str">
            <v>The Foundation for Engineering Education/GE Volunteers/Metro Ford, Inc/AFE Industries, Inc/Center for Automation Technologies and Systems (CATS) at RPI/Metal Supermarkets &amp; Colonie Central High School</v>
          </cell>
          <cell r="D273" t="str">
            <v>Colonie, NY USA</v>
          </cell>
        </row>
        <row r="274">
          <cell r="A274">
            <v>250</v>
          </cell>
          <cell r="B274" t="str">
            <v>Dynamos</v>
          </cell>
          <cell r="C274" t="str">
            <v>The Foundation for Engineering Education/GE Volunteers/Metro Ford, Inc/AFE Industries, Inc/Center for Automation Technologies and Systems (CATS) at RPI/Metal Supermarkets &amp; Colonie Central High School</v>
          </cell>
          <cell r="D274" t="str">
            <v>Colonie, NY USA</v>
          </cell>
        </row>
        <row r="275">
          <cell r="A275">
            <v>253</v>
          </cell>
          <cell r="B275" t="str">
            <v>Mills Robotics Team</v>
          </cell>
          <cell r="C275" t="str">
            <v>BAE Systems &amp; Mills High School</v>
          </cell>
          <cell r="D275" t="str">
            <v>Millbrae, CA USA</v>
          </cell>
        </row>
        <row r="276">
          <cell r="A276">
            <v>254</v>
          </cell>
          <cell r="B276" t="str">
            <v>The Cheesy Poofs</v>
          </cell>
          <cell r="C276" t="str">
            <v>NASA Ames Research Center/BAE Systems/Ooyala/Gilbert Spray Coat/Pacific Coast Metal/Modern Machine/Polytec Products/S Welding/Good Plastics/Vivid-Hosting/Lumenetix/Arteris/Alta Energy/The Kumar Family/The Schnoor Family/Central Concrete &amp; Bellarmine College Preparatory</v>
          </cell>
          <cell r="D276" t="str">
            <v>San Jose, CA USA</v>
          </cell>
        </row>
        <row r="277">
          <cell r="A277">
            <v>254</v>
          </cell>
          <cell r="B277" t="str">
            <v>The Cheesy Poofs</v>
          </cell>
          <cell r="C277" t="str">
            <v>NASA Ames Research Center/BAE Systems/Ooyala/Gilbert Spray Coat/Pacific Coast Metal/Modern Machine/Polytec Products/S Welding/Good Plastics/Vivid-Hosting/Lumenetix/Arteris/Alta Energy/The Kumar Family/The Schnoor Family/Central Concrete &amp; Bellarmine College Preparatory</v>
          </cell>
          <cell r="D277" t="str">
            <v>San Jose, CA USA</v>
          </cell>
        </row>
        <row r="278">
          <cell r="A278">
            <v>256</v>
          </cell>
          <cell r="B278" t="str">
            <v>Robo-Rams</v>
          </cell>
          <cell r="C278" t="str">
            <v>BAE SYSTEMS/Google/Brin Wojcicki Foundation/Xilinx/Intuitive Surgical/Pat Coppe and Cathy Lynam-Rohrs realtors/Mike Sigman/AppDelegates/Willow Glen Foundation &amp; Willow Glen High School</v>
          </cell>
          <cell r="D278" t="str">
            <v>San Jose, CA USA</v>
          </cell>
        </row>
        <row r="279">
          <cell r="A279">
            <v>256</v>
          </cell>
          <cell r="B279" t="str">
            <v>Robo-Rams</v>
          </cell>
          <cell r="C279" t="str">
            <v>BAE SYSTEMS/Google/Brin Wojcicki Foundation/Xilinx/Intuitive Surgical/Pat Coppe and Cathy Lynam-Rohrs realtors/Mike Sigman/AppDelegates/Willow Glen Foundation &amp; Willow Glen High School</v>
          </cell>
          <cell r="D279" t="str">
            <v>San Jose, CA USA</v>
          </cell>
        </row>
        <row r="280">
          <cell r="A280">
            <v>263</v>
          </cell>
          <cell r="B280" t="str">
            <v>Sachem Aftershock</v>
          </cell>
          <cell r="C280" t="str">
            <v>RETLIF TESTING LABORATORIES/CHECK-MATE INDUSTRIES, INC./D DEVELOPMENT GROUP INC./AIRWELD/Sachem Central School District/Sachem Robotics Team 263 Booster Club &amp; Sachem</v>
          </cell>
          <cell r="D280" t="str">
            <v>Lake Ronkonkoma, NY USA</v>
          </cell>
        </row>
        <row r="281">
          <cell r="A281">
            <v>263</v>
          </cell>
          <cell r="B281" t="str">
            <v>Sachem Aftershock</v>
          </cell>
          <cell r="C281" t="str">
            <v>RETLIF TESTING LABORATORIES/CHECK-MATE INDUSTRIES, INC./D DEVELOPMENT GROUP INC./AIRWELD/Sachem Central School District/Sachem Robotics Team 263 Booster Club &amp; Sachem</v>
          </cell>
          <cell r="D281" t="str">
            <v>Lake Ronkonkoma, NY USA</v>
          </cell>
        </row>
        <row r="282">
          <cell r="A282">
            <v>269</v>
          </cell>
          <cell r="B282" t="str">
            <v>CooneyTech</v>
          </cell>
          <cell r="C282" t="str">
            <v>GE Volunteers &amp; Oconomowoc High School</v>
          </cell>
          <cell r="D282" t="str">
            <v>Oconomowoc, WI USA</v>
          </cell>
        </row>
        <row r="283">
          <cell r="A283">
            <v>269</v>
          </cell>
          <cell r="B283" t="str">
            <v>CooneyTech</v>
          </cell>
          <cell r="C283" t="str">
            <v>GE Volunteers &amp; Oconomowoc High School</v>
          </cell>
          <cell r="D283" t="str">
            <v>Oconomowoc, WI USA</v>
          </cell>
        </row>
        <row r="284">
          <cell r="A284">
            <v>271</v>
          </cell>
          <cell r="B284" t="str">
            <v>Mechanical Marauders</v>
          </cell>
          <cell r="C284" t="str">
            <v>Merit Electronic Design Co., Ltd./Biodex Medical Systems/D'Addario/BAE Systems/Apple Appliance Repair inc./Verizon/Bay Shore Lions Club &amp; Bay Shore High School</v>
          </cell>
          <cell r="D284" t="str">
            <v>Bay Shore, NY USA</v>
          </cell>
        </row>
        <row r="285">
          <cell r="A285">
            <v>271</v>
          </cell>
          <cell r="B285" t="str">
            <v>Mechanical Marauders</v>
          </cell>
          <cell r="C285" t="str">
            <v>Merit Electronic Design Co., Ltd./Biodex Medical Systems/D'Addario/BAE Systems/Apple Appliance Repair inc./Verizon/Bay Shore Lions Club &amp; Bay Shore High School</v>
          </cell>
          <cell r="D285" t="str">
            <v>Bay Shore, NY USA</v>
          </cell>
        </row>
        <row r="286">
          <cell r="A286">
            <v>272</v>
          </cell>
          <cell r="B286" t="str">
            <v>Cyber-Crusaders</v>
          </cell>
          <cell r="C286" t="str">
            <v>Comcast/AimPoint Technologies/Lockheed Martin/ASI Technologies/Paratherm Corporation &amp; Lansdale Catholic High School</v>
          </cell>
          <cell r="D286" t="str">
            <v>Lansdale, PA USA</v>
          </cell>
        </row>
        <row r="287">
          <cell r="A287">
            <v>272</v>
          </cell>
          <cell r="B287" t="str">
            <v>Cyber-Crusaders</v>
          </cell>
          <cell r="C287" t="str">
            <v>Comcast/AimPoint Technologies/Lockheed Martin/ASI Technologies/Paratherm Corporation &amp; Lansdale Catholic High School</v>
          </cell>
          <cell r="D287" t="str">
            <v>Lansdale, PA USA</v>
          </cell>
        </row>
        <row r="288">
          <cell r="A288">
            <v>272</v>
          </cell>
          <cell r="B288" t="str">
            <v>Cyber-Crusaders</v>
          </cell>
          <cell r="C288" t="str">
            <v>Comcast/AimPoint Technologies/Lockheed Martin/ASI Technologies/Paratherm Corporation &amp; Lansdale Catholic High School</v>
          </cell>
          <cell r="D288" t="str">
            <v>Lansdale, PA USA</v>
          </cell>
        </row>
        <row r="289">
          <cell r="A289">
            <v>276</v>
          </cell>
          <cell r="B289" t="str">
            <v>Madcows!</v>
          </cell>
          <cell r="C289" t="str">
            <v>Time Warner Cable/Brainard Rivet Company/Youngstown State University/Youngstown City Schools &amp; Chaney STEM and YEC Robotics</v>
          </cell>
          <cell r="D289" t="str">
            <v>Youngstown, OH USA</v>
          </cell>
        </row>
        <row r="290">
          <cell r="A290">
            <v>279</v>
          </cell>
          <cell r="B290" t="str">
            <v>Tech Fusion</v>
          </cell>
          <cell r="C290" t="str">
            <v>Dana Holding Corporation &amp; Toledo Technology Academy High School</v>
          </cell>
          <cell r="D290" t="str">
            <v>Maumee, OH USA</v>
          </cell>
        </row>
        <row r="291">
          <cell r="A291">
            <v>279</v>
          </cell>
          <cell r="B291" t="str">
            <v>Tech Fusion</v>
          </cell>
          <cell r="C291" t="str">
            <v>Dana Holding Corporation &amp; Toledo Technology Academy High School</v>
          </cell>
          <cell r="D291" t="str">
            <v>Maumee, OH USA</v>
          </cell>
        </row>
        <row r="292">
          <cell r="A292">
            <v>280</v>
          </cell>
          <cell r="B292" t="str">
            <v>TnT</v>
          </cell>
          <cell r="C292" t="str">
            <v>DENSO / Ford Motor Company / DADARA / MIAT &amp; Taylor Career Center &amp; Kennedy H.S. &amp; Truman H.S.</v>
          </cell>
          <cell r="D292" t="str">
            <v>Taylor, MI USA</v>
          </cell>
        </row>
        <row r="293">
          <cell r="A293">
            <v>280</v>
          </cell>
          <cell r="B293" t="str">
            <v>TnT</v>
          </cell>
          <cell r="C293" t="str">
            <v>DENSO / Ford Motor Company / DADARA / MIAT &amp; Taylor Career Center &amp; Kennedy H.S. &amp; Truman H.S.</v>
          </cell>
          <cell r="D293" t="str">
            <v>Taylor, MI USA</v>
          </cell>
        </row>
        <row r="294">
          <cell r="A294">
            <v>280</v>
          </cell>
          <cell r="B294" t="str">
            <v>TnT</v>
          </cell>
          <cell r="C294" t="str">
            <v>DENSO / Ford Motor Company / DADARA / MIAT &amp; Taylor Career Center &amp; Kennedy H.S. &amp; Truman H.S.</v>
          </cell>
          <cell r="D294" t="str">
            <v>Taylor, MI USA</v>
          </cell>
        </row>
        <row r="295">
          <cell r="A295">
            <v>281</v>
          </cell>
          <cell r="B295" t="str">
            <v>EnTech GreenVillains</v>
          </cell>
          <cell r="C295" t="str">
            <v>Michelin/Caterpillar/Greenville Technical College/Greenville County Schools/Baldor/Laserflex South &amp; Greenville Technical Charter High School</v>
          </cell>
          <cell r="D295" t="str">
            <v>Greenville, SC USA</v>
          </cell>
        </row>
        <row r="296">
          <cell r="A296">
            <v>281</v>
          </cell>
          <cell r="B296" t="str">
            <v>EnTech GreenVillains</v>
          </cell>
          <cell r="C296" t="str">
            <v>Michelin/Caterpillar/Greenville Technical College/Greenville County Schools/Baldor/Laserflex South &amp; Greenville Technical Charter High School</v>
          </cell>
          <cell r="D296" t="str">
            <v>Greenville, SC USA</v>
          </cell>
        </row>
        <row r="297">
          <cell r="A297">
            <v>288</v>
          </cell>
          <cell r="B297" t="str">
            <v>The RoboDawgs</v>
          </cell>
          <cell r="C297" t="str">
            <v>Grandville High School / Steelcase / CISCO / Hepfer &amp; Associates &amp; Grandville High School</v>
          </cell>
          <cell r="D297" t="str">
            <v>Grandville, MI USA</v>
          </cell>
        </row>
        <row r="298">
          <cell r="A298">
            <v>288</v>
          </cell>
          <cell r="B298" t="str">
            <v>The RoboDawgs</v>
          </cell>
          <cell r="C298" t="str">
            <v>Grandville High School / Steelcase / CISCO / Hepfer &amp; Associates &amp; Grandville High School</v>
          </cell>
          <cell r="D298" t="str">
            <v>Grandville, MI USA</v>
          </cell>
        </row>
        <row r="299">
          <cell r="A299">
            <v>288</v>
          </cell>
          <cell r="B299" t="str">
            <v>The RoboDawgs</v>
          </cell>
          <cell r="C299" t="str">
            <v>Grandville High School / Steelcase / CISCO / Hepfer &amp; Associates &amp; Grandville High School</v>
          </cell>
          <cell r="D299" t="str">
            <v>Grandville, MI USA</v>
          </cell>
        </row>
        <row r="300">
          <cell r="A300">
            <v>288</v>
          </cell>
          <cell r="B300" t="str">
            <v>The RoboDawgs</v>
          </cell>
          <cell r="C300" t="str">
            <v>Grandville High School / Steelcase / CISCO / Hepfer &amp; Associates &amp; Grandville High School</v>
          </cell>
          <cell r="D300" t="str">
            <v>Grandville, MI USA</v>
          </cell>
        </row>
        <row r="301">
          <cell r="A301">
            <v>291</v>
          </cell>
          <cell r="B301" t="str">
            <v>CIA - Creativity In Action</v>
          </cell>
          <cell r="C301" t="str">
            <v>GE Volunteers &amp; Erie School District</v>
          </cell>
          <cell r="D301" t="str">
            <v>Erie, PA USA</v>
          </cell>
        </row>
        <row r="302">
          <cell r="A302">
            <v>291</v>
          </cell>
          <cell r="B302" t="str">
            <v>CIA - Creativity In Action</v>
          </cell>
          <cell r="C302" t="str">
            <v>GE Volunteers &amp; Erie School District</v>
          </cell>
          <cell r="D302" t="str">
            <v>Erie, PA USA</v>
          </cell>
        </row>
        <row r="303">
          <cell r="A303">
            <v>292</v>
          </cell>
          <cell r="B303" t="str">
            <v>PantherTech</v>
          </cell>
          <cell r="C303" t="str">
            <v>The Chrysler Foundation / The Delphi Foundation / AndyMark, Inc. / Science Application International Corp. / Foresite &amp; Western High School</v>
          </cell>
          <cell r="D303" t="str">
            <v>Russiaville, IN USA</v>
          </cell>
        </row>
        <row r="304">
          <cell r="A304">
            <v>292</v>
          </cell>
          <cell r="B304" t="str">
            <v>PantherTech</v>
          </cell>
          <cell r="C304" t="str">
            <v>The Chrysler Foundation / The Delphi Foundation / AndyMark, Inc. / Science Application International Corp. / Foresite &amp; Western High School</v>
          </cell>
          <cell r="D304" t="str">
            <v>Russiaville, IN USA</v>
          </cell>
        </row>
        <row r="305">
          <cell r="A305">
            <v>293</v>
          </cell>
          <cell r="B305" t="str">
            <v>Team S.P.I.K.E.</v>
          </cell>
          <cell r="C305" t="str">
            <v>Bristol-Myers Squibb/Smith Foundation/Hopewell Valley Education Foundation &amp; Hopewell Valley</v>
          </cell>
          <cell r="D305" t="str">
            <v>Pennington, NJ USA</v>
          </cell>
        </row>
        <row r="306">
          <cell r="A306">
            <v>293</v>
          </cell>
          <cell r="B306" t="str">
            <v>Team S.P.I.K.E.</v>
          </cell>
          <cell r="C306" t="str">
            <v>Bristol-Myers Squibb/Smith Foundation/Hopewell Valley Education Foundation &amp; Hopewell Valley</v>
          </cell>
          <cell r="D306" t="str">
            <v>Pennington, NJ USA</v>
          </cell>
        </row>
        <row r="307">
          <cell r="A307">
            <v>293</v>
          </cell>
          <cell r="B307" t="str">
            <v>Team S.P.I.K.E.</v>
          </cell>
          <cell r="C307" t="str">
            <v>Bristol-Myers Squibb/Smith Foundation/Hopewell Valley Education Foundation &amp; Hopewell Valley</v>
          </cell>
          <cell r="D307" t="str">
            <v>Pennington, NJ USA</v>
          </cell>
        </row>
        <row r="308">
          <cell r="A308">
            <v>294</v>
          </cell>
          <cell r="B308" t="str">
            <v>Beach Cities Robotics</v>
          </cell>
          <cell r="C308" t="str">
            <v>The Boeing Company/Northrop Grumman &amp; Redondo Union &amp; Mira Costa High School</v>
          </cell>
          <cell r="D308" t="str">
            <v>Redondo Beach, CA USA</v>
          </cell>
        </row>
        <row r="309">
          <cell r="A309">
            <v>294</v>
          </cell>
          <cell r="B309" t="str">
            <v>Beach Cities Robotics</v>
          </cell>
          <cell r="C309" t="str">
            <v>The Boeing Company/Northrop Grumman &amp; Redondo Union &amp; Mira Costa High School</v>
          </cell>
          <cell r="D309" t="str">
            <v>Redondo Beach, CA USA</v>
          </cell>
        </row>
        <row r="310">
          <cell r="A310">
            <v>295</v>
          </cell>
          <cell r="B310" t="str">
            <v>Renevatio</v>
          </cell>
          <cell r="C310" t="str">
            <v>Sierra College/Intel/Pasco Scientific/Harris &amp; Bruno International &amp; Granite Bay High School &amp; South Placer Area High Schools</v>
          </cell>
          <cell r="D310" t="str">
            <v>Granite Bay, CA USA</v>
          </cell>
        </row>
        <row r="311">
          <cell r="A311">
            <v>295</v>
          </cell>
          <cell r="B311" t="str">
            <v>Renevatio</v>
          </cell>
          <cell r="C311" t="str">
            <v>Sierra College/Intel/Pasco Scientific/Harris &amp; Bruno International &amp; Granite Bay High School &amp; South Placer Area High Schools</v>
          </cell>
          <cell r="D311" t="str">
            <v>Granite Bay, CA USA</v>
          </cell>
        </row>
        <row r="312">
          <cell r="A312">
            <v>296</v>
          </cell>
          <cell r="B312" t="str">
            <v>Northern Knights</v>
          </cell>
          <cell r="C312" t="str">
            <v>Arial Foundation/Bechtel &amp; Loyola High School</v>
          </cell>
          <cell r="D312" t="str">
            <v>Montreal, QC Canada</v>
          </cell>
        </row>
        <row r="313">
          <cell r="A313">
            <v>302</v>
          </cell>
          <cell r="B313" t="str">
            <v>The Dragons</v>
          </cell>
          <cell r="C313" t="str">
            <v>GM Orion Assembly Center/The Chrysler Foundation/Delphi/BAE Systems/Inalfa Roof Systems &amp; Lake Orion High School</v>
          </cell>
          <cell r="D313" t="str">
            <v>Lake Orion, MI USA</v>
          </cell>
        </row>
        <row r="314">
          <cell r="A314">
            <v>302</v>
          </cell>
          <cell r="B314" t="str">
            <v>The Dragons</v>
          </cell>
          <cell r="C314" t="str">
            <v>GM Orion Assembly Center/The Chrysler Foundation/Delphi/BAE Systems/Inalfa Roof Systems &amp; Lake Orion High School</v>
          </cell>
          <cell r="D314" t="str">
            <v>Lake Orion, MI USA</v>
          </cell>
        </row>
        <row r="315">
          <cell r="A315">
            <v>302</v>
          </cell>
          <cell r="B315" t="str">
            <v>The Dragons</v>
          </cell>
          <cell r="C315" t="str">
            <v>GM Orion Assembly Center/The Chrysler Foundation/Delphi/BAE Systems/Inalfa Roof Systems &amp; Lake Orion High School</v>
          </cell>
          <cell r="D315" t="str">
            <v>Lake Orion, MI USA</v>
          </cell>
        </row>
        <row r="316">
          <cell r="A316">
            <v>303</v>
          </cell>
          <cell r="B316" t="str">
            <v>TEST team</v>
          </cell>
          <cell r="C316" t="str">
            <v>STS/303 RAMP &amp; Bridgewater-Raritan Regional High School</v>
          </cell>
          <cell r="D316" t="str">
            <v>Bridgewater, NJ USA</v>
          </cell>
        </row>
        <row r="317">
          <cell r="A317">
            <v>303</v>
          </cell>
          <cell r="B317" t="str">
            <v>TEST team</v>
          </cell>
          <cell r="C317" t="str">
            <v>STS/303 RAMP &amp; Bridgewater-Raritan Regional High School</v>
          </cell>
          <cell r="D317" t="str">
            <v>Bridgewater, NJ USA</v>
          </cell>
        </row>
        <row r="318">
          <cell r="A318">
            <v>303</v>
          </cell>
          <cell r="B318" t="str">
            <v>TEST team</v>
          </cell>
          <cell r="C318" t="str">
            <v>STS/303 RAMP &amp; Bridgewater-Raritan Regional High School</v>
          </cell>
          <cell r="D318" t="str">
            <v>Bridgewater, NJ USA</v>
          </cell>
        </row>
        <row r="319">
          <cell r="A319">
            <v>303</v>
          </cell>
          <cell r="B319" t="str">
            <v>TEST team</v>
          </cell>
          <cell r="C319" t="str">
            <v>STS/303 RAMP &amp; Bridgewater-Raritan Regional High School</v>
          </cell>
          <cell r="D319" t="str">
            <v>Bridgewater, NJ USA</v>
          </cell>
        </row>
        <row r="320">
          <cell r="A320">
            <v>304</v>
          </cell>
          <cell r="B320" t="str">
            <v>GWHS Robo Griffins</v>
          </cell>
          <cell r="C320" t="str">
            <v>PECO/Lockheed Martin/The Rowland Company &amp; George Washington High School</v>
          </cell>
          <cell r="D320" t="str">
            <v>Philadelphia, PA USA</v>
          </cell>
        </row>
        <row r="321">
          <cell r="A321">
            <v>304</v>
          </cell>
          <cell r="B321" t="str">
            <v>GWHS Robo Griffins</v>
          </cell>
          <cell r="C321" t="str">
            <v>PECO/Lockheed Martin/The Rowland Company &amp; George Washington High School</v>
          </cell>
          <cell r="D321" t="str">
            <v>Philadelphia, PA USA</v>
          </cell>
        </row>
        <row r="322">
          <cell r="A322">
            <v>306</v>
          </cell>
          <cell r="B322" t="str">
            <v>CRT</v>
          </cell>
          <cell r="C322" t="str">
            <v>Al's Homework / American Legion: Elmer C. Carrier Post 365 / Augie's Pizza / Braken Funeral Home / Carney and Ruth Attornies at Law / Corry Micronics / Crotty Chev-Olds Inc. / Getgo / Green's Graphics / Mircale Mountain Ranch / MPE Machine Tool Inc. / Radio Shack / Rosie Marketing / Xander Company Inc. / Al Xander Company, Inc / Corry Contract Inc / Corry Lumber Co. / Corry Manufacturing Company / Corry Rubber Corporation / Great Lakes Manufacturing, Inc. / Johnson Books &amp; Stuff / Rossbacher Insurance Service / Tonnard Mfg. Corp. &amp; Corry Area High School</v>
          </cell>
          <cell r="D322" t="str">
            <v>Corry, PA USA</v>
          </cell>
        </row>
        <row r="323">
          <cell r="A323">
            <v>306</v>
          </cell>
          <cell r="B323" t="str">
            <v>CRT</v>
          </cell>
          <cell r="C323" t="str">
            <v>Al's Homework / American Legion: Elmer C. Carrier Post 365 / Augie's Pizza / Braken Funeral Home / Carney and Ruth Attornies at Law / Corry Micronics / Crotty Chev-Olds Inc. / Getgo / Green's Graphics / Mircale Mountain Ranch / MPE Machine Tool Inc. / Radio Shack / Rosie Marketing / Xander Company Inc. / Al Xander Company, Inc / Corry Contract Inc / Corry Lumber Co. / Corry Manufacturing Company / Corry Rubber Corporation / Great Lakes Manufacturing, Inc. / Johnson Books &amp; Stuff / Rossbacher Insurance Service / Tonnard Mfg. Corp. &amp; Corry Area High School</v>
          </cell>
          <cell r="D323" t="str">
            <v>Corry, PA USA</v>
          </cell>
        </row>
        <row r="324">
          <cell r="A324">
            <v>308</v>
          </cell>
          <cell r="B324" t="str">
            <v>The Monsters</v>
          </cell>
          <cell r="C324" t="str">
            <v>Chrysler Foundation/Tecla Company, Inc./Erin Industries/Hitachi/TRW/Dedoes Industries &amp; Walled Lake Schools</v>
          </cell>
          <cell r="D324" t="str">
            <v>Walled Lake, MI USA</v>
          </cell>
        </row>
        <row r="325">
          <cell r="A325">
            <v>308</v>
          </cell>
          <cell r="B325" t="str">
            <v>The Monsters</v>
          </cell>
          <cell r="C325" t="str">
            <v>Chrysler Foundation/Tecla Company, Inc./Erin Industries/Hitachi/TRW/Dedoes Industries &amp; Walled Lake Schools</v>
          </cell>
          <cell r="D325" t="str">
            <v>Walled Lake, MI USA</v>
          </cell>
        </row>
        <row r="326">
          <cell r="A326">
            <v>308</v>
          </cell>
          <cell r="B326" t="str">
            <v>The Monsters</v>
          </cell>
          <cell r="C326" t="str">
            <v>Chrysler Foundation/Tecla Company, Inc./Erin Industries/Hitachi/TRW/Dedoes Industries &amp; Walled Lake Schools</v>
          </cell>
          <cell r="D326" t="str">
            <v>Walled Lake, MI USA</v>
          </cell>
        </row>
        <row r="327">
          <cell r="A327">
            <v>313</v>
          </cell>
          <cell r="B327" t="str">
            <v>The Bionic Union</v>
          </cell>
          <cell r="C327" t="str">
            <v>DADARA/Wayne Industries/ITT Technical Institute/Rhino Steel Building Systems &amp; Wayne-Westland Schools</v>
          </cell>
          <cell r="D327" t="str">
            <v>Wayne, MI USA</v>
          </cell>
        </row>
        <row r="328">
          <cell r="A328">
            <v>313</v>
          </cell>
          <cell r="B328" t="str">
            <v>The Bionic Union</v>
          </cell>
          <cell r="C328" t="str">
            <v>DADARA/Wayne Industries/ITT Technical Institute/Rhino Steel Building Systems &amp; Wayne-Westland Schools</v>
          </cell>
          <cell r="D328" t="str">
            <v>Wayne, MI USA</v>
          </cell>
        </row>
        <row r="329">
          <cell r="A329">
            <v>314</v>
          </cell>
          <cell r="B329" t="str">
            <v>The Megatron Oracles</v>
          </cell>
          <cell r="C329" t="str">
            <v>GM Manufacturing/A Frame Awards, Inc./Mid-Michigan Robotics Alliance &amp; Carman-Ainsworth High School</v>
          </cell>
          <cell r="D329" t="str">
            <v>Flint, MI USA</v>
          </cell>
        </row>
        <row r="330">
          <cell r="A330">
            <v>314</v>
          </cell>
          <cell r="B330" t="str">
            <v>The Megatron Oracles</v>
          </cell>
          <cell r="C330" t="str">
            <v>GM Manufacturing/A Frame Awards, Inc./Mid-Michigan Robotics Alliance &amp; Carman-Ainsworth High School</v>
          </cell>
          <cell r="D330" t="str">
            <v>Flint, MI USA</v>
          </cell>
        </row>
        <row r="331">
          <cell r="A331">
            <v>314</v>
          </cell>
          <cell r="B331" t="str">
            <v>The Megatron Oracles</v>
          </cell>
          <cell r="C331" t="str">
            <v>GM Manufacturing/A Frame Awards, Inc./Mid-Michigan Robotics Alliance &amp; Carman-Ainsworth High School</v>
          </cell>
          <cell r="D331" t="str">
            <v>Flint, MI USA</v>
          </cell>
        </row>
        <row r="332">
          <cell r="A332">
            <v>316</v>
          </cell>
          <cell r="B332" t="str">
            <v>LuNaTeCs</v>
          </cell>
          <cell r="C332" t="str">
            <v>The Boeing Company / South Jersey Robotics, Inc / Salem County Community College / PSEG / DuPont &amp; Salem, Gloucester and Cumberland County HS</v>
          </cell>
          <cell r="D332" t="str">
            <v>Carneys Point, NJ USA</v>
          </cell>
        </row>
        <row r="333">
          <cell r="A333">
            <v>316</v>
          </cell>
          <cell r="B333" t="str">
            <v>LuNaTeCs</v>
          </cell>
          <cell r="C333" t="str">
            <v>The Boeing Company / South Jersey Robotics, Inc / Salem County Community College / PSEG / DuPont &amp; Salem, Gloucester and Cumberland County HS</v>
          </cell>
          <cell r="D333" t="str">
            <v>Carneys Point, NJ USA</v>
          </cell>
        </row>
        <row r="334">
          <cell r="A334">
            <v>316</v>
          </cell>
          <cell r="B334" t="str">
            <v>LuNaTeCs</v>
          </cell>
          <cell r="C334" t="str">
            <v>The Boeing Company / South Jersey Robotics, Inc / Salem County Community College / PSEG / DuPont &amp; Salem, Gloucester and Cumberland County HS</v>
          </cell>
          <cell r="D334" t="str">
            <v>Carneys Point, NJ USA</v>
          </cell>
        </row>
        <row r="335">
          <cell r="A335">
            <v>319</v>
          </cell>
          <cell r="B335" t="str">
            <v>Big Bad Bob</v>
          </cell>
          <cell r="C335" t="str">
            <v>BAE SYSTEMS/JOBEAN Technical Solutions/Liberty Machine &amp; Prospect Mountain High School</v>
          </cell>
          <cell r="D335" t="str">
            <v>Alton, NH USA</v>
          </cell>
        </row>
        <row r="336">
          <cell r="A336">
            <v>319</v>
          </cell>
          <cell r="B336" t="str">
            <v>Big Bad Bob</v>
          </cell>
          <cell r="C336" t="str">
            <v>BAE SYSTEMS/JOBEAN Technical Solutions/Liberty Machine &amp; Prospect Mountain High School</v>
          </cell>
          <cell r="D336" t="str">
            <v>Alton, NH USA</v>
          </cell>
        </row>
        <row r="337">
          <cell r="A337">
            <v>321</v>
          </cell>
          <cell r="B337" t="str">
            <v>RoboLancers</v>
          </cell>
          <cell r="C337" t="str">
            <v>NASA / Comcast / Cognizant / Boeing / Associated Alumni of Central High School &amp; Central High School</v>
          </cell>
          <cell r="D337" t="str">
            <v>Philadelphia, PA USA</v>
          </cell>
        </row>
        <row r="338">
          <cell r="A338">
            <v>321</v>
          </cell>
          <cell r="B338" t="str">
            <v>RoboLancers</v>
          </cell>
          <cell r="C338" t="str">
            <v>NASA / Comcast / Cognizant / Boeing / Associated Alumni of Central High School &amp; Central High School</v>
          </cell>
          <cell r="D338" t="str">
            <v>Philadelphia, PA USA</v>
          </cell>
        </row>
        <row r="339">
          <cell r="A339">
            <v>322</v>
          </cell>
          <cell r="B339" t="str">
            <v>Team F.I.R.E.</v>
          </cell>
          <cell r="C339" t="str">
            <v>General Motors/Flint Community Schools &amp; Northern</v>
          </cell>
          <cell r="D339" t="str">
            <v>Flint, MI USA</v>
          </cell>
        </row>
        <row r="340">
          <cell r="A340">
            <v>322</v>
          </cell>
          <cell r="B340" t="str">
            <v>Team F.I.R.E.</v>
          </cell>
          <cell r="C340" t="str">
            <v>General Motors/Flint Community Schools &amp; Northern</v>
          </cell>
          <cell r="D340" t="str">
            <v>Flint, MI USA</v>
          </cell>
        </row>
        <row r="341">
          <cell r="A341">
            <v>326</v>
          </cell>
          <cell r="B341" t="str">
            <v>Teamsuperpowermaticultramegasuperlativeawesometasticdelcioushowlingunieagles</v>
          </cell>
          <cell r="C341" t="str">
            <v>General Motors Romulus Engine Plant / jcpenney &amp; Romulus Community Schools</v>
          </cell>
          <cell r="D341" t="str">
            <v>Romulus, MI USA</v>
          </cell>
        </row>
        <row r="342">
          <cell r="A342">
            <v>326</v>
          </cell>
          <cell r="B342" t="str">
            <v>Teamsuperpowermaticultramegasuperlativeawesometasticdelcioushowlingunieagles</v>
          </cell>
          <cell r="C342" t="str">
            <v>General Motors Romulus Engine Plant / jcpenney &amp; Romulus Community Schools</v>
          </cell>
          <cell r="D342" t="str">
            <v>Romulus, MI USA</v>
          </cell>
        </row>
        <row r="343">
          <cell r="A343">
            <v>326</v>
          </cell>
          <cell r="B343" t="str">
            <v>Teamsuperpowermaticultramegasuperlativeawesometasticdelcioushowlingunieagles</v>
          </cell>
          <cell r="C343" t="str">
            <v>General Motors Romulus Engine Plant / jcpenney &amp; Romulus Community Schools</v>
          </cell>
          <cell r="D343" t="str">
            <v>Romulus, MI USA</v>
          </cell>
        </row>
        <row r="344">
          <cell r="A344">
            <v>326</v>
          </cell>
          <cell r="B344" t="str">
            <v>Teamsuperpowermaticultramegasuperlativeawesometasticdelcioushowlingunieagles</v>
          </cell>
          <cell r="C344" t="str">
            <v>General Motors Romulus Engine Plant / jcpenney &amp; Romulus Community Schools</v>
          </cell>
          <cell r="D344" t="str">
            <v>Romulus, MI USA</v>
          </cell>
        </row>
        <row r="345">
          <cell r="A345">
            <v>329</v>
          </cell>
          <cell r="B345" t="str">
            <v>Raiders</v>
          </cell>
          <cell r="C345" t="str">
            <v>Motorola Foundation &amp; Patchogue-Medford High School</v>
          </cell>
          <cell r="D345" t="str">
            <v>Medford, NY USA</v>
          </cell>
        </row>
        <row r="346">
          <cell r="A346">
            <v>329</v>
          </cell>
          <cell r="B346" t="str">
            <v>Raiders</v>
          </cell>
          <cell r="C346" t="str">
            <v>Motorola Foundation &amp; Patchogue-Medford High School</v>
          </cell>
          <cell r="D346" t="str">
            <v>Medford, NY USA</v>
          </cell>
        </row>
        <row r="347">
          <cell r="A347">
            <v>330</v>
          </cell>
          <cell r="B347" t="str">
            <v>Beach Bots</v>
          </cell>
          <cell r="C347" t="str">
            <v>NASA-JPL/Raytheon/J Machine &amp; Hope Chapel Academy High School</v>
          </cell>
          <cell r="D347" t="str">
            <v>Hermosa Beach, CA USA</v>
          </cell>
        </row>
        <row r="348">
          <cell r="A348">
            <v>330</v>
          </cell>
          <cell r="B348" t="str">
            <v>Beach Bots</v>
          </cell>
          <cell r="C348" t="str">
            <v>NASA-JPL/Raytheon/J Machine &amp; Hope Chapel Academy High School</v>
          </cell>
          <cell r="D348" t="str">
            <v>Hermosa Beach, CA USA</v>
          </cell>
        </row>
        <row r="349">
          <cell r="A349">
            <v>333</v>
          </cell>
          <cell r="B349" t="str">
            <v>MEGALODONS</v>
          </cell>
          <cell r="C349" t="str">
            <v>Pershing Square Foundation / Bezos Family Foundation / Credit Suisse &amp; John Dewey H S</v>
          </cell>
          <cell r="D349" t="str">
            <v>Brooklyn, NY USA</v>
          </cell>
        </row>
        <row r="350">
          <cell r="A350">
            <v>334</v>
          </cell>
          <cell r="B350" t="str">
            <v>TechKnights</v>
          </cell>
          <cell r="C350" t="str">
            <v>Con Edison / Brooklyn Tech.Alumni Foundation, Inc. / Ike Heller '43 / Alan Silberstein '65 &amp; Brooklyn Technical High School</v>
          </cell>
          <cell r="D350" t="str">
            <v>Brooklyn, NY USA</v>
          </cell>
        </row>
        <row r="351">
          <cell r="A351">
            <v>337</v>
          </cell>
          <cell r="B351" t="str">
            <v>Hard Working Hard Hats</v>
          </cell>
          <cell r="C351" t="str">
            <v>NASA / American Electric Power / Logan County Schools / WV Department of Adult-Technical Programs / Alpha Natural Resources / Logan County Commission / Ralph R Willis Career &amp; Technical Center / National Armiture / Vance Enterprise &amp; Logan County Schools</v>
          </cell>
          <cell r="D351" t="str">
            <v>Logan, WV USA</v>
          </cell>
        </row>
        <row r="352">
          <cell r="A352">
            <v>337</v>
          </cell>
          <cell r="B352" t="str">
            <v>Hard Working Hard Hats</v>
          </cell>
          <cell r="C352" t="str">
            <v>NASA / American Electric Power / Logan County Schools / WV Department of Adult-Technical Programs / Alpha Natural Resources / Logan County Commission / Ralph R Willis Career &amp; Technical Center / National Armiture / Vance Enterprise &amp; Logan County Schools</v>
          </cell>
          <cell r="D352" t="str">
            <v>Logan, WV USA</v>
          </cell>
        </row>
        <row r="353">
          <cell r="A353">
            <v>339</v>
          </cell>
          <cell r="B353" t="str">
            <v>Kilroy</v>
          </cell>
          <cell r="C353" t="str">
            <v>NDEP/BAE Systems/Stafford County Economic Development Authority/HDT Engineering Services &amp; Commonwealth Governor's School</v>
          </cell>
          <cell r="D353" t="str">
            <v>Stafford, Spotsylvania &amp; King George, VA USA</v>
          </cell>
        </row>
        <row r="354">
          <cell r="A354">
            <v>339</v>
          </cell>
          <cell r="B354" t="str">
            <v>Kilroy</v>
          </cell>
          <cell r="C354" t="str">
            <v>NDEP/BAE Systems/Stafford County Economic Development Authority/HDT Engineering Services &amp; Commonwealth Governor's School</v>
          </cell>
          <cell r="D354" t="str">
            <v>Stafford, Spotsylvania &amp; King George, VA USA</v>
          </cell>
        </row>
        <row r="355">
          <cell r="A355">
            <v>340</v>
          </cell>
          <cell r="B355" t="str">
            <v>G.R.R. (Greater Rochester Robotics)</v>
          </cell>
          <cell r="C355" t="str">
            <v>Bausch &amp; Lomb Incorporated/GE Volunteers &amp; Churchville-Chili High School</v>
          </cell>
          <cell r="D355" t="str">
            <v>Churchville, NY USA</v>
          </cell>
        </row>
        <row r="356">
          <cell r="A356">
            <v>340</v>
          </cell>
          <cell r="B356" t="str">
            <v>G.R.R. (Greater Rochester Robotics)</v>
          </cell>
          <cell r="C356" t="str">
            <v>Bausch &amp; Lomb Incorporated/GE Volunteers &amp; Churchville-Chili High School</v>
          </cell>
          <cell r="D356" t="str">
            <v>Churchville, NY USA</v>
          </cell>
        </row>
        <row r="357">
          <cell r="A357">
            <v>341</v>
          </cell>
          <cell r="B357" t="str">
            <v>Miss Daisy</v>
          </cell>
          <cell r="C357" t="str">
            <v>The Boeing Company/DOW Chemical/Lockheed Martin/Cobham Defense Electronics/BAE Systems/Comcast Cable/Johnson &amp; Johnson/Janssen BioTech/Sea Box Inc./The Inventor Shop &amp; Wissahickon High School</v>
          </cell>
          <cell r="D357" t="str">
            <v>Ambler, PA USA</v>
          </cell>
        </row>
        <row r="358">
          <cell r="A358">
            <v>341</v>
          </cell>
          <cell r="B358" t="str">
            <v>Miss Daisy</v>
          </cell>
          <cell r="C358" t="str">
            <v>The Boeing Company/DOW Chemical/Lockheed Martin/Cobham Defense Electronics/BAE Systems/Comcast Cable/Johnson &amp; Johnson/Janssen BioTech/Sea Box Inc./The Inventor Shop &amp; Wissahickon High School</v>
          </cell>
          <cell r="D358" t="str">
            <v>Ambler, PA USA</v>
          </cell>
        </row>
        <row r="359">
          <cell r="A359">
            <v>341</v>
          </cell>
          <cell r="B359" t="str">
            <v>Miss Daisy</v>
          </cell>
          <cell r="C359" t="str">
            <v>The Boeing Company/DOW Chemical/Lockheed Martin/Cobham Defense Electronics/BAE Systems/Comcast Cable/Johnson &amp; Johnson/Janssen BioTech/Sea Box Inc./The Inventor Shop &amp; Wissahickon High School</v>
          </cell>
          <cell r="D359" t="str">
            <v>Ambler, PA USA</v>
          </cell>
        </row>
        <row r="360">
          <cell r="A360">
            <v>342</v>
          </cell>
          <cell r="B360" t="str">
            <v>Burning Magnetos</v>
          </cell>
          <cell r="C360" t="str">
            <v>BOSCH/Robert Bosch, LLC/Dorchester County School District/BAE Systems/SPAWAR/Dorchester County Council &amp; Fort Dorchester High School</v>
          </cell>
          <cell r="D360" t="str">
            <v>North Charleston, SC USA</v>
          </cell>
        </row>
        <row r="361">
          <cell r="A361">
            <v>342</v>
          </cell>
          <cell r="B361" t="str">
            <v>Burning Magnetos</v>
          </cell>
          <cell r="C361" t="str">
            <v>BOSCH/Robert Bosch, LLC/Dorchester County School District/BAE Systems/SPAWAR/Dorchester County Council &amp; Fort Dorchester High School</v>
          </cell>
          <cell r="D361" t="str">
            <v>North Charleston, SC USA</v>
          </cell>
        </row>
        <row r="362">
          <cell r="A362">
            <v>343</v>
          </cell>
          <cell r="B362" t="str">
            <v>Metal-In-Motion</v>
          </cell>
          <cell r="C362" t="str">
            <v>Itron, Inc./Duke Energy/Schneider Electric Company/School District of Oconee County &amp; F.P Hamilton Career Center &amp; Seneca High School &amp; Walhalla High School &amp; West-Oak High School &amp; Tamassee-Salem High School</v>
          </cell>
          <cell r="D362" t="str">
            <v>Seneca, SC USA</v>
          </cell>
        </row>
        <row r="363">
          <cell r="A363">
            <v>343</v>
          </cell>
          <cell r="B363" t="str">
            <v>Metal-In-Motion</v>
          </cell>
          <cell r="C363" t="str">
            <v>Itron, Inc./Duke Energy/Schneider Electric Company/School District of Oconee County &amp; F.P Hamilton Career Center &amp; Seneca High School &amp; Walhalla High School &amp; West-Oak High School &amp; Tamassee-Salem High School</v>
          </cell>
          <cell r="D363" t="str">
            <v>Seneca, SC USA</v>
          </cell>
        </row>
        <row r="364">
          <cell r="A364">
            <v>346</v>
          </cell>
          <cell r="B364" t="str">
            <v>RoboHawks</v>
          </cell>
          <cell r="C364" t="str">
            <v>Alstom Power/Peer Consortium at JTCC/Northrop Grumman/DuPont/jcpenney/Chesapeake Lawns &amp; Lloyd C. Bird High School and Virginia Governor's Academy for Engineering Studies at Lloyd C. Bird High School</v>
          </cell>
          <cell r="D364" t="str">
            <v>Chesterfield, VA USA</v>
          </cell>
        </row>
        <row r="365">
          <cell r="A365">
            <v>346</v>
          </cell>
          <cell r="B365" t="str">
            <v>RoboHawks</v>
          </cell>
          <cell r="C365" t="str">
            <v>Alstom Power/Peer Consortium at JTCC/Northrop Grumman/DuPont/jcpenney/Chesapeake Lawns &amp; Lloyd C. Bird High School and Virginia Governor's Academy for Engineering Studies at Lloyd C. Bird High School</v>
          </cell>
          <cell r="D365" t="str">
            <v>Chesterfield, VA USA</v>
          </cell>
        </row>
        <row r="366">
          <cell r="A366">
            <v>348</v>
          </cell>
          <cell r="B366" t="str">
            <v>Norwell Robotics</v>
          </cell>
          <cell r="C366" t="str">
            <v>PTC/Mass Bay Engineering/Society of American Military Engineers (S.A.M.E.)/Bonded Transmission/jcpenney &amp; Norwell High School</v>
          </cell>
          <cell r="D366" t="str">
            <v>Norwell, MA USA</v>
          </cell>
        </row>
        <row r="367">
          <cell r="A367">
            <v>352</v>
          </cell>
          <cell r="B367" t="str">
            <v>The Green Machine</v>
          </cell>
          <cell r="C367" t="str">
            <v>Lockheed Martin &amp; Carle Place High School</v>
          </cell>
          <cell r="D367" t="str">
            <v>Carle Place, NY USA</v>
          </cell>
        </row>
        <row r="368">
          <cell r="A368">
            <v>353</v>
          </cell>
          <cell r="B368" t="str">
            <v>POBots</v>
          </cell>
          <cell r="C368" t="str">
            <v>Trio Hardware / Bloomberg L.P. / BAE SYSTEMS / Northrop Grummon / B &amp; Z Steel Equipment Co. Inc. / Just Shelf It / Shoreline Beverage / Family Bagel / Niletti Creations / Annie Sez / Gershow Recycling / Long Island Pipe Supply / Dr. Raphael Strauss Allergy &amp; Asthma / Star Kitchen &amp; Plainview-Old Bethpage JFK High School</v>
          </cell>
          <cell r="D368" t="str">
            <v>Plainview, NY USA</v>
          </cell>
        </row>
        <row r="369">
          <cell r="A369">
            <v>353</v>
          </cell>
          <cell r="B369" t="str">
            <v>POBots</v>
          </cell>
          <cell r="C369" t="str">
            <v>Trio Hardware / Bloomberg L.P. / BAE SYSTEMS / Northrop Grummon / B &amp; Z Steel Equipment Co. Inc. / Just Shelf It / Shoreline Beverage / Family Bagel / Niletti Creations / Annie Sez / Gershow Recycling / Long Island Pipe Supply / Dr. Raphael Strauss Allergy &amp; Asthma / Star Kitchen &amp; Plainview-Old Bethpage JFK High School</v>
          </cell>
          <cell r="D369" t="str">
            <v>Plainview, NY USA</v>
          </cell>
        </row>
        <row r="370">
          <cell r="A370">
            <v>354</v>
          </cell>
          <cell r="B370" t="str">
            <v>G-House Pirates</v>
          </cell>
          <cell r="C370" t="str">
            <v>Bloomberg / HSBC Bank USA / The Port Authority of NY &amp; NJ / New York City College of Technology / LeNoble Lumber Company / T's Me Custom Printing &amp; Embrodery &amp; George Westinghouse High School</v>
          </cell>
          <cell r="D370" t="str">
            <v>Brooklyn, NY USA</v>
          </cell>
        </row>
        <row r="371">
          <cell r="A371">
            <v>357</v>
          </cell>
          <cell r="B371" t="str">
            <v>Royal Assault</v>
          </cell>
          <cell r="C371" t="str">
            <v>The Boeing Company/Upper Darby Education and Arts Foundation/eStop Robotics &amp; Upper Darby High School</v>
          </cell>
          <cell r="D371" t="str">
            <v>Drexel Hill, PA USA</v>
          </cell>
        </row>
        <row r="372">
          <cell r="A372">
            <v>357</v>
          </cell>
          <cell r="B372" t="str">
            <v>Royal Assault</v>
          </cell>
          <cell r="C372" t="str">
            <v>The Boeing Company/Upper Darby Education and Arts Foundation/eStop Robotics &amp; Upper Darby High School</v>
          </cell>
          <cell r="D372" t="str">
            <v>Drexel Hill, PA USA</v>
          </cell>
        </row>
        <row r="373">
          <cell r="A373">
            <v>357</v>
          </cell>
          <cell r="B373" t="str">
            <v>Royal Assault</v>
          </cell>
          <cell r="C373" t="str">
            <v>The Boeing Company/Upper Darby Education and Arts Foundation/eStop Robotics &amp; Upper Darby High School</v>
          </cell>
          <cell r="D373" t="str">
            <v>Drexel Hill, PA USA</v>
          </cell>
        </row>
        <row r="374">
          <cell r="A374">
            <v>358</v>
          </cell>
          <cell r="B374" t="str">
            <v>Robotic Eagles</v>
          </cell>
          <cell r="C374" t="str">
            <v>BAE Systems &amp; Hauppauge High School</v>
          </cell>
          <cell r="D374" t="str">
            <v>Hauppauge, NY USA</v>
          </cell>
        </row>
        <row r="375">
          <cell r="A375">
            <v>358</v>
          </cell>
          <cell r="B375" t="str">
            <v>Robotic Eagles</v>
          </cell>
          <cell r="C375" t="str">
            <v>BAE Systems &amp; Hauppauge High School</v>
          </cell>
          <cell r="D375" t="str">
            <v>Hauppauge, NY USA</v>
          </cell>
        </row>
        <row r="376">
          <cell r="A376">
            <v>359</v>
          </cell>
          <cell r="B376" t="str">
            <v>Hawaiian Kids</v>
          </cell>
          <cell r="C376" t="str">
            <v>McInerny Foundation/Castle &amp; Cooke, Inc. Dole Plantation/Waialua Federal Credit Union/AFCEA Hawaii/HI Central North Complex/HawaiiUSA Federal Credit Union/Waialua High School Foundation/Waialua Hongwanji Mission/Waialua Plumbing, Inc./Waialua Lions Club/Hawaiian Dredging/Iron Horse Development/Dole Food Company of Hawaii/Hawaii Visitors Bureau/Aloha Gourmet Products/GT Pies/Islander Group/Maui Divers of Hawaii/Pioneer Hi-Bred International/Gone Tropo, LLC/Coca Cola Hawaii/Learning Train LLC/Oils of Aloha/The Duck Company/GAK Enterprises/H Foods/Sunset International/Gordon Kuwada/Kenneth Koga/Matsuo Takabuki/The Oishi Family/The Holmberg Family &amp; Waialua High School</v>
          </cell>
          <cell r="D376" t="str">
            <v>Waialua, HI USA</v>
          </cell>
        </row>
        <row r="377">
          <cell r="A377">
            <v>359</v>
          </cell>
          <cell r="B377" t="str">
            <v>Hawaiian Kids</v>
          </cell>
          <cell r="C377" t="str">
            <v>McInerny Foundation/Castle &amp; Cooke, Inc. Dole Plantation/Waialua Federal Credit Union/AFCEA Hawaii/HI Central North Complex/HawaiiUSA Federal Credit Union/Waialua High School Foundation/Waialua Hongwanji Mission/Waialua Plumbing, Inc./Waialua Lions Club/Hawaiian Dredging/Iron Horse Development/Dole Food Company of Hawaii/Hawaii Visitors Bureau/Aloha Gourmet Products/GT Pies/Islander Group/Maui Divers of Hawaii/Pioneer Hi-Bred International/Gone Tropo, LLC/Coca Cola Hawaii/Learning Train LLC/Oils of Aloha/The Duck Company/GAK Enterprises/H Foods/Sunset International/Gordon Kuwada/Kenneth Koga/Matsuo Takabuki/The Oishi Family/The Holmberg Family &amp; Waialua High School</v>
          </cell>
          <cell r="D377" t="str">
            <v>Waialua, HI USA</v>
          </cell>
        </row>
        <row r="378">
          <cell r="A378">
            <v>359</v>
          </cell>
          <cell r="B378" t="str">
            <v>Hawaiian Kids</v>
          </cell>
          <cell r="C378" t="str">
            <v>McInerny Foundation/Castle &amp; Cooke, Inc. Dole Plantation/Waialua Federal Credit Union/AFCEA Hawaii/HI Central North Complex/HawaiiUSA Federal Credit Union/Waialua High School Foundation/Waialua Hongwanji Mission/Waialua Plumbing, Inc./Waialua Lions Club/Hawaiian Dredging/Iron Horse Development/Dole Food Company of Hawaii/Hawaii Visitors Bureau/Aloha Gourmet Products/GT Pies/Islander Group/Maui Divers of Hawaii/Pioneer Hi-Bred International/Gone Tropo, LLC/Coca Cola Hawaii/Learning Train LLC/Oils of Aloha/The Duck Company/GAK Enterprises/H Foods/Sunset International/Gordon Kuwada/Kenneth Koga/Matsuo Takabuki/The Oishi Family/The Holmberg Family &amp; Waialua High School</v>
          </cell>
          <cell r="D378" t="str">
            <v>Waialua, HI USA</v>
          </cell>
        </row>
        <row r="379">
          <cell r="A379">
            <v>360</v>
          </cell>
          <cell r="B379" t="str">
            <v>The Revolution</v>
          </cell>
          <cell r="C379" t="str">
            <v>The Boeing Company/Parents of Bellarmine Robotics/MultiCare/A Plus/Westland/Bertolinos &amp; Bellarmine Prep</v>
          </cell>
          <cell r="D379" t="str">
            <v>Tacoma, WA USA</v>
          </cell>
        </row>
        <row r="380">
          <cell r="A380">
            <v>360</v>
          </cell>
          <cell r="B380" t="str">
            <v>The Revolution</v>
          </cell>
          <cell r="C380" t="str">
            <v>The Boeing Company/Parents of Bellarmine Robotics/MultiCare/A Plus/Westland/Bertolinos &amp; Bellarmine Prep</v>
          </cell>
          <cell r="D380" t="str">
            <v>Tacoma, WA USA</v>
          </cell>
        </row>
        <row r="381">
          <cell r="A381">
            <v>364</v>
          </cell>
          <cell r="B381" t="str">
            <v>Team Fusion</v>
          </cell>
          <cell r="C381" t="str">
            <v>NASA/SAIC/DuPont Delisle &amp; Gulfport High School Technology Center</v>
          </cell>
          <cell r="D381" t="str">
            <v>Gulfport, MS USA</v>
          </cell>
        </row>
        <row r="382">
          <cell r="A382">
            <v>365</v>
          </cell>
          <cell r="B382" t="str">
            <v>Miracle Workerz</v>
          </cell>
          <cell r="C382" t="str">
            <v>DuPont Engineering / DuPont CCRE / The Boeing Company / Booz Allen Hamilton / First State Robotics &amp; MOE Robotics Group</v>
          </cell>
          <cell r="D382" t="str">
            <v>Wilmington, DE USA</v>
          </cell>
        </row>
        <row r="383">
          <cell r="A383">
            <v>365</v>
          </cell>
          <cell r="B383" t="str">
            <v>Miracle Workerz</v>
          </cell>
          <cell r="C383" t="str">
            <v>DuPont Engineering / DuPont CCRE / The Boeing Company / Booz Allen Hamilton / First State Robotics &amp; MOE Robotics Group</v>
          </cell>
          <cell r="D383" t="str">
            <v>Wilmington, DE USA</v>
          </cell>
        </row>
        <row r="384">
          <cell r="A384">
            <v>365</v>
          </cell>
          <cell r="B384" t="str">
            <v>Miracle Workerz</v>
          </cell>
          <cell r="C384" t="str">
            <v>DuPont Engineering / DuPont CCRE / The Boeing Company / Booz Allen Hamilton / First State Robotics &amp; MOE Robotics Group</v>
          </cell>
          <cell r="D384" t="str">
            <v>Wilmington, DE USA</v>
          </cell>
        </row>
        <row r="385">
          <cell r="A385">
            <v>369</v>
          </cell>
          <cell r="B385" t="str">
            <v>High Voltage</v>
          </cell>
          <cell r="C385" t="str">
            <v>NATIONAL GRID/Credit Suisse/Bloomberg &amp; William E. Grady Tech. High School</v>
          </cell>
          <cell r="D385" t="str">
            <v>Brooklyn, NY USA</v>
          </cell>
        </row>
        <row r="386">
          <cell r="A386">
            <v>369</v>
          </cell>
          <cell r="B386" t="str">
            <v>High Voltage</v>
          </cell>
          <cell r="C386" t="str">
            <v>NATIONAL GRID/Credit Suisse/Bloomberg &amp; William E. Grady Tech. High School</v>
          </cell>
          <cell r="D386" t="str">
            <v>Brooklyn, NY USA</v>
          </cell>
        </row>
        <row r="387">
          <cell r="A387">
            <v>371</v>
          </cell>
          <cell r="B387" t="str">
            <v>Cyber Warriors</v>
          </cell>
          <cell r="C387" t="str">
            <v>National Grid / Bezos Family Foundation / Bloomberg &amp; Curtis High School</v>
          </cell>
          <cell r="D387" t="str">
            <v>Staten Island, NY USA</v>
          </cell>
        </row>
        <row r="388">
          <cell r="A388">
            <v>375</v>
          </cell>
          <cell r="B388" t="str">
            <v>Robotic Plague</v>
          </cell>
          <cell r="C388" t="str">
            <v>Con Edison/New Jersey-New York Port Authority &amp; Staten Island Technical High School</v>
          </cell>
          <cell r="D388" t="str">
            <v>Staten Island, NY USA</v>
          </cell>
        </row>
        <row r="389">
          <cell r="A389">
            <v>375</v>
          </cell>
          <cell r="B389" t="str">
            <v>Robotic Plague</v>
          </cell>
          <cell r="C389" t="str">
            <v>Con Edison/New Jersey-New York Port Authority &amp; Staten Island Technical High School</v>
          </cell>
          <cell r="D389" t="str">
            <v>Staten Island, NY USA</v>
          </cell>
        </row>
        <row r="390">
          <cell r="A390">
            <v>378</v>
          </cell>
          <cell r="B390" t="str">
            <v>The Circuit Stompers</v>
          </cell>
          <cell r="C390" t="str">
            <v>Delphi Thermal/GM Components Holdings, LLC &amp; Newfane High School</v>
          </cell>
          <cell r="D390" t="str">
            <v>Newfane, NY USA</v>
          </cell>
        </row>
        <row r="391">
          <cell r="A391">
            <v>378</v>
          </cell>
          <cell r="B391" t="str">
            <v>The Circuit Stompers</v>
          </cell>
          <cell r="C391" t="str">
            <v>Delphi Thermal/GM Components Holdings, LLC &amp; Newfane High School</v>
          </cell>
          <cell r="D391" t="str">
            <v>Newfane, NY USA</v>
          </cell>
        </row>
        <row r="392">
          <cell r="A392">
            <v>379</v>
          </cell>
          <cell r="B392" t="str">
            <v>RoboCats</v>
          </cell>
          <cell r="C392" t="str">
            <v>Interstate Shredding &amp; Girard High School</v>
          </cell>
          <cell r="D392" t="str">
            <v>Girard, OH USA</v>
          </cell>
        </row>
        <row r="393">
          <cell r="A393">
            <v>379</v>
          </cell>
          <cell r="B393" t="str">
            <v>RoboCats</v>
          </cell>
          <cell r="C393" t="str">
            <v>Interstate Shredding &amp; Girard High School</v>
          </cell>
          <cell r="D393" t="str">
            <v>Girard, OH USA</v>
          </cell>
        </row>
        <row r="394">
          <cell r="A394">
            <v>383</v>
          </cell>
          <cell r="B394" t="str">
            <v>Brazilian Machine</v>
          </cell>
          <cell r="C394" t="str">
            <v>Dorvo Maquinas / Metalaser / Goethe Institut / Porto Brasil Viagens &amp; Provincia de Sao Pedro High School</v>
          </cell>
          <cell r="D394" t="str">
            <v>Porto Alegre, RS Brazil</v>
          </cell>
        </row>
        <row r="395">
          <cell r="A395">
            <v>383</v>
          </cell>
          <cell r="B395" t="str">
            <v>Brazilian Machine</v>
          </cell>
          <cell r="C395" t="str">
            <v>Dorvo Maquinas / Metalaser / Goethe Institut / Porto Brasil Viagens &amp; Provincia de Sao Pedro High School</v>
          </cell>
          <cell r="D395" t="str">
            <v>Porto Alegre, RS Brazil</v>
          </cell>
        </row>
        <row r="396">
          <cell r="A396">
            <v>384</v>
          </cell>
          <cell r="B396" t="str">
            <v>Sparky 384</v>
          </cell>
          <cell r="C396" t="str">
            <v>Flexicell / GE Volunteers / ShowBest Fixture Corp. / AeroTek / Hermitage Automation / Henrico Co. Education Foundation / CAPER / PMMI &amp; Tucker High School</v>
          </cell>
          <cell r="D396" t="str">
            <v>Richmond, VA USA</v>
          </cell>
        </row>
        <row r="397">
          <cell r="A397">
            <v>386</v>
          </cell>
          <cell r="B397" t="str">
            <v>Team Voltage</v>
          </cell>
          <cell r="C397" t="str">
            <v>School Board of Brevard County/Rockwell Collins/Harris Corp/EDAK &amp; Melbourne HS</v>
          </cell>
          <cell r="D397" t="str">
            <v>Melbourne, FL USA</v>
          </cell>
        </row>
        <row r="398">
          <cell r="A398">
            <v>386</v>
          </cell>
          <cell r="B398" t="str">
            <v>Team Voltage</v>
          </cell>
          <cell r="C398" t="str">
            <v>School Board of Brevard County/Rockwell Collins/Harris Corp/EDAK &amp; Melbourne HS</v>
          </cell>
          <cell r="D398" t="str">
            <v>Melbourne, FL USA</v>
          </cell>
        </row>
        <row r="399">
          <cell r="A399">
            <v>388</v>
          </cell>
          <cell r="B399" t="str">
            <v>Maximum Oz</v>
          </cell>
          <cell r="C399" t="str">
            <v>Consol Energy / AEP Appalachian Power / Terra Tech Engineering / jcpenney &amp; Grundy High School, Council High School, and Hurley HIgh School</v>
          </cell>
          <cell r="D399" t="str">
            <v>Grundy, VA USA</v>
          </cell>
        </row>
        <row r="400">
          <cell r="A400">
            <v>395</v>
          </cell>
          <cell r="B400" t="str">
            <v>2 TrainRobotics</v>
          </cell>
          <cell r="C400" t="str">
            <v>Bloomberg / Port Authority of NY &amp; NJ / The New York Yankees / The McGraw-Hill Companies / Columbia University &amp; Morris High School Campus</v>
          </cell>
          <cell r="D400" t="str">
            <v>Bronx, NY USA</v>
          </cell>
        </row>
        <row r="401">
          <cell r="A401">
            <v>395</v>
          </cell>
          <cell r="B401" t="str">
            <v>2 TrainRobotics</v>
          </cell>
          <cell r="C401" t="str">
            <v>Bloomberg / Port Authority of NY &amp; NJ / The New York Yankees / The McGraw-Hill Companies / Columbia University &amp; Morris High School Campus</v>
          </cell>
          <cell r="D401" t="str">
            <v>Bronx, NY USA</v>
          </cell>
        </row>
        <row r="402">
          <cell r="A402">
            <v>399</v>
          </cell>
          <cell r="B402" t="str">
            <v>Eagle Robotics</v>
          </cell>
          <cell r="C402" t="str">
            <v>The Boeing Company / NASA Dryden Flight Research Center / Lockheed Martin / Northrop Grumman / JT3 / ITEA / BAE Systems / Aeroviroment / West Coast Products / Pacific Coast Powder Coating &amp; Lancaster High School &amp; Antelope Valley Union High School District</v>
          </cell>
          <cell r="D402" t="str">
            <v>Lancaster, CA USA</v>
          </cell>
        </row>
        <row r="403">
          <cell r="A403">
            <v>399</v>
          </cell>
          <cell r="B403" t="str">
            <v>Eagle Robotics</v>
          </cell>
          <cell r="C403" t="str">
            <v>The Boeing Company / NASA Dryden Flight Research Center / Lockheed Martin / Northrop Grumman / JT3 / ITEA / BAE Systems / Aeroviroment / West Coast Products / Pacific Coast Powder Coating &amp; Lancaster High School &amp; Antelope Valley Union High School District</v>
          </cell>
          <cell r="D403" t="str">
            <v>Lancaster, CA USA</v>
          </cell>
        </row>
        <row r="404">
          <cell r="A404">
            <v>399</v>
          </cell>
          <cell r="B404" t="str">
            <v>Eagle Robotics</v>
          </cell>
          <cell r="C404" t="str">
            <v>The Boeing Company / NASA Dryden Flight Research Center / Lockheed Martin / Northrop Grumman / JT3 / ITEA / BAE Systems / Aeroviroment / West Coast Products / Pacific Coast Powder Coating &amp; Lancaster High School &amp; Antelope Valley Union High School District</v>
          </cell>
          <cell r="D404" t="str">
            <v>Lancaster, CA USA</v>
          </cell>
        </row>
        <row r="405">
          <cell r="A405">
            <v>401</v>
          </cell>
          <cell r="B405" t="str">
            <v>Hokie Guard</v>
          </cell>
          <cell r="C405" t="str">
            <v>Virginia Tech School of Education/jcpenney &amp; Montgomery County Public Schools</v>
          </cell>
          <cell r="D405" t="str">
            <v>Christiansburg, VA USA</v>
          </cell>
        </row>
        <row r="406">
          <cell r="A406">
            <v>401</v>
          </cell>
          <cell r="B406" t="str">
            <v>Hokie Guard</v>
          </cell>
          <cell r="C406" t="str">
            <v>Virginia Tech School of Education/jcpenney &amp; Montgomery County Public Schools</v>
          </cell>
          <cell r="D406" t="str">
            <v>Christiansburg, VA USA</v>
          </cell>
        </row>
        <row r="407">
          <cell r="A407">
            <v>415</v>
          </cell>
          <cell r="B407" t="str">
            <v>RoBoCRAFT</v>
          </cell>
          <cell r="C407" t="str">
            <v>BOSCH/Tri-County Technical College/jcpenney/NASA/Michelin &amp; Anderson 1 &amp; 2 Career and Technology Center</v>
          </cell>
          <cell r="D407" t="str">
            <v>Williamston, SC USA</v>
          </cell>
        </row>
        <row r="408">
          <cell r="A408">
            <v>415</v>
          </cell>
          <cell r="B408" t="str">
            <v>RoBoCRAFT</v>
          </cell>
          <cell r="C408" t="str">
            <v>BOSCH/Tri-County Technical College/jcpenney/NASA/Michelin &amp; Anderson 1 &amp; 2 Career and Technology Center</v>
          </cell>
          <cell r="D408" t="str">
            <v>Williamston, SC USA</v>
          </cell>
        </row>
        <row r="409">
          <cell r="A409">
            <v>418</v>
          </cell>
          <cell r="B409" t="str">
            <v>Purple Haze</v>
          </cell>
          <cell r="C409" t="str">
            <v>3M/Space Adventures/National Instruments/LASA Robotics Association &amp; Liberal Arts &amp; Science Academy High School</v>
          </cell>
          <cell r="D409" t="str">
            <v>Austin, TX USA</v>
          </cell>
        </row>
        <row r="410">
          <cell r="A410">
            <v>421</v>
          </cell>
          <cell r="B410" t="str">
            <v>The Warriors</v>
          </cell>
          <cell r="C410" t="str">
            <v>Pershing Square Foundation / NASA / Bezos Family Foundation / jcpenney &amp; Alfred E. Smith H.S.</v>
          </cell>
          <cell r="D410" t="str">
            <v>Bronx, NY USA</v>
          </cell>
        </row>
        <row r="411">
          <cell r="A411">
            <v>422</v>
          </cell>
          <cell r="B411" t="str">
            <v>Mech Tech Dragons</v>
          </cell>
          <cell r="C411" t="str">
            <v>Afton Chemical / MeadWestvaco / Motorola Solutions Foundation &amp; Maggie L. Walker Governor's School</v>
          </cell>
          <cell r="D411" t="str">
            <v>Richmond, VA USA</v>
          </cell>
        </row>
        <row r="412">
          <cell r="A412">
            <v>422</v>
          </cell>
          <cell r="B412" t="str">
            <v>Mech Tech Dragons</v>
          </cell>
          <cell r="C412" t="str">
            <v>Afton Chemical / MeadWestvaco / Motorola Solutions Foundation &amp; Maggie L. Walker Governor's School</v>
          </cell>
          <cell r="D412" t="str">
            <v>Richmond, VA USA</v>
          </cell>
        </row>
        <row r="413">
          <cell r="A413">
            <v>423</v>
          </cell>
          <cell r="B413" t="str">
            <v>Simple Machines</v>
          </cell>
          <cell r="C413" t="str">
            <v>NASA/Lockheed Martin/ITT Technical Institute &amp; Cheltenham High School &amp; Springfield High School</v>
          </cell>
          <cell r="D413" t="str">
            <v>Wyncote, PA USA</v>
          </cell>
        </row>
        <row r="414">
          <cell r="A414">
            <v>423</v>
          </cell>
          <cell r="B414" t="str">
            <v>Simple Machines</v>
          </cell>
          <cell r="C414" t="str">
            <v>NASA/Lockheed Martin/ITT Technical Institute &amp; Cheltenham High School &amp; Springfield High School</v>
          </cell>
          <cell r="D414" t="str">
            <v>Wyncote, PA USA</v>
          </cell>
        </row>
        <row r="415">
          <cell r="A415">
            <v>433</v>
          </cell>
          <cell r="B415" t="str">
            <v>Firebirds</v>
          </cell>
          <cell r="C415" t="str">
            <v>Lockheed Martin Corporation/Cozen O'Connor/Aetna Life &amp; Casualty Company/Comcast/Drexel University/NASA/Pennoni/Society of Women Engineers/Pennsylvania Society of Professional Engineers, Philadelphia Chapter &amp; Mount St. Joseph Academy</v>
          </cell>
          <cell r="D415" t="str">
            <v>Flourtown, PA USA</v>
          </cell>
        </row>
        <row r="416">
          <cell r="A416">
            <v>433</v>
          </cell>
          <cell r="B416" t="str">
            <v>Firebirds</v>
          </cell>
          <cell r="C416" t="str">
            <v>Lockheed Martin Corporation/Cozen O'Connor/Aetna Life &amp; Casualty Company/Comcast/Drexel University/NASA/Pennoni/Society of Women Engineers/Pennsylvania Society of Professional Engineers, Philadelphia Chapter &amp; Mount St. Joseph Academy</v>
          </cell>
          <cell r="D416" t="str">
            <v>Flourtown, PA USA</v>
          </cell>
        </row>
        <row r="417">
          <cell r="A417">
            <v>433</v>
          </cell>
          <cell r="B417" t="str">
            <v>Firebirds</v>
          </cell>
          <cell r="C417" t="str">
            <v>Lockheed Martin Corporation/Cozen O'Connor/Aetna Life &amp; Casualty Company/Comcast/Drexel University/NASA/Pennoni/Society of Women Engineers/Pennsylvania Society of Professional Engineers, Philadelphia Chapter &amp; Mount St. Joseph Academy</v>
          </cell>
          <cell r="D417" t="str">
            <v>Flourtown, PA USA</v>
          </cell>
        </row>
        <row r="418">
          <cell r="A418">
            <v>435</v>
          </cell>
          <cell r="B418" t="str">
            <v>Robodogs</v>
          </cell>
          <cell r="C418" t="str">
            <v>EMC Corporation &amp; Robodogs Booster Club &amp; Southeast Raleigh Magnet High School &amp; NCSU STEM Early College High School</v>
          </cell>
          <cell r="D418" t="str">
            <v>Raleigh, NC USA</v>
          </cell>
        </row>
        <row r="419">
          <cell r="A419">
            <v>435</v>
          </cell>
          <cell r="B419" t="str">
            <v>Robodogs</v>
          </cell>
          <cell r="C419" t="str">
            <v>EMC Corporation &amp; Robodogs Booster Club &amp; Southeast Raleigh Magnet High School &amp; NCSU STEM Early College High School</v>
          </cell>
          <cell r="D419" t="str">
            <v>Raleigh, NC USA</v>
          </cell>
        </row>
        <row r="420">
          <cell r="A420">
            <v>441</v>
          </cell>
          <cell r="B420" t="str">
            <v>DEVIL DOGS</v>
          </cell>
          <cell r="C420" t="str">
            <v>Hilcorp Energy/ITT Technical Institute/PPG/G &amp; R Electrical Construction, Inc &amp; Reagan High School</v>
          </cell>
          <cell r="D420" t="str">
            <v>Houston, TX USA</v>
          </cell>
        </row>
        <row r="421">
          <cell r="A421">
            <v>441</v>
          </cell>
          <cell r="B421" t="str">
            <v>DEVIL DOGS</v>
          </cell>
          <cell r="C421" t="str">
            <v>Hilcorp Energy/ITT Technical Institute/PPG/G &amp; R Electrical Construction, Inc &amp; Reagan High School</v>
          </cell>
          <cell r="D421" t="str">
            <v>Houston, TX USA</v>
          </cell>
        </row>
        <row r="422">
          <cell r="A422">
            <v>442</v>
          </cell>
          <cell r="B422" t="str">
            <v>Redstone Robotics</v>
          </cell>
          <cell r="C422" t="str">
            <v>NASA / Chrysler Corporation / The Boeing Company / BAE / SAIC / AUVSI &amp; New Century Tech High School &amp; Lee Pre-Engineering Magnet HS</v>
          </cell>
          <cell r="D422" t="str">
            <v>Huntsville, AL USA</v>
          </cell>
        </row>
        <row r="423">
          <cell r="A423">
            <v>447</v>
          </cell>
          <cell r="B423" t="str">
            <v>Team Roboto</v>
          </cell>
          <cell r="C423" t="str">
            <v>Ivy Tech Community College/CIM Systems/Xtreme Alternative Defense Systems/DRN Machine/MESI &amp; Crossroads of America Council &amp; Madison County High Schools</v>
          </cell>
          <cell r="D423" t="str">
            <v>Anderson, IN USA</v>
          </cell>
        </row>
        <row r="424">
          <cell r="A424">
            <v>447</v>
          </cell>
          <cell r="B424" t="str">
            <v>Team Roboto</v>
          </cell>
          <cell r="C424" t="str">
            <v>Ivy Tech Community College/CIM Systems/Xtreme Alternative Defense Systems/DRN Machine/MESI &amp; Crossroads of America Council &amp; Madison County High Schools</v>
          </cell>
          <cell r="D424" t="str">
            <v>Anderson, IN USA</v>
          </cell>
        </row>
        <row r="425">
          <cell r="A425">
            <v>449</v>
          </cell>
          <cell r="B425" t="str">
            <v>The Blair Robot Project</v>
          </cell>
          <cell r="C425" t="str">
            <v>ARL (Army Research Laboratory )/Sigma Space Corporation/Intelligent Automation Inc./ITT Exelis &amp; Montgomery Blair High School</v>
          </cell>
          <cell r="D425" t="str">
            <v>Silver Spring, MD USA</v>
          </cell>
        </row>
        <row r="426">
          <cell r="A426">
            <v>449</v>
          </cell>
          <cell r="B426" t="str">
            <v>The Blair Robot Project</v>
          </cell>
          <cell r="C426" t="str">
            <v>ARL (Army Research Laboratory )/Sigma Space Corporation/Intelligent Automation Inc./ITT Exelis &amp; Montgomery Blair High School</v>
          </cell>
          <cell r="D426" t="str">
            <v>Silver Spring, MD USA</v>
          </cell>
        </row>
        <row r="427">
          <cell r="A427">
            <v>451</v>
          </cell>
          <cell r="B427" t="str">
            <v>The Cat Attack</v>
          </cell>
          <cell r="C427" t="str">
            <v>Dana Corporation &amp; Sylvania Northview High School &amp; Ottawa Hills High School &amp; Sylvania Southview High School &amp; Springfield High School &amp; Toledo School for the Arts &amp; Perrysburg High School &amp; Anthony Wayne High School &amp; St. Francis de Sales High School &amp; Notre Dame Academy</v>
          </cell>
          <cell r="D427" t="str">
            <v>Holland, OH USA</v>
          </cell>
        </row>
        <row r="428">
          <cell r="A428">
            <v>451</v>
          </cell>
          <cell r="B428" t="str">
            <v>The Cat Attack</v>
          </cell>
          <cell r="C428" t="str">
            <v>Dana Corporation &amp; Sylvania Northview High School &amp; Ottawa Hills High School &amp; Sylvania Southview High School &amp; Springfield High School &amp; Toledo School for the Arts &amp; Perrysburg High School &amp; Anthony Wayne High School &amp; St. Francis de Sales High School &amp; Notre Dame Academy</v>
          </cell>
          <cell r="D428" t="str">
            <v>Holland, OH USA</v>
          </cell>
        </row>
        <row r="429">
          <cell r="A429">
            <v>453</v>
          </cell>
          <cell r="B429" t="str">
            <v>Rockem Sockem Robotics</v>
          </cell>
          <cell r="C429" t="str">
            <v>TRW Global Electronics/L'Anse Creuse Public Schools &amp; F.V. Pankow Center</v>
          </cell>
          <cell r="D429" t="str">
            <v>Clinton Township, MI USA</v>
          </cell>
        </row>
        <row r="430">
          <cell r="A430">
            <v>453</v>
          </cell>
          <cell r="B430" t="str">
            <v>Rockem Sockem Robotics</v>
          </cell>
          <cell r="C430" t="str">
            <v>TRW Global Electronics/L'Anse Creuse Public Schools &amp; F.V. Pankow Center</v>
          </cell>
          <cell r="D430" t="str">
            <v>Clinton Township, MI USA</v>
          </cell>
        </row>
        <row r="431">
          <cell r="A431">
            <v>456</v>
          </cell>
          <cell r="B431" t="str">
            <v>Siege Robotics</v>
          </cell>
          <cell r="C431" t="str">
            <v>NDEP/US Army Engineer Research &amp; Development Center/Vicksburg-Warren School District/Entergy Grand Gulf/NASA/ABB/Pepsi Refresh Project/National Defense Education Program/Anderson-Tully/Lockheed Martin &amp; Warren Central High School &amp; St. Aloysius Catholic High School &amp; Vicksburg High School &amp; Vicksburg Home Schools</v>
          </cell>
          <cell r="D431" t="str">
            <v>Vicksburg, MS USA</v>
          </cell>
        </row>
        <row r="432">
          <cell r="A432">
            <v>456</v>
          </cell>
          <cell r="B432" t="str">
            <v>Siege Robotics</v>
          </cell>
          <cell r="C432" t="str">
            <v>NDEP/US Army Engineer Research &amp; Development Center/Vicksburg-Warren School District/Entergy Grand Gulf/NASA/ABB/Pepsi Refresh Project/National Defense Education Program/Anderson-Tully/Lockheed Martin &amp; Warren Central High School &amp; St. Aloysius Catholic High School &amp; Vicksburg High School &amp; Vicksburg Home Schools</v>
          </cell>
          <cell r="D432" t="str">
            <v>Vicksburg, MS USA</v>
          </cell>
        </row>
        <row r="433">
          <cell r="A433">
            <v>457</v>
          </cell>
          <cell r="B433" t="str">
            <v>Grease Monkeys</v>
          </cell>
          <cell r="C433" t="str">
            <v>The Boeing Company/Toyota Motor Manufacturing, Texas, Inc./Kelly Aviation Center Lockheed Martin/Valero Energy Corporation/Time Warner Cable/Rey Saldana, San Antonio District 4 City Councilman and the San Antonio City Council/Texas Workforce Commission (FIRST in Texas)/100% People Power Grant (Elmendorf Foundation)/JadCap Machine Works/RobotNext/Alion Science and Technology/SAIC/CPS Energy &amp; South San Antonio High School</v>
          </cell>
          <cell r="D433" t="str">
            <v>San Antonio, TX USA</v>
          </cell>
        </row>
        <row r="434">
          <cell r="A434">
            <v>457</v>
          </cell>
          <cell r="B434" t="str">
            <v>Grease Monkeys</v>
          </cell>
          <cell r="C434" t="str">
            <v>The Boeing Company/Toyota Motor Manufacturing, Texas, Inc./Kelly Aviation Center Lockheed Martin/Valero Energy Corporation/Time Warner Cable/Rey Saldana, San Antonio District 4 City Councilman and the San Antonio City Council/Texas Workforce Commission (FIRST in Texas)/100% People Power Grant (Elmendorf Foundation)/JadCap Machine Works/RobotNext/Alion Science and Technology/SAIC/CPS Energy &amp; South San Antonio High School</v>
          </cell>
          <cell r="D434" t="str">
            <v>San Antonio, TX USA</v>
          </cell>
        </row>
        <row r="435">
          <cell r="A435">
            <v>461</v>
          </cell>
          <cell r="B435" t="str">
            <v>Westside Boiler Invasion</v>
          </cell>
          <cell r="C435" t="str">
            <v>Purdue FIRST Programs/Caterpillar &amp; West Lafayette Jr-Sr High School</v>
          </cell>
          <cell r="D435" t="str">
            <v>West Lafayette, IN USA</v>
          </cell>
        </row>
        <row r="436">
          <cell r="A436">
            <v>461</v>
          </cell>
          <cell r="B436" t="str">
            <v>Westside Boiler Invasion</v>
          </cell>
          <cell r="C436" t="str">
            <v>Purdue FIRST Programs/Caterpillar &amp; West Lafayette Jr-Sr High School</v>
          </cell>
          <cell r="D436" t="str">
            <v>West Lafayette, IN USA</v>
          </cell>
        </row>
        <row r="437">
          <cell r="A437">
            <v>467</v>
          </cell>
          <cell r="B437" t="str">
            <v>Shrewsbury Colonials</v>
          </cell>
          <cell r="C437" t="str">
            <v>Vangy Tool Company &amp; Shrewsbury High School</v>
          </cell>
          <cell r="D437" t="str">
            <v>Shrewsbury, MA USA</v>
          </cell>
        </row>
        <row r="438">
          <cell r="A438">
            <v>468</v>
          </cell>
          <cell r="B438" t="str">
            <v>Aftershock</v>
          </cell>
          <cell r="C438" t="str">
            <v>Baker College / MAIN Mfg. &amp; Baker College BSA Explorer Post 1888 &amp; Clio High School &amp; Flushing High School</v>
          </cell>
          <cell r="D438" t="str">
            <v>Flint, MI USA</v>
          </cell>
        </row>
        <row r="439">
          <cell r="A439">
            <v>468</v>
          </cell>
          <cell r="B439" t="str">
            <v>Aftershock</v>
          </cell>
          <cell r="C439" t="str">
            <v>Baker College / MAIN Mfg. &amp; Baker College BSA Explorer Post 1888 &amp; Clio High School &amp; Flushing High School</v>
          </cell>
          <cell r="D439" t="str">
            <v>Flint, MI USA</v>
          </cell>
        </row>
        <row r="440">
          <cell r="A440">
            <v>469</v>
          </cell>
          <cell r="B440" t="str">
            <v>Las Guerrillas</v>
          </cell>
          <cell r="C440" t="str">
            <v>Comau / AVL / General Motors / Nissan / Norgren, Inc. / Eco-Bat / QUEXCO / Solidworks / TARDEC / Michigan Fiberglass / Anixter / Copeland-Gibson / Techshop / Lawrence Technological University / Stylmark / Gorman's Gallery / Koshido Design &amp; International Academy</v>
          </cell>
          <cell r="D440" t="str">
            <v>Bloomfield Hills, MI USA</v>
          </cell>
        </row>
        <row r="441">
          <cell r="A441">
            <v>469</v>
          </cell>
          <cell r="B441" t="str">
            <v>Las Guerrillas</v>
          </cell>
          <cell r="C441" t="str">
            <v>Comau / AVL / General Motors / Nissan / Norgren, Inc. / Eco-Bat / QUEXCO / Solidworks / TARDEC / Michigan Fiberglass / Anixter / Copeland-Gibson / Techshop / Lawrence Technological University / Stylmark / Gorman's Gallery / Koshido Design &amp; International Academy</v>
          </cell>
          <cell r="D441" t="str">
            <v>Bloomfield Hills, MI USA</v>
          </cell>
        </row>
        <row r="442">
          <cell r="A442">
            <v>469</v>
          </cell>
          <cell r="B442" t="str">
            <v>Las Guerrillas</v>
          </cell>
          <cell r="C442" t="str">
            <v>Comau / AVL / General Motors / Nissan / Norgren, Inc. / Eco-Bat / QUEXCO / Solidworks / TARDEC / Michigan Fiberglass / Anixter / Copeland-Gibson / Techshop / Lawrence Technological University / Stylmark / Gorman's Gallery / Koshido Design &amp; International Academy</v>
          </cell>
          <cell r="D442" t="str">
            <v>Bloomfield Hills, MI USA</v>
          </cell>
        </row>
        <row r="443">
          <cell r="A443">
            <v>469</v>
          </cell>
          <cell r="B443" t="str">
            <v>Las Guerrillas</v>
          </cell>
          <cell r="C443" t="str">
            <v>Comau / AVL / General Motors / Nissan / Norgren, Inc. / Eco-Bat / QUEXCO / Solidworks / TARDEC / Michigan Fiberglass / Anixter / Copeland-Gibson / Techshop / Lawrence Technological University / Stylmark / Gorman's Gallery / Koshido Design &amp; International Academy</v>
          </cell>
          <cell r="D443" t="str">
            <v>Bloomfield Hills, MI USA</v>
          </cell>
        </row>
        <row r="444">
          <cell r="A444">
            <v>470</v>
          </cell>
          <cell r="B444" t="str">
            <v>Alpha Omega Robotics</v>
          </cell>
          <cell r="C444" t="str">
            <v>General Motors Corporation/Bill Crispin Chevrolet/Marathon Oil, Michigan Refining Division/ITT Technical Institute/Berner Scientific/ACTI/PTC/Ypsilanti Public Schools Foundation &amp; Ypsilanti High School</v>
          </cell>
          <cell r="D444" t="str">
            <v>Ypsilanti, MI USA</v>
          </cell>
        </row>
        <row r="445">
          <cell r="A445">
            <v>470</v>
          </cell>
          <cell r="B445" t="str">
            <v>Alpha Omega Robotics</v>
          </cell>
          <cell r="C445" t="str">
            <v>General Motors Corporation/Bill Crispin Chevrolet/Marathon Oil, Michigan Refining Division/ITT Technical Institute/Berner Scientific/ACTI/PTC/Ypsilanti Public Schools Foundation &amp; Ypsilanti High School</v>
          </cell>
          <cell r="D445" t="str">
            <v>Ypsilanti, MI USA</v>
          </cell>
        </row>
        <row r="446">
          <cell r="A446">
            <v>470</v>
          </cell>
          <cell r="B446" t="str">
            <v>Alpha Omega Robotics</v>
          </cell>
          <cell r="C446" t="str">
            <v>General Motors Corporation/Bill Crispin Chevrolet/Marathon Oil, Michigan Refining Division/ITT Technical Institute/Berner Scientific/ACTI/PTC/Ypsilanti Public Schools Foundation &amp; Ypsilanti High School</v>
          </cell>
          <cell r="D446" t="str">
            <v>Ypsilanti, MI USA</v>
          </cell>
        </row>
        <row r="447">
          <cell r="A447">
            <v>476</v>
          </cell>
          <cell r="B447" t="str">
            <v>Wildcats</v>
          </cell>
          <cell r="C447" t="str">
            <v>The Boeing Company/Precision Tool &amp; Die/Continental Technologies/ConocoPhillips/jcpenney/Pioneer Technology Center/Oklahoma State University College of Engineering (CEAT) &amp; Ponca City High School</v>
          </cell>
          <cell r="D447" t="str">
            <v>Ponca City, OK USA</v>
          </cell>
        </row>
        <row r="448">
          <cell r="A448">
            <v>484</v>
          </cell>
          <cell r="B448" t="str">
            <v>Roboforce</v>
          </cell>
          <cell r="C448" t="str">
            <v>Lockheed-Martin/GE Volunteers &amp; Haverford High School</v>
          </cell>
          <cell r="D448" t="str">
            <v>Havertown, PA USA</v>
          </cell>
        </row>
        <row r="449">
          <cell r="A449">
            <v>484</v>
          </cell>
          <cell r="B449" t="str">
            <v>Roboforce</v>
          </cell>
          <cell r="C449" t="str">
            <v>Lockheed-Martin/GE Volunteers &amp; Haverford High School</v>
          </cell>
          <cell r="D449" t="str">
            <v>Havertown, PA USA</v>
          </cell>
        </row>
        <row r="450">
          <cell r="A450">
            <v>484</v>
          </cell>
          <cell r="B450" t="str">
            <v>Roboforce</v>
          </cell>
          <cell r="C450" t="str">
            <v>Lockheed-Martin/GE Volunteers &amp; Haverford High School</v>
          </cell>
          <cell r="D450" t="str">
            <v>Havertown, PA USA</v>
          </cell>
        </row>
        <row r="451">
          <cell r="A451">
            <v>486</v>
          </cell>
          <cell r="B451" t="str">
            <v>Positronic Panthers</v>
          </cell>
          <cell r="C451" t="str">
            <v>The Boeing Company/Tancredi's Auto &amp; Truck/3M Dyneon &amp; Strath Haven HS</v>
          </cell>
          <cell r="D451" t="str">
            <v>Wallingford, PA USA</v>
          </cell>
        </row>
        <row r="452">
          <cell r="A452">
            <v>486</v>
          </cell>
          <cell r="B452" t="str">
            <v>Positronic Panthers</v>
          </cell>
          <cell r="C452" t="str">
            <v>The Boeing Company/Tancredi's Auto &amp; Truck/3M Dyneon &amp; Strath Haven HS</v>
          </cell>
          <cell r="D452" t="str">
            <v>Wallingford, PA USA</v>
          </cell>
        </row>
        <row r="453">
          <cell r="A453">
            <v>486</v>
          </cell>
          <cell r="B453" t="str">
            <v>Positronic Panthers</v>
          </cell>
          <cell r="C453" t="str">
            <v>The Boeing Company/Tancredi's Auto &amp; Truck/3M Dyneon &amp; Strath Haven HS</v>
          </cell>
          <cell r="D453" t="str">
            <v>Wallingford, PA USA</v>
          </cell>
        </row>
        <row r="454">
          <cell r="A454">
            <v>488</v>
          </cell>
          <cell r="B454" t="str">
            <v>Team XBot</v>
          </cell>
          <cell r="C454" t="str">
            <v>Microsoft/Automated Metal Technologies/Rainier Valley Rotary Club/OSPI &amp; Franklin High School</v>
          </cell>
          <cell r="D454" t="str">
            <v>Seattle, WA USA</v>
          </cell>
        </row>
        <row r="455">
          <cell r="A455">
            <v>488</v>
          </cell>
          <cell r="B455" t="str">
            <v>Team XBot</v>
          </cell>
          <cell r="C455" t="str">
            <v>Microsoft/Automated Metal Technologies/Rainier Valley Rotary Club/OSPI &amp; Franklin High School</v>
          </cell>
          <cell r="D455" t="str">
            <v>Seattle, WA USA</v>
          </cell>
        </row>
        <row r="456">
          <cell r="A456">
            <v>492</v>
          </cell>
          <cell r="B456" t="str">
            <v>Titan Robotics Club</v>
          </cell>
          <cell r="C456" t="str">
            <v>The Boeing Company/International School ASB/Western Integrated Technologies/International School PTSA/Microsoft Store/Center for Advanced Manufacturing Puget Sound/MB Metals/Bellevue Schools Foundation/Coinstar/Bauer Evans &amp; International School</v>
          </cell>
          <cell r="D456" t="str">
            <v>Bellevue, WA USA</v>
          </cell>
        </row>
        <row r="457">
          <cell r="A457">
            <v>494</v>
          </cell>
          <cell r="B457" t="str">
            <v>Martians</v>
          </cell>
          <cell r="C457" t="str">
            <v>General Motors / Chrysler Foundation / Onsite Aerospace Engineering Service / Kettering University / Grupo Antolin / Leoni / Patti Engineering &amp; Goodrich High School</v>
          </cell>
          <cell r="D457" t="str">
            <v>Goodrich, MI USA</v>
          </cell>
        </row>
        <row r="458">
          <cell r="A458">
            <v>494</v>
          </cell>
          <cell r="B458" t="str">
            <v>Martians</v>
          </cell>
          <cell r="C458" t="str">
            <v>General Motors / Chrysler Foundation / Onsite Aerospace Engineering Service / Kettering University / Grupo Antolin / Leoni / Patti Engineering &amp; Goodrich High School</v>
          </cell>
          <cell r="D458" t="str">
            <v>Goodrich, MI USA</v>
          </cell>
        </row>
        <row r="459">
          <cell r="A459">
            <v>494</v>
          </cell>
          <cell r="B459" t="str">
            <v>Martians</v>
          </cell>
          <cell r="C459" t="str">
            <v>General Motors / Chrysler Foundation / Onsite Aerospace Engineering Service / Kettering University / Grupo Antolin / Leoni / Patti Engineering &amp; Goodrich High School</v>
          </cell>
          <cell r="D459" t="str">
            <v>Goodrich, MI USA</v>
          </cell>
        </row>
        <row r="460">
          <cell r="A460">
            <v>496</v>
          </cell>
          <cell r="B460" t="str">
            <v>Royals</v>
          </cell>
          <cell r="C460" t="str">
            <v>Port Jefferson Robotics Club</v>
          </cell>
          <cell r="D460" t="str">
            <v>Port Jefferson, NY USA</v>
          </cell>
        </row>
        <row r="461">
          <cell r="A461">
            <v>498</v>
          </cell>
          <cell r="B461" t="str">
            <v>Cobra Commanders</v>
          </cell>
          <cell r="C461" t="str">
            <v>Salt River Project / Bechtel / Paradise Rebar &amp; Cactus High School</v>
          </cell>
          <cell r="D461" t="str">
            <v>Glendale, AZ USA</v>
          </cell>
        </row>
        <row r="462">
          <cell r="A462">
            <v>499</v>
          </cell>
          <cell r="B462" t="str">
            <v>Toltechs</v>
          </cell>
          <cell r="C462" t="str">
            <v>Lockheed Martin/First In Texas/Elmendorf Fund/Southwest Research Institute/Texas Institute for Educational Robotics/Akimeka, LLC &amp; Toltech T-STEM Academy</v>
          </cell>
          <cell r="D462" t="str">
            <v>San Antonio, TX USA</v>
          </cell>
        </row>
        <row r="463">
          <cell r="A463">
            <v>501</v>
          </cell>
          <cell r="B463" t="str">
            <v>The PowerKnights</v>
          </cell>
          <cell r="C463" t="str">
            <v>BURNDY/Dyn Inc/Intelitek &amp; Manchester High School West &amp; Goffstown Area High School</v>
          </cell>
          <cell r="D463" t="str">
            <v>Manchester, NH USA</v>
          </cell>
        </row>
        <row r="464">
          <cell r="A464">
            <v>503</v>
          </cell>
          <cell r="B464" t="str">
            <v>Frog Force</v>
          </cell>
          <cell r="C464" t="str">
            <v>Primary Sponsor: Magna Seating Systems / Secondary Sponsors: Autoliv / Buffalo Wild Wings / Bagger Dave's / Comau / West Automated Solutions &amp; Novi High School</v>
          </cell>
          <cell r="D464" t="str">
            <v>Novi, MI USA</v>
          </cell>
        </row>
        <row r="465">
          <cell r="A465">
            <v>503</v>
          </cell>
          <cell r="B465" t="str">
            <v>Frog Force</v>
          </cell>
          <cell r="C465" t="str">
            <v>Primary Sponsor: Magna Seating Systems / Secondary Sponsors: Autoliv / Buffalo Wild Wings / Bagger Dave's / Comau / West Automated Solutions &amp; Novi High School</v>
          </cell>
          <cell r="D465" t="str">
            <v>Novi, MI USA</v>
          </cell>
        </row>
        <row r="466">
          <cell r="A466">
            <v>503</v>
          </cell>
          <cell r="B466" t="str">
            <v>Frog Force</v>
          </cell>
          <cell r="C466" t="str">
            <v>Primary Sponsor: Magna Seating Systems / Secondary Sponsors: Autoliv / Buffalo Wild Wings / Bagger Dave's / Comau / West Automated Solutions &amp; Novi High School</v>
          </cell>
          <cell r="D466" t="str">
            <v>Novi, MI USA</v>
          </cell>
        </row>
        <row r="467">
          <cell r="A467">
            <v>503</v>
          </cell>
          <cell r="B467" t="str">
            <v>Frog Force</v>
          </cell>
          <cell r="C467" t="str">
            <v>Primary Sponsor: Magna Seating Systems / Secondary Sponsors: Autoliv / Buffalo Wild Wings / Bagger Dave's / Comau / West Automated Solutions &amp; Novi High School</v>
          </cell>
          <cell r="D467" t="str">
            <v>Novi, MI USA</v>
          </cell>
        </row>
        <row r="468">
          <cell r="A468">
            <v>509</v>
          </cell>
          <cell r="B468" t="str">
            <v>Red Storm</v>
          </cell>
          <cell r="C468" t="str">
            <v>BAE Systems/Insight Technology, Inc./Electrocraft &amp; Bedford High School</v>
          </cell>
          <cell r="D468" t="str">
            <v>Bedford, NH USA</v>
          </cell>
        </row>
        <row r="469">
          <cell r="A469">
            <v>509</v>
          </cell>
          <cell r="B469" t="str">
            <v>Red Storm</v>
          </cell>
          <cell r="C469" t="str">
            <v>BAE Systems/Insight Technology, Inc./Electrocraft &amp; Bedford High School</v>
          </cell>
          <cell r="D469" t="str">
            <v>Bedford, NH USA</v>
          </cell>
        </row>
        <row r="470">
          <cell r="A470">
            <v>514</v>
          </cell>
          <cell r="B470" t="str">
            <v>Miller Place Robotics</v>
          </cell>
          <cell r="C470" t="str">
            <v>Symbio LLC/Miller Place PTO/Switches and Sensors/MP Robotics Boosters/G &amp; L Precision Corp &amp; Miller Place Schools</v>
          </cell>
          <cell r="D470" t="str">
            <v>Miller Place, NY USA</v>
          </cell>
        </row>
        <row r="471">
          <cell r="A471">
            <v>514</v>
          </cell>
          <cell r="B471" t="str">
            <v>Miller Place Robotics</v>
          </cell>
          <cell r="C471" t="str">
            <v>Symbio LLC/Miller Place PTO/Switches and Sensors/MP Robotics Boosters/G &amp; L Precision Corp &amp; Miller Place Schools</v>
          </cell>
          <cell r="D471" t="str">
            <v>Miller Place, NY USA</v>
          </cell>
        </row>
        <row r="472">
          <cell r="A472">
            <v>519</v>
          </cell>
          <cell r="B472" t="str">
            <v>Robo Masters</v>
          </cell>
          <cell r="C472" t="str">
            <v>General Motors Foundation-GM CCRW / Harvey Industries / ITT Technical Institute / Detroit Public Schools &amp; Golightly Career and Technical Center</v>
          </cell>
          <cell r="D472" t="str">
            <v>Detroit, MI USA</v>
          </cell>
        </row>
        <row r="473">
          <cell r="A473">
            <v>519</v>
          </cell>
          <cell r="B473" t="str">
            <v>Robo Masters</v>
          </cell>
          <cell r="C473" t="str">
            <v>General Motors Foundation-GM CCRW / Harvey Industries / ITT Technical Institute / Detroit Public Schools &amp; Golightly Career and Technical Center</v>
          </cell>
          <cell r="D473" t="str">
            <v>Detroit, MI USA</v>
          </cell>
        </row>
        <row r="474">
          <cell r="A474">
            <v>522</v>
          </cell>
          <cell r="B474" t="str">
            <v>ROBO WIZARDS</v>
          </cell>
          <cell r="C474" t="str">
            <v>New York Container Terminal / ConEd / Bloomberg &amp; Mckee Vocational High School</v>
          </cell>
          <cell r="D474" t="str">
            <v>Staten Island, NY USA</v>
          </cell>
        </row>
        <row r="475">
          <cell r="A475">
            <v>525</v>
          </cell>
          <cell r="B475" t="str">
            <v>Swartdogs</v>
          </cell>
          <cell r="C475" t="str">
            <v>John Deere Waterloo Operations/PTC/Rockwell Collins/DISTek Integration, Inc/NCK Software/Denso International America, Inc./Viking Pump/ISU College of Engineering/Beisner-Eason Grant/University of Northern Iowa Physics Department &amp; Cedar Falls High School</v>
          </cell>
          <cell r="D475" t="str">
            <v>Cedar Falls, IA USA</v>
          </cell>
        </row>
        <row r="476">
          <cell r="A476">
            <v>525</v>
          </cell>
          <cell r="B476" t="str">
            <v>Swartdogs</v>
          </cell>
          <cell r="C476" t="str">
            <v>John Deere Waterloo Operations/PTC/Rockwell Collins/DISTek Integration, Inc/NCK Software/Denso International America, Inc./Viking Pump/ISU College of Engineering/Beisner-Eason Grant/University of Northern Iowa Physics Department &amp; Cedar Falls High School</v>
          </cell>
          <cell r="D476" t="str">
            <v>Cedar Falls, IA USA</v>
          </cell>
        </row>
        <row r="477">
          <cell r="A477">
            <v>527</v>
          </cell>
          <cell r="B477" t="str">
            <v>Dragons</v>
          </cell>
          <cell r="C477" t="str">
            <v>Plainedge High School Red Dragons</v>
          </cell>
          <cell r="D477" t="str">
            <v>No. Massapequa, NY USA</v>
          </cell>
        </row>
        <row r="478">
          <cell r="A478">
            <v>527</v>
          </cell>
          <cell r="B478" t="str">
            <v>Dragons</v>
          </cell>
          <cell r="C478" t="str">
            <v>Plainedge High School Red Dragons</v>
          </cell>
          <cell r="D478" t="str">
            <v>No. Massapequa, NY USA</v>
          </cell>
        </row>
        <row r="479">
          <cell r="A479">
            <v>529</v>
          </cell>
          <cell r="B479" t="str">
            <v>The Mansfield Hornets</v>
          </cell>
          <cell r="C479" t="str">
            <v>NASA/Invensys Process Systems &amp; Mansfield High School</v>
          </cell>
          <cell r="D479" t="str">
            <v>Mansfield, MA USA</v>
          </cell>
        </row>
        <row r="480">
          <cell r="A480">
            <v>533</v>
          </cell>
          <cell r="B480" t="str">
            <v>The PSIcotics</v>
          </cell>
          <cell r="C480" t="str">
            <v>ITT Exelis/L3 Communications Narda Microwave/BAE SYSTEMS/Chivvis  Enterprises, Inc./SIMS STEEL/North East Finishing Company, Inc./Bobby Tees &amp; Lindenhurst Senior High School</v>
          </cell>
          <cell r="D480" t="str">
            <v>Lindenhurst, NY USA</v>
          </cell>
        </row>
        <row r="481">
          <cell r="A481">
            <v>533</v>
          </cell>
          <cell r="B481" t="str">
            <v>The PSIcotics</v>
          </cell>
          <cell r="C481" t="str">
            <v>ITT Exelis/L3 Communications Narda Microwave/BAE SYSTEMS/Chivvis  Enterprises, Inc./SIMS STEEL/North East Finishing Company, Inc./Bobby Tees &amp; Lindenhurst Senior High School</v>
          </cell>
          <cell r="D481" t="str">
            <v>Lindenhurst, NY USA</v>
          </cell>
        </row>
        <row r="482">
          <cell r="A482">
            <v>537</v>
          </cell>
          <cell r="B482" t="str">
            <v>Chargers!</v>
          </cell>
          <cell r="C482" t="str">
            <v>GE Volunteers of GE Healthcare/Rockwell Automation/Jcpenney/QuadTech a division of Quadgraphics &amp; Hamilton High School</v>
          </cell>
          <cell r="D482" t="str">
            <v>Sussex, WI USA</v>
          </cell>
        </row>
        <row r="483">
          <cell r="A483">
            <v>537</v>
          </cell>
          <cell r="B483" t="str">
            <v>Chargers!</v>
          </cell>
          <cell r="C483" t="str">
            <v>GE Volunteers of GE Healthcare/Rockwell Automation/Jcpenney/QuadTech a division of Quadgraphics &amp; Hamilton High School</v>
          </cell>
          <cell r="D483" t="str">
            <v>Sussex, WI USA</v>
          </cell>
        </row>
        <row r="484">
          <cell r="A484">
            <v>538</v>
          </cell>
          <cell r="B484" t="str">
            <v>Dragon Slayers</v>
          </cell>
          <cell r="C484" t="str">
            <v>The Boeing Company/Bentley/Senator Clay Scofield/Representative Wes Long/AUVSI/ERC/Parsons &amp; Arab High School</v>
          </cell>
          <cell r="D484" t="str">
            <v>Arab, AL USA</v>
          </cell>
        </row>
        <row r="485">
          <cell r="A485">
            <v>539</v>
          </cell>
          <cell r="B485" t="str">
            <v>Titans</v>
          </cell>
          <cell r="C485" t="str">
            <v>UNITE with Virgil Brackins &amp; Trinity Episcopal School</v>
          </cell>
          <cell r="D485" t="str">
            <v>Richmond, VA USA</v>
          </cell>
        </row>
        <row r="486">
          <cell r="A486">
            <v>540</v>
          </cell>
          <cell r="B486" t="str">
            <v>TALON 540 Godwin Robotics</v>
          </cell>
          <cell r="C486" t="str">
            <v>ShowBest Fixture Inc./Piedmont Metal Fabricators Inc./DuPont Spruance Plant/jcpenney/TKL/Dominion Va Power/Festo/mindsensors.com/Summit Global Services, LLC/CAPER of Richmond, VA./Metlspan/Richmond Consulting Group &amp; Mills E. Godwin High School</v>
          </cell>
          <cell r="D486" t="str">
            <v>Henrico, VA USA</v>
          </cell>
        </row>
        <row r="487">
          <cell r="A487">
            <v>545</v>
          </cell>
          <cell r="B487" t="str">
            <v>ROBO-DAWGS</v>
          </cell>
          <cell r="C487" t="str">
            <v>Island Trees High School</v>
          </cell>
          <cell r="D487" t="str">
            <v>Levittown, NY USA</v>
          </cell>
        </row>
        <row r="488">
          <cell r="A488">
            <v>547</v>
          </cell>
          <cell r="B488" t="str">
            <v>F.E.A.R.</v>
          </cell>
          <cell r="C488" t="str">
            <v>The Boeing Company/Booz Allen Hamilton &amp; Lincoln Co. High School Falcon Engineering And Robotics</v>
          </cell>
          <cell r="D488" t="str">
            <v>Fayetteville, TN USA</v>
          </cell>
        </row>
        <row r="489">
          <cell r="A489">
            <v>548</v>
          </cell>
          <cell r="B489" t="str">
            <v>Robostangs</v>
          </cell>
          <cell r="C489" t="str">
            <v>General Motors / Infineon / Yazaki North America / Marathon Petroleum Company / AIAG / IHR Automotive / VSR Technologies, Inc. / ESG Automotive Inc. / Magna E-Car USA LP / Panasonic / Neha Patel &amp; Northville High School</v>
          </cell>
          <cell r="D489" t="str">
            <v>Northville, MI USA</v>
          </cell>
        </row>
        <row r="490">
          <cell r="A490">
            <v>548</v>
          </cell>
          <cell r="B490" t="str">
            <v>Robostangs</v>
          </cell>
          <cell r="C490" t="str">
            <v>General Motors / Infineon / Yazaki North America / Marathon Petroleum Company / AIAG / IHR Automotive / VSR Technologies, Inc. / ESG Automotive Inc. / Magna E-Car USA LP / Panasonic / Neha Patel &amp; Northville High School</v>
          </cell>
          <cell r="D490" t="str">
            <v>Northville, MI USA</v>
          </cell>
        </row>
        <row r="491">
          <cell r="A491">
            <v>548</v>
          </cell>
          <cell r="B491" t="str">
            <v>Robostangs</v>
          </cell>
          <cell r="C491" t="str">
            <v>General Motors / Infineon / Yazaki North America / Marathon Petroleum Company / AIAG / IHR Automotive / VSR Technologies, Inc. / ESG Automotive Inc. / Magna E-Car USA LP / Panasonic / Neha Patel &amp; Northville High School</v>
          </cell>
          <cell r="D491" t="str">
            <v>Northville, MI USA</v>
          </cell>
        </row>
        <row r="492">
          <cell r="A492">
            <v>554</v>
          </cell>
          <cell r="B492" t="str">
            <v>The Bluegrease Crew</v>
          </cell>
          <cell r="C492" t="str">
            <v>Procter &amp; Gamble &amp; Highlands High School</v>
          </cell>
          <cell r="D492" t="str">
            <v>Ft. Thomas, KY USA</v>
          </cell>
        </row>
        <row r="493">
          <cell r="A493">
            <v>555</v>
          </cell>
          <cell r="B493" t="str">
            <v>Montclair Robotics</v>
          </cell>
          <cell r="C493" t="str">
            <v>Judy and Josh Weston/Montclair Fund for Educational Excellence/Montclair Society of Engineers &amp; Montclair Board of Education</v>
          </cell>
          <cell r="D493" t="str">
            <v>Montclair, NJ USA</v>
          </cell>
        </row>
        <row r="494">
          <cell r="A494">
            <v>555</v>
          </cell>
          <cell r="B494" t="str">
            <v>Montclair Robotics</v>
          </cell>
          <cell r="C494" t="str">
            <v>Judy and Josh Weston/Montclair Fund for Educational Excellence/Montclair Society of Engineers &amp; Montclair Board of Education</v>
          </cell>
          <cell r="D494" t="str">
            <v>Montclair, NJ USA</v>
          </cell>
        </row>
        <row r="495">
          <cell r="A495">
            <v>558</v>
          </cell>
          <cell r="B495" t="str">
            <v>Robo Squad</v>
          </cell>
          <cell r="C495" t="str">
            <v>Yale University/United Illuminating/Covidien/Comcast &amp; H.R. Career H.S.</v>
          </cell>
          <cell r="D495" t="str">
            <v>New Haven, CT USA</v>
          </cell>
        </row>
        <row r="496">
          <cell r="A496">
            <v>558</v>
          </cell>
          <cell r="B496" t="str">
            <v>Robo Squad</v>
          </cell>
          <cell r="C496" t="str">
            <v>Yale University/United Illuminating/Covidien/Comcast &amp; H.R. Career H.S.</v>
          </cell>
          <cell r="D496" t="str">
            <v>New Haven, CT USA</v>
          </cell>
        </row>
        <row r="497">
          <cell r="A497">
            <v>564</v>
          </cell>
          <cell r="B497" t="str">
            <v>Digital Impact</v>
          </cell>
          <cell r="C497" t="str">
            <v>Longwood High School</v>
          </cell>
          <cell r="D497" t="str">
            <v>Middle Island, NY USA</v>
          </cell>
        </row>
        <row r="498">
          <cell r="A498">
            <v>568</v>
          </cell>
          <cell r="B498" t="str">
            <v>Nerds of the North</v>
          </cell>
          <cell r="C498" t="str">
            <v>Northern Solutions / BP / JEDC / Murdock Foundation / UAA / ASD C &amp; Anchorage Robotics Group &amp; Dimond High &amp; South Anchorage High School &amp; Frontier Charter School</v>
          </cell>
          <cell r="D498" t="str">
            <v>Anchorage, AK USA</v>
          </cell>
        </row>
        <row r="499">
          <cell r="A499">
            <v>569</v>
          </cell>
          <cell r="B499" t="str">
            <v>Rambots</v>
          </cell>
          <cell r="C499" t="str">
            <v>Heads Up Construction/East Meadow Chamber of Commerce/East Meadow Kiwanis &amp; W.T. Clarke H.S.</v>
          </cell>
          <cell r="D499" t="str">
            <v>Westbury, NY USA</v>
          </cell>
        </row>
        <row r="500">
          <cell r="A500">
            <v>571</v>
          </cell>
          <cell r="B500" t="str">
            <v>Team Paragon</v>
          </cell>
          <cell r="C500" t="str">
            <v>UTC Otis Elevator / Griffin Land &amp; Windsor High School</v>
          </cell>
          <cell r="D500" t="str">
            <v>Windsor, CT USA</v>
          </cell>
        </row>
        <row r="501">
          <cell r="A501">
            <v>571</v>
          </cell>
          <cell r="B501" t="str">
            <v>Team Paragon</v>
          </cell>
          <cell r="C501" t="str">
            <v>UTC Otis Elevator / Griffin Land &amp; Windsor High School</v>
          </cell>
          <cell r="D501" t="str">
            <v>Windsor, CT USA</v>
          </cell>
        </row>
        <row r="502">
          <cell r="A502">
            <v>573</v>
          </cell>
          <cell r="B502" t="str">
            <v>Mech Warriors</v>
          </cell>
          <cell r="C502" t="str">
            <v>OnStar/Diversified Tooling Group/PTC &amp; Brother Rice High School &amp; Marian High School</v>
          </cell>
          <cell r="D502" t="str">
            <v>Bloomfield Hills, MI USA</v>
          </cell>
        </row>
        <row r="503">
          <cell r="A503">
            <v>573</v>
          </cell>
          <cell r="B503" t="str">
            <v>Mech Warriors</v>
          </cell>
          <cell r="C503" t="str">
            <v>OnStar/Diversified Tooling Group/PTC &amp; Brother Rice High School &amp; Marian High School</v>
          </cell>
          <cell r="D503" t="str">
            <v>Bloomfield Hills, MI USA</v>
          </cell>
        </row>
        <row r="504">
          <cell r="A504">
            <v>573</v>
          </cell>
          <cell r="B504" t="str">
            <v>Mech Warriors</v>
          </cell>
          <cell r="C504" t="str">
            <v>OnStar/Diversified Tooling Group/PTC &amp; Brother Rice High School &amp; Marian High School</v>
          </cell>
          <cell r="D504" t="str">
            <v>Bloomfield Hills, MI USA</v>
          </cell>
        </row>
        <row r="505">
          <cell r="A505">
            <v>573</v>
          </cell>
          <cell r="B505" t="str">
            <v>Mech Warriors</v>
          </cell>
          <cell r="C505" t="str">
            <v>OnStar/Diversified Tooling Group/PTC &amp; Brother Rice High School &amp; Marian High School</v>
          </cell>
          <cell r="D505" t="str">
            <v>Bloomfield Hills, MI USA</v>
          </cell>
        </row>
        <row r="506">
          <cell r="A506">
            <v>578</v>
          </cell>
          <cell r="B506" t="str">
            <v>Red Raider Robotics</v>
          </cell>
          <cell r="C506" t="str">
            <v>PMD Automation / Xerox / RIT's Women in Technology Program &amp; Fairport High School</v>
          </cell>
          <cell r="D506" t="str">
            <v>Fairport, NY USA</v>
          </cell>
        </row>
        <row r="507">
          <cell r="A507">
            <v>581</v>
          </cell>
          <cell r="B507" t="str">
            <v>Blazing Bulldogs</v>
          </cell>
          <cell r="C507" t="str">
            <v>Intuitive Surgical / Comcast / Synnex / Platt Electric / BAE Systems / HP / Bulldog Boosters &amp; San Jose High School</v>
          </cell>
          <cell r="D507" t="str">
            <v>San Jose, CA USA</v>
          </cell>
        </row>
        <row r="508">
          <cell r="A508">
            <v>581</v>
          </cell>
          <cell r="B508" t="str">
            <v>Blazing Bulldogs</v>
          </cell>
          <cell r="C508" t="str">
            <v>Intuitive Surgical / Comcast / Synnex / Platt Electric / BAE Systems / HP / Bulldog Boosters &amp; San Jose High School</v>
          </cell>
          <cell r="D508" t="str">
            <v>San Jose, CA USA</v>
          </cell>
        </row>
        <row r="509">
          <cell r="A509">
            <v>585</v>
          </cell>
          <cell r="B509" t="str">
            <v>Cyber Penguins</v>
          </cell>
          <cell r="C509" t="str">
            <v>NASA/Northrop Grumman &amp; Tehachapi High School</v>
          </cell>
          <cell r="D509" t="str">
            <v>Tehachapi, CA USA</v>
          </cell>
        </row>
        <row r="510">
          <cell r="A510">
            <v>585</v>
          </cell>
          <cell r="B510" t="str">
            <v>Cyber Penguins</v>
          </cell>
          <cell r="C510" t="str">
            <v>NASA/Northrop Grumman &amp; Tehachapi High School</v>
          </cell>
          <cell r="D510" t="str">
            <v>Tehachapi, CA USA</v>
          </cell>
        </row>
        <row r="511">
          <cell r="A511">
            <v>587</v>
          </cell>
          <cell r="B511" t="str">
            <v>Hedgehogs</v>
          </cell>
          <cell r="C511" t="str">
            <v>J W Faircloth and Son/The Noman &amp; Bettina Roberts Foundation/Eclectech/Orange County Schools/Carolina Biological Supply Company/IBM/Piedmont Electric Membership Corporation: A Touchstone Energy Cooperative &amp; Orange High School &amp; Cedar Ridge High School</v>
          </cell>
          <cell r="D511" t="str">
            <v>Hillsborough, NC USA</v>
          </cell>
        </row>
        <row r="512">
          <cell r="A512">
            <v>587</v>
          </cell>
          <cell r="B512" t="str">
            <v>Hedgehogs</v>
          </cell>
          <cell r="C512" t="str">
            <v>J W Faircloth and Son/The Noman &amp; Bettina Roberts Foundation/Eclectech/Orange County Schools/Carolina Biological Supply Company/IBM/Piedmont Electric Membership Corporation: A Touchstone Energy Cooperative &amp; Orange High School &amp; Cedar Ridge High School</v>
          </cell>
          <cell r="D512" t="str">
            <v>Hillsborough, NC USA</v>
          </cell>
        </row>
        <row r="513">
          <cell r="A513">
            <v>589</v>
          </cell>
          <cell r="B513" t="str">
            <v>Falkon Robotics</v>
          </cell>
          <cell r="C513" t="str">
            <v>NASA Jet Propulsion Laboratory/DreamWorks Animation/Ptch/Google &amp; Crescenta Valley High School</v>
          </cell>
          <cell r="D513" t="str">
            <v>La Crescenta, CA USA</v>
          </cell>
        </row>
        <row r="514">
          <cell r="A514">
            <v>589</v>
          </cell>
          <cell r="B514" t="str">
            <v>Falkon Robotics</v>
          </cell>
          <cell r="C514" t="str">
            <v>NASA Jet Propulsion Laboratory/DreamWorks Animation/Ptch/Google &amp; Crescenta Valley High School</v>
          </cell>
          <cell r="D514" t="str">
            <v>La Crescenta, CA USA</v>
          </cell>
        </row>
        <row r="515">
          <cell r="A515">
            <v>590</v>
          </cell>
          <cell r="B515" t="str">
            <v>Chahta Warriors</v>
          </cell>
          <cell r="C515" t="str">
            <v>NASA/Stennis Space Center &amp; Choctaw Central High School</v>
          </cell>
          <cell r="D515" t="str">
            <v>Choctaw, MS USA</v>
          </cell>
        </row>
        <row r="516">
          <cell r="A516">
            <v>597</v>
          </cell>
          <cell r="B516" t="str">
            <v>Wolverines</v>
          </cell>
          <cell r="C516" t="str">
            <v>The Boeing Company / jcpenney / Vertirbi School of Engineering / USC-MESA / Google / Dr. Judy Flesh Rosenberg / Raytheon / AutoDesk / Amgen / NASA / Paragon TEC / Computers for Youth / Kissick Family Foundation / Los Angeles Trade Tech / Most Valuable Majors / L. A. City Councilman Bernard C. Parks / Iridescent / Project Lead The Way / Zoe &amp; Steven Green / Board of Education Member, Margaurite Poindexter LaMotte, District 1 / Dr. Eileen Goodes &amp; Foshay Learning Center</v>
          </cell>
          <cell r="D516" t="str">
            <v>Los Angeles, CA USA</v>
          </cell>
        </row>
        <row r="517">
          <cell r="A517">
            <v>597</v>
          </cell>
          <cell r="B517" t="str">
            <v>Wolverines</v>
          </cell>
          <cell r="C517" t="str">
            <v>The Boeing Company / jcpenney / Vertirbi School of Engineering / USC-MESA / Google / Dr. Judy Flesh Rosenberg / Raytheon / AutoDesk / Amgen / NASA / Paragon TEC / Computers for Youth / Kissick Family Foundation / Los Angeles Trade Tech / Most Valuable Majors / L. A. City Councilman Bernard C. Parks / Iridescent / Project Lead The Way / Zoe &amp; Steven Green / Board of Education Member, Margaurite Poindexter LaMotte, District 1 / Dr. Eileen Goodes &amp; Foshay Learning Center</v>
          </cell>
          <cell r="D517" t="str">
            <v>Los Angeles, CA USA</v>
          </cell>
        </row>
        <row r="518">
          <cell r="A518">
            <v>599</v>
          </cell>
          <cell r="B518" t="str">
            <v>Robodox</v>
          </cell>
          <cell r="C518" t="str">
            <v>DreamWorks Animation/St. Jude Medical/California State University, Northridge &amp; Granada Hills Charter High School</v>
          </cell>
          <cell r="D518" t="str">
            <v>Granada Hills, CA USA</v>
          </cell>
        </row>
        <row r="519">
          <cell r="A519">
            <v>599</v>
          </cell>
          <cell r="B519" t="str">
            <v>Robodox</v>
          </cell>
          <cell r="C519" t="str">
            <v>DreamWorks Animation/St. Jude Medical/California State University, Northridge &amp; Granada Hills Charter High School</v>
          </cell>
          <cell r="D519" t="str">
            <v>Granada Hills, CA USA</v>
          </cell>
        </row>
        <row r="520">
          <cell r="A520">
            <v>601</v>
          </cell>
          <cell r="B520" t="str">
            <v>Baybots</v>
          </cell>
          <cell r="C520" t="str">
            <v>jcpenney &amp; Hampton Bays High School</v>
          </cell>
          <cell r="D520" t="str">
            <v>Hampton Bays, NY USA</v>
          </cell>
        </row>
        <row r="521">
          <cell r="A521">
            <v>604</v>
          </cell>
          <cell r="B521" t="str">
            <v>Quixilver</v>
          </cell>
          <cell r="C521" t="str">
            <v>GOOGLE / Brin Wojcicki Foundation / IBM / BAE SYSTEMS / Exatron / LUSK Metals and Plastics / Sierra Radio Systems / SOLIDWORKS / Intuitive Surgical / Maxim Integrated / HSC Electronic Supply / Western Digital &amp; Leland High School</v>
          </cell>
          <cell r="D521" t="str">
            <v>San Jose, CA USA</v>
          </cell>
        </row>
        <row r="522">
          <cell r="A522">
            <v>604</v>
          </cell>
          <cell r="B522" t="str">
            <v>Quixilver</v>
          </cell>
          <cell r="C522" t="str">
            <v>GOOGLE / Brin Wojcicki Foundation / IBM / BAE SYSTEMS / Exatron / LUSK Metals and Plastics / Sierra Radio Systems / SOLIDWORKS / Intuitive Surgical / Maxim Integrated / HSC Electronic Supply / Western Digital &amp; Leland High School</v>
          </cell>
          <cell r="D522" t="str">
            <v>San Jose, CA USA</v>
          </cell>
        </row>
        <row r="523">
          <cell r="A523">
            <v>606</v>
          </cell>
          <cell r="B523" t="str">
            <v>Cyber Eagles</v>
          </cell>
          <cell r="C523" t="str">
            <v>NASA/Raytheon/Los Angeles Trade Tech College/Northrop Grumman/Aerospace Corporation &amp; King Drew High School</v>
          </cell>
          <cell r="D523" t="str">
            <v>Los Angeles, CA USA</v>
          </cell>
        </row>
        <row r="524">
          <cell r="A524">
            <v>610</v>
          </cell>
          <cell r="B524" t="str">
            <v>The Coyotes</v>
          </cell>
          <cell r="C524" t="str">
            <v>Hatch/Thales/H. Hatsios Investments/Extrude-A-Trim/Tsubaki &amp; Crescent School</v>
          </cell>
          <cell r="D524" t="str">
            <v>Toronto, ON Canada</v>
          </cell>
        </row>
        <row r="525">
          <cell r="A525">
            <v>610</v>
          </cell>
          <cell r="B525" t="str">
            <v>The Coyotes</v>
          </cell>
          <cell r="C525" t="str">
            <v>Hatch/Thales/H. Hatsios Investments/Extrude-A-Trim/Tsubaki &amp; Crescent School</v>
          </cell>
          <cell r="D525" t="str">
            <v>Toronto, ON Canada</v>
          </cell>
        </row>
        <row r="526">
          <cell r="A526">
            <v>611</v>
          </cell>
          <cell r="B526" t="str">
            <v>Saxons</v>
          </cell>
          <cell r="C526" t="str">
            <v>SAIC/South49 Solutions/Blue Ridge Technologies &amp; Langley High School</v>
          </cell>
          <cell r="D526" t="str">
            <v>McLean, VA USA</v>
          </cell>
        </row>
        <row r="527">
          <cell r="A527">
            <v>611</v>
          </cell>
          <cell r="B527" t="str">
            <v>Saxons</v>
          </cell>
          <cell r="C527" t="str">
            <v>SAIC/South49 Solutions/Blue Ridge Technologies &amp; Langley High School</v>
          </cell>
          <cell r="D527" t="str">
            <v>McLean, VA USA</v>
          </cell>
        </row>
        <row r="528">
          <cell r="A528">
            <v>612</v>
          </cell>
          <cell r="B528" t="str">
            <v>Chantilly Robotics</v>
          </cell>
          <cell r="C528" t="str">
            <v>Micron Technology Virginia/Northrop Grumman/SAIC/Noblis &amp; Chantilly Academy</v>
          </cell>
          <cell r="D528" t="str">
            <v>Chantilly, VA USA</v>
          </cell>
        </row>
        <row r="529">
          <cell r="A529">
            <v>612</v>
          </cell>
          <cell r="B529" t="str">
            <v>Chantilly Robotics</v>
          </cell>
          <cell r="C529" t="str">
            <v>Micron Technology Virginia/Northrop Grumman/SAIC/Noblis &amp; Chantilly Academy</v>
          </cell>
          <cell r="D529" t="str">
            <v>Chantilly, VA USA</v>
          </cell>
        </row>
        <row r="530">
          <cell r="A530">
            <v>613</v>
          </cell>
          <cell r="B530" t="str">
            <v>NeoWarriors</v>
          </cell>
          <cell r="C530" t="str">
            <v>Franklin High School</v>
          </cell>
          <cell r="D530" t="str">
            <v>Somerset, NJ USA</v>
          </cell>
        </row>
        <row r="531">
          <cell r="A531">
            <v>613</v>
          </cell>
          <cell r="B531" t="str">
            <v>NeoWarriors</v>
          </cell>
          <cell r="C531" t="str">
            <v>Franklin High School</v>
          </cell>
          <cell r="D531" t="str">
            <v>Somerset, NJ USA</v>
          </cell>
        </row>
        <row r="532">
          <cell r="A532">
            <v>614</v>
          </cell>
          <cell r="B532" t="str">
            <v>Night Hawks</v>
          </cell>
          <cell r="C532" t="str">
            <v>PTC/BAH/NVESD &amp; Hayfield Secondary &amp; West Potomac HS</v>
          </cell>
          <cell r="D532" t="str">
            <v>Alexandria, VA USA</v>
          </cell>
        </row>
        <row r="533">
          <cell r="A533">
            <v>615</v>
          </cell>
          <cell r="B533" t="str">
            <v>Knights</v>
          </cell>
          <cell r="C533" t="str">
            <v>NASA &amp; Ballou Senior High School</v>
          </cell>
          <cell r="D533" t="str">
            <v>Washington, DC USA</v>
          </cell>
        </row>
        <row r="534">
          <cell r="A534">
            <v>617</v>
          </cell>
          <cell r="B534" t="str">
            <v>Enginerds</v>
          </cell>
          <cell r="C534" t="str">
            <v>GE &amp; Highland Springs High School</v>
          </cell>
          <cell r="D534" t="str">
            <v>Highland Springs, VA USA</v>
          </cell>
        </row>
        <row r="535">
          <cell r="A535">
            <v>619</v>
          </cell>
          <cell r="B535" t="str">
            <v>Cavalier Robotics</v>
          </cell>
          <cell r="C535" t="str">
            <v>University of Virginia/Booz Allen Hamilton/Health Value Advisors/Parker Intellectual Property Law Firm, PLC/Teachstone/The Fundraising Directory &amp; Charlottesville Albemarle High Schools</v>
          </cell>
          <cell r="D535" t="str">
            <v>Charlottesville, VA USA</v>
          </cell>
        </row>
        <row r="536">
          <cell r="A536">
            <v>619</v>
          </cell>
          <cell r="B536" t="str">
            <v>Cavalier Robotics</v>
          </cell>
          <cell r="C536" t="str">
            <v>University of Virginia/Booz Allen Hamilton/Health Value Advisors/Parker Intellectual Property Law Firm, PLC/Teachstone/The Fundraising Directory &amp; Charlottesville Albemarle High Schools</v>
          </cell>
          <cell r="D536" t="str">
            <v>Charlottesville, VA USA</v>
          </cell>
        </row>
        <row r="537">
          <cell r="A537">
            <v>620</v>
          </cell>
          <cell r="B537" t="str">
            <v>Warbots</v>
          </cell>
          <cell r="C537" t="str">
            <v>Bechtel/SAIC/The PTR Group/Booz Allen Hamilton/Atlantic Exhibits &amp; James Madison High School</v>
          </cell>
          <cell r="D537" t="str">
            <v>Vienna, VA USA</v>
          </cell>
        </row>
        <row r="538">
          <cell r="A538">
            <v>620</v>
          </cell>
          <cell r="B538" t="str">
            <v>Warbots</v>
          </cell>
          <cell r="C538" t="str">
            <v>Bechtel/SAIC/The PTR Group/Booz Allen Hamilton/Atlantic Exhibits &amp; James Madison High School</v>
          </cell>
          <cell r="D538" t="str">
            <v>Vienna, VA USA</v>
          </cell>
        </row>
        <row r="539">
          <cell r="A539">
            <v>623</v>
          </cell>
          <cell r="B539" t="str">
            <v>Cougar Robotics</v>
          </cell>
          <cell r="C539" t="str">
            <v>SAIC/Lockheed Martin/Bechtel/JCpenney/IEEE/BAE SYSTEMS/PTC/Northrup-Grumman/Raytheon/Telford Technologies &amp; Oakton High School Academic Boosters &amp; Oakton High School</v>
          </cell>
          <cell r="D539" t="str">
            <v>Vienna, VA USA</v>
          </cell>
        </row>
        <row r="540">
          <cell r="A540">
            <v>623</v>
          </cell>
          <cell r="B540" t="str">
            <v>Cougar Robotics</v>
          </cell>
          <cell r="C540" t="str">
            <v>SAIC/Lockheed Martin/Bechtel/JCpenney/IEEE/BAE SYSTEMS/PTC/Northrup-Grumman/Raytheon/Telford Technologies &amp; Oakton High School Academic Boosters &amp; Oakton High School</v>
          </cell>
          <cell r="D540" t="str">
            <v>Vienna, VA USA</v>
          </cell>
        </row>
        <row r="541">
          <cell r="A541">
            <v>624</v>
          </cell>
          <cell r="B541" t="str">
            <v>CRyptonite</v>
          </cell>
          <cell r="C541" t="str">
            <v>BP America/Oceaneering/Texas Workforce Commission &amp; Cinco Ranch High School</v>
          </cell>
          <cell r="D541" t="str">
            <v>Katy, TX USA</v>
          </cell>
        </row>
        <row r="542">
          <cell r="A542">
            <v>624</v>
          </cell>
          <cell r="B542" t="str">
            <v>CRyptonite</v>
          </cell>
          <cell r="C542" t="str">
            <v>BP America/Oceaneering/Texas Workforce Commission &amp; Cinco Ranch High School</v>
          </cell>
          <cell r="D542" t="str">
            <v>Katy, TX USA</v>
          </cell>
        </row>
        <row r="543">
          <cell r="A543">
            <v>624</v>
          </cell>
          <cell r="B543" t="str">
            <v>CRyptonite</v>
          </cell>
          <cell r="C543" t="str">
            <v>BP America/Oceaneering/Texas Workforce Commission &amp; Cinco Ranch High School</v>
          </cell>
          <cell r="D543" t="str">
            <v>Katy, TX USA</v>
          </cell>
        </row>
        <row r="544">
          <cell r="A544">
            <v>639</v>
          </cell>
          <cell r="B544" t="str">
            <v>Code Red Robotics</v>
          </cell>
          <cell r="C544" t="str">
            <v>Kionix/BAE Systems/CBORD/BorgWarner Morse TEC/jcpenney/Autodesk/IPEI &amp; Ithaca High School</v>
          </cell>
          <cell r="D544" t="str">
            <v>Ithaca, NY USA</v>
          </cell>
        </row>
        <row r="545">
          <cell r="A545">
            <v>639</v>
          </cell>
          <cell r="B545" t="str">
            <v>Code Red Robotics</v>
          </cell>
          <cell r="C545" t="str">
            <v>Kionix/BAE Systems/CBORD/BorgWarner Morse TEC/jcpenney/Autodesk/IPEI &amp; Ithaca High School</v>
          </cell>
          <cell r="D545" t="str">
            <v>Ithaca, NY USA</v>
          </cell>
        </row>
        <row r="546">
          <cell r="A546">
            <v>640</v>
          </cell>
          <cell r="B546" t="str">
            <v>Robo Elite</v>
          </cell>
          <cell r="C546" t="str">
            <v>Con Edison/Port Authority of New York and New Jersey &amp; Thomas A. Edison CTE High School</v>
          </cell>
          <cell r="D546" t="str">
            <v>Jamaica, NY USA</v>
          </cell>
        </row>
        <row r="547">
          <cell r="A547">
            <v>647</v>
          </cell>
          <cell r="B547" t="str">
            <v xml:space="preserve">Cyberwolves </v>
          </cell>
          <cell r="C547" t="str">
            <v>Killeen Independent School District / Texas Workforce Commission / Arrow Trailways of Killeen, TX / Time Warner Cable / Northrup Grumman / U.S. Army / Gen. (R) Robert M. Shoemaker / NeoSTartEM Foundation &amp; Robert M. Shoemaker High School  STEM Academy</v>
          </cell>
          <cell r="D547" t="str">
            <v>Killeen, TX USA</v>
          </cell>
        </row>
        <row r="548">
          <cell r="A548">
            <v>647</v>
          </cell>
          <cell r="B548" t="str">
            <v xml:space="preserve">Cyberwolves </v>
          </cell>
          <cell r="C548" t="str">
            <v>Killeen Independent School District / Texas Workforce Commission / Arrow Trailways of Killeen, TX / Time Warner Cable / Northrup Grumman / U.S. Army / Gen. (R) Robert M. Shoemaker / NeoSTartEM Foundation &amp; Robert M. Shoemaker High School  STEM Academy</v>
          </cell>
          <cell r="D548" t="str">
            <v>Killeen, TX USA</v>
          </cell>
        </row>
        <row r="549">
          <cell r="A549">
            <v>648</v>
          </cell>
          <cell r="B549" t="str">
            <v>QC ELITE</v>
          </cell>
          <cell r="C549" t="str">
            <v>John Deere/4H/SME/jcpenney &amp; Sherrard High School &amp; Rock Island High School &amp; Davenport West High School &amp; Moline High School</v>
          </cell>
          <cell r="D549" t="str">
            <v>Quad Cities, IL USA</v>
          </cell>
        </row>
        <row r="550">
          <cell r="A550">
            <v>649</v>
          </cell>
          <cell r="B550" t="str">
            <v>M-SET fish</v>
          </cell>
          <cell r="C550" t="str">
            <v>Sandisk / Integrated Device Technology / Mentor Graphics Foundation / Intuitive Surgical / FESTO / Valin Corporation- Automation Controls &amp; Saratoga High School</v>
          </cell>
          <cell r="D550" t="str">
            <v>Saratoga, CA USA</v>
          </cell>
        </row>
        <row r="551">
          <cell r="A551">
            <v>649</v>
          </cell>
          <cell r="B551" t="str">
            <v>M-SET fish</v>
          </cell>
          <cell r="C551" t="str">
            <v>Sandisk / Integrated Device Technology / Mentor Graphics Foundation / Intuitive Surgical / FESTO / Valin Corporation- Automation Controls &amp; Saratoga High School</v>
          </cell>
          <cell r="D551" t="str">
            <v>Saratoga, CA USA</v>
          </cell>
        </row>
        <row r="552">
          <cell r="A552">
            <v>653</v>
          </cell>
          <cell r="B552" t="str">
            <v>NOSIDE</v>
          </cell>
          <cell r="C552" t="str">
            <v>Elmendorf Foundation/Lockheed Martin &amp; Edison High School</v>
          </cell>
          <cell r="D552" t="str">
            <v>San Antonio, TX USA</v>
          </cell>
        </row>
        <row r="553">
          <cell r="A553">
            <v>653</v>
          </cell>
          <cell r="B553" t="str">
            <v>NOSIDE</v>
          </cell>
          <cell r="C553" t="str">
            <v>Elmendorf Foundation/Lockheed Martin &amp; Edison High School</v>
          </cell>
          <cell r="D553" t="str">
            <v>San Antonio, TX USA</v>
          </cell>
        </row>
        <row r="554">
          <cell r="A554">
            <v>662</v>
          </cell>
          <cell r="B554" t="str">
            <v>Rocky Mountain Robotics</v>
          </cell>
          <cell r="C554" t="str">
            <v>Academy School District 20/Colorado Consortium for Earth and Space Science Education/Verizon Foundation Volunteer Incentive Program/PC Brokers/Project Solutions LLC &amp; ASD20</v>
          </cell>
          <cell r="D554" t="str">
            <v>Colorado Springs, CO USA</v>
          </cell>
        </row>
        <row r="555">
          <cell r="A555">
            <v>662</v>
          </cell>
          <cell r="B555" t="str">
            <v>Rocky Mountain Robotics</v>
          </cell>
          <cell r="C555" t="str">
            <v>Academy School District 20/Colorado Consortium for Earth and Space Science Education/Verizon Foundation Volunteer Incentive Program/PC Brokers/Project Solutions LLC &amp; ASD20</v>
          </cell>
          <cell r="D555" t="str">
            <v>Colorado Springs, CO USA</v>
          </cell>
        </row>
        <row r="556">
          <cell r="A556">
            <v>663</v>
          </cell>
          <cell r="B556" t="str">
            <v>Robonauts</v>
          </cell>
          <cell r="C556" t="str">
            <v>Motorola Mobility Foundation &amp; Whitinsville Christian School, High School</v>
          </cell>
          <cell r="D556" t="str">
            <v>Whitinsville, MA USA</v>
          </cell>
        </row>
        <row r="557">
          <cell r="A557">
            <v>665</v>
          </cell>
          <cell r="B557" t="str">
            <v>Motor Monkeys</v>
          </cell>
          <cell r="C557" t="str">
            <v>Lockheed Martin/DeVry University/Walt Disney World/Fluid Power Society &amp; Oak Ridge H.S.</v>
          </cell>
          <cell r="D557" t="str">
            <v>Orlando, FL USA</v>
          </cell>
        </row>
        <row r="558">
          <cell r="A558">
            <v>665</v>
          </cell>
          <cell r="B558" t="str">
            <v>Motor Monkeys</v>
          </cell>
          <cell r="C558" t="str">
            <v>Lockheed Martin/DeVry University/Walt Disney World/Fluid Power Society &amp; Oak Ridge H.S.</v>
          </cell>
          <cell r="D558" t="str">
            <v>Orlando, FL USA</v>
          </cell>
        </row>
        <row r="559">
          <cell r="A559">
            <v>668</v>
          </cell>
          <cell r="B559" t="str">
            <v>The Apes of Wrath</v>
          </cell>
          <cell r="C559" t="str">
            <v>McHale Creative / Ms. Cindy Gilbert / Tech Shop San Jose / Millaway Tools / Gigoptix / Evans Analytical Group / McFadden Family / Anaya Family &amp; Pioneer High School ASB &amp; Los Gatos High School</v>
          </cell>
          <cell r="D559" t="str">
            <v>San Jose, CA USA</v>
          </cell>
        </row>
        <row r="560">
          <cell r="A560">
            <v>670</v>
          </cell>
          <cell r="B560" t="str">
            <v>Homestead Robotics</v>
          </cell>
          <cell r="C560" t="str">
            <v>FUHSD Foundation / Symantec / Lockheed Martin / Platt / STG Machine &amp; Homestead High School</v>
          </cell>
          <cell r="D560" t="str">
            <v>Cupertino, CA USA</v>
          </cell>
        </row>
        <row r="561">
          <cell r="A561">
            <v>670</v>
          </cell>
          <cell r="B561" t="str">
            <v>Homestead Robotics</v>
          </cell>
          <cell r="C561" t="str">
            <v>FUHSD Foundation / Symantec / Lockheed Martin / Platt / STG Machine &amp; Homestead High School</v>
          </cell>
          <cell r="D561" t="str">
            <v>Cupertino, CA USA</v>
          </cell>
        </row>
        <row r="562">
          <cell r="A562">
            <v>675</v>
          </cell>
          <cell r="B562" t="str">
            <v>Tech High Robotics</v>
          </cell>
          <cell r="C562" t="str">
            <v>DesignIt Prototype/Clone Digital Print &amp; Copy/Innovative Screen Printing/Expressway Self Storage &amp; Technology High School</v>
          </cell>
          <cell r="D562" t="str">
            <v>Rohnert Park, CA USA</v>
          </cell>
        </row>
        <row r="563">
          <cell r="A563">
            <v>675</v>
          </cell>
          <cell r="B563" t="str">
            <v>Tech High Robotics</v>
          </cell>
          <cell r="C563" t="str">
            <v>DesignIt Prototype/Clone Digital Print &amp; Copy/Innovative Screen Printing/Expressway Self Storage &amp; Technology High School</v>
          </cell>
          <cell r="D563" t="str">
            <v>Rohnert Park, CA USA</v>
          </cell>
        </row>
        <row r="564">
          <cell r="A564">
            <v>677</v>
          </cell>
          <cell r="B564" t="str">
            <v>Murphy's Outlaws</v>
          </cell>
          <cell r="C564" t="str">
            <v>Ohio State University/American Electric Power/Roush Honda &amp; Columbus School for Girls</v>
          </cell>
          <cell r="D564" t="str">
            <v>Columbus, OH USA</v>
          </cell>
        </row>
        <row r="565">
          <cell r="A565">
            <v>686</v>
          </cell>
          <cell r="B565" t="str">
            <v>Bovine Intervention</v>
          </cell>
          <cell r="C565" t="str">
            <v>Bechtel/Lockheed Martin/BAE Systems/The Pizzo Family/Schnur Family &amp; Linganore High School &amp; Oakdale High School &amp; Urbana High School</v>
          </cell>
          <cell r="D565" t="str">
            <v>Frederick, MD USA</v>
          </cell>
        </row>
        <row r="566">
          <cell r="A566">
            <v>686</v>
          </cell>
          <cell r="B566" t="str">
            <v>Bovine Intervention</v>
          </cell>
          <cell r="C566" t="str">
            <v>Bechtel/Lockheed Martin/BAE Systems/The Pizzo Family/Schnur Family &amp; Linganore High School &amp; Oakdale High School &amp; Urbana High School</v>
          </cell>
          <cell r="D566" t="str">
            <v>Frederick, MD USA</v>
          </cell>
        </row>
        <row r="567">
          <cell r="A567">
            <v>687</v>
          </cell>
          <cell r="B567" t="str">
            <v>The Nerd Herd</v>
          </cell>
          <cell r="C567" t="str">
            <v>The Boeing Company/Northrop-Grumman/Raytheon/CAMS PTSO &amp; California Academy of Mathematics and Science</v>
          </cell>
          <cell r="D567" t="str">
            <v>Carson, CA USA</v>
          </cell>
        </row>
        <row r="568">
          <cell r="A568">
            <v>687</v>
          </cell>
          <cell r="B568" t="str">
            <v>The Nerd Herd</v>
          </cell>
          <cell r="C568" t="str">
            <v>The Boeing Company/Northrop-Grumman/Raytheon/CAMS PTSO &amp; California Academy of Mathematics and Science</v>
          </cell>
          <cell r="D568" t="str">
            <v>Carson, CA USA</v>
          </cell>
        </row>
        <row r="569">
          <cell r="A569">
            <v>691</v>
          </cell>
          <cell r="B569" t="str">
            <v>HartBurn</v>
          </cell>
          <cell r="C569" t="str">
            <v>NASA-JPL / St Jude Medical / Applied Companies / Bayless Engineering / Southern California Manufacturing Group / ITT Technical Institute / B &amp; B Manufacturing / Pools by Ben &amp; Academy of the Canyons &amp; West Ranch High School</v>
          </cell>
          <cell r="D569" t="str">
            <v>Santa Clarita, CA USA</v>
          </cell>
        </row>
        <row r="570">
          <cell r="A570">
            <v>691</v>
          </cell>
          <cell r="B570" t="str">
            <v>HartBurn</v>
          </cell>
          <cell r="C570" t="str">
            <v>NASA-JPL / St Jude Medical / Applied Companies / Bayless Engineering / Southern California Manufacturing Group / ITT Technical Institute / B &amp; B Manufacturing / Pools by Ben &amp; Academy of the Canyons &amp; West Ranch High School</v>
          </cell>
          <cell r="D570" t="str">
            <v>Santa Clarita, CA USA</v>
          </cell>
        </row>
        <row r="571">
          <cell r="A571">
            <v>692</v>
          </cell>
          <cell r="B571" t="str">
            <v>The Fembots</v>
          </cell>
          <cell r="C571" t="str">
            <v>Bishop-Wisecarver Corporation / Sutter Downtown Dermatology / PLATT &amp; St Francis High School</v>
          </cell>
          <cell r="D571" t="str">
            <v>Sacramento, CA USA</v>
          </cell>
        </row>
        <row r="572">
          <cell r="A572">
            <v>692</v>
          </cell>
          <cell r="B572" t="str">
            <v>The Fembots</v>
          </cell>
          <cell r="C572" t="str">
            <v>Bishop-Wisecarver Corporation / Sutter Downtown Dermatology / PLATT &amp; St Francis High School</v>
          </cell>
          <cell r="D572" t="str">
            <v>Sacramento, CA USA</v>
          </cell>
        </row>
        <row r="573">
          <cell r="A573">
            <v>694</v>
          </cell>
          <cell r="B573" t="str">
            <v>StuyPulse</v>
          </cell>
          <cell r="C573" t="str">
            <v>DE Shaw / Bloomberg / Ann and Donovan Moore / Stuyvesant High School Alumni Association / Credit Suisse / The Wallace Foundation / Con Edison / Abby &amp; Tom Ferguson / Joe Ricci / Cox &amp; Company, Inc &amp; Stuyvesant High School</v>
          </cell>
          <cell r="D573" t="str">
            <v>New York, NY USA</v>
          </cell>
        </row>
        <row r="574">
          <cell r="A574">
            <v>694</v>
          </cell>
          <cell r="B574" t="str">
            <v>StuyPulse</v>
          </cell>
          <cell r="C574" t="str">
            <v>DE Shaw / Bloomberg / Ann and Donovan Moore / Stuyvesant High School Alumni Association / Credit Suisse / The Wallace Foundation / Con Edison / Abby &amp; Tom Ferguson / Joe Ricci / Cox &amp; Company, Inc &amp; Stuyvesant High School</v>
          </cell>
          <cell r="D574" t="str">
            <v>New York, NY USA</v>
          </cell>
        </row>
        <row r="575">
          <cell r="A575">
            <v>695</v>
          </cell>
          <cell r="B575" t="str">
            <v>BisonBots</v>
          </cell>
          <cell r="C575" t="str">
            <v>PTC/Parker/Ashton Technology Solutions/A-1 Manufacturing/The Metal Store/Envision Radio Corporation/SMART Consortium &amp; Beachwood High School</v>
          </cell>
          <cell r="D575" t="str">
            <v>Beachwood, OH USA</v>
          </cell>
        </row>
        <row r="576">
          <cell r="A576">
            <v>696</v>
          </cell>
          <cell r="B576" t="str">
            <v>Circuit Breakers</v>
          </cell>
          <cell r="C576" t="str">
            <v>NASA / JPL / Lexus of Glendale / IBM / Google Los Angeles &amp; Clark Magnet High School</v>
          </cell>
          <cell r="D576" t="str">
            <v>La Crescenta, CA USA</v>
          </cell>
        </row>
        <row r="577">
          <cell r="A577">
            <v>696</v>
          </cell>
          <cell r="B577" t="str">
            <v>Circuit Breakers</v>
          </cell>
          <cell r="C577" t="str">
            <v>NASA / JPL / Lexus of Glendale / IBM / Google Los Angeles &amp; Clark Magnet High School</v>
          </cell>
          <cell r="D577" t="str">
            <v>La Crescenta, CA USA</v>
          </cell>
        </row>
        <row r="578">
          <cell r="A578">
            <v>698</v>
          </cell>
          <cell r="B578" t="str">
            <v>Hamilton Microbots</v>
          </cell>
          <cell r="C578" t="str">
            <v>Microchip Technology Inc./Industrial Metal Supply/Port Plastics &amp; Hamilton High School</v>
          </cell>
          <cell r="D578" t="str">
            <v>Chandler, AZ USA</v>
          </cell>
        </row>
        <row r="579">
          <cell r="A579">
            <v>701</v>
          </cell>
          <cell r="B579" t="str">
            <v>RoboVikes</v>
          </cell>
          <cell r="C579" t="str">
            <v>Travis USD / Solano County Office of Education / Genentech / Ms. Paula Green / Fairfield-Suisun Rotary / SilverTail Systems / Pedron's Storage Co. / Collotype / Vanden Robotics Foundation &amp; Vanden High School</v>
          </cell>
          <cell r="D579" t="str">
            <v>Fairfield, CA USA</v>
          </cell>
        </row>
        <row r="580">
          <cell r="A580">
            <v>701</v>
          </cell>
          <cell r="B580" t="str">
            <v>RoboVikes</v>
          </cell>
          <cell r="C580" t="str">
            <v>Travis USD / Solano County Office of Education / Genentech / Ms. Paula Green / Fairfield-Suisun Rotary / SilverTail Systems / Pedron's Storage Co. / Collotype / Vanden Robotics Foundation &amp; Vanden High School</v>
          </cell>
          <cell r="D580" t="str">
            <v>Fairfield, CA USA</v>
          </cell>
        </row>
        <row r="581">
          <cell r="A581">
            <v>701</v>
          </cell>
          <cell r="B581" t="str">
            <v>RoboVikes</v>
          </cell>
          <cell r="C581" t="str">
            <v>Travis USD / Solano County Office of Education / Genentech / Ms. Paula Green / Fairfield-Suisun Rotary / SilverTail Systems / Pedron's Storage Co. / Collotype / Vanden Robotics Foundation &amp; Vanden High School</v>
          </cell>
          <cell r="D581" t="str">
            <v>Fairfield, CA USA</v>
          </cell>
        </row>
        <row r="582">
          <cell r="A582">
            <v>702</v>
          </cell>
          <cell r="B582" t="str">
            <v>Bagel Bytes</v>
          </cell>
          <cell r="C582" t="str">
            <v>The Boeing Company/JPL/Raytheon/Google Community Grants Fund of Tides Foundation/Los Angeles Country Regional Occupational Program/Fold-A-Goal/Culver City Industrial Hardware/Coast 2 Coast Cable/Joey Davis/M Metals/Sylvia Beallo/Jane Ryan/Kim Meyer/Culver City Rotary Club/Culver City Education Foundation/Peter and Jennifer Huang/Mary C. Davis &amp; Culver City High School</v>
          </cell>
          <cell r="D582" t="str">
            <v>Culver City, CA USA</v>
          </cell>
        </row>
        <row r="583">
          <cell r="A583">
            <v>702</v>
          </cell>
          <cell r="B583" t="str">
            <v>Bagel Bytes</v>
          </cell>
          <cell r="C583" t="str">
            <v>The Boeing Company/JPL/Raytheon/Google Community Grants Fund of Tides Foundation/Los Angeles Country Regional Occupational Program/Fold-A-Goal/Culver City Industrial Hardware/Coast 2 Coast Cable/Joey Davis/M Metals/Sylvia Beallo/Jane Ryan/Kim Meyer/Culver City Rotary Club/Culver City Education Foundation/Peter and Jennifer Huang/Mary C. Davis &amp; Culver City High School</v>
          </cell>
          <cell r="D583" t="str">
            <v>Culver City, CA USA</v>
          </cell>
        </row>
        <row r="584">
          <cell r="A584">
            <v>703</v>
          </cell>
          <cell r="B584" t="str">
            <v>Team Phoenix</v>
          </cell>
          <cell r="C584" t="str">
            <v>Nexteer &amp; Saginaw Career Complex</v>
          </cell>
          <cell r="D584" t="str">
            <v>Saginaw, MI USA</v>
          </cell>
        </row>
        <row r="585">
          <cell r="A585">
            <v>703</v>
          </cell>
          <cell r="B585" t="str">
            <v>Team Phoenix</v>
          </cell>
          <cell r="C585" t="str">
            <v>Nexteer &amp; Saginaw Career Complex</v>
          </cell>
          <cell r="D585" t="str">
            <v>Saginaw, MI USA</v>
          </cell>
        </row>
        <row r="586">
          <cell r="A586">
            <v>704</v>
          </cell>
          <cell r="B586" t="str">
            <v>Warriors</v>
          </cell>
          <cell r="C586" t="str">
            <v>General Motors-Arlington Assembly / Lockheed Martin / ITT Technical Institute-Arlington, Texas / The Texas Workforce Commission / FIRST in Texas / Time Warner Cable / Connect a Million Minds / LR Cannon Enterprises / Control Products Corporation / G-S Machine Shop / Hill's Paint &amp; Body / Decals Plus / Kirk England-State  Farm Insurance / Powdertek &amp; South Grand Prairie High School</v>
          </cell>
          <cell r="D586" t="str">
            <v>Grand Prairie, TX USA</v>
          </cell>
        </row>
        <row r="587">
          <cell r="A587">
            <v>704</v>
          </cell>
          <cell r="B587" t="str">
            <v>Warriors</v>
          </cell>
          <cell r="C587" t="str">
            <v>General Motors-Arlington Assembly / Lockheed Martin / ITT Technical Institute-Arlington, Texas / The Texas Workforce Commission / FIRST in Texas / Time Warner Cable / Connect a Million Minds / LR Cannon Enterprises / Control Products Corporation / G-S Machine Shop / Hill's Paint &amp; Body / Decals Plus / Kirk England-State  Farm Insurance / Powdertek &amp; South Grand Prairie High School</v>
          </cell>
          <cell r="D587" t="str">
            <v>Grand Prairie, TX USA</v>
          </cell>
        </row>
        <row r="588">
          <cell r="A588">
            <v>706</v>
          </cell>
          <cell r="B588" t="str">
            <v>CYBERHAWKS</v>
          </cell>
          <cell r="C588" t="str">
            <v>MSOE/Price Engineering/GE Volunteers &amp; Arrowhead High School</v>
          </cell>
          <cell r="D588" t="str">
            <v>Hartland, WI USA</v>
          </cell>
        </row>
        <row r="589">
          <cell r="A589">
            <v>706</v>
          </cell>
          <cell r="B589" t="str">
            <v>CYBERHAWKS</v>
          </cell>
          <cell r="C589" t="str">
            <v>MSOE/Price Engineering/GE Volunteers &amp; Arrowhead High School</v>
          </cell>
          <cell r="D589" t="str">
            <v>Hartland, WI USA</v>
          </cell>
        </row>
        <row r="590">
          <cell r="A590">
            <v>708</v>
          </cell>
          <cell r="B590" t="str">
            <v>Hardwired Fusion</v>
          </cell>
          <cell r="C590" t="str">
            <v>Motorola Mobility/Lockheed Martin/Janssen Pharmaceuticals/Hatboro-Horsham Education Foundation/Upper Moreland Education Foundation &amp; Hatboro-Horsham High School &amp; Upper Moreland High School</v>
          </cell>
          <cell r="D590" t="str">
            <v>Horsham, PA USA</v>
          </cell>
        </row>
        <row r="591">
          <cell r="A591">
            <v>708</v>
          </cell>
          <cell r="B591" t="str">
            <v>Hardwired Fusion</v>
          </cell>
          <cell r="C591" t="str">
            <v>Motorola Mobility/Lockheed Martin/Janssen Pharmaceuticals/Hatboro-Horsham Education Foundation/Upper Moreland Education Foundation &amp; Hatboro-Horsham High School &amp; Upper Moreland High School</v>
          </cell>
          <cell r="D591" t="str">
            <v>Horsham, PA USA</v>
          </cell>
        </row>
        <row r="592">
          <cell r="A592">
            <v>709</v>
          </cell>
          <cell r="B592" t="str">
            <v>Femme Tech Fatale</v>
          </cell>
          <cell r="C592" t="str">
            <v>The Boeing Company &amp; The Agnes Irwin School</v>
          </cell>
          <cell r="D592" t="str">
            <v>Bryn Mawr, PA USA</v>
          </cell>
        </row>
        <row r="593">
          <cell r="A593">
            <v>709</v>
          </cell>
          <cell r="B593" t="str">
            <v>Femme Tech Fatale</v>
          </cell>
          <cell r="C593" t="str">
            <v>The Boeing Company &amp; The Agnes Irwin School</v>
          </cell>
          <cell r="D593" t="str">
            <v>Bryn Mawr, PA USA</v>
          </cell>
        </row>
        <row r="594">
          <cell r="A594">
            <v>714</v>
          </cell>
          <cell r="B594" t="str">
            <v>panthera</v>
          </cell>
          <cell r="C594" t="str">
            <v>Waste Gas Steel Fabrication &amp; Technology High School</v>
          </cell>
          <cell r="D594" t="str">
            <v>Newark, NJ USA</v>
          </cell>
        </row>
        <row r="595">
          <cell r="A595">
            <v>714</v>
          </cell>
          <cell r="B595" t="str">
            <v>panthera</v>
          </cell>
          <cell r="C595" t="str">
            <v>Waste Gas Steel Fabrication &amp; Technology High School</v>
          </cell>
          <cell r="D595" t="str">
            <v>Newark, NJ USA</v>
          </cell>
        </row>
        <row r="596">
          <cell r="A596">
            <v>714</v>
          </cell>
          <cell r="B596" t="str">
            <v>panthera</v>
          </cell>
          <cell r="C596" t="str">
            <v>Waste Gas Steel Fabrication &amp; Technology High School</v>
          </cell>
          <cell r="D596" t="str">
            <v>Newark, NJ USA</v>
          </cell>
        </row>
        <row r="597">
          <cell r="A597">
            <v>714</v>
          </cell>
          <cell r="B597" t="str">
            <v>panthera</v>
          </cell>
          <cell r="C597" t="str">
            <v>Waste Gas Steel Fabrication &amp; Technology High School</v>
          </cell>
          <cell r="D597" t="str">
            <v>Newark, NJ USA</v>
          </cell>
        </row>
        <row r="598">
          <cell r="A598">
            <v>716</v>
          </cell>
          <cell r="B598" t="str">
            <v>Who'sCTEKS</v>
          </cell>
          <cell r="C598" t="str">
            <v>BD/C. A. Lindell/21st Century Fund/Montgomery Lodge No. 13 A.F. &amp; A.M. &amp; Housatonic Valley Regional High School</v>
          </cell>
          <cell r="D598" t="str">
            <v>Falls Village, CT USA</v>
          </cell>
        </row>
        <row r="599">
          <cell r="A599">
            <v>743</v>
          </cell>
          <cell r="B599" t="str">
            <v>Technobots</v>
          </cell>
          <cell r="C599" t="str">
            <v>Sony / Bloomberg &amp; High School of Computers and Technology</v>
          </cell>
          <cell r="D599" t="str">
            <v>Bronx, NY USA</v>
          </cell>
        </row>
        <row r="600">
          <cell r="A600">
            <v>744</v>
          </cell>
          <cell r="B600" t="str">
            <v>Shark Attack</v>
          </cell>
          <cell r="C600" t="str">
            <v>Apex Machine Co. &amp; Westminster Academy</v>
          </cell>
          <cell r="D600" t="str">
            <v>Ft. Lauderdale, FL USA</v>
          </cell>
        </row>
        <row r="601">
          <cell r="A601">
            <v>744</v>
          </cell>
          <cell r="B601" t="str">
            <v>Shark Attack</v>
          </cell>
          <cell r="C601" t="str">
            <v>Apex Machine Co. &amp; Westminster Academy</v>
          </cell>
          <cell r="D601" t="str">
            <v>Ft. Lauderdale, FL USA</v>
          </cell>
        </row>
        <row r="602">
          <cell r="A602">
            <v>751</v>
          </cell>
          <cell r="B602" t="str">
            <v>barn2robotics</v>
          </cell>
          <cell r="C602" t="str">
            <v>US Venture Partners/August Capital/Canaan Partners/MegaPath/Silicon Valley Bank/Venrock/Intuitive Surgical &amp; Woodside Priory School</v>
          </cell>
          <cell r="D602" t="str">
            <v>Portola Valley, CA USA</v>
          </cell>
        </row>
        <row r="603">
          <cell r="A603">
            <v>751</v>
          </cell>
          <cell r="B603" t="str">
            <v>barn2robotics</v>
          </cell>
          <cell r="C603" t="str">
            <v>US Venture Partners/August Capital/Canaan Partners/MegaPath/Silicon Valley Bank/Venrock/Intuitive Surgical &amp; Woodside Priory School</v>
          </cell>
          <cell r="D603" t="str">
            <v>Portola Valley, CA USA</v>
          </cell>
        </row>
        <row r="604">
          <cell r="A604">
            <v>752</v>
          </cell>
          <cell r="B604" t="str">
            <v>The League</v>
          </cell>
          <cell r="C604" t="str">
            <v>SRT &amp; Science Park High School</v>
          </cell>
          <cell r="D604" t="str">
            <v>Newark, NJ USA</v>
          </cell>
        </row>
        <row r="605">
          <cell r="A605">
            <v>752</v>
          </cell>
          <cell r="B605" t="str">
            <v>The League</v>
          </cell>
          <cell r="C605" t="str">
            <v>SRT &amp; Science Park High School</v>
          </cell>
          <cell r="D605" t="str">
            <v>Newark, NJ USA</v>
          </cell>
        </row>
        <row r="606">
          <cell r="A606">
            <v>753</v>
          </cell>
          <cell r="B606" t="str">
            <v>High Desert Droids</v>
          </cell>
          <cell r="C606" t="str">
            <v>Bend Research / Les Schwab Tire Centers / G5 Search Marketing / Microsemi &amp; Mountain View High School</v>
          </cell>
          <cell r="D606" t="str">
            <v>Bend, OR USA</v>
          </cell>
        </row>
        <row r="607">
          <cell r="A607">
            <v>753</v>
          </cell>
          <cell r="B607" t="str">
            <v>High Desert Droids</v>
          </cell>
          <cell r="C607" t="str">
            <v>Bend Research / Les Schwab Tire Centers / G5 Search Marketing / Microsemi &amp; Mountain View High School</v>
          </cell>
          <cell r="D607" t="str">
            <v>Bend, OR USA</v>
          </cell>
        </row>
        <row r="608">
          <cell r="A608">
            <v>759</v>
          </cell>
          <cell r="B608" t="str">
            <v>Systemetric</v>
          </cell>
          <cell r="C608" t="str">
            <v>Sputnik LLC/Caterpillar/CITRIX Systems/ARM/metapurple Ltd. &amp; Hills Road Sixth Form College</v>
          </cell>
          <cell r="D608" t="str">
            <v>Cambridge, ENG United Kingdom</v>
          </cell>
        </row>
        <row r="609">
          <cell r="A609">
            <v>766</v>
          </cell>
          <cell r="B609" t="str">
            <v>M-A Bears</v>
          </cell>
          <cell r="C609" t="str">
            <v>Abbott Fund/SRI International/Intuitive Surgical, Inc. &amp; Menlo-Atherton High School</v>
          </cell>
          <cell r="D609" t="str">
            <v>Atherton, CA USA</v>
          </cell>
        </row>
        <row r="610">
          <cell r="A610">
            <v>766</v>
          </cell>
          <cell r="B610" t="str">
            <v>M-A Bears</v>
          </cell>
          <cell r="C610" t="str">
            <v>Abbott Fund/SRI International/Intuitive Surgical, Inc. &amp; Menlo-Atherton High School</v>
          </cell>
          <cell r="D610" t="str">
            <v>Atherton, CA USA</v>
          </cell>
        </row>
        <row r="611">
          <cell r="A611">
            <v>768</v>
          </cell>
          <cell r="B611" t="str">
            <v>TechnoWarriors</v>
          </cell>
          <cell r="C611" t="str">
            <v>Brauckman Family &amp; Clash Family &amp; Woodlawn High School</v>
          </cell>
          <cell r="D611" t="str">
            <v>Baltimore, MD USA</v>
          </cell>
        </row>
        <row r="612">
          <cell r="A612">
            <v>771</v>
          </cell>
          <cell r="B612" t="str">
            <v>SWAT</v>
          </cell>
          <cell r="C612" t="str">
            <v>Hatch/St. Mildred's Lightbourn Parent Association/Ford Motor Co. of Canada, Limited &amp; St. Mildred's-Lightbourn School</v>
          </cell>
          <cell r="D612" t="str">
            <v>Oakville, ON Canada</v>
          </cell>
        </row>
        <row r="613">
          <cell r="A613">
            <v>771</v>
          </cell>
          <cell r="B613" t="str">
            <v>SWAT</v>
          </cell>
          <cell r="C613" t="str">
            <v>Hatch/St. Mildred's Lightbourn Parent Association/Ford Motor Co. of Canada, Limited &amp; St. Mildred's-Lightbourn School</v>
          </cell>
          <cell r="D613" t="str">
            <v>Oakville, ON Canada</v>
          </cell>
        </row>
        <row r="614">
          <cell r="A614">
            <v>771</v>
          </cell>
          <cell r="B614" t="str">
            <v>SWAT</v>
          </cell>
          <cell r="C614" t="str">
            <v>Hatch/St. Mildred's Lightbourn Parent Association/Ford Motor Co. of Canada, Limited &amp; St. Mildred's-Lightbourn School</v>
          </cell>
          <cell r="D614" t="str">
            <v>Oakville, ON Canada</v>
          </cell>
        </row>
        <row r="615">
          <cell r="A615">
            <v>772</v>
          </cell>
          <cell r="B615" t="str">
            <v>Sabre Bytes</v>
          </cell>
          <cell r="C615" t="str">
            <v>General Motors of Canada/Centerline/Dr. Anil Dhar Medicine Professional Corp./Bell Canada/Rockwell Automation &amp; Community of LaSalle</v>
          </cell>
          <cell r="D615" t="str">
            <v>LaSalle, ON Canada</v>
          </cell>
        </row>
        <row r="616">
          <cell r="A616">
            <v>772</v>
          </cell>
          <cell r="B616" t="str">
            <v>Sabre Bytes</v>
          </cell>
          <cell r="C616" t="str">
            <v>General Motors of Canada/Centerline/Dr. Anil Dhar Medicine Professional Corp./Bell Canada/Rockwell Automation &amp; Community of LaSalle</v>
          </cell>
          <cell r="D616" t="str">
            <v>LaSalle, ON Canada</v>
          </cell>
        </row>
        <row r="617">
          <cell r="A617">
            <v>772</v>
          </cell>
          <cell r="B617" t="str">
            <v>Sabre Bytes</v>
          </cell>
          <cell r="C617" t="str">
            <v>General Motors of Canada/Centerline/Dr. Anil Dhar Medicine Professional Corp./Bell Canada/Rockwell Automation &amp; Community of LaSalle</v>
          </cell>
          <cell r="D617" t="str">
            <v>LaSalle, ON Canada</v>
          </cell>
        </row>
        <row r="618">
          <cell r="A618">
            <v>781</v>
          </cell>
          <cell r="B618" t="str">
            <v>Kinetic Knights</v>
          </cell>
          <cell r="C618" t="str">
            <v>Bruce Power / Lake Huron Learning Centre / Power Workers Union Training Inc. &amp; Kinetic Knights Robotics Team</v>
          </cell>
          <cell r="D618" t="str">
            <v>Kincardine, ON Canada</v>
          </cell>
        </row>
        <row r="619">
          <cell r="A619">
            <v>781</v>
          </cell>
          <cell r="B619" t="str">
            <v>Kinetic Knights</v>
          </cell>
          <cell r="C619" t="str">
            <v>Bruce Power / Lake Huron Learning Centre / Power Workers Union Training Inc. &amp; Kinetic Knights Robotics Team</v>
          </cell>
          <cell r="D619" t="str">
            <v>Kincardine, ON Canada</v>
          </cell>
        </row>
        <row r="620">
          <cell r="A620">
            <v>781</v>
          </cell>
          <cell r="B620" t="str">
            <v>Kinetic Knights</v>
          </cell>
          <cell r="C620" t="str">
            <v>Bruce Power / Lake Huron Learning Centre / Power Workers Union Training Inc. &amp; Kinetic Knights Robotics Team</v>
          </cell>
          <cell r="D620" t="str">
            <v>Kincardine, ON Canada</v>
          </cell>
        </row>
        <row r="621">
          <cell r="A621">
            <v>801</v>
          </cell>
          <cell r="B621" t="str">
            <v>Horsepower</v>
          </cell>
          <cell r="C621" t="str">
            <v>NASA/NDEP/Lockheed Martin/GovConnection/United Launch Alliance/IBM/Health First/United Space Alliance/Brevard Public Schools/Craig Technologies/Canaveral Council of Technical Societies/Precision, Fabrication, and Cleaning/Space Shirts/ACE Hardware/jcpenney &amp; Merritt Island High School &amp; Edgewood Jr Sr High School &amp; Merritt Island Christian School &amp; Jefferson Middle School &amp; Home School</v>
          </cell>
          <cell r="D621" t="str">
            <v>Merritt Island, FL USA</v>
          </cell>
        </row>
        <row r="622">
          <cell r="A622">
            <v>801</v>
          </cell>
          <cell r="B622" t="str">
            <v>Horsepower</v>
          </cell>
          <cell r="C622" t="str">
            <v>NASA/NDEP/Lockheed Martin/GovConnection/United Launch Alliance/IBM/Health First/United Space Alliance/Brevard Public Schools/Craig Technologies/Canaveral Council of Technical Societies/Precision, Fabrication, and Cleaning/Space Shirts/ACE Hardware/jcpenney &amp; Merritt Island High School &amp; Edgewood Jr Sr High School &amp; Merritt Island Christian School &amp; Jefferson Middle School &amp; Home School</v>
          </cell>
          <cell r="D622" t="str">
            <v>Merritt Island, FL USA</v>
          </cell>
        </row>
        <row r="623">
          <cell r="A623">
            <v>806</v>
          </cell>
          <cell r="B623" t="str">
            <v>The Brooklyn Blacksmiths</v>
          </cell>
          <cell r="C623" t="str">
            <v>Credit Suisse &amp; Xaverian High School &amp; Bishop Kearney High School</v>
          </cell>
          <cell r="D623" t="str">
            <v>Brooklyn, NY USA</v>
          </cell>
        </row>
        <row r="624">
          <cell r="A624">
            <v>810</v>
          </cell>
          <cell r="B624" t="str">
            <v>The Mechanical Bulls</v>
          </cell>
          <cell r="C624" t="str">
            <v>North Atlantic Industries/BAE Systems &amp; Smithtown Schools</v>
          </cell>
          <cell r="D624" t="str">
            <v>Smithtown, NY USA</v>
          </cell>
        </row>
        <row r="625">
          <cell r="A625">
            <v>810</v>
          </cell>
          <cell r="B625" t="str">
            <v>The Mechanical Bulls</v>
          </cell>
          <cell r="C625" t="str">
            <v>North Atlantic Industries/BAE Systems &amp; Smithtown Schools</v>
          </cell>
          <cell r="D625" t="str">
            <v>Smithtown, NY USA</v>
          </cell>
        </row>
        <row r="626">
          <cell r="A626">
            <v>811</v>
          </cell>
          <cell r="B626" t="str">
            <v>Cardinals</v>
          </cell>
          <cell r="C626" t="str">
            <v>BAE SYSTEMS / Raytheon IDS / Intel &amp; Bishop Guertin High School</v>
          </cell>
          <cell r="D626" t="str">
            <v>Nashua, NH USA</v>
          </cell>
        </row>
        <row r="627">
          <cell r="A627">
            <v>812</v>
          </cell>
          <cell r="B627" t="str">
            <v>The Midnight Mechanics</v>
          </cell>
          <cell r="C627" t="str">
            <v>General Motors Foundation/Irwin and Joan Jacobs/Qualcomm/The University of California at San Diego/The San Diego County Fair &amp; The Preuss School at UCSD</v>
          </cell>
          <cell r="D627" t="str">
            <v>San Diego, CA USA</v>
          </cell>
        </row>
        <row r="628">
          <cell r="A628">
            <v>812</v>
          </cell>
          <cell r="B628" t="str">
            <v>The Midnight Mechanics</v>
          </cell>
          <cell r="C628" t="str">
            <v>General Motors Foundation/Irwin and Joan Jacobs/Qualcomm/The University of California at San Diego/The San Diego County Fair &amp; The Preuss School at UCSD</v>
          </cell>
          <cell r="D628" t="str">
            <v>San Diego, CA USA</v>
          </cell>
        </row>
        <row r="629">
          <cell r="A629">
            <v>815</v>
          </cell>
          <cell r="B629" t="str">
            <v>Advanced Power</v>
          </cell>
          <cell r="C629" t="str">
            <v>Ford Motor Company/Dan's Robotic Team/ITT Technical Institute/3M &amp; Allen Park High School &amp; St Frances Cabrini High School</v>
          </cell>
          <cell r="D629" t="str">
            <v>Allen Park, MI USA</v>
          </cell>
        </row>
        <row r="630">
          <cell r="A630">
            <v>815</v>
          </cell>
          <cell r="B630" t="str">
            <v>Advanced Power</v>
          </cell>
          <cell r="C630" t="str">
            <v>Ford Motor Company/Dan's Robotic Team/ITT Technical Institute/3M &amp; Allen Park High School &amp; St Frances Cabrini High School</v>
          </cell>
          <cell r="D630" t="str">
            <v>Allen Park, MI USA</v>
          </cell>
        </row>
        <row r="631">
          <cell r="A631">
            <v>815</v>
          </cell>
          <cell r="B631" t="str">
            <v>Advanced Power</v>
          </cell>
          <cell r="C631" t="str">
            <v>Ford Motor Company/Dan's Robotic Team/ITT Technical Institute/3M &amp; Allen Park High School &amp; St Frances Cabrini High School</v>
          </cell>
          <cell r="D631" t="str">
            <v>Allen Park, MI USA</v>
          </cell>
        </row>
        <row r="632">
          <cell r="A632">
            <v>816</v>
          </cell>
          <cell r="B632" t="str">
            <v>Anomaly</v>
          </cell>
          <cell r="C632" t="str">
            <v>Burlington County Institute of Technology Westampton/Lockheed Martin/jcpenney &amp; Burlington County Institute of Technology</v>
          </cell>
          <cell r="D632" t="str">
            <v>Westampton, NJ USA</v>
          </cell>
        </row>
        <row r="633">
          <cell r="A633">
            <v>816</v>
          </cell>
          <cell r="B633" t="str">
            <v>Anomaly</v>
          </cell>
          <cell r="C633" t="str">
            <v>Burlington County Institute of Technology Westampton/Lockheed Martin/jcpenney &amp; Burlington County Institute of Technology</v>
          </cell>
          <cell r="D633" t="str">
            <v>Westampton, NJ USA</v>
          </cell>
        </row>
        <row r="634">
          <cell r="A634">
            <v>816</v>
          </cell>
          <cell r="B634" t="str">
            <v>Anomaly</v>
          </cell>
          <cell r="C634" t="str">
            <v>Burlington County Institute of Technology Westampton/Lockheed Martin/jcpenney &amp; Burlington County Institute of Technology</v>
          </cell>
          <cell r="D634" t="str">
            <v>Westampton, NJ USA</v>
          </cell>
        </row>
        <row r="635">
          <cell r="A635">
            <v>818</v>
          </cell>
          <cell r="B635" t="str">
            <v>Steel Armadillos</v>
          </cell>
          <cell r="C635" t="str">
            <v>General Motors General Assembly Engineering/The Chrysler Foundation &amp; Warren Consolidated Schools</v>
          </cell>
          <cell r="D635" t="str">
            <v>Warren, MI USA</v>
          </cell>
        </row>
        <row r="636">
          <cell r="A636">
            <v>818</v>
          </cell>
          <cell r="B636" t="str">
            <v>Steel Armadillos</v>
          </cell>
          <cell r="C636" t="str">
            <v>General Motors General Assembly Engineering/The Chrysler Foundation &amp; Warren Consolidated Schools</v>
          </cell>
          <cell r="D636" t="str">
            <v>Warren, MI USA</v>
          </cell>
        </row>
        <row r="637">
          <cell r="A637">
            <v>829</v>
          </cell>
          <cell r="B637" t="str">
            <v>Digital Goats</v>
          </cell>
          <cell r="C637" t="str">
            <v>Rolls-Royce Corporation/TechPoint Foundation For Youth/ProportionAir Corporation/Interactive Intelligence Foundation/Colors Inc/Waterjet Cutting of Indiana &amp; Walker Career Center</v>
          </cell>
          <cell r="D637" t="str">
            <v>Indianapolis, IN USA</v>
          </cell>
        </row>
        <row r="638">
          <cell r="A638">
            <v>829</v>
          </cell>
          <cell r="B638" t="str">
            <v>Digital Goats</v>
          </cell>
          <cell r="C638" t="str">
            <v>Rolls-Royce Corporation/TechPoint Foundation For Youth/ProportionAir Corporation/Interactive Intelligence Foundation/Colors Inc/Waterjet Cutting of Indiana &amp; Walker Career Center</v>
          </cell>
          <cell r="D638" t="str">
            <v>Indianapolis, IN USA</v>
          </cell>
        </row>
        <row r="639">
          <cell r="A639">
            <v>830</v>
          </cell>
          <cell r="B639" t="str">
            <v>Rat Pack</v>
          </cell>
          <cell r="C639" t="str">
            <v>Maker Works/Chrysler Foundation/University of Michigan/Toyota Technical Center/BAE Systems &amp; Ann Arbor Huron High School</v>
          </cell>
          <cell r="D639" t="str">
            <v>Ann Arbor, MI USA</v>
          </cell>
        </row>
        <row r="640">
          <cell r="A640">
            <v>830</v>
          </cell>
          <cell r="B640" t="str">
            <v>Rat Pack</v>
          </cell>
          <cell r="C640" t="str">
            <v>Maker Works/Chrysler Foundation/University of Michigan/Toyota Technical Center/BAE Systems &amp; Ann Arbor Huron High School</v>
          </cell>
          <cell r="D640" t="str">
            <v>Ann Arbor, MI USA</v>
          </cell>
        </row>
        <row r="641">
          <cell r="A641">
            <v>832</v>
          </cell>
          <cell r="B641" t="str">
            <v>Oscar</v>
          </cell>
          <cell r="C641" t="str">
            <v>GE Volunteers / Lockheed Martin Aeronautics Co. / Bowstone Inc / JC Roadrunners, Inc &amp; Roswell High School</v>
          </cell>
          <cell r="D641" t="str">
            <v>Roswell, GA USA</v>
          </cell>
        </row>
        <row r="642">
          <cell r="A642">
            <v>832</v>
          </cell>
          <cell r="B642" t="str">
            <v>Oscar</v>
          </cell>
          <cell r="C642" t="str">
            <v>GE Volunteers / Lockheed Martin Aeronautics Co. / Bowstone Inc / JC Roadrunners, Inc &amp; Roswell High School</v>
          </cell>
          <cell r="D642" t="str">
            <v>Roswell, GA USA</v>
          </cell>
        </row>
        <row r="643">
          <cell r="A643">
            <v>834</v>
          </cell>
          <cell r="B643" t="str">
            <v>SparTechs</v>
          </cell>
          <cell r="C643" t="str">
            <v>Lutron Electronics, Inc/CHL Systems/jcpenney &amp; Southern Lehigh School District</v>
          </cell>
          <cell r="D643" t="str">
            <v>Center Valley, PA USA</v>
          </cell>
        </row>
        <row r="644">
          <cell r="A644">
            <v>834</v>
          </cell>
          <cell r="B644" t="str">
            <v>SparTechs</v>
          </cell>
          <cell r="C644" t="str">
            <v>Lutron Electronics, Inc/CHL Systems/jcpenney &amp; Southern Lehigh School District</v>
          </cell>
          <cell r="D644" t="str">
            <v>Center Valley, PA USA</v>
          </cell>
        </row>
        <row r="645">
          <cell r="A645">
            <v>835</v>
          </cell>
          <cell r="B645" t="str">
            <v>The Sting</v>
          </cell>
          <cell r="C645" t="str">
            <v>DENSO &amp; Detroit Country Day School</v>
          </cell>
          <cell r="D645" t="str">
            <v>Beverly Hills, MI USA</v>
          </cell>
        </row>
        <row r="646">
          <cell r="A646">
            <v>835</v>
          </cell>
          <cell r="B646" t="str">
            <v>The Sting</v>
          </cell>
          <cell r="C646" t="str">
            <v>DENSO &amp; Detroit Country Day School</v>
          </cell>
          <cell r="D646" t="str">
            <v>Beverly Hills, MI USA</v>
          </cell>
        </row>
        <row r="647">
          <cell r="A647">
            <v>836</v>
          </cell>
          <cell r="B647" t="str">
            <v>RoboBees</v>
          </cell>
          <cell r="C647" t="str">
            <v>The Boeing Company/The Patuxent Partnership/BAE Systems/SAIC/Naval Air Systems Command &amp; Dr. James A. Forrest Career &amp; Technology Center High School</v>
          </cell>
          <cell r="D647" t="str">
            <v>Leonardtown, MD USA</v>
          </cell>
        </row>
        <row r="648">
          <cell r="A648">
            <v>836</v>
          </cell>
          <cell r="B648" t="str">
            <v>RoboBees</v>
          </cell>
          <cell r="C648" t="str">
            <v>The Boeing Company/The Patuxent Partnership/BAE Systems/SAIC/Naval Air Systems Command &amp; Dr. James A. Forrest Career &amp; Technology Center High School</v>
          </cell>
          <cell r="D648" t="str">
            <v>Leonardtown, MD USA</v>
          </cell>
        </row>
        <row r="649">
          <cell r="A649">
            <v>839</v>
          </cell>
          <cell r="B649" t="str">
            <v>Rosie Robotics</v>
          </cell>
          <cell r="C649" t="str">
            <v>G &amp; L Tool/United Technologies Aerospace Systems/PTC/Hartford Steam Boiler Inspection &amp; Insurance Company/Agawam Robotics Education Association Inc./Agawam Lions Club &amp; Agawam High School</v>
          </cell>
          <cell r="D649" t="str">
            <v>Agawam, MA USA</v>
          </cell>
        </row>
        <row r="650">
          <cell r="A650">
            <v>839</v>
          </cell>
          <cell r="B650" t="str">
            <v>Rosie Robotics</v>
          </cell>
          <cell r="C650" t="str">
            <v>G &amp; L Tool/United Technologies Aerospace Systems/PTC/Hartford Steam Boiler Inspection &amp; Insurance Company/Agawam Robotics Education Association Inc./Agawam Lions Club &amp; Agawam High School</v>
          </cell>
          <cell r="D650" t="str">
            <v>Agawam, MA USA</v>
          </cell>
        </row>
        <row r="651">
          <cell r="A651">
            <v>840</v>
          </cell>
          <cell r="B651" t="str">
            <v>ART</v>
          </cell>
          <cell r="C651" t="str">
            <v>CIM 3 Engineering/San Mateo Union High School District &amp; Aragon High School</v>
          </cell>
          <cell r="D651" t="str">
            <v>San Mateo, CA USA</v>
          </cell>
        </row>
        <row r="652">
          <cell r="A652">
            <v>840</v>
          </cell>
          <cell r="B652" t="str">
            <v>ART</v>
          </cell>
          <cell r="C652" t="str">
            <v>CIM 3 Engineering/San Mateo Union High School District &amp; Aragon High School</v>
          </cell>
          <cell r="D652" t="str">
            <v>San Mateo, CA USA</v>
          </cell>
        </row>
        <row r="653">
          <cell r="A653">
            <v>841</v>
          </cell>
          <cell r="B653" t="str">
            <v>The BioMechs</v>
          </cell>
          <cell r="C653" t="str">
            <v>Intuitive Surgical/Chevron/jcpenney/M. Welding Creations and Industrial Finishing/Metalco &amp; Richmond High School</v>
          </cell>
          <cell r="D653" t="str">
            <v>Richmond, CA USA</v>
          </cell>
        </row>
        <row r="654">
          <cell r="A654">
            <v>841</v>
          </cell>
          <cell r="B654" t="str">
            <v>The BioMechs</v>
          </cell>
          <cell r="C654" t="str">
            <v>Intuitive Surgical/Chevron/jcpenney/M. Welding Creations and Industrial Finishing/Metalco &amp; Richmond High School</v>
          </cell>
          <cell r="D654" t="str">
            <v>Richmond, CA USA</v>
          </cell>
        </row>
        <row r="655">
          <cell r="A655">
            <v>842</v>
          </cell>
          <cell r="B655" t="str">
            <v>Falcon Robotics</v>
          </cell>
          <cell r="C655" t="str">
            <v>The Boeing Company/Fast Signs/Southwest Fasteners &amp; Carl Hayden High School</v>
          </cell>
          <cell r="D655" t="str">
            <v>Phoenix, AZ USA</v>
          </cell>
        </row>
        <row r="656">
          <cell r="A656">
            <v>846</v>
          </cell>
          <cell r="B656" t="str">
            <v>The Funky Monkeys</v>
          </cell>
          <cell r="C656" t="str">
            <v>FUHS Foundation / Symantec / Teradata Corp / Google / Western Digital / NASA / The Brin Wojcicki Foundation / Intuitive Surgical Inc / BAE Systems / PTC / Vanderbend Manufacturing / Lux Manufacturing / Mou Family &amp; Lynbrook High School</v>
          </cell>
          <cell r="D656" t="str">
            <v>San Jose, CA USA</v>
          </cell>
        </row>
        <row r="657">
          <cell r="A657">
            <v>846</v>
          </cell>
          <cell r="B657" t="str">
            <v>The Funky Monkeys</v>
          </cell>
          <cell r="C657" t="str">
            <v>FUHS Foundation / Symantec / Teradata Corp / Google / Western Digital / NASA / The Brin Wojcicki Foundation / Intuitive Surgical Inc / BAE Systems / PTC / Vanderbend Manufacturing / Lux Manufacturing / Mou Family &amp; Lynbrook High School</v>
          </cell>
          <cell r="D657" t="str">
            <v>San Jose, CA USA</v>
          </cell>
        </row>
        <row r="658">
          <cell r="A658">
            <v>847</v>
          </cell>
          <cell r="B658" t="str">
            <v>PHRED</v>
          </cell>
          <cell r="C658" t="str">
            <v>Autodesk/IBEW Local 280/Oregon Community Foundation/Gene Tools &amp; Philomath High School</v>
          </cell>
          <cell r="D658" t="str">
            <v>Philomath, OR USA</v>
          </cell>
        </row>
        <row r="659">
          <cell r="A659">
            <v>848</v>
          </cell>
          <cell r="B659" t="str">
            <v>ROBOHUSKIES</v>
          </cell>
          <cell r="C659" t="str">
            <v>The Boeing Company/MDA Information Systems/Roncelli Plastics/Conoco Phillips &amp; Rolling Hills Preparatory School</v>
          </cell>
          <cell r="D659" t="str">
            <v>San Pedro, CA USA</v>
          </cell>
        </row>
        <row r="660">
          <cell r="A660">
            <v>852</v>
          </cell>
          <cell r="B660" t="str">
            <v>The Athenian Robotics Collective</v>
          </cell>
          <cell r="C660" t="str">
            <v>Chevron &amp; The Athenian School</v>
          </cell>
          <cell r="D660" t="str">
            <v>Danville, CA USA</v>
          </cell>
        </row>
        <row r="661">
          <cell r="A661">
            <v>852</v>
          </cell>
          <cell r="B661" t="str">
            <v>The Athenian Robotics Collective</v>
          </cell>
          <cell r="C661" t="str">
            <v>Chevron &amp; The Athenian School</v>
          </cell>
          <cell r="D661" t="str">
            <v>Danville, CA USA</v>
          </cell>
        </row>
        <row r="662">
          <cell r="A662">
            <v>854</v>
          </cell>
          <cell r="B662" t="str">
            <v>The Iron Bears</v>
          </cell>
          <cell r="C662" t="str">
            <v>TDSB &amp; Martingrove C. I.</v>
          </cell>
          <cell r="D662" t="str">
            <v>Toronto, ON Canada</v>
          </cell>
        </row>
        <row r="663">
          <cell r="A663">
            <v>857</v>
          </cell>
          <cell r="B663" t="str">
            <v>Superior Roboworks</v>
          </cell>
          <cell r="C663" t="str">
            <v>Leoni Engineering Products and Services Inc. / General Motors / Michigan Technological University &amp; Houghton High School</v>
          </cell>
          <cell r="D663" t="str">
            <v>Houghton, MI USA</v>
          </cell>
        </row>
        <row r="664">
          <cell r="A664">
            <v>857</v>
          </cell>
          <cell r="B664" t="str">
            <v>Superior Roboworks</v>
          </cell>
          <cell r="C664" t="str">
            <v>Leoni Engineering Products and Services Inc. / General Motors / Michigan Technological University &amp; Houghton High School</v>
          </cell>
          <cell r="D664" t="str">
            <v>Houghton, MI USA</v>
          </cell>
        </row>
        <row r="665">
          <cell r="A665">
            <v>857</v>
          </cell>
          <cell r="B665" t="str">
            <v>Superior Roboworks</v>
          </cell>
          <cell r="C665" t="str">
            <v>Leoni Engineering Products and Services Inc. / General Motors / Michigan Technological University &amp; Houghton High School</v>
          </cell>
          <cell r="D665" t="str">
            <v>Houghton, MI USA</v>
          </cell>
        </row>
        <row r="666">
          <cell r="A666">
            <v>858</v>
          </cell>
          <cell r="B666" t="str">
            <v>Demons</v>
          </cell>
          <cell r="C666" t="str">
            <v>GE Aviation &amp; Wyoming Public Schools</v>
          </cell>
          <cell r="D666" t="str">
            <v>Wyoming, MI USA</v>
          </cell>
        </row>
        <row r="667">
          <cell r="A667">
            <v>858</v>
          </cell>
          <cell r="B667" t="str">
            <v>Demons</v>
          </cell>
          <cell r="C667" t="str">
            <v>GE Aviation &amp; Wyoming Public Schools</v>
          </cell>
          <cell r="D667" t="str">
            <v>Wyoming, MI USA</v>
          </cell>
        </row>
        <row r="668">
          <cell r="A668">
            <v>858</v>
          </cell>
          <cell r="B668" t="str">
            <v>Demons</v>
          </cell>
          <cell r="C668" t="str">
            <v>GE Aviation &amp; Wyoming Public Schools</v>
          </cell>
          <cell r="D668" t="str">
            <v>Wyoming, MI USA</v>
          </cell>
        </row>
        <row r="669">
          <cell r="A669">
            <v>862</v>
          </cell>
          <cell r="B669" t="str">
            <v>Lightning Robotics</v>
          </cell>
          <cell r="C669" t="str">
            <v>BOSCH &amp; Plymouth-Canton Educational Park</v>
          </cell>
          <cell r="D669" t="str">
            <v>Canton, MI USA</v>
          </cell>
        </row>
        <row r="670">
          <cell r="A670">
            <v>862</v>
          </cell>
          <cell r="B670" t="str">
            <v>Lightning Robotics</v>
          </cell>
          <cell r="C670" t="str">
            <v>BOSCH &amp; Plymouth-Canton Educational Park</v>
          </cell>
          <cell r="D670" t="str">
            <v>Canton, MI USA</v>
          </cell>
        </row>
        <row r="671">
          <cell r="A671">
            <v>862</v>
          </cell>
          <cell r="B671" t="str">
            <v>Lightning Robotics</v>
          </cell>
          <cell r="C671" t="str">
            <v>BOSCH &amp; Plymouth-Canton Educational Park</v>
          </cell>
          <cell r="D671" t="str">
            <v>Canton, MI USA</v>
          </cell>
        </row>
        <row r="672">
          <cell r="A672">
            <v>865</v>
          </cell>
          <cell r="B672" t="str">
            <v>Warp7</v>
          </cell>
          <cell r="C672" t="str">
            <v>Toronto District School Board &amp; Western Technical-Commercial School</v>
          </cell>
          <cell r="D672" t="str">
            <v>Toronto, ON Canada</v>
          </cell>
        </row>
        <row r="673">
          <cell r="A673">
            <v>865</v>
          </cell>
          <cell r="B673" t="str">
            <v>Warp7</v>
          </cell>
          <cell r="C673" t="str">
            <v>Toronto District School Board &amp; Western Technical-Commercial School</v>
          </cell>
          <cell r="D673" t="str">
            <v>Toronto, ON Canada</v>
          </cell>
        </row>
        <row r="674">
          <cell r="A674">
            <v>867</v>
          </cell>
          <cell r="B674" t="str">
            <v>Absolute Value</v>
          </cell>
          <cell r="C674" t="str">
            <v>Arcadia Unified School District/NASA JPL/Los Angeles County ROP &amp; Arcadia High School</v>
          </cell>
          <cell r="D674" t="str">
            <v>Arcadia, CA USA</v>
          </cell>
        </row>
        <row r="675">
          <cell r="A675">
            <v>868</v>
          </cell>
          <cell r="B675" t="str">
            <v>TechHOUNDS</v>
          </cell>
          <cell r="C675" t="str">
            <v>Indiana Department of Workforce Development/Rolls Royce &amp; Carmel High School</v>
          </cell>
          <cell r="D675" t="str">
            <v>Carmel, IN USA</v>
          </cell>
        </row>
        <row r="676">
          <cell r="A676">
            <v>868</v>
          </cell>
          <cell r="B676" t="str">
            <v>TechHOUNDS</v>
          </cell>
          <cell r="C676" t="str">
            <v>Indiana Department of Workforce Development/Rolls Royce &amp; Carmel High School</v>
          </cell>
          <cell r="D676" t="str">
            <v>Carmel, IN USA</v>
          </cell>
        </row>
        <row r="677">
          <cell r="A677">
            <v>869</v>
          </cell>
          <cell r="B677" t="str">
            <v>Power Cord 869</v>
          </cell>
          <cell r="C677" t="str">
            <v>Middlesex High School</v>
          </cell>
          <cell r="D677" t="str">
            <v>Middlesex, NJ USA</v>
          </cell>
        </row>
        <row r="678">
          <cell r="A678">
            <v>869</v>
          </cell>
          <cell r="B678" t="str">
            <v>Power Cord 869</v>
          </cell>
          <cell r="C678" t="str">
            <v>Middlesex High School</v>
          </cell>
          <cell r="D678" t="str">
            <v>Middlesex, NJ USA</v>
          </cell>
        </row>
        <row r="679">
          <cell r="A679">
            <v>869</v>
          </cell>
          <cell r="B679" t="str">
            <v>Power Cord 869</v>
          </cell>
          <cell r="C679" t="str">
            <v>Middlesex High School</v>
          </cell>
          <cell r="D679" t="str">
            <v>Middlesex, NJ USA</v>
          </cell>
        </row>
        <row r="680">
          <cell r="A680">
            <v>870</v>
          </cell>
          <cell r="B680" t="str">
            <v xml:space="preserve">TEAM  R. I. C. E.  </v>
          </cell>
          <cell r="C680" t="str">
            <v>Miller Environmental/Biodex Medical Systems, Inc./Westhampton Glass and Metal/North Fork Sanitation/Lewis Marine Supply of Greenport/Westhampton True Value Hardware/Hart's True Value Hardware/Southold ACE Hardware/Silicon Valley/Southold PBA/Conway/Cavanagh Family/Mullen Motors/Michelangelo Pizzeria of Cutchogue/East End Cardiology/Peconic Bay Winery &amp; Southold Junior Senior High School &amp; Southold PTA</v>
          </cell>
          <cell r="D680" t="str">
            <v>Southold, NY USA</v>
          </cell>
        </row>
        <row r="681">
          <cell r="A681">
            <v>871</v>
          </cell>
          <cell r="B681" t="str">
            <v>Robotechs</v>
          </cell>
          <cell r="C681" t="str">
            <v>West Islip Robotics Booster Club, Inc. &amp; West Islip High School</v>
          </cell>
          <cell r="D681" t="str">
            <v>West Islip, NY USA</v>
          </cell>
        </row>
        <row r="682">
          <cell r="A682">
            <v>876</v>
          </cell>
          <cell r="B682" t="str">
            <v>Thunder Robotics</v>
          </cell>
          <cell r="C682" t="str">
            <v>ND Space Grant / Brent Pederson / Phil and Trish Gisi / Dr. Mary Aaland / Aneta Whitetail / ND CTEd / Msgt. Gary Kimball / Microsoft / Nrthwd Amer. Legion / Nrthwd Mens Club / Lloyd Farms / Hatton Mens Club / Nrthwd Equity Elevator / Citizen's State Bank / Farmers Union Ins &amp; Northwood High School &amp; Hatton High School</v>
          </cell>
          <cell r="D682" t="str">
            <v>Northwood, ND USA</v>
          </cell>
        </row>
        <row r="683">
          <cell r="A683">
            <v>876</v>
          </cell>
          <cell r="B683" t="str">
            <v>Thunder Robotics</v>
          </cell>
          <cell r="C683" t="str">
            <v>ND Space Grant / Brent Pederson / Phil and Trish Gisi / Dr. Mary Aaland / Aneta Whitetail / ND CTEd / Msgt. Gary Kimball / Microsoft / Nrthwd Amer. Legion / Nrthwd Mens Club / Lloyd Farms / Hatton Mens Club / Nrthwd Equity Elevator / Citizen's State Bank / Farmers Union Ins &amp; Northwood High School &amp; Hatton High School</v>
          </cell>
          <cell r="D683" t="str">
            <v>Northwood, ND USA</v>
          </cell>
        </row>
        <row r="684">
          <cell r="A684">
            <v>877</v>
          </cell>
          <cell r="B684" t="str">
            <v>North Star</v>
          </cell>
          <cell r="C684" t="str">
            <v>UND Space Grant Consortium &amp; North Star Public High School</v>
          </cell>
          <cell r="D684" t="str">
            <v>Cando, ND USA</v>
          </cell>
        </row>
        <row r="685">
          <cell r="A685">
            <v>884</v>
          </cell>
          <cell r="B685" t="str">
            <v>Mechanical Mules</v>
          </cell>
          <cell r="C685" t="str">
            <v>Malverne High School</v>
          </cell>
          <cell r="D685" t="str">
            <v>Malverne, NY USA</v>
          </cell>
        </row>
        <row r="686">
          <cell r="A686">
            <v>884</v>
          </cell>
          <cell r="B686" t="str">
            <v>Mechanical Mules</v>
          </cell>
          <cell r="C686" t="str">
            <v>Malverne High School</v>
          </cell>
          <cell r="D686" t="str">
            <v>Malverne, NY USA</v>
          </cell>
        </row>
        <row r="687">
          <cell r="A687">
            <v>885</v>
          </cell>
          <cell r="B687" t="str">
            <v>THE GREEN TEAM</v>
          </cell>
          <cell r="C687" t="str">
            <v>NDEP / CRREL / Vermont Technical College / Norwich University David Crawford School of Engineering / GW Plastics &amp; The Sharon Academy</v>
          </cell>
          <cell r="D687" t="str">
            <v>Randolph Center, VT USA</v>
          </cell>
        </row>
        <row r="688">
          <cell r="A688">
            <v>888</v>
          </cell>
          <cell r="B688" t="str">
            <v>Robotiators</v>
          </cell>
          <cell r="C688" t="str">
            <v>NASA Goddard/W.R.Grace/Howard County Public Schools/Booz Allen Hamilton/Edge Space Systems &amp; Glenelg High School</v>
          </cell>
          <cell r="D688" t="str">
            <v>Glenelg, MD USA</v>
          </cell>
        </row>
        <row r="689">
          <cell r="A689">
            <v>888</v>
          </cell>
          <cell r="B689" t="str">
            <v>Robotiators</v>
          </cell>
          <cell r="C689" t="str">
            <v>NASA Goddard/W.R.Grace/Howard County Public Schools/Booz Allen Hamilton/Edge Space Systems &amp; Glenelg High School</v>
          </cell>
          <cell r="D689" t="str">
            <v>Glenelg, MD USA</v>
          </cell>
        </row>
        <row r="690">
          <cell r="A690">
            <v>894</v>
          </cell>
          <cell r="B690" t="str">
            <v>Chargers</v>
          </cell>
          <cell r="C690" t="str">
            <v>General Motors / Sandvik Coromant / Michigan Battery / Phillips   Welding / CRE  Welding / Mid Michigan Robotics Alliance &amp; Powers Catholic High School</v>
          </cell>
          <cell r="D690" t="str">
            <v>Flint, MI USA</v>
          </cell>
        </row>
        <row r="691">
          <cell r="A691">
            <v>894</v>
          </cell>
          <cell r="B691" t="str">
            <v>Chargers</v>
          </cell>
          <cell r="C691" t="str">
            <v>General Motors / Sandvik Coromant / Michigan Battery / Phillips   Welding / CRE  Welding / Mid Michigan Robotics Alliance &amp; Powers Catholic High School</v>
          </cell>
          <cell r="D691" t="str">
            <v>Flint, MI USA</v>
          </cell>
        </row>
        <row r="692">
          <cell r="A692">
            <v>896</v>
          </cell>
          <cell r="B692" t="str">
            <v>Blue Steel</v>
          </cell>
          <cell r="C692" t="str">
            <v>Central High School and Newark Public Schools</v>
          </cell>
          <cell r="D692" t="str">
            <v>Newark, NJ USA</v>
          </cell>
        </row>
        <row r="693">
          <cell r="A693">
            <v>896</v>
          </cell>
          <cell r="B693" t="str">
            <v>Blue Steel</v>
          </cell>
          <cell r="C693" t="str">
            <v>Central High School and Newark Public Schools</v>
          </cell>
          <cell r="D693" t="str">
            <v>Newark, NJ USA</v>
          </cell>
        </row>
        <row r="694">
          <cell r="A694">
            <v>900</v>
          </cell>
          <cell r="B694" t="str">
            <v>Zebracorns</v>
          </cell>
          <cell r="C694" t="str">
            <v>ShopBot Tools / PTC / SunTrust Foundation / TechShop RDU / Zubaz / IBM &amp; North Carolina School of Science and Mathematics &amp; Durham Public High Schools</v>
          </cell>
          <cell r="D694" t="str">
            <v>Durham, NC USA</v>
          </cell>
        </row>
        <row r="695">
          <cell r="A695">
            <v>904</v>
          </cell>
          <cell r="B695" t="str">
            <v>D cubed</v>
          </cell>
          <cell r="C695" t="str">
            <v>Gill Industries/Autodie LLC/General Motors/Meijer/Fleetserve/Action Fabricators/Grand Valley State University/GRAPCEP &amp; Creston High School</v>
          </cell>
          <cell r="D695" t="str">
            <v>Grand Rapids, MI USA</v>
          </cell>
        </row>
        <row r="696">
          <cell r="A696">
            <v>904</v>
          </cell>
          <cell r="B696" t="str">
            <v>D cubed</v>
          </cell>
          <cell r="C696" t="str">
            <v>Gill Industries/Autodie LLC/General Motors/Meijer/Fleetserve/Action Fabricators/Grand Valley State University/GRAPCEP &amp; Creston High School</v>
          </cell>
          <cell r="D696" t="str">
            <v>Grand Rapids, MI USA</v>
          </cell>
        </row>
        <row r="697">
          <cell r="A697">
            <v>904</v>
          </cell>
          <cell r="B697" t="str">
            <v>D cubed</v>
          </cell>
          <cell r="C697" t="str">
            <v>Gill Industries/Autodie LLC/General Motors/Meijer/Fleetserve/Action Fabricators/Grand Valley State University/GRAPCEP &amp; Creston High School</v>
          </cell>
          <cell r="D697" t="str">
            <v>Grand Rapids, MI USA</v>
          </cell>
        </row>
        <row r="698">
          <cell r="A698">
            <v>907</v>
          </cell>
          <cell r="B698" t="str">
            <v>East York Cybernetics "The Cybernauts"</v>
          </cell>
          <cell r="C698" t="str">
            <v>The Empyrean Group/W.G.S. Manufacturing/Toronto District School Board &amp; East York Collegiate Institute</v>
          </cell>
          <cell r="D698" t="str">
            <v>Toronto, ON Canada</v>
          </cell>
        </row>
        <row r="699">
          <cell r="A699">
            <v>907</v>
          </cell>
          <cell r="B699" t="str">
            <v>East York Cybernetics "The Cybernauts"</v>
          </cell>
          <cell r="C699" t="str">
            <v>The Empyrean Group/W.G.S. Manufacturing/Toronto District School Board &amp; East York Collegiate Institute</v>
          </cell>
          <cell r="D699" t="str">
            <v>Toronto, ON Canada</v>
          </cell>
        </row>
        <row r="700">
          <cell r="A700">
            <v>910</v>
          </cell>
          <cell r="B700" t="str">
            <v>The Foley Freeze</v>
          </cell>
          <cell r="C700" t="str">
            <v>NDEP/General Motors/The Chrysler Foundation &amp; Bishop Foley Catholic High School</v>
          </cell>
          <cell r="D700" t="str">
            <v>Madison Heights, MI USA</v>
          </cell>
        </row>
        <row r="701">
          <cell r="A701">
            <v>910</v>
          </cell>
          <cell r="B701" t="str">
            <v>The Foley Freeze</v>
          </cell>
          <cell r="C701" t="str">
            <v>NDEP/General Motors/The Chrysler Foundation &amp; Bishop Foley Catholic High School</v>
          </cell>
          <cell r="D701" t="str">
            <v>Madison Heights, MI USA</v>
          </cell>
        </row>
        <row r="702">
          <cell r="A702">
            <v>910</v>
          </cell>
          <cell r="B702" t="str">
            <v>The Foley Freeze</v>
          </cell>
          <cell r="C702" t="str">
            <v>NDEP/General Motors/The Chrysler Foundation &amp; Bishop Foley Catholic High School</v>
          </cell>
          <cell r="D702" t="str">
            <v>Madison Heights, MI USA</v>
          </cell>
        </row>
        <row r="703">
          <cell r="A703">
            <v>910</v>
          </cell>
          <cell r="B703" t="str">
            <v>The Foley Freeze</v>
          </cell>
          <cell r="C703" t="str">
            <v>NDEP/General Motors/The Chrysler Foundation &amp; Bishop Foley Catholic High School</v>
          </cell>
          <cell r="D703" t="str">
            <v>Madison Heights, MI USA</v>
          </cell>
        </row>
        <row r="704">
          <cell r="A704">
            <v>922</v>
          </cell>
          <cell r="B704" t="str">
            <v>ULTIMATE:  United Longhorn Team Inspiring Mental Attitude Towards Engineering</v>
          </cell>
          <cell r="C704" t="str">
            <v>Texas Workforce Commission/AEP/jcpenney/TxDOT &amp; United Engineering &amp; Technology Magnet</v>
          </cell>
          <cell r="D704" t="str">
            <v>Laredo, TX USA</v>
          </cell>
        </row>
        <row r="705">
          <cell r="A705">
            <v>930</v>
          </cell>
          <cell r="B705" t="str">
            <v>Mukwonago B.E.A.R.s (Building Extremely Awesome Robots)</v>
          </cell>
          <cell r="C705" t="str">
            <v>GE Volunteers/Rockwell/MSOE/TAPCO/Generac/American Transmission Co. &amp; Mukwonago High School</v>
          </cell>
          <cell r="D705" t="str">
            <v>Mukwonago, WI USA</v>
          </cell>
        </row>
        <row r="706">
          <cell r="A706">
            <v>930</v>
          </cell>
          <cell r="B706" t="str">
            <v>Mukwonago B.E.A.R.s (Building Extremely Awesome Robots)</v>
          </cell>
          <cell r="C706" t="str">
            <v>GE Volunteers/Rockwell/MSOE/TAPCO/Generac/American Transmission Co. &amp; Mukwonago High School</v>
          </cell>
          <cell r="D706" t="str">
            <v>Mukwonago, WI USA</v>
          </cell>
        </row>
        <row r="707">
          <cell r="A707">
            <v>931</v>
          </cell>
          <cell r="B707" t="str">
            <v>Perpetual Chaos</v>
          </cell>
          <cell r="C707" t="str">
            <v>The Boeing Company / Emerson / Ranken Technical College / SME Education Foundation / WaterJet Tech / H.M. Dunn Aerospace / GKN Aerospace / Belleville Kiwanis / Tech Manufacturing &amp; Gateway STEM High School &amp; St. Louis Public Schools</v>
          </cell>
          <cell r="D707" t="str">
            <v>St. Louis, MO USA</v>
          </cell>
        </row>
        <row r="708">
          <cell r="A708">
            <v>931</v>
          </cell>
          <cell r="B708" t="str">
            <v>Perpetual Chaos</v>
          </cell>
          <cell r="C708" t="str">
            <v>The Boeing Company / Emerson / Ranken Technical College / SME Education Foundation / WaterJet Tech / H.M. Dunn Aerospace / GKN Aerospace / Belleville Kiwanis / Tech Manufacturing &amp; Gateway STEM High School &amp; St. Louis Public Schools</v>
          </cell>
          <cell r="D708" t="str">
            <v>St. Louis, MO USA</v>
          </cell>
        </row>
        <row r="709">
          <cell r="A709">
            <v>932</v>
          </cell>
          <cell r="B709" t="str">
            <v>Circuit Chargers</v>
          </cell>
          <cell r="C709" t="str">
            <v>American Electric Power / Express Integrated Technologies / HE Saw / Allied Fence Company / Knape &amp; Associates / Kimberly-Clark / Instrument Society of America / Tulsa Public Schools College &amp; Career Readiness Dept. / Memorial Robotics Booster Club &amp; Tulsa Engineering Academy at Memorial High School</v>
          </cell>
          <cell r="D709" t="str">
            <v>Tulsa, OK USA</v>
          </cell>
        </row>
        <row r="710">
          <cell r="A710">
            <v>932</v>
          </cell>
          <cell r="B710" t="str">
            <v>Circuit Chargers</v>
          </cell>
          <cell r="C710" t="str">
            <v>American Electric Power / Express Integrated Technologies / HE Saw / Allied Fence Company / Knape &amp; Associates / Kimberly-Clark / Instrument Society of America / Tulsa Public Schools College &amp; Career Readiness Dept. / Memorial Robotics Booster Club &amp; Tulsa Engineering Academy at Memorial High School</v>
          </cell>
          <cell r="D710" t="str">
            <v>Tulsa, OK USA</v>
          </cell>
        </row>
        <row r="711">
          <cell r="A711">
            <v>935</v>
          </cell>
          <cell r="B711" t="str">
            <v>RaileRobotics</v>
          </cell>
          <cell r="C711" t="str">
            <v>The Boeing Company / AGCO / Higgs Tech Consulting / SRES / SME / Pizza Hut / James Allen &amp; Newton High School</v>
          </cell>
          <cell r="D711" t="str">
            <v>Newton, KS USA</v>
          </cell>
        </row>
        <row r="712">
          <cell r="A712">
            <v>935</v>
          </cell>
          <cell r="B712" t="str">
            <v>RaileRobotics</v>
          </cell>
          <cell r="C712" t="str">
            <v>The Boeing Company / AGCO / Higgs Tech Consulting / SRES / SME / Pizza Hut / James Allen &amp; Newton High School</v>
          </cell>
          <cell r="D712" t="str">
            <v>Newton, KS USA</v>
          </cell>
        </row>
        <row r="713">
          <cell r="A713">
            <v>937</v>
          </cell>
          <cell r="B713" t="str">
            <v>North Stars</v>
          </cell>
          <cell r="C713" t="str">
            <v>Garmin / KC STEM Alliance / DeVry University / GE Volunteers / Kiewit / Southwestern Bell Div. of AT / Sprint / Verizon &amp; Shawnee Mission North HS</v>
          </cell>
          <cell r="D713" t="str">
            <v>Overland Park, KS USA</v>
          </cell>
        </row>
        <row r="714">
          <cell r="A714">
            <v>938</v>
          </cell>
          <cell r="B714" t="str">
            <v>Team Botman</v>
          </cell>
          <cell r="C714" t="str">
            <v>The Boeing Company &amp; Central Heights High School</v>
          </cell>
          <cell r="D714" t="str">
            <v>Richmond, KS USA</v>
          </cell>
        </row>
        <row r="715">
          <cell r="A715">
            <v>938</v>
          </cell>
          <cell r="B715" t="str">
            <v>Team Botman</v>
          </cell>
          <cell r="C715" t="str">
            <v>The Boeing Company &amp; Central Heights High School</v>
          </cell>
          <cell r="D715" t="str">
            <v>Richmond, KS USA</v>
          </cell>
        </row>
        <row r="716">
          <cell r="A716">
            <v>945</v>
          </cell>
          <cell r="B716" t="str">
            <v>Team Banana</v>
          </cell>
          <cell r="C716" t="str">
            <v>Mentor Graphics/Walt Disney World/Fluid Power Society &amp; Colonial High School</v>
          </cell>
          <cell r="D716" t="str">
            <v>Orlando, FL USA</v>
          </cell>
        </row>
        <row r="717">
          <cell r="A717">
            <v>948</v>
          </cell>
          <cell r="B717" t="str">
            <v>NRG (Newport Robotics Group)</v>
          </cell>
          <cell r="C717" t="str">
            <v>The Boeing Company &amp; Newport High School</v>
          </cell>
          <cell r="D717" t="str">
            <v>Bellevue, WA USA</v>
          </cell>
        </row>
        <row r="718">
          <cell r="A718">
            <v>948</v>
          </cell>
          <cell r="B718" t="str">
            <v>NRG (Newport Robotics Group)</v>
          </cell>
          <cell r="C718" t="str">
            <v>The Boeing Company &amp; Newport High School</v>
          </cell>
          <cell r="D718" t="str">
            <v>Bellevue, WA USA</v>
          </cell>
        </row>
        <row r="719">
          <cell r="A719">
            <v>949</v>
          </cell>
          <cell r="B719" t="str">
            <v>Wolverine Robotics</v>
          </cell>
          <cell r="C719" t="str">
            <v>The Boeing Company/Intellectual Ventures/Microsoft Store &amp; Bellevue High School</v>
          </cell>
          <cell r="D719" t="str">
            <v>Bellevue, WA USA</v>
          </cell>
        </row>
        <row r="720">
          <cell r="A720">
            <v>955</v>
          </cell>
          <cell r="B720" t="str">
            <v>CV Robotics</v>
          </cell>
          <cell r="C720" t="str">
            <v>Corvallis School District/The Corvallis Clinic/Autodesk/HP/CH2M Hill &amp; Crescent Valley High School</v>
          </cell>
          <cell r="D720" t="str">
            <v>Corvallis, OR USA</v>
          </cell>
        </row>
        <row r="721">
          <cell r="A721">
            <v>956</v>
          </cell>
          <cell r="B721" t="str">
            <v xml:space="preserve">Eagle Cybertechnology </v>
          </cell>
          <cell r="C721" t="str">
            <v>MJ Murdock Charitable Trust/Burcham's Metals/MSS Inc. Engineering Consultants/Jeff Kubler  Action Solutions/Kubler Consulting/Katon Precision Machining/Justin Kruse   State Farm/Corvallis Cyclery &amp; Santiam Christian Schools, Inc</v>
          </cell>
          <cell r="D721" t="str">
            <v>Corvallis, OR USA</v>
          </cell>
        </row>
        <row r="722">
          <cell r="A722">
            <v>957</v>
          </cell>
          <cell r="B722" t="str">
            <v>SWARM</v>
          </cell>
          <cell r="C722" t="str">
            <v>The Boeing Company/Viper Northwest/ATI Pacific Cast Technologies/Central Electric Training Facility &amp; West Albany High School &amp; South Albany High School</v>
          </cell>
          <cell r="D722" t="str">
            <v>Albany, OR USA</v>
          </cell>
        </row>
        <row r="723">
          <cell r="A723">
            <v>967</v>
          </cell>
          <cell r="B723" t="str">
            <v>Iron Lions</v>
          </cell>
          <cell r="C723" t="str">
            <v>Rockwell Collins/Linn-Mar Booster Club/EHA/Iowa Fluid Power/Intermec/Master Tool Mfg/D.A.D. Mfg Inc/Marion Mixers/Bentley Manufacturing/Conveyor Engineering/Guaranty Bank/Verizon/Linn-Mar Foundation &amp; Linn-Mar High School</v>
          </cell>
          <cell r="D723" t="str">
            <v>Marion, IA USA</v>
          </cell>
        </row>
        <row r="724">
          <cell r="A724">
            <v>967</v>
          </cell>
          <cell r="B724" t="str">
            <v>Iron Lions</v>
          </cell>
          <cell r="C724" t="str">
            <v>Rockwell Collins/Linn-Mar Booster Club/EHA/Iowa Fluid Power/Intermec/Master Tool Mfg/D.A.D. Mfg Inc/Marion Mixers/Bentley Manufacturing/Conveyor Engineering/Guaranty Bank/Verizon/Linn-Mar Foundation &amp; Linn-Mar High School</v>
          </cell>
          <cell r="D724" t="str">
            <v>Marion, IA USA</v>
          </cell>
        </row>
        <row r="725">
          <cell r="A725">
            <v>968</v>
          </cell>
          <cell r="B725" t="str">
            <v>RAWC (Robotics Alliance Of West Covina)</v>
          </cell>
          <cell r="C725" t="str">
            <v>BAE Systems/Ride and Show Engineering/QUALCOMM Incorporated/Vivid-Hosting/Central Powder Coating &amp; West Covina High School</v>
          </cell>
          <cell r="D725" t="str">
            <v>West Covina, CA USA</v>
          </cell>
        </row>
        <row r="726">
          <cell r="A726">
            <v>971</v>
          </cell>
          <cell r="B726" t="str">
            <v>Spartan Robotics</v>
          </cell>
          <cell r="C726" t="str">
            <v>NASA Ames Research Center / Google / St. Jude Medical Foundation / The Linley Group / Intuitive Surgical / Group Manufacturing Services / Machine Applications Technology Inc. / Agilent Technologies Inc / West Mountain Radio / Measurement Computing / Abbott Fund / BAE Systems &amp; Mountain View High School</v>
          </cell>
          <cell r="D726" t="str">
            <v>Mountain View, CA USA</v>
          </cell>
        </row>
        <row r="727">
          <cell r="A727">
            <v>971</v>
          </cell>
          <cell r="B727" t="str">
            <v>Spartan Robotics</v>
          </cell>
          <cell r="C727" t="str">
            <v>NASA Ames Research Center / Google / St. Jude Medical Foundation / The Linley Group / Intuitive Surgical / Group Manufacturing Services / Machine Applications Technology Inc. / Agilent Technologies Inc / West Mountain Radio / Measurement Computing / Abbott Fund / BAE Systems &amp; Mountain View High School</v>
          </cell>
          <cell r="D727" t="str">
            <v>Mountain View, CA USA</v>
          </cell>
        </row>
        <row r="728">
          <cell r="A728">
            <v>973</v>
          </cell>
          <cell r="B728" t="str">
            <v>Greybots</v>
          </cell>
          <cell r="C728" t="str">
            <v>Pacific Gas &amp; Electric / JLP Enterprises LLC / Mindbody, Inc. / Oak Country Lumber &amp; Ranch / IQMS / LARON Incorporated / Cal Poly San Luis Obispo &amp; Atascadero High School Greybots</v>
          </cell>
          <cell r="D728" t="str">
            <v>Atascadero, CA USA</v>
          </cell>
        </row>
        <row r="729">
          <cell r="A729">
            <v>973</v>
          </cell>
          <cell r="B729" t="str">
            <v>Greybots</v>
          </cell>
          <cell r="C729" t="str">
            <v>Pacific Gas &amp; Electric / JLP Enterprises LLC / Mindbody, Inc. / Oak Country Lumber &amp; Ranch / IQMS / LARON Incorporated / Cal Poly San Luis Obispo &amp; Atascadero High School Greybots</v>
          </cell>
          <cell r="D729" t="str">
            <v>Atascadero, CA USA</v>
          </cell>
        </row>
        <row r="730">
          <cell r="A730">
            <v>973</v>
          </cell>
          <cell r="B730" t="str">
            <v>Greybots</v>
          </cell>
          <cell r="C730" t="str">
            <v>Pacific Gas &amp; Electric / JLP Enterprises LLC / Mindbody, Inc. / Oak Country Lumber &amp; Ranch / IQMS / LARON Incorporated / Cal Poly San Luis Obispo &amp; Atascadero High School Greybots</v>
          </cell>
          <cell r="D730" t="str">
            <v>Atascadero, CA USA</v>
          </cell>
        </row>
        <row r="731">
          <cell r="A731">
            <v>974</v>
          </cell>
          <cell r="B731" t="str">
            <v>Nautae</v>
          </cell>
          <cell r="C731" t="str">
            <v>Mr. &amp; Mrs. Stephen Petty/Raytheon &amp; Marymount High School</v>
          </cell>
          <cell r="D731" t="str">
            <v>Los Angeles, CA USA</v>
          </cell>
        </row>
        <row r="732">
          <cell r="A732">
            <v>980</v>
          </cell>
          <cell r="B732" t="str">
            <v>ThunderBots</v>
          </cell>
          <cell r="C732" t="str">
            <v>ThunderBots/NASA-JPL/Walt Disney Imagineering/Solutions for Automation/Schroeder Torsion Bars/Boston Scientific Neuromodulation/Neighbors Empowering Youth/Crystal View Corp. &amp; John Burroughs High School</v>
          </cell>
          <cell r="D732" t="str">
            <v>Burbank, CA USA</v>
          </cell>
        </row>
        <row r="733">
          <cell r="A733">
            <v>980</v>
          </cell>
          <cell r="B733" t="str">
            <v>ThunderBots</v>
          </cell>
          <cell r="C733" t="str">
            <v>ThunderBots/NASA-JPL/Walt Disney Imagineering/Solutions for Automation/Schroeder Torsion Bars/Boston Scientific Neuromodulation/Neighbors Empowering Youth/Crystal View Corp. &amp; John Burroughs High School</v>
          </cell>
          <cell r="D733" t="str">
            <v>Burbank, CA USA</v>
          </cell>
        </row>
        <row r="734">
          <cell r="A734">
            <v>981</v>
          </cell>
          <cell r="B734" t="str">
            <v>Snowbotics</v>
          </cell>
          <cell r="C734" t="str">
            <v>NASA/Instr. Soc. of America/Tejon Ranch/Exxon-Mobil/Chevron USA Inc/Alpine Lumber &amp; Frazier Mountain High</v>
          </cell>
          <cell r="D734" t="str">
            <v>Lebec, CA USA</v>
          </cell>
        </row>
        <row r="735">
          <cell r="A735">
            <v>987</v>
          </cell>
          <cell r="B735" t="str">
            <v>HIGHROLLERS</v>
          </cell>
          <cell r="C735" t="str">
            <v>S &amp; S Philpott LLC./Lowes/Nevada YESCO LLC./Albertsons/PTC/NSTec/ITT Technical Institute/VSR Industries &amp; Cimarron-Memorial High School</v>
          </cell>
          <cell r="D735" t="str">
            <v>Las Vegas, NV USA</v>
          </cell>
        </row>
        <row r="736">
          <cell r="A736">
            <v>987</v>
          </cell>
          <cell r="B736" t="str">
            <v>HIGHROLLERS</v>
          </cell>
          <cell r="C736" t="str">
            <v>S &amp; S Philpott LLC./Lowes/Nevada YESCO LLC./Albertsons/PTC/NSTec/ITT Technical Institute/VSR Industries &amp; Cimarron-Memorial High School</v>
          </cell>
          <cell r="D736" t="str">
            <v>Las Vegas, NV USA</v>
          </cell>
        </row>
        <row r="737">
          <cell r="A737">
            <v>988</v>
          </cell>
          <cell r="B737" t="str">
            <v>Team Revolution</v>
          </cell>
          <cell r="C737" t="str">
            <v>STEM &amp; Clark High School</v>
          </cell>
          <cell r="D737" t="str">
            <v>Las Vegas, NV USA</v>
          </cell>
        </row>
        <row r="738">
          <cell r="A738">
            <v>988</v>
          </cell>
          <cell r="B738" t="str">
            <v>Team Revolution</v>
          </cell>
          <cell r="C738" t="str">
            <v>STEM &amp; Clark High School</v>
          </cell>
          <cell r="D738" t="str">
            <v>Las Vegas, NV USA</v>
          </cell>
        </row>
        <row r="739">
          <cell r="A739">
            <v>991</v>
          </cell>
          <cell r="B739" t="str">
            <v>The Dukes</v>
          </cell>
          <cell r="C739" t="str">
            <v>BAE Systems/Kitchell &amp; Brophy College Preparatory</v>
          </cell>
          <cell r="D739" t="str">
            <v>Phoenix, AZ USA</v>
          </cell>
        </row>
        <row r="740">
          <cell r="A740">
            <v>995</v>
          </cell>
          <cell r="B740" t="str">
            <v>Monkey Wrenchers</v>
          </cell>
          <cell r="C740" t="str">
            <v>California FIRST Team Support Grant / Google / Raytheon / Beckman Coulter &amp; Mark Keppel High School</v>
          </cell>
          <cell r="D740" t="str">
            <v>Alhambra, CA USA</v>
          </cell>
        </row>
        <row r="741">
          <cell r="A741">
            <v>996</v>
          </cell>
          <cell r="B741" t="str">
            <v>Mecha-Knights</v>
          </cell>
          <cell r="C741" t="str">
            <v>Nissan Technical Center North America &amp; Casa Grande Union High School</v>
          </cell>
          <cell r="D741" t="str">
            <v>Casa Grande, AZ USA</v>
          </cell>
        </row>
        <row r="742">
          <cell r="A742">
            <v>997</v>
          </cell>
          <cell r="B742" t="str">
            <v>Spartan Robotics</v>
          </cell>
          <cell r="C742" t="str">
            <v>Confederated Tribes of Siletz Indians/Fastenal/Consumers Power/Triaxis Engineering/Korvis Automation/CH2MHill &amp; Corvallis High School</v>
          </cell>
          <cell r="D742" t="str">
            <v>Corvallis, OR USA</v>
          </cell>
        </row>
        <row r="743">
          <cell r="A743">
            <v>999</v>
          </cell>
          <cell r="B743" t="str">
            <v>MechaRams        (Cheshire Robotics and Sikorsky Helicopters)</v>
          </cell>
          <cell r="C743" t="str">
            <v>Sikorsky Aircraft &amp; Cheshire High School</v>
          </cell>
          <cell r="D743" t="str">
            <v>Cheshire, CT USA</v>
          </cell>
        </row>
        <row r="744">
          <cell r="A744">
            <v>999</v>
          </cell>
          <cell r="B744" t="str">
            <v>MechaRams        (Cheshire Robotics and Sikorsky Helicopters)</v>
          </cell>
          <cell r="C744" t="str">
            <v>Sikorsky Aircraft &amp; Cheshire High School</v>
          </cell>
          <cell r="D744" t="str">
            <v>Cheshire, CT USA</v>
          </cell>
        </row>
        <row r="745">
          <cell r="A745">
            <v>1002</v>
          </cell>
          <cell r="B745" t="str">
            <v>The CircuitRunners</v>
          </cell>
          <cell r="C745" t="str">
            <v>GE Volunteers/Cobb EMC/ITT-TECH/CEISMC/COACH Robotics/AT &amp; T  Pioneers/International Technology Solutions, Inc./Center For Advanced Studies/Lockheed Martin/Women In Technology &amp; Wheeler High School</v>
          </cell>
          <cell r="D745" t="str">
            <v>Marietta, GA USA</v>
          </cell>
        </row>
        <row r="746">
          <cell r="A746">
            <v>1008</v>
          </cell>
          <cell r="B746" t="str">
            <v>Team Lugnut</v>
          </cell>
          <cell r="C746" t="str">
            <v>Tubular Techniques/Columbus City Schools/NASA/Chipotle/Romeo's Pizza/Texas Roadhouse/Buffalo Wild Wings/Rooster's/Jersey Mikes &amp; Fort Hayes Career Center High School &amp; Whetstone High School</v>
          </cell>
          <cell r="D746" t="str">
            <v>Columbus, OH USA</v>
          </cell>
        </row>
        <row r="747">
          <cell r="A747">
            <v>1011</v>
          </cell>
          <cell r="B747" t="str">
            <v>CRUSH</v>
          </cell>
          <cell r="C747" t="str">
            <v>M3 Engineering / Hanlon Engineering / Caid Automation / IBM / Famers Insurance &amp; Sonoran Science Academy</v>
          </cell>
          <cell r="D747" t="str">
            <v>Tucson, AZ USA</v>
          </cell>
        </row>
        <row r="748">
          <cell r="A748">
            <v>1011</v>
          </cell>
          <cell r="B748" t="str">
            <v>CRUSH</v>
          </cell>
          <cell r="C748" t="str">
            <v>M3 Engineering / Hanlon Engineering / Caid Automation / IBM / Famers Insurance &amp; Sonoran Science Academy</v>
          </cell>
          <cell r="D748" t="str">
            <v>Tucson, AZ USA</v>
          </cell>
        </row>
        <row r="749">
          <cell r="A749">
            <v>1013</v>
          </cell>
          <cell r="B749" t="str">
            <v>The Phoenix</v>
          </cell>
          <cell r="C749" t="str">
            <v>The Boeing Company/Queen Creek Unified School District/Arizona Science Foundation/Family Auto Care/Magma Engineering Co/YESCo/Parents of QCHS Robotics &amp; Queen Creek HS</v>
          </cell>
          <cell r="D749" t="str">
            <v>Queen Creek , AZ USA</v>
          </cell>
        </row>
        <row r="750">
          <cell r="A750">
            <v>1014</v>
          </cell>
          <cell r="B750" t="str">
            <v>Bad Robots</v>
          </cell>
          <cell r="C750" t="str">
            <v>Roxane Labs / American Electric Power / Dublin AM Rotary / Dublin Foundation / Denso / OSU FIRST / Dublin Robotics Boosters &amp; Dublin City Schools</v>
          </cell>
          <cell r="D750" t="str">
            <v>Dublin, OH USA</v>
          </cell>
        </row>
        <row r="751">
          <cell r="A751">
            <v>1014</v>
          </cell>
          <cell r="B751" t="str">
            <v>Bad Robots</v>
          </cell>
          <cell r="C751" t="str">
            <v>Roxane Labs / American Electric Power / Dublin AM Rotary / Dublin Foundation / Denso / OSU FIRST / Dublin Robotics Boosters &amp; Dublin City Schools</v>
          </cell>
          <cell r="D751" t="str">
            <v>Dublin, OH USA</v>
          </cell>
        </row>
        <row r="752">
          <cell r="A752">
            <v>1018</v>
          </cell>
          <cell r="B752" t="str">
            <v>RoboDevils</v>
          </cell>
          <cell r="C752" t="str">
            <v>Rolls Royce/Waterjet Cutting of Indiana/Indiana Department of Education &amp; Pike Academy of Science and Engineering, Pike High School</v>
          </cell>
          <cell r="D752" t="str">
            <v>Indianapolis, IN USA</v>
          </cell>
        </row>
        <row r="753">
          <cell r="A753">
            <v>1018</v>
          </cell>
          <cell r="B753" t="str">
            <v>RoboDevils</v>
          </cell>
          <cell r="C753" t="str">
            <v>Rolls Royce/Waterjet Cutting of Indiana/Indiana Department of Education &amp; Pike Academy of Science and Engineering, Pike High School</v>
          </cell>
          <cell r="D753" t="str">
            <v>Indianapolis, IN USA</v>
          </cell>
        </row>
        <row r="754">
          <cell r="A754">
            <v>1023</v>
          </cell>
          <cell r="B754" t="str">
            <v>Bedford Express</v>
          </cell>
          <cell r="C754" t="str">
            <v>Bill &amp; Cheryl Sommers / InkHut.com / Heidtman Steel / RD Tool &amp; Manufacturing / La-Z-Boy Inc. / Avaya / VDS / ORT &amp; Bedford High School</v>
          </cell>
          <cell r="D754" t="str">
            <v>Temperance, MI USA</v>
          </cell>
        </row>
        <row r="755">
          <cell r="A755">
            <v>1023</v>
          </cell>
          <cell r="B755" t="str">
            <v>Bedford Express</v>
          </cell>
          <cell r="C755" t="str">
            <v>Bill &amp; Cheryl Sommers / InkHut.com / Heidtman Steel / RD Tool &amp; Manufacturing / La-Z-Boy Inc. / Avaya / VDS / ORT &amp; Bedford High School</v>
          </cell>
          <cell r="D755" t="str">
            <v>Temperance, MI USA</v>
          </cell>
        </row>
        <row r="756">
          <cell r="A756">
            <v>1023</v>
          </cell>
          <cell r="B756" t="str">
            <v>Bedford Express</v>
          </cell>
          <cell r="C756" t="str">
            <v>Bill &amp; Cheryl Sommers / InkHut.com / Heidtman Steel / RD Tool &amp; Manufacturing / La-Z-Boy Inc. / Avaya / VDS / ORT &amp; Bedford High School</v>
          </cell>
          <cell r="D756" t="str">
            <v>Temperance, MI USA</v>
          </cell>
        </row>
        <row r="757">
          <cell r="A757">
            <v>1024</v>
          </cell>
          <cell r="B757" t="str">
            <v>Kil-A-Bytes</v>
          </cell>
          <cell r="C757" t="str">
            <v>Precise Path Robotics/Rolls-Royce Corporation/Indiana Department of Education/jcpenney &amp; Bernard K. McKenzie Center for Innovation and Technology</v>
          </cell>
          <cell r="D757" t="str">
            <v>Indianapolis, IN USA</v>
          </cell>
        </row>
        <row r="758">
          <cell r="A758">
            <v>1024</v>
          </cell>
          <cell r="B758" t="str">
            <v>Kil-A-Bytes</v>
          </cell>
          <cell r="C758" t="str">
            <v>Precise Path Robotics/Rolls-Royce Corporation/Indiana Department of Education/jcpenney &amp; Bernard K. McKenzie Center for Innovation and Technology</v>
          </cell>
          <cell r="D758" t="str">
            <v>Indianapolis, IN USA</v>
          </cell>
        </row>
        <row r="759">
          <cell r="A759">
            <v>1025</v>
          </cell>
          <cell r="B759" t="str">
            <v>IMPIS</v>
          </cell>
          <cell r="C759" t="str">
            <v>IMPI ROBOTICS/Schaeffler Group/Ferndale Education Foundation/IBM/jay-cee sales &amp; rivet inc./Ferndale Schools/Garden Fresh Salsa &amp; Ferndale High School</v>
          </cell>
          <cell r="D759" t="str">
            <v>Ferndale, MI USA</v>
          </cell>
        </row>
        <row r="760">
          <cell r="A760">
            <v>1025</v>
          </cell>
          <cell r="B760" t="str">
            <v>IMPIS</v>
          </cell>
          <cell r="C760" t="str">
            <v>IMPI ROBOTICS/Schaeffler Group/Ferndale Education Foundation/IBM/jay-cee sales &amp; rivet inc./Ferndale Schools/Garden Fresh Salsa &amp; Ferndale High School</v>
          </cell>
          <cell r="D760" t="str">
            <v>Ferndale, MI USA</v>
          </cell>
        </row>
        <row r="761">
          <cell r="A761">
            <v>1025</v>
          </cell>
          <cell r="B761" t="str">
            <v>IMPIS</v>
          </cell>
          <cell r="C761" t="str">
            <v>IMPI ROBOTICS/Schaeffler Group/Ferndale Education Foundation/IBM/jay-cee sales &amp; rivet inc./Ferndale Schools/Garden Fresh Salsa &amp; Ferndale High School</v>
          </cell>
          <cell r="D761" t="str">
            <v>Ferndale, MI USA</v>
          </cell>
        </row>
        <row r="762">
          <cell r="A762">
            <v>1027</v>
          </cell>
          <cell r="B762" t="str">
            <v>Project Jabberwocky</v>
          </cell>
          <cell r="C762" t="str">
            <v>ITT Exelis/Essential Power, LLC &amp; Lower Pioneer Valley Career and Technical Education Center</v>
          </cell>
          <cell r="D762" t="str">
            <v>West Springfield, MA USA</v>
          </cell>
        </row>
        <row r="763">
          <cell r="A763">
            <v>1027</v>
          </cell>
          <cell r="B763" t="str">
            <v>Project Jabberwocky</v>
          </cell>
          <cell r="C763" t="str">
            <v>ITT Exelis/Essential Power, LLC &amp; Lower Pioneer Valley Career and Technical Education Center</v>
          </cell>
          <cell r="D763" t="str">
            <v>West Springfield, MA USA</v>
          </cell>
        </row>
        <row r="764">
          <cell r="A764">
            <v>1033</v>
          </cell>
          <cell r="B764" t="str">
            <v>Team CLUTCH</v>
          </cell>
          <cell r="C764" t="str">
            <v>Solidworks/Gates Corporation/Capital Sales and Equipment/The McKenna Family/FNBC &amp; Benedictine College Preparatory</v>
          </cell>
          <cell r="D764" t="str">
            <v>Richmond, VA USA</v>
          </cell>
        </row>
        <row r="765">
          <cell r="A765">
            <v>1038</v>
          </cell>
          <cell r="B765" t="str">
            <v>Thunderhawks</v>
          </cell>
          <cell r="C765" t="str">
            <v>Rockwell Automation / Noxsel-Waddell Foundation / Alexander &amp; Associates / Toyota Motor Engineering &amp; Manufacturing North America, Inc / Northrop Grumman Xetron / P &amp; G / K Precision, Inc / jcpenney / American Chemical Society / Jedson Engineering / School Outfitters / Lakota Robotics, LLC / Lakota Robotics Boosters &amp; Lakota East High School</v>
          </cell>
          <cell r="D765" t="str">
            <v>Liberty Township, OH USA</v>
          </cell>
        </row>
        <row r="766">
          <cell r="A766">
            <v>1038</v>
          </cell>
          <cell r="B766" t="str">
            <v>Thunderhawks</v>
          </cell>
          <cell r="C766" t="str">
            <v>Rockwell Automation / Noxsel-Waddell Foundation / Alexander &amp; Associates / Toyota Motor Engineering &amp; Manufacturing North America, Inc / Northrop Grumman Xetron / P &amp; G / K Precision, Inc / jcpenney / American Chemical Society / Jedson Engineering / School Outfitters / Lakota Robotics, LLC / Lakota Robotics Boosters &amp; Lakota East High School</v>
          </cell>
          <cell r="D766" t="str">
            <v>Liberty Township, OH USA</v>
          </cell>
        </row>
        <row r="767">
          <cell r="A767">
            <v>1051</v>
          </cell>
          <cell r="B767" t="str">
            <v>Technical Terminators</v>
          </cell>
          <cell r="C767" t="str">
            <v>Academy For Careers and Technology</v>
          </cell>
          <cell r="D767" t="str">
            <v>Marion, SC USA</v>
          </cell>
        </row>
        <row r="768">
          <cell r="A768">
            <v>1058</v>
          </cell>
          <cell r="B768" t="str">
            <v>PVC Pirates</v>
          </cell>
          <cell r="C768" t="str">
            <v>BAE Systems/Parker Pneutronics/Fleet Ready Corp. &amp; Londonderry High School</v>
          </cell>
          <cell r="D768" t="str">
            <v>Londonderry, NH USA</v>
          </cell>
        </row>
        <row r="769">
          <cell r="A769">
            <v>1058</v>
          </cell>
          <cell r="B769" t="str">
            <v>PVC Pirates</v>
          </cell>
          <cell r="C769" t="str">
            <v>BAE Systems/Parker Pneutronics/Fleet Ready Corp. &amp; Londonderry High School</v>
          </cell>
          <cell r="D769" t="str">
            <v>Londonderry, NH USA</v>
          </cell>
        </row>
        <row r="770">
          <cell r="A770">
            <v>1065</v>
          </cell>
          <cell r="B770" t="str">
            <v>The Moose</v>
          </cell>
          <cell r="C770" t="str">
            <v>Lockheed Martin / Entech Creative / Education Foundation of Osceola County / Walt Disney World Ride and Show Engineering / NuWind &amp; Osceola High School</v>
          </cell>
          <cell r="D770" t="str">
            <v>Kissimmee, FL USA</v>
          </cell>
        </row>
        <row r="771">
          <cell r="A771">
            <v>1065</v>
          </cell>
          <cell r="B771" t="str">
            <v>The Moose</v>
          </cell>
          <cell r="C771" t="str">
            <v>Lockheed Martin / Entech Creative / Education Foundation of Osceola County / Walt Disney World Ride and Show Engineering / NuWind &amp; Osceola High School</v>
          </cell>
          <cell r="D771" t="str">
            <v>Kissimmee, FL USA</v>
          </cell>
        </row>
        <row r="772">
          <cell r="A772">
            <v>1071</v>
          </cell>
          <cell r="B772" t="str">
            <v>Team Max</v>
          </cell>
          <cell r="C772" t="str">
            <v>UTC Sikorsky Aircraft &amp; Wolcott High School</v>
          </cell>
          <cell r="D772" t="str">
            <v>Wolcott, CT USA</v>
          </cell>
        </row>
        <row r="773">
          <cell r="A773">
            <v>1071</v>
          </cell>
          <cell r="B773" t="str">
            <v>Team Max</v>
          </cell>
          <cell r="C773" t="str">
            <v>UTC Sikorsky Aircraft &amp; Wolcott High School</v>
          </cell>
          <cell r="D773" t="str">
            <v>Wolcott, CT USA</v>
          </cell>
        </row>
        <row r="774">
          <cell r="A774">
            <v>1072</v>
          </cell>
          <cell r="B774" t="str">
            <v>Harker Robotics</v>
          </cell>
          <cell r="C774" t="str">
            <v>Harker Foundation &amp; The Harker School</v>
          </cell>
          <cell r="D774" t="str">
            <v>San Jose, CA USA</v>
          </cell>
        </row>
        <row r="775">
          <cell r="A775">
            <v>1072</v>
          </cell>
          <cell r="B775" t="str">
            <v>Harker Robotics</v>
          </cell>
          <cell r="C775" t="str">
            <v>Harker Foundation &amp; The Harker School</v>
          </cell>
          <cell r="D775" t="str">
            <v>San Jose, CA USA</v>
          </cell>
        </row>
        <row r="776">
          <cell r="A776">
            <v>1073</v>
          </cell>
          <cell r="B776" t="str">
            <v>The Force Team</v>
          </cell>
          <cell r="C776" t="str">
            <v>BAE SYSTEMS/Technology Garden &amp; Hollis Brookline High School</v>
          </cell>
          <cell r="D776" t="str">
            <v>Hollis, NH USA</v>
          </cell>
        </row>
        <row r="777">
          <cell r="A777">
            <v>1073</v>
          </cell>
          <cell r="B777" t="str">
            <v>The Force Team</v>
          </cell>
          <cell r="C777" t="str">
            <v>BAE SYSTEMS/Technology Garden &amp; Hollis Brookline High School</v>
          </cell>
          <cell r="D777" t="str">
            <v>Hollis, NH USA</v>
          </cell>
        </row>
        <row r="778">
          <cell r="A778">
            <v>1075</v>
          </cell>
          <cell r="B778" t="str">
            <v>Sprockets</v>
          </cell>
          <cell r="C778" t="str">
            <v>GM Canada/Marwood Metal fabricators/Ontario Power Generation &amp; Sinclair Secondary School</v>
          </cell>
          <cell r="D778" t="str">
            <v>Whitby, ON Canada</v>
          </cell>
        </row>
        <row r="779">
          <cell r="A779">
            <v>1075</v>
          </cell>
          <cell r="B779" t="str">
            <v>Sprockets</v>
          </cell>
          <cell r="C779" t="str">
            <v>GM Canada/Marwood Metal fabricators/Ontario Power Generation &amp; Sinclair Secondary School</v>
          </cell>
          <cell r="D779" t="str">
            <v>Whitby, ON Canada</v>
          </cell>
        </row>
        <row r="780">
          <cell r="A780">
            <v>1075</v>
          </cell>
          <cell r="B780" t="str">
            <v>Sprockets</v>
          </cell>
          <cell r="C780" t="str">
            <v>GM Canada/Marwood Metal fabricators/Ontario Power Generation &amp; Sinclair Secondary School</v>
          </cell>
          <cell r="D780" t="str">
            <v>Whitby, ON Canada</v>
          </cell>
        </row>
        <row r="781">
          <cell r="A781">
            <v>1086</v>
          </cell>
          <cell r="B781" t="str">
            <v>Blue Cheese</v>
          </cell>
          <cell r="C781" t="str">
            <v>Powertrain Control Solutions/ALSTOM Power Inc./ShowBest/PTC &amp; Deep Run High School</v>
          </cell>
          <cell r="D781" t="str">
            <v>Glen Allen, VA USA</v>
          </cell>
        </row>
        <row r="782">
          <cell r="A782">
            <v>1086</v>
          </cell>
          <cell r="B782" t="str">
            <v>Blue Cheese</v>
          </cell>
          <cell r="C782" t="str">
            <v>Powertrain Control Solutions/ALSTOM Power Inc./ShowBest/PTC &amp; Deep Run High School</v>
          </cell>
          <cell r="D782" t="str">
            <v>Glen Allen, VA USA</v>
          </cell>
        </row>
        <row r="783">
          <cell r="A783">
            <v>1089</v>
          </cell>
          <cell r="B783" t="str">
            <v>Team Mercury</v>
          </cell>
          <cell r="C783" t="str">
            <v>Bristol-Myers Squibb/Credit Suisse/East Windsor Regional School District/jcpenney &amp; Hightstown High School</v>
          </cell>
          <cell r="D783" t="str">
            <v>Hightstown, NJ USA</v>
          </cell>
        </row>
        <row r="784">
          <cell r="A784">
            <v>1089</v>
          </cell>
          <cell r="B784" t="str">
            <v>Team Mercury</v>
          </cell>
          <cell r="C784" t="str">
            <v>Bristol-Myers Squibb/Credit Suisse/East Windsor Regional School District/jcpenney &amp; Hightstown High School</v>
          </cell>
          <cell r="D784" t="str">
            <v>Hightstown, NJ USA</v>
          </cell>
        </row>
        <row r="785">
          <cell r="A785">
            <v>1089</v>
          </cell>
          <cell r="B785" t="str">
            <v>Team Mercury</v>
          </cell>
          <cell r="C785" t="str">
            <v>Bristol-Myers Squibb/Credit Suisse/East Windsor Regional School District/jcpenney &amp; Hightstown High School</v>
          </cell>
          <cell r="D785" t="str">
            <v>Hightstown, NJ USA</v>
          </cell>
        </row>
        <row r="786">
          <cell r="A786">
            <v>1091</v>
          </cell>
          <cell r="B786" t="str">
            <v>Oriole Assault</v>
          </cell>
          <cell r="C786" t="str">
            <v>GE Volunteers/MSOE (Milwaukee School of Engineering/Mantz Automation &amp; Hartford Union High School</v>
          </cell>
          <cell r="D786" t="str">
            <v>Hartford, WI USA</v>
          </cell>
        </row>
        <row r="787">
          <cell r="A787">
            <v>1091</v>
          </cell>
          <cell r="B787" t="str">
            <v>Oriole Assault</v>
          </cell>
          <cell r="C787" t="str">
            <v>GE Volunteers/MSOE (Milwaukee School of Engineering/Mantz Automation &amp; Hartford Union High School</v>
          </cell>
          <cell r="D787" t="str">
            <v>Hartford, WI USA</v>
          </cell>
        </row>
        <row r="788">
          <cell r="A788">
            <v>1094</v>
          </cell>
          <cell r="B788" t="str">
            <v>Channel Cats</v>
          </cell>
          <cell r="C788" t="str">
            <v>The Boeing Company/Bill Davis Inc./Boeing Employees Community Fund/Nidec Motor Corporation/DCS Holdings Group, LLC/Ameren Missouri &amp; River City Robots</v>
          </cell>
          <cell r="D788" t="str">
            <v>O'fallon, MO USA</v>
          </cell>
        </row>
        <row r="789">
          <cell r="A789">
            <v>1094</v>
          </cell>
          <cell r="B789" t="str">
            <v>Channel Cats</v>
          </cell>
          <cell r="C789" t="str">
            <v>The Boeing Company/Bill Davis Inc./Boeing Employees Community Fund/Nidec Motor Corporation/DCS Holdings Group, LLC/Ameren Missouri &amp; River City Robots</v>
          </cell>
          <cell r="D789" t="str">
            <v>O'fallon, MO USA</v>
          </cell>
        </row>
        <row r="790">
          <cell r="A790">
            <v>1095</v>
          </cell>
          <cell r="B790" t="str">
            <v>RoboCavs</v>
          </cell>
          <cell r="C790" t="str">
            <v>Mecklenberg Electric Co-operative/Chatham Rotary Club &amp; Chatham High School</v>
          </cell>
          <cell r="D790" t="str">
            <v>Chatham, VA USA</v>
          </cell>
        </row>
        <row r="791">
          <cell r="A791">
            <v>1099</v>
          </cell>
          <cell r="B791" t="str">
            <v>DiscoTechs</v>
          </cell>
          <cell r="C791" t="str">
            <v>PTC / United Technologies Corp (UTC) / CT FIRST / Goodrich / B &amp; A Motorsports &amp; Brookfield High School</v>
          </cell>
          <cell r="D791" t="str">
            <v>Brookfield, CT USA</v>
          </cell>
        </row>
        <row r="792">
          <cell r="A792">
            <v>1100</v>
          </cell>
          <cell r="B792" t="str">
            <v>The T-Hawks</v>
          </cell>
          <cell r="C792" t="str">
            <v>DOW / The Abbott Fund &amp; Algonquin Regional High School</v>
          </cell>
          <cell r="D792" t="str">
            <v>Northboro, MA USA</v>
          </cell>
        </row>
        <row r="793">
          <cell r="A793">
            <v>1100</v>
          </cell>
          <cell r="B793" t="str">
            <v>The T-Hawks</v>
          </cell>
          <cell r="C793" t="str">
            <v>DOW / The Abbott Fund &amp; Algonquin Regional High School</v>
          </cell>
          <cell r="D793" t="str">
            <v>Northboro, MA USA</v>
          </cell>
        </row>
        <row r="794">
          <cell r="A794">
            <v>1102</v>
          </cell>
          <cell r="B794" t="str">
            <v>Aiken County Robotics Team M'Aiken Magic</v>
          </cell>
          <cell r="C794" t="str">
            <v>Savannah River Nuclear Solutions/BAE Systems/US Navy/Senator Greg and Betty Ryberg/jcpenney &amp; Aiken County Public Schools</v>
          </cell>
          <cell r="D794" t="str">
            <v>Aiken, SC USA</v>
          </cell>
        </row>
        <row r="795">
          <cell r="A795">
            <v>1108</v>
          </cell>
          <cell r="B795" t="str">
            <v>Panther Robotics</v>
          </cell>
          <cell r="C795" t="str">
            <v>City of Paola/Dean Scherman Memorial Fund/The Baehr Foundation &amp; Paola High School</v>
          </cell>
          <cell r="D795" t="str">
            <v>Paola, KS USA</v>
          </cell>
        </row>
        <row r="796">
          <cell r="A796">
            <v>1111</v>
          </cell>
          <cell r="B796" t="str">
            <v>The Power Hawks</v>
          </cell>
          <cell r="C796" t="str">
            <v>The Power Hawks Robotics Club, Inc./Government Services Integrated Processing Team/NSA Grant/NASA/Righttime Medical/Anne Arundel County Public Schools/Microsoft/Booz Allen/Daly Computers/Earth Observation Technologies LLC/jcpenney/Koons Ford/Multimed Technical Services, Inc/Chesapeake Regional Tech Council/Hutchison Glass and Mirror/Chevy's/Commodore Mayo Kiwanis Club/BIT Solutions/McCarter Welding/Wells Fargo Bank/Family Veterinary Clinic/Motorola Solutions/Google &amp; South River High School</v>
          </cell>
          <cell r="D796" t="str">
            <v>Edgewater, MD USA</v>
          </cell>
        </row>
        <row r="797">
          <cell r="A797">
            <v>1111</v>
          </cell>
          <cell r="B797" t="str">
            <v>The Power Hawks</v>
          </cell>
          <cell r="C797" t="str">
            <v>The Power Hawks Robotics Club, Inc./Government Services Integrated Processing Team/NSA Grant/NASA/Righttime Medical/Anne Arundel County Public Schools/Microsoft/Booz Allen/Daly Computers/Earth Observation Technologies LLC/jcpenney/Koons Ford/Multimed Technical Services, Inc/Chesapeake Regional Tech Council/Hutchison Glass and Mirror/Chevy's/Commodore Mayo Kiwanis Club/BIT Solutions/McCarter Welding/Wells Fargo Bank/Family Veterinary Clinic/Motorola Solutions/Google &amp; South River High School</v>
          </cell>
          <cell r="D797" t="str">
            <v>Edgewater, MD USA</v>
          </cell>
        </row>
        <row r="798">
          <cell r="A798">
            <v>1114</v>
          </cell>
          <cell r="B798" t="str">
            <v>Simbotics</v>
          </cell>
          <cell r="C798" t="str">
            <v>Innovation First International/General Motors St. Catharines Powertrain &amp; Simbotics</v>
          </cell>
          <cell r="D798" t="str">
            <v>St. Catharines, ON Canada</v>
          </cell>
        </row>
        <row r="799">
          <cell r="A799">
            <v>1114</v>
          </cell>
          <cell r="B799" t="str">
            <v>Simbotics</v>
          </cell>
          <cell r="C799" t="str">
            <v>Innovation First International/General Motors St. Catharines Powertrain &amp; Simbotics</v>
          </cell>
          <cell r="D799" t="str">
            <v>St. Catharines, ON Canada</v>
          </cell>
        </row>
        <row r="800">
          <cell r="A800">
            <v>1114</v>
          </cell>
          <cell r="B800" t="str">
            <v>Simbotics</v>
          </cell>
          <cell r="C800" t="str">
            <v>Innovation First International/General Motors St. Catharines Powertrain &amp; Simbotics</v>
          </cell>
          <cell r="D800" t="str">
            <v>St. Catharines, ON Canada</v>
          </cell>
        </row>
        <row r="801">
          <cell r="A801">
            <v>1123</v>
          </cell>
          <cell r="B801" t="str">
            <v>AIM Robotics</v>
          </cell>
          <cell r="C801" t="str">
            <v>General Dynamics/Booz Allen Hamilton/Lockheed Martin IS Defense/SRA International/Decisive Analytics Corporation/IBM/HP/District of Columbia National Guard &amp; Autodidactic Intelligent Minors, Inc.</v>
          </cell>
          <cell r="D801" t="str">
            <v>Fort Belvoir, VA USA</v>
          </cell>
        </row>
        <row r="802">
          <cell r="A802">
            <v>1124</v>
          </cell>
          <cell r="B802" t="str">
            <v>berBots</v>
          </cell>
          <cell r="C802" t="str">
            <v>UTC Fire and Security &amp; Avon High School</v>
          </cell>
          <cell r="D802" t="str">
            <v>Avon, CT USA</v>
          </cell>
        </row>
        <row r="803">
          <cell r="A803">
            <v>1126</v>
          </cell>
          <cell r="B803" t="str">
            <v>SPARX</v>
          </cell>
          <cell r="C803" t="str">
            <v>Xerox Corporation &amp; Webster High Schools</v>
          </cell>
          <cell r="D803" t="str">
            <v>Webster, NY USA</v>
          </cell>
        </row>
        <row r="804">
          <cell r="A804">
            <v>1126</v>
          </cell>
          <cell r="B804" t="str">
            <v>SPARX</v>
          </cell>
          <cell r="C804" t="str">
            <v>Xerox Corporation &amp; Webster High Schools</v>
          </cell>
          <cell r="D804" t="str">
            <v>Webster, NY USA</v>
          </cell>
        </row>
        <row r="805">
          <cell r="A805">
            <v>1127</v>
          </cell>
          <cell r="B805" t="str">
            <v>Lotus Robotics</v>
          </cell>
          <cell r="C805" t="str">
            <v>WIT / Johnson Industries Parts Express / MB Engineering &amp; Milton High School</v>
          </cell>
          <cell r="D805" t="str">
            <v>Milton, GA USA</v>
          </cell>
        </row>
        <row r="806">
          <cell r="A806">
            <v>1137</v>
          </cell>
          <cell r="B806" t="str">
            <v>Rocket Sauce</v>
          </cell>
          <cell r="C806" t="str">
            <v>Mathews Boys &amp; Girls Club &amp; Mathews High School</v>
          </cell>
          <cell r="D806" t="str">
            <v>Mathews, VA USA</v>
          </cell>
        </row>
        <row r="807">
          <cell r="A807">
            <v>1138</v>
          </cell>
          <cell r="B807" t="str">
            <v>Eagle Engineering</v>
          </cell>
          <cell r="C807" t="str">
            <v>Pratt &amp; Whitney / The Boeing Company / Xerox Corporation / PTC / Jostens / McConnell, Montalvo&amp; Assoc. Inc. / Frazier Aviation / Snap! Productions &amp; Chaminade College Preparatory</v>
          </cell>
          <cell r="D807" t="str">
            <v>West Hills, CA USA</v>
          </cell>
        </row>
        <row r="808">
          <cell r="A808">
            <v>1138</v>
          </cell>
          <cell r="B808" t="str">
            <v>Eagle Engineering</v>
          </cell>
          <cell r="C808" t="str">
            <v>Pratt &amp; Whitney / The Boeing Company / Xerox Corporation / PTC / Jostens / McConnell, Montalvo&amp; Assoc. Inc. / Frazier Aviation / Snap! Productions &amp; Chaminade College Preparatory</v>
          </cell>
          <cell r="D808" t="str">
            <v>West Hills, CA USA</v>
          </cell>
        </row>
        <row r="809">
          <cell r="A809">
            <v>1143</v>
          </cell>
          <cell r="B809" t="str">
            <v>Cruzin' Comets</v>
          </cell>
          <cell r="C809" t="str">
            <v>Lockheed Martin/One Point Inc./Abington Education Improvement Organization &amp; Abington Heights High School</v>
          </cell>
          <cell r="D809" t="str">
            <v>Clarks Summit, PA USA</v>
          </cell>
        </row>
        <row r="810">
          <cell r="A810">
            <v>1143</v>
          </cell>
          <cell r="B810" t="str">
            <v>Cruzin' Comets</v>
          </cell>
          <cell r="C810" t="str">
            <v>Lockheed Martin/One Point Inc./Abington Education Improvement Organization &amp; Abington Heights High School</v>
          </cell>
          <cell r="D810" t="str">
            <v>Clarks Summit, PA USA</v>
          </cell>
        </row>
        <row r="811">
          <cell r="A811">
            <v>1143</v>
          </cell>
          <cell r="B811" t="str">
            <v>Cruzin' Comets</v>
          </cell>
          <cell r="C811" t="str">
            <v>Lockheed Martin/One Point Inc./Abington Education Improvement Organization &amp; Abington Heights High School</v>
          </cell>
          <cell r="D811" t="str">
            <v>Clarks Summit, PA USA</v>
          </cell>
        </row>
        <row r="812">
          <cell r="A812">
            <v>1148</v>
          </cell>
          <cell r="B812" t="str">
            <v>Wafflebots</v>
          </cell>
          <cell r="C812" t="str">
            <v>Harvard-Westlake School</v>
          </cell>
          <cell r="D812" t="str">
            <v>Studio City, CA USA</v>
          </cell>
        </row>
        <row r="813">
          <cell r="A813">
            <v>1153</v>
          </cell>
          <cell r="B813" t="str">
            <v>Robo-Rebels</v>
          </cell>
          <cell r="C813" t="str">
            <v>Walpole High School</v>
          </cell>
          <cell r="D813" t="str">
            <v>Walpole, MA USA</v>
          </cell>
        </row>
        <row r="814">
          <cell r="A814">
            <v>1153</v>
          </cell>
          <cell r="B814" t="str">
            <v>Robo-Rebels</v>
          </cell>
          <cell r="C814" t="str">
            <v>Walpole High School</v>
          </cell>
          <cell r="D814" t="str">
            <v>Walpole, MA USA</v>
          </cell>
        </row>
        <row r="815">
          <cell r="A815">
            <v>1153</v>
          </cell>
          <cell r="B815" t="str">
            <v>Robo-Rebels</v>
          </cell>
          <cell r="C815" t="str">
            <v>Walpole High School</v>
          </cell>
          <cell r="D815" t="str">
            <v>Walpole, MA USA</v>
          </cell>
        </row>
        <row r="816">
          <cell r="A816">
            <v>1155</v>
          </cell>
          <cell r="B816" t="str">
            <v>SciBorgs</v>
          </cell>
          <cell r="C816" t="str">
            <v>The Alumni Association of The Bronx High School of Science / Bloomberg / ConEdison / Credit Suisse / IBM / Maspeth Press &amp; The Bronx High School of Science</v>
          </cell>
          <cell r="D816" t="str">
            <v>Bronx, NY USA</v>
          </cell>
        </row>
        <row r="817">
          <cell r="A817">
            <v>1155</v>
          </cell>
          <cell r="B817" t="str">
            <v>SciBorgs</v>
          </cell>
          <cell r="C817" t="str">
            <v>The Alumni Association of The Bronx High School of Science / Bloomberg / ConEdison / Credit Suisse / IBM / Maspeth Press &amp; The Bronx High School of Science</v>
          </cell>
          <cell r="D817" t="str">
            <v>Bronx, NY USA</v>
          </cell>
        </row>
        <row r="818">
          <cell r="A818">
            <v>1156</v>
          </cell>
          <cell r="B818" t="str">
            <v>Under Control</v>
          </cell>
          <cell r="C818" t="str">
            <v>Konrad Caminhoes / Transduarte Transportes / Novo Hamburgo City Hall / Hetch Tech / Pavicon / Termaco &amp; Marista Pio XII High School</v>
          </cell>
          <cell r="D818" t="str">
            <v>Novo Hamburgo, RS Brazil</v>
          </cell>
        </row>
        <row r="819">
          <cell r="A819">
            <v>1157</v>
          </cell>
          <cell r="B819" t="str">
            <v>Landsharks</v>
          </cell>
          <cell r="C819" t="str">
            <v>Comcast/Ball Aerospace/PTC &amp; Boulder High School</v>
          </cell>
          <cell r="D819" t="str">
            <v>Boulder, CO USA</v>
          </cell>
        </row>
        <row r="820">
          <cell r="A820">
            <v>1159</v>
          </cell>
          <cell r="B820" t="str">
            <v>Ramona Rampage</v>
          </cell>
          <cell r="C820" t="str">
            <v>Boeing/Galvanix/Office of Senator Gil Cedillo/Northrop Grumman/California Institute of Technology/Macy's Foundation &amp; Ramona Convent Secondary School</v>
          </cell>
          <cell r="D820" t="str">
            <v>Alhambra, CA USA</v>
          </cell>
        </row>
        <row r="821">
          <cell r="A821">
            <v>1160</v>
          </cell>
          <cell r="B821" t="str">
            <v>Titanium</v>
          </cell>
          <cell r="C821" t="str">
            <v>The Boeing Company / NASA-JPL / Chinese Club of San Marino / SMHS PTSA &amp; San Marino High School</v>
          </cell>
          <cell r="D821" t="str">
            <v>San Marino, CA USA</v>
          </cell>
        </row>
        <row r="822">
          <cell r="A822">
            <v>1160</v>
          </cell>
          <cell r="B822" t="str">
            <v>Titanium</v>
          </cell>
          <cell r="C822" t="str">
            <v>The Boeing Company / NASA-JPL / Chinese Club of San Marino / SMHS PTSA &amp; San Marino High School</v>
          </cell>
          <cell r="D822" t="str">
            <v>San Marino, CA USA</v>
          </cell>
        </row>
        <row r="823">
          <cell r="A823">
            <v>1164</v>
          </cell>
          <cell r="B823" t="str">
            <v>Project NEO</v>
          </cell>
          <cell r="C823" t="str">
            <v>NASA/Las Cruces Public Schools &amp; NASA and Las Cruces Public Schools High Schools</v>
          </cell>
          <cell r="D823" t="str">
            <v>Las Cruces, NM USA</v>
          </cell>
        </row>
        <row r="824">
          <cell r="A824">
            <v>1165</v>
          </cell>
          <cell r="B824" t="str">
            <v>Team Paradise</v>
          </cell>
          <cell r="C824" t="str">
            <v>The Boeing Company/Bechtel &amp; Paradise Valley High School</v>
          </cell>
          <cell r="D824" t="str">
            <v>Phoenix, AZ USA</v>
          </cell>
        </row>
        <row r="825">
          <cell r="A825">
            <v>1165</v>
          </cell>
          <cell r="B825" t="str">
            <v>Team Paradise</v>
          </cell>
          <cell r="C825" t="str">
            <v>The Boeing Company/Bechtel &amp; Paradise Valley High School</v>
          </cell>
          <cell r="D825" t="str">
            <v>Phoenix, AZ USA</v>
          </cell>
        </row>
        <row r="826">
          <cell r="A826">
            <v>1168</v>
          </cell>
          <cell r="B826" t="str">
            <v>Malvern Robotics</v>
          </cell>
          <cell r="C826" t="str">
            <v>CTDI &amp; Malvern Preparatory School &amp; Villa Maria Academy</v>
          </cell>
          <cell r="D826" t="str">
            <v>Malvern, PA USA</v>
          </cell>
        </row>
        <row r="827">
          <cell r="A827">
            <v>1168</v>
          </cell>
          <cell r="B827" t="str">
            <v>Malvern Robotics</v>
          </cell>
          <cell r="C827" t="str">
            <v>CTDI &amp; Malvern Preparatory School &amp; Villa Maria Academy</v>
          </cell>
          <cell r="D827" t="str">
            <v>Malvern, PA USA</v>
          </cell>
        </row>
        <row r="828">
          <cell r="A828">
            <v>1178</v>
          </cell>
          <cell r="B828" t="str">
            <v>DuRT  (De Smet united Robotics Team)</v>
          </cell>
          <cell r="C828" t="str">
            <v>The Boeing Company &amp; DeSmet Jesuit High School</v>
          </cell>
          <cell r="D828" t="str">
            <v>St. Louis, MO USA</v>
          </cell>
        </row>
        <row r="829">
          <cell r="A829">
            <v>1182</v>
          </cell>
          <cell r="B829" t="str">
            <v>Patriots</v>
          </cell>
          <cell r="C829" t="str">
            <v>The Boeing Company / Heat Transfer Systems / Savvis Inc. / Electronic Support Systems / Rockwell Automation / Bendler Boiler / Dobbs Tire and Auto Centers &amp; Parkway South High School</v>
          </cell>
          <cell r="D829" t="str">
            <v>Manchester, MO USA</v>
          </cell>
        </row>
        <row r="830">
          <cell r="A830">
            <v>1188</v>
          </cell>
          <cell r="B830" t="str">
            <v>Oaktown Crewz</v>
          </cell>
          <cell r="C830" t="str">
            <v>Hitachi Automotive/Royal Oak Schools/OUR Credit Union/Kohl's &amp; Royal Oak High School</v>
          </cell>
          <cell r="D830" t="str">
            <v>Royal Oak, MI USA</v>
          </cell>
        </row>
        <row r="831">
          <cell r="A831">
            <v>1188</v>
          </cell>
          <cell r="B831" t="str">
            <v>Oaktown Crewz</v>
          </cell>
          <cell r="C831" t="str">
            <v>Hitachi Automotive/Royal Oak Schools/OUR Credit Union/Kohl's &amp; Royal Oak High School</v>
          </cell>
          <cell r="D831" t="str">
            <v>Royal Oak, MI USA</v>
          </cell>
        </row>
        <row r="832">
          <cell r="A832">
            <v>1189</v>
          </cell>
          <cell r="B832" t="str">
            <v>The Gearheads</v>
          </cell>
          <cell r="C832" t="str">
            <v>NDEP/GM R &amp; D Operations &amp; Grosse Pointe Public Schools</v>
          </cell>
          <cell r="D832" t="str">
            <v>Grosse Pointe , MI USA</v>
          </cell>
        </row>
        <row r="833">
          <cell r="A833">
            <v>1189</v>
          </cell>
          <cell r="B833" t="str">
            <v>The Gearheads</v>
          </cell>
          <cell r="C833" t="str">
            <v>NDEP/GM R &amp; D Operations &amp; Grosse Pointe Public Schools</v>
          </cell>
          <cell r="D833" t="str">
            <v>Grosse Pointe , MI USA</v>
          </cell>
        </row>
        <row r="834">
          <cell r="A834">
            <v>1189</v>
          </cell>
          <cell r="B834" t="str">
            <v>The Gearheads</v>
          </cell>
          <cell r="C834" t="str">
            <v>NDEP/GM R &amp; D Operations &amp; Grosse Pointe Public Schools</v>
          </cell>
          <cell r="D834" t="str">
            <v>Grosse Pointe , MI USA</v>
          </cell>
        </row>
        <row r="835">
          <cell r="A835">
            <v>1189</v>
          </cell>
          <cell r="B835" t="str">
            <v>The Gearheads</v>
          </cell>
          <cell r="C835" t="str">
            <v>NDEP/GM R &amp; D Operations &amp; Grosse Pointe Public Schools</v>
          </cell>
          <cell r="D835" t="str">
            <v>Grosse Pointe , MI USA</v>
          </cell>
        </row>
        <row r="836">
          <cell r="A836">
            <v>1195</v>
          </cell>
          <cell r="B836" t="str">
            <v>Newest Evolution of Robotics Dominance Squad</v>
          </cell>
          <cell r="C836" t="str">
            <v>NASA/Booz Allen Hamilton/BAE Systems/National Naval Officers Association, Inc./Howard University NSBE College Chapter &amp; Patriots Technology Training Center &amp; Central High School</v>
          </cell>
          <cell r="D836" t="str">
            <v>Seat Pleasant, MD USA</v>
          </cell>
        </row>
        <row r="837">
          <cell r="A837">
            <v>1197</v>
          </cell>
          <cell r="B837" t="str">
            <v>TorBots</v>
          </cell>
          <cell r="C837" t="str">
            <v>The Boeing Company / Space X / Raytheon / Torrance Education Foundation / Intuitive Surgical / Moog Aircraft Group &amp; South High School</v>
          </cell>
          <cell r="D837" t="str">
            <v>Torrance, CA USA</v>
          </cell>
        </row>
        <row r="838">
          <cell r="A838">
            <v>1197</v>
          </cell>
          <cell r="B838" t="str">
            <v>TorBots</v>
          </cell>
          <cell r="C838" t="str">
            <v>The Boeing Company / Space X / Raytheon / Torrance Education Foundation / Intuitive Surgical / Moog Aircraft Group &amp; South High School</v>
          </cell>
          <cell r="D838" t="str">
            <v>Torrance, CA USA</v>
          </cell>
        </row>
        <row r="839">
          <cell r="A839">
            <v>1203</v>
          </cell>
          <cell r="B839" t="str">
            <v>PANDEMONIUM</v>
          </cell>
          <cell r="C839" t="str">
            <v>West Babylon School District</v>
          </cell>
          <cell r="D839" t="str">
            <v>West Babylon, NY USA</v>
          </cell>
        </row>
        <row r="840">
          <cell r="A840">
            <v>1208</v>
          </cell>
          <cell r="B840" t="str">
            <v>Metool Brigade</v>
          </cell>
          <cell r="C840" t="str">
            <v>The Boeing Company / Lockheed / SAIC &amp; O'Fallon High School</v>
          </cell>
          <cell r="D840" t="str">
            <v>O'Fallon, IL USA</v>
          </cell>
        </row>
        <row r="841">
          <cell r="A841">
            <v>1208</v>
          </cell>
          <cell r="B841" t="str">
            <v>Metool Brigade</v>
          </cell>
          <cell r="C841" t="str">
            <v>The Boeing Company / Lockheed / SAIC &amp; O'Fallon High School</v>
          </cell>
          <cell r="D841" t="str">
            <v>O'Fallon, IL USA</v>
          </cell>
        </row>
        <row r="842">
          <cell r="A842">
            <v>1209</v>
          </cell>
          <cell r="B842" t="str">
            <v>Robo Hornets</v>
          </cell>
          <cell r="C842" t="str">
            <v>The Boeing Company/University of Tulsa/Omni Air International/AEP/Booker T. Washington Foundation for Academic Excellence/Gardner Springs &amp; Booker T. Washington High School</v>
          </cell>
          <cell r="D842" t="str">
            <v>Tulsa, OK USA</v>
          </cell>
        </row>
        <row r="843">
          <cell r="A843">
            <v>1209</v>
          </cell>
          <cell r="B843" t="str">
            <v>Robo Hornets</v>
          </cell>
          <cell r="C843" t="str">
            <v>The Boeing Company/University of Tulsa/Omni Air International/AEP/Booker T. Washington Foundation for Academic Excellence/Gardner Springs &amp; Booker T. Washington High School</v>
          </cell>
          <cell r="D843" t="str">
            <v>Tulsa, OK USA</v>
          </cell>
        </row>
        <row r="844">
          <cell r="A844">
            <v>1212</v>
          </cell>
          <cell r="B844" t="str">
            <v>Sentinels</v>
          </cell>
          <cell r="C844" t="str">
            <v>The Boeing Company/Modern Industries &amp; Seton Catholic</v>
          </cell>
          <cell r="D844" t="str">
            <v>Chandler, AZ USA</v>
          </cell>
        </row>
        <row r="845">
          <cell r="A845">
            <v>1218</v>
          </cell>
          <cell r="B845" t="str">
            <v>Vulcan Robotics</v>
          </cell>
          <cell r="C845" t="str">
            <v>Vulcan Spring / Metal Edge International / Paletti USA / Boeing Company / Urban Engineers / Chill on the Hill / Robertsons Flowers / State Farm Insurance / ErvTech International &amp; Springside Chestnut Hill Academy</v>
          </cell>
          <cell r="D845" t="str">
            <v>Philadelphia, PA USA</v>
          </cell>
        </row>
        <row r="846">
          <cell r="A846">
            <v>1218</v>
          </cell>
          <cell r="B846" t="str">
            <v>Vulcan Robotics</v>
          </cell>
          <cell r="C846" t="str">
            <v>Vulcan Spring / Metal Edge International / Paletti USA / Boeing Company / Urban Engineers / Chill on the Hill / Robertsons Flowers / State Farm Insurance / ErvTech International &amp; Springside Chestnut Hill Academy</v>
          </cell>
          <cell r="D846" t="str">
            <v>Philadelphia, PA USA</v>
          </cell>
        </row>
        <row r="847">
          <cell r="A847">
            <v>1218</v>
          </cell>
          <cell r="B847" t="str">
            <v>Vulcan Robotics</v>
          </cell>
          <cell r="C847" t="str">
            <v>Vulcan Spring / Metal Edge International / Paletti USA / Boeing Company / Urban Engineers / Chill on the Hill / Robertsons Flowers / State Farm Insurance / ErvTech International &amp; Springside Chestnut Hill Academy</v>
          </cell>
          <cell r="D847" t="str">
            <v>Philadelphia, PA USA</v>
          </cell>
        </row>
        <row r="848">
          <cell r="A848">
            <v>1218</v>
          </cell>
          <cell r="B848" t="str">
            <v>Vulcan Robotics</v>
          </cell>
          <cell r="C848" t="str">
            <v>Vulcan Spring / Metal Edge International / Paletti USA / Boeing Company / Urban Engineers / Chill on the Hill / Robertsons Flowers / State Farm Insurance / ErvTech International &amp; Springside Chestnut Hill Academy</v>
          </cell>
          <cell r="D848" t="str">
            <v>Philadelphia, PA USA</v>
          </cell>
        </row>
        <row r="849">
          <cell r="A849">
            <v>1225</v>
          </cell>
          <cell r="B849" t="str">
            <v>Gorillas</v>
          </cell>
          <cell r="C849" t="str">
            <v>Borgwarner Turbo Systems/Henderson County Public Schools Robotics Team/jcpenney &amp; Henderson County Public Schools</v>
          </cell>
          <cell r="D849" t="str">
            <v>Hendersonville, NC USA</v>
          </cell>
        </row>
        <row r="850">
          <cell r="A850">
            <v>1225</v>
          </cell>
          <cell r="B850" t="str">
            <v>Gorillas</v>
          </cell>
          <cell r="C850" t="str">
            <v>Borgwarner Turbo Systems/Henderson County Public Schools Robotics Team/jcpenney &amp; Henderson County Public Schools</v>
          </cell>
          <cell r="D850" t="str">
            <v>Hendersonville, NC USA</v>
          </cell>
        </row>
        <row r="851">
          <cell r="A851">
            <v>1228</v>
          </cell>
          <cell r="B851" t="str">
            <v>RoboTribe</v>
          </cell>
          <cell r="C851" t="str">
            <v>NASA/Infineum/A Industrial Supply/Merck &amp; Rahway High School</v>
          </cell>
          <cell r="D851" t="str">
            <v>Rahway, NJ USA</v>
          </cell>
        </row>
        <row r="852">
          <cell r="A852">
            <v>1228</v>
          </cell>
          <cell r="B852" t="str">
            <v>RoboTribe</v>
          </cell>
          <cell r="C852" t="str">
            <v>NASA/Infineum/A Industrial Supply/Merck &amp; Rahway High School</v>
          </cell>
          <cell r="D852" t="str">
            <v>Rahway, NJ USA</v>
          </cell>
        </row>
        <row r="853">
          <cell r="A853">
            <v>1228</v>
          </cell>
          <cell r="B853" t="str">
            <v>RoboTribe</v>
          </cell>
          <cell r="C853" t="str">
            <v>NASA/Infineum/A Industrial Supply/Merck &amp; Rahway High School</v>
          </cell>
          <cell r="D853" t="str">
            <v>Rahway, NJ USA</v>
          </cell>
        </row>
        <row r="854">
          <cell r="A854">
            <v>1230</v>
          </cell>
          <cell r="B854" t="str">
            <v>The Lehman Lionics</v>
          </cell>
          <cell r="C854" t="str">
            <v>Popular Mechanics / Credit Suisse / Pershing Square Foundation / Con Edison &amp; Herbert H. Lehman High School</v>
          </cell>
          <cell r="D854" t="str">
            <v>Bronx, NY USA</v>
          </cell>
        </row>
        <row r="855">
          <cell r="A855">
            <v>1230</v>
          </cell>
          <cell r="B855" t="str">
            <v>The Lehman Lionics</v>
          </cell>
          <cell r="C855" t="str">
            <v>Popular Mechanics / Credit Suisse / Pershing Square Foundation / Con Edison &amp; Herbert H. Lehman High School</v>
          </cell>
          <cell r="D855" t="str">
            <v>Bronx, NY USA</v>
          </cell>
        </row>
        <row r="856">
          <cell r="A856">
            <v>1241</v>
          </cell>
          <cell r="B856" t="str">
            <v>THEORY6</v>
          </cell>
          <cell r="C856" t="str">
            <v>General Motors of Canada/Karan Fastner/Templeton &amp; Sons/Hydrogenics/A'S Precision Machining/Microchip Technology Inc/Ontario Power Generation &amp; Theory6</v>
          </cell>
          <cell r="D856" t="str">
            <v>Mississauga, ON Canada</v>
          </cell>
        </row>
        <row r="857">
          <cell r="A857">
            <v>1241</v>
          </cell>
          <cell r="B857" t="str">
            <v>THEORY6</v>
          </cell>
          <cell r="C857" t="str">
            <v>General Motors of Canada/Karan Fastner/Templeton &amp; Sons/Hydrogenics/A'S Precision Machining/Microchip Technology Inc/Ontario Power Generation &amp; Theory6</v>
          </cell>
          <cell r="D857" t="str">
            <v>Mississauga, ON Canada</v>
          </cell>
        </row>
        <row r="858">
          <cell r="A858">
            <v>1241</v>
          </cell>
          <cell r="B858" t="str">
            <v>THEORY6</v>
          </cell>
          <cell r="C858" t="str">
            <v>General Motors of Canada/Karan Fastner/Templeton &amp; Sons/Hydrogenics/A'S Precision Machining/Microchip Technology Inc/Ontario Power Generation &amp; Theory6</v>
          </cell>
          <cell r="D858" t="str">
            <v>Mississauga, ON Canada</v>
          </cell>
        </row>
        <row r="859">
          <cell r="A859">
            <v>1243</v>
          </cell>
          <cell r="B859" t="str">
            <v>Dragons</v>
          </cell>
          <cell r="C859" t="str">
            <v>General Motors Flint Truck Assembly/EFC Systems Inc/PRP Inc. &amp; Swartz Creek High School</v>
          </cell>
          <cell r="D859" t="str">
            <v>Swartz Creek, MI USA</v>
          </cell>
        </row>
        <row r="860">
          <cell r="A860">
            <v>1243</v>
          </cell>
          <cell r="B860" t="str">
            <v>Dragons</v>
          </cell>
          <cell r="C860" t="str">
            <v>General Motors Flint Truck Assembly/EFC Systems Inc/PRP Inc. &amp; Swartz Creek High School</v>
          </cell>
          <cell r="D860" t="str">
            <v>Swartz Creek, MI USA</v>
          </cell>
        </row>
        <row r="861">
          <cell r="A861">
            <v>1245</v>
          </cell>
          <cell r="B861" t="str">
            <v>MoHi Shazbots</v>
          </cell>
          <cell r="C861" t="str">
            <v>PTC/Lockheed Martin/American Astronautical Society/Ball Aerospace/Boulder Valley Credit Union &amp; Monarch High School</v>
          </cell>
          <cell r="D861" t="str">
            <v>Louisville, CO USA</v>
          </cell>
        </row>
        <row r="862">
          <cell r="A862">
            <v>1247</v>
          </cell>
          <cell r="B862" t="str">
            <v>Robotics of Kearsarge (ROK)</v>
          </cell>
          <cell r="C862" t="str">
            <v>NDEP/Labsphere, Inc. &amp; Kearsarge Regional High School</v>
          </cell>
          <cell r="D862" t="str">
            <v>North Sutton, NH USA</v>
          </cell>
        </row>
        <row r="863">
          <cell r="A863">
            <v>1248</v>
          </cell>
          <cell r="B863" t="str">
            <v>MHS Robotics</v>
          </cell>
          <cell r="C863" t="str">
            <v>SMART Consortium &amp; Midpark High School</v>
          </cell>
          <cell r="D863" t="str">
            <v>Middleburg Heights, OH USA</v>
          </cell>
        </row>
        <row r="864">
          <cell r="A864">
            <v>1249</v>
          </cell>
          <cell r="B864" t="str">
            <v>Robo Rats</v>
          </cell>
          <cell r="C864" t="str">
            <v>NASA/American Electric Power/Mingo County Schools/Alpha Natural Resources &amp; Mingo Central High School &amp; Tug Valley High School</v>
          </cell>
          <cell r="D864" t="str">
            <v>Delbarton, WV USA</v>
          </cell>
        </row>
        <row r="865">
          <cell r="A865">
            <v>1249</v>
          </cell>
          <cell r="B865" t="str">
            <v>Robo Rats</v>
          </cell>
          <cell r="C865" t="str">
            <v>NASA/American Electric Power/Mingo County Schools/Alpha Natural Resources &amp; Mingo Central High School &amp; Tug Valley High School</v>
          </cell>
          <cell r="D865" t="str">
            <v>Delbarton, WV USA</v>
          </cell>
        </row>
        <row r="866">
          <cell r="A866">
            <v>1250</v>
          </cell>
          <cell r="B866" t="str">
            <v>Gator-Bots</v>
          </cell>
          <cell r="C866" t="str">
            <v>The Henry Ford/Ford Motor Company &amp; Henry Ford Academy</v>
          </cell>
          <cell r="D866" t="str">
            <v>Dearborn, MI USA</v>
          </cell>
        </row>
        <row r="867">
          <cell r="A867">
            <v>1250</v>
          </cell>
          <cell r="B867" t="str">
            <v>Gator-Bots</v>
          </cell>
          <cell r="C867" t="str">
            <v>The Henry Ford/Ford Motor Company &amp; Henry Ford Academy</v>
          </cell>
          <cell r="D867" t="str">
            <v>Dearborn, MI USA</v>
          </cell>
        </row>
        <row r="868">
          <cell r="A868">
            <v>1250</v>
          </cell>
          <cell r="B868" t="str">
            <v>Gator-Bots</v>
          </cell>
          <cell r="C868" t="str">
            <v>The Henry Ford/Ford Motor Company &amp; Henry Ford Academy</v>
          </cell>
          <cell r="D868" t="str">
            <v>Dearborn, MI USA</v>
          </cell>
        </row>
        <row r="869">
          <cell r="A869">
            <v>1251</v>
          </cell>
          <cell r="B869" t="str">
            <v>TechTigers</v>
          </cell>
          <cell r="C869" t="str">
            <v>Atlantic Technical Center/Sonny's Enterprises, The Car Wash Factory/Motor-Services Hugo Stamp, Inc. &amp; Atlantic Technical Magnet High School</v>
          </cell>
          <cell r="D869" t="str">
            <v>Coconut Creek, FL USA</v>
          </cell>
        </row>
        <row r="870">
          <cell r="A870">
            <v>1251</v>
          </cell>
          <cell r="B870" t="str">
            <v>TechTigers</v>
          </cell>
          <cell r="C870" t="str">
            <v>Atlantic Technical Center/Sonny's Enterprises, The Car Wash Factory/Motor-Services Hugo Stamp, Inc. &amp; Atlantic Technical Magnet High School</v>
          </cell>
          <cell r="D870" t="str">
            <v>Coconut Creek, FL USA</v>
          </cell>
        </row>
        <row r="871">
          <cell r="A871">
            <v>1254</v>
          </cell>
          <cell r="B871" t="str">
            <v>Tech Force</v>
          </cell>
          <cell r="C871" t="str">
            <v>Hinckley Research/Society of Plastics Engineers Western MI Section &amp; Van Buren ISD</v>
          </cell>
          <cell r="D871" t="str">
            <v>Lawrence, MI USA</v>
          </cell>
        </row>
        <row r="872">
          <cell r="A872">
            <v>1254</v>
          </cell>
          <cell r="B872" t="str">
            <v>Tech Force</v>
          </cell>
          <cell r="C872" t="str">
            <v>Hinckley Research/Society of Plastics Engineers Western MI Section &amp; Van Buren ISD</v>
          </cell>
          <cell r="D872" t="str">
            <v>Lawrence, MI USA</v>
          </cell>
        </row>
        <row r="873">
          <cell r="A873">
            <v>1255</v>
          </cell>
          <cell r="B873" t="str">
            <v>Blarglefish</v>
          </cell>
          <cell r="C873" t="str">
            <v>ExxonMobil &amp; Goose Creek CISD</v>
          </cell>
          <cell r="D873" t="str">
            <v>Baytown, TX USA</v>
          </cell>
        </row>
        <row r="874">
          <cell r="A874">
            <v>1255</v>
          </cell>
          <cell r="B874" t="str">
            <v>Blarglefish</v>
          </cell>
          <cell r="C874" t="str">
            <v>ExxonMobil &amp; Goose Creek CISD</v>
          </cell>
          <cell r="D874" t="str">
            <v>Baytown, TX USA</v>
          </cell>
        </row>
        <row r="875">
          <cell r="A875">
            <v>1257</v>
          </cell>
          <cell r="B875" t="str">
            <v>Parallel Universe</v>
          </cell>
          <cell r="C875" t="str">
            <v>Union County Vocational Technical Schools</v>
          </cell>
          <cell r="D875" t="str">
            <v>Scotch Plains, NJ USA</v>
          </cell>
        </row>
        <row r="876">
          <cell r="A876">
            <v>1257</v>
          </cell>
          <cell r="B876" t="str">
            <v>Parallel Universe</v>
          </cell>
          <cell r="C876" t="str">
            <v>Union County Vocational Technical Schools</v>
          </cell>
          <cell r="D876" t="str">
            <v>Scotch Plains, NJ USA</v>
          </cell>
        </row>
        <row r="877">
          <cell r="A877">
            <v>1258</v>
          </cell>
          <cell r="B877" t="str">
            <v>SeaBot</v>
          </cell>
          <cell r="C877" t="str">
            <v>The Boeing Company &amp; Seattle Lutheran High School</v>
          </cell>
          <cell r="D877" t="str">
            <v>Seattle, WA USA</v>
          </cell>
        </row>
        <row r="878">
          <cell r="A878">
            <v>1258</v>
          </cell>
          <cell r="B878" t="str">
            <v>SeaBot</v>
          </cell>
          <cell r="C878" t="str">
            <v>The Boeing Company &amp; Seattle Lutheran High School</v>
          </cell>
          <cell r="D878" t="str">
            <v>Seattle, WA USA</v>
          </cell>
        </row>
        <row r="879">
          <cell r="A879">
            <v>1259</v>
          </cell>
          <cell r="B879" t="str">
            <v>Paradigm Shift</v>
          </cell>
          <cell r="C879" t="str">
            <v>GE Healthcare / QuadTech / Pewaukee High School Booster Club / Milwaukee School Of Engineering / Pewaukee Kiwanis / Dedicated Computing / Stanek Window Corporation / Coach USA Milwaukee / Ruekert-Mielke Engineering / Geiger Awards &amp; Pewaukee High School</v>
          </cell>
          <cell r="D879" t="str">
            <v>Pewaukee, WI USA</v>
          </cell>
        </row>
        <row r="880">
          <cell r="A880">
            <v>1259</v>
          </cell>
          <cell r="B880" t="str">
            <v>Paradigm Shift</v>
          </cell>
          <cell r="C880" t="str">
            <v>GE Healthcare / QuadTech / Pewaukee High School Booster Club / Milwaukee School Of Engineering / Pewaukee Kiwanis / Dedicated Computing / Stanek Window Corporation / Coach USA Milwaukee / Ruekert-Mielke Engineering / Geiger Awards &amp; Pewaukee High School</v>
          </cell>
          <cell r="D880" t="str">
            <v>Pewaukee, WI USA</v>
          </cell>
        </row>
        <row r="881">
          <cell r="A881">
            <v>1261</v>
          </cell>
          <cell r="B881" t="str">
            <v>RoboLions</v>
          </cell>
          <cell r="C881" t="str">
            <v>TRS solutions/The Motorola Mobility Foundation/Gwinnett County Public Schools &amp; Peachtree Ridge High School</v>
          </cell>
          <cell r="D881" t="str">
            <v>Suwanee, GA USA</v>
          </cell>
        </row>
        <row r="882">
          <cell r="A882">
            <v>1261</v>
          </cell>
          <cell r="B882" t="str">
            <v>RoboLions</v>
          </cell>
          <cell r="C882" t="str">
            <v>TRS solutions/The Motorola Mobility Foundation/Gwinnett County Public Schools &amp; Peachtree Ridge High School</v>
          </cell>
          <cell r="D882" t="str">
            <v>Suwanee, GA USA</v>
          </cell>
        </row>
        <row r="883">
          <cell r="A883">
            <v>1262</v>
          </cell>
          <cell r="B883" t="str">
            <v xml:space="preserve"> the STAGS</v>
          </cell>
          <cell r="C883" t="str">
            <v>Bassett Furniture, Inc./Virginia Blower Co./Dalton Enterprises/American Electric Power/Hooker Furniture Corporation/Eastman Chemical Company &amp; Piedmont Governor's School for Mathematics, Science and Technology</v>
          </cell>
          <cell r="D883" t="str">
            <v>Martinsville, VA USA</v>
          </cell>
        </row>
        <row r="884">
          <cell r="A884">
            <v>1266</v>
          </cell>
          <cell r="B884" t="str">
            <v>The Devil Duckies</v>
          </cell>
          <cell r="C884" t="str">
            <v>Motorola/Qualcomm/San Diego College, Career &amp; Technical Education &amp; Madison High School Devil Duckies</v>
          </cell>
          <cell r="D884" t="str">
            <v>San Diego, CA USA</v>
          </cell>
        </row>
        <row r="885">
          <cell r="A885">
            <v>1266</v>
          </cell>
          <cell r="B885" t="str">
            <v>The Devil Duckies</v>
          </cell>
          <cell r="C885" t="str">
            <v>Motorola/Qualcomm/San Diego College, Career &amp; Technical Education &amp; Madison High School Devil Duckies</v>
          </cell>
          <cell r="D885" t="str">
            <v>San Diego, CA USA</v>
          </cell>
        </row>
        <row r="886">
          <cell r="A886">
            <v>1270</v>
          </cell>
          <cell r="B886" t="str">
            <v>Red Dragons</v>
          </cell>
          <cell r="C886" t="str">
            <v>NASA Glenn Research Center/Youth Technology Academy of Cuyahoga Community College/Cuyahoga County Workforce Development Dept/Cleveland TechWorks &amp; Cleveland Metropolitan School District</v>
          </cell>
          <cell r="D886" t="str">
            <v>Cleveland, OH USA</v>
          </cell>
        </row>
        <row r="887">
          <cell r="A887">
            <v>1270</v>
          </cell>
          <cell r="B887" t="str">
            <v>Red Dragons</v>
          </cell>
          <cell r="C887" t="str">
            <v>NASA Glenn Research Center/Youth Technology Academy of Cuyahoga Community College/Cuyahoga County Workforce Development Dept/Cleveland TechWorks &amp; Cleveland Metropolitan School District</v>
          </cell>
          <cell r="D887" t="str">
            <v>Cleveland, OH USA</v>
          </cell>
        </row>
        <row r="888">
          <cell r="A888">
            <v>1274</v>
          </cell>
          <cell r="B888" t="str">
            <v>Wolf Bytes</v>
          </cell>
          <cell r="C888" t="str">
            <v>NASA Educational Programs Office/Safeguard/SMART Consortium/Martha Holden Jennings Foundation &amp; Berea High School</v>
          </cell>
          <cell r="D888" t="str">
            <v>Berea, OH USA</v>
          </cell>
        </row>
        <row r="889">
          <cell r="A889">
            <v>1277</v>
          </cell>
          <cell r="B889" t="str">
            <v>The Robotomies</v>
          </cell>
          <cell r="C889" t="str">
            <v>NDEP/National Defense Education Program/Raytheon/Community Foundation of North Central Massachusetts &amp; Groton-Dunstable Regional High School</v>
          </cell>
          <cell r="D889" t="str">
            <v>Groton, MA USA</v>
          </cell>
        </row>
        <row r="890">
          <cell r="A890">
            <v>1279</v>
          </cell>
          <cell r="B890" t="str">
            <v>Cold Fusion</v>
          </cell>
          <cell r="C890" t="str">
            <v>UTC Aerospace Systems/Picatinny Arsenal/Splunk/Bound Brook Moose Lodge #988/Day Tool &amp; Mfg., Inc./RemodelMe &amp; Immaculata High School</v>
          </cell>
          <cell r="D890" t="str">
            <v>Somerville, NJ USA</v>
          </cell>
        </row>
        <row r="891">
          <cell r="A891">
            <v>1279</v>
          </cell>
          <cell r="B891" t="str">
            <v>Cold Fusion</v>
          </cell>
          <cell r="C891" t="str">
            <v>UTC Aerospace Systems/Picatinny Arsenal/Splunk/Bound Brook Moose Lodge #988/Day Tool &amp; Mfg., Inc./RemodelMe &amp; Immaculata High School</v>
          </cell>
          <cell r="D891" t="str">
            <v>Somerville, NJ USA</v>
          </cell>
        </row>
        <row r="892">
          <cell r="A892">
            <v>1279</v>
          </cell>
          <cell r="B892" t="str">
            <v>Cold Fusion</v>
          </cell>
          <cell r="C892" t="str">
            <v>UTC Aerospace Systems/Picatinny Arsenal/Splunk/Bound Brook Moose Lodge #988/Day Tool &amp; Mfg., Inc./RemodelMe &amp; Immaculata High School</v>
          </cell>
          <cell r="D892" t="str">
            <v>Somerville, NJ USA</v>
          </cell>
        </row>
        <row r="893">
          <cell r="A893">
            <v>1279</v>
          </cell>
          <cell r="B893" t="str">
            <v>Cold Fusion</v>
          </cell>
          <cell r="C893" t="str">
            <v>UTC Aerospace Systems/Picatinny Arsenal/Splunk/Bound Brook Moose Lodge #988/Day Tool &amp; Mfg., Inc./RemodelMe &amp; Immaculata High School</v>
          </cell>
          <cell r="D893" t="str">
            <v>Somerville, NJ USA</v>
          </cell>
        </row>
        <row r="894">
          <cell r="A894">
            <v>1280</v>
          </cell>
          <cell r="B894" t="str">
            <v>Ragin' C- Biscuits of San Ramon Valley High</v>
          </cell>
          <cell r="C894" t="str">
            <v>EMC Corporation / Intuitive Surgical / Owens Design Incorporated &amp; San Ramon Valley High School</v>
          </cell>
          <cell r="D894" t="str">
            <v>Danville, CA USA</v>
          </cell>
        </row>
        <row r="895">
          <cell r="A895">
            <v>1280</v>
          </cell>
          <cell r="B895" t="str">
            <v>Ragin' C- Biscuits of San Ramon Valley High</v>
          </cell>
          <cell r="C895" t="str">
            <v>EMC Corporation / Intuitive Surgical / Owens Design Incorporated &amp; San Ramon Valley High School</v>
          </cell>
          <cell r="D895" t="str">
            <v>Danville, CA USA</v>
          </cell>
        </row>
        <row r="896">
          <cell r="A896">
            <v>1287</v>
          </cell>
          <cell r="B896" t="str">
            <v>Aluminum Assault</v>
          </cell>
          <cell r="C896" t="str">
            <v>Santee Cooper/Horry County Schools &amp; Academy of Arts, Science &amp; Technology</v>
          </cell>
          <cell r="D896" t="str">
            <v>Myrtle Beach, SC USA</v>
          </cell>
        </row>
        <row r="897">
          <cell r="A897">
            <v>1287</v>
          </cell>
          <cell r="B897" t="str">
            <v>Aluminum Assault</v>
          </cell>
          <cell r="C897" t="str">
            <v>Santee Cooper/Horry County Schools &amp; Academy of Arts, Science &amp; Technology</v>
          </cell>
          <cell r="D897" t="str">
            <v>Myrtle Beach, SC USA</v>
          </cell>
        </row>
        <row r="898">
          <cell r="A898">
            <v>1288</v>
          </cell>
          <cell r="B898" t="str">
            <v>RAVEN Robotics</v>
          </cell>
          <cell r="C898" t="str">
            <v>The Boeing Company/Francis Howell School District/Boeing Employees Community Fund</v>
          </cell>
          <cell r="D898" t="str">
            <v>Saint Charles, MO USA</v>
          </cell>
        </row>
        <row r="899">
          <cell r="A899">
            <v>1288</v>
          </cell>
          <cell r="B899" t="str">
            <v>RAVEN Robotics</v>
          </cell>
          <cell r="C899" t="str">
            <v>The Boeing Company/Francis Howell School District/Boeing Employees Community Fund</v>
          </cell>
          <cell r="D899" t="str">
            <v>Saint Charles, MO USA</v>
          </cell>
        </row>
        <row r="900">
          <cell r="A900">
            <v>1289</v>
          </cell>
          <cell r="B900" t="str">
            <v>Gearheadz</v>
          </cell>
          <cell r="C900" t="str">
            <v>Lawrence High School</v>
          </cell>
          <cell r="D900" t="str">
            <v>Lawrence, MA USA</v>
          </cell>
        </row>
        <row r="901">
          <cell r="A901">
            <v>1289</v>
          </cell>
          <cell r="B901" t="str">
            <v>Gearheadz</v>
          </cell>
          <cell r="C901" t="str">
            <v>Lawrence High School</v>
          </cell>
          <cell r="D901" t="str">
            <v>Lawrence, MA USA</v>
          </cell>
        </row>
        <row r="902">
          <cell r="A902">
            <v>1290</v>
          </cell>
          <cell r="B902" t="str">
            <v>Si Se Puede</v>
          </cell>
          <cell r="C902" t="str">
            <v>Blue Cross &amp; Blue Shield / Si Se Puede &amp; Chandler High School</v>
          </cell>
          <cell r="D902" t="str">
            <v>Chandler, AZ USA</v>
          </cell>
        </row>
        <row r="903">
          <cell r="A903">
            <v>1293</v>
          </cell>
          <cell r="B903" t="str">
            <v>D5</v>
          </cell>
          <cell r="C903" t="str">
            <v>Blue Cross Blue Shield of South Carolina / D5Robotics : School District Five of Lexington and Richland Counties / Burcham International Corp. &amp; Irmo High &amp; Dutch Fork High &amp; Chapin High</v>
          </cell>
          <cell r="D903" t="str">
            <v>Columbia, SC USA</v>
          </cell>
        </row>
        <row r="904">
          <cell r="A904">
            <v>1294</v>
          </cell>
          <cell r="B904" t="str">
            <v>Top Gun</v>
          </cell>
          <cell r="C904" t="str">
            <v>The Boeing Company/Intellectual Ventures/Orora Design Technologies/SAE NW Section/Atkinson/Verizon &amp; Eastlake High School Robotics</v>
          </cell>
          <cell r="D904" t="str">
            <v>Sammamish, WA USA</v>
          </cell>
        </row>
        <row r="905">
          <cell r="A905">
            <v>1296</v>
          </cell>
          <cell r="B905" t="str">
            <v>Full Metal Jackets</v>
          </cell>
          <cell r="C905" t="str">
            <v>Special Products and Manufacturing/The PTR Group/Park Place &amp; Rockwall Independent School District &amp; Rockwall High School</v>
          </cell>
          <cell r="D905" t="str">
            <v>Rockwall, TX USA</v>
          </cell>
        </row>
        <row r="906">
          <cell r="A906">
            <v>1296</v>
          </cell>
          <cell r="B906" t="str">
            <v>Full Metal Jackets</v>
          </cell>
          <cell r="C906" t="str">
            <v>Special Products and Manufacturing/The PTR Group/Park Place &amp; Rockwall Independent School District &amp; Rockwall High School</v>
          </cell>
          <cell r="D906" t="str">
            <v>Rockwall, TX USA</v>
          </cell>
        </row>
        <row r="907">
          <cell r="A907">
            <v>1302</v>
          </cell>
          <cell r="B907" t="str">
            <v>Team Lionheart</v>
          </cell>
          <cell r="C907" t="str">
            <v>Thor Labs/BAE Systems/R.S. Phillips Steel/Hudson Farm Foundation/Picatinny Arsenal/High Point Solutions/TechFlex/National Defense Education Program &amp; Pope John XXIII Regional High School</v>
          </cell>
          <cell r="D907" t="str">
            <v>Sparta, NJ USA</v>
          </cell>
        </row>
        <row r="908">
          <cell r="A908">
            <v>1302</v>
          </cell>
          <cell r="B908" t="str">
            <v>Team Lionheart</v>
          </cell>
          <cell r="C908" t="str">
            <v>Thor Labs/BAE Systems/R.S. Phillips Steel/Hudson Farm Foundation/Picatinny Arsenal/High Point Solutions/TechFlex/National Defense Education Program &amp; Pope John XXIII Regional High School</v>
          </cell>
          <cell r="D908" t="str">
            <v>Sparta, NJ USA</v>
          </cell>
        </row>
        <row r="909">
          <cell r="A909">
            <v>1302</v>
          </cell>
          <cell r="B909" t="str">
            <v>Team Lionheart</v>
          </cell>
          <cell r="C909" t="str">
            <v>Thor Labs/BAE Systems/R.S. Phillips Steel/Hudson Farm Foundation/Picatinny Arsenal/High Point Solutions/TechFlex/National Defense Education Program &amp; Pope John XXIII Regional High School</v>
          </cell>
          <cell r="D909" t="str">
            <v>Sparta, NJ USA</v>
          </cell>
        </row>
        <row r="910">
          <cell r="A910">
            <v>1303</v>
          </cell>
          <cell r="B910" t="str">
            <v>WYOHAZARD</v>
          </cell>
          <cell r="C910" t="str">
            <v>Casper College/Automation Electronics/jcpenney &amp; Kelly Walsh High School</v>
          </cell>
          <cell r="D910" t="str">
            <v>Casper, WY USA</v>
          </cell>
        </row>
        <row r="911">
          <cell r="A911">
            <v>1304</v>
          </cell>
          <cell r="B911" t="str">
            <v>N.O. Botics</v>
          </cell>
          <cell r="C911" t="str">
            <v>Tulane University &amp; New Orleans Charter Science and Mathematics High School &amp; Lusher Charter School</v>
          </cell>
          <cell r="D911" t="str">
            <v>New Orleans, LA USA</v>
          </cell>
        </row>
        <row r="912">
          <cell r="A912">
            <v>1305</v>
          </cell>
          <cell r="B912" t="str">
            <v>Ice Cubed</v>
          </cell>
          <cell r="C912" t="str">
            <v>Near North District School Board &amp; Near North Student Robotics Initiative</v>
          </cell>
          <cell r="D912" t="str">
            <v>North Bay, ON Canada</v>
          </cell>
        </row>
        <row r="913">
          <cell r="A913">
            <v>1305</v>
          </cell>
          <cell r="B913" t="str">
            <v>Ice Cubed</v>
          </cell>
          <cell r="C913" t="str">
            <v>Near North District School Board &amp; Near North Student Robotics Initiative</v>
          </cell>
          <cell r="D913" t="str">
            <v>North Bay, ON Canada</v>
          </cell>
        </row>
        <row r="914">
          <cell r="A914">
            <v>1305</v>
          </cell>
          <cell r="B914" t="str">
            <v>Ice Cubed</v>
          </cell>
          <cell r="C914" t="str">
            <v>Near North District School Board &amp; Near North Student Robotics Initiative</v>
          </cell>
          <cell r="D914" t="str">
            <v>North Bay, ON Canada</v>
          </cell>
        </row>
        <row r="915">
          <cell r="A915">
            <v>1306</v>
          </cell>
          <cell r="B915" t="str">
            <v>BadgerBOTS</v>
          </cell>
          <cell r="C915" t="str">
            <v>GE Volunteers / Isthmus Engineering &amp; Manufacturing / Electronic Theatre Controls / IEEE / Helical Robotics / Madison College / Speed Cycling / Best Buy Foundation &amp; Madison Metropolitan School District High Schools</v>
          </cell>
          <cell r="D915" t="str">
            <v>Madison, WI USA</v>
          </cell>
        </row>
        <row r="916">
          <cell r="A916">
            <v>1307</v>
          </cell>
          <cell r="B916" t="str">
            <v>Robosaints</v>
          </cell>
          <cell r="C916" t="str">
            <v>GE Volunteers &amp; St. Thomas Aquinas High School</v>
          </cell>
          <cell r="D916" t="str">
            <v>Dover, NH USA</v>
          </cell>
        </row>
        <row r="917">
          <cell r="A917">
            <v>1308</v>
          </cell>
          <cell r="B917" t="str">
            <v>Wildcats</v>
          </cell>
          <cell r="C917" t="str">
            <v>Parker-Hannifin Corporation/Rosso Gelato/Balance Product Development/J. B. Stamping Inc. &amp; St. Ignatius High School</v>
          </cell>
          <cell r="D917" t="str">
            <v>Cleveland, OH USA</v>
          </cell>
        </row>
        <row r="918">
          <cell r="A918">
            <v>1310</v>
          </cell>
          <cell r="B918" t="str">
            <v>RUNNYMEDE ROBOTICS</v>
          </cell>
          <cell r="C918" t="str">
            <v>Thales Group &amp; Runnymede CI</v>
          </cell>
          <cell r="D918" t="str">
            <v>Toronto, ON Canada</v>
          </cell>
        </row>
        <row r="919">
          <cell r="A919">
            <v>1310</v>
          </cell>
          <cell r="B919" t="str">
            <v>RUNNYMEDE ROBOTICS</v>
          </cell>
          <cell r="C919" t="str">
            <v>Thales Group &amp; Runnymede CI</v>
          </cell>
          <cell r="D919" t="str">
            <v>Toronto, ON Canada</v>
          </cell>
        </row>
        <row r="920">
          <cell r="A920">
            <v>1311</v>
          </cell>
          <cell r="B920" t="str">
            <v>Kell Robotics</v>
          </cell>
          <cell r="C920" t="str">
            <v>Shaheen &amp; Company / GE Volunteers / Novelis / Kimberly-Clark / Automated Logic / United Technologies / Standridge Color / Lockheed-Martin Aeronautics / Georgia Power / GEICC / STEM Leadership Foundation / Dow / AIAA / Orasi Software / Cobb EMC / Georgia Natural Gas / Arylessence / ASME / Johnnys Pizza / Georgia Tech Research Institute / Halco Lighting / Lithonia Lighting / Cana Communications / Graphic Solutions Group / Modern Metals / RayPaul Coating / Peterson Aluminum / Edwards Tire / Kennesaw State University &amp; The Carlton J. Kell High School</v>
          </cell>
          <cell r="D920" t="str">
            <v>Marietta, GA USA</v>
          </cell>
        </row>
        <row r="921">
          <cell r="A921">
            <v>1311</v>
          </cell>
          <cell r="B921" t="str">
            <v>Kell Robotics</v>
          </cell>
          <cell r="C921" t="str">
            <v>Shaheen &amp; Company / GE Volunteers / Novelis / Kimberly-Clark / Automated Logic / United Technologies / Standridge Color / Lockheed-Martin Aeronautics / Georgia Power / GEICC / STEM Leadership Foundation / Dow / AIAA / Orasi Software / Cobb EMC / Georgia Natural Gas / Arylessence / ASME / Johnnys Pizza / Georgia Tech Research Institute / Halco Lighting / Lithonia Lighting / Cana Communications / Graphic Solutions Group / Modern Metals / RayPaul Coating / Peterson Aluminum / Edwards Tire / Kennesaw State University &amp; The Carlton J. Kell High School</v>
          </cell>
          <cell r="D921" t="str">
            <v>Marietta, GA USA</v>
          </cell>
        </row>
        <row r="922">
          <cell r="A922">
            <v>1317</v>
          </cell>
          <cell r="B922" t="str">
            <v>Digital Fusion</v>
          </cell>
          <cell r="C922" t="str">
            <v>AEP / Honda / jcpenney / Teradata / Nationwide Children's Hospital Westerville Close To Home Center / Hackman Capital / The Ohio State University / Austin Foam Plastics / Meijer / Ashland, Inc. &amp; Educational Robotics of Central Ohio</v>
          </cell>
          <cell r="D922" t="str">
            <v>Columbus, OH USA</v>
          </cell>
        </row>
        <row r="923">
          <cell r="A923">
            <v>1318</v>
          </cell>
          <cell r="B923" t="str">
            <v>Issaquah Robotics Society</v>
          </cell>
          <cell r="C923" t="str">
            <v>The Boeing Company/Issaquah Schools Foundation &amp; Issaquah High School</v>
          </cell>
          <cell r="D923" t="str">
            <v>Issaquah, WA USA</v>
          </cell>
        </row>
        <row r="924">
          <cell r="A924">
            <v>1318</v>
          </cell>
          <cell r="B924" t="str">
            <v>Issaquah Robotics Society</v>
          </cell>
          <cell r="C924" t="str">
            <v>The Boeing Company/Issaquah Schools Foundation &amp; Issaquah High School</v>
          </cell>
          <cell r="D924" t="str">
            <v>Issaquah, WA USA</v>
          </cell>
        </row>
        <row r="925">
          <cell r="A925">
            <v>1319</v>
          </cell>
          <cell r="B925" t="str">
            <v>Flash</v>
          </cell>
          <cell r="C925" t="str">
            <v>BOSCH / Bosch Rexroth Corporation / Synnex / ITT Technical Institute / Greenville County Schools / Hendricks Fabrication / Greenville Technical College / Apex Powder Coating / Merovan Office Center / Advance SC &amp; Mauldin High School &amp; Hillcrest High School &amp; Brashier Middle College Charter High School</v>
          </cell>
          <cell r="D925" t="str">
            <v>Mauldin, SC USA</v>
          </cell>
        </row>
        <row r="926">
          <cell r="A926">
            <v>1319</v>
          </cell>
          <cell r="B926" t="str">
            <v>Flash</v>
          </cell>
          <cell r="C926" t="str">
            <v>BOSCH / Bosch Rexroth Corporation / Synnex / ITT Technical Institute / Greenville County Schools / Hendricks Fabrication / Greenville Technical College / Apex Powder Coating / Merovan Office Center / Advance SC &amp; Mauldin High School &amp; Hillcrest High School &amp; Brashier Middle College Charter High School</v>
          </cell>
          <cell r="D926" t="str">
            <v>Mauldin, SC USA</v>
          </cell>
        </row>
        <row r="927">
          <cell r="A927">
            <v>1319</v>
          </cell>
          <cell r="B927" t="str">
            <v>Flash</v>
          </cell>
          <cell r="C927" t="str">
            <v>BOSCH / Bosch Rexroth Corporation / Synnex / ITT Technical Institute / Greenville County Schools / Hendricks Fabrication / Greenville Technical College / Apex Powder Coating / Merovan Office Center / Advance SC &amp; Mauldin High School &amp; Hillcrest High School &amp; Brashier Middle College Charter High School</v>
          </cell>
          <cell r="D927" t="str">
            <v>Mauldin, SC USA</v>
          </cell>
        </row>
        <row r="928">
          <cell r="A928">
            <v>1322</v>
          </cell>
          <cell r="B928" t="str">
            <v>Genesee Robotics Area Youth Team (GRAYT)</v>
          </cell>
          <cell r="C928" t="str">
            <v>GM / Lear Corporation / Weber Electric / The Skuta Family / Dan Skuta NFL Cincinnati Bengals / GM Truck and Bus / UAW Local 598 / MMRA / BK Signs / Innovative Community Solutions &amp; G.R.A.Y.T. Leviathons</v>
          </cell>
          <cell r="D928" t="str">
            <v>Fenton, MI USA</v>
          </cell>
        </row>
        <row r="929">
          <cell r="A929">
            <v>1322</v>
          </cell>
          <cell r="B929" t="str">
            <v>Genesee Robotics Area Youth Team (GRAYT)</v>
          </cell>
          <cell r="C929" t="str">
            <v>GM / Lear Corporation / Weber Electric / The Skuta Family / Dan Skuta NFL Cincinnati Bengals / GM Truck and Bus / UAW Local 598 / MMRA / BK Signs / Innovative Community Solutions &amp; G.R.A.Y.T. Leviathons</v>
          </cell>
          <cell r="D929" t="str">
            <v>Fenton, MI USA</v>
          </cell>
        </row>
        <row r="930">
          <cell r="A930">
            <v>1322</v>
          </cell>
          <cell r="B930" t="str">
            <v>Genesee Robotics Area Youth Team (GRAYT)</v>
          </cell>
          <cell r="C930" t="str">
            <v>GM / Lear Corporation / Weber Electric / The Skuta Family / Dan Skuta NFL Cincinnati Bengals / GM Truck and Bus / UAW Local 598 / MMRA / BK Signs / Innovative Community Solutions &amp; G.R.A.Y.T. Leviathons</v>
          </cell>
          <cell r="D930" t="str">
            <v>Fenton, MI USA</v>
          </cell>
        </row>
        <row r="931">
          <cell r="A931">
            <v>1323</v>
          </cell>
          <cell r="B931" t="str">
            <v>MadTown Robotics</v>
          </cell>
          <cell r="C931" t="str">
            <v>The Boeing Company/B-K Lighting/JBT FoodTech/GBS Hardware/Kiwanis Club/Valley Industrial Partnership/PTC &amp; Madera High School</v>
          </cell>
          <cell r="D931" t="str">
            <v>Madera, CA USA</v>
          </cell>
        </row>
        <row r="932">
          <cell r="A932">
            <v>1323</v>
          </cell>
          <cell r="B932" t="str">
            <v>MadTown Robotics</v>
          </cell>
          <cell r="C932" t="str">
            <v>The Boeing Company/B-K Lighting/JBT FoodTech/GBS Hardware/Kiwanis Club/Valley Industrial Partnership/PTC &amp; Madera High School</v>
          </cell>
          <cell r="D932" t="str">
            <v>Madera, CA USA</v>
          </cell>
        </row>
        <row r="933">
          <cell r="A933">
            <v>1325</v>
          </cell>
          <cell r="B933" t="str">
            <v>Inverse Paradox</v>
          </cell>
          <cell r="C933" t="str">
            <v>HATCH/Yamana Gold Inc./General Motors of Canada/Kampress Metal Products Ltd./Sable Metal Fabrication Inc./Sheridan College/Royal Bank of Canada/AvisBudget Group/Family and Friends of FRC Team 1325 &amp; Gordon Graydon Memorial S.S.</v>
          </cell>
          <cell r="D933" t="str">
            <v>Mississauga, ON Canada</v>
          </cell>
        </row>
        <row r="934">
          <cell r="A934">
            <v>1325</v>
          </cell>
          <cell r="B934" t="str">
            <v>Inverse Paradox</v>
          </cell>
          <cell r="C934" t="str">
            <v>HATCH/Yamana Gold Inc./General Motors of Canada/Kampress Metal Products Ltd./Sable Metal Fabrication Inc./Sheridan College/Royal Bank of Canada/AvisBudget Group/Family and Friends of FRC Team 1325 &amp; Gordon Graydon Memorial S.S.</v>
          </cell>
          <cell r="D934" t="str">
            <v>Mississauga, ON Canada</v>
          </cell>
        </row>
        <row r="935">
          <cell r="A935">
            <v>1329</v>
          </cell>
          <cell r="B935" t="str">
            <v>ROBOREBELS</v>
          </cell>
          <cell r="C935" t="str">
            <v>The Boeing Company &amp; St. Louis Priory High School</v>
          </cell>
          <cell r="D935" t="str">
            <v>St. Louis, MO USA</v>
          </cell>
        </row>
        <row r="936">
          <cell r="A936">
            <v>1332</v>
          </cell>
          <cell r="B936" t="str">
            <v>Swift</v>
          </cell>
          <cell r="C936" t="str">
            <v>CAPCO / Pinon Engineering Inc / Town of Collbran / Oxy / Encana / Chuck and Patty Shear / FCI Constructors, Inc. / Axia / jcpenney / Laramie Energy / Collbran Auto Parts / Valerie Gates / Reverse L Open A Slash &amp; Plateau Valley High School</v>
          </cell>
          <cell r="D936" t="str">
            <v>Collbran, CO USA</v>
          </cell>
        </row>
        <row r="937">
          <cell r="A937">
            <v>1332</v>
          </cell>
          <cell r="B937" t="str">
            <v>Swift</v>
          </cell>
          <cell r="C937" t="str">
            <v>CAPCO / Pinon Engineering Inc / Town of Collbran / Oxy / Encana / Chuck and Patty Shear / FCI Constructors, Inc. / Axia / jcpenney / Laramie Energy / Collbran Auto Parts / Valerie Gates / Reverse L Open A Slash &amp; Plateau Valley High School</v>
          </cell>
          <cell r="D937" t="str">
            <v>Collbran, CO USA</v>
          </cell>
        </row>
        <row r="938">
          <cell r="A938">
            <v>1334</v>
          </cell>
          <cell r="B938" t="str">
            <v>Red Devils</v>
          </cell>
          <cell r="C938" t="str">
            <v>Hatch/Javelin Technolgies/Teradata/North American Palladium/NuTech Engineering/Mattamy Homes/Sheridan College/Professional Engineers of Ontario/Optimist Club of Oakville/Davis Webb LLP/TD Bank/Susan Diane Brown/Derek Blakely Wealth Management &amp; Oakville Community Robotics</v>
          </cell>
          <cell r="D938" t="str">
            <v>Oakville, ON Canada</v>
          </cell>
        </row>
        <row r="939">
          <cell r="A939">
            <v>1334</v>
          </cell>
          <cell r="B939" t="str">
            <v>Red Devils</v>
          </cell>
          <cell r="C939" t="str">
            <v>Hatch/Javelin Technolgies/Teradata/North American Palladium/NuTech Engineering/Mattamy Homes/Sheridan College/Professional Engineers of Ontario/Optimist Club of Oakville/Davis Webb LLP/TD Bank/Susan Diane Brown/Derek Blakely Wealth Management &amp; Oakville Community Robotics</v>
          </cell>
          <cell r="D939" t="str">
            <v>Oakville, ON Canada</v>
          </cell>
        </row>
        <row r="940">
          <cell r="A940">
            <v>1334</v>
          </cell>
          <cell r="B940" t="str">
            <v>Red Devils</v>
          </cell>
          <cell r="C940" t="str">
            <v>Hatch/Javelin Technolgies/Teradata/North American Palladium/NuTech Engineering/Mattamy Homes/Sheridan College/Professional Engineers of Ontario/Optimist Club of Oakville/Davis Webb LLP/TD Bank/Susan Diane Brown/Derek Blakely Wealth Management &amp; Oakville Community Robotics</v>
          </cell>
          <cell r="D940" t="str">
            <v>Oakville, ON Canada</v>
          </cell>
        </row>
        <row r="941">
          <cell r="A941">
            <v>1339</v>
          </cell>
          <cell r="B941" t="str">
            <v>AngelBotics</v>
          </cell>
          <cell r="C941" t="str">
            <v>WPX Energy/Denver Public Schools/The Uber Sausage &amp; East High School</v>
          </cell>
          <cell r="D941" t="str">
            <v>Denver, CO USA</v>
          </cell>
        </row>
        <row r="942">
          <cell r="A942">
            <v>1340</v>
          </cell>
          <cell r="B942" t="str">
            <v>Spartan Robotics</v>
          </cell>
          <cell r="C942" t="str">
            <v>Pershing Square / Bezos &amp; John Adams High School</v>
          </cell>
          <cell r="D942" t="str">
            <v>Queens, NY USA</v>
          </cell>
        </row>
        <row r="943">
          <cell r="A943">
            <v>1348</v>
          </cell>
          <cell r="B943" t="str">
            <v>Electric Anarchy</v>
          </cell>
          <cell r="C943" t="str">
            <v>Lockheed Martin / Denver Public Schools / Rogue Engineering / Lockheed Martin Space Systems / ProtoTest &amp; J F. Kennedy High School</v>
          </cell>
          <cell r="D943" t="str">
            <v>Denver, CO USA</v>
          </cell>
        </row>
        <row r="944">
          <cell r="A944">
            <v>1350</v>
          </cell>
          <cell r="B944" t="str">
            <v>The Rambots</v>
          </cell>
          <cell r="C944" t="str">
            <v>Raytheon &amp; LaSalle Academy</v>
          </cell>
          <cell r="D944" t="str">
            <v>Providence, RI USA</v>
          </cell>
        </row>
        <row r="945">
          <cell r="A945">
            <v>1351</v>
          </cell>
          <cell r="B945" t="str">
            <v>TKO</v>
          </cell>
          <cell r="C945" t="str">
            <v>Valin Corporation/Intuitive Surgical, Inc./MCNC De Anza College/ProxyIT, Inc./HSC Electronic Supply/Drake Welding, Inc. &amp; Archbishop Mitty High School</v>
          </cell>
          <cell r="D945" t="str">
            <v>San Jose, CA USA</v>
          </cell>
        </row>
        <row r="946">
          <cell r="A946">
            <v>1351</v>
          </cell>
          <cell r="B946" t="str">
            <v>TKO</v>
          </cell>
          <cell r="C946" t="str">
            <v>Valin Corporation/Intuitive Surgical, Inc./MCNC De Anza College/ProxyIT, Inc./HSC Electronic Supply/Drake Welding, Inc. &amp; Archbishop Mitty High School</v>
          </cell>
          <cell r="D946" t="str">
            <v>San Jose, CA USA</v>
          </cell>
        </row>
        <row r="947">
          <cell r="A947">
            <v>1359</v>
          </cell>
          <cell r="B947" t="str">
            <v>Scalawags</v>
          </cell>
          <cell r="C947" t="str">
            <v>jcpenney/Concept Systems, Inc./IBEW Local 280/Platt/Rotary Club of Greater Albany/Rotary Club of Albany/Rotary Club of Lebanon Oregon/Optimal Controls/ImTech, Inc. &amp; BSA Venture Crew 308 &amp; Lebanon High School</v>
          </cell>
          <cell r="D947" t="str">
            <v>Lebanon, OR USA</v>
          </cell>
        </row>
        <row r="948">
          <cell r="A948">
            <v>1361</v>
          </cell>
          <cell r="B948" t="str">
            <v>Nightmare Robotics</v>
          </cell>
          <cell r="C948" t="str">
            <v>Sierra High School</v>
          </cell>
          <cell r="D948" t="str">
            <v>Colorado Springs, CO USA</v>
          </cell>
        </row>
        <row r="949">
          <cell r="A949">
            <v>1367</v>
          </cell>
          <cell r="B949" t="str">
            <v>Blue Bears</v>
          </cell>
          <cell r="C949" t="str">
            <v>SRT &amp; Barringer High School</v>
          </cell>
          <cell r="D949" t="str">
            <v>Newark, NJ USA</v>
          </cell>
        </row>
        <row r="950">
          <cell r="A950">
            <v>1367</v>
          </cell>
          <cell r="B950" t="str">
            <v>Blue Bears</v>
          </cell>
          <cell r="C950" t="str">
            <v>SRT &amp; Barringer High School</v>
          </cell>
          <cell r="D950" t="str">
            <v>Newark, NJ USA</v>
          </cell>
        </row>
        <row r="951">
          <cell r="A951">
            <v>1369</v>
          </cell>
          <cell r="B951" t="str">
            <v>Minotaur</v>
          </cell>
          <cell r="C951" t="str">
            <v>Hillsborough County Public Schools &amp; Middleton Magnet High School</v>
          </cell>
          <cell r="D951" t="str">
            <v>Tampa, FL USA</v>
          </cell>
        </row>
        <row r="952">
          <cell r="A952">
            <v>1370</v>
          </cell>
          <cell r="B952" t="str">
            <v>Thermogenesis</v>
          </cell>
          <cell r="C952" t="str">
            <v>Appoquinimink School District / Friends of Middletown Robotics / DuPont Engineering / Draftek Design, LLC / Wells Fargo / Delmarva Computer Associates LLC / State Line Machine &amp; Appoquinimink High School &amp; Middletown High School</v>
          </cell>
          <cell r="D952" t="str">
            <v>Middletown, DE USA</v>
          </cell>
        </row>
        <row r="953">
          <cell r="A953">
            <v>1370</v>
          </cell>
          <cell r="B953" t="str">
            <v>Thermogenesis</v>
          </cell>
          <cell r="C953" t="str">
            <v>Appoquinimink School District / Friends of Middletown Robotics / DuPont Engineering / Draftek Design, LLC / Wells Fargo / Delmarva Computer Associates LLC / State Line Machine &amp; Appoquinimink High School &amp; Middletown High School</v>
          </cell>
          <cell r="D953" t="str">
            <v>Middletown, DE USA</v>
          </cell>
        </row>
        <row r="954">
          <cell r="A954">
            <v>1370</v>
          </cell>
          <cell r="B954" t="str">
            <v>Thermogenesis</v>
          </cell>
          <cell r="C954" t="str">
            <v>Appoquinimink School District / Friends of Middletown Robotics / DuPont Engineering / Draftek Design, LLC / Wells Fargo / Delmarva Computer Associates LLC / State Line Machine &amp; Appoquinimink High School &amp; Middletown High School</v>
          </cell>
          <cell r="D954" t="str">
            <v>Middletown, DE USA</v>
          </cell>
        </row>
        <row r="955">
          <cell r="A955">
            <v>1378</v>
          </cell>
          <cell r="B955" t="str">
            <v>Hilo Viking Robotics</v>
          </cell>
          <cell r="C955" t="str">
            <v>Hilo Steel Works / Ryan Nakasato / Hilo High School Foundation / Hawaii Electric Light Company / Rotary Club of Hilo Bay / ASIAA Hawaii / Subaru Telescope NAOJ / Big Island Built / BAE Systems &amp; Hilo Viking Robotics</v>
          </cell>
          <cell r="D955" t="str">
            <v>Hilo, HI USA</v>
          </cell>
        </row>
        <row r="956">
          <cell r="A956">
            <v>1379</v>
          </cell>
          <cell r="B956" t="str">
            <v>Gear Devils</v>
          </cell>
          <cell r="C956" t="str">
            <v>EMS Technologies of Honeywell/Gwinnett County Public Schools/Nordson Corporation &amp; Norcross High School</v>
          </cell>
          <cell r="D956" t="str">
            <v>Norcross, GA USA</v>
          </cell>
        </row>
        <row r="957">
          <cell r="A957">
            <v>1382</v>
          </cell>
          <cell r="B957" t="str">
            <v>ETEP Team</v>
          </cell>
          <cell r="C957" t="str">
            <v>ETEP - Prof. E. Passos Technical High School</v>
          </cell>
          <cell r="D957" t="str">
            <v>Sao Jose dos Campos, SP Brazil</v>
          </cell>
        </row>
        <row r="958">
          <cell r="A958">
            <v>1388</v>
          </cell>
          <cell r="B958" t="str">
            <v>Eagle Robotics</v>
          </cell>
          <cell r="C958" t="str">
            <v>Melfred Borzall/Pacific Gas &amp; Electric/United Launch Alliance &amp; Arroyo Grande High School Eagle Robotics</v>
          </cell>
          <cell r="D958" t="str">
            <v>Arroyo Grande, CA USA</v>
          </cell>
        </row>
        <row r="959">
          <cell r="A959">
            <v>1388</v>
          </cell>
          <cell r="B959" t="str">
            <v>Eagle Robotics</v>
          </cell>
          <cell r="C959" t="str">
            <v>Melfred Borzall/Pacific Gas &amp; Electric/United Launch Alliance &amp; Arroyo Grande High School Eagle Robotics</v>
          </cell>
          <cell r="D959" t="str">
            <v>Arroyo Grande, CA USA</v>
          </cell>
        </row>
        <row r="960">
          <cell r="A960">
            <v>1389</v>
          </cell>
          <cell r="B960" t="str">
            <v xml:space="preserve">The Body Electric </v>
          </cell>
          <cell r="C960" t="str">
            <v>Lockheed Martin/United Therapeutics/Cooper Power Systems-Energy Automation Solutions &amp; Walt Whitman High School</v>
          </cell>
          <cell r="D960" t="str">
            <v>Bethesda, MD USA</v>
          </cell>
        </row>
        <row r="961">
          <cell r="A961">
            <v>1389</v>
          </cell>
          <cell r="B961" t="str">
            <v xml:space="preserve">The Body Electric </v>
          </cell>
          <cell r="C961" t="str">
            <v>Lockheed Martin/United Therapeutics/Cooper Power Systems-Energy Automation Solutions &amp; Walt Whitman High School</v>
          </cell>
          <cell r="D961" t="str">
            <v>Bethesda, MD USA</v>
          </cell>
        </row>
        <row r="962">
          <cell r="A962">
            <v>1391</v>
          </cell>
          <cell r="B962" t="str">
            <v>The METAL MOOSE</v>
          </cell>
          <cell r="C962" t="str">
            <v>The Boeing Company / Test Products Incorporated / Changyu Glass / Lockheed Martin / Adaptive Textiles &amp; Westtown School</v>
          </cell>
          <cell r="D962" t="str">
            <v>Westtown, PA USA</v>
          </cell>
        </row>
        <row r="963">
          <cell r="A963">
            <v>1391</v>
          </cell>
          <cell r="B963" t="str">
            <v>The METAL MOOSE</v>
          </cell>
          <cell r="C963" t="str">
            <v>The Boeing Company / Test Products Incorporated / Changyu Glass / Lockheed Martin / Adaptive Textiles &amp; Westtown School</v>
          </cell>
          <cell r="D963" t="str">
            <v>Westtown, PA USA</v>
          </cell>
        </row>
        <row r="964">
          <cell r="A964">
            <v>1391</v>
          </cell>
          <cell r="B964" t="str">
            <v>The METAL MOOSE</v>
          </cell>
          <cell r="C964" t="str">
            <v>The Boeing Company / Test Products Incorporated / Changyu Glass / Lockheed Martin / Adaptive Textiles &amp; Westtown School</v>
          </cell>
          <cell r="D964" t="str">
            <v>Westtown, PA USA</v>
          </cell>
        </row>
        <row r="965">
          <cell r="A965">
            <v>1396</v>
          </cell>
          <cell r="B965" t="str">
            <v>Pyrobots</v>
          </cell>
          <cell r="C965" t="str">
            <v>Port Authority of New York and New Jersey / JCC Beacon Program / Annadale Diner / Lee Ann Realty / Mona Lisa Pizza &amp; Tottenville High School</v>
          </cell>
          <cell r="D965" t="str">
            <v>Staten Island, NY USA</v>
          </cell>
        </row>
        <row r="966">
          <cell r="A966">
            <v>1398</v>
          </cell>
          <cell r="B966" t="str">
            <v>Robo-Raiders</v>
          </cell>
          <cell r="C966" t="str">
            <v>Teradata Corporation/USC College of Engineering/The Keenan Foundation/American Association of Blacks in Energy &amp; W. J. Keenan High School</v>
          </cell>
          <cell r="D966" t="str">
            <v>Columbia, SC USA</v>
          </cell>
        </row>
        <row r="967">
          <cell r="A967">
            <v>1398</v>
          </cell>
          <cell r="B967" t="str">
            <v>Robo-Raiders</v>
          </cell>
          <cell r="C967" t="str">
            <v>Teradata Corporation/USC College of Engineering/The Keenan Foundation/American Association of Blacks in Energy &amp; W. J. Keenan High School</v>
          </cell>
          <cell r="D967" t="str">
            <v>Columbia, SC USA</v>
          </cell>
        </row>
        <row r="968">
          <cell r="A968">
            <v>1403</v>
          </cell>
          <cell r="B968" t="str">
            <v>Cougar Robotics</v>
          </cell>
          <cell r="C968" t="str">
            <v>Bristol-Myers Squibb/National Defense Education Program/Convatec &amp; Montgomery High School</v>
          </cell>
          <cell r="D968" t="str">
            <v>Skillman, NJ USA</v>
          </cell>
        </row>
        <row r="969">
          <cell r="A969">
            <v>1403</v>
          </cell>
          <cell r="B969" t="str">
            <v>Cougar Robotics</v>
          </cell>
          <cell r="C969" t="str">
            <v>Bristol-Myers Squibb/National Defense Education Program/Convatec &amp; Montgomery High School</v>
          </cell>
          <cell r="D969" t="str">
            <v>Skillman, NJ USA</v>
          </cell>
        </row>
        <row r="970">
          <cell r="A970">
            <v>1403</v>
          </cell>
          <cell r="B970" t="str">
            <v>Cougar Robotics</v>
          </cell>
          <cell r="C970" t="str">
            <v>Bristol-Myers Squibb/National Defense Education Program/Convatec &amp; Montgomery High School</v>
          </cell>
          <cell r="D970" t="str">
            <v>Skillman, NJ USA</v>
          </cell>
        </row>
        <row r="971">
          <cell r="A971">
            <v>1403</v>
          </cell>
          <cell r="B971" t="str">
            <v>Cougar Robotics</v>
          </cell>
          <cell r="C971" t="str">
            <v>Bristol-Myers Squibb/National Defense Education Program/Convatec &amp; Montgomery High School</v>
          </cell>
          <cell r="D971" t="str">
            <v>Skillman, NJ USA</v>
          </cell>
        </row>
        <row r="972">
          <cell r="A972">
            <v>1405</v>
          </cell>
          <cell r="B972" t="str">
            <v>Finney Falcons</v>
          </cell>
          <cell r="C972" t="str">
            <v>The Hoselton Foundation/TE Connectivity/Ortho-Clinical Diagnostics/Finger Lakes Tram/Roberts Wesleyan College/LEAH Homeschoolers &amp; The Charles Finney School</v>
          </cell>
          <cell r="D972" t="str">
            <v>Penfield, NY USA</v>
          </cell>
        </row>
        <row r="973">
          <cell r="A973">
            <v>1410</v>
          </cell>
          <cell r="B973" t="str">
            <v>GWHS Robotics</v>
          </cell>
          <cell r="C973" t="str">
            <v>Denver Public Schools/Comcast/Technetronic Solutions/Ball Aerospace &amp; Technologies Corp./LT Environmental &amp; George Washington High School</v>
          </cell>
          <cell r="D973" t="str">
            <v>Denver, CO USA</v>
          </cell>
        </row>
        <row r="974">
          <cell r="A974">
            <v>1410</v>
          </cell>
          <cell r="B974" t="str">
            <v>GWHS Robotics</v>
          </cell>
          <cell r="C974" t="str">
            <v>Denver Public Schools/Comcast/Technetronic Solutions/Ball Aerospace &amp; Technologies Corp./LT Environmental &amp; George Washington High School</v>
          </cell>
          <cell r="D974" t="str">
            <v>Denver, CO USA</v>
          </cell>
        </row>
        <row r="975">
          <cell r="A975">
            <v>1413</v>
          </cell>
          <cell r="B975" t="str">
            <v>Skrappy's Zoo</v>
          </cell>
          <cell r="C975" t="str">
            <v>MBC/Verizon/Longwood University Institute for Teaching through Technology and Innovative Practices/Southside Virginia Regional Technology Consortium/Clarksville Ruritans/Mecklenburg County Business Education Partnership/Mecklenburg Electric Co operative &amp; Mecklenburg County Public Schools</v>
          </cell>
          <cell r="D975" t="str">
            <v>Skipwith, VA USA</v>
          </cell>
        </row>
        <row r="976">
          <cell r="A976">
            <v>1414</v>
          </cell>
          <cell r="B976" t="str">
            <v>IHOT</v>
          </cell>
          <cell r="C976" t="str">
            <v>Pattillo Industrial Real Estate &amp; Atlanta International School</v>
          </cell>
          <cell r="D976" t="str">
            <v>Atlanta, GA USA</v>
          </cell>
        </row>
        <row r="977">
          <cell r="A977">
            <v>1418</v>
          </cell>
          <cell r="B977" t="str">
            <v>Vae Victis</v>
          </cell>
          <cell r="C977" t="str">
            <v>Exxon Mobil/SAIC (Science Applications International Corp/Lou Olom/FCCTV &amp; George Mason High School</v>
          </cell>
          <cell r="D977" t="str">
            <v>Falls Church, VA USA</v>
          </cell>
        </row>
        <row r="978">
          <cell r="A978">
            <v>1418</v>
          </cell>
          <cell r="B978" t="str">
            <v>Vae Victis</v>
          </cell>
          <cell r="C978" t="str">
            <v>Exxon Mobil/SAIC (Science Applications International Corp/Lou Olom/FCCTV &amp; George Mason High School</v>
          </cell>
          <cell r="D978" t="str">
            <v>Falls Church, VA USA</v>
          </cell>
        </row>
        <row r="979">
          <cell r="A979">
            <v>1421</v>
          </cell>
          <cell r="B979" t="str">
            <v>Team Chaos</v>
          </cell>
          <cell r="C979" t="str">
            <v>Thomas Pump and Machinery / NASA / Pratt &amp; Whitney / Mississippi Power / Lockheed Martin / Picayune Eye Clinic / A2Research / Heritage Plastics &amp; Picayune High School &amp; Pearl River Central High School</v>
          </cell>
          <cell r="D979" t="str">
            <v>Picayune, MS USA</v>
          </cell>
        </row>
        <row r="980">
          <cell r="A980">
            <v>1421</v>
          </cell>
          <cell r="B980" t="str">
            <v>Team Chaos</v>
          </cell>
          <cell r="C980" t="str">
            <v>Thomas Pump and Machinery / NASA / Pratt &amp; Whitney / Mississippi Power / Lockheed Martin / Picayune Eye Clinic / A2Research / Heritage Plastics &amp; Picayune High School &amp; Pearl River Central High School</v>
          </cell>
          <cell r="D980" t="str">
            <v>Picayune, MS USA</v>
          </cell>
        </row>
        <row r="981">
          <cell r="A981">
            <v>1422</v>
          </cell>
          <cell r="B981" t="str">
            <v>The Neon Knights</v>
          </cell>
          <cell r="C981" t="str">
            <v>Grundfos Pumps Mfg Corp/Excelsior Metals, Inc./Google/Harris Manufacturing/Valley Iron/Ano-Tech/Kip and R Powdercoating/Scott H. Goishi, DDS/Goishi Farms/Divine Logic/Lidestri Foods Inc./Roto Mfg/Taira Family/Gong Family &amp; CART &amp; Clovis West High School</v>
          </cell>
          <cell r="D981" t="str">
            <v>Fresno, CA USA</v>
          </cell>
        </row>
        <row r="982">
          <cell r="A982">
            <v>1422</v>
          </cell>
          <cell r="B982" t="str">
            <v>The Neon Knights</v>
          </cell>
          <cell r="C982" t="str">
            <v>Grundfos Pumps Mfg Corp/Excelsior Metals, Inc./Google/Harris Manufacturing/Valley Iron/Ano-Tech/Kip and R Powdercoating/Scott H. Goishi, DDS/Goishi Farms/Divine Logic/Lidestri Foods Inc./Roto Mfg/Taira Family/Gong Family &amp; CART &amp; Clovis West High School</v>
          </cell>
          <cell r="D982" t="str">
            <v>Fresno, CA USA</v>
          </cell>
        </row>
        <row r="983">
          <cell r="A983">
            <v>1425</v>
          </cell>
          <cell r="B983" t="str">
            <v>Error Code Xero</v>
          </cell>
          <cell r="C983" t="str">
            <v>Xerox / Maxim Integrated Products / City Of Wilsonville / Mentor Graphics / FLIR Systems / Furrow Pump / Eaton Corporation / Oregon Technology / Wilsonville Domino's Pizza / A-dec / Wilsonville High Booster Club / Lamb's Wilsinville Thriftway / Wilsonville Albertson's &amp; Wilsonville High School</v>
          </cell>
          <cell r="D983" t="str">
            <v>Wilsonville, OR USA</v>
          </cell>
        </row>
        <row r="984">
          <cell r="A984">
            <v>1425</v>
          </cell>
          <cell r="B984" t="str">
            <v>Error Code Xero</v>
          </cell>
          <cell r="C984" t="str">
            <v>Xerox / Maxim Integrated Products / City Of Wilsonville / Mentor Graphics / FLIR Systems / Furrow Pump / Eaton Corporation / Oregon Technology / Wilsonville Domino's Pizza / A-dec / Wilsonville High Booster Club / Lamb's Wilsinville Thriftway / Wilsonville Albertson's &amp; Wilsonville High School</v>
          </cell>
          <cell r="D984" t="str">
            <v>Wilsonville, OR USA</v>
          </cell>
        </row>
        <row r="985">
          <cell r="A985">
            <v>1429</v>
          </cell>
          <cell r="B985" t="str">
            <v>TEAM KAOS</v>
          </cell>
          <cell r="C985" t="str">
            <v>GE &amp; Galena Park High School</v>
          </cell>
          <cell r="D985" t="str">
            <v>Galena Park, TX USA</v>
          </cell>
        </row>
        <row r="986">
          <cell r="A986">
            <v>1429</v>
          </cell>
          <cell r="B986" t="str">
            <v>TEAM KAOS</v>
          </cell>
          <cell r="C986" t="str">
            <v>GE &amp; Galena Park High School</v>
          </cell>
          <cell r="D986" t="str">
            <v>Galena Park, TX USA</v>
          </cell>
        </row>
        <row r="987">
          <cell r="A987">
            <v>1432</v>
          </cell>
          <cell r="B987" t="str">
            <v>Mahr's Metal Beavers</v>
          </cell>
          <cell r="C987" t="str">
            <v>The Boeing Company/Knights of Pythias Ivanhoe Lodge No. 1 &amp; Mahr's Metal Beavers -Explorer Post 89</v>
          </cell>
          <cell r="D987" t="str">
            <v>Portland, OR USA</v>
          </cell>
        </row>
        <row r="988">
          <cell r="A988">
            <v>1438</v>
          </cell>
          <cell r="B988" t="str">
            <v>The A Team</v>
          </cell>
          <cell r="C988" t="str">
            <v>The Boeing Company/MAES/Raytheon &amp; Anaheim High School</v>
          </cell>
          <cell r="D988" t="str">
            <v>Anaheim, CA USA</v>
          </cell>
        </row>
        <row r="989">
          <cell r="A989">
            <v>1444</v>
          </cell>
          <cell r="B989" t="str">
            <v>The Lightning Lancers</v>
          </cell>
          <cell r="C989" t="str">
            <v>The Boeing Company/Rolla Alumni of Beta Sigma Psi/Nidec Motor Corporation/White-Rodgers/Engineered Sales/Thrivent Financial/Innoventor Engineering/Applied Ind. Tech./Inventory Sales Co/Delta Gases &amp; Engineering and Technology for Lutheran Youth</v>
          </cell>
          <cell r="D989" t="str">
            <v>St. Louis, MO USA</v>
          </cell>
        </row>
        <row r="990">
          <cell r="A990">
            <v>1446</v>
          </cell>
          <cell r="B990" t="str">
            <v>BAE League of Extraordinary Engineers</v>
          </cell>
          <cell r="C990" t="str">
            <v>Friendship Public Charter School/BAE Systems/National Defense Education Program &amp; Friendship Collegiate Academy</v>
          </cell>
          <cell r="D990" t="str">
            <v>Washington, DC USA</v>
          </cell>
        </row>
        <row r="991">
          <cell r="A991">
            <v>1448</v>
          </cell>
          <cell r="B991" t="str">
            <v>Parsons Vikings</v>
          </cell>
          <cell r="C991" t="str">
            <v>Parsons Area Community Foundation/Taylor Products &amp; Parsons High School</v>
          </cell>
          <cell r="D991" t="str">
            <v>Parsons, KS USA</v>
          </cell>
        </row>
        <row r="992">
          <cell r="A992">
            <v>1450</v>
          </cell>
          <cell r="B992" t="str">
            <v>XQ RobotiX</v>
          </cell>
          <cell r="C992" t="str">
            <v>Xerox Corp &amp; Ben Franklin Educational Campus</v>
          </cell>
          <cell r="D992" t="str">
            <v>Rochester, NY USA</v>
          </cell>
        </row>
        <row r="993">
          <cell r="A993">
            <v>1450</v>
          </cell>
          <cell r="B993" t="str">
            <v>XQ RobotiX</v>
          </cell>
          <cell r="C993" t="str">
            <v>Xerox Corp &amp; Ben Franklin Educational Campus</v>
          </cell>
          <cell r="D993" t="str">
            <v>Rochester, NY USA</v>
          </cell>
        </row>
        <row r="994">
          <cell r="A994">
            <v>1452</v>
          </cell>
          <cell r="B994" t="str">
            <v>Wildcats</v>
          </cell>
          <cell r="C994" t="str">
            <v>Windward School Robotics &amp; Windward Institute</v>
          </cell>
          <cell r="D994" t="str">
            <v>Los Angeles, CA USA</v>
          </cell>
        </row>
        <row r="995">
          <cell r="A995">
            <v>1458</v>
          </cell>
          <cell r="B995" t="str">
            <v>Red Tie Robotics</v>
          </cell>
          <cell r="C995" t="str">
            <v>Huawei/Lockheed Martin/Intuitive Surgical/Vox Network Solutions/Platt Electric/Wightman Engineering Services, Inc &amp; Monte Vista High School</v>
          </cell>
          <cell r="D995" t="str">
            <v>Danville, CA USA</v>
          </cell>
        </row>
        <row r="996">
          <cell r="A996">
            <v>1458</v>
          </cell>
          <cell r="B996" t="str">
            <v>Red Tie Robotics</v>
          </cell>
          <cell r="C996" t="str">
            <v>Huawei/Lockheed Martin/Intuitive Surgical/Vox Network Solutions/Platt Electric/Wightman Engineering Services, Inc &amp; Monte Vista High School</v>
          </cell>
          <cell r="D996" t="str">
            <v>Danville, CA USA</v>
          </cell>
        </row>
        <row r="997">
          <cell r="A997">
            <v>1466</v>
          </cell>
          <cell r="B997" t="str">
            <v>Webb Robotics</v>
          </cell>
          <cell r="C997" t="str">
            <v>Bertelkamp Automation, Inc / ORNL / Express Employment Professionals &amp; Webb School of Knoxville</v>
          </cell>
          <cell r="D997" t="str">
            <v>Knoxville, TN USA</v>
          </cell>
        </row>
        <row r="998">
          <cell r="A998">
            <v>1468</v>
          </cell>
          <cell r="B998" t="str">
            <v>Hicksville J-Birds</v>
          </cell>
          <cell r="C998" t="str">
            <v>BAE SYSTEMS &amp; Hicksville High School</v>
          </cell>
          <cell r="D998" t="str">
            <v>Hicksville, NY USA</v>
          </cell>
        </row>
        <row r="999">
          <cell r="A999">
            <v>1474</v>
          </cell>
          <cell r="B999" t="str">
            <v>Master Link Militia</v>
          </cell>
          <cell r="C999" t="str">
            <v>Raytheon/Holt &amp; Bugbee/Mercury Computer Systems Inc./Advanced Polymer Coatings Ltd. &amp; Tewksbury Memorial High School</v>
          </cell>
          <cell r="D999" t="str">
            <v>Tewksbury, MA USA</v>
          </cell>
        </row>
        <row r="1000">
          <cell r="A1000">
            <v>1477</v>
          </cell>
          <cell r="B1000" t="str">
            <v>Texas Torque</v>
          </cell>
          <cell r="C1000" t="str">
            <v>Innovation First International / Halliburton / Anadarko / NEMA Enclosures / Texas Workforce Commission / Crow Corp / Dauchy Investments / Baker Hughes / WCProducts / ABB / Laser Welding Solutions / Business and Engineering Solutions Team / ETSZONE / P.A.S.T. &amp; Conroe ISD</v>
          </cell>
          <cell r="D1000" t="str">
            <v>The Woodlands, TX USA</v>
          </cell>
        </row>
        <row r="1001">
          <cell r="A1001">
            <v>1477</v>
          </cell>
          <cell r="B1001" t="str">
            <v>Texas Torque</v>
          </cell>
          <cell r="C1001" t="str">
            <v>Innovation First International / Halliburton / Anadarko / NEMA Enclosures / Texas Workforce Commission / Crow Corp / Dauchy Investments / Baker Hughes / WCProducts / ABB / Laser Welding Solutions / Business and Engineering Solutions Team / ETSZONE / P.A.S.T. &amp; Conroe ISD</v>
          </cell>
          <cell r="D1001" t="str">
            <v>The Woodlands, TX USA</v>
          </cell>
        </row>
        <row r="1002">
          <cell r="A1002">
            <v>1477</v>
          </cell>
          <cell r="B1002" t="str">
            <v>Texas Torque</v>
          </cell>
          <cell r="C1002" t="str">
            <v>Innovation First International / Halliburton / Anadarko / NEMA Enclosures / Texas Workforce Commission / Crow Corp / Dauchy Investments / Baker Hughes / WCProducts / ABB / Laser Welding Solutions / Business and Engineering Solutions Team / ETSZONE / P.A.S.T. &amp; Conroe ISD</v>
          </cell>
          <cell r="D1002" t="str">
            <v>The Woodlands, TX USA</v>
          </cell>
        </row>
        <row r="1003">
          <cell r="A1003">
            <v>1477</v>
          </cell>
          <cell r="B1003" t="str">
            <v>Texas Torque</v>
          </cell>
          <cell r="C1003" t="str">
            <v>Innovation First International / Halliburton / Anadarko / NEMA Enclosures / Texas Workforce Commission / Crow Corp / Dauchy Investments / Baker Hughes / WCProducts / ABB / Laser Welding Solutions / Business and Engineering Solutions Team / ETSZONE / P.A.S.T. &amp; Conroe ISD</v>
          </cell>
          <cell r="D1003" t="str">
            <v>The Woodlands, TX USA</v>
          </cell>
        </row>
        <row r="1004">
          <cell r="A1004">
            <v>1482</v>
          </cell>
          <cell r="B1004" t="str">
            <v>Ghosts</v>
          </cell>
          <cell r="C1004" t="str">
            <v>General Motors of Canada/Tenaris &amp; Bishop Grandin High School</v>
          </cell>
          <cell r="D1004" t="str">
            <v>Calgary, AB Canada</v>
          </cell>
        </row>
        <row r="1005">
          <cell r="A1005">
            <v>1492</v>
          </cell>
          <cell r="B1005" t="str">
            <v>Team CAUTION</v>
          </cell>
          <cell r="C1005" t="str">
            <v>Microchip / AZFirst / UTC Aerospace Systems &amp; AZ Community Robotics</v>
          </cell>
          <cell r="D1005" t="str">
            <v>Tempe, AZ USA</v>
          </cell>
        </row>
        <row r="1006">
          <cell r="A1006">
            <v>1493</v>
          </cell>
          <cell r="B1006" t="str">
            <v>The Falcons</v>
          </cell>
          <cell r="C1006" t="str">
            <v>RPI/National Grid/BAE Systems &amp; Albany High School</v>
          </cell>
          <cell r="D1006" t="str">
            <v>Albany, NY USA</v>
          </cell>
        </row>
        <row r="1007">
          <cell r="A1007">
            <v>1495</v>
          </cell>
          <cell r="B1007" t="str">
            <v>AGR</v>
          </cell>
          <cell r="C1007" t="str">
            <v>Avon Grove High School</v>
          </cell>
          <cell r="D1007" t="str">
            <v>West Grove, PA USA</v>
          </cell>
        </row>
        <row r="1008">
          <cell r="A1008">
            <v>1495</v>
          </cell>
          <cell r="B1008" t="str">
            <v>AGR</v>
          </cell>
          <cell r="C1008" t="str">
            <v>Avon Grove High School</v>
          </cell>
          <cell r="D1008" t="str">
            <v>West Grove, PA USA</v>
          </cell>
        </row>
        <row r="1009">
          <cell r="A1009">
            <v>1501</v>
          </cell>
          <cell r="B1009" t="str">
            <v>Team THRUST</v>
          </cell>
          <cell r="C1009" t="str">
            <v>UT Electronic Controls/Pentair/PHD, Inc./BAE Systems/Yamaha Robotics &amp; Huntington County 4-H Robotics</v>
          </cell>
          <cell r="D1009" t="str">
            <v>Huntington, IN USA</v>
          </cell>
        </row>
        <row r="1010">
          <cell r="A1010">
            <v>1501</v>
          </cell>
          <cell r="B1010" t="str">
            <v>Team THRUST</v>
          </cell>
          <cell r="C1010" t="str">
            <v>UT Electronic Controls/Pentair/PHD, Inc./BAE Systems/Yamaha Robotics &amp; Huntington County 4-H Robotics</v>
          </cell>
          <cell r="D1010" t="str">
            <v>Huntington, IN USA</v>
          </cell>
        </row>
        <row r="1011">
          <cell r="A1011">
            <v>1502</v>
          </cell>
          <cell r="B1011" t="str">
            <v>Technical Difficulties</v>
          </cell>
          <cell r="C1011" t="str">
            <v>The Chrysler Foundation / Eaton Aerospace / Chelsea Tool / Tetra Tech / Roberts Paint and Body / Steven Morse &amp; Company / Mike's Home Repair / Kennedy Associates &amp; Chelsea High School</v>
          </cell>
          <cell r="D1011" t="str">
            <v>Chelsea, MI USA</v>
          </cell>
        </row>
        <row r="1012">
          <cell r="A1012">
            <v>1502</v>
          </cell>
          <cell r="B1012" t="str">
            <v>Technical Difficulties</v>
          </cell>
          <cell r="C1012" t="str">
            <v>The Chrysler Foundation / Eaton Aerospace / Chelsea Tool / Tetra Tech / Roberts Paint and Body / Steven Morse &amp; Company / Mike's Home Repair / Kennedy Associates &amp; Chelsea High School</v>
          </cell>
          <cell r="D1012" t="str">
            <v>Chelsea, MI USA</v>
          </cell>
        </row>
        <row r="1013">
          <cell r="A1013">
            <v>1503</v>
          </cell>
          <cell r="B1013" t="str">
            <v>Spartonics</v>
          </cell>
          <cell r="C1013" t="str">
            <v>General Motors St. Catharines Powertrain / Eurocopter Canada Ltd / Ontario Power Generation &amp; Westlane Secondary School</v>
          </cell>
          <cell r="D1013" t="str">
            <v>Niagara Falls, ON Canada</v>
          </cell>
        </row>
        <row r="1014">
          <cell r="A1014">
            <v>1503</v>
          </cell>
          <cell r="B1014" t="str">
            <v>Spartonics</v>
          </cell>
          <cell r="C1014" t="str">
            <v>General Motors St. Catharines Powertrain / Eurocopter Canada Ltd / Ontario Power Generation &amp; Westlane Secondary School</v>
          </cell>
          <cell r="D1014" t="str">
            <v>Niagara Falls, ON Canada</v>
          </cell>
        </row>
        <row r="1015">
          <cell r="A1015">
            <v>1504</v>
          </cell>
          <cell r="B1015" t="str">
            <v>Desperate Penguins</v>
          </cell>
          <cell r="C1015" t="str">
            <v>General Motors / Dart Foundation / TechSmith &amp; Okemos High School &amp; Lansing Christian High School &amp; Williamston High School</v>
          </cell>
          <cell r="D1015" t="str">
            <v>Okemos, MI USA</v>
          </cell>
        </row>
        <row r="1016">
          <cell r="A1016">
            <v>1504</v>
          </cell>
          <cell r="B1016" t="str">
            <v>Desperate Penguins</v>
          </cell>
          <cell r="C1016" t="str">
            <v>General Motors / Dart Foundation / TechSmith &amp; Okemos High School &amp; Lansing Christian High School &amp; Williamston High School</v>
          </cell>
          <cell r="D1016" t="str">
            <v>Okemos, MI USA</v>
          </cell>
        </row>
        <row r="1017">
          <cell r="A1017">
            <v>1504</v>
          </cell>
          <cell r="B1017" t="str">
            <v>Desperate Penguins</v>
          </cell>
          <cell r="C1017" t="str">
            <v>General Motors / Dart Foundation / TechSmith &amp; Okemos High School &amp; Lansing Christian High School &amp; Williamston High School</v>
          </cell>
          <cell r="D1017" t="str">
            <v>Okemos, MI USA</v>
          </cell>
        </row>
        <row r="1018">
          <cell r="A1018">
            <v>1506</v>
          </cell>
          <cell r="B1018" t="str">
            <v>Metal Muscle</v>
          </cell>
          <cell r="C1018" t="str">
            <v>General Motors Global Facilities / Kettering University / IBM &amp; Oakland &amp; Genesee County High Schools</v>
          </cell>
          <cell r="D1018" t="str">
            <v>North Oakland County, MI USA</v>
          </cell>
        </row>
        <row r="1019">
          <cell r="A1019">
            <v>1506</v>
          </cell>
          <cell r="B1019" t="str">
            <v>Metal Muscle</v>
          </cell>
          <cell r="C1019" t="str">
            <v>General Motors Global Facilities / Kettering University / IBM &amp; Oakland &amp; Genesee County High Schools</v>
          </cell>
          <cell r="D1019" t="str">
            <v>North Oakland County, MI USA</v>
          </cell>
        </row>
        <row r="1020">
          <cell r="A1020">
            <v>1507</v>
          </cell>
          <cell r="B1020" t="str">
            <v>Warlocks</v>
          </cell>
          <cell r="C1020" t="str">
            <v>Delphi/GM/Contracts Unlimited/HDS Industrial Design-Drafting/Superior Group &amp; Lockport High School</v>
          </cell>
          <cell r="D1020" t="str">
            <v>Lockport, NY USA</v>
          </cell>
        </row>
        <row r="1021">
          <cell r="A1021">
            <v>1507</v>
          </cell>
          <cell r="B1021" t="str">
            <v>Warlocks</v>
          </cell>
          <cell r="C1021" t="str">
            <v>Delphi/GM/Contracts Unlimited/HDS Industrial Design-Drafting/Superior Group &amp; Lockport High School</v>
          </cell>
          <cell r="D1021" t="str">
            <v>Lockport, NY USA</v>
          </cell>
        </row>
        <row r="1022">
          <cell r="A1022">
            <v>1510</v>
          </cell>
          <cell r="B1022" t="str">
            <v>Wildcats</v>
          </cell>
          <cell r="C1022" t="str">
            <v>The Boeing Company/Intel/Columbia Sportswear/Portland Community College/ITT Tech/FEI/Platt Electric/Beaverton Public Schools Robotics Teams &amp; Westview High School</v>
          </cell>
          <cell r="D1022" t="str">
            <v>Beaverton, OR USA</v>
          </cell>
        </row>
        <row r="1023">
          <cell r="A1023">
            <v>1510</v>
          </cell>
          <cell r="B1023" t="str">
            <v>Wildcats</v>
          </cell>
          <cell r="C1023" t="str">
            <v>The Boeing Company/Intel/Columbia Sportswear/Portland Community College/ITT Tech/FEI/Platt Electric/Beaverton Public Schools Robotics Teams &amp; Westview High School</v>
          </cell>
          <cell r="D1023" t="str">
            <v>Beaverton, OR USA</v>
          </cell>
        </row>
        <row r="1024">
          <cell r="A1024">
            <v>1511</v>
          </cell>
          <cell r="B1024" t="str">
            <v>Rolling Thunder</v>
          </cell>
          <cell r="C1024" t="str">
            <v>Harris Corporation &amp; Penfield High School</v>
          </cell>
          <cell r="D1024" t="str">
            <v>Penfield, NY USA</v>
          </cell>
        </row>
        <row r="1025">
          <cell r="A1025">
            <v>1511</v>
          </cell>
          <cell r="B1025" t="str">
            <v>Rolling Thunder</v>
          </cell>
          <cell r="C1025" t="str">
            <v>Harris Corporation &amp; Penfield High School</v>
          </cell>
          <cell r="D1025" t="str">
            <v>Penfield, NY USA</v>
          </cell>
        </row>
        <row r="1026">
          <cell r="A1026">
            <v>1512</v>
          </cell>
          <cell r="B1026" t="str">
            <v>The Metal Vidsters</v>
          </cell>
          <cell r="C1026" t="str">
            <v>Criterium-Turner Engineers/Penn Engineering/Plano Molding Company &amp; St. Paul's School High School</v>
          </cell>
          <cell r="D1026" t="str">
            <v>Concord, NH USA</v>
          </cell>
        </row>
        <row r="1027">
          <cell r="A1027">
            <v>1515</v>
          </cell>
          <cell r="B1027" t="str">
            <v>MorTorq</v>
          </cell>
          <cell r="C1027" t="str">
            <v>Walt Disney Imagineering/LA County R.O.P. &amp; BHHS</v>
          </cell>
          <cell r="D1027" t="str">
            <v>Beverly Hills, CA USA</v>
          </cell>
        </row>
        <row r="1028">
          <cell r="A1028">
            <v>1515</v>
          </cell>
          <cell r="B1028" t="str">
            <v>MorTorq</v>
          </cell>
          <cell r="C1028" t="str">
            <v>Walt Disney Imagineering/LA County R.O.P. &amp; BHHS</v>
          </cell>
          <cell r="D1028" t="str">
            <v>Beverly Hills, CA USA</v>
          </cell>
        </row>
        <row r="1029">
          <cell r="A1029">
            <v>1517</v>
          </cell>
          <cell r="B1029" t="str">
            <v>The Lumberjacks</v>
          </cell>
          <cell r="C1029" t="str">
            <v>Allegro Microsystems/BAE Systems/Bittware, Inc/PSNH &amp; Bishop Brady High School</v>
          </cell>
          <cell r="D1029" t="str">
            <v>Concord, NH USA</v>
          </cell>
        </row>
        <row r="1030">
          <cell r="A1030">
            <v>1517</v>
          </cell>
          <cell r="B1030" t="str">
            <v>The Lumberjacks</v>
          </cell>
          <cell r="C1030" t="str">
            <v>Allegro Microsystems/BAE Systems/Bittware, Inc/PSNH &amp; Bishop Brady High School</v>
          </cell>
          <cell r="D1030" t="str">
            <v>Concord, NH USA</v>
          </cell>
        </row>
        <row r="1031">
          <cell r="A1031">
            <v>1518</v>
          </cell>
          <cell r="B1031" t="str">
            <v>Raider Robotics</v>
          </cell>
          <cell r="C1031" t="str">
            <v>Xerox / JRLON / ALPCO Recycling, Inc / Napa Magnum Auto Parts / Constellation Energy &amp; Palmyra-Macedon High School</v>
          </cell>
          <cell r="D1031" t="str">
            <v>Palmyra, NY USA</v>
          </cell>
        </row>
        <row r="1032">
          <cell r="A1032">
            <v>1519</v>
          </cell>
          <cell r="B1032" t="str">
            <v>Mechanical Mayhem</v>
          </cell>
          <cell r="C1032" t="str">
            <v>PTC/Rockwell Automation/BAE Systems/Best Buy &amp; Milford Area Youth Homeschoolers Enriching Minds</v>
          </cell>
          <cell r="D1032" t="str">
            <v>Milford, NH USA</v>
          </cell>
        </row>
        <row r="1033">
          <cell r="A1033">
            <v>1519</v>
          </cell>
          <cell r="B1033" t="str">
            <v>Mechanical Mayhem</v>
          </cell>
          <cell r="C1033" t="str">
            <v>PTC/Rockwell Automation/BAE Systems/Best Buy &amp; Milford Area Youth Homeschoolers Enriching Minds</v>
          </cell>
          <cell r="D1033" t="str">
            <v>Milford, NH USA</v>
          </cell>
        </row>
        <row r="1034">
          <cell r="A1034">
            <v>1522</v>
          </cell>
          <cell r="B1034" t="str">
            <v>DOTM - Defenders of the Multiverse</v>
          </cell>
          <cell r="C1034" t="str">
            <v>QubicaAMF / ChemTreat, inc. / Sonic Tools / Farmer Machine Co.,  Inc. / BELFOR / Doswell Limited Partnership / HHS Robotics Booster Club / DOTM Alumni / Tucker Franklin Insurance / OOAC LLC / Resource Realty Services / The Wilton Companies / Hanover Education Foundation &amp; DOTM 1522 Defenders of the Multiverse &amp; Hanover High School</v>
          </cell>
          <cell r="D1034" t="str">
            <v>Mechanicsville, VA USA</v>
          </cell>
        </row>
        <row r="1035">
          <cell r="A1035">
            <v>1522</v>
          </cell>
          <cell r="B1035" t="str">
            <v>DOTM - Defenders of the Multiverse</v>
          </cell>
          <cell r="C1035" t="str">
            <v>QubicaAMF / ChemTreat, inc. / Sonic Tools / Farmer Machine Co.,  Inc. / BELFOR / Doswell Limited Partnership / HHS Robotics Booster Club / DOTM Alumni / Tucker Franklin Insurance / OOAC LLC / Resource Realty Services / The Wilton Companies / Hanover Education Foundation &amp; DOTM 1522 Defenders of the Multiverse &amp; Hanover High School</v>
          </cell>
          <cell r="D1035" t="str">
            <v>Mechanicsville, VA USA</v>
          </cell>
        </row>
        <row r="1036">
          <cell r="A1036">
            <v>1523</v>
          </cell>
          <cell r="B1036" t="str">
            <v>Mega Awesome Robotic Systems (MARS)</v>
          </cell>
          <cell r="C1036" t="str">
            <v>Sikorsky Aircraft/Lockheed Martin/John C. Bills Properties &amp; Jupiter High School &amp; William T Dwyer High School</v>
          </cell>
          <cell r="D1036" t="str">
            <v>Jupiter and Palm Beach Gardens, FL USA</v>
          </cell>
        </row>
        <row r="1037">
          <cell r="A1037">
            <v>1523</v>
          </cell>
          <cell r="B1037" t="str">
            <v>Mega Awesome Robotic Systems (MARS)</v>
          </cell>
          <cell r="C1037" t="str">
            <v>Sikorsky Aircraft/Lockheed Martin/John C. Bills Properties &amp; Jupiter High School &amp; William T Dwyer High School</v>
          </cell>
          <cell r="D1037" t="str">
            <v>Jupiter and Palm Beach Gardens, FL USA</v>
          </cell>
        </row>
        <row r="1038">
          <cell r="A1038">
            <v>1528</v>
          </cell>
          <cell r="B1038" t="str">
            <v>MTR (Monroe Trojan Robotics)</v>
          </cell>
          <cell r="C1038" t="str">
            <v>General Motors/The DTE Energy Foundation/DTE Energy Monroe Power Plant &amp; Monroe High School</v>
          </cell>
          <cell r="D1038" t="str">
            <v>Monroe, MI USA</v>
          </cell>
        </row>
        <row r="1039">
          <cell r="A1039">
            <v>1528</v>
          </cell>
          <cell r="B1039" t="str">
            <v>MTR (Monroe Trojan Robotics)</v>
          </cell>
          <cell r="C1039" t="str">
            <v>General Motors/The DTE Energy Foundation/DTE Energy Monroe Power Plant &amp; Monroe High School</v>
          </cell>
          <cell r="D1039" t="str">
            <v>Monroe, MI USA</v>
          </cell>
        </row>
        <row r="1040">
          <cell r="A1040">
            <v>1528</v>
          </cell>
          <cell r="B1040" t="str">
            <v>MTR (Monroe Trojan Robotics)</v>
          </cell>
          <cell r="C1040" t="str">
            <v>General Motors/The DTE Energy Foundation/DTE Energy Monroe Power Plant &amp; Monroe High School</v>
          </cell>
          <cell r="D1040" t="str">
            <v>Monroe, MI USA</v>
          </cell>
        </row>
        <row r="1041">
          <cell r="A1041">
            <v>1528</v>
          </cell>
          <cell r="B1041" t="str">
            <v>MTR (Monroe Trojan Robotics)</v>
          </cell>
          <cell r="C1041" t="str">
            <v>General Motors/The DTE Energy Foundation/DTE Energy Monroe Power Plant &amp; Monroe High School</v>
          </cell>
          <cell r="D1041" t="str">
            <v>Monroe, MI USA</v>
          </cell>
        </row>
        <row r="1042">
          <cell r="A1042">
            <v>1529</v>
          </cell>
          <cell r="B1042" t="str">
            <v>CyberCards</v>
          </cell>
          <cell r="C1042" t="str">
            <v>Rolls-Royce / Techpoint Foundation for Youth / Fab2Order / Waterjet Cutting of Indiana / AndyMark, Inc. / Conexus Indiana &amp; Southport High School</v>
          </cell>
          <cell r="D1042" t="str">
            <v>Indianapolis, IN USA</v>
          </cell>
        </row>
        <row r="1043">
          <cell r="A1043">
            <v>1529</v>
          </cell>
          <cell r="B1043" t="str">
            <v>CyberCards</v>
          </cell>
          <cell r="C1043" t="str">
            <v>Rolls-Royce / Techpoint Foundation for Youth / Fab2Order / Waterjet Cutting of Indiana / AndyMark, Inc. / Conexus Indiana &amp; Southport High School</v>
          </cell>
          <cell r="D1043" t="str">
            <v>Indianapolis, IN USA</v>
          </cell>
        </row>
        <row r="1044">
          <cell r="A1044">
            <v>1533</v>
          </cell>
          <cell r="B1044" t="str">
            <v>Triple Strange</v>
          </cell>
          <cell r="C1044" t="str">
            <v>NASA / TE Connectivity / ABCO / RF Micro Devices / Analog Devices, Inc. / Teradata Corporation / PTC &amp; ECG Robotics Inc.</v>
          </cell>
          <cell r="D1044" t="str">
            <v>Greensboro, NC USA</v>
          </cell>
        </row>
        <row r="1045">
          <cell r="A1045">
            <v>1533</v>
          </cell>
          <cell r="B1045" t="str">
            <v>Triple Strange</v>
          </cell>
          <cell r="C1045" t="str">
            <v>NASA / TE Connectivity / ABCO / RF Micro Devices / Analog Devices, Inc. / Teradata Corporation / PTC &amp; ECG Robotics Inc.</v>
          </cell>
          <cell r="D1045" t="str">
            <v>Greensboro, NC USA</v>
          </cell>
        </row>
        <row r="1046">
          <cell r="A1046">
            <v>1537</v>
          </cell>
          <cell r="B1046" t="str">
            <v>Robotic Knights</v>
          </cell>
          <cell r="C1046" t="str">
            <v>Lockeed Martin &amp; Uniondale High School</v>
          </cell>
          <cell r="D1046" t="str">
            <v>Uniondale, NY USA</v>
          </cell>
        </row>
        <row r="1047">
          <cell r="A1047">
            <v>1538</v>
          </cell>
          <cell r="B1047" t="str">
            <v>The Holy Cows</v>
          </cell>
          <cell r="C1047" t="str">
            <v>NASA/Nordson Asymtek/BlueChip Machine &amp; Fabrication/SAIC/Qualcomm/Vivid-Hosting/KTC Research/San Diego County Sheriff's Department/Quality Powder Coating/A to Z Metal Finishing &amp; High Tech High</v>
          </cell>
          <cell r="D1047" t="str">
            <v>San Diego, CA USA</v>
          </cell>
        </row>
        <row r="1048">
          <cell r="A1048">
            <v>1538</v>
          </cell>
          <cell r="B1048" t="str">
            <v>The Holy Cows</v>
          </cell>
          <cell r="C1048" t="str">
            <v>NASA/Nordson Asymtek/BlueChip Machine &amp; Fabrication/SAIC/Qualcomm/Vivid-Hosting/KTC Research/San Diego County Sheriff's Department/Quality Powder Coating/A to Z Metal Finishing &amp; High Tech High</v>
          </cell>
          <cell r="D1048" t="str">
            <v>San Diego, CA USA</v>
          </cell>
        </row>
        <row r="1049">
          <cell r="A1049">
            <v>1539</v>
          </cell>
          <cell r="B1049" t="str">
            <v>Blue Eagle Robotics</v>
          </cell>
          <cell r="C1049" t="str">
            <v>Mergent / Huffman Corporation / Jameson / City Electric Supply / Midrex / CM Steel / CHIRON America / Duke Energy / Jersey Mikes / IBM / Siemens / Pizza Man &amp; Clover School District</v>
          </cell>
          <cell r="D1049" t="str">
            <v>Clover, SC USA</v>
          </cell>
        </row>
        <row r="1050">
          <cell r="A1050">
            <v>1539</v>
          </cell>
          <cell r="B1050" t="str">
            <v>Blue Eagle Robotics</v>
          </cell>
          <cell r="C1050" t="str">
            <v>Mergent / Huffman Corporation / Jameson / City Electric Supply / Midrex / CM Steel / CHIRON America / Duke Energy / Jersey Mikes / IBM / Siemens / Pizza Man &amp; Clover School District</v>
          </cell>
          <cell r="D1050" t="str">
            <v>Clover, SC USA</v>
          </cell>
        </row>
        <row r="1051">
          <cell r="A1051">
            <v>1540</v>
          </cell>
          <cell r="B1051" t="str">
            <v>Flaming Chickens</v>
          </cell>
          <cell r="C1051" t="str">
            <v>Catlin Gabel High School</v>
          </cell>
          <cell r="D1051" t="str">
            <v>Portland, OR USA</v>
          </cell>
        </row>
        <row r="1052">
          <cell r="A1052">
            <v>1540</v>
          </cell>
          <cell r="B1052" t="str">
            <v>Flaming Chickens</v>
          </cell>
          <cell r="C1052" t="str">
            <v>Catlin Gabel High School</v>
          </cell>
          <cell r="D1052" t="str">
            <v>Portland, OR USA</v>
          </cell>
        </row>
        <row r="1053">
          <cell r="A1053">
            <v>1541</v>
          </cell>
          <cell r="B1053" t="str">
            <v>MidloCANics</v>
          </cell>
          <cell r="C1053" t="str">
            <v>Northrop Grumman Corp./DuPont &amp; Midlothian High School</v>
          </cell>
          <cell r="D1053" t="str">
            <v>Midlothian, VA USA</v>
          </cell>
        </row>
        <row r="1054">
          <cell r="A1054">
            <v>1546</v>
          </cell>
          <cell r="B1054" t="str">
            <v>Chaos, Inc.</v>
          </cell>
          <cell r="C1054" t="str">
            <v>Northrop-Grumman/Baldwin Foundation for Education &amp; Baldwin Senior High School</v>
          </cell>
          <cell r="D1054" t="str">
            <v>Baldwin, NY USA</v>
          </cell>
        </row>
        <row r="1055">
          <cell r="A1055">
            <v>1547</v>
          </cell>
          <cell r="B1055" t="str">
            <v>Where's Waldo?</v>
          </cell>
          <cell r="C1055" t="str">
            <v>General Motors of Canada / Bank of Montreal &amp; Trafalgar Castle School</v>
          </cell>
          <cell r="D1055" t="str">
            <v>Whitby, ON Canada</v>
          </cell>
        </row>
        <row r="1056">
          <cell r="A1056">
            <v>1547</v>
          </cell>
          <cell r="B1056" t="str">
            <v>Where's Waldo?</v>
          </cell>
          <cell r="C1056" t="str">
            <v>General Motors of Canada / Bank of Montreal &amp; Trafalgar Castle School</v>
          </cell>
          <cell r="D1056" t="str">
            <v>Whitby, ON Canada</v>
          </cell>
        </row>
        <row r="1057">
          <cell r="A1057">
            <v>1551</v>
          </cell>
          <cell r="B1057" t="str">
            <v>The Grapes of Wrath</v>
          </cell>
          <cell r="C1057" t="str">
            <v>Bausch &amp; Lomb Corp/PTC/Mr. Fix-It/Ontario Engine and Machine/European Spares, Inc/Lake Country Woodworkers/The Fairbrothers &amp; Naples Central School</v>
          </cell>
          <cell r="D1057" t="str">
            <v>Naples, NY USA</v>
          </cell>
        </row>
        <row r="1058">
          <cell r="A1058">
            <v>1551</v>
          </cell>
          <cell r="B1058" t="str">
            <v>The Grapes of Wrath</v>
          </cell>
          <cell r="C1058" t="str">
            <v>Bausch &amp; Lomb Corp/PTC/Mr. Fix-It/Ontario Engine and Machine/European Spares, Inc/Lake Country Woodworkers/The Fairbrothers &amp; Naples Central School</v>
          </cell>
          <cell r="D1058" t="str">
            <v>Naples, NY USA</v>
          </cell>
        </row>
        <row r="1059">
          <cell r="A1059">
            <v>1553</v>
          </cell>
          <cell r="B1059" t="str">
            <v>KC Robotics Team</v>
          </cell>
          <cell r="C1059" t="str">
            <v>BlueCross BlueShield of South Carolina / Time Warner Cable &amp; Lugoff-Elgin High School &amp; Camden High School</v>
          </cell>
          <cell r="D1059" t="str">
            <v>Lugoff, SC USA</v>
          </cell>
        </row>
        <row r="1060">
          <cell r="A1060">
            <v>1554</v>
          </cell>
          <cell r="B1060" t="str">
            <v>Oceanside Sailors</v>
          </cell>
          <cell r="C1060" t="str">
            <v>Oceanside Union Free School District</v>
          </cell>
          <cell r="D1060" t="str">
            <v>Oceanside, NY USA</v>
          </cell>
        </row>
        <row r="1061">
          <cell r="A1061">
            <v>1557</v>
          </cell>
          <cell r="B1061" t="str">
            <v>12 Volt Bolt</v>
          </cell>
          <cell r="C1061" t="str">
            <v>Lockheed Martin / Mt Dora Community Trust / Lake County Schools / United Technologies Corporation / NerdsGeeksGurus, LLC / Progressive Growers, Inc / Walt Disney Co. &amp; Disney VoluntEARS / SAIC / Lake Eustis Community Foundation / Alumne / Wal-Mart / Lightning Bolt / The Bunk Room &amp; Mount Dora Bible School</v>
          </cell>
          <cell r="D1061" t="str">
            <v>Eustis, FL USA</v>
          </cell>
        </row>
        <row r="1062">
          <cell r="A1062">
            <v>1559</v>
          </cell>
          <cell r="B1062" t="str">
            <v>Devil-Tech</v>
          </cell>
          <cell r="C1062" t="str">
            <v>David Reh / Xerox Corporation / Corning / New Scale Technologies / austriamicrosystems / Integrated Systems / Schuler-Haas Electric / Mead Square Phamacy &amp; Victor High School</v>
          </cell>
          <cell r="D1062" t="str">
            <v>Victor, NY USA</v>
          </cell>
        </row>
        <row r="1063">
          <cell r="A1063">
            <v>1559</v>
          </cell>
          <cell r="B1063" t="str">
            <v>Devil-Tech</v>
          </cell>
          <cell r="C1063" t="str">
            <v>David Reh / Xerox Corporation / Corning / New Scale Technologies / austriamicrosystems / Integrated Systems / Schuler-Haas Electric / Mead Square Phamacy &amp; Victor High School</v>
          </cell>
          <cell r="D1063" t="str">
            <v>Victor, NY USA</v>
          </cell>
        </row>
        <row r="1064">
          <cell r="A1064">
            <v>1561</v>
          </cell>
          <cell r="B1064" t="str">
            <v>ROBODUCKS</v>
          </cell>
          <cell r="C1064" t="str">
            <v>The Boeing Company/Tinker AFB/Utley &amp; Associates/Herman &amp; LaDonna Meinders/Oklahoma Educators Credit Union/Lonnie &amp; Brenda Conell/Howard Technologies &amp; Francis Tuttle Pre-Engineering Academy</v>
          </cell>
          <cell r="D1064" t="str">
            <v>Oklahoma City, OK USA</v>
          </cell>
        </row>
        <row r="1065">
          <cell r="A1065">
            <v>1566</v>
          </cell>
          <cell r="B1065" t="str">
            <v>AMMOKNIGHTS</v>
          </cell>
          <cell r="C1065" t="str">
            <v>Texas Roadhouse / Bonneville Joint School District #93 &amp; Hillcrest High School &amp; Bonneville High School &amp; Rigby High School</v>
          </cell>
          <cell r="D1065" t="str">
            <v>Idaho Falls, ID USA</v>
          </cell>
        </row>
        <row r="1066">
          <cell r="A1066">
            <v>1569</v>
          </cell>
          <cell r="B1066" t="str">
            <v>Haywire Robotics</v>
          </cell>
          <cell r="C1066" t="str">
            <v>NASA / Pocatello High School Education Foundation / Cell Phone Repair / Simplot / Idaho State University / ON Semiconductor / Sherm's Upolstery / Alston T-Shirt Printing and Embroidery &amp; Pocatello Idaho School District 25</v>
          </cell>
          <cell r="D1066" t="str">
            <v>Pocatello, ID USA</v>
          </cell>
        </row>
        <row r="1067">
          <cell r="A1067">
            <v>1571</v>
          </cell>
          <cell r="B1067" t="str">
            <v>Error404</v>
          </cell>
          <cell r="C1067" t="str">
            <v>The Boeing Company/MicroChip/ITT Tech &amp; Center for Advanced Learning</v>
          </cell>
          <cell r="D1067" t="str">
            <v>Gresham, OR USA</v>
          </cell>
        </row>
        <row r="1068">
          <cell r="A1068">
            <v>1572</v>
          </cell>
          <cell r="B1068" t="str">
            <v>Hammer Heads</v>
          </cell>
          <cell r="C1068" t="str">
            <v>Raytheon/Qualcomm/The Neurosciences Institute/Mutant Robots/SRT-Nypro &amp; Kearny High Educational Complex</v>
          </cell>
          <cell r="D1068" t="str">
            <v>San Diego, CA USA</v>
          </cell>
        </row>
        <row r="1069">
          <cell r="A1069">
            <v>1573</v>
          </cell>
          <cell r="B1069" t="str">
            <v>Kfar Galim</v>
          </cell>
          <cell r="C1069" t="str">
            <v>Microsoft &amp; Kfar Galim</v>
          </cell>
          <cell r="D1069" t="str">
            <v>Kfar Galim, Z Israel</v>
          </cell>
        </row>
        <row r="1070">
          <cell r="A1070">
            <v>1574</v>
          </cell>
          <cell r="B1070" t="str">
            <v>MisCar</v>
          </cell>
          <cell r="C1070" t="str">
            <v>Iscar / CARMOCHROME / ZAD / Turag / ACAD &amp; Misgav</v>
          </cell>
          <cell r="D1070" t="str">
            <v>Misgav, Z Israel</v>
          </cell>
        </row>
        <row r="1071">
          <cell r="A1071">
            <v>1576</v>
          </cell>
          <cell r="B1071" t="str">
            <v>Eroni Chet</v>
          </cell>
          <cell r="C1071" t="str">
            <v>Tel Aviv Municipality/Bank Hapoalim &amp; Eroni Chet</v>
          </cell>
          <cell r="D1071" t="str">
            <v>Tel Aviv, TA Israel</v>
          </cell>
        </row>
        <row r="1072">
          <cell r="A1072">
            <v>1577</v>
          </cell>
          <cell r="B1072" t="str">
            <v>SteamPunk</v>
          </cell>
          <cell r="C1072" t="str">
            <v>IAI-Israel Aerospace Industries &amp; Tichon Aviv</v>
          </cell>
          <cell r="D1072" t="str">
            <v>Raanana, M Israel</v>
          </cell>
        </row>
        <row r="1073">
          <cell r="A1073">
            <v>1580</v>
          </cell>
          <cell r="B1073" t="str">
            <v>Blue Monkeys</v>
          </cell>
          <cell r="C1073" t="str">
            <v>IDF 108 &amp; Ort Ronson</v>
          </cell>
          <cell r="D1073" t="str">
            <v>Ashkelon, D Israel</v>
          </cell>
        </row>
        <row r="1074">
          <cell r="A1074">
            <v>1583</v>
          </cell>
          <cell r="B1074" t="str">
            <v>Ridge View Academy Rambotics</v>
          </cell>
          <cell r="C1074" t="str">
            <v>jcpenney &amp; Ridge View</v>
          </cell>
          <cell r="D1074" t="str">
            <v>Watkins, CO USA</v>
          </cell>
        </row>
        <row r="1075">
          <cell r="A1075">
            <v>1584</v>
          </cell>
          <cell r="B1075" t="str">
            <v>Pirates</v>
          </cell>
          <cell r="C1075" t="str">
            <v>Boulder Valley School District/Lockheed Martin/Gilpin County Board of County Commissioners/Ball Aerospace Systems/4Frontiers/TRI- STATE/Indian Peaks ACE Hardware &amp; Nederland  High School</v>
          </cell>
          <cell r="D1075" t="str">
            <v>Nederland, CO USA</v>
          </cell>
        </row>
        <row r="1076">
          <cell r="A1076">
            <v>1585</v>
          </cell>
          <cell r="B1076" t="str">
            <v>Holzy's Army</v>
          </cell>
          <cell r="C1076" t="str">
            <v>jcpenney / Red Jacket Rotary Club / Tech Savvy Marketing / GW Lisk / RIT School of Engineering Technology &amp; Red Jacket High School</v>
          </cell>
          <cell r="D1076" t="str">
            <v>Shortsville, NY USA</v>
          </cell>
        </row>
        <row r="1077">
          <cell r="A1077">
            <v>1590</v>
          </cell>
          <cell r="B1077" t="str">
            <v>Titaniums</v>
          </cell>
          <cell r="C1077" t="str">
            <v>Nordson Corporation &amp; Lorain High School</v>
          </cell>
          <cell r="D1077" t="str">
            <v>Lorain, OH USA</v>
          </cell>
        </row>
        <row r="1078">
          <cell r="A1078">
            <v>1591</v>
          </cell>
          <cell r="B1078" t="str">
            <v>Greece Gladiators</v>
          </cell>
          <cell r="C1078" t="str">
            <v>XEROX/jcpenney &amp; Greece Central High Schools</v>
          </cell>
          <cell r="D1078" t="str">
            <v>Rochester, NY USA</v>
          </cell>
        </row>
        <row r="1079">
          <cell r="A1079">
            <v>1592</v>
          </cell>
          <cell r="B1079" t="str">
            <v>Bionic Tigers</v>
          </cell>
          <cell r="C1079" t="str">
            <v>NDEP/NASA Launch Services Program/Qinetiq North America/a.i. Solutions/Brevard Public Schools/JRC Integrated Systems, Inc. &amp; Cocoa High School and Holy Trinity Episcopal Academy</v>
          </cell>
          <cell r="D1079" t="str">
            <v>Cocoa, FL USA</v>
          </cell>
        </row>
        <row r="1080">
          <cell r="A1080">
            <v>1592</v>
          </cell>
          <cell r="B1080" t="str">
            <v>Bionic Tigers</v>
          </cell>
          <cell r="C1080" t="str">
            <v>NDEP/NASA Launch Services Program/Qinetiq North America/a.i. Solutions/Brevard Public Schools/JRC Integrated Systems, Inc. &amp; Cocoa High School and Holy Trinity Episcopal Academy</v>
          </cell>
          <cell r="D1080" t="str">
            <v>Cocoa, FL USA</v>
          </cell>
        </row>
        <row r="1081">
          <cell r="A1081">
            <v>1595</v>
          </cell>
          <cell r="B1081" t="str">
            <v>Dragons</v>
          </cell>
          <cell r="C1081" t="str">
            <v>Pearson Packaging Systems &amp; Saint Georges School</v>
          </cell>
          <cell r="D1081" t="str">
            <v>Spokane, WA USA</v>
          </cell>
        </row>
        <row r="1082">
          <cell r="A1082">
            <v>1595</v>
          </cell>
          <cell r="B1082" t="str">
            <v>Dragons</v>
          </cell>
          <cell r="C1082" t="str">
            <v>Pearson Packaging Systems &amp; Saint Georges School</v>
          </cell>
          <cell r="D1082" t="str">
            <v>Spokane, WA USA</v>
          </cell>
        </row>
        <row r="1083">
          <cell r="A1083">
            <v>1596</v>
          </cell>
          <cell r="B1083" t="str">
            <v>The Instigators</v>
          </cell>
          <cell r="C1083" t="str">
            <v>Lake Superior State University &amp; Sault Area High School and Career Center</v>
          </cell>
          <cell r="D1083" t="str">
            <v>Sault Sainte Marie, MI USA</v>
          </cell>
        </row>
        <row r="1084">
          <cell r="A1084">
            <v>1596</v>
          </cell>
          <cell r="B1084" t="str">
            <v>The Instigators</v>
          </cell>
          <cell r="C1084" t="str">
            <v>Lake Superior State University &amp; Sault Area High School and Career Center</v>
          </cell>
          <cell r="D1084" t="str">
            <v>Sault Sainte Marie, MI USA</v>
          </cell>
        </row>
        <row r="1085">
          <cell r="A1085">
            <v>1598</v>
          </cell>
          <cell r="B1085" t="str">
            <v>Team Talon</v>
          </cell>
          <cell r="C1085" t="str">
            <v>Noblis Center for Applied High Performance Computing / Mid-Atlantic Broadband Communities Corporation / Danville Public Schools Gifted Resources / Virginia International Raceway / jcpenney / Jarrett Welding &amp; George Washington High School</v>
          </cell>
          <cell r="D1085" t="str">
            <v>Danville, VA USA</v>
          </cell>
        </row>
        <row r="1086">
          <cell r="A1086">
            <v>1598</v>
          </cell>
          <cell r="B1086" t="str">
            <v>Team Talon</v>
          </cell>
          <cell r="C1086" t="str">
            <v>Noblis Center for Applied High Performance Computing / Mid-Atlantic Broadband Communities Corporation / Danville Public Schools Gifted Resources / Virginia International Raceway / jcpenney / Jarrett Welding &amp; George Washington High School</v>
          </cell>
          <cell r="D1086" t="str">
            <v>Danville, VA USA</v>
          </cell>
        </row>
        <row r="1087">
          <cell r="A1087">
            <v>1599</v>
          </cell>
          <cell r="B1087" t="str">
            <v>Atlee Raiders</v>
          </cell>
          <cell r="C1087" t="str">
            <v>Hanover County School Board/Tropical Smoothie Cafe/Atlee Robotics Boosters &amp; Atlee High School</v>
          </cell>
          <cell r="D1087" t="str">
            <v>Mechanicsville, VA USA</v>
          </cell>
        </row>
        <row r="1088">
          <cell r="A1088">
            <v>1600</v>
          </cell>
          <cell r="B1088" t="str">
            <v>ROBO KINGS AND QUEENS</v>
          </cell>
          <cell r="C1088" t="str">
            <v>Pershing Square / Con Edison / Bezos Family Foundation &amp; Thomas Jefferson High School Campus &amp; High School For Civil Rights</v>
          </cell>
          <cell r="D1088" t="str">
            <v>Brooklyn, NY USA</v>
          </cell>
        </row>
        <row r="1089">
          <cell r="A1089">
            <v>1601</v>
          </cell>
          <cell r="B1089" t="str">
            <v>QS1601</v>
          </cell>
          <cell r="C1089" t="str">
            <v>GIT  General Imaging Technology/Airborn Flightware &amp; Aviation High School</v>
          </cell>
          <cell r="D1089" t="str">
            <v>L.I.C., NY USA</v>
          </cell>
        </row>
        <row r="1090">
          <cell r="A1090">
            <v>1604</v>
          </cell>
          <cell r="B1090" t="str">
            <v>Mekheads</v>
          </cell>
          <cell r="C1090" t="str">
            <v>Osceola County School District/Lockheed Martin/Progress Energy/Walt Disney World Resorts/Walmart &amp; Harmony High School &amp; TECO PATHS High School &amp; Saint Cloud High School</v>
          </cell>
          <cell r="D1090" t="str">
            <v>Harmony, FL USA</v>
          </cell>
        </row>
        <row r="1091">
          <cell r="A1091">
            <v>1607</v>
          </cell>
          <cell r="B1091" t="str">
            <v>Rough Riders</v>
          </cell>
          <cell r="C1091" t="str">
            <v>Northrop Grumman Corporation/jcpenney &amp; Roosevelt High School</v>
          </cell>
          <cell r="D1091" t="str">
            <v>Roosevelt, NY USA</v>
          </cell>
        </row>
        <row r="1092">
          <cell r="A1092">
            <v>1610</v>
          </cell>
          <cell r="B1092" t="str">
            <v>B.O.T. (Builders of Tomorrow)</v>
          </cell>
          <cell r="C1092" t="str">
            <v>BAE Systems/Lowe's Home Improvement/Vic's Signs and Engraving/Burgess &amp; Co./FNS Network &amp; Franklin High School</v>
          </cell>
          <cell r="D1092" t="str">
            <v>Franklin, VA USA</v>
          </cell>
        </row>
        <row r="1093">
          <cell r="A1093">
            <v>1610</v>
          </cell>
          <cell r="B1093" t="str">
            <v>B.O.T. (Builders of Tomorrow)</v>
          </cell>
          <cell r="C1093" t="str">
            <v>BAE Systems/Lowe's Home Improvement/Vic's Signs and Engraving/Burgess &amp; Co./FNS Network &amp; Franklin High School</v>
          </cell>
          <cell r="D1093" t="str">
            <v>Franklin, VA USA</v>
          </cell>
        </row>
        <row r="1094">
          <cell r="A1094">
            <v>1612</v>
          </cell>
          <cell r="B1094" t="str">
            <v>Robo-Sharks</v>
          </cell>
          <cell r="C1094" t="str">
            <v>jcpenney / The Hernando County Education Foundation / SolidWorks Corporation / A.M.E. International / National Asset Protection Agency / DcR Engineering Services, Inc. / Petro-Tech Services, Inc. / Polypack &amp; Nature Coast Technical High School</v>
          </cell>
          <cell r="D1094" t="str">
            <v>Brooksville, FL USA</v>
          </cell>
        </row>
        <row r="1095">
          <cell r="A1095">
            <v>1617</v>
          </cell>
          <cell r="B1095" t="str">
            <v>The Mighty Bulldogs</v>
          </cell>
          <cell r="C1095" t="str">
            <v>Newark Public Schools/New Jersey Institute of Technology &amp; Malcolm X Shabazz High School</v>
          </cell>
          <cell r="D1095" t="str">
            <v>Newark, NJ USA</v>
          </cell>
        </row>
        <row r="1096">
          <cell r="A1096">
            <v>1619</v>
          </cell>
          <cell r="B1096" t="str">
            <v>Up-A-Creek Robotics</v>
          </cell>
          <cell r="C1096" t="str">
            <v>Seagate Technology &amp; Career Development Center</v>
          </cell>
          <cell r="D1096" t="str">
            <v>Longmont, CO USA</v>
          </cell>
        </row>
        <row r="1097">
          <cell r="A1097">
            <v>1622</v>
          </cell>
          <cell r="B1097" t="str">
            <v>Team Spyder</v>
          </cell>
          <cell r="C1097" t="str">
            <v>Northrop Grumman/Call-2-Recycle/Evolution Controls Inc./CoLogiq/Qualcomm/PTC/SAIC/The Todd and Mari Gutschow Family Foundation/IMS Electronics Recycling/IMAPS/Teradata Corporation/Raytheon Integrated Defense Systems/Quik-Pak/Palomar Technologies/General Atomics Aeronautical Systems Inc./Toyota of Poway/City of Poway &amp; Poway High School</v>
          </cell>
          <cell r="D1097" t="str">
            <v>Poway, CA USA</v>
          </cell>
        </row>
        <row r="1098">
          <cell r="A1098">
            <v>1622</v>
          </cell>
          <cell r="B1098" t="str">
            <v>Team Spyder</v>
          </cell>
          <cell r="C1098" t="str">
            <v>Northrop Grumman/Call-2-Recycle/Evolution Controls Inc./CoLogiq/Qualcomm/PTC/SAIC/The Todd and Mari Gutschow Family Foundation/IMS Electronics Recycling/IMAPS/Teradata Corporation/Raytheon Integrated Defense Systems/Quik-Pak/Palomar Technologies/General Atomics Aeronautical Systems Inc./Toyota of Poway/City of Poway &amp; Poway High School</v>
          </cell>
          <cell r="D1098" t="str">
            <v>Poway, CA USA</v>
          </cell>
        </row>
        <row r="1099">
          <cell r="A1099">
            <v>1622</v>
          </cell>
          <cell r="B1099" t="str">
            <v>Team Spyder</v>
          </cell>
          <cell r="C1099" t="str">
            <v>Northrop Grumman/Call-2-Recycle/Evolution Controls Inc./CoLogiq/Qualcomm/PTC/SAIC/The Todd and Mari Gutschow Family Foundation/IMS Electronics Recycling/IMAPS/Teradata Corporation/Raytheon Integrated Defense Systems/Quik-Pak/Palomar Technologies/General Atomics Aeronautical Systems Inc./Toyota of Poway/City of Poway &amp; Poway High School</v>
          </cell>
          <cell r="D1099" t="str">
            <v>Poway, CA USA</v>
          </cell>
        </row>
        <row r="1100">
          <cell r="A1100">
            <v>1625</v>
          </cell>
          <cell r="B1100" t="str">
            <v>Winnovation</v>
          </cell>
          <cell r="C1100" t="str">
            <v>Exelon Nuclear-Byron Generating Station/Seward Screw &amp; Winnebago High School</v>
          </cell>
          <cell r="D1100" t="str">
            <v>Winnebago, IL USA</v>
          </cell>
        </row>
        <row r="1101">
          <cell r="A1101">
            <v>1625</v>
          </cell>
          <cell r="B1101" t="str">
            <v>Winnovation</v>
          </cell>
          <cell r="C1101" t="str">
            <v>Exelon Nuclear-Byron Generating Station/Seward Screw &amp; Winnebago High School</v>
          </cell>
          <cell r="D1101" t="str">
            <v>Winnebago, IL USA</v>
          </cell>
        </row>
        <row r="1102">
          <cell r="A1102">
            <v>1626</v>
          </cell>
          <cell r="B1102" t="str">
            <v>Falcon Robotics</v>
          </cell>
          <cell r="C1102" t="str">
            <v>St. Joseph's High School</v>
          </cell>
          <cell r="D1102" t="str">
            <v>Metuchen, NJ USA</v>
          </cell>
        </row>
        <row r="1103">
          <cell r="A1103">
            <v>1626</v>
          </cell>
          <cell r="B1103" t="str">
            <v>Falcon Robotics</v>
          </cell>
          <cell r="C1103" t="str">
            <v>St. Joseph's High School</v>
          </cell>
          <cell r="D1103" t="str">
            <v>Metuchen, NJ USA</v>
          </cell>
        </row>
        <row r="1104">
          <cell r="A1104">
            <v>1626</v>
          </cell>
          <cell r="B1104" t="str">
            <v>Falcon Robotics</v>
          </cell>
          <cell r="C1104" t="str">
            <v>St. Joseph's High School</v>
          </cell>
          <cell r="D1104" t="str">
            <v>Metuchen, NJ USA</v>
          </cell>
        </row>
        <row r="1105">
          <cell r="A1105">
            <v>1629</v>
          </cell>
          <cell r="B1105" t="str">
            <v>Garrett Coalition (GaCo)</v>
          </cell>
          <cell r="C1105" t="str">
            <v>Garrett County Public Schools / Pillar Innovations / Beitzel Corporation / Wilson Supply / Garrett Container Systems, Inc. &amp; Northern Garrett High School &amp; Southern Garrett High School</v>
          </cell>
          <cell r="D1105" t="str">
            <v>Accident, MD USA</v>
          </cell>
        </row>
        <row r="1106">
          <cell r="A1106">
            <v>1629</v>
          </cell>
          <cell r="B1106" t="str">
            <v>Garrett Coalition (GaCo)</v>
          </cell>
          <cell r="C1106" t="str">
            <v>Garrett County Public Schools / Pillar Innovations / Beitzel Corporation / Wilson Supply / Garrett Container Systems, Inc. &amp; Northern Garrett High School &amp; Southern Garrett High School</v>
          </cell>
          <cell r="D1106" t="str">
            <v>Accident, MD USA</v>
          </cell>
        </row>
        <row r="1107">
          <cell r="A1107">
            <v>1631</v>
          </cell>
          <cell r="B1107" t="str">
            <v>Rockin Robots</v>
          </cell>
          <cell r="C1107" t="str">
            <v>Coronado High School</v>
          </cell>
          <cell r="D1107" t="str">
            <v>Henderson, NV USA</v>
          </cell>
        </row>
        <row r="1108">
          <cell r="A1108">
            <v>1633</v>
          </cell>
          <cell r="B1108" t="str">
            <v>RoboBuffs</v>
          </cell>
          <cell r="C1108" t="str">
            <v>The Boeing Company/ITT Technical Institute &amp; Tempe High School</v>
          </cell>
          <cell r="D1108" t="str">
            <v>Tempe, AZ USA</v>
          </cell>
        </row>
        <row r="1109">
          <cell r="A1109">
            <v>1635</v>
          </cell>
          <cell r="B1109" t="str">
            <v>TECHNOTICS</v>
          </cell>
          <cell r="C1109" t="str">
            <v>Alliance Bernstein/Con Edison/Planet Mechanical Corp./Port Authority of New York and New Jersey &amp; Newtown High School</v>
          </cell>
          <cell r="D1109" t="str">
            <v>Elmhurst, NY USA</v>
          </cell>
        </row>
        <row r="1110">
          <cell r="A1110">
            <v>1640</v>
          </cell>
          <cell r="B1110" t="str">
            <v>Sab-BOT-age</v>
          </cell>
          <cell r="C1110" t="str">
            <v>The Boeing Company/UTC Sikorsky/Chester County Intermediate Unit/Arkema Inc./Analytical Graphics Inc./American Society of Mechanical Engineers &amp; Downingtown Area Robotics Inc</v>
          </cell>
          <cell r="D1110" t="str">
            <v>Downingtown/Exton, PA USA</v>
          </cell>
        </row>
        <row r="1111">
          <cell r="A1111">
            <v>1640</v>
          </cell>
          <cell r="B1111" t="str">
            <v>Sab-BOT-age</v>
          </cell>
          <cell r="C1111" t="str">
            <v>The Boeing Company/UTC Sikorsky/Chester County Intermediate Unit/Arkema Inc./Analytical Graphics Inc./American Society of Mechanical Engineers &amp; Downingtown Area Robotics Inc</v>
          </cell>
          <cell r="D1111" t="str">
            <v>Downingtown/Exton, PA USA</v>
          </cell>
        </row>
        <row r="1112">
          <cell r="A1112">
            <v>1640</v>
          </cell>
          <cell r="B1112" t="str">
            <v>Sab-BOT-age</v>
          </cell>
          <cell r="C1112" t="str">
            <v>The Boeing Company/UTC Sikorsky/Chester County Intermediate Unit/Arkema Inc./Analytical Graphics Inc./American Society of Mechanical Engineers &amp; Downingtown Area Robotics Inc</v>
          </cell>
          <cell r="D1112" t="str">
            <v>Downingtown/Exton, PA USA</v>
          </cell>
        </row>
        <row r="1113">
          <cell r="A1113">
            <v>1642</v>
          </cell>
          <cell r="B1113" t="str">
            <v>D1G1T4L Supremacy</v>
          </cell>
          <cell r="C1113" t="str">
            <v>Bell Helicopter &amp; Dunbar High School</v>
          </cell>
          <cell r="D1113" t="str">
            <v>Ft. Worth, TX USA</v>
          </cell>
        </row>
        <row r="1114">
          <cell r="A1114">
            <v>1642</v>
          </cell>
          <cell r="B1114" t="str">
            <v>D1G1T4L Supremacy</v>
          </cell>
          <cell r="C1114" t="str">
            <v>Bell Helicopter &amp; Dunbar High School</v>
          </cell>
          <cell r="D1114" t="str">
            <v>Ft. Worth, TX USA</v>
          </cell>
        </row>
        <row r="1115">
          <cell r="A1115">
            <v>1643</v>
          </cell>
          <cell r="B1115" t="str">
            <v>Bob's Builders in Black</v>
          </cell>
          <cell r="C1115" t="str">
            <v>Tallmadge Foundation/jcpenney &amp; Tallmadge High School</v>
          </cell>
          <cell r="D1115" t="str">
            <v>Tallmadge, OH USA</v>
          </cell>
        </row>
        <row r="1116">
          <cell r="A1116">
            <v>1644</v>
          </cell>
          <cell r="B1116" t="str">
            <v>The Robo-Skunks</v>
          </cell>
          <cell r="C1116" t="str">
            <v>Lockheed Martin / Northrop Grumman / Raytheon / The Boeing Company / Amgen Foundation / Parametric Technology / USC Viterbi School of Engineering / Google / Society of Hispanic Professional Engineers &amp; Imaging, Sciences &amp; Technology Academy &amp; Academy of Science and Engineering</v>
          </cell>
          <cell r="D1116" t="str">
            <v>Los Angeles, CA USA</v>
          </cell>
        </row>
        <row r="1117">
          <cell r="A1117">
            <v>1646</v>
          </cell>
          <cell r="B1117" t="str">
            <v>Precision Guessworks</v>
          </cell>
          <cell r="C1117" t="str">
            <v>The Kelly Group / Caterpillar / Purdue FIRST Programs / Cassini D Manufacturing / Mad Mushroom Pizza &amp; Lafayette Jefferson High School</v>
          </cell>
          <cell r="D1117" t="str">
            <v>Lafayette, IN USA</v>
          </cell>
        </row>
        <row r="1118">
          <cell r="A1118">
            <v>1646</v>
          </cell>
          <cell r="B1118" t="str">
            <v>Precision Guessworks</v>
          </cell>
          <cell r="C1118" t="str">
            <v>The Kelly Group / Caterpillar / Purdue FIRST Programs / Cassini D Manufacturing / Mad Mushroom Pizza &amp; Lafayette Jefferson High School</v>
          </cell>
          <cell r="D1118" t="str">
            <v>Lafayette, IN USA</v>
          </cell>
        </row>
        <row r="1119">
          <cell r="A1119">
            <v>1647</v>
          </cell>
          <cell r="B1119" t="str">
            <v>Iron Devils</v>
          </cell>
          <cell r="C1119" t="str">
            <v>Lockheed Martin/Siemens &amp; Seneca and Shawnee High Schools             Lenape Regional Robotics Team</v>
          </cell>
          <cell r="D1119" t="str">
            <v>Tabernacle, NJ USA</v>
          </cell>
        </row>
        <row r="1120">
          <cell r="A1120">
            <v>1647</v>
          </cell>
          <cell r="B1120" t="str">
            <v>Iron Devils</v>
          </cell>
          <cell r="C1120" t="str">
            <v>Lockheed Martin/Siemens &amp; Seneca and Shawnee High Schools             Lenape Regional Robotics Team</v>
          </cell>
          <cell r="D1120" t="str">
            <v>Tabernacle, NJ USA</v>
          </cell>
        </row>
        <row r="1121">
          <cell r="A1121">
            <v>1648</v>
          </cell>
          <cell r="B1121" t="str">
            <v>Grady Gearbox Gangstaz</v>
          </cell>
          <cell r="C1121" t="str">
            <v>GE Volunteers/Women In Technology/Atkins Global Engineering &amp; Henry W. Grady High School</v>
          </cell>
          <cell r="D1121" t="str">
            <v>Atlanta, GA USA</v>
          </cell>
        </row>
        <row r="1122">
          <cell r="A1122">
            <v>1648</v>
          </cell>
          <cell r="B1122" t="str">
            <v>Grady Gearbox Gangstaz</v>
          </cell>
          <cell r="C1122" t="str">
            <v>GE Volunteers/Women In Technology/Atkins Global Engineering &amp; Henry W. Grady High School</v>
          </cell>
          <cell r="D1122" t="str">
            <v>Atlanta, GA USA</v>
          </cell>
        </row>
        <row r="1123">
          <cell r="A1123">
            <v>1649</v>
          </cell>
          <cell r="B1123" t="str">
            <v>Team EMS</v>
          </cell>
          <cell r="C1123" t="str">
            <v>Lockheed Martin Global Training &amp; Logistics/jcpenney &amp; Orange County 4H clubs &amp; Windermere Preparatory High School</v>
          </cell>
          <cell r="D1123" t="str">
            <v>Windemere, FL USA</v>
          </cell>
        </row>
        <row r="1124">
          <cell r="A1124">
            <v>1649</v>
          </cell>
          <cell r="B1124" t="str">
            <v>Team EMS</v>
          </cell>
          <cell r="C1124" t="str">
            <v>Lockheed Martin Global Training &amp; Logistics/jcpenney &amp; Orange County 4H clubs &amp; Windermere Preparatory High School</v>
          </cell>
          <cell r="D1124" t="str">
            <v>Windemere, FL USA</v>
          </cell>
        </row>
        <row r="1125">
          <cell r="A1125">
            <v>1657</v>
          </cell>
          <cell r="B1125" t="str">
            <v>Hamosad</v>
          </cell>
          <cell r="C1125" t="str">
            <v>Boeing &amp; Mevoot Eron</v>
          </cell>
          <cell r="D1125" t="str">
            <v>Kibutz E'in Shemer, Z Israel</v>
          </cell>
        </row>
        <row r="1126">
          <cell r="A1126">
            <v>1658</v>
          </cell>
          <cell r="B1126" t="str">
            <v>Tech Heads</v>
          </cell>
          <cell r="C1126" t="str">
            <v>The Boeing Company &amp; South Tech High School</v>
          </cell>
          <cell r="D1126" t="str">
            <v>St. Louis, MO USA</v>
          </cell>
        </row>
        <row r="1127">
          <cell r="A1127">
            <v>1660</v>
          </cell>
          <cell r="B1127" t="str">
            <v>Harlem Knights</v>
          </cell>
          <cell r="C1127" t="str">
            <v>ConEdison/Pershing Square Foundation/Bloomberg/Xerox &amp; The Frederick Douglass Academy</v>
          </cell>
          <cell r="D1127" t="str">
            <v>New York, NY USA</v>
          </cell>
        </row>
        <row r="1128">
          <cell r="A1128">
            <v>1661</v>
          </cell>
          <cell r="B1128" t="str">
            <v>Griffitrons</v>
          </cell>
          <cell r="C1128" t="str">
            <v>Panda Management Company/Industrial Metal Supply/Daylight Transport/Domino's of Sherman Oaks/Wolfgang Puck/Crespin Ornamental/Raytheon/B Engineering &amp; The Buckley School</v>
          </cell>
          <cell r="D1128" t="str">
            <v>Sherman Oaks, CA USA</v>
          </cell>
        </row>
        <row r="1129">
          <cell r="A1129">
            <v>1661</v>
          </cell>
          <cell r="B1129" t="str">
            <v>Griffitrons</v>
          </cell>
          <cell r="C1129" t="str">
            <v>Panda Management Company/Industrial Metal Supply/Daylight Transport/Domino's of Sherman Oaks/Wolfgang Puck/Crespin Ornamental/Raytheon/B Engineering &amp; The Buckley School</v>
          </cell>
          <cell r="D1129" t="str">
            <v>Sherman Oaks, CA USA</v>
          </cell>
        </row>
        <row r="1130">
          <cell r="A1130">
            <v>1662</v>
          </cell>
          <cell r="B1130" t="str">
            <v>Raptor Force Engineering</v>
          </cell>
          <cell r="C1130" t="str">
            <v>The Clark Family / Bennett Realty / Google / HKM Machine &amp; Fabircation / Pete's Workshop / Geiger Manufacturing &amp; Jim Elliot Christian High School</v>
          </cell>
          <cell r="D1130" t="str">
            <v>Lodi, CA USA</v>
          </cell>
        </row>
        <row r="1131">
          <cell r="A1131">
            <v>1662</v>
          </cell>
          <cell r="B1131" t="str">
            <v>Raptor Force Engineering</v>
          </cell>
          <cell r="C1131" t="str">
            <v>The Clark Family / Bennett Realty / Google / HKM Machine &amp; Fabircation / Pete's Workshop / Geiger Manufacturing &amp; Jim Elliot Christian High School</v>
          </cell>
          <cell r="D1131" t="str">
            <v>Lodi, CA USA</v>
          </cell>
        </row>
        <row r="1132">
          <cell r="A1132">
            <v>1665</v>
          </cell>
          <cell r="B1132" t="str">
            <v>Weapons of Mass Construction</v>
          </cell>
          <cell r="C1132" t="str">
            <v>Richard and Jane Katzman Foundation/jcpenney/Hudson Teachers Association/Hudson City School District/Platform Nation/21st Century Afterschool Program/RPI &amp; Hudson High School</v>
          </cell>
          <cell r="D1132" t="str">
            <v>Hudson, NY USA</v>
          </cell>
        </row>
        <row r="1133">
          <cell r="A1133">
            <v>1671</v>
          </cell>
          <cell r="B1133" t="str">
            <v>Buchanan Bird Brains</v>
          </cell>
          <cell r="C1133" t="str">
            <v>Pelco by Schneider Electric/PTC/Educational Employees Credit Union/Harris Manufacturing/Google/POM Wonderful/United States Air Force &amp; Buchanan High School</v>
          </cell>
          <cell r="D1133" t="str">
            <v>Clovis, CA USA</v>
          </cell>
        </row>
        <row r="1134">
          <cell r="A1134">
            <v>1671</v>
          </cell>
          <cell r="B1134" t="str">
            <v>Buchanan Bird Brains</v>
          </cell>
          <cell r="C1134" t="str">
            <v>Pelco by Schneider Electric/PTC/Educational Employees Credit Union/Harris Manufacturing/Google/POM Wonderful/United States Air Force &amp; Buchanan High School</v>
          </cell>
          <cell r="D1134" t="str">
            <v>Clovis, CA USA</v>
          </cell>
        </row>
        <row r="1135">
          <cell r="A1135">
            <v>1672</v>
          </cell>
          <cell r="B1135" t="str">
            <v>T-Birds</v>
          </cell>
          <cell r="C1135" t="str">
            <v>Stryker Orthopedics &amp; Mahwah High School Robotics Club</v>
          </cell>
          <cell r="D1135" t="str">
            <v>Mahwah, NJ USA</v>
          </cell>
        </row>
        <row r="1136">
          <cell r="A1136">
            <v>1672</v>
          </cell>
          <cell r="B1136" t="str">
            <v>T-Birds</v>
          </cell>
          <cell r="C1136" t="str">
            <v>Stryker Orthopedics &amp; Mahwah High School Robotics Club</v>
          </cell>
          <cell r="D1136" t="str">
            <v>Mahwah, NJ USA</v>
          </cell>
        </row>
        <row r="1137">
          <cell r="A1137">
            <v>1672</v>
          </cell>
          <cell r="B1137" t="str">
            <v>T-Birds</v>
          </cell>
          <cell r="C1137" t="str">
            <v>Stryker Orthopedics &amp; Mahwah High School Robotics Club</v>
          </cell>
          <cell r="D1137" t="str">
            <v>Mahwah, NJ USA</v>
          </cell>
        </row>
        <row r="1138">
          <cell r="A1138">
            <v>1675</v>
          </cell>
          <cell r="B1138" t="str">
            <v>The Ultimate Protection Squad</v>
          </cell>
          <cell r="C1138" t="str">
            <v>Rockwell Automation / Johnson Controls Inc / George Mosher / GE Volunteers of GE Healthcare / QuadGraphics / Milwaukee School of Engineering / Stratasys / PDQ Tooling, Inc / Aluma-Tec Industries &amp; Rufus King High School &amp; Lynde and Harry Bradley Technology &amp; Trade School &amp; Washington High School of Information Technology</v>
          </cell>
          <cell r="D1138" t="str">
            <v>Milwaukee, WI USA</v>
          </cell>
        </row>
        <row r="1139">
          <cell r="A1139">
            <v>1675</v>
          </cell>
          <cell r="B1139" t="str">
            <v>The Ultimate Protection Squad</v>
          </cell>
          <cell r="C1139" t="str">
            <v>Rockwell Automation / Johnson Controls Inc / George Mosher / GE Volunteers of GE Healthcare / QuadGraphics / Milwaukee School of Engineering / Stratasys / PDQ Tooling, Inc / Aluma-Tec Industries &amp; Rufus King High School &amp; Lynde and Harry Bradley Technology &amp; Trade School &amp; Washington High School of Information Technology</v>
          </cell>
          <cell r="D1139" t="str">
            <v>Milwaukee, WI USA</v>
          </cell>
        </row>
        <row r="1140">
          <cell r="A1140">
            <v>1675</v>
          </cell>
          <cell r="B1140" t="str">
            <v>The Ultimate Protection Squad</v>
          </cell>
          <cell r="C1140" t="str">
            <v>Rockwell Automation / Johnson Controls Inc / George Mosher / GE Volunteers of GE Healthcare / QuadGraphics / Milwaukee School of Engineering / Stratasys / PDQ Tooling, Inc / Aluma-Tec Industries &amp; Rufus King High School &amp; Lynde and Harry Bradley Technology &amp; Trade School &amp; Washington High School of Information Technology</v>
          </cell>
          <cell r="D1140" t="str">
            <v>Milwaukee, WI USA</v>
          </cell>
        </row>
        <row r="1141">
          <cell r="A1141">
            <v>1676</v>
          </cell>
          <cell r="B1141" t="str">
            <v>The Pascack PI-oneers</v>
          </cell>
          <cell r="C1141" t="str">
            <v>Dassault Falcon Jet/Inserra Supermarkets/New Jersey Spine and Brain Associates/Dimensional Communications/BMW Group/BAE Systems/Norwolf Tool Works/A Research/The Hall Family/Dr. Thomas Peterson/Broadway Joe's/Russ Chapman and Davey's Irish Pub &amp; Pascack Valley Regional High School District</v>
          </cell>
          <cell r="D1141" t="str">
            <v>Montvale, NJ USA</v>
          </cell>
        </row>
        <row r="1142">
          <cell r="A1142">
            <v>1676</v>
          </cell>
          <cell r="B1142" t="str">
            <v>The Pascack PI-oneers</v>
          </cell>
          <cell r="C1142" t="str">
            <v>Dassault Falcon Jet/Inserra Supermarkets/New Jersey Spine and Brain Associates/Dimensional Communications/BMW Group/BAE Systems/Norwolf Tool Works/A Research/The Hall Family/Dr. Thomas Peterson/Broadway Joe's/Russ Chapman and Davey's Irish Pub &amp; Pascack Valley Regional High School District</v>
          </cell>
          <cell r="D1142" t="str">
            <v>Montvale, NJ USA</v>
          </cell>
        </row>
        <row r="1143">
          <cell r="A1143">
            <v>1676</v>
          </cell>
          <cell r="B1143" t="str">
            <v>The Pascack PI-oneers</v>
          </cell>
          <cell r="C1143" t="str">
            <v>Dassault Falcon Jet/Inserra Supermarkets/New Jersey Spine and Brain Associates/Dimensional Communications/BMW Group/BAE Systems/Norwolf Tool Works/A Research/The Hall Family/Dr. Thomas Peterson/Broadway Joe's/Russ Chapman and Davey's Irish Pub &amp; Pascack Valley Regional High School District</v>
          </cell>
          <cell r="D1143" t="str">
            <v>Montvale, NJ USA</v>
          </cell>
        </row>
        <row r="1144">
          <cell r="A1144">
            <v>1677</v>
          </cell>
          <cell r="B1144" t="str">
            <v xml:space="preserve">Quantum Ninjas </v>
          </cell>
          <cell r="C1144" t="str">
            <v>Western Michigan University/GM Foundation/TechCare-TronLabs &amp; Kalamazoo Area High Schools</v>
          </cell>
          <cell r="D1144" t="str">
            <v>Kalamazoo, MI USA</v>
          </cell>
        </row>
        <row r="1145">
          <cell r="A1145">
            <v>1677</v>
          </cell>
          <cell r="B1145" t="str">
            <v xml:space="preserve">Quantum Ninjas </v>
          </cell>
          <cell r="C1145" t="str">
            <v>Western Michigan University/GM Foundation/TechCare-TronLabs &amp; Kalamazoo Area High Schools</v>
          </cell>
          <cell r="D1145" t="str">
            <v>Kalamazoo, MI USA</v>
          </cell>
        </row>
        <row r="1146">
          <cell r="A1146">
            <v>1678</v>
          </cell>
          <cell r="B1146" t="str">
            <v>Citrus Circuits</v>
          </cell>
          <cell r="C1146" t="str">
            <v>UCD Chancellor's Office/UCD College of Engineering/DTL/jcpenney &amp; Da Vinci Booster Club</v>
          </cell>
          <cell r="D1146" t="str">
            <v>Davis, CA USA</v>
          </cell>
        </row>
        <row r="1147">
          <cell r="A1147">
            <v>1678</v>
          </cell>
          <cell r="B1147" t="str">
            <v>Citrus Circuits</v>
          </cell>
          <cell r="C1147" t="str">
            <v>UCD Chancellor's Office/UCD College of Engineering/DTL/jcpenney &amp; Da Vinci Booster Club</v>
          </cell>
          <cell r="D1147" t="str">
            <v>Davis, CA USA</v>
          </cell>
        </row>
        <row r="1148">
          <cell r="A1148">
            <v>1683</v>
          </cell>
          <cell r="B1148" t="str">
            <v>Techno Titans</v>
          </cell>
          <cell r="C1148" t="str">
            <v>Siemens Industry, Inc./Nordson Corporation/Teradata Corporation &amp; Northview HS</v>
          </cell>
          <cell r="D1148" t="str">
            <v>Johns Creek, GA USA</v>
          </cell>
        </row>
        <row r="1149">
          <cell r="A1149">
            <v>1683</v>
          </cell>
          <cell r="B1149" t="str">
            <v>Techno Titans</v>
          </cell>
          <cell r="C1149" t="str">
            <v>Siemens Industry, Inc./Nordson Corporation/Teradata Corporation &amp; Northview HS</v>
          </cell>
          <cell r="D1149" t="str">
            <v>Johns Creek, GA USA</v>
          </cell>
        </row>
        <row r="1150">
          <cell r="A1150">
            <v>1684</v>
          </cell>
          <cell r="B1150" t="str">
            <v xml:space="preserve">Chimeras </v>
          </cell>
          <cell r="C1150" t="str">
            <v>Lapeer Community Foundation/Cypress Computer Systems Inc./Rotary Club of Lapeer &amp; Lapeer High Schools</v>
          </cell>
          <cell r="D1150" t="str">
            <v>Lapeer, MI USA</v>
          </cell>
        </row>
        <row r="1151">
          <cell r="A1151">
            <v>1684</v>
          </cell>
          <cell r="B1151" t="str">
            <v xml:space="preserve">Chimeras </v>
          </cell>
          <cell r="C1151" t="str">
            <v>Lapeer Community Foundation/Cypress Computer Systems Inc./Rotary Club of Lapeer &amp; Lapeer High Schools</v>
          </cell>
          <cell r="D1151" t="str">
            <v>Lapeer, MI USA</v>
          </cell>
        </row>
        <row r="1152">
          <cell r="A1152">
            <v>1684</v>
          </cell>
          <cell r="B1152" t="str">
            <v xml:space="preserve">Chimeras </v>
          </cell>
          <cell r="C1152" t="str">
            <v>Lapeer Community Foundation/Cypress Computer Systems Inc./Rotary Club of Lapeer &amp; Lapeer High Schools</v>
          </cell>
          <cell r="D1152" t="str">
            <v>Lapeer, MI USA</v>
          </cell>
        </row>
        <row r="1153">
          <cell r="A1153">
            <v>1684</v>
          </cell>
          <cell r="B1153" t="str">
            <v xml:space="preserve">Chimeras </v>
          </cell>
          <cell r="C1153" t="str">
            <v>Lapeer Community Foundation/Cypress Computer Systems Inc./Rotary Club of Lapeer &amp; Lapeer High Schools</v>
          </cell>
          <cell r="D1153" t="str">
            <v>Lapeer, MI USA</v>
          </cell>
        </row>
        <row r="1154">
          <cell r="A1154">
            <v>1687</v>
          </cell>
          <cell r="B1154" t="str">
            <v>Doherty Technical Forces</v>
          </cell>
          <cell r="C1154" t="str">
            <v>National Grid / WPI / Howard Products, Inc / Allegro Microsystems / Sigler Machine Company &amp; Doherty Memorial High School</v>
          </cell>
          <cell r="D1154" t="str">
            <v>Worcester, MA USA</v>
          </cell>
        </row>
        <row r="1155">
          <cell r="A1155">
            <v>1690</v>
          </cell>
          <cell r="B1155" t="str">
            <v>Orbit</v>
          </cell>
          <cell r="C1155" t="str">
            <v>pfizer / PTC / mega bair &amp; ORT Binyamina High School</v>
          </cell>
          <cell r="D1155" t="str">
            <v>Binyamina, Z Israel</v>
          </cell>
        </row>
        <row r="1156">
          <cell r="A1156">
            <v>1691</v>
          </cell>
          <cell r="B1156" t="str">
            <v>EaglesBots</v>
          </cell>
          <cell r="C1156" t="str">
            <v>Friends of Sidney High School Science &amp; Sidney High School</v>
          </cell>
          <cell r="D1156" t="str">
            <v>Sidney, MT USA</v>
          </cell>
        </row>
        <row r="1157">
          <cell r="A1157">
            <v>1692</v>
          </cell>
          <cell r="B1157" t="str">
            <v>CougarBots</v>
          </cell>
          <cell r="C1157" t="str">
            <v>The Boeing Company/Amgen Foundation/Aerospace Corporation/ITT Tech/UCLA-MESA/UMOJA &amp; Crenshaw High School #1692</v>
          </cell>
          <cell r="D1157" t="str">
            <v>Los Angeles, CA USA</v>
          </cell>
        </row>
        <row r="1158">
          <cell r="A1158">
            <v>1695</v>
          </cell>
          <cell r="B1158" t="str">
            <v>Bearly Robotics- "Your Best Alloy"</v>
          </cell>
          <cell r="C1158" t="str">
            <v>The Boeing Company/Morrison-Maierle/Great West Engineering/Robert Peccia and Associates/Anderson and Montgomery Consulting Engineers/Northop-Grumman/Blue Cross Blue Shield/Don Hurd and Family/Boeing  Helena/Exploration Works/jcpenney &amp; Capital High School &amp; Capital High School Boosters</v>
          </cell>
          <cell r="D1158" t="str">
            <v>Helena, MT USA</v>
          </cell>
        </row>
        <row r="1159">
          <cell r="A1159">
            <v>1696</v>
          </cell>
          <cell r="B1159" t="str">
            <v>RoboRevolution</v>
          </cell>
          <cell r="C1159" t="str">
            <v>NASA/jcpenney &amp; Sun River Valley Science Club</v>
          </cell>
          <cell r="D1159" t="str">
            <v>Sun River, MT USA</v>
          </cell>
        </row>
        <row r="1160">
          <cell r="A1160">
            <v>1699</v>
          </cell>
          <cell r="B1160" t="str">
            <v>Robocats</v>
          </cell>
          <cell r="C1160" t="str">
            <v>Dominion Nuclear Connecticut Inc. / Pratt &amp; Whitney &amp; Bacon Academy</v>
          </cell>
          <cell r="D1160" t="str">
            <v>Colchester, CT USA</v>
          </cell>
        </row>
        <row r="1161">
          <cell r="A1161">
            <v>1699</v>
          </cell>
          <cell r="B1161" t="str">
            <v>Robocats</v>
          </cell>
          <cell r="C1161" t="str">
            <v>Dominion Nuclear Connecticut Inc. / Pratt &amp; Whitney &amp; Bacon Academy</v>
          </cell>
          <cell r="D1161" t="str">
            <v>Colchester, CT USA</v>
          </cell>
        </row>
        <row r="1162">
          <cell r="A1162">
            <v>1700</v>
          </cell>
          <cell r="B1162" t="str">
            <v>Gatorbotics</v>
          </cell>
          <cell r="C1162" t="str">
            <v>LinkedIn / IDEO / Ooyala / Accel Partners / Google / Cisco / Palantir / Brin-Wojcicki Foundation / Willow Garage / Il Fornaio &amp; Castilleja School</v>
          </cell>
          <cell r="D1162" t="str">
            <v>Palo Alto, CA USA</v>
          </cell>
        </row>
        <row r="1163">
          <cell r="A1163">
            <v>1700</v>
          </cell>
          <cell r="B1163" t="str">
            <v>Gatorbotics</v>
          </cell>
          <cell r="C1163" t="str">
            <v>LinkedIn / IDEO / Ooyala / Accel Partners / Google / Cisco / Palantir / Brin-Wojcicki Foundation / Willow Garage / Il Fornaio &amp; Castilleja School</v>
          </cell>
          <cell r="D1163" t="str">
            <v>Palo Alto, CA USA</v>
          </cell>
        </row>
        <row r="1164">
          <cell r="A1164">
            <v>1701</v>
          </cell>
          <cell r="B1164" t="str">
            <v>RoboCubs</v>
          </cell>
          <cell r="C1164" t="str">
            <v>SlipNOT Metal Safety Flooring/University of Detroit Mercy/DeRoy Testamentary Foundation/DTE Energy Foundation &amp; University of Detroit Jesuit High School and Academy</v>
          </cell>
          <cell r="D1164" t="str">
            <v>Detroit, MI USA</v>
          </cell>
        </row>
        <row r="1165">
          <cell r="A1165">
            <v>1701</v>
          </cell>
          <cell r="B1165" t="str">
            <v>RoboCubs</v>
          </cell>
          <cell r="C1165" t="str">
            <v>SlipNOT Metal Safety Flooring/University of Detroit Mercy/DeRoy Testamentary Foundation/DTE Energy Foundation &amp; University of Detroit Jesuit High School and Academy</v>
          </cell>
          <cell r="D1165" t="str">
            <v>Detroit, MI USA</v>
          </cell>
        </row>
        <row r="1166">
          <cell r="A1166">
            <v>1701</v>
          </cell>
          <cell r="B1166" t="str">
            <v>RoboCubs</v>
          </cell>
          <cell r="C1166" t="str">
            <v>SlipNOT Metal Safety Flooring/University of Detroit Mercy/DeRoy Testamentary Foundation/DTE Energy Foundation &amp; University of Detroit Jesuit High School and Academy</v>
          </cell>
          <cell r="D1166" t="str">
            <v>Detroit, MI USA</v>
          </cell>
        </row>
        <row r="1167">
          <cell r="A1167">
            <v>1701</v>
          </cell>
          <cell r="B1167" t="str">
            <v>RoboCubs</v>
          </cell>
          <cell r="C1167" t="str">
            <v>SlipNOT Metal Safety Flooring/University of Detroit Mercy/DeRoy Testamentary Foundation/DTE Energy Foundation &amp; University of Detroit Jesuit High School and Academy</v>
          </cell>
          <cell r="D1167" t="str">
            <v>Detroit, MI USA</v>
          </cell>
        </row>
        <row r="1168">
          <cell r="A1168">
            <v>1703</v>
          </cell>
          <cell r="B1168" t="str">
            <v xml:space="preserve">RAT's </v>
          </cell>
          <cell r="C1168" t="str">
            <v>The Boeing Company/Christine Schulze Foundation/PTC/jcpenney &amp; Rancho High School &amp; Aviation Academy</v>
          </cell>
          <cell r="D1168" t="str">
            <v>Las Vegas, NV USA</v>
          </cell>
        </row>
        <row r="1169">
          <cell r="A1169">
            <v>1706</v>
          </cell>
          <cell r="B1169" t="str">
            <v>Ratchet Rockers</v>
          </cell>
          <cell r="C1169" t="str">
            <v>The Boeing Company/Emerson &amp; Wentzville Holt &amp; Timberland</v>
          </cell>
          <cell r="D1169" t="str">
            <v>Wentzville, MO USA</v>
          </cell>
        </row>
        <row r="1170">
          <cell r="A1170">
            <v>1706</v>
          </cell>
          <cell r="B1170" t="str">
            <v>Ratchet Rockers</v>
          </cell>
          <cell r="C1170" t="str">
            <v>The Boeing Company/Emerson &amp; Wentzville Holt &amp; Timberland</v>
          </cell>
          <cell r="D1170" t="str">
            <v>Wentzville, MO USA</v>
          </cell>
        </row>
        <row r="1171">
          <cell r="A1171">
            <v>1708</v>
          </cell>
          <cell r="B1171" t="str">
            <v>AMP'D Robotics</v>
          </cell>
          <cell r="C1171" t="str">
            <v>Cygnus Manufacturing Co (CMC) / 21st Century Community Learning Grant / The Heinz Endowments / WALMART / M.C. Quality Cars / TCFPE / The Future is Mine &amp; McKeesport Area High School and Technology Center</v>
          </cell>
          <cell r="D1171" t="str">
            <v>McKeesport, PA USA</v>
          </cell>
        </row>
        <row r="1172">
          <cell r="A1172">
            <v>1708</v>
          </cell>
          <cell r="B1172" t="str">
            <v>AMP'D Robotics</v>
          </cell>
          <cell r="C1172" t="str">
            <v>Cygnus Manufacturing Co (CMC) / 21st Century Community Learning Grant / The Heinz Endowments / WALMART / M.C. Quality Cars / TCFPE / The Future is Mine &amp; McKeesport Area High School and Technology Center</v>
          </cell>
          <cell r="D1172" t="str">
            <v>McKeesport, PA USA</v>
          </cell>
        </row>
        <row r="1173">
          <cell r="A1173">
            <v>1710</v>
          </cell>
          <cell r="B1173" t="str">
            <v>The Ravonics Revolution</v>
          </cell>
          <cell r="C1173" t="str">
            <v>Breit Ideas Inc/Black &amp; Veatch/SES Inc./US Engineering/Batteries Plus/Honeywell &amp; Olathe Northwest High School</v>
          </cell>
          <cell r="D1173" t="str">
            <v>Olathe, KS USA</v>
          </cell>
        </row>
        <row r="1174">
          <cell r="A1174">
            <v>1711</v>
          </cell>
          <cell r="B1174" t="str">
            <v>Raptors</v>
          </cell>
          <cell r="C1174" t="str">
            <v>Rollin M. Gerstacker Foundation / RSVP Jet / MDOT Federal On-the-Job Training / Grand Traverse Radiologists, PC / Salamander Technologies / American Proficiency Institute / Microline Technology Corporation / Boardman Family Practice / Avanti Engineering / Flextech Solutions, LLC / BORIDE Engineered Abrasives / Robert Fenton-Financial Advisor @ Raymond James / Trilink Technical Services, Inc. / Prout Financial Design &amp; Traverse City Central High School</v>
          </cell>
          <cell r="D1174" t="str">
            <v>Traverse City, MI USA</v>
          </cell>
        </row>
        <row r="1175">
          <cell r="A1175">
            <v>1711</v>
          </cell>
          <cell r="B1175" t="str">
            <v>Raptors</v>
          </cell>
          <cell r="C1175" t="str">
            <v>Rollin M. Gerstacker Foundation / RSVP Jet / MDOT Federal On-the-Job Training / Grand Traverse Radiologists, PC / Salamander Technologies / American Proficiency Institute / Microline Technology Corporation / Boardman Family Practice / Avanti Engineering / Flextech Solutions, LLC / BORIDE Engineered Abrasives / Robert Fenton-Financial Advisor @ Raymond James / Trilink Technical Services, Inc. / Prout Financial Design &amp; Traverse City Central High School</v>
          </cell>
          <cell r="D1175" t="str">
            <v>Traverse City, MI USA</v>
          </cell>
        </row>
        <row r="1176">
          <cell r="A1176">
            <v>1712</v>
          </cell>
          <cell r="B1176" t="str">
            <v>Dawgma</v>
          </cell>
          <cell r="C1176" t="str">
            <v>Lockheed Martin/Lower Merion School District &amp; Lower Merion High School</v>
          </cell>
          <cell r="D1176" t="str">
            <v>Ardmore, PA USA</v>
          </cell>
        </row>
        <row r="1177">
          <cell r="A1177">
            <v>1712</v>
          </cell>
          <cell r="B1177" t="str">
            <v>Dawgma</v>
          </cell>
          <cell r="C1177" t="str">
            <v>Lockheed Martin/Lower Merion School District &amp; Lower Merion High School</v>
          </cell>
          <cell r="D1177" t="str">
            <v>Ardmore, PA USA</v>
          </cell>
        </row>
        <row r="1178">
          <cell r="A1178">
            <v>1714</v>
          </cell>
          <cell r="B1178" t="str">
            <v>MORE Robotics</v>
          </cell>
          <cell r="C1178" t="str">
            <v>Hollow Steel / ATI  Ladish / Dedicated Computing / Caterpillar / Rockwell Automation / QuadTech / Symbiont / MSOE / MGIC / Boyle Fredrickson / Nucor / Vilter / Great Lakes Roofing / American Acrylics USA LLC &amp; Thomas More High School</v>
          </cell>
          <cell r="D1178" t="str">
            <v>Milwaukee, WI USA</v>
          </cell>
        </row>
        <row r="1179">
          <cell r="A1179">
            <v>1714</v>
          </cell>
          <cell r="B1179" t="str">
            <v>MORE Robotics</v>
          </cell>
          <cell r="C1179" t="str">
            <v>Hollow Steel / ATI  Ladish / Dedicated Computing / Caterpillar / Rockwell Automation / QuadTech / Symbiont / MSOE / MGIC / Boyle Fredrickson / Nucor / Vilter / Great Lakes Roofing / American Acrylics USA LLC &amp; Thomas More High School</v>
          </cell>
          <cell r="D1179" t="str">
            <v>Milwaukee, WI USA</v>
          </cell>
        </row>
        <row r="1180">
          <cell r="A1180">
            <v>1716</v>
          </cell>
          <cell r="B1180" t="str">
            <v>Redbird Robotics</v>
          </cell>
          <cell r="C1180" t="str">
            <v>PDQ/Paper Converting Machine Company &amp; De Pere High School</v>
          </cell>
          <cell r="D1180" t="str">
            <v>De Pere, WI USA</v>
          </cell>
        </row>
        <row r="1181">
          <cell r="A1181">
            <v>1717</v>
          </cell>
          <cell r="B1181" t="str">
            <v>D'Penguineers</v>
          </cell>
          <cell r="C1181" t="str">
            <v>Raytheon/Mosher Foundation/Outhwaite Foundation/Valley Precision Products/lynda.com/P Alumni Association/Neal Feay Company/Edison International/Rincon Engineering/Amgen Foundation/ATK Space/Tecolote Research, Inc./Allergan Foundation/Downey's/Lockheed Martin/Enerpro, Inc./Toyon Research Corporation/FLIR/Montecito Bank &amp; Trust/Rincon Technology/Las Cumbres Observatory Global Telescope/Citrix Online/Impulse Advanced Communications/AFAR Communications Inc./Silvergreens/City of Goleta/Santa Barbara County ROP &amp; Dos Pueblos High School Engineering Academy</v>
          </cell>
          <cell r="D1181" t="str">
            <v>Goleta, CA USA</v>
          </cell>
        </row>
        <row r="1182">
          <cell r="A1182">
            <v>1717</v>
          </cell>
          <cell r="B1182" t="str">
            <v>D'Penguineers</v>
          </cell>
          <cell r="C1182" t="str">
            <v>Raytheon/Mosher Foundation/Outhwaite Foundation/Valley Precision Products/lynda.com/P Alumni Association/Neal Feay Company/Edison International/Rincon Engineering/Amgen Foundation/ATK Space/Tecolote Research, Inc./Allergan Foundation/Downey's/Lockheed Martin/Enerpro, Inc./Toyon Research Corporation/FLIR/Montecito Bank &amp; Trust/Rincon Technology/Las Cumbres Observatory Global Telescope/Citrix Online/Impulse Advanced Communications/AFAR Communications Inc./Silvergreens/City of Goleta/Santa Barbara County ROP &amp; Dos Pueblos High School Engineering Academy</v>
          </cell>
          <cell r="D1182" t="str">
            <v>Goleta, CA USA</v>
          </cell>
        </row>
        <row r="1183">
          <cell r="A1183">
            <v>1718</v>
          </cell>
          <cell r="B1183" t="str">
            <v>The Fighting Pi</v>
          </cell>
          <cell r="C1183" t="str">
            <v>Ford Motor Company/The Chrysler Foundation/Master Pneumatic, Inc/Miljoco Corporation/Richmond Rotary/NuStep, Inc &amp; The Macomb Academy of Arts &amp; Sciences</v>
          </cell>
          <cell r="D1183" t="str">
            <v>Armada, MI USA</v>
          </cell>
        </row>
        <row r="1184">
          <cell r="A1184">
            <v>1718</v>
          </cell>
          <cell r="B1184" t="str">
            <v>The Fighting Pi</v>
          </cell>
          <cell r="C1184" t="str">
            <v>Ford Motor Company/The Chrysler Foundation/Master Pneumatic, Inc/Miljoco Corporation/Richmond Rotary/NuStep, Inc &amp; The Macomb Academy of Arts &amp; Sciences</v>
          </cell>
          <cell r="D1184" t="str">
            <v>Armada, MI USA</v>
          </cell>
        </row>
        <row r="1185">
          <cell r="A1185">
            <v>1718</v>
          </cell>
          <cell r="B1185" t="str">
            <v>The Fighting Pi</v>
          </cell>
          <cell r="C1185" t="str">
            <v>Ford Motor Company/The Chrysler Foundation/Master Pneumatic, Inc/Miljoco Corporation/Richmond Rotary/NuStep, Inc &amp; The Macomb Academy of Arts &amp; Sciences</v>
          </cell>
          <cell r="D1185" t="str">
            <v>Armada, MI USA</v>
          </cell>
        </row>
        <row r="1186">
          <cell r="A1186">
            <v>1719</v>
          </cell>
          <cell r="B1186" t="str">
            <v>The Umbrella Corporation</v>
          </cell>
          <cell r="C1186" t="str">
            <v>Lion Brothers Corporation &amp; The Park School of Baltimore</v>
          </cell>
          <cell r="D1186" t="str">
            <v>Brooklandville, MD USA</v>
          </cell>
        </row>
        <row r="1187">
          <cell r="A1187">
            <v>1719</v>
          </cell>
          <cell r="B1187" t="str">
            <v>The Umbrella Corporation</v>
          </cell>
          <cell r="C1187" t="str">
            <v>Lion Brothers Corporation &amp; The Park School of Baltimore</v>
          </cell>
          <cell r="D1187" t="str">
            <v>Brooklandville, MD USA</v>
          </cell>
        </row>
        <row r="1188">
          <cell r="A1188">
            <v>1720</v>
          </cell>
          <cell r="B1188" t="str">
            <v>PhyXTGears</v>
          </cell>
          <cell r="C1188" t="str">
            <v>jcpenney/Meridian Services/Ball State University &amp; Muncie-Delaware County Schools</v>
          </cell>
          <cell r="D1188" t="str">
            <v>Muncie, IN USA</v>
          </cell>
        </row>
        <row r="1189">
          <cell r="A1189">
            <v>1721</v>
          </cell>
          <cell r="B1189" t="str">
            <v>Tidal Force</v>
          </cell>
          <cell r="C1189" t="str">
            <v>SRT/BAE Systems/jcpenney &amp; Concord High School, Concord Robotics</v>
          </cell>
          <cell r="D1189" t="str">
            <v>Concord, NH USA</v>
          </cell>
        </row>
        <row r="1190">
          <cell r="A1190">
            <v>1723</v>
          </cell>
          <cell r="B1190" t="str">
            <v>The FBI - FIRST Bots of Independence</v>
          </cell>
          <cell r="C1190" t="str">
            <v>NASA Marshall Space Flight Center / Weld Racing / Honeywell / A &amp; E Custom Manufacturing / KC STEM Alliance &amp; Independence School District</v>
          </cell>
          <cell r="D1190" t="str">
            <v>Independence, MO USA</v>
          </cell>
        </row>
        <row r="1191">
          <cell r="A1191">
            <v>1723</v>
          </cell>
          <cell r="B1191" t="str">
            <v>The FBI - FIRST Bots of Independence</v>
          </cell>
          <cell r="C1191" t="str">
            <v>NASA Marshall Space Flight Center / Weld Racing / Honeywell / A &amp; E Custom Manufacturing / KC STEM Alliance &amp; Independence School District</v>
          </cell>
          <cell r="D1191" t="str">
            <v>Independence, MO USA</v>
          </cell>
        </row>
        <row r="1192">
          <cell r="A1192">
            <v>1726</v>
          </cell>
          <cell r="B1192" t="str">
            <v>N.E.R.D.S. (Nifty Engineering Robotics Design Squad)</v>
          </cell>
          <cell r="C1192" t="str">
            <v>Buena High School</v>
          </cell>
          <cell r="D1192" t="str">
            <v>Sierra Vista, AZ USA</v>
          </cell>
        </row>
        <row r="1193">
          <cell r="A1193">
            <v>1726</v>
          </cell>
          <cell r="B1193" t="str">
            <v>N.E.R.D.S. (Nifty Engineering Robotics Design Squad)</v>
          </cell>
          <cell r="C1193" t="str">
            <v>Buena High School</v>
          </cell>
          <cell r="D1193" t="str">
            <v>Sierra Vista, AZ USA</v>
          </cell>
        </row>
        <row r="1194">
          <cell r="A1194">
            <v>1729</v>
          </cell>
          <cell r="B1194" t="str">
            <v>Plan B</v>
          </cell>
          <cell r="C1194" t="str">
            <v>NASA / The Goldsmith Family / BAE SYSTEMS / PTC / Dublin School &amp; Plan B 4-H Club</v>
          </cell>
          <cell r="D1194" t="str">
            <v>Peterborough, NH USA</v>
          </cell>
        </row>
        <row r="1195">
          <cell r="A1195">
            <v>1730</v>
          </cell>
          <cell r="B1195" t="str">
            <v>Team Driven</v>
          </cell>
          <cell r="C1195" t="str">
            <v>R Leverage/Cerner/Honeywell/Ewing Marion Kauffman Foundation/5 Star Embroidery/Black &amp; Veatch/Kastle Grinding/Hallmark Cards/Sprint/Dave &amp; Linda Pickett/KC STEM Alliance &amp; Lee's Summit High School</v>
          </cell>
          <cell r="D1195" t="str">
            <v>Lees Summit, MO USA</v>
          </cell>
        </row>
        <row r="1196">
          <cell r="A1196">
            <v>1730</v>
          </cell>
          <cell r="B1196" t="str">
            <v>Team Driven</v>
          </cell>
          <cell r="C1196" t="str">
            <v>R Leverage/Cerner/Honeywell/Ewing Marion Kauffman Foundation/5 Star Embroidery/Black &amp; Veatch/Kastle Grinding/Hallmark Cards/Sprint/Dave &amp; Linda Pickett/KC STEM Alliance &amp; Lee's Summit High School</v>
          </cell>
          <cell r="D1196" t="str">
            <v>Lees Summit, MO USA</v>
          </cell>
        </row>
        <row r="1197">
          <cell r="A1197">
            <v>1731</v>
          </cell>
          <cell r="B1197" t="str">
            <v>Fresta Valley Robotics Club</v>
          </cell>
          <cell r="C1197" t="str">
            <v>General Dynamics / Raytheon / SAIC &amp; Fresta Valley Christian High School</v>
          </cell>
          <cell r="D1197" t="str">
            <v>Marshall, VA USA</v>
          </cell>
        </row>
        <row r="1198">
          <cell r="A1198">
            <v>1732</v>
          </cell>
          <cell r="B1198" t="str">
            <v>Hilltoppers</v>
          </cell>
          <cell r="C1198" t="str">
            <v>Rockwell Automation / John McDermott Family / Dematic / Milwaukee School of Engineering / A &amp; A Manufacturing / Milwaukee Family Practice Sc / Titan Inc. / Moore Designs, Inc. / Time Warner Cable / Nypro / Todd Allen Machinery Corp. / Taylor Computer Services / Big Systems &amp; Marquette University High School &amp; Divine Savior Holy Angels High School</v>
          </cell>
          <cell r="D1198" t="str">
            <v>Milwaukee, WI USA</v>
          </cell>
        </row>
        <row r="1199">
          <cell r="A1199">
            <v>1732</v>
          </cell>
          <cell r="B1199" t="str">
            <v>Hilltoppers</v>
          </cell>
          <cell r="C1199" t="str">
            <v>Rockwell Automation / John McDermott Family / Dematic / Milwaukee School of Engineering / A &amp; A Manufacturing / Milwaukee Family Practice Sc / Titan Inc. / Moore Designs, Inc. / Time Warner Cable / Nypro / Todd Allen Machinery Corp. / Taylor Computer Services / Big Systems &amp; Marquette University High School &amp; Divine Savior Holy Angels High School</v>
          </cell>
          <cell r="D1199" t="str">
            <v>Milwaukee, WI USA</v>
          </cell>
        </row>
        <row r="1200">
          <cell r="A1200">
            <v>1735</v>
          </cell>
          <cell r="B1200" t="str">
            <v>Green Reapers</v>
          </cell>
          <cell r="C1200" t="str">
            <v>WPI &amp; Burncoat High School</v>
          </cell>
          <cell r="D1200" t="str">
            <v>Worcester, MA USA</v>
          </cell>
        </row>
        <row r="1201">
          <cell r="A1201">
            <v>1735</v>
          </cell>
          <cell r="B1201" t="str">
            <v>Green Reapers</v>
          </cell>
          <cell r="C1201" t="str">
            <v>WPI &amp; Burncoat High School</v>
          </cell>
          <cell r="D1201" t="str">
            <v>Worcester, MA USA</v>
          </cell>
        </row>
        <row r="1202">
          <cell r="A1202">
            <v>1736</v>
          </cell>
          <cell r="B1202" t="str">
            <v>Robot Casserole</v>
          </cell>
          <cell r="C1202" t="str">
            <v>Caterpillar Inc &amp; Peoria Area High Schools &amp; Richwoods High School</v>
          </cell>
          <cell r="D1202" t="str">
            <v>Peoria, IL USA</v>
          </cell>
        </row>
        <row r="1203">
          <cell r="A1203">
            <v>1737</v>
          </cell>
          <cell r="B1203" t="str">
            <v>Project X</v>
          </cell>
          <cell r="C1203" t="str">
            <v>Gregg Williams Foundation/KC Machine &amp; Excelsior Springs School Distict</v>
          </cell>
          <cell r="D1203" t="str">
            <v>Excelsior Springs, MO USA</v>
          </cell>
        </row>
        <row r="1204">
          <cell r="A1204">
            <v>1739</v>
          </cell>
          <cell r="B1204" t="str">
            <v>Chicago Knights</v>
          </cell>
          <cell r="C1204" t="str">
            <v>Motorola Solutions Foundation &amp; Agape Werks &amp; Chicago Knights Robotics 4-H Club</v>
          </cell>
          <cell r="D1204" t="str">
            <v>Chicago, IL USA</v>
          </cell>
        </row>
        <row r="1205">
          <cell r="A1205">
            <v>1739</v>
          </cell>
          <cell r="B1205" t="str">
            <v>Chicago Knights</v>
          </cell>
          <cell r="C1205" t="str">
            <v>Motorola Solutions Foundation &amp; Agape Werks &amp; Chicago Knights Robotics 4-H Club</v>
          </cell>
          <cell r="D1205" t="str">
            <v>Chicago, IL USA</v>
          </cell>
        </row>
        <row r="1206">
          <cell r="A1206">
            <v>1740</v>
          </cell>
          <cell r="B1206" t="str">
            <v xml:space="preserve"> Cyber Colonels</v>
          </cell>
          <cell r="C1206" t="str">
            <v>Dominion Millstone Power Station &amp; Ledyard High School</v>
          </cell>
          <cell r="D1206" t="str">
            <v>Ledyard, CT USA</v>
          </cell>
        </row>
        <row r="1207">
          <cell r="A1207">
            <v>1741</v>
          </cell>
          <cell r="B1207" t="str">
            <v>Red Alert</v>
          </cell>
          <cell r="C1207" t="str">
            <v>Rolls-Royce / Endress+Hauser / Indiana Department of Education / Praxair / Center Grove Education Foundation / Red Alert Robotics Parent Organization &amp; Center Grove School Corporation</v>
          </cell>
          <cell r="D1207" t="str">
            <v>Greenwood, IN USA</v>
          </cell>
        </row>
        <row r="1208">
          <cell r="A1208">
            <v>1741</v>
          </cell>
          <cell r="B1208" t="str">
            <v>Red Alert</v>
          </cell>
          <cell r="C1208" t="str">
            <v>Rolls-Royce / Endress+Hauser / Indiana Department of Education / Praxair / Center Grove Education Foundation / Red Alert Robotics Parent Organization &amp; Center Grove School Corporation</v>
          </cell>
          <cell r="D1208" t="str">
            <v>Greenwood, IN USA</v>
          </cell>
        </row>
        <row r="1209">
          <cell r="A1209">
            <v>1742</v>
          </cell>
          <cell r="B1209" t="str">
            <v>Shockwave</v>
          </cell>
          <cell r="C1209" t="str">
            <v>The Boeing Company / OU College of Engineering / Johnson Controls &amp; Moore Norman Technology Center</v>
          </cell>
          <cell r="D1209" t="str">
            <v>Norman, OK USA</v>
          </cell>
        </row>
        <row r="1210">
          <cell r="A1210">
            <v>1743</v>
          </cell>
          <cell r="B1210" t="str">
            <v>Short Circuits</v>
          </cell>
          <cell r="C1210" t="str">
            <v>Caterpillar Inc/The Heinz Endowments/Comcast &amp; City Charter High School</v>
          </cell>
          <cell r="D1210" t="str">
            <v>Pittsburgh , PA USA</v>
          </cell>
        </row>
        <row r="1211">
          <cell r="A1211">
            <v>1745</v>
          </cell>
          <cell r="B1211" t="str">
            <v>P-51 Mustangs</v>
          </cell>
          <cell r="C1211" t="str">
            <v>The Boeing Company &amp; J.J Pearce High School</v>
          </cell>
          <cell r="D1211" t="str">
            <v>Richardson, TX USA</v>
          </cell>
        </row>
        <row r="1212">
          <cell r="A1212">
            <v>1746</v>
          </cell>
          <cell r="B1212" t="str">
            <v>Forsyth Alliance</v>
          </cell>
          <cell r="C1212" t="str">
            <v>Automation Direct &amp; Forsyth Alliance Robotics Team</v>
          </cell>
          <cell r="D1212" t="str">
            <v>Cumming, GA USA</v>
          </cell>
        </row>
        <row r="1213">
          <cell r="A1213">
            <v>1747</v>
          </cell>
          <cell r="B1213" t="str">
            <v>HBR</v>
          </cell>
          <cell r="C1213" t="str">
            <v>Purdue FIRST Programs/Caterpillar/Unity Surgical Center/Lafayette Electronic Supply &amp; William Henry Harrison High School</v>
          </cell>
          <cell r="D1213" t="str">
            <v>West Lafayette, IN USA</v>
          </cell>
        </row>
        <row r="1214">
          <cell r="A1214">
            <v>1747</v>
          </cell>
          <cell r="B1214" t="str">
            <v>HBR</v>
          </cell>
          <cell r="C1214" t="str">
            <v>Purdue FIRST Programs/Caterpillar/Unity Surgical Center/Lafayette Electronic Supply &amp; William Henry Harrison High School</v>
          </cell>
          <cell r="D1214" t="str">
            <v>West Lafayette, IN USA</v>
          </cell>
        </row>
        <row r="1215">
          <cell r="A1215">
            <v>1748</v>
          </cell>
          <cell r="B1215" t="str">
            <v>Lab Rats</v>
          </cell>
          <cell r="C1215" t="str">
            <v>NASA/Booz-Allen Hamilton/ARL/Northrop Grumman/Johns Hopkins Pathology &amp; Dunbar and Patterson High Schools</v>
          </cell>
          <cell r="D1215" t="str">
            <v>Baltimore, MD USA</v>
          </cell>
        </row>
        <row r="1216">
          <cell r="A1216">
            <v>1750</v>
          </cell>
          <cell r="B1216" t="str">
            <v>ThunderStorm Robotics</v>
          </cell>
          <cell r="C1216" t="str">
            <v>Dr. Charles &amp; Jeanne  Bacon / Billy and Tona Huggins / Malone's CNC Machining, Inc. / Dr. Richard &amp; Ann Lowery / Dr Karl &amp; Verna Lou Reid / Team 3160, The Frogs / Oklahoma State University &amp; Payne County Christian Home Educators</v>
          </cell>
          <cell r="D1216" t="str">
            <v>Stillwater, OK USA</v>
          </cell>
        </row>
        <row r="1217">
          <cell r="A1217">
            <v>1750</v>
          </cell>
          <cell r="B1217" t="str">
            <v>ThunderStorm Robotics</v>
          </cell>
          <cell r="C1217" t="str">
            <v>Dr. Charles &amp; Jeanne  Bacon / Billy and Tona Huggins / Malone's CNC Machining, Inc. / Dr. Richard &amp; Ann Lowery / Dr Karl &amp; Verna Lou Reid / Team 3160, The Frogs / Oklahoma State University &amp; Payne County Christian Home Educators</v>
          </cell>
          <cell r="D1217" t="str">
            <v>Stillwater, OK USA</v>
          </cell>
        </row>
        <row r="1218">
          <cell r="A1218">
            <v>1751</v>
          </cell>
          <cell r="B1218" t="str">
            <v>The Warriors</v>
          </cell>
          <cell r="C1218" t="str">
            <v>BAE Systems &amp; Comsewogue High School</v>
          </cell>
          <cell r="D1218" t="str">
            <v>Port Jefferson Station, NY USA</v>
          </cell>
        </row>
        <row r="1219">
          <cell r="A1219">
            <v>1754</v>
          </cell>
          <cell r="B1219" t="str">
            <v>Nitro Knights</v>
          </cell>
          <cell r="C1219" t="str">
            <v>National Grid / BJ's Wholesale Club / Boston University &amp; Excel High School</v>
          </cell>
          <cell r="D1219" t="str">
            <v>Boston, MA USA</v>
          </cell>
        </row>
        <row r="1220">
          <cell r="A1220">
            <v>1756</v>
          </cell>
          <cell r="B1220" t="str">
            <v>Argos</v>
          </cell>
          <cell r="C1220" t="str">
            <v>Caterpillar Inc &amp; Limestone Community High School</v>
          </cell>
          <cell r="D1220" t="str">
            <v>Peoria, IL USA</v>
          </cell>
        </row>
        <row r="1221">
          <cell r="A1221">
            <v>1756</v>
          </cell>
          <cell r="B1221" t="str">
            <v>Argos</v>
          </cell>
          <cell r="C1221" t="str">
            <v>Caterpillar Inc &amp; Limestone Community High School</v>
          </cell>
          <cell r="D1221" t="str">
            <v>Peoria, IL USA</v>
          </cell>
        </row>
        <row r="1222">
          <cell r="A1222">
            <v>1757</v>
          </cell>
          <cell r="B1222" t="str">
            <v>Wolverines</v>
          </cell>
          <cell r="C1222" t="str">
            <v>Westwood High School</v>
          </cell>
          <cell r="D1222" t="str">
            <v>Westwood, MA USA</v>
          </cell>
        </row>
        <row r="1223">
          <cell r="A1223">
            <v>1758</v>
          </cell>
          <cell r="B1223" t="str">
            <v>Technomancers</v>
          </cell>
          <cell r="C1223" t="str">
            <v>Florence School District One/GE Volunteers/Roche Carolina/jcpenney/Toledo Carolina Inc &amp; FLORENCE SCHOOL DISTRICT OE</v>
          </cell>
          <cell r="D1223" t="str">
            <v>Florence, SC USA</v>
          </cell>
        </row>
        <row r="1224">
          <cell r="A1224">
            <v>1758</v>
          </cell>
          <cell r="B1224" t="str">
            <v>Technomancers</v>
          </cell>
          <cell r="C1224" t="str">
            <v>Florence School District One/GE Volunteers/Roche Carolina/jcpenney/Toledo Carolina Inc &amp; FLORENCE SCHOOL DISTRICT OE</v>
          </cell>
          <cell r="D1224" t="str">
            <v>Florence, SC USA</v>
          </cell>
        </row>
        <row r="1225">
          <cell r="A1225">
            <v>1759</v>
          </cell>
          <cell r="B1225" t="str">
            <v>Eagles</v>
          </cell>
          <cell r="C1225" t="str">
            <v>The Boeing Company/Xerox Corporation/Northrop Grumman Space Technology &amp; El Segundo High School</v>
          </cell>
          <cell r="D1225" t="str">
            <v>El Segundo, CA USA</v>
          </cell>
        </row>
        <row r="1226">
          <cell r="A1226">
            <v>1760</v>
          </cell>
          <cell r="B1226" t="str">
            <v>Robo-Titans</v>
          </cell>
          <cell r="C1226" t="str">
            <v>Delphi/Indiana Department of Workforce Development/Dr Richard Lasbury DDS/Andymark &amp; Taylor Community Schools</v>
          </cell>
          <cell r="D1226" t="str">
            <v>Kokomo, IN USA</v>
          </cell>
        </row>
        <row r="1227">
          <cell r="A1227">
            <v>1761</v>
          </cell>
          <cell r="B1227" t="str">
            <v>Lynn Tech Robotics</v>
          </cell>
          <cell r="C1227" t="str">
            <v>GE Volunteers &amp; Lynn Vocational Technical Institute</v>
          </cell>
          <cell r="D1227" t="str">
            <v>Lynn, MA USA</v>
          </cell>
        </row>
        <row r="1228">
          <cell r="A1228">
            <v>1763</v>
          </cell>
          <cell r="B1228" t="str">
            <v>Paseliens</v>
          </cell>
          <cell r="C1228" t="str">
            <v>MRI Global/The Boeing Company/KC STEM Alliance/KC BANCS/Cerner Corporation &amp; Kansas City Public Schools Paseo Academy of Fine and Performing Arts</v>
          </cell>
          <cell r="D1228" t="str">
            <v>Kansas City, MO USA</v>
          </cell>
        </row>
        <row r="1229">
          <cell r="A1229">
            <v>1764</v>
          </cell>
          <cell r="B1229" t="str">
            <v>Liberty Robotics</v>
          </cell>
          <cell r="C1229" t="str">
            <v>Liberty Robotics Foundation/Argus Consulting/KC STEM Alliance/KCP/Laird Plastics/Honeywell/Ford Motor Company Kansas City Assembly Plant/ProAct Marketing Group/Time-Warner Cable/BankLiberty/Pride Manufacturing &amp; Liberty High School &amp; Liberty North High School</v>
          </cell>
          <cell r="D1229" t="str">
            <v>Liberty, MO USA</v>
          </cell>
        </row>
        <row r="1230">
          <cell r="A1230">
            <v>1764</v>
          </cell>
          <cell r="B1230" t="str">
            <v>Liberty Robotics</v>
          </cell>
          <cell r="C1230" t="str">
            <v>Liberty Robotics Foundation/Argus Consulting/KC STEM Alliance/KCP/Laird Plastics/Honeywell/Ford Motor Company Kansas City Assembly Plant/ProAct Marketing Group/Time-Warner Cable/BankLiberty/Pride Manufacturing &amp; Liberty High School &amp; Liberty North High School</v>
          </cell>
          <cell r="D1230" t="str">
            <v>Liberty, MO USA</v>
          </cell>
        </row>
        <row r="1231">
          <cell r="A1231">
            <v>1765</v>
          </cell>
          <cell r="B1231" t="str">
            <v>E1Bots</v>
          </cell>
          <cell r="C1231" t="str">
            <v>ERIE 1 BOCES High School</v>
          </cell>
          <cell r="D1231" t="str">
            <v>Cheektowaga, NY USA</v>
          </cell>
        </row>
        <row r="1232">
          <cell r="A1232">
            <v>1768</v>
          </cell>
          <cell r="B1232" t="str">
            <v>Robo Chiefs</v>
          </cell>
          <cell r="C1232" t="str">
            <v>Nashoba Regional HS</v>
          </cell>
          <cell r="D1232" t="str">
            <v>Bolton, MA USA</v>
          </cell>
        </row>
        <row r="1233">
          <cell r="A1233">
            <v>1769</v>
          </cell>
          <cell r="B1233" t="str">
            <v>Digital Hawks</v>
          </cell>
          <cell r="C1233" t="str">
            <v>The Boeing Company/KC STEM  Alliance/KCK School District/Ewing Marion Kauffman Foundation/Garmin International, Inc. &amp; J. C. Harmon High School</v>
          </cell>
          <cell r="D1233" t="str">
            <v>Kansas City, KS USA</v>
          </cell>
        </row>
        <row r="1234">
          <cell r="A1234">
            <v>1772</v>
          </cell>
          <cell r="B1234" t="str">
            <v>The Brazilian Trail Blazers</v>
          </cell>
          <cell r="C1234" t="str">
            <v>General Motors Brazil/Novelis inc./FITESA/CARBE &amp; AIDTEC</v>
          </cell>
          <cell r="D1234" t="str">
            <v>Gravatai, RS Brazil</v>
          </cell>
        </row>
        <row r="1235">
          <cell r="A1235">
            <v>1772</v>
          </cell>
          <cell r="B1235" t="str">
            <v>The Brazilian Trail Blazers</v>
          </cell>
          <cell r="C1235" t="str">
            <v>General Motors Brazil/Novelis inc./FITESA/CARBE &amp; AIDTEC</v>
          </cell>
          <cell r="D1235" t="str">
            <v>Gravatai, RS Brazil</v>
          </cell>
        </row>
        <row r="1236">
          <cell r="A1236">
            <v>1772</v>
          </cell>
          <cell r="B1236" t="str">
            <v>The Brazilian Trail Blazers</v>
          </cell>
          <cell r="C1236" t="str">
            <v>General Motors Brazil/Novelis inc./FITESA/CARBE &amp; AIDTEC</v>
          </cell>
          <cell r="D1236" t="str">
            <v>Gravatai, RS Brazil</v>
          </cell>
        </row>
        <row r="1237">
          <cell r="A1237">
            <v>1774</v>
          </cell>
          <cell r="B1237" t="str">
            <v>Athena's Engineers</v>
          </cell>
          <cell r="C1237" t="str">
            <v>jcpenney/Texas Work Force Commission &amp; Pittsburg High School</v>
          </cell>
          <cell r="D1237" t="str">
            <v>Pittsburg, TX USA</v>
          </cell>
        </row>
        <row r="1238">
          <cell r="A1238">
            <v>1775</v>
          </cell>
          <cell r="B1238" t="str">
            <v>Tigerbytes</v>
          </cell>
          <cell r="C1238" t="str">
            <v>NASA/Hallmark Cards/KC STEM Alliance/U.S. Engineering &amp; Lincoln College Preparatory Academy</v>
          </cell>
          <cell r="D1238" t="str">
            <v>Kansas City, MO USA</v>
          </cell>
        </row>
        <row r="1239">
          <cell r="A1239">
            <v>1775</v>
          </cell>
          <cell r="B1239" t="str">
            <v>Tigerbytes</v>
          </cell>
          <cell r="C1239" t="str">
            <v>NASA/Hallmark Cards/KC STEM Alliance/U.S. Engineering &amp; Lincoln College Preparatory Academy</v>
          </cell>
          <cell r="D1239" t="str">
            <v>Kansas City, MO USA</v>
          </cell>
        </row>
        <row r="1240">
          <cell r="A1240">
            <v>1777</v>
          </cell>
          <cell r="B1240" t="str">
            <v>Viking Robotics</v>
          </cell>
          <cell r="C1240" t="str">
            <v>RTE Technologies, Inc. &amp; Shawnee Mission West High School</v>
          </cell>
          <cell r="D1240" t="str">
            <v>Overland Park, KS USA</v>
          </cell>
        </row>
        <row r="1241">
          <cell r="A1241">
            <v>1778</v>
          </cell>
          <cell r="B1241" t="str">
            <v>Chill Out..!</v>
          </cell>
          <cell r="C1241" t="str">
            <v>The Boeing Company/OSPI/Les Schwab/SPEEA/Edmonds Community College/Platt Electric/Buca di BEPPO/CH2MHill &amp; Mountlake Terrace High School</v>
          </cell>
          <cell r="D1241" t="str">
            <v>Mountlake Terrace , WA USA</v>
          </cell>
        </row>
        <row r="1242">
          <cell r="A1242">
            <v>1780</v>
          </cell>
          <cell r="B1242" t="str">
            <v>Wolves Robotics</v>
          </cell>
          <cell r="C1242" t="str">
            <v>Olin Corporation / TRONOX / Broadbent &amp; Associates &amp; Basic High School</v>
          </cell>
          <cell r="D1242" t="str">
            <v>Henderson, NV USA</v>
          </cell>
        </row>
        <row r="1243">
          <cell r="A1243">
            <v>1781</v>
          </cell>
          <cell r="B1243" t="str">
            <v>Electric Eagles</v>
          </cell>
          <cell r="C1243" t="str">
            <v>Baxter, Inc./ZF Lemforder &amp; Lindblom Math and Science Academy High School</v>
          </cell>
          <cell r="D1243" t="str">
            <v>Chicago, IL USA</v>
          </cell>
        </row>
        <row r="1244">
          <cell r="A1244">
            <v>1781</v>
          </cell>
          <cell r="B1244" t="str">
            <v>Electric Eagles</v>
          </cell>
          <cell r="C1244" t="str">
            <v>Baxter, Inc./ZF Lemforder &amp; Lindblom Math and Science Academy High School</v>
          </cell>
          <cell r="D1244" t="str">
            <v>Chicago, IL USA</v>
          </cell>
        </row>
        <row r="1245">
          <cell r="A1245">
            <v>1784</v>
          </cell>
          <cell r="B1245" t="str">
            <v>Litchbots</v>
          </cell>
          <cell r="C1245" t="str">
            <v>UTCHQ / Protedyne / SSyD / Litchfield Education Foundation / Litchfield Lions &amp; Litchfield High School &amp; Wamogo High School</v>
          </cell>
          <cell r="D1245" t="str">
            <v>Litchfield, CT USA</v>
          </cell>
        </row>
        <row r="1246">
          <cell r="A1246">
            <v>1785</v>
          </cell>
          <cell r="B1246" t="str">
            <v>United Robocats</v>
          </cell>
          <cell r="C1246" t="str">
            <v>Fike Corporation / ATK / Honeywell / Veolia Energy, NA. / KCP KC STEM Alliance / Advantage Tech, Inc. / Medical Billing Solutions, LLC &amp; Blue Springs School District</v>
          </cell>
          <cell r="D1246" t="str">
            <v>Blue Springs, MO USA</v>
          </cell>
        </row>
        <row r="1247">
          <cell r="A1247">
            <v>1785</v>
          </cell>
          <cell r="B1247" t="str">
            <v>United Robocats</v>
          </cell>
          <cell r="C1247" t="str">
            <v>Fike Corporation / ATK / Honeywell / Veolia Energy, NA. / KCP KC STEM Alliance / Advantage Tech, Inc. / Medical Billing Solutions, LLC &amp; Blue Springs School District</v>
          </cell>
          <cell r="D1247" t="str">
            <v>Blue Springs, MO USA</v>
          </cell>
        </row>
        <row r="1248">
          <cell r="A1248">
            <v>1787</v>
          </cell>
          <cell r="B1248" t="str">
            <v>Flying Circuits</v>
          </cell>
          <cell r="C1248" t="str">
            <v>Orange City Schools &amp; Orange High School</v>
          </cell>
          <cell r="D1248" t="str">
            <v>Pepper Pike, OH USA</v>
          </cell>
        </row>
        <row r="1249">
          <cell r="A1249">
            <v>1789</v>
          </cell>
          <cell r="B1249" t="str">
            <v>Cliffhangers</v>
          </cell>
          <cell r="C1249" t="str">
            <v>Climax Molybdenum/Mountain Parks Concrete &amp; West Grand High School Robotics</v>
          </cell>
          <cell r="D1249" t="str">
            <v>Kremmling, CO USA</v>
          </cell>
        </row>
        <row r="1250">
          <cell r="A1250">
            <v>1791</v>
          </cell>
          <cell r="B1250" t="str">
            <v>T.O.P. Hatters</v>
          </cell>
          <cell r="C1250" t="str">
            <v>National Auto Sales/Morehouse Engineering/ADP/Nick's Pizzaria/Godwin Pumps/First Robotics-anonymous sponsor/jcpenney &amp; Clayton High School</v>
          </cell>
          <cell r="D1250" t="str">
            <v>Clayton, NJ USA</v>
          </cell>
        </row>
        <row r="1251">
          <cell r="A1251">
            <v>1793</v>
          </cell>
          <cell r="B1251" t="str">
            <v>The Pilots</v>
          </cell>
          <cell r="C1251" t="str">
            <v>NDEP/BAE Systems Norfolk Ship Repair/American Society of Naval Engineers/Booz Allen Hamilton/National Defense Education Program &amp; Norview High School</v>
          </cell>
          <cell r="D1251" t="str">
            <v>Norfolk, VA USA</v>
          </cell>
        </row>
        <row r="1252">
          <cell r="A1252">
            <v>1795</v>
          </cell>
          <cell r="B1252" t="str">
            <v>Team Clutch</v>
          </cell>
          <cell r="C1252" t="str">
            <v>GE Volunteers/Freeside &amp; School of Technology at Carver</v>
          </cell>
          <cell r="D1252" t="str">
            <v>Atlanta, GA USA</v>
          </cell>
        </row>
        <row r="1253">
          <cell r="A1253">
            <v>1796</v>
          </cell>
          <cell r="B1253" t="str">
            <v>RoboTigers</v>
          </cell>
          <cell r="C1253" t="str">
            <v>Pershing Square Foundation / ConEdison / The Port Authority of NY &amp; NJ / The BnG Foundation &amp; Queens Vocational and Technical HS</v>
          </cell>
          <cell r="D1253" t="str">
            <v>Long Island City, NY USA</v>
          </cell>
        </row>
        <row r="1254">
          <cell r="A1254">
            <v>1796</v>
          </cell>
          <cell r="B1254" t="str">
            <v>RoboTigers</v>
          </cell>
          <cell r="C1254" t="str">
            <v>Pershing Square Foundation / ConEdison / The Port Authority of NY &amp; NJ / The BnG Foundation &amp; Queens Vocational and Technical HS</v>
          </cell>
          <cell r="D1254" t="str">
            <v>Long Island City, NY USA</v>
          </cell>
        </row>
        <row r="1255">
          <cell r="A1255">
            <v>1799</v>
          </cell>
          <cell r="B1255" t="str">
            <v>predators</v>
          </cell>
          <cell r="C1255" t="str">
            <v>BAE Systems/jcpenney &amp; South Jeffco Robotics @Dakota Ridge</v>
          </cell>
          <cell r="D1255" t="str">
            <v>Littleton, CO USA</v>
          </cell>
        </row>
        <row r="1256">
          <cell r="A1256">
            <v>1801</v>
          </cell>
          <cell r="B1256" t="str">
            <v>The Dapper Dans</v>
          </cell>
          <cell r="C1256" t="str">
            <v>ICO Polymers / Beaumont Iron &amp; Metal / Texas Workforce Commision / Willow Creek Investments &amp; Kountze High School</v>
          </cell>
          <cell r="D1256" t="str">
            <v>Kountze, TX USA</v>
          </cell>
        </row>
        <row r="1257">
          <cell r="A1257">
            <v>1801</v>
          </cell>
          <cell r="B1257" t="str">
            <v>The Dapper Dans</v>
          </cell>
          <cell r="C1257" t="str">
            <v>ICO Polymers / Beaumont Iron &amp; Metal / Texas Workforce Commision / Willow Creek Investments &amp; Kountze High School</v>
          </cell>
          <cell r="D1257" t="str">
            <v>Kountze, TX USA</v>
          </cell>
        </row>
        <row r="1258">
          <cell r="A1258">
            <v>1802</v>
          </cell>
          <cell r="B1258" t="str">
            <v>Team Stealth</v>
          </cell>
          <cell r="C1258" t="str">
            <v>KC STEM Alliance/Black &amp; Veatch/Ewing Marion Kauffman Foundation (Founding Sponsor) &amp; Piper High School</v>
          </cell>
          <cell r="D1258" t="str">
            <v>Kansas City, KS USA</v>
          </cell>
        </row>
        <row r="1259">
          <cell r="A1259">
            <v>1803</v>
          </cell>
          <cell r="B1259" t="str">
            <v>Vikings</v>
          </cell>
          <cell r="C1259" t="str">
            <v>Port Washington Educational Foundation/ProBuild Building Materials &amp; Paul D. Schreiber High School</v>
          </cell>
          <cell r="D1259" t="str">
            <v>Port Washington, NY USA</v>
          </cell>
        </row>
        <row r="1260">
          <cell r="A1260">
            <v>1806</v>
          </cell>
          <cell r="B1260" t="str">
            <v>S.W.A.T.</v>
          </cell>
          <cell r="C1260" t="str">
            <v>LABCONCO/Kansas City Power and Light/Ewing Marion Kauffman Foundation &amp; Smithville High School</v>
          </cell>
          <cell r="D1260" t="str">
            <v>SMITHVILLE, MO USA</v>
          </cell>
        </row>
        <row r="1261">
          <cell r="A1261">
            <v>1806</v>
          </cell>
          <cell r="B1261" t="str">
            <v>S.W.A.T.</v>
          </cell>
          <cell r="C1261" t="str">
            <v>LABCONCO/Kansas City Power and Light/Ewing Marion Kauffman Foundation &amp; Smithville High School</v>
          </cell>
          <cell r="D1261" t="str">
            <v>SMITHVILLE, MO USA</v>
          </cell>
        </row>
        <row r="1262">
          <cell r="A1262">
            <v>1807</v>
          </cell>
          <cell r="B1262" t="str">
            <v>Redbird Robotics</v>
          </cell>
          <cell r="C1262" t="str">
            <v>Bristol-Myers Squibb/Nordson Corporation/Upper Freehold Regional School District Board of Education &amp; Allentown High School</v>
          </cell>
          <cell r="D1262" t="str">
            <v>Allentown, NJ USA</v>
          </cell>
        </row>
        <row r="1263">
          <cell r="A1263">
            <v>1807</v>
          </cell>
          <cell r="B1263" t="str">
            <v>Redbird Robotics</v>
          </cell>
          <cell r="C1263" t="str">
            <v>Bristol-Myers Squibb/Nordson Corporation/Upper Freehold Regional School District Board of Education &amp; Allentown High School</v>
          </cell>
          <cell r="D1263" t="str">
            <v>Allentown, NJ USA</v>
          </cell>
        </row>
        <row r="1264">
          <cell r="A1264">
            <v>1808</v>
          </cell>
          <cell r="B1264" t="str">
            <v>Red Devil Robotics</v>
          </cell>
          <cell r="C1264" t="str">
            <v>Freeport High School</v>
          </cell>
          <cell r="D1264" t="str">
            <v>Freeport, NY USA</v>
          </cell>
        </row>
        <row r="1265">
          <cell r="A1265">
            <v>1810</v>
          </cell>
          <cell r="B1265" t="str">
            <v>Jaguar Robotics</v>
          </cell>
          <cell r="C1265" t="str">
            <v>LeVic Plastics / Black and Veatch / Grundfos / Harold Payne Plastics Lc / DST Systems, Inc. / Shawnee Cycle / Honeywell International / Structura / KC STEM Alliance / Festo / Dimensional Innovations / Ewing Marion Kauffman Foundation &amp; Mill Valley High School &amp; Mill Valley Booster Club</v>
          </cell>
          <cell r="D1265" t="str">
            <v>Shawnee, KS USA</v>
          </cell>
        </row>
        <row r="1266">
          <cell r="A1266">
            <v>1810</v>
          </cell>
          <cell r="B1266" t="str">
            <v>Jaguar Robotics</v>
          </cell>
          <cell r="C1266" t="str">
            <v>LeVic Plastics / Black and Veatch / Grundfos / Harold Payne Plastics Lc / DST Systems, Inc. / Shawnee Cycle / Honeywell International / Structura / KC STEM Alliance / Festo / Dimensional Innovations / Ewing Marion Kauffman Foundation &amp; Mill Valley High School &amp; Mill Valley Booster Club</v>
          </cell>
          <cell r="D1266" t="str">
            <v>Shawnee, KS USA</v>
          </cell>
        </row>
        <row r="1267">
          <cell r="A1267">
            <v>1811</v>
          </cell>
          <cell r="B1267" t="str">
            <v>FRESH</v>
          </cell>
          <cell r="C1267" t="str">
            <v>Theorem, Inc./jcpenney &amp; East Side High School</v>
          </cell>
          <cell r="D1267" t="str">
            <v>Newark, NJ USA</v>
          </cell>
        </row>
        <row r="1268">
          <cell r="A1268">
            <v>1811</v>
          </cell>
          <cell r="B1268" t="str">
            <v>FRESH</v>
          </cell>
          <cell r="C1268" t="str">
            <v>Theorem, Inc./jcpenney &amp; East Side High School</v>
          </cell>
          <cell r="D1268" t="str">
            <v>Newark, NJ USA</v>
          </cell>
        </row>
        <row r="1269">
          <cell r="A1269">
            <v>1815</v>
          </cell>
          <cell r="B1269" t="str">
            <v>Black Scots</v>
          </cell>
          <cell r="C1269" t="str">
            <v>TDSB &amp; Sir John A Macdonald CI</v>
          </cell>
          <cell r="D1269" t="str">
            <v>Toronto, ON Canada</v>
          </cell>
        </row>
        <row r="1270">
          <cell r="A1270">
            <v>1816</v>
          </cell>
          <cell r="B1270" t="str">
            <v>"The Green Machine"</v>
          </cell>
          <cell r="C1270" t="str">
            <v>Medtronic / Dow Water &amp; Process Solutions / Cyberonics Inc. / Crosstown Surgery Center / Graco / Sebesta, Blomberg / Mitutoyo Corporation / Engineering Unlimited / Suburban Radiologic Consultants / Health EZ / TruHealth MD / Edina Education Fund / Stratasys / 3M Co. / Accumet Materials Co. / AMEC / Banners To Go / College Expert / Dunwoody College of Technology / James Weir Insurance / Jerry's do-it Best Hardware / Minneapolis Media Institute / Productivity Quality Inc. / TJ's Restaurant / Wanner Engineering Inc. / Waytek Wire &amp; Edina High School</v>
          </cell>
          <cell r="D1270" t="str">
            <v>Edina, MN USA</v>
          </cell>
        </row>
        <row r="1271">
          <cell r="A1271">
            <v>1816</v>
          </cell>
          <cell r="B1271" t="str">
            <v>"The Green Machine"</v>
          </cell>
          <cell r="C1271" t="str">
            <v>Medtronic / Dow Water &amp; Process Solutions / Cyberonics Inc. / Crosstown Surgery Center / Graco / Sebesta, Blomberg / Mitutoyo Corporation / Engineering Unlimited / Suburban Radiologic Consultants / Health EZ / TruHealth MD / Edina Education Fund / Stratasys / 3M Co. / Accumet Materials Co. / AMEC / Banners To Go / College Expert / Dunwoody College of Technology / James Weir Insurance / Jerry's do-it Best Hardware / Minneapolis Media Institute / Productivity Quality Inc. / TJ's Restaurant / Wanner Engineering Inc. / Waytek Wire &amp; Edina High School</v>
          </cell>
          <cell r="D1271" t="str">
            <v>Edina, MN USA</v>
          </cell>
        </row>
        <row r="1272">
          <cell r="A1272">
            <v>1817</v>
          </cell>
          <cell r="B1272" t="str">
            <v>Llano Estacado RoboRaiders</v>
          </cell>
          <cell r="C1272" t="str">
            <v>Valero IT / Texas Tech University &amp; Lubbock HS &amp; Estacado HS &amp; Frenship High School</v>
          </cell>
          <cell r="D1272" t="str">
            <v>Lubbock, TX USA</v>
          </cell>
        </row>
        <row r="1273">
          <cell r="A1273">
            <v>1817</v>
          </cell>
          <cell r="B1273" t="str">
            <v>Llano Estacado RoboRaiders</v>
          </cell>
          <cell r="C1273" t="str">
            <v>Valero IT / Texas Tech University &amp; Lubbock HS &amp; Estacado HS &amp; Frenship High School</v>
          </cell>
          <cell r="D1273" t="str">
            <v>Lubbock, TX USA</v>
          </cell>
        </row>
        <row r="1274">
          <cell r="A1274">
            <v>1818</v>
          </cell>
          <cell r="B1274" t="str">
            <v>Cowboys</v>
          </cell>
          <cell r="C1274" t="str">
            <v>FryMaster / Voxel / LSUS &amp; Southwood High School</v>
          </cell>
          <cell r="D1274" t="str">
            <v>Shreveport, LA USA</v>
          </cell>
        </row>
        <row r="1275">
          <cell r="A1275">
            <v>1823</v>
          </cell>
          <cell r="B1275" t="str">
            <v>The New Victorians</v>
          </cell>
          <cell r="C1275" t="str">
            <v>The Boeing Company/Cypress Semiconductor Corporation/Robert Matteri, MD/Portland Trail Blazers/Leotta Gordon Foundation/jcpenney &amp; Lincoln High School</v>
          </cell>
          <cell r="D1275" t="str">
            <v>portland, OR USA</v>
          </cell>
        </row>
        <row r="1276">
          <cell r="A1276">
            <v>1825</v>
          </cell>
          <cell r="B1276" t="str">
            <v>The Cyborgs</v>
          </cell>
          <cell r="C1276" t="str">
            <v>Space Center Kansas City, Inc./Carpenter's District Council/The Lock Box/CenturyLink Clarke M. Williams Foundation/goodbidding.org/DeVry University/Mohler Media Solutions, LLC/L &amp; L Manufacturing/Chocolate Soup/Power-On Technologies/GTX Communications/Jakes Industrial, Inc/Late Model Auto Parts/Lowe's of Independence/Milbank Manufacturing/GoodSearch &amp; Metro Homeschool Robotics</v>
          </cell>
          <cell r="D1276" t="str">
            <v>Independence, MO USA</v>
          </cell>
        </row>
        <row r="1277">
          <cell r="A1277">
            <v>1827</v>
          </cell>
          <cell r="B1277" t="str">
            <v>Robo-Jackets</v>
          </cell>
          <cell r="C1277" t="str">
            <v>NASA/Boeing/Burns &amp; McDonnell/Honeywell FM LLC/Cerner/Kauffman Foundation/Center HS PTA &amp; Center High School</v>
          </cell>
          <cell r="D1277" t="str">
            <v>Kansas City, MO USA</v>
          </cell>
        </row>
        <row r="1278">
          <cell r="A1278">
            <v>1828</v>
          </cell>
          <cell r="B1278" t="str">
            <v>BoxerBots</v>
          </cell>
          <cell r="C1278" t="str">
            <v>CATERPILLAR Inc., Tucson/UA Tech Park/Vail School District &amp; Vail Academy and High School</v>
          </cell>
          <cell r="D1278" t="str">
            <v>Vail, AZ USA</v>
          </cell>
        </row>
        <row r="1279">
          <cell r="A1279">
            <v>1828</v>
          </cell>
          <cell r="B1279" t="str">
            <v>BoxerBots</v>
          </cell>
          <cell r="C1279" t="str">
            <v>CATERPILLAR Inc., Tucson/UA Tech Park/Vail School District &amp; Vail Academy and High School</v>
          </cell>
          <cell r="D1279" t="str">
            <v>Vail, AZ USA</v>
          </cell>
        </row>
        <row r="1280">
          <cell r="A1280">
            <v>1829</v>
          </cell>
          <cell r="B1280" t="str">
            <v>Carbonauts</v>
          </cell>
          <cell r="C1280" t="str">
            <v>NASA Wallops Flight Facility / TEC Foundation / Navy Surface Combat Systems Center (SCSC) &amp; Broadwater Academy &amp; Nandua &amp; Arcadia</v>
          </cell>
          <cell r="D1280" t="str">
            <v>Wallops Island, VA USA</v>
          </cell>
        </row>
        <row r="1281">
          <cell r="A1281">
            <v>1831</v>
          </cell>
          <cell r="B1281" t="str">
            <v>Screaming Eagles</v>
          </cell>
          <cell r="C1281" t="str">
            <v>BAE Systems/SAIC/Plymouth State University/New Hampshire Ball Bearing/Gilford Rotary Club &amp; Gilford High School</v>
          </cell>
          <cell r="D1281" t="str">
            <v>GIlford, NH USA</v>
          </cell>
        </row>
        <row r="1282">
          <cell r="A1282">
            <v>1831</v>
          </cell>
          <cell r="B1282" t="str">
            <v>Screaming Eagles</v>
          </cell>
          <cell r="C1282" t="str">
            <v>BAE Systems/SAIC/Plymouth State University/New Hampshire Ball Bearing/Gilford Rotary Club &amp; Gilford High School</v>
          </cell>
          <cell r="D1282" t="str">
            <v>GIlford, NH USA</v>
          </cell>
        </row>
        <row r="1283">
          <cell r="A1283">
            <v>1836</v>
          </cell>
          <cell r="B1283" t="str">
            <v>Team 1836: The MilkenKnights</v>
          </cell>
          <cell r="C1283" t="str">
            <v>Mitchell Academy of Science and Technology/FeldmanNET/Industrial Metal Supply/Decker Design/Too Mac Engineering, Inc./Leslie Zola Science Scholarship/Merrill Lynch/Academy Awning/Arnaco Powder Coating Co .inc &amp; Milken Community High School</v>
          </cell>
          <cell r="D1283" t="str">
            <v>Los Angeles, CA USA</v>
          </cell>
        </row>
        <row r="1284">
          <cell r="A1284">
            <v>1836</v>
          </cell>
          <cell r="B1284" t="str">
            <v>Team 1836: The MilkenKnights</v>
          </cell>
          <cell r="C1284" t="str">
            <v>Mitchell Academy of Science and Technology/FeldmanNET/Industrial Metal Supply/Decker Design/Too Mac Engineering, Inc./Leslie Zola Science Scholarship/Merrill Lynch/Academy Awning/Arnaco Powder Coating Co .inc &amp; Milken Community High School</v>
          </cell>
          <cell r="D1284" t="str">
            <v>Los Angeles, CA USA</v>
          </cell>
        </row>
        <row r="1285">
          <cell r="A1285">
            <v>1846</v>
          </cell>
          <cell r="B1285" t="str">
            <v>X-Empire</v>
          </cell>
          <cell r="C1285" t="str">
            <v>Ontario Power Generation/Conseil scolaire des Ã©coles catholiques du Sud-Ouest &amp; Saint-Francois-Xavier High School</v>
          </cell>
          <cell r="D1285" t="str">
            <v>Sarnia, ON Canada</v>
          </cell>
        </row>
        <row r="1286">
          <cell r="A1286">
            <v>1847</v>
          </cell>
          <cell r="B1286" t="str">
            <v>Robodogs</v>
          </cell>
          <cell r="C1286" t="str">
            <v>Kansas City Kansas Public Schools/KC STEM Alliance/Wenneker Consulting/Rayfield Wright's Foundation &amp; Wyandotte High School</v>
          </cell>
          <cell r="D1286" t="str">
            <v>Kansas City, KS USA</v>
          </cell>
        </row>
        <row r="1287">
          <cell r="A1287">
            <v>1849</v>
          </cell>
          <cell r="B1287" t="str">
            <v>Griffins</v>
          </cell>
          <cell r="C1287" t="str">
            <v>District of Columbia Public Schools &amp; Bell Multicultural High School</v>
          </cell>
          <cell r="D1287" t="str">
            <v>Washington, DC USA</v>
          </cell>
        </row>
        <row r="1288">
          <cell r="A1288">
            <v>1850</v>
          </cell>
          <cell r="B1288" t="str">
            <v>Mechanicats</v>
          </cell>
          <cell r="C1288" t="str">
            <v>Motorola Solutions &amp; ACE Technical High School</v>
          </cell>
          <cell r="D1288" t="str">
            <v>Chicago, IL USA</v>
          </cell>
        </row>
        <row r="1289">
          <cell r="A1289">
            <v>1860</v>
          </cell>
          <cell r="B1289" t="str">
            <v>CEPHAS</v>
          </cell>
          <cell r="C1289" t="str">
            <v>Johnson &amp; Johnson &amp; CEPHAS - H.A.Souza Professional Training Center</v>
          </cell>
          <cell r="D1289" t="str">
            <v>Sao Jose dos Campos, SP Brazil</v>
          </cell>
        </row>
        <row r="1290">
          <cell r="A1290">
            <v>1865</v>
          </cell>
          <cell r="B1290" t="str">
            <v>RoboBuffs</v>
          </cell>
          <cell r="C1290" t="str">
            <v>Thurgood Marshall High School/Texas Workforce/ITT Technical Institute &amp; Thurgood Marshall</v>
          </cell>
          <cell r="D1290" t="str">
            <v>Missouri City, TX USA</v>
          </cell>
        </row>
        <row r="1291">
          <cell r="A1291">
            <v>1868</v>
          </cell>
          <cell r="B1291" t="str">
            <v>Space Cookies</v>
          </cell>
          <cell r="C1291" t="str">
            <v>NASA Ames Research Center/Google/BAE Systems/St. Jude Medical Foundation/Stellar Solutions/Intuitive Surgical/Anytime Welding/World Metal Finishing/Vivid-Hosting/Solidworks/Wildbit/Santa Clara University &amp; Girl Scouts of Northern California</v>
          </cell>
          <cell r="D1291" t="str">
            <v>Moffett Field, CA USA</v>
          </cell>
        </row>
        <row r="1292">
          <cell r="A1292">
            <v>1868</v>
          </cell>
          <cell r="B1292" t="str">
            <v>Space Cookies</v>
          </cell>
          <cell r="C1292" t="str">
            <v>NASA Ames Research Center/Google/BAE Systems/St. Jude Medical Foundation/Stellar Solutions/Intuitive Surgical/Anytime Welding/World Metal Finishing/Vivid-Hosting/Solidworks/Wildbit/Santa Clara University &amp; Girl Scouts of Northern California</v>
          </cell>
          <cell r="D1292" t="str">
            <v>Moffett Field, CA USA</v>
          </cell>
        </row>
        <row r="1293">
          <cell r="A1293">
            <v>1870</v>
          </cell>
          <cell r="B1293" t="str">
            <v>The Lightning Arx</v>
          </cell>
          <cell r="C1293" t="str">
            <v>Hunting Hills High School</v>
          </cell>
          <cell r="D1293" t="str">
            <v>Red Deer , AB Canada</v>
          </cell>
        </row>
        <row r="1294">
          <cell r="A1294">
            <v>1872</v>
          </cell>
          <cell r="B1294" t="str">
            <v>Yellow Fever</v>
          </cell>
          <cell r="C1294" t="str">
            <v>Johnson &amp; Johnson/jcpenney &amp; Colegio San Ignacio de Loyola</v>
          </cell>
          <cell r="D1294" t="str">
            <v>San Juan, PR USA</v>
          </cell>
        </row>
        <row r="1295">
          <cell r="A1295">
            <v>1876</v>
          </cell>
          <cell r="B1295" t="str">
            <v>Beachbotics</v>
          </cell>
          <cell r="C1295" t="str">
            <v>Beaufort County School District &amp; Hilton Head Island High School</v>
          </cell>
          <cell r="D1295" t="str">
            <v>Hilton Head Island, SC USA</v>
          </cell>
        </row>
        <row r="1296">
          <cell r="A1296">
            <v>1877</v>
          </cell>
          <cell r="B1296" t="str">
            <v>Mechanical Mafia</v>
          </cell>
          <cell r="C1296" t="str">
            <v>Teradata/jcpenney &amp; Lumpkin County High School</v>
          </cell>
          <cell r="D1296" t="str">
            <v>Dahlonega, GA USA</v>
          </cell>
        </row>
        <row r="1297">
          <cell r="A1297">
            <v>1880</v>
          </cell>
          <cell r="B1297" t="str">
            <v>Warriors of East Harlem</v>
          </cell>
          <cell r="C1297" t="str">
            <v>Phillips Charitable Organizations / Bloomberg / Pershing Square Foundation &amp; East Harlem Tutorial Program</v>
          </cell>
          <cell r="D1297" t="str">
            <v>New York, NY USA</v>
          </cell>
        </row>
        <row r="1298">
          <cell r="A1298">
            <v>1881</v>
          </cell>
          <cell r="B1298" t="str">
            <v>Gamma Elite</v>
          </cell>
          <cell r="C1298" t="str">
            <v>New Jersey Community Development Corporation / Passaic County Community College / jcpenney / State Farm / Grand Canyon University / NY Yankees &amp; Garrett Morgan Academy High School</v>
          </cell>
          <cell r="D1298" t="str">
            <v>Paterson, NJ USA</v>
          </cell>
        </row>
        <row r="1299">
          <cell r="A1299">
            <v>1881</v>
          </cell>
          <cell r="B1299" t="str">
            <v>Gamma Elite</v>
          </cell>
          <cell r="C1299" t="str">
            <v>New Jersey Community Development Corporation / Passaic County Community College / jcpenney / State Farm / Grand Canyon University / NY Yankees &amp; Garrett Morgan Academy High School</v>
          </cell>
          <cell r="D1299" t="str">
            <v>Paterson, NJ USA</v>
          </cell>
        </row>
        <row r="1300">
          <cell r="A1300">
            <v>1881</v>
          </cell>
          <cell r="B1300" t="str">
            <v>Gamma Elite</v>
          </cell>
          <cell r="C1300" t="str">
            <v>New Jersey Community Development Corporation / Passaic County Community College / jcpenney / State Farm / Grand Canyon University / NY Yankees &amp; Garrett Morgan Academy High School</v>
          </cell>
          <cell r="D1300" t="str">
            <v>Paterson, NJ USA</v>
          </cell>
        </row>
        <row r="1301">
          <cell r="A1301">
            <v>1884</v>
          </cell>
          <cell r="B1301" t="str">
            <v>Griffins</v>
          </cell>
          <cell r="C1301" t="str">
            <v>Bechtel &amp; The American School in London &amp; Quintin Kynaston School</v>
          </cell>
          <cell r="D1301" t="str">
            <v>London, ENG United Kingdom</v>
          </cell>
        </row>
        <row r="1302">
          <cell r="A1302">
            <v>1885</v>
          </cell>
          <cell r="B1302" t="str">
            <v>ILITE Robotics</v>
          </cell>
          <cell r="C1302" t="str">
            <v>Lockheed Martin / BAE Systems / Micron / Data Tactics / Aurora Flight Sciences / ASCO / Prince William County Schools &amp; Battlefield High School</v>
          </cell>
          <cell r="D1302" t="str">
            <v>Haymarket, VA USA</v>
          </cell>
        </row>
        <row r="1303">
          <cell r="A1303">
            <v>1885</v>
          </cell>
          <cell r="B1303" t="str">
            <v>ILITE Robotics</v>
          </cell>
          <cell r="C1303" t="str">
            <v>Lockheed Martin / BAE Systems / Micron / Data Tactics / Aurora Flight Sciences / ASCO / Prince William County Schools &amp; Battlefield High School</v>
          </cell>
          <cell r="D1303" t="str">
            <v>Haymarket, VA USA</v>
          </cell>
        </row>
        <row r="1304">
          <cell r="A1304">
            <v>1891</v>
          </cell>
          <cell r="B1304" t="str">
            <v>Bullbots</v>
          </cell>
          <cell r="C1304" t="str">
            <v>Plexus / Micron Technology &amp; Mountain View High School &amp; Renaissance High School</v>
          </cell>
          <cell r="D1304" t="str">
            <v>Meridian, ID USA</v>
          </cell>
        </row>
        <row r="1305">
          <cell r="A1305">
            <v>1895</v>
          </cell>
          <cell r="B1305" t="str">
            <v>Lambda Corp</v>
          </cell>
          <cell r="C1305" t="str">
            <v>City of Manassas Public Schools Education Foundation, INC/Lockheed Martin/Micron Technology, Inc./I. J. and Hilda M. Breeden Foundation/Aurora Flight Sciences Corporation/jcpenney &amp; Osbourn High School</v>
          </cell>
          <cell r="D1305" t="str">
            <v>Manassas, VA USA</v>
          </cell>
        </row>
        <row r="1306">
          <cell r="A1306">
            <v>1895</v>
          </cell>
          <cell r="B1306" t="str">
            <v>Lambda Corp</v>
          </cell>
          <cell r="C1306" t="str">
            <v>City of Manassas Public Schools Education Foundation, INC/Lockheed Martin/Micron Technology, Inc./I. J. and Hilda M. Breeden Foundation/Aurora Flight Sciences Corporation/jcpenney &amp; Osbourn High School</v>
          </cell>
          <cell r="D1306" t="str">
            <v>Manassas, VA USA</v>
          </cell>
        </row>
        <row r="1307">
          <cell r="A1307">
            <v>1896</v>
          </cell>
          <cell r="B1307" t="str">
            <v>Concussive Engineers</v>
          </cell>
          <cell r="C1307" t="str">
            <v>General Motors/Grand Traverse Manufacturers' Golf Outing/Grand Traverse Appraisal/Electro-Optics Technologies/Cone Drive Operations, Inc/Clark Manufacturing Company &amp; Manufacturing Technology Academy of Northwest Michigan High School</v>
          </cell>
          <cell r="D1307" t="str">
            <v>Traverse City, MI USA</v>
          </cell>
        </row>
        <row r="1308">
          <cell r="A1308">
            <v>1896</v>
          </cell>
          <cell r="B1308" t="str">
            <v>Concussive Engineers</v>
          </cell>
          <cell r="C1308" t="str">
            <v>General Motors/Grand Traverse Manufacturers' Golf Outing/Grand Traverse Appraisal/Electro-Optics Technologies/Cone Drive Operations, Inc/Clark Manufacturing Company &amp; Manufacturing Technology Academy of Northwest Michigan High School</v>
          </cell>
          <cell r="D1308" t="str">
            <v>Traverse City, MI USA</v>
          </cell>
        </row>
        <row r="1309">
          <cell r="A1309">
            <v>1899</v>
          </cell>
          <cell r="B1309" t="str">
            <v>Saints Robotics</v>
          </cell>
          <cell r="C1309" t="str">
            <v>The Boeing Company/Maggiano's/Bellevue Schools Foundation &amp; Interlake High School</v>
          </cell>
          <cell r="D1309" t="str">
            <v>Bellevue, WA USA</v>
          </cell>
        </row>
        <row r="1310">
          <cell r="A1310">
            <v>1899</v>
          </cell>
          <cell r="B1310" t="str">
            <v>Saints Robotics</v>
          </cell>
          <cell r="C1310" t="str">
            <v>The Boeing Company/Maggiano's/Bellevue Schools Foundation &amp; Interlake High School</v>
          </cell>
          <cell r="D1310" t="str">
            <v>Bellevue, WA USA</v>
          </cell>
        </row>
        <row r="1311">
          <cell r="A1311">
            <v>1902</v>
          </cell>
          <cell r="B1311" t="str">
            <v>Exploding Bacon</v>
          </cell>
          <cell r="C1311" t="str">
            <v>Lockheed Martin / PTC / BAE Systems &amp; 4-H of Orange Co. Fla</v>
          </cell>
          <cell r="D1311" t="str">
            <v>Winter Park, FL USA</v>
          </cell>
        </row>
        <row r="1312">
          <cell r="A1312">
            <v>1902</v>
          </cell>
          <cell r="B1312" t="str">
            <v>Exploding Bacon</v>
          </cell>
          <cell r="C1312" t="str">
            <v>Lockheed Martin / PTC / BAE Systems &amp; 4-H of Orange Co. Fla</v>
          </cell>
          <cell r="D1312" t="str">
            <v>Winter Park, FL USA</v>
          </cell>
        </row>
        <row r="1313">
          <cell r="A1313">
            <v>1908</v>
          </cell>
          <cell r="B1313" t="str">
            <v>ShoreBots</v>
          </cell>
          <cell r="C1313" t="str">
            <v>BAE Systems -Norfolk Ship Repair/Eastern Shore Robotics/Yuk Yuk and Joes &amp; Northampton High School</v>
          </cell>
          <cell r="D1313" t="str">
            <v>Eastville, VA USA</v>
          </cell>
        </row>
        <row r="1314">
          <cell r="A1314">
            <v>1912</v>
          </cell>
          <cell r="B1314" t="str">
            <v>Team Combustion</v>
          </cell>
          <cell r="C1314" t="str">
            <v>NASA Stennis Space Center/Naval Research Laboratory/National Defense Education Program/QinetiQ/Pratt Whitney Rocketdyne/Textron Marine &amp; Land/Jacobs Technology/New Orleans Hornets-Chevron/Sierra Lobo/Qualis/JETS/Gulf Coast Pain Institute/Ingalls Shipyard/St. Tammany Parish School Board &amp; Northshore High School</v>
          </cell>
          <cell r="D1314" t="str">
            <v>Slidell, LA USA</v>
          </cell>
        </row>
        <row r="1315">
          <cell r="A1315">
            <v>1912</v>
          </cell>
          <cell r="B1315" t="str">
            <v>Team Combustion</v>
          </cell>
          <cell r="C1315" t="str">
            <v>NASA Stennis Space Center/Naval Research Laboratory/National Defense Education Program/QinetiQ/Pratt Whitney Rocketdyne/Textron Marine &amp; Land/Jacobs Technology/New Orleans Hornets-Chevron/Sierra Lobo/Qualis/JETS/Gulf Coast Pain Institute/Ingalls Shipyard/St. Tammany Parish School Board &amp; Northshore High School</v>
          </cell>
          <cell r="D1315" t="str">
            <v>Slidell, LA USA</v>
          </cell>
        </row>
        <row r="1316">
          <cell r="A1316">
            <v>1915</v>
          </cell>
          <cell r="B1316" t="str">
            <v>MTHS Firebird Robotics</v>
          </cell>
          <cell r="C1316" t="str">
            <v>Bechtel / N. E. T. S. / DC Public Schools &amp; McKinley Technology High School</v>
          </cell>
          <cell r="D1316" t="str">
            <v>Washington, DC USA</v>
          </cell>
        </row>
        <row r="1317">
          <cell r="A1317">
            <v>1915</v>
          </cell>
          <cell r="B1317" t="str">
            <v>MTHS Firebird Robotics</v>
          </cell>
          <cell r="C1317" t="str">
            <v>Bechtel / N. E. T. S. / DC Public Schools &amp; McKinley Technology High School</v>
          </cell>
          <cell r="D1317" t="str">
            <v>Washington, DC USA</v>
          </cell>
        </row>
        <row r="1318">
          <cell r="A1318">
            <v>1918</v>
          </cell>
          <cell r="B1318" t="str">
            <v>NC GEARS</v>
          </cell>
          <cell r="C1318" t="str">
            <v>Newaygo County Regional Educational Service Agency / The Fremont Area Community Foundation / The Gerber Foundation / Kaydon Bearings / The people of Newaygo County &amp; Newaygo County RESA</v>
          </cell>
          <cell r="D1318" t="str">
            <v>Fremont, MI USA</v>
          </cell>
        </row>
        <row r="1319">
          <cell r="A1319">
            <v>1918</v>
          </cell>
          <cell r="B1319" t="str">
            <v>NC GEARS</v>
          </cell>
          <cell r="C1319" t="str">
            <v>Newaygo County Regional Educational Service Agency / The Fremont Area Community Foundation / The Gerber Foundation / Kaydon Bearings / The people of Newaygo County &amp; Newaygo County RESA</v>
          </cell>
          <cell r="D1319" t="str">
            <v>Fremont, MI USA</v>
          </cell>
        </row>
        <row r="1320">
          <cell r="A1320">
            <v>1918</v>
          </cell>
          <cell r="B1320" t="str">
            <v>NC GEARS</v>
          </cell>
          <cell r="C1320" t="str">
            <v>Newaygo County Regional Educational Service Agency / The Fremont Area Community Foundation / The Gerber Foundation / Kaydon Bearings / The people of Newaygo County &amp; Newaygo County RESA</v>
          </cell>
          <cell r="D1320" t="str">
            <v>Fremont, MI USA</v>
          </cell>
        </row>
        <row r="1321">
          <cell r="A1321">
            <v>1922</v>
          </cell>
          <cell r="B1321" t="str">
            <v>Oz-Ram</v>
          </cell>
          <cell r="C1321" t="str">
            <v>MicroDaq.com Ltd/BAE Systems/Mellen Company/Sylvania &amp; Hopkinton High School &amp; John Stark High School</v>
          </cell>
          <cell r="D1321" t="str">
            <v>Contoocook/Weare, NH USA</v>
          </cell>
        </row>
        <row r="1322">
          <cell r="A1322">
            <v>1922</v>
          </cell>
          <cell r="B1322" t="str">
            <v>Oz-Ram</v>
          </cell>
          <cell r="C1322" t="str">
            <v>MicroDaq.com Ltd/BAE Systems/Mellen Company/Sylvania &amp; Hopkinton High School &amp; John Stark High School</v>
          </cell>
          <cell r="D1322" t="str">
            <v>Contoocook/Weare, NH USA</v>
          </cell>
        </row>
        <row r="1323">
          <cell r="A1323">
            <v>1923</v>
          </cell>
          <cell r="B1323" t="str">
            <v>The MidKnight Inventors</v>
          </cell>
          <cell r="C1323" t="str">
            <v>Bristol-Myers Squibb/Princeton Plasma Physics Lab/Lockheed Martin/SRI/Millineum/WWP Education Foundation &amp; West Windsor-Plainsboro HS North &amp; South</v>
          </cell>
          <cell r="D1323" t="str">
            <v>Plainsboro, NJ USA</v>
          </cell>
        </row>
        <row r="1324">
          <cell r="A1324">
            <v>1923</v>
          </cell>
          <cell r="B1324" t="str">
            <v>The MidKnight Inventors</v>
          </cell>
          <cell r="C1324" t="str">
            <v>Bristol-Myers Squibb/Princeton Plasma Physics Lab/Lockheed Martin/SRI/Millineum/WWP Education Foundation &amp; West Windsor-Plainsboro HS North &amp; South</v>
          </cell>
          <cell r="D1324" t="str">
            <v>Plainsboro, NJ USA</v>
          </cell>
        </row>
        <row r="1325">
          <cell r="A1325">
            <v>1923</v>
          </cell>
          <cell r="B1325" t="str">
            <v>The MidKnight Inventors</v>
          </cell>
          <cell r="C1325" t="str">
            <v>Bristol-Myers Squibb/Princeton Plasma Physics Lab/Lockheed Martin/SRI/Millineum/WWP Education Foundation &amp; West Windsor-Plainsboro HS North &amp; South</v>
          </cell>
          <cell r="D1325" t="str">
            <v>Plainsboro, NJ USA</v>
          </cell>
        </row>
        <row r="1326">
          <cell r="A1326">
            <v>1927</v>
          </cell>
          <cell r="B1326" t="str">
            <v>Tempest</v>
          </cell>
          <cell r="C1326" t="str">
            <v>NDEP/NASA/Stennis Space Center/Huntington Ingalls Industries/Mississippi Power Company/BAE Systems/PFG Optics/jcpenney/National Defense Education Program &amp; St. Patrick Catholic High School</v>
          </cell>
          <cell r="D1326" t="str">
            <v>Biloxi, MS USA</v>
          </cell>
        </row>
        <row r="1327">
          <cell r="A1327">
            <v>1927</v>
          </cell>
          <cell r="B1327" t="str">
            <v>Tempest</v>
          </cell>
          <cell r="C1327" t="str">
            <v>NDEP/NASA/Stennis Space Center/Huntington Ingalls Industries/Mississippi Power Company/BAE Systems/PFG Optics/jcpenney/National Defense Education Program &amp; St. Patrick Catholic High School</v>
          </cell>
          <cell r="D1327" t="str">
            <v>Biloxi, MS USA</v>
          </cell>
        </row>
        <row r="1328">
          <cell r="A1328">
            <v>1937</v>
          </cell>
          <cell r="B1328" t="str">
            <v>Elysium</v>
          </cell>
          <cell r="C1328" t="str">
            <v>Boeing Israel/Malat IAI/Hi-Cut/Municipality of Modi'in-Maccabim-Reut &amp; Maccabim Reut High school</v>
          </cell>
          <cell r="D1328" t="str">
            <v>Moddin-Maccabim Reut, M Israel</v>
          </cell>
        </row>
        <row r="1329">
          <cell r="A1329">
            <v>1939</v>
          </cell>
          <cell r="B1329" t="str">
            <v>The Kuh-nig-its</v>
          </cell>
          <cell r="C1329" t="str">
            <v>Milbank Manufacturing Co. / Columbia Capital Management / MOC Solutions / Laird Plastics &amp; The Barstow School</v>
          </cell>
          <cell r="D1329" t="str">
            <v>Kansas City, MO USA</v>
          </cell>
        </row>
        <row r="1330">
          <cell r="A1330">
            <v>1939</v>
          </cell>
          <cell r="B1330" t="str">
            <v>The Kuh-nig-its</v>
          </cell>
          <cell r="C1330" t="str">
            <v>Milbank Manufacturing Co. / Columbia Capital Management / MOC Solutions / Laird Plastics &amp; The Barstow School</v>
          </cell>
          <cell r="D1330" t="str">
            <v>Kansas City, MO USA</v>
          </cell>
        </row>
        <row r="1331">
          <cell r="A1331">
            <v>1940</v>
          </cell>
          <cell r="B1331" t="str">
            <v>The Tech Tigers</v>
          </cell>
          <cell r="C1331" t="str">
            <v>jcpenney/PTC &amp; Benton Harbor High School</v>
          </cell>
          <cell r="D1331" t="str">
            <v>Benton Harbor, MI USA</v>
          </cell>
        </row>
        <row r="1332">
          <cell r="A1332">
            <v>1940</v>
          </cell>
          <cell r="B1332" t="str">
            <v>The Tech Tigers</v>
          </cell>
          <cell r="C1332" t="str">
            <v>jcpenney/PTC &amp; Benton Harbor High School</v>
          </cell>
          <cell r="D1332" t="str">
            <v>Benton Harbor, MI USA</v>
          </cell>
        </row>
        <row r="1333">
          <cell r="A1333">
            <v>1941</v>
          </cell>
          <cell r="B1333" t="str">
            <v>The Hurricanes</v>
          </cell>
          <cell r="C1333" t="str">
            <v>ITT Technical Institute/The Chrysler Foundation/D.R.M. Stakor and Associates &amp; Frederick Douglass College Preparatory Academy</v>
          </cell>
          <cell r="D1333" t="str">
            <v>Detroit, MI USA</v>
          </cell>
        </row>
        <row r="1334">
          <cell r="A1334">
            <v>1941</v>
          </cell>
          <cell r="B1334" t="str">
            <v>The Hurricanes</v>
          </cell>
          <cell r="C1334" t="str">
            <v>ITT Technical Institute/The Chrysler Foundation/D.R.M. Stakor and Associates &amp; Frederick Douglass College Preparatory Academy</v>
          </cell>
          <cell r="D1334" t="str">
            <v>Detroit, MI USA</v>
          </cell>
        </row>
        <row r="1335">
          <cell r="A1335">
            <v>1942</v>
          </cell>
          <cell r="B1335" t="str">
            <v>Tel-Nof</v>
          </cell>
          <cell r="C1335" t="str">
            <v>IAF-ASSOCIATION/ROBOTEC TECNOLOGIES(INTELITEK)/IAF-DEPOT 22 &amp; ORT TEL NOF H.S high school</v>
          </cell>
          <cell r="D1335" t="str">
            <v>Gadera, M Israel</v>
          </cell>
        </row>
        <row r="1336">
          <cell r="A1336">
            <v>1943</v>
          </cell>
          <cell r="B1336" t="str">
            <v>Neat Team</v>
          </cell>
          <cell r="C1336" t="str">
            <v>Rosh Ha'ain/General Motors israel &amp; Begin High School</v>
          </cell>
          <cell r="D1336" t="str">
            <v>Rosh Hayin, M Israel</v>
          </cell>
        </row>
        <row r="1337">
          <cell r="A1337">
            <v>1944</v>
          </cell>
          <cell r="B1337" t="str">
            <v>Airforce High School</v>
          </cell>
          <cell r="C1337" t="str">
            <v>SRT/Israel Air force &amp; Technical Airforce H.S.</v>
          </cell>
          <cell r="D1337" t="str">
            <v>Haifa, HA Israel</v>
          </cell>
        </row>
        <row r="1338">
          <cell r="A1338">
            <v>1946</v>
          </cell>
          <cell r="B1338" t="str">
            <v xml:space="preserve"> FG</v>
          </cell>
          <cell r="C1338" t="str">
            <v>Abu Romi-Tamra High School + HAGLIL FIRST/FARID BOKAY &amp; Tamra HighSchool abu romi</v>
          </cell>
          <cell r="D1338" t="str">
            <v>Tamra GLIL, Z Israel</v>
          </cell>
        </row>
        <row r="1339">
          <cell r="A1339">
            <v>1949</v>
          </cell>
          <cell r="B1339" t="str">
            <v>shapira</v>
          </cell>
          <cell r="C1339" t="str">
            <v>Shapira, Natanya H.S.</v>
          </cell>
          <cell r="D1339" t="str">
            <v>Natanya, M Israel</v>
          </cell>
        </row>
        <row r="1340">
          <cell r="A1340">
            <v>1952</v>
          </cell>
          <cell r="B1340" t="str">
            <v>Arming High School</v>
          </cell>
          <cell r="C1340" t="str">
            <v>Arming force H.S.</v>
          </cell>
          <cell r="D1340" t="str">
            <v>tzrifin, M Israel</v>
          </cell>
        </row>
        <row r="1341">
          <cell r="A1341">
            <v>1965</v>
          </cell>
          <cell r="B1341" t="str">
            <v>Firebirds</v>
          </cell>
          <cell r="C1341" t="str">
            <v>EMC Corporation &amp; Saint Joseph's Preparatory High School</v>
          </cell>
          <cell r="D1341" t="str">
            <v>Boston, MA USA</v>
          </cell>
        </row>
        <row r="1342">
          <cell r="A1342">
            <v>1967</v>
          </cell>
          <cell r="B1342" t="str">
            <v>The Janksters</v>
          </cell>
          <cell r="C1342" t="str">
            <v>TechShop / Brin Wojcicki Foundation / Intuitive Surgical, Inc. / Parametric Technology Corporation / PTC &amp; Notre Dame High School</v>
          </cell>
          <cell r="D1342" t="str">
            <v>San Jose, CA USA</v>
          </cell>
        </row>
        <row r="1343">
          <cell r="A1343">
            <v>1967</v>
          </cell>
          <cell r="B1343" t="str">
            <v>The Janksters</v>
          </cell>
          <cell r="C1343" t="str">
            <v>TechShop / Brin Wojcicki Foundation / Intuitive Surgical, Inc. / Parametric Technology Corporation / PTC &amp; Notre Dame High School</v>
          </cell>
          <cell r="D1343" t="str">
            <v>San Jose, CA USA</v>
          </cell>
        </row>
        <row r="1344">
          <cell r="A1344">
            <v>1972</v>
          </cell>
          <cell r="B1344" t="str">
            <v>Searing Engineering</v>
          </cell>
          <cell r="C1344" t="str">
            <v>Central Union High School &amp; Imperial Valley MESA Program</v>
          </cell>
          <cell r="D1344" t="str">
            <v>El Centro, CA USA</v>
          </cell>
        </row>
        <row r="1345">
          <cell r="A1345">
            <v>1973</v>
          </cell>
          <cell r="B1345" t="str">
            <v>Brighton Burning Tiger</v>
          </cell>
          <cell r="C1345" t="str">
            <v>Gelfand Family Foundation/Gentle Giants Moving Company/Gentle Giant Moving Company/Textron Corporation/jcpenney/NASA/Hamilton Foundation/Richard &amp; Susan Smith Family Foundation/PTC/National Grid/Northeastern/Boston University/Massachusetts Institute of Technology &amp; Brighton High School</v>
          </cell>
          <cell r="D1345" t="str">
            <v>Boston, MA USA</v>
          </cell>
        </row>
        <row r="1346">
          <cell r="A1346">
            <v>1973</v>
          </cell>
          <cell r="B1346" t="str">
            <v>Brighton Burning Tiger</v>
          </cell>
          <cell r="C1346" t="str">
            <v>Gelfand Family Foundation/Gentle Giants Moving Company/Gentle Giant Moving Company/Textron Corporation/jcpenney/NASA/Hamilton Foundation/Richard &amp; Susan Smith Family Foundation/PTC/National Grid/Northeastern/Boston University/Massachusetts Institute of Technology &amp; Brighton High School</v>
          </cell>
          <cell r="D1346" t="str">
            <v>Boston, MA USA</v>
          </cell>
        </row>
        <row r="1347">
          <cell r="A1347">
            <v>1977</v>
          </cell>
          <cell r="B1347" t="str">
            <v>Loveland High Robotics</v>
          </cell>
          <cell r="C1347" t="str">
            <v>Northrop Grumman/PTC/Lockheed Martin/Prosci &amp; Loveland High School</v>
          </cell>
          <cell r="D1347" t="str">
            <v>Loveland, CO USA</v>
          </cell>
        </row>
        <row r="1348">
          <cell r="A1348">
            <v>1982</v>
          </cell>
          <cell r="B1348" t="str">
            <v>Cougar Robotics</v>
          </cell>
          <cell r="C1348" t="str">
            <v>Black &amp; Veatch &amp; Shawnee Mission Northwest High School</v>
          </cell>
          <cell r="D1348" t="str">
            <v>Shawnee, KS USA</v>
          </cell>
        </row>
        <row r="1349">
          <cell r="A1349">
            <v>1983</v>
          </cell>
          <cell r="B1349" t="str">
            <v>Skunkworks Robotics</v>
          </cell>
          <cell r="C1349" t="str">
            <v>The Boeing Company / Alaska Airlines / OMAX / Champion and Assoc. / PTC / AHS PTSA &amp; Aviation High School</v>
          </cell>
          <cell r="D1349" t="str">
            <v>Des Moines, WA USA</v>
          </cell>
        </row>
        <row r="1350">
          <cell r="A1350">
            <v>1983</v>
          </cell>
          <cell r="B1350" t="str">
            <v>Skunkworks Robotics</v>
          </cell>
          <cell r="C1350" t="str">
            <v>The Boeing Company / Alaska Airlines / OMAX / Champion and Assoc. / PTC / AHS PTSA &amp; Aviation High School</v>
          </cell>
          <cell r="D1350" t="str">
            <v>Des Moines, WA USA</v>
          </cell>
        </row>
        <row r="1351">
          <cell r="A1351">
            <v>1983</v>
          </cell>
          <cell r="B1351" t="str">
            <v>Skunkworks Robotics</v>
          </cell>
          <cell r="C1351" t="str">
            <v>The Boeing Company / Alaska Airlines / OMAX / Champion and Assoc. / PTC / AHS PTSA &amp; Aviation High School</v>
          </cell>
          <cell r="D1351" t="str">
            <v>Des Moines, WA USA</v>
          </cell>
        </row>
        <row r="1352">
          <cell r="A1352">
            <v>1984</v>
          </cell>
          <cell r="B1352" t="str">
            <v>Raider Revolution Robotics</v>
          </cell>
          <cell r="C1352" t="str">
            <v>Kansas City Power and Light/Honeywell Hometown Solutions/Ewing Marion Kauffman Foundaton/Shawnee Mission Education Foundation &amp; Shawnee Mission South High School</v>
          </cell>
          <cell r="D1352" t="str">
            <v>Overland Park, KS USA</v>
          </cell>
        </row>
        <row r="1353">
          <cell r="A1353">
            <v>1985</v>
          </cell>
          <cell r="B1353" t="str">
            <v>Robohawks</v>
          </cell>
          <cell r="C1353" t="str">
            <v>The Boeing Company/Emerson/ITT/US Navy &amp; Hazelwood Central High School</v>
          </cell>
          <cell r="D1353" t="str">
            <v>Florissant, MO USA</v>
          </cell>
        </row>
        <row r="1354">
          <cell r="A1354">
            <v>1985</v>
          </cell>
          <cell r="B1354" t="str">
            <v>Robohawks</v>
          </cell>
          <cell r="C1354" t="str">
            <v>The Boeing Company/Emerson/ITT/US Navy &amp; Hazelwood Central High School</v>
          </cell>
          <cell r="D1354" t="str">
            <v>Florissant, MO USA</v>
          </cell>
        </row>
        <row r="1355">
          <cell r="A1355">
            <v>1986</v>
          </cell>
          <cell r="B1355" t="str">
            <v>Team Titanium</v>
          </cell>
          <cell r="C1355" t="str">
            <v>NASA Marshall Space Flight Center / TradeBot / Dr. Thomas G. Cates III / Northpoint Development / Intuitive Surgical, Inc / Honeywell FM / U.S Engineering / Paradise Park / Deauville Apartments / Delmer &amp; Ruth Harris / Kastle Grinding / Venture Industrial Products / Billy Goat Industries / Trident Co. / CK Enterprises &amp; Lee's Summit West High School</v>
          </cell>
          <cell r="D1355" t="str">
            <v>Lee's Summit, MO USA</v>
          </cell>
        </row>
        <row r="1356">
          <cell r="A1356">
            <v>1986</v>
          </cell>
          <cell r="B1356" t="str">
            <v>Team Titanium</v>
          </cell>
          <cell r="C1356" t="str">
            <v>NASA Marshall Space Flight Center / TradeBot / Dr. Thomas G. Cates III / Northpoint Development / Intuitive Surgical, Inc / Honeywell FM / U.S Engineering / Paradise Park / Deauville Apartments / Delmer &amp; Ruth Harris / Kastle Grinding / Venture Industrial Products / Billy Goat Industries / Trident Co. / CK Enterprises &amp; Lee's Summit West High School</v>
          </cell>
          <cell r="D1356" t="str">
            <v>Lee's Summit, MO USA</v>
          </cell>
        </row>
        <row r="1357">
          <cell r="A1357">
            <v>1986</v>
          </cell>
          <cell r="B1357" t="str">
            <v>Team Titanium</v>
          </cell>
          <cell r="C1357" t="str">
            <v>NASA Marshall Space Flight Center / TradeBot / Dr. Thomas G. Cates III / Northpoint Development / Intuitive Surgical, Inc / Honeywell FM / U.S Engineering / Paradise Park / Deauville Apartments / Delmer &amp; Ruth Harris / Kastle Grinding / Venture Industrial Products / Billy Goat Industries / Trident Co. / CK Enterprises &amp; Lee's Summit West High School</v>
          </cell>
          <cell r="D1357" t="str">
            <v>Lee's Summit, MO USA</v>
          </cell>
        </row>
        <row r="1358">
          <cell r="A1358">
            <v>1987</v>
          </cell>
          <cell r="B1358" t="str">
            <v>Broncobots</v>
          </cell>
          <cell r="C1358" t="str">
            <v>KC Stem Alliance/Alliant Tech System/Honeywell/KC BANCS/Black and Veatch/Douglas Pump Service/Bob Sight Ford/R Tool and Engineering/Boyson Tax Service/KCP/Kastle Grinding/Laird Plastics/Lansing Trade Group/WEBCO/Lindsay Machine Works/High Tech Laser &amp; Engraving/Show Me Controls/Westlake Ace Hardware/jcpenney &amp; Lee's Summit North High School</v>
          </cell>
          <cell r="D1358" t="str">
            <v>Lees Summit, MO USA</v>
          </cell>
        </row>
        <row r="1359">
          <cell r="A1359">
            <v>1987</v>
          </cell>
          <cell r="B1359" t="str">
            <v>Broncobots</v>
          </cell>
          <cell r="C1359" t="str">
            <v>KC Stem Alliance/Alliant Tech System/Honeywell/KC BANCS/Black and Veatch/Douglas Pump Service/Bob Sight Ford/R Tool and Engineering/Boyson Tax Service/KCP/Kastle Grinding/Laird Plastics/Lansing Trade Group/WEBCO/Lindsay Machine Works/High Tech Laser &amp; Engraving/Show Me Controls/Westlake Ace Hardware/jcpenney &amp; Lee's Summit North High School</v>
          </cell>
          <cell r="D1359" t="str">
            <v>Lees Summit, MO USA</v>
          </cell>
        </row>
        <row r="1360">
          <cell r="A1360">
            <v>1989</v>
          </cell>
          <cell r="B1360" t="str">
            <v>Viking Robotics</v>
          </cell>
          <cell r="C1360" t="str">
            <v>BAE Systems &amp; Vernon Township High School</v>
          </cell>
          <cell r="D1360" t="str">
            <v>Vernon Township, NJ USA</v>
          </cell>
        </row>
        <row r="1361">
          <cell r="A1361">
            <v>1989</v>
          </cell>
          <cell r="B1361" t="str">
            <v>Viking Robotics</v>
          </cell>
          <cell r="C1361" t="str">
            <v>BAE Systems &amp; Vernon Township High School</v>
          </cell>
          <cell r="D1361" t="str">
            <v>Vernon Township, NJ USA</v>
          </cell>
        </row>
        <row r="1362">
          <cell r="A1362">
            <v>1991</v>
          </cell>
          <cell r="B1362" t="str">
            <v>Dragons</v>
          </cell>
          <cell r="C1362" t="str">
            <v>GE Volunteers/University of Hartford/Hartford Public Schools/Nutmeg StateFederal Credit Union &amp; University High School of Science and Engineering</v>
          </cell>
          <cell r="D1362" t="str">
            <v>Hartford, CT USA</v>
          </cell>
        </row>
        <row r="1363">
          <cell r="A1363">
            <v>1991</v>
          </cell>
          <cell r="B1363" t="str">
            <v>Dragons</v>
          </cell>
          <cell r="C1363" t="str">
            <v>GE Volunteers/University of Hartford/Hartford Public Schools/Nutmeg StateFederal Credit Union &amp; University High School of Science and Engineering</v>
          </cell>
          <cell r="D1363" t="str">
            <v>Hartford, CT USA</v>
          </cell>
        </row>
        <row r="1364">
          <cell r="A1364">
            <v>1994</v>
          </cell>
          <cell r="B1364" t="str">
            <v>Horse Power!</v>
          </cell>
          <cell r="C1364" t="str">
            <v>The Boeing Company/KC Stem Alliance &amp; Ewing Marion Kauffman Foundation and F.L. Schlagle High School</v>
          </cell>
          <cell r="D1364" t="str">
            <v>Kansas City, KS USA</v>
          </cell>
        </row>
        <row r="1365">
          <cell r="A1365">
            <v>1997</v>
          </cell>
          <cell r="B1365" t="str">
            <v>Stag Robotics</v>
          </cell>
          <cell r="C1365" t="str">
            <v>Bishop Miege High School</v>
          </cell>
          <cell r="D1365" t="str">
            <v>Roeland Park, KS USA</v>
          </cell>
        </row>
        <row r="1366">
          <cell r="A1366">
            <v>2000</v>
          </cell>
          <cell r="B1366" t="str">
            <v>TEAM ROCK</v>
          </cell>
          <cell r="C1366" t="str">
            <v>Williams Tooling &amp; Manufacturing/Electrocal/U.S. Engineering/Van Den Berge Pest Control/STM Manufacturing/A-1 Used Mowers/Stefftech V5/New Salem Corn Maze/Ed Koehn Ford Wayland/Spartan Graphics/Custom Engraving/Acclaimed Catering/Dershem Wholesale/Bumper to Bumper Allegan/BC Pizza Dorr &amp; 4-H Allegan Co MSU Extension</v>
          </cell>
          <cell r="D1366" t="str">
            <v>Dorr, MI USA</v>
          </cell>
        </row>
        <row r="1367">
          <cell r="A1367">
            <v>2000</v>
          </cell>
          <cell r="B1367" t="str">
            <v>TEAM ROCK</v>
          </cell>
          <cell r="C1367" t="str">
            <v>Williams Tooling &amp; Manufacturing/Electrocal/U.S. Engineering/Van Den Berge Pest Control/STM Manufacturing/A-1 Used Mowers/Stefftech V5/New Salem Corn Maze/Ed Koehn Ford Wayland/Spartan Graphics/Custom Engraving/Acclaimed Catering/Dershem Wholesale/Bumper to Bumper Allegan/BC Pizza Dorr &amp; 4-H Allegan Co MSU Extension</v>
          </cell>
          <cell r="D1367" t="str">
            <v>Dorr, MI USA</v>
          </cell>
        </row>
        <row r="1368">
          <cell r="A1368">
            <v>2000</v>
          </cell>
          <cell r="B1368" t="str">
            <v>TEAM ROCK</v>
          </cell>
          <cell r="C1368" t="str">
            <v>Williams Tooling &amp; Manufacturing/Electrocal/U.S. Engineering/Van Den Berge Pest Control/STM Manufacturing/A-1 Used Mowers/Stefftech V5/New Salem Corn Maze/Ed Koehn Ford Wayland/Spartan Graphics/Custom Engraving/Acclaimed Catering/Dershem Wholesale/Bumper to Bumper Allegan/BC Pizza Dorr &amp; 4-H Allegan Co MSU Extension</v>
          </cell>
          <cell r="D1368" t="str">
            <v>Dorr, MI USA</v>
          </cell>
        </row>
        <row r="1369">
          <cell r="A1369">
            <v>2000</v>
          </cell>
          <cell r="B1369" t="str">
            <v>TEAM ROCK</v>
          </cell>
          <cell r="C1369" t="str">
            <v>Williams Tooling &amp; Manufacturing/Electrocal/U.S. Engineering/Van Den Berge Pest Control/STM Manufacturing/A-1 Used Mowers/Stefftech V5/New Salem Corn Maze/Ed Koehn Ford Wayland/Spartan Graphics/Custom Engraving/Acclaimed Catering/Dershem Wholesale/Bumper to Bumper Allegan/BC Pizza Dorr &amp; 4-H Allegan Co MSU Extension</v>
          </cell>
          <cell r="D1369" t="str">
            <v>Dorr, MI USA</v>
          </cell>
        </row>
        <row r="1370">
          <cell r="A1370">
            <v>2001</v>
          </cell>
          <cell r="B1370" t="str">
            <v>HERMES</v>
          </cell>
          <cell r="C1370" t="str">
            <v>Hickman Mills School District / Black and Veatch / Cerner Corporation &amp; Ruskin High School</v>
          </cell>
          <cell r="D1370" t="str">
            <v>Kansas City, MO USA</v>
          </cell>
        </row>
        <row r="1371">
          <cell r="A1371">
            <v>2002</v>
          </cell>
          <cell r="B1371" t="str">
            <v>Tualatin Robotics</v>
          </cell>
          <cell r="C1371" t="str">
            <v>The Boeing Company / Bentley Systems, Incorporated / Rockwell Collins / Mentor Graphics / Nike / Portland State University / Autodesk / Flir / Tigard Tualatin  School District &amp; Tualatin High School</v>
          </cell>
          <cell r="D1371" t="str">
            <v>Tualatin, OR USA</v>
          </cell>
        </row>
        <row r="1372">
          <cell r="A1372">
            <v>2004</v>
          </cell>
          <cell r="B1372" t="str">
            <v>Thunderducks</v>
          </cell>
          <cell r="C1372" t="str">
            <v>Tulsa Technology Center</v>
          </cell>
          <cell r="D1372" t="str">
            <v>Tulsa, OK USA</v>
          </cell>
        </row>
        <row r="1373">
          <cell r="A1373">
            <v>2004</v>
          </cell>
          <cell r="B1373" t="str">
            <v>Thunderducks</v>
          </cell>
          <cell r="C1373" t="str">
            <v>Tulsa Technology Center</v>
          </cell>
          <cell r="D1373" t="str">
            <v>Tulsa, OK USA</v>
          </cell>
        </row>
        <row r="1374">
          <cell r="A1374">
            <v>2010</v>
          </cell>
          <cell r="B1374" t="str">
            <v>Lightning Bots</v>
          </cell>
          <cell r="C1374" t="str">
            <v>Delphi Corporation/Cleveland Communication/Time Warner Cable &amp; Champion High School</v>
          </cell>
          <cell r="D1374" t="str">
            <v>Warren, OH USA</v>
          </cell>
        </row>
        <row r="1375">
          <cell r="A1375">
            <v>2010</v>
          </cell>
          <cell r="B1375" t="str">
            <v>Lightning Bots</v>
          </cell>
          <cell r="C1375" t="str">
            <v>Delphi Corporation/Cleveland Communication/Time Warner Cable &amp; Champion High School</v>
          </cell>
          <cell r="D1375" t="str">
            <v>Warren, OH USA</v>
          </cell>
        </row>
        <row r="1376">
          <cell r="A1376">
            <v>2013</v>
          </cell>
          <cell r="B1376" t="str">
            <v>Cyber Gnomes</v>
          </cell>
          <cell r="C1376" t="str">
            <v>JT Snowmobile / Weld Experts / Clearview Township / General Motors of Canada / Stayner Kinsmen / Stayner Lions Club / Stayner TD Canada Trust / PTC &amp; Cybergnomes Robotics Team 2013</v>
          </cell>
          <cell r="D1376" t="str">
            <v>Stayner, ON Canada</v>
          </cell>
        </row>
        <row r="1377">
          <cell r="A1377">
            <v>2013</v>
          </cell>
          <cell r="B1377" t="str">
            <v>Cyber Gnomes</v>
          </cell>
          <cell r="C1377" t="str">
            <v>JT Snowmobile / Weld Experts / Clearview Township / General Motors of Canada / Stayner Kinsmen / Stayner Lions Club / Stayner TD Canada Trust / PTC &amp; Cybergnomes Robotics Team 2013</v>
          </cell>
          <cell r="D1377" t="str">
            <v>Stayner, ON Canada</v>
          </cell>
        </row>
        <row r="1378">
          <cell r="A1378">
            <v>2013</v>
          </cell>
          <cell r="B1378" t="str">
            <v>Cyber Gnomes</v>
          </cell>
          <cell r="C1378" t="str">
            <v>JT Snowmobile / Weld Experts / Clearview Township / General Motors of Canada / Stayner Kinsmen / Stayner Lions Club / Stayner TD Canada Trust / PTC &amp; Cybergnomes Robotics Team 2013</v>
          </cell>
          <cell r="D1378" t="str">
            <v>Stayner, ON Canada</v>
          </cell>
        </row>
        <row r="1379">
          <cell r="A1379">
            <v>2016</v>
          </cell>
          <cell r="B1379" t="str">
            <v>Mighty Monkey Wrenches</v>
          </cell>
          <cell r="C1379" t="str">
            <v>Johnson &amp; Johnson Consumer and Personal Products Worldwide &amp; Ewing High School and Marie Katzenbach School for the Deaf</v>
          </cell>
          <cell r="D1379" t="str">
            <v>Ewing, NJ USA</v>
          </cell>
        </row>
        <row r="1380">
          <cell r="A1380">
            <v>2016</v>
          </cell>
          <cell r="B1380" t="str">
            <v>Mighty Monkey Wrenches</v>
          </cell>
          <cell r="C1380" t="str">
            <v>Johnson &amp; Johnson Consumer and Personal Products Worldwide &amp; Ewing High School and Marie Katzenbach School for the Deaf</v>
          </cell>
          <cell r="D1380" t="str">
            <v>Ewing, NJ USA</v>
          </cell>
        </row>
        <row r="1381">
          <cell r="A1381">
            <v>2016</v>
          </cell>
          <cell r="B1381" t="str">
            <v>Mighty Monkey Wrenches</v>
          </cell>
          <cell r="C1381" t="str">
            <v>Johnson &amp; Johnson Consumer and Personal Products Worldwide &amp; Ewing High School and Marie Katzenbach School for the Deaf</v>
          </cell>
          <cell r="D1381" t="str">
            <v>Ewing, NJ USA</v>
          </cell>
        </row>
        <row r="1382">
          <cell r="A1382">
            <v>2021</v>
          </cell>
          <cell r="B1382" t="str">
            <v xml:space="preserve">F.A.R. </v>
          </cell>
          <cell r="C1382" t="str">
            <v>HDT &amp; Fredericksburg Academy</v>
          </cell>
          <cell r="D1382" t="str">
            <v>Fredericksburg, VA USA</v>
          </cell>
        </row>
        <row r="1383">
          <cell r="A1383">
            <v>2022</v>
          </cell>
          <cell r="B1383" t="str">
            <v>Titan Robotics</v>
          </cell>
          <cell r="C1383" t="str">
            <v>Caterpillar Inc/Pentair &amp; Illinois Mathematics and Science Academy</v>
          </cell>
          <cell r="D1383" t="str">
            <v>Aurora, IL USA</v>
          </cell>
        </row>
        <row r="1384">
          <cell r="A1384">
            <v>2022</v>
          </cell>
          <cell r="B1384" t="str">
            <v>Titan Robotics</v>
          </cell>
          <cell r="C1384" t="str">
            <v>Caterpillar Inc/Pentair &amp; Illinois Mathematics and Science Academy</v>
          </cell>
          <cell r="D1384" t="str">
            <v>Aurora, IL USA</v>
          </cell>
        </row>
        <row r="1385">
          <cell r="A1385">
            <v>2027</v>
          </cell>
          <cell r="B1385" t="str">
            <v>Rayout</v>
          </cell>
          <cell r="C1385" t="str">
            <v>Westbury High School</v>
          </cell>
          <cell r="D1385" t="str">
            <v>Old Westbury, NY USA</v>
          </cell>
        </row>
        <row r="1386">
          <cell r="A1386">
            <v>2028</v>
          </cell>
          <cell r="B1386" t="str">
            <v>Phantom Mentalist</v>
          </cell>
          <cell r="C1386" t="str">
            <v>NDEP/Alcoa Howmet/Lockheed Martin/BAE Systems -Norfolk Ship Repair/ECPI Newport News Campus/Analytical Mechanics Associates/Huntington Ingalls Industries/Georgia Tech Research Institute/Hampton City Schools &amp; Phoebus High School</v>
          </cell>
          <cell r="D1386" t="str">
            <v>Hampton, VA USA</v>
          </cell>
        </row>
        <row r="1387">
          <cell r="A1387">
            <v>2028</v>
          </cell>
          <cell r="B1387" t="str">
            <v>Phantom Mentalist</v>
          </cell>
          <cell r="C1387" t="str">
            <v>NDEP/Alcoa Howmet/Lockheed Martin/BAE Systems -Norfolk Ship Repair/ECPI Newport News Campus/Analytical Mechanics Associates/Huntington Ingalls Industries/Georgia Tech Research Institute/Hampton City Schools &amp; Phoebus High School</v>
          </cell>
          <cell r="D1387" t="str">
            <v>Hampton, VA USA</v>
          </cell>
        </row>
        <row r="1388">
          <cell r="A1388">
            <v>2029</v>
          </cell>
          <cell r="B1388" t="str">
            <v>Neo-Tech Robotics</v>
          </cell>
          <cell r="C1388" t="str">
            <v>NASA/American Society of Mechanical Engineers/Qualcomm/Kiwanis Club of Ramona/Stoody Industrial and Welding Supplies Inc. &amp; Ramona Unified School District</v>
          </cell>
          <cell r="D1388" t="str">
            <v>Ramona, CA USA</v>
          </cell>
        </row>
        <row r="1389">
          <cell r="A1389">
            <v>2029</v>
          </cell>
          <cell r="B1389" t="str">
            <v>Neo-Tech Robotics</v>
          </cell>
          <cell r="C1389" t="str">
            <v>NASA/American Society of Mechanical Engineers/Qualcomm/Kiwanis Club of Ramona/Stoody Industrial and Welding Supplies Inc. &amp; Ramona Unified School District</v>
          </cell>
          <cell r="D1389" t="str">
            <v>Ramona, CA USA</v>
          </cell>
        </row>
        <row r="1390">
          <cell r="A1390">
            <v>2034</v>
          </cell>
          <cell r="B1390" t="str">
            <v>IncrediBULLS</v>
          </cell>
          <cell r="C1390" t="str">
            <v>University Nevada, Las Vegas &amp; Legacy High School</v>
          </cell>
          <cell r="D1390" t="str">
            <v>North Las Vegas, NV USA</v>
          </cell>
        </row>
        <row r="1391">
          <cell r="A1391">
            <v>2035</v>
          </cell>
          <cell r="B1391" t="str">
            <v>"Rockin" Bots</v>
          </cell>
          <cell r="C1391" t="str">
            <v>Carmel Unified School District/Monterey Bay Aquarium Research Institute/Naval Post Graduate School/FOCUS/Padre Parents/El Camino Machine and Welding/SJ Automation/KnappWerks/Carmel Valley Video &amp; Carmel High School</v>
          </cell>
          <cell r="D1391" t="str">
            <v>Carmel, CA USA</v>
          </cell>
        </row>
        <row r="1392">
          <cell r="A1392">
            <v>2035</v>
          </cell>
          <cell r="B1392" t="str">
            <v>"Rockin" Bots</v>
          </cell>
          <cell r="C1392" t="str">
            <v>Carmel Unified School District/Monterey Bay Aquarium Research Institute/Naval Post Graduate School/FOCUS/Padre Parents/El Camino Machine and Welding/SJ Automation/KnappWerks/Carmel Valley Video &amp; Carmel High School</v>
          </cell>
          <cell r="D1392" t="str">
            <v>Carmel, CA USA</v>
          </cell>
        </row>
        <row r="1393">
          <cell r="A1393">
            <v>2036</v>
          </cell>
          <cell r="B1393" t="str">
            <v>The Black Knights</v>
          </cell>
          <cell r="C1393" t="str">
            <v>Medtronic/Ball Aerospace &amp; Technologies Corp/Laboratory for Atmospheric and Space Physics &amp; Fairview High School</v>
          </cell>
          <cell r="D1393" t="str">
            <v>Boulder, CO USA</v>
          </cell>
        </row>
        <row r="1394">
          <cell r="A1394">
            <v>2037</v>
          </cell>
          <cell r="B1394" t="str">
            <v>Oranje Lions</v>
          </cell>
          <cell r="C1394" t="str">
            <v>Creative Automation Inc. / Effective / Bryan E. Blankenship Education Foundation / American Spouses Club / Electrical Dynamics / American Women of Geilenkirchen &amp; DODEA : AFNORTH International School</v>
          </cell>
          <cell r="D1394" t="str">
            <v>Brunssum  , LI Netherlands</v>
          </cell>
        </row>
        <row r="1395">
          <cell r="A1395">
            <v>2039</v>
          </cell>
          <cell r="B1395" t="str">
            <v>Rockford Robotics</v>
          </cell>
          <cell r="C1395" t="str">
            <v>UTC AEROSPACE SYSTEMS/WOODWARD, INC./GE AVIATION/TECHWORKS/EIGERLAB &amp; ROCKFORD AREA HIGH SCHOOLS</v>
          </cell>
          <cell r="D1395" t="str">
            <v>Rockford, IL USA</v>
          </cell>
        </row>
        <row r="1396">
          <cell r="A1396">
            <v>2039</v>
          </cell>
          <cell r="B1396" t="str">
            <v>Rockford Robotics</v>
          </cell>
          <cell r="C1396" t="str">
            <v>UTC AEROSPACE SYSTEMS/WOODWARD, INC./GE AVIATION/TECHWORKS/EIGERLAB &amp; ROCKFORD AREA HIGH SCHOOLS</v>
          </cell>
          <cell r="D1396" t="str">
            <v>Rockford, IL USA</v>
          </cell>
        </row>
        <row r="1397">
          <cell r="A1397">
            <v>2040</v>
          </cell>
          <cell r="B1397" t="str">
            <v>DERT</v>
          </cell>
          <cell r="C1397" t="str">
            <v>ABB / Caterpillar Inc / CGN and Associates / Stellar Systems &amp; Dunlap High School</v>
          </cell>
          <cell r="D1397" t="str">
            <v>Dunlap, IL USA</v>
          </cell>
        </row>
        <row r="1398">
          <cell r="A1398">
            <v>2046</v>
          </cell>
          <cell r="B1398" t="str">
            <v>Bear Metal</v>
          </cell>
          <cell r="C1398" t="str">
            <v>The Boeing Company/SPEEA/Alaskan Copper &amp; Brass Company/Flow International Corporation &amp; Tahoma Senior High School</v>
          </cell>
          <cell r="D1398" t="str">
            <v>Maple Valley, WA USA</v>
          </cell>
        </row>
        <row r="1399">
          <cell r="A1399">
            <v>2046</v>
          </cell>
          <cell r="B1399" t="str">
            <v>Bear Metal</v>
          </cell>
          <cell r="C1399" t="str">
            <v>The Boeing Company/SPEEA/Alaskan Copper &amp; Brass Company/Flow International Corporation &amp; Tahoma Senior High School</v>
          </cell>
          <cell r="D1399" t="str">
            <v>Maple Valley, WA USA</v>
          </cell>
        </row>
        <row r="1400">
          <cell r="A1400">
            <v>2051</v>
          </cell>
          <cell r="B1400" t="str">
            <v>The Beattie Bulldogs</v>
          </cell>
          <cell r="C1400" t="str">
            <v>Caterpillar Inc./Duquesne Light/PTI &amp; A.W. Beattie Career Center</v>
          </cell>
          <cell r="D1400" t="str">
            <v>Allison Park, PA USA</v>
          </cell>
        </row>
        <row r="1401">
          <cell r="A1401">
            <v>2052</v>
          </cell>
          <cell r="B1401" t="str">
            <v>KnightKrawler</v>
          </cell>
          <cell r="C1401" t="str">
            <v>Medtronic/Groves Foundation &amp; Irondale High School</v>
          </cell>
          <cell r="D1401" t="str">
            <v>New Brighton, MN USA</v>
          </cell>
        </row>
        <row r="1402">
          <cell r="A1402">
            <v>2052</v>
          </cell>
          <cell r="B1402" t="str">
            <v>KnightKrawler</v>
          </cell>
          <cell r="C1402" t="str">
            <v>Medtronic/Groves Foundation &amp; Irondale High School</v>
          </cell>
          <cell r="D1402" t="str">
            <v>New Brighton, MN USA</v>
          </cell>
        </row>
        <row r="1403">
          <cell r="A1403">
            <v>2053</v>
          </cell>
          <cell r="B1403" t="str">
            <v>TigerTronics</v>
          </cell>
          <cell r="C1403" t="str">
            <v>BAE Systems/jcpenney &amp; Union-Endicott High School &amp; Vestal High School</v>
          </cell>
          <cell r="D1403" t="str">
            <v>Endicott, NY USA</v>
          </cell>
        </row>
        <row r="1404">
          <cell r="A1404">
            <v>2054</v>
          </cell>
          <cell r="B1404" t="str">
            <v>Tech Vikes</v>
          </cell>
          <cell r="C1404" t="str">
            <v>General Motors Grand Rapids/Midway Chevrolet of Plainwell/Sebright Products &amp; Hopkins High School</v>
          </cell>
          <cell r="D1404" t="str">
            <v>Hopkins, MI USA</v>
          </cell>
        </row>
        <row r="1405">
          <cell r="A1405">
            <v>2054</v>
          </cell>
          <cell r="B1405" t="str">
            <v>Tech Vikes</v>
          </cell>
          <cell r="C1405" t="str">
            <v>General Motors Grand Rapids/Midway Chevrolet of Plainwell/Sebright Products &amp; Hopkins High School</v>
          </cell>
          <cell r="D1405" t="str">
            <v>Hopkins, MI USA</v>
          </cell>
        </row>
        <row r="1406">
          <cell r="A1406">
            <v>2054</v>
          </cell>
          <cell r="B1406" t="str">
            <v>Tech Vikes</v>
          </cell>
          <cell r="C1406" t="str">
            <v>General Motors Grand Rapids/Midway Chevrolet of Plainwell/Sebright Products &amp; Hopkins High School</v>
          </cell>
          <cell r="D1406" t="str">
            <v>Hopkins, MI USA</v>
          </cell>
        </row>
        <row r="1407">
          <cell r="A1407">
            <v>2056</v>
          </cell>
          <cell r="B1407" t="str">
            <v>OP Community Robotics</v>
          </cell>
          <cell r="C1407" t="str">
            <v>CNC Woodcraft / Gridpath Solutions &amp; Orchard Park S.S. &amp; HWDSB &amp; The Stoney Creek Community</v>
          </cell>
          <cell r="D1407" t="str">
            <v>Stoney Creek, ON Canada</v>
          </cell>
        </row>
        <row r="1408">
          <cell r="A1408">
            <v>2056</v>
          </cell>
          <cell r="B1408" t="str">
            <v>OP Community Robotics</v>
          </cell>
          <cell r="C1408" t="str">
            <v>CNC Woodcraft / Gridpath Solutions &amp; Orchard Park S.S. &amp; HWDSB &amp; The Stoney Creek Community</v>
          </cell>
          <cell r="D1408" t="str">
            <v>Stoney Creek, ON Canada</v>
          </cell>
        </row>
        <row r="1409">
          <cell r="A1409">
            <v>2056</v>
          </cell>
          <cell r="B1409" t="str">
            <v>OP Community Robotics</v>
          </cell>
          <cell r="C1409" t="str">
            <v>CNC Woodcraft / Gridpath Solutions &amp; Orchard Park S.S. &amp; HWDSB &amp; The Stoney Creek Community</v>
          </cell>
          <cell r="D1409" t="str">
            <v>Stoney Creek, ON Canada</v>
          </cell>
        </row>
        <row r="1410">
          <cell r="A1410">
            <v>2059</v>
          </cell>
          <cell r="B1410" t="str">
            <v>The Hitchhikers</v>
          </cell>
          <cell r="C1410" t="str">
            <v>Withers &amp; Ravenel / NASA / Cisco / Teradata / Time Warner Cable / BASF / Durham Bulls / L6 Technologies, LLC / ASME / Empuricon / NationWide Insurance / Mulkey Engineers &amp; Consultants / Burns &amp; Bynum CPA &amp; Athens Drive &amp; The Hitchhikers</v>
          </cell>
          <cell r="D1410" t="str">
            <v>Apex, NC USA</v>
          </cell>
        </row>
        <row r="1411">
          <cell r="A1411">
            <v>2059</v>
          </cell>
          <cell r="B1411" t="str">
            <v>The Hitchhikers</v>
          </cell>
          <cell r="C1411" t="str">
            <v>Withers &amp; Ravenel / NASA / Cisco / Teradata / Time Warner Cable / BASF / Durham Bulls / L6 Technologies, LLC / ASME / Empuricon / NationWide Insurance / Mulkey Engineers &amp; Consultants / Burns &amp; Bynum CPA &amp; Athens Drive &amp; The Hitchhikers</v>
          </cell>
          <cell r="D1411" t="str">
            <v>Apex, NC USA</v>
          </cell>
        </row>
        <row r="1412">
          <cell r="A1412">
            <v>2062</v>
          </cell>
          <cell r="B1412" t="str">
            <v>C.O.R.E  2062</v>
          </cell>
          <cell r="C1412" t="str">
            <v>Rockwell Automation/GE Volunteers/Marcus Corporation/InSinkErator/Milwaukee School Of Engineering/Cooper Power Systems/Generac Power Systems/School District of Waukesha &amp; Waukesha Engineering Preparatory Academy</v>
          </cell>
          <cell r="D1412" t="str">
            <v>Waukesha, WI USA</v>
          </cell>
        </row>
        <row r="1413">
          <cell r="A1413">
            <v>2062</v>
          </cell>
          <cell r="B1413" t="str">
            <v>C.O.R.E  2062</v>
          </cell>
          <cell r="C1413" t="str">
            <v>Rockwell Automation/GE Volunteers/Marcus Corporation/InSinkErator/Milwaukee School Of Engineering/Cooper Power Systems/Generac Power Systems/School District of Waukesha &amp; Waukesha Engineering Preparatory Academy</v>
          </cell>
          <cell r="D1413" t="str">
            <v>Waukesha, WI USA</v>
          </cell>
        </row>
        <row r="1414">
          <cell r="A1414">
            <v>2064</v>
          </cell>
          <cell r="B1414" t="str">
            <v>The Panther Project</v>
          </cell>
          <cell r="C1414" t="str">
            <v>Ace Hardware/PTC/jcpenney &amp; Pomperaug Regional High School</v>
          </cell>
          <cell r="D1414" t="str">
            <v>Southbury / Middlebury, CT USA</v>
          </cell>
        </row>
        <row r="1415">
          <cell r="A1415">
            <v>2067</v>
          </cell>
          <cell r="B1415" t="str">
            <v>Apple Pi</v>
          </cell>
          <cell r="C1415" t="str">
            <v>Bishop's Orchards / United Technologies / Rockwell Automation / Intuitive Surgical &amp; 4H of Connecticut</v>
          </cell>
          <cell r="D1415" t="str">
            <v>Guilford, CT USA</v>
          </cell>
        </row>
        <row r="1416">
          <cell r="A1416">
            <v>2067</v>
          </cell>
          <cell r="B1416" t="str">
            <v>Apple Pi</v>
          </cell>
          <cell r="C1416" t="str">
            <v>Bishop's Orchards / United Technologies / Rockwell Automation / Intuitive Surgical &amp; 4H of Connecticut</v>
          </cell>
          <cell r="D1416" t="str">
            <v>Guilford, CT USA</v>
          </cell>
        </row>
        <row r="1417">
          <cell r="A1417">
            <v>2068</v>
          </cell>
          <cell r="B1417" t="str">
            <v>Metal Jackets</v>
          </cell>
          <cell r="C1417" t="str">
            <v>Booz Allen Hamilton/Lockheed Martin/BAE Systems/Micron Technology/SPARK Education Foundation/Prince William County Public Schools &amp; Osbourn Park High School</v>
          </cell>
          <cell r="D1417" t="str">
            <v>Manassas, VA USA</v>
          </cell>
        </row>
        <row r="1418">
          <cell r="A1418">
            <v>2070</v>
          </cell>
          <cell r="B1418" t="str">
            <v>Pirates</v>
          </cell>
          <cell r="C1418" t="str">
            <v>Ridgefield Board of Education/The Port Authority of NY &amp; NJ/General Devices/S.T.O.P. of New Jersey/Custom Creations &amp; Ridgefield Memorial High School</v>
          </cell>
          <cell r="D1418" t="str">
            <v>Ridgefield, NJ USA</v>
          </cell>
        </row>
        <row r="1419">
          <cell r="A1419">
            <v>2073</v>
          </cell>
          <cell r="B1419" t="str">
            <v>EagleForce</v>
          </cell>
          <cell r="C1419" t="str">
            <v>NASA/Siemens Mobility &amp; Pleasant Grove High School</v>
          </cell>
          <cell r="D1419" t="str">
            <v>Elk Grove, CA USA</v>
          </cell>
        </row>
        <row r="1420">
          <cell r="A1420">
            <v>2075</v>
          </cell>
          <cell r="B1420" t="str">
            <v>Enigma</v>
          </cell>
          <cell r="C1420" t="str">
            <v>GE Volunteers / Wege Foundation / Sparta Sheet Metal / Rescom Electric / Micron Manufacturing / Armen Oumedian / Apex Spring and Stamp / Brechting Farms / Zakfeld Bookkeeping / Tuff Automation / Relevant Networks / Delta Plex &amp; West Catholic High School</v>
          </cell>
          <cell r="D1420" t="str">
            <v>Grand Rapids, MI USA</v>
          </cell>
        </row>
        <row r="1421">
          <cell r="A1421">
            <v>2075</v>
          </cell>
          <cell r="B1421" t="str">
            <v>Enigma</v>
          </cell>
          <cell r="C1421" t="str">
            <v>GE Volunteers / Wege Foundation / Sparta Sheet Metal / Rescom Electric / Micron Manufacturing / Armen Oumedian / Apex Spring and Stamp / Brechting Farms / Zakfeld Bookkeeping / Tuff Automation / Relevant Networks / Delta Plex &amp; West Catholic High School</v>
          </cell>
          <cell r="D1421" t="str">
            <v>Grand Rapids, MI USA</v>
          </cell>
        </row>
        <row r="1422">
          <cell r="A1422">
            <v>2077</v>
          </cell>
          <cell r="B1422" t="str">
            <v>Laser Robotics</v>
          </cell>
          <cell r="C1422" t="str">
            <v>School District of Kettle Moraine/Environmental Systems, Inc./GE Volunteers &amp; Kettle Moraine</v>
          </cell>
          <cell r="D1422" t="str">
            <v>Wales, WI USA</v>
          </cell>
        </row>
        <row r="1423">
          <cell r="A1423">
            <v>2078</v>
          </cell>
          <cell r="B1423" t="str">
            <v>Robotic Ooze</v>
          </cell>
          <cell r="C1423" t="str">
            <v>Lacoste Drywall, Inc./Pat Chevis Plumbing &amp; St. Paul's High School</v>
          </cell>
          <cell r="D1423" t="str">
            <v>Covington, LA USA</v>
          </cell>
        </row>
        <row r="1424">
          <cell r="A1424">
            <v>2079</v>
          </cell>
          <cell r="B1424" t="str">
            <v>ALARM</v>
          </cell>
          <cell r="C1424" t="str">
            <v>ALARM Robotics &amp; Millls High School</v>
          </cell>
          <cell r="D1424" t="str">
            <v>Franklin, MA USA</v>
          </cell>
        </row>
        <row r="1425">
          <cell r="A1425">
            <v>2080</v>
          </cell>
          <cell r="B1425" t="str">
            <v>Torbotics</v>
          </cell>
          <cell r="C1425" t="str">
            <v>H Rocker Electric/NASA &amp; Hammond High Magnet School</v>
          </cell>
          <cell r="D1425" t="str">
            <v>Hammond, LA USA</v>
          </cell>
        </row>
        <row r="1426">
          <cell r="A1426">
            <v>2080</v>
          </cell>
          <cell r="B1426" t="str">
            <v>Torbotics</v>
          </cell>
          <cell r="C1426" t="str">
            <v>H Rocker Electric/NASA &amp; Hammond High Magnet School</v>
          </cell>
          <cell r="D1426" t="str">
            <v>Hammond, LA USA</v>
          </cell>
        </row>
        <row r="1427">
          <cell r="A1427">
            <v>2081</v>
          </cell>
          <cell r="B1427" t="str">
            <v>Icarus</v>
          </cell>
          <cell r="C1427" t="str">
            <v>Advanced Technology Services/Martin Engineering/AndyMark, Inc./Lahood Construction &amp; Peoria Notre Dame High School</v>
          </cell>
          <cell r="D1427" t="str">
            <v>Peoria, IL USA</v>
          </cell>
        </row>
        <row r="1428">
          <cell r="A1428">
            <v>2083</v>
          </cell>
          <cell r="B1428" t="str">
            <v>Team BLITZ</v>
          </cell>
          <cell r="C1428" t="str">
            <v>NASA/Comcast/Lockheed Martin/PTC &amp; Conifer High School</v>
          </cell>
          <cell r="D1428" t="str">
            <v>Conifer, CO USA</v>
          </cell>
        </row>
        <row r="1429">
          <cell r="A1429">
            <v>2084</v>
          </cell>
          <cell r="B1429" t="str">
            <v>Robotsbythe-C</v>
          </cell>
          <cell r="C1429" t="str">
            <v>Manchester Essex Regional High School</v>
          </cell>
          <cell r="D1429" t="str">
            <v>Manchester, MA USA</v>
          </cell>
        </row>
        <row r="1430">
          <cell r="A1430">
            <v>2085</v>
          </cell>
          <cell r="B1430" t="str">
            <v>RoboDogs</v>
          </cell>
          <cell r="C1430" t="str">
            <v>Solano County Office of Education / Genetech / BobCad-Cam / Bishop Wisecarver / Martin's Metal / Paul and Shirley Cheng / JC Penney / Alexander Family / Webb's Welding / Whitman Family / Barty Family / Vincenzo V. La Novara / Novici Biotech Labs / Napier Family / Martin and Marcia Kaplan / Ken and Eileen Kaplan / Cliff and Linda Kaplan / Dan Denisoff / jcpenney &amp; Vacaville High School &amp; Vacaville High School Student Council</v>
          </cell>
          <cell r="D1430" t="str">
            <v>Vacaville, CA USA</v>
          </cell>
        </row>
        <row r="1431">
          <cell r="A1431">
            <v>2085</v>
          </cell>
          <cell r="B1431" t="str">
            <v>RoboDogs</v>
          </cell>
          <cell r="C1431" t="str">
            <v>Solano County Office of Education / Genetech / BobCad-Cam / Bishop Wisecarver / Martin's Metal / Paul and Shirley Cheng / JC Penney / Alexander Family / Webb's Welding / Whitman Family / Barty Family / Vincenzo V. La Novara / Novici Biotech Labs / Napier Family / Martin and Marcia Kaplan / Ken and Eileen Kaplan / Cliff and Linda Kaplan / Dan Denisoff / jcpenney &amp; Vacaville High School &amp; Vacaville High School Student Council</v>
          </cell>
          <cell r="D1431" t="str">
            <v>Vacaville, CA USA</v>
          </cell>
        </row>
        <row r="1432">
          <cell r="A1432">
            <v>2085</v>
          </cell>
          <cell r="B1432" t="str">
            <v>RoboDogs</v>
          </cell>
          <cell r="C1432" t="str">
            <v>Solano County Office of Education / Genetech / BobCad-Cam / Bishop Wisecarver / Martin's Metal / Paul and Shirley Cheng / JC Penney / Alexander Family / Webb's Welding / Whitman Family / Barty Family / Vincenzo V. La Novara / Novici Biotech Labs / Napier Family / Martin and Marcia Kaplan / Ken and Eileen Kaplan / Cliff and Linda Kaplan / Dan Denisoff / jcpenney &amp; Vacaville High School &amp; Vacaville High School Student Council</v>
          </cell>
          <cell r="D1432" t="str">
            <v>Vacaville, CA USA</v>
          </cell>
        </row>
        <row r="1433">
          <cell r="A1433">
            <v>2090</v>
          </cell>
          <cell r="B1433" t="str">
            <v>Buff 'n Blue</v>
          </cell>
          <cell r="C1433" t="str">
            <v>Sam O. Hirota Engineering/SAIC/BAE &amp; Punahou School</v>
          </cell>
          <cell r="D1433" t="str">
            <v>Honolulu, HI USA</v>
          </cell>
        </row>
        <row r="1434">
          <cell r="A1434">
            <v>2091</v>
          </cell>
          <cell r="B1434" t="str">
            <v>Olympians</v>
          </cell>
          <cell r="C1434" t="str">
            <v>Jordan Fundamentals/Chevron/Lockheed Martin &amp; Sarah T. Reed Senior High School</v>
          </cell>
          <cell r="D1434" t="str">
            <v>New Orleans, LA USA</v>
          </cell>
        </row>
        <row r="1435">
          <cell r="A1435">
            <v>2093</v>
          </cell>
          <cell r="B1435" t="str">
            <v>Bowtie Brigade</v>
          </cell>
          <cell r="C1435" t="str">
            <v>The Boeing Company/Mentor Graphics/Blount International/Autodesk &amp; Georgia STEM Education Alliance</v>
          </cell>
          <cell r="D1435" t="str">
            <v>Portland, OR USA</v>
          </cell>
        </row>
        <row r="1436">
          <cell r="A1436">
            <v>2102</v>
          </cell>
          <cell r="B1436" t="str">
            <v>Team Paradox</v>
          </cell>
          <cell r="C1436" t="str">
            <v>Science Application International Corporation/Nordson-Asymtek/ViaSat/Families of Team 2102/Qualcomm/AFCEA San Diego/San Dieguito High School Academy  Associated Student Body &amp; San Dieguito Academy High School</v>
          </cell>
          <cell r="D1436" t="str">
            <v>Encinitas, CA USA</v>
          </cell>
        </row>
        <row r="1437">
          <cell r="A1437">
            <v>2102</v>
          </cell>
          <cell r="B1437" t="str">
            <v>Team Paradox</v>
          </cell>
          <cell r="C1437" t="str">
            <v>Science Application International Corporation/Nordson-Asymtek/ViaSat/Families of Team 2102/Qualcomm/AFCEA San Diego/San Dieguito High School Academy  Associated Student Body &amp; San Dieguito Academy High School</v>
          </cell>
          <cell r="D1437" t="str">
            <v>Encinitas, CA USA</v>
          </cell>
        </row>
        <row r="1438">
          <cell r="A1438">
            <v>2104</v>
          </cell>
          <cell r="B1438" t="str">
            <v>The Colonels</v>
          </cell>
          <cell r="C1438" t="str">
            <v>NASA &amp; Worcester South High School</v>
          </cell>
          <cell r="D1438" t="str">
            <v>Worcester, MA USA</v>
          </cell>
        </row>
        <row r="1439">
          <cell r="A1439">
            <v>2106</v>
          </cell>
          <cell r="B1439" t="str">
            <v>The Junkyard Dogs</v>
          </cell>
          <cell r="C1439" t="str">
            <v>Luck Stone Corporation/TKL Products Corp &amp; Goochland High School</v>
          </cell>
          <cell r="D1439" t="str">
            <v>Goochland,, VA USA</v>
          </cell>
        </row>
        <row r="1440">
          <cell r="A1440">
            <v>2107</v>
          </cell>
          <cell r="B1440" t="str">
            <v>Mighty Titans</v>
          </cell>
          <cell r="C1440" t="str">
            <v>GE Volunteers/Raytheon/BAE Systems &amp; Lake Taylor High School</v>
          </cell>
          <cell r="D1440" t="str">
            <v>Norfolk, VA USA</v>
          </cell>
        </row>
        <row r="1441">
          <cell r="A1441">
            <v>2115</v>
          </cell>
          <cell r="B1441" t="str">
            <v>Nightmares</v>
          </cell>
          <cell r="C1441" t="str">
            <v>Motorola Foundation &amp; Mundelein High School</v>
          </cell>
          <cell r="D1441" t="str">
            <v>Mundelein, IL USA</v>
          </cell>
        </row>
        <row r="1442">
          <cell r="A1442">
            <v>2121</v>
          </cell>
          <cell r="B1442" t="str">
            <v>Mecha Clerks</v>
          </cell>
          <cell r="C1442" t="str">
            <v>The Boeing Company/BAE SYSTEMS &amp; Cardozo Senior High School</v>
          </cell>
          <cell r="D1442" t="str">
            <v>Washington, DC USA</v>
          </cell>
        </row>
        <row r="1443">
          <cell r="A1443">
            <v>2122</v>
          </cell>
          <cell r="B1443" t="str">
            <v>Team Tators</v>
          </cell>
          <cell r="C1443" t="str">
            <v>Micron Technology, Inc./Hewlett Packard/Murdock Charitable Trust &amp; TVMSC</v>
          </cell>
          <cell r="D1443" t="str">
            <v>Boise, ID USA</v>
          </cell>
        </row>
        <row r="1444">
          <cell r="A1444">
            <v>2122</v>
          </cell>
          <cell r="B1444" t="str">
            <v>Team Tators</v>
          </cell>
          <cell r="C1444" t="str">
            <v>Micron Technology, Inc./Hewlett Packard/Murdock Charitable Trust &amp; TVMSC</v>
          </cell>
          <cell r="D1444" t="str">
            <v>Boise, ID USA</v>
          </cell>
        </row>
        <row r="1445">
          <cell r="A1445">
            <v>2128</v>
          </cell>
          <cell r="B1445" t="str">
            <v>SciTech</v>
          </cell>
          <cell r="C1445" t="str">
            <v>BAE Systems/Salt River Project/Industrial Metal Supply/ACE Auto &amp; Cesar Chavez High School</v>
          </cell>
          <cell r="D1445" t="str">
            <v>Laveen, AZ USA</v>
          </cell>
        </row>
        <row r="1446">
          <cell r="A1446">
            <v>2129</v>
          </cell>
          <cell r="B1446" t="str">
            <v>Ultraviolet</v>
          </cell>
          <cell r="C1446" t="str">
            <v>United Health/Nonin Medical/The Bakken &amp; Mpls. Southwest High School</v>
          </cell>
          <cell r="D1446" t="str">
            <v>Minneapolis, MN USA</v>
          </cell>
        </row>
        <row r="1447">
          <cell r="A1447">
            <v>2130</v>
          </cell>
          <cell r="B1447" t="str">
            <v>Alpha+</v>
          </cell>
          <cell r="C1447" t="str">
            <v>NIDA/Murdock Chartiable Trust/jcpenney &amp; Bonners Ferry High School</v>
          </cell>
          <cell r="D1447" t="str">
            <v>Bonners Ferry, ID USA</v>
          </cell>
        </row>
        <row r="1448">
          <cell r="A1448">
            <v>2130</v>
          </cell>
          <cell r="B1448" t="str">
            <v>Alpha+</v>
          </cell>
          <cell r="C1448" t="str">
            <v>NIDA/Murdock Chartiable Trust/jcpenney &amp; Bonners Ferry High School</v>
          </cell>
          <cell r="D1448" t="str">
            <v>Bonners Ferry, ID USA</v>
          </cell>
        </row>
        <row r="1449">
          <cell r="A1449">
            <v>2134</v>
          </cell>
          <cell r="B1449" t="str">
            <v>Aztecs</v>
          </cell>
          <cell r="C1449" t="str">
            <v>NASA &amp; Corona del Sol High School and McClintock High School</v>
          </cell>
          <cell r="D1449" t="str">
            <v>Tempe, AZ USA</v>
          </cell>
        </row>
        <row r="1450">
          <cell r="A1450">
            <v>2135</v>
          </cell>
          <cell r="B1450" t="str">
            <v>Presentation Invasion</v>
          </cell>
          <cell r="C1450" t="str">
            <v>Google, Inc./The Mullins Family/DP Products/Dassault  Systemes &amp; Presentation High School</v>
          </cell>
          <cell r="D1450" t="str">
            <v>San Jose, CA USA</v>
          </cell>
        </row>
        <row r="1451">
          <cell r="A1451">
            <v>2135</v>
          </cell>
          <cell r="B1451" t="str">
            <v>Presentation Invasion</v>
          </cell>
          <cell r="C1451" t="str">
            <v>Google, Inc./The Mullins Family/DP Products/Dassault  Systemes &amp; Presentation High School</v>
          </cell>
          <cell r="D1451" t="str">
            <v>San Jose, CA USA</v>
          </cell>
        </row>
        <row r="1452">
          <cell r="A1452">
            <v>2136</v>
          </cell>
          <cell r="B1452" t="str">
            <v>Impossible Mission Force</v>
          </cell>
          <cell r="C1452" t="str">
            <v>The Boeing Company/Ecker-Erhardt Mechanical Maintenance Contractors, Inc/MB Financial Bank/NASA/Midwest Generation/Illinois Manufacturing Foundation &amp; Impossible Mission Force</v>
          </cell>
          <cell r="D1452" t="str">
            <v>Chicago, IL USA</v>
          </cell>
        </row>
        <row r="1453">
          <cell r="A1453">
            <v>2137</v>
          </cell>
          <cell r="B1453" t="str">
            <v>TORC</v>
          </cell>
          <cell r="C1453" t="str">
            <v>The Chrysler Foundation / KMT Robotic Solutions / Kettering University / Beijing Channel Consulting / Durr Systems &amp; Oxford Communtiy Schools</v>
          </cell>
          <cell r="D1453" t="str">
            <v>Oxford, MI USA</v>
          </cell>
        </row>
        <row r="1454">
          <cell r="A1454">
            <v>2137</v>
          </cell>
          <cell r="B1454" t="str">
            <v>TORC</v>
          </cell>
          <cell r="C1454" t="str">
            <v>The Chrysler Foundation / KMT Robotic Solutions / Kettering University / Beijing Channel Consulting / Durr Systems &amp; Oxford Communtiy Schools</v>
          </cell>
          <cell r="D1454" t="str">
            <v>Oxford, MI USA</v>
          </cell>
        </row>
        <row r="1455">
          <cell r="A1455">
            <v>2137</v>
          </cell>
          <cell r="B1455" t="str">
            <v>TORC</v>
          </cell>
          <cell r="C1455" t="str">
            <v>The Chrysler Foundation / KMT Robotic Solutions / Kettering University / Beijing Channel Consulting / Durr Systems &amp; Oxford Communtiy Schools</v>
          </cell>
          <cell r="D1455" t="str">
            <v>Oxford, MI USA</v>
          </cell>
        </row>
        <row r="1456">
          <cell r="A1456">
            <v>2141</v>
          </cell>
          <cell r="B1456" t="str">
            <v>Spartonics</v>
          </cell>
          <cell r="C1456" t="str">
            <v>De La Salle High School</v>
          </cell>
          <cell r="D1456" t="str">
            <v>Concord, CA USA</v>
          </cell>
        </row>
        <row r="1457">
          <cell r="A1457">
            <v>2143</v>
          </cell>
          <cell r="B1457" t="str">
            <v>Team Tobor</v>
          </cell>
          <cell r="C1457" t="str">
            <v>JSO Technology/ILC Alumni Association &amp; Immanuel Lutheran High School</v>
          </cell>
          <cell r="D1457" t="str">
            <v>Eau Claire, WI USA</v>
          </cell>
        </row>
        <row r="1458">
          <cell r="A1458">
            <v>2144</v>
          </cell>
          <cell r="B1458" t="str">
            <v>Gators</v>
          </cell>
          <cell r="C1458" t="str">
            <v>Sacred Heart Preparatory High School</v>
          </cell>
          <cell r="D1458" t="str">
            <v>Atherton, CA USA</v>
          </cell>
        </row>
        <row r="1459">
          <cell r="A1459">
            <v>2144</v>
          </cell>
          <cell r="B1459" t="str">
            <v>Gators</v>
          </cell>
          <cell r="C1459" t="str">
            <v>Sacred Heart Preparatory High School</v>
          </cell>
          <cell r="D1459" t="str">
            <v>Atherton, CA USA</v>
          </cell>
        </row>
        <row r="1460">
          <cell r="A1460">
            <v>2145</v>
          </cell>
          <cell r="B1460" t="str">
            <v>HAZMATs</v>
          </cell>
          <cell r="C1460" t="str">
            <v>Lake Fenton Community Schools / GM Foundation / Trescal Dynamic Technology, Inc. / CRW Plasticos / Fausey &amp; Associates, CPA, PC / Mega Coney Island / Stratka Tool / B &amp; B Tool / Vic Canever Chevrolet / High Octane Printing / Creative Foam &amp; Lake Fenton High School</v>
          </cell>
          <cell r="D1460" t="str">
            <v>Lake Fenton, MI USA</v>
          </cell>
        </row>
        <row r="1461">
          <cell r="A1461">
            <v>2145</v>
          </cell>
          <cell r="B1461" t="str">
            <v>HAZMATs</v>
          </cell>
          <cell r="C1461" t="str">
            <v>Lake Fenton Community Schools / GM Foundation / Trescal Dynamic Technology, Inc. / CRW Plasticos / Fausey &amp; Associates, CPA, PC / Mega Coney Island / Stratka Tool / B &amp; B Tool / Vic Canever Chevrolet / High Octane Printing / Creative Foam &amp; Lake Fenton High School</v>
          </cell>
          <cell r="D1461" t="str">
            <v>Lake Fenton, MI USA</v>
          </cell>
        </row>
        <row r="1462">
          <cell r="A1462">
            <v>2145</v>
          </cell>
          <cell r="B1462" t="str">
            <v>HAZMATs</v>
          </cell>
          <cell r="C1462" t="str">
            <v>Lake Fenton Community Schools / GM Foundation / Trescal Dynamic Technology, Inc. / CRW Plasticos / Fausey &amp; Associates, CPA, PC / Mega Coney Island / Stratka Tool / B &amp; B Tool / Vic Canever Chevrolet / High Octane Printing / Creative Foam &amp; Lake Fenton High School</v>
          </cell>
          <cell r="D1462" t="str">
            <v>Lake Fenton, MI USA</v>
          </cell>
        </row>
        <row r="1463">
          <cell r="A1463">
            <v>2147</v>
          </cell>
          <cell r="B1463" t="str">
            <v>CHUCK</v>
          </cell>
          <cell r="C1463" t="str">
            <v>Wagstaff / ITRON / F5 / Haskins Steel / CenturyLink / Bixby Tools / Greater Spokane Incorporated / Altek &amp; West Valley High School</v>
          </cell>
          <cell r="D1463" t="str">
            <v>Spokane, WA USA</v>
          </cell>
        </row>
        <row r="1464">
          <cell r="A1464">
            <v>2147</v>
          </cell>
          <cell r="B1464" t="str">
            <v>CHUCK</v>
          </cell>
          <cell r="C1464" t="str">
            <v>Wagstaff / ITRON / F5 / Haskins Steel / CenturyLink / Bixby Tools / Greater Spokane Incorporated / Altek &amp; West Valley High School</v>
          </cell>
          <cell r="D1464" t="str">
            <v>Spokane, WA USA</v>
          </cell>
        </row>
        <row r="1465">
          <cell r="A1465">
            <v>2148</v>
          </cell>
          <cell r="B1465" t="str">
            <v>Knights</v>
          </cell>
          <cell r="C1465" t="str">
            <v>Altek/Wagstaff  Inc. &amp; East Valley High School</v>
          </cell>
          <cell r="D1465" t="str">
            <v>Spokane, WA USA</v>
          </cell>
        </row>
        <row r="1466">
          <cell r="A1466">
            <v>2149</v>
          </cell>
          <cell r="B1466" t="str">
            <v>CV Bearbots</v>
          </cell>
          <cell r="C1466" t="str">
            <v>Central Valley School District/F5/Itron/Spokane Regional Chamber of Commerce/Altek/ACE Hardware &amp; Central Valley High School</v>
          </cell>
          <cell r="D1466" t="str">
            <v>Spokane Valley, WA USA</v>
          </cell>
        </row>
        <row r="1467">
          <cell r="A1467">
            <v>2151</v>
          </cell>
          <cell r="B1467" t="str">
            <v>Monty Pythons</v>
          </cell>
          <cell r="C1467" t="str">
            <v>Triton College/ASME/Dynomax, Inc. &amp; Proviso Mathematics and Science Academy High School</v>
          </cell>
          <cell r="D1467" t="str">
            <v>Forest Park, IL USA</v>
          </cell>
        </row>
        <row r="1468">
          <cell r="A1468">
            <v>2152</v>
          </cell>
          <cell r="B1468" t="str">
            <v>S*M*A*S*H</v>
          </cell>
          <cell r="C1468" t="str">
            <v>Rotomation / Thomas &amp; Betts / AEgis Technologies / Volusia Manufacturers Association / Raydon Corporation / Embry-Riddle Aeronautical University &amp; Spruce Creek High School &amp; University High School</v>
          </cell>
          <cell r="D1468" t="str">
            <v>Volusia County, FL USA</v>
          </cell>
        </row>
        <row r="1469">
          <cell r="A1469">
            <v>2152</v>
          </cell>
          <cell r="B1469" t="str">
            <v>S*M*A*S*H</v>
          </cell>
          <cell r="C1469" t="str">
            <v>Rotomation / Thomas &amp; Betts / AEgis Technologies / Volusia Manufacturers Association / Raydon Corporation / Embry-Riddle Aeronautical University &amp; Spruce Creek High School &amp; University High School</v>
          </cell>
          <cell r="D1469" t="str">
            <v>Volusia County, FL USA</v>
          </cell>
        </row>
        <row r="1470">
          <cell r="A1470">
            <v>2156</v>
          </cell>
          <cell r="B1470" t="str">
            <v>Wire Freaks</v>
          </cell>
          <cell r="C1470" t="str">
            <v>Procter &amp; Gamble / Sergey Brin-Ann Wojcicki Foundation / Google / SCUSD Career Technical Preparation / NASA &amp; HJHS Technology &amp; Engineering Design Academy &amp; Hiram W. Johnson High School</v>
          </cell>
          <cell r="D1470" t="str">
            <v>Sacramento, CA USA</v>
          </cell>
        </row>
        <row r="1471">
          <cell r="A1471">
            <v>2158</v>
          </cell>
          <cell r="B1471" t="str">
            <v>ausTIN CANs</v>
          </cell>
          <cell r="C1471" t="str">
            <v>National Instruments/Texas Workforce Commission/Time Warner Cable/Texas Instruments Inc./University of Texas at Austin/ausTIN CANs Supporters Group &amp; Anderson High School</v>
          </cell>
          <cell r="D1471" t="str">
            <v>Austin, TX USA</v>
          </cell>
        </row>
        <row r="1472">
          <cell r="A1472">
            <v>2161</v>
          </cell>
          <cell r="B1472" t="str">
            <v>Robocats</v>
          </cell>
          <cell r="C1472" t="str">
            <v>Underwriter's Laboratories/Sign A Rama/McCormick Family Foundation &amp; Walt Whitman High School</v>
          </cell>
          <cell r="D1472" t="str">
            <v>Huntington Station, NY USA</v>
          </cell>
        </row>
        <row r="1473">
          <cell r="A1473">
            <v>2164</v>
          </cell>
          <cell r="B1473" t="str">
            <v>FIRST Team 2164 The Corps</v>
          </cell>
          <cell r="C1473" t="str">
            <v>NASA Marshall Space Flight Center / Honeywell / Baptist Missionary Transportation Ministry / Cass County Elks Lodge #2791 / Sonic Drive-In Harrisonville / Universal Asset Management / Standard Tool &amp; Manufacturing / Families of Team 2164 / Earle M Jorgenson Company &amp; Harrisonville High School &amp; Cass County 4-H Club</v>
          </cell>
          <cell r="D1473" t="str">
            <v>Harrisonville, MO USA</v>
          </cell>
        </row>
        <row r="1474">
          <cell r="A1474">
            <v>2164</v>
          </cell>
          <cell r="B1474" t="str">
            <v>FIRST Team 2164 The Corps</v>
          </cell>
          <cell r="C1474" t="str">
            <v>NASA Marshall Space Flight Center / Honeywell / Baptist Missionary Transportation Ministry / Cass County Elks Lodge #2791 / Sonic Drive-In Harrisonville / Universal Asset Management / Standard Tool &amp; Manufacturing / Families of Team 2164 / Earle M Jorgenson Company &amp; Harrisonville High School &amp; Cass County 4-H Club</v>
          </cell>
          <cell r="D1474" t="str">
            <v>Harrisonville, MO USA</v>
          </cell>
        </row>
        <row r="1475">
          <cell r="A1475">
            <v>2165</v>
          </cell>
          <cell r="B1475" t="str">
            <v>Trailblazers</v>
          </cell>
          <cell r="C1475" t="str">
            <v>Phillips 66 / ABB / Conoco Phillips / AEP / Bartlesville Rotary Club &amp; Tri County Technology Center</v>
          </cell>
          <cell r="D1475" t="str">
            <v>Bartlesville, OK USA</v>
          </cell>
        </row>
        <row r="1476">
          <cell r="A1476">
            <v>2167</v>
          </cell>
          <cell r="B1476" t="str">
            <v>Radical Tech</v>
          </cell>
          <cell r="C1476" t="str">
            <v>jcpenney/IBM &amp; Missouri Academy of Science, Mathematics, and Computing</v>
          </cell>
          <cell r="D1476" t="str">
            <v>Maryville, MO USA</v>
          </cell>
        </row>
        <row r="1477">
          <cell r="A1477">
            <v>2168</v>
          </cell>
          <cell r="B1477" t="str">
            <v>Aluminum Falcons</v>
          </cell>
          <cell r="C1477" t="str">
            <v>Applied Physical Sciences / The Hillery Company / SAIC / AirForce.com / SolidWorks / Race Rock Associates / Groton Rotary / The City and Town of Groton, Connecticut / Groton Education Foundation &amp; Fitch High School</v>
          </cell>
          <cell r="D1477" t="str">
            <v>Groton, CT USA</v>
          </cell>
        </row>
        <row r="1478">
          <cell r="A1478">
            <v>2168</v>
          </cell>
          <cell r="B1478" t="str">
            <v>Aluminum Falcons</v>
          </cell>
          <cell r="C1478" t="str">
            <v>Applied Physical Sciences / The Hillery Company / SAIC / AirForce.com / SolidWorks / Race Rock Associates / Groton Rotary / The City and Town of Groton, Connecticut / Groton Education Foundation &amp; Fitch High School</v>
          </cell>
          <cell r="D1478" t="str">
            <v>Groton, CT USA</v>
          </cell>
        </row>
        <row r="1479">
          <cell r="A1479">
            <v>2169</v>
          </cell>
          <cell r="B1479" t="str">
            <v>KING TeC</v>
          </cell>
          <cell r="C1479" t="str">
            <v>BOSTON SCIENTIFIC CORP/PTC/Integra Telecom/Prior Lake Optimist Club &amp; Prior Lake High School</v>
          </cell>
          <cell r="D1479" t="str">
            <v>Prior Lake/Savage, MN USA</v>
          </cell>
        </row>
        <row r="1480">
          <cell r="A1480">
            <v>2169</v>
          </cell>
          <cell r="B1480" t="str">
            <v>KING TeC</v>
          </cell>
          <cell r="C1480" t="str">
            <v>BOSTON SCIENTIFIC CORP/PTC/Integra Telecom/Prior Lake Optimist Club &amp; Prior Lake High School</v>
          </cell>
          <cell r="D1480" t="str">
            <v>Prior Lake/Savage, MN USA</v>
          </cell>
        </row>
        <row r="1481">
          <cell r="A1481">
            <v>2170</v>
          </cell>
          <cell r="B1481" t="str">
            <v>Titanium Tomahawks</v>
          </cell>
          <cell r="C1481" t="str">
            <v>UTC &amp; Glastonbury High School</v>
          </cell>
          <cell r="D1481" t="str">
            <v>Glastonbury, CT USA</v>
          </cell>
        </row>
        <row r="1482">
          <cell r="A1482">
            <v>2171</v>
          </cell>
          <cell r="B1482" t="str">
            <v>RoboDogs</v>
          </cell>
          <cell r="C1482" t="str">
            <v>Indiana Department of Workforce Development/Crown Point Community Foundation &amp; Crown Point High School</v>
          </cell>
          <cell r="D1482" t="str">
            <v>Crown Point, IN USA</v>
          </cell>
        </row>
        <row r="1483">
          <cell r="A1483">
            <v>2171</v>
          </cell>
          <cell r="B1483" t="str">
            <v>RoboDogs</v>
          </cell>
          <cell r="C1483" t="str">
            <v>Indiana Department of Workforce Development/Crown Point Community Foundation &amp; Crown Point High School</v>
          </cell>
          <cell r="D1483" t="str">
            <v>Crown Point, IN USA</v>
          </cell>
        </row>
        <row r="1484">
          <cell r="A1484">
            <v>2172</v>
          </cell>
          <cell r="B1484" t="str">
            <v>SEHS Robotics</v>
          </cell>
          <cell r="C1484" t="str">
            <v>Parker Hannifin / American Tank and Fabricating Co / Advanced Polymer Coatings Ltd. / Pointe Blank Solutions / JBC Technologies / Alphaport &amp; St. Edward  High School</v>
          </cell>
          <cell r="D1484" t="str">
            <v>Lakewood, OH USA</v>
          </cell>
        </row>
        <row r="1485">
          <cell r="A1485">
            <v>2172</v>
          </cell>
          <cell r="B1485" t="str">
            <v>SEHS Robotics</v>
          </cell>
          <cell r="C1485" t="str">
            <v>Parker Hannifin / American Tank and Fabricating Co / Advanced Polymer Coatings Ltd. / Pointe Blank Solutions / JBC Technologies / Alphaport &amp; St. Edward  High School</v>
          </cell>
          <cell r="D1485" t="str">
            <v>Lakewood, OH USA</v>
          </cell>
        </row>
        <row r="1486">
          <cell r="A1486">
            <v>2175</v>
          </cell>
          <cell r="B1486" t="str">
            <v>The Fighting Calculators</v>
          </cell>
          <cell r="C1486" t="str">
            <v>3M &amp; Woodbury Math &amp; Science Academy</v>
          </cell>
          <cell r="D1486" t="str">
            <v>Woodbury, MN USA</v>
          </cell>
        </row>
        <row r="1487">
          <cell r="A1487">
            <v>2175</v>
          </cell>
          <cell r="B1487" t="str">
            <v>The Fighting Calculators</v>
          </cell>
          <cell r="C1487" t="str">
            <v>3M &amp; Woodbury Math &amp; Science Academy</v>
          </cell>
          <cell r="D1487" t="str">
            <v>Woodbury, MN USA</v>
          </cell>
        </row>
        <row r="1488">
          <cell r="A1488">
            <v>2177</v>
          </cell>
          <cell r="B1488" t="str">
            <v>The Robettes</v>
          </cell>
          <cell r="C1488" t="str">
            <v>Boston Scientific &amp; Convent of the Visitation School</v>
          </cell>
          <cell r="D1488" t="str">
            <v>Mendota Heights, MN USA</v>
          </cell>
        </row>
        <row r="1489">
          <cell r="A1489">
            <v>2177</v>
          </cell>
          <cell r="B1489" t="str">
            <v>The Robettes</v>
          </cell>
          <cell r="C1489" t="str">
            <v>Boston Scientific &amp; Convent of the Visitation School</v>
          </cell>
          <cell r="D1489" t="str">
            <v>Mendota Heights, MN USA</v>
          </cell>
        </row>
        <row r="1490">
          <cell r="A1490">
            <v>2180</v>
          </cell>
          <cell r="B1490" t="str">
            <v>Zero Gravity</v>
          </cell>
          <cell r="C1490" t="str">
            <v>NDEP/Sun Chemical Corporation/Lockheed Martin/Mercer County Improvement Authority/HTEA and NJEA/Waste Management/DRS C3 Systems, LLC/Bristol-Myers Squibb/Hatch Mott MacDonald/jcpenney &amp; Hamilton High School East</v>
          </cell>
          <cell r="D1490" t="str">
            <v>Hamilton, NJ USA</v>
          </cell>
        </row>
        <row r="1491">
          <cell r="A1491">
            <v>2180</v>
          </cell>
          <cell r="B1491" t="str">
            <v>Zero Gravity</v>
          </cell>
          <cell r="C1491" t="str">
            <v>NDEP/Sun Chemical Corporation/Lockheed Martin/Mercer County Improvement Authority/HTEA and NJEA/Waste Management/DRS C3 Systems, LLC/Bristol-Myers Squibb/Hatch Mott MacDonald/jcpenney &amp; Hamilton High School East</v>
          </cell>
          <cell r="D1491" t="str">
            <v>Hamilton, NJ USA</v>
          </cell>
        </row>
        <row r="1492">
          <cell r="A1492">
            <v>2181</v>
          </cell>
          <cell r="B1492" t="str">
            <v>ROBO TECH</v>
          </cell>
          <cell r="C1492" t="str">
            <v>Medtronic &amp; Blaine High School-Tech. Ed.-CEMS</v>
          </cell>
          <cell r="D1492" t="str">
            <v>Blaine, MN USA</v>
          </cell>
        </row>
        <row r="1493">
          <cell r="A1493">
            <v>2183</v>
          </cell>
          <cell r="B1493" t="str">
            <v>Tigerbots</v>
          </cell>
          <cell r="C1493" t="str">
            <v>Arkema/Cornerstone Chemical/Entergy/Walker Volkswagen/Mercedes Benz of New Orleans/Paramount Pest Management/United States Risk Management, LLC/Huntington Ingalls Industries/Outdoor Express &amp; Hahnville High School</v>
          </cell>
          <cell r="D1493" t="str">
            <v>Boutte, LA USA</v>
          </cell>
        </row>
        <row r="1494">
          <cell r="A1494">
            <v>2185</v>
          </cell>
          <cell r="B1494" t="str">
            <v>RAMAZOIDZ</v>
          </cell>
          <cell r="C1494" t="str">
            <v>First Robotics Administrator &amp; TDSB &amp; Etobicoke Collegiate Institute</v>
          </cell>
          <cell r="D1494" t="str">
            <v>Toronto, ON Canada</v>
          </cell>
        </row>
        <row r="1495">
          <cell r="A1495">
            <v>2185</v>
          </cell>
          <cell r="B1495" t="str">
            <v>RAMAZOIDZ</v>
          </cell>
          <cell r="C1495" t="str">
            <v>First Robotics Administrator &amp; TDSB &amp; Etobicoke Collegiate Institute</v>
          </cell>
          <cell r="D1495" t="str">
            <v>Toronto, ON Canada</v>
          </cell>
        </row>
        <row r="1496">
          <cell r="A1496">
            <v>2186</v>
          </cell>
          <cell r="B1496" t="str">
            <v>Bulldogs</v>
          </cell>
          <cell r="C1496" t="str">
            <v>NRO/Scitor/TASC &amp; Westfield High School</v>
          </cell>
          <cell r="D1496" t="str">
            <v>Chantilly, VA USA</v>
          </cell>
        </row>
        <row r="1497">
          <cell r="A1497">
            <v>2186</v>
          </cell>
          <cell r="B1497" t="str">
            <v>Bulldogs</v>
          </cell>
          <cell r="C1497" t="str">
            <v>NRO/Scitor/TASC &amp; Westfield High School</v>
          </cell>
          <cell r="D1497" t="str">
            <v>Chantilly, VA USA</v>
          </cell>
        </row>
        <row r="1498">
          <cell r="A1498">
            <v>2187</v>
          </cell>
          <cell r="B1498" t="str">
            <v>Team Volt</v>
          </cell>
          <cell r="C1498" t="str">
            <v>Santee Cooper &amp; Academy for Technology and Academics High School</v>
          </cell>
          <cell r="D1498" t="str">
            <v>Conway, SC USA</v>
          </cell>
        </row>
        <row r="1499">
          <cell r="A1499">
            <v>2190</v>
          </cell>
          <cell r="B1499" t="str">
            <v>Team Hero</v>
          </cell>
          <cell r="C1499" t="str">
            <v>BAE SYSTEMS/Kohler Engines &amp; Petal School District</v>
          </cell>
          <cell r="D1499" t="str">
            <v>Petal, MS USA</v>
          </cell>
        </row>
        <row r="1500">
          <cell r="A1500">
            <v>2191</v>
          </cell>
          <cell r="B1500" t="str">
            <v>Flux Core</v>
          </cell>
          <cell r="C1500" t="str">
            <v>Nordson Corp./Hamilton Township Education Assoc. &amp; Nottingham High School</v>
          </cell>
          <cell r="D1500" t="str">
            <v>Hamilton, NJ USA</v>
          </cell>
        </row>
        <row r="1501">
          <cell r="A1501">
            <v>2191</v>
          </cell>
          <cell r="B1501" t="str">
            <v>Flux Core</v>
          </cell>
          <cell r="C1501" t="str">
            <v>Nordson Corp./Hamilton Township Education Assoc. &amp; Nottingham High School</v>
          </cell>
          <cell r="D1501" t="str">
            <v>Hamilton, NJ USA</v>
          </cell>
        </row>
        <row r="1502">
          <cell r="A1502">
            <v>2192</v>
          </cell>
          <cell r="B1502" t="str">
            <v>YAK Attack</v>
          </cell>
          <cell r="C1502" t="str">
            <v>M.J. Murdock Charitable Trust/Georgia-Pacific/Confederated Tribes of Siletz Indians/Figaro's Pizza &amp; Newport High School</v>
          </cell>
          <cell r="D1502" t="str">
            <v>Newport, OR USA</v>
          </cell>
        </row>
        <row r="1503">
          <cell r="A1503">
            <v>2193</v>
          </cell>
          <cell r="B1503" t="str">
            <v>EPIC Robotics</v>
          </cell>
          <cell r="C1503" t="str">
            <v>Qualcomm Technologies Incorporated / BAE Systems / NASA / Anytime Sign Solutions / jcpenney &amp; Hilltop High School</v>
          </cell>
          <cell r="D1503" t="str">
            <v>Chula Vista, CA USA</v>
          </cell>
        </row>
        <row r="1504">
          <cell r="A1504">
            <v>2194</v>
          </cell>
          <cell r="B1504" t="str">
            <v>Fondy Fire</v>
          </cell>
          <cell r="C1504" t="str">
            <v>PTC / John Deere Horicon Works / Milwaukee School of Engineering / Mid-States Aluminum / Moraine Park Technical College / Mercury Marine / Excel Engineering &amp; Fond du Lac School District &amp; St. Mary's Springs Academy &amp; Oakfield High School</v>
          </cell>
          <cell r="D1504" t="str">
            <v>Fond du Lac, WI USA</v>
          </cell>
        </row>
        <row r="1505">
          <cell r="A1505">
            <v>2194</v>
          </cell>
          <cell r="B1505" t="str">
            <v>Fondy Fire</v>
          </cell>
          <cell r="C1505" t="str">
            <v>PTC / John Deere Horicon Works / Milwaukee School of Engineering / Mid-States Aluminum / Moraine Park Technical College / Mercury Marine / Excel Engineering &amp; Fond du Lac School District &amp; St. Mary's Springs Academy &amp; Oakfield High School</v>
          </cell>
          <cell r="D1505" t="str">
            <v>Fond du Lac, WI USA</v>
          </cell>
        </row>
        <row r="1506">
          <cell r="A1506">
            <v>2197</v>
          </cell>
          <cell r="B1506" t="str">
            <v>Las Pumas</v>
          </cell>
          <cell r="C1506" t="str">
            <v>Pine Ford / IN-Tek IN-Kote / AEP / SQ F / Tender Care Veterinary Clinic / Indiana Department of Education-TechPoint Foundation for Youth &amp; New Prairie High School</v>
          </cell>
          <cell r="D1506" t="str">
            <v>New Carlisle, IN USA</v>
          </cell>
        </row>
        <row r="1507">
          <cell r="A1507">
            <v>2197</v>
          </cell>
          <cell r="B1507" t="str">
            <v>Las Pumas</v>
          </cell>
          <cell r="C1507" t="str">
            <v>Pine Ford / IN-Tek IN-Kote / AEP / SQ F / Tender Care Veterinary Clinic / Indiana Department of Education-TechPoint Foundation for Youth &amp; New Prairie High School</v>
          </cell>
          <cell r="D1507" t="str">
            <v>New Carlisle, IN USA</v>
          </cell>
        </row>
        <row r="1508">
          <cell r="A1508">
            <v>2199</v>
          </cell>
          <cell r="B1508" t="str">
            <v>Robo-Lions</v>
          </cell>
          <cell r="C1508" t="str">
            <v>Freedom Area Recreation Council / SAIC / PIE3 / Booz Allen Hamilton / Flowserve / Bowles Fluidics / LAI International / Tensley Consulting, Inc. / Carroll County Public Schools / Verizon / CreaTV / VoiceMetrix / Carroll Technology Council / Northrop-Grumman Corporation / Baltimore Area Alliance (BAA) / Salernos Restaurant / Montgomery Lighting / JACT Sports / Rental Solutions &amp; Liberty High School</v>
          </cell>
          <cell r="D1508" t="str">
            <v>Eldersburg, MD USA</v>
          </cell>
        </row>
        <row r="1509">
          <cell r="A1509">
            <v>2199</v>
          </cell>
          <cell r="B1509" t="str">
            <v>Robo-Lions</v>
          </cell>
          <cell r="C1509" t="str">
            <v>Freedom Area Recreation Council / SAIC / PIE3 / Booz Allen Hamilton / Flowserve / Bowles Fluidics / LAI International / Tensley Consulting, Inc. / Carroll County Public Schools / Verizon / CreaTV / VoiceMetrix / Carroll Technology Council / Northrop-Grumman Corporation / Baltimore Area Alliance (BAA) / Salernos Restaurant / Montgomery Lighting / JACT Sports / Rental Solutions &amp; Liberty High School</v>
          </cell>
          <cell r="D1509" t="str">
            <v>Eldersburg, MD USA</v>
          </cell>
        </row>
        <row r="1510">
          <cell r="A1510">
            <v>2200</v>
          </cell>
          <cell r="B1510" t="str">
            <v>MMRambotics</v>
          </cell>
          <cell r="C1510" t="str">
            <v>Halton District School Board / Pathways / United Association of Plumbers and Pipefitters, Local 67 / Burloak Tool &amp; Die / GitHub / MG Chemicals / ANIXTER Canada / Hadrian Mfg. / CPI Automation / BK Electronics / Thermofisher Scientific / Moveline Liquidations / Boca Bearing Company &amp; M. M. Robinson High School</v>
          </cell>
          <cell r="D1510" t="str">
            <v>Burlington, ON Canada</v>
          </cell>
        </row>
        <row r="1511">
          <cell r="A1511">
            <v>2200</v>
          </cell>
          <cell r="B1511" t="str">
            <v>MMRambotics</v>
          </cell>
          <cell r="C1511" t="str">
            <v>Halton District School Board / Pathways / United Association of Plumbers and Pipefitters, Local 67 / Burloak Tool &amp; Die / GitHub / MG Chemicals / ANIXTER Canada / Hadrian Mfg. / CPI Automation / BK Electronics / Thermofisher Scientific / Moveline Liquidations / Boca Bearing Company &amp; M. M. Robinson High School</v>
          </cell>
          <cell r="D1511" t="str">
            <v>Burlington, ON Canada</v>
          </cell>
        </row>
        <row r="1512">
          <cell r="A1512">
            <v>2202</v>
          </cell>
          <cell r="B1512" t="str">
            <v>B'East Robotics</v>
          </cell>
          <cell r="C1512" t="str">
            <v>NASA/GE Volunteers/ABB Drives/Milwaukee School of Engineering/TCI/ESI/Signicast &amp; Brookfield East High School</v>
          </cell>
          <cell r="D1512" t="str">
            <v>Brookfield, WI USA</v>
          </cell>
        </row>
        <row r="1513">
          <cell r="A1513">
            <v>2202</v>
          </cell>
          <cell r="B1513" t="str">
            <v>B'East Robotics</v>
          </cell>
          <cell r="C1513" t="str">
            <v>NASA/GE Volunteers/ABB Drives/Milwaukee School of Engineering/TCI/ESI/Signicast &amp; Brookfield East High School</v>
          </cell>
          <cell r="D1513" t="str">
            <v>Brookfield, WI USA</v>
          </cell>
        </row>
        <row r="1514">
          <cell r="A1514">
            <v>2204</v>
          </cell>
          <cell r="B1514" t="str">
            <v>Rambots</v>
          </cell>
          <cell r="C1514" t="str">
            <v>Google / Canon / World's Fare Donuts / GSD Group, Inc. &amp; Chinese Christian High School</v>
          </cell>
          <cell r="D1514" t="str">
            <v>Alameda, CA USA</v>
          </cell>
        </row>
        <row r="1515">
          <cell r="A1515">
            <v>2205</v>
          </cell>
          <cell r="B1515" t="str">
            <v>Juggernauts</v>
          </cell>
          <cell r="C1515" t="str">
            <v>SRT/IBM T. J. Watson Research Center/BAE Systems/jcpenney &amp; The Montfort Academy</v>
          </cell>
          <cell r="D1515" t="str">
            <v>Katonah, NY USA</v>
          </cell>
        </row>
        <row r="1516">
          <cell r="A1516">
            <v>2207</v>
          </cell>
          <cell r="B1516" t="str">
            <v>Bright Bears</v>
          </cell>
          <cell r="C1516" t="str">
            <v>Medtronic Inc./PTC &amp; White Bear Lake Area High Schools</v>
          </cell>
          <cell r="D1516" t="str">
            <v>White Bear Lake, MN USA</v>
          </cell>
        </row>
        <row r="1517">
          <cell r="A1517">
            <v>2212</v>
          </cell>
          <cell r="B1517" t="str">
            <v>The Spikes</v>
          </cell>
          <cell r="C1517" t="str">
            <v>Motorola solutions IL &amp; Lod High School of Sciences</v>
          </cell>
          <cell r="D1517" t="str">
            <v>Lod, M Israel</v>
          </cell>
        </row>
        <row r="1518">
          <cell r="A1518">
            <v>2213</v>
          </cell>
          <cell r="B1518" t="str">
            <v>AXIOM</v>
          </cell>
          <cell r="C1518" t="str">
            <v>T.K.P/ROBOTEC/RASHI fund/Nahariya Municipality/AMAL 1 &amp; Shehakim Nahariya</v>
          </cell>
          <cell r="D1518" t="str">
            <v>Nahariya, Z Israel</v>
          </cell>
        </row>
        <row r="1519">
          <cell r="A1519">
            <v>2216</v>
          </cell>
          <cell r="B1519" t="str">
            <v>????</v>
          </cell>
          <cell r="C1519" t="str">
            <v>Sacta Rashi Foundation &amp; Zinman High School</v>
          </cell>
          <cell r="D1519" t="str">
            <v>Dimona, D Israel</v>
          </cell>
        </row>
        <row r="1520">
          <cell r="A1520">
            <v>2217</v>
          </cell>
          <cell r="B1520" t="str">
            <v>Kiryat Motzkin</v>
          </cell>
          <cell r="C1520" t="str">
            <v>Paz Oil &amp; Kiryat Motzkin High School</v>
          </cell>
          <cell r="D1520" t="str">
            <v>Kiryat Motzkin, Z Israel</v>
          </cell>
        </row>
        <row r="1521">
          <cell r="A1521">
            <v>2220</v>
          </cell>
          <cell r="B1521" t="str">
            <v xml:space="preserve">Blue Twilight </v>
          </cell>
          <cell r="C1521" t="str">
            <v>3M Foundation/Thomson-Reuters/Skyline Exhibits/Lancet Software/Gopher Resource/Lowe's/Columbia Precision/PTC &amp; Eagan High School</v>
          </cell>
          <cell r="D1521" t="str">
            <v>Eagan, MN USA</v>
          </cell>
        </row>
        <row r="1522">
          <cell r="A1522">
            <v>2220</v>
          </cell>
          <cell r="B1522" t="str">
            <v xml:space="preserve">Blue Twilight </v>
          </cell>
          <cell r="C1522" t="str">
            <v>3M Foundation/Thomson-Reuters/Skyline Exhibits/Lancet Software/Gopher Resource/Lowe's/Columbia Precision/PTC &amp; Eagan High School</v>
          </cell>
          <cell r="D1522" t="str">
            <v>Eagan, MN USA</v>
          </cell>
        </row>
        <row r="1523">
          <cell r="A1523">
            <v>2221</v>
          </cell>
          <cell r="B1523" t="str">
            <v>FHS Robodawgs</v>
          </cell>
          <cell r="C1523" t="str">
            <v>Fontainebleau High School</v>
          </cell>
          <cell r="D1523" t="str">
            <v>Mandeville , LA USA</v>
          </cell>
        </row>
        <row r="1524">
          <cell r="A1524">
            <v>2224</v>
          </cell>
          <cell r="B1524" t="str">
            <v xml:space="preserve">PHOENIX PHENOMS </v>
          </cell>
          <cell r="C1524" t="str">
            <v>Ford Motor Company-Team Ford First/FIRST in Michigan/MEZ- University of Michigan/Diallo,Cromer,Toussaint,Posey,P.L.L.C &amp; Renaissance High School</v>
          </cell>
          <cell r="D1524" t="str">
            <v>DETROIT, MI USA</v>
          </cell>
        </row>
        <row r="1525">
          <cell r="A1525">
            <v>2224</v>
          </cell>
          <cell r="B1525" t="str">
            <v xml:space="preserve">PHOENIX PHENOMS </v>
          </cell>
          <cell r="C1525" t="str">
            <v>Ford Motor Company-Team Ford First/FIRST in Michigan/MEZ- University of Michigan/Diallo,Cromer,Toussaint,Posey,P.L.L.C &amp; Renaissance High School</v>
          </cell>
          <cell r="D1525" t="str">
            <v>DETROIT, MI USA</v>
          </cell>
        </row>
        <row r="1526">
          <cell r="A1526">
            <v>2225</v>
          </cell>
          <cell r="B1526" t="str">
            <v>R.U.S.T (Robotics Uniting Students Together)</v>
          </cell>
          <cell r="C1526" t="str">
            <v>Caterpillar, Inc. / The Boeing Company / Anoka-Hennepin Schools &amp; Secondary Technical Education Program &amp; CPHS</v>
          </cell>
          <cell r="D1526" t="str">
            <v>Anoka, MN USA</v>
          </cell>
        </row>
        <row r="1527">
          <cell r="A1527">
            <v>2227</v>
          </cell>
          <cell r="B1527" t="str">
            <v>Tigers</v>
          </cell>
          <cell r="C1527" t="str">
            <v>Medtronic &amp; Fridley Senior High School</v>
          </cell>
          <cell r="D1527" t="str">
            <v>Fridley, MN USA</v>
          </cell>
        </row>
        <row r="1528">
          <cell r="A1528">
            <v>2228</v>
          </cell>
          <cell r="B1528" t="str">
            <v>CougarTech</v>
          </cell>
          <cell r="C1528" t="str">
            <v>General Motors / Xerox / Forsythe Technology / Carosa Stanton Asset Mngmt / Mendon Foundation &amp; Honeoye Falls-Lima High School</v>
          </cell>
          <cell r="D1528" t="str">
            <v>Honeoye Falls, NY USA</v>
          </cell>
        </row>
        <row r="1529">
          <cell r="A1529">
            <v>2228</v>
          </cell>
          <cell r="B1529" t="str">
            <v>CougarTech</v>
          </cell>
          <cell r="C1529" t="str">
            <v>General Motors / Xerox / Forsythe Technology / Carosa Stanton Asset Mngmt / Mendon Foundation &amp; Honeoye Falls-Lima High School</v>
          </cell>
          <cell r="D1529" t="str">
            <v>Honeoye Falls, NY USA</v>
          </cell>
        </row>
        <row r="1530">
          <cell r="A1530">
            <v>2229</v>
          </cell>
          <cell r="B1530" t="str">
            <v>ROBOSHOP</v>
          </cell>
          <cell r="C1530" t="str">
            <v>Colonial School District &amp; Plymouth Whitemarsh High School</v>
          </cell>
          <cell r="D1530" t="str">
            <v>Plymouth Meeting, PA USA</v>
          </cell>
        </row>
        <row r="1531">
          <cell r="A1531">
            <v>2229</v>
          </cell>
          <cell r="B1531" t="str">
            <v>ROBOSHOP</v>
          </cell>
          <cell r="C1531" t="str">
            <v>Colonial School District &amp; Plymouth Whitemarsh High School</v>
          </cell>
          <cell r="D1531" t="str">
            <v>Plymouth Meeting, PA USA</v>
          </cell>
        </row>
        <row r="1532">
          <cell r="A1532">
            <v>2230</v>
          </cell>
          <cell r="B1532" t="str">
            <v>General Angels</v>
          </cell>
          <cell r="C1532" t="str">
            <v>General Motors/Herzliya Municipality &amp; Handasaim Herzliya High School</v>
          </cell>
          <cell r="D1532" t="str">
            <v>Herzliya, M Israel</v>
          </cell>
        </row>
        <row r="1533">
          <cell r="A1533">
            <v>2231</v>
          </cell>
          <cell r="B1533" t="str">
            <v>Onyxtronix</v>
          </cell>
          <cell r="C1533" t="str">
            <v>Unitronics / Videx / Extal &amp; Shoham High School</v>
          </cell>
          <cell r="D1533" t="str">
            <v>Shoham, M Israel</v>
          </cell>
        </row>
        <row r="1534">
          <cell r="A1534">
            <v>2232</v>
          </cell>
          <cell r="B1534" t="str">
            <v>Deus ex Machina</v>
          </cell>
          <cell r="C1534" t="str">
            <v>Pentair, Inc. &amp; Anoka High School</v>
          </cell>
          <cell r="D1534" t="str">
            <v>Anoka, MN USA</v>
          </cell>
        </row>
        <row r="1535">
          <cell r="A1535">
            <v>2234</v>
          </cell>
          <cell r="B1535" t="str">
            <v>British Thermal Units</v>
          </cell>
          <cell r="C1535" t="str">
            <v>North American Machine Works &amp; The Episcopal Academy</v>
          </cell>
          <cell r="D1535" t="str">
            <v>Newtown Square, PA USA</v>
          </cell>
        </row>
        <row r="1536">
          <cell r="A1536">
            <v>2234</v>
          </cell>
          <cell r="B1536" t="str">
            <v>British Thermal Units</v>
          </cell>
          <cell r="C1536" t="str">
            <v>North American Machine Works &amp; The Episcopal Academy</v>
          </cell>
          <cell r="D1536" t="str">
            <v>Newtown Square, PA USA</v>
          </cell>
        </row>
        <row r="1537">
          <cell r="A1537">
            <v>2239</v>
          </cell>
          <cell r="B1537" t="str">
            <v>Technocrats</v>
          </cell>
          <cell r="C1537" t="str">
            <v>Covidien &amp; Hopkins High School</v>
          </cell>
          <cell r="D1537" t="str">
            <v>Minnetonka, MN USA</v>
          </cell>
        </row>
        <row r="1538">
          <cell r="A1538">
            <v>2240</v>
          </cell>
          <cell r="B1538" t="str">
            <v>Brute Force</v>
          </cell>
          <cell r="C1538" t="str">
            <v>PTC/SAIC/Comcast &amp; Denver School of Science and Technology High School</v>
          </cell>
          <cell r="D1538" t="str">
            <v>Denver, CO USA</v>
          </cell>
        </row>
        <row r="1539">
          <cell r="A1539">
            <v>2242</v>
          </cell>
          <cell r="B1539" t="str">
            <v>Gearheadz</v>
          </cell>
          <cell r="C1539" t="str">
            <v>NASA/Lockheed/Algiers Charter Schools Association/ITT Technical Institute/Tulane University/New Orleans Public Schools/Blast Foundation &amp; EDNA KARR HIGH SCHOOL</v>
          </cell>
          <cell r="D1539" t="str">
            <v>New Orleans, LA USA</v>
          </cell>
        </row>
        <row r="1540">
          <cell r="A1540">
            <v>2246</v>
          </cell>
          <cell r="B1540" t="str">
            <v>The Army of Sum</v>
          </cell>
          <cell r="C1540" t="str">
            <v>Lewiston Lions Club / U.S.Air Force / First Federal of Northern Michigan / Trend Services / Mayfair Plastics, Inc. / Johannesburg Volunteer Fire Department &amp; Johannesburg High School</v>
          </cell>
          <cell r="D1540" t="str">
            <v>Johannesburg, MI USA</v>
          </cell>
        </row>
        <row r="1541">
          <cell r="A1541">
            <v>2246</v>
          </cell>
          <cell r="B1541" t="str">
            <v>The Army of Sum</v>
          </cell>
          <cell r="C1541" t="str">
            <v>Lewiston Lions Club / U.S.Air Force / First Federal of Northern Michigan / Trend Services / Mayfair Plastics, Inc. / Johannesburg Volunteer Fire Department &amp; Johannesburg High School</v>
          </cell>
          <cell r="D1541" t="str">
            <v>Johannesburg, MI USA</v>
          </cell>
        </row>
        <row r="1542">
          <cell r="A1542">
            <v>2252</v>
          </cell>
          <cell r="B1542" t="str">
            <v>The Mavericks</v>
          </cell>
          <cell r="C1542" t="str">
            <v>NASA Plum Brook Station / Sierra Lobo, Inc. / Bettcher Industries / Riley Contracting / Schlessman Seed Co. / Erie County Conservation League / Boulder Ridge Farms, Inc. &amp; EHOVE Career Center</v>
          </cell>
          <cell r="D1542" t="str">
            <v>Milan, OH USA</v>
          </cell>
        </row>
        <row r="1543">
          <cell r="A1543">
            <v>2252</v>
          </cell>
          <cell r="B1543" t="str">
            <v>The Mavericks</v>
          </cell>
          <cell r="C1543" t="str">
            <v>NASA Plum Brook Station / Sierra Lobo, Inc. / Bettcher Industries / Riley Contracting / Schlessman Seed Co. / Erie County Conservation League / Boulder Ridge Farms, Inc. &amp; EHOVE Career Center</v>
          </cell>
          <cell r="D1543" t="str">
            <v>Milan, OH USA</v>
          </cell>
        </row>
        <row r="1544">
          <cell r="A1544">
            <v>2259</v>
          </cell>
          <cell r="B1544" t="str">
            <v>1/4 Twenties</v>
          </cell>
          <cell r="C1544" t="str">
            <v>Covidien &amp; CEC Middle College</v>
          </cell>
          <cell r="D1544" t="str">
            <v>Denver, CO USA</v>
          </cell>
        </row>
        <row r="1545">
          <cell r="A1545">
            <v>2261</v>
          </cell>
          <cell r="B1545" t="str">
            <v>RoboAztecas</v>
          </cell>
          <cell r="C1545" t="str">
            <v>NASA/CSU Extension office 4-H Club/Ball Aerospace &amp; Technologies Corp/IBM/Seagate Corp. &amp; CASA MESA</v>
          </cell>
          <cell r="D1545" t="str">
            <v>Longmont, CO USA</v>
          </cell>
        </row>
        <row r="1546">
          <cell r="A1546">
            <v>2262</v>
          </cell>
          <cell r="B1546" t="str">
            <v>Hoppin Pantherz</v>
          </cell>
          <cell r="C1546" t="str">
            <v>National Defense Education Program/jcpenney &amp; Holliston High school</v>
          </cell>
          <cell r="D1546" t="str">
            <v>Holliston, MA USA</v>
          </cell>
        </row>
        <row r="1547">
          <cell r="A1547">
            <v>2264</v>
          </cell>
          <cell r="B1547" t="str">
            <v>Inceptus</v>
          </cell>
          <cell r="C1547" t="str">
            <v>Boston Scientific/PTC &amp; Wayzata High School</v>
          </cell>
          <cell r="D1547" t="str">
            <v>Plymouth, MN USA</v>
          </cell>
        </row>
        <row r="1548">
          <cell r="A1548">
            <v>2265</v>
          </cell>
          <cell r="B1548" t="str">
            <v>Fe Maidens</v>
          </cell>
          <cell r="C1548" t="str">
            <v>The Alumni Association of The Bronx High School  of Science / Bloomberg / ConEdison / Credit Suisse / IBM / Maspeth Press &amp; The Bronx High School of Science</v>
          </cell>
          <cell r="D1548" t="str">
            <v>Bronx, NY USA</v>
          </cell>
        </row>
        <row r="1549">
          <cell r="A1549">
            <v>2265</v>
          </cell>
          <cell r="B1549" t="str">
            <v>Fe Maidens</v>
          </cell>
          <cell r="C1549" t="str">
            <v>The Alumni Association of The Bronx High School  of Science / Bloomberg / ConEdison / Credit Suisse / IBM / Maspeth Press &amp; The Bronx High School of Science</v>
          </cell>
          <cell r="D1549" t="str">
            <v>Bronx, NY USA</v>
          </cell>
        </row>
        <row r="1550">
          <cell r="A1550">
            <v>2275</v>
          </cell>
          <cell r="B1550" t="str">
            <v>Bello Bots</v>
          </cell>
          <cell r="C1550" t="str">
            <v>Lockheed Martin &amp; Montbello High School</v>
          </cell>
          <cell r="D1550" t="str">
            <v>Denver, CO USA</v>
          </cell>
        </row>
        <row r="1551">
          <cell r="A1551">
            <v>2283</v>
          </cell>
          <cell r="B1551" t="str">
            <v>Panteras</v>
          </cell>
          <cell r="C1551" t="str">
            <v>General Motors Mexico / Google / Autodesk / ArtCenter Design / Expos World Trade Center Mexico City &amp; Universidad Panamericana  High School, Cedros School</v>
          </cell>
          <cell r="D1551" t="str">
            <v>Mexico City, DIF Mexico</v>
          </cell>
        </row>
        <row r="1552">
          <cell r="A1552">
            <v>2333</v>
          </cell>
          <cell r="B1552" t="str">
            <v>Sapulpa Chieftain Robotics</v>
          </cell>
          <cell r="C1552" t="str">
            <v>Bartlett Foundation/Mr. Patrick Graham &amp; Sapulpa High School</v>
          </cell>
          <cell r="D1552" t="str">
            <v>Sapulpa, OK USA</v>
          </cell>
        </row>
        <row r="1553">
          <cell r="A1553">
            <v>2335</v>
          </cell>
          <cell r="B1553" t="str">
            <v>Sargon</v>
          </cell>
          <cell r="C1553" t="str">
            <v>Shawnee Mission East High School</v>
          </cell>
          <cell r="D1553" t="str">
            <v>Prairie Village, KS USA</v>
          </cell>
        </row>
        <row r="1554">
          <cell r="A1554">
            <v>2337</v>
          </cell>
          <cell r="B1554" t="str">
            <v>EngiNERDs</v>
          </cell>
          <cell r="C1554" t="str">
            <v>General Motors / Premier Tooling Systems / Chrysler Foundation / Davison Tool &amp; Engineering, L.L.C. / Katcon USA / Cypress Computer Systems / Robolytics / Benito's Pizza &amp; Grand Blanc High School</v>
          </cell>
          <cell r="D1554" t="str">
            <v>Grand Blanc, MI USA</v>
          </cell>
        </row>
        <row r="1555">
          <cell r="A1555">
            <v>2337</v>
          </cell>
          <cell r="B1555" t="str">
            <v>EngiNERDs</v>
          </cell>
          <cell r="C1555" t="str">
            <v>General Motors / Premier Tooling Systems / Chrysler Foundation / Davison Tool &amp; Engineering, L.L.C. / Katcon USA / Cypress Computer Systems / Robolytics / Benito's Pizza &amp; Grand Blanc High School</v>
          </cell>
          <cell r="D1555" t="str">
            <v>Grand Blanc, MI USA</v>
          </cell>
        </row>
        <row r="1556">
          <cell r="A1556">
            <v>2337</v>
          </cell>
          <cell r="B1556" t="str">
            <v>EngiNERDs</v>
          </cell>
          <cell r="C1556" t="str">
            <v>General Motors / Premier Tooling Systems / Chrysler Foundation / Davison Tool &amp; Engineering, L.L.C. / Katcon USA / Cypress Computer Systems / Robolytics / Benito's Pizza &amp; Grand Blanc High School</v>
          </cell>
          <cell r="D1556" t="str">
            <v>Grand Blanc, MI USA</v>
          </cell>
        </row>
        <row r="1557">
          <cell r="A1557">
            <v>2337</v>
          </cell>
          <cell r="B1557" t="str">
            <v>EngiNERDs</v>
          </cell>
          <cell r="C1557" t="str">
            <v>General Motors / Premier Tooling Systems / Chrysler Foundation / Davison Tool &amp; Engineering, L.L.C. / Katcon USA / Cypress Computer Systems / Robolytics / Benito's Pizza &amp; Grand Blanc High School</v>
          </cell>
          <cell r="D1557" t="str">
            <v>Grand Blanc, MI USA</v>
          </cell>
        </row>
        <row r="1558">
          <cell r="A1558">
            <v>2338</v>
          </cell>
          <cell r="B1558" t="str">
            <v>Gear It Forward</v>
          </cell>
          <cell r="C1558" t="str">
            <v>Caterpillar Inc. &amp; Oswego High Schools</v>
          </cell>
          <cell r="D1558" t="str">
            <v>Oswego, IL USA</v>
          </cell>
        </row>
        <row r="1559">
          <cell r="A1559">
            <v>2338</v>
          </cell>
          <cell r="B1559" t="str">
            <v>Gear It Forward</v>
          </cell>
          <cell r="C1559" t="str">
            <v>Caterpillar Inc. &amp; Oswego High Schools</v>
          </cell>
          <cell r="D1559" t="str">
            <v>Oswego, IL USA</v>
          </cell>
        </row>
        <row r="1560">
          <cell r="A1560">
            <v>2339</v>
          </cell>
          <cell r="B1560" t="str">
            <v>Robolopes</v>
          </cell>
          <cell r="C1560" t="str">
            <v>NASA/ITEA/MDM Architects/Circulating Air, Inc/All Glass and Plastics/Lowe's/jcpenney &amp; Antelope Valley High School</v>
          </cell>
          <cell r="D1560" t="str">
            <v>Lancaster, CA USA</v>
          </cell>
        </row>
        <row r="1561">
          <cell r="A1561">
            <v>2339</v>
          </cell>
          <cell r="B1561" t="str">
            <v>Robolopes</v>
          </cell>
          <cell r="C1561" t="str">
            <v>NASA/ITEA/MDM Architects/Circulating Air, Inc/All Glass and Plastics/Lowe's/jcpenney &amp; Antelope Valley High School</v>
          </cell>
          <cell r="D1561" t="str">
            <v>Lancaster, CA USA</v>
          </cell>
        </row>
        <row r="1562">
          <cell r="A1562">
            <v>2340</v>
          </cell>
          <cell r="B1562" t="str">
            <v>Xcentrics</v>
          </cell>
          <cell r="C1562" t="str">
            <v>Xerox Corporation/Sisters of St. Joseph &amp; Our Lady of Mercy &amp; Bishop Kearney</v>
          </cell>
          <cell r="D1562" t="str">
            <v>Rochester, NY USA</v>
          </cell>
        </row>
        <row r="1563">
          <cell r="A1563">
            <v>2340</v>
          </cell>
          <cell r="B1563" t="str">
            <v>Xcentrics</v>
          </cell>
          <cell r="C1563" t="str">
            <v>Xerox Corporation/Sisters of St. Joseph &amp; Our Lady of Mercy &amp; Bishop Kearney</v>
          </cell>
          <cell r="D1563" t="str">
            <v>Rochester, NY USA</v>
          </cell>
        </row>
        <row r="1564">
          <cell r="A1564">
            <v>2341</v>
          </cell>
          <cell r="B1564" t="str">
            <v>Sprockets</v>
          </cell>
          <cell r="C1564" t="str">
            <v>The Boeing Company / Eaton Corporation / ExxonMobil Chemical Co. / Tinker OC-ALC / QuadGraphics / Love's Travel Stop &amp; Country Stores / Enviro Systems Inc. / TDGI / Hound Safety &amp; Gordon Cooper Technology Center</v>
          </cell>
          <cell r="D1564" t="str">
            <v>Shawnee, OK USA</v>
          </cell>
        </row>
        <row r="1565">
          <cell r="A1565">
            <v>2342</v>
          </cell>
          <cell r="B1565" t="str">
            <v>Team Phoenix</v>
          </cell>
          <cell r="C1565" t="str">
            <v>Daniel Webster College/Philips Color Kinetics/BAE SYSTEMS/Intel/SANMINA-SCI/Greater Nashua FIRST Robotics, Inc. &amp; Greater Nashua Area High Schools</v>
          </cell>
          <cell r="D1565" t="str">
            <v>Merrimack, NH USA</v>
          </cell>
        </row>
        <row r="1566">
          <cell r="A1566">
            <v>2344</v>
          </cell>
          <cell r="B1566" t="str">
            <v xml:space="preserve">The Saunders Droid Factory </v>
          </cell>
          <cell r="C1566" t="str">
            <v>Dr. Andrew and Judith Economos Foundation / Con Edison / Dott-Communications, LLC &amp; Saunders Trades and Technical High School</v>
          </cell>
          <cell r="D1566" t="str">
            <v>Yonkers, NY USA</v>
          </cell>
        </row>
        <row r="1567">
          <cell r="A1567">
            <v>2345</v>
          </cell>
          <cell r="B1567" t="str">
            <v>Animal Control</v>
          </cell>
          <cell r="C1567" t="str">
            <v>Westbrook Care Center/CTS/Honeywell/Kearney Commercial Bank/Kearney Trust Company/Pizza Hut/Slivinski's Bakery/Cole Printing/Platte Clay Electric/Kearney Optimist Club/Kearney Rotary Club/Kearney Lions Club &amp; Kearney High School</v>
          </cell>
          <cell r="D1567" t="str">
            <v>Kearney, MO USA</v>
          </cell>
        </row>
        <row r="1568">
          <cell r="A1568">
            <v>2346</v>
          </cell>
          <cell r="B1568" t="str">
            <v>Cel-Techs</v>
          </cell>
          <cell r="C1568" t="str">
            <v>Archbishop O'Hara High School</v>
          </cell>
          <cell r="D1568" t="str">
            <v>Kansas City, MO USA</v>
          </cell>
        </row>
        <row r="1569">
          <cell r="A1569">
            <v>2347</v>
          </cell>
          <cell r="B1569" t="str">
            <v>Metal Mercs</v>
          </cell>
          <cell r="C1569" t="str">
            <v>School Construction Consultants Incorporated &amp; Walter G. O'Connell Copiague High School</v>
          </cell>
          <cell r="D1569" t="str">
            <v>Copiague, NY USA</v>
          </cell>
        </row>
        <row r="1570">
          <cell r="A1570">
            <v>2348</v>
          </cell>
          <cell r="B1570" t="str">
            <v>Cool Geeks</v>
          </cell>
          <cell r="C1570" t="str">
            <v>BAE Systems/Nan, Inc./Friends of Hawaii Robotics/Servco Auto Parts/Home Depot &amp; Moanalua High School</v>
          </cell>
          <cell r="D1570" t="str">
            <v>Honolulu, HI USA</v>
          </cell>
        </row>
        <row r="1571">
          <cell r="A1571">
            <v>2349</v>
          </cell>
          <cell r="B1571" t="str">
            <v>Hurriquake</v>
          </cell>
          <cell r="C1571" t="str">
            <v>Wayland Public Schools Foundation/jcpenney &amp; Wayland High School</v>
          </cell>
          <cell r="D1571" t="str">
            <v>Wayland, MA USA</v>
          </cell>
        </row>
        <row r="1572">
          <cell r="A1572">
            <v>2352</v>
          </cell>
          <cell r="B1572" t="str">
            <v>Metal Mayhem</v>
          </cell>
          <cell r="C1572" t="str">
            <v>The Chickasaw Nation &amp; The Chickasaw Nation</v>
          </cell>
          <cell r="D1572" t="str">
            <v>Ada, OK USA</v>
          </cell>
        </row>
        <row r="1573">
          <cell r="A1573">
            <v>2352</v>
          </cell>
          <cell r="B1573" t="str">
            <v>Metal Mayhem</v>
          </cell>
          <cell r="C1573" t="str">
            <v>The Chickasaw Nation &amp; The Chickasaw Nation</v>
          </cell>
          <cell r="D1573" t="str">
            <v>Ada, OK USA</v>
          </cell>
        </row>
        <row r="1574">
          <cell r="A1574">
            <v>2353</v>
          </cell>
          <cell r="B1574" t="str">
            <v>The Legion</v>
          </cell>
          <cell r="C1574" t="str">
            <v>Pembroke Hill School</v>
          </cell>
          <cell r="D1574" t="str">
            <v>Kansas City, MO USA</v>
          </cell>
        </row>
        <row r="1575">
          <cell r="A1575">
            <v>2354</v>
          </cell>
          <cell r="B1575" t="str">
            <v>Red River Robotics</v>
          </cell>
          <cell r="C1575" t="str">
            <v>Halliburton &amp; Red River Technology Center</v>
          </cell>
          <cell r="D1575" t="str">
            <v>Duncan, OK USA</v>
          </cell>
        </row>
        <row r="1576">
          <cell r="A1576">
            <v>2357</v>
          </cell>
          <cell r="B1576" t="str">
            <v>Panthers</v>
          </cell>
          <cell r="C1576" t="str">
            <v>Black &amp; Veatch / KCP / Honeywell &amp; Raymore Peculiar High School</v>
          </cell>
          <cell r="D1576" t="str">
            <v>Peculiar, MO USA</v>
          </cell>
        </row>
        <row r="1577">
          <cell r="A1577">
            <v>2358</v>
          </cell>
          <cell r="B1577" t="str">
            <v>Bearbotics</v>
          </cell>
          <cell r="C1577" t="str">
            <v>PTC / Designcraft Inc. / Northrop Grumman / Lake Zurich Bear Boosters / M Tech / Abbott Fund / All American Exterior Solutions &amp; Lake Zurich High School</v>
          </cell>
          <cell r="D1577" t="str">
            <v>Lake Zurich, IL USA</v>
          </cell>
        </row>
        <row r="1578">
          <cell r="A1578">
            <v>2358</v>
          </cell>
          <cell r="B1578" t="str">
            <v>Bearbotics</v>
          </cell>
          <cell r="C1578" t="str">
            <v>PTC / Designcraft Inc. / Northrop Grumman / Lake Zurich Bear Boosters / M Tech / Abbott Fund / All American Exterior Solutions &amp; Lake Zurich High School</v>
          </cell>
          <cell r="D1578" t="str">
            <v>Lake Zurich, IL USA</v>
          </cell>
        </row>
        <row r="1579">
          <cell r="A1579">
            <v>2359</v>
          </cell>
          <cell r="B1579" t="str">
            <v>RoboLobos</v>
          </cell>
          <cell r="C1579" t="str">
            <v>Jasco Products/Oklahoma Christian University/Kimray &amp; Edmond Santa Fe High School</v>
          </cell>
          <cell r="D1579" t="str">
            <v>Edmond, OK USA</v>
          </cell>
        </row>
        <row r="1580">
          <cell r="A1580">
            <v>2359</v>
          </cell>
          <cell r="B1580" t="str">
            <v>RoboLobos</v>
          </cell>
          <cell r="C1580" t="str">
            <v>Jasco Products/Oklahoma Christian University/Kimray &amp; Edmond Santa Fe High School</v>
          </cell>
          <cell r="D1580" t="str">
            <v>Edmond, OK USA</v>
          </cell>
        </row>
        <row r="1581">
          <cell r="A1581">
            <v>2360</v>
          </cell>
          <cell r="B1581" t="str">
            <v>POWER-Storm</v>
          </cell>
          <cell r="C1581" t="str">
            <v>NASA/Comcast-NBCUniversal/Rolls Royce Corporation/Water Jet Cutting of Indiana/Indianapolis Area Schools &amp; Arsenal Technical High School</v>
          </cell>
          <cell r="D1581" t="str">
            <v>Indianapolis, IN USA</v>
          </cell>
        </row>
        <row r="1582">
          <cell r="A1582">
            <v>2363</v>
          </cell>
          <cell r="B1582" t="str">
            <v>Triple Helix</v>
          </cell>
          <cell r="C1582" t="str">
            <v>The Boeing Company/NDEP/US Army Research Laboratory/NASA/National Defense Education Program/Booz Allen Hamilton/BAE Systems Norfolk Ship Repair/Analytical Mechanics Associates &amp; Menchville High School</v>
          </cell>
          <cell r="D1582" t="str">
            <v>Newport News, VA USA</v>
          </cell>
        </row>
        <row r="1583">
          <cell r="A1583">
            <v>2363</v>
          </cell>
          <cell r="B1583" t="str">
            <v>Triple Helix</v>
          </cell>
          <cell r="C1583" t="str">
            <v>The Boeing Company/NDEP/US Army Research Laboratory/NASA/National Defense Education Program/Booz Allen Hamilton/BAE Systems Norfolk Ship Repair/Analytical Mechanics Associates &amp; Menchville High School</v>
          </cell>
          <cell r="D1583" t="str">
            <v>Newport News, VA USA</v>
          </cell>
        </row>
        <row r="1584">
          <cell r="A1584">
            <v>2367</v>
          </cell>
          <cell r="B1584" t="str">
            <v>Lancer Robotics</v>
          </cell>
          <cell r="C1584" t="str">
            <v>Saint Francis High School</v>
          </cell>
          <cell r="D1584" t="str">
            <v>Mountain View, CA USA</v>
          </cell>
        </row>
        <row r="1585">
          <cell r="A1585">
            <v>2367</v>
          </cell>
          <cell r="B1585" t="str">
            <v>Lancer Robotics</v>
          </cell>
          <cell r="C1585" t="str">
            <v>Saint Francis High School</v>
          </cell>
          <cell r="D1585" t="str">
            <v>Mountain View, CA USA</v>
          </cell>
        </row>
        <row r="1586">
          <cell r="A1586">
            <v>2369</v>
          </cell>
          <cell r="B1586" t="str">
            <v>Maximus Roboticus</v>
          </cell>
          <cell r="C1586" t="str">
            <v>Stillwater Breakfast Kiwanis &amp; Meridian Technology Center</v>
          </cell>
          <cell r="D1586" t="str">
            <v>Stillwater, OK USA</v>
          </cell>
        </row>
        <row r="1587">
          <cell r="A1587">
            <v>2370</v>
          </cell>
          <cell r="B1587" t="str">
            <v>iBots</v>
          </cell>
          <cell r="C1587" t="str">
            <v>GE Volunteers/Alderman Chevrolet and Toyota &amp; Rutland County Students</v>
          </cell>
          <cell r="D1587" t="str">
            <v>Rutland, VT USA</v>
          </cell>
        </row>
        <row r="1588">
          <cell r="A1588">
            <v>2373</v>
          </cell>
          <cell r="B1588" t="str">
            <v>The Crickets</v>
          </cell>
          <cell r="C1588" t="str">
            <v>Motorola / Oklahoma Education Enhancement Foundation / Carnegie Lumber / Technology Department Southwestern Oklahoma State University / Daniel Moore &amp; Caddo Kiowa Technology Center</v>
          </cell>
          <cell r="D1588" t="str">
            <v>Fort Cobb, OK USA</v>
          </cell>
        </row>
        <row r="1589">
          <cell r="A1589">
            <v>2374</v>
          </cell>
          <cell r="B1589" t="str">
            <v>Crusader Bots</v>
          </cell>
          <cell r="C1589" t="str">
            <v>NASA &amp; Jesuit High School</v>
          </cell>
          <cell r="D1589" t="str">
            <v>Portland, OR USA</v>
          </cell>
        </row>
        <row r="1590">
          <cell r="A1590">
            <v>2374</v>
          </cell>
          <cell r="B1590" t="str">
            <v>Crusader Bots</v>
          </cell>
          <cell r="C1590" t="str">
            <v>NASA &amp; Jesuit High School</v>
          </cell>
          <cell r="D1590" t="str">
            <v>Portland, OR USA</v>
          </cell>
        </row>
        <row r="1591">
          <cell r="A1591">
            <v>2375</v>
          </cell>
          <cell r="B1591" t="str">
            <v>The Dragons</v>
          </cell>
          <cell r="C1591" t="str">
            <v>United Technologies Corporation/Medical Intelligence Consultants, LLC/Microchip Technology, Inc./The Law Office of Jillian Kong-Sivert/TGen/Go Daddy!/Airpark Signs &amp; Graphics &amp; Bioscience High School</v>
          </cell>
          <cell r="D1591" t="str">
            <v>Phoenix, AZ USA</v>
          </cell>
        </row>
        <row r="1592">
          <cell r="A1592">
            <v>2375</v>
          </cell>
          <cell r="B1592" t="str">
            <v>The Dragons</v>
          </cell>
          <cell r="C1592" t="str">
            <v>United Technologies Corporation/Medical Intelligence Consultants, LLC/Microchip Technology, Inc./The Law Office of Jillian Kong-Sivert/TGen/Go Daddy!/Airpark Signs &amp; Graphics &amp; Bioscience High School</v>
          </cell>
          <cell r="D1592" t="str">
            <v>Phoenix, AZ USA</v>
          </cell>
        </row>
        <row r="1593">
          <cell r="A1593">
            <v>2377</v>
          </cell>
          <cell r="B1593" t="str">
            <v>C Company</v>
          </cell>
          <cell r="C1593" t="str">
            <v>NASA-GSFC / AACPS Advanced Studies &amp; Programs / Poole &amp; Associates / TCOM L.P. / BEA Corp / SAIC / TowBoatUS / WACO Products Inc. &amp; Chesapeake High School (AA)</v>
          </cell>
          <cell r="D1593" t="str">
            <v>Pasadena, MD USA</v>
          </cell>
        </row>
        <row r="1594">
          <cell r="A1594">
            <v>2377</v>
          </cell>
          <cell r="B1594" t="str">
            <v>C Company</v>
          </cell>
          <cell r="C1594" t="str">
            <v>NASA-GSFC / AACPS Advanced Studies &amp; Programs / Poole &amp; Associates / TCOM L.P. / BEA Corp / SAIC / TowBoatUS / WACO Products Inc. &amp; Chesapeake High School (AA)</v>
          </cell>
          <cell r="D1594" t="str">
            <v>Pasadena, MD USA</v>
          </cell>
        </row>
        <row r="1595">
          <cell r="A1595">
            <v>2382</v>
          </cell>
          <cell r="B1595" t="str">
            <v>Colbert Gears Of Radiation</v>
          </cell>
          <cell r="C1595" t="str">
            <v>Tinker AFB/Mueller Constructio/jcpenney &amp; Colbert  high school</v>
          </cell>
          <cell r="D1595" t="str">
            <v>Colbert, OK USA</v>
          </cell>
        </row>
        <row r="1596">
          <cell r="A1596">
            <v>2383</v>
          </cell>
          <cell r="B1596" t="str">
            <v>Ninjineers</v>
          </cell>
          <cell r="C1596" t="str">
            <v>jcpenney/Motorola &amp; American Heritage High School</v>
          </cell>
          <cell r="D1596" t="str">
            <v>Plantation, FL USA</v>
          </cell>
        </row>
        <row r="1597">
          <cell r="A1597">
            <v>2383</v>
          </cell>
          <cell r="B1597" t="str">
            <v>Ninjineers</v>
          </cell>
          <cell r="C1597" t="str">
            <v>jcpenney/Motorola &amp; American Heritage High School</v>
          </cell>
          <cell r="D1597" t="str">
            <v>Plantation, FL USA</v>
          </cell>
        </row>
        <row r="1598">
          <cell r="A1598">
            <v>2386</v>
          </cell>
          <cell r="B1598" t="str">
            <v>Trojans</v>
          </cell>
          <cell r="C1598" t="str">
            <v>Eaton/BMP Metals/Thompson-Gordon Group &amp; Burlington Central High School</v>
          </cell>
          <cell r="D1598" t="str">
            <v>Burlington, ON Canada</v>
          </cell>
        </row>
        <row r="1599">
          <cell r="A1599">
            <v>2386</v>
          </cell>
          <cell r="B1599" t="str">
            <v>Trojans</v>
          </cell>
          <cell r="C1599" t="str">
            <v>Eaton/BMP Metals/Thompson-Gordon Group &amp; Burlington Central High School</v>
          </cell>
          <cell r="D1599" t="str">
            <v>Burlington, ON Canada</v>
          </cell>
        </row>
        <row r="1600">
          <cell r="A1600">
            <v>2388</v>
          </cell>
          <cell r="B1600" t="str">
            <v>Robot Pirates</v>
          </cell>
          <cell r="C1600" t="str">
            <v>Duenner Supply Company / Oklahoma Forge Inc. / AEP-PSO / Oklahoma State Department of Education &amp; Sperry Public Schools</v>
          </cell>
          <cell r="D1600" t="str">
            <v>Sperry, OK USA</v>
          </cell>
        </row>
        <row r="1601">
          <cell r="A1601">
            <v>2389</v>
          </cell>
          <cell r="B1601" t="str">
            <v>Oklahoma STORM</v>
          </cell>
          <cell r="C1601" t="str">
            <v>Tinker AFB &amp; Central Technology Center</v>
          </cell>
          <cell r="D1601" t="str">
            <v>Drumright, OK USA</v>
          </cell>
        </row>
        <row r="1602">
          <cell r="A1602">
            <v>2393</v>
          </cell>
          <cell r="B1602" t="str">
            <v>Robotichauns</v>
          </cell>
          <cell r="C1602" t="str">
            <v>NASA / ORNL / UT-Battelle / MDF / Denso / The Pete Store / Dow / Kendall Electric &amp; Knoxville Catholic High School</v>
          </cell>
          <cell r="D1602" t="str">
            <v>Knoxville, TN USA</v>
          </cell>
        </row>
        <row r="1603">
          <cell r="A1603">
            <v>2393</v>
          </cell>
          <cell r="B1603" t="str">
            <v>Robotichauns</v>
          </cell>
          <cell r="C1603" t="str">
            <v>NASA / ORNL / UT-Battelle / MDF / Denso / The Pete Store / Dow / Kendall Electric &amp; Knoxville Catholic High School</v>
          </cell>
          <cell r="D1603" t="str">
            <v>Knoxville, TN USA</v>
          </cell>
        </row>
        <row r="1604">
          <cell r="A1604">
            <v>2395</v>
          </cell>
          <cell r="B1604" t="str">
            <v>OKC 4-H Robotics - Ninja Monkees</v>
          </cell>
          <cell r="C1604" t="str">
            <v>The Boeing Company / Team Tinker / AAR Aircraft Services / Metro Tech Aviation Career Campus / OKC Life Member Pioneer Club / D &amp; D Design and Manufacturing Inc. / ASRC Management Services / MIDCON Data Services, LLC / HiTech Assets / K12.com / Canadian County 4-H &amp; Oklahoma County 4-H</v>
          </cell>
          <cell r="D1604" t="str">
            <v>Oklahoma City, OK USA</v>
          </cell>
        </row>
        <row r="1605">
          <cell r="A1605">
            <v>2395</v>
          </cell>
          <cell r="B1605" t="str">
            <v>OKC 4-H Robotics - Ninja Monkees</v>
          </cell>
          <cell r="C1605" t="str">
            <v>The Boeing Company / Team Tinker / AAR Aircraft Services / Metro Tech Aviation Career Campus / OKC Life Member Pioneer Club / D &amp; D Design and Manufacturing Inc. / ASRC Management Services / MIDCON Data Services, LLC / HiTech Assets / K12.com / Canadian County 4-H &amp; Oklahoma County 4-H</v>
          </cell>
          <cell r="D1605" t="str">
            <v>Oklahoma City, OK USA</v>
          </cell>
        </row>
        <row r="1606">
          <cell r="A1606">
            <v>2398</v>
          </cell>
          <cell r="B1606" t="str">
            <v>A.I.'s</v>
          </cell>
          <cell r="C1606" t="str">
            <v>The Boeing Company/Cherokee Nation &amp; Sequoyah High School (Tahlequah)</v>
          </cell>
          <cell r="D1606" t="str">
            <v>Tahlequah, OK USA</v>
          </cell>
        </row>
        <row r="1607">
          <cell r="A1607">
            <v>2399</v>
          </cell>
          <cell r="B1607" t="str">
            <v>Fighting Unicorns</v>
          </cell>
          <cell r="C1607" t="str">
            <v>Case Western Reserve University/The Mixon Family &amp; Hathaway Brown School</v>
          </cell>
          <cell r="D1607" t="str">
            <v>Shaker Heights, OH USA</v>
          </cell>
        </row>
        <row r="1608">
          <cell r="A1608">
            <v>2399</v>
          </cell>
          <cell r="B1608" t="str">
            <v>Fighting Unicorns</v>
          </cell>
          <cell r="C1608" t="str">
            <v>Case Western Reserve University/The Mixon Family &amp; Hathaway Brown School</v>
          </cell>
          <cell r="D1608" t="str">
            <v>Shaker Heights, OH USA</v>
          </cell>
        </row>
        <row r="1609">
          <cell r="A1609">
            <v>2402</v>
          </cell>
          <cell r="B1609" t="str">
            <v>RoboJackets</v>
          </cell>
          <cell r="C1609" t="str">
            <v>NDEP / HDT Global Engineering / US STEMFoundation / REC / Papa Johns / Foley Family / Kobin Family / Tate Family &amp; James Monroe High School</v>
          </cell>
          <cell r="D1609" t="str">
            <v>Fredericksburg, VA USA</v>
          </cell>
        </row>
        <row r="1610">
          <cell r="A1610">
            <v>2403</v>
          </cell>
          <cell r="B1610" t="str">
            <v>Plasma Robotics</v>
          </cell>
          <cell r="C1610" t="str">
            <v>The Boeing Company / Rural Electric / Hunter Contracting &amp; Red Mountain High School &amp; Westwood High School &amp; Mesa Academy for Advanced Studies &amp; Heritage Academy &amp; Mountain View &amp; Desert Ridge</v>
          </cell>
          <cell r="D1610" t="str">
            <v>Mesa, AZ USA</v>
          </cell>
        </row>
        <row r="1611">
          <cell r="A1611">
            <v>2403</v>
          </cell>
          <cell r="B1611" t="str">
            <v>Plasma Robotics</v>
          </cell>
          <cell r="C1611" t="str">
            <v>The Boeing Company / Rural Electric / Hunter Contracting &amp; Red Mountain High School &amp; Westwood High School &amp; Mesa Academy for Advanced Studies &amp; Heritage Academy &amp; Mountain View &amp; Desert Ridge</v>
          </cell>
          <cell r="D1611" t="str">
            <v>Mesa, AZ USA</v>
          </cell>
        </row>
        <row r="1612">
          <cell r="A1612">
            <v>2404</v>
          </cell>
          <cell r="B1612" t="str">
            <v>TNT</v>
          </cell>
          <cell r="C1612" t="str">
            <v>Neighbors Empowering Youth / NASA-JPL / Lockheed Martin / Walmart &amp; John Muir High School &amp; Sahag Mesrob Armenian Christian School</v>
          </cell>
          <cell r="D1612" t="str">
            <v>Altadena, CA USA</v>
          </cell>
        </row>
        <row r="1613">
          <cell r="A1613">
            <v>2405</v>
          </cell>
          <cell r="B1613" t="str">
            <v>Divided By Zero</v>
          </cell>
          <cell r="C1613" t="str">
            <v>Casting Technologies Company &amp; Fruitport High School &amp; Muskegon Area Career Tech Center</v>
          </cell>
          <cell r="D1613" t="str">
            <v>Fruitport, MI USA</v>
          </cell>
        </row>
        <row r="1614">
          <cell r="A1614">
            <v>2405</v>
          </cell>
          <cell r="B1614" t="str">
            <v>Divided By Zero</v>
          </cell>
          <cell r="C1614" t="str">
            <v>Casting Technologies Company &amp; Fruitport High School &amp; Muskegon Area Career Tech Center</v>
          </cell>
          <cell r="D1614" t="str">
            <v>Fruitport, MI USA</v>
          </cell>
        </row>
        <row r="1615">
          <cell r="A1615">
            <v>2408</v>
          </cell>
          <cell r="B1615" t="str">
            <v>Shrapnel Sergeants</v>
          </cell>
          <cell r="C1615" t="str">
            <v>The Boeing Company/LMI Aerospace/Armor Key &amp; Hardware &amp; Hazelwood West High School</v>
          </cell>
          <cell r="D1615" t="str">
            <v>Hazelwood, MO USA</v>
          </cell>
        </row>
        <row r="1616">
          <cell r="A1616">
            <v>2410</v>
          </cell>
          <cell r="B1616" t="str">
            <v>Blue Valley CAPS Metal Mustang Robotics</v>
          </cell>
          <cell r="C1616" t="str">
            <v>Sprint Corporation/Cerner Corporation/KC STEM Alliance/Blue Valley Educational Foundation/Rockwell Automation/Honeywell &amp; Center for Advanced Professional Studies</v>
          </cell>
          <cell r="D1616" t="str">
            <v>Overland Park, KS USA</v>
          </cell>
        </row>
        <row r="1617">
          <cell r="A1617">
            <v>2410</v>
          </cell>
          <cell r="B1617" t="str">
            <v>Blue Valley CAPS Metal Mustang Robotics</v>
          </cell>
          <cell r="C1617" t="str">
            <v>Sprint Corporation/Cerner Corporation/KC STEM Alliance/Blue Valley Educational Foundation/Rockwell Automation/Honeywell &amp; Center for Advanced Professional Studies</v>
          </cell>
          <cell r="D1617" t="str">
            <v>Overland Park, KS USA</v>
          </cell>
        </row>
        <row r="1618">
          <cell r="A1618">
            <v>2411</v>
          </cell>
          <cell r="B1618" t="str">
            <v>Rebel @lliance</v>
          </cell>
          <cell r="C1618" t="str">
            <v>NASA/ITT Technical Institute &amp; Alliance High School @ Meek</v>
          </cell>
          <cell r="D1618" t="str">
            <v>Portland, OR USA</v>
          </cell>
        </row>
        <row r="1619">
          <cell r="A1619">
            <v>2411</v>
          </cell>
          <cell r="B1619" t="str">
            <v>Rebel @lliance</v>
          </cell>
          <cell r="C1619" t="str">
            <v>NASA/ITT Technical Institute &amp; Alliance High School @ Meek</v>
          </cell>
          <cell r="D1619" t="str">
            <v>Portland, OR USA</v>
          </cell>
        </row>
        <row r="1620">
          <cell r="A1620">
            <v>2412</v>
          </cell>
          <cell r="B1620" t="str">
            <v>Robototes</v>
          </cell>
          <cell r="C1620" t="str">
            <v>Intellectual Ventures / F5 Networks / Microsoft / Macro Technologies / Sammamish Totems Enrichment Program Supporters / Office of the Superintendent of Public Instruction / Platt Electric &amp; Sammamish High School</v>
          </cell>
          <cell r="D1620" t="str">
            <v>Bellevue, WA USA</v>
          </cell>
        </row>
        <row r="1621">
          <cell r="A1621">
            <v>2412</v>
          </cell>
          <cell r="B1621" t="str">
            <v>Robototes</v>
          </cell>
          <cell r="C1621" t="str">
            <v>Intellectual Ventures / F5 Networks / Microsoft / Macro Technologies / Sammamish Totems Enrichment Program Supporters / Office of the Superintendent of Public Instruction / Platt Electric &amp; Sammamish High School</v>
          </cell>
          <cell r="D1621" t="str">
            <v>Bellevue, WA USA</v>
          </cell>
        </row>
        <row r="1622">
          <cell r="A1622">
            <v>2415</v>
          </cell>
          <cell r="B1622" t="str">
            <v>WiredCats</v>
          </cell>
          <cell r="C1622" t="str">
            <v>Greenguard/Air Quality Sciences/General Electric/Capital Fabrication &amp; The Westminster Schools</v>
          </cell>
          <cell r="D1622" t="str">
            <v>Atlanta, GA USA</v>
          </cell>
        </row>
        <row r="1623">
          <cell r="A1623">
            <v>2415</v>
          </cell>
          <cell r="B1623" t="str">
            <v>WiredCats</v>
          </cell>
          <cell r="C1623" t="str">
            <v>Greenguard/Air Quality Sciences/General Electric/Capital Fabrication &amp; The Westminster Schools</v>
          </cell>
          <cell r="D1623" t="str">
            <v>Atlanta, GA USA</v>
          </cell>
        </row>
        <row r="1624">
          <cell r="A1624">
            <v>2421</v>
          </cell>
          <cell r="B1624" t="str">
            <v>RTR Team Robotics</v>
          </cell>
          <cell r="C1624" t="str">
            <v>The Boeing Company / Booz Allen Hamilton / Raytheon / Best Buy / The Law Firm of Reed Smith / Scitor, Inc. / Summit Engineering Group &amp; Harvester Teaching Services</v>
          </cell>
          <cell r="D1624" t="str">
            <v>Springfield, VA USA</v>
          </cell>
        </row>
        <row r="1625">
          <cell r="A1625">
            <v>2421</v>
          </cell>
          <cell r="B1625" t="str">
            <v>RTR Team Robotics</v>
          </cell>
          <cell r="C1625" t="str">
            <v>The Boeing Company / Booz Allen Hamilton / Raytheon / Best Buy / The Law Firm of Reed Smith / Scitor, Inc. / Summit Engineering Group &amp; Harvester Teaching Services</v>
          </cell>
          <cell r="D1625" t="str">
            <v>Springfield, VA USA</v>
          </cell>
        </row>
        <row r="1626">
          <cell r="A1626">
            <v>2423</v>
          </cell>
          <cell r="B1626" t="str">
            <v>The KWARQS</v>
          </cell>
          <cell r="C1626" t="str">
            <v>BBN Technology/United Electric Controls &amp; Watertown High School</v>
          </cell>
          <cell r="D1626" t="str">
            <v>Watertown, MA USA</v>
          </cell>
        </row>
        <row r="1627">
          <cell r="A1627">
            <v>2424</v>
          </cell>
          <cell r="B1627" t="str">
            <v>Robot Mafia</v>
          </cell>
          <cell r="C1627" t="str">
            <v>NASA/AEP   PSO &amp; Bixby High School</v>
          </cell>
          <cell r="D1627" t="str">
            <v>Bixby, OK USA</v>
          </cell>
        </row>
        <row r="1628">
          <cell r="A1628">
            <v>2425</v>
          </cell>
          <cell r="B1628" t="str">
            <v xml:space="preserve">Hydra </v>
          </cell>
          <cell r="C1628" t="str">
            <v>School District of Hillsborough County/jcpenney/BP Industries/James and Amy Shimberg Charitable Trust/Verizon &amp; Hillsborough High School</v>
          </cell>
          <cell r="D1628" t="str">
            <v>Tampa, FL USA</v>
          </cell>
        </row>
        <row r="1629">
          <cell r="A1629">
            <v>2429</v>
          </cell>
          <cell r="B1629" t="str">
            <v>La Canada Engneerng Cub</v>
          </cell>
          <cell r="C1629" t="str">
            <v>NASA/SpaceX/Musk Foundation/Industrial Metal Supply/Mallcraft Construction/Jet Propulsion Lab &amp; La Canada High School &amp; LCHS ROP</v>
          </cell>
          <cell r="D1629" t="str">
            <v>La Caada, CA USA</v>
          </cell>
        </row>
        <row r="1630">
          <cell r="A1630">
            <v>2429</v>
          </cell>
          <cell r="B1630" t="str">
            <v>La Canada Engneerng Cub</v>
          </cell>
          <cell r="C1630" t="str">
            <v>NASA/SpaceX/Musk Foundation/Industrial Metal Supply/Mallcraft Construction/Jet Propulsion Lab &amp; La Canada High School &amp; LCHS ROP</v>
          </cell>
          <cell r="D1630" t="str">
            <v>La Caada, CA USA</v>
          </cell>
        </row>
        <row r="1631">
          <cell r="A1631">
            <v>2432</v>
          </cell>
          <cell r="B1631" t="str">
            <v>RoboSpartans</v>
          </cell>
          <cell r="C1631" t="str">
            <v>The Boeing Company/SRT &amp; Hales Franciscan High School</v>
          </cell>
          <cell r="D1631" t="str">
            <v>Chicago, IL USA</v>
          </cell>
        </row>
        <row r="1632">
          <cell r="A1632">
            <v>2434</v>
          </cell>
          <cell r="B1632" t="str">
            <v>Blue Devils Gear Heads</v>
          </cell>
          <cell r="C1632" t="str">
            <v>Hopewell Public Schools/Blue Print Automation &amp; Hopewell High School</v>
          </cell>
          <cell r="D1632" t="str">
            <v>Hopewell, VA USA</v>
          </cell>
        </row>
        <row r="1633">
          <cell r="A1633">
            <v>2435</v>
          </cell>
          <cell r="B1633" t="str">
            <v>Soldiers of Technology</v>
          </cell>
          <cell r="C1633" t="str">
            <v>NASA / CGI Federal / Lockheed Martin / The Goodyear Tire &amp; Rubber Company / AEP-PSO / Great Plains Technology Center Foundation &amp; Great Plains Technology Center</v>
          </cell>
          <cell r="D1633" t="str">
            <v>Lawton, OK USA</v>
          </cell>
        </row>
        <row r="1634">
          <cell r="A1634">
            <v>2437</v>
          </cell>
          <cell r="B1634" t="str">
            <v>Lancer Robotics</v>
          </cell>
          <cell r="C1634" t="str">
            <v>BAE SYSTEMS/HECO/Jeff White, CFP and Company &amp; Sacred Hearts Academy</v>
          </cell>
          <cell r="D1634" t="str">
            <v>Honolulu, HI USA</v>
          </cell>
        </row>
        <row r="1635">
          <cell r="A1635">
            <v>2438</v>
          </cell>
          <cell r="B1635" t="str">
            <v>'Iobotics</v>
          </cell>
          <cell r="C1635" t="str">
            <v>BAE SYSTEMS/DATAHOUSE/AFCEA &amp; 'Iolani School</v>
          </cell>
          <cell r="D1635" t="str">
            <v>Honolulu, HI USA</v>
          </cell>
        </row>
        <row r="1636">
          <cell r="A1636">
            <v>2438</v>
          </cell>
          <cell r="B1636" t="str">
            <v>'Iobotics</v>
          </cell>
          <cell r="C1636" t="str">
            <v>BAE SYSTEMS/DATAHOUSE/AFCEA &amp; 'Iolani School</v>
          </cell>
          <cell r="D1636" t="str">
            <v>Honolulu, HI USA</v>
          </cell>
        </row>
        <row r="1637">
          <cell r="A1637">
            <v>2439</v>
          </cell>
          <cell r="B1637" t="str">
            <v>Bearbotics</v>
          </cell>
          <cell r="C1637" t="str">
            <v>The Boeing Company/Robotics Organizing Committee-Friends of Hawaii Robotics/MEDB Ke Alahele Education Fund/Maui Electric Co., Ltd./Textron Systems/BAE Systems/FedEx/Warren S. Unemori Engineering/Alaka'ina Foundation/AFCEA Hawaii/Monsanto Fund/McDonald's &amp; H.P. Baldwin High School</v>
          </cell>
          <cell r="D1637" t="str">
            <v>Wailuku, HI USA</v>
          </cell>
        </row>
        <row r="1638">
          <cell r="A1638">
            <v>2439</v>
          </cell>
          <cell r="B1638" t="str">
            <v>Bearbotics</v>
          </cell>
          <cell r="C1638" t="str">
            <v>The Boeing Company/Robotics Organizing Committee-Friends of Hawaii Robotics/MEDB Ke Alahele Education Fund/Maui Electric Co., Ltd./Textron Systems/BAE Systems/FedEx/Warren S. Unemori Engineering/Alaka'ina Foundation/AFCEA Hawaii/Monsanto Fund/McDonald's &amp; H.P. Baldwin High School</v>
          </cell>
          <cell r="D1638" t="str">
            <v>Wailuku, HI USA</v>
          </cell>
        </row>
        <row r="1639">
          <cell r="A1639">
            <v>2441</v>
          </cell>
          <cell r="B1639" t="str">
            <v>Spartechs</v>
          </cell>
          <cell r="C1639" t="str">
            <v>NASA/BAE SYSTEMS &amp; Maryknoll School High School</v>
          </cell>
          <cell r="D1639" t="str">
            <v>Honolulu, HI USA</v>
          </cell>
        </row>
        <row r="1640">
          <cell r="A1640">
            <v>2443</v>
          </cell>
          <cell r="B1640" t="str">
            <v>Blue Thunder</v>
          </cell>
          <cell r="C1640" t="str">
            <v>Maui Economic and Development Board (MEDB)/Trex Enterprises Corporation/BAE Systems/Textron Systems/Boeing/Hawaii Space Grant Consortium &amp; Maui High School</v>
          </cell>
          <cell r="D1640" t="str">
            <v>Kahului, HI USA</v>
          </cell>
        </row>
        <row r="1641">
          <cell r="A1641">
            <v>2443</v>
          </cell>
          <cell r="B1641" t="str">
            <v>Blue Thunder</v>
          </cell>
          <cell r="C1641" t="str">
            <v>Maui Economic and Development Board (MEDB)/Trex Enterprises Corporation/BAE Systems/Textron Systems/Boeing/Hawaii Space Grant Consortium &amp; Maui High School</v>
          </cell>
          <cell r="D1641" t="str">
            <v>Kahului, HI USA</v>
          </cell>
        </row>
        <row r="1642">
          <cell r="A1642">
            <v>2444</v>
          </cell>
          <cell r="B1642" t="str">
            <v>Kamehameha RoboWarriors</v>
          </cell>
          <cell r="C1642" t="str">
            <v>Kamehameha High School</v>
          </cell>
          <cell r="D1642" t="str">
            <v>Honolulu, HI USA</v>
          </cell>
        </row>
        <row r="1643">
          <cell r="A1643">
            <v>2445</v>
          </cell>
          <cell r="B1643" t="str">
            <v>RoboKAP</v>
          </cell>
          <cell r="C1643" t="str">
            <v>James and Abigail Campbell Family Foundation/HECO/Hawaii State Department of Education Learning Centers Program/BAE SYSTEMS/Chevron/Robotics Organizing Committee &amp; Friends of Hawaii Robotics/Yamaguchi Family &amp; Kapolei High School</v>
          </cell>
          <cell r="D1643" t="str">
            <v>Kapolei, HI USA</v>
          </cell>
        </row>
        <row r="1644">
          <cell r="A1644">
            <v>2449</v>
          </cell>
          <cell r="B1644" t="str">
            <v>Out of Orbit Robotics</v>
          </cell>
          <cell r="C1644" t="str">
            <v>NASA / Orbital Sciences / Industrial Metal Supply / Lubbers' Home &amp; James Madison High School &amp; Marcos De Niza High School</v>
          </cell>
          <cell r="D1644" t="str">
            <v>Tempe, AZ USA</v>
          </cell>
        </row>
        <row r="1645">
          <cell r="A1645">
            <v>2450</v>
          </cell>
          <cell r="B1645" t="str">
            <v>Raiderbots</v>
          </cell>
          <cell r="C1645" t="str">
            <v>Minnesota Wire And Cable &amp; Cretin-Derham Hall High School</v>
          </cell>
          <cell r="D1645" t="str">
            <v>St. Paul, MN USA</v>
          </cell>
        </row>
        <row r="1646">
          <cell r="A1646">
            <v>2451</v>
          </cell>
          <cell r="B1646" t="str">
            <v>PWNAGE</v>
          </cell>
          <cell r="C1646" t="str">
            <v>Genesis Automation / Milwaukee School Of Engineering / Ace Metal Crafts / Center Tool Company / SMC / Balluff / Enersys &amp; Youth Robotics and STEM Education Foundation</v>
          </cell>
          <cell r="D1646" t="str">
            <v>Saint Charles, IL USA</v>
          </cell>
        </row>
        <row r="1647">
          <cell r="A1647">
            <v>2451</v>
          </cell>
          <cell r="B1647" t="str">
            <v>PWNAGE</v>
          </cell>
          <cell r="C1647" t="str">
            <v>Genesis Automation / Milwaukee School Of Engineering / Ace Metal Crafts / Center Tool Company / SMC / Balluff / Enersys &amp; Youth Robotics and STEM Education Foundation</v>
          </cell>
          <cell r="D1647" t="str">
            <v>Saint Charles, IL USA</v>
          </cell>
        </row>
        <row r="1648">
          <cell r="A1648">
            <v>2453</v>
          </cell>
          <cell r="B1648" t="str">
            <v>Fire Hazards</v>
          </cell>
          <cell r="C1648" t="str">
            <v>Spirent Communications &amp; Hawaii Baptist Academy High School</v>
          </cell>
          <cell r="D1648" t="str">
            <v>Honolulu, HI USA</v>
          </cell>
        </row>
        <row r="1649">
          <cell r="A1649">
            <v>2455</v>
          </cell>
          <cell r="B1649" t="str">
            <v>HRC 2455</v>
          </cell>
          <cell r="C1649" t="str">
            <v>BAE/Joint Astronomy Centre/TATA Built Technology/Echrays/W.M. Keck Observatory &amp; Honoka'a High School</v>
          </cell>
          <cell r="D1649" t="str">
            <v>Honoka'a, HI USA</v>
          </cell>
        </row>
        <row r="1650">
          <cell r="A1650">
            <v>2457</v>
          </cell>
          <cell r="B1650" t="str">
            <v>The Law</v>
          </cell>
          <cell r="C1650" t="str">
            <v>Magnum Industrial Power / Mammen Family / Rexam &amp; Lawson High School</v>
          </cell>
          <cell r="D1650" t="str">
            <v>Lawson, MO USA</v>
          </cell>
        </row>
        <row r="1651">
          <cell r="A1651">
            <v>2458</v>
          </cell>
          <cell r="B1651" t="str">
            <v>Team Chaos</v>
          </cell>
          <cell r="C1651" t="str">
            <v>Nova Terra Management, LLC &amp; Gill St. Bernards High School</v>
          </cell>
          <cell r="D1651" t="str">
            <v>Gladstone, NJ USA</v>
          </cell>
        </row>
        <row r="1652">
          <cell r="A1652">
            <v>2458</v>
          </cell>
          <cell r="B1652" t="str">
            <v>Team Chaos</v>
          </cell>
          <cell r="C1652" t="str">
            <v>Nova Terra Management, LLC &amp; Gill St. Bernards High School</v>
          </cell>
          <cell r="D1652" t="str">
            <v>Gladstone, NJ USA</v>
          </cell>
        </row>
        <row r="1653">
          <cell r="A1653">
            <v>2461</v>
          </cell>
          <cell r="B1653" t="str">
            <v>METAL-SKINS</v>
          </cell>
          <cell r="C1653" t="str">
            <v>Dell, Inc/Tinker AFB/Booz Allen Hamilton/Whitten-Newman Foundation/OKC Foundation for Public Schools &amp; Capitol Hill High School</v>
          </cell>
          <cell r="D1653" t="str">
            <v>OKC, OK USA</v>
          </cell>
        </row>
        <row r="1654">
          <cell r="A1654">
            <v>2461</v>
          </cell>
          <cell r="B1654" t="str">
            <v>METAL-SKINS</v>
          </cell>
          <cell r="C1654" t="str">
            <v>Dell, Inc/Tinker AFB/Booz Allen Hamilton/Whitten-Newman Foundation/OKC Foundation for Public Schools &amp; Capitol Hill High School</v>
          </cell>
          <cell r="D1654" t="str">
            <v>OKC, OK USA</v>
          </cell>
        </row>
        <row r="1655">
          <cell r="A1655">
            <v>2465</v>
          </cell>
          <cell r="B1655" t="str">
            <v>Kauaibots</v>
          </cell>
          <cell r="C1655" t="str">
            <v>NASA/BAE SYSTEMS/Oceanit &amp; Basil Scott/Kauai Robotics Alliance/IT Kauai/PMRF/KEDB/Wildwood Studios/Textron/Young Brothers/Kokoleka Chocolate/Unlimited Construction/KIUC/Syngenta/Pioneer/Lawai Cannery/Walmart/Matson/Monsanto/STU, LLC/Home Depot &amp; Kauai FIRST Robotics High Schools</v>
          </cell>
          <cell r="D1655" t="str">
            <v>Lihue, HI USA</v>
          </cell>
        </row>
        <row r="1656">
          <cell r="A1656">
            <v>2468</v>
          </cell>
          <cell r="B1656" t="str">
            <v>Team Appreciate</v>
          </cell>
          <cell r="C1656" t="str">
            <v>Berry Consultants / National Instruments / Texas Instruments / Westlake &amp; Eanes Science and Technology Association / Pixels and Verbs, LLC / BAE Systems / Texas Workforce Commission / SolidWorks / Eanes Independent School District &amp; Eanes ISD</v>
          </cell>
          <cell r="D1656" t="str">
            <v>Austin, TX USA</v>
          </cell>
        </row>
        <row r="1657">
          <cell r="A1657">
            <v>2468</v>
          </cell>
          <cell r="B1657" t="str">
            <v>Team Appreciate</v>
          </cell>
          <cell r="C1657" t="str">
            <v>Berry Consultants / National Instruments / Texas Instruments / Westlake &amp; Eanes Science and Technology Association / Pixels and Verbs, LLC / BAE Systems / Texas Workforce Commission / SolidWorks / Eanes Independent School District &amp; Eanes ISD</v>
          </cell>
          <cell r="D1657" t="str">
            <v>Austin, TX USA</v>
          </cell>
        </row>
        <row r="1658">
          <cell r="A1658">
            <v>2470</v>
          </cell>
          <cell r="B1658" t="str">
            <v>Blitz Team</v>
          </cell>
          <cell r="C1658" t="str">
            <v>General Dynamics Advanced Information Systems &amp; Jefferson High School</v>
          </cell>
          <cell r="D1658" t="str">
            <v>Bloomington, MN USA</v>
          </cell>
        </row>
        <row r="1659">
          <cell r="A1659">
            <v>2471</v>
          </cell>
          <cell r="B1659" t="str">
            <v>Team Mean Machine</v>
          </cell>
          <cell r="C1659" t="str">
            <v>The Boeing Company/US Digital/Le Family/Linear technology/Hewlett Packard/Temp Control Mechanical Services/Sharp Labs of America/iPly Designs/Linda Calica/Waste Connections/Fire Fighters L1159/Whitefield Family/Phoenix Contact/FLIR/Riverview Bank &amp; Camas High School &amp; Washougal High School &amp; Hockinson High School</v>
          </cell>
          <cell r="D1659" t="str">
            <v>Camas, WA USA</v>
          </cell>
        </row>
        <row r="1660">
          <cell r="A1660">
            <v>2471</v>
          </cell>
          <cell r="B1660" t="str">
            <v>Team Mean Machine</v>
          </cell>
          <cell r="C1660" t="str">
            <v>The Boeing Company/US Digital/Le Family/Linear technology/Hewlett Packard/Temp Control Mechanical Services/Sharp Labs of America/iPly Designs/Linda Calica/Waste Connections/Fire Fighters L1159/Whitefield Family/Phoenix Contact/FLIR/Riverview Bank &amp; Camas High School &amp; Washougal High School &amp; Hockinson High School</v>
          </cell>
          <cell r="D1660" t="str">
            <v>Camas, WA USA</v>
          </cell>
        </row>
        <row r="1661">
          <cell r="A1661">
            <v>2472</v>
          </cell>
          <cell r="B1661" t="str">
            <v>Centurions</v>
          </cell>
          <cell r="C1661" t="str">
            <v>Medtronic/PTC/St. Paul Machine &amp; Design, Inc/A &amp; C Metals &amp; Centennial High School</v>
          </cell>
          <cell r="D1661" t="str">
            <v>Circle Pines, MN USA</v>
          </cell>
        </row>
        <row r="1662">
          <cell r="A1662">
            <v>2473</v>
          </cell>
          <cell r="B1662" t="str">
            <v>CHS Robotics</v>
          </cell>
          <cell r="C1662" t="str">
            <v>Lockheed Martin/Jacobs Technology/Symantec Corp./Aerospace Mechanisms Symposia/Intuitive Surgical/Google &amp; Cupertino High School</v>
          </cell>
          <cell r="D1662" t="str">
            <v>Cupertino, CA USA</v>
          </cell>
        </row>
        <row r="1663">
          <cell r="A1663">
            <v>2473</v>
          </cell>
          <cell r="B1663" t="str">
            <v>CHS Robotics</v>
          </cell>
          <cell r="C1663" t="str">
            <v>Lockheed Martin/Jacobs Technology/Symantec Corp./Aerospace Mechanisms Symposia/Intuitive Surgical/Google &amp; Cupertino High School</v>
          </cell>
          <cell r="D1663" t="str">
            <v>Cupertino, CA USA</v>
          </cell>
        </row>
        <row r="1664">
          <cell r="A1664">
            <v>2474</v>
          </cell>
          <cell r="B1664" t="str">
            <v>Excel</v>
          </cell>
          <cell r="C1664" t="str">
            <v>AEP-American Electric Power / Delta Machining Inc. / Whirlpool Corporation / Eagle Technologies Group / Innovative Machining &amp; Southwestern Michigan College</v>
          </cell>
          <cell r="D1664" t="str">
            <v>Niles, MI USA</v>
          </cell>
        </row>
        <row r="1665">
          <cell r="A1665">
            <v>2474</v>
          </cell>
          <cell r="B1665" t="str">
            <v>Excel</v>
          </cell>
          <cell r="C1665" t="str">
            <v>AEP-American Electric Power / Delta Machining Inc. / Whirlpool Corporation / Eagle Technologies Group / Innovative Machining &amp; Southwestern Michigan College</v>
          </cell>
          <cell r="D1665" t="str">
            <v>Niles, MI USA</v>
          </cell>
        </row>
        <row r="1666">
          <cell r="A1666">
            <v>2474</v>
          </cell>
          <cell r="B1666" t="str">
            <v>Excel</v>
          </cell>
          <cell r="C1666" t="str">
            <v>AEP-American Electric Power / Delta Machining Inc. / Whirlpool Corporation / Eagle Technologies Group / Innovative Machining &amp; Southwestern Michigan College</v>
          </cell>
          <cell r="D1666" t="str">
            <v>Niles, MI USA</v>
          </cell>
        </row>
        <row r="1667">
          <cell r="A1667">
            <v>2477</v>
          </cell>
          <cell r="B1667" t="str">
            <v>Rascal Robotics</v>
          </cell>
          <cell r="C1667" t="str">
            <v>NDEP/USN SPAWAR Pacific/BAE Systems/National Defense Education Program &amp; Waipahu High School Engineers Club: Robotics</v>
          </cell>
          <cell r="D1667" t="str">
            <v>Waipahu, HI USA</v>
          </cell>
        </row>
        <row r="1668">
          <cell r="A1668">
            <v>2479</v>
          </cell>
          <cell r="B1668" t="str">
            <v>Warriors</v>
          </cell>
          <cell r="C1668" t="str">
            <v>General Mills &amp; MetroTech Career Academy</v>
          </cell>
          <cell r="D1668" t="str">
            <v>Minneapolis, MN USA</v>
          </cell>
        </row>
        <row r="1669">
          <cell r="A1669">
            <v>2480</v>
          </cell>
          <cell r="B1669" t="str">
            <v>Teddies</v>
          </cell>
          <cell r="C1669" t="str">
            <v>SRT/BAE Systems, Land &amp; Armaments Division &amp; Roosevelt High School</v>
          </cell>
          <cell r="D1669" t="str">
            <v>Minneapolis, MN USA</v>
          </cell>
        </row>
        <row r="1670">
          <cell r="A1670">
            <v>2481</v>
          </cell>
          <cell r="B1670" t="str">
            <v>Roboteers</v>
          </cell>
          <cell r="C1670" t="str">
            <v>Caterpillar, Inc, &amp; Tazewell Area Home School &amp; Tremont High School</v>
          </cell>
          <cell r="D1670" t="str">
            <v>Tremont, IL USA</v>
          </cell>
        </row>
        <row r="1671">
          <cell r="A1671">
            <v>2481</v>
          </cell>
          <cell r="B1671" t="str">
            <v>Roboteers</v>
          </cell>
          <cell r="C1671" t="str">
            <v>Caterpillar, Inc, &amp; Tazewell Area Home School &amp; Tremont High School</v>
          </cell>
          <cell r="D1671" t="str">
            <v>Tremont, IL USA</v>
          </cell>
        </row>
        <row r="1672">
          <cell r="A1672">
            <v>2483</v>
          </cell>
          <cell r="B1672" t="str">
            <v>Clawbotz</v>
          </cell>
          <cell r="C1672" t="str">
            <v>Department of Defense, DuPont Fayetteville Works, Time Warner Cable/jcpenney/Eaton Corporation &amp; Westover High School</v>
          </cell>
          <cell r="D1672" t="str">
            <v>Fayetteville, NC USA</v>
          </cell>
        </row>
        <row r="1673">
          <cell r="A1673">
            <v>2483</v>
          </cell>
          <cell r="B1673" t="str">
            <v>Clawbotz</v>
          </cell>
          <cell r="C1673" t="str">
            <v>Department of Defense, DuPont Fayetteville Works, Time Warner Cable/jcpenney/Eaton Corporation &amp; Westover High School</v>
          </cell>
          <cell r="D1673" t="str">
            <v>Fayetteville, NC USA</v>
          </cell>
        </row>
        <row r="1674">
          <cell r="A1674">
            <v>2484</v>
          </cell>
          <cell r="B1674" t="str">
            <v>Team Implosion</v>
          </cell>
          <cell r="C1674" t="str">
            <v>Electronic Arts / Honeywell and Control Equip. Co. / Williams Co. / Eric Tolman Family / Setpoint Systems / Midgley-Huber and Carrier Corporation / Tushar Mt. Technical Assoc / Davis School Dist. Foundation &amp; Woods Cross High School</v>
          </cell>
          <cell r="D1674" t="str">
            <v>Woods Cross, UT USA</v>
          </cell>
        </row>
        <row r="1675">
          <cell r="A1675">
            <v>2485</v>
          </cell>
          <cell r="B1675" t="str">
            <v>WARLords</v>
          </cell>
          <cell r="C1675" t="str">
            <v>Environmental Lights / QUALCOMM Incorporated / WowWee / NASSCO / SolidWorks / SpaceX / SolidCAM &amp; Francis Parker High School</v>
          </cell>
          <cell r="D1675" t="str">
            <v>San Diego, CA USA</v>
          </cell>
        </row>
        <row r="1676">
          <cell r="A1676">
            <v>2485</v>
          </cell>
          <cell r="B1676" t="str">
            <v>WARLords</v>
          </cell>
          <cell r="C1676" t="str">
            <v>Environmental Lights / QUALCOMM Incorporated / WowWee / NASSCO / SolidWorks / SpaceX / SolidCAM &amp; Francis Parker High School</v>
          </cell>
          <cell r="D1676" t="str">
            <v>San Diego, CA USA</v>
          </cell>
        </row>
        <row r="1677">
          <cell r="A1677">
            <v>2486</v>
          </cell>
          <cell r="B1677" t="str">
            <v>CocoNuts</v>
          </cell>
          <cell r="C1677" t="str">
            <v>WL Gore &amp; Associates/George Colbath Consulting/Nestle Purina/Northern Arizona University/Flagstaff Unified School District #1 &amp; Coconino High School</v>
          </cell>
          <cell r="D1677" t="str">
            <v>Flagstaff, AZ USA</v>
          </cell>
        </row>
        <row r="1678">
          <cell r="A1678">
            <v>2486</v>
          </cell>
          <cell r="B1678" t="str">
            <v>CocoNuts</v>
          </cell>
          <cell r="C1678" t="str">
            <v>WL Gore &amp; Associates/George Colbath Consulting/Nestle Purina/Northern Arizona University/Flagstaff Unified School District #1 &amp; Coconino High School</v>
          </cell>
          <cell r="D1678" t="str">
            <v>Flagstaff, AZ USA</v>
          </cell>
        </row>
        <row r="1679">
          <cell r="A1679">
            <v>2487</v>
          </cell>
          <cell r="B1679" t="str">
            <v>Mechanical Animals</v>
          </cell>
          <cell r="C1679" t="str">
            <v>TEMP-ART MECHANICAL INC. / Jo-Art Photographers / Aero Specialties MFG Corp. &amp; Sayville High School</v>
          </cell>
          <cell r="D1679" t="str">
            <v>Sayville, NY USA</v>
          </cell>
        </row>
        <row r="1680">
          <cell r="A1680">
            <v>2489</v>
          </cell>
          <cell r="B1680" t="str">
            <v>The Insomniacs</v>
          </cell>
          <cell r="C1680" t="str">
            <v>Fremont Unified School District/Abbott Fund/Google/Western Digital Foundation/DB Design &amp; Playing At Learning</v>
          </cell>
          <cell r="D1680" t="str">
            <v>Fremont, CA USA</v>
          </cell>
        </row>
        <row r="1681">
          <cell r="A1681">
            <v>2489</v>
          </cell>
          <cell r="B1681" t="str">
            <v>The Insomniacs</v>
          </cell>
          <cell r="C1681" t="str">
            <v>Fremont Unified School District/Abbott Fund/Google/Western Digital Foundation/DB Design &amp; Playing At Learning</v>
          </cell>
          <cell r="D1681" t="str">
            <v>Fremont, CA USA</v>
          </cell>
        </row>
        <row r="1682">
          <cell r="A1682">
            <v>2491</v>
          </cell>
          <cell r="B1682" t="str">
            <v>No Mythic</v>
          </cell>
          <cell r="C1682" t="str">
            <v>Pace Analytical/Minnetronix &amp; Great River High School &amp; Avalon School</v>
          </cell>
          <cell r="D1682" t="str">
            <v>St. Paul, MN USA</v>
          </cell>
        </row>
        <row r="1683">
          <cell r="A1683">
            <v>2491</v>
          </cell>
          <cell r="B1683" t="str">
            <v>No Mythic</v>
          </cell>
          <cell r="C1683" t="str">
            <v>Pace Analytical/Minnetronix &amp; Great River High School &amp; Avalon School</v>
          </cell>
          <cell r="D1683" t="str">
            <v>St. Paul, MN USA</v>
          </cell>
        </row>
        <row r="1684">
          <cell r="A1684">
            <v>2493</v>
          </cell>
          <cell r="B1684" t="str">
            <v>Robokong</v>
          </cell>
          <cell r="C1684" t="str">
            <v>The Boeing Company / STARS for a Better Tomorrow, Inc / Andymark / National Instruments / Rest Assured Mortuary / Ace Metals / RockTenn &amp; Gethsemane Lutheran Church</v>
          </cell>
          <cell r="D1684" t="str">
            <v>Riverside, CA USA</v>
          </cell>
        </row>
        <row r="1685">
          <cell r="A1685">
            <v>2493</v>
          </cell>
          <cell r="B1685" t="str">
            <v>Robokong</v>
          </cell>
          <cell r="C1685" t="str">
            <v>The Boeing Company / STARS for a Better Tomorrow, Inc / Andymark / National Instruments / Rest Assured Mortuary / Ace Metals / RockTenn &amp; Gethsemane Lutheran Church</v>
          </cell>
          <cell r="D1685" t="str">
            <v>Riverside, CA USA</v>
          </cell>
        </row>
        <row r="1686">
          <cell r="A1686">
            <v>2495</v>
          </cell>
          <cell r="B1686" t="str">
            <v>Hamilton West Robotics</v>
          </cell>
          <cell r="C1686" t="str">
            <v>Gaum Incorporated / Princetel / Hamilton Elks 2262 / HTEA-NJEA / jcpenney &amp; Hamilton High School West</v>
          </cell>
          <cell r="D1686" t="str">
            <v>Hamilton, NJ USA</v>
          </cell>
        </row>
        <row r="1687">
          <cell r="A1687">
            <v>2495</v>
          </cell>
          <cell r="B1687" t="str">
            <v>Hamilton West Robotics</v>
          </cell>
          <cell r="C1687" t="str">
            <v>Gaum Incorporated / Princetel / Hamilton Elks 2262 / HTEA-NJEA / jcpenney &amp; Hamilton High School West</v>
          </cell>
          <cell r="D1687" t="str">
            <v>Hamilton, NJ USA</v>
          </cell>
        </row>
        <row r="1688">
          <cell r="A1688">
            <v>2495</v>
          </cell>
          <cell r="B1688" t="str">
            <v>Hamilton West Robotics</v>
          </cell>
          <cell r="C1688" t="str">
            <v>Gaum Incorporated / Princetel / Hamilton Elks 2262 / HTEA-NJEA / jcpenney &amp; Hamilton High School West</v>
          </cell>
          <cell r="D1688" t="str">
            <v>Hamilton, NJ USA</v>
          </cell>
        </row>
        <row r="1689">
          <cell r="A1689">
            <v>2496</v>
          </cell>
          <cell r="B1689" t="str">
            <v>Tru Blu</v>
          </cell>
          <cell r="C1689" t="str">
            <v>NASA/JPL/Pat Beckman foundation/Beckman Robotics Organization &amp; Arnold O. Beckman High School</v>
          </cell>
          <cell r="D1689" t="str">
            <v>Irvine, CA USA</v>
          </cell>
        </row>
        <row r="1690">
          <cell r="A1690">
            <v>2498</v>
          </cell>
          <cell r="B1690" t="str">
            <v>BearBotics</v>
          </cell>
          <cell r="C1690" t="str">
            <v>Medtronic Inc. &amp; The Blake School</v>
          </cell>
          <cell r="D1690" t="str">
            <v>Minneapolis, MN USA</v>
          </cell>
        </row>
        <row r="1691">
          <cell r="A1691">
            <v>2499</v>
          </cell>
          <cell r="B1691" t="str">
            <v>"Super BAMF Awesome Squad"</v>
          </cell>
          <cell r="C1691" t="str">
            <v>Medtronic / Hardee's &amp; Hibbing High School</v>
          </cell>
          <cell r="D1691" t="str">
            <v>Hibbing, MN USA</v>
          </cell>
        </row>
        <row r="1692">
          <cell r="A1692">
            <v>2500</v>
          </cell>
          <cell r="B1692" t="str">
            <v>Herobotics</v>
          </cell>
          <cell r="C1692" t="str">
            <v>EJ Ajax &amp; Sons Inc./Coloplast/General Mills/Boston Scientific Corp./The Bakken Museum/Dunwoody College of Technology/Itasca Community College &amp; Herobotics Team 2500- Patrick Henry High School</v>
          </cell>
          <cell r="D1692" t="str">
            <v>Minneapolis, MN USA</v>
          </cell>
        </row>
        <row r="1693">
          <cell r="A1693">
            <v>2500</v>
          </cell>
          <cell r="B1693" t="str">
            <v>Herobotics</v>
          </cell>
          <cell r="C1693" t="str">
            <v>EJ Ajax &amp; Sons Inc./Coloplast/General Mills/Boston Scientific Corp./The Bakken Museum/Dunwoody College of Technology/Itasca Community College &amp; Herobotics Team 2500- Patrick Henry High School</v>
          </cell>
          <cell r="D1693" t="str">
            <v>Minneapolis, MN USA</v>
          </cell>
        </row>
        <row r="1694">
          <cell r="A1694">
            <v>2501</v>
          </cell>
          <cell r="B1694" t="str">
            <v>Bionic Polars</v>
          </cell>
          <cell r="C1694" t="str">
            <v>3M &amp; North High School</v>
          </cell>
          <cell r="D1694" t="str">
            <v>North St. Paul, MN USA</v>
          </cell>
        </row>
        <row r="1695">
          <cell r="A1695">
            <v>2502</v>
          </cell>
          <cell r="B1695" t="str">
            <v>Talon Robotics</v>
          </cell>
          <cell r="C1695" t="str">
            <v>MTS Systems Corporation / Best Buy / PTC &amp; Eden Prairie High School</v>
          </cell>
          <cell r="D1695" t="str">
            <v>Eden Prairie, MN USA</v>
          </cell>
        </row>
        <row r="1696">
          <cell r="A1696">
            <v>2502</v>
          </cell>
          <cell r="B1696" t="str">
            <v>Talon Robotics</v>
          </cell>
          <cell r="C1696" t="str">
            <v>MTS Systems Corporation / Best Buy / PTC &amp; Eden Prairie High School</v>
          </cell>
          <cell r="D1696" t="str">
            <v>Eden Prairie, MN USA</v>
          </cell>
        </row>
        <row r="1697">
          <cell r="A1697">
            <v>2503</v>
          </cell>
          <cell r="B1697" t="str">
            <v>Warrior Robotics</v>
          </cell>
          <cell r="C1697" t="str">
            <v>3M/Maxbotix/Precision Tool Technologies Inc./Central Lakes College/Brainerd Lakes Area Businesses/NTI School of Technology Globe University &amp; Brainerd High School</v>
          </cell>
          <cell r="D1697" t="str">
            <v>Brainerd , MN USA</v>
          </cell>
        </row>
        <row r="1698">
          <cell r="A1698">
            <v>2504</v>
          </cell>
          <cell r="B1698" t="str">
            <v>The Governors</v>
          </cell>
          <cell r="C1698" t="str">
            <v>NDEP/Friends of Hawaii Robotics/BAE SYSTEMS/Pearl Harbor Naval Shipyard/Industrial Electronics/Royal Metals/Farrington Alumni and Community Foundation/University of Hawaii -KCC/University of Hawaii College of Engineering/National Defense Education Program &amp; W. R. Farrington High School</v>
          </cell>
          <cell r="D1698" t="str">
            <v>Honolulu, HI USA</v>
          </cell>
        </row>
        <row r="1699">
          <cell r="A1699">
            <v>2506</v>
          </cell>
          <cell r="B1699" t="str">
            <v>Saber Robotics</v>
          </cell>
          <cell r="C1699" t="str">
            <v>Krones / Rockwell Automation / Snap-On Tools / MSOE / GE Volunteers of GE Healthcare &amp; Franklin High School</v>
          </cell>
          <cell r="D1699" t="str">
            <v>Franklin, WI USA</v>
          </cell>
        </row>
        <row r="1700">
          <cell r="A1700">
            <v>2506</v>
          </cell>
          <cell r="B1700" t="str">
            <v>Saber Robotics</v>
          </cell>
          <cell r="C1700" t="str">
            <v>Krones / Rockwell Automation / Snap-On Tools / MSOE / GE Volunteers of GE Healthcare &amp; Franklin High School</v>
          </cell>
          <cell r="D1700" t="str">
            <v>Franklin, WI USA</v>
          </cell>
        </row>
        <row r="1701">
          <cell r="A1701">
            <v>2508</v>
          </cell>
          <cell r="B1701" t="str">
            <v>Armada</v>
          </cell>
          <cell r="C1701" t="str">
            <v>3M &amp; Stillwater Area High School</v>
          </cell>
          <cell r="D1701" t="str">
            <v>Stillwater, MN USA</v>
          </cell>
        </row>
        <row r="1702">
          <cell r="A1702">
            <v>2509</v>
          </cell>
          <cell r="B1702" t="str">
            <v>Tigers</v>
          </cell>
          <cell r="C1702" t="str">
            <v>3M &amp; Hutchinson High School- Tigerbots</v>
          </cell>
          <cell r="D1702" t="str">
            <v>Hutchinson , MN USA</v>
          </cell>
        </row>
        <row r="1703">
          <cell r="A1703">
            <v>2511</v>
          </cell>
          <cell r="B1703" t="str">
            <v>Cougars</v>
          </cell>
          <cell r="C1703" t="str">
            <v>St. Jude Medical/EAC Product Development Solutions/PTC &amp; Lakeville South High School</v>
          </cell>
          <cell r="D1703" t="str">
            <v>Lakeville, MN USA</v>
          </cell>
        </row>
        <row r="1704">
          <cell r="A1704">
            <v>2512</v>
          </cell>
          <cell r="B1704" t="str">
            <v>Duluth East Daredevils</v>
          </cell>
          <cell r="C1704" t="str">
            <v>Minnesota Power/Archer Racing/Stewart Taylor Printing/jcpenney/Saturn Systems &amp; Duluth East High School</v>
          </cell>
          <cell r="D1704" t="str">
            <v>Duluth, MN USA</v>
          </cell>
        </row>
        <row r="1705">
          <cell r="A1705">
            <v>2512</v>
          </cell>
          <cell r="B1705" t="str">
            <v>Duluth East Daredevils</v>
          </cell>
          <cell r="C1705" t="str">
            <v>Minnesota Power/Archer Racing/Stewart Taylor Printing/jcpenney/Saturn Systems &amp; Duluth East High School</v>
          </cell>
          <cell r="D1705" t="str">
            <v>Duluth, MN USA</v>
          </cell>
        </row>
        <row r="1706">
          <cell r="A1706">
            <v>2513</v>
          </cell>
          <cell r="B1706" t="str">
            <v xml:space="preserve"> T.E.R.T.O.L.A.</v>
          </cell>
          <cell r="C1706" t="str">
            <v>Graco/PTC &amp; Thomas Edison High School</v>
          </cell>
          <cell r="D1706" t="str">
            <v>Minneapolis, MN USA</v>
          </cell>
        </row>
        <row r="1707">
          <cell r="A1707">
            <v>2515</v>
          </cell>
          <cell r="B1707" t="str">
            <v>TigerBots</v>
          </cell>
          <cell r="C1707" t="str">
            <v>Action Trackchair/BH Electronics/Bend-Rite/Medtronic &amp; Marshall High School</v>
          </cell>
          <cell r="D1707" t="str">
            <v>Marshall, MN USA</v>
          </cell>
        </row>
        <row r="1708">
          <cell r="A1708">
            <v>2517</v>
          </cell>
          <cell r="B1708" t="str">
            <v>Green Wrenches</v>
          </cell>
          <cell r="C1708" t="str">
            <v>The Boeing Company/Evergreen Public Schools/U.S. Digital/UTC-United Technology/Rockwell Collins/Plastics Northwest/Platt Electric/OctoberBest Regional High-Tech Show/Coast Aluminum &amp; EvergreenPublic School</v>
          </cell>
          <cell r="D1708" t="str">
            <v>Vancouver, WA USA</v>
          </cell>
        </row>
        <row r="1709">
          <cell r="A1709">
            <v>2517</v>
          </cell>
          <cell r="B1709" t="str">
            <v>Green Wrenches</v>
          </cell>
          <cell r="C1709" t="str">
            <v>The Boeing Company/Evergreen Public Schools/U.S. Digital/UTC-United Technology/Rockwell Collins/Plastics Northwest/Platt Electric/OctoberBest Regional High-Tech Show/Coast Aluminum &amp; EvergreenPublic School</v>
          </cell>
          <cell r="D1709" t="str">
            <v>Vancouver, WA USA</v>
          </cell>
        </row>
        <row r="1710">
          <cell r="A1710">
            <v>2518</v>
          </cell>
          <cell r="B1710" t="str">
            <v>Spartans</v>
          </cell>
          <cell r="C1710" t="str">
            <v>St. Jude Medical Foundation &amp; Simley High School</v>
          </cell>
          <cell r="D1710" t="str">
            <v>Inver Grove Heights, MN USA</v>
          </cell>
        </row>
        <row r="1711">
          <cell r="A1711">
            <v>2518</v>
          </cell>
          <cell r="B1711" t="str">
            <v>Spartans</v>
          </cell>
          <cell r="C1711" t="str">
            <v>St. Jude Medical Foundation &amp; Simley High School</v>
          </cell>
          <cell r="D1711" t="str">
            <v>Inver Grove Heights, MN USA</v>
          </cell>
        </row>
        <row r="1712">
          <cell r="A1712">
            <v>2520</v>
          </cell>
          <cell r="B1712" t="str">
            <v>Robotics 9000</v>
          </cell>
          <cell r="C1712" t="str">
            <v>Valley High School</v>
          </cell>
          <cell r="D1712" t="str">
            <v>Las Vegas, NV USA</v>
          </cell>
        </row>
        <row r="1713">
          <cell r="A1713">
            <v>2521</v>
          </cell>
          <cell r="B1713" t="str">
            <v>SERT</v>
          </cell>
          <cell r="C1713" t="str">
            <v>The Mark Frohnmayer Foundation Fund / Applied Scientific Instrumentation / The Feynman Group / Platt / Ventek &amp; South Eugene High School</v>
          </cell>
          <cell r="D1713" t="str">
            <v>Eugene, OR USA</v>
          </cell>
        </row>
        <row r="1714">
          <cell r="A1714">
            <v>2522</v>
          </cell>
          <cell r="B1714" t="str">
            <v>Royal Robotics</v>
          </cell>
          <cell r="C1714" t="str">
            <v>The Boeing Company/SPEEA/OSPI/EdCC/PEF/Buca di Beppo/Platt Electric &amp; Lynnwood H.S.</v>
          </cell>
          <cell r="D1714" t="str">
            <v>Bothell, WA USA</v>
          </cell>
        </row>
        <row r="1715">
          <cell r="A1715">
            <v>2522</v>
          </cell>
          <cell r="B1715" t="str">
            <v>Royal Robotics</v>
          </cell>
          <cell r="C1715" t="str">
            <v>The Boeing Company/SPEEA/OSPI/EdCC/PEF/Buca di Beppo/Platt Electric &amp; Lynnwood H.S.</v>
          </cell>
          <cell r="D1715" t="str">
            <v>Bothell, WA USA</v>
          </cell>
        </row>
        <row r="1716">
          <cell r="A1716">
            <v>2523</v>
          </cell>
          <cell r="B1716" t="str">
            <v>Angry Nerds</v>
          </cell>
          <cell r="C1716" t="str">
            <v>Weidmann Electric &amp; St. Johnsbury Academy</v>
          </cell>
          <cell r="D1716" t="str">
            <v>St. Johnsbury , VT USA</v>
          </cell>
        </row>
        <row r="1717">
          <cell r="A1717">
            <v>2525</v>
          </cell>
          <cell r="B1717" t="str">
            <v>The Phoenix</v>
          </cell>
          <cell r="C1717" t="str">
            <v>Covidien/SICK/Perkins Power-Motion Products &amp; Robbinsdale Armstrong High School</v>
          </cell>
          <cell r="D1717" t="str">
            <v>Plymouth, MN USA</v>
          </cell>
        </row>
        <row r="1718">
          <cell r="A1718">
            <v>2526</v>
          </cell>
          <cell r="B1718" t="str">
            <v>Crimson Robotics</v>
          </cell>
          <cell r="C1718" t="str">
            <v>Boston Scientific &amp; Maple Grove High School</v>
          </cell>
          <cell r="D1718" t="str">
            <v>Maple Grove, MN USA</v>
          </cell>
        </row>
        <row r="1719">
          <cell r="A1719">
            <v>2528</v>
          </cell>
          <cell r="B1719" t="str">
            <v>RoboDoves</v>
          </cell>
          <cell r="C1719" t="str">
            <v>Key Technologies Inc/Netzer Metalcraft/Baltimore City Public School System &amp; Western High School</v>
          </cell>
          <cell r="D1719" t="str">
            <v>Baltimore, MD USA</v>
          </cell>
        </row>
        <row r="1720">
          <cell r="A1720">
            <v>2529</v>
          </cell>
          <cell r="B1720" t="str">
            <v>Ecolab Hawks</v>
          </cell>
          <cell r="C1720" t="str">
            <v>Ecolab &amp; Humboldt High School</v>
          </cell>
          <cell r="D1720" t="str">
            <v>St. Paul, MN USA</v>
          </cell>
        </row>
        <row r="1721">
          <cell r="A1721">
            <v>2530</v>
          </cell>
          <cell r="B1721" t="str">
            <v>Inconceivable</v>
          </cell>
          <cell r="C1721" t="str">
            <v>Medtronic Inc./Rochester Public School Foundation &amp; Rochester Public Schools</v>
          </cell>
          <cell r="D1721" t="str">
            <v>Rochester, MN USA</v>
          </cell>
        </row>
        <row r="1722">
          <cell r="A1722">
            <v>2530</v>
          </cell>
          <cell r="B1722" t="str">
            <v>Inconceivable</v>
          </cell>
          <cell r="C1722" t="str">
            <v>Medtronic Inc./Rochester Public School Foundation &amp; Rochester Public Schools</v>
          </cell>
          <cell r="D1722" t="str">
            <v>Rochester, MN USA</v>
          </cell>
        </row>
        <row r="1723">
          <cell r="A1723">
            <v>2531</v>
          </cell>
          <cell r="B1723" t="str">
            <v>Hawks</v>
          </cell>
          <cell r="C1723" t="str">
            <v>Lake Region Medical/Emerson Process Management &amp; Chaska High School</v>
          </cell>
          <cell r="D1723" t="str">
            <v>Chaska, MN USA</v>
          </cell>
        </row>
        <row r="1724">
          <cell r="A1724">
            <v>2532</v>
          </cell>
          <cell r="B1724" t="str">
            <v>FLASH Power</v>
          </cell>
          <cell r="C1724" t="str">
            <v>St Jude Medical &amp; Forest Lake Senior High School</v>
          </cell>
          <cell r="D1724" t="str">
            <v>Forest Lake, MN USA</v>
          </cell>
        </row>
        <row r="1725">
          <cell r="A1725">
            <v>2534</v>
          </cell>
          <cell r="B1725" t="str">
            <v>The Lakers</v>
          </cell>
          <cell r="C1725" t="str">
            <v>AXA Advisors LLC / ABC Rentals, Inc. / Vane Brothers / Towson University / Marine Applied Physics Corporation / The Eastern Sales &amp; Engineering Company / Engel &amp; Engel, P.A. / Baltimore Area Alliance (BAA) &amp; Boys' Latin School of Maryland</v>
          </cell>
          <cell r="D1725" t="str">
            <v>Baltimore , MD USA</v>
          </cell>
        </row>
        <row r="1726">
          <cell r="A1726">
            <v>2534</v>
          </cell>
          <cell r="B1726" t="str">
            <v>The Lakers</v>
          </cell>
          <cell r="C1726" t="str">
            <v>AXA Advisors LLC / ABC Rentals, Inc. / Vane Brothers / Towson University / Marine Applied Physics Corporation / The Eastern Sales &amp; Engineering Company / Engel &amp; Engel, P.A. / Baltimore Area Alliance (BAA) &amp; Boys' Latin School of Maryland</v>
          </cell>
          <cell r="D1726" t="str">
            <v>Baltimore , MD USA</v>
          </cell>
        </row>
        <row r="1727">
          <cell r="A1727">
            <v>2535</v>
          </cell>
          <cell r="B1727" t="str">
            <v>TIGEARS</v>
          </cell>
          <cell r="C1727" t="str">
            <v>medtronic &amp; Minneapolis South High School</v>
          </cell>
          <cell r="D1727" t="str">
            <v>Minneapolis, MN USA</v>
          </cell>
        </row>
        <row r="1728">
          <cell r="A1728">
            <v>2537</v>
          </cell>
          <cell r="B1728" t="str">
            <v>RAID</v>
          </cell>
          <cell r="C1728" t="str">
            <v>The National Security Agency/Helm Point Solutions/SAIC/Booz Allen Hamilton/The PTR Group/Akayla, Inc./Parkinsons and Movement Disorders Center of Maryland LLC/CollabraSpace/Kimball Consulting/Sears &amp; Atholton High School</v>
          </cell>
          <cell r="D1728" t="str">
            <v>Columbia, MD USA</v>
          </cell>
        </row>
        <row r="1729">
          <cell r="A1729">
            <v>2537</v>
          </cell>
          <cell r="B1729" t="str">
            <v>RAID</v>
          </cell>
          <cell r="C1729" t="str">
            <v>The National Security Agency/Helm Point Solutions/SAIC/Booz Allen Hamilton/The PTR Group/Akayla, Inc./Parkinsons and Movement Disorders Center of Maryland LLC/CollabraSpace/Kimball Consulting/Sears &amp; Atholton High School</v>
          </cell>
          <cell r="D1729" t="str">
            <v>Columbia, MD USA</v>
          </cell>
        </row>
        <row r="1730">
          <cell r="A1730">
            <v>2538</v>
          </cell>
          <cell r="B1730" t="str">
            <v>The Plaid Pillagers</v>
          </cell>
          <cell r="C1730" t="str">
            <v>Superior Industries/Medtronic/Morris Education Foundation &amp; Morris Area High School</v>
          </cell>
          <cell r="D1730" t="str">
            <v>Morris, MN USA</v>
          </cell>
        </row>
        <row r="1731">
          <cell r="A1731">
            <v>2538</v>
          </cell>
          <cell r="B1731" t="str">
            <v>The Plaid Pillagers</v>
          </cell>
          <cell r="C1731" t="str">
            <v>Superior Industries/Medtronic/Morris Education Foundation &amp; Morris Area High School</v>
          </cell>
          <cell r="D1731" t="str">
            <v>Morris, MN USA</v>
          </cell>
        </row>
        <row r="1732">
          <cell r="A1732">
            <v>2539</v>
          </cell>
          <cell r="B1732" t="str">
            <v>Krypton Cougars</v>
          </cell>
          <cell r="C1732" t="str">
            <v>BAE Systems/SAIC/jcpenney &amp; Palmyra Area High School</v>
          </cell>
          <cell r="D1732" t="str">
            <v>Palmyra, PA USA</v>
          </cell>
        </row>
        <row r="1733">
          <cell r="A1733">
            <v>2539</v>
          </cell>
          <cell r="B1733" t="str">
            <v>Krypton Cougars</v>
          </cell>
          <cell r="C1733" t="str">
            <v>BAE Systems/SAIC/jcpenney &amp; Palmyra Area High School</v>
          </cell>
          <cell r="D1733" t="str">
            <v>Palmyra, PA USA</v>
          </cell>
        </row>
        <row r="1734">
          <cell r="A1734">
            <v>2539</v>
          </cell>
          <cell r="B1734" t="str">
            <v>Krypton Cougars</v>
          </cell>
          <cell r="C1734" t="str">
            <v>BAE Systems/SAIC/jcpenney &amp; Palmyra Area High School</v>
          </cell>
          <cell r="D1734" t="str">
            <v>Palmyra, PA USA</v>
          </cell>
        </row>
        <row r="1735">
          <cell r="A1735">
            <v>2542</v>
          </cell>
          <cell r="B1735" t="str">
            <v>Go4bots</v>
          </cell>
          <cell r="C1735" t="str">
            <v>The Boeing Company/Microchip/Oregon Department of Education &amp; Gresham High School</v>
          </cell>
          <cell r="D1735" t="str">
            <v>Gresham, OR USA</v>
          </cell>
        </row>
        <row r="1736">
          <cell r="A1736">
            <v>2543</v>
          </cell>
          <cell r="B1736" t="str">
            <v>TitanBOT</v>
          </cell>
          <cell r="C1736" t="str">
            <v>NDEP/NAVAIR North Island/Eastlake Educational Foundation -EEF-/BAE Systems San Diego Ship Repair, Inc./National Defense Education Program/Sweetwater Union High School District &amp; Eastlake High School</v>
          </cell>
          <cell r="D1736" t="str">
            <v>Chula Vista, CA USA</v>
          </cell>
        </row>
        <row r="1737">
          <cell r="A1737">
            <v>2543</v>
          </cell>
          <cell r="B1737" t="str">
            <v>TitanBOT</v>
          </cell>
          <cell r="C1737" t="str">
            <v>NDEP/NAVAIR North Island/Eastlake Educational Foundation -EEF-/BAE Systems San Diego Ship Repair, Inc./National Defense Education Program/Sweetwater Union High School District &amp; Eastlake High School</v>
          </cell>
          <cell r="D1737" t="str">
            <v>Chula Vista, CA USA</v>
          </cell>
        </row>
        <row r="1738">
          <cell r="A1738">
            <v>2544</v>
          </cell>
          <cell r="B1738" t="str">
            <v>HCRC</v>
          </cell>
          <cell r="C1738" t="str">
            <v>GE/Time Warner Cable &amp; Harbor Creek High School</v>
          </cell>
          <cell r="D1738" t="str">
            <v>Harborcreek, PA USA</v>
          </cell>
        </row>
        <row r="1739">
          <cell r="A1739">
            <v>2545</v>
          </cell>
          <cell r="B1739" t="str">
            <v>Quantum Mechanics</v>
          </cell>
          <cell r="C1739" t="str">
            <v>NASA/BAE Systems/PTC &amp; Columbia Heights High School</v>
          </cell>
          <cell r="D1739" t="str">
            <v>Columbia Heights, MN USA</v>
          </cell>
        </row>
        <row r="1740">
          <cell r="A1740">
            <v>2546</v>
          </cell>
          <cell r="B1740" t="str">
            <v>Electric Sheep</v>
          </cell>
          <cell r="C1740" t="str">
            <v>jcpenney &amp; Digital Harbor High School</v>
          </cell>
          <cell r="D1740" t="str">
            <v>Baltimore, MD USA</v>
          </cell>
        </row>
        <row r="1741">
          <cell r="A1741">
            <v>2549</v>
          </cell>
          <cell r="B1741" t="str">
            <v>Millerbots</v>
          </cell>
          <cell r="C1741" t="str">
            <v>Medtronic/Minneapolis Public Schools &amp; MPLS-Washburn High School</v>
          </cell>
          <cell r="D1741" t="str">
            <v>Minneapolis, MN USA</v>
          </cell>
        </row>
        <row r="1742">
          <cell r="A1742">
            <v>2550</v>
          </cell>
          <cell r="B1742" t="str">
            <v>Skynet</v>
          </cell>
          <cell r="C1742" t="str">
            <v>The Boeing Company/Portland Trailblazers/Mentor Graphics/FLIR Systems/Autodesk/URS Electronics/Platt Elect/BAE SYSTEMS/Starbucks &amp; Clackamas Academy of Industrial Sciences (CAIS)</v>
          </cell>
          <cell r="D1742" t="str">
            <v>Oregon City, OR USA</v>
          </cell>
        </row>
        <row r="1743">
          <cell r="A1743">
            <v>2551</v>
          </cell>
          <cell r="B1743" t="str">
            <v>Penguin Empire</v>
          </cell>
          <cell r="C1743" t="str">
            <v>San Marin High School</v>
          </cell>
          <cell r="D1743" t="str">
            <v>Novato, CA USA</v>
          </cell>
        </row>
        <row r="1744">
          <cell r="A1744">
            <v>2554</v>
          </cell>
          <cell r="B1744" t="str">
            <v>The WarHawks</v>
          </cell>
          <cell r="C1744" t="str">
            <v>Integrated Educational Services/The Shekia Group/BAE Systems/The Knotts Company/C2 Education/Kim's Kumon Center/DCR Landscaping Construction Inc/Patel's Cash and Carry &amp; John P Stevens High School</v>
          </cell>
          <cell r="D1744" t="str">
            <v>Edison, NJ USA</v>
          </cell>
        </row>
        <row r="1745">
          <cell r="A1745">
            <v>2554</v>
          </cell>
          <cell r="B1745" t="str">
            <v>The WarHawks</v>
          </cell>
          <cell r="C1745" t="str">
            <v>Integrated Educational Services/The Shekia Group/BAE Systems/The Knotts Company/C2 Education/Kim's Kumon Center/DCR Landscaping Construction Inc/Patel's Cash and Carry &amp; John P Stevens High School</v>
          </cell>
          <cell r="D1745" t="str">
            <v>Edison, NJ USA</v>
          </cell>
        </row>
        <row r="1746">
          <cell r="A1746">
            <v>2555</v>
          </cell>
          <cell r="B1746" t="str">
            <v>RoboRams</v>
          </cell>
          <cell r="C1746" t="str">
            <v>The Boeing Company/OSPI/MultiCare/CAMPS/ORION/Pacific Machine, Inc. &amp; Wilson High School</v>
          </cell>
          <cell r="D1746" t="str">
            <v>Tacoma, WA USA</v>
          </cell>
        </row>
        <row r="1747">
          <cell r="A1747">
            <v>2556</v>
          </cell>
          <cell r="B1747" t="str">
            <v>RadioActive Roaches</v>
          </cell>
          <cell r="C1747" t="str">
            <v>NDEP/National Defense Education Program/National Defense Industrial Association/Boeing/BAE Systems &amp; CHOICE IT Institute Niceville High School</v>
          </cell>
          <cell r="D1747" t="str">
            <v>Niceville, FL USA</v>
          </cell>
        </row>
        <row r="1748">
          <cell r="A1748">
            <v>2557</v>
          </cell>
          <cell r="B1748" t="str">
            <v xml:space="preserve">SOTAbots </v>
          </cell>
          <cell r="C1748" t="str">
            <v>NASA / Tacoma School District / Tacoma Robotics Alliance / Office of Superintendent of Public Instruction / Zumar Industries Incorporated / Multicare / Elements of Education Partners &amp; Stewart Middle School &amp; Science and Math Institute &amp; Tacoma School of the Arts</v>
          </cell>
          <cell r="D1748" t="str">
            <v>Tacoma, WA USA</v>
          </cell>
        </row>
        <row r="1749">
          <cell r="A1749">
            <v>2557</v>
          </cell>
          <cell r="B1749" t="str">
            <v xml:space="preserve">SOTAbots </v>
          </cell>
          <cell r="C1749" t="str">
            <v>NASA / Tacoma School District / Tacoma Robotics Alliance / Office of Superintendent of Public Instruction / Zumar Industries Incorporated / Multicare / Elements of Education Partners &amp; Stewart Middle School &amp; Science and Math Institute &amp; Tacoma School of the Arts</v>
          </cell>
          <cell r="D1749" t="str">
            <v>Tacoma, WA USA</v>
          </cell>
        </row>
        <row r="1750">
          <cell r="A1750">
            <v>2559</v>
          </cell>
          <cell r="B1750" t="str">
            <v>Normality Zero</v>
          </cell>
          <cell r="C1750" t="str">
            <v>BAE Systems &amp; Dauphin County Technical High School</v>
          </cell>
          <cell r="D1750" t="str">
            <v>Harrisburg, PA USA</v>
          </cell>
        </row>
        <row r="1751">
          <cell r="A1751">
            <v>2559</v>
          </cell>
          <cell r="B1751" t="str">
            <v>Normality Zero</v>
          </cell>
          <cell r="C1751" t="str">
            <v>BAE Systems &amp; Dauphin County Technical High School</v>
          </cell>
          <cell r="D1751" t="str">
            <v>Harrisburg, PA USA</v>
          </cell>
        </row>
        <row r="1752">
          <cell r="A1752">
            <v>2559</v>
          </cell>
          <cell r="B1752" t="str">
            <v>Normality Zero</v>
          </cell>
          <cell r="C1752" t="str">
            <v>BAE Systems &amp; Dauphin County Technical High School</v>
          </cell>
          <cell r="D1752" t="str">
            <v>Harrisburg, PA USA</v>
          </cell>
        </row>
        <row r="1753">
          <cell r="A1753">
            <v>2560</v>
          </cell>
          <cell r="B1753" t="str">
            <v>RoboDog</v>
          </cell>
          <cell r="C1753" t="str">
            <v>Consolidated School District #4 / Grandview Education Foundation / Honeywell / Cerner Corporation / Rhythm Engineering / Roger Willoughby &amp; Grandview C-4 School District</v>
          </cell>
          <cell r="D1753" t="str">
            <v>Grandview, MO USA</v>
          </cell>
        </row>
        <row r="1754">
          <cell r="A1754">
            <v>2574</v>
          </cell>
          <cell r="B1754" t="str">
            <v>Robo Huskies</v>
          </cell>
          <cell r="C1754" t="str">
            <v>Medtronic Foundation &amp; St. Anthony Village High School</v>
          </cell>
          <cell r="D1754" t="str">
            <v>Saint Anthony Village, MN USA</v>
          </cell>
        </row>
        <row r="1755">
          <cell r="A1755">
            <v>2574</v>
          </cell>
          <cell r="B1755" t="str">
            <v>Robo Huskies</v>
          </cell>
          <cell r="C1755" t="str">
            <v>Medtronic Foundation &amp; St. Anthony Village High School</v>
          </cell>
          <cell r="D1755" t="str">
            <v>Saint Anthony Village, MN USA</v>
          </cell>
        </row>
        <row r="1756">
          <cell r="A1756">
            <v>2576</v>
          </cell>
          <cell r="B1756" t="str">
            <v>Chilean Heart</v>
          </cell>
          <cell r="C1756" t="str">
            <v>Sabic Polymershapes/Santiago Maker Space/Leonardo Farkas/Caterpillar Foundation/Microsoft Chile/National Instruments/Rotary Club de Santiago/Facultad de IngenierÃ­a, Universidad San Sebastian/Mochilas Head Chile/Team 1644, RoboSkunks/Covarrubias y Silva abogados/SchopDog &amp; Corporacion Corazon Tecnologico y Cientifico de Chile</v>
          </cell>
          <cell r="D1756" t="str">
            <v>Santiago, RM Chile</v>
          </cell>
        </row>
        <row r="1757">
          <cell r="A1757">
            <v>2577</v>
          </cell>
          <cell r="B1757" t="str">
            <v>Pingry Robotics</v>
          </cell>
          <cell r="C1757" t="str">
            <v>The Pingry School</v>
          </cell>
          <cell r="D1757" t="str">
            <v>Martinsville, NJ USA</v>
          </cell>
        </row>
        <row r="1758">
          <cell r="A1758">
            <v>2577</v>
          </cell>
          <cell r="B1758" t="str">
            <v>Pingry Robotics</v>
          </cell>
          <cell r="C1758" t="str">
            <v>The Pingry School</v>
          </cell>
          <cell r="D1758" t="str">
            <v>Martinsville, NJ USA</v>
          </cell>
        </row>
        <row r="1759">
          <cell r="A1759">
            <v>2579</v>
          </cell>
          <cell r="B1759" t="str">
            <v>LIC Robodogs</v>
          </cell>
          <cell r="C1759" t="str">
            <v>Con Edison/Bezos Family Foundation/Port Authority of New York and New Jersey &amp; Long Island City High School</v>
          </cell>
          <cell r="D1759" t="str">
            <v>New York , NY USA</v>
          </cell>
        </row>
        <row r="1760">
          <cell r="A1760">
            <v>2582</v>
          </cell>
          <cell r="B1760" t="str">
            <v>PantherBots</v>
          </cell>
          <cell r="C1760" t="str">
            <v>Lufkin Industries / Lockheed Martin / Lufkin Lion's Club / Tommy's Watch and Jewelry Repair / Texas Workforce Commission / Angelina Community College / To The Max Stereos and Accessories / Texas Paint and Body / Aspen DCI &amp; Lufkin High School</v>
          </cell>
          <cell r="D1760" t="str">
            <v>Lufkin, TX USA</v>
          </cell>
        </row>
        <row r="1761">
          <cell r="A1761">
            <v>2583</v>
          </cell>
          <cell r="B1761" t="str">
            <v>RoboWarriors</v>
          </cell>
          <cell r="C1761" t="str">
            <v>Greater Texas Foundation/3M/Time Warner &amp; Westwood High School</v>
          </cell>
          <cell r="D1761" t="str">
            <v>Austin, TX USA</v>
          </cell>
        </row>
        <row r="1762">
          <cell r="A1762">
            <v>2585</v>
          </cell>
          <cell r="B1762" t="str">
            <v>Scitobors</v>
          </cell>
          <cell r="C1762" t="str">
            <v>Exxon-Mobile/ARC Specialties/ASME-International Petroleum Technology Institute/BAE Systems/Houston Endowment &amp; Bellaire High School</v>
          </cell>
          <cell r="D1762" t="str">
            <v>Bellaire, TX USA</v>
          </cell>
        </row>
        <row r="1763">
          <cell r="A1763">
            <v>2586</v>
          </cell>
          <cell r="B1763" t="str">
            <v>Copper Bots</v>
          </cell>
          <cell r="C1763" t="str">
            <v>BAE SYSTEMS/Michigan Tech &amp; Calumet High School</v>
          </cell>
          <cell r="D1763" t="str">
            <v>Calumet, MI USA</v>
          </cell>
        </row>
        <row r="1764">
          <cell r="A1764">
            <v>2586</v>
          </cell>
          <cell r="B1764" t="str">
            <v>Copper Bots</v>
          </cell>
          <cell r="C1764" t="str">
            <v>BAE SYSTEMS/Michigan Tech &amp; Calumet High School</v>
          </cell>
          <cell r="D1764" t="str">
            <v>Calumet, MI USA</v>
          </cell>
        </row>
        <row r="1765">
          <cell r="A1765">
            <v>2587</v>
          </cell>
          <cell r="B1765" t="str">
            <v>DiscoBots</v>
          </cell>
          <cell r="C1765" t="str">
            <v>Sparx Engineering/ExxonMobil/Shell/BAE Systems/Texas Metal Specialty/EPO/Rice University &amp; Lamar High School</v>
          </cell>
          <cell r="D1765" t="str">
            <v>Houston, TX USA</v>
          </cell>
        </row>
        <row r="1766">
          <cell r="A1766">
            <v>2587</v>
          </cell>
          <cell r="B1766" t="str">
            <v>DiscoBots</v>
          </cell>
          <cell r="C1766" t="str">
            <v>Sparx Engineering/ExxonMobil/Shell/BAE Systems/Texas Metal Specialty/EPO/Rice University &amp; Lamar High School</v>
          </cell>
          <cell r="D1766" t="str">
            <v>Houston, TX USA</v>
          </cell>
        </row>
        <row r="1767">
          <cell r="A1767">
            <v>2590</v>
          </cell>
          <cell r="B1767" t="str">
            <v>Nemesis</v>
          </cell>
          <cell r="C1767" t="str">
            <v>Bristol Myers-Squibb / Lockheed Martin / Siemens / BAPS Charities / Citibank / SRI / Skylink / Carfaro Railing / Gaum Incorporated / RAS Process Equipment / DesignTree / Gilbane / Elite Dental Care / AP CO / Robbinsville Education Foundation &amp; Robbinsville High School</v>
          </cell>
          <cell r="D1767" t="str">
            <v>Robbinsville, NJ USA</v>
          </cell>
        </row>
        <row r="1768">
          <cell r="A1768">
            <v>2590</v>
          </cell>
          <cell r="B1768" t="str">
            <v>Nemesis</v>
          </cell>
          <cell r="C1768" t="str">
            <v>Bristol Myers-Squibb / Lockheed Martin / Siemens / BAPS Charities / Citibank / SRI / Skylink / Carfaro Railing / Gaum Incorporated / RAS Process Equipment / DesignTree / Gilbane / Elite Dental Care / AP CO / Robbinsville Education Foundation &amp; Robbinsville High School</v>
          </cell>
          <cell r="D1768" t="str">
            <v>Robbinsville, NJ USA</v>
          </cell>
        </row>
        <row r="1769">
          <cell r="A1769">
            <v>2590</v>
          </cell>
          <cell r="B1769" t="str">
            <v>Nemesis</v>
          </cell>
          <cell r="C1769" t="str">
            <v>Bristol Myers-Squibb / Lockheed Martin / Siemens / BAPS Charities / Citibank / SRI / Skylink / Carfaro Railing / Gaum Incorporated / RAS Process Equipment / DesignTree / Gilbane / Elite Dental Care / AP CO / Robbinsville Education Foundation &amp; Robbinsville High School</v>
          </cell>
          <cell r="D1769" t="str">
            <v>Robbinsville, NJ USA</v>
          </cell>
        </row>
        <row r="1770">
          <cell r="A1770">
            <v>2591</v>
          </cell>
          <cell r="B1770" t="str">
            <v>RedTails</v>
          </cell>
          <cell r="C1770" t="str">
            <v>Davis Aerospace Technical High School/General Motors Foundation/BAE Systems/United States Air Force/Michigan Engineering Zone/University of Michigan School of Engineering &amp; Davis Aerospace Technicial High School</v>
          </cell>
          <cell r="D1770" t="str">
            <v>Detroit, MI USA</v>
          </cell>
        </row>
        <row r="1771">
          <cell r="A1771">
            <v>2591</v>
          </cell>
          <cell r="B1771" t="str">
            <v>RedTails</v>
          </cell>
          <cell r="C1771" t="str">
            <v>Davis Aerospace Technical High School/General Motors Foundation/BAE Systems/United States Air Force/Michigan Engineering Zone/University of Michigan School of Engineering &amp; Davis Aerospace Technicial High School</v>
          </cell>
          <cell r="D1771" t="str">
            <v>Detroit, MI USA</v>
          </cell>
        </row>
        <row r="1772">
          <cell r="A1772">
            <v>2594</v>
          </cell>
          <cell r="B1772" t="str">
            <v>NASKCOrpion</v>
          </cell>
          <cell r="C1772" t="str">
            <v>Micron Technology Foundation, Inc. &amp; ICAT Idaho Center for Advanced Technology &amp; Nampa School District High Schools</v>
          </cell>
          <cell r="D1772" t="str">
            <v>Nampa, ID USA</v>
          </cell>
        </row>
        <row r="1773">
          <cell r="A1773">
            <v>2600</v>
          </cell>
          <cell r="B1773" t="str">
            <v>Team Falcon</v>
          </cell>
          <cell r="C1773" t="str">
            <v>Picatinny Arsenal/BAE Systems/National Defense Education Program &amp; JeffersonTwsp. High School</v>
          </cell>
          <cell r="D1773" t="str">
            <v>Oak Ridge, NJ USA</v>
          </cell>
        </row>
        <row r="1774">
          <cell r="A1774">
            <v>2600</v>
          </cell>
          <cell r="B1774" t="str">
            <v>Team Falcon</v>
          </cell>
          <cell r="C1774" t="str">
            <v>Picatinny Arsenal/BAE Systems/National Defense Education Program &amp; JeffersonTwsp. High School</v>
          </cell>
          <cell r="D1774" t="str">
            <v>Oak Ridge, NJ USA</v>
          </cell>
        </row>
        <row r="1775">
          <cell r="A1775">
            <v>2601</v>
          </cell>
          <cell r="B1775" t="str">
            <v>Steel Hawks</v>
          </cell>
          <cell r="C1775" t="str">
            <v>Credit Suisse / Queens College, CUNY / THHA / THHS  PTA &amp; Townsend Harris High School</v>
          </cell>
          <cell r="D1775" t="str">
            <v>Flushing, NY USA</v>
          </cell>
        </row>
        <row r="1776">
          <cell r="A1776">
            <v>2603</v>
          </cell>
          <cell r="B1776" t="str">
            <v>Highland Robotics</v>
          </cell>
          <cell r="C1776" t="str">
            <v>ViaSat / EBO Group / Lockheed Martin / True Mark Engraving / Wadsworth Real Estate / Northlake Steel Corporation / Zidd Agency / CRM &amp; Highland High School</v>
          </cell>
          <cell r="D1776" t="str">
            <v>Medina, OH USA</v>
          </cell>
        </row>
        <row r="1777">
          <cell r="A1777">
            <v>2603</v>
          </cell>
          <cell r="B1777" t="str">
            <v>Highland Robotics</v>
          </cell>
          <cell r="C1777" t="str">
            <v>ViaSat / EBO Group / Lockheed Martin / True Mark Engraving / Wadsworth Real Estate / Northlake Steel Corporation / Zidd Agency / CRM &amp; Highland High School</v>
          </cell>
          <cell r="D1777" t="str">
            <v>Medina, OH USA</v>
          </cell>
        </row>
        <row r="1778">
          <cell r="A1778">
            <v>2604</v>
          </cell>
          <cell r="B1778" t="str">
            <v>Metal and Soul</v>
          </cell>
          <cell r="C1778" t="str">
            <v>Kettering University / Faurecia Emissions Control Technologies / DTE Energy Foundation / BAE Systems / Keihin Michigan Manufacturing / L &amp; L Products / Doodling Outback Embroidery / Witco Inc. / St. Clair County Community College / University of Detroit Mercy &amp; Capac Community Schools</v>
          </cell>
          <cell r="D1778" t="str">
            <v>Capac, MI USA</v>
          </cell>
        </row>
        <row r="1779">
          <cell r="A1779">
            <v>2604</v>
          </cell>
          <cell r="B1779" t="str">
            <v>Metal and Soul</v>
          </cell>
          <cell r="C1779" t="str">
            <v>Kettering University / Faurecia Emissions Control Technologies / DTE Energy Foundation / BAE Systems / Keihin Michigan Manufacturing / L &amp; L Products / Doodling Outback Embroidery / Witco Inc. / St. Clair County Community College / University of Detroit Mercy &amp; Capac Community Schools</v>
          </cell>
          <cell r="D1779" t="str">
            <v>Capac, MI USA</v>
          </cell>
        </row>
        <row r="1780">
          <cell r="A1780">
            <v>2605</v>
          </cell>
          <cell r="B1780" t="str">
            <v>Sehome Seamonsters</v>
          </cell>
          <cell r="C1780" t="str">
            <v>The Boeing Company/Bellingham School District/Platt Electric/Lund Engineering/OSPI &amp; Sehome High School</v>
          </cell>
          <cell r="D1780" t="str">
            <v>Bellingham, WA USA</v>
          </cell>
        </row>
        <row r="1781">
          <cell r="A1781">
            <v>2605</v>
          </cell>
          <cell r="B1781" t="str">
            <v>Sehome Seamonsters</v>
          </cell>
          <cell r="C1781" t="str">
            <v>The Boeing Company/Bellingham School District/Platt Electric/Lund Engineering/OSPI &amp; Sehome High School</v>
          </cell>
          <cell r="D1781" t="str">
            <v>Bellingham, WA USA</v>
          </cell>
        </row>
        <row r="1782">
          <cell r="A1782">
            <v>2606</v>
          </cell>
          <cell r="B1782" t="str">
            <v>Pentair &amp; Irish Bots</v>
          </cell>
          <cell r="C1782" t="str">
            <v>Pentair &amp; Rosemount High School</v>
          </cell>
          <cell r="D1782" t="str">
            <v>Rosemount, MN USA</v>
          </cell>
        </row>
        <row r="1783">
          <cell r="A1783">
            <v>2607</v>
          </cell>
          <cell r="B1783" t="str">
            <v>Fighting Robo-Vikings</v>
          </cell>
          <cell r="C1783" t="str">
            <v>PECO/Lockheed Martin Corp/Signature Consulting Solutions &amp; Archbishop Wood High School</v>
          </cell>
          <cell r="D1783" t="str">
            <v>Warminster , PA USA</v>
          </cell>
        </row>
        <row r="1784">
          <cell r="A1784">
            <v>2607</v>
          </cell>
          <cell r="B1784" t="str">
            <v>Fighting Robo-Vikings</v>
          </cell>
          <cell r="C1784" t="str">
            <v>PECO/Lockheed Martin Corp/Signature Consulting Solutions &amp; Archbishop Wood High School</v>
          </cell>
          <cell r="D1784" t="str">
            <v>Warminster , PA USA</v>
          </cell>
        </row>
        <row r="1785">
          <cell r="A1785">
            <v>2607</v>
          </cell>
          <cell r="B1785" t="str">
            <v>Fighting Robo-Vikings</v>
          </cell>
          <cell r="C1785" t="str">
            <v>PECO/Lockheed Martin Corp/Signature Consulting Solutions &amp; Archbishop Wood High School</v>
          </cell>
          <cell r="D1785" t="str">
            <v>Warminster , PA USA</v>
          </cell>
        </row>
        <row r="1786">
          <cell r="A1786">
            <v>2611</v>
          </cell>
          <cell r="B1786" t="str">
            <v>Jacktown Vectors</v>
          </cell>
          <cell r="C1786" t="str">
            <v>Jackson County Intermediate School District/Classic Turning/Advance Turning &amp; Mfg. Inc./Technique Inc./DASI Solutions/ALRO Steel &amp; Jackson Area Career Center JCISD</v>
          </cell>
          <cell r="D1786" t="str">
            <v>Jackson, MI USA</v>
          </cell>
        </row>
        <row r="1787">
          <cell r="A1787">
            <v>2611</v>
          </cell>
          <cell r="B1787" t="str">
            <v>Jacktown Vectors</v>
          </cell>
          <cell r="C1787" t="str">
            <v>Jackson County Intermediate School District/Classic Turning/Advance Turning &amp; Mfg. Inc./Technique Inc./DASI Solutions/ALRO Steel &amp; Jackson Area Career Center JCISD</v>
          </cell>
          <cell r="D1787" t="str">
            <v>Jackson, MI USA</v>
          </cell>
        </row>
        <row r="1788">
          <cell r="A1788">
            <v>2611</v>
          </cell>
          <cell r="B1788" t="str">
            <v>Jacktown Vectors</v>
          </cell>
          <cell r="C1788" t="str">
            <v>Jackson County Intermediate School District/Classic Turning/Advance Turning &amp; Mfg. Inc./Technique Inc./DASI Solutions/ALRO Steel &amp; Jackson Area Career Center JCISD</v>
          </cell>
          <cell r="D1788" t="str">
            <v>Jackson, MI USA</v>
          </cell>
        </row>
        <row r="1789">
          <cell r="A1789">
            <v>2612</v>
          </cell>
          <cell r="B1789" t="str">
            <v>Waterford Mott Destroyers</v>
          </cell>
          <cell r="C1789" t="str">
            <v>General Motors Foundation / Complete Automation / Paulson's Audio &amp; Video &amp; Waterford Mott High School</v>
          </cell>
          <cell r="D1789" t="str">
            <v>Waterford, MI USA</v>
          </cell>
        </row>
        <row r="1790">
          <cell r="A1790">
            <v>2612</v>
          </cell>
          <cell r="B1790" t="str">
            <v>Waterford Mott Destroyers</v>
          </cell>
          <cell r="C1790" t="str">
            <v>General Motors Foundation / Complete Automation / Paulson's Audio &amp; Video &amp; Waterford Mott High School</v>
          </cell>
          <cell r="D1790" t="str">
            <v>Waterford, MI USA</v>
          </cell>
        </row>
        <row r="1791">
          <cell r="A1791">
            <v>2612</v>
          </cell>
          <cell r="B1791" t="str">
            <v>Waterford Mott Destroyers</v>
          </cell>
          <cell r="C1791" t="str">
            <v>General Motors Foundation / Complete Automation / Paulson's Audio &amp; Video &amp; Waterford Mott High School</v>
          </cell>
          <cell r="D1791" t="str">
            <v>Waterford, MI USA</v>
          </cell>
        </row>
        <row r="1792">
          <cell r="A1792">
            <v>2613</v>
          </cell>
          <cell r="B1792" t="str">
            <v>PROTOBOT</v>
          </cell>
          <cell r="C1792" t="str">
            <v>Bezos Foundation &amp; Van Horn High School</v>
          </cell>
          <cell r="D1792" t="str">
            <v>Van Horn, TX USA</v>
          </cell>
        </row>
        <row r="1793">
          <cell r="A1793">
            <v>2614</v>
          </cell>
          <cell r="B1793" t="str">
            <v>MARS</v>
          </cell>
          <cell r="C1793" t="str">
            <v>NASA/West Virginia University/BestBuy/Mon County Board of Education &amp; Mountaineer Area Robotics</v>
          </cell>
          <cell r="D1793" t="str">
            <v>Morgantown, WV USA</v>
          </cell>
        </row>
        <row r="1794">
          <cell r="A1794">
            <v>2614</v>
          </cell>
          <cell r="B1794" t="str">
            <v>MARS</v>
          </cell>
          <cell r="C1794" t="str">
            <v>NASA/West Virginia University/BestBuy/Mon County Board of Education &amp; Mountaineer Area Robotics</v>
          </cell>
          <cell r="D1794" t="str">
            <v>Morgantown, WV USA</v>
          </cell>
        </row>
        <row r="1795">
          <cell r="A1795">
            <v>2619</v>
          </cell>
          <cell r="B1795" t="str">
            <v>The Charge</v>
          </cell>
          <cell r="C1795" t="str">
            <v>FIRST of the Great Lakes Bay Region/Ackerman Brothers &amp; Midland Public Schools</v>
          </cell>
          <cell r="D1795" t="str">
            <v>Midland, MI USA</v>
          </cell>
        </row>
        <row r="1796">
          <cell r="A1796">
            <v>2619</v>
          </cell>
          <cell r="B1796" t="str">
            <v>The Charge</v>
          </cell>
          <cell r="C1796" t="str">
            <v>FIRST of the Great Lakes Bay Region/Ackerman Brothers &amp; Midland Public Schools</v>
          </cell>
          <cell r="D1796" t="str">
            <v>Midland, MI USA</v>
          </cell>
        </row>
        <row r="1797">
          <cell r="A1797">
            <v>2619</v>
          </cell>
          <cell r="B1797" t="str">
            <v>The Charge</v>
          </cell>
          <cell r="C1797" t="str">
            <v>FIRST of the Great Lakes Bay Region/Ackerman Brothers &amp; Midland Public Schools</v>
          </cell>
          <cell r="D1797" t="str">
            <v>Midland, MI USA</v>
          </cell>
        </row>
        <row r="1798">
          <cell r="A1798">
            <v>2620</v>
          </cell>
          <cell r="B1798" t="str">
            <v>Titans</v>
          </cell>
          <cell r="C1798" t="str">
            <v>General Motors Battery Assembly/Gallagher-Kaiser/Siemens &amp; Southgate Anderson High School</v>
          </cell>
          <cell r="D1798" t="str">
            <v>Southgate, MI USA</v>
          </cell>
        </row>
        <row r="1799">
          <cell r="A1799">
            <v>2620</v>
          </cell>
          <cell r="B1799" t="str">
            <v>Titans</v>
          </cell>
          <cell r="C1799" t="str">
            <v>General Motors Battery Assembly/Gallagher-Kaiser/Siemens &amp; Southgate Anderson High School</v>
          </cell>
          <cell r="D1799" t="str">
            <v>Southgate, MI USA</v>
          </cell>
        </row>
        <row r="1800">
          <cell r="A1800">
            <v>2621</v>
          </cell>
          <cell r="B1800" t="str">
            <v>Bucs</v>
          </cell>
          <cell r="C1800" t="str">
            <v>FLIR Systems &amp; Bedford High School</v>
          </cell>
          <cell r="D1800" t="str">
            <v>Bedford, MA USA</v>
          </cell>
        </row>
        <row r="1801">
          <cell r="A1801">
            <v>2625</v>
          </cell>
          <cell r="B1801" t="str">
            <v>ARC Robotics</v>
          </cell>
          <cell r="C1801" t="str">
            <v>St. Joan of Arc Secondary School</v>
          </cell>
          <cell r="D1801" t="str">
            <v>Mississauga, ON Canada</v>
          </cell>
        </row>
        <row r="1802">
          <cell r="A1802">
            <v>2626</v>
          </cell>
          <cell r="B1802" t="str">
            <v>Evolution</v>
          </cell>
          <cell r="C1802" t="str">
            <v>Bombardier Inc./Bombardier AÃ©ronautique/Sherbrooke University &amp; SÃ©minaire de Sherbrooke High School</v>
          </cell>
          <cell r="D1802" t="str">
            <v>Sherbrooke, QC Canada</v>
          </cell>
        </row>
        <row r="1803">
          <cell r="A1803">
            <v>2630</v>
          </cell>
          <cell r="B1803" t="str">
            <v>Thunderbolts</v>
          </cell>
          <cell r="C1803" t="str">
            <v>Emek Hefer County/Ruppin Technology College/Emek Hefer Industrial Park &amp; Ben Gurion (Ruppin) &amp; Shahar Maayan &amp; Ramot Hefer</v>
          </cell>
          <cell r="D1803" t="str">
            <v>Emek hefer, M Israel</v>
          </cell>
        </row>
        <row r="1804">
          <cell r="A1804">
            <v>2630</v>
          </cell>
          <cell r="B1804" t="str">
            <v>Thunderbolts</v>
          </cell>
          <cell r="C1804" t="str">
            <v>Emek Hefer County/Ruppin Technology College/Emek Hefer Industrial Park &amp; Ben Gurion (Ruppin) &amp; Shahar Maayan &amp; Ramot Hefer</v>
          </cell>
          <cell r="D1804" t="str">
            <v>Emek hefer, M Israel</v>
          </cell>
        </row>
        <row r="1805">
          <cell r="A1805">
            <v>2632</v>
          </cell>
          <cell r="B1805" t="str">
            <v>The Theoreticals</v>
          </cell>
          <cell r="C1805" t="str">
            <v>Nordson Corp. &amp; Amherst Steele High School</v>
          </cell>
          <cell r="D1805" t="str">
            <v>Amherst, OH USA</v>
          </cell>
        </row>
        <row r="1806">
          <cell r="A1806">
            <v>2634</v>
          </cell>
          <cell r="B1806" t="str">
            <v>The Gryphons</v>
          </cell>
          <cell r="C1806" t="str">
            <v>Toronto Catholic DSB &amp; Chaminade College High School</v>
          </cell>
          <cell r="D1806" t="str">
            <v>Toronto, ON Canada</v>
          </cell>
        </row>
        <row r="1807">
          <cell r="A1807">
            <v>2635</v>
          </cell>
          <cell r="B1807" t="str">
            <v>Lake Monsters</v>
          </cell>
          <cell r="C1807" t="str">
            <v>Mentor Graphics / Epsilon Engineering / Intel / McAfee / Veris Industries / Walmart / Smarsh &amp; Lake Oswego School District</v>
          </cell>
          <cell r="D1807" t="str">
            <v>Lake Oswego, OR USA</v>
          </cell>
        </row>
        <row r="1808">
          <cell r="A1808">
            <v>2635</v>
          </cell>
          <cell r="B1808" t="str">
            <v>Lake Monsters</v>
          </cell>
          <cell r="C1808" t="str">
            <v>Mentor Graphics / Epsilon Engineering / Intel / McAfee / Veris Industries / Walmart / Smarsh &amp; Lake Oswego School District</v>
          </cell>
          <cell r="D1808" t="str">
            <v>Lake Oswego, OR USA</v>
          </cell>
        </row>
        <row r="1809">
          <cell r="A1809">
            <v>2637</v>
          </cell>
          <cell r="B1809" t="str">
            <v>Panthers</v>
          </cell>
          <cell r="C1809" t="str">
            <v>Peninsula Education Foundation &amp; PV Peninsula High School</v>
          </cell>
          <cell r="D1809" t="str">
            <v>Rolling Hills Estates, CA USA</v>
          </cell>
        </row>
        <row r="1810">
          <cell r="A1810">
            <v>2637</v>
          </cell>
          <cell r="B1810" t="str">
            <v>Panthers</v>
          </cell>
          <cell r="C1810" t="str">
            <v>Peninsula Education Foundation &amp; PV Peninsula High School</v>
          </cell>
          <cell r="D1810" t="str">
            <v>Rolling Hills Estates, CA USA</v>
          </cell>
        </row>
        <row r="1811">
          <cell r="A1811">
            <v>2638</v>
          </cell>
          <cell r="B1811" t="str">
            <v>Rebels</v>
          </cell>
          <cell r="C1811" t="str">
            <v>Great Neck South High School</v>
          </cell>
          <cell r="D1811" t="str">
            <v>Great Neck, NY USA</v>
          </cell>
        </row>
        <row r="1812">
          <cell r="A1812">
            <v>2638</v>
          </cell>
          <cell r="B1812" t="str">
            <v>Rebels</v>
          </cell>
          <cell r="C1812" t="str">
            <v>Great Neck South High School</v>
          </cell>
          <cell r="D1812" t="str">
            <v>Great Neck, NY USA</v>
          </cell>
        </row>
        <row r="1813">
          <cell r="A1813">
            <v>2640</v>
          </cell>
          <cell r="B1813" t="str">
            <v>HOTBOTZ</v>
          </cell>
          <cell r="C1813" t="str">
            <v>Tri-State Steel/The Hardwood Store of NC/Williams Gas Pipeline/Rockingham County Schools &amp; Reidsville High School</v>
          </cell>
          <cell r="D1813" t="str">
            <v>Reidsville, NC USA</v>
          </cell>
        </row>
        <row r="1814">
          <cell r="A1814">
            <v>2640</v>
          </cell>
          <cell r="B1814" t="str">
            <v>HOTBOTZ</v>
          </cell>
          <cell r="C1814" t="str">
            <v>Tri-State Steel/The Hardwood Store of NC/Williams Gas Pipeline/Rockingham County Schools &amp; Reidsville High School</v>
          </cell>
          <cell r="D1814" t="str">
            <v>Reidsville, NC USA</v>
          </cell>
        </row>
        <row r="1815">
          <cell r="A1815">
            <v>2641</v>
          </cell>
          <cell r="B1815" t="str">
            <v>VIKINGS</v>
          </cell>
          <cell r="C1815" t="str">
            <v>Pittsburgh Central Catholic High School</v>
          </cell>
          <cell r="D1815" t="str">
            <v>Pittsburgh, PA USA</v>
          </cell>
        </row>
        <row r="1816">
          <cell r="A1816">
            <v>2641</v>
          </cell>
          <cell r="B1816" t="str">
            <v>VIKINGS</v>
          </cell>
          <cell r="C1816" t="str">
            <v>Pittsburgh Central Catholic High School</v>
          </cell>
          <cell r="D1816" t="str">
            <v>Pittsburgh, PA USA</v>
          </cell>
        </row>
        <row r="1817">
          <cell r="A1817">
            <v>2641</v>
          </cell>
          <cell r="B1817" t="str">
            <v>VIKINGS</v>
          </cell>
          <cell r="C1817" t="str">
            <v>Pittsburgh Central Catholic High School</v>
          </cell>
          <cell r="D1817" t="str">
            <v>Pittsburgh, PA USA</v>
          </cell>
        </row>
        <row r="1818">
          <cell r="A1818">
            <v>2642</v>
          </cell>
          <cell r="B1818" t="str">
            <v>Pitt Pirates</v>
          </cell>
          <cell r="C1818" t="str">
            <v>PotashCorp Aurora / East Carolina Heart Institute / Walter &amp; Marie Williams Foundation / Pitt County Educational Foundation / Metrics / Grady-White &amp; Pitt County High Schools</v>
          </cell>
          <cell r="D1818" t="str">
            <v>Winterville, NC USA</v>
          </cell>
        </row>
        <row r="1819">
          <cell r="A1819">
            <v>2642</v>
          </cell>
          <cell r="B1819" t="str">
            <v>Pitt Pirates</v>
          </cell>
          <cell r="C1819" t="str">
            <v>PotashCorp Aurora / East Carolina Heart Institute / Walter &amp; Marie Williams Foundation / Pitt County Educational Foundation / Metrics / Grady-White &amp; Pitt County High Schools</v>
          </cell>
          <cell r="D1819" t="str">
            <v>Winterville, NC USA</v>
          </cell>
        </row>
        <row r="1820">
          <cell r="A1820">
            <v>2643</v>
          </cell>
          <cell r="B1820" t="str">
            <v>Dark Matter</v>
          </cell>
          <cell r="C1820" t="str">
            <v>Accuray Inc. / Sergey Brin-Ann Wojcicki Foundation / Philanthropic Ventures Foundation / SerialTek / Collier Foundation / CCOC / Intuitive Surgical, Inc. / White Leaf &amp; Santa Teresa High School</v>
          </cell>
          <cell r="D1820" t="str">
            <v>San Jose, CA USA</v>
          </cell>
        </row>
        <row r="1821">
          <cell r="A1821">
            <v>2643</v>
          </cell>
          <cell r="B1821" t="str">
            <v>Dark Matter</v>
          </cell>
          <cell r="C1821" t="str">
            <v>Accuray Inc. / Sergey Brin-Ann Wojcicki Foundation / Philanthropic Ventures Foundation / SerialTek / Collier Foundation / CCOC / Intuitive Surgical, Inc. / White Leaf &amp; Santa Teresa High School</v>
          </cell>
          <cell r="D1821" t="str">
            <v>San Jose, CA USA</v>
          </cell>
        </row>
        <row r="1822">
          <cell r="A1822">
            <v>2647</v>
          </cell>
          <cell r="B1822" t="str">
            <v>Cyborg Mustangs</v>
          </cell>
          <cell r="C1822" t="str">
            <v>The Boeing Company / Arizona State Universty &amp; North High School</v>
          </cell>
          <cell r="D1822" t="str">
            <v>Phoenix, AZ USA</v>
          </cell>
        </row>
        <row r="1823">
          <cell r="A1823">
            <v>2648</v>
          </cell>
          <cell r="B1823" t="str">
            <v>Infinite Loop</v>
          </cell>
          <cell r="C1823" t="str">
            <v>Wrabacon, Inc/Fairchild Semiconductor/Maine State Credit Union &amp; Messalonskee High School</v>
          </cell>
          <cell r="D1823" t="str">
            <v>Oakland, ME USA</v>
          </cell>
        </row>
        <row r="1824">
          <cell r="A1824">
            <v>2648</v>
          </cell>
          <cell r="B1824" t="str">
            <v>Infinite Loop</v>
          </cell>
          <cell r="C1824" t="str">
            <v>Wrabacon, Inc/Fairchild Semiconductor/Maine State Credit Union &amp; Messalonskee High School</v>
          </cell>
          <cell r="D1824" t="str">
            <v>Oakland, ME USA</v>
          </cell>
        </row>
        <row r="1825">
          <cell r="A1825">
            <v>2654</v>
          </cell>
          <cell r="B1825" t="str">
            <v>Rams</v>
          </cell>
          <cell r="C1825" t="str">
            <v>Polaris Industries &amp; Roseau High School</v>
          </cell>
          <cell r="D1825" t="str">
            <v>Roseau, MN USA</v>
          </cell>
        </row>
        <row r="1826">
          <cell r="A1826">
            <v>2655</v>
          </cell>
          <cell r="B1826" t="str">
            <v>Flying Platypi</v>
          </cell>
          <cell r="C1826" t="str">
            <v>Blue Ridge Tool, Inc. / TE Connectivity / Michael W Haley Foundation, Inc / Volvo / Analog Devices, Inc. / Time Warner Cable / Teredata Corporation / Integra Networks / TriStar Marketing Group / Robotic Surgery for Women / Apple Spice Junction &amp; Menesick Academy</v>
          </cell>
          <cell r="D1826" t="str">
            <v>Colfax, NC USA</v>
          </cell>
        </row>
        <row r="1827">
          <cell r="A1827">
            <v>2655</v>
          </cell>
          <cell r="B1827" t="str">
            <v>Flying Platypi</v>
          </cell>
          <cell r="C1827" t="str">
            <v>Blue Ridge Tool, Inc. / TE Connectivity / Michael W Haley Foundation, Inc / Volvo / Analog Devices, Inc. / Time Warner Cable / Teredata Corporation / Integra Networks / TriStar Marketing Group / Robotic Surgery for Women / Apple Spice Junction &amp; Menesick Academy</v>
          </cell>
          <cell r="D1827" t="str">
            <v>Colfax, NC USA</v>
          </cell>
        </row>
        <row r="1828">
          <cell r="A1828">
            <v>2656</v>
          </cell>
          <cell r="B1828" t="str">
            <v>Quasics</v>
          </cell>
          <cell r="C1828" t="str">
            <v>The Heinz Endowments / The Gateway Foundation / Best Buy / PTC / American Society of Mechanical Engineers / Bechtel Plant Machinery, Inc. / Clayton Kendall 360Â° Branded Merchandise / Z-BRAND / Kathleen Coughlin LSW and Associates / PNC Mortgage / The Pittsburgh Penguins Foundation &amp; Gateway High School</v>
          </cell>
          <cell r="D1828" t="str">
            <v>Monroeville, PA USA</v>
          </cell>
        </row>
        <row r="1829">
          <cell r="A1829">
            <v>2657</v>
          </cell>
          <cell r="B1829" t="str">
            <v>Team Thundercats</v>
          </cell>
          <cell r="C1829" t="str">
            <v>NASA &amp; Deming High School</v>
          </cell>
          <cell r="D1829" t="str">
            <v>Deming, NM USA</v>
          </cell>
        </row>
        <row r="1830">
          <cell r="A1830">
            <v>2658</v>
          </cell>
          <cell r="B1830" t="str">
            <v>Team Pedestrian</v>
          </cell>
          <cell r="C1830" t="str">
            <v>NDEP / Teradata / ViaSat / BAE Systems / Northrop Grumman Corp. / Nextivity / Qualcomm / National Defense Education Program &amp; Rancho Bernardo High School</v>
          </cell>
          <cell r="D1830" t="str">
            <v>San Diego, CA USA</v>
          </cell>
        </row>
        <row r="1831">
          <cell r="A1831">
            <v>2658</v>
          </cell>
          <cell r="B1831" t="str">
            <v>Team Pedestrian</v>
          </cell>
          <cell r="C1831" t="str">
            <v>NDEP / Teradata / ViaSat / BAE Systems / Northrop Grumman Corp. / Nextivity / Qualcomm / National Defense Education Program &amp; Rancho Bernardo High School</v>
          </cell>
          <cell r="D1831" t="str">
            <v>San Diego, CA USA</v>
          </cell>
        </row>
        <row r="1832">
          <cell r="A1832">
            <v>2659</v>
          </cell>
          <cell r="B1832" t="str">
            <v>RoboWarriors</v>
          </cell>
          <cell r="C1832" t="str">
            <v>Disney Imagineering, Xerox, ITT Tech, CPSD Law FIrm, Bank of America, Quality Logic, St. Mary's Home for the Elderly, Northrup Grumman &amp; Bishop Alemany High School RoboWarriors</v>
          </cell>
          <cell r="D1832" t="str">
            <v>Mission Hills, CA USA</v>
          </cell>
        </row>
        <row r="1833">
          <cell r="A1833">
            <v>2660</v>
          </cell>
          <cell r="B1833" t="str">
            <v>Pengbots</v>
          </cell>
          <cell r="C1833" t="str">
            <v>BE Aerospace/Murdock Charitable Trust &amp; Arts &amp; Technology High School</v>
          </cell>
          <cell r="D1833" t="str">
            <v>Tulalip, WA USA</v>
          </cell>
        </row>
        <row r="1834">
          <cell r="A1834">
            <v>2662</v>
          </cell>
          <cell r="B1834" t="str">
            <v>Robo Krew</v>
          </cell>
          <cell r="C1834" t="str">
            <v>Bechtel/AZ FIRST/WebPT/Mike and Annie Platoff &amp; Tolleson Union High School and University High School</v>
          </cell>
          <cell r="D1834" t="str">
            <v>Tolleson, AZ USA</v>
          </cell>
        </row>
        <row r="1835">
          <cell r="A1835">
            <v>2665</v>
          </cell>
          <cell r="B1835" t="str">
            <v>CougarBots</v>
          </cell>
          <cell r="C1835" t="str">
            <v>Booz Allen Hamilton/Noble Solutions/Teradata Corporation &amp; Thurgood Marshall High School</v>
          </cell>
          <cell r="D1835" t="str">
            <v>Dayton, OH USA</v>
          </cell>
        </row>
        <row r="1836">
          <cell r="A1836">
            <v>2667</v>
          </cell>
          <cell r="B1836" t="str">
            <v>How 'bout dem apples</v>
          </cell>
          <cell r="C1836" t="str">
            <v>Nordson Micromedics/Toshiba America &amp; Apple Valley High School</v>
          </cell>
          <cell r="D1836" t="str">
            <v>Apple Valley, MN USA</v>
          </cell>
        </row>
        <row r="1837">
          <cell r="A1837">
            <v>2673</v>
          </cell>
          <cell r="B1837" t="str">
            <v>Tenacious Technicians</v>
          </cell>
          <cell r="C1837" t="str">
            <v>University of Michigan MEZ/DTE &amp; The DTE Energy Foundation/General Motors &amp; Cass Technical High School</v>
          </cell>
          <cell r="D1837" t="str">
            <v>Detroit, MI USA</v>
          </cell>
        </row>
        <row r="1838">
          <cell r="A1838">
            <v>2673</v>
          </cell>
          <cell r="B1838" t="str">
            <v>Tenacious Technicians</v>
          </cell>
          <cell r="C1838" t="str">
            <v>University of Michigan MEZ/DTE &amp; The DTE Energy Foundation/General Motors &amp; Cass Technical High School</v>
          </cell>
          <cell r="D1838" t="str">
            <v>Detroit, MI USA</v>
          </cell>
        </row>
        <row r="1839">
          <cell r="A1839">
            <v>2673</v>
          </cell>
          <cell r="B1839" t="str">
            <v>Tenacious Technicians</v>
          </cell>
          <cell r="C1839" t="str">
            <v>University of Michigan MEZ/DTE &amp; The DTE Energy Foundation/General Motors &amp; Cass Technical High School</v>
          </cell>
          <cell r="D1839" t="str">
            <v>Detroit, MI USA</v>
          </cell>
        </row>
        <row r="1840">
          <cell r="A1840">
            <v>2676</v>
          </cell>
          <cell r="B1840" t="str">
            <v>Ecorse Robo Raiders</v>
          </cell>
          <cell r="C1840" t="str">
            <v>BAE Systems/AT &amp; Ecorse Community High School</v>
          </cell>
          <cell r="D1840" t="str">
            <v>Ecorse, MI USA</v>
          </cell>
        </row>
        <row r="1841">
          <cell r="A1841">
            <v>2676</v>
          </cell>
          <cell r="B1841" t="str">
            <v>Ecorse Robo Raiders</v>
          </cell>
          <cell r="C1841" t="str">
            <v>BAE Systems/AT &amp; Ecorse Community High School</v>
          </cell>
          <cell r="D1841" t="str">
            <v>Ecorse, MI USA</v>
          </cell>
        </row>
        <row r="1842">
          <cell r="A1842">
            <v>2679</v>
          </cell>
          <cell r="B1842" t="str">
            <v>Tiger Team, Leyada</v>
          </cell>
          <cell r="C1842" t="str">
            <v>The Hebrew University of Jerusalem- The Rachel and Selim Benin School of Computer Science and Engineering / Jerusalem municipality / Elephant &amp; The Hebrew University Secondary School</v>
          </cell>
          <cell r="D1842" t="str">
            <v>Jerusalem, JM Israel</v>
          </cell>
        </row>
        <row r="1843">
          <cell r="A1843">
            <v>2702</v>
          </cell>
          <cell r="B1843" t="str">
            <v>REBotics</v>
          </cell>
          <cell r="C1843" t="str">
            <v>General Motors/Paul Davis Systems/Rockwell Automation &amp; REBotics Community Group</v>
          </cell>
          <cell r="D1843" t="str">
            <v>Kitchener, ON Canada</v>
          </cell>
        </row>
        <row r="1844">
          <cell r="A1844">
            <v>2702</v>
          </cell>
          <cell r="B1844" t="str">
            <v>REBotics</v>
          </cell>
          <cell r="C1844" t="str">
            <v>General Motors/Paul Davis Systems/Rockwell Automation &amp; REBotics Community Group</v>
          </cell>
          <cell r="D1844" t="str">
            <v>Kitchener, ON Canada</v>
          </cell>
        </row>
        <row r="1845">
          <cell r="A1845">
            <v>2704</v>
          </cell>
          <cell r="B1845" t="str">
            <v>Order 2 Chaos</v>
          </cell>
          <cell r="C1845" t="str">
            <v>Caterpillar Inc &amp; BHS RoboBoosters &amp; Batavia High School</v>
          </cell>
          <cell r="D1845" t="str">
            <v>Batavia, IL USA</v>
          </cell>
        </row>
        <row r="1846">
          <cell r="A1846">
            <v>2704</v>
          </cell>
          <cell r="B1846" t="str">
            <v>Order 2 Chaos</v>
          </cell>
          <cell r="C1846" t="str">
            <v>Caterpillar Inc &amp; BHS RoboBoosters &amp; Batavia High School</v>
          </cell>
          <cell r="D1846" t="str">
            <v>Batavia, IL USA</v>
          </cell>
        </row>
        <row r="1847">
          <cell r="A1847">
            <v>2705</v>
          </cell>
          <cell r="B1847" t="str">
            <v>WE ROBOT</v>
          </cell>
          <cell r="C1847" t="str">
            <v>Datacard Group / Citizens Independent Bank &amp; The International School of Minnesota</v>
          </cell>
          <cell r="D1847" t="str">
            <v>Eden Prairie, MN USA</v>
          </cell>
        </row>
        <row r="1848">
          <cell r="A1848">
            <v>2705</v>
          </cell>
          <cell r="B1848" t="str">
            <v>WE ROBOT</v>
          </cell>
          <cell r="C1848" t="str">
            <v>Datacard Group / Citizens Independent Bank &amp; The International School of Minnesota</v>
          </cell>
          <cell r="D1848" t="str">
            <v>Eden Prairie, MN USA</v>
          </cell>
        </row>
        <row r="1849">
          <cell r="A1849">
            <v>2709</v>
          </cell>
          <cell r="B1849" t="str">
            <v>Iron Wolves</v>
          </cell>
          <cell r="C1849" t="str">
            <v>Illinois Institute of Technology/Motorola Foundation &amp; Perspectives IIT Math and Science Academy High School</v>
          </cell>
          <cell r="D1849" t="str">
            <v>Chicago, IL USA</v>
          </cell>
        </row>
        <row r="1850">
          <cell r="A1850">
            <v>2709</v>
          </cell>
          <cell r="B1850" t="str">
            <v>Iron Wolves</v>
          </cell>
          <cell r="C1850" t="str">
            <v>Illinois Institute of Technology/Motorola Foundation &amp; Perspectives IIT Math and Science Academy High School</v>
          </cell>
          <cell r="D1850" t="str">
            <v>Chicago, IL USA</v>
          </cell>
        </row>
        <row r="1851">
          <cell r="A1851">
            <v>2713</v>
          </cell>
          <cell r="B1851" t="str">
            <v>iRaiders</v>
          </cell>
          <cell r="C1851" t="str">
            <v>Citizens of Melrose/Textron Systems/Raytheon/BAE SYSTEMS/MediVector/Churchill Corp/Varian Semiconductor Equipment &amp; Melrose High School</v>
          </cell>
          <cell r="D1851" t="str">
            <v>Melrose, MA USA</v>
          </cell>
        </row>
        <row r="1852">
          <cell r="A1852">
            <v>2721</v>
          </cell>
          <cell r="B1852" t="str">
            <v>Blue mite</v>
          </cell>
          <cell r="C1852" t="str">
            <v>Texas High SChool Project Fund of the Communities Foundation of Texas &amp; Lasara ISD High School</v>
          </cell>
          <cell r="D1852" t="str">
            <v>Lasara, TX USA</v>
          </cell>
        </row>
        <row r="1853">
          <cell r="A1853">
            <v>2723</v>
          </cell>
          <cell r="B1853" t="str">
            <v>Atomic Shock</v>
          </cell>
          <cell r="C1853" t="str">
            <v>The Boeing Company/Team Tinker/Northern Tools/J-M Distributors &amp; Mount St. Mary High School</v>
          </cell>
          <cell r="D1853" t="str">
            <v>Oklahoma City, OK USA</v>
          </cell>
        </row>
        <row r="1854">
          <cell r="A1854">
            <v>2725</v>
          </cell>
          <cell r="B1854" t="str">
            <v>Ice Princesses</v>
          </cell>
          <cell r="C1854" t="str">
            <v>The Boeing Company/Innovative Global Technologies, LLC. &amp; Chicago Education Enrichment Network</v>
          </cell>
          <cell r="D1854" t="str">
            <v>Chicago, IL USA</v>
          </cell>
        </row>
        <row r="1855">
          <cell r="A1855">
            <v>2729</v>
          </cell>
          <cell r="B1855" t="str">
            <v>Storm Robotics Team</v>
          </cell>
          <cell r="C1855" t="str">
            <v>Lockheed Martin/Naval Air Systems Command/Lenape Regional Robotics/Vision Edge L.L.C./Shamong Manufacturing/CADPRO Inc./Marlton Pike Precision &amp; Lenape High School &amp; Cherokee High School</v>
          </cell>
          <cell r="D1855" t="str">
            <v>Marlton, NJ USA</v>
          </cell>
        </row>
        <row r="1856">
          <cell r="A1856">
            <v>2729</v>
          </cell>
          <cell r="B1856" t="str">
            <v>Storm Robotics Team</v>
          </cell>
          <cell r="C1856" t="str">
            <v>Lockheed Martin/Naval Air Systems Command/Lenape Regional Robotics/Vision Edge L.L.C./Shamong Manufacturing/CADPRO Inc./Marlton Pike Precision &amp; Lenape High School &amp; Cherokee High School</v>
          </cell>
          <cell r="D1856" t="str">
            <v>Marlton, NJ USA</v>
          </cell>
        </row>
        <row r="1857">
          <cell r="A1857">
            <v>2729</v>
          </cell>
          <cell r="B1857" t="str">
            <v>Storm Robotics Team</v>
          </cell>
          <cell r="C1857" t="str">
            <v>Lockheed Martin/Naval Air Systems Command/Lenape Regional Robotics/Vision Edge L.L.C./Shamong Manufacturing/CADPRO Inc./Marlton Pike Precision &amp; Lenape High School &amp; Cherokee High School</v>
          </cell>
          <cell r="D1857" t="str">
            <v>Marlton, NJ USA</v>
          </cell>
        </row>
        <row r="1858">
          <cell r="A1858">
            <v>2733</v>
          </cell>
          <cell r="B1858" t="str">
            <v>Pigmice</v>
          </cell>
          <cell r="C1858" t="str">
            <v>The Boeing Company/Rockwell Collins/Autodesk/Tripwire/Platt Electric &amp; Cleveland High School</v>
          </cell>
          <cell r="D1858" t="str">
            <v>Portland, OR USA</v>
          </cell>
        </row>
        <row r="1859">
          <cell r="A1859">
            <v>2733</v>
          </cell>
          <cell r="B1859" t="str">
            <v>Pigmice</v>
          </cell>
          <cell r="C1859" t="str">
            <v>The Boeing Company/Rockwell Collins/Autodesk/Tripwire/Platt Electric &amp; Cleveland High School</v>
          </cell>
          <cell r="D1859" t="str">
            <v>Portland, OR USA</v>
          </cell>
        </row>
        <row r="1860">
          <cell r="A1860">
            <v>2737</v>
          </cell>
          <cell r="B1860" t="str">
            <v>Wizards</v>
          </cell>
          <cell r="C1860" t="str">
            <v>YES Prep Public Schools &amp; YES Prep Public Schools</v>
          </cell>
          <cell r="D1860" t="str">
            <v>Houston, TX USA</v>
          </cell>
        </row>
        <row r="1861">
          <cell r="A1861">
            <v>2747</v>
          </cell>
          <cell r="B1861" t="str">
            <v>Turner Lions</v>
          </cell>
          <cell r="C1861" t="str">
            <v>Texas Workforce Commission/Time Warner Cable/jcpenney &amp; R.L. Turner High School</v>
          </cell>
          <cell r="D1861" t="str">
            <v>Carrollton, TX USA</v>
          </cell>
        </row>
        <row r="1862">
          <cell r="A1862">
            <v>2757</v>
          </cell>
          <cell r="B1862" t="str">
            <v>B.A.D. (Built And Dangerous!)</v>
          </cell>
          <cell r="C1862" t="str">
            <v>NDEP/Naval Air Warfare Center Training Systems Division/Walt Disney World &amp; Lyman High School</v>
          </cell>
          <cell r="D1862" t="str">
            <v>Longwood, FL USA</v>
          </cell>
        </row>
        <row r="1863">
          <cell r="A1863">
            <v>2757</v>
          </cell>
          <cell r="B1863" t="str">
            <v>B.A.D. (Built And Dangerous!)</v>
          </cell>
          <cell r="C1863" t="str">
            <v>NDEP/Naval Air Warfare Center Training Systems Division/Walt Disney World &amp; Lyman High School</v>
          </cell>
          <cell r="D1863" t="str">
            <v>Longwood, FL USA</v>
          </cell>
        </row>
        <row r="1864">
          <cell r="A1864">
            <v>2761</v>
          </cell>
          <cell r="B1864" t="str">
            <v>IronHorse</v>
          </cell>
          <cell r="C1864" t="str">
            <v>NASA/Campos Brothers Farms/Teichert Foundation/PTC/Clovis Heart, Inc./The Muia Family/Excelsior Metals Inc./Sunrise Medical/Olson Steel/Concord Development/Iler Family &amp; Clovis North High School</v>
          </cell>
          <cell r="D1864" t="str">
            <v>Fresno, CA USA</v>
          </cell>
        </row>
        <row r="1865">
          <cell r="A1865">
            <v>2761</v>
          </cell>
          <cell r="B1865" t="str">
            <v>IronHorse</v>
          </cell>
          <cell r="C1865" t="str">
            <v>NASA/Campos Brothers Farms/Teichert Foundation/PTC/Clovis Heart, Inc./The Muia Family/Excelsior Metals Inc./Sunrise Medical/Olson Steel/Concord Development/Iler Family &amp; Clovis North High School</v>
          </cell>
          <cell r="D1865" t="str">
            <v>Fresno, CA USA</v>
          </cell>
        </row>
        <row r="1866">
          <cell r="A1866">
            <v>2765</v>
          </cell>
          <cell r="B1866" t="str">
            <v>4-H STARs</v>
          </cell>
          <cell r="C1866" t="str">
            <v>The Boeing Company / Crystal Park Pediatrics / Advanced Fire Protection / Astellas &amp; Cleveland County Oklahoma Cooperative Extension Service</v>
          </cell>
          <cell r="D1866" t="str">
            <v>Norman, OK USA</v>
          </cell>
        </row>
        <row r="1867">
          <cell r="A1867">
            <v>2767</v>
          </cell>
          <cell r="B1867" t="str">
            <v>Stryke Force</v>
          </cell>
          <cell r="C1867" t="str">
            <v>Midlink / Stryker &amp; Michigan State University Kalamazoo County 4-H Youth Programs</v>
          </cell>
          <cell r="D1867" t="str">
            <v>Kalamazoo, MI USA</v>
          </cell>
        </row>
        <row r="1868">
          <cell r="A1868">
            <v>2767</v>
          </cell>
          <cell r="B1868" t="str">
            <v>Stryke Force</v>
          </cell>
          <cell r="C1868" t="str">
            <v>Midlink / Stryker &amp; Michigan State University Kalamazoo County 4-H Youth Programs</v>
          </cell>
          <cell r="D1868" t="str">
            <v>Kalamazoo, MI USA</v>
          </cell>
        </row>
        <row r="1869">
          <cell r="A1869">
            <v>2767</v>
          </cell>
          <cell r="B1869" t="str">
            <v>Stryke Force</v>
          </cell>
          <cell r="C1869" t="str">
            <v>Midlink / Stryker &amp; Michigan State University Kalamazoo County 4-H Youth Programs</v>
          </cell>
          <cell r="D1869" t="str">
            <v>Kalamazoo, MI USA</v>
          </cell>
        </row>
        <row r="1870">
          <cell r="A1870">
            <v>2771</v>
          </cell>
          <cell r="B1870" t="str">
            <v>Code Red Robotics / Stray Dogs</v>
          </cell>
          <cell r="C1870" t="str">
            <v>General Motors Foundation/Code Red Robotics/PTC/RoMan Manufacturing/Huizenga Group/BAE SYSTEMS &amp; Grand River Preparatory High School</v>
          </cell>
          <cell r="D1870" t="str">
            <v>Grandville , MI USA</v>
          </cell>
        </row>
        <row r="1871">
          <cell r="A1871">
            <v>2771</v>
          </cell>
          <cell r="B1871" t="str">
            <v>Code Red Robotics / Stray Dogs</v>
          </cell>
          <cell r="C1871" t="str">
            <v>General Motors Foundation/Code Red Robotics/PTC/RoMan Manufacturing/Huizenga Group/BAE SYSTEMS &amp; Grand River Preparatory High School</v>
          </cell>
          <cell r="D1871" t="str">
            <v>Grandville , MI USA</v>
          </cell>
        </row>
        <row r="1872">
          <cell r="A1872">
            <v>2771</v>
          </cell>
          <cell r="B1872" t="str">
            <v>Code Red Robotics / Stray Dogs</v>
          </cell>
          <cell r="C1872" t="str">
            <v>General Motors Foundation/Code Red Robotics/PTC/RoMan Manufacturing/Huizenga Group/BAE SYSTEMS &amp; Grand River Preparatory High School</v>
          </cell>
          <cell r="D1872" t="str">
            <v>Grandville , MI USA</v>
          </cell>
        </row>
        <row r="1873">
          <cell r="A1873">
            <v>2773</v>
          </cell>
          <cell r="B1873" t="str">
            <v>IRONDOGZ</v>
          </cell>
          <cell r="C1873" t="str">
            <v>Pratt &amp; Whitney/Edmond Electric/Hadley Design/Trinity Group Architechts/Edmond Public Schools &amp; Edmond Memorial High School</v>
          </cell>
          <cell r="D1873" t="str">
            <v>Edmond, OK USA</v>
          </cell>
        </row>
        <row r="1874">
          <cell r="A1874">
            <v>2781</v>
          </cell>
          <cell r="B1874" t="str">
            <v>RoboPRIDE</v>
          </cell>
          <cell r="C1874" t="str">
            <v>NuMark Credit Union / National Instruments &amp; Queen of Peace High School</v>
          </cell>
          <cell r="D1874" t="str">
            <v>Burbank, IL USA</v>
          </cell>
        </row>
        <row r="1875">
          <cell r="A1875">
            <v>2783</v>
          </cell>
          <cell r="B1875" t="str">
            <v xml:space="preserve">Engineers of Tomorrow </v>
          </cell>
          <cell r="C1875" t="str">
            <v>Kentucky Engineering Foundation/Cherry House/Frank Design/Amgen/Gaylor/A &amp; M Machine/A T &amp; Engineer of Tomorrow</v>
          </cell>
          <cell r="D1875" t="str">
            <v>Mount Washington, KY USA</v>
          </cell>
        </row>
        <row r="1876">
          <cell r="A1876">
            <v>2783</v>
          </cell>
          <cell r="B1876" t="str">
            <v xml:space="preserve">Engineers of Tomorrow </v>
          </cell>
          <cell r="C1876" t="str">
            <v>Kentucky Engineering Foundation/Cherry House/Frank Design/Amgen/Gaylor/A &amp; M Machine/A T &amp; Engineer of Tomorrow</v>
          </cell>
          <cell r="D1876" t="str">
            <v>Mount Washington, KY USA</v>
          </cell>
        </row>
        <row r="1877">
          <cell r="A1877">
            <v>2785</v>
          </cell>
          <cell r="B1877" t="str">
            <v>Prometheus</v>
          </cell>
          <cell r="C1877" t="str">
            <v>United Technologies Corporation/Stanley Works &amp; Kent School</v>
          </cell>
          <cell r="D1877" t="str">
            <v>Kent, CT USA</v>
          </cell>
        </row>
        <row r="1878">
          <cell r="A1878">
            <v>2789</v>
          </cell>
          <cell r="B1878" t="str">
            <v>TEXplosion</v>
          </cell>
          <cell r="C1878" t="str">
            <v>NASA/Thor Labs/Samsung/Dell/Texas Workforce Commission/Dwyer Realty/FIRST In Texas/Manor ISD &amp; Manor New Tech High School</v>
          </cell>
          <cell r="D1878" t="str">
            <v>Manor, TX USA</v>
          </cell>
        </row>
        <row r="1879">
          <cell r="A1879">
            <v>2789</v>
          </cell>
          <cell r="B1879" t="str">
            <v>TEXplosion</v>
          </cell>
          <cell r="C1879" t="str">
            <v>NASA/Thor Labs/Samsung/Dell/Texas Workforce Commission/Dwyer Realty/FIRST In Texas/Manor ISD &amp; Manor New Tech High School</v>
          </cell>
          <cell r="D1879" t="str">
            <v>Manor, TX USA</v>
          </cell>
        </row>
        <row r="1880">
          <cell r="A1880">
            <v>2789</v>
          </cell>
          <cell r="B1880" t="str">
            <v>TEXplosion</v>
          </cell>
          <cell r="C1880" t="str">
            <v>NASA/Thor Labs/Samsung/Dell/Texas Workforce Commission/Dwyer Realty/FIRST In Texas/Manor ISD &amp; Manor New Tech High School</v>
          </cell>
          <cell r="D1880" t="str">
            <v>Manor, TX USA</v>
          </cell>
        </row>
        <row r="1881">
          <cell r="A1881">
            <v>2791</v>
          </cell>
          <cell r="B1881" t="str">
            <v>Shaker Robotics</v>
          </cell>
          <cell r="C1881" t="str">
            <v>Picone / A.J. Rinella / Hart Alarm / Generatortech / Benet Labs / Sneeringer, Redgrave, Monohan, Provost Title Agency / PVA / Douglas Industrial &amp; Shaker High School</v>
          </cell>
          <cell r="D1881" t="str">
            <v>Latham, NY USA</v>
          </cell>
        </row>
        <row r="1882">
          <cell r="A1882">
            <v>2791</v>
          </cell>
          <cell r="B1882" t="str">
            <v>Shaker Robotics</v>
          </cell>
          <cell r="C1882" t="str">
            <v>Picone / A.J. Rinella / Hart Alarm / Generatortech / Benet Labs / Sneeringer, Redgrave, Monohan, Provost Title Agency / PVA / Douglas Industrial &amp; Shaker High School</v>
          </cell>
          <cell r="D1882" t="str">
            <v>Latham, NY USA</v>
          </cell>
        </row>
        <row r="1883">
          <cell r="A1883">
            <v>2795</v>
          </cell>
          <cell r="B1883" t="str">
            <v>GOTTAGO</v>
          </cell>
          <cell r="C1883" t="str">
            <v>NASA/TAMA Tulsa Area Manufacturers Association &amp; Tulsa Technology Center 4600 S. Olive Broken Arrow Oklahoma High School</v>
          </cell>
          <cell r="D1883" t="str">
            <v>Broken Arrow, OK USA</v>
          </cell>
        </row>
        <row r="1884">
          <cell r="A1884">
            <v>2797</v>
          </cell>
          <cell r="B1884" t="str">
            <v>Knight and Nerdy</v>
          </cell>
          <cell r="C1884" t="str">
            <v>Lake County Robotics Initiative/Lockheed Martin/jcpenney &amp; East Ridge High School</v>
          </cell>
          <cell r="D1884" t="str">
            <v>Clermont, FL USA</v>
          </cell>
        </row>
        <row r="1885">
          <cell r="A1885">
            <v>2797</v>
          </cell>
          <cell r="B1885" t="str">
            <v>Knight and Nerdy</v>
          </cell>
          <cell r="C1885" t="str">
            <v>Lake County Robotics Initiative/Lockheed Martin/jcpenney &amp; East Ridge High School</v>
          </cell>
          <cell r="D1885" t="str">
            <v>Clermont, FL USA</v>
          </cell>
        </row>
        <row r="1886">
          <cell r="A1886">
            <v>2803</v>
          </cell>
          <cell r="B1886" t="str">
            <v>Firebirds</v>
          </cell>
          <cell r="C1886" t="str">
            <v>After School Matters and Motorola &amp; Phoenix Military Academy</v>
          </cell>
          <cell r="D1886" t="str">
            <v>Chicago, IL USA</v>
          </cell>
        </row>
        <row r="1887">
          <cell r="A1887">
            <v>2805</v>
          </cell>
          <cell r="B1887" t="str">
            <v>The Wolf Pack</v>
          </cell>
          <cell r="C1887" t="str">
            <v>Texas Workforce Commission/jcpenney &amp; Waxahachie Global High School</v>
          </cell>
          <cell r="D1887" t="str">
            <v>Waxahachie, TX USA</v>
          </cell>
        </row>
        <row r="1888">
          <cell r="A1888">
            <v>2809</v>
          </cell>
          <cell r="B1888" t="str">
            <v>K-Botics</v>
          </cell>
          <cell r="C1888" t="str">
            <v>Queen's University: Faculty of Applied Science / Transformix Engineering / Limestone District School Board &amp; Kingston Collegiate &amp; Vocational Institute</v>
          </cell>
          <cell r="D1888" t="str">
            <v>Kingston, ON Canada</v>
          </cell>
        </row>
        <row r="1889">
          <cell r="A1889">
            <v>2809</v>
          </cell>
          <cell r="B1889" t="str">
            <v>K-Botics</v>
          </cell>
          <cell r="C1889" t="str">
            <v>Queen's University: Faculty of Applied Science / Transformix Engineering / Limestone District School Board &amp; Kingston Collegiate &amp; Vocational Institute</v>
          </cell>
          <cell r="D1889" t="str">
            <v>Kingston, ON Canada</v>
          </cell>
        </row>
        <row r="1890">
          <cell r="A1890">
            <v>2811</v>
          </cell>
          <cell r="B1890" t="str">
            <v>StormBots</v>
          </cell>
          <cell r="C1890" t="str">
            <v>The Boeing Company/Hewlett Packard Company/Washington State OSPI/Daimler Trucks North America/Platt Electric &amp; Skyview High School</v>
          </cell>
          <cell r="D1890" t="str">
            <v>Vancouver, WA USA</v>
          </cell>
        </row>
        <row r="1891">
          <cell r="A1891">
            <v>2811</v>
          </cell>
          <cell r="B1891" t="str">
            <v>StormBots</v>
          </cell>
          <cell r="C1891" t="str">
            <v>The Boeing Company/Hewlett Packard Company/Washington State OSPI/Daimler Trucks North America/Platt Electric &amp; Skyview High School</v>
          </cell>
          <cell r="D1891" t="str">
            <v>Vancouver, WA USA</v>
          </cell>
        </row>
        <row r="1892">
          <cell r="A1892">
            <v>2813</v>
          </cell>
          <cell r="B1892" t="str">
            <v>Gear Heads</v>
          </cell>
          <cell r="C1892" t="str">
            <v>NASA/PTC/BAE SYSTEMS/Intuitive Surgical/Western Digital Corp &amp; Prospect High School</v>
          </cell>
          <cell r="D1892" t="str">
            <v>Saratoga, CA USA</v>
          </cell>
        </row>
        <row r="1893">
          <cell r="A1893">
            <v>2813</v>
          </cell>
          <cell r="B1893" t="str">
            <v>Gear Heads</v>
          </cell>
          <cell r="C1893" t="str">
            <v>NASA/PTC/BAE SYSTEMS/Intuitive Surgical/Western Digital Corp &amp; Prospect High School</v>
          </cell>
          <cell r="D1893" t="str">
            <v>Saratoga, CA USA</v>
          </cell>
        </row>
        <row r="1894">
          <cell r="A1894">
            <v>2815</v>
          </cell>
          <cell r="B1894" t="str">
            <v>Los Pollos Locos</v>
          </cell>
          <cell r="C1894" t="str">
            <v>Richland County School District #1 &amp; Dreher</v>
          </cell>
          <cell r="D1894" t="str">
            <v>Columbia, SC USA</v>
          </cell>
        </row>
        <row r="1895">
          <cell r="A1895">
            <v>2815</v>
          </cell>
          <cell r="B1895" t="str">
            <v>Los Pollos Locos</v>
          </cell>
          <cell r="C1895" t="str">
            <v>Richland County School District #1 &amp; Dreher</v>
          </cell>
          <cell r="D1895" t="str">
            <v>Columbia, SC USA</v>
          </cell>
        </row>
        <row r="1896">
          <cell r="A1896">
            <v>2817</v>
          </cell>
          <cell r="B1896" t="str">
            <v>Bluff City Bots</v>
          </cell>
          <cell r="C1896" t="str">
            <v>Memphis City Schools &amp; Booker T. Washington and Carver</v>
          </cell>
          <cell r="D1896" t="str">
            <v>Memphis, TN USA</v>
          </cell>
        </row>
        <row r="1897">
          <cell r="A1897">
            <v>2819</v>
          </cell>
          <cell r="B1897" t="str">
            <v>Team Dynamite</v>
          </cell>
          <cell r="C1897" t="str">
            <v>NDEP/BAE SYSTEMS/National Defense Education Program/Maryland Space Business Roundtable/Naval Sea Systems Command (NAVSEA)/jcpenney/NSBE-AEDC &amp; Oxon Hill High School</v>
          </cell>
          <cell r="D1897" t="str">
            <v>Oxon Hill, MD USA</v>
          </cell>
        </row>
        <row r="1898">
          <cell r="A1898">
            <v>2823</v>
          </cell>
          <cell r="B1898" t="str">
            <v>The Automatons</v>
          </cell>
          <cell r="C1898" t="str">
            <v>3M &amp; St. Paul Highland Park</v>
          </cell>
          <cell r="D1898" t="str">
            <v>St Paul, MN USA</v>
          </cell>
        </row>
        <row r="1899">
          <cell r="A1899">
            <v>2825</v>
          </cell>
          <cell r="B1899" t="str">
            <v>AFSA Eagles</v>
          </cell>
          <cell r="C1899" t="str">
            <v>General Mills/Boston Scientific &amp; AFSA High School Eagles</v>
          </cell>
          <cell r="D1899" t="str">
            <v>Vadnais Heights, MN USA</v>
          </cell>
        </row>
        <row r="1900">
          <cell r="A1900">
            <v>2826</v>
          </cell>
          <cell r="B1900" t="str">
            <v>Wave Robotics</v>
          </cell>
          <cell r="C1900" t="str">
            <v>Oshkosh Corp. / Muza Metal Products / Triangle Mfg. Co. / MSOE / jcpenney &amp; Oshkosh Area School District &amp; Oshkosh Recc. Department</v>
          </cell>
          <cell r="D1900" t="str">
            <v>Oshkosh, WI USA</v>
          </cell>
        </row>
        <row r="1901">
          <cell r="A1901">
            <v>2826</v>
          </cell>
          <cell r="B1901" t="str">
            <v>Wave Robotics</v>
          </cell>
          <cell r="C1901" t="str">
            <v>Oshkosh Corp. / Muza Metal Products / Triangle Mfg. Co. / MSOE / jcpenney &amp; Oshkosh Area School District &amp; Oshkosh Recc. Department</v>
          </cell>
          <cell r="D1901" t="str">
            <v>Oshkosh, WI USA</v>
          </cell>
        </row>
        <row r="1902">
          <cell r="A1902">
            <v>2827</v>
          </cell>
          <cell r="B1902" t="str">
            <v>Crown City Robotics</v>
          </cell>
          <cell r="C1902" t="str">
            <v>NDEP/QUALCOMM  Incorporated/Goodrich Aerostructures/Optimist Club of Coronado/Rotary International &amp; Coronado High School</v>
          </cell>
          <cell r="D1902" t="str">
            <v>Coronado, CA USA</v>
          </cell>
        </row>
        <row r="1903">
          <cell r="A1903">
            <v>2830</v>
          </cell>
          <cell r="B1903" t="str">
            <v>Riverside RoboTigers</v>
          </cell>
          <cell r="C1903" t="str">
            <v>NASA / GE Volunteers of GE Healthcare / Rockwell Automation / Joy Global / MPS / CLC Riverside University High School &amp; Riverside University High School</v>
          </cell>
          <cell r="D1903" t="str">
            <v>Milwaukee, WI USA</v>
          </cell>
        </row>
        <row r="1904">
          <cell r="A1904">
            <v>2832</v>
          </cell>
          <cell r="B1904" t="str">
            <v>The Livonia  Warriors</v>
          </cell>
          <cell r="C1904" t="str">
            <v>AISIN Technical Center of America, Inc./BAE Systems/DENSO International America, Inc. &amp; Livonia Public Schools</v>
          </cell>
          <cell r="D1904" t="str">
            <v>Livonia, MI USA</v>
          </cell>
        </row>
        <row r="1905">
          <cell r="A1905">
            <v>2832</v>
          </cell>
          <cell r="B1905" t="str">
            <v>The Livonia  Warriors</v>
          </cell>
          <cell r="C1905" t="str">
            <v>AISIN Technical Center of America, Inc./BAE Systems/DENSO International America, Inc. &amp; Livonia Public Schools</v>
          </cell>
          <cell r="D1905" t="str">
            <v>Livonia, MI USA</v>
          </cell>
        </row>
        <row r="1906">
          <cell r="A1906">
            <v>2833</v>
          </cell>
          <cell r="B1906" t="str">
            <v>Roboscorpions</v>
          </cell>
          <cell r="C1906" t="str">
            <v>University of Texas at Brownsville in partnership with Texas Southmost College &amp; Brownsville Early College High School</v>
          </cell>
          <cell r="D1906" t="str">
            <v>Brownsville, TX USA</v>
          </cell>
        </row>
        <row r="1907">
          <cell r="A1907">
            <v>2834</v>
          </cell>
          <cell r="B1907" t="str">
            <v>Bionic Barons</v>
          </cell>
          <cell r="C1907" t="str">
            <v>HBL/Chrysler Foundation/PTC/BAE Systems &amp; Andover High School &amp; Lahser High School</v>
          </cell>
          <cell r="D1907" t="str">
            <v>Bloomfield Hills, MI USA</v>
          </cell>
        </row>
        <row r="1908">
          <cell r="A1908">
            <v>2834</v>
          </cell>
          <cell r="B1908" t="str">
            <v>Bionic Barons</v>
          </cell>
          <cell r="C1908" t="str">
            <v>HBL/Chrysler Foundation/PTC/BAE Systems &amp; Andover High School &amp; Lahser High School</v>
          </cell>
          <cell r="D1908" t="str">
            <v>Bloomfield Hills, MI USA</v>
          </cell>
        </row>
        <row r="1909">
          <cell r="A1909">
            <v>2834</v>
          </cell>
          <cell r="B1909" t="str">
            <v>Bionic Barons</v>
          </cell>
          <cell r="C1909" t="str">
            <v>HBL/Chrysler Foundation/PTC/BAE Systems &amp; Andover High School &amp; Lahser High School</v>
          </cell>
          <cell r="D1909" t="str">
            <v>Bloomfield Hills, MI USA</v>
          </cell>
        </row>
        <row r="1910">
          <cell r="A1910">
            <v>2834</v>
          </cell>
          <cell r="B1910" t="str">
            <v>Bionic Barons</v>
          </cell>
          <cell r="C1910" t="str">
            <v>HBL/Chrysler Foundation/PTC/BAE Systems &amp; Andover High School &amp; Lahser High School</v>
          </cell>
          <cell r="D1910" t="str">
            <v>Bloomfield Hills, MI USA</v>
          </cell>
        </row>
        <row r="1911">
          <cell r="A1911">
            <v>2836</v>
          </cell>
          <cell r="B1911" t="str">
            <v>Team Beta</v>
          </cell>
          <cell r="C1911" t="str">
            <v>ebm-papst Inc. / United Technologies Corporation &amp; Nonnewaug High School</v>
          </cell>
          <cell r="D1911" t="str">
            <v>Woodbury, CT USA</v>
          </cell>
        </row>
        <row r="1912">
          <cell r="A1912">
            <v>2838</v>
          </cell>
          <cell r="B1912" t="str">
            <v>Eaglebots</v>
          </cell>
          <cell r="C1912" t="str">
            <v>The Boeing Company/Monsanto Company &amp; Barat Academy High School</v>
          </cell>
          <cell r="D1912" t="str">
            <v>Chesterfield, MO USA</v>
          </cell>
        </row>
        <row r="1913">
          <cell r="A1913">
            <v>2839</v>
          </cell>
          <cell r="B1913" t="str">
            <v>The Daedalus Project</v>
          </cell>
          <cell r="C1913" t="str">
            <v>Nordson Asymtek / ViaSat / D &amp; K Engineering / Teradata / Abbott Labs / BAE Systems / Qualcomm / Rockwell-Collins &amp; Escondido Charter High School</v>
          </cell>
          <cell r="D1913" t="str">
            <v>Escondido, CA USA</v>
          </cell>
        </row>
        <row r="1914">
          <cell r="A1914">
            <v>2839</v>
          </cell>
          <cell r="B1914" t="str">
            <v>The Daedalus Project</v>
          </cell>
          <cell r="C1914" t="str">
            <v>Nordson Asymtek / ViaSat / D &amp; K Engineering / Teradata / Abbott Labs / BAE Systems / Qualcomm / Rockwell-Collins &amp; Escondido Charter High School</v>
          </cell>
          <cell r="D1914" t="str">
            <v>Escondido, CA USA</v>
          </cell>
        </row>
        <row r="1915">
          <cell r="A1915">
            <v>2840</v>
          </cell>
          <cell r="B1915" t="str">
            <v>Blue Tide</v>
          </cell>
          <cell r="C1915" t="str">
            <v>Phoenix Country Day HIgh School</v>
          </cell>
          <cell r="D1915" t="str">
            <v>Paradise Valley, AZ USA</v>
          </cell>
        </row>
        <row r="1916">
          <cell r="A1916">
            <v>2844</v>
          </cell>
          <cell r="B1916" t="str">
            <v>Stampede Robotics</v>
          </cell>
          <cell r="C1916" t="str">
            <v>General Dynamics Advanced Information Systems/AZFIRST/Montgomery &amp; Interpreter, PLC/Laveen Community Council/Employees of Microchip &amp; Betty H. Fairfax High School</v>
          </cell>
          <cell r="D1916" t="str">
            <v>Laveen, AZ USA</v>
          </cell>
        </row>
        <row r="1917">
          <cell r="A1917">
            <v>2844</v>
          </cell>
          <cell r="B1917" t="str">
            <v>Stampede Robotics</v>
          </cell>
          <cell r="C1917" t="str">
            <v>General Dynamics Advanced Information Systems/AZFIRST/Montgomery &amp; Interpreter, PLC/Laveen Community Council/Employees of Microchip &amp; Betty H. Fairfax High School</v>
          </cell>
          <cell r="D1917" t="str">
            <v>Laveen, AZ USA</v>
          </cell>
        </row>
        <row r="1918">
          <cell r="A1918">
            <v>2845</v>
          </cell>
          <cell r="B1918" t="str">
            <v>O'Botics</v>
          </cell>
          <cell r="C1918" t="str">
            <v>NASA/MGS Machine/Nonin Medical &amp; Osseo Senior High School</v>
          </cell>
          <cell r="D1918" t="str">
            <v>Osseo, MN USA</v>
          </cell>
        </row>
        <row r="1919">
          <cell r="A1919">
            <v>2846</v>
          </cell>
          <cell r="B1919" t="str">
            <v>FireBears</v>
          </cell>
          <cell r="C1919" t="str">
            <v>Boston Scientific &amp; Roseville Area High School</v>
          </cell>
          <cell r="D1919" t="str">
            <v>Roseville, MN USA</v>
          </cell>
        </row>
        <row r="1920">
          <cell r="A1920">
            <v>2846</v>
          </cell>
          <cell r="B1920" t="str">
            <v>FireBears</v>
          </cell>
          <cell r="C1920" t="str">
            <v>Boston Scientific &amp; Roseville Area High School</v>
          </cell>
          <cell r="D1920" t="str">
            <v>Roseville, MN USA</v>
          </cell>
        </row>
        <row r="1921">
          <cell r="A1921">
            <v>2847</v>
          </cell>
          <cell r="B1921" t="str">
            <v>The MegaHertz</v>
          </cell>
          <cell r="C1921" t="str">
            <v>3M Foundation/A &amp; E Construction Supply &amp; Fairmont High School</v>
          </cell>
          <cell r="D1921" t="str">
            <v>Fairmont, MN USA</v>
          </cell>
        </row>
        <row r="1922">
          <cell r="A1922">
            <v>2848</v>
          </cell>
          <cell r="B1922" t="str">
            <v>The All Sparks</v>
          </cell>
          <cell r="C1922" t="str">
            <v>Manda Machine / Karlee / Burns Controls / Atmos Energy / Texas Workforce Commission &amp; Jesuit College Prep High School</v>
          </cell>
          <cell r="D1922" t="str">
            <v>Dallas, TX USA</v>
          </cell>
        </row>
        <row r="1923">
          <cell r="A1923">
            <v>2848</v>
          </cell>
          <cell r="B1923" t="str">
            <v>The All Sparks</v>
          </cell>
          <cell r="C1923" t="str">
            <v>Manda Machine / Karlee / Burns Controls / Atmos Energy / Texas Workforce Commission &amp; Jesuit College Prep High School</v>
          </cell>
          <cell r="D1923" t="str">
            <v>Dallas, TX USA</v>
          </cell>
        </row>
        <row r="1924">
          <cell r="A1924">
            <v>2849</v>
          </cell>
          <cell r="B1924" t="str">
            <v>Ursa Major</v>
          </cell>
          <cell r="C1924" t="str">
            <v>Army Research Lab / Helm Point Solutions / Sun Products Corporation / Rentech Solutions Corporation / VMW Express, Inc. &amp; Hammond High School</v>
          </cell>
          <cell r="D1924" t="str">
            <v>Columbia, MD USA</v>
          </cell>
        </row>
        <row r="1925">
          <cell r="A1925">
            <v>2849</v>
          </cell>
          <cell r="B1925" t="str">
            <v>Ursa Major</v>
          </cell>
          <cell r="C1925" t="str">
            <v>Army Research Lab / Helm Point Solutions / Sun Products Corporation / Rentech Solutions Corporation / VMW Express, Inc. &amp; Hammond High School</v>
          </cell>
          <cell r="D1925" t="str">
            <v>Columbia, MD USA</v>
          </cell>
        </row>
        <row r="1926">
          <cell r="A1926">
            <v>2851</v>
          </cell>
          <cell r="B1926" t="str">
            <v>Crevolution</v>
          </cell>
          <cell r="C1926" t="str">
            <v>BAE SYSTEMS/Utica Community Schools</v>
          </cell>
          <cell r="D1926" t="str">
            <v>Sterling Heights, MI USA</v>
          </cell>
        </row>
        <row r="1927">
          <cell r="A1927">
            <v>2851</v>
          </cell>
          <cell r="B1927" t="str">
            <v>Crevolution</v>
          </cell>
          <cell r="C1927" t="str">
            <v>BAE SYSTEMS/Utica Community Schools</v>
          </cell>
          <cell r="D1927" t="str">
            <v>Sterling Heights, MI USA</v>
          </cell>
        </row>
        <row r="1928">
          <cell r="A1928">
            <v>2851</v>
          </cell>
          <cell r="B1928" t="str">
            <v>Crevolution</v>
          </cell>
          <cell r="C1928" t="str">
            <v>BAE SYSTEMS/Utica Community Schools</v>
          </cell>
          <cell r="D1928" t="str">
            <v>Sterling Heights, MI USA</v>
          </cell>
        </row>
        <row r="1929">
          <cell r="A1929">
            <v>2851</v>
          </cell>
          <cell r="B1929" t="str">
            <v>Crevolution</v>
          </cell>
          <cell r="C1929" t="str">
            <v>BAE SYSTEMS/Utica Community Schools</v>
          </cell>
          <cell r="D1929" t="str">
            <v>Sterling Heights, MI USA</v>
          </cell>
        </row>
        <row r="1930">
          <cell r="A1930">
            <v>2852</v>
          </cell>
          <cell r="B1930" t="str">
            <v>DM High Voltage</v>
          </cell>
          <cell r="C1930" t="str">
            <v>Callisto Integration Corporation / General Motors Corp / JTL Integrated Machine / Trenergy / Woodbridge Foam Corporation / Ontario Power Generation / Niagara Catholic District School Board &amp; Denis Morris Catholic High School</v>
          </cell>
          <cell r="D1930" t="str">
            <v>St. Catharines, ON Canada</v>
          </cell>
        </row>
        <row r="1931">
          <cell r="A1931">
            <v>2852</v>
          </cell>
          <cell r="B1931" t="str">
            <v>DM High Voltage</v>
          </cell>
          <cell r="C1931" t="str">
            <v>Callisto Integration Corporation / General Motors Corp / JTL Integrated Machine / Trenergy / Woodbridge Foam Corporation / Ontario Power Generation / Niagara Catholic District School Board &amp; Denis Morris Catholic High School</v>
          </cell>
          <cell r="D1931" t="str">
            <v>St. Catharines, ON Canada</v>
          </cell>
        </row>
        <row r="1932">
          <cell r="A1932">
            <v>2853</v>
          </cell>
          <cell r="B1932" t="str">
            <v>TroboBots</v>
          </cell>
          <cell r="C1932" t="str">
            <v>NDEP/National Defense Education Program/ROC &amp; Friends of Hawaii Robotics/BAE Systems/Hawaii Air National Guard/Mililani High School Science Learning Center &amp; Mililani High School</v>
          </cell>
          <cell r="D1932" t="str">
            <v>Mililani, HI USA</v>
          </cell>
        </row>
        <row r="1933">
          <cell r="A1933">
            <v>2854</v>
          </cell>
          <cell r="B1933" t="str">
            <v>The Prototypes</v>
          </cell>
          <cell r="C1933" t="str">
            <v>Evergreen Valley High School</v>
          </cell>
          <cell r="D1933" t="str">
            <v>San Jose, CA USA</v>
          </cell>
        </row>
        <row r="1934">
          <cell r="A1934">
            <v>2854</v>
          </cell>
          <cell r="B1934" t="str">
            <v>The Prototypes</v>
          </cell>
          <cell r="C1934" t="str">
            <v>Evergreen Valley High School</v>
          </cell>
          <cell r="D1934" t="str">
            <v>San Jose, CA USA</v>
          </cell>
        </row>
        <row r="1935">
          <cell r="A1935">
            <v>2855</v>
          </cell>
          <cell r="B1935" t="str">
            <v>BEASTBOT</v>
          </cell>
          <cell r="C1935" t="str">
            <v>NASA/3M &amp; Como Park Senior High School</v>
          </cell>
          <cell r="D1935" t="str">
            <v>Saint Paul, MN USA</v>
          </cell>
        </row>
        <row r="1936">
          <cell r="A1936">
            <v>2856</v>
          </cell>
          <cell r="B1936" t="str">
            <v>Planetary Drive</v>
          </cell>
          <cell r="C1936" t="str">
            <v>Fayette County Public Schools PLD Robotics/Newton's Attic/Pakteem &amp; Fayette County High Schools</v>
          </cell>
          <cell r="D1936" t="str">
            <v>Lexington, KY USA</v>
          </cell>
        </row>
        <row r="1937">
          <cell r="A1937">
            <v>2861</v>
          </cell>
          <cell r="B1937" t="str">
            <v>Infinity's End</v>
          </cell>
          <cell r="C1937" t="str">
            <v>Medtronic / PTC / Pass It On / Hearth and Home Technologies / Goodhue County Co-op Electric &amp; Lincoln High School (Lake City)</v>
          </cell>
          <cell r="D1937" t="str">
            <v>Lake City, MN USA</v>
          </cell>
        </row>
        <row r="1938">
          <cell r="A1938">
            <v>2866</v>
          </cell>
          <cell r="B1938" t="str">
            <v>Phoenix Robotics</v>
          </cell>
          <cell r="C1938" t="str">
            <v>NASA/Lockheed Martin/Fred Needel, Inc./BAA &amp; Owings Mills High School</v>
          </cell>
          <cell r="D1938" t="str">
            <v>Owings Mills , MD USA</v>
          </cell>
        </row>
        <row r="1939">
          <cell r="A1939">
            <v>2867</v>
          </cell>
          <cell r="B1939" t="str">
            <v>ElkLogics</v>
          </cell>
          <cell r="C1939" t="str">
            <v>ECS (Elkhart Community Schools) / ETHOS Science Center / AEP-American Electric Power (Elkhart, IN) / Indiana Department of Workforce Development &amp; Elkhart Community Schools</v>
          </cell>
          <cell r="D1939" t="str">
            <v>Elkhart, IN USA</v>
          </cell>
        </row>
        <row r="1940">
          <cell r="A1940">
            <v>2869</v>
          </cell>
          <cell r="B1940" t="str">
            <v>Regal Eagles</v>
          </cell>
          <cell r="C1940" t="str">
            <v>Bethpage Union Free School District &amp; Bethpage High School</v>
          </cell>
          <cell r="D1940" t="str">
            <v>Bethpage, NY USA</v>
          </cell>
        </row>
        <row r="1941">
          <cell r="A1941">
            <v>2871</v>
          </cell>
          <cell r="B1941" t="str">
            <v>Beantown Botz</v>
          </cell>
          <cell r="C1941" t="str">
            <v>Boston Public Schools-John D. O'Bryant School of Mathematics and Science/Massachusetts Institute of Technology/Lincoln Laboratories &amp; John D. O'Bryant School of Mathematics and Science</v>
          </cell>
          <cell r="D1941" t="str">
            <v>Roxbury, MA USA</v>
          </cell>
        </row>
        <row r="1942">
          <cell r="A1942">
            <v>2872</v>
          </cell>
          <cell r="B1942" t="str">
            <v>CyberCats</v>
          </cell>
          <cell r="C1942" t="str">
            <v>The Wheatley School</v>
          </cell>
          <cell r="D1942" t="str">
            <v>Old Westbury, NY USA</v>
          </cell>
        </row>
        <row r="1943">
          <cell r="A1943">
            <v>2874</v>
          </cell>
          <cell r="B1943" t="str">
            <v>Eagles</v>
          </cell>
          <cell r="C1943" t="str">
            <v>KCScout/DeHaan Remodeling/Honeywell FM/Kansas City Power and Light/Master Carpet Care/May Technology &amp; Mfg. Inc/Gragg Roofing and Construction LLC &amp; Grain Valley RV School Dist. High School</v>
          </cell>
          <cell r="D1943" t="str">
            <v>Grain Valley , MO USA</v>
          </cell>
        </row>
        <row r="1944">
          <cell r="A1944">
            <v>2875</v>
          </cell>
          <cell r="B1944" t="str">
            <v>CyberHawks</v>
          </cell>
          <cell r="C1944" t="str">
            <v>Cold Spring Harbor High School</v>
          </cell>
          <cell r="D1944" t="str">
            <v>Cold Spring Harbor, NY USA</v>
          </cell>
        </row>
        <row r="1945">
          <cell r="A1945">
            <v>2876</v>
          </cell>
          <cell r="B1945" t="str">
            <v>Devilbotz</v>
          </cell>
          <cell r="C1945" t="str">
            <v>Lockheed Martin Co / Burlington Education Foundation &amp; Burlington High School</v>
          </cell>
          <cell r="D1945" t="str">
            <v>Burlington, MA USA</v>
          </cell>
        </row>
        <row r="1946">
          <cell r="A1946">
            <v>2877</v>
          </cell>
          <cell r="B1946" t="str">
            <v>Ligerbots</v>
          </cell>
          <cell r="C1946" t="str">
            <v>NDEP/Newton Public Schools/PTC/Raytheon/Textron/National Defense Education Program &amp; Newton South High School</v>
          </cell>
          <cell r="D1946" t="str">
            <v>Newton, MA USA</v>
          </cell>
        </row>
        <row r="1947">
          <cell r="A1947">
            <v>2877</v>
          </cell>
          <cell r="B1947" t="str">
            <v>Ligerbots</v>
          </cell>
          <cell r="C1947" t="str">
            <v>NDEP/Newton Public Schools/PTC/Raytheon/Textron/National Defense Education Program &amp; Newton South High School</v>
          </cell>
          <cell r="D1947" t="str">
            <v>Newton, MA USA</v>
          </cell>
        </row>
        <row r="1948">
          <cell r="A1948">
            <v>2879</v>
          </cell>
          <cell r="B1948" t="str">
            <v>Orange Thunder</v>
          </cell>
          <cell r="C1948" t="str">
            <v>Medtronic &amp; St. Louis Park High School</v>
          </cell>
          <cell r="D1948" t="str">
            <v>St. Louis Park, MN USA</v>
          </cell>
        </row>
        <row r="1949">
          <cell r="A1949">
            <v>2881</v>
          </cell>
          <cell r="B1949" t="str">
            <v>Lady Cans</v>
          </cell>
          <cell r="C1949" t="str">
            <v>Texas Workforce Commission / Duck Tape / National Instruments / Vines Family / Bezos Family Foundation &amp; Girl Scout of Central Texas</v>
          </cell>
          <cell r="D1949" t="str">
            <v>Austin, TX USA</v>
          </cell>
        </row>
        <row r="1950">
          <cell r="A1950">
            <v>2882</v>
          </cell>
          <cell r="B1950" t="str">
            <v>Nuts n Boltz</v>
          </cell>
          <cell r="C1950" t="str">
            <v>Morton Ranch High School</v>
          </cell>
          <cell r="D1950" t="str">
            <v>Katy, TX USA</v>
          </cell>
        </row>
        <row r="1951">
          <cell r="A1951">
            <v>2883</v>
          </cell>
          <cell r="B1951" t="str">
            <v>F.R.E.D.</v>
          </cell>
          <cell r="C1951" t="str">
            <v>Marvin Windows &amp; Warroad High School</v>
          </cell>
          <cell r="D1951" t="str">
            <v>Warroad, MN USA</v>
          </cell>
        </row>
        <row r="1952">
          <cell r="A1952">
            <v>2890</v>
          </cell>
          <cell r="B1952" t="str">
            <v>The Hawk Collective</v>
          </cell>
          <cell r="C1952" t="str">
            <v>NDEP/BAE Systems (Norfolk Ship Repair)/SPAWAR System Center Atlantic/The Henry L. &amp; Grace Doherty Charitable Foundation, Inc./Lockheed Martin/Jo-Kell Inc./Affordable Cuts/The BEC Group, Inc./CH2M HILL/The MITRE Corporation/US. Foods/NAVSEA/Hickory Robotics Foundation &amp; Hickory High School</v>
          </cell>
          <cell r="D1952" t="str">
            <v>Chesapeake, VA USA</v>
          </cell>
        </row>
        <row r="1953">
          <cell r="A1953">
            <v>2895</v>
          </cell>
          <cell r="B1953" t="str">
            <v>Blazenbots</v>
          </cell>
          <cell r="C1953" t="str">
            <v>Bloomberg/Ackman/Jcpenney/Port Authority of New York New Jersey/Arkwin Industries/MTA &amp; Queens High School for Information, Research &amp; Technology</v>
          </cell>
          <cell r="D1953" t="str">
            <v>Far Rockaway, NY USA</v>
          </cell>
        </row>
        <row r="1954">
          <cell r="A1954">
            <v>2896</v>
          </cell>
          <cell r="B1954" t="str">
            <v>MechaMonarchs</v>
          </cell>
          <cell r="C1954" t="str">
            <v>BAE SYSTEMS/Matson Navigation Company/Pearl Harbor Naval Shipyard &amp; Damien Memorial School</v>
          </cell>
          <cell r="D1954" t="str">
            <v>Honolulu, HI USA</v>
          </cell>
        </row>
        <row r="1955">
          <cell r="A1955">
            <v>2898</v>
          </cell>
          <cell r="B1955" t="str">
            <v>Flying Hedgehogs</v>
          </cell>
          <cell r="C1955" t="str">
            <v>Intel/Portland Community College/ITT Tech/Beaverton Public Schools Robotics Teams &amp; School of Science and Technology High School</v>
          </cell>
          <cell r="D1955" t="str">
            <v>Beaverton, OR USA</v>
          </cell>
        </row>
        <row r="1956">
          <cell r="A1956">
            <v>2900</v>
          </cell>
          <cell r="B1956" t="str">
            <v>The Mighty Penguins</v>
          </cell>
          <cell r="C1956" t="str">
            <v>DCPS/Booz Allen Hamilton &amp; School Without Walls High School</v>
          </cell>
          <cell r="D1956" t="str">
            <v>Washington, DC USA</v>
          </cell>
        </row>
        <row r="1957">
          <cell r="A1957">
            <v>2902</v>
          </cell>
          <cell r="B1957" t="str">
            <v>NYACK</v>
          </cell>
          <cell r="C1957" t="str">
            <v>The Boeing Company/Office of Precollegiate Programs  University of Missouri- St . Louis &amp; Normandy High School</v>
          </cell>
          <cell r="D1957" t="str">
            <v>Saint Louis, MO USA</v>
          </cell>
        </row>
        <row r="1958">
          <cell r="A1958">
            <v>2903</v>
          </cell>
          <cell r="B1958" t="str">
            <v>NeoBots</v>
          </cell>
          <cell r="C1958" t="str">
            <v>The Boeing Company/C &amp; D Zodiac/Office of Superintendent for Public Instruction/Kiwanis International/Rotary International &amp; Arlington High School</v>
          </cell>
          <cell r="D1958" t="str">
            <v>Arlington, WA USA</v>
          </cell>
        </row>
        <row r="1959">
          <cell r="A1959">
            <v>2905</v>
          </cell>
          <cell r="B1959" t="str">
            <v>Sultans of Turkiye</v>
          </cell>
          <cell r="C1959" t="str">
            <v>Caterpillar/The Sultans of TÃ¼rkiye &amp; The Fikret Yuksel Foundation &amp; DarÃ¼ssafaka High School</v>
          </cell>
          <cell r="D1959" t="str">
            <v>Istanbul, 34 Turkey</v>
          </cell>
        </row>
        <row r="1960">
          <cell r="A1960">
            <v>2906</v>
          </cell>
          <cell r="B1960" t="str">
            <v>Spanaway Lake Botworx</v>
          </cell>
          <cell r="C1960" t="str">
            <v>The Boeing Company &amp; Spanaway Lake High School</v>
          </cell>
          <cell r="D1960" t="str">
            <v>Spanaway, WA USA</v>
          </cell>
        </row>
        <row r="1961">
          <cell r="A1961">
            <v>2907</v>
          </cell>
          <cell r="B1961" t="str">
            <v xml:space="preserve"> Lion Robotics</v>
          </cell>
          <cell r="C1961" t="str">
            <v>The Boeing Company/SPEEA/OSPI/Boeing Professionals/PTC/Intellectual Ventures/C.A.M.P.S./NW Home Improvement &amp; Repair Inc./Dan Brewer/LCNW/VECA Electric &amp; Communications &amp; Auburn Mountainview High School &amp; AMHS</v>
          </cell>
          <cell r="D1961" t="str">
            <v>Auburn, WA USA</v>
          </cell>
        </row>
        <row r="1962">
          <cell r="A1962">
            <v>2907</v>
          </cell>
          <cell r="B1962" t="str">
            <v xml:space="preserve"> Lion Robotics</v>
          </cell>
          <cell r="C1962" t="str">
            <v>The Boeing Company/SPEEA/OSPI/Boeing Professionals/PTC/Intellectual Ventures/C.A.M.P.S./NW Home Improvement &amp; Repair Inc./Dan Brewer/LCNW/VECA Electric &amp; Communications &amp; Auburn Mountainview High School &amp; AMHS</v>
          </cell>
          <cell r="D1962" t="str">
            <v>Auburn, WA USA</v>
          </cell>
        </row>
        <row r="1963">
          <cell r="A1963">
            <v>2909</v>
          </cell>
          <cell r="B1963" t="str">
            <v>Zebra Bots</v>
          </cell>
          <cell r="C1963" t="str">
            <v>NASA/SRT &amp; Rochester High School</v>
          </cell>
          <cell r="D1963" t="str">
            <v>Rochester, IN USA</v>
          </cell>
        </row>
        <row r="1964">
          <cell r="A1964">
            <v>2910</v>
          </cell>
          <cell r="B1964" t="str">
            <v>Jack in the Bot</v>
          </cell>
          <cell r="C1964" t="str">
            <v>The Boeing Company/LMI Aerospace -D3Technologies/Terry's Machine/SolidWorks/Air Gas/OSPI/ITT Tech/Platt &amp; Henry M. Jackson High School</v>
          </cell>
          <cell r="D1964" t="str">
            <v>Mill Creek, WA USA</v>
          </cell>
        </row>
        <row r="1965">
          <cell r="A1965">
            <v>2910</v>
          </cell>
          <cell r="B1965" t="str">
            <v>Jack in the Bot</v>
          </cell>
          <cell r="C1965" t="str">
            <v>The Boeing Company/LMI Aerospace -D3Technologies/Terry's Machine/SolidWorks/Air Gas/OSPI/ITT Tech/Platt &amp; Henry M. Jackson High School</v>
          </cell>
          <cell r="D1965" t="str">
            <v>Mill Creek, WA USA</v>
          </cell>
        </row>
        <row r="1966">
          <cell r="A1966">
            <v>2911</v>
          </cell>
          <cell r="B1966" t="str">
            <v>CoolBots</v>
          </cell>
          <cell r="C1966" t="str">
            <v>NASA/District of Columbia Public Schools  Career and Technical Education/Booz Allen Hamilton &amp; Calvin Coolidge Senior High School</v>
          </cell>
          <cell r="D1966" t="str">
            <v>Washington, DC USA</v>
          </cell>
        </row>
        <row r="1967">
          <cell r="A1967">
            <v>2912</v>
          </cell>
          <cell r="B1967" t="str">
            <v>Panther</v>
          </cell>
          <cell r="C1967" t="str">
            <v>National Highway Traffic Safety Administration/Bechtel/Office of Naval Research (ONR)/The Boeing Company/Turner/DCPS CTE &amp; Phelps Senior High School</v>
          </cell>
          <cell r="D1967" t="str">
            <v>Washington, DC USA</v>
          </cell>
        </row>
        <row r="1968">
          <cell r="A1968">
            <v>2912</v>
          </cell>
          <cell r="B1968" t="str">
            <v>Panther</v>
          </cell>
          <cell r="C1968" t="str">
            <v>National Highway Traffic Safety Administration/Bechtel/Office of Naval Research (ONR)/The Boeing Company/Turner/DCPS CTE &amp; Phelps Senior High School</v>
          </cell>
          <cell r="D1968" t="str">
            <v>Washington, DC USA</v>
          </cell>
        </row>
        <row r="1969">
          <cell r="A1969">
            <v>2914</v>
          </cell>
          <cell r="B1969" t="str">
            <v xml:space="preserve">TIGER PRIDE </v>
          </cell>
          <cell r="C1969" t="str">
            <v>2 Million Minutes Productions / Bechtel / NES Associates / District of Columbia Public Schools-CTE / The Aerospace Corporation &amp; Wilson High School SciMaTech Academy</v>
          </cell>
          <cell r="D1969" t="str">
            <v>Washington, DC USA</v>
          </cell>
        </row>
        <row r="1970">
          <cell r="A1970">
            <v>2914</v>
          </cell>
          <cell r="B1970" t="str">
            <v xml:space="preserve">TIGER PRIDE </v>
          </cell>
          <cell r="C1970" t="str">
            <v>2 Million Minutes Productions / Bechtel / NES Associates / District of Columbia Public Schools-CTE / The Aerospace Corporation &amp; Wilson High School SciMaTech Academy</v>
          </cell>
          <cell r="D1970" t="str">
            <v>Washington, DC USA</v>
          </cell>
        </row>
        <row r="1971">
          <cell r="A1971">
            <v>2915</v>
          </cell>
          <cell r="B1971" t="str">
            <v>Riverdale Robotics Pandamonium</v>
          </cell>
          <cell r="C1971" t="str">
            <v>The Boeing Company/TE Connectivity/Autodesk Corporation/Intel Corporation/Bella Home Fashions &amp; Riverdale High School</v>
          </cell>
          <cell r="D1971" t="str">
            <v>Portland, OR USA</v>
          </cell>
        </row>
        <row r="1972">
          <cell r="A1972">
            <v>2915</v>
          </cell>
          <cell r="B1972" t="str">
            <v>Riverdale Robotics Pandamonium</v>
          </cell>
          <cell r="C1972" t="str">
            <v>The Boeing Company/TE Connectivity/Autodesk Corporation/Intel Corporation/Bella Home Fashions &amp; Riverdale High School</v>
          </cell>
          <cell r="D1972" t="str">
            <v>Portland, OR USA</v>
          </cell>
        </row>
        <row r="1973">
          <cell r="A1973">
            <v>2916</v>
          </cell>
          <cell r="B1973" t="str">
            <v>Bionic Bears</v>
          </cell>
          <cell r="C1973" t="str">
            <v>Health First / Harris Corp / Able Trust / Brevard Public Schools &amp; Bayside Engineering &amp; Technology Academy</v>
          </cell>
          <cell r="D1973" t="str">
            <v>Palm Bay, FL USA</v>
          </cell>
        </row>
        <row r="1974">
          <cell r="A1974">
            <v>2917</v>
          </cell>
          <cell r="B1974" t="str">
            <v>Woodward RoboDogs</v>
          </cell>
          <cell r="C1974" t="str">
            <v>Woodward Career Technical High School</v>
          </cell>
          <cell r="D1974" t="str">
            <v>Cincinnati, OH USA</v>
          </cell>
        </row>
        <row r="1975">
          <cell r="A1975">
            <v>2918</v>
          </cell>
          <cell r="B1975" t="str">
            <v>Gear Heads</v>
          </cell>
          <cell r="C1975" t="str">
            <v>BAE Systems/JCPenney Co./Bevill State Community College/Alabama Power Service Organization &amp; Walker County Center of Technology</v>
          </cell>
          <cell r="D1975" t="str">
            <v>Jasper, AL USA</v>
          </cell>
        </row>
        <row r="1976">
          <cell r="A1976">
            <v>2922</v>
          </cell>
          <cell r="B1976" t="str">
            <v>Caution</v>
          </cell>
          <cell r="C1976" t="str">
            <v>WA OSPI / Concrete School District / Bezos Family Foundation / Janicki Industries / BP Cherry Point Refinery / Integra / Ronk Bros Heating &amp; AC / Seven Sisters, Inc. / Van's Equipment / Interconnect Systems &amp; Concrete High School</v>
          </cell>
          <cell r="D1976" t="str">
            <v>Concrete, WA USA</v>
          </cell>
        </row>
        <row r="1977">
          <cell r="A1977">
            <v>2923</v>
          </cell>
          <cell r="B1977" t="str">
            <v>Aggies</v>
          </cell>
          <cell r="C1977" t="str">
            <v>NASA/Platt Electric Supply/Washington State Robotics Grant/Bezo Foundation &amp; Rosalia High School</v>
          </cell>
          <cell r="D1977" t="str">
            <v>Rosalia, WA USA</v>
          </cell>
        </row>
        <row r="1978">
          <cell r="A1978">
            <v>2926</v>
          </cell>
          <cell r="B1978" t="str">
            <v>Robo Sparks</v>
          </cell>
          <cell r="C1978" t="str">
            <v>The Boeing Company/Washington State Office of Superintendent of Public Instruction/Wapato School District (WSD) &amp; Wapato High School</v>
          </cell>
          <cell r="D1978" t="str">
            <v>Wapato, WA USA</v>
          </cell>
        </row>
        <row r="1979">
          <cell r="A1979">
            <v>2926</v>
          </cell>
          <cell r="B1979" t="str">
            <v>Robo Sparks</v>
          </cell>
          <cell r="C1979" t="str">
            <v>The Boeing Company/Washington State Office of Superintendent of Public Instruction/Wapato School District (WSD) &amp; Wapato High School</v>
          </cell>
          <cell r="D1979" t="str">
            <v>Wapato, WA USA</v>
          </cell>
        </row>
        <row r="1980">
          <cell r="A1980">
            <v>2927</v>
          </cell>
          <cell r="B1980" t="str">
            <v>Pi Rho Techs</v>
          </cell>
          <cell r="C1980" t="str">
            <v>BAE Systems &amp; Graham Kapowsin High School</v>
          </cell>
          <cell r="D1980" t="str">
            <v>Graham, WA USA</v>
          </cell>
        </row>
        <row r="1981">
          <cell r="A1981">
            <v>2928</v>
          </cell>
          <cell r="B1981" t="str">
            <v>Viking Robotics</v>
          </cell>
          <cell r="C1981" t="str">
            <v>The Boeing Company / GM Nameplate / Intellectual Ventures / SPEEA / F5 Networks / Everett Steel / Ballard High School PTSA &amp; Ballard High School</v>
          </cell>
          <cell r="D1981" t="str">
            <v>Seattle, WA USA</v>
          </cell>
        </row>
        <row r="1982">
          <cell r="A1982">
            <v>2928</v>
          </cell>
          <cell r="B1982" t="str">
            <v>Viking Robotics</v>
          </cell>
          <cell r="C1982" t="str">
            <v>The Boeing Company / GM Nameplate / Intellectual Ventures / SPEEA / F5 Networks / Everett Steel / Ballard High School PTSA &amp; Ballard High School</v>
          </cell>
          <cell r="D1982" t="str">
            <v>Seattle, WA USA</v>
          </cell>
        </row>
        <row r="1983">
          <cell r="A1983">
            <v>2929</v>
          </cell>
          <cell r="B1983" t="str">
            <v>JAGBOTS</v>
          </cell>
          <cell r="C1983" t="str">
            <v>Accenture / Korum Nissan / Honda of Seattle &amp; Emerald Ridge High School</v>
          </cell>
          <cell r="D1983" t="str">
            <v>Puyallup, WA USA</v>
          </cell>
        </row>
        <row r="1984">
          <cell r="A1984">
            <v>2930</v>
          </cell>
          <cell r="B1984" t="str">
            <v>TaterBotz</v>
          </cell>
          <cell r="C1984" t="str">
            <v>The Boeing Company/Phillips Healthcare/Intellectual Ventures/Snohomish Education Foundation/Ken Pratt/Custom Control Concepts &amp; Glacier Peak High School</v>
          </cell>
          <cell r="D1984" t="str">
            <v>Snohomish, WA USA</v>
          </cell>
        </row>
        <row r="1985">
          <cell r="A1985">
            <v>2930</v>
          </cell>
          <cell r="B1985" t="str">
            <v>TaterBotz</v>
          </cell>
          <cell r="C1985" t="str">
            <v>The Boeing Company/Phillips Healthcare/Intellectual Ventures/Snohomish Education Foundation/Ken Pratt/Custom Control Concepts &amp; Glacier Peak High School</v>
          </cell>
          <cell r="D1985" t="str">
            <v>Snohomish, WA USA</v>
          </cell>
        </row>
        <row r="1986">
          <cell r="A1986">
            <v>2933</v>
          </cell>
          <cell r="B1986" t="str">
            <v>BASH</v>
          </cell>
          <cell r="C1986" t="str">
            <v>Bronx Academy Senior High</v>
          </cell>
          <cell r="D1986" t="str">
            <v>Bronx, NY USA</v>
          </cell>
        </row>
        <row r="1987">
          <cell r="A1987">
            <v>2935</v>
          </cell>
          <cell r="B1987" t="str">
            <v>NACI Robotics</v>
          </cell>
          <cell r="C1987" t="str">
            <v>DHR Inc. / Dana Holding Corporation &amp; TDSB &amp; North Albion C.I. &amp; NACI Cougar Council</v>
          </cell>
          <cell r="D1987" t="str">
            <v>Toronto, ON Canada</v>
          </cell>
        </row>
        <row r="1988">
          <cell r="A1988">
            <v>2936</v>
          </cell>
          <cell r="B1988" t="str">
            <v>Gatorzillas</v>
          </cell>
          <cell r="C1988" t="str">
            <v>The Boeing Company/Texas Workforce Commission/Dickinson Education Foundation/Texas Direct Auto/jcpenney/Jacobs, ESCG/Houston Endowment Inc. &amp; Dickinson High School</v>
          </cell>
          <cell r="D1988" t="str">
            <v>Dickinson, TX USA</v>
          </cell>
        </row>
        <row r="1989">
          <cell r="A1989">
            <v>2936</v>
          </cell>
          <cell r="B1989" t="str">
            <v>Gatorzillas</v>
          </cell>
          <cell r="C1989" t="str">
            <v>The Boeing Company/Texas Workforce Commission/Dickinson Education Foundation/Texas Direct Auto/jcpenney/Jacobs, ESCG/Houston Endowment Inc. &amp; Dickinson High School</v>
          </cell>
          <cell r="D1989" t="str">
            <v>Dickinson, TX USA</v>
          </cell>
        </row>
        <row r="1990">
          <cell r="A1990">
            <v>2942</v>
          </cell>
          <cell r="B1990" t="str">
            <v>Panda Machine</v>
          </cell>
          <cell r="C1990" t="str">
            <v>The Boeing Company/PTC/OSPI/National Academy Foundation &amp; TEC High School</v>
          </cell>
          <cell r="D1990" t="str">
            <v>Seattle, WA USA</v>
          </cell>
        </row>
        <row r="1991">
          <cell r="A1991">
            <v>2944</v>
          </cell>
          <cell r="B1991" t="str">
            <v>Titanium Tigers</v>
          </cell>
          <cell r="C1991" t="str">
            <v>Itron &amp; Lewis and Clark High School</v>
          </cell>
          <cell r="D1991" t="str">
            <v>Spokane, WA USA</v>
          </cell>
        </row>
        <row r="1992">
          <cell r="A1992">
            <v>2944</v>
          </cell>
          <cell r="B1992" t="str">
            <v>Titanium Tigers</v>
          </cell>
          <cell r="C1992" t="str">
            <v>Itron &amp; Lewis and Clark High School</v>
          </cell>
          <cell r="D1992" t="str">
            <v>Spokane, WA USA</v>
          </cell>
        </row>
        <row r="1993">
          <cell r="A1993">
            <v>2945</v>
          </cell>
          <cell r="B1993" t="str">
            <v>B.A.N.G.</v>
          </cell>
          <cell r="C1993" t="str">
            <v>NASA/The Boeing Company/jcpenney &amp; Manitou Springs High School</v>
          </cell>
          <cell r="D1993" t="str">
            <v>Manitou Springs, CO USA</v>
          </cell>
        </row>
        <row r="1994">
          <cell r="A1994">
            <v>2945</v>
          </cell>
          <cell r="B1994" t="str">
            <v>B.A.N.G.</v>
          </cell>
          <cell r="C1994" t="str">
            <v>NASA/The Boeing Company/jcpenney &amp; Manitou Springs High School</v>
          </cell>
          <cell r="D1994" t="str">
            <v>Manitou Springs, CO USA</v>
          </cell>
        </row>
        <row r="1995">
          <cell r="A1995">
            <v>2950</v>
          </cell>
          <cell r="B1995" t="str">
            <v>Devastators</v>
          </cell>
          <cell r="C1995" t="str">
            <v>Texas High School Project/jcpenney &amp; Harmony Science Academy Waco</v>
          </cell>
          <cell r="D1995" t="str">
            <v>Waco, TX USA</v>
          </cell>
        </row>
        <row r="1996">
          <cell r="A1996">
            <v>2957</v>
          </cell>
          <cell r="B1996" t="str">
            <v>Knights</v>
          </cell>
          <cell r="C1996" t="str">
            <v>Medtronic, Inc./Mayo Clinic Health System/Alden-Conger Robotic Team &amp; Alden-Conger Public School</v>
          </cell>
          <cell r="D1996" t="str">
            <v>Alden, MN USA</v>
          </cell>
        </row>
        <row r="1997">
          <cell r="A1997">
            <v>2959</v>
          </cell>
          <cell r="B1997" t="str">
            <v>Robotarians</v>
          </cell>
          <cell r="C1997" t="str">
            <v>Edgewater Automation/Manasha Corporation/AEP &amp; Coloma High School &amp; Watervliet HIgh School &amp; Lake Michigan Catholic High School &amp; Grace Christian High School &amp; Michigan Lutheran High School &amp; Eau Claire High School</v>
          </cell>
          <cell r="D1997" t="str">
            <v>Coloma, MI USA</v>
          </cell>
        </row>
        <row r="1998">
          <cell r="A1998">
            <v>2959</v>
          </cell>
          <cell r="B1998" t="str">
            <v>Robotarians</v>
          </cell>
          <cell r="C1998" t="str">
            <v>Edgewater Automation/Manasha Corporation/AEP &amp; Coloma High School &amp; Watervliet HIgh School &amp; Lake Michigan Catholic High School &amp; Grace Christian High School &amp; Michigan Lutheran High School &amp; Eau Claire High School</v>
          </cell>
          <cell r="D1998" t="str">
            <v>Coloma, MI USA</v>
          </cell>
        </row>
        <row r="1999">
          <cell r="A1999">
            <v>2959</v>
          </cell>
          <cell r="B1999" t="str">
            <v>Robotarians</v>
          </cell>
          <cell r="C1999" t="str">
            <v>Edgewater Automation/Manasha Corporation/AEP &amp; Coloma High School &amp; Watervliet HIgh School &amp; Lake Michigan Catholic High School &amp; Grace Christian High School &amp; Michigan Lutheran High School &amp; Eau Claire High School</v>
          </cell>
          <cell r="D1999" t="str">
            <v>Coloma, MI USA</v>
          </cell>
        </row>
        <row r="2000">
          <cell r="A2000">
            <v>2959</v>
          </cell>
          <cell r="B2000" t="str">
            <v>Robotarians</v>
          </cell>
          <cell r="C2000" t="str">
            <v>Edgewater Automation/Manasha Corporation/AEP &amp; Coloma High School &amp; Watervliet HIgh School &amp; Lake Michigan Catholic High School &amp; Grace Christian High School &amp; Michigan Lutheran High School &amp; Eau Claire High School</v>
          </cell>
          <cell r="D2000" t="str">
            <v>Coloma, MI USA</v>
          </cell>
        </row>
        <row r="2001">
          <cell r="A2001">
            <v>2960</v>
          </cell>
          <cell r="B2001" t="str">
            <v>automation nation</v>
          </cell>
          <cell r="C2001" t="str">
            <v>birmingham education foundation / chrysler education foundation / PTC / MAC Valves / True Fabrication and Machine, Inc. &amp; birmingham seaholm high school</v>
          </cell>
          <cell r="D2001" t="str">
            <v>birmingham, MI USA</v>
          </cell>
        </row>
        <row r="2002">
          <cell r="A2002">
            <v>2960</v>
          </cell>
          <cell r="B2002" t="str">
            <v>automation nation</v>
          </cell>
          <cell r="C2002" t="str">
            <v>birmingham education foundation / chrysler education foundation / PTC / MAC Valves / True Fabrication and Machine, Inc. &amp; birmingham seaholm high school</v>
          </cell>
          <cell r="D2002" t="str">
            <v>birmingham, MI USA</v>
          </cell>
        </row>
        <row r="2003">
          <cell r="A2003">
            <v>2960</v>
          </cell>
          <cell r="B2003" t="str">
            <v>automation nation</v>
          </cell>
          <cell r="C2003" t="str">
            <v>birmingham education foundation / chrysler education foundation / PTC / MAC Valves / True Fabrication and Machine, Inc. &amp; birmingham seaholm high school</v>
          </cell>
          <cell r="D2003" t="str">
            <v>birmingham, MI USA</v>
          </cell>
        </row>
        <row r="2004">
          <cell r="A2004">
            <v>2961</v>
          </cell>
          <cell r="B2004" t="str">
            <v>Crimson Tide Engineers</v>
          </cell>
          <cell r="C2004" t="str">
            <v>The Boeing Company/District of Columbia Public Schools/EduSerc, Inc./a.i. Solutions/Center for Minority Achievement in Science and Technology &amp; Dunbar Pre-Engineering High School</v>
          </cell>
          <cell r="D2004" t="str">
            <v>Washington, DC USA</v>
          </cell>
        </row>
        <row r="2005">
          <cell r="A2005">
            <v>2963</v>
          </cell>
          <cell r="B2005" t="str">
            <v>AnaDroids</v>
          </cell>
          <cell r="C2005" t="str">
            <v>DCPS/Booz Allen Hamilton/Kihomac/Interface Media Group/NRL &amp; Anacostia Senior High School</v>
          </cell>
          <cell r="D2005" t="str">
            <v>Washington, DC USA</v>
          </cell>
        </row>
        <row r="2006">
          <cell r="A2006">
            <v>2963</v>
          </cell>
          <cell r="B2006" t="str">
            <v>AnaDroids</v>
          </cell>
          <cell r="C2006" t="str">
            <v>DCPS/Booz Allen Hamilton/Kihomac/Interface Media Group/NRL &amp; Anacostia Senior High School</v>
          </cell>
          <cell r="D2006" t="str">
            <v>Washington, DC USA</v>
          </cell>
        </row>
        <row r="2007">
          <cell r="A2007">
            <v>2964</v>
          </cell>
          <cell r="B2007" t="str">
            <v>Robopanthers</v>
          </cell>
          <cell r="C2007" t="str">
            <v>NAVSEA/Accenture/Institute for Electrical and Electronic Engineers &amp; KIPP DC</v>
          </cell>
          <cell r="D2007" t="str">
            <v>Washington, DC USA</v>
          </cell>
        </row>
        <row r="2008">
          <cell r="A2008">
            <v>2965</v>
          </cell>
          <cell r="B2008" t="str">
            <v>5th Generation</v>
          </cell>
          <cell r="C2008" t="str">
            <v>Harmony Science Academy Lubbock/THSP &amp; Harmony Science Academy-Lubbock</v>
          </cell>
          <cell r="D2008" t="str">
            <v>Lubbock, TX USA</v>
          </cell>
        </row>
        <row r="2009">
          <cell r="A2009">
            <v>2966</v>
          </cell>
          <cell r="B2009" t="str">
            <v>XM</v>
          </cell>
          <cell r="C2009" t="str">
            <v>Valley View T-STEM Early College High School</v>
          </cell>
          <cell r="D2009" t="str">
            <v>Pharr, TX USA</v>
          </cell>
        </row>
        <row r="2010">
          <cell r="A2010">
            <v>2969</v>
          </cell>
          <cell r="B2010" t="str">
            <v>Hurricane Robotics</v>
          </cell>
          <cell r="C2010" t="str">
            <v>SRT/Greater Texas Foundation/Project Lead the Way &amp; Sam Houston High School</v>
          </cell>
          <cell r="D2010" t="str">
            <v>San Antonio, TX USA</v>
          </cell>
        </row>
        <row r="2011">
          <cell r="A2011">
            <v>2972</v>
          </cell>
          <cell r="B2011" t="str">
            <v>RC Dawson</v>
          </cell>
          <cell r="C2011" t="str">
            <v>Covidien / Spectra Logic / Dawson Parents Association / Buckwerx LLC / Friends of RC Dawson &amp; Alexander Dawson School</v>
          </cell>
          <cell r="D2011" t="str">
            <v>Lafayette, CO USA</v>
          </cell>
        </row>
        <row r="2012">
          <cell r="A2012">
            <v>2973</v>
          </cell>
          <cell r="B2012" t="str">
            <v>Mad Rockers</v>
          </cell>
          <cell r="C2012" t="str">
            <v>NASA / NDEP / UTC Pratt &amp; Whitney / Intergraph / SAIC / PTC / Raytheon &amp; Bob Jones High School &amp; James Clemens High School</v>
          </cell>
          <cell r="D2012" t="str">
            <v>Madison, AL USA</v>
          </cell>
        </row>
        <row r="2013">
          <cell r="A2013">
            <v>2973</v>
          </cell>
          <cell r="B2013" t="str">
            <v>Mad Rockers</v>
          </cell>
          <cell r="C2013" t="str">
            <v>NASA / NDEP / UTC Pratt &amp; Whitney / Intergraph / SAIC / PTC / Raytheon &amp; Bob Jones High School &amp; James Clemens High School</v>
          </cell>
          <cell r="D2013" t="str">
            <v>Madison, AL USA</v>
          </cell>
        </row>
        <row r="2014">
          <cell r="A2014">
            <v>2974</v>
          </cell>
          <cell r="B2014" t="str">
            <v>Walton Robotics</v>
          </cell>
          <cell r="C2014" t="str">
            <v>GE Volunteers / Taylor &amp; Mathis / United Technologies-Automated Logic / Novelis / Women in Technology / Lockheed Martin / NASA &amp; George Walton High School</v>
          </cell>
          <cell r="D2014" t="str">
            <v>Marietta , GA USA</v>
          </cell>
        </row>
        <row r="2015">
          <cell r="A2015">
            <v>2974</v>
          </cell>
          <cell r="B2015" t="str">
            <v>Walton Robotics</v>
          </cell>
          <cell r="C2015" t="str">
            <v>GE Volunteers / Taylor &amp; Mathis / United Technologies-Automated Logic / Novelis / Women in Technology / Lockheed Martin / NASA &amp; George Walton High School</v>
          </cell>
          <cell r="D2015" t="str">
            <v>Marietta , GA USA</v>
          </cell>
        </row>
        <row r="2016">
          <cell r="A2016">
            <v>2976</v>
          </cell>
          <cell r="B2016" t="str">
            <v>Spartabots</v>
          </cell>
          <cell r="C2016" t="str">
            <v>The Boeing Company/Issaquah Schools Foundation &amp; Skyline High School</v>
          </cell>
          <cell r="D2016" t="str">
            <v>Sammamish, WA USA</v>
          </cell>
        </row>
        <row r="2017">
          <cell r="A2017">
            <v>2977</v>
          </cell>
          <cell r="B2017" t="str">
            <v>Sir Lancer Bots</v>
          </cell>
          <cell r="C2017" t="str">
            <v>Logistics Health, Inc. / Ace Communications Group / La Crescent Booster Club / La Crescent Community Foundation / La Crescent Rotary Club / Torrance Casting &amp; La Crescent-Hokah High School</v>
          </cell>
          <cell r="D2017" t="str">
            <v>La Crescent, MN USA</v>
          </cell>
        </row>
        <row r="2018">
          <cell r="A2018">
            <v>2978</v>
          </cell>
          <cell r="B2018" t="str">
            <v>Cavaliers</v>
          </cell>
          <cell r="C2018" t="str">
            <v>The Boeing Company/The Doerr Family/Emerson/SME-EF/HTE Technologies/SIGN-A-RAMA/Southside Optimist Club/Optimist Club of Clayton/Innoventor/Lindenwood Drugs/Ameren Missouri/HWP Rigging/Dino's Logistics, Inc &amp; Bishop DuBourg High School</v>
          </cell>
          <cell r="D2018" t="str">
            <v>St. Louis, MO USA</v>
          </cell>
        </row>
        <row r="2019">
          <cell r="A2019">
            <v>2980</v>
          </cell>
          <cell r="B2019" t="str">
            <v>The Whidbey Island Wild Cats</v>
          </cell>
          <cell r="C2019" t="str">
            <v>The Boeing Company / Bowman Manufacturing / Hewlett-Packard / Oak Harbor Educational Foundation / Office of the Superintendent of Public Instruction / Soroptimist International of Oak Harbor / Trossen Robotics &amp; Oak Harbor High School</v>
          </cell>
          <cell r="D2019" t="str">
            <v>Oak Harbor, WA USA</v>
          </cell>
        </row>
        <row r="2020">
          <cell r="A2020">
            <v>2982</v>
          </cell>
          <cell r="B2020" t="str">
            <v>Phoenix Metal</v>
          </cell>
          <cell r="C2020" t="str">
            <v>Laredo ISD Early College High School @ TAMIU</v>
          </cell>
          <cell r="D2020" t="str">
            <v>Laredo, TX USA</v>
          </cell>
        </row>
        <row r="2021">
          <cell r="A2021">
            <v>2984</v>
          </cell>
          <cell r="B2021" t="str">
            <v>The Vikings</v>
          </cell>
          <cell r="C2021" t="str">
            <v>Dini Group / SAIC / Qualcomm / Alphatec Spine / Farnamcorp. / Carolyn's HaÃ¼s / Neil Vesco &amp; La Jolla High School</v>
          </cell>
          <cell r="D2021" t="str">
            <v>La Jolla, CA USA</v>
          </cell>
        </row>
        <row r="2022">
          <cell r="A2022">
            <v>2984</v>
          </cell>
          <cell r="B2022" t="str">
            <v>The Vikings</v>
          </cell>
          <cell r="C2022" t="str">
            <v>Dini Group / SAIC / Qualcomm / Alphatec Spine / Farnamcorp. / Carolyn's HaÃ¼s / Neil Vesco &amp; La Jolla High School</v>
          </cell>
          <cell r="D2022" t="str">
            <v>La Jolla, CA USA</v>
          </cell>
        </row>
        <row r="2023">
          <cell r="A2023">
            <v>2985</v>
          </cell>
          <cell r="B2023" t="str">
            <v>Tech Know Logic</v>
          </cell>
          <cell r="C2023" t="str">
            <v>CPS Energy/San Antonio TAME &amp; Milton B. Lee</v>
          </cell>
          <cell r="D2023" t="str">
            <v>San Antonio, TX USA</v>
          </cell>
        </row>
        <row r="2024">
          <cell r="A2024">
            <v>2986</v>
          </cell>
          <cell r="B2024" t="str">
            <v>Mortal ComBot</v>
          </cell>
          <cell r="C2024" t="str">
            <v>Advanced Science and Technology Education Center, Inc./Oklahoma State Department of Education/ITT Technical Institute &amp; ASTEC Charter High School</v>
          </cell>
          <cell r="D2024" t="str">
            <v>Oklahoma City, OK USA</v>
          </cell>
        </row>
        <row r="2025">
          <cell r="A2025">
            <v>2987</v>
          </cell>
          <cell r="B2025" t="str">
            <v>Tigers</v>
          </cell>
          <cell r="C2025" t="str">
            <v>Boston Scientific &amp; Farmington High School</v>
          </cell>
          <cell r="D2025" t="str">
            <v>Farmington, MN USA</v>
          </cell>
        </row>
        <row r="2026">
          <cell r="A2026">
            <v>2988</v>
          </cell>
          <cell r="B2026" t="str">
            <v>RoboGenesis</v>
          </cell>
          <cell r="C2026" t="str">
            <v>EIT, LLC/Kraft Foods Global/Rappahannock Electric Cooperative/Shenandoah Control Systems/VA Farm Bureau &amp; Clarke County High School</v>
          </cell>
          <cell r="D2026" t="str">
            <v>Berryville, VA USA</v>
          </cell>
        </row>
        <row r="2027">
          <cell r="A2027">
            <v>2989</v>
          </cell>
          <cell r="B2027" t="str">
            <v>Holy Spartans</v>
          </cell>
          <cell r="C2027" t="str">
            <v>Best Buy &amp; First Robotics team of Richfield High School &amp; Academy of Holy Angels</v>
          </cell>
          <cell r="D2027" t="str">
            <v>Richfield, MN USA</v>
          </cell>
        </row>
        <row r="2028">
          <cell r="A2028">
            <v>2990</v>
          </cell>
          <cell r="B2028" t="str">
            <v>Hotwire</v>
          </cell>
          <cell r="C2028" t="str">
            <v>The Boeing Company / Meggitt Polymere Solutions / Elkins Ironworks / Platt Electric / Hanard Machine / DeWalt Power Tools / SCTC / Zephyr Engineering &amp; Hotwire Robotics Club</v>
          </cell>
          <cell r="D2028" t="str">
            <v>Turner, OR USA</v>
          </cell>
        </row>
        <row r="2029">
          <cell r="A2029">
            <v>2990</v>
          </cell>
          <cell r="B2029" t="str">
            <v>Hotwire</v>
          </cell>
          <cell r="C2029" t="str">
            <v>The Boeing Company / Meggitt Polymere Solutions / Elkins Ironworks / Platt Electric / Hanard Machine / DeWalt Power Tools / SCTC / Zephyr Engineering &amp; Hotwire Robotics Club</v>
          </cell>
          <cell r="D2029" t="str">
            <v>Turner, OR USA</v>
          </cell>
        </row>
        <row r="2030">
          <cell r="A2030">
            <v>2992</v>
          </cell>
          <cell r="B2030" t="str">
            <v>The SS Prometheus</v>
          </cell>
          <cell r="C2030" t="str">
            <v>NDEP / St. Tammany Parish School Board / National Defense Education Program / Chevron / Fort Knox Climate Controlled Self Storage &amp; Mandeville High School</v>
          </cell>
          <cell r="D2030" t="str">
            <v>Mandeville, LA USA</v>
          </cell>
        </row>
        <row r="2031">
          <cell r="A2031">
            <v>2993</v>
          </cell>
          <cell r="B2031" t="str">
            <v>InTech Mega Bots</v>
          </cell>
          <cell r="C2031" t="str">
            <v>NASA/Leading Edge Machine/Mountain Toppers/Campbell Scientific/jcpenney/Cache Valley Olive Garden/Texas Roadhouse &amp; InTech Collegiate High School</v>
          </cell>
          <cell r="D2031" t="str">
            <v>North Logan, UT USA</v>
          </cell>
        </row>
        <row r="2032">
          <cell r="A2032">
            <v>2994</v>
          </cell>
          <cell r="B2032" t="str">
            <v>ASTECHZ</v>
          </cell>
          <cell r="C2032" t="str">
            <v>PROTOCASE / Ottawa Catholic School Board / Carleton University / Design First &amp; All Saints High School</v>
          </cell>
          <cell r="D2032" t="str">
            <v>Kanata, ON Canada</v>
          </cell>
        </row>
        <row r="2033">
          <cell r="A2033">
            <v>2994</v>
          </cell>
          <cell r="B2033" t="str">
            <v>ASTECHZ</v>
          </cell>
          <cell r="C2033" t="str">
            <v>PROTOCASE / Ottawa Catholic School Board / Carleton University / Design First &amp; All Saints High School</v>
          </cell>
          <cell r="D2033" t="str">
            <v>Kanata, ON Canada</v>
          </cell>
        </row>
        <row r="2034">
          <cell r="A2034">
            <v>2996</v>
          </cell>
          <cell r="B2034" t="str">
            <v>Cougars Gone Wired</v>
          </cell>
          <cell r="C2034" t="str">
            <v>United States Air Force Academy/Honeywell/Challenger Learning Center/Aeroflex/Vertec Tool, Inc/IEEE/Fastenal &amp; Coronado High School</v>
          </cell>
          <cell r="D2034" t="str">
            <v>Colorado Springs, CO USA</v>
          </cell>
        </row>
        <row r="2035">
          <cell r="A2035">
            <v>2996</v>
          </cell>
          <cell r="B2035" t="str">
            <v>Cougars Gone Wired</v>
          </cell>
          <cell r="C2035" t="str">
            <v>United States Air Force Academy/Honeywell/Challenger Learning Center/Aeroflex/Vertec Tool, Inc/IEEE/Fastenal &amp; Coronado High School</v>
          </cell>
          <cell r="D2035" t="str">
            <v>Colorado Springs, CO USA</v>
          </cell>
        </row>
        <row r="2036">
          <cell r="A2036">
            <v>2998</v>
          </cell>
          <cell r="B2036" t="str">
            <v>Vikings</v>
          </cell>
          <cell r="C2036" t="str">
            <v>JMU &amp; Thomas Jefferson High School</v>
          </cell>
          <cell r="D2036" t="str">
            <v>Richmond, VA USA</v>
          </cell>
        </row>
        <row r="2037">
          <cell r="A2037">
            <v>3000</v>
          </cell>
          <cell r="B2037" t="str">
            <v>Jeffersontown Robochargers</v>
          </cell>
          <cell r="C2037" t="str">
            <v>BAE SYSTEMS &amp; Jeffersontown High School</v>
          </cell>
          <cell r="D2037" t="str">
            <v>Louisville, KY USA</v>
          </cell>
        </row>
        <row r="2038">
          <cell r="A2038">
            <v>3003</v>
          </cell>
          <cell r="B2038" t="str">
            <v>TAN(X)</v>
          </cell>
          <cell r="C2038" t="str">
            <v>Xerox Corporation/IEC Electronics &amp; Canandaigua Academy</v>
          </cell>
          <cell r="D2038" t="str">
            <v>Canandaigua, NY USA</v>
          </cell>
        </row>
        <row r="2039">
          <cell r="A2039">
            <v>3003</v>
          </cell>
          <cell r="B2039" t="str">
            <v>TAN(X)</v>
          </cell>
          <cell r="C2039" t="str">
            <v>Xerox Corporation/IEC Electronics &amp; Canandaigua Academy</v>
          </cell>
          <cell r="D2039" t="str">
            <v>Canandaigua, NY USA</v>
          </cell>
        </row>
        <row r="2040">
          <cell r="A2040">
            <v>3004</v>
          </cell>
          <cell r="B2040" t="str">
            <v>bronx knights</v>
          </cell>
          <cell r="C2040" t="str">
            <v>Bloomberg .net / SRT / Manhattan College &amp; Bronx Engineering and Technology Academy High School</v>
          </cell>
          <cell r="D2040" t="str">
            <v>Bronx, NY USA</v>
          </cell>
        </row>
        <row r="2041">
          <cell r="A2041">
            <v>3005</v>
          </cell>
          <cell r="B2041" t="str">
            <v xml:space="preserve"> ROBOCHARGERS</v>
          </cell>
          <cell r="C2041" t="str">
            <v>jcpenney/Vickery Meadows Foundation &amp; Emmett J Conrad Robotics Club</v>
          </cell>
          <cell r="D2041" t="str">
            <v>Dallas, TX USA</v>
          </cell>
        </row>
        <row r="2042">
          <cell r="A2042">
            <v>3006</v>
          </cell>
          <cell r="B2042" t="str">
            <v>Red Rock Robotics</v>
          </cell>
          <cell r="C2042" t="str">
            <v>Salt Lake Education Foundation/University of Utah Department of Physics and Astronomy/IEEE/L-3/Platt Electric &amp; West High School</v>
          </cell>
          <cell r="D2042" t="str">
            <v>Salt Lake City, UT USA</v>
          </cell>
        </row>
        <row r="2043">
          <cell r="A2043">
            <v>3007</v>
          </cell>
          <cell r="B2043" t="str">
            <v>Robotitans</v>
          </cell>
          <cell r="C2043" t="str">
            <v>The Pentair Foundation &amp; Tartan High School</v>
          </cell>
          <cell r="D2043" t="str">
            <v>Oakdale, MN USA</v>
          </cell>
        </row>
        <row r="2044">
          <cell r="A2044">
            <v>3008</v>
          </cell>
          <cell r="B2044" t="str">
            <v>Falcons</v>
          </cell>
          <cell r="C2044" t="str">
            <v>NDEP/Young Family Foundation/Takara Family/Friends of Robotics Organization Committee/McDonalds/PTC/Tate Industries/BAE Systems/Armed Forces Communication Electronic Association Education Foundation &amp; Kalani  High School</v>
          </cell>
          <cell r="D2044" t="str">
            <v>Honolulu, HI USA</v>
          </cell>
        </row>
        <row r="2045">
          <cell r="A2045">
            <v>3008</v>
          </cell>
          <cell r="B2045" t="str">
            <v>Falcons</v>
          </cell>
          <cell r="C2045" t="str">
            <v>NDEP/Young Family Foundation/Takara Family/Friends of Robotics Organization Committee/McDonalds/PTC/Tate Industries/BAE Systems/Armed Forces Communication Electronic Association Education Foundation &amp; Kalani  High School</v>
          </cell>
          <cell r="D2045" t="str">
            <v>Honolulu, HI USA</v>
          </cell>
        </row>
        <row r="2046">
          <cell r="A2046">
            <v>3009</v>
          </cell>
          <cell r="B2046" t="str">
            <v>High Scalers</v>
          </cell>
          <cell r="C2046" t="str">
            <v>Draney Family/Goodfellow Corp./San Diego Gas &amp; Electric/Sunrise Rotary/Begley Family/Harkins Family/Boulder City Rotary/ITT Technical Institute/Boulder Dam Credit Union/Boulder City Chamber of Commerce/Desert Sun Reality/Fisher Space Pen/Barth Electronics, Inc/Richner Air Conditioning/AutoSpecialists/Alan Bowman/Hickey Family/Richner Family &amp; Boulder City High School</v>
          </cell>
          <cell r="D2046" t="str">
            <v>Boulder City, NV USA</v>
          </cell>
        </row>
        <row r="2047">
          <cell r="A2047">
            <v>3009</v>
          </cell>
          <cell r="B2047" t="str">
            <v>High Scalers</v>
          </cell>
          <cell r="C2047" t="str">
            <v>Draney Family/Goodfellow Corp./San Diego Gas &amp; Electric/Sunrise Rotary/Begley Family/Harkins Family/Boulder City Rotary/ITT Technical Institute/Boulder Dam Credit Union/Boulder City Chamber of Commerce/Desert Sun Reality/Fisher Space Pen/Barth Electronics, Inc/Richner Air Conditioning/AutoSpecialists/Alan Bowman/Hickey Family/Richner Family &amp; Boulder City High School</v>
          </cell>
          <cell r="D2047" t="str">
            <v>Boulder City, NV USA</v>
          </cell>
        </row>
        <row r="2048">
          <cell r="A2048">
            <v>3010</v>
          </cell>
          <cell r="B2048" t="str">
            <v>The Red Plague</v>
          </cell>
          <cell r="C2048" t="str">
            <v>AEP Ohio / jcpenney / Ariel Corporation &amp; Centerburg High School</v>
          </cell>
          <cell r="D2048" t="str">
            <v>Centerburg , OH USA</v>
          </cell>
        </row>
        <row r="2049">
          <cell r="A2049">
            <v>3011</v>
          </cell>
          <cell r="B2049" t="str">
            <v>RoboWarriors</v>
          </cell>
          <cell r="C2049" t="str">
            <v>Wiesbaden Community Spouses Club / BAE Systems / United States Air Force / Veterans of Foreign Wars Post 27 / Society of American Military Engineers / Igus Inc. / Robotronix, Italy / Method Park / INCOSE / US Army Corp of Engineers / Air Force Association / Department of Defense Education Activity &amp; Wiesbaden High School</v>
          </cell>
          <cell r="D2049" t="str">
            <v>Wiesbaden (US School), HE Germany</v>
          </cell>
        </row>
        <row r="2050">
          <cell r="A2050">
            <v>3011</v>
          </cell>
          <cell r="B2050" t="str">
            <v>RoboWarriors</v>
          </cell>
          <cell r="C2050" t="str">
            <v>Wiesbaden Community Spouses Club / BAE Systems / United States Air Force / Veterans of Foreign Wars Post 27 / Society of American Military Engineers / Igus Inc. / Robotronix, Italy / Method Park / INCOSE / US Army Corp of Engineers / Air Force Association / Department of Defense Education Activity &amp; Wiesbaden High School</v>
          </cell>
          <cell r="D2050" t="str">
            <v>Wiesbaden (US School), HE Germany</v>
          </cell>
        </row>
        <row r="2051">
          <cell r="A2051">
            <v>3013</v>
          </cell>
          <cell r="B2051" t="str">
            <v>Zombots</v>
          </cell>
          <cell r="C2051" t="str">
            <v>NASA/Google/NOVA Group/Bulldog Machine/Moschetti Coffee/XKT Engineering/Solano County Office of Education/Skyview Memorial/Vallejo City Unified School District/Minuteman Press of Vallejo/Klimisch, Inc. Collision Repair Specialists &amp; Vallejo High School Robotics</v>
          </cell>
          <cell r="D2051" t="str">
            <v>Vallejo , CA USA</v>
          </cell>
        </row>
        <row r="2052">
          <cell r="A2052">
            <v>3013</v>
          </cell>
          <cell r="B2052" t="str">
            <v>Zombots</v>
          </cell>
          <cell r="C2052" t="str">
            <v>NASA/Google/NOVA Group/Bulldog Machine/Moschetti Coffee/XKT Engineering/Solano County Office of Education/Skyview Memorial/Vallejo City Unified School District/Minuteman Press of Vallejo/Klimisch, Inc. Collision Repair Specialists &amp; Vallejo High School Robotics</v>
          </cell>
          <cell r="D2052" t="str">
            <v>Vallejo , CA USA</v>
          </cell>
        </row>
        <row r="2053">
          <cell r="A2053">
            <v>3015</v>
          </cell>
          <cell r="B2053" t="str">
            <v>Ranger Robotics</v>
          </cell>
          <cell r="C2053" t="str">
            <v>NASA/Klein Steel/Advantage Federal Credit Union/Getinge/Spencerport Federal Credit Union/ANKOM/Loewke Brill &amp; Spencerport High School</v>
          </cell>
          <cell r="D2053" t="str">
            <v>Spencerport, NY USA</v>
          </cell>
        </row>
        <row r="2054">
          <cell r="A2054">
            <v>3015</v>
          </cell>
          <cell r="B2054" t="str">
            <v>Ranger Robotics</v>
          </cell>
          <cell r="C2054" t="str">
            <v>NASA/Klein Steel/Advantage Federal Credit Union/Getinge/Spencerport Federal Credit Union/ANKOM/Loewke Brill &amp; Spencerport High School</v>
          </cell>
          <cell r="D2054" t="str">
            <v>Spencerport, NY USA</v>
          </cell>
        </row>
        <row r="2055">
          <cell r="A2055">
            <v>3017</v>
          </cell>
          <cell r="B2055" t="str">
            <v>Patriots</v>
          </cell>
          <cell r="C2055" t="str">
            <v>Pershing Square Foundation/Verizon/Swiss Reinsuarnce Company Ltd./Port Authority of NY &amp; NJ &amp; Francis Lewis High School &amp; FLHS Student Organization</v>
          </cell>
          <cell r="D2055" t="str">
            <v>Fresh Meadows, NY USA</v>
          </cell>
        </row>
        <row r="2056">
          <cell r="A2056">
            <v>3018</v>
          </cell>
          <cell r="B2056" t="str">
            <v>Nordic Storm</v>
          </cell>
          <cell r="C2056" t="str">
            <v>Medtronic / Davisco Foods International Inc / Gustavus Adolphus College / Hickory Tech / John Henry Foster 80.20 / GMS / APT CNC / Statistical Solutions / Thrivent / Windings, Inc / DLC, Inc &amp; Team Nordic Storm</v>
          </cell>
          <cell r="D2056" t="str">
            <v>Saint Peter, MN USA</v>
          </cell>
        </row>
        <row r="2057">
          <cell r="A2057">
            <v>3018</v>
          </cell>
          <cell r="B2057" t="str">
            <v>Nordic Storm</v>
          </cell>
          <cell r="C2057" t="str">
            <v>Medtronic / Davisco Foods International Inc / Gustavus Adolphus College / Hickory Tech / John Henry Foster 80.20 / GMS / APT CNC / Statistical Solutions / Thrivent / Windings, Inc / DLC, Inc &amp; Team Nordic Storm</v>
          </cell>
          <cell r="D2057" t="str">
            <v>Saint Peter, MN USA</v>
          </cell>
        </row>
        <row r="2058">
          <cell r="A2058">
            <v>3019</v>
          </cell>
          <cell r="B2058" t="str">
            <v>Firebirds</v>
          </cell>
          <cell r="C2058" t="str">
            <v>The Boeing Company/The Microsoft Store/Employees of Standard Aero/Employees of Microchip Technology &amp; Chaparral High School</v>
          </cell>
          <cell r="D2058" t="str">
            <v>Scottsdale, AZ USA</v>
          </cell>
        </row>
        <row r="2059">
          <cell r="A2059">
            <v>3019</v>
          </cell>
          <cell r="B2059" t="str">
            <v>Firebirds</v>
          </cell>
          <cell r="C2059" t="str">
            <v>The Boeing Company/The Microsoft Store/Employees of Standard Aero/Employees of Microchip Technology &amp; Chaparral High School</v>
          </cell>
          <cell r="D2059" t="str">
            <v>Scottsdale, AZ USA</v>
          </cell>
        </row>
        <row r="2060">
          <cell r="A2060">
            <v>3021</v>
          </cell>
          <cell r="B2060" t="str">
            <v>The  Agency</v>
          </cell>
          <cell r="C2060" t="str">
            <v>HK Plastics/Aztec Tooling, Inc./VPS.net &amp; Classical Academy High School</v>
          </cell>
          <cell r="D2060" t="str">
            <v>Escondido, CA USA</v>
          </cell>
        </row>
        <row r="2061">
          <cell r="A2061">
            <v>3022</v>
          </cell>
          <cell r="B2061" t="str">
            <v>MKS Explosion</v>
          </cell>
          <cell r="C2061" t="str">
            <v>Brin Wojcicki Foundation/Comcast Foundation/Grove Dale/Intuitive Surgical &amp; Piedmont Hills High School Robotics Team</v>
          </cell>
          <cell r="D2061" t="str">
            <v>San Jose, CA USA</v>
          </cell>
        </row>
        <row r="2062">
          <cell r="A2062">
            <v>3023</v>
          </cell>
          <cell r="B2062" t="str">
            <v>STARK Industries</v>
          </cell>
          <cell r="C2062" t="str">
            <v>Medtronic/PTC &amp; Elk River &amp; Rogers High School</v>
          </cell>
          <cell r="D2062" t="str">
            <v>Elk River, MN USA</v>
          </cell>
        </row>
        <row r="2063">
          <cell r="A2063">
            <v>3024</v>
          </cell>
          <cell r="B2063" t="str">
            <v>My Favorite Team</v>
          </cell>
          <cell r="C2063" t="str">
            <v>Ashland Home Net / Sandra James Music Foundation / Jeanne Denning / ESPI Metals / Erickson Air-Crane / NASA / Evogeneao &amp; Ashland High School</v>
          </cell>
          <cell r="D2063" t="str">
            <v>Ashland, OR USA</v>
          </cell>
        </row>
        <row r="2064">
          <cell r="A2064">
            <v>3026</v>
          </cell>
          <cell r="B2064" t="str">
            <v>The Berzerkistani Knights</v>
          </cell>
          <cell r="C2064" t="str">
            <v>Sil-Pro &amp; Delano High School</v>
          </cell>
          <cell r="D2064" t="str">
            <v>Delano, MN USA</v>
          </cell>
        </row>
        <row r="2065">
          <cell r="A2065">
            <v>3027</v>
          </cell>
          <cell r="B2065" t="str">
            <v>Seraphim Systems</v>
          </cell>
          <cell r="C2065" t="str">
            <v>Amgen/Oxnard Precision Fabrication/McConnell's Fine Ice Cream and Yogurt &amp; Saint Bonaventure High School</v>
          </cell>
          <cell r="D2065" t="str">
            <v>Ventura, CA USA</v>
          </cell>
        </row>
        <row r="2066">
          <cell r="A2066">
            <v>3028</v>
          </cell>
          <cell r="B2066" t="str">
            <v>Vault 3028</v>
          </cell>
          <cell r="C2066" t="str">
            <v>American Electric Power/South Texas College Technology Campus/FIRST in Texas/Texas High School Project of Communities Foundation of Texas/D &amp; F Industries, Inc. &amp; Hidalgo Early College High School</v>
          </cell>
          <cell r="D2066" t="str">
            <v>Hidalgo, TX USA</v>
          </cell>
        </row>
        <row r="2067">
          <cell r="A2067">
            <v>3029</v>
          </cell>
          <cell r="B2067" t="str">
            <v>T-STEM Titans</v>
          </cell>
          <cell r="C2067" t="str">
            <v>PSJA T-STEM Early College High School</v>
          </cell>
          <cell r="D2067" t="str">
            <v>Pharr, TX USA</v>
          </cell>
        </row>
        <row r="2068">
          <cell r="A2068">
            <v>3035</v>
          </cell>
          <cell r="B2068" t="str">
            <v>Droid Rage</v>
          </cell>
          <cell r="C2068" t="str">
            <v>Texas Workforce Commission/FIRST in Texas/Time Warner/NRG Engineering/TAMU-Corpus Christi, Mechanical Engineering &amp; Engineering Technology/Bluff Plastics &amp; Collegiate High School &amp; Collegiate High School Robotics Team</v>
          </cell>
          <cell r="D2068" t="str">
            <v>Corpus Christi, TX USA</v>
          </cell>
        </row>
        <row r="2069">
          <cell r="A2069">
            <v>3036</v>
          </cell>
          <cell r="B2069" t="str">
            <v>DROBA Warriors</v>
          </cell>
          <cell r="C2069" t="str">
            <v>Blandin Foundation &amp; Deer River High School</v>
          </cell>
          <cell r="D2069" t="str">
            <v>Deer River, MN USA</v>
          </cell>
        </row>
        <row r="2070">
          <cell r="A2070">
            <v>3037</v>
          </cell>
          <cell r="B2070" t="str">
            <v>GLOBOTS</v>
          </cell>
          <cell r="C2070" t="str">
            <v>Texas Workforce/University of Texas at Tyler, Ingenuity Center &amp; Longview Global High School</v>
          </cell>
          <cell r="D2070" t="str">
            <v>Longview, TX USA</v>
          </cell>
        </row>
        <row r="2071">
          <cell r="A2071">
            <v>3038</v>
          </cell>
          <cell r="B2071" t="str">
            <v>ICE</v>
          </cell>
          <cell r="C2071" t="str">
            <v>St. Jude Medical Foundation / Cummins / PTC &amp; North Branch High School &amp; Chisago Lakes Area High School</v>
          </cell>
          <cell r="D2071" t="str">
            <v>North Branch, MN USA</v>
          </cell>
        </row>
        <row r="2072">
          <cell r="A2072">
            <v>3039</v>
          </cell>
          <cell r="B2072" t="str">
            <v>Wildcat Robotics</v>
          </cell>
          <cell r="C2072" t="str">
            <v>ADS Systems, LLC/St. Charles Parish Public Schools/Shirt Shack/Engine Monitor &amp; Destrehan High School</v>
          </cell>
          <cell r="D2072" t="str">
            <v>Destrehan, LA USA</v>
          </cell>
        </row>
        <row r="2073">
          <cell r="A2073">
            <v>3041</v>
          </cell>
          <cell r="B2073" t="str">
            <v>Spartans Robotics Club</v>
          </cell>
          <cell r="C2073" t="str">
            <v>NASA/BAE Systems/Qualcomm/Dynegy/Marine Group Boat Works/AT/Dave Stall/SGI/Best Buy/Home Depot/SRT-Nypro/UFO Upholstery Fabric Outlet/Juana Morales &amp; Chula Vista High School</v>
          </cell>
          <cell r="D2073" t="str">
            <v>Chula Vista, CA USA</v>
          </cell>
        </row>
        <row r="2074">
          <cell r="A2074">
            <v>3042</v>
          </cell>
          <cell r="B2074" t="str">
            <v>The Eastview Constant</v>
          </cell>
          <cell r="C2074" t="str">
            <v>Thomson-Reuters &amp; Eastview High School</v>
          </cell>
          <cell r="D2074" t="str">
            <v>Apple Valley, MN USA</v>
          </cell>
        </row>
        <row r="2075">
          <cell r="A2075">
            <v>3043</v>
          </cell>
          <cell r="B2075" t="str">
            <v>Dragons</v>
          </cell>
          <cell r="C2075" t="str">
            <v>Communities Foundation of Texas/Communities Foundation of Texas &amp; DaVinci Robotics/jcpenney &amp; Da Vinci School</v>
          </cell>
          <cell r="D2075" t="str">
            <v>El Paso, TX USA</v>
          </cell>
        </row>
        <row r="2076">
          <cell r="A2076">
            <v>3044</v>
          </cell>
          <cell r="B2076" t="str">
            <v>Team 0xBE4</v>
          </cell>
          <cell r="C2076" t="str">
            <v>Ballston Spa National Bank / Ballston Spa Education Foundation / Bechtel / Guyson Corporation / Gilbane / Silcone Specialty Products / TCT Federal Credit Union / CSArch / Technical Building Services / Time Warner Cable / Empire Blue Cross Blue Shield / The Adirondack Trust Company / PR Realty / Team Howard &amp; Ballston Spa High School</v>
          </cell>
          <cell r="D2076" t="str">
            <v>Ballston Spa, NY USA</v>
          </cell>
        </row>
        <row r="2077">
          <cell r="A2077">
            <v>3045</v>
          </cell>
          <cell r="B2077" t="str">
            <v>SWAT Robotics</v>
          </cell>
          <cell r="C2077" t="str">
            <v>Intuitive Surgical, Inc &amp; Junipero Serra High School &amp; Mercy High School Burlingame</v>
          </cell>
          <cell r="D2077" t="str">
            <v>San Mateo, CA USA</v>
          </cell>
        </row>
        <row r="2078">
          <cell r="A2078">
            <v>3049</v>
          </cell>
          <cell r="B2078" t="str">
            <v>Fluffy Robotics</v>
          </cell>
          <cell r="C2078" t="str">
            <v>NDEP/PSNS/Boeing/National Defense Education Program &amp; Bremerton High School</v>
          </cell>
          <cell r="D2078" t="str">
            <v>Bremerton, WA USA</v>
          </cell>
        </row>
        <row r="2079">
          <cell r="A2079">
            <v>3053</v>
          </cell>
          <cell r="B2079" t="str">
            <v>VB Stingers</v>
          </cell>
          <cell r="C2079" t="str">
            <v>Pershing Square / Parent Association &amp; Martin Van Buren</v>
          </cell>
          <cell r="D2079" t="str">
            <v>Queens Village, NY USA</v>
          </cell>
        </row>
        <row r="2080">
          <cell r="A2080">
            <v>3054</v>
          </cell>
          <cell r="B2080" t="str">
            <v>IceStorm</v>
          </cell>
          <cell r="C2080" t="str">
            <v>Arrowhead Electric &amp; Cook County High School</v>
          </cell>
          <cell r="D2080" t="str">
            <v>Grand Marais, MN USA</v>
          </cell>
        </row>
        <row r="2081">
          <cell r="A2081">
            <v>3055</v>
          </cell>
          <cell r="B2081" t="str">
            <v>Furious George</v>
          </cell>
          <cell r="C2081" t="str">
            <v>SRT/Mayo Clinic &amp; Austin High School</v>
          </cell>
          <cell r="D2081" t="str">
            <v>Austin, MN USA</v>
          </cell>
        </row>
        <row r="2082">
          <cell r="A2082">
            <v>3056</v>
          </cell>
          <cell r="B2082" t="str">
            <v>Pirates</v>
          </cell>
          <cell r="C2082" t="str">
            <v>Pentair &amp; Crookston High School</v>
          </cell>
          <cell r="D2082" t="str">
            <v>Crookston, MN USA</v>
          </cell>
        </row>
        <row r="2083">
          <cell r="A2083">
            <v>3058</v>
          </cell>
          <cell r="B2083" t="str">
            <v>AnnDroids</v>
          </cell>
          <cell r="C2083" t="str">
            <v>Dura Supreme / Malco Tools / Zahler Photography / PTC &amp; Annandale High School</v>
          </cell>
          <cell r="D2083" t="str">
            <v>Annandale, MN USA</v>
          </cell>
        </row>
        <row r="2084">
          <cell r="A2084">
            <v>3059</v>
          </cell>
          <cell r="B2084" t="str">
            <v>Envirobotics</v>
          </cell>
          <cell r="C2084" t="str">
            <v>Con Edison/Economos Foundation/The 21st Century Gateway Academy: Nepperhan Community Center &amp; Riverside Engineering &amp; Design High School</v>
          </cell>
          <cell r="D2084" t="str">
            <v>Yonkers, NY USA</v>
          </cell>
        </row>
        <row r="2085">
          <cell r="A2085">
            <v>3059</v>
          </cell>
          <cell r="B2085" t="str">
            <v>Envirobotics</v>
          </cell>
          <cell r="C2085" t="str">
            <v>Con Edison/Economos Foundation/The 21st Century Gateway Academy: Nepperhan Community Center &amp; Riverside Engineering &amp; Design High School</v>
          </cell>
          <cell r="D2085" t="str">
            <v>Yonkers, NY USA</v>
          </cell>
        </row>
        <row r="2086">
          <cell r="A2086">
            <v>3061</v>
          </cell>
          <cell r="B2086" t="str">
            <v>Huskie Robotics</v>
          </cell>
          <cell r="C2086" t="str">
            <v>Motorola Solutions Foundation/Navistar/Creat Cut Invent &amp; Naperville North High School</v>
          </cell>
          <cell r="D2086" t="str">
            <v>Naperville, IL USA</v>
          </cell>
        </row>
        <row r="2087">
          <cell r="A2087">
            <v>3061</v>
          </cell>
          <cell r="B2087" t="str">
            <v>Huskie Robotics</v>
          </cell>
          <cell r="C2087" t="str">
            <v>Motorola Solutions Foundation/Navistar/Creat Cut Invent &amp; Naperville North High School</v>
          </cell>
          <cell r="D2087" t="str">
            <v>Naperville, IL USA</v>
          </cell>
        </row>
        <row r="2088">
          <cell r="A2088">
            <v>3062</v>
          </cell>
          <cell r="B2088" t="str">
            <v>Spartan Robotics</v>
          </cell>
          <cell r="C2088" t="str">
            <v>PTC &amp; St. Joseph High School</v>
          </cell>
          <cell r="D2088" t="str">
            <v>Natrona Heights, PA USA</v>
          </cell>
        </row>
        <row r="2089">
          <cell r="A2089">
            <v>3065</v>
          </cell>
          <cell r="B2089" t="str">
            <v>Jatt High School</v>
          </cell>
          <cell r="C2089" t="str">
            <v>SRT/frenkel &amp; Jatt High School</v>
          </cell>
          <cell r="D2089" t="str">
            <v>Jatt, M Israel</v>
          </cell>
        </row>
        <row r="2090">
          <cell r="A2090">
            <v>3067</v>
          </cell>
          <cell r="B2090" t="str">
            <v>Robovikes</v>
          </cell>
          <cell r="C2090" t="str">
            <v>The Lable Printers / MayTech / Burgess Norton / All State-Dan Ross Agency &amp; Geneva Community High School</v>
          </cell>
          <cell r="D2090" t="str">
            <v>Geneva, IL USA</v>
          </cell>
        </row>
        <row r="2091">
          <cell r="A2091">
            <v>3067</v>
          </cell>
          <cell r="B2091" t="str">
            <v>Robovikes</v>
          </cell>
          <cell r="C2091" t="str">
            <v>The Lable Printers / MayTech / Burgess Norton / All State-Dan Ross Agency &amp; Geneva Community High School</v>
          </cell>
          <cell r="D2091" t="str">
            <v>Geneva, IL USA</v>
          </cell>
        </row>
        <row r="2092">
          <cell r="A2092">
            <v>3070</v>
          </cell>
          <cell r="B2092" t="str">
            <v>Team Pronto</v>
          </cell>
          <cell r="C2092" t="str">
            <v>The Boeing Company/F5 Networks/Microsoft/Dianes Tank Service/Central Welding/shoreline foundation/Basketball Hoops Unlimited/University of Washington/Washington State OSPI &amp; Shorewood High School</v>
          </cell>
          <cell r="D2092" t="str">
            <v>Shoreline, WA USA</v>
          </cell>
        </row>
        <row r="2093">
          <cell r="A2093">
            <v>3072</v>
          </cell>
          <cell r="B2093" t="str">
            <v>Backwoods Bots</v>
          </cell>
          <cell r="C2093" t="str">
            <v>Wythe County Technology Center</v>
          </cell>
          <cell r="D2093" t="str">
            <v>Wytheville, VA USA</v>
          </cell>
        </row>
        <row r="2094">
          <cell r="A2094">
            <v>3075</v>
          </cell>
          <cell r="B2094" t="str">
            <v>Ha-Dream Team</v>
          </cell>
          <cell r="C2094" t="str">
            <v>Hod Hasharon Municipality / Bnai Brith Hod Hasharon / PTC &amp; Hadarim High School</v>
          </cell>
          <cell r="D2094" t="str">
            <v>Hod-Ha'Sharon, M Israel</v>
          </cell>
        </row>
        <row r="2095">
          <cell r="A2095">
            <v>3080</v>
          </cell>
          <cell r="B2095" t="str">
            <v>So-Called Robotics</v>
          </cell>
          <cell r="C2095" t="str">
            <v>AEP Texas &amp; Rio Grande City High School</v>
          </cell>
          <cell r="D2095" t="str">
            <v>Rio Grande City, TX USA</v>
          </cell>
        </row>
        <row r="2096">
          <cell r="A2096">
            <v>3081</v>
          </cell>
          <cell r="B2096" t="str">
            <v>RoboEagles</v>
          </cell>
          <cell r="C2096" t="str">
            <v>Thermo King/PTC/Microsoft Inc &amp; John F. Kennedy High School</v>
          </cell>
          <cell r="D2096" t="str">
            <v>Bloomington, MN USA</v>
          </cell>
        </row>
        <row r="2097">
          <cell r="A2097">
            <v>3081</v>
          </cell>
          <cell r="B2097" t="str">
            <v>RoboEagles</v>
          </cell>
          <cell r="C2097" t="str">
            <v>Thermo King/PTC/Microsoft Inc &amp; John F. Kennedy High School</v>
          </cell>
          <cell r="D2097" t="str">
            <v>Bloomington, MN USA</v>
          </cell>
        </row>
        <row r="2098">
          <cell r="A2098">
            <v>3082</v>
          </cell>
          <cell r="B2098" t="str">
            <v>Chicken Bot Pie</v>
          </cell>
          <cell r="C2098" t="str">
            <v>St. Jude Medical, Inc/Rockwell Automation &amp; Minnetonka High School</v>
          </cell>
          <cell r="D2098" t="str">
            <v>Minnetonka, MN USA</v>
          </cell>
        </row>
        <row r="2099">
          <cell r="A2099">
            <v>3083</v>
          </cell>
          <cell r="B2099" t="str">
            <v>Artemis</v>
          </cell>
          <cell r="C2099" t="str">
            <v>expanding orthopedics / Gold-Bar / Caeser Stone / PTC / Plasson / Alubin &amp; Hof Carmel High School</v>
          </cell>
          <cell r="D2099" t="str">
            <v>Maagan Michael, Z Israel</v>
          </cell>
        </row>
        <row r="2100">
          <cell r="A2100">
            <v>3087</v>
          </cell>
          <cell r="B2100" t="str">
            <v>Ben Shemen</v>
          </cell>
          <cell r="C2100" t="str">
            <v>Rashi Foundation/Elop &amp; Ben Shemen High School</v>
          </cell>
          <cell r="D2100" t="str">
            <v>Ben Shemen, M Israel</v>
          </cell>
        </row>
        <row r="2101">
          <cell r="A2101">
            <v>3090</v>
          </cell>
          <cell r="B2101" t="str">
            <v>Winhawks</v>
          </cell>
          <cell r="C2101" t="str">
            <v>Miller Felpax/Peerless Chain/RTP Company/Benchmark Electronics/Concept Tool/jcpenney/Boston Scientific Company/Medtronic/SRT &amp; Winona Senior High School</v>
          </cell>
          <cell r="D2101" t="str">
            <v>Winona, MN USA</v>
          </cell>
        </row>
        <row r="2102">
          <cell r="A2102">
            <v>3091</v>
          </cell>
          <cell r="B2102" t="str">
            <v>100 Scholars</v>
          </cell>
          <cell r="C2102" t="str">
            <v>100 Black Men of Atlanta, Inc./Georgia Tech Robojackets/SRT-Nypro/Georgia Power Company/Atlanta Gas Light/EMC/Johnson Research and Development Co., Inc./Lockheed Martin/AT &amp; 100 Black Men of Atlanta</v>
          </cell>
          <cell r="D2102" t="str">
            <v>263 Decatur Street , Atlanta, GA USA</v>
          </cell>
        </row>
        <row r="2103">
          <cell r="A2103">
            <v>3096</v>
          </cell>
          <cell r="B2103" t="str">
            <v>The Village Bulldogs</v>
          </cell>
          <cell r="C2103" t="str">
            <v>GM R Engineering Operations/Booz | Allen | Hamilton/BAE Systems/Michigan Engineering Zone (MEZ)/Sanyo Machine America Corp./DTE Energy Foundation/Detroit Public Schools &amp; East English Village Preparatory Academy</v>
          </cell>
          <cell r="D2103" t="str">
            <v>Detroit, MI USA</v>
          </cell>
        </row>
        <row r="2104">
          <cell r="A2104">
            <v>3096</v>
          </cell>
          <cell r="B2104" t="str">
            <v>The Village Bulldogs</v>
          </cell>
          <cell r="C2104" t="str">
            <v>GM R Engineering Operations/Booz | Allen | Hamilton/BAE Systems/Michigan Engineering Zone (MEZ)/Sanyo Machine America Corp./DTE Energy Foundation/Detroit Public Schools &amp; East English Village Preparatory Academy</v>
          </cell>
          <cell r="D2104" t="str">
            <v>Detroit, MI USA</v>
          </cell>
        </row>
        <row r="2105">
          <cell r="A2105">
            <v>3098</v>
          </cell>
          <cell r="B2105" t="str">
            <v>The Captains</v>
          </cell>
          <cell r="C2105" t="str">
            <v>General Motors / Faurecia / Lone Star Machine / 221 Robotic Systems / Kawasaki Robotics USA / Hirotec America / Hartman &amp; Tyner / 3 Dimensional Services &amp; Waterford Kettering High School</v>
          </cell>
          <cell r="D2105" t="str">
            <v>Waterford, MI USA</v>
          </cell>
        </row>
        <row r="2106">
          <cell r="A2106">
            <v>3098</v>
          </cell>
          <cell r="B2106" t="str">
            <v>The Captains</v>
          </cell>
          <cell r="C2106" t="str">
            <v>General Motors / Faurecia / Lone Star Machine / 221 Robotic Systems / Kawasaki Robotics USA / Hirotec America / Hartman &amp; Tyner / 3 Dimensional Services &amp; Waterford Kettering High School</v>
          </cell>
          <cell r="D2106" t="str">
            <v>Waterford, MI USA</v>
          </cell>
        </row>
        <row r="2107">
          <cell r="A2107">
            <v>3100</v>
          </cell>
          <cell r="B2107" t="str">
            <v>Lightning Turtles</v>
          </cell>
          <cell r="C2107" t="str">
            <v>Henry Sibley High School</v>
          </cell>
          <cell r="D2107" t="str">
            <v>Mendota Heights, MN USA</v>
          </cell>
        </row>
        <row r="2108">
          <cell r="A2108">
            <v>3102</v>
          </cell>
          <cell r="B2108" t="str">
            <v>TNT</v>
          </cell>
          <cell r="C2108" t="str">
            <v>3M Wonewok &amp; Nevis High School</v>
          </cell>
          <cell r="D2108" t="str">
            <v>Nevis, MN USA</v>
          </cell>
        </row>
        <row r="2109">
          <cell r="A2109">
            <v>3102</v>
          </cell>
          <cell r="B2109" t="str">
            <v>TNT</v>
          </cell>
          <cell r="C2109" t="str">
            <v>3M Wonewok &amp; Nevis High School</v>
          </cell>
          <cell r="D2109" t="str">
            <v>Nevis, MN USA</v>
          </cell>
        </row>
        <row r="2110">
          <cell r="A2110">
            <v>3103</v>
          </cell>
          <cell r="B2110" t="str">
            <v>Iron Plaid</v>
          </cell>
          <cell r="C2110" t="str">
            <v>Ion Geophysical / Texas Workforce Commission / Jacobs Technology / Mr. &amp; Mrs. Franklin Myers / ITI International / Mr. &amp; Mrs. Steven John Kean / Guillermo W. Rojas / Midwestern Pipeline Services / Corpac Steel Products / Institute for Orthopedic Surgery and Sports Medicine / Welspun Global Trade LLC / Edgen Murray Corporation / KP Wadhwani / SKE &amp; C America Inc / TG Mercer &amp; Duchesne Academy</v>
          </cell>
          <cell r="D2110" t="str">
            <v>Houston, TX USA</v>
          </cell>
        </row>
        <row r="2111">
          <cell r="A2111">
            <v>3103</v>
          </cell>
          <cell r="B2111" t="str">
            <v>Iron Plaid</v>
          </cell>
          <cell r="C2111" t="str">
            <v>Ion Geophysical / Texas Workforce Commission / Jacobs Technology / Mr. &amp; Mrs. Franklin Myers / ITI International / Mr. &amp; Mrs. Steven John Kean / Guillermo W. Rojas / Midwestern Pipeline Services / Corpac Steel Products / Institute for Orthopedic Surgery and Sports Medicine / Welspun Global Trade LLC / Edgen Murray Corporation / KP Wadhwani / SKE &amp; C America Inc / TG Mercer &amp; Duchesne Academy</v>
          </cell>
          <cell r="D2111" t="str">
            <v>Houston, TX USA</v>
          </cell>
        </row>
        <row r="2112">
          <cell r="A2112">
            <v>3104</v>
          </cell>
          <cell r="B2112" t="str">
            <v>The Cyber Rams</v>
          </cell>
          <cell r="C2112" t="str">
            <v>AITE Robotics Club &amp; Academy of Information Technology and Engineering High School</v>
          </cell>
          <cell r="D2112" t="str">
            <v>Stamford, CT USA</v>
          </cell>
        </row>
        <row r="2113">
          <cell r="A2113">
            <v>3110</v>
          </cell>
          <cell r="B2113" t="str">
            <v>SeaBots</v>
          </cell>
          <cell r="C2113" t="str">
            <v>NDEP/S Electric/National Defense Education Program/Friends of Rickover &amp; Rickover Naval Academy</v>
          </cell>
          <cell r="D2113" t="str">
            <v>Chicago, IL USA</v>
          </cell>
        </row>
        <row r="2114">
          <cell r="A2114">
            <v>3116</v>
          </cell>
          <cell r="B2114" t="str">
            <v>Phoenix</v>
          </cell>
          <cell r="C2114" t="str">
            <v>Memphis City Schools &amp; Memphis Academy of Science and Engineering</v>
          </cell>
          <cell r="D2114" t="str">
            <v>Memphis, TN USA</v>
          </cell>
        </row>
        <row r="2115">
          <cell r="A2115">
            <v>3117</v>
          </cell>
          <cell r="B2115" t="str">
            <v>Harfangs</v>
          </cell>
          <cell r="C2115" t="str">
            <v>Bombardier AÃ©ronautique/UniversitÃ© de Sherbrooke &amp; Ã‰cole du Triolet</v>
          </cell>
          <cell r="D2115" t="str">
            <v>Sherbrooke, QC Canada</v>
          </cell>
        </row>
        <row r="2116">
          <cell r="A2116">
            <v>3117</v>
          </cell>
          <cell r="B2116" t="str">
            <v>Harfangs</v>
          </cell>
          <cell r="C2116" t="str">
            <v>Bombardier AÃ©ronautique/UniversitÃ© de Sherbrooke &amp; Ã‰cole du Triolet</v>
          </cell>
          <cell r="D2116" t="str">
            <v>Sherbrooke, QC Canada</v>
          </cell>
        </row>
        <row r="2117">
          <cell r="A2117">
            <v>3120</v>
          </cell>
          <cell r="B2117" t="str">
            <v>RoboKnights</v>
          </cell>
          <cell r="C2117" t="str">
            <v>Google Community Grants Fund of Tides Foundation/Wagner Engineering &amp; Survey, Inc. &amp; Notre Dame High School</v>
          </cell>
          <cell r="D2117" t="str">
            <v>Sherman Oaks, CA USA</v>
          </cell>
        </row>
        <row r="2118">
          <cell r="A2118">
            <v>3120</v>
          </cell>
          <cell r="B2118" t="str">
            <v>RoboKnights</v>
          </cell>
          <cell r="C2118" t="str">
            <v>Google Community Grants Fund of Tides Foundation/Wagner Engineering &amp; Survey, Inc. &amp; Notre Dame High School</v>
          </cell>
          <cell r="D2118" t="str">
            <v>Sherman Oaks, CA USA</v>
          </cell>
        </row>
        <row r="2119">
          <cell r="A2119">
            <v>3122</v>
          </cell>
          <cell r="B2119" t="str">
            <v xml:space="preserve">The Eagles </v>
          </cell>
          <cell r="C2119" t="str">
            <v>3M &amp; New Ulm High School</v>
          </cell>
          <cell r="D2119" t="str">
            <v>New Ulm, MN USA</v>
          </cell>
        </row>
        <row r="2120">
          <cell r="A2120">
            <v>3123</v>
          </cell>
          <cell r="B2120" t="str">
            <v>Wildcogs</v>
          </cell>
          <cell r="C2120" t="str">
            <v>VideoRay / Superior Tube / gPARSEC / Lockheed Martin / Comcast &amp; Owen J. Roberts High School</v>
          </cell>
          <cell r="D2120" t="str">
            <v>Pottstown, PA USA</v>
          </cell>
        </row>
        <row r="2121">
          <cell r="A2121">
            <v>3123</v>
          </cell>
          <cell r="B2121" t="str">
            <v>Wildcogs</v>
          </cell>
          <cell r="C2121" t="str">
            <v>VideoRay / Superior Tube / gPARSEC / Lockheed Martin / Comcast &amp; Owen J. Roberts High School</v>
          </cell>
          <cell r="D2121" t="str">
            <v>Pottstown, PA USA</v>
          </cell>
        </row>
        <row r="2122">
          <cell r="A2122">
            <v>3123</v>
          </cell>
          <cell r="B2122" t="str">
            <v>Wildcogs</v>
          </cell>
          <cell r="C2122" t="str">
            <v>VideoRay / Superior Tube / gPARSEC / Lockheed Martin / Comcast &amp; Owen J. Roberts High School</v>
          </cell>
          <cell r="D2122" t="str">
            <v>Pottstown, PA USA</v>
          </cell>
        </row>
        <row r="2123">
          <cell r="A2123">
            <v>3128</v>
          </cell>
          <cell r="B2123" t="str">
            <v>Aluminum Narwhals</v>
          </cell>
          <cell r="C2123" t="str">
            <v>SAIC/QUALCOMM  Incorporated/Nordson Corporation Foundation/ViaSat, Inc./Mindtel LLC/Omni Rational &amp; Canyon Crest Academy High School</v>
          </cell>
          <cell r="D2123" t="str">
            <v>San Diego, CA USA</v>
          </cell>
        </row>
        <row r="2124">
          <cell r="A2124">
            <v>3128</v>
          </cell>
          <cell r="B2124" t="str">
            <v>Aluminum Narwhals</v>
          </cell>
          <cell r="C2124" t="str">
            <v>SAIC/QUALCOMM  Incorporated/Nordson Corporation Foundation/ViaSat, Inc./Mindtel LLC/Omni Rational &amp; Canyon Crest Academy High School</v>
          </cell>
          <cell r="D2124" t="str">
            <v>San Diego, CA USA</v>
          </cell>
        </row>
        <row r="2125">
          <cell r="A2125">
            <v>3130</v>
          </cell>
          <cell r="B2125" t="str">
            <v>The East Ridge Robotic Ominous RaptorS - the ERRORS</v>
          </cell>
          <cell r="C2125" t="str">
            <v>3M Company &amp; East Ridge High School</v>
          </cell>
          <cell r="D2125" t="str">
            <v>Woodbury, MN USA</v>
          </cell>
        </row>
        <row r="2126">
          <cell r="A2126">
            <v>3130</v>
          </cell>
          <cell r="B2126" t="str">
            <v>The East Ridge Robotic Ominous RaptorS - the ERRORS</v>
          </cell>
          <cell r="C2126" t="str">
            <v>3M Company &amp; East Ridge High School</v>
          </cell>
          <cell r="D2126" t="str">
            <v>Woodbury, MN USA</v>
          </cell>
        </row>
        <row r="2127">
          <cell r="A2127">
            <v>3131</v>
          </cell>
          <cell r="B2127" t="str">
            <v>Gladiators</v>
          </cell>
          <cell r="C2127" t="str">
            <v>The Boeing Company/Intel/Mentor Graphics/State Of Oregon/Autodesk &amp; Gladstone High School</v>
          </cell>
          <cell r="D2127" t="str">
            <v>Gladstone, OR USA</v>
          </cell>
        </row>
        <row r="2128">
          <cell r="A2128">
            <v>3131</v>
          </cell>
          <cell r="B2128" t="str">
            <v>Gladiators</v>
          </cell>
          <cell r="C2128" t="str">
            <v>The Boeing Company/Intel/Mentor Graphics/State Of Oregon/Autodesk &amp; Gladstone High School</v>
          </cell>
          <cell r="D2128" t="str">
            <v>Gladstone, OR USA</v>
          </cell>
        </row>
        <row r="2129">
          <cell r="A2129">
            <v>3132</v>
          </cell>
          <cell r="B2129" t="str">
            <v>Thunder Down Under</v>
          </cell>
          <cell r="C2129" t="str">
            <v>Macquarie University/Altium/BAE Systems/Google/National Instruments/Rockwell Automation &amp; Greater Sydney High Schools</v>
          </cell>
          <cell r="D2129" t="str">
            <v>Sydney, NSW Australia</v>
          </cell>
        </row>
        <row r="2130">
          <cell r="A2130">
            <v>3133</v>
          </cell>
          <cell r="B2130" t="str">
            <v>CyberDons</v>
          </cell>
          <cell r="C2130" t="str">
            <v>Employees of Microchip Technology/PTC &amp; Coronado High Shool</v>
          </cell>
          <cell r="D2130" t="str">
            <v>Scottsdale, AZ USA</v>
          </cell>
        </row>
        <row r="2131">
          <cell r="A2131">
            <v>3135</v>
          </cell>
          <cell r="B2131" t="str">
            <v>Robotic Colonels</v>
          </cell>
          <cell r="C2131" t="str">
            <v>Francis W. Parker School</v>
          </cell>
          <cell r="D2131" t="str">
            <v>Chicago, IL USA</v>
          </cell>
        </row>
        <row r="2132">
          <cell r="A2132">
            <v>3136</v>
          </cell>
          <cell r="B2132" t="str">
            <v>Official Robot Constructors of America (ORCA)</v>
          </cell>
          <cell r="C2132" t="str">
            <v>Seacom, inc./Hanover County Public Schools &amp; Patrick Henry High School</v>
          </cell>
          <cell r="D2132" t="str">
            <v>Ashland, VA USA</v>
          </cell>
        </row>
        <row r="2133">
          <cell r="A2133">
            <v>3137</v>
          </cell>
          <cell r="B2133" t="str">
            <v xml:space="preserve">T-Birds </v>
          </cell>
          <cell r="C2133" t="str">
            <v>The Connetquot Foundation / Rockwell Automation &amp; Connetquot Central School District</v>
          </cell>
          <cell r="D2133" t="str">
            <v>Bohemia , NY USA</v>
          </cell>
        </row>
        <row r="2134">
          <cell r="A2134">
            <v>3137</v>
          </cell>
          <cell r="B2134" t="str">
            <v xml:space="preserve">T-Birds </v>
          </cell>
          <cell r="C2134" t="str">
            <v>The Connetquot Foundation / Rockwell Automation &amp; Connetquot Central School District</v>
          </cell>
          <cell r="D2134" t="str">
            <v>Bohemia , NY USA</v>
          </cell>
        </row>
        <row r="2135">
          <cell r="A2135">
            <v>3138</v>
          </cell>
          <cell r="B2135" t="str">
            <v>Innovators Robotics</v>
          </cell>
          <cell r="C2135" t="str">
            <v>NDEP / RPG Industries / Booz Allen Hamilton / Teradata Corporation / Midmark Corporation / Thyssenkrupp Copper and Brass Sales / RB Jergens Contractors / SAIC / Rotary Club of Vandalia / National Defense Education Program &amp; Innovators Robotics Inc. &amp; iSpace Science</v>
          </cell>
          <cell r="D2135" t="str">
            <v>Dayton, OH USA</v>
          </cell>
        </row>
        <row r="2136">
          <cell r="A2136">
            <v>3138</v>
          </cell>
          <cell r="B2136" t="str">
            <v>Innovators Robotics</v>
          </cell>
          <cell r="C2136" t="str">
            <v>NDEP / RPG Industries / Booz Allen Hamilton / Teradata Corporation / Midmark Corporation / Thyssenkrupp Copper and Brass Sales / RB Jergens Contractors / SAIC / Rotary Club of Vandalia / National Defense Education Program &amp; Innovators Robotics Inc. &amp; iSpace Science</v>
          </cell>
          <cell r="D2136" t="str">
            <v>Dayton, OH USA</v>
          </cell>
        </row>
        <row r="2137">
          <cell r="A2137">
            <v>3139</v>
          </cell>
          <cell r="B2137" t="str">
            <v>Omega</v>
          </cell>
          <cell r="C2137" t="str">
            <v>BAE Systems &amp; Oxford</v>
          </cell>
          <cell r="D2137" t="str">
            <v>Oxford, AL USA</v>
          </cell>
        </row>
        <row r="2138">
          <cell r="A2138">
            <v>3140</v>
          </cell>
          <cell r="B2138" t="str">
            <v>Flagship</v>
          </cell>
          <cell r="C2138" t="str">
            <v>ORNL / jcpenney / UT Battelle / Northrop Grumman Remotec / East TN Section ASME / TVA / SouthEast LRIG / UTK College of Engineering / MillenniTEK LLC / American Centrifuge Manufacturing / Knox County Schools &amp; Farragut High School</v>
          </cell>
          <cell r="D2138" t="str">
            <v>Knoxville, TN USA</v>
          </cell>
        </row>
        <row r="2139">
          <cell r="A2139">
            <v>3140</v>
          </cell>
          <cell r="B2139" t="str">
            <v>Flagship</v>
          </cell>
          <cell r="C2139" t="str">
            <v>ORNL / jcpenney / UT Battelle / Northrop Grumman Remotec / East TN Section ASME / TVA / SouthEast LRIG / UTK College of Engineering / MillenniTEK LLC / American Centrifuge Manufacturing / Knox County Schools &amp; Farragut High School</v>
          </cell>
          <cell r="D2139" t="str">
            <v>Knoxville, TN USA</v>
          </cell>
        </row>
        <row r="2140">
          <cell r="A2140">
            <v>3142</v>
          </cell>
          <cell r="B2140" t="str">
            <v>Aperture</v>
          </cell>
          <cell r="C2140" t="str">
            <v>PackDevCo / Pharmgate LLC. / Edward Griffiths / NASA / National Defense Education Program / Johnson &amp; Johnson / ThorLabs &amp; Newton High School</v>
          </cell>
          <cell r="D2140" t="str">
            <v>Newton, NJ USA</v>
          </cell>
        </row>
        <row r="2141">
          <cell r="A2141">
            <v>3142</v>
          </cell>
          <cell r="B2141" t="str">
            <v>Aperture</v>
          </cell>
          <cell r="C2141" t="str">
            <v>PackDevCo / Pharmgate LLC. / Edward Griffiths / NASA / National Defense Education Program / Johnson &amp; Johnson / ThorLabs &amp; Newton High School</v>
          </cell>
          <cell r="D2141" t="str">
            <v>Newton, NJ USA</v>
          </cell>
        </row>
        <row r="2142">
          <cell r="A2142">
            <v>3145</v>
          </cell>
          <cell r="B2142" t="str">
            <v>TeraViks</v>
          </cell>
          <cell r="C2142" t="str">
            <v>University of Idaho / Discover Technology / IBM Corp / Itron / ExtraTech Corporation / Coeur d'Alene Rotary / Kootenai Electric Trust / F5 / Esterline, Advanced Input Systems / Platt Electric / Hydrafab Northwest / Ink Drop Signs / CC3D / Viking Booster Club / Ashlar-Vellum &amp; Coeur d'Alene High School</v>
          </cell>
          <cell r="D2142" t="str">
            <v>Coeur d'Alene, ID USA</v>
          </cell>
        </row>
        <row r="2143">
          <cell r="A2143">
            <v>3145</v>
          </cell>
          <cell r="B2143" t="str">
            <v>TeraViks</v>
          </cell>
          <cell r="C2143" t="str">
            <v>University of Idaho / Discover Technology / IBM Corp / Itron / ExtraTech Corporation / Coeur d'Alene Rotary / Kootenai Electric Trust / F5 / Esterline, Advanced Input Systems / Platt Electric / Hydrafab Northwest / Ink Drop Signs / CC3D / Viking Booster Club / Ashlar-Vellum &amp; Coeur d'Alene High School</v>
          </cell>
          <cell r="D2143" t="str">
            <v>Coeur d'Alene, ID USA</v>
          </cell>
        </row>
        <row r="2144">
          <cell r="A2144">
            <v>3146</v>
          </cell>
          <cell r="B2144" t="str">
            <v>GRANBY GRUNTS</v>
          </cell>
          <cell r="C2144" t="str">
            <v>UTC Aerospace Systems / Ensign Bickford Aerospace &amp; Defense / Westwood Products Inc. / PTC / The Connecticut Light and Power Company and Yankee Gas / Granby Education Foundation / Monster Accessories &amp; Granby Memorial High School &amp; Granby Memorial Middle School</v>
          </cell>
          <cell r="D2144" t="str">
            <v>Granby, CT USA</v>
          </cell>
        </row>
        <row r="2145">
          <cell r="A2145">
            <v>3146</v>
          </cell>
          <cell r="B2145" t="str">
            <v>GRANBY GRUNTS</v>
          </cell>
          <cell r="C2145" t="str">
            <v>UTC Aerospace Systems / Ensign Bickford Aerospace &amp; Defense / Westwood Products Inc. / PTC / The Connecticut Light and Power Company and Yankee Gas / Granby Education Foundation / Monster Accessories &amp; Granby Memorial High School &amp; Granby Memorial Middle School</v>
          </cell>
          <cell r="D2145" t="str">
            <v>Granby, CT USA</v>
          </cell>
        </row>
        <row r="2146">
          <cell r="A2146">
            <v>3147</v>
          </cell>
          <cell r="B2146" t="str">
            <v>Mustang HorsePower</v>
          </cell>
          <cell r="C2146" t="str">
            <v>Munster Booster Club &amp; Munster High School</v>
          </cell>
          <cell r="D2146" t="str">
            <v>Munster, IN USA</v>
          </cell>
        </row>
        <row r="2147">
          <cell r="A2147">
            <v>3150</v>
          </cell>
          <cell r="B2147" t="str">
            <v>Mustangs</v>
          </cell>
          <cell r="C2147" t="str">
            <v>Marriotts Ridge High School Boosters &amp; Marriotts Ridge High School</v>
          </cell>
          <cell r="D2147" t="str">
            <v>Marriottsville, MD USA</v>
          </cell>
        </row>
        <row r="2148">
          <cell r="A2148">
            <v>3151</v>
          </cell>
          <cell r="B2148" t="str">
            <v>Cyberstorm</v>
          </cell>
          <cell r="C2148" t="str">
            <v>Rowan University College of Engineering &amp; GCIT</v>
          </cell>
          <cell r="D2148" t="str">
            <v>Sewell, NJ USA</v>
          </cell>
        </row>
        <row r="2149">
          <cell r="A2149">
            <v>3151</v>
          </cell>
          <cell r="B2149" t="str">
            <v>Cyberstorm</v>
          </cell>
          <cell r="C2149" t="str">
            <v>Rowan University College of Engineering &amp; GCIT</v>
          </cell>
          <cell r="D2149" t="str">
            <v>Sewell, NJ USA</v>
          </cell>
        </row>
        <row r="2150">
          <cell r="A2150">
            <v>3152</v>
          </cell>
          <cell r="B2150" t="str">
            <v>KTC-Monsters</v>
          </cell>
          <cell r="C2150" t="str">
            <v>International Paper Corp &amp; Kiamichi Technology Center-Idabel</v>
          </cell>
          <cell r="D2150" t="str">
            <v>Idabel, OK USA</v>
          </cell>
        </row>
        <row r="2151">
          <cell r="A2151">
            <v>3157</v>
          </cell>
          <cell r="B2151" t="str">
            <v>Eastridge Robotics</v>
          </cell>
          <cell r="C2151" t="str">
            <v>Bausch &amp; Lomb Corp &amp; East Irondequoit</v>
          </cell>
          <cell r="D2151" t="str">
            <v>Rochester, NY USA</v>
          </cell>
        </row>
        <row r="2152">
          <cell r="A2152">
            <v>3158</v>
          </cell>
          <cell r="B2152" t="str">
            <v>TECBOT</v>
          </cell>
          <cell r="C2152" t="str">
            <v>General Motors MÃ©xico/Tec de Monterrey, Campus Toluca &amp; Tec de Monterrey Campus Toluca, Preparatoria</v>
          </cell>
          <cell r="D2152" t="str">
            <v>Toluca, MEX Mexico</v>
          </cell>
        </row>
        <row r="2153">
          <cell r="A2153">
            <v>3160</v>
          </cell>
          <cell r="B2153" t="str">
            <v>FROG:  FIRST Robotics Organization of Grove</v>
          </cell>
          <cell r="C2153" t="str">
            <v>Malone's CNC Machining, Inc. / Grand Lake Area Robotics Education / Grove Rotary Club / G &amp; M Corkle Charitable Foundation / Oklahoma State Department of Education &amp; Grove High School</v>
          </cell>
          <cell r="D2153" t="str">
            <v>Grove, OK USA</v>
          </cell>
        </row>
        <row r="2154">
          <cell r="A2154">
            <v>3160</v>
          </cell>
          <cell r="B2154" t="str">
            <v>FROG:  FIRST Robotics Organization of Grove</v>
          </cell>
          <cell r="C2154" t="str">
            <v>Malone's CNC Machining, Inc. / Grand Lake Area Robotics Education / Grove Rotary Club / G &amp; M Corkle Charitable Foundation / Oklahoma State Department of Education &amp; Grove High School</v>
          </cell>
          <cell r="D2154" t="str">
            <v>Grove, OK USA</v>
          </cell>
        </row>
        <row r="2155">
          <cell r="A2155">
            <v>3161</v>
          </cell>
          <cell r="B2155" t="str">
            <v>Tronic Titans</v>
          </cell>
          <cell r="C2155" t="str">
            <v>Halton Catholic District School Board/Anubis Manufacturing Consultants/Ford Canada/Professional Engineers Ontario/Creative Visual Solutions/Xerox Canada &amp; Holy Trinity Catholic Secondary School and Council</v>
          </cell>
          <cell r="D2155" t="str">
            <v>Oakville, ON Canada</v>
          </cell>
        </row>
        <row r="2156">
          <cell r="A2156">
            <v>3161</v>
          </cell>
          <cell r="B2156" t="str">
            <v>Tronic Titans</v>
          </cell>
          <cell r="C2156" t="str">
            <v>Halton Catholic District School Board/Anubis Manufacturing Consultants/Ford Canada/Professional Engineers Ontario/Creative Visual Solutions/Xerox Canada &amp; Holy Trinity Catholic Secondary School and Council</v>
          </cell>
          <cell r="D2156" t="str">
            <v>Oakville, ON Canada</v>
          </cell>
        </row>
        <row r="2157">
          <cell r="A2157">
            <v>3163</v>
          </cell>
          <cell r="B2157" t="str">
            <v>S.W.A.T.</v>
          </cell>
          <cell r="C2157" t="str">
            <v>Tinker AirForce Base/Oklahoma State Department of Education/Public Service of Oklahoma/Oklahoma State University-Institute of Technology &amp; Wilson Public Schools</v>
          </cell>
          <cell r="D2157" t="str">
            <v>Henryetta, OK USA</v>
          </cell>
        </row>
        <row r="2158">
          <cell r="A2158">
            <v>3164</v>
          </cell>
          <cell r="B2158" t="str">
            <v>Stealth TIgers</v>
          </cell>
          <cell r="C2158" t="str">
            <v>Lockheed Martin/Tampa Brass and Aluminum &amp; Jesuit Tampa &amp; The Academy of the Holy Names High Schools</v>
          </cell>
          <cell r="D2158" t="str">
            <v>Tampa, FL USA</v>
          </cell>
        </row>
        <row r="2159">
          <cell r="A2159">
            <v>3164</v>
          </cell>
          <cell r="B2159" t="str">
            <v>Stealth TIgers</v>
          </cell>
          <cell r="C2159" t="str">
            <v>Lockheed Martin/Tampa Brass and Aluminum &amp; Jesuit Tampa &amp; The Academy of the Holy Names High Schools</v>
          </cell>
          <cell r="D2159" t="str">
            <v>Tampa, FL USA</v>
          </cell>
        </row>
        <row r="2160">
          <cell r="A2160">
            <v>3167</v>
          </cell>
          <cell r="B2160" t="str">
            <v>Environmental Tectonics Crusaders</v>
          </cell>
          <cell r="C2160" t="str">
            <v>The Boeing Company/Environmental Tectonics Corp/Airline Hydraulics/Crown Holdings Inc./Comcast &amp; Father Judge High School</v>
          </cell>
          <cell r="D2160" t="str">
            <v>Philadelphia, PA USA</v>
          </cell>
        </row>
        <row r="2161">
          <cell r="A2161">
            <v>3167</v>
          </cell>
          <cell r="B2161" t="str">
            <v>Environmental Tectonics Crusaders</v>
          </cell>
          <cell r="C2161" t="str">
            <v>The Boeing Company/Environmental Tectonics Corp/Airline Hydraulics/Crown Holdings Inc./Comcast &amp; Father Judge High School</v>
          </cell>
          <cell r="D2161" t="str">
            <v>Philadelphia, PA USA</v>
          </cell>
        </row>
        <row r="2162">
          <cell r="A2162">
            <v>3168</v>
          </cell>
          <cell r="B2162" t="str">
            <v>Warriors</v>
          </cell>
          <cell r="C2162" t="str">
            <v>BASF/Suffolk Education Foundation/BAE Systems/jcpenney/McAllister Towing/Maersk Line, Ltd/Proud Parents of Respass Beach/Hodges &amp; Hodges Enterprises/Suffolk Masonic Lodge #30/Freedom Ford Automotive &amp; Nansemond River High School</v>
          </cell>
          <cell r="D2162" t="str">
            <v>Suffolk, VA USA</v>
          </cell>
        </row>
        <row r="2163">
          <cell r="A2163">
            <v>3169</v>
          </cell>
          <cell r="B2163" t="str">
            <v>Saint-Borgs</v>
          </cell>
          <cell r="C2163" t="str">
            <v>NASA/jcpenney &amp; Oklahoma Christian School</v>
          </cell>
          <cell r="D2163" t="str">
            <v>Edmond, OK USA</v>
          </cell>
        </row>
        <row r="2164">
          <cell r="A2164">
            <v>3171</v>
          </cell>
          <cell r="B2164" t="str">
            <v>P.R.I.D.E</v>
          </cell>
          <cell r="C2164" t="str">
            <v>Westhampton Beach High School / Rechler Equity / Caithness Long Island Energy Center / Career &amp; Employment Options (CEO) / Westhampton Architectural Glass / Complete Rehab / Westhampton Beach Rotary / Hampton Jitney / Epoch 5 / CBS Insurance / BAE-NH / Mr. Steve Held and Mr. Steve Gordon / Westhampton Plumbing Suppy / True Value / William G Hentschel Agency / Quogue Market / Suffolk County National Bank / Children's Denistry of Hauppauge / SUSPA, Inc. of North America / Bruce D. Nagel / Dr. and Mrs. Muecke / Quogue Fire Department / SPEONK LUMBER / Veronica Veeck &amp; Danny Wnenta / Anna panzarino / Steel your Way / Marinelli's Jewelers / North Fork Welding &amp; Steel Supply, inc / Michael Anthony / Adelwerth Bus Corp. / Westhampton Pet / Toni's Barber Shop / Andy's Cookies / Brian Danowski / George Regini SR / Barths Pharmacy / Circle M Beverage Barn / East Quogue Pizza &amp; Deli &amp; Westhampton Beach High School</v>
          </cell>
          <cell r="D2164" t="str">
            <v>Westhampton Beach, NY USA</v>
          </cell>
        </row>
        <row r="2165">
          <cell r="A2165">
            <v>3171</v>
          </cell>
          <cell r="B2165" t="str">
            <v>P.R.I.D.E</v>
          </cell>
          <cell r="C2165" t="str">
            <v>Westhampton Beach High School / Rechler Equity / Caithness Long Island Energy Center / Career &amp; Employment Options (CEO) / Westhampton Architectural Glass / Complete Rehab / Westhampton Beach Rotary / Hampton Jitney / Epoch 5 / CBS Insurance / BAE-NH / Mr. Steve Held and Mr. Steve Gordon / Westhampton Plumbing Suppy / True Value / William G Hentschel Agency / Quogue Market / Suffolk County National Bank / Children's Denistry of Hauppauge / SUSPA, Inc. of North America / Bruce D. Nagel / Dr. and Mrs. Muecke / Quogue Fire Department / SPEONK LUMBER / Veronica Veeck &amp; Danny Wnenta / Anna panzarino / Steel your Way / Marinelli's Jewelers / North Fork Welding &amp; Steel Supply, inc / Michael Anthony / Adelwerth Bus Corp. / Westhampton Pet / Toni's Barber Shop / Andy's Cookies / Brian Danowski / George Regini SR / Barths Pharmacy / Circle M Beverage Barn / East Quogue Pizza &amp; Deli &amp; Westhampton Beach High School</v>
          </cell>
          <cell r="D2165" t="str">
            <v>Westhampton Beach, NY USA</v>
          </cell>
        </row>
        <row r="2166">
          <cell r="A2166">
            <v>3172</v>
          </cell>
          <cell r="B2166" t="str">
            <v>HorsePOWER</v>
          </cell>
          <cell r="C2166" t="str">
            <v>Great Plains Manufacturing / Greater Salina Community Foundation / Salina Central Booster Club &amp; Salina Central High School</v>
          </cell>
          <cell r="D2166" t="str">
            <v>Salina, KS USA</v>
          </cell>
        </row>
        <row r="2167">
          <cell r="A2167">
            <v>3173</v>
          </cell>
          <cell r="B2167" t="str">
            <v>IgKnighters</v>
          </cell>
          <cell r="C2167" t="str">
            <v>Time Warner Cable/Xylem/Xerox &amp; McQuaid Jesuit High School</v>
          </cell>
          <cell r="D2167" t="str">
            <v>Rochester, NY USA</v>
          </cell>
        </row>
        <row r="2168">
          <cell r="A2168">
            <v>3173</v>
          </cell>
          <cell r="B2168" t="str">
            <v>IgKnighters</v>
          </cell>
          <cell r="C2168" t="str">
            <v>Time Warner Cable/Xylem/Xerox &amp; McQuaid Jesuit High School</v>
          </cell>
          <cell r="D2168" t="str">
            <v>Rochester, NY USA</v>
          </cell>
        </row>
        <row r="2169">
          <cell r="A2169">
            <v>3175</v>
          </cell>
          <cell r="B2169" t="str">
            <v>Knight Vision</v>
          </cell>
          <cell r="C2169" t="str">
            <v>Group Stahl / Drs. David and Bernadine Wu / Becker Ventures, LLC / Yates Industries &amp; University Liggett School</v>
          </cell>
          <cell r="D2169" t="str">
            <v>Grosse Pointe Woods, MI USA</v>
          </cell>
        </row>
        <row r="2170">
          <cell r="A2170">
            <v>3175</v>
          </cell>
          <cell r="B2170" t="str">
            <v>Knight Vision</v>
          </cell>
          <cell r="C2170" t="str">
            <v>Group Stahl / Drs. David and Bernadine Wu / Becker Ventures, LLC / Yates Industries &amp; University Liggett School</v>
          </cell>
          <cell r="D2170" t="str">
            <v>Grosse Pointe Woods, MI USA</v>
          </cell>
        </row>
        <row r="2171">
          <cell r="A2171">
            <v>3175</v>
          </cell>
          <cell r="B2171" t="str">
            <v>Knight Vision</v>
          </cell>
          <cell r="C2171" t="str">
            <v>Group Stahl / Drs. David and Bernadine Wu / Becker Ventures, LLC / Yates Industries &amp; University Liggett School</v>
          </cell>
          <cell r="D2171" t="str">
            <v>Grosse Pointe Woods, MI USA</v>
          </cell>
        </row>
        <row r="2172">
          <cell r="A2172">
            <v>3176</v>
          </cell>
          <cell r="B2172" t="str">
            <v>Purple Precision</v>
          </cell>
          <cell r="C2172" t="str">
            <v>Rolls-Royce Corporation/WaterJet Cutting of Indiana/Indiana Workforce Development &amp; Brownsburg High School</v>
          </cell>
          <cell r="D2172" t="str">
            <v>Brownsburg, IN USA</v>
          </cell>
        </row>
        <row r="2173">
          <cell r="A2173">
            <v>3177</v>
          </cell>
          <cell r="B2173" t="str">
            <v>Fearless Falcons</v>
          </cell>
          <cell r="C2173" t="str">
            <v>The Boeing Company &amp; Harlan Community Academy High School</v>
          </cell>
          <cell r="D2173" t="str">
            <v>Chicago, IL USA</v>
          </cell>
        </row>
        <row r="2174">
          <cell r="A2174">
            <v>3179</v>
          </cell>
          <cell r="B2174" t="str">
            <v>The A.N.T.</v>
          </cell>
          <cell r="C2174" t="str">
            <v>Adair Masonic Lodge/AEP Electric &amp; Adair High School</v>
          </cell>
          <cell r="D2174" t="str">
            <v>Adair, OK USA</v>
          </cell>
        </row>
        <row r="2175">
          <cell r="A2175">
            <v>3180</v>
          </cell>
          <cell r="B2175" t="str">
            <v>Blaise of Glory</v>
          </cell>
          <cell r="C2175" t="str">
            <v>NASA/SRT/NSK/Indiana Department of Workforce Development &amp; Indian Creek High School</v>
          </cell>
          <cell r="D2175" t="str">
            <v>Trafalgar, IN USA</v>
          </cell>
        </row>
        <row r="2176">
          <cell r="A2176">
            <v>3181</v>
          </cell>
          <cell r="B2176" t="str">
            <v>Pittsford Panthers</v>
          </cell>
          <cell r="C2176" t="str">
            <v>SentrySafe/Xerox &amp; Pittsford Central School Dist.</v>
          </cell>
          <cell r="D2176" t="str">
            <v>Pittsford, NY USA</v>
          </cell>
        </row>
        <row r="2177">
          <cell r="A2177">
            <v>3182</v>
          </cell>
          <cell r="B2177" t="str">
            <v>Athena's Warriors</v>
          </cell>
          <cell r="C2177" t="str">
            <v>University of Hartford / United Technologies Corporation / B &amp; F Machine Co. / Hartford County 4-H / SWI Glass &amp; Metal / Peening Technologies / Comcast / Pratt and Whitney Women's Council / Pratt and Whitney Aftermarket Military Engines / MIT Lincoln Laboratory / Bethany Lutheran Church / SolidWorks / AndyMark / University of St. Joseph &amp; Athena's Warriors</v>
          </cell>
          <cell r="D2177" t="str">
            <v>West Hartford, CT USA</v>
          </cell>
        </row>
        <row r="2178">
          <cell r="A2178">
            <v>3182</v>
          </cell>
          <cell r="B2178" t="str">
            <v>Athena's Warriors</v>
          </cell>
          <cell r="C2178" t="str">
            <v>University of Hartford / United Technologies Corporation / B &amp; F Machine Co. / Hartford County 4-H / SWI Glass &amp; Metal / Peening Technologies / Comcast / Pratt and Whitney Women's Council / Pratt and Whitney Aftermarket Military Engines / MIT Lincoln Laboratory / Bethany Lutheran Church / SolidWorks / AndyMark / University of St. Joseph &amp; Athena's Warriors</v>
          </cell>
          <cell r="D2178" t="str">
            <v>West Hartford, CT USA</v>
          </cell>
        </row>
        <row r="2179">
          <cell r="A2179">
            <v>3184</v>
          </cell>
          <cell r="B2179" t="str">
            <v>Blaze Robotics</v>
          </cell>
          <cell r="C2179" t="str">
            <v>CapEx Outsource / Best Buy / Goodrich / Fuller Sales / VoiceNet Technologies &amp; Burnsville High School</v>
          </cell>
          <cell r="D2179" t="str">
            <v>Burnsville, MN USA</v>
          </cell>
        </row>
        <row r="2180">
          <cell r="A2180">
            <v>3184</v>
          </cell>
          <cell r="B2180" t="str">
            <v>Blaze Robotics</v>
          </cell>
          <cell r="C2180" t="str">
            <v>CapEx Outsource / Best Buy / Goodrich / Fuller Sales / VoiceNet Technologies &amp; Burnsville High School</v>
          </cell>
          <cell r="D2180" t="str">
            <v>Burnsville, MN USA</v>
          </cell>
        </row>
        <row r="2181">
          <cell r="A2181">
            <v>3186</v>
          </cell>
          <cell r="B2181" t="str">
            <v>DECAbotz</v>
          </cell>
          <cell r="C2181" t="str">
            <v>NASA/Teradata &amp; Dayton Early College Academy</v>
          </cell>
          <cell r="D2181" t="str">
            <v>Dayton, OH USA</v>
          </cell>
        </row>
        <row r="2182">
          <cell r="A2182">
            <v>3186</v>
          </cell>
          <cell r="B2182" t="str">
            <v>DECAbotz</v>
          </cell>
          <cell r="C2182" t="str">
            <v>NASA/Teradata &amp; Dayton Early College Academy</v>
          </cell>
          <cell r="D2182" t="str">
            <v>Dayton, OH USA</v>
          </cell>
        </row>
        <row r="2183">
          <cell r="A2183">
            <v>3187</v>
          </cell>
          <cell r="B2183" t="str">
            <v>Titans</v>
          </cell>
          <cell r="C2183" t="str">
            <v>The Boeing Company/The Microsoft Store/PTC/Employees of Microchip Technology &amp; Arcadia High School</v>
          </cell>
          <cell r="D2183" t="str">
            <v>Phoenix, AZ USA</v>
          </cell>
        </row>
        <row r="2184">
          <cell r="A2184">
            <v>3187</v>
          </cell>
          <cell r="B2184" t="str">
            <v>Titans</v>
          </cell>
          <cell r="C2184" t="str">
            <v>The Boeing Company/The Microsoft Store/PTC/Employees of Microchip Technology &amp; Arcadia High School</v>
          </cell>
          <cell r="D2184" t="str">
            <v>Phoenix, AZ USA</v>
          </cell>
        </row>
        <row r="2185">
          <cell r="A2185">
            <v>3189</v>
          </cell>
          <cell r="B2185" t="str">
            <v>Circuit Breakers</v>
          </cell>
          <cell r="C2185" t="str">
            <v>El Dorado Union High School District/Donlons/Redshift Investigations/DigitalDog/GenCorp Foundation &amp; El Dorado Union High School District</v>
          </cell>
          <cell r="D2185" t="str">
            <v>Placerville, CA USA</v>
          </cell>
        </row>
        <row r="2186">
          <cell r="A2186">
            <v>3189</v>
          </cell>
          <cell r="B2186" t="str">
            <v>Circuit Breakers</v>
          </cell>
          <cell r="C2186" t="str">
            <v>El Dorado Union High School District/Donlons/Redshift Investigations/DigitalDog/GenCorp Foundation &amp; El Dorado Union High School District</v>
          </cell>
          <cell r="D2186" t="str">
            <v>Placerville, CA USA</v>
          </cell>
        </row>
        <row r="2187">
          <cell r="A2187">
            <v>3192</v>
          </cell>
          <cell r="B2187" t="str">
            <v>Tiger Bytes</v>
          </cell>
          <cell r="C2187" t="str">
            <v>The Boeing Company/Mentor Graphics Corporation/Foundation for Tigard-Tualatin Schools/Western Precision Products/Portland Engineering Inc &amp; Tigard High School Technology Team</v>
          </cell>
          <cell r="D2187" t="str">
            <v>Tigard, OR USA</v>
          </cell>
        </row>
        <row r="2188">
          <cell r="A2188">
            <v>3193</v>
          </cell>
          <cell r="B2188" t="str">
            <v>Falco Tech</v>
          </cell>
          <cell r="C2188" t="str">
            <v>Taylor-Winfield Corp/Delphi &amp; Austintown Fitch High School</v>
          </cell>
          <cell r="D2188" t="str">
            <v>Austintown, OH USA</v>
          </cell>
        </row>
        <row r="2189">
          <cell r="A2189">
            <v>3193</v>
          </cell>
          <cell r="B2189" t="str">
            <v>Falco Tech</v>
          </cell>
          <cell r="C2189" t="str">
            <v>Taylor-Winfield Corp/Delphi &amp; Austintown Fitch High School</v>
          </cell>
          <cell r="D2189" t="str">
            <v>Austintown, OH USA</v>
          </cell>
        </row>
        <row r="2190">
          <cell r="A2190">
            <v>3196</v>
          </cell>
          <cell r="B2190" t="str">
            <v>Team SPORK</v>
          </cell>
          <cell r="C2190" t="str">
            <v>Newell Rubbermaid / PTC / Nitro Manufacturing / United Technologies / EnergyUnited / MSC Industrial Supply / Ingersoll Rand / AeroDyn Wind Tunnel / Niagara Bottling, Inc. / Time Warner / Stock Car Steel &amp; Aluminum, Inc / Southpaw Custom Graphics / Hayward Industries, Inc. &amp; Pine Lake Preparatory</v>
          </cell>
          <cell r="D2190" t="str">
            <v>Mooresville, NC USA</v>
          </cell>
        </row>
        <row r="2191">
          <cell r="A2191">
            <v>3196</v>
          </cell>
          <cell r="B2191" t="str">
            <v>Team SPORK</v>
          </cell>
          <cell r="C2191" t="str">
            <v>Newell Rubbermaid / PTC / Nitro Manufacturing / United Technologies / EnergyUnited / MSC Industrial Supply / Ingersoll Rand / AeroDyn Wind Tunnel / Niagara Bottling, Inc. / Time Warner / Stock Car Steel &amp; Aluminum, Inc / Southpaw Custom Graphics / Hayward Industries, Inc. &amp; Pine Lake Preparatory</v>
          </cell>
          <cell r="D2191" t="str">
            <v>Mooresville, NC USA</v>
          </cell>
        </row>
        <row r="2192">
          <cell r="A2192">
            <v>3196</v>
          </cell>
          <cell r="B2192" t="str">
            <v>Team SPORK</v>
          </cell>
          <cell r="C2192" t="str">
            <v>Newell Rubbermaid / PTC / Nitro Manufacturing / United Technologies / EnergyUnited / MSC Industrial Supply / Ingersoll Rand / AeroDyn Wind Tunnel / Niagara Bottling, Inc. / Time Warner / Stock Car Steel &amp; Aluminum, Inc / Southpaw Custom Graphics / Hayward Industries, Inc. &amp; Pine Lake Preparatory</v>
          </cell>
          <cell r="D2192" t="str">
            <v>Mooresville, NC USA</v>
          </cell>
        </row>
        <row r="2193">
          <cell r="A2193">
            <v>3197</v>
          </cell>
          <cell r="B2193" t="str">
            <v>HexHounds</v>
          </cell>
          <cell r="C2193" t="str">
            <v>Ladish / GenMet / Rockwell Automation &amp; Cedarburg High School</v>
          </cell>
          <cell r="D2193" t="str">
            <v>Cedarburg, WI USA</v>
          </cell>
        </row>
        <row r="2194">
          <cell r="A2194">
            <v>3197</v>
          </cell>
          <cell r="B2194" t="str">
            <v>HexHounds</v>
          </cell>
          <cell r="C2194" t="str">
            <v>Ladish / GenMet / Rockwell Automation &amp; Cedarburg High School</v>
          </cell>
          <cell r="D2194" t="str">
            <v>Cedarburg, WI USA</v>
          </cell>
        </row>
        <row r="2195">
          <cell r="A2195">
            <v>3200</v>
          </cell>
          <cell r="B2195" t="str">
            <v>Raptacon</v>
          </cell>
          <cell r="C2195" t="str">
            <v>Lockheed Martin/Career and Technical Education/Goodbee and Associates &amp; Eaglecrest High School</v>
          </cell>
          <cell r="D2195" t="str">
            <v>Centennial, CO USA</v>
          </cell>
        </row>
        <row r="2196">
          <cell r="A2196">
            <v>3201</v>
          </cell>
          <cell r="B2196" t="str">
            <v>Ross Rambotics</v>
          </cell>
          <cell r="C2196" t="str">
            <v>Kathman Electric / Anonymous Angel / M Machine and Manufacturing / Ross Spirit Inc. / Brookville IGA / Teri Wallace Attorney / Rhino Robotics / Rumpke / Snap A Loop &amp; Ross High School</v>
          </cell>
          <cell r="D2196" t="str">
            <v>Hamilton, OH USA</v>
          </cell>
        </row>
        <row r="2197">
          <cell r="A2197">
            <v>3201</v>
          </cell>
          <cell r="B2197" t="str">
            <v>Ross Rambotics</v>
          </cell>
          <cell r="C2197" t="str">
            <v>Kathman Electric / Anonymous Angel / M Machine and Manufacturing / Ross Spirit Inc. / Brookville IGA / Teri Wallace Attorney / Rhino Robotics / Rumpke / Snap A Loop &amp; Ross High School</v>
          </cell>
          <cell r="D2197" t="str">
            <v>Hamilton, OH USA</v>
          </cell>
        </row>
        <row r="2198">
          <cell r="A2198">
            <v>3202</v>
          </cell>
          <cell r="B2198" t="str">
            <v>KnightBots</v>
          </cell>
          <cell r="C2198" t="str">
            <v>3M &amp; Harding High School</v>
          </cell>
          <cell r="D2198" t="str">
            <v>St. Paul, MN USA</v>
          </cell>
        </row>
        <row r="2199">
          <cell r="A2199">
            <v>3204</v>
          </cell>
          <cell r="B2199" t="str">
            <v>Steampunk Penguins</v>
          </cell>
          <cell r="C2199" t="str">
            <v>Bank of America / Con Edison / Catholic Foundation for Brooklyn and Queens &amp; The Mary Louis Academy</v>
          </cell>
          <cell r="D2199" t="str">
            <v>Jamaica Estates, NY USA</v>
          </cell>
        </row>
        <row r="2200">
          <cell r="A2200">
            <v>3204</v>
          </cell>
          <cell r="B2200" t="str">
            <v>Steampunk Penguins</v>
          </cell>
          <cell r="C2200" t="str">
            <v>Bank of America / Con Edison / Catholic Foundation for Brooklyn and Queens &amp; The Mary Louis Academy</v>
          </cell>
          <cell r="D2200" t="str">
            <v>Jamaica Estates, NY USA</v>
          </cell>
        </row>
        <row r="2201">
          <cell r="A2201">
            <v>3205</v>
          </cell>
          <cell r="B2201" t="str">
            <v>Patriots</v>
          </cell>
          <cell r="C2201" t="str">
            <v>STEM Academy/Windfall Software &amp; Concord Carlisle High School</v>
          </cell>
          <cell r="D2201" t="str">
            <v>Concord, MA USA</v>
          </cell>
        </row>
        <row r="2202">
          <cell r="A2202">
            <v>3206</v>
          </cell>
          <cell r="B2202" t="str">
            <v>Royal T-Wrecks</v>
          </cell>
          <cell r="C2202" t="str">
            <v>3M &amp; Woodbury High School</v>
          </cell>
          <cell r="D2202" t="str">
            <v>Woodbury , MN USA</v>
          </cell>
        </row>
        <row r="2203">
          <cell r="A2203">
            <v>3211</v>
          </cell>
          <cell r="B2203" t="str">
            <v>The Y Team</v>
          </cell>
          <cell r="C2203" t="str">
            <v>Rotem Industries Ltd. / Rashi foundation / Israeli Ministry of Science / Perrigo / The New Yeruham Foundation &amp; Yeruham Science Center &amp; Ort Sapir Yeruham &amp; Belevav Shalem &amp; Kama &amp; Lehman</v>
          </cell>
          <cell r="D2203" t="str">
            <v>Yeruham, D Israel</v>
          </cell>
        </row>
        <row r="2204">
          <cell r="A2204">
            <v>3212</v>
          </cell>
          <cell r="B2204" t="str">
            <v>YME Stingbots</v>
          </cell>
          <cell r="C2204" t="str">
            <v>Yellow Medicine East School District &amp; Yellow Medicine East High School</v>
          </cell>
          <cell r="D2204" t="str">
            <v>Granite Falls, MN USA</v>
          </cell>
        </row>
        <row r="2205">
          <cell r="A2205">
            <v>3215</v>
          </cell>
          <cell r="B2205" t="str">
            <v>Team Prion</v>
          </cell>
          <cell r="C2205" t="str">
            <v>Analog Devices / TE Connectivity / Volvo Trucks North America / Teradata / EnergyUnited / ABCO Automation / EMCO Inc. / TechTriad &amp; Grimsley High School</v>
          </cell>
          <cell r="D2205" t="str">
            <v>Greensboro, NC USA</v>
          </cell>
        </row>
        <row r="2206">
          <cell r="A2206">
            <v>3216</v>
          </cell>
          <cell r="B2206" t="str">
            <v>MR T</v>
          </cell>
          <cell r="C2206" t="str">
            <v>Lockheed Martin &amp; Missoula County High Schools</v>
          </cell>
          <cell r="D2206" t="str">
            <v>Missoula, MT USA</v>
          </cell>
        </row>
        <row r="2207">
          <cell r="A2207">
            <v>3218</v>
          </cell>
          <cell r="B2207" t="str">
            <v>Panther Robotics</v>
          </cell>
          <cell r="C2207" t="str">
            <v>The Boeing Company/Autodesk/OSPI Office of Superintendent of Public Instuction &amp; Bonney Lake High School</v>
          </cell>
          <cell r="D2207" t="str">
            <v>Bonney Lake , WA USA</v>
          </cell>
        </row>
        <row r="2208">
          <cell r="A2208">
            <v>3219</v>
          </cell>
          <cell r="B2208" t="str">
            <v>TREAD</v>
          </cell>
          <cell r="C2208" t="str">
            <v>The Boeing Company/Office of Superintendent of Public Instruction/MultiCare Auburn Medical Center/LMI Aerospace Incorporated/Pacific Propeller Intl, LLC/Platt Electronics/Paul Bowman/CH2M Hill &amp; Auburn High School</v>
          </cell>
          <cell r="D2208" t="str">
            <v>Auburn, WA USA</v>
          </cell>
        </row>
        <row r="2209">
          <cell r="A2209">
            <v>3219</v>
          </cell>
          <cell r="B2209" t="str">
            <v>TREAD</v>
          </cell>
          <cell r="C2209" t="str">
            <v>The Boeing Company/Office of Superintendent of Public Instruction/MultiCare Auburn Medical Center/LMI Aerospace Incorporated/Pacific Propeller Intl, LLC/Platt Electronics/Paul Bowman/CH2M Hill &amp; Auburn High School</v>
          </cell>
          <cell r="D2209" t="str">
            <v>Auburn, WA USA</v>
          </cell>
        </row>
        <row r="2210">
          <cell r="A2210">
            <v>3220</v>
          </cell>
          <cell r="B2210" t="str">
            <v>Mechanics of Mayhem</v>
          </cell>
          <cell r="C2210" t="str">
            <v>The Boeing Company/OSPI/Liberty Community Education Foundation/Itron/Liberty Booster Club/Spangle Service Club &amp; Liberty High School</v>
          </cell>
          <cell r="D2210" t="str">
            <v>Spangle, WA USA</v>
          </cell>
        </row>
        <row r="2211">
          <cell r="A2211">
            <v>3221</v>
          </cell>
          <cell r="B2211" t="str">
            <v>KM Royals</v>
          </cell>
          <cell r="C2211" t="str">
            <v>The Boeing Company/Tri-Tec Manufacturing &amp; Kent Meridian High School</v>
          </cell>
          <cell r="D2211" t="str">
            <v>Kent, WA USA</v>
          </cell>
        </row>
        <row r="2212">
          <cell r="A2212">
            <v>3223</v>
          </cell>
          <cell r="B2212" t="str">
            <v>POKER Robotics</v>
          </cell>
          <cell r="C2212" t="str">
            <v>NASA/BAE Systems/jcpenney &amp; Central Kitsap High School</v>
          </cell>
          <cell r="D2212" t="str">
            <v>Silverdale, WA USA</v>
          </cell>
        </row>
        <row r="2213">
          <cell r="A2213">
            <v>3224</v>
          </cell>
          <cell r="B2213" t="str">
            <v>Lion Hit Squad</v>
          </cell>
          <cell r="C2213" t="str">
            <v>jcpenney &amp; Luella High School</v>
          </cell>
          <cell r="D2213" t="str">
            <v>Locust Grove , GA USA</v>
          </cell>
        </row>
        <row r="2214">
          <cell r="A2214">
            <v>3225</v>
          </cell>
          <cell r="B2214" t="str">
            <v>Wolverine Robotics</v>
          </cell>
          <cell r="C2214" t="str">
            <v>SRT/Patent Law Works/PLATT Electric &amp; Hunter High School</v>
          </cell>
          <cell r="D2214" t="str">
            <v>West Valley City, UT USA</v>
          </cell>
        </row>
        <row r="2215">
          <cell r="A2215">
            <v>3227</v>
          </cell>
          <cell r="B2215" t="str">
            <v>RoboWolves</v>
          </cell>
          <cell r="C2215" t="str">
            <v>Medtronic, Inc, Memphis &amp; Cordova High School</v>
          </cell>
          <cell r="D2215" t="str">
            <v>Cordova, TN USA</v>
          </cell>
        </row>
        <row r="2216">
          <cell r="A2216">
            <v>3229</v>
          </cell>
          <cell r="B2216" t="str">
            <v>Hawktimus Prime</v>
          </cell>
          <cell r="C2216" t="str">
            <v>NASA &amp; Holly Springs High School</v>
          </cell>
          <cell r="D2216" t="str">
            <v>Holly Springs, NC USA</v>
          </cell>
        </row>
        <row r="2217">
          <cell r="A2217">
            <v>3230</v>
          </cell>
          <cell r="B2217" t="str">
            <v>PrototypeX</v>
          </cell>
          <cell r="C2217" t="str">
            <v>National Defense Education Program/Utah State University/jcpenney/Outback Manufacturing &amp; Salt Lake County 4H</v>
          </cell>
          <cell r="D2217" t="str">
            <v>Salt Lake City, UT USA</v>
          </cell>
        </row>
        <row r="2218">
          <cell r="A2218">
            <v>3234</v>
          </cell>
          <cell r="B2218" t="str">
            <v>Red Arrows</v>
          </cell>
          <cell r="C2218" t="str">
            <v>Lowell Area Schools Education Foundation/Lowell Area Schools/White's Bridge Tooling/ABHE &amp; Svoboda/Phil Brown Welding Co./Metric Manufacturing/Szudera Insulation Co. Inc/Rockstar Steaks/Visual Entities Inc &amp; Lowell Area Schools</v>
          </cell>
          <cell r="D2218" t="str">
            <v>Lowell, MI USA</v>
          </cell>
        </row>
        <row r="2219">
          <cell r="A2219">
            <v>3234</v>
          </cell>
          <cell r="B2219" t="str">
            <v>Red Arrows</v>
          </cell>
          <cell r="C2219" t="str">
            <v>Lowell Area Schools Education Foundation/Lowell Area Schools/White's Bridge Tooling/ABHE &amp; Svoboda/Phil Brown Welding Co./Metric Manufacturing/Szudera Insulation Co. Inc/Rockstar Steaks/Visual Entities Inc &amp; Lowell Area Schools</v>
          </cell>
          <cell r="D2219" t="str">
            <v>Lowell, MI USA</v>
          </cell>
        </row>
        <row r="2220">
          <cell r="A2220">
            <v>3234</v>
          </cell>
          <cell r="B2220" t="str">
            <v>Red Arrows</v>
          </cell>
          <cell r="C2220" t="str">
            <v>Lowell Area Schools Education Foundation/Lowell Area Schools/White's Bridge Tooling/ABHE &amp; Svoboda/Phil Brown Welding Co./Metric Manufacturing/Szudera Insulation Co. Inc/Rockstar Steaks/Visual Entities Inc &amp; Lowell Area Schools</v>
          </cell>
          <cell r="D2220" t="str">
            <v>Lowell, MI USA</v>
          </cell>
        </row>
        <row r="2221">
          <cell r="A2221">
            <v>3236</v>
          </cell>
          <cell r="B2221" t="str">
            <v>TRIFORCE</v>
          </cell>
          <cell r="C2221" t="str">
            <v>NASA / EMC Corporation / US Air Force &amp; Tri County Regional Vocational Technical High School</v>
          </cell>
          <cell r="D2221" t="str">
            <v>Franklin, MA USA</v>
          </cell>
        </row>
        <row r="2222">
          <cell r="A2222">
            <v>3237</v>
          </cell>
          <cell r="B2222" t="str">
            <v>Volt Eaters</v>
          </cell>
          <cell r="C2222" t="str">
            <v>The Boeing Company/OSPI/jcpenney &amp; Bethel High School</v>
          </cell>
          <cell r="D2222" t="str">
            <v>Spanaway, WA USA</v>
          </cell>
        </row>
        <row r="2223">
          <cell r="A2223">
            <v>3238</v>
          </cell>
          <cell r="B2223" t="str">
            <v>Cyborg Ferrets</v>
          </cell>
          <cell r="C2223" t="str">
            <v>The Boeing Company/ANACORTES ROTARY CLUB/Anacortes Noon Kiwanis Club/Sebo's Do-It-Center &amp; Anacortes School District</v>
          </cell>
          <cell r="D2223" t="str">
            <v>Anacortes, WA USA</v>
          </cell>
        </row>
        <row r="2224">
          <cell r="A2224">
            <v>3239</v>
          </cell>
          <cell r="B2224" t="str">
            <v>Birds of Prey</v>
          </cell>
          <cell r="C2224" t="str">
            <v>NDEP/NASA/National Defense Education Program/jcpenney &amp; Northern Utah Academy for Math, Engineering and Science</v>
          </cell>
          <cell r="D2224" t="str">
            <v>Layton, UT USA</v>
          </cell>
        </row>
        <row r="2225">
          <cell r="A2225">
            <v>3240</v>
          </cell>
          <cell r="B2225" t="str">
            <v>Team Orion</v>
          </cell>
          <cell r="C2225" t="str">
            <v>The Bezos Foundation/jcpenney &amp; John Jay Science &amp; Engineering Academy</v>
          </cell>
          <cell r="D2225" t="str">
            <v>San Antonio, TX USA</v>
          </cell>
        </row>
        <row r="2226">
          <cell r="A2226">
            <v>3241</v>
          </cell>
          <cell r="B2226" t="str">
            <v>Davinci Dragons</v>
          </cell>
          <cell r="C2226" t="str">
            <v>Davinci Academy of Science and the Arts</v>
          </cell>
          <cell r="D2226" t="str">
            <v>Ogden, UT USA</v>
          </cell>
        </row>
        <row r="2227">
          <cell r="A2227">
            <v>3242</v>
          </cell>
          <cell r="B2227" t="str">
            <v>ILLUMICATS</v>
          </cell>
          <cell r="C2227" t="str">
            <v>Dr. Manuel  Leal / Duke-Progress Energy / Lockheed Martin / OFAB / Public Education Foundation of Marion County / Steven Wingo, P.A. / American Panel / Stepp Construction / Bray's Welding / United Roofing / Andrew Copeland Architect PA &amp; Forest High School EMIT,Steven Wingo, P.A., Dr. Manuel Leal,  Lockheed Martin, Duke Energy, Public Education Foundation of Marion County, Engineered Building Systems, Stepp Construction</v>
          </cell>
          <cell r="D2227" t="str">
            <v>Ocala, FL USA</v>
          </cell>
        </row>
        <row r="2228">
          <cell r="A2228">
            <v>3242</v>
          </cell>
          <cell r="B2228" t="str">
            <v>ILLUMICATS</v>
          </cell>
          <cell r="C2228" t="str">
            <v>Dr. Manuel  Leal / Duke-Progress Energy / Lockheed Martin / OFAB / Public Education Foundation of Marion County / Steven Wingo, P.A. / American Panel / Stepp Construction / Bray's Welding / United Roofing / Andrew Copeland Architect PA &amp; Forest High School EMIT,Steven Wingo, P.A., Dr. Manuel Leal,  Lockheed Martin, Duke Energy, Public Education Foundation of Marion County, Engineered Building Systems, Stepp Construction</v>
          </cell>
          <cell r="D2228" t="str">
            <v>Ocala, FL USA</v>
          </cell>
        </row>
        <row r="2229">
          <cell r="A2229">
            <v>3243</v>
          </cell>
          <cell r="B2229" t="str">
            <v>Amperes</v>
          </cell>
          <cell r="C2229" t="str">
            <v>Rockwell Automation/Harmons &amp; Academy for Math, Engineering and Science</v>
          </cell>
          <cell r="D2229" t="str">
            <v>Salt Lake City, UT USA</v>
          </cell>
        </row>
        <row r="2230">
          <cell r="A2230">
            <v>3243</v>
          </cell>
          <cell r="B2230" t="str">
            <v>Amperes</v>
          </cell>
          <cell r="C2230" t="str">
            <v>Rockwell Automation/Harmons &amp; Academy for Math, Engineering and Science</v>
          </cell>
          <cell r="D2230" t="str">
            <v>Salt Lake City, UT USA</v>
          </cell>
        </row>
        <row r="2231">
          <cell r="A2231">
            <v>3244</v>
          </cell>
          <cell r="B2231" t="str">
            <v>Granite City Gear Heads</v>
          </cell>
          <cell r="C2231" t="str">
            <v>Grede Foundry / Bernicks Family Foundation / Medtronics / BNSF Railway / LEAF Grant &amp; Apollo high school</v>
          </cell>
          <cell r="D2231" t="str">
            <v>St. Cloud, MN USA</v>
          </cell>
        </row>
        <row r="2232">
          <cell r="A2232">
            <v>3245</v>
          </cell>
          <cell r="B2232" t="str">
            <v>Ravens</v>
          </cell>
          <cell r="C2232" t="str">
            <v>U.I.S./Sinclair Oil/Zions Bank &amp; The Waterford School</v>
          </cell>
          <cell r="D2232" t="str">
            <v>Sandy, UT USA</v>
          </cell>
        </row>
        <row r="2233">
          <cell r="A2233">
            <v>3245</v>
          </cell>
          <cell r="B2233" t="str">
            <v>Ravens</v>
          </cell>
          <cell r="C2233" t="str">
            <v>U.I.S./Sinclair Oil/Zions Bank &amp; The Waterford School</v>
          </cell>
          <cell r="D2233" t="str">
            <v>Sandy, UT USA</v>
          </cell>
        </row>
        <row r="2234">
          <cell r="A2234">
            <v>3247</v>
          </cell>
          <cell r="B2234" t="str">
            <v>Robopack</v>
          </cell>
          <cell r="C2234" t="str">
            <v>NASA/jcpenney &amp; Shawnee High School</v>
          </cell>
          <cell r="D2234" t="str">
            <v>Shawnee, OK USA</v>
          </cell>
        </row>
        <row r="2235">
          <cell r="A2235">
            <v>3250</v>
          </cell>
          <cell r="B2235" t="str">
            <v>Kennedy Robotics</v>
          </cell>
          <cell r="C2235" t="str">
            <v>Google/Sacramento City Unified School District Career and Technical Preparation &amp; John F. Kennedy High School</v>
          </cell>
          <cell r="D2235" t="str">
            <v>Sacramento, CA USA</v>
          </cell>
        </row>
        <row r="2236">
          <cell r="A2236">
            <v>3250</v>
          </cell>
          <cell r="B2236" t="str">
            <v>Kennedy Robotics</v>
          </cell>
          <cell r="C2236" t="str">
            <v>Google/Sacramento City Unified School District Career and Technical Preparation &amp; John F. Kennedy High School</v>
          </cell>
          <cell r="D2236" t="str">
            <v>Sacramento, CA USA</v>
          </cell>
        </row>
        <row r="2237">
          <cell r="A2237">
            <v>3251</v>
          </cell>
          <cell r="B2237" t="str">
            <v>Savage Pride</v>
          </cell>
          <cell r="C2237" t="str">
            <v>jcpenney / Platt / INL &amp; Salmon High School</v>
          </cell>
          <cell r="D2237" t="str">
            <v>Salmon, ID USA</v>
          </cell>
        </row>
        <row r="2238">
          <cell r="A2238">
            <v>3255</v>
          </cell>
          <cell r="B2238" t="str">
            <v>Super NURDs</v>
          </cell>
          <cell r="C2238" t="str">
            <v>SolidWorks / NASA / NDEP / GA-ASI / Caterpillar Foundation / SAIC / EUHSD / BIT Medtech / Meziere Enterprises / Precision Graphic Systems / Qualcomm / APS Engineering / Solar Turbines &amp; San Pasqual High School</v>
          </cell>
          <cell r="D2238" t="str">
            <v>Escondido, CA USA</v>
          </cell>
        </row>
        <row r="2239">
          <cell r="A2239">
            <v>3255</v>
          </cell>
          <cell r="B2239" t="str">
            <v>Super NURDs</v>
          </cell>
          <cell r="C2239" t="str">
            <v>SolidWorks / NASA / NDEP / GA-ASI / Caterpillar Foundation / SAIC / EUHSD / BIT Medtech / Meziere Enterprises / Precision Graphic Systems / Qualcomm / APS Engineering / Solar Turbines &amp; San Pasqual High School</v>
          </cell>
          <cell r="D2239" t="str">
            <v>Escondido, CA USA</v>
          </cell>
        </row>
        <row r="2240">
          <cell r="A2240">
            <v>3256</v>
          </cell>
          <cell r="B2240" t="str">
            <v>WarriorBorgs</v>
          </cell>
          <cell r="C2240" t="str">
            <v>C Enterprises / ManuFab / MDR Precision / BAE Systems / Four-D Metal Finishing Inc / Equinix / The Sergey Brin-Anne Wojcicki Foundation / Intuitive Surgical / Cisco Systems / Alliance Roofing Company / Nova Drilling / Metal Supermarket / Network for Good / Leege Family / Valley Christian Schools &amp; Valley Christian Schools</v>
          </cell>
          <cell r="D2240" t="str">
            <v>San Jose, CA USA</v>
          </cell>
        </row>
        <row r="2241">
          <cell r="A2241">
            <v>3256</v>
          </cell>
          <cell r="B2241" t="str">
            <v>WarriorBorgs</v>
          </cell>
          <cell r="C2241" t="str">
            <v>C Enterprises / ManuFab / MDR Precision / BAE Systems / Four-D Metal Finishing Inc / Equinix / The Sergey Brin-Anne Wojcicki Foundation / Intuitive Surgical / Cisco Systems / Alliance Roofing Company / Nova Drilling / Metal Supermarket / Network for Good / Leege Family / Valley Christian Schools &amp; Valley Christian Schools</v>
          </cell>
          <cell r="D2241" t="str">
            <v>San Jose, CA USA</v>
          </cell>
        </row>
        <row r="2242">
          <cell r="A2242">
            <v>3256</v>
          </cell>
          <cell r="B2242" t="str">
            <v>WarriorBorgs</v>
          </cell>
          <cell r="C2242" t="str">
            <v>C Enterprises / ManuFab / MDR Precision / BAE Systems / Four-D Metal Finishing Inc / Equinix / The Sergey Brin-Anne Wojcicki Foundation / Intuitive Surgical / Cisco Systems / Alliance Roofing Company / Nova Drilling / Metal Supermarket / Network for Good / Leege Family / Valley Christian Schools &amp; Valley Christian Schools</v>
          </cell>
          <cell r="D2242" t="str">
            <v>San Jose, CA USA</v>
          </cell>
        </row>
        <row r="2243">
          <cell r="A2243">
            <v>3257</v>
          </cell>
          <cell r="B2243" t="str">
            <v>Vortechs</v>
          </cell>
          <cell r="C2243" t="str">
            <v>Galil Motion Control/The Sergey Brin-Anne Wojcicki Foundation/Google/Twelve Bridges Elementary School/Niello Porsche/DisasterStuff.com/Whitney High PTC/Rocklin Hydraulics/Tri-Star Motorsports/My Wire Guy/Fast Track Hobbies &amp; FRC Team 3257</v>
          </cell>
          <cell r="D2243" t="str">
            <v>Rocklin, CA USA</v>
          </cell>
        </row>
        <row r="2244">
          <cell r="A2244">
            <v>3258</v>
          </cell>
          <cell r="B2244" t="str">
            <v>Mad Dawgs</v>
          </cell>
          <cell r="C2244" t="str">
            <v>Martinsville City Schools/SCHEV (State Council for Higher Education in Virginia)     VIRSE (Virginia Initiative for Robotics in STEM Education     JMU (James Madison University)/MMS NASA SEMAA &amp; Martinsville High School</v>
          </cell>
          <cell r="D2244" t="str">
            <v>Martinsville, VA USA</v>
          </cell>
        </row>
        <row r="2245">
          <cell r="A2245">
            <v>3259</v>
          </cell>
          <cell r="B2245" t="str">
            <v>Thoroughbots</v>
          </cell>
          <cell r="C2245" t="str">
            <v>SAIC/Kingsford/Progeny Systems/Somerset Community College/Volo Business Group &amp; Southwestern High School</v>
          </cell>
          <cell r="D2245" t="str">
            <v>Somerset, KY USA</v>
          </cell>
        </row>
        <row r="2246">
          <cell r="A2246">
            <v>3260</v>
          </cell>
          <cell r="B2246" t="str">
            <v>SHARP</v>
          </cell>
          <cell r="C2246" t="str">
            <v>COMCAST / Microsoft &amp; Sarah Heinz House</v>
          </cell>
          <cell r="D2246" t="str">
            <v>Pittsburgh, PA USA</v>
          </cell>
        </row>
        <row r="2247">
          <cell r="A2247">
            <v>3260</v>
          </cell>
          <cell r="B2247" t="str">
            <v>SHARP</v>
          </cell>
          <cell r="C2247" t="str">
            <v>COMCAST / Microsoft &amp; Sarah Heinz House</v>
          </cell>
          <cell r="D2247" t="str">
            <v>Pittsburgh, PA USA</v>
          </cell>
        </row>
        <row r="2248">
          <cell r="A2248">
            <v>3261</v>
          </cell>
          <cell r="B2248" t="str">
            <v>CG Vanguard</v>
          </cell>
          <cell r="C2248" t="str">
            <v>Clearbrook-Gonvick</v>
          </cell>
          <cell r="D2248" t="str">
            <v>Clearbrook, MN USA</v>
          </cell>
        </row>
        <row r="2249">
          <cell r="A2249">
            <v>3265</v>
          </cell>
          <cell r="B2249" t="str">
            <v>Techno Tribe</v>
          </cell>
          <cell r="C2249" t="str">
            <v>GE Volunteers/Lockheed Martin/Bastian Engineering &amp; McEachern High School</v>
          </cell>
          <cell r="D2249" t="str">
            <v>Powder Springs, GA USA</v>
          </cell>
        </row>
        <row r="2250">
          <cell r="A2250">
            <v>3266</v>
          </cell>
          <cell r="B2250" t="str">
            <v>Robots r Us</v>
          </cell>
          <cell r="C2250" t="str">
            <v>Eaton Computer / Henny Penny Corporation / ACE / Cornerstone Manufacturing / Buckeye Heifer Resources, LLC / Wilson Hardware / Silfix / Dr. Jill Vosler / Dr. Scott Vosler / Nationwide Insurance &amp; Eaton High School</v>
          </cell>
          <cell r="D2250" t="str">
            <v>Eaton, OH USA</v>
          </cell>
        </row>
        <row r="2251">
          <cell r="A2251">
            <v>3266</v>
          </cell>
          <cell r="B2251" t="str">
            <v>Robots r Us</v>
          </cell>
          <cell r="C2251" t="str">
            <v>Eaton Computer / Henny Penny Corporation / ACE / Cornerstone Manufacturing / Buckeye Heifer Resources, LLC / Wilson Hardware / Silfix / Dr. Jill Vosler / Dr. Scott Vosler / Nationwide Insurance &amp; Eaton High School</v>
          </cell>
          <cell r="D2251" t="str">
            <v>Eaton, OH USA</v>
          </cell>
        </row>
        <row r="2252">
          <cell r="A2252">
            <v>3266</v>
          </cell>
          <cell r="B2252" t="str">
            <v>Robots r Us</v>
          </cell>
          <cell r="C2252" t="str">
            <v>Eaton Computer / Henny Penny Corporation / ACE / Cornerstone Manufacturing / Buckeye Heifer Resources, LLC / Wilson Hardware / Silfix / Dr. Jill Vosler / Dr. Scott Vosler / Nationwide Insurance &amp; Eaton High School</v>
          </cell>
          <cell r="D2252" t="str">
            <v>Eaton, OH USA</v>
          </cell>
        </row>
        <row r="2253">
          <cell r="A2253">
            <v>3267</v>
          </cell>
          <cell r="B2253" t="str">
            <v>Mariner Robotics</v>
          </cell>
          <cell r="C2253" t="str">
            <v>Medtronics / ALI / Noerth Shore Trade and Tech. Program / Minnesota Power / Cleveland Cliffs / The Lake Bank / North Shore Federal Credit Union / VanHouse / NSOP / Julies True Value / FIRST &amp; William Kelley High School</v>
          </cell>
          <cell r="D2253" t="str">
            <v>Silver Bay, MN USA</v>
          </cell>
        </row>
        <row r="2254">
          <cell r="A2254">
            <v>3268</v>
          </cell>
          <cell r="B2254" t="str">
            <v>Viking Robotics</v>
          </cell>
          <cell r="C2254" t="str">
            <v>Northshore School District &amp; Inglemoor</v>
          </cell>
          <cell r="D2254" t="str">
            <v>Kenmore, WA USA</v>
          </cell>
        </row>
        <row r="2255">
          <cell r="A2255">
            <v>3270</v>
          </cell>
          <cell r="B2255" t="str">
            <v>CATA-BOTS</v>
          </cell>
          <cell r="C2255" t="str">
            <v>ALLVAC &amp; Central Academy of Technology and Arts</v>
          </cell>
          <cell r="D2255" t="str">
            <v>Monoe, NC USA</v>
          </cell>
        </row>
        <row r="2256">
          <cell r="A2256">
            <v>3272</v>
          </cell>
          <cell r="B2256" t="str">
            <v>Ravage!</v>
          </cell>
          <cell r="C2256" t="str">
            <v>jcpenney &amp; Carroll County High School</v>
          </cell>
          <cell r="D2256" t="str">
            <v>Carrollton, KY USA</v>
          </cell>
        </row>
        <row r="2257">
          <cell r="A2257">
            <v>3274</v>
          </cell>
          <cell r="B2257" t="str">
            <v>Big-Blue-Botics</v>
          </cell>
          <cell r="C2257" t="str">
            <v>James Madison University &amp; Harrisonburg HS</v>
          </cell>
          <cell r="D2257" t="str">
            <v>Harrisonburg, VA USA</v>
          </cell>
        </row>
        <row r="2258">
          <cell r="A2258">
            <v>3275</v>
          </cell>
          <cell r="B2258" t="str">
            <v>The Regulators</v>
          </cell>
          <cell r="C2258" t="str">
            <v>Cass Lake High School</v>
          </cell>
          <cell r="D2258" t="str">
            <v>Cass Lake, MN USA</v>
          </cell>
        </row>
        <row r="2259">
          <cell r="A2259">
            <v>3276</v>
          </cell>
          <cell r="B2259" t="str">
            <v>NSR</v>
          </cell>
          <cell r="C2259" t="str">
            <v>Medtronic / Lincoln &amp; New London-Spicer HS</v>
          </cell>
          <cell r="D2259" t="str">
            <v>New London, MN USA</v>
          </cell>
        </row>
        <row r="2260">
          <cell r="A2260">
            <v>3277</v>
          </cell>
          <cell r="B2260" t="str">
            <v>ProDigi</v>
          </cell>
          <cell r="C2260" t="str">
            <v>Digi-Key &amp; Lincoln High School &amp; Digi-Key</v>
          </cell>
          <cell r="D2260" t="str">
            <v>Thief River Falls, MN USA</v>
          </cell>
        </row>
        <row r="2261">
          <cell r="A2261">
            <v>3278</v>
          </cell>
          <cell r="B2261" t="str">
            <v>QWERTY Robotics</v>
          </cell>
          <cell r="C2261" t="str">
            <v>BTD Mfg &amp; QWERTY Robotics</v>
          </cell>
          <cell r="D2261" t="str">
            <v>Detroit Lakes, MN USA</v>
          </cell>
        </row>
        <row r="2262">
          <cell r="A2262">
            <v>3280</v>
          </cell>
          <cell r="B2262" t="str">
            <v>RhodeRebels</v>
          </cell>
          <cell r="C2262" t="str">
            <v>C.E. Machine and Engineering / IGUS &amp; Providence Career and Technical Academy</v>
          </cell>
          <cell r="D2262" t="str">
            <v>Providence, RI USA</v>
          </cell>
        </row>
        <row r="2263">
          <cell r="A2263">
            <v>3281</v>
          </cell>
          <cell r="B2263" t="str">
            <v>VBots</v>
          </cell>
          <cell r="C2263" t="str">
            <v>Sunnyslope High School</v>
          </cell>
          <cell r="D2263" t="str">
            <v>Phoenix, AZ USA</v>
          </cell>
        </row>
        <row r="2264">
          <cell r="A2264">
            <v>3282</v>
          </cell>
          <cell r="B2264" t="str">
            <v>Dallas Robo Tigers</v>
          </cell>
          <cell r="C2264" t="str">
            <v>Harmony Science Academy Dallas High School</v>
          </cell>
          <cell r="D2264" t="str">
            <v>Dallas, TX USA</v>
          </cell>
        </row>
        <row r="2265">
          <cell r="A2265">
            <v>3283</v>
          </cell>
          <cell r="B2265" t="str">
            <v>3283 Coyote Robotix</v>
          </cell>
          <cell r="C2265" t="str">
            <v>Bechtel/Lockheed Martin/SAIC/BAE Systems/jcpenney &amp; Clarksburg High School</v>
          </cell>
          <cell r="D2265" t="str">
            <v>Clarksburg, MD USA</v>
          </cell>
        </row>
        <row r="2266">
          <cell r="A2266">
            <v>3284</v>
          </cell>
          <cell r="B2266" t="str">
            <v>Camdenton 4H LASER Team</v>
          </cell>
          <cell r="C2266" t="str">
            <v>The Boeing Company/NASA Marshall Space Flight Center/Camdenton R-III Afterschool Services/4H/Speedline Technologies/Lake Professional Engineering Services &amp; Camdenton High School</v>
          </cell>
          <cell r="D2266" t="str">
            <v>Camdenton, MO USA</v>
          </cell>
        </row>
        <row r="2267">
          <cell r="A2267">
            <v>3284</v>
          </cell>
          <cell r="B2267" t="str">
            <v>Camdenton 4H LASER Team</v>
          </cell>
          <cell r="C2267" t="str">
            <v>The Boeing Company/NASA Marshall Space Flight Center/Camdenton R-III Afterschool Services/4H/Speedline Technologies/Lake Professional Engineering Services &amp; Camdenton High School</v>
          </cell>
          <cell r="D2267" t="str">
            <v>Camdenton, MO USA</v>
          </cell>
        </row>
        <row r="2268">
          <cell r="A2268">
            <v>3286</v>
          </cell>
          <cell r="B2268" t="str">
            <v>the rocket surgeons</v>
          </cell>
          <cell r="C2268" t="str">
            <v>NASA/The Bezos Family Foundation/Lasersmith/Autodesk/Platt Electric/PTC &amp; Yakima Valley Technical Skills Center</v>
          </cell>
          <cell r="D2268" t="str">
            <v>Yakima, WA USA</v>
          </cell>
        </row>
        <row r="2269">
          <cell r="A2269">
            <v>3288</v>
          </cell>
          <cell r="B2269" t="str">
            <v>Punchers</v>
          </cell>
          <cell r="C2269" t="str">
            <v>encana / Chevron / Western Sublette 9 BOCES / EOG Resources / Integrity Production Services / RS Bennett Construction / Wyoming NASA Space Grant Consortium / Ross' Welding &amp; Big Piney High School</v>
          </cell>
          <cell r="D2269" t="str">
            <v>Big Piney, WY USA</v>
          </cell>
        </row>
        <row r="2270">
          <cell r="A2270">
            <v>3288</v>
          </cell>
          <cell r="B2270" t="str">
            <v>Punchers</v>
          </cell>
          <cell r="C2270" t="str">
            <v>encana / Chevron / Western Sublette 9 BOCES / EOG Resources / Integrity Production Services / RS Bennett Construction / Wyoming NASA Space Grant Consortium / Ross' Welding &amp; Big Piney High School</v>
          </cell>
          <cell r="D2270" t="str">
            <v>Big Piney, WY USA</v>
          </cell>
        </row>
        <row r="2271">
          <cell r="A2271">
            <v>3289</v>
          </cell>
          <cell r="B2271" t="str">
            <v>Soaring Eagle</v>
          </cell>
          <cell r="C2271" t="str">
            <v>ALSAM Foundation/jcpenney &amp; Juan Diego Catholic High School</v>
          </cell>
          <cell r="D2271" t="str">
            <v>Draper, UT USA</v>
          </cell>
        </row>
        <row r="2272">
          <cell r="A2272">
            <v>3290</v>
          </cell>
          <cell r="B2272" t="str">
            <v>Bears</v>
          </cell>
          <cell r="C2272" t="str">
            <v>Medtronic &amp; Lake of the Woods School</v>
          </cell>
          <cell r="D2272" t="str">
            <v>Baudette, MN USA</v>
          </cell>
        </row>
        <row r="2273">
          <cell r="A2273">
            <v>3291</v>
          </cell>
          <cell r="B2273" t="str">
            <v>Pi-rats</v>
          </cell>
          <cell r="C2273" t="str">
            <v>Medtronic Inc/PTC &amp; Park Center High School</v>
          </cell>
          <cell r="D2273" t="str">
            <v>Brooklyn Park, MN USA</v>
          </cell>
        </row>
        <row r="2274">
          <cell r="A2274">
            <v>3292</v>
          </cell>
          <cell r="B2274" t="str">
            <v>The Aluminum Falcon</v>
          </cell>
          <cell r="C2274" t="str">
            <v>Benson High School &amp; Mr Lee Westrum</v>
          </cell>
          <cell r="D2274" t="str">
            <v>Benson, MN USA</v>
          </cell>
        </row>
        <row r="2275">
          <cell r="A2275">
            <v>3293</v>
          </cell>
          <cell r="B2275" t="str">
            <v>OtterBots</v>
          </cell>
          <cell r="C2275" t="str">
            <v>Pentair Foundation/StoneL/Otter Tail Power &amp; Fergus Falls High School</v>
          </cell>
          <cell r="D2275" t="str">
            <v>Fergus Falls, MN USA</v>
          </cell>
        </row>
        <row r="2276">
          <cell r="A2276">
            <v>3294</v>
          </cell>
          <cell r="B2276" t="str">
            <v>Backwoods Engineers</v>
          </cell>
          <cell r="C2276" t="str">
            <v>Pentair &amp; Pine River-Backus High School</v>
          </cell>
          <cell r="D2276" t="str">
            <v>Pine River, MN USA</v>
          </cell>
        </row>
        <row r="2277">
          <cell r="A2277">
            <v>3295</v>
          </cell>
          <cell r="B2277" t="str">
            <v>Poly Techs</v>
          </cell>
          <cell r="C2277" t="str">
            <v>The Boeing Company / San Manuel Band of Mission Indians / California Teachers Association / University of California, Riverside &amp; Riverside Polytechnic High School &amp; Riverside County Office of Education</v>
          </cell>
          <cell r="D2277" t="str">
            <v>Riverside, CA USA</v>
          </cell>
        </row>
        <row r="2278">
          <cell r="A2278">
            <v>3297</v>
          </cell>
          <cell r="B2278" t="str">
            <v>Team Brobotix</v>
          </cell>
          <cell r="C2278" t="str">
            <v>The Pentair Foundation &amp; Team Brobotix</v>
          </cell>
          <cell r="D2278" t="str">
            <v>Perham, MN USA</v>
          </cell>
        </row>
        <row r="2279">
          <cell r="A2279">
            <v>3298</v>
          </cell>
          <cell r="B2279" t="str">
            <v>Arrowbots</v>
          </cell>
          <cell r="C2279" t="str">
            <v>University of Minnesota &amp; Pipestone Area Schools</v>
          </cell>
          <cell r="D2279" t="str">
            <v>Pipestone, MN USA</v>
          </cell>
        </row>
        <row r="2280">
          <cell r="A2280">
            <v>3299</v>
          </cell>
          <cell r="B2280" t="str">
            <v>Warehouse Crew</v>
          </cell>
          <cell r="C2280" t="str">
            <v>Exlar/Avtec Finishing/jcpenney &amp; Southwest Christian High School</v>
          </cell>
          <cell r="D2280" t="str">
            <v>Chaska, MN USA</v>
          </cell>
        </row>
        <row r="2281">
          <cell r="A2281">
            <v>3300</v>
          </cell>
          <cell r="B2281" t="str">
            <v>Midwest WARRIORS</v>
          </cell>
          <cell r="C2281" t="str">
            <v>University of Minnesota &amp; Ortonville Public Schools</v>
          </cell>
          <cell r="D2281" t="str">
            <v>Ortonville, MN USA</v>
          </cell>
        </row>
        <row r="2282">
          <cell r="A2282">
            <v>3301</v>
          </cell>
          <cell r="B2282" t="str">
            <v>Patriots</v>
          </cell>
          <cell r="C2282" t="str">
            <v>Jay County High School</v>
          </cell>
          <cell r="D2282" t="str">
            <v>Portland, IN USA</v>
          </cell>
        </row>
        <row r="2283">
          <cell r="A2283">
            <v>3301</v>
          </cell>
          <cell r="B2283" t="str">
            <v>Patriots</v>
          </cell>
          <cell r="C2283" t="str">
            <v>Jay County High School</v>
          </cell>
          <cell r="D2283" t="str">
            <v>Portland, IN USA</v>
          </cell>
        </row>
        <row r="2284">
          <cell r="A2284">
            <v>3302</v>
          </cell>
          <cell r="B2284" t="str">
            <v>TurboTrojans</v>
          </cell>
          <cell r="C2284" t="str">
            <v>GM Foundation / PTC / BEHR America / Munro &amp; Associates &amp; Clawson High School</v>
          </cell>
          <cell r="D2284" t="str">
            <v>Clawson, MI USA</v>
          </cell>
        </row>
        <row r="2285">
          <cell r="A2285">
            <v>3302</v>
          </cell>
          <cell r="B2285" t="str">
            <v>TurboTrojans</v>
          </cell>
          <cell r="C2285" t="str">
            <v>GM Foundation / PTC / BEHR America / Munro &amp; Associates &amp; Clawson High School</v>
          </cell>
          <cell r="D2285" t="str">
            <v>Clawson, MI USA</v>
          </cell>
        </row>
        <row r="2286">
          <cell r="A2286">
            <v>3302</v>
          </cell>
          <cell r="B2286" t="str">
            <v>TurboTrojans</v>
          </cell>
          <cell r="C2286" t="str">
            <v>GM Foundation / PTC / BEHR America / Munro &amp; Associates &amp; Clawson High School</v>
          </cell>
          <cell r="D2286" t="str">
            <v>Clawson, MI USA</v>
          </cell>
        </row>
        <row r="2287">
          <cell r="A2287">
            <v>3303</v>
          </cell>
          <cell r="B2287" t="str">
            <v>Metallic Thunder</v>
          </cell>
          <cell r="C2287" t="str">
            <v>CHEFA</v>
          </cell>
          <cell r="D2287" t="str">
            <v>Fresno, CA USA</v>
          </cell>
        </row>
        <row r="2288">
          <cell r="A2288">
            <v>3305</v>
          </cell>
          <cell r="B2288" t="str">
            <v>Parkland MATS</v>
          </cell>
          <cell r="C2288" t="str">
            <v>SRT/Bezos Foundation/Texas High School Project Fund of Communities Foundation of Texas &amp; Parkland High School</v>
          </cell>
          <cell r="D2288" t="str">
            <v>El Paso, TX USA</v>
          </cell>
        </row>
        <row r="2289">
          <cell r="A2289">
            <v>3307</v>
          </cell>
          <cell r="B2289" t="str">
            <v>Robo Dawgs</v>
          </cell>
          <cell r="C2289" t="str">
            <v>James Madison University College of Integrated Science and Technology &amp; Luray High School</v>
          </cell>
          <cell r="D2289" t="str">
            <v>Luray, VA USA</v>
          </cell>
        </row>
        <row r="2290">
          <cell r="A2290">
            <v>3309</v>
          </cell>
          <cell r="B2290" t="str">
            <v>Friarbots</v>
          </cell>
          <cell r="C2290" t="str">
            <v>The Boeing Company / Hamrock / Hyundai Motors America / Raytheon / SoCal Devs / Serra Laser / Will-Mann / Moseys' Production Machinists &amp; Servite High School &amp; Connelly High School &amp; Rosary High School</v>
          </cell>
          <cell r="D2290" t="str">
            <v>Anaheim, CA USA</v>
          </cell>
        </row>
        <row r="2291">
          <cell r="A2291">
            <v>3309</v>
          </cell>
          <cell r="B2291" t="str">
            <v>Friarbots</v>
          </cell>
          <cell r="C2291" t="str">
            <v>The Boeing Company / Hamrock / Hyundai Motors America / Raytheon / SoCal Devs / Serra Laser / Will-Mann / Moseys' Production Machinists &amp; Servite High School &amp; Connelly High School &amp; Rosary High School</v>
          </cell>
          <cell r="D2291" t="str">
            <v>Anaheim, CA USA</v>
          </cell>
        </row>
        <row r="2292">
          <cell r="A2292">
            <v>3310</v>
          </cell>
          <cell r="B2292" t="str">
            <v>Black Hawk Robotics</v>
          </cell>
          <cell r="C2292" t="str">
            <v>The Boeing Company / Special Products and Manufacturing / Nash Construction / Rockwall Independent School District &amp; Rockwall-Heath High School</v>
          </cell>
          <cell r="D2292" t="str">
            <v>Heath, TX USA</v>
          </cell>
        </row>
        <row r="2293">
          <cell r="A2293">
            <v>3310</v>
          </cell>
          <cell r="B2293" t="str">
            <v>Black Hawk Robotics</v>
          </cell>
          <cell r="C2293" t="str">
            <v>The Boeing Company / Special Products and Manufacturing / Nash Construction / Rockwall Independent School District &amp; Rockwall-Heath High School</v>
          </cell>
          <cell r="D2293" t="str">
            <v>Heath, TX USA</v>
          </cell>
        </row>
        <row r="2294">
          <cell r="A2294">
            <v>3313</v>
          </cell>
          <cell r="B2294" t="str">
            <v>Mechatronics</v>
          </cell>
          <cell r="C2294" t="str">
            <v>Center for Applied Mechatronics/3M &amp; Jefferson High School</v>
          </cell>
          <cell r="D2294" t="str">
            <v>Alexandria, MN USA</v>
          </cell>
        </row>
        <row r="2295">
          <cell r="A2295">
            <v>3314</v>
          </cell>
          <cell r="B2295" t="str">
            <v>Mechanical Mustangs</v>
          </cell>
          <cell r="C2295" t="str">
            <v>Montclair Society of Engineers/Hobin Construction/Syracuse Signs/Solve a Crime Games &amp; Clifton High School</v>
          </cell>
          <cell r="D2295" t="str">
            <v>Clifton, NJ USA</v>
          </cell>
        </row>
        <row r="2296">
          <cell r="A2296">
            <v>3314</v>
          </cell>
          <cell r="B2296" t="str">
            <v>Mechanical Mustangs</v>
          </cell>
          <cell r="C2296" t="str">
            <v>Montclair Society of Engineers/Hobin Construction/Syracuse Signs/Solve a Crime Games &amp; Clifton High School</v>
          </cell>
          <cell r="D2296" t="str">
            <v>Clifton, NJ USA</v>
          </cell>
        </row>
        <row r="2297">
          <cell r="A2297">
            <v>3314</v>
          </cell>
          <cell r="B2297" t="str">
            <v>Mechanical Mustangs</v>
          </cell>
          <cell r="C2297" t="str">
            <v>Montclair Society of Engineers/Hobin Construction/Syracuse Signs/Solve a Crime Games &amp; Clifton High School</v>
          </cell>
          <cell r="D2297" t="str">
            <v>Clifton, NJ USA</v>
          </cell>
        </row>
        <row r="2298">
          <cell r="A2298">
            <v>3314</v>
          </cell>
          <cell r="B2298" t="str">
            <v>Mechanical Mustangs</v>
          </cell>
          <cell r="C2298" t="str">
            <v>Montclair Society of Engineers/Hobin Construction/Syracuse Signs/Solve a Crime Games &amp; Clifton High School</v>
          </cell>
          <cell r="D2298" t="str">
            <v>Clifton, NJ USA</v>
          </cell>
        </row>
        <row r="2299">
          <cell r="A2299">
            <v>3314</v>
          </cell>
          <cell r="B2299" t="str">
            <v>Mechanical Mustangs</v>
          </cell>
          <cell r="C2299" t="str">
            <v>Montclair Society of Engineers/Hobin Construction/Syracuse Signs/Solve a Crime Games &amp; Clifton High School</v>
          </cell>
          <cell r="D2299" t="str">
            <v>Clifton, NJ USA</v>
          </cell>
        </row>
        <row r="2300">
          <cell r="A2300">
            <v>3315</v>
          </cell>
          <cell r="B2300" t="str">
            <v>Mountaineers</v>
          </cell>
          <cell r="C2300" t="str">
            <v>JC Pennys/NIDA/TradeMarc Premium Sign &amp; Display &amp; Timberlake High School</v>
          </cell>
          <cell r="D2300" t="str">
            <v>Spirit Lake, ID USA</v>
          </cell>
        </row>
        <row r="2301">
          <cell r="A2301">
            <v>3316</v>
          </cell>
          <cell r="B2301" t="str">
            <v>D - BUG</v>
          </cell>
          <cell r="C2301" t="str">
            <v>PTC &amp; Tichon Ironi Daled</v>
          </cell>
          <cell r="D2301" t="str">
            <v>Tel Aviv, TA Israel</v>
          </cell>
        </row>
        <row r="2302">
          <cell r="A2302">
            <v>3318</v>
          </cell>
          <cell r="B2302" t="str">
            <v>RoboDragons</v>
          </cell>
          <cell r="C2302" t="str">
            <v>Gwinnett County Public Schools/Jackson EMC/Cisco Systems/PTC &amp; GSMST</v>
          </cell>
          <cell r="D2302" t="str">
            <v>Lawrenceville, GA USA</v>
          </cell>
        </row>
        <row r="2303">
          <cell r="A2303">
            <v>3319</v>
          </cell>
          <cell r="B2303" t="str">
            <v>G.R.E.A.T. (Grissom Robotics Engineering Applications Team)</v>
          </cell>
          <cell r="C2303" t="str">
            <v>SAIC/Elk Lodge 1648/AUVSI, Pathfinders Chapter &amp; Virgil I. Grissom High School</v>
          </cell>
          <cell r="D2303" t="str">
            <v>Huntsville, AL USA</v>
          </cell>
        </row>
        <row r="2304">
          <cell r="A2304">
            <v>3320</v>
          </cell>
          <cell r="B2304" t="str">
            <v>Miracles &amp; Machines (M&amp;Ms)</v>
          </cell>
          <cell r="C2304" t="str">
            <v>3M/BAE Systems/jcpenney/Castle CNC Precision Machining/National Instruments/Alamo Drafthouse/CADCIM Technologies/Sweetish Hill Bakery/My Fit Foods/Texas State Technical College &amp; Eastside Memorial H.S.</v>
          </cell>
          <cell r="D2304" t="str">
            <v>Austin, TX USA</v>
          </cell>
        </row>
        <row r="2305">
          <cell r="A2305">
            <v>3321</v>
          </cell>
          <cell r="B2305" t="str">
            <v>Superior Robotics</v>
          </cell>
          <cell r="C2305" t="str">
            <v>Resolution Copper Company &amp; Superior High School</v>
          </cell>
          <cell r="D2305" t="str">
            <v>Superior, AZ USA</v>
          </cell>
        </row>
        <row r="2306">
          <cell r="A2306">
            <v>3322</v>
          </cell>
          <cell r="B2306" t="str">
            <v>Eagle Imperium</v>
          </cell>
          <cell r="C2306" t="str">
            <v>General Motors / Maker Works / Airport Plaza Management / D. Louis Weir Law Firm &amp; Skyline High School</v>
          </cell>
          <cell r="D2306" t="str">
            <v>Ann Arbor, MI USA</v>
          </cell>
        </row>
        <row r="2307">
          <cell r="A2307">
            <v>3322</v>
          </cell>
          <cell r="B2307" t="str">
            <v>Eagle Imperium</v>
          </cell>
          <cell r="C2307" t="str">
            <v>General Motors / Maker Works / Airport Plaza Management / D. Louis Weir Law Firm &amp; Skyline High School</v>
          </cell>
          <cell r="D2307" t="str">
            <v>Ann Arbor, MI USA</v>
          </cell>
        </row>
        <row r="2308">
          <cell r="A2308">
            <v>3323</v>
          </cell>
          <cell r="B2308" t="str">
            <v>Potential Energy</v>
          </cell>
          <cell r="C2308" t="str">
            <v>Litchfield School District / Praxair Foundation / BAE SYSTEMS / Schneider Electric &amp; Campbell High School</v>
          </cell>
          <cell r="D2308" t="str">
            <v>Litchfield, NH USA</v>
          </cell>
        </row>
        <row r="2309">
          <cell r="A2309">
            <v>3324</v>
          </cell>
          <cell r="B2309" t="str">
            <v>The Metrobots</v>
          </cell>
          <cell r="C2309" t="str">
            <v>PAST Foundation / Honda / TechColumbus / Ohio Valley Testing &amp; Metro Early College High School</v>
          </cell>
          <cell r="D2309" t="str">
            <v>Columbus, OH USA</v>
          </cell>
        </row>
        <row r="2310">
          <cell r="A2310">
            <v>3328</v>
          </cell>
          <cell r="B2310" t="str">
            <v>NohoRobo</v>
          </cell>
          <cell r="C2310" t="str">
            <v>NASA/Disney Imagineers &amp; North Hollywood High School</v>
          </cell>
          <cell r="D2310" t="str">
            <v>North Hollywood, CA USA</v>
          </cell>
        </row>
        <row r="2311">
          <cell r="A2311">
            <v>3329</v>
          </cell>
          <cell r="B2311" t="str">
            <v>Thunder Cats</v>
          </cell>
          <cell r="C2311" t="str">
            <v>NASA/Trident Refit Facility Kings Bay &amp; Camden County High School</v>
          </cell>
          <cell r="D2311" t="str">
            <v>Kingsland, GA USA</v>
          </cell>
        </row>
        <row r="2312">
          <cell r="A2312">
            <v>3330</v>
          </cell>
          <cell r="B2312" t="str">
            <v xml:space="preserve">System of the Corn </v>
          </cell>
          <cell r="C2312" t="str">
            <v>The Boeing Company/Orchard Farm School District &amp; Orchard Farm High School</v>
          </cell>
          <cell r="D2312" t="str">
            <v>St. Charles, MO USA</v>
          </cell>
        </row>
        <row r="2313">
          <cell r="A2313">
            <v>3331</v>
          </cell>
          <cell r="B2313" t="str">
            <v>Tarheel Robots</v>
          </cell>
          <cell r="C2313" t="str">
            <v>jcpenney/Tyco Electronics &amp; NC MSEN</v>
          </cell>
          <cell r="D2313" t="str">
            <v>Chapel Hill, NC USA</v>
          </cell>
        </row>
        <row r="2314">
          <cell r="A2314">
            <v>3334</v>
          </cell>
          <cell r="B2314" t="str">
            <v>Eagle Robotics</v>
          </cell>
          <cell r="C2314" t="str">
            <v>NASA/jcpenney &amp; Skyline High School</v>
          </cell>
          <cell r="D2314" t="str">
            <v>Salt Lake, UT USA</v>
          </cell>
        </row>
        <row r="2315">
          <cell r="A2315">
            <v>3335</v>
          </cell>
          <cell r="B2315" t="str">
            <v>Cy-Borgs</v>
          </cell>
          <cell r="C2315" t="str">
            <v>Schlumberger / Siemens / Stanley Black &amp; Decker / Texas WorkForce Commission / ARC Specialties / Houston Endowment / ASME Northwest Houston Sub-section / MIT Club of South Texas / The Cisar  Family / FlightCrew Resources / Shell / BP / Electra Link / Baker Hughes Foundation / Mitsubishi Caterpillar Forklift America / Metro Mini Storage Fairfield / Firehouse Printing / LynnTech / Byford Electric / FMC Technologies / Richard Legare / EhPro Custom Fabrication / The Nut Place / Drilling Technological Innovations LLC / 4-H &amp; Cypress Ranch High School</v>
          </cell>
          <cell r="D2315" t="str">
            <v>Cypress, TX USA</v>
          </cell>
        </row>
        <row r="2316">
          <cell r="A2316">
            <v>3335</v>
          </cell>
          <cell r="B2316" t="str">
            <v>Cy-Borgs</v>
          </cell>
          <cell r="C2316" t="str">
            <v>Schlumberger / Siemens / Stanley Black &amp; Decker / Texas WorkForce Commission / ARC Specialties / Houston Endowment / ASME Northwest Houston Sub-section / MIT Club of South Texas / The Cisar  Family / FlightCrew Resources / Shell / BP / Electra Link / Baker Hughes Foundation / Mitsubishi Caterpillar Forklift America / Metro Mini Storage Fairfield / Firehouse Printing / LynnTech / Byford Electric / FMC Technologies / Richard Legare / EhPro Custom Fabrication / The Nut Place / Drilling Technological Innovations LLC / 4-H &amp; Cypress Ranch High School</v>
          </cell>
          <cell r="D2316" t="str">
            <v>Cypress, TX USA</v>
          </cell>
        </row>
        <row r="2317">
          <cell r="A2317">
            <v>3336</v>
          </cell>
          <cell r="B2317" t="str">
            <v>Zimanators</v>
          </cell>
          <cell r="C2317" t="str">
            <v>SAIC/Time Warner Cable &amp; Swansboro High School</v>
          </cell>
          <cell r="D2317" t="str">
            <v>Swansboro, NC USA</v>
          </cell>
        </row>
        <row r="2318">
          <cell r="A2318">
            <v>3337</v>
          </cell>
          <cell r="B2318" t="str">
            <v>Panthrobotics</v>
          </cell>
          <cell r="C2318" t="str">
            <v>LSU's Department of Engineering STEP Program / Albermarle / Moates.Net &amp; Woodlawn High School</v>
          </cell>
          <cell r="D2318" t="str">
            <v>Baton Rouge, LA USA</v>
          </cell>
        </row>
        <row r="2319">
          <cell r="A2319">
            <v>3339</v>
          </cell>
          <cell r="B2319" t="str">
            <v>BumbleB</v>
          </cell>
          <cell r="C2319" t="str">
            <v>Kfar-Yona Municipality/Gal-Kifuf &amp; Ish Shalom High School</v>
          </cell>
          <cell r="D2319" t="str">
            <v>Kfar-Yona, M Israel</v>
          </cell>
        </row>
        <row r="2320">
          <cell r="A2320">
            <v>3340</v>
          </cell>
          <cell r="B2320" t="str">
            <v>UCHS MagneGeeks</v>
          </cell>
          <cell r="C2320" t="str">
            <v>Union City Board of Education &amp; Union City High School</v>
          </cell>
          <cell r="D2320" t="str">
            <v>Union City, NJ USA</v>
          </cell>
        </row>
        <row r="2321">
          <cell r="A2321">
            <v>3340</v>
          </cell>
          <cell r="B2321" t="str">
            <v>UCHS MagneGeeks</v>
          </cell>
          <cell r="C2321" t="str">
            <v>Union City Board of Education &amp; Union City High School</v>
          </cell>
          <cell r="D2321" t="str">
            <v>Union City, NJ USA</v>
          </cell>
        </row>
        <row r="2322">
          <cell r="A2322">
            <v>3340</v>
          </cell>
          <cell r="B2322" t="str">
            <v>UCHS MagneGeeks</v>
          </cell>
          <cell r="C2322" t="str">
            <v>Union City Board of Education &amp; Union City High School</v>
          </cell>
          <cell r="D2322" t="str">
            <v>Union City, NJ USA</v>
          </cell>
        </row>
        <row r="2323">
          <cell r="A2323">
            <v>3341</v>
          </cell>
          <cell r="B2323" t="str">
            <v>Manhattan Project</v>
          </cell>
          <cell r="C2323" t="str">
            <v>BAE Systems/ViaSat/SAIC/Qualcomm/Teradata/Raytheon/CareFusion/Northrop Grumman &amp; Westview High School</v>
          </cell>
          <cell r="D2323" t="str">
            <v>San Diego, CA USA</v>
          </cell>
        </row>
        <row r="2324">
          <cell r="A2324">
            <v>3344</v>
          </cell>
          <cell r="B2324" t="str">
            <v>Robocopz</v>
          </cell>
          <cell r="C2324" t="str">
            <v>Caterpillar Inc/GE Volunteers/jcpenney/The Rotary Club of Peachtree City/Fayette County Chamber of Commerce &amp; Fayette FIRST</v>
          </cell>
          <cell r="D2324" t="str">
            <v>Fayetteville, GA USA</v>
          </cell>
        </row>
        <row r="2325">
          <cell r="A2325">
            <v>3345</v>
          </cell>
          <cell r="B2325" t="str">
            <v>Metal Jackets</v>
          </cell>
          <cell r="C2325" t="str">
            <v>University of the Incarnate Word/Texas Workforce Commission/Elmendorf Family Fund &amp; St. Anthony Catholic High School</v>
          </cell>
          <cell r="D2325" t="str">
            <v>San Antonio, TX USA</v>
          </cell>
        </row>
        <row r="2326">
          <cell r="A2326">
            <v>3350</v>
          </cell>
          <cell r="B2326" t="str">
            <v>T-BOTS</v>
          </cell>
          <cell r="C2326" t="str">
            <v>AEP Southwestern Electric Power Company &amp; Texas High School, Texarkana ISD</v>
          </cell>
          <cell r="D2326" t="str">
            <v>Texarkana, TX USA</v>
          </cell>
        </row>
        <row r="2327">
          <cell r="A2327">
            <v>3350</v>
          </cell>
          <cell r="B2327" t="str">
            <v>T-BOTS</v>
          </cell>
          <cell r="C2327" t="str">
            <v>AEP Southwestern Electric Power Company &amp; Texas High School, Texarkana ISD</v>
          </cell>
          <cell r="D2327" t="str">
            <v>Texarkana, TX USA</v>
          </cell>
        </row>
        <row r="2328">
          <cell r="A2328">
            <v>3352</v>
          </cell>
          <cell r="B2328" t="str">
            <v>Flaming Monkeys</v>
          </cell>
          <cell r="C2328" t="str">
            <v>NASA / UTC Aerospace / Cosmopolitan Club of Belvidere / Belvidere Township &amp; Boone County 4-H</v>
          </cell>
          <cell r="D2328" t="str">
            <v>Belvidere, IL USA</v>
          </cell>
        </row>
        <row r="2329">
          <cell r="A2329">
            <v>3353</v>
          </cell>
          <cell r="B2329" t="str">
            <v>Freer Robotics Team</v>
          </cell>
          <cell r="C2329" t="str">
            <v>Freer STEM Academy</v>
          </cell>
          <cell r="D2329" t="str">
            <v>Freer, TX USA</v>
          </cell>
        </row>
        <row r="2330">
          <cell r="A2330">
            <v>3354</v>
          </cell>
          <cell r="B2330" t="str">
            <v>TecDroid</v>
          </cell>
          <cell r="C2330" t="str">
            <v>Instituto TecnolÃ³gico y de Estudios Superiores de Monterrey Campus Queretaro</v>
          </cell>
          <cell r="D2330" t="str">
            <v>Queretaro, OAX Mexico</v>
          </cell>
        </row>
        <row r="2331">
          <cell r="A2331">
            <v>3355</v>
          </cell>
          <cell r="B2331" t="str">
            <v>Skyhawks Robotics</v>
          </cell>
          <cell r="C2331" t="str">
            <v>Greater Texas Foundation &amp; Uplift Education</v>
          </cell>
          <cell r="D2331" t="str">
            <v>Arlington, TX USA</v>
          </cell>
        </row>
        <row r="2332">
          <cell r="A2332">
            <v>3357</v>
          </cell>
          <cell r="B2332" t="str">
            <v>COMETS</v>
          </cell>
          <cell r="C2332" t="str">
            <v>Magna Mirrors/Performance Software/Meijer/Rattunde Corporation &amp; Forest Hills Public Schools</v>
          </cell>
          <cell r="D2332" t="str">
            <v>Grand Rapids, MI USA</v>
          </cell>
        </row>
        <row r="2333">
          <cell r="A2333">
            <v>3357</v>
          </cell>
          <cell r="B2333" t="str">
            <v>COMETS</v>
          </cell>
          <cell r="C2333" t="str">
            <v>Magna Mirrors/Performance Software/Meijer/Rattunde Corporation &amp; Forest Hills Public Schools</v>
          </cell>
          <cell r="D2333" t="str">
            <v>Grand Rapids, MI USA</v>
          </cell>
        </row>
        <row r="2334">
          <cell r="A2334">
            <v>3357</v>
          </cell>
          <cell r="B2334" t="str">
            <v>COMETS</v>
          </cell>
          <cell r="C2334" t="str">
            <v>Magna Mirrors/Performance Software/Meijer/Rattunde Corporation &amp; Forest Hills Public Schools</v>
          </cell>
          <cell r="D2334" t="str">
            <v>Grand Rapids, MI USA</v>
          </cell>
        </row>
        <row r="2335">
          <cell r="A2335">
            <v>3359</v>
          </cell>
          <cell r="B2335" t="str">
            <v>Royal Robotics</v>
          </cell>
          <cell r="C2335" t="str">
            <v>NDEP/SPAWAR/BAE Systems -Norfolk Ship Repair/DACS INC/Hampton Roads Technology Council/Norfolk State University &amp; Portsmouth Public Schools, Churchland High, IC Norcom High and Wilson High</v>
          </cell>
          <cell r="D2335" t="str">
            <v>Portsmouth, VA USA</v>
          </cell>
        </row>
        <row r="2336">
          <cell r="A2336">
            <v>3360</v>
          </cell>
          <cell r="B2336" t="str">
            <v>Hyperion</v>
          </cell>
          <cell r="C2336" t="str">
            <v>Bombardier/Sherbrooke University &amp; Ã‰cole de la MontÃ©e</v>
          </cell>
          <cell r="D2336" t="str">
            <v>Sherbrooke, QC Canada</v>
          </cell>
        </row>
        <row r="2337">
          <cell r="A2337">
            <v>3360</v>
          </cell>
          <cell r="B2337" t="str">
            <v>Hyperion</v>
          </cell>
          <cell r="C2337" t="str">
            <v>Bombardier/Sherbrooke University &amp; Ã‰cole de la MontÃ©e</v>
          </cell>
          <cell r="D2337" t="str">
            <v>Sherbrooke, QC Canada</v>
          </cell>
        </row>
        <row r="2338">
          <cell r="A2338">
            <v>3361</v>
          </cell>
          <cell r="B2338" t="str">
            <v>Governators</v>
          </cell>
          <cell r="C2338" t="str">
            <v>Shenandoah Valley Governor's School</v>
          </cell>
          <cell r="D2338" t="str">
            <v>Fishersville, VA USA</v>
          </cell>
        </row>
        <row r="2339">
          <cell r="A2339">
            <v>3366</v>
          </cell>
          <cell r="B2339" t="str">
            <v>Plowbots</v>
          </cell>
          <cell r="C2339" t="str">
            <v>Ludlum Measurement / FIRST in TEXAS / West Texas Rock Resources / Napa Auto Parts / Central Fasteners &amp; Roscoe Collegiate High School</v>
          </cell>
          <cell r="D2339" t="str">
            <v>Roscoe, TX USA</v>
          </cell>
        </row>
        <row r="2340">
          <cell r="A2340">
            <v>3366</v>
          </cell>
          <cell r="B2340" t="str">
            <v>Plowbots</v>
          </cell>
          <cell r="C2340" t="str">
            <v>Ludlum Measurement / FIRST in TEXAS / West Texas Rock Resources / Napa Auto Parts / Central Fasteners &amp; Roscoe Collegiate High School</v>
          </cell>
          <cell r="D2340" t="str">
            <v>Roscoe, TX USA</v>
          </cell>
        </row>
        <row r="2341">
          <cell r="A2341">
            <v>3368</v>
          </cell>
          <cell r="B2341" t="str">
            <v>Spirit of the United Neretva</v>
          </cell>
          <cell r="C2341" t="str">
            <v>BAE Systems &amp; United World College in Mostar</v>
          </cell>
          <cell r="D2341" t="str">
            <v>Mostar, 07 Bosnia-Herzegovina</v>
          </cell>
        </row>
        <row r="2342">
          <cell r="A2342">
            <v>3370</v>
          </cell>
          <cell r="B2342" t="str">
            <v>Aftershock</v>
          </cell>
          <cell r="C2342" t="str">
            <v>The Texas High School Project Fund of Communities Foundation of Texas/jcpenney &amp; Jack E. Singley Academy of Irving ISD</v>
          </cell>
          <cell r="D2342" t="str">
            <v>Irving, TX USA</v>
          </cell>
        </row>
        <row r="2343">
          <cell r="A2343">
            <v>3373</v>
          </cell>
          <cell r="B2343" t="str">
            <v>Team RoboHawk</v>
          </cell>
          <cell r="C2343" t="str">
            <v>Highland Arts/Blaze Broadband/SiteWhirks/Ledo Pizza/The Willey Family/The McGill Family &amp; Highland School</v>
          </cell>
          <cell r="D2343" t="str">
            <v>Warrenton, VA USA</v>
          </cell>
        </row>
        <row r="2344">
          <cell r="A2344">
            <v>3373</v>
          </cell>
          <cell r="B2344" t="str">
            <v>Team RoboHawk</v>
          </cell>
          <cell r="C2344" t="str">
            <v>Highland Arts/Blaze Broadband/SiteWhirks/Ledo Pizza/The Willey Family/The McGill Family &amp; Highland School</v>
          </cell>
          <cell r="D2344" t="str">
            <v>Warrenton, VA USA</v>
          </cell>
        </row>
        <row r="2345">
          <cell r="A2345">
            <v>3374</v>
          </cell>
          <cell r="B2345" t="str">
            <v>RoboBroncs</v>
          </cell>
          <cell r="C2345" t="str">
            <v>Lower Valley Energy / Elk Ridge Dental / Platt / American Legion / Cowboy Steakhouse / Yippy I-O / University of Wyoming NASA Space Consortium / Petit Secret / My Great Babysitter / Baby's Away / Jackson HoleRotary SupperClub Foundation / Cafe Bean / Teton County Coca-Cola / Jackson Hole STEM Foundation / Domino's / Jackson Hole Energy Sustainability Project / Square 1 Systems Design / Epsilon Technology / Alces Technology / Wedco Fabrication / Evans Construction / Teton County School District &amp; Jackson Hole High School</v>
          </cell>
          <cell r="D2345" t="str">
            <v>Jackson, WY USA</v>
          </cell>
        </row>
        <row r="2346">
          <cell r="A2346">
            <v>3376</v>
          </cell>
          <cell r="B2346" t="str">
            <v>RoboScorps</v>
          </cell>
          <cell r="C2346" t="str">
            <v>Harris Corporation/Brevard Schools Foundation/jcpenney &amp; Satellite High School</v>
          </cell>
          <cell r="D2346" t="str">
            <v>Satellite Beach, FL USA</v>
          </cell>
        </row>
        <row r="2347">
          <cell r="A2347">
            <v>3379</v>
          </cell>
          <cell r="B2347" t="str">
            <v>Les Ambassadeurs</v>
          </cell>
          <cell r="C2347" t="str">
            <v>RÃ©seau RÃ©ussite MontrÃ©al/UQAM/Fusion Jeunesse/Robotique FIRST QuÃ©bec/CSDM &amp; Ã‰cole Pierre-Dupuy</v>
          </cell>
          <cell r="D2347" t="str">
            <v>Montral, QC Canada</v>
          </cell>
        </row>
        <row r="2348">
          <cell r="A2348">
            <v>3381</v>
          </cell>
          <cell r="B2348" t="str">
            <v>Manitowoc County Droid Rage 3381</v>
          </cell>
          <cell r="C2348" t="str">
            <v>Kohler Co./Manitowoc Crane/jcpenney &amp; Valders</v>
          </cell>
          <cell r="D2348" t="str">
            <v>Valders, WI USA</v>
          </cell>
        </row>
        <row r="2349">
          <cell r="A2349">
            <v>3381</v>
          </cell>
          <cell r="B2349" t="str">
            <v>Manitowoc County Droid Rage 3381</v>
          </cell>
          <cell r="C2349" t="str">
            <v>Kohler Co./Manitowoc Crane/jcpenney &amp; Valders</v>
          </cell>
          <cell r="D2349" t="str">
            <v>Valders, WI USA</v>
          </cell>
        </row>
        <row r="2350">
          <cell r="A2350">
            <v>3382</v>
          </cell>
          <cell r="B2350" t="str">
            <v>Les Bliers</v>
          </cell>
          <cell r="C2350" t="str">
            <v>Hydro QuÃ©bec/Robotique FIRST QuÃ©bec/Fusion Jeunesse/CSPI &amp; Ã‰cole Henri-Bourassa</v>
          </cell>
          <cell r="D2350" t="str">
            <v>Montral, QC Canada</v>
          </cell>
        </row>
        <row r="2351">
          <cell r="A2351">
            <v>3386</v>
          </cell>
          <cell r="B2351" t="str">
            <v>Tornades</v>
          </cell>
          <cell r="C2351" t="str">
            <v>Hydro QuÃ©bec/Polytechnique de MontrÃ©al/PTC/Robotique FIRST QuÃ©bec/Fusion Jeunesse/CSDM &amp; Ã‰cole Saint-Henri</v>
          </cell>
          <cell r="D2351" t="str">
            <v>Montral, QC Canada</v>
          </cell>
        </row>
        <row r="2352">
          <cell r="A2352">
            <v>3386</v>
          </cell>
          <cell r="B2352" t="str">
            <v>Tornades</v>
          </cell>
          <cell r="C2352" t="str">
            <v>Hydro QuÃ©bec/Polytechnique de MontrÃ©al/PTC/Robotique FIRST QuÃ©bec/Fusion Jeunesse/CSDM &amp; Ã‰cole Saint-Henri</v>
          </cell>
          <cell r="D2352" t="str">
            <v>Montral, QC Canada</v>
          </cell>
        </row>
        <row r="2353">
          <cell r="A2353">
            <v>3387</v>
          </cell>
          <cell r="B2353" t="str">
            <v>Les Aigles d'Or</v>
          </cell>
          <cell r="C2353" t="str">
            <v>CGI/Polytechnique de MontrÃ©al/PTC/Robotique FIRST QuÃ©bec/Fusion Jeunesse/CSDM &amp; Ã‰cole HonorÃ©-Mercier</v>
          </cell>
          <cell r="D2353" t="str">
            <v>Montral, QC Canada</v>
          </cell>
        </row>
        <row r="2354">
          <cell r="A2354">
            <v>3387</v>
          </cell>
          <cell r="B2354" t="str">
            <v>Les Aigles d'Or</v>
          </cell>
          <cell r="C2354" t="str">
            <v>CGI/Polytechnique de MontrÃ©al/PTC/Robotique FIRST QuÃ©bec/Fusion Jeunesse/CSDM &amp; Ã‰cole HonorÃ©-Mercier</v>
          </cell>
          <cell r="D2354" t="str">
            <v>Montral, QC Canada</v>
          </cell>
        </row>
        <row r="2355">
          <cell r="A2355">
            <v>3388</v>
          </cell>
          <cell r="B2355" t="str">
            <v>Flash</v>
          </cell>
          <cell r="C2355" t="str">
            <v>Flash/Aharon Yosef/BrainPOP &amp; Ort Rabin</v>
          </cell>
          <cell r="D2355" t="str">
            <v>Gan Yavne, M Israel</v>
          </cell>
        </row>
        <row r="2356">
          <cell r="A2356">
            <v>3389</v>
          </cell>
          <cell r="B2356" t="str">
            <v>RoboSpectrum</v>
          </cell>
          <cell r="C2356" t="str">
            <v>NASA / Parkside CTE / EMECA-SPE USA / TEC Hub / Baltimore Area Alliance (BAA) &amp; Parkside High School &amp; James M Bennett High School &amp; Wicomico High School &amp; Mardela High School</v>
          </cell>
          <cell r="D2356" t="str">
            <v>Salisbury, MD USA</v>
          </cell>
        </row>
        <row r="2357">
          <cell r="A2357">
            <v>3390</v>
          </cell>
          <cell r="B2357" t="str">
            <v>ANATOLIAN EAGLEBOTS</v>
          </cell>
          <cell r="C2357" t="str">
            <v>CATERPILLAR/MESA YAPI/IMTES-ALMAR ALIMUNYUM/MAPEK MAKINA SANAYI LTD. SIRKETI/FIKRET YUKSEL FOUNDATION/TEVFIK FIKRETLILER BIRLIGI &amp; ANKARA OZEL TEVFIK FIKRET OKULLARI</v>
          </cell>
          <cell r="D2357" t="str">
            <v>Ankara, 06 Turkey</v>
          </cell>
        </row>
        <row r="2358">
          <cell r="A2358">
            <v>3393</v>
          </cell>
          <cell r="B2358" t="str">
            <v>Horns of Havoc</v>
          </cell>
          <cell r="C2358" t="str">
            <v>The Boeing Company &amp; Puyallup High School Robotics Club</v>
          </cell>
          <cell r="D2358" t="str">
            <v>Puyallup , WA USA</v>
          </cell>
        </row>
        <row r="2359">
          <cell r="A2359">
            <v>3396</v>
          </cell>
          <cell r="B2359" t="str">
            <v>Imperium Machinamentum</v>
          </cell>
          <cell r="C2359" t="str">
            <v>St Theresa of Lisieux Catholic High School</v>
          </cell>
          <cell r="D2359" t="str">
            <v>Richmond Hill, ON Canada</v>
          </cell>
        </row>
        <row r="2360">
          <cell r="A2360">
            <v>3397</v>
          </cell>
          <cell r="B2360" t="str">
            <v>Robo-Lions</v>
          </cell>
          <cell r="C2360" t="str">
            <v>The Boeing Company &amp; University City High School</v>
          </cell>
          <cell r="D2360" t="str">
            <v>University City, MO USA</v>
          </cell>
        </row>
        <row r="2361">
          <cell r="A2361">
            <v>3398</v>
          </cell>
          <cell r="B2361" t="str">
            <v>Crushing Crusaders</v>
          </cell>
          <cell r="C2361" t="str">
            <v>SRT/jcpenney &amp; Martin Luther King Jr. Senior High School</v>
          </cell>
          <cell r="D2361" t="str">
            <v>Detroit, MI USA</v>
          </cell>
        </row>
        <row r="2362">
          <cell r="A2362">
            <v>3398</v>
          </cell>
          <cell r="B2362" t="str">
            <v>Crushing Crusaders</v>
          </cell>
          <cell r="C2362" t="str">
            <v>SRT/jcpenney &amp; Martin Luther King Jr. Senior High School</v>
          </cell>
          <cell r="D2362" t="str">
            <v>Detroit, MI USA</v>
          </cell>
        </row>
        <row r="2363">
          <cell r="A2363">
            <v>3402</v>
          </cell>
          <cell r="B2363" t="str">
            <v>ROBOMonkeys</v>
          </cell>
          <cell r="C2363" t="str">
            <v>Google/The Education Foundation of Caldwell County &amp; Caldwell county schools</v>
          </cell>
          <cell r="D2363" t="str">
            <v>Lenoir, NC USA</v>
          </cell>
        </row>
        <row r="2364">
          <cell r="A2364">
            <v>3403</v>
          </cell>
          <cell r="B2364" t="str">
            <v>Cyber Wolf Robotics</v>
          </cell>
          <cell r="C2364" t="str">
            <v>Colorado Consortium for Earth and Space Science Education/United States Air Force Academy Research/Springs Fabrication/NCT/ATK &amp; Vista Ridge High School</v>
          </cell>
          <cell r="D2364" t="str">
            <v>Colorado Springs, CO USA</v>
          </cell>
        </row>
        <row r="2365">
          <cell r="A2365">
            <v>3405</v>
          </cell>
          <cell r="B2365" t="str">
            <v>Eaglebots</v>
          </cell>
          <cell r="C2365" t="str">
            <v>SRT/jcpenney &amp; Maple Mountain High School</v>
          </cell>
          <cell r="D2365" t="str">
            <v>Spanish Fork, UT USA</v>
          </cell>
        </row>
        <row r="2366">
          <cell r="A2366">
            <v>3407</v>
          </cell>
          <cell r="B2366" t="str">
            <v>Mustybots</v>
          </cell>
          <cell r="C2366" t="str">
            <v>Pentair Corporation &amp; Mounds View High School</v>
          </cell>
          <cell r="D2366" t="str">
            <v>Arden Hills, MN USA</v>
          </cell>
        </row>
        <row r="2367">
          <cell r="A2367">
            <v>3408</v>
          </cell>
          <cell r="B2367" t="str">
            <v>Killa-Byte Cubs</v>
          </cell>
          <cell r="C2367" t="str">
            <v>The Boeing Company &amp; Loyola High School Los Angeles</v>
          </cell>
          <cell r="D2367" t="str">
            <v>Los Angeles, CA USA</v>
          </cell>
        </row>
        <row r="2368">
          <cell r="A2368">
            <v>3408</v>
          </cell>
          <cell r="B2368" t="str">
            <v>Killa-Byte Cubs</v>
          </cell>
          <cell r="C2368" t="str">
            <v>The Boeing Company &amp; Loyola High School Los Angeles</v>
          </cell>
          <cell r="D2368" t="str">
            <v>Los Angeles, CA USA</v>
          </cell>
        </row>
        <row r="2369">
          <cell r="A2369">
            <v>3410</v>
          </cell>
          <cell r="B2369" t="str">
            <v>MotoRobo</v>
          </cell>
          <cell r="C2369" t="str">
            <v>Motorola Solutions/jcpenney &amp; TERRA Environmental Research Institute</v>
          </cell>
          <cell r="D2369" t="str">
            <v>Miami, FL USA</v>
          </cell>
        </row>
        <row r="2370">
          <cell r="A2370">
            <v>3410</v>
          </cell>
          <cell r="B2370" t="str">
            <v>MotoRobo</v>
          </cell>
          <cell r="C2370" t="str">
            <v>Motorola Solutions/jcpenney &amp; TERRA Environmental Research Institute</v>
          </cell>
          <cell r="D2370" t="str">
            <v>Miami, FL USA</v>
          </cell>
        </row>
        <row r="2371">
          <cell r="A2371">
            <v>3411</v>
          </cell>
          <cell r="B2371" t="str">
            <v>Team Intrepid</v>
          </cell>
          <cell r="C2371" t="str">
            <v>Medtronic Inc./jcpenney &amp; Horn Lake High School</v>
          </cell>
          <cell r="D2371" t="str">
            <v>Horn Lake, MS USA</v>
          </cell>
        </row>
        <row r="2372">
          <cell r="A2372">
            <v>3413</v>
          </cell>
          <cell r="B2372" t="str">
            <v>Mad Cows</v>
          </cell>
          <cell r="C2372" t="str">
            <v>EOG Resources / Texas Workforce Commission / First in Texas / Frito Lay &amp; Coppell High School</v>
          </cell>
          <cell r="D2372" t="str">
            <v>Coppell, TX USA</v>
          </cell>
        </row>
        <row r="2373">
          <cell r="A2373">
            <v>3414</v>
          </cell>
          <cell r="B2373" t="str">
            <v>Hackbots</v>
          </cell>
          <cell r="C2373" t="str">
            <v>Bosch / Articulus / FarmingtonPublic Schools / Dallas Industries / Ford Motor company &amp; Farmington Public Schools</v>
          </cell>
          <cell r="D2373" t="str">
            <v>Farmington, MI USA</v>
          </cell>
        </row>
        <row r="2374">
          <cell r="A2374">
            <v>3414</v>
          </cell>
          <cell r="B2374" t="str">
            <v>Hackbots</v>
          </cell>
          <cell r="C2374" t="str">
            <v>Bosch / Articulus / FarmingtonPublic Schools / Dallas Industries / Ford Motor company &amp; Farmington Public Schools</v>
          </cell>
          <cell r="D2374" t="str">
            <v>Farmington, MI USA</v>
          </cell>
        </row>
        <row r="2375">
          <cell r="A2375">
            <v>3414</v>
          </cell>
          <cell r="B2375" t="str">
            <v>Hackbots</v>
          </cell>
          <cell r="C2375" t="str">
            <v>Bosch / Articulus / FarmingtonPublic Schools / Dallas Industries / Ford Motor company &amp; Farmington Public Schools</v>
          </cell>
          <cell r="D2375" t="str">
            <v>Farmington, MI USA</v>
          </cell>
        </row>
        <row r="2376">
          <cell r="A2376">
            <v>3415</v>
          </cell>
          <cell r="B2376" t="str">
            <v xml:space="preserve">The RAMS </v>
          </cell>
          <cell r="C2376" t="str">
            <v>Waste Connections &amp; Montrose</v>
          </cell>
          <cell r="D2376" t="str">
            <v>Montrose , MI USA</v>
          </cell>
        </row>
        <row r="2377">
          <cell r="A2377">
            <v>3415</v>
          </cell>
          <cell r="B2377" t="str">
            <v xml:space="preserve">The RAMS </v>
          </cell>
          <cell r="C2377" t="str">
            <v>Waste Connections &amp; Montrose</v>
          </cell>
          <cell r="D2377" t="str">
            <v>Montrose , MI USA</v>
          </cell>
        </row>
        <row r="2378">
          <cell r="A2378">
            <v>3417</v>
          </cell>
          <cell r="B2378" t="str">
            <v>W.C. Charles Akins T-STEM RoboEagles</v>
          </cell>
          <cell r="C2378" t="str">
            <v>Reed Prototype + Model/Chick-Fil-A &amp; W. Charles Akins H.S. T-STEM Academy</v>
          </cell>
          <cell r="D2378" t="str">
            <v>Austin, TX USA</v>
          </cell>
        </row>
        <row r="2379">
          <cell r="A2379">
            <v>3418</v>
          </cell>
          <cell r="B2379" t="str">
            <v>Robo Riot</v>
          </cell>
          <cell r="C2379" t="str">
            <v>Kohler Company/Vollrath &amp; Sheboygan Falls</v>
          </cell>
          <cell r="D2379" t="str">
            <v>Sheboygan Falls, WI USA</v>
          </cell>
        </row>
        <row r="2380">
          <cell r="A2380">
            <v>3419</v>
          </cell>
          <cell r="B2380" t="str">
            <v>RoHawks</v>
          </cell>
          <cell r="C2380" t="str">
            <v>Alliance Bernstein/Hunter College High School PTA/Hunter College High School Alumnae &amp; Hunter College High School</v>
          </cell>
          <cell r="D2380" t="str">
            <v>New York, NY USA</v>
          </cell>
        </row>
        <row r="2381">
          <cell r="A2381">
            <v>3419</v>
          </cell>
          <cell r="B2381" t="str">
            <v>RoHawks</v>
          </cell>
          <cell r="C2381" t="str">
            <v>Alliance Bernstein/Hunter College High School PTA/Hunter College High School Alumnae &amp; Hunter College High School</v>
          </cell>
          <cell r="D2381" t="str">
            <v>New York, NY USA</v>
          </cell>
        </row>
        <row r="2382">
          <cell r="A2382">
            <v>3421</v>
          </cell>
          <cell r="B2382" t="str">
            <v>Tachyon TECs</v>
          </cell>
          <cell r="C2382" t="str">
            <v>Siemens Industry, Inc. / Britt Manufacturing &amp; St. Clair County Technical Education Center</v>
          </cell>
          <cell r="D2382" t="str">
            <v>Marysville, MI USA</v>
          </cell>
        </row>
        <row r="2383">
          <cell r="A2383">
            <v>3421</v>
          </cell>
          <cell r="B2383" t="str">
            <v>Tachyon TECs</v>
          </cell>
          <cell r="C2383" t="str">
            <v>Siemens Industry, Inc. / Britt Manufacturing &amp; St. Clair County Technical Education Center</v>
          </cell>
          <cell r="D2383" t="str">
            <v>Marysville, MI USA</v>
          </cell>
        </row>
        <row r="2384">
          <cell r="A2384">
            <v>3421</v>
          </cell>
          <cell r="B2384" t="str">
            <v>Tachyon TECs</v>
          </cell>
          <cell r="C2384" t="str">
            <v>Siemens Industry, Inc. / Britt Manufacturing &amp; St. Clair County Technical Education Center</v>
          </cell>
          <cell r="D2384" t="str">
            <v>Marysville, MI USA</v>
          </cell>
        </row>
        <row r="2385">
          <cell r="A2385">
            <v>3451</v>
          </cell>
          <cell r="B2385" t="str">
            <v>Team Boss</v>
          </cell>
          <cell r="C2385" t="str">
            <v>NDEP/Portsmouth Naval Shipyard/Caron Engineering/Fairchild Semiconductor &amp; Sanford Regional Technical Center</v>
          </cell>
          <cell r="D2385" t="str">
            <v>Sanford, ME USA</v>
          </cell>
        </row>
        <row r="2386">
          <cell r="A2386">
            <v>3452</v>
          </cell>
          <cell r="B2386" t="str">
            <v>GreengineerZ</v>
          </cell>
          <cell r="C2386" t="str">
            <v>Village Hardware/Premier Tool &amp; Die/jcpenney &amp; Berrien Springs Public Schools</v>
          </cell>
          <cell r="D2386" t="str">
            <v>Berrien Springs, MI USA</v>
          </cell>
        </row>
        <row r="2387">
          <cell r="A2387">
            <v>3452</v>
          </cell>
          <cell r="B2387" t="str">
            <v>GreengineerZ</v>
          </cell>
          <cell r="C2387" t="str">
            <v>Village Hardware/Premier Tool &amp; Die/jcpenney &amp; Berrien Springs Public Schools</v>
          </cell>
          <cell r="D2387" t="str">
            <v>Berrien Springs, MI USA</v>
          </cell>
        </row>
        <row r="2388">
          <cell r="A2388">
            <v>3453</v>
          </cell>
          <cell r="B2388" t="str">
            <v>DEM BOTS</v>
          </cell>
          <cell r="C2388" t="str">
            <v>NASA/Abbott Vascular/John &amp; Bonnie Freeberg Trust/Speeg Family/Stump Family &amp; Temecula Preparatory School</v>
          </cell>
          <cell r="D2388" t="str">
            <v>Winchester, CA USA</v>
          </cell>
        </row>
        <row r="2389">
          <cell r="A2389">
            <v>3453</v>
          </cell>
          <cell r="B2389" t="str">
            <v>DEM BOTS</v>
          </cell>
          <cell r="C2389" t="str">
            <v>NASA/Abbott Vascular/John &amp; Bonnie Freeberg Trust/Speeg Family/Stump Family &amp; Temecula Preparatory School</v>
          </cell>
          <cell r="D2389" t="str">
            <v>Winchester, CA USA</v>
          </cell>
        </row>
        <row r="2390">
          <cell r="A2390">
            <v>3454</v>
          </cell>
          <cell r="B2390" t="str">
            <v>Z Bots</v>
          </cell>
          <cell r="C2390" t="str">
            <v>3M Company/Barry and Sewall/BW Systems/AbeTech/Silicon Computers &amp; Mahtomedi High School</v>
          </cell>
          <cell r="D2390" t="str">
            <v>Mahtomedi, MN USA</v>
          </cell>
        </row>
        <row r="2391">
          <cell r="A2391">
            <v>3455</v>
          </cell>
          <cell r="B2391" t="str">
            <v>Carpe Robotum</v>
          </cell>
          <cell r="C2391" t="str">
            <v>The Boeing Company/Elixir Industries/jcpenney/TJHSST Partnership Fund/Booz Allen Hamilton/Bechtel &amp; Thomas Jefferson High School for Science and Technology</v>
          </cell>
          <cell r="D2391" t="str">
            <v>Alexandria, VA USA</v>
          </cell>
        </row>
        <row r="2392">
          <cell r="A2392">
            <v>3457</v>
          </cell>
          <cell r="B2392" t="str">
            <v>MacBotics</v>
          </cell>
          <cell r="C2392" t="str">
            <v>Lawton Public Schools/jcpenney &amp; MacArthur High School</v>
          </cell>
          <cell r="D2392" t="str">
            <v>Lawton, OK USA</v>
          </cell>
        </row>
        <row r="2393">
          <cell r="A2393">
            <v>3458</v>
          </cell>
          <cell r="B2393" t="str">
            <v>Code Blue</v>
          </cell>
          <cell r="C2393" t="str">
            <v>Aalderink Electric/FIM/STM/Lakeshore Arts Alliance/Allegan Metal Fab/Randy's Carpet Care/Hamilton brick &amp; Holland area Home School FIRST Robotics</v>
          </cell>
          <cell r="D2393" t="str">
            <v>Holland, MI USA</v>
          </cell>
        </row>
        <row r="2394">
          <cell r="A2394">
            <v>3458</v>
          </cell>
          <cell r="B2394" t="str">
            <v>Code Blue</v>
          </cell>
          <cell r="C2394" t="str">
            <v>Aalderink Electric/FIM/STM/Lakeshore Arts Alliance/Allegan Metal Fab/Randy's Carpet Care/Hamilton brick &amp; Holland area Home School FIRST Robotics</v>
          </cell>
          <cell r="D2394" t="str">
            <v>Holland, MI USA</v>
          </cell>
        </row>
        <row r="2395">
          <cell r="A2395">
            <v>3459</v>
          </cell>
          <cell r="B2395" t="str">
            <v>Team PyroTech</v>
          </cell>
          <cell r="C2395" t="str">
            <v>NASA / Staples / Red Hat / ATI Industrial Automation / LORD Corporation / jcpenney &amp; Wake Robotics</v>
          </cell>
          <cell r="D2395" t="str">
            <v>Cary, NC USA</v>
          </cell>
        </row>
        <row r="2396">
          <cell r="A2396">
            <v>3459</v>
          </cell>
          <cell r="B2396" t="str">
            <v>Team PyroTech</v>
          </cell>
          <cell r="C2396" t="str">
            <v>NASA / Staples / Red Hat / ATI Industrial Automation / LORD Corporation / jcpenney &amp; Wake Robotics</v>
          </cell>
          <cell r="D2396" t="str">
            <v>Cary, NC USA</v>
          </cell>
        </row>
        <row r="2397">
          <cell r="A2397">
            <v>3460</v>
          </cell>
          <cell r="B2397" t="str">
            <v>Brentwood Indians</v>
          </cell>
          <cell r="C2397" t="str">
            <v>North Atlantic Industries Inc. &amp; Brentwood UFSD</v>
          </cell>
          <cell r="D2397" t="str">
            <v>Brentwood , NY USA</v>
          </cell>
        </row>
        <row r="2398">
          <cell r="A2398">
            <v>3461</v>
          </cell>
          <cell r="B2398" t="str">
            <v>Operation PEACCE Robotics - A 4-H Youth Robotics Team</v>
          </cell>
          <cell r="C2398" t="str">
            <v>United Technologies Corporation &amp; Litchfield County 4-H</v>
          </cell>
          <cell r="D2398" t="str">
            <v>Torrington, CT USA</v>
          </cell>
        </row>
        <row r="2399">
          <cell r="A2399">
            <v>3464</v>
          </cell>
          <cell r="B2399" t="str">
            <v>Sim-City</v>
          </cell>
          <cell r="C2399" t="str">
            <v>jcpenney/Ensign Bickford &amp; Simsbury High School &amp; 4-H</v>
          </cell>
          <cell r="D2399" t="str">
            <v>Simsbury, CT USA</v>
          </cell>
        </row>
        <row r="2400">
          <cell r="A2400">
            <v>3465</v>
          </cell>
          <cell r="B2400" t="str">
            <v>Omega Factor</v>
          </cell>
          <cell r="C2400" t="str">
            <v>Tinker Air Force Base/Oklahoma State Department of Education &amp; Mustang High School</v>
          </cell>
          <cell r="D2400" t="str">
            <v>Mustang, OK USA</v>
          </cell>
        </row>
        <row r="2401">
          <cell r="A2401">
            <v>3466</v>
          </cell>
          <cell r="B2401" t="str">
            <v>VI  Kings Robotics</v>
          </cell>
          <cell r="C2401" t="str">
            <v>UTC/PTC/Raytheon &amp; Nashoba Valley Technical High School</v>
          </cell>
          <cell r="D2401" t="str">
            <v>Westford , MA USA</v>
          </cell>
        </row>
        <row r="2402">
          <cell r="A2402">
            <v>3467</v>
          </cell>
          <cell r="B2402" t="str">
            <v>The Windham Windup</v>
          </cell>
          <cell r="C2402" t="str">
            <v>Veloxion/BAE Systems/jcpenney &amp; Windham High School</v>
          </cell>
          <cell r="D2402" t="str">
            <v>Windham, NH USA</v>
          </cell>
        </row>
        <row r="2403">
          <cell r="A2403">
            <v>3467</v>
          </cell>
          <cell r="B2403" t="str">
            <v>The Windham Windup</v>
          </cell>
          <cell r="C2403" t="str">
            <v>Veloxion/BAE Systems/jcpenney &amp; Windham High School</v>
          </cell>
          <cell r="D2403" t="str">
            <v>Windham, NH USA</v>
          </cell>
        </row>
        <row r="2404">
          <cell r="A2404">
            <v>3468</v>
          </cell>
          <cell r="B2404" t="str">
            <v>WMHS</v>
          </cell>
          <cell r="C2404" t="str">
            <v>jcpenney/Ouachita Parish School System &amp; West Monroe High School</v>
          </cell>
          <cell r="D2404" t="str">
            <v>West Monroe, LA USA</v>
          </cell>
        </row>
        <row r="2405">
          <cell r="A2405">
            <v>3469</v>
          </cell>
          <cell r="B2405" t="str">
            <v>The Spanish Inquisition</v>
          </cell>
          <cell r="C2405" t="str">
            <v>NASA/jcpenney/Jackson Metal Works/Larry and Susan Turner &amp; Alabama School of Mathematics and Science</v>
          </cell>
          <cell r="D2405" t="str">
            <v>Mobile, AL USA</v>
          </cell>
        </row>
        <row r="2406">
          <cell r="A2406">
            <v>3470</v>
          </cell>
          <cell r="B2406" t="str">
            <v>Cyborg Zombies</v>
          </cell>
          <cell r="C2406" t="str">
            <v>Abbott Vascular/jcpenney &amp; River Springs Charter School</v>
          </cell>
          <cell r="D2406" t="str">
            <v>Temecula, CA USA</v>
          </cell>
        </row>
        <row r="2407">
          <cell r="A2407">
            <v>3472</v>
          </cell>
          <cell r="B2407" t="str">
            <v>Buluk</v>
          </cell>
          <cell r="C2407" t="str">
            <v>TecnolÃ³gico de Monterrey, Campus Estado de MÃ©xico</v>
          </cell>
          <cell r="D2407" t="str">
            <v>Atizapan de Zaragoza, MEX Mexico</v>
          </cell>
        </row>
        <row r="2408">
          <cell r="A2408">
            <v>3473</v>
          </cell>
          <cell r="B2408" t="str">
            <v>Team DBotics</v>
          </cell>
          <cell r="C2408" t="str">
            <v>Diamond Bar High School</v>
          </cell>
          <cell r="D2408" t="str">
            <v>Diamond Bar, CA USA</v>
          </cell>
        </row>
        <row r="2409">
          <cell r="A2409">
            <v>3473</v>
          </cell>
          <cell r="B2409" t="str">
            <v>Team DBotics</v>
          </cell>
          <cell r="C2409" t="str">
            <v>Diamond Bar High School</v>
          </cell>
          <cell r="D2409" t="str">
            <v>Diamond Bar, CA USA</v>
          </cell>
        </row>
        <row r="2410">
          <cell r="A2410">
            <v>3475</v>
          </cell>
          <cell r="B2410" t="str">
            <v>The Crop?</v>
          </cell>
          <cell r="C2410" t="str">
            <v>NDEP/Cummins Inc./Space and Naval Warfare Systems Command/CMD/jcpenney &amp; West Ashley High School</v>
          </cell>
          <cell r="D2410" t="str">
            <v>Charleston, SC USA</v>
          </cell>
        </row>
        <row r="2411">
          <cell r="A2411">
            <v>3476</v>
          </cell>
          <cell r="B2411" t="str">
            <v>Code Orange</v>
          </cell>
          <cell r="C2411" t="str">
            <v>The Boeing Company / Applied Medical / Western Digital / Annie and Gene Rathbun / DeNault Hardware / Microsoft Store / jcpenney &amp; River Springs Charter School &amp; Heritage Christian School</v>
          </cell>
          <cell r="D2411" t="str">
            <v>Dana Point, CA USA</v>
          </cell>
        </row>
        <row r="2412">
          <cell r="A2412">
            <v>3476</v>
          </cell>
          <cell r="B2412" t="str">
            <v>Code Orange</v>
          </cell>
          <cell r="C2412" t="str">
            <v>The Boeing Company / Applied Medical / Western Digital / Annie and Gene Rathbun / DeNault Hardware / Microsoft Store / jcpenney &amp; River Springs Charter School &amp; Heritage Christian School</v>
          </cell>
          <cell r="D2412" t="str">
            <v>Dana Point, CA USA</v>
          </cell>
        </row>
        <row r="2413">
          <cell r="A2413">
            <v>3478</v>
          </cell>
          <cell r="B2413" t="str">
            <v>LamBot</v>
          </cell>
          <cell r="C2413" t="str">
            <v>General Motors &amp; ITESM High School Campus San Luis</v>
          </cell>
          <cell r="D2413" t="str">
            <v>San Luis Potos, SLP Mexico</v>
          </cell>
        </row>
        <row r="2414">
          <cell r="A2414">
            <v>3479</v>
          </cell>
          <cell r="B2414" t="str">
            <v>crimson tide</v>
          </cell>
          <cell r="C2414" t="str">
            <v>jcpenney/NationalGrid &amp; everett high school</v>
          </cell>
          <cell r="D2414" t="str">
            <v>everett, MA USA</v>
          </cell>
        </row>
        <row r="2415">
          <cell r="A2415">
            <v>3480</v>
          </cell>
          <cell r="B2415" t="str">
            <v>ABTOMAT</v>
          </cell>
          <cell r="C2415" t="str">
            <v>General Motors Silao &amp; TecnolÃ³gico de Monterrey campus LeÃ³n</v>
          </cell>
          <cell r="D2415" t="str">
            <v>Len, GUA Mexico</v>
          </cell>
        </row>
        <row r="2416">
          <cell r="A2416">
            <v>3481</v>
          </cell>
          <cell r="B2416" t="str">
            <v>Bronc Botz</v>
          </cell>
          <cell r="C2416" t="str">
            <v>NewTek / ENTRUST Technology Consulting Services / M2 Global Technology / ITM Texas / Lone Star Powder Coating / KCI / Gately Law.com / Time Warner Cable / jcpenney / Texas Workforce Commission / SolidWorks / SolidProfessor.com / Insurancelabs / FIRST-in-Texas / San Antonio Competition Robotics Alliance / Councilman Reed Williams and City of San Antonio &amp; Northside ISD Brandeis High School</v>
          </cell>
          <cell r="D2416" t="str">
            <v>San Antonio, TX USA</v>
          </cell>
        </row>
        <row r="2417">
          <cell r="A2417">
            <v>3481</v>
          </cell>
          <cell r="B2417" t="str">
            <v>Bronc Botz</v>
          </cell>
          <cell r="C2417" t="str">
            <v>NewTek / ENTRUST Technology Consulting Services / M2 Global Technology / ITM Texas / Lone Star Powder Coating / KCI / Gately Law.com / Time Warner Cable / jcpenney / Texas Workforce Commission / SolidWorks / SolidProfessor.com / Insurancelabs / FIRST-in-Texas / San Antonio Competition Robotics Alliance / Councilman Reed Williams and City of San Antonio &amp; Northside ISD Brandeis High School</v>
          </cell>
          <cell r="D2417" t="str">
            <v>San Antonio, TX USA</v>
          </cell>
        </row>
        <row r="2418">
          <cell r="A2418">
            <v>3482</v>
          </cell>
          <cell r="B2418" t="str">
            <v>Apollo</v>
          </cell>
          <cell r="C2418" t="str">
            <v>NDEP/Department of Defense/NASA/XILINX/jcpenney &amp; Westmont High School</v>
          </cell>
          <cell r="D2418" t="str">
            <v>Campbell, CA USA</v>
          </cell>
        </row>
        <row r="2419">
          <cell r="A2419">
            <v>3483</v>
          </cell>
          <cell r="B2419" t="str">
            <v>Cold Smoke</v>
          </cell>
          <cell r="C2419" t="str">
            <v>jcpenney &amp; Bozeman High School</v>
          </cell>
          <cell r="D2419" t="str">
            <v>Bozeman, MT USA</v>
          </cell>
        </row>
        <row r="2420">
          <cell r="A2420">
            <v>3484</v>
          </cell>
          <cell r="B2420" t="str">
            <v>Short Circuit</v>
          </cell>
          <cell r="C2420" t="str">
            <v>Honda/Tool Technologies/jcpenney &amp; Marysville High School</v>
          </cell>
          <cell r="D2420" t="str">
            <v>Marysville, OH USA</v>
          </cell>
        </row>
        <row r="2421">
          <cell r="A2421">
            <v>3485</v>
          </cell>
          <cell r="B2421" t="str">
            <v>Cyclone Robotics</v>
          </cell>
          <cell r="C2421" t="str">
            <v>NASA/Westerman Foundation/KCSTEM Alliance &amp; Bishop Ward High School</v>
          </cell>
          <cell r="D2421" t="str">
            <v>Kansas City, KS USA</v>
          </cell>
        </row>
        <row r="2422">
          <cell r="A2422">
            <v>3486</v>
          </cell>
          <cell r="B2422" t="str">
            <v>Crawford C.L.I.M.B.</v>
          </cell>
          <cell r="C2422" t="str">
            <v>Lockheed Martin/jcpenney/HP &amp; Crawford High School</v>
          </cell>
          <cell r="D2422" t="str">
            <v>San Diego, CA USA</v>
          </cell>
        </row>
        <row r="2423">
          <cell r="A2423">
            <v>3487</v>
          </cell>
          <cell r="B2423" t="str">
            <v>The EarthQuakers</v>
          </cell>
          <cell r="C2423" t="str">
            <v>Rolls-Royce / Allison Transmission / jcpenney &amp; Plainfield High School</v>
          </cell>
          <cell r="D2423" t="str">
            <v>Plainfield , IN USA</v>
          </cell>
        </row>
        <row r="2424">
          <cell r="A2424">
            <v>3488</v>
          </cell>
          <cell r="B2424" t="str">
            <v xml:space="preserve">RoboEAGLES </v>
          </cell>
          <cell r="C2424" t="str">
            <v>jcpenney/Don Johns Engineering &amp; Carl Sandburg High School</v>
          </cell>
          <cell r="D2424" t="str">
            <v>Orland Park, IL USA</v>
          </cell>
        </row>
        <row r="2425">
          <cell r="A2425">
            <v>3489</v>
          </cell>
          <cell r="B2425" t="str">
            <v>Category 5</v>
          </cell>
          <cell r="C2425" t="str">
            <v>The Boeing Company/NDEP/Robert Bosch/SPAWAR/Dorchseter County Council &amp; Ashley Ridge High School &amp; Summerville High School &amp; Dorchester District 2</v>
          </cell>
          <cell r="D2425" t="str">
            <v>North Charleston, SC USA</v>
          </cell>
        </row>
        <row r="2426">
          <cell r="A2426">
            <v>3489</v>
          </cell>
          <cell r="B2426" t="str">
            <v>Category 5</v>
          </cell>
          <cell r="C2426" t="str">
            <v>The Boeing Company/NDEP/Robert Bosch/SPAWAR/Dorchseter County Council &amp; Ashley Ridge High School &amp; Summerville High School &amp; Dorchester District 2</v>
          </cell>
          <cell r="D2426" t="str">
            <v>North Charleston, SC USA</v>
          </cell>
        </row>
        <row r="2427">
          <cell r="A2427">
            <v>3490</v>
          </cell>
          <cell r="B2427" t="str">
            <v>Viper Drive</v>
          </cell>
          <cell r="C2427" t="str">
            <v>The Boeing Company &amp; Cane Bay High</v>
          </cell>
          <cell r="D2427" t="str">
            <v>Summerville, SC USA</v>
          </cell>
        </row>
        <row r="2428">
          <cell r="A2428">
            <v>3491</v>
          </cell>
          <cell r="B2428" t="str">
            <v>FUTURE Dinos</v>
          </cell>
          <cell r="C2428" t="str">
            <v>Imperial Valley Mesa Program/jcpenney &amp; Holtville High School</v>
          </cell>
          <cell r="D2428" t="str">
            <v>Holtville , CA USA</v>
          </cell>
        </row>
        <row r="2429">
          <cell r="A2429">
            <v>3492</v>
          </cell>
          <cell r="B2429" t="str">
            <v>P.A.R.T.s</v>
          </cell>
          <cell r="C2429" t="str">
            <v>Toyota/NASA/RCBI/jcpenney &amp; Putnam County Schools</v>
          </cell>
          <cell r="D2429" t="str">
            <v>Winfield, WV USA</v>
          </cell>
        </row>
        <row r="2430">
          <cell r="A2430">
            <v>3492</v>
          </cell>
          <cell r="B2430" t="str">
            <v>P.A.R.T.s</v>
          </cell>
          <cell r="C2430" t="str">
            <v>Toyota/NASA/RCBI/jcpenney &amp; Putnam County Schools</v>
          </cell>
          <cell r="D2430" t="str">
            <v>Winfield, WV USA</v>
          </cell>
        </row>
        <row r="2431">
          <cell r="A2431">
            <v>3493</v>
          </cell>
          <cell r="B2431" t="str">
            <v>RETRO ROBOT SQUAD</v>
          </cell>
          <cell r="C2431" t="str">
            <v>jcpenney &amp; JOHN A HOLMES HIGH SCHOOL</v>
          </cell>
          <cell r="D2431" t="str">
            <v>EDENTON, NC USA</v>
          </cell>
        </row>
        <row r="2432">
          <cell r="A2432">
            <v>3494</v>
          </cell>
          <cell r="B2432" t="str">
            <v>The Quadrangles</v>
          </cell>
          <cell r="C2432" t="str">
            <v>NDEP / GM Powertrain / The Raymond Foundation / Science Applications International Corporation / jcpenney / Boston Scientific Corp. / Smithville Charitable Foundation &amp; Bloomington High School South</v>
          </cell>
          <cell r="D2432" t="str">
            <v>Bloomington, IN USA</v>
          </cell>
        </row>
        <row r="2433">
          <cell r="A2433">
            <v>3494</v>
          </cell>
          <cell r="B2433" t="str">
            <v>The Quadrangles</v>
          </cell>
          <cell r="C2433" t="str">
            <v>NDEP / GM Powertrain / The Raymond Foundation / Science Applications International Corporation / jcpenney / Boston Scientific Corp. / Smithville Charitable Foundation &amp; Bloomington High School South</v>
          </cell>
          <cell r="D2433" t="str">
            <v>Bloomington, IN USA</v>
          </cell>
        </row>
        <row r="2434">
          <cell r="A2434">
            <v>3495</v>
          </cell>
          <cell r="B2434" t="str">
            <v>MindCraft</v>
          </cell>
          <cell r="C2434" t="str">
            <v>jcpenney / Sergey Brin-Ann Wojcicki Foundation / PTC &amp; Edison High School FUSD</v>
          </cell>
          <cell r="D2434" t="str">
            <v>Fresno, CA USA</v>
          </cell>
        </row>
        <row r="2435">
          <cell r="A2435">
            <v>3495</v>
          </cell>
          <cell r="B2435" t="str">
            <v>MindCraft</v>
          </cell>
          <cell r="C2435" t="str">
            <v>jcpenney / Sergey Brin-Ann Wojcicki Foundation / PTC &amp; Edison High School FUSD</v>
          </cell>
          <cell r="D2435" t="str">
            <v>Fresno, CA USA</v>
          </cell>
        </row>
        <row r="2436">
          <cell r="A2436">
            <v>3496</v>
          </cell>
          <cell r="B2436" t="str">
            <v>The RoboTech Collection</v>
          </cell>
          <cell r="C2436" t="str">
            <v>American Electric Power / jcpenney &amp; Fort Hayes Construction Arts Career Center,Fort Hayes Metroplitan Education Center , Columbus Alternative High School, Africentric High School and Columbus city Schools</v>
          </cell>
          <cell r="D2436" t="str">
            <v>Columbus, OH USA</v>
          </cell>
        </row>
        <row r="2437">
          <cell r="A2437">
            <v>3496</v>
          </cell>
          <cell r="B2437" t="str">
            <v>The RoboTech Collection</v>
          </cell>
          <cell r="C2437" t="str">
            <v>American Electric Power / jcpenney &amp; Fort Hayes Construction Arts Career Center,Fort Hayes Metroplitan Education Center , Columbus Alternative High School, Africentric High School and Columbus city Schools</v>
          </cell>
          <cell r="D2437" t="str">
            <v>Columbus, OH USA</v>
          </cell>
        </row>
        <row r="2438">
          <cell r="A2438">
            <v>3497</v>
          </cell>
          <cell r="B2438" t="str">
            <v>Hot Bots</v>
          </cell>
          <cell r="C2438" t="str">
            <v>jcpenney/Timothy A. and Amy B. Leach Charitable Fund/Exploration Geophysics &amp; Midland Classical Academy</v>
          </cell>
          <cell r="D2438" t="str">
            <v>Midland , TX USA</v>
          </cell>
        </row>
        <row r="2439">
          <cell r="A2439">
            <v>3498</v>
          </cell>
          <cell r="B2439" t="str">
            <v>Jankopotamus</v>
          </cell>
          <cell r="C2439" t="str">
            <v>jcpenney / First Commercial Bank / Deer Creek Schools Foundation / Oklahoma State Department of Education / Brown Family / Blacklight.com / The Armed Forces Communications and Electronics Association &amp; Deer Creek Public Schools</v>
          </cell>
          <cell r="D2439" t="str">
            <v>Edmond, OK USA</v>
          </cell>
        </row>
        <row r="2440">
          <cell r="A2440">
            <v>3499</v>
          </cell>
          <cell r="B2440" t="str">
            <v>River's Edge Robotics</v>
          </cell>
          <cell r="C2440" t="str">
            <v>jcpenney/University of New Hampshire Space Grant &amp; Oyster River High School</v>
          </cell>
          <cell r="D2440" t="str">
            <v>Durham, NH USA</v>
          </cell>
        </row>
        <row r="2441">
          <cell r="A2441">
            <v>3501</v>
          </cell>
          <cell r="B2441" t="str">
            <v>Firebirds</v>
          </cell>
          <cell r="C2441" t="str">
            <v>Abbott/FUHSD/Brin-Wojcicki/Lockheed Martin/Symantec/Neonode/Igenex/jcpenney &amp; Fremont High School</v>
          </cell>
          <cell r="D2441" t="str">
            <v>Sunnyvale, CA USA</v>
          </cell>
        </row>
        <row r="2442">
          <cell r="A2442">
            <v>3501</v>
          </cell>
          <cell r="B2442" t="str">
            <v>Firebirds</v>
          </cell>
          <cell r="C2442" t="str">
            <v>Abbott/FUHSD/Brin-Wojcicki/Lockheed Martin/Symantec/Neonode/Igenex/jcpenney &amp; Fremont High School</v>
          </cell>
          <cell r="D2442" t="str">
            <v>Sunnyvale, CA USA</v>
          </cell>
        </row>
        <row r="2443">
          <cell r="A2443">
            <v>3502</v>
          </cell>
          <cell r="B2443" t="str">
            <v>Octo(PI)Rates</v>
          </cell>
          <cell r="C2443" t="str">
            <v>NASA / Consortium of Florida Education Foundation via Motorola Solutions Foundation / Motorola Solutions Foundation / AT / Foundation for Leon County Schools / Thomas "TBear" Bush / jcpenney / National High Magnetic Field Labratory &amp; SAIL High School</v>
          </cell>
          <cell r="D2443" t="str">
            <v>Tallahassee , FL USA</v>
          </cell>
        </row>
        <row r="2444">
          <cell r="A2444">
            <v>3502</v>
          </cell>
          <cell r="B2444" t="str">
            <v>Octo(PI)Rates</v>
          </cell>
          <cell r="C2444" t="str">
            <v>NASA / Consortium of Florida Education Foundation via Motorola Solutions Foundation / Motorola Solutions Foundation / AT / Foundation for Leon County Schools / Thomas "TBear" Bush / jcpenney / National High Magnetic Field Labratory &amp; SAIL High School</v>
          </cell>
          <cell r="D2444" t="str">
            <v>Tallahassee , FL USA</v>
          </cell>
        </row>
        <row r="2445">
          <cell r="A2445">
            <v>3504</v>
          </cell>
          <cell r="B2445" t="str">
            <v>Girls of Steel</v>
          </cell>
          <cell r="C2445" t="str">
            <v>Field Robotics Center, Carnegie Mellon University / American Eagle Outfitters / jcpenney &amp; The Ellis School &amp; Winchester Thurston &amp; Oakland Catholic &amp; Chartiers Valley High School &amp; Fox Chapel Area High School &amp; Pine Richland High School &amp; Seneca Valley Senior High School &amp; Avonworth High School &amp; Plum Senior High School &amp; Johnstown High School &amp; Pittsburgh Obama Academy 6-12 &amp; Bethel Park High School &amp; Pittsburgh CAPA 6-12 &amp; North Allegheny Intermediate High School &amp; Seneca Valley Intermediate High School &amp; Home School &amp; Jeannette High School &amp; PA Cyber Charter School &amp; Shady Side Academy &amp; Pittsburgh Sci Tech Academy</v>
          </cell>
          <cell r="D2445" t="str">
            <v>Pittsburgh, PA USA</v>
          </cell>
        </row>
        <row r="2446">
          <cell r="A2446">
            <v>3506</v>
          </cell>
          <cell r="B2446" t="str">
            <v>Yeti</v>
          </cell>
          <cell r="C2446" t="str">
            <v>NASA / Celgard, LLC / CPCC / SAIC / BASF / Time Warner Cable Inc. / GDATP / Kuraray America, Inc. / D.R.Joseph Incorporated / jcpenney / Piedmont Natural Gas / United Mechanical Corporation / M.R. Snyder Company / Rosemary Keeney / Charlotte Fire Fighters Association / Bank of America / Enventys / Duke Energy / Optima Engineering P.A. / Lowes / Macy's, Inc. / CFC / SME -Southern Piedmont Chapter 182 / CapTech Consulting &amp; YETI, Inc.</v>
          </cell>
          <cell r="D2446" t="str">
            <v>Charlotte, NC USA</v>
          </cell>
        </row>
        <row r="2447">
          <cell r="A2447">
            <v>3506</v>
          </cell>
          <cell r="B2447" t="str">
            <v>Yeti</v>
          </cell>
          <cell r="C2447" t="str">
            <v>NASA / Celgard, LLC / CPCC / SAIC / BASF / Time Warner Cable Inc. / GDATP / Kuraray America, Inc. / D.R.Joseph Incorporated / jcpenney / Piedmont Natural Gas / United Mechanical Corporation / M.R. Snyder Company / Rosemary Keeney / Charlotte Fire Fighters Association / Bank of America / Enventys / Duke Energy / Optima Engineering P.A. / Lowes / Macy's, Inc. / CFC / SME -Southern Piedmont Chapter 182 / CapTech Consulting &amp; YETI, Inc.</v>
          </cell>
          <cell r="D2447" t="str">
            <v>Charlotte, NC USA</v>
          </cell>
        </row>
        <row r="2448">
          <cell r="A2448">
            <v>3507</v>
          </cell>
          <cell r="B2448" t="str">
            <v>Ubotics</v>
          </cell>
          <cell r="C2448" t="str">
            <v>Union School District/jcpenney/Oklahoma State Department of Education &amp; Union Public Schools</v>
          </cell>
          <cell r="D2448" t="str">
            <v>Tulsa, OK USA</v>
          </cell>
        </row>
        <row r="2449">
          <cell r="A2449">
            <v>3507</v>
          </cell>
          <cell r="B2449" t="str">
            <v>Ubotics</v>
          </cell>
          <cell r="C2449" t="str">
            <v>Union School District/jcpenney/Oklahoma State Department of Education &amp; Union Public Schools</v>
          </cell>
          <cell r="D2449" t="str">
            <v>Tulsa, OK USA</v>
          </cell>
        </row>
        <row r="2450">
          <cell r="A2450">
            <v>3509</v>
          </cell>
          <cell r="B2450" t="str">
            <v>Team Fallout</v>
          </cell>
          <cell r="C2450" t="str">
            <v>SRT/AEP/Honor Credit Union/Delta Machining/Dane Systems/PTC/Express One &amp; Niles Community Schools</v>
          </cell>
          <cell r="D2450" t="str">
            <v>Niles, MI USA</v>
          </cell>
        </row>
        <row r="2451">
          <cell r="A2451">
            <v>3509</v>
          </cell>
          <cell r="B2451" t="str">
            <v>Team Fallout</v>
          </cell>
          <cell r="C2451" t="str">
            <v>SRT/AEP/Honor Credit Union/Delta Machining/Dane Systems/PTC/Express One &amp; Niles Community Schools</v>
          </cell>
          <cell r="D2451" t="str">
            <v>Niles, MI USA</v>
          </cell>
        </row>
        <row r="2452">
          <cell r="A2452">
            <v>3510</v>
          </cell>
          <cell r="B2452" t="str">
            <v>Tectronic</v>
          </cell>
          <cell r="C2452" t="str">
            <v>Preparatoria Celaya del Tec de Monterrey</v>
          </cell>
          <cell r="D2452" t="str">
            <v>Celaya, GUA Mexico</v>
          </cell>
        </row>
        <row r="2453">
          <cell r="A2453">
            <v>3511</v>
          </cell>
          <cell r="B2453" t="str">
            <v>CWCTC CYBORGS</v>
          </cell>
          <cell r="C2453" t="str">
            <v>Central Westmoreland CTC/jcpenney/Westmoreland County Community College &amp; CWCTC</v>
          </cell>
          <cell r="D2453" t="str">
            <v>New Stanton, PA USA</v>
          </cell>
        </row>
        <row r="2454">
          <cell r="A2454">
            <v>3512</v>
          </cell>
          <cell r="B2454" t="str">
            <v>Spartatroniks</v>
          </cell>
          <cell r="C2454" t="str">
            <v>Best Buy Children's Foundation / Melfred Borzall / General Dynamics / Lockheed Martin / PG Corp / United Launch Alliance / Enerpro / Central Coast Education Collaborative / FLIR Inc. / SpaceX / Softec, Inc. / jcpenney &amp; Orcutt Academy High School</v>
          </cell>
          <cell r="D2454" t="str">
            <v>Orcutt, CA USA</v>
          </cell>
        </row>
        <row r="2455">
          <cell r="A2455">
            <v>3512</v>
          </cell>
          <cell r="B2455" t="str">
            <v>Spartatroniks</v>
          </cell>
          <cell r="C2455" t="str">
            <v>Best Buy Children's Foundation / Melfred Borzall / General Dynamics / Lockheed Martin / PG Corp / United Launch Alliance / Enerpro / Central Coast Education Collaborative / FLIR Inc. / SpaceX / Softec, Inc. / jcpenney &amp; Orcutt Academy High School</v>
          </cell>
          <cell r="D2455" t="str">
            <v>Orcutt, CA USA</v>
          </cell>
        </row>
        <row r="2456">
          <cell r="A2456">
            <v>3513</v>
          </cell>
          <cell r="B2456" t="str">
            <v>Techno Hawks</v>
          </cell>
          <cell r="C2456" t="str">
            <v>Discover Technology / Intermax Networks / Tacoma Screw / Bay Shore Systems Inc. / Stein's Family Foods / Lions Club International / jcpenney &amp; Lakeland High School</v>
          </cell>
          <cell r="D2456" t="str">
            <v>Rathdrum, ID USA</v>
          </cell>
        </row>
        <row r="2457">
          <cell r="A2457">
            <v>3515</v>
          </cell>
          <cell r="B2457" t="str">
            <v xml:space="preserve">Pneubotic Mustangs </v>
          </cell>
          <cell r="C2457" t="str">
            <v>Picatinny Arsenal / BAE Systems / Johnson &amp; Johnson / jcpenney &amp; John F Kennedy Memorial H. S.</v>
          </cell>
          <cell r="D2457" t="str">
            <v>Iselin, NJ USA</v>
          </cell>
        </row>
        <row r="2458">
          <cell r="A2458">
            <v>3515</v>
          </cell>
          <cell r="B2458" t="str">
            <v xml:space="preserve">Pneubotic Mustangs </v>
          </cell>
          <cell r="C2458" t="str">
            <v>Picatinny Arsenal / BAE Systems / Johnson &amp; Johnson / jcpenney &amp; John F Kennedy Memorial H. S.</v>
          </cell>
          <cell r="D2458" t="str">
            <v>Iselin, NJ USA</v>
          </cell>
        </row>
        <row r="2459">
          <cell r="A2459">
            <v>3516</v>
          </cell>
          <cell r="B2459" t="str">
            <v>RoboChiefs</v>
          </cell>
          <cell r="C2459" t="str">
            <v>Medtronics &amp; Craigmont High</v>
          </cell>
          <cell r="D2459" t="str">
            <v>Memphis, TN USA</v>
          </cell>
        </row>
        <row r="2460">
          <cell r="A2460">
            <v>3516</v>
          </cell>
          <cell r="B2460" t="str">
            <v>RoboChiefs</v>
          </cell>
          <cell r="C2460" t="str">
            <v>Medtronics &amp; Craigmont High</v>
          </cell>
          <cell r="D2460" t="str">
            <v>Memphis, TN USA</v>
          </cell>
        </row>
        <row r="2461">
          <cell r="A2461">
            <v>3521</v>
          </cell>
          <cell r="B2461" t="str">
            <v>Noble Nuts</v>
          </cell>
          <cell r="C2461" t="str">
            <v>NASA/jcpenney &amp; Shadow Hills High School</v>
          </cell>
          <cell r="D2461" t="str">
            <v>Indio, CA USA</v>
          </cell>
        </row>
        <row r="2462">
          <cell r="A2462">
            <v>3522</v>
          </cell>
          <cell r="B2462" t="str">
            <v>CBoTS4</v>
          </cell>
          <cell r="C2462" t="str">
            <v>CBT 4 TOLUCA &amp; GM</v>
          </cell>
          <cell r="D2462" t="str">
            <v>Toluca, MEX Mexico</v>
          </cell>
        </row>
        <row r="2463">
          <cell r="A2463">
            <v>3524</v>
          </cell>
          <cell r="B2463" t="str">
            <v>The Blizzard</v>
          </cell>
          <cell r="C2463" t="str">
            <v>NASA / Best Buy / Savvis, A CenturyLink Company / Tennant Foundation / Schwegman, Lundberg &amp; Woessner, P.A. / jcpenney / Crown Bank / GE / GO FIRST / Dunwoody College of Technology / Twin Cities Tech Connection &amp; Courage Center</v>
          </cell>
          <cell r="D2463" t="str">
            <v>Minneapolis, MN USA</v>
          </cell>
        </row>
        <row r="2464">
          <cell r="A2464">
            <v>3525</v>
          </cell>
          <cell r="B2464" t="str">
            <v>The Nuts &amp; Bolts of Fury</v>
          </cell>
          <cell r="C2464" t="str">
            <v>UTC/4H/jcpenney &amp; John F. Kennedy High School</v>
          </cell>
          <cell r="D2464" t="str">
            <v>Waterbury, CT USA</v>
          </cell>
        </row>
        <row r="2465">
          <cell r="A2465">
            <v>3525</v>
          </cell>
          <cell r="B2465" t="str">
            <v>The Nuts &amp; Bolts of Fury</v>
          </cell>
          <cell r="C2465" t="str">
            <v>UTC/4H/jcpenney &amp; John F. Kennedy High School</v>
          </cell>
          <cell r="D2465" t="str">
            <v>Waterbury, CT USA</v>
          </cell>
        </row>
        <row r="2466">
          <cell r="A2466">
            <v>3526</v>
          </cell>
          <cell r="B2466" t="str">
            <v>Blue Ignition</v>
          </cell>
          <cell r="C2466" t="str">
            <v>Nexon automation / General Motors Ramos Arizpe &amp; Tecnologico de Monterrey Campus Saltillo</v>
          </cell>
          <cell r="D2466" t="str">
            <v>Saltillo, COA Mexico</v>
          </cell>
        </row>
        <row r="2467">
          <cell r="A2467">
            <v>3527</v>
          </cell>
          <cell r="B2467" t="str">
            <v>Tec Balam Esmeralda</v>
          </cell>
          <cell r="C2467" t="str">
            <v>ITESM</v>
          </cell>
          <cell r="D2467" t="str">
            <v>Atizapan, MEX Mexico</v>
          </cell>
        </row>
        <row r="2468">
          <cell r="A2468">
            <v>3528</v>
          </cell>
          <cell r="B2468" t="str">
            <v>Up Next!</v>
          </cell>
          <cell r="C2468" t="str">
            <v>NASA Marshall Space Flight Center / Metropolitan Community College / IBM / Imaging for Women, LLC / jcpenney / Tailor Made Exteriors / Constance Tobin / ScriptPro / Knights of Columbus Ladies Auxiliary 8915 / Steve Cowley / Stephen M. Connelly, CPA, PC / Laird Plastics &amp; KC Northland Homeschoolers</v>
          </cell>
          <cell r="D2468" t="str">
            <v>Kansas City, MO USA</v>
          </cell>
        </row>
        <row r="2469">
          <cell r="A2469">
            <v>3528</v>
          </cell>
          <cell r="B2469" t="str">
            <v>Up Next!</v>
          </cell>
          <cell r="C2469" t="str">
            <v>NASA Marshall Space Flight Center / Metropolitan Community College / IBM / Imaging for Women, LLC / jcpenney / Tailor Made Exteriors / Constance Tobin / ScriptPro / Knights of Columbus Ladies Auxiliary 8915 / Steve Cowley / Stephen M. Connelly, CPA, PC / Laird Plastics &amp; KC Northland Homeschoolers</v>
          </cell>
          <cell r="D2469" t="str">
            <v>Kansas City, MO USA</v>
          </cell>
        </row>
        <row r="2470">
          <cell r="A2470">
            <v>3530</v>
          </cell>
          <cell r="B2470" t="str">
            <v>Patriotix</v>
          </cell>
          <cell r="C2470" t="str">
            <v>Pratt &amp; Whitney/UTC/UniversitÃ© Concordia/Robotique FIRST QuÃ©bec/Fusion Jeunesse/CSDM &amp; Ã‰cole Louis-Joseph-Papineau</v>
          </cell>
          <cell r="D2470" t="str">
            <v>Montreal, QC Canada</v>
          </cell>
        </row>
        <row r="2471">
          <cell r="A2471">
            <v>3530</v>
          </cell>
          <cell r="B2471" t="str">
            <v>Patriotix</v>
          </cell>
          <cell r="C2471" t="str">
            <v>Pratt &amp; Whitney/UTC/UniversitÃ© Concordia/Robotique FIRST QuÃ©bec/Fusion Jeunesse/CSDM &amp; Ã‰cole Louis-Joseph-Papineau</v>
          </cell>
          <cell r="D2471" t="str">
            <v>Montreal, QC Canada</v>
          </cell>
        </row>
        <row r="2472">
          <cell r="A2472">
            <v>3532</v>
          </cell>
          <cell r="B2472" t="str">
            <v>Piranha</v>
          </cell>
          <cell r="C2472" t="str">
            <v>HÃ©roux Devtek/Bombardier AÃ©ronautique Inc./Robotique FIRST QuÃ©bec/Fusion Jeunesse &amp; Ã‰cole Mgr-A.-M.-Parent (CSMV)</v>
          </cell>
          <cell r="D2472" t="str">
            <v>Saint-Hubert, QC Canada</v>
          </cell>
        </row>
        <row r="2473">
          <cell r="A2473">
            <v>3533</v>
          </cell>
          <cell r="B2473" t="str">
            <v>Mkano</v>
          </cell>
          <cell r="C2473" t="str">
            <v>CAE / RÃ©seau RÃ©ussite MontrÃ©al / Fusion Jeunesse / Robotique FIRST QuÃ©bec / CSDM &amp; Ã‰cole Lucien-PagÃ©</v>
          </cell>
          <cell r="D2473" t="str">
            <v>Montral, QC Canada</v>
          </cell>
        </row>
        <row r="2474">
          <cell r="A2474">
            <v>3534</v>
          </cell>
          <cell r="B2474" t="str">
            <v>House of Cards</v>
          </cell>
          <cell r="C2474" t="str">
            <v>Coldwell Banker Professionals / jcpenney / Kenneth E Vobach MD, PC / Richard DuCharme / Larson's Ace Hardware / Fernco &amp; Davison High School</v>
          </cell>
          <cell r="D2474" t="str">
            <v>Davison, MI USA</v>
          </cell>
        </row>
        <row r="2475">
          <cell r="A2475">
            <v>3534</v>
          </cell>
          <cell r="B2475" t="str">
            <v>House of Cards</v>
          </cell>
          <cell r="C2475" t="str">
            <v>Coldwell Banker Professionals / jcpenney / Kenneth E Vobach MD, PC / Richard DuCharme / Larson's Ace Hardware / Fernco &amp; Davison High School</v>
          </cell>
          <cell r="D2475" t="str">
            <v>Davison, MI USA</v>
          </cell>
        </row>
        <row r="2476">
          <cell r="A2476">
            <v>3535</v>
          </cell>
          <cell r="B2476" t="str">
            <v>GalakTech Invaders</v>
          </cell>
          <cell r="C2476" t="str">
            <v>Lapeer County Community Foundation / jcpenney / H &amp; H Tool / Charles &amp; Emily Pratt / The Spankie Family / Workforce Training &amp; Development (WTD) / Sears Hometown Store Lapeer / Identities Screen Printing &amp; Embroidery / Delta Staffing &amp; Lapeer County Ed-Tech</v>
          </cell>
          <cell r="D2476" t="str">
            <v>Lapeer County, MI USA</v>
          </cell>
        </row>
        <row r="2477">
          <cell r="A2477">
            <v>3535</v>
          </cell>
          <cell r="B2477" t="str">
            <v>GalakTech Invaders</v>
          </cell>
          <cell r="C2477" t="str">
            <v>Lapeer County Community Foundation / jcpenney / H &amp; H Tool / Charles &amp; Emily Pratt / The Spankie Family / Workforce Training &amp; Development (WTD) / Sears Hometown Store Lapeer / Identities Screen Printing &amp; Embroidery / Delta Staffing &amp; Lapeer County Ed-Tech</v>
          </cell>
          <cell r="D2477" t="str">
            <v>Lapeer County, MI USA</v>
          </cell>
        </row>
        <row r="2478">
          <cell r="A2478">
            <v>3536</v>
          </cell>
          <cell r="B2478" t="str">
            <v>Electro Eagles</v>
          </cell>
          <cell r="C2478" t="str">
            <v>jcpenney/Linear Mold and Engineering &amp; Hartland High School</v>
          </cell>
          <cell r="D2478" t="str">
            <v>Hartland, MI USA</v>
          </cell>
        </row>
        <row r="2479">
          <cell r="A2479">
            <v>3536</v>
          </cell>
          <cell r="B2479" t="str">
            <v>Electro Eagles</v>
          </cell>
          <cell r="C2479" t="str">
            <v>jcpenney/Linear Mold and Engineering &amp; Hartland High School</v>
          </cell>
          <cell r="D2479" t="str">
            <v>Hartland, MI USA</v>
          </cell>
        </row>
        <row r="2480">
          <cell r="A2480">
            <v>3537</v>
          </cell>
          <cell r="B2480" t="str">
            <v>Delta Force</v>
          </cell>
          <cell r="C2480" t="str">
            <v>SRT &amp; Inland Lakes Secondary School</v>
          </cell>
          <cell r="D2480" t="str">
            <v>Indian River, MI USA</v>
          </cell>
        </row>
        <row r="2481">
          <cell r="A2481">
            <v>3537</v>
          </cell>
          <cell r="B2481" t="str">
            <v>Delta Force</v>
          </cell>
          <cell r="C2481" t="str">
            <v>SRT &amp; Inland Lakes Secondary School</v>
          </cell>
          <cell r="D2481" t="str">
            <v>Indian River, MI USA</v>
          </cell>
        </row>
        <row r="2482">
          <cell r="A2482">
            <v>3539</v>
          </cell>
          <cell r="B2482" t="str">
            <v>Byting Bulldogs</v>
          </cell>
          <cell r="C2482" t="str">
            <v>RCM Inc. / NDEP / Master CNC / Cross The Road Electronics / Foundation for Educational Excellence &amp; Romeo Engineering &amp; Technology Center</v>
          </cell>
          <cell r="D2482" t="str">
            <v>Washington, MI USA</v>
          </cell>
        </row>
        <row r="2483">
          <cell r="A2483">
            <v>3539</v>
          </cell>
          <cell r="B2483" t="str">
            <v>Byting Bulldogs</v>
          </cell>
          <cell r="C2483" t="str">
            <v>RCM Inc. / NDEP / Master CNC / Cross The Road Electronics / Foundation for Educational Excellence &amp; Romeo Engineering &amp; Technology Center</v>
          </cell>
          <cell r="D2483" t="str">
            <v>Washington, MI USA</v>
          </cell>
        </row>
        <row r="2484">
          <cell r="A2484">
            <v>3539</v>
          </cell>
          <cell r="B2484" t="str">
            <v>Byting Bulldogs</v>
          </cell>
          <cell r="C2484" t="str">
            <v>RCM Inc. / NDEP / Master CNC / Cross The Road Electronics / Foundation for Educational Excellence &amp; Romeo Engineering &amp; Technology Center</v>
          </cell>
          <cell r="D2484" t="str">
            <v>Washington, MI USA</v>
          </cell>
        </row>
        <row r="2485">
          <cell r="A2485">
            <v>3541</v>
          </cell>
          <cell r="B2485" t="str">
            <v>Bulls</v>
          </cell>
          <cell r="C2485" t="str">
            <v>Xerox Canada &amp; Brebeuf College</v>
          </cell>
          <cell r="D2485" t="str">
            <v>Toronto, ON Canada</v>
          </cell>
        </row>
        <row r="2486">
          <cell r="A2486">
            <v>3542</v>
          </cell>
          <cell r="B2486" t="str">
            <v>S.P.E.E.D</v>
          </cell>
          <cell r="C2486" t="str">
            <v>jcpenney/RD Tool &amp; Mfg./GERDAU Steel/OTP Industrial Solutions/Dave White Cheverolet/S Die/Fischer Tool &amp; Die/EWIE/UAW Local 387/Lamberville Do It Best Hardware &amp; Bedford Robotics Association Inc.</v>
          </cell>
          <cell r="D2486" t="str">
            <v>Temperance, MI USA</v>
          </cell>
        </row>
        <row r="2487">
          <cell r="A2487">
            <v>3542</v>
          </cell>
          <cell r="B2487" t="str">
            <v>S.P.E.E.D</v>
          </cell>
          <cell r="C2487" t="str">
            <v>jcpenney/RD Tool &amp; Mfg./GERDAU Steel/OTP Industrial Solutions/Dave White Cheverolet/S Die/Fischer Tool &amp; Die/EWIE/UAW Local 387/Lamberville Do It Best Hardware &amp; Bedford Robotics Association Inc.</v>
          </cell>
          <cell r="D2487" t="str">
            <v>Temperance, MI USA</v>
          </cell>
        </row>
        <row r="2488">
          <cell r="A2488">
            <v>3543</v>
          </cell>
          <cell r="B2488" t="str">
            <v>C4 Robotics</v>
          </cell>
          <cell r="C2488" t="str">
            <v>Arnprior District High School</v>
          </cell>
          <cell r="D2488" t="str">
            <v>Arnprior , ON Canada</v>
          </cell>
        </row>
        <row r="2489">
          <cell r="A2489">
            <v>3544</v>
          </cell>
          <cell r="B2489" t="str">
            <v>Spartiates</v>
          </cell>
          <cell r="C2489" t="str">
            <v>Fonds de bienfaisance des employÃ©s de Bombardier AÃ©ronautique de Mtl/Fusion Jeunesse/Robotique FIRST QuÃ©bec/CSPI &amp; Ã‰cole Calixa-LavallÃ©e</v>
          </cell>
          <cell r="D2489" t="str">
            <v>Montreal-Nord, QC Canada</v>
          </cell>
        </row>
        <row r="2490">
          <cell r="A2490">
            <v>3545</v>
          </cell>
          <cell r="B2490" t="str">
            <v>Stacey Robotics</v>
          </cell>
          <cell r="C2490" t="str">
            <v>Lackland ISD / Lockheed Martin / Best Buy / Toyota Motor Corporation / U.S. AirForce / jcpenney / H.E.B. &amp; Stacey H.S.</v>
          </cell>
          <cell r="D2490" t="str">
            <v>San Antonio, TX USA</v>
          </cell>
        </row>
        <row r="2491">
          <cell r="A2491">
            <v>3546</v>
          </cell>
          <cell r="B2491" t="str">
            <v>Buc'n'Gears</v>
          </cell>
          <cell r="C2491" t="str">
            <v>K Tool/Herman Miller Foundation/Wyser Innovative Products/Supreme Machined Products/GHSP &amp; Grand Haven High School</v>
          </cell>
          <cell r="D2491" t="str">
            <v>Grand Haven, MI USA</v>
          </cell>
        </row>
        <row r="2492">
          <cell r="A2492">
            <v>3546</v>
          </cell>
          <cell r="B2492" t="str">
            <v>Buc'n'Gears</v>
          </cell>
          <cell r="C2492" t="str">
            <v>K Tool/Herman Miller Foundation/Wyser Innovative Products/Supreme Machined Products/GHSP &amp; Grand Haven High School</v>
          </cell>
          <cell r="D2492" t="str">
            <v>Grand Haven, MI USA</v>
          </cell>
        </row>
        <row r="2493">
          <cell r="A2493">
            <v>3547</v>
          </cell>
          <cell r="B2493" t="str">
            <v>Virus</v>
          </cell>
          <cell r="C2493" t="str">
            <v>jcpenney/First Solar/PDS Plastics/Pioneer Metal Finishing/Cousineau DDS/Premier Industries &amp; Monroe County Community College</v>
          </cell>
          <cell r="D2493" t="str">
            <v>Monroe, MI USA</v>
          </cell>
        </row>
        <row r="2494">
          <cell r="A2494">
            <v>3547</v>
          </cell>
          <cell r="B2494" t="str">
            <v>Virus</v>
          </cell>
          <cell r="C2494" t="str">
            <v>jcpenney/First Solar/PDS Plastics/Pioneer Metal Finishing/Cousineau DDS/Premier Industries &amp; Monroe County Community College</v>
          </cell>
          <cell r="D2494" t="str">
            <v>Monroe, MI USA</v>
          </cell>
        </row>
        <row r="2495">
          <cell r="A2495">
            <v>3547</v>
          </cell>
          <cell r="B2495" t="str">
            <v>Virus</v>
          </cell>
          <cell r="C2495" t="str">
            <v>jcpenney/First Solar/PDS Plastics/Pioneer Metal Finishing/Cousineau DDS/Premier Industries &amp; Monroe County Community College</v>
          </cell>
          <cell r="D2495" t="str">
            <v>Monroe, MI USA</v>
          </cell>
        </row>
        <row r="2496">
          <cell r="A2496">
            <v>3548</v>
          </cell>
          <cell r="B2496" t="str">
            <v>Royal Oak   RoboRavens#2</v>
          </cell>
          <cell r="C2496" t="str">
            <v>General Motors LLC / Michigan Schools and Government Credit Union / MBC Engineering / jcpenney &amp; Royal Oak High School</v>
          </cell>
          <cell r="D2496" t="str">
            <v>Royal Oak, MI USA</v>
          </cell>
        </row>
        <row r="2497">
          <cell r="A2497">
            <v>3548</v>
          </cell>
          <cell r="B2497" t="str">
            <v>Royal Oak   RoboRavens#2</v>
          </cell>
          <cell r="C2497" t="str">
            <v>General Motors LLC / Michigan Schools and Government Credit Union / MBC Engineering / jcpenney &amp; Royal Oak High School</v>
          </cell>
          <cell r="D2497" t="str">
            <v>Royal Oak, MI USA</v>
          </cell>
        </row>
        <row r="2498">
          <cell r="A2498">
            <v>3550</v>
          </cell>
          <cell r="B2498" t="str">
            <v>Robotronix</v>
          </cell>
          <cell r="C2498" t="str">
            <v>CAE/Bombardier AÃ©ronautique Inc./Bechtel/Objectif Lune/Fusion Jeunesse/Robotique FIRST QuÃ©bec/CSMB &amp; Ã‰cole Cavelier-de LaSalle</v>
          </cell>
          <cell r="D2498" t="str">
            <v>Lasalle, QC Canada</v>
          </cell>
        </row>
        <row r="2499">
          <cell r="A2499">
            <v>3550</v>
          </cell>
          <cell r="B2499" t="str">
            <v>Robotronix</v>
          </cell>
          <cell r="C2499" t="str">
            <v>CAE/Bombardier AÃ©ronautique Inc./Bechtel/Objectif Lune/Fusion Jeunesse/Robotique FIRST QuÃ©bec/CSMB &amp; Ã‰cole Cavelier-de LaSalle</v>
          </cell>
          <cell r="D2499" t="str">
            <v>Lasalle, QC Canada</v>
          </cell>
        </row>
        <row r="2500">
          <cell r="A2500">
            <v>3552</v>
          </cell>
          <cell r="B2500" t="str">
            <v>The T-Birds</v>
          </cell>
          <cell r="C2500" t="str">
            <v>KIPP San Antonio/Brackenridge Foundation/jcpenney &amp; KIPP University Prep High School</v>
          </cell>
          <cell r="D2500" t="str">
            <v>San Antonio, TX USA</v>
          </cell>
        </row>
        <row r="2501">
          <cell r="A2501">
            <v>3554</v>
          </cell>
          <cell r="B2501" t="str">
            <v>LC Botkickers</v>
          </cell>
          <cell r="C2501" t="str">
            <v>jcpenney / Google Inc. / Brin Wojcicki Foundation &amp; Laguna Creek High School</v>
          </cell>
          <cell r="D2501" t="str">
            <v>Elk Grove, CA USA</v>
          </cell>
        </row>
        <row r="2502">
          <cell r="A2502">
            <v>3555</v>
          </cell>
          <cell r="B2502" t="str">
            <v>Aluminati</v>
          </cell>
          <cell r="C2502" t="str">
            <v>jcpenney &amp; Tolland County 4-H</v>
          </cell>
          <cell r="D2502" t="str">
            <v>Storrs, CT USA</v>
          </cell>
        </row>
        <row r="2503">
          <cell r="A2503">
            <v>3556</v>
          </cell>
          <cell r="B2503" t="str">
            <v>GET SMART</v>
          </cell>
          <cell r="C2503" t="str">
            <v>PotashCorp White Springs / TIMCO Aviation Services / jcpenney &amp; Columbia High School</v>
          </cell>
          <cell r="D2503" t="str">
            <v>Lake City, FL USA</v>
          </cell>
        </row>
        <row r="2504">
          <cell r="A2504">
            <v>3557</v>
          </cell>
          <cell r="B2504" t="str">
            <v>Robo-Sharks</v>
          </cell>
          <cell r="C2504" t="str">
            <v>jcpenney &amp; Brandon Boys &amp; Girls Club</v>
          </cell>
          <cell r="D2504" t="str">
            <v>Brandon, FL USA</v>
          </cell>
        </row>
        <row r="2505">
          <cell r="A2505">
            <v>3559</v>
          </cell>
          <cell r="B2505" t="str">
            <v>Thundercats</v>
          </cell>
          <cell r="C2505" t="str">
            <v>NDEP/NSWC Crane Division/Crane Army Ammunition Activity/jcpenney &amp; Jasper High School</v>
          </cell>
          <cell r="D2505" t="str">
            <v>Jasper, IN USA</v>
          </cell>
        </row>
        <row r="2506">
          <cell r="A2506">
            <v>3560</v>
          </cell>
          <cell r="B2506" t="str">
            <v>Chingbotics</v>
          </cell>
          <cell r="C2506" t="str">
            <v>General Motors of Canada &amp; Chinguacousy S.S.</v>
          </cell>
          <cell r="D2506" t="str">
            <v>Brampton, ON Canada</v>
          </cell>
        </row>
        <row r="2507">
          <cell r="A2507">
            <v>3561</v>
          </cell>
          <cell r="B2507" t="str">
            <v>RoboRaiders</v>
          </cell>
          <cell r="C2507" t="str">
            <v>jcpenney/Texas Workforce Commission &amp; Taft HS Robotics</v>
          </cell>
          <cell r="D2507" t="str">
            <v>San Antonio, TX USA</v>
          </cell>
        </row>
        <row r="2508">
          <cell r="A2508">
            <v>3562</v>
          </cell>
          <cell r="B2508" t="str">
            <v>LiveWire</v>
          </cell>
          <cell r="C2508" t="str">
            <v>Nostalgia Motors / Bon Chocolat / Alston Ink / ReMax-The Mai Team / jcpenney / Angle &amp; Associates / Simplot / Basic American Foods / ISU College of Technology &amp; Bannock County 4-H</v>
          </cell>
          <cell r="D2508" t="str">
            <v>Pocatello, ID USA</v>
          </cell>
        </row>
        <row r="2509">
          <cell r="A2509">
            <v>3565</v>
          </cell>
          <cell r="B2509" t="str">
            <v>Team T.R.E.A.D.S. (Tomorrows Robotic Engineering And Design Specialists)</v>
          </cell>
          <cell r="C2509" t="str">
            <v>Carbon Motors / jcpenney / Computer Electronics Recycling, Inc. / Sapa Extrusions Inc. / Innovative Security Solutions LLC / Dot Foods, Inc. / A-One Furniture &amp; Girl Scouts of Central Indiana &amp; Community Christian School</v>
          </cell>
          <cell r="D2509" t="str">
            <v>Connersville, IN USA</v>
          </cell>
        </row>
        <row r="2510">
          <cell r="A2510">
            <v>3566</v>
          </cell>
          <cell r="B2510" t="str">
            <v>Gone Fishin'</v>
          </cell>
          <cell r="C2510" t="str">
            <v>Raytheon/JP Machine &amp; St. Mark's School</v>
          </cell>
          <cell r="D2510" t="str">
            <v>Southborough, MA USA</v>
          </cell>
        </row>
        <row r="2511">
          <cell r="A2511">
            <v>3566</v>
          </cell>
          <cell r="B2511" t="str">
            <v>Gone Fishin'</v>
          </cell>
          <cell r="C2511" t="str">
            <v>Raytheon/JP Machine &amp; St. Mark's School</v>
          </cell>
          <cell r="D2511" t="str">
            <v>Southborough, MA USA</v>
          </cell>
        </row>
        <row r="2512">
          <cell r="A2512">
            <v>3567</v>
          </cell>
          <cell r="B2512" t="str">
            <v>The Aviators</v>
          </cell>
          <cell r="C2512" t="str">
            <v>jcpenney/IBM &amp; United High School</v>
          </cell>
          <cell r="D2512" t="str">
            <v>Armagh, PA USA</v>
          </cell>
        </row>
        <row r="2513">
          <cell r="A2513">
            <v>3568</v>
          </cell>
          <cell r="B2513" t="str">
            <v>RoboEagles</v>
          </cell>
          <cell r="C2513" t="str">
            <v>Linden High School</v>
          </cell>
          <cell r="D2513" t="str">
            <v>Linden, MI USA</v>
          </cell>
        </row>
        <row r="2514">
          <cell r="A2514">
            <v>3568</v>
          </cell>
          <cell r="B2514" t="str">
            <v>RoboEagles</v>
          </cell>
          <cell r="C2514" t="str">
            <v>Linden High School</v>
          </cell>
          <cell r="D2514" t="str">
            <v>Linden, MI USA</v>
          </cell>
        </row>
        <row r="2515">
          <cell r="A2515">
            <v>3570</v>
          </cell>
          <cell r="B2515" t="str">
            <v>Pheonix</v>
          </cell>
          <cell r="C2515" t="str">
            <v>jcpenney / Precision Machine, LLC,  C &amp; S Steel, LLC / Alma Products / Consumers Energy / MITSUBA / Nobull Graphix / Garr Tool / Greenside Up / IAC &amp; Alma High School</v>
          </cell>
          <cell r="D2515" t="str">
            <v>Alma, MI USA</v>
          </cell>
        </row>
        <row r="2516">
          <cell r="A2516">
            <v>3570</v>
          </cell>
          <cell r="B2516" t="str">
            <v>Pheonix</v>
          </cell>
          <cell r="C2516" t="str">
            <v>jcpenney / Precision Machine, LLC,  C &amp; S Steel, LLC / Alma Products / Consumers Energy / MITSUBA / Nobull Graphix / Garr Tool / Greenside Up / IAC &amp; Alma High School</v>
          </cell>
          <cell r="D2516" t="str">
            <v>Alma, MI USA</v>
          </cell>
        </row>
        <row r="2517">
          <cell r="A2517">
            <v>3571</v>
          </cell>
          <cell r="B2517" t="str">
            <v>Milton Mustangs</v>
          </cell>
          <cell r="C2517" t="str">
            <v>Nutech Engineering/Halton District School Board &amp; Milton District High School</v>
          </cell>
          <cell r="D2517" t="str">
            <v>Milton, ON Canada</v>
          </cell>
        </row>
        <row r="2518">
          <cell r="A2518">
            <v>3571</v>
          </cell>
          <cell r="B2518" t="str">
            <v>Milton Mustangs</v>
          </cell>
          <cell r="C2518" t="str">
            <v>Nutech Engineering/Halton District School Board &amp; Milton District High School</v>
          </cell>
          <cell r="D2518" t="str">
            <v>Milton, ON Canada</v>
          </cell>
        </row>
        <row r="2519">
          <cell r="A2519">
            <v>3572</v>
          </cell>
          <cell r="B2519" t="str">
            <v>Wavelength</v>
          </cell>
          <cell r="C2519" t="str">
            <v>Forming Technologies / jcpenney / Rutiger Consulting / Morgan Stanley / Inter Dyne Systems / Great Lakes Dock and Materials / Port City Group / ShoreNet Solutions LLC / Quincy Street, Inc. / GE Aviation &amp; Mona Shores High School</v>
          </cell>
          <cell r="D2519" t="str">
            <v>Norton Shores, MI USA</v>
          </cell>
        </row>
        <row r="2520">
          <cell r="A2520">
            <v>3572</v>
          </cell>
          <cell r="B2520" t="str">
            <v>Wavelength</v>
          </cell>
          <cell r="C2520" t="str">
            <v>Forming Technologies / jcpenney / Rutiger Consulting / Morgan Stanley / Inter Dyne Systems / Great Lakes Dock and Materials / Port City Group / ShoreNet Solutions LLC / Quincy Street, Inc. / GE Aviation &amp; Mona Shores High School</v>
          </cell>
          <cell r="D2520" t="str">
            <v>Norton Shores, MI USA</v>
          </cell>
        </row>
        <row r="2521">
          <cell r="A2521">
            <v>3572</v>
          </cell>
          <cell r="B2521" t="str">
            <v>Wavelength</v>
          </cell>
          <cell r="C2521" t="str">
            <v>Forming Technologies / jcpenney / Rutiger Consulting / Morgan Stanley / Inter Dyne Systems / Great Lakes Dock and Materials / Port City Group / ShoreNet Solutions LLC / Quincy Street, Inc. / GE Aviation &amp; Mona Shores High School</v>
          </cell>
          <cell r="D2521" t="str">
            <v>Norton Shores, MI USA</v>
          </cell>
        </row>
        <row r="2522">
          <cell r="A2522">
            <v>3573</v>
          </cell>
          <cell r="B2522" t="str">
            <v xml:space="preserve"> The Ohms</v>
          </cell>
          <cell r="C2522" t="str">
            <v>jcpenney &amp; Rockdale Magnet School for Science and Technology</v>
          </cell>
          <cell r="D2522" t="str">
            <v>Conyers, GA USA</v>
          </cell>
        </row>
        <row r="2523">
          <cell r="A2523">
            <v>3574</v>
          </cell>
          <cell r="B2523" t="str">
            <v>HIGH-TEKERZ</v>
          </cell>
          <cell r="C2523" t="str">
            <v>The Boeing Company/Esterline (ESL) Corporation/Platt Electric/State of Washington OSPI &amp; Highline High School</v>
          </cell>
          <cell r="D2523" t="str">
            <v>Burien, WA USA</v>
          </cell>
        </row>
        <row r="2524">
          <cell r="A2524">
            <v>3574</v>
          </cell>
          <cell r="B2524" t="str">
            <v>HIGH-TEKERZ</v>
          </cell>
          <cell r="C2524" t="str">
            <v>The Boeing Company/Esterline (ESL) Corporation/Platt Electric/State of Washington OSPI &amp; Highline High School</v>
          </cell>
          <cell r="D2524" t="str">
            <v>Burien, WA USA</v>
          </cell>
        </row>
        <row r="2525">
          <cell r="A2525">
            <v>3575</v>
          </cell>
          <cell r="B2525" t="str">
            <v xml:space="preserve">Okanogan FFA </v>
          </cell>
          <cell r="C2525" t="str">
            <v>Okanogan FFA Alumni / Washington tractor / jcpenney / Rawson's Department Store / Office of the Superintendent of Public Instruction &amp; Okanogan FFA</v>
          </cell>
          <cell r="D2525" t="str">
            <v>Okanogan , WA USA</v>
          </cell>
        </row>
        <row r="2526">
          <cell r="A2526">
            <v>3576</v>
          </cell>
          <cell r="B2526" t="str">
            <v>Clover Park High School Warriors</v>
          </cell>
          <cell r="C2526" t="str">
            <v>OSPI &amp; Clover Park High School</v>
          </cell>
          <cell r="D2526" t="str">
            <v>Lakewood, WA USA</v>
          </cell>
        </row>
        <row r="2527">
          <cell r="A2527">
            <v>3577</v>
          </cell>
          <cell r="B2527" t="str">
            <v>Saint's Robotics</v>
          </cell>
          <cell r="C2527" t="str">
            <v>NASA &amp; Notre Dame Preparatory High School</v>
          </cell>
          <cell r="D2527" t="str">
            <v>Scottsdale, AZ USA</v>
          </cell>
        </row>
        <row r="2528">
          <cell r="A2528">
            <v>3581</v>
          </cell>
          <cell r="B2528" t="str">
            <v>Sumdroids</v>
          </cell>
          <cell r="C2528" t="str">
            <v>jcpenney/Kimberly-Clark &amp; Troup High School</v>
          </cell>
          <cell r="D2528" t="str">
            <v>Lagrange, GA USA</v>
          </cell>
        </row>
        <row r="2529">
          <cell r="A2529">
            <v>3582</v>
          </cell>
          <cell r="B2529" t="str">
            <v>Phobots</v>
          </cell>
          <cell r="C2529" t="str">
            <v>jcpenney &amp; IDEA College Preparatory Mission</v>
          </cell>
          <cell r="D2529" t="str">
            <v>Mission, TX USA</v>
          </cell>
        </row>
        <row r="2530">
          <cell r="A2530">
            <v>3585</v>
          </cell>
          <cell r="B2530" t="str">
            <v>Rogue Robots of 4-H</v>
          </cell>
          <cell r="C2530" t="str">
            <v>BAE Systems/CRREL/Claremont NH School District &amp; Rogue Robots of 4-H &amp; UNH Cooperative Extension</v>
          </cell>
          <cell r="D2530" t="str">
            <v>Charlestown, NH USA</v>
          </cell>
        </row>
        <row r="2531">
          <cell r="A2531">
            <v>3585</v>
          </cell>
          <cell r="B2531" t="str">
            <v>Rogue Robots of 4-H</v>
          </cell>
          <cell r="C2531" t="str">
            <v>BAE Systems/CRREL/Claremont NH School District &amp; Rogue Robots of 4-H &amp; UNH Cooperative Extension</v>
          </cell>
          <cell r="D2531" t="str">
            <v>Charlestown, NH USA</v>
          </cell>
        </row>
        <row r="2532">
          <cell r="A2532">
            <v>3586</v>
          </cell>
          <cell r="B2532" t="str">
            <v>Pride in the Tribe-Caveman Robotics</v>
          </cell>
          <cell r="C2532" t="str">
            <v>OSPI/Bezo's Family Foundation &amp; Reardan High School</v>
          </cell>
          <cell r="D2532" t="str">
            <v>Reardan, WA USA</v>
          </cell>
        </row>
        <row r="2533">
          <cell r="A2533">
            <v>3587</v>
          </cell>
          <cell r="B2533" t="str">
            <v>Gorilla Gearheads</v>
          </cell>
          <cell r="C2533" t="str">
            <v>Itron/OSPI/Bezos Family Foundation &amp; Davenport High School</v>
          </cell>
          <cell r="D2533" t="str">
            <v>Davenport, WA USA</v>
          </cell>
        </row>
        <row r="2534">
          <cell r="A2534">
            <v>3588</v>
          </cell>
          <cell r="B2534" t="str">
            <v>the Talon</v>
          </cell>
          <cell r="C2534" t="str">
            <v>The Boeing Company/Red Dot/CAMPS/RSD CTE/American Welding Society/jcpenney/King and Bunnies/OSPI/Washington Machine Works &amp; Lindbergh High School</v>
          </cell>
          <cell r="D2534" t="str">
            <v>Renton, WA USA</v>
          </cell>
        </row>
        <row r="2535">
          <cell r="A2535">
            <v>3591</v>
          </cell>
          <cell r="B2535" t="str">
            <v>Wild War Bots "WWB"</v>
          </cell>
          <cell r="C2535" t="str">
            <v>Westerville Robotics/jcpenney &amp; Westerville City Schools</v>
          </cell>
          <cell r="D2535" t="str">
            <v>Westerville, OH USA</v>
          </cell>
        </row>
        <row r="2536">
          <cell r="A2536">
            <v>3593</v>
          </cell>
          <cell r="B2536" t="str">
            <v>INVICTUS</v>
          </cell>
          <cell r="C2536" t="str">
            <v>LDKerns Contractors/jcpenney/K &amp; B Machining, Inc./Regal Plastic Supply/American Welding Society/Oral Roberts University College of Science and Engineering &amp; Victory Christian School</v>
          </cell>
          <cell r="D2536" t="str">
            <v>Tulsa, OK USA</v>
          </cell>
        </row>
        <row r="2537">
          <cell r="A2537">
            <v>3593</v>
          </cell>
          <cell r="B2537" t="str">
            <v>INVICTUS</v>
          </cell>
          <cell r="C2537" t="str">
            <v>LDKerns Contractors/jcpenney/K &amp; B Machining, Inc./Regal Plastic Supply/American Welding Society/Oral Roberts University College of Science and Engineering &amp; Victory Christian School</v>
          </cell>
          <cell r="D2537" t="str">
            <v>Tulsa, OK USA</v>
          </cell>
        </row>
        <row r="2538">
          <cell r="A2538">
            <v>3596</v>
          </cell>
          <cell r="B2538" t="str">
            <v>Rocket Robotics</v>
          </cell>
          <cell r="C2538" t="str">
            <v>Caterpillar/Badger Meter/PTC/jcpenney &amp; South Milwaukee High School</v>
          </cell>
          <cell r="D2538" t="str">
            <v>South Milwaukee, WI USA</v>
          </cell>
        </row>
        <row r="2539">
          <cell r="A2539">
            <v>3597</v>
          </cell>
          <cell r="B2539" t="str">
            <v>Robo-Rangers</v>
          </cell>
          <cell r="C2539" t="str">
            <v>NDEP/Fairchild Semiconductor/National Defense Education Program/jcpenney &amp; RW Traip Academy</v>
          </cell>
          <cell r="D2539" t="str">
            <v>Kittery, ME USA</v>
          </cell>
        </row>
        <row r="2540">
          <cell r="A2540">
            <v>3598</v>
          </cell>
          <cell r="B2540" t="str">
            <v>SEStematic Eliminators</v>
          </cell>
          <cell r="C2540" t="str">
            <v>jcpenney/School of Engineering and Sciences PTSA/Sacramento Engineering &amp; Machine Works &amp; School of Engineering and Sciences</v>
          </cell>
          <cell r="D2540" t="str">
            <v>Sacramento, CA USA</v>
          </cell>
        </row>
        <row r="2541">
          <cell r="A2541">
            <v>3598</v>
          </cell>
          <cell r="B2541" t="str">
            <v>SEStematic Eliminators</v>
          </cell>
          <cell r="C2541" t="str">
            <v>jcpenney/School of Engineering and Sciences PTSA/Sacramento Engineering &amp; Machine Works &amp; School of Engineering and Sciences</v>
          </cell>
          <cell r="D2541" t="str">
            <v>Sacramento, CA USA</v>
          </cell>
        </row>
        <row r="2542">
          <cell r="A2542">
            <v>3600</v>
          </cell>
          <cell r="B2542" t="str">
            <v>Clockwork</v>
          </cell>
          <cell r="C2542" t="str">
            <v>NASA / 4-H / jcpenney / General Electric / Walton EMC / TNE Clips / Neighborhood Cleaners / 3D IDEAS / NIBCO &amp; Morgan County High School</v>
          </cell>
          <cell r="D2542" t="str">
            <v>Madison, GA USA</v>
          </cell>
        </row>
        <row r="2543">
          <cell r="A2543">
            <v>3602</v>
          </cell>
          <cell r="B2543" t="str">
            <v>RoboMos</v>
          </cell>
          <cell r="C2543" t="str">
            <v>Engineered Machined Products Inc/Stewart Manufacturing, LLC &amp; Escanaba High School</v>
          </cell>
          <cell r="D2543" t="str">
            <v>Escanaba, MI USA</v>
          </cell>
        </row>
        <row r="2544">
          <cell r="A2544">
            <v>3602</v>
          </cell>
          <cell r="B2544" t="str">
            <v>RoboMos</v>
          </cell>
          <cell r="C2544" t="str">
            <v>Engineered Machined Products Inc/Stewart Manufacturing, LLC &amp; Escanaba High School</v>
          </cell>
          <cell r="D2544" t="str">
            <v>Escanaba, MI USA</v>
          </cell>
        </row>
        <row r="2545">
          <cell r="A2545">
            <v>3602</v>
          </cell>
          <cell r="B2545" t="str">
            <v>RoboMos</v>
          </cell>
          <cell r="C2545" t="str">
            <v>Engineered Machined Products Inc/Stewart Manufacturing, LLC &amp; Escanaba High School</v>
          </cell>
          <cell r="D2545" t="str">
            <v>Escanaba, MI USA</v>
          </cell>
        </row>
        <row r="2546">
          <cell r="A2546">
            <v>3603</v>
          </cell>
          <cell r="B2546" t="str">
            <v>Reed City Cyber Coyotes</v>
          </cell>
          <cell r="C2546" t="str">
            <v>jcpenney &amp; Reed City High School</v>
          </cell>
          <cell r="D2546" t="str">
            <v>Reed City , MI USA</v>
          </cell>
        </row>
        <row r="2547">
          <cell r="A2547">
            <v>3603</v>
          </cell>
          <cell r="B2547" t="str">
            <v>Reed City Cyber Coyotes</v>
          </cell>
          <cell r="C2547" t="str">
            <v>jcpenney &amp; Reed City High School</v>
          </cell>
          <cell r="D2547" t="str">
            <v>Reed City , MI USA</v>
          </cell>
        </row>
        <row r="2548">
          <cell r="A2548">
            <v>3604</v>
          </cell>
          <cell r="B2548" t="str">
            <v>Goon Squad</v>
          </cell>
          <cell r="C2548" t="str">
            <v>Search Plus International/jcpenney &amp; Woodhaven High School</v>
          </cell>
          <cell r="D2548" t="str">
            <v>Brownstown, MI USA</v>
          </cell>
        </row>
        <row r="2549">
          <cell r="A2549">
            <v>3604</v>
          </cell>
          <cell r="B2549" t="str">
            <v>Goon Squad</v>
          </cell>
          <cell r="C2549" t="str">
            <v>Search Plus International/jcpenney &amp; Woodhaven High School</v>
          </cell>
          <cell r="D2549" t="str">
            <v>Brownstown, MI USA</v>
          </cell>
        </row>
        <row r="2550">
          <cell r="A2550">
            <v>3604</v>
          </cell>
          <cell r="B2550" t="str">
            <v>Goon Squad</v>
          </cell>
          <cell r="C2550" t="str">
            <v>Search Plus International/jcpenney &amp; Woodhaven High School</v>
          </cell>
          <cell r="D2550" t="str">
            <v>Brownstown, MI USA</v>
          </cell>
        </row>
        <row r="2551">
          <cell r="A2551">
            <v>3606</v>
          </cell>
          <cell r="B2551" t="str">
            <v>BearMetal</v>
          </cell>
          <cell r="C2551" t="str">
            <v>jcpenney &amp; Catholic High School</v>
          </cell>
          <cell r="D2551" t="str">
            <v>Baton Rouge, LA USA</v>
          </cell>
        </row>
        <row r="2552">
          <cell r="A2552">
            <v>3607</v>
          </cell>
          <cell r="B2552" t="str">
            <v>TECHNOLOGIC</v>
          </cell>
          <cell r="C2552" t="str">
            <v>jcpenney &amp; South Hunterdon Regional High School</v>
          </cell>
          <cell r="D2552" t="str">
            <v>Lambertville, NJ USA</v>
          </cell>
        </row>
        <row r="2553">
          <cell r="A2553">
            <v>3607</v>
          </cell>
          <cell r="B2553" t="str">
            <v>TECHNOLOGIC</v>
          </cell>
          <cell r="C2553" t="str">
            <v>jcpenney &amp; South Hunterdon Regional High School</v>
          </cell>
          <cell r="D2553" t="str">
            <v>Lambertville, NJ USA</v>
          </cell>
        </row>
        <row r="2554">
          <cell r="A2554">
            <v>3609</v>
          </cell>
          <cell r="B2554" t="str">
            <v>Duct Tape Dragons</v>
          </cell>
          <cell r="C2554" t="str">
            <v>Fairchild Semiconductor/jcpenney/Southern Maine Community College &amp; Boys &amp; Girls Clubs of Southern Maine</v>
          </cell>
          <cell r="D2554" t="str">
            <v>South Portland, ME USA</v>
          </cell>
        </row>
        <row r="2555">
          <cell r="A2555">
            <v>3609</v>
          </cell>
          <cell r="B2555" t="str">
            <v>Duct Tape Dragons</v>
          </cell>
          <cell r="C2555" t="str">
            <v>Fairchild Semiconductor/jcpenney/Southern Maine Community College &amp; Boys &amp; Girls Clubs of Southern Maine</v>
          </cell>
          <cell r="D2555" t="str">
            <v>South Portland, ME USA</v>
          </cell>
        </row>
        <row r="2556">
          <cell r="A2556">
            <v>3610</v>
          </cell>
          <cell r="B2556" t="str">
            <v>Islanders</v>
          </cell>
          <cell r="C2556" t="str">
            <v>SRT &amp; DeLaSalle High School</v>
          </cell>
          <cell r="D2556" t="str">
            <v>Minneapolis, MN USA</v>
          </cell>
        </row>
        <row r="2557">
          <cell r="A2557">
            <v>3611</v>
          </cell>
          <cell r="B2557" t="str">
            <v>Team Tidy Cats</v>
          </cell>
          <cell r="C2557" t="str">
            <v>NDEP/jcpenney &amp; A.C. Mosley High School</v>
          </cell>
          <cell r="D2557" t="str">
            <v>Lynn Haven , FL USA</v>
          </cell>
        </row>
        <row r="2558">
          <cell r="A2558">
            <v>3612</v>
          </cell>
          <cell r="B2558" t="str">
            <v>GearHogs</v>
          </cell>
          <cell r="C2558" t="str">
            <v>Arkansas FIRST/jcpenney &amp; Springdale High School</v>
          </cell>
          <cell r="D2558" t="str">
            <v>Springdale, AR USA</v>
          </cell>
        </row>
        <row r="2559">
          <cell r="A2559">
            <v>3612</v>
          </cell>
          <cell r="B2559" t="str">
            <v>GearHogs</v>
          </cell>
          <cell r="C2559" t="str">
            <v>Arkansas FIRST/jcpenney &amp; Springdale High School</v>
          </cell>
          <cell r="D2559" t="str">
            <v>Springdale, AR USA</v>
          </cell>
        </row>
        <row r="2560">
          <cell r="A2560">
            <v>3614</v>
          </cell>
          <cell r="B2560" t="str">
            <v>The Love Machine</v>
          </cell>
          <cell r="C2560" t="str">
            <v>Texas Workforce Commission/jcpenney/Fernandez Honda/Toyota Motor Manufacturing, Texas, Inc. &amp; Harlandale High School</v>
          </cell>
          <cell r="D2560" t="str">
            <v>San Antonio, TX USA</v>
          </cell>
        </row>
        <row r="2561">
          <cell r="A2561">
            <v>3615</v>
          </cell>
          <cell r="B2561" t="str">
            <v>Reavers</v>
          </cell>
          <cell r="C2561" t="str">
            <v>CSU Sacramento Engineering/Google/SCUSD Career Tech Prep/jcpenney &amp; C.K. McClatchy High School</v>
          </cell>
          <cell r="D2561" t="str">
            <v>Sacramento, CA USA</v>
          </cell>
        </row>
        <row r="2562">
          <cell r="A2562">
            <v>3616</v>
          </cell>
          <cell r="B2562" t="str">
            <v xml:space="preserve">Team Phenomena </v>
          </cell>
          <cell r="C2562" t="str">
            <v>Academic Enrichment Program / NASA / jcpenney / Cargill Salt / Cargill Deicing Technology / Vector Graphics, Inc. / CAD Solutions, Inc. / SPE International Evangeline Section / Driltech, LLC / Bosco Machine Shop / Touche Printing / The Burke Group / Lafayette Lanes / Pellegrin's AC and Heat &amp; Ovey Comeaux High School &amp; Lafayette High School &amp; Acadiana High School</v>
          </cell>
          <cell r="D2562" t="str">
            <v>Lafayette, LA USA</v>
          </cell>
        </row>
        <row r="2563">
          <cell r="A2563">
            <v>3617</v>
          </cell>
          <cell r="B2563" t="str">
            <v>Cold Logic</v>
          </cell>
          <cell r="C2563" t="str">
            <v>jcpenney / Vangos...in memory of Clark / Michigan Job Force Board / Castaing Family Foundation / MAPS Education Foundation / Davis &amp; Campana Family / Hanna Forster Families / Marquette Breakfast Rotary / Cliff's Natural Resources / Marquette Board of Light &amp; Power / Coccia-Holmstrom Family Science Fund / Marquette Rotary / Charter Business / Superior Psychological Services / Pioneeer Surgical / Zonta of Marquette / XL Fire / Carla Skaates, D.D.S. / Tom &amp; Sue LeGalley / Integrated Designs, Inc. / Lasco / Robert &amp; Meredith Kulisheck / AmericanTV &amp; Appliance / Heikkanen &amp; Strisar / Sara Cambensy / Robert &amp; Mary Ganzer / Ron &amp; Iris Katers / Jennifer Mazzuchi &amp; Roman Politi / Midway Rental / G Michael Niddifer / Clayton &amp; Sue Peimer / Simone &amp; Bill Vajda / Frei Chevrolet of Marquette / Judy Watson Olson / Pellow Manufacturing &amp; Marquette Area Public Schools</v>
          </cell>
          <cell r="D2563" t="str">
            <v>Marquette, MI USA</v>
          </cell>
        </row>
        <row r="2564">
          <cell r="A2564">
            <v>3617</v>
          </cell>
          <cell r="B2564" t="str">
            <v>Cold Logic</v>
          </cell>
          <cell r="C2564" t="str">
            <v>jcpenney / Vangos...in memory of Clark / Michigan Job Force Board / Castaing Family Foundation / MAPS Education Foundation / Davis &amp; Campana Family / Hanna Forster Families / Marquette Breakfast Rotary / Cliff's Natural Resources / Marquette Board of Light &amp; Power / Coccia-Holmstrom Family Science Fund / Marquette Rotary / Charter Business / Superior Psychological Services / Pioneeer Surgical / Zonta of Marquette / XL Fire / Carla Skaates, D.D.S. / Tom &amp; Sue LeGalley / Integrated Designs, Inc. / Lasco / Robert &amp; Meredith Kulisheck / AmericanTV &amp; Appliance / Heikkanen &amp; Strisar / Sara Cambensy / Robert &amp; Mary Ganzer / Ron &amp; Iris Katers / Jennifer Mazzuchi &amp; Roman Politi / Midway Rental / G Michael Niddifer / Clayton &amp; Sue Peimer / Simone &amp; Bill Vajda / Frei Chevrolet of Marquette / Judy Watson Olson / Pellow Manufacturing &amp; Marquette Area Public Schools</v>
          </cell>
          <cell r="D2564" t="str">
            <v>Marquette, MI USA</v>
          </cell>
        </row>
        <row r="2565">
          <cell r="A2565">
            <v>3618</v>
          </cell>
          <cell r="B2565" t="str">
            <v>Petoskey Paladins</v>
          </cell>
          <cell r="C2565" t="str">
            <v>jcpenney/Jervis Webb &amp; Petoskey High School</v>
          </cell>
          <cell r="D2565" t="str">
            <v>Petoskey, MI USA</v>
          </cell>
        </row>
        <row r="2566">
          <cell r="A2566">
            <v>3618</v>
          </cell>
          <cell r="B2566" t="str">
            <v>Petoskey Paladins</v>
          </cell>
          <cell r="C2566" t="str">
            <v>jcpenney/Jervis Webb &amp; Petoskey High School</v>
          </cell>
          <cell r="D2566" t="str">
            <v>Petoskey, MI USA</v>
          </cell>
        </row>
        <row r="2567">
          <cell r="A2567">
            <v>3618</v>
          </cell>
          <cell r="B2567" t="str">
            <v>Petoskey Paladins</v>
          </cell>
          <cell r="C2567" t="str">
            <v>jcpenney/Jervis Webb &amp; Petoskey High School</v>
          </cell>
          <cell r="D2567" t="str">
            <v>Petoskey, MI USA</v>
          </cell>
        </row>
        <row r="2568">
          <cell r="A2568">
            <v>3619</v>
          </cell>
          <cell r="B2568" t="str">
            <v>Black Hawks</v>
          </cell>
          <cell r="C2568" t="str">
            <v>SRT/Michigan Engineering Zone &amp; DEPSA Early College of Excellence</v>
          </cell>
          <cell r="D2568" t="str">
            <v>Detroit, MI USA</v>
          </cell>
        </row>
        <row r="2569">
          <cell r="A2569">
            <v>3619</v>
          </cell>
          <cell r="B2569" t="str">
            <v>Black Hawks</v>
          </cell>
          <cell r="C2569" t="str">
            <v>SRT/Michigan Engineering Zone &amp; DEPSA Early College of Excellence</v>
          </cell>
          <cell r="D2569" t="str">
            <v>Detroit, MI USA</v>
          </cell>
        </row>
        <row r="2570">
          <cell r="A2570">
            <v>3620</v>
          </cell>
          <cell r="B2570" t="str">
            <v>Average Joes</v>
          </cell>
          <cell r="C2570" t="str">
            <v>Bosch / Whirlpool Corporation / St. Joseph Public Schools Foundation / Eagle Technologies Group / Liberty Steel / Dane Systems, LLC / Radix / PTC / SRT / Phyco Tech, Inc. &amp; St. Joseph Public Schools</v>
          </cell>
          <cell r="D2570" t="str">
            <v>St. Joseph, MI USA</v>
          </cell>
        </row>
        <row r="2571">
          <cell r="A2571">
            <v>3620</v>
          </cell>
          <cell r="B2571" t="str">
            <v>Average Joes</v>
          </cell>
          <cell r="C2571" t="str">
            <v>Bosch / Whirlpool Corporation / St. Joseph Public Schools Foundation / Eagle Technologies Group / Liberty Steel / Dane Systems, LLC / Radix / PTC / SRT / Phyco Tech, Inc. &amp; St. Joseph Public Schools</v>
          </cell>
          <cell r="D2571" t="str">
            <v>St. Joseph, MI USA</v>
          </cell>
        </row>
        <row r="2572">
          <cell r="A2572">
            <v>3623</v>
          </cell>
          <cell r="B2572" t="str">
            <v xml:space="preserve"> Terror Bots</v>
          </cell>
          <cell r="C2572" t="str">
            <v>COMCAST/jcpenney/BIONOSTICS  Quality Solutions/ACACIA Communications/TPE Solutions/Micron Products, Inc./TurboCare/DRS Technologies &amp; TERROR BOTS  Boys &amp; Girls Club of  Fitchburg and Leominster</v>
          </cell>
          <cell r="D2572" t="str">
            <v>Leominster, MA USA</v>
          </cell>
        </row>
        <row r="2573">
          <cell r="A2573">
            <v>3624</v>
          </cell>
          <cell r="B2573" t="str">
            <v>ThunderColts</v>
          </cell>
          <cell r="C2573" t="str">
            <v>The Science Academy at Park Shore / BAE Systems / Half Hollow Hills &amp; Half Hollow Hills CSD</v>
          </cell>
          <cell r="D2573" t="str">
            <v>Dix Hills, NY USA</v>
          </cell>
        </row>
        <row r="2574">
          <cell r="A2574">
            <v>3624</v>
          </cell>
          <cell r="B2574" t="str">
            <v>ThunderColts</v>
          </cell>
          <cell r="C2574" t="str">
            <v>The Science Academy at Park Shore / BAE Systems / Half Hollow Hills &amp; Half Hollow Hills CSD</v>
          </cell>
          <cell r="D2574" t="str">
            <v>Dix Hills, NY USA</v>
          </cell>
        </row>
        <row r="2575">
          <cell r="A2575">
            <v>3627</v>
          </cell>
          <cell r="B2575" t="str">
            <v>The Jungle Robotics</v>
          </cell>
          <cell r="C2575" t="str">
            <v>Sun Hydraulics Corporation/SAMA/jcpenney &amp; Pineview School &amp; Suncoast Polytechnical High</v>
          </cell>
          <cell r="D2575" t="str">
            <v>Sarasota, FL USA</v>
          </cell>
        </row>
        <row r="2576">
          <cell r="A2576">
            <v>3630</v>
          </cell>
          <cell r="B2576" t="str">
            <v>The Stampede</v>
          </cell>
          <cell r="C2576" t="str">
            <v>Breck School</v>
          </cell>
          <cell r="D2576" t="str">
            <v>Golden Valley, MN USA</v>
          </cell>
        </row>
        <row r="2577">
          <cell r="A2577">
            <v>3632</v>
          </cell>
          <cell r="B2577" t="str">
            <v>D-Techs</v>
          </cell>
          <cell r="C2577" t="str">
            <v>SRT/Detroit Public Schools/jcpenney &amp; Detroit School of Art</v>
          </cell>
          <cell r="D2577" t="str">
            <v>Detroit, MI USA</v>
          </cell>
        </row>
        <row r="2578">
          <cell r="A2578">
            <v>3632</v>
          </cell>
          <cell r="B2578" t="str">
            <v>D-Techs</v>
          </cell>
          <cell r="C2578" t="str">
            <v>SRT/Detroit Public Schools/jcpenney &amp; Detroit School of Art</v>
          </cell>
          <cell r="D2578" t="str">
            <v>Detroit, MI USA</v>
          </cell>
        </row>
        <row r="2579">
          <cell r="A2579">
            <v>3633</v>
          </cell>
          <cell r="B2579" t="str">
            <v>Catalyst</v>
          </cell>
          <cell r="C2579" t="str">
            <v>SRT/Innovance, Inc. &amp; Albert Lea High School</v>
          </cell>
          <cell r="D2579" t="str">
            <v>Albert Lea, MN USA</v>
          </cell>
        </row>
        <row r="2580">
          <cell r="A2580">
            <v>3634</v>
          </cell>
          <cell r="B2580" t="str">
            <v>Hard Botties</v>
          </cell>
          <cell r="C2580" t="str">
            <v>jcpenney/warren Harding High School &amp; 4-H</v>
          </cell>
          <cell r="D2580" t="str">
            <v>Bridgeport, CT USA</v>
          </cell>
        </row>
        <row r="2581">
          <cell r="A2581">
            <v>3635</v>
          </cell>
          <cell r="B2581" t="str">
            <v>Houston County Alliance</v>
          </cell>
          <cell r="C2581" t="str">
            <v>NASA/jcpenney/Northrop Grumman/GE/Flint Energies &amp; Houston County Schools</v>
          </cell>
          <cell r="D2581" t="str">
            <v>Warner Robins, GA USA</v>
          </cell>
        </row>
        <row r="2582">
          <cell r="A2582">
            <v>3636</v>
          </cell>
          <cell r="B2582" t="str">
            <v>Generals</v>
          </cell>
          <cell r="C2582" t="str">
            <v>The Boeing Company/NASA/State of Oregon/jcpenney/Autodesk &amp; US Grant High School</v>
          </cell>
          <cell r="D2582" t="str">
            <v>Portland, OR USA</v>
          </cell>
        </row>
        <row r="2583">
          <cell r="A2583">
            <v>3637</v>
          </cell>
          <cell r="B2583" t="str">
            <v>The Daleks</v>
          </cell>
          <cell r="C2583" t="str">
            <v>Bell Labs/jcpenney/Flemington Car &amp; Truck Country &amp; Hunterdon Central Regional High School</v>
          </cell>
          <cell r="D2583" t="str">
            <v>Flemington, NJ USA</v>
          </cell>
        </row>
        <row r="2584">
          <cell r="A2584">
            <v>3637</v>
          </cell>
          <cell r="B2584" t="str">
            <v>The Daleks</v>
          </cell>
          <cell r="C2584" t="str">
            <v>Bell Labs/jcpenney/Flemington Car &amp; Truck Country &amp; Hunterdon Central Regional High School</v>
          </cell>
          <cell r="D2584" t="str">
            <v>Flemington, NJ USA</v>
          </cell>
        </row>
        <row r="2585">
          <cell r="A2585">
            <v>3639</v>
          </cell>
          <cell r="B2585" t="str">
            <v>Cogs</v>
          </cell>
          <cell r="C2585" t="str">
            <v>jcpenney &amp; Mesick Consolidated Schools</v>
          </cell>
          <cell r="D2585" t="str">
            <v>Mesick, MI USA</v>
          </cell>
        </row>
        <row r="2586">
          <cell r="A2586">
            <v>3639</v>
          </cell>
          <cell r="B2586" t="str">
            <v>Cogs</v>
          </cell>
          <cell r="C2586" t="str">
            <v>jcpenney &amp; Mesick Consolidated Schools</v>
          </cell>
          <cell r="D2586" t="str">
            <v>Mesick, MI USA</v>
          </cell>
        </row>
        <row r="2587">
          <cell r="A2587">
            <v>3640</v>
          </cell>
          <cell r="B2587" t="str">
            <v>Panthers</v>
          </cell>
          <cell r="C2587" t="str">
            <v>jcpenney/Bowers Manufacturing Company/W Soule &amp; Company/Dimplex Thermal Solutions/Rathco Safety and Supply/Portage Educational Foundation &amp; Portage Community High School</v>
          </cell>
          <cell r="D2587" t="str">
            <v>Portage, MI USA</v>
          </cell>
        </row>
        <row r="2588">
          <cell r="A2588">
            <v>3640</v>
          </cell>
          <cell r="B2588" t="str">
            <v>Panthers</v>
          </cell>
          <cell r="C2588" t="str">
            <v>jcpenney/Bowers Manufacturing Company/W Soule &amp; Company/Dimplex Thermal Solutions/Rathco Safety and Supply/Portage Educational Foundation &amp; Portage Community High School</v>
          </cell>
          <cell r="D2588" t="str">
            <v>Portage, MI USA</v>
          </cell>
        </row>
        <row r="2589">
          <cell r="A2589">
            <v>3641</v>
          </cell>
          <cell r="B2589" t="str">
            <v>The Flying Toasters</v>
          </cell>
          <cell r="C2589" t="str">
            <v>South Lyon Community Schools / Superb Fabricating / SAIC / Cybernet Systems Corp. / Michigan Seamless Tube / TSC &amp; South Lyon Robotics</v>
          </cell>
          <cell r="D2589" t="str">
            <v>South Lyon, MI USA</v>
          </cell>
        </row>
        <row r="2590">
          <cell r="A2590">
            <v>3641</v>
          </cell>
          <cell r="B2590" t="str">
            <v>The Flying Toasters</v>
          </cell>
          <cell r="C2590" t="str">
            <v>South Lyon Community Schools / Superb Fabricating / SAIC / Cybernet Systems Corp. / Michigan Seamless Tube / TSC &amp; South Lyon Robotics</v>
          </cell>
          <cell r="D2590" t="str">
            <v>South Lyon, MI USA</v>
          </cell>
        </row>
        <row r="2591">
          <cell r="A2591">
            <v>3641</v>
          </cell>
          <cell r="B2591" t="str">
            <v>The Flying Toasters</v>
          </cell>
          <cell r="C2591" t="str">
            <v>South Lyon Community Schools / Superb Fabricating / SAIC / Cybernet Systems Corp. / Michigan Seamless Tube / TSC &amp; South Lyon Robotics</v>
          </cell>
          <cell r="D2591" t="str">
            <v>South Lyon, MI USA</v>
          </cell>
        </row>
        <row r="2592">
          <cell r="A2592">
            <v>3643</v>
          </cell>
          <cell r="B2592" t="str">
            <v>Thunderbots</v>
          </cell>
          <cell r="C2592" t="str">
            <v>NASA/DeVry University/jcpenney &amp; Brighton School District 27J &amp; Valley High School</v>
          </cell>
          <cell r="D2592" t="str">
            <v>Henderson, CO USA</v>
          </cell>
        </row>
        <row r="2593">
          <cell r="A2593">
            <v>3646</v>
          </cell>
          <cell r="B2593" t="str">
            <v>integra</v>
          </cell>
          <cell r="C2593" t="str">
            <v>Bahcesehir University/caterpillar inc &amp; Bahcesehir High School for Science and Technology</v>
          </cell>
          <cell r="D2593" t="str">
            <v>?stanbul, 34 Turkey</v>
          </cell>
        </row>
        <row r="2594">
          <cell r="A2594">
            <v>3647</v>
          </cell>
          <cell r="B2594" t="str">
            <v>Millennium Falcons</v>
          </cell>
          <cell r="C2594" t="str">
            <v>Torrey Pines High School Foundation/UCSD &amp; Torrey Pines High School</v>
          </cell>
          <cell r="D2594" t="str">
            <v>San Diego, CA USA</v>
          </cell>
        </row>
        <row r="2595">
          <cell r="A2595">
            <v>3647</v>
          </cell>
          <cell r="B2595" t="str">
            <v>Millennium Falcons</v>
          </cell>
          <cell r="C2595" t="str">
            <v>Torrey Pines High School Foundation/UCSD &amp; Torrey Pines High School</v>
          </cell>
          <cell r="D2595" t="str">
            <v>San Diego, CA USA</v>
          </cell>
        </row>
        <row r="2596">
          <cell r="A2596">
            <v>3648</v>
          </cell>
          <cell r="B2596" t="str">
            <v>Sparta Robotica</v>
          </cell>
          <cell r="C2596" t="str">
            <v>National Instruments / Comcast &amp; Thomas Jefferson High School</v>
          </cell>
          <cell r="D2596" t="str">
            <v>Denver, CO USA</v>
          </cell>
        </row>
        <row r="2597">
          <cell r="A2597">
            <v>3650</v>
          </cell>
          <cell r="B2597" t="str">
            <v>Robo Raptors</v>
          </cell>
          <cell r="C2597" t="str">
            <v>jcpenney &amp; Charles County Public Schools</v>
          </cell>
          <cell r="D2597" t="str">
            <v>Waldorf, MD USA</v>
          </cell>
        </row>
        <row r="2598">
          <cell r="A2598">
            <v>3651</v>
          </cell>
          <cell r="B2598" t="str">
            <v>TRIBE</v>
          </cell>
          <cell r="C2598" t="str">
            <v>jcpenney &amp; Travelers Rest High School</v>
          </cell>
          <cell r="D2598" t="str">
            <v>Travelers Rest, SC USA</v>
          </cell>
        </row>
        <row r="2599">
          <cell r="A2599">
            <v>3653</v>
          </cell>
          <cell r="B2599" t="str">
            <v>BotCats</v>
          </cell>
          <cell r="C2599" t="str">
            <v>Motorola Solutions Foundation/NASA/jcpenney &amp; West Broward High School</v>
          </cell>
          <cell r="D2599" t="str">
            <v>Pembroke Pines, FL USA</v>
          </cell>
        </row>
        <row r="2600">
          <cell r="A2600">
            <v>3654</v>
          </cell>
          <cell r="B2600" t="str">
            <v>TechTigers</v>
          </cell>
          <cell r="C2600" t="str">
            <v>Henkel / UTC / 4-H / Build 'N Serve Internet Services / jcpenney / Disney VoluntEARS / Bentley Sustaining Infrastructure &amp; Mercy High School</v>
          </cell>
          <cell r="D2600" t="str">
            <v>Middletown, CT USA</v>
          </cell>
        </row>
        <row r="2601">
          <cell r="A2601">
            <v>3655</v>
          </cell>
          <cell r="B2601" t="str">
            <v>Tractor Technicians</v>
          </cell>
          <cell r="C2601" t="str">
            <v>jcpenney/The Dart Foundation &amp; Mason High School</v>
          </cell>
          <cell r="D2601" t="str">
            <v>Mason, MI USA</v>
          </cell>
        </row>
        <row r="2602">
          <cell r="A2602">
            <v>3655</v>
          </cell>
          <cell r="B2602" t="str">
            <v>Tractor Technicians</v>
          </cell>
          <cell r="C2602" t="str">
            <v>jcpenney/The Dart Foundation &amp; Mason High School</v>
          </cell>
          <cell r="D2602" t="str">
            <v>Mason, MI USA</v>
          </cell>
        </row>
        <row r="2603">
          <cell r="A2603">
            <v>3656</v>
          </cell>
          <cell r="B2603" t="str">
            <v>Dreadbots</v>
          </cell>
          <cell r="C2603" t="str">
            <v>NuStep / Dexter A &amp; W Restaurant / Terumo Cardiovascular Systems Corp. / Dexter Builders / Dexter Lions Club / Chelsea State Bank / Dapco / Hackney Ace Hardware &amp; Dexter High School</v>
          </cell>
          <cell r="D2603" t="str">
            <v>Dexter, MI USA</v>
          </cell>
        </row>
        <row r="2604">
          <cell r="A2604">
            <v>3656</v>
          </cell>
          <cell r="B2604" t="str">
            <v>Dreadbots</v>
          </cell>
          <cell r="C2604" t="str">
            <v>NuStep / Dexter A &amp; W Restaurant / Terumo Cardiovascular Systems Corp. / Dexter Builders / Dexter Lions Club / Chelsea State Bank / Dapco / Hackney Ace Hardware &amp; Dexter High School</v>
          </cell>
          <cell r="D2604" t="str">
            <v>Dexter, MI USA</v>
          </cell>
        </row>
        <row r="2605">
          <cell r="A2605">
            <v>3656</v>
          </cell>
          <cell r="B2605" t="str">
            <v>Dreadbots</v>
          </cell>
          <cell r="C2605" t="str">
            <v>NuStep / Dexter A &amp; W Restaurant / Terumo Cardiovascular Systems Corp. / Dexter Builders / Dexter Lions Club / Chelsea State Bank / Dapco / Hackney Ace Hardware &amp; Dexter High School</v>
          </cell>
          <cell r="D2605" t="str">
            <v>Dexter, MI USA</v>
          </cell>
        </row>
        <row r="2606">
          <cell r="A2606">
            <v>3658</v>
          </cell>
          <cell r="B2606" t="str">
            <v>Robo - Beavers</v>
          </cell>
          <cell r="C2606" t="str">
            <v>jcpenney &amp; Harper Creek Community Schools</v>
          </cell>
          <cell r="D2606" t="str">
            <v>Battle Creek, MI USA</v>
          </cell>
        </row>
        <row r="2607">
          <cell r="A2607">
            <v>3658</v>
          </cell>
          <cell r="B2607" t="str">
            <v>Robo - Beavers</v>
          </cell>
          <cell r="C2607" t="str">
            <v>jcpenney &amp; Harper Creek Community Schools</v>
          </cell>
          <cell r="D2607" t="str">
            <v>Battle Creek, MI USA</v>
          </cell>
        </row>
        <row r="2608">
          <cell r="A2608">
            <v>3659</v>
          </cell>
          <cell r="B2608" t="str">
            <v>Patriots</v>
          </cell>
          <cell r="C2608" t="str">
            <v>DeVry University/jcpenney &amp; American Senior High School</v>
          </cell>
          <cell r="D2608" t="str">
            <v>Miami, FL USA</v>
          </cell>
        </row>
        <row r="2609">
          <cell r="A2609">
            <v>3660</v>
          </cell>
          <cell r="B2609" t="str">
            <v>Lightsabers</v>
          </cell>
          <cell r="C2609" t="str">
            <v>Team Tinker / Northrop Grumman / jcpenney / Argosy &amp; Liao Robotics Club</v>
          </cell>
          <cell r="D2609" t="str">
            <v>Oklahoma city, OK USA</v>
          </cell>
        </row>
        <row r="2610">
          <cell r="A2610">
            <v>3661</v>
          </cell>
          <cell r="B2610" t="str">
            <v>RoboWolves</v>
          </cell>
          <cell r="C2610" t="str">
            <v>jcpenney/Anson County 4-H &amp; Anson New Tech High School</v>
          </cell>
          <cell r="D2610" t="str">
            <v>Wadesboro, NC USA</v>
          </cell>
        </row>
        <row r="2611">
          <cell r="A2611">
            <v>3662</v>
          </cell>
          <cell r="B2611" t="str">
            <v xml:space="preserve">FrostByte  </v>
          </cell>
          <cell r="C2611" t="str">
            <v>Electroimpact/Murdock Charitable Trust/Fluke &amp; Sno-Isle Tech Skills Center</v>
          </cell>
          <cell r="D2611" t="str">
            <v>Everett, WA USA</v>
          </cell>
        </row>
        <row r="2612">
          <cell r="A2612">
            <v>3663</v>
          </cell>
          <cell r="B2612" t="str">
            <v>CPR - Cedar Park Robotics</v>
          </cell>
          <cell r="C2612" t="str">
            <v>The Boeing Company / Inside &amp; Out Renovation, Inc. / Precision Images / Puget Sound Engineering Council / Platt Electric Supply / Balancing Services Company / jcpenney &amp; Cedar Park Christian School</v>
          </cell>
          <cell r="D2612" t="str">
            <v>Bothell, WA USA</v>
          </cell>
        </row>
        <row r="2613">
          <cell r="A2613">
            <v>3663</v>
          </cell>
          <cell r="B2613" t="str">
            <v>CPR - Cedar Park Robotics</v>
          </cell>
          <cell r="C2613" t="str">
            <v>The Boeing Company / Inside &amp; Out Renovation, Inc. / Precision Images / Puget Sound Engineering Council / Platt Electric Supply / Balancing Services Company / jcpenney &amp; Cedar Park Christian School</v>
          </cell>
          <cell r="D2613" t="str">
            <v>Bothell, WA USA</v>
          </cell>
        </row>
        <row r="2614">
          <cell r="A2614">
            <v>3666</v>
          </cell>
          <cell r="B2614" t="str">
            <v>Bolton Bear Bots</v>
          </cell>
          <cell r="C2614" t="str">
            <v>AFCO Industries, Inc. / Crest Industries, LLC / jcpenney / The Maxwell Family / Murphy Oil Corporation Employee Matching Program / Pan American Engineers / SolidWorks Corp. &amp; Bolton High School</v>
          </cell>
          <cell r="D2614" t="str">
            <v>Alexandria, LA USA</v>
          </cell>
        </row>
        <row r="2615">
          <cell r="A2615">
            <v>3667</v>
          </cell>
          <cell r="B2615" t="str">
            <v xml:space="preserve"> PoHo RoBos</v>
          </cell>
          <cell r="C2615" t="str">
            <v>The James C. Acheson Foundation / Port Huron Area School  District 21st Century Community Learning Centers / jcpenney / P.J. Wallbank Springs / Port Huron Hospital / Barch Designs / Trillium Automation, Inc. / SMR-Automotive / JoAnn Wine and Associates / Cargill / Labor Council AFL CIO St. Clair County / Huron Automatic Screw Co. / Peninsular Cylinder / Talmer Bank &amp; Port Huron Area School District</v>
          </cell>
          <cell r="D2615" t="str">
            <v>Port Huron, MI USA</v>
          </cell>
        </row>
        <row r="2616">
          <cell r="A2616">
            <v>3667</v>
          </cell>
          <cell r="B2616" t="str">
            <v xml:space="preserve"> PoHo RoBos</v>
          </cell>
          <cell r="C2616" t="str">
            <v>The James C. Acheson Foundation / Port Huron Area School  District 21st Century Community Learning Centers / jcpenney / P.J. Wallbank Springs / Port Huron Hospital / Barch Designs / Trillium Automation, Inc. / SMR-Automotive / JoAnn Wine and Associates / Cargill / Labor Council AFL CIO St. Clair County / Huron Automatic Screw Co. / Peninsular Cylinder / Talmer Bank &amp; Port Huron Area School District</v>
          </cell>
          <cell r="D2616" t="str">
            <v>Port Huron, MI USA</v>
          </cell>
        </row>
        <row r="2617">
          <cell r="A2617">
            <v>3668</v>
          </cell>
          <cell r="B2617" t="str">
            <v>TroBots</v>
          </cell>
          <cell r="C2617" t="str">
            <v>jcpenney/Upright Rhombus &amp; Whitmore Lake High School</v>
          </cell>
          <cell r="D2617" t="str">
            <v>whitmore lake, MI USA</v>
          </cell>
        </row>
        <row r="2618">
          <cell r="A2618">
            <v>3668</v>
          </cell>
          <cell r="B2618" t="str">
            <v>TroBots</v>
          </cell>
          <cell r="C2618" t="str">
            <v>jcpenney/Upright Rhombus &amp; Whitmore Lake High School</v>
          </cell>
          <cell r="D2618" t="str">
            <v>whitmore lake, MI USA</v>
          </cell>
        </row>
        <row r="2619">
          <cell r="A2619">
            <v>3669</v>
          </cell>
          <cell r="B2619" t="str">
            <v>RobotiCStewards</v>
          </cell>
          <cell r="C2619" t="str">
            <v>jcpenney &amp; Ripon Christian High School</v>
          </cell>
          <cell r="D2619" t="str">
            <v>Ripon, CA USA</v>
          </cell>
        </row>
        <row r="2620">
          <cell r="A2620">
            <v>3672</v>
          </cell>
          <cell r="B2620" t="str">
            <v>Robo TORS</v>
          </cell>
          <cell r="C2620" t="str">
            <v>jcpenney &amp; Sulphur High School</v>
          </cell>
          <cell r="D2620" t="str">
            <v>Sulphur, LA USA</v>
          </cell>
        </row>
        <row r="2621">
          <cell r="A2621">
            <v>3673</v>
          </cell>
          <cell r="B2621" t="str">
            <v>C.Y.B.O.R.G. Seagulls</v>
          </cell>
          <cell r="C2621" t="str">
            <v>MJ Murdock Charitable Trust / Halliburton / GAP's Foundation / Seaside Public Schools / jcpenney / Autodesk &amp; Seaside High School</v>
          </cell>
          <cell r="D2621" t="str">
            <v>Seaside, OR USA</v>
          </cell>
        </row>
        <row r="2622">
          <cell r="A2622">
            <v>3674</v>
          </cell>
          <cell r="B2622" t="str">
            <v>4-H Clover Bots</v>
          </cell>
          <cell r="C2622" t="str">
            <v>The Boeing Company/jcpenney &amp; Washington State University Extension 4-H</v>
          </cell>
          <cell r="D2622" t="str">
            <v>Battle Ground, WA USA</v>
          </cell>
        </row>
        <row r="2623">
          <cell r="A2623">
            <v>3675</v>
          </cell>
          <cell r="B2623" t="str">
            <v>Eagletrons</v>
          </cell>
          <cell r="C2623" t="str">
            <v>jcpenney &amp; Seymour High School</v>
          </cell>
          <cell r="D2623" t="str">
            <v>Seymour, TN USA</v>
          </cell>
        </row>
        <row r="2624">
          <cell r="A2624">
            <v>3676</v>
          </cell>
          <cell r="B2624" t="str">
            <v>Warrior Robotics</v>
          </cell>
          <cell r="C2624" t="str">
            <v>jcpenney/Lockheed Martin/Texas Workforce Commission &amp; Martin High School</v>
          </cell>
          <cell r="D2624" t="str">
            <v>Arlington, TX USA</v>
          </cell>
        </row>
        <row r="2625">
          <cell r="A2625">
            <v>3679</v>
          </cell>
          <cell r="B2625" t="str">
            <v>rattlers</v>
          </cell>
          <cell r="C2625" t="str">
            <v>Texas Workforce Commission/jcpenney &amp; San Marcos High School</v>
          </cell>
          <cell r="D2625" t="str">
            <v>San Marcos , TX USA</v>
          </cell>
        </row>
        <row r="2626">
          <cell r="A2626">
            <v>3680</v>
          </cell>
          <cell r="B2626" t="str">
            <v>Elemental Dragons</v>
          </cell>
          <cell r="C2626" t="str">
            <v>4-H/jcpenney &amp; CCTL</v>
          </cell>
          <cell r="D2626" t="str">
            <v>Statesville, NC USA</v>
          </cell>
        </row>
        <row r="2627">
          <cell r="A2627">
            <v>3681</v>
          </cell>
          <cell r="B2627" t="str">
            <v>Raiders FRC</v>
          </cell>
          <cell r="C2627" t="str">
            <v>Nathan Hale High School</v>
          </cell>
          <cell r="D2627" t="str">
            <v>Seattle, WA USA</v>
          </cell>
        </row>
        <row r="2628">
          <cell r="A2628">
            <v>3681</v>
          </cell>
          <cell r="B2628" t="str">
            <v>Raiders FRC</v>
          </cell>
          <cell r="C2628" t="str">
            <v>Nathan Hale High School</v>
          </cell>
          <cell r="D2628" t="str">
            <v>Seattle, WA USA</v>
          </cell>
        </row>
        <row r="2629">
          <cell r="A2629">
            <v>3683</v>
          </cell>
          <cell r="B2629" t="str">
            <v>Team Dave</v>
          </cell>
          <cell r="C2629" t="str">
            <v>XL Tool &amp; St. David Catholic Secondary School</v>
          </cell>
          <cell r="D2629" t="str">
            <v>Waterloo, ON Canada</v>
          </cell>
        </row>
        <row r="2630">
          <cell r="A2630">
            <v>3683</v>
          </cell>
          <cell r="B2630" t="str">
            <v>Team Dave</v>
          </cell>
          <cell r="C2630" t="str">
            <v>XL Tool &amp; St. David Catholic Secondary School</v>
          </cell>
          <cell r="D2630" t="str">
            <v>Waterloo, ON Canada</v>
          </cell>
        </row>
        <row r="2631">
          <cell r="A2631">
            <v>3684</v>
          </cell>
          <cell r="B2631" t="str">
            <v>Electric Eagles</v>
          </cell>
          <cell r="C2631" t="str">
            <v>The Boeing Company &amp; Cleveland High School</v>
          </cell>
          <cell r="D2631" t="str">
            <v>Seattle, WA USA</v>
          </cell>
        </row>
        <row r="2632">
          <cell r="A2632">
            <v>3685</v>
          </cell>
          <cell r="B2632" t="str">
            <v>West Oahu Robotics aka Searider Robotics</v>
          </cell>
          <cell r="C2632" t="str">
            <v>jcpenney / BAE Systems / NASA / Sea Hawaii Foundation / Hawaiian Electric Company / PVT Land Company / Delta Construction / Tamura's Supermaket / Hawaii Hatfield Inc. / Wilhelm J.K. Bailey Realtor &amp; Waianae High School &amp; West Oahu Robotics &amp; Waianae Intermediate Robotics &amp; Kamaile Academy Robotics &amp; Ka Waihona o Ka Na'auao Charter Robotics &amp; Hoa `Aina O Makaha Surfer Robotics</v>
          </cell>
          <cell r="D2632" t="str">
            <v>Waianae, HI USA</v>
          </cell>
        </row>
        <row r="2633">
          <cell r="A2633">
            <v>3686</v>
          </cell>
          <cell r="B2633" t="str">
            <v>Turkeybots</v>
          </cell>
          <cell r="C2633" t="str">
            <v>Medtronic/jcpenney/Booz Allen Hamilton &amp; St. Mary's Episcopal School</v>
          </cell>
          <cell r="D2633" t="str">
            <v>Memphis, TN USA</v>
          </cell>
        </row>
        <row r="2634">
          <cell r="A2634">
            <v>3687</v>
          </cell>
          <cell r="B2634" t="str">
            <v>The Patriots</v>
          </cell>
          <cell r="C2634" t="str">
            <v>Schenectady City School District/Time Warner Cable/jcpenney/KAPL-Bechtel &amp; Schenectady High School</v>
          </cell>
          <cell r="D2634" t="str">
            <v>Schenectady, NY USA</v>
          </cell>
        </row>
        <row r="2635">
          <cell r="A2635">
            <v>3688</v>
          </cell>
          <cell r="B2635" t="str">
            <v>Norsemen</v>
          </cell>
          <cell r="C2635" t="str">
            <v>Suttons Bay Public Schools/Northern Lumber Co. &amp; Seeds</v>
          </cell>
          <cell r="D2635" t="str">
            <v>Suttons Bay, MI USA</v>
          </cell>
        </row>
        <row r="2636">
          <cell r="A2636">
            <v>3688</v>
          </cell>
          <cell r="B2636" t="str">
            <v>Norsemen</v>
          </cell>
          <cell r="C2636" t="str">
            <v>Suttons Bay Public Schools/Northern Lumber Co. &amp; Seeds</v>
          </cell>
          <cell r="D2636" t="str">
            <v>Suttons Bay, MI USA</v>
          </cell>
        </row>
        <row r="2637">
          <cell r="A2637">
            <v>3688</v>
          </cell>
          <cell r="B2637" t="str">
            <v>Norsemen</v>
          </cell>
          <cell r="C2637" t="str">
            <v>Suttons Bay Public Schools/Northern Lumber Co. &amp; Seeds</v>
          </cell>
          <cell r="D2637" t="str">
            <v>Suttons Bay, MI USA</v>
          </cell>
        </row>
        <row r="2638">
          <cell r="A2638">
            <v>3690</v>
          </cell>
          <cell r="B2638" t="str">
            <v>GORT</v>
          </cell>
          <cell r="C2638" t="str">
            <v>jcpenney &amp; Groves Academy</v>
          </cell>
          <cell r="D2638" t="str">
            <v>st. louis park, MN USA</v>
          </cell>
        </row>
        <row r="2639">
          <cell r="A2639">
            <v>3691</v>
          </cell>
          <cell r="B2639" t="str">
            <v>Raiders</v>
          </cell>
          <cell r="C2639" t="str">
            <v>Allflex Inc. &amp; Northfield High School</v>
          </cell>
          <cell r="D2639" t="str">
            <v>Northfield, MN USA</v>
          </cell>
        </row>
        <row r="2640">
          <cell r="A2640">
            <v>3692</v>
          </cell>
          <cell r="B2640" t="str">
            <v>Rock'n'Robots</v>
          </cell>
          <cell r="C2640" t="str">
            <v>Automation Solutions of America/jcpenney/Clinton Aluminum/University of Wisconsin Platville/University of Wisconsin Rock County/Blackhawk Technical College/Rock County Robotics Club/TheCreeds.Net &amp; Parker High School &amp; Craig High School &amp; Milton High School</v>
          </cell>
          <cell r="D2640" t="str">
            <v>Janesville, WI USA</v>
          </cell>
        </row>
        <row r="2641">
          <cell r="A2641">
            <v>3693</v>
          </cell>
          <cell r="B2641" t="str">
            <v>GearHead Pirates</v>
          </cell>
          <cell r="C2641" t="str">
            <v>NASA/Autodesk/Bezos Family Foundation/Leisure Concepts Incorportated &amp; John R. Rogers High School</v>
          </cell>
          <cell r="D2641" t="str">
            <v>Spokane, WA USA</v>
          </cell>
        </row>
        <row r="2642">
          <cell r="A2642">
            <v>3694</v>
          </cell>
          <cell r="B2642" t="str">
            <v>Warbotz</v>
          </cell>
          <cell r="C2642" t="str">
            <v>Women In Technology Foundation / jcpenney / Goodman / Georgia Power / North Atlanta High School Foundation &amp; North Atlanta High School</v>
          </cell>
          <cell r="D2642" t="str">
            <v>Atlanta, GA USA</v>
          </cell>
        </row>
        <row r="2643">
          <cell r="A2643">
            <v>3695</v>
          </cell>
          <cell r="B2643" t="str">
            <v>Foximus Prime</v>
          </cell>
          <cell r="C2643" t="str">
            <v>Yorkville High School/Pentair Foundation/Aspect Community Commitment Fund/jcpenney &amp; Yorkville High School</v>
          </cell>
          <cell r="D2643" t="str">
            <v>Yorkville, IL USA</v>
          </cell>
        </row>
        <row r="2644">
          <cell r="A2644">
            <v>3696</v>
          </cell>
          <cell r="B2644" t="str">
            <v>C.A.R.D.S</v>
          </cell>
          <cell r="C2644" t="str">
            <v>Martin Sprocket and Gear / CyberlinkASP / jcpenney / Texas Workforce Commission / Joyce Barnard / Heritage Auctions / Robert Marino &amp; Fort Worth Christian School</v>
          </cell>
          <cell r="D2644" t="str">
            <v>North Richland Hills, TX USA</v>
          </cell>
        </row>
        <row r="2645">
          <cell r="A2645">
            <v>3696</v>
          </cell>
          <cell r="B2645" t="str">
            <v>C.A.R.D.S</v>
          </cell>
          <cell r="C2645" t="str">
            <v>Martin Sprocket and Gear / CyberlinkASP / jcpenney / Texas Workforce Commission / Joyce Barnard / Heritage Auctions / Robert Marino &amp; Fort Worth Christian School</v>
          </cell>
          <cell r="D2645" t="str">
            <v>North Richland Hills, TX USA</v>
          </cell>
        </row>
        <row r="2646">
          <cell r="A2646">
            <v>3699</v>
          </cell>
          <cell r="B2646" t="str">
            <v>Panthinators</v>
          </cell>
          <cell r="C2646" t="str">
            <v>Cummins Power Generation / jcpenney / Medtronic / Nina Hale Search / Spring Lake Park Lions Club &amp; Spring Lake Park Learning Alternatives Community School &amp; High School</v>
          </cell>
          <cell r="D2646" t="str">
            <v>Spring Lake Park, MN USA</v>
          </cell>
        </row>
        <row r="2647">
          <cell r="A2647">
            <v>3701</v>
          </cell>
          <cell r="B2647" t="str">
            <v>Royal Robotics</v>
          </cell>
          <cell r="C2647" t="str">
            <v>Combat Medical Systems / jcpenney / Time Warner Cable / 4-H &amp; Piedmont Community Charter School</v>
          </cell>
          <cell r="D2647" t="str">
            <v>Gastonia, NC USA</v>
          </cell>
        </row>
        <row r="2648">
          <cell r="A2648">
            <v>3703</v>
          </cell>
          <cell r="B2648" t="str">
            <v>MechSperts</v>
          </cell>
          <cell r="C2648" t="str">
            <v>jcpenney &amp; Boys &amp; Girls Clubs of Metro Denver</v>
          </cell>
          <cell r="D2648" t="str">
            <v>Denver, CO USA</v>
          </cell>
        </row>
        <row r="2649">
          <cell r="A2649">
            <v>3704</v>
          </cell>
          <cell r="B2649" t="str">
            <v>Robosapiens</v>
          </cell>
          <cell r="C2649" t="str">
            <v>Solar Turbines/Qualcomm/National City Host Lions Club &amp; Sweetwater High School</v>
          </cell>
          <cell r="D2649" t="str">
            <v>Chula Vista, CA USA</v>
          </cell>
        </row>
        <row r="2650">
          <cell r="A2650">
            <v>3705</v>
          </cell>
          <cell r="B2650" t="str">
            <v>Arrowbots</v>
          </cell>
          <cell r="C2650" t="str">
            <v>AFA Systems/General Motors of Canada/SEW-Eurodrive/K+G Machine/Brampton Board of Trade &amp; Arrowbots Robotics Club of Brampton &amp; Fletcher's Meadow Secondary School</v>
          </cell>
          <cell r="D2650" t="str">
            <v>Brampton, ON Canada</v>
          </cell>
        </row>
        <row r="2651">
          <cell r="A2651">
            <v>3706</v>
          </cell>
          <cell r="B2651" t="str">
            <v>Railsplitters</v>
          </cell>
          <cell r="C2651" t="str">
            <v>SRT/PTC &amp; Lincoln Park High School</v>
          </cell>
          <cell r="D2651" t="str">
            <v>Lincoln Park, MI USA</v>
          </cell>
        </row>
        <row r="2652">
          <cell r="A2652">
            <v>3707</v>
          </cell>
          <cell r="B2652" t="str">
            <v>BUG</v>
          </cell>
          <cell r="C2652" t="str">
            <v>jcpenney &amp; Brighton High School</v>
          </cell>
          <cell r="D2652" t="str">
            <v>Brighton, MI USA</v>
          </cell>
        </row>
        <row r="2653">
          <cell r="A2653">
            <v>3707</v>
          </cell>
          <cell r="B2653" t="str">
            <v>BUG</v>
          </cell>
          <cell r="C2653" t="str">
            <v>jcpenney &amp; Brighton High School</v>
          </cell>
          <cell r="D2653" t="str">
            <v>Brighton, MI USA</v>
          </cell>
        </row>
        <row r="2654">
          <cell r="A2654">
            <v>3709</v>
          </cell>
          <cell r="B2654" t="str">
            <v>RTC Blastro Robots</v>
          </cell>
          <cell r="C2654" t="str">
            <v>jcpenney &amp; Richmond Technical Center</v>
          </cell>
          <cell r="D2654" t="str">
            <v>Richmond, VA USA</v>
          </cell>
        </row>
        <row r="2655">
          <cell r="A2655">
            <v>3710</v>
          </cell>
          <cell r="B2655" t="str">
            <v>Cyber Falcons</v>
          </cell>
          <cell r="C2655" t="str">
            <v>Limestone Learning Foundation and Haakon Industries &amp; Frontenac Secondary School Cyber Falcons</v>
          </cell>
          <cell r="D2655" t="str">
            <v>Kingston, ON Canada</v>
          </cell>
        </row>
        <row r="2656">
          <cell r="A2656">
            <v>3711</v>
          </cell>
          <cell r="B2656" t="str">
            <v>Iron Mustang</v>
          </cell>
          <cell r="C2656" t="str">
            <v>The Boeing Company / Terry Schmid Gravel / Bezos Family Foundation / Google / jcpenney / Betty Schmid / Platt Electric / SDS Lumber &amp; Trout Lake School</v>
          </cell>
          <cell r="D2656" t="str">
            <v>Trout Lake, WA USA</v>
          </cell>
        </row>
        <row r="2657">
          <cell r="A2657">
            <v>3711</v>
          </cell>
          <cell r="B2657" t="str">
            <v>Iron Mustang</v>
          </cell>
          <cell r="C2657" t="str">
            <v>The Boeing Company / Terry Schmid Gravel / Bezos Family Foundation / Google / jcpenney / Betty Schmid / Platt Electric / SDS Lumber &amp; Trout Lake School</v>
          </cell>
          <cell r="D2657" t="str">
            <v>Trout Lake, WA USA</v>
          </cell>
        </row>
        <row r="2658">
          <cell r="A2658">
            <v>3712</v>
          </cell>
          <cell r="B2658" t="str">
            <v>RoboCats</v>
          </cell>
          <cell r="C2658" t="str">
            <v>M.J. Murdoc Foundation/jcpenney/State of Oregon/Think Link Discovery Center &amp; Union H.S.</v>
          </cell>
          <cell r="D2658" t="str">
            <v>Union, OR USA</v>
          </cell>
        </row>
        <row r="2659">
          <cell r="A2659">
            <v>3714</v>
          </cell>
          <cell r="B2659" t="str">
            <v>Jaguars Robotics</v>
          </cell>
          <cell r="C2659" t="str">
            <v>jcpenney &amp; Charles Herbert Flowers High School</v>
          </cell>
          <cell r="D2659" t="str">
            <v>Springdale, MD USA</v>
          </cell>
        </row>
        <row r="2660">
          <cell r="A2660">
            <v>3716</v>
          </cell>
          <cell r="B2660" t="str">
            <v>WARP (Wasatch Academy Robotics Program)</v>
          </cell>
          <cell r="C2660" t="str">
            <v>Wasatch Academy</v>
          </cell>
          <cell r="D2660" t="str">
            <v>Mount Pleasant, UT USA</v>
          </cell>
        </row>
        <row r="2661">
          <cell r="A2661">
            <v>3718</v>
          </cell>
          <cell r="B2661" t="str">
            <v>Junkyard Battalion</v>
          </cell>
          <cell r="C2661" t="str">
            <v>jcpenney &amp; E.C. Goodwin Technical High School &amp; 4-H</v>
          </cell>
          <cell r="D2661" t="str">
            <v>New Britain, CT USA</v>
          </cell>
        </row>
        <row r="2662">
          <cell r="A2662">
            <v>3719</v>
          </cell>
          <cell r="B2662" t="str">
            <v xml:space="preserve">STEM Whalers </v>
          </cell>
          <cell r="C2662" t="str">
            <v>4H of New London County</v>
          </cell>
          <cell r="D2662" t="str">
            <v>New London , CT USA</v>
          </cell>
        </row>
        <row r="2663">
          <cell r="A2663">
            <v>3721</v>
          </cell>
          <cell r="B2663" t="str">
            <v>Charger Robotics</v>
          </cell>
          <cell r="C2663" t="str">
            <v>NDEP / SPAWAR (Space and Naval Warfare) Systems Center Pacific / HECO (Hawaiian Electric Company) / BAE Systems / AFCEA (Armed Forces Communications and Electronics Association) / 3M / Pearl City Lion's Club / Senator Clarence Nishihara / ActioNet &amp; Pearl City High School</v>
          </cell>
          <cell r="D2663" t="str">
            <v>Pearl CIty, HI USA</v>
          </cell>
        </row>
        <row r="2664">
          <cell r="A2664">
            <v>3722</v>
          </cell>
          <cell r="B2664" t="str">
            <v>Green Wave Robotics</v>
          </cell>
          <cell r="C2664" t="str">
            <v>jcpenney &amp; East Grand Forks HS</v>
          </cell>
          <cell r="D2664" t="str">
            <v>East Grand Forks, MN USA</v>
          </cell>
        </row>
        <row r="2665">
          <cell r="A2665">
            <v>3723</v>
          </cell>
          <cell r="B2665" t="str">
            <v>TEKnights</v>
          </cell>
          <cell r="C2665" t="str">
            <v>jcpenney &amp; Kingsland High School</v>
          </cell>
          <cell r="D2665" t="str">
            <v>Spring Valley, MN USA</v>
          </cell>
        </row>
        <row r="2666">
          <cell r="A2666">
            <v>3728</v>
          </cell>
          <cell r="B2666" t="str">
            <v>Iron Panda</v>
          </cell>
          <cell r="C2666" t="str">
            <v>HSA Houston High</v>
          </cell>
          <cell r="D2666" t="str">
            <v>Houston, TX USA</v>
          </cell>
        </row>
        <row r="2667">
          <cell r="A2667">
            <v>3729</v>
          </cell>
          <cell r="B2667" t="str">
            <v>The Raiders</v>
          </cell>
          <cell r="C2667" t="str">
            <v>NASA/Accudyne/Lockheed Martin/QinetiQ-NA/Eagle Aerospace/University of Colorado/MediaTrik/SmartSheet/jcpenney &amp; Regis Jesuit High School</v>
          </cell>
          <cell r="D2667" t="str">
            <v>Aurora, CO USA</v>
          </cell>
        </row>
        <row r="2668">
          <cell r="A2668">
            <v>3730</v>
          </cell>
          <cell r="B2668" t="str">
            <v>Nu-Bots</v>
          </cell>
          <cell r="C2668" t="str">
            <v>Texas Instruments/jcpenney/Texas Workforce Commission &amp; Boys &amp; Girls Clubs of Greater Dallas</v>
          </cell>
          <cell r="D2668" t="str">
            <v>Dallas, TX USA</v>
          </cell>
        </row>
        <row r="2669">
          <cell r="A2669">
            <v>3732</v>
          </cell>
          <cell r="B2669" t="str">
            <v>The Raging Tornadoes</v>
          </cell>
          <cell r="C2669" t="str">
            <v>jcpenney &amp; Booker T. Washington</v>
          </cell>
          <cell r="D2669" t="str">
            <v>Miami, FL USA</v>
          </cell>
        </row>
        <row r="2670">
          <cell r="A2670">
            <v>3734</v>
          </cell>
          <cell r="B2670" t="str">
            <v>Caxys</v>
          </cell>
          <cell r="C2670" t="str">
            <v>The Boeing Company/jcpenney &amp; Lake Forest Academy</v>
          </cell>
          <cell r="D2670" t="str">
            <v>Lake Forest, IL USA</v>
          </cell>
        </row>
        <row r="2671">
          <cell r="A2671">
            <v>3735</v>
          </cell>
          <cell r="B2671" t="str">
            <v>Klein Bots</v>
          </cell>
          <cell r="C2671" t="str">
            <v>Klein Independent School District/jcpenney/HP Computers/Northrock Computers &amp; Klein ISD</v>
          </cell>
          <cell r="D2671" t="str">
            <v>Klein, TX USA</v>
          </cell>
        </row>
        <row r="2672">
          <cell r="A2672">
            <v>3735</v>
          </cell>
          <cell r="B2672" t="str">
            <v>Klein Bots</v>
          </cell>
          <cell r="C2672" t="str">
            <v>Klein Independent School District/jcpenney/HP Computers/Northrock Computers &amp; Klein ISD</v>
          </cell>
          <cell r="D2672" t="str">
            <v>Klein, TX USA</v>
          </cell>
        </row>
        <row r="2673">
          <cell r="A2673">
            <v>3737</v>
          </cell>
          <cell r="B2673" t="str">
            <v>Roto-Raptors</v>
          </cell>
          <cell r="C2673" t="str">
            <v>NASA/Lockheed Martin/jcpenney/SPX/Mount Olive Pickle/Goldsboro Parks and Recreation/Goldsboro Builders/T.A.Loving/Butterball/R.A. Jeffreys &amp; 4-H</v>
          </cell>
          <cell r="D2673" t="str">
            <v>Goldsboro, NC USA</v>
          </cell>
        </row>
        <row r="2674">
          <cell r="A2674">
            <v>3740</v>
          </cell>
          <cell r="B2674" t="str">
            <v>Storm</v>
          </cell>
          <cell r="C2674" t="str">
            <v>jcpenney &amp; Sauk Rapids-Rice High School</v>
          </cell>
          <cell r="D2674" t="str">
            <v>Sauk Rapids, MN USA</v>
          </cell>
        </row>
        <row r="2675">
          <cell r="A2675">
            <v>3741</v>
          </cell>
          <cell r="B2675" t="str">
            <v>CORE G IX</v>
          </cell>
          <cell r="C2675" t="str">
            <v>Bezos Foundation &amp; RGCCISD Grulla High School</v>
          </cell>
          <cell r="D2675" t="str">
            <v>Rio Grande City, TX USA</v>
          </cell>
        </row>
        <row r="2676">
          <cell r="A2676">
            <v>3743</v>
          </cell>
          <cell r="B2676" t="str">
            <v>Eagle Bots</v>
          </cell>
          <cell r="C2676" t="str">
            <v>FIRST in Texas (Texas Workforce Commission)/Bezos Foundation/Salado Independent School District/Salado Educational Foundation/Garlyn Shelton Chrysler/Bloomer Trailers/Sonic Drive In/Kamico Educational Software/Scott and Dena Wales/Curtis and Scott, Co./ACE Hardware/Lowes &amp; Salado High School</v>
          </cell>
          <cell r="D2676" t="str">
            <v>Salado, TX USA</v>
          </cell>
        </row>
        <row r="2677">
          <cell r="A2677">
            <v>3745</v>
          </cell>
          <cell r="B2677" t="str">
            <v>Govies</v>
          </cell>
          <cell r="C2677" t="str">
            <v>3M Corporations &amp; Johnson High School</v>
          </cell>
          <cell r="D2677" t="str">
            <v>St. Paul, MN USA</v>
          </cell>
        </row>
        <row r="2678">
          <cell r="A2678">
            <v>3747</v>
          </cell>
          <cell r="B2678" t="str">
            <v>Chaotech</v>
          </cell>
          <cell r="C2678" t="str">
            <v>jcpenney/Analog Devices/Medtronic &amp; RBA Public Charter School &amp; LCWM Secondary School</v>
          </cell>
          <cell r="D2678" t="str">
            <v>Mankato, MN USA</v>
          </cell>
        </row>
        <row r="2679">
          <cell r="A2679">
            <v>3748</v>
          </cell>
          <cell r="B2679" t="str">
            <v>Ragnark Robotics</v>
          </cell>
          <cell r="C2679" t="str">
            <v>jcpenney/SAIC/Booz Allen Hamilton/W.R. Grace &amp; Co. &amp; Mt. Hebron High School</v>
          </cell>
          <cell r="D2679" t="str">
            <v>Ellicott City, MD USA</v>
          </cell>
        </row>
        <row r="2680">
          <cell r="A2680">
            <v>3749</v>
          </cell>
          <cell r="B2680" t="str">
            <v>Team Optix</v>
          </cell>
          <cell r="C2680" t="str">
            <v>jcpenney/Qualcomm/Teradata &amp; Del Norte High School</v>
          </cell>
          <cell r="D2680" t="str">
            <v>San Diego, CA USA</v>
          </cell>
        </row>
        <row r="2681">
          <cell r="A2681">
            <v>3750</v>
          </cell>
          <cell r="B2681" t="str">
            <v>Gators</v>
          </cell>
          <cell r="C2681" t="str">
            <v>Badger School District/jcpenney &amp; Badger ISD #676</v>
          </cell>
          <cell r="D2681" t="str">
            <v>Badger, MN USA</v>
          </cell>
        </row>
        <row r="2682">
          <cell r="A2682">
            <v>3751</v>
          </cell>
          <cell r="B2682" t="str">
            <v>Tower View</v>
          </cell>
          <cell r="C2682" t="str">
            <v>jcpenney &amp; Tower View Alternative School</v>
          </cell>
          <cell r="D2682" t="str">
            <v>Red Wing, MN USA</v>
          </cell>
        </row>
        <row r="2683">
          <cell r="A2683">
            <v>3752</v>
          </cell>
          <cell r="B2683" t="str">
            <v>Roaring Robo-Panthers</v>
          </cell>
          <cell r="C2683" t="str">
            <v>The Boeing Company / Amgen &amp; West Adams Preparatory Senior High School</v>
          </cell>
          <cell r="D2683" t="str">
            <v>Los Angeles, CA USA</v>
          </cell>
        </row>
        <row r="2684">
          <cell r="A2684">
            <v>3753</v>
          </cell>
          <cell r="B2684" t="str">
            <v>BulahBots!</v>
          </cell>
          <cell r="C2684" t="str">
            <v>Jacobs Engineering / jcpenney / Ingalls Shipbuilding &amp; Parkview Baptist School</v>
          </cell>
          <cell r="D2684" t="str">
            <v>Baton Rouge, LA USA</v>
          </cell>
        </row>
        <row r="2685">
          <cell r="A2685">
            <v>3754</v>
          </cell>
          <cell r="B2685" t="str">
            <v>Robo-Dragons</v>
          </cell>
          <cell r="C2685" t="str">
            <v>jcpenney &amp; Voyageurs Expeditionary High School &amp; TrekNorth High School</v>
          </cell>
          <cell r="D2685" t="str">
            <v>Bemidji, MN USA</v>
          </cell>
        </row>
        <row r="2686">
          <cell r="A2686">
            <v>3755</v>
          </cell>
          <cell r="B2686" t="str">
            <v>Dragons</v>
          </cell>
          <cell r="C2686" t="str">
            <v>Medtronics / 3M / jcpenney &amp; Litchfield High School</v>
          </cell>
          <cell r="D2686" t="str">
            <v>Litchfield, MN USA</v>
          </cell>
        </row>
        <row r="2687">
          <cell r="A2687">
            <v>3756</v>
          </cell>
          <cell r="B2687" t="str">
            <v>Ram-ferno</v>
          </cell>
          <cell r="C2687" t="str">
            <v>ARMO Tool &amp; WE FIRST</v>
          </cell>
          <cell r="D2687" t="str">
            <v>London, ON Canada</v>
          </cell>
        </row>
        <row r="2688">
          <cell r="A2688">
            <v>3756</v>
          </cell>
          <cell r="B2688" t="str">
            <v>Ram-ferno</v>
          </cell>
          <cell r="C2688" t="str">
            <v>ARMO Tool &amp; WE FIRST</v>
          </cell>
          <cell r="D2688" t="str">
            <v>London, ON Canada</v>
          </cell>
        </row>
        <row r="2689">
          <cell r="A2689">
            <v>3759</v>
          </cell>
          <cell r="B2689" t="str">
            <v>SMARTBOTS</v>
          </cell>
          <cell r="C2689" t="str">
            <v>jcpenney &amp; ST. MARY'S ACADEMY</v>
          </cell>
          <cell r="D2689" t="str">
            <v>INGLEWOOD, CA USA</v>
          </cell>
        </row>
        <row r="2690">
          <cell r="A2690">
            <v>3760</v>
          </cell>
          <cell r="B2690" t="str">
            <v>Aerospace</v>
          </cell>
          <cell r="C2690" t="str">
            <v>Pershing Square / Credit Suisse / jcpenney / Bronx Aerospace High School &amp; Evander Campus</v>
          </cell>
          <cell r="D2690" t="str">
            <v>Bronx, NY USA</v>
          </cell>
        </row>
        <row r="2691">
          <cell r="A2691">
            <v>3763</v>
          </cell>
          <cell r="B2691" t="str">
            <v>4-H WildCards</v>
          </cell>
          <cell r="C2691" t="str">
            <v>jcpenney &amp; Onslow County 4-H</v>
          </cell>
          <cell r="D2691" t="str">
            <v>Jacksonville, NC USA</v>
          </cell>
        </row>
        <row r="2692">
          <cell r="A2692">
            <v>3764</v>
          </cell>
          <cell r="B2692" t="str">
            <v>Guardian of Greene</v>
          </cell>
          <cell r="C2692" t="str">
            <v>jcpenney &amp; Greene County 4-H</v>
          </cell>
          <cell r="D2692" t="str">
            <v>Springfield, MO USA</v>
          </cell>
        </row>
        <row r="2693">
          <cell r="A2693">
            <v>3765</v>
          </cell>
          <cell r="B2693" t="str">
            <v>The TerraBots</v>
          </cell>
          <cell r="C2693" t="str">
            <v>CRAY Inc./jcpenney &amp; St. Paul Preparatory</v>
          </cell>
          <cell r="D2693" t="str">
            <v>St. Paul, MN USA</v>
          </cell>
        </row>
        <row r="2694">
          <cell r="A2694">
            <v>3767</v>
          </cell>
          <cell r="B2694" t="str">
            <v>Toxic Bots</v>
          </cell>
          <cell r="C2694" t="str">
            <v>jcpenney &amp; Traverse City West Senior High School</v>
          </cell>
          <cell r="D2694" t="str">
            <v>Traverse City, MI USA</v>
          </cell>
        </row>
        <row r="2695">
          <cell r="A2695">
            <v>3767</v>
          </cell>
          <cell r="B2695" t="str">
            <v>Toxic Bots</v>
          </cell>
          <cell r="C2695" t="str">
            <v>jcpenney &amp; Traverse City West Senior High School</v>
          </cell>
          <cell r="D2695" t="str">
            <v>Traverse City, MI USA</v>
          </cell>
        </row>
        <row r="2696">
          <cell r="A2696">
            <v>3770</v>
          </cell>
          <cell r="B2696" t="str">
            <v>BlitzCreek</v>
          </cell>
          <cell r="C2696" t="str">
            <v>jcpenney &amp; Bullock Creek High School</v>
          </cell>
          <cell r="D2696" t="str">
            <v>Midland, MI USA</v>
          </cell>
        </row>
        <row r="2697">
          <cell r="A2697">
            <v>3770</v>
          </cell>
          <cell r="B2697" t="str">
            <v>BlitzCreek</v>
          </cell>
          <cell r="C2697" t="str">
            <v>jcpenney &amp; Bullock Creek High School</v>
          </cell>
          <cell r="D2697" t="str">
            <v>Midland, MI USA</v>
          </cell>
        </row>
        <row r="2698">
          <cell r="A2698">
            <v>3770</v>
          </cell>
          <cell r="B2698" t="str">
            <v>BlitzCreek</v>
          </cell>
          <cell r="C2698" t="str">
            <v>jcpenney &amp; Bullock Creek High School</v>
          </cell>
          <cell r="D2698" t="str">
            <v>Midland, MI USA</v>
          </cell>
        </row>
        <row r="2699">
          <cell r="A2699">
            <v>3773</v>
          </cell>
          <cell r="B2699" t="str">
            <v>TechTrons</v>
          </cell>
          <cell r="C2699" t="str">
            <v>jcpenney &amp; Tecumseh High School</v>
          </cell>
          <cell r="D2699" t="str">
            <v>Tecumseh, MI USA</v>
          </cell>
        </row>
        <row r="2700">
          <cell r="A2700">
            <v>3773</v>
          </cell>
          <cell r="B2700" t="str">
            <v>TechTrons</v>
          </cell>
          <cell r="C2700" t="str">
            <v>jcpenney &amp; Tecumseh High School</v>
          </cell>
          <cell r="D2700" t="str">
            <v>Tecumseh, MI USA</v>
          </cell>
        </row>
        <row r="2701">
          <cell r="A2701">
            <v>3777</v>
          </cell>
          <cell r="B2701" t="str">
            <v>Roboraptor</v>
          </cell>
          <cell r="C2701" t="str">
            <v>jcpenney/General Dynamics &amp; Lima Family YMCA</v>
          </cell>
          <cell r="D2701" t="str">
            <v>Lima, OH USA</v>
          </cell>
        </row>
        <row r="2702">
          <cell r="A2702">
            <v>3780</v>
          </cell>
          <cell r="B2702" t="str">
            <v>Robot Unicorn Attack</v>
          </cell>
          <cell r="C2702" t="str">
            <v>NASA/jcpenney &amp; Wheeler School</v>
          </cell>
          <cell r="D2702" t="str">
            <v>Providence, RI USA</v>
          </cell>
        </row>
        <row r="2703">
          <cell r="A2703">
            <v>3781</v>
          </cell>
          <cell r="B2703" t="str">
            <v>4-HPenneyBots</v>
          </cell>
          <cell r="C2703" t="str">
            <v>jcpenney &amp; WSU Extension 4-H &amp; Franklin Pierce High School</v>
          </cell>
          <cell r="D2703" t="str">
            <v>Tacoma, WA USA</v>
          </cell>
        </row>
        <row r="2704">
          <cell r="A2704">
            <v>3782</v>
          </cell>
          <cell r="B2704" t="str">
            <v>Bot-tanicals</v>
          </cell>
          <cell r="C2704" t="str">
            <v>NDEP / Gulf Power / jcpenney &amp; Rutherford High School</v>
          </cell>
          <cell r="D2704" t="str">
            <v>Panama City, FL USA</v>
          </cell>
        </row>
        <row r="2705">
          <cell r="A2705">
            <v>3783</v>
          </cell>
          <cell r="B2705" t="str">
            <v>Robo Wildcats</v>
          </cell>
          <cell r="C2705" t="str">
            <v>Memphis City Schools/Medtronic/jcpenney &amp; Hamilton High Robotics Team</v>
          </cell>
          <cell r="D2705" t="str">
            <v>Memphis, TN USA</v>
          </cell>
        </row>
        <row r="2706">
          <cell r="A2706">
            <v>3783</v>
          </cell>
          <cell r="B2706" t="str">
            <v>Robo Wildcats</v>
          </cell>
          <cell r="C2706" t="str">
            <v>Memphis City Schools/Medtronic/jcpenney &amp; Hamilton High Robotics Team</v>
          </cell>
          <cell r="D2706" t="str">
            <v>Memphis, TN USA</v>
          </cell>
        </row>
        <row r="2707">
          <cell r="A2707">
            <v>3784</v>
          </cell>
          <cell r="B2707" t="str">
            <v>Bit by Bit 4-H Robotics Team</v>
          </cell>
          <cell r="C2707" t="str">
            <v>NASA / IMEC / jcpenney / Missouri 4-H / Stone County 4-H &amp; Bit by Bit 4-H</v>
          </cell>
          <cell r="D2707" t="str">
            <v>Verona, MO USA</v>
          </cell>
        </row>
        <row r="2708">
          <cell r="A2708">
            <v>3784</v>
          </cell>
          <cell r="B2708" t="str">
            <v>Bit by Bit 4-H Robotics Team</v>
          </cell>
          <cell r="C2708" t="str">
            <v>NASA / IMEC / jcpenney / Missouri 4-H / Stone County 4-H &amp; Bit by Bit 4-H</v>
          </cell>
          <cell r="D2708" t="str">
            <v>Verona, MO USA</v>
          </cell>
        </row>
        <row r="2709">
          <cell r="A2709">
            <v>3785</v>
          </cell>
          <cell r="B2709" t="str">
            <v>Gila Monsters</v>
          </cell>
          <cell r="C2709" t="str">
            <v>General Motors &amp; Yuma High School</v>
          </cell>
          <cell r="D2709" t="str">
            <v>Yuma, AZ USA</v>
          </cell>
        </row>
        <row r="2710">
          <cell r="A2710">
            <v>3786</v>
          </cell>
          <cell r="B2710" t="str">
            <v>Chargers</v>
          </cell>
          <cell r="C2710" t="str">
            <v>The Boeing Company &amp; Kentridge High School</v>
          </cell>
          <cell r="D2710" t="str">
            <v>Kent, WA USA</v>
          </cell>
        </row>
        <row r="2711">
          <cell r="A2711">
            <v>3787</v>
          </cell>
          <cell r="B2711" t="str">
            <v>Wild Robotocats</v>
          </cell>
          <cell r="C2711" t="str">
            <v>NASA/jcpenney/Ocosta Junior-Senior High School/Grays Harbor Community Foundation &amp; Grays Harbor County 4-H</v>
          </cell>
          <cell r="D2711" t="str">
            <v>Westport, WA USA</v>
          </cell>
        </row>
        <row r="2712">
          <cell r="A2712">
            <v>3788</v>
          </cell>
          <cell r="B2712" t="str">
            <v>MekaMustangs</v>
          </cell>
          <cell r="C2712" t="str">
            <v>Blandin Foundation &amp; Northome School</v>
          </cell>
          <cell r="D2712" t="str">
            <v>Northome, MN USA</v>
          </cell>
        </row>
        <row r="2713">
          <cell r="A2713">
            <v>3789</v>
          </cell>
          <cell r="B2713" t="str">
            <v>On Track Academy</v>
          </cell>
          <cell r="C2713" t="str">
            <v>Spokane Public Schools/Bezos Family Foundation/OSPI-WA teams Office of the Superintendent of Public Instruction &amp; On Track Academy</v>
          </cell>
          <cell r="D2713" t="str">
            <v>Spokane, WA USA</v>
          </cell>
        </row>
        <row r="2714">
          <cell r="A2714">
            <v>3789</v>
          </cell>
          <cell r="B2714" t="str">
            <v>On Track Academy</v>
          </cell>
          <cell r="C2714" t="str">
            <v>Spokane Public Schools/Bezos Family Foundation/OSPI-WA teams Office of the Superintendent of Public Instruction &amp; On Track Academy</v>
          </cell>
          <cell r="D2714" t="str">
            <v>Spokane, WA USA</v>
          </cell>
        </row>
        <row r="2715">
          <cell r="A2715">
            <v>3790</v>
          </cell>
          <cell r="B2715" t="str">
            <v>Lakewood Ranch Mustangs</v>
          </cell>
          <cell r="C2715" t="str">
            <v>jcpenney/United Technology Corporation &amp; Lakewood Ranch High School</v>
          </cell>
          <cell r="D2715" t="str">
            <v>Bradenton, FL USA</v>
          </cell>
        </row>
        <row r="2716">
          <cell r="A2716">
            <v>3792</v>
          </cell>
          <cell r="B2716" t="str">
            <v>The Army Ants</v>
          </cell>
          <cell r="C2716" t="str">
            <v>jcpenney &amp; University of Missouri Extension &amp; Columbia Area Career Center</v>
          </cell>
          <cell r="D2716" t="str">
            <v>Columbia, MO USA</v>
          </cell>
        </row>
        <row r="2717">
          <cell r="A2717">
            <v>3793</v>
          </cell>
          <cell r="B2717" t="str">
            <v>CyberTitans</v>
          </cell>
          <cell r="C2717" t="str">
            <v>jcpenney &amp; Tuscarora High School</v>
          </cell>
          <cell r="D2717" t="str">
            <v>Frederick, MD USA</v>
          </cell>
        </row>
        <row r="2718">
          <cell r="A2718">
            <v>3794</v>
          </cell>
          <cell r="B2718" t="str">
            <v>WinT</v>
          </cell>
          <cell r="C2718" t="str">
            <v>Universidad TecMilenio Campus Toluca/Robert Bosch, S de R.L. de C.V. &amp; UTM Campus Toluca</v>
          </cell>
          <cell r="D2718" t="str">
            <v>Metepec, Estado de Mxico, MEX Mexico</v>
          </cell>
        </row>
        <row r="2719">
          <cell r="A2719">
            <v>3796</v>
          </cell>
          <cell r="B2719" t="str">
            <v>Technical Assasins</v>
          </cell>
          <cell r="C2719" t="str">
            <v>Bertie County 4-H/jcpenney &amp; Bertie STEM</v>
          </cell>
          <cell r="D2719" t="str">
            <v>Windsor, NC USA</v>
          </cell>
        </row>
        <row r="2720">
          <cell r="A2720">
            <v>3797</v>
          </cell>
          <cell r="B2720" t="str">
            <v>Robo Dragons</v>
          </cell>
          <cell r="C2720" t="str">
            <v>Warren Central 4H Robotics/jcpenney &amp; Warren Central High School</v>
          </cell>
          <cell r="D2720" t="str">
            <v>Bowling Green, KY USA</v>
          </cell>
        </row>
        <row r="2721">
          <cell r="A2721">
            <v>3798</v>
          </cell>
          <cell r="B2721" t="str">
            <v>Rangers</v>
          </cell>
          <cell r="C2721" t="str">
            <v>Greater Salina Community Foundation &amp; St. John's Military School</v>
          </cell>
          <cell r="D2721" t="str">
            <v>Salina, KS USA</v>
          </cell>
        </row>
        <row r="2722">
          <cell r="A2722">
            <v>3799</v>
          </cell>
          <cell r="B2722" t="str">
            <v>ND High School</v>
          </cell>
          <cell r="C2722" t="str">
            <v>Corning Incorporated &amp; Notre Dame High School</v>
          </cell>
          <cell r="D2722" t="str">
            <v>Elmira, NY USA</v>
          </cell>
        </row>
        <row r="2723">
          <cell r="A2723">
            <v>3800</v>
          </cell>
          <cell r="B2723" t="str">
            <v>Mustangs</v>
          </cell>
          <cell r="C2723" t="str">
            <v>NASA/jcpenney &amp; Kalaheo High School</v>
          </cell>
          <cell r="D2723" t="str">
            <v>Kailua, HI USA</v>
          </cell>
        </row>
        <row r="2724">
          <cell r="A2724">
            <v>3801</v>
          </cell>
          <cell r="B2724" t="str">
            <v>RAMbots 4-H Club</v>
          </cell>
          <cell r="C2724" t="str">
            <v>Bezos Family Foundation/PTC/jcpenney &amp; Washington State University Extension 4-H Program</v>
          </cell>
          <cell r="D2724" t="str">
            <v>Wenatchee, WA USA</v>
          </cell>
        </row>
        <row r="2725">
          <cell r="A2725">
            <v>3802</v>
          </cell>
          <cell r="B2725" t="str">
            <v>RoboPOP</v>
          </cell>
          <cell r="C2725" t="str">
            <v>jcpenney/Texas Workforce Commission &amp; Prince of Peace Christian School</v>
          </cell>
          <cell r="D2725" t="str">
            <v>Carrollton, TX USA</v>
          </cell>
        </row>
        <row r="2726">
          <cell r="A2726">
            <v>3807</v>
          </cell>
          <cell r="B2726" t="str">
            <v>Blazerbots</v>
          </cell>
          <cell r="C2726" t="str">
            <v>jcpenney/Merrick Corporation/ReadyTalk/Ball Aerospace/Raytheon &amp; Overland High School &amp; Institute of Science and Technology</v>
          </cell>
          <cell r="D2726" t="str">
            <v>Aurora, CO USA</v>
          </cell>
        </row>
        <row r="2727">
          <cell r="A2727">
            <v>3811</v>
          </cell>
          <cell r="B2727">
            <v>0</v>
          </cell>
          <cell r="C2727" t="str">
            <v>jcpenney &amp; Weldon  High School</v>
          </cell>
          <cell r="D2727" t="str">
            <v>Weldon, NC USA</v>
          </cell>
        </row>
        <row r="2728">
          <cell r="A2728">
            <v>3812</v>
          </cell>
          <cell r="B2728" t="str">
            <v>Bits &amp; Bots</v>
          </cell>
          <cell r="C2728" t="str">
            <v>Bezos Family Foundation/WSU 4-H Cowlitz County/Platt Electric &amp; Longview School District</v>
          </cell>
          <cell r="D2728" t="str">
            <v>Longview, WA USA</v>
          </cell>
        </row>
        <row r="2729">
          <cell r="A2729">
            <v>3813</v>
          </cell>
          <cell r="B2729" t="str">
            <v>The Three Ring Circuits</v>
          </cell>
          <cell r="C2729" t="str">
            <v>The Boeing Company/jcpenney/DigiPen Institute of Technology &amp; Pierce County Skills Center</v>
          </cell>
          <cell r="D2729" t="str">
            <v>Puyallup, WA USA</v>
          </cell>
        </row>
        <row r="2730">
          <cell r="A2730">
            <v>3814</v>
          </cell>
          <cell r="B2730" t="str">
            <v>Raiders</v>
          </cell>
          <cell r="C2730" t="str">
            <v>Emerson Industrial Automation/jcpenney &amp; Ryle High School</v>
          </cell>
          <cell r="D2730" t="str">
            <v>Union, KY USA</v>
          </cell>
        </row>
        <row r="2731">
          <cell r="A2731">
            <v>3815</v>
          </cell>
          <cell r="B2731" t="str">
            <v>NF Raiders</v>
          </cell>
          <cell r="C2731" t="str">
            <v>Automation Direct &amp; North Forsyth High School</v>
          </cell>
          <cell r="D2731" t="str">
            <v>Cumming, GA USA</v>
          </cell>
        </row>
        <row r="2732">
          <cell r="A2732">
            <v>3821</v>
          </cell>
          <cell r="B2732" t="str">
            <v>Pirabots</v>
          </cell>
          <cell r="C2732" t="str">
            <v>Kentucky AEP / 4-H / jcpenney / Triad Management &amp; Belfry High School</v>
          </cell>
          <cell r="D2732" t="str">
            <v>Belfry, KY USA</v>
          </cell>
        </row>
        <row r="2733">
          <cell r="A2733">
            <v>3822</v>
          </cell>
          <cell r="B2733" t="str">
            <v>JETS 'N BOLTS</v>
          </cell>
          <cell r="C2733" t="str">
            <v>jcpenney &amp; Jordan-Matthews High School</v>
          </cell>
          <cell r="D2733" t="str">
            <v>Siler City, NC USA</v>
          </cell>
        </row>
        <row r="2734">
          <cell r="A2734">
            <v>3824</v>
          </cell>
          <cell r="B2734" t="str">
            <v>HVA RoHAWKtics</v>
          </cell>
          <cell r="C2734" t="str">
            <v>Department of Education / ORNL / UT Battelle / DOE  MDF  Advanced Manufacturing Office / Bechtel / Stratasys / Naoko Blue &amp; Associates / Bimba   Mead Fluid Dynamics / Northrop Grumman   Remotec / Knox County Government / jcpenney / Soccer Taco / Ingenutec / National Fluid Power Association / American Society of Mechanical Engineers of East Tennessee &amp; Hardin Valley Academy</v>
          </cell>
          <cell r="D2734" t="str">
            <v>Knoxville, TN USA</v>
          </cell>
        </row>
        <row r="2735">
          <cell r="A2735">
            <v>3824</v>
          </cell>
          <cell r="B2735" t="str">
            <v>HVA RoHAWKtics</v>
          </cell>
          <cell r="C2735" t="str">
            <v>Department of Education / ORNL / UT Battelle / DOE  MDF  Advanced Manufacturing Office / Bechtel / Stratasys / Naoko Blue &amp; Associates / Bimba   Mead Fluid Dynamics / Northrop Grumman   Remotec / Knox County Government / jcpenney / Soccer Taco / Ingenutec / National Fluid Power Association / American Society of Mechanical Engineers of East Tennessee &amp; Hardin Valley Academy</v>
          </cell>
          <cell r="D2735" t="str">
            <v>Knoxville, TN USA</v>
          </cell>
        </row>
        <row r="2736">
          <cell r="A2736">
            <v>3826</v>
          </cell>
          <cell r="B2736" t="str">
            <v>SkyNet Robotics North West</v>
          </cell>
          <cell r="C2736" t="str">
            <v>jcpenney/Sequim Education Foundation/Sequim Rotary &amp; Clallam County 4-H &amp; Sequim High School</v>
          </cell>
          <cell r="D2736" t="str">
            <v>Sequim, WA USA</v>
          </cell>
        </row>
        <row r="2737">
          <cell r="A2737">
            <v>3828</v>
          </cell>
          <cell r="B2737" t="str">
            <v>12 Pretty Duckies</v>
          </cell>
          <cell r="C2737" t="str">
            <v>jcpenney &amp; Eveleth-Gilbert</v>
          </cell>
          <cell r="D2737" t="str">
            <v>Eveleth, MN USA</v>
          </cell>
        </row>
        <row r="2738">
          <cell r="A2738">
            <v>3829</v>
          </cell>
          <cell r="B2738" t="str">
            <v>AmpAces</v>
          </cell>
          <cell r="C2738" t="str">
            <v>Tennessee Valley Authority &amp; Soddy-Daisy High School</v>
          </cell>
          <cell r="D2738" t="str">
            <v>Soddy-Daisy, TN USA</v>
          </cell>
        </row>
        <row r="2739">
          <cell r="A2739">
            <v>3831</v>
          </cell>
          <cell r="B2739" t="str">
            <v>Da Bears</v>
          </cell>
          <cell r="C2739" t="str">
            <v>OSPI/Platt Electric/Bezos Family Foundation &amp; Brewster High School</v>
          </cell>
          <cell r="D2739" t="str">
            <v>Brewster , WA USA</v>
          </cell>
        </row>
        <row r="2740">
          <cell r="A2740">
            <v>3833</v>
          </cell>
          <cell r="B2740" t="str">
            <v>The FIRST 3833</v>
          </cell>
          <cell r="C2740" t="str">
            <v>Baham and Sons Machine Works/Bot Shop LLC/Houston Alumni Extension (HAE) Professionals of the National Society of Black Engineers/Oomphbrand/Synergistic STEM Outreach Center/jcpenney &amp; Jesse H. Jones High School</v>
          </cell>
          <cell r="D2740" t="str">
            <v>Houston, TX USA</v>
          </cell>
        </row>
        <row r="2741">
          <cell r="A2741">
            <v>3834</v>
          </cell>
          <cell r="B2741" t="str">
            <v>Crab Bots</v>
          </cell>
          <cell r="C2741" t="str">
            <v>ALCOA Foundation &amp; Calhoun High School</v>
          </cell>
          <cell r="D2741" t="str">
            <v>Port  Lavaca, TX USA</v>
          </cell>
        </row>
        <row r="2742">
          <cell r="A2742">
            <v>3835</v>
          </cell>
          <cell r="B2742" t="str">
            <v>Vulcan</v>
          </cell>
          <cell r="C2742" t="str">
            <v>Erlich and Fenster Patent attorneys / Afeka Tel Aviv Academic College of Engineering / Schermer aluminium industries / Tel Aviv Municipality &amp; Tichon Hadash</v>
          </cell>
          <cell r="D2742" t="str">
            <v>Tel Aviv, TA Israel</v>
          </cell>
        </row>
        <row r="2743">
          <cell r="A2743">
            <v>3838</v>
          </cell>
          <cell r="B2743" t="str">
            <v>Roc City Robotix</v>
          </cell>
          <cell r="C2743" t="str">
            <v>SRT/jcpenney/PTC &amp; Rochester city schools</v>
          </cell>
          <cell r="D2743" t="str">
            <v>Rochester, NY USA</v>
          </cell>
        </row>
        <row r="2744">
          <cell r="A2744">
            <v>3839</v>
          </cell>
          <cell r="B2744" t="str">
            <v>Terminators</v>
          </cell>
          <cell r="C2744" t="str">
            <v>Kern Lasers / TriCounty Hospital / jcpenney &amp; Wadena Deer Creek</v>
          </cell>
          <cell r="D2744" t="str">
            <v>Wadena, MN USA</v>
          </cell>
        </row>
        <row r="2745">
          <cell r="A2745">
            <v>3840</v>
          </cell>
          <cell r="B2745" t="str">
            <v>Teens 'Nto Technology</v>
          </cell>
          <cell r="C2745" t="str">
            <v>Medtronic &amp; Isanti County 4-H</v>
          </cell>
          <cell r="D2745" t="str">
            <v>Cambridge, MN USA</v>
          </cell>
        </row>
        <row r="2746">
          <cell r="A2746">
            <v>3842</v>
          </cell>
          <cell r="B2746" t="str">
            <v>Shock-a-Bots</v>
          </cell>
          <cell r="C2746" t="str">
            <v>SRT/Gorbel Inc. &amp; East High School</v>
          </cell>
          <cell r="D2746" t="str">
            <v>Rochester, NY USA</v>
          </cell>
        </row>
        <row r="2747">
          <cell r="A2747">
            <v>3843</v>
          </cell>
          <cell r="B2747" t="str">
            <v>M.C.R.T. ROBO RACERS</v>
          </cell>
          <cell r="C2747" t="str">
            <v>NASA/Calloway County 4H/jcpenney &amp; Murray Calloway Robotics Team (M.C.R.T.)</v>
          </cell>
          <cell r="D2747" t="str">
            <v>Murray, KY USA</v>
          </cell>
        </row>
        <row r="2748">
          <cell r="A2748">
            <v>3844</v>
          </cell>
          <cell r="B2748" t="str">
            <v>Wildcat Wildbots</v>
          </cell>
          <cell r="C2748" t="str">
            <v>Aisin Automotive Casting / NASA / jcpenney &amp; Lynn Camp High School 4-H Robotics</v>
          </cell>
          <cell r="D2748" t="str">
            <v>Corbin, KY USA</v>
          </cell>
        </row>
        <row r="2749">
          <cell r="A2749">
            <v>3844</v>
          </cell>
          <cell r="B2749" t="str">
            <v>Wildcat Wildbots</v>
          </cell>
          <cell r="C2749" t="str">
            <v>Aisin Automotive Casting / NASA / jcpenney &amp; Lynn Camp High School 4-H Robotics</v>
          </cell>
          <cell r="D2749" t="str">
            <v>Corbin, KY USA</v>
          </cell>
        </row>
        <row r="2750">
          <cell r="A2750">
            <v>3845</v>
          </cell>
          <cell r="B2750" t="str">
            <v>Yellow Jackets</v>
          </cell>
          <cell r="C2750" t="str">
            <v>jcpenney &amp; Jacket STEM Academy &amp; 4-H</v>
          </cell>
          <cell r="D2750" t="str">
            <v>Winston-Salem, NC USA</v>
          </cell>
        </row>
        <row r="2751">
          <cell r="A2751">
            <v>3846</v>
          </cell>
          <cell r="B2751" t="str">
            <v>The First Robotic Cardinals</v>
          </cell>
          <cell r="C2751" t="str">
            <v>Benson fabricating / Nyhus Chevrolet / 3M / CLC Robotics / jcpenney &amp; Staples Motley High School</v>
          </cell>
          <cell r="D2751" t="str">
            <v>Staples, MN USA</v>
          </cell>
        </row>
        <row r="2752">
          <cell r="A2752">
            <v>3847</v>
          </cell>
          <cell r="B2752" t="str">
            <v>Spectrum</v>
          </cell>
          <cell r="C2752" t="str">
            <v>ExxonMobil/Texas Workforce Commission/Houston Endowment/Solarcraft, Inc/TX\RX Labs &amp; Strake Jesuit College Prep &amp; St. Agnes Academy</v>
          </cell>
          <cell r="D2752" t="str">
            <v>Houston , TX USA</v>
          </cell>
        </row>
        <row r="2753">
          <cell r="A2753">
            <v>3847</v>
          </cell>
          <cell r="B2753" t="str">
            <v>Spectrum</v>
          </cell>
          <cell r="C2753" t="str">
            <v>ExxonMobil/Texas Workforce Commission/Houston Endowment/Solarcraft, Inc/TX\RX Labs &amp; Strake Jesuit College Prep &amp; St. Agnes Academy</v>
          </cell>
          <cell r="D2753" t="str">
            <v>Houston , TX USA</v>
          </cell>
        </row>
        <row r="2754">
          <cell r="A2754">
            <v>3847</v>
          </cell>
          <cell r="B2754" t="str">
            <v>Spectrum</v>
          </cell>
          <cell r="C2754" t="str">
            <v>ExxonMobil/Texas Workforce Commission/Houston Endowment/Solarcraft, Inc/TX\RX Labs &amp; Strake Jesuit College Prep &amp; St. Agnes Academy</v>
          </cell>
          <cell r="D2754" t="str">
            <v>Houston , TX USA</v>
          </cell>
        </row>
        <row r="2755">
          <cell r="A2755">
            <v>3848</v>
          </cell>
          <cell r="B2755" t="str">
            <v>Bot Shots</v>
          </cell>
          <cell r="C2755" t="str">
            <v>jcpenney &amp; Kenyon-Wanamingo HS</v>
          </cell>
          <cell r="D2755" t="str">
            <v>Kenyon, MN USA</v>
          </cell>
        </row>
        <row r="2756">
          <cell r="A2756">
            <v>3849</v>
          </cell>
          <cell r="B2756" t="str">
            <v>Absolute Zero</v>
          </cell>
          <cell r="C2756" t="str">
            <v>Lincoln High School</v>
          </cell>
          <cell r="D2756" t="str">
            <v>San Diego, CA USA</v>
          </cell>
        </row>
        <row r="2757">
          <cell r="A2757">
            <v>3851</v>
          </cell>
          <cell r="B2757" t="str">
            <v xml:space="preserve">The Short Circuits </v>
          </cell>
          <cell r="C2757" t="str">
            <v>jcpenney/California State University Northridge/google/Northrop Grumman &amp; Canoga Park High School</v>
          </cell>
          <cell r="D2757" t="str">
            <v>Canoga Park, CA USA</v>
          </cell>
        </row>
        <row r="2758">
          <cell r="A2758">
            <v>3853</v>
          </cell>
          <cell r="B2758" t="str">
            <v>Pridetronics</v>
          </cell>
          <cell r="C2758" t="str">
            <v>jcpenney &amp; Mountain Pointe High School</v>
          </cell>
          <cell r="D2758" t="str">
            <v>Phoenix, AZ USA</v>
          </cell>
        </row>
        <row r="2759">
          <cell r="A2759">
            <v>3856</v>
          </cell>
          <cell r="B2759" t="str">
            <v>Kingsbury Falcons</v>
          </cell>
          <cell r="C2759" t="str">
            <v>Kingsbury High School</v>
          </cell>
          <cell r="D2759" t="str">
            <v>Memphis, TN USA</v>
          </cell>
        </row>
        <row r="2760">
          <cell r="A2760">
            <v>3859</v>
          </cell>
          <cell r="B2760" t="str">
            <v>Wolfpack</v>
          </cell>
          <cell r="C2760" t="str">
            <v>SRT/Northrop Grumman/Nissan of Elk Grove/Intuitive Surgical &amp; Cosumnes Oaks High School</v>
          </cell>
          <cell r="D2760" t="str">
            <v>Elk Grove, CA USA</v>
          </cell>
        </row>
        <row r="2761">
          <cell r="A2761">
            <v>3860</v>
          </cell>
          <cell r="B2761" t="str">
            <v>Random Genetics</v>
          </cell>
          <cell r="C2761" t="str">
            <v>jcpenney &amp; Sunnyside High School</v>
          </cell>
          <cell r="D2761" t="str">
            <v>Sunnyside, WA USA</v>
          </cell>
        </row>
        <row r="2762">
          <cell r="A2762">
            <v>3861</v>
          </cell>
          <cell r="B2762" t="str">
            <v>Eagles</v>
          </cell>
          <cell r="C2762" t="str">
            <v>TVA/jcpenney &amp; Signal Mountain High School</v>
          </cell>
          <cell r="D2762" t="str">
            <v>Signal Mountain, TN USA</v>
          </cell>
        </row>
        <row r="2763">
          <cell r="A2763">
            <v>3862</v>
          </cell>
          <cell r="B2763" t="str">
            <v xml:space="preserve"> Iron Scorpion 4-H Robotics</v>
          </cell>
          <cell r="C2763" t="str">
            <v>The Boeing Company / Lee Mechanical Contractors / jcpenney / US Tool Group / Mineral Area College / John Henry Foster Company / St. Francois County Extension Council &amp; St. Francois County 4-H &amp; Farmington High School</v>
          </cell>
          <cell r="D2763" t="str">
            <v>Farmington, MO USA</v>
          </cell>
        </row>
        <row r="2764">
          <cell r="A2764">
            <v>3863</v>
          </cell>
          <cell r="B2764" t="str">
            <v>Pantherbotics</v>
          </cell>
          <cell r="C2764" t="str">
            <v>jcpenney/Amgen &amp; Newbury Park High School</v>
          </cell>
          <cell r="D2764" t="str">
            <v>Newbury Park, CA USA</v>
          </cell>
        </row>
        <row r="2765">
          <cell r="A2765">
            <v>3865</v>
          </cell>
          <cell r="B2765" t="str">
            <v>NOT YOUR AVERAGE ROBOTICIST</v>
          </cell>
          <cell r="C2765" t="str">
            <v>jcpenney/Steel Warehouse LLC/Landmark Signs &amp; YMCA Urban Youth Services &amp; Riley High School &amp; South Bend New Tech High School</v>
          </cell>
          <cell r="D2765" t="str">
            <v>South Bend, IN USA</v>
          </cell>
        </row>
        <row r="2766">
          <cell r="A2766">
            <v>3868</v>
          </cell>
          <cell r="B2766" t="str">
            <v>Mechanized Mustangs</v>
          </cell>
          <cell r="C2766" t="str">
            <v>jcpenney &amp; 4-H &amp; Lone Oak High School</v>
          </cell>
          <cell r="D2766" t="str">
            <v>Paducah, KY USA</v>
          </cell>
        </row>
        <row r="2767">
          <cell r="A2767">
            <v>3870</v>
          </cell>
          <cell r="B2767" t="str">
            <v>Fighting Gobblers</v>
          </cell>
          <cell r="C2767" t="str">
            <v>jcpenney &amp; Broadway High School</v>
          </cell>
          <cell r="D2767" t="str">
            <v>Broadway, VA USA</v>
          </cell>
        </row>
        <row r="2768">
          <cell r="A2768">
            <v>3871</v>
          </cell>
          <cell r="B2768" t="str">
            <v>Worthington Trojans</v>
          </cell>
          <cell r="C2768" t="str">
            <v>jcpenney &amp; Worthington High School</v>
          </cell>
          <cell r="D2768" t="str">
            <v>Worthington, MN USA</v>
          </cell>
        </row>
        <row r="2769">
          <cell r="A2769">
            <v>3872</v>
          </cell>
          <cell r="B2769" t="str">
            <v>PanTech</v>
          </cell>
          <cell r="C2769" t="str">
            <v>Page County High School</v>
          </cell>
          <cell r="D2769" t="str">
            <v>Shenandoah, VA USA</v>
          </cell>
        </row>
        <row r="2770">
          <cell r="A2770">
            <v>3875</v>
          </cell>
          <cell r="B2770" t="str">
            <v>Red Storm Robotics</v>
          </cell>
          <cell r="C2770" t="str">
            <v>GE Volunteers of Aviation Systems/jcpenney &amp; East Kentwood High School</v>
          </cell>
          <cell r="D2770" t="str">
            <v>Kentwood, MI USA</v>
          </cell>
        </row>
        <row r="2771">
          <cell r="A2771">
            <v>3875</v>
          </cell>
          <cell r="B2771" t="str">
            <v>Red Storm Robotics</v>
          </cell>
          <cell r="C2771" t="str">
            <v>GE Volunteers of Aviation Systems/jcpenney &amp; East Kentwood High School</v>
          </cell>
          <cell r="D2771" t="str">
            <v>Kentwood, MI USA</v>
          </cell>
        </row>
        <row r="2772">
          <cell r="A2772">
            <v>3876</v>
          </cell>
          <cell r="B2772" t="str">
            <v>Mabton LugNutz</v>
          </cell>
          <cell r="C2772" t="str">
            <v>Bezos Family Foundation/PTC &amp; Mabton High School</v>
          </cell>
          <cell r="D2772" t="str">
            <v>Mabton, WA USA</v>
          </cell>
        </row>
        <row r="2773">
          <cell r="A2773">
            <v>3878</v>
          </cell>
          <cell r="B2773" t="str">
            <v>Wildcats</v>
          </cell>
          <cell r="C2773" t="str">
            <v>Konawaena Wildcats</v>
          </cell>
          <cell r="D2773" t="str">
            <v>Kealakekua , HI USA</v>
          </cell>
        </row>
        <row r="2774">
          <cell r="A2774">
            <v>3880</v>
          </cell>
          <cell r="B2774" t="str">
            <v>Kealakehe Tiki Techs</v>
          </cell>
          <cell r="C2774" t="str">
            <v>BAE Systems, Friends of Hawaii Robotics, Maui Economic Development Board, Ace Hardware, UH Manoa College of Engineering, Thirty Meter Telescope, HELCO, Oceanic, ABC Stores, Andy Mark, Robotics Organizing Committee(ROC), Cyanotech, and Akamai Machining &amp; Kealakehe</v>
          </cell>
          <cell r="D2774" t="str">
            <v>Kailua-Kona, HI USA</v>
          </cell>
        </row>
        <row r="2775">
          <cell r="A2775">
            <v>3880</v>
          </cell>
          <cell r="B2775" t="str">
            <v>Kealakehe Tiki Techs</v>
          </cell>
          <cell r="C2775" t="str">
            <v>BAE Systems, Friends of Hawaii Robotics, Maui Economic Development Board, Ace Hardware, UH Manoa College of Engineering, Thirty Meter Telescope, HELCO, Oceanic, ABC Stores, Andy Mark, Robotics Organizing Committee(ROC), Cyanotech, and Akamai Machining &amp; Kealakehe</v>
          </cell>
          <cell r="D2775" t="str">
            <v>Kailua-Kona, HI USA</v>
          </cell>
        </row>
        <row r="2776">
          <cell r="A2776">
            <v>3880</v>
          </cell>
          <cell r="B2776" t="str">
            <v>Kealakehe Tiki Techs</v>
          </cell>
          <cell r="C2776" t="str">
            <v>BAE Systems, Friends of Hawaii Robotics, Maui Economic Development Board, Ace Hardware, UH Manoa College of Engineering, Thirty Meter Telescope, HELCO, Oceanic, ABC Stores, Andy Mark, Robotics Organizing Committee(ROC), Cyanotech, and Akamai Machining &amp; Kealakehe</v>
          </cell>
          <cell r="D2776" t="str">
            <v>Kailua-Kona, HI USA</v>
          </cell>
        </row>
        <row r="2777">
          <cell r="A2777">
            <v>3881</v>
          </cell>
          <cell r="B2777" t="str">
            <v>WHEA Robotics</v>
          </cell>
          <cell r="C2777" t="str">
            <v>Verizon Wireless / SAIC / Earl's Garage / BAE Systems / Koyo USA Corp / Steve Alterman Cabinets / Aloha Breeze / No Worries Property Maintenance / West Hawaii Hockey / Domino's Pizza / Gordon's Sheet Metal / Lotus Cafe / Railing Systems Hawaii &amp; WHEA Robotics</v>
          </cell>
          <cell r="D2777" t="str">
            <v>Kailua-Kona, HI USA</v>
          </cell>
        </row>
        <row r="2778">
          <cell r="A2778">
            <v>3882</v>
          </cell>
          <cell r="B2778" t="str">
            <v>Lunas</v>
          </cell>
          <cell r="C2778" t="str">
            <v>Lahainaluna High School Foundation/Maui Economic Development Board(MEDB)/BAE Systems &amp; Lahainaluna High School</v>
          </cell>
          <cell r="D2778" t="str">
            <v>Lahaina, HI USA</v>
          </cell>
        </row>
        <row r="2779">
          <cell r="A2779">
            <v>3883</v>
          </cell>
          <cell r="B2779" t="str">
            <v>Data Bits</v>
          </cell>
          <cell r="C2779" t="str">
            <v>3 M/jcpenney/Minnesota Precision Manufacturing Association &amp; Park High Robotics</v>
          </cell>
          <cell r="D2779" t="str">
            <v>Cottage Grove, MN USA</v>
          </cell>
        </row>
        <row r="2780">
          <cell r="A2780">
            <v>3883</v>
          </cell>
          <cell r="B2780" t="str">
            <v>Data Bits</v>
          </cell>
          <cell r="C2780" t="str">
            <v>3 M/jcpenney/Minnesota Precision Manufacturing Association &amp; Park High Robotics</v>
          </cell>
          <cell r="D2780" t="str">
            <v>Cottage Grove, MN USA</v>
          </cell>
        </row>
        <row r="2781">
          <cell r="A2781">
            <v>3884</v>
          </cell>
          <cell r="B2781" t="str">
            <v>Spartans #2</v>
          </cell>
          <cell r="C2781" t="str">
            <v>National Instruments / Comcast &amp; Thomas Jefferson High School</v>
          </cell>
          <cell r="D2781" t="str">
            <v>Denver, CO USA</v>
          </cell>
        </row>
        <row r="2782">
          <cell r="A2782">
            <v>3885</v>
          </cell>
          <cell r="B2782" t="str">
            <v>Shockers</v>
          </cell>
          <cell r="C2782" t="str">
            <v>jcpenney &amp; Unitec Career Center</v>
          </cell>
          <cell r="D2782" t="str">
            <v>Bonne Terre, MO USA</v>
          </cell>
        </row>
        <row r="2783">
          <cell r="A2783">
            <v>3925</v>
          </cell>
          <cell r="B2783" t="str">
            <v>Circuit of Life</v>
          </cell>
          <cell r="C2783" t="str">
            <v>Ventura County ROP/Amgen/jcpenney/Haas Automation &amp; Ventura High School &amp; Buena High School &amp; Foothill Technology &amp; Pacific High School &amp; El Camino High School &amp; Villanova Prep</v>
          </cell>
          <cell r="D2783" t="str">
            <v>Ventura, CA USA</v>
          </cell>
        </row>
        <row r="2784">
          <cell r="A2784">
            <v>3925</v>
          </cell>
          <cell r="B2784" t="str">
            <v>Circuit of Life</v>
          </cell>
          <cell r="C2784" t="str">
            <v>Ventura County ROP/Amgen/jcpenney/Haas Automation &amp; Ventura High School &amp; Buena High School &amp; Foothill Technology &amp; Pacific High School &amp; El Camino High School &amp; Villanova Prep</v>
          </cell>
          <cell r="D2784" t="str">
            <v>Ventura, CA USA</v>
          </cell>
        </row>
        <row r="2785">
          <cell r="A2785">
            <v>3926</v>
          </cell>
          <cell r="B2785" t="str">
            <v>MPArors</v>
          </cell>
          <cell r="C2785" t="str">
            <v>NASA/jcpenney/Mounds Park Academy Parents Association &amp; Mounds Park Academy</v>
          </cell>
          <cell r="D2785" t="str">
            <v>Maplewood, MN USA</v>
          </cell>
        </row>
        <row r="2786">
          <cell r="A2786">
            <v>3927</v>
          </cell>
          <cell r="B2786" t="str">
            <v xml:space="preserve">RAW-Robotics </v>
          </cell>
          <cell r="C2786" t="str">
            <v>NASA/jcpenney/Wrobel Engineering/HH Arnold Machining/National Polish Alliance/SCIDYNE/7 Eleven Corporation &amp; Venture Crew 73</v>
          </cell>
          <cell r="D2786" t="str">
            <v>Weymouth, MA USA</v>
          </cell>
        </row>
        <row r="2787">
          <cell r="A2787">
            <v>3928</v>
          </cell>
          <cell r="B2787" t="str">
            <v>Team Neutrino</v>
          </cell>
          <cell r="C2787" t="str">
            <v>Sauer-Danfoss/Quality Manufacturing Corporation/Iowa State College of Engineering/CIT Signature Transportation/John Deere/jcpenney/City of Ames Electric Department &amp; Iowa State University Extension and Outreach Story County 4-H</v>
          </cell>
          <cell r="D2787" t="str">
            <v>Ames, IA USA</v>
          </cell>
        </row>
        <row r="2788">
          <cell r="A2788">
            <v>3928</v>
          </cell>
          <cell r="B2788" t="str">
            <v>Team Neutrino</v>
          </cell>
          <cell r="C2788" t="str">
            <v>Sauer-Danfoss/Quality Manufacturing Corporation/Iowa State College of Engineering/CIT Signature Transportation/John Deere/jcpenney/City of Ames Electric Department &amp; Iowa State University Extension and Outreach Story County 4-H</v>
          </cell>
          <cell r="D2788" t="str">
            <v>Ames, IA USA</v>
          </cell>
        </row>
        <row r="2789">
          <cell r="A2789">
            <v>3929</v>
          </cell>
          <cell r="B2789" t="str">
            <v>Atomic Dragons</v>
          </cell>
          <cell r="C2789" t="str">
            <v>The Boeing Company/jcpenney/GP Precision Sheetmetal Inc./MSC Industrial Supply/Windle Mechanical Solutions Inc &amp; J.R. Masterman Laboratory and Demonstration High School</v>
          </cell>
          <cell r="D2789" t="str">
            <v>Philadelphia, PA USA</v>
          </cell>
        </row>
        <row r="2790">
          <cell r="A2790">
            <v>3929</v>
          </cell>
          <cell r="B2790" t="str">
            <v>Atomic Dragons</v>
          </cell>
          <cell r="C2790" t="str">
            <v>The Boeing Company/jcpenney/GP Precision Sheetmetal Inc./MSC Industrial Supply/Windle Mechanical Solutions Inc &amp; J.R. Masterman Laboratory and Demonstration High School</v>
          </cell>
          <cell r="D2790" t="str">
            <v>Philadelphia, PA USA</v>
          </cell>
        </row>
        <row r="2791">
          <cell r="A2791">
            <v>3930</v>
          </cell>
          <cell r="B2791" t="str">
            <v>SMART  Spruce Mountain Area Robotics Team</v>
          </cell>
          <cell r="C2791" t="str">
            <v>NASA/Fairchild Semiconductor/jcpenney &amp; Spruce Mountain High School</v>
          </cell>
          <cell r="D2791" t="str">
            <v>Jay, Livermore, Livermore Falls, Fayette, ME USA</v>
          </cell>
        </row>
        <row r="2792">
          <cell r="A2792">
            <v>3930</v>
          </cell>
          <cell r="B2792" t="str">
            <v>SMART  Spruce Mountain Area Robotics Team</v>
          </cell>
          <cell r="C2792" t="str">
            <v>NASA/Fairchild Semiconductor/jcpenney &amp; Spruce Mountain High School</v>
          </cell>
          <cell r="D2792" t="str">
            <v>Jay, Livermore, Livermore Falls, Fayette, ME USA</v>
          </cell>
        </row>
        <row r="2793">
          <cell r="A2793">
            <v>3931</v>
          </cell>
          <cell r="B2793" t="str">
            <v>Cockadoodle Dominators</v>
          </cell>
          <cell r="C2793" t="str">
            <v>NASA / Oklahoma Department of Education / Continental Resources / Tinker Air Force Base / HSI Sensing / Cimarron Trailers / University of Arts and Sciences of Oklahoma / First National Bank / Arvest Bank / Big State X-Ray / jcpenney / American Electric Power &amp; Chickasha High School</v>
          </cell>
          <cell r="D2793" t="str">
            <v>Chickasha, OK USA</v>
          </cell>
        </row>
        <row r="2794">
          <cell r="A2794">
            <v>3931</v>
          </cell>
          <cell r="B2794" t="str">
            <v>Cockadoodle Dominators</v>
          </cell>
          <cell r="C2794" t="str">
            <v>NASA / Oklahoma Department of Education / Continental Resources / Tinker Air Force Base / HSI Sensing / Cimarron Trailers / University of Arts and Sciences of Oklahoma / First National Bank / Arvest Bank / Big State X-Ray / jcpenney / American Electric Power &amp; Chickasha High School</v>
          </cell>
          <cell r="D2794" t="str">
            <v>Chickasha, OK USA</v>
          </cell>
        </row>
        <row r="2795">
          <cell r="A2795">
            <v>3932</v>
          </cell>
          <cell r="B2795" t="str">
            <v>The Dirty Mechanics</v>
          </cell>
          <cell r="C2795" t="str">
            <v>jcpenney/Palm Beach State College/BBM Structural Engineers/Rotary Club Boca Raton/Hebding Family/Action Auto-ID/American Society of Mechanical Engineers: Florida Atlantic University/Boca Bearing Company/Palm Beach State College: Summer Youth College &amp; Boca Raton 4-H Science and Technology Club</v>
          </cell>
          <cell r="D2795" t="str">
            <v>Boca Raton, FL USA</v>
          </cell>
        </row>
        <row r="2796">
          <cell r="A2796">
            <v>3932</v>
          </cell>
          <cell r="B2796" t="str">
            <v>The Dirty Mechanics</v>
          </cell>
          <cell r="C2796" t="str">
            <v>jcpenney/Palm Beach State College/BBM Structural Engineers/Rotary Club Boca Raton/Hebding Family/Action Auto-ID/American Society of Mechanical Engineers: Florida Atlantic University/Boca Bearing Company/Palm Beach State College: Summer Youth College &amp; Boca Raton 4-H Science and Technology Club</v>
          </cell>
          <cell r="D2796" t="str">
            <v>Boca Raton, FL USA</v>
          </cell>
        </row>
        <row r="2797">
          <cell r="A2797">
            <v>3933</v>
          </cell>
          <cell r="B2797" t="str">
            <v>Taman Keet</v>
          </cell>
          <cell r="C2797" t="str">
            <v>General Motors Mexico &amp; TecnolÃ³gico de Monterey, Campus Santa Fe</v>
          </cell>
          <cell r="D2797" t="str">
            <v>Mexico, DIF Mexico</v>
          </cell>
        </row>
        <row r="2798">
          <cell r="A2798">
            <v>3936</v>
          </cell>
          <cell r="B2798" t="str">
            <v>Michigan City Robotics</v>
          </cell>
          <cell r="C2798" t="str">
            <v>NASA/jcpenney &amp; Safe Harbor &amp; Michigan City High School &amp; Marquette High School</v>
          </cell>
          <cell r="D2798" t="str">
            <v>Michigan City, IN USA</v>
          </cell>
        </row>
        <row r="2799">
          <cell r="A2799">
            <v>3936</v>
          </cell>
          <cell r="B2799" t="str">
            <v>Michigan City Robotics</v>
          </cell>
          <cell r="C2799" t="str">
            <v>NASA/jcpenney &amp; Safe Harbor &amp; Michigan City High School &amp; Marquette High School</v>
          </cell>
          <cell r="D2799" t="str">
            <v>Michigan City, IN USA</v>
          </cell>
        </row>
        <row r="2800">
          <cell r="A2800">
            <v>3937</v>
          </cell>
          <cell r="B2800" t="str">
            <v>Breakaway</v>
          </cell>
          <cell r="C2800" t="str">
            <v>NASA/jcpenney/Excel Ford/White County Medical Center/Arkansas FIRST &amp; Harding Academy</v>
          </cell>
          <cell r="D2800" t="str">
            <v>Searcy, AR USA</v>
          </cell>
        </row>
        <row r="2801">
          <cell r="A2801">
            <v>3937</v>
          </cell>
          <cell r="B2801" t="str">
            <v>Breakaway</v>
          </cell>
          <cell r="C2801" t="str">
            <v>NASA/jcpenney/Excel Ford/White County Medical Center/Arkansas FIRST &amp; Harding Academy</v>
          </cell>
          <cell r="D2801" t="str">
            <v>Searcy, AR USA</v>
          </cell>
        </row>
        <row r="2802">
          <cell r="A2802">
            <v>3938</v>
          </cell>
          <cell r="B2802" t="str">
            <v>Radix Robotics</v>
          </cell>
          <cell r="C2802" t="str">
            <v>NASA/jcpenney &amp; AAA-SAS</v>
          </cell>
          <cell r="D2802" t="str">
            <v>Miami, FL USA</v>
          </cell>
        </row>
        <row r="2803">
          <cell r="A2803">
            <v>3939</v>
          </cell>
          <cell r="B2803" t="str">
            <v>Robotic Knights</v>
          </cell>
          <cell r="C2803" t="str">
            <v>NASA/Rockwell Automation/jcpenney &amp; James River High School</v>
          </cell>
          <cell r="D2803" t="str">
            <v>Buchanan, VA USA</v>
          </cell>
        </row>
        <row r="2804">
          <cell r="A2804">
            <v>3940</v>
          </cell>
          <cell r="B2804" t="str">
            <v>CyberTooth</v>
          </cell>
          <cell r="C2804" t="str">
            <v>NASA / AndyMark, Inc. / Carney-Echelbarger Machining / jcpenney / CalComp / Haynes International / Merrell Brothers / Fastenal / H Industrial &amp; Northwestern High School</v>
          </cell>
          <cell r="D2804" t="str">
            <v>Kokomo, IN USA</v>
          </cell>
        </row>
        <row r="2805">
          <cell r="A2805">
            <v>3940</v>
          </cell>
          <cell r="B2805" t="str">
            <v>CyberTooth</v>
          </cell>
          <cell r="C2805" t="str">
            <v>NASA / AndyMark, Inc. / Carney-Echelbarger Machining / jcpenney / CalComp / Haynes International / Merrell Brothers / Fastenal / H Industrial &amp; Northwestern High School</v>
          </cell>
          <cell r="D2805" t="str">
            <v>Kokomo, IN USA</v>
          </cell>
        </row>
        <row r="2806">
          <cell r="A2806">
            <v>3941</v>
          </cell>
          <cell r="B2806" t="str">
            <v>Absolute Zero Electricity</v>
          </cell>
          <cell r="C2806" t="str">
            <v>NDEP/jcpenney/U.S. Army Research Laboratory (ARL)/PTC &amp; Techbrick</v>
          </cell>
          <cell r="D2806" t="str">
            <v>Havre de Grace, MD USA</v>
          </cell>
        </row>
        <row r="2807">
          <cell r="A2807">
            <v>3941</v>
          </cell>
          <cell r="B2807" t="str">
            <v>Absolute Zero Electricity</v>
          </cell>
          <cell r="C2807" t="str">
            <v>NDEP/jcpenney/U.S. Army Research Laboratory (ARL)/PTC &amp; Techbrick</v>
          </cell>
          <cell r="D2807" t="str">
            <v>Havre de Grace, MD USA</v>
          </cell>
        </row>
        <row r="2808">
          <cell r="A2808">
            <v>3942</v>
          </cell>
          <cell r="B2808" t="str">
            <v>Northark Pioneers</v>
          </cell>
          <cell r="C2808" t="str">
            <v>NASA/jcpenney/Arkansas FIRST &amp; North Arkansas College</v>
          </cell>
          <cell r="D2808" t="str">
            <v>Harrison, AR USA</v>
          </cell>
        </row>
        <row r="2809">
          <cell r="A2809">
            <v>3943</v>
          </cell>
          <cell r="B2809" t="str">
            <v>Bulltronics</v>
          </cell>
          <cell r="C2809" t="str">
            <v>FESTO &amp; Oxford High School</v>
          </cell>
          <cell r="D2809" t="str">
            <v>Monterrey, NLE Mexico</v>
          </cell>
        </row>
        <row r="2810">
          <cell r="A2810">
            <v>3944</v>
          </cell>
          <cell r="B2810" t="str">
            <v>Fictional Characters</v>
          </cell>
          <cell r="C2810" t="str">
            <v>NASA/jcpenney/TLC Pediatrics/Ophthalmic Surgeons and Physicians/Honeywell &amp; Tempe Prep Academy</v>
          </cell>
          <cell r="D2810" t="str">
            <v>Tempe, AZ USA</v>
          </cell>
        </row>
        <row r="2811">
          <cell r="A2811">
            <v>3946</v>
          </cell>
          <cell r="B2811" t="str">
            <v>Tiger Robotics</v>
          </cell>
          <cell r="C2811" t="str">
            <v>NDEP/SAIC/Textron/NASA/jcpenney &amp; Slidell High School</v>
          </cell>
          <cell r="D2811" t="str">
            <v>Slidell, LA USA</v>
          </cell>
        </row>
        <row r="2812">
          <cell r="A2812">
            <v>3947</v>
          </cell>
          <cell r="B2812" t="str">
            <v>The Last Crusaders</v>
          </cell>
          <cell r="C2812" t="str">
            <v>NASA/jcpenney/Rolls-Royce/Butler  Tool &amp; Die/Hoosier Feeder Company/J &amp; W Machine Repair/Interactive Intelligence Fndn/Henry County Community  Fndn/Indiana Dept. of Education/TechPoint Fndn &amp; Knightstown High School</v>
          </cell>
          <cell r="D2812" t="str">
            <v>Knightstown, IN USA</v>
          </cell>
        </row>
        <row r="2813">
          <cell r="A2813">
            <v>3947</v>
          </cell>
          <cell r="B2813" t="str">
            <v>The Last Crusaders</v>
          </cell>
          <cell r="C2813" t="str">
            <v>NASA/jcpenney/Rolls-Royce/Butler  Tool &amp; Die/Hoosier Feeder Company/J &amp; W Machine Repair/Interactive Intelligence Fndn/Henry County Community  Fndn/Indiana Dept. of Education/TechPoint Fndn &amp; Knightstown High School</v>
          </cell>
          <cell r="D2813" t="str">
            <v>Knightstown, IN USA</v>
          </cell>
        </row>
        <row r="2814">
          <cell r="A2814">
            <v>3949</v>
          </cell>
          <cell r="B2814" t="str">
            <v>d'Y Robotics</v>
          </cell>
          <cell r="C2814" t="str">
            <v>St. Marguerite D'Youville Catholic Secondary School</v>
          </cell>
          <cell r="D2814" t="str">
            <v>Brampton, ON Canada</v>
          </cell>
        </row>
        <row r="2815">
          <cell r="A2815">
            <v>3950</v>
          </cell>
          <cell r="B2815" t="str">
            <v>Robo Gym</v>
          </cell>
          <cell r="C2815" t="str">
            <v>Adept Engineering / jcpenney / Flame-Spray Industries Inc. / Tom Braun &amp; North Shore High School</v>
          </cell>
          <cell r="D2815" t="str">
            <v>Glen Head, NY USA</v>
          </cell>
        </row>
        <row r="2816">
          <cell r="A2816">
            <v>3951</v>
          </cell>
          <cell r="B2816" t="str">
            <v>SUITS</v>
          </cell>
          <cell r="C2816" t="str">
            <v>Xerox Corporation/Zeller Corp/jcpenney/Southco/DAC Contractors/Dakota Systems/Skill Glass &amp; Ontario County 4-H</v>
          </cell>
          <cell r="D2816" t="str">
            <v>Honeoye, NY USA</v>
          </cell>
        </row>
        <row r="2817">
          <cell r="A2817">
            <v>3952</v>
          </cell>
          <cell r="B2817" t="str">
            <v>DesTROYers</v>
          </cell>
          <cell r="C2817" t="str">
            <v>NASA/jcpenney &amp; Troy High School</v>
          </cell>
          <cell r="D2817" t="str">
            <v>Fullerton, CA USA</v>
          </cell>
        </row>
        <row r="2818">
          <cell r="A2818">
            <v>3953</v>
          </cell>
          <cell r="B2818" t="e">
            <v>#N/A</v>
          </cell>
          <cell r="C2818" t="e">
            <v>#N/A</v>
          </cell>
          <cell r="D2818" t="e">
            <v>#N/A</v>
          </cell>
        </row>
        <row r="2819">
          <cell r="A2819">
            <v>3954</v>
          </cell>
          <cell r="B2819" t="str">
            <v>JCP/4-H Electrotechs</v>
          </cell>
          <cell r="C2819" t="str">
            <v>Oil Region Alliance / jcpenney / Penn State Extension / Swartfager Welding, Inc / Dick McCall, Inc / N-Jay Machine / Osmer Racing / Cindy and Yargar / Foxburg Pizza and Country Store / EQT / USA East Sled Pulling / Scrubgrass Grange / Sherwin Tree Service / Nickleville Presbyterian Church / Joy Mining Machinery / Gretchen and Rick Kralj / Quality Life Services / Emlenton IGA / Weichey's Quality Auto Glass / Scrubgrass Stitchers Quilt Guild / Bill Gordon and Susan Baker / The Briar Patch / George and Stephanie McAuley / Bill and Genevieve Sherwin / The Pines Inn Restaurant / The Silver Fox Theatre and Event Center / Sandy and Keith Sherwin / Marty and Bill Best / Jacqui and Scott Caldwell / Emlenton Plaza / Bowen Rentals / Tom's Sales and Service / Witherup Fabrication and Erection, Inc &amp; Clarion-Venango 4-H</v>
          </cell>
          <cell r="D2819" t="str">
            <v>Emlenton, PA USA</v>
          </cell>
        </row>
        <row r="2820">
          <cell r="A2820">
            <v>3955</v>
          </cell>
          <cell r="B2820" t="str">
            <v xml:space="preserve"> 4-H Gears</v>
          </cell>
          <cell r="C2820" t="str">
            <v>jcpenney &amp; Penn State Extension Westmoreland 4-H</v>
          </cell>
          <cell r="D2820" t="str">
            <v>Greensburg, PA USA</v>
          </cell>
        </row>
        <row r="2821">
          <cell r="A2821">
            <v>3957</v>
          </cell>
          <cell r="B2821" t="str">
            <v>JCP/4-H/Redneck Robotics</v>
          </cell>
          <cell r="C2821" t="str">
            <v>jcpenney/Redbank Valley School District &amp; Clarion County 4-H Program</v>
          </cell>
          <cell r="D2821" t="str">
            <v>New Bethlehem, PA USA</v>
          </cell>
        </row>
        <row r="2822">
          <cell r="A2822">
            <v>3958</v>
          </cell>
          <cell r="B2822" t="str">
            <v>Schrodinger's Cat</v>
          </cell>
          <cell r="C2822" t="str">
            <v>NASA/Raytheon Corp/jcpenney/PTC &amp; Boston College High School</v>
          </cell>
          <cell r="D2822" t="str">
            <v>Boston, MA USA</v>
          </cell>
        </row>
        <row r="2823">
          <cell r="A2823">
            <v>3958</v>
          </cell>
          <cell r="B2823" t="str">
            <v>Schrodinger's Cat</v>
          </cell>
          <cell r="C2823" t="str">
            <v>NASA/Raytheon Corp/jcpenney/PTC &amp; Boston College High School</v>
          </cell>
          <cell r="D2823" t="str">
            <v>Boston, MA USA</v>
          </cell>
        </row>
        <row r="2824">
          <cell r="A2824">
            <v>3959</v>
          </cell>
          <cell r="B2824" t="str">
            <v>Morgan County Mech Tech</v>
          </cell>
          <cell r="C2824" t="str">
            <v>Nucor Steel / Water Divine / Senator Arthur Orr / jcpenney / Morgan County, AL Schools &amp; A.P. Brewer</v>
          </cell>
          <cell r="D2824" t="str">
            <v>Somerville, AL USA</v>
          </cell>
        </row>
        <row r="2825">
          <cell r="A2825">
            <v>3961</v>
          </cell>
          <cell r="B2825" t="str">
            <v>MBA Execs</v>
          </cell>
          <cell r="C2825" t="str">
            <v>Memphis City Schools &amp; Memphis Business Academy High</v>
          </cell>
          <cell r="D2825" t="str">
            <v>Memphis , TN USA</v>
          </cell>
        </row>
        <row r="2826">
          <cell r="A2826">
            <v>3961</v>
          </cell>
          <cell r="B2826" t="str">
            <v>MBA Execs</v>
          </cell>
          <cell r="C2826" t="str">
            <v>Memphis City Schools &amp; Memphis Business Academy High</v>
          </cell>
          <cell r="D2826" t="str">
            <v>Memphis , TN USA</v>
          </cell>
        </row>
        <row r="2827">
          <cell r="A2827">
            <v>3962</v>
          </cell>
          <cell r="B2827" t="str">
            <v>Incognito Robotics</v>
          </cell>
          <cell r="C2827" t="str">
            <v>KPM Herkules / jcpenney / Wood Chevrolet / Elderton State Bank / F &amp; M Bank / Elderton Lions Club &amp; Armstrong County 4-H &amp; Lenape Technical School</v>
          </cell>
          <cell r="D2827" t="str">
            <v>Kittanning, PA USA</v>
          </cell>
        </row>
        <row r="2828">
          <cell r="A2828">
            <v>3963</v>
          </cell>
          <cell r="B2828" t="str">
            <v>Urban Robots</v>
          </cell>
          <cell r="C2828" t="str">
            <v>jcpenney/GE Volunteers of GE Healthcare &amp; James Madison Academic Campus</v>
          </cell>
          <cell r="D2828" t="str">
            <v>Milwaukee, WI USA</v>
          </cell>
        </row>
        <row r="2829">
          <cell r="A2829">
            <v>3965</v>
          </cell>
          <cell r="B2829" t="str">
            <v>Sultans</v>
          </cell>
          <cell r="C2829" t="str">
            <v>jcpenney / S.A.I.C / QUALCOMM &amp; SANTANA HIGH SCHOOL</v>
          </cell>
          <cell r="D2829" t="str">
            <v>Santee, CA USA</v>
          </cell>
        </row>
        <row r="2830">
          <cell r="A2830">
            <v>3965</v>
          </cell>
          <cell r="B2830" t="str">
            <v>Sultans</v>
          </cell>
          <cell r="C2830" t="str">
            <v>jcpenney / S.A.I.C / QUALCOMM &amp; SANTANA HIGH SCHOOL</v>
          </cell>
          <cell r="D2830" t="str">
            <v>Santee, CA USA</v>
          </cell>
        </row>
        <row r="2831">
          <cell r="A2831">
            <v>3966</v>
          </cell>
          <cell r="B2831" t="str">
            <v>Gryphons</v>
          </cell>
          <cell r="C2831" t="str">
            <v>jcpenney &amp; Knox County STEM Academy</v>
          </cell>
          <cell r="D2831" t="str">
            <v>Knoxville, TN USA</v>
          </cell>
        </row>
        <row r="2832">
          <cell r="A2832">
            <v>3967</v>
          </cell>
          <cell r="B2832" t="str">
            <v>Trojans Robotics Club</v>
          </cell>
          <cell r="C2832" t="str">
            <v>NASA / Qualcomm &amp; Castle Park High School</v>
          </cell>
          <cell r="D2832" t="str">
            <v>Chula Vista, CA USA</v>
          </cell>
        </row>
        <row r="2833">
          <cell r="A2833">
            <v>3968</v>
          </cell>
          <cell r="B2833" t="str">
            <v>Higher Voltage</v>
          </cell>
          <cell r="C2833" t="str">
            <v>NASA / Boeing / Microsoft / Esterline Control Systems / jcpenney / Red Dot Corporation / Golden Pacific Embossing / Grainger / Platt &amp; Northwest Robotics</v>
          </cell>
          <cell r="D2833" t="str">
            <v>Renton, WA USA</v>
          </cell>
        </row>
        <row r="2834">
          <cell r="A2834">
            <v>3968</v>
          </cell>
          <cell r="B2834" t="str">
            <v>Higher Voltage</v>
          </cell>
          <cell r="C2834" t="str">
            <v>NASA / Boeing / Microsoft / Esterline Control Systems / jcpenney / Red Dot Corporation / Golden Pacific Embossing / Grainger / Platt &amp; Northwest Robotics</v>
          </cell>
          <cell r="D2834" t="str">
            <v>Renton, WA USA</v>
          </cell>
        </row>
        <row r="2835">
          <cell r="A2835">
            <v>3969</v>
          </cell>
          <cell r="B2835" t="str">
            <v>Yeti</v>
          </cell>
          <cell r="C2835" t="str">
            <v>Google QuÃ©bec/Desjardins Caisse De Lorimier-Villeray/Robotique FIRST QuÃ©bec/Fusion Jeunesse/CSDM &amp; Ã‰cole PÃ¨re-Marquette</v>
          </cell>
          <cell r="D2835" t="str">
            <v>Montreal, QC Canada</v>
          </cell>
        </row>
        <row r="2836">
          <cell r="A2836">
            <v>3970</v>
          </cell>
          <cell r="B2836" t="str">
            <v>Duncan Dynamics</v>
          </cell>
          <cell r="C2836" t="str">
            <v>NASA/jcpenney/Fig Garden Rotary Club/Pelco by Schneider Electric./PTC/Brin Wojcicki Foundation./Platt Electric &amp; Duncan Polytechnical H.S</v>
          </cell>
          <cell r="D2836" t="str">
            <v>Fresno, CA USA</v>
          </cell>
        </row>
        <row r="2837">
          <cell r="A2837">
            <v>3971</v>
          </cell>
          <cell r="B2837" t="str">
            <v>Kai Orbus</v>
          </cell>
          <cell r="C2837" t="str">
            <v>NASA/jcpenney &amp; North Buncombe High School</v>
          </cell>
          <cell r="D2837" t="str">
            <v>Weaverville, NC USA</v>
          </cell>
        </row>
        <row r="2838">
          <cell r="A2838">
            <v>3972</v>
          </cell>
          <cell r="B2838" t="str">
            <v>Raider Robos</v>
          </cell>
          <cell r="C2838" t="str">
            <v>Eastman Chemical Company / TVA / Community Foundation of Greater Chattnooga / Niswonger Foundation / Energy Systems Group / jcpenney / BAE SYSTEMS / Jacobs Engineering / Stowers Equipment / SCDE CTE / E.D. Jones / Kingsport Podiatry / Sullivan North NJROTC / Holston Section ASME / Sullivan County Department of Education / Pop's Restaurant / Bradley Hills Apartments / Rogers and Morgan / TN Army National Guard / Lowes Of kingsport / Bloomingdale Ruritan Club / Walmart / Roller Insurance Agency, Inc / Broughton Homes Inc / Cleek Farms / Herbert Ladley &amp; Sullivan North High School</v>
          </cell>
          <cell r="D2838" t="str">
            <v>Kingsport, TN USA</v>
          </cell>
        </row>
        <row r="2839">
          <cell r="A2839">
            <v>3973</v>
          </cell>
          <cell r="B2839" t="str">
            <v>Pirate Robotics</v>
          </cell>
          <cell r="C2839" t="str">
            <v>NASA/jcpenney/Control Supply Design/Platte County Community Center North YMCA/National Bank of Kansas City/Platte Valley Bank &amp; Platte County High School</v>
          </cell>
          <cell r="D2839" t="str">
            <v>Platte City, MO USA</v>
          </cell>
        </row>
        <row r="2840">
          <cell r="A2840">
            <v>3974</v>
          </cell>
          <cell r="B2840" t="str">
            <v>E=mCD</v>
          </cell>
          <cell r="C2840" t="str">
            <v>NASA/Lockheed Martin/Arcadia University/Comcast/McDevitt Alumni Association &amp; Bishop McDevitt High School</v>
          </cell>
          <cell r="D2840" t="str">
            <v>Wyncote , PA USA</v>
          </cell>
        </row>
        <row r="2841">
          <cell r="A2841">
            <v>3974</v>
          </cell>
          <cell r="B2841" t="str">
            <v>E=mCD</v>
          </cell>
          <cell r="C2841" t="str">
            <v>NASA/Lockheed Martin/Arcadia University/Comcast/McDevitt Alumni Association &amp; Bishop McDevitt High School</v>
          </cell>
          <cell r="D2841" t="str">
            <v>Wyncote , PA USA</v>
          </cell>
        </row>
        <row r="2842">
          <cell r="A2842">
            <v>3974</v>
          </cell>
          <cell r="B2842" t="str">
            <v>E=mCD</v>
          </cell>
          <cell r="C2842" t="str">
            <v>NASA/Lockheed Martin/Arcadia University/Comcast/McDevitt Alumni Association &amp; Bishop McDevitt High School</v>
          </cell>
          <cell r="D2842" t="str">
            <v>Wyncote , PA USA</v>
          </cell>
        </row>
        <row r="2843">
          <cell r="A2843">
            <v>3975</v>
          </cell>
          <cell r="B2843" t="str">
            <v>Les Dragons</v>
          </cell>
          <cell r="C2843" t="str">
            <v>BMO/Bombardier AÃ©ronautique Inc./Robotique FIRST QuÃ©bec/Fusion Jeunesse/CSDM &amp; Ã‰cole Jeanne-Mance</v>
          </cell>
          <cell r="D2843" t="str">
            <v>Montreal, QC Canada</v>
          </cell>
        </row>
        <row r="2844">
          <cell r="A2844">
            <v>3976</v>
          </cell>
          <cell r="B2844" t="str">
            <v>Electric Hornets</v>
          </cell>
          <cell r="C2844" t="str">
            <v>CATE/Walmart &amp; Lower Richland High School</v>
          </cell>
          <cell r="D2844" t="str">
            <v>hopkins, SC USA</v>
          </cell>
        </row>
        <row r="2845">
          <cell r="A2845">
            <v>3977</v>
          </cell>
          <cell r="B2845" t="str">
            <v>Predateurs Nuclaires</v>
          </cell>
          <cell r="C2845" t="str">
            <v>BMO/Bombardier AÃ©ronautique Inc./Polytechnique de MontrÃ©al/Robotique FIRST QuÃ©bec/Fusion Jeunesse/CSDM &amp; AcadÃ©mie Dunton</v>
          </cell>
          <cell r="D2845" t="str">
            <v>Montreal, QC Canada</v>
          </cell>
        </row>
        <row r="2846">
          <cell r="A2846">
            <v>3979</v>
          </cell>
          <cell r="B2846" t="str">
            <v>Solaris</v>
          </cell>
          <cell r="C2846" t="str">
            <v>Bombardier AÃ©ronautique Inc./UTC/Polytechnique de MontrÃ©al/Pratt &amp; Whitney Canda/Robotique FIRST QuÃ©bec/Fusion Jeunesse/CSDM &amp; Ã‰cole Saint-Luc</v>
          </cell>
          <cell r="D2846" t="str">
            <v>Montreal, QC Canada</v>
          </cell>
        </row>
        <row r="2847">
          <cell r="A2847">
            <v>3981</v>
          </cell>
          <cell r="B2847" t="str">
            <v>Les LOUPS</v>
          </cell>
          <cell r="C2847" t="str">
            <v>CGI/Bombardier AÃ©ronautique Inc./Robotique FIRST QuÃ©bec/Fusion Jeunesse/CSDM &amp; Ã‰cole Le Vitrail</v>
          </cell>
          <cell r="D2847" t="str">
            <v>montreal, QC Canada</v>
          </cell>
        </row>
        <row r="2848">
          <cell r="A2848">
            <v>3983</v>
          </cell>
          <cell r="B2848" t="str">
            <v>Bobcats</v>
          </cell>
          <cell r="C2848" t="str">
            <v>Bombardier AÃ©ronautique Inc./Concordia University/Future Electronics/Bechtel/Robotique FIRST QuÃ©bec/Youth Fusion &amp; Beurling Academy (Lester B. Pearson SB)</v>
          </cell>
          <cell r="D2848" t="str">
            <v>Verdun, QC Canada</v>
          </cell>
        </row>
        <row r="2849">
          <cell r="A2849">
            <v>3984</v>
          </cell>
          <cell r="B2849" t="str">
            <v>The Toppers</v>
          </cell>
          <cell r="C2849" t="str">
            <v>Johnson City School System/Energy Systems Group/jcpenney/Eastman Chemical Company/Jenny Brock/Creative Energy &amp; Science Hill Robotics Team</v>
          </cell>
          <cell r="D2849" t="str">
            <v>Johnson City, TN USA</v>
          </cell>
        </row>
        <row r="2850">
          <cell r="A2850">
            <v>3985</v>
          </cell>
          <cell r="B2850" t="str">
            <v>Sonic Howl</v>
          </cell>
          <cell r="C2850" t="str">
            <v>Vigilant Global/McGill University/Robotique FIRST QuÃ©bec/Youth Fusion &amp; LaSalle Community Comprehensive High School (Lester B. Pearson SB)</v>
          </cell>
          <cell r="D2850" t="str">
            <v>Lasalle, QC Canada</v>
          </cell>
        </row>
        <row r="2851">
          <cell r="A2851">
            <v>3985</v>
          </cell>
          <cell r="B2851" t="str">
            <v>Sonic Howl</v>
          </cell>
          <cell r="C2851" t="str">
            <v>Vigilant Global/McGill University/Robotique FIRST QuÃ©bec/Youth Fusion &amp; LaSalle Community Comprehensive High School (Lester B. Pearson SB)</v>
          </cell>
          <cell r="D2851" t="str">
            <v>Lasalle, QC Canada</v>
          </cell>
        </row>
        <row r="2852">
          <cell r="A2852">
            <v>3986</v>
          </cell>
          <cell r="B2852" t="str">
            <v>Express-O</v>
          </cell>
          <cell r="C2852" t="str">
            <v>Banque Nationale/Ã‰cole de Technologie SupÃ©rieure/MDA/LaboCircuit/Conviction Films Inc./MÃ©tro Somerled/Robotique FIRST QuÃ©bec/Fusion Jeunesse/CSMB &amp; Ã‰cole Saint-Laurent</v>
          </cell>
          <cell r="D2852" t="str">
            <v>St laurent, QC Canada</v>
          </cell>
        </row>
        <row r="2853">
          <cell r="A2853">
            <v>3987</v>
          </cell>
          <cell r="B2853" t="str">
            <v>Les Audacieux</v>
          </cell>
          <cell r="C2853" t="str">
            <v>CAE/Robotique FIRST QuÃ©bec/Fusion Jeunesse/CSDM &amp; Ã‰cole Louis-Riel</v>
          </cell>
          <cell r="D2853" t="str">
            <v>Montral, QC Canada</v>
          </cell>
        </row>
        <row r="2854">
          <cell r="A2854">
            <v>3988</v>
          </cell>
          <cell r="B2854" t="str">
            <v>Scarabot</v>
          </cell>
          <cell r="C2854" t="str">
            <v>Desjardins Caisse De Lorimier-Villeray/Polytechnique de MontrÃ©al/Bechtel Canada/PTC/Emballage CRE-O-PACK/Flexpipe/Robotique FIRST QuÃ©bec/Fusion Jeunesse/CSDM &amp; Ã‰cole Georges-Vanier</v>
          </cell>
          <cell r="D2854" t="str">
            <v>montreal, QC Canada</v>
          </cell>
        </row>
        <row r="2855">
          <cell r="A2855">
            <v>3988</v>
          </cell>
          <cell r="B2855" t="str">
            <v>Scarabot</v>
          </cell>
          <cell r="C2855" t="str">
            <v>Desjardins Caisse De Lorimier-Villeray/Polytechnique de MontrÃ©al/Bechtel Canada/PTC/Emballage CRE-O-PACK/Flexpipe/Robotique FIRST QuÃ©bec/Fusion Jeunesse/CSDM &amp; Ã‰cole Georges-Vanier</v>
          </cell>
          <cell r="D2855" t="str">
            <v>montreal, QC Canada</v>
          </cell>
        </row>
        <row r="2856">
          <cell r="A2856">
            <v>3989</v>
          </cell>
          <cell r="B2856" t="str">
            <v>Classics</v>
          </cell>
          <cell r="C2856" t="str">
            <v>CAE/Ã‰cole de Technologie SupÃ©rieure/Robotique FIRST QuÃ©bec/Fusion Jeunesse/CSDM &amp; Ã‰cole La Voie</v>
          </cell>
          <cell r="D2856" t="str">
            <v>Montreal, QC Canada</v>
          </cell>
        </row>
        <row r="2857">
          <cell r="A2857">
            <v>3990</v>
          </cell>
          <cell r="B2857" t="str">
            <v>Tech for Kids/La techno. au service des jeunes</v>
          </cell>
          <cell r="C2857" t="str">
            <v>La Fondation du College Regina Assumpta / APCRA / CAE / Sweet Isabelle / Stylo.ca / Pharmascience &amp; College Regina Assumpta</v>
          </cell>
          <cell r="D2857" t="str">
            <v>Montral, QC Canada</v>
          </cell>
        </row>
        <row r="2858">
          <cell r="A2858">
            <v>3991</v>
          </cell>
          <cell r="B2858" t="str">
            <v>KnightVision</v>
          </cell>
          <cell r="C2858" t="str">
            <v>NASA / BASF / SAIC / jcpenney / BRZoom &amp; Episcopal High School</v>
          </cell>
          <cell r="D2858" t="str">
            <v>Baton Rouge, LA USA</v>
          </cell>
        </row>
        <row r="2859">
          <cell r="A2859">
            <v>3992</v>
          </cell>
          <cell r="B2859" t="str">
            <v>Eagles Robotics Xperience</v>
          </cell>
          <cell r="C2859" t="str">
            <v>NASA/jcpenney &amp; Atlantic Community High School</v>
          </cell>
          <cell r="D2859" t="str">
            <v>Delray Beach, FL USA</v>
          </cell>
        </row>
        <row r="2860">
          <cell r="A2860">
            <v>3993</v>
          </cell>
          <cell r="B2860" t="str">
            <v xml:space="preserve">Hart Hybrids </v>
          </cell>
          <cell r="C2860" t="str">
            <v>St. Jude Foundation/US FIRST California Region/Lockheed Martin/jcpenney/Numatic Engineering &amp; Hart High School</v>
          </cell>
          <cell r="D2860" t="str">
            <v>Newhall, CA USA</v>
          </cell>
        </row>
        <row r="2861">
          <cell r="A2861">
            <v>3995</v>
          </cell>
          <cell r="B2861" t="str">
            <v>Automata</v>
          </cell>
          <cell r="C2861" t="str">
            <v>SRT / Outback MFG / Redmond Proficiency Academy / NW UAV / Platt Electric / Slayden Construction / Network 911 / Valley Machine / Kawak Aviation / The Social Business &amp; 4H</v>
          </cell>
          <cell r="D2861" t="str">
            <v>Redmond, OR USA</v>
          </cell>
        </row>
        <row r="2862">
          <cell r="A2862">
            <v>3996</v>
          </cell>
          <cell r="B2862" t="str">
            <v>RIKITIK</v>
          </cell>
          <cell r="C2862" t="str">
            <v>TELUS / Ville de Rimouski / UQAR / CÃ©gep de Rimouski / Robotique FIRST QuÃ©bec / Fusion Jeunesse / Groupe Inox CÃ´tÃ© &amp; Ecole Paul-Hubert (CS des Phares)</v>
          </cell>
          <cell r="D2862" t="str">
            <v>Rimouski, QC Canada</v>
          </cell>
        </row>
        <row r="2863">
          <cell r="A2863">
            <v>3997</v>
          </cell>
          <cell r="B2863" t="str">
            <v>Screaming Chickens</v>
          </cell>
          <cell r="C2863" t="str">
            <v>Texas Workforce Commision / Booz Allen / jcpenney / Time Warner Cable / 100% People Power Team / Lockheed Martin Kelly Aviation / Psyquel / UTSA Brute Squad / ThinkGeek.com &amp; Boy Scouts Explorer Post</v>
          </cell>
          <cell r="D2863" t="str">
            <v>San Antonio, TX USA</v>
          </cell>
        </row>
        <row r="2864">
          <cell r="A2864">
            <v>3998</v>
          </cell>
          <cell r="B2864" t="str">
            <v>Redneck Robotics</v>
          </cell>
          <cell r="C2864" t="str">
            <v>NASA / jcpenney / ANONYMOUS &amp; Bulloch Academy Robotics</v>
          </cell>
          <cell r="D2864" t="str">
            <v>Statesboro, GA USA</v>
          </cell>
        </row>
        <row r="2865">
          <cell r="A2865">
            <v>3999</v>
          </cell>
          <cell r="B2865" t="str">
            <v>Shadetree Mechanics</v>
          </cell>
          <cell r="C2865" t="str">
            <v>091 Huey Foundation / jcpenney / The Elmendorf Family Foundation / Texas Workforce Commission / Time Warner Cable &amp; Shadetree Mechanics Inc.</v>
          </cell>
          <cell r="D2865" t="str">
            <v>Killeen, TX USA</v>
          </cell>
        </row>
        <row r="2866">
          <cell r="A2866">
            <v>4001</v>
          </cell>
          <cell r="B2866" t="str">
            <v>Retro-Rams</v>
          </cell>
          <cell r="C2866" t="str">
            <v>Foxwood Inc. / Quanser Inc. / Magna Closures / YCDSB / Striowski and Associates / PTC &amp; St. Robert CHS</v>
          </cell>
          <cell r="D2866" t="str">
            <v>Thornhill, ON Canada</v>
          </cell>
        </row>
        <row r="2867">
          <cell r="A2867">
            <v>4001</v>
          </cell>
          <cell r="B2867" t="str">
            <v>Retro-Rams</v>
          </cell>
          <cell r="C2867" t="str">
            <v>Foxwood Inc. / Quanser Inc. / Magna Closures / YCDSB / Striowski and Associates / PTC &amp; St. Robert CHS</v>
          </cell>
          <cell r="D2867" t="str">
            <v>Thornhill, ON Canada</v>
          </cell>
        </row>
        <row r="2868">
          <cell r="A2868">
            <v>4003</v>
          </cell>
          <cell r="B2868" t="str">
            <v>TriSonics</v>
          </cell>
          <cell r="C2868" t="str">
            <v>NASA/jcpenney/PTC &amp; Allendale High School</v>
          </cell>
          <cell r="D2868" t="str">
            <v>Allendale, MI USA</v>
          </cell>
        </row>
        <row r="2869">
          <cell r="A2869">
            <v>4003</v>
          </cell>
          <cell r="B2869" t="str">
            <v>TriSonics</v>
          </cell>
          <cell r="C2869" t="str">
            <v>NASA/jcpenney/PTC &amp; Allendale High School</v>
          </cell>
          <cell r="D2869" t="str">
            <v>Allendale, MI USA</v>
          </cell>
        </row>
        <row r="2870">
          <cell r="A2870">
            <v>4004</v>
          </cell>
          <cell r="B2870" t="str">
            <v>M.A.R.S. Rovers</v>
          </cell>
          <cell r="C2870" t="str">
            <v>Pribusin Inc/SRT &amp; Muskegon Area Robotics Students Inc.</v>
          </cell>
          <cell r="D2870" t="str">
            <v>Muskegon, MI USA</v>
          </cell>
        </row>
        <row r="2871">
          <cell r="A2871">
            <v>4004</v>
          </cell>
          <cell r="B2871" t="str">
            <v>M.A.R.S. Rovers</v>
          </cell>
          <cell r="C2871" t="str">
            <v>Pribusin Inc/SRT &amp; Muskegon Area Robotics Students Inc.</v>
          </cell>
          <cell r="D2871" t="str">
            <v>Muskegon, MI USA</v>
          </cell>
        </row>
        <row r="2872">
          <cell r="A2872">
            <v>4005</v>
          </cell>
          <cell r="B2872" t="str">
            <v>Hostile Gato Robotics</v>
          </cell>
          <cell r="C2872" t="str">
            <v>Oklahoma State Department of Education / NASA / jcpenney &amp; Fort Gibson HS</v>
          </cell>
          <cell r="D2872" t="str">
            <v>Fort Gibson, OK USA</v>
          </cell>
        </row>
        <row r="2873">
          <cell r="A2873">
            <v>4006</v>
          </cell>
          <cell r="B2873" t="str">
            <v>CIBorgs</v>
          </cell>
          <cell r="C2873" t="str">
            <v>NASA/Arrow Electronics/jcpenney &amp; Central Islip Senior High School</v>
          </cell>
          <cell r="D2873" t="str">
            <v>Central Islip, NY USA</v>
          </cell>
        </row>
        <row r="2874">
          <cell r="A2874">
            <v>4007</v>
          </cell>
          <cell r="B2874" t="str">
            <v>Les Cactus</v>
          </cell>
          <cell r="C2874" t="str">
            <v>Protac/Delastek &amp; Seminaire Ste-Marie</v>
          </cell>
          <cell r="D2874" t="str">
            <v>Shawinigan, QC Canada</v>
          </cell>
        </row>
        <row r="2875">
          <cell r="A2875">
            <v>4008</v>
          </cell>
          <cell r="B2875" t="str">
            <v>Theodore Roosevelt's Disco Haircut</v>
          </cell>
          <cell r="C2875" t="str">
            <v>NASA/CRANE NSWC/jcpenney &amp; Pike Central High School</v>
          </cell>
          <cell r="D2875" t="str">
            <v>Petersburg, IN USA</v>
          </cell>
        </row>
        <row r="2876">
          <cell r="A2876">
            <v>4008</v>
          </cell>
          <cell r="B2876" t="str">
            <v>Theodore Roosevelt's Disco Haircut</v>
          </cell>
          <cell r="C2876" t="str">
            <v>NASA/CRANE NSWC/jcpenney &amp; Pike Central High School</v>
          </cell>
          <cell r="D2876" t="str">
            <v>Petersburg, IN USA</v>
          </cell>
        </row>
        <row r="2877">
          <cell r="A2877">
            <v>4009</v>
          </cell>
          <cell r="B2877" t="str">
            <v>Denfeld Hunters</v>
          </cell>
          <cell r="C2877" t="str">
            <v>jcpenney &amp; Denfeld Hunters FIRST Robotics Team</v>
          </cell>
          <cell r="D2877" t="str">
            <v>Duluth, MN USA</v>
          </cell>
        </row>
        <row r="2878">
          <cell r="A2878">
            <v>4010</v>
          </cell>
          <cell r="B2878" t="str">
            <v>Nautilus</v>
          </cell>
          <cell r="C2878" t="str">
            <v>Motorola Solutions Foundation &amp; TecnolÃ³gico Monterrey Campus Ciudad de MÃ©xico</v>
          </cell>
          <cell r="D2878" t="str">
            <v>Tlalpan, DIF Mexico</v>
          </cell>
        </row>
        <row r="2879">
          <cell r="A2879">
            <v>4011</v>
          </cell>
          <cell r="B2879" t="str">
            <v>pirhobotics</v>
          </cell>
          <cell r="C2879" t="str">
            <v>Aquinas High School</v>
          </cell>
          <cell r="D2879" t="str">
            <v>La Crosse, WI USA</v>
          </cell>
        </row>
        <row r="2880">
          <cell r="A2880">
            <v>4012</v>
          </cell>
          <cell r="B2880" t="str">
            <v>Bad News Bots</v>
          </cell>
          <cell r="C2880" t="str">
            <v>Credit Suisse / Con Edison / jcpenney / NASA &amp; St. Joseph By-the-Sea high school</v>
          </cell>
          <cell r="D2880" t="str">
            <v>Staten Island, NY USA</v>
          </cell>
        </row>
        <row r="2881">
          <cell r="A2881">
            <v>4013</v>
          </cell>
          <cell r="B2881" t="str">
            <v>Clockwork Mania</v>
          </cell>
          <cell r="C2881" t="str">
            <v>NASA/jcpenney/Florida Fluid Power Society &amp; Orlando Science Schools</v>
          </cell>
          <cell r="D2881" t="str">
            <v>Orlando, FL USA</v>
          </cell>
        </row>
        <row r="2882">
          <cell r="A2882">
            <v>4013</v>
          </cell>
          <cell r="B2882" t="str">
            <v>Clockwork Mania</v>
          </cell>
          <cell r="C2882" t="str">
            <v>NASA/jcpenney/Florida Fluid Power Society &amp; Orlando Science Schools</v>
          </cell>
          <cell r="D2882" t="str">
            <v>Orlando, FL USA</v>
          </cell>
        </row>
        <row r="2883">
          <cell r="A2883">
            <v>4014</v>
          </cell>
          <cell r="B2883" t="str">
            <v>Top Hat Technicians</v>
          </cell>
          <cell r="C2883" t="str">
            <v>NDEP / jcpenney / National Defense Education Program / Qualcomm &amp; High Tech High North County</v>
          </cell>
          <cell r="D2883" t="str">
            <v>San Marcos, CA USA</v>
          </cell>
        </row>
        <row r="2884">
          <cell r="A2884">
            <v>4015</v>
          </cell>
          <cell r="B2884" t="str">
            <v>Jag</v>
          </cell>
          <cell r="C2884" t="str">
            <v>Everlast Paving Ltd. / GMC &amp; St. Joseph Secondary School</v>
          </cell>
          <cell r="D2884" t="str">
            <v>Mississauga, ON Canada</v>
          </cell>
        </row>
        <row r="2885">
          <cell r="A2885">
            <v>4016</v>
          </cell>
          <cell r="B2885" t="str">
            <v>Ashebots</v>
          </cell>
          <cell r="C2885" t="str">
            <v>ABTech/jcpenney/Medlock &amp; Associates Engineering, PA/ERC Broadband/Zen Sushi/Meet the Geeks/Mark Sherwood &amp; Asheville-Buncombe Robotics Group</v>
          </cell>
          <cell r="D2885" t="str">
            <v>Asheville, NC USA</v>
          </cell>
        </row>
        <row r="2886">
          <cell r="A2886">
            <v>4018</v>
          </cell>
          <cell r="B2886" t="str">
            <v>Knight Bots</v>
          </cell>
          <cell r="C2886" t="str">
            <v>jcpenney &amp; Saint Mary's Catholic High School</v>
          </cell>
          <cell r="D2886" t="str">
            <v>Phoenix, AZ USA</v>
          </cell>
        </row>
        <row r="2887">
          <cell r="A2887">
            <v>4019</v>
          </cell>
          <cell r="B2887" t="str">
            <v>Mechanical Paradise</v>
          </cell>
          <cell r="C2887" t="str">
            <v>NASA / Best Buy / XEROX / jcpenney &amp; Bridges Academy</v>
          </cell>
          <cell r="D2887" t="str">
            <v>Studio City, CA USA</v>
          </cell>
        </row>
        <row r="2888">
          <cell r="A2888">
            <v>4019</v>
          </cell>
          <cell r="B2888" t="str">
            <v>Mechanical Paradise</v>
          </cell>
          <cell r="C2888" t="str">
            <v>NASA / Best Buy / XEROX / jcpenney &amp; Bridges Academy</v>
          </cell>
          <cell r="D2888" t="str">
            <v>Studio City, CA USA</v>
          </cell>
        </row>
        <row r="2889">
          <cell r="A2889">
            <v>4020</v>
          </cell>
          <cell r="B2889" t="str">
            <v>Cyber Tribe</v>
          </cell>
          <cell r="C2889" t="str">
            <v>jcpenney / Energy Systems Group / Eastman Chemical Company / Siemens Industry / BAE / ETSU / Host Engineering / VINTECH / Mustang Engineering / BWSC / Holston Section ASME / Kingsport City Schools / RCAM: Regional Center for Advanced Manufacturing / Cintas &amp; Dobyns-Bennett High School</v>
          </cell>
          <cell r="D2889" t="str">
            <v>Kingsport, TN USA</v>
          </cell>
        </row>
        <row r="2890">
          <cell r="A2890">
            <v>4021</v>
          </cell>
          <cell r="B2890" t="str">
            <v>igKnightion</v>
          </cell>
          <cell r="C2890" t="str">
            <v>jcpenney/Logistics Health, Inc. &amp; Luther High School</v>
          </cell>
          <cell r="D2890" t="str">
            <v>Onalaska, WI USA</v>
          </cell>
        </row>
        <row r="2891">
          <cell r="A2891">
            <v>4023</v>
          </cell>
          <cell r="B2891" t="str">
            <v>wolvarines</v>
          </cell>
          <cell r="C2891" t="str">
            <v>jcpenney &amp; Buffalo Academy of Science</v>
          </cell>
          <cell r="D2891" t="str">
            <v>Buffalo, NY USA</v>
          </cell>
        </row>
        <row r="2892">
          <cell r="A2892">
            <v>4024</v>
          </cell>
          <cell r="B2892" t="str">
            <v>TPS</v>
          </cell>
          <cell r="C2892" t="str">
            <v>Disney/jcpenney &amp; Trinity Preparatory School</v>
          </cell>
          <cell r="D2892" t="str">
            <v>5700 Trinity Prep Lane, FL USA</v>
          </cell>
        </row>
        <row r="2893">
          <cell r="A2893">
            <v>4025</v>
          </cell>
          <cell r="B2893" t="str">
            <v>Eagles</v>
          </cell>
          <cell r="C2893" t="str">
            <v>jcpenney/Oak Rdge National Laboratory &amp; Gibbs High School</v>
          </cell>
          <cell r="D2893" t="str">
            <v>Corryton, TN USA</v>
          </cell>
        </row>
        <row r="2894">
          <cell r="A2894">
            <v>4026</v>
          </cell>
          <cell r="B2894" t="str">
            <v>Global Dynamics</v>
          </cell>
          <cell r="C2894" t="str">
            <v>GE Volunteers / Teradata Corporation / Johnson Research and Development / Kimberly Clark / jcpenney &amp; Decatur High School</v>
          </cell>
          <cell r="D2894" t="str">
            <v>Decatur, GA USA</v>
          </cell>
        </row>
        <row r="2895">
          <cell r="A2895">
            <v>4027</v>
          </cell>
          <cell r="B2895" t="str">
            <v>4-H Fatal Error</v>
          </cell>
          <cell r="C2895" t="str">
            <v>jcpenney &amp; Centre County 4-H</v>
          </cell>
          <cell r="D2895" t="str">
            <v>State College, PA USA</v>
          </cell>
        </row>
        <row r="2896">
          <cell r="A2896">
            <v>4028</v>
          </cell>
          <cell r="B2896" t="str">
            <v>The Beak Squad</v>
          </cell>
          <cell r="C2896" t="str">
            <v>NASA/jcpenney &amp; Cincinnati Hills Christian Academy</v>
          </cell>
          <cell r="D2896" t="str">
            <v>Cincinnati, OH USA</v>
          </cell>
        </row>
        <row r="2897">
          <cell r="A2897">
            <v>4028</v>
          </cell>
          <cell r="B2897" t="str">
            <v>The Beak Squad</v>
          </cell>
          <cell r="C2897" t="str">
            <v>NASA/jcpenney &amp; Cincinnati Hills Christian Academy</v>
          </cell>
          <cell r="D2897" t="str">
            <v>Cincinnati, OH USA</v>
          </cell>
        </row>
        <row r="2898">
          <cell r="A2898">
            <v>4029</v>
          </cell>
          <cell r="B2898" t="str">
            <v>SpartanBots</v>
          </cell>
          <cell r="C2898" t="str">
            <v>jcpenney/will.i.am &amp; Huntington Park High School</v>
          </cell>
          <cell r="D2898" t="str">
            <v>Huntington Park, CA USA</v>
          </cell>
        </row>
        <row r="2899">
          <cell r="A2899">
            <v>4030</v>
          </cell>
          <cell r="B2899" t="str">
            <v>NullPointerException</v>
          </cell>
          <cell r="C2899" t="str">
            <v>The Boeing Company / OSPI / Ingraham PTSA / F5 / GM Nameplate &amp; Ingraham High School</v>
          </cell>
          <cell r="D2899" t="str">
            <v>Seattle, WA USA</v>
          </cell>
        </row>
        <row r="2900">
          <cell r="A2900">
            <v>4030</v>
          </cell>
          <cell r="B2900" t="str">
            <v>NullPointerException</v>
          </cell>
          <cell r="C2900" t="str">
            <v>The Boeing Company / OSPI / Ingraham PTSA / F5 / GM Nameplate &amp; Ingraham High School</v>
          </cell>
          <cell r="D2900" t="str">
            <v>Seattle, WA USA</v>
          </cell>
        </row>
        <row r="2901">
          <cell r="A2901">
            <v>4031</v>
          </cell>
          <cell r="B2901" t="str">
            <v>4-H Force Team</v>
          </cell>
          <cell r="C2901" t="str">
            <v>jcpenney &amp; Penn State Extension</v>
          </cell>
          <cell r="D2901" t="str">
            <v>Brookville, PA USA</v>
          </cell>
        </row>
        <row r="2902">
          <cell r="A2902">
            <v>4032</v>
          </cell>
          <cell r="B2902" t="str">
            <v>4-H Chrome Clovers</v>
          </cell>
          <cell r="C2902" t="str">
            <v>jcpenney / The Heinz Endowments / Washington County 4-H &amp; 4-H Development Fund / Simmons Farm &amp; Washington County 4-H Chrome Clovers</v>
          </cell>
          <cell r="D2902" t="str">
            <v>Washington, PA USA</v>
          </cell>
        </row>
        <row r="2903">
          <cell r="A2903">
            <v>4034</v>
          </cell>
          <cell r="B2903" t="str">
            <v>Pelham Pythonssss</v>
          </cell>
          <cell r="C2903" t="str">
            <v>jcpenney/Flir &amp; Pelham High School</v>
          </cell>
          <cell r="D2903" t="str">
            <v>Pelham, NH USA</v>
          </cell>
        </row>
        <row r="2904">
          <cell r="A2904">
            <v>4035</v>
          </cell>
          <cell r="B2904" t="str">
            <v>Tornadoes</v>
          </cell>
          <cell r="C2904" t="str">
            <v>Orange High School Tornadoes</v>
          </cell>
          <cell r="D2904" t="str">
            <v>orange, NJ USA</v>
          </cell>
        </row>
        <row r="2905">
          <cell r="A2905">
            <v>4035</v>
          </cell>
          <cell r="B2905" t="str">
            <v>Tornadoes</v>
          </cell>
          <cell r="C2905" t="str">
            <v>Orange High School Tornadoes</v>
          </cell>
          <cell r="D2905" t="str">
            <v>orange, NJ USA</v>
          </cell>
        </row>
        <row r="2906">
          <cell r="A2906">
            <v>4036</v>
          </cell>
          <cell r="B2906" t="str">
            <v>Short Circuit</v>
          </cell>
          <cell r="C2906" t="str">
            <v>NASA &amp; Southwest Career and Technical Academy</v>
          </cell>
          <cell r="D2906" t="str">
            <v>Las Vegas, NV USA</v>
          </cell>
        </row>
        <row r="2907">
          <cell r="A2907">
            <v>4037</v>
          </cell>
          <cell r="B2907" t="str">
            <v>Hot Springs Tronix</v>
          </cell>
          <cell r="C2907" t="str">
            <v>NASA/ArkansasFIRST/jcpenney/National Park Community College/Mid South Engineering &amp; Lakeside High School</v>
          </cell>
          <cell r="D2907" t="str">
            <v>Hot Springs, AR USA</v>
          </cell>
        </row>
        <row r="2908">
          <cell r="A2908">
            <v>4038</v>
          </cell>
          <cell r="B2908" t="str">
            <v>Binary Robotics</v>
          </cell>
          <cell r="C2908" t="str">
            <v>NASA/jcpenney &amp; Olympic High School</v>
          </cell>
          <cell r="D2908" t="str">
            <v>Bremerton, WA USA</v>
          </cell>
        </row>
        <row r="2909">
          <cell r="A2909">
            <v>4039</v>
          </cell>
          <cell r="B2909" t="str">
            <v>MakeShift Robotics</v>
          </cell>
          <cell r="C2909" t="str">
            <v>Eaton Corporation/FIRST Robotics Canada/RMT Robotics/Xerox Canada &amp; St. Mary Catholic Secondary School</v>
          </cell>
          <cell r="D2909" t="str">
            <v>Hamilton, ON Canada</v>
          </cell>
        </row>
        <row r="2910">
          <cell r="A2910">
            <v>4039</v>
          </cell>
          <cell r="B2910" t="str">
            <v>MakeShift Robotics</v>
          </cell>
          <cell r="C2910" t="str">
            <v>Eaton Corporation/FIRST Robotics Canada/RMT Robotics/Xerox Canada &amp; St. Mary Catholic Secondary School</v>
          </cell>
          <cell r="D2910" t="str">
            <v>Hamilton, ON Canada</v>
          </cell>
        </row>
        <row r="2911">
          <cell r="A2911">
            <v>4041</v>
          </cell>
          <cell r="B2911" t="str">
            <v>Iron Tigers</v>
          </cell>
          <cell r="C2911" t="str">
            <v>jcpenney/Fairchild Semiconductor &amp; MSAD 11</v>
          </cell>
          <cell r="D2911" t="str">
            <v>Gardiner, ME USA</v>
          </cell>
        </row>
        <row r="2912">
          <cell r="A2912">
            <v>4042</v>
          </cell>
          <cell r="B2912" t="str">
            <v>Eagles</v>
          </cell>
          <cell r="C2912" t="str">
            <v>jcpenney/Fairchild Semiconductor &amp; Erskine Academy</v>
          </cell>
          <cell r="D2912" t="str">
            <v>South China, ME USA</v>
          </cell>
        </row>
        <row r="2913">
          <cell r="A2913">
            <v>4043</v>
          </cell>
          <cell r="B2913" t="str">
            <v>NerdHerd</v>
          </cell>
          <cell r="C2913" t="str">
            <v>NASA/Evergreen Aviation and Space Museum/jcpenney/Stitch-N-Embroidery, Inc./Andrews-Cooper/State of Oregon/Boeing &amp; EASA</v>
          </cell>
          <cell r="D2913" t="str">
            <v>McMinnville, OR USA</v>
          </cell>
        </row>
        <row r="2914">
          <cell r="A2914">
            <v>4044</v>
          </cell>
          <cell r="B2914" t="str">
            <v>SCREAMIN' EAGLES</v>
          </cell>
          <cell r="C2914" t="str">
            <v>Sterling Tool, Inc. / Witco, Inc. / Comau Inc. / Kroger's / SRT / Keihin Michigan Manufacturing / Detroit Tigers, Inc., / NDIA / Peerless Steel / New-Cor / Hard Milling Solutions / K.B.C. Tools / Tri-Tool Boring / Doodling Outback Embroidery / Champion Steel, Inc. &amp; SCREAMIN' EAGLES K-12 FIRST Robotics  group &amp; Capac  Middle and High School</v>
          </cell>
          <cell r="D2914" t="str">
            <v>Capac, MI USA</v>
          </cell>
        </row>
        <row r="2915">
          <cell r="A2915">
            <v>4044</v>
          </cell>
          <cell r="B2915" t="str">
            <v>SCREAMIN' EAGLES</v>
          </cell>
          <cell r="C2915" t="str">
            <v>Sterling Tool, Inc. / Witco, Inc. / Comau Inc. / Kroger's / SRT / Keihin Michigan Manufacturing / Detroit Tigers, Inc., / NDIA / Peerless Steel / New-Cor / Hard Milling Solutions / K.B.C. Tools / Tri-Tool Boring / Doodling Outback Embroidery / Champion Steel, Inc. &amp; SCREAMIN' EAGLES K-12 FIRST Robotics  group &amp; Capac  Middle and High School</v>
          </cell>
          <cell r="D2915" t="str">
            <v>Capac, MI USA</v>
          </cell>
        </row>
        <row r="2916">
          <cell r="A2916">
            <v>4045</v>
          </cell>
          <cell r="B2916" t="str">
            <v>Toxic Drones</v>
          </cell>
          <cell r="C2916" t="str">
            <v>jcpenney/Texas Workforce Commission &amp; Oscar Dean Wyatt High School</v>
          </cell>
          <cell r="D2916" t="str">
            <v>Fort Worth, TX USA</v>
          </cell>
        </row>
        <row r="2917">
          <cell r="A2917">
            <v>4046</v>
          </cell>
          <cell r="B2917" t="str">
            <v>Schrodinger's Dragons</v>
          </cell>
          <cell r="C2917" t="str">
            <v>Millennium Hollywood / NASA / Hollywood Studio District Neighborhood Council / East Hollywood Neighborhood Council &amp; Helen Bernstein Complex</v>
          </cell>
          <cell r="D2917" t="str">
            <v>Los Angeles, CA USA</v>
          </cell>
        </row>
        <row r="2918">
          <cell r="A2918">
            <v>4047</v>
          </cell>
          <cell r="B2918" t="str">
            <v>Cyber Dogz</v>
          </cell>
          <cell r="C2918" t="str">
            <v>jcpenney &amp; Oakland Tech High School</v>
          </cell>
          <cell r="D2918" t="str">
            <v>Okland, CA USA</v>
          </cell>
        </row>
        <row r="2919">
          <cell r="A2919">
            <v>4048</v>
          </cell>
          <cell r="B2919" t="str">
            <v>Redshift</v>
          </cell>
          <cell r="C2919" t="str">
            <v>NASA / jcpenney / Westborough Education Foundation / F5 Networks, Inc. / Tufts University Cummings School &amp; Westborough High School</v>
          </cell>
          <cell r="D2919" t="str">
            <v>Westborough, MA USA</v>
          </cell>
        </row>
        <row r="2920">
          <cell r="A2920">
            <v>4049</v>
          </cell>
          <cell r="B2920" t="str">
            <v>4-H jcp Knights</v>
          </cell>
          <cell r="C2920" t="str">
            <v>jcpenney &amp; Butler 4-H jcp Knights</v>
          </cell>
          <cell r="D2920" t="str">
            <v>Saxonburg, PA USA</v>
          </cell>
        </row>
        <row r="2921">
          <cell r="A2921">
            <v>4050</v>
          </cell>
          <cell r="B2921" t="str">
            <v>biohazard</v>
          </cell>
          <cell r="C2921" t="str">
            <v>Franklin County 4-H / Tyco Electronics / jcpenney / CTC Foundation / Gannon Associates / JLG / The Lehman Family Foundation / SAIC &amp; Franklin County 4-H</v>
          </cell>
          <cell r="D2921" t="str">
            <v>Chambersburg, PA USA</v>
          </cell>
        </row>
        <row r="2922">
          <cell r="A2922">
            <v>4050</v>
          </cell>
          <cell r="B2922" t="str">
            <v>biohazard</v>
          </cell>
          <cell r="C2922" t="str">
            <v>Franklin County 4-H / Tyco Electronics / jcpenney / CTC Foundation / Gannon Associates / JLG / The Lehman Family Foundation / SAIC &amp; Franklin County 4-H</v>
          </cell>
          <cell r="D2922" t="str">
            <v>Chambersburg, PA USA</v>
          </cell>
        </row>
        <row r="2923">
          <cell r="A2923">
            <v>4051</v>
          </cell>
          <cell r="B2923" t="str">
            <v>Sabin-Sharks</v>
          </cell>
          <cell r="C2923" t="str">
            <v>jcpenney/Blount/GTS &amp; Sabin-Schellenberg Center</v>
          </cell>
          <cell r="D2923" t="str">
            <v>Milwaukie, OR USA</v>
          </cell>
        </row>
        <row r="2924">
          <cell r="A2924">
            <v>4052</v>
          </cell>
          <cell r="B2924" t="str">
            <v>WolfTrack</v>
          </cell>
          <cell r="C2924" t="str">
            <v>NASA/Vision Ace Hardware/jcpenney &amp; South Fort Myers High School</v>
          </cell>
          <cell r="D2924" t="str">
            <v>Fort Myers, FL USA</v>
          </cell>
        </row>
        <row r="2925">
          <cell r="A2925">
            <v>4053</v>
          </cell>
          <cell r="B2925" t="str">
            <v>Robot Ascension</v>
          </cell>
          <cell r="C2925" t="str">
            <v>jcpenney &amp; East Ascension High School</v>
          </cell>
          <cell r="D2925" t="str">
            <v>Gonzales, LA USA</v>
          </cell>
        </row>
        <row r="2926">
          <cell r="A2926">
            <v>4054</v>
          </cell>
          <cell r="B2926" t="str">
            <v>Robo Raiders</v>
          </cell>
          <cell r="C2926" t="str">
            <v>La Crosse Central High School</v>
          </cell>
          <cell r="D2926" t="str">
            <v>La Crosse, WI USA</v>
          </cell>
        </row>
        <row r="2927">
          <cell r="A2927">
            <v>4055</v>
          </cell>
          <cell r="B2927" t="str">
            <v>N R G  (Northwestern Robotic Gearheads)</v>
          </cell>
          <cell r="C2927" t="str">
            <v>Alcoa Foundation/UTC/jcpenney/4-H &amp; Northwestern Regional High School</v>
          </cell>
          <cell r="D2927" t="str">
            <v>Winsted, CT USA</v>
          </cell>
        </row>
        <row r="2928">
          <cell r="A2928">
            <v>4055</v>
          </cell>
          <cell r="B2928" t="str">
            <v>N R G  (Northwestern Robotic Gearheads)</v>
          </cell>
          <cell r="C2928" t="str">
            <v>Alcoa Foundation/UTC/jcpenney/4-H &amp; Northwestern Regional High School</v>
          </cell>
          <cell r="D2928" t="str">
            <v>Winsted, CT USA</v>
          </cell>
        </row>
        <row r="2929">
          <cell r="A2929">
            <v>4056</v>
          </cell>
          <cell r="B2929" t="str">
            <v>ElectroJackets</v>
          </cell>
          <cell r="C2929" t="str">
            <v>jcpenney/Gethsenane Lutheran church &amp; Colton High School</v>
          </cell>
          <cell r="D2929" t="str">
            <v>Riverside, CA USA</v>
          </cell>
        </row>
        <row r="2930">
          <cell r="A2930">
            <v>4057</v>
          </cell>
          <cell r="B2930" t="str">
            <v>KB Bots</v>
          </cell>
          <cell r="C2930" t="str">
            <v>NASA / Dreyer Insurance Agency &amp; Klamath Basin Robotics &amp; EagleRidge High School &amp; Klamath Union High School &amp; Mazama High School &amp; Henley High School</v>
          </cell>
          <cell r="D2930" t="str">
            <v>Klamath Falls, OR USA</v>
          </cell>
        </row>
        <row r="2931">
          <cell r="A2931">
            <v>4058</v>
          </cell>
          <cell r="B2931" t="str">
            <v>BoomBots</v>
          </cell>
          <cell r="C2931" t="str">
            <v>NASA/jcpenney/AndyMark &amp; Union County High School</v>
          </cell>
          <cell r="D2931" t="str">
            <v>Liberty, IN USA</v>
          </cell>
        </row>
        <row r="2932">
          <cell r="A2932">
            <v>4060</v>
          </cell>
          <cell r="B2932" t="str">
            <v>S.W.A.G.</v>
          </cell>
          <cell r="C2932" t="str">
            <v>Chehalis Foundation / Bezos family / CVM Machine Shop &amp; W F West High School, Chehalis WA</v>
          </cell>
          <cell r="D2932" t="str">
            <v>Chehalis, WA USA</v>
          </cell>
        </row>
        <row r="2933">
          <cell r="A2933">
            <v>4060</v>
          </cell>
          <cell r="B2933" t="str">
            <v>S.W.A.G.</v>
          </cell>
          <cell r="C2933" t="str">
            <v>Chehalis Foundation / Bezos family / CVM Machine Shop &amp; W F West High School, Chehalis WA</v>
          </cell>
          <cell r="D2933" t="str">
            <v>Chehalis, WA USA</v>
          </cell>
        </row>
        <row r="2934">
          <cell r="A2934">
            <v>4061</v>
          </cell>
          <cell r="B2934" t="str">
            <v>SciBorgs</v>
          </cell>
          <cell r="C2934" t="str">
            <v>Palouse Area Robotics Team / SEL / DIGILENT / DECAGON / 4-H &amp; Colfax,Colton,Garfield-Palouse &amp; Pullman High Schools</v>
          </cell>
          <cell r="D2934" t="str">
            <v>Pullman, WA USA</v>
          </cell>
        </row>
        <row r="2935">
          <cell r="A2935">
            <v>4061</v>
          </cell>
          <cell r="B2935" t="str">
            <v>SciBorgs</v>
          </cell>
          <cell r="C2935" t="str">
            <v>Palouse Area Robotics Team / SEL / DIGILENT / DECAGON / 4-H &amp; Colfax,Colton,Garfield-Palouse &amp; Pullman High Schools</v>
          </cell>
          <cell r="D2935" t="str">
            <v>Pullman, WA USA</v>
          </cell>
        </row>
        <row r="2936">
          <cell r="A2936">
            <v>4063</v>
          </cell>
          <cell r="B2936" t="str">
            <v>TriKzR4Kidz</v>
          </cell>
          <cell r="C2936" t="str">
            <v>The Bank &amp; Trust/jcpenney/Border Baseball/W.E.T. Automotive/San Felipe Lions Club/Marathon Heater/The Best KTDR 96.3/Napa Pro Auto Supply &amp; Del Rio High School CTE</v>
          </cell>
          <cell r="D2936" t="str">
            <v>Del Rio, TX USA</v>
          </cell>
        </row>
        <row r="2937">
          <cell r="A2937">
            <v>4063</v>
          </cell>
          <cell r="B2937" t="str">
            <v>TriKzR4Kidz</v>
          </cell>
          <cell r="C2937" t="str">
            <v>The Bank &amp; Trust/jcpenney/Border Baseball/W.E.T. Automotive/San Felipe Lions Club/Marathon Heater/The Best KTDR 96.3/Napa Pro Auto Supply &amp; Del Rio High School CTE</v>
          </cell>
          <cell r="D2937" t="str">
            <v>Del Rio, TX USA</v>
          </cell>
        </row>
        <row r="2938">
          <cell r="A2938">
            <v>4064</v>
          </cell>
          <cell r="B2938" t="str">
            <v>InZombiacs</v>
          </cell>
          <cell r="C2938" t="str">
            <v>NASA/jcpenney &amp; Vanguard High School</v>
          </cell>
          <cell r="D2938" t="str">
            <v>Ocala, FL USA</v>
          </cell>
        </row>
        <row r="2939">
          <cell r="A2939">
            <v>4065</v>
          </cell>
          <cell r="B2939" t="str">
            <v>Nerds of Prey</v>
          </cell>
          <cell r="C2939" t="str">
            <v>NASA/jcpenney &amp; Lake Minneola High School</v>
          </cell>
          <cell r="D2939" t="str">
            <v>Minneola, FL USA</v>
          </cell>
        </row>
        <row r="2940">
          <cell r="A2940">
            <v>4066</v>
          </cell>
          <cell r="B2940" t="str">
            <v>MechMate</v>
          </cell>
          <cell r="C2940" t="str">
            <v>jcpenney &amp; South Lake High School</v>
          </cell>
          <cell r="D2940" t="str">
            <v>Groveland, FL USA</v>
          </cell>
        </row>
        <row r="2941">
          <cell r="A2941">
            <v>4067</v>
          </cell>
          <cell r="B2941" t="str">
            <v>The Incredible Hawk</v>
          </cell>
          <cell r="C2941" t="str">
            <v>Sony / NASA / jcpenney / Kendall Hardware &amp; River Hill High School</v>
          </cell>
          <cell r="D2941" t="str">
            <v>Clarksville, MD USA</v>
          </cell>
        </row>
        <row r="2942">
          <cell r="A2942">
            <v>4067</v>
          </cell>
          <cell r="B2942" t="str">
            <v>The Incredible Hawk</v>
          </cell>
          <cell r="C2942" t="str">
            <v>Sony / NASA / jcpenney / Kendall Hardware &amp; River Hill High School</v>
          </cell>
          <cell r="D2942" t="str">
            <v>Clarksville, MD USA</v>
          </cell>
        </row>
        <row r="2943">
          <cell r="A2943">
            <v>4068</v>
          </cell>
          <cell r="B2943" t="str">
            <v>Aperture Robotics</v>
          </cell>
          <cell r="C2943" t="str">
            <v>NDEP/Lewis-Palmer School District 38/jcpenney/NASA/Lockheed Martin &amp; Palmer Ridge High School</v>
          </cell>
          <cell r="D2943" t="str">
            <v>Monument, CO USA</v>
          </cell>
        </row>
        <row r="2944">
          <cell r="A2944">
            <v>4069</v>
          </cell>
          <cell r="B2944" t="str">
            <v>Lo-Ellen Robotics</v>
          </cell>
          <cell r="C2944" t="str">
            <v>Hatch / Laurentian University / Xstrata Nickel / SNC-Lavalin / Thales &amp; Lo-Ellen Robotics</v>
          </cell>
          <cell r="D2944" t="str">
            <v>Sudbury, ON Canada</v>
          </cell>
        </row>
        <row r="2945">
          <cell r="A2945">
            <v>4069</v>
          </cell>
          <cell r="B2945" t="str">
            <v>Lo-Ellen Robotics</v>
          </cell>
          <cell r="C2945" t="str">
            <v>Hatch / Laurentian University / Xstrata Nickel / SNC-Lavalin / Thales &amp; Lo-Ellen Robotics</v>
          </cell>
          <cell r="D2945" t="str">
            <v>Sudbury, ON Canada</v>
          </cell>
        </row>
        <row r="2946">
          <cell r="A2946">
            <v>4070</v>
          </cell>
          <cell r="B2946" t="str">
            <v>Silicon Synapse</v>
          </cell>
          <cell r="C2946" t="str">
            <v>jcpenney &amp; Shelby County High Schools</v>
          </cell>
          <cell r="D2946" t="str">
            <v>Shelbyville, IN USA</v>
          </cell>
        </row>
        <row r="2947">
          <cell r="A2947">
            <v>4070</v>
          </cell>
          <cell r="B2947" t="str">
            <v>Silicon Synapse</v>
          </cell>
          <cell r="C2947" t="str">
            <v>jcpenney &amp; Shelby County High Schools</v>
          </cell>
          <cell r="D2947" t="str">
            <v>Shelbyville, IN USA</v>
          </cell>
        </row>
        <row r="2948">
          <cell r="A2948">
            <v>4071</v>
          </cell>
          <cell r="B2948" t="str">
            <v>Diatonic Carbonites</v>
          </cell>
          <cell r="C2948" t="str">
            <v>National Grid / Syracuse City School District-Institute of Technology at Syracuse Central / jcpenney &amp; Institute of Technology at Syracuse Central</v>
          </cell>
          <cell r="D2948" t="str">
            <v>Syracuse, NY USA</v>
          </cell>
        </row>
        <row r="2949">
          <cell r="A2949">
            <v>4072</v>
          </cell>
          <cell r="B2949" t="str">
            <v>Daemon Robotics</v>
          </cell>
          <cell r="C2949" t="str">
            <v>jcpenney &amp; Glenwood Springs High School</v>
          </cell>
          <cell r="D2949" t="str">
            <v>Glenwood Springs, CO USA</v>
          </cell>
        </row>
        <row r="2950">
          <cell r="A2950">
            <v>4073</v>
          </cell>
          <cell r="B2950" t="str">
            <v>Robo Kats</v>
          </cell>
          <cell r="C2950" t="str">
            <v>jcpenney &amp; Carolina Forest High School</v>
          </cell>
          <cell r="D2950" t="str">
            <v>Myrtle Beach, SC USA</v>
          </cell>
        </row>
        <row r="2951">
          <cell r="A2951">
            <v>4074</v>
          </cell>
          <cell r="B2951" t="str">
            <v>Robo Sharks</v>
          </cell>
          <cell r="C2951" t="str">
            <v>NASA/jcpenney &amp; St James High School</v>
          </cell>
          <cell r="D2951" t="str">
            <v>Murrells Inlet, SC USA</v>
          </cell>
        </row>
        <row r="2952">
          <cell r="A2952">
            <v>4075</v>
          </cell>
          <cell r="B2952" t="str">
            <v>Robo Tigers</v>
          </cell>
          <cell r="C2952" t="str">
            <v>jcpenney/NASA &amp; Conway High School</v>
          </cell>
          <cell r="D2952" t="str">
            <v>Conway, SC USA</v>
          </cell>
        </row>
        <row r="2953">
          <cell r="A2953">
            <v>4076</v>
          </cell>
          <cell r="B2953" t="str">
            <v>Northwest STEM</v>
          </cell>
          <cell r="C2953" t="str">
            <v>jcpenney/Texas Workforce Commission &amp; Northwest HS STEM Robotics</v>
          </cell>
          <cell r="D2953" t="str">
            <v>Justin, TX USA</v>
          </cell>
        </row>
        <row r="2954">
          <cell r="A2954">
            <v>4077</v>
          </cell>
          <cell r="B2954" t="str">
            <v>M*A*S*H</v>
          </cell>
          <cell r="C2954" t="str">
            <v>The Boeing Company/SPEEA &amp; Edmonds-Woodway High Scool</v>
          </cell>
          <cell r="D2954" t="str">
            <v>Edmonds, WA USA</v>
          </cell>
        </row>
        <row r="2955">
          <cell r="A2955">
            <v>4078</v>
          </cell>
          <cell r="B2955" t="str">
            <v>Warriors</v>
          </cell>
          <cell r="C2955" t="str">
            <v>jcpenney &amp; La Puente HS</v>
          </cell>
          <cell r="D2955" t="str">
            <v>La Puente, CA USA</v>
          </cell>
        </row>
        <row r="2956">
          <cell r="A2956">
            <v>4079</v>
          </cell>
          <cell r="B2956" t="str">
            <v>Quantum Leap</v>
          </cell>
          <cell r="C2956" t="str">
            <v>Oxford Academy Boosters / The Lu Family / jcpenney / Oxford Academy Foundation / Sir Speedy / Digivation Industries / The Zhang Family / J &amp; F Machine &amp; Oxford Academy</v>
          </cell>
          <cell r="D2956" t="str">
            <v>Cypress, CA USA</v>
          </cell>
        </row>
        <row r="2957">
          <cell r="A2957">
            <v>4080</v>
          </cell>
          <cell r="B2957" t="str">
            <v>Team Reboot</v>
          </cell>
          <cell r="C2957" t="str">
            <v>jcpenney/Georgia Tech RoboJackets &amp; Team Reboot</v>
          </cell>
          <cell r="D2957" t="str">
            <v>atlanta, GA USA</v>
          </cell>
        </row>
        <row r="2958">
          <cell r="A2958">
            <v>4081</v>
          </cell>
          <cell r="B2958" t="str">
            <v>Metal Masters</v>
          </cell>
          <cell r="C2958" t="str">
            <v>Communities In Schools of East Chicago/Indiana 21st Century Community Learning Centers Program/Indiana Afterschool Network/Arcelor-Mittal Steel &amp; East Chicago Central High School</v>
          </cell>
          <cell r="D2958" t="str">
            <v>East Chicago, IN USA</v>
          </cell>
        </row>
        <row r="2959">
          <cell r="A2959">
            <v>4081</v>
          </cell>
          <cell r="B2959" t="str">
            <v>Metal Masters</v>
          </cell>
          <cell r="C2959" t="str">
            <v>Communities In Schools of East Chicago/Indiana 21st Century Community Learning Centers Program/Indiana Afterschool Network/Arcelor-Mittal Steel &amp; East Chicago Central High School</v>
          </cell>
          <cell r="D2959" t="str">
            <v>East Chicago, IN USA</v>
          </cell>
        </row>
        <row r="2960">
          <cell r="A2960">
            <v>4082</v>
          </cell>
          <cell r="B2960" t="str">
            <v>Bulldogs</v>
          </cell>
          <cell r="C2960" t="str">
            <v>Dayton FFA</v>
          </cell>
          <cell r="D2960" t="str">
            <v>Dayton, WA USA</v>
          </cell>
        </row>
        <row r="2961">
          <cell r="A2961">
            <v>4083</v>
          </cell>
          <cell r="B2961" t="str">
            <v>The Iron Wolverines</v>
          </cell>
          <cell r="C2961" t="str">
            <v>NASA/Boeing/jcpenney/Robert Bosch/Showa Denko/Dorchester County/Dorchester District 4 &amp; Woodland High School</v>
          </cell>
          <cell r="D2961" t="str">
            <v>Dorchester, SC USA</v>
          </cell>
        </row>
        <row r="2962">
          <cell r="A2962">
            <v>4083</v>
          </cell>
          <cell r="B2962" t="str">
            <v>The Iron Wolverines</v>
          </cell>
          <cell r="C2962" t="str">
            <v>NASA/Boeing/jcpenney/Robert Bosch/Showa Denko/Dorchester County/Dorchester District 4 &amp; Woodland High School</v>
          </cell>
          <cell r="D2962" t="str">
            <v>Dorchester, SC USA</v>
          </cell>
        </row>
        <row r="2963">
          <cell r="A2963">
            <v>4083</v>
          </cell>
          <cell r="B2963" t="str">
            <v>The Iron Wolverines</v>
          </cell>
          <cell r="C2963" t="str">
            <v>NASA/Boeing/jcpenney/Robert Bosch/Showa Denko/Dorchester County/Dorchester District 4 &amp; Woodland High School</v>
          </cell>
          <cell r="D2963" t="str">
            <v>Dorchester, SC USA</v>
          </cell>
        </row>
        <row r="2964">
          <cell r="A2964">
            <v>4085</v>
          </cell>
          <cell r="B2964" t="str">
            <v>Technical Difficulties</v>
          </cell>
          <cell r="C2964" t="str">
            <v>DynaLab / AEP / jcpenney / Abbott Labs / Mechanical Innovation Inc. &amp; Reynoldsburg eSTEM Academy &amp; 4-H</v>
          </cell>
          <cell r="D2964" t="str">
            <v>Reynoldsburg, OH USA</v>
          </cell>
        </row>
        <row r="2965">
          <cell r="A2965">
            <v>4085</v>
          </cell>
          <cell r="B2965" t="str">
            <v>Technical Difficulties</v>
          </cell>
          <cell r="C2965" t="str">
            <v>DynaLab / AEP / jcpenney / Abbott Labs / Mechanical Innovation Inc. &amp; Reynoldsburg eSTEM Academy &amp; 4-H</v>
          </cell>
          <cell r="D2965" t="str">
            <v>Reynoldsburg, OH USA</v>
          </cell>
        </row>
        <row r="2966">
          <cell r="A2966">
            <v>4086</v>
          </cell>
          <cell r="B2966" t="str">
            <v>Team Tesla</v>
          </cell>
          <cell r="C2966" t="str">
            <v>jcpenney &amp; Boy Scouts of America Snake River Council &amp; Canyon Ridge High School &amp; Twin Falls High School &amp; Twin Falls County 4-H</v>
          </cell>
          <cell r="D2966" t="str">
            <v>Twin Falls, ID USA</v>
          </cell>
        </row>
        <row r="2967">
          <cell r="A2967">
            <v>4087</v>
          </cell>
          <cell r="B2967" t="str">
            <v>The Borg</v>
          </cell>
          <cell r="C2967" t="str">
            <v>jcpenney/Society of American Military Engineers &amp; Benjamin Franklin High School</v>
          </cell>
          <cell r="D2967" t="str">
            <v>New Orleans, LA USA</v>
          </cell>
        </row>
        <row r="2968">
          <cell r="A2968">
            <v>4088</v>
          </cell>
          <cell r="B2968" t="str">
            <v>Insidious Aftershock</v>
          </cell>
          <cell r="C2968" t="str">
            <v>NASA / jcpenney / Florida Power &amp; Light &amp; Boys &amp; Girls Club of Charlotte County</v>
          </cell>
          <cell r="D2968" t="str">
            <v>Port Charlotte, FL USA</v>
          </cell>
        </row>
        <row r="2969">
          <cell r="A2969">
            <v>4089</v>
          </cell>
          <cell r="B2969" t="str">
            <v>Stealth Robotics</v>
          </cell>
          <cell r="C2969" t="str">
            <v>NASA / Puget Sound Engineering Council / Barn Pros &amp; Cedarcrest High School</v>
          </cell>
          <cell r="D2969" t="str">
            <v>Duvall, WA USA</v>
          </cell>
        </row>
        <row r="2970">
          <cell r="A2970">
            <v>4089</v>
          </cell>
          <cell r="B2970" t="str">
            <v>Stealth Robotics</v>
          </cell>
          <cell r="C2970" t="str">
            <v>NASA / Puget Sound Engineering Council / Barn Pros &amp; Cedarcrest High School</v>
          </cell>
          <cell r="D2970" t="str">
            <v>Duvall, WA USA</v>
          </cell>
        </row>
        <row r="2971">
          <cell r="A2971">
            <v>4090</v>
          </cell>
          <cell r="B2971" t="str">
            <v>Reb Teks</v>
          </cell>
          <cell r="C2971" t="str">
            <v>NASA/jcpenney/Arkansas First &amp; Southside High School</v>
          </cell>
          <cell r="D2971" t="str">
            <v>Fort Smith, AR USA</v>
          </cell>
        </row>
        <row r="2972">
          <cell r="A2972">
            <v>4091</v>
          </cell>
          <cell r="B2972" t="str">
            <v>DRIFT</v>
          </cell>
          <cell r="C2972" t="str">
            <v>The Carol Morgan School</v>
          </cell>
          <cell r="D2972" t="str">
            <v>Santo Domingo, 32 Dominican Republic</v>
          </cell>
        </row>
        <row r="2973">
          <cell r="A2973">
            <v>4092</v>
          </cell>
          <cell r="B2973" t="str">
            <v>Jackson Redneck Robotics</v>
          </cell>
          <cell r="C2973" t="str">
            <v>NASA/jcpenney &amp; Section High School, Scottsboro  High, Pisgah High</v>
          </cell>
          <cell r="D2973" t="str">
            <v>Dutton, AL USA</v>
          </cell>
        </row>
        <row r="2974">
          <cell r="A2974">
            <v>4093</v>
          </cell>
          <cell r="B2974" t="str">
            <v>Joe's Average Slackers</v>
          </cell>
          <cell r="C2974" t="str">
            <v>xerox / jcpenney / Orleans County Cornell Cooperative Extension / RS Automation / Stanton Signs / Takeform &amp; 4-H Youth Development</v>
          </cell>
          <cell r="D2974" t="str">
            <v>Orleans County, NY USA</v>
          </cell>
        </row>
        <row r="2975">
          <cell r="A2975">
            <v>4095</v>
          </cell>
          <cell r="B2975" t="str">
            <v>Team RoXI</v>
          </cell>
          <cell r="C2975" t="str">
            <v>jcpenney / DaRT Chart Systems / Milwaukee School of Engineering / McCarter Machine / Oasys, LLC &amp; Pius XI High School</v>
          </cell>
          <cell r="D2975" t="str">
            <v>Milwaukee, WI USA</v>
          </cell>
        </row>
        <row r="2976">
          <cell r="A2976">
            <v>4096</v>
          </cell>
          <cell r="B2976" t="str">
            <v>Ctrl-Z</v>
          </cell>
          <cell r="C2976" t="str">
            <v>Caterpillar / jcpenney  &amp; Illini Robotics</v>
          </cell>
          <cell r="D2976" t="str">
            <v>Champaign, IL USA</v>
          </cell>
        </row>
        <row r="2977">
          <cell r="A2977">
            <v>4097</v>
          </cell>
          <cell r="B2977" t="str">
            <v>Devilbots</v>
          </cell>
          <cell r="C2977" t="str">
            <v>jcpenney &amp; Northampton High School</v>
          </cell>
          <cell r="D2977" t="str">
            <v>Northampton, MA USA</v>
          </cell>
        </row>
        <row r="2978">
          <cell r="A2978">
            <v>4098</v>
          </cell>
          <cell r="B2978" t="str">
            <v>Viking Robotics Team</v>
          </cell>
          <cell r="C2978" t="str">
            <v>Strongwell / Bristol Compressors / jcpenney / ASME Holston  Section / Energy Systems Group / Bristol Tennessee City Schools / Eastman / Lowe's &amp; Tennessee High School</v>
          </cell>
          <cell r="D2978" t="str">
            <v>Bristol, TN USA</v>
          </cell>
        </row>
        <row r="2979">
          <cell r="A2979">
            <v>4099</v>
          </cell>
          <cell r="B2979" t="str">
            <v>Falcons FIRST</v>
          </cell>
          <cell r="C2979" t="str">
            <v>NASA / jcpenney / PTC / Lockheed Martin / Cabcraft / Morningstar Welding / Bob's Bikes / Poolesville Hardware &amp; Poolesville High School</v>
          </cell>
          <cell r="D2979" t="str">
            <v>Poolesville, MD USA</v>
          </cell>
        </row>
        <row r="2980">
          <cell r="A2980">
            <v>4102</v>
          </cell>
          <cell r="B2980" t="str">
            <v>Spartans</v>
          </cell>
          <cell r="C2980" t="str">
            <v>jcpenney &amp; School of Dreams Academy</v>
          </cell>
          <cell r="D2980" t="str">
            <v>Los Lunas, NM USA</v>
          </cell>
        </row>
        <row r="2981">
          <cell r="A2981">
            <v>4102</v>
          </cell>
          <cell r="B2981" t="str">
            <v>Spartans</v>
          </cell>
          <cell r="C2981" t="str">
            <v>jcpenney &amp; School of Dreams Academy</v>
          </cell>
          <cell r="D2981" t="str">
            <v>Los Lunas, NM USA</v>
          </cell>
        </row>
        <row r="2982">
          <cell r="A2982">
            <v>4103</v>
          </cell>
          <cell r="B2982" t="str">
            <v>Roborioles</v>
          </cell>
          <cell r="C2982" t="str">
            <v>Rolls Royce / jcpenney &amp; Avon High School</v>
          </cell>
          <cell r="D2982" t="str">
            <v>Avon, IN USA</v>
          </cell>
        </row>
        <row r="2983">
          <cell r="A2983">
            <v>4104</v>
          </cell>
          <cell r="B2983" t="str">
            <v>Blackhawks</v>
          </cell>
          <cell r="C2983" t="str">
            <v>jcpenney/OSPI &amp; Cheney High School</v>
          </cell>
          <cell r="D2983" t="str">
            <v>Cheney , WA USA</v>
          </cell>
        </row>
        <row r="2984">
          <cell r="A2984">
            <v>4105</v>
          </cell>
          <cell r="B2984" t="str">
            <v>ChiefBotsFTS</v>
          </cell>
          <cell r="C2984" t="str">
            <v>SGL Automotive Carbon Fibers / EKA Chemicals / Business Interiors, Inc / Finish Works LLC / Genie / Desert Graphics / Service Master / Central Washington Construction &amp; ChiefBotFTS</v>
          </cell>
          <cell r="D2984" t="str">
            <v>Moses Lake, WA USA</v>
          </cell>
        </row>
        <row r="2985">
          <cell r="A2985">
            <v>4106</v>
          </cell>
          <cell r="B2985" t="str">
            <v>Bots of Prey</v>
          </cell>
          <cell r="C2985" t="str">
            <v>jcpenney / Micron Foundation &amp; Explorer Post #4 Ore-Ida Council &amp; OLI</v>
          </cell>
          <cell r="D2985" t="str">
            <v>Caldwell, ID USA</v>
          </cell>
        </row>
        <row r="2986">
          <cell r="A2986">
            <v>4106</v>
          </cell>
          <cell r="B2986" t="str">
            <v>Bots of Prey</v>
          </cell>
          <cell r="C2986" t="str">
            <v>jcpenney / Micron Foundation &amp; Explorer Post #4 Ore-Ida Council &amp; OLI</v>
          </cell>
          <cell r="D2986" t="str">
            <v>Caldwell, ID USA</v>
          </cell>
        </row>
        <row r="2987">
          <cell r="A2987">
            <v>4107</v>
          </cell>
          <cell r="B2987" t="str">
            <v>Storm</v>
          </cell>
          <cell r="C2987" t="str">
            <v>QinetiQ North America / Mississippi Power Foundation / jcpenney &amp; West Harrison High School</v>
          </cell>
          <cell r="D2987" t="str">
            <v>Gulfport, MS USA</v>
          </cell>
        </row>
        <row r="2988">
          <cell r="A2988">
            <v>4108</v>
          </cell>
          <cell r="B2988" t="str">
            <v>Randolph Robotics</v>
          </cell>
          <cell r="C2988" t="str">
            <v>NASA/The City College of New York/jcpenney/Pershing Square Foundation &amp; A. Philip Randolph Campus High School</v>
          </cell>
          <cell r="D2988" t="str">
            <v>New York, NY USA</v>
          </cell>
        </row>
        <row r="2989">
          <cell r="A2989">
            <v>4110</v>
          </cell>
          <cell r="B2989" t="str">
            <v>DEEP SPACE NINERS</v>
          </cell>
          <cell r="C2989" t="str">
            <v>NASA/State of Oregon/Solidworks Corporation &amp; BROOKINGS HARBOR HIGH SCHOOL</v>
          </cell>
          <cell r="D2989" t="str">
            <v>brookings, OR USA</v>
          </cell>
        </row>
        <row r="2990">
          <cell r="A2990">
            <v>4111</v>
          </cell>
          <cell r="B2990" t="str">
            <v>Peace Love Robots</v>
          </cell>
          <cell r="C2990" t="str">
            <v>NASA/jcpenney &amp; ASU Prep Poly</v>
          </cell>
          <cell r="D2990" t="str">
            <v>Mesa, AZ USA</v>
          </cell>
        </row>
        <row r="2991">
          <cell r="A2991">
            <v>4112</v>
          </cell>
          <cell r="B2991" t="str">
            <v>EagleBots</v>
          </cell>
          <cell r="C2991" t="str">
            <v>jcpenney/AutomationDirect &amp; South Forsyth High School</v>
          </cell>
          <cell r="D2991" t="str">
            <v>Cumming , GA USA</v>
          </cell>
        </row>
        <row r="2992">
          <cell r="A2992">
            <v>4113</v>
          </cell>
          <cell r="B2992" t="str">
            <v>IHS Robotics</v>
          </cell>
          <cell r="C2992" t="str">
            <v>jcpenney &amp; International High School</v>
          </cell>
          <cell r="D2992" t="str">
            <v>New Orleans, LA USA</v>
          </cell>
        </row>
        <row r="2993">
          <cell r="A2993">
            <v>4114</v>
          </cell>
          <cell r="B2993" t="str">
            <v>SuperBots</v>
          </cell>
          <cell r="C2993" t="str">
            <v>jcpenney &amp; River Springs Charter School Hemet</v>
          </cell>
          <cell r="D2993" t="str">
            <v>Hemet, CA USA</v>
          </cell>
        </row>
        <row r="2994">
          <cell r="A2994">
            <v>4115</v>
          </cell>
          <cell r="B2994" t="str">
            <v>Metallic Falcons</v>
          </cell>
          <cell r="C2994" t="str">
            <v>NASA / jcpenney / Monsanto / HighMarck Tool / Osborn Trucking &amp; Clinton Massie High School</v>
          </cell>
          <cell r="D2994" t="str">
            <v>Clarksville, OH USA</v>
          </cell>
        </row>
        <row r="2995">
          <cell r="A2995">
            <v>4118</v>
          </cell>
          <cell r="B2995" t="str">
            <v>Roaring Riptide</v>
          </cell>
          <cell r="C2995" t="str">
            <v>NASA / Tucker Davis Technologies / Soltera Organics LLC / jcpenney / University of Florida / Dr. David Mitchell PhD / Mitchell Training Inc. &amp; PK Yonge DRS</v>
          </cell>
          <cell r="D2995" t="str">
            <v>Gainesville, FL USA</v>
          </cell>
        </row>
        <row r="2996">
          <cell r="A2996">
            <v>4119</v>
          </cell>
          <cell r="B2996" t="str">
            <v>kontrol freaks</v>
          </cell>
          <cell r="C2996" t="str">
            <v>jcpenney/4-H &amp; Avon High School</v>
          </cell>
          <cell r="D2996" t="str">
            <v>Avon, OH USA</v>
          </cell>
        </row>
        <row r="2997">
          <cell r="A2997">
            <v>4120</v>
          </cell>
          <cell r="B2997" t="str">
            <v>Jagbots</v>
          </cell>
          <cell r="C2997" t="str">
            <v>Spokane Schools CTE / jcpenney / PTC &amp; The Community School</v>
          </cell>
          <cell r="D2997" t="str">
            <v>Spokane, WA USA</v>
          </cell>
        </row>
        <row r="2998">
          <cell r="A2998">
            <v>4121</v>
          </cell>
          <cell r="B2998" t="str">
            <v>Vikings</v>
          </cell>
          <cell r="C2998" t="str">
            <v>Lockheed Martin / NASA / jcpenney &amp; North Canton City Schools Hoover</v>
          </cell>
          <cell r="D2998" t="str">
            <v>North Canton, OH USA</v>
          </cell>
        </row>
        <row r="2999">
          <cell r="A2999">
            <v>4122</v>
          </cell>
          <cell r="B2999" t="str">
            <v>O-Bots</v>
          </cell>
          <cell r="C2999" t="str">
            <v>NASA / IBM / Ossining Community / jcpenney / Entergy / Bucknell University &amp; Ossining High School</v>
          </cell>
          <cell r="D2999" t="str">
            <v>Ossining, NY USA</v>
          </cell>
        </row>
        <row r="3000">
          <cell r="A3000">
            <v>4122</v>
          </cell>
          <cell r="B3000" t="str">
            <v>O-Bots</v>
          </cell>
          <cell r="C3000" t="str">
            <v>NASA / IBM / Ossining Community / jcpenney / Entergy / Bucknell University &amp; Ossining High School</v>
          </cell>
          <cell r="D3000" t="str">
            <v>Ossining, NY USA</v>
          </cell>
        </row>
        <row r="3001">
          <cell r="A3001">
            <v>4123</v>
          </cell>
          <cell r="B3001" t="str">
            <v xml:space="preserve">BOM Bots (Beta Omicron Mu Bots) </v>
          </cell>
          <cell r="C3001" t="str">
            <v>The Boeing Company &amp; Saint John Bosco High School</v>
          </cell>
          <cell r="D3001" t="str">
            <v>Bellflower, CA USA</v>
          </cell>
        </row>
        <row r="3002">
          <cell r="A3002">
            <v>4124</v>
          </cell>
          <cell r="B3002" t="str">
            <v>Integration By Parts</v>
          </cell>
          <cell r="C3002" t="str">
            <v>NASA/Clarkson University/jcpenney &amp; Massena High School</v>
          </cell>
          <cell r="D3002" t="str">
            <v>Massena, NY USA</v>
          </cell>
        </row>
        <row r="3003">
          <cell r="A3003">
            <v>4125</v>
          </cell>
          <cell r="B3003" t="str">
            <v>Confidential</v>
          </cell>
          <cell r="C3003" t="str">
            <v>NASA / jcpenney / Platt / State of Oregon / Bob Goetz &amp; Umatilla High School</v>
          </cell>
          <cell r="D3003" t="str">
            <v>Umatilla, OR USA</v>
          </cell>
        </row>
        <row r="3004">
          <cell r="A3004">
            <v>4125</v>
          </cell>
          <cell r="B3004" t="str">
            <v>Confidential</v>
          </cell>
          <cell r="C3004" t="str">
            <v>NASA / jcpenney / Platt / State of Oregon / Bob Goetz &amp; Umatilla High School</v>
          </cell>
          <cell r="D3004" t="str">
            <v>Umatilla, OR USA</v>
          </cell>
        </row>
        <row r="3005">
          <cell r="A3005">
            <v>4126</v>
          </cell>
          <cell r="B3005" t="str">
            <v>Decepta-Kings</v>
          </cell>
          <cell r="C3005" t="str">
            <v>jcpenney &amp; Kofa High School</v>
          </cell>
          <cell r="D3005" t="str">
            <v>Yuma, AZ USA</v>
          </cell>
        </row>
        <row r="3006">
          <cell r="A3006">
            <v>4127</v>
          </cell>
          <cell r="B3006" t="str">
            <v>LoggerBots</v>
          </cell>
          <cell r="C3006" t="str">
            <v>NASA / Ajax Machine / Procraft / Shari's Cafe / Intel Corporation / Photo Solutions / Sharon Bernal, Broker / KaptansKraft / Gwin Logging / Dass Logging &amp; Vernonia High School</v>
          </cell>
          <cell r="D3006" t="str">
            <v>Vernonia, OR USA</v>
          </cell>
        </row>
        <row r="3007">
          <cell r="A3007">
            <v>4128</v>
          </cell>
          <cell r="B3007" t="str">
            <v>Singularity</v>
          </cell>
          <cell r="C3007" t="str">
            <v>jcpenney/VPI Industries Inc. &amp; Holmdel High School</v>
          </cell>
          <cell r="D3007" t="str">
            <v>Holmdel, NJ USA</v>
          </cell>
        </row>
        <row r="3008">
          <cell r="A3008">
            <v>4128</v>
          </cell>
          <cell r="B3008" t="str">
            <v>Singularity</v>
          </cell>
          <cell r="C3008" t="str">
            <v>jcpenney/VPI Industries Inc. &amp; Holmdel High School</v>
          </cell>
          <cell r="D3008" t="str">
            <v>Holmdel, NJ USA</v>
          </cell>
        </row>
        <row r="3009">
          <cell r="A3009">
            <v>4130</v>
          </cell>
          <cell r="B3009" t="str">
            <v>Blue Devils</v>
          </cell>
          <cell r="C3009" t="str">
            <v>SRT &amp; Richmond High School</v>
          </cell>
          <cell r="D3009" t="str">
            <v>Richmond, MI USA</v>
          </cell>
        </row>
        <row r="3010">
          <cell r="A3010">
            <v>4130</v>
          </cell>
          <cell r="B3010" t="str">
            <v>Blue Devils</v>
          </cell>
          <cell r="C3010" t="str">
            <v>SRT &amp; Richmond High School</v>
          </cell>
          <cell r="D3010" t="str">
            <v>Richmond, MI USA</v>
          </cell>
        </row>
        <row r="3011">
          <cell r="A3011">
            <v>4130</v>
          </cell>
          <cell r="B3011" t="str">
            <v>Blue Devils</v>
          </cell>
          <cell r="C3011" t="str">
            <v>SRT &amp; Richmond High School</v>
          </cell>
          <cell r="D3011" t="str">
            <v>Richmond, MI USA</v>
          </cell>
        </row>
        <row r="3012">
          <cell r="A3012">
            <v>4131</v>
          </cell>
          <cell r="B3012" t="str">
            <v>The Botty Builders</v>
          </cell>
          <cell r="C3012" t="str">
            <v>The Boeing Company/SPEEA/Issaquah Schools Foundation &amp; Liberty High School</v>
          </cell>
          <cell r="D3012" t="str">
            <v>Renton, WA USA</v>
          </cell>
        </row>
        <row r="3013">
          <cell r="A3013">
            <v>4132</v>
          </cell>
          <cell r="B3013" t="str">
            <v>Scotbots</v>
          </cell>
          <cell r="C3013" t="str">
            <v>NASA &amp; David Douglas High School</v>
          </cell>
          <cell r="D3013" t="str">
            <v>1001 SE 135th Ave., OR USA</v>
          </cell>
        </row>
        <row r="3014">
          <cell r="A3014">
            <v>4134</v>
          </cell>
          <cell r="B3014" t="str">
            <v>Amsterdam</v>
          </cell>
          <cell r="C3014" t="str">
            <v>NASA/Time Warner Cable/jcpenney/Rayco of Schenectady &amp; Amsterdam High School-RPI</v>
          </cell>
          <cell r="D3014" t="str">
            <v>Amsterdam, NY USA</v>
          </cell>
        </row>
        <row r="3015">
          <cell r="A3015">
            <v>4135</v>
          </cell>
          <cell r="B3015" t="str">
            <v>Beyer Robotics</v>
          </cell>
          <cell r="C3015" t="str">
            <v>Beyer High School / Google / jcpenney / High Tech Fire Engines / Subway / Modesto Irrigation District &amp; Fred C. Beyer High School</v>
          </cell>
          <cell r="D3015" t="str">
            <v>Modesto, CA USA</v>
          </cell>
        </row>
        <row r="3016">
          <cell r="A3016">
            <v>4136</v>
          </cell>
          <cell r="B3016" t="str">
            <v>Vulcans</v>
          </cell>
          <cell r="C3016" t="str">
            <v>NASA/jcpenney &amp; Lake Area New Tech Early College High School</v>
          </cell>
          <cell r="D3016" t="str">
            <v>new orleans, LA USA</v>
          </cell>
        </row>
        <row r="3017">
          <cell r="A3017">
            <v>4137</v>
          </cell>
          <cell r="B3017" t="str">
            <v>Wilde Bunch</v>
          </cell>
          <cell r="C3017" t="str">
            <v>NASA/jcpenney &amp; Wilde Lake High School</v>
          </cell>
          <cell r="D3017" t="str">
            <v>Columbia, MD USA</v>
          </cell>
        </row>
        <row r="3018">
          <cell r="A3018">
            <v>4138</v>
          </cell>
          <cell r="B3018" t="str">
            <v>Arc Flash</v>
          </cell>
          <cell r="C3018" t="str">
            <v>jcpenney/Texas Workforce Commission &amp; Carrigan Career Center</v>
          </cell>
          <cell r="D3018" t="str">
            <v>Wichita Falls, TX USA</v>
          </cell>
        </row>
        <row r="3019">
          <cell r="A3019">
            <v>4139</v>
          </cell>
          <cell r="B3019" t="str">
            <v>Easy as Pi</v>
          </cell>
          <cell r="C3019" t="str">
            <v>Lockheed Martin / Caterpillar / Qualcomm / jcpenney &amp; Scripps Ranch High School</v>
          </cell>
          <cell r="D3019" t="str">
            <v>San Diego, CA USA</v>
          </cell>
        </row>
        <row r="3020">
          <cell r="A3020">
            <v>4139</v>
          </cell>
          <cell r="B3020" t="str">
            <v>Easy as Pi</v>
          </cell>
          <cell r="C3020" t="str">
            <v>Lockheed Martin / Caterpillar / Qualcomm / jcpenney &amp; Scripps Ranch High School</v>
          </cell>
          <cell r="D3020" t="str">
            <v>San Diego, CA USA</v>
          </cell>
        </row>
        <row r="3021">
          <cell r="A3021">
            <v>4140</v>
          </cell>
          <cell r="B3021" t="str">
            <v>WIRED</v>
          </cell>
          <cell r="C3021" t="str">
            <v>jcpenney &amp; Don Antonio Lugo High School</v>
          </cell>
          <cell r="D3021" t="str">
            <v>Chino, CA USA</v>
          </cell>
        </row>
        <row r="3022">
          <cell r="A3022">
            <v>4141</v>
          </cell>
          <cell r="B3022" t="str">
            <v>Robotic Monarchs</v>
          </cell>
          <cell r="C3022" t="str">
            <v>The Boeing Company &amp; Mater Dei High School</v>
          </cell>
          <cell r="D3022" t="str">
            <v>Santa Ana, CA USA</v>
          </cell>
        </row>
        <row r="3023">
          <cell r="A3023">
            <v>4142</v>
          </cell>
          <cell r="B3023" t="str">
            <v>Shorebots</v>
          </cell>
          <cell r="C3023" t="str">
            <v>jcpenney/OSU Center for 4H Youth Development &amp; Avon Lake High School</v>
          </cell>
          <cell r="D3023" t="str">
            <v>Avon Lake, OH USA</v>
          </cell>
        </row>
        <row r="3024">
          <cell r="A3024">
            <v>4143</v>
          </cell>
          <cell r="B3024" t="str">
            <v>MARS/ WARS</v>
          </cell>
          <cell r="C3024" t="str">
            <v>NASA / Caterpillar Inc. / PTC / Metamora Industries / DAR- Tech USA / Parsons Company / jcpenney &amp; Metamora Township High School</v>
          </cell>
          <cell r="D3024" t="str">
            <v>METAMORA, IL USA</v>
          </cell>
        </row>
        <row r="3025">
          <cell r="A3025">
            <v>4143</v>
          </cell>
          <cell r="B3025" t="str">
            <v>MARS/ WARS</v>
          </cell>
          <cell r="C3025" t="str">
            <v>NASA / Caterpillar Inc. / PTC / Metamora Industries / DAR- Tech USA / Parsons Company / jcpenney &amp; Metamora Township High School</v>
          </cell>
          <cell r="D3025" t="str">
            <v>METAMORA, IL USA</v>
          </cell>
        </row>
        <row r="3026">
          <cell r="A3026">
            <v>4144</v>
          </cell>
          <cell r="B3026" t="str">
            <v>Semi con-duck-tors</v>
          </cell>
          <cell r="C3026" t="str">
            <v>NASA &amp; Animo Inglewood Charter High School</v>
          </cell>
          <cell r="D3026" t="str">
            <v>Inglewood, CA USA</v>
          </cell>
        </row>
        <row r="3027">
          <cell r="A3027">
            <v>4145</v>
          </cell>
          <cell r="B3027" t="str">
            <v>WorBots</v>
          </cell>
          <cell r="C3027" t="str">
            <v>jcpenney/AEP &amp; Worthington Kilbourne High School</v>
          </cell>
          <cell r="D3027" t="str">
            <v>Columbus, OH USA</v>
          </cell>
        </row>
        <row r="3028">
          <cell r="A3028">
            <v>4146</v>
          </cell>
          <cell r="B3028" t="str">
            <v>Sabercats</v>
          </cell>
          <cell r="C3028" t="str">
            <v>NASA / Stara Technologies / Phoenix Motor Company / Employees of Microchip Technology / Microsoft &amp; Saguaro High School</v>
          </cell>
          <cell r="D3028" t="str">
            <v>Scottsdale, AZ USA</v>
          </cell>
        </row>
        <row r="3029">
          <cell r="A3029">
            <v>4146</v>
          </cell>
          <cell r="B3029" t="str">
            <v>Sabercats</v>
          </cell>
          <cell r="C3029" t="str">
            <v>NASA / Stara Technologies / Phoenix Motor Company / Employees of Microchip Technology / Microsoft &amp; Saguaro High School</v>
          </cell>
          <cell r="D3029" t="str">
            <v>Scottsdale, AZ USA</v>
          </cell>
        </row>
        <row r="3030">
          <cell r="A3030">
            <v>4148</v>
          </cell>
          <cell r="B3030" t="str">
            <v>The SWAGbots</v>
          </cell>
          <cell r="C3030" t="str">
            <v>jcpenney/Lockheed Martin &amp; Future Seekers, Inc.</v>
          </cell>
          <cell r="D3030" t="str">
            <v>Atlanta, GA USA</v>
          </cell>
        </row>
        <row r="3031">
          <cell r="A3031">
            <v>4149</v>
          </cell>
          <cell r="B3031" t="str">
            <v>The GLAMbots</v>
          </cell>
          <cell r="C3031" t="str">
            <v>jcpenney &amp; Future Seekers, Inc.</v>
          </cell>
          <cell r="D3031" t="str">
            <v>Atlanta, GA USA</v>
          </cell>
        </row>
        <row r="3032">
          <cell r="A3032">
            <v>4150</v>
          </cell>
          <cell r="B3032" t="str">
            <v>FRobotics</v>
          </cell>
          <cell r="C3032" t="str">
            <v>Vincent Family / jcpenney / Animal / Matthews International / Sheetz / Bechtel Plant Machinery, Inc. / EduLink / Stanford Home Centers / McElhinney Service / Cappelli Plumbing / East Suburban Sports Medical Center / East Suburban Animal Hospital / Lowe's Monroeville / T Shirt Explosion / Kreitzburg Family / JKD Enterprises LLC / Sotack Insurance &amp; Franklin Regional Senior High School</v>
          </cell>
          <cell r="D3032" t="str">
            <v>Murrysville, PA USA</v>
          </cell>
        </row>
        <row r="3033">
          <cell r="A3033">
            <v>4151</v>
          </cell>
          <cell r="B3033" t="str">
            <v>SCRAP</v>
          </cell>
          <cell r="C3033" t="str">
            <v>jcpenney &amp; Weymouth High School</v>
          </cell>
          <cell r="D3033" t="str">
            <v>Weymouth, MA USA</v>
          </cell>
        </row>
        <row r="3034">
          <cell r="A3034">
            <v>4152</v>
          </cell>
          <cell r="B3034" t="str">
            <v>Hoya Robotics</v>
          </cell>
          <cell r="C3034" t="str">
            <v>Huntsville High School</v>
          </cell>
          <cell r="D3034" t="str">
            <v>Huntsville, ON Canada</v>
          </cell>
        </row>
        <row r="3035">
          <cell r="A3035">
            <v>4153</v>
          </cell>
          <cell r="B3035" t="str">
            <v>Project Y</v>
          </cell>
          <cell r="C3035" t="str">
            <v>NASA/Los Alamos National Bank/ASME Northern New Mexico/University of New Mexico-Los Alamos/jcpenney &amp; Los Alamos High School</v>
          </cell>
          <cell r="D3035" t="str">
            <v>Los Alamos, NM USA</v>
          </cell>
        </row>
        <row r="3036">
          <cell r="A3036">
            <v>4153</v>
          </cell>
          <cell r="B3036" t="str">
            <v>Project Y</v>
          </cell>
          <cell r="C3036" t="str">
            <v>NASA/Los Alamos National Bank/ASME Northern New Mexico/University of New Mexico-Los Alamos/jcpenney &amp; Los Alamos High School</v>
          </cell>
          <cell r="D3036" t="str">
            <v>Los Alamos, NM USA</v>
          </cell>
        </row>
        <row r="3037">
          <cell r="A3037">
            <v>4154</v>
          </cell>
          <cell r="B3037" t="str">
            <v>Perpetual Recursion</v>
          </cell>
          <cell r="C3037" t="str">
            <v>jcpenney/Lincoln University &amp; Cole County 4-H</v>
          </cell>
          <cell r="D3037" t="str">
            <v>Jefferson City, MO USA</v>
          </cell>
        </row>
        <row r="3038">
          <cell r="A3038">
            <v>4155</v>
          </cell>
          <cell r="B3038" t="str">
            <v>SHARC</v>
          </cell>
          <cell r="C3038" t="str">
            <v>Texas Workforce Commission &amp; Stratford High School</v>
          </cell>
          <cell r="D3038" t="str">
            <v>Houston, TX USA</v>
          </cell>
        </row>
        <row r="3039">
          <cell r="A3039">
            <v>4156</v>
          </cell>
          <cell r="B3039" t="str">
            <v>Springfield 4-H/UIS</v>
          </cell>
          <cell r="C3039" t="str">
            <v>Richardson Manufacturing Company/University of Illinois at Springfield/jcpenney &amp; University of Illinois Extension</v>
          </cell>
          <cell r="D3039" t="str">
            <v>Springfield, IL USA</v>
          </cell>
        </row>
        <row r="3040">
          <cell r="A3040">
            <v>4158</v>
          </cell>
          <cell r="B3040" t="str">
            <v>Leilehua Robotics</v>
          </cell>
          <cell r="C3040" t="str">
            <v>Friends of Hawaii Robotics / BAE Systems / Pacific Mechanical Technology / Precision Machinery and Tooling / Hawaiian Electric Company / SolidWorks / The Queens Medical Center / Coffman Engineers / House of Photography / Pacific Beach Hotel / Pacific Jobbers Warehouse / Auto Air and Accessories &amp; Leilehua High School &amp; Waialua Robotics</v>
          </cell>
          <cell r="D3040" t="str">
            <v>Wahiawa, HI USA</v>
          </cell>
        </row>
        <row r="3041">
          <cell r="A3041">
            <v>4159</v>
          </cell>
          <cell r="B3041" t="str">
            <v>CardinalBotics</v>
          </cell>
          <cell r="C3041" t="str">
            <v>Bot &amp; Dolly / Lowell Alumni Association / Lowell PTSA / Brin-Wojcicki Foundation / jcpenney / Bechtel Corporation / Samsung &amp; Lowell High School</v>
          </cell>
          <cell r="D3041" t="str">
            <v>San Francisco, CA USA</v>
          </cell>
        </row>
        <row r="3042">
          <cell r="A3042">
            <v>4159</v>
          </cell>
          <cell r="B3042" t="str">
            <v>CardinalBotics</v>
          </cell>
          <cell r="C3042" t="str">
            <v>Bot &amp; Dolly / Lowell Alumni Association / Lowell PTSA / Brin-Wojcicki Foundation / jcpenney / Bechtel Corporation / Samsung &amp; Lowell High School</v>
          </cell>
          <cell r="D3042" t="str">
            <v>San Francisco, CA USA</v>
          </cell>
        </row>
        <row r="3043">
          <cell r="A3043">
            <v>4160</v>
          </cell>
          <cell r="B3043" t="str">
            <v>The Cannons</v>
          </cell>
          <cell r="C3043" t="str">
            <v>Qualcomm / jcpenney &amp; Mission Bay High School</v>
          </cell>
          <cell r="D3043" t="str">
            <v>San Diego, CA USA</v>
          </cell>
        </row>
        <row r="3044">
          <cell r="A3044">
            <v>4160</v>
          </cell>
          <cell r="B3044" t="str">
            <v>The Cannons</v>
          </cell>
          <cell r="C3044" t="str">
            <v>Qualcomm / jcpenney &amp; Mission Bay High School</v>
          </cell>
          <cell r="D3044" t="str">
            <v>San Diego, CA USA</v>
          </cell>
        </row>
        <row r="3045">
          <cell r="A3045">
            <v>4161</v>
          </cell>
          <cell r="B3045" t="str">
            <v>T-Birds</v>
          </cell>
          <cell r="C3045" t="str">
            <v>Yucaipa Calimesa School District/Karl Kyriss/Brad Anderson Enterprises/CA FIRST Support Grant/Yucaipa Kaiwanis/jcpenney &amp; T-Bird Tech</v>
          </cell>
          <cell r="D3045" t="str">
            <v>Yucaipa, CA USA</v>
          </cell>
        </row>
        <row r="3046">
          <cell r="A3046">
            <v>4161</v>
          </cell>
          <cell r="B3046" t="str">
            <v>T-Birds</v>
          </cell>
          <cell r="C3046" t="str">
            <v>Yucaipa Calimesa School District/Karl Kyriss/Brad Anderson Enterprises/CA FIRST Support Grant/Yucaipa Kaiwanis/jcpenney &amp; T-Bird Tech</v>
          </cell>
          <cell r="D3046" t="str">
            <v>Yucaipa, CA USA</v>
          </cell>
        </row>
        <row r="3047">
          <cell r="A3047">
            <v>4163</v>
          </cell>
          <cell r="B3047" t="str">
            <v xml:space="preserve">Westlake Robotics </v>
          </cell>
          <cell r="C3047" t="str">
            <v>jcpenney &amp; Georgia 4-H</v>
          </cell>
          <cell r="D3047" t="str">
            <v>Atlanta, GA USA</v>
          </cell>
        </row>
        <row r="3048">
          <cell r="A3048">
            <v>4165</v>
          </cell>
          <cell r="B3048" t="str">
            <v xml:space="preserve">Appalachian Automation </v>
          </cell>
          <cell r="C3048" t="str">
            <v>Amanda Bent Bolt / Logan Rotary Club / Osburn Associates / jcpenney / 4H &amp; Logan High School</v>
          </cell>
          <cell r="D3048" t="str">
            <v>LOGAN, OH USA</v>
          </cell>
        </row>
        <row r="3049">
          <cell r="A3049">
            <v>4166</v>
          </cell>
          <cell r="B3049" t="str">
            <v>Rstang</v>
          </cell>
          <cell r="C3049" t="str">
            <v>NASA/jcpenney &amp; Robostang</v>
          </cell>
          <cell r="D3049" t="str">
            <v>Mora, MN USA</v>
          </cell>
        </row>
        <row r="3050">
          <cell r="A3050">
            <v>4167</v>
          </cell>
          <cell r="B3050" t="str">
            <v>Aquilon</v>
          </cell>
          <cell r="C3050" t="str">
            <v>Vigilant Global/R2-CJECN-Fondation QuÃ©bec Jeunes/UniversitÃ© Laval/Robotique FIRST QuÃ©bec/Fusion Jeunesse &amp; Ã‰cole Jean-de-BrÃ©beuf (CSC)</v>
          </cell>
          <cell r="D3050" t="str">
            <v>Quebec, QC Canada</v>
          </cell>
        </row>
        <row r="3051">
          <cell r="A3051">
            <v>4171</v>
          </cell>
          <cell r="B3051" t="str">
            <v>Seaside Spartnics</v>
          </cell>
          <cell r="C3051" t="str">
            <v>jcpenney &amp; Seaside High School</v>
          </cell>
          <cell r="D3051" t="str">
            <v>Seaside, CA USA</v>
          </cell>
        </row>
        <row r="3052">
          <cell r="A3052">
            <v>4173</v>
          </cell>
          <cell r="B3052" t="str">
            <v>Bulldogs</v>
          </cell>
          <cell r="C3052" t="str">
            <v>jcpenney / Puget Sound Energy Foundation / Zodiac Aerospace / NASA / OSPI / Janicki Industries / jcpenney &amp; Mount Vernon High School</v>
          </cell>
          <cell r="D3052" t="str">
            <v>Mount Vernon, WA USA</v>
          </cell>
        </row>
        <row r="3053">
          <cell r="A3053">
            <v>4174</v>
          </cell>
          <cell r="B3053" t="str">
            <v>Mustangs</v>
          </cell>
          <cell r="C3053" t="str">
            <v>3M / Buffalo Lake-Hector-Stewart Lions Clubs / Ladd &amp; Dana Ginsburg / Michael &amp; Marilyn Ginsburg / Brian, Shelly, and Alex Broderius / Buford Broderius / Form-A-Feed / Stewart Fire Department / NASA / Anonymous / Loftness Manufacturing / Suttle &amp; BLHS School District 2159</v>
          </cell>
          <cell r="D3053" t="str">
            <v>Hector, MN USA</v>
          </cell>
        </row>
        <row r="3054">
          <cell r="A3054">
            <v>4175</v>
          </cell>
          <cell r="B3054" t="str">
            <v>Top of the Mountain</v>
          </cell>
          <cell r="C3054" t="str">
            <v>Murdoch / jcpenney &amp; Teton High School</v>
          </cell>
          <cell r="D3054" t="str">
            <v>Driggs, ID USA</v>
          </cell>
        </row>
        <row r="3055">
          <cell r="A3055">
            <v>4176</v>
          </cell>
          <cell r="B3055" t="str">
            <v>Iron Tigers</v>
          </cell>
          <cell r="C3055" t="str">
            <v>jcpenney/Roche Bros/Walmart &amp; Oliver Ames High School</v>
          </cell>
          <cell r="D3055" t="str">
            <v>North Easton, MA USA</v>
          </cell>
        </row>
        <row r="3056">
          <cell r="A3056">
            <v>4178</v>
          </cell>
          <cell r="B3056" t="str">
            <v>MC Rocs</v>
          </cell>
          <cell r="C3056" t="str">
            <v>NASA / Mini Cassia Science &amp; Technology Fund / jcpenney &amp; Mini Cassia Robotics</v>
          </cell>
          <cell r="D3056" t="str">
            <v>Burley, ID USA</v>
          </cell>
        </row>
        <row r="3057">
          <cell r="A3057">
            <v>4179</v>
          </cell>
          <cell r="B3057" t="str">
            <v>Tahisco Techs</v>
          </cell>
          <cell r="C3057" t="str">
            <v>jcpenney &amp; J.M. Tate High School</v>
          </cell>
          <cell r="D3057" t="str">
            <v>Cantonment, FL USA</v>
          </cell>
        </row>
        <row r="3058">
          <cell r="A3058">
            <v>4180</v>
          </cell>
          <cell r="B3058" t="str">
            <v>Iron Riders</v>
          </cell>
          <cell r="C3058" t="str">
            <v>Roosevelt Foundation/jcpenney/Intellectual Ventures &amp; Roosevelt Robotics</v>
          </cell>
          <cell r="D3058" t="str">
            <v>Seattle, WA USA</v>
          </cell>
        </row>
        <row r="3059">
          <cell r="A3059">
            <v>4181</v>
          </cell>
          <cell r="B3059" t="str">
            <v>Quack Attack</v>
          </cell>
          <cell r="C3059" t="str">
            <v>NASA/jcpenney &amp; Blackduck High School</v>
          </cell>
          <cell r="D3059" t="str">
            <v>Blackduck, MN USA</v>
          </cell>
        </row>
        <row r="3060">
          <cell r="A3060">
            <v>4182</v>
          </cell>
          <cell r="B3060" t="str">
            <v>Minneota Vikings</v>
          </cell>
          <cell r="C3060" t="str">
            <v>NASA/jcpenney &amp; Minneota High School</v>
          </cell>
          <cell r="D3060" t="str">
            <v>Minneota, MN USA</v>
          </cell>
        </row>
        <row r="3061">
          <cell r="A3061">
            <v>4183</v>
          </cell>
          <cell r="B3061" t="str">
            <v>Bit Buckets</v>
          </cell>
          <cell r="C3061" t="str">
            <v>NASA/jcpenney/TMM Precision/Cathode Corner &amp; The Bit Buckets Robotics Team</v>
          </cell>
          <cell r="D3061" t="str">
            <v>Tucson, AZ USA</v>
          </cell>
        </row>
        <row r="3062">
          <cell r="A3062">
            <v>4183</v>
          </cell>
          <cell r="B3062" t="str">
            <v>Bit Buckets</v>
          </cell>
          <cell r="C3062" t="str">
            <v>NASA/jcpenney/TMM Precision/Cathode Corner &amp; The Bit Buckets Robotics Team</v>
          </cell>
          <cell r="D3062" t="str">
            <v>Tucson, AZ USA</v>
          </cell>
        </row>
        <row r="3063">
          <cell r="A3063">
            <v>4184</v>
          </cell>
          <cell r="B3063" t="str">
            <v>Wreck-techs</v>
          </cell>
          <cell r="C3063" t="str">
            <v>jcpenney &amp; Naples High School</v>
          </cell>
          <cell r="D3063" t="str">
            <v>Naples , FL USA</v>
          </cell>
        </row>
        <row r="3064">
          <cell r="A3064">
            <v>4185</v>
          </cell>
          <cell r="B3064" t="str">
            <v>Fire Flaming Phoenix Falcons</v>
          </cell>
          <cell r="C3064" t="str">
            <v>Solano County Board of Education/Google/Sergey Brin-Ann Wojcicki Foundation &amp; Fairfield High School</v>
          </cell>
          <cell r="D3064" t="str">
            <v>Fairfield, CA USA</v>
          </cell>
        </row>
        <row r="3065">
          <cell r="A3065">
            <v>4186</v>
          </cell>
          <cell r="B3065" t="str">
            <v>Aztechs</v>
          </cell>
          <cell r="C3065" t="str">
            <v>jcpenney / Sergey Brin &amp; Anne Wojcicki Foundation / Alameda Science &amp; Technology Institute PTSA &amp; Alameda Science and Technology Institute (ASTI)</v>
          </cell>
          <cell r="D3065" t="str">
            <v>Alameda, CA USA</v>
          </cell>
        </row>
        <row r="3066">
          <cell r="A3066">
            <v>4187</v>
          </cell>
          <cell r="B3066" t="str">
            <v>Magnus Robot Fighter</v>
          </cell>
          <cell r="C3066" t="str">
            <v>The Boeing Company/Roborams/jcpenney &amp; Mt. Vernon Township High School</v>
          </cell>
          <cell r="D3066" t="str">
            <v>Mt. Vernon, IL USA</v>
          </cell>
        </row>
        <row r="3067">
          <cell r="A3067">
            <v>4188</v>
          </cell>
          <cell r="B3067" t="str">
            <v>Columbus FIRST Alliance</v>
          </cell>
          <cell r="C3067" t="str">
            <v>jcpenney/BAH &amp; Columbus Alliance</v>
          </cell>
          <cell r="D3067" t="str">
            <v>Columbus, GA USA</v>
          </cell>
        </row>
        <row r="3068">
          <cell r="A3068">
            <v>4189</v>
          </cell>
          <cell r="B3068" t="str">
            <v xml:space="preserve">WD4H </v>
          </cell>
          <cell r="C3068" t="str">
            <v>jcpenney &amp; Barrow-Jackson 4-H</v>
          </cell>
          <cell r="D3068" t="str">
            <v>Jefferson, GA USA</v>
          </cell>
        </row>
        <row r="3069">
          <cell r="A3069">
            <v>4191</v>
          </cell>
          <cell r="B3069" t="str">
            <v>IMC</v>
          </cell>
          <cell r="C3069" t="str">
            <v>STFA / Ozyegin University / Topcam Makine / Vorne / VOGTEXTILE / AVL &amp; Inanc High School</v>
          </cell>
          <cell r="D3069" t="str">
            <v>Kocaeli, 41 Turkey</v>
          </cell>
        </row>
        <row r="3070">
          <cell r="A3070">
            <v>4192</v>
          </cell>
          <cell r="B3070" t="str">
            <v>FMHS Robotics</v>
          </cell>
          <cell r="C3070" t="str">
            <v>jcpenney/Texas Workforce Commission &amp; Flower Mound High School</v>
          </cell>
          <cell r="D3070" t="str">
            <v>Flower Mound, TX USA</v>
          </cell>
        </row>
        <row r="3071">
          <cell r="A3071">
            <v>4193</v>
          </cell>
          <cell r="B3071" t="str">
            <v>Raptors</v>
          </cell>
          <cell r="C3071" t="str">
            <v>jcpenney &amp; South Cobb High School</v>
          </cell>
          <cell r="D3071" t="str">
            <v>Austell, GA USA</v>
          </cell>
        </row>
        <row r="3072">
          <cell r="A3072">
            <v>4195</v>
          </cell>
          <cell r="B3072" t="str">
            <v>Genesis</v>
          </cell>
          <cell r="C3072" t="str">
            <v>jcpenney &amp; Boys &amp; Girls Club</v>
          </cell>
          <cell r="D3072" t="str">
            <v>Rome, GA USA</v>
          </cell>
        </row>
        <row r="3073">
          <cell r="A3073">
            <v>4196</v>
          </cell>
          <cell r="B3073" t="str">
            <v>QAVTC Devils</v>
          </cell>
          <cell r="C3073" t="str">
            <v>Knapheide / jcpenney / Titan / Harris / Gardner Denver &amp; QAVTC &amp; Quincy Senior High School</v>
          </cell>
          <cell r="D3073" t="str">
            <v>Quincy, IL USA</v>
          </cell>
        </row>
        <row r="3074">
          <cell r="A3074">
            <v>4197</v>
          </cell>
          <cell r="B3074" t="str">
            <v>Lacoochee Cowboys</v>
          </cell>
          <cell r="C3074" t="str">
            <v>jcpenney &amp; Lacoochee Boys &amp; Girls Club</v>
          </cell>
          <cell r="D3074" t="str">
            <v>Dade City, FL USA</v>
          </cell>
        </row>
        <row r="3075">
          <cell r="A3075">
            <v>4198</v>
          </cell>
          <cell r="B3075" t="str">
            <v>RoboCats</v>
          </cell>
          <cell r="C3075" t="str">
            <v>NASA &amp; Waconia High School</v>
          </cell>
          <cell r="D3075" t="str">
            <v>Waconia, MN USA</v>
          </cell>
        </row>
        <row r="3076">
          <cell r="A3076">
            <v>4200</v>
          </cell>
          <cell r="B3076" t="str">
            <v>Power Penguins</v>
          </cell>
          <cell r="C3076" t="str">
            <v>Mellon Electrical &amp; Instrumentation Contractors &amp; St Christopher Secondary</v>
          </cell>
          <cell r="D3076" t="str">
            <v>Sarnia, ON Canada</v>
          </cell>
        </row>
        <row r="3077">
          <cell r="A3077">
            <v>4201</v>
          </cell>
          <cell r="B3077" t="str">
            <v>Vitruvian Bots</v>
          </cell>
          <cell r="C3077" t="str">
            <v>The Boeing Company/jcpenney/Raytheon/COM DEV USA &amp; Da Vinci Science</v>
          </cell>
          <cell r="D3077" t="str">
            <v>Hawthorne, CA USA</v>
          </cell>
        </row>
        <row r="3078">
          <cell r="A3078">
            <v>4202</v>
          </cell>
          <cell r="B3078" t="str">
            <v>ROBOBEAR</v>
          </cell>
          <cell r="C3078" t="str">
            <v>jcpenney &amp; Bella Vista College Preparatory School</v>
          </cell>
          <cell r="D3078" t="str">
            <v>Scottsdale, AZ USA</v>
          </cell>
        </row>
        <row r="3079">
          <cell r="A3079">
            <v>4203</v>
          </cell>
          <cell r="B3079" t="str">
            <v>RoboKronos</v>
          </cell>
          <cell r="C3079" t="str">
            <v>NASA/Munson's  Hardware/Oneonta State College/Prolifiq/Medcoach/IOXUS/Corning Life Sciences of Oneonta, NY/jcpenney &amp; Cornell Cooperative Extention of Otsego County 4H</v>
          </cell>
          <cell r="D3079" t="str">
            <v>Oneonta, NY USA</v>
          </cell>
        </row>
        <row r="3080">
          <cell r="A3080">
            <v>4205</v>
          </cell>
          <cell r="B3080" t="str">
            <v>ROBOCUBS</v>
          </cell>
          <cell r="C3080" t="str">
            <v>The Boeing Company/Valley Electric/Janicki Industries/jcpenney/Puget Sound Engineering Council &amp; Sedro Woolley High School</v>
          </cell>
          <cell r="D3080" t="str">
            <v>Sedro Woolley, WA USA</v>
          </cell>
        </row>
        <row r="3081">
          <cell r="A3081">
            <v>4205</v>
          </cell>
          <cell r="B3081" t="str">
            <v>ROBOCUBS</v>
          </cell>
          <cell r="C3081" t="str">
            <v>The Boeing Company/Valley Electric/Janicki Industries/jcpenney/Puget Sound Engineering Council &amp; Sedro Woolley High School</v>
          </cell>
          <cell r="D3081" t="str">
            <v>Sedro Woolley, WA USA</v>
          </cell>
        </row>
        <row r="3082">
          <cell r="A3082">
            <v>4206</v>
          </cell>
          <cell r="B3082" t="str">
            <v>RoboVikes</v>
          </cell>
          <cell r="C3082" t="str">
            <v>Lockheed Martin Aerospace/Texas Workforce Commission/jcpenney &amp; Nolan Catholic High School</v>
          </cell>
          <cell r="D3082" t="str">
            <v>Fort Worth, TX USA</v>
          </cell>
        </row>
        <row r="3083">
          <cell r="A3083">
            <v>4206</v>
          </cell>
          <cell r="B3083" t="str">
            <v>RoboVikes</v>
          </cell>
          <cell r="C3083" t="str">
            <v>Lockheed Martin Aerospace/Texas Workforce Commission/jcpenney &amp; Nolan Catholic High School</v>
          </cell>
          <cell r="D3083" t="str">
            <v>Fort Worth, TX USA</v>
          </cell>
        </row>
        <row r="3084">
          <cell r="A3084">
            <v>4207</v>
          </cell>
          <cell r="B3084" t="str">
            <v>Fire</v>
          </cell>
          <cell r="C3084" t="str">
            <v>Crown Extrusions / STROM Engineering / Lake Regions Medical &amp; Holy Famly</v>
          </cell>
          <cell r="D3084" t="str">
            <v>Victoria, MN USA</v>
          </cell>
        </row>
        <row r="3085">
          <cell r="A3085">
            <v>4209</v>
          </cell>
          <cell r="B3085" t="str">
            <v>TigerBytes</v>
          </cell>
          <cell r="C3085" t="str">
            <v>jcpenney &amp; University High</v>
          </cell>
          <cell r="D3085" t="str">
            <v>Baton Rouge, LA USA</v>
          </cell>
        </row>
        <row r="3086">
          <cell r="A3086">
            <v>4210</v>
          </cell>
          <cell r="B3086" t="str">
            <v>JagBots</v>
          </cell>
          <cell r="C3086" t="str">
            <v>jcpenney/Shultz Steel Company/USC &amp; South East High School</v>
          </cell>
          <cell r="D3086" t="str">
            <v>South Gate, CA USA</v>
          </cell>
        </row>
        <row r="3087">
          <cell r="A3087">
            <v>4211</v>
          </cell>
          <cell r="B3087" t="str">
            <v>FCA Engineers</v>
          </cell>
          <cell r="C3087" t="str">
            <v>Rolls-Royce &amp; Fall Creek Academy</v>
          </cell>
          <cell r="D3087" t="str">
            <v>Indianapolis, IN USA</v>
          </cell>
        </row>
        <row r="3088">
          <cell r="A3088">
            <v>4211</v>
          </cell>
          <cell r="B3088" t="str">
            <v>FCA Engineers</v>
          </cell>
          <cell r="C3088" t="str">
            <v>Rolls-Royce &amp; Fall Creek Academy</v>
          </cell>
          <cell r="D3088" t="str">
            <v>Indianapolis, IN USA</v>
          </cell>
        </row>
        <row r="3089">
          <cell r="A3089">
            <v>4212</v>
          </cell>
          <cell r="B3089" t="str">
            <v>Techno Ferrets</v>
          </cell>
          <cell r="C3089" t="str">
            <v>Caterpillar, Inc./Carl Sandburg College/jcpenney &amp; Illinois 4-H</v>
          </cell>
          <cell r="D3089" t="str">
            <v>Galesburg, IL USA</v>
          </cell>
        </row>
        <row r="3090">
          <cell r="A3090">
            <v>4213</v>
          </cell>
          <cell r="B3090" t="str">
            <v>MetalCow Robotics</v>
          </cell>
          <cell r="C3090" t="str">
            <v>NASA/MetalCow Robotics/jcpenney &amp; McLean County 4-H</v>
          </cell>
          <cell r="D3090" t="str">
            <v>Bloomington, IL USA</v>
          </cell>
        </row>
        <row r="3091">
          <cell r="A3091">
            <v>4215</v>
          </cell>
          <cell r="B3091" t="str">
            <v>Tritons</v>
          </cell>
          <cell r="C3091" t="str">
            <v>jcpenney/Ergotron/International Council of Systems Engineering &amp; Trinity School at River Ridge</v>
          </cell>
          <cell r="D3091" t="str">
            <v>Eagan, MN USA</v>
          </cell>
        </row>
        <row r="3092">
          <cell r="A3092">
            <v>4216</v>
          </cell>
          <cell r="B3092" t="str">
            <v>BLUE OPS</v>
          </cell>
          <cell r="C3092" t="str">
            <v>Accubilt Inc. / Consumers Energy / Moeller Precision Tool / jcpenney / Hurst Foundation / Alro Steel Corporation / Omni Source / Christoff &amp; Sons Flooring / L.E. Warren ,Inc. / Chalgian @ Tripp Law / Educators Employee Credit Union &amp; East Jackson High School</v>
          </cell>
          <cell r="D3092" t="str">
            <v>Jackson , MI USA</v>
          </cell>
        </row>
        <row r="3093">
          <cell r="A3093">
            <v>4216</v>
          </cell>
          <cell r="B3093" t="str">
            <v>BLUE OPS</v>
          </cell>
          <cell r="C3093" t="str">
            <v>Accubilt Inc. / Consumers Energy / Moeller Precision Tool / jcpenney / Hurst Foundation / Alro Steel Corporation / Omni Source / Christoff &amp; Sons Flooring / L.E. Warren ,Inc. / Chalgian @ Tripp Law / Educators Employee Credit Union &amp; East Jackson High School</v>
          </cell>
          <cell r="D3093" t="str">
            <v>Jackson , MI USA</v>
          </cell>
        </row>
        <row r="3094">
          <cell r="A3094">
            <v>4217</v>
          </cell>
          <cell r="B3094" t="str">
            <v>Scitobors</v>
          </cell>
          <cell r="C3094" t="str">
            <v>jcpenney &amp; Nashwauk Keewatin</v>
          </cell>
          <cell r="D3094" t="str">
            <v>Nashwauk, MN USA</v>
          </cell>
        </row>
        <row r="3095">
          <cell r="A3095">
            <v>4218</v>
          </cell>
          <cell r="B3095" t="str">
            <v>NaviBots</v>
          </cell>
          <cell r="C3095" t="str">
            <v>NASA/BAE &amp; Island Pacific Academy</v>
          </cell>
          <cell r="D3095" t="str">
            <v>Kapolei, HI USA</v>
          </cell>
        </row>
        <row r="3096">
          <cell r="A3096">
            <v>4219</v>
          </cell>
          <cell r="B3096" t="str">
            <v>R4 Robo Riders</v>
          </cell>
          <cell r="C3096" t="str">
            <v>Rackspace &amp; Roosevelt High School ETA</v>
          </cell>
          <cell r="D3096" t="str">
            <v>San Antonio, TX USA</v>
          </cell>
        </row>
        <row r="3097">
          <cell r="A3097">
            <v>4223</v>
          </cell>
          <cell r="B3097" t="str">
            <v>Robo-Flight-Transformer</v>
          </cell>
          <cell r="C3097" t="str">
            <v>jcpenney &amp; Central Florida Aerospace Academy</v>
          </cell>
          <cell r="D3097" t="str">
            <v>Lakeland, FL USA</v>
          </cell>
        </row>
        <row r="3098">
          <cell r="A3098">
            <v>4224</v>
          </cell>
          <cell r="B3098" t="str">
            <v>The Robo-Rays</v>
          </cell>
          <cell r="C3098" t="str">
            <v>NASA/jcpenney &amp; Seacrest Country Day School</v>
          </cell>
          <cell r="D3098" t="str">
            <v>Naples, FL USA</v>
          </cell>
        </row>
        <row r="3099">
          <cell r="A3099">
            <v>4225</v>
          </cell>
          <cell r="B3099" t="str">
            <v>C.A. Robotics</v>
          </cell>
          <cell r="C3099" t="str">
            <v>jcpenney &amp; City Academy High School</v>
          </cell>
          <cell r="D3099" t="str">
            <v>Saint Paul, MN USA</v>
          </cell>
        </row>
        <row r="3100">
          <cell r="A3100">
            <v>4226</v>
          </cell>
          <cell r="B3100" t="str">
            <v>Huskies</v>
          </cell>
          <cell r="C3100" t="str">
            <v>Medtronics/jcpenney/Albany Mutual Telephone/Albany JayCees/MidSota Manufacturing &amp; Albany High School</v>
          </cell>
          <cell r="D3100" t="str">
            <v>Albany, MN USA</v>
          </cell>
        </row>
        <row r="3101">
          <cell r="A3101">
            <v>4228</v>
          </cell>
          <cell r="B3101" t="str">
            <v>iRobotics</v>
          </cell>
          <cell r="C3101" t="str">
            <v>jcpenney/3M &amp; GFW High School</v>
          </cell>
          <cell r="D3101" t="str">
            <v>Winthrop, MN USA</v>
          </cell>
        </row>
        <row r="3102">
          <cell r="A3102">
            <v>4229</v>
          </cell>
          <cell r="B3102" t="str">
            <v>Magnetech</v>
          </cell>
          <cell r="C3102" t="str">
            <v>Washington Technology Magnet</v>
          </cell>
          <cell r="D3102" t="str">
            <v>Saint Paul, MN USA</v>
          </cell>
        </row>
        <row r="3103">
          <cell r="A3103">
            <v>4230</v>
          </cell>
          <cell r="B3103" t="str">
            <v>Marmota monax</v>
          </cell>
          <cell r="C3103" t="str">
            <v>jcpenney &amp; Marshall School</v>
          </cell>
          <cell r="D3103" t="str">
            <v>Duluth, MN USA</v>
          </cell>
        </row>
        <row r="3104">
          <cell r="A3104">
            <v>4231</v>
          </cell>
          <cell r="B3104" t="str">
            <v>ROBOKALYPSE</v>
          </cell>
          <cell r="C3104" t="str">
            <v>jcpenney &amp; Oakville Revolution</v>
          </cell>
          <cell r="D3104" t="str">
            <v>Oakville, MO USA</v>
          </cell>
        </row>
        <row r="3105">
          <cell r="A3105">
            <v>4232</v>
          </cell>
          <cell r="B3105" t="str">
            <v>AHS</v>
          </cell>
          <cell r="C3105" t="str">
            <v>The Boeing Company/jcpenney/AHS Class of 1962 &amp; 4-H &amp; Alton High School</v>
          </cell>
          <cell r="D3105" t="str">
            <v>Alton, IL USA</v>
          </cell>
        </row>
        <row r="3106">
          <cell r="A3106">
            <v>4234</v>
          </cell>
          <cell r="B3106" t="str">
            <v>Bark Botz</v>
          </cell>
          <cell r="C3106" t="str">
            <v>Rolls-Royce &amp; Fountain Square Academy</v>
          </cell>
          <cell r="D3106" t="str">
            <v>Indianapolis, IN USA</v>
          </cell>
        </row>
        <row r="3107">
          <cell r="A3107">
            <v>4234</v>
          </cell>
          <cell r="B3107" t="str">
            <v>Bark Botz</v>
          </cell>
          <cell r="C3107" t="str">
            <v>Rolls-Royce &amp; Fountain Square Academy</v>
          </cell>
          <cell r="D3107" t="str">
            <v>Indianapolis, IN USA</v>
          </cell>
        </row>
        <row r="3108">
          <cell r="A3108">
            <v>4235</v>
          </cell>
          <cell r="B3108" t="str">
            <v>MOCBotics</v>
          </cell>
          <cell r="C3108" t="str">
            <v>Jc Penney/jcpenney &amp; Madison County 4-H &amp; Oglethorpe County 4-H</v>
          </cell>
          <cell r="D3108" t="str">
            <v>Danielsville, GA USA</v>
          </cell>
        </row>
        <row r="3109">
          <cell r="A3109">
            <v>4237</v>
          </cell>
          <cell r="B3109" t="str">
            <v>Team Lance-A-Bot</v>
          </cell>
          <cell r="C3109" t="str">
            <v>Bosch / Whirlpool / Griffin Tool Inc. / SRT / Supreme Casting / Vickers Engineering / Technisand / Lakeshore Excellence Foundation / Eagle Technologies / PTC / Dane Systems / Mathenasium / The Buck / Domino's Pizza / Honor Credit Union / Hanson Mold / Midwest Glass &amp; Lakeshore High School</v>
          </cell>
          <cell r="D3109" t="str">
            <v>Stevensville, MI USA</v>
          </cell>
        </row>
        <row r="3110">
          <cell r="A3110">
            <v>4237</v>
          </cell>
          <cell r="B3110" t="str">
            <v>Team Lance-A-Bot</v>
          </cell>
          <cell r="C3110" t="str">
            <v>Bosch / Whirlpool / Griffin Tool Inc. / SRT / Supreme Casting / Vickers Engineering / Technisand / Lakeshore Excellence Foundation / Eagle Technologies / PTC / Dane Systems / Mathenasium / The Buck / Domino's Pizza / Honor Credit Union / Hanson Mold / Midwest Glass &amp; Lakeshore High School</v>
          </cell>
          <cell r="D3110" t="str">
            <v>Stevensville, MI USA</v>
          </cell>
        </row>
        <row r="3111">
          <cell r="A3111">
            <v>4238</v>
          </cell>
          <cell r="B3111" t="str">
            <v>BBE Inferno Robotics</v>
          </cell>
          <cell r="C3111" t="str">
            <v>NASA/jcpenney &amp; Belgrade Brooten Elrosa</v>
          </cell>
          <cell r="D3111" t="str">
            <v>Belgrade, MN USA</v>
          </cell>
        </row>
        <row r="3112">
          <cell r="A3112">
            <v>4239</v>
          </cell>
          <cell r="B3112" t="str">
            <v>WARPSPEED</v>
          </cell>
          <cell r="C3112" t="str">
            <v>jcpenney/Jennie-O Turkey Store &amp; Willmar High School</v>
          </cell>
          <cell r="D3112" t="str">
            <v>Willmar, MN USA</v>
          </cell>
        </row>
        <row r="3113">
          <cell r="A3113">
            <v>4240</v>
          </cell>
          <cell r="B3113" t="str">
            <v>Troteks</v>
          </cell>
          <cell r="C3113" t="str">
            <v>NASA/jcpenney &amp; Dougherty HighSchool</v>
          </cell>
          <cell r="D3113" t="str">
            <v>Albany, GA USA</v>
          </cell>
        </row>
        <row r="3114">
          <cell r="A3114">
            <v>4241</v>
          </cell>
          <cell r="B3114" t="str">
            <v xml:space="preserve">Joliet Cyborgs </v>
          </cell>
          <cell r="C3114" t="str">
            <v>Vulcan Materials / Caterpillar Inc. / KWM Gutterman / R Berti Building Solutions / University of Illinois Extension / jcpenney &amp; Joliet Township High School 204</v>
          </cell>
          <cell r="D3114" t="str">
            <v>joliet, IL USA</v>
          </cell>
        </row>
        <row r="3115">
          <cell r="A3115">
            <v>4242</v>
          </cell>
          <cell r="B3115" t="str">
            <v>Fresh T.E.C.H.S.</v>
          </cell>
          <cell r="C3115" t="str">
            <v>jcpenney &amp; Living Classrooms of the National Capital Region</v>
          </cell>
          <cell r="D3115" t="str">
            <v>Washington, DC USA</v>
          </cell>
        </row>
        <row r="3116">
          <cell r="A3116">
            <v>4243</v>
          </cell>
          <cell r="B3116" t="str">
            <v>STAR Warriors</v>
          </cell>
          <cell r="C3116" t="str">
            <v>The Boeing Company &amp; RB Stall High School</v>
          </cell>
          <cell r="D3116" t="str">
            <v>North Charleston, SC USA</v>
          </cell>
        </row>
        <row r="3117">
          <cell r="A3117">
            <v>4244</v>
          </cell>
          <cell r="B3117" t="str">
            <v>LSH Robotics</v>
          </cell>
          <cell r="C3117" t="str">
            <v>jcpenney &amp; Le Sueur-Henderson Schools</v>
          </cell>
          <cell r="D3117" t="str">
            <v>Le Sueur, MN USA</v>
          </cell>
        </row>
        <row r="3118">
          <cell r="A3118">
            <v>4245</v>
          </cell>
          <cell r="B3118" t="str">
            <v>Robo Warriors</v>
          </cell>
          <cell r="C3118" t="str">
            <v>jcpenney &amp; The Boys &amp; Girls Club of Henderson County</v>
          </cell>
          <cell r="D3118" t="str">
            <v>1304 Ashe Street, NC USA</v>
          </cell>
        </row>
        <row r="3119">
          <cell r="A3119">
            <v>4246</v>
          </cell>
          <cell r="B3119" t="str">
            <v>Resurrected Robotics</v>
          </cell>
          <cell r="C3119" t="str">
            <v>The Boeing Company/jcpenney &amp; Triad High School</v>
          </cell>
          <cell r="D3119" t="str">
            <v>Troy, IL USA</v>
          </cell>
        </row>
        <row r="3120">
          <cell r="A3120">
            <v>4247</v>
          </cell>
          <cell r="B3120" t="str">
            <v>Cougar-Bots</v>
          </cell>
          <cell r="C3120" t="str">
            <v>jcpenney/General Electric &amp; School of Career and Technical Education</v>
          </cell>
          <cell r="D3120" t="str">
            <v>Milwaukee, WI USA</v>
          </cell>
        </row>
        <row r="3121">
          <cell r="A3121">
            <v>4251</v>
          </cell>
          <cell r="B3121" t="str">
            <v>Girls Only</v>
          </cell>
          <cell r="C3121" t="str">
            <v>NASA/jcpenney/The Home Depot/DAB INC/Tri-Star Trophies and Awards/Rio West Mall/Controlled Air &amp; Metal Company &amp; Gallup High School</v>
          </cell>
          <cell r="D3121" t="str">
            <v>Gallup, NM USA</v>
          </cell>
        </row>
        <row r="3122">
          <cell r="A3122">
            <v>4252</v>
          </cell>
          <cell r="B3122" t="str">
            <v>BASE</v>
          </cell>
          <cell r="C3122" t="str">
            <v>St. Brother Andre Catholic High School</v>
          </cell>
          <cell r="D3122" t="str">
            <v>Markham, ON Canada</v>
          </cell>
        </row>
        <row r="3123">
          <cell r="A3123">
            <v>4253</v>
          </cell>
          <cell r="B3123" t="str">
            <v>TAS Robotics</v>
          </cell>
          <cell r="C3123" t="str">
            <v>Taipei American School</v>
          </cell>
          <cell r="D3123" t="str">
            <v>Taipei, TPQ Taiwan</v>
          </cell>
        </row>
        <row r="3124">
          <cell r="A3124">
            <v>4254</v>
          </cell>
          <cell r="B3124" t="str">
            <v>Varsity Robotics</v>
          </cell>
          <cell r="C3124" t="str">
            <v>jcpenney/Saratoga Springs City School District &amp; Burnt Hills Ballston Lake</v>
          </cell>
          <cell r="D3124" t="str">
            <v>Saratoga Springs, NY USA</v>
          </cell>
        </row>
        <row r="3125">
          <cell r="A3125">
            <v>4255</v>
          </cell>
          <cell r="B3125" t="str">
            <v>RoboDores</v>
          </cell>
          <cell r="C3125" t="str">
            <v>jcpenney/Naval Postgraduate School &amp; Monterey Motorsports Club</v>
          </cell>
          <cell r="D3125" t="str">
            <v>Monterey, CA USA</v>
          </cell>
        </row>
        <row r="3126">
          <cell r="A3126">
            <v>4256</v>
          </cell>
          <cell r="B3126" t="str">
            <v>Cyborg Cats</v>
          </cell>
          <cell r="C3126" t="str">
            <v>The Boeing Company / The Material Works, Ltd. / HTE Technologies / American Steel Fabrication / Bunge North America &amp; Westminster Christian Academy</v>
          </cell>
          <cell r="D3126" t="str">
            <v>Town and Country, MO USA</v>
          </cell>
        </row>
        <row r="3127">
          <cell r="A3127">
            <v>4256</v>
          </cell>
          <cell r="B3127" t="str">
            <v>Cyborg Cats</v>
          </cell>
          <cell r="C3127" t="str">
            <v>The Boeing Company / The Material Works, Ltd. / HTE Technologies / American Steel Fabrication / Bunge North America &amp; Westminster Christian Academy</v>
          </cell>
          <cell r="D3127" t="str">
            <v>Town and Country, MO USA</v>
          </cell>
        </row>
        <row r="3128">
          <cell r="A3128">
            <v>4259</v>
          </cell>
          <cell r="B3128" t="str">
            <v>Robo Dragons</v>
          </cell>
          <cell r="C3128" t="str">
            <v>jcpenney/Texas Workforce Commision &amp; Nacogdoches High School</v>
          </cell>
          <cell r="D3128" t="str">
            <v>Nacogdoches, TX USA</v>
          </cell>
        </row>
        <row r="3129">
          <cell r="A3129">
            <v>4260</v>
          </cell>
          <cell r="B3129" t="str">
            <v>Bucs</v>
          </cell>
          <cell r="C3129" t="str">
            <v>Medtronics &amp; ISD 2860</v>
          </cell>
          <cell r="D3129" t="str">
            <v>Blue Earth Area, MN USA</v>
          </cell>
        </row>
        <row r="3130">
          <cell r="A3130">
            <v>4261</v>
          </cell>
          <cell r="B3130" t="str">
            <v>Raptors</v>
          </cell>
          <cell r="C3130" t="str">
            <v>NDEP/jcpenney &amp; academic magnet</v>
          </cell>
          <cell r="D3130" t="str">
            <v>North Charleston, SC USA</v>
          </cell>
        </row>
        <row r="3131">
          <cell r="A3131">
            <v>4262</v>
          </cell>
          <cell r="B3131" t="str">
            <v>Robohawk</v>
          </cell>
          <cell r="C3131" t="str">
            <v>GMI &amp; TECMilenio Queretaro</v>
          </cell>
          <cell r="D3131" t="str">
            <v>Corregidora, OAX Mexico</v>
          </cell>
        </row>
        <row r="3132">
          <cell r="A3132">
            <v>4263</v>
          </cell>
          <cell r="B3132" t="str">
            <v>CyberDragon</v>
          </cell>
          <cell r="C3132" t="str">
            <v>Pershing Square Foundation / Goldman Sachs / jcpenney &amp; Lower East Side Prep. High School</v>
          </cell>
          <cell r="D3132" t="str">
            <v>New York, NY USA</v>
          </cell>
        </row>
        <row r="3133">
          <cell r="A3133">
            <v>4264</v>
          </cell>
          <cell r="B3133" t="str">
            <v>The Fellowship of the Springs</v>
          </cell>
          <cell r="C3133" t="str">
            <v>TVA/jcpenney &amp; Cherokee High School</v>
          </cell>
          <cell r="D3133" t="str">
            <v>Rogersville, TN USA</v>
          </cell>
        </row>
        <row r="3134">
          <cell r="A3134">
            <v>4265</v>
          </cell>
          <cell r="B3134" t="str">
            <v>Wildbots</v>
          </cell>
          <cell r="C3134" t="str">
            <v>Bechtel/SAIC/UT Battelle/jcpenney/Fazoli's/Oak Ridge Associated Universities &amp; Oak Ridge High School</v>
          </cell>
          <cell r="D3134" t="str">
            <v>Oak Ridge, TN USA</v>
          </cell>
        </row>
        <row r="3135">
          <cell r="A3135">
            <v>4266</v>
          </cell>
          <cell r="B3135" t="str">
            <v>Colonials</v>
          </cell>
          <cell r="C3135" t="str">
            <v>NASA / jcpenney / Elsner Engineering Works, Inc. / AquaPhoenix Scientific / Home Association of McSherrystown / Stonesifer &amp; Kelley, P.C. / McSherrystown Moose / Lonza Walkersville Inc / EAC Labs, LLC / Feiser Funeral Home Inc &amp; New Oxford High School</v>
          </cell>
          <cell r="D3135" t="str">
            <v>New Oxford, PA USA</v>
          </cell>
        </row>
        <row r="3136">
          <cell r="A3136">
            <v>4267</v>
          </cell>
          <cell r="B3136" t="str">
            <v>Socastee Braves</v>
          </cell>
          <cell r="C3136" t="str">
            <v>jcpenney/Santee-Cooper Utilities &amp; Socastee High School</v>
          </cell>
          <cell r="D3136" t="str">
            <v>Myrtle Beach, SC USA</v>
          </cell>
        </row>
        <row r="3137">
          <cell r="A3137">
            <v>4268</v>
          </cell>
          <cell r="B3137" t="str">
            <v>W.A.S.P.S.</v>
          </cell>
          <cell r="C3137" t="str">
            <v>jcpenney &amp; Beehive Science and Technology Academy</v>
          </cell>
          <cell r="D3137" t="str">
            <v>Sandy, UT USA</v>
          </cell>
        </row>
        <row r="3138">
          <cell r="A3138">
            <v>4269</v>
          </cell>
          <cell r="B3138" t="str">
            <v>Cardinalbots</v>
          </cell>
          <cell r="C3138" t="str">
            <v>OMETEK/jcpenney &amp; St. Charles Preparatory School</v>
          </cell>
          <cell r="D3138" t="str">
            <v>Columbus, OH USA</v>
          </cell>
        </row>
        <row r="3139">
          <cell r="A3139">
            <v>4269</v>
          </cell>
          <cell r="B3139" t="str">
            <v>Cardinalbots</v>
          </cell>
          <cell r="C3139" t="str">
            <v>OMETEK/jcpenney &amp; St. Charles Preparatory School</v>
          </cell>
          <cell r="D3139" t="str">
            <v>Columbus, OH USA</v>
          </cell>
        </row>
        <row r="3140">
          <cell r="A3140">
            <v>4270</v>
          </cell>
          <cell r="B3140" t="str">
            <v>Crusaders</v>
          </cell>
          <cell r="C3140" t="str">
            <v>BAE Systems &amp; Saint Louis School</v>
          </cell>
          <cell r="D3140" t="str">
            <v>Honolulu, HI USA</v>
          </cell>
        </row>
        <row r="3141">
          <cell r="A3141">
            <v>4271</v>
          </cell>
          <cell r="B3141" t="str">
            <v>Los Bandidos</v>
          </cell>
          <cell r="C3141" t="str">
            <v>jcpenney/Texas Workforce Commission &amp; John H. Reagan Early College High School</v>
          </cell>
          <cell r="D3141" t="str">
            <v>Austin, TX USA</v>
          </cell>
        </row>
        <row r="3142">
          <cell r="A3142">
            <v>4272</v>
          </cell>
          <cell r="B3142" t="str">
            <v>Maverick Boiler Robotics</v>
          </cell>
          <cell r="C3142" t="str">
            <v>Purdue FIRST Programs / Caterpillar / jcpenney / Trillium Dental Specialists / Unity Healthcare / Ryan Bradway Foundation &amp; Mc Cutcheon High School</v>
          </cell>
          <cell r="D3142" t="str">
            <v>Lafayette , IN USA</v>
          </cell>
        </row>
        <row r="3143">
          <cell r="A3143">
            <v>4272</v>
          </cell>
          <cell r="B3143" t="str">
            <v>Maverick Boiler Robotics</v>
          </cell>
          <cell r="C3143" t="str">
            <v>Purdue FIRST Programs / Caterpillar / jcpenney / Trillium Dental Specialists / Unity Healthcare / Ryan Bradway Foundation &amp; Mc Cutcheon High School</v>
          </cell>
          <cell r="D3143" t="str">
            <v>Lafayette , IN USA</v>
          </cell>
        </row>
        <row r="3144">
          <cell r="A3144">
            <v>4275</v>
          </cell>
          <cell r="B3144" t="str">
            <v>Western Hills RoboStangs</v>
          </cell>
          <cell r="C3144" t="str">
            <v>jcpenney &amp; Western Hills Engineering High School</v>
          </cell>
          <cell r="D3144" t="str">
            <v>Cincinnati, OH USA</v>
          </cell>
        </row>
        <row r="3145">
          <cell r="A3145">
            <v>4276</v>
          </cell>
          <cell r="B3145" t="str">
            <v>Viking Robotics</v>
          </cell>
          <cell r="C3145" t="str">
            <v>The Boeing Company / jcpenney &amp; Marina High School</v>
          </cell>
          <cell r="D3145" t="str">
            <v>Huntington Beach, CA USA</v>
          </cell>
        </row>
        <row r="3146">
          <cell r="A3146">
            <v>4276</v>
          </cell>
          <cell r="B3146" t="str">
            <v>Viking Robotics</v>
          </cell>
          <cell r="C3146" t="str">
            <v>The Boeing Company / jcpenney &amp; Marina High School</v>
          </cell>
          <cell r="D3146" t="str">
            <v>Huntington Beach, CA USA</v>
          </cell>
        </row>
        <row r="3147">
          <cell r="A3147">
            <v>4277</v>
          </cell>
          <cell r="B3147" t="str">
            <v>Cooper Hawks</v>
          </cell>
          <cell r="C3147" t="str">
            <v>jcpenney &amp; Robbinsdale Cooper High School</v>
          </cell>
          <cell r="D3147" t="str">
            <v>New Hope, MN USA</v>
          </cell>
        </row>
        <row r="3148">
          <cell r="A3148">
            <v>4279</v>
          </cell>
          <cell r="B3148" t="str">
            <v>RoboRevolution</v>
          </cell>
          <cell r="C3148" t="str">
            <v>NASA / jcpenney / DCS / Cincinnati Milacron / Cincinnati Mine Machinery / LaserSmith / Ericsson &amp; Holy Family Catholic Home Educators</v>
          </cell>
          <cell r="D3148" t="str">
            <v>Cincinnati, OH USA</v>
          </cell>
        </row>
        <row r="3149">
          <cell r="A3149">
            <v>4280</v>
          </cell>
          <cell r="B3149" t="str">
            <v>N-Gen</v>
          </cell>
          <cell r="C3149" t="str">
            <v>jcpenney/Texas Workforce Commission &amp; Sam Houston Math, Science, and Technology Center</v>
          </cell>
          <cell r="D3149" t="str">
            <v>Houston, TX USA</v>
          </cell>
        </row>
        <row r="3150">
          <cell r="A3150">
            <v>4281</v>
          </cell>
          <cell r="B3150" t="str">
            <v>BULL DOGS</v>
          </cell>
          <cell r="C3150" t="str">
            <v>NASA/The Center School Foundation/jcpenney &amp; The Center School</v>
          </cell>
          <cell r="D3150" t="str">
            <v>Branchburg, NJ USA</v>
          </cell>
        </row>
        <row r="3151">
          <cell r="A3151">
            <v>4281</v>
          </cell>
          <cell r="B3151" t="str">
            <v>BULL DOGS</v>
          </cell>
          <cell r="C3151" t="str">
            <v>NASA/The Center School Foundation/jcpenney &amp; The Center School</v>
          </cell>
          <cell r="D3151" t="str">
            <v>Branchburg, NJ USA</v>
          </cell>
        </row>
        <row r="3152">
          <cell r="A3152">
            <v>4282</v>
          </cell>
          <cell r="B3152" t="str">
            <v>Cowboys</v>
          </cell>
          <cell r="C3152" t="str">
            <v>jcpenney/Texas Workforce Commission &amp; Gladys Porter High School</v>
          </cell>
          <cell r="D3152" t="str">
            <v>Brownsvile, TX USA</v>
          </cell>
        </row>
        <row r="3153">
          <cell r="A3153">
            <v>4283</v>
          </cell>
          <cell r="B3153" t="str">
            <v>Granville Robo Aces</v>
          </cell>
          <cell r="C3153" t="str">
            <v>jcpenney/Granville Aspire/Central Ohio Robotics Initiative/Steve &amp; Stephanie Childers &amp; Granville High School</v>
          </cell>
          <cell r="D3153" t="str">
            <v>Granville, OH USA</v>
          </cell>
        </row>
        <row r="3154">
          <cell r="A3154">
            <v>4283</v>
          </cell>
          <cell r="B3154" t="str">
            <v>Granville Robo Aces</v>
          </cell>
          <cell r="C3154" t="str">
            <v>jcpenney/Granville Aspire/Central Ohio Robotics Initiative/Steve &amp; Stephanie Childers &amp; Granville High School</v>
          </cell>
          <cell r="D3154" t="str">
            <v>Granville, OH USA</v>
          </cell>
        </row>
        <row r="3155">
          <cell r="A3155">
            <v>4284</v>
          </cell>
          <cell r="B3155" t="str">
            <v>Highlanders</v>
          </cell>
          <cell r="C3155" t="str">
            <v>jcpenney/Clarke Fire Protection/Oak Hills Local Schools &amp; Oak Hills High School</v>
          </cell>
          <cell r="D3155" t="str">
            <v>Cincinnati, OH USA</v>
          </cell>
        </row>
        <row r="3156">
          <cell r="A3156">
            <v>4285</v>
          </cell>
          <cell r="B3156" t="str">
            <v>Camo Bots  &amp;  Wayne County Robotics</v>
          </cell>
          <cell r="C3156" t="str">
            <v>NDEP/jcpenney/Wayne County Community Foundation/Western Wayne School District/Wayne Highlands School District &amp; Honesdale High School &amp; Western Wayne High School</v>
          </cell>
          <cell r="D3156" t="str">
            <v>Honesdale, PA USA</v>
          </cell>
        </row>
        <row r="3157">
          <cell r="A3157">
            <v>4285</v>
          </cell>
          <cell r="B3157" t="str">
            <v>Camo Bots  &amp;  Wayne County Robotics</v>
          </cell>
          <cell r="C3157" t="str">
            <v>NDEP/jcpenney/Wayne County Community Foundation/Western Wayne School District/Wayne Highlands School District &amp; Honesdale High School &amp; Western Wayne High School</v>
          </cell>
          <cell r="D3157" t="str">
            <v>Honesdale, PA USA</v>
          </cell>
        </row>
        <row r="3158">
          <cell r="A3158">
            <v>4285</v>
          </cell>
          <cell r="B3158" t="str">
            <v>Camo Bots  &amp;  Wayne County Robotics</v>
          </cell>
          <cell r="C3158" t="str">
            <v>NDEP/jcpenney/Wayne County Community Foundation/Western Wayne School District/Wayne Highlands School District &amp; Honesdale High School &amp; Western Wayne High School</v>
          </cell>
          <cell r="D3158" t="str">
            <v>Honesdale, PA USA</v>
          </cell>
        </row>
        <row r="3159">
          <cell r="A3159">
            <v>4286</v>
          </cell>
          <cell r="B3159" t="str">
            <v>LDHS Robotics</v>
          </cell>
          <cell r="C3159" t="str">
            <v>Hanover County Public Schools &amp; Lee-Davis High School</v>
          </cell>
          <cell r="D3159" t="str">
            <v>Mechanicsville, VA USA</v>
          </cell>
        </row>
        <row r="3160">
          <cell r="A3160">
            <v>4288</v>
          </cell>
          <cell r="B3160" t="str">
            <v>Worcester Beach Bots</v>
          </cell>
          <cell r="C3160" t="str">
            <v>jcpenney &amp; Stephen Decatur High School &amp; Snow Hill High School</v>
          </cell>
          <cell r="D3160" t="str">
            <v>Berlin, MD USA</v>
          </cell>
        </row>
        <row r="3161">
          <cell r="A3161">
            <v>4289</v>
          </cell>
          <cell r="B3161" t="str">
            <v>Aut-O-Bots</v>
          </cell>
          <cell r="C3161" t="str">
            <v>NASA/jcpenney &amp; Mifflin County High School</v>
          </cell>
          <cell r="D3161" t="str">
            <v>Lewistown, PA USA</v>
          </cell>
        </row>
        <row r="3162">
          <cell r="A3162">
            <v>4290</v>
          </cell>
          <cell r="B3162" t="str">
            <v>Bots of War</v>
          </cell>
          <cell r="C3162" t="str">
            <v>Siemens Energy/jcpenney &amp; Phillip O. Berry Academy of Technology</v>
          </cell>
          <cell r="D3162" t="str">
            <v>Charlotte, NC USA</v>
          </cell>
        </row>
        <row r="3163">
          <cell r="A3163">
            <v>4291</v>
          </cell>
          <cell r="B3163" t="str">
            <v>4-H</v>
          </cell>
          <cell r="C3163" t="str">
            <v>jcpenney/Vance County 4 H &amp; Southern Vance High School</v>
          </cell>
          <cell r="D3163" t="str">
            <v>Henderson, NC USA</v>
          </cell>
        </row>
        <row r="3164">
          <cell r="A3164">
            <v>4292</v>
          </cell>
          <cell r="B3164" t="str">
            <v>Porter Bots</v>
          </cell>
          <cell r="C3164" t="str">
            <v>NASA/jcpenney &amp; Lockport High School</v>
          </cell>
          <cell r="D3164" t="str">
            <v>Lockport, IL USA</v>
          </cell>
        </row>
        <row r="3165">
          <cell r="A3165">
            <v>4293</v>
          </cell>
          <cell r="B3165" t="str">
            <v>YEA!</v>
          </cell>
          <cell r="C3165" t="str">
            <v>Superior Metal Products / Focused On Machining / Boeing / PTC / jcpenney / Ajubeo / Sequoia Publishing / United Launch Alliance / ebm-papst / ProLink Solutions / Weebly / STEM Academy &amp; Colorado State University Extension 4-H &amp; Young Engineers Association</v>
          </cell>
          <cell r="D3165" t="str">
            <v>Highlands Ranch, CO USA</v>
          </cell>
        </row>
        <row r="3166">
          <cell r="A3166">
            <v>4294</v>
          </cell>
          <cell r="B3166" t="str">
            <v>StarTREC</v>
          </cell>
          <cell r="C3166" t="str">
            <v>SRT/Siemens &amp; The Early College @ Lansing Community College</v>
          </cell>
          <cell r="D3166" t="str">
            <v>Lansing, MI USA</v>
          </cell>
        </row>
        <row r="3167">
          <cell r="A3167">
            <v>4294</v>
          </cell>
          <cell r="B3167" t="str">
            <v>StarTREC</v>
          </cell>
          <cell r="C3167" t="str">
            <v>SRT/Siemens &amp; The Early College @ Lansing Community College</v>
          </cell>
          <cell r="D3167" t="str">
            <v>Lansing, MI USA</v>
          </cell>
        </row>
        <row r="3168">
          <cell r="A3168">
            <v>4294</v>
          </cell>
          <cell r="B3168" t="str">
            <v>StarTREC</v>
          </cell>
          <cell r="C3168" t="str">
            <v>SRT/Siemens &amp; The Early College @ Lansing Community College</v>
          </cell>
          <cell r="D3168" t="str">
            <v>Lansing, MI USA</v>
          </cell>
        </row>
        <row r="3169">
          <cell r="A3169">
            <v>4295</v>
          </cell>
          <cell r="B3169" t="str">
            <v>PURE ENERGY</v>
          </cell>
          <cell r="C3169" t="str">
            <v>jcpenney/Texas Workforce Commission/Consolidated Communications/Lufkin Federal Credit Union/Angelina Steel/Memorial Health Systems of East Texas/Wal-Mart- Lufkin &amp; Hudson High School</v>
          </cell>
          <cell r="D3169" t="str">
            <v>Hudson, TX USA</v>
          </cell>
        </row>
        <row r="3170">
          <cell r="A3170">
            <v>4296</v>
          </cell>
          <cell r="B3170" t="str">
            <v>Blue Devil Builders</v>
          </cell>
          <cell r="C3170" t="str">
            <v>Abbott Fund / Underwriters Laboratories / Adams Machinery / American Family Insurance &amp; Warren Township High School</v>
          </cell>
          <cell r="D3170" t="str">
            <v>Gurnee, IL USA</v>
          </cell>
        </row>
        <row r="3171">
          <cell r="A3171">
            <v>4298</v>
          </cell>
          <cell r="B3171" t="str">
            <v>C-RockBotics</v>
          </cell>
          <cell r="C3171" t="str">
            <v>jcpenney &amp; Caprock High School</v>
          </cell>
          <cell r="D3171" t="str">
            <v>Amarillo, TX USA</v>
          </cell>
        </row>
        <row r="3172">
          <cell r="A3172">
            <v>4299</v>
          </cell>
          <cell r="B3172" t="str">
            <v>BCS Robo Sharks</v>
          </cell>
          <cell r="C3172" t="str">
            <v>Two Sigma / NYC College of Technology CUNY / jcpenney / Pershing Square Foundation &amp; BCS</v>
          </cell>
          <cell r="D3172" t="str">
            <v>Brooklyn, NY USA</v>
          </cell>
        </row>
        <row r="3173">
          <cell r="A3173">
            <v>4300</v>
          </cell>
          <cell r="B3173" t="str">
            <v>The Lion Kings</v>
          </cell>
          <cell r="C3173" t="str">
            <v>jcpenney &amp; Texas Workforce Commission-McKinney High School</v>
          </cell>
          <cell r="D3173" t="str">
            <v>McKinney, TX USA</v>
          </cell>
        </row>
        <row r="3174">
          <cell r="A3174">
            <v>4300</v>
          </cell>
          <cell r="B3174" t="str">
            <v>The Lion Kings</v>
          </cell>
          <cell r="C3174" t="str">
            <v>jcpenney &amp; Texas Workforce Commission-McKinney High School</v>
          </cell>
          <cell r="D3174" t="str">
            <v>McKinney, TX USA</v>
          </cell>
        </row>
        <row r="3175">
          <cell r="A3175">
            <v>4301</v>
          </cell>
          <cell r="B3175" t="str">
            <v>New Tech Ninjas</v>
          </cell>
          <cell r="C3175" t="str">
            <v>jcpenney/Texas Workforce Commission &amp; New Tech Odessa</v>
          </cell>
          <cell r="D3175" t="str">
            <v>Odessa, TX USA</v>
          </cell>
        </row>
        <row r="3176">
          <cell r="A3176">
            <v>4302</v>
          </cell>
          <cell r="B3176" t="str">
            <v>Robophins</v>
          </cell>
          <cell r="C3176" t="str">
            <v>The Boeing Company/Friends of Whitney Young/jcpenney &amp; Whitney Young Magnet High School</v>
          </cell>
          <cell r="D3176" t="str">
            <v>Chicago, IL USA</v>
          </cell>
        </row>
        <row r="3177">
          <cell r="A3177">
            <v>4304</v>
          </cell>
          <cell r="B3177" t="str">
            <v>Iron Rams</v>
          </cell>
          <cell r="C3177" t="str">
            <v>jcpenney/Platt Electric &amp; Rogers High School</v>
          </cell>
          <cell r="D3177" t="str">
            <v>Puyallup, WA USA</v>
          </cell>
        </row>
        <row r="3178">
          <cell r="A3178">
            <v>4306</v>
          </cell>
          <cell r="B3178" t="str">
            <v>RoboKomodos</v>
          </cell>
          <cell r="C3178" t="str">
            <v>jcpenney &amp; Franklin High School</v>
          </cell>
          <cell r="D3178" t="str">
            <v>Franklin, TN USA</v>
          </cell>
        </row>
        <row r="3179">
          <cell r="A3179">
            <v>4309</v>
          </cell>
          <cell r="B3179" t="str">
            <v>BotSmiths</v>
          </cell>
          <cell r="C3179" t="str">
            <v>The Boeing Company/jcpenney &amp; WSU Extension 4-H</v>
          </cell>
          <cell r="D3179" t="str">
            <v>Everett, WA USA</v>
          </cell>
        </row>
        <row r="3180">
          <cell r="A3180">
            <v>4310</v>
          </cell>
          <cell r="B3180" t="str">
            <v>NUKES</v>
          </cell>
          <cell r="C3180" t="str">
            <v>Mountainland Applied Technology College/jcpenney &amp; American Fork High School</v>
          </cell>
          <cell r="D3180" t="str">
            <v>American Fork, UT USA</v>
          </cell>
        </row>
        <row r="3181">
          <cell r="A3181">
            <v>4311</v>
          </cell>
          <cell r="B3181" t="str">
            <v>Big Blue</v>
          </cell>
          <cell r="C3181" t="str">
            <v>jcpenney &amp;  High SchoolSwampscott</v>
          </cell>
          <cell r="D3181" t="str">
            <v>Swampscott, MA USA</v>
          </cell>
        </row>
        <row r="3182">
          <cell r="A3182">
            <v>4314</v>
          </cell>
          <cell r="B3182" t="str">
            <v>SUL</v>
          </cell>
          <cell r="C3182" t="str">
            <v>Springfield Urban League, Inc / jcpenney &amp; Springfield High School &amp; Lanphier HS</v>
          </cell>
          <cell r="D3182" t="str">
            <v>Springfield , IL USA</v>
          </cell>
        </row>
        <row r="3183">
          <cell r="A3183">
            <v>4316</v>
          </cell>
          <cell r="B3183" t="str">
            <v>Trobotics</v>
          </cell>
          <cell r="C3183" t="str">
            <v>jcpenney / Lafourche Parish School Board &amp; Central Lafourche High School</v>
          </cell>
          <cell r="D3183" t="str">
            <v>Raceland, LA USA</v>
          </cell>
        </row>
        <row r="3184">
          <cell r="A3184">
            <v>4317</v>
          </cell>
          <cell r="B3184" t="str">
            <v>Tech Busters</v>
          </cell>
          <cell r="C3184" t="str">
            <v>Texas Workforce Commission/jcpenney/Bell Helicopter &amp; Advanced Technology Complex</v>
          </cell>
          <cell r="D3184" t="str">
            <v>Denton, TX USA</v>
          </cell>
        </row>
        <row r="3185">
          <cell r="A3185">
            <v>4319</v>
          </cell>
          <cell r="B3185" t="str">
            <v>Ladies FIRST</v>
          </cell>
          <cell r="C3185" t="str">
            <v>Metal / SRT / Beer Sheva / Ben Gurion University of the negev / Rashi Foundation &amp; Ulpenat Amit</v>
          </cell>
          <cell r="D3185" t="str">
            <v>Beer Sheva, D Israel</v>
          </cell>
        </row>
        <row r="3186">
          <cell r="A3186">
            <v>4320</v>
          </cell>
          <cell r="B3186" t="str">
            <v>The Joker</v>
          </cell>
          <cell r="C3186" t="str">
            <v>EIM &amp; Rav Tchumi B Petach Tikvah</v>
          </cell>
          <cell r="D3186" t="str">
            <v>Petach Tikvah, M Israel</v>
          </cell>
        </row>
        <row r="3187">
          <cell r="A3187">
            <v>4321</v>
          </cell>
          <cell r="B3187" t="str">
            <v>Vikings</v>
          </cell>
          <cell r="C3187" t="str">
            <v>jcpenney/Comcast &amp; Raines High School</v>
          </cell>
          <cell r="D3187" t="str">
            <v>Jacksonville, FL USA</v>
          </cell>
        </row>
        <row r="3188">
          <cell r="A3188">
            <v>4322</v>
          </cell>
          <cell r="B3188" t="str">
            <v>Clockwork Oranges</v>
          </cell>
          <cell r="C3188" t="str">
            <v>The Boeing Company / Stay-Linked Corporation / jcpenney &amp; El Modena High School</v>
          </cell>
          <cell r="D3188" t="str">
            <v>Orange, CA USA</v>
          </cell>
        </row>
        <row r="3189">
          <cell r="A3189">
            <v>4322</v>
          </cell>
          <cell r="B3189" t="str">
            <v>Clockwork Oranges</v>
          </cell>
          <cell r="C3189" t="str">
            <v>The Boeing Company / Stay-Linked Corporation / jcpenney &amp; El Modena High School</v>
          </cell>
          <cell r="D3189" t="str">
            <v>Orange, CA USA</v>
          </cell>
        </row>
        <row r="3190">
          <cell r="A3190">
            <v>4324</v>
          </cell>
          <cell r="B3190" t="str">
            <v>HTA</v>
          </cell>
          <cell r="C3190" t="str">
            <v>jcpenney &amp; Heartland Technical Academy 4H</v>
          </cell>
          <cell r="D3190" t="str">
            <v>Decatur, IL USA</v>
          </cell>
        </row>
        <row r="3191">
          <cell r="A3191">
            <v>4325</v>
          </cell>
          <cell r="B3191" t="str">
            <v>RoboRangers</v>
          </cell>
          <cell r="C3191" t="str">
            <v>SRT / K Machine Fabricating, Inc. / IMT Consulting Inc / Bergen RC / JCS Woodworking and Manufacturing / WSBT / Allan Widerquist / Firevine / ICM Products Inc. / Creative Vinyl Sign Inc. / Edward Lowe Foundation / Prefered Printing Inc / Hayden True Value Hardware / Cass County Sheriff's Dep. / Harry Shaffer / Cassopolis Dental / Dussel's Farm Market Greenhouse Inc / RC Fun Park / Porky's Party Place / Dowagiac Vacuum / OH My... / Zeke's &amp; Cassopolis High School</v>
          </cell>
          <cell r="D3191" t="str">
            <v>Cassopolis , MI USA</v>
          </cell>
        </row>
        <row r="3192">
          <cell r="A3192">
            <v>4325</v>
          </cell>
          <cell r="B3192" t="str">
            <v>RoboRangers</v>
          </cell>
          <cell r="C3192" t="str">
            <v>SRT / K Machine Fabricating, Inc. / IMT Consulting Inc / Bergen RC / JCS Woodworking and Manufacturing / WSBT / Allan Widerquist / Firevine / ICM Products Inc. / Creative Vinyl Sign Inc. / Edward Lowe Foundation / Prefered Printing Inc / Hayden True Value Hardware / Cass County Sheriff's Dep. / Harry Shaffer / Cassopolis Dental / Dussel's Farm Market Greenhouse Inc / RC Fun Park / Porky's Party Place / Dowagiac Vacuum / OH My... / Zeke's &amp; Cassopolis High School</v>
          </cell>
          <cell r="D3192" t="str">
            <v>Cassopolis , MI USA</v>
          </cell>
        </row>
        <row r="3193">
          <cell r="A3193">
            <v>4325</v>
          </cell>
          <cell r="B3193" t="str">
            <v>RoboRangers</v>
          </cell>
          <cell r="C3193" t="str">
            <v>SRT / K Machine Fabricating, Inc. / IMT Consulting Inc / Bergen RC / JCS Woodworking and Manufacturing / WSBT / Allan Widerquist / Firevine / ICM Products Inc. / Creative Vinyl Sign Inc. / Edward Lowe Foundation / Prefered Printing Inc / Hayden True Value Hardware / Cass County Sheriff's Dep. / Harry Shaffer / Cassopolis Dental / Dussel's Farm Market Greenhouse Inc / RC Fun Park / Porky's Party Place / Dowagiac Vacuum / OH My... / Zeke's &amp; Cassopolis High School</v>
          </cell>
          <cell r="D3193" t="str">
            <v>Cassopolis , MI USA</v>
          </cell>
        </row>
        <row r="3194">
          <cell r="A3194">
            <v>4327</v>
          </cell>
          <cell r="B3194" t="str">
            <v>Q Branch</v>
          </cell>
          <cell r="C3194" t="str">
            <v>TRMI/Geislinger Coporation/SRT &amp; Lakeview High School</v>
          </cell>
          <cell r="D3194" t="str">
            <v>Battle Creek, MI USA</v>
          </cell>
        </row>
        <row r="3195">
          <cell r="A3195">
            <v>4327</v>
          </cell>
          <cell r="B3195" t="str">
            <v>Q Branch</v>
          </cell>
          <cell r="C3195" t="str">
            <v>TRMI/Geislinger Coporation/SRT &amp; Lakeview High School</v>
          </cell>
          <cell r="D3195" t="str">
            <v>Battle Creek, MI USA</v>
          </cell>
        </row>
        <row r="3196">
          <cell r="A3196">
            <v>4328</v>
          </cell>
          <cell r="B3196" t="str">
            <v>Furious Falcons</v>
          </cell>
          <cell r="C3196" t="str">
            <v>jcpenney/Texas Workforce Commission/Cotton Utility Inc./EnVibe Inc. &amp; Foster High School</v>
          </cell>
          <cell r="D3196" t="str">
            <v>Richmond, TX USA</v>
          </cell>
        </row>
        <row r="3197">
          <cell r="A3197">
            <v>4329</v>
          </cell>
          <cell r="B3197" t="str">
            <v>Lutheran Roboteers</v>
          </cell>
          <cell r="C3197" t="str">
            <v>The Boeing Company/Lutheran High School, St. Charles/Beta Sigma Psi Lutheran Fraternity Alumni/Wiegmann Associates/Innoventor Engineering/jcpenney &amp; Engineering and Technology for Lutheran Youth</v>
          </cell>
          <cell r="D3197" t="str">
            <v>St Charles, MO USA</v>
          </cell>
        </row>
        <row r="3198">
          <cell r="A3198">
            <v>4329</v>
          </cell>
          <cell r="B3198" t="str">
            <v>Lutheran Roboteers</v>
          </cell>
          <cell r="C3198" t="str">
            <v>The Boeing Company/Lutheran High School, St. Charles/Beta Sigma Psi Lutheran Fraternity Alumni/Wiegmann Associates/Innoventor Engineering/jcpenney &amp; Engineering and Technology for Lutheran Youth</v>
          </cell>
          <cell r="D3198" t="str">
            <v>St Charles, MO USA</v>
          </cell>
        </row>
        <row r="3199">
          <cell r="A3199">
            <v>4330</v>
          </cell>
          <cell r="B3199" t="str">
            <v>Rambunction</v>
          </cell>
          <cell r="C3199" t="str">
            <v>Monsanto &amp; Ladue Horton Watkins High School</v>
          </cell>
          <cell r="D3199" t="str">
            <v>St. Louis, MO USA</v>
          </cell>
        </row>
        <row r="3200">
          <cell r="A3200">
            <v>4330</v>
          </cell>
          <cell r="B3200" t="str">
            <v>Rambunction</v>
          </cell>
          <cell r="C3200" t="str">
            <v>Monsanto &amp; Ladue Horton Watkins High School</v>
          </cell>
          <cell r="D3200" t="str">
            <v>St. Louis, MO USA</v>
          </cell>
        </row>
        <row r="3201">
          <cell r="A3201">
            <v>4331</v>
          </cell>
          <cell r="B3201" t="str">
            <v>Titan Robotics</v>
          </cell>
          <cell r="C3201" t="str">
            <v>The Boeing Company &amp; Confluence Preparatory Academy</v>
          </cell>
          <cell r="D3201" t="str">
            <v>St. Louis, MO USA</v>
          </cell>
        </row>
        <row r="3202">
          <cell r="A3202">
            <v>4332</v>
          </cell>
          <cell r="B3202" t="str">
            <v>EHS RoboCats</v>
          </cell>
          <cell r="C3202" t="str">
            <v>University of Texas Pan AMerican/jcpenney/Time Warner &amp; Edinburg High School</v>
          </cell>
          <cell r="D3202" t="str">
            <v>Edinburg, TX USA</v>
          </cell>
        </row>
        <row r="3203">
          <cell r="A3203">
            <v>4334</v>
          </cell>
          <cell r="B3203" t="str">
            <v>Alberta Tech Alliance ( ATA)</v>
          </cell>
          <cell r="C3203" t="str">
            <v>SAIT &amp; Bishop Carroll High School &amp; Alberta Longhorn Robotics Society</v>
          </cell>
          <cell r="D3203" t="str">
            <v>Calgary, AB Canada</v>
          </cell>
        </row>
        <row r="3204">
          <cell r="A3204">
            <v>4334</v>
          </cell>
          <cell r="B3204" t="str">
            <v>Alberta Tech Alliance ( ATA)</v>
          </cell>
          <cell r="C3204" t="str">
            <v>SAIT &amp; Bishop Carroll High School &amp; Alberta Longhorn Robotics Society</v>
          </cell>
          <cell r="D3204" t="str">
            <v>Calgary, AB Canada</v>
          </cell>
        </row>
        <row r="3205">
          <cell r="A3205">
            <v>4335</v>
          </cell>
          <cell r="B3205" t="str">
            <v>Metallic Clouds</v>
          </cell>
          <cell r="C3205" t="str">
            <v>Texas Workforce Commission/Time Warner &amp; Girl Scouts of Central Texas &amp; Waco ISD</v>
          </cell>
          <cell r="D3205" t="str">
            <v>Waco, TX USA</v>
          </cell>
        </row>
        <row r="3206">
          <cell r="A3206">
            <v>4336</v>
          </cell>
          <cell r="B3206" t="str">
            <v>Ramageddon</v>
          </cell>
          <cell r="C3206" t="str">
            <v>Guidry Welding / Keystone Energy Tools / Congress Outdoor Power Equipment / The Lolley Group / Blanchard Contractors, Inc. / St Basil KC Council / jcpenney / GEAR UP / University Of Louisiana Lafayette / Begneaud Manufacture / Linear Control / Scott Police Department / Control Concepts &amp; Technology / Society of Petroleum Engineers Evangeline Section / Ardent Service &amp; Acadiana High School</v>
          </cell>
          <cell r="D3206" t="str">
            <v>Lafayette, LA USA</v>
          </cell>
        </row>
        <row r="3207">
          <cell r="A3207">
            <v>4337</v>
          </cell>
          <cell r="B3207" t="str">
            <v>Red Hot Bots</v>
          </cell>
          <cell r="C3207" t="str">
            <v>SRT &amp; Holton High School</v>
          </cell>
          <cell r="D3207" t="str">
            <v>6477 Syers Rd, MI USA</v>
          </cell>
        </row>
        <row r="3208">
          <cell r="A3208">
            <v>4337</v>
          </cell>
          <cell r="B3208" t="str">
            <v>Red Hot Bots</v>
          </cell>
          <cell r="C3208" t="str">
            <v>SRT &amp; Holton High School</v>
          </cell>
          <cell r="D3208" t="str">
            <v>6477 Syers Rd, MI USA</v>
          </cell>
        </row>
        <row r="3209">
          <cell r="A3209">
            <v>4338</v>
          </cell>
          <cell r="B3209" t="str">
            <v>Falcons</v>
          </cell>
          <cell r="C3209" t="str">
            <v>WBAIS</v>
          </cell>
          <cell r="D3209" t="str">
            <v>Even-Yehuda, M Israel</v>
          </cell>
        </row>
        <row r="3210">
          <cell r="A3210">
            <v>4341</v>
          </cell>
          <cell r="B3210" t="str">
            <v>Panther Robotics</v>
          </cell>
          <cell r="C3210" t="str">
            <v>jcpenney/Mosaic Co. &amp; Mulberry Senior High School</v>
          </cell>
          <cell r="D3210" t="str">
            <v>Mulberry, FL USA</v>
          </cell>
        </row>
        <row r="3211">
          <cell r="A3211">
            <v>4342</v>
          </cell>
          <cell r="B3211" t="str">
            <v>Demon Robotics</v>
          </cell>
          <cell r="C3211" t="str">
            <v>jcpenney/Kennett Education Foundation &amp; Kennett High School</v>
          </cell>
          <cell r="D3211" t="str">
            <v>Kennett Square, PA USA</v>
          </cell>
        </row>
        <row r="3212">
          <cell r="A3212">
            <v>4342</v>
          </cell>
          <cell r="B3212" t="str">
            <v>Demon Robotics</v>
          </cell>
          <cell r="C3212" t="str">
            <v>jcpenney/Kennett Education Foundation &amp; Kennett High School</v>
          </cell>
          <cell r="D3212" t="str">
            <v>Kennett Square, PA USA</v>
          </cell>
        </row>
        <row r="3213">
          <cell r="A3213">
            <v>4342</v>
          </cell>
          <cell r="B3213" t="str">
            <v>Demon Robotics</v>
          </cell>
          <cell r="C3213" t="str">
            <v>jcpenney/Kennett Education Foundation &amp; Kennett High School</v>
          </cell>
          <cell r="D3213" t="str">
            <v>Kennett Square, PA USA</v>
          </cell>
        </row>
        <row r="3214">
          <cell r="A3214">
            <v>4343</v>
          </cell>
          <cell r="B3214" t="str">
            <v>MaxTech</v>
          </cell>
          <cell r="C3214" t="str">
            <v>LaPrairie Inc &amp; St. Maximilian Kolbe CHS</v>
          </cell>
          <cell r="D3214" t="str">
            <v>Aurora, ON Canada</v>
          </cell>
        </row>
        <row r="3215">
          <cell r="A3215">
            <v>4343</v>
          </cell>
          <cell r="B3215" t="str">
            <v>MaxTech</v>
          </cell>
          <cell r="C3215" t="str">
            <v>LaPrairie Inc &amp; St. Maximilian Kolbe CHS</v>
          </cell>
          <cell r="D3215" t="str">
            <v>Aurora, ON Canada</v>
          </cell>
        </row>
        <row r="3216">
          <cell r="A3216">
            <v>4344</v>
          </cell>
          <cell r="B3216" t="str">
            <v>SLCSE</v>
          </cell>
          <cell r="C3216" t="str">
            <v>Salt Lake Center for Science Education</v>
          </cell>
          <cell r="D3216" t="str">
            <v>1400 W. Goodwin Ave., UT USA</v>
          </cell>
        </row>
        <row r="3217">
          <cell r="A3217">
            <v>4345</v>
          </cell>
          <cell r="B3217" t="str">
            <v>AutoPilots</v>
          </cell>
          <cell r="C3217" t="str">
            <v>Google Community Grants Fund of Tides Foundation &amp; Phineas Banning High School</v>
          </cell>
          <cell r="D3217" t="str">
            <v>Wilmington, CA USA</v>
          </cell>
        </row>
        <row r="3218">
          <cell r="A3218">
            <v>4346</v>
          </cell>
          <cell r="B3218" t="str">
            <v>Crimson Dragons</v>
          </cell>
          <cell r="C3218" t="str">
            <v>Bechtel / jcpenney / Texas Workforce Commission / Houston Endowment &amp; Lee High School</v>
          </cell>
          <cell r="D3218" t="str">
            <v>Houston, TX USA</v>
          </cell>
        </row>
        <row r="3219">
          <cell r="A3219">
            <v>4348</v>
          </cell>
          <cell r="B3219" t="str">
            <v>Salt Flat Circuits</v>
          </cell>
          <cell r="C3219" t="str">
            <v>Tooele County Robotics/SAIC/jcpenney/L-3 Communications/Muratec/Little Caesars/Detroit Diesel/Wal-mart &amp; Community Learning Center (CLC)</v>
          </cell>
          <cell r="D3219" t="str">
            <v>Tooele, UT USA</v>
          </cell>
        </row>
        <row r="3220">
          <cell r="A3220">
            <v>4349</v>
          </cell>
          <cell r="B3220" t="str">
            <v>Vikings Robotics</v>
          </cell>
          <cell r="C3220" t="str">
            <v>Metro Technology Centers/jcpenney &amp; Northeast Academy of Health Science and Engineering</v>
          </cell>
          <cell r="D3220" t="str">
            <v>Oklahoma City, OK USA</v>
          </cell>
        </row>
        <row r="3221">
          <cell r="A3221">
            <v>4351</v>
          </cell>
          <cell r="B3221" t="str">
            <v>Broncobots</v>
          </cell>
          <cell r="C3221" t="str">
            <v>Texas Workforce Commission/jcpenney/Raytheon &amp; McKinney Boyd High School</v>
          </cell>
          <cell r="D3221" t="str">
            <v>McKinney, TX USA</v>
          </cell>
        </row>
        <row r="3222">
          <cell r="A3222">
            <v>4352</v>
          </cell>
          <cell r="B3222" t="str">
            <v>Generals</v>
          </cell>
          <cell r="C3222" t="str">
            <v>jcpenney/BAE Systems, Inc &amp; Robert E. Lee High School</v>
          </cell>
          <cell r="D3222" t="str">
            <v>Jacksonville, FL USA</v>
          </cell>
        </row>
        <row r="3223">
          <cell r="A3223">
            <v>4353</v>
          </cell>
          <cell r="B3223" t="str">
            <v>Krewe de Reauxbotics</v>
          </cell>
          <cell r="C3223" t="str">
            <v>Fugro / jcpenney / GEAR Up / University of Louisiana at Lafayette &amp; David Thibodaux STEM Magnet Academy</v>
          </cell>
          <cell r="D3223" t="str">
            <v>Lafayette, LA USA</v>
          </cell>
        </row>
        <row r="3224">
          <cell r="A3224">
            <v>4354</v>
          </cell>
          <cell r="B3224" t="str">
            <v>PengWINs</v>
          </cell>
          <cell r="C3224" t="str">
            <v>jcpenney/Texas Workforce Commission &amp; Barack Obama Male Leadership Academy</v>
          </cell>
          <cell r="D3224" t="str">
            <v>Dallas, TX USA</v>
          </cell>
        </row>
        <row r="3225">
          <cell r="A3225">
            <v>4355</v>
          </cell>
          <cell r="B3225" t="str">
            <v>CPBOT</v>
          </cell>
          <cell r="C3225" t="str">
            <v>PEÃ‘OLES &amp; CBTIS 159</v>
          </cell>
          <cell r="D3225" t="str">
            <v>GOMEZ PALACIO, DUR Mexico</v>
          </cell>
        </row>
        <row r="3226">
          <cell r="A3226">
            <v>4356</v>
          </cell>
          <cell r="B3226" t="str">
            <v>CIA Robotics ONE</v>
          </cell>
          <cell r="C3226" t="str">
            <v>Whitakers ACE Hardware / Society of Manufacturing Engineers / jcpenney &amp; Chaffee Industrial Arts &amp; CIA Robotics 4H</v>
          </cell>
          <cell r="D3226" t="str">
            <v>Chaffee, MO USA</v>
          </cell>
        </row>
        <row r="3227">
          <cell r="A3227">
            <v>4359</v>
          </cell>
          <cell r="B3227" t="str">
            <v>North Robotics</v>
          </cell>
          <cell r="C3227" t="str">
            <v>jcpenney &amp; McKinney North High School</v>
          </cell>
          <cell r="D3227" t="str">
            <v>McKinney, TX USA</v>
          </cell>
        </row>
        <row r="3228">
          <cell r="A3228">
            <v>4360</v>
          </cell>
          <cell r="B3228" t="str">
            <v>Spudnik</v>
          </cell>
          <cell r="C3228" t="str">
            <v>John Deere/jcpenney/Minnesota State University Moorhead &amp; Moorhead High School</v>
          </cell>
          <cell r="D3228" t="str">
            <v>Moorhead, MN USA</v>
          </cell>
        </row>
        <row r="3229">
          <cell r="A3229">
            <v>4361</v>
          </cell>
          <cell r="B3229" t="str">
            <v>Roxbotix</v>
          </cell>
          <cell r="C3229" t="str">
            <v>jcpenney/Best Work Force &amp; Roxbury High School</v>
          </cell>
          <cell r="D3229" t="str">
            <v>Succasunna, NJ USA</v>
          </cell>
        </row>
        <row r="3230">
          <cell r="A3230">
            <v>4361</v>
          </cell>
          <cell r="B3230" t="str">
            <v>Roxbotix</v>
          </cell>
          <cell r="C3230" t="str">
            <v>jcpenney/Best Work Force &amp; Roxbury High School</v>
          </cell>
          <cell r="D3230" t="str">
            <v>Succasunna, NJ USA</v>
          </cell>
        </row>
        <row r="3231">
          <cell r="A3231">
            <v>4362</v>
          </cell>
          <cell r="B3231" t="str">
            <v>Gems</v>
          </cell>
          <cell r="C3231" t="str">
            <v>SRT &amp; Charyl Stockwell  Preparatory Academy</v>
          </cell>
          <cell r="D3231" t="str">
            <v>Brighton, MI USA</v>
          </cell>
        </row>
        <row r="3232">
          <cell r="A3232">
            <v>4362</v>
          </cell>
          <cell r="B3232" t="str">
            <v>Gems</v>
          </cell>
          <cell r="C3232" t="str">
            <v>SRT &amp; Charyl Stockwell  Preparatory Academy</v>
          </cell>
          <cell r="D3232" t="str">
            <v>Brighton, MI USA</v>
          </cell>
        </row>
        <row r="3233">
          <cell r="A3233">
            <v>4364</v>
          </cell>
          <cell r="B3233" t="str">
            <v>Metal Jackets</v>
          </cell>
          <cell r="C3233" t="str">
            <v>jcpenney &amp; Stephenville High School</v>
          </cell>
          <cell r="D3233" t="str">
            <v>Stephenville, TX USA</v>
          </cell>
        </row>
        <row r="3234">
          <cell r="A3234">
            <v>4366</v>
          </cell>
          <cell r="B3234" t="str">
            <v>Rawbotics</v>
          </cell>
          <cell r="C3234" t="str">
            <v>General Electric Mexico / The Home Depot Mexico / Volaris / Legal Tracking &amp; American School Foundation</v>
          </cell>
          <cell r="D3234" t="str">
            <v>Mexico, DIF Mexico</v>
          </cell>
        </row>
        <row r="3235">
          <cell r="A3235">
            <v>4368</v>
          </cell>
          <cell r="B3235" t="str">
            <v>BullBots</v>
          </cell>
          <cell r="C3235" t="str">
            <v>SRT/FEMA Corporaton &amp; Vicksburg High School</v>
          </cell>
          <cell r="D3235" t="str">
            <v>Vicksburg, MI USA</v>
          </cell>
        </row>
        <row r="3236">
          <cell r="A3236">
            <v>4368</v>
          </cell>
          <cell r="B3236" t="str">
            <v>BullBots</v>
          </cell>
          <cell r="C3236" t="str">
            <v>SRT/FEMA Corporaton &amp; Vicksburg High School</v>
          </cell>
          <cell r="D3236" t="str">
            <v>Vicksburg, MI USA</v>
          </cell>
        </row>
        <row r="3237">
          <cell r="A3237">
            <v>4369</v>
          </cell>
          <cell r="B3237" t="str">
            <v>Brick City Bots</v>
          </cell>
          <cell r="C3237" t="str">
            <v>Mertek Solutions &amp; Lee County Schools</v>
          </cell>
          <cell r="D3237" t="str">
            <v>Sanford, NC USA</v>
          </cell>
        </row>
        <row r="3238">
          <cell r="A3238">
            <v>4371</v>
          </cell>
          <cell r="B3238" t="str">
            <v>ART, FESTO, NATIONAL INSTRUMENTS, COMECYT, ROSCO CONSULTORES</v>
          </cell>
          <cell r="C3238" t="str">
            <v>Tecmilenio Cuautitlan Izcalli &amp; ART: Advanced Robotics Team</v>
          </cell>
          <cell r="D3238" t="str">
            <v>CUAUTITLAN IZCALLI, MEX Mexico</v>
          </cell>
        </row>
        <row r="3239">
          <cell r="A3239">
            <v>4372</v>
          </cell>
          <cell r="B3239" t="str">
            <v>PRDG</v>
          </cell>
          <cell r="C3239" t="str">
            <v>Com Dev International/Research in Motion &amp; PRDG High School</v>
          </cell>
          <cell r="D3239" t="str">
            <v>Cambridge, ON Canada</v>
          </cell>
        </row>
        <row r="3240">
          <cell r="A3240">
            <v>4373</v>
          </cell>
          <cell r="B3240" t="str">
            <v>Roobotics</v>
          </cell>
          <cell r="C3240" t="str">
            <v>jcpenney &amp; abington friends school</v>
          </cell>
          <cell r="D3240" t="str">
            <v>Jenkintown, PA USA</v>
          </cell>
        </row>
        <row r="3241">
          <cell r="A3241">
            <v>4374</v>
          </cell>
          <cell r="B3241" t="str">
            <v>Roosevelt Robotics</v>
          </cell>
          <cell r="C3241" t="str">
            <v>NDEP/Robotics Organizing Committee &amp; Roosevelt High School</v>
          </cell>
          <cell r="D3241" t="str">
            <v>Honolulu, HI USA</v>
          </cell>
        </row>
        <row r="3242">
          <cell r="A3242">
            <v>4375</v>
          </cell>
          <cell r="B3242" t="str">
            <v>Patriots</v>
          </cell>
          <cell r="C3242" t="str">
            <v>Fox Negaunee / OK Rental Sales and Service / Castaing Family Foundation / Cliffs / Globe Printing / SRT &amp; Westwood High School</v>
          </cell>
          <cell r="D3242" t="str">
            <v>Ishpeming, MI USA</v>
          </cell>
        </row>
        <row r="3243">
          <cell r="A3243">
            <v>4375</v>
          </cell>
          <cell r="B3243" t="str">
            <v>Patriots</v>
          </cell>
          <cell r="C3243" t="str">
            <v>Fox Negaunee / OK Rental Sales and Service / Castaing Family Foundation / Cliffs / Globe Printing / SRT &amp; Westwood High School</v>
          </cell>
          <cell r="D3243" t="str">
            <v>Ishpeming, MI USA</v>
          </cell>
        </row>
        <row r="3244">
          <cell r="A3244">
            <v>4376</v>
          </cell>
          <cell r="B3244" t="str">
            <v>Raydernators</v>
          </cell>
          <cell r="C3244" t="str">
            <v>Family Farm And Home / DCL / Raydernators / Ferguson &amp; Chamberlain / Mrs. Colleen M. Wilcenski / Van Dam Custom Boats / Bay Shore Steel / Dr. William Shapton / Michigan Scienctific / Northwest Design Group / Mr. James Evans / IRISH Boat Shop &amp; Charlevoix High School</v>
          </cell>
          <cell r="D3244" t="str">
            <v>Charlevoix, MI USA</v>
          </cell>
        </row>
        <row r="3245">
          <cell r="A3245">
            <v>4376</v>
          </cell>
          <cell r="B3245" t="str">
            <v>Raydernators</v>
          </cell>
          <cell r="C3245" t="str">
            <v>Family Farm And Home / DCL / Raydernators / Ferguson &amp; Chamberlain / Mrs. Colleen M. Wilcenski / Van Dam Custom Boats / Bay Shore Steel / Dr. William Shapton / Michigan Scienctific / Northwest Design Group / Mr. James Evans / IRISH Boat Shop &amp; Charlevoix High School</v>
          </cell>
          <cell r="D3245" t="str">
            <v>Charlevoix, MI USA</v>
          </cell>
        </row>
        <row r="3246">
          <cell r="A3246">
            <v>4377</v>
          </cell>
          <cell r="B3246" t="str">
            <v>Boyne City Blaze</v>
          </cell>
          <cell r="C3246" t="str">
            <v>SRT &amp; Boyne City High School</v>
          </cell>
          <cell r="D3246" t="str">
            <v>Boyne City, MI USA</v>
          </cell>
        </row>
        <row r="3247">
          <cell r="A3247">
            <v>4377</v>
          </cell>
          <cell r="B3247" t="str">
            <v>Boyne City Blaze</v>
          </cell>
          <cell r="C3247" t="str">
            <v>SRT &amp; Boyne City High School</v>
          </cell>
          <cell r="D3247" t="str">
            <v>Boyne City, MI USA</v>
          </cell>
        </row>
        <row r="3248">
          <cell r="A3248">
            <v>4377</v>
          </cell>
          <cell r="B3248" t="str">
            <v>Boyne City Blaze</v>
          </cell>
          <cell r="C3248" t="str">
            <v>SRT &amp; Boyne City High School</v>
          </cell>
          <cell r="D3248" t="str">
            <v>Boyne City, MI USA</v>
          </cell>
        </row>
        <row r="3249">
          <cell r="A3249">
            <v>4378</v>
          </cell>
          <cell r="B3249" t="str">
            <v>Dark Knights</v>
          </cell>
          <cell r="C3249" t="str">
            <v>jcpenney &amp; Hanks High School</v>
          </cell>
          <cell r="D3249" t="str">
            <v>El Paso, TX USA</v>
          </cell>
        </row>
        <row r="3250">
          <cell r="A3250">
            <v>4380</v>
          </cell>
          <cell r="B3250" t="str">
            <v>HA</v>
          </cell>
          <cell r="C3250" t="str">
            <v>NDEP/detroit public schools/SRT/Heroes' Alliance &amp; Heroes Alliance</v>
          </cell>
          <cell r="D3250" t="str">
            <v>Detroit, MI USA</v>
          </cell>
        </row>
        <row r="3251">
          <cell r="A3251">
            <v>4380</v>
          </cell>
          <cell r="B3251" t="str">
            <v>HA</v>
          </cell>
          <cell r="C3251" t="str">
            <v>NDEP/detroit public schools/SRT/Heroes' Alliance &amp; Heroes Alliance</v>
          </cell>
          <cell r="D3251" t="str">
            <v>Detroit, MI USA</v>
          </cell>
        </row>
        <row r="3252">
          <cell r="A3252">
            <v>4381</v>
          </cell>
          <cell r="B3252" t="str">
            <v>Twisted Devils</v>
          </cell>
          <cell r="C3252" t="str">
            <v>Gull Lake Community Schools</v>
          </cell>
          <cell r="D3252" t="str">
            <v>Richland, MI USA</v>
          </cell>
        </row>
        <row r="3253">
          <cell r="A3253">
            <v>4381</v>
          </cell>
          <cell r="B3253" t="str">
            <v>Twisted Devils</v>
          </cell>
          <cell r="C3253" t="str">
            <v>Gull Lake Community Schools</v>
          </cell>
          <cell r="D3253" t="str">
            <v>Richland, MI USA</v>
          </cell>
        </row>
        <row r="3254">
          <cell r="A3254">
            <v>4381</v>
          </cell>
          <cell r="B3254" t="str">
            <v>Twisted Devils</v>
          </cell>
          <cell r="C3254" t="str">
            <v>Gull Lake Community Schools</v>
          </cell>
          <cell r="D3254" t="str">
            <v>Richland, MI USA</v>
          </cell>
        </row>
        <row r="3255">
          <cell r="A3255">
            <v>4381</v>
          </cell>
          <cell r="B3255" t="str">
            <v>Twisted Devils</v>
          </cell>
          <cell r="C3255" t="str">
            <v>Gull Lake Community Schools</v>
          </cell>
          <cell r="D3255" t="str">
            <v>Richland, MI USA</v>
          </cell>
        </row>
        <row r="3256">
          <cell r="A3256">
            <v>4382</v>
          </cell>
          <cell r="B3256" t="str">
            <v>SHS Trojans</v>
          </cell>
          <cell r="C3256" t="str">
            <v>jcpenney &amp; Saginaw High School</v>
          </cell>
          <cell r="D3256" t="str">
            <v>Saginaw, MI USA</v>
          </cell>
        </row>
        <row r="3257">
          <cell r="A3257">
            <v>4382</v>
          </cell>
          <cell r="B3257" t="str">
            <v>SHS Trojans</v>
          </cell>
          <cell r="C3257" t="str">
            <v>jcpenney &amp; Saginaw High School</v>
          </cell>
          <cell r="D3257" t="str">
            <v>Saginaw, MI USA</v>
          </cell>
        </row>
        <row r="3258">
          <cell r="A3258">
            <v>4383</v>
          </cell>
          <cell r="B3258" t="str">
            <v>Cool Hwip</v>
          </cell>
          <cell r="C3258" t="str">
            <v>Pershing Square / jcpenney / New York City College of Technology &amp; Pathways in Technology Early College High School (PTECH)</v>
          </cell>
          <cell r="D3258" t="str">
            <v>150 Albany Ave, NY USA</v>
          </cell>
        </row>
        <row r="3259">
          <cell r="A3259">
            <v>4384</v>
          </cell>
          <cell r="B3259" t="str">
            <v>Benzene Bots</v>
          </cell>
          <cell r="C3259" t="str">
            <v>AxleTech International / jcpenney / PTC / Lakeshore TolTest Corporation / Troy Foundation for Educational Excellence &amp; International Academy East</v>
          </cell>
          <cell r="D3259" t="str">
            <v>Troy, MI USA</v>
          </cell>
        </row>
        <row r="3260">
          <cell r="A3260">
            <v>4384</v>
          </cell>
          <cell r="B3260" t="str">
            <v>Benzene Bots</v>
          </cell>
          <cell r="C3260" t="str">
            <v>AxleTech International / jcpenney / PTC / Lakeshore TolTest Corporation / Troy Foundation for Educational Excellence &amp; International Academy East</v>
          </cell>
          <cell r="D3260" t="str">
            <v>Troy, MI USA</v>
          </cell>
        </row>
        <row r="3261">
          <cell r="A3261">
            <v>4384</v>
          </cell>
          <cell r="B3261" t="str">
            <v>Benzene Bots</v>
          </cell>
          <cell r="C3261" t="str">
            <v>AxleTech International / jcpenney / PTC / Lakeshore TolTest Corporation / Troy Foundation for Educational Excellence &amp; International Academy East</v>
          </cell>
          <cell r="D3261" t="str">
            <v>Troy, MI USA</v>
          </cell>
        </row>
        <row r="3262">
          <cell r="A3262">
            <v>4385</v>
          </cell>
          <cell r="B3262" t="str">
            <v>The Bryan Automatons</v>
          </cell>
          <cell r="C3262" t="str">
            <v>jcpenney &amp; Williams County Family YMCA ... "The Bryan Automatons"</v>
          </cell>
          <cell r="D3262" t="str">
            <v>Bryan, OH USA</v>
          </cell>
        </row>
        <row r="3263">
          <cell r="A3263">
            <v>4386</v>
          </cell>
          <cell r="B3263" t="str">
            <v>Mecha-maniacs</v>
          </cell>
          <cell r="C3263" t="str">
            <v>NASA/jcpenney/Xcel Energy &amp; Morgan County 4-H &amp; Brush High School</v>
          </cell>
          <cell r="D3263" t="str">
            <v>Brush, CO USA</v>
          </cell>
        </row>
        <row r="3264">
          <cell r="A3264">
            <v>4387</v>
          </cell>
          <cell r="B3264" t="str">
            <v>TBD</v>
          </cell>
          <cell r="C3264" t="str">
            <v>jcpenney &amp; Sterling High 4-H Organization</v>
          </cell>
          <cell r="D3264" t="str">
            <v>Sterling, CO USA</v>
          </cell>
        </row>
        <row r="3265">
          <cell r="A3265">
            <v>4388</v>
          </cell>
          <cell r="B3265" t="str">
            <v>Ridgebotics</v>
          </cell>
          <cell r="C3265" t="str">
            <v>jcpenney &amp; Larimer County 4H</v>
          </cell>
          <cell r="D3265" t="str">
            <v>Fort Collins, CO USA</v>
          </cell>
        </row>
        <row r="3266">
          <cell r="A3266">
            <v>4389</v>
          </cell>
          <cell r="B3266" t="str">
            <v>Virtual Bot</v>
          </cell>
          <cell r="C3266" t="str">
            <v>NDEP/SRT &amp; West Michigan Virtual Academy</v>
          </cell>
          <cell r="D3266" t="str">
            <v>Battle Creek, MI USA</v>
          </cell>
        </row>
        <row r="3267">
          <cell r="A3267">
            <v>4389</v>
          </cell>
          <cell r="B3267" t="str">
            <v>Virtual Bot</v>
          </cell>
          <cell r="C3267" t="str">
            <v>NDEP/SRT &amp; West Michigan Virtual Academy</v>
          </cell>
          <cell r="D3267" t="str">
            <v>Battle Creek, MI USA</v>
          </cell>
        </row>
        <row r="3268">
          <cell r="A3268">
            <v>4390</v>
          </cell>
          <cell r="B3268" t="str">
            <v>ATA</v>
          </cell>
          <cell r="C3268" t="str">
            <v>SRT &amp; Advanced Technology Academy</v>
          </cell>
          <cell r="D3268" t="str">
            <v>Daerborn, MI USA</v>
          </cell>
        </row>
        <row r="3269">
          <cell r="A3269">
            <v>4390</v>
          </cell>
          <cell r="B3269" t="str">
            <v>ATA</v>
          </cell>
          <cell r="C3269" t="str">
            <v>SRT &amp; Advanced Technology Academy</v>
          </cell>
          <cell r="D3269" t="str">
            <v>Daerborn, MI USA</v>
          </cell>
        </row>
        <row r="3270">
          <cell r="A3270">
            <v>4391</v>
          </cell>
          <cell r="B3270" t="str">
            <v>BraveBots</v>
          </cell>
          <cell r="C3270" t="str">
            <v>jcpenney &amp; Gladstone Area Schools</v>
          </cell>
          <cell r="D3270" t="str">
            <v>Gladstone, MI USA</v>
          </cell>
        </row>
        <row r="3271">
          <cell r="A3271">
            <v>4391</v>
          </cell>
          <cell r="B3271" t="str">
            <v>BraveBots</v>
          </cell>
          <cell r="C3271" t="str">
            <v>jcpenney &amp; Gladstone Area Schools</v>
          </cell>
          <cell r="D3271" t="str">
            <v>Gladstone, MI USA</v>
          </cell>
        </row>
        <row r="3272">
          <cell r="A3272">
            <v>4391</v>
          </cell>
          <cell r="B3272" t="str">
            <v>BraveBots</v>
          </cell>
          <cell r="C3272" t="str">
            <v>jcpenney &amp; Gladstone Area Schools</v>
          </cell>
          <cell r="D3272" t="str">
            <v>Gladstone, MI USA</v>
          </cell>
        </row>
        <row r="3273">
          <cell r="A3273">
            <v>4392</v>
          </cell>
          <cell r="B3273" t="str">
            <v>The Deceivers</v>
          </cell>
          <cell r="C3273" t="str">
            <v>jcpenney &amp; Brimley High School</v>
          </cell>
          <cell r="D3273" t="str">
            <v>Brimley, MI USA</v>
          </cell>
        </row>
        <row r="3274">
          <cell r="A3274">
            <v>4392</v>
          </cell>
          <cell r="B3274" t="str">
            <v>The Deceivers</v>
          </cell>
          <cell r="C3274" t="str">
            <v>jcpenney &amp; Brimley High School</v>
          </cell>
          <cell r="D3274" t="str">
            <v>Brimley, MI USA</v>
          </cell>
        </row>
        <row r="3275">
          <cell r="A3275">
            <v>4395</v>
          </cell>
          <cell r="B3275" t="str">
            <v>B.O.S.S.</v>
          </cell>
          <cell r="C3275" t="str">
            <v>SRT/Chrysler Foundation &amp; Dundee High School</v>
          </cell>
          <cell r="D3275" t="str">
            <v>Dundee, MI USA</v>
          </cell>
        </row>
        <row r="3276">
          <cell r="A3276">
            <v>4395</v>
          </cell>
          <cell r="B3276" t="str">
            <v>B.O.S.S.</v>
          </cell>
          <cell r="C3276" t="str">
            <v>SRT/Chrysler Foundation &amp; Dundee High School</v>
          </cell>
          <cell r="D3276" t="str">
            <v>Dundee, MI USA</v>
          </cell>
        </row>
        <row r="3277">
          <cell r="A3277">
            <v>4396</v>
          </cell>
          <cell r="B3277" t="str">
            <v xml:space="preserve">Gear Grinders </v>
          </cell>
          <cell r="C3277" t="str">
            <v>Manassas High School</v>
          </cell>
          <cell r="D3277" t="str">
            <v>Memphis, TN USA</v>
          </cell>
        </row>
        <row r="3278">
          <cell r="A3278">
            <v>4397</v>
          </cell>
          <cell r="B3278" t="str">
            <v>The Institution</v>
          </cell>
          <cell r="C3278" t="str">
            <v>jcpenney &amp; Bagley High School</v>
          </cell>
          <cell r="D3278" t="str">
            <v>Bagley, MN USA</v>
          </cell>
        </row>
        <row r="3279">
          <cell r="A3279">
            <v>4398</v>
          </cell>
          <cell r="B3279" t="str">
            <v>Imprimis Deo</v>
          </cell>
          <cell r="C3279" t="str">
            <v>St. Francis High School</v>
          </cell>
          <cell r="D3279" t="str">
            <v>Traverse City, MI USA</v>
          </cell>
        </row>
        <row r="3280">
          <cell r="A3280">
            <v>4398</v>
          </cell>
          <cell r="B3280" t="str">
            <v>Imprimis Deo</v>
          </cell>
          <cell r="C3280" t="str">
            <v>St. Francis High School</v>
          </cell>
          <cell r="D3280" t="str">
            <v>Traverse City, MI USA</v>
          </cell>
        </row>
        <row r="3281">
          <cell r="A3281">
            <v>4400</v>
          </cell>
          <cell r="B3281" t="str">
            <v>CERBOTICS</v>
          </cell>
          <cell r="C3281" t="str">
            <v>PEÃ‘OLES &amp; COLEGIO CERVANTES DE TORREON</v>
          </cell>
          <cell r="D3281" t="str">
            <v>TORREON, COA Mexico</v>
          </cell>
        </row>
        <row r="3282">
          <cell r="A3282">
            <v>4401</v>
          </cell>
          <cell r="B3282" t="str">
            <v>CETMOV</v>
          </cell>
          <cell r="C3282" t="str">
            <v>PEÃ‘OLES S.A. DE C.V. &amp; CETLAR A.C.</v>
          </cell>
          <cell r="D3282" t="str">
            <v>Laguna del Rey Coahuila, COA Mexico</v>
          </cell>
        </row>
        <row r="3283">
          <cell r="A3283">
            <v>4402</v>
          </cell>
          <cell r="B3283" t="str">
            <v>Connectors</v>
          </cell>
          <cell r="C3283" t="str">
            <v>The Boeing Company/jcpenney &amp; South Central Career Center</v>
          </cell>
          <cell r="D3283" t="str">
            <v>West Plains, MO USA</v>
          </cell>
        </row>
        <row r="3284">
          <cell r="A3284">
            <v>4403</v>
          </cell>
          <cell r="B3284" t="str">
            <v>ROULT</v>
          </cell>
          <cell r="C3284" t="str">
            <v>MET MEX PEÃ‘OLES, S.A. DE C.V. &amp; Tec de Monterrey Campus Laguna</v>
          </cell>
          <cell r="D3284" t="str">
            <v>Torreon, COA Mexico</v>
          </cell>
        </row>
        <row r="3285">
          <cell r="A3285">
            <v>4404</v>
          </cell>
          <cell r="B3285" t="str">
            <v>Nuts &amp; Colts</v>
          </cell>
          <cell r="C3285" t="str">
            <v>jcpenney &amp; Parkway Central High School</v>
          </cell>
          <cell r="D3285" t="str">
            <v>Chesterfield, MO USA</v>
          </cell>
        </row>
        <row r="3286">
          <cell r="A3286">
            <v>4405</v>
          </cell>
          <cell r="B3286" t="str">
            <v>The Atoms Family</v>
          </cell>
          <cell r="C3286" t="str">
            <v>jcpenney &amp; Plymouth Christian Academy</v>
          </cell>
          <cell r="D3286" t="str">
            <v>Canton, MI USA</v>
          </cell>
        </row>
        <row r="3287">
          <cell r="A3287">
            <v>4405</v>
          </cell>
          <cell r="B3287" t="str">
            <v>The Atoms Family</v>
          </cell>
          <cell r="C3287" t="str">
            <v>jcpenney &amp; Plymouth Christian Academy</v>
          </cell>
          <cell r="D3287" t="str">
            <v>Canton, MI USA</v>
          </cell>
        </row>
        <row r="3288">
          <cell r="A3288">
            <v>4406</v>
          </cell>
          <cell r="B3288" t="str">
            <v>Robotic Legends</v>
          </cell>
          <cell r="C3288" t="str">
            <v>Rashi Foundation / Afeka College of Engineering / Tel Aviv Municipality &amp; Bialik-Rogozin Campus</v>
          </cell>
          <cell r="D3288" t="str">
            <v>Tel Aviv, TA Israel</v>
          </cell>
        </row>
        <row r="3289">
          <cell r="A3289">
            <v>4408</v>
          </cell>
          <cell r="B3289" t="str">
            <v>Pennfield Panthers</v>
          </cell>
          <cell r="C3289" t="str">
            <v>SRT &amp; Pennfield High School</v>
          </cell>
          <cell r="D3289" t="str">
            <v>Battle Creek, MI USA</v>
          </cell>
        </row>
        <row r="3290">
          <cell r="A3290">
            <v>4408</v>
          </cell>
          <cell r="B3290" t="str">
            <v>Pennfield Panthers</v>
          </cell>
          <cell r="C3290" t="str">
            <v>SRT &amp; Pennfield High School</v>
          </cell>
          <cell r="D3290" t="str">
            <v>Battle Creek, MI USA</v>
          </cell>
        </row>
        <row r="3291">
          <cell r="A3291">
            <v>4409</v>
          </cell>
          <cell r="B3291" t="str">
            <v>Community Team</v>
          </cell>
          <cell r="C3291" t="str">
            <v>Lake Michigan College 2</v>
          </cell>
          <cell r="D3291" t="str">
            <v>Niles, MI USA</v>
          </cell>
        </row>
        <row r="3292">
          <cell r="A3292">
            <v>4409</v>
          </cell>
          <cell r="B3292" t="str">
            <v>Community Team</v>
          </cell>
          <cell r="C3292" t="str">
            <v>Lake Michigan College 2</v>
          </cell>
          <cell r="D3292" t="str">
            <v>Niles, MI USA</v>
          </cell>
        </row>
        <row r="3293">
          <cell r="A3293">
            <v>4410</v>
          </cell>
          <cell r="B3293" t="str">
            <v>Cyber Senators</v>
          </cell>
          <cell r="C3293" t="str">
            <v>jcpenney &amp; Ralph C. Mahar Regional</v>
          </cell>
          <cell r="D3293" t="str">
            <v>Orange, MA USA</v>
          </cell>
        </row>
        <row r="3294">
          <cell r="A3294">
            <v>4412</v>
          </cell>
          <cell r="B3294" t="str">
            <v>Stallions</v>
          </cell>
          <cell r="C3294" t="str">
            <v>Texas Workforce Commission &amp; School of Science and Technology</v>
          </cell>
          <cell r="D3294" t="str">
            <v>San Antonio, TX USA</v>
          </cell>
        </row>
        <row r="3295">
          <cell r="A3295">
            <v>4450</v>
          </cell>
          <cell r="B3295" t="str">
            <v>Olympia Robotics Federation</v>
          </cell>
          <cell r="C3295" t="str">
            <v>NASA / Washington State Office of Superintendent of Public Education / Capital Industrial, Inc / FastSigns, Inc. / H2OJet, Inc. / Obee Credit Union / South Puget Sound Community College / Christopher Cook &amp; Olympia School District</v>
          </cell>
          <cell r="D3295" t="str">
            <v>Olympia, WA USA</v>
          </cell>
        </row>
        <row r="3296">
          <cell r="A3296">
            <v>4451</v>
          </cell>
          <cell r="B3296" t="str">
            <v>ROBOTZ Garage</v>
          </cell>
          <cell r="C3296" t="str">
            <v>NASA / BOSCH / Bosch Rexroth Corporation / STUEKEN Precision Metal / Michelin / Laurens County Council / Piedmont Technical College &amp; Laurens District 55 High School</v>
          </cell>
          <cell r="D3296" t="str">
            <v>Fountain Inn, SC USA</v>
          </cell>
        </row>
        <row r="3297">
          <cell r="A3297">
            <v>4451</v>
          </cell>
          <cell r="B3297" t="str">
            <v>ROBOTZ Garage</v>
          </cell>
          <cell r="C3297" t="str">
            <v>NASA / BOSCH / Bosch Rexroth Corporation / STUEKEN Precision Metal / Michelin / Laurens County Council / Piedmont Technical College &amp; Laurens District 55 High School</v>
          </cell>
          <cell r="D3297" t="str">
            <v>Fountain Inn, SC USA</v>
          </cell>
        </row>
        <row r="3298">
          <cell r="A3298">
            <v>4452</v>
          </cell>
          <cell r="B3298" t="str">
            <v>First Noble Team</v>
          </cell>
          <cell r="C3298" t="str">
            <v>Oconee County 4H</v>
          </cell>
          <cell r="D3298" t="str">
            <v>Seneca, SC USA</v>
          </cell>
        </row>
        <row r="3299">
          <cell r="A3299">
            <v>4452</v>
          </cell>
          <cell r="B3299" t="str">
            <v>First Noble Team</v>
          </cell>
          <cell r="C3299" t="str">
            <v>Oconee County 4H</v>
          </cell>
          <cell r="D3299" t="str">
            <v>Seneca, SC USA</v>
          </cell>
        </row>
        <row r="3300">
          <cell r="A3300">
            <v>4453</v>
          </cell>
          <cell r="B3300" t="str">
            <v>The Red Hot Chili Bots</v>
          </cell>
          <cell r="C3300" t="str">
            <v>Argosy / Eaton &amp; Marshall High School</v>
          </cell>
          <cell r="D3300" t="str">
            <v>Marshall, MI USA</v>
          </cell>
        </row>
        <row r="3301">
          <cell r="A3301">
            <v>4453</v>
          </cell>
          <cell r="B3301" t="str">
            <v>The Red Hot Chili Bots</v>
          </cell>
          <cell r="C3301" t="str">
            <v>Argosy / Eaton &amp; Marshall High School</v>
          </cell>
          <cell r="D3301" t="str">
            <v>Marshall, MI USA</v>
          </cell>
        </row>
        <row r="3302">
          <cell r="A3302">
            <v>4454</v>
          </cell>
          <cell r="B3302" t="str">
            <v>Rocketeers</v>
          </cell>
          <cell r="C3302" t="str">
            <v>The Boeing Company / Penn State / 4-H &amp; Atomic Robotics Penn State 4-H Club</v>
          </cell>
          <cell r="D3302" t="str">
            <v>Philadelphia, PA USA</v>
          </cell>
        </row>
        <row r="3303">
          <cell r="A3303">
            <v>4454</v>
          </cell>
          <cell r="B3303" t="str">
            <v>Rocketeers</v>
          </cell>
          <cell r="C3303" t="str">
            <v>The Boeing Company / Penn State / 4-H &amp; Atomic Robotics Penn State 4-H Club</v>
          </cell>
          <cell r="D3303" t="str">
            <v>Philadelphia, PA USA</v>
          </cell>
        </row>
        <row r="3304">
          <cell r="A3304">
            <v>4455</v>
          </cell>
          <cell r="B3304" t="str">
            <v>The Burger Bots</v>
          </cell>
          <cell r="C3304" t="str">
            <v>NASA/University of Central Missouri &amp; Warrensburg R6 School District</v>
          </cell>
          <cell r="D3304" t="str">
            <v>Warrensburg, MO USA</v>
          </cell>
        </row>
        <row r="3305">
          <cell r="A3305">
            <v>4456</v>
          </cell>
          <cell r="B3305" t="str">
            <v>Cadet Robotics</v>
          </cell>
          <cell r="C3305" t="str">
            <v>St. John's College High School</v>
          </cell>
          <cell r="D3305" t="str">
            <v>Washington, DC USA</v>
          </cell>
        </row>
        <row r="3306">
          <cell r="A3306">
            <v>4456</v>
          </cell>
          <cell r="B3306" t="str">
            <v>Cadet Robotics</v>
          </cell>
          <cell r="C3306" t="str">
            <v>St. John's College High School</v>
          </cell>
          <cell r="D3306" t="str">
            <v>Washington, DC USA</v>
          </cell>
        </row>
        <row r="3307">
          <cell r="A3307">
            <v>4457</v>
          </cell>
          <cell r="B3307" t="str">
            <v>ACE</v>
          </cell>
          <cell r="C3307" t="str">
            <v>ACE Academy</v>
          </cell>
          <cell r="D3307" t="str">
            <v>Portland, OR USA</v>
          </cell>
        </row>
        <row r="3308">
          <cell r="A3308">
            <v>4458</v>
          </cell>
          <cell r="B3308" t="str">
            <v>DEVILBOTS</v>
          </cell>
          <cell r="C3308" t="str">
            <v>Center Moriches Red Devils</v>
          </cell>
          <cell r="D3308" t="str">
            <v>Center Moriches, NY USA</v>
          </cell>
        </row>
        <row r="3309">
          <cell r="A3309">
            <v>4459</v>
          </cell>
          <cell r="B3309" t="str">
            <v>LeoTechs</v>
          </cell>
          <cell r="C3309" t="str">
            <v>NASA/Google &amp; Lithia Springs High School</v>
          </cell>
          <cell r="D3309" t="str">
            <v>Lithia Springs, GA USA</v>
          </cell>
        </row>
        <row r="3310">
          <cell r="A3310">
            <v>4460</v>
          </cell>
          <cell r="B3310" t="str">
            <v>Green MASHine</v>
          </cell>
          <cell r="C3310" t="str">
            <v>NASA/George &amp; Maureen Fogwell/Paul &amp; Caron Young/Complete Financial Outsourcing/Owen J. Roberts School District/Henrietta Hankin Library/The Naim Family/Virginia Tech &amp; Friends of 401</v>
          </cell>
          <cell r="D3310" t="str">
            <v>West Vincent Township, PA USA</v>
          </cell>
        </row>
        <row r="3311">
          <cell r="A3311">
            <v>4460</v>
          </cell>
          <cell r="B3311" t="str">
            <v>Green MASHine</v>
          </cell>
          <cell r="C3311" t="str">
            <v>NASA/George &amp; Maureen Fogwell/Paul &amp; Caron Young/Complete Financial Outsourcing/Owen J. Roberts School District/Henrietta Hankin Library/The Naim Family/Virginia Tech &amp; Friends of 401</v>
          </cell>
          <cell r="D3311" t="str">
            <v>West Vincent Township, PA USA</v>
          </cell>
        </row>
        <row r="3312">
          <cell r="A3312">
            <v>4460</v>
          </cell>
          <cell r="B3312" t="str">
            <v>Green MASHine</v>
          </cell>
          <cell r="C3312" t="str">
            <v>NASA/George &amp; Maureen Fogwell/Paul &amp; Caron Young/Complete Financial Outsourcing/Owen J. Roberts School District/Henrietta Hankin Library/The Naim Family/Virginia Tech &amp; Friends of 401</v>
          </cell>
          <cell r="D3312" t="str">
            <v>West Vincent Township, PA USA</v>
          </cell>
        </row>
        <row r="3313">
          <cell r="A3313">
            <v>4461</v>
          </cell>
          <cell r="B3313" t="str">
            <v>RAMbotics</v>
          </cell>
          <cell r="C3313" t="str">
            <v>Mount Rainier High School</v>
          </cell>
          <cell r="D3313" t="str">
            <v>Des Moines, WA USA</v>
          </cell>
        </row>
        <row r="3314">
          <cell r="A3314">
            <v>4462</v>
          </cell>
          <cell r="B3314" t="str">
            <v>Full Metal Jackets</v>
          </cell>
          <cell r="C3314" t="str">
            <v>Tennessee Valley Authority / UT Battelle &amp; Oak Ridge National Lab / IEEE / ESG Construction / Jenkins Fabrication and Welding / ASME-Oak Ridge Group / ISA / Worldwide Interactive Network, Inc. / Browder Ace Hardware / Glenda Johnson- Coldwell Banker / Bionomics / Earl Duff Subaru / Ed and Marianne Byrnes / Lloyd Chapman / Foust Fitness / Kingston Hairstyling Center / Tennessee Eye Care / Tennessee Valley Optical / United Community Bank / Fraker Funeral Home / Sassy Kutz / Lowes / Sears / Barger and Sons / Eddie's Body Shop / The Eye Center at Midtown / ORNL Federal Credit Union &amp; Roane County High School</v>
          </cell>
          <cell r="D3314" t="str">
            <v>Kingston, TN USA</v>
          </cell>
        </row>
        <row r="3315">
          <cell r="A3315">
            <v>4463</v>
          </cell>
          <cell r="B3315" t="str">
            <v>The Blaze</v>
          </cell>
          <cell r="C3315" t="str">
            <v>Argosy/Best Buy/Arkansas First/Griffith Machine/Valley View Bearing &amp; Valley View High School</v>
          </cell>
          <cell r="D3315" t="str">
            <v>Jonesboro, AR USA</v>
          </cell>
        </row>
        <row r="3316">
          <cell r="A3316">
            <v>4464</v>
          </cell>
          <cell r="B3316" t="str">
            <v>EdisonKids</v>
          </cell>
          <cell r="C3316" t="str">
            <v>NDEP &amp; Team Illusion</v>
          </cell>
          <cell r="D3316" t="str">
            <v>greenbelt, MD USA</v>
          </cell>
        </row>
        <row r="3317">
          <cell r="A3317">
            <v>4464</v>
          </cell>
          <cell r="B3317" t="str">
            <v>EdisonKids</v>
          </cell>
          <cell r="C3317" t="str">
            <v>NDEP &amp; Team Illusion</v>
          </cell>
          <cell r="D3317" t="str">
            <v>greenbelt, MD USA</v>
          </cell>
        </row>
        <row r="3318">
          <cell r="A3318">
            <v>4466</v>
          </cell>
          <cell r="B3318" t="str">
            <v>Robo Hamsters</v>
          </cell>
          <cell r="C3318" t="str">
            <v>Angelic Technology &amp; Angelic Robotics</v>
          </cell>
          <cell r="D3318" t="str">
            <v>Culpeper, VA USA</v>
          </cell>
        </row>
        <row r="3319">
          <cell r="A3319">
            <v>4467</v>
          </cell>
          <cell r="B3319" t="str">
            <v>Titanium Titans</v>
          </cell>
          <cell r="C3319" t="str">
            <v>Peters Township Library Robotics Club</v>
          </cell>
          <cell r="D3319" t="str">
            <v>McMurray, PA USA</v>
          </cell>
        </row>
        <row r="3320">
          <cell r="A3320">
            <v>4468</v>
          </cell>
          <cell r="B3320" t="str">
            <v>Fernbank LINKS</v>
          </cell>
          <cell r="C3320" t="str">
            <v>WIT Foundation / GE Volunteers / Gate 6 Solutions &amp; Fernbank Science Center &amp; Lakeside High School</v>
          </cell>
          <cell r="D3320" t="str">
            <v>Atlanta, GA USA</v>
          </cell>
        </row>
        <row r="3321">
          <cell r="A3321">
            <v>4469</v>
          </cell>
          <cell r="B3321" t="str">
            <v>TJ</v>
          </cell>
          <cell r="C3321" t="str">
            <v>Thomas Jefferson HS</v>
          </cell>
          <cell r="D3321" t="str">
            <v>Auburn, WA USA</v>
          </cell>
        </row>
        <row r="3322">
          <cell r="A3322">
            <v>4470</v>
          </cell>
          <cell r="B3322" t="str">
            <v xml:space="preserve">  TiGears</v>
          </cell>
          <cell r="C3322" t="str">
            <v>Rockwell Automation/Boeing &amp; Valencia H.S.</v>
          </cell>
          <cell r="D3322" t="str">
            <v>Placentia, CA USA</v>
          </cell>
        </row>
        <row r="3323">
          <cell r="A3323">
            <v>4471</v>
          </cell>
          <cell r="B3323" t="str">
            <v>SPARTRONS</v>
          </cell>
          <cell r="C3323" t="str">
            <v>Abbott Fund/Motorola Solutions Foundation &amp; Hollywood Hills High School</v>
          </cell>
          <cell r="D3323" t="str">
            <v>Hollywood, FL USA</v>
          </cell>
        </row>
        <row r="3324">
          <cell r="A3324">
            <v>4471</v>
          </cell>
          <cell r="B3324" t="str">
            <v>SPARTRONS</v>
          </cell>
          <cell r="C3324" t="str">
            <v>Abbott Fund/Motorola Solutions Foundation &amp; Hollywood Hills High School</v>
          </cell>
          <cell r="D3324" t="str">
            <v>Hollywood, FL USA</v>
          </cell>
        </row>
        <row r="3325">
          <cell r="A3325">
            <v>4472</v>
          </cell>
          <cell r="B3325" t="str">
            <v>Super NOVA</v>
          </cell>
          <cell r="C3325" t="str">
            <v>NASA/Orbital/Lockheed Martin/BAE Systems/Micron Technology/SPARK Education Foundation/Osbourn Park High School &amp; Prince William County Public Schools</v>
          </cell>
          <cell r="D3325" t="str">
            <v>Manassas, VA USA</v>
          </cell>
        </row>
        <row r="3326">
          <cell r="A3326">
            <v>4473</v>
          </cell>
          <cell r="B3326" t="str">
            <v>Delta Squad</v>
          </cell>
          <cell r="C3326" t="str">
            <v>Fairchild Semi-Conductor / Kennebec Technologies / Machinery Service / Ames True Value / NASA &amp; REM</v>
          </cell>
          <cell r="D3326" t="str">
            <v>Augusta, ME USA</v>
          </cell>
        </row>
        <row r="3327">
          <cell r="A3327">
            <v>4474</v>
          </cell>
          <cell r="B3327" t="str">
            <v>Silver Circuit</v>
          </cell>
          <cell r="C3327" t="str">
            <v>Silver Lake Regional High School</v>
          </cell>
          <cell r="D3327" t="str">
            <v>Kingston, MA USA</v>
          </cell>
        </row>
        <row r="3328">
          <cell r="A3328">
            <v>4475</v>
          </cell>
          <cell r="B3328" t="str">
            <v>Terrier Byte Bots</v>
          </cell>
          <cell r="C3328" t="str">
            <v>West Market Street Center</v>
          </cell>
          <cell r="D3328" t="str">
            <v>Newark, NJ USA</v>
          </cell>
        </row>
        <row r="3329">
          <cell r="A3329">
            <v>4475</v>
          </cell>
          <cell r="B3329" t="str">
            <v>Terrier Byte Bots</v>
          </cell>
          <cell r="C3329" t="str">
            <v>West Market Street Center</v>
          </cell>
          <cell r="D3329" t="str">
            <v>Newark, NJ USA</v>
          </cell>
        </row>
        <row r="3330">
          <cell r="A3330">
            <v>4475</v>
          </cell>
          <cell r="B3330" t="str">
            <v>Terrier Byte Bots</v>
          </cell>
          <cell r="C3330" t="str">
            <v>West Market Street Center</v>
          </cell>
          <cell r="D3330" t="str">
            <v>Newark, NJ USA</v>
          </cell>
        </row>
        <row r="3331">
          <cell r="A3331">
            <v>4476</v>
          </cell>
          <cell r="B3331" t="str">
            <v>W.A.F.F.L.E.S.</v>
          </cell>
          <cell r="C3331" t="str">
            <v>QueenÂ’s University Faculty of Education Community Outreach Centre &amp; W.A.F.F.L.E.S. Community Robotics</v>
          </cell>
          <cell r="D3331" t="str">
            <v>Kingston, ON Canada</v>
          </cell>
        </row>
        <row r="3332">
          <cell r="A3332">
            <v>4477</v>
          </cell>
          <cell r="B3332" t="str">
            <v>ASMSA FIRST</v>
          </cell>
          <cell r="C3332" t="str">
            <v>Arkansas FIRST/Argosy &amp; Arkansas School for Mathematics, Science and the Arts</v>
          </cell>
          <cell r="D3332" t="str">
            <v>Hot Springs, AR USA</v>
          </cell>
        </row>
        <row r="3333">
          <cell r="A3333">
            <v>4478</v>
          </cell>
          <cell r="B3333" t="str">
            <v>Materia Oscura</v>
          </cell>
          <cell r="C3333" t="str">
            <v>J Design Systems / Argosy Foundation / March Dentistry / Design Solutions: Fore / Water Park Family Dental &amp; Underground Robotics</v>
          </cell>
          <cell r="D3333" t="str">
            <v>Milford, MI USA</v>
          </cell>
        </row>
        <row r="3334">
          <cell r="A3334">
            <v>4478</v>
          </cell>
          <cell r="B3334" t="str">
            <v>Materia Oscura</v>
          </cell>
          <cell r="C3334" t="str">
            <v>J Design Systems / Argosy Foundation / March Dentistry / Design Solutions: Fore / Water Park Family Dental &amp; Underground Robotics</v>
          </cell>
          <cell r="D3334" t="str">
            <v>Milford, MI USA</v>
          </cell>
        </row>
        <row r="3335">
          <cell r="A3335">
            <v>4479</v>
          </cell>
          <cell r="B3335" t="str">
            <v>Hixson Wiredcats</v>
          </cell>
          <cell r="C3335" t="str">
            <v>TVA &amp; Hixson High School</v>
          </cell>
          <cell r="D3335" t="str">
            <v>5705 Middle Valley Rd, TN USA</v>
          </cell>
        </row>
        <row r="3336">
          <cell r="A3336">
            <v>4480</v>
          </cell>
          <cell r="B3336" t="str">
            <v>UC-Botics</v>
          </cell>
          <cell r="C3336" t="str">
            <v>NASA &amp; Upsala Area Schools</v>
          </cell>
          <cell r="D3336" t="str">
            <v>Upsala, MN USA</v>
          </cell>
        </row>
        <row r="3337">
          <cell r="A3337">
            <v>4481</v>
          </cell>
          <cell r="B3337" t="str">
            <v>The Rembrandts</v>
          </cell>
          <cell r="C3337" t="str">
            <v>Fontys University and Regional Opleidingen Centrum</v>
          </cell>
          <cell r="D3337" t="str">
            <v>Eindhoven, NB Netherlands</v>
          </cell>
        </row>
        <row r="3338">
          <cell r="A3338">
            <v>4482</v>
          </cell>
          <cell r="B3338" t="str">
            <v>eagles</v>
          </cell>
          <cell r="C3338" t="str">
            <v>Heritage christian academy</v>
          </cell>
          <cell r="D3338" t="str">
            <v>Kalamazoo, MI USA</v>
          </cell>
        </row>
        <row r="3339">
          <cell r="A3339">
            <v>4482</v>
          </cell>
          <cell r="B3339" t="str">
            <v>eagles</v>
          </cell>
          <cell r="C3339" t="str">
            <v>Heritage christian academy</v>
          </cell>
          <cell r="D3339" t="str">
            <v>Kalamazoo, MI USA</v>
          </cell>
        </row>
        <row r="3340">
          <cell r="A3340">
            <v>4483</v>
          </cell>
          <cell r="B3340" t="str">
            <v>21st Century Robotics</v>
          </cell>
          <cell r="C3340" t="str">
            <v>Kellogg Community College / Shupan and Sons &amp; Battle Creek Central High School &amp; 21st Century Community Learning Center</v>
          </cell>
          <cell r="D3340" t="str">
            <v>Battle Creek, MI USA</v>
          </cell>
        </row>
        <row r="3341">
          <cell r="A3341">
            <v>4483</v>
          </cell>
          <cell r="B3341" t="str">
            <v>21st Century Robotics</v>
          </cell>
          <cell r="C3341" t="str">
            <v>Kellogg Community College / Shupan and Sons &amp; Battle Creek Central High School &amp; 21st Century Community Learning Center</v>
          </cell>
          <cell r="D3341" t="str">
            <v>Battle Creek, MI USA</v>
          </cell>
        </row>
        <row r="3342">
          <cell r="A3342">
            <v>4484</v>
          </cell>
          <cell r="B3342" t="str">
            <v>4-H DEADLOX</v>
          </cell>
          <cell r="C3342" t="str">
            <v>NASA &amp; Penn State Extension in Clearfield County</v>
          </cell>
          <cell r="D3342" t="str">
            <v>Clearfield , PA USA</v>
          </cell>
        </row>
        <row r="3343">
          <cell r="A3343">
            <v>4485</v>
          </cell>
          <cell r="B3343" t="str">
            <v>Tribe Tech</v>
          </cell>
          <cell r="C3343" t="str">
            <v>NASA / Rolls-Royce / Allison Transmission / Waterjet Cutting of Indiana / TechPoint Foundation for Youth / Indiana Department of Education / VDS Racing Engines / Duke Energy Foundation &amp; Danville Community High School</v>
          </cell>
          <cell r="D3343" t="str">
            <v>Danville, IN USA</v>
          </cell>
        </row>
        <row r="3344">
          <cell r="A3344">
            <v>4486</v>
          </cell>
          <cell r="B3344" t="str">
            <v>Tee Squares</v>
          </cell>
          <cell r="C3344" t="str">
            <v>NASA/MEANS Engineering/PGS San Diego/Qualcomm &amp; North County Trade Tech High School</v>
          </cell>
          <cell r="D3344" t="str">
            <v>Vista, CA USA</v>
          </cell>
        </row>
        <row r="3345">
          <cell r="A3345">
            <v>4487</v>
          </cell>
          <cell r="B3345" t="str">
            <v>Oologah</v>
          </cell>
          <cell r="C3345" t="str">
            <v>NASA &amp; Oologah-Talala High School, Oklahoma Department of Education, NASA</v>
          </cell>
          <cell r="D3345" t="str">
            <v>Oologah, OK USA</v>
          </cell>
        </row>
        <row r="3346">
          <cell r="A3346">
            <v>4487</v>
          </cell>
          <cell r="B3346" t="str">
            <v>Oologah</v>
          </cell>
          <cell r="C3346" t="str">
            <v>NASA &amp; Oologah-Talala High School, Oklahoma Department of Education, NASA</v>
          </cell>
          <cell r="D3346" t="str">
            <v>Oologah, OK USA</v>
          </cell>
        </row>
        <row r="3347">
          <cell r="A3347">
            <v>4488</v>
          </cell>
          <cell r="B3347" t="str">
            <v>ShockWave</v>
          </cell>
          <cell r="C3347" t="str">
            <v>NASA / Hillsboro School District / WillaKenzie Estate / Juan Young Trust / Resource One / Synapticats / Apex Industries / Valley Machine &amp; Glencoe High School</v>
          </cell>
          <cell r="D3347" t="str">
            <v>Hillsboro, OR USA</v>
          </cell>
        </row>
        <row r="3348">
          <cell r="A3348">
            <v>4489</v>
          </cell>
          <cell r="B3348" t="str">
            <v>Cybertribe</v>
          </cell>
          <cell r="C3348" t="str">
            <v>South-Doyle High School</v>
          </cell>
          <cell r="D3348" t="str">
            <v>Knoxville, TN USA</v>
          </cell>
        </row>
        <row r="3349">
          <cell r="A3349">
            <v>4490</v>
          </cell>
          <cell r="B3349" t="str">
            <v>Raiders</v>
          </cell>
          <cell r="C3349" t="str">
            <v>Entergy / Arkansas First / Domino's Pizza &amp; Riverview Public Schools</v>
          </cell>
          <cell r="D3349" t="str">
            <v>Searcy, AR USA</v>
          </cell>
        </row>
        <row r="3350">
          <cell r="A3350">
            <v>4491</v>
          </cell>
          <cell r="B3350" t="str">
            <v>Knights</v>
          </cell>
          <cell r="C3350" t="str">
            <v>General Electrics/Robotique FIRST QuÃ©bec/Youth Fusion &amp; Richmond Regional High School (Eastern Townships SB)</v>
          </cell>
          <cell r="D3350" t="str">
            <v>Richmond, QC Canada</v>
          </cell>
        </row>
        <row r="3351">
          <cell r="A3351">
            <v>4492</v>
          </cell>
          <cell r="B3351" t="str">
            <v>Chrono</v>
          </cell>
          <cell r="C3351" t="str">
            <v>Enerkem / Robotique FIRST QuÃ©bec / BRP / Les Entreprises Forestieres V. Labranche inc. / Ville de Coaticook / MRC de la rÃ©gion de Coaticook / Caron et fils / Ferme Jean-FranÃ§ois Bolduc / Ville de Stanstead / Martin Lafreniere &amp; Ecole secondaire La FrontaliÃ¨re (CS des Hauts-Cantons)</v>
          </cell>
          <cell r="D3351" t="str">
            <v>Coaticook, QC Canada</v>
          </cell>
        </row>
        <row r="3352">
          <cell r="A3352">
            <v>4495</v>
          </cell>
          <cell r="B3352" t="str">
            <v>Tigers</v>
          </cell>
          <cell r="C3352" t="str">
            <v>PTC &amp; Thorp High School</v>
          </cell>
          <cell r="D3352" t="str">
            <v>Thorp, WA USA</v>
          </cell>
        </row>
        <row r="3353">
          <cell r="A3353">
            <v>4496</v>
          </cell>
          <cell r="B3353" t="str">
            <v>Perry Tech</v>
          </cell>
          <cell r="C3353" t="str">
            <v>Perry High School</v>
          </cell>
          <cell r="D3353" t="str">
            <v>Gilbert, AZ USA</v>
          </cell>
        </row>
        <row r="3354">
          <cell r="A3354">
            <v>4497</v>
          </cell>
          <cell r="B3354" t="str">
            <v>SKi-Net</v>
          </cell>
          <cell r="C3354" t="str">
            <v>SC Robotics Club</v>
          </cell>
          <cell r="D3354" t="str">
            <v>Swift Current, SK Canada</v>
          </cell>
        </row>
        <row r="3355">
          <cell r="A3355">
            <v>4498</v>
          </cell>
          <cell r="B3355" t="str">
            <v>Team X</v>
          </cell>
          <cell r="C3355" t="str">
            <v>NASA &amp; Boys and Girls Club of America, Sacramento</v>
          </cell>
          <cell r="D3355" t="str">
            <v>Sacramento, CA USA</v>
          </cell>
        </row>
        <row r="3356">
          <cell r="A3356">
            <v>4499</v>
          </cell>
          <cell r="B3356" t="str">
            <v>The Highlanders</v>
          </cell>
          <cell r="C3356" t="str">
            <v>NASA / Ottercares / Encorp / Pleasing Software &amp; Neaera Robotics</v>
          </cell>
          <cell r="D3356" t="str">
            <v>Fort Collins, CO USA</v>
          </cell>
        </row>
        <row r="3357">
          <cell r="A3357">
            <v>4499</v>
          </cell>
          <cell r="B3357" t="str">
            <v>The Highlanders</v>
          </cell>
          <cell r="C3357" t="str">
            <v>NASA / Ottercares / Encorp / Pleasing Software &amp; Neaera Robotics</v>
          </cell>
          <cell r="D3357" t="str">
            <v>Fort Collins, CO USA</v>
          </cell>
        </row>
        <row r="3358">
          <cell r="A3358">
            <v>4500</v>
          </cell>
          <cell r="B3358" t="str">
            <v>RoboHounds</v>
          </cell>
          <cell r="C3358" t="str">
            <v>NASA &amp; Clayton High school</v>
          </cell>
          <cell r="D3358" t="str">
            <v>Clayton, MO USA</v>
          </cell>
        </row>
        <row r="3359">
          <cell r="A3359">
            <v>4501</v>
          </cell>
          <cell r="B3359" t="str">
            <v>Humans</v>
          </cell>
          <cell r="C3359" t="str">
            <v>NASA &amp; New Roads School</v>
          </cell>
          <cell r="D3359" t="str">
            <v>3131 Olympic Blvd, CA USA</v>
          </cell>
        </row>
        <row r="3360">
          <cell r="A3360">
            <v>4502</v>
          </cell>
          <cell r="B3360" t="str">
            <v>The Octo?</v>
          </cell>
          <cell r="C3360" t="str">
            <v>Alamo Area Academies &amp; Alamo Colleges-Memorial Early College High School</v>
          </cell>
          <cell r="D3360" t="str">
            <v>New Braunfels , TX USA</v>
          </cell>
        </row>
        <row r="3361">
          <cell r="A3361">
            <v>4504</v>
          </cell>
          <cell r="B3361" t="str">
            <v>B. C. Robotics</v>
          </cell>
          <cell r="C3361" t="str">
            <v>ALCOA / Maryville City Schools Foundation / Oak Ridge National Laboratories / Massey Electric / IEEE / Remotec / Cherokee Milwright / ASME &amp; Maryville High School</v>
          </cell>
          <cell r="D3361" t="str">
            <v>Maryville, TN USA</v>
          </cell>
        </row>
        <row r="3362">
          <cell r="A3362">
            <v>4504</v>
          </cell>
          <cell r="B3362" t="str">
            <v>B. C. Robotics</v>
          </cell>
          <cell r="C3362" t="str">
            <v>ALCOA / Maryville City Schools Foundation / Oak Ridge National Laboratories / Massey Electric / IEEE / Remotec / Cherokee Milwright / ASME &amp; Maryville High School</v>
          </cell>
          <cell r="D3362" t="str">
            <v>Maryville, TN USA</v>
          </cell>
        </row>
        <row r="3363">
          <cell r="A3363">
            <v>4505</v>
          </cell>
          <cell r="B3363" t="str">
            <v>MechDonogh Eagles</v>
          </cell>
          <cell r="C3363" t="str">
            <v>NASA/Science Applications International Corporation/Booz Allen Hamilton &amp; McDonogh School</v>
          </cell>
          <cell r="D3363" t="str">
            <v>Owings Mills, MD USA</v>
          </cell>
        </row>
        <row r="3364">
          <cell r="A3364">
            <v>4505</v>
          </cell>
          <cell r="B3364" t="str">
            <v>MechDonogh Eagles</v>
          </cell>
          <cell r="C3364" t="str">
            <v>NASA/Science Applications International Corporation/Booz Allen Hamilton &amp; McDonogh School</v>
          </cell>
          <cell r="D3364" t="str">
            <v>Owings Mills, MD USA</v>
          </cell>
        </row>
        <row r="3365">
          <cell r="A3365">
            <v>4506</v>
          </cell>
          <cell r="B3365" t="str">
            <v>PioNerds</v>
          </cell>
          <cell r="C3365" t="str">
            <v>Medtronic &amp; Hill-Murray School</v>
          </cell>
          <cell r="D3365" t="str">
            <v>Maplewood, MN USA</v>
          </cell>
        </row>
        <row r="3366">
          <cell r="A3366">
            <v>4507</v>
          </cell>
          <cell r="B3366" t="str">
            <v>Tar-Bots</v>
          </cell>
          <cell r="C3366" t="str">
            <v>Denby High School</v>
          </cell>
          <cell r="D3366" t="str">
            <v>Detroit, MI USA</v>
          </cell>
        </row>
        <row r="3367">
          <cell r="A3367">
            <v>4507</v>
          </cell>
          <cell r="B3367" t="str">
            <v>Tar-Bots</v>
          </cell>
          <cell r="C3367" t="str">
            <v>Denby High School</v>
          </cell>
          <cell r="D3367" t="str">
            <v>Detroit, MI USA</v>
          </cell>
        </row>
        <row r="3368">
          <cell r="A3368">
            <v>4508</v>
          </cell>
          <cell r="B3368" t="str">
            <v>Schuylerville Robotics</v>
          </cell>
          <cell r="C3368" t="str">
            <v>NASA / Stone Bridge Iron &amp; Steel, Inc. / Subway Development of Albany / ACN / The Phantom Laboratory / Metal Supermarkets / Aubuchon Hardware of Greenwich / Subway of Schuylerville &amp; Schuylerville High School</v>
          </cell>
          <cell r="D3368" t="str">
            <v>Schuylerville, NY USA</v>
          </cell>
        </row>
        <row r="3369">
          <cell r="A3369">
            <v>4509</v>
          </cell>
          <cell r="B3369" t="str">
            <v>Mechanical Bulls</v>
          </cell>
          <cell r="C3369" t="str">
            <v>NASA/Gwinnett County Public Schools/Meggitt Training Systems &amp; Lanier High School</v>
          </cell>
          <cell r="D3369" t="str">
            <v>Sugar Hill, GA USA</v>
          </cell>
        </row>
        <row r="3370">
          <cell r="A3370">
            <v>4510</v>
          </cell>
          <cell r="B3370" t="str">
            <v>Bobcats</v>
          </cell>
          <cell r="C3370" t="str">
            <v>jcpenney &amp; Dooly County High School</v>
          </cell>
          <cell r="D3370" t="str">
            <v>715 North Third Street, GA USA</v>
          </cell>
        </row>
        <row r="3371">
          <cell r="A3371">
            <v>4511</v>
          </cell>
          <cell r="B3371" t="str">
            <v>Power. Amplified.</v>
          </cell>
          <cell r="C3371" t="str">
            <v>Providence Academy</v>
          </cell>
          <cell r="D3371" t="str">
            <v>Plymouth, MN USA</v>
          </cell>
        </row>
        <row r="3372">
          <cell r="A3372">
            <v>4512</v>
          </cell>
          <cell r="B3372" t="str">
            <v>BEAR Bots</v>
          </cell>
          <cell r="C3372" t="str">
            <v>NASA/OSPI/Boeing/ACE Hardware of SilverLake &amp; Cascade High School</v>
          </cell>
          <cell r="D3372" t="str">
            <v>Everett, WA USA</v>
          </cell>
        </row>
        <row r="3373">
          <cell r="A3373">
            <v>4513</v>
          </cell>
          <cell r="B3373" t="str">
            <v>The Cards</v>
          </cell>
          <cell r="C3373" t="str">
            <v>Medical Lake High School</v>
          </cell>
          <cell r="D3373" t="str">
            <v>Medical Lake , WA USA</v>
          </cell>
        </row>
        <row r="3374">
          <cell r="A3374">
            <v>4514</v>
          </cell>
          <cell r="B3374" t="str">
            <v>Terminatrix</v>
          </cell>
          <cell r="C3374" t="str">
            <v>NASA/AHITS/Calvert County Public Schools &amp; Huntingtown High School</v>
          </cell>
          <cell r="D3374" t="str">
            <v>Huntingtown, MD USA</v>
          </cell>
        </row>
        <row r="3375">
          <cell r="A3375">
            <v>4516</v>
          </cell>
          <cell r="B3375" t="str">
            <v>BT Bots</v>
          </cell>
          <cell r="C3375" t="str">
            <v>NASA/GE Volunteers &amp; Blessed Trinity Catholic High School</v>
          </cell>
          <cell r="D3375" t="str">
            <v>Roswell, GA USA</v>
          </cell>
        </row>
        <row r="3376">
          <cell r="A3376">
            <v>4516</v>
          </cell>
          <cell r="B3376" t="str">
            <v>BT Bots</v>
          </cell>
          <cell r="C3376" t="str">
            <v>NASA/GE Volunteers &amp; Blessed Trinity Catholic High School</v>
          </cell>
          <cell r="D3376" t="str">
            <v>Roswell, GA USA</v>
          </cell>
        </row>
        <row r="3377">
          <cell r="A3377">
            <v>4517</v>
          </cell>
          <cell r="B3377" t="str">
            <v>ArchiSci</v>
          </cell>
          <cell r="C3377" t="str">
            <v>NASA &amp; Archimedean Upper Conservatory</v>
          </cell>
          <cell r="D3377" t="str">
            <v>Miami, FL USA</v>
          </cell>
        </row>
        <row r="3378">
          <cell r="A3378">
            <v>4518</v>
          </cell>
          <cell r="B3378" t="str">
            <v>Optimus Pride</v>
          </cell>
          <cell r="C3378" t="str">
            <v>The Hill Academy</v>
          </cell>
          <cell r="D3378" t="str">
            <v>Vaughan, ON Canada</v>
          </cell>
        </row>
        <row r="3379">
          <cell r="A3379">
            <v>4519</v>
          </cell>
          <cell r="B3379" t="str">
            <v>King's Mechavaliers</v>
          </cell>
          <cell r="C3379" t="str">
            <v>FIRST Canada/King's Christian Collegiate/Fay Family/Sinton Family &amp; King's Christian Collegiate</v>
          </cell>
          <cell r="D3379" t="str">
            <v>Oakville, ON Canada</v>
          </cell>
        </row>
        <row r="3380">
          <cell r="A3380">
            <v>4520</v>
          </cell>
          <cell r="B3380" t="str">
            <v>Misfit Toys</v>
          </cell>
          <cell r="C3380" t="str">
            <v>NASA/Discover Technology/Kootenai Electric Cooperative/Bay Shore Systems/LCF Enterprises/Ground Force Mfg, LLC &amp; Kootenai Technical Education Center</v>
          </cell>
          <cell r="D3380" t="str">
            <v>Rathdrum, ID USA</v>
          </cell>
        </row>
        <row r="3381">
          <cell r="A3381">
            <v>4521</v>
          </cell>
          <cell r="B3381" t="str">
            <v>Thunder Cats</v>
          </cell>
          <cell r="C3381" t="str">
            <v>Cincinnati Incorporated / Argosy Foundation / LEM &amp; Harrison High School</v>
          </cell>
          <cell r="D3381" t="str">
            <v>Harrison, OH USA</v>
          </cell>
        </row>
        <row r="3382">
          <cell r="A3382">
            <v>4522</v>
          </cell>
          <cell r="B3382" t="str">
            <v>Team SCREAM</v>
          </cell>
          <cell r="C3382" t="str">
            <v>NASA/Waterloo Industries, Inc./Gardner Denver/Ditzfeld Transfer/WK Chevrolet/Bothwell Regional Health Center/E.W. Thompson Inc./General Cable &amp; Smith-Cotton High School</v>
          </cell>
          <cell r="D3382" t="str">
            <v>Sedalia, MO USA</v>
          </cell>
        </row>
        <row r="3383">
          <cell r="A3383">
            <v>4523</v>
          </cell>
          <cell r="B3383" t="str">
            <v>Tigers</v>
          </cell>
          <cell r="C3383" t="str">
            <v>Pryor High School</v>
          </cell>
          <cell r="D3383" t="str">
            <v>Pryor, OK USA</v>
          </cell>
        </row>
        <row r="3384">
          <cell r="A3384">
            <v>4525</v>
          </cell>
          <cell r="B3384" t="str">
            <v>Rambot</v>
          </cell>
          <cell r="C3384" t="str">
            <v>St. Joseph's Catholic High School</v>
          </cell>
          <cell r="D3384" t="str">
            <v>St. Thomas, ON Canada</v>
          </cell>
        </row>
        <row r="3385">
          <cell r="A3385">
            <v>4526</v>
          </cell>
          <cell r="B3385" t="str">
            <v>Lomga</v>
          </cell>
          <cell r="C3385" t="str">
            <v>Robotique FIRST QuÃ©bec/Future Electronics/Fondation pour l'encouragement scolaire/F. Leblanc Ã‰lectrique &amp; Ã‰cole secondaire LÃ©opold-Gravel (CS des Affluents)</v>
          </cell>
          <cell r="D3385" t="str">
            <v>Terrebonne, QC Canada</v>
          </cell>
        </row>
        <row r="3386">
          <cell r="A3386">
            <v>4528</v>
          </cell>
          <cell r="B3386" t="str">
            <v>Automotons</v>
          </cell>
          <cell r="C3386" t="str">
            <v>NASA &amp; John Bowne High School</v>
          </cell>
          <cell r="D3386" t="str">
            <v>63-25 Main St, NY USA</v>
          </cell>
        </row>
        <row r="3387">
          <cell r="A3387">
            <v>4529</v>
          </cell>
          <cell r="B3387" t="str">
            <v>Team Melbourne</v>
          </cell>
          <cell r="C3387" t="str">
            <v>BAE Systems &amp; Greater Melbourne Area Schools</v>
          </cell>
          <cell r="D3387" t="str">
            <v>Armadale, VIC Australia</v>
          </cell>
        </row>
        <row r="3388">
          <cell r="A3388">
            <v>4531</v>
          </cell>
          <cell r="B3388" t="str">
            <v>STEMpunk</v>
          </cell>
          <cell r="C3388" t="str">
            <v>NASA &amp; Mishicot High School</v>
          </cell>
          <cell r="D3388" t="str">
            <v>Mishicot, WI USA</v>
          </cell>
        </row>
        <row r="3389">
          <cell r="A3389">
            <v>4532</v>
          </cell>
          <cell r="B3389" t="str">
            <v>Jaguars</v>
          </cell>
          <cell r="C3389" t="str">
            <v>Arkansas FIRST &amp; LISA ACADEMY</v>
          </cell>
          <cell r="D3389" t="str">
            <v>Little Rock, AR USA</v>
          </cell>
        </row>
        <row r="3390">
          <cell r="A3390">
            <v>4533</v>
          </cell>
          <cell r="B3390" t="str">
            <v>Wando Advanced Robotics</v>
          </cell>
          <cell r="C3390" t="str">
            <v>NASA/Flashpoint Charleston/Bibliolabs/SPAWAR &amp; Wando High School</v>
          </cell>
          <cell r="D3390" t="str">
            <v>Mt Pleasant, SC USA</v>
          </cell>
        </row>
        <row r="3391">
          <cell r="A3391">
            <v>4534</v>
          </cell>
          <cell r="B3391" t="str">
            <v>Wired Wizards</v>
          </cell>
          <cell r="C3391" t="str">
            <v>NASA/Quintify Database Solutions/Wilmington Chamber Foundation &amp; Wired Wizards</v>
          </cell>
          <cell r="D3391" t="str">
            <v>Wilmington, NC USA</v>
          </cell>
        </row>
        <row r="3392">
          <cell r="A3392">
            <v>4535</v>
          </cell>
          <cell r="B3392" t="str">
            <v>PA Bruins</v>
          </cell>
          <cell r="C3392" t="str">
            <v>Argosy &amp; Pulaski Academy High School</v>
          </cell>
          <cell r="D3392" t="str">
            <v>Little Rock, AR USA</v>
          </cell>
        </row>
        <row r="3393">
          <cell r="A3393">
            <v>4536</v>
          </cell>
          <cell r="B3393" t="str">
            <v>MinuteRobots</v>
          </cell>
          <cell r="C3393" t="str">
            <v>3M / Ximedica / P-Soup &amp; Central High School</v>
          </cell>
          <cell r="D3393" t="str">
            <v>Saint Paul, MN USA</v>
          </cell>
        </row>
        <row r="3394">
          <cell r="A3394">
            <v>4537</v>
          </cell>
          <cell r="B3394" t="str">
            <v>Roos</v>
          </cell>
          <cell r="C3394" t="str">
            <v>BAE Systems Australia/TechnoPlas/Don Alan Pty Ltd/Heathgate Resources/Adelaide Pneumatic Sales &amp; Robo Roos</v>
          </cell>
          <cell r="D3394" t="str">
            <v>Everard Park, SA Australia</v>
          </cell>
        </row>
        <row r="3395">
          <cell r="A3395">
            <v>4538</v>
          </cell>
          <cell r="B3395" t="str">
            <v>Enginuity</v>
          </cell>
          <cell r="C3395" t="str">
            <v>NASA/Sushma Raghu &amp; Warwick High School</v>
          </cell>
          <cell r="D3395" t="str">
            <v>Newport News, VA USA</v>
          </cell>
        </row>
        <row r="3396">
          <cell r="A3396">
            <v>4539</v>
          </cell>
          <cell r="B3396" t="str">
            <v>KAOTIC Robotics</v>
          </cell>
          <cell r="C3396" t="str">
            <v>The University of Minnesota College of Science and Engineering/BTD Manufacturing/Porta-Dock/Alexandria Industries/Tri-State Manufacturers Association/Frazee Lions Club/TEAM Industries &amp; Frazee-Vergas High School</v>
          </cell>
          <cell r="D3396" t="str">
            <v>Frazee, MN USA</v>
          </cell>
        </row>
        <row r="3397">
          <cell r="A3397">
            <v>4541</v>
          </cell>
          <cell r="B3397" t="str">
            <v>Cavaliers</v>
          </cell>
          <cell r="C3397" t="str">
            <v>Battelle/SAIC/AFCEA &amp; Archbishop Spalding High School</v>
          </cell>
          <cell r="D3397" t="str">
            <v>Severn, MD USA</v>
          </cell>
        </row>
        <row r="3398">
          <cell r="A3398">
            <v>4542</v>
          </cell>
          <cell r="B3398" t="str">
            <v>Falcons</v>
          </cell>
          <cell r="C3398" t="str">
            <v>Woodinville High School</v>
          </cell>
          <cell r="D3398" t="str">
            <v>Woodinville, WA USA</v>
          </cell>
        </row>
        <row r="3399">
          <cell r="A3399">
            <v>4543</v>
          </cell>
          <cell r="B3399" t="str">
            <v>Apollo Robotics</v>
          </cell>
          <cell r="C3399" t="str">
            <v>Apollo High School</v>
          </cell>
          <cell r="D3399" t="str">
            <v>San Jose, CA USA</v>
          </cell>
        </row>
        <row r="3400">
          <cell r="A3400">
            <v>4543</v>
          </cell>
          <cell r="B3400" t="str">
            <v>Apollo Robotics</v>
          </cell>
          <cell r="C3400" t="str">
            <v>Apollo High School</v>
          </cell>
          <cell r="D3400" t="str">
            <v>San Jose, CA USA</v>
          </cell>
        </row>
        <row r="3401">
          <cell r="A3401">
            <v>4545</v>
          </cell>
          <cell r="B3401" t="str">
            <v>GOLDEN KNIGHTS</v>
          </cell>
          <cell r="C3401" t="str">
            <v>Ed Power Arlington High School</v>
          </cell>
          <cell r="D3401" t="str">
            <v>Indianapolis, IN USA</v>
          </cell>
        </row>
        <row r="3402">
          <cell r="A3402">
            <v>4546</v>
          </cell>
          <cell r="B3402" t="str">
            <v>ShockWave</v>
          </cell>
          <cell r="C3402" t="str">
            <v>NASA/NDEP &amp; Dover High School and Regional Career Technical Center</v>
          </cell>
          <cell r="D3402" t="str">
            <v>Dover, NH USA</v>
          </cell>
        </row>
        <row r="3403">
          <cell r="A3403">
            <v>4546</v>
          </cell>
          <cell r="B3403" t="str">
            <v>ShockWave</v>
          </cell>
          <cell r="C3403" t="str">
            <v>NASA/NDEP &amp; Dover High School and Regional Career Technical Center</v>
          </cell>
          <cell r="D3403" t="str">
            <v>Dover, NH USA</v>
          </cell>
        </row>
        <row r="3404">
          <cell r="A3404">
            <v>4547</v>
          </cell>
          <cell r="B3404" t="str">
            <v>WestyTek</v>
          </cell>
          <cell r="C3404" t="str">
            <v>jcpenney &amp; Westmont Hilltop High School</v>
          </cell>
          <cell r="D3404" t="str">
            <v>Johnstown, PA USA</v>
          </cell>
        </row>
        <row r="3405">
          <cell r="A3405">
            <v>4548</v>
          </cell>
          <cell r="B3405" t="str">
            <v>Omak FFA Wonders</v>
          </cell>
          <cell r="C3405" t="str">
            <v>Omak High School</v>
          </cell>
          <cell r="D3405" t="str">
            <v>Omak, WA USA</v>
          </cell>
        </row>
        <row r="3406">
          <cell r="A3406">
            <v>4549</v>
          </cell>
          <cell r="B3406" t="str">
            <v>Iron Bulls</v>
          </cell>
          <cell r="C3406" t="str">
            <v>South St. Paul Secondary</v>
          </cell>
          <cell r="D3406" t="str">
            <v>South St. Paul, MN USA</v>
          </cell>
        </row>
        <row r="3407">
          <cell r="A3407">
            <v>4550</v>
          </cell>
          <cell r="B3407" t="str">
            <v>Something's Bruin</v>
          </cell>
          <cell r="C3407" t="str">
            <v>Booz Allen Hamilton / Accudyne Corporation &amp; Cherry Creek High School</v>
          </cell>
          <cell r="D3407" t="str">
            <v>Greenwood Village , CO USA</v>
          </cell>
        </row>
        <row r="3408">
          <cell r="A3408">
            <v>4551</v>
          </cell>
          <cell r="B3408" t="str">
            <v>Robotic Rangers</v>
          </cell>
          <cell r="C3408" t="str">
            <v>NASA &amp; Benton House</v>
          </cell>
          <cell r="D3408" t="str">
            <v>Chicago, IL USA</v>
          </cell>
        </row>
        <row r="3409">
          <cell r="A3409">
            <v>4552</v>
          </cell>
          <cell r="B3409" t="str">
            <v>Robotic Tigers</v>
          </cell>
          <cell r="C3409" t="str">
            <v>Slaton High School</v>
          </cell>
          <cell r="D3409" t="str">
            <v>Slaton, TX USA</v>
          </cell>
        </row>
        <row r="3410">
          <cell r="A3410">
            <v>4553</v>
          </cell>
          <cell r="B3410" t="str">
            <v>Patriobots</v>
          </cell>
          <cell r="C3410" t="str">
            <v>Heritage Academy</v>
          </cell>
          <cell r="D3410" t="str">
            <v>Columbus, MS USA</v>
          </cell>
        </row>
        <row r="3411">
          <cell r="A3411">
            <v>4554</v>
          </cell>
          <cell r="B3411" t="str">
            <v>Bad News Bots</v>
          </cell>
          <cell r="C3411" t="str">
            <v>East Tennessee ASME &amp; West High School</v>
          </cell>
          <cell r="D3411" t="str">
            <v>Knoxville , TN USA</v>
          </cell>
        </row>
        <row r="3412">
          <cell r="A3412">
            <v>4555</v>
          </cell>
          <cell r="B3412" t="str">
            <v>Sprocketology</v>
          </cell>
          <cell r="C3412" t="str">
            <v>NASA &amp; Somerset Career &amp; Technical Center</v>
          </cell>
          <cell r="D3412" t="str">
            <v>Skowhegan, ME USA</v>
          </cell>
        </row>
        <row r="3413">
          <cell r="A3413">
            <v>4556</v>
          </cell>
          <cell r="B3413" t="str">
            <v>TBD</v>
          </cell>
          <cell r="C3413" t="str">
            <v>NASA &amp; River Springs Charter School</v>
          </cell>
          <cell r="D3413" t="str">
            <v>Riverside, CA USA</v>
          </cell>
        </row>
        <row r="3414">
          <cell r="A3414">
            <v>4557</v>
          </cell>
          <cell r="B3414" t="str">
            <v>FullMetal Falcons</v>
          </cell>
          <cell r="C3414" t="str">
            <v>NASA/UTC &amp; Xavier High School</v>
          </cell>
          <cell r="D3414" t="str">
            <v>Middletown, CT USA</v>
          </cell>
        </row>
        <row r="3415">
          <cell r="A3415">
            <v>4559</v>
          </cell>
          <cell r="B3415" t="str">
            <v>FIRST DRaFT</v>
          </cell>
          <cell r="C3415" t="str">
            <v>DigiPen Institute of Technology / NASA / Forward Mobility &amp; WaNIC</v>
          </cell>
          <cell r="D3415" t="str">
            <v>Redmond, WA USA</v>
          </cell>
        </row>
        <row r="3416">
          <cell r="A3416">
            <v>4560</v>
          </cell>
          <cell r="B3416" t="str">
            <v>Gatordone</v>
          </cell>
          <cell r="C3416" t="str">
            <v>Decatur</v>
          </cell>
          <cell r="D3416" t="str">
            <v>Federal Way, WA USA</v>
          </cell>
        </row>
        <row r="3417">
          <cell r="A3417">
            <v>4561</v>
          </cell>
          <cell r="B3417" t="str">
            <v>TerrorBytes</v>
          </cell>
          <cell r="C3417" t="str">
            <v>Cisco / TimeWarnerCable / Craig Davis Properties &amp; Research Triangle High School</v>
          </cell>
          <cell r="D3417" t="str">
            <v>Research Triangle Park, NC USA</v>
          </cell>
        </row>
        <row r="3418">
          <cell r="A3418">
            <v>4562</v>
          </cell>
          <cell r="B3418" t="str">
            <v>Titanium Tigers</v>
          </cell>
          <cell r="C3418" t="str">
            <v>Dunnellon High School</v>
          </cell>
          <cell r="D3418" t="str">
            <v>Dunnellon , FL USA</v>
          </cell>
        </row>
        <row r="3419">
          <cell r="A3419">
            <v>4563</v>
          </cell>
          <cell r="B3419" t="str">
            <v>ECR Robotics</v>
          </cell>
          <cell r="C3419" t="str">
            <v>El Camino Real Charter High School</v>
          </cell>
          <cell r="D3419" t="str">
            <v>Woodland Hills, CA USA</v>
          </cell>
        </row>
        <row r="3420">
          <cell r="A3420">
            <v>4564</v>
          </cell>
          <cell r="B3420" t="str">
            <v xml:space="preserve">BREWER </v>
          </cell>
          <cell r="C3420" t="str">
            <v>jcpenney/Fairchild SemiConductor &amp; Brewer High School</v>
          </cell>
          <cell r="D3420" t="str">
            <v>Brewer, ME USA</v>
          </cell>
        </row>
        <row r="3421">
          <cell r="A3421">
            <v>4565</v>
          </cell>
          <cell r="B3421" t="str">
            <v>Coyotes</v>
          </cell>
          <cell r="C3421" t="str">
            <v>Argosy / Arizona Diamondbacks / University of Phoenix / Airpark Signs &amp; Graphics / Hunter Contracting / Rural Electric / Team Plasma / Carlson Family &amp; Skyline High School</v>
          </cell>
          <cell r="D3421" t="str">
            <v>Mesa, AZ USA</v>
          </cell>
        </row>
        <row r="3422">
          <cell r="A3422">
            <v>4566</v>
          </cell>
          <cell r="B3422" t="str">
            <v>TERAdactyls</v>
          </cell>
          <cell r="C3422" t="str">
            <v>jcpenney/Teradata &amp; Collins Hill High School</v>
          </cell>
          <cell r="D3422" t="str">
            <v>Suwanee, GA USA</v>
          </cell>
        </row>
        <row r="3423">
          <cell r="A3423">
            <v>4567</v>
          </cell>
          <cell r="B3423" t="str">
            <v>Seaford Vikings</v>
          </cell>
          <cell r="C3423" t="str">
            <v>Seaford UFSD</v>
          </cell>
          <cell r="D3423" t="str">
            <v>1575 Seamans Neck Road, NY USA</v>
          </cell>
        </row>
        <row r="3424">
          <cell r="A3424">
            <v>4568</v>
          </cell>
          <cell r="B3424" t="str">
            <v>Rambots</v>
          </cell>
          <cell r="C3424" t="str">
            <v>jcpenney/Lomar Machine and Tool Co &amp; North Adams-Jerome High School</v>
          </cell>
          <cell r="D3424" t="str">
            <v>North Adams, MI USA</v>
          </cell>
        </row>
        <row r="3425">
          <cell r="A3425">
            <v>4568</v>
          </cell>
          <cell r="B3425" t="str">
            <v>Rambots</v>
          </cell>
          <cell r="C3425" t="str">
            <v>jcpenney/Lomar Machine and Tool Co &amp; North Adams-Jerome High School</v>
          </cell>
          <cell r="D3425" t="str">
            <v>North Adams, MI USA</v>
          </cell>
        </row>
        <row r="3426">
          <cell r="A3426">
            <v>4570</v>
          </cell>
          <cell r="B3426" t="str">
            <v>Robodors</v>
          </cell>
          <cell r="C3426" t="str">
            <v>Texas Work Force Commision &amp; Estacado High School</v>
          </cell>
          <cell r="D3426" t="str">
            <v>Lubbock, TX USA</v>
          </cell>
        </row>
        <row r="3427">
          <cell r="A3427">
            <v>4571</v>
          </cell>
          <cell r="B3427" t="str">
            <v>Rambots</v>
          </cell>
          <cell r="C3427" t="str">
            <v>NASA/Bezos Foundation/ConEdison &amp; Manhattan Center for Science and Mathematics</v>
          </cell>
          <cell r="D3427" t="str">
            <v>280 Pleasant Ave, NY USA</v>
          </cell>
        </row>
        <row r="3428">
          <cell r="A3428">
            <v>4572</v>
          </cell>
          <cell r="B3428" t="str">
            <v>BArlow RobAutics</v>
          </cell>
          <cell r="C3428" t="str">
            <v>NASA &amp; Joel Barlow High School</v>
          </cell>
          <cell r="D3428" t="str">
            <v>Redding, CT USA</v>
          </cell>
        </row>
        <row r="3429">
          <cell r="A3429">
            <v>4573</v>
          </cell>
          <cell r="B3429" t="str">
            <v>SRNJRambotics</v>
          </cell>
          <cell r="C3429" t="str">
            <v>Johnson &amp; Johnson IT Services &amp; South River High School</v>
          </cell>
          <cell r="D3429" t="str">
            <v>South River, NJ USA</v>
          </cell>
        </row>
        <row r="3430">
          <cell r="A3430">
            <v>4573</v>
          </cell>
          <cell r="B3430" t="str">
            <v>SRNJRambotics</v>
          </cell>
          <cell r="C3430" t="str">
            <v>Johnson &amp; Johnson IT Services &amp; South River High School</v>
          </cell>
          <cell r="D3430" t="str">
            <v>South River, NJ USA</v>
          </cell>
        </row>
        <row r="3431">
          <cell r="A3431">
            <v>4574</v>
          </cell>
          <cell r="B3431" t="str">
            <v>Average Joe's</v>
          </cell>
          <cell r="C3431" t="str">
            <v>Sunny Hills High School</v>
          </cell>
          <cell r="D3431" t="str">
            <v>Fullerton, CA USA</v>
          </cell>
        </row>
        <row r="3432">
          <cell r="A3432">
            <v>4575</v>
          </cell>
          <cell r="B3432" t="str">
            <v>The Tin Mints</v>
          </cell>
          <cell r="C3432" t="str">
            <v>Girl Scouts Of Eastern Pennsylvania</v>
          </cell>
          <cell r="D3432" t="str">
            <v>Ridley/Springfield, PA USA</v>
          </cell>
        </row>
        <row r="3433">
          <cell r="A3433">
            <v>4575</v>
          </cell>
          <cell r="B3433" t="str">
            <v>The Tin Mints</v>
          </cell>
          <cell r="C3433" t="str">
            <v>Girl Scouts Of Eastern Pennsylvania</v>
          </cell>
          <cell r="D3433" t="str">
            <v>Ridley/Springfield, PA USA</v>
          </cell>
        </row>
        <row r="3434">
          <cell r="A3434">
            <v>4575</v>
          </cell>
          <cell r="B3434" t="str">
            <v>The Tin Mints</v>
          </cell>
          <cell r="C3434" t="str">
            <v>Girl Scouts Of Eastern Pennsylvania</v>
          </cell>
          <cell r="D3434" t="str">
            <v>Ridley/Springfield, PA USA</v>
          </cell>
        </row>
        <row r="3435">
          <cell r="A3435">
            <v>4576</v>
          </cell>
          <cell r="B3435" t="str">
            <v>Red Nation Robotics</v>
          </cell>
          <cell r="C3435" t="str">
            <v>DeRoyal Industries, Inc. / Alcoa Foundation / Knox County Schools &amp; Halls High School</v>
          </cell>
          <cell r="D3435" t="str">
            <v>Knoxville, TN USA</v>
          </cell>
        </row>
        <row r="3436">
          <cell r="A3436">
            <v>4577</v>
          </cell>
          <cell r="B3436" t="str">
            <v>RoboFiends</v>
          </cell>
          <cell r="C3436" t="str">
            <v>Entergy Arkansas / AR FIRST / jcpenney &amp; Vilonia High School</v>
          </cell>
          <cell r="D3436" t="str">
            <v>Vilonia, AR USA</v>
          </cell>
        </row>
        <row r="3437">
          <cell r="A3437">
            <v>4578</v>
          </cell>
          <cell r="B3437" t="str">
            <v>CometBots</v>
          </cell>
          <cell r="C3437" t="str">
            <v>Westchester Enriched Sciences Magnets</v>
          </cell>
          <cell r="D3437" t="str">
            <v>Westchester, CA USA</v>
          </cell>
        </row>
        <row r="3438">
          <cell r="A3438">
            <v>4579</v>
          </cell>
          <cell r="B3438" t="str">
            <v>RoboEagles</v>
          </cell>
          <cell r="C3438" t="str">
            <v>Air Time Aviation/Honest Performance &amp; Federal Way High School</v>
          </cell>
          <cell r="D3438" t="str">
            <v>Federal Way, WA USA</v>
          </cell>
        </row>
        <row r="3439">
          <cell r="A3439">
            <v>4580</v>
          </cell>
          <cell r="B3439" t="str">
            <v>BDGiants</v>
          </cell>
          <cell r="C3439" t="str">
            <v>Ben Davis High School</v>
          </cell>
          <cell r="D3439" t="str">
            <v>Indianapolis, IN USA</v>
          </cell>
        </row>
        <row r="3440">
          <cell r="A3440">
            <v>4581</v>
          </cell>
          <cell r="B3440" t="str">
            <v>Sporkzilla</v>
          </cell>
          <cell r="C3440" t="str">
            <v>NASA/Raytheon YESNET/Comcast &amp; Rangeview High School</v>
          </cell>
          <cell r="D3440" t="str">
            <v>Aurora, CO USA</v>
          </cell>
        </row>
        <row r="3441">
          <cell r="A3441">
            <v>4582</v>
          </cell>
          <cell r="B3441" t="str">
            <v xml:space="preserve">Robohawks </v>
          </cell>
          <cell r="C3441" t="str">
            <v>NASA &amp; Myrtle Beach High School</v>
          </cell>
          <cell r="D3441" t="str">
            <v>Myrtle Beach, SC USA</v>
          </cell>
        </row>
        <row r="3442">
          <cell r="A3442">
            <v>4583</v>
          </cell>
          <cell r="B3442" t="str">
            <v>Cavers</v>
          </cell>
          <cell r="C3442" t="str">
            <v>Home Depot &amp; San Diego High School</v>
          </cell>
          <cell r="D3442" t="str">
            <v>San Diego, CA USA</v>
          </cell>
        </row>
        <row r="3443">
          <cell r="A3443">
            <v>4585</v>
          </cell>
          <cell r="B3443" t="str">
            <v>Husky Robotics</v>
          </cell>
          <cell r="C3443" t="str">
            <v>Comcast / SAIC / Neumont University / NASA &amp; Hillcrest High School</v>
          </cell>
          <cell r="D3443" t="str">
            <v>Midvale, UT USA</v>
          </cell>
        </row>
        <row r="3444">
          <cell r="A3444">
            <v>4586</v>
          </cell>
          <cell r="B3444" t="str">
            <v>primo</v>
          </cell>
          <cell r="C3444" t="str">
            <v>A.RINGEL / Modiin's municipality / Automotive Equipment Group / New Technology S.K. Ltd / MACCABIS / OFFER FALAFEL / Gelarte / LIOR SHEMER RAHITIM / ShaGal Marketing Solutions Ltd. / A.C.P / LEDICO / DFUS-HAD &amp; IRONI B MODIIN</v>
          </cell>
          <cell r="D3444" t="str">
            <v>modiin, M Israel</v>
          </cell>
        </row>
        <row r="3445">
          <cell r="A3445">
            <v>4587</v>
          </cell>
          <cell r="B3445" t="str">
            <v>Jersey Voltage</v>
          </cell>
          <cell r="C3445" t="str">
            <v>NASA/Oceaneering International/Texas Workforce Commission/TenderBuck &amp; Jersey Village High School</v>
          </cell>
          <cell r="D3445" t="str">
            <v>Houston, TX USA</v>
          </cell>
        </row>
        <row r="3446">
          <cell r="A3446">
            <v>4589</v>
          </cell>
          <cell r="B3446" t="str">
            <v>AdamasBots</v>
          </cell>
          <cell r="C3446" t="str">
            <v>NASA/Humble ISD Education Foundation/CATE Center/Texas Workforce Commission/The Allied Power Group/The Houston Endowment/Titan of Texas/Gregory and Ann McHenry/Amazon Coding LLC/Gustie M. Houston/Anonymous &amp; Humble ISD AdamasBots</v>
          </cell>
          <cell r="D3446" t="str">
            <v>Houston, TX USA</v>
          </cell>
        </row>
        <row r="3447">
          <cell r="A3447">
            <v>4589</v>
          </cell>
          <cell r="B3447" t="str">
            <v>AdamasBots</v>
          </cell>
          <cell r="C3447" t="str">
            <v>NASA/Humble ISD Education Foundation/CATE Center/Texas Workforce Commission/The Allied Power Group/The Houston Endowment/Titan of Texas/Gregory and Ann McHenry/Amazon Coding LLC/Gustie M. Houston/Anonymous &amp; Humble ISD AdamasBots</v>
          </cell>
          <cell r="D3447" t="str">
            <v>Houston, TX USA</v>
          </cell>
        </row>
        <row r="3448">
          <cell r="A3448">
            <v>4590</v>
          </cell>
          <cell r="B3448" t="str">
            <v>Greenblitz</v>
          </cell>
          <cell r="C3448" t="str">
            <v>Hakfar Hayarok</v>
          </cell>
          <cell r="D3448" t="str">
            <v>Kfar Hayarok, TA Israel</v>
          </cell>
        </row>
        <row r="3449">
          <cell r="A3449">
            <v>4591</v>
          </cell>
          <cell r="B3449" t="str">
            <v>XYZ</v>
          </cell>
          <cell r="C3449" t="str">
            <v>Notre Dame High School</v>
          </cell>
          <cell r="D3449" t="str">
            <v>Calgary, AB Canada</v>
          </cell>
        </row>
        <row r="3450">
          <cell r="A3450">
            <v>4592</v>
          </cell>
          <cell r="B3450" t="str">
            <v>M3 Mighty Mechanical Mustangs</v>
          </cell>
          <cell r="C3450" t="str">
            <v>jcpenney/Best Buy of Aventura &amp; The On It Foundation</v>
          </cell>
          <cell r="D3450" t="str">
            <v>Miami, FL USA</v>
          </cell>
        </row>
        <row r="3451">
          <cell r="A3451">
            <v>4593</v>
          </cell>
          <cell r="B3451" t="str">
            <v>Rapid City</v>
          </cell>
          <cell r="C3451" t="str">
            <v>NASA/Caterpillar, Inc &amp; Stevens High School</v>
          </cell>
          <cell r="D3451" t="str">
            <v>Rapid City, SD USA</v>
          </cell>
        </row>
        <row r="3452">
          <cell r="A3452">
            <v>4594</v>
          </cell>
          <cell r="B3452" t="str">
            <v>Phnix</v>
          </cell>
          <cell r="C3452" t="str">
            <v>UTC/Ã‰cole de Technologie SupÃ©rieure/Pratt &amp; Whitney Canada/Robotique FIRST QuÃ©bec/Fusion Jeunesse/CSDM &amp; Ã‰cole Marguerite-de Lajemmerais</v>
          </cell>
          <cell r="D3452" t="str">
            <v>Montreal, QC Canada</v>
          </cell>
        </row>
        <row r="3453">
          <cell r="A3453">
            <v>4595</v>
          </cell>
          <cell r="B3453" t="str">
            <v>Infinity</v>
          </cell>
          <cell r="C3453" t="str">
            <v>Maranatha Christian Academy</v>
          </cell>
          <cell r="D3453" t="str">
            <v>Windsor, ON Canada</v>
          </cell>
        </row>
        <row r="3454">
          <cell r="A3454">
            <v>4596</v>
          </cell>
          <cell r="B3454" t="str">
            <v>Hackers</v>
          </cell>
          <cell r="C3454" t="str">
            <v>Innovations High School</v>
          </cell>
          <cell r="D3454" t="str">
            <v>Salt Lake City, UT USA</v>
          </cell>
        </row>
        <row r="3455">
          <cell r="A3455">
            <v>4597</v>
          </cell>
          <cell r="B3455" t="str">
            <v>SABERBOTS</v>
          </cell>
          <cell r="C3455" t="str">
            <v>Robert Vela High School</v>
          </cell>
          <cell r="D3455" t="str">
            <v>Edinburg, TX USA</v>
          </cell>
        </row>
        <row r="3456">
          <cell r="A3456">
            <v>4598</v>
          </cell>
          <cell r="B3456" t="str">
            <v>Alta</v>
          </cell>
          <cell r="C3456" t="str">
            <v>SAIC / Comcast / Dynpac / NASA &amp; Alta High School</v>
          </cell>
          <cell r="D3456" t="str">
            <v>Sandy, UT USA</v>
          </cell>
        </row>
        <row r="3457">
          <cell r="A3457">
            <v>4600</v>
          </cell>
          <cell r="B3457" t="str">
            <v>Tech Titans</v>
          </cell>
          <cell r="C3457" t="str">
            <v>The Boeing Company &amp; Hazelwood East High School</v>
          </cell>
          <cell r="D3457" t="str">
            <v>St. Louis, MO USA</v>
          </cell>
        </row>
        <row r="3458">
          <cell r="A3458">
            <v>4601</v>
          </cell>
          <cell r="B3458" t="str">
            <v>Circuit Birds</v>
          </cell>
          <cell r="C3458" t="str">
            <v>NASA / City Machine Technology / Bellino's Lube Plus / Forbush Machine / Mahoning Valley Anesthesia / Ramunno Builders &amp; Canfield High School</v>
          </cell>
          <cell r="D3458" t="str">
            <v>Canfield, OH USA</v>
          </cell>
        </row>
        <row r="3459">
          <cell r="A3459">
            <v>4603</v>
          </cell>
          <cell r="B3459" t="str">
            <v xml:space="preserve"> Leones Francs </v>
          </cell>
          <cell r="C3459" t="str">
            <v>PEÃ‘OLES &amp; INSTITUTO FRANCÃ‰S DE LA LAGUNA</v>
          </cell>
          <cell r="D3459" t="str">
            <v>Gomez Palacio , DUR Mexico</v>
          </cell>
        </row>
        <row r="3460">
          <cell r="A3460">
            <v>4604</v>
          </cell>
          <cell r="B3460" t="str">
            <v>Intimitrons of Area 51</v>
          </cell>
          <cell r="C3460" t="str">
            <v>Qsine Corporation Limited / jcpenney &amp; CTC All Girls Team</v>
          </cell>
          <cell r="D3460" t="str">
            <v>Calgary, AB Canada</v>
          </cell>
        </row>
        <row r="3461">
          <cell r="A3461">
            <v>4606</v>
          </cell>
          <cell r="B3461" t="str">
            <v>Team 4606, "Larry"</v>
          </cell>
          <cell r="C3461" t="str">
            <v>Qsine Corporation Limited / jcpenney &amp; CTC Centre</v>
          </cell>
          <cell r="D3461" t="str">
            <v>Calgary, AB Canada</v>
          </cell>
        </row>
        <row r="3462">
          <cell r="A3462">
            <v>4607</v>
          </cell>
          <cell r="B3462" t="str">
            <v>Coalition of Independent Students (C.I.S.)</v>
          </cell>
          <cell r="C3462" t="str">
            <v>NASA/Liberty Paper, Inc./Xcel Energy/Initiative Foundation/Clear Lake Lions Club/Midcontinent Communications/Becker Furniture World/Darter Plastics/SEH, Inc. &amp; Becker High School</v>
          </cell>
          <cell r="D3462" t="str">
            <v>Becker, MN USA</v>
          </cell>
        </row>
        <row r="3463">
          <cell r="A3463">
            <v>4608</v>
          </cell>
          <cell r="B3463" t="str">
            <v>The Wannabe's</v>
          </cell>
          <cell r="C3463" t="str">
            <v>Tekoa High School</v>
          </cell>
          <cell r="D3463" t="str">
            <v>Tekoa, WA USA</v>
          </cell>
        </row>
        <row r="3464">
          <cell r="A3464">
            <v>4609</v>
          </cell>
          <cell r="B3464" t="str">
            <v>Mechanicatz</v>
          </cell>
          <cell r="C3464" t="str">
            <v>Cooley Group/Teknor Apex &amp; William. E. Tolman HighSchool</v>
          </cell>
          <cell r="D3464" t="str">
            <v>Pawtucket, RI USA</v>
          </cell>
        </row>
        <row r="3465">
          <cell r="A3465">
            <v>4610</v>
          </cell>
          <cell r="B3465" t="str">
            <v>BearTecs</v>
          </cell>
          <cell r="C3465" t="str">
            <v>Texas Workforce Commission &amp; Bastrop High School BearTecs</v>
          </cell>
          <cell r="D3465" t="str">
            <v>Bastrop, TX USA</v>
          </cell>
        </row>
        <row r="3466">
          <cell r="A3466">
            <v>4611</v>
          </cell>
          <cell r="B3466" t="str">
            <v>O-Zone</v>
          </cell>
          <cell r="C3466" t="str">
            <v>NASA/Kimball Midwest &amp; Olentangy Local Schools</v>
          </cell>
          <cell r="D3466" t="str">
            <v>Lewis Center, OH USA</v>
          </cell>
        </row>
        <row r="3467">
          <cell r="A3467">
            <v>4612</v>
          </cell>
          <cell r="B3467" t="str">
            <v>RoboRocket</v>
          </cell>
          <cell r="C3467" t="str">
            <v>OGE CORPORATE &amp; Dove Science Academy-OKC</v>
          </cell>
          <cell r="D3467" t="str">
            <v>oklahoma city, OK USA</v>
          </cell>
        </row>
        <row r="3468">
          <cell r="A3468">
            <v>4615</v>
          </cell>
          <cell r="B3468" t="str">
            <v>Steel Trojans</v>
          </cell>
          <cell r="C3468" t="str">
            <v>Fayetteville Contractors, Inc./EarthNet Energy/Vacon, Inc/Valley Quarries, Inc/LB Water Service, Inc/Frieda Mosser &amp; Chambersburg Area Career Magnet School</v>
          </cell>
          <cell r="D3468" t="str">
            <v>Chambersburg, PA USA</v>
          </cell>
        </row>
        <row r="3469">
          <cell r="A3469">
            <v>4616</v>
          </cell>
          <cell r="B3469" t="str">
            <v>Team Pharaohs</v>
          </cell>
          <cell r="C3469" t="str">
            <v>NASA / Qualcomm &amp; Montgomery High School</v>
          </cell>
          <cell r="D3469" t="str">
            <v>San Diego, CA USA</v>
          </cell>
        </row>
        <row r="3470">
          <cell r="A3470">
            <v>4618</v>
          </cell>
          <cell r="B3470" t="str">
            <v>CN Robotics Club</v>
          </cell>
          <cell r="C3470" t="str">
            <v>Cardinal Newman Catholic Secondary School</v>
          </cell>
          <cell r="D3470" t="str">
            <v>Stoney Creek, ON Canada</v>
          </cell>
        </row>
        <row r="3471">
          <cell r="A3471">
            <v>4619</v>
          </cell>
          <cell r="B3471" t="str">
            <v>HawkBots</v>
          </cell>
          <cell r="C3471" t="str">
            <v>Ocean View High School</v>
          </cell>
          <cell r="D3471" t="str">
            <v>Huntington Beach, CA USA</v>
          </cell>
        </row>
        <row r="3472">
          <cell r="A3472">
            <v>4621</v>
          </cell>
          <cell r="B3472" t="str">
            <v>Yotta Robota</v>
          </cell>
          <cell r="C3472" t="str">
            <v>TEN-66 LLC/General Electric/jcpenney &amp; Stitch Pretty</v>
          </cell>
          <cell r="D3472" t="str">
            <v>Roswell, GA USA</v>
          </cell>
        </row>
        <row r="3473">
          <cell r="A3473">
            <v>4622</v>
          </cell>
          <cell r="B3473" t="str">
            <v>Wired Wildcats</v>
          </cell>
          <cell r="C3473" t="str">
            <v>Academy at the Lakes</v>
          </cell>
          <cell r="D3473" t="str">
            <v>2331 Collier Parkway, FL USA</v>
          </cell>
        </row>
        <row r="3474">
          <cell r="A3474">
            <v>4623</v>
          </cell>
          <cell r="B3474" t="str">
            <v>Flyers</v>
          </cell>
          <cell r="C3474" t="str">
            <v>Little Falls High School</v>
          </cell>
          <cell r="D3474" t="str">
            <v>Little Falls, MN USA</v>
          </cell>
        </row>
        <row r="3475">
          <cell r="A3475">
            <v>4624</v>
          </cell>
          <cell r="B3475" t="str">
            <v>Rebel Alliance</v>
          </cell>
          <cell r="C3475" t="str">
            <v>NASA &amp; Owatonna High School</v>
          </cell>
          <cell r="D3475" t="str">
            <v>Owatonna, MN USA</v>
          </cell>
        </row>
        <row r="3476">
          <cell r="A3476">
            <v>4625</v>
          </cell>
          <cell r="B3476" t="str">
            <v>Trappers</v>
          </cell>
          <cell r="C3476" t="str">
            <v>Father Mercredi High School</v>
          </cell>
          <cell r="D3476" t="str">
            <v>Fort Mcmurray, AB Canada</v>
          </cell>
        </row>
        <row r="3477">
          <cell r="A3477">
            <v>4626</v>
          </cell>
          <cell r="B3477" t="str">
            <v>Iron Centaurs</v>
          </cell>
          <cell r="C3477" t="str">
            <v>Pentair &amp; Brooklyn Center Community School</v>
          </cell>
          <cell r="D3477" t="str">
            <v>Brooklyn Center, MN USA</v>
          </cell>
        </row>
        <row r="3478">
          <cell r="A3478">
            <v>4627</v>
          </cell>
          <cell r="B3478" t="str">
            <v>IRON MANNING</v>
          </cell>
          <cell r="C3478" t="str">
            <v>Rockwell Automation &amp; Ernest Manning High School</v>
          </cell>
          <cell r="D3478" t="str">
            <v>Calgary, AB Canada</v>
          </cell>
        </row>
        <row r="3479">
          <cell r="A3479">
            <v>4628</v>
          </cell>
          <cell r="B3479" t="str">
            <v>Steel Dragons</v>
          </cell>
          <cell r="C3479" t="str">
            <v>jcpenney &amp; Hamden High School</v>
          </cell>
          <cell r="D3479" t="str">
            <v>Hamden, CT USA</v>
          </cell>
        </row>
        <row r="3480">
          <cell r="A3480">
            <v>4629</v>
          </cell>
          <cell r="B3480" t="str">
            <v>CDO Engineering</v>
          </cell>
          <cell r="C3480" t="str">
            <v>Canyon Del Oro</v>
          </cell>
          <cell r="D3480" t="str">
            <v>Tucson, AZ USA</v>
          </cell>
        </row>
        <row r="3481">
          <cell r="A3481">
            <v>4630</v>
          </cell>
          <cell r="B3481" t="str">
            <v>Robodragon</v>
          </cell>
          <cell r="C3481" t="str">
            <v>Clinton High School</v>
          </cell>
          <cell r="D3481" t="str">
            <v>Clinton, TN USA</v>
          </cell>
        </row>
        <row r="3482">
          <cell r="A3482">
            <v>4632</v>
          </cell>
          <cell r="B3482" t="str">
            <v>Magic</v>
          </cell>
          <cell r="C3482" t="str">
            <v>NASA &amp; Monticello High School</v>
          </cell>
          <cell r="D3482" t="str">
            <v>Monticello, MN USA</v>
          </cell>
        </row>
        <row r="3483">
          <cell r="A3483">
            <v>4633</v>
          </cell>
          <cell r="B3483" t="str">
            <v>Bobcats</v>
          </cell>
          <cell r="C3483" t="str">
            <v>Western Drilling Tools Inc. &amp; Bishop O'Byrne High School</v>
          </cell>
          <cell r="D3483" t="str">
            <v>Calgary, AB Canada</v>
          </cell>
        </row>
        <row r="3484">
          <cell r="A3484">
            <v>4634</v>
          </cell>
          <cell r="B3484" t="str">
            <v>Bishop McNally</v>
          </cell>
          <cell r="C3484" t="str">
            <v>Bishop McNally High School</v>
          </cell>
          <cell r="D3484" t="str">
            <v>Calgary, AB Canada</v>
          </cell>
        </row>
        <row r="3485">
          <cell r="A3485">
            <v>4635</v>
          </cell>
          <cell r="B3485" t="str">
            <v>Eugenio</v>
          </cell>
          <cell r="C3485" t="str">
            <v>Instituto Tecnologico y de Estudios Superiores de Monterrey</v>
          </cell>
          <cell r="D3485" t="str">
            <v>Monterrey, NL Mexico</v>
          </cell>
        </row>
        <row r="3486">
          <cell r="A3486">
            <v>4637</v>
          </cell>
          <cell r="B3486" t="str">
            <v>BambieBotz</v>
          </cell>
          <cell r="C3486" t="str">
            <v>NASA &amp; Saint Hubert Catholic High School for GIrls</v>
          </cell>
          <cell r="D3486" t="str">
            <v>Philadelphia, PA USA</v>
          </cell>
        </row>
        <row r="3487">
          <cell r="A3487">
            <v>4637</v>
          </cell>
          <cell r="B3487" t="str">
            <v>BambieBotz</v>
          </cell>
          <cell r="C3487" t="str">
            <v>NASA &amp; Saint Hubert Catholic High School for GIrls</v>
          </cell>
          <cell r="D3487" t="str">
            <v>Philadelphia, PA USA</v>
          </cell>
        </row>
        <row r="3488">
          <cell r="A3488">
            <v>4638</v>
          </cell>
          <cell r="B3488" t="str">
            <v>Jagbots</v>
          </cell>
          <cell r="C3488" t="str">
            <v>Booz Allen Hamilton / SAIC / Global Satcom / Papa John's / Argosy Foundation / Northwest Boosters / Carpediem / TI / FJB Engineering / Guerra Family &amp; Northwest High School</v>
          </cell>
          <cell r="D3488" t="str">
            <v>Germantown, MD USA</v>
          </cell>
        </row>
        <row r="3489">
          <cell r="A3489">
            <v>4639</v>
          </cell>
          <cell r="B3489" t="str">
            <v>Spartan</v>
          </cell>
          <cell r="C3489" t="str">
            <v>Seven lakes high school</v>
          </cell>
          <cell r="D3489" t="str">
            <v>Katy, TX USA</v>
          </cell>
        </row>
        <row r="3490">
          <cell r="A3490">
            <v>4640</v>
          </cell>
          <cell r="B3490" t="str">
            <v>Era 4640</v>
          </cell>
          <cell r="C3490" t="str">
            <v>Pershing Square / jcpenney &amp; Frederick Douglas Academy II</v>
          </cell>
          <cell r="D3490" t="str">
            <v>new york, NY USA</v>
          </cell>
        </row>
        <row r="3491">
          <cell r="A3491">
            <v>4641</v>
          </cell>
          <cell r="B3491" t="str">
            <v>Red Oak Robotics</v>
          </cell>
          <cell r="C3491" t="str">
            <v>Raytheon Company &amp; Red Oak ISD</v>
          </cell>
          <cell r="D3491" t="str">
            <v>Red Oak, TX USA</v>
          </cell>
        </row>
        <row r="3492">
          <cell r="A3492">
            <v>4642</v>
          </cell>
          <cell r="B3492" t="str">
            <v>Rebels</v>
          </cell>
          <cell r="C3492" t="str">
            <v>Eastman Chemical / ESG / TVA / ASME &amp; Sullivan South</v>
          </cell>
          <cell r="D3492" t="str">
            <v>Kingsport, TN USA</v>
          </cell>
        </row>
        <row r="3493">
          <cell r="A3493">
            <v>4643</v>
          </cell>
          <cell r="B3493" t="str">
            <v>Thunderbird Robotics</v>
          </cell>
          <cell r="C3493" t="str">
            <v>Butte County Office of Education ROP / Google / Brin-Wojcicki Foundation / All Metals Supply / A Main Hobbies / Transfer Flow, Inc / Oroville Union High School District &amp; Thunderbird Robotics</v>
          </cell>
          <cell r="D3493" t="str">
            <v>Oroville, CA USA</v>
          </cell>
        </row>
        <row r="3494">
          <cell r="A3494">
            <v>4645</v>
          </cell>
          <cell r="B3494" t="str">
            <v>X-Machina</v>
          </cell>
          <cell r="C3494" t="str">
            <v>House of Two Urns / WMS Gaming / jcpenney &amp; Lane Tech College Prep High School</v>
          </cell>
          <cell r="D3494" t="str">
            <v>Chicago, IL USA</v>
          </cell>
        </row>
        <row r="3495">
          <cell r="A3495">
            <v>4646</v>
          </cell>
          <cell r="B3495" t="str">
            <v>Team ASAP (As Sketchy as Possible)</v>
          </cell>
          <cell r="C3495" t="str">
            <v>NASA / John Deere / Des Moines Area Community College (DMACC) / John Deere Des Moines Works / PTC / Ankeny Schools Foundation / DMB Supply Inc. / State Steel &amp; Des Moines Metro area schools</v>
          </cell>
          <cell r="D3495" t="str">
            <v>Des Moines, IA USA</v>
          </cell>
        </row>
        <row r="3496">
          <cell r="A3496">
            <v>4648</v>
          </cell>
          <cell r="B3496" t="str">
            <v>Hubman</v>
          </cell>
          <cell r="C3496" t="str">
            <v>Jordan High School</v>
          </cell>
          <cell r="D3496" t="str">
            <v>Jordan, MN USA</v>
          </cell>
        </row>
        <row r="3497">
          <cell r="A3497">
            <v>4649</v>
          </cell>
          <cell r="B3497" t="str">
            <v>JUGGERNAUTS</v>
          </cell>
          <cell r="C3497" t="str">
            <v>SHEVACH  MOFET</v>
          </cell>
          <cell r="D3497" t="str">
            <v>TEL AVIV, TA Israel</v>
          </cell>
        </row>
        <row r="3498">
          <cell r="A3498">
            <v>4650</v>
          </cell>
          <cell r="B3498" t="str">
            <v>The Vo</v>
          </cell>
          <cell r="C3498" t="str">
            <v>Newark Vocational High School</v>
          </cell>
          <cell r="D3498" t="str">
            <v>Newark, NJ USA</v>
          </cell>
        </row>
        <row r="3499">
          <cell r="A3499">
            <v>4650</v>
          </cell>
          <cell r="B3499" t="str">
            <v>The Vo</v>
          </cell>
          <cell r="C3499" t="str">
            <v>Newark Vocational High School</v>
          </cell>
          <cell r="D3499" t="str">
            <v>Newark, NJ USA</v>
          </cell>
        </row>
        <row r="3500">
          <cell r="A3500">
            <v>4651</v>
          </cell>
          <cell r="B3500" t="str">
            <v>FrostBots</v>
          </cell>
          <cell r="C3500" t="str">
            <v>NASA &amp; Dover-Eyota</v>
          </cell>
          <cell r="D3500" t="str">
            <v>Eyota, MN USA</v>
          </cell>
        </row>
        <row r="3501">
          <cell r="A3501">
            <v>4652</v>
          </cell>
          <cell r="B3501" t="str">
            <v>WolfTech</v>
          </cell>
          <cell r="C3501" t="str">
            <v>Goldendale High School</v>
          </cell>
          <cell r="D3501" t="str">
            <v>Goldendale, WA USA</v>
          </cell>
        </row>
        <row r="3502">
          <cell r="A3502">
            <v>4653</v>
          </cell>
          <cell r="B3502" t="str">
            <v>Ironmen Robotics 4653</v>
          </cell>
          <cell r="C3502" t="str">
            <v>NASA &amp; Don Bosco Prep</v>
          </cell>
          <cell r="D3502" t="str">
            <v>Ramsey, NJ USA</v>
          </cell>
        </row>
        <row r="3503">
          <cell r="A3503">
            <v>4653</v>
          </cell>
          <cell r="B3503" t="str">
            <v>Ironmen Robotics 4653</v>
          </cell>
          <cell r="C3503" t="str">
            <v>NASA &amp; Don Bosco Prep</v>
          </cell>
          <cell r="D3503" t="str">
            <v>Ramsey, NJ USA</v>
          </cell>
        </row>
        <row r="3504">
          <cell r="A3504">
            <v>4654</v>
          </cell>
          <cell r="B3504" t="str">
            <v>Fabulous Baker Boys and Megan</v>
          </cell>
          <cell r="C3504" t="str">
            <v>NASA &amp; Mt. Baker High School</v>
          </cell>
          <cell r="D3504" t="str">
            <v>Deming, WA USA</v>
          </cell>
        </row>
        <row r="3505">
          <cell r="A3505">
            <v>4655</v>
          </cell>
          <cell r="B3505" t="str">
            <v>Stateline Robotics</v>
          </cell>
          <cell r="C3505" t="str">
            <v>NASA/TCI/Atrona/Forest City Gear/Woodward/Blackhawk Bank/Gateway Community Bank/Community Foundation of Northern Illinois &amp; Hononegah and Belot Memorial High School</v>
          </cell>
          <cell r="D3505" t="str">
            <v>Rockton, IL USA</v>
          </cell>
        </row>
        <row r="3506">
          <cell r="A3506">
            <v>4656</v>
          </cell>
          <cell r="B3506" t="str">
            <v>Rock Solid Robotics</v>
          </cell>
          <cell r="C3506" t="str">
            <v>NASA/Applied Learning Institute/Northland Foundation/Kestrel Aircraft Agate Robotics/Stanley LaBounty Agate Robotics/HydroSolutions of Duluth/Granite Gear/North Shore Trade and Tech/Cooperative Light and Power/Silver Creek Signworks/The Lake Bank &amp; Agate Robotics</v>
          </cell>
          <cell r="D3506" t="str">
            <v>Two Harbors, MN USA</v>
          </cell>
        </row>
        <row r="3507">
          <cell r="A3507">
            <v>4657</v>
          </cell>
          <cell r="B3507" t="str">
            <v>Saints</v>
          </cell>
          <cell r="C3507" t="str">
            <v>NASA &amp; St. Croix Falls High School</v>
          </cell>
          <cell r="D3507" t="str">
            <v>Saint Croix Falls, WI USA</v>
          </cell>
        </row>
        <row r="3508">
          <cell r="A3508">
            <v>4659</v>
          </cell>
          <cell r="B3508" t="str">
            <v>Warriors</v>
          </cell>
          <cell r="C3508" t="str">
            <v>General Motors of Canada Limited &amp; Port Credit SS</v>
          </cell>
          <cell r="D3508" t="str">
            <v>Mississauga, ON Canada</v>
          </cell>
        </row>
        <row r="3509">
          <cell r="A3509">
            <v>4661</v>
          </cell>
          <cell r="B3509" t="str">
            <v>The Red Pirates</v>
          </cell>
          <cell r="C3509" t="str">
            <v>Hertzog Bet-Hasmonai</v>
          </cell>
          <cell r="D3509" t="str">
            <v>bet-hasmonai, M Israel</v>
          </cell>
        </row>
        <row r="3510">
          <cell r="A3510">
            <v>4662</v>
          </cell>
          <cell r="B3510" t="str">
            <v>Tribal Tech</v>
          </cell>
          <cell r="C3510" t="str">
            <v>jcpenney / Scappoose High School / Boeing / Kirk and Tina Bliss / Scappoose Parents Association / Tim and Mary Ohling &amp; Scappoose High School</v>
          </cell>
          <cell r="D3510" t="str">
            <v>Scappoose, OR USA</v>
          </cell>
        </row>
        <row r="3511">
          <cell r="A3511">
            <v>4663</v>
          </cell>
          <cell r="B3511" t="str">
            <v>Belle Plaine High School</v>
          </cell>
          <cell r="C3511" t="str">
            <v>Belle Plaine High School</v>
          </cell>
          <cell r="D3511" t="str">
            <v>220 South Market Street, MN USA</v>
          </cell>
        </row>
        <row r="3512">
          <cell r="A3512">
            <v>4664</v>
          </cell>
          <cell r="B3512" t="str">
            <v>Huskies</v>
          </cell>
          <cell r="C3512" t="str">
            <v>Andover High School</v>
          </cell>
          <cell r="D3512" t="str">
            <v>Andover, MN USA</v>
          </cell>
        </row>
        <row r="3513">
          <cell r="A3513">
            <v>4665</v>
          </cell>
          <cell r="B3513" t="str">
            <v>Predators</v>
          </cell>
          <cell r="C3513" t="str">
            <v>Glencoe Silver Lake High School</v>
          </cell>
          <cell r="D3513" t="str">
            <v>Glencoe, MN USA</v>
          </cell>
        </row>
        <row r="3514">
          <cell r="A3514">
            <v>4666</v>
          </cell>
          <cell r="B3514" t="str">
            <v>Robowolves</v>
          </cell>
          <cell r="C3514" t="str">
            <v>Woodcreek High School</v>
          </cell>
          <cell r="D3514" t="str">
            <v>Roseville, CA USA</v>
          </cell>
        </row>
        <row r="3515">
          <cell r="A3515">
            <v>4667</v>
          </cell>
          <cell r="B3515" t="str">
            <v xml:space="preserve">Synergy </v>
          </cell>
          <cell r="C3515" t="str">
            <v>Baxter Mexico / CorporaciÃ³n Moctezuma &amp; Synergy.Universidad TecMilenio Campus Cuernavaca</v>
          </cell>
          <cell r="D3515" t="str">
            <v>Cuernavaca, MOR Mexico</v>
          </cell>
        </row>
        <row r="3516">
          <cell r="A3516">
            <v>4668</v>
          </cell>
          <cell r="B3516" t="str">
            <v>Spartans</v>
          </cell>
          <cell r="C3516" t="str">
            <v>jcpenney &amp; Salmen High School</v>
          </cell>
          <cell r="D3516" t="str">
            <v>Slidell, LA USA</v>
          </cell>
        </row>
        <row r="3517">
          <cell r="A3517">
            <v>4669</v>
          </cell>
          <cell r="B3517" t="str">
            <v>Gal Robotics</v>
          </cell>
          <cell r="C3517" t="str">
            <v>Galileo Academy of Science and Technology</v>
          </cell>
          <cell r="D3517" t="str">
            <v>San Francisco, CA USA</v>
          </cell>
        </row>
        <row r="3518">
          <cell r="A3518">
            <v>4670</v>
          </cell>
          <cell r="B3518" t="str">
            <v>Cardinals</v>
          </cell>
          <cell r="C3518" t="str">
            <v>Southside High School</v>
          </cell>
          <cell r="D3518" t="str">
            <v>San Antoino, TX USA</v>
          </cell>
        </row>
        <row r="3519">
          <cell r="A3519">
            <v>4671</v>
          </cell>
          <cell r="B3519" t="str">
            <v>Mechaneers</v>
          </cell>
          <cell r="C3519" t="str">
            <v>NASA/Virnig Manufacturing/Mr. James Stangl/Mr. Frank Voigt &amp; Healy High School</v>
          </cell>
          <cell r="D3519" t="str">
            <v>Pierz, MN USA</v>
          </cell>
        </row>
        <row r="3520">
          <cell r="A3520">
            <v>4672</v>
          </cell>
          <cell r="B3520" t="str">
            <v>Youth in Black</v>
          </cell>
          <cell r="C3520" t="str">
            <v>Harmony Science Academy</v>
          </cell>
          <cell r="D3520" t="str">
            <v>San Antonio, TX USA</v>
          </cell>
        </row>
        <row r="3521">
          <cell r="A3521">
            <v>4673</v>
          </cell>
          <cell r="B3521" t="str">
            <v>Solar Engineering</v>
          </cell>
          <cell r="C3521" t="str">
            <v>Instituto Educativo del Noroeste, A.C.</v>
          </cell>
          <cell r="D3521" t="str">
            <v>Mexicali, BCN Mexico</v>
          </cell>
        </row>
        <row r="3522">
          <cell r="A3522">
            <v>4674</v>
          </cell>
          <cell r="B3522" t="str">
            <v>RoboJacks</v>
          </cell>
          <cell r="C3522" t="str">
            <v>NASA &amp; Bemidji High School</v>
          </cell>
          <cell r="D3522" t="str">
            <v>Bemidji, MN USA</v>
          </cell>
        </row>
        <row r="3523">
          <cell r="A3523">
            <v>4675</v>
          </cell>
          <cell r="B3523" t="str">
            <v>Eagles</v>
          </cell>
          <cell r="C3523" t="str">
            <v>jcpenney / NASA &amp; North Olmsted High School</v>
          </cell>
          <cell r="D3523" t="str">
            <v>North Olmsted, OH USA</v>
          </cell>
        </row>
        <row r="3524">
          <cell r="A3524">
            <v>4676</v>
          </cell>
          <cell r="B3524" t="str">
            <v>Chargers</v>
          </cell>
          <cell r="C3524" t="str">
            <v>Amos Alonzo Stagg High School</v>
          </cell>
          <cell r="D3524" t="str">
            <v>8015 W 111th Street, IL USA</v>
          </cell>
        </row>
        <row r="3525">
          <cell r="A3525">
            <v>4678</v>
          </cell>
          <cell r="B3525" t="str">
            <v>CyberCavs</v>
          </cell>
          <cell r="C3525" t="str">
            <v>Woodland Christian High School</v>
          </cell>
          <cell r="D3525" t="str">
            <v>Breslau, ON Canada</v>
          </cell>
        </row>
        <row r="3526">
          <cell r="A3526">
            <v>4680</v>
          </cell>
          <cell r="B3526" t="str">
            <v>Az-Tech Eagles</v>
          </cell>
          <cell r="C3526" t="str">
            <v>jcpenney/Comcast &amp; Cesar Chavez Academy</v>
          </cell>
          <cell r="D3526" t="str">
            <v>Detroit, MI USA</v>
          </cell>
        </row>
        <row r="3527">
          <cell r="A3527">
            <v>4680</v>
          </cell>
          <cell r="B3527" t="str">
            <v>Az-Tech Eagles</v>
          </cell>
          <cell r="C3527" t="str">
            <v>jcpenney/Comcast &amp; Cesar Chavez Academy</v>
          </cell>
          <cell r="D3527" t="str">
            <v>Detroit, MI USA</v>
          </cell>
        </row>
        <row r="3528">
          <cell r="A3528">
            <v>4681</v>
          </cell>
          <cell r="B3528" t="str">
            <v>Murphy's law</v>
          </cell>
          <cell r="C3528" t="str">
            <v>The Boeing Company &amp; Archbishop Murphy High School</v>
          </cell>
          <cell r="D3528" t="str">
            <v>Everett, WA USA</v>
          </cell>
        </row>
        <row r="3529">
          <cell r="A3529">
            <v>4682</v>
          </cell>
          <cell r="B3529" t="str">
            <v>Audacity</v>
          </cell>
          <cell r="C3529" t="str">
            <v>F5 Networks / The Boeing Company &amp; Bishop Blanchet High School</v>
          </cell>
          <cell r="D3529" t="str">
            <v>Seattle, WA USA</v>
          </cell>
        </row>
        <row r="3530">
          <cell r="A3530">
            <v>4683</v>
          </cell>
          <cell r="B3530" t="str">
            <v>Full-metal Robotics</v>
          </cell>
          <cell r="C3530" t="str">
            <v>The Boeing Company &amp; Lakewood School District</v>
          </cell>
          <cell r="D3530" t="str">
            <v>Marysville , WA USA</v>
          </cell>
        </row>
        <row r="3531">
          <cell r="A3531">
            <v>4684</v>
          </cell>
          <cell r="B3531" t="str">
            <v>eSharks</v>
          </cell>
          <cell r="C3531" t="str">
            <v>NASA/Early College High School/Nepperhan Community Center/The Riverside Church of NY/ConEdison &amp; Nepperhan Community Center</v>
          </cell>
          <cell r="D3531" t="str">
            <v>Yonkers, NY USA</v>
          </cell>
        </row>
        <row r="3532">
          <cell r="A3532">
            <v>4685</v>
          </cell>
          <cell r="B3532" t="str">
            <v>Aztlavolt</v>
          </cell>
          <cell r="C3532" t="str">
            <v>Universidad Tecmilenio / A.T.A.C.A. Climas / PEVIA / Grupo SIGOSA &amp; Universidad TECMilenio Campus Ferreria</v>
          </cell>
          <cell r="D3532" t="str">
            <v>Mexico City, DIF Mexico</v>
          </cell>
        </row>
        <row r="3533">
          <cell r="A3533">
            <v>4687</v>
          </cell>
          <cell r="B3533" t="str">
            <v>Spartans</v>
          </cell>
          <cell r="C3533" t="str">
            <v>Orono High School</v>
          </cell>
          <cell r="D3533" t="str">
            <v>Long Lake, MN USA</v>
          </cell>
        </row>
        <row r="3534">
          <cell r="A3534">
            <v>4688</v>
          </cell>
          <cell r="B3534" t="str">
            <v>Saints</v>
          </cell>
          <cell r="C3534" t="str">
            <v>Rockwell Automation &amp; St. Anne High School</v>
          </cell>
          <cell r="D3534" t="str">
            <v>Belle River, ON Canada</v>
          </cell>
        </row>
        <row r="3535">
          <cell r="A3535">
            <v>4689</v>
          </cell>
          <cell r="B3535" t="str">
            <v>ROyal BOTS</v>
          </cell>
          <cell r="C3535" t="str">
            <v>Royal High School</v>
          </cell>
          <cell r="D3535" t="str">
            <v>Pattison, TX USA</v>
          </cell>
        </row>
        <row r="3536">
          <cell r="A3536">
            <v>4690</v>
          </cell>
          <cell r="B3536" t="str">
            <v>WD-40</v>
          </cell>
          <cell r="C3536" t="str">
            <v>Rolls-Royce / TechPoint Foundation for Youth / JC Penny &amp; BOYS &amp; GIRLS CLUBS INDIANAPOLIS</v>
          </cell>
          <cell r="D3536" t="str">
            <v>indianapolis, IN USA</v>
          </cell>
        </row>
        <row r="3537">
          <cell r="A3537">
            <v>4692</v>
          </cell>
          <cell r="B3537" t="str">
            <v>Metal Mallards</v>
          </cell>
          <cell r="C3537" t="str">
            <v>NASA &amp; Toutle Lake  High School- NASA</v>
          </cell>
          <cell r="D3537" t="str">
            <v>Toutle , WA USA</v>
          </cell>
        </row>
        <row r="3538">
          <cell r="A3538">
            <v>4693</v>
          </cell>
          <cell r="B3538" t="str">
            <v>Rockets</v>
          </cell>
          <cell r="C3538" t="str">
            <v>Rockford Area Schools</v>
          </cell>
          <cell r="D3538" t="str">
            <v>Rockford, MN USA</v>
          </cell>
        </row>
        <row r="3539">
          <cell r="A3539">
            <v>4694</v>
          </cell>
          <cell r="B3539" t="str">
            <v>A-TEC</v>
          </cell>
          <cell r="C3539" t="str">
            <v>AACAL</v>
          </cell>
          <cell r="D3539" t="str">
            <v>Amarillo, TX USA</v>
          </cell>
        </row>
        <row r="3540">
          <cell r="A3540">
            <v>4695</v>
          </cell>
          <cell r="B3540" t="str">
            <v>Chowchilla Robotics</v>
          </cell>
          <cell r="C3540" t="str">
            <v>Chowchilla Union High School</v>
          </cell>
          <cell r="D3540" t="str">
            <v>Chowchilla, CA USA</v>
          </cell>
        </row>
        <row r="3541">
          <cell r="A3541">
            <v>4696</v>
          </cell>
          <cell r="B3541" t="str">
            <v>RoboAzTechs</v>
          </cell>
          <cell r="C3541" t="str">
            <v>El Dorado High School</v>
          </cell>
          <cell r="D3541" t="str">
            <v>el paso, TX USA</v>
          </cell>
        </row>
        <row r="3542">
          <cell r="A3542">
            <v>4698</v>
          </cell>
          <cell r="B3542" t="str">
            <v>Rowdy Raiders</v>
          </cell>
          <cell r="C3542" t="str">
            <v>Rio Americano</v>
          </cell>
          <cell r="D3542" t="str">
            <v>Sacramento, CA USA</v>
          </cell>
        </row>
        <row r="3543">
          <cell r="A3543">
            <v>4701</v>
          </cell>
          <cell r="B3543" t="str">
            <v>Warriors (Team W.I.R.E.)</v>
          </cell>
          <cell r="C3543" t="str">
            <v>Savannah State University / Georgia Power / jcpenney &amp; H.V. Jenkins High School</v>
          </cell>
          <cell r="D3543" t="str">
            <v>Savannah, GA USA</v>
          </cell>
        </row>
        <row r="3544">
          <cell r="A3544">
            <v>4702</v>
          </cell>
          <cell r="B3544" t="str">
            <v>Bulldogs</v>
          </cell>
          <cell r="C3544" t="str">
            <v>jcpenney &amp; Schurz High School</v>
          </cell>
          <cell r="D3544" t="str">
            <v>Chicago, IL USA</v>
          </cell>
        </row>
        <row r="3545">
          <cell r="A3545">
            <v>4703</v>
          </cell>
          <cell r="B3545" t="str">
            <v>Rozum</v>
          </cell>
          <cell r="C3545" t="str">
            <v>Team Industries &amp; Menahga High School</v>
          </cell>
          <cell r="D3545" t="str">
            <v>Menahga, MN USA</v>
          </cell>
        </row>
        <row r="3546">
          <cell r="A3546">
            <v>4704</v>
          </cell>
          <cell r="B3546" t="str">
            <v>Gold Diggers</v>
          </cell>
          <cell r="C3546" t="str">
            <v>Goldcorp/Millson Forestry/District School Board Ontario North East/Schumacher Volunteer Fire Department/Emergency Response and Support Services &amp; THVS</v>
          </cell>
          <cell r="D3546" t="str">
            <v>Timmins, ON Canada</v>
          </cell>
        </row>
        <row r="3547">
          <cell r="A3547">
            <v>4705</v>
          </cell>
          <cell r="B3547" t="str">
            <v>Full Metal Kats</v>
          </cell>
          <cell r="C3547" t="str">
            <v>Henry J. Kaiser High School</v>
          </cell>
          <cell r="D3547" t="str">
            <v>Fontana, CA USA</v>
          </cell>
        </row>
        <row r="3548">
          <cell r="A3548">
            <v>4706</v>
          </cell>
          <cell r="B3548" t="str">
            <v>Bulls</v>
          </cell>
          <cell r="C3548" t="str">
            <v>jcpenney &amp; Miami Northwestern Senior High School</v>
          </cell>
          <cell r="D3548" t="str">
            <v>Miami, FL USA</v>
          </cell>
        </row>
        <row r="3549">
          <cell r="A3549">
            <v>4707</v>
          </cell>
          <cell r="B3549" t="str">
            <v>TEAMFORCE</v>
          </cell>
          <cell r="C3549" t="str">
            <v>Comunidad Educativa Lux Mundi</v>
          </cell>
          <cell r="D3549" t="str">
            <v>Santo Domingo, 01 Dominican Republic</v>
          </cell>
        </row>
        <row r="3550">
          <cell r="A3550">
            <v>4707</v>
          </cell>
          <cell r="B3550" t="str">
            <v>TEAMFORCE</v>
          </cell>
          <cell r="C3550" t="str">
            <v>Comunidad Educativa Lux Mundi</v>
          </cell>
          <cell r="D3550" t="str">
            <v>Santo Domingo, 01 Dominican Republic</v>
          </cell>
        </row>
        <row r="3551">
          <cell r="A3551">
            <v>4708</v>
          </cell>
          <cell r="B3551" t="str">
            <v>Gaoni</v>
          </cell>
          <cell r="C3551" t="str">
            <v>Geon Hayarden</v>
          </cell>
          <cell r="D3551" t="str">
            <v>Nave Eitan, Z Israel</v>
          </cell>
        </row>
        <row r="3552">
          <cell r="A3552">
            <v>4711</v>
          </cell>
          <cell r="B3552" t="str">
            <v>"Flying Aces"</v>
          </cell>
          <cell r="C3552" t="str">
            <v>Ace Charter High School</v>
          </cell>
          <cell r="D3552" t="str">
            <v>Camarillo, CA USA</v>
          </cell>
        </row>
        <row r="3553">
          <cell r="A3553">
            <v>4713</v>
          </cell>
          <cell r="B3553" t="str">
            <v>Adom Robotics</v>
          </cell>
          <cell r="C3553" t="str">
            <v>jcpenney &amp; Tepekent Anadolu Lisesi</v>
          </cell>
          <cell r="D3553" t="str">
            <v>Istanbul, 34 Turkey</v>
          </cell>
        </row>
        <row r="3554">
          <cell r="A3554">
            <v>4714</v>
          </cell>
          <cell r="B3554" t="str">
            <v>The Millennium Falcons</v>
          </cell>
          <cell r="C3554" t="str">
            <v>Huguenot High School</v>
          </cell>
          <cell r="D3554" t="str">
            <v>Richmond, VA USA</v>
          </cell>
        </row>
        <row r="3555">
          <cell r="A3555">
            <v>4715</v>
          </cell>
          <cell r="B3555" t="str">
            <v>Big Bay Black Bears</v>
          </cell>
          <cell r="C3555" t="str">
            <v>jcpenney/Futuremark Manistique &amp; Big Bay de Noc School</v>
          </cell>
          <cell r="D3555" t="str">
            <v>Cooks, MI USA</v>
          </cell>
        </row>
        <row r="3556">
          <cell r="A3556">
            <v>4716</v>
          </cell>
          <cell r="B3556" t="str">
            <v>Purple Raiders</v>
          </cell>
          <cell r="C3556" t="str">
            <v>Assumption S.S.</v>
          </cell>
          <cell r="D3556" t="str">
            <v>windsor, ON Canada</v>
          </cell>
        </row>
        <row r="3557">
          <cell r="A3557">
            <v>4717</v>
          </cell>
          <cell r="B3557" t="str">
            <v>The Outlaws</v>
          </cell>
          <cell r="C3557" t="str">
            <v>Texas Workforce Commission / First in Texas &amp; Lubbock High School</v>
          </cell>
          <cell r="D3557" t="str">
            <v>Lubbock, TX USA</v>
          </cell>
        </row>
        <row r="3558">
          <cell r="A3558">
            <v>4718</v>
          </cell>
          <cell r="B3558" t="str">
            <v>RoboPanthers</v>
          </cell>
          <cell r="C3558" t="str">
            <v>Toronto Catholic District School Board &amp; Blessed Pope John Paul II C.S.S.</v>
          </cell>
          <cell r="D3558" t="str">
            <v>685 Military Trail, ON Canada</v>
          </cell>
        </row>
        <row r="3559">
          <cell r="A3559">
            <v>4719</v>
          </cell>
          <cell r="B3559" t="str">
            <v>Bulldogs</v>
          </cell>
          <cell r="C3559" t="str">
            <v>Sir Winston Churchill</v>
          </cell>
          <cell r="D3559" t="str">
            <v>Calgary, AB Canada</v>
          </cell>
        </row>
        <row r="3560">
          <cell r="A3560">
            <v>4720</v>
          </cell>
          <cell r="B3560" t="str">
            <v>R2JAG2</v>
          </cell>
          <cell r="C3560" t="str">
            <v>jcpenney &amp; Jack James High School</v>
          </cell>
          <cell r="D3560" t="str">
            <v>Calgary, AB Canada</v>
          </cell>
        </row>
        <row r="3561">
          <cell r="A3561">
            <v>4721</v>
          </cell>
          <cell r="B3561" t="str">
            <v>Tiger Bots</v>
          </cell>
          <cell r="C3561" t="str">
            <v>Nucor Memphis &amp; Mitchell High School</v>
          </cell>
          <cell r="D3561" t="str">
            <v>658 W. Mitchell Rd, TN USA</v>
          </cell>
        </row>
        <row r="3562">
          <cell r="A3562">
            <v>4722</v>
          </cell>
          <cell r="B3562" t="str">
            <v>Cyberian Soldiers</v>
          </cell>
          <cell r="C3562" t="str">
            <v>jcpenney &amp; Northwestern High School</v>
          </cell>
          <cell r="D3562" t="str">
            <v>Rock Hill, SC USA</v>
          </cell>
        </row>
        <row r="3563">
          <cell r="A3563">
            <v>4723</v>
          </cell>
          <cell r="B3563" t="str">
            <v>EARTH</v>
          </cell>
          <cell r="C3563" t="str">
            <v>Universidad Tec Milenio- Campus Puebla</v>
          </cell>
          <cell r="D3563" t="str">
            <v>Puebla, PUE Mexico</v>
          </cell>
        </row>
        <row r="3564">
          <cell r="A3564">
            <v>4724</v>
          </cell>
          <cell r="B3564" t="str">
            <v>ShakedTech</v>
          </cell>
          <cell r="C3564" t="str">
            <v>Shaked</v>
          </cell>
          <cell r="D3564" t="str">
            <v>Kibbutz  Sde Eliyahu, Z Israel</v>
          </cell>
        </row>
        <row r="3565">
          <cell r="A3565">
            <v>4725</v>
          </cell>
          <cell r="B3565" t="str">
            <v>GeDarcaNator</v>
          </cell>
          <cell r="C3565" t="str">
            <v>??? ???? / ???????? / ???? ????? / ??? ?????? ??????? / ??????? / ????? ???? / ??????? ????? / ????? ???? / ?????? ?????? / ????? ???? &amp; Darca high school Gedera</v>
          </cell>
          <cell r="D3565" t="str">
            <v>Gedera, Southern Israel</v>
          </cell>
        </row>
        <row r="3566">
          <cell r="A3566">
            <v>4726</v>
          </cell>
          <cell r="B3566" t="str">
            <v>Asotin FFA</v>
          </cell>
          <cell r="C3566" t="str">
            <v>Asotin  Agricultural Education &amp; FFA Chapter</v>
          </cell>
          <cell r="D3566" t="str">
            <v>Asotin, WA USA</v>
          </cell>
        </row>
        <row r="3567">
          <cell r="A3567">
            <v>4727</v>
          </cell>
          <cell r="B3567" t="str">
            <v>RoboFX</v>
          </cell>
          <cell r="C3567" t="str">
            <v>St. Francis Xavier High School</v>
          </cell>
          <cell r="D3567" t="str">
            <v>Ottawa, ON Canada</v>
          </cell>
        </row>
        <row r="3568">
          <cell r="A3568">
            <v>4728</v>
          </cell>
          <cell r="B3568" t="str">
            <v>ROCORI Lug Nuts</v>
          </cell>
          <cell r="C3568" t="str">
            <v>Rocori High School</v>
          </cell>
          <cell r="D3568" t="str">
            <v>Cold Spring, MN USA</v>
          </cell>
        </row>
        <row r="3569">
          <cell r="A3569">
            <v>4730</v>
          </cell>
          <cell r="B3569" t="str">
            <v>Tornadobots</v>
          </cell>
          <cell r="C3569" t="str">
            <v>NASA/Dougherty County Schools System/100 Black Men/Georgia Tech Innovation &amp; Monroe High School</v>
          </cell>
          <cell r="D3569" t="str">
            <v>Albany, GA USA</v>
          </cell>
        </row>
        <row r="3570">
          <cell r="A3570">
            <v>4731</v>
          </cell>
          <cell r="B3570" t="str">
            <v>monarch-e</v>
          </cell>
          <cell r="C3570" t="str">
            <v>TecnolÃ³gico de Monterrey Campus Morelia</v>
          </cell>
          <cell r="D3570" t="str">
            <v>Morelia, MIC Mexico</v>
          </cell>
        </row>
        <row r="3571">
          <cell r="A3571">
            <v>4732</v>
          </cell>
          <cell r="B3571" t="str">
            <v>SWC Robotikz</v>
          </cell>
          <cell r="C3571" t="str">
            <v>Sir Winston Churchill C High School</v>
          </cell>
          <cell r="D3571" t="str">
            <v>Thunder Bay, ON Canada</v>
          </cell>
        </row>
        <row r="3572">
          <cell r="A3572">
            <v>4733</v>
          </cell>
          <cell r="B3572" t="str">
            <v>Lancers</v>
          </cell>
          <cell r="C3572" t="str">
            <v>jcpenney &amp; Dr. EP Scarlett</v>
          </cell>
          <cell r="D3572" t="str">
            <v>Calgary, AB Canada</v>
          </cell>
        </row>
        <row r="3573">
          <cell r="A3573">
            <v>4734</v>
          </cell>
          <cell r="B3573" t="str">
            <v>Monterey Robotics</v>
          </cell>
          <cell r="C3573" t="str">
            <v>Monterey High School</v>
          </cell>
          <cell r="D3573" t="str">
            <v>Lubbock, TX USA</v>
          </cell>
        </row>
        <row r="3574">
          <cell r="A3574">
            <v>4735</v>
          </cell>
          <cell r="B3574" t="str">
            <v>DEROF</v>
          </cell>
          <cell r="C3574" t="str">
            <v>PEÃ‘OLES &amp; Universidad TecMilenio Campus Laguna</v>
          </cell>
          <cell r="D3574" t="str">
            <v>Torreon, COA Mexico</v>
          </cell>
        </row>
        <row r="3575">
          <cell r="A3575">
            <v>4736</v>
          </cell>
          <cell r="B3575" t="str">
            <v>Temp</v>
          </cell>
          <cell r="C3575" t="str">
            <v>Los Osos High School</v>
          </cell>
          <cell r="D3575" t="str">
            <v>Rancho Cucamonga, CA USA</v>
          </cell>
        </row>
        <row r="3576">
          <cell r="A3576">
            <v>4737</v>
          </cell>
          <cell r="B3576" t="str">
            <v>Metal Mechanics</v>
          </cell>
          <cell r="C3576" t="str">
            <v>jcpenney &amp; West Bloomfield High School</v>
          </cell>
          <cell r="D3576" t="str">
            <v>West bloomfiled, MI USA</v>
          </cell>
        </row>
        <row r="3577">
          <cell r="A3577">
            <v>4737</v>
          </cell>
          <cell r="B3577" t="str">
            <v>Metal Mechanics</v>
          </cell>
          <cell r="C3577" t="str">
            <v>jcpenney &amp; West Bloomfield High School</v>
          </cell>
          <cell r="D3577" t="str">
            <v>West bloomfiled, MI USA</v>
          </cell>
        </row>
        <row r="3578">
          <cell r="A3578">
            <v>4738</v>
          </cell>
          <cell r="B3578" t="str">
            <v>Team No Robot</v>
          </cell>
          <cell r="C3578" t="str">
            <v>Qualcomm &amp; Patrick Henry High School</v>
          </cell>
          <cell r="D3578" t="str">
            <v>San Diego, CA USA</v>
          </cell>
        </row>
        <row r="3579">
          <cell r="A3579">
            <v>4740</v>
          </cell>
          <cell r="B3579" t="str">
            <v>Sparta Bots</v>
          </cell>
          <cell r="C3579" t="str">
            <v>Nissan North America / Universal Robotics / Doerfer Companies Wright Industries / Barge, Waggoner, Sumner &amp; Canon, Inc / Tennessee State University College of Engineering / Adventure Science Center &amp; Stratford STEM Magnet High School</v>
          </cell>
          <cell r="D3579" t="str">
            <v>Nashville, TN USA</v>
          </cell>
        </row>
        <row r="3580">
          <cell r="A3580">
            <v>4741</v>
          </cell>
          <cell r="B3580" t="str">
            <v>Cardinals</v>
          </cell>
          <cell r="C3580" t="str">
            <v>Redwood Valley High School</v>
          </cell>
          <cell r="D3580" t="str">
            <v>Redwood Falls, MN USA</v>
          </cell>
        </row>
        <row r="3581">
          <cell r="A3581">
            <v>4742</v>
          </cell>
          <cell r="B3581" t="str">
            <v>JaliScience</v>
          </cell>
          <cell r="C3581" t="str">
            <v>EISAC</v>
          </cell>
          <cell r="D3581" t="str">
            <v>Tlaquepaque, JAL Mexico</v>
          </cell>
        </row>
        <row r="3582">
          <cell r="A3582">
            <v>4743</v>
          </cell>
          <cell r="B3582" t="str">
            <v>STEAM Engine</v>
          </cell>
          <cell r="C3582" t="str">
            <v>jcpenney/Clawson Rotary Club &amp; STEAM Education Group</v>
          </cell>
          <cell r="D3582" t="str">
            <v>Royal Oak, MI USA</v>
          </cell>
        </row>
        <row r="3583">
          <cell r="A3583">
            <v>4743</v>
          </cell>
          <cell r="B3583" t="str">
            <v>STEAM Engine</v>
          </cell>
          <cell r="C3583" t="str">
            <v>jcpenney/Clawson Rotary Club &amp; STEAM Education Group</v>
          </cell>
          <cell r="D3583" t="str">
            <v>Royal Oak, MI USA</v>
          </cell>
        </row>
        <row r="3584">
          <cell r="A3584">
            <v>4744</v>
          </cell>
          <cell r="B3584" t="str">
            <v>Ninjas</v>
          </cell>
          <cell r="C3584" t="str">
            <v>S.O.S Toyota / Sheleg laundry &amp; The Hadera Multidisciplinary School of Science</v>
          </cell>
          <cell r="D3584" t="str">
            <v>Hadera, HA Israel</v>
          </cell>
        </row>
        <row r="3585">
          <cell r="A3585">
            <v>4745</v>
          </cell>
          <cell r="B3585" t="str">
            <v>mets robotics</v>
          </cell>
          <cell r="C3585" t="str">
            <v>jcpenney/JSPENNEY &amp; estem high school</v>
          </cell>
          <cell r="D3585" t="str">
            <v>little rock, AR USA</v>
          </cell>
        </row>
        <row r="3586">
          <cell r="A3586">
            <v>4746</v>
          </cell>
          <cell r="B3586" t="str">
            <v>Alpha Gear</v>
          </cell>
          <cell r="C3586" t="str">
            <v>Universidad TecMilenio Las Torres</v>
          </cell>
          <cell r="D3586" t="str">
            <v>Monterrey, NLE Mexico</v>
          </cell>
        </row>
        <row r="3587">
          <cell r="A3587">
            <v>4747</v>
          </cell>
          <cell r="B3587" t="str">
            <v>Millennium Falcons</v>
          </cell>
          <cell r="C3587" t="str">
            <v>Texas Workforce Commission &amp; Los Fresnos High School</v>
          </cell>
          <cell r="D3587" t="str">
            <v>Los Fresnos, TX USA</v>
          </cell>
        </row>
        <row r="3588">
          <cell r="A3588">
            <v>4748</v>
          </cell>
          <cell r="B3588" t="str">
            <v>Bulldog Autobots</v>
          </cell>
          <cell r="C3588" t="str">
            <v>jcpenney &amp; Burke High School</v>
          </cell>
          <cell r="D3588" t="str">
            <v>Charleston, SC USA</v>
          </cell>
        </row>
        <row r="3589">
          <cell r="A3589">
            <v>4749</v>
          </cell>
          <cell r="B3589" t="str">
            <v>Pisgah Robotics</v>
          </cell>
          <cell r="C3589" t="str">
            <v>Devry University / SAIC / Argosy University / iHealth Technologies &amp; Mount Pisgah Christian School</v>
          </cell>
          <cell r="D3589" t="str">
            <v>Johns Creek, GA USA</v>
          </cell>
        </row>
        <row r="3590">
          <cell r="A3590">
            <v>4750</v>
          </cell>
          <cell r="B3590" t="str">
            <v>Crubotics</v>
          </cell>
          <cell r="C3590" t="str">
            <v>jcpenney &amp; Bishop Eustace Preparatory School</v>
          </cell>
          <cell r="D3590" t="str">
            <v>Pennsauken, NJ USA</v>
          </cell>
        </row>
        <row r="3591">
          <cell r="A3591">
            <v>4750</v>
          </cell>
          <cell r="B3591" t="str">
            <v>Crubotics</v>
          </cell>
          <cell r="C3591" t="str">
            <v>jcpenney &amp; Bishop Eustace Preparatory School</v>
          </cell>
          <cell r="D3591" t="str">
            <v>Pennsauken, NJ USA</v>
          </cell>
        </row>
        <row r="3592">
          <cell r="A3592">
            <v>4751</v>
          </cell>
          <cell r="B3592" t="str">
            <v>Robo Warriors</v>
          </cell>
          <cell r="C3592" t="str">
            <v>jcpenney &amp; Henry Wise Wood</v>
          </cell>
          <cell r="D3592" t="str">
            <v>Calgary, AB Canada</v>
          </cell>
        </row>
        <row r="3593">
          <cell r="A3593">
            <v>4753</v>
          </cell>
          <cell r="B3593" t="str">
            <v>Bexley Lions</v>
          </cell>
          <cell r="C3593" t="str">
            <v>Bexley High School</v>
          </cell>
          <cell r="D3593" t="str">
            <v>Bexley, OH USA</v>
          </cell>
        </row>
        <row r="3594">
          <cell r="A3594">
            <v>4754</v>
          </cell>
          <cell r="B3594" t="str">
            <v>St. Benedict Bears</v>
          </cell>
          <cell r="C3594" t="str">
            <v>Union Gas &amp; St. Benedict High School</v>
          </cell>
          <cell r="D3594" t="str">
            <v>Sudbury, ON Canada</v>
          </cell>
        </row>
        <row r="3595">
          <cell r="A3595">
            <v>4755</v>
          </cell>
          <cell r="B3595" t="str">
            <v>M^3</v>
          </cell>
          <cell r="C3595" t="str">
            <v>jcpenney/Comcast &amp; Multicultural Academy</v>
          </cell>
          <cell r="D3595" t="str">
            <v>Ann Arbor , MI USA</v>
          </cell>
        </row>
        <row r="3596">
          <cell r="A3596">
            <v>4755</v>
          </cell>
          <cell r="B3596" t="str">
            <v>M^3</v>
          </cell>
          <cell r="C3596" t="str">
            <v>jcpenney/Comcast &amp; Multicultural Academy</v>
          </cell>
          <cell r="D3596" t="str">
            <v>Ann Arbor , MI USA</v>
          </cell>
        </row>
        <row r="3597">
          <cell r="A3597">
            <v>4757</v>
          </cell>
          <cell r="B3597" t="str">
            <v>Hazizim</v>
          </cell>
          <cell r="C3597" t="str">
            <v>Ehad Haam</v>
          </cell>
          <cell r="D3597" t="str">
            <v>Petach Tikva, M Israel</v>
          </cell>
        </row>
        <row r="3598">
          <cell r="A3598">
            <v>4758</v>
          </cell>
          <cell r="B3598" t="str">
            <v>Central</v>
          </cell>
          <cell r="C3598" t="str">
            <v>The General Motors Foundation &amp; Central Collegiate Academy</v>
          </cell>
          <cell r="D3598" t="str">
            <v>Detroit, MI USA</v>
          </cell>
        </row>
        <row r="3599">
          <cell r="A3599">
            <v>4758</v>
          </cell>
          <cell r="B3599" t="str">
            <v>Central</v>
          </cell>
          <cell r="C3599" t="str">
            <v>The General Motors Foundation &amp; Central Collegiate Academy</v>
          </cell>
          <cell r="D3599" t="str">
            <v>Detroit, MI USA</v>
          </cell>
        </row>
        <row r="3600">
          <cell r="A3600">
            <v>4761</v>
          </cell>
          <cell r="B3600" t="str">
            <v>Robocket</v>
          </cell>
          <cell r="C3600" t="str">
            <v>Reading Educational Foundation / Textron Systems / Keurig / Pixxa &amp; Reading Memorial High School</v>
          </cell>
          <cell r="D3600" t="str">
            <v>Reading, MA USA</v>
          </cell>
        </row>
        <row r="3601">
          <cell r="A3601">
            <v>4762</v>
          </cell>
          <cell r="B3601" t="str">
            <v>Robo-Saints</v>
          </cell>
          <cell r="C3601" t="str">
            <v>jcpenney &amp; St. Charles</v>
          </cell>
          <cell r="D3601" t="str">
            <v>St. Charles, MN USA</v>
          </cell>
        </row>
        <row r="3602">
          <cell r="A3602">
            <v>4765</v>
          </cell>
          <cell r="B3602" t="str">
            <v>PWR Up</v>
          </cell>
          <cell r="C3602" t="str">
            <v>Pinewood Private School</v>
          </cell>
          <cell r="D3602" t="str">
            <v>Los Altos Hills, CA USA</v>
          </cell>
        </row>
        <row r="3603">
          <cell r="A3603">
            <v>4767</v>
          </cell>
          <cell r="B3603" t="str">
            <v>C4</v>
          </cell>
          <cell r="C3603" t="str">
            <v>Cleveland Community College / CCS CTE / Bradley's Screen Printing / Pioneer Motor Bearing / Falston Pharmacy / ISA-AF / CCC Machine &amp; Welding Program / CCC AET Program / Foot Hills Recycling / Bevin's Desiel / Ray Biven's Effects / Baldor Electric Company / Burns High Metals Class / Burns High Foods Class / New Beginnings Church / Woods Farm / McDaniel's Towing &amp; Cleveland County Schools</v>
          </cell>
          <cell r="D3603" t="str">
            <v>Lawndale, NC USA</v>
          </cell>
        </row>
        <row r="3604">
          <cell r="A3604">
            <v>4768</v>
          </cell>
          <cell r="B3604" t="str">
            <v>Comets</v>
          </cell>
          <cell r="C3604" t="str">
            <v>Detroit Institute of Technology @ Cody</v>
          </cell>
          <cell r="D3604" t="str">
            <v>Detroit, MI USA</v>
          </cell>
        </row>
        <row r="3605">
          <cell r="A3605">
            <v>4768</v>
          </cell>
          <cell r="B3605" t="str">
            <v>Comets</v>
          </cell>
          <cell r="C3605" t="str">
            <v>Detroit Institute of Technology @ Cody</v>
          </cell>
          <cell r="D3605" t="str">
            <v>Detroit, MI USA</v>
          </cell>
        </row>
        <row r="3606">
          <cell r="A3606">
            <v>4769</v>
          </cell>
          <cell r="B3606" t="str">
            <v>The Electrodes</v>
          </cell>
          <cell r="C3606" t="str">
            <v>jcpenney/Tampa Bay Microcontrollers and Robotics Group &amp; Dixie Hollins High School</v>
          </cell>
          <cell r="D3606" t="str">
            <v>Tampa, FL USA</v>
          </cell>
        </row>
        <row r="3607">
          <cell r="A3607">
            <v>4770</v>
          </cell>
          <cell r="B3607" t="str">
            <v>EDW Robotics</v>
          </cell>
          <cell r="C3607" t="str">
            <v>E.D. White Catholic High School</v>
          </cell>
          <cell r="D3607" t="str">
            <v>Thibodaux, LA USA</v>
          </cell>
        </row>
        <row r="3608">
          <cell r="A3608">
            <v>4771</v>
          </cell>
          <cell r="B3608" t="str">
            <v>Match</v>
          </cell>
          <cell r="C3608" t="str">
            <v>TecMilenio Morelia</v>
          </cell>
          <cell r="D3608" t="str">
            <v>Morelia, MIC Mexico</v>
          </cell>
        </row>
        <row r="3609">
          <cell r="A3609">
            <v>4772</v>
          </cell>
          <cell r="B3609" t="str">
            <v>Optimistic Skyz</v>
          </cell>
          <cell r="C3609" t="str">
            <v>jcpenney &amp; Opportunity Skyway</v>
          </cell>
          <cell r="D3609" t="str">
            <v>Seattle, WA USA</v>
          </cell>
        </row>
        <row r="3610">
          <cell r="A3610">
            <v>4773</v>
          </cell>
          <cell r="B3610" t="str">
            <v>RookieRobo</v>
          </cell>
          <cell r="C3610" t="str">
            <v>Con Edison / Pershing Square / jcpenney &amp; Harry S Truman High School</v>
          </cell>
          <cell r="D3610" t="str">
            <v>Bronx, NY USA</v>
          </cell>
        </row>
        <row r="3611">
          <cell r="A3611">
            <v>4774</v>
          </cell>
          <cell r="B3611" t="str">
            <v>LAN Downunder</v>
          </cell>
          <cell r="C3611" t="str">
            <v>Ekard Concepts / Telstra Foundation / Macquarie University / Feenix Australia / Rockwell Automation &amp; Youth Robotics Incorporated</v>
          </cell>
          <cell r="D3611" t="str">
            <v>Sydney, NSW Australia</v>
          </cell>
        </row>
        <row r="3612">
          <cell r="A3612">
            <v>4775</v>
          </cell>
          <cell r="B3612" t="str">
            <v>Aztech</v>
          </cell>
          <cell r="C3612" t="str">
            <v>Plantel Azteca</v>
          </cell>
          <cell r="D3612" t="str">
            <v>Mexico City, DIF Mexico</v>
          </cell>
        </row>
        <row r="3613">
          <cell r="A3613">
            <v>4776</v>
          </cell>
          <cell r="B3613" t="str">
            <v>S.C.O.T.S. Bots</v>
          </cell>
          <cell r="C3613" t="str">
            <v>jcpenney &amp; Howell High School</v>
          </cell>
          <cell r="D3613" t="str">
            <v>Howell, MI USA</v>
          </cell>
        </row>
        <row r="3614">
          <cell r="A3614">
            <v>4776</v>
          </cell>
          <cell r="B3614" t="str">
            <v>S.C.O.T.S. Bots</v>
          </cell>
          <cell r="C3614" t="str">
            <v>jcpenney &amp; Howell High School</v>
          </cell>
          <cell r="D3614" t="str">
            <v>Howell, MI USA</v>
          </cell>
        </row>
        <row r="3615">
          <cell r="A3615">
            <v>4777</v>
          </cell>
          <cell r="B3615" t="str">
            <v>St. Marcellinus Spirit</v>
          </cell>
          <cell r="C3615" t="str">
            <v>St. Marcellinus S.S.</v>
          </cell>
          <cell r="D3615" t="str">
            <v>Mississauga, ON Canada</v>
          </cell>
        </row>
        <row r="3616">
          <cell r="A3616">
            <v>4778</v>
          </cell>
          <cell r="B3616" t="str">
            <v>Stormbots</v>
          </cell>
          <cell r="C3616" t="str">
            <v>Rockwell Automation &amp; Chanhassen</v>
          </cell>
          <cell r="D3616" t="str">
            <v>Chanhassen, MN USA</v>
          </cell>
        </row>
        <row r="3617">
          <cell r="A3617">
            <v>4779</v>
          </cell>
          <cell r="B3617" t="str">
            <v>Robo-Sapiens</v>
          </cell>
          <cell r="C3617" t="str">
            <v>jcpenney/Dr. Leslie May/Mr &amp; Mrs Vorderbrueggen/Anchor Bay Insurance/Motion Industries/Mr &amp; Mrs Freeman/Franks Pharmacy/Wolf's Boat Tops/Mr Victor McDonald/Team #???/Creative Crafts &amp; Cardinal Mooney Catholic</v>
          </cell>
          <cell r="D3617" t="str">
            <v>Marine City, MI USA</v>
          </cell>
        </row>
        <row r="3618">
          <cell r="A3618">
            <v>4779</v>
          </cell>
          <cell r="B3618" t="str">
            <v>Robo-Sapiens</v>
          </cell>
          <cell r="C3618" t="str">
            <v>jcpenney/Dr. Leslie May/Mr &amp; Mrs Vorderbrueggen/Anchor Bay Insurance/Motion Industries/Mr &amp; Mrs Freeman/Franks Pharmacy/Wolf's Boat Tops/Mr Victor McDonald/Team #???/Creative Crafts &amp; Cardinal Mooney Catholic</v>
          </cell>
          <cell r="D3618" t="str">
            <v>Marine City, MI USA</v>
          </cell>
        </row>
        <row r="3619">
          <cell r="A3619">
            <v>4780</v>
          </cell>
          <cell r="B3619" t="str">
            <v>Aviators Science Club</v>
          </cell>
          <cell r="C3619" t="str">
            <v>jcpenney &amp; Constellation Schools: Parma Community High</v>
          </cell>
          <cell r="D3619" t="str">
            <v>Parma, OH USA</v>
          </cell>
        </row>
        <row r="3620">
          <cell r="A3620">
            <v>4781</v>
          </cell>
          <cell r="B3620" t="str">
            <v>Robo Spartains</v>
          </cell>
          <cell r="C3620" t="str">
            <v>jcpenney &amp; Connersville High School</v>
          </cell>
          <cell r="D3620" t="str">
            <v>Connersville, IN USA</v>
          </cell>
        </row>
        <row r="3621">
          <cell r="A3621">
            <v>4782</v>
          </cell>
          <cell r="B3621" t="str">
            <v>TecBorg</v>
          </cell>
          <cell r="C3621" t="str">
            <v>jcpenney &amp; ITESM Campus Sonora Norte</v>
          </cell>
          <cell r="D3621" t="str">
            <v>Hermosillo, SON Mexico</v>
          </cell>
        </row>
        <row r="3622">
          <cell r="A3622">
            <v>4783</v>
          </cell>
          <cell r="B3622" t="str">
            <v>Ravens</v>
          </cell>
          <cell r="C3622" t="str">
            <v>Longfields Davidson Heights Secondary School</v>
          </cell>
          <cell r="D3622" t="str">
            <v>Ottawa, ON Canada</v>
          </cell>
        </row>
        <row r="3623">
          <cell r="A3623">
            <v>4784</v>
          </cell>
          <cell r="B3623" t="str">
            <v>robot of the vally</v>
          </cell>
          <cell r="C3623" t="str">
            <v>vitzo nir haemek</v>
          </cell>
          <cell r="D3623" t="str">
            <v>Afula, Z Israel</v>
          </cell>
        </row>
        <row r="3624">
          <cell r="A3624">
            <v>4785</v>
          </cell>
          <cell r="B3624" t="str">
            <v>Cougar Robotics</v>
          </cell>
          <cell r="C3624" t="str">
            <v>Clovis High School</v>
          </cell>
          <cell r="D3624" t="str">
            <v>Clovis, CA USA</v>
          </cell>
        </row>
        <row r="3625">
          <cell r="A3625">
            <v>4786</v>
          </cell>
          <cell r="B3625" t="str">
            <v>Nicolet F.E.A.R.</v>
          </cell>
          <cell r="C3625" t="str">
            <v>Rockwell Automation &amp; Nicolet High School</v>
          </cell>
          <cell r="D3625" t="str">
            <v>Glendale, WI USA</v>
          </cell>
        </row>
        <row r="3626">
          <cell r="A3626">
            <v>4787</v>
          </cell>
          <cell r="B3626" t="str">
            <v>Mustangs</v>
          </cell>
          <cell r="C3626" t="str">
            <v>jcpenney/JcPenny's &amp; Northside College Prep</v>
          </cell>
          <cell r="D3626" t="str">
            <v>Chicago, IL USA</v>
          </cell>
        </row>
        <row r="3627">
          <cell r="A3627">
            <v>4789</v>
          </cell>
          <cell r="B3627" t="str">
            <v>VB Electras</v>
          </cell>
          <cell r="C3627" t="str">
            <v>jcpenney / Pershing Square &amp; Martin Van Buren</v>
          </cell>
          <cell r="D3627" t="str">
            <v>Queens Village , NY USA</v>
          </cell>
        </row>
        <row r="3628">
          <cell r="A3628">
            <v>4790</v>
          </cell>
          <cell r="B3628" t="str">
            <v>Yigal-Alon</v>
          </cell>
          <cell r="C3628" t="str">
            <v>Yigal Alon</v>
          </cell>
          <cell r="D3628" t="str">
            <v>Rishon Le-Zion, TA Israel</v>
          </cell>
        </row>
        <row r="3629">
          <cell r="A3629">
            <v>4791</v>
          </cell>
          <cell r="B3629" t="str">
            <v>Panthers</v>
          </cell>
          <cell r="C3629" t="str">
            <v>jcpenney &amp; Washington High School</v>
          </cell>
          <cell r="D3629" t="str">
            <v>South Bend, IN USA</v>
          </cell>
        </row>
        <row r="3630">
          <cell r="A3630">
            <v>4792</v>
          </cell>
          <cell r="B3630" t="str">
            <v xml:space="preserve">Desert Shields </v>
          </cell>
          <cell r="C3630" t="str">
            <v>NASA &amp; Cheyenne High School</v>
          </cell>
          <cell r="D3630" t="str">
            <v>North Las Vegas, NV USA</v>
          </cell>
        </row>
        <row r="3631">
          <cell r="A3631">
            <v>4793</v>
          </cell>
          <cell r="B3631" t="str">
            <v>OOBotics</v>
          </cell>
          <cell r="C3631" t="str">
            <v>jcpenney &amp; Old Orchard Beach High School</v>
          </cell>
          <cell r="D3631" t="str">
            <v>old Orchard Beach, ME USA</v>
          </cell>
        </row>
        <row r="3632">
          <cell r="A3632">
            <v>4794</v>
          </cell>
          <cell r="B3632" t="str">
            <v>infinity</v>
          </cell>
          <cell r="C3632" t="str">
            <v>shaab high school</v>
          </cell>
          <cell r="D3632" t="str">
            <v>shaab, HA Israel</v>
          </cell>
        </row>
        <row r="3633">
          <cell r="A3633">
            <v>4795</v>
          </cell>
          <cell r="B3633" t="str">
            <v>EastBots</v>
          </cell>
          <cell r="C3633" t="str">
            <v>NASA &amp; East Chapel Hill HS</v>
          </cell>
          <cell r="D3633" t="str">
            <v>Chapel Hill, NC USA</v>
          </cell>
        </row>
        <row r="3634">
          <cell r="A3634">
            <v>4796</v>
          </cell>
          <cell r="B3634" t="str">
            <v>Dragon 1</v>
          </cell>
          <cell r="C3634" t="str">
            <v>jcpenney &amp; Academy of the Pacific Rim Charter Public School</v>
          </cell>
          <cell r="D3634" t="str">
            <v>Hyde Park, MA USA</v>
          </cell>
        </row>
        <row r="3635">
          <cell r="A3635">
            <v>4797</v>
          </cell>
          <cell r="B3635" t="str">
            <v>Bryant HS</v>
          </cell>
          <cell r="C3635" t="str">
            <v>Con Edison / jcpenney &amp; William Cullen Bryant HS</v>
          </cell>
          <cell r="D3635" t="str">
            <v>LIC, NY USA</v>
          </cell>
        </row>
        <row r="3636">
          <cell r="A3636">
            <v>4798</v>
          </cell>
          <cell r="B3636" t="str">
            <v>Robo Nauts</v>
          </cell>
          <cell r="C3636" t="str">
            <v>Kelton ISD</v>
          </cell>
          <cell r="D3636" t="str">
            <v>Wheeler, TX USA</v>
          </cell>
        </row>
        <row r="3637">
          <cell r="A3637">
            <v>4799</v>
          </cell>
          <cell r="B3637" t="str">
            <v>Lazbuddie Robotics</v>
          </cell>
          <cell r="C3637" t="str">
            <v>Lazbuddie High School</v>
          </cell>
          <cell r="D3637" t="str">
            <v>Lazbuddie, TX USA</v>
          </cell>
        </row>
        <row r="3638">
          <cell r="A3638">
            <v>4800</v>
          </cell>
          <cell r="B3638" t="str">
            <v>Baconators</v>
          </cell>
          <cell r="C3638" t="str">
            <v>Northwest Career &amp; Technical Academy</v>
          </cell>
          <cell r="D3638" t="str">
            <v>Las Vegas, NV USA</v>
          </cell>
        </row>
        <row r="3639">
          <cell r="A3639">
            <v>4803</v>
          </cell>
          <cell r="B3639" t="str">
            <v>WACTC</v>
          </cell>
          <cell r="C3639" t="str">
            <v>jcpenney &amp; Western Area CTC</v>
          </cell>
          <cell r="D3639" t="str">
            <v>Canonsburg, PA USA</v>
          </cell>
        </row>
        <row r="3640">
          <cell r="A3640">
            <v>4804</v>
          </cell>
          <cell r="B3640" t="str">
            <v>Port PiraTech</v>
          </cell>
          <cell r="C3640" t="str">
            <v>Rockwell Automation / Charter Steel / Port Washington Lions Club / Port Washington State Bank / Yamaha of Port Washington / Modern Equipment / Oldenburg Metal Tech, Inc. / Port Washington Kiwanis Club &amp; Port Washington High School</v>
          </cell>
          <cell r="D3640" t="str">
            <v>Port Washington, WI USA</v>
          </cell>
        </row>
        <row r="3641">
          <cell r="A3641">
            <v>4805</v>
          </cell>
          <cell r="B3641" t="str">
            <v>Robotic Warriors</v>
          </cell>
          <cell r="C3641" t="str">
            <v>jcpenney &amp; Sophie B Wright Charter School</v>
          </cell>
          <cell r="D3641" t="str">
            <v>New Orleans, LA USA</v>
          </cell>
        </row>
        <row r="3642">
          <cell r="A3642">
            <v>4807</v>
          </cell>
          <cell r="B3642" t="str">
            <v>JV Jag</v>
          </cell>
          <cell r="C3642" t="str">
            <v>Magna International &amp; Jean Vanier Catholic High School</v>
          </cell>
          <cell r="D3642" t="str">
            <v>Richmond Hill, ON Canada</v>
          </cell>
        </row>
        <row r="3643">
          <cell r="A3643">
            <v>4808</v>
          </cell>
          <cell r="B3643" t="str">
            <v>Tigers</v>
          </cell>
          <cell r="C3643" t="str">
            <v>GM Canada &amp; St. Francis Xavier S.S.</v>
          </cell>
          <cell r="D3643" t="str">
            <v>Mississauga, ON Canada</v>
          </cell>
        </row>
        <row r="3644">
          <cell r="A3644">
            <v>4809</v>
          </cell>
          <cell r="B3644" t="str">
            <v>Black Knight</v>
          </cell>
          <cell r="C3644" t="str">
            <v>Moore Fan Company &amp; Marceline High School</v>
          </cell>
          <cell r="D3644" t="str">
            <v>Marceline, MO USA</v>
          </cell>
        </row>
        <row r="3645">
          <cell r="A3645">
            <v>4810</v>
          </cell>
          <cell r="B3645" t="str">
            <v>I AM Robot</v>
          </cell>
          <cell r="C3645" t="str">
            <v>jcpenney / The State Group / Triple Tool &amp; International Academy of Macomb</v>
          </cell>
          <cell r="D3645" t="str">
            <v>Clinton Township, MI USA</v>
          </cell>
        </row>
        <row r="3646">
          <cell r="A3646">
            <v>4810</v>
          </cell>
          <cell r="B3646" t="str">
            <v>I AM Robot</v>
          </cell>
          <cell r="C3646" t="str">
            <v>jcpenney / The State Group / Triple Tool &amp; International Academy of Macomb</v>
          </cell>
          <cell r="D3646" t="str">
            <v>Clinton Township, MI USA</v>
          </cell>
        </row>
        <row r="3647">
          <cell r="A3647">
            <v>4811</v>
          </cell>
          <cell r="B3647" t="str">
            <v>Eagle Techies</v>
          </cell>
          <cell r="C3647" t="str">
            <v>ABC Construction &amp; Madison High School</v>
          </cell>
          <cell r="D3647" t="str">
            <v>Madison Heights, MI USA</v>
          </cell>
        </row>
        <row r="3648">
          <cell r="A3648">
            <v>4811</v>
          </cell>
          <cell r="B3648" t="str">
            <v>Eagle Techies</v>
          </cell>
          <cell r="C3648" t="str">
            <v>ABC Construction &amp; Madison High School</v>
          </cell>
          <cell r="D3648" t="str">
            <v>Madison Heights, MI USA</v>
          </cell>
        </row>
        <row r="3649">
          <cell r="A3649">
            <v>4812</v>
          </cell>
          <cell r="B3649" t="str">
            <v>Crosby Robotics Team</v>
          </cell>
          <cell r="C3649" t="str">
            <v>jcpenney &amp; Crosby High School</v>
          </cell>
          <cell r="D3649" t="str">
            <v>Waterbury, CT USA</v>
          </cell>
        </row>
        <row r="3650">
          <cell r="A3650">
            <v>4814</v>
          </cell>
          <cell r="B3650" t="str">
            <v>United Robotics of London</v>
          </cell>
          <cell r="C3650" t="str">
            <v>WE FIRST Incubator</v>
          </cell>
          <cell r="D3650" t="str">
            <v>London, ON Canada</v>
          </cell>
        </row>
        <row r="3651">
          <cell r="A3651">
            <v>4815</v>
          </cell>
          <cell r="B3651" t="str">
            <v>Panthers</v>
          </cell>
          <cell r="C3651" t="str">
            <v>jcpenney &amp; Center Line High School</v>
          </cell>
          <cell r="D3651" t="str">
            <v>Center Line, MI USA</v>
          </cell>
        </row>
        <row r="3652">
          <cell r="A3652">
            <v>4815</v>
          </cell>
          <cell r="B3652" t="str">
            <v>Panthers</v>
          </cell>
          <cell r="C3652" t="str">
            <v>jcpenney &amp; Center Line High School</v>
          </cell>
          <cell r="D3652" t="str">
            <v>Center Line, MI USA</v>
          </cell>
        </row>
        <row r="3653">
          <cell r="A3653">
            <v>4816</v>
          </cell>
          <cell r="B3653" t="str">
            <v>Gadget Girls</v>
          </cell>
          <cell r="C3653" t="str">
            <v>United Technologies / Accu-Fab &amp; Girl Scouts-NC Coastal Pines</v>
          </cell>
          <cell r="D3653" t="str">
            <v>Raleigh, NC USA</v>
          </cell>
        </row>
        <row r="3654">
          <cell r="A3654">
            <v>4817</v>
          </cell>
          <cell r="B3654" t="str">
            <v>One Degree North</v>
          </cell>
          <cell r="C3654" t="str">
            <v>Singapore American School</v>
          </cell>
          <cell r="D3654" t="str">
            <v>Singapore, 01 Singapore</v>
          </cell>
        </row>
        <row r="3655">
          <cell r="A3655">
            <v>4818</v>
          </cell>
          <cell r="B3655" t="str">
            <v>Packer Robotics</v>
          </cell>
          <cell r="C3655" t="str">
            <v>West Fargo High School</v>
          </cell>
          <cell r="D3655" t="str">
            <v>West Fargo High School, ND USA</v>
          </cell>
        </row>
        <row r="3656">
          <cell r="A3656">
            <v>4819</v>
          </cell>
          <cell r="B3656" t="str">
            <v>Flat Mountain Mechanics</v>
          </cell>
          <cell r="C3656" t="str">
            <v>jcpenney &amp; Mt. Pleasant Home Educators Association, Inc.</v>
          </cell>
          <cell r="D3656" t="str">
            <v>Mt. Pleasant, MI USA</v>
          </cell>
        </row>
        <row r="3657">
          <cell r="A3657">
            <v>4819</v>
          </cell>
          <cell r="B3657" t="str">
            <v>Flat Mountain Mechanics</v>
          </cell>
          <cell r="C3657" t="str">
            <v>jcpenney &amp; Mt. Pleasant Home Educators Association, Inc.</v>
          </cell>
          <cell r="D3657" t="str">
            <v>Mt. Pleasant, MI USA</v>
          </cell>
        </row>
        <row r="3658">
          <cell r="A3658">
            <v>4820</v>
          </cell>
          <cell r="B3658" t="str">
            <v>Huey Tlatoani</v>
          </cell>
          <cell r="C3658" t="str">
            <v>Instituto TecnolÃ³gico y de Estudios Superiores de Monterrey</v>
          </cell>
          <cell r="D3658" t="str">
            <v>Zapopan, JAL Mexico</v>
          </cell>
        </row>
        <row r="3659">
          <cell r="A3659">
            <v>4821</v>
          </cell>
          <cell r="B3659" t="str">
            <v>Haynes High</v>
          </cell>
          <cell r="C3659" t="str">
            <v>E.L. Haynes Public Charter School</v>
          </cell>
          <cell r="D3659" t="str">
            <v>Washington, DC USA</v>
          </cell>
        </row>
        <row r="3660">
          <cell r="A3660">
            <v>4823</v>
          </cell>
          <cell r="B3660" t="str">
            <v>RoboLions</v>
          </cell>
          <cell r="C3660" t="str">
            <v>Loris High School</v>
          </cell>
          <cell r="D3660" t="str">
            <v>Loris, SC USA</v>
          </cell>
        </row>
        <row r="3661">
          <cell r="A3661">
            <v>4824</v>
          </cell>
          <cell r="B3661" t="str">
            <v>BerryBots</v>
          </cell>
          <cell r="C3661" t="str">
            <v>NASA &amp; Logansport High School</v>
          </cell>
          <cell r="D3661" t="str">
            <v>Logansport, IN USA</v>
          </cell>
        </row>
        <row r="3662">
          <cell r="A3662">
            <v>4825</v>
          </cell>
          <cell r="B3662" t="str">
            <v>Ashbury Androids</v>
          </cell>
          <cell r="C3662" t="str">
            <v>Ashbury College</v>
          </cell>
          <cell r="D3662" t="str">
            <v>Ottawa, ON Canada</v>
          </cell>
        </row>
        <row r="3663">
          <cell r="A3663">
            <v>4827</v>
          </cell>
          <cell r="B3663" t="str">
            <v>Minerbotics</v>
          </cell>
          <cell r="C3663" t="str">
            <v>jcpenney &amp; Negaunee High School</v>
          </cell>
          <cell r="D3663" t="str">
            <v>Negaunee, MI USA</v>
          </cell>
        </row>
        <row r="3664">
          <cell r="A3664">
            <v>4827</v>
          </cell>
          <cell r="B3664" t="str">
            <v>Minerbotics</v>
          </cell>
          <cell r="C3664" t="str">
            <v>jcpenney &amp; Negaunee High School</v>
          </cell>
          <cell r="D3664" t="str">
            <v>Negaunee, MI USA</v>
          </cell>
        </row>
        <row r="3665">
          <cell r="A3665">
            <v>4828</v>
          </cell>
          <cell r="B3665" t="str">
            <v>Robo Eagles</v>
          </cell>
          <cell r="C3665" t="str">
            <v>Enloe Magnet High School</v>
          </cell>
          <cell r="D3665" t="str">
            <v>Raleigh, NC USA</v>
          </cell>
        </row>
        <row r="3666">
          <cell r="A3666">
            <v>4829</v>
          </cell>
          <cell r="B3666" t="str">
            <v>Titanium Tigers</v>
          </cell>
          <cell r="C3666" t="str">
            <v>KONTEK System, Inc. / The Godfrey Group / jcpenney &amp; Chapel Hill High School</v>
          </cell>
          <cell r="D3666" t="str">
            <v>Chapel Hill, NC USA</v>
          </cell>
        </row>
        <row r="3667">
          <cell r="A3667">
            <v>4830</v>
          </cell>
          <cell r="B3667" t="str">
            <v>2E</v>
          </cell>
          <cell r="C3667" t="str">
            <v>UnitedTechnologies Corporation (UTC) &amp; Shenzhen The second experimental school &amp; Shen zhen da da le le</v>
          </cell>
          <cell r="D3667" t="str">
            <v>Shenzhen, 44 China</v>
          </cell>
        </row>
        <row r="3668">
          <cell r="A3668">
            <v>4832</v>
          </cell>
          <cell r="B3668" t="str">
            <v>CroBots</v>
          </cell>
          <cell r="C3668" t="str">
            <v>jcpenney &amp; GearUp</v>
          </cell>
          <cell r="D3668" t="str">
            <v>Carencro, LA USA</v>
          </cell>
        </row>
        <row r="3669">
          <cell r="A3669">
            <v>4833</v>
          </cell>
          <cell r="B3669" t="str">
            <v>Bad Wolves</v>
          </cell>
          <cell r="C3669" t="str">
            <v>jcpenney &amp; Timber Creek High School</v>
          </cell>
          <cell r="D3669" t="str">
            <v>Orlando, FL USA</v>
          </cell>
        </row>
        <row r="3670">
          <cell r="A3670">
            <v>4834</v>
          </cell>
          <cell r="B3670" t="str">
            <v>RoboColts</v>
          </cell>
          <cell r="C3670" t="str">
            <v>jcpenney &amp; Northwestern High School</v>
          </cell>
          <cell r="D3670" t="str">
            <v>Detroi, MI USA</v>
          </cell>
        </row>
        <row r="3671">
          <cell r="A3671">
            <v>4834</v>
          </cell>
          <cell r="B3671" t="str">
            <v>RoboColts</v>
          </cell>
          <cell r="C3671" t="str">
            <v>jcpenney &amp; Northwestern High School</v>
          </cell>
          <cell r="D3671" t="str">
            <v>Detroi, MI USA</v>
          </cell>
        </row>
        <row r="3672">
          <cell r="A3672">
            <v>4835</v>
          </cell>
          <cell r="B3672" t="str">
            <v>green machine</v>
          </cell>
          <cell r="C3672" t="str">
            <v>jcpenney &amp; Manistique Middle High School</v>
          </cell>
          <cell r="D3672" t="str">
            <v>manistique, MI USA</v>
          </cell>
        </row>
        <row r="3673">
          <cell r="A3673">
            <v>4835</v>
          </cell>
          <cell r="B3673" t="str">
            <v>green machine</v>
          </cell>
          <cell r="C3673" t="str">
            <v>jcpenney &amp; Manistique Middle High School</v>
          </cell>
          <cell r="D3673" t="str">
            <v>manistique, MI USA</v>
          </cell>
        </row>
        <row r="3674">
          <cell r="A3674">
            <v>4836</v>
          </cell>
          <cell r="B3674" t="str">
            <v>Zai</v>
          </cell>
          <cell r="C3674" t="str">
            <v>EnseÃ±anza e InvestigaciÃ³n Superior, A. C.</v>
          </cell>
          <cell r="D3674" t="str">
            <v>Chihuahua, CHH Mexico</v>
          </cell>
        </row>
        <row r="3675">
          <cell r="A3675">
            <v>4838</v>
          </cell>
          <cell r="B3675" t="str">
            <v>Panthers</v>
          </cell>
          <cell r="C3675" t="str">
            <v>GM Foundation Grant &amp; River Rouge High School</v>
          </cell>
          <cell r="D3675" t="str">
            <v>River Rouge , MI USA</v>
          </cell>
        </row>
        <row r="3676">
          <cell r="A3676">
            <v>4838</v>
          </cell>
          <cell r="B3676" t="str">
            <v>Panthers</v>
          </cell>
          <cell r="C3676" t="str">
            <v>GM Foundation Grant &amp; River Rouge High School</v>
          </cell>
          <cell r="D3676" t="str">
            <v>River Rouge , MI USA</v>
          </cell>
        </row>
        <row r="3677">
          <cell r="A3677">
            <v>4839</v>
          </cell>
          <cell r="B3677" t="str">
            <v>Hematites</v>
          </cell>
          <cell r="C3677" t="str">
            <v>Fox Motors of Negaunee / Cliffs / Castaing Family Foundation / jcpenney &amp; Ishpeming High School</v>
          </cell>
          <cell r="D3677" t="str">
            <v>Ishpeming, MI USA</v>
          </cell>
        </row>
        <row r="3678">
          <cell r="A3678">
            <v>4839</v>
          </cell>
          <cell r="B3678" t="str">
            <v>Hematites</v>
          </cell>
          <cell r="C3678" t="str">
            <v>Fox Motors of Negaunee / Cliffs / Castaing Family Foundation / jcpenney &amp; Ishpeming High School</v>
          </cell>
          <cell r="D3678" t="str">
            <v>Ishpeming, MI USA</v>
          </cell>
        </row>
        <row r="3679">
          <cell r="A3679">
            <v>4840</v>
          </cell>
          <cell r="B3679" t="str">
            <v>Panthers</v>
          </cell>
          <cell r="C3679" t="str">
            <v>jcpenney &amp; Redford Union High School</v>
          </cell>
          <cell r="D3679" t="str">
            <v>Redford, MI USA</v>
          </cell>
        </row>
        <row r="3680">
          <cell r="A3680">
            <v>4840</v>
          </cell>
          <cell r="B3680" t="str">
            <v>Panthers</v>
          </cell>
          <cell r="C3680" t="str">
            <v>jcpenney &amp; Redford Union High School</v>
          </cell>
          <cell r="D3680" t="str">
            <v>Redford, MI USA</v>
          </cell>
        </row>
        <row r="3681">
          <cell r="A3681">
            <v>4841</v>
          </cell>
          <cell r="B3681" t="str">
            <v>Optimal Robotics</v>
          </cell>
          <cell r="C3681" t="str">
            <v>Palo Verde High School</v>
          </cell>
          <cell r="D3681" t="str">
            <v>Tucson, AZ USA</v>
          </cell>
        </row>
        <row r="3682">
          <cell r="A3682">
            <v>4842</v>
          </cell>
          <cell r="B3682" t="str">
            <v>BoT-rregos</v>
          </cell>
          <cell r="C3682" t="str">
            <v>RIPIPSA / AII / DEMSA &amp; ITESM Campus Chihuahua</v>
          </cell>
          <cell r="D3682" t="str">
            <v>chihuahua, CHH Mexico</v>
          </cell>
        </row>
        <row r="3683">
          <cell r="A3683">
            <v>4843</v>
          </cell>
          <cell r="B3683">
            <v>404</v>
          </cell>
          <cell r="C3683" t="str">
            <v>jcpenney/Arkansas FIRST &amp; Gentry</v>
          </cell>
          <cell r="D3683" t="str">
            <v>Gentry, AR USA</v>
          </cell>
        </row>
        <row r="3684">
          <cell r="A3684">
            <v>4845</v>
          </cell>
          <cell r="B3684" t="str">
            <v>Lion Pride</v>
          </cell>
          <cell r="C3684" t="str">
            <v>Moline Machines / GPM / Saturn Systems &amp; Lakeview Christian Academy</v>
          </cell>
          <cell r="D3684" t="str">
            <v>Duluth, MN USA</v>
          </cell>
        </row>
        <row r="3685">
          <cell r="A3685">
            <v>4846</v>
          </cell>
          <cell r="B3685" t="str">
            <v>G.I. Frost Bots</v>
          </cell>
          <cell r="C3685" t="str">
            <v>GEO Foundation / 21st Century Charter School &amp; 21st Century Charter School &amp; Gary Middle College</v>
          </cell>
          <cell r="D3685" t="str">
            <v>Gary, IN USA</v>
          </cell>
        </row>
        <row r="3686">
          <cell r="A3686">
            <v>4847</v>
          </cell>
          <cell r="B3686" t="str">
            <v>Trojans</v>
          </cell>
          <cell r="C3686" t="str">
            <v>Green Sea Floyds High School</v>
          </cell>
          <cell r="D3686" t="str">
            <v>Green Sea, SC USA</v>
          </cell>
        </row>
        <row r="3687">
          <cell r="A3687">
            <v>4848</v>
          </cell>
          <cell r="B3687" t="str">
            <v>Black Knights</v>
          </cell>
          <cell r="C3687" t="str">
            <v>jcpenney &amp; School Liaison Office</v>
          </cell>
          <cell r="D3687" t="str">
            <v>Jacksonville , AR USA</v>
          </cell>
        </row>
        <row r="3688">
          <cell r="A3688">
            <v>4849</v>
          </cell>
          <cell r="B3688" t="str">
            <v>Rock City Robots</v>
          </cell>
          <cell r="C3688" t="str">
            <v>Arkansas FIRST/King's One Stop/jcpenney &amp; Rock City Robots</v>
          </cell>
          <cell r="D3688" t="str">
            <v>Little Rock, AR USA</v>
          </cell>
        </row>
        <row r="3689">
          <cell r="A3689">
            <v>4850</v>
          </cell>
          <cell r="B3689" t="str">
            <v>Mr. Parks' Robotics</v>
          </cell>
          <cell r="C3689" t="str">
            <v>jcpenney &amp; Gordon Parks High School Alternative Learning Center</v>
          </cell>
          <cell r="D3689" t="str">
            <v>Saint Paul, MN USA</v>
          </cell>
        </row>
        <row r="3690">
          <cell r="A3690">
            <v>4851</v>
          </cell>
          <cell r="B3690" t="str">
            <v>Jungaleers</v>
          </cell>
          <cell r="C3690" t="str">
            <v>Southeastern High School of Technology</v>
          </cell>
          <cell r="D3690" t="str">
            <v>Detroit, MI USA</v>
          </cell>
        </row>
        <row r="3691">
          <cell r="A3691">
            <v>4851</v>
          </cell>
          <cell r="B3691" t="str">
            <v>Jungaleers</v>
          </cell>
          <cell r="C3691" t="str">
            <v>Southeastern High School of Technology</v>
          </cell>
          <cell r="D3691" t="str">
            <v>Detroit, MI USA</v>
          </cell>
        </row>
        <row r="3692">
          <cell r="A3692">
            <v>4852</v>
          </cell>
          <cell r="B3692" t="str">
            <v>The Eliminators</v>
          </cell>
          <cell r="C3692" t="str">
            <v>Lubbock Boys &amp; Girls-Shallowater Branch</v>
          </cell>
          <cell r="D3692" t="str">
            <v>Shallowater, TX USA</v>
          </cell>
        </row>
        <row r="3693">
          <cell r="A3693">
            <v>4853</v>
          </cell>
          <cell r="B3693" t="str">
            <v>RoboCats</v>
          </cell>
          <cell r="C3693" t="str">
            <v>Wildcat 4H Club</v>
          </cell>
          <cell r="D3693" t="str">
            <v>Idalou, TX USA</v>
          </cell>
        </row>
        <row r="3694">
          <cell r="A3694">
            <v>4854</v>
          </cell>
          <cell r="B3694" t="str">
            <v>Trojans</v>
          </cell>
          <cell r="C3694" t="str">
            <v>GM Foundation / United Way &amp; Henry Ford High School</v>
          </cell>
          <cell r="D3694" t="str">
            <v>Detroit, MI USA</v>
          </cell>
        </row>
        <row r="3695">
          <cell r="A3695">
            <v>4854</v>
          </cell>
          <cell r="B3695" t="str">
            <v>Trojans</v>
          </cell>
          <cell r="C3695" t="str">
            <v>GM Foundation / United Way &amp; Henry Ford High School</v>
          </cell>
          <cell r="D3695" t="str">
            <v>Detroit, MI USA</v>
          </cell>
        </row>
        <row r="3696">
          <cell r="A3696">
            <v>4855</v>
          </cell>
          <cell r="B3696" t="str">
            <v>Rams</v>
          </cell>
          <cell r="C3696" t="str">
            <v>Getman Corporation / Whirlpool Corporation / FoodTools &amp; South Haven High School</v>
          </cell>
          <cell r="D3696" t="str">
            <v>South Haven, MI USA</v>
          </cell>
        </row>
        <row r="3697">
          <cell r="A3697">
            <v>4855</v>
          </cell>
          <cell r="B3697" t="str">
            <v>Rams</v>
          </cell>
          <cell r="C3697" t="str">
            <v>Getman Corporation / Whirlpool Corporation / FoodTools &amp; South Haven High School</v>
          </cell>
          <cell r="D3697" t="str">
            <v>South Haven, MI USA</v>
          </cell>
        </row>
        <row r="3698">
          <cell r="A3698">
            <v>4856</v>
          </cell>
          <cell r="B3698" t="str">
            <v>Double X</v>
          </cell>
          <cell r="C3698" t="str">
            <v>The Brearley School &amp; The Chapin School</v>
          </cell>
          <cell r="D3698" t="str">
            <v>New York, NY USA</v>
          </cell>
        </row>
        <row r="3699">
          <cell r="A3699">
            <v>4859</v>
          </cell>
          <cell r="B3699" t="str">
            <v>RoboBears!</v>
          </cell>
          <cell r="C3699" t="str">
            <v>Byron Senior High School</v>
          </cell>
          <cell r="D3699" t="str">
            <v>Byron, MN USA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Query"/>
      <sheetName val="2011 Teams"/>
      <sheetName val="WM data"/>
      <sheetName val="STL_ANALYSIS"/>
      <sheetName val="OPR_STUDIES"/>
      <sheetName val="WM results"/>
      <sheetName val="OPR data"/>
      <sheetName val="OPR results"/>
      <sheetName val="Division"/>
      <sheetName val="Archimedes"/>
      <sheetName val="Curie"/>
      <sheetName val="Galileo"/>
      <sheetName val="Newton"/>
      <sheetName val="Einstein"/>
      <sheetName val="Worldrank"/>
      <sheetName val="BAE"/>
      <sheetName val="NewJersey"/>
      <sheetName val="FingerLakes"/>
      <sheetName val="Alamo"/>
      <sheetName val="Kettering"/>
      <sheetName val="TraverseCity"/>
      <sheetName val="SanDiego"/>
      <sheetName val="Florida"/>
      <sheetName val="WPI"/>
      <sheetName val="LakeSuperior"/>
      <sheetName val="KansasCity"/>
      <sheetName val="Pittsburgh"/>
      <sheetName val="Wisconsin"/>
      <sheetName val="Waterford"/>
      <sheetName val="NewYorkCity"/>
      <sheetName val="Israel"/>
      <sheetName val="Arizona"/>
      <sheetName val="Sacramento"/>
      <sheetName val="Peachtree"/>
      <sheetName val="Boilermaker"/>
      <sheetName val="Bayou"/>
      <sheetName val="Chesapeake"/>
      <sheetName val="St.Louis"/>
      <sheetName val="Oklahoma"/>
      <sheetName val="LoneStar"/>
      <sheetName val="SeattleCascade"/>
      <sheetName val="SeattleOlympic"/>
      <sheetName val="WestMichigan"/>
      <sheetName val="Detroit"/>
      <sheetName val="Waterloo"/>
      <sheetName val="LosAngeles"/>
      <sheetName val="WashingtonDC"/>
      <sheetName val="Hawaii"/>
      <sheetName val="Midwest"/>
      <sheetName val="LongIsland"/>
      <sheetName val="Oregon"/>
      <sheetName val="Palmetto"/>
      <sheetName val="AnnArbor"/>
      <sheetName val="Niles"/>
      <sheetName val="TorontoEast"/>
      <sheetName val="TorontoWest"/>
      <sheetName val="SiliconValley"/>
      <sheetName val="Connecticut"/>
      <sheetName val="10000Lakes"/>
      <sheetName val="NorthStar"/>
      <sheetName val="LasVegas"/>
      <sheetName val="SmokyMountain"/>
      <sheetName val="Livonia"/>
      <sheetName val="Troy"/>
      <sheetName val="Colorado"/>
      <sheetName val="Boston"/>
      <sheetName val="NorthCarolina"/>
      <sheetName val="Buckeye"/>
      <sheetName val="Philadelphia"/>
      <sheetName val="Dallas"/>
      <sheetName val="Utah"/>
      <sheetName val="Virginia"/>
      <sheetName val="MichiganState"/>
      <sheetName val="Chart1"/>
      <sheetName val="MSC Chart"/>
    </sheetNames>
    <sheetDataSet>
      <sheetData sheetId="0"/>
      <sheetData sheetId="1"/>
      <sheetData sheetId="2"/>
      <sheetData sheetId="3"/>
      <sheetData sheetId="4"/>
      <sheetData sheetId="5">
        <row r="4">
          <cell r="B4">
            <v>1</v>
          </cell>
          <cell r="C4">
            <v>3</v>
          </cell>
        </row>
        <row r="5">
          <cell r="B5">
            <v>4</v>
          </cell>
          <cell r="C5">
            <v>2</v>
          </cell>
        </row>
        <row r="6">
          <cell r="B6">
            <v>7</v>
          </cell>
          <cell r="C6">
            <v>1</v>
          </cell>
        </row>
        <row r="7">
          <cell r="B7">
            <v>8</v>
          </cell>
          <cell r="C7">
            <v>2</v>
          </cell>
        </row>
        <row r="8">
          <cell r="B8">
            <v>11</v>
          </cell>
          <cell r="C8">
            <v>3</v>
          </cell>
        </row>
        <row r="9">
          <cell r="B9">
            <v>16</v>
          </cell>
          <cell r="C9">
            <v>3</v>
          </cell>
        </row>
        <row r="10">
          <cell r="B10">
            <v>20</v>
          </cell>
          <cell r="C10">
            <v>3</v>
          </cell>
        </row>
        <row r="11">
          <cell r="B11">
            <v>21</v>
          </cell>
          <cell r="C11">
            <v>2</v>
          </cell>
        </row>
        <row r="12">
          <cell r="B12">
            <v>25</v>
          </cell>
          <cell r="C12">
            <v>3</v>
          </cell>
        </row>
        <row r="13">
          <cell r="B13">
            <v>27</v>
          </cell>
          <cell r="C13">
            <v>4</v>
          </cell>
        </row>
        <row r="14">
          <cell r="B14">
            <v>28</v>
          </cell>
          <cell r="C14">
            <v>1</v>
          </cell>
        </row>
        <row r="15">
          <cell r="B15">
            <v>31</v>
          </cell>
          <cell r="C15">
            <v>1</v>
          </cell>
        </row>
        <row r="16">
          <cell r="B16">
            <v>33</v>
          </cell>
          <cell r="C16">
            <v>4</v>
          </cell>
        </row>
        <row r="17">
          <cell r="B17">
            <v>34</v>
          </cell>
          <cell r="C17">
            <v>2</v>
          </cell>
        </row>
        <row r="18">
          <cell r="B18">
            <v>40</v>
          </cell>
          <cell r="C18">
            <v>3</v>
          </cell>
        </row>
        <row r="19">
          <cell r="B19">
            <v>41</v>
          </cell>
          <cell r="C19">
            <v>2</v>
          </cell>
        </row>
        <row r="20">
          <cell r="B20">
            <v>45</v>
          </cell>
          <cell r="C20">
            <v>3</v>
          </cell>
        </row>
        <row r="21">
          <cell r="B21">
            <v>48</v>
          </cell>
          <cell r="C21">
            <v>4</v>
          </cell>
        </row>
        <row r="22">
          <cell r="B22">
            <v>49</v>
          </cell>
          <cell r="C22">
            <v>0</v>
          </cell>
        </row>
        <row r="23">
          <cell r="B23">
            <v>51</v>
          </cell>
          <cell r="C23">
            <v>4</v>
          </cell>
        </row>
        <row r="24">
          <cell r="B24">
            <v>53</v>
          </cell>
          <cell r="C24">
            <v>2</v>
          </cell>
        </row>
        <row r="25">
          <cell r="B25">
            <v>56</v>
          </cell>
          <cell r="C25">
            <v>2</v>
          </cell>
        </row>
        <row r="26">
          <cell r="B26">
            <v>57</v>
          </cell>
          <cell r="C26">
            <v>3</v>
          </cell>
        </row>
        <row r="27">
          <cell r="B27">
            <v>58</v>
          </cell>
          <cell r="C27">
            <v>1</v>
          </cell>
        </row>
        <row r="28">
          <cell r="B28">
            <v>60</v>
          </cell>
          <cell r="C28">
            <v>3</v>
          </cell>
        </row>
        <row r="29">
          <cell r="B29">
            <v>61</v>
          </cell>
          <cell r="C29">
            <v>2</v>
          </cell>
        </row>
        <row r="30">
          <cell r="B30">
            <v>63</v>
          </cell>
          <cell r="C30">
            <v>3</v>
          </cell>
        </row>
        <row r="31">
          <cell r="B31">
            <v>66</v>
          </cell>
          <cell r="C31">
            <v>3</v>
          </cell>
        </row>
        <row r="32">
          <cell r="B32">
            <v>67</v>
          </cell>
          <cell r="C32">
            <v>4</v>
          </cell>
        </row>
        <row r="33">
          <cell r="B33">
            <v>68</v>
          </cell>
          <cell r="C33">
            <v>4</v>
          </cell>
        </row>
        <row r="34">
          <cell r="B34">
            <v>69</v>
          </cell>
          <cell r="C34">
            <v>2</v>
          </cell>
        </row>
        <row r="35">
          <cell r="B35">
            <v>70</v>
          </cell>
          <cell r="C35">
            <v>4</v>
          </cell>
        </row>
        <row r="36">
          <cell r="B36">
            <v>71</v>
          </cell>
          <cell r="C36">
            <v>3</v>
          </cell>
        </row>
        <row r="37">
          <cell r="B37">
            <v>73</v>
          </cell>
          <cell r="C37">
            <v>1</v>
          </cell>
        </row>
        <row r="38">
          <cell r="B38">
            <v>74</v>
          </cell>
          <cell r="C38">
            <v>5</v>
          </cell>
        </row>
        <row r="39">
          <cell r="B39">
            <v>75</v>
          </cell>
          <cell r="C39">
            <v>2</v>
          </cell>
        </row>
        <row r="40">
          <cell r="B40">
            <v>78</v>
          </cell>
          <cell r="C40">
            <v>3</v>
          </cell>
        </row>
        <row r="41">
          <cell r="B41">
            <v>79</v>
          </cell>
          <cell r="C41">
            <v>3</v>
          </cell>
        </row>
        <row r="42">
          <cell r="B42">
            <v>81</v>
          </cell>
          <cell r="C42">
            <v>1</v>
          </cell>
        </row>
        <row r="43">
          <cell r="B43">
            <v>85</v>
          </cell>
          <cell r="C43">
            <v>3</v>
          </cell>
        </row>
        <row r="44">
          <cell r="B44">
            <v>86</v>
          </cell>
          <cell r="C44">
            <v>1</v>
          </cell>
        </row>
        <row r="45">
          <cell r="B45">
            <v>87</v>
          </cell>
          <cell r="C45">
            <v>2</v>
          </cell>
        </row>
        <row r="46">
          <cell r="B46">
            <v>88</v>
          </cell>
          <cell r="C46">
            <v>3</v>
          </cell>
        </row>
        <row r="47">
          <cell r="B47">
            <v>93</v>
          </cell>
          <cell r="C47">
            <v>3</v>
          </cell>
        </row>
        <row r="48">
          <cell r="B48">
            <v>94</v>
          </cell>
          <cell r="C48">
            <v>2</v>
          </cell>
        </row>
        <row r="49">
          <cell r="B49">
            <v>95</v>
          </cell>
          <cell r="C49">
            <v>2</v>
          </cell>
        </row>
        <row r="50">
          <cell r="B50">
            <v>97</v>
          </cell>
          <cell r="C50">
            <v>1</v>
          </cell>
        </row>
        <row r="51">
          <cell r="B51">
            <v>100</v>
          </cell>
          <cell r="C51">
            <v>2</v>
          </cell>
        </row>
        <row r="52">
          <cell r="B52">
            <v>101</v>
          </cell>
          <cell r="C52">
            <v>1</v>
          </cell>
        </row>
        <row r="53">
          <cell r="B53">
            <v>102</v>
          </cell>
          <cell r="C53">
            <v>2</v>
          </cell>
        </row>
        <row r="54">
          <cell r="B54">
            <v>103</v>
          </cell>
          <cell r="C54">
            <v>3</v>
          </cell>
        </row>
        <row r="55">
          <cell r="B55">
            <v>107</v>
          </cell>
          <cell r="C55">
            <v>2</v>
          </cell>
        </row>
        <row r="56">
          <cell r="B56">
            <v>108</v>
          </cell>
          <cell r="C56">
            <v>2</v>
          </cell>
        </row>
        <row r="57">
          <cell r="B57">
            <v>111</v>
          </cell>
          <cell r="C57">
            <v>3</v>
          </cell>
        </row>
        <row r="58">
          <cell r="B58">
            <v>114</v>
          </cell>
          <cell r="C58">
            <v>2</v>
          </cell>
        </row>
        <row r="59">
          <cell r="B59">
            <v>115</v>
          </cell>
          <cell r="C59">
            <v>2</v>
          </cell>
        </row>
        <row r="60">
          <cell r="B60">
            <v>116</v>
          </cell>
          <cell r="C60">
            <v>2</v>
          </cell>
        </row>
        <row r="61">
          <cell r="B61">
            <v>117</v>
          </cell>
          <cell r="C61">
            <v>1</v>
          </cell>
        </row>
        <row r="62">
          <cell r="B62">
            <v>118</v>
          </cell>
          <cell r="C62">
            <v>4</v>
          </cell>
        </row>
        <row r="63">
          <cell r="B63">
            <v>120</v>
          </cell>
          <cell r="C63">
            <v>2</v>
          </cell>
        </row>
        <row r="64">
          <cell r="B64">
            <v>121</v>
          </cell>
          <cell r="C64">
            <v>1</v>
          </cell>
        </row>
        <row r="65">
          <cell r="B65">
            <v>122</v>
          </cell>
          <cell r="C65">
            <v>3</v>
          </cell>
        </row>
        <row r="66">
          <cell r="B66">
            <v>123</v>
          </cell>
          <cell r="C66">
            <v>3</v>
          </cell>
        </row>
        <row r="67">
          <cell r="B67">
            <v>125</v>
          </cell>
          <cell r="C67">
            <v>2</v>
          </cell>
        </row>
        <row r="68">
          <cell r="B68">
            <v>126</v>
          </cell>
          <cell r="C68">
            <v>3</v>
          </cell>
        </row>
        <row r="69">
          <cell r="B69">
            <v>128</v>
          </cell>
          <cell r="C69">
            <v>1</v>
          </cell>
        </row>
        <row r="70">
          <cell r="B70">
            <v>131</v>
          </cell>
          <cell r="C70">
            <v>2</v>
          </cell>
        </row>
        <row r="71">
          <cell r="B71">
            <v>133</v>
          </cell>
          <cell r="C71">
            <v>1</v>
          </cell>
        </row>
        <row r="72">
          <cell r="B72">
            <v>134</v>
          </cell>
          <cell r="C72">
            <v>2</v>
          </cell>
        </row>
        <row r="73">
          <cell r="B73">
            <v>135</v>
          </cell>
          <cell r="C73">
            <v>3</v>
          </cell>
        </row>
        <row r="74">
          <cell r="B74">
            <v>136</v>
          </cell>
          <cell r="C74">
            <v>1</v>
          </cell>
        </row>
        <row r="75">
          <cell r="B75">
            <v>138</v>
          </cell>
          <cell r="C75">
            <v>2</v>
          </cell>
        </row>
        <row r="76">
          <cell r="B76">
            <v>141</v>
          </cell>
          <cell r="C76">
            <v>6</v>
          </cell>
        </row>
        <row r="77">
          <cell r="B77">
            <v>144</v>
          </cell>
          <cell r="C77">
            <v>1</v>
          </cell>
        </row>
        <row r="78">
          <cell r="B78">
            <v>145</v>
          </cell>
          <cell r="C78">
            <v>1</v>
          </cell>
        </row>
        <row r="79">
          <cell r="B79">
            <v>148</v>
          </cell>
          <cell r="C79">
            <v>3</v>
          </cell>
        </row>
        <row r="80">
          <cell r="B80">
            <v>151</v>
          </cell>
          <cell r="C80">
            <v>2</v>
          </cell>
        </row>
        <row r="81">
          <cell r="B81">
            <v>155</v>
          </cell>
          <cell r="C81">
            <v>3</v>
          </cell>
        </row>
        <row r="82">
          <cell r="B82">
            <v>156</v>
          </cell>
          <cell r="C82">
            <v>2</v>
          </cell>
        </row>
        <row r="83">
          <cell r="B83">
            <v>157</v>
          </cell>
          <cell r="C83">
            <v>2</v>
          </cell>
        </row>
        <row r="84">
          <cell r="B84">
            <v>159</v>
          </cell>
          <cell r="C84">
            <v>2</v>
          </cell>
        </row>
        <row r="85">
          <cell r="B85">
            <v>166</v>
          </cell>
          <cell r="C85">
            <v>3</v>
          </cell>
        </row>
        <row r="86">
          <cell r="B86">
            <v>167</v>
          </cell>
          <cell r="C86">
            <v>2</v>
          </cell>
        </row>
        <row r="87">
          <cell r="B87">
            <v>168</v>
          </cell>
          <cell r="C87">
            <v>1</v>
          </cell>
        </row>
        <row r="88">
          <cell r="B88">
            <v>171</v>
          </cell>
          <cell r="C88">
            <v>2</v>
          </cell>
        </row>
        <row r="89">
          <cell r="B89">
            <v>172</v>
          </cell>
          <cell r="C89">
            <v>1</v>
          </cell>
        </row>
        <row r="90">
          <cell r="B90">
            <v>173</v>
          </cell>
          <cell r="C90">
            <v>2</v>
          </cell>
        </row>
        <row r="91">
          <cell r="B91">
            <v>174</v>
          </cell>
          <cell r="C91">
            <v>2</v>
          </cell>
        </row>
        <row r="92">
          <cell r="B92">
            <v>175</v>
          </cell>
          <cell r="C92">
            <v>3</v>
          </cell>
        </row>
        <row r="93">
          <cell r="B93">
            <v>176</v>
          </cell>
          <cell r="C93">
            <v>3</v>
          </cell>
        </row>
        <row r="94">
          <cell r="B94">
            <v>177</v>
          </cell>
          <cell r="C94">
            <v>3</v>
          </cell>
        </row>
        <row r="95">
          <cell r="B95">
            <v>178</v>
          </cell>
          <cell r="C95">
            <v>2</v>
          </cell>
        </row>
        <row r="96">
          <cell r="B96">
            <v>179</v>
          </cell>
          <cell r="C96">
            <v>2</v>
          </cell>
        </row>
        <row r="97">
          <cell r="B97">
            <v>180</v>
          </cell>
          <cell r="C97">
            <v>3</v>
          </cell>
        </row>
        <row r="98">
          <cell r="B98">
            <v>181</v>
          </cell>
          <cell r="C98">
            <v>2</v>
          </cell>
        </row>
        <row r="99">
          <cell r="B99">
            <v>188</v>
          </cell>
          <cell r="C99">
            <v>3</v>
          </cell>
        </row>
        <row r="100">
          <cell r="B100">
            <v>190</v>
          </cell>
          <cell r="C100">
            <v>3</v>
          </cell>
        </row>
        <row r="101">
          <cell r="B101">
            <v>191</v>
          </cell>
          <cell r="C101">
            <v>2</v>
          </cell>
        </row>
        <row r="102">
          <cell r="B102">
            <v>192</v>
          </cell>
          <cell r="C102">
            <v>3</v>
          </cell>
        </row>
        <row r="103">
          <cell r="B103">
            <v>195</v>
          </cell>
          <cell r="C103">
            <v>3</v>
          </cell>
        </row>
        <row r="104">
          <cell r="B104">
            <v>201</v>
          </cell>
          <cell r="C104">
            <v>3</v>
          </cell>
        </row>
        <row r="105">
          <cell r="B105">
            <v>203</v>
          </cell>
          <cell r="C105">
            <v>2</v>
          </cell>
        </row>
        <row r="106">
          <cell r="B106">
            <v>204</v>
          </cell>
          <cell r="C106">
            <v>2</v>
          </cell>
        </row>
        <row r="107">
          <cell r="B107">
            <v>207</v>
          </cell>
          <cell r="C107">
            <v>1</v>
          </cell>
        </row>
        <row r="108">
          <cell r="B108">
            <v>211</v>
          </cell>
          <cell r="C108">
            <v>1</v>
          </cell>
        </row>
        <row r="109">
          <cell r="B109">
            <v>213</v>
          </cell>
          <cell r="C109">
            <v>1</v>
          </cell>
        </row>
        <row r="110">
          <cell r="B110">
            <v>216</v>
          </cell>
          <cell r="C110">
            <v>4</v>
          </cell>
        </row>
        <row r="111">
          <cell r="B111">
            <v>217</v>
          </cell>
          <cell r="C111">
            <v>5</v>
          </cell>
        </row>
        <row r="112">
          <cell r="B112">
            <v>219</v>
          </cell>
          <cell r="C112">
            <v>1</v>
          </cell>
        </row>
        <row r="113">
          <cell r="B113">
            <v>222</v>
          </cell>
          <cell r="C113">
            <v>1</v>
          </cell>
        </row>
        <row r="114">
          <cell r="B114">
            <v>223</v>
          </cell>
          <cell r="C114">
            <v>2</v>
          </cell>
        </row>
        <row r="115">
          <cell r="B115">
            <v>224</v>
          </cell>
          <cell r="C115">
            <v>2</v>
          </cell>
        </row>
        <row r="116">
          <cell r="B116">
            <v>225</v>
          </cell>
          <cell r="C116">
            <v>2</v>
          </cell>
        </row>
        <row r="117">
          <cell r="B117">
            <v>226</v>
          </cell>
          <cell r="C117">
            <v>4</v>
          </cell>
        </row>
        <row r="118">
          <cell r="B118">
            <v>228</v>
          </cell>
          <cell r="C118">
            <v>2</v>
          </cell>
        </row>
        <row r="119">
          <cell r="B119">
            <v>229</v>
          </cell>
          <cell r="C119">
            <v>3</v>
          </cell>
        </row>
        <row r="120">
          <cell r="B120">
            <v>230</v>
          </cell>
          <cell r="C120">
            <v>3</v>
          </cell>
        </row>
        <row r="121">
          <cell r="B121">
            <v>231</v>
          </cell>
          <cell r="C121">
            <v>2</v>
          </cell>
        </row>
        <row r="122">
          <cell r="B122">
            <v>233</v>
          </cell>
          <cell r="C122">
            <v>3</v>
          </cell>
        </row>
        <row r="123">
          <cell r="B123">
            <v>234</v>
          </cell>
          <cell r="C123">
            <v>4</v>
          </cell>
        </row>
        <row r="124">
          <cell r="B124">
            <v>236</v>
          </cell>
          <cell r="C124">
            <v>2</v>
          </cell>
        </row>
        <row r="125">
          <cell r="B125">
            <v>237</v>
          </cell>
          <cell r="C125">
            <v>2</v>
          </cell>
        </row>
        <row r="126">
          <cell r="B126">
            <v>238</v>
          </cell>
          <cell r="C126">
            <v>2</v>
          </cell>
        </row>
        <row r="127">
          <cell r="B127">
            <v>240</v>
          </cell>
          <cell r="C127">
            <v>2</v>
          </cell>
        </row>
        <row r="128">
          <cell r="B128">
            <v>241</v>
          </cell>
          <cell r="C128">
            <v>2</v>
          </cell>
        </row>
        <row r="129">
          <cell r="B129">
            <v>244</v>
          </cell>
          <cell r="C129">
            <v>4</v>
          </cell>
        </row>
        <row r="130">
          <cell r="B130">
            <v>245</v>
          </cell>
          <cell r="C130">
            <v>5</v>
          </cell>
        </row>
        <row r="131">
          <cell r="B131">
            <v>246</v>
          </cell>
          <cell r="C131">
            <v>2</v>
          </cell>
        </row>
        <row r="132">
          <cell r="B132">
            <v>247</v>
          </cell>
          <cell r="C132">
            <v>3</v>
          </cell>
        </row>
        <row r="133">
          <cell r="B133">
            <v>250</v>
          </cell>
          <cell r="C133">
            <v>2</v>
          </cell>
        </row>
        <row r="134">
          <cell r="B134">
            <v>253</v>
          </cell>
          <cell r="C134">
            <v>1</v>
          </cell>
        </row>
        <row r="135">
          <cell r="B135">
            <v>254</v>
          </cell>
          <cell r="C135">
            <v>3</v>
          </cell>
        </row>
        <row r="136">
          <cell r="B136">
            <v>256</v>
          </cell>
          <cell r="C136">
            <v>1</v>
          </cell>
        </row>
        <row r="137">
          <cell r="B137">
            <v>263</v>
          </cell>
          <cell r="C137">
            <v>2</v>
          </cell>
        </row>
        <row r="138">
          <cell r="B138">
            <v>269</v>
          </cell>
          <cell r="C138">
            <v>1</v>
          </cell>
        </row>
        <row r="139">
          <cell r="B139">
            <v>270</v>
          </cell>
          <cell r="C139">
            <v>1</v>
          </cell>
        </row>
        <row r="140">
          <cell r="B140">
            <v>271</v>
          </cell>
          <cell r="C140">
            <v>2</v>
          </cell>
        </row>
        <row r="141">
          <cell r="B141">
            <v>272</v>
          </cell>
          <cell r="C141">
            <v>2</v>
          </cell>
        </row>
        <row r="142">
          <cell r="B142">
            <v>276</v>
          </cell>
          <cell r="C142">
            <v>1</v>
          </cell>
        </row>
        <row r="143">
          <cell r="B143">
            <v>279</v>
          </cell>
          <cell r="C143">
            <v>1</v>
          </cell>
        </row>
        <row r="144">
          <cell r="B144">
            <v>280</v>
          </cell>
          <cell r="C144">
            <v>3</v>
          </cell>
        </row>
        <row r="145">
          <cell r="B145">
            <v>281</v>
          </cell>
          <cell r="C145">
            <v>3</v>
          </cell>
        </row>
        <row r="146">
          <cell r="B146">
            <v>287</v>
          </cell>
          <cell r="C146">
            <v>1</v>
          </cell>
        </row>
        <row r="147">
          <cell r="B147">
            <v>288</v>
          </cell>
          <cell r="C147">
            <v>4</v>
          </cell>
        </row>
        <row r="148">
          <cell r="B148">
            <v>291</v>
          </cell>
          <cell r="C148">
            <v>2</v>
          </cell>
        </row>
        <row r="149">
          <cell r="B149">
            <v>292</v>
          </cell>
          <cell r="C149">
            <v>2</v>
          </cell>
        </row>
        <row r="150">
          <cell r="B150">
            <v>293</v>
          </cell>
          <cell r="C150">
            <v>2</v>
          </cell>
        </row>
        <row r="151">
          <cell r="B151">
            <v>294</v>
          </cell>
          <cell r="C151">
            <v>3</v>
          </cell>
        </row>
        <row r="152">
          <cell r="B152">
            <v>295</v>
          </cell>
          <cell r="C152">
            <v>3</v>
          </cell>
        </row>
        <row r="153">
          <cell r="B153">
            <v>296</v>
          </cell>
          <cell r="C153">
            <v>1</v>
          </cell>
        </row>
        <row r="154">
          <cell r="B154">
            <v>302</v>
          </cell>
          <cell r="C154">
            <v>4</v>
          </cell>
        </row>
        <row r="155">
          <cell r="B155">
            <v>303</v>
          </cell>
          <cell r="C155">
            <v>3</v>
          </cell>
        </row>
        <row r="156">
          <cell r="B156">
            <v>304</v>
          </cell>
          <cell r="C156">
            <v>1</v>
          </cell>
        </row>
        <row r="157">
          <cell r="B157">
            <v>306</v>
          </cell>
          <cell r="C157">
            <v>2</v>
          </cell>
        </row>
        <row r="158">
          <cell r="B158">
            <v>308</v>
          </cell>
          <cell r="C158">
            <v>3</v>
          </cell>
        </row>
        <row r="159">
          <cell r="B159">
            <v>313</v>
          </cell>
          <cell r="C159">
            <v>2</v>
          </cell>
        </row>
        <row r="160">
          <cell r="B160">
            <v>314</v>
          </cell>
          <cell r="C160">
            <v>2</v>
          </cell>
        </row>
        <row r="161">
          <cell r="B161">
            <v>316</v>
          </cell>
          <cell r="C161">
            <v>3</v>
          </cell>
        </row>
        <row r="162">
          <cell r="B162">
            <v>319</v>
          </cell>
          <cell r="C162">
            <v>1</v>
          </cell>
        </row>
        <row r="163">
          <cell r="B163">
            <v>321</v>
          </cell>
          <cell r="C163">
            <v>1</v>
          </cell>
        </row>
        <row r="164">
          <cell r="B164">
            <v>322</v>
          </cell>
          <cell r="C164">
            <v>2</v>
          </cell>
        </row>
        <row r="165">
          <cell r="B165">
            <v>326</v>
          </cell>
          <cell r="C165">
            <v>3</v>
          </cell>
        </row>
        <row r="166">
          <cell r="B166">
            <v>329</v>
          </cell>
          <cell r="C166">
            <v>2</v>
          </cell>
        </row>
        <row r="167">
          <cell r="B167">
            <v>330</v>
          </cell>
          <cell r="C167">
            <v>3</v>
          </cell>
        </row>
        <row r="168">
          <cell r="B168">
            <v>333</v>
          </cell>
          <cell r="C168">
            <v>1</v>
          </cell>
        </row>
        <row r="169">
          <cell r="B169">
            <v>334</v>
          </cell>
          <cell r="C169">
            <v>1</v>
          </cell>
        </row>
        <row r="170">
          <cell r="B170">
            <v>335</v>
          </cell>
          <cell r="C170">
            <v>2</v>
          </cell>
        </row>
        <row r="171">
          <cell r="B171">
            <v>337</v>
          </cell>
          <cell r="C171">
            <v>3</v>
          </cell>
        </row>
        <row r="172">
          <cell r="B172">
            <v>339</v>
          </cell>
          <cell r="C172">
            <v>2</v>
          </cell>
        </row>
        <row r="173">
          <cell r="B173">
            <v>340</v>
          </cell>
          <cell r="C173">
            <v>3</v>
          </cell>
        </row>
        <row r="174">
          <cell r="B174">
            <v>341</v>
          </cell>
          <cell r="C174">
            <v>3</v>
          </cell>
        </row>
        <row r="175">
          <cell r="B175">
            <v>342</v>
          </cell>
          <cell r="C175">
            <v>2</v>
          </cell>
        </row>
        <row r="176">
          <cell r="B176">
            <v>343</v>
          </cell>
          <cell r="C176">
            <v>2</v>
          </cell>
        </row>
        <row r="177">
          <cell r="B177">
            <v>346</v>
          </cell>
          <cell r="C177">
            <v>2</v>
          </cell>
        </row>
        <row r="178">
          <cell r="B178">
            <v>348</v>
          </cell>
          <cell r="C178">
            <v>2</v>
          </cell>
        </row>
        <row r="179">
          <cell r="B179">
            <v>352</v>
          </cell>
          <cell r="C179">
            <v>1</v>
          </cell>
        </row>
        <row r="180">
          <cell r="B180">
            <v>353</v>
          </cell>
          <cell r="C180">
            <v>2</v>
          </cell>
        </row>
        <row r="181">
          <cell r="B181">
            <v>354</v>
          </cell>
          <cell r="C181">
            <v>1</v>
          </cell>
        </row>
        <row r="182">
          <cell r="B182">
            <v>357</v>
          </cell>
          <cell r="C182">
            <v>2</v>
          </cell>
        </row>
        <row r="183">
          <cell r="B183">
            <v>358</v>
          </cell>
          <cell r="C183">
            <v>2</v>
          </cell>
        </row>
        <row r="184">
          <cell r="B184">
            <v>359</v>
          </cell>
          <cell r="C184">
            <v>4</v>
          </cell>
        </row>
        <row r="185">
          <cell r="B185">
            <v>360</v>
          </cell>
          <cell r="C185">
            <v>3</v>
          </cell>
        </row>
        <row r="186">
          <cell r="B186">
            <v>362</v>
          </cell>
          <cell r="C186">
            <v>1</v>
          </cell>
        </row>
        <row r="187">
          <cell r="B187">
            <v>364</v>
          </cell>
          <cell r="C187">
            <v>2</v>
          </cell>
        </row>
        <row r="188">
          <cell r="B188">
            <v>365</v>
          </cell>
          <cell r="C188">
            <v>3</v>
          </cell>
        </row>
        <row r="189">
          <cell r="B189">
            <v>368</v>
          </cell>
          <cell r="C189">
            <v>2</v>
          </cell>
        </row>
        <row r="190">
          <cell r="B190">
            <v>369</v>
          </cell>
          <cell r="C190">
            <v>2</v>
          </cell>
        </row>
        <row r="191">
          <cell r="B191">
            <v>371</v>
          </cell>
          <cell r="C191">
            <v>1</v>
          </cell>
        </row>
        <row r="192">
          <cell r="B192">
            <v>375</v>
          </cell>
          <cell r="C192">
            <v>3</v>
          </cell>
        </row>
        <row r="193">
          <cell r="B193">
            <v>378</v>
          </cell>
          <cell r="C193">
            <v>2</v>
          </cell>
        </row>
        <row r="194">
          <cell r="B194">
            <v>379</v>
          </cell>
          <cell r="C194">
            <v>2</v>
          </cell>
        </row>
        <row r="195">
          <cell r="B195">
            <v>383</v>
          </cell>
          <cell r="C195">
            <v>1</v>
          </cell>
        </row>
        <row r="196">
          <cell r="B196">
            <v>384</v>
          </cell>
          <cell r="C196">
            <v>1</v>
          </cell>
        </row>
        <row r="197">
          <cell r="B197">
            <v>386</v>
          </cell>
          <cell r="C197">
            <v>2</v>
          </cell>
        </row>
        <row r="198">
          <cell r="B198">
            <v>388</v>
          </cell>
          <cell r="C198">
            <v>1</v>
          </cell>
        </row>
        <row r="199">
          <cell r="B199">
            <v>395</v>
          </cell>
          <cell r="C199">
            <v>3</v>
          </cell>
        </row>
        <row r="200">
          <cell r="B200">
            <v>399</v>
          </cell>
          <cell r="C200">
            <v>4</v>
          </cell>
        </row>
        <row r="201">
          <cell r="B201">
            <v>401</v>
          </cell>
          <cell r="C201">
            <v>2</v>
          </cell>
        </row>
        <row r="202">
          <cell r="B202">
            <v>405</v>
          </cell>
          <cell r="C202">
            <v>1</v>
          </cell>
        </row>
        <row r="203">
          <cell r="B203">
            <v>418</v>
          </cell>
          <cell r="C203">
            <v>1</v>
          </cell>
        </row>
        <row r="204">
          <cell r="B204">
            <v>421</v>
          </cell>
          <cell r="C204">
            <v>1</v>
          </cell>
        </row>
        <row r="205">
          <cell r="B205">
            <v>422</v>
          </cell>
          <cell r="C205">
            <v>2</v>
          </cell>
        </row>
        <row r="206">
          <cell r="B206">
            <v>423</v>
          </cell>
          <cell r="C206">
            <v>2</v>
          </cell>
        </row>
        <row r="207">
          <cell r="B207">
            <v>433</v>
          </cell>
          <cell r="C207">
            <v>3</v>
          </cell>
        </row>
        <row r="208">
          <cell r="B208">
            <v>434</v>
          </cell>
          <cell r="C208">
            <v>1</v>
          </cell>
        </row>
        <row r="209">
          <cell r="B209">
            <v>435</v>
          </cell>
          <cell r="C209">
            <v>2</v>
          </cell>
        </row>
        <row r="210">
          <cell r="B210">
            <v>437</v>
          </cell>
          <cell r="C210">
            <v>1</v>
          </cell>
        </row>
        <row r="211">
          <cell r="B211">
            <v>440</v>
          </cell>
          <cell r="C211">
            <v>4</v>
          </cell>
        </row>
        <row r="212">
          <cell r="B212">
            <v>441</v>
          </cell>
          <cell r="C212">
            <v>1</v>
          </cell>
        </row>
        <row r="213">
          <cell r="B213">
            <v>442</v>
          </cell>
          <cell r="C213">
            <v>1</v>
          </cell>
        </row>
        <row r="214">
          <cell r="B214">
            <v>443</v>
          </cell>
          <cell r="C214">
            <v>1</v>
          </cell>
        </row>
        <row r="215">
          <cell r="B215">
            <v>447</v>
          </cell>
          <cell r="C215">
            <v>2</v>
          </cell>
        </row>
        <row r="216">
          <cell r="B216">
            <v>449</v>
          </cell>
          <cell r="C216">
            <v>2</v>
          </cell>
        </row>
        <row r="217">
          <cell r="B217">
            <v>451</v>
          </cell>
          <cell r="C217">
            <v>2</v>
          </cell>
        </row>
        <row r="218">
          <cell r="B218">
            <v>456</v>
          </cell>
          <cell r="C218">
            <v>1</v>
          </cell>
        </row>
        <row r="219">
          <cell r="B219">
            <v>457</v>
          </cell>
          <cell r="C219">
            <v>1</v>
          </cell>
        </row>
        <row r="220">
          <cell r="B220">
            <v>461</v>
          </cell>
          <cell r="C220">
            <v>1</v>
          </cell>
        </row>
        <row r="221">
          <cell r="B221">
            <v>462</v>
          </cell>
          <cell r="C221">
            <v>1</v>
          </cell>
        </row>
        <row r="222">
          <cell r="B222">
            <v>467</v>
          </cell>
          <cell r="C222">
            <v>2</v>
          </cell>
        </row>
        <row r="223">
          <cell r="B223">
            <v>468</v>
          </cell>
          <cell r="C223">
            <v>2</v>
          </cell>
        </row>
        <row r="224">
          <cell r="B224">
            <v>469</v>
          </cell>
          <cell r="C224">
            <v>4</v>
          </cell>
        </row>
        <row r="225">
          <cell r="B225">
            <v>470</v>
          </cell>
          <cell r="C225">
            <v>2</v>
          </cell>
        </row>
        <row r="226">
          <cell r="B226">
            <v>473</v>
          </cell>
          <cell r="C226">
            <v>1</v>
          </cell>
        </row>
        <row r="227">
          <cell r="B227">
            <v>476</v>
          </cell>
          <cell r="C227">
            <v>3</v>
          </cell>
        </row>
        <row r="228">
          <cell r="B228">
            <v>484</v>
          </cell>
          <cell r="C228">
            <v>2</v>
          </cell>
        </row>
        <row r="229">
          <cell r="B229">
            <v>486</v>
          </cell>
          <cell r="C229">
            <v>2</v>
          </cell>
        </row>
        <row r="230">
          <cell r="B230">
            <v>488</v>
          </cell>
          <cell r="C230">
            <v>2</v>
          </cell>
        </row>
        <row r="231">
          <cell r="B231">
            <v>492</v>
          </cell>
          <cell r="C231">
            <v>1</v>
          </cell>
        </row>
        <row r="232">
          <cell r="B232">
            <v>494</v>
          </cell>
          <cell r="C232">
            <v>4</v>
          </cell>
        </row>
        <row r="233">
          <cell r="B233">
            <v>496</v>
          </cell>
          <cell r="C233">
            <v>1</v>
          </cell>
        </row>
        <row r="234">
          <cell r="B234">
            <v>498</v>
          </cell>
          <cell r="C234">
            <v>1</v>
          </cell>
        </row>
        <row r="235">
          <cell r="B235">
            <v>499</v>
          </cell>
          <cell r="C235">
            <v>2</v>
          </cell>
        </row>
        <row r="236">
          <cell r="B236">
            <v>501</v>
          </cell>
          <cell r="C236">
            <v>2</v>
          </cell>
        </row>
        <row r="237">
          <cell r="B237">
            <v>503</v>
          </cell>
          <cell r="C237">
            <v>5</v>
          </cell>
        </row>
        <row r="238">
          <cell r="B238">
            <v>509</v>
          </cell>
          <cell r="C238">
            <v>2</v>
          </cell>
        </row>
        <row r="239">
          <cell r="B239">
            <v>514</v>
          </cell>
          <cell r="C239">
            <v>1</v>
          </cell>
        </row>
        <row r="240">
          <cell r="B240">
            <v>515</v>
          </cell>
          <cell r="C240">
            <v>2</v>
          </cell>
        </row>
        <row r="241">
          <cell r="B241">
            <v>519</v>
          </cell>
          <cell r="C241">
            <v>2</v>
          </cell>
        </row>
        <row r="242">
          <cell r="B242">
            <v>522</v>
          </cell>
          <cell r="C242">
            <v>2</v>
          </cell>
        </row>
        <row r="243">
          <cell r="B243">
            <v>525</v>
          </cell>
          <cell r="C243">
            <v>3</v>
          </cell>
        </row>
        <row r="244">
          <cell r="B244">
            <v>527</v>
          </cell>
          <cell r="C244">
            <v>3</v>
          </cell>
        </row>
        <row r="245">
          <cell r="B245">
            <v>529</v>
          </cell>
          <cell r="C245">
            <v>1</v>
          </cell>
        </row>
        <row r="246">
          <cell r="B246">
            <v>533</v>
          </cell>
          <cell r="C246">
            <v>2</v>
          </cell>
        </row>
        <row r="247">
          <cell r="B247">
            <v>537</v>
          </cell>
          <cell r="C247">
            <v>3</v>
          </cell>
        </row>
        <row r="248">
          <cell r="B248">
            <v>538</v>
          </cell>
          <cell r="C248">
            <v>1</v>
          </cell>
        </row>
        <row r="249">
          <cell r="B249">
            <v>539</v>
          </cell>
          <cell r="C249">
            <v>1</v>
          </cell>
        </row>
        <row r="250">
          <cell r="B250">
            <v>540</v>
          </cell>
          <cell r="C250">
            <v>1</v>
          </cell>
        </row>
        <row r="251">
          <cell r="B251">
            <v>545</v>
          </cell>
          <cell r="C251">
            <v>1</v>
          </cell>
        </row>
        <row r="252">
          <cell r="B252">
            <v>547</v>
          </cell>
          <cell r="C252">
            <v>1</v>
          </cell>
        </row>
        <row r="253">
          <cell r="B253">
            <v>548</v>
          </cell>
          <cell r="C253">
            <v>4</v>
          </cell>
        </row>
        <row r="254">
          <cell r="B254">
            <v>549</v>
          </cell>
          <cell r="C254">
            <v>2</v>
          </cell>
        </row>
        <row r="255">
          <cell r="B255">
            <v>554</v>
          </cell>
          <cell r="C255">
            <v>1</v>
          </cell>
        </row>
        <row r="256">
          <cell r="B256">
            <v>555</v>
          </cell>
          <cell r="C256">
            <v>2</v>
          </cell>
        </row>
        <row r="257">
          <cell r="B257">
            <v>558</v>
          </cell>
          <cell r="C257">
            <v>1</v>
          </cell>
        </row>
        <row r="258">
          <cell r="B258">
            <v>562</v>
          </cell>
          <cell r="C258">
            <v>1</v>
          </cell>
        </row>
        <row r="259">
          <cell r="B259">
            <v>564</v>
          </cell>
          <cell r="C259">
            <v>1</v>
          </cell>
        </row>
        <row r="260">
          <cell r="B260">
            <v>568</v>
          </cell>
          <cell r="C260">
            <v>1</v>
          </cell>
        </row>
        <row r="261">
          <cell r="B261">
            <v>569</v>
          </cell>
          <cell r="C261">
            <v>1</v>
          </cell>
        </row>
        <row r="262">
          <cell r="B262">
            <v>571</v>
          </cell>
          <cell r="C262">
            <v>2</v>
          </cell>
        </row>
        <row r="263">
          <cell r="B263">
            <v>573</v>
          </cell>
          <cell r="C263">
            <v>4</v>
          </cell>
        </row>
        <row r="264">
          <cell r="B264">
            <v>578</v>
          </cell>
          <cell r="C264">
            <v>2</v>
          </cell>
        </row>
        <row r="265">
          <cell r="B265">
            <v>580</v>
          </cell>
          <cell r="C265">
            <v>1</v>
          </cell>
        </row>
        <row r="266">
          <cell r="B266">
            <v>581</v>
          </cell>
          <cell r="C266">
            <v>2</v>
          </cell>
        </row>
        <row r="267">
          <cell r="B267">
            <v>585</v>
          </cell>
          <cell r="C267">
            <v>2</v>
          </cell>
        </row>
        <row r="268">
          <cell r="B268">
            <v>587</v>
          </cell>
          <cell r="C268">
            <v>2</v>
          </cell>
        </row>
        <row r="269">
          <cell r="B269">
            <v>589</v>
          </cell>
          <cell r="C269">
            <v>2</v>
          </cell>
        </row>
        <row r="270">
          <cell r="B270">
            <v>590</v>
          </cell>
          <cell r="C270">
            <v>1</v>
          </cell>
        </row>
        <row r="271">
          <cell r="B271">
            <v>597</v>
          </cell>
          <cell r="C271">
            <v>3</v>
          </cell>
        </row>
        <row r="272">
          <cell r="B272">
            <v>599</v>
          </cell>
          <cell r="C272">
            <v>3</v>
          </cell>
        </row>
        <row r="273">
          <cell r="B273">
            <v>604</v>
          </cell>
          <cell r="C273">
            <v>2</v>
          </cell>
        </row>
        <row r="274">
          <cell r="B274">
            <v>606</v>
          </cell>
          <cell r="C274">
            <v>1</v>
          </cell>
        </row>
        <row r="275">
          <cell r="B275">
            <v>610</v>
          </cell>
          <cell r="C275">
            <v>3</v>
          </cell>
        </row>
        <row r="276">
          <cell r="B276">
            <v>611</v>
          </cell>
          <cell r="C276">
            <v>2</v>
          </cell>
        </row>
        <row r="277">
          <cell r="B277">
            <v>612</v>
          </cell>
          <cell r="C277">
            <v>2</v>
          </cell>
        </row>
        <row r="278">
          <cell r="B278">
            <v>613</v>
          </cell>
          <cell r="C278">
            <v>1</v>
          </cell>
        </row>
        <row r="279">
          <cell r="B279">
            <v>614</v>
          </cell>
          <cell r="C279">
            <v>1</v>
          </cell>
        </row>
        <row r="280">
          <cell r="B280">
            <v>617</v>
          </cell>
          <cell r="C280">
            <v>1</v>
          </cell>
        </row>
        <row r="281">
          <cell r="B281">
            <v>619</v>
          </cell>
          <cell r="C281">
            <v>1</v>
          </cell>
        </row>
        <row r="282">
          <cell r="B282">
            <v>620</v>
          </cell>
          <cell r="C282">
            <v>2</v>
          </cell>
        </row>
        <row r="283">
          <cell r="B283">
            <v>623</v>
          </cell>
          <cell r="C283">
            <v>2</v>
          </cell>
        </row>
        <row r="284">
          <cell r="B284">
            <v>624</v>
          </cell>
          <cell r="C284">
            <v>3</v>
          </cell>
        </row>
        <row r="285">
          <cell r="B285">
            <v>639</v>
          </cell>
          <cell r="C285">
            <v>2</v>
          </cell>
        </row>
        <row r="286">
          <cell r="B286">
            <v>640</v>
          </cell>
          <cell r="C286">
            <v>1</v>
          </cell>
        </row>
        <row r="287">
          <cell r="B287">
            <v>647</v>
          </cell>
          <cell r="C287">
            <v>2</v>
          </cell>
        </row>
        <row r="288">
          <cell r="B288">
            <v>648</v>
          </cell>
          <cell r="C288">
            <v>1</v>
          </cell>
        </row>
        <row r="289">
          <cell r="B289">
            <v>649</v>
          </cell>
          <cell r="C289">
            <v>2</v>
          </cell>
        </row>
        <row r="290">
          <cell r="B290">
            <v>653</v>
          </cell>
          <cell r="C290">
            <v>2</v>
          </cell>
        </row>
        <row r="291">
          <cell r="B291">
            <v>662</v>
          </cell>
          <cell r="C291">
            <v>2</v>
          </cell>
        </row>
        <row r="292">
          <cell r="B292">
            <v>663</v>
          </cell>
          <cell r="C292">
            <v>1</v>
          </cell>
        </row>
        <row r="293">
          <cell r="B293">
            <v>665</v>
          </cell>
          <cell r="C293">
            <v>1</v>
          </cell>
        </row>
        <row r="294">
          <cell r="B294">
            <v>668</v>
          </cell>
          <cell r="C294">
            <v>2</v>
          </cell>
        </row>
        <row r="295">
          <cell r="B295">
            <v>670</v>
          </cell>
          <cell r="C295">
            <v>1</v>
          </cell>
        </row>
        <row r="296">
          <cell r="B296">
            <v>675</v>
          </cell>
          <cell r="C296">
            <v>2</v>
          </cell>
        </row>
        <row r="297">
          <cell r="B297">
            <v>677</v>
          </cell>
          <cell r="C297">
            <v>2</v>
          </cell>
        </row>
        <row r="298">
          <cell r="B298">
            <v>686</v>
          </cell>
          <cell r="C298">
            <v>1</v>
          </cell>
        </row>
        <row r="299">
          <cell r="B299">
            <v>687</v>
          </cell>
          <cell r="C299">
            <v>3</v>
          </cell>
        </row>
        <row r="300">
          <cell r="B300">
            <v>691</v>
          </cell>
          <cell r="C300">
            <v>2</v>
          </cell>
        </row>
        <row r="301">
          <cell r="B301">
            <v>692</v>
          </cell>
          <cell r="C301">
            <v>2</v>
          </cell>
        </row>
        <row r="302">
          <cell r="B302">
            <v>694</v>
          </cell>
          <cell r="C302">
            <v>3</v>
          </cell>
        </row>
        <row r="303">
          <cell r="B303">
            <v>695</v>
          </cell>
          <cell r="C303">
            <v>1</v>
          </cell>
        </row>
        <row r="304">
          <cell r="B304">
            <v>696</v>
          </cell>
          <cell r="C304">
            <v>1</v>
          </cell>
        </row>
        <row r="305">
          <cell r="B305">
            <v>698</v>
          </cell>
          <cell r="C305">
            <v>1</v>
          </cell>
        </row>
        <row r="306">
          <cell r="B306">
            <v>701</v>
          </cell>
          <cell r="C306">
            <v>3</v>
          </cell>
        </row>
        <row r="307">
          <cell r="B307">
            <v>702</v>
          </cell>
          <cell r="C307">
            <v>2</v>
          </cell>
        </row>
        <row r="308">
          <cell r="B308">
            <v>703</v>
          </cell>
          <cell r="C308">
            <v>2</v>
          </cell>
        </row>
        <row r="309">
          <cell r="B309">
            <v>704</v>
          </cell>
          <cell r="C309">
            <v>2</v>
          </cell>
        </row>
        <row r="310">
          <cell r="B310">
            <v>706</v>
          </cell>
          <cell r="C310">
            <v>1</v>
          </cell>
        </row>
        <row r="311">
          <cell r="B311">
            <v>708</v>
          </cell>
          <cell r="C311">
            <v>2</v>
          </cell>
        </row>
        <row r="312">
          <cell r="B312">
            <v>709</v>
          </cell>
          <cell r="C312">
            <v>2</v>
          </cell>
        </row>
        <row r="313">
          <cell r="B313">
            <v>714</v>
          </cell>
          <cell r="C313">
            <v>2</v>
          </cell>
        </row>
        <row r="314">
          <cell r="B314">
            <v>716</v>
          </cell>
          <cell r="C314">
            <v>2</v>
          </cell>
        </row>
        <row r="315">
          <cell r="B315">
            <v>743</v>
          </cell>
          <cell r="C315">
            <v>2</v>
          </cell>
        </row>
        <row r="316">
          <cell r="B316">
            <v>744</v>
          </cell>
          <cell r="C316">
            <v>2</v>
          </cell>
        </row>
        <row r="317">
          <cell r="B317">
            <v>751</v>
          </cell>
          <cell r="C317">
            <v>3</v>
          </cell>
        </row>
        <row r="318">
          <cell r="B318">
            <v>752</v>
          </cell>
          <cell r="C318">
            <v>1</v>
          </cell>
        </row>
        <row r="319">
          <cell r="B319">
            <v>753</v>
          </cell>
          <cell r="C319">
            <v>2</v>
          </cell>
        </row>
        <row r="320">
          <cell r="B320">
            <v>759</v>
          </cell>
          <cell r="C320">
            <v>1</v>
          </cell>
        </row>
        <row r="321">
          <cell r="B321">
            <v>766</v>
          </cell>
          <cell r="C321">
            <v>3</v>
          </cell>
        </row>
        <row r="322">
          <cell r="B322">
            <v>768</v>
          </cell>
          <cell r="C322">
            <v>3</v>
          </cell>
        </row>
        <row r="323">
          <cell r="B323">
            <v>771</v>
          </cell>
          <cell r="C323">
            <v>3</v>
          </cell>
        </row>
        <row r="324">
          <cell r="B324">
            <v>772</v>
          </cell>
          <cell r="C324">
            <v>2</v>
          </cell>
        </row>
        <row r="325">
          <cell r="B325">
            <v>781</v>
          </cell>
          <cell r="C325">
            <v>4</v>
          </cell>
        </row>
        <row r="326">
          <cell r="B326">
            <v>801</v>
          </cell>
          <cell r="C326">
            <v>2</v>
          </cell>
        </row>
        <row r="327">
          <cell r="B327">
            <v>804</v>
          </cell>
          <cell r="C327">
            <v>1</v>
          </cell>
        </row>
        <row r="328">
          <cell r="B328">
            <v>806</v>
          </cell>
          <cell r="C328">
            <v>1</v>
          </cell>
        </row>
        <row r="329">
          <cell r="B329">
            <v>810</v>
          </cell>
          <cell r="C329">
            <v>2</v>
          </cell>
        </row>
        <row r="330">
          <cell r="B330">
            <v>811</v>
          </cell>
          <cell r="C330">
            <v>2</v>
          </cell>
        </row>
        <row r="331">
          <cell r="B331">
            <v>812</v>
          </cell>
          <cell r="C331">
            <v>2</v>
          </cell>
        </row>
        <row r="332">
          <cell r="B332">
            <v>815</v>
          </cell>
          <cell r="C332">
            <v>2</v>
          </cell>
        </row>
        <row r="333">
          <cell r="B333">
            <v>816</v>
          </cell>
          <cell r="C333">
            <v>2</v>
          </cell>
        </row>
        <row r="334">
          <cell r="B334">
            <v>818</v>
          </cell>
          <cell r="C334">
            <v>3</v>
          </cell>
        </row>
        <row r="335">
          <cell r="B335">
            <v>829</v>
          </cell>
          <cell r="C335">
            <v>2</v>
          </cell>
        </row>
        <row r="336">
          <cell r="B336">
            <v>830</v>
          </cell>
          <cell r="C336">
            <v>3</v>
          </cell>
        </row>
        <row r="337">
          <cell r="B337">
            <v>832</v>
          </cell>
          <cell r="C337">
            <v>1</v>
          </cell>
        </row>
        <row r="338">
          <cell r="B338">
            <v>834</v>
          </cell>
          <cell r="C338">
            <v>2</v>
          </cell>
        </row>
        <row r="339">
          <cell r="B339">
            <v>835</v>
          </cell>
          <cell r="C339">
            <v>2</v>
          </cell>
        </row>
        <row r="340">
          <cell r="B340">
            <v>836</v>
          </cell>
          <cell r="C340">
            <v>3</v>
          </cell>
        </row>
        <row r="341">
          <cell r="B341">
            <v>839</v>
          </cell>
          <cell r="C341">
            <v>2</v>
          </cell>
        </row>
        <row r="342">
          <cell r="B342">
            <v>841</v>
          </cell>
          <cell r="C342">
            <v>2</v>
          </cell>
        </row>
        <row r="343">
          <cell r="B343">
            <v>842</v>
          </cell>
          <cell r="C343">
            <v>2</v>
          </cell>
        </row>
        <row r="344">
          <cell r="B344">
            <v>843</v>
          </cell>
          <cell r="C344">
            <v>2</v>
          </cell>
        </row>
        <row r="345">
          <cell r="B345">
            <v>846</v>
          </cell>
          <cell r="C345">
            <v>3</v>
          </cell>
        </row>
        <row r="346">
          <cell r="B346">
            <v>847</v>
          </cell>
          <cell r="C346">
            <v>1</v>
          </cell>
        </row>
        <row r="347">
          <cell r="B347">
            <v>848</v>
          </cell>
          <cell r="C347">
            <v>1</v>
          </cell>
        </row>
        <row r="348">
          <cell r="B348">
            <v>852</v>
          </cell>
          <cell r="C348">
            <v>2</v>
          </cell>
        </row>
        <row r="349">
          <cell r="B349">
            <v>854</v>
          </cell>
          <cell r="C349">
            <v>1</v>
          </cell>
        </row>
        <row r="350">
          <cell r="B350">
            <v>857</v>
          </cell>
          <cell r="C350">
            <v>2</v>
          </cell>
        </row>
        <row r="351">
          <cell r="B351">
            <v>858</v>
          </cell>
          <cell r="C351">
            <v>2</v>
          </cell>
        </row>
        <row r="352">
          <cell r="B352">
            <v>862</v>
          </cell>
          <cell r="C352">
            <v>3</v>
          </cell>
        </row>
        <row r="353">
          <cell r="B353">
            <v>865</v>
          </cell>
          <cell r="C353">
            <v>2</v>
          </cell>
        </row>
        <row r="354">
          <cell r="B354">
            <v>867</v>
          </cell>
          <cell r="C354">
            <v>1</v>
          </cell>
        </row>
        <row r="355">
          <cell r="B355">
            <v>868</v>
          </cell>
          <cell r="C355">
            <v>2</v>
          </cell>
        </row>
        <row r="356">
          <cell r="B356">
            <v>869</v>
          </cell>
          <cell r="C356">
            <v>2</v>
          </cell>
        </row>
        <row r="357">
          <cell r="B357">
            <v>870</v>
          </cell>
          <cell r="C357">
            <v>2</v>
          </cell>
        </row>
        <row r="358">
          <cell r="B358">
            <v>871</v>
          </cell>
          <cell r="C358">
            <v>1</v>
          </cell>
        </row>
        <row r="359">
          <cell r="B359">
            <v>876</v>
          </cell>
          <cell r="C359">
            <v>2</v>
          </cell>
        </row>
        <row r="360">
          <cell r="B360">
            <v>877</v>
          </cell>
          <cell r="C360">
            <v>1</v>
          </cell>
        </row>
        <row r="361">
          <cell r="B361">
            <v>884</v>
          </cell>
          <cell r="C361">
            <v>2</v>
          </cell>
        </row>
        <row r="362">
          <cell r="B362">
            <v>885</v>
          </cell>
          <cell r="C362">
            <v>1</v>
          </cell>
        </row>
        <row r="363">
          <cell r="B363">
            <v>886</v>
          </cell>
          <cell r="C363">
            <v>1</v>
          </cell>
        </row>
        <row r="364">
          <cell r="B364">
            <v>888</v>
          </cell>
          <cell r="C364">
            <v>2</v>
          </cell>
        </row>
        <row r="365">
          <cell r="B365">
            <v>894</v>
          </cell>
          <cell r="C365">
            <v>2</v>
          </cell>
        </row>
        <row r="366">
          <cell r="B366">
            <v>896</v>
          </cell>
          <cell r="C366">
            <v>1</v>
          </cell>
        </row>
        <row r="367">
          <cell r="B367">
            <v>900</v>
          </cell>
          <cell r="C367">
            <v>2</v>
          </cell>
        </row>
        <row r="368">
          <cell r="B368">
            <v>903</v>
          </cell>
          <cell r="C368">
            <v>3</v>
          </cell>
        </row>
        <row r="369">
          <cell r="B369">
            <v>904</v>
          </cell>
          <cell r="C369">
            <v>3</v>
          </cell>
        </row>
        <row r="370">
          <cell r="B370">
            <v>907</v>
          </cell>
          <cell r="C370">
            <v>2</v>
          </cell>
        </row>
        <row r="371">
          <cell r="B371">
            <v>910</v>
          </cell>
          <cell r="C371">
            <v>3</v>
          </cell>
        </row>
        <row r="372">
          <cell r="B372">
            <v>919</v>
          </cell>
          <cell r="C372">
            <v>1</v>
          </cell>
        </row>
        <row r="373">
          <cell r="B373">
            <v>922</v>
          </cell>
          <cell r="C373">
            <v>1</v>
          </cell>
        </row>
        <row r="374">
          <cell r="B374">
            <v>930</v>
          </cell>
          <cell r="C374">
            <v>2</v>
          </cell>
        </row>
        <row r="375">
          <cell r="B375">
            <v>931</v>
          </cell>
          <cell r="C375">
            <v>3</v>
          </cell>
        </row>
        <row r="376">
          <cell r="B376">
            <v>932</v>
          </cell>
          <cell r="C376">
            <v>3</v>
          </cell>
        </row>
        <row r="377">
          <cell r="B377">
            <v>935</v>
          </cell>
          <cell r="C377">
            <v>3</v>
          </cell>
        </row>
        <row r="378">
          <cell r="B378">
            <v>937</v>
          </cell>
          <cell r="C378">
            <v>1</v>
          </cell>
        </row>
        <row r="379">
          <cell r="B379">
            <v>938</v>
          </cell>
          <cell r="C379">
            <v>1</v>
          </cell>
        </row>
        <row r="380">
          <cell r="B380">
            <v>945</v>
          </cell>
          <cell r="C380">
            <v>2</v>
          </cell>
        </row>
        <row r="381">
          <cell r="B381">
            <v>948</v>
          </cell>
          <cell r="C381">
            <v>1</v>
          </cell>
        </row>
        <row r="382">
          <cell r="B382">
            <v>949</v>
          </cell>
          <cell r="C382">
            <v>1</v>
          </cell>
        </row>
        <row r="383">
          <cell r="B383">
            <v>955</v>
          </cell>
          <cell r="C383">
            <v>2</v>
          </cell>
        </row>
        <row r="384">
          <cell r="B384">
            <v>956</v>
          </cell>
          <cell r="C384">
            <v>1</v>
          </cell>
        </row>
        <row r="385">
          <cell r="B385">
            <v>957</v>
          </cell>
          <cell r="C385">
            <v>1</v>
          </cell>
        </row>
        <row r="386">
          <cell r="B386">
            <v>963</v>
          </cell>
          <cell r="C386">
            <v>1</v>
          </cell>
        </row>
        <row r="387">
          <cell r="B387">
            <v>964</v>
          </cell>
          <cell r="C387">
            <v>1</v>
          </cell>
        </row>
        <row r="388">
          <cell r="B388">
            <v>967</v>
          </cell>
          <cell r="C388">
            <v>3</v>
          </cell>
        </row>
        <row r="389">
          <cell r="B389">
            <v>968</v>
          </cell>
          <cell r="C389">
            <v>3</v>
          </cell>
        </row>
        <row r="390">
          <cell r="B390">
            <v>971</v>
          </cell>
          <cell r="C390">
            <v>1</v>
          </cell>
        </row>
        <row r="391">
          <cell r="B391">
            <v>973</v>
          </cell>
          <cell r="C391">
            <v>3</v>
          </cell>
        </row>
        <row r="392">
          <cell r="B392">
            <v>980</v>
          </cell>
          <cell r="C392">
            <v>3</v>
          </cell>
        </row>
        <row r="393">
          <cell r="B393">
            <v>981</v>
          </cell>
          <cell r="C393">
            <v>2</v>
          </cell>
        </row>
        <row r="394">
          <cell r="B394">
            <v>987</v>
          </cell>
          <cell r="C394">
            <v>3</v>
          </cell>
        </row>
        <row r="395">
          <cell r="B395">
            <v>988</v>
          </cell>
          <cell r="C395">
            <v>1</v>
          </cell>
        </row>
        <row r="396">
          <cell r="B396">
            <v>991</v>
          </cell>
          <cell r="C396">
            <v>2</v>
          </cell>
        </row>
        <row r="397">
          <cell r="B397">
            <v>995</v>
          </cell>
          <cell r="C397">
            <v>1</v>
          </cell>
        </row>
        <row r="398">
          <cell r="B398">
            <v>996</v>
          </cell>
          <cell r="C398">
            <v>1</v>
          </cell>
        </row>
        <row r="399">
          <cell r="B399">
            <v>997</v>
          </cell>
          <cell r="C399">
            <v>1</v>
          </cell>
        </row>
        <row r="400">
          <cell r="B400">
            <v>999</v>
          </cell>
          <cell r="C400">
            <v>2</v>
          </cell>
        </row>
        <row r="401">
          <cell r="B401">
            <v>1000</v>
          </cell>
          <cell r="C401">
            <v>2</v>
          </cell>
        </row>
        <row r="402">
          <cell r="B402">
            <v>1001</v>
          </cell>
          <cell r="C402">
            <v>1</v>
          </cell>
        </row>
        <row r="403">
          <cell r="B403">
            <v>1002</v>
          </cell>
          <cell r="C403">
            <v>1</v>
          </cell>
        </row>
        <row r="404">
          <cell r="B404">
            <v>1006</v>
          </cell>
          <cell r="C404">
            <v>1</v>
          </cell>
        </row>
        <row r="405">
          <cell r="B405">
            <v>1009</v>
          </cell>
          <cell r="C405">
            <v>1</v>
          </cell>
        </row>
        <row r="406">
          <cell r="B406">
            <v>1011</v>
          </cell>
          <cell r="C406">
            <v>2</v>
          </cell>
        </row>
        <row r="407">
          <cell r="B407">
            <v>1013</v>
          </cell>
          <cell r="C407">
            <v>1</v>
          </cell>
        </row>
        <row r="408">
          <cell r="B408">
            <v>1014</v>
          </cell>
          <cell r="C408">
            <v>2</v>
          </cell>
        </row>
        <row r="409">
          <cell r="B409">
            <v>1018</v>
          </cell>
          <cell r="C409">
            <v>1</v>
          </cell>
        </row>
        <row r="410">
          <cell r="B410">
            <v>1023</v>
          </cell>
          <cell r="C410">
            <v>4</v>
          </cell>
        </row>
        <row r="411">
          <cell r="B411">
            <v>1024</v>
          </cell>
          <cell r="C411">
            <v>3</v>
          </cell>
        </row>
        <row r="412">
          <cell r="B412">
            <v>1025</v>
          </cell>
          <cell r="C412">
            <v>2</v>
          </cell>
        </row>
        <row r="413">
          <cell r="B413">
            <v>1026</v>
          </cell>
          <cell r="C413">
            <v>1</v>
          </cell>
        </row>
        <row r="414">
          <cell r="B414">
            <v>1027</v>
          </cell>
          <cell r="C414">
            <v>2</v>
          </cell>
        </row>
        <row r="415">
          <cell r="B415">
            <v>1033</v>
          </cell>
          <cell r="C415">
            <v>1</v>
          </cell>
        </row>
        <row r="416">
          <cell r="B416">
            <v>1038</v>
          </cell>
          <cell r="C416">
            <v>2</v>
          </cell>
        </row>
        <row r="417">
          <cell r="B417">
            <v>1047</v>
          </cell>
          <cell r="C417">
            <v>1</v>
          </cell>
        </row>
        <row r="418">
          <cell r="B418">
            <v>1051</v>
          </cell>
          <cell r="C418">
            <v>1</v>
          </cell>
        </row>
        <row r="419">
          <cell r="B419">
            <v>1053</v>
          </cell>
          <cell r="C419">
            <v>0</v>
          </cell>
        </row>
        <row r="420">
          <cell r="B420">
            <v>1056</v>
          </cell>
          <cell r="C420">
            <v>2</v>
          </cell>
        </row>
        <row r="421">
          <cell r="B421">
            <v>1058</v>
          </cell>
          <cell r="C421">
            <v>2</v>
          </cell>
        </row>
        <row r="422">
          <cell r="B422">
            <v>1065</v>
          </cell>
          <cell r="C422">
            <v>2</v>
          </cell>
        </row>
        <row r="423">
          <cell r="B423">
            <v>1071</v>
          </cell>
          <cell r="C423">
            <v>1</v>
          </cell>
        </row>
        <row r="424">
          <cell r="B424">
            <v>1072</v>
          </cell>
          <cell r="C424">
            <v>2</v>
          </cell>
        </row>
        <row r="425">
          <cell r="B425">
            <v>1073</v>
          </cell>
          <cell r="C425">
            <v>2</v>
          </cell>
        </row>
        <row r="426">
          <cell r="B426">
            <v>1075</v>
          </cell>
          <cell r="C426">
            <v>3</v>
          </cell>
        </row>
        <row r="427">
          <cell r="B427">
            <v>1076</v>
          </cell>
          <cell r="C427">
            <v>2</v>
          </cell>
        </row>
        <row r="428">
          <cell r="B428">
            <v>1086</v>
          </cell>
          <cell r="C428">
            <v>3</v>
          </cell>
        </row>
        <row r="429">
          <cell r="B429">
            <v>1089</v>
          </cell>
          <cell r="C429">
            <v>2</v>
          </cell>
        </row>
        <row r="430">
          <cell r="B430">
            <v>1091</v>
          </cell>
          <cell r="C430">
            <v>2</v>
          </cell>
        </row>
        <row r="431">
          <cell r="B431">
            <v>1094</v>
          </cell>
          <cell r="C431">
            <v>2</v>
          </cell>
        </row>
        <row r="432">
          <cell r="B432">
            <v>1095</v>
          </cell>
          <cell r="C432">
            <v>1</v>
          </cell>
        </row>
        <row r="433">
          <cell r="B433">
            <v>1098</v>
          </cell>
          <cell r="C433">
            <v>3</v>
          </cell>
        </row>
        <row r="434">
          <cell r="B434">
            <v>1099</v>
          </cell>
          <cell r="C434">
            <v>2</v>
          </cell>
        </row>
        <row r="435">
          <cell r="B435">
            <v>1100</v>
          </cell>
          <cell r="C435">
            <v>3</v>
          </cell>
        </row>
        <row r="436">
          <cell r="B436">
            <v>1102</v>
          </cell>
          <cell r="C436">
            <v>1</v>
          </cell>
        </row>
        <row r="437">
          <cell r="B437">
            <v>1103</v>
          </cell>
          <cell r="C437">
            <v>1</v>
          </cell>
        </row>
        <row r="438">
          <cell r="B438">
            <v>1108</v>
          </cell>
          <cell r="C438">
            <v>2</v>
          </cell>
        </row>
        <row r="439">
          <cell r="B439">
            <v>1111</v>
          </cell>
          <cell r="C439">
            <v>2</v>
          </cell>
        </row>
        <row r="440">
          <cell r="B440">
            <v>1114</v>
          </cell>
          <cell r="C440">
            <v>4</v>
          </cell>
        </row>
        <row r="441">
          <cell r="B441">
            <v>1123</v>
          </cell>
          <cell r="C441">
            <v>1</v>
          </cell>
        </row>
        <row r="442">
          <cell r="B442">
            <v>1124</v>
          </cell>
          <cell r="C442">
            <v>2</v>
          </cell>
        </row>
        <row r="443">
          <cell r="B443">
            <v>1126</v>
          </cell>
          <cell r="C443">
            <v>2</v>
          </cell>
        </row>
        <row r="444">
          <cell r="B444">
            <v>1127</v>
          </cell>
          <cell r="C444">
            <v>1</v>
          </cell>
        </row>
        <row r="445">
          <cell r="B445">
            <v>1137</v>
          </cell>
          <cell r="C445">
            <v>1</v>
          </cell>
        </row>
        <row r="446">
          <cell r="B446">
            <v>1138</v>
          </cell>
          <cell r="C446">
            <v>3</v>
          </cell>
        </row>
        <row r="447">
          <cell r="B447">
            <v>1143</v>
          </cell>
          <cell r="C447">
            <v>2</v>
          </cell>
        </row>
        <row r="448">
          <cell r="B448">
            <v>1148</v>
          </cell>
          <cell r="C448">
            <v>1</v>
          </cell>
        </row>
        <row r="449">
          <cell r="B449">
            <v>1153</v>
          </cell>
          <cell r="C449">
            <v>2</v>
          </cell>
        </row>
        <row r="450">
          <cell r="B450">
            <v>1155</v>
          </cell>
          <cell r="C450">
            <v>2</v>
          </cell>
        </row>
        <row r="451">
          <cell r="B451">
            <v>1156</v>
          </cell>
          <cell r="C451">
            <v>1</v>
          </cell>
        </row>
        <row r="452">
          <cell r="B452">
            <v>1157</v>
          </cell>
          <cell r="C452">
            <v>1</v>
          </cell>
        </row>
        <row r="453">
          <cell r="B453">
            <v>1158</v>
          </cell>
          <cell r="C453">
            <v>2</v>
          </cell>
        </row>
        <row r="454">
          <cell r="B454">
            <v>1159</v>
          </cell>
          <cell r="C454">
            <v>1</v>
          </cell>
        </row>
        <row r="455">
          <cell r="B455">
            <v>1160</v>
          </cell>
          <cell r="C455">
            <v>2</v>
          </cell>
        </row>
        <row r="456">
          <cell r="B456">
            <v>1164</v>
          </cell>
          <cell r="C456">
            <v>1</v>
          </cell>
        </row>
        <row r="457">
          <cell r="B457">
            <v>1165</v>
          </cell>
          <cell r="C457">
            <v>2</v>
          </cell>
        </row>
        <row r="458">
          <cell r="B458">
            <v>1168</v>
          </cell>
          <cell r="C458">
            <v>1</v>
          </cell>
        </row>
        <row r="459">
          <cell r="B459">
            <v>1178</v>
          </cell>
          <cell r="C459">
            <v>1</v>
          </cell>
        </row>
        <row r="460">
          <cell r="B460">
            <v>1182</v>
          </cell>
          <cell r="C460">
            <v>2</v>
          </cell>
        </row>
        <row r="461">
          <cell r="B461">
            <v>1188</v>
          </cell>
          <cell r="C461">
            <v>3</v>
          </cell>
        </row>
        <row r="462">
          <cell r="B462">
            <v>1189</v>
          </cell>
          <cell r="C462">
            <v>2</v>
          </cell>
        </row>
        <row r="463">
          <cell r="B463">
            <v>1195</v>
          </cell>
          <cell r="C463">
            <v>2</v>
          </cell>
        </row>
        <row r="464">
          <cell r="B464">
            <v>1197</v>
          </cell>
          <cell r="C464">
            <v>3</v>
          </cell>
        </row>
        <row r="465">
          <cell r="B465">
            <v>1203</v>
          </cell>
          <cell r="C465">
            <v>1</v>
          </cell>
        </row>
        <row r="466">
          <cell r="B466">
            <v>1208</v>
          </cell>
          <cell r="C466">
            <v>2</v>
          </cell>
        </row>
        <row r="467">
          <cell r="B467">
            <v>1209</v>
          </cell>
          <cell r="C467">
            <v>1</v>
          </cell>
        </row>
        <row r="468">
          <cell r="B468">
            <v>1212</v>
          </cell>
          <cell r="C468">
            <v>2</v>
          </cell>
        </row>
        <row r="469">
          <cell r="B469">
            <v>1218</v>
          </cell>
          <cell r="C469">
            <v>3</v>
          </cell>
        </row>
        <row r="470">
          <cell r="B470">
            <v>1219</v>
          </cell>
          <cell r="C470">
            <v>2</v>
          </cell>
        </row>
        <row r="471">
          <cell r="B471">
            <v>1221</v>
          </cell>
          <cell r="C471">
            <v>1</v>
          </cell>
        </row>
        <row r="472">
          <cell r="B472">
            <v>1225</v>
          </cell>
          <cell r="C472">
            <v>2</v>
          </cell>
        </row>
        <row r="473">
          <cell r="B473">
            <v>1228</v>
          </cell>
          <cell r="C473">
            <v>1</v>
          </cell>
        </row>
        <row r="474">
          <cell r="B474">
            <v>1230</v>
          </cell>
          <cell r="C474">
            <v>2</v>
          </cell>
        </row>
        <row r="475">
          <cell r="B475">
            <v>1237</v>
          </cell>
          <cell r="C475">
            <v>1</v>
          </cell>
        </row>
        <row r="476">
          <cell r="B476">
            <v>1241</v>
          </cell>
          <cell r="C476">
            <v>4</v>
          </cell>
        </row>
        <row r="477">
          <cell r="B477">
            <v>1243</v>
          </cell>
          <cell r="C477">
            <v>3</v>
          </cell>
        </row>
        <row r="478">
          <cell r="B478">
            <v>1245</v>
          </cell>
          <cell r="C478">
            <v>1</v>
          </cell>
        </row>
        <row r="479">
          <cell r="B479">
            <v>1246</v>
          </cell>
          <cell r="C479">
            <v>1</v>
          </cell>
        </row>
        <row r="480">
          <cell r="B480">
            <v>1247</v>
          </cell>
          <cell r="C480">
            <v>1</v>
          </cell>
        </row>
        <row r="481">
          <cell r="B481">
            <v>1248</v>
          </cell>
          <cell r="C481">
            <v>1</v>
          </cell>
        </row>
        <row r="482">
          <cell r="B482">
            <v>1249</v>
          </cell>
          <cell r="C482">
            <v>2</v>
          </cell>
        </row>
        <row r="483">
          <cell r="B483">
            <v>1250</v>
          </cell>
          <cell r="C483">
            <v>3</v>
          </cell>
        </row>
        <row r="484">
          <cell r="B484">
            <v>1251</v>
          </cell>
          <cell r="C484">
            <v>2</v>
          </cell>
        </row>
        <row r="485">
          <cell r="B485">
            <v>1254</v>
          </cell>
          <cell r="C485">
            <v>2</v>
          </cell>
        </row>
        <row r="486">
          <cell r="B486">
            <v>1255</v>
          </cell>
          <cell r="C486">
            <v>1</v>
          </cell>
        </row>
        <row r="487">
          <cell r="B487">
            <v>1257</v>
          </cell>
          <cell r="C487">
            <v>1</v>
          </cell>
        </row>
        <row r="488">
          <cell r="B488">
            <v>1258</v>
          </cell>
          <cell r="C488">
            <v>1</v>
          </cell>
        </row>
        <row r="489">
          <cell r="B489">
            <v>1259</v>
          </cell>
          <cell r="C489">
            <v>1</v>
          </cell>
        </row>
        <row r="490">
          <cell r="B490">
            <v>1261</v>
          </cell>
          <cell r="C490">
            <v>2</v>
          </cell>
        </row>
        <row r="491">
          <cell r="B491">
            <v>1262</v>
          </cell>
          <cell r="C491">
            <v>1</v>
          </cell>
        </row>
        <row r="492">
          <cell r="B492">
            <v>1266</v>
          </cell>
          <cell r="C492">
            <v>3</v>
          </cell>
        </row>
        <row r="493">
          <cell r="B493">
            <v>1270</v>
          </cell>
          <cell r="C493">
            <v>2</v>
          </cell>
        </row>
        <row r="494">
          <cell r="B494">
            <v>1274</v>
          </cell>
          <cell r="C494">
            <v>1</v>
          </cell>
        </row>
        <row r="495">
          <cell r="B495">
            <v>1277</v>
          </cell>
          <cell r="C495">
            <v>1</v>
          </cell>
        </row>
        <row r="496">
          <cell r="B496">
            <v>1279</v>
          </cell>
          <cell r="C496">
            <v>2</v>
          </cell>
        </row>
        <row r="497">
          <cell r="B497">
            <v>1280</v>
          </cell>
          <cell r="C497">
            <v>2</v>
          </cell>
        </row>
        <row r="498">
          <cell r="B498">
            <v>1287</v>
          </cell>
          <cell r="C498">
            <v>2</v>
          </cell>
        </row>
        <row r="499">
          <cell r="B499">
            <v>1288</v>
          </cell>
          <cell r="C499">
            <v>2</v>
          </cell>
        </row>
        <row r="500">
          <cell r="B500">
            <v>1289</v>
          </cell>
          <cell r="C500">
            <v>1</v>
          </cell>
        </row>
        <row r="501">
          <cell r="B501">
            <v>1290</v>
          </cell>
          <cell r="C501">
            <v>1</v>
          </cell>
        </row>
        <row r="502">
          <cell r="B502">
            <v>1293</v>
          </cell>
          <cell r="C502">
            <v>1</v>
          </cell>
        </row>
        <row r="503">
          <cell r="B503">
            <v>1294</v>
          </cell>
          <cell r="C503">
            <v>1</v>
          </cell>
        </row>
        <row r="504">
          <cell r="B504">
            <v>1296</v>
          </cell>
          <cell r="C504">
            <v>2</v>
          </cell>
        </row>
        <row r="505">
          <cell r="B505">
            <v>1302</v>
          </cell>
          <cell r="C505">
            <v>2</v>
          </cell>
        </row>
        <row r="506">
          <cell r="B506">
            <v>1303</v>
          </cell>
          <cell r="C506">
            <v>1</v>
          </cell>
        </row>
        <row r="507">
          <cell r="B507">
            <v>1304</v>
          </cell>
          <cell r="C507">
            <v>1</v>
          </cell>
        </row>
        <row r="508">
          <cell r="B508">
            <v>1305</v>
          </cell>
          <cell r="C508">
            <v>3</v>
          </cell>
        </row>
        <row r="509">
          <cell r="B509">
            <v>1306</v>
          </cell>
          <cell r="C509">
            <v>1</v>
          </cell>
        </row>
        <row r="510">
          <cell r="B510">
            <v>1307</v>
          </cell>
          <cell r="C510">
            <v>1</v>
          </cell>
        </row>
        <row r="511">
          <cell r="B511">
            <v>1308</v>
          </cell>
          <cell r="C511">
            <v>1</v>
          </cell>
        </row>
        <row r="512">
          <cell r="B512">
            <v>1310</v>
          </cell>
          <cell r="C512">
            <v>2</v>
          </cell>
        </row>
        <row r="513">
          <cell r="B513">
            <v>1311</v>
          </cell>
          <cell r="C513">
            <v>2</v>
          </cell>
        </row>
        <row r="514">
          <cell r="B514">
            <v>1312</v>
          </cell>
          <cell r="C514">
            <v>1</v>
          </cell>
        </row>
        <row r="515">
          <cell r="B515">
            <v>1317</v>
          </cell>
          <cell r="C515">
            <v>1</v>
          </cell>
        </row>
        <row r="516">
          <cell r="B516">
            <v>1318</v>
          </cell>
          <cell r="C516">
            <v>2</v>
          </cell>
        </row>
        <row r="517">
          <cell r="B517">
            <v>1319</v>
          </cell>
          <cell r="C517">
            <v>3</v>
          </cell>
        </row>
        <row r="518">
          <cell r="B518">
            <v>1322</v>
          </cell>
          <cell r="C518">
            <v>3</v>
          </cell>
        </row>
        <row r="519">
          <cell r="B519">
            <v>1323</v>
          </cell>
          <cell r="C519">
            <v>3</v>
          </cell>
        </row>
        <row r="520">
          <cell r="B520">
            <v>1325</v>
          </cell>
          <cell r="C520">
            <v>2</v>
          </cell>
        </row>
        <row r="521">
          <cell r="B521">
            <v>1329</v>
          </cell>
          <cell r="C521">
            <v>1</v>
          </cell>
        </row>
        <row r="522">
          <cell r="B522">
            <v>1332</v>
          </cell>
          <cell r="C522">
            <v>2</v>
          </cell>
        </row>
        <row r="523">
          <cell r="B523">
            <v>1334</v>
          </cell>
          <cell r="C523">
            <v>3</v>
          </cell>
        </row>
        <row r="524">
          <cell r="B524">
            <v>1339</v>
          </cell>
          <cell r="C524">
            <v>1</v>
          </cell>
        </row>
        <row r="525">
          <cell r="B525">
            <v>1340</v>
          </cell>
          <cell r="C525">
            <v>1</v>
          </cell>
        </row>
        <row r="526">
          <cell r="B526">
            <v>1348</v>
          </cell>
          <cell r="C526">
            <v>1</v>
          </cell>
        </row>
        <row r="527">
          <cell r="B527">
            <v>1350</v>
          </cell>
          <cell r="C527">
            <v>1</v>
          </cell>
        </row>
        <row r="528">
          <cell r="B528">
            <v>1351</v>
          </cell>
          <cell r="C528">
            <v>2</v>
          </cell>
        </row>
        <row r="529">
          <cell r="B529">
            <v>1358</v>
          </cell>
          <cell r="C529">
            <v>1</v>
          </cell>
        </row>
        <row r="530">
          <cell r="B530">
            <v>1359</v>
          </cell>
          <cell r="C530">
            <v>1</v>
          </cell>
        </row>
        <row r="531">
          <cell r="B531">
            <v>1361</v>
          </cell>
          <cell r="C531">
            <v>1</v>
          </cell>
        </row>
        <row r="532">
          <cell r="B532">
            <v>1366</v>
          </cell>
          <cell r="C532">
            <v>1</v>
          </cell>
        </row>
        <row r="533">
          <cell r="B533">
            <v>1367</v>
          </cell>
          <cell r="C533">
            <v>1</v>
          </cell>
        </row>
        <row r="534">
          <cell r="B534">
            <v>1370</v>
          </cell>
          <cell r="C534">
            <v>2</v>
          </cell>
        </row>
        <row r="535">
          <cell r="B535">
            <v>1372</v>
          </cell>
          <cell r="C535">
            <v>1</v>
          </cell>
        </row>
        <row r="536">
          <cell r="B536">
            <v>1377</v>
          </cell>
          <cell r="C536">
            <v>1</v>
          </cell>
        </row>
        <row r="537">
          <cell r="B537">
            <v>1378</v>
          </cell>
          <cell r="C537">
            <v>1</v>
          </cell>
        </row>
        <row r="538">
          <cell r="B538">
            <v>1379</v>
          </cell>
          <cell r="C538">
            <v>1</v>
          </cell>
        </row>
        <row r="539">
          <cell r="B539">
            <v>1382</v>
          </cell>
          <cell r="C539">
            <v>1</v>
          </cell>
        </row>
        <row r="540">
          <cell r="B540">
            <v>1388</v>
          </cell>
          <cell r="C540">
            <v>2</v>
          </cell>
        </row>
        <row r="541">
          <cell r="B541">
            <v>1389</v>
          </cell>
          <cell r="C541">
            <v>1</v>
          </cell>
        </row>
        <row r="542">
          <cell r="B542">
            <v>1391</v>
          </cell>
          <cell r="C542">
            <v>2</v>
          </cell>
        </row>
        <row r="543">
          <cell r="B543">
            <v>1396</v>
          </cell>
          <cell r="C543">
            <v>1</v>
          </cell>
        </row>
        <row r="544">
          <cell r="B544">
            <v>1398</v>
          </cell>
          <cell r="C544">
            <v>1</v>
          </cell>
        </row>
        <row r="545">
          <cell r="B545">
            <v>1403</v>
          </cell>
          <cell r="C545">
            <v>2</v>
          </cell>
        </row>
        <row r="546">
          <cell r="B546">
            <v>1404</v>
          </cell>
          <cell r="C546">
            <v>1</v>
          </cell>
        </row>
        <row r="547">
          <cell r="B547">
            <v>1405</v>
          </cell>
          <cell r="C547">
            <v>1</v>
          </cell>
        </row>
        <row r="548">
          <cell r="B548">
            <v>1410</v>
          </cell>
          <cell r="C548">
            <v>1</v>
          </cell>
        </row>
        <row r="549">
          <cell r="B549">
            <v>1413</v>
          </cell>
          <cell r="C549">
            <v>1</v>
          </cell>
        </row>
        <row r="550">
          <cell r="B550">
            <v>1414</v>
          </cell>
          <cell r="C550">
            <v>1</v>
          </cell>
        </row>
        <row r="551">
          <cell r="B551">
            <v>1415</v>
          </cell>
          <cell r="C551">
            <v>1</v>
          </cell>
        </row>
        <row r="552">
          <cell r="B552">
            <v>1418</v>
          </cell>
          <cell r="C552">
            <v>2</v>
          </cell>
        </row>
        <row r="553">
          <cell r="B553">
            <v>1421</v>
          </cell>
          <cell r="C553">
            <v>2</v>
          </cell>
        </row>
        <row r="554">
          <cell r="B554">
            <v>1425</v>
          </cell>
          <cell r="C554">
            <v>3</v>
          </cell>
        </row>
        <row r="555">
          <cell r="B555">
            <v>1429</v>
          </cell>
          <cell r="C555">
            <v>3</v>
          </cell>
        </row>
        <row r="556">
          <cell r="B556">
            <v>1432</v>
          </cell>
          <cell r="C556">
            <v>1</v>
          </cell>
        </row>
        <row r="557">
          <cell r="B557">
            <v>1438</v>
          </cell>
          <cell r="C557">
            <v>1</v>
          </cell>
        </row>
        <row r="558">
          <cell r="B558">
            <v>1439</v>
          </cell>
          <cell r="C558">
            <v>1</v>
          </cell>
        </row>
        <row r="559">
          <cell r="B559">
            <v>1444</v>
          </cell>
          <cell r="C559">
            <v>2</v>
          </cell>
        </row>
        <row r="560">
          <cell r="B560">
            <v>1446</v>
          </cell>
          <cell r="C560">
            <v>2</v>
          </cell>
        </row>
        <row r="561">
          <cell r="B561">
            <v>1450</v>
          </cell>
          <cell r="C561">
            <v>2</v>
          </cell>
        </row>
        <row r="562">
          <cell r="B562">
            <v>1457</v>
          </cell>
          <cell r="C562">
            <v>1</v>
          </cell>
        </row>
        <row r="563">
          <cell r="B563">
            <v>1458</v>
          </cell>
          <cell r="C563">
            <v>2</v>
          </cell>
        </row>
        <row r="564">
          <cell r="B564">
            <v>1466</v>
          </cell>
          <cell r="C564">
            <v>1</v>
          </cell>
        </row>
        <row r="565">
          <cell r="B565">
            <v>1468</v>
          </cell>
          <cell r="C565">
            <v>1</v>
          </cell>
        </row>
        <row r="566">
          <cell r="B566">
            <v>1474</v>
          </cell>
          <cell r="C566">
            <v>1</v>
          </cell>
        </row>
        <row r="567">
          <cell r="B567">
            <v>1477</v>
          </cell>
          <cell r="C567">
            <v>3</v>
          </cell>
        </row>
        <row r="568">
          <cell r="B568">
            <v>1480</v>
          </cell>
          <cell r="C568">
            <v>1</v>
          </cell>
        </row>
        <row r="569">
          <cell r="B569">
            <v>1482</v>
          </cell>
          <cell r="C569">
            <v>2</v>
          </cell>
        </row>
        <row r="570">
          <cell r="B570">
            <v>1484</v>
          </cell>
          <cell r="C570">
            <v>1</v>
          </cell>
        </row>
        <row r="571">
          <cell r="B571">
            <v>1492</v>
          </cell>
          <cell r="C571">
            <v>1</v>
          </cell>
        </row>
        <row r="572">
          <cell r="B572">
            <v>1493</v>
          </cell>
          <cell r="C572">
            <v>1</v>
          </cell>
        </row>
        <row r="573">
          <cell r="B573">
            <v>1495</v>
          </cell>
          <cell r="C573">
            <v>1</v>
          </cell>
        </row>
        <row r="574">
          <cell r="B574">
            <v>1501</v>
          </cell>
          <cell r="C574">
            <v>1</v>
          </cell>
        </row>
        <row r="575">
          <cell r="B575">
            <v>1502</v>
          </cell>
          <cell r="C575">
            <v>3</v>
          </cell>
        </row>
        <row r="576">
          <cell r="B576">
            <v>1503</v>
          </cell>
          <cell r="C576">
            <v>3</v>
          </cell>
        </row>
        <row r="577">
          <cell r="B577">
            <v>1504</v>
          </cell>
          <cell r="C577">
            <v>3</v>
          </cell>
        </row>
        <row r="578">
          <cell r="B578">
            <v>1506</v>
          </cell>
          <cell r="C578">
            <v>2</v>
          </cell>
        </row>
        <row r="579">
          <cell r="B579">
            <v>1507</v>
          </cell>
          <cell r="C579">
            <v>2</v>
          </cell>
        </row>
        <row r="580">
          <cell r="B580">
            <v>1510</v>
          </cell>
          <cell r="C580">
            <v>3</v>
          </cell>
        </row>
        <row r="581">
          <cell r="B581">
            <v>1511</v>
          </cell>
          <cell r="C581">
            <v>3</v>
          </cell>
        </row>
        <row r="582">
          <cell r="B582">
            <v>1512</v>
          </cell>
          <cell r="C582">
            <v>1</v>
          </cell>
        </row>
        <row r="583">
          <cell r="B583">
            <v>1513</v>
          </cell>
          <cell r="C583">
            <v>1</v>
          </cell>
        </row>
        <row r="584">
          <cell r="B584">
            <v>1514</v>
          </cell>
          <cell r="C584">
            <v>1</v>
          </cell>
        </row>
        <row r="585">
          <cell r="B585">
            <v>1515</v>
          </cell>
          <cell r="C585">
            <v>2</v>
          </cell>
        </row>
        <row r="586">
          <cell r="B586">
            <v>1516</v>
          </cell>
          <cell r="C586">
            <v>2</v>
          </cell>
        </row>
        <row r="587">
          <cell r="B587">
            <v>1517</v>
          </cell>
          <cell r="C587">
            <v>2</v>
          </cell>
        </row>
        <row r="588">
          <cell r="B588">
            <v>1518</v>
          </cell>
          <cell r="C588">
            <v>2</v>
          </cell>
        </row>
        <row r="589">
          <cell r="B589">
            <v>1519</v>
          </cell>
          <cell r="C589">
            <v>3</v>
          </cell>
        </row>
        <row r="590">
          <cell r="B590">
            <v>1522</v>
          </cell>
          <cell r="C590">
            <v>3</v>
          </cell>
        </row>
        <row r="591">
          <cell r="B591">
            <v>1523</v>
          </cell>
          <cell r="C591">
            <v>1</v>
          </cell>
        </row>
        <row r="592">
          <cell r="B592">
            <v>1528</v>
          </cell>
          <cell r="C592">
            <v>4</v>
          </cell>
        </row>
        <row r="593">
          <cell r="B593">
            <v>1529</v>
          </cell>
          <cell r="C593">
            <v>1</v>
          </cell>
        </row>
        <row r="594">
          <cell r="B594">
            <v>1533</v>
          </cell>
          <cell r="C594">
            <v>2</v>
          </cell>
        </row>
        <row r="595">
          <cell r="B595">
            <v>1535</v>
          </cell>
          <cell r="C595">
            <v>2</v>
          </cell>
        </row>
        <row r="596">
          <cell r="B596">
            <v>1537</v>
          </cell>
          <cell r="C596">
            <v>1</v>
          </cell>
        </row>
        <row r="597">
          <cell r="B597">
            <v>1538</v>
          </cell>
          <cell r="C597">
            <v>3</v>
          </cell>
        </row>
        <row r="598">
          <cell r="B598">
            <v>1539</v>
          </cell>
          <cell r="C598">
            <v>2</v>
          </cell>
        </row>
        <row r="599">
          <cell r="B599">
            <v>1540</v>
          </cell>
          <cell r="C599">
            <v>2</v>
          </cell>
        </row>
        <row r="600">
          <cell r="B600">
            <v>1541</v>
          </cell>
          <cell r="C600">
            <v>1</v>
          </cell>
        </row>
        <row r="601">
          <cell r="B601">
            <v>1543</v>
          </cell>
          <cell r="C601">
            <v>1</v>
          </cell>
        </row>
        <row r="602">
          <cell r="B602">
            <v>1544</v>
          </cell>
          <cell r="C602">
            <v>1</v>
          </cell>
        </row>
        <row r="603">
          <cell r="B603">
            <v>1546</v>
          </cell>
          <cell r="C603">
            <v>1</v>
          </cell>
        </row>
        <row r="604">
          <cell r="B604">
            <v>1547</v>
          </cell>
          <cell r="C604">
            <v>3</v>
          </cell>
        </row>
        <row r="605">
          <cell r="B605">
            <v>1551</v>
          </cell>
          <cell r="C605">
            <v>1</v>
          </cell>
        </row>
        <row r="606">
          <cell r="B606">
            <v>1553</v>
          </cell>
          <cell r="C606">
            <v>1</v>
          </cell>
        </row>
        <row r="607">
          <cell r="B607">
            <v>1554</v>
          </cell>
          <cell r="C607">
            <v>1</v>
          </cell>
        </row>
        <row r="608">
          <cell r="B608">
            <v>1555</v>
          </cell>
          <cell r="C608">
            <v>1</v>
          </cell>
        </row>
        <row r="609">
          <cell r="B609">
            <v>1557</v>
          </cell>
          <cell r="C609">
            <v>2</v>
          </cell>
        </row>
        <row r="610">
          <cell r="B610">
            <v>1559</v>
          </cell>
          <cell r="C610">
            <v>3</v>
          </cell>
        </row>
        <row r="611">
          <cell r="B611">
            <v>1561</v>
          </cell>
          <cell r="C611">
            <v>1</v>
          </cell>
        </row>
        <row r="612">
          <cell r="B612">
            <v>1566</v>
          </cell>
          <cell r="C612">
            <v>1</v>
          </cell>
        </row>
        <row r="613">
          <cell r="B613">
            <v>1569</v>
          </cell>
          <cell r="C613">
            <v>1</v>
          </cell>
        </row>
        <row r="614">
          <cell r="B614">
            <v>1571</v>
          </cell>
          <cell r="C614">
            <v>1</v>
          </cell>
        </row>
        <row r="615">
          <cell r="B615">
            <v>1572</v>
          </cell>
          <cell r="C615">
            <v>2</v>
          </cell>
        </row>
        <row r="616">
          <cell r="B616">
            <v>1573</v>
          </cell>
          <cell r="C616">
            <v>1</v>
          </cell>
        </row>
        <row r="617">
          <cell r="B617">
            <v>1574</v>
          </cell>
          <cell r="C617">
            <v>2</v>
          </cell>
        </row>
        <row r="618">
          <cell r="B618">
            <v>1576</v>
          </cell>
          <cell r="C618">
            <v>1</v>
          </cell>
        </row>
        <row r="619">
          <cell r="B619">
            <v>1577</v>
          </cell>
          <cell r="C619">
            <v>1</v>
          </cell>
        </row>
        <row r="620">
          <cell r="B620">
            <v>1578</v>
          </cell>
          <cell r="C620">
            <v>1</v>
          </cell>
        </row>
        <row r="621">
          <cell r="B621">
            <v>1583</v>
          </cell>
          <cell r="C621">
            <v>1</v>
          </cell>
        </row>
        <row r="622">
          <cell r="B622">
            <v>1584</v>
          </cell>
          <cell r="C622">
            <v>1</v>
          </cell>
        </row>
        <row r="623">
          <cell r="B623">
            <v>1585</v>
          </cell>
          <cell r="C623">
            <v>1</v>
          </cell>
        </row>
        <row r="624">
          <cell r="B624">
            <v>1590</v>
          </cell>
          <cell r="C624">
            <v>1</v>
          </cell>
        </row>
        <row r="625">
          <cell r="B625">
            <v>1591</v>
          </cell>
          <cell r="C625">
            <v>1</v>
          </cell>
        </row>
        <row r="626">
          <cell r="B626">
            <v>1592</v>
          </cell>
          <cell r="C626">
            <v>2</v>
          </cell>
        </row>
        <row r="627">
          <cell r="B627">
            <v>1595</v>
          </cell>
          <cell r="C627">
            <v>1</v>
          </cell>
        </row>
        <row r="628">
          <cell r="B628">
            <v>1596</v>
          </cell>
          <cell r="C628">
            <v>3</v>
          </cell>
        </row>
        <row r="629">
          <cell r="B629">
            <v>1598</v>
          </cell>
          <cell r="C629">
            <v>2</v>
          </cell>
        </row>
        <row r="630">
          <cell r="B630">
            <v>1599</v>
          </cell>
          <cell r="C630">
            <v>1</v>
          </cell>
        </row>
        <row r="631">
          <cell r="B631">
            <v>1600</v>
          </cell>
          <cell r="C631">
            <v>1</v>
          </cell>
        </row>
        <row r="632">
          <cell r="B632">
            <v>1601</v>
          </cell>
          <cell r="C632">
            <v>1</v>
          </cell>
        </row>
        <row r="633">
          <cell r="B633">
            <v>1604</v>
          </cell>
          <cell r="C633">
            <v>2</v>
          </cell>
        </row>
        <row r="634">
          <cell r="B634">
            <v>1607</v>
          </cell>
          <cell r="C634">
            <v>1</v>
          </cell>
        </row>
        <row r="635">
          <cell r="B635">
            <v>1610</v>
          </cell>
          <cell r="C635">
            <v>1</v>
          </cell>
        </row>
        <row r="636">
          <cell r="B636">
            <v>1612</v>
          </cell>
          <cell r="C636">
            <v>1</v>
          </cell>
        </row>
        <row r="637">
          <cell r="B637">
            <v>1619</v>
          </cell>
          <cell r="C637">
            <v>1</v>
          </cell>
        </row>
        <row r="638">
          <cell r="B638">
            <v>1622</v>
          </cell>
          <cell r="C638">
            <v>3</v>
          </cell>
        </row>
        <row r="639">
          <cell r="B639">
            <v>1625</v>
          </cell>
          <cell r="C639">
            <v>3</v>
          </cell>
        </row>
        <row r="640">
          <cell r="B640">
            <v>1626</v>
          </cell>
          <cell r="C640">
            <v>3</v>
          </cell>
        </row>
        <row r="641">
          <cell r="B641">
            <v>1629</v>
          </cell>
          <cell r="C641">
            <v>3</v>
          </cell>
        </row>
        <row r="642">
          <cell r="B642">
            <v>1631</v>
          </cell>
          <cell r="C642">
            <v>1</v>
          </cell>
        </row>
        <row r="643">
          <cell r="B643">
            <v>1633</v>
          </cell>
          <cell r="C643">
            <v>1</v>
          </cell>
        </row>
        <row r="644">
          <cell r="B644">
            <v>1635</v>
          </cell>
          <cell r="C644">
            <v>1</v>
          </cell>
        </row>
        <row r="645">
          <cell r="B645">
            <v>1640</v>
          </cell>
          <cell r="C645">
            <v>3</v>
          </cell>
        </row>
        <row r="646">
          <cell r="B646">
            <v>1642</v>
          </cell>
          <cell r="C646">
            <v>1</v>
          </cell>
        </row>
        <row r="647">
          <cell r="B647">
            <v>1644</v>
          </cell>
          <cell r="C647">
            <v>1</v>
          </cell>
        </row>
        <row r="648">
          <cell r="B648">
            <v>1646</v>
          </cell>
          <cell r="C648">
            <v>2</v>
          </cell>
        </row>
        <row r="649">
          <cell r="B649">
            <v>1647</v>
          </cell>
          <cell r="C649">
            <v>2</v>
          </cell>
        </row>
        <row r="650">
          <cell r="B650">
            <v>1648</v>
          </cell>
          <cell r="C650">
            <v>1</v>
          </cell>
        </row>
        <row r="651">
          <cell r="B651">
            <v>1649</v>
          </cell>
          <cell r="C651">
            <v>1</v>
          </cell>
        </row>
        <row r="652">
          <cell r="B652">
            <v>1652</v>
          </cell>
          <cell r="C652">
            <v>2</v>
          </cell>
        </row>
        <row r="653">
          <cell r="B653">
            <v>1655</v>
          </cell>
          <cell r="C653">
            <v>1</v>
          </cell>
        </row>
        <row r="654">
          <cell r="B654">
            <v>1657</v>
          </cell>
          <cell r="C654">
            <v>1</v>
          </cell>
        </row>
        <row r="655">
          <cell r="B655">
            <v>1658</v>
          </cell>
          <cell r="C655">
            <v>1</v>
          </cell>
        </row>
        <row r="656">
          <cell r="B656">
            <v>1660</v>
          </cell>
          <cell r="C656">
            <v>1</v>
          </cell>
        </row>
        <row r="657">
          <cell r="B657">
            <v>1661</v>
          </cell>
          <cell r="C657">
            <v>1</v>
          </cell>
        </row>
        <row r="658">
          <cell r="B658">
            <v>1662</v>
          </cell>
          <cell r="C658">
            <v>2</v>
          </cell>
        </row>
        <row r="659">
          <cell r="B659">
            <v>1665</v>
          </cell>
          <cell r="C659">
            <v>1</v>
          </cell>
        </row>
        <row r="660">
          <cell r="B660">
            <v>1669</v>
          </cell>
          <cell r="C660">
            <v>1</v>
          </cell>
        </row>
        <row r="661">
          <cell r="B661">
            <v>1671</v>
          </cell>
          <cell r="C661">
            <v>1</v>
          </cell>
        </row>
        <row r="662">
          <cell r="B662">
            <v>1672</v>
          </cell>
          <cell r="C662">
            <v>1</v>
          </cell>
        </row>
        <row r="663">
          <cell r="B663">
            <v>1675</v>
          </cell>
          <cell r="C663">
            <v>3</v>
          </cell>
        </row>
        <row r="664">
          <cell r="B664">
            <v>1676</v>
          </cell>
          <cell r="C664">
            <v>3</v>
          </cell>
        </row>
        <row r="665">
          <cell r="B665">
            <v>1677</v>
          </cell>
          <cell r="C665">
            <v>2</v>
          </cell>
        </row>
        <row r="666">
          <cell r="B666">
            <v>1678</v>
          </cell>
          <cell r="C666">
            <v>2</v>
          </cell>
        </row>
        <row r="667">
          <cell r="B667">
            <v>1683</v>
          </cell>
          <cell r="C667">
            <v>1</v>
          </cell>
        </row>
        <row r="668">
          <cell r="B668">
            <v>1684</v>
          </cell>
          <cell r="C668">
            <v>3</v>
          </cell>
        </row>
        <row r="669">
          <cell r="B669">
            <v>1687</v>
          </cell>
          <cell r="C669">
            <v>1</v>
          </cell>
        </row>
        <row r="670">
          <cell r="B670">
            <v>1690</v>
          </cell>
          <cell r="C670">
            <v>2</v>
          </cell>
        </row>
        <row r="671">
          <cell r="B671">
            <v>1691</v>
          </cell>
          <cell r="C671">
            <v>1</v>
          </cell>
        </row>
        <row r="672">
          <cell r="B672">
            <v>1692</v>
          </cell>
          <cell r="C672">
            <v>1</v>
          </cell>
        </row>
        <row r="673">
          <cell r="B673">
            <v>1695</v>
          </cell>
          <cell r="C673">
            <v>1</v>
          </cell>
        </row>
        <row r="674">
          <cell r="B674">
            <v>1696</v>
          </cell>
          <cell r="C674">
            <v>1</v>
          </cell>
        </row>
        <row r="675">
          <cell r="B675">
            <v>1699</v>
          </cell>
          <cell r="C675">
            <v>2</v>
          </cell>
        </row>
        <row r="676">
          <cell r="B676">
            <v>1700</v>
          </cell>
          <cell r="C676">
            <v>2</v>
          </cell>
        </row>
        <row r="677">
          <cell r="B677">
            <v>1701</v>
          </cell>
          <cell r="C677">
            <v>2</v>
          </cell>
        </row>
        <row r="678">
          <cell r="B678">
            <v>1702</v>
          </cell>
          <cell r="C678">
            <v>0</v>
          </cell>
        </row>
        <row r="679">
          <cell r="B679">
            <v>1703</v>
          </cell>
          <cell r="C679">
            <v>1</v>
          </cell>
        </row>
        <row r="680">
          <cell r="B680">
            <v>1706</v>
          </cell>
          <cell r="C680">
            <v>2</v>
          </cell>
        </row>
        <row r="681">
          <cell r="B681">
            <v>1708</v>
          </cell>
          <cell r="C681">
            <v>3</v>
          </cell>
        </row>
        <row r="682">
          <cell r="B682">
            <v>1710</v>
          </cell>
          <cell r="C682">
            <v>2</v>
          </cell>
        </row>
        <row r="683">
          <cell r="B683">
            <v>1711</v>
          </cell>
          <cell r="C683">
            <v>2</v>
          </cell>
        </row>
        <row r="684">
          <cell r="B684">
            <v>1712</v>
          </cell>
          <cell r="C684">
            <v>1</v>
          </cell>
        </row>
        <row r="685">
          <cell r="B685">
            <v>1714</v>
          </cell>
          <cell r="C685">
            <v>3</v>
          </cell>
        </row>
        <row r="686">
          <cell r="B686">
            <v>1716</v>
          </cell>
          <cell r="C686">
            <v>1</v>
          </cell>
        </row>
        <row r="687">
          <cell r="B687">
            <v>1717</v>
          </cell>
          <cell r="C687">
            <v>3</v>
          </cell>
        </row>
        <row r="688">
          <cell r="B688">
            <v>1718</v>
          </cell>
          <cell r="C688">
            <v>4</v>
          </cell>
        </row>
        <row r="689">
          <cell r="B689">
            <v>1719</v>
          </cell>
          <cell r="C689">
            <v>1</v>
          </cell>
        </row>
        <row r="690">
          <cell r="B690">
            <v>1720</v>
          </cell>
          <cell r="C690">
            <v>1</v>
          </cell>
        </row>
        <row r="691">
          <cell r="B691">
            <v>1721</v>
          </cell>
          <cell r="C691">
            <v>1</v>
          </cell>
        </row>
        <row r="692">
          <cell r="B692">
            <v>1723</v>
          </cell>
          <cell r="C692">
            <v>2</v>
          </cell>
        </row>
        <row r="693">
          <cell r="B693">
            <v>1726</v>
          </cell>
          <cell r="C693">
            <v>2</v>
          </cell>
        </row>
        <row r="694">
          <cell r="B694">
            <v>1727</v>
          </cell>
          <cell r="C694">
            <v>2</v>
          </cell>
        </row>
        <row r="695">
          <cell r="B695">
            <v>1729</v>
          </cell>
          <cell r="C695">
            <v>1</v>
          </cell>
        </row>
        <row r="696">
          <cell r="B696">
            <v>1730</v>
          </cell>
          <cell r="C696">
            <v>3</v>
          </cell>
        </row>
        <row r="697">
          <cell r="B697">
            <v>1731</v>
          </cell>
          <cell r="C697">
            <v>2</v>
          </cell>
        </row>
        <row r="698">
          <cell r="B698">
            <v>1732</v>
          </cell>
          <cell r="C698">
            <v>3</v>
          </cell>
        </row>
        <row r="699">
          <cell r="B699">
            <v>1735</v>
          </cell>
          <cell r="C699">
            <v>2</v>
          </cell>
        </row>
        <row r="700">
          <cell r="B700">
            <v>1736</v>
          </cell>
          <cell r="C700">
            <v>1</v>
          </cell>
        </row>
        <row r="701">
          <cell r="B701">
            <v>1737</v>
          </cell>
          <cell r="C701">
            <v>1</v>
          </cell>
        </row>
        <row r="702">
          <cell r="B702">
            <v>1739</v>
          </cell>
          <cell r="C702">
            <v>3</v>
          </cell>
        </row>
        <row r="703">
          <cell r="B703">
            <v>1740</v>
          </cell>
          <cell r="C703">
            <v>1</v>
          </cell>
        </row>
        <row r="704">
          <cell r="B704">
            <v>1741</v>
          </cell>
          <cell r="C704">
            <v>3</v>
          </cell>
        </row>
        <row r="705">
          <cell r="B705">
            <v>1742</v>
          </cell>
          <cell r="C705">
            <v>1</v>
          </cell>
        </row>
        <row r="706">
          <cell r="B706">
            <v>1743</v>
          </cell>
          <cell r="C706">
            <v>1</v>
          </cell>
        </row>
        <row r="707">
          <cell r="B707">
            <v>1745</v>
          </cell>
          <cell r="C707">
            <v>1</v>
          </cell>
        </row>
        <row r="708">
          <cell r="B708">
            <v>1746</v>
          </cell>
          <cell r="C708">
            <v>1</v>
          </cell>
        </row>
        <row r="709">
          <cell r="B709">
            <v>1747</v>
          </cell>
          <cell r="C709">
            <v>2</v>
          </cell>
        </row>
        <row r="710">
          <cell r="B710">
            <v>1748</v>
          </cell>
          <cell r="C710">
            <v>1</v>
          </cell>
        </row>
        <row r="711">
          <cell r="B711">
            <v>1750</v>
          </cell>
          <cell r="C711">
            <v>1</v>
          </cell>
        </row>
        <row r="712">
          <cell r="B712">
            <v>1751</v>
          </cell>
          <cell r="C712">
            <v>1</v>
          </cell>
        </row>
        <row r="713">
          <cell r="B713">
            <v>1754</v>
          </cell>
          <cell r="C713">
            <v>1</v>
          </cell>
        </row>
        <row r="714">
          <cell r="B714">
            <v>1756</v>
          </cell>
          <cell r="C714">
            <v>1</v>
          </cell>
        </row>
        <row r="715">
          <cell r="B715">
            <v>1757</v>
          </cell>
          <cell r="C715">
            <v>1</v>
          </cell>
        </row>
        <row r="716">
          <cell r="B716">
            <v>1758</v>
          </cell>
          <cell r="C716">
            <v>2</v>
          </cell>
        </row>
        <row r="717">
          <cell r="B717">
            <v>1759</v>
          </cell>
          <cell r="C717">
            <v>1</v>
          </cell>
        </row>
        <row r="718">
          <cell r="B718">
            <v>1760</v>
          </cell>
          <cell r="C718">
            <v>1</v>
          </cell>
        </row>
        <row r="719">
          <cell r="B719">
            <v>1761</v>
          </cell>
          <cell r="C719">
            <v>1</v>
          </cell>
        </row>
        <row r="720">
          <cell r="B720">
            <v>1763</v>
          </cell>
          <cell r="C720">
            <v>1</v>
          </cell>
        </row>
        <row r="721">
          <cell r="B721">
            <v>1764</v>
          </cell>
          <cell r="C721">
            <v>3</v>
          </cell>
        </row>
        <row r="722">
          <cell r="B722">
            <v>1765</v>
          </cell>
          <cell r="C722">
            <v>1</v>
          </cell>
        </row>
        <row r="723">
          <cell r="B723">
            <v>1766</v>
          </cell>
          <cell r="C723">
            <v>1</v>
          </cell>
        </row>
        <row r="724">
          <cell r="B724">
            <v>1768</v>
          </cell>
          <cell r="C724">
            <v>1</v>
          </cell>
        </row>
        <row r="725">
          <cell r="B725">
            <v>1769</v>
          </cell>
          <cell r="C725">
            <v>1</v>
          </cell>
        </row>
        <row r="726">
          <cell r="B726">
            <v>1771</v>
          </cell>
          <cell r="C726">
            <v>2</v>
          </cell>
        </row>
        <row r="727">
          <cell r="B727">
            <v>1772</v>
          </cell>
          <cell r="C727">
            <v>1</v>
          </cell>
        </row>
        <row r="728">
          <cell r="B728">
            <v>1775</v>
          </cell>
          <cell r="C728">
            <v>1</v>
          </cell>
        </row>
        <row r="729">
          <cell r="B729">
            <v>1777</v>
          </cell>
          <cell r="C729">
            <v>1</v>
          </cell>
        </row>
        <row r="730">
          <cell r="B730">
            <v>1778</v>
          </cell>
          <cell r="C730">
            <v>1</v>
          </cell>
        </row>
        <row r="731">
          <cell r="B731">
            <v>1780</v>
          </cell>
          <cell r="C731">
            <v>1</v>
          </cell>
        </row>
        <row r="732">
          <cell r="B732">
            <v>1781</v>
          </cell>
          <cell r="C732">
            <v>2</v>
          </cell>
        </row>
        <row r="733">
          <cell r="B733">
            <v>1782</v>
          </cell>
          <cell r="C733">
            <v>1</v>
          </cell>
        </row>
        <row r="734">
          <cell r="B734">
            <v>1784</v>
          </cell>
          <cell r="C734">
            <v>1</v>
          </cell>
        </row>
        <row r="735">
          <cell r="B735">
            <v>1785</v>
          </cell>
          <cell r="C735">
            <v>1</v>
          </cell>
        </row>
        <row r="736">
          <cell r="B736">
            <v>1787</v>
          </cell>
          <cell r="C736">
            <v>1</v>
          </cell>
        </row>
        <row r="737">
          <cell r="B737">
            <v>1788</v>
          </cell>
          <cell r="C737">
            <v>1</v>
          </cell>
        </row>
        <row r="738">
          <cell r="B738">
            <v>1789</v>
          </cell>
          <cell r="C738">
            <v>1</v>
          </cell>
        </row>
        <row r="739">
          <cell r="B739">
            <v>1791</v>
          </cell>
          <cell r="C739">
            <v>1</v>
          </cell>
        </row>
        <row r="740">
          <cell r="B740">
            <v>1793</v>
          </cell>
          <cell r="C740">
            <v>1</v>
          </cell>
        </row>
        <row r="741">
          <cell r="B741">
            <v>1795</v>
          </cell>
          <cell r="C741">
            <v>1</v>
          </cell>
        </row>
        <row r="742">
          <cell r="B742">
            <v>1796</v>
          </cell>
          <cell r="C742">
            <v>2</v>
          </cell>
        </row>
        <row r="743">
          <cell r="B743">
            <v>1798</v>
          </cell>
          <cell r="C743">
            <v>1</v>
          </cell>
        </row>
        <row r="744">
          <cell r="B744">
            <v>1799</v>
          </cell>
          <cell r="C744">
            <v>1</v>
          </cell>
        </row>
        <row r="745">
          <cell r="B745">
            <v>1801</v>
          </cell>
          <cell r="C745">
            <v>2</v>
          </cell>
        </row>
        <row r="746">
          <cell r="B746">
            <v>1802</v>
          </cell>
          <cell r="C746">
            <v>1</v>
          </cell>
        </row>
        <row r="747">
          <cell r="B747">
            <v>1803</v>
          </cell>
          <cell r="C747">
            <v>1</v>
          </cell>
        </row>
        <row r="748">
          <cell r="B748">
            <v>1806</v>
          </cell>
          <cell r="C748">
            <v>2</v>
          </cell>
        </row>
        <row r="749">
          <cell r="B749">
            <v>1807</v>
          </cell>
          <cell r="C749">
            <v>1</v>
          </cell>
        </row>
        <row r="750">
          <cell r="B750">
            <v>1808</v>
          </cell>
          <cell r="C750">
            <v>1</v>
          </cell>
        </row>
        <row r="751">
          <cell r="B751">
            <v>1810</v>
          </cell>
          <cell r="C751">
            <v>1</v>
          </cell>
        </row>
        <row r="752">
          <cell r="B752">
            <v>1811</v>
          </cell>
          <cell r="C752">
            <v>2</v>
          </cell>
        </row>
        <row r="753">
          <cell r="B753">
            <v>1815</v>
          </cell>
          <cell r="C753">
            <v>1</v>
          </cell>
        </row>
        <row r="754">
          <cell r="B754">
            <v>1816</v>
          </cell>
          <cell r="C754">
            <v>3</v>
          </cell>
        </row>
        <row r="755">
          <cell r="B755">
            <v>1817</v>
          </cell>
          <cell r="C755">
            <v>2</v>
          </cell>
        </row>
        <row r="756">
          <cell r="B756">
            <v>1818</v>
          </cell>
          <cell r="C756">
            <v>1</v>
          </cell>
        </row>
        <row r="757">
          <cell r="B757">
            <v>1823</v>
          </cell>
          <cell r="C757">
            <v>1</v>
          </cell>
        </row>
        <row r="758">
          <cell r="B758">
            <v>1824</v>
          </cell>
          <cell r="C758">
            <v>1</v>
          </cell>
        </row>
        <row r="759">
          <cell r="B759">
            <v>1825</v>
          </cell>
          <cell r="C759">
            <v>1</v>
          </cell>
        </row>
        <row r="760">
          <cell r="B760">
            <v>1827</v>
          </cell>
          <cell r="C760">
            <v>1</v>
          </cell>
        </row>
        <row r="761">
          <cell r="B761">
            <v>1828</v>
          </cell>
          <cell r="C761">
            <v>1</v>
          </cell>
        </row>
        <row r="762">
          <cell r="B762">
            <v>1829</v>
          </cell>
          <cell r="C762">
            <v>2</v>
          </cell>
        </row>
        <row r="763">
          <cell r="B763">
            <v>1831</v>
          </cell>
          <cell r="C763">
            <v>1</v>
          </cell>
        </row>
        <row r="764">
          <cell r="B764">
            <v>1835</v>
          </cell>
          <cell r="C764">
            <v>1</v>
          </cell>
        </row>
        <row r="765">
          <cell r="B765">
            <v>1836</v>
          </cell>
          <cell r="C765">
            <v>2</v>
          </cell>
        </row>
        <row r="766">
          <cell r="B766">
            <v>1846</v>
          </cell>
          <cell r="C766">
            <v>2</v>
          </cell>
        </row>
        <row r="767">
          <cell r="B767">
            <v>1847</v>
          </cell>
          <cell r="C767">
            <v>1</v>
          </cell>
        </row>
        <row r="768">
          <cell r="B768">
            <v>1848</v>
          </cell>
          <cell r="C768">
            <v>1</v>
          </cell>
        </row>
        <row r="769">
          <cell r="B769">
            <v>1849</v>
          </cell>
          <cell r="C769">
            <v>1</v>
          </cell>
        </row>
        <row r="770">
          <cell r="B770">
            <v>1850</v>
          </cell>
          <cell r="C770">
            <v>1</v>
          </cell>
        </row>
        <row r="771">
          <cell r="B771">
            <v>1860</v>
          </cell>
          <cell r="C771">
            <v>1</v>
          </cell>
        </row>
        <row r="772">
          <cell r="B772">
            <v>1862</v>
          </cell>
          <cell r="C772">
            <v>1</v>
          </cell>
        </row>
        <row r="773">
          <cell r="B773">
            <v>1864</v>
          </cell>
          <cell r="C773">
            <v>1</v>
          </cell>
        </row>
        <row r="774">
          <cell r="B774">
            <v>1865</v>
          </cell>
          <cell r="C774">
            <v>1</v>
          </cell>
        </row>
        <row r="775">
          <cell r="B775">
            <v>1868</v>
          </cell>
          <cell r="C775">
            <v>3</v>
          </cell>
        </row>
        <row r="776">
          <cell r="B776">
            <v>1872</v>
          </cell>
          <cell r="C776">
            <v>1</v>
          </cell>
        </row>
        <row r="777">
          <cell r="B777">
            <v>1875</v>
          </cell>
          <cell r="C777">
            <v>2</v>
          </cell>
        </row>
        <row r="778">
          <cell r="B778">
            <v>1876</v>
          </cell>
          <cell r="C778">
            <v>1</v>
          </cell>
        </row>
        <row r="779">
          <cell r="B779">
            <v>1877</v>
          </cell>
          <cell r="C779">
            <v>1</v>
          </cell>
        </row>
        <row r="780">
          <cell r="B780">
            <v>1880</v>
          </cell>
          <cell r="C780">
            <v>2</v>
          </cell>
        </row>
        <row r="781">
          <cell r="B781">
            <v>1881</v>
          </cell>
          <cell r="C781">
            <v>1</v>
          </cell>
        </row>
        <row r="782">
          <cell r="B782">
            <v>1884</v>
          </cell>
          <cell r="C782">
            <v>1</v>
          </cell>
        </row>
        <row r="783">
          <cell r="B783">
            <v>1885</v>
          </cell>
          <cell r="C783">
            <v>3</v>
          </cell>
        </row>
        <row r="784">
          <cell r="B784">
            <v>1891</v>
          </cell>
          <cell r="C784">
            <v>2</v>
          </cell>
        </row>
        <row r="785">
          <cell r="B785">
            <v>1893</v>
          </cell>
          <cell r="C785">
            <v>1</v>
          </cell>
        </row>
        <row r="786">
          <cell r="B786">
            <v>1895</v>
          </cell>
          <cell r="C786">
            <v>2</v>
          </cell>
        </row>
        <row r="787">
          <cell r="B787">
            <v>1896</v>
          </cell>
          <cell r="C787">
            <v>2</v>
          </cell>
        </row>
        <row r="788">
          <cell r="B788">
            <v>1898</v>
          </cell>
          <cell r="C788">
            <v>1</v>
          </cell>
        </row>
        <row r="789">
          <cell r="B789">
            <v>1899</v>
          </cell>
          <cell r="C789">
            <v>2</v>
          </cell>
        </row>
        <row r="790">
          <cell r="B790">
            <v>1902</v>
          </cell>
          <cell r="C790">
            <v>2</v>
          </cell>
        </row>
        <row r="791">
          <cell r="B791">
            <v>1908</v>
          </cell>
          <cell r="C791">
            <v>1</v>
          </cell>
        </row>
        <row r="792">
          <cell r="B792">
            <v>1912</v>
          </cell>
          <cell r="C792">
            <v>2</v>
          </cell>
        </row>
        <row r="793">
          <cell r="B793">
            <v>1915</v>
          </cell>
          <cell r="C793">
            <v>1</v>
          </cell>
        </row>
        <row r="794">
          <cell r="B794">
            <v>1916</v>
          </cell>
          <cell r="C794">
            <v>1</v>
          </cell>
        </row>
        <row r="795">
          <cell r="B795">
            <v>1918</v>
          </cell>
          <cell r="C795">
            <v>4</v>
          </cell>
        </row>
        <row r="796">
          <cell r="B796">
            <v>1920</v>
          </cell>
          <cell r="C796">
            <v>1</v>
          </cell>
        </row>
        <row r="797">
          <cell r="B797">
            <v>1922</v>
          </cell>
          <cell r="C797">
            <v>2</v>
          </cell>
        </row>
        <row r="798">
          <cell r="B798">
            <v>1923</v>
          </cell>
          <cell r="C798">
            <v>3</v>
          </cell>
        </row>
        <row r="799">
          <cell r="B799">
            <v>1927</v>
          </cell>
          <cell r="C799">
            <v>2</v>
          </cell>
        </row>
        <row r="800">
          <cell r="B800">
            <v>1937</v>
          </cell>
          <cell r="C800">
            <v>1</v>
          </cell>
        </row>
        <row r="801">
          <cell r="B801">
            <v>1939</v>
          </cell>
          <cell r="C801">
            <v>2</v>
          </cell>
        </row>
        <row r="802">
          <cell r="B802">
            <v>1941</v>
          </cell>
          <cell r="C802">
            <v>3</v>
          </cell>
        </row>
        <row r="803">
          <cell r="B803">
            <v>1942</v>
          </cell>
          <cell r="C803">
            <v>2</v>
          </cell>
        </row>
        <row r="804">
          <cell r="B804">
            <v>1943</v>
          </cell>
          <cell r="C804">
            <v>1</v>
          </cell>
        </row>
        <row r="805">
          <cell r="B805">
            <v>1944</v>
          </cell>
          <cell r="C805">
            <v>1</v>
          </cell>
        </row>
        <row r="806">
          <cell r="B806">
            <v>1946</v>
          </cell>
          <cell r="C806">
            <v>1</v>
          </cell>
        </row>
        <row r="807">
          <cell r="B807">
            <v>1952</v>
          </cell>
          <cell r="C807">
            <v>1</v>
          </cell>
        </row>
        <row r="808">
          <cell r="B808">
            <v>1954</v>
          </cell>
          <cell r="C808">
            <v>1</v>
          </cell>
        </row>
        <row r="809">
          <cell r="B809">
            <v>1955</v>
          </cell>
          <cell r="C809">
            <v>1</v>
          </cell>
        </row>
        <row r="810">
          <cell r="B810">
            <v>1957</v>
          </cell>
          <cell r="C810">
            <v>1</v>
          </cell>
        </row>
        <row r="811">
          <cell r="B811">
            <v>1959</v>
          </cell>
          <cell r="C811">
            <v>1</v>
          </cell>
        </row>
        <row r="812">
          <cell r="B812">
            <v>1965</v>
          </cell>
          <cell r="C812">
            <v>1</v>
          </cell>
        </row>
        <row r="813">
          <cell r="B813">
            <v>1967</v>
          </cell>
          <cell r="C813">
            <v>2</v>
          </cell>
        </row>
        <row r="814">
          <cell r="B814">
            <v>1972</v>
          </cell>
          <cell r="C814">
            <v>1</v>
          </cell>
        </row>
        <row r="815">
          <cell r="B815">
            <v>1973</v>
          </cell>
          <cell r="C815">
            <v>2</v>
          </cell>
        </row>
        <row r="816">
          <cell r="B816">
            <v>1977</v>
          </cell>
          <cell r="C816">
            <v>1</v>
          </cell>
        </row>
        <row r="817">
          <cell r="B817">
            <v>1980</v>
          </cell>
          <cell r="C817">
            <v>2</v>
          </cell>
        </row>
        <row r="818">
          <cell r="B818">
            <v>1982</v>
          </cell>
          <cell r="C818">
            <v>1</v>
          </cell>
        </row>
        <row r="819">
          <cell r="B819">
            <v>1983</v>
          </cell>
          <cell r="C819">
            <v>3</v>
          </cell>
        </row>
        <row r="820">
          <cell r="B820">
            <v>1984</v>
          </cell>
          <cell r="C820">
            <v>2</v>
          </cell>
        </row>
        <row r="821">
          <cell r="B821">
            <v>1985</v>
          </cell>
          <cell r="C821">
            <v>3</v>
          </cell>
        </row>
        <row r="822">
          <cell r="B822">
            <v>1986</v>
          </cell>
          <cell r="C822">
            <v>3</v>
          </cell>
        </row>
        <row r="823">
          <cell r="B823">
            <v>1987</v>
          </cell>
          <cell r="C823">
            <v>1</v>
          </cell>
        </row>
        <row r="824">
          <cell r="B824">
            <v>1989</v>
          </cell>
          <cell r="C824">
            <v>1</v>
          </cell>
        </row>
        <row r="825">
          <cell r="B825">
            <v>1991</v>
          </cell>
          <cell r="C825">
            <v>2</v>
          </cell>
        </row>
        <row r="826">
          <cell r="B826">
            <v>1994</v>
          </cell>
          <cell r="C826">
            <v>1</v>
          </cell>
        </row>
        <row r="827">
          <cell r="B827">
            <v>1997</v>
          </cell>
          <cell r="C827">
            <v>1</v>
          </cell>
        </row>
        <row r="828">
          <cell r="B828">
            <v>1998</v>
          </cell>
          <cell r="C828">
            <v>0</v>
          </cell>
        </row>
        <row r="829">
          <cell r="B829">
            <v>1999</v>
          </cell>
          <cell r="C829">
            <v>1</v>
          </cell>
        </row>
        <row r="830">
          <cell r="B830">
            <v>2000</v>
          </cell>
          <cell r="C830">
            <v>3</v>
          </cell>
        </row>
        <row r="831">
          <cell r="B831">
            <v>2001</v>
          </cell>
          <cell r="C831">
            <v>1</v>
          </cell>
        </row>
        <row r="832">
          <cell r="B832">
            <v>2002</v>
          </cell>
          <cell r="C832">
            <v>1</v>
          </cell>
        </row>
        <row r="833">
          <cell r="B833">
            <v>2004</v>
          </cell>
          <cell r="C833">
            <v>1</v>
          </cell>
        </row>
        <row r="834">
          <cell r="B834">
            <v>2008</v>
          </cell>
          <cell r="C834">
            <v>1</v>
          </cell>
        </row>
        <row r="835">
          <cell r="B835">
            <v>2010</v>
          </cell>
          <cell r="C835">
            <v>2</v>
          </cell>
        </row>
        <row r="836">
          <cell r="B836">
            <v>2013</v>
          </cell>
          <cell r="C836">
            <v>1</v>
          </cell>
        </row>
        <row r="837">
          <cell r="B837">
            <v>2016</v>
          </cell>
          <cell r="C837">
            <v>3</v>
          </cell>
        </row>
        <row r="838">
          <cell r="B838">
            <v>2021</v>
          </cell>
          <cell r="C838">
            <v>1</v>
          </cell>
        </row>
        <row r="839">
          <cell r="B839">
            <v>2022</v>
          </cell>
          <cell r="C839">
            <v>3</v>
          </cell>
        </row>
        <row r="840">
          <cell r="B840">
            <v>2023</v>
          </cell>
          <cell r="C840">
            <v>1</v>
          </cell>
        </row>
        <row r="841">
          <cell r="B841">
            <v>2027</v>
          </cell>
          <cell r="C841">
            <v>1</v>
          </cell>
        </row>
        <row r="842">
          <cell r="B842">
            <v>2028</v>
          </cell>
          <cell r="C842">
            <v>1</v>
          </cell>
        </row>
        <row r="843">
          <cell r="B843">
            <v>2029</v>
          </cell>
          <cell r="C843">
            <v>1</v>
          </cell>
        </row>
        <row r="844">
          <cell r="B844">
            <v>2035</v>
          </cell>
          <cell r="C844">
            <v>2</v>
          </cell>
        </row>
        <row r="845">
          <cell r="B845">
            <v>2036</v>
          </cell>
          <cell r="C845">
            <v>1</v>
          </cell>
        </row>
        <row r="846">
          <cell r="B846">
            <v>2039</v>
          </cell>
          <cell r="C846">
            <v>2</v>
          </cell>
        </row>
        <row r="847">
          <cell r="B847">
            <v>2040</v>
          </cell>
          <cell r="C847">
            <v>2</v>
          </cell>
        </row>
        <row r="848">
          <cell r="B848">
            <v>2041</v>
          </cell>
          <cell r="C848">
            <v>2</v>
          </cell>
        </row>
        <row r="849">
          <cell r="B849">
            <v>2046</v>
          </cell>
          <cell r="C849">
            <v>3</v>
          </cell>
        </row>
        <row r="850">
          <cell r="B850">
            <v>2048</v>
          </cell>
          <cell r="C850">
            <v>2</v>
          </cell>
        </row>
        <row r="851">
          <cell r="B851">
            <v>2051</v>
          </cell>
          <cell r="C851">
            <v>2</v>
          </cell>
        </row>
        <row r="852">
          <cell r="B852">
            <v>2052</v>
          </cell>
          <cell r="C852">
            <v>2</v>
          </cell>
        </row>
        <row r="853">
          <cell r="B853">
            <v>2053</v>
          </cell>
          <cell r="C853">
            <v>2</v>
          </cell>
        </row>
        <row r="854">
          <cell r="B854">
            <v>2054</v>
          </cell>
          <cell r="C854">
            <v>4</v>
          </cell>
        </row>
        <row r="855">
          <cell r="B855">
            <v>2055</v>
          </cell>
          <cell r="C855">
            <v>1</v>
          </cell>
        </row>
        <row r="856">
          <cell r="B856">
            <v>2056</v>
          </cell>
          <cell r="C856">
            <v>4</v>
          </cell>
        </row>
        <row r="857">
          <cell r="B857">
            <v>2057</v>
          </cell>
          <cell r="C857">
            <v>1</v>
          </cell>
        </row>
        <row r="858">
          <cell r="B858">
            <v>2059</v>
          </cell>
          <cell r="C858">
            <v>1</v>
          </cell>
        </row>
        <row r="859">
          <cell r="B859">
            <v>2062</v>
          </cell>
          <cell r="C859">
            <v>2</v>
          </cell>
        </row>
        <row r="860">
          <cell r="B860">
            <v>2064</v>
          </cell>
          <cell r="C860">
            <v>1</v>
          </cell>
        </row>
        <row r="861">
          <cell r="B861">
            <v>2067</v>
          </cell>
          <cell r="C861">
            <v>2</v>
          </cell>
        </row>
        <row r="862">
          <cell r="B862">
            <v>2068</v>
          </cell>
          <cell r="C862">
            <v>1</v>
          </cell>
        </row>
        <row r="863">
          <cell r="B863">
            <v>2070</v>
          </cell>
          <cell r="C863">
            <v>1</v>
          </cell>
        </row>
        <row r="864">
          <cell r="B864">
            <v>2072</v>
          </cell>
          <cell r="C864">
            <v>1</v>
          </cell>
        </row>
        <row r="865">
          <cell r="B865">
            <v>2073</v>
          </cell>
          <cell r="C865">
            <v>2</v>
          </cell>
        </row>
        <row r="866">
          <cell r="B866">
            <v>2075</v>
          </cell>
          <cell r="C866">
            <v>2</v>
          </cell>
        </row>
        <row r="867">
          <cell r="B867">
            <v>2076</v>
          </cell>
          <cell r="C867">
            <v>1</v>
          </cell>
        </row>
        <row r="868">
          <cell r="B868">
            <v>2077</v>
          </cell>
          <cell r="C868">
            <v>2</v>
          </cell>
        </row>
        <row r="869">
          <cell r="B869">
            <v>2078</v>
          </cell>
          <cell r="C869">
            <v>1</v>
          </cell>
        </row>
        <row r="870">
          <cell r="B870">
            <v>2079</v>
          </cell>
          <cell r="C870">
            <v>1</v>
          </cell>
        </row>
        <row r="871">
          <cell r="B871">
            <v>2080</v>
          </cell>
          <cell r="C871">
            <v>2</v>
          </cell>
        </row>
        <row r="872">
          <cell r="B872">
            <v>2081</v>
          </cell>
          <cell r="C872">
            <v>2</v>
          </cell>
        </row>
        <row r="873">
          <cell r="B873">
            <v>2083</v>
          </cell>
          <cell r="C873">
            <v>1</v>
          </cell>
        </row>
        <row r="874">
          <cell r="B874">
            <v>2084</v>
          </cell>
          <cell r="C874">
            <v>1</v>
          </cell>
        </row>
        <row r="875">
          <cell r="B875">
            <v>2085</v>
          </cell>
          <cell r="C875">
            <v>2</v>
          </cell>
        </row>
        <row r="876">
          <cell r="B876">
            <v>2087</v>
          </cell>
          <cell r="C876">
            <v>1</v>
          </cell>
        </row>
        <row r="877">
          <cell r="B877">
            <v>2090</v>
          </cell>
          <cell r="C877">
            <v>2</v>
          </cell>
        </row>
        <row r="878">
          <cell r="B878">
            <v>2091</v>
          </cell>
          <cell r="C878">
            <v>1</v>
          </cell>
        </row>
        <row r="879">
          <cell r="B879">
            <v>2102</v>
          </cell>
          <cell r="C879">
            <v>3</v>
          </cell>
        </row>
        <row r="880">
          <cell r="B880">
            <v>2104</v>
          </cell>
          <cell r="C880">
            <v>1</v>
          </cell>
        </row>
        <row r="881">
          <cell r="B881">
            <v>2106</v>
          </cell>
          <cell r="C881">
            <v>1</v>
          </cell>
        </row>
        <row r="882">
          <cell r="B882">
            <v>2107</v>
          </cell>
          <cell r="C882">
            <v>1</v>
          </cell>
        </row>
        <row r="883">
          <cell r="B883">
            <v>2115</v>
          </cell>
          <cell r="C883">
            <v>1</v>
          </cell>
        </row>
        <row r="884">
          <cell r="B884">
            <v>2121</v>
          </cell>
          <cell r="C884">
            <v>1</v>
          </cell>
        </row>
        <row r="885">
          <cell r="B885">
            <v>2122</v>
          </cell>
          <cell r="C885">
            <v>3</v>
          </cell>
        </row>
        <row r="886">
          <cell r="B886">
            <v>2128</v>
          </cell>
          <cell r="C886">
            <v>1</v>
          </cell>
        </row>
        <row r="887">
          <cell r="B887">
            <v>2129</v>
          </cell>
          <cell r="C887">
            <v>1</v>
          </cell>
        </row>
        <row r="888">
          <cell r="B888">
            <v>2130</v>
          </cell>
          <cell r="C888">
            <v>1</v>
          </cell>
        </row>
        <row r="889">
          <cell r="B889">
            <v>2134</v>
          </cell>
          <cell r="C889">
            <v>1</v>
          </cell>
        </row>
        <row r="890">
          <cell r="B890">
            <v>2135</v>
          </cell>
          <cell r="C890">
            <v>1</v>
          </cell>
        </row>
        <row r="891">
          <cell r="B891">
            <v>2136</v>
          </cell>
          <cell r="C891">
            <v>0</v>
          </cell>
        </row>
        <row r="892">
          <cell r="B892">
            <v>2137</v>
          </cell>
          <cell r="C892">
            <v>4</v>
          </cell>
        </row>
        <row r="893">
          <cell r="B893">
            <v>2141</v>
          </cell>
          <cell r="C893">
            <v>2</v>
          </cell>
        </row>
        <row r="894">
          <cell r="B894">
            <v>2143</v>
          </cell>
          <cell r="C894">
            <v>1</v>
          </cell>
        </row>
        <row r="895">
          <cell r="B895">
            <v>2144</v>
          </cell>
          <cell r="C895">
            <v>2</v>
          </cell>
        </row>
        <row r="896">
          <cell r="B896">
            <v>2145</v>
          </cell>
          <cell r="C896">
            <v>3</v>
          </cell>
        </row>
        <row r="897">
          <cell r="B897">
            <v>2147</v>
          </cell>
          <cell r="C897">
            <v>1</v>
          </cell>
        </row>
        <row r="898">
          <cell r="B898">
            <v>2148</v>
          </cell>
          <cell r="C898">
            <v>1</v>
          </cell>
        </row>
        <row r="899">
          <cell r="B899">
            <v>2149</v>
          </cell>
          <cell r="C899">
            <v>1</v>
          </cell>
        </row>
        <row r="900">
          <cell r="B900">
            <v>2151</v>
          </cell>
          <cell r="C900">
            <v>1</v>
          </cell>
        </row>
        <row r="901">
          <cell r="B901">
            <v>2152</v>
          </cell>
          <cell r="C901">
            <v>1</v>
          </cell>
        </row>
        <row r="902">
          <cell r="B902">
            <v>2153</v>
          </cell>
          <cell r="C902">
            <v>1</v>
          </cell>
        </row>
        <row r="903">
          <cell r="B903">
            <v>2156</v>
          </cell>
          <cell r="C903">
            <v>1</v>
          </cell>
        </row>
        <row r="904">
          <cell r="B904">
            <v>2158</v>
          </cell>
          <cell r="C904">
            <v>1</v>
          </cell>
        </row>
        <row r="905">
          <cell r="B905">
            <v>2159</v>
          </cell>
          <cell r="C905">
            <v>1</v>
          </cell>
        </row>
        <row r="906">
          <cell r="B906">
            <v>2161</v>
          </cell>
          <cell r="C906">
            <v>1</v>
          </cell>
        </row>
        <row r="907">
          <cell r="B907">
            <v>2164</v>
          </cell>
          <cell r="C907">
            <v>2</v>
          </cell>
        </row>
        <row r="908">
          <cell r="B908">
            <v>2165</v>
          </cell>
          <cell r="C908">
            <v>1</v>
          </cell>
        </row>
        <row r="909">
          <cell r="B909">
            <v>2167</v>
          </cell>
          <cell r="C909">
            <v>1</v>
          </cell>
        </row>
        <row r="910">
          <cell r="B910">
            <v>2168</v>
          </cell>
          <cell r="C910">
            <v>2</v>
          </cell>
        </row>
        <row r="911">
          <cell r="B911">
            <v>2169</v>
          </cell>
          <cell r="C911">
            <v>3</v>
          </cell>
        </row>
        <row r="912">
          <cell r="B912">
            <v>2170</v>
          </cell>
          <cell r="C912">
            <v>1</v>
          </cell>
        </row>
        <row r="913">
          <cell r="B913">
            <v>2171</v>
          </cell>
          <cell r="C913">
            <v>2</v>
          </cell>
        </row>
        <row r="914">
          <cell r="B914">
            <v>2172</v>
          </cell>
          <cell r="C914">
            <v>2</v>
          </cell>
        </row>
        <row r="915">
          <cell r="B915">
            <v>2174</v>
          </cell>
          <cell r="C915">
            <v>1</v>
          </cell>
        </row>
        <row r="916">
          <cell r="B916">
            <v>2175</v>
          </cell>
          <cell r="C916">
            <v>2</v>
          </cell>
        </row>
        <row r="917">
          <cell r="B917">
            <v>2177</v>
          </cell>
          <cell r="C917">
            <v>3</v>
          </cell>
        </row>
        <row r="918">
          <cell r="B918">
            <v>2180</v>
          </cell>
          <cell r="C918">
            <v>1</v>
          </cell>
        </row>
        <row r="919">
          <cell r="B919">
            <v>2181</v>
          </cell>
          <cell r="C919">
            <v>1</v>
          </cell>
        </row>
        <row r="920">
          <cell r="B920">
            <v>2183</v>
          </cell>
          <cell r="C920">
            <v>1</v>
          </cell>
        </row>
        <row r="921">
          <cell r="B921">
            <v>2186</v>
          </cell>
          <cell r="C921">
            <v>2</v>
          </cell>
        </row>
        <row r="922">
          <cell r="B922">
            <v>2187</v>
          </cell>
          <cell r="C922">
            <v>1</v>
          </cell>
        </row>
        <row r="923">
          <cell r="B923">
            <v>2190</v>
          </cell>
          <cell r="C923">
            <v>1</v>
          </cell>
        </row>
        <row r="924">
          <cell r="B924">
            <v>2191</v>
          </cell>
          <cell r="C924">
            <v>1</v>
          </cell>
        </row>
        <row r="925">
          <cell r="B925">
            <v>2192</v>
          </cell>
          <cell r="C925">
            <v>1</v>
          </cell>
        </row>
        <row r="926">
          <cell r="B926">
            <v>2193</v>
          </cell>
          <cell r="C926">
            <v>1</v>
          </cell>
        </row>
        <row r="927">
          <cell r="B927">
            <v>2194</v>
          </cell>
          <cell r="C927">
            <v>2</v>
          </cell>
        </row>
        <row r="928">
          <cell r="B928">
            <v>2197</v>
          </cell>
          <cell r="C928">
            <v>3</v>
          </cell>
        </row>
        <row r="929">
          <cell r="B929">
            <v>2198</v>
          </cell>
          <cell r="C929">
            <v>1</v>
          </cell>
        </row>
        <row r="930">
          <cell r="B930">
            <v>2199</v>
          </cell>
          <cell r="C930">
            <v>3</v>
          </cell>
        </row>
        <row r="931">
          <cell r="B931">
            <v>2200</v>
          </cell>
          <cell r="C931">
            <v>2</v>
          </cell>
        </row>
        <row r="932">
          <cell r="B932">
            <v>2202</v>
          </cell>
          <cell r="C932">
            <v>1</v>
          </cell>
        </row>
        <row r="933">
          <cell r="B933">
            <v>2204</v>
          </cell>
          <cell r="C933">
            <v>1</v>
          </cell>
        </row>
        <row r="934">
          <cell r="B934">
            <v>2205</v>
          </cell>
          <cell r="C934">
            <v>1</v>
          </cell>
        </row>
        <row r="935">
          <cell r="B935">
            <v>2207</v>
          </cell>
          <cell r="C935">
            <v>1</v>
          </cell>
        </row>
        <row r="936">
          <cell r="B936">
            <v>2212</v>
          </cell>
          <cell r="C936">
            <v>1</v>
          </cell>
        </row>
        <row r="937">
          <cell r="B937">
            <v>2213</v>
          </cell>
          <cell r="C937">
            <v>1</v>
          </cell>
        </row>
        <row r="938">
          <cell r="B938">
            <v>2214</v>
          </cell>
          <cell r="C938">
            <v>1</v>
          </cell>
        </row>
        <row r="939">
          <cell r="B939">
            <v>2216</v>
          </cell>
          <cell r="C939">
            <v>1</v>
          </cell>
        </row>
        <row r="940">
          <cell r="B940">
            <v>2217</v>
          </cell>
          <cell r="C940">
            <v>1</v>
          </cell>
        </row>
        <row r="941">
          <cell r="B941">
            <v>2220</v>
          </cell>
          <cell r="C941">
            <v>2</v>
          </cell>
        </row>
        <row r="942">
          <cell r="B942">
            <v>2221</v>
          </cell>
          <cell r="C942">
            <v>1</v>
          </cell>
        </row>
        <row r="943">
          <cell r="B943">
            <v>2224</v>
          </cell>
          <cell r="C943">
            <v>2</v>
          </cell>
        </row>
        <row r="944">
          <cell r="B944">
            <v>2225</v>
          </cell>
          <cell r="C944">
            <v>1</v>
          </cell>
        </row>
        <row r="945">
          <cell r="B945">
            <v>2227</v>
          </cell>
          <cell r="C945">
            <v>1</v>
          </cell>
        </row>
        <row r="946">
          <cell r="B946">
            <v>2228</v>
          </cell>
          <cell r="C946">
            <v>1</v>
          </cell>
        </row>
        <row r="947">
          <cell r="B947">
            <v>2229</v>
          </cell>
          <cell r="C947">
            <v>1</v>
          </cell>
        </row>
        <row r="948">
          <cell r="B948">
            <v>2230</v>
          </cell>
          <cell r="C948">
            <v>1</v>
          </cell>
        </row>
        <row r="949">
          <cell r="B949">
            <v>2231</v>
          </cell>
          <cell r="C949">
            <v>1</v>
          </cell>
        </row>
        <row r="950">
          <cell r="B950">
            <v>2232</v>
          </cell>
          <cell r="C950">
            <v>1</v>
          </cell>
        </row>
        <row r="951">
          <cell r="B951">
            <v>2234</v>
          </cell>
          <cell r="C951">
            <v>2</v>
          </cell>
        </row>
        <row r="952">
          <cell r="B952">
            <v>2239</v>
          </cell>
          <cell r="C952">
            <v>1</v>
          </cell>
        </row>
        <row r="953">
          <cell r="B953">
            <v>2240</v>
          </cell>
          <cell r="C953">
            <v>1</v>
          </cell>
        </row>
        <row r="954">
          <cell r="B954">
            <v>2242</v>
          </cell>
          <cell r="C954">
            <v>1</v>
          </cell>
        </row>
        <row r="955">
          <cell r="B955">
            <v>2245</v>
          </cell>
          <cell r="C955">
            <v>2</v>
          </cell>
        </row>
        <row r="956">
          <cell r="B956">
            <v>2246</v>
          </cell>
          <cell r="C956">
            <v>3</v>
          </cell>
        </row>
        <row r="957">
          <cell r="B957">
            <v>2252</v>
          </cell>
          <cell r="C957">
            <v>2</v>
          </cell>
        </row>
        <row r="958">
          <cell r="B958">
            <v>2259</v>
          </cell>
          <cell r="C958">
            <v>1</v>
          </cell>
        </row>
        <row r="959">
          <cell r="B959">
            <v>2262</v>
          </cell>
          <cell r="C959">
            <v>1</v>
          </cell>
        </row>
        <row r="960">
          <cell r="B960">
            <v>2264</v>
          </cell>
          <cell r="C960">
            <v>2</v>
          </cell>
        </row>
        <row r="961">
          <cell r="B961">
            <v>2265</v>
          </cell>
          <cell r="C961">
            <v>2</v>
          </cell>
        </row>
        <row r="962">
          <cell r="B962">
            <v>2272</v>
          </cell>
          <cell r="C962">
            <v>1</v>
          </cell>
        </row>
        <row r="963">
          <cell r="B963">
            <v>2275</v>
          </cell>
          <cell r="C963">
            <v>1</v>
          </cell>
        </row>
        <row r="964">
          <cell r="B964">
            <v>2276</v>
          </cell>
          <cell r="C964">
            <v>1</v>
          </cell>
        </row>
        <row r="965">
          <cell r="B965">
            <v>2283</v>
          </cell>
          <cell r="C965">
            <v>2</v>
          </cell>
        </row>
        <row r="966">
          <cell r="B966">
            <v>2285</v>
          </cell>
          <cell r="C966">
            <v>1</v>
          </cell>
        </row>
        <row r="967">
          <cell r="B967">
            <v>2333</v>
          </cell>
          <cell r="C967">
            <v>1</v>
          </cell>
        </row>
        <row r="968">
          <cell r="B968">
            <v>2335</v>
          </cell>
          <cell r="C968">
            <v>1</v>
          </cell>
        </row>
        <row r="969">
          <cell r="B969">
            <v>2337</v>
          </cell>
          <cell r="C969">
            <v>5</v>
          </cell>
        </row>
        <row r="970">
          <cell r="B970">
            <v>2338</v>
          </cell>
          <cell r="C970">
            <v>2</v>
          </cell>
        </row>
        <row r="971">
          <cell r="B971">
            <v>2339</v>
          </cell>
          <cell r="C971">
            <v>2</v>
          </cell>
        </row>
        <row r="972">
          <cell r="B972">
            <v>2340</v>
          </cell>
          <cell r="C972">
            <v>2</v>
          </cell>
        </row>
        <row r="973">
          <cell r="B973">
            <v>2341</v>
          </cell>
          <cell r="C973">
            <v>1</v>
          </cell>
        </row>
        <row r="974">
          <cell r="B974">
            <v>2342</v>
          </cell>
          <cell r="C974">
            <v>2</v>
          </cell>
        </row>
        <row r="975">
          <cell r="B975">
            <v>2343</v>
          </cell>
          <cell r="C975">
            <v>1</v>
          </cell>
        </row>
        <row r="976">
          <cell r="B976">
            <v>2344</v>
          </cell>
          <cell r="C976">
            <v>2</v>
          </cell>
        </row>
        <row r="977">
          <cell r="B977">
            <v>2345</v>
          </cell>
          <cell r="C977">
            <v>1</v>
          </cell>
        </row>
        <row r="978">
          <cell r="B978">
            <v>2346</v>
          </cell>
          <cell r="C978">
            <v>1</v>
          </cell>
        </row>
        <row r="979">
          <cell r="B979">
            <v>2347</v>
          </cell>
          <cell r="C979">
            <v>1</v>
          </cell>
        </row>
        <row r="980">
          <cell r="B980">
            <v>2348</v>
          </cell>
          <cell r="C980">
            <v>2</v>
          </cell>
        </row>
        <row r="981">
          <cell r="B981">
            <v>2349</v>
          </cell>
          <cell r="C981">
            <v>1</v>
          </cell>
        </row>
        <row r="982">
          <cell r="B982">
            <v>2350</v>
          </cell>
          <cell r="C982">
            <v>1</v>
          </cell>
        </row>
        <row r="983">
          <cell r="B983">
            <v>2352</v>
          </cell>
          <cell r="C983">
            <v>2</v>
          </cell>
        </row>
        <row r="984">
          <cell r="B984">
            <v>2353</v>
          </cell>
          <cell r="C984">
            <v>1</v>
          </cell>
        </row>
        <row r="985">
          <cell r="B985">
            <v>2354</v>
          </cell>
          <cell r="C985">
            <v>1</v>
          </cell>
        </row>
        <row r="986">
          <cell r="B986">
            <v>2357</v>
          </cell>
          <cell r="C986">
            <v>1</v>
          </cell>
        </row>
        <row r="987">
          <cell r="B987">
            <v>2358</v>
          </cell>
          <cell r="C987">
            <v>1</v>
          </cell>
        </row>
        <row r="988">
          <cell r="B988">
            <v>2359</v>
          </cell>
          <cell r="C988">
            <v>2</v>
          </cell>
        </row>
        <row r="989">
          <cell r="B989">
            <v>2361</v>
          </cell>
          <cell r="C989">
            <v>1</v>
          </cell>
        </row>
        <row r="990">
          <cell r="B990">
            <v>2363</v>
          </cell>
          <cell r="C990">
            <v>3</v>
          </cell>
        </row>
        <row r="991">
          <cell r="B991">
            <v>2367</v>
          </cell>
          <cell r="C991">
            <v>1</v>
          </cell>
        </row>
        <row r="992">
          <cell r="B992">
            <v>2369</v>
          </cell>
          <cell r="C992">
            <v>1</v>
          </cell>
        </row>
        <row r="993">
          <cell r="B993">
            <v>2370</v>
          </cell>
          <cell r="C993">
            <v>1</v>
          </cell>
        </row>
        <row r="994">
          <cell r="B994">
            <v>2372</v>
          </cell>
          <cell r="C994">
            <v>1</v>
          </cell>
        </row>
        <row r="995">
          <cell r="B995">
            <v>2373</v>
          </cell>
          <cell r="C995">
            <v>2</v>
          </cell>
        </row>
        <row r="996">
          <cell r="B996">
            <v>2374</v>
          </cell>
          <cell r="C996">
            <v>2</v>
          </cell>
        </row>
        <row r="997">
          <cell r="B997">
            <v>2375</v>
          </cell>
          <cell r="C997">
            <v>1</v>
          </cell>
        </row>
        <row r="998">
          <cell r="B998">
            <v>2377</v>
          </cell>
          <cell r="C998">
            <v>3</v>
          </cell>
        </row>
        <row r="999">
          <cell r="B999">
            <v>2382</v>
          </cell>
          <cell r="C999">
            <v>1</v>
          </cell>
        </row>
        <row r="1000">
          <cell r="B1000">
            <v>2383</v>
          </cell>
          <cell r="C1000">
            <v>1</v>
          </cell>
        </row>
        <row r="1001">
          <cell r="B1001">
            <v>2386</v>
          </cell>
          <cell r="C1001">
            <v>2</v>
          </cell>
        </row>
        <row r="1002">
          <cell r="B1002">
            <v>2388</v>
          </cell>
          <cell r="C1002">
            <v>1</v>
          </cell>
        </row>
        <row r="1003">
          <cell r="B1003">
            <v>2389</v>
          </cell>
          <cell r="C1003">
            <v>1</v>
          </cell>
        </row>
        <row r="1004">
          <cell r="B1004">
            <v>2390</v>
          </cell>
          <cell r="C1004">
            <v>1</v>
          </cell>
        </row>
        <row r="1005">
          <cell r="B1005">
            <v>2391</v>
          </cell>
          <cell r="C1005">
            <v>1</v>
          </cell>
        </row>
        <row r="1006">
          <cell r="B1006">
            <v>2393</v>
          </cell>
          <cell r="C1006">
            <v>1</v>
          </cell>
        </row>
        <row r="1007">
          <cell r="B1007">
            <v>2395</v>
          </cell>
          <cell r="C1007">
            <v>1</v>
          </cell>
        </row>
        <row r="1008">
          <cell r="B1008">
            <v>2396</v>
          </cell>
          <cell r="C1008">
            <v>1</v>
          </cell>
        </row>
        <row r="1009">
          <cell r="B1009">
            <v>2398</v>
          </cell>
          <cell r="C1009">
            <v>1</v>
          </cell>
        </row>
        <row r="1010">
          <cell r="B1010">
            <v>2399</v>
          </cell>
          <cell r="C1010">
            <v>1</v>
          </cell>
        </row>
        <row r="1011">
          <cell r="B1011">
            <v>2402</v>
          </cell>
          <cell r="C1011">
            <v>1</v>
          </cell>
        </row>
        <row r="1012">
          <cell r="B1012">
            <v>2403</v>
          </cell>
          <cell r="C1012">
            <v>2</v>
          </cell>
        </row>
        <row r="1013">
          <cell r="B1013">
            <v>2404</v>
          </cell>
          <cell r="C1013">
            <v>1</v>
          </cell>
        </row>
        <row r="1014">
          <cell r="B1014">
            <v>2405</v>
          </cell>
          <cell r="C1014">
            <v>2</v>
          </cell>
        </row>
        <row r="1015">
          <cell r="B1015">
            <v>2408</v>
          </cell>
          <cell r="C1015">
            <v>1</v>
          </cell>
        </row>
        <row r="1016">
          <cell r="B1016">
            <v>2410</v>
          </cell>
          <cell r="C1016">
            <v>2</v>
          </cell>
        </row>
        <row r="1017">
          <cell r="B1017">
            <v>2411</v>
          </cell>
          <cell r="C1017">
            <v>1</v>
          </cell>
        </row>
        <row r="1018">
          <cell r="B1018">
            <v>2412</v>
          </cell>
          <cell r="C1018">
            <v>1</v>
          </cell>
        </row>
        <row r="1019">
          <cell r="B1019">
            <v>2415</v>
          </cell>
          <cell r="C1019">
            <v>4</v>
          </cell>
        </row>
        <row r="1020">
          <cell r="B1020">
            <v>2418</v>
          </cell>
          <cell r="C1020">
            <v>1</v>
          </cell>
        </row>
        <row r="1021">
          <cell r="B1021">
            <v>2420</v>
          </cell>
          <cell r="C1021">
            <v>1</v>
          </cell>
        </row>
        <row r="1022">
          <cell r="B1022">
            <v>2421</v>
          </cell>
          <cell r="C1022">
            <v>1</v>
          </cell>
        </row>
        <row r="1023">
          <cell r="B1023">
            <v>2423</v>
          </cell>
          <cell r="C1023">
            <v>1</v>
          </cell>
        </row>
        <row r="1024">
          <cell r="B1024">
            <v>2424</v>
          </cell>
          <cell r="C1024">
            <v>1</v>
          </cell>
        </row>
        <row r="1025">
          <cell r="B1025">
            <v>2425</v>
          </cell>
          <cell r="C1025">
            <v>1</v>
          </cell>
        </row>
        <row r="1026">
          <cell r="B1026">
            <v>2429</v>
          </cell>
          <cell r="C1026">
            <v>2</v>
          </cell>
        </row>
        <row r="1027">
          <cell r="B1027">
            <v>2432</v>
          </cell>
          <cell r="C1027">
            <v>1</v>
          </cell>
        </row>
        <row r="1028">
          <cell r="B1028">
            <v>2434</v>
          </cell>
          <cell r="C1028">
            <v>1</v>
          </cell>
        </row>
        <row r="1029">
          <cell r="B1029">
            <v>2435</v>
          </cell>
          <cell r="C1029">
            <v>1</v>
          </cell>
        </row>
        <row r="1030">
          <cell r="B1030">
            <v>2437</v>
          </cell>
          <cell r="C1030">
            <v>3</v>
          </cell>
        </row>
        <row r="1031">
          <cell r="B1031">
            <v>2438</v>
          </cell>
          <cell r="C1031">
            <v>1</v>
          </cell>
        </row>
        <row r="1032">
          <cell r="B1032">
            <v>2439</v>
          </cell>
          <cell r="C1032">
            <v>2</v>
          </cell>
        </row>
        <row r="1033">
          <cell r="B1033">
            <v>2441</v>
          </cell>
          <cell r="C1033">
            <v>1</v>
          </cell>
        </row>
        <row r="1034">
          <cell r="B1034">
            <v>2443</v>
          </cell>
          <cell r="C1034">
            <v>1</v>
          </cell>
        </row>
        <row r="1035">
          <cell r="B1035">
            <v>2444</v>
          </cell>
          <cell r="C1035">
            <v>1</v>
          </cell>
        </row>
        <row r="1036">
          <cell r="B1036">
            <v>2445</v>
          </cell>
          <cell r="C1036">
            <v>1</v>
          </cell>
        </row>
        <row r="1037">
          <cell r="B1037">
            <v>2449</v>
          </cell>
          <cell r="C1037">
            <v>1</v>
          </cell>
        </row>
        <row r="1038">
          <cell r="B1038">
            <v>2450</v>
          </cell>
          <cell r="C1038">
            <v>1</v>
          </cell>
        </row>
        <row r="1039">
          <cell r="B1039">
            <v>2455</v>
          </cell>
          <cell r="C1039">
            <v>1</v>
          </cell>
        </row>
        <row r="1040">
          <cell r="B1040">
            <v>2456</v>
          </cell>
          <cell r="C1040">
            <v>2</v>
          </cell>
        </row>
        <row r="1041">
          <cell r="B1041">
            <v>2457</v>
          </cell>
          <cell r="C1041">
            <v>1</v>
          </cell>
        </row>
        <row r="1042">
          <cell r="B1042">
            <v>2458</v>
          </cell>
          <cell r="C1042">
            <v>1</v>
          </cell>
        </row>
        <row r="1043">
          <cell r="B1043">
            <v>2459</v>
          </cell>
          <cell r="C1043">
            <v>1</v>
          </cell>
        </row>
        <row r="1044">
          <cell r="B1044">
            <v>2460</v>
          </cell>
          <cell r="C1044">
            <v>1</v>
          </cell>
        </row>
        <row r="1045">
          <cell r="B1045">
            <v>2461</v>
          </cell>
          <cell r="C1045">
            <v>1</v>
          </cell>
        </row>
        <row r="1046">
          <cell r="B1046">
            <v>2462</v>
          </cell>
          <cell r="C1046">
            <v>1</v>
          </cell>
        </row>
        <row r="1047">
          <cell r="B1047">
            <v>2465</v>
          </cell>
          <cell r="C1047">
            <v>1</v>
          </cell>
        </row>
        <row r="1048">
          <cell r="B1048">
            <v>2467</v>
          </cell>
          <cell r="C1048">
            <v>1</v>
          </cell>
        </row>
        <row r="1049">
          <cell r="B1049">
            <v>2468</v>
          </cell>
          <cell r="C1049">
            <v>1</v>
          </cell>
        </row>
        <row r="1050">
          <cell r="B1050">
            <v>2470</v>
          </cell>
          <cell r="C1050">
            <v>2</v>
          </cell>
        </row>
        <row r="1051">
          <cell r="B1051">
            <v>2471</v>
          </cell>
          <cell r="C1051">
            <v>3</v>
          </cell>
        </row>
        <row r="1052">
          <cell r="B1052">
            <v>2472</v>
          </cell>
          <cell r="C1052">
            <v>2</v>
          </cell>
        </row>
        <row r="1053">
          <cell r="B1053">
            <v>2473</v>
          </cell>
          <cell r="C1053">
            <v>2</v>
          </cell>
        </row>
        <row r="1054">
          <cell r="B1054">
            <v>2474</v>
          </cell>
          <cell r="C1054">
            <v>4</v>
          </cell>
        </row>
        <row r="1055">
          <cell r="B1055">
            <v>2477</v>
          </cell>
          <cell r="C1055">
            <v>2</v>
          </cell>
        </row>
        <row r="1056">
          <cell r="B1056">
            <v>2479</v>
          </cell>
          <cell r="C1056">
            <v>1</v>
          </cell>
        </row>
        <row r="1057">
          <cell r="B1057">
            <v>2480</v>
          </cell>
          <cell r="C1057">
            <v>1</v>
          </cell>
        </row>
        <row r="1058">
          <cell r="B1058">
            <v>2481</v>
          </cell>
          <cell r="C1058">
            <v>2</v>
          </cell>
        </row>
        <row r="1059">
          <cell r="B1059">
            <v>2483</v>
          </cell>
          <cell r="C1059">
            <v>2</v>
          </cell>
        </row>
        <row r="1060">
          <cell r="B1060">
            <v>2484</v>
          </cell>
          <cell r="C1060">
            <v>1</v>
          </cell>
        </row>
        <row r="1061">
          <cell r="B1061">
            <v>2485</v>
          </cell>
          <cell r="C1061">
            <v>2</v>
          </cell>
        </row>
        <row r="1062">
          <cell r="B1062">
            <v>2486</v>
          </cell>
          <cell r="C1062">
            <v>2</v>
          </cell>
        </row>
        <row r="1063">
          <cell r="B1063">
            <v>2487</v>
          </cell>
          <cell r="C1063">
            <v>1</v>
          </cell>
        </row>
        <row r="1064">
          <cell r="B1064">
            <v>2489</v>
          </cell>
          <cell r="C1064">
            <v>2</v>
          </cell>
        </row>
        <row r="1065">
          <cell r="B1065">
            <v>2491</v>
          </cell>
          <cell r="C1065">
            <v>1</v>
          </cell>
        </row>
        <row r="1066">
          <cell r="B1066">
            <v>2493</v>
          </cell>
          <cell r="C1066">
            <v>1</v>
          </cell>
        </row>
        <row r="1067">
          <cell r="B1067">
            <v>2495</v>
          </cell>
          <cell r="C1067">
            <v>1</v>
          </cell>
        </row>
        <row r="1068">
          <cell r="B1068">
            <v>2496</v>
          </cell>
          <cell r="C1068">
            <v>2</v>
          </cell>
        </row>
        <row r="1069">
          <cell r="B1069">
            <v>2497</v>
          </cell>
          <cell r="C1069">
            <v>1</v>
          </cell>
        </row>
        <row r="1070">
          <cell r="B1070">
            <v>2498</v>
          </cell>
          <cell r="C1070">
            <v>1</v>
          </cell>
        </row>
        <row r="1071">
          <cell r="B1071">
            <v>2499</v>
          </cell>
          <cell r="C1071">
            <v>1</v>
          </cell>
        </row>
        <row r="1072">
          <cell r="B1072">
            <v>2500</v>
          </cell>
          <cell r="C1072">
            <v>3</v>
          </cell>
        </row>
        <row r="1073">
          <cell r="B1073">
            <v>2501</v>
          </cell>
          <cell r="C1073">
            <v>1</v>
          </cell>
        </row>
        <row r="1074">
          <cell r="B1074">
            <v>2502</v>
          </cell>
          <cell r="C1074">
            <v>1</v>
          </cell>
        </row>
        <row r="1075">
          <cell r="B1075">
            <v>2503</v>
          </cell>
          <cell r="C1075">
            <v>1</v>
          </cell>
        </row>
        <row r="1076">
          <cell r="B1076">
            <v>2504</v>
          </cell>
          <cell r="C1076">
            <v>1</v>
          </cell>
        </row>
        <row r="1077">
          <cell r="B1077">
            <v>2506</v>
          </cell>
          <cell r="C1077">
            <v>2</v>
          </cell>
        </row>
        <row r="1078">
          <cell r="B1078">
            <v>2508</v>
          </cell>
          <cell r="C1078">
            <v>1</v>
          </cell>
        </row>
        <row r="1079">
          <cell r="B1079">
            <v>2509</v>
          </cell>
          <cell r="C1079">
            <v>1</v>
          </cell>
        </row>
        <row r="1080">
          <cell r="B1080">
            <v>2511</v>
          </cell>
          <cell r="C1080">
            <v>1</v>
          </cell>
        </row>
        <row r="1081">
          <cell r="B1081">
            <v>2512</v>
          </cell>
          <cell r="C1081">
            <v>3</v>
          </cell>
        </row>
        <row r="1082">
          <cell r="B1082">
            <v>2513</v>
          </cell>
          <cell r="C1082">
            <v>1</v>
          </cell>
        </row>
        <row r="1083">
          <cell r="B1083">
            <v>2515</v>
          </cell>
          <cell r="C1083">
            <v>1</v>
          </cell>
        </row>
        <row r="1084">
          <cell r="B1084">
            <v>2517</v>
          </cell>
          <cell r="C1084">
            <v>2</v>
          </cell>
        </row>
        <row r="1085">
          <cell r="B1085">
            <v>2518</v>
          </cell>
          <cell r="C1085">
            <v>2</v>
          </cell>
        </row>
        <row r="1086">
          <cell r="B1086">
            <v>2520</v>
          </cell>
          <cell r="C1086">
            <v>1</v>
          </cell>
        </row>
        <row r="1087">
          <cell r="B1087">
            <v>2521</v>
          </cell>
          <cell r="C1087">
            <v>1</v>
          </cell>
        </row>
        <row r="1088">
          <cell r="B1088">
            <v>2522</v>
          </cell>
          <cell r="C1088">
            <v>1</v>
          </cell>
        </row>
        <row r="1089">
          <cell r="B1089">
            <v>2523</v>
          </cell>
          <cell r="C1089">
            <v>1</v>
          </cell>
        </row>
        <row r="1090">
          <cell r="B1090">
            <v>2524</v>
          </cell>
          <cell r="C1090">
            <v>1</v>
          </cell>
        </row>
        <row r="1091">
          <cell r="B1091">
            <v>2525</v>
          </cell>
          <cell r="C1091">
            <v>1</v>
          </cell>
        </row>
        <row r="1092">
          <cell r="B1092">
            <v>2526</v>
          </cell>
          <cell r="C1092">
            <v>1</v>
          </cell>
        </row>
        <row r="1093">
          <cell r="B1093">
            <v>2528</v>
          </cell>
          <cell r="C1093">
            <v>1</v>
          </cell>
        </row>
        <row r="1094">
          <cell r="B1094">
            <v>2529</v>
          </cell>
          <cell r="C1094">
            <v>1</v>
          </cell>
        </row>
        <row r="1095">
          <cell r="B1095">
            <v>2530</v>
          </cell>
          <cell r="C1095">
            <v>1</v>
          </cell>
        </row>
        <row r="1096">
          <cell r="B1096">
            <v>2531</v>
          </cell>
          <cell r="C1096">
            <v>1</v>
          </cell>
        </row>
        <row r="1097">
          <cell r="B1097">
            <v>2532</v>
          </cell>
          <cell r="C1097">
            <v>1</v>
          </cell>
        </row>
        <row r="1098">
          <cell r="B1098">
            <v>2534</v>
          </cell>
          <cell r="C1098">
            <v>2</v>
          </cell>
        </row>
        <row r="1099">
          <cell r="B1099">
            <v>2535</v>
          </cell>
          <cell r="C1099">
            <v>1</v>
          </cell>
        </row>
        <row r="1100">
          <cell r="B1100">
            <v>2537</v>
          </cell>
          <cell r="C1100">
            <v>2</v>
          </cell>
        </row>
        <row r="1101">
          <cell r="B1101">
            <v>2538</v>
          </cell>
          <cell r="C1101">
            <v>1</v>
          </cell>
        </row>
        <row r="1102">
          <cell r="B1102">
            <v>2539</v>
          </cell>
          <cell r="C1102">
            <v>1</v>
          </cell>
        </row>
        <row r="1103">
          <cell r="B1103">
            <v>2540</v>
          </cell>
          <cell r="C1103">
            <v>1</v>
          </cell>
        </row>
        <row r="1104">
          <cell r="B1104">
            <v>2542</v>
          </cell>
          <cell r="C1104">
            <v>1</v>
          </cell>
        </row>
        <row r="1105">
          <cell r="B1105">
            <v>2543</v>
          </cell>
          <cell r="C1105">
            <v>2</v>
          </cell>
        </row>
        <row r="1106">
          <cell r="B1106">
            <v>2544</v>
          </cell>
          <cell r="C1106">
            <v>1</v>
          </cell>
        </row>
        <row r="1107">
          <cell r="B1107">
            <v>2545</v>
          </cell>
          <cell r="C1107">
            <v>1</v>
          </cell>
        </row>
        <row r="1108">
          <cell r="B1108">
            <v>2546</v>
          </cell>
          <cell r="C1108">
            <v>1</v>
          </cell>
        </row>
        <row r="1109">
          <cell r="B1109">
            <v>2549</v>
          </cell>
          <cell r="C1109">
            <v>2</v>
          </cell>
        </row>
        <row r="1110">
          <cell r="B1110">
            <v>2550</v>
          </cell>
          <cell r="C1110">
            <v>1</v>
          </cell>
        </row>
        <row r="1111">
          <cell r="B1111">
            <v>2551</v>
          </cell>
          <cell r="C1111">
            <v>1</v>
          </cell>
        </row>
        <row r="1112">
          <cell r="B1112">
            <v>2554</v>
          </cell>
          <cell r="C1112">
            <v>1</v>
          </cell>
        </row>
        <row r="1113">
          <cell r="B1113">
            <v>2555</v>
          </cell>
          <cell r="C1113">
            <v>1</v>
          </cell>
        </row>
        <row r="1114">
          <cell r="B1114">
            <v>2556</v>
          </cell>
          <cell r="C1114">
            <v>2</v>
          </cell>
        </row>
        <row r="1115">
          <cell r="B1115">
            <v>2557</v>
          </cell>
          <cell r="C1115">
            <v>2</v>
          </cell>
        </row>
        <row r="1116">
          <cell r="B1116">
            <v>2559</v>
          </cell>
          <cell r="C1116">
            <v>1</v>
          </cell>
        </row>
        <row r="1117">
          <cell r="B1117">
            <v>2560</v>
          </cell>
          <cell r="C1117">
            <v>1</v>
          </cell>
        </row>
        <row r="1118">
          <cell r="B1118">
            <v>2564</v>
          </cell>
          <cell r="C1118">
            <v>1</v>
          </cell>
        </row>
        <row r="1119">
          <cell r="B1119">
            <v>2570</v>
          </cell>
          <cell r="C1119">
            <v>0</v>
          </cell>
        </row>
        <row r="1120">
          <cell r="B1120">
            <v>2574</v>
          </cell>
          <cell r="C1120">
            <v>1</v>
          </cell>
        </row>
        <row r="1121">
          <cell r="B1121">
            <v>2576</v>
          </cell>
          <cell r="C1121">
            <v>1</v>
          </cell>
        </row>
        <row r="1122">
          <cell r="B1122">
            <v>2577</v>
          </cell>
          <cell r="C1122">
            <v>1</v>
          </cell>
        </row>
        <row r="1123">
          <cell r="B1123">
            <v>2579</v>
          </cell>
          <cell r="C1123">
            <v>1</v>
          </cell>
        </row>
        <row r="1124">
          <cell r="B1124">
            <v>2582</v>
          </cell>
          <cell r="C1124">
            <v>1</v>
          </cell>
        </row>
        <row r="1125">
          <cell r="B1125">
            <v>2583</v>
          </cell>
          <cell r="C1125">
            <v>2</v>
          </cell>
        </row>
        <row r="1126">
          <cell r="B1126">
            <v>2584</v>
          </cell>
          <cell r="C1126">
            <v>1</v>
          </cell>
        </row>
        <row r="1127">
          <cell r="B1127">
            <v>2585</v>
          </cell>
          <cell r="C1127">
            <v>1</v>
          </cell>
        </row>
        <row r="1128">
          <cell r="B1128">
            <v>2586</v>
          </cell>
          <cell r="C1128">
            <v>3</v>
          </cell>
        </row>
        <row r="1129">
          <cell r="B1129">
            <v>2587</v>
          </cell>
          <cell r="C1129">
            <v>2</v>
          </cell>
        </row>
        <row r="1130">
          <cell r="B1130">
            <v>2590</v>
          </cell>
          <cell r="C1130">
            <v>2</v>
          </cell>
        </row>
        <row r="1131">
          <cell r="B1131">
            <v>2591</v>
          </cell>
          <cell r="C1131">
            <v>3</v>
          </cell>
        </row>
        <row r="1132">
          <cell r="B1132">
            <v>2593</v>
          </cell>
          <cell r="C1132">
            <v>1</v>
          </cell>
        </row>
        <row r="1133">
          <cell r="B1133">
            <v>2594</v>
          </cell>
          <cell r="C1133">
            <v>1</v>
          </cell>
        </row>
        <row r="1134">
          <cell r="B1134">
            <v>2600</v>
          </cell>
          <cell r="C1134">
            <v>1</v>
          </cell>
        </row>
        <row r="1135">
          <cell r="B1135">
            <v>2601</v>
          </cell>
          <cell r="C1135">
            <v>1</v>
          </cell>
        </row>
        <row r="1136">
          <cell r="B1136">
            <v>2603</v>
          </cell>
          <cell r="C1136">
            <v>2</v>
          </cell>
        </row>
        <row r="1137">
          <cell r="B1137">
            <v>2604</v>
          </cell>
          <cell r="C1137">
            <v>3</v>
          </cell>
        </row>
        <row r="1138">
          <cell r="B1138">
            <v>2605</v>
          </cell>
          <cell r="C1138">
            <v>2</v>
          </cell>
        </row>
        <row r="1139">
          <cell r="B1139">
            <v>2606</v>
          </cell>
          <cell r="C1139">
            <v>1</v>
          </cell>
        </row>
        <row r="1140">
          <cell r="B1140">
            <v>2607</v>
          </cell>
          <cell r="C1140">
            <v>3</v>
          </cell>
        </row>
        <row r="1141">
          <cell r="B1141">
            <v>2609</v>
          </cell>
          <cell r="C1141">
            <v>2</v>
          </cell>
        </row>
        <row r="1142">
          <cell r="B1142">
            <v>2611</v>
          </cell>
          <cell r="C1142">
            <v>2</v>
          </cell>
        </row>
        <row r="1143">
          <cell r="B1143">
            <v>2612</v>
          </cell>
          <cell r="C1143">
            <v>4</v>
          </cell>
        </row>
        <row r="1144">
          <cell r="B1144">
            <v>2613</v>
          </cell>
          <cell r="C1144">
            <v>1</v>
          </cell>
        </row>
        <row r="1145">
          <cell r="B1145">
            <v>2614</v>
          </cell>
          <cell r="C1145">
            <v>3</v>
          </cell>
        </row>
        <row r="1146">
          <cell r="B1146">
            <v>2618</v>
          </cell>
          <cell r="C1146">
            <v>1</v>
          </cell>
        </row>
        <row r="1147">
          <cell r="B1147">
            <v>2619</v>
          </cell>
          <cell r="C1147">
            <v>3</v>
          </cell>
        </row>
        <row r="1148">
          <cell r="B1148">
            <v>2620</v>
          </cell>
          <cell r="C1148">
            <v>2</v>
          </cell>
        </row>
        <row r="1149">
          <cell r="B1149">
            <v>2621</v>
          </cell>
          <cell r="C1149">
            <v>1</v>
          </cell>
        </row>
        <row r="1150">
          <cell r="B1150">
            <v>2625</v>
          </cell>
          <cell r="C1150">
            <v>2</v>
          </cell>
        </row>
        <row r="1151">
          <cell r="B1151">
            <v>2626</v>
          </cell>
          <cell r="C1151">
            <v>1</v>
          </cell>
        </row>
        <row r="1152">
          <cell r="B1152">
            <v>2627</v>
          </cell>
          <cell r="C1152">
            <v>1</v>
          </cell>
        </row>
        <row r="1153">
          <cell r="B1153">
            <v>2630</v>
          </cell>
          <cell r="C1153">
            <v>1</v>
          </cell>
        </row>
        <row r="1154">
          <cell r="B1154">
            <v>2632</v>
          </cell>
          <cell r="C1154">
            <v>1</v>
          </cell>
        </row>
        <row r="1155">
          <cell r="B1155">
            <v>2634</v>
          </cell>
          <cell r="C1155">
            <v>1</v>
          </cell>
        </row>
        <row r="1156">
          <cell r="B1156">
            <v>2635</v>
          </cell>
          <cell r="C1156">
            <v>1</v>
          </cell>
        </row>
        <row r="1157">
          <cell r="B1157">
            <v>2637</v>
          </cell>
          <cell r="C1157">
            <v>2</v>
          </cell>
        </row>
        <row r="1158">
          <cell r="B1158">
            <v>2638</v>
          </cell>
          <cell r="C1158">
            <v>1</v>
          </cell>
        </row>
        <row r="1159">
          <cell r="B1159">
            <v>2640</v>
          </cell>
          <cell r="C1159">
            <v>1</v>
          </cell>
        </row>
        <row r="1160">
          <cell r="B1160">
            <v>2641</v>
          </cell>
          <cell r="C1160">
            <v>3</v>
          </cell>
        </row>
        <row r="1161">
          <cell r="B1161">
            <v>2642</v>
          </cell>
          <cell r="C1161">
            <v>2</v>
          </cell>
        </row>
        <row r="1162">
          <cell r="B1162">
            <v>2643</v>
          </cell>
          <cell r="C1162">
            <v>1</v>
          </cell>
        </row>
        <row r="1163">
          <cell r="B1163">
            <v>2647</v>
          </cell>
          <cell r="C1163">
            <v>1</v>
          </cell>
        </row>
        <row r="1164">
          <cell r="B1164">
            <v>2648</v>
          </cell>
          <cell r="C1164">
            <v>2</v>
          </cell>
        </row>
        <row r="1165">
          <cell r="B1165">
            <v>2654</v>
          </cell>
          <cell r="C1165">
            <v>1</v>
          </cell>
        </row>
        <row r="1166">
          <cell r="B1166">
            <v>2655</v>
          </cell>
          <cell r="C1166">
            <v>3</v>
          </cell>
        </row>
        <row r="1167">
          <cell r="B1167">
            <v>2656</v>
          </cell>
          <cell r="C1167">
            <v>1</v>
          </cell>
        </row>
        <row r="1168">
          <cell r="B1168">
            <v>2657</v>
          </cell>
          <cell r="C1168">
            <v>1</v>
          </cell>
        </row>
        <row r="1169">
          <cell r="B1169">
            <v>2658</v>
          </cell>
          <cell r="C1169">
            <v>1</v>
          </cell>
        </row>
        <row r="1170">
          <cell r="B1170">
            <v>2659</v>
          </cell>
          <cell r="C1170">
            <v>1</v>
          </cell>
        </row>
        <row r="1171">
          <cell r="B1171">
            <v>2660</v>
          </cell>
          <cell r="C1171">
            <v>2</v>
          </cell>
        </row>
        <row r="1172">
          <cell r="B1172">
            <v>2662</v>
          </cell>
          <cell r="C1172">
            <v>2</v>
          </cell>
        </row>
        <row r="1173">
          <cell r="B1173">
            <v>2665</v>
          </cell>
          <cell r="C1173">
            <v>1</v>
          </cell>
        </row>
        <row r="1174">
          <cell r="B1174">
            <v>2667</v>
          </cell>
          <cell r="C1174">
            <v>1</v>
          </cell>
        </row>
        <row r="1175">
          <cell r="B1175">
            <v>2670</v>
          </cell>
          <cell r="C1175">
            <v>1</v>
          </cell>
        </row>
        <row r="1176">
          <cell r="B1176">
            <v>2672</v>
          </cell>
          <cell r="C1176">
            <v>1</v>
          </cell>
        </row>
        <row r="1177">
          <cell r="B1177">
            <v>2673</v>
          </cell>
          <cell r="C1177">
            <v>2</v>
          </cell>
        </row>
        <row r="1178">
          <cell r="B1178">
            <v>2676</v>
          </cell>
          <cell r="C1178">
            <v>2</v>
          </cell>
        </row>
        <row r="1179">
          <cell r="B1179">
            <v>2679</v>
          </cell>
          <cell r="C1179">
            <v>1</v>
          </cell>
        </row>
        <row r="1180">
          <cell r="B1180">
            <v>2702</v>
          </cell>
          <cell r="C1180">
            <v>3</v>
          </cell>
        </row>
        <row r="1181">
          <cell r="B1181">
            <v>2704</v>
          </cell>
          <cell r="C1181">
            <v>2</v>
          </cell>
        </row>
        <row r="1182">
          <cell r="B1182">
            <v>2705</v>
          </cell>
          <cell r="C1182">
            <v>1</v>
          </cell>
        </row>
        <row r="1183">
          <cell r="B1183">
            <v>2709</v>
          </cell>
          <cell r="C1183">
            <v>2</v>
          </cell>
        </row>
        <row r="1184">
          <cell r="B1184">
            <v>2711</v>
          </cell>
          <cell r="C1184">
            <v>1</v>
          </cell>
        </row>
        <row r="1185">
          <cell r="B1185">
            <v>2713</v>
          </cell>
          <cell r="C1185">
            <v>1</v>
          </cell>
        </row>
        <row r="1186">
          <cell r="B1186">
            <v>2721</v>
          </cell>
          <cell r="C1186">
            <v>1</v>
          </cell>
        </row>
        <row r="1187">
          <cell r="B1187">
            <v>2723</v>
          </cell>
          <cell r="C1187">
            <v>1</v>
          </cell>
        </row>
        <row r="1188">
          <cell r="B1188">
            <v>2725</v>
          </cell>
          <cell r="C1188">
            <v>0</v>
          </cell>
        </row>
        <row r="1189">
          <cell r="B1189">
            <v>2729</v>
          </cell>
          <cell r="C1189">
            <v>2</v>
          </cell>
        </row>
        <row r="1190">
          <cell r="B1190">
            <v>2733</v>
          </cell>
          <cell r="C1190">
            <v>2</v>
          </cell>
        </row>
        <row r="1191">
          <cell r="B1191">
            <v>2735</v>
          </cell>
          <cell r="C1191">
            <v>1</v>
          </cell>
        </row>
        <row r="1192">
          <cell r="B1192">
            <v>2737</v>
          </cell>
          <cell r="C1192">
            <v>1</v>
          </cell>
        </row>
        <row r="1193">
          <cell r="B1193">
            <v>2745</v>
          </cell>
          <cell r="C1193">
            <v>1</v>
          </cell>
        </row>
        <row r="1194">
          <cell r="B1194">
            <v>2747</v>
          </cell>
          <cell r="C1194">
            <v>1</v>
          </cell>
        </row>
        <row r="1195">
          <cell r="B1195">
            <v>2751</v>
          </cell>
          <cell r="C1195">
            <v>3</v>
          </cell>
        </row>
        <row r="1196">
          <cell r="B1196">
            <v>2757</v>
          </cell>
          <cell r="C1196">
            <v>1</v>
          </cell>
        </row>
        <row r="1197">
          <cell r="B1197">
            <v>2761</v>
          </cell>
          <cell r="C1197">
            <v>2</v>
          </cell>
        </row>
        <row r="1198">
          <cell r="B1198">
            <v>2765</v>
          </cell>
          <cell r="C1198">
            <v>1</v>
          </cell>
        </row>
        <row r="1199">
          <cell r="B1199">
            <v>2767</v>
          </cell>
          <cell r="C1199">
            <v>4</v>
          </cell>
        </row>
        <row r="1200">
          <cell r="B1200">
            <v>2769</v>
          </cell>
          <cell r="C1200">
            <v>1</v>
          </cell>
        </row>
        <row r="1201">
          <cell r="B1201">
            <v>2771</v>
          </cell>
          <cell r="C1201">
            <v>3</v>
          </cell>
        </row>
        <row r="1202">
          <cell r="B1202">
            <v>2773</v>
          </cell>
          <cell r="C1202">
            <v>1</v>
          </cell>
        </row>
        <row r="1203">
          <cell r="B1203">
            <v>2775</v>
          </cell>
          <cell r="C1203">
            <v>1</v>
          </cell>
        </row>
        <row r="1204">
          <cell r="B1204">
            <v>2777</v>
          </cell>
          <cell r="C1204">
            <v>1</v>
          </cell>
        </row>
        <row r="1205">
          <cell r="B1205">
            <v>2781</v>
          </cell>
          <cell r="C1205">
            <v>1</v>
          </cell>
        </row>
        <row r="1206">
          <cell r="B1206">
            <v>2783</v>
          </cell>
          <cell r="C1206">
            <v>2</v>
          </cell>
        </row>
        <row r="1207">
          <cell r="B1207">
            <v>2785</v>
          </cell>
          <cell r="C1207">
            <v>1</v>
          </cell>
        </row>
        <row r="1208">
          <cell r="B1208">
            <v>2787</v>
          </cell>
          <cell r="C1208">
            <v>1</v>
          </cell>
        </row>
        <row r="1209">
          <cell r="B1209">
            <v>2789</v>
          </cell>
          <cell r="C1209">
            <v>2</v>
          </cell>
        </row>
        <row r="1210">
          <cell r="B1210">
            <v>2791</v>
          </cell>
          <cell r="C1210">
            <v>2</v>
          </cell>
        </row>
        <row r="1211">
          <cell r="B1211">
            <v>2795</v>
          </cell>
          <cell r="C1211">
            <v>1</v>
          </cell>
        </row>
        <row r="1212">
          <cell r="B1212">
            <v>2797</v>
          </cell>
          <cell r="C1212">
            <v>2</v>
          </cell>
        </row>
        <row r="1213">
          <cell r="B1213">
            <v>2803</v>
          </cell>
          <cell r="C1213">
            <v>1</v>
          </cell>
        </row>
        <row r="1214">
          <cell r="B1214">
            <v>2805</v>
          </cell>
          <cell r="C1214">
            <v>1</v>
          </cell>
        </row>
        <row r="1215">
          <cell r="B1215">
            <v>2809</v>
          </cell>
          <cell r="C1215">
            <v>3</v>
          </cell>
        </row>
        <row r="1216">
          <cell r="B1216">
            <v>2811</v>
          </cell>
          <cell r="C1216">
            <v>2</v>
          </cell>
        </row>
        <row r="1217">
          <cell r="B1217">
            <v>2813</v>
          </cell>
          <cell r="C1217">
            <v>1</v>
          </cell>
        </row>
        <row r="1218">
          <cell r="B1218">
            <v>2815</v>
          </cell>
          <cell r="C1218">
            <v>3</v>
          </cell>
        </row>
        <row r="1219">
          <cell r="B1219">
            <v>2817</v>
          </cell>
          <cell r="C1219">
            <v>1</v>
          </cell>
        </row>
        <row r="1220">
          <cell r="B1220">
            <v>2819</v>
          </cell>
          <cell r="C1220">
            <v>1</v>
          </cell>
        </row>
        <row r="1221">
          <cell r="B1221">
            <v>2823</v>
          </cell>
          <cell r="C1221">
            <v>1</v>
          </cell>
        </row>
        <row r="1222">
          <cell r="B1222">
            <v>2825</v>
          </cell>
          <cell r="C1222">
            <v>1</v>
          </cell>
        </row>
        <row r="1223">
          <cell r="B1223">
            <v>2826</v>
          </cell>
          <cell r="C1223">
            <v>3</v>
          </cell>
        </row>
        <row r="1224">
          <cell r="B1224">
            <v>2827</v>
          </cell>
          <cell r="C1224">
            <v>1</v>
          </cell>
        </row>
        <row r="1225">
          <cell r="B1225">
            <v>2829</v>
          </cell>
          <cell r="C1225">
            <v>1</v>
          </cell>
        </row>
        <row r="1226">
          <cell r="B1226">
            <v>2830</v>
          </cell>
          <cell r="C1226">
            <v>1</v>
          </cell>
        </row>
        <row r="1227">
          <cell r="B1227">
            <v>2832</v>
          </cell>
          <cell r="C1227">
            <v>3</v>
          </cell>
        </row>
        <row r="1228">
          <cell r="B1228">
            <v>2833</v>
          </cell>
          <cell r="C1228">
            <v>0</v>
          </cell>
        </row>
        <row r="1229">
          <cell r="B1229">
            <v>2834</v>
          </cell>
          <cell r="C1229">
            <v>3</v>
          </cell>
        </row>
        <row r="1230">
          <cell r="B1230">
            <v>2836</v>
          </cell>
          <cell r="C1230">
            <v>2</v>
          </cell>
        </row>
        <row r="1231">
          <cell r="B1231">
            <v>2838</v>
          </cell>
          <cell r="C1231">
            <v>1</v>
          </cell>
        </row>
        <row r="1232">
          <cell r="B1232">
            <v>2839</v>
          </cell>
          <cell r="C1232">
            <v>1</v>
          </cell>
        </row>
        <row r="1233">
          <cell r="B1233">
            <v>2840</v>
          </cell>
          <cell r="C1233">
            <v>1</v>
          </cell>
        </row>
        <row r="1234">
          <cell r="B1234">
            <v>2841</v>
          </cell>
          <cell r="C1234">
            <v>1</v>
          </cell>
        </row>
        <row r="1235">
          <cell r="B1235">
            <v>2843</v>
          </cell>
          <cell r="C1235">
            <v>1</v>
          </cell>
        </row>
        <row r="1236">
          <cell r="B1236">
            <v>2844</v>
          </cell>
          <cell r="C1236">
            <v>1</v>
          </cell>
        </row>
        <row r="1237">
          <cell r="B1237">
            <v>2845</v>
          </cell>
          <cell r="C1237">
            <v>1</v>
          </cell>
        </row>
        <row r="1238">
          <cell r="B1238">
            <v>2846</v>
          </cell>
          <cell r="C1238">
            <v>2</v>
          </cell>
        </row>
        <row r="1239">
          <cell r="B1239">
            <v>2847</v>
          </cell>
          <cell r="C1239">
            <v>1</v>
          </cell>
        </row>
        <row r="1240">
          <cell r="B1240">
            <v>2848</v>
          </cell>
          <cell r="C1240">
            <v>3</v>
          </cell>
        </row>
        <row r="1241">
          <cell r="B1241">
            <v>2849</v>
          </cell>
          <cell r="C1241">
            <v>2</v>
          </cell>
        </row>
        <row r="1242">
          <cell r="B1242">
            <v>2850</v>
          </cell>
          <cell r="C1242">
            <v>1</v>
          </cell>
        </row>
        <row r="1243">
          <cell r="B1243">
            <v>2851</v>
          </cell>
          <cell r="C1243">
            <v>2</v>
          </cell>
        </row>
        <row r="1244">
          <cell r="B1244">
            <v>2852</v>
          </cell>
          <cell r="C1244">
            <v>2</v>
          </cell>
        </row>
        <row r="1245">
          <cell r="B1245">
            <v>2853</v>
          </cell>
          <cell r="C1245">
            <v>1</v>
          </cell>
        </row>
        <row r="1246">
          <cell r="B1246">
            <v>2854</v>
          </cell>
          <cell r="C1246">
            <v>1</v>
          </cell>
        </row>
        <row r="1247">
          <cell r="B1247">
            <v>2855</v>
          </cell>
          <cell r="C1247">
            <v>1</v>
          </cell>
        </row>
        <row r="1248">
          <cell r="B1248">
            <v>2856</v>
          </cell>
          <cell r="C1248">
            <v>1</v>
          </cell>
        </row>
        <row r="1249">
          <cell r="B1249">
            <v>2857</v>
          </cell>
          <cell r="C1249">
            <v>1</v>
          </cell>
        </row>
        <row r="1250">
          <cell r="B1250">
            <v>2859</v>
          </cell>
          <cell r="C1250">
            <v>1</v>
          </cell>
        </row>
        <row r="1251">
          <cell r="B1251">
            <v>2861</v>
          </cell>
          <cell r="C1251">
            <v>1</v>
          </cell>
        </row>
        <row r="1252">
          <cell r="B1252">
            <v>2864</v>
          </cell>
          <cell r="C1252">
            <v>1</v>
          </cell>
        </row>
        <row r="1253">
          <cell r="B1253">
            <v>2865</v>
          </cell>
          <cell r="C1253">
            <v>1</v>
          </cell>
        </row>
        <row r="1254">
          <cell r="B1254">
            <v>2866</v>
          </cell>
          <cell r="C1254">
            <v>1</v>
          </cell>
        </row>
        <row r="1255">
          <cell r="B1255">
            <v>2867</v>
          </cell>
          <cell r="C1255">
            <v>1</v>
          </cell>
        </row>
        <row r="1256">
          <cell r="B1256">
            <v>2869</v>
          </cell>
          <cell r="C1256">
            <v>1</v>
          </cell>
        </row>
        <row r="1257">
          <cell r="B1257">
            <v>2871</v>
          </cell>
          <cell r="C1257">
            <v>1</v>
          </cell>
        </row>
        <row r="1258">
          <cell r="B1258">
            <v>2872</v>
          </cell>
          <cell r="C1258">
            <v>1</v>
          </cell>
        </row>
        <row r="1259">
          <cell r="B1259">
            <v>2874</v>
          </cell>
          <cell r="C1259">
            <v>1</v>
          </cell>
        </row>
        <row r="1260">
          <cell r="B1260">
            <v>2875</v>
          </cell>
          <cell r="C1260">
            <v>1</v>
          </cell>
        </row>
        <row r="1261">
          <cell r="B1261">
            <v>2876</v>
          </cell>
          <cell r="C1261">
            <v>2</v>
          </cell>
        </row>
        <row r="1262">
          <cell r="B1262">
            <v>2877</v>
          </cell>
          <cell r="C1262">
            <v>2</v>
          </cell>
        </row>
        <row r="1263">
          <cell r="B1263">
            <v>2879</v>
          </cell>
          <cell r="C1263">
            <v>1</v>
          </cell>
        </row>
        <row r="1264">
          <cell r="B1264">
            <v>2880</v>
          </cell>
          <cell r="C1264">
            <v>1</v>
          </cell>
        </row>
        <row r="1265">
          <cell r="B1265">
            <v>2881</v>
          </cell>
          <cell r="C1265">
            <v>1</v>
          </cell>
        </row>
        <row r="1266">
          <cell r="B1266">
            <v>2882</v>
          </cell>
          <cell r="C1266">
            <v>1</v>
          </cell>
        </row>
        <row r="1267">
          <cell r="B1267">
            <v>2883</v>
          </cell>
          <cell r="C1267">
            <v>1</v>
          </cell>
        </row>
        <row r="1268">
          <cell r="B1268">
            <v>2888</v>
          </cell>
          <cell r="C1268">
            <v>1</v>
          </cell>
        </row>
        <row r="1269">
          <cell r="B1269">
            <v>2890</v>
          </cell>
          <cell r="C1269">
            <v>1</v>
          </cell>
        </row>
        <row r="1270">
          <cell r="B1270">
            <v>2893</v>
          </cell>
          <cell r="C1270">
            <v>1</v>
          </cell>
        </row>
        <row r="1271">
          <cell r="B1271">
            <v>2894</v>
          </cell>
          <cell r="C1271">
            <v>1</v>
          </cell>
        </row>
        <row r="1272">
          <cell r="B1272">
            <v>2895</v>
          </cell>
          <cell r="C1272">
            <v>2</v>
          </cell>
        </row>
        <row r="1273">
          <cell r="B1273">
            <v>2897</v>
          </cell>
          <cell r="C1273">
            <v>1</v>
          </cell>
        </row>
        <row r="1274">
          <cell r="B1274">
            <v>2900</v>
          </cell>
          <cell r="C1274">
            <v>1</v>
          </cell>
        </row>
        <row r="1275">
          <cell r="B1275">
            <v>2902</v>
          </cell>
          <cell r="C1275">
            <v>1</v>
          </cell>
        </row>
        <row r="1276">
          <cell r="B1276">
            <v>2903</v>
          </cell>
          <cell r="C1276">
            <v>1</v>
          </cell>
        </row>
        <row r="1277">
          <cell r="B1277">
            <v>2905</v>
          </cell>
          <cell r="C1277">
            <v>1</v>
          </cell>
        </row>
        <row r="1278">
          <cell r="B1278">
            <v>2906</v>
          </cell>
          <cell r="C1278">
            <v>1</v>
          </cell>
        </row>
        <row r="1279">
          <cell r="B1279">
            <v>2907</v>
          </cell>
          <cell r="C1279">
            <v>1</v>
          </cell>
        </row>
        <row r="1280">
          <cell r="B1280">
            <v>2909</v>
          </cell>
          <cell r="C1280">
            <v>1</v>
          </cell>
        </row>
        <row r="1281">
          <cell r="B1281">
            <v>2910</v>
          </cell>
          <cell r="C1281">
            <v>2</v>
          </cell>
        </row>
        <row r="1282">
          <cell r="B1282">
            <v>2911</v>
          </cell>
          <cell r="C1282">
            <v>1</v>
          </cell>
        </row>
        <row r="1283">
          <cell r="B1283">
            <v>2912</v>
          </cell>
          <cell r="C1283">
            <v>2</v>
          </cell>
        </row>
        <row r="1284">
          <cell r="B1284">
            <v>2914</v>
          </cell>
          <cell r="C1284">
            <v>2</v>
          </cell>
        </row>
        <row r="1285">
          <cell r="B1285">
            <v>2915</v>
          </cell>
          <cell r="C1285">
            <v>1</v>
          </cell>
        </row>
        <row r="1286">
          <cell r="B1286">
            <v>2916</v>
          </cell>
          <cell r="C1286">
            <v>1</v>
          </cell>
        </row>
        <row r="1287">
          <cell r="B1287">
            <v>2917</v>
          </cell>
          <cell r="C1287">
            <v>1</v>
          </cell>
        </row>
        <row r="1288">
          <cell r="B1288">
            <v>2918</v>
          </cell>
          <cell r="C1288">
            <v>1</v>
          </cell>
        </row>
        <row r="1289">
          <cell r="B1289">
            <v>2919</v>
          </cell>
          <cell r="C1289">
            <v>1</v>
          </cell>
        </row>
        <row r="1290">
          <cell r="B1290">
            <v>2920</v>
          </cell>
          <cell r="C1290">
            <v>1</v>
          </cell>
        </row>
        <row r="1291">
          <cell r="B1291">
            <v>2922</v>
          </cell>
          <cell r="C1291">
            <v>1</v>
          </cell>
        </row>
        <row r="1292">
          <cell r="B1292">
            <v>2923</v>
          </cell>
          <cell r="C1292">
            <v>1</v>
          </cell>
        </row>
        <row r="1293">
          <cell r="B1293">
            <v>2925</v>
          </cell>
          <cell r="C1293">
            <v>1</v>
          </cell>
        </row>
        <row r="1294">
          <cell r="B1294">
            <v>2926</v>
          </cell>
          <cell r="C1294">
            <v>1</v>
          </cell>
        </row>
        <row r="1295">
          <cell r="B1295">
            <v>2927</v>
          </cell>
          <cell r="C1295">
            <v>1</v>
          </cell>
        </row>
        <row r="1296">
          <cell r="B1296">
            <v>2928</v>
          </cell>
          <cell r="C1296">
            <v>2</v>
          </cell>
        </row>
        <row r="1297">
          <cell r="B1297">
            <v>2929</v>
          </cell>
          <cell r="C1297">
            <v>1</v>
          </cell>
        </row>
        <row r="1298">
          <cell r="B1298">
            <v>2930</v>
          </cell>
          <cell r="C1298">
            <v>1</v>
          </cell>
        </row>
        <row r="1299">
          <cell r="B1299">
            <v>2933</v>
          </cell>
          <cell r="C1299">
            <v>1</v>
          </cell>
        </row>
        <row r="1300">
          <cell r="B1300">
            <v>2935</v>
          </cell>
          <cell r="C1300">
            <v>1</v>
          </cell>
        </row>
        <row r="1301">
          <cell r="B1301">
            <v>2936</v>
          </cell>
          <cell r="C1301">
            <v>2</v>
          </cell>
        </row>
        <row r="1302">
          <cell r="B1302">
            <v>2941</v>
          </cell>
          <cell r="C1302">
            <v>1</v>
          </cell>
        </row>
        <row r="1303">
          <cell r="B1303">
            <v>2942</v>
          </cell>
          <cell r="C1303">
            <v>1</v>
          </cell>
        </row>
        <row r="1304">
          <cell r="B1304">
            <v>2943</v>
          </cell>
          <cell r="C1304">
            <v>1</v>
          </cell>
        </row>
        <row r="1305">
          <cell r="B1305">
            <v>2944</v>
          </cell>
          <cell r="C1305">
            <v>2</v>
          </cell>
        </row>
        <row r="1306">
          <cell r="B1306">
            <v>2945</v>
          </cell>
          <cell r="C1306">
            <v>1</v>
          </cell>
        </row>
        <row r="1307">
          <cell r="B1307">
            <v>2947</v>
          </cell>
          <cell r="C1307">
            <v>1</v>
          </cell>
        </row>
        <row r="1308">
          <cell r="B1308">
            <v>2948</v>
          </cell>
          <cell r="C1308">
            <v>1</v>
          </cell>
        </row>
        <row r="1309">
          <cell r="B1309">
            <v>2949</v>
          </cell>
          <cell r="C1309">
            <v>2</v>
          </cell>
        </row>
        <row r="1310">
          <cell r="B1310">
            <v>2950</v>
          </cell>
          <cell r="C1310">
            <v>1</v>
          </cell>
        </row>
        <row r="1311">
          <cell r="B1311">
            <v>2952</v>
          </cell>
          <cell r="C1311">
            <v>1</v>
          </cell>
        </row>
        <row r="1312">
          <cell r="B1312">
            <v>2953</v>
          </cell>
          <cell r="C1312">
            <v>1</v>
          </cell>
        </row>
        <row r="1313">
          <cell r="B1313">
            <v>2956</v>
          </cell>
          <cell r="C1313">
            <v>1</v>
          </cell>
        </row>
        <row r="1314">
          <cell r="B1314">
            <v>2957</v>
          </cell>
          <cell r="C1314">
            <v>1</v>
          </cell>
        </row>
        <row r="1315">
          <cell r="B1315">
            <v>2959</v>
          </cell>
          <cell r="C1315">
            <v>3</v>
          </cell>
        </row>
        <row r="1316">
          <cell r="B1316">
            <v>2960</v>
          </cell>
          <cell r="C1316">
            <v>2</v>
          </cell>
        </row>
        <row r="1317">
          <cell r="B1317">
            <v>2961</v>
          </cell>
          <cell r="C1317">
            <v>1</v>
          </cell>
        </row>
        <row r="1318">
          <cell r="B1318">
            <v>2962</v>
          </cell>
          <cell r="C1318">
            <v>1</v>
          </cell>
        </row>
        <row r="1319">
          <cell r="B1319">
            <v>2963</v>
          </cell>
          <cell r="C1319">
            <v>1</v>
          </cell>
        </row>
        <row r="1320">
          <cell r="B1320">
            <v>2964</v>
          </cell>
          <cell r="C1320">
            <v>1</v>
          </cell>
        </row>
        <row r="1321">
          <cell r="B1321">
            <v>2965</v>
          </cell>
          <cell r="C1321">
            <v>1</v>
          </cell>
        </row>
        <row r="1322">
          <cell r="B1322">
            <v>2966</v>
          </cell>
          <cell r="C1322">
            <v>1</v>
          </cell>
        </row>
        <row r="1323">
          <cell r="B1323">
            <v>2967</v>
          </cell>
          <cell r="C1323">
            <v>1</v>
          </cell>
        </row>
        <row r="1324">
          <cell r="B1324">
            <v>2969</v>
          </cell>
          <cell r="C1324">
            <v>2</v>
          </cell>
        </row>
        <row r="1325">
          <cell r="B1325">
            <v>2972</v>
          </cell>
          <cell r="C1325">
            <v>2</v>
          </cell>
        </row>
        <row r="1326">
          <cell r="B1326">
            <v>2973</v>
          </cell>
          <cell r="C1326">
            <v>1</v>
          </cell>
        </row>
        <row r="1327">
          <cell r="B1327">
            <v>2974</v>
          </cell>
          <cell r="C1327">
            <v>3</v>
          </cell>
        </row>
        <row r="1328">
          <cell r="B1328">
            <v>2975</v>
          </cell>
          <cell r="C1328">
            <v>1</v>
          </cell>
        </row>
        <row r="1329">
          <cell r="B1329">
            <v>2976</v>
          </cell>
          <cell r="C1329">
            <v>1</v>
          </cell>
        </row>
        <row r="1330">
          <cell r="B1330">
            <v>2977</v>
          </cell>
          <cell r="C1330">
            <v>1</v>
          </cell>
        </row>
        <row r="1331">
          <cell r="B1331">
            <v>2978</v>
          </cell>
          <cell r="C1331">
            <v>1</v>
          </cell>
        </row>
        <row r="1332">
          <cell r="B1332">
            <v>2979</v>
          </cell>
          <cell r="C1332">
            <v>1</v>
          </cell>
        </row>
        <row r="1333">
          <cell r="B1333">
            <v>2980</v>
          </cell>
          <cell r="C1333">
            <v>1</v>
          </cell>
        </row>
        <row r="1334">
          <cell r="B1334">
            <v>2982</v>
          </cell>
          <cell r="C1334">
            <v>1</v>
          </cell>
        </row>
        <row r="1335">
          <cell r="B1335">
            <v>2984</v>
          </cell>
          <cell r="C1335">
            <v>3</v>
          </cell>
        </row>
        <row r="1336">
          <cell r="B1336">
            <v>2985</v>
          </cell>
          <cell r="C1336">
            <v>1</v>
          </cell>
        </row>
        <row r="1337">
          <cell r="B1337">
            <v>2987</v>
          </cell>
          <cell r="C1337">
            <v>1</v>
          </cell>
        </row>
        <row r="1338">
          <cell r="B1338">
            <v>2988</v>
          </cell>
          <cell r="C1338">
            <v>1</v>
          </cell>
        </row>
        <row r="1339">
          <cell r="B1339">
            <v>2989</v>
          </cell>
          <cell r="C1339">
            <v>1</v>
          </cell>
        </row>
        <row r="1340">
          <cell r="B1340">
            <v>2990</v>
          </cell>
          <cell r="C1340">
            <v>3</v>
          </cell>
        </row>
        <row r="1341">
          <cell r="B1341">
            <v>2992</v>
          </cell>
          <cell r="C1341">
            <v>1</v>
          </cell>
        </row>
        <row r="1342">
          <cell r="B1342">
            <v>2993</v>
          </cell>
          <cell r="C1342">
            <v>1</v>
          </cell>
        </row>
        <row r="1343">
          <cell r="B1343">
            <v>2994</v>
          </cell>
          <cell r="C1343">
            <v>1</v>
          </cell>
        </row>
        <row r="1344">
          <cell r="B1344">
            <v>2995</v>
          </cell>
          <cell r="C1344">
            <v>1</v>
          </cell>
        </row>
        <row r="1345">
          <cell r="B1345">
            <v>2996</v>
          </cell>
          <cell r="C1345">
            <v>3</v>
          </cell>
        </row>
        <row r="1346">
          <cell r="B1346">
            <v>2998</v>
          </cell>
          <cell r="C1346">
            <v>1</v>
          </cell>
        </row>
        <row r="1347">
          <cell r="B1347">
            <v>3000</v>
          </cell>
          <cell r="C1347">
            <v>1</v>
          </cell>
        </row>
        <row r="1348">
          <cell r="B1348">
            <v>3002</v>
          </cell>
          <cell r="C1348">
            <v>2</v>
          </cell>
        </row>
        <row r="1349">
          <cell r="B1349">
            <v>3003</v>
          </cell>
          <cell r="C1349">
            <v>1</v>
          </cell>
        </row>
        <row r="1350">
          <cell r="B1350">
            <v>3004</v>
          </cell>
          <cell r="C1350">
            <v>1</v>
          </cell>
        </row>
        <row r="1351">
          <cell r="B1351">
            <v>3005</v>
          </cell>
          <cell r="C1351">
            <v>1</v>
          </cell>
        </row>
        <row r="1352">
          <cell r="B1352">
            <v>3006</v>
          </cell>
          <cell r="C1352">
            <v>1</v>
          </cell>
        </row>
        <row r="1353">
          <cell r="B1353">
            <v>3007</v>
          </cell>
          <cell r="C1353">
            <v>1</v>
          </cell>
        </row>
        <row r="1354">
          <cell r="B1354">
            <v>3008</v>
          </cell>
          <cell r="C1354">
            <v>1</v>
          </cell>
        </row>
        <row r="1355">
          <cell r="B1355">
            <v>3009</v>
          </cell>
          <cell r="C1355">
            <v>2</v>
          </cell>
        </row>
        <row r="1356">
          <cell r="B1356">
            <v>3010</v>
          </cell>
          <cell r="C1356">
            <v>2</v>
          </cell>
        </row>
        <row r="1357">
          <cell r="B1357">
            <v>3011</v>
          </cell>
          <cell r="C1357">
            <v>1</v>
          </cell>
        </row>
        <row r="1358">
          <cell r="B1358">
            <v>3012</v>
          </cell>
          <cell r="C1358">
            <v>1</v>
          </cell>
        </row>
        <row r="1359">
          <cell r="B1359">
            <v>3013</v>
          </cell>
          <cell r="C1359">
            <v>2</v>
          </cell>
        </row>
        <row r="1360">
          <cell r="B1360">
            <v>3015</v>
          </cell>
          <cell r="C1360">
            <v>2</v>
          </cell>
        </row>
        <row r="1361">
          <cell r="B1361">
            <v>3016</v>
          </cell>
          <cell r="C1361">
            <v>1</v>
          </cell>
        </row>
        <row r="1362">
          <cell r="B1362">
            <v>3017</v>
          </cell>
          <cell r="C1362">
            <v>2</v>
          </cell>
        </row>
        <row r="1363">
          <cell r="B1363">
            <v>3018</v>
          </cell>
          <cell r="C1363">
            <v>1</v>
          </cell>
        </row>
        <row r="1364">
          <cell r="B1364">
            <v>3019</v>
          </cell>
          <cell r="C1364">
            <v>2</v>
          </cell>
        </row>
        <row r="1365">
          <cell r="B1365">
            <v>3021</v>
          </cell>
          <cell r="C1365">
            <v>1</v>
          </cell>
        </row>
        <row r="1366">
          <cell r="B1366">
            <v>3022</v>
          </cell>
          <cell r="C1366">
            <v>1</v>
          </cell>
        </row>
        <row r="1367">
          <cell r="B1367">
            <v>3023</v>
          </cell>
          <cell r="C1367">
            <v>1</v>
          </cell>
        </row>
        <row r="1368">
          <cell r="B1368">
            <v>3024</v>
          </cell>
          <cell r="C1368">
            <v>1</v>
          </cell>
        </row>
        <row r="1369">
          <cell r="B1369">
            <v>3026</v>
          </cell>
          <cell r="C1369">
            <v>1</v>
          </cell>
        </row>
        <row r="1370">
          <cell r="B1370">
            <v>3027</v>
          </cell>
          <cell r="C1370">
            <v>1</v>
          </cell>
        </row>
        <row r="1371">
          <cell r="B1371">
            <v>3028</v>
          </cell>
          <cell r="C1371">
            <v>1</v>
          </cell>
        </row>
        <row r="1372">
          <cell r="B1372">
            <v>3029</v>
          </cell>
          <cell r="C1372">
            <v>1</v>
          </cell>
        </row>
        <row r="1373">
          <cell r="B1373">
            <v>3034</v>
          </cell>
          <cell r="C1373">
            <v>1</v>
          </cell>
        </row>
        <row r="1374">
          <cell r="B1374">
            <v>3035</v>
          </cell>
          <cell r="C1374">
            <v>1</v>
          </cell>
        </row>
        <row r="1375">
          <cell r="B1375">
            <v>3036</v>
          </cell>
          <cell r="C1375">
            <v>0</v>
          </cell>
        </row>
        <row r="1376">
          <cell r="B1376">
            <v>3037</v>
          </cell>
          <cell r="C1376">
            <v>2</v>
          </cell>
        </row>
        <row r="1377">
          <cell r="B1377">
            <v>3038</v>
          </cell>
          <cell r="C1377">
            <v>1</v>
          </cell>
        </row>
        <row r="1378">
          <cell r="B1378">
            <v>3039</v>
          </cell>
          <cell r="C1378">
            <v>1</v>
          </cell>
        </row>
        <row r="1379">
          <cell r="B1379">
            <v>3040</v>
          </cell>
          <cell r="C1379">
            <v>1</v>
          </cell>
        </row>
        <row r="1380">
          <cell r="B1380">
            <v>3042</v>
          </cell>
          <cell r="C1380">
            <v>1</v>
          </cell>
        </row>
        <row r="1381">
          <cell r="B1381">
            <v>3043</v>
          </cell>
          <cell r="C1381">
            <v>1</v>
          </cell>
        </row>
        <row r="1382">
          <cell r="B1382">
            <v>3044</v>
          </cell>
          <cell r="C1382">
            <v>1</v>
          </cell>
        </row>
        <row r="1383">
          <cell r="B1383">
            <v>3045</v>
          </cell>
          <cell r="C1383">
            <v>1</v>
          </cell>
        </row>
        <row r="1384">
          <cell r="B1384">
            <v>3048</v>
          </cell>
          <cell r="C1384">
            <v>1</v>
          </cell>
        </row>
        <row r="1385">
          <cell r="B1385">
            <v>3049</v>
          </cell>
          <cell r="C1385">
            <v>1</v>
          </cell>
        </row>
        <row r="1386">
          <cell r="B1386">
            <v>3052</v>
          </cell>
          <cell r="C1386">
            <v>1</v>
          </cell>
        </row>
        <row r="1387">
          <cell r="B1387">
            <v>3053</v>
          </cell>
          <cell r="C1387">
            <v>1</v>
          </cell>
        </row>
        <row r="1388">
          <cell r="B1388">
            <v>3054</v>
          </cell>
          <cell r="C1388">
            <v>1</v>
          </cell>
        </row>
        <row r="1389">
          <cell r="B1389">
            <v>3055</v>
          </cell>
          <cell r="C1389">
            <v>1</v>
          </cell>
        </row>
        <row r="1390">
          <cell r="B1390">
            <v>3056</v>
          </cell>
          <cell r="C1390">
            <v>1</v>
          </cell>
        </row>
        <row r="1391">
          <cell r="B1391">
            <v>3058</v>
          </cell>
          <cell r="C1391">
            <v>1</v>
          </cell>
        </row>
        <row r="1392">
          <cell r="B1392">
            <v>3059</v>
          </cell>
          <cell r="C1392">
            <v>2</v>
          </cell>
        </row>
        <row r="1393">
          <cell r="B1393">
            <v>3061</v>
          </cell>
          <cell r="C1393">
            <v>1</v>
          </cell>
        </row>
        <row r="1394">
          <cell r="B1394">
            <v>3062</v>
          </cell>
          <cell r="C1394">
            <v>1</v>
          </cell>
        </row>
        <row r="1395">
          <cell r="B1395">
            <v>3063</v>
          </cell>
          <cell r="C1395">
            <v>1</v>
          </cell>
        </row>
        <row r="1396">
          <cell r="B1396">
            <v>3065</v>
          </cell>
          <cell r="C1396">
            <v>1</v>
          </cell>
        </row>
        <row r="1397">
          <cell r="B1397">
            <v>3067</v>
          </cell>
          <cell r="C1397">
            <v>1</v>
          </cell>
        </row>
        <row r="1398">
          <cell r="B1398">
            <v>3069</v>
          </cell>
          <cell r="C1398">
            <v>2</v>
          </cell>
        </row>
        <row r="1399">
          <cell r="B1399">
            <v>3070</v>
          </cell>
          <cell r="C1399">
            <v>2</v>
          </cell>
        </row>
        <row r="1400">
          <cell r="B1400">
            <v>3072</v>
          </cell>
          <cell r="C1400">
            <v>1</v>
          </cell>
        </row>
        <row r="1401">
          <cell r="B1401">
            <v>3074</v>
          </cell>
          <cell r="C1401">
            <v>1</v>
          </cell>
        </row>
        <row r="1402">
          <cell r="B1402">
            <v>3075</v>
          </cell>
          <cell r="C1402">
            <v>1</v>
          </cell>
        </row>
        <row r="1403">
          <cell r="B1403">
            <v>3079</v>
          </cell>
          <cell r="C1403">
            <v>1</v>
          </cell>
        </row>
        <row r="1404">
          <cell r="B1404">
            <v>3080</v>
          </cell>
          <cell r="C1404">
            <v>1</v>
          </cell>
        </row>
        <row r="1405">
          <cell r="B1405">
            <v>3081</v>
          </cell>
          <cell r="C1405">
            <v>1</v>
          </cell>
        </row>
        <row r="1406">
          <cell r="B1406">
            <v>3082</v>
          </cell>
          <cell r="C1406">
            <v>1</v>
          </cell>
        </row>
        <row r="1407">
          <cell r="B1407">
            <v>3083</v>
          </cell>
          <cell r="C1407">
            <v>1</v>
          </cell>
        </row>
        <row r="1408">
          <cell r="B1408">
            <v>3084</v>
          </cell>
          <cell r="C1408">
            <v>1</v>
          </cell>
        </row>
        <row r="1409">
          <cell r="B1409">
            <v>3087</v>
          </cell>
          <cell r="C1409">
            <v>1</v>
          </cell>
        </row>
        <row r="1410">
          <cell r="B1410">
            <v>3088</v>
          </cell>
          <cell r="C1410">
            <v>1</v>
          </cell>
        </row>
        <row r="1411">
          <cell r="B1411">
            <v>3090</v>
          </cell>
          <cell r="C1411">
            <v>1</v>
          </cell>
        </row>
        <row r="1412">
          <cell r="B1412">
            <v>3091</v>
          </cell>
          <cell r="C1412">
            <v>1</v>
          </cell>
        </row>
        <row r="1413">
          <cell r="B1413">
            <v>3096</v>
          </cell>
          <cell r="C1413">
            <v>2</v>
          </cell>
        </row>
        <row r="1414">
          <cell r="B1414">
            <v>3098</v>
          </cell>
          <cell r="C1414">
            <v>4</v>
          </cell>
        </row>
        <row r="1415">
          <cell r="B1415">
            <v>3100</v>
          </cell>
          <cell r="C1415">
            <v>1</v>
          </cell>
        </row>
        <row r="1416">
          <cell r="B1416">
            <v>3102</v>
          </cell>
          <cell r="C1416">
            <v>1</v>
          </cell>
        </row>
        <row r="1417">
          <cell r="B1417">
            <v>3103</v>
          </cell>
          <cell r="C1417">
            <v>3</v>
          </cell>
        </row>
        <row r="1418">
          <cell r="B1418">
            <v>3104</v>
          </cell>
          <cell r="C1418">
            <v>1</v>
          </cell>
        </row>
        <row r="1419">
          <cell r="B1419">
            <v>3110</v>
          </cell>
          <cell r="C1419">
            <v>1</v>
          </cell>
        </row>
        <row r="1420">
          <cell r="B1420">
            <v>3111</v>
          </cell>
          <cell r="C1420">
            <v>1</v>
          </cell>
        </row>
        <row r="1421">
          <cell r="B1421">
            <v>3115</v>
          </cell>
          <cell r="C1421">
            <v>2</v>
          </cell>
        </row>
        <row r="1422">
          <cell r="B1422">
            <v>3117</v>
          </cell>
          <cell r="C1422">
            <v>1</v>
          </cell>
        </row>
        <row r="1423">
          <cell r="B1423">
            <v>3120</v>
          </cell>
          <cell r="C1423">
            <v>1</v>
          </cell>
        </row>
        <row r="1424">
          <cell r="B1424">
            <v>3122</v>
          </cell>
          <cell r="C1424">
            <v>1</v>
          </cell>
        </row>
        <row r="1425">
          <cell r="B1425">
            <v>3123</v>
          </cell>
          <cell r="C1425">
            <v>2</v>
          </cell>
        </row>
        <row r="1426">
          <cell r="B1426">
            <v>3125</v>
          </cell>
          <cell r="C1426">
            <v>2</v>
          </cell>
        </row>
        <row r="1427">
          <cell r="B1427">
            <v>3126</v>
          </cell>
          <cell r="C1427">
            <v>2</v>
          </cell>
        </row>
        <row r="1428">
          <cell r="B1428">
            <v>3128</v>
          </cell>
          <cell r="C1428">
            <v>3</v>
          </cell>
        </row>
        <row r="1429">
          <cell r="B1429">
            <v>3130</v>
          </cell>
          <cell r="C1429">
            <v>2</v>
          </cell>
        </row>
        <row r="1430">
          <cell r="B1430">
            <v>3131</v>
          </cell>
          <cell r="C1430">
            <v>1</v>
          </cell>
        </row>
        <row r="1431">
          <cell r="B1431">
            <v>3132</v>
          </cell>
          <cell r="C1431">
            <v>2</v>
          </cell>
        </row>
        <row r="1432">
          <cell r="B1432">
            <v>3133</v>
          </cell>
          <cell r="C1432">
            <v>1</v>
          </cell>
        </row>
        <row r="1433">
          <cell r="B1433">
            <v>3135</v>
          </cell>
          <cell r="C1433">
            <v>1</v>
          </cell>
        </row>
        <row r="1434">
          <cell r="B1434">
            <v>3136</v>
          </cell>
          <cell r="C1434">
            <v>1</v>
          </cell>
        </row>
        <row r="1435">
          <cell r="B1435">
            <v>3137</v>
          </cell>
          <cell r="C1435">
            <v>1</v>
          </cell>
        </row>
        <row r="1436">
          <cell r="B1436">
            <v>3138</v>
          </cell>
          <cell r="C1436">
            <v>3</v>
          </cell>
        </row>
        <row r="1437">
          <cell r="B1437">
            <v>3139</v>
          </cell>
          <cell r="C1437">
            <v>1</v>
          </cell>
        </row>
        <row r="1438">
          <cell r="B1438">
            <v>3140</v>
          </cell>
          <cell r="C1438">
            <v>1</v>
          </cell>
        </row>
        <row r="1439">
          <cell r="B1439">
            <v>3141</v>
          </cell>
          <cell r="C1439">
            <v>1</v>
          </cell>
        </row>
        <row r="1440">
          <cell r="B1440">
            <v>3142</v>
          </cell>
          <cell r="C1440">
            <v>1</v>
          </cell>
        </row>
        <row r="1441">
          <cell r="B1441">
            <v>3143</v>
          </cell>
          <cell r="C1441">
            <v>1</v>
          </cell>
        </row>
        <row r="1442">
          <cell r="B1442">
            <v>3144</v>
          </cell>
          <cell r="C1442">
            <v>1</v>
          </cell>
        </row>
        <row r="1443">
          <cell r="B1443">
            <v>3145</v>
          </cell>
          <cell r="C1443">
            <v>1</v>
          </cell>
        </row>
        <row r="1444">
          <cell r="B1444">
            <v>3146</v>
          </cell>
          <cell r="C1444">
            <v>1</v>
          </cell>
        </row>
        <row r="1445">
          <cell r="B1445">
            <v>3147</v>
          </cell>
          <cell r="C1445">
            <v>1</v>
          </cell>
        </row>
        <row r="1446">
          <cell r="B1446">
            <v>3148</v>
          </cell>
          <cell r="C1446">
            <v>1</v>
          </cell>
        </row>
        <row r="1447">
          <cell r="B1447">
            <v>3149</v>
          </cell>
          <cell r="C1447">
            <v>2</v>
          </cell>
        </row>
        <row r="1448">
          <cell r="B1448">
            <v>3150</v>
          </cell>
          <cell r="C1448">
            <v>1</v>
          </cell>
        </row>
        <row r="1449">
          <cell r="B1449">
            <v>3151</v>
          </cell>
          <cell r="C1449">
            <v>1</v>
          </cell>
        </row>
        <row r="1450">
          <cell r="B1450">
            <v>3152</v>
          </cell>
          <cell r="C1450">
            <v>1</v>
          </cell>
        </row>
        <row r="1451">
          <cell r="B1451">
            <v>3154</v>
          </cell>
          <cell r="C1451">
            <v>1</v>
          </cell>
        </row>
        <row r="1452">
          <cell r="B1452">
            <v>3155</v>
          </cell>
          <cell r="C1452">
            <v>1</v>
          </cell>
        </row>
        <row r="1453">
          <cell r="B1453">
            <v>3157</v>
          </cell>
          <cell r="C1453">
            <v>1</v>
          </cell>
        </row>
        <row r="1454">
          <cell r="B1454">
            <v>3158</v>
          </cell>
          <cell r="C1454">
            <v>2</v>
          </cell>
        </row>
        <row r="1455">
          <cell r="B1455">
            <v>3160</v>
          </cell>
          <cell r="C1455">
            <v>2</v>
          </cell>
        </row>
        <row r="1456">
          <cell r="B1456">
            <v>3161</v>
          </cell>
          <cell r="C1456">
            <v>2</v>
          </cell>
        </row>
        <row r="1457">
          <cell r="B1457">
            <v>3163</v>
          </cell>
          <cell r="C1457">
            <v>1</v>
          </cell>
        </row>
        <row r="1458">
          <cell r="B1458">
            <v>3164</v>
          </cell>
          <cell r="C1458">
            <v>2</v>
          </cell>
        </row>
        <row r="1459">
          <cell r="B1459">
            <v>3165</v>
          </cell>
          <cell r="C1459">
            <v>1</v>
          </cell>
        </row>
        <row r="1460">
          <cell r="B1460">
            <v>3167</v>
          </cell>
          <cell r="C1460">
            <v>1</v>
          </cell>
        </row>
        <row r="1461">
          <cell r="B1461">
            <v>3168</v>
          </cell>
          <cell r="C1461">
            <v>1</v>
          </cell>
        </row>
        <row r="1462">
          <cell r="B1462">
            <v>3169</v>
          </cell>
          <cell r="C1462">
            <v>1</v>
          </cell>
        </row>
        <row r="1463">
          <cell r="B1463">
            <v>3170</v>
          </cell>
          <cell r="C1463">
            <v>1</v>
          </cell>
        </row>
        <row r="1464">
          <cell r="B1464">
            <v>3171</v>
          </cell>
          <cell r="C1464">
            <v>1</v>
          </cell>
        </row>
        <row r="1465">
          <cell r="B1465">
            <v>3172</v>
          </cell>
          <cell r="C1465">
            <v>2</v>
          </cell>
        </row>
        <row r="1466">
          <cell r="B1466">
            <v>3173</v>
          </cell>
          <cell r="C1466">
            <v>2</v>
          </cell>
        </row>
        <row r="1467">
          <cell r="B1467">
            <v>3175</v>
          </cell>
          <cell r="C1467">
            <v>2</v>
          </cell>
        </row>
        <row r="1468">
          <cell r="B1468">
            <v>3176</v>
          </cell>
          <cell r="C1468">
            <v>1</v>
          </cell>
        </row>
        <row r="1469">
          <cell r="B1469">
            <v>3177</v>
          </cell>
          <cell r="C1469">
            <v>1</v>
          </cell>
        </row>
        <row r="1470">
          <cell r="B1470">
            <v>3179</v>
          </cell>
          <cell r="C1470">
            <v>1</v>
          </cell>
        </row>
        <row r="1471">
          <cell r="B1471">
            <v>3180</v>
          </cell>
          <cell r="C1471">
            <v>1</v>
          </cell>
        </row>
        <row r="1472">
          <cell r="B1472">
            <v>3181</v>
          </cell>
          <cell r="C1472">
            <v>1</v>
          </cell>
        </row>
        <row r="1473">
          <cell r="B1473">
            <v>3182</v>
          </cell>
          <cell r="C1473">
            <v>2</v>
          </cell>
        </row>
        <row r="1474">
          <cell r="B1474">
            <v>3184</v>
          </cell>
          <cell r="C1474">
            <v>1</v>
          </cell>
        </row>
        <row r="1475">
          <cell r="B1475">
            <v>3186</v>
          </cell>
          <cell r="C1475">
            <v>1</v>
          </cell>
        </row>
        <row r="1476">
          <cell r="B1476">
            <v>3187</v>
          </cell>
          <cell r="C1476">
            <v>1</v>
          </cell>
        </row>
        <row r="1477">
          <cell r="B1477">
            <v>3189</v>
          </cell>
          <cell r="C1477">
            <v>1</v>
          </cell>
        </row>
        <row r="1478">
          <cell r="B1478">
            <v>3191</v>
          </cell>
          <cell r="C1478">
            <v>1</v>
          </cell>
        </row>
        <row r="1479">
          <cell r="B1479">
            <v>3192</v>
          </cell>
          <cell r="C1479">
            <v>1</v>
          </cell>
        </row>
        <row r="1480">
          <cell r="B1480">
            <v>3193</v>
          </cell>
          <cell r="C1480">
            <v>2</v>
          </cell>
        </row>
        <row r="1481">
          <cell r="B1481">
            <v>3195</v>
          </cell>
          <cell r="C1481">
            <v>1</v>
          </cell>
        </row>
        <row r="1482">
          <cell r="B1482">
            <v>3196</v>
          </cell>
          <cell r="C1482">
            <v>2</v>
          </cell>
        </row>
        <row r="1483">
          <cell r="B1483">
            <v>3197</v>
          </cell>
          <cell r="C1483">
            <v>2</v>
          </cell>
        </row>
        <row r="1484">
          <cell r="B1484">
            <v>3200</v>
          </cell>
          <cell r="C1484">
            <v>1</v>
          </cell>
        </row>
        <row r="1485">
          <cell r="B1485">
            <v>3201</v>
          </cell>
          <cell r="C1485">
            <v>2</v>
          </cell>
        </row>
        <row r="1486">
          <cell r="B1486">
            <v>3202</v>
          </cell>
          <cell r="C1486">
            <v>1</v>
          </cell>
        </row>
        <row r="1487">
          <cell r="B1487">
            <v>3204</v>
          </cell>
          <cell r="C1487">
            <v>2</v>
          </cell>
        </row>
        <row r="1488">
          <cell r="B1488">
            <v>3205</v>
          </cell>
          <cell r="C1488">
            <v>1</v>
          </cell>
        </row>
        <row r="1489">
          <cell r="B1489">
            <v>3206</v>
          </cell>
          <cell r="C1489">
            <v>1</v>
          </cell>
        </row>
        <row r="1490">
          <cell r="B1490">
            <v>3210</v>
          </cell>
          <cell r="C1490">
            <v>1</v>
          </cell>
        </row>
        <row r="1491">
          <cell r="B1491">
            <v>3211</v>
          </cell>
          <cell r="C1491">
            <v>1</v>
          </cell>
        </row>
        <row r="1492">
          <cell r="B1492">
            <v>3212</v>
          </cell>
          <cell r="C1492">
            <v>1</v>
          </cell>
        </row>
        <row r="1493">
          <cell r="B1493">
            <v>3213</v>
          </cell>
          <cell r="C1493">
            <v>1</v>
          </cell>
        </row>
        <row r="1494">
          <cell r="B1494">
            <v>3214</v>
          </cell>
          <cell r="C1494">
            <v>1</v>
          </cell>
        </row>
        <row r="1495">
          <cell r="B1495">
            <v>3215</v>
          </cell>
          <cell r="C1495">
            <v>1</v>
          </cell>
        </row>
        <row r="1496">
          <cell r="B1496">
            <v>3216</v>
          </cell>
          <cell r="C1496">
            <v>1</v>
          </cell>
        </row>
        <row r="1497">
          <cell r="B1497">
            <v>3218</v>
          </cell>
          <cell r="C1497">
            <v>1</v>
          </cell>
        </row>
        <row r="1498">
          <cell r="B1498">
            <v>3219</v>
          </cell>
          <cell r="C1498">
            <v>1</v>
          </cell>
        </row>
        <row r="1499">
          <cell r="B1499">
            <v>3220</v>
          </cell>
          <cell r="C1499">
            <v>1</v>
          </cell>
        </row>
        <row r="1500">
          <cell r="B1500">
            <v>3221</v>
          </cell>
          <cell r="C1500">
            <v>1</v>
          </cell>
        </row>
        <row r="1501">
          <cell r="B1501">
            <v>3223</v>
          </cell>
          <cell r="C1501">
            <v>1</v>
          </cell>
        </row>
        <row r="1502">
          <cell r="B1502">
            <v>3224</v>
          </cell>
          <cell r="C1502">
            <v>1</v>
          </cell>
        </row>
        <row r="1503">
          <cell r="B1503">
            <v>3225</v>
          </cell>
          <cell r="C1503">
            <v>1</v>
          </cell>
        </row>
        <row r="1504">
          <cell r="B1504">
            <v>3226</v>
          </cell>
          <cell r="C1504">
            <v>1</v>
          </cell>
        </row>
        <row r="1505">
          <cell r="B1505">
            <v>3227</v>
          </cell>
          <cell r="C1505">
            <v>2</v>
          </cell>
        </row>
        <row r="1506">
          <cell r="B1506">
            <v>3228</v>
          </cell>
          <cell r="C1506">
            <v>1</v>
          </cell>
        </row>
        <row r="1507">
          <cell r="B1507">
            <v>3229</v>
          </cell>
          <cell r="C1507">
            <v>1</v>
          </cell>
        </row>
        <row r="1508">
          <cell r="B1508">
            <v>3230</v>
          </cell>
          <cell r="C1508">
            <v>2</v>
          </cell>
        </row>
        <row r="1509">
          <cell r="B1509">
            <v>3231</v>
          </cell>
          <cell r="C1509">
            <v>1</v>
          </cell>
        </row>
        <row r="1510">
          <cell r="B1510">
            <v>3232</v>
          </cell>
          <cell r="C1510">
            <v>0</v>
          </cell>
        </row>
        <row r="1511">
          <cell r="B1511">
            <v>3234</v>
          </cell>
          <cell r="C1511">
            <v>3</v>
          </cell>
        </row>
        <row r="1512">
          <cell r="B1512">
            <v>3236</v>
          </cell>
          <cell r="C1512">
            <v>1</v>
          </cell>
        </row>
        <row r="1513">
          <cell r="B1513">
            <v>3237</v>
          </cell>
          <cell r="C1513">
            <v>1</v>
          </cell>
        </row>
        <row r="1514">
          <cell r="B1514">
            <v>3238</v>
          </cell>
          <cell r="C1514">
            <v>1</v>
          </cell>
        </row>
        <row r="1515">
          <cell r="B1515">
            <v>3239</v>
          </cell>
          <cell r="C1515">
            <v>2</v>
          </cell>
        </row>
        <row r="1516">
          <cell r="B1516">
            <v>3240</v>
          </cell>
          <cell r="C1516">
            <v>1</v>
          </cell>
        </row>
        <row r="1517">
          <cell r="B1517">
            <v>3241</v>
          </cell>
          <cell r="C1517">
            <v>1</v>
          </cell>
        </row>
        <row r="1518">
          <cell r="B1518">
            <v>3242</v>
          </cell>
          <cell r="C1518">
            <v>2</v>
          </cell>
        </row>
        <row r="1519">
          <cell r="B1519">
            <v>3243</v>
          </cell>
          <cell r="C1519">
            <v>1</v>
          </cell>
        </row>
        <row r="1520">
          <cell r="B1520">
            <v>3244</v>
          </cell>
          <cell r="C1520">
            <v>1</v>
          </cell>
        </row>
        <row r="1521">
          <cell r="B1521">
            <v>3245</v>
          </cell>
          <cell r="C1521">
            <v>1</v>
          </cell>
        </row>
        <row r="1522">
          <cell r="B1522">
            <v>3246</v>
          </cell>
          <cell r="C1522">
            <v>1</v>
          </cell>
        </row>
        <row r="1523">
          <cell r="B1523">
            <v>3247</v>
          </cell>
          <cell r="C1523">
            <v>1</v>
          </cell>
        </row>
        <row r="1524">
          <cell r="B1524">
            <v>3250</v>
          </cell>
          <cell r="C1524">
            <v>1</v>
          </cell>
        </row>
        <row r="1525">
          <cell r="B1525">
            <v>3251</v>
          </cell>
          <cell r="C1525">
            <v>1</v>
          </cell>
        </row>
        <row r="1526">
          <cell r="B1526">
            <v>3255</v>
          </cell>
          <cell r="C1526">
            <v>1</v>
          </cell>
        </row>
        <row r="1527">
          <cell r="B1527">
            <v>3256</v>
          </cell>
          <cell r="C1527">
            <v>3</v>
          </cell>
        </row>
        <row r="1528">
          <cell r="B1528">
            <v>3257</v>
          </cell>
          <cell r="C1528">
            <v>1</v>
          </cell>
        </row>
        <row r="1529">
          <cell r="B1529">
            <v>3258</v>
          </cell>
          <cell r="C1529">
            <v>1</v>
          </cell>
        </row>
        <row r="1530">
          <cell r="B1530">
            <v>3259</v>
          </cell>
          <cell r="C1530">
            <v>1</v>
          </cell>
        </row>
        <row r="1531">
          <cell r="B1531">
            <v>3260</v>
          </cell>
          <cell r="C1531">
            <v>1</v>
          </cell>
        </row>
        <row r="1532">
          <cell r="B1532">
            <v>3261</v>
          </cell>
          <cell r="C1532">
            <v>1</v>
          </cell>
        </row>
        <row r="1533">
          <cell r="B1533">
            <v>3262</v>
          </cell>
          <cell r="C1533">
            <v>1</v>
          </cell>
        </row>
        <row r="1534">
          <cell r="B1534">
            <v>3263</v>
          </cell>
          <cell r="C1534">
            <v>1</v>
          </cell>
        </row>
        <row r="1535">
          <cell r="B1535">
            <v>3264</v>
          </cell>
          <cell r="C1535">
            <v>1</v>
          </cell>
        </row>
        <row r="1536">
          <cell r="B1536">
            <v>3265</v>
          </cell>
          <cell r="C1536">
            <v>1</v>
          </cell>
        </row>
        <row r="1537">
          <cell r="B1537">
            <v>3266</v>
          </cell>
          <cell r="C1537">
            <v>1</v>
          </cell>
        </row>
        <row r="1538">
          <cell r="B1538">
            <v>3267</v>
          </cell>
          <cell r="C1538">
            <v>1</v>
          </cell>
        </row>
        <row r="1539">
          <cell r="B1539">
            <v>3268</v>
          </cell>
          <cell r="C1539">
            <v>1</v>
          </cell>
        </row>
        <row r="1540">
          <cell r="B1540">
            <v>3270</v>
          </cell>
          <cell r="C1540">
            <v>1</v>
          </cell>
        </row>
        <row r="1541">
          <cell r="B1541">
            <v>3271</v>
          </cell>
          <cell r="C1541">
            <v>1</v>
          </cell>
        </row>
        <row r="1542">
          <cell r="B1542">
            <v>3272</v>
          </cell>
          <cell r="C1542">
            <v>1</v>
          </cell>
        </row>
        <row r="1543">
          <cell r="B1543">
            <v>3273</v>
          </cell>
          <cell r="C1543">
            <v>1</v>
          </cell>
        </row>
        <row r="1544">
          <cell r="B1544">
            <v>3274</v>
          </cell>
          <cell r="C1544">
            <v>1</v>
          </cell>
        </row>
        <row r="1545">
          <cell r="B1545">
            <v>3275</v>
          </cell>
          <cell r="C1545">
            <v>1</v>
          </cell>
        </row>
        <row r="1546">
          <cell r="B1546">
            <v>3276</v>
          </cell>
          <cell r="C1546">
            <v>1</v>
          </cell>
        </row>
        <row r="1547">
          <cell r="B1547">
            <v>3277</v>
          </cell>
          <cell r="C1547">
            <v>1</v>
          </cell>
        </row>
        <row r="1548">
          <cell r="B1548">
            <v>3278</v>
          </cell>
          <cell r="C1548">
            <v>2</v>
          </cell>
        </row>
        <row r="1549">
          <cell r="B1549">
            <v>3279</v>
          </cell>
          <cell r="C1549">
            <v>1</v>
          </cell>
        </row>
        <row r="1550">
          <cell r="B1550">
            <v>3280</v>
          </cell>
          <cell r="C1550">
            <v>2</v>
          </cell>
        </row>
        <row r="1551">
          <cell r="B1551">
            <v>3281</v>
          </cell>
          <cell r="C1551">
            <v>1</v>
          </cell>
        </row>
        <row r="1552">
          <cell r="B1552">
            <v>3282</v>
          </cell>
          <cell r="C1552">
            <v>1</v>
          </cell>
        </row>
        <row r="1553">
          <cell r="B1553">
            <v>3283</v>
          </cell>
          <cell r="C1553">
            <v>1</v>
          </cell>
        </row>
        <row r="1554">
          <cell r="B1554">
            <v>3284</v>
          </cell>
          <cell r="C1554">
            <v>3</v>
          </cell>
        </row>
        <row r="1555">
          <cell r="B1555">
            <v>3286</v>
          </cell>
          <cell r="C1555">
            <v>1</v>
          </cell>
        </row>
        <row r="1556">
          <cell r="B1556">
            <v>3288</v>
          </cell>
          <cell r="C1556">
            <v>1</v>
          </cell>
        </row>
        <row r="1557">
          <cell r="B1557">
            <v>3289</v>
          </cell>
          <cell r="C1557">
            <v>1</v>
          </cell>
        </row>
        <row r="1558">
          <cell r="B1558">
            <v>3290</v>
          </cell>
          <cell r="C1558">
            <v>1</v>
          </cell>
        </row>
        <row r="1559">
          <cell r="B1559">
            <v>3291</v>
          </cell>
          <cell r="C1559">
            <v>1</v>
          </cell>
        </row>
        <row r="1560">
          <cell r="B1560">
            <v>3292</v>
          </cell>
          <cell r="C1560">
            <v>1</v>
          </cell>
        </row>
        <row r="1561">
          <cell r="B1561">
            <v>3293</v>
          </cell>
          <cell r="C1561">
            <v>1</v>
          </cell>
        </row>
        <row r="1562">
          <cell r="B1562">
            <v>3294</v>
          </cell>
          <cell r="C1562">
            <v>1</v>
          </cell>
        </row>
        <row r="1563">
          <cell r="B1563">
            <v>3295</v>
          </cell>
          <cell r="C1563">
            <v>1</v>
          </cell>
        </row>
        <row r="1564">
          <cell r="B1564">
            <v>3296</v>
          </cell>
          <cell r="C1564">
            <v>1</v>
          </cell>
        </row>
        <row r="1565">
          <cell r="B1565">
            <v>3297</v>
          </cell>
          <cell r="C1565">
            <v>1</v>
          </cell>
        </row>
        <row r="1566">
          <cell r="B1566">
            <v>3298</v>
          </cell>
          <cell r="C1566">
            <v>1</v>
          </cell>
        </row>
        <row r="1567">
          <cell r="B1567">
            <v>3299</v>
          </cell>
          <cell r="C1567">
            <v>1</v>
          </cell>
        </row>
        <row r="1568">
          <cell r="B1568">
            <v>3300</v>
          </cell>
          <cell r="C1568">
            <v>1</v>
          </cell>
        </row>
        <row r="1569">
          <cell r="B1569">
            <v>3301</v>
          </cell>
          <cell r="C1569">
            <v>1</v>
          </cell>
        </row>
        <row r="1570">
          <cell r="B1570">
            <v>3302</v>
          </cell>
          <cell r="C1570">
            <v>2</v>
          </cell>
        </row>
        <row r="1571">
          <cell r="B1571">
            <v>3303</v>
          </cell>
          <cell r="C1571">
            <v>1</v>
          </cell>
        </row>
        <row r="1572">
          <cell r="B1572">
            <v>3305</v>
          </cell>
          <cell r="C1572">
            <v>1</v>
          </cell>
        </row>
        <row r="1573">
          <cell r="B1573">
            <v>3306</v>
          </cell>
          <cell r="C1573">
            <v>1</v>
          </cell>
        </row>
        <row r="1574">
          <cell r="B1574">
            <v>3307</v>
          </cell>
          <cell r="C1574">
            <v>1</v>
          </cell>
        </row>
        <row r="1575">
          <cell r="B1575">
            <v>3308</v>
          </cell>
          <cell r="C1575">
            <v>1</v>
          </cell>
        </row>
        <row r="1576">
          <cell r="B1576">
            <v>3309</v>
          </cell>
          <cell r="C1576">
            <v>1</v>
          </cell>
        </row>
        <row r="1577">
          <cell r="B1577">
            <v>3310</v>
          </cell>
          <cell r="C1577">
            <v>1</v>
          </cell>
        </row>
        <row r="1578">
          <cell r="B1578">
            <v>3311</v>
          </cell>
          <cell r="C1578">
            <v>1</v>
          </cell>
        </row>
        <row r="1579">
          <cell r="B1579">
            <v>3312</v>
          </cell>
          <cell r="C1579">
            <v>1</v>
          </cell>
        </row>
        <row r="1580">
          <cell r="B1580">
            <v>3313</v>
          </cell>
          <cell r="C1580">
            <v>1</v>
          </cell>
        </row>
        <row r="1581">
          <cell r="B1581">
            <v>3314</v>
          </cell>
          <cell r="C1581">
            <v>1</v>
          </cell>
        </row>
        <row r="1582">
          <cell r="B1582">
            <v>3315</v>
          </cell>
          <cell r="C1582">
            <v>1</v>
          </cell>
        </row>
        <row r="1583">
          <cell r="B1583">
            <v>3316</v>
          </cell>
          <cell r="C1583">
            <v>1</v>
          </cell>
        </row>
        <row r="1584">
          <cell r="B1584">
            <v>3318</v>
          </cell>
          <cell r="C1584">
            <v>1</v>
          </cell>
        </row>
        <row r="1585">
          <cell r="B1585">
            <v>3319</v>
          </cell>
          <cell r="C1585">
            <v>1</v>
          </cell>
        </row>
        <row r="1586">
          <cell r="B1586">
            <v>3320</v>
          </cell>
          <cell r="C1586">
            <v>1</v>
          </cell>
        </row>
        <row r="1587">
          <cell r="B1587">
            <v>3321</v>
          </cell>
          <cell r="C1587">
            <v>1</v>
          </cell>
        </row>
        <row r="1588">
          <cell r="B1588">
            <v>3322</v>
          </cell>
          <cell r="C1588">
            <v>3</v>
          </cell>
        </row>
        <row r="1589">
          <cell r="B1589">
            <v>3323</v>
          </cell>
          <cell r="C1589">
            <v>1</v>
          </cell>
        </row>
        <row r="1590">
          <cell r="B1590">
            <v>3324</v>
          </cell>
          <cell r="C1590">
            <v>1</v>
          </cell>
        </row>
        <row r="1591">
          <cell r="B1591">
            <v>3325</v>
          </cell>
          <cell r="C1591">
            <v>1</v>
          </cell>
        </row>
        <row r="1592">
          <cell r="B1592">
            <v>3328</v>
          </cell>
          <cell r="C1592">
            <v>1</v>
          </cell>
        </row>
        <row r="1593">
          <cell r="B1593">
            <v>3329</v>
          </cell>
          <cell r="C1593">
            <v>1</v>
          </cell>
        </row>
        <row r="1594">
          <cell r="B1594">
            <v>3330</v>
          </cell>
          <cell r="C1594">
            <v>1</v>
          </cell>
        </row>
        <row r="1595">
          <cell r="B1595">
            <v>3331</v>
          </cell>
          <cell r="C1595">
            <v>1</v>
          </cell>
        </row>
        <row r="1596">
          <cell r="B1596">
            <v>3332</v>
          </cell>
          <cell r="C1596">
            <v>1</v>
          </cell>
        </row>
        <row r="1597">
          <cell r="B1597">
            <v>3334</v>
          </cell>
          <cell r="C1597">
            <v>1</v>
          </cell>
        </row>
        <row r="1598">
          <cell r="B1598">
            <v>3335</v>
          </cell>
          <cell r="C1598">
            <v>1</v>
          </cell>
        </row>
        <row r="1599">
          <cell r="B1599">
            <v>3336</v>
          </cell>
          <cell r="C1599">
            <v>1</v>
          </cell>
        </row>
        <row r="1600">
          <cell r="B1600">
            <v>3337</v>
          </cell>
          <cell r="C1600">
            <v>2</v>
          </cell>
        </row>
        <row r="1601">
          <cell r="B1601">
            <v>3339</v>
          </cell>
          <cell r="C1601">
            <v>1</v>
          </cell>
        </row>
        <row r="1602">
          <cell r="B1602">
            <v>3340</v>
          </cell>
          <cell r="C1602">
            <v>1</v>
          </cell>
        </row>
        <row r="1603">
          <cell r="B1603">
            <v>3341</v>
          </cell>
          <cell r="C1603">
            <v>2</v>
          </cell>
        </row>
        <row r="1604">
          <cell r="B1604">
            <v>3343</v>
          </cell>
          <cell r="C1604">
            <v>1</v>
          </cell>
        </row>
        <row r="1605">
          <cell r="B1605">
            <v>3344</v>
          </cell>
          <cell r="C1605">
            <v>2</v>
          </cell>
        </row>
        <row r="1606">
          <cell r="B1606">
            <v>3345</v>
          </cell>
          <cell r="C1606">
            <v>1</v>
          </cell>
        </row>
        <row r="1607">
          <cell r="B1607">
            <v>3346</v>
          </cell>
          <cell r="C1607">
            <v>1</v>
          </cell>
        </row>
        <row r="1608">
          <cell r="B1608">
            <v>3350</v>
          </cell>
          <cell r="C1608">
            <v>2</v>
          </cell>
        </row>
        <row r="1609">
          <cell r="B1609">
            <v>3351</v>
          </cell>
          <cell r="C1609">
            <v>2</v>
          </cell>
        </row>
        <row r="1610">
          <cell r="B1610">
            <v>3352</v>
          </cell>
          <cell r="C1610">
            <v>1</v>
          </cell>
        </row>
        <row r="1611">
          <cell r="B1611">
            <v>3353</v>
          </cell>
          <cell r="C1611">
            <v>1</v>
          </cell>
        </row>
        <row r="1612">
          <cell r="B1612">
            <v>3354</v>
          </cell>
          <cell r="C1612">
            <v>1</v>
          </cell>
        </row>
        <row r="1613">
          <cell r="B1613">
            <v>3355</v>
          </cell>
          <cell r="C1613">
            <v>2</v>
          </cell>
        </row>
        <row r="1614">
          <cell r="B1614">
            <v>3356</v>
          </cell>
          <cell r="C1614">
            <v>2</v>
          </cell>
        </row>
        <row r="1615">
          <cell r="B1615">
            <v>3357</v>
          </cell>
          <cell r="C1615">
            <v>3</v>
          </cell>
        </row>
        <row r="1616">
          <cell r="B1616">
            <v>3358</v>
          </cell>
          <cell r="C1616">
            <v>2</v>
          </cell>
        </row>
        <row r="1617">
          <cell r="B1617">
            <v>3359</v>
          </cell>
          <cell r="C1617">
            <v>1</v>
          </cell>
        </row>
        <row r="1618">
          <cell r="B1618">
            <v>3360</v>
          </cell>
          <cell r="C1618">
            <v>1</v>
          </cell>
        </row>
        <row r="1619">
          <cell r="B1619">
            <v>3361</v>
          </cell>
          <cell r="C1619">
            <v>1</v>
          </cell>
        </row>
        <row r="1620">
          <cell r="B1620">
            <v>3362</v>
          </cell>
          <cell r="C1620">
            <v>1</v>
          </cell>
        </row>
        <row r="1621">
          <cell r="B1621">
            <v>3363</v>
          </cell>
          <cell r="C1621">
            <v>1</v>
          </cell>
        </row>
        <row r="1622">
          <cell r="B1622">
            <v>3366</v>
          </cell>
          <cell r="C1622">
            <v>1</v>
          </cell>
        </row>
        <row r="1623">
          <cell r="B1623">
            <v>3367</v>
          </cell>
          <cell r="C1623">
            <v>1</v>
          </cell>
        </row>
        <row r="1624">
          <cell r="B1624">
            <v>3368</v>
          </cell>
          <cell r="C1624">
            <v>1</v>
          </cell>
        </row>
        <row r="1625">
          <cell r="B1625">
            <v>3369</v>
          </cell>
          <cell r="C1625">
            <v>1</v>
          </cell>
        </row>
        <row r="1626">
          <cell r="B1626">
            <v>3370</v>
          </cell>
          <cell r="C1626">
            <v>1</v>
          </cell>
        </row>
        <row r="1627">
          <cell r="B1627">
            <v>3371</v>
          </cell>
          <cell r="C1627">
            <v>2</v>
          </cell>
        </row>
        <row r="1628">
          <cell r="B1628">
            <v>3373</v>
          </cell>
          <cell r="C1628">
            <v>1</v>
          </cell>
        </row>
        <row r="1629">
          <cell r="B1629">
            <v>3374</v>
          </cell>
          <cell r="C1629">
            <v>2</v>
          </cell>
        </row>
        <row r="1630">
          <cell r="B1630">
            <v>3376</v>
          </cell>
          <cell r="C1630">
            <v>1</v>
          </cell>
        </row>
        <row r="1631">
          <cell r="B1631">
            <v>3378</v>
          </cell>
          <cell r="C1631">
            <v>1</v>
          </cell>
        </row>
        <row r="1632">
          <cell r="B1632">
            <v>3379</v>
          </cell>
          <cell r="C1632">
            <v>1</v>
          </cell>
        </row>
        <row r="1633">
          <cell r="B1633">
            <v>3380</v>
          </cell>
          <cell r="C1633">
            <v>0</v>
          </cell>
        </row>
        <row r="1634">
          <cell r="B1634">
            <v>3381</v>
          </cell>
          <cell r="C1634">
            <v>2</v>
          </cell>
        </row>
        <row r="1635">
          <cell r="B1635">
            <v>3382</v>
          </cell>
          <cell r="C1635">
            <v>1</v>
          </cell>
        </row>
        <row r="1636">
          <cell r="B1636">
            <v>3383</v>
          </cell>
          <cell r="C1636">
            <v>1</v>
          </cell>
        </row>
        <row r="1637">
          <cell r="B1637">
            <v>3384</v>
          </cell>
          <cell r="C1637">
            <v>1</v>
          </cell>
        </row>
        <row r="1638">
          <cell r="B1638">
            <v>3386</v>
          </cell>
          <cell r="C1638">
            <v>1</v>
          </cell>
        </row>
        <row r="1639">
          <cell r="B1639">
            <v>3387</v>
          </cell>
          <cell r="C1639">
            <v>1</v>
          </cell>
        </row>
        <row r="1640">
          <cell r="B1640">
            <v>3388</v>
          </cell>
          <cell r="C1640">
            <v>1</v>
          </cell>
        </row>
        <row r="1641">
          <cell r="B1641">
            <v>3389</v>
          </cell>
          <cell r="C1641">
            <v>1</v>
          </cell>
        </row>
        <row r="1642">
          <cell r="B1642">
            <v>3390</v>
          </cell>
          <cell r="C1642">
            <v>1</v>
          </cell>
        </row>
        <row r="1643">
          <cell r="B1643">
            <v>3392</v>
          </cell>
          <cell r="C1643">
            <v>1</v>
          </cell>
        </row>
        <row r="1644">
          <cell r="B1644">
            <v>3393</v>
          </cell>
          <cell r="C1644">
            <v>2</v>
          </cell>
        </row>
        <row r="1645">
          <cell r="B1645">
            <v>3396</v>
          </cell>
          <cell r="C1645">
            <v>1</v>
          </cell>
        </row>
        <row r="1646">
          <cell r="B1646">
            <v>3397</v>
          </cell>
          <cell r="C1646">
            <v>2</v>
          </cell>
        </row>
        <row r="1647">
          <cell r="B1647">
            <v>3398</v>
          </cell>
          <cell r="C1647">
            <v>2</v>
          </cell>
        </row>
        <row r="1648">
          <cell r="B1648">
            <v>3401</v>
          </cell>
          <cell r="C1648">
            <v>2</v>
          </cell>
        </row>
        <row r="1649">
          <cell r="B1649">
            <v>3402</v>
          </cell>
          <cell r="C1649">
            <v>1</v>
          </cell>
        </row>
        <row r="1650">
          <cell r="B1650">
            <v>3403</v>
          </cell>
          <cell r="C1650">
            <v>1</v>
          </cell>
        </row>
        <row r="1651">
          <cell r="B1651">
            <v>3404</v>
          </cell>
          <cell r="C1651">
            <v>1</v>
          </cell>
        </row>
        <row r="1652">
          <cell r="B1652">
            <v>3405</v>
          </cell>
          <cell r="C1652">
            <v>1</v>
          </cell>
        </row>
        <row r="1653">
          <cell r="B1653">
            <v>3407</v>
          </cell>
          <cell r="C1653">
            <v>1</v>
          </cell>
        </row>
        <row r="1654">
          <cell r="B1654">
            <v>3408</v>
          </cell>
          <cell r="C1654">
            <v>1</v>
          </cell>
        </row>
        <row r="1655">
          <cell r="B1655">
            <v>3409</v>
          </cell>
          <cell r="C1655">
            <v>1</v>
          </cell>
        </row>
        <row r="1656">
          <cell r="B1656">
            <v>3410</v>
          </cell>
          <cell r="C1656">
            <v>1</v>
          </cell>
        </row>
        <row r="1657">
          <cell r="B1657">
            <v>3411</v>
          </cell>
          <cell r="C1657">
            <v>1</v>
          </cell>
        </row>
        <row r="1658">
          <cell r="B1658">
            <v>3413</v>
          </cell>
          <cell r="C1658">
            <v>1</v>
          </cell>
        </row>
        <row r="1659">
          <cell r="B1659">
            <v>3414</v>
          </cell>
          <cell r="C1659">
            <v>2</v>
          </cell>
        </row>
        <row r="1660">
          <cell r="B1660">
            <v>3415</v>
          </cell>
          <cell r="C1660">
            <v>2</v>
          </cell>
        </row>
        <row r="1661">
          <cell r="B1661">
            <v>3416</v>
          </cell>
          <cell r="C1661">
            <v>1</v>
          </cell>
        </row>
        <row r="1662">
          <cell r="B1662">
            <v>3417</v>
          </cell>
          <cell r="C1662">
            <v>1</v>
          </cell>
        </row>
        <row r="1663">
          <cell r="B1663">
            <v>3418</v>
          </cell>
          <cell r="C1663">
            <v>1</v>
          </cell>
        </row>
        <row r="1664">
          <cell r="B1664">
            <v>3419</v>
          </cell>
          <cell r="C1664">
            <v>2</v>
          </cell>
        </row>
        <row r="1665">
          <cell r="B1665">
            <v>3421</v>
          </cell>
          <cell r="C1665">
            <v>2</v>
          </cell>
        </row>
        <row r="1666">
          <cell r="B1666">
            <v>3450</v>
          </cell>
          <cell r="C1666">
            <v>2</v>
          </cell>
        </row>
        <row r="1667">
          <cell r="B1667">
            <v>3451</v>
          </cell>
          <cell r="C1667">
            <v>1</v>
          </cell>
        </row>
        <row r="1668">
          <cell r="B1668">
            <v>3452</v>
          </cell>
          <cell r="C1668">
            <v>2</v>
          </cell>
        </row>
        <row r="1669">
          <cell r="B1669">
            <v>3453</v>
          </cell>
          <cell r="C1669">
            <v>2</v>
          </cell>
        </row>
        <row r="1670">
          <cell r="B1670">
            <v>3454</v>
          </cell>
          <cell r="C1670">
            <v>1</v>
          </cell>
        </row>
        <row r="1671">
          <cell r="B1671">
            <v>3455</v>
          </cell>
          <cell r="C1671">
            <v>1</v>
          </cell>
        </row>
        <row r="1672">
          <cell r="B1672">
            <v>3456</v>
          </cell>
          <cell r="C1672">
            <v>2</v>
          </cell>
        </row>
        <row r="1673">
          <cell r="B1673">
            <v>3457</v>
          </cell>
          <cell r="C1673">
            <v>1</v>
          </cell>
        </row>
        <row r="1674">
          <cell r="B1674">
            <v>3458</v>
          </cell>
          <cell r="C1674">
            <v>2</v>
          </cell>
        </row>
        <row r="1675">
          <cell r="B1675">
            <v>3459</v>
          </cell>
          <cell r="C1675">
            <v>2</v>
          </cell>
        </row>
        <row r="1676">
          <cell r="B1676">
            <v>3460</v>
          </cell>
          <cell r="C1676">
            <v>1</v>
          </cell>
        </row>
        <row r="1677">
          <cell r="B1677">
            <v>3461</v>
          </cell>
          <cell r="C1677">
            <v>1</v>
          </cell>
        </row>
        <row r="1678">
          <cell r="B1678">
            <v>3462</v>
          </cell>
          <cell r="C1678">
            <v>2</v>
          </cell>
        </row>
        <row r="1679">
          <cell r="B1679">
            <v>3463</v>
          </cell>
          <cell r="C1679">
            <v>1</v>
          </cell>
        </row>
        <row r="1680">
          <cell r="B1680">
            <v>3464</v>
          </cell>
          <cell r="C1680">
            <v>2</v>
          </cell>
        </row>
        <row r="1681">
          <cell r="B1681">
            <v>3465</v>
          </cell>
          <cell r="C1681">
            <v>1</v>
          </cell>
        </row>
        <row r="1682">
          <cell r="B1682">
            <v>3466</v>
          </cell>
          <cell r="C1682">
            <v>2</v>
          </cell>
        </row>
        <row r="1683">
          <cell r="B1683">
            <v>3467</v>
          </cell>
          <cell r="C1683">
            <v>2</v>
          </cell>
        </row>
        <row r="1684">
          <cell r="B1684">
            <v>3468</v>
          </cell>
          <cell r="C1684">
            <v>1</v>
          </cell>
        </row>
        <row r="1685">
          <cell r="B1685">
            <v>3469</v>
          </cell>
          <cell r="C1685">
            <v>1</v>
          </cell>
        </row>
        <row r="1686">
          <cell r="B1686">
            <v>3470</v>
          </cell>
          <cell r="C1686">
            <v>1</v>
          </cell>
        </row>
        <row r="1687">
          <cell r="B1687">
            <v>3471</v>
          </cell>
          <cell r="C1687">
            <v>1</v>
          </cell>
        </row>
        <row r="1688">
          <cell r="B1688">
            <v>3472</v>
          </cell>
          <cell r="C1688">
            <v>2</v>
          </cell>
        </row>
        <row r="1689">
          <cell r="B1689">
            <v>3473</v>
          </cell>
          <cell r="C1689">
            <v>2</v>
          </cell>
        </row>
        <row r="1690">
          <cell r="B1690">
            <v>3474</v>
          </cell>
          <cell r="C1690">
            <v>1</v>
          </cell>
        </row>
        <row r="1691">
          <cell r="B1691">
            <v>3475</v>
          </cell>
          <cell r="C1691">
            <v>1</v>
          </cell>
        </row>
        <row r="1692">
          <cell r="B1692">
            <v>3476</v>
          </cell>
          <cell r="C1692">
            <v>1</v>
          </cell>
        </row>
        <row r="1693">
          <cell r="B1693">
            <v>3477</v>
          </cell>
          <cell r="C1693">
            <v>2</v>
          </cell>
        </row>
        <row r="1694">
          <cell r="B1694">
            <v>3478</v>
          </cell>
          <cell r="C1694">
            <v>2</v>
          </cell>
        </row>
        <row r="1695">
          <cell r="B1695">
            <v>3479</v>
          </cell>
          <cell r="C1695">
            <v>1</v>
          </cell>
        </row>
        <row r="1696">
          <cell r="B1696">
            <v>3480</v>
          </cell>
          <cell r="C1696">
            <v>1</v>
          </cell>
        </row>
        <row r="1697">
          <cell r="B1697">
            <v>3481</v>
          </cell>
          <cell r="C1697">
            <v>2</v>
          </cell>
        </row>
        <row r="1698">
          <cell r="B1698">
            <v>3482</v>
          </cell>
          <cell r="C1698">
            <v>2</v>
          </cell>
        </row>
        <row r="1699">
          <cell r="B1699">
            <v>3483</v>
          </cell>
          <cell r="C1699">
            <v>2</v>
          </cell>
        </row>
        <row r="1700">
          <cell r="B1700">
            <v>3484</v>
          </cell>
          <cell r="C1700">
            <v>1</v>
          </cell>
        </row>
        <row r="1701">
          <cell r="B1701">
            <v>3485</v>
          </cell>
          <cell r="C1701">
            <v>1</v>
          </cell>
        </row>
        <row r="1702">
          <cell r="B1702">
            <v>3486</v>
          </cell>
          <cell r="C1702">
            <v>1</v>
          </cell>
        </row>
        <row r="1703">
          <cell r="B1703">
            <v>3487</v>
          </cell>
          <cell r="C1703">
            <v>2</v>
          </cell>
        </row>
        <row r="1704">
          <cell r="B1704">
            <v>3488</v>
          </cell>
          <cell r="C1704">
            <v>1</v>
          </cell>
        </row>
        <row r="1705">
          <cell r="B1705">
            <v>3489</v>
          </cell>
          <cell r="C1705">
            <v>1</v>
          </cell>
        </row>
        <row r="1706">
          <cell r="B1706">
            <v>3490</v>
          </cell>
          <cell r="C1706">
            <v>1</v>
          </cell>
        </row>
        <row r="1707">
          <cell r="B1707">
            <v>3491</v>
          </cell>
          <cell r="C1707">
            <v>1</v>
          </cell>
        </row>
        <row r="1708">
          <cell r="B1708">
            <v>3492</v>
          </cell>
          <cell r="C1708">
            <v>2</v>
          </cell>
        </row>
        <row r="1709">
          <cell r="B1709">
            <v>3493</v>
          </cell>
          <cell r="C1709">
            <v>1</v>
          </cell>
        </row>
        <row r="1710">
          <cell r="B1710">
            <v>3494</v>
          </cell>
          <cell r="C1710">
            <v>3</v>
          </cell>
        </row>
        <row r="1711">
          <cell r="B1711">
            <v>3495</v>
          </cell>
          <cell r="C1711">
            <v>1</v>
          </cell>
        </row>
        <row r="1712">
          <cell r="B1712">
            <v>3496</v>
          </cell>
          <cell r="C1712">
            <v>1</v>
          </cell>
        </row>
        <row r="1713">
          <cell r="B1713">
            <v>3497</v>
          </cell>
          <cell r="C1713">
            <v>1</v>
          </cell>
        </row>
        <row r="1714">
          <cell r="B1714">
            <v>3498</v>
          </cell>
          <cell r="C1714">
            <v>1</v>
          </cell>
        </row>
        <row r="1715">
          <cell r="B1715">
            <v>3499</v>
          </cell>
          <cell r="C1715">
            <v>1</v>
          </cell>
        </row>
        <row r="1716">
          <cell r="B1716">
            <v>3500</v>
          </cell>
          <cell r="C1716">
            <v>1</v>
          </cell>
        </row>
        <row r="1717">
          <cell r="B1717">
            <v>3501</v>
          </cell>
          <cell r="C1717">
            <v>1</v>
          </cell>
        </row>
        <row r="1718">
          <cell r="B1718">
            <v>3502</v>
          </cell>
          <cell r="C1718">
            <v>1</v>
          </cell>
        </row>
        <row r="1719">
          <cell r="B1719">
            <v>3503</v>
          </cell>
          <cell r="C1719">
            <v>2</v>
          </cell>
        </row>
        <row r="1720">
          <cell r="B1720">
            <v>3504</v>
          </cell>
          <cell r="C1720">
            <v>3</v>
          </cell>
        </row>
        <row r="1721">
          <cell r="B1721">
            <v>3505</v>
          </cell>
          <cell r="C1721">
            <v>2</v>
          </cell>
        </row>
        <row r="1722">
          <cell r="B1722">
            <v>3506</v>
          </cell>
          <cell r="C1722">
            <v>2</v>
          </cell>
        </row>
        <row r="1723">
          <cell r="B1723">
            <v>3507</v>
          </cell>
          <cell r="C1723">
            <v>3</v>
          </cell>
        </row>
        <row r="1724">
          <cell r="B1724">
            <v>3508</v>
          </cell>
          <cell r="C1724">
            <v>1</v>
          </cell>
        </row>
        <row r="1725">
          <cell r="B1725">
            <v>3509</v>
          </cell>
          <cell r="C1725">
            <v>2</v>
          </cell>
        </row>
        <row r="1726">
          <cell r="B1726">
            <v>3510</v>
          </cell>
          <cell r="C1726">
            <v>1</v>
          </cell>
        </row>
        <row r="1727">
          <cell r="B1727">
            <v>3511</v>
          </cell>
          <cell r="C1727">
            <v>1</v>
          </cell>
        </row>
        <row r="1728">
          <cell r="B1728">
            <v>3512</v>
          </cell>
          <cell r="C1728">
            <v>1</v>
          </cell>
        </row>
        <row r="1729">
          <cell r="B1729">
            <v>3513</v>
          </cell>
          <cell r="C1729">
            <v>1</v>
          </cell>
        </row>
        <row r="1730">
          <cell r="B1730">
            <v>3514</v>
          </cell>
          <cell r="C1730">
            <v>0</v>
          </cell>
        </row>
        <row r="1731">
          <cell r="B1731">
            <v>3515</v>
          </cell>
          <cell r="C1731">
            <v>1</v>
          </cell>
        </row>
        <row r="1732">
          <cell r="B1732">
            <v>3516</v>
          </cell>
          <cell r="C1732">
            <v>1</v>
          </cell>
        </row>
        <row r="1733">
          <cell r="B1733">
            <v>3517</v>
          </cell>
          <cell r="C1733">
            <v>1</v>
          </cell>
        </row>
        <row r="1734">
          <cell r="B1734">
            <v>3518</v>
          </cell>
          <cell r="C1734">
            <v>1</v>
          </cell>
        </row>
        <row r="1735">
          <cell r="B1735">
            <v>3519</v>
          </cell>
          <cell r="C1735">
            <v>1</v>
          </cell>
        </row>
        <row r="1736">
          <cell r="B1736">
            <v>3520</v>
          </cell>
          <cell r="C1736">
            <v>1</v>
          </cell>
        </row>
        <row r="1737">
          <cell r="B1737">
            <v>3521</v>
          </cell>
          <cell r="C1737">
            <v>2</v>
          </cell>
        </row>
        <row r="1738">
          <cell r="B1738">
            <v>3522</v>
          </cell>
          <cell r="C1738">
            <v>1</v>
          </cell>
        </row>
        <row r="1739">
          <cell r="B1739">
            <v>3524</v>
          </cell>
          <cell r="C1739">
            <v>1</v>
          </cell>
        </row>
        <row r="1740">
          <cell r="B1740">
            <v>3525</v>
          </cell>
          <cell r="C1740">
            <v>1</v>
          </cell>
        </row>
        <row r="1741">
          <cell r="B1741">
            <v>3526</v>
          </cell>
          <cell r="C1741">
            <v>2</v>
          </cell>
        </row>
        <row r="1742">
          <cell r="B1742">
            <v>3527</v>
          </cell>
          <cell r="C1742">
            <v>2</v>
          </cell>
        </row>
        <row r="1743">
          <cell r="B1743">
            <v>3528</v>
          </cell>
          <cell r="C1743">
            <v>2</v>
          </cell>
        </row>
        <row r="1744">
          <cell r="B1744">
            <v>3529</v>
          </cell>
          <cell r="C1744">
            <v>2</v>
          </cell>
        </row>
        <row r="1745">
          <cell r="B1745">
            <v>3530</v>
          </cell>
          <cell r="C1745">
            <v>1</v>
          </cell>
        </row>
        <row r="1746">
          <cell r="B1746">
            <v>3531</v>
          </cell>
          <cell r="C1746">
            <v>1</v>
          </cell>
        </row>
        <row r="1747">
          <cell r="B1747">
            <v>3532</v>
          </cell>
          <cell r="C1747">
            <v>1</v>
          </cell>
        </row>
        <row r="1748">
          <cell r="B1748">
            <v>3533</v>
          </cell>
          <cell r="C1748">
            <v>1</v>
          </cell>
        </row>
        <row r="1749">
          <cell r="B1749">
            <v>3534</v>
          </cell>
          <cell r="C1749">
            <v>2</v>
          </cell>
        </row>
        <row r="1750">
          <cell r="B1750">
            <v>3535</v>
          </cell>
          <cell r="C1750">
            <v>3</v>
          </cell>
        </row>
        <row r="1751">
          <cell r="B1751">
            <v>3536</v>
          </cell>
          <cell r="C1751">
            <v>4</v>
          </cell>
        </row>
        <row r="1752">
          <cell r="B1752">
            <v>3537</v>
          </cell>
          <cell r="C1752">
            <v>2</v>
          </cell>
        </row>
        <row r="1753">
          <cell r="B1753">
            <v>3538</v>
          </cell>
          <cell r="C1753">
            <v>2</v>
          </cell>
        </row>
        <row r="1754">
          <cell r="B1754">
            <v>3539</v>
          </cell>
          <cell r="C1754">
            <v>4</v>
          </cell>
        </row>
        <row r="1755">
          <cell r="B1755">
            <v>3540</v>
          </cell>
          <cell r="C1755">
            <v>1</v>
          </cell>
        </row>
        <row r="1756">
          <cell r="B1756">
            <v>3541</v>
          </cell>
          <cell r="C1756">
            <v>1</v>
          </cell>
        </row>
        <row r="1757">
          <cell r="B1757">
            <v>3542</v>
          </cell>
          <cell r="C1757">
            <v>3</v>
          </cell>
        </row>
        <row r="1758">
          <cell r="B1758">
            <v>3543</v>
          </cell>
          <cell r="C1758">
            <v>1</v>
          </cell>
        </row>
        <row r="1759">
          <cell r="B1759">
            <v>3544</v>
          </cell>
          <cell r="C1759">
            <v>1</v>
          </cell>
        </row>
        <row r="1760">
          <cell r="B1760">
            <v>3545</v>
          </cell>
          <cell r="C1760">
            <v>1</v>
          </cell>
        </row>
        <row r="1761">
          <cell r="B1761">
            <v>3546</v>
          </cell>
          <cell r="C1761">
            <v>2</v>
          </cell>
        </row>
        <row r="1762">
          <cell r="B1762">
            <v>3547</v>
          </cell>
          <cell r="C1762">
            <v>5</v>
          </cell>
        </row>
        <row r="1763">
          <cell r="B1763">
            <v>3548</v>
          </cell>
          <cell r="C1763">
            <v>3</v>
          </cell>
        </row>
        <row r="1764">
          <cell r="B1764">
            <v>3549</v>
          </cell>
          <cell r="C1764">
            <v>1</v>
          </cell>
        </row>
        <row r="1765">
          <cell r="B1765">
            <v>3550</v>
          </cell>
          <cell r="C1765">
            <v>1</v>
          </cell>
        </row>
        <row r="1766">
          <cell r="B1766">
            <v>3552</v>
          </cell>
          <cell r="C1766">
            <v>1</v>
          </cell>
        </row>
        <row r="1767">
          <cell r="B1767">
            <v>3553</v>
          </cell>
          <cell r="C1767">
            <v>2</v>
          </cell>
        </row>
        <row r="1768">
          <cell r="B1768">
            <v>3554</v>
          </cell>
          <cell r="C1768">
            <v>1</v>
          </cell>
        </row>
        <row r="1769">
          <cell r="B1769">
            <v>3555</v>
          </cell>
          <cell r="C1769">
            <v>1</v>
          </cell>
        </row>
        <row r="1770">
          <cell r="B1770">
            <v>3556</v>
          </cell>
          <cell r="C1770">
            <v>1</v>
          </cell>
        </row>
        <row r="1771">
          <cell r="B1771">
            <v>3557</v>
          </cell>
          <cell r="C1771">
            <v>1</v>
          </cell>
        </row>
        <row r="1772">
          <cell r="B1772">
            <v>3558</v>
          </cell>
          <cell r="C1772">
            <v>1</v>
          </cell>
        </row>
        <row r="1773">
          <cell r="B1773">
            <v>3559</v>
          </cell>
          <cell r="C1773">
            <v>1</v>
          </cell>
        </row>
        <row r="1774">
          <cell r="B1774">
            <v>3560</v>
          </cell>
          <cell r="C1774">
            <v>1</v>
          </cell>
        </row>
        <row r="1775">
          <cell r="B1775">
            <v>3561</v>
          </cell>
          <cell r="C1775">
            <v>1</v>
          </cell>
        </row>
        <row r="1776">
          <cell r="B1776">
            <v>3563</v>
          </cell>
          <cell r="C1776">
            <v>1</v>
          </cell>
        </row>
        <row r="1777">
          <cell r="B1777">
            <v>3564</v>
          </cell>
          <cell r="C1777">
            <v>0</v>
          </cell>
        </row>
        <row r="1778">
          <cell r="B1778">
            <v>3565</v>
          </cell>
          <cell r="C1778">
            <v>1</v>
          </cell>
        </row>
        <row r="1779">
          <cell r="B1779">
            <v>3566</v>
          </cell>
          <cell r="C1779">
            <v>1</v>
          </cell>
        </row>
        <row r="1780">
          <cell r="B1780">
            <v>3567</v>
          </cell>
          <cell r="C1780">
            <v>1</v>
          </cell>
        </row>
        <row r="1781">
          <cell r="B1781">
            <v>3568</v>
          </cell>
          <cell r="C1781">
            <v>2</v>
          </cell>
        </row>
        <row r="1782">
          <cell r="B1782">
            <v>3569</v>
          </cell>
          <cell r="C1782">
            <v>1</v>
          </cell>
        </row>
        <row r="1783">
          <cell r="B1783">
            <v>3570</v>
          </cell>
          <cell r="C1783">
            <v>2</v>
          </cell>
        </row>
        <row r="1784">
          <cell r="B1784">
            <v>3571</v>
          </cell>
          <cell r="C1784">
            <v>1</v>
          </cell>
        </row>
        <row r="1785">
          <cell r="B1785">
            <v>3572</v>
          </cell>
          <cell r="C1785">
            <v>2</v>
          </cell>
        </row>
        <row r="1786">
          <cell r="B1786">
            <v>3573</v>
          </cell>
          <cell r="C1786">
            <v>1</v>
          </cell>
        </row>
        <row r="1787">
          <cell r="B1787">
            <v>3574</v>
          </cell>
          <cell r="C1787">
            <v>2</v>
          </cell>
        </row>
        <row r="1788">
          <cell r="B1788">
            <v>3575</v>
          </cell>
          <cell r="C1788">
            <v>1</v>
          </cell>
        </row>
        <row r="1789">
          <cell r="B1789">
            <v>3576</v>
          </cell>
          <cell r="C1789">
            <v>1</v>
          </cell>
        </row>
        <row r="1790">
          <cell r="B1790">
            <v>3577</v>
          </cell>
          <cell r="C1790">
            <v>1</v>
          </cell>
        </row>
        <row r="1791">
          <cell r="B1791">
            <v>3578</v>
          </cell>
          <cell r="C1791">
            <v>1</v>
          </cell>
        </row>
        <row r="1792">
          <cell r="B1792">
            <v>3580</v>
          </cell>
          <cell r="C1792">
            <v>1</v>
          </cell>
        </row>
        <row r="1793">
          <cell r="B1793">
            <v>3581</v>
          </cell>
          <cell r="C1793">
            <v>1</v>
          </cell>
        </row>
        <row r="1794">
          <cell r="B1794">
            <v>3582</v>
          </cell>
          <cell r="C1794">
            <v>1</v>
          </cell>
        </row>
        <row r="1795">
          <cell r="B1795">
            <v>3583</v>
          </cell>
          <cell r="C1795">
            <v>1</v>
          </cell>
        </row>
        <row r="1796">
          <cell r="B1796">
            <v>3585</v>
          </cell>
          <cell r="C1796">
            <v>2</v>
          </cell>
        </row>
        <row r="1797">
          <cell r="B1797">
            <v>3586</v>
          </cell>
          <cell r="C1797">
            <v>1</v>
          </cell>
        </row>
        <row r="1798">
          <cell r="B1798">
            <v>3587</v>
          </cell>
          <cell r="C1798">
            <v>1</v>
          </cell>
        </row>
        <row r="1799">
          <cell r="B1799">
            <v>3588</v>
          </cell>
          <cell r="C1799">
            <v>2</v>
          </cell>
        </row>
        <row r="1800">
          <cell r="B1800">
            <v>3590</v>
          </cell>
          <cell r="C1800">
            <v>1</v>
          </cell>
        </row>
        <row r="1801">
          <cell r="B1801">
            <v>3591</v>
          </cell>
          <cell r="C1801">
            <v>1</v>
          </cell>
        </row>
        <row r="1802">
          <cell r="B1802">
            <v>3592</v>
          </cell>
          <cell r="C1802">
            <v>1</v>
          </cell>
        </row>
        <row r="1803">
          <cell r="B1803">
            <v>3593</v>
          </cell>
          <cell r="C1803">
            <v>1</v>
          </cell>
        </row>
        <row r="1804">
          <cell r="B1804">
            <v>3594</v>
          </cell>
          <cell r="C1804">
            <v>1</v>
          </cell>
        </row>
        <row r="1805">
          <cell r="B1805">
            <v>3595</v>
          </cell>
          <cell r="C1805">
            <v>1</v>
          </cell>
        </row>
        <row r="1806">
          <cell r="B1806">
            <v>3596</v>
          </cell>
          <cell r="C1806">
            <v>2</v>
          </cell>
        </row>
        <row r="1807">
          <cell r="B1807">
            <v>3597</v>
          </cell>
          <cell r="C1807">
            <v>1</v>
          </cell>
        </row>
        <row r="1808">
          <cell r="B1808">
            <v>3598</v>
          </cell>
          <cell r="C1808">
            <v>1</v>
          </cell>
        </row>
        <row r="1809">
          <cell r="B1809">
            <v>3599</v>
          </cell>
          <cell r="C1809">
            <v>1</v>
          </cell>
        </row>
        <row r="1810">
          <cell r="B1810">
            <v>3600</v>
          </cell>
          <cell r="C1810">
            <v>1</v>
          </cell>
        </row>
        <row r="1811">
          <cell r="B1811">
            <v>3601</v>
          </cell>
          <cell r="C1811">
            <v>2</v>
          </cell>
        </row>
        <row r="1812">
          <cell r="B1812">
            <v>3602</v>
          </cell>
          <cell r="C1812">
            <v>2</v>
          </cell>
        </row>
        <row r="1813">
          <cell r="B1813">
            <v>3603</v>
          </cell>
          <cell r="C1813">
            <v>2</v>
          </cell>
        </row>
        <row r="1814">
          <cell r="B1814">
            <v>3604</v>
          </cell>
          <cell r="C1814">
            <v>2</v>
          </cell>
        </row>
        <row r="1815">
          <cell r="B1815">
            <v>3605</v>
          </cell>
          <cell r="C1815">
            <v>2</v>
          </cell>
        </row>
        <row r="1816">
          <cell r="B1816">
            <v>3606</v>
          </cell>
          <cell r="C1816">
            <v>1</v>
          </cell>
        </row>
        <row r="1817">
          <cell r="B1817">
            <v>3607</v>
          </cell>
          <cell r="C1817">
            <v>1</v>
          </cell>
        </row>
        <row r="1818">
          <cell r="B1818">
            <v>3608</v>
          </cell>
          <cell r="C1818">
            <v>1</v>
          </cell>
        </row>
        <row r="1819">
          <cell r="B1819">
            <v>3609</v>
          </cell>
          <cell r="C1819">
            <v>1</v>
          </cell>
        </row>
        <row r="1820">
          <cell r="B1820">
            <v>3610</v>
          </cell>
          <cell r="C1820">
            <v>1</v>
          </cell>
        </row>
        <row r="1821">
          <cell r="B1821">
            <v>3611</v>
          </cell>
          <cell r="C1821">
            <v>1</v>
          </cell>
        </row>
        <row r="1822">
          <cell r="B1822">
            <v>3612</v>
          </cell>
          <cell r="C1822">
            <v>2</v>
          </cell>
        </row>
        <row r="1823">
          <cell r="B1823">
            <v>3613</v>
          </cell>
          <cell r="C1823">
            <v>1</v>
          </cell>
        </row>
        <row r="1824">
          <cell r="B1824">
            <v>3614</v>
          </cell>
          <cell r="C1824">
            <v>1</v>
          </cell>
        </row>
        <row r="1825">
          <cell r="B1825">
            <v>3615</v>
          </cell>
          <cell r="C1825">
            <v>1</v>
          </cell>
        </row>
        <row r="1826">
          <cell r="B1826">
            <v>3616</v>
          </cell>
          <cell r="C1826">
            <v>2</v>
          </cell>
        </row>
        <row r="1827">
          <cell r="B1827">
            <v>3617</v>
          </cell>
          <cell r="C1827">
            <v>2</v>
          </cell>
        </row>
        <row r="1828">
          <cell r="B1828">
            <v>3618</v>
          </cell>
          <cell r="C1828">
            <v>2</v>
          </cell>
        </row>
        <row r="1829">
          <cell r="B1829">
            <v>3619</v>
          </cell>
          <cell r="C1829">
            <v>2</v>
          </cell>
        </row>
        <row r="1830">
          <cell r="B1830">
            <v>3620</v>
          </cell>
          <cell r="C1830">
            <v>3</v>
          </cell>
        </row>
        <row r="1831">
          <cell r="B1831">
            <v>3621</v>
          </cell>
          <cell r="C1831">
            <v>2</v>
          </cell>
        </row>
        <row r="1832">
          <cell r="B1832">
            <v>3622</v>
          </cell>
          <cell r="C1832">
            <v>2</v>
          </cell>
        </row>
        <row r="1833">
          <cell r="B1833">
            <v>3623</v>
          </cell>
          <cell r="C1833">
            <v>1</v>
          </cell>
        </row>
        <row r="1834">
          <cell r="B1834">
            <v>3624</v>
          </cell>
          <cell r="C1834">
            <v>2</v>
          </cell>
        </row>
        <row r="1835">
          <cell r="B1835">
            <v>3625</v>
          </cell>
          <cell r="C1835">
            <v>1</v>
          </cell>
        </row>
        <row r="1836">
          <cell r="B1836">
            <v>3626</v>
          </cell>
          <cell r="C1836">
            <v>1</v>
          </cell>
        </row>
        <row r="1837">
          <cell r="B1837">
            <v>3627</v>
          </cell>
          <cell r="C1837">
            <v>1</v>
          </cell>
        </row>
        <row r="1838">
          <cell r="B1838">
            <v>3628</v>
          </cell>
          <cell r="C1838">
            <v>1</v>
          </cell>
        </row>
        <row r="1839">
          <cell r="B1839">
            <v>3629</v>
          </cell>
          <cell r="C1839">
            <v>1</v>
          </cell>
        </row>
        <row r="1840">
          <cell r="B1840">
            <v>3630</v>
          </cell>
          <cell r="C1840">
            <v>2</v>
          </cell>
        </row>
        <row r="1841">
          <cell r="B1841">
            <v>3632</v>
          </cell>
          <cell r="C1841">
            <v>2</v>
          </cell>
        </row>
        <row r="1842">
          <cell r="B1842">
            <v>3633</v>
          </cell>
          <cell r="C1842">
            <v>1</v>
          </cell>
        </row>
        <row r="1843">
          <cell r="B1843">
            <v>3634</v>
          </cell>
          <cell r="C1843">
            <v>1</v>
          </cell>
        </row>
        <row r="1844">
          <cell r="B1844">
            <v>3635</v>
          </cell>
          <cell r="C1844">
            <v>1</v>
          </cell>
        </row>
        <row r="1845">
          <cell r="B1845">
            <v>3636</v>
          </cell>
          <cell r="C1845">
            <v>1</v>
          </cell>
        </row>
        <row r="1846">
          <cell r="B1846">
            <v>3637</v>
          </cell>
          <cell r="C1846">
            <v>1</v>
          </cell>
        </row>
        <row r="1847">
          <cell r="B1847">
            <v>3638</v>
          </cell>
          <cell r="C1847">
            <v>2</v>
          </cell>
        </row>
        <row r="1848">
          <cell r="B1848">
            <v>3639</v>
          </cell>
          <cell r="C1848">
            <v>2</v>
          </cell>
        </row>
        <row r="1849">
          <cell r="B1849">
            <v>3640</v>
          </cell>
          <cell r="C1849">
            <v>2</v>
          </cell>
        </row>
        <row r="1850">
          <cell r="B1850">
            <v>3641</v>
          </cell>
          <cell r="C1850">
            <v>2</v>
          </cell>
        </row>
        <row r="1851">
          <cell r="B1851">
            <v>3642</v>
          </cell>
          <cell r="C1851">
            <v>2</v>
          </cell>
        </row>
        <row r="1852">
          <cell r="B1852">
            <v>3643</v>
          </cell>
          <cell r="C1852">
            <v>1</v>
          </cell>
        </row>
        <row r="1853">
          <cell r="B1853">
            <v>3644</v>
          </cell>
          <cell r="C1853">
            <v>1</v>
          </cell>
        </row>
        <row r="1854">
          <cell r="B1854">
            <v>3645</v>
          </cell>
          <cell r="C1854">
            <v>2</v>
          </cell>
        </row>
        <row r="1855">
          <cell r="B1855">
            <v>3646</v>
          </cell>
          <cell r="C1855">
            <v>1</v>
          </cell>
        </row>
        <row r="1856">
          <cell r="B1856">
            <v>3647</v>
          </cell>
          <cell r="C1856">
            <v>1</v>
          </cell>
        </row>
        <row r="1857">
          <cell r="B1857">
            <v>3648</v>
          </cell>
          <cell r="C1857">
            <v>1</v>
          </cell>
        </row>
        <row r="1858">
          <cell r="B1858">
            <v>3649</v>
          </cell>
          <cell r="C1858">
            <v>0</v>
          </cell>
        </row>
        <row r="1859">
          <cell r="B1859">
            <v>3650</v>
          </cell>
          <cell r="C1859">
            <v>1</v>
          </cell>
        </row>
        <row r="1860">
          <cell r="B1860">
            <v>3651</v>
          </cell>
          <cell r="C1860">
            <v>2</v>
          </cell>
        </row>
        <row r="1861">
          <cell r="B1861">
            <v>3652</v>
          </cell>
          <cell r="C1861">
            <v>1</v>
          </cell>
        </row>
        <row r="1862">
          <cell r="B1862">
            <v>3653</v>
          </cell>
          <cell r="C1862">
            <v>1</v>
          </cell>
        </row>
        <row r="1863">
          <cell r="B1863">
            <v>3654</v>
          </cell>
          <cell r="C1863">
            <v>1</v>
          </cell>
        </row>
        <row r="1864">
          <cell r="B1864">
            <v>3655</v>
          </cell>
          <cell r="C1864">
            <v>2</v>
          </cell>
        </row>
        <row r="1865">
          <cell r="B1865">
            <v>3656</v>
          </cell>
          <cell r="C1865">
            <v>2</v>
          </cell>
        </row>
        <row r="1866">
          <cell r="B1866">
            <v>3657</v>
          </cell>
          <cell r="C1866">
            <v>2</v>
          </cell>
        </row>
        <row r="1867">
          <cell r="B1867">
            <v>3658</v>
          </cell>
          <cell r="C1867">
            <v>2</v>
          </cell>
        </row>
        <row r="1868">
          <cell r="B1868">
            <v>3659</v>
          </cell>
          <cell r="C1868">
            <v>1</v>
          </cell>
        </row>
        <row r="1869">
          <cell r="B1869">
            <v>3660</v>
          </cell>
          <cell r="C1869">
            <v>1</v>
          </cell>
        </row>
        <row r="1870">
          <cell r="B1870">
            <v>3661</v>
          </cell>
          <cell r="C1870">
            <v>1</v>
          </cell>
        </row>
        <row r="1871">
          <cell r="B1871">
            <v>3662</v>
          </cell>
          <cell r="C1871">
            <v>1</v>
          </cell>
        </row>
        <row r="1872">
          <cell r="B1872">
            <v>3663</v>
          </cell>
          <cell r="C1872">
            <v>2</v>
          </cell>
        </row>
        <row r="1873">
          <cell r="B1873">
            <v>3664</v>
          </cell>
          <cell r="C1873">
            <v>1</v>
          </cell>
        </row>
        <row r="1874">
          <cell r="B1874">
            <v>3665</v>
          </cell>
          <cell r="C1874">
            <v>1</v>
          </cell>
        </row>
        <row r="1875">
          <cell r="B1875">
            <v>3666</v>
          </cell>
          <cell r="C1875">
            <v>1</v>
          </cell>
        </row>
        <row r="1876">
          <cell r="B1876">
            <v>3667</v>
          </cell>
          <cell r="C1876">
            <v>2</v>
          </cell>
        </row>
        <row r="1877">
          <cell r="B1877">
            <v>3668</v>
          </cell>
          <cell r="C1877">
            <v>2</v>
          </cell>
        </row>
        <row r="1878">
          <cell r="B1878">
            <v>3669</v>
          </cell>
          <cell r="C1878">
            <v>1</v>
          </cell>
        </row>
        <row r="1879">
          <cell r="B1879">
            <v>3670</v>
          </cell>
          <cell r="C1879">
            <v>1</v>
          </cell>
        </row>
        <row r="1880">
          <cell r="B1880">
            <v>3672</v>
          </cell>
          <cell r="C1880">
            <v>1</v>
          </cell>
        </row>
        <row r="1881">
          <cell r="B1881">
            <v>3673</v>
          </cell>
          <cell r="C1881">
            <v>1</v>
          </cell>
        </row>
        <row r="1882">
          <cell r="B1882">
            <v>3674</v>
          </cell>
          <cell r="C1882">
            <v>1</v>
          </cell>
        </row>
        <row r="1883">
          <cell r="B1883">
            <v>3675</v>
          </cell>
          <cell r="C1883">
            <v>1</v>
          </cell>
        </row>
        <row r="1884">
          <cell r="B1884">
            <v>3676</v>
          </cell>
          <cell r="C1884">
            <v>1</v>
          </cell>
        </row>
        <row r="1885">
          <cell r="B1885">
            <v>3677</v>
          </cell>
          <cell r="C1885">
            <v>1</v>
          </cell>
        </row>
        <row r="1886">
          <cell r="B1886">
            <v>3679</v>
          </cell>
          <cell r="C1886">
            <v>1</v>
          </cell>
        </row>
        <row r="1887">
          <cell r="B1887">
            <v>3680</v>
          </cell>
          <cell r="C1887">
            <v>1</v>
          </cell>
        </row>
        <row r="1888">
          <cell r="B1888">
            <v>3681</v>
          </cell>
          <cell r="C1888">
            <v>1</v>
          </cell>
        </row>
        <row r="1889">
          <cell r="B1889">
            <v>3682</v>
          </cell>
          <cell r="C1889">
            <v>1</v>
          </cell>
        </row>
        <row r="1890">
          <cell r="B1890">
            <v>3683</v>
          </cell>
          <cell r="C1890">
            <v>1</v>
          </cell>
        </row>
        <row r="1891">
          <cell r="B1891">
            <v>3684</v>
          </cell>
          <cell r="C1891">
            <v>1</v>
          </cell>
        </row>
        <row r="1892">
          <cell r="B1892">
            <v>3685</v>
          </cell>
          <cell r="C1892">
            <v>2</v>
          </cell>
        </row>
        <row r="1893">
          <cell r="B1893">
            <v>3686</v>
          </cell>
          <cell r="C1893">
            <v>1</v>
          </cell>
        </row>
        <row r="1894">
          <cell r="B1894">
            <v>3687</v>
          </cell>
          <cell r="C1894">
            <v>1</v>
          </cell>
        </row>
        <row r="1895">
          <cell r="B1895">
            <v>3688</v>
          </cell>
          <cell r="C1895">
            <v>3</v>
          </cell>
        </row>
        <row r="1896">
          <cell r="B1896">
            <v>3690</v>
          </cell>
          <cell r="C1896">
            <v>1</v>
          </cell>
        </row>
        <row r="1897">
          <cell r="B1897">
            <v>3691</v>
          </cell>
          <cell r="C1897">
            <v>1</v>
          </cell>
        </row>
        <row r="1898">
          <cell r="B1898">
            <v>3692</v>
          </cell>
          <cell r="C1898">
            <v>1</v>
          </cell>
        </row>
        <row r="1899">
          <cell r="B1899">
            <v>3693</v>
          </cell>
          <cell r="C1899">
            <v>1</v>
          </cell>
        </row>
        <row r="1900">
          <cell r="B1900">
            <v>3694</v>
          </cell>
          <cell r="C1900">
            <v>2</v>
          </cell>
        </row>
        <row r="1901">
          <cell r="B1901">
            <v>3695</v>
          </cell>
          <cell r="C1901">
            <v>1</v>
          </cell>
        </row>
        <row r="1902">
          <cell r="B1902">
            <v>3696</v>
          </cell>
          <cell r="C1902">
            <v>1</v>
          </cell>
        </row>
        <row r="1903">
          <cell r="B1903">
            <v>3697</v>
          </cell>
          <cell r="C1903">
            <v>1</v>
          </cell>
        </row>
        <row r="1904">
          <cell r="B1904">
            <v>3698</v>
          </cell>
          <cell r="C1904">
            <v>1</v>
          </cell>
        </row>
        <row r="1905">
          <cell r="B1905">
            <v>3699</v>
          </cell>
          <cell r="C1905">
            <v>1</v>
          </cell>
        </row>
        <row r="1906">
          <cell r="B1906">
            <v>3700</v>
          </cell>
          <cell r="C1906">
            <v>1</v>
          </cell>
        </row>
        <row r="1907">
          <cell r="B1907">
            <v>3701</v>
          </cell>
          <cell r="C1907">
            <v>1</v>
          </cell>
        </row>
        <row r="1908">
          <cell r="B1908">
            <v>3703</v>
          </cell>
          <cell r="C1908">
            <v>1</v>
          </cell>
        </row>
        <row r="1909">
          <cell r="B1909">
            <v>3704</v>
          </cell>
          <cell r="C1909">
            <v>2</v>
          </cell>
        </row>
        <row r="1910">
          <cell r="B1910">
            <v>3705</v>
          </cell>
          <cell r="C1910">
            <v>1</v>
          </cell>
        </row>
        <row r="1911">
          <cell r="B1911">
            <v>3706</v>
          </cell>
          <cell r="C1911">
            <v>1</v>
          </cell>
        </row>
        <row r="1912">
          <cell r="B1912">
            <v>3707</v>
          </cell>
          <cell r="C1912">
            <v>2</v>
          </cell>
        </row>
        <row r="1913">
          <cell r="B1913">
            <v>3708</v>
          </cell>
          <cell r="C1913">
            <v>0</v>
          </cell>
        </row>
        <row r="1914">
          <cell r="B1914">
            <v>3709</v>
          </cell>
          <cell r="C1914">
            <v>1</v>
          </cell>
        </row>
        <row r="1915">
          <cell r="B1915">
            <v>3710</v>
          </cell>
          <cell r="C1915">
            <v>1</v>
          </cell>
        </row>
        <row r="1916">
          <cell r="B1916">
            <v>3711</v>
          </cell>
          <cell r="C1916">
            <v>2</v>
          </cell>
        </row>
        <row r="1917">
          <cell r="B1917">
            <v>3712</v>
          </cell>
          <cell r="C1917">
            <v>1</v>
          </cell>
        </row>
        <row r="1918">
          <cell r="B1918">
            <v>3713</v>
          </cell>
          <cell r="C1918">
            <v>1</v>
          </cell>
        </row>
        <row r="1919">
          <cell r="B1919">
            <v>3714</v>
          </cell>
          <cell r="C1919">
            <v>1</v>
          </cell>
        </row>
        <row r="1920">
          <cell r="B1920">
            <v>3715</v>
          </cell>
          <cell r="C1920">
            <v>1</v>
          </cell>
        </row>
        <row r="1921">
          <cell r="B1921">
            <v>3716</v>
          </cell>
          <cell r="C1921">
            <v>1</v>
          </cell>
        </row>
        <row r="1922">
          <cell r="B1922">
            <v>3717</v>
          </cell>
          <cell r="C1922">
            <v>1</v>
          </cell>
        </row>
        <row r="1923">
          <cell r="B1923">
            <v>3718</v>
          </cell>
          <cell r="C1923">
            <v>1</v>
          </cell>
        </row>
        <row r="1924">
          <cell r="B1924">
            <v>3719</v>
          </cell>
          <cell r="C1924">
            <v>1</v>
          </cell>
        </row>
        <row r="1925">
          <cell r="B1925">
            <v>3720</v>
          </cell>
          <cell r="C1925">
            <v>0</v>
          </cell>
        </row>
        <row r="1926">
          <cell r="B1926">
            <v>3721</v>
          </cell>
          <cell r="C1926">
            <v>1</v>
          </cell>
        </row>
        <row r="1927">
          <cell r="B1927">
            <v>3722</v>
          </cell>
          <cell r="C1927">
            <v>1</v>
          </cell>
        </row>
        <row r="1928">
          <cell r="B1928">
            <v>3723</v>
          </cell>
          <cell r="C1928">
            <v>1</v>
          </cell>
        </row>
        <row r="1929">
          <cell r="B1929">
            <v>3724</v>
          </cell>
          <cell r="C1929">
            <v>0</v>
          </cell>
        </row>
        <row r="1930">
          <cell r="B1930">
            <v>3725</v>
          </cell>
          <cell r="C1930">
            <v>1</v>
          </cell>
        </row>
        <row r="1931">
          <cell r="B1931">
            <v>3726</v>
          </cell>
          <cell r="C1931">
            <v>1</v>
          </cell>
        </row>
        <row r="1932">
          <cell r="B1932">
            <v>3727</v>
          </cell>
          <cell r="C1932">
            <v>1</v>
          </cell>
        </row>
        <row r="1933">
          <cell r="B1933">
            <v>3728</v>
          </cell>
          <cell r="C1933">
            <v>1</v>
          </cell>
        </row>
        <row r="1934">
          <cell r="B1934">
            <v>3729</v>
          </cell>
          <cell r="C1934">
            <v>2</v>
          </cell>
        </row>
        <row r="1935">
          <cell r="B1935">
            <v>3730</v>
          </cell>
          <cell r="C1935">
            <v>1</v>
          </cell>
        </row>
        <row r="1936">
          <cell r="B1936">
            <v>3731</v>
          </cell>
          <cell r="C1936">
            <v>1</v>
          </cell>
        </row>
        <row r="1937">
          <cell r="B1937">
            <v>3732</v>
          </cell>
          <cell r="C1937">
            <v>1</v>
          </cell>
        </row>
        <row r="1938">
          <cell r="B1938">
            <v>3733</v>
          </cell>
          <cell r="C1938">
            <v>1</v>
          </cell>
        </row>
        <row r="1939">
          <cell r="B1939">
            <v>3734</v>
          </cell>
          <cell r="C1939">
            <v>1</v>
          </cell>
        </row>
        <row r="1940">
          <cell r="B1940">
            <v>3735</v>
          </cell>
          <cell r="C1940">
            <v>1</v>
          </cell>
        </row>
        <row r="1941">
          <cell r="B1941">
            <v>3737</v>
          </cell>
          <cell r="C1941">
            <v>1</v>
          </cell>
        </row>
        <row r="1942">
          <cell r="B1942">
            <v>3738</v>
          </cell>
          <cell r="C1942">
            <v>1</v>
          </cell>
        </row>
        <row r="1943">
          <cell r="B1943">
            <v>3739</v>
          </cell>
          <cell r="C1943">
            <v>2</v>
          </cell>
        </row>
        <row r="1944">
          <cell r="B1944">
            <v>3740</v>
          </cell>
          <cell r="C1944">
            <v>1</v>
          </cell>
        </row>
        <row r="1945">
          <cell r="B1945">
            <v>3741</v>
          </cell>
          <cell r="C1945">
            <v>1</v>
          </cell>
        </row>
        <row r="1946">
          <cell r="B1946">
            <v>3742</v>
          </cell>
          <cell r="C1946">
            <v>1</v>
          </cell>
        </row>
        <row r="1947">
          <cell r="B1947">
            <v>3743</v>
          </cell>
          <cell r="C1947">
            <v>1</v>
          </cell>
        </row>
        <row r="1948">
          <cell r="B1948">
            <v>3744</v>
          </cell>
          <cell r="C1948">
            <v>1</v>
          </cell>
        </row>
        <row r="1949">
          <cell r="B1949">
            <v>3745</v>
          </cell>
          <cell r="C1949">
            <v>1</v>
          </cell>
        </row>
        <row r="1950">
          <cell r="B1950">
            <v>3746</v>
          </cell>
          <cell r="C1950">
            <v>1</v>
          </cell>
        </row>
        <row r="1951">
          <cell r="B1951">
            <v>3747</v>
          </cell>
          <cell r="C1951">
            <v>2</v>
          </cell>
        </row>
        <row r="1952">
          <cell r="B1952">
            <v>3748</v>
          </cell>
          <cell r="C1952">
            <v>2</v>
          </cell>
        </row>
        <row r="1953">
          <cell r="B1953">
            <v>3749</v>
          </cell>
          <cell r="C1953">
            <v>1</v>
          </cell>
        </row>
        <row r="1954">
          <cell r="B1954">
            <v>3750</v>
          </cell>
          <cell r="C1954">
            <v>2</v>
          </cell>
        </row>
        <row r="1955">
          <cell r="B1955">
            <v>3751</v>
          </cell>
          <cell r="C1955">
            <v>1</v>
          </cell>
        </row>
        <row r="1956">
          <cell r="B1956">
            <v>3752</v>
          </cell>
          <cell r="C1956">
            <v>1</v>
          </cell>
        </row>
        <row r="1957">
          <cell r="B1957">
            <v>3753</v>
          </cell>
          <cell r="C1957">
            <v>1</v>
          </cell>
        </row>
        <row r="1958">
          <cell r="B1958">
            <v>3754</v>
          </cell>
          <cell r="C1958">
            <v>1</v>
          </cell>
        </row>
        <row r="1959">
          <cell r="B1959">
            <v>3755</v>
          </cell>
          <cell r="C1959">
            <v>1</v>
          </cell>
        </row>
        <row r="1960">
          <cell r="B1960">
            <v>3756</v>
          </cell>
          <cell r="C1960">
            <v>2</v>
          </cell>
        </row>
        <row r="1961">
          <cell r="B1961">
            <v>3757</v>
          </cell>
          <cell r="C1961">
            <v>1</v>
          </cell>
        </row>
        <row r="1962">
          <cell r="B1962">
            <v>3758</v>
          </cell>
          <cell r="C1962">
            <v>1</v>
          </cell>
        </row>
        <row r="1963">
          <cell r="B1963">
            <v>3759</v>
          </cell>
          <cell r="C1963">
            <v>1</v>
          </cell>
        </row>
        <row r="1964">
          <cell r="B1964">
            <v>3760</v>
          </cell>
          <cell r="C1964">
            <v>1</v>
          </cell>
        </row>
        <row r="1965">
          <cell r="B1965">
            <v>3761</v>
          </cell>
          <cell r="C1965">
            <v>1</v>
          </cell>
        </row>
        <row r="1966">
          <cell r="B1966">
            <v>3762</v>
          </cell>
          <cell r="C1966">
            <v>1</v>
          </cell>
        </row>
        <row r="1967">
          <cell r="B1967">
            <v>3763</v>
          </cell>
          <cell r="C1967">
            <v>1</v>
          </cell>
        </row>
        <row r="1968">
          <cell r="B1968">
            <v>3764</v>
          </cell>
          <cell r="C1968">
            <v>1</v>
          </cell>
        </row>
        <row r="1969">
          <cell r="B1969">
            <v>3765</v>
          </cell>
          <cell r="C1969">
            <v>1</v>
          </cell>
        </row>
        <row r="1970">
          <cell r="B1970">
            <v>3766</v>
          </cell>
          <cell r="C1970">
            <v>2</v>
          </cell>
        </row>
        <row r="1971">
          <cell r="B1971">
            <v>3767</v>
          </cell>
          <cell r="C1971">
            <v>2</v>
          </cell>
        </row>
        <row r="1972">
          <cell r="B1972">
            <v>3768</v>
          </cell>
          <cell r="C1972">
            <v>2</v>
          </cell>
        </row>
        <row r="1973">
          <cell r="B1973">
            <v>3769</v>
          </cell>
          <cell r="C1973">
            <v>2</v>
          </cell>
        </row>
        <row r="1974">
          <cell r="B1974">
            <v>3770</v>
          </cell>
          <cell r="C1974">
            <v>2</v>
          </cell>
        </row>
        <row r="1975">
          <cell r="B1975">
            <v>3771</v>
          </cell>
          <cell r="C1975">
            <v>2</v>
          </cell>
        </row>
        <row r="1976">
          <cell r="B1976">
            <v>3772</v>
          </cell>
          <cell r="C1976">
            <v>1</v>
          </cell>
        </row>
        <row r="1977">
          <cell r="B1977">
            <v>3773</v>
          </cell>
          <cell r="C1977">
            <v>2</v>
          </cell>
        </row>
        <row r="1978">
          <cell r="B1978">
            <v>3774</v>
          </cell>
          <cell r="C1978">
            <v>1</v>
          </cell>
        </row>
        <row r="1979">
          <cell r="B1979">
            <v>3775</v>
          </cell>
          <cell r="C1979">
            <v>1</v>
          </cell>
        </row>
        <row r="1980">
          <cell r="B1980">
            <v>3776</v>
          </cell>
          <cell r="C1980">
            <v>1</v>
          </cell>
        </row>
        <row r="1981">
          <cell r="B1981">
            <v>3777</v>
          </cell>
          <cell r="C1981">
            <v>1</v>
          </cell>
        </row>
        <row r="1982">
          <cell r="B1982">
            <v>3778</v>
          </cell>
          <cell r="C1982">
            <v>1</v>
          </cell>
        </row>
        <row r="1983">
          <cell r="B1983">
            <v>3779</v>
          </cell>
          <cell r="C1983">
            <v>1</v>
          </cell>
        </row>
        <row r="1984">
          <cell r="B1984">
            <v>3780</v>
          </cell>
          <cell r="C1984">
            <v>1</v>
          </cell>
        </row>
        <row r="1985">
          <cell r="B1985">
            <v>3781</v>
          </cell>
          <cell r="C1985">
            <v>1</v>
          </cell>
        </row>
        <row r="1986">
          <cell r="B1986">
            <v>3782</v>
          </cell>
          <cell r="C1986">
            <v>1</v>
          </cell>
        </row>
        <row r="1987">
          <cell r="B1987">
            <v>3783</v>
          </cell>
          <cell r="C1987">
            <v>1</v>
          </cell>
        </row>
        <row r="1988">
          <cell r="B1988">
            <v>3784</v>
          </cell>
          <cell r="C1988">
            <v>2</v>
          </cell>
        </row>
        <row r="1989">
          <cell r="B1989">
            <v>3785</v>
          </cell>
          <cell r="C1989">
            <v>1</v>
          </cell>
        </row>
        <row r="1990">
          <cell r="B1990">
            <v>3786</v>
          </cell>
          <cell r="C1990">
            <v>1</v>
          </cell>
        </row>
        <row r="1991">
          <cell r="B1991">
            <v>3787</v>
          </cell>
          <cell r="C1991">
            <v>1</v>
          </cell>
        </row>
        <row r="1992">
          <cell r="B1992">
            <v>3788</v>
          </cell>
          <cell r="C1992">
            <v>1</v>
          </cell>
        </row>
        <row r="1993">
          <cell r="B1993">
            <v>3789</v>
          </cell>
          <cell r="C1993">
            <v>1</v>
          </cell>
        </row>
        <row r="1994">
          <cell r="B1994">
            <v>3790</v>
          </cell>
          <cell r="C1994">
            <v>1</v>
          </cell>
        </row>
        <row r="1995">
          <cell r="B1995">
            <v>3791</v>
          </cell>
          <cell r="C1995">
            <v>1</v>
          </cell>
        </row>
        <row r="1996">
          <cell r="B1996">
            <v>3792</v>
          </cell>
          <cell r="C1996">
            <v>2</v>
          </cell>
        </row>
        <row r="1997">
          <cell r="B1997">
            <v>3793</v>
          </cell>
          <cell r="C1997">
            <v>1</v>
          </cell>
        </row>
        <row r="1998">
          <cell r="B1998">
            <v>3794</v>
          </cell>
          <cell r="C1998">
            <v>1</v>
          </cell>
        </row>
        <row r="1999">
          <cell r="B1999">
            <v>3795</v>
          </cell>
          <cell r="C1999">
            <v>1</v>
          </cell>
        </row>
        <row r="2000">
          <cell r="B2000">
            <v>3796</v>
          </cell>
          <cell r="C2000">
            <v>1</v>
          </cell>
        </row>
        <row r="2001">
          <cell r="B2001">
            <v>3797</v>
          </cell>
          <cell r="C2001">
            <v>1</v>
          </cell>
        </row>
        <row r="2002">
          <cell r="B2002">
            <v>3798</v>
          </cell>
          <cell r="C2002">
            <v>1</v>
          </cell>
        </row>
        <row r="2003">
          <cell r="B2003">
            <v>3799</v>
          </cell>
          <cell r="C2003">
            <v>2</v>
          </cell>
        </row>
        <row r="2004">
          <cell r="B2004">
            <v>3800</v>
          </cell>
          <cell r="C2004">
            <v>1</v>
          </cell>
        </row>
        <row r="2005">
          <cell r="B2005">
            <v>3801</v>
          </cell>
          <cell r="C2005">
            <v>1</v>
          </cell>
        </row>
        <row r="2006">
          <cell r="B2006">
            <v>3802</v>
          </cell>
          <cell r="C2006">
            <v>1</v>
          </cell>
        </row>
        <row r="2007">
          <cell r="B2007">
            <v>3803</v>
          </cell>
          <cell r="C2007">
            <v>1</v>
          </cell>
        </row>
        <row r="2008">
          <cell r="B2008">
            <v>3804</v>
          </cell>
          <cell r="C2008">
            <v>0</v>
          </cell>
        </row>
        <row r="2009">
          <cell r="B2009">
            <v>3805</v>
          </cell>
          <cell r="C2009">
            <v>1</v>
          </cell>
        </row>
        <row r="2010">
          <cell r="B2010">
            <v>3806</v>
          </cell>
          <cell r="C2010">
            <v>1</v>
          </cell>
        </row>
        <row r="2011">
          <cell r="B2011">
            <v>3807</v>
          </cell>
          <cell r="C2011">
            <v>1</v>
          </cell>
        </row>
        <row r="2012">
          <cell r="B2012">
            <v>3808</v>
          </cell>
          <cell r="C2012">
            <v>1</v>
          </cell>
        </row>
        <row r="2013">
          <cell r="B2013">
            <v>3809</v>
          </cell>
          <cell r="C2013">
            <v>0</v>
          </cell>
        </row>
        <row r="2014">
          <cell r="B2014">
            <v>3810</v>
          </cell>
          <cell r="C2014">
            <v>1</v>
          </cell>
        </row>
        <row r="2015">
          <cell r="B2015">
            <v>3811</v>
          </cell>
          <cell r="C2015">
            <v>1</v>
          </cell>
        </row>
        <row r="2016">
          <cell r="B2016">
            <v>3812</v>
          </cell>
          <cell r="C2016">
            <v>1</v>
          </cell>
        </row>
        <row r="2017">
          <cell r="B2017">
            <v>3813</v>
          </cell>
          <cell r="C2017">
            <v>1</v>
          </cell>
        </row>
        <row r="2018">
          <cell r="B2018">
            <v>3814</v>
          </cell>
          <cell r="C2018">
            <v>1</v>
          </cell>
        </row>
        <row r="2019">
          <cell r="B2019">
            <v>3815</v>
          </cell>
          <cell r="C2019">
            <v>1</v>
          </cell>
        </row>
        <row r="2020">
          <cell r="B2020">
            <v>3817</v>
          </cell>
          <cell r="C2020">
            <v>1</v>
          </cell>
        </row>
        <row r="2021">
          <cell r="B2021">
            <v>3818</v>
          </cell>
          <cell r="C2021">
            <v>1</v>
          </cell>
        </row>
        <row r="2022">
          <cell r="B2022">
            <v>3819</v>
          </cell>
          <cell r="C2022">
            <v>1</v>
          </cell>
        </row>
        <row r="2023">
          <cell r="B2023">
            <v>3820</v>
          </cell>
          <cell r="C2023">
            <v>1</v>
          </cell>
        </row>
        <row r="2024">
          <cell r="B2024">
            <v>3821</v>
          </cell>
          <cell r="C2024">
            <v>1</v>
          </cell>
        </row>
        <row r="2025">
          <cell r="B2025">
            <v>3822</v>
          </cell>
          <cell r="C2025">
            <v>1</v>
          </cell>
        </row>
        <row r="2026">
          <cell r="B2026">
            <v>3823</v>
          </cell>
          <cell r="C2026">
            <v>1</v>
          </cell>
        </row>
        <row r="2027">
          <cell r="B2027">
            <v>3824</v>
          </cell>
          <cell r="C2027">
            <v>2</v>
          </cell>
        </row>
        <row r="2028">
          <cell r="B2028">
            <v>3825</v>
          </cell>
          <cell r="C2028">
            <v>1</v>
          </cell>
        </row>
        <row r="2029">
          <cell r="B2029">
            <v>3826</v>
          </cell>
          <cell r="C2029">
            <v>1</v>
          </cell>
        </row>
        <row r="2030">
          <cell r="B2030">
            <v>3827</v>
          </cell>
          <cell r="C2030">
            <v>1</v>
          </cell>
        </row>
        <row r="2031">
          <cell r="B2031">
            <v>3828</v>
          </cell>
          <cell r="C2031">
            <v>1</v>
          </cell>
        </row>
        <row r="2032">
          <cell r="B2032">
            <v>3829</v>
          </cell>
          <cell r="C2032">
            <v>1</v>
          </cell>
        </row>
        <row r="2033">
          <cell r="B2033">
            <v>3830</v>
          </cell>
          <cell r="C2033">
            <v>0</v>
          </cell>
        </row>
        <row r="2034">
          <cell r="B2034">
            <v>3831</v>
          </cell>
          <cell r="C2034">
            <v>1</v>
          </cell>
        </row>
        <row r="2035">
          <cell r="B2035">
            <v>3833</v>
          </cell>
          <cell r="C2035">
            <v>1</v>
          </cell>
        </row>
        <row r="2036">
          <cell r="B2036">
            <v>3834</v>
          </cell>
          <cell r="C2036">
            <v>1</v>
          </cell>
        </row>
        <row r="2037">
          <cell r="B2037">
            <v>3835</v>
          </cell>
          <cell r="C2037">
            <v>1</v>
          </cell>
        </row>
        <row r="2038">
          <cell r="B2038">
            <v>3837</v>
          </cell>
          <cell r="C2038">
            <v>1</v>
          </cell>
        </row>
        <row r="2039">
          <cell r="B2039">
            <v>3838</v>
          </cell>
          <cell r="C2039">
            <v>1</v>
          </cell>
        </row>
        <row r="2040">
          <cell r="B2040">
            <v>3839</v>
          </cell>
          <cell r="C2040">
            <v>1</v>
          </cell>
        </row>
        <row r="2041">
          <cell r="B2041">
            <v>3840</v>
          </cell>
          <cell r="C2041">
            <v>1</v>
          </cell>
        </row>
        <row r="2042">
          <cell r="B2042">
            <v>3841</v>
          </cell>
          <cell r="C2042">
            <v>1</v>
          </cell>
        </row>
        <row r="2043">
          <cell r="B2043">
            <v>3842</v>
          </cell>
          <cell r="C2043">
            <v>1</v>
          </cell>
        </row>
        <row r="2044">
          <cell r="B2044">
            <v>3843</v>
          </cell>
          <cell r="C2044">
            <v>1</v>
          </cell>
        </row>
        <row r="2045">
          <cell r="B2045">
            <v>3844</v>
          </cell>
          <cell r="C2045">
            <v>1</v>
          </cell>
        </row>
        <row r="2046">
          <cell r="B2046">
            <v>3845</v>
          </cell>
          <cell r="C2046">
            <v>1</v>
          </cell>
        </row>
        <row r="2047">
          <cell r="B2047">
            <v>3846</v>
          </cell>
          <cell r="C2047">
            <v>1</v>
          </cell>
        </row>
        <row r="2048">
          <cell r="B2048">
            <v>3847</v>
          </cell>
          <cell r="C2048">
            <v>2</v>
          </cell>
        </row>
        <row r="2049">
          <cell r="B2049">
            <v>3848</v>
          </cell>
          <cell r="C2049">
            <v>1</v>
          </cell>
        </row>
        <row r="2050">
          <cell r="B2050">
            <v>3849</v>
          </cell>
          <cell r="C2050">
            <v>1</v>
          </cell>
        </row>
        <row r="2051">
          <cell r="B2051">
            <v>3851</v>
          </cell>
          <cell r="C2051">
            <v>1</v>
          </cell>
        </row>
        <row r="2052">
          <cell r="B2052">
            <v>3853</v>
          </cell>
          <cell r="C2052">
            <v>1</v>
          </cell>
        </row>
        <row r="2053">
          <cell r="B2053">
            <v>3854</v>
          </cell>
          <cell r="C2053">
            <v>0</v>
          </cell>
        </row>
        <row r="2054">
          <cell r="B2054">
            <v>3855</v>
          </cell>
          <cell r="C2054">
            <v>1</v>
          </cell>
        </row>
        <row r="2055">
          <cell r="B2055">
            <v>3856</v>
          </cell>
          <cell r="C2055">
            <v>1</v>
          </cell>
        </row>
        <row r="2056">
          <cell r="B2056">
            <v>3857</v>
          </cell>
          <cell r="C2056">
            <v>1</v>
          </cell>
        </row>
        <row r="2057">
          <cell r="B2057">
            <v>3858</v>
          </cell>
          <cell r="C2057">
            <v>1</v>
          </cell>
        </row>
        <row r="2058">
          <cell r="B2058">
            <v>3859</v>
          </cell>
          <cell r="C2058">
            <v>1</v>
          </cell>
        </row>
        <row r="2059">
          <cell r="B2059">
            <v>3860</v>
          </cell>
          <cell r="C2059">
            <v>1</v>
          </cell>
        </row>
        <row r="2060">
          <cell r="B2060">
            <v>3861</v>
          </cell>
          <cell r="C2060">
            <v>1</v>
          </cell>
        </row>
        <row r="2061">
          <cell r="B2061">
            <v>3862</v>
          </cell>
          <cell r="C2061">
            <v>1</v>
          </cell>
        </row>
        <row r="2062">
          <cell r="B2062">
            <v>3863</v>
          </cell>
          <cell r="C2062">
            <v>1</v>
          </cell>
        </row>
        <row r="2063">
          <cell r="B2063">
            <v>3864</v>
          </cell>
          <cell r="C2063">
            <v>0</v>
          </cell>
        </row>
        <row r="2064">
          <cell r="B2064">
            <v>3865</v>
          </cell>
          <cell r="C2064">
            <v>1</v>
          </cell>
        </row>
        <row r="2065">
          <cell r="B2065">
            <v>3866</v>
          </cell>
          <cell r="C2065">
            <v>1</v>
          </cell>
        </row>
        <row r="2066">
          <cell r="B2066">
            <v>3867</v>
          </cell>
          <cell r="C2066">
            <v>1</v>
          </cell>
        </row>
        <row r="2067">
          <cell r="B2067">
            <v>3868</v>
          </cell>
          <cell r="C2067">
            <v>1</v>
          </cell>
        </row>
        <row r="2068">
          <cell r="B2068">
            <v>3869</v>
          </cell>
          <cell r="C2068">
            <v>0</v>
          </cell>
        </row>
        <row r="2069">
          <cell r="B2069">
            <v>3870</v>
          </cell>
          <cell r="C2069">
            <v>1</v>
          </cell>
        </row>
        <row r="2070">
          <cell r="B2070">
            <v>3871</v>
          </cell>
          <cell r="C2070">
            <v>1</v>
          </cell>
        </row>
        <row r="2071">
          <cell r="B2071">
            <v>3872</v>
          </cell>
          <cell r="C2071">
            <v>1</v>
          </cell>
        </row>
        <row r="2072">
          <cell r="B2072">
            <v>3875</v>
          </cell>
          <cell r="C2072">
            <v>2</v>
          </cell>
        </row>
        <row r="2073">
          <cell r="B2073">
            <v>3876</v>
          </cell>
          <cell r="C2073">
            <v>1</v>
          </cell>
        </row>
        <row r="2074">
          <cell r="B2074">
            <v>3878</v>
          </cell>
          <cell r="C2074">
            <v>1</v>
          </cell>
        </row>
        <row r="2075">
          <cell r="B2075">
            <v>3879</v>
          </cell>
          <cell r="C2075">
            <v>1</v>
          </cell>
        </row>
        <row r="2076">
          <cell r="B2076">
            <v>3880</v>
          </cell>
          <cell r="C2076">
            <v>2</v>
          </cell>
        </row>
        <row r="2077">
          <cell r="B2077">
            <v>3881</v>
          </cell>
          <cell r="C2077">
            <v>1</v>
          </cell>
        </row>
        <row r="2078">
          <cell r="B2078">
            <v>3882</v>
          </cell>
          <cell r="C2078">
            <v>1</v>
          </cell>
        </row>
        <row r="2079">
          <cell r="B2079">
            <v>3883</v>
          </cell>
          <cell r="C2079">
            <v>1</v>
          </cell>
        </row>
      </sheetData>
      <sheetData sheetId="6"/>
      <sheetData sheetId="7"/>
      <sheetData sheetId="8"/>
      <sheetData sheetId="9"/>
      <sheetData sheetId="10">
        <row r="2">
          <cell r="B2">
            <v>2016</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Query"/>
      <sheetName val="WM data"/>
      <sheetName val="WM results"/>
      <sheetName val="OPR data"/>
      <sheetName val="OPR results"/>
      <sheetName val="EPR data"/>
      <sheetName val="EPR results"/>
      <sheetName val="Division"/>
      <sheetName val="Worldrank"/>
      <sheetName val="Worldmatch"/>
      <sheetName val="Events"/>
      <sheetName val="Palmetto"/>
      <sheetName val="SanDiego"/>
      <sheetName val="LakeSuperior"/>
      <sheetName val="NorthernLights"/>
      <sheetName val="TorontoCentral"/>
      <sheetName val="MIKetteringUniversity1"/>
      <sheetName val="MISouthfield"/>
      <sheetName val="MIStandishSterling"/>
      <sheetName val="MIWaterford"/>
      <sheetName val="PNWAuburnMountainview"/>
      <sheetName val="PNWWestValley"/>
      <sheetName val="NEWaterbury"/>
      <sheetName val="NCGuilfordCounty"/>
      <sheetName val="NEGraniteState"/>
      <sheetName val="MARMt.Olive"/>
      <sheetName val="MARHatboroHorsham"/>
      <sheetName val="CHSNorthernVirginia"/>
      <sheetName val="Israel"/>
      <sheetName val="ArkansasRockCity"/>
      <sheetName val="ArizonaNorth"/>
      <sheetName val="LosAngeles"/>
      <sheetName val="Orlando"/>
      <sheetName val="KansasCity"/>
      <sheetName val="St.Louis"/>
      <sheetName val="MexicoCity"/>
      <sheetName val="TorontoEast"/>
      <sheetName val="Pittsburgh"/>
      <sheetName val="Alamo"/>
      <sheetName val="CentralValley"/>
      <sheetName val="PCHColumbus"/>
      <sheetName val="MIKetteringUniversity2"/>
      <sheetName val="MILakeview"/>
      <sheetName val="MISt.Joseph"/>
      <sheetName val="NewYorkCity"/>
      <sheetName val="PNWWilsonville"/>
      <sheetName val="INTippecanoe"/>
      <sheetName val="NENorthShore"/>
      <sheetName val="NEWPI"/>
      <sheetName val="CHSDC"/>
      <sheetName val="NCWakeCounty"/>
      <sheetName val="CHSSouthwestVirginia"/>
      <sheetName val="PNWGlacierPeak"/>
      <sheetName val="Australia"/>
      <sheetName val="CentralIllinois"/>
      <sheetName val="Bayou"/>
      <sheetName val="NewYorkTechValley"/>
      <sheetName val="Buckeye"/>
      <sheetName val="Utah"/>
      <sheetName val="PCHAlbany"/>
      <sheetName val="PCHDalton"/>
      <sheetName val="MICenterLine"/>
      <sheetName val="MIEscanaba"/>
      <sheetName val="MIMidland"/>
      <sheetName val="PNWCentralWashingtonUniversity"/>
      <sheetName val="INWalkerWarren"/>
      <sheetName val="NEUMassDartmouth"/>
      <sheetName val="CHSNorthernMaryland"/>
      <sheetName val="NCUNCAsheville"/>
      <sheetName val="MARSeneca"/>
      <sheetName val="MARSpringsideChestnutHill"/>
      <sheetName val="CHSHamptonRoads"/>
      <sheetName val="PNWMountVernon"/>
      <sheetName val="RocketCity"/>
      <sheetName val="Sacramento"/>
      <sheetName val="Ventura"/>
      <sheetName val="Colorado"/>
      <sheetName val="Iowa"/>
      <sheetName val="FingerLakes"/>
      <sheetName val="Oklahoma"/>
      <sheetName val="NorthBay"/>
      <sheetName val="Dallas"/>
      <sheetName val="Wisconsin"/>
      <sheetName val="INPerryMeridian"/>
      <sheetName val="CHSCentralMaryland"/>
      <sheetName val="MILansing"/>
      <sheetName val="MILivonia"/>
      <sheetName val="MIMarysville"/>
      <sheetName val="MIWestMI"/>
      <sheetName val="NEUNH"/>
      <sheetName val="PNWPhilomath"/>
      <sheetName val="NERhodeIsland"/>
      <sheetName val="CHSCentralVirginia"/>
      <sheetName val="OrangeCounty"/>
      <sheetName val="SouthFlorida"/>
      <sheetName val="Hawaii"/>
      <sheetName val="Idaho"/>
      <sheetName val="Midwest"/>
      <sheetName val="LasVegas"/>
      <sheetName val="SBPLILongIsland"/>
      <sheetName val="QueenCity"/>
      <sheetName val="Waterloo"/>
      <sheetName val="Montreal"/>
      <sheetName val="SmokyMountains"/>
      <sheetName val="MIHowell"/>
      <sheetName val="MIEastKentwood"/>
      <sheetName val="MILakeSuperiorStateUniversity"/>
      <sheetName val="MITroy"/>
      <sheetName val="PNWClackamasAcademy"/>
      <sheetName val="HubCity"/>
      <sheetName val="NEHartford"/>
      <sheetName val="NEBoston"/>
      <sheetName val="NCCampbellUniversity"/>
      <sheetName val="MARBridgewaterRaritan"/>
      <sheetName val="MARWesttown"/>
      <sheetName val="PNWAuburn"/>
      <sheetName val="WesternCanada"/>
      <sheetName val="ArizonaWest"/>
      <sheetName val="SiliconValley"/>
      <sheetName val="CHDistrictChampionship"/>
      <sheetName val="Minnesota10000Lakes"/>
      <sheetName val="MinnesotaNorthStar"/>
      <sheetName val="WindsorEssex"/>
      <sheetName val="PNWDistrictChampionship"/>
      <sheetName val="LoneStar"/>
      <sheetName val="NEPineTree"/>
      <sheetName val="MIAnnArborSkyline"/>
      <sheetName val="MIWoodhaven"/>
      <sheetName val="MITraverseCity"/>
      <sheetName val="PCHKennesaw"/>
      <sheetName val="NCStateChampionship"/>
      <sheetName val="MARMontgomery"/>
      <sheetName val="GAStateChampionship"/>
      <sheetName val="MIStateChampionship"/>
      <sheetName val="MARDistrictChampionship"/>
      <sheetName val="NEDistrictChampionship"/>
      <sheetName val="INChampionship"/>
      <sheetName val="Archimedes"/>
      <sheetName val="Carson"/>
      <sheetName val="Carver"/>
      <sheetName val="Curie"/>
      <sheetName val="Galileo"/>
      <sheetName val="Hopper"/>
      <sheetName val="Newton"/>
      <sheetName val="Tesla"/>
    </sheetNames>
    <sheetDataSet>
      <sheetData sheetId="0"/>
      <sheetData sheetId="1"/>
      <sheetData sheetId="2"/>
      <sheetData sheetId="3"/>
      <sheetData sheetId="4">
        <row r="3">
          <cell r="A3">
            <v>1</v>
          </cell>
        </row>
        <row r="4">
          <cell r="A4">
            <v>4</v>
          </cell>
        </row>
        <row r="5">
          <cell r="A5">
            <v>8</v>
          </cell>
        </row>
        <row r="6">
          <cell r="A6">
            <v>11</v>
          </cell>
        </row>
        <row r="7">
          <cell r="A7">
            <v>16</v>
          </cell>
        </row>
        <row r="8">
          <cell r="A8">
            <v>20</v>
          </cell>
        </row>
        <row r="9">
          <cell r="A9">
            <v>21</v>
          </cell>
        </row>
        <row r="10">
          <cell r="A10">
            <v>25</v>
          </cell>
        </row>
        <row r="11">
          <cell r="A11">
            <v>27</v>
          </cell>
        </row>
        <row r="12">
          <cell r="A12">
            <v>28</v>
          </cell>
        </row>
        <row r="13">
          <cell r="A13">
            <v>31</v>
          </cell>
        </row>
        <row r="14">
          <cell r="A14">
            <v>33</v>
          </cell>
        </row>
        <row r="15">
          <cell r="A15">
            <v>34</v>
          </cell>
        </row>
        <row r="16">
          <cell r="A16">
            <v>41</v>
          </cell>
        </row>
        <row r="17">
          <cell r="A17">
            <v>45</v>
          </cell>
        </row>
        <row r="18">
          <cell r="A18">
            <v>48</v>
          </cell>
        </row>
        <row r="19">
          <cell r="A19">
            <v>51</v>
          </cell>
        </row>
        <row r="20">
          <cell r="A20">
            <v>53</v>
          </cell>
        </row>
        <row r="21">
          <cell r="A21">
            <v>56</v>
          </cell>
        </row>
        <row r="22">
          <cell r="A22">
            <v>57</v>
          </cell>
        </row>
        <row r="23">
          <cell r="A23">
            <v>58</v>
          </cell>
        </row>
        <row r="24">
          <cell r="A24">
            <v>59</v>
          </cell>
        </row>
        <row r="25">
          <cell r="A25">
            <v>60</v>
          </cell>
        </row>
        <row r="26">
          <cell r="A26">
            <v>63</v>
          </cell>
        </row>
        <row r="27">
          <cell r="A27">
            <v>66</v>
          </cell>
        </row>
        <row r="28">
          <cell r="A28">
            <v>67</v>
          </cell>
        </row>
        <row r="29">
          <cell r="A29">
            <v>68</v>
          </cell>
        </row>
        <row r="30">
          <cell r="A30">
            <v>69</v>
          </cell>
        </row>
        <row r="31">
          <cell r="A31">
            <v>70</v>
          </cell>
        </row>
        <row r="32">
          <cell r="A32">
            <v>71</v>
          </cell>
        </row>
        <row r="33">
          <cell r="A33">
            <v>73</v>
          </cell>
        </row>
        <row r="34">
          <cell r="A34">
            <v>74</v>
          </cell>
        </row>
        <row r="35">
          <cell r="A35">
            <v>75</v>
          </cell>
        </row>
        <row r="36">
          <cell r="A36">
            <v>78</v>
          </cell>
        </row>
        <row r="37">
          <cell r="A37">
            <v>79</v>
          </cell>
        </row>
        <row r="38">
          <cell r="A38">
            <v>81</v>
          </cell>
        </row>
        <row r="39">
          <cell r="A39">
            <v>85</v>
          </cell>
        </row>
        <row r="40">
          <cell r="A40">
            <v>86</v>
          </cell>
        </row>
        <row r="41">
          <cell r="A41">
            <v>87</v>
          </cell>
        </row>
        <row r="42">
          <cell r="A42">
            <v>88</v>
          </cell>
        </row>
        <row r="43">
          <cell r="A43">
            <v>93</v>
          </cell>
        </row>
        <row r="44">
          <cell r="A44">
            <v>94</v>
          </cell>
        </row>
        <row r="45">
          <cell r="A45">
            <v>95</v>
          </cell>
        </row>
        <row r="46">
          <cell r="A46">
            <v>97</v>
          </cell>
        </row>
        <row r="47">
          <cell r="A47">
            <v>100</v>
          </cell>
        </row>
        <row r="48">
          <cell r="A48">
            <v>101</v>
          </cell>
        </row>
        <row r="49">
          <cell r="A49">
            <v>102</v>
          </cell>
        </row>
        <row r="50">
          <cell r="A50">
            <v>103</v>
          </cell>
        </row>
        <row r="51">
          <cell r="A51">
            <v>107</v>
          </cell>
        </row>
        <row r="52">
          <cell r="A52">
            <v>108</v>
          </cell>
        </row>
        <row r="53">
          <cell r="A53">
            <v>111</v>
          </cell>
        </row>
        <row r="54">
          <cell r="A54">
            <v>114</v>
          </cell>
        </row>
        <row r="55">
          <cell r="A55">
            <v>115</v>
          </cell>
        </row>
        <row r="56">
          <cell r="A56">
            <v>116</v>
          </cell>
        </row>
        <row r="57">
          <cell r="A57">
            <v>117</v>
          </cell>
        </row>
        <row r="58">
          <cell r="A58">
            <v>118</v>
          </cell>
        </row>
        <row r="59">
          <cell r="A59">
            <v>120</v>
          </cell>
        </row>
        <row r="60">
          <cell r="A60">
            <v>121</v>
          </cell>
        </row>
        <row r="61">
          <cell r="A61">
            <v>122</v>
          </cell>
        </row>
        <row r="62">
          <cell r="A62">
            <v>123</v>
          </cell>
        </row>
        <row r="63">
          <cell r="A63">
            <v>125</v>
          </cell>
        </row>
        <row r="64">
          <cell r="A64">
            <v>126</v>
          </cell>
        </row>
        <row r="65">
          <cell r="A65">
            <v>128</v>
          </cell>
        </row>
        <row r="66">
          <cell r="A66">
            <v>131</v>
          </cell>
        </row>
        <row r="67">
          <cell r="A67">
            <v>133</v>
          </cell>
        </row>
        <row r="68">
          <cell r="A68">
            <v>135</v>
          </cell>
        </row>
        <row r="69">
          <cell r="A69">
            <v>136</v>
          </cell>
        </row>
        <row r="70">
          <cell r="A70">
            <v>138</v>
          </cell>
        </row>
        <row r="71">
          <cell r="A71">
            <v>141</v>
          </cell>
        </row>
        <row r="72">
          <cell r="A72">
            <v>144</v>
          </cell>
        </row>
        <row r="73">
          <cell r="A73">
            <v>145</v>
          </cell>
        </row>
        <row r="74">
          <cell r="A74">
            <v>148</v>
          </cell>
        </row>
        <row r="75">
          <cell r="A75">
            <v>151</v>
          </cell>
        </row>
        <row r="76">
          <cell r="A76">
            <v>155</v>
          </cell>
        </row>
        <row r="77">
          <cell r="A77">
            <v>156</v>
          </cell>
        </row>
        <row r="78">
          <cell r="A78">
            <v>157</v>
          </cell>
        </row>
        <row r="79">
          <cell r="A79">
            <v>159</v>
          </cell>
        </row>
        <row r="80">
          <cell r="A80">
            <v>166</v>
          </cell>
        </row>
        <row r="81">
          <cell r="A81">
            <v>167</v>
          </cell>
        </row>
        <row r="82">
          <cell r="A82">
            <v>171</v>
          </cell>
        </row>
        <row r="83">
          <cell r="A83">
            <v>172</v>
          </cell>
        </row>
        <row r="84">
          <cell r="A84">
            <v>173</v>
          </cell>
        </row>
        <row r="85">
          <cell r="A85">
            <v>174</v>
          </cell>
        </row>
        <row r="86">
          <cell r="A86">
            <v>175</v>
          </cell>
        </row>
        <row r="87">
          <cell r="A87">
            <v>176</v>
          </cell>
        </row>
        <row r="88">
          <cell r="A88">
            <v>177</v>
          </cell>
        </row>
        <row r="89">
          <cell r="A89">
            <v>178</v>
          </cell>
        </row>
        <row r="90">
          <cell r="A90">
            <v>179</v>
          </cell>
        </row>
        <row r="91">
          <cell r="A91">
            <v>180</v>
          </cell>
        </row>
        <row r="92">
          <cell r="A92">
            <v>181</v>
          </cell>
        </row>
        <row r="93">
          <cell r="A93">
            <v>188</v>
          </cell>
        </row>
        <row r="94">
          <cell r="A94">
            <v>190</v>
          </cell>
        </row>
        <row r="95">
          <cell r="A95">
            <v>191</v>
          </cell>
        </row>
        <row r="96">
          <cell r="A96">
            <v>192</v>
          </cell>
        </row>
        <row r="97">
          <cell r="A97">
            <v>193</v>
          </cell>
        </row>
        <row r="98">
          <cell r="A98">
            <v>195</v>
          </cell>
        </row>
        <row r="99">
          <cell r="A99">
            <v>199</v>
          </cell>
        </row>
        <row r="100">
          <cell r="A100">
            <v>201</v>
          </cell>
        </row>
        <row r="101">
          <cell r="A101">
            <v>203</v>
          </cell>
        </row>
        <row r="102">
          <cell r="A102">
            <v>204</v>
          </cell>
        </row>
        <row r="103">
          <cell r="A103">
            <v>207</v>
          </cell>
        </row>
        <row r="104">
          <cell r="A104">
            <v>213</v>
          </cell>
        </row>
        <row r="105">
          <cell r="A105">
            <v>216</v>
          </cell>
        </row>
        <row r="106">
          <cell r="A106">
            <v>217</v>
          </cell>
        </row>
        <row r="107">
          <cell r="A107">
            <v>219</v>
          </cell>
        </row>
        <row r="108">
          <cell r="A108">
            <v>222</v>
          </cell>
        </row>
        <row r="109">
          <cell r="A109">
            <v>223</v>
          </cell>
        </row>
        <row r="110">
          <cell r="A110">
            <v>224</v>
          </cell>
        </row>
        <row r="111">
          <cell r="A111">
            <v>225</v>
          </cell>
        </row>
        <row r="112">
          <cell r="A112">
            <v>226</v>
          </cell>
        </row>
        <row r="113">
          <cell r="A113">
            <v>228</v>
          </cell>
        </row>
        <row r="114">
          <cell r="A114">
            <v>229</v>
          </cell>
        </row>
        <row r="115">
          <cell r="A115">
            <v>230</v>
          </cell>
        </row>
        <row r="116">
          <cell r="A116">
            <v>231</v>
          </cell>
        </row>
        <row r="117">
          <cell r="A117">
            <v>233</v>
          </cell>
        </row>
        <row r="118">
          <cell r="A118">
            <v>234</v>
          </cell>
        </row>
        <row r="119">
          <cell r="A119">
            <v>236</v>
          </cell>
        </row>
        <row r="120">
          <cell r="A120">
            <v>237</v>
          </cell>
        </row>
        <row r="121">
          <cell r="A121">
            <v>238</v>
          </cell>
        </row>
        <row r="122">
          <cell r="A122">
            <v>240</v>
          </cell>
        </row>
        <row r="123">
          <cell r="A123">
            <v>244</v>
          </cell>
        </row>
        <row r="124">
          <cell r="A124">
            <v>245</v>
          </cell>
        </row>
        <row r="125">
          <cell r="A125">
            <v>246</v>
          </cell>
        </row>
        <row r="126">
          <cell r="A126">
            <v>247</v>
          </cell>
        </row>
        <row r="127">
          <cell r="A127">
            <v>250</v>
          </cell>
        </row>
        <row r="128">
          <cell r="A128">
            <v>253</v>
          </cell>
        </row>
        <row r="129">
          <cell r="A129">
            <v>254</v>
          </cell>
        </row>
        <row r="130">
          <cell r="A130">
            <v>256</v>
          </cell>
        </row>
        <row r="131">
          <cell r="A131">
            <v>263</v>
          </cell>
        </row>
        <row r="132">
          <cell r="A132">
            <v>269</v>
          </cell>
        </row>
        <row r="133">
          <cell r="A133">
            <v>271</v>
          </cell>
        </row>
        <row r="134">
          <cell r="A134">
            <v>272</v>
          </cell>
        </row>
        <row r="135">
          <cell r="A135">
            <v>279</v>
          </cell>
        </row>
        <row r="136">
          <cell r="A136">
            <v>280</v>
          </cell>
        </row>
        <row r="137">
          <cell r="A137">
            <v>281</v>
          </cell>
        </row>
        <row r="138">
          <cell r="A138">
            <v>283</v>
          </cell>
        </row>
        <row r="139">
          <cell r="A139">
            <v>287</v>
          </cell>
        </row>
        <row r="140">
          <cell r="A140">
            <v>288</v>
          </cell>
        </row>
        <row r="141">
          <cell r="A141">
            <v>291</v>
          </cell>
        </row>
        <row r="142">
          <cell r="A142">
            <v>292</v>
          </cell>
        </row>
        <row r="143">
          <cell r="A143">
            <v>293</v>
          </cell>
        </row>
        <row r="144">
          <cell r="A144">
            <v>294</v>
          </cell>
        </row>
        <row r="145">
          <cell r="A145">
            <v>295</v>
          </cell>
        </row>
        <row r="146">
          <cell r="A146">
            <v>296</v>
          </cell>
        </row>
        <row r="147">
          <cell r="A147">
            <v>302</v>
          </cell>
        </row>
        <row r="148">
          <cell r="A148">
            <v>303</v>
          </cell>
        </row>
        <row r="149">
          <cell r="A149">
            <v>304</v>
          </cell>
        </row>
        <row r="150">
          <cell r="A150">
            <v>308</v>
          </cell>
        </row>
        <row r="151">
          <cell r="A151">
            <v>313</v>
          </cell>
        </row>
        <row r="152">
          <cell r="A152">
            <v>314</v>
          </cell>
        </row>
        <row r="153">
          <cell r="A153">
            <v>316</v>
          </cell>
        </row>
        <row r="154">
          <cell r="A154">
            <v>319</v>
          </cell>
        </row>
        <row r="155">
          <cell r="A155">
            <v>321</v>
          </cell>
        </row>
        <row r="156">
          <cell r="A156">
            <v>322</v>
          </cell>
        </row>
        <row r="157">
          <cell r="A157">
            <v>329</v>
          </cell>
        </row>
        <row r="158">
          <cell r="A158">
            <v>330</v>
          </cell>
        </row>
        <row r="159">
          <cell r="A159">
            <v>333</v>
          </cell>
        </row>
        <row r="160">
          <cell r="A160">
            <v>334</v>
          </cell>
        </row>
        <row r="161">
          <cell r="A161">
            <v>335</v>
          </cell>
        </row>
        <row r="162">
          <cell r="A162">
            <v>337</v>
          </cell>
        </row>
        <row r="163">
          <cell r="A163">
            <v>339</v>
          </cell>
        </row>
        <row r="164">
          <cell r="A164">
            <v>340</v>
          </cell>
        </row>
        <row r="165">
          <cell r="A165">
            <v>341</v>
          </cell>
        </row>
        <row r="166">
          <cell r="A166">
            <v>342</v>
          </cell>
        </row>
        <row r="167">
          <cell r="A167">
            <v>343</v>
          </cell>
        </row>
        <row r="168">
          <cell r="A168">
            <v>346</v>
          </cell>
        </row>
        <row r="169">
          <cell r="A169">
            <v>348</v>
          </cell>
        </row>
        <row r="170">
          <cell r="A170">
            <v>352</v>
          </cell>
        </row>
        <row r="171">
          <cell r="A171">
            <v>353</v>
          </cell>
        </row>
        <row r="172">
          <cell r="A172">
            <v>354</v>
          </cell>
        </row>
        <row r="173">
          <cell r="A173">
            <v>358</v>
          </cell>
        </row>
        <row r="174">
          <cell r="A174">
            <v>359</v>
          </cell>
        </row>
        <row r="175">
          <cell r="A175">
            <v>360</v>
          </cell>
        </row>
        <row r="176">
          <cell r="A176">
            <v>364</v>
          </cell>
        </row>
        <row r="177">
          <cell r="A177">
            <v>365</v>
          </cell>
        </row>
        <row r="178">
          <cell r="A178">
            <v>368</v>
          </cell>
        </row>
        <row r="179">
          <cell r="A179">
            <v>369</v>
          </cell>
        </row>
        <row r="180">
          <cell r="A180">
            <v>371</v>
          </cell>
        </row>
        <row r="181">
          <cell r="A181">
            <v>375</v>
          </cell>
        </row>
        <row r="182">
          <cell r="A182">
            <v>378</v>
          </cell>
        </row>
        <row r="183">
          <cell r="A183">
            <v>379</v>
          </cell>
        </row>
        <row r="184">
          <cell r="A184">
            <v>383</v>
          </cell>
        </row>
        <row r="185">
          <cell r="A185">
            <v>384</v>
          </cell>
        </row>
        <row r="186">
          <cell r="A186">
            <v>386</v>
          </cell>
        </row>
        <row r="187">
          <cell r="A187">
            <v>395</v>
          </cell>
        </row>
        <row r="188">
          <cell r="A188">
            <v>399</v>
          </cell>
        </row>
        <row r="189">
          <cell r="A189">
            <v>401</v>
          </cell>
        </row>
        <row r="190">
          <cell r="A190">
            <v>418</v>
          </cell>
        </row>
        <row r="191">
          <cell r="A191">
            <v>422</v>
          </cell>
        </row>
        <row r="192">
          <cell r="A192">
            <v>423</v>
          </cell>
        </row>
        <row r="193">
          <cell r="A193">
            <v>433</v>
          </cell>
        </row>
        <row r="194">
          <cell r="A194">
            <v>435</v>
          </cell>
        </row>
        <row r="195">
          <cell r="A195">
            <v>441</v>
          </cell>
        </row>
        <row r="196">
          <cell r="A196">
            <v>442</v>
          </cell>
        </row>
        <row r="197">
          <cell r="A197">
            <v>447</v>
          </cell>
        </row>
        <row r="198">
          <cell r="A198">
            <v>449</v>
          </cell>
        </row>
        <row r="199">
          <cell r="A199">
            <v>451</v>
          </cell>
        </row>
        <row r="200">
          <cell r="A200">
            <v>453</v>
          </cell>
        </row>
        <row r="201">
          <cell r="A201">
            <v>456</v>
          </cell>
        </row>
        <row r="202">
          <cell r="A202">
            <v>457</v>
          </cell>
        </row>
        <row r="203">
          <cell r="A203">
            <v>461</v>
          </cell>
        </row>
        <row r="204">
          <cell r="A204">
            <v>467</v>
          </cell>
        </row>
        <row r="205">
          <cell r="A205">
            <v>468</v>
          </cell>
        </row>
        <row r="206">
          <cell r="A206">
            <v>469</v>
          </cell>
        </row>
        <row r="207">
          <cell r="A207">
            <v>470</v>
          </cell>
        </row>
        <row r="208">
          <cell r="A208">
            <v>484</v>
          </cell>
        </row>
        <row r="209">
          <cell r="A209">
            <v>486</v>
          </cell>
        </row>
        <row r="210">
          <cell r="A210">
            <v>488</v>
          </cell>
        </row>
        <row r="211">
          <cell r="A211">
            <v>492</v>
          </cell>
        </row>
        <row r="212">
          <cell r="A212">
            <v>494</v>
          </cell>
        </row>
        <row r="213">
          <cell r="A213">
            <v>496</v>
          </cell>
        </row>
        <row r="214">
          <cell r="A214">
            <v>498</v>
          </cell>
        </row>
        <row r="215">
          <cell r="A215">
            <v>501</v>
          </cell>
        </row>
        <row r="216">
          <cell r="A216">
            <v>503</v>
          </cell>
        </row>
        <row r="217">
          <cell r="A217">
            <v>509</v>
          </cell>
        </row>
        <row r="218">
          <cell r="A218">
            <v>514</v>
          </cell>
        </row>
        <row r="219">
          <cell r="A219">
            <v>525</v>
          </cell>
        </row>
        <row r="220">
          <cell r="A220">
            <v>527</v>
          </cell>
        </row>
        <row r="221">
          <cell r="A221">
            <v>533</v>
          </cell>
        </row>
        <row r="222">
          <cell r="A222">
            <v>537</v>
          </cell>
        </row>
        <row r="223">
          <cell r="A223">
            <v>538</v>
          </cell>
        </row>
        <row r="224">
          <cell r="A224">
            <v>539</v>
          </cell>
        </row>
        <row r="225">
          <cell r="A225">
            <v>540</v>
          </cell>
        </row>
        <row r="226">
          <cell r="A226">
            <v>545</v>
          </cell>
        </row>
        <row r="227">
          <cell r="A227">
            <v>547</v>
          </cell>
        </row>
        <row r="228">
          <cell r="A228">
            <v>548</v>
          </cell>
        </row>
        <row r="229">
          <cell r="A229">
            <v>554</v>
          </cell>
        </row>
        <row r="230">
          <cell r="A230">
            <v>555</v>
          </cell>
        </row>
        <row r="231">
          <cell r="A231">
            <v>558</v>
          </cell>
        </row>
        <row r="232">
          <cell r="A232">
            <v>564</v>
          </cell>
        </row>
        <row r="233">
          <cell r="A233">
            <v>568</v>
          </cell>
        </row>
        <row r="234">
          <cell r="A234">
            <v>569</v>
          </cell>
        </row>
        <row r="235">
          <cell r="A235">
            <v>571</v>
          </cell>
        </row>
        <row r="236">
          <cell r="A236">
            <v>573</v>
          </cell>
        </row>
        <row r="237">
          <cell r="A237">
            <v>578</v>
          </cell>
        </row>
        <row r="238">
          <cell r="A238">
            <v>580</v>
          </cell>
        </row>
        <row r="239">
          <cell r="A239">
            <v>581</v>
          </cell>
        </row>
        <row r="240">
          <cell r="A240">
            <v>585</v>
          </cell>
        </row>
        <row r="241">
          <cell r="A241">
            <v>587</v>
          </cell>
        </row>
        <row r="242">
          <cell r="A242">
            <v>589</v>
          </cell>
        </row>
        <row r="243">
          <cell r="A243">
            <v>590</v>
          </cell>
        </row>
        <row r="244">
          <cell r="A244">
            <v>597</v>
          </cell>
        </row>
        <row r="245">
          <cell r="A245">
            <v>599</v>
          </cell>
        </row>
        <row r="246">
          <cell r="A246">
            <v>601</v>
          </cell>
        </row>
        <row r="247">
          <cell r="A247">
            <v>604</v>
          </cell>
        </row>
        <row r="248">
          <cell r="A248">
            <v>606</v>
          </cell>
        </row>
        <row r="249">
          <cell r="A249">
            <v>610</v>
          </cell>
        </row>
        <row r="250">
          <cell r="A250">
            <v>611</v>
          </cell>
        </row>
        <row r="251">
          <cell r="A251">
            <v>612</v>
          </cell>
        </row>
        <row r="252">
          <cell r="A252">
            <v>613</v>
          </cell>
        </row>
        <row r="253">
          <cell r="A253">
            <v>614</v>
          </cell>
        </row>
        <row r="254">
          <cell r="A254">
            <v>615</v>
          </cell>
        </row>
        <row r="255">
          <cell r="A255">
            <v>617</v>
          </cell>
        </row>
        <row r="256">
          <cell r="A256">
            <v>619</v>
          </cell>
        </row>
        <row r="257">
          <cell r="A257">
            <v>620</v>
          </cell>
        </row>
        <row r="258">
          <cell r="A258">
            <v>623</v>
          </cell>
        </row>
        <row r="259">
          <cell r="A259">
            <v>624</v>
          </cell>
        </row>
        <row r="260">
          <cell r="A260">
            <v>639</v>
          </cell>
        </row>
        <row r="261">
          <cell r="A261">
            <v>640</v>
          </cell>
        </row>
        <row r="262">
          <cell r="A262">
            <v>647</v>
          </cell>
        </row>
        <row r="263">
          <cell r="A263">
            <v>648</v>
          </cell>
        </row>
        <row r="264">
          <cell r="A264">
            <v>649</v>
          </cell>
        </row>
        <row r="265">
          <cell r="A265">
            <v>653</v>
          </cell>
        </row>
        <row r="266">
          <cell r="A266">
            <v>662</v>
          </cell>
        </row>
        <row r="267">
          <cell r="A267">
            <v>663</v>
          </cell>
        </row>
        <row r="268">
          <cell r="A268">
            <v>668</v>
          </cell>
        </row>
        <row r="269">
          <cell r="A269">
            <v>670</v>
          </cell>
        </row>
        <row r="270">
          <cell r="A270">
            <v>677</v>
          </cell>
        </row>
        <row r="271">
          <cell r="A271">
            <v>686</v>
          </cell>
        </row>
        <row r="272">
          <cell r="A272">
            <v>687</v>
          </cell>
        </row>
        <row r="273">
          <cell r="A273">
            <v>691</v>
          </cell>
        </row>
        <row r="274">
          <cell r="A274">
            <v>692</v>
          </cell>
        </row>
        <row r="275">
          <cell r="A275">
            <v>694</v>
          </cell>
        </row>
        <row r="276">
          <cell r="A276">
            <v>695</v>
          </cell>
        </row>
        <row r="277">
          <cell r="A277">
            <v>696</v>
          </cell>
        </row>
        <row r="278">
          <cell r="A278">
            <v>698</v>
          </cell>
        </row>
        <row r="279">
          <cell r="A279">
            <v>701</v>
          </cell>
        </row>
        <row r="280">
          <cell r="A280">
            <v>702</v>
          </cell>
        </row>
        <row r="281">
          <cell r="A281">
            <v>703</v>
          </cell>
        </row>
        <row r="282">
          <cell r="A282">
            <v>704</v>
          </cell>
        </row>
        <row r="283">
          <cell r="A283">
            <v>706</v>
          </cell>
        </row>
        <row r="284">
          <cell r="A284">
            <v>708</v>
          </cell>
        </row>
        <row r="285">
          <cell r="A285">
            <v>709</v>
          </cell>
        </row>
        <row r="286">
          <cell r="A286">
            <v>714</v>
          </cell>
        </row>
        <row r="287">
          <cell r="A287">
            <v>716</v>
          </cell>
        </row>
        <row r="288">
          <cell r="A288">
            <v>743</v>
          </cell>
        </row>
        <row r="289">
          <cell r="A289">
            <v>744</v>
          </cell>
        </row>
        <row r="290">
          <cell r="A290">
            <v>746</v>
          </cell>
        </row>
        <row r="291">
          <cell r="A291">
            <v>751</v>
          </cell>
        </row>
        <row r="292">
          <cell r="A292">
            <v>752</v>
          </cell>
        </row>
        <row r="293">
          <cell r="A293">
            <v>753</v>
          </cell>
        </row>
        <row r="294">
          <cell r="A294">
            <v>766</v>
          </cell>
        </row>
        <row r="295">
          <cell r="A295">
            <v>771</v>
          </cell>
        </row>
        <row r="296">
          <cell r="A296">
            <v>772</v>
          </cell>
        </row>
        <row r="297">
          <cell r="A297">
            <v>781</v>
          </cell>
        </row>
        <row r="298">
          <cell r="A298">
            <v>801</v>
          </cell>
        </row>
        <row r="299">
          <cell r="A299">
            <v>806</v>
          </cell>
        </row>
        <row r="300">
          <cell r="A300">
            <v>810</v>
          </cell>
        </row>
        <row r="301">
          <cell r="A301">
            <v>811</v>
          </cell>
        </row>
        <row r="302">
          <cell r="A302">
            <v>812</v>
          </cell>
        </row>
        <row r="303">
          <cell r="A303">
            <v>815</v>
          </cell>
        </row>
        <row r="304">
          <cell r="A304">
            <v>816</v>
          </cell>
        </row>
        <row r="305">
          <cell r="A305">
            <v>818</v>
          </cell>
        </row>
        <row r="306">
          <cell r="A306">
            <v>829</v>
          </cell>
        </row>
        <row r="307">
          <cell r="A307">
            <v>830</v>
          </cell>
        </row>
        <row r="308">
          <cell r="A308">
            <v>832</v>
          </cell>
        </row>
        <row r="309">
          <cell r="A309">
            <v>834</v>
          </cell>
        </row>
        <row r="310">
          <cell r="A310">
            <v>835</v>
          </cell>
        </row>
        <row r="311">
          <cell r="A311">
            <v>836</v>
          </cell>
        </row>
        <row r="312">
          <cell r="A312">
            <v>839</v>
          </cell>
        </row>
        <row r="313">
          <cell r="A313">
            <v>841</v>
          </cell>
        </row>
        <row r="314">
          <cell r="A314">
            <v>842</v>
          </cell>
        </row>
        <row r="315">
          <cell r="A315">
            <v>846</v>
          </cell>
        </row>
        <row r="316">
          <cell r="A316">
            <v>847</v>
          </cell>
        </row>
        <row r="317">
          <cell r="A317">
            <v>848</v>
          </cell>
        </row>
        <row r="318">
          <cell r="A318">
            <v>852</v>
          </cell>
        </row>
        <row r="319">
          <cell r="A319">
            <v>854</v>
          </cell>
        </row>
        <row r="320">
          <cell r="A320">
            <v>857</v>
          </cell>
        </row>
        <row r="321">
          <cell r="A321">
            <v>858</v>
          </cell>
        </row>
        <row r="322">
          <cell r="A322">
            <v>862</v>
          </cell>
        </row>
        <row r="323">
          <cell r="A323">
            <v>865</v>
          </cell>
        </row>
        <row r="324">
          <cell r="A324">
            <v>867</v>
          </cell>
        </row>
        <row r="325">
          <cell r="A325">
            <v>868</v>
          </cell>
        </row>
        <row r="326">
          <cell r="A326">
            <v>869</v>
          </cell>
        </row>
        <row r="327">
          <cell r="A327">
            <v>870</v>
          </cell>
        </row>
        <row r="328">
          <cell r="A328">
            <v>871</v>
          </cell>
        </row>
        <row r="329">
          <cell r="A329">
            <v>876</v>
          </cell>
        </row>
        <row r="330">
          <cell r="A330">
            <v>877</v>
          </cell>
        </row>
        <row r="331">
          <cell r="A331">
            <v>884</v>
          </cell>
        </row>
        <row r="332">
          <cell r="A332">
            <v>885</v>
          </cell>
        </row>
        <row r="333">
          <cell r="A333">
            <v>886</v>
          </cell>
        </row>
        <row r="334">
          <cell r="A334">
            <v>888</v>
          </cell>
        </row>
        <row r="335">
          <cell r="A335">
            <v>894</v>
          </cell>
        </row>
        <row r="336">
          <cell r="A336">
            <v>900</v>
          </cell>
        </row>
        <row r="337">
          <cell r="A337">
            <v>904</v>
          </cell>
        </row>
        <row r="338">
          <cell r="A338">
            <v>910</v>
          </cell>
        </row>
        <row r="339">
          <cell r="A339">
            <v>919</v>
          </cell>
        </row>
        <row r="340">
          <cell r="A340">
            <v>930</v>
          </cell>
        </row>
        <row r="341">
          <cell r="A341">
            <v>931</v>
          </cell>
        </row>
        <row r="342">
          <cell r="A342">
            <v>932</v>
          </cell>
        </row>
        <row r="343">
          <cell r="A343">
            <v>935</v>
          </cell>
        </row>
        <row r="344">
          <cell r="A344">
            <v>937</v>
          </cell>
        </row>
        <row r="345">
          <cell r="A345">
            <v>945</v>
          </cell>
        </row>
        <row r="346">
          <cell r="A346">
            <v>948</v>
          </cell>
        </row>
        <row r="347">
          <cell r="A347">
            <v>949</v>
          </cell>
        </row>
        <row r="348">
          <cell r="A348">
            <v>955</v>
          </cell>
        </row>
        <row r="349">
          <cell r="A349">
            <v>957</v>
          </cell>
        </row>
        <row r="350">
          <cell r="A350">
            <v>967</v>
          </cell>
        </row>
        <row r="351">
          <cell r="A351">
            <v>968</v>
          </cell>
        </row>
        <row r="352">
          <cell r="A352">
            <v>971</v>
          </cell>
        </row>
        <row r="353">
          <cell r="A353">
            <v>972</v>
          </cell>
        </row>
        <row r="354">
          <cell r="A354">
            <v>973</v>
          </cell>
        </row>
        <row r="355">
          <cell r="A355">
            <v>977</v>
          </cell>
        </row>
        <row r="356">
          <cell r="A356">
            <v>980</v>
          </cell>
        </row>
        <row r="357">
          <cell r="A357">
            <v>981</v>
          </cell>
        </row>
        <row r="358">
          <cell r="A358">
            <v>987</v>
          </cell>
        </row>
        <row r="359">
          <cell r="A359">
            <v>988</v>
          </cell>
        </row>
        <row r="360">
          <cell r="A360">
            <v>991</v>
          </cell>
        </row>
        <row r="361">
          <cell r="A361">
            <v>996</v>
          </cell>
        </row>
        <row r="362">
          <cell r="A362">
            <v>997</v>
          </cell>
        </row>
        <row r="363">
          <cell r="A363">
            <v>999</v>
          </cell>
        </row>
        <row r="364">
          <cell r="A364">
            <v>1002</v>
          </cell>
        </row>
        <row r="365">
          <cell r="A365">
            <v>1011</v>
          </cell>
        </row>
        <row r="366">
          <cell r="A366">
            <v>1014</v>
          </cell>
        </row>
        <row r="367">
          <cell r="A367">
            <v>1018</v>
          </cell>
        </row>
        <row r="368">
          <cell r="A368">
            <v>1023</v>
          </cell>
        </row>
        <row r="369">
          <cell r="A369">
            <v>1024</v>
          </cell>
        </row>
        <row r="370">
          <cell r="A370">
            <v>1025</v>
          </cell>
        </row>
        <row r="371">
          <cell r="A371">
            <v>1027</v>
          </cell>
        </row>
        <row r="372">
          <cell r="A372">
            <v>1038</v>
          </cell>
        </row>
        <row r="373">
          <cell r="A373">
            <v>1051</v>
          </cell>
        </row>
        <row r="374">
          <cell r="A374">
            <v>1056</v>
          </cell>
        </row>
        <row r="375">
          <cell r="A375">
            <v>1058</v>
          </cell>
        </row>
        <row r="376">
          <cell r="A376">
            <v>1065</v>
          </cell>
        </row>
        <row r="377">
          <cell r="A377">
            <v>1071</v>
          </cell>
        </row>
        <row r="378">
          <cell r="A378">
            <v>1072</v>
          </cell>
        </row>
        <row r="379">
          <cell r="A379">
            <v>1073</v>
          </cell>
        </row>
        <row r="380">
          <cell r="A380">
            <v>1075</v>
          </cell>
        </row>
        <row r="381">
          <cell r="A381">
            <v>1076</v>
          </cell>
        </row>
        <row r="382">
          <cell r="A382">
            <v>1080</v>
          </cell>
        </row>
        <row r="383">
          <cell r="A383">
            <v>1086</v>
          </cell>
        </row>
        <row r="384">
          <cell r="A384">
            <v>1089</v>
          </cell>
        </row>
        <row r="385">
          <cell r="A385">
            <v>1091</v>
          </cell>
        </row>
        <row r="386">
          <cell r="A386">
            <v>1094</v>
          </cell>
        </row>
        <row r="387">
          <cell r="A387">
            <v>1099</v>
          </cell>
        </row>
        <row r="388">
          <cell r="A388">
            <v>1100</v>
          </cell>
        </row>
        <row r="389">
          <cell r="A389">
            <v>1102</v>
          </cell>
        </row>
        <row r="390">
          <cell r="A390">
            <v>1108</v>
          </cell>
        </row>
        <row r="391">
          <cell r="A391">
            <v>1111</v>
          </cell>
        </row>
        <row r="392">
          <cell r="A392">
            <v>1114</v>
          </cell>
        </row>
        <row r="393">
          <cell r="A393">
            <v>1123</v>
          </cell>
        </row>
        <row r="394">
          <cell r="A394">
            <v>1124</v>
          </cell>
        </row>
        <row r="395">
          <cell r="A395">
            <v>1126</v>
          </cell>
        </row>
        <row r="396">
          <cell r="A396">
            <v>1127</v>
          </cell>
        </row>
        <row r="397">
          <cell r="A397">
            <v>1137</v>
          </cell>
        </row>
        <row r="398">
          <cell r="A398">
            <v>1138</v>
          </cell>
        </row>
        <row r="399">
          <cell r="A399">
            <v>1143</v>
          </cell>
        </row>
        <row r="400">
          <cell r="A400">
            <v>1148</v>
          </cell>
        </row>
        <row r="401">
          <cell r="A401">
            <v>1153</v>
          </cell>
        </row>
        <row r="402">
          <cell r="A402">
            <v>1155</v>
          </cell>
        </row>
        <row r="403">
          <cell r="A403">
            <v>1156</v>
          </cell>
        </row>
        <row r="404">
          <cell r="A404">
            <v>1157</v>
          </cell>
        </row>
        <row r="405">
          <cell r="A405">
            <v>1159</v>
          </cell>
        </row>
        <row r="406">
          <cell r="A406">
            <v>1160</v>
          </cell>
        </row>
        <row r="407">
          <cell r="A407">
            <v>1164</v>
          </cell>
        </row>
        <row r="408">
          <cell r="A408">
            <v>1165</v>
          </cell>
        </row>
        <row r="409">
          <cell r="A409">
            <v>1168</v>
          </cell>
        </row>
        <row r="410">
          <cell r="A410">
            <v>1178</v>
          </cell>
        </row>
        <row r="411">
          <cell r="A411">
            <v>1188</v>
          </cell>
        </row>
        <row r="412">
          <cell r="A412">
            <v>1189</v>
          </cell>
        </row>
        <row r="413">
          <cell r="A413">
            <v>1197</v>
          </cell>
        </row>
        <row r="414">
          <cell r="A414">
            <v>1208</v>
          </cell>
        </row>
        <row r="415">
          <cell r="A415">
            <v>1209</v>
          </cell>
        </row>
        <row r="416">
          <cell r="A416">
            <v>1212</v>
          </cell>
        </row>
        <row r="417">
          <cell r="A417">
            <v>1218</v>
          </cell>
        </row>
        <row r="418">
          <cell r="A418">
            <v>1225</v>
          </cell>
        </row>
        <row r="419">
          <cell r="A419">
            <v>1228</v>
          </cell>
        </row>
        <row r="420">
          <cell r="A420">
            <v>1230</v>
          </cell>
        </row>
        <row r="421">
          <cell r="A421">
            <v>1241</v>
          </cell>
        </row>
        <row r="422">
          <cell r="A422">
            <v>1243</v>
          </cell>
        </row>
        <row r="423">
          <cell r="A423">
            <v>1245</v>
          </cell>
        </row>
        <row r="424">
          <cell r="A424">
            <v>1246</v>
          </cell>
        </row>
        <row r="425">
          <cell r="A425">
            <v>1247</v>
          </cell>
        </row>
        <row r="426">
          <cell r="A426">
            <v>1248</v>
          </cell>
        </row>
        <row r="427">
          <cell r="A427">
            <v>1249</v>
          </cell>
        </row>
        <row r="428">
          <cell r="A428">
            <v>1250</v>
          </cell>
        </row>
        <row r="429">
          <cell r="A429">
            <v>1251</v>
          </cell>
        </row>
        <row r="430">
          <cell r="A430">
            <v>1254</v>
          </cell>
        </row>
        <row r="431">
          <cell r="A431">
            <v>1255</v>
          </cell>
        </row>
        <row r="432">
          <cell r="A432">
            <v>1257</v>
          </cell>
        </row>
        <row r="433">
          <cell r="A433">
            <v>1258</v>
          </cell>
        </row>
        <row r="434">
          <cell r="A434">
            <v>1259</v>
          </cell>
        </row>
        <row r="435">
          <cell r="A435">
            <v>1261</v>
          </cell>
        </row>
        <row r="436">
          <cell r="A436">
            <v>1262</v>
          </cell>
        </row>
        <row r="437">
          <cell r="A437">
            <v>1266</v>
          </cell>
        </row>
        <row r="438">
          <cell r="A438">
            <v>1277</v>
          </cell>
        </row>
        <row r="439">
          <cell r="A439">
            <v>1279</v>
          </cell>
        </row>
        <row r="440">
          <cell r="A440">
            <v>1280</v>
          </cell>
        </row>
        <row r="441">
          <cell r="A441">
            <v>1285</v>
          </cell>
        </row>
        <row r="442">
          <cell r="A442">
            <v>1287</v>
          </cell>
        </row>
        <row r="443">
          <cell r="A443">
            <v>1288</v>
          </cell>
        </row>
        <row r="444">
          <cell r="A444">
            <v>1289</v>
          </cell>
        </row>
        <row r="445">
          <cell r="A445">
            <v>1290</v>
          </cell>
        </row>
        <row r="446">
          <cell r="A446">
            <v>1293</v>
          </cell>
        </row>
        <row r="447">
          <cell r="A447">
            <v>1294</v>
          </cell>
        </row>
        <row r="448">
          <cell r="A448">
            <v>1296</v>
          </cell>
        </row>
        <row r="449">
          <cell r="A449">
            <v>1303</v>
          </cell>
        </row>
        <row r="450">
          <cell r="A450">
            <v>1305</v>
          </cell>
        </row>
        <row r="451">
          <cell r="A451">
            <v>1306</v>
          </cell>
        </row>
        <row r="452">
          <cell r="A452">
            <v>1307</v>
          </cell>
        </row>
        <row r="453">
          <cell r="A453">
            <v>1308</v>
          </cell>
        </row>
        <row r="454">
          <cell r="A454">
            <v>1310</v>
          </cell>
        </row>
        <row r="455">
          <cell r="A455">
            <v>1311</v>
          </cell>
        </row>
        <row r="456">
          <cell r="A456">
            <v>1317</v>
          </cell>
        </row>
        <row r="457">
          <cell r="A457">
            <v>1318</v>
          </cell>
        </row>
        <row r="458">
          <cell r="A458">
            <v>1319</v>
          </cell>
        </row>
        <row r="459">
          <cell r="A459">
            <v>1322</v>
          </cell>
        </row>
        <row r="460">
          <cell r="A460">
            <v>1323</v>
          </cell>
        </row>
        <row r="461">
          <cell r="A461">
            <v>1325</v>
          </cell>
        </row>
        <row r="462">
          <cell r="A462">
            <v>1329</v>
          </cell>
        </row>
        <row r="463">
          <cell r="A463">
            <v>1332</v>
          </cell>
        </row>
        <row r="464">
          <cell r="A464">
            <v>1334</v>
          </cell>
        </row>
        <row r="465">
          <cell r="A465">
            <v>1339</v>
          </cell>
        </row>
        <row r="466">
          <cell r="A466">
            <v>1350</v>
          </cell>
        </row>
        <row r="467">
          <cell r="A467">
            <v>1351</v>
          </cell>
        </row>
        <row r="468">
          <cell r="A468">
            <v>1359</v>
          </cell>
        </row>
        <row r="469">
          <cell r="A469">
            <v>1360</v>
          </cell>
        </row>
        <row r="470">
          <cell r="A470">
            <v>1369</v>
          </cell>
        </row>
        <row r="471">
          <cell r="A471">
            <v>1370</v>
          </cell>
        </row>
        <row r="472">
          <cell r="A472">
            <v>1378</v>
          </cell>
        </row>
        <row r="473">
          <cell r="A473">
            <v>1382</v>
          </cell>
        </row>
        <row r="474">
          <cell r="A474">
            <v>1388</v>
          </cell>
        </row>
        <row r="475">
          <cell r="A475">
            <v>1389</v>
          </cell>
        </row>
        <row r="476">
          <cell r="A476">
            <v>1391</v>
          </cell>
        </row>
        <row r="477">
          <cell r="A477">
            <v>1396</v>
          </cell>
        </row>
        <row r="478">
          <cell r="A478">
            <v>1398</v>
          </cell>
        </row>
        <row r="479">
          <cell r="A479">
            <v>1403</v>
          </cell>
        </row>
        <row r="480">
          <cell r="A480">
            <v>1405</v>
          </cell>
        </row>
        <row r="481">
          <cell r="A481">
            <v>1410</v>
          </cell>
        </row>
        <row r="482">
          <cell r="A482">
            <v>1413</v>
          </cell>
        </row>
        <row r="483">
          <cell r="A483">
            <v>1414</v>
          </cell>
        </row>
        <row r="484">
          <cell r="A484">
            <v>1418</v>
          </cell>
        </row>
        <row r="485">
          <cell r="A485">
            <v>1421</v>
          </cell>
        </row>
        <row r="486">
          <cell r="A486">
            <v>1422</v>
          </cell>
        </row>
        <row r="487">
          <cell r="A487">
            <v>1425</v>
          </cell>
        </row>
        <row r="488">
          <cell r="A488">
            <v>1432</v>
          </cell>
        </row>
        <row r="489">
          <cell r="A489">
            <v>1438</v>
          </cell>
        </row>
        <row r="490">
          <cell r="A490">
            <v>1444</v>
          </cell>
        </row>
        <row r="491">
          <cell r="A491">
            <v>1446</v>
          </cell>
        </row>
        <row r="492">
          <cell r="A492">
            <v>1448</v>
          </cell>
        </row>
        <row r="493">
          <cell r="A493">
            <v>1450</v>
          </cell>
        </row>
        <row r="494">
          <cell r="A494">
            <v>1452</v>
          </cell>
        </row>
        <row r="495">
          <cell r="A495">
            <v>1458</v>
          </cell>
        </row>
        <row r="496">
          <cell r="A496">
            <v>1466</v>
          </cell>
        </row>
        <row r="497">
          <cell r="A497">
            <v>1468</v>
          </cell>
        </row>
        <row r="498">
          <cell r="A498">
            <v>1474</v>
          </cell>
        </row>
        <row r="499">
          <cell r="A499">
            <v>1477</v>
          </cell>
        </row>
        <row r="500">
          <cell r="A500">
            <v>1481</v>
          </cell>
        </row>
        <row r="501">
          <cell r="A501">
            <v>1482</v>
          </cell>
        </row>
        <row r="502">
          <cell r="A502">
            <v>1492</v>
          </cell>
        </row>
        <row r="503">
          <cell r="A503">
            <v>1493</v>
          </cell>
        </row>
        <row r="504">
          <cell r="A504">
            <v>1495</v>
          </cell>
        </row>
        <row r="505">
          <cell r="A505">
            <v>1501</v>
          </cell>
        </row>
        <row r="506">
          <cell r="A506">
            <v>1502</v>
          </cell>
        </row>
        <row r="507">
          <cell r="A507">
            <v>1504</v>
          </cell>
        </row>
        <row r="508">
          <cell r="A508">
            <v>1506</v>
          </cell>
        </row>
        <row r="509">
          <cell r="A509">
            <v>1507</v>
          </cell>
        </row>
        <row r="510">
          <cell r="A510">
            <v>1510</v>
          </cell>
        </row>
        <row r="511">
          <cell r="A511">
            <v>1511</v>
          </cell>
        </row>
        <row r="512">
          <cell r="A512">
            <v>1512</v>
          </cell>
        </row>
        <row r="513">
          <cell r="A513">
            <v>1515</v>
          </cell>
        </row>
        <row r="514">
          <cell r="A514">
            <v>1517</v>
          </cell>
        </row>
        <row r="515">
          <cell r="A515">
            <v>1518</v>
          </cell>
        </row>
        <row r="516">
          <cell r="A516">
            <v>1519</v>
          </cell>
        </row>
        <row r="517">
          <cell r="A517">
            <v>1522</v>
          </cell>
        </row>
        <row r="518">
          <cell r="A518">
            <v>1523</v>
          </cell>
        </row>
        <row r="519">
          <cell r="A519">
            <v>1528</v>
          </cell>
        </row>
        <row r="520">
          <cell r="A520">
            <v>1529</v>
          </cell>
        </row>
        <row r="521">
          <cell r="A521">
            <v>1533</v>
          </cell>
        </row>
        <row r="522">
          <cell r="A522">
            <v>1537</v>
          </cell>
        </row>
        <row r="523">
          <cell r="A523">
            <v>1538</v>
          </cell>
        </row>
        <row r="524">
          <cell r="A524">
            <v>1539</v>
          </cell>
        </row>
        <row r="525">
          <cell r="A525">
            <v>1540</v>
          </cell>
        </row>
        <row r="526">
          <cell r="A526">
            <v>1541</v>
          </cell>
        </row>
        <row r="527">
          <cell r="A527">
            <v>1546</v>
          </cell>
        </row>
        <row r="528">
          <cell r="A528">
            <v>1547</v>
          </cell>
        </row>
        <row r="529">
          <cell r="A529">
            <v>1551</v>
          </cell>
        </row>
        <row r="530">
          <cell r="A530">
            <v>1553</v>
          </cell>
        </row>
        <row r="531">
          <cell r="A531">
            <v>1554</v>
          </cell>
        </row>
        <row r="532">
          <cell r="A532">
            <v>1557</v>
          </cell>
        </row>
        <row r="533">
          <cell r="A533">
            <v>1559</v>
          </cell>
        </row>
        <row r="534">
          <cell r="A534">
            <v>1561</v>
          </cell>
        </row>
        <row r="535">
          <cell r="A535">
            <v>1566</v>
          </cell>
        </row>
        <row r="536">
          <cell r="A536">
            <v>1569</v>
          </cell>
        </row>
        <row r="537">
          <cell r="A537">
            <v>1571</v>
          </cell>
        </row>
        <row r="538">
          <cell r="A538">
            <v>1572</v>
          </cell>
        </row>
        <row r="539">
          <cell r="A539">
            <v>1573</v>
          </cell>
        </row>
        <row r="540">
          <cell r="A540">
            <v>1574</v>
          </cell>
        </row>
        <row r="541">
          <cell r="A541">
            <v>1576</v>
          </cell>
        </row>
        <row r="542">
          <cell r="A542">
            <v>1577</v>
          </cell>
        </row>
        <row r="543">
          <cell r="A543">
            <v>1580</v>
          </cell>
        </row>
        <row r="544">
          <cell r="A544">
            <v>1583</v>
          </cell>
        </row>
        <row r="545">
          <cell r="A545">
            <v>1584</v>
          </cell>
        </row>
        <row r="546">
          <cell r="A546">
            <v>1585</v>
          </cell>
        </row>
        <row r="547">
          <cell r="A547">
            <v>1590</v>
          </cell>
        </row>
        <row r="548">
          <cell r="A548">
            <v>1591</v>
          </cell>
        </row>
        <row r="549">
          <cell r="A549">
            <v>1592</v>
          </cell>
        </row>
        <row r="550">
          <cell r="A550">
            <v>1595</v>
          </cell>
        </row>
        <row r="551">
          <cell r="A551">
            <v>1596</v>
          </cell>
        </row>
        <row r="552">
          <cell r="A552">
            <v>1598</v>
          </cell>
        </row>
        <row r="553">
          <cell r="A553">
            <v>1599</v>
          </cell>
        </row>
        <row r="554">
          <cell r="A554">
            <v>1600</v>
          </cell>
        </row>
        <row r="555">
          <cell r="A555">
            <v>1601</v>
          </cell>
        </row>
        <row r="556">
          <cell r="A556">
            <v>1610</v>
          </cell>
        </row>
        <row r="557">
          <cell r="A557">
            <v>1619</v>
          </cell>
        </row>
        <row r="558">
          <cell r="A558">
            <v>1622</v>
          </cell>
        </row>
        <row r="559">
          <cell r="A559">
            <v>1625</v>
          </cell>
        </row>
        <row r="560">
          <cell r="A560">
            <v>1626</v>
          </cell>
        </row>
        <row r="561">
          <cell r="A561">
            <v>1629</v>
          </cell>
        </row>
        <row r="562">
          <cell r="A562">
            <v>1633</v>
          </cell>
        </row>
        <row r="563">
          <cell r="A563">
            <v>1635</v>
          </cell>
        </row>
        <row r="564">
          <cell r="A564">
            <v>1640</v>
          </cell>
        </row>
        <row r="565">
          <cell r="A565">
            <v>1642</v>
          </cell>
        </row>
        <row r="566">
          <cell r="A566">
            <v>1644</v>
          </cell>
        </row>
        <row r="567">
          <cell r="A567">
            <v>1646</v>
          </cell>
        </row>
        <row r="568">
          <cell r="A568">
            <v>1647</v>
          </cell>
        </row>
        <row r="569">
          <cell r="A569">
            <v>1648</v>
          </cell>
        </row>
        <row r="570">
          <cell r="A570">
            <v>1649</v>
          </cell>
        </row>
        <row r="571">
          <cell r="A571">
            <v>1657</v>
          </cell>
        </row>
        <row r="572">
          <cell r="A572">
            <v>1658</v>
          </cell>
        </row>
        <row r="573">
          <cell r="A573">
            <v>1660</v>
          </cell>
        </row>
        <row r="574">
          <cell r="A574">
            <v>1661</v>
          </cell>
        </row>
        <row r="575">
          <cell r="A575">
            <v>1662</v>
          </cell>
        </row>
        <row r="576">
          <cell r="A576">
            <v>1665</v>
          </cell>
        </row>
        <row r="577">
          <cell r="A577">
            <v>1671</v>
          </cell>
        </row>
        <row r="578">
          <cell r="A578">
            <v>1672</v>
          </cell>
        </row>
        <row r="579">
          <cell r="A579">
            <v>1675</v>
          </cell>
        </row>
        <row r="580">
          <cell r="A580">
            <v>1676</v>
          </cell>
        </row>
        <row r="581">
          <cell r="A581">
            <v>1677</v>
          </cell>
        </row>
        <row r="582">
          <cell r="A582">
            <v>1678</v>
          </cell>
        </row>
        <row r="583">
          <cell r="A583">
            <v>1683</v>
          </cell>
        </row>
        <row r="584">
          <cell r="A584">
            <v>1684</v>
          </cell>
        </row>
        <row r="585">
          <cell r="A585">
            <v>1690</v>
          </cell>
        </row>
        <row r="586">
          <cell r="A586">
            <v>1699</v>
          </cell>
        </row>
        <row r="587">
          <cell r="A587">
            <v>1700</v>
          </cell>
        </row>
        <row r="588">
          <cell r="A588">
            <v>1701</v>
          </cell>
        </row>
        <row r="589">
          <cell r="A589">
            <v>1706</v>
          </cell>
        </row>
        <row r="590">
          <cell r="A590">
            <v>1708</v>
          </cell>
        </row>
        <row r="591">
          <cell r="A591">
            <v>1710</v>
          </cell>
        </row>
        <row r="592">
          <cell r="A592">
            <v>1711</v>
          </cell>
        </row>
        <row r="593">
          <cell r="A593">
            <v>1712</v>
          </cell>
        </row>
        <row r="594">
          <cell r="A594">
            <v>1714</v>
          </cell>
        </row>
        <row r="595">
          <cell r="A595">
            <v>1716</v>
          </cell>
        </row>
        <row r="596">
          <cell r="A596">
            <v>1718</v>
          </cell>
        </row>
        <row r="597">
          <cell r="A597">
            <v>1719</v>
          </cell>
        </row>
        <row r="598">
          <cell r="A598">
            <v>1720</v>
          </cell>
        </row>
        <row r="599">
          <cell r="A599">
            <v>1721</v>
          </cell>
        </row>
        <row r="600">
          <cell r="A600">
            <v>1723</v>
          </cell>
        </row>
        <row r="601">
          <cell r="A601">
            <v>1726</v>
          </cell>
        </row>
        <row r="602">
          <cell r="A602">
            <v>1729</v>
          </cell>
        </row>
        <row r="603">
          <cell r="A603">
            <v>1730</v>
          </cell>
        </row>
        <row r="604">
          <cell r="A604">
            <v>1731</v>
          </cell>
        </row>
        <row r="605">
          <cell r="A605">
            <v>1732</v>
          </cell>
        </row>
        <row r="606">
          <cell r="A606">
            <v>1735</v>
          </cell>
        </row>
        <row r="607">
          <cell r="A607">
            <v>1736</v>
          </cell>
        </row>
        <row r="608">
          <cell r="A608">
            <v>1737</v>
          </cell>
        </row>
        <row r="609">
          <cell r="A609">
            <v>1739</v>
          </cell>
        </row>
        <row r="610">
          <cell r="A610">
            <v>1740</v>
          </cell>
        </row>
        <row r="611">
          <cell r="A611">
            <v>1741</v>
          </cell>
        </row>
        <row r="612">
          <cell r="A612">
            <v>1742</v>
          </cell>
        </row>
        <row r="613">
          <cell r="A613">
            <v>1743</v>
          </cell>
        </row>
        <row r="614">
          <cell r="A614">
            <v>1744</v>
          </cell>
        </row>
        <row r="615">
          <cell r="A615">
            <v>1745</v>
          </cell>
        </row>
        <row r="616">
          <cell r="A616">
            <v>1746</v>
          </cell>
        </row>
        <row r="617">
          <cell r="A617">
            <v>1747</v>
          </cell>
        </row>
        <row r="618">
          <cell r="A618">
            <v>1750</v>
          </cell>
        </row>
        <row r="619">
          <cell r="A619">
            <v>1751</v>
          </cell>
        </row>
        <row r="620">
          <cell r="A620">
            <v>1756</v>
          </cell>
        </row>
        <row r="621">
          <cell r="A621">
            <v>1757</v>
          </cell>
        </row>
        <row r="622">
          <cell r="A622">
            <v>1758</v>
          </cell>
        </row>
        <row r="623">
          <cell r="A623">
            <v>1759</v>
          </cell>
        </row>
        <row r="624">
          <cell r="A624">
            <v>1761</v>
          </cell>
        </row>
        <row r="625">
          <cell r="A625">
            <v>1763</v>
          </cell>
        </row>
        <row r="626">
          <cell r="A626">
            <v>1764</v>
          </cell>
        </row>
        <row r="627">
          <cell r="A627">
            <v>1765</v>
          </cell>
        </row>
        <row r="628">
          <cell r="A628">
            <v>1768</v>
          </cell>
        </row>
        <row r="629">
          <cell r="A629">
            <v>1769</v>
          </cell>
        </row>
        <row r="630">
          <cell r="A630">
            <v>1771</v>
          </cell>
        </row>
        <row r="631">
          <cell r="A631">
            <v>1772</v>
          </cell>
        </row>
        <row r="632">
          <cell r="A632">
            <v>1775</v>
          </cell>
        </row>
        <row r="633">
          <cell r="A633">
            <v>1777</v>
          </cell>
        </row>
        <row r="634">
          <cell r="A634">
            <v>1778</v>
          </cell>
        </row>
        <row r="635">
          <cell r="A635">
            <v>1781</v>
          </cell>
        </row>
        <row r="636">
          <cell r="A636">
            <v>1785</v>
          </cell>
        </row>
        <row r="637">
          <cell r="A637">
            <v>1786</v>
          </cell>
        </row>
        <row r="638">
          <cell r="A638">
            <v>1787</v>
          </cell>
        </row>
        <row r="639">
          <cell r="A639">
            <v>1791</v>
          </cell>
        </row>
        <row r="640">
          <cell r="A640">
            <v>1792</v>
          </cell>
        </row>
        <row r="641">
          <cell r="A641">
            <v>1793</v>
          </cell>
        </row>
        <row r="642">
          <cell r="A642">
            <v>1795</v>
          </cell>
        </row>
        <row r="643">
          <cell r="A643">
            <v>1796</v>
          </cell>
        </row>
        <row r="644">
          <cell r="A644">
            <v>1797</v>
          </cell>
        </row>
        <row r="645">
          <cell r="A645">
            <v>1799</v>
          </cell>
        </row>
        <row r="646">
          <cell r="A646">
            <v>1802</v>
          </cell>
        </row>
        <row r="647">
          <cell r="A647">
            <v>1803</v>
          </cell>
        </row>
        <row r="648">
          <cell r="A648">
            <v>1806</v>
          </cell>
        </row>
        <row r="649">
          <cell r="A649">
            <v>1807</v>
          </cell>
        </row>
        <row r="650">
          <cell r="A650">
            <v>1810</v>
          </cell>
        </row>
        <row r="651">
          <cell r="A651">
            <v>1811</v>
          </cell>
        </row>
        <row r="652">
          <cell r="A652">
            <v>1815</v>
          </cell>
        </row>
        <row r="653">
          <cell r="A653">
            <v>1816</v>
          </cell>
        </row>
        <row r="654">
          <cell r="A654">
            <v>1817</v>
          </cell>
        </row>
        <row r="655">
          <cell r="A655">
            <v>1818</v>
          </cell>
        </row>
        <row r="656">
          <cell r="A656">
            <v>1825</v>
          </cell>
        </row>
        <row r="657">
          <cell r="A657">
            <v>1827</v>
          </cell>
        </row>
        <row r="658">
          <cell r="A658">
            <v>1828</v>
          </cell>
        </row>
        <row r="659">
          <cell r="A659">
            <v>1829</v>
          </cell>
        </row>
        <row r="660">
          <cell r="A660">
            <v>1831</v>
          </cell>
        </row>
        <row r="661">
          <cell r="A661">
            <v>1836</v>
          </cell>
        </row>
        <row r="662">
          <cell r="A662">
            <v>1847</v>
          </cell>
        </row>
        <row r="663">
          <cell r="A663">
            <v>1850</v>
          </cell>
        </row>
        <row r="664">
          <cell r="A664">
            <v>1860</v>
          </cell>
        </row>
        <row r="665">
          <cell r="A665">
            <v>1868</v>
          </cell>
        </row>
        <row r="666">
          <cell r="A666">
            <v>1872</v>
          </cell>
        </row>
        <row r="667">
          <cell r="A667">
            <v>1876</v>
          </cell>
        </row>
        <row r="668">
          <cell r="A668">
            <v>1880</v>
          </cell>
        </row>
        <row r="669">
          <cell r="A669">
            <v>1884</v>
          </cell>
        </row>
        <row r="670">
          <cell r="A670">
            <v>1885</v>
          </cell>
        </row>
        <row r="671">
          <cell r="A671">
            <v>1891</v>
          </cell>
        </row>
        <row r="672">
          <cell r="A672">
            <v>1895</v>
          </cell>
        </row>
        <row r="673">
          <cell r="A673">
            <v>1896</v>
          </cell>
        </row>
        <row r="674">
          <cell r="A674">
            <v>1899</v>
          </cell>
        </row>
        <row r="675">
          <cell r="A675">
            <v>1902</v>
          </cell>
        </row>
        <row r="676">
          <cell r="A676">
            <v>1908</v>
          </cell>
        </row>
        <row r="677">
          <cell r="A677">
            <v>1912</v>
          </cell>
        </row>
        <row r="678">
          <cell r="A678">
            <v>1915</v>
          </cell>
        </row>
        <row r="679">
          <cell r="A679">
            <v>1918</v>
          </cell>
        </row>
        <row r="680">
          <cell r="A680">
            <v>1920</v>
          </cell>
        </row>
        <row r="681">
          <cell r="A681">
            <v>1922</v>
          </cell>
        </row>
        <row r="682">
          <cell r="A682">
            <v>1923</v>
          </cell>
        </row>
        <row r="683">
          <cell r="A683">
            <v>1927</v>
          </cell>
        </row>
        <row r="684">
          <cell r="A684">
            <v>1937</v>
          </cell>
        </row>
        <row r="685">
          <cell r="A685">
            <v>1939</v>
          </cell>
        </row>
        <row r="686">
          <cell r="A686">
            <v>1940</v>
          </cell>
        </row>
        <row r="687">
          <cell r="A687">
            <v>1942</v>
          </cell>
        </row>
        <row r="688">
          <cell r="A688">
            <v>1943</v>
          </cell>
        </row>
        <row r="689">
          <cell r="A689">
            <v>1944</v>
          </cell>
        </row>
        <row r="690">
          <cell r="A690">
            <v>1954</v>
          </cell>
        </row>
        <row r="691">
          <cell r="A691">
            <v>1965</v>
          </cell>
        </row>
        <row r="692">
          <cell r="A692">
            <v>1967</v>
          </cell>
        </row>
        <row r="693">
          <cell r="A693">
            <v>1972</v>
          </cell>
        </row>
        <row r="694">
          <cell r="A694">
            <v>1973</v>
          </cell>
        </row>
        <row r="695">
          <cell r="A695">
            <v>1977</v>
          </cell>
        </row>
        <row r="696">
          <cell r="A696">
            <v>1982</v>
          </cell>
        </row>
        <row r="697">
          <cell r="A697">
            <v>1983</v>
          </cell>
        </row>
        <row r="698">
          <cell r="A698">
            <v>1984</v>
          </cell>
        </row>
        <row r="699">
          <cell r="A699">
            <v>1985</v>
          </cell>
        </row>
        <row r="700">
          <cell r="A700">
            <v>1986</v>
          </cell>
        </row>
        <row r="701">
          <cell r="A701">
            <v>1987</v>
          </cell>
        </row>
        <row r="702">
          <cell r="A702">
            <v>1989</v>
          </cell>
        </row>
        <row r="703">
          <cell r="A703">
            <v>1991</v>
          </cell>
        </row>
        <row r="704">
          <cell r="A704">
            <v>1994</v>
          </cell>
        </row>
        <row r="705">
          <cell r="A705">
            <v>1997</v>
          </cell>
        </row>
        <row r="706">
          <cell r="A706">
            <v>2001</v>
          </cell>
        </row>
        <row r="707">
          <cell r="A707">
            <v>2002</v>
          </cell>
        </row>
        <row r="708">
          <cell r="A708">
            <v>2004</v>
          </cell>
        </row>
        <row r="709">
          <cell r="A709">
            <v>2010</v>
          </cell>
        </row>
        <row r="710">
          <cell r="A710">
            <v>2013</v>
          </cell>
        </row>
        <row r="711">
          <cell r="A711">
            <v>2016</v>
          </cell>
        </row>
        <row r="712">
          <cell r="A712">
            <v>2022</v>
          </cell>
        </row>
        <row r="713">
          <cell r="A713">
            <v>2027</v>
          </cell>
        </row>
        <row r="714">
          <cell r="A714">
            <v>2028</v>
          </cell>
        </row>
        <row r="715">
          <cell r="A715">
            <v>2035</v>
          </cell>
        </row>
        <row r="716">
          <cell r="A716">
            <v>2036</v>
          </cell>
        </row>
        <row r="717">
          <cell r="A717">
            <v>2039</v>
          </cell>
        </row>
        <row r="718">
          <cell r="A718">
            <v>2040</v>
          </cell>
        </row>
        <row r="719">
          <cell r="A719">
            <v>2046</v>
          </cell>
        </row>
        <row r="720">
          <cell r="A720">
            <v>2048</v>
          </cell>
        </row>
        <row r="721">
          <cell r="A721">
            <v>2051</v>
          </cell>
        </row>
        <row r="722">
          <cell r="A722">
            <v>2052</v>
          </cell>
        </row>
        <row r="723">
          <cell r="A723">
            <v>2053</v>
          </cell>
        </row>
        <row r="724">
          <cell r="A724">
            <v>2054</v>
          </cell>
        </row>
        <row r="725">
          <cell r="A725">
            <v>2056</v>
          </cell>
        </row>
        <row r="726">
          <cell r="A726">
            <v>2059</v>
          </cell>
        </row>
        <row r="727">
          <cell r="A727">
            <v>2062</v>
          </cell>
        </row>
        <row r="728">
          <cell r="A728">
            <v>2064</v>
          </cell>
        </row>
        <row r="729">
          <cell r="A729">
            <v>2067</v>
          </cell>
        </row>
        <row r="730">
          <cell r="A730">
            <v>2068</v>
          </cell>
        </row>
        <row r="731">
          <cell r="A731">
            <v>2070</v>
          </cell>
        </row>
        <row r="732">
          <cell r="A732">
            <v>2073</v>
          </cell>
        </row>
        <row r="733">
          <cell r="A733">
            <v>2075</v>
          </cell>
        </row>
        <row r="734">
          <cell r="A734">
            <v>2077</v>
          </cell>
        </row>
        <row r="735">
          <cell r="A735">
            <v>2078</v>
          </cell>
        </row>
        <row r="736">
          <cell r="A736">
            <v>2079</v>
          </cell>
        </row>
        <row r="737">
          <cell r="A737">
            <v>2080</v>
          </cell>
        </row>
        <row r="738">
          <cell r="A738">
            <v>2081</v>
          </cell>
        </row>
        <row r="739">
          <cell r="A739">
            <v>2083</v>
          </cell>
        </row>
        <row r="740">
          <cell r="A740">
            <v>2084</v>
          </cell>
        </row>
        <row r="741">
          <cell r="A741">
            <v>2085</v>
          </cell>
        </row>
        <row r="742">
          <cell r="A742">
            <v>2090</v>
          </cell>
        </row>
        <row r="743">
          <cell r="A743">
            <v>2095</v>
          </cell>
        </row>
        <row r="744">
          <cell r="A744">
            <v>2096</v>
          </cell>
        </row>
        <row r="745">
          <cell r="A745">
            <v>2102</v>
          </cell>
        </row>
        <row r="746">
          <cell r="A746">
            <v>2106</v>
          </cell>
        </row>
        <row r="747">
          <cell r="A747">
            <v>2107</v>
          </cell>
        </row>
        <row r="748">
          <cell r="A748">
            <v>2122</v>
          </cell>
        </row>
        <row r="749">
          <cell r="A749">
            <v>2129</v>
          </cell>
        </row>
        <row r="750">
          <cell r="A750">
            <v>2130</v>
          </cell>
        </row>
        <row r="751">
          <cell r="A751">
            <v>2135</v>
          </cell>
        </row>
        <row r="752">
          <cell r="A752">
            <v>2136</v>
          </cell>
        </row>
        <row r="753">
          <cell r="A753">
            <v>2137</v>
          </cell>
        </row>
        <row r="754">
          <cell r="A754">
            <v>2141</v>
          </cell>
        </row>
        <row r="755">
          <cell r="A755">
            <v>2143</v>
          </cell>
        </row>
        <row r="756">
          <cell r="A756">
            <v>2144</v>
          </cell>
        </row>
        <row r="757">
          <cell r="A757">
            <v>2145</v>
          </cell>
        </row>
        <row r="758">
          <cell r="A758">
            <v>2147</v>
          </cell>
        </row>
        <row r="759">
          <cell r="A759">
            <v>2148</v>
          </cell>
        </row>
        <row r="760">
          <cell r="A760">
            <v>2149</v>
          </cell>
        </row>
        <row r="761">
          <cell r="A761">
            <v>2151</v>
          </cell>
        </row>
        <row r="762">
          <cell r="A762">
            <v>2152</v>
          </cell>
        </row>
        <row r="763">
          <cell r="A763">
            <v>2158</v>
          </cell>
        </row>
        <row r="764">
          <cell r="A764">
            <v>2161</v>
          </cell>
        </row>
        <row r="765">
          <cell r="A765">
            <v>2164</v>
          </cell>
        </row>
        <row r="766">
          <cell r="A766">
            <v>2165</v>
          </cell>
        </row>
        <row r="767">
          <cell r="A767">
            <v>2167</v>
          </cell>
        </row>
        <row r="768">
          <cell r="A768">
            <v>2168</v>
          </cell>
        </row>
        <row r="769">
          <cell r="A769">
            <v>2169</v>
          </cell>
        </row>
        <row r="770">
          <cell r="A770">
            <v>2170</v>
          </cell>
        </row>
        <row r="771">
          <cell r="A771">
            <v>2171</v>
          </cell>
        </row>
        <row r="772">
          <cell r="A772">
            <v>2172</v>
          </cell>
        </row>
        <row r="773">
          <cell r="A773">
            <v>2175</v>
          </cell>
        </row>
        <row r="774">
          <cell r="A774">
            <v>2177</v>
          </cell>
        </row>
        <row r="775">
          <cell r="A775">
            <v>2180</v>
          </cell>
        </row>
        <row r="776">
          <cell r="A776">
            <v>2181</v>
          </cell>
        </row>
        <row r="777">
          <cell r="A777">
            <v>2183</v>
          </cell>
        </row>
        <row r="778">
          <cell r="A778">
            <v>2185</v>
          </cell>
        </row>
        <row r="779">
          <cell r="A779">
            <v>2186</v>
          </cell>
        </row>
        <row r="780">
          <cell r="A780">
            <v>2187</v>
          </cell>
        </row>
        <row r="781">
          <cell r="A781">
            <v>2190</v>
          </cell>
        </row>
        <row r="782">
          <cell r="A782">
            <v>2191</v>
          </cell>
        </row>
        <row r="783">
          <cell r="A783">
            <v>2194</v>
          </cell>
        </row>
        <row r="784">
          <cell r="A784">
            <v>2197</v>
          </cell>
        </row>
        <row r="785">
          <cell r="A785">
            <v>2198</v>
          </cell>
        </row>
        <row r="786">
          <cell r="A786">
            <v>2199</v>
          </cell>
        </row>
        <row r="787">
          <cell r="A787">
            <v>2200</v>
          </cell>
        </row>
        <row r="788">
          <cell r="A788">
            <v>2202</v>
          </cell>
        </row>
        <row r="789">
          <cell r="A789">
            <v>2204</v>
          </cell>
        </row>
        <row r="790">
          <cell r="A790">
            <v>2207</v>
          </cell>
        </row>
        <row r="791">
          <cell r="A791">
            <v>2212</v>
          </cell>
        </row>
        <row r="792">
          <cell r="A792">
            <v>2213</v>
          </cell>
        </row>
        <row r="793">
          <cell r="A793">
            <v>2220</v>
          </cell>
        </row>
        <row r="794">
          <cell r="A794">
            <v>2221</v>
          </cell>
        </row>
        <row r="795">
          <cell r="A795">
            <v>2224</v>
          </cell>
        </row>
        <row r="796">
          <cell r="A796">
            <v>2225</v>
          </cell>
        </row>
        <row r="797">
          <cell r="A797">
            <v>2227</v>
          </cell>
        </row>
        <row r="798">
          <cell r="A798">
            <v>2228</v>
          </cell>
        </row>
        <row r="799">
          <cell r="A799">
            <v>2230</v>
          </cell>
        </row>
        <row r="800">
          <cell r="A800">
            <v>2231</v>
          </cell>
        </row>
        <row r="801">
          <cell r="A801">
            <v>2232</v>
          </cell>
        </row>
        <row r="802">
          <cell r="A802">
            <v>2234</v>
          </cell>
        </row>
        <row r="803">
          <cell r="A803">
            <v>2239</v>
          </cell>
        </row>
        <row r="804">
          <cell r="A804">
            <v>2240</v>
          </cell>
        </row>
        <row r="805">
          <cell r="A805">
            <v>2246</v>
          </cell>
        </row>
        <row r="806">
          <cell r="A806">
            <v>2252</v>
          </cell>
        </row>
        <row r="807">
          <cell r="A807">
            <v>2259</v>
          </cell>
        </row>
        <row r="808">
          <cell r="A808">
            <v>2261</v>
          </cell>
        </row>
        <row r="809">
          <cell r="A809">
            <v>2262</v>
          </cell>
        </row>
        <row r="810">
          <cell r="A810">
            <v>2264</v>
          </cell>
        </row>
        <row r="811">
          <cell r="A811">
            <v>2265</v>
          </cell>
        </row>
        <row r="812">
          <cell r="A812">
            <v>2283</v>
          </cell>
        </row>
        <row r="813">
          <cell r="A813">
            <v>2333</v>
          </cell>
        </row>
        <row r="814">
          <cell r="A814">
            <v>2335</v>
          </cell>
        </row>
        <row r="815">
          <cell r="A815">
            <v>2337</v>
          </cell>
        </row>
        <row r="816">
          <cell r="A816">
            <v>2338</v>
          </cell>
        </row>
        <row r="817">
          <cell r="A817">
            <v>2339</v>
          </cell>
        </row>
        <row r="818">
          <cell r="A818">
            <v>2340</v>
          </cell>
        </row>
        <row r="819">
          <cell r="A819">
            <v>2341</v>
          </cell>
        </row>
        <row r="820">
          <cell r="A820">
            <v>2342</v>
          </cell>
        </row>
        <row r="821">
          <cell r="A821">
            <v>2344</v>
          </cell>
        </row>
        <row r="822">
          <cell r="A822">
            <v>2345</v>
          </cell>
        </row>
        <row r="823">
          <cell r="A823">
            <v>2346</v>
          </cell>
        </row>
        <row r="824">
          <cell r="A824">
            <v>2347</v>
          </cell>
        </row>
        <row r="825">
          <cell r="A825">
            <v>2348</v>
          </cell>
        </row>
        <row r="826">
          <cell r="A826">
            <v>2352</v>
          </cell>
        </row>
        <row r="827">
          <cell r="A827">
            <v>2353</v>
          </cell>
        </row>
        <row r="828">
          <cell r="A828">
            <v>2354</v>
          </cell>
        </row>
        <row r="829">
          <cell r="A829">
            <v>2357</v>
          </cell>
        </row>
        <row r="830">
          <cell r="A830">
            <v>2358</v>
          </cell>
        </row>
        <row r="831">
          <cell r="A831">
            <v>2359</v>
          </cell>
        </row>
        <row r="832">
          <cell r="A832">
            <v>2360</v>
          </cell>
        </row>
        <row r="833">
          <cell r="A833">
            <v>2363</v>
          </cell>
        </row>
        <row r="834">
          <cell r="A834">
            <v>2367</v>
          </cell>
        </row>
        <row r="835">
          <cell r="A835">
            <v>2370</v>
          </cell>
        </row>
        <row r="836">
          <cell r="A836">
            <v>2373</v>
          </cell>
        </row>
        <row r="837">
          <cell r="A837">
            <v>2374</v>
          </cell>
        </row>
        <row r="838">
          <cell r="A838">
            <v>2375</v>
          </cell>
        </row>
        <row r="839">
          <cell r="A839">
            <v>2377</v>
          </cell>
        </row>
        <row r="840">
          <cell r="A840">
            <v>2382</v>
          </cell>
        </row>
        <row r="841">
          <cell r="A841">
            <v>2383</v>
          </cell>
        </row>
        <row r="842">
          <cell r="A842">
            <v>2386</v>
          </cell>
        </row>
        <row r="843">
          <cell r="A843">
            <v>2388</v>
          </cell>
        </row>
        <row r="844">
          <cell r="A844">
            <v>2393</v>
          </cell>
        </row>
        <row r="845">
          <cell r="A845">
            <v>2395</v>
          </cell>
        </row>
        <row r="846">
          <cell r="A846">
            <v>2398</v>
          </cell>
        </row>
        <row r="847">
          <cell r="A847">
            <v>2399</v>
          </cell>
        </row>
        <row r="848">
          <cell r="A848">
            <v>2403</v>
          </cell>
        </row>
        <row r="849">
          <cell r="A849">
            <v>2404</v>
          </cell>
        </row>
        <row r="850">
          <cell r="A850">
            <v>2405</v>
          </cell>
        </row>
        <row r="851">
          <cell r="A851">
            <v>2408</v>
          </cell>
        </row>
        <row r="852">
          <cell r="A852">
            <v>2410</v>
          </cell>
        </row>
        <row r="853">
          <cell r="A853">
            <v>2411</v>
          </cell>
        </row>
        <row r="854">
          <cell r="A854">
            <v>2412</v>
          </cell>
        </row>
        <row r="855">
          <cell r="A855">
            <v>2415</v>
          </cell>
        </row>
        <row r="856">
          <cell r="A856">
            <v>2421</v>
          </cell>
        </row>
        <row r="857">
          <cell r="A857">
            <v>2423</v>
          </cell>
        </row>
        <row r="858">
          <cell r="A858">
            <v>2424</v>
          </cell>
        </row>
        <row r="859">
          <cell r="A859">
            <v>2429</v>
          </cell>
        </row>
        <row r="860">
          <cell r="A860">
            <v>2437</v>
          </cell>
        </row>
        <row r="861">
          <cell r="A861">
            <v>2438</v>
          </cell>
        </row>
        <row r="862">
          <cell r="A862">
            <v>2439</v>
          </cell>
        </row>
        <row r="863">
          <cell r="A863">
            <v>2441</v>
          </cell>
        </row>
        <row r="864">
          <cell r="A864">
            <v>2443</v>
          </cell>
        </row>
        <row r="865">
          <cell r="A865">
            <v>2444</v>
          </cell>
        </row>
        <row r="866">
          <cell r="A866">
            <v>2445</v>
          </cell>
        </row>
        <row r="867">
          <cell r="A867">
            <v>2449</v>
          </cell>
        </row>
        <row r="868">
          <cell r="A868">
            <v>2450</v>
          </cell>
        </row>
        <row r="869">
          <cell r="A869">
            <v>2451</v>
          </cell>
        </row>
        <row r="870">
          <cell r="A870">
            <v>2457</v>
          </cell>
        </row>
        <row r="871">
          <cell r="A871">
            <v>2458</v>
          </cell>
        </row>
        <row r="872">
          <cell r="A872">
            <v>2461</v>
          </cell>
        </row>
        <row r="873">
          <cell r="A873">
            <v>2465</v>
          </cell>
        </row>
        <row r="874">
          <cell r="A874">
            <v>2468</v>
          </cell>
        </row>
        <row r="875">
          <cell r="A875">
            <v>2470</v>
          </cell>
        </row>
        <row r="876">
          <cell r="A876">
            <v>2471</v>
          </cell>
        </row>
        <row r="877">
          <cell r="A877">
            <v>2472</v>
          </cell>
        </row>
        <row r="878">
          <cell r="A878">
            <v>2473</v>
          </cell>
        </row>
        <row r="879">
          <cell r="A879">
            <v>2474</v>
          </cell>
        </row>
        <row r="880">
          <cell r="A880">
            <v>2477</v>
          </cell>
        </row>
        <row r="881">
          <cell r="A881">
            <v>2478</v>
          </cell>
        </row>
        <row r="882">
          <cell r="A882">
            <v>2479</v>
          </cell>
        </row>
        <row r="883">
          <cell r="A883">
            <v>2480</v>
          </cell>
        </row>
        <row r="884">
          <cell r="A884">
            <v>2481</v>
          </cell>
        </row>
        <row r="885">
          <cell r="A885">
            <v>2484</v>
          </cell>
        </row>
        <row r="886">
          <cell r="A886">
            <v>2485</v>
          </cell>
        </row>
        <row r="887">
          <cell r="A887">
            <v>2486</v>
          </cell>
        </row>
        <row r="888">
          <cell r="A888">
            <v>2487</v>
          </cell>
        </row>
        <row r="889">
          <cell r="A889">
            <v>2489</v>
          </cell>
        </row>
        <row r="890">
          <cell r="A890">
            <v>2491</v>
          </cell>
        </row>
        <row r="891">
          <cell r="A891">
            <v>2493</v>
          </cell>
        </row>
        <row r="892">
          <cell r="A892">
            <v>2495</v>
          </cell>
        </row>
        <row r="893">
          <cell r="A893">
            <v>2496</v>
          </cell>
        </row>
        <row r="894">
          <cell r="A894">
            <v>2498</v>
          </cell>
        </row>
        <row r="895">
          <cell r="A895">
            <v>2499</v>
          </cell>
        </row>
        <row r="896">
          <cell r="A896">
            <v>2500</v>
          </cell>
        </row>
        <row r="897">
          <cell r="A897">
            <v>2501</v>
          </cell>
        </row>
        <row r="898">
          <cell r="A898">
            <v>2502</v>
          </cell>
        </row>
        <row r="899">
          <cell r="A899">
            <v>2503</v>
          </cell>
        </row>
        <row r="900">
          <cell r="A900">
            <v>2504</v>
          </cell>
        </row>
        <row r="901">
          <cell r="A901">
            <v>2506</v>
          </cell>
        </row>
        <row r="902">
          <cell r="A902">
            <v>2508</v>
          </cell>
        </row>
        <row r="903">
          <cell r="A903">
            <v>2509</v>
          </cell>
        </row>
        <row r="904">
          <cell r="A904">
            <v>2511</v>
          </cell>
        </row>
        <row r="905">
          <cell r="A905">
            <v>2512</v>
          </cell>
        </row>
        <row r="906">
          <cell r="A906">
            <v>2513</v>
          </cell>
        </row>
        <row r="907">
          <cell r="A907">
            <v>2515</v>
          </cell>
        </row>
        <row r="908">
          <cell r="A908">
            <v>2518</v>
          </cell>
        </row>
        <row r="909">
          <cell r="A909">
            <v>2521</v>
          </cell>
        </row>
        <row r="910">
          <cell r="A910">
            <v>2522</v>
          </cell>
        </row>
        <row r="911">
          <cell r="A911">
            <v>2523</v>
          </cell>
        </row>
        <row r="912">
          <cell r="A912">
            <v>2525</v>
          </cell>
        </row>
        <row r="913">
          <cell r="A913">
            <v>2526</v>
          </cell>
        </row>
        <row r="914">
          <cell r="A914">
            <v>2528</v>
          </cell>
        </row>
        <row r="915">
          <cell r="A915">
            <v>2529</v>
          </cell>
        </row>
        <row r="916">
          <cell r="A916">
            <v>2530</v>
          </cell>
        </row>
        <row r="917">
          <cell r="A917">
            <v>2531</v>
          </cell>
        </row>
        <row r="918">
          <cell r="A918">
            <v>2532</v>
          </cell>
        </row>
        <row r="919">
          <cell r="A919">
            <v>2534</v>
          </cell>
        </row>
        <row r="920">
          <cell r="A920">
            <v>2537</v>
          </cell>
        </row>
        <row r="921">
          <cell r="A921">
            <v>2538</v>
          </cell>
        </row>
        <row r="922">
          <cell r="A922">
            <v>2539</v>
          </cell>
        </row>
        <row r="923">
          <cell r="A923">
            <v>2543</v>
          </cell>
        </row>
        <row r="924">
          <cell r="A924">
            <v>2544</v>
          </cell>
        </row>
        <row r="925">
          <cell r="A925">
            <v>2545</v>
          </cell>
        </row>
        <row r="926">
          <cell r="A926">
            <v>2549</v>
          </cell>
        </row>
        <row r="927">
          <cell r="A927">
            <v>2550</v>
          </cell>
        </row>
        <row r="928">
          <cell r="A928">
            <v>2551</v>
          </cell>
        </row>
        <row r="929">
          <cell r="A929">
            <v>2554</v>
          </cell>
        </row>
        <row r="930">
          <cell r="A930">
            <v>2555</v>
          </cell>
        </row>
        <row r="931">
          <cell r="A931">
            <v>2556</v>
          </cell>
        </row>
        <row r="932">
          <cell r="A932">
            <v>2557</v>
          </cell>
        </row>
        <row r="933">
          <cell r="A933">
            <v>2559</v>
          </cell>
        </row>
        <row r="934">
          <cell r="A934">
            <v>2560</v>
          </cell>
        </row>
        <row r="935">
          <cell r="A935">
            <v>2574</v>
          </cell>
        </row>
        <row r="936">
          <cell r="A936">
            <v>2576</v>
          </cell>
        </row>
        <row r="937">
          <cell r="A937">
            <v>2577</v>
          </cell>
        </row>
        <row r="938">
          <cell r="A938">
            <v>2579</v>
          </cell>
        </row>
        <row r="939">
          <cell r="A939">
            <v>2582</v>
          </cell>
        </row>
        <row r="940">
          <cell r="A940">
            <v>2583</v>
          </cell>
        </row>
        <row r="941">
          <cell r="A941">
            <v>2585</v>
          </cell>
        </row>
        <row r="942">
          <cell r="A942">
            <v>2586</v>
          </cell>
        </row>
        <row r="943">
          <cell r="A943">
            <v>2587</v>
          </cell>
        </row>
        <row r="944">
          <cell r="A944">
            <v>2590</v>
          </cell>
        </row>
        <row r="945">
          <cell r="A945">
            <v>2591</v>
          </cell>
        </row>
        <row r="946">
          <cell r="A946">
            <v>2594</v>
          </cell>
        </row>
        <row r="947">
          <cell r="A947">
            <v>2600</v>
          </cell>
        </row>
        <row r="948">
          <cell r="A948">
            <v>2601</v>
          </cell>
        </row>
        <row r="949">
          <cell r="A949">
            <v>2603</v>
          </cell>
        </row>
        <row r="950">
          <cell r="A950">
            <v>2604</v>
          </cell>
        </row>
        <row r="951">
          <cell r="A951">
            <v>2605</v>
          </cell>
        </row>
        <row r="952">
          <cell r="A952">
            <v>2606</v>
          </cell>
        </row>
        <row r="953">
          <cell r="A953">
            <v>2607</v>
          </cell>
        </row>
        <row r="954">
          <cell r="A954">
            <v>2609</v>
          </cell>
        </row>
        <row r="955">
          <cell r="A955">
            <v>2611</v>
          </cell>
        </row>
        <row r="956">
          <cell r="A956">
            <v>2612</v>
          </cell>
        </row>
        <row r="957">
          <cell r="A957">
            <v>2613</v>
          </cell>
        </row>
        <row r="958">
          <cell r="A958">
            <v>2614</v>
          </cell>
        </row>
        <row r="959">
          <cell r="A959">
            <v>2619</v>
          </cell>
        </row>
        <row r="960">
          <cell r="A960">
            <v>2620</v>
          </cell>
        </row>
        <row r="961">
          <cell r="A961">
            <v>2626</v>
          </cell>
        </row>
        <row r="962">
          <cell r="A962">
            <v>2630</v>
          </cell>
        </row>
        <row r="963">
          <cell r="A963">
            <v>2632</v>
          </cell>
        </row>
        <row r="964">
          <cell r="A964">
            <v>2634</v>
          </cell>
        </row>
        <row r="965">
          <cell r="A965">
            <v>2635</v>
          </cell>
        </row>
        <row r="966">
          <cell r="A966">
            <v>2637</v>
          </cell>
        </row>
        <row r="967">
          <cell r="A967">
            <v>2638</v>
          </cell>
        </row>
        <row r="968">
          <cell r="A968">
            <v>2640</v>
          </cell>
        </row>
        <row r="969">
          <cell r="A969">
            <v>2641</v>
          </cell>
        </row>
        <row r="970">
          <cell r="A970">
            <v>2642</v>
          </cell>
        </row>
        <row r="971">
          <cell r="A971">
            <v>2643</v>
          </cell>
        </row>
        <row r="972">
          <cell r="A972">
            <v>2647</v>
          </cell>
        </row>
        <row r="973">
          <cell r="A973">
            <v>2648</v>
          </cell>
        </row>
        <row r="974">
          <cell r="A974">
            <v>2654</v>
          </cell>
        </row>
        <row r="975">
          <cell r="A975">
            <v>2655</v>
          </cell>
        </row>
        <row r="976">
          <cell r="A976">
            <v>2656</v>
          </cell>
        </row>
        <row r="977">
          <cell r="A977">
            <v>2657</v>
          </cell>
        </row>
        <row r="978">
          <cell r="A978">
            <v>2658</v>
          </cell>
        </row>
        <row r="979">
          <cell r="A979">
            <v>2659</v>
          </cell>
        </row>
        <row r="980">
          <cell r="A980">
            <v>2660</v>
          </cell>
        </row>
        <row r="981">
          <cell r="A981">
            <v>2662</v>
          </cell>
        </row>
        <row r="982">
          <cell r="A982">
            <v>2667</v>
          </cell>
        </row>
        <row r="983">
          <cell r="A983">
            <v>2673</v>
          </cell>
        </row>
        <row r="984">
          <cell r="A984">
            <v>2676</v>
          </cell>
        </row>
        <row r="985">
          <cell r="A985">
            <v>2679</v>
          </cell>
        </row>
        <row r="986">
          <cell r="A986">
            <v>2682</v>
          </cell>
        </row>
        <row r="987">
          <cell r="A987">
            <v>2702</v>
          </cell>
        </row>
        <row r="988">
          <cell r="A988">
            <v>2704</v>
          </cell>
        </row>
        <row r="989">
          <cell r="A989">
            <v>2705</v>
          </cell>
        </row>
        <row r="990">
          <cell r="A990">
            <v>2706</v>
          </cell>
        </row>
        <row r="991">
          <cell r="A991">
            <v>2707</v>
          </cell>
        </row>
        <row r="992">
          <cell r="A992">
            <v>2709</v>
          </cell>
        </row>
        <row r="993">
          <cell r="A993">
            <v>2713</v>
          </cell>
        </row>
        <row r="994">
          <cell r="A994">
            <v>2721</v>
          </cell>
        </row>
        <row r="995">
          <cell r="A995">
            <v>2723</v>
          </cell>
        </row>
        <row r="996">
          <cell r="A996">
            <v>2725</v>
          </cell>
        </row>
        <row r="997">
          <cell r="A997">
            <v>2729</v>
          </cell>
        </row>
        <row r="998">
          <cell r="A998">
            <v>2733</v>
          </cell>
        </row>
        <row r="999">
          <cell r="A999">
            <v>2761</v>
          </cell>
        </row>
        <row r="1000">
          <cell r="A1000">
            <v>2765</v>
          </cell>
        </row>
        <row r="1001">
          <cell r="A1001">
            <v>2767</v>
          </cell>
        </row>
        <row r="1002">
          <cell r="A1002">
            <v>2771</v>
          </cell>
        </row>
        <row r="1003">
          <cell r="A1003">
            <v>2773</v>
          </cell>
        </row>
        <row r="1004">
          <cell r="A1004">
            <v>2781</v>
          </cell>
        </row>
        <row r="1005">
          <cell r="A1005">
            <v>2783</v>
          </cell>
        </row>
        <row r="1006">
          <cell r="A1006">
            <v>2785</v>
          </cell>
        </row>
        <row r="1007">
          <cell r="A1007">
            <v>2789</v>
          </cell>
        </row>
        <row r="1008">
          <cell r="A1008">
            <v>2791</v>
          </cell>
        </row>
        <row r="1009">
          <cell r="A1009">
            <v>2795</v>
          </cell>
        </row>
        <row r="1010">
          <cell r="A1010">
            <v>2797</v>
          </cell>
        </row>
        <row r="1011">
          <cell r="A1011">
            <v>2805</v>
          </cell>
        </row>
        <row r="1012">
          <cell r="A1012">
            <v>2809</v>
          </cell>
        </row>
        <row r="1013">
          <cell r="A1013">
            <v>2811</v>
          </cell>
        </row>
        <row r="1014">
          <cell r="A1014">
            <v>2813</v>
          </cell>
        </row>
        <row r="1015">
          <cell r="A1015">
            <v>2815</v>
          </cell>
        </row>
        <row r="1016">
          <cell r="A1016">
            <v>2819</v>
          </cell>
        </row>
        <row r="1017">
          <cell r="A1017">
            <v>2823</v>
          </cell>
        </row>
        <row r="1018">
          <cell r="A1018">
            <v>2825</v>
          </cell>
        </row>
        <row r="1019">
          <cell r="A1019">
            <v>2826</v>
          </cell>
        </row>
        <row r="1020">
          <cell r="A1020">
            <v>2827</v>
          </cell>
        </row>
        <row r="1021">
          <cell r="A1021">
            <v>2830</v>
          </cell>
        </row>
        <row r="1022">
          <cell r="A1022">
            <v>2832</v>
          </cell>
        </row>
        <row r="1023">
          <cell r="A1023">
            <v>2834</v>
          </cell>
        </row>
        <row r="1024">
          <cell r="A1024">
            <v>2836</v>
          </cell>
        </row>
        <row r="1025">
          <cell r="A1025">
            <v>2838</v>
          </cell>
        </row>
        <row r="1026">
          <cell r="A1026">
            <v>2839</v>
          </cell>
        </row>
        <row r="1027">
          <cell r="A1027">
            <v>2840</v>
          </cell>
        </row>
        <row r="1028">
          <cell r="A1028">
            <v>2844</v>
          </cell>
        </row>
        <row r="1029">
          <cell r="A1029">
            <v>2846</v>
          </cell>
        </row>
        <row r="1030">
          <cell r="A1030">
            <v>2847</v>
          </cell>
        </row>
        <row r="1031">
          <cell r="A1031">
            <v>2848</v>
          </cell>
        </row>
        <row r="1032">
          <cell r="A1032">
            <v>2849</v>
          </cell>
        </row>
        <row r="1033">
          <cell r="A1033">
            <v>2851</v>
          </cell>
        </row>
        <row r="1034">
          <cell r="A1034">
            <v>2852</v>
          </cell>
        </row>
        <row r="1035">
          <cell r="A1035">
            <v>2853</v>
          </cell>
        </row>
        <row r="1036">
          <cell r="A1036">
            <v>2854</v>
          </cell>
        </row>
        <row r="1037">
          <cell r="A1037">
            <v>2855</v>
          </cell>
        </row>
        <row r="1038">
          <cell r="A1038">
            <v>2856</v>
          </cell>
        </row>
        <row r="1039">
          <cell r="A1039">
            <v>2861</v>
          </cell>
        </row>
        <row r="1040">
          <cell r="A1040">
            <v>2867</v>
          </cell>
        </row>
        <row r="1041">
          <cell r="A1041">
            <v>2869</v>
          </cell>
        </row>
        <row r="1042">
          <cell r="A1042">
            <v>2872</v>
          </cell>
        </row>
        <row r="1043">
          <cell r="A1043">
            <v>2874</v>
          </cell>
        </row>
        <row r="1044">
          <cell r="A1044">
            <v>2875</v>
          </cell>
        </row>
        <row r="1045">
          <cell r="A1045">
            <v>2876</v>
          </cell>
        </row>
        <row r="1046">
          <cell r="A1046">
            <v>2877</v>
          </cell>
        </row>
        <row r="1047">
          <cell r="A1047">
            <v>2879</v>
          </cell>
        </row>
        <row r="1048">
          <cell r="A1048">
            <v>2881</v>
          </cell>
        </row>
        <row r="1049">
          <cell r="A1049">
            <v>2882</v>
          </cell>
        </row>
        <row r="1050">
          <cell r="A1050">
            <v>2883</v>
          </cell>
        </row>
        <row r="1051">
          <cell r="A1051">
            <v>2890</v>
          </cell>
        </row>
        <row r="1052">
          <cell r="A1052">
            <v>2895</v>
          </cell>
        </row>
        <row r="1053">
          <cell r="A1053">
            <v>2896</v>
          </cell>
        </row>
        <row r="1054">
          <cell r="A1054">
            <v>2897</v>
          </cell>
        </row>
        <row r="1055">
          <cell r="A1055">
            <v>2900</v>
          </cell>
        </row>
        <row r="1056">
          <cell r="A1056">
            <v>2903</v>
          </cell>
        </row>
        <row r="1057">
          <cell r="A1057">
            <v>2905</v>
          </cell>
        </row>
        <row r="1058">
          <cell r="A1058">
            <v>2906</v>
          </cell>
        </row>
        <row r="1059">
          <cell r="A1059">
            <v>2907</v>
          </cell>
        </row>
        <row r="1060">
          <cell r="A1060">
            <v>2909</v>
          </cell>
        </row>
        <row r="1061">
          <cell r="A1061">
            <v>2910</v>
          </cell>
        </row>
        <row r="1062">
          <cell r="A1062">
            <v>2911</v>
          </cell>
        </row>
        <row r="1063">
          <cell r="A1063">
            <v>2912</v>
          </cell>
        </row>
        <row r="1064">
          <cell r="A1064">
            <v>2914</v>
          </cell>
        </row>
        <row r="1065">
          <cell r="A1065">
            <v>2915</v>
          </cell>
        </row>
        <row r="1066">
          <cell r="A1066">
            <v>2916</v>
          </cell>
        </row>
        <row r="1067">
          <cell r="A1067">
            <v>2918</v>
          </cell>
        </row>
        <row r="1068">
          <cell r="A1068">
            <v>2923</v>
          </cell>
        </row>
        <row r="1069">
          <cell r="A1069">
            <v>2926</v>
          </cell>
        </row>
        <row r="1070">
          <cell r="A1070">
            <v>2927</v>
          </cell>
        </row>
        <row r="1071">
          <cell r="A1071">
            <v>2928</v>
          </cell>
        </row>
        <row r="1072">
          <cell r="A1072">
            <v>2929</v>
          </cell>
        </row>
        <row r="1073">
          <cell r="A1073">
            <v>2930</v>
          </cell>
        </row>
        <row r="1074">
          <cell r="A1074">
            <v>2935</v>
          </cell>
        </row>
        <row r="1075">
          <cell r="A1075">
            <v>2942</v>
          </cell>
        </row>
        <row r="1076">
          <cell r="A1076">
            <v>2944</v>
          </cell>
        </row>
        <row r="1077">
          <cell r="A1077">
            <v>2945</v>
          </cell>
        </row>
        <row r="1078">
          <cell r="A1078">
            <v>2950</v>
          </cell>
        </row>
        <row r="1079">
          <cell r="A1079">
            <v>2957</v>
          </cell>
        </row>
        <row r="1080">
          <cell r="A1080">
            <v>2959</v>
          </cell>
        </row>
        <row r="1081">
          <cell r="A1081">
            <v>2960</v>
          </cell>
        </row>
        <row r="1082">
          <cell r="A1082">
            <v>2961</v>
          </cell>
        </row>
        <row r="1083">
          <cell r="A1083">
            <v>2963</v>
          </cell>
        </row>
        <row r="1084">
          <cell r="A1084">
            <v>2964</v>
          </cell>
        </row>
        <row r="1085">
          <cell r="A1085">
            <v>2966</v>
          </cell>
        </row>
        <row r="1086">
          <cell r="A1086">
            <v>2969</v>
          </cell>
        </row>
        <row r="1087">
          <cell r="A1087">
            <v>2972</v>
          </cell>
        </row>
        <row r="1088">
          <cell r="A1088">
            <v>2973</v>
          </cell>
        </row>
        <row r="1089">
          <cell r="A1089">
            <v>2974</v>
          </cell>
        </row>
        <row r="1090">
          <cell r="A1090">
            <v>2976</v>
          </cell>
        </row>
        <row r="1091">
          <cell r="A1091">
            <v>2977</v>
          </cell>
        </row>
        <row r="1092">
          <cell r="A1092">
            <v>2978</v>
          </cell>
        </row>
        <row r="1093">
          <cell r="A1093">
            <v>2980</v>
          </cell>
        </row>
        <row r="1094">
          <cell r="A1094">
            <v>2984</v>
          </cell>
        </row>
        <row r="1095">
          <cell r="A1095">
            <v>2986</v>
          </cell>
        </row>
        <row r="1096">
          <cell r="A1096">
            <v>2987</v>
          </cell>
        </row>
        <row r="1097">
          <cell r="A1097">
            <v>2988</v>
          </cell>
        </row>
        <row r="1098">
          <cell r="A1098">
            <v>2989</v>
          </cell>
        </row>
        <row r="1099">
          <cell r="A1099">
            <v>2990</v>
          </cell>
        </row>
        <row r="1100">
          <cell r="A1100">
            <v>2992</v>
          </cell>
        </row>
        <row r="1101">
          <cell r="A1101">
            <v>2993</v>
          </cell>
        </row>
        <row r="1102">
          <cell r="A1102">
            <v>2996</v>
          </cell>
        </row>
        <row r="1103">
          <cell r="A1103">
            <v>2998</v>
          </cell>
        </row>
        <row r="1104">
          <cell r="A1104">
            <v>3000</v>
          </cell>
        </row>
        <row r="1105">
          <cell r="A1105">
            <v>3003</v>
          </cell>
        </row>
        <row r="1106">
          <cell r="A1106">
            <v>3004</v>
          </cell>
        </row>
        <row r="1107">
          <cell r="A1107">
            <v>3005</v>
          </cell>
        </row>
        <row r="1108">
          <cell r="A1108">
            <v>3006</v>
          </cell>
        </row>
        <row r="1109">
          <cell r="A1109">
            <v>3007</v>
          </cell>
        </row>
        <row r="1110">
          <cell r="A1110">
            <v>3008</v>
          </cell>
        </row>
        <row r="1111">
          <cell r="A1111">
            <v>3009</v>
          </cell>
        </row>
        <row r="1112">
          <cell r="A1112">
            <v>3010</v>
          </cell>
        </row>
        <row r="1113">
          <cell r="A1113">
            <v>3011</v>
          </cell>
        </row>
        <row r="1114">
          <cell r="A1114">
            <v>3015</v>
          </cell>
        </row>
        <row r="1115">
          <cell r="A1115">
            <v>3016</v>
          </cell>
        </row>
        <row r="1116">
          <cell r="A1116">
            <v>3017</v>
          </cell>
        </row>
        <row r="1117">
          <cell r="A1117">
            <v>3018</v>
          </cell>
        </row>
        <row r="1118">
          <cell r="A1118">
            <v>3019</v>
          </cell>
        </row>
        <row r="1119">
          <cell r="A1119">
            <v>3021</v>
          </cell>
        </row>
        <row r="1120">
          <cell r="A1120">
            <v>3023</v>
          </cell>
        </row>
        <row r="1121">
          <cell r="A1121">
            <v>3024</v>
          </cell>
        </row>
        <row r="1122">
          <cell r="A1122">
            <v>3026</v>
          </cell>
        </row>
        <row r="1123">
          <cell r="A1123">
            <v>3027</v>
          </cell>
        </row>
        <row r="1124">
          <cell r="A1124">
            <v>3029</v>
          </cell>
        </row>
        <row r="1125">
          <cell r="A1125">
            <v>3034</v>
          </cell>
        </row>
        <row r="1126">
          <cell r="A1126">
            <v>3035</v>
          </cell>
        </row>
        <row r="1127">
          <cell r="A1127">
            <v>3036</v>
          </cell>
        </row>
        <row r="1128">
          <cell r="A1128">
            <v>3037</v>
          </cell>
        </row>
        <row r="1129">
          <cell r="A1129">
            <v>3038</v>
          </cell>
        </row>
        <row r="1130">
          <cell r="A1130">
            <v>3039</v>
          </cell>
        </row>
        <row r="1131">
          <cell r="A1131">
            <v>3042</v>
          </cell>
        </row>
        <row r="1132">
          <cell r="A1132">
            <v>3043</v>
          </cell>
        </row>
        <row r="1133">
          <cell r="A1133">
            <v>3044</v>
          </cell>
        </row>
        <row r="1134">
          <cell r="A1134">
            <v>3045</v>
          </cell>
        </row>
        <row r="1135">
          <cell r="A1135">
            <v>3048</v>
          </cell>
        </row>
        <row r="1136">
          <cell r="A1136">
            <v>3049</v>
          </cell>
        </row>
        <row r="1137">
          <cell r="A1137">
            <v>3053</v>
          </cell>
        </row>
        <row r="1138">
          <cell r="A1138">
            <v>3054</v>
          </cell>
        </row>
        <row r="1139">
          <cell r="A1139">
            <v>3055</v>
          </cell>
        </row>
        <row r="1140">
          <cell r="A1140">
            <v>3056</v>
          </cell>
        </row>
        <row r="1141">
          <cell r="A1141">
            <v>3058</v>
          </cell>
        </row>
        <row r="1142">
          <cell r="A1142">
            <v>3061</v>
          </cell>
        </row>
        <row r="1143">
          <cell r="A1143">
            <v>3062</v>
          </cell>
        </row>
        <row r="1144">
          <cell r="A1144">
            <v>3065</v>
          </cell>
        </row>
        <row r="1145">
          <cell r="A1145">
            <v>3067</v>
          </cell>
        </row>
        <row r="1146">
          <cell r="A1146">
            <v>3070</v>
          </cell>
        </row>
        <row r="1147">
          <cell r="A1147">
            <v>3072</v>
          </cell>
        </row>
        <row r="1148">
          <cell r="A1148">
            <v>3075</v>
          </cell>
        </row>
        <row r="1149">
          <cell r="A1149">
            <v>3081</v>
          </cell>
        </row>
        <row r="1150">
          <cell r="A1150">
            <v>3082</v>
          </cell>
        </row>
        <row r="1151">
          <cell r="A1151">
            <v>3083</v>
          </cell>
        </row>
        <row r="1152">
          <cell r="A1152">
            <v>3090</v>
          </cell>
        </row>
        <row r="1153">
          <cell r="A1153">
            <v>3091</v>
          </cell>
        </row>
        <row r="1154">
          <cell r="A1154">
            <v>3096</v>
          </cell>
        </row>
        <row r="1155">
          <cell r="A1155">
            <v>3098</v>
          </cell>
        </row>
        <row r="1156">
          <cell r="A1156">
            <v>3100</v>
          </cell>
        </row>
        <row r="1157">
          <cell r="A1157">
            <v>3102</v>
          </cell>
        </row>
        <row r="1158">
          <cell r="A1158">
            <v>3103</v>
          </cell>
        </row>
        <row r="1159">
          <cell r="A1159">
            <v>3104</v>
          </cell>
        </row>
        <row r="1160">
          <cell r="A1160">
            <v>3110</v>
          </cell>
        </row>
        <row r="1161">
          <cell r="A1161">
            <v>3117</v>
          </cell>
        </row>
        <row r="1162">
          <cell r="A1162">
            <v>3120</v>
          </cell>
        </row>
        <row r="1163">
          <cell r="A1163">
            <v>3122</v>
          </cell>
        </row>
        <row r="1164">
          <cell r="A1164">
            <v>3128</v>
          </cell>
        </row>
        <row r="1165">
          <cell r="A1165">
            <v>3130</v>
          </cell>
        </row>
        <row r="1166">
          <cell r="A1166">
            <v>3131</v>
          </cell>
        </row>
        <row r="1167">
          <cell r="A1167">
            <v>3132</v>
          </cell>
        </row>
        <row r="1168">
          <cell r="A1168">
            <v>3133</v>
          </cell>
        </row>
        <row r="1169">
          <cell r="A1169">
            <v>3134</v>
          </cell>
        </row>
        <row r="1170">
          <cell r="A1170">
            <v>3135</v>
          </cell>
        </row>
        <row r="1171">
          <cell r="A1171">
            <v>3136</v>
          </cell>
        </row>
        <row r="1172">
          <cell r="A1172">
            <v>3137</v>
          </cell>
        </row>
        <row r="1173">
          <cell r="A1173">
            <v>3138</v>
          </cell>
        </row>
        <row r="1174">
          <cell r="A1174">
            <v>3140</v>
          </cell>
        </row>
        <row r="1175">
          <cell r="A1175">
            <v>3142</v>
          </cell>
        </row>
        <row r="1176">
          <cell r="A1176">
            <v>3145</v>
          </cell>
        </row>
        <row r="1177">
          <cell r="A1177">
            <v>3146</v>
          </cell>
        </row>
        <row r="1178">
          <cell r="A1178">
            <v>3147</v>
          </cell>
        </row>
        <row r="1179">
          <cell r="A1179">
            <v>3151</v>
          </cell>
        </row>
        <row r="1180">
          <cell r="A1180">
            <v>3152</v>
          </cell>
        </row>
        <row r="1181">
          <cell r="A1181">
            <v>3157</v>
          </cell>
        </row>
        <row r="1182">
          <cell r="A1182">
            <v>3158</v>
          </cell>
        </row>
        <row r="1183">
          <cell r="A1183">
            <v>3160</v>
          </cell>
        </row>
        <row r="1184">
          <cell r="A1184">
            <v>3161</v>
          </cell>
        </row>
        <row r="1185">
          <cell r="A1185">
            <v>3163</v>
          </cell>
        </row>
        <row r="1186">
          <cell r="A1186">
            <v>3164</v>
          </cell>
        </row>
        <row r="1187">
          <cell r="A1187">
            <v>3166</v>
          </cell>
        </row>
        <row r="1188">
          <cell r="A1188">
            <v>3167</v>
          </cell>
        </row>
        <row r="1189">
          <cell r="A1189">
            <v>3168</v>
          </cell>
        </row>
        <row r="1190">
          <cell r="A1190">
            <v>3171</v>
          </cell>
        </row>
        <row r="1191">
          <cell r="A1191">
            <v>3172</v>
          </cell>
        </row>
        <row r="1192">
          <cell r="A1192">
            <v>3173</v>
          </cell>
        </row>
        <row r="1193">
          <cell r="A1193">
            <v>3175</v>
          </cell>
        </row>
        <row r="1194">
          <cell r="A1194">
            <v>3176</v>
          </cell>
        </row>
        <row r="1195">
          <cell r="A1195">
            <v>3179</v>
          </cell>
        </row>
        <row r="1196">
          <cell r="A1196">
            <v>3180</v>
          </cell>
        </row>
        <row r="1197">
          <cell r="A1197">
            <v>3181</v>
          </cell>
        </row>
        <row r="1198">
          <cell r="A1198">
            <v>3182</v>
          </cell>
        </row>
        <row r="1199">
          <cell r="A1199">
            <v>3184</v>
          </cell>
        </row>
        <row r="1200">
          <cell r="A1200">
            <v>3187</v>
          </cell>
        </row>
        <row r="1201">
          <cell r="A1201">
            <v>3189</v>
          </cell>
        </row>
        <row r="1202">
          <cell r="A1202">
            <v>3192</v>
          </cell>
        </row>
        <row r="1203">
          <cell r="A1203">
            <v>3193</v>
          </cell>
        </row>
        <row r="1204">
          <cell r="A1204">
            <v>3196</v>
          </cell>
        </row>
        <row r="1205">
          <cell r="A1205">
            <v>3197</v>
          </cell>
        </row>
        <row r="1206">
          <cell r="A1206">
            <v>3200</v>
          </cell>
        </row>
        <row r="1207">
          <cell r="A1207">
            <v>3201</v>
          </cell>
        </row>
        <row r="1208">
          <cell r="A1208">
            <v>3202</v>
          </cell>
        </row>
        <row r="1209">
          <cell r="A1209">
            <v>3204</v>
          </cell>
        </row>
        <row r="1210">
          <cell r="A1210">
            <v>3205</v>
          </cell>
        </row>
        <row r="1211">
          <cell r="A1211">
            <v>3206</v>
          </cell>
        </row>
        <row r="1212">
          <cell r="A1212">
            <v>3211</v>
          </cell>
        </row>
        <row r="1213">
          <cell r="A1213">
            <v>3212</v>
          </cell>
        </row>
        <row r="1214">
          <cell r="A1214">
            <v>3215</v>
          </cell>
        </row>
        <row r="1215">
          <cell r="A1215">
            <v>3216</v>
          </cell>
        </row>
        <row r="1216">
          <cell r="A1216">
            <v>3218</v>
          </cell>
        </row>
        <row r="1217">
          <cell r="A1217">
            <v>3219</v>
          </cell>
        </row>
        <row r="1218">
          <cell r="A1218">
            <v>3220</v>
          </cell>
        </row>
        <row r="1219">
          <cell r="A1219">
            <v>3221</v>
          </cell>
        </row>
        <row r="1220">
          <cell r="A1220">
            <v>3223</v>
          </cell>
        </row>
        <row r="1221">
          <cell r="A1221">
            <v>3225</v>
          </cell>
        </row>
        <row r="1222">
          <cell r="A1222">
            <v>3229</v>
          </cell>
        </row>
        <row r="1223">
          <cell r="A1223">
            <v>3230</v>
          </cell>
        </row>
        <row r="1224">
          <cell r="A1224">
            <v>3233</v>
          </cell>
        </row>
        <row r="1225">
          <cell r="A1225">
            <v>3234</v>
          </cell>
        </row>
        <row r="1226">
          <cell r="A1226">
            <v>3236</v>
          </cell>
        </row>
        <row r="1227">
          <cell r="A1227">
            <v>3237</v>
          </cell>
        </row>
        <row r="1228">
          <cell r="A1228">
            <v>3238</v>
          </cell>
        </row>
        <row r="1229">
          <cell r="A1229">
            <v>3239</v>
          </cell>
        </row>
        <row r="1230">
          <cell r="A1230">
            <v>3240</v>
          </cell>
        </row>
        <row r="1231">
          <cell r="A1231">
            <v>3241</v>
          </cell>
        </row>
        <row r="1232">
          <cell r="A1232">
            <v>3242</v>
          </cell>
        </row>
        <row r="1233">
          <cell r="A1233">
            <v>3243</v>
          </cell>
        </row>
        <row r="1234">
          <cell r="A1234">
            <v>3244</v>
          </cell>
        </row>
        <row r="1235">
          <cell r="A1235">
            <v>3245</v>
          </cell>
        </row>
        <row r="1236">
          <cell r="A1236">
            <v>3247</v>
          </cell>
        </row>
        <row r="1237">
          <cell r="A1237">
            <v>3250</v>
          </cell>
        </row>
        <row r="1238">
          <cell r="A1238">
            <v>3251</v>
          </cell>
        </row>
        <row r="1239">
          <cell r="A1239">
            <v>3255</v>
          </cell>
        </row>
        <row r="1240">
          <cell r="A1240">
            <v>3256</v>
          </cell>
        </row>
        <row r="1241">
          <cell r="A1241">
            <v>3257</v>
          </cell>
        </row>
        <row r="1242">
          <cell r="A1242">
            <v>3258</v>
          </cell>
        </row>
        <row r="1243">
          <cell r="A1243">
            <v>3259</v>
          </cell>
        </row>
        <row r="1244">
          <cell r="A1244">
            <v>3260</v>
          </cell>
        </row>
        <row r="1245">
          <cell r="A1245">
            <v>3265</v>
          </cell>
        </row>
        <row r="1246">
          <cell r="A1246">
            <v>3266</v>
          </cell>
        </row>
        <row r="1247">
          <cell r="A1247">
            <v>3267</v>
          </cell>
        </row>
        <row r="1248">
          <cell r="A1248">
            <v>3268</v>
          </cell>
        </row>
        <row r="1249">
          <cell r="A1249">
            <v>3274</v>
          </cell>
        </row>
        <row r="1250">
          <cell r="A1250">
            <v>3275</v>
          </cell>
        </row>
        <row r="1251">
          <cell r="A1251">
            <v>3276</v>
          </cell>
        </row>
        <row r="1252">
          <cell r="A1252">
            <v>3277</v>
          </cell>
        </row>
        <row r="1253">
          <cell r="A1253">
            <v>3278</v>
          </cell>
        </row>
        <row r="1254">
          <cell r="A1254">
            <v>3282</v>
          </cell>
        </row>
        <row r="1255">
          <cell r="A1255">
            <v>3283</v>
          </cell>
        </row>
        <row r="1256">
          <cell r="A1256">
            <v>3284</v>
          </cell>
        </row>
        <row r="1257">
          <cell r="A1257">
            <v>3288</v>
          </cell>
        </row>
        <row r="1258">
          <cell r="A1258">
            <v>3289</v>
          </cell>
        </row>
        <row r="1259">
          <cell r="A1259">
            <v>3290</v>
          </cell>
        </row>
        <row r="1260">
          <cell r="A1260">
            <v>3291</v>
          </cell>
        </row>
        <row r="1261">
          <cell r="A1261">
            <v>3292</v>
          </cell>
        </row>
        <row r="1262">
          <cell r="A1262">
            <v>3293</v>
          </cell>
        </row>
        <row r="1263">
          <cell r="A1263">
            <v>3294</v>
          </cell>
        </row>
        <row r="1264">
          <cell r="A1264">
            <v>3295</v>
          </cell>
        </row>
        <row r="1265">
          <cell r="A1265">
            <v>3297</v>
          </cell>
        </row>
        <row r="1266">
          <cell r="A1266">
            <v>3298</v>
          </cell>
        </row>
        <row r="1267">
          <cell r="A1267">
            <v>3299</v>
          </cell>
        </row>
        <row r="1268">
          <cell r="A1268">
            <v>3300</v>
          </cell>
        </row>
        <row r="1269">
          <cell r="A1269">
            <v>3302</v>
          </cell>
        </row>
        <row r="1270">
          <cell r="A1270">
            <v>3303</v>
          </cell>
        </row>
        <row r="1271">
          <cell r="A1271">
            <v>3305</v>
          </cell>
        </row>
        <row r="1272">
          <cell r="A1272">
            <v>3309</v>
          </cell>
        </row>
        <row r="1273">
          <cell r="A1273">
            <v>3310</v>
          </cell>
        </row>
        <row r="1274">
          <cell r="A1274">
            <v>3313</v>
          </cell>
        </row>
        <row r="1275">
          <cell r="A1275">
            <v>3314</v>
          </cell>
        </row>
        <row r="1276">
          <cell r="A1276">
            <v>3316</v>
          </cell>
        </row>
        <row r="1277">
          <cell r="A1277">
            <v>3318</v>
          </cell>
        </row>
        <row r="1278">
          <cell r="A1278">
            <v>3319</v>
          </cell>
        </row>
        <row r="1279">
          <cell r="A1279">
            <v>3321</v>
          </cell>
        </row>
        <row r="1280">
          <cell r="A1280">
            <v>3322</v>
          </cell>
        </row>
        <row r="1281">
          <cell r="A1281">
            <v>3323</v>
          </cell>
        </row>
        <row r="1282">
          <cell r="A1282">
            <v>3324</v>
          </cell>
        </row>
        <row r="1283">
          <cell r="A1283">
            <v>3328</v>
          </cell>
        </row>
        <row r="1284">
          <cell r="A1284">
            <v>3329</v>
          </cell>
        </row>
        <row r="1285">
          <cell r="A1285">
            <v>3330</v>
          </cell>
        </row>
        <row r="1286">
          <cell r="A1286">
            <v>3331</v>
          </cell>
        </row>
        <row r="1287">
          <cell r="A1287">
            <v>3335</v>
          </cell>
        </row>
        <row r="1288">
          <cell r="A1288">
            <v>3336</v>
          </cell>
        </row>
        <row r="1289">
          <cell r="A1289">
            <v>3337</v>
          </cell>
        </row>
        <row r="1290">
          <cell r="A1290">
            <v>3339</v>
          </cell>
        </row>
        <row r="1291">
          <cell r="A1291">
            <v>3340</v>
          </cell>
        </row>
        <row r="1292">
          <cell r="A1292">
            <v>3341</v>
          </cell>
        </row>
        <row r="1293">
          <cell r="A1293">
            <v>3344</v>
          </cell>
        </row>
        <row r="1294">
          <cell r="A1294">
            <v>3345</v>
          </cell>
        </row>
        <row r="1295">
          <cell r="A1295">
            <v>3350</v>
          </cell>
        </row>
        <row r="1296">
          <cell r="A1296">
            <v>3352</v>
          </cell>
        </row>
        <row r="1297">
          <cell r="A1297">
            <v>3354</v>
          </cell>
        </row>
        <row r="1298">
          <cell r="A1298">
            <v>3355</v>
          </cell>
        </row>
        <row r="1299">
          <cell r="A1299">
            <v>3356</v>
          </cell>
        </row>
        <row r="1300">
          <cell r="A1300">
            <v>3357</v>
          </cell>
        </row>
        <row r="1301">
          <cell r="A1301">
            <v>3359</v>
          </cell>
        </row>
        <row r="1302">
          <cell r="A1302">
            <v>3360</v>
          </cell>
        </row>
        <row r="1303">
          <cell r="A1303">
            <v>3361</v>
          </cell>
        </row>
        <row r="1304">
          <cell r="A1304">
            <v>3366</v>
          </cell>
        </row>
        <row r="1305">
          <cell r="A1305">
            <v>3367</v>
          </cell>
        </row>
        <row r="1306">
          <cell r="A1306">
            <v>3368</v>
          </cell>
        </row>
        <row r="1307">
          <cell r="A1307">
            <v>3370</v>
          </cell>
        </row>
        <row r="1308">
          <cell r="A1308">
            <v>3373</v>
          </cell>
        </row>
        <row r="1309">
          <cell r="A1309">
            <v>3374</v>
          </cell>
        </row>
        <row r="1310">
          <cell r="A1310">
            <v>3379</v>
          </cell>
        </row>
        <row r="1311">
          <cell r="A1311">
            <v>3381</v>
          </cell>
        </row>
        <row r="1312">
          <cell r="A1312">
            <v>3382</v>
          </cell>
        </row>
        <row r="1313">
          <cell r="A1313">
            <v>3386</v>
          </cell>
        </row>
        <row r="1314">
          <cell r="A1314">
            <v>3387</v>
          </cell>
        </row>
        <row r="1315">
          <cell r="A1315">
            <v>3388</v>
          </cell>
        </row>
        <row r="1316">
          <cell r="A1316">
            <v>3389</v>
          </cell>
        </row>
        <row r="1317">
          <cell r="A1317">
            <v>3390</v>
          </cell>
        </row>
        <row r="1318">
          <cell r="A1318">
            <v>3393</v>
          </cell>
        </row>
        <row r="1319">
          <cell r="A1319">
            <v>3397</v>
          </cell>
        </row>
        <row r="1320">
          <cell r="A1320">
            <v>3398</v>
          </cell>
        </row>
        <row r="1321">
          <cell r="A1321">
            <v>3402</v>
          </cell>
        </row>
        <row r="1322">
          <cell r="A1322">
            <v>3407</v>
          </cell>
        </row>
        <row r="1323">
          <cell r="A1323">
            <v>3408</v>
          </cell>
        </row>
        <row r="1324">
          <cell r="A1324">
            <v>3410</v>
          </cell>
        </row>
        <row r="1325">
          <cell r="A1325">
            <v>3414</v>
          </cell>
        </row>
        <row r="1326">
          <cell r="A1326">
            <v>3417</v>
          </cell>
        </row>
        <row r="1327">
          <cell r="A1327">
            <v>3418</v>
          </cell>
        </row>
        <row r="1328">
          <cell r="A1328">
            <v>3419</v>
          </cell>
        </row>
        <row r="1329">
          <cell r="A1329">
            <v>3451</v>
          </cell>
        </row>
        <row r="1330">
          <cell r="A1330">
            <v>3452</v>
          </cell>
        </row>
        <row r="1331">
          <cell r="A1331">
            <v>3453</v>
          </cell>
        </row>
        <row r="1332">
          <cell r="A1332">
            <v>3454</v>
          </cell>
        </row>
        <row r="1333">
          <cell r="A1333">
            <v>3455</v>
          </cell>
        </row>
        <row r="1334">
          <cell r="A1334">
            <v>3457</v>
          </cell>
        </row>
        <row r="1335">
          <cell r="A1335">
            <v>3458</v>
          </cell>
        </row>
        <row r="1336">
          <cell r="A1336">
            <v>3459</v>
          </cell>
        </row>
        <row r="1337">
          <cell r="A1337">
            <v>3461</v>
          </cell>
        </row>
        <row r="1338">
          <cell r="A1338">
            <v>3464</v>
          </cell>
        </row>
        <row r="1339">
          <cell r="A1339">
            <v>3465</v>
          </cell>
        </row>
        <row r="1340">
          <cell r="A1340">
            <v>3466</v>
          </cell>
        </row>
        <row r="1341">
          <cell r="A1341">
            <v>3467</v>
          </cell>
        </row>
        <row r="1342">
          <cell r="A1342">
            <v>3468</v>
          </cell>
        </row>
        <row r="1343">
          <cell r="A1343">
            <v>3470</v>
          </cell>
        </row>
        <row r="1344">
          <cell r="A1344">
            <v>3472</v>
          </cell>
        </row>
        <row r="1345">
          <cell r="A1345">
            <v>3473</v>
          </cell>
        </row>
        <row r="1346">
          <cell r="A1346">
            <v>3476</v>
          </cell>
        </row>
        <row r="1347">
          <cell r="A1347">
            <v>3478</v>
          </cell>
        </row>
        <row r="1348">
          <cell r="A1348">
            <v>3480</v>
          </cell>
        </row>
        <row r="1349">
          <cell r="A1349">
            <v>3481</v>
          </cell>
        </row>
        <row r="1350">
          <cell r="A1350">
            <v>3482</v>
          </cell>
        </row>
        <row r="1351">
          <cell r="A1351">
            <v>3484</v>
          </cell>
        </row>
        <row r="1352">
          <cell r="A1352">
            <v>3485</v>
          </cell>
        </row>
        <row r="1353">
          <cell r="A1353">
            <v>3486</v>
          </cell>
        </row>
        <row r="1354">
          <cell r="A1354">
            <v>3487</v>
          </cell>
        </row>
        <row r="1355">
          <cell r="A1355">
            <v>3488</v>
          </cell>
        </row>
        <row r="1356">
          <cell r="A1356">
            <v>3489</v>
          </cell>
        </row>
        <row r="1357">
          <cell r="A1357">
            <v>3490</v>
          </cell>
        </row>
        <row r="1358">
          <cell r="A1358">
            <v>3491</v>
          </cell>
        </row>
        <row r="1359">
          <cell r="A1359">
            <v>3492</v>
          </cell>
        </row>
        <row r="1360">
          <cell r="A1360">
            <v>3494</v>
          </cell>
        </row>
        <row r="1361">
          <cell r="A1361">
            <v>3495</v>
          </cell>
        </row>
        <row r="1362">
          <cell r="A1362">
            <v>3498</v>
          </cell>
        </row>
        <row r="1363">
          <cell r="A1363">
            <v>3501</v>
          </cell>
        </row>
        <row r="1364">
          <cell r="A1364">
            <v>3502</v>
          </cell>
        </row>
        <row r="1365">
          <cell r="A1365">
            <v>3504</v>
          </cell>
        </row>
        <row r="1366">
          <cell r="A1366">
            <v>3506</v>
          </cell>
        </row>
        <row r="1367">
          <cell r="A1367">
            <v>3507</v>
          </cell>
        </row>
        <row r="1368">
          <cell r="A1368">
            <v>3510</v>
          </cell>
        </row>
        <row r="1369">
          <cell r="A1369">
            <v>3511</v>
          </cell>
        </row>
        <row r="1370">
          <cell r="A1370">
            <v>3512</v>
          </cell>
        </row>
        <row r="1371">
          <cell r="A1371">
            <v>3513</v>
          </cell>
        </row>
        <row r="1372">
          <cell r="A1372">
            <v>3515</v>
          </cell>
        </row>
        <row r="1373">
          <cell r="A1373">
            <v>3522</v>
          </cell>
        </row>
        <row r="1374">
          <cell r="A1374">
            <v>3525</v>
          </cell>
        </row>
        <row r="1375">
          <cell r="A1375">
            <v>3526</v>
          </cell>
        </row>
        <row r="1376">
          <cell r="A1376">
            <v>3527</v>
          </cell>
        </row>
        <row r="1377">
          <cell r="A1377">
            <v>3528</v>
          </cell>
        </row>
        <row r="1378">
          <cell r="A1378">
            <v>3532</v>
          </cell>
        </row>
        <row r="1379">
          <cell r="A1379">
            <v>3533</v>
          </cell>
        </row>
        <row r="1380">
          <cell r="A1380">
            <v>3534</v>
          </cell>
        </row>
        <row r="1381">
          <cell r="A1381">
            <v>3535</v>
          </cell>
        </row>
        <row r="1382">
          <cell r="A1382">
            <v>3536</v>
          </cell>
        </row>
        <row r="1383">
          <cell r="A1383">
            <v>3537</v>
          </cell>
        </row>
        <row r="1384">
          <cell r="A1384">
            <v>3538</v>
          </cell>
        </row>
        <row r="1385">
          <cell r="A1385">
            <v>3539</v>
          </cell>
        </row>
        <row r="1386">
          <cell r="A1386">
            <v>3541</v>
          </cell>
        </row>
        <row r="1387">
          <cell r="A1387">
            <v>3542</v>
          </cell>
        </row>
        <row r="1388">
          <cell r="A1388">
            <v>3543</v>
          </cell>
        </row>
        <row r="1389">
          <cell r="A1389">
            <v>3544</v>
          </cell>
        </row>
        <row r="1390">
          <cell r="A1390">
            <v>3545</v>
          </cell>
        </row>
        <row r="1391">
          <cell r="A1391">
            <v>3546</v>
          </cell>
        </row>
        <row r="1392">
          <cell r="A1392">
            <v>3547</v>
          </cell>
        </row>
        <row r="1393">
          <cell r="A1393">
            <v>3548</v>
          </cell>
        </row>
        <row r="1394">
          <cell r="A1394">
            <v>3550</v>
          </cell>
        </row>
        <row r="1395">
          <cell r="A1395">
            <v>3555</v>
          </cell>
        </row>
        <row r="1396">
          <cell r="A1396">
            <v>3556</v>
          </cell>
        </row>
        <row r="1397">
          <cell r="A1397">
            <v>3559</v>
          </cell>
        </row>
        <row r="1398">
          <cell r="A1398">
            <v>3560</v>
          </cell>
        </row>
        <row r="1399">
          <cell r="A1399">
            <v>3561</v>
          </cell>
        </row>
        <row r="1400">
          <cell r="A1400">
            <v>3562</v>
          </cell>
        </row>
        <row r="1401">
          <cell r="A1401">
            <v>3566</v>
          </cell>
        </row>
        <row r="1402">
          <cell r="A1402">
            <v>3568</v>
          </cell>
        </row>
        <row r="1403">
          <cell r="A1403">
            <v>3570</v>
          </cell>
        </row>
        <row r="1404">
          <cell r="A1404">
            <v>3571</v>
          </cell>
        </row>
        <row r="1405">
          <cell r="A1405">
            <v>3572</v>
          </cell>
        </row>
        <row r="1406">
          <cell r="A1406">
            <v>3573</v>
          </cell>
        </row>
        <row r="1407">
          <cell r="A1407">
            <v>3574</v>
          </cell>
        </row>
        <row r="1408">
          <cell r="A1408">
            <v>3575</v>
          </cell>
        </row>
        <row r="1409">
          <cell r="A1409">
            <v>3576</v>
          </cell>
        </row>
        <row r="1410">
          <cell r="A1410">
            <v>3577</v>
          </cell>
        </row>
        <row r="1411">
          <cell r="A1411">
            <v>3581</v>
          </cell>
        </row>
        <row r="1412">
          <cell r="A1412">
            <v>3585</v>
          </cell>
        </row>
        <row r="1413">
          <cell r="A1413">
            <v>3586</v>
          </cell>
        </row>
        <row r="1414">
          <cell r="A1414">
            <v>3588</v>
          </cell>
        </row>
        <row r="1415">
          <cell r="A1415">
            <v>3591</v>
          </cell>
        </row>
        <row r="1416">
          <cell r="A1416">
            <v>3593</v>
          </cell>
        </row>
        <row r="1417">
          <cell r="A1417">
            <v>3596</v>
          </cell>
        </row>
        <row r="1418">
          <cell r="A1418">
            <v>3597</v>
          </cell>
        </row>
        <row r="1419">
          <cell r="A1419">
            <v>3598</v>
          </cell>
        </row>
        <row r="1420">
          <cell r="A1420">
            <v>3600</v>
          </cell>
        </row>
        <row r="1421">
          <cell r="A1421">
            <v>3602</v>
          </cell>
        </row>
        <row r="1422">
          <cell r="A1422">
            <v>3603</v>
          </cell>
        </row>
        <row r="1423">
          <cell r="A1423">
            <v>3604</v>
          </cell>
        </row>
        <row r="1424">
          <cell r="A1424">
            <v>3606</v>
          </cell>
        </row>
        <row r="1425">
          <cell r="A1425">
            <v>3609</v>
          </cell>
        </row>
        <row r="1426">
          <cell r="A1426">
            <v>3610</v>
          </cell>
        </row>
        <row r="1427">
          <cell r="A1427">
            <v>3612</v>
          </cell>
        </row>
        <row r="1428">
          <cell r="A1428">
            <v>3615</v>
          </cell>
        </row>
        <row r="1429">
          <cell r="A1429">
            <v>3616</v>
          </cell>
        </row>
        <row r="1430">
          <cell r="A1430">
            <v>3617</v>
          </cell>
        </row>
        <row r="1431">
          <cell r="A1431">
            <v>3618</v>
          </cell>
        </row>
        <row r="1432">
          <cell r="A1432">
            <v>3619</v>
          </cell>
        </row>
        <row r="1433">
          <cell r="A1433">
            <v>3620</v>
          </cell>
        </row>
        <row r="1434">
          <cell r="A1434">
            <v>3623</v>
          </cell>
        </row>
        <row r="1435">
          <cell r="A1435">
            <v>3624</v>
          </cell>
        </row>
        <row r="1436">
          <cell r="A1436">
            <v>3627</v>
          </cell>
        </row>
        <row r="1437">
          <cell r="A1437">
            <v>3630</v>
          </cell>
        </row>
        <row r="1438">
          <cell r="A1438">
            <v>3632</v>
          </cell>
        </row>
        <row r="1439">
          <cell r="A1439">
            <v>3633</v>
          </cell>
        </row>
        <row r="1440">
          <cell r="A1440">
            <v>3634</v>
          </cell>
        </row>
        <row r="1441">
          <cell r="A1441">
            <v>3635</v>
          </cell>
        </row>
        <row r="1442">
          <cell r="A1442">
            <v>3636</v>
          </cell>
        </row>
        <row r="1443">
          <cell r="A1443">
            <v>3637</v>
          </cell>
        </row>
        <row r="1444">
          <cell r="A1444">
            <v>3641</v>
          </cell>
        </row>
        <row r="1445">
          <cell r="A1445">
            <v>3646</v>
          </cell>
        </row>
        <row r="1446">
          <cell r="A1446">
            <v>3647</v>
          </cell>
        </row>
        <row r="1447">
          <cell r="A1447">
            <v>3648</v>
          </cell>
        </row>
        <row r="1448">
          <cell r="A1448">
            <v>3650</v>
          </cell>
        </row>
        <row r="1449">
          <cell r="A1449">
            <v>3653</v>
          </cell>
        </row>
        <row r="1450">
          <cell r="A1450">
            <v>3654</v>
          </cell>
        </row>
        <row r="1451">
          <cell r="A1451">
            <v>3655</v>
          </cell>
        </row>
        <row r="1452">
          <cell r="A1452">
            <v>3656</v>
          </cell>
        </row>
        <row r="1453">
          <cell r="A1453">
            <v>3658</v>
          </cell>
        </row>
        <row r="1454">
          <cell r="A1454">
            <v>3660</v>
          </cell>
        </row>
        <row r="1455">
          <cell r="A1455">
            <v>3661</v>
          </cell>
        </row>
        <row r="1456">
          <cell r="A1456">
            <v>3663</v>
          </cell>
        </row>
        <row r="1457">
          <cell r="A1457">
            <v>3666</v>
          </cell>
        </row>
        <row r="1458">
          <cell r="A1458">
            <v>3667</v>
          </cell>
        </row>
        <row r="1459">
          <cell r="A1459">
            <v>3668</v>
          </cell>
        </row>
        <row r="1460">
          <cell r="A1460">
            <v>3669</v>
          </cell>
        </row>
        <row r="1461">
          <cell r="A1461">
            <v>3673</v>
          </cell>
        </row>
        <row r="1462">
          <cell r="A1462">
            <v>3674</v>
          </cell>
        </row>
        <row r="1463">
          <cell r="A1463">
            <v>3676</v>
          </cell>
        </row>
        <row r="1464">
          <cell r="A1464">
            <v>3679</v>
          </cell>
        </row>
        <row r="1465">
          <cell r="A1465">
            <v>3680</v>
          </cell>
        </row>
        <row r="1466">
          <cell r="A1466">
            <v>3681</v>
          </cell>
        </row>
        <row r="1467">
          <cell r="A1467">
            <v>3683</v>
          </cell>
        </row>
        <row r="1468">
          <cell r="A1468">
            <v>3684</v>
          </cell>
        </row>
        <row r="1469">
          <cell r="A1469">
            <v>3688</v>
          </cell>
        </row>
        <row r="1470">
          <cell r="A1470">
            <v>3691</v>
          </cell>
        </row>
        <row r="1471">
          <cell r="A1471">
            <v>3692</v>
          </cell>
        </row>
        <row r="1472">
          <cell r="A1472">
            <v>3693</v>
          </cell>
        </row>
        <row r="1473">
          <cell r="A1473">
            <v>3694</v>
          </cell>
        </row>
        <row r="1474">
          <cell r="A1474">
            <v>3695</v>
          </cell>
        </row>
        <row r="1475">
          <cell r="A1475">
            <v>3700</v>
          </cell>
        </row>
        <row r="1476">
          <cell r="A1476">
            <v>3704</v>
          </cell>
        </row>
        <row r="1477">
          <cell r="A1477">
            <v>3705</v>
          </cell>
        </row>
        <row r="1478">
          <cell r="A1478">
            <v>3707</v>
          </cell>
        </row>
        <row r="1479">
          <cell r="A1479">
            <v>3709</v>
          </cell>
        </row>
        <row r="1480">
          <cell r="A1480">
            <v>3710</v>
          </cell>
        </row>
        <row r="1481">
          <cell r="A1481">
            <v>3711</v>
          </cell>
        </row>
        <row r="1482">
          <cell r="A1482">
            <v>3712</v>
          </cell>
        </row>
        <row r="1483">
          <cell r="A1483">
            <v>3714</v>
          </cell>
        </row>
        <row r="1484">
          <cell r="A1484">
            <v>3718</v>
          </cell>
        </row>
        <row r="1485">
          <cell r="A1485">
            <v>3719</v>
          </cell>
        </row>
        <row r="1486">
          <cell r="A1486">
            <v>3721</v>
          </cell>
        </row>
        <row r="1487">
          <cell r="A1487">
            <v>3723</v>
          </cell>
        </row>
        <row r="1488">
          <cell r="A1488">
            <v>3728</v>
          </cell>
        </row>
        <row r="1489">
          <cell r="A1489">
            <v>3729</v>
          </cell>
        </row>
        <row r="1490">
          <cell r="A1490">
            <v>3734</v>
          </cell>
        </row>
        <row r="1491">
          <cell r="A1491">
            <v>3735</v>
          </cell>
        </row>
        <row r="1492">
          <cell r="A1492">
            <v>3737</v>
          </cell>
        </row>
        <row r="1493">
          <cell r="A1493">
            <v>3739</v>
          </cell>
        </row>
        <row r="1494">
          <cell r="A1494">
            <v>3740</v>
          </cell>
        </row>
        <row r="1495">
          <cell r="A1495">
            <v>3741</v>
          </cell>
        </row>
        <row r="1496">
          <cell r="A1496">
            <v>3743</v>
          </cell>
        </row>
        <row r="1497">
          <cell r="A1497">
            <v>3745</v>
          </cell>
        </row>
        <row r="1498">
          <cell r="A1498">
            <v>3748</v>
          </cell>
        </row>
        <row r="1499">
          <cell r="A1499">
            <v>3749</v>
          </cell>
        </row>
        <row r="1500">
          <cell r="A1500">
            <v>3750</v>
          </cell>
        </row>
        <row r="1501">
          <cell r="A1501">
            <v>3751</v>
          </cell>
        </row>
        <row r="1502">
          <cell r="A1502">
            <v>3753</v>
          </cell>
        </row>
        <row r="1503">
          <cell r="A1503">
            <v>3754</v>
          </cell>
        </row>
        <row r="1504">
          <cell r="A1504">
            <v>3755</v>
          </cell>
        </row>
        <row r="1505">
          <cell r="A1505">
            <v>3756</v>
          </cell>
        </row>
        <row r="1506">
          <cell r="A1506">
            <v>3759</v>
          </cell>
        </row>
        <row r="1507">
          <cell r="A1507">
            <v>3760</v>
          </cell>
        </row>
        <row r="1508">
          <cell r="A1508">
            <v>3763</v>
          </cell>
        </row>
        <row r="1509">
          <cell r="A1509">
            <v>3765</v>
          </cell>
        </row>
        <row r="1510">
          <cell r="A1510">
            <v>3767</v>
          </cell>
        </row>
        <row r="1511">
          <cell r="A1511">
            <v>3770</v>
          </cell>
        </row>
        <row r="1512">
          <cell r="A1512">
            <v>3773</v>
          </cell>
        </row>
        <row r="1513">
          <cell r="A1513">
            <v>3777</v>
          </cell>
        </row>
        <row r="1514">
          <cell r="A1514">
            <v>3780</v>
          </cell>
        </row>
        <row r="1515">
          <cell r="A1515">
            <v>3781</v>
          </cell>
        </row>
        <row r="1516">
          <cell r="A1516">
            <v>3785</v>
          </cell>
        </row>
        <row r="1517">
          <cell r="A1517">
            <v>3786</v>
          </cell>
        </row>
        <row r="1518">
          <cell r="A1518">
            <v>3787</v>
          </cell>
        </row>
        <row r="1519">
          <cell r="A1519">
            <v>3789</v>
          </cell>
        </row>
        <row r="1520">
          <cell r="A1520">
            <v>3792</v>
          </cell>
        </row>
        <row r="1521">
          <cell r="A1521">
            <v>3793</v>
          </cell>
        </row>
        <row r="1522">
          <cell r="A1522">
            <v>3794</v>
          </cell>
        </row>
        <row r="1523">
          <cell r="A1523">
            <v>3796</v>
          </cell>
        </row>
        <row r="1524">
          <cell r="A1524">
            <v>3799</v>
          </cell>
        </row>
        <row r="1525">
          <cell r="A1525">
            <v>3800</v>
          </cell>
        </row>
        <row r="1526">
          <cell r="A1526">
            <v>3802</v>
          </cell>
        </row>
        <row r="1527">
          <cell r="A1527">
            <v>3807</v>
          </cell>
        </row>
        <row r="1528">
          <cell r="A1528">
            <v>3812</v>
          </cell>
        </row>
        <row r="1529">
          <cell r="A1529">
            <v>3814</v>
          </cell>
        </row>
        <row r="1530">
          <cell r="A1530">
            <v>3815</v>
          </cell>
        </row>
        <row r="1531">
          <cell r="A1531">
            <v>3821</v>
          </cell>
        </row>
        <row r="1532">
          <cell r="A1532">
            <v>3822</v>
          </cell>
        </row>
        <row r="1533">
          <cell r="A1533">
            <v>3824</v>
          </cell>
        </row>
        <row r="1534">
          <cell r="A1534">
            <v>3826</v>
          </cell>
        </row>
        <row r="1535">
          <cell r="A1535">
            <v>3831</v>
          </cell>
        </row>
        <row r="1536">
          <cell r="A1536">
            <v>3834</v>
          </cell>
        </row>
        <row r="1537">
          <cell r="A1537">
            <v>3835</v>
          </cell>
        </row>
        <row r="1538">
          <cell r="A1538">
            <v>3838</v>
          </cell>
        </row>
        <row r="1539">
          <cell r="A1539">
            <v>3839</v>
          </cell>
        </row>
        <row r="1540">
          <cell r="A1540">
            <v>3840</v>
          </cell>
        </row>
        <row r="1541">
          <cell r="A1541">
            <v>3843</v>
          </cell>
        </row>
        <row r="1542">
          <cell r="A1542">
            <v>3844</v>
          </cell>
        </row>
        <row r="1543">
          <cell r="A1543">
            <v>3845</v>
          </cell>
        </row>
        <row r="1544">
          <cell r="A1544">
            <v>3847</v>
          </cell>
        </row>
        <row r="1545">
          <cell r="A1545">
            <v>3848</v>
          </cell>
        </row>
        <row r="1546">
          <cell r="A1546">
            <v>3853</v>
          </cell>
        </row>
        <row r="1547">
          <cell r="A1547">
            <v>3859</v>
          </cell>
        </row>
        <row r="1548">
          <cell r="A1548">
            <v>3861</v>
          </cell>
        </row>
        <row r="1549">
          <cell r="A1549">
            <v>3863</v>
          </cell>
        </row>
        <row r="1550">
          <cell r="A1550">
            <v>3865</v>
          </cell>
        </row>
        <row r="1551">
          <cell r="A1551">
            <v>3868</v>
          </cell>
        </row>
        <row r="1552">
          <cell r="A1552">
            <v>3871</v>
          </cell>
        </row>
        <row r="1553">
          <cell r="A1553">
            <v>3872</v>
          </cell>
        </row>
        <row r="1554">
          <cell r="A1554">
            <v>3875</v>
          </cell>
        </row>
        <row r="1555">
          <cell r="A1555">
            <v>3876</v>
          </cell>
        </row>
        <row r="1556">
          <cell r="A1556">
            <v>3878</v>
          </cell>
        </row>
        <row r="1557">
          <cell r="A1557">
            <v>3880</v>
          </cell>
        </row>
        <row r="1558">
          <cell r="A1558">
            <v>3882</v>
          </cell>
        </row>
        <row r="1559">
          <cell r="A1559">
            <v>3883</v>
          </cell>
        </row>
        <row r="1560">
          <cell r="A1560">
            <v>3886</v>
          </cell>
        </row>
        <row r="1561">
          <cell r="A1561">
            <v>3925</v>
          </cell>
        </row>
        <row r="1562">
          <cell r="A1562">
            <v>3926</v>
          </cell>
        </row>
        <row r="1563">
          <cell r="A1563">
            <v>3928</v>
          </cell>
        </row>
        <row r="1564">
          <cell r="A1564">
            <v>3929</v>
          </cell>
        </row>
        <row r="1565">
          <cell r="A1565">
            <v>3930</v>
          </cell>
        </row>
        <row r="1566">
          <cell r="A1566">
            <v>3931</v>
          </cell>
        </row>
        <row r="1567">
          <cell r="A1567">
            <v>3932</v>
          </cell>
        </row>
        <row r="1568">
          <cell r="A1568">
            <v>3933</v>
          </cell>
        </row>
        <row r="1569">
          <cell r="A1569">
            <v>3936</v>
          </cell>
        </row>
        <row r="1570">
          <cell r="A1570">
            <v>3937</v>
          </cell>
        </row>
        <row r="1571">
          <cell r="A1571">
            <v>3939</v>
          </cell>
        </row>
        <row r="1572">
          <cell r="A1572">
            <v>3940</v>
          </cell>
        </row>
        <row r="1573">
          <cell r="A1573">
            <v>3941</v>
          </cell>
        </row>
        <row r="1574">
          <cell r="A1574">
            <v>3944</v>
          </cell>
        </row>
        <row r="1575">
          <cell r="A1575">
            <v>3946</v>
          </cell>
        </row>
        <row r="1576">
          <cell r="A1576">
            <v>3947</v>
          </cell>
        </row>
        <row r="1577">
          <cell r="A1577">
            <v>3949</v>
          </cell>
        </row>
        <row r="1578">
          <cell r="A1578">
            <v>3950</v>
          </cell>
        </row>
        <row r="1579">
          <cell r="A1579">
            <v>3951</v>
          </cell>
        </row>
        <row r="1580">
          <cell r="A1580">
            <v>3952</v>
          </cell>
        </row>
        <row r="1581">
          <cell r="A1581">
            <v>3953</v>
          </cell>
        </row>
        <row r="1582">
          <cell r="A1582">
            <v>3954</v>
          </cell>
        </row>
        <row r="1583">
          <cell r="A1583">
            <v>3955</v>
          </cell>
        </row>
        <row r="1584">
          <cell r="A1584">
            <v>3957</v>
          </cell>
        </row>
        <row r="1585">
          <cell r="A1585">
            <v>3958</v>
          </cell>
        </row>
        <row r="1586">
          <cell r="A1586">
            <v>3959</v>
          </cell>
        </row>
        <row r="1587">
          <cell r="A1587">
            <v>3961</v>
          </cell>
        </row>
        <row r="1588">
          <cell r="A1588">
            <v>3965</v>
          </cell>
        </row>
        <row r="1589">
          <cell r="A1589">
            <v>3966</v>
          </cell>
        </row>
        <row r="1590">
          <cell r="A1590">
            <v>3969</v>
          </cell>
        </row>
        <row r="1591">
          <cell r="A1591">
            <v>3970</v>
          </cell>
        </row>
        <row r="1592">
          <cell r="A1592">
            <v>3971</v>
          </cell>
        </row>
        <row r="1593">
          <cell r="A1593">
            <v>3974</v>
          </cell>
        </row>
        <row r="1594">
          <cell r="A1594">
            <v>3975</v>
          </cell>
        </row>
        <row r="1595">
          <cell r="A1595">
            <v>3976</v>
          </cell>
        </row>
        <row r="1596">
          <cell r="A1596">
            <v>3981</v>
          </cell>
        </row>
        <row r="1597">
          <cell r="A1597">
            <v>3984</v>
          </cell>
        </row>
        <row r="1598">
          <cell r="A1598">
            <v>3985</v>
          </cell>
        </row>
        <row r="1599">
          <cell r="A1599">
            <v>3986</v>
          </cell>
        </row>
        <row r="1600">
          <cell r="A1600">
            <v>3988</v>
          </cell>
        </row>
        <row r="1601">
          <cell r="A1601">
            <v>3990</v>
          </cell>
        </row>
        <row r="1602">
          <cell r="A1602">
            <v>3991</v>
          </cell>
        </row>
        <row r="1603">
          <cell r="A1603">
            <v>3993</v>
          </cell>
        </row>
        <row r="1604">
          <cell r="A1604">
            <v>3996</v>
          </cell>
        </row>
        <row r="1605">
          <cell r="A1605">
            <v>3997</v>
          </cell>
        </row>
        <row r="1606">
          <cell r="A1606">
            <v>3999</v>
          </cell>
        </row>
        <row r="1607">
          <cell r="A1607">
            <v>4001</v>
          </cell>
        </row>
        <row r="1608">
          <cell r="A1608">
            <v>4003</v>
          </cell>
        </row>
        <row r="1609">
          <cell r="A1609">
            <v>4004</v>
          </cell>
        </row>
        <row r="1610">
          <cell r="A1610">
            <v>4005</v>
          </cell>
        </row>
        <row r="1611">
          <cell r="A1611">
            <v>4006</v>
          </cell>
        </row>
        <row r="1612">
          <cell r="A1612">
            <v>4007</v>
          </cell>
        </row>
        <row r="1613">
          <cell r="A1613">
            <v>4009</v>
          </cell>
        </row>
        <row r="1614">
          <cell r="A1614">
            <v>4010</v>
          </cell>
        </row>
        <row r="1615">
          <cell r="A1615">
            <v>4011</v>
          </cell>
        </row>
        <row r="1616">
          <cell r="A1616">
            <v>4012</v>
          </cell>
        </row>
        <row r="1617">
          <cell r="A1617">
            <v>4013</v>
          </cell>
        </row>
        <row r="1618">
          <cell r="A1618">
            <v>4014</v>
          </cell>
        </row>
        <row r="1619">
          <cell r="A1619">
            <v>4015</v>
          </cell>
        </row>
        <row r="1620">
          <cell r="A1620">
            <v>4018</v>
          </cell>
        </row>
        <row r="1621">
          <cell r="A1621">
            <v>4019</v>
          </cell>
        </row>
        <row r="1622">
          <cell r="A1622">
            <v>4020</v>
          </cell>
        </row>
        <row r="1623">
          <cell r="A1623">
            <v>4021</v>
          </cell>
        </row>
        <row r="1624">
          <cell r="A1624">
            <v>4023</v>
          </cell>
        </row>
        <row r="1625">
          <cell r="A1625">
            <v>4024</v>
          </cell>
        </row>
        <row r="1626">
          <cell r="A1626">
            <v>4026</v>
          </cell>
        </row>
        <row r="1627">
          <cell r="A1627">
            <v>4027</v>
          </cell>
        </row>
        <row r="1628">
          <cell r="A1628">
            <v>4028</v>
          </cell>
        </row>
        <row r="1629">
          <cell r="A1629">
            <v>4030</v>
          </cell>
        </row>
        <row r="1630">
          <cell r="A1630">
            <v>4031</v>
          </cell>
        </row>
        <row r="1631">
          <cell r="A1631">
            <v>4034</v>
          </cell>
        </row>
        <row r="1632">
          <cell r="A1632">
            <v>4035</v>
          </cell>
        </row>
        <row r="1633">
          <cell r="A1633">
            <v>4039</v>
          </cell>
        </row>
        <row r="1634">
          <cell r="A1634">
            <v>4041</v>
          </cell>
        </row>
        <row r="1635">
          <cell r="A1635">
            <v>4042</v>
          </cell>
        </row>
        <row r="1636">
          <cell r="A1636">
            <v>4043</v>
          </cell>
        </row>
        <row r="1637">
          <cell r="A1637">
            <v>4047</v>
          </cell>
        </row>
        <row r="1638">
          <cell r="A1638">
            <v>4048</v>
          </cell>
        </row>
        <row r="1639">
          <cell r="A1639">
            <v>4049</v>
          </cell>
        </row>
        <row r="1640">
          <cell r="A1640">
            <v>4050</v>
          </cell>
        </row>
        <row r="1641">
          <cell r="A1641">
            <v>4051</v>
          </cell>
        </row>
        <row r="1642">
          <cell r="A1642">
            <v>4053</v>
          </cell>
        </row>
        <row r="1643">
          <cell r="A1643">
            <v>4054</v>
          </cell>
        </row>
        <row r="1644">
          <cell r="A1644">
            <v>4055</v>
          </cell>
        </row>
        <row r="1645">
          <cell r="A1645">
            <v>4056</v>
          </cell>
        </row>
        <row r="1646">
          <cell r="A1646">
            <v>4057</v>
          </cell>
        </row>
        <row r="1647">
          <cell r="A1647">
            <v>4060</v>
          </cell>
        </row>
        <row r="1648">
          <cell r="A1648">
            <v>4061</v>
          </cell>
        </row>
        <row r="1649">
          <cell r="A1649">
            <v>4063</v>
          </cell>
        </row>
        <row r="1650">
          <cell r="A1650">
            <v>4064</v>
          </cell>
        </row>
        <row r="1651">
          <cell r="A1651">
            <v>4065</v>
          </cell>
        </row>
        <row r="1652">
          <cell r="A1652">
            <v>4067</v>
          </cell>
        </row>
        <row r="1653">
          <cell r="A1653">
            <v>4068</v>
          </cell>
        </row>
        <row r="1654">
          <cell r="A1654">
            <v>4069</v>
          </cell>
        </row>
        <row r="1655">
          <cell r="A1655">
            <v>4073</v>
          </cell>
        </row>
        <row r="1656">
          <cell r="A1656">
            <v>4074</v>
          </cell>
        </row>
        <row r="1657">
          <cell r="A1657">
            <v>4075</v>
          </cell>
        </row>
        <row r="1658">
          <cell r="A1658">
            <v>4076</v>
          </cell>
        </row>
        <row r="1659">
          <cell r="A1659">
            <v>4077</v>
          </cell>
        </row>
        <row r="1660">
          <cell r="A1660">
            <v>4078</v>
          </cell>
        </row>
        <row r="1661">
          <cell r="A1661">
            <v>4079</v>
          </cell>
        </row>
        <row r="1662">
          <cell r="A1662">
            <v>4080</v>
          </cell>
        </row>
        <row r="1663">
          <cell r="A1663">
            <v>4082</v>
          </cell>
        </row>
        <row r="1664">
          <cell r="A1664">
            <v>4083</v>
          </cell>
        </row>
        <row r="1665">
          <cell r="A1665">
            <v>4085</v>
          </cell>
        </row>
        <row r="1666">
          <cell r="A1666">
            <v>4087</v>
          </cell>
        </row>
        <row r="1667">
          <cell r="A1667">
            <v>4089</v>
          </cell>
        </row>
        <row r="1668">
          <cell r="A1668">
            <v>4090</v>
          </cell>
        </row>
        <row r="1669">
          <cell r="A1669">
            <v>4091</v>
          </cell>
        </row>
        <row r="1670">
          <cell r="A1670">
            <v>4093</v>
          </cell>
        </row>
        <row r="1671">
          <cell r="A1671">
            <v>4096</v>
          </cell>
        </row>
        <row r="1672">
          <cell r="A1672">
            <v>4097</v>
          </cell>
        </row>
        <row r="1673">
          <cell r="A1673">
            <v>4098</v>
          </cell>
        </row>
        <row r="1674">
          <cell r="A1674">
            <v>4099</v>
          </cell>
        </row>
        <row r="1675">
          <cell r="A1675">
            <v>4103</v>
          </cell>
        </row>
        <row r="1676">
          <cell r="A1676">
            <v>4104</v>
          </cell>
        </row>
        <row r="1677">
          <cell r="A1677">
            <v>4107</v>
          </cell>
        </row>
        <row r="1678">
          <cell r="A1678">
            <v>4110</v>
          </cell>
        </row>
        <row r="1679">
          <cell r="A1679">
            <v>4111</v>
          </cell>
        </row>
        <row r="1680">
          <cell r="A1680">
            <v>4112</v>
          </cell>
        </row>
        <row r="1681">
          <cell r="A1681">
            <v>4114</v>
          </cell>
        </row>
        <row r="1682">
          <cell r="A1682">
            <v>4115</v>
          </cell>
        </row>
        <row r="1683">
          <cell r="A1683">
            <v>4118</v>
          </cell>
        </row>
        <row r="1684">
          <cell r="A1684">
            <v>4119</v>
          </cell>
        </row>
        <row r="1685">
          <cell r="A1685">
            <v>4120</v>
          </cell>
        </row>
        <row r="1686">
          <cell r="A1686">
            <v>4121</v>
          </cell>
        </row>
        <row r="1687">
          <cell r="A1687">
            <v>4122</v>
          </cell>
        </row>
        <row r="1688">
          <cell r="A1688">
            <v>4123</v>
          </cell>
        </row>
        <row r="1689">
          <cell r="A1689">
            <v>4125</v>
          </cell>
        </row>
        <row r="1690">
          <cell r="A1690">
            <v>4127</v>
          </cell>
        </row>
        <row r="1691">
          <cell r="A1691">
            <v>4130</v>
          </cell>
        </row>
        <row r="1692">
          <cell r="A1692">
            <v>4131</v>
          </cell>
        </row>
        <row r="1693">
          <cell r="A1693">
            <v>4132</v>
          </cell>
        </row>
        <row r="1694">
          <cell r="A1694">
            <v>4135</v>
          </cell>
        </row>
        <row r="1695">
          <cell r="A1695">
            <v>4137</v>
          </cell>
        </row>
        <row r="1696">
          <cell r="A1696">
            <v>4139</v>
          </cell>
        </row>
        <row r="1697">
          <cell r="A1697">
            <v>4141</v>
          </cell>
        </row>
        <row r="1698">
          <cell r="A1698">
            <v>4143</v>
          </cell>
        </row>
        <row r="1699">
          <cell r="A1699">
            <v>4145</v>
          </cell>
        </row>
        <row r="1700">
          <cell r="A1700">
            <v>4146</v>
          </cell>
        </row>
        <row r="1701">
          <cell r="A1701">
            <v>4150</v>
          </cell>
        </row>
        <row r="1702">
          <cell r="A1702">
            <v>4151</v>
          </cell>
        </row>
        <row r="1703">
          <cell r="A1703">
            <v>4152</v>
          </cell>
        </row>
        <row r="1704">
          <cell r="A1704">
            <v>4153</v>
          </cell>
        </row>
        <row r="1705">
          <cell r="A1705">
            <v>4154</v>
          </cell>
        </row>
        <row r="1706">
          <cell r="A1706">
            <v>4155</v>
          </cell>
        </row>
        <row r="1707">
          <cell r="A1707">
            <v>4156</v>
          </cell>
        </row>
        <row r="1708">
          <cell r="A1708">
            <v>4159</v>
          </cell>
        </row>
        <row r="1709">
          <cell r="A1709">
            <v>4160</v>
          </cell>
        </row>
        <row r="1710">
          <cell r="A1710">
            <v>4161</v>
          </cell>
        </row>
        <row r="1711">
          <cell r="A1711">
            <v>4166</v>
          </cell>
        </row>
        <row r="1712">
          <cell r="A1712">
            <v>4169</v>
          </cell>
        </row>
        <row r="1713">
          <cell r="A1713">
            <v>4171</v>
          </cell>
        </row>
        <row r="1714">
          <cell r="A1714">
            <v>4173</v>
          </cell>
        </row>
        <row r="1715">
          <cell r="A1715">
            <v>4174</v>
          </cell>
        </row>
        <row r="1716">
          <cell r="A1716">
            <v>4175</v>
          </cell>
        </row>
        <row r="1717">
          <cell r="A1717">
            <v>4176</v>
          </cell>
        </row>
        <row r="1718">
          <cell r="A1718">
            <v>4179</v>
          </cell>
        </row>
        <row r="1719">
          <cell r="A1719">
            <v>4180</v>
          </cell>
        </row>
        <row r="1720">
          <cell r="A1720">
            <v>4181</v>
          </cell>
        </row>
        <row r="1721">
          <cell r="A1721">
            <v>4182</v>
          </cell>
        </row>
        <row r="1722">
          <cell r="A1722">
            <v>4183</v>
          </cell>
        </row>
        <row r="1723">
          <cell r="A1723">
            <v>4186</v>
          </cell>
        </row>
        <row r="1724">
          <cell r="A1724">
            <v>4187</v>
          </cell>
        </row>
        <row r="1725">
          <cell r="A1725">
            <v>4188</v>
          </cell>
        </row>
        <row r="1726">
          <cell r="A1726">
            <v>4189</v>
          </cell>
        </row>
        <row r="1727">
          <cell r="A1727">
            <v>4191</v>
          </cell>
        </row>
        <row r="1728">
          <cell r="A1728">
            <v>4192</v>
          </cell>
        </row>
        <row r="1729">
          <cell r="A1729">
            <v>4193</v>
          </cell>
        </row>
        <row r="1730">
          <cell r="A1730">
            <v>4195</v>
          </cell>
        </row>
        <row r="1731">
          <cell r="A1731">
            <v>4198</v>
          </cell>
        </row>
        <row r="1732">
          <cell r="A1732">
            <v>4201</v>
          </cell>
        </row>
        <row r="1733">
          <cell r="A1733">
            <v>4203</v>
          </cell>
        </row>
        <row r="1734">
          <cell r="A1734">
            <v>4205</v>
          </cell>
        </row>
        <row r="1735">
          <cell r="A1735">
            <v>4206</v>
          </cell>
        </row>
        <row r="1736">
          <cell r="A1736">
            <v>4207</v>
          </cell>
        </row>
        <row r="1737">
          <cell r="A1737">
            <v>4209</v>
          </cell>
        </row>
        <row r="1738">
          <cell r="A1738">
            <v>4212</v>
          </cell>
        </row>
        <row r="1739">
          <cell r="A1739">
            <v>4213</v>
          </cell>
        </row>
        <row r="1740">
          <cell r="A1740">
            <v>4215</v>
          </cell>
        </row>
        <row r="1741">
          <cell r="A1741">
            <v>4216</v>
          </cell>
        </row>
        <row r="1742">
          <cell r="A1742">
            <v>4217</v>
          </cell>
        </row>
        <row r="1743">
          <cell r="A1743">
            <v>4218</v>
          </cell>
        </row>
        <row r="1744">
          <cell r="A1744">
            <v>4219</v>
          </cell>
        </row>
        <row r="1745">
          <cell r="A1745">
            <v>4225</v>
          </cell>
        </row>
        <row r="1746">
          <cell r="A1746">
            <v>4226</v>
          </cell>
        </row>
        <row r="1747">
          <cell r="A1747">
            <v>4229</v>
          </cell>
        </row>
        <row r="1748">
          <cell r="A1748">
            <v>4230</v>
          </cell>
        </row>
        <row r="1749">
          <cell r="A1749">
            <v>4232</v>
          </cell>
        </row>
        <row r="1750">
          <cell r="A1750">
            <v>4235</v>
          </cell>
        </row>
        <row r="1751">
          <cell r="A1751">
            <v>4237</v>
          </cell>
        </row>
        <row r="1752">
          <cell r="A1752">
            <v>4238</v>
          </cell>
        </row>
        <row r="1753">
          <cell r="A1753">
            <v>4239</v>
          </cell>
        </row>
        <row r="1754">
          <cell r="A1754">
            <v>4240</v>
          </cell>
        </row>
        <row r="1755">
          <cell r="A1755">
            <v>4241</v>
          </cell>
        </row>
        <row r="1756">
          <cell r="A1756">
            <v>4242</v>
          </cell>
        </row>
        <row r="1757">
          <cell r="A1757">
            <v>4243</v>
          </cell>
        </row>
        <row r="1758">
          <cell r="A1758">
            <v>4244</v>
          </cell>
        </row>
        <row r="1759">
          <cell r="A1759">
            <v>4246</v>
          </cell>
        </row>
        <row r="1760">
          <cell r="A1760">
            <v>4247</v>
          </cell>
        </row>
        <row r="1761">
          <cell r="A1761">
            <v>4248</v>
          </cell>
        </row>
        <row r="1762">
          <cell r="A1762">
            <v>4252</v>
          </cell>
        </row>
        <row r="1763">
          <cell r="A1763">
            <v>4253</v>
          </cell>
        </row>
        <row r="1764">
          <cell r="A1764">
            <v>4255</v>
          </cell>
        </row>
        <row r="1765">
          <cell r="A1765">
            <v>4256</v>
          </cell>
        </row>
        <row r="1766">
          <cell r="A1766">
            <v>4260</v>
          </cell>
        </row>
        <row r="1767">
          <cell r="A1767">
            <v>4262</v>
          </cell>
        </row>
        <row r="1768">
          <cell r="A1768">
            <v>4263</v>
          </cell>
        </row>
        <row r="1769">
          <cell r="A1769">
            <v>4264</v>
          </cell>
        </row>
        <row r="1770">
          <cell r="A1770">
            <v>4265</v>
          </cell>
        </row>
        <row r="1771">
          <cell r="A1771">
            <v>4267</v>
          </cell>
        </row>
        <row r="1772">
          <cell r="A1772">
            <v>4268</v>
          </cell>
        </row>
        <row r="1773">
          <cell r="A1773">
            <v>4269</v>
          </cell>
        </row>
        <row r="1774">
          <cell r="A1774">
            <v>4272</v>
          </cell>
        </row>
        <row r="1775">
          <cell r="A1775">
            <v>4276</v>
          </cell>
        </row>
        <row r="1776">
          <cell r="A1776">
            <v>4277</v>
          </cell>
        </row>
        <row r="1777">
          <cell r="A1777">
            <v>4281</v>
          </cell>
        </row>
        <row r="1778">
          <cell r="A1778">
            <v>4283</v>
          </cell>
        </row>
        <row r="1779">
          <cell r="A1779">
            <v>4284</v>
          </cell>
        </row>
        <row r="1780">
          <cell r="A1780">
            <v>4285</v>
          </cell>
        </row>
        <row r="1781">
          <cell r="A1781">
            <v>4286</v>
          </cell>
        </row>
        <row r="1782">
          <cell r="A1782">
            <v>4290</v>
          </cell>
        </row>
        <row r="1783">
          <cell r="A1783">
            <v>4291</v>
          </cell>
        </row>
        <row r="1784">
          <cell r="A1784">
            <v>4292</v>
          </cell>
        </row>
        <row r="1785">
          <cell r="A1785">
            <v>4293</v>
          </cell>
        </row>
        <row r="1786">
          <cell r="A1786">
            <v>4295</v>
          </cell>
        </row>
        <row r="1787">
          <cell r="A1787">
            <v>4296</v>
          </cell>
        </row>
        <row r="1788">
          <cell r="A1788">
            <v>4298</v>
          </cell>
        </row>
        <row r="1789">
          <cell r="A1789">
            <v>4299</v>
          </cell>
        </row>
        <row r="1790">
          <cell r="A1790">
            <v>4300</v>
          </cell>
        </row>
        <row r="1791">
          <cell r="A1791">
            <v>4301</v>
          </cell>
        </row>
        <row r="1792">
          <cell r="A1792">
            <v>4306</v>
          </cell>
        </row>
        <row r="1793">
          <cell r="A1793">
            <v>4308</v>
          </cell>
        </row>
        <row r="1794">
          <cell r="A1794">
            <v>4309</v>
          </cell>
        </row>
        <row r="1795">
          <cell r="A1795">
            <v>4310</v>
          </cell>
        </row>
        <row r="1796">
          <cell r="A1796">
            <v>4311</v>
          </cell>
        </row>
        <row r="1797">
          <cell r="A1797">
            <v>4314</v>
          </cell>
        </row>
        <row r="1798">
          <cell r="A1798">
            <v>4316</v>
          </cell>
        </row>
        <row r="1799">
          <cell r="A1799">
            <v>4319</v>
          </cell>
        </row>
        <row r="1800">
          <cell r="A1800">
            <v>4320</v>
          </cell>
        </row>
        <row r="1801">
          <cell r="A1801">
            <v>4322</v>
          </cell>
        </row>
        <row r="1802">
          <cell r="A1802">
            <v>4325</v>
          </cell>
        </row>
        <row r="1803">
          <cell r="A1803">
            <v>4327</v>
          </cell>
        </row>
        <row r="1804">
          <cell r="A1804">
            <v>4328</v>
          </cell>
        </row>
        <row r="1805">
          <cell r="A1805">
            <v>4329</v>
          </cell>
        </row>
        <row r="1806">
          <cell r="A1806">
            <v>4330</v>
          </cell>
        </row>
        <row r="1807">
          <cell r="A1807">
            <v>4331</v>
          </cell>
        </row>
        <row r="1808">
          <cell r="A1808">
            <v>4332</v>
          </cell>
        </row>
        <row r="1809">
          <cell r="A1809">
            <v>4334</v>
          </cell>
        </row>
        <row r="1810">
          <cell r="A1810">
            <v>4335</v>
          </cell>
        </row>
        <row r="1811">
          <cell r="A1811">
            <v>4336</v>
          </cell>
        </row>
        <row r="1812">
          <cell r="A1812">
            <v>4337</v>
          </cell>
        </row>
        <row r="1813">
          <cell r="A1813">
            <v>4338</v>
          </cell>
        </row>
        <row r="1814">
          <cell r="A1814">
            <v>4342</v>
          </cell>
        </row>
        <row r="1815">
          <cell r="A1815">
            <v>4343</v>
          </cell>
        </row>
        <row r="1816">
          <cell r="A1816">
            <v>4348</v>
          </cell>
        </row>
        <row r="1817">
          <cell r="A1817">
            <v>4352</v>
          </cell>
        </row>
        <row r="1818">
          <cell r="A1818">
            <v>4353</v>
          </cell>
        </row>
        <row r="1819">
          <cell r="A1819">
            <v>4355</v>
          </cell>
        </row>
        <row r="1820">
          <cell r="A1820">
            <v>4356</v>
          </cell>
        </row>
        <row r="1821">
          <cell r="A1821">
            <v>4360</v>
          </cell>
        </row>
        <row r="1822">
          <cell r="A1822">
            <v>4361</v>
          </cell>
        </row>
        <row r="1823">
          <cell r="A1823">
            <v>4362</v>
          </cell>
        </row>
        <row r="1824">
          <cell r="A1824">
            <v>4364</v>
          </cell>
        </row>
        <row r="1825">
          <cell r="A1825">
            <v>4368</v>
          </cell>
        </row>
        <row r="1826">
          <cell r="A1826">
            <v>4371</v>
          </cell>
        </row>
        <row r="1827">
          <cell r="A1827">
            <v>4373</v>
          </cell>
        </row>
        <row r="1828">
          <cell r="A1828">
            <v>4375</v>
          </cell>
        </row>
        <row r="1829">
          <cell r="A1829">
            <v>4376</v>
          </cell>
        </row>
        <row r="1830">
          <cell r="A1830">
            <v>4377</v>
          </cell>
        </row>
        <row r="1831">
          <cell r="A1831">
            <v>4378</v>
          </cell>
        </row>
        <row r="1832">
          <cell r="A1832">
            <v>4380</v>
          </cell>
        </row>
        <row r="1833">
          <cell r="A1833">
            <v>4381</v>
          </cell>
        </row>
        <row r="1834">
          <cell r="A1834">
            <v>4383</v>
          </cell>
        </row>
        <row r="1835">
          <cell r="A1835">
            <v>4384</v>
          </cell>
        </row>
        <row r="1836">
          <cell r="A1836">
            <v>4386</v>
          </cell>
        </row>
        <row r="1837">
          <cell r="A1837">
            <v>4388</v>
          </cell>
        </row>
        <row r="1838">
          <cell r="A1838">
            <v>4390</v>
          </cell>
        </row>
        <row r="1839">
          <cell r="A1839">
            <v>4391</v>
          </cell>
        </row>
        <row r="1840">
          <cell r="A1840">
            <v>4392</v>
          </cell>
        </row>
        <row r="1841">
          <cell r="A1841">
            <v>4395</v>
          </cell>
        </row>
        <row r="1842">
          <cell r="A1842">
            <v>4397</v>
          </cell>
        </row>
        <row r="1843">
          <cell r="A1843">
            <v>4398</v>
          </cell>
        </row>
        <row r="1844">
          <cell r="A1844">
            <v>4400</v>
          </cell>
        </row>
        <row r="1845">
          <cell r="A1845">
            <v>4401</v>
          </cell>
        </row>
        <row r="1846">
          <cell r="A1846">
            <v>4403</v>
          </cell>
        </row>
        <row r="1847">
          <cell r="A1847">
            <v>4404</v>
          </cell>
        </row>
        <row r="1848">
          <cell r="A1848">
            <v>4405</v>
          </cell>
        </row>
        <row r="1849">
          <cell r="A1849">
            <v>4406</v>
          </cell>
        </row>
        <row r="1850">
          <cell r="A1850">
            <v>4408</v>
          </cell>
        </row>
        <row r="1851">
          <cell r="A1851">
            <v>4409</v>
          </cell>
        </row>
        <row r="1852">
          <cell r="A1852">
            <v>4412</v>
          </cell>
        </row>
        <row r="1853">
          <cell r="A1853">
            <v>4415</v>
          </cell>
        </row>
        <row r="1854">
          <cell r="A1854">
            <v>4416</v>
          </cell>
        </row>
        <row r="1855">
          <cell r="A1855">
            <v>4418</v>
          </cell>
        </row>
        <row r="1856">
          <cell r="A1856">
            <v>4450</v>
          </cell>
        </row>
        <row r="1857">
          <cell r="A1857">
            <v>4451</v>
          </cell>
        </row>
        <row r="1858">
          <cell r="A1858">
            <v>4453</v>
          </cell>
        </row>
        <row r="1859">
          <cell r="A1859">
            <v>4454</v>
          </cell>
        </row>
        <row r="1860">
          <cell r="A1860">
            <v>4455</v>
          </cell>
        </row>
        <row r="1861">
          <cell r="A1861">
            <v>4456</v>
          </cell>
        </row>
        <row r="1862">
          <cell r="A1862">
            <v>4458</v>
          </cell>
        </row>
        <row r="1863">
          <cell r="A1863">
            <v>4459</v>
          </cell>
        </row>
        <row r="1864">
          <cell r="A1864">
            <v>4461</v>
          </cell>
        </row>
        <row r="1865">
          <cell r="A1865">
            <v>4462</v>
          </cell>
        </row>
        <row r="1866">
          <cell r="A1866">
            <v>4464</v>
          </cell>
        </row>
        <row r="1867">
          <cell r="A1867">
            <v>4466</v>
          </cell>
        </row>
        <row r="1868">
          <cell r="A1868">
            <v>4467</v>
          </cell>
        </row>
        <row r="1869">
          <cell r="A1869">
            <v>4468</v>
          </cell>
        </row>
        <row r="1870">
          <cell r="A1870">
            <v>4469</v>
          </cell>
        </row>
        <row r="1871">
          <cell r="A1871">
            <v>4470</v>
          </cell>
        </row>
        <row r="1872">
          <cell r="A1872">
            <v>4471</v>
          </cell>
        </row>
        <row r="1873">
          <cell r="A1873">
            <v>4472</v>
          </cell>
        </row>
        <row r="1874">
          <cell r="A1874">
            <v>4473</v>
          </cell>
        </row>
        <row r="1875">
          <cell r="A1875">
            <v>4474</v>
          </cell>
        </row>
        <row r="1876">
          <cell r="A1876">
            <v>4475</v>
          </cell>
        </row>
        <row r="1877">
          <cell r="A1877">
            <v>4476</v>
          </cell>
        </row>
        <row r="1878">
          <cell r="A1878">
            <v>4480</v>
          </cell>
        </row>
        <row r="1879">
          <cell r="A1879">
            <v>4481</v>
          </cell>
        </row>
        <row r="1880">
          <cell r="A1880">
            <v>4482</v>
          </cell>
        </row>
        <row r="1881">
          <cell r="A1881">
            <v>4485</v>
          </cell>
        </row>
        <row r="1882">
          <cell r="A1882">
            <v>4486</v>
          </cell>
        </row>
        <row r="1883">
          <cell r="A1883">
            <v>4488</v>
          </cell>
        </row>
        <row r="1884">
          <cell r="A1884">
            <v>4490</v>
          </cell>
        </row>
        <row r="1885">
          <cell r="A1885">
            <v>4491</v>
          </cell>
        </row>
        <row r="1886">
          <cell r="A1886">
            <v>4495</v>
          </cell>
        </row>
        <row r="1887">
          <cell r="A1887">
            <v>4496</v>
          </cell>
        </row>
        <row r="1888">
          <cell r="A1888">
            <v>4497</v>
          </cell>
        </row>
        <row r="1889">
          <cell r="A1889">
            <v>4499</v>
          </cell>
        </row>
        <row r="1890">
          <cell r="A1890">
            <v>4500</v>
          </cell>
        </row>
        <row r="1891">
          <cell r="A1891">
            <v>4501</v>
          </cell>
        </row>
        <row r="1892">
          <cell r="A1892">
            <v>4504</v>
          </cell>
        </row>
        <row r="1893">
          <cell r="A1893">
            <v>4505</v>
          </cell>
        </row>
        <row r="1894">
          <cell r="A1894">
            <v>4506</v>
          </cell>
        </row>
        <row r="1895">
          <cell r="A1895">
            <v>4507</v>
          </cell>
        </row>
        <row r="1896">
          <cell r="A1896">
            <v>4508</v>
          </cell>
        </row>
        <row r="1897">
          <cell r="A1897">
            <v>4511</v>
          </cell>
        </row>
        <row r="1898">
          <cell r="A1898">
            <v>4512</v>
          </cell>
        </row>
        <row r="1899">
          <cell r="A1899">
            <v>4513</v>
          </cell>
        </row>
        <row r="1900">
          <cell r="A1900">
            <v>4514</v>
          </cell>
        </row>
        <row r="1901">
          <cell r="A1901">
            <v>4516</v>
          </cell>
        </row>
        <row r="1902">
          <cell r="A1902">
            <v>4517</v>
          </cell>
        </row>
        <row r="1903">
          <cell r="A1903">
            <v>4519</v>
          </cell>
        </row>
        <row r="1904">
          <cell r="A1904">
            <v>4521</v>
          </cell>
        </row>
        <row r="1905">
          <cell r="A1905">
            <v>4522</v>
          </cell>
        </row>
        <row r="1906">
          <cell r="A1906">
            <v>4523</v>
          </cell>
        </row>
        <row r="1907">
          <cell r="A1907">
            <v>4525</v>
          </cell>
        </row>
        <row r="1908">
          <cell r="A1908">
            <v>4526</v>
          </cell>
        </row>
        <row r="1909">
          <cell r="A1909">
            <v>4528</v>
          </cell>
        </row>
        <row r="1910">
          <cell r="A1910">
            <v>4529</v>
          </cell>
        </row>
        <row r="1911">
          <cell r="A1911">
            <v>4531</v>
          </cell>
        </row>
        <row r="1912">
          <cell r="A1912">
            <v>4533</v>
          </cell>
        </row>
        <row r="1913">
          <cell r="A1913">
            <v>4534</v>
          </cell>
        </row>
        <row r="1914">
          <cell r="A1914">
            <v>4536</v>
          </cell>
        </row>
        <row r="1915">
          <cell r="A1915">
            <v>4537</v>
          </cell>
        </row>
        <row r="1916">
          <cell r="A1916">
            <v>4538</v>
          </cell>
        </row>
        <row r="1917">
          <cell r="A1917">
            <v>4539</v>
          </cell>
        </row>
        <row r="1918">
          <cell r="A1918">
            <v>4541</v>
          </cell>
        </row>
        <row r="1919">
          <cell r="A1919">
            <v>4543</v>
          </cell>
        </row>
        <row r="1920">
          <cell r="A1920">
            <v>4546</v>
          </cell>
        </row>
        <row r="1921">
          <cell r="A1921">
            <v>4547</v>
          </cell>
        </row>
        <row r="1922">
          <cell r="A1922">
            <v>4549</v>
          </cell>
        </row>
        <row r="1923">
          <cell r="A1923">
            <v>4550</v>
          </cell>
        </row>
        <row r="1924">
          <cell r="A1924">
            <v>4553</v>
          </cell>
        </row>
        <row r="1925">
          <cell r="A1925">
            <v>4555</v>
          </cell>
        </row>
        <row r="1926">
          <cell r="A1926">
            <v>4557</v>
          </cell>
        </row>
        <row r="1927">
          <cell r="A1927">
            <v>4561</v>
          </cell>
        </row>
        <row r="1928">
          <cell r="A1928">
            <v>4562</v>
          </cell>
        </row>
        <row r="1929">
          <cell r="A1929">
            <v>4564</v>
          </cell>
        </row>
        <row r="1930">
          <cell r="A1930">
            <v>4565</v>
          </cell>
        </row>
        <row r="1931">
          <cell r="A1931">
            <v>4567</v>
          </cell>
        </row>
        <row r="1932">
          <cell r="A1932">
            <v>4568</v>
          </cell>
        </row>
        <row r="1933">
          <cell r="A1933">
            <v>4570</v>
          </cell>
        </row>
        <row r="1934">
          <cell r="A1934">
            <v>4571</v>
          </cell>
        </row>
        <row r="1935">
          <cell r="A1935">
            <v>4572</v>
          </cell>
        </row>
        <row r="1936">
          <cell r="A1936">
            <v>4573</v>
          </cell>
        </row>
        <row r="1937">
          <cell r="A1937">
            <v>4575</v>
          </cell>
        </row>
        <row r="1938">
          <cell r="A1938">
            <v>4576</v>
          </cell>
        </row>
        <row r="1939">
          <cell r="A1939">
            <v>4578</v>
          </cell>
        </row>
        <row r="1940">
          <cell r="A1940">
            <v>4579</v>
          </cell>
        </row>
        <row r="1941">
          <cell r="A1941">
            <v>4580</v>
          </cell>
        </row>
        <row r="1942">
          <cell r="A1942">
            <v>4582</v>
          </cell>
        </row>
        <row r="1943">
          <cell r="A1943">
            <v>4583</v>
          </cell>
        </row>
        <row r="1944">
          <cell r="A1944">
            <v>4584</v>
          </cell>
        </row>
        <row r="1945">
          <cell r="A1945">
            <v>4585</v>
          </cell>
        </row>
        <row r="1946">
          <cell r="A1946">
            <v>4586</v>
          </cell>
        </row>
        <row r="1947">
          <cell r="A1947">
            <v>4587</v>
          </cell>
        </row>
        <row r="1948">
          <cell r="A1948">
            <v>4590</v>
          </cell>
        </row>
        <row r="1949">
          <cell r="A1949">
            <v>4592</v>
          </cell>
        </row>
        <row r="1950">
          <cell r="A1950">
            <v>4593</v>
          </cell>
        </row>
        <row r="1951">
          <cell r="A1951">
            <v>4594</v>
          </cell>
        </row>
        <row r="1952">
          <cell r="A1952">
            <v>4595</v>
          </cell>
        </row>
        <row r="1953">
          <cell r="A1953">
            <v>4597</v>
          </cell>
        </row>
        <row r="1954">
          <cell r="A1954">
            <v>4598</v>
          </cell>
        </row>
        <row r="1955">
          <cell r="A1955">
            <v>4600</v>
          </cell>
        </row>
        <row r="1956">
          <cell r="A1956">
            <v>4601</v>
          </cell>
        </row>
        <row r="1957">
          <cell r="A1957">
            <v>4603</v>
          </cell>
        </row>
        <row r="1958">
          <cell r="A1958">
            <v>4604</v>
          </cell>
        </row>
        <row r="1959">
          <cell r="A1959">
            <v>4607</v>
          </cell>
        </row>
        <row r="1960">
          <cell r="A1960">
            <v>4608</v>
          </cell>
        </row>
        <row r="1961">
          <cell r="A1961">
            <v>4610</v>
          </cell>
        </row>
        <row r="1962">
          <cell r="A1962">
            <v>4611</v>
          </cell>
        </row>
        <row r="1963">
          <cell r="A1963">
            <v>4612</v>
          </cell>
        </row>
        <row r="1964">
          <cell r="A1964">
            <v>4613</v>
          </cell>
        </row>
        <row r="1965">
          <cell r="A1965">
            <v>4614</v>
          </cell>
        </row>
        <row r="1966">
          <cell r="A1966">
            <v>4615</v>
          </cell>
        </row>
        <row r="1967">
          <cell r="A1967">
            <v>4616</v>
          </cell>
        </row>
        <row r="1968">
          <cell r="A1968">
            <v>4617</v>
          </cell>
        </row>
        <row r="1969">
          <cell r="A1969">
            <v>4618</v>
          </cell>
        </row>
        <row r="1970">
          <cell r="A1970">
            <v>4619</v>
          </cell>
        </row>
        <row r="1971">
          <cell r="A1971">
            <v>4622</v>
          </cell>
        </row>
        <row r="1972">
          <cell r="A1972">
            <v>4623</v>
          </cell>
        </row>
        <row r="1973">
          <cell r="A1973">
            <v>4624</v>
          </cell>
        </row>
        <row r="1974">
          <cell r="A1974">
            <v>4625</v>
          </cell>
        </row>
        <row r="1975">
          <cell r="A1975">
            <v>4626</v>
          </cell>
        </row>
        <row r="1976">
          <cell r="A1976">
            <v>4627</v>
          </cell>
        </row>
        <row r="1977">
          <cell r="A1977">
            <v>4628</v>
          </cell>
        </row>
        <row r="1978">
          <cell r="A1978">
            <v>4630</v>
          </cell>
        </row>
        <row r="1979">
          <cell r="A1979">
            <v>4632</v>
          </cell>
        </row>
        <row r="1980">
          <cell r="A1980">
            <v>4633</v>
          </cell>
        </row>
        <row r="1981">
          <cell r="A1981">
            <v>4634</v>
          </cell>
        </row>
        <row r="1982">
          <cell r="A1982">
            <v>4635</v>
          </cell>
        </row>
        <row r="1983">
          <cell r="A1983">
            <v>4637</v>
          </cell>
        </row>
        <row r="1984">
          <cell r="A1984">
            <v>4638</v>
          </cell>
        </row>
        <row r="1985">
          <cell r="A1985">
            <v>4639</v>
          </cell>
        </row>
        <row r="1986">
          <cell r="A1986">
            <v>4640</v>
          </cell>
        </row>
        <row r="1987">
          <cell r="A1987">
            <v>4641</v>
          </cell>
        </row>
        <row r="1988">
          <cell r="A1988">
            <v>4643</v>
          </cell>
        </row>
        <row r="1989">
          <cell r="A1989">
            <v>4645</v>
          </cell>
        </row>
        <row r="1990">
          <cell r="A1990">
            <v>4646</v>
          </cell>
        </row>
        <row r="1991">
          <cell r="A1991">
            <v>4648</v>
          </cell>
        </row>
        <row r="1992">
          <cell r="A1992">
            <v>4649</v>
          </cell>
        </row>
        <row r="1993">
          <cell r="A1993">
            <v>4653</v>
          </cell>
        </row>
        <row r="1994">
          <cell r="A1994">
            <v>4654</v>
          </cell>
        </row>
        <row r="1995">
          <cell r="A1995">
            <v>4655</v>
          </cell>
        </row>
        <row r="1996">
          <cell r="A1996">
            <v>4656</v>
          </cell>
        </row>
        <row r="1997">
          <cell r="A1997">
            <v>4657</v>
          </cell>
        </row>
        <row r="1998">
          <cell r="A1998">
            <v>4661</v>
          </cell>
        </row>
        <row r="1999">
          <cell r="A1999">
            <v>4662</v>
          </cell>
        </row>
        <row r="2000">
          <cell r="A2000">
            <v>4663</v>
          </cell>
        </row>
        <row r="2001">
          <cell r="A2001">
            <v>4664</v>
          </cell>
        </row>
        <row r="2002">
          <cell r="A2002">
            <v>4665</v>
          </cell>
        </row>
        <row r="2003">
          <cell r="A2003">
            <v>4669</v>
          </cell>
        </row>
        <row r="2004">
          <cell r="A2004">
            <v>4671</v>
          </cell>
        </row>
        <row r="2005">
          <cell r="A2005">
            <v>4674</v>
          </cell>
        </row>
        <row r="2006">
          <cell r="A2006">
            <v>4676</v>
          </cell>
        </row>
        <row r="2007">
          <cell r="A2007">
            <v>4678</v>
          </cell>
        </row>
        <row r="2008">
          <cell r="A2008">
            <v>4680</v>
          </cell>
        </row>
        <row r="2009">
          <cell r="A2009">
            <v>4681</v>
          </cell>
        </row>
        <row r="2010">
          <cell r="A2010">
            <v>4682</v>
          </cell>
        </row>
        <row r="2011">
          <cell r="A2011">
            <v>4683</v>
          </cell>
        </row>
        <row r="2012">
          <cell r="A2012">
            <v>4685</v>
          </cell>
        </row>
        <row r="2013">
          <cell r="A2013">
            <v>4687</v>
          </cell>
        </row>
        <row r="2014">
          <cell r="A2014">
            <v>4688</v>
          </cell>
        </row>
        <row r="2015">
          <cell r="A2015">
            <v>4692</v>
          </cell>
        </row>
        <row r="2016">
          <cell r="A2016">
            <v>4693</v>
          </cell>
        </row>
        <row r="2017">
          <cell r="A2017">
            <v>4694</v>
          </cell>
        </row>
        <row r="2018">
          <cell r="A2018">
            <v>4696</v>
          </cell>
        </row>
        <row r="2019">
          <cell r="A2019">
            <v>4698</v>
          </cell>
        </row>
        <row r="2020">
          <cell r="A2020">
            <v>4701</v>
          </cell>
        </row>
        <row r="2021">
          <cell r="A2021">
            <v>4702</v>
          </cell>
        </row>
        <row r="2022">
          <cell r="A2022">
            <v>4704</v>
          </cell>
        </row>
        <row r="2023">
          <cell r="A2023">
            <v>4707</v>
          </cell>
        </row>
        <row r="2024">
          <cell r="A2024">
            <v>4711</v>
          </cell>
        </row>
        <row r="2025">
          <cell r="A2025">
            <v>4714</v>
          </cell>
        </row>
        <row r="2026">
          <cell r="A2026">
            <v>4715</v>
          </cell>
        </row>
        <row r="2027">
          <cell r="A2027">
            <v>4716</v>
          </cell>
        </row>
        <row r="2028">
          <cell r="A2028">
            <v>4717</v>
          </cell>
        </row>
        <row r="2029">
          <cell r="A2029">
            <v>4718</v>
          </cell>
        </row>
        <row r="2030">
          <cell r="A2030">
            <v>4721</v>
          </cell>
        </row>
        <row r="2031">
          <cell r="A2031">
            <v>4723</v>
          </cell>
        </row>
        <row r="2032">
          <cell r="A2032">
            <v>4726</v>
          </cell>
        </row>
        <row r="2033">
          <cell r="A2033">
            <v>4728</v>
          </cell>
        </row>
        <row r="2034">
          <cell r="A2034">
            <v>4729</v>
          </cell>
        </row>
        <row r="2035">
          <cell r="A2035">
            <v>4730</v>
          </cell>
        </row>
        <row r="2036">
          <cell r="A2036">
            <v>4731</v>
          </cell>
        </row>
        <row r="2037">
          <cell r="A2037">
            <v>4732</v>
          </cell>
        </row>
        <row r="2038">
          <cell r="A2038">
            <v>4733</v>
          </cell>
        </row>
        <row r="2039">
          <cell r="A2039">
            <v>4734</v>
          </cell>
        </row>
        <row r="2040">
          <cell r="A2040">
            <v>4735</v>
          </cell>
        </row>
        <row r="2041">
          <cell r="A2041">
            <v>4737</v>
          </cell>
        </row>
        <row r="2042">
          <cell r="A2042">
            <v>4738</v>
          </cell>
        </row>
        <row r="2043">
          <cell r="A2043">
            <v>4739</v>
          </cell>
        </row>
        <row r="2044">
          <cell r="A2044">
            <v>4740</v>
          </cell>
        </row>
        <row r="2045">
          <cell r="A2045">
            <v>4741</v>
          </cell>
        </row>
        <row r="2046">
          <cell r="A2046">
            <v>4744</v>
          </cell>
        </row>
        <row r="2047">
          <cell r="A2047">
            <v>4746</v>
          </cell>
        </row>
        <row r="2048">
          <cell r="A2048">
            <v>4748</v>
          </cell>
        </row>
        <row r="2049">
          <cell r="A2049">
            <v>4749</v>
          </cell>
        </row>
        <row r="2050">
          <cell r="A2050">
            <v>4750</v>
          </cell>
        </row>
        <row r="2051">
          <cell r="A2051">
            <v>4753</v>
          </cell>
        </row>
        <row r="2052">
          <cell r="A2052">
            <v>4757</v>
          </cell>
        </row>
        <row r="2053">
          <cell r="A2053">
            <v>4758</v>
          </cell>
        </row>
        <row r="2054">
          <cell r="A2054">
            <v>4761</v>
          </cell>
        </row>
        <row r="2055">
          <cell r="A2055">
            <v>4762</v>
          </cell>
        </row>
        <row r="2056">
          <cell r="A2056">
            <v>4763</v>
          </cell>
        </row>
        <row r="2057">
          <cell r="A2057">
            <v>4765</v>
          </cell>
        </row>
        <row r="2058">
          <cell r="A2058">
            <v>4767</v>
          </cell>
        </row>
        <row r="2059">
          <cell r="A2059">
            <v>4768</v>
          </cell>
        </row>
        <row r="2060">
          <cell r="A2060">
            <v>4769</v>
          </cell>
        </row>
        <row r="2061">
          <cell r="A2061">
            <v>4773</v>
          </cell>
        </row>
        <row r="2062">
          <cell r="A2062">
            <v>4774</v>
          </cell>
        </row>
        <row r="2063">
          <cell r="A2063">
            <v>4775</v>
          </cell>
        </row>
        <row r="2064">
          <cell r="A2064">
            <v>4776</v>
          </cell>
        </row>
        <row r="2065">
          <cell r="A2065">
            <v>4778</v>
          </cell>
        </row>
        <row r="2066">
          <cell r="A2066">
            <v>4779</v>
          </cell>
        </row>
        <row r="2067">
          <cell r="A2067">
            <v>4780</v>
          </cell>
        </row>
        <row r="2068">
          <cell r="A2068">
            <v>4781</v>
          </cell>
        </row>
        <row r="2069">
          <cell r="A2069">
            <v>4782</v>
          </cell>
        </row>
        <row r="2070">
          <cell r="A2070">
            <v>4783</v>
          </cell>
        </row>
        <row r="2071">
          <cell r="A2071">
            <v>4784</v>
          </cell>
        </row>
        <row r="2072">
          <cell r="A2072">
            <v>4786</v>
          </cell>
        </row>
        <row r="2073">
          <cell r="A2073">
            <v>4787</v>
          </cell>
        </row>
        <row r="2074">
          <cell r="A2074">
            <v>4788</v>
          </cell>
        </row>
        <row r="2075">
          <cell r="A2075">
            <v>4791</v>
          </cell>
        </row>
        <row r="2076">
          <cell r="A2076">
            <v>4792</v>
          </cell>
        </row>
        <row r="2077">
          <cell r="A2077">
            <v>4794</v>
          </cell>
        </row>
        <row r="2078">
          <cell r="A2078">
            <v>4795</v>
          </cell>
        </row>
        <row r="2079">
          <cell r="A2079">
            <v>4796</v>
          </cell>
        </row>
        <row r="2080">
          <cell r="A2080">
            <v>4799</v>
          </cell>
        </row>
        <row r="2081">
          <cell r="A2081">
            <v>4800</v>
          </cell>
        </row>
        <row r="2082">
          <cell r="A2082">
            <v>4801</v>
          </cell>
        </row>
        <row r="2083">
          <cell r="A2083">
            <v>4802</v>
          </cell>
        </row>
        <row r="2084">
          <cell r="A2084">
            <v>4804</v>
          </cell>
        </row>
        <row r="2085">
          <cell r="A2085">
            <v>4805</v>
          </cell>
        </row>
        <row r="2086">
          <cell r="A2086">
            <v>4809</v>
          </cell>
        </row>
        <row r="2087">
          <cell r="A2087">
            <v>4810</v>
          </cell>
        </row>
        <row r="2088">
          <cell r="A2088">
            <v>4811</v>
          </cell>
        </row>
        <row r="2089">
          <cell r="A2089">
            <v>4814</v>
          </cell>
        </row>
        <row r="2090">
          <cell r="A2090">
            <v>4815</v>
          </cell>
        </row>
        <row r="2091">
          <cell r="A2091">
            <v>4816</v>
          </cell>
        </row>
        <row r="2092">
          <cell r="A2092">
            <v>4817</v>
          </cell>
        </row>
        <row r="2093">
          <cell r="A2093">
            <v>4818</v>
          </cell>
        </row>
        <row r="2094">
          <cell r="A2094">
            <v>4819</v>
          </cell>
        </row>
        <row r="2095">
          <cell r="A2095">
            <v>4821</v>
          </cell>
        </row>
        <row r="2096">
          <cell r="A2096">
            <v>4823</v>
          </cell>
        </row>
        <row r="2097">
          <cell r="A2097">
            <v>4824</v>
          </cell>
        </row>
        <row r="2098">
          <cell r="A2098">
            <v>4827</v>
          </cell>
        </row>
        <row r="2099">
          <cell r="A2099">
            <v>4828</v>
          </cell>
        </row>
        <row r="2100">
          <cell r="A2100">
            <v>4829</v>
          </cell>
        </row>
        <row r="2101">
          <cell r="A2101">
            <v>4835</v>
          </cell>
        </row>
        <row r="2102">
          <cell r="A2102">
            <v>4840</v>
          </cell>
        </row>
        <row r="2103">
          <cell r="A2103">
            <v>4841</v>
          </cell>
        </row>
        <row r="2104">
          <cell r="A2104">
            <v>4842</v>
          </cell>
        </row>
        <row r="2105">
          <cell r="A2105">
            <v>4845</v>
          </cell>
        </row>
        <row r="2106">
          <cell r="A2106">
            <v>4846</v>
          </cell>
        </row>
        <row r="2107">
          <cell r="A2107">
            <v>4847</v>
          </cell>
        </row>
        <row r="2108">
          <cell r="A2108">
            <v>4851</v>
          </cell>
        </row>
        <row r="2109">
          <cell r="A2109">
            <v>4852</v>
          </cell>
        </row>
        <row r="2110">
          <cell r="A2110">
            <v>4854</v>
          </cell>
        </row>
        <row r="2111">
          <cell r="A2111">
            <v>4855</v>
          </cell>
        </row>
        <row r="2112">
          <cell r="A2112">
            <v>4856</v>
          </cell>
        </row>
        <row r="2113">
          <cell r="A2113">
            <v>4859</v>
          </cell>
        </row>
        <row r="2114">
          <cell r="A2114">
            <v>4901</v>
          </cell>
        </row>
        <row r="2115">
          <cell r="A2115">
            <v>4902</v>
          </cell>
        </row>
        <row r="2116">
          <cell r="A2116">
            <v>4903</v>
          </cell>
        </row>
        <row r="2117">
          <cell r="A2117">
            <v>4904</v>
          </cell>
        </row>
        <row r="2118">
          <cell r="A2118">
            <v>4905</v>
          </cell>
        </row>
        <row r="2119">
          <cell r="A2119">
            <v>4906</v>
          </cell>
        </row>
        <row r="2120">
          <cell r="A2120">
            <v>4907</v>
          </cell>
        </row>
        <row r="2121">
          <cell r="A2121">
            <v>4908</v>
          </cell>
        </row>
        <row r="2122">
          <cell r="A2122">
            <v>4909</v>
          </cell>
        </row>
        <row r="2123">
          <cell r="A2123">
            <v>4910</v>
          </cell>
        </row>
        <row r="2124">
          <cell r="A2124">
            <v>4911</v>
          </cell>
        </row>
        <row r="2125">
          <cell r="A2125">
            <v>4913</v>
          </cell>
        </row>
        <row r="2126">
          <cell r="A2126">
            <v>4914</v>
          </cell>
        </row>
        <row r="2127">
          <cell r="A2127">
            <v>4915</v>
          </cell>
        </row>
        <row r="2128">
          <cell r="A2128">
            <v>4917</v>
          </cell>
        </row>
        <row r="2129">
          <cell r="A2129">
            <v>4918</v>
          </cell>
        </row>
        <row r="2130">
          <cell r="A2130">
            <v>4919</v>
          </cell>
        </row>
        <row r="2131">
          <cell r="A2131">
            <v>4920</v>
          </cell>
        </row>
        <row r="2132">
          <cell r="A2132">
            <v>4921</v>
          </cell>
        </row>
        <row r="2133">
          <cell r="A2133">
            <v>4923</v>
          </cell>
        </row>
        <row r="2134">
          <cell r="A2134">
            <v>4924</v>
          </cell>
        </row>
        <row r="2135">
          <cell r="A2135">
            <v>4925</v>
          </cell>
        </row>
        <row r="2136">
          <cell r="A2136">
            <v>4926</v>
          </cell>
        </row>
        <row r="2137">
          <cell r="A2137">
            <v>4929</v>
          </cell>
        </row>
        <row r="2138">
          <cell r="A2138">
            <v>4930</v>
          </cell>
        </row>
        <row r="2139">
          <cell r="A2139">
            <v>4931</v>
          </cell>
        </row>
        <row r="2140">
          <cell r="A2140">
            <v>4932</v>
          </cell>
        </row>
        <row r="2141">
          <cell r="A2141">
            <v>4933</v>
          </cell>
        </row>
        <row r="2142">
          <cell r="A2142">
            <v>4935</v>
          </cell>
        </row>
        <row r="2143">
          <cell r="A2143">
            <v>4936</v>
          </cell>
        </row>
        <row r="2144">
          <cell r="A2144">
            <v>4938</v>
          </cell>
        </row>
        <row r="2145">
          <cell r="A2145">
            <v>4939</v>
          </cell>
        </row>
        <row r="2146">
          <cell r="A2146">
            <v>4940</v>
          </cell>
        </row>
        <row r="2147">
          <cell r="A2147">
            <v>4941</v>
          </cell>
        </row>
        <row r="2148">
          <cell r="A2148">
            <v>4942</v>
          </cell>
        </row>
        <row r="2149">
          <cell r="A2149">
            <v>4943</v>
          </cell>
        </row>
        <row r="2150">
          <cell r="A2150">
            <v>4944</v>
          </cell>
        </row>
        <row r="2151">
          <cell r="A2151">
            <v>4945</v>
          </cell>
        </row>
        <row r="2152">
          <cell r="A2152">
            <v>4946</v>
          </cell>
        </row>
        <row r="2153">
          <cell r="A2153">
            <v>4947</v>
          </cell>
        </row>
        <row r="2154">
          <cell r="A2154">
            <v>4949</v>
          </cell>
        </row>
        <row r="2155">
          <cell r="A2155">
            <v>4950</v>
          </cell>
        </row>
        <row r="2156">
          <cell r="A2156">
            <v>4951</v>
          </cell>
        </row>
        <row r="2157">
          <cell r="A2157">
            <v>4952</v>
          </cell>
        </row>
        <row r="2158">
          <cell r="A2158">
            <v>4953</v>
          </cell>
        </row>
        <row r="2159">
          <cell r="A2159">
            <v>4954</v>
          </cell>
        </row>
        <row r="2160">
          <cell r="A2160">
            <v>4955</v>
          </cell>
        </row>
        <row r="2161">
          <cell r="A2161">
            <v>4956</v>
          </cell>
        </row>
        <row r="2162">
          <cell r="A2162">
            <v>4957</v>
          </cell>
        </row>
        <row r="2163">
          <cell r="A2163">
            <v>4958</v>
          </cell>
        </row>
        <row r="2164">
          <cell r="A2164">
            <v>4959</v>
          </cell>
        </row>
        <row r="2165">
          <cell r="A2165">
            <v>4961</v>
          </cell>
        </row>
        <row r="2166">
          <cell r="A2166">
            <v>4964</v>
          </cell>
        </row>
        <row r="2167">
          <cell r="A2167">
            <v>4965</v>
          </cell>
        </row>
        <row r="2168">
          <cell r="A2168">
            <v>4967</v>
          </cell>
        </row>
        <row r="2169">
          <cell r="A2169">
            <v>4968</v>
          </cell>
        </row>
        <row r="2170">
          <cell r="A2170">
            <v>4969</v>
          </cell>
        </row>
        <row r="2171">
          <cell r="A2171">
            <v>4970</v>
          </cell>
        </row>
        <row r="2172">
          <cell r="A2172">
            <v>4973</v>
          </cell>
        </row>
        <row r="2173">
          <cell r="A2173">
            <v>4976</v>
          </cell>
        </row>
        <row r="2174">
          <cell r="A2174">
            <v>4978</v>
          </cell>
        </row>
        <row r="2175">
          <cell r="A2175">
            <v>4979</v>
          </cell>
        </row>
        <row r="2176">
          <cell r="A2176">
            <v>4980</v>
          </cell>
        </row>
        <row r="2177">
          <cell r="A2177">
            <v>4982</v>
          </cell>
        </row>
        <row r="2178">
          <cell r="A2178">
            <v>4983</v>
          </cell>
        </row>
        <row r="2179">
          <cell r="A2179">
            <v>4984</v>
          </cell>
        </row>
        <row r="2180">
          <cell r="A2180">
            <v>4985</v>
          </cell>
        </row>
        <row r="2181">
          <cell r="A2181">
            <v>4986</v>
          </cell>
        </row>
        <row r="2182">
          <cell r="A2182">
            <v>4987</v>
          </cell>
        </row>
        <row r="2183">
          <cell r="A2183">
            <v>4988</v>
          </cell>
        </row>
        <row r="2184">
          <cell r="A2184">
            <v>4990</v>
          </cell>
        </row>
        <row r="2185">
          <cell r="A2185">
            <v>4991</v>
          </cell>
        </row>
        <row r="2186">
          <cell r="A2186">
            <v>4992</v>
          </cell>
        </row>
        <row r="2187">
          <cell r="A2187">
            <v>4994</v>
          </cell>
        </row>
        <row r="2188">
          <cell r="A2188">
            <v>4995</v>
          </cell>
        </row>
        <row r="2189">
          <cell r="A2189">
            <v>4998</v>
          </cell>
        </row>
        <row r="2190">
          <cell r="A2190">
            <v>4999</v>
          </cell>
        </row>
        <row r="2191">
          <cell r="A2191">
            <v>5000</v>
          </cell>
        </row>
        <row r="2192">
          <cell r="A2192">
            <v>5001</v>
          </cell>
        </row>
        <row r="2193">
          <cell r="A2193">
            <v>5002</v>
          </cell>
        </row>
        <row r="2194">
          <cell r="A2194">
            <v>5003</v>
          </cell>
        </row>
        <row r="2195">
          <cell r="A2195">
            <v>5004</v>
          </cell>
        </row>
        <row r="2196">
          <cell r="A2196">
            <v>5005</v>
          </cell>
        </row>
        <row r="2197">
          <cell r="A2197">
            <v>5006</v>
          </cell>
        </row>
        <row r="2198">
          <cell r="A2198">
            <v>5008</v>
          </cell>
        </row>
        <row r="2199">
          <cell r="A2199">
            <v>5010</v>
          </cell>
        </row>
        <row r="2200">
          <cell r="A2200">
            <v>5012</v>
          </cell>
        </row>
        <row r="2201">
          <cell r="A2201">
            <v>5013</v>
          </cell>
        </row>
        <row r="2202">
          <cell r="A2202">
            <v>5014</v>
          </cell>
        </row>
        <row r="2203">
          <cell r="A2203">
            <v>5015</v>
          </cell>
        </row>
        <row r="2204">
          <cell r="A2204">
            <v>5016</v>
          </cell>
        </row>
        <row r="2205">
          <cell r="A2205">
            <v>5017</v>
          </cell>
        </row>
        <row r="2206">
          <cell r="A2206">
            <v>5019</v>
          </cell>
        </row>
        <row r="2207">
          <cell r="A2207">
            <v>5020</v>
          </cell>
        </row>
        <row r="2208">
          <cell r="A2208">
            <v>5022</v>
          </cell>
        </row>
        <row r="2209">
          <cell r="A2209">
            <v>5024</v>
          </cell>
        </row>
        <row r="2210">
          <cell r="A2210">
            <v>5025</v>
          </cell>
        </row>
        <row r="2211">
          <cell r="A2211">
            <v>5026</v>
          </cell>
        </row>
        <row r="2212">
          <cell r="A2212">
            <v>5027</v>
          </cell>
        </row>
        <row r="2213">
          <cell r="A2213">
            <v>5030</v>
          </cell>
        </row>
        <row r="2214">
          <cell r="A2214">
            <v>5031</v>
          </cell>
        </row>
        <row r="2215">
          <cell r="A2215">
            <v>5032</v>
          </cell>
        </row>
        <row r="2216">
          <cell r="A2216">
            <v>5033</v>
          </cell>
        </row>
        <row r="2217">
          <cell r="A2217">
            <v>5034</v>
          </cell>
        </row>
        <row r="2218">
          <cell r="A2218">
            <v>5036</v>
          </cell>
        </row>
        <row r="2219">
          <cell r="A2219">
            <v>5038</v>
          </cell>
        </row>
        <row r="2220">
          <cell r="A2220">
            <v>5039</v>
          </cell>
        </row>
        <row r="2221">
          <cell r="A2221">
            <v>5041</v>
          </cell>
        </row>
        <row r="2222">
          <cell r="A2222">
            <v>5045</v>
          </cell>
        </row>
        <row r="2223">
          <cell r="A2223">
            <v>5046</v>
          </cell>
        </row>
        <row r="2224">
          <cell r="A2224">
            <v>5047</v>
          </cell>
        </row>
        <row r="2225">
          <cell r="A2225">
            <v>5048</v>
          </cell>
        </row>
        <row r="2226">
          <cell r="A2226">
            <v>5049</v>
          </cell>
        </row>
        <row r="2227">
          <cell r="A2227">
            <v>5050</v>
          </cell>
        </row>
        <row r="2228">
          <cell r="A2228">
            <v>5052</v>
          </cell>
        </row>
        <row r="2229">
          <cell r="A2229">
            <v>5053</v>
          </cell>
        </row>
        <row r="2230">
          <cell r="A2230">
            <v>5056</v>
          </cell>
        </row>
        <row r="2231">
          <cell r="A2231">
            <v>5057</v>
          </cell>
        </row>
        <row r="2232">
          <cell r="A2232">
            <v>5059</v>
          </cell>
        </row>
        <row r="2233">
          <cell r="A2233">
            <v>5060</v>
          </cell>
        </row>
        <row r="2234">
          <cell r="A2234">
            <v>5063</v>
          </cell>
        </row>
        <row r="2235">
          <cell r="A2235">
            <v>5064</v>
          </cell>
        </row>
        <row r="2236">
          <cell r="A2236">
            <v>5065</v>
          </cell>
        </row>
        <row r="2237">
          <cell r="A2237">
            <v>5066</v>
          </cell>
        </row>
        <row r="2238">
          <cell r="A2238">
            <v>5067</v>
          </cell>
        </row>
        <row r="2239">
          <cell r="A2239">
            <v>5068</v>
          </cell>
        </row>
        <row r="2240">
          <cell r="A2240">
            <v>5069</v>
          </cell>
        </row>
        <row r="2241">
          <cell r="A2241">
            <v>5070</v>
          </cell>
        </row>
        <row r="2242">
          <cell r="A2242">
            <v>5071</v>
          </cell>
        </row>
        <row r="2243">
          <cell r="A2243">
            <v>5072</v>
          </cell>
        </row>
        <row r="2244">
          <cell r="A2244">
            <v>5074</v>
          </cell>
        </row>
        <row r="2245">
          <cell r="A2245">
            <v>5076</v>
          </cell>
        </row>
        <row r="2246">
          <cell r="A2246">
            <v>5077</v>
          </cell>
        </row>
        <row r="2247">
          <cell r="A2247">
            <v>5078</v>
          </cell>
        </row>
        <row r="2248">
          <cell r="A2248">
            <v>5082</v>
          </cell>
        </row>
        <row r="2249">
          <cell r="A2249">
            <v>5084</v>
          </cell>
        </row>
        <row r="2250">
          <cell r="A2250">
            <v>5085</v>
          </cell>
        </row>
        <row r="2251">
          <cell r="A2251">
            <v>5086</v>
          </cell>
        </row>
        <row r="2252">
          <cell r="A2252">
            <v>5087</v>
          </cell>
        </row>
        <row r="2253">
          <cell r="A2253">
            <v>5089</v>
          </cell>
        </row>
        <row r="2254">
          <cell r="A2254">
            <v>5090</v>
          </cell>
        </row>
        <row r="2255">
          <cell r="A2255">
            <v>5092</v>
          </cell>
        </row>
        <row r="2256">
          <cell r="A2256">
            <v>5094</v>
          </cell>
        </row>
        <row r="2257">
          <cell r="A2257">
            <v>5095</v>
          </cell>
        </row>
        <row r="2258">
          <cell r="A2258">
            <v>5096</v>
          </cell>
        </row>
        <row r="2259">
          <cell r="A2259">
            <v>5098</v>
          </cell>
        </row>
        <row r="2260">
          <cell r="A2260">
            <v>5099</v>
          </cell>
        </row>
        <row r="2261">
          <cell r="A2261">
            <v>5100</v>
          </cell>
        </row>
        <row r="2262">
          <cell r="A2262">
            <v>5101</v>
          </cell>
        </row>
        <row r="2263">
          <cell r="A2263">
            <v>5102</v>
          </cell>
        </row>
        <row r="2264">
          <cell r="A2264">
            <v>5103</v>
          </cell>
        </row>
        <row r="2265">
          <cell r="A2265">
            <v>5104</v>
          </cell>
        </row>
        <row r="2266">
          <cell r="A2266">
            <v>5106</v>
          </cell>
        </row>
        <row r="2267">
          <cell r="A2267">
            <v>5109</v>
          </cell>
        </row>
        <row r="2268">
          <cell r="A2268">
            <v>5110</v>
          </cell>
        </row>
        <row r="2269">
          <cell r="A2269">
            <v>5111</v>
          </cell>
        </row>
        <row r="2270">
          <cell r="A2270">
            <v>5112</v>
          </cell>
        </row>
        <row r="2271">
          <cell r="A2271">
            <v>5113</v>
          </cell>
        </row>
        <row r="2272">
          <cell r="A2272">
            <v>5114</v>
          </cell>
        </row>
        <row r="2273">
          <cell r="A2273">
            <v>5115</v>
          </cell>
        </row>
        <row r="2274">
          <cell r="A2274">
            <v>5117</v>
          </cell>
        </row>
        <row r="2275">
          <cell r="A2275">
            <v>5118</v>
          </cell>
        </row>
        <row r="2276">
          <cell r="A2276">
            <v>5119</v>
          </cell>
        </row>
        <row r="2277">
          <cell r="A2277">
            <v>5122</v>
          </cell>
        </row>
        <row r="2278">
          <cell r="A2278">
            <v>5123</v>
          </cell>
        </row>
        <row r="2279">
          <cell r="A2279">
            <v>5124</v>
          </cell>
        </row>
        <row r="2280">
          <cell r="A2280">
            <v>5125</v>
          </cell>
        </row>
        <row r="2281">
          <cell r="A2281">
            <v>5126</v>
          </cell>
        </row>
        <row r="2282">
          <cell r="A2282">
            <v>5129</v>
          </cell>
        </row>
        <row r="2283">
          <cell r="A2283">
            <v>5130</v>
          </cell>
        </row>
        <row r="2284">
          <cell r="A2284">
            <v>5132</v>
          </cell>
        </row>
        <row r="2285">
          <cell r="A2285">
            <v>5133</v>
          </cell>
        </row>
        <row r="2286">
          <cell r="A2286">
            <v>5134</v>
          </cell>
        </row>
        <row r="2287">
          <cell r="A2287">
            <v>5135</v>
          </cell>
        </row>
        <row r="2288">
          <cell r="A2288">
            <v>5136</v>
          </cell>
        </row>
        <row r="2289">
          <cell r="A2289">
            <v>5137</v>
          </cell>
        </row>
        <row r="2290">
          <cell r="A2290">
            <v>5141</v>
          </cell>
        </row>
        <row r="2291">
          <cell r="A2291">
            <v>5142</v>
          </cell>
        </row>
        <row r="2292">
          <cell r="A2292">
            <v>5143</v>
          </cell>
        </row>
        <row r="2293">
          <cell r="A2293">
            <v>5144</v>
          </cell>
        </row>
        <row r="2294">
          <cell r="A2294">
            <v>5145</v>
          </cell>
        </row>
        <row r="2295">
          <cell r="A2295">
            <v>5146</v>
          </cell>
        </row>
        <row r="2296">
          <cell r="A2296">
            <v>5147</v>
          </cell>
        </row>
        <row r="2297">
          <cell r="A2297">
            <v>5148</v>
          </cell>
        </row>
        <row r="2298">
          <cell r="A2298">
            <v>5149</v>
          </cell>
        </row>
        <row r="2299">
          <cell r="A2299">
            <v>5150</v>
          </cell>
        </row>
        <row r="2300">
          <cell r="A2300">
            <v>5152</v>
          </cell>
        </row>
        <row r="2301">
          <cell r="A2301">
            <v>5153</v>
          </cell>
        </row>
        <row r="2302">
          <cell r="A2302">
            <v>5155</v>
          </cell>
        </row>
        <row r="2303">
          <cell r="A2303">
            <v>5156</v>
          </cell>
        </row>
        <row r="2304">
          <cell r="A2304">
            <v>5158</v>
          </cell>
        </row>
        <row r="2305">
          <cell r="A2305">
            <v>5159</v>
          </cell>
        </row>
        <row r="2306">
          <cell r="A2306">
            <v>5160</v>
          </cell>
        </row>
        <row r="2307">
          <cell r="A2307">
            <v>5161</v>
          </cell>
        </row>
        <row r="2308">
          <cell r="A2308">
            <v>5162</v>
          </cell>
        </row>
        <row r="2309">
          <cell r="A2309">
            <v>5163</v>
          </cell>
        </row>
        <row r="2310">
          <cell r="A2310">
            <v>5166</v>
          </cell>
        </row>
        <row r="2311">
          <cell r="A2311">
            <v>5167</v>
          </cell>
        </row>
        <row r="2312">
          <cell r="A2312">
            <v>5168</v>
          </cell>
        </row>
        <row r="2313">
          <cell r="A2313">
            <v>5171</v>
          </cell>
        </row>
        <row r="2314">
          <cell r="A2314">
            <v>5172</v>
          </cell>
        </row>
        <row r="2315">
          <cell r="A2315">
            <v>5173</v>
          </cell>
        </row>
        <row r="2316">
          <cell r="A2316">
            <v>5175</v>
          </cell>
        </row>
        <row r="2317">
          <cell r="A2317">
            <v>5176</v>
          </cell>
        </row>
        <row r="2318">
          <cell r="A2318">
            <v>5178</v>
          </cell>
        </row>
        <row r="2319">
          <cell r="A2319">
            <v>5179</v>
          </cell>
        </row>
        <row r="2320">
          <cell r="A2320">
            <v>5180</v>
          </cell>
        </row>
        <row r="2321">
          <cell r="A2321">
            <v>5181</v>
          </cell>
        </row>
        <row r="2322">
          <cell r="A2322">
            <v>5182</v>
          </cell>
        </row>
        <row r="2323">
          <cell r="A2323">
            <v>5183</v>
          </cell>
        </row>
        <row r="2324">
          <cell r="A2324">
            <v>5186</v>
          </cell>
        </row>
        <row r="2325">
          <cell r="A2325">
            <v>5188</v>
          </cell>
        </row>
        <row r="2326">
          <cell r="A2326">
            <v>5189</v>
          </cell>
        </row>
        <row r="2327">
          <cell r="A2327">
            <v>5190</v>
          </cell>
        </row>
        <row r="2328">
          <cell r="A2328">
            <v>5193</v>
          </cell>
        </row>
        <row r="2329">
          <cell r="A2329">
            <v>5194</v>
          </cell>
        </row>
        <row r="2330">
          <cell r="A2330">
            <v>5196</v>
          </cell>
        </row>
        <row r="2331">
          <cell r="A2331">
            <v>5197</v>
          </cell>
        </row>
        <row r="2332">
          <cell r="A2332">
            <v>5198</v>
          </cell>
        </row>
        <row r="2333">
          <cell r="A2333">
            <v>5199</v>
          </cell>
        </row>
        <row r="2334">
          <cell r="A2334">
            <v>5200</v>
          </cell>
        </row>
        <row r="2335">
          <cell r="A2335">
            <v>5201</v>
          </cell>
        </row>
        <row r="2336">
          <cell r="A2336">
            <v>5202</v>
          </cell>
        </row>
        <row r="2337">
          <cell r="A2337">
            <v>5203</v>
          </cell>
        </row>
        <row r="2338">
          <cell r="A2338">
            <v>5204</v>
          </cell>
        </row>
        <row r="2339">
          <cell r="A2339">
            <v>5205</v>
          </cell>
        </row>
        <row r="2340">
          <cell r="A2340">
            <v>5207</v>
          </cell>
        </row>
        <row r="2341">
          <cell r="A2341">
            <v>5209</v>
          </cell>
        </row>
        <row r="2342">
          <cell r="A2342">
            <v>5212</v>
          </cell>
        </row>
        <row r="2343">
          <cell r="A2343">
            <v>5213</v>
          </cell>
        </row>
        <row r="2344">
          <cell r="A2344">
            <v>5214</v>
          </cell>
        </row>
        <row r="2345">
          <cell r="A2345">
            <v>5215</v>
          </cell>
        </row>
        <row r="2346">
          <cell r="A2346">
            <v>5216</v>
          </cell>
        </row>
        <row r="2347">
          <cell r="A2347">
            <v>5217</v>
          </cell>
        </row>
        <row r="2348">
          <cell r="A2348">
            <v>5219</v>
          </cell>
        </row>
        <row r="2349">
          <cell r="A2349">
            <v>5222</v>
          </cell>
        </row>
        <row r="2350">
          <cell r="A2350">
            <v>5224</v>
          </cell>
        </row>
        <row r="2351">
          <cell r="A2351">
            <v>5225</v>
          </cell>
        </row>
        <row r="2352">
          <cell r="A2352">
            <v>5226</v>
          </cell>
        </row>
        <row r="2353">
          <cell r="A2353">
            <v>5227</v>
          </cell>
        </row>
        <row r="2354">
          <cell r="A2354">
            <v>5229</v>
          </cell>
        </row>
        <row r="2355">
          <cell r="A2355">
            <v>5230</v>
          </cell>
        </row>
        <row r="2356">
          <cell r="A2356">
            <v>5231</v>
          </cell>
        </row>
        <row r="2357">
          <cell r="A2357">
            <v>5232</v>
          </cell>
        </row>
        <row r="2358">
          <cell r="A2358">
            <v>5234</v>
          </cell>
        </row>
        <row r="2359">
          <cell r="A2359">
            <v>5235</v>
          </cell>
        </row>
        <row r="2360">
          <cell r="A2360">
            <v>5236</v>
          </cell>
        </row>
        <row r="2361">
          <cell r="A2361">
            <v>5238</v>
          </cell>
        </row>
        <row r="2362">
          <cell r="A2362">
            <v>5239</v>
          </cell>
        </row>
        <row r="2363">
          <cell r="A2363">
            <v>5240</v>
          </cell>
        </row>
        <row r="2364">
          <cell r="A2364">
            <v>5241</v>
          </cell>
        </row>
        <row r="2365">
          <cell r="A2365">
            <v>5242</v>
          </cell>
        </row>
        <row r="2366">
          <cell r="A2366">
            <v>5243</v>
          </cell>
        </row>
        <row r="2367">
          <cell r="A2367">
            <v>5246</v>
          </cell>
        </row>
        <row r="2368">
          <cell r="A2368">
            <v>5247</v>
          </cell>
        </row>
        <row r="2369">
          <cell r="A2369">
            <v>5248</v>
          </cell>
        </row>
        <row r="2370">
          <cell r="A2370">
            <v>5250</v>
          </cell>
        </row>
        <row r="2371">
          <cell r="A2371">
            <v>5251</v>
          </cell>
        </row>
        <row r="2372">
          <cell r="A2372">
            <v>5253</v>
          </cell>
        </row>
        <row r="2373">
          <cell r="A2373">
            <v>5254</v>
          </cell>
        </row>
        <row r="2374">
          <cell r="A2374">
            <v>5255</v>
          </cell>
        </row>
        <row r="2375">
          <cell r="A2375">
            <v>5256</v>
          </cell>
        </row>
        <row r="2376">
          <cell r="A2376">
            <v>5257</v>
          </cell>
        </row>
        <row r="2377">
          <cell r="A2377">
            <v>5260</v>
          </cell>
        </row>
        <row r="2378">
          <cell r="A2378">
            <v>5261</v>
          </cell>
        </row>
        <row r="2379">
          <cell r="A2379">
            <v>5263</v>
          </cell>
        </row>
        <row r="2380">
          <cell r="A2380">
            <v>5265</v>
          </cell>
        </row>
        <row r="2381">
          <cell r="A2381">
            <v>5268</v>
          </cell>
        </row>
        <row r="2382">
          <cell r="A2382">
            <v>5271</v>
          </cell>
        </row>
        <row r="2383">
          <cell r="A2383">
            <v>5273</v>
          </cell>
        </row>
        <row r="2384">
          <cell r="A2384">
            <v>5274</v>
          </cell>
        </row>
        <row r="2385">
          <cell r="A2385">
            <v>5275</v>
          </cell>
        </row>
        <row r="2386">
          <cell r="A2386">
            <v>5276</v>
          </cell>
        </row>
        <row r="2387">
          <cell r="A2387">
            <v>5278</v>
          </cell>
        </row>
        <row r="2388">
          <cell r="A2388">
            <v>5279</v>
          </cell>
        </row>
        <row r="2389">
          <cell r="A2389">
            <v>5282</v>
          </cell>
        </row>
        <row r="2390">
          <cell r="A2390">
            <v>5283</v>
          </cell>
        </row>
        <row r="2391">
          <cell r="A2391">
            <v>5285</v>
          </cell>
        </row>
        <row r="2392">
          <cell r="A2392">
            <v>5288</v>
          </cell>
        </row>
        <row r="2393">
          <cell r="A2393">
            <v>5290</v>
          </cell>
        </row>
        <row r="2394">
          <cell r="A2394">
            <v>5291</v>
          </cell>
        </row>
        <row r="2395">
          <cell r="A2395">
            <v>5293</v>
          </cell>
        </row>
        <row r="2396">
          <cell r="A2396">
            <v>5295</v>
          </cell>
        </row>
        <row r="2397">
          <cell r="A2397">
            <v>5297</v>
          </cell>
        </row>
        <row r="2398">
          <cell r="A2398">
            <v>5298</v>
          </cell>
        </row>
        <row r="2399">
          <cell r="A2399">
            <v>5299</v>
          </cell>
        </row>
        <row r="2400">
          <cell r="A2400">
            <v>5306</v>
          </cell>
        </row>
        <row r="2401">
          <cell r="A2401">
            <v>5307</v>
          </cell>
        </row>
        <row r="2402">
          <cell r="A2402">
            <v>5308</v>
          </cell>
        </row>
        <row r="2403">
          <cell r="A2403">
            <v>5310</v>
          </cell>
        </row>
        <row r="2404">
          <cell r="A2404">
            <v>5312</v>
          </cell>
        </row>
        <row r="2405">
          <cell r="A2405">
            <v>5314</v>
          </cell>
        </row>
        <row r="2406">
          <cell r="A2406">
            <v>5316</v>
          </cell>
        </row>
        <row r="2407">
          <cell r="A2407">
            <v>5317</v>
          </cell>
        </row>
        <row r="2408">
          <cell r="A2408">
            <v>5318</v>
          </cell>
        </row>
        <row r="2409">
          <cell r="A2409">
            <v>5324</v>
          </cell>
        </row>
        <row r="2410">
          <cell r="A2410">
            <v>5325</v>
          </cell>
        </row>
        <row r="2411">
          <cell r="A2411">
            <v>5326</v>
          </cell>
        </row>
        <row r="2412">
          <cell r="A2412">
            <v>5327</v>
          </cell>
        </row>
        <row r="2413">
          <cell r="A2413">
            <v>5329</v>
          </cell>
        </row>
        <row r="2414">
          <cell r="A2414">
            <v>5331</v>
          </cell>
        </row>
        <row r="2415">
          <cell r="A2415">
            <v>5332</v>
          </cell>
        </row>
        <row r="2416">
          <cell r="A2416">
            <v>5333</v>
          </cell>
        </row>
        <row r="2417">
          <cell r="A2417">
            <v>5336</v>
          </cell>
        </row>
        <row r="2418">
          <cell r="A2418">
            <v>5338</v>
          </cell>
        </row>
        <row r="2419">
          <cell r="A2419">
            <v>5339</v>
          </cell>
        </row>
        <row r="2420">
          <cell r="A2420">
            <v>5340</v>
          </cell>
        </row>
        <row r="2421">
          <cell r="A2421">
            <v>5344</v>
          </cell>
        </row>
        <row r="2422">
          <cell r="A2422">
            <v>5347</v>
          </cell>
        </row>
        <row r="2423">
          <cell r="A2423">
            <v>5348</v>
          </cell>
        </row>
        <row r="2424">
          <cell r="A2424">
            <v>5349</v>
          </cell>
        </row>
        <row r="2425">
          <cell r="A2425">
            <v>5350</v>
          </cell>
        </row>
        <row r="2426">
          <cell r="A2426">
            <v>5400</v>
          </cell>
        </row>
        <row r="2427">
          <cell r="A2427">
            <v>5401</v>
          </cell>
        </row>
        <row r="2428">
          <cell r="A2428">
            <v>5402</v>
          </cell>
        </row>
        <row r="2429">
          <cell r="A2429">
            <v>5403</v>
          </cell>
        </row>
        <row r="2430">
          <cell r="A2430">
            <v>5404</v>
          </cell>
        </row>
        <row r="2431">
          <cell r="A2431">
            <v>5406</v>
          </cell>
        </row>
        <row r="2432">
          <cell r="A2432">
            <v>5407</v>
          </cell>
        </row>
        <row r="2433">
          <cell r="A2433">
            <v>5408</v>
          </cell>
        </row>
        <row r="2434">
          <cell r="A2434">
            <v>5409</v>
          </cell>
        </row>
        <row r="2435">
          <cell r="A2435">
            <v>5410</v>
          </cell>
        </row>
        <row r="2436">
          <cell r="A2436">
            <v>5411</v>
          </cell>
        </row>
        <row r="2437">
          <cell r="A2437">
            <v>5412</v>
          </cell>
        </row>
        <row r="2438">
          <cell r="A2438">
            <v>5413</v>
          </cell>
        </row>
        <row r="2439">
          <cell r="A2439">
            <v>5414</v>
          </cell>
        </row>
        <row r="2440">
          <cell r="A2440">
            <v>5416</v>
          </cell>
        </row>
        <row r="2441">
          <cell r="A2441">
            <v>5417</v>
          </cell>
        </row>
        <row r="2442">
          <cell r="A2442">
            <v>5418</v>
          </cell>
        </row>
        <row r="2443">
          <cell r="A2443">
            <v>5420</v>
          </cell>
        </row>
        <row r="2444">
          <cell r="A2444">
            <v>5421</v>
          </cell>
        </row>
        <row r="2445">
          <cell r="A2445">
            <v>5422</v>
          </cell>
        </row>
        <row r="2446">
          <cell r="A2446">
            <v>5423</v>
          </cell>
        </row>
        <row r="2447">
          <cell r="A2447">
            <v>5424</v>
          </cell>
        </row>
        <row r="2448">
          <cell r="A2448">
            <v>5426</v>
          </cell>
        </row>
        <row r="2449">
          <cell r="A2449">
            <v>5427</v>
          </cell>
        </row>
        <row r="2450">
          <cell r="A2450">
            <v>5428</v>
          </cell>
        </row>
        <row r="2451">
          <cell r="A2451">
            <v>5429</v>
          </cell>
        </row>
        <row r="2452">
          <cell r="A2452">
            <v>5430</v>
          </cell>
        </row>
        <row r="2453">
          <cell r="A2453">
            <v>5431</v>
          </cell>
        </row>
        <row r="2454">
          <cell r="A2454">
            <v>5432</v>
          </cell>
        </row>
        <row r="2455">
          <cell r="A2455">
            <v>5433</v>
          </cell>
        </row>
        <row r="2456">
          <cell r="A2456">
            <v>5434</v>
          </cell>
        </row>
        <row r="2457">
          <cell r="A2457">
            <v>5436</v>
          </cell>
        </row>
        <row r="2458">
          <cell r="A2458">
            <v>5437</v>
          </cell>
        </row>
        <row r="2459">
          <cell r="A2459">
            <v>5438</v>
          </cell>
        </row>
        <row r="2460">
          <cell r="A2460">
            <v>5439</v>
          </cell>
        </row>
        <row r="2461">
          <cell r="A2461">
            <v>5440</v>
          </cell>
        </row>
        <row r="2462">
          <cell r="A2462">
            <v>5442</v>
          </cell>
        </row>
        <row r="2463">
          <cell r="A2463">
            <v>5443</v>
          </cell>
        </row>
        <row r="2464">
          <cell r="A2464">
            <v>5444</v>
          </cell>
        </row>
        <row r="2465">
          <cell r="A2465">
            <v>5445</v>
          </cell>
        </row>
        <row r="2466">
          <cell r="A2466">
            <v>5446</v>
          </cell>
        </row>
        <row r="2467">
          <cell r="A2467">
            <v>5447</v>
          </cell>
        </row>
        <row r="2468">
          <cell r="A2468">
            <v>5448</v>
          </cell>
        </row>
        <row r="2469">
          <cell r="A2469">
            <v>5449</v>
          </cell>
        </row>
        <row r="2470">
          <cell r="A2470">
            <v>5450</v>
          </cell>
        </row>
        <row r="2471">
          <cell r="A2471">
            <v>5452</v>
          </cell>
        </row>
        <row r="2472">
          <cell r="A2472">
            <v>5453</v>
          </cell>
        </row>
        <row r="2473">
          <cell r="A2473">
            <v>5454</v>
          </cell>
        </row>
        <row r="2474">
          <cell r="A2474">
            <v>5457</v>
          </cell>
        </row>
        <row r="2475">
          <cell r="A2475">
            <v>5458</v>
          </cell>
        </row>
        <row r="2476">
          <cell r="A2476">
            <v>5459</v>
          </cell>
        </row>
        <row r="2477">
          <cell r="A2477">
            <v>5460</v>
          </cell>
        </row>
        <row r="2478">
          <cell r="A2478">
            <v>5461</v>
          </cell>
        </row>
        <row r="2479">
          <cell r="A2479">
            <v>5462</v>
          </cell>
        </row>
        <row r="2480">
          <cell r="A2480">
            <v>5463</v>
          </cell>
        </row>
        <row r="2481">
          <cell r="A2481">
            <v>5464</v>
          </cell>
        </row>
        <row r="2482">
          <cell r="A2482">
            <v>5465</v>
          </cell>
        </row>
        <row r="2483">
          <cell r="A2483">
            <v>5467</v>
          </cell>
        </row>
        <row r="2484">
          <cell r="A2484">
            <v>5468</v>
          </cell>
        </row>
        <row r="2485">
          <cell r="A2485">
            <v>5470</v>
          </cell>
        </row>
        <row r="2486">
          <cell r="A2486">
            <v>5471</v>
          </cell>
        </row>
        <row r="2487">
          <cell r="A2487">
            <v>5472</v>
          </cell>
        </row>
        <row r="2488">
          <cell r="A2488">
            <v>5473</v>
          </cell>
        </row>
        <row r="2489">
          <cell r="A2489">
            <v>5474</v>
          </cell>
        </row>
        <row r="2490">
          <cell r="A2490">
            <v>5475</v>
          </cell>
        </row>
        <row r="2491">
          <cell r="A2491">
            <v>5476</v>
          </cell>
        </row>
        <row r="2492">
          <cell r="A2492">
            <v>5477</v>
          </cell>
        </row>
        <row r="2493">
          <cell r="A2493">
            <v>5478</v>
          </cell>
        </row>
        <row r="2494">
          <cell r="A2494">
            <v>5479</v>
          </cell>
        </row>
        <row r="2495">
          <cell r="A2495">
            <v>5480</v>
          </cell>
        </row>
        <row r="2496">
          <cell r="A2496">
            <v>5482</v>
          </cell>
        </row>
        <row r="2497">
          <cell r="A2497">
            <v>5483</v>
          </cell>
        </row>
        <row r="2498">
          <cell r="A2498">
            <v>5484</v>
          </cell>
        </row>
        <row r="2499">
          <cell r="A2499">
            <v>5485</v>
          </cell>
        </row>
        <row r="2500">
          <cell r="A2500">
            <v>5486</v>
          </cell>
        </row>
        <row r="2501">
          <cell r="A2501">
            <v>5487</v>
          </cell>
        </row>
        <row r="2502">
          <cell r="A2502">
            <v>5489</v>
          </cell>
        </row>
        <row r="2503">
          <cell r="A2503">
            <v>5490</v>
          </cell>
        </row>
        <row r="2504">
          <cell r="A2504">
            <v>5491</v>
          </cell>
        </row>
        <row r="2505">
          <cell r="A2505">
            <v>5492</v>
          </cell>
        </row>
        <row r="2506">
          <cell r="A2506">
            <v>5493</v>
          </cell>
        </row>
        <row r="2507">
          <cell r="A2507">
            <v>5494</v>
          </cell>
        </row>
        <row r="2508">
          <cell r="A2508">
            <v>5495</v>
          </cell>
        </row>
        <row r="2509">
          <cell r="A2509">
            <v>5496</v>
          </cell>
        </row>
        <row r="2510">
          <cell r="A2510">
            <v>5498</v>
          </cell>
        </row>
        <row r="2511">
          <cell r="A2511">
            <v>5499</v>
          </cell>
        </row>
        <row r="2512">
          <cell r="A2512">
            <v>5500</v>
          </cell>
        </row>
        <row r="2513">
          <cell r="A2513">
            <v>5501</v>
          </cell>
        </row>
        <row r="2514">
          <cell r="A2514">
            <v>5502</v>
          </cell>
        </row>
        <row r="2515">
          <cell r="A2515">
            <v>5503</v>
          </cell>
        </row>
        <row r="2516">
          <cell r="A2516">
            <v>5504</v>
          </cell>
        </row>
        <row r="2517">
          <cell r="A2517">
            <v>5505</v>
          </cell>
        </row>
        <row r="2518">
          <cell r="A2518">
            <v>5506</v>
          </cell>
        </row>
        <row r="2519">
          <cell r="A2519">
            <v>5507</v>
          </cell>
        </row>
        <row r="2520">
          <cell r="A2520">
            <v>5508</v>
          </cell>
        </row>
        <row r="2521">
          <cell r="A2521">
            <v>5509</v>
          </cell>
        </row>
        <row r="2522">
          <cell r="A2522">
            <v>5510</v>
          </cell>
        </row>
        <row r="2523">
          <cell r="A2523">
            <v>5511</v>
          </cell>
        </row>
        <row r="2524">
          <cell r="A2524">
            <v>5512</v>
          </cell>
        </row>
        <row r="2525">
          <cell r="A2525">
            <v>5514</v>
          </cell>
        </row>
        <row r="2526">
          <cell r="A2526">
            <v>5515</v>
          </cell>
        </row>
        <row r="2527">
          <cell r="A2527">
            <v>5516</v>
          </cell>
        </row>
        <row r="2528">
          <cell r="A2528">
            <v>5517</v>
          </cell>
        </row>
        <row r="2529">
          <cell r="A2529">
            <v>5518</v>
          </cell>
        </row>
        <row r="2530">
          <cell r="A2530">
            <v>5519</v>
          </cell>
        </row>
        <row r="2531">
          <cell r="A2531">
            <v>5522</v>
          </cell>
        </row>
        <row r="2532">
          <cell r="A2532">
            <v>5523</v>
          </cell>
        </row>
        <row r="2533">
          <cell r="A2533">
            <v>5524</v>
          </cell>
        </row>
        <row r="2534">
          <cell r="A2534">
            <v>5525</v>
          </cell>
        </row>
        <row r="2535">
          <cell r="A2535">
            <v>5526</v>
          </cell>
        </row>
        <row r="2536">
          <cell r="A2536">
            <v>5527</v>
          </cell>
        </row>
        <row r="2537">
          <cell r="A2537">
            <v>5528</v>
          </cell>
        </row>
        <row r="2538">
          <cell r="A2538">
            <v>5530</v>
          </cell>
        </row>
        <row r="2539">
          <cell r="A2539">
            <v>5531</v>
          </cell>
        </row>
        <row r="2540">
          <cell r="A2540">
            <v>5532</v>
          </cell>
        </row>
        <row r="2541">
          <cell r="A2541">
            <v>5533</v>
          </cell>
        </row>
        <row r="2542">
          <cell r="A2542">
            <v>5534</v>
          </cell>
        </row>
        <row r="2543">
          <cell r="A2543">
            <v>5535</v>
          </cell>
        </row>
        <row r="2544">
          <cell r="A2544">
            <v>5536</v>
          </cell>
        </row>
        <row r="2545">
          <cell r="A2545">
            <v>5538</v>
          </cell>
        </row>
        <row r="2546">
          <cell r="A2546">
            <v>5539</v>
          </cell>
        </row>
        <row r="2547">
          <cell r="A2547">
            <v>5540</v>
          </cell>
        </row>
        <row r="2548">
          <cell r="A2548">
            <v>5541</v>
          </cell>
        </row>
        <row r="2549">
          <cell r="A2549">
            <v>5542</v>
          </cell>
        </row>
        <row r="2550">
          <cell r="A2550">
            <v>5544</v>
          </cell>
        </row>
        <row r="2551">
          <cell r="A2551">
            <v>5546</v>
          </cell>
        </row>
        <row r="2552">
          <cell r="A2552">
            <v>5547</v>
          </cell>
        </row>
        <row r="2553">
          <cell r="A2553">
            <v>5548</v>
          </cell>
        </row>
        <row r="2554">
          <cell r="A2554">
            <v>5549</v>
          </cell>
        </row>
        <row r="2555">
          <cell r="A2555">
            <v>5550</v>
          </cell>
        </row>
        <row r="2556">
          <cell r="A2556">
            <v>5551</v>
          </cell>
        </row>
        <row r="2557">
          <cell r="A2557">
            <v>5552</v>
          </cell>
        </row>
        <row r="2558">
          <cell r="A2558">
            <v>5553</v>
          </cell>
        </row>
        <row r="2559">
          <cell r="A2559">
            <v>5554</v>
          </cell>
        </row>
        <row r="2560">
          <cell r="A2560">
            <v>5555</v>
          </cell>
        </row>
        <row r="2561">
          <cell r="A2561">
            <v>5556</v>
          </cell>
        </row>
        <row r="2562">
          <cell r="A2562">
            <v>5557</v>
          </cell>
        </row>
        <row r="2563">
          <cell r="A2563">
            <v>5558</v>
          </cell>
        </row>
        <row r="2564">
          <cell r="A2564">
            <v>5559</v>
          </cell>
        </row>
        <row r="2565">
          <cell r="A2565">
            <v>5560</v>
          </cell>
        </row>
        <row r="2566">
          <cell r="A2566">
            <v>5561</v>
          </cell>
        </row>
        <row r="2567">
          <cell r="A2567">
            <v>5562</v>
          </cell>
        </row>
        <row r="2568">
          <cell r="A2568">
            <v>5563</v>
          </cell>
        </row>
        <row r="2569">
          <cell r="A2569">
            <v>5564</v>
          </cell>
        </row>
        <row r="2570">
          <cell r="A2570">
            <v>5565</v>
          </cell>
        </row>
        <row r="2571">
          <cell r="A2571">
            <v>5566</v>
          </cell>
        </row>
        <row r="2572">
          <cell r="A2572">
            <v>5567</v>
          </cell>
        </row>
        <row r="2573">
          <cell r="A2573">
            <v>5568</v>
          </cell>
        </row>
        <row r="2574">
          <cell r="A2574">
            <v>5569</v>
          </cell>
        </row>
        <row r="2575">
          <cell r="A2575">
            <v>5570</v>
          </cell>
        </row>
        <row r="2576">
          <cell r="A2576">
            <v>5571</v>
          </cell>
        </row>
        <row r="2577">
          <cell r="A2577">
            <v>5572</v>
          </cell>
        </row>
        <row r="2578">
          <cell r="A2578">
            <v>5573</v>
          </cell>
        </row>
        <row r="2579">
          <cell r="A2579">
            <v>5574</v>
          </cell>
        </row>
        <row r="2580">
          <cell r="A2580">
            <v>5575</v>
          </cell>
        </row>
        <row r="2581">
          <cell r="A2581">
            <v>5576</v>
          </cell>
        </row>
        <row r="2582">
          <cell r="A2582">
            <v>5577</v>
          </cell>
        </row>
        <row r="2583">
          <cell r="A2583">
            <v>5578</v>
          </cell>
        </row>
        <row r="2584">
          <cell r="A2584">
            <v>5580</v>
          </cell>
        </row>
        <row r="2585">
          <cell r="A2585">
            <v>5582</v>
          </cell>
        </row>
        <row r="2586">
          <cell r="A2586">
            <v>5583</v>
          </cell>
        </row>
        <row r="2587">
          <cell r="A2587">
            <v>5584</v>
          </cell>
        </row>
        <row r="2588">
          <cell r="A2588">
            <v>5585</v>
          </cell>
        </row>
        <row r="2589">
          <cell r="A2589">
            <v>5586</v>
          </cell>
        </row>
        <row r="2590">
          <cell r="A2590">
            <v>5587</v>
          </cell>
        </row>
        <row r="2591">
          <cell r="A2591">
            <v>5588</v>
          </cell>
        </row>
        <row r="2592">
          <cell r="A2592">
            <v>5589</v>
          </cell>
        </row>
        <row r="2593">
          <cell r="A2593">
            <v>5590</v>
          </cell>
        </row>
        <row r="2594">
          <cell r="A2594">
            <v>5592</v>
          </cell>
        </row>
        <row r="2595">
          <cell r="A2595">
            <v>5593</v>
          </cell>
        </row>
        <row r="2596">
          <cell r="A2596">
            <v>5594</v>
          </cell>
        </row>
        <row r="2597">
          <cell r="A2597">
            <v>5595</v>
          </cell>
        </row>
        <row r="2598">
          <cell r="A2598">
            <v>5596</v>
          </cell>
        </row>
        <row r="2599">
          <cell r="A2599">
            <v>5597</v>
          </cell>
        </row>
        <row r="2600">
          <cell r="A2600">
            <v>5599</v>
          </cell>
        </row>
        <row r="2601">
          <cell r="A2601">
            <v>5600</v>
          </cell>
        </row>
        <row r="2602">
          <cell r="A2602">
            <v>5601</v>
          </cell>
        </row>
        <row r="2603">
          <cell r="A2603">
            <v>5602</v>
          </cell>
        </row>
        <row r="2604">
          <cell r="A2604">
            <v>5603</v>
          </cell>
        </row>
        <row r="2605">
          <cell r="A2605">
            <v>5604</v>
          </cell>
        </row>
        <row r="2606">
          <cell r="A2606">
            <v>5605</v>
          </cell>
        </row>
        <row r="2607">
          <cell r="A2607">
            <v>5606</v>
          </cell>
        </row>
        <row r="2608">
          <cell r="A2608">
            <v>5607</v>
          </cell>
        </row>
        <row r="2609">
          <cell r="A2609">
            <v>5608</v>
          </cell>
        </row>
        <row r="2610">
          <cell r="A2610">
            <v>5610</v>
          </cell>
        </row>
        <row r="2611">
          <cell r="A2611">
            <v>5611</v>
          </cell>
        </row>
        <row r="2612">
          <cell r="A2612">
            <v>5612</v>
          </cell>
        </row>
        <row r="2613">
          <cell r="A2613">
            <v>5613</v>
          </cell>
        </row>
        <row r="2614">
          <cell r="A2614">
            <v>5614</v>
          </cell>
        </row>
        <row r="2615">
          <cell r="A2615">
            <v>5616</v>
          </cell>
        </row>
        <row r="2616">
          <cell r="A2616">
            <v>5618</v>
          </cell>
        </row>
        <row r="2617">
          <cell r="A2617">
            <v>5619</v>
          </cell>
        </row>
        <row r="2618">
          <cell r="A2618">
            <v>5621</v>
          </cell>
        </row>
        <row r="2619">
          <cell r="A2619">
            <v>5622</v>
          </cell>
        </row>
        <row r="2620">
          <cell r="A2620">
            <v>5623</v>
          </cell>
        </row>
        <row r="2621">
          <cell r="A2621">
            <v>5624</v>
          </cell>
        </row>
        <row r="2622">
          <cell r="A2622">
            <v>5625</v>
          </cell>
        </row>
        <row r="2623">
          <cell r="A2623">
            <v>5626</v>
          </cell>
        </row>
        <row r="2624">
          <cell r="A2624">
            <v>5627</v>
          </cell>
        </row>
        <row r="2625">
          <cell r="A2625">
            <v>5628</v>
          </cell>
        </row>
        <row r="2626">
          <cell r="A2626">
            <v>5630</v>
          </cell>
        </row>
        <row r="2627">
          <cell r="A2627">
            <v>5631</v>
          </cell>
        </row>
        <row r="2628">
          <cell r="A2628">
            <v>5632</v>
          </cell>
        </row>
        <row r="2629">
          <cell r="A2629">
            <v>5633</v>
          </cell>
        </row>
        <row r="2630">
          <cell r="A2630">
            <v>5634</v>
          </cell>
        </row>
        <row r="2631">
          <cell r="A2631">
            <v>5635</v>
          </cell>
        </row>
        <row r="2632">
          <cell r="A2632">
            <v>5636</v>
          </cell>
        </row>
        <row r="2633">
          <cell r="A2633">
            <v>5637</v>
          </cell>
        </row>
        <row r="2634">
          <cell r="A2634">
            <v>5638</v>
          </cell>
        </row>
        <row r="2635">
          <cell r="A2635">
            <v>5639</v>
          </cell>
        </row>
        <row r="2636">
          <cell r="A2636">
            <v>5641</v>
          </cell>
        </row>
        <row r="2637">
          <cell r="A2637">
            <v>5642</v>
          </cell>
        </row>
        <row r="2638">
          <cell r="A2638">
            <v>5646</v>
          </cell>
        </row>
        <row r="2639">
          <cell r="A2639">
            <v>5647</v>
          </cell>
        </row>
        <row r="2640">
          <cell r="A2640">
            <v>5648</v>
          </cell>
        </row>
        <row r="2641">
          <cell r="A2641">
            <v>5650</v>
          </cell>
        </row>
        <row r="2642">
          <cell r="A2642">
            <v>5651</v>
          </cell>
        </row>
        <row r="2643">
          <cell r="A2643">
            <v>5653</v>
          </cell>
        </row>
        <row r="2644">
          <cell r="A2644">
            <v>5654</v>
          </cell>
        </row>
        <row r="2645">
          <cell r="A2645">
            <v>5655</v>
          </cell>
        </row>
        <row r="2646">
          <cell r="A2646">
            <v>5657</v>
          </cell>
        </row>
        <row r="2647">
          <cell r="A2647">
            <v>5658</v>
          </cell>
        </row>
        <row r="2648">
          <cell r="A2648">
            <v>5659</v>
          </cell>
        </row>
        <row r="2649">
          <cell r="A2649">
            <v>5660</v>
          </cell>
        </row>
        <row r="2650">
          <cell r="A2650">
            <v>5661</v>
          </cell>
        </row>
        <row r="2651">
          <cell r="A2651">
            <v>5662</v>
          </cell>
        </row>
        <row r="2652">
          <cell r="A2652">
            <v>5663</v>
          </cell>
        </row>
        <row r="2653">
          <cell r="A2653">
            <v>5664</v>
          </cell>
        </row>
        <row r="2654">
          <cell r="A2654">
            <v>5665</v>
          </cell>
        </row>
        <row r="2655">
          <cell r="A2655">
            <v>5666</v>
          </cell>
        </row>
        <row r="2656">
          <cell r="A2656">
            <v>5667</v>
          </cell>
        </row>
        <row r="2657">
          <cell r="A2657">
            <v>5669</v>
          </cell>
        </row>
        <row r="2658">
          <cell r="A2658">
            <v>5672</v>
          </cell>
        </row>
        <row r="2659">
          <cell r="A2659">
            <v>5674</v>
          </cell>
        </row>
        <row r="2660">
          <cell r="A2660">
            <v>5675</v>
          </cell>
        </row>
        <row r="2661">
          <cell r="A2661">
            <v>5676</v>
          </cell>
        </row>
        <row r="2662">
          <cell r="A2662">
            <v>5677</v>
          </cell>
        </row>
        <row r="2663">
          <cell r="A2663">
            <v>5678</v>
          </cell>
        </row>
        <row r="2664">
          <cell r="A2664">
            <v>5679</v>
          </cell>
        </row>
        <row r="2665">
          <cell r="A2665">
            <v>5680</v>
          </cell>
        </row>
        <row r="2666">
          <cell r="A2666">
            <v>5681</v>
          </cell>
        </row>
        <row r="2667">
          <cell r="A2667">
            <v>5682</v>
          </cell>
        </row>
        <row r="2668">
          <cell r="A2668">
            <v>5683</v>
          </cell>
        </row>
        <row r="2669">
          <cell r="A2669">
            <v>5684</v>
          </cell>
        </row>
        <row r="2670">
          <cell r="A2670">
            <v>5685</v>
          </cell>
        </row>
        <row r="2671">
          <cell r="A2671">
            <v>5686</v>
          </cell>
        </row>
        <row r="2672">
          <cell r="A2672">
            <v>5687</v>
          </cell>
        </row>
        <row r="2673">
          <cell r="A2673">
            <v>5688</v>
          </cell>
        </row>
        <row r="2674">
          <cell r="A2674">
            <v>5689</v>
          </cell>
        </row>
        <row r="2675">
          <cell r="A2675">
            <v>5690</v>
          </cell>
        </row>
        <row r="2676">
          <cell r="A2676">
            <v>5692</v>
          </cell>
        </row>
        <row r="2677">
          <cell r="A2677">
            <v>5694</v>
          </cell>
        </row>
        <row r="2678">
          <cell r="A2678">
            <v>5695</v>
          </cell>
        </row>
        <row r="2679">
          <cell r="A2679">
            <v>5696</v>
          </cell>
        </row>
        <row r="2680">
          <cell r="A2680">
            <v>5697</v>
          </cell>
        </row>
        <row r="2681">
          <cell r="A2681">
            <v>5699</v>
          </cell>
        </row>
        <row r="2682">
          <cell r="A2682">
            <v>5700</v>
          </cell>
        </row>
        <row r="2683">
          <cell r="A2683">
            <v>5701</v>
          </cell>
        </row>
        <row r="2684">
          <cell r="A2684">
            <v>5702</v>
          </cell>
        </row>
        <row r="2685">
          <cell r="A2685">
            <v>5703</v>
          </cell>
        </row>
        <row r="2686">
          <cell r="A2686">
            <v>5704</v>
          </cell>
        </row>
        <row r="2687">
          <cell r="A2687">
            <v>5705</v>
          </cell>
        </row>
        <row r="2688">
          <cell r="A2688">
            <v>5706</v>
          </cell>
        </row>
        <row r="2689">
          <cell r="A2689">
            <v>5708</v>
          </cell>
        </row>
        <row r="2690">
          <cell r="A2690">
            <v>5709</v>
          </cell>
        </row>
        <row r="2691">
          <cell r="A2691">
            <v>5710</v>
          </cell>
        </row>
        <row r="2692">
          <cell r="A2692">
            <v>5711</v>
          </cell>
        </row>
        <row r="2693">
          <cell r="A2693">
            <v>5712</v>
          </cell>
        </row>
        <row r="2694">
          <cell r="A2694">
            <v>5713</v>
          </cell>
        </row>
        <row r="2695">
          <cell r="A2695">
            <v>5714</v>
          </cell>
        </row>
        <row r="2696">
          <cell r="A2696">
            <v>5715</v>
          </cell>
        </row>
        <row r="2697">
          <cell r="A2697">
            <v>5716</v>
          </cell>
        </row>
        <row r="2698">
          <cell r="A2698">
            <v>5717</v>
          </cell>
        </row>
        <row r="2699">
          <cell r="A2699">
            <v>5719</v>
          </cell>
        </row>
        <row r="2700">
          <cell r="A2700">
            <v>5720</v>
          </cell>
        </row>
        <row r="2701">
          <cell r="A2701">
            <v>5721</v>
          </cell>
        </row>
        <row r="2702">
          <cell r="A2702">
            <v>5722</v>
          </cell>
        </row>
        <row r="2703">
          <cell r="A2703">
            <v>5724</v>
          </cell>
        </row>
        <row r="2704">
          <cell r="A2704">
            <v>5725</v>
          </cell>
        </row>
        <row r="2705">
          <cell r="A2705">
            <v>5726</v>
          </cell>
        </row>
        <row r="2706">
          <cell r="A2706">
            <v>5727</v>
          </cell>
        </row>
        <row r="2707">
          <cell r="A2707">
            <v>5728</v>
          </cell>
        </row>
        <row r="2708">
          <cell r="A2708">
            <v>5729</v>
          </cell>
        </row>
        <row r="2709">
          <cell r="A2709">
            <v>5730</v>
          </cell>
        </row>
        <row r="2710">
          <cell r="A2710">
            <v>5731</v>
          </cell>
        </row>
        <row r="2711">
          <cell r="A2711">
            <v>5732</v>
          </cell>
        </row>
        <row r="2712">
          <cell r="A2712">
            <v>5734</v>
          </cell>
        </row>
        <row r="2713">
          <cell r="A2713">
            <v>5735</v>
          </cell>
        </row>
        <row r="2714">
          <cell r="A2714">
            <v>5736</v>
          </cell>
        </row>
        <row r="2715">
          <cell r="A2715">
            <v>5737</v>
          </cell>
        </row>
        <row r="2716">
          <cell r="A2716">
            <v>5739</v>
          </cell>
        </row>
        <row r="2717">
          <cell r="A2717">
            <v>5740</v>
          </cell>
        </row>
        <row r="2718">
          <cell r="A2718">
            <v>5744</v>
          </cell>
        </row>
        <row r="2719">
          <cell r="A2719">
            <v>5745</v>
          </cell>
        </row>
        <row r="2720">
          <cell r="A2720">
            <v>5746</v>
          </cell>
        </row>
        <row r="2721">
          <cell r="A2721">
            <v>5747</v>
          </cell>
        </row>
        <row r="2722">
          <cell r="A2722">
            <v>5748</v>
          </cell>
        </row>
        <row r="2723">
          <cell r="A2723">
            <v>5749</v>
          </cell>
        </row>
        <row r="2724">
          <cell r="A2724">
            <v>5752</v>
          </cell>
        </row>
        <row r="2725">
          <cell r="A2725">
            <v>5753</v>
          </cell>
        </row>
        <row r="2726">
          <cell r="A2726">
            <v>5754</v>
          </cell>
        </row>
        <row r="2727">
          <cell r="A2727">
            <v>5756</v>
          </cell>
        </row>
        <row r="2728">
          <cell r="A2728">
            <v>5758</v>
          </cell>
        </row>
        <row r="2729">
          <cell r="A2729">
            <v>5762</v>
          </cell>
        </row>
        <row r="2730">
          <cell r="A2730">
            <v>5763</v>
          </cell>
        </row>
        <row r="2731">
          <cell r="A2731">
            <v>5765</v>
          </cell>
        </row>
        <row r="2732">
          <cell r="A2732">
            <v>5771</v>
          </cell>
        </row>
        <row r="2733">
          <cell r="A2733">
            <v>5772</v>
          </cell>
        </row>
        <row r="2734">
          <cell r="A2734">
            <v>5773</v>
          </cell>
        </row>
        <row r="2735">
          <cell r="A2735">
            <v>5774</v>
          </cell>
        </row>
        <row r="2736">
          <cell r="A2736">
            <v>5775</v>
          </cell>
        </row>
        <row r="2737">
          <cell r="A2737">
            <v>5776</v>
          </cell>
        </row>
        <row r="2738">
          <cell r="A2738">
            <v>5777</v>
          </cell>
        </row>
        <row r="2739">
          <cell r="A2739">
            <v>5781</v>
          </cell>
        </row>
        <row r="2740">
          <cell r="A2740">
            <v>5783</v>
          </cell>
        </row>
        <row r="2741">
          <cell r="A2741">
            <v>5784</v>
          </cell>
        </row>
        <row r="2742">
          <cell r="A2742">
            <v>5785</v>
          </cell>
        </row>
        <row r="2743">
          <cell r="A2743">
            <v>5800</v>
          </cell>
        </row>
        <row r="2744">
          <cell r="A2744">
            <v>5801</v>
          </cell>
        </row>
        <row r="2745">
          <cell r="A2745">
            <v>5802</v>
          </cell>
        </row>
        <row r="2746">
          <cell r="A2746">
            <v>5803</v>
          </cell>
        </row>
        <row r="2747">
          <cell r="A2747">
            <v>5804</v>
          </cell>
        </row>
        <row r="2748">
          <cell r="A2748">
            <v>5805</v>
          </cell>
        </row>
        <row r="2749">
          <cell r="A2749">
            <v>5806</v>
          </cell>
        </row>
        <row r="2750">
          <cell r="A2750">
            <v>5807</v>
          </cell>
        </row>
        <row r="2751">
          <cell r="A2751">
            <v>5808</v>
          </cell>
        </row>
        <row r="2752">
          <cell r="A2752">
            <v>5809</v>
          </cell>
        </row>
        <row r="2753">
          <cell r="A2753">
            <v>5810</v>
          </cell>
        </row>
        <row r="2754">
          <cell r="A2754">
            <v>5811</v>
          </cell>
        </row>
        <row r="2755">
          <cell r="A2755">
            <v>5812</v>
          </cell>
        </row>
        <row r="2756">
          <cell r="A2756">
            <v>5813</v>
          </cell>
        </row>
        <row r="2757">
          <cell r="A2757">
            <v>5814</v>
          </cell>
        </row>
        <row r="2758">
          <cell r="A2758">
            <v>5816</v>
          </cell>
        </row>
        <row r="2759">
          <cell r="A2759">
            <v>5817</v>
          </cell>
        </row>
        <row r="2760">
          <cell r="A2760">
            <v>5818</v>
          </cell>
        </row>
        <row r="2761">
          <cell r="A2761">
            <v>5819</v>
          </cell>
        </row>
        <row r="2762">
          <cell r="A2762">
            <v>5820</v>
          </cell>
        </row>
        <row r="2763">
          <cell r="A2763">
            <v>5821</v>
          </cell>
        </row>
        <row r="2764">
          <cell r="A2764">
            <v>5822</v>
          </cell>
        </row>
        <row r="2765">
          <cell r="A2765">
            <v>5823</v>
          </cell>
        </row>
        <row r="2766">
          <cell r="A2766">
            <v>5824</v>
          </cell>
        </row>
        <row r="2767">
          <cell r="A2767">
            <v>5826</v>
          </cell>
        </row>
        <row r="2768">
          <cell r="A2768">
            <v>5827</v>
          </cell>
        </row>
        <row r="2769">
          <cell r="A2769">
            <v>5828</v>
          </cell>
        </row>
        <row r="2770">
          <cell r="A2770">
            <v>5829</v>
          </cell>
        </row>
        <row r="2771">
          <cell r="A2771">
            <v>5830</v>
          </cell>
        </row>
        <row r="2772">
          <cell r="A2772">
            <v>5831</v>
          </cell>
        </row>
        <row r="2773">
          <cell r="A2773">
            <v>5832</v>
          </cell>
        </row>
        <row r="2774">
          <cell r="A2774">
            <v>5834</v>
          </cell>
        </row>
        <row r="2775">
          <cell r="A2775">
            <v>5835</v>
          </cell>
        </row>
        <row r="2776">
          <cell r="A2776">
            <v>5836</v>
          </cell>
        </row>
        <row r="2777">
          <cell r="A2777">
            <v>5837</v>
          </cell>
        </row>
        <row r="2778">
          <cell r="A2778">
            <v>5838</v>
          </cell>
        </row>
        <row r="2779">
          <cell r="A2779">
            <v>5839</v>
          </cell>
        </row>
        <row r="2780">
          <cell r="A2780">
            <v>5840</v>
          </cell>
        </row>
        <row r="2781">
          <cell r="A2781">
            <v>5841</v>
          </cell>
        </row>
        <row r="2782">
          <cell r="A2782">
            <v>5842</v>
          </cell>
        </row>
        <row r="2783">
          <cell r="A2783">
            <v>5843</v>
          </cell>
        </row>
        <row r="2784">
          <cell r="A2784">
            <v>5844</v>
          </cell>
        </row>
        <row r="2785">
          <cell r="A2785">
            <v>5845</v>
          </cell>
        </row>
        <row r="2786">
          <cell r="A2786">
            <v>5846</v>
          </cell>
        </row>
        <row r="2787">
          <cell r="A2787">
            <v>5847</v>
          </cell>
        </row>
        <row r="2788">
          <cell r="A2788">
            <v>5848</v>
          </cell>
        </row>
        <row r="2789">
          <cell r="A2789">
            <v>5849</v>
          </cell>
        </row>
        <row r="2790">
          <cell r="A2790">
            <v>5851</v>
          </cell>
        </row>
        <row r="2791">
          <cell r="A2791">
            <v>5852</v>
          </cell>
        </row>
        <row r="2792">
          <cell r="A2792">
            <v>5853</v>
          </cell>
        </row>
        <row r="2793">
          <cell r="A2793">
            <v>5854</v>
          </cell>
        </row>
        <row r="2794">
          <cell r="A2794">
            <v>5855</v>
          </cell>
        </row>
        <row r="2795">
          <cell r="A2795">
            <v>5856</v>
          </cell>
        </row>
        <row r="2796">
          <cell r="A2796">
            <v>5857</v>
          </cell>
        </row>
        <row r="2797">
          <cell r="A2797">
            <v>5858</v>
          </cell>
        </row>
        <row r="2798">
          <cell r="A2798">
            <v>5859</v>
          </cell>
        </row>
        <row r="2799">
          <cell r="A2799">
            <v>5860</v>
          </cell>
        </row>
        <row r="2800">
          <cell r="A2800">
            <v>5863</v>
          </cell>
        </row>
        <row r="2801">
          <cell r="A2801">
            <v>5864</v>
          </cell>
        </row>
        <row r="2802">
          <cell r="A2802">
            <v>5865</v>
          </cell>
        </row>
        <row r="2803">
          <cell r="A2803">
            <v>5866</v>
          </cell>
        </row>
        <row r="2804">
          <cell r="A2804">
            <v>5869</v>
          </cell>
        </row>
        <row r="2805">
          <cell r="A2805">
            <v>5870</v>
          </cell>
        </row>
        <row r="2806">
          <cell r="A2806">
            <v>5871</v>
          </cell>
        </row>
        <row r="2807">
          <cell r="A2807">
            <v>5872</v>
          </cell>
        </row>
        <row r="2808">
          <cell r="A2808">
            <v>5874</v>
          </cell>
        </row>
        <row r="2809">
          <cell r="A2809">
            <v>5875</v>
          </cell>
        </row>
        <row r="2810">
          <cell r="A2810">
            <v>5876</v>
          </cell>
        </row>
        <row r="2811">
          <cell r="A2811">
            <v>5877</v>
          </cell>
        </row>
        <row r="2812">
          <cell r="A2812">
            <v>5878</v>
          </cell>
        </row>
        <row r="2813">
          <cell r="A2813">
            <v>5879</v>
          </cell>
        </row>
        <row r="2814">
          <cell r="A2814">
            <v>5880</v>
          </cell>
        </row>
        <row r="2815">
          <cell r="A2815">
            <v>5881</v>
          </cell>
        </row>
        <row r="2816">
          <cell r="A2816">
            <v>5882</v>
          </cell>
        </row>
        <row r="2817">
          <cell r="A2817">
            <v>5883</v>
          </cell>
        </row>
        <row r="2818">
          <cell r="A2818">
            <v>5884</v>
          </cell>
        </row>
        <row r="2819">
          <cell r="A2819">
            <v>5885</v>
          </cell>
        </row>
        <row r="2820">
          <cell r="A2820">
            <v>5886</v>
          </cell>
        </row>
        <row r="2821">
          <cell r="A2821">
            <v>5887</v>
          </cell>
        </row>
        <row r="2822">
          <cell r="A2822">
            <v>5888</v>
          </cell>
        </row>
        <row r="2823">
          <cell r="A2823">
            <v>5889</v>
          </cell>
        </row>
        <row r="2824">
          <cell r="A2824">
            <v>5891</v>
          </cell>
        </row>
        <row r="2825">
          <cell r="A2825">
            <v>5892</v>
          </cell>
        </row>
        <row r="2826">
          <cell r="A2826">
            <v>5893</v>
          </cell>
        </row>
        <row r="2827">
          <cell r="A2827">
            <v>5894</v>
          </cell>
        </row>
        <row r="2828">
          <cell r="A2828">
            <v>5895</v>
          </cell>
        </row>
        <row r="2829">
          <cell r="A2829">
            <v>5897</v>
          </cell>
        </row>
        <row r="2830">
          <cell r="A2830">
            <v>5898</v>
          </cell>
        </row>
        <row r="2831">
          <cell r="A2831">
            <v>5899</v>
          </cell>
        </row>
        <row r="2832">
          <cell r="A2832">
            <v>5900</v>
          </cell>
        </row>
        <row r="2833">
          <cell r="A2833">
            <v>5901</v>
          </cell>
        </row>
        <row r="2834">
          <cell r="A2834">
            <v>5902</v>
          </cell>
        </row>
        <row r="2835">
          <cell r="A2835">
            <v>5903</v>
          </cell>
        </row>
        <row r="2836">
          <cell r="A2836">
            <v>5905</v>
          </cell>
        </row>
        <row r="2837">
          <cell r="A2837">
            <v>5906</v>
          </cell>
        </row>
        <row r="2838">
          <cell r="A2838">
            <v>5907</v>
          </cell>
        </row>
        <row r="2839">
          <cell r="A2839">
            <v>5908</v>
          </cell>
        </row>
        <row r="2840">
          <cell r="A2840">
            <v>5910</v>
          </cell>
        </row>
        <row r="2841">
          <cell r="A2841">
            <v>5911</v>
          </cell>
        </row>
        <row r="2842">
          <cell r="A2842">
            <v>5912</v>
          </cell>
        </row>
        <row r="2843">
          <cell r="A2843">
            <v>5913</v>
          </cell>
        </row>
        <row r="2844">
          <cell r="A2844">
            <v>5914</v>
          </cell>
        </row>
        <row r="2845">
          <cell r="A2845">
            <v>5915</v>
          </cell>
        </row>
        <row r="2846">
          <cell r="A2846">
            <v>5918</v>
          </cell>
        </row>
        <row r="2847">
          <cell r="A2847">
            <v>5919</v>
          </cell>
        </row>
        <row r="2848">
          <cell r="A2848">
            <v>5920</v>
          </cell>
        </row>
        <row r="2849">
          <cell r="A2849">
            <v>5921</v>
          </cell>
        </row>
        <row r="2850">
          <cell r="A2850">
            <v>5923</v>
          </cell>
        </row>
        <row r="2851">
          <cell r="A2851">
            <v>5924</v>
          </cell>
        </row>
        <row r="2852">
          <cell r="A2852">
            <v>5926</v>
          </cell>
        </row>
        <row r="2853">
          <cell r="A2853">
            <v>5927</v>
          </cell>
        </row>
        <row r="2854">
          <cell r="A2854">
            <v>5928</v>
          </cell>
        </row>
        <row r="2855">
          <cell r="A2855">
            <v>5929</v>
          </cell>
        </row>
        <row r="2856">
          <cell r="A2856">
            <v>5930</v>
          </cell>
        </row>
        <row r="2857">
          <cell r="A2857">
            <v>5931</v>
          </cell>
        </row>
        <row r="2858">
          <cell r="A2858">
            <v>5932</v>
          </cell>
        </row>
        <row r="2859">
          <cell r="A2859">
            <v>5933</v>
          </cell>
        </row>
        <row r="2860">
          <cell r="A2860">
            <v>5934</v>
          </cell>
        </row>
        <row r="2861">
          <cell r="A2861">
            <v>5935</v>
          </cell>
        </row>
        <row r="2862">
          <cell r="A2862">
            <v>5936</v>
          </cell>
        </row>
        <row r="2863">
          <cell r="A2863">
            <v>5937</v>
          </cell>
        </row>
        <row r="2864">
          <cell r="A2864">
            <v>5938</v>
          </cell>
        </row>
        <row r="2865">
          <cell r="A2865">
            <v>5939</v>
          </cell>
        </row>
        <row r="2866">
          <cell r="A2866">
            <v>5940</v>
          </cell>
        </row>
        <row r="2867">
          <cell r="A2867">
            <v>5941</v>
          </cell>
        </row>
        <row r="2868">
          <cell r="A2868">
            <v>5942</v>
          </cell>
        </row>
        <row r="2869">
          <cell r="A2869">
            <v>5943</v>
          </cell>
        </row>
        <row r="2870">
          <cell r="A2870">
            <v>5944</v>
          </cell>
        </row>
        <row r="2871">
          <cell r="A2871">
            <v>5945</v>
          </cell>
        </row>
        <row r="2872">
          <cell r="A2872">
            <v>5946</v>
          </cell>
        </row>
        <row r="2873">
          <cell r="A2873">
            <v>5947</v>
          </cell>
        </row>
        <row r="2874">
          <cell r="A2874">
            <v>5948</v>
          </cell>
        </row>
        <row r="2875">
          <cell r="A2875">
            <v>5949</v>
          </cell>
        </row>
        <row r="2876">
          <cell r="A2876">
            <v>5950</v>
          </cell>
        </row>
        <row r="2877">
          <cell r="A2877">
            <v>5951</v>
          </cell>
        </row>
        <row r="2878">
          <cell r="A2878">
            <v>5952</v>
          </cell>
        </row>
        <row r="2879">
          <cell r="A2879">
            <v>5953</v>
          </cell>
        </row>
        <row r="2880">
          <cell r="A2880">
            <v>5954</v>
          </cell>
        </row>
        <row r="2881">
          <cell r="A2881">
            <v>5955</v>
          </cell>
        </row>
        <row r="2882">
          <cell r="A2882">
            <v>5956</v>
          </cell>
        </row>
        <row r="2883">
          <cell r="A2883">
            <v>5957</v>
          </cell>
        </row>
        <row r="2884">
          <cell r="A2884">
            <v>5958</v>
          </cell>
        </row>
        <row r="2885">
          <cell r="A2885">
            <v>5959</v>
          </cell>
        </row>
        <row r="2886">
          <cell r="A2886">
            <v>5960</v>
          </cell>
        </row>
        <row r="2887">
          <cell r="A2887">
            <v>5961</v>
          </cell>
        </row>
        <row r="2888">
          <cell r="A2888">
            <v>5962</v>
          </cell>
        </row>
        <row r="2889">
          <cell r="A2889">
            <v>5963</v>
          </cell>
        </row>
        <row r="2890">
          <cell r="A2890">
            <v>5964</v>
          </cell>
        </row>
        <row r="2891">
          <cell r="A2891">
            <v>5965</v>
          </cell>
        </row>
        <row r="2892">
          <cell r="A2892">
            <v>5966</v>
          </cell>
        </row>
        <row r="2893">
          <cell r="A2893">
            <v>5968</v>
          </cell>
        </row>
        <row r="2894">
          <cell r="A2894">
            <v>5969</v>
          </cell>
        </row>
        <row r="2895">
          <cell r="A2895">
            <v>5970</v>
          </cell>
        </row>
        <row r="2896">
          <cell r="A2896">
            <v>5971</v>
          </cell>
        </row>
        <row r="2897">
          <cell r="A2897">
            <v>5973</v>
          </cell>
        </row>
        <row r="2898">
          <cell r="A2898">
            <v>5974</v>
          </cell>
        </row>
        <row r="2899">
          <cell r="A2899">
            <v>5975</v>
          </cell>
        </row>
        <row r="2900">
          <cell r="A2900">
            <v>5976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J17"/>
  <sheetViews>
    <sheetView zoomScaleNormal="100" workbookViewId="0"/>
  </sheetViews>
  <sheetFormatPr defaultRowHeight="12.5" x14ac:dyDescent="0.25"/>
  <sheetData>
    <row r="1" spans="1:10" x14ac:dyDescent="0.25">
      <c r="A1" s="3">
        <v>2000</v>
      </c>
      <c r="B1" s="7" t="s">
        <v>1</v>
      </c>
      <c r="C1" s="7" t="s">
        <v>2</v>
      </c>
      <c r="D1" s="7" t="s">
        <v>3</v>
      </c>
      <c r="E1" s="6" t="s">
        <v>4</v>
      </c>
      <c r="F1" s="2"/>
      <c r="J1" s="17"/>
    </row>
    <row r="2" spans="1:10" x14ac:dyDescent="0.25">
      <c r="A2" s="126">
        <v>1</v>
      </c>
      <c r="B2" s="98">
        <v>80</v>
      </c>
      <c r="C2" s="98">
        <v>111</v>
      </c>
      <c r="D2" s="98">
        <v>175</v>
      </c>
      <c r="E2" s="147" t="s">
        <v>7</v>
      </c>
      <c r="J2" s="18"/>
    </row>
    <row r="3" spans="1:10" x14ac:dyDescent="0.25">
      <c r="A3" s="126">
        <v>2</v>
      </c>
      <c r="B3" s="98">
        <v>64</v>
      </c>
      <c r="C3" s="98">
        <v>254</v>
      </c>
      <c r="D3" s="98">
        <v>364</v>
      </c>
      <c r="E3" s="147" t="s">
        <v>7</v>
      </c>
    </row>
    <row r="4" spans="1:10" x14ac:dyDescent="0.25">
      <c r="A4" s="126">
        <v>3</v>
      </c>
      <c r="B4" s="98">
        <v>402</v>
      </c>
      <c r="C4" s="98">
        <v>330</v>
      </c>
      <c r="D4" s="98">
        <v>233</v>
      </c>
      <c r="E4" s="147" t="s">
        <v>25</v>
      </c>
    </row>
    <row r="5" spans="1:10" x14ac:dyDescent="0.25">
      <c r="A5" s="126">
        <v>4</v>
      </c>
      <c r="B5" s="98">
        <v>269</v>
      </c>
      <c r="C5" s="98">
        <v>267</v>
      </c>
      <c r="D5" s="98">
        <v>274</v>
      </c>
      <c r="E5" s="147" t="s">
        <v>5</v>
      </c>
    </row>
    <row r="6" spans="1:10" x14ac:dyDescent="0.25">
      <c r="A6" s="126">
        <v>5</v>
      </c>
      <c r="B6" s="98">
        <v>60</v>
      </c>
      <c r="C6" s="98">
        <v>349</v>
      </c>
      <c r="D6" s="98">
        <v>176</v>
      </c>
      <c r="E6" s="147" t="s">
        <v>25</v>
      </c>
    </row>
    <row r="7" spans="1:10" x14ac:dyDescent="0.25">
      <c r="A7" s="126">
        <v>6</v>
      </c>
      <c r="B7" s="98">
        <v>157</v>
      </c>
      <c r="C7" s="98">
        <v>173</v>
      </c>
      <c r="D7" s="98">
        <v>65</v>
      </c>
      <c r="E7" s="147" t="s">
        <v>5</v>
      </c>
    </row>
    <row r="8" spans="1:10" x14ac:dyDescent="0.25">
      <c r="A8" s="126">
        <v>7</v>
      </c>
      <c r="B8" s="98">
        <v>68</v>
      </c>
      <c r="C8" s="98">
        <v>16</v>
      </c>
      <c r="D8" s="98">
        <v>71</v>
      </c>
      <c r="E8" s="147" t="s">
        <v>25</v>
      </c>
    </row>
    <row r="9" spans="1:10" x14ac:dyDescent="0.25">
      <c r="A9" s="126">
        <v>8</v>
      </c>
      <c r="B9" s="98">
        <v>126</v>
      </c>
      <c r="C9" s="98">
        <v>131</v>
      </c>
      <c r="D9" s="98">
        <v>102</v>
      </c>
      <c r="E9" s="147" t="s">
        <v>6</v>
      </c>
    </row>
    <row r="10" spans="1:10" x14ac:dyDescent="0.25">
      <c r="A10" s="126">
        <v>9</v>
      </c>
      <c r="B10" s="98">
        <v>47</v>
      </c>
      <c r="C10" s="98">
        <v>312</v>
      </c>
      <c r="D10" s="98">
        <v>201</v>
      </c>
      <c r="E10" s="147" t="s">
        <v>25</v>
      </c>
    </row>
    <row r="11" spans="1:10" x14ac:dyDescent="0.25">
      <c r="A11" s="126">
        <v>10</v>
      </c>
      <c r="B11" s="98">
        <v>255</v>
      </c>
      <c r="C11" s="98">
        <v>232</v>
      </c>
      <c r="D11" s="98">
        <v>25</v>
      </c>
      <c r="E11" s="147" t="s">
        <v>11</v>
      </c>
    </row>
    <row r="12" spans="1:10" x14ac:dyDescent="0.25">
      <c r="A12" s="126">
        <v>11</v>
      </c>
      <c r="B12" s="98">
        <v>37</v>
      </c>
      <c r="C12" s="98">
        <v>88</v>
      </c>
      <c r="D12" s="98">
        <v>59</v>
      </c>
      <c r="E12" s="147" t="s">
        <v>25</v>
      </c>
    </row>
    <row r="13" spans="1:10" x14ac:dyDescent="0.25">
      <c r="A13" s="126">
        <v>12</v>
      </c>
      <c r="B13" s="98">
        <v>41</v>
      </c>
      <c r="C13" s="98">
        <v>48</v>
      </c>
      <c r="D13" s="98">
        <v>177</v>
      </c>
      <c r="E13" s="147" t="s">
        <v>7</v>
      </c>
    </row>
    <row r="14" spans="1:10" x14ac:dyDescent="0.25">
      <c r="A14" s="126">
        <v>13</v>
      </c>
      <c r="B14" s="98">
        <v>118</v>
      </c>
      <c r="C14" s="98">
        <v>33</v>
      </c>
      <c r="D14" s="98">
        <v>135</v>
      </c>
      <c r="E14" s="147" t="s">
        <v>25</v>
      </c>
    </row>
    <row r="15" spans="1:10" x14ac:dyDescent="0.25">
      <c r="A15" s="126">
        <v>14</v>
      </c>
      <c r="B15" s="98">
        <v>388</v>
      </c>
      <c r="C15" s="98">
        <v>365</v>
      </c>
      <c r="D15" s="98">
        <v>61</v>
      </c>
      <c r="E15" s="147" t="s">
        <v>7</v>
      </c>
    </row>
    <row r="16" spans="1:10" x14ac:dyDescent="0.25">
      <c r="A16" s="126">
        <v>15</v>
      </c>
      <c r="B16" s="98">
        <v>28</v>
      </c>
      <c r="C16" s="98">
        <v>67</v>
      </c>
      <c r="D16" s="98">
        <v>75</v>
      </c>
      <c r="E16" s="147" t="s">
        <v>25</v>
      </c>
    </row>
    <row r="17" spans="1:5" x14ac:dyDescent="0.25">
      <c r="A17" s="129">
        <v>16</v>
      </c>
      <c r="B17" s="157">
        <v>22</v>
      </c>
      <c r="C17" s="157">
        <v>45</v>
      </c>
      <c r="D17" s="157">
        <v>340</v>
      </c>
      <c r="E17" s="150" t="s">
        <v>25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EH1016"/>
  <sheetViews>
    <sheetView zoomScaleNormal="100" workbookViewId="0">
      <selection activeCell="R5" sqref="R5"/>
    </sheetView>
  </sheetViews>
  <sheetFormatPr defaultRowHeight="12.5" x14ac:dyDescent="0.25"/>
  <cols>
    <col min="1" max="1" width="17.26953125" customWidth="1"/>
    <col min="2" max="5" width="0" hidden="1" customWidth="1"/>
    <col min="6" max="6" width="6" customWidth="1"/>
    <col min="11" max="11" width="6.26953125" customWidth="1"/>
    <col min="12" max="13" width="5.1796875" hidden="1" customWidth="1"/>
    <col min="14" max="29" width="5.1796875" customWidth="1"/>
    <col min="31" max="31" width="7.7265625" customWidth="1"/>
    <col min="32" max="32" width="6.1796875" customWidth="1"/>
    <col min="33" max="33" width="4.81640625" customWidth="1"/>
    <col min="34" max="35" width="4.81640625" hidden="1" customWidth="1"/>
    <col min="36" max="51" width="4.81640625" customWidth="1"/>
    <col min="55" max="56" width="4.7265625" hidden="1" customWidth="1"/>
    <col min="57" max="69" width="4.7265625" customWidth="1"/>
    <col min="70" max="72" width="4.81640625" customWidth="1"/>
    <col min="73" max="73" width="7.7265625" style="1" customWidth="1"/>
    <col min="74" max="74" width="5.54296875" style="1" customWidth="1"/>
    <col min="75" max="75" width="9.1796875" customWidth="1"/>
    <col min="76" max="77" width="4.7265625" hidden="1" customWidth="1"/>
    <col min="78" max="90" width="4.7265625" customWidth="1"/>
    <col min="91" max="93" width="5.1796875" customWidth="1"/>
    <col min="94" max="94" width="8.54296875" customWidth="1"/>
    <col min="96" max="97" width="4.7265625" hidden="1" customWidth="1"/>
    <col min="98" max="112" width="4.7265625" customWidth="1"/>
    <col min="113" max="113" width="4.81640625" customWidth="1"/>
    <col min="116" max="117" width="4.81640625" hidden="1" customWidth="1"/>
    <col min="118" max="133" width="4.81640625" customWidth="1"/>
    <col min="134" max="134" width="5.81640625" customWidth="1"/>
    <col min="137" max="138" width="9.1796875" style="1"/>
  </cols>
  <sheetData>
    <row r="1" spans="1:137" ht="39" x14ac:dyDescent="0.4">
      <c r="G1" s="297" t="s">
        <v>451</v>
      </c>
      <c r="AD1" s="292" t="s">
        <v>136</v>
      </c>
      <c r="AE1" s="300">
        <v>0.66659999999999997</v>
      </c>
    </row>
    <row r="2" spans="1:137" ht="13" x14ac:dyDescent="0.3">
      <c r="A2" s="101" t="s">
        <v>440</v>
      </c>
      <c r="B2" s="2"/>
      <c r="C2" s="2"/>
      <c r="D2" s="2"/>
      <c r="G2" s="2"/>
      <c r="H2" s="2"/>
      <c r="I2" s="102"/>
      <c r="J2" s="2"/>
      <c r="K2" s="2"/>
      <c r="L2" s="2"/>
      <c r="M2" s="99"/>
      <c r="N2" s="99"/>
      <c r="O2" s="2"/>
      <c r="P2" s="2"/>
      <c r="Q2" s="2"/>
      <c r="R2" s="2"/>
      <c r="S2" s="2"/>
      <c r="T2" s="2"/>
      <c r="U2" s="2"/>
      <c r="V2" s="2"/>
      <c r="W2" s="2"/>
      <c r="X2" s="2"/>
      <c r="Y2" s="2"/>
      <c r="Z2" s="2"/>
      <c r="AA2" s="2"/>
      <c r="AB2" s="2"/>
      <c r="AC2" s="2"/>
      <c r="AD2" s="2"/>
      <c r="AE2" s="2"/>
      <c r="AF2" s="2"/>
      <c r="AG2" s="2"/>
      <c r="AH2" s="2"/>
      <c r="AI2" s="2"/>
      <c r="AJ2" s="2"/>
      <c r="AK2" s="2"/>
      <c r="AL2" s="2"/>
      <c r="AM2" s="2"/>
      <c r="AN2" s="2"/>
      <c r="BB2" s="2"/>
      <c r="BC2" s="2"/>
      <c r="BD2" s="2"/>
      <c r="BE2" s="2"/>
      <c r="BF2" s="2"/>
      <c r="BG2" s="2"/>
      <c r="BH2" s="2"/>
      <c r="BI2" s="2"/>
    </row>
    <row r="3" spans="1:137" ht="14" x14ac:dyDescent="0.3">
      <c r="A3" s="101" t="s">
        <v>329</v>
      </c>
      <c r="B3" s="2"/>
      <c r="C3" s="2"/>
      <c r="D3" s="2"/>
      <c r="G3" s="101">
        <f>COUNTIF('All Teams'!O2:O800,"&gt;0")-2</f>
        <v>541</v>
      </c>
      <c r="H3" s="101" t="s">
        <v>408</v>
      </c>
      <c r="N3" s="99"/>
      <c r="O3" s="103"/>
      <c r="P3" s="99"/>
      <c r="Q3" s="99"/>
      <c r="R3" s="99"/>
      <c r="S3" s="99"/>
      <c r="T3" s="99"/>
      <c r="U3" s="99"/>
      <c r="V3" s="2"/>
      <c r="W3" s="154"/>
      <c r="X3" s="154"/>
      <c r="Y3" s="154"/>
      <c r="Z3" s="154"/>
      <c r="AA3" s="154"/>
      <c r="AB3" s="154"/>
      <c r="AC3" s="154"/>
      <c r="AD3" s="2"/>
      <c r="AE3" s="2"/>
      <c r="AF3" s="2"/>
      <c r="AG3" s="298" t="s">
        <v>129</v>
      </c>
      <c r="AH3" s="2"/>
      <c r="AI3" s="2"/>
      <c r="AJ3" s="2"/>
      <c r="AK3" s="2"/>
      <c r="AL3" s="2"/>
      <c r="AM3" s="2"/>
      <c r="AN3" s="2"/>
      <c r="BB3" s="298" t="s">
        <v>130</v>
      </c>
      <c r="BC3" s="2"/>
      <c r="BD3" s="2"/>
      <c r="BE3" s="2"/>
      <c r="BF3" s="2"/>
      <c r="BG3" s="2"/>
      <c r="BH3" s="2"/>
      <c r="BI3" s="2"/>
      <c r="BW3" s="101" t="s">
        <v>114</v>
      </c>
      <c r="CQ3" s="299" t="s">
        <v>131</v>
      </c>
      <c r="DK3" s="299" t="s">
        <v>324</v>
      </c>
      <c r="DU3" s="155"/>
    </row>
    <row r="4" spans="1:137" ht="13" x14ac:dyDescent="0.3">
      <c r="A4" s="296">
        <v>42491</v>
      </c>
      <c r="B4" s="2"/>
      <c r="C4" s="2"/>
      <c r="D4" s="2"/>
      <c r="G4" s="102">
        <f>COUNT(G6:G800)</f>
        <v>628</v>
      </c>
      <c r="H4" s="102" t="s">
        <v>326</v>
      </c>
      <c r="I4" s="283"/>
      <c r="J4" s="283"/>
      <c r="K4" s="283"/>
      <c r="L4" s="102"/>
      <c r="M4" s="99"/>
      <c r="N4" s="99"/>
      <c r="Q4" s="99"/>
      <c r="R4" s="376" t="s">
        <v>443</v>
      </c>
      <c r="S4" s="99"/>
      <c r="T4" s="99"/>
      <c r="U4" s="99"/>
      <c r="V4" s="2"/>
      <c r="W4" s="154"/>
      <c r="X4" s="154"/>
      <c r="Y4" s="154"/>
      <c r="Z4" s="154"/>
      <c r="AA4" s="154"/>
      <c r="AB4" s="154"/>
      <c r="AC4" s="154"/>
      <c r="AD4" s="2"/>
      <c r="AE4" s="2"/>
      <c r="AF4" s="2"/>
      <c r="AG4" s="2"/>
      <c r="AH4" s="2"/>
      <c r="AI4" s="2"/>
      <c r="AJ4" s="2"/>
      <c r="AK4" s="2"/>
      <c r="AL4" s="2"/>
      <c r="AM4" s="2"/>
      <c r="AN4" s="2"/>
      <c r="BB4" s="2"/>
      <c r="BC4" s="2"/>
      <c r="BD4" s="2"/>
      <c r="BE4" s="2"/>
      <c r="BF4" s="2"/>
      <c r="BG4" s="2"/>
      <c r="BH4" s="2"/>
      <c r="BI4" s="2"/>
    </row>
    <row r="5" spans="1:137" ht="76" thickBot="1" x14ac:dyDescent="0.35">
      <c r="A5" s="102" t="s">
        <v>117</v>
      </c>
      <c r="B5" s="116" t="s">
        <v>69</v>
      </c>
      <c r="C5" s="116" t="s">
        <v>54</v>
      </c>
      <c r="D5" s="116" t="s">
        <v>70</v>
      </c>
      <c r="F5" s="294" t="s">
        <v>124</v>
      </c>
      <c r="G5" s="295" t="s">
        <v>49</v>
      </c>
      <c r="H5" s="295" t="s">
        <v>132</v>
      </c>
      <c r="I5" s="295" t="s">
        <v>423</v>
      </c>
      <c r="J5" s="295" t="s">
        <v>424</v>
      </c>
      <c r="K5" s="295" t="s">
        <v>312</v>
      </c>
      <c r="L5" s="293">
        <v>1999</v>
      </c>
      <c r="M5" s="293">
        <v>2000</v>
      </c>
      <c r="N5" s="293">
        <v>2001</v>
      </c>
      <c r="O5" s="293">
        <v>2002</v>
      </c>
      <c r="P5" s="293">
        <v>2003</v>
      </c>
      <c r="Q5" s="293">
        <v>2004</v>
      </c>
      <c r="R5" s="293">
        <v>2005</v>
      </c>
      <c r="S5" s="293">
        <v>2006</v>
      </c>
      <c r="T5" s="293">
        <v>2007</v>
      </c>
      <c r="U5" s="293">
        <v>2008</v>
      </c>
      <c r="V5" s="293">
        <v>2009</v>
      </c>
      <c r="W5" s="293">
        <v>2010</v>
      </c>
      <c r="X5" s="293">
        <v>2011</v>
      </c>
      <c r="Y5" s="293">
        <v>2012</v>
      </c>
      <c r="Z5" s="293">
        <v>2013</v>
      </c>
      <c r="AA5" s="293">
        <v>2014</v>
      </c>
      <c r="AB5" s="293">
        <v>2015</v>
      </c>
      <c r="AC5" s="293">
        <v>2016</v>
      </c>
      <c r="AD5" s="116" t="s">
        <v>135</v>
      </c>
      <c r="AG5" s="294" t="s">
        <v>49</v>
      </c>
      <c r="AH5" s="293">
        <v>1999</v>
      </c>
      <c r="AI5" s="293">
        <v>2000</v>
      </c>
      <c r="AJ5" s="293">
        <v>2001</v>
      </c>
      <c r="AK5" s="293">
        <v>2002</v>
      </c>
      <c r="AL5" s="293">
        <v>2003</v>
      </c>
      <c r="AM5" s="293">
        <v>2004</v>
      </c>
      <c r="AN5" s="293">
        <v>2005</v>
      </c>
      <c r="AO5" s="293">
        <v>2006</v>
      </c>
      <c r="AP5" s="293">
        <v>2007</v>
      </c>
      <c r="AQ5" s="293">
        <v>2008</v>
      </c>
      <c r="AR5" s="293">
        <v>2009</v>
      </c>
      <c r="AS5" s="293">
        <v>2010</v>
      </c>
      <c r="AT5" s="293">
        <v>2011</v>
      </c>
      <c r="AU5" s="293">
        <v>2012</v>
      </c>
      <c r="AV5" s="293">
        <v>2013</v>
      </c>
      <c r="AW5" s="293">
        <v>2014</v>
      </c>
      <c r="AX5" s="293">
        <v>2015</v>
      </c>
      <c r="AY5" s="293">
        <v>2016</v>
      </c>
      <c r="BB5" s="294" t="s">
        <v>49</v>
      </c>
      <c r="BC5" s="293">
        <v>1999</v>
      </c>
      <c r="BD5" s="293">
        <v>2000</v>
      </c>
      <c r="BE5" s="293">
        <v>2001</v>
      </c>
      <c r="BF5" s="293">
        <v>2002</v>
      </c>
      <c r="BG5" s="293">
        <v>2003</v>
      </c>
      <c r="BH5" s="293">
        <v>2004</v>
      </c>
      <c r="BI5" s="293">
        <v>2005</v>
      </c>
      <c r="BJ5" s="293">
        <v>2006</v>
      </c>
      <c r="BK5" s="293">
        <v>2007</v>
      </c>
      <c r="BL5" s="293">
        <v>2008</v>
      </c>
      <c r="BM5" s="293">
        <v>2009</v>
      </c>
      <c r="BN5" s="293">
        <v>2010</v>
      </c>
      <c r="BO5" s="293">
        <v>2011</v>
      </c>
      <c r="BP5" s="293">
        <v>2012</v>
      </c>
      <c r="BQ5" s="293">
        <v>2013</v>
      </c>
      <c r="BR5" s="293">
        <v>2014</v>
      </c>
      <c r="BS5" s="293">
        <v>2015</v>
      </c>
      <c r="BT5" s="293">
        <v>2016</v>
      </c>
      <c r="BU5" s="293"/>
      <c r="BV5" s="293"/>
      <c r="BW5" s="167" t="str">
        <f>G5</f>
        <v>Team List</v>
      </c>
      <c r="BX5" s="293">
        <v>1999</v>
      </c>
      <c r="BY5" s="293">
        <v>2000</v>
      </c>
      <c r="BZ5" s="293">
        <v>2001</v>
      </c>
      <c r="CA5" s="293">
        <v>2002</v>
      </c>
      <c r="CB5" s="293">
        <v>2003</v>
      </c>
      <c r="CC5" s="293">
        <v>2004</v>
      </c>
      <c r="CD5" s="293">
        <v>2005</v>
      </c>
      <c r="CE5" s="293">
        <v>2006</v>
      </c>
      <c r="CF5" s="293">
        <v>2007</v>
      </c>
      <c r="CG5" s="293">
        <v>2008</v>
      </c>
      <c r="CH5" s="293">
        <v>2009</v>
      </c>
      <c r="CI5" s="293">
        <v>2010</v>
      </c>
      <c r="CJ5" s="293">
        <v>2011</v>
      </c>
      <c r="CK5" s="293">
        <v>2012</v>
      </c>
      <c r="CL5" s="293">
        <v>2013</v>
      </c>
      <c r="CM5" s="293">
        <v>2014</v>
      </c>
      <c r="CN5" s="293">
        <v>2015</v>
      </c>
      <c r="CO5" s="293">
        <v>2016</v>
      </c>
      <c r="CP5" s="293"/>
      <c r="CQ5" s="294" t="s">
        <v>49</v>
      </c>
      <c r="CR5" s="293">
        <v>1999</v>
      </c>
      <c r="CS5" s="293">
        <v>2000</v>
      </c>
      <c r="CT5" s="293">
        <v>2001</v>
      </c>
      <c r="CU5" s="293">
        <v>2002</v>
      </c>
      <c r="CV5" s="293">
        <v>2003</v>
      </c>
      <c r="CW5" s="293">
        <v>2004</v>
      </c>
      <c r="CX5" s="293">
        <v>2005</v>
      </c>
      <c r="CY5" s="293">
        <v>2006</v>
      </c>
      <c r="CZ5" s="293">
        <v>2007</v>
      </c>
      <c r="DA5" s="293">
        <v>2008</v>
      </c>
      <c r="DB5" s="293">
        <v>2009</v>
      </c>
      <c r="DC5" s="293">
        <v>2010</v>
      </c>
      <c r="DD5" s="293">
        <v>2011</v>
      </c>
      <c r="DE5" s="293">
        <v>2012</v>
      </c>
      <c r="DF5" s="293">
        <v>2013</v>
      </c>
      <c r="DG5" s="293">
        <v>2014</v>
      </c>
      <c r="DH5" s="293">
        <v>2015</v>
      </c>
      <c r="DI5" s="293">
        <v>2016</v>
      </c>
      <c r="DJ5" s="462" t="s">
        <v>419</v>
      </c>
      <c r="DK5" s="294" t="s">
        <v>49</v>
      </c>
      <c r="DL5" s="293">
        <v>1999</v>
      </c>
      <c r="DM5" s="293">
        <v>2000</v>
      </c>
      <c r="DN5" s="293">
        <v>2001</v>
      </c>
      <c r="DO5" s="293">
        <v>2002</v>
      </c>
      <c r="DP5" s="293">
        <v>2003</v>
      </c>
      <c r="DQ5" s="293">
        <v>2004</v>
      </c>
      <c r="DR5" s="293">
        <v>2005</v>
      </c>
      <c r="DS5" s="293">
        <v>2006</v>
      </c>
      <c r="DT5" s="293">
        <v>2007</v>
      </c>
      <c r="DU5" s="293">
        <v>2008</v>
      </c>
      <c r="DV5" s="293">
        <v>2009</v>
      </c>
      <c r="DW5" s="293">
        <v>2010</v>
      </c>
      <c r="DX5" s="293">
        <v>2011</v>
      </c>
      <c r="DY5" s="293">
        <v>2012</v>
      </c>
      <c r="DZ5" s="293">
        <v>2013</v>
      </c>
      <c r="EA5" s="293">
        <v>2014</v>
      </c>
      <c r="EB5" s="293">
        <v>2015</v>
      </c>
      <c r="EC5" s="293">
        <v>2016</v>
      </c>
      <c r="ED5" s="462" t="s">
        <v>407</v>
      </c>
    </row>
    <row r="6" spans="1:137" ht="13" thickBot="1" x14ac:dyDescent="0.3">
      <c r="A6" s="284" t="s">
        <v>118</v>
      </c>
      <c r="B6" s="130">
        <v>1</v>
      </c>
      <c r="C6" s="50">
        <f t="shared" ref="C6:C69" si="0">IF(B6&lt;&gt;B5,1,C5+1)</f>
        <v>1</v>
      </c>
      <c r="D6" s="50">
        <f>IF(C6&gt;=C7,C6,0)</f>
        <v>1</v>
      </c>
      <c r="E6" s="97"/>
      <c r="F6" s="2">
        <v>1</v>
      </c>
      <c r="G6" s="522">
        <v>1678</v>
      </c>
      <c r="H6" s="160">
        <f>15- COUNTIF(L6:AC6,"#N/A")</f>
        <v>5</v>
      </c>
      <c r="I6" s="130">
        <f>SUM(AH6:AY6)+SUM(BE6:BT6)</f>
        <v>257</v>
      </c>
      <c r="J6" s="397">
        <f>DI6</f>
        <v>149.11997131255606</v>
      </c>
      <c r="K6" s="455" t="str">
        <f>IF(ISNUMBER(MATCH(G6,'[4]OPR data'!$A$3:$A$2900,0)),"Y","N")</f>
        <v>Y</v>
      </c>
      <c r="L6" s="143"/>
      <c r="M6" s="251"/>
      <c r="N6" s="468" t="e">
        <f>(INDEX(Finish_table!R$4:R$83,MATCH('16 Year_History_Results'!$G6,Finish_table!S$4:S$83,0),1))</f>
        <v>#N/A</v>
      </c>
      <c r="O6" s="251" t="e">
        <f>(INDEX(Finish_table!Z$4:Z$99,MATCH('16 Year_History_Results'!$G6,Finish_table!AA$4:AA$99,0),1))</f>
        <v>#N/A</v>
      </c>
      <c r="P6" s="251" t="e">
        <f>(INDEX(Finish_table!AI$4:AI$99,MATCH('16 Year_History_Results'!$G6,Finish_table!AJ$4:AJ$99,0),1))</f>
        <v>#N/A</v>
      </c>
      <c r="Q6" s="251" t="e">
        <f>(INDEX(Finish_table!AR$4:AR$99,MATCH('16 Year_History_Results'!$G6,Finish_table!AS$4:AS$99,0),1))</f>
        <v>#N/A</v>
      </c>
      <c r="R6" s="251" t="e">
        <f>(INDEX(Finish_table!BA$4:BA$99,MATCH('16 Year_History_Results'!$G6,Finish_table!BB$4:BB$99,0),1))</f>
        <v>#N/A</v>
      </c>
      <c r="S6" s="251" t="e">
        <f>(INDEX(Finish_table!BJ$4:BJ$99,MATCH('16 Year_History_Results'!$G6,Finish_table!BK$4:BK$99,0),1))</f>
        <v>#N/A</v>
      </c>
      <c r="T6" s="251" t="e">
        <f>(INDEX(Finish_table!BS$4:BS$99,MATCH('16 Year_History_Results'!$G6,Finish_table!BT$4:BT$99,0),1))</f>
        <v>#N/A</v>
      </c>
      <c r="U6" s="251" t="e">
        <f>(INDEX(Finish_table!CB$4:CB$99,MATCH('16 Year_History_Results'!$G6,Finish_table!CC$4:CC$99,0),1))</f>
        <v>#N/A</v>
      </c>
      <c r="V6" s="251" t="e">
        <f>(INDEX(Finish_table!CK$4:CK$99,MATCH('16 Year_History_Results'!$G6,Finish_table!CL$4:CL$99,0),1))</f>
        <v>#N/A</v>
      </c>
      <c r="W6" s="251" t="e">
        <f>(INDEX(Finish_table!CT$4:CT$99,MATCH('16 Year_History_Results'!$G6,Finish_table!CU$4:CU$99,0),1))</f>
        <v>#N/A</v>
      </c>
      <c r="X6" s="251" t="str">
        <f>(INDEX(Finish_table!DC$4:DC$99,MATCH('16 Year_History_Results'!$G6,Finish_table!DD$4:DD$99,0),1))</f>
        <v>QF</v>
      </c>
      <c r="Y6" s="251" t="str">
        <f>(INDEX(Finish_table!DL$4:DL$99,MATCH('16 Year_History_Results'!$G6,Finish_table!DM$4:DM$99,0),1))</f>
        <v>QF</v>
      </c>
      <c r="Z6" s="251" t="str">
        <f>(INDEX(Finish_table!DU$4:DU$99,MATCH('16 Year_History_Results'!$G6,Finish_table!DV$4:DV$99,0),1))</f>
        <v>W</v>
      </c>
      <c r="AA6" s="251" t="str">
        <f>(INDEX(Finish_table!ED$4:ED$140,MATCH('16 Year_History_Results'!$G6,Finish_table!EE$4:EE$140,0),1))</f>
        <v>WF</v>
      </c>
      <c r="AB6" s="251" t="str">
        <f>(INDEX(Finish_table!EM$4:EM$224,MATCH('16 Year_History_Results'!$G6,Finish_table!EN$4:EN$224,0),1))</f>
        <v>WC</v>
      </c>
      <c r="AC6" s="252" t="str">
        <f>(INDEX(Finish_table!EW$4:EW$224,MATCH('16 Year_History_Results'!$G6,Finish_table!EX$4:EX$224,0),1))</f>
        <v>WS</v>
      </c>
      <c r="AD6" s="2"/>
      <c r="AF6" s="98"/>
      <c r="AG6">
        <f t="shared" ref="AG6:AG69" si="1">G6</f>
        <v>1678</v>
      </c>
      <c r="AH6" s="143"/>
      <c r="AI6" s="144"/>
      <c r="AJ6" s="143">
        <f>INDEX('2001'!$C$44:$C$140,'16 Year_History_Results'!BZ6)</f>
        <v>0</v>
      </c>
      <c r="AK6" s="144">
        <f>INDEX('2002'!$C$44:$C$140,'16 Year_History_Results'!CA6)</f>
        <v>0</v>
      </c>
      <c r="AL6" s="144">
        <f>INDEX('2003'!$C$44:$C$140,'16 Year_History_Results'!CB6)</f>
        <v>0</v>
      </c>
      <c r="AM6" s="144">
        <f>INDEX('2004'!$C$44:$C$140,'16 Year_History_Results'!CC6)</f>
        <v>0</v>
      </c>
      <c r="AN6" s="144">
        <f>INDEX('2005'!$C$44:$C$140,'16 Year_History_Results'!CD6)</f>
        <v>0</v>
      </c>
      <c r="AO6" s="144">
        <f>INDEX('2006'!$C$44:$C$140,'16 Year_History_Results'!CE6)</f>
        <v>0</v>
      </c>
      <c r="AP6" s="144">
        <f>INDEX('2007'!$C$44:$C$140,'16 Year_History_Results'!CF6)</f>
        <v>0</v>
      </c>
      <c r="AQ6" s="144">
        <f>INDEX('2008'!$C$44:$C$140,'16 Year_History_Results'!CG6)</f>
        <v>0</v>
      </c>
      <c r="AR6" s="144">
        <f>INDEX('2009'!$C$44:$C$140,'16 Year_History_Results'!CH6)</f>
        <v>0</v>
      </c>
      <c r="AS6" s="144">
        <f>INDEX('2010'!$C$44:$C$140,'16 Year_History_Results'!CI6)</f>
        <v>0</v>
      </c>
      <c r="AT6" s="144">
        <f>INDEX('2011'!$C$44:$C$140,'16 Year_History_Results'!CJ6)</f>
        <v>0</v>
      </c>
      <c r="AU6" s="144">
        <f>INDEX('2012'!$C$44:$C$140,'16 Year_History_Results'!CK6)</f>
        <v>0</v>
      </c>
      <c r="AV6" s="144">
        <f>INDEX('2013'!$C$44:$C$140,'16 Year_History_Results'!CL6)</f>
        <v>30</v>
      </c>
      <c r="AW6" s="144">
        <f>INDEX('2014'!$C$52:$C$180,'16 Year_History_Results'!CM6)</f>
        <v>40</v>
      </c>
      <c r="AX6" s="144">
        <f>INDEX('2015'!$E$52:$E$308,'16 Year_History_Results'!CN6)</f>
        <v>60</v>
      </c>
      <c r="AY6" s="145">
        <f>INDEX('2016'!$E$52:$E$308,'16 Year_History_Results'!CO6)</f>
        <v>40</v>
      </c>
      <c r="AZ6" s="2"/>
      <c r="BA6" s="2"/>
      <c r="BB6">
        <f>$G6</f>
        <v>1678</v>
      </c>
      <c r="BC6" s="143"/>
      <c r="BD6" s="144"/>
      <c r="BE6" s="143">
        <f>INDEX('2001'!$B$44:$B$140,'16 Year_History_Results'!BZ6)</f>
        <v>0</v>
      </c>
      <c r="BF6" s="144">
        <f>INDEX('2002'!$B$44:$B$140,'16 Year_History_Results'!CA6)</f>
        <v>0</v>
      </c>
      <c r="BG6" s="144">
        <f>INDEX('2003'!$B$44:$B$140,'16 Year_History_Results'!CB6)</f>
        <v>0</v>
      </c>
      <c r="BH6" s="144">
        <f>INDEX('2004'!$B$44:$B$140,'16 Year_History_Results'!CC6)</f>
        <v>0</v>
      </c>
      <c r="BI6" s="144">
        <f>INDEX('2005'!$B$44:$B$140,'16 Year_History_Results'!CD6)</f>
        <v>0</v>
      </c>
      <c r="BJ6" s="144">
        <f>INDEX('2006'!$B$44:$B$140,'16 Year_History_Results'!CE6)</f>
        <v>0</v>
      </c>
      <c r="BK6" s="144">
        <f>INDEX('2007'!$B$44:$B$140,'16 Year_History_Results'!CF6)</f>
        <v>0</v>
      </c>
      <c r="BL6" s="144">
        <f>INDEX('2008'!$B$44:$B$140,'16 Year_History_Results'!CG6)</f>
        <v>0</v>
      </c>
      <c r="BM6" s="144">
        <f>INDEX('2009'!$B$44:$B$140,'16 Year_History_Results'!CH6)</f>
        <v>0</v>
      </c>
      <c r="BN6" s="144">
        <f>INDEX('2010'!$B$44:$B$140,'16 Year_History_Results'!CI6)</f>
        <v>0</v>
      </c>
      <c r="BO6" s="144">
        <f>INDEX('2011'!$B$44:$B$140,'16 Year_History_Results'!CJ6)</f>
        <v>9</v>
      </c>
      <c r="BP6" s="144">
        <f>INDEX('2012'!$B$44:$B$140,'16 Year_History_Results'!CK6)</f>
        <v>14</v>
      </c>
      <c r="BQ6" s="144">
        <f>INDEX('2013'!$B$44:$B$140,'16 Year_History_Results'!CL6)</f>
        <v>16</v>
      </c>
      <c r="BR6" s="144">
        <f>INDEX('2014'!$B$52:$B$180,'16 Year_History_Results'!CM6)</f>
        <v>16</v>
      </c>
      <c r="BS6" s="145">
        <f>INDEX('2015'!$B$52:$B$307,'16 Year_History_Results'!CN6)</f>
        <v>16</v>
      </c>
      <c r="BT6" s="145">
        <f>INDEX('2016'!$B$52:$B$308,'16 Year_History_Results'!CO6)</f>
        <v>16</v>
      </c>
      <c r="BW6">
        <f>$G6</f>
        <v>1678</v>
      </c>
      <c r="BX6" s="143"/>
      <c r="BY6" s="144"/>
      <c r="BZ6" s="143">
        <f>IF(ISNA(MATCH($BW6,'2001'!$A$44:$A$139,0)),97,MATCH($BW6,'2001'!$A$44:$A$139,0))</f>
        <v>97</v>
      </c>
      <c r="CA6" s="144">
        <f>IF(ISNA(MATCH($BW6,'2002'!$A$44:$A$139,0)),97,MATCH($BW6,'2002'!$A$44:$A$139,0))</f>
        <v>97</v>
      </c>
      <c r="CB6" s="144">
        <f>IF(ISNA(MATCH($BW6,'2003'!$A$44:$A$139,0)),97,MATCH($BW6,'2003'!$A$44:$A$139,0))</f>
        <v>97</v>
      </c>
      <c r="CC6" s="144">
        <f>IF(ISNA(MATCH($BW6,'2004'!$A$44:$A$139,0)),97,MATCH($BW6,'2004'!$A$44:$A$139,0))</f>
        <v>97</v>
      </c>
      <c r="CD6" s="144">
        <f>IF(ISNA(MATCH($BW6,'2005'!$A$44:$A$139,0)),97,MATCH($BW6,'2005'!$A$44:$A$139,0))</f>
        <v>97</v>
      </c>
      <c r="CE6" s="144">
        <f>IF(ISNA(MATCH($BW6,'2006'!$A$44:$A$139,0)),97,MATCH($BW6,'2006'!$A$44:$A$139,0))</f>
        <v>97</v>
      </c>
      <c r="CF6" s="144">
        <f>IF(ISNA(MATCH($BW6,'2007'!$A$44:$A$139,0)),97,MATCH($BW6,'2007'!$A$44:$A$139,0))</f>
        <v>97</v>
      </c>
      <c r="CG6" s="144">
        <f>IF(ISNA(MATCH($BW6,'2008'!$A$44:$A$139,0)),97,MATCH($BW6,'2008'!$A$44:$A$139,0))</f>
        <v>97</v>
      </c>
      <c r="CH6" s="144">
        <f>IF(ISNA(MATCH($BW6,'2009'!$A$44:$A$139,0)),97,MATCH($BW6,'2009'!$A$44:$A$139,0))</f>
        <v>97</v>
      </c>
      <c r="CI6" s="144">
        <f>IF(ISNA(MATCH($BW6,'2010'!$A$44:$A$139,0)),97,MATCH($BW6,'2010'!$A$44:$A$139,0))</f>
        <v>97</v>
      </c>
      <c r="CJ6" s="144">
        <f>IF(ISNA(MATCH($BW6,'2011'!$A$44:$A$139,0)),97,MATCH($BW6,'2011'!$A$44:$A$139,0))</f>
        <v>65</v>
      </c>
      <c r="CK6" s="144">
        <f>IF(ISNA(MATCH($BW6,'2012'!$A$44:$A$139,0)),97,MATCH($BW6,'2012'!$A$44:$A$139,0))</f>
        <v>60</v>
      </c>
      <c r="CL6" s="144">
        <f>IF(ISNA(MATCH($BW6,'2013'!$A$44:$A$139,0)),97,MATCH($BW6,'2013'!$A$44:$A$139,0))</f>
        <v>52</v>
      </c>
      <c r="CM6" s="144">
        <f>IF(ISNA(MATCH($BW6,'2014'!$A$52:$A$179,0)),129,MATCH($BW6,'2014'!$A$52:$A$179,0))</f>
        <v>75</v>
      </c>
      <c r="CN6" s="145">
        <f>IF(ISNA(MATCH($BW6,'2015'!$A$52:$A$307,0)),257,MATCH($BW6,'2015'!$A$52:$A$307,0))</f>
        <v>118</v>
      </c>
      <c r="CO6" s="145">
        <f>IF(ISNA(MATCH($BW6,'2016'!$A$52:$A$307,0)),257,MATCH($BW6,'2016'!$A$52:$A$307,0))</f>
        <v>119</v>
      </c>
      <c r="CP6" s="314"/>
      <c r="CQ6">
        <f>G6</f>
        <v>1678</v>
      </c>
      <c r="CR6" s="275"/>
      <c r="CS6" s="276"/>
      <c r="CT6" s="275">
        <f>BE6+AJ6</f>
        <v>0</v>
      </c>
      <c r="CU6" s="276">
        <f t="shared" ref="CU6:CU69" si="2">(BF6+AK6)+(CT6*$AE$1)</f>
        <v>0</v>
      </c>
      <c r="CV6" s="276">
        <f t="shared" ref="CV6:CV69" si="3">BG6+AL6+(CU6*$AE$1)</f>
        <v>0</v>
      </c>
      <c r="CW6" s="276">
        <f t="shared" ref="CW6:CW69" si="4">BH6+AM6+(CV6*$AE$1)</f>
        <v>0</v>
      </c>
      <c r="CX6" s="276">
        <f t="shared" ref="CX6:CX69" si="5">BI6+AN6+(CW6*$AE$1)</f>
        <v>0</v>
      </c>
      <c r="CY6" s="276">
        <f t="shared" ref="CY6:CY69" si="6">BJ6+AO6+(CX6*$AE$1)</f>
        <v>0</v>
      </c>
      <c r="CZ6" s="276">
        <f t="shared" ref="CZ6:CZ69" si="7">BK6+AP6+(CY6*$AE$1)</f>
        <v>0</v>
      </c>
      <c r="DA6" s="276">
        <f t="shared" ref="DA6:DA69" si="8">BL6+AQ6+(CZ6*$AE$1)</f>
        <v>0</v>
      </c>
      <c r="DB6" s="276">
        <f t="shared" ref="DB6:DB69" si="9">BM6+AR6+(DA6*$AE$1)</f>
        <v>0</v>
      </c>
      <c r="DC6" s="276">
        <f>BN6+AS6+(DB6*$AE$1)</f>
        <v>0</v>
      </c>
      <c r="DD6" s="276">
        <f>BO6+AT6+(DC6*$AE$1)</f>
        <v>9</v>
      </c>
      <c r="DE6" s="276">
        <f>BP6+AU6+(DD6*$AE$1)</f>
        <v>19.999400000000001</v>
      </c>
      <c r="DF6" s="276">
        <f>BQ6+AV6+(DE6*$AE$1)</f>
        <v>59.331600039999998</v>
      </c>
      <c r="DG6" s="276">
        <f>BR6+AW6+(DF6*$AE$1)</f>
        <v>95.550444586664</v>
      </c>
      <c r="DH6" s="277">
        <f>BS6+AX6+(DG6*$AE$1)</f>
        <v>139.69392636147023</v>
      </c>
      <c r="DI6" s="277">
        <f>BT6+AY6+(DH6*$AE$1)</f>
        <v>149.11997131255606</v>
      </c>
      <c r="DJ6" s="154">
        <f t="shared" ref="DJ6:DJ69" si="10">RANK(DH6,DH$6:DH$572)</f>
        <v>1</v>
      </c>
      <c r="DK6" s="279">
        <f>G6</f>
        <v>1678</v>
      </c>
      <c r="DL6" s="154"/>
      <c r="DM6" s="154"/>
      <c r="DN6" s="399">
        <f>BE6+AJ6+DM6</f>
        <v>0</v>
      </c>
      <c r="DO6" s="400">
        <f>BF6+AK6+DN6</f>
        <v>0</v>
      </c>
      <c r="DP6" s="400">
        <f>BG6+AL6+DO6</f>
        <v>0</v>
      </c>
      <c r="DQ6" s="400">
        <f>BH6+AM6+DP6</f>
        <v>0</v>
      </c>
      <c r="DR6" s="400">
        <f>BI6+AN6+DQ6</f>
        <v>0</v>
      </c>
      <c r="DS6" s="400">
        <f>BJ6+AO6+DR6</f>
        <v>0</v>
      </c>
      <c r="DT6" s="400">
        <f>BK6+AP6+DS6</f>
        <v>0</v>
      </c>
      <c r="DU6" s="400">
        <f>BL6+AQ6+DT6</f>
        <v>0</v>
      </c>
      <c r="DV6" s="400">
        <f>BM6+AR6+DU6</f>
        <v>0</v>
      </c>
      <c r="DW6" s="400">
        <f>BN6+AS6+DV6</f>
        <v>0</v>
      </c>
      <c r="DX6" s="400">
        <f>BO6+AT6+DW6</f>
        <v>9</v>
      </c>
      <c r="DY6" s="400">
        <f>BP6+AU6+DX6</f>
        <v>23</v>
      </c>
      <c r="DZ6" s="400">
        <f>BQ6+AV6+DY6</f>
        <v>69</v>
      </c>
      <c r="EA6" s="400">
        <f>BR6+AW6+DZ6</f>
        <v>125</v>
      </c>
      <c r="EB6" s="263">
        <f>BS6+AX6+EA6</f>
        <v>201</v>
      </c>
      <c r="EC6" s="263">
        <f>BT6+AY6+EB6</f>
        <v>257</v>
      </c>
      <c r="ED6" s="154">
        <f t="shared" ref="ED6:ED69" si="11">RANK(EB6,EB$6:EB$572)</f>
        <v>24</v>
      </c>
      <c r="EG6" s="279"/>
    </row>
    <row r="7" spans="1:137" ht="13" thickBot="1" x14ac:dyDescent="0.3">
      <c r="A7" s="286" t="s">
        <v>119</v>
      </c>
      <c r="B7" s="131">
        <v>8</v>
      </c>
      <c r="C7" s="50">
        <f t="shared" si="0"/>
        <v>1</v>
      </c>
      <c r="D7" s="50">
        <f t="shared" ref="D7:D70" si="12">IF(C7&gt;=C8,C7,0)</f>
        <v>0</v>
      </c>
      <c r="E7" s="97"/>
      <c r="F7" s="2">
        <f>F6+1</f>
        <v>2</v>
      </c>
      <c r="G7" s="207">
        <v>987</v>
      </c>
      <c r="H7" s="98">
        <f>15- COUNTIF(L7:AC7,"#N/A")</f>
        <v>11</v>
      </c>
      <c r="I7" s="131">
        <f>SUM(AH7:AY7)+SUM(BE7:BT7)</f>
        <v>430</v>
      </c>
      <c r="J7" s="398">
        <f>DI7</f>
        <v>135.37778226161765</v>
      </c>
      <c r="K7" s="456" t="str">
        <f>IF(ISNUMBER(MATCH(G7,'[4]OPR data'!$A$3:$A$2900,0)),"Y","N")</f>
        <v>Y</v>
      </c>
      <c r="L7" s="146"/>
      <c r="M7" s="233"/>
      <c r="N7" s="469" t="e">
        <f>(INDEX(Finish_table!R$4:R$83,MATCH('16 Year_History_Results'!$G7,Finish_table!S$4:S$83,0),1))</f>
        <v>#N/A</v>
      </c>
      <c r="O7" s="233" t="str">
        <f>(INDEX(Finish_table!Z$4:Z$99,MATCH('16 Year_History_Results'!$G7,Finish_table!AA$4:AA$99,0),1))</f>
        <v>QF</v>
      </c>
      <c r="P7" s="233" t="e">
        <f>(INDEX(Finish_table!AI$4:AI$99,MATCH('16 Year_History_Results'!$G7,Finish_table!AJ$4:AJ$99,0),1))</f>
        <v>#N/A</v>
      </c>
      <c r="Q7" s="233" t="e">
        <f>(INDEX(Finish_table!AR$4:AR$99,MATCH('16 Year_History_Results'!$G7,Finish_table!AS$4:AS$99,0),1))</f>
        <v>#N/A</v>
      </c>
      <c r="R7" s="233" t="str">
        <f>(INDEX(Finish_table!BA$4:BA$99,MATCH('16 Year_History_Results'!$G7,Finish_table!BB$4:BB$99,0),1))</f>
        <v>SF</v>
      </c>
      <c r="S7" s="233" t="str">
        <f>(INDEX(Finish_table!BJ$4:BJ$99,MATCH('16 Year_History_Results'!$G7,Finish_table!BK$4:BK$99,0),1))</f>
        <v>SF</v>
      </c>
      <c r="T7" s="233" t="str">
        <f>(INDEX(Finish_table!BS$4:BS$99,MATCH('16 Year_History_Results'!$G7,Finish_table!BT$4:BT$99,0),1))</f>
        <v>WC</v>
      </c>
      <c r="U7" s="233" t="str">
        <f>(INDEX(Finish_table!CB$4:CB$99,MATCH('16 Year_History_Results'!$G7,Finish_table!CC$4:CC$99,0),1))</f>
        <v>F</v>
      </c>
      <c r="V7" s="233" t="str">
        <f>(INDEX(Finish_table!CK$4:CK$99,MATCH('16 Year_History_Results'!$G7,Finish_table!CL$4:CL$99,0),1))</f>
        <v>QF</v>
      </c>
      <c r="W7" s="233" t="e">
        <f>(INDEX(Finish_table!CT$4:CT$99,MATCH('16 Year_History_Results'!$G7,Finish_table!CU$4:CU$99,0),1))</f>
        <v>#N/A</v>
      </c>
      <c r="X7" s="233" t="str">
        <f>(INDEX(Finish_table!DC$4:DC$99,MATCH('16 Year_History_Results'!$G7,Finish_table!DD$4:DD$99,0),1))</f>
        <v>W</v>
      </c>
      <c r="Y7" s="233" t="str">
        <f>(INDEX(Finish_table!DL$4:DL$99,MATCH('16 Year_History_Results'!$G7,Finish_table!DM$4:DM$99,0),1))</f>
        <v>WF</v>
      </c>
      <c r="Z7" s="233" t="str">
        <f>(INDEX(Finish_table!DU$4:DU$99,MATCH('16 Year_History_Results'!$G7,Finish_table!DV$4:DV$99,0),1))</f>
        <v>F</v>
      </c>
      <c r="AA7" s="233" t="str">
        <f>(INDEX(Finish_table!ED$4:ED$140,MATCH('16 Year_History_Results'!$G7,Finish_table!EE$4:EE$140,0),1))</f>
        <v>QF</v>
      </c>
      <c r="AB7" s="233" t="str">
        <f>(INDEX(Finish_table!EM$4:EM$224,MATCH('16 Year_History_Results'!$G7,Finish_table!EN$4:EN$224,0),1))</f>
        <v>WF</v>
      </c>
      <c r="AC7" s="253" t="str">
        <f>(INDEX(Finish_table!EW$4:EW$224,MATCH('16 Year_History_Results'!$G7,Finish_table!EX$4:EX$224,0),1))</f>
        <v>WS</v>
      </c>
      <c r="AD7" s="2"/>
      <c r="AF7" s="98"/>
      <c r="AG7">
        <f t="shared" si="1"/>
        <v>987</v>
      </c>
      <c r="AH7" s="146"/>
      <c r="AI7" s="2"/>
      <c r="AJ7" s="146">
        <f>INDEX('2001'!$C$44:$C$140,'16 Year_History_Results'!BZ7)</f>
        <v>0</v>
      </c>
      <c r="AK7" s="2">
        <f>INDEX('2002'!$C$44:$C$140,'16 Year_History_Results'!CA7)</f>
        <v>0</v>
      </c>
      <c r="AL7" s="2">
        <f>INDEX('2003'!$C$44:$C$140,'16 Year_History_Results'!CB7)</f>
        <v>0</v>
      </c>
      <c r="AM7" s="2">
        <f>INDEX('2004'!$C$44:$C$140,'16 Year_History_Results'!CC7)</f>
        <v>0</v>
      </c>
      <c r="AN7" s="2">
        <f>INDEX('2005'!$C$44:$C$140,'16 Year_History_Results'!CD7)</f>
        <v>10</v>
      </c>
      <c r="AO7" s="2">
        <f>INDEX('2006'!$C$44:$C$140,'16 Year_History_Results'!CE7)</f>
        <v>10</v>
      </c>
      <c r="AP7" s="2">
        <f>INDEX('2007'!$C$44:$C$140,'16 Year_History_Results'!CF7)</f>
        <v>50</v>
      </c>
      <c r="AQ7" s="2">
        <f>INDEX('2008'!$C$44:$C$140,'16 Year_History_Results'!CG7)</f>
        <v>20</v>
      </c>
      <c r="AR7" s="2">
        <f>INDEX('2009'!$C$44:$C$140,'16 Year_History_Results'!CH7)</f>
        <v>0</v>
      </c>
      <c r="AS7" s="2">
        <f>INDEX('2010'!$C$44:$C$140,'16 Year_History_Results'!CI7)</f>
        <v>0</v>
      </c>
      <c r="AT7" s="2">
        <f>INDEX('2011'!$C$44:$C$140,'16 Year_History_Results'!CJ7)</f>
        <v>30</v>
      </c>
      <c r="AU7" s="2">
        <f>INDEX('2012'!$C$44:$C$140,'16 Year_History_Results'!CK7)</f>
        <v>40</v>
      </c>
      <c r="AV7" s="2">
        <f>INDEX('2013'!$C$44:$C$140,'16 Year_History_Results'!CL7)</f>
        <v>20</v>
      </c>
      <c r="AW7" s="2">
        <f>INDEX('2014'!$C$52:$C$180,'16 Year_History_Results'!CM7)</f>
        <v>0</v>
      </c>
      <c r="AX7" s="2">
        <f>INDEX('2015'!$E$52:$E$308,'16 Year_History_Results'!CN7)</f>
        <v>50</v>
      </c>
      <c r="AY7" s="147">
        <f>INDEX('2016'!$E$52:$E$308,'16 Year_History_Results'!CO7)</f>
        <v>40</v>
      </c>
      <c r="AZ7" s="2"/>
      <c r="BA7" s="2"/>
      <c r="BB7">
        <f t="shared" ref="BB7:BB70" si="13">$G7</f>
        <v>987</v>
      </c>
      <c r="BC7" s="146"/>
      <c r="BD7" s="2"/>
      <c r="BE7" s="146">
        <f>INDEX('2001'!$B$44:$B$140,'16 Year_History_Results'!BZ7)</f>
        <v>0</v>
      </c>
      <c r="BF7" s="2">
        <f>INDEX('2002'!$B$44:$B$140,'16 Year_History_Results'!CA7)</f>
        <v>12</v>
      </c>
      <c r="BG7" s="2">
        <f>INDEX('2003'!$B$44:$B$140,'16 Year_History_Results'!CB7)</f>
        <v>0</v>
      </c>
      <c r="BH7" s="2">
        <f>INDEX('2004'!$B$44:$B$140,'16 Year_History_Results'!CC7)</f>
        <v>0</v>
      </c>
      <c r="BI7" s="2">
        <f>INDEX('2005'!$B$44:$B$140,'16 Year_History_Results'!CD7)</f>
        <v>14</v>
      </c>
      <c r="BJ7" s="2">
        <f>INDEX('2006'!$B$44:$B$140,'16 Year_History_Results'!CE7)</f>
        <v>15</v>
      </c>
      <c r="BK7" s="2">
        <f>INDEX('2007'!$B$44:$B$140,'16 Year_History_Results'!CF7)</f>
        <v>9</v>
      </c>
      <c r="BL7" s="2">
        <f>INDEX('2008'!$B$44:$B$140,'16 Year_History_Results'!CG7)</f>
        <v>13</v>
      </c>
      <c r="BM7" s="2">
        <f>INDEX('2009'!$B$44:$B$140,'16 Year_History_Results'!CH7)</f>
        <v>13</v>
      </c>
      <c r="BN7" s="2">
        <f>INDEX('2010'!$B$44:$B$140,'16 Year_History_Results'!CI7)</f>
        <v>0</v>
      </c>
      <c r="BO7" s="2">
        <f>INDEX('2011'!$B$44:$B$140,'16 Year_History_Results'!CJ7)</f>
        <v>12</v>
      </c>
      <c r="BP7" s="2">
        <f>INDEX('2012'!$B$44:$B$140,'16 Year_History_Results'!CK7)</f>
        <v>15</v>
      </c>
      <c r="BQ7" s="2">
        <f>INDEX('2013'!$B$44:$B$140,'16 Year_History_Results'!CL7)</f>
        <v>16</v>
      </c>
      <c r="BR7" s="2">
        <f>INDEX('2014'!$B$52:$B$180,'16 Year_History_Results'!CM7)</f>
        <v>9</v>
      </c>
      <c r="BS7" s="147">
        <f>INDEX('2015'!$B$52:$B$308,'16 Year_History_Results'!CN7)</f>
        <v>16</v>
      </c>
      <c r="BT7" s="147">
        <f>INDEX('2016'!$B$52:$B$308,'16 Year_History_Results'!CO7)</f>
        <v>16</v>
      </c>
      <c r="BW7">
        <f t="shared" ref="BW7:BW70" si="14">$G7</f>
        <v>987</v>
      </c>
      <c r="BX7" s="146"/>
      <c r="BY7" s="2"/>
      <c r="BZ7" s="146">
        <f>IF(ISNA(MATCH($BW7,'2001'!$A$44:$A$139,0)),97,MATCH($BW7,'2001'!$A$44:$A$139,0))</f>
        <v>97</v>
      </c>
      <c r="CA7" s="2">
        <f>IF(ISNA(MATCH($BW7,'2002'!$A$44:$A$139,0)),97,MATCH($BW7,'2002'!$A$44:$A$139,0))</f>
        <v>96</v>
      </c>
      <c r="CB7" s="2">
        <f>IF(ISNA(MATCH($BW7,'2003'!$A$44:$A$139,0)),97,MATCH($BW7,'2003'!$A$44:$A$139,0))</f>
        <v>97</v>
      </c>
      <c r="CC7" s="2">
        <f>IF(ISNA(MATCH($BW7,'2004'!$A$44:$A$139,0)),97,MATCH($BW7,'2004'!$A$44:$A$139,0))</f>
        <v>97</v>
      </c>
      <c r="CD7" s="2">
        <f>IF(ISNA(MATCH($BW7,'2005'!$A$44:$A$139,0)),97,MATCH($BW7,'2005'!$A$44:$A$139,0))</f>
        <v>75</v>
      </c>
      <c r="CE7" s="2">
        <f>IF(ISNA(MATCH($BW7,'2006'!$A$44:$A$139,0)),97,MATCH($BW7,'2006'!$A$44:$A$139,0))</f>
        <v>73</v>
      </c>
      <c r="CF7" s="2">
        <f>IF(ISNA(MATCH($BW7,'2007'!$A$44:$A$139,0)),97,MATCH($BW7,'2007'!$A$44:$A$139,0))</f>
        <v>58</v>
      </c>
      <c r="CG7" s="2">
        <f>IF(ISNA(MATCH($BW7,'2008'!$A$44:$A$139,0)),97,MATCH($BW7,'2008'!$A$44:$A$139,0))</f>
        <v>62</v>
      </c>
      <c r="CH7" s="2">
        <f>IF(ISNA(MATCH($BW7,'2009'!$A$44:$A$139,0)),97,MATCH($BW7,'2009'!$A$44:$A$139,0))</f>
        <v>59</v>
      </c>
      <c r="CI7" s="2">
        <f>IF(ISNA(MATCH($BW7,'2010'!$A$44:$A$139,0)),97,MATCH($BW7,'2010'!$A$44:$A$139,0))</f>
        <v>97</v>
      </c>
      <c r="CJ7" s="2">
        <f>IF(ISNA(MATCH($BW7,'2011'!$A$44:$A$139,0)),97,MATCH($BW7,'2011'!$A$44:$A$139,0))</f>
        <v>50</v>
      </c>
      <c r="CK7" s="2">
        <f>IF(ISNA(MATCH($BW7,'2012'!$A$44:$A$139,0)),97,MATCH($BW7,'2012'!$A$44:$A$139,0))</f>
        <v>47</v>
      </c>
      <c r="CL7" s="2">
        <f>IF(ISNA(MATCH($BW7,'2013'!$A$44:$A$139,0)),97,MATCH($BW7,'2013'!$A$44:$A$139,0))</f>
        <v>38</v>
      </c>
      <c r="CM7" s="2">
        <f>IF(ISNA(MATCH($BW7,'2014'!$A$52:$A$179,0)),129,MATCH($BW7,'2014'!$A$52:$A$179,0))</f>
        <v>56</v>
      </c>
      <c r="CN7" s="147">
        <f>IF(ISNA(MATCH($BW7,'2015'!$A$52:$A$307,0)),257,MATCH($BW7,'2015'!$A$52:$A$307,0))</f>
        <v>84</v>
      </c>
      <c r="CO7" s="147">
        <f>IF(ISNA(MATCH($BW7,'2016'!$A$52:$A$307,0)),257,MATCH($BW7,'2016'!$A$52:$A$307,0))</f>
        <v>79</v>
      </c>
      <c r="CP7" s="314"/>
      <c r="CQ7">
        <f t="shared" ref="CQ7:CQ70" si="15">G7</f>
        <v>987</v>
      </c>
      <c r="CR7" s="278"/>
      <c r="CS7" s="279"/>
      <c r="CT7" s="278">
        <f t="shared" ref="CT7:CT70" si="16">BE7+AJ7</f>
        <v>0</v>
      </c>
      <c r="CU7" s="279">
        <f t="shared" si="2"/>
        <v>12</v>
      </c>
      <c r="CV7" s="279">
        <f t="shared" si="3"/>
        <v>7.9992000000000001</v>
      </c>
      <c r="CW7" s="279">
        <f t="shared" si="4"/>
        <v>5.3322667199999998</v>
      </c>
      <c r="CX7" s="279">
        <f t="shared" si="5"/>
        <v>27.554488995551999</v>
      </c>
      <c r="CY7" s="279">
        <f t="shared" si="6"/>
        <v>43.367822364434957</v>
      </c>
      <c r="CZ7" s="279">
        <f t="shared" si="7"/>
        <v>87.908990388132338</v>
      </c>
      <c r="DA7" s="279">
        <f t="shared" si="8"/>
        <v>91.600132992729016</v>
      </c>
      <c r="DB7" s="279">
        <f t="shared" si="9"/>
        <v>74.060648652953162</v>
      </c>
      <c r="DC7" s="279">
        <f t="shared" ref="DC7:DC70" si="17">BN7+AS7+(DB7*$AE$1)</f>
        <v>49.368828392058575</v>
      </c>
      <c r="DD7" s="279">
        <f t="shared" ref="DD7:DD70" si="18">BO7+AT7+(DC7*$AE$1)</f>
        <v>74.909261006146238</v>
      </c>
      <c r="DE7" s="279">
        <f t="shared" ref="DE7:DE70" si="19">BP7+AU7+(DD7*$AE$1)</f>
        <v>104.93451338669708</v>
      </c>
      <c r="DF7" s="279">
        <f t="shared" ref="DF7:DF70" si="20">BQ7+AV7+(DE7*$AE$1)</f>
        <v>105.94934662357227</v>
      </c>
      <c r="DG7" s="279">
        <f t="shared" ref="DG7:DG70" si="21">BR7+AW7+(DF7*$AE$1)</f>
        <v>79.625834459273264</v>
      </c>
      <c r="DH7" s="280">
        <f>BS7+AX7+(DG7*$AE$1)</f>
        <v>119.07858125055157</v>
      </c>
      <c r="DI7" s="280">
        <f>BT7+AY7+(DH7*$AE$1)</f>
        <v>135.37778226161765</v>
      </c>
      <c r="DJ7" s="154">
        <f t="shared" si="10"/>
        <v>4</v>
      </c>
      <c r="DK7" s="279">
        <f t="shared" ref="DK7:DK70" si="22">G7</f>
        <v>987</v>
      </c>
      <c r="DL7" s="154"/>
      <c r="DM7" s="154"/>
      <c r="DN7" s="267">
        <f t="shared" ref="DN7:DN70" si="23">BE7+AJ7+DM7</f>
        <v>0</v>
      </c>
      <c r="DO7" s="154">
        <f t="shared" ref="DO7:DO70" si="24">BF7+AK7+DN7</f>
        <v>12</v>
      </c>
      <c r="DP7" s="154">
        <f t="shared" ref="DP7:DP70" si="25">BG7+AL7+DO7</f>
        <v>12</v>
      </c>
      <c r="DQ7" s="154">
        <f t="shared" ref="DQ7:DQ70" si="26">BH7+AM7+DP7</f>
        <v>12</v>
      </c>
      <c r="DR7" s="154">
        <f t="shared" ref="DR7:DR70" si="27">BI7+AN7+DQ7</f>
        <v>36</v>
      </c>
      <c r="DS7" s="154">
        <f t="shared" ref="DS7:DS70" si="28">BJ7+AO7+DR7</f>
        <v>61</v>
      </c>
      <c r="DT7" s="154">
        <f t="shared" ref="DT7:DT70" si="29">BK7+AP7+DS7</f>
        <v>120</v>
      </c>
      <c r="DU7" s="154">
        <f t="shared" ref="DU7:DU70" si="30">BL7+AQ7+DT7</f>
        <v>153</v>
      </c>
      <c r="DV7" s="154">
        <f t="shared" ref="DV7:DV70" si="31">BM7+AR7+DU7</f>
        <v>166</v>
      </c>
      <c r="DW7" s="154">
        <f t="shared" ref="DW7:DW70" si="32">BN7+AS7+DV7</f>
        <v>166</v>
      </c>
      <c r="DX7" s="154">
        <f t="shared" ref="DX7:DX70" si="33">BO7+AT7+DW7</f>
        <v>208</v>
      </c>
      <c r="DY7" s="154">
        <f t="shared" ref="DY7:DY70" si="34">BP7+AU7+DX7</f>
        <v>263</v>
      </c>
      <c r="DZ7" s="154">
        <f t="shared" ref="DZ7:DZ70" si="35">BQ7+AV7+DY7</f>
        <v>299</v>
      </c>
      <c r="EA7" s="154">
        <f t="shared" ref="EA7:EA70" si="36">BR7+AW7+DZ7</f>
        <v>308</v>
      </c>
      <c r="EB7" s="264">
        <f>BS7+AX7+EA7</f>
        <v>374</v>
      </c>
      <c r="EC7" s="264">
        <f>BT7+AY7+EB7</f>
        <v>430</v>
      </c>
      <c r="ED7" s="154">
        <f t="shared" si="11"/>
        <v>10</v>
      </c>
      <c r="EG7" s="279"/>
    </row>
    <row r="8" spans="1:137" ht="13" thickBot="1" x14ac:dyDescent="0.3">
      <c r="A8" s="466" t="s">
        <v>412</v>
      </c>
      <c r="B8" s="131">
        <v>8</v>
      </c>
      <c r="C8" s="50">
        <f t="shared" si="0"/>
        <v>2</v>
      </c>
      <c r="D8" s="50">
        <f t="shared" si="12"/>
        <v>2</v>
      </c>
      <c r="E8" s="97"/>
      <c r="F8" s="2">
        <f t="shared" ref="F8:F71" si="37">F7+1</f>
        <v>3</v>
      </c>
      <c r="G8" s="494">
        <v>148</v>
      </c>
      <c r="H8" s="98">
        <f>15- COUNTIF(L8:AC8,"#N/A")</f>
        <v>14</v>
      </c>
      <c r="I8" s="131">
        <f>SUM(AH8:AY8)+SUM(BE8:BT8)</f>
        <v>400</v>
      </c>
      <c r="J8" s="398">
        <f>DI8</f>
        <v>130.43687457923426</v>
      </c>
      <c r="K8" s="456" t="str">
        <f>IF(ISNUMBER(MATCH(G8,'[4]OPR data'!$A$3:$A$2900,0)),"Y","N")</f>
        <v>Y</v>
      </c>
      <c r="L8" s="146"/>
      <c r="M8" s="233"/>
      <c r="N8" s="469" t="str">
        <f>(INDEX(Finish_table!R$4:R$83,MATCH('16 Year_History_Results'!$G8,Finish_table!S$4:S$83,0),1))</f>
        <v>QF</v>
      </c>
      <c r="O8" s="233" t="str">
        <f>(INDEX(Finish_table!Z$4:Z$99,MATCH('16 Year_History_Results'!$G8,Finish_table!AA$4:AA$99,0),1))</f>
        <v>QF</v>
      </c>
      <c r="P8" s="233" t="e">
        <f>(INDEX(Finish_table!AI$4:AI$99,MATCH('16 Year_History_Results'!$G8,Finish_table!AJ$4:AJ$99,0),1))</f>
        <v>#N/A</v>
      </c>
      <c r="Q8" s="233" t="str">
        <f>(INDEX(Finish_table!AR$4:AR$99,MATCH('16 Year_History_Results'!$G8,Finish_table!AS$4:AS$99,0),1))</f>
        <v>QF</v>
      </c>
      <c r="R8" s="233" t="str">
        <f>(INDEX(Finish_table!BA$4:BA$99,MATCH('16 Year_History_Results'!$G8,Finish_table!BB$4:BB$99,0),1))</f>
        <v>SF</v>
      </c>
      <c r="S8" s="233" t="str">
        <f>(INDEX(Finish_table!BJ$4:BJ$99,MATCH('16 Year_History_Results'!$G8,Finish_table!BK$4:BK$99,0),1))</f>
        <v>QF</v>
      </c>
      <c r="T8" s="233" t="str">
        <f>(INDEX(Finish_table!BS$4:BS$99,MATCH('16 Year_History_Results'!$G8,Finish_table!BT$4:BT$99,0),1))</f>
        <v>SF</v>
      </c>
      <c r="U8" s="233" t="str">
        <f>(INDEX(Finish_table!CB$4:CB$99,MATCH('16 Year_History_Results'!$G8,Finish_table!CC$4:CC$99,0),1))</f>
        <v>WC</v>
      </c>
      <c r="V8" s="233" t="str">
        <f>(INDEX(Finish_table!CK$4:CK$99,MATCH('16 Year_History_Results'!$G8,Finish_table!CL$4:CL$99,0),1))</f>
        <v>QF</v>
      </c>
      <c r="W8" s="233" t="str">
        <f>(INDEX(Finish_table!CT$4:CT$99,MATCH('16 Year_History_Results'!$G8,Finish_table!CU$4:CU$99,0),1))</f>
        <v>F</v>
      </c>
      <c r="X8" s="233" t="str">
        <f>(INDEX(Finish_table!DC$4:DC$99,MATCH('16 Year_History_Results'!$G8,Finish_table!DD$4:DD$99,0),1))</f>
        <v>QF</v>
      </c>
      <c r="Y8" s="233" t="str">
        <f>(INDEX(Finish_table!DL$4:DL$99,MATCH('16 Year_History_Results'!$G8,Finish_table!DM$4:DM$99,0),1))</f>
        <v>QF</v>
      </c>
      <c r="Z8" s="233" t="str">
        <f>(INDEX(Finish_table!DU$4:DU$99,MATCH('16 Year_History_Results'!$G8,Finish_table!DV$4:DV$99,0),1))</f>
        <v>W</v>
      </c>
      <c r="AA8" s="233" t="str">
        <f>(INDEX(Finish_table!ED$4:ED$140,MATCH('16 Year_History_Results'!$G8,Finish_table!EE$4:EE$140,0),1))</f>
        <v>SF</v>
      </c>
      <c r="AB8" s="233" t="str">
        <f>(INDEX(Finish_table!EM$4:EM$224,MATCH('16 Year_History_Results'!$G8,Finish_table!EN$4:EN$224,0),1))</f>
        <v>WS</v>
      </c>
      <c r="AC8" s="253" t="str">
        <f>(INDEX(Finish_table!EW$4:EW$224,MATCH('16 Year_History_Results'!$G8,Finish_table!EX$4:EX$224,0),1))</f>
        <v>WS</v>
      </c>
      <c r="AD8" s="2"/>
      <c r="AF8" s="98"/>
      <c r="AG8">
        <f t="shared" si="1"/>
        <v>148</v>
      </c>
      <c r="AH8" s="146"/>
      <c r="AI8" s="2"/>
      <c r="AJ8" s="146">
        <f>INDEX('2001'!$C$44:$C$140,'16 Year_History_Results'!BZ8)</f>
        <v>10</v>
      </c>
      <c r="AK8" s="2">
        <f>INDEX('2002'!$C$44:$C$140,'16 Year_History_Results'!CA8)</f>
        <v>0</v>
      </c>
      <c r="AL8" s="2">
        <f>INDEX('2003'!$C$44:$C$140,'16 Year_History_Results'!CB8)</f>
        <v>0</v>
      </c>
      <c r="AM8" s="2">
        <f>INDEX('2004'!$C$44:$C$140,'16 Year_History_Results'!CC8)</f>
        <v>0</v>
      </c>
      <c r="AN8" s="2">
        <f>INDEX('2005'!$C$44:$C$140,'16 Year_History_Results'!CD8)</f>
        <v>10</v>
      </c>
      <c r="AO8" s="2">
        <f>INDEX('2006'!$C$44:$C$140,'16 Year_History_Results'!CE8)</f>
        <v>0</v>
      </c>
      <c r="AP8" s="2">
        <f>INDEX('2007'!$C$44:$C$140,'16 Year_History_Results'!CF8)</f>
        <v>10</v>
      </c>
      <c r="AQ8" s="2">
        <f>INDEX('2008'!$C$44:$C$140,'16 Year_History_Results'!CG8)</f>
        <v>50</v>
      </c>
      <c r="AR8" s="2">
        <f>INDEX('2009'!$C$44:$C$140,'16 Year_History_Results'!CH8)</f>
        <v>0</v>
      </c>
      <c r="AS8" s="2">
        <f>INDEX('2010'!$C$44:$C$140,'16 Year_History_Results'!CI8)</f>
        <v>20</v>
      </c>
      <c r="AT8" s="2">
        <f>INDEX('2011'!$C$44:$C$140,'16 Year_History_Results'!CJ8)</f>
        <v>0</v>
      </c>
      <c r="AU8" s="2">
        <f>INDEX('2012'!$C$44:$C$140,'16 Year_History_Results'!CK8)</f>
        <v>0</v>
      </c>
      <c r="AV8" s="2">
        <f>INDEX('2013'!$C$44:$C$140,'16 Year_History_Results'!CL8)</f>
        <v>30</v>
      </c>
      <c r="AW8" s="2">
        <f>INDEX('2014'!$C$52:$C$180,'16 Year_History_Results'!CM8)</f>
        <v>10</v>
      </c>
      <c r="AX8" s="2">
        <f>INDEX('2015'!$E$52:$E$308,'16 Year_History_Results'!CN8)</f>
        <v>40</v>
      </c>
      <c r="AY8" s="147">
        <f>INDEX('2016'!$E$52:$E$308,'16 Year_History_Results'!CO8)</f>
        <v>40</v>
      </c>
      <c r="AZ8" s="2"/>
      <c r="BA8" s="2"/>
      <c r="BB8">
        <f t="shared" si="13"/>
        <v>148</v>
      </c>
      <c r="BC8" s="146"/>
      <c r="BD8" s="2"/>
      <c r="BE8" s="146">
        <f>INDEX('2001'!$B$44:$B$140,'16 Year_History_Results'!BZ8)</f>
        <v>14</v>
      </c>
      <c r="BF8" s="2">
        <f>INDEX('2002'!$B$44:$B$140,'16 Year_History_Results'!CA8)</f>
        <v>10</v>
      </c>
      <c r="BG8" s="2">
        <f>INDEX('2003'!$B$44:$B$140,'16 Year_History_Results'!CB8)</f>
        <v>0</v>
      </c>
      <c r="BH8" s="2">
        <f>INDEX('2004'!$B$44:$B$140,'16 Year_History_Results'!CC8)</f>
        <v>8</v>
      </c>
      <c r="BI8" s="2">
        <f>INDEX('2005'!$B$44:$B$140,'16 Year_History_Results'!CD8)</f>
        <v>4</v>
      </c>
      <c r="BJ8" s="2">
        <f>INDEX('2006'!$B$44:$B$140,'16 Year_History_Results'!CE8)</f>
        <v>5</v>
      </c>
      <c r="BK8" s="2">
        <f>INDEX('2007'!$B$44:$B$140,'16 Year_History_Results'!CF8)</f>
        <v>15</v>
      </c>
      <c r="BL8" s="2">
        <f>INDEX('2008'!$B$44:$B$140,'16 Year_History_Results'!CG8)</f>
        <v>1</v>
      </c>
      <c r="BM8" s="2">
        <f>INDEX('2009'!$B$44:$B$140,'16 Year_History_Results'!CH8)</f>
        <v>14</v>
      </c>
      <c r="BN8" s="2">
        <f>INDEX('2010'!$B$44:$B$140,'16 Year_History_Results'!CI8)</f>
        <v>15</v>
      </c>
      <c r="BO8" s="2">
        <f>INDEX('2011'!$B$44:$B$140,'16 Year_History_Results'!CJ8)</f>
        <v>14</v>
      </c>
      <c r="BP8" s="2">
        <f>INDEX('2012'!$B$44:$B$140,'16 Year_History_Results'!CK8)</f>
        <v>16</v>
      </c>
      <c r="BQ8" s="2">
        <f>INDEX('2013'!$B$44:$B$140,'16 Year_History_Results'!CL8)</f>
        <v>16</v>
      </c>
      <c r="BR8" s="2">
        <f>INDEX('2014'!$B$52:$B$180,'16 Year_History_Results'!CM8)</f>
        <v>16</v>
      </c>
      <c r="BS8" s="147">
        <f>INDEX('2015'!$B$52:$B$308,'16 Year_History_Results'!CN8)</f>
        <v>16</v>
      </c>
      <c r="BT8" s="147">
        <f>INDEX('2016'!$B$52:$B$308,'16 Year_History_Results'!CO8)</f>
        <v>16</v>
      </c>
      <c r="BW8">
        <f t="shared" si="14"/>
        <v>148</v>
      </c>
      <c r="BX8" s="146"/>
      <c r="BY8" s="2"/>
      <c r="BZ8" s="146">
        <f>IF(ISNA(MATCH($BW8,'2001'!$A$44:$A$139,0)),97,MATCH($BW8,'2001'!$A$44:$A$139,0))</f>
        <v>38</v>
      </c>
      <c r="CA8" s="2">
        <f>IF(ISNA(MATCH($BW8,'2002'!$A$44:$A$139,0)),97,MATCH($BW8,'2002'!$A$44:$A$139,0))</f>
        <v>33</v>
      </c>
      <c r="CB8" s="2">
        <f>IF(ISNA(MATCH($BW8,'2003'!$A$44:$A$139,0)),97,MATCH($BW8,'2003'!$A$44:$A$139,0))</f>
        <v>97</v>
      </c>
      <c r="CC8" s="2">
        <f>IF(ISNA(MATCH($BW8,'2004'!$A$44:$A$139,0)),97,MATCH($BW8,'2004'!$A$44:$A$139,0))</f>
        <v>24</v>
      </c>
      <c r="CD8" s="2">
        <f>IF(ISNA(MATCH($BW8,'2005'!$A$44:$A$139,0)),97,MATCH($BW8,'2005'!$A$44:$A$139,0))</f>
        <v>27</v>
      </c>
      <c r="CE8" s="2">
        <f>IF(ISNA(MATCH($BW8,'2006'!$A$44:$A$139,0)),97,MATCH($BW8,'2006'!$A$44:$A$139,0))</f>
        <v>30</v>
      </c>
      <c r="CF8" s="2">
        <f>IF(ISNA(MATCH($BW8,'2007'!$A$44:$A$139,0)),97,MATCH($BW8,'2007'!$A$44:$A$139,0))</f>
        <v>24</v>
      </c>
      <c r="CG8" s="2">
        <f>IF(ISNA(MATCH($BW8,'2008'!$A$44:$A$139,0)),97,MATCH($BW8,'2008'!$A$44:$A$139,0))</f>
        <v>28</v>
      </c>
      <c r="CH8" s="2">
        <f>IF(ISNA(MATCH($BW8,'2009'!$A$44:$A$139,0)),97,MATCH($BW8,'2009'!$A$44:$A$139,0))</f>
        <v>23</v>
      </c>
      <c r="CI8" s="2">
        <f>IF(ISNA(MATCH($BW8,'2010'!$A$44:$A$139,0)),97,MATCH($BW8,'2010'!$A$44:$A$139,0))</f>
        <v>18</v>
      </c>
      <c r="CJ8" s="2">
        <f>IF(ISNA(MATCH($BW8,'2011'!$A$44:$A$139,0)),97,MATCH($BW8,'2011'!$A$44:$A$139,0))</f>
        <v>16</v>
      </c>
      <c r="CK8" s="2">
        <f>IF(ISNA(MATCH($BW8,'2012'!$A$44:$A$139,0)),97,MATCH($BW8,'2012'!$A$44:$A$139,0))</f>
        <v>15</v>
      </c>
      <c r="CL8" s="2">
        <f>IF(ISNA(MATCH($BW8,'2013'!$A$44:$A$139,0)),97,MATCH($BW8,'2013'!$A$44:$A$139,0))</f>
        <v>15</v>
      </c>
      <c r="CM8" s="2">
        <f>IF(ISNA(MATCH($BW8,'2014'!$A$52:$A$179,0)),129,MATCH($BW8,'2014'!$A$52:$A$179,0))</f>
        <v>15</v>
      </c>
      <c r="CN8" s="147">
        <f>IF(ISNA(MATCH($BW8,'2015'!$A$52:$A$307,0)),257,MATCH($BW8,'2015'!$A$52:$A$307,0))</f>
        <v>24</v>
      </c>
      <c r="CO8" s="147">
        <f>IF(ISNA(MATCH($BW8,'2016'!$A$52:$A$307,0)),257,MATCH($BW8,'2016'!$A$52:$A$307,0))</f>
        <v>23</v>
      </c>
      <c r="CP8" s="314"/>
      <c r="CQ8">
        <f t="shared" si="15"/>
        <v>148</v>
      </c>
      <c r="CR8" s="278"/>
      <c r="CS8" s="279"/>
      <c r="CT8" s="278">
        <f t="shared" si="16"/>
        <v>24</v>
      </c>
      <c r="CU8" s="279">
        <f t="shared" si="2"/>
        <v>25.9984</v>
      </c>
      <c r="CV8" s="279">
        <f t="shared" si="3"/>
        <v>17.33053344</v>
      </c>
      <c r="CW8" s="279">
        <f t="shared" si="4"/>
        <v>19.552533591104002</v>
      </c>
      <c r="CX8" s="279">
        <f t="shared" si="5"/>
        <v>27.033718891829928</v>
      </c>
      <c r="CY8" s="279">
        <f t="shared" si="6"/>
        <v>23.020677013293827</v>
      </c>
      <c r="CZ8" s="279">
        <f t="shared" si="7"/>
        <v>40.345583297061665</v>
      </c>
      <c r="DA8" s="279">
        <f t="shared" si="8"/>
        <v>77.894365825821296</v>
      </c>
      <c r="DB8" s="279">
        <f t="shared" si="9"/>
        <v>65.924384259492484</v>
      </c>
      <c r="DC8" s="279">
        <f t="shared" si="17"/>
        <v>78.945194547377696</v>
      </c>
      <c r="DD8" s="279">
        <f t="shared" si="18"/>
        <v>66.624866685281972</v>
      </c>
      <c r="DE8" s="279">
        <f t="shared" si="19"/>
        <v>60.412136132408961</v>
      </c>
      <c r="DF8" s="279">
        <f t="shared" si="20"/>
        <v>86.27072994586382</v>
      </c>
      <c r="DG8" s="279">
        <f t="shared" si="21"/>
        <v>83.508068581912823</v>
      </c>
      <c r="DH8" s="280">
        <f t="shared" ref="DH8:DH71" si="38">BS8+AX8+(DG8*$AE$1)</f>
        <v>111.66647851670308</v>
      </c>
      <c r="DI8" s="280">
        <f t="shared" ref="DI8:DI71" si="39">BT8+AY8+(DH8*$AE$1)</f>
        <v>130.43687457923426</v>
      </c>
      <c r="DJ8" s="154">
        <f t="shared" si="10"/>
        <v>6</v>
      </c>
      <c r="DK8" s="279">
        <f t="shared" si="22"/>
        <v>148</v>
      </c>
      <c r="DL8" s="154"/>
      <c r="DM8" s="154"/>
      <c r="DN8" s="267">
        <f t="shared" si="23"/>
        <v>24</v>
      </c>
      <c r="DO8" s="154">
        <f t="shared" si="24"/>
        <v>34</v>
      </c>
      <c r="DP8" s="154">
        <f t="shared" si="25"/>
        <v>34</v>
      </c>
      <c r="DQ8" s="154">
        <f t="shared" si="26"/>
        <v>42</v>
      </c>
      <c r="DR8" s="154">
        <f t="shared" si="27"/>
        <v>56</v>
      </c>
      <c r="DS8" s="154">
        <f t="shared" si="28"/>
        <v>61</v>
      </c>
      <c r="DT8" s="154">
        <f t="shared" si="29"/>
        <v>86</v>
      </c>
      <c r="DU8" s="154">
        <f t="shared" si="30"/>
        <v>137</v>
      </c>
      <c r="DV8" s="154">
        <f t="shared" si="31"/>
        <v>151</v>
      </c>
      <c r="DW8" s="154">
        <f t="shared" si="32"/>
        <v>186</v>
      </c>
      <c r="DX8" s="154">
        <f t="shared" si="33"/>
        <v>200</v>
      </c>
      <c r="DY8" s="154">
        <f t="shared" si="34"/>
        <v>216</v>
      </c>
      <c r="DZ8" s="154">
        <f t="shared" si="35"/>
        <v>262</v>
      </c>
      <c r="EA8" s="154">
        <f t="shared" si="36"/>
        <v>288</v>
      </c>
      <c r="EB8" s="264">
        <f t="shared" ref="EB8:EB71" si="40">BS8+AX8+EA8</f>
        <v>344</v>
      </c>
      <c r="EC8" s="264">
        <f t="shared" ref="EC8:EC71" si="41">BT8+AY8+EB8</f>
        <v>400</v>
      </c>
      <c r="ED8" s="154">
        <f t="shared" si="11"/>
        <v>13</v>
      </c>
      <c r="EG8" s="279"/>
    </row>
    <row r="9" spans="1:137" ht="13" thickBot="1" x14ac:dyDescent="0.3">
      <c r="A9" s="288" t="s">
        <v>120</v>
      </c>
      <c r="B9" s="247">
        <v>9</v>
      </c>
      <c r="C9" s="50">
        <f t="shared" si="0"/>
        <v>1</v>
      </c>
      <c r="D9" s="50">
        <f t="shared" si="12"/>
        <v>1</v>
      </c>
      <c r="E9" s="97"/>
      <c r="F9" s="2">
        <f t="shared" si="37"/>
        <v>4</v>
      </c>
      <c r="G9" s="487">
        <v>2056</v>
      </c>
      <c r="H9" s="98">
        <f>15- COUNTIF(L9:AC9,"#N/A")</f>
        <v>9</v>
      </c>
      <c r="I9" s="131">
        <f>SUM(AH9:AY9)+SUM(BE9:BT9)</f>
        <v>338</v>
      </c>
      <c r="J9" s="398">
        <f>DI9</f>
        <v>129.15454977291176</v>
      </c>
      <c r="K9" s="456" t="str">
        <f>IF(ISNUMBER(MATCH(G9,'[4]OPR data'!$A$3:$A$2900,0)),"Y","N")</f>
        <v>Y</v>
      </c>
      <c r="L9" s="146"/>
      <c r="M9" s="233"/>
      <c r="N9" s="469" t="e">
        <f>(INDEX(Finish_table!R$4:R$83,MATCH('16 Year_History_Results'!$G9,Finish_table!S$4:S$83,0),1))</f>
        <v>#N/A</v>
      </c>
      <c r="O9" s="233" t="e">
        <f>(INDEX(Finish_table!Z$4:Z$99,MATCH('16 Year_History_Results'!$G9,Finish_table!AA$4:AA$99,0),1))</f>
        <v>#N/A</v>
      </c>
      <c r="P9" s="233" t="e">
        <f>(INDEX(Finish_table!AI$4:AI$99,MATCH('16 Year_History_Results'!$G9,Finish_table!AJ$4:AJ$99,0),1))</f>
        <v>#N/A</v>
      </c>
      <c r="Q9" s="233" t="e">
        <f>(INDEX(Finish_table!AR$4:AR$99,MATCH('16 Year_History_Results'!$G9,Finish_table!AS$4:AS$99,0),1))</f>
        <v>#N/A</v>
      </c>
      <c r="R9" s="233" t="e">
        <f>(INDEX(Finish_table!BA$4:BA$99,MATCH('16 Year_History_Results'!$G9,Finish_table!BB$4:BB$99,0),1))</f>
        <v>#N/A</v>
      </c>
      <c r="S9" s="233" t="e">
        <f>(INDEX(Finish_table!BJ$4:BJ$99,MATCH('16 Year_History_Results'!$G9,Finish_table!BK$4:BK$99,0),1))</f>
        <v>#N/A</v>
      </c>
      <c r="T9" s="233" t="str">
        <f>(INDEX(Finish_table!BS$4:BS$99,MATCH('16 Year_History_Results'!$G9,Finish_table!BT$4:BT$99,0),1))</f>
        <v>SF</v>
      </c>
      <c r="U9" s="233" t="str">
        <f>(INDEX(Finish_table!CB$4:CB$99,MATCH('16 Year_History_Results'!$G9,Finish_table!CC$4:CC$99,0),1))</f>
        <v>SF</v>
      </c>
      <c r="V9" s="233" t="str">
        <f>(INDEX(Finish_table!CK$4:CK$99,MATCH('16 Year_History_Results'!$G9,Finish_table!CL$4:CL$99,0),1))</f>
        <v>SF</v>
      </c>
      <c r="W9" s="233" t="str">
        <f>(INDEX(Finish_table!CT$4:CT$99,MATCH('16 Year_History_Results'!$G9,Finish_table!CU$4:CU$99,0),1))</f>
        <v>W</v>
      </c>
      <c r="X9" s="233" t="str">
        <f>(INDEX(Finish_table!DC$4:DC$99,MATCH('16 Year_History_Results'!$G9,Finish_table!DD$4:DD$99,0),1))</f>
        <v>SF</v>
      </c>
      <c r="Y9" s="233" t="str">
        <f>(INDEX(Finish_table!DL$4:DL$99,MATCH('16 Year_History_Results'!$G9,Finish_table!DM$4:DM$99,0),1))</f>
        <v>W</v>
      </c>
      <c r="Z9" s="233" t="str">
        <f>(INDEX(Finish_table!DU$4:DU$99,MATCH('16 Year_History_Results'!$G9,Finish_table!DV$4:DV$99,0),1))</f>
        <v>SF</v>
      </c>
      <c r="AA9" s="233" t="str">
        <f>(INDEX(Finish_table!ED$4:ED$140,MATCH('16 Year_History_Results'!$G9,Finish_table!EE$4:EE$140,0),1))</f>
        <v>QF</v>
      </c>
      <c r="AB9" s="233" t="str">
        <f>(INDEX(Finish_table!EM$4:EM$224,MATCH('16 Year_History_Results'!$G9,Finish_table!EN$4:EN$224,0),1))</f>
        <v>W</v>
      </c>
      <c r="AC9" s="253" t="str">
        <f>(INDEX(Finish_table!EW$4:EW$224,MATCH('16 Year_History_Results'!$G9,Finish_table!EX$4:EX$224,0),1))</f>
        <v>WF</v>
      </c>
      <c r="AD9" s="2"/>
      <c r="AF9" s="98"/>
      <c r="AG9">
        <f t="shared" si="1"/>
        <v>2056</v>
      </c>
      <c r="AH9" s="146"/>
      <c r="AI9" s="2"/>
      <c r="AJ9" s="146">
        <f>INDEX('2001'!$C$44:$C$140,'16 Year_History_Results'!BZ9)</f>
        <v>0</v>
      </c>
      <c r="AK9" s="2">
        <f>INDEX('2002'!$C$44:$C$140,'16 Year_History_Results'!CA9)</f>
        <v>0</v>
      </c>
      <c r="AL9" s="2">
        <f>INDEX('2003'!$C$44:$C$140,'16 Year_History_Results'!CB9)</f>
        <v>0</v>
      </c>
      <c r="AM9" s="2">
        <f>INDEX('2004'!$C$44:$C$140,'16 Year_History_Results'!CC9)</f>
        <v>0</v>
      </c>
      <c r="AN9" s="2">
        <f>INDEX('2005'!$C$44:$C$140,'16 Year_History_Results'!CD9)</f>
        <v>0</v>
      </c>
      <c r="AO9" s="2">
        <f>INDEX('2006'!$C$44:$C$140,'16 Year_History_Results'!CE9)</f>
        <v>0</v>
      </c>
      <c r="AP9" s="2">
        <f>INDEX('2007'!$C$44:$C$140,'16 Year_History_Results'!CF9)</f>
        <v>10</v>
      </c>
      <c r="AQ9" s="2">
        <f>INDEX('2008'!$C$44:$C$140,'16 Year_History_Results'!CG9)</f>
        <v>10</v>
      </c>
      <c r="AR9" s="2">
        <f>INDEX('2009'!$C$44:$C$140,'16 Year_History_Results'!CH9)</f>
        <v>10</v>
      </c>
      <c r="AS9" s="2">
        <f>INDEX('2010'!$C$44:$C$140,'16 Year_History_Results'!CI9)</f>
        <v>30</v>
      </c>
      <c r="AT9" s="2">
        <f>INDEX('2011'!$C$44:$C$140,'16 Year_History_Results'!CJ9)</f>
        <v>10</v>
      </c>
      <c r="AU9" s="2">
        <f>INDEX('2012'!$C$44:$C$140,'16 Year_History_Results'!CK9)</f>
        <v>30</v>
      </c>
      <c r="AV9" s="2">
        <f>INDEX('2013'!$C$44:$C$140,'16 Year_History_Results'!CL9)</f>
        <v>10</v>
      </c>
      <c r="AW9" s="2">
        <f>INDEX('2014'!$C$52:$C$180,'16 Year_History_Results'!CM9)</f>
        <v>0</v>
      </c>
      <c r="AX9" s="2">
        <f>INDEX('2015'!$E$52:$E$308,'16 Year_History_Results'!CN9)</f>
        <v>30</v>
      </c>
      <c r="AY9" s="147">
        <f>INDEX('2016'!$E$52:$E$308,'16 Year_History_Results'!CO9)</f>
        <v>50</v>
      </c>
      <c r="AZ9" s="2"/>
      <c r="BA9" s="2"/>
      <c r="BB9">
        <f t="shared" si="13"/>
        <v>2056</v>
      </c>
      <c r="BC9" s="146"/>
      <c r="BD9" s="2"/>
      <c r="BE9" s="146">
        <f>INDEX('2001'!$B$44:$B$140,'16 Year_History_Results'!BZ9)</f>
        <v>0</v>
      </c>
      <c r="BF9" s="2">
        <f>INDEX('2002'!$B$44:$B$140,'16 Year_History_Results'!CA9)</f>
        <v>0</v>
      </c>
      <c r="BG9" s="2">
        <f>INDEX('2003'!$B$44:$B$140,'16 Year_History_Results'!CB9)</f>
        <v>0</v>
      </c>
      <c r="BH9" s="2">
        <f>INDEX('2004'!$B$44:$B$140,'16 Year_History_Results'!CC9)</f>
        <v>0</v>
      </c>
      <c r="BI9" s="2">
        <f>INDEX('2005'!$B$44:$B$140,'16 Year_History_Results'!CD9)</f>
        <v>0</v>
      </c>
      <c r="BJ9" s="2">
        <f>INDEX('2006'!$B$44:$B$140,'16 Year_History_Results'!CE9)</f>
        <v>0</v>
      </c>
      <c r="BK9" s="2">
        <f>INDEX('2007'!$B$44:$B$140,'16 Year_History_Results'!CF9)</f>
        <v>12</v>
      </c>
      <c r="BL9" s="2">
        <f>INDEX('2008'!$B$44:$B$140,'16 Year_History_Results'!CG9)</f>
        <v>15</v>
      </c>
      <c r="BM9" s="2">
        <f>INDEX('2009'!$B$44:$B$140,'16 Year_History_Results'!CH9)</f>
        <v>16</v>
      </c>
      <c r="BN9" s="2">
        <f>INDEX('2010'!$B$44:$B$140,'16 Year_History_Results'!CI9)</f>
        <v>14</v>
      </c>
      <c r="BO9" s="2">
        <f>INDEX('2011'!$B$44:$B$140,'16 Year_History_Results'!CJ9)</f>
        <v>16</v>
      </c>
      <c r="BP9" s="2">
        <f>INDEX('2012'!$B$44:$B$140,'16 Year_History_Results'!CK9)</f>
        <v>15</v>
      </c>
      <c r="BQ9" s="2">
        <f>INDEX('2013'!$B$44:$B$140,'16 Year_History_Results'!CL9)</f>
        <v>13</v>
      </c>
      <c r="BR9" s="2">
        <f>INDEX('2014'!$B$52:$B$180,'16 Year_History_Results'!CM9)</f>
        <v>16</v>
      </c>
      <c r="BS9" s="147">
        <f>INDEX('2015'!$B$52:$B$308,'16 Year_History_Results'!CN9)</f>
        <v>15</v>
      </c>
      <c r="BT9" s="147">
        <f>INDEX('2016'!$B$52:$B$308,'16 Year_History_Results'!CO9)</f>
        <v>16</v>
      </c>
      <c r="BW9">
        <f t="shared" si="14"/>
        <v>2056</v>
      </c>
      <c r="BX9" s="146"/>
      <c r="BY9" s="2"/>
      <c r="BZ9" s="146">
        <f>IF(ISNA(MATCH($BW9,'2001'!$A$44:$A$139,0)),97,MATCH($BW9,'2001'!$A$44:$A$139,0))</f>
        <v>97</v>
      </c>
      <c r="CA9" s="2">
        <f>IF(ISNA(MATCH($BW9,'2002'!$A$44:$A$139,0)),97,MATCH($BW9,'2002'!$A$44:$A$139,0))</f>
        <v>97</v>
      </c>
      <c r="CB9" s="2">
        <f>IF(ISNA(MATCH($BW9,'2003'!$A$44:$A$139,0)),97,MATCH($BW9,'2003'!$A$44:$A$139,0))</f>
        <v>97</v>
      </c>
      <c r="CC9" s="2">
        <f>IF(ISNA(MATCH($BW9,'2004'!$A$44:$A$139,0)),97,MATCH($BW9,'2004'!$A$44:$A$139,0))</f>
        <v>97</v>
      </c>
      <c r="CD9" s="2">
        <f>IF(ISNA(MATCH($BW9,'2005'!$A$44:$A$139,0)),97,MATCH($BW9,'2005'!$A$44:$A$139,0))</f>
        <v>97</v>
      </c>
      <c r="CE9" s="2">
        <f>IF(ISNA(MATCH($BW9,'2006'!$A$44:$A$139,0)),97,MATCH($BW9,'2006'!$A$44:$A$139,0))</f>
        <v>97</v>
      </c>
      <c r="CF9" s="2">
        <f>IF(ISNA(MATCH($BW9,'2007'!$A$44:$A$139,0)),97,MATCH($BW9,'2007'!$A$44:$A$139,0))</f>
        <v>90</v>
      </c>
      <c r="CG9" s="2">
        <f>IF(ISNA(MATCH($BW9,'2008'!$A$44:$A$139,0)),97,MATCH($BW9,'2008'!$A$44:$A$139,0))</f>
        <v>88</v>
      </c>
      <c r="CH9" s="2">
        <f>IF(ISNA(MATCH($BW9,'2009'!$A$44:$A$139,0)),97,MATCH($BW9,'2009'!$A$44:$A$139,0))</f>
        <v>89</v>
      </c>
      <c r="CI9" s="2">
        <f>IF(ISNA(MATCH($BW9,'2010'!$A$44:$A$139,0)),97,MATCH($BW9,'2010'!$A$44:$A$139,0))</f>
        <v>80</v>
      </c>
      <c r="CJ9" s="2">
        <f>IF(ISNA(MATCH($BW9,'2011'!$A$44:$A$139,0)),97,MATCH($BW9,'2011'!$A$44:$A$139,0))</f>
        <v>79</v>
      </c>
      <c r="CK9" s="2">
        <f>IF(ISNA(MATCH($BW9,'2012'!$A$44:$A$139,0)),97,MATCH($BW9,'2012'!$A$44:$A$139,0))</f>
        <v>73</v>
      </c>
      <c r="CL9" s="2">
        <f>IF(ISNA(MATCH($BW9,'2013'!$A$44:$A$139,0)),97,MATCH($BW9,'2013'!$A$44:$A$139,0))</f>
        <v>65</v>
      </c>
      <c r="CM9" s="2">
        <f>IF(ISNA(MATCH($BW9,'2014'!$A$52:$A$179,0)),129,MATCH($BW9,'2014'!$A$52:$A$179,0))</f>
        <v>89</v>
      </c>
      <c r="CN9" s="147">
        <f>IF(ISNA(MATCH($BW9,'2015'!$A$52:$A$307,0)),257,MATCH($BW9,'2015'!$A$52:$A$307,0))</f>
        <v>143</v>
      </c>
      <c r="CO9" s="147">
        <f>IF(ISNA(MATCH($BW9,'2016'!$A$52:$A$307,0)),257,MATCH($BW9,'2016'!$A$52:$A$307,0))</f>
        <v>143</v>
      </c>
      <c r="CP9" s="314"/>
      <c r="CQ9">
        <f t="shared" si="15"/>
        <v>2056</v>
      </c>
      <c r="CR9" s="278"/>
      <c r="CS9" s="279"/>
      <c r="CT9" s="278">
        <f t="shared" si="16"/>
        <v>0</v>
      </c>
      <c r="CU9" s="279">
        <f t="shared" si="2"/>
        <v>0</v>
      </c>
      <c r="CV9" s="279">
        <f t="shared" si="3"/>
        <v>0</v>
      </c>
      <c r="CW9" s="279">
        <f t="shared" si="4"/>
        <v>0</v>
      </c>
      <c r="CX9" s="279">
        <f t="shared" si="5"/>
        <v>0</v>
      </c>
      <c r="CY9" s="279">
        <f t="shared" si="6"/>
        <v>0</v>
      </c>
      <c r="CZ9" s="279">
        <f t="shared" si="7"/>
        <v>22</v>
      </c>
      <c r="DA9" s="279">
        <f t="shared" si="8"/>
        <v>39.665199999999999</v>
      </c>
      <c r="DB9" s="279">
        <f t="shared" si="9"/>
        <v>52.440822319999995</v>
      </c>
      <c r="DC9" s="279">
        <f t="shared" si="17"/>
        <v>78.957052158511999</v>
      </c>
      <c r="DD9" s="279">
        <f t="shared" si="18"/>
        <v>78.632770968864094</v>
      </c>
      <c r="DE9" s="279">
        <f t="shared" si="19"/>
        <v>97.416605127844804</v>
      </c>
      <c r="DF9" s="279">
        <f t="shared" si="20"/>
        <v>87.937908978221344</v>
      </c>
      <c r="DG9" s="279">
        <f t="shared" si="21"/>
        <v>74.619410124882336</v>
      </c>
      <c r="DH9" s="280">
        <f t="shared" si="38"/>
        <v>94.741298789246571</v>
      </c>
      <c r="DI9" s="280">
        <f t="shared" si="39"/>
        <v>129.15454977291176</v>
      </c>
      <c r="DJ9" s="154">
        <f t="shared" si="10"/>
        <v>9</v>
      </c>
      <c r="DK9" s="279">
        <f t="shared" si="22"/>
        <v>2056</v>
      </c>
      <c r="DL9" s="154"/>
      <c r="DM9" s="154"/>
      <c r="DN9" s="267">
        <f t="shared" si="23"/>
        <v>0</v>
      </c>
      <c r="DO9" s="154">
        <f t="shared" si="24"/>
        <v>0</v>
      </c>
      <c r="DP9" s="154">
        <f t="shared" si="25"/>
        <v>0</v>
      </c>
      <c r="DQ9" s="154">
        <f t="shared" si="26"/>
        <v>0</v>
      </c>
      <c r="DR9" s="154">
        <f t="shared" si="27"/>
        <v>0</v>
      </c>
      <c r="DS9" s="154">
        <f t="shared" si="28"/>
        <v>0</v>
      </c>
      <c r="DT9" s="154">
        <f t="shared" si="29"/>
        <v>22</v>
      </c>
      <c r="DU9" s="154">
        <f t="shared" si="30"/>
        <v>47</v>
      </c>
      <c r="DV9" s="154">
        <f t="shared" si="31"/>
        <v>73</v>
      </c>
      <c r="DW9" s="154">
        <f t="shared" si="32"/>
        <v>117</v>
      </c>
      <c r="DX9" s="154">
        <f t="shared" si="33"/>
        <v>143</v>
      </c>
      <c r="DY9" s="154">
        <f t="shared" si="34"/>
        <v>188</v>
      </c>
      <c r="DZ9" s="154">
        <f t="shared" si="35"/>
        <v>211</v>
      </c>
      <c r="EA9" s="154">
        <f t="shared" si="36"/>
        <v>227</v>
      </c>
      <c r="EB9" s="264">
        <f t="shared" si="40"/>
        <v>272</v>
      </c>
      <c r="EC9" s="264">
        <f t="shared" si="41"/>
        <v>338</v>
      </c>
      <c r="ED9" s="154">
        <f t="shared" si="11"/>
        <v>19</v>
      </c>
      <c r="EG9" s="279"/>
    </row>
    <row r="10" spans="1:137" ht="13" thickBot="1" x14ac:dyDescent="0.3">
      <c r="A10" s="289" t="s">
        <v>121</v>
      </c>
      <c r="B10" s="131">
        <v>11</v>
      </c>
      <c r="C10" s="50">
        <f t="shared" si="0"/>
        <v>1</v>
      </c>
      <c r="D10" s="50">
        <f t="shared" si="12"/>
        <v>0</v>
      </c>
      <c r="E10" s="97"/>
      <c r="F10" s="2">
        <f t="shared" si="37"/>
        <v>5</v>
      </c>
      <c r="G10" s="487">
        <v>330</v>
      </c>
      <c r="H10" s="98">
        <f>15- COUNTIF(L10:AC10,"#N/A")</f>
        <v>11</v>
      </c>
      <c r="I10" s="131">
        <f>SUM(AH10:AY10)+SUM(BE10:BT10)</f>
        <v>393</v>
      </c>
      <c r="J10" s="398">
        <f>DI10</f>
        <v>122.63479377916019</v>
      </c>
      <c r="K10" s="456" t="str">
        <f>IF(ISNUMBER(MATCH(G10,'[4]OPR data'!$A$3:$A$2900,0)),"Y","N")</f>
        <v>Y</v>
      </c>
      <c r="L10" s="146"/>
      <c r="M10" s="233"/>
      <c r="N10" s="469" t="e">
        <f>(INDEX(Finish_table!R$4:R$83,MATCH('16 Year_History_Results'!$G10,Finish_table!S$4:S$83,0),1))</f>
        <v>#N/A</v>
      </c>
      <c r="O10" s="233" t="str">
        <f>(INDEX(Finish_table!Z$4:Z$99,MATCH('16 Year_History_Results'!$G10,Finish_table!AA$4:AA$99,0),1))</f>
        <v>QF</v>
      </c>
      <c r="P10" s="233" t="str">
        <f>(INDEX(Finish_table!AI$4:AI$99,MATCH('16 Year_History_Results'!$G10,Finish_table!AJ$4:AJ$99,0),1))</f>
        <v>QF</v>
      </c>
      <c r="Q10" s="233" t="str">
        <f>(INDEX(Finish_table!AR$4:AR$99,MATCH('16 Year_History_Results'!$G10,Finish_table!AS$4:AS$99,0),1))</f>
        <v>SF</v>
      </c>
      <c r="R10" s="233" t="str">
        <f>(INDEX(Finish_table!BA$4:BA$99,MATCH('16 Year_History_Results'!$G10,Finish_table!BB$4:BB$99,0),1))</f>
        <v>WC</v>
      </c>
      <c r="S10" s="233" t="e">
        <f>(INDEX(Finish_table!BJ$4:BJ$99,MATCH('16 Year_History_Results'!$G10,Finish_table!BK$4:BK$99,0),1))</f>
        <v>#N/A</v>
      </c>
      <c r="T10" s="233" t="str">
        <f>(INDEX(Finish_table!BS$4:BS$99,MATCH('16 Year_History_Results'!$G10,Finish_table!BT$4:BT$99,0),1))</f>
        <v>W</v>
      </c>
      <c r="U10" s="233" t="str">
        <f>(INDEX(Finish_table!CB$4:CB$99,MATCH('16 Year_History_Results'!$G10,Finish_table!CC$4:CC$99,0),1))</f>
        <v>SF</v>
      </c>
      <c r="V10" s="233" t="e">
        <f>(INDEX(Finish_table!CK$4:CK$99,MATCH('16 Year_History_Results'!$G10,Finish_table!CL$4:CL$99,0),1))</f>
        <v>#N/A</v>
      </c>
      <c r="W10" s="233" t="str">
        <f>(INDEX(Finish_table!CT$4:CT$99,MATCH('16 Year_History_Results'!$G10,Finish_table!CU$4:CU$99,0),1))</f>
        <v>SF</v>
      </c>
      <c r="X10" s="233" t="str">
        <f>(INDEX(Finish_table!DC$4:DC$99,MATCH('16 Year_History_Results'!$G10,Finish_table!DD$4:DD$99,0),1))</f>
        <v>F</v>
      </c>
      <c r="Y10" s="233" t="str">
        <f>(INDEX(Finish_table!DL$4:DL$99,MATCH('16 Year_History_Results'!$G10,Finish_table!DM$4:DM$99,0),1))</f>
        <v>F</v>
      </c>
      <c r="Z10" s="233" t="e">
        <f>(INDEX(Finish_table!DU$4:DU$99,MATCH('16 Year_History_Results'!$G10,Finish_table!DV$4:DV$99,0),1))</f>
        <v>#N/A</v>
      </c>
      <c r="AA10" s="233" t="str">
        <f>(INDEX(Finish_table!ED$4:ED$140,MATCH('16 Year_History_Results'!$G10,Finish_table!EE$4:EE$140,0),1))</f>
        <v>QF</v>
      </c>
      <c r="AB10" s="233" t="str">
        <f>(INDEX(Finish_table!EM$4:EM$224,MATCH('16 Year_History_Results'!$G10,Finish_table!EN$4:EN$224,0),1))</f>
        <v>W</v>
      </c>
      <c r="AC10" s="253" t="str">
        <f>(INDEX(Finish_table!EW$4:EW$224,MATCH('16 Year_History_Results'!$G10,Finish_table!EX$4:EX$224,0),1))</f>
        <v>WC</v>
      </c>
      <c r="AD10" s="2"/>
      <c r="AF10" s="98"/>
      <c r="AG10">
        <f t="shared" si="1"/>
        <v>330</v>
      </c>
      <c r="AH10" s="146"/>
      <c r="AI10" s="2"/>
      <c r="AJ10" s="146">
        <f>INDEX('2001'!$C$44:$C$140,'16 Year_History_Results'!BZ10)</f>
        <v>0</v>
      </c>
      <c r="AK10" s="2">
        <f>INDEX('2002'!$C$44:$C$140,'16 Year_History_Results'!CA10)</f>
        <v>0</v>
      </c>
      <c r="AL10" s="2">
        <f>INDEX('2003'!$C$44:$C$140,'16 Year_History_Results'!CB10)</f>
        <v>0</v>
      </c>
      <c r="AM10" s="2">
        <f>INDEX('2004'!$C$44:$C$140,'16 Year_History_Results'!CC10)</f>
        <v>10</v>
      </c>
      <c r="AN10" s="2">
        <f>INDEX('2005'!$C$44:$C$140,'16 Year_History_Results'!CD10)</f>
        <v>50</v>
      </c>
      <c r="AO10" s="2">
        <f>INDEX('2006'!$C$44:$C$140,'16 Year_History_Results'!CE10)</f>
        <v>0</v>
      </c>
      <c r="AP10" s="2">
        <f>INDEX('2007'!$C$44:$C$140,'16 Year_History_Results'!CF10)</f>
        <v>30</v>
      </c>
      <c r="AQ10" s="2">
        <f>INDEX('2008'!$C$44:$C$140,'16 Year_History_Results'!CG10)</f>
        <v>10</v>
      </c>
      <c r="AR10" s="2">
        <f>INDEX('2009'!$C$44:$C$140,'16 Year_History_Results'!CH10)</f>
        <v>0</v>
      </c>
      <c r="AS10" s="2">
        <f>INDEX('2010'!$C$44:$C$140,'16 Year_History_Results'!CI10)</f>
        <v>10</v>
      </c>
      <c r="AT10" s="2">
        <f>INDEX('2011'!$C$44:$C$140,'16 Year_History_Results'!CJ10)</f>
        <v>20</v>
      </c>
      <c r="AU10" s="2">
        <f>INDEX('2012'!$C$44:$C$140,'16 Year_History_Results'!CK10)</f>
        <v>20</v>
      </c>
      <c r="AV10" s="2">
        <f>INDEX('2013'!$C$44:$C$140,'16 Year_History_Results'!CL10)</f>
        <v>0</v>
      </c>
      <c r="AW10" s="2">
        <f>INDEX('2014'!$C$52:$C$180,'16 Year_History_Results'!CM10)</f>
        <v>0</v>
      </c>
      <c r="AX10" s="2">
        <f>INDEX('2015'!$E$52:$E$308,'16 Year_History_Results'!CN10)</f>
        <v>30</v>
      </c>
      <c r="AY10" s="147">
        <f>INDEX('2016'!$E$52:$E$308,'16 Year_History_Results'!CO10)</f>
        <v>60</v>
      </c>
      <c r="AZ10" s="2"/>
      <c r="BA10" s="2"/>
      <c r="BB10">
        <f t="shared" si="13"/>
        <v>330</v>
      </c>
      <c r="BC10" s="146"/>
      <c r="BD10" s="2"/>
      <c r="BE10" s="146">
        <f>INDEX('2001'!$B$44:$B$140,'16 Year_History_Results'!BZ10)</f>
        <v>0</v>
      </c>
      <c r="BF10" s="2">
        <f>INDEX('2002'!$B$44:$B$140,'16 Year_History_Results'!CA10)</f>
        <v>11</v>
      </c>
      <c r="BG10" s="2">
        <f>INDEX('2003'!$B$44:$B$140,'16 Year_History_Results'!CB10)</f>
        <v>10</v>
      </c>
      <c r="BH10" s="2">
        <f>INDEX('2004'!$B$44:$B$140,'16 Year_History_Results'!CC10)</f>
        <v>15</v>
      </c>
      <c r="BI10" s="2">
        <f>INDEX('2005'!$B$44:$B$140,'16 Year_History_Results'!CD10)</f>
        <v>15</v>
      </c>
      <c r="BJ10" s="2">
        <f>INDEX('2006'!$B$44:$B$140,'16 Year_History_Results'!CE10)</f>
        <v>0</v>
      </c>
      <c r="BK10" s="2">
        <f>INDEX('2007'!$B$44:$B$140,'16 Year_History_Results'!CF10)</f>
        <v>15</v>
      </c>
      <c r="BL10" s="2">
        <f>INDEX('2008'!$B$44:$B$140,'16 Year_History_Results'!CG10)</f>
        <v>13</v>
      </c>
      <c r="BM10" s="2">
        <f>INDEX('2009'!$B$44:$B$140,'16 Year_History_Results'!CH10)</f>
        <v>0</v>
      </c>
      <c r="BN10" s="2">
        <f>INDEX('2010'!$B$44:$B$140,'16 Year_History_Results'!CI10)</f>
        <v>13</v>
      </c>
      <c r="BO10" s="2">
        <f>INDEX('2011'!$B$44:$B$140,'16 Year_History_Results'!CJ10)</f>
        <v>14</v>
      </c>
      <c r="BP10" s="2">
        <f>INDEX('2012'!$B$44:$B$140,'16 Year_History_Results'!CK10)</f>
        <v>14</v>
      </c>
      <c r="BQ10" s="2">
        <f>INDEX('2013'!$B$44:$B$140,'16 Year_History_Results'!CL10)</f>
        <v>0</v>
      </c>
      <c r="BR10" s="2">
        <f>INDEX('2014'!$B$52:$B$180,'16 Year_History_Results'!CM10)</f>
        <v>3</v>
      </c>
      <c r="BS10" s="147">
        <f>INDEX('2015'!$B$52:$B$308,'16 Year_History_Results'!CN10)</f>
        <v>15</v>
      </c>
      <c r="BT10" s="147">
        <f>INDEX('2016'!$B$52:$B$308,'16 Year_History_Results'!CO10)</f>
        <v>15</v>
      </c>
      <c r="BW10">
        <f t="shared" si="14"/>
        <v>330</v>
      </c>
      <c r="BX10" s="146"/>
      <c r="BY10" s="2"/>
      <c r="BZ10" s="146">
        <f>IF(ISNA(MATCH($BW10,'2001'!$A$44:$A$139,0)),97,MATCH($BW10,'2001'!$A$44:$A$139,0))</f>
        <v>97</v>
      </c>
      <c r="CA10" s="2">
        <f>IF(ISNA(MATCH($BW10,'2002'!$A$44:$A$139,0)),97,MATCH($BW10,'2002'!$A$44:$A$139,0))</f>
        <v>68</v>
      </c>
      <c r="CB10" s="2">
        <f>IF(ISNA(MATCH($BW10,'2003'!$A$44:$A$139,0)),97,MATCH($BW10,'2003'!$A$44:$A$139,0))</f>
        <v>61</v>
      </c>
      <c r="CC10" s="2">
        <f>IF(ISNA(MATCH($BW10,'2004'!$A$44:$A$139,0)),97,MATCH($BW10,'2004'!$A$44:$A$139,0))</f>
        <v>50</v>
      </c>
      <c r="CD10" s="2">
        <f>IF(ISNA(MATCH($BW10,'2005'!$A$44:$A$139,0)),97,MATCH($BW10,'2005'!$A$44:$A$139,0))</f>
        <v>51</v>
      </c>
      <c r="CE10" s="2">
        <f>IF(ISNA(MATCH($BW10,'2006'!$A$44:$A$139,0)),97,MATCH($BW10,'2006'!$A$44:$A$139,0))</f>
        <v>97</v>
      </c>
      <c r="CF10" s="2">
        <f>IF(ISNA(MATCH($BW10,'2007'!$A$44:$A$139,0)),97,MATCH($BW10,'2007'!$A$44:$A$139,0))</f>
        <v>43</v>
      </c>
      <c r="CG10" s="2">
        <f>IF(ISNA(MATCH($BW10,'2008'!$A$44:$A$139,0)),97,MATCH($BW10,'2008'!$A$44:$A$139,0))</f>
        <v>45</v>
      </c>
      <c r="CH10" s="2">
        <f>IF(ISNA(MATCH($BW10,'2009'!$A$44:$A$139,0)),97,MATCH($BW10,'2009'!$A$44:$A$139,0))</f>
        <v>97</v>
      </c>
      <c r="CI10" s="2">
        <f>IF(ISNA(MATCH($BW10,'2010'!$A$44:$A$139,0)),97,MATCH($BW10,'2010'!$A$44:$A$139,0))</f>
        <v>32</v>
      </c>
      <c r="CJ10" s="2">
        <f>IF(ISNA(MATCH($BW10,'2011'!$A$44:$A$139,0)),97,MATCH($BW10,'2011'!$A$44:$A$139,0))</f>
        <v>31</v>
      </c>
      <c r="CK10" s="2">
        <f>IF(ISNA(MATCH($BW10,'2012'!$A$44:$A$139,0)),97,MATCH($BW10,'2012'!$A$44:$A$139,0))</f>
        <v>27</v>
      </c>
      <c r="CL10" s="2">
        <f>IF(ISNA(MATCH($BW10,'2013'!$A$44:$A$139,0)),97,MATCH($BW10,'2013'!$A$44:$A$139,0))</f>
        <v>97</v>
      </c>
      <c r="CM10" s="2">
        <f>IF(ISNA(MATCH($BW10,'2014'!$A$52:$A$179,0)),129,MATCH($BW10,'2014'!$A$52:$A$179,0))</f>
        <v>29</v>
      </c>
      <c r="CN10" s="147">
        <f>IF(ISNA(MATCH($BW10,'2015'!$A$52:$A$307,0)),257,MATCH($BW10,'2015'!$A$52:$A$307,0))</f>
        <v>47</v>
      </c>
      <c r="CO10" s="147">
        <f>IF(ISNA(MATCH($BW10,'2016'!$A$52:$A$307,0)),257,MATCH($BW10,'2016'!$A$52:$A$307,0))</f>
        <v>50</v>
      </c>
      <c r="CP10" s="390"/>
      <c r="CQ10">
        <f t="shared" si="15"/>
        <v>330</v>
      </c>
      <c r="CR10" s="278"/>
      <c r="CS10" s="279"/>
      <c r="CT10" s="278">
        <f t="shared" si="16"/>
        <v>0</v>
      </c>
      <c r="CU10" s="279">
        <f t="shared" si="2"/>
        <v>11</v>
      </c>
      <c r="CV10" s="279">
        <f t="shared" si="3"/>
        <v>17.332599999999999</v>
      </c>
      <c r="CW10" s="279">
        <f t="shared" si="4"/>
        <v>36.553911159999998</v>
      </c>
      <c r="CX10" s="279">
        <f t="shared" si="5"/>
        <v>89.366837179255995</v>
      </c>
      <c r="CY10" s="279">
        <f t="shared" si="6"/>
        <v>59.571933663692043</v>
      </c>
      <c r="CZ10" s="279">
        <f t="shared" si="7"/>
        <v>84.71065098021711</v>
      </c>
      <c r="DA10" s="279">
        <f t="shared" si="8"/>
        <v>79.468119943412717</v>
      </c>
      <c r="DB10" s="279">
        <f t="shared" si="9"/>
        <v>52.973448754278913</v>
      </c>
      <c r="DC10" s="279">
        <f t="shared" si="17"/>
        <v>58.312100939602324</v>
      </c>
      <c r="DD10" s="279">
        <f t="shared" si="18"/>
        <v>72.870846486338905</v>
      </c>
      <c r="DE10" s="279">
        <f t="shared" si="19"/>
        <v>82.575706267793521</v>
      </c>
      <c r="DF10" s="279">
        <f t="shared" si="20"/>
        <v>55.044965798111157</v>
      </c>
      <c r="DG10" s="279">
        <f t="shared" si="21"/>
        <v>39.692974201020895</v>
      </c>
      <c r="DH10" s="280">
        <f t="shared" si="38"/>
        <v>71.459336602400526</v>
      </c>
      <c r="DI10" s="280">
        <f t="shared" si="39"/>
        <v>122.63479377916019</v>
      </c>
      <c r="DJ10" s="154">
        <f t="shared" si="10"/>
        <v>13</v>
      </c>
      <c r="DK10" s="279">
        <f t="shared" si="22"/>
        <v>330</v>
      </c>
      <c r="DL10" s="154"/>
      <c r="DM10" s="154"/>
      <c r="DN10" s="267">
        <f t="shared" si="23"/>
        <v>0</v>
      </c>
      <c r="DO10" s="154">
        <f t="shared" si="24"/>
        <v>11</v>
      </c>
      <c r="DP10" s="154">
        <f t="shared" si="25"/>
        <v>21</v>
      </c>
      <c r="DQ10" s="154">
        <f t="shared" si="26"/>
        <v>46</v>
      </c>
      <c r="DR10" s="154">
        <f t="shared" si="27"/>
        <v>111</v>
      </c>
      <c r="DS10" s="154">
        <f t="shared" si="28"/>
        <v>111</v>
      </c>
      <c r="DT10" s="154">
        <f t="shared" si="29"/>
        <v>156</v>
      </c>
      <c r="DU10" s="154">
        <f t="shared" si="30"/>
        <v>179</v>
      </c>
      <c r="DV10" s="154">
        <f t="shared" si="31"/>
        <v>179</v>
      </c>
      <c r="DW10" s="154">
        <f t="shared" si="32"/>
        <v>202</v>
      </c>
      <c r="DX10" s="154">
        <f t="shared" si="33"/>
        <v>236</v>
      </c>
      <c r="DY10" s="154">
        <f t="shared" si="34"/>
        <v>270</v>
      </c>
      <c r="DZ10" s="154">
        <f t="shared" si="35"/>
        <v>270</v>
      </c>
      <c r="EA10" s="154">
        <f t="shared" si="36"/>
        <v>273</v>
      </c>
      <c r="EB10" s="264">
        <f t="shared" si="40"/>
        <v>318</v>
      </c>
      <c r="EC10" s="264">
        <f t="shared" si="41"/>
        <v>393</v>
      </c>
      <c r="ED10" s="154">
        <f t="shared" si="11"/>
        <v>14</v>
      </c>
      <c r="EG10" s="279"/>
    </row>
    <row r="11" spans="1:137" ht="13" thickBot="1" x14ac:dyDescent="0.3">
      <c r="A11" s="287" t="s">
        <v>123</v>
      </c>
      <c r="B11" s="142">
        <v>11</v>
      </c>
      <c r="C11" s="50">
        <f t="shared" si="0"/>
        <v>2</v>
      </c>
      <c r="D11" s="50">
        <f t="shared" si="12"/>
        <v>0</v>
      </c>
      <c r="E11" s="97"/>
      <c r="F11" s="2">
        <f t="shared" si="37"/>
        <v>6</v>
      </c>
      <c r="G11" s="487">
        <v>2481</v>
      </c>
      <c r="H11" s="98">
        <f>15- COUNTIF(L11:AC11,"#N/A")</f>
        <v>3</v>
      </c>
      <c r="I11" s="131">
        <f>SUM(AH11:AY11)+SUM(BE11:BT11)</f>
        <v>139</v>
      </c>
      <c r="J11" s="398">
        <f>DI11</f>
        <v>108.27890883703309</v>
      </c>
      <c r="K11" s="456" t="str">
        <f>IF(ISNUMBER(MATCH(G11,'[4]OPR data'!$A$3:$A$2900,0)),"Y","N")</f>
        <v>Y</v>
      </c>
      <c r="L11" s="146"/>
      <c r="M11" s="233"/>
      <c r="N11" s="469" t="e">
        <f>(INDEX(Finish_table!R$4:R$83,MATCH('16 Year_History_Results'!$G11,Finish_table!S$4:S$83,0),1))</f>
        <v>#N/A</v>
      </c>
      <c r="O11" s="233" t="e">
        <f>(INDEX(Finish_table!Z$4:Z$99,MATCH('16 Year_History_Results'!$G11,Finish_table!AA$4:AA$99,0),1))</f>
        <v>#N/A</v>
      </c>
      <c r="P11" s="233" t="e">
        <f>(INDEX(Finish_table!AI$4:AI$99,MATCH('16 Year_History_Results'!$G11,Finish_table!AJ$4:AJ$99,0),1))</f>
        <v>#N/A</v>
      </c>
      <c r="Q11" s="233" t="e">
        <f>(INDEX(Finish_table!AR$4:AR$99,MATCH('16 Year_History_Results'!$G11,Finish_table!AS$4:AS$99,0),1))</f>
        <v>#N/A</v>
      </c>
      <c r="R11" s="233" t="e">
        <f>(INDEX(Finish_table!BA$4:BA$99,MATCH('16 Year_History_Results'!$G11,Finish_table!BB$4:BB$99,0),1))</f>
        <v>#N/A</v>
      </c>
      <c r="S11" s="233" t="e">
        <f>(INDEX(Finish_table!BJ$4:BJ$99,MATCH('16 Year_History_Results'!$G11,Finish_table!BK$4:BK$99,0),1))</f>
        <v>#N/A</v>
      </c>
      <c r="T11" s="233" t="e">
        <f>(INDEX(Finish_table!BS$4:BS$99,MATCH('16 Year_History_Results'!$G11,Finish_table!BT$4:BT$99,0),1))</f>
        <v>#N/A</v>
      </c>
      <c r="U11" s="233" t="e">
        <f>(INDEX(Finish_table!CB$4:CB$99,MATCH('16 Year_History_Results'!$G11,Finish_table!CC$4:CC$99,0),1))</f>
        <v>#N/A</v>
      </c>
      <c r="V11" s="233" t="e">
        <f>(INDEX(Finish_table!CK$4:CK$99,MATCH('16 Year_History_Results'!$G11,Finish_table!CL$4:CL$99,0),1))</f>
        <v>#N/A</v>
      </c>
      <c r="W11" s="233" t="e">
        <f>(INDEX(Finish_table!CT$4:CT$99,MATCH('16 Year_History_Results'!$G11,Finish_table!CU$4:CU$99,0),1))</f>
        <v>#N/A</v>
      </c>
      <c r="X11" s="233" t="str">
        <f>(INDEX(Finish_table!DC$4:DC$99,MATCH('16 Year_History_Results'!$G11,Finish_table!DD$4:DD$99,0),1))</f>
        <v>QF</v>
      </c>
      <c r="Y11" s="233" t="e">
        <f>(INDEX(Finish_table!DL$4:DL$99,MATCH('16 Year_History_Results'!$G11,Finish_table!DM$4:DM$99,0),1))</f>
        <v>#N/A</v>
      </c>
      <c r="Z11" s="233" t="e">
        <f>(INDEX(Finish_table!DU$4:DU$99,MATCH('16 Year_History_Results'!$G11,Finish_table!DV$4:DV$99,0),1))</f>
        <v>#N/A</v>
      </c>
      <c r="AA11" s="233" t="str">
        <f>(INDEX(Finish_table!ED$4:ED$140,MATCH('16 Year_History_Results'!$G11,Finish_table!EE$4:EE$140,0),1))</f>
        <v>W</v>
      </c>
      <c r="AB11" s="233" t="str">
        <f>(INDEX(Finish_table!EM$4:EM$224,MATCH('16 Year_History_Results'!$G11,Finish_table!EN$4:EN$224,0),1))</f>
        <v>QF</v>
      </c>
      <c r="AC11" s="253" t="str">
        <f>(INDEX(Finish_table!EW$4:EW$224,MATCH('16 Year_History_Results'!$G11,Finish_table!EX$4:EX$224,0),1))</f>
        <v>WC</v>
      </c>
      <c r="AD11" s="2"/>
      <c r="AF11" s="98"/>
      <c r="AG11">
        <f t="shared" si="1"/>
        <v>2481</v>
      </c>
      <c r="AH11" s="146"/>
      <c r="AI11" s="2"/>
      <c r="AJ11" s="146">
        <f>INDEX('2001'!$C$44:$C$140,'16 Year_History_Results'!BZ11)</f>
        <v>0</v>
      </c>
      <c r="AK11" s="2">
        <f>INDEX('2002'!$C$44:$C$140,'16 Year_History_Results'!CA11)</f>
        <v>0</v>
      </c>
      <c r="AL11" s="2">
        <f>INDEX('2003'!$C$44:$C$140,'16 Year_History_Results'!CB11)</f>
        <v>0</v>
      </c>
      <c r="AM11" s="2">
        <f>INDEX('2004'!$C$44:$C$140,'16 Year_History_Results'!CC11)</f>
        <v>0</v>
      </c>
      <c r="AN11" s="2">
        <f>INDEX('2005'!$C$44:$C$140,'16 Year_History_Results'!CD11)</f>
        <v>0</v>
      </c>
      <c r="AO11" s="2">
        <f>INDEX('2006'!$C$44:$C$140,'16 Year_History_Results'!CE11)</f>
        <v>0</v>
      </c>
      <c r="AP11" s="2">
        <f>INDEX('2007'!$C$44:$C$140,'16 Year_History_Results'!CF11)</f>
        <v>0</v>
      </c>
      <c r="AQ11" s="2">
        <f>INDEX('2008'!$C$44:$C$140,'16 Year_History_Results'!CG11)</f>
        <v>0</v>
      </c>
      <c r="AR11" s="2">
        <f>INDEX('2009'!$C$44:$C$140,'16 Year_History_Results'!CH11)</f>
        <v>0</v>
      </c>
      <c r="AS11" s="2">
        <f>INDEX('2010'!$C$44:$C$140,'16 Year_History_Results'!CI11)</f>
        <v>0</v>
      </c>
      <c r="AT11" s="2">
        <f>INDEX('2011'!$C$44:$C$140,'16 Year_History_Results'!CJ11)</f>
        <v>0</v>
      </c>
      <c r="AU11" s="2">
        <f>INDEX('2012'!$C$44:$C$140,'16 Year_History_Results'!CK11)</f>
        <v>0</v>
      </c>
      <c r="AV11" s="2">
        <f>INDEX('2013'!$C$44:$C$140,'16 Year_History_Results'!CL11)</f>
        <v>0</v>
      </c>
      <c r="AW11" s="2">
        <f>INDEX('2014'!$C$52:$C$180,'16 Year_History_Results'!CM11)</f>
        <v>30</v>
      </c>
      <c r="AX11" s="2">
        <f>INDEX('2015'!$E$52:$E$308,'16 Year_History_Results'!CN11)</f>
        <v>10</v>
      </c>
      <c r="AY11" s="147">
        <f>INDEX('2016'!$E$52:$E$308,'16 Year_History_Results'!CO11)</f>
        <v>60</v>
      </c>
      <c r="AZ11" s="2"/>
      <c r="BA11" s="2"/>
      <c r="BB11">
        <f t="shared" si="13"/>
        <v>2481</v>
      </c>
      <c r="BC11" s="146"/>
      <c r="BD11" s="2"/>
      <c r="BE11" s="146">
        <f>INDEX('2001'!$B$44:$B$140,'16 Year_History_Results'!BZ11)</f>
        <v>0</v>
      </c>
      <c r="BF11" s="2">
        <f>INDEX('2002'!$B$44:$B$140,'16 Year_History_Results'!CA11)</f>
        <v>0</v>
      </c>
      <c r="BG11" s="2">
        <f>INDEX('2003'!$B$44:$B$140,'16 Year_History_Results'!CB11)</f>
        <v>0</v>
      </c>
      <c r="BH11" s="2">
        <f>INDEX('2004'!$B$44:$B$140,'16 Year_History_Results'!CC11)</f>
        <v>0</v>
      </c>
      <c r="BI11" s="2">
        <f>INDEX('2005'!$B$44:$B$140,'16 Year_History_Results'!CD11)</f>
        <v>0</v>
      </c>
      <c r="BJ11" s="2">
        <f>INDEX('2006'!$B$44:$B$140,'16 Year_History_Results'!CE11)</f>
        <v>0</v>
      </c>
      <c r="BK11" s="2">
        <f>INDEX('2007'!$B$44:$B$140,'16 Year_History_Results'!CF11)</f>
        <v>0</v>
      </c>
      <c r="BL11" s="2">
        <f>INDEX('2008'!$B$44:$B$140,'16 Year_History_Results'!CG11)</f>
        <v>0</v>
      </c>
      <c r="BM11" s="2">
        <f>INDEX('2009'!$B$44:$B$140,'16 Year_History_Results'!CH11)</f>
        <v>0</v>
      </c>
      <c r="BN11" s="2">
        <f>INDEX('2010'!$B$44:$B$140,'16 Year_History_Results'!CI11)</f>
        <v>0</v>
      </c>
      <c r="BO11" s="2">
        <f>INDEX('2011'!$B$44:$B$140,'16 Year_History_Results'!CJ11)</f>
        <v>3</v>
      </c>
      <c r="BP11" s="2">
        <f>INDEX('2012'!$B$44:$B$140,'16 Year_History_Results'!CK11)</f>
        <v>0</v>
      </c>
      <c r="BQ11" s="2">
        <f>INDEX('2013'!$B$44:$B$140,'16 Year_History_Results'!CL11)</f>
        <v>0</v>
      </c>
      <c r="BR11" s="2">
        <f>INDEX('2014'!$B$52:$B$180,'16 Year_History_Results'!CM11)</f>
        <v>5</v>
      </c>
      <c r="BS11" s="147">
        <f>INDEX('2015'!$B$52:$B$308,'16 Year_History_Results'!CN11)</f>
        <v>16</v>
      </c>
      <c r="BT11" s="147">
        <f>INDEX('2016'!$B$52:$B$308,'16 Year_History_Results'!CO11)</f>
        <v>15</v>
      </c>
      <c r="BW11">
        <f t="shared" si="14"/>
        <v>2481</v>
      </c>
      <c r="BX11" s="146"/>
      <c r="BY11" s="2"/>
      <c r="BZ11" s="146">
        <f>IF(ISNA(MATCH($BW11,'2001'!$A$44:$A$139,0)),97,MATCH($BW11,'2001'!$A$44:$A$139,0))</f>
        <v>97</v>
      </c>
      <c r="CA11" s="2">
        <f>IF(ISNA(MATCH($BW11,'2002'!$A$44:$A$139,0)),97,MATCH($BW11,'2002'!$A$44:$A$139,0))</f>
        <v>97</v>
      </c>
      <c r="CB11" s="2">
        <f>IF(ISNA(MATCH($BW11,'2003'!$A$44:$A$139,0)),97,MATCH($BW11,'2003'!$A$44:$A$139,0))</f>
        <v>97</v>
      </c>
      <c r="CC11" s="2">
        <f>IF(ISNA(MATCH($BW11,'2004'!$A$44:$A$139,0)),97,MATCH($BW11,'2004'!$A$44:$A$139,0))</f>
        <v>97</v>
      </c>
      <c r="CD11" s="2">
        <f>IF(ISNA(MATCH($BW11,'2005'!$A$44:$A$139,0)),97,MATCH($BW11,'2005'!$A$44:$A$139,0))</f>
        <v>97</v>
      </c>
      <c r="CE11" s="2">
        <f>IF(ISNA(MATCH($BW11,'2006'!$A$44:$A$139,0)),97,MATCH($BW11,'2006'!$A$44:$A$139,0))</f>
        <v>97</v>
      </c>
      <c r="CF11" s="2">
        <f>IF(ISNA(MATCH($BW11,'2007'!$A$44:$A$139,0)),97,MATCH($BW11,'2007'!$A$44:$A$139,0))</f>
        <v>97</v>
      </c>
      <c r="CG11" s="2">
        <f>IF(ISNA(MATCH($BW11,'2008'!$A$44:$A$139,0)),97,MATCH($BW11,'2008'!$A$44:$A$139,0))</f>
        <v>97</v>
      </c>
      <c r="CH11" s="2">
        <f>IF(ISNA(MATCH($BW11,'2009'!$A$44:$A$139,0)),97,MATCH($BW11,'2009'!$A$44:$A$139,0))</f>
        <v>97</v>
      </c>
      <c r="CI11" s="2">
        <f>IF(ISNA(MATCH($BW11,'2010'!$A$44:$A$139,0)),97,MATCH($BW11,'2010'!$A$44:$A$139,0))</f>
        <v>97</v>
      </c>
      <c r="CJ11" s="2">
        <f>IF(ISNA(MATCH($BW11,'2011'!$A$44:$A$139,0)),97,MATCH($BW11,'2011'!$A$44:$A$139,0))</f>
        <v>86</v>
      </c>
      <c r="CK11" s="2">
        <f>IF(ISNA(MATCH($BW11,'2012'!$A$44:$A$139,0)),97,MATCH($BW11,'2012'!$A$44:$A$139,0))</f>
        <v>97</v>
      </c>
      <c r="CL11" s="2">
        <f>IF(ISNA(MATCH($BW11,'2013'!$A$44:$A$139,0)),97,MATCH($BW11,'2013'!$A$44:$A$139,0))</f>
        <v>97</v>
      </c>
      <c r="CM11" s="2">
        <f>IF(ISNA(MATCH($BW11,'2014'!$A$52:$A$179,0)),129,MATCH($BW11,'2014'!$A$52:$A$179,0))</f>
        <v>99</v>
      </c>
      <c r="CN11" s="147">
        <f>IF(ISNA(MATCH($BW11,'2015'!$A$52:$A$307,0)),257,MATCH($BW11,'2015'!$A$52:$A$307,0))</f>
        <v>161</v>
      </c>
      <c r="CO11" s="147">
        <f>IF(ISNA(MATCH($BW11,'2016'!$A$52:$A$307,0)),257,MATCH($BW11,'2016'!$A$52:$A$307,0))</f>
        <v>159</v>
      </c>
      <c r="CP11" s="314"/>
      <c r="CQ11">
        <f t="shared" si="15"/>
        <v>2481</v>
      </c>
      <c r="CR11" s="278"/>
      <c r="CS11" s="279"/>
      <c r="CT11" s="278">
        <f t="shared" si="16"/>
        <v>0</v>
      </c>
      <c r="CU11" s="279">
        <f t="shared" si="2"/>
        <v>0</v>
      </c>
      <c r="CV11" s="279">
        <f t="shared" si="3"/>
        <v>0</v>
      </c>
      <c r="CW11" s="279">
        <f t="shared" si="4"/>
        <v>0</v>
      </c>
      <c r="CX11" s="279">
        <f t="shared" si="5"/>
        <v>0</v>
      </c>
      <c r="CY11" s="279">
        <f t="shared" si="6"/>
        <v>0</v>
      </c>
      <c r="CZ11" s="279">
        <f t="shared" si="7"/>
        <v>0</v>
      </c>
      <c r="DA11" s="279">
        <f t="shared" si="8"/>
        <v>0</v>
      </c>
      <c r="DB11" s="279">
        <f t="shared" si="9"/>
        <v>0</v>
      </c>
      <c r="DC11" s="279">
        <f t="shared" si="17"/>
        <v>0</v>
      </c>
      <c r="DD11" s="279">
        <f t="shared" si="18"/>
        <v>3</v>
      </c>
      <c r="DE11" s="279">
        <f t="shared" si="19"/>
        <v>1.9998</v>
      </c>
      <c r="DF11" s="279">
        <f t="shared" si="20"/>
        <v>1.3330666799999999</v>
      </c>
      <c r="DG11" s="279">
        <f t="shared" si="21"/>
        <v>35.888622248887998</v>
      </c>
      <c r="DH11" s="280">
        <f t="shared" si="38"/>
        <v>49.923355591108738</v>
      </c>
      <c r="DI11" s="280">
        <f t="shared" si="39"/>
        <v>108.27890883703309</v>
      </c>
      <c r="DJ11" s="154">
        <f t="shared" si="10"/>
        <v>39</v>
      </c>
      <c r="DK11" s="279">
        <f t="shared" si="22"/>
        <v>2481</v>
      </c>
      <c r="DL11" s="154"/>
      <c r="DM11" s="154"/>
      <c r="DN11" s="267">
        <f t="shared" si="23"/>
        <v>0</v>
      </c>
      <c r="DO11" s="154">
        <f t="shared" si="24"/>
        <v>0</v>
      </c>
      <c r="DP11" s="154">
        <f t="shared" si="25"/>
        <v>0</v>
      </c>
      <c r="DQ11" s="154">
        <f t="shared" si="26"/>
        <v>0</v>
      </c>
      <c r="DR11" s="154">
        <f t="shared" si="27"/>
        <v>0</v>
      </c>
      <c r="DS11" s="154">
        <f t="shared" si="28"/>
        <v>0</v>
      </c>
      <c r="DT11" s="154">
        <f t="shared" si="29"/>
        <v>0</v>
      </c>
      <c r="DU11" s="154">
        <f t="shared" si="30"/>
        <v>0</v>
      </c>
      <c r="DV11" s="154">
        <f t="shared" si="31"/>
        <v>0</v>
      </c>
      <c r="DW11" s="154">
        <f t="shared" si="32"/>
        <v>0</v>
      </c>
      <c r="DX11" s="154">
        <f t="shared" si="33"/>
        <v>3</v>
      </c>
      <c r="DY11" s="154">
        <f t="shared" si="34"/>
        <v>3</v>
      </c>
      <c r="DZ11" s="154">
        <f t="shared" si="35"/>
        <v>3</v>
      </c>
      <c r="EA11" s="154">
        <f t="shared" si="36"/>
        <v>38</v>
      </c>
      <c r="EB11" s="264">
        <f t="shared" si="40"/>
        <v>64</v>
      </c>
      <c r="EC11" s="264">
        <f t="shared" si="41"/>
        <v>139</v>
      </c>
      <c r="ED11" s="154">
        <f t="shared" si="11"/>
        <v>140</v>
      </c>
      <c r="EG11" s="279"/>
    </row>
    <row r="12" spans="1:137" ht="13" thickBot="1" x14ac:dyDescent="0.3">
      <c r="A12" s="285" t="s">
        <v>122</v>
      </c>
      <c r="B12" s="131">
        <v>11</v>
      </c>
      <c r="C12" s="50">
        <f t="shared" si="0"/>
        <v>3</v>
      </c>
      <c r="D12" s="50">
        <f t="shared" si="12"/>
        <v>3</v>
      </c>
      <c r="E12" s="97"/>
      <c r="F12" s="2">
        <f t="shared" si="37"/>
        <v>7</v>
      </c>
      <c r="G12" s="207">
        <v>254</v>
      </c>
      <c r="H12" s="98">
        <f>15- COUNTIF(L12:AC12,"#N/A")</f>
        <v>15</v>
      </c>
      <c r="I12" s="131">
        <f>SUM(AH12:AY12)+SUM(BE12:BT12)</f>
        <v>552</v>
      </c>
      <c r="J12" s="398">
        <f>DI12</f>
        <v>107.10545510191496</v>
      </c>
      <c r="K12" s="456" t="str">
        <f>IF(ISNUMBER(MATCH(G12,'[4]OPR data'!$A$3:$A$2900,0)),"Y","N")</f>
        <v>Y</v>
      </c>
      <c r="L12" s="146"/>
      <c r="M12" s="233"/>
      <c r="N12" s="469" t="str">
        <f>(INDEX(Finish_table!R$4:R$83,MATCH('16 Year_History_Results'!$G12,Finish_table!S$4:S$83,0),1))</f>
        <v>W</v>
      </c>
      <c r="O12" s="233" t="str">
        <f>(INDEX(Finish_table!Z$4:Z$99,MATCH('16 Year_History_Results'!$G12,Finish_table!AA$4:AA$99,0),1))</f>
        <v>SF</v>
      </c>
      <c r="P12" s="233" t="str">
        <f>(INDEX(Finish_table!AI$4:AI$99,MATCH('16 Year_History_Results'!$G12,Finish_table!AJ$4:AJ$99,0),1))</f>
        <v>SF</v>
      </c>
      <c r="Q12" s="233" t="str">
        <f>(INDEX(Finish_table!AR$4:AR$99,MATCH('16 Year_History_Results'!$G12,Finish_table!AS$4:AS$99,0),1))</f>
        <v>QF</v>
      </c>
      <c r="R12" s="233" t="str">
        <f>(INDEX(Finish_table!BA$4:BA$99,MATCH('16 Year_History_Results'!$G12,Finish_table!BB$4:BB$99,0),1))</f>
        <v>WF</v>
      </c>
      <c r="S12" s="233" t="str">
        <f>(INDEX(Finish_table!BJ$4:BJ$99,MATCH('16 Year_History_Results'!$G12,Finish_table!BK$4:BK$99,0),1))</f>
        <v>SF</v>
      </c>
      <c r="T12" s="233" t="str">
        <f>(INDEX(Finish_table!BS$4:BS$99,MATCH('16 Year_History_Results'!$G12,Finish_table!BT$4:BT$99,0),1))</f>
        <v>SF</v>
      </c>
      <c r="U12" s="233" t="str">
        <f>(INDEX(Finish_table!CB$4:CB$99,MATCH('16 Year_History_Results'!$G12,Finish_table!CC$4:CC$99,0),1))</f>
        <v>F</v>
      </c>
      <c r="V12" s="233" t="str">
        <f>(INDEX(Finish_table!CK$4:CK$99,MATCH('16 Year_History_Results'!$G12,Finish_table!CL$4:CL$99,0),1))</f>
        <v>QF</v>
      </c>
      <c r="W12" s="233" t="str">
        <f>(INDEX(Finish_table!CT$4:CT$99,MATCH('16 Year_History_Results'!$G12,Finish_table!CU$4:CU$99,0),1))</f>
        <v>W</v>
      </c>
      <c r="X12" s="233" t="str">
        <f>(INDEX(Finish_table!DC$4:DC$99,MATCH('16 Year_History_Results'!$G12,Finish_table!DD$4:DD$99,0),1))</f>
        <v>WC</v>
      </c>
      <c r="Y12" s="233" t="str">
        <f>(INDEX(Finish_table!DL$4:DL$99,MATCH('16 Year_History_Results'!$G12,Finish_table!DM$4:DM$99,0),1))</f>
        <v>F</v>
      </c>
      <c r="Z12" s="233" t="str">
        <f>(INDEX(Finish_table!DU$4:DU$99,MATCH('16 Year_History_Results'!$G12,Finish_table!DV$4:DV$99,0),1))</f>
        <v>SF</v>
      </c>
      <c r="AA12" s="233" t="str">
        <f>(INDEX(Finish_table!ED$4:ED$140,MATCH('16 Year_History_Results'!$G12,Finish_table!EE$4:EE$140,0),1))</f>
        <v>WC</v>
      </c>
      <c r="AB12" s="233" t="str">
        <f>(INDEX(Finish_table!EM$4:EM$224,MATCH('16 Year_History_Results'!$G12,Finish_table!EN$4:EN$224,0),1))</f>
        <v>QF</v>
      </c>
      <c r="AC12" s="253" t="str">
        <f>(INDEX(Finish_table!EW$4:EW$224,MATCH('16 Year_History_Results'!$G12,Finish_table!EX$4:EX$224,0),1))</f>
        <v>F</v>
      </c>
      <c r="AD12" s="2"/>
      <c r="AF12" s="98"/>
      <c r="AG12">
        <f t="shared" si="1"/>
        <v>254</v>
      </c>
      <c r="AH12" s="146"/>
      <c r="AI12" s="2"/>
      <c r="AJ12" s="146">
        <f>INDEX('2001'!$C$44:$C$140,'16 Year_History_Results'!BZ12)</f>
        <v>40</v>
      </c>
      <c r="AK12" s="2">
        <f>INDEX('2002'!$C$44:$C$140,'16 Year_History_Results'!CA12)</f>
        <v>10</v>
      </c>
      <c r="AL12" s="2">
        <f>INDEX('2003'!$C$44:$C$140,'16 Year_History_Results'!CB12)</f>
        <v>10</v>
      </c>
      <c r="AM12" s="2">
        <f>INDEX('2004'!$C$44:$C$140,'16 Year_History_Results'!CC12)</f>
        <v>0</v>
      </c>
      <c r="AN12" s="2">
        <f>INDEX('2005'!$C$44:$C$140,'16 Year_History_Results'!CD12)</f>
        <v>40</v>
      </c>
      <c r="AO12" s="2">
        <f>INDEX('2006'!$C$44:$C$140,'16 Year_History_Results'!CE12)</f>
        <v>10</v>
      </c>
      <c r="AP12" s="2">
        <f>INDEX('2007'!$C$44:$C$140,'16 Year_History_Results'!CF12)</f>
        <v>10</v>
      </c>
      <c r="AQ12" s="2">
        <f>INDEX('2008'!$C$44:$C$140,'16 Year_History_Results'!CG12)</f>
        <v>20</v>
      </c>
      <c r="AR12" s="2">
        <f>INDEX('2009'!$C$44:$C$140,'16 Year_History_Results'!CH12)</f>
        <v>0</v>
      </c>
      <c r="AS12" s="2">
        <f>INDEX('2010'!$C$44:$C$140,'16 Year_History_Results'!CI12)</f>
        <v>30</v>
      </c>
      <c r="AT12" s="2">
        <f>INDEX('2011'!$C$44:$C$140,'16 Year_History_Results'!CJ12)</f>
        <v>50</v>
      </c>
      <c r="AU12" s="2">
        <f>INDEX('2012'!$C$44:$C$140,'16 Year_History_Results'!CK12)</f>
        <v>20</v>
      </c>
      <c r="AV12" s="2">
        <f>INDEX('2013'!$C$44:$C$140,'16 Year_History_Results'!CL12)</f>
        <v>10</v>
      </c>
      <c r="AW12" s="2">
        <f>INDEX('2014'!$C$52:$C$180,'16 Year_History_Results'!CM12)</f>
        <v>50</v>
      </c>
      <c r="AX12" s="2">
        <f>INDEX('2015'!$E$52:$E$308,'16 Year_History_Results'!CN12)</f>
        <v>0</v>
      </c>
      <c r="AY12" s="147">
        <f>INDEX('2016'!$E$52:$E$308,'16 Year_History_Results'!CO12)</f>
        <v>20</v>
      </c>
      <c r="AZ12" s="2"/>
      <c r="BA12" s="2"/>
      <c r="BB12">
        <f t="shared" si="13"/>
        <v>254</v>
      </c>
      <c r="BC12" s="146"/>
      <c r="BD12" s="2"/>
      <c r="BE12" s="146">
        <f>INDEX('2001'!$B$44:$B$140,'16 Year_History_Results'!BZ12)</f>
        <v>12</v>
      </c>
      <c r="BF12" s="2">
        <f>INDEX('2002'!$B$44:$B$140,'16 Year_History_Results'!CA12)</f>
        <v>11</v>
      </c>
      <c r="BG12" s="2">
        <f>INDEX('2003'!$B$44:$B$140,'16 Year_History_Results'!CB12)</f>
        <v>15</v>
      </c>
      <c r="BH12" s="2">
        <f>INDEX('2004'!$B$44:$B$140,'16 Year_History_Results'!CC12)</f>
        <v>12</v>
      </c>
      <c r="BI12" s="2">
        <f>INDEX('2005'!$B$44:$B$140,'16 Year_History_Results'!CD12)</f>
        <v>15</v>
      </c>
      <c r="BJ12" s="2">
        <f>INDEX('2006'!$B$44:$B$140,'16 Year_History_Results'!CE12)</f>
        <v>13</v>
      </c>
      <c r="BK12" s="2">
        <f>INDEX('2007'!$B$44:$B$140,'16 Year_History_Results'!CF12)</f>
        <v>16</v>
      </c>
      <c r="BL12" s="2">
        <f>INDEX('2008'!$B$44:$B$140,'16 Year_History_Results'!CG12)</f>
        <v>15</v>
      </c>
      <c r="BM12" s="2">
        <f>INDEX('2009'!$B$44:$B$140,'16 Year_History_Results'!CH12)</f>
        <v>14</v>
      </c>
      <c r="BN12" s="2">
        <f>INDEX('2010'!$B$44:$B$140,'16 Year_History_Results'!CI12)</f>
        <v>16</v>
      </c>
      <c r="BO12" s="2">
        <f>INDEX('2011'!$B$44:$B$140,'16 Year_History_Results'!CJ12)</f>
        <v>15</v>
      </c>
      <c r="BP12" s="2">
        <f>INDEX('2012'!$B$44:$B$140,'16 Year_History_Results'!CK12)</f>
        <v>16</v>
      </c>
      <c r="BQ12" s="2">
        <f>INDEX('2013'!$B$44:$B$140,'16 Year_History_Results'!CL12)</f>
        <v>14</v>
      </c>
      <c r="BR12" s="2">
        <f>INDEX('2014'!$B$52:$B$180,'16 Year_History_Results'!CM12)</f>
        <v>16</v>
      </c>
      <c r="BS12" s="147">
        <f>INDEX('2015'!$B$52:$B$308,'16 Year_History_Results'!CN12)</f>
        <v>16</v>
      </c>
      <c r="BT12" s="147">
        <f>INDEX('2016'!$B$52:$B$308,'16 Year_History_Results'!CO12)</f>
        <v>16</v>
      </c>
      <c r="BW12">
        <f t="shared" si="14"/>
        <v>254</v>
      </c>
      <c r="BX12" s="146"/>
      <c r="BY12" s="2"/>
      <c r="BZ12" s="146">
        <f>IF(ISNA(MATCH($BW12,'2001'!$A$44:$A$139,0)),97,MATCH($BW12,'2001'!$A$44:$A$139,0))</f>
        <v>53</v>
      </c>
      <c r="CA12" s="2">
        <f>IF(ISNA(MATCH($BW12,'2002'!$A$44:$A$139,0)),97,MATCH($BW12,'2002'!$A$44:$A$139,0))</f>
        <v>54</v>
      </c>
      <c r="CB12" s="2">
        <f>IF(ISNA(MATCH($BW12,'2003'!$A$44:$A$139,0)),97,MATCH($BW12,'2003'!$A$44:$A$139,0))</f>
        <v>47</v>
      </c>
      <c r="CC12" s="2">
        <f>IF(ISNA(MATCH($BW12,'2004'!$A$44:$A$139,0)),97,MATCH($BW12,'2004'!$A$44:$A$139,0))</f>
        <v>39</v>
      </c>
      <c r="CD12" s="2">
        <f>IF(ISNA(MATCH($BW12,'2005'!$A$44:$A$139,0)),97,MATCH($BW12,'2005'!$A$44:$A$139,0))</f>
        <v>43</v>
      </c>
      <c r="CE12" s="2">
        <f>IF(ISNA(MATCH($BW12,'2006'!$A$44:$A$139,0)),97,MATCH($BW12,'2006'!$A$44:$A$139,0))</f>
        <v>47</v>
      </c>
      <c r="CF12" s="2">
        <f>IF(ISNA(MATCH($BW12,'2007'!$A$44:$A$139,0)),97,MATCH($BW12,'2007'!$A$44:$A$139,0))</f>
        <v>40</v>
      </c>
      <c r="CG12" s="2">
        <f>IF(ISNA(MATCH($BW12,'2008'!$A$44:$A$139,0)),97,MATCH($BW12,'2008'!$A$44:$A$139,0))</f>
        <v>41</v>
      </c>
      <c r="CH12" s="2">
        <f>IF(ISNA(MATCH($BW12,'2009'!$A$44:$A$139,0)),97,MATCH($BW12,'2009'!$A$44:$A$139,0))</f>
        <v>35</v>
      </c>
      <c r="CI12" s="2">
        <f>IF(ISNA(MATCH($BW12,'2010'!$A$44:$A$139,0)),97,MATCH($BW12,'2010'!$A$44:$A$139,0))</f>
        <v>27</v>
      </c>
      <c r="CJ12" s="2">
        <f>IF(ISNA(MATCH($BW12,'2011'!$A$44:$A$139,0)),97,MATCH($BW12,'2011'!$A$44:$A$139,0))</f>
        <v>28</v>
      </c>
      <c r="CK12" s="2">
        <f>IF(ISNA(MATCH($BW12,'2012'!$A$44:$A$139,0)),97,MATCH($BW12,'2012'!$A$44:$A$139,0))</f>
        <v>26</v>
      </c>
      <c r="CL12" s="2">
        <f>IF(ISNA(MATCH($BW12,'2013'!$A$44:$A$139,0)),97,MATCH($BW12,'2013'!$A$44:$A$139,0))</f>
        <v>24</v>
      </c>
      <c r="CM12" s="2">
        <f>IF(ISNA(MATCH($BW12,'2014'!$A$52:$A$179,0)),129,MATCH($BW12,'2014'!$A$52:$A$179,0))</f>
        <v>26</v>
      </c>
      <c r="CN12" s="147">
        <f>IF(ISNA(MATCH($BW12,'2015'!$A$52:$A$307,0)),257,MATCH($BW12,'2015'!$A$52:$A$307,0))</f>
        <v>41</v>
      </c>
      <c r="CO12" s="147">
        <f>IF(ISNA(MATCH($BW12,'2016'!$A$52:$A$307,0)),257,MATCH($BW12,'2016'!$A$52:$A$307,0))</f>
        <v>44</v>
      </c>
      <c r="CP12" s="314"/>
      <c r="CQ12">
        <f t="shared" si="15"/>
        <v>254</v>
      </c>
      <c r="CR12" s="278"/>
      <c r="CS12" s="279"/>
      <c r="CT12" s="278">
        <f t="shared" si="16"/>
        <v>52</v>
      </c>
      <c r="CU12" s="279">
        <f t="shared" si="2"/>
        <v>55.663199999999996</v>
      </c>
      <c r="CV12" s="279">
        <f t="shared" si="3"/>
        <v>62.105089119999995</v>
      </c>
      <c r="CW12" s="279">
        <f t="shared" si="4"/>
        <v>53.399252407391998</v>
      </c>
      <c r="CX12" s="279">
        <f t="shared" si="5"/>
        <v>90.5959416547675</v>
      </c>
      <c r="CY12" s="279">
        <f t="shared" si="6"/>
        <v>83.391254707068015</v>
      </c>
      <c r="CZ12" s="279">
        <f t="shared" si="7"/>
        <v>81.588610387731535</v>
      </c>
      <c r="DA12" s="279">
        <f t="shared" si="8"/>
        <v>89.386967684461837</v>
      </c>
      <c r="DB12" s="279">
        <f t="shared" si="9"/>
        <v>73.585352658462256</v>
      </c>
      <c r="DC12" s="279">
        <f t="shared" si="17"/>
        <v>95.051996082130927</v>
      </c>
      <c r="DD12" s="279">
        <f t="shared" si="18"/>
        <v>128.36166058834846</v>
      </c>
      <c r="DE12" s="279">
        <f t="shared" si="19"/>
        <v>121.56588294819308</v>
      </c>
      <c r="DF12" s="279">
        <f t="shared" si="20"/>
        <v>105.0358175732655</v>
      </c>
      <c r="DG12" s="279">
        <f t="shared" si="21"/>
        <v>136.01687599433876</v>
      </c>
      <c r="DH12" s="280">
        <f t="shared" si="38"/>
        <v>106.66884953782622</v>
      </c>
      <c r="DI12" s="280">
        <f t="shared" si="39"/>
        <v>107.10545510191496</v>
      </c>
      <c r="DJ12" s="154">
        <f t="shared" si="10"/>
        <v>8</v>
      </c>
      <c r="DK12" s="279">
        <f t="shared" si="22"/>
        <v>254</v>
      </c>
      <c r="DL12" s="154"/>
      <c r="DM12" s="154"/>
      <c r="DN12" s="267">
        <f t="shared" si="23"/>
        <v>52</v>
      </c>
      <c r="DO12" s="154">
        <f t="shared" si="24"/>
        <v>73</v>
      </c>
      <c r="DP12" s="154">
        <f t="shared" si="25"/>
        <v>98</v>
      </c>
      <c r="DQ12" s="154">
        <f t="shared" si="26"/>
        <v>110</v>
      </c>
      <c r="DR12" s="154">
        <f t="shared" si="27"/>
        <v>165</v>
      </c>
      <c r="DS12" s="154">
        <f t="shared" si="28"/>
        <v>188</v>
      </c>
      <c r="DT12" s="154">
        <f t="shared" si="29"/>
        <v>214</v>
      </c>
      <c r="DU12" s="154">
        <f t="shared" si="30"/>
        <v>249</v>
      </c>
      <c r="DV12" s="154">
        <f t="shared" si="31"/>
        <v>263</v>
      </c>
      <c r="DW12" s="154">
        <f t="shared" si="32"/>
        <v>309</v>
      </c>
      <c r="DX12" s="154">
        <f t="shared" si="33"/>
        <v>374</v>
      </c>
      <c r="DY12" s="154">
        <f t="shared" si="34"/>
        <v>410</v>
      </c>
      <c r="DZ12" s="154">
        <f t="shared" si="35"/>
        <v>434</v>
      </c>
      <c r="EA12" s="154">
        <f t="shared" si="36"/>
        <v>500</v>
      </c>
      <c r="EB12" s="264">
        <f t="shared" si="40"/>
        <v>516</v>
      </c>
      <c r="EC12" s="264">
        <f t="shared" si="41"/>
        <v>552</v>
      </c>
      <c r="ED12" s="154">
        <f t="shared" si="11"/>
        <v>2</v>
      </c>
      <c r="EG12" s="279"/>
    </row>
    <row r="13" spans="1:137" ht="13" thickBot="1" x14ac:dyDescent="0.3">
      <c r="B13" s="131">
        <v>16</v>
      </c>
      <c r="C13" s="50">
        <f t="shared" si="0"/>
        <v>1</v>
      </c>
      <c r="D13" s="50">
        <f t="shared" si="12"/>
        <v>0</v>
      </c>
      <c r="E13" s="97"/>
      <c r="F13" s="2">
        <f t="shared" si="37"/>
        <v>8</v>
      </c>
      <c r="G13" s="207">
        <v>1114</v>
      </c>
      <c r="H13" s="98">
        <f>15- COUNTIF(L13:AC13,"#N/A")</f>
        <v>13</v>
      </c>
      <c r="I13" s="131">
        <f>SUM(AH13:AY13)+SUM(BE13:BT13)</f>
        <v>467</v>
      </c>
      <c r="J13" s="398">
        <f>DI13</f>
        <v>106.73165719054003</v>
      </c>
      <c r="K13" s="456" t="str">
        <f>IF(ISNUMBER(MATCH(G13,'[4]OPR data'!$A$3:$A$2900,0)),"Y","N")</f>
        <v>Y</v>
      </c>
      <c r="L13" s="146"/>
      <c r="M13" s="233"/>
      <c r="N13" s="469" t="e">
        <f>(INDEX(Finish_table!R$4:R$83,MATCH('16 Year_History_Results'!$G13,Finish_table!S$4:S$83,0),1))</f>
        <v>#N/A</v>
      </c>
      <c r="O13" s="233" t="e">
        <f>(INDEX(Finish_table!Z$4:Z$99,MATCH('16 Year_History_Results'!$G13,Finish_table!AA$4:AA$99,0),1))</f>
        <v>#N/A</v>
      </c>
      <c r="P13" s="233" t="str">
        <f>(INDEX(Finish_table!AI$4:AI$99,MATCH('16 Year_History_Results'!$G13,Finish_table!AJ$4:AJ$99,0),1))</f>
        <v>SF</v>
      </c>
      <c r="Q13" s="233" t="str">
        <f>(INDEX(Finish_table!AR$4:AR$99,MATCH('16 Year_History_Results'!$G13,Finish_table!AS$4:AS$99,0),1))</f>
        <v>QF</v>
      </c>
      <c r="R13" s="233" t="str">
        <f>(INDEX(Finish_table!BA$4:BA$99,MATCH('16 Year_History_Results'!$G13,Finish_table!BB$4:BB$99,0),1))</f>
        <v>QF</v>
      </c>
      <c r="S13" s="233" t="str">
        <f>(INDEX(Finish_table!BJ$4:BJ$99,MATCH('16 Year_History_Results'!$G13,Finish_table!BK$4:BK$99,0),1))</f>
        <v>F</v>
      </c>
      <c r="T13" s="233" t="str">
        <f>(INDEX(Finish_table!BS$4:BS$99,MATCH('16 Year_History_Results'!$G13,Finish_table!BT$4:BT$99,0),1))</f>
        <v>SF</v>
      </c>
      <c r="U13" s="233" t="str">
        <f>(INDEX(Finish_table!CB$4:CB$99,MATCH('16 Year_History_Results'!$G13,Finish_table!CC$4:CC$99,0),1))</f>
        <v>WC</v>
      </c>
      <c r="V13" s="233" t="str">
        <f>(INDEX(Finish_table!CK$4:CK$99,MATCH('16 Year_History_Results'!$G13,Finish_table!CL$4:CL$99,0),1))</f>
        <v>QF</v>
      </c>
      <c r="W13" s="233" t="str">
        <f>(INDEX(Finish_table!CT$4:CT$99,MATCH('16 Year_History_Results'!$G13,Finish_table!CU$4:CU$99,0),1))</f>
        <v>WF</v>
      </c>
      <c r="X13" s="233" t="str">
        <f>(INDEX(Finish_table!DC$4:DC$99,MATCH('16 Year_History_Results'!$G13,Finish_table!DD$4:DD$99,0),1))</f>
        <v>SF</v>
      </c>
      <c r="Y13" s="233" t="str">
        <f>(INDEX(Finish_table!DL$4:DL$99,MATCH('16 Year_History_Results'!$G13,Finish_table!DM$4:DM$99,0),1))</f>
        <v>W</v>
      </c>
      <c r="Z13" s="233" t="str">
        <f>(INDEX(Finish_table!DU$4:DU$99,MATCH('16 Year_History_Results'!$G13,Finish_table!DV$4:DV$99,0),1))</f>
        <v>SF</v>
      </c>
      <c r="AA13" s="233" t="str">
        <f>(INDEX(Finish_table!ED$4:ED$140,MATCH('16 Year_History_Results'!$G13,Finish_table!EE$4:EE$140,0),1))</f>
        <v>WF</v>
      </c>
      <c r="AB13" s="233" t="str">
        <f>(INDEX(Finish_table!EM$4:EM$224,MATCH('16 Year_History_Results'!$G13,Finish_table!EN$4:EN$224,0),1))</f>
        <v>WS</v>
      </c>
      <c r="AC13" s="253" t="str">
        <f>(INDEX(Finish_table!EW$4:EW$224,MATCH('16 Year_History_Results'!$G13,Finish_table!EX$4:EX$224,0),1))</f>
        <v>QF</v>
      </c>
      <c r="AD13" s="2"/>
      <c r="AF13" s="98"/>
      <c r="AG13">
        <f t="shared" si="1"/>
        <v>1114</v>
      </c>
      <c r="AH13" s="146"/>
      <c r="AI13" s="2"/>
      <c r="AJ13" s="146">
        <f>INDEX('2001'!$C$44:$C$140,'16 Year_History_Results'!BZ13)</f>
        <v>0</v>
      </c>
      <c r="AK13" s="2">
        <f>INDEX('2002'!$C$44:$C$140,'16 Year_History_Results'!CA13)</f>
        <v>0</v>
      </c>
      <c r="AL13" s="2">
        <f>INDEX('2003'!$C$44:$C$140,'16 Year_History_Results'!CB13)</f>
        <v>10</v>
      </c>
      <c r="AM13" s="2">
        <f>INDEX('2004'!$C$44:$C$140,'16 Year_History_Results'!CC13)</f>
        <v>0</v>
      </c>
      <c r="AN13" s="2">
        <f>INDEX('2005'!$C$44:$C$140,'16 Year_History_Results'!CD13)</f>
        <v>0</v>
      </c>
      <c r="AO13" s="2">
        <f>INDEX('2006'!$C$44:$C$140,'16 Year_History_Results'!CE13)</f>
        <v>20</v>
      </c>
      <c r="AP13" s="2">
        <f>INDEX('2007'!$C$44:$C$140,'16 Year_History_Results'!CF13)</f>
        <v>10</v>
      </c>
      <c r="AQ13" s="2">
        <f>INDEX('2008'!$C$44:$C$140,'16 Year_History_Results'!CG13)</f>
        <v>50</v>
      </c>
      <c r="AR13" s="2">
        <f>INDEX('2009'!$C$44:$C$140,'16 Year_History_Results'!CH13)</f>
        <v>10</v>
      </c>
      <c r="AS13" s="2">
        <f>INDEX('2010'!$C$44:$C$140,'16 Year_History_Results'!CI13)</f>
        <v>40</v>
      </c>
      <c r="AT13" s="2">
        <f>INDEX('2011'!$C$44:$C$140,'16 Year_History_Results'!CJ13)</f>
        <v>10</v>
      </c>
      <c r="AU13" s="2">
        <f>INDEX('2012'!$C$44:$C$140,'16 Year_History_Results'!CK13)</f>
        <v>30</v>
      </c>
      <c r="AV13" s="2">
        <f>INDEX('2013'!$C$44:$C$140,'16 Year_History_Results'!CL13)</f>
        <v>10</v>
      </c>
      <c r="AW13" s="2">
        <f>INDEX('2014'!$C$52:$C$180,'16 Year_History_Results'!CM13)</f>
        <v>40</v>
      </c>
      <c r="AX13" s="2">
        <f>INDEX('2015'!$E$52:$E$308,'16 Year_History_Results'!CN13)</f>
        <v>40</v>
      </c>
      <c r="AY13" s="147">
        <f>INDEX('2016'!$E$52:$E$308,'16 Year_History_Results'!CO13)</f>
        <v>0</v>
      </c>
      <c r="AZ13" s="2"/>
      <c r="BA13" s="2"/>
      <c r="BB13">
        <f t="shared" si="13"/>
        <v>1114</v>
      </c>
      <c r="BC13" s="146"/>
      <c r="BD13" s="2"/>
      <c r="BE13" s="146">
        <f>INDEX('2001'!$B$44:$B$140,'16 Year_History_Results'!BZ13)</f>
        <v>0</v>
      </c>
      <c r="BF13" s="2">
        <f>INDEX('2002'!$B$44:$B$140,'16 Year_History_Results'!CA13)</f>
        <v>0</v>
      </c>
      <c r="BG13" s="2">
        <f>INDEX('2003'!$B$44:$B$140,'16 Year_History_Results'!CB13)</f>
        <v>4</v>
      </c>
      <c r="BH13" s="2">
        <f>INDEX('2004'!$B$44:$B$140,'16 Year_History_Results'!CC13)</f>
        <v>11</v>
      </c>
      <c r="BI13" s="2">
        <f>INDEX('2005'!$B$44:$B$140,'16 Year_History_Results'!CD13)</f>
        <v>13</v>
      </c>
      <c r="BJ13" s="2">
        <f>INDEX('2006'!$B$44:$B$140,'16 Year_History_Results'!CE13)</f>
        <v>16</v>
      </c>
      <c r="BK13" s="2">
        <f>INDEX('2007'!$B$44:$B$140,'16 Year_History_Results'!CF13)</f>
        <v>12</v>
      </c>
      <c r="BL13" s="2">
        <f>INDEX('2008'!$B$44:$B$140,'16 Year_History_Results'!CG13)</f>
        <v>16</v>
      </c>
      <c r="BM13" s="2">
        <f>INDEX('2009'!$B$44:$B$140,'16 Year_History_Results'!CH13)</f>
        <v>16</v>
      </c>
      <c r="BN13" s="2">
        <f>INDEX('2010'!$B$44:$B$140,'16 Year_History_Results'!CI13)</f>
        <v>16</v>
      </c>
      <c r="BO13" s="2">
        <f>INDEX('2011'!$B$44:$B$140,'16 Year_History_Results'!CJ13)</f>
        <v>16</v>
      </c>
      <c r="BP13" s="2">
        <f>INDEX('2012'!$B$44:$B$140,'16 Year_History_Results'!CK13)</f>
        <v>15</v>
      </c>
      <c r="BQ13" s="2">
        <f>INDEX('2013'!$B$44:$B$140,'16 Year_History_Results'!CL13)</f>
        <v>16</v>
      </c>
      <c r="BR13" s="2">
        <f>INDEX('2014'!$B$52:$B$180,'16 Year_History_Results'!CM13)</f>
        <v>16</v>
      </c>
      <c r="BS13" s="147">
        <f>INDEX('2015'!$B$52:$B$308,'16 Year_History_Results'!CN13)</f>
        <v>16</v>
      </c>
      <c r="BT13" s="147">
        <f>INDEX('2016'!$B$52:$B$308,'16 Year_History_Results'!CO13)</f>
        <v>14</v>
      </c>
      <c r="BW13">
        <f t="shared" si="14"/>
        <v>1114</v>
      </c>
      <c r="BX13" s="146"/>
      <c r="BY13" s="2"/>
      <c r="BZ13" s="146">
        <f>IF(ISNA(MATCH($BW13,'2001'!$A$44:$A$139,0)),97,MATCH($BW13,'2001'!$A$44:$A$139,0))</f>
        <v>97</v>
      </c>
      <c r="CA13" s="2">
        <f>IF(ISNA(MATCH($BW13,'2002'!$A$44:$A$139,0)),97,MATCH($BW13,'2002'!$A$44:$A$139,0))</f>
        <v>97</v>
      </c>
      <c r="CB13" s="2">
        <f>IF(ISNA(MATCH($BW13,'2003'!$A$44:$A$139,0)),97,MATCH($BW13,'2003'!$A$44:$A$139,0))</f>
        <v>96</v>
      </c>
      <c r="CC13" s="2">
        <f>IF(ISNA(MATCH($BW13,'2004'!$A$44:$A$139,0)),97,MATCH($BW13,'2004'!$A$44:$A$139,0))</f>
        <v>87</v>
      </c>
      <c r="CD13" s="2">
        <f>IF(ISNA(MATCH($BW13,'2005'!$A$44:$A$139,0)),97,MATCH($BW13,'2005'!$A$44:$A$139,0))</f>
        <v>82</v>
      </c>
      <c r="CE13" s="2">
        <f>IF(ISNA(MATCH($BW13,'2006'!$A$44:$A$139,0)),97,MATCH($BW13,'2006'!$A$44:$A$139,0))</f>
        <v>77</v>
      </c>
      <c r="CF13" s="2">
        <f>IF(ISNA(MATCH($BW13,'2007'!$A$44:$A$139,0)),97,MATCH($BW13,'2007'!$A$44:$A$139,0))</f>
        <v>63</v>
      </c>
      <c r="CG13" s="2">
        <f>IF(ISNA(MATCH($BW13,'2008'!$A$44:$A$139,0)),97,MATCH($BW13,'2008'!$A$44:$A$139,0))</f>
        <v>67</v>
      </c>
      <c r="CH13" s="2">
        <f>IF(ISNA(MATCH($BW13,'2009'!$A$44:$A$139,0)),97,MATCH($BW13,'2009'!$A$44:$A$139,0))</f>
        <v>61</v>
      </c>
      <c r="CI13" s="2">
        <f>IF(ISNA(MATCH($BW13,'2010'!$A$44:$A$139,0)),97,MATCH($BW13,'2010'!$A$44:$A$139,0))</f>
        <v>55</v>
      </c>
      <c r="CJ13" s="2">
        <f>IF(ISNA(MATCH($BW13,'2011'!$A$44:$A$139,0)),97,MATCH($BW13,'2011'!$A$44:$A$139,0))</f>
        <v>54</v>
      </c>
      <c r="CK13" s="2">
        <f>IF(ISNA(MATCH($BW13,'2012'!$A$44:$A$139,0)),97,MATCH($BW13,'2012'!$A$44:$A$139,0))</f>
        <v>49</v>
      </c>
      <c r="CL13" s="2">
        <f>IF(ISNA(MATCH($BW13,'2013'!$A$44:$A$139,0)),97,MATCH($BW13,'2013'!$A$44:$A$139,0))</f>
        <v>39</v>
      </c>
      <c r="CM13" s="2">
        <f>IF(ISNA(MATCH($BW13,'2014'!$A$52:$A$179,0)),129,MATCH($BW13,'2014'!$A$52:$A$179,0))</f>
        <v>58</v>
      </c>
      <c r="CN13" s="147">
        <f>IF(ISNA(MATCH($BW13,'2015'!$A$52:$A$307,0)),257,MATCH($BW13,'2015'!$A$52:$A$307,0))</f>
        <v>90</v>
      </c>
      <c r="CO13" s="147">
        <f>IF(ISNA(MATCH($BW13,'2016'!$A$52:$A$307,0)),257,MATCH($BW13,'2016'!$A$52:$A$307,0))</f>
        <v>88</v>
      </c>
      <c r="CP13" s="314"/>
      <c r="CQ13">
        <f t="shared" si="15"/>
        <v>1114</v>
      </c>
      <c r="CR13" s="278"/>
      <c r="CS13" s="279"/>
      <c r="CT13" s="278">
        <f t="shared" si="16"/>
        <v>0</v>
      </c>
      <c r="CU13" s="279">
        <f t="shared" si="2"/>
        <v>0</v>
      </c>
      <c r="CV13" s="279">
        <f t="shared" si="3"/>
        <v>14</v>
      </c>
      <c r="CW13" s="279">
        <f t="shared" si="4"/>
        <v>20.3324</v>
      </c>
      <c r="CX13" s="279">
        <f t="shared" si="5"/>
        <v>26.553577839999999</v>
      </c>
      <c r="CY13" s="279">
        <f t="shared" si="6"/>
        <v>53.700614988143997</v>
      </c>
      <c r="CZ13" s="279">
        <f t="shared" si="7"/>
        <v>57.79682995109679</v>
      </c>
      <c r="DA13" s="279">
        <f t="shared" si="8"/>
        <v>104.52736684540112</v>
      </c>
      <c r="DB13" s="279">
        <f t="shared" si="9"/>
        <v>95.677942739144385</v>
      </c>
      <c r="DC13" s="279">
        <f t="shared" si="17"/>
        <v>119.77891662991365</v>
      </c>
      <c r="DD13" s="279">
        <f t="shared" si="18"/>
        <v>105.84462582550044</v>
      </c>
      <c r="DE13" s="279">
        <f t="shared" si="19"/>
        <v>115.55602757527859</v>
      </c>
      <c r="DF13" s="279">
        <f t="shared" si="20"/>
        <v>103.02964798168071</v>
      </c>
      <c r="DG13" s="279">
        <f t="shared" si="21"/>
        <v>124.67956334458836</v>
      </c>
      <c r="DH13" s="280">
        <f t="shared" si="38"/>
        <v>139.11139692550262</v>
      </c>
      <c r="DI13" s="280">
        <f t="shared" si="39"/>
        <v>106.73165719054003</v>
      </c>
      <c r="DJ13" s="154">
        <f t="shared" si="10"/>
        <v>2</v>
      </c>
      <c r="DK13" s="279">
        <f t="shared" si="22"/>
        <v>1114</v>
      </c>
      <c r="DL13" s="154"/>
      <c r="DM13" s="154"/>
      <c r="DN13" s="267">
        <f t="shared" si="23"/>
        <v>0</v>
      </c>
      <c r="DO13" s="154">
        <f t="shared" si="24"/>
        <v>0</v>
      </c>
      <c r="DP13" s="154">
        <f t="shared" si="25"/>
        <v>14</v>
      </c>
      <c r="DQ13" s="154">
        <f t="shared" si="26"/>
        <v>25</v>
      </c>
      <c r="DR13" s="154">
        <f t="shared" si="27"/>
        <v>38</v>
      </c>
      <c r="DS13" s="154">
        <f t="shared" si="28"/>
        <v>74</v>
      </c>
      <c r="DT13" s="154">
        <f t="shared" si="29"/>
        <v>96</v>
      </c>
      <c r="DU13" s="154">
        <f t="shared" si="30"/>
        <v>162</v>
      </c>
      <c r="DV13" s="154">
        <f t="shared" si="31"/>
        <v>188</v>
      </c>
      <c r="DW13" s="154">
        <f t="shared" si="32"/>
        <v>244</v>
      </c>
      <c r="DX13" s="154">
        <f t="shared" si="33"/>
        <v>270</v>
      </c>
      <c r="DY13" s="154">
        <f t="shared" si="34"/>
        <v>315</v>
      </c>
      <c r="DZ13" s="154">
        <f t="shared" si="35"/>
        <v>341</v>
      </c>
      <c r="EA13" s="154">
        <f t="shared" si="36"/>
        <v>397</v>
      </c>
      <c r="EB13" s="264">
        <f t="shared" si="40"/>
        <v>453</v>
      </c>
      <c r="EC13" s="264">
        <f t="shared" si="41"/>
        <v>467</v>
      </c>
      <c r="ED13" s="154">
        <f t="shared" si="11"/>
        <v>4</v>
      </c>
      <c r="EG13" s="279"/>
    </row>
    <row r="14" spans="1:137" ht="13" thickBot="1" x14ac:dyDescent="0.3">
      <c r="B14" s="131">
        <v>16</v>
      </c>
      <c r="C14" s="50">
        <f t="shared" si="0"/>
        <v>2</v>
      </c>
      <c r="D14" s="50">
        <f t="shared" si="12"/>
        <v>0</v>
      </c>
      <c r="E14" s="97"/>
      <c r="F14" s="2">
        <f t="shared" si="37"/>
        <v>9</v>
      </c>
      <c r="G14" s="494">
        <v>67</v>
      </c>
      <c r="H14" s="98">
        <f>15- COUNTIF(L14:AC14,"#N/A")</f>
        <v>14</v>
      </c>
      <c r="I14" s="131">
        <f>SUM(AH14:AY14)+SUM(BE14:BT14)</f>
        <v>601</v>
      </c>
      <c r="J14" s="398">
        <f>DI14</f>
        <v>98.553590206357043</v>
      </c>
      <c r="K14" s="456" t="str">
        <f>IF(ISNUMBER(MATCH(G14,'[4]OPR data'!$A$3:$A$2900,0)),"Y","N")</f>
        <v>Y</v>
      </c>
      <c r="L14" s="146"/>
      <c r="M14" s="233"/>
      <c r="N14" s="469" t="str">
        <f>(INDEX(Finish_table!R$4:R$83,MATCH('16 Year_History_Results'!$G14,Finish_table!S$4:S$83,0),1))</f>
        <v>QF</v>
      </c>
      <c r="O14" s="233" t="str">
        <f>(INDEX(Finish_table!Z$4:Z$99,MATCH('16 Year_History_Results'!$G14,Finish_table!AA$4:AA$99,0),1))</f>
        <v>SF</v>
      </c>
      <c r="P14" s="233" t="str">
        <f>(INDEX(Finish_table!AI$4:AI$99,MATCH('16 Year_History_Results'!$G14,Finish_table!AJ$4:AJ$99,0),1))</f>
        <v>F</v>
      </c>
      <c r="Q14" s="233" t="str">
        <f>(INDEX(Finish_table!AR$4:AR$99,MATCH('16 Year_History_Results'!$G14,Finish_table!AS$4:AS$99,0),1))</f>
        <v>W</v>
      </c>
      <c r="R14" s="233" t="str">
        <f>(INDEX(Finish_table!BA$4:BA$99,MATCH('16 Year_History_Results'!$G14,Finish_table!BB$4:BB$99,0),1))</f>
        <v>WC</v>
      </c>
      <c r="S14" s="233" t="e">
        <f>(INDEX(Finish_table!BJ$4:BJ$99,MATCH('16 Year_History_Results'!$G14,Finish_table!BK$4:BK$99,0),1))</f>
        <v>#N/A</v>
      </c>
      <c r="T14" s="233" t="str">
        <f>(INDEX(Finish_table!BS$4:BS$99,MATCH('16 Year_History_Results'!$G14,Finish_table!BT$4:BT$99,0),1))</f>
        <v>F</v>
      </c>
      <c r="U14" s="233" t="str">
        <f>(INDEX(Finish_table!CB$4:CB$99,MATCH('16 Year_History_Results'!$G14,Finish_table!CC$4:CC$99,0),1))</f>
        <v>WF</v>
      </c>
      <c r="V14" s="233" t="str">
        <f>(INDEX(Finish_table!CK$4:CK$99,MATCH('16 Year_History_Results'!$G14,Finish_table!CL$4:CL$99,0),1))</f>
        <v>WC</v>
      </c>
      <c r="W14" s="233" t="str">
        <f>(INDEX(Finish_table!CT$4:CT$99,MATCH('16 Year_History_Results'!$G14,Finish_table!CU$4:CU$99,0),1))</f>
        <v>WC</v>
      </c>
      <c r="X14" s="233" t="str">
        <f>(INDEX(Finish_table!DC$4:DC$99,MATCH('16 Year_History_Results'!$G14,Finish_table!DD$4:DD$99,0),1))</f>
        <v>SF</v>
      </c>
      <c r="Y14" s="233" t="str">
        <f>(INDEX(Finish_table!DL$4:DL$99,MATCH('16 Year_History_Results'!$G14,Finish_table!DM$4:DM$99,0),1))</f>
        <v>F</v>
      </c>
      <c r="Z14" s="233" t="str">
        <f>(INDEX(Finish_table!DU$4:DU$99,MATCH('16 Year_History_Results'!$G14,Finish_table!DV$4:DV$99,0),1))</f>
        <v>F</v>
      </c>
      <c r="AA14" s="233" t="str">
        <f>(INDEX(Finish_table!ED$4:ED$140,MATCH('16 Year_History_Results'!$G14,Finish_table!EE$4:EE$140,0),1))</f>
        <v>W</v>
      </c>
      <c r="AB14" s="233" t="str">
        <f>(INDEX(Finish_table!EM$4:EM$224,MATCH('16 Year_History_Results'!$G14,Finish_table!EN$4:EN$224,0),1))</f>
        <v>F</v>
      </c>
      <c r="AC14" s="253" t="str">
        <f>(INDEX(Finish_table!EW$4:EW$224,MATCH('16 Year_History_Results'!$G14,Finish_table!EX$4:EX$224,0),1))</f>
        <v>SF</v>
      </c>
      <c r="AD14" s="2"/>
      <c r="AF14" s="98"/>
      <c r="AG14">
        <f t="shared" si="1"/>
        <v>67</v>
      </c>
      <c r="AH14" s="146"/>
      <c r="AI14" s="2"/>
      <c r="AJ14" s="146">
        <f>INDEX('2001'!$C$44:$C$140,'16 Year_History_Results'!BZ14)</f>
        <v>10</v>
      </c>
      <c r="AK14" s="2">
        <f>INDEX('2002'!$C$44:$C$140,'16 Year_History_Results'!CA14)</f>
        <v>10</v>
      </c>
      <c r="AL14" s="2">
        <f>INDEX('2003'!$C$44:$C$140,'16 Year_History_Results'!CB14)</f>
        <v>20</v>
      </c>
      <c r="AM14" s="2">
        <f>INDEX('2004'!$C$44:$C$140,'16 Year_History_Results'!CC14)</f>
        <v>30</v>
      </c>
      <c r="AN14" s="2">
        <f>INDEX('2005'!$C$44:$C$140,'16 Year_History_Results'!CD14)</f>
        <v>50</v>
      </c>
      <c r="AO14" s="2">
        <f>INDEX('2006'!$C$44:$C$140,'16 Year_History_Results'!CE14)</f>
        <v>0</v>
      </c>
      <c r="AP14" s="2">
        <f>INDEX('2007'!$C$44:$C$140,'16 Year_History_Results'!CF14)</f>
        <v>20</v>
      </c>
      <c r="AQ14" s="2">
        <f>INDEX('2008'!$C$44:$C$140,'16 Year_History_Results'!CG14)</f>
        <v>40</v>
      </c>
      <c r="AR14" s="2">
        <f>INDEX('2009'!$C$44:$C$140,'16 Year_History_Results'!CH14)</f>
        <v>50</v>
      </c>
      <c r="AS14" s="2">
        <f>INDEX('2010'!$C$44:$C$140,'16 Year_History_Results'!CI14)</f>
        <v>50</v>
      </c>
      <c r="AT14" s="2">
        <f>INDEX('2011'!$C$44:$C$140,'16 Year_History_Results'!CJ14)</f>
        <v>10</v>
      </c>
      <c r="AU14" s="2">
        <f>INDEX('2012'!$C$44:$C$140,'16 Year_History_Results'!CK14)</f>
        <v>20</v>
      </c>
      <c r="AV14" s="2">
        <f>INDEX('2013'!$C$44:$C$140,'16 Year_History_Results'!CL14)</f>
        <v>20</v>
      </c>
      <c r="AW14" s="2">
        <f>INDEX('2014'!$C$52:$C$180,'16 Year_History_Results'!CM14)</f>
        <v>30</v>
      </c>
      <c r="AX14" s="2">
        <f>INDEX('2015'!$E$52:$E$308,'16 Year_History_Results'!CN14)</f>
        <v>20</v>
      </c>
      <c r="AY14" s="147">
        <f>INDEX('2016'!$E$52:$E$308,'16 Year_History_Results'!CO14)</f>
        <v>10</v>
      </c>
      <c r="AZ14" s="2"/>
      <c r="BA14" s="2"/>
      <c r="BB14">
        <f t="shared" si="13"/>
        <v>67</v>
      </c>
      <c r="BC14" s="146"/>
      <c r="BD14" s="2"/>
      <c r="BE14" s="146">
        <f>INDEX('2001'!$B$44:$B$140,'16 Year_History_Results'!BZ14)</f>
        <v>9</v>
      </c>
      <c r="BF14" s="2">
        <f>INDEX('2002'!$B$44:$B$140,'16 Year_History_Results'!CA14)</f>
        <v>12</v>
      </c>
      <c r="BG14" s="2">
        <f>INDEX('2003'!$B$44:$B$140,'16 Year_History_Results'!CB14)</f>
        <v>14</v>
      </c>
      <c r="BH14" s="2">
        <f>INDEX('2004'!$B$44:$B$140,'16 Year_History_Results'!CC14)</f>
        <v>16</v>
      </c>
      <c r="BI14" s="2">
        <f>INDEX('2005'!$B$44:$B$140,'16 Year_History_Results'!CD14)</f>
        <v>15</v>
      </c>
      <c r="BJ14" s="2">
        <f>INDEX('2006'!$B$44:$B$140,'16 Year_History_Results'!CE14)</f>
        <v>0</v>
      </c>
      <c r="BK14" s="2">
        <f>INDEX('2007'!$B$44:$B$140,'16 Year_History_Results'!CF14)</f>
        <v>16</v>
      </c>
      <c r="BL14" s="2">
        <f>INDEX('2008'!$B$44:$B$140,'16 Year_History_Results'!CG14)</f>
        <v>14</v>
      </c>
      <c r="BM14" s="2">
        <f>INDEX('2009'!$B$44:$B$140,'16 Year_History_Results'!CH14)</f>
        <v>16</v>
      </c>
      <c r="BN14" s="2">
        <f>INDEX('2010'!$B$44:$B$140,'16 Year_History_Results'!CI14)</f>
        <v>16</v>
      </c>
      <c r="BO14" s="2">
        <f>INDEX('2011'!$B$44:$B$140,'16 Year_History_Results'!CJ14)</f>
        <v>15</v>
      </c>
      <c r="BP14" s="2">
        <f>INDEX('2012'!$B$44:$B$140,'16 Year_History_Results'!CK14)</f>
        <v>16</v>
      </c>
      <c r="BQ14" s="2">
        <f>INDEX('2013'!$B$44:$B$140,'16 Year_History_Results'!CL14)</f>
        <v>14</v>
      </c>
      <c r="BR14" s="2">
        <f>INDEX('2014'!$B$52:$B$180,'16 Year_History_Results'!CM14)</f>
        <v>12</v>
      </c>
      <c r="BS14" s="147">
        <f>INDEX('2015'!$B$52:$B$308,'16 Year_History_Results'!CN14)</f>
        <v>12</v>
      </c>
      <c r="BT14" s="147">
        <f>INDEX('2016'!$B$52:$B$308,'16 Year_History_Results'!CO14)</f>
        <v>14</v>
      </c>
      <c r="BW14">
        <f t="shared" si="14"/>
        <v>67</v>
      </c>
      <c r="BX14" s="146"/>
      <c r="BY14" s="2"/>
      <c r="BZ14" s="146">
        <f>IF(ISNA(MATCH($BW14,'2001'!$A$44:$A$139,0)),97,MATCH($BW14,'2001'!$A$44:$A$139,0))</f>
        <v>16</v>
      </c>
      <c r="CA14" s="2">
        <f>IF(ISNA(MATCH($BW14,'2002'!$A$44:$A$139,0)),97,MATCH($BW14,'2002'!$A$44:$A$139,0))</f>
        <v>15</v>
      </c>
      <c r="CB14" s="2">
        <f>IF(ISNA(MATCH($BW14,'2003'!$A$44:$A$139,0)),97,MATCH($BW14,'2003'!$A$44:$A$139,0))</f>
        <v>13</v>
      </c>
      <c r="CC14" s="2">
        <f>IF(ISNA(MATCH($BW14,'2004'!$A$44:$A$139,0)),97,MATCH($BW14,'2004'!$A$44:$A$139,0))</f>
        <v>15</v>
      </c>
      <c r="CD14" s="2">
        <f>IF(ISNA(MATCH($BW14,'2005'!$A$44:$A$139,0)),97,MATCH($BW14,'2005'!$A$44:$A$139,0))</f>
        <v>12</v>
      </c>
      <c r="CE14" s="2">
        <f>IF(ISNA(MATCH($BW14,'2006'!$A$44:$A$139,0)),97,MATCH($BW14,'2006'!$A$44:$A$139,0))</f>
        <v>97</v>
      </c>
      <c r="CF14" s="2">
        <f>IF(ISNA(MATCH($BW14,'2007'!$A$44:$A$139,0)),97,MATCH($BW14,'2007'!$A$44:$A$139,0))</f>
        <v>11</v>
      </c>
      <c r="CG14" s="2">
        <f>IF(ISNA(MATCH($BW14,'2008'!$A$44:$A$139,0)),97,MATCH($BW14,'2008'!$A$44:$A$139,0))</f>
        <v>14</v>
      </c>
      <c r="CH14" s="2">
        <f>IF(ISNA(MATCH($BW14,'2009'!$A$44:$A$139,0)),97,MATCH($BW14,'2009'!$A$44:$A$139,0))</f>
        <v>8</v>
      </c>
      <c r="CI14" s="2">
        <f>IF(ISNA(MATCH($BW14,'2010'!$A$44:$A$139,0)),97,MATCH($BW14,'2010'!$A$44:$A$139,0))</f>
        <v>8</v>
      </c>
      <c r="CJ14" s="2">
        <f>IF(ISNA(MATCH($BW14,'2011'!$A$44:$A$139,0)),97,MATCH($BW14,'2011'!$A$44:$A$139,0))</f>
        <v>8</v>
      </c>
      <c r="CK14" s="2">
        <f>IF(ISNA(MATCH($BW14,'2012'!$A$44:$A$139,0)),97,MATCH($BW14,'2012'!$A$44:$A$139,0))</f>
        <v>9</v>
      </c>
      <c r="CL14" s="2">
        <f>IF(ISNA(MATCH($BW14,'2013'!$A$44:$A$139,0)),97,MATCH($BW14,'2013'!$A$44:$A$139,0))</f>
        <v>6</v>
      </c>
      <c r="CM14" s="2">
        <f>IF(ISNA(MATCH($BW14,'2014'!$A$52:$A$179,0)),129,MATCH($BW14,'2014'!$A$52:$A$179,0))</f>
        <v>8</v>
      </c>
      <c r="CN14" s="147">
        <f>IF(ISNA(MATCH($BW14,'2015'!$A$52:$A$307,0)),257,MATCH($BW14,'2015'!$A$52:$A$307,0))</f>
        <v>11</v>
      </c>
      <c r="CO14" s="147">
        <f>IF(ISNA(MATCH($BW14,'2016'!$A$52:$A$307,0)),257,MATCH($BW14,'2016'!$A$52:$A$307,0))</f>
        <v>11</v>
      </c>
      <c r="CP14" s="314"/>
      <c r="CQ14">
        <f t="shared" si="15"/>
        <v>67</v>
      </c>
      <c r="CR14" s="278"/>
      <c r="CS14" s="279"/>
      <c r="CT14" s="278">
        <f t="shared" si="16"/>
        <v>19</v>
      </c>
      <c r="CU14" s="279">
        <f t="shared" si="2"/>
        <v>34.665399999999998</v>
      </c>
      <c r="CV14" s="279">
        <f t="shared" si="3"/>
        <v>57.10795564</v>
      </c>
      <c r="CW14" s="279">
        <f t="shared" si="4"/>
        <v>84.068163229623991</v>
      </c>
      <c r="CX14" s="279">
        <f t="shared" si="5"/>
        <v>121.03983760886734</v>
      </c>
      <c r="CY14" s="279">
        <f t="shared" si="6"/>
        <v>80.685155750070962</v>
      </c>
      <c r="CZ14" s="279">
        <f t="shared" si="7"/>
        <v>89.784724822997305</v>
      </c>
      <c r="DA14" s="279">
        <f t="shared" si="8"/>
        <v>113.85049756701</v>
      </c>
      <c r="DB14" s="279">
        <f t="shared" si="9"/>
        <v>141.89274167816887</v>
      </c>
      <c r="DC14" s="279">
        <f t="shared" si="17"/>
        <v>160.58570160266737</v>
      </c>
      <c r="DD14" s="279">
        <f t="shared" si="18"/>
        <v>132.04642868833807</v>
      </c>
      <c r="DE14" s="279">
        <f t="shared" si="19"/>
        <v>124.02214936364615</v>
      </c>
      <c r="DF14" s="279">
        <f t="shared" si="20"/>
        <v>116.67316476580652</v>
      </c>
      <c r="DG14" s="279">
        <f t="shared" si="21"/>
        <v>119.77433163288663</v>
      </c>
      <c r="DH14" s="280">
        <f t="shared" si="38"/>
        <v>111.84156946648223</v>
      </c>
      <c r="DI14" s="280">
        <f t="shared" si="39"/>
        <v>98.553590206357043</v>
      </c>
      <c r="DJ14" s="154">
        <f t="shared" si="10"/>
        <v>5</v>
      </c>
      <c r="DK14" s="279">
        <f t="shared" si="22"/>
        <v>67</v>
      </c>
      <c r="DL14" s="154"/>
      <c r="DM14" s="154"/>
      <c r="DN14" s="267">
        <f t="shared" si="23"/>
        <v>19</v>
      </c>
      <c r="DO14" s="154">
        <f t="shared" si="24"/>
        <v>41</v>
      </c>
      <c r="DP14" s="154">
        <f t="shared" si="25"/>
        <v>75</v>
      </c>
      <c r="DQ14" s="154">
        <f t="shared" si="26"/>
        <v>121</v>
      </c>
      <c r="DR14" s="154">
        <f t="shared" si="27"/>
        <v>186</v>
      </c>
      <c r="DS14" s="154">
        <f t="shared" si="28"/>
        <v>186</v>
      </c>
      <c r="DT14" s="154">
        <f t="shared" si="29"/>
        <v>222</v>
      </c>
      <c r="DU14" s="154">
        <f t="shared" si="30"/>
        <v>276</v>
      </c>
      <c r="DV14" s="154">
        <f t="shared" si="31"/>
        <v>342</v>
      </c>
      <c r="DW14" s="154">
        <f t="shared" si="32"/>
        <v>408</v>
      </c>
      <c r="DX14" s="154">
        <f t="shared" si="33"/>
        <v>433</v>
      </c>
      <c r="DY14" s="154">
        <f t="shared" si="34"/>
        <v>469</v>
      </c>
      <c r="DZ14" s="154">
        <f t="shared" si="35"/>
        <v>503</v>
      </c>
      <c r="EA14" s="154">
        <f t="shared" si="36"/>
        <v>545</v>
      </c>
      <c r="EB14" s="264">
        <f t="shared" si="40"/>
        <v>577</v>
      </c>
      <c r="EC14" s="264">
        <f t="shared" si="41"/>
        <v>601</v>
      </c>
      <c r="ED14" s="154">
        <f t="shared" si="11"/>
        <v>1</v>
      </c>
    </row>
    <row r="15" spans="1:137" ht="13" thickBot="1" x14ac:dyDescent="0.3">
      <c r="B15" s="131">
        <v>16</v>
      </c>
      <c r="C15" s="50">
        <f t="shared" si="0"/>
        <v>3</v>
      </c>
      <c r="D15" s="50">
        <f t="shared" si="12"/>
        <v>0</v>
      </c>
      <c r="E15" s="97"/>
      <c r="F15" s="2">
        <f t="shared" si="37"/>
        <v>10</v>
      </c>
      <c r="G15" s="487">
        <v>195</v>
      </c>
      <c r="H15" s="98">
        <f>15- COUNTIF(L15:AC15,"#N/A")</f>
        <v>9</v>
      </c>
      <c r="I15" s="131">
        <f>SUM(AH15:AY15)+SUM(BE15:BT15)</f>
        <v>233</v>
      </c>
      <c r="J15" s="398">
        <f>DI15</f>
        <v>97.327955558610881</v>
      </c>
      <c r="K15" s="456" t="str">
        <f>IF(ISNUMBER(MATCH(G15,'[4]OPR data'!$A$3:$A$2900,0)),"Y","N")</f>
        <v>Y</v>
      </c>
      <c r="L15" s="267"/>
      <c r="M15" s="233"/>
      <c r="N15" s="469" t="e">
        <f>(INDEX(Finish_table!R$4:R$83,MATCH('16 Year_History_Results'!$G15,Finish_table!S$4:S$83,0),1))</f>
        <v>#N/A</v>
      </c>
      <c r="O15" s="233" t="e">
        <f>(INDEX(Finish_table!Z$4:Z$99,MATCH('16 Year_History_Results'!$G15,Finish_table!AA$4:AA$99,0),1))</f>
        <v>#N/A</v>
      </c>
      <c r="P15" s="233" t="e">
        <f>(INDEX(Finish_table!AI$4:AI$99,MATCH('16 Year_History_Results'!$G15,Finish_table!AJ$4:AJ$99,0),1))</f>
        <v>#N/A</v>
      </c>
      <c r="Q15" s="233" t="e">
        <f>(INDEX(Finish_table!AR$4:AR$99,MATCH('16 Year_History_Results'!$G15,Finish_table!AS$4:AS$99,0),1))</f>
        <v>#N/A</v>
      </c>
      <c r="R15" s="233" t="str">
        <f>(INDEX(Finish_table!BA$4:BA$99,MATCH('16 Year_History_Results'!$G15,Finish_table!BB$4:BB$99,0),1))</f>
        <v>QF</v>
      </c>
      <c r="S15" s="233" t="str">
        <f>(INDEX(Finish_table!BJ$4:BJ$99,MATCH('16 Year_History_Results'!$G15,Finish_table!BK$4:BK$99,0),1))</f>
        <v>WF</v>
      </c>
      <c r="T15" s="376" t="str">
        <f>(INDEX(Finish_table!BS$4:BS$99,MATCH('16 Year_History_Results'!$G15,Finish_table!BT$4:BT$99,0),1))</f>
        <v>SF</v>
      </c>
      <c r="U15" s="233" t="str">
        <f>(INDEX(Finish_table!CB$4:CB$99,MATCH('16 Year_History_Results'!$G15,Finish_table!CC$4:CC$99,0),1))</f>
        <v>SF</v>
      </c>
      <c r="V15" s="233" t="e">
        <f>(INDEX(Finish_table!CK$4:CK$99,MATCH('16 Year_History_Results'!$G15,Finish_table!CL$4:CL$99,0),1))</f>
        <v>#N/A</v>
      </c>
      <c r="W15" s="233" t="e">
        <f>(INDEX(Finish_table!CT$4:CT$99,MATCH('16 Year_History_Results'!$G15,Finish_table!CU$4:CU$99,0),1))</f>
        <v>#N/A</v>
      </c>
      <c r="X15" s="233" t="str">
        <f>(INDEX(Finish_table!DC$4:DC$99,MATCH('16 Year_History_Results'!$G15,Finish_table!DD$4:DD$99,0),1))</f>
        <v>QF</v>
      </c>
      <c r="Y15" s="233" t="str">
        <f>(INDEX(Finish_table!DL$4:DL$99,MATCH('16 Year_History_Results'!$G15,Finish_table!DM$4:DM$99,0),1))</f>
        <v>QF</v>
      </c>
      <c r="Z15" s="233" t="str">
        <f>(INDEX(Finish_table!DU$4:DU$99,MATCH('16 Year_History_Results'!$G15,Finish_table!DV$4:DV$99,0),1))</f>
        <v>SF</v>
      </c>
      <c r="AA15" s="233" t="str">
        <f>(INDEX(Finish_table!ED$4:ED$140,MATCH('16 Year_History_Results'!$G15,Finish_table!EE$4:EE$140,0),1))</f>
        <v>QF</v>
      </c>
      <c r="AB15" s="233" t="str">
        <f>(INDEX(Finish_table!EM$4:EM$224,MATCH('16 Year_History_Results'!$G15,Finish_table!EN$4:EN$224,0),1))</f>
        <v>F</v>
      </c>
      <c r="AC15" s="253" t="str">
        <f>(INDEX(Finish_table!EW$4:EW$224,MATCH('16 Year_History_Results'!$G15,Finish_table!EX$4:EX$224,0),1))</f>
        <v>WS</v>
      </c>
      <c r="AD15" s="2"/>
      <c r="AF15" s="98"/>
      <c r="AG15">
        <f t="shared" si="1"/>
        <v>195</v>
      </c>
      <c r="AH15" s="146"/>
      <c r="AI15" s="2"/>
      <c r="AJ15" s="146">
        <f>INDEX('2001'!$C$44:$C$140,'16 Year_History_Results'!BZ15)</f>
        <v>0</v>
      </c>
      <c r="AK15" s="2">
        <f>INDEX('2002'!$C$44:$C$140,'16 Year_History_Results'!CA15)</f>
        <v>0</v>
      </c>
      <c r="AL15" s="2">
        <f>INDEX('2003'!$C$44:$C$140,'16 Year_History_Results'!CB15)</f>
        <v>0</v>
      </c>
      <c r="AM15" s="2">
        <f>INDEX('2004'!$C$44:$C$140,'16 Year_History_Results'!CC15)</f>
        <v>0</v>
      </c>
      <c r="AN15" s="2">
        <f>INDEX('2005'!$C$44:$C$140,'16 Year_History_Results'!CD15)</f>
        <v>0</v>
      </c>
      <c r="AO15" s="2">
        <f>INDEX('2006'!$C$44:$C$140,'16 Year_History_Results'!CE15)</f>
        <v>32</v>
      </c>
      <c r="AP15" s="2">
        <f>INDEX('2007'!$C$44:$C$140,'16 Year_History_Results'!CF15)</f>
        <v>10</v>
      </c>
      <c r="AQ15" s="2">
        <f>INDEX('2008'!$C$44:$C$140,'16 Year_History_Results'!CG15)</f>
        <v>10</v>
      </c>
      <c r="AR15" s="2">
        <f>INDEX('2009'!$C$44:$C$140,'16 Year_History_Results'!CH15)</f>
        <v>0</v>
      </c>
      <c r="AS15" s="2">
        <f>INDEX('2010'!$C$44:$C$140,'16 Year_History_Results'!CI15)</f>
        <v>0</v>
      </c>
      <c r="AT15" s="2">
        <f>INDEX('2011'!$C$44:$C$140,'16 Year_History_Results'!CJ15)</f>
        <v>0</v>
      </c>
      <c r="AU15" s="2">
        <f>INDEX('2012'!$C$44:$C$140,'16 Year_History_Results'!CK15)</f>
        <v>0</v>
      </c>
      <c r="AV15" s="2">
        <f>INDEX('2013'!$C$44:$C$140,'16 Year_History_Results'!CL15)</f>
        <v>10</v>
      </c>
      <c r="AW15" s="2">
        <f>INDEX('2014'!$C$52:$C$180,'16 Year_History_Results'!CM15)</f>
        <v>0</v>
      </c>
      <c r="AX15" s="2">
        <f>INDEX('2015'!$E$52:$E$308,'16 Year_History_Results'!CN15)</f>
        <v>20</v>
      </c>
      <c r="AY15" s="147">
        <f>INDEX('2016'!$E$52:$E$308,'16 Year_History_Results'!CO15)</f>
        <v>40</v>
      </c>
      <c r="AZ15" s="2"/>
      <c r="BA15" s="2"/>
      <c r="BB15">
        <f t="shared" si="13"/>
        <v>195</v>
      </c>
      <c r="BC15" s="146"/>
      <c r="BD15" s="2"/>
      <c r="BE15" s="146">
        <f>INDEX('2001'!$B$44:$B$140,'16 Year_History_Results'!BZ15)</f>
        <v>0</v>
      </c>
      <c r="BF15" s="2">
        <f>INDEX('2002'!$B$44:$B$140,'16 Year_History_Results'!CA15)</f>
        <v>0</v>
      </c>
      <c r="BG15" s="2">
        <f>INDEX('2003'!$B$44:$B$140,'16 Year_History_Results'!CB15)</f>
        <v>0</v>
      </c>
      <c r="BH15" s="2">
        <f>INDEX('2004'!$B$44:$B$140,'16 Year_History_Results'!CC15)</f>
        <v>0</v>
      </c>
      <c r="BI15" s="2">
        <f>INDEX('2005'!$B$44:$B$140,'16 Year_History_Results'!CD15)</f>
        <v>2</v>
      </c>
      <c r="BJ15" s="2">
        <f>INDEX('2006'!$B$44:$B$140,'16 Year_History_Results'!CE15)</f>
        <v>3</v>
      </c>
      <c r="BK15" s="2">
        <f>INDEX('2007'!$B$44:$B$140,'16 Year_History_Results'!CF15)</f>
        <v>14</v>
      </c>
      <c r="BL15" s="2">
        <f>INDEX('2008'!$B$44:$B$140,'16 Year_History_Results'!CG15)</f>
        <v>13</v>
      </c>
      <c r="BM15" s="2">
        <f>INDEX('2009'!$B$44:$B$140,'16 Year_History_Results'!CH15)</f>
        <v>0</v>
      </c>
      <c r="BN15" s="2">
        <f>INDEX('2010'!$B$44:$B$140,'16 Year_History_Results'!CI15)</f>
        <v>0</v>
      </c>
      <c r="BO15" s="2">
        <f>INDEX('2011'!$B$44:$B$140,'16 Year_History_Results'!CJ15)</f>
        <v>12</v>
      </c>
      <c r="BP15" s="2">
        <f>INDEX('2012'!$B$44:$B$140,'16 Year_History_Results'!CK15)</f>
        <v>10</v>
      </c>
      <c r="BQ15" s="2">
        <f>INDEX('2013'!$B$44:$B$140,'16 Year_History_Results'!CL15)</f>
        <v>15</v>
      </c>
      <c r="BR15" s="2">
        <f>INDEX('2014'!$B$52:$B$180,'16 Year_History_Results'!CM15)</f>
        <v>11</v>
      </c>
      <c r="BS15" s="147">
        <f>INDEX('2015'!$B$52:$B$308,'16 Year_History_Results'!CN15)</f>
        <v>15</v>
      </c>
      <c r="BT15" s="147">
        <f>INDEX('2016'!$B$52:$B$308,'16 Year_History_Results'!CO15)</f>
        <v>16</v>
      </c>
      <c r="BW15">
        <f t="shared" si="14"/>
        <v>195</v>
      </c>
      <c r="BX15" s="146"/>
      <c r="BY15" s="2"/>
      <c r="BZ15" s="146">
        <f>IF(ISNA(MATCH($BW15,'2001'!$A$44:$A$139,0)),97,MATCH($BW15,'2001'!$A$44:$A$139,0))</f>
        <v>97</v>
      </c>
      <c r="CA15" s="2">
        <f>IF(ISNA(MATCH($BW15,'2002'!$A$44:$A$139,0)),97,MATCH($BW15,'2002'!$A$44:$A$139,0))</f>
        <v>97</v>
      </c>
      <c r="CB15" s="2">
        <f>IF(ISNA(MATCH($BW15,'2003'!$A$44:$A$139,0)),97,MATCH($BW15,'2003'!$A$44:$A$139,0))</f>
        <v>97</v>
      </c>
      <c r="CC15" s="2">
        <f>IF(ISNA(MATCH($BW15,'2004'!$A$44:$A$139,0)),97,MATCH($BW15,'2004'!$A$44:$A$139,0))</f>
        <v>97</v>
      </c>
      <c r="CD15" s="2">
        <f>IF(ISNA(MATCH($BW15,'2005'!$A$44:$A$139,0)),97,MATCH($BW15,'2005'!$A$44:$A$139,0))</f>
        <v>33</v>
      </c>
      <c r="CE15" s="2">
        <f>IF(ISNA(MATCH($BW15,'2006'!$A$44:$A$139,0)),97,MATCH($BW15,'2006'!$A$44:$A$139,0))</f>
        <v>39</v>
      </c>
      <c r="CF15" s="2">
        <f>IF(ISNA(MATCH($BW15,'2007'!$A$44:$A$139,0)),97,MATCH($BW15,'2007'!$A$44:$A$139,0))</f>
        <v>33</v>
      </c>
      <c r="CG15" s="2">
        <f>IF(ISNA(MATCH($BW15,'2008'!$A$44:$A$139,0)),97,MATCH($BW15,'2008'!$A$44:$A$139,0))</f>
        <v>35</v>
      </c>
      <c r="CH15" s="2">
        <f>IF(ISNA(MATCH($BW15,'2009'!$A$44:$A$139,0)),97,MATCH($BW15,'2009'!$A$44:$A$139,0))</f>
        <v>97</v>
      </c>
      <c r="CI15" s="2">
        <f>IF(ISNA(MATCH($BW15,'2010'!$A$44:$A$139,0)),97,MATCH($BW15,'2010'!$A$44:$A$139,0))</f>
        <v>97</v>
      </c>
      <c r="CJ15" s="2">
        <f>IF(ISNA(MATCH($BW15,'2011'!$A$44:$A$139,0)),97,MATCH($BW15,'2011'!$A$44:$A$139,0))</f>
        <v>22</v>
      </c>
      <c r="CK15" s="2">
        <f>IF(ISNA(MATCH($BW15,'2012'!$A$44:$A$139,0)),97,MATCH($BW15,'2012'!$A$44:$A$139,0))</f>
        <v>19</v>
      </c>
      <c r="CL15" s="2">
        <f>IF(ISNA(MATCH($BW15,'2013'!$A$44:$A$139,0)),97,MATCH($BW15,'2013'!$A$44:$A$139,0))</f>
        <v>18</v>
      </c>
      <c r="CM15" s="2">
        <f>IF(ISNA(MATCH($BW15,'2014'!$A$52:$A$179,0)),129,MATCH($BW15,'2014'!$A$52:$A$179,0))</f>
        <v>22</v>
      </c>
      <c r="CN15" s="147">
        <f>IF(ISNA(MATCH($BW15,'2015'!$A$52:$A$307,0)),257,MATCH($BW15,'2015'!$A$52:$A$307,0))</f>
        <v>29</v>
      </c>
      <c r="CO15" s="147">
        <f>IF(ISNA(MATCH($BW15,'2016'!$A$52:$A$307,0)),257,MATCH($BW15,'2016'!$A$52:$A$307,0))</f>
        <v>33</v>
      </c>
      <c r="CP15" s="314"/>
      <c r="CQ15">
        <f t="shared" si="15"/>
        <v>195</v>
      </c>
      <c r="CR15" s="278"/>
      <c r="CS15" s="279"/>
      <c r="CT15" s="278">
        <f t="shared" si="16"/>
        <v>0</v>
      </c>
      <c r="CU15" s="279">
        <f t="shared" si="2"/>
        <v>0</v>
      </c>
      <c r="CV15" s="279">
        <f t="shared" si="3"/>
        <v>0</v>
      </c>
      <c r="CW15" s="279">
        <f t="shared" si="4"/>
        <v>0</v>
      </c>
      <c r="CX15" s="279">
        <f t="shared" si="5"/>
        <v>2</v>
      </c>
      <c r="CY15" s="279">
        <f t="shared" si="6"/>
        <v>36.333199999999998</v>
      </c>
      <c r="CZ15" s="279">
        <f t="shared" si="7"/>
        <v>48.219711119999999</v>
      </c>
      <c r="DA15" s="279">
        <f t="shared" si="8"/>
        <v>55.143259432591996</v>
      </c>
      <c r="DB15" s="279">
        <f t="shared" si="9"/>
        <v>36.758496737765824</v>
      </c>
      <c r="DC15" s="279">
        <f t="shared" si="17"/>
        <v>24.503213925394697</v>
      </c>
      <c r="DD15" s="279">
        <f t="shared" si="18"/>
        <v>28.333842402668104</v>
      </c>
      <c r="DE15" s="279">
        <f t="shared" si="19"/>
        <v>28.887339345618557</v>
      </c>
      <c r="DF15" s="279">
        <f t="shared" si="20"/>
        <v>44.256300407789325</v>
      </c>
      <c r="DG15" s="279">
        <f t="shared" si="21"/>
        <v>40.501249851832362</v>
      </c>
      <c r="DH15" s="280">
        <f t="shared" si="38"/>
        <v>61.998133151231457</v>
      </c>
      <c r="DI15" s="280">
        <f t="shared" si="39"/>
        <v>97.327955558610881</v>
      </c>
      <c r="DJ15" s="154">
        <f t="shared" si="10"/>
        <v>25</v>
      </c>
      <c r="DK15" s="279">
        <f t="shared" si="22"/>
        <v>195</v>
      </c>
      <c r="DL15" s="154"/>
      <c r="DM15" s="154"/>
      <c r="DN15" s="267">
        <f t="shared" si="23"/>
        <v>0</v>
      </c>
      <c r="DO15" s="154">
        <f t="shared" si="24"/>
        <v>0</v>
      </c>
      <c r="DP15" s="154">
        <f t="shared" si="25"/>
        <v>0</v>
      </c>
      <c r="DQ15" s="154">
        <f t="shared" si="26"/>
        <v>0</v>
      </c>
      <c r="DR15" s="154">
        <f t="shared" si="27"/>
        <v>2</v>
      </c>
      <c r="DS15" s="154">
        <f t="shared" si="28"/>
        <v>37</v>
      </c>
      <c r="DT15" s="154">
        <f t="shared" si="29"/>
        <v>61</v>
      </c>
      <c r="DU15" s="154">
        <f t="shared" si="30"/>
        <v>84</v>
      </c>
      <c r="DV15" s="154">
        <f t="shared" si="31"/>
        <v>84</v>
      </c>
      <c r="DW15" s="154">
        <f t="shared" si="32"/>
        <v>84</v>
      </c>
      <c r="DX15" s="154">
        <f t="shared" si="33"/>
        <v>96</v>
      </c>
      <c r="DY15" s="154">
        <f t="shared" si="34"/>
        <v>106</v>
      </c>
      <c r="DZ15" s="154">
        <f t="shared" si="35"/>
        <v>131</v>
      </c>
      <c r="EA15" s="154">
        <f t="shared" si="36"/>
        <v>142</v>
      </c>
      <c r="EB15" s="264">
        <f t="shared" si="40"/>
        <v>177</v>
      </c>
      <c r="EC15" s="264">
        <f t="shared" si="41"/>
        <v>233</v>
      </c>
      <c r="ED15" s="154">
        <f t="shared" si="11"/>
        <v>32</v>
      </c>
      <c r="EG15" s="279"/>
    </row>
    <row r="16" spans="1:137" ht="13" thickBot="1" x14ac:dyDescent="0.3">
      <c r="B16" s="131">
        <v>16</v>
      </c>
      <c r="C16" s="50">
        <f t="shared" si="0"/>
        <v>4</v>
      </c>
      <c r="D16" s="50">
        <f t="shared" si="12"/>
        <v>0</v>
      </c>
      <c r="E16" s="97"/>
      <c r="F16" s="2">
        <f t="shared" si="37"/>
        <v>11</v>
      </c>
      <c r="G16" s="207">
        <v>118</v>
      </c>
      <c r="H16" s="98">
        <f>15- COUNTIF(L16:AC16,"#N/A")</f>
        <v>13</v>
      </c>
      <c r="I16" s="131">
        <f>SUM(AH16:AY16)+SUM(BE16:BT16)</f>
        <v>331</v>
      </c>
      <c r="J16" s="398">
        <f>DI16</f>
        <v>96.994885471264325</v>
      </c>
      <c r="K16" s="456" t="str">
        <f>IF(ISNUMBER(MATCH(G16,'[4]OPR data'!$A$3:$A$2900,0)),"Y","N")</f>
        <v>Y</v>
      </c>
      <c r="L16" s="146"/>
      <c r="M16" s="233"/>
      <c r="N16" s="469" t="str">
        <f>(INDEX(Finish_table!R$4:R$83,MATCH('16 Year_History_Results'!$G16,Finish_table!S$4:S$83,0),1))</f>
        <v>QF</v>
      </c>
      <c r="O16" s="233" t="str">
        <f>(INDEX(Finish_table!Z$4:Z$99,MATCH('16 Year_History_Results'!$G16,Finish_table!AA$4:AA$99,0),1))</f>
        <v>W</v>
      </c>
      <c r="P16" s="233" t="str">
        <f>(INDEX(Finish_table!AI$4:AI$99,MATCH('16 Year_History_Results'!$G16,Finish_table!AJ$4:AJ$99,0),1))</f>
        <v>QF</v>
      </c>
      <c r="Q16" s="233" t="e">
        <f>(INDEX(Finish_table!AR$4:AR$99,MATCH('16 Year_History_Results'!$G16,Finish_table!AS$4:AS$99,0),1))</f>
        <v>#N/A</v>
      </c>
      <c r="R16" s="233" t="str">
        <f>(INDEX(Finish_table!BA$4:BA$99,MATCH('16 Year_History_Results'!$G16,Finish_table!BB$4:BB$99,0),1))</f>
        <v>SF</v>
      </c>
      <c r="S16" s="233" t="str">
        <f>(INDEX(Finish_table!BJ$4:BJ$99,MATCH('16 Year_History_Results'!$G16,Finish_table!BK$4:BK$99,0),1))</f>
        <v>QF</v>
      </c>
      <c r="T16" s="233" t="str">
        <f>(INDEX(Finish_table!BS$4:BS$99,MATCH('16 Year_History_Results'!$G16,Finish_table!BT$4:BT$99,0),1))</f>
        <v>QF</v>
      </c>
      <c r="U16" s="233" t="str">
        <f>(INDEX(Finish_table!CB$4:CB$99,MATCH('16 Year_History_Results'!$G16,Finish_table!CC$4:CC$99,0),1))</f>
        <v>QF</v>
      </c>
      <c r="V16" s="233" t="str">
        <f>(INDEX(Finish_table!CK$4:CK$99,MATCH('16 Year_History_Results'!$G16,Finish_table!CL$4:CL$99,0),1))</f>
        <v>F</v>
      </c>
      <c r="W16" s="233" t="e">
        <f>(INDEX(Finish_table!CT$4:CT$99,MATCH('16 Year_History_Results'!$G16,Finish_table!CU$4:CU$99,0),1))</f>
        <v>#N/A</v>
      </c>
      <c r="X16" s="233" t="str">
        <f>(INDEX(Finish_table!DC$4:DC$99,MATCH('16 Year_History_Results'!$G16,Finish_table!DD$4:DD$99,0),1))</f>
        <v>QF</v>
      </c>
      <c r="Y16" s="233" t="str">
        <f>(INDEX(Finish_table!DL$4:DL$99,MATCH('16 Year_History_Results'!$G16,Finish_table!DM$4:DM$99,0),1))</f>
        <v>W</v>
      </c>
      <c r="Z16" s="233" t="str">
        <f>(INDEX(Finish_table!DU$4:DU$99,MATCH('16 Year_History_Results'!$G16,Finish_table!DV$4:DV$99,0),1))</f>
        <v>SF</v>
      </c>
      <c r="AA16" s="233" t="str">
        <f>(INDEX(Finish_table!ED$4:ED$140,MATCH('16 Year_History_Results'!$G16,Finish_table!EE$4:EE$140,0),1))</f>
        <v>SF</v>
      </c>
      <c r="AB16" s="233" t="str">
        <f>(INDEX(Finish_table!EM$4:EM$224,MATCH('16 Year_History_Results'!$G16,Finish_table!EN$4:EN$224,0),1))</f>
        <v>WC</v>
      </c>
      <c r="AC16" s="253" t="str">
        <f>(INDEX(Finish_table!EW$4:EW$224,MATCH('16 Year_History_Results'!$G16,Finish_table!EX$4:EX$224,0),1))</f>
        <v>QF</v>
      </c>
      <c r="AD16" s="2"/>
      <c r="AF16" s="98"/>
      <c r="AG16">
        <f t="shared" si="1"/>
        <v>118</v>
      </c>
      <c r="AH16" s="146"/>
      <c r="AI16" s="2"/>
      <c r="AJ16" s="146">
        <f>INDEX('2001'!$C$44:$C$140,'16 Year_History_Results'!BZ16)</f>
        <v>10</v>
      </c>
      <c r="AK16" s="2">
        <f>INDEX('2002'!$C$44:$C$140,'16 Year_History_Results'!CA16)</f>
        <v>30</v>
      </c>
      <c r="AL16" s="2">
        <f>INDEX('2003'!$C$44:$C$140,'16 Year_History_Results'!CB16)</f>
        <v>0</v>
      </c>
      <c r="AM16" s="2">
        <f>INDEX('2004'!$C$44:$C$140,'16 Year_History_Results'!CC16)</f>
        <v>0</v>
      </c>
      <c r="AN16" s="2">
        <f>INDEX('2005'!$C$44:$C$140,'16 Year_History_Results'!CD16)</f>
        <v>10</v>
      </c>
      <c r="AO16" s="2">
        <f>INDEX('2006'!$C$44:$C$140,'16 Year_History_Results'!CE16)</f>
        <v>0</v>
      </c>
      <c r="AP16" s="2">
        <f>INDEX('2007'!$C$44:$C$140,'16 Year_History_Results'!CF16)</f>
        <v>0</v>
      </c>
      <c r="AQ16" s="2">
        <f>INDEX('2008'!$C$44:$C$140,'16 Year_History_Results'!CG16)</f>
        <v>0</v>
      </c>
      <c r="AR16" s="2">
        <f>INDEX('2009'!$C$44:$C$140,'16 Year_History_Results'!CH16)</f>
        <v>20</v>
      </c>
      <c r="AS16" s="2">
        <f>INDEX('2010'!$C$44:$C$140,'16 Year_History_Results'!CI16)</f>
        <v>0</v>
      </c>
      <c r="AT16" s="2">
        <f>INDEX('2011'!$C$44:$C$140,'16 Year_History_Results'!CJ16)</f>
        <v>0</v>
      </c>
      <c r="AU16" s="2">
        <f>INDEX('2012'!$C$44:$C$140,'16 Year_History_Results'!CK16)</f>
        <v>30</v>
      </c>
      <c r="AV16" s="2">
        <f>INDEX('2013'!$C$44:$C$140,'16 Year_History_Results'!CL16)</f>
        <v>10</v>
      </c>
      <c r="AW16" s="2">
        <f>INDEX('2014'!$C$52:$C$180,'16 Year_History_Results'!CM16)</f>
        <v>10</v>
      </c>
      <c r="AX16" s="2">
        <f>INDEX('2015'!$E$52:$E$308,'16 Year_History_Results'!CN16)</f>
        <v>60</v>
      </c>
      <c r="AY16" s="147">
        <f>INDEX('2016'!$E$52:$E$308,'16 Year_History_Results'!CO16)</f>
        <v>0</v>
      </c>
      <c r="AZ16" s="2"/>
      <c r="BA16" s="2"/>
      <c r="BB16">
        <f t="shared" si="13"/>
        <v>118</v>
      </c>
      <c r="BC16" s="146"/>
      <c r="BD16" s="2"/>
      <c r="BE16" s="146">
        <f>INDEX('2001'!$B$44:$B$140,'16 Year_History_Results'!BZ16)</f>
        <v>9</v>
      </c>
      <c r="BF16" s="2">
        <f>INDEX('2002'!$B$44:$B$140,'16 Year_History_Results'!CA16)</f>
        <v>6</v>
      </c>
      <c r="BG16" s="2">
        <f>INDEX('2003'!$B$44:$B$140,'16 Year_History_Results'!CB16)</f>
        <v>1</v>
      </c>
      <c r="BH16" s="2">
        <f>INDEX('2004'!$B$44:$B$140,'16 Year_History_Results'!CC16)</f>
        <v>0</v>
      </c>
      <c r="BI16" s="2">
        <f>INDEX('2005'!$B$44:$B$140,'16 Year_History_Results'!CD16)</f>
        <v>14</v>
      </c>
      <c r="BJ16" s="2">
        <f>INDEX('2006'!$B$44:$B$140,'16 Year_History_Results'!CE16)</f>
        <v>7</v>
      </c>
      <c r="BK16" s="2">
        <f>INDEX('2007'!$B$44:$B$140,'16 Year_History_Results'!CF16)</f>
        <v>7</v>
      </c>
      <c r="BL16" s="2">
        <f>INDEX('2008'!$B$44:$B$140,'16 Year_History_Results'!CG16)</f>
        <v>6</v>
      </c>
      <c r="BM16" s="2">
        <f>INDEX('2009'!$B$44:$B$140,'16 Year_History_Results'!CH16)</f>
        <v>11</v>
      </c>
      <c r="BN16" s="2">
        <f>INDEX('2010'!$B$44:$B$140,'16 Year_History_Results'!CI16)</f>
        <v>0</v>
      </c>
      <c r="BO16" s="2">
        <f>INDEX('2011'!$B$44:$B$140,'16 Year_History_Results'!CJ16)</f>
        <v>15</v>
      </c>
      <c r="BP16" s="2">
        <f>INDEX('2012'!$B$44:$B$140,'16 Year_History_Results'!CK16)</f>
        <v>16</v>
      </c>
      <c r="BQ16" s="2">
        <f>INDEX('2013'!$B$44:$B$140,'16 Year_History_Results'!CL16)</f>
        <v>16</v>
      </c>
      <c r="BR16" s="2">
        <f>INDEX('2014'!$B$52:$B$180,'16 Year_History_Results'!CM16)</f>
        <v>12</v>
      </c>
      <c r="BS16" s="147">
        <f>INDEX('2015'!$B$52:$B$308,'16 Year_History_Results'!CN16)</f>
        <v>16</v>
      </c>
      <c r="BT16" s="147">
        <f>INDEX('2016'!$B$52:$B$308,'16 Year_History_Results'!CO16)</f>
        <v>15</v>
      </c>
      <c r="BW16">
        <f t="shared" si="14"/>
        <v>118</v>
      </c>
      <c r="BX16" s="146"/>
      <c r="BY16" s="2"/>
      <c r="BZ16" s="146">
        <f>IF(ISNA(MATCH($BW16,'2001'!$A$44:$A$139,0)),97,MATCH($BW16,'2001'!$A$44:$A$139,0))</f>
        <v>27</v>
      </c>
      <c r="CA16" s="2">
        <f>IF(ISNA(MATCH($BW16,'2002'!$A$44:$A$139,0)),97,MATCH($BW16,'2002'!$A$44:$A$139,0))</f>
        <v>26</v>
      </c>
      <c r="CB16" s="2">
        <f>IF(ISNA(MATCH($BW16,'2003'!$A$44:$A$139,0)),97,MATCH($BW16,'2003'!$A$44:$A$139,0))</f>
        <v>23</v>
      </c>
      <c r="CC16" s="2">
        <f>IF(ISNA(MATCH($BW16,'2004'!$A$44:$A$139,0)),97,MATCH($BW16,'2004'!$A$44:$A$139,0))</f>
        <v>97</v>
      </c>
      <c r="CD16" s="2">
        <f>IF(ISNA(MATCH($BW16,'2005'!$A$44:$A$139,0)),97,MATCH($BW16,'2005'!$A$44:$A$139,0))</f>
        <v>23</v>
      </c>
      <c r="CE16" s="2">
        <f>IF(ISNA(MATCH($BW16,'2006'!$A$44:$A$139,0)),97,MATCH($BW16,'2006'!$A$44:$A$139,0))</f>
        <v>22</v>
      </c>
      <c r="CF16" s="2">
        <f>IF(ISNA(MATCH($BW16,'2007'!$A$44:$A$139,0)),97,MATCH($BW16,'2007'!$A$44:$A$139,0))</f>
        <v>21</v>
      </c>
      <c r="CG16" s="2">
        <f>IF(ISNA(MATCH($BW16,'2008'!$A$44:$A$139,0)),97,MATCH($BW16,'2008'!$A$44:$A$139,0))</f>
        <v>24</v>
      </c>
      <c r="CH16" s="2">
        <f>IF(ISNA(MATCH($BW16,'2009'!$A$44:$A$139,0)),97,MATCH($BW16,'2009'!$A$44:$A$139,0))</f>
        <v>18</v>
      </c>
      <c r="CI16" s="2">
        <f>IF(ISNA(MATCH($BW16,'2010'!$A$44:$A$139,0)),97,MATCH($BW16,'2010'!$A$44:$A$139,0))</f>
        <v>97</v>
      </c>
      <c r="CJ16" s="2">
        <f>IF(ISNA(MATCH($BW16,'2011'!$A$44:$A$139,0)),97,MATCH($BW16,'2011'!$A$44:$A$139,0))</f>
        <v>15</v>
      </c>
      <c r="CK16" s="2">
        <f>IF(ISNA(MATCH($BW16,'2012'!$A$44:$A$139,0)),97,MATCH($BW16,'2012'!$A$44:$A$139,0))</f>
        <v>14</v>
      </c>
      <c r="CL16" s="2">
        <f>IF(ISNA(MATCH($BW16,'2013'!$A$44:$A$139,0)),97,MATCH($BW16,'2013'!$A$44:$A$139,0))</f>
        <v>11</v>
      </c>
      <c r="CM16" s="2">
        <f>IF(ISNA(MATCH($BW16,'2014'!$A$52:$A$179,0)),129,MATCH($BW16,'2014'!$A$52:$A$179,0))</f>
        <v>12</v>
      </c>
      <c r="CN16" s="147">
        <f>IF(ISNA(MATCH($BW16,'2015'!$A$52:$A$307,0)),257,MATCH($BW16,'2015'!$A$52:$A$307,0))</f>
        <v>19</v>
      </c>
      <c r="CO16" s="147">
        <f>IF(ISNA(MATCH($BW16,'2016'!$A$52:$A$307,0)),257,MATCH($BW16,'2016'!$A$52:$A$307,0))</f>
        <v>18</v>
      </c>
      <c r="CP16" s="314"/>
      <c r="CQ16">
        <f t="shared" si="15"/>
        <v>118</v>
      </c>
      <c r="CR16" s="278"/>
      <c r="CS16" s="279"/>
      <c r="CT16" s="278">
        <f t="shared" si="16"/>
        <v>19</v>
      </c>
      <c r="CU16" s="279">
        <f t="shared" si="2"/>
        <v>48.665399999999998</v>
      </c>
      <c r="CV16" s="279">
        <f t="shared" si="3"/>
        <v>33.44035564</v>
      </c>
      <c r="CW16" s="279">
        <f t="shared" si="4"/>
        <v>22.291341069624</v>
      </c>
      <c r="CX16" s="279">
        <f t="shared" si="5"/>
        <v>38.859407957011356</v>
      </c>
      <c r="CY16" s="279">
        <f t="shared" si="6"/>
        <v>32.90368134414377</v>
      </c>
      <c r="CZ16" s="279">
        <f t="shared" si="7"/>
        <v>28.933593984006237</v>
      </c>
      <c r="DA16" s="279">
        <f t="shared" si="8"/>
        <v>25.287133749738558</v>
      </c>
      <c r="DB16" s="279">
        <f t="shared" si="9"/>
        <v>47.856403357575722</v>
      </c>
      <c r="DC16" s="279">
        <f t="shared" si="17"/>
        <v>31.901078478159974</v>
      </c>
      <c r="DD16" s="279">
        <f t="shared" si="18"/>
        <v>36.265258913541437</v>
      </c>
      <c r="DE16" s="279">
        <f t="shared" si="19"/>
        <v>70.174421591766716</v>
      </c>
      <c r="DF16" s="279">
        <f t="shared" si="20"/>
        <v>72.778269433071699</v>
      </c>
      <c r="DG16" s="279">
        <f t="shared" si="21"/>
        <v>70.513994404085594</v>
      </c>
      <c r="DH16" s="280">
        <f t="shared" si="38"/>
        <v>123.00462866976346</v>
      </c>
      <c r="DI16" s="280">
        <f t="shared" si="39"/>
        <v>96.994885471264325</v>
      </c>
      <c r="DJ16" s="154">
        <f t="shared" si="10"/>
        <v>3</v>
      </c>
      <c r="DK16" s="279">
        <f t="shared" si="22"/>
        <v>118</v>
      </c>
      <c r="DL16" s="154"/>
      <c r="DM16" s="154"/>
      <c r="DN16" s="267">
        <f t="shared" si="23"/>
        <v>19</v>
      </c>
      <c r="DO16" s="154">
        <f t="shared" si="24"/>
        <v>55</v>
      </c>
      <c r="DP16" s="154">
        <f t="shared" si="25"/>
        <v>56</v>
      </c>
      <c r="DQ16" s="154">
        <f t="shared" si="26"/>
        <v>56</v>
      </c>
      <c r="DR16" s="154">
        <f t="shared" si="27"/>
        <v>80</v>
      </c>
      <c r="DS16" s="154">
        <f t="shared" si="28"/>
        <v>87</v>
      </c>
      <c r="DT16" s="154">
        <f t="shared" si="29"/>
        <v>94</v>
      </c>
      <c r="DU16" s="154">
        <f t="shared" si="30"/>
        <v>100</v>
      </c>
      <c r="DV16" s="154">
        <f t="shared" si="31"/>
        <v>131</v>
      </c>
      <c r="DW16" s="154">
        <f t="shared" si="32"/>
        <v>131</v>
      </c>
      <c r="DX16" s="154">
        <f t="shared" si="33"/>
        <v>146</v>
      </c>
      <c r="DY16" s="154">
        <f t="shared" si="34"/>
        <v>192</v>
      </c>
      <c r="DZ16" s="154">
        <f t="shared" si="35"/>
        <v>218</v>
      </c>
      <c r="EA16" s="154">
        <f t="shared" si="36"/>
        <v>240</v>
      </c>
      <c r="EB16" s="264">
        <f t="shared" si="40"/>
        <v>316</v>
      </c>
      <c r="EC16" s="264">
        <f t="shared" si="41"/>
        <v>331</v>
      </c>
      <c r="ED16" s="154">
        <f t="shared" si="11"/>
        <v>15</v>
      </c>
      <c r="EG16" s="279"/>
    </row>
    <row r="17" spans="2:137" ht="13" thickBot="1" x14ac:dyDescent="0.3">
      <c r="B17" s="131">
        <v>16</v>
      </c>
      <c r="C17" s="50">
        <f t="shared" si="0"/>
        <v>5</v>
      </c>
      <c r="D17" s="50">
        <f t="shared" si="12"/>
        <v>0</v>
      </c>
      <c r="E17" s="97"/>
      <c r="F17" s="2">
        <f t="shared" si="37"/>
        <v>12</v>
      </c>
      <c r="G17" s="207">
        <v>33</v>
      </c>
      <c r="H17" s="98">
        <f>15- COUNTIF(L17:AC17,"#N/A")</f>
        <v>15</v>
      </c>
      <c r="I17" s="131">
        <f>SUM(AH17:AY17)+SUM(BE17:BT17)</f>
        <v>454</v>
      </c>
      <c r="J17" s="398">
        <f>DI17</f>
        <v>94.978732929068144</v>
      </c>
      <c r="K17" s="456" t="str">
        <f>IF(ISNUMBER(MATCH(G17,'[4]OPR data'!$A$3:$A$2900,0)),"Y","N")</f>
        <v>Y</v>
      </c>
      <c r="L17" s="146"/>
      <c r="M17" s="233"/>
      <c r="N17" s="469" t="str">
        <f>(INDEX(Finish_table!R$4:R$83,MATCH('16 Year_History_Results'!$G17,Finish_table!S$4:S$83,0),1))</f>
        <v>W</v>
      </c>
      <c r="O17" s="233" t="str">
        <f>(INDEX(Finish_table!Z$4:Z$99,MATCH('16 Year_History_Results'!$G17,Finish_table!AA$4:AA$99,0),1))</f>
        <v>QF</v>
      </c>
      <c r="P17" s="233" t="str">
        <f>(INDEX(Finish_table!AI$4:AI$99,MATCH('16 Year_History_Results'!$G17,Finish_table!AJ$4:AJ$99,0),1))</f>
        <v>QF</v>
      </c>
      <c r="Q17" s="233" t="str">
        <f>(INDEX(Finish_table!AR$4:AR$99,MATCH('16 Year_History_Results'!$G17,Finish_table!AS$4:AS$99,0),1))</f>
        <v>QF</v>
      </c>
      <c r="R17" s="233" t="str">
        <f>(INDEX(Finish_table!BA$4:BA$99,MATCH('16 Year_History_Results'!$G17,Finish_table!BB$4:BB$99,0),1))</f>
        <v>W</v>
      </c>
      <c r="S17" s="233" t="str">
        <f>(INDEX(Finish_table!BJ$4:BJ$99,MATCH('16 Year_History_Results'!$G17,Finish_table!BK$4:BK$99,0),1))</f>
        <v>F</v>
      </c>
      <c r="T17" s="233" t="str">
        <f>(INDEX(Finish_table!BS$4:BS$99,MATCH('16 Year_History_Results'!$G17,Finish_table!BT$4:BT$99,0),1))</f>
        <v>QF</v>
      </c>
      <c r="U17" s="233" t="str">
        <f>(INDEX(Finish_table!CB$4:CB$99,MATCH('16 Year_History_Results'!$G17,Finish_table!CC$4:CC$99,0),1))</f>
        <v>SF</v>
      </c>
      <c r="V17" s="233" t="str">
        <f>(INDEX(Finish_table!CK$4:CK$99,MATCH('16 Year_History_Results'!$G17,Finish_table!CL$4:CL$99,0),1))</f>
        <v>SF</v>
      </c>
      <c r="W17" s="233" t="str">
        <f>(INDEX(Finish_table!CT$4:CT$99,MATCH('16 Year_History_Results'!$G17,Finish_table!CU$4:CU$99,0),1))</f>
        <v>F</v>
      </c>
      <c r="X17" s="233" t="str">
        <f>(INDEX(Finish_table!DC$4:DC$99,MATCH('16 Year_History_Results'!$G17,Finish_table!DD$4:DD$99,0),1))</f>
        <v>SF</v>
      </c>
      <c r="Y17" s="233" t="str">
        <f>(INDEX(Finish_table!DL$4:DL$99,MATCH('16 Year_History_Results'!$G17,Finish_table!DM$4:DM$99,0),1))</f>
        <v>QF</v>
      </c>
      <c r="Z17" s="233" t="str">
        <f>(INDEX(Finish_table!DU$4:DU$99,MATCH('16 Year_History_Results'!$G17,Finish_table!DV$4:DV$99,0),1))</f>
        <v>WF</v>
      </c>
      <c r="AA17" s="233" t="str">
        <f>(INDEX(Finish_table!ED$4:ED$140,MATCH('16 Year_History_Results'!$G17,Finish_table!EE$4:EE$140,0),1))</f>
        <v>F</v>
      </c>
      <c r="AB17" s="233" t="str">
        <f>(INDEX(Finish_table!EM$4:EM$224,MATCH('16 Year_History_Results'!$G17,Finish_table!EN$4:EN$224,0),1))</f>
        <v>SF</v>
      </c>
      <c r="AC17" s="253" t="str">
        <f>(INDEX(Finish_table!EW$4:EW$224,MATCH('16 Year_History_Results'!$G17,Finish_table!EX$4:EX$224,0),1))</f>
        <v>F</v>
      </c>
      <c r="AD17" s="2"/>
      <c r="AF17" s="98"/>
      <c r="AG17">
        <f t="shared" si="1"/>
        <v>33</v>
      </c>
      <c r="AH17" s="146"/>
      <c r="AI17" s="2"/>
      <c r="AJ17" s="146">
        <f>INDEX('2001'!$C$44:$C$140,'16 Year_History_Results'!BZ17)</f>
        <v>40</v>
      </c>
      <c r="AK17" s="2">
        <f>INDEX('2002'!$C$44:$C$140,'16 Year_History_Results'!CA17)</f>
        <v>0</v>
      </c>
      <c r="AL17" s="2">
        <f>INDEX('2003'!$C$44:$C$140,'16 Year_History_Results'!CB17)</f>
        <v>0</v>
      </c>
      <c r="AM17" s="2">
        <f>INDEX('2004'!$C$44:$C$140,'16 Year_History_Results'!CC17)</f>
        <v>0</v>
      </c>
      <c r="AN17" s="2">
        <f>INDEX('2005'!$C$44:$C$140,'16 Year_History_Results'!CD17)</f>
        <v>30</v>
      </c>
      <c r="AO17" s="2">
        <f>INDEX('2006'!$C$44:$C$140,'16 Year_History_Results'!CE17)</f>
        <v>20</v>
      </c>
      <c r="AP17" s="2">
        <f>INDEX('2007'!$C$44:$C$140,'16 Year_History_Results'!CF17)</f>
        <v>0</v>
      </c>
      <c r="AQ17" s="2">
        <f>INDEX('2008'!$C$44:$C$140,'16 Year_History_Results'!CG17)</f>
        <v>10</v>
      </c>
      <c r="AR17" s="2">
        <f>INDEX('2009'!$C$44:$C$140,'16 Year_History_Results'!CH17)</f>
        <v>10</v>
      </c>
      <c r="AS17" s="2">
        <f>INDEX('2010'!$C$44:$C$140,'16 Year_History_Results'!CI17)</f>
        <v>20</v>
      </c>
      <c r="AT17" s="2">
        <f>INDEX('2011'!$C$44:$C$140,'16 Year_History_Results'!CJ17)</f>
        <v>10</v>
      </c>
      <c r="AU17" s="2">
        <f>INDEX('2012'!$C$44:$C$140,'16 Year_History_Results'!CK17)</f>
        <v>0</v>
      </c>
      <c r="AV17" s="2">
        <f>INDEX('2013'!$C$44:$C$140,'16 Year_History_Results'!CL17)</f>
        <v>40</v>
      </c>
      <c r="AW17" s="2">
        <f>INDEX('2014'!$C$52:$C$180,'16 Year_History_Results'!CM17)</f>
        <v>20</v>
      </c>
      <c r="AX17" s="2">
        <f>INDEX('2015'!$E$52:$E$308,'16 Year_History_Results'!CN17)</f>
        <v>10</v>
      </c>
      <c r="AY17" s="147">
        <f>INDEX('2016'!$E$52:$E$308,'16 Year_History_Results'!CO17)</f>
        <v>20</v>
      </c>
      <c r="AZ17" s="2"/>
      <c r="BA17" s="2"/>
      <c r="BB17">
        <f t="shared" si="13"/>
        <v>33</v>
      </c>
      <c r="BC17" s="146"/>
      <c r="BD17" s="2"/>
      <c r="BE17" s="146">
        <f>INDEX('2001'!$B$44:$B$140,'16 Year_History_Results'!BZ17)</f>
        <v>16</v>
      </c>
      <c r="BF17" s="2">
        <f>INDEX('2002'!$B$44:$B$140,'16 Year_History_Results'!CA17)</f>
        <v>15</v>
      </c>
      <c r="BG17" s="2">
        <f>INDEX('2003'!$B$44:$B$140,'16 Year_History_Results'!CB17)</f>
        <v>10</v>
      </c>
      <c r="BH17" s="2">
        <f>INDEX('2004'!$B$44:$B$140,'16 Year_History_Results'!CC17)</f>
        <v>16</v>
      </c>
      <c r="BI17" s="2">
        <f>INDEX('2005'!$B$44:$B$140,'16 Year_History_Results'!CD17)</f>
        <v>15</v>
      </c>
      <c r="BJ17" s="2">
        <f>INDEX('2006'!$B$44:$B$140,'16 Year_History_Results'!CE17)</f>
        <v>14</v>
      </c>
      <c r="BK17" s="2">
        <f>INDEX('2007'!$B$44:$B$140,'16 Year_History_Results'!CF17)</f>
        <v>16</v>
      </c>
      <c r="BL17" s="2">
        <f>INDEX('2008'!$B$44:$B$140,'16 Year_History_Results'!CG17)</f>
        <v>15</v>
      </c>
      <c r="BM17" s="2">
        <f>INDEX('2009'!$B$44:$B$140,'16 Year_History_Results'!CH17)</f>
        <v>6</v>
      </c>
      <c r="BN17" s="2">
        <f>INDEX('2010'!$B$44:$B$140,'16 Year_History_Results'!CI17)</f>
        <v>15</v>
      </c>
      <c r="BO17" s="2">
        <f>INDEX('2011'!$B$44:$B$140,'16 Year_History_Results'!CJ17)</f>
        <v>12</v>
      </c>
      <c r="BP17" s="2">
        <f>INDEX('2012'!$B$44:$B$140,'16 Year_History_Results'!CK17)</f>
        <v>16</v>
      </c>
      <c r="BQ17" s="2">
        <f>INDEX('2013'!$B$44:$B$140,'16 Year_History_Results'!CL17)</f>
        <v>15</v>
      </c>
      <c r="BR17" s="2">
        <f>INDEX('2014'!$B$52:$B$180,'16 Year_History_Results'!CM17)</f>
        <v>14</v>
      </c>
      <c r="BS17" s="147">
        <f>INDEX('2015'!$B$52:$B$308,'16 Year_History_Results'!CN17)</f>
        <v>15</v>
      </c>
      <c r="BT17" s="147">
        <f>INDEX('2016'!$B$52:$B$308,'16 Year_History_Results'!CO17)</f>
        <v>14</v>
      </c>
      <c r="BW17">
        <f t="shared" si="14"/>
        <v>33</v>
      </c>
      <c r="BX17" s="146"/>
      <c r="BY17" s="2"/>
      <c r="BZ17" s="146">
        <f>IF(ISNA(MATCH($BW17,'2001'!$A$44:$A$139,0)),97,MATCH($BW17,'2001'!$A$44:$A$139,0))</f>
        <v>5</v>
      </c>
      <c r="CA17" s="2">
        <f>IF(ISNA(MATCH($BW17,'2002'!$A$44:$A$139,0)),97,MATCH($BW17,'2002'!$A$44:$A$139,0))</f>
        <v>5</v>
      </c>
      <c r="CB17" s="2">
        <f>IF(ISNA(MATCH($BW17,'2003'!$A$44:$A$139,0)),97,MATCH($BW17,'2003'!$A$44:$A$139,0))</f>
        <v>5</v>
      </c>
      <c r="CC17" s="2">
        <f>IF(ISNA(MATCH($BW17,'2004'!$A$44:$A$139,0)),97,MATCH($BW17,'2004'!$A$44:$A$139,0))</f>
        <v>4</v>
      </c>
      <c r="CD17" s="2">
        <f>IF(ISNA(MATCH($BW17,'2005'!$A$44:$A$139,0)),97,MATCH($BW17,'2005'!$A$44:$A$139,0))</f>
        <v>4</v>
      </c>
      <c r="CE17" s="2">
        <f>IF(ISNA(MATCH($BW17,'2006'!$A$44:$A$139,0)),97,MATCH($BW17,'2006'!$A$44:$A$139,0))</f>
        <v>6</v>
      </c>
      <c r="CF17" s="2">
        <f>IF(ISNA(MATCH($BW17,'2007'!$A$44:$A$139,0)),97,MATCH($BW17,'2007'!$A$44:$A$139,0))</f>
        <v>3</v>
      </c>
      <c r="CG17" s="2">
        <f>IF(ISNA(MATCH($BW17,'2008'!$A$44:$A$139,0)),97,MATCH($BW17,'2008'!$A$44:$A$139,0))</f>
        <v>7</v>
      </c>
      <c r="CH17" s="2">
        <f>IF(ISNA(MATCH($BW17,'2009'!$A$44:$A$139,0)),97,MATCH($BW17,'2009'!$A$44:$A$139,0))</f>
        <v>3</v>
      </c>
      <c r="CI17" s="2">
        <f>IF(ISNA(MATCH($BW17,'2010'!$A$44:$A$139,0)),97,MATCH($BW17,'2010'!$A$44:$A$139,0))</f>
        <v>5</v>
      </c>
      <c r="CJ17" s="2">
        <f>IF(ISNA(MATCH($BW17,'2011'!$A$44:$A$139,0)),97,MATCH($BW17,'2011'!$A$44:$A$139,0))</f>
        <v>5</v>
      </c>
      <c r="CK17" s="2">
        <f>IF(ISNA(MATCH($BW17,'2012'!$A$44:$A$139,0)),97,MATCH($BW17,'2012'!$A$44:$A$139,0))</f>
        <v>5</v>
      </c>
      <c r="CL17" s="2">
        <f>IF(ISNA(MATCH($BW17,'2013'!$A$44:$A$139,0)),97,MATCH($BW17,'2013'!$A$44:$A$139,0))</f>
        <v>5</v>
      </c>
      <c r="CM17" s="2">
        <f>IF(ISNA(MATCH($BW17,'2014'!$A$52:$A$179,0)),129,MATCH($BW17,'2014'!$A$52:$A$179,0))</f>
        <v>6</v>
      </c>
      <c r="CN17" s="147">
        <f>IF(ISNA(MATCH($BW17,'2015'!$A$52:$A$307,0)),257,MATCH($BW17,'2015'!$A$52:$A$307,0))</f>
        <v>6</v>
      </c>
      <c r="CO17" s="147">
        <f>IF(ISNA(MATCH($BW17,'2016'!$A$52:$A$307,0)),257,MATCH($BW17,'2016'!$A$52:$A$307,0))</f>
        <v>6</v>
      </c>
      <c r="CP17" s="314"/>
      <c r="CQ17">
        <f t="shared" si="15"/>
        <v>33</v>
      </c>
      <c r="CR17" s="278"/>
      <c r="CS17" s="279"/>
      <c r="CT17" s="278">
        <f t="shared" si="16"/>
        <v>56</v>
      </c>
      <c r="CU17" s="279">
        <f t="shared" si="2"/>
        <v>52.329599999999999</v>
      </c>
      <c r="CV17" s="279">
        <f t="shared" si="3"/>
        <v>44.882911360000001</v>
      </c>
      <c r="CW17" s="279">
        <f t="shared" si="4"/>
        <v>45.918948712575997</v>
      </c>
      <c r="CX17" s="279">
        <f t="shared" si="5"/>
        <v>75.609571211803157</v>
      </c>
      <c r="CY17" s="279">
        <f t="shared" si="6"/>
        <v>84.401340169787986</v>
      </c>
      <c r="CZ17" s="279">
        <f t="shared" si="7"/>
        <v>72.261933357180666</v>
      </c>
      <c r="DA17" s="279">
        <f t="shared" si="8"/>
        <v>73.169804775896637</v>
      </c>
      <c r="DB17" s="279">
        <f t="shared" si="9"/>
        <v>64.774991863612698</v>
      </c>
      <c r="DC17" s="279">
        <f t="shared" si="17"/>
        <v>78.179009576284216</v>
      </c>
      <c r="DD17" s="279">
        <f t="shared" si="18"/>
        <v>74.114127783551055</v>
      </c>
      <c r="DE17" s="279">
        <f t="shared" si="19"/>
        <v>65.404477580515135</v>
      </c>
      <c r="DF17" s="279">
        <f t="shared" si="20"/>
        <v>98.598624755171386</v>
      </c>
      <c r="DG17" s="279">
        <f t="shared" si="21"/>
        <v>99.725843261797237</v>
      </c>
      <c r="DH17" s="280">
        <f t="shared" si="38"/>
        <v>91.47724711831404</v>
      </c>
      <c r="DI17" s="280">
        <f t="shared" si="39"/>
        <v>94.978732929068144</v>
      </c>
      <c r="DJ17" s="154">
        <f t="shared" si="10"/>
        <v>10</v>
      </c>
      <c r="DK17" s="279">
        <f t="shared" si="22"/>
        <v>33</v>
      </c>
      <c r="DL17" s="154"/>
      <c r="DM17" s="154"/>
      <c r="DN17" s="267">
        <f t="shared" si="23"/>
        <v>56</v>
      </c>
      <c r="DO17" s="154">
        <f t="shared" si="24"/>
        <v>71</v>
      </c>
      <c r="DP17" s="154">
        <f t="shared" si="25"/>
        <v>81</v>
      </c>
      <c r="DQ17" s="154">
        <f t="shared" si="26"/>
        <v>97</v>
      </c>
      <c r="DR17" s="154">
        <f t="shared" si="27"/>
        <v>142</v>
      </c>
      <c r="DS17" s="154">
        <f t="shared" si="28"/>
        <v>176</v>
      </c>
      <c r="DT17" s="154">
        <f t="shared" si="29"/>
        <v>192</v>
      </c>
      <c r="DU17" s="154">
        <f t="shared" si="30"/>
        <v>217</v>
      </c>
      <c r="DV17" s="154">
        <f t="shared" si="31"/>
        <v>233</v>
      </c>
      <c r="DW17" s="154">
        <f t="shared" si="32"/>
        <v>268</v>
      </c>
      <c r="DX17" s="154">
        <f t="shared" si="33"/>
        <v>290</v>
      </c>
      <c r="DY17" s="154">
        <f t="shared" si="34"/>
        <v>306</v>
      </c>
      <c r="DZ17" s="154">
        <f t="shared" si="35"/>
        <v>361</v>
      </c>
      <c r="EA17" s="154">
        <f t="shared" si="36"/>
        <v>395</v>
      </c>
      <c r="EB17" s="264">
        <f t="shared" si="40"/>
        <v>420</v>
      </c>
      <c r="EC17" s="264">
        <f t="shared" si="41"/>
        <v>454</v>
      </c>
      <c r="ED17" s="154">
        <f t="shared" si="11"/>
        <v>8</v>
      </c>
      <c r="EG17" s="279"/>
    </row>
    <row r="18" spans="2:137" ht="13" thickBot="1" x14ac:dyDescent="0.3">
      <c r="B18" s="131">
        <v>16</v>
      </c>
      <c r="C18" s="50">
        <f t="shared" si="0"/>
        <v>6</v>
      </c>
      <c r="D18" s="50">
        <f t="shared" si="12"/>
        <v>0</v>
      </c>
      <c r="E18" s="97"/>
      <c r="F18" s="2">
        <f t="shared" si="37"/>
        <v>13</v>
      </c>
      <c r="G18" s="494">
        <v>1690</v>
      </c>
      <c r="H18" s="98">
        <f>15- COUNTIF(L18:AC18,"#N/A")</f>
        <v>1</v>
      </c>
      <c r="I18" s="131">
        <f>SUM(AH18:AY18)+SUM(BE18:BT18)</f>
        <v>97</v>
      </c>
      <c r="J18" s="398">
        <f>DI18</f>
        <v>86.664600000000007</v>
      </c>
      <c r="K18" s="456" t="str">
        <f>IF(ISNUMBER(MATCH(G18,'[4]OPR data'!$A$3:$A$2900,0)),"Y","N")</f>
        <v>Y</v>
      </c>
      <c r="L18" s="267"/>
      <c r="M18" s="233"/>
      <c r="N18" s="469" t="e">
        <f>(INDEX(Finish_table!R$4:R$83,MATCH('16 Year_History_Results'!$G18,Finish_table!S$4:S$83,0),1))</f>
        <v>#N/A</v>
      </c>
      <c r="O18" s="233" t="e">
        <f>(INDEX(Finish_table!Z$4:Z$99,MATCH('16 Year_History_Results'!$G18,Finish_table!AA$4:AA$99,0),1))</f>
        <v>#N/A</v>
      </c>
      <c r="P18" s="233" t="e">
        <f>(INDEX(Finish_table!AI$4:AI$99,MATCH('16 Year_History_Results'!$G18,Finish_table!AJ$4:AJ$99,0),1))</f>
        <v>#N/A</v>
      </c>
      <c r="Q18" s="233" t="e">
        <f>(INDEX(Finish_table!AR$4:AR$99,MATCH('16 Year_History_Results'!$G18,Finish_table!AS$4:AS$99,0),1))</f>
        <v>#N/A</v>
      </c>
      <c r="R18" s="233" t="e">
        <f>(INDEX(Finish_table!BA$4:BA$99,MATCH('16 Year_History_Results'!$G18,Finish_table!BB$4:BB$99,0),1))</f>
        <v>#N/A</v>
      </c>
      <c r="S18" s="233" t="e">
        <f>(INDEX(Finish_table!BJ$4:BJ$99,MATCH('16 Year_History_Results'!$G18,Finish_table!BK$4:BK$99,0),1))</f>
        <v>#N/A</v>
      </c>
      <c r="T18" s="233" t="e">
        <f>(INDEX(Finish_table!BS$4:BS$99,MATCH('16 Year_History_Results'!$G18,Finish_table!BT$4:BT$99,0),1))</f>
        <v>#N/A</v>
      </c>
      <c r="U18" s="233" t="e">
        <f>(INDEX(Finish_table!CB$4:CB$99,MATCH('16 Year_History_Results'!$G18,Finish_table!CC$4:CC$99,0),1))</f>
        <v>#N/A</v>
      </c>
      <c r="V18" s="233" t="e">
        <f>(INDEX(Finish_table!CK$4:CK$99,MATCH('16 Year_History_Results'!$G18,Finish_table!CL$4:CL$99,0),1))</f>
        <v>#N/A</v>
      </c>
      <c r="W18" s="233" t="e">
        <f>(INDEX(Finish_table!CT$4:CT$99,MATCH('16 Year_History_Results'!$G18,Finish_table!CU$4:CU$99,0),1))</f>
        <v>#N/A</v>
      </c>
      <c r="X18" s="233" t="e">
        <f>(INDEX(Finish_table!DC$4:DC$99,MATCH('16 Year_History_Results'!$G18,Finish_table!DD$4:DD$99,0),1))</f>
        <v>#N/A</v>
      </c>
      <c r="Y18" s="233" t="e">
        <f>(INDEX(Finish_table!DL$4:DL$99,MATCH('16 Year_History_Results'!$G18,Finish_table!DM$4:DM$99,0),1))</f>
        <v>#N/A</v>
      </c>
      <c r="Z18" s="233" t="e">
        <f>(INDEX(Finish_table!DU$4:DU$99,MATCH('16 Year_History_Results'!$G18,Finish_table!DV$4:DV$99,0),1))</f>
        <v>#N/A</v>
      </c>
      <c r="AA18" s="233" t="e">
        <f>(INDEX(Finish_table!ED$4:ED$140,MATCH('16 Year_History_Results'!$G18,Finish_table!EE$4:EE$140,0),1))</f>
        <v>#N/A</v>
      </c>
      <c r="AB18" s="233" t="str">
        <f>(INDEX(Finish_table!EM$4:EM$224,MATCH('16 Year_History_Results'!$G18,Finish_table!EN$4:EN$224,0),1))</f>
        <v>F</v>
      </c>
      <c r="AC18" s="253" t="str">
        <f>(INDEX(Finish_table!EW$4:EW$224,MATCH('16 Year_History_Results'!$G18,Finish_table!EX$4:EX$224,0),1))</f>
        <v>WF</v>
      </c>
      <c r="AD18" s="2"/>
      <c r="AF18" s="98"/>
      <c r="AG18">
        <f t="shared" si="1"/>
        <v>1690</v>
      </c>
      <c r="AH18" s="146"/>
      <c r="AI18" s="2"/>
      <c r="AJ18" s="146">
        <f>INDEX('2001'!$C$44:$C$140,'16 Year_History_Results'!BZ18)</f>
        <v>0</v>
      </c>
      <c r="AK18" s="2">
        <f>INDEX('2002'!$C$44:$C$140,'16 Year_History_Results'!CA18)</f>
        <v>0</v>
      </c>
      <c r="AL18" s="2">
        <f>INDEX('2003'!$C$44:$C$140,'16 Year_History_Results'!CB18)</f>
        <v>0</v>
      </c>
      <c r="AM18" s="2">
        <f>INDEX('2004'!$C$44:$C$140,'16 Year_History_Results'!CC18)</f>
        <v>0</v>
      </c>
      <c r="AN18" s="2">
        <f>INDEX('2005'!$C$44:$C$140,'16 Year_History_Results'!CD18)</f>
        <v>0</v>
      </c>
      <c r="AO18" s="2">
        <f>INDEX('2006'!$C$44:$C$140,'16 Year_History_Results'!CE18)</f>
        <v>0</v>
      </c>
      <c r="AP18" s="2">
        <f>INDEX('2007'!$C$44:$C$140,'16 Year_History_Results'!CF18)</f>
        <v>0</v>
      </c>
      <c r="AQ18" s="2">
        <f>INDEX('2008'!$C$44:$C$140,'16 Year_History_Results'!CG18)</f>
        <v>0</v>
      </c>
      <c r="AR18" s="2">
        <f>INDEX('2009'!$C$44:$C$140,'16 Year_History_Results'!CH18)</f>
        <v>0</v>
      </c>
      <c r="AS18" s="2">
        <f>INDEX('2010'!$C$44:$C$140,'16 Year_History_Results'!CI18)</f>
        <v>0</v>
      </c>
      <c r="AT18" s="2">
        <f>INDEX('2011'!$C$44:$C$140,'16 Year_History_Results'!CJ18)</f>
        <v>0</v>
      </c>
      <c r="AU18" s="2">
        <f>INDEX('2012'!$C$44:$C$140,'16 Year_History_Results'!CK18)</f>
        <v>0</v>
      </c>
      <c r="AV18" s="2">
        <f>INDEX('2013'!$C$44:$C$140,'16 Year_History_Results'!CL18)</f>
        <v>0</v>
      </c>
      <c r="AW18" s="2">
        <f>INDEX('2014'!$C$52:$C$180,'16 Year_History_Results'!CM18)</f>
        <v>0</v>
      </c>
      <c r="AX18" s="2">
        <f>INDEX('2015'!$E$52:$E$308,'16 Year_History_Results'!CN18)</f>
        <v>20</v>
      </c>
      <c r="AY18" s="147">
        <f>INDEX('2016'!$E$52:$E$308,'16 Year_History_Results'!CO18)</f>
        <v>50</v>
      </c>
      <c r="AZ18" s="2"/>
      <c r="BA18" s="2"/>
      <c r="BB18">
        <f t="shared" si="13"/>
        <v>1690</v>
      </c>
      <c r="BC18" s="146"/>
      <c r="BD18" s="2"/>
      <c r="BE18" s="146">
        <f>INDEX('2001'!$B$44:$B$140,'16 Year_History_Results'!BZ18)</f>
        <v>0</v>
      </c>
      <c r="BF18" s="2">
        <f>INDEX('2002'!$B$44:$B$140,'16 Year_History_Results'!CA18)</f>
        <v>0</v>
      </c>
      <c r="BG18" s="2">
        <f>INDEX('2003'!$B$44:$B$140,'16 Year_History_Results'!CB18)</f>
        <v>0</v>
      </c>
      <c r="BH18" s="2">
        <f>INDEX('2004'!$B$44:$B$140,'16 Year_History_Results'!CC18)</f>
        <v>0</v>
      </c>
      <c r="BI18" s="2">
        <f>INDEX('2005'!$B$44:$B$140,'16 Year_History_Results'!CD18)</f>
        <v>0</v>
      </c>
      <c r="BJ18" s="2">
        <f>INDEX('2006'!$B$44:$B$140,'16 Year_History_Results'!CE18)</f>
        <v>0</v>
      </c>
      <c r="BK18" s="2">
        <f>INDEX('2007'!$B$44:$B$140,'16 Year_History_Results'!CF18)</f>
        <v>0</v>
      </c>
      <c r="BL18" s="2">
        <f>INDEX('2008'!$B$44:$B$140,'16 Year_History_Results'!CG18)</f>
        <v>0</v>
      </c>
      <c r="BM18" s="2">
        <f>INDEX('2009'!$B$44:$B$140,'16 Year_History_Results'!CH18)</f>
        <v>0</v>
      </c>
      <c r="BN18" s="2">
        <f>INDEX('2010'!$B$44:$B$140,'16 Year_History_Results'!CI18)</f>
        <v>0</v>
      </c>
      <c r="BO18" s="2">
        <f>INDEX('2011'!$B$44:$B$140,'16 Year_History_Results'!CJ18)</f>
        <v>0</v>
      </c>
      <c r="BP18" s="2">
        <f>INDEX('2012'!$B$44:$B$140,'16 Year_History_Results'!CK18)</f>
        <v>0</v>
      </c>
      <c r="BQ18" s="2">
        <f>INDEX('2013'!$B$44:$B$140,'16 Year_History_Results'!CL18)</f>
        <v>0</v>
      </c>
      <c r="BR18" s="2">
        <f>INDEX('2014'!$B$52:$B$180,'16 Year_History_Results'!CM18)</f>
        <v>0</v>
      </c>
      <c r="BS18" s="147">
        <f>INDEX('2015'!$B$52:$B$308,'16 Year_History_Results'!CN18)</f>
        <v>11</v>
      </c>
      <c r="BT18" s="147">
        <f>INDEX('2016'!$B$52:$B$308,'16 Year_History_Results'!CO18)</f>
        <v>16</v>
      </c>
      <c r="BW18">
        <f t="shared" si="14"/>
        <v>1690</v>
      </c>
      <c r="BX18" s="146"/>
      <c r="BY18" s="2"/>
      <c r="BZ18" s="146">
        <f>IF(ISNA(MATCH($BW18,'2001'!$A$44:$A$139,0)),97,MATCH($BW18,'2001'!$A$44:$A$139,0))</f>
        <v>97</v>
      </c>
      <c r="CA18" s="2">
        <f>IF(ISNA(MATCH($BW18,'2002'!$A$44:$A$139,0)),97,MATCH($BW18,'2002'!$A$44:$A$139,0))</f>
        <v>97</v>
      </c>
      <c r="CB18" s="2">
        <f>IF(ISNA(MATCH($BW18,'2003'!$A$44:$A$139,0)),97,MATCH($BW18,'2003'!$A$44:$A$139,0))</f>
        <v>97</v>
      </c>
      <c r="CC18" s="2">
        <f>IF(ISNA(MATCH($BW18,'2004'!$A$44:$A$139,0)),97,MATCH($BW18,'2004'!$A$44:$A$139,0))</f>
        <v>97</v>
      </c>
      <c r="CD18" s="2">
        <f>IF(ISNA(MATCH($BW18,'2005'!$A$44:$A$139,0)),97,MATCH($BW18,'2005'!$A$44:$A$139,0))</f>
        <v>97</v>
      </c>
      <c r="CE18" s="2">
        <f>IF(ISNA(MATCH($BW18,'2006'!$A$44:$A$139,0)),97,MATCH($BW18,'2006'!$A$44:$A$139,0))</f>
        <v>97</v>
      </c>
      <c r="CF18" s="2">
        <f>IF(ISNA(MATCH($BW18,'2007'!$A$44:$A$139,0)),97,MATCH($BW18,'2007'!$A$44:$A$139,0))</f>
        <v>97</v>
      </c>
      <c r="CG18" s="2">
        <f>IF(ISNA(MATCH($BW18,'2008'!$A$44:$A$139,0)),97,MATCH($BW18,'2008'!$A$44:$A$139,0))</f>
        <v>97</v>
      </c>
      <c r="CH18" s="2">
        <f>IF(ISNA(MATCH($BW18,'2009'!$A$44:$A$139,0)),97,MATCH($BW18,'2009'!$A$44:$A$139,0))</f>
        <v>97</v>
      </c>
      <c r="CI18" s="2">
        <f>IF(ISNA(MATCH($BW18,'2010'!$A$44:$A$139,0)),97,MATCH($BW18,'2010'!$A$44:$A$139,0))</f>
        <v>97</v>
      </c>
      <c r="CJ18" s="2">
        <f>IF(ISNA(MATCH($BW18,'2011'!$A$44:$A$139,0)),97,MATCH($BW18,'2011'!$A$44:$A$139,0))</f>
        <v>97</v>
      </c>
      <c r="CK18" s="2">
        <f>IF(ISNA(MATCH($BW18,'2012'!$A$44:$A$139,0)),97,MATCH($BW18,'2012'!$A$44:$A$139,0))</f>
        <v>97</v>
      </c>
      <c r="CL18" s="2">
        <f>IF(ISNA(MATCH($BW18,'2013'!$A$44:$A$139,0)),97,MATCH($BW18,'2013'!$A$44:$A$139,0))</f>
        <v>97</v>
      </c>
      <c r="CM18" s="2">
        <f>IF(ISNA(MATCH($BW18,'2014'!$A$52:$A$179,0)),129,MATCH($BW18,'2014'!$A$52:$A$179,0))</f>
        <v>129</v>
      </c>
      <c r="CN18" s="147">
        <f>IF(ISNA(MATCH($BW18,'2015'!$A$52:$A$307,0)),257,MATCH($BW18,'2015'!$A$52:$A$307,0))</f>
        <v>119</v>
      </c>
      <c r="CO18" s="147">
        <f>IF(ISNA(MATCH($BW18,'2016'!$A$52:$A$307,0)),257,MATCH($BW18,'2016'!$A$52:$A$307,0))</f>
        <v>120</v>
      </c>
      <c r="CP18" s="314"/>
      <c r="CQ18">
        <f t="shared" si="15"/>
        <v>1690</v>
      </c>
      <c r="CR18" s="278"/>
      <c r="CS18" s="279"/>
      <c r="CT18" s="278">
        <f t="shared" si="16"/>
        <v>0</v>
      </c>
      <c r="CU18" s="279">
        <f t="shared" si="2"/>
        <v>0</v>
      </c>
      <c r="CV18" s="279">
        <f t="shared" si="3"/>
        <v>0</v>
      </c>
      <c r="CW18" s="279">
        <f t="shared" si="4"/>
        <v>0</v>
      </c>
      <c r="CX18" s="279">
        <f t="shared" si="5"/>
        <v>0</v>
      </c>
      <c r="CY18" s="279">
        <f t="shared" si="6"/>
        <v>0</v>
      </c>
      <c r="CZ18" s="279">
        <f t="shared" si="7"/>
        <v>0</v>
      </c>
      <c r="DA18" s="279">
        <f t="shared" si="8"/>
        <v>0</v>
      </c>
      <c r="DB18" s="279">
        <f t="shared" si="9"/>
        <v>0</v>
      </c>
      <c r="DC18" s="279">
        <f t="shared" si="17"/>
        <v>0</v>
      </c>
      <c r="DD18" s="279">
        <f t="shared" si="18"/>
        <v>0</v>
      </c>
      <c r="DE18" s="279">
        <f t="shared" si="19"/>
        <v>0</v>
      </c>
      <c r="DF18" s="279">
        <f t="shared" si="20"/>
        <v>0</v>
      </c>
      <c r="DG18" s="279">
        <f t="shared" si="21"/>
        <v>0</v>
      </c>
      <c r="DH18" s="280">
        <f t="shared" si="38"/>
        <v>31</v>
      </c>
      <c r="DI18" s="280">
        <f t="shared" si="39"/>
        <v>86.664600000000007</v>
      </c>
      <c r="DJ18" s="154">
        <f t="shared" si="10"/>
        <v>81</v>
      </c>
      <c r="DK18" s="279">
        <f t="shared" si="22"/>
        <v>1690</v>
      </c>
      <c r="DL18" s="154"/>
      <c r="DM18" s="154"/>
      <c r="DN18" s="267">
        <f t="shared" si="23"/>
        <v>0</v>
      </c>
      <c r="DO18" s="154">
        <f t="shared" si="24"/>
        <v>0</v>
      </c>
      <c r="DP18" s="154">
        <f t="shared" si="25"/>
        <v>0</v>
      </c>
      <c r="DQ18" s="154">
        <f t="shared" si="26"/>
        <v>0</v>
      </c>
      <c r="DR18" s="154">
        <f t="shared" si="27"/>
        <v>0</v>
      </c>
      <c r="DS18" s="154">
        <f t="shared" si="28"/>
        <v>0</v>
      </c>
      <c r="DT18" s="154">
        <f t="shared" si="29"/>
        <v>0</v>
      </c>
      <c r="DU18" s="154">
        <f t="shared" si="30"/>
        <v>0</v>
      </c>
      <c r="DV18" s="154">
        <f t="shared" si="31"/>
        <v>0</v>
      </c>
      <c r="DW18" s="154">
        <f t="shared" si="32"/>
        <v>0</v>
      </c>
      <c r="DX18" s="154">
        <f t="shared" si="33"/>
        <v>0</v>
      </c>
      <c r="DY18" s="154">
        <f t="shared" si="34"/>
        <v>0</v>
      </c>
      <c r="DZ18" s="154">
        <f t="shared" si="35"/>
        <v>0</v>
      </c>
      <c r="EA18" s="154">
        <f t="shared" si="36"/>
        <v>0</v>
      </c>
      <c r="EB18" s="264">
        <f t="shared" si="40"/>
        <v>31</v>
      </c>
      <c r="EC18" s="264">
        <f t="shared" si="41"/>
        <v>97</v>
      </c>
      <c r="ED18" s="154">
        <f t="shared" si="11"/>
        <v>245</v>
      </c>
      <c r="EG18" s="279"/>
    </row>
    <row r="19" spans="2:137" ht="13" thickBot="1" x14ac:dyDescent="0.3">
      <c r="B19" s="131">
        <v>16</v>
      </c>
      <c r="C19" s="50">
        <f t="shared" si="0"/>
        <v>7</v>
      </c>
      <c r="D19" s="50">
        <f t="shared" si="12"/>
        <v>0</v>
      </c>
      <c r="E19" s="97"/>
      <c r="F19" s="2">
        <f t="shared" si="37"/>
        <v>14</v>
      </c>
      <c r="G19" s="207">
        <v>3476</v>
      </c>
      <c r="H19" s="98">
        <f>15- COUNTIF(L19:AC19,"#N/A")</f>
        <v>3</v>
      </c>
      <c r="I19" s="131">
        <f>SUM(AH19:AY19)+SUM(BE19:BT19)</f>
        <v>137</v>
      </c>
      <c r="J19" s="398">
        <f>DI19</f>
        <v>86.584970797023999</v>
      </c>
      <c r="K19" s="456" t="str">
        <f>IF(ISNUMBER(MATCH(G19,'[4]OPR data'!$A$3:$A$2900,0)),"Y","N")</f>
        <v>Y</v>
      </c>
      <c r="L19" s="146"/>
      <c r="M19" s="233"/>
      <c r="N19" s="469" t="e">
        <f>(INDEX(Finish_table!R$4:R$83,MATCH('16 Year_History_Results'!$G19,Finish_table!S$4:S$83,0),1))</f>
        <v>#N/A</v>
      </c>
      <c r="O19" s="233" t="e">
        <f>(INDEX(Finish_table!Z$4:Z$99,MATCH('16 Year_History_Results'!$G19,Finish_table!AA$4:AA$99,0),1))</f>
        <v>#N/A</v>
      </c>
      <c r="P19" s="233" t="e">
        <f>(INDEX(Finish_table!AI$4:AI$99,MATCH('16 Year_History_Results'!$G19,Finish_table!AJ$4:AJ$99,0),1))</f>
        <v>#N/A</v>
      </c>
      <c r="Q19" s="233" t="e">
        <f>(INDEX(Finish_table!AR$4:AR$99,MATCH('16 Year_History_Results'!$G19,Finish_table!AS$4:AS$99,0),1))</f>
        <v>#N/A</v>
      </c>
      <c r="R19" s="233" t="e">
        <f>(INDEX(Finish_table!BA$4:BA$99,MATCH('16 Year_History_Results'!$G19,Finish_table!BB$4:BB$99,0),1))</f>
        <v>#N/A</v>
      </c>
      <c r="S19" s="233" t="e">
        <f>(INDEX(Finish_table!BJ$4:BJ$99,MATCH('16 Year_History_Results'!$G19,Finish_table!BK$4:BK$99,0),1))</f>
        <v>#N/A</v>
      </c>
      <c r="T19" s="233" t="e">
        <f>(INDEX(Finish_table!BS$4:BS$99,MATCH('16 Year_History_Results'!$G19,Finish_table!BT$4:BT$99,0),1))</f>
        <v>#N/A</v>
      </c>
      <c r="U19" s="233" t="e">
        <f>(INDEX(Finish_table!CB$4:CB$99,MATCH('16 Year_History_Results'!$G19,Finish_table!CC$4:CC$99,0),1))</f>
        <v>#N/A</v>
      </c>
      <c r="V19" s="233" t="e">
        <f>(INDEX(Finish_table!CK$4:CK$99,MATCH('16 Year_History_Results'!$G19,Finish_table!CL$4:CL$99,0),1))</f>
        <v>#N/A</v>
      </c>
      <c r="W19" s="233" t="e">
        <f>(INDEX(Finish_table!CT$4:CT$99,MATCH('16 Year_History_Results'!$G19,Finish_table!CU$4:CU$99,0),1))</f>
        <v>#N/A</v>
      </c>
      <c r="X19" s="233" t="e">
        <f>(INDEX(Finish_table!DC$4:DC$99,MATCH('16 Year_History_Results'!$G19,Finish_table!DD$4:DD$99,0),1))</f>
        <v>#N/A</v>
      </c>
      <c r="Y19" s="233" t="e">
        <f>(INDEX(Finish_table!DL$4:DL$99,MATCH('16 Year_History_Results'!$G19,Finish_table!DM$4:DM$99,0),1))</f>
        <v>#N/A</v>
      </c>
      <c r="Z19" s="233" t="str">
        <f>(INDEX(Finish_table!DU$4:DU$99,MATCH('16 Year_History_Results'!$G19,Finish_table!DV$4:DV$99,0),1))</f>
        <v>W</v>
      </c>
      <c r="AA19" s="233" t="str">
        <f>(INDEX(Finish_table!ED$4:ED$140,MATCH('16 Year_History_Results'!$G19,Finish_table!EE$4:EE$140,0),1))</f>
        <v>QF</v>
      </c>
      <c r="AB19" s="233" t="str">
        <f>(INDEX(Finish_table!EM$4:EM$224,MATCH('16 Year_History_Results'!$G19,Finish_table!EN$4:EN$224,0),1))</f>
        <v>W</v>
      </c>
      <c r="AC19" s="253" t="str">
        <f>(INDEX(Finish_table!EW$4:EW$224,MATCH('16 Year_History_Results'!$G19,Finish_table!EX$4:EX$224,0),1))</f>
        <v>W</v>
      </c>
      <c r="AD19" s="2"/>
      <c r="AF19" s="98"/>
      <c r="AG19">
        <f t="shared" si="1"/>
        <v>3476</v>
      </c>
      <c r="AH19" s="146"/>
      <c r="AI19" s="2"/>
      <c r="AJ19" s="146">
        <f>INDEX('2001'!$C$44:$C$140,'16 Year_History_Results'!BZ19)</f>
        <v>0</v>
      </c>
      <c r="AK19" s="2">
        <f>INDEX('2002'!$C$44:$C$140,'16 Year_History_Results'!CA19)</f>
        <v>0</v>
      </c>
      <c r="AL19" s="2">
        <f>INDEX('2003'!$C$44:$C$140,'16 Year_History_Results'!CB19)</f>
        <v>0</v>
      </c>
      <c r="AM19" s="2">
        <f>INDEX('2004'!$C$44:$C$140,'16 Year_History_Results'!CC19)</f>
        <v>0</v>
      </c>
      <c r="AN19" s="2">
        <f>INDEX('2005'!$C$44:$C$140,'16 Year_History_Results'!CD19)</f>
        <v>0</v>
      </c>
      <c r="AO19" s="2">
        <f>INDEX('2006'!$C$44:$C$140,'16 Year_History_Results'!CE19)</f>
        <v>0</v>
      </c>
      <c r="AP19" s="2">
        <f>INDEX('2007'!$C$44:$C$140,'16 Year_History_Results'!CF19)</f>
        <v>0</v>
      </c>
      <c r="AQ19" s="2">
        <f>INDEX('2008'!$C$44:$C$140,'16 Year_History_Results'!CG19)</f>
        <v>0</v>
      </c>
      <c r="AR19" s="2">
        <f>INDEX('2009'!$C$44:$C$140,'16 Year_History_Results'!CH19)</f>
        <v>0</v>
      </c>
      <c r="AS19" s="2">
        <f>INDEX('2010'!$C$44:$C$140,'16 Year_History_Results'!CI19)</f>
        <v>0</v>
      </c>
      <c r="AT19" s="2">
        <f>INDEX('2011'!$C$44:$C$140,'16 Year_History_Results'!CJ19)</f>
        <v>0</v>
      </c>
      <c r="AU19" s="2">
        <f>INDEX('2012'!$C$44:$C$140,'16 Year_History_Results'!CK19)</f>
        <v>0</v>
      </c>
      <c r="AV19" s="2">
        <f>INDEX('2013'!$C$44:$C$140,'16 Year_History_Results'!CL19)</f>
        <v>30</v>
      </c>
      <c r="AW19" s="2">
        <f>INDEX('2014'!$C$52:$C$180,'16 Year_History_Results'!CM19)</f>
        <v>0</v>
      </c>
      <c r="AX19" s="2">
        <f>INDEX('2015'!$E$52:$E$308,'16 Year_History_Results'!CN19)</f>
        <v>30</v>
      </c>
      <c r="AY19" s="147">
        <f>INDEX('2016'!$E$52:$E$308,'16 Year_History_Results'!CO19)</f>
        <v>30</v>
      </c>
      <c r="AZ19" s="2"/>
      <c r="BA19" s="2"/>
      <c r="BB19">
        <f t="shared" si="13"/>
        <v>3476</v>
      </c>
      <c r="BC19" s="146"/>
      <c r="BD19" s="2"/>
      <c r="BE19" s="146">
        <f>INDEX('2001'!$B$44:$B$140,'16 Year_History_Results'!BZ19)</f>
        <v>0</v>
      </c>
      <c r="BF19" s="2">
        <f>INDEX('2002'!$B$44:$B$140,'16 Year_History_Results'!CA19)</f>
        <v>0</v>
      </c>
      <c r="BG19" s="2">
        <f>INDEX('2003'!$B$44:$B$140,'16 Year_History_Results'!CB19)</f>
        <v>0</v>
      </c>
      <c r="BH19" s="2">
        <f>INDEX('2004'!$B$44:$B$140,'16 Year_History_Results'!CC19)</f>
        <v>0</v>
      </c>
      <c r="BI19" s="2">
        <f>INDEX('2005'!$B$44:$B$140,'16 Year_History_Results'!CD19)</f>
        <v>0</v>
      </c>
      <c r="BJ19" s="2">
        <f>INDEX('2006'!$B$44:$B$140,'16 Year_History_Results'!CE19)</f>
        <v>0</v>
      </c>
      <c r="BK19" s="2">
        <f>INDEX('2007'!$B$44:$B$140,'16 Year_History_Results'!CF19)</f>
        <v>0</v>
      </c>
      <c r="BL19" s="2">
        <f>INDEX('2008'!$B$44:$B$140,'16 Year_History_Results'!CG19)</f>
        <v>0</v>
      </c>
      <c r="BM19" s="2">
        <f>INDEX('2009'!$B$44:$B$140,'16 Year_History_Results'!CH19)</f>
        <v>0</v>
      </c>
      <c r="BN19" s="2">
        <f>INDEX('2010'!$B$44:$B$140,'16 Year_History_Results'!CI19)</f>
        <v>0</v>
      </c>
      <c r="BO19" s="2">
        <f>INDEX('2011'!$B$44:$B$140,'16 Year_History_Results'!CJ19)</f>
        <v>0</v>
      </c>
      <c r="BP19" s="2">
        <f>INDEX('2012'!$B$44:$B$140,'16 Year_History_Results'!CK19)</f>
        <v>0</v>
      </c>
      <c r="BQ19" s="2">
        <f>INDEX('2013'!$B$44:$B$140,'16 Year_History_Results'!CL19)</f>
        <v>14</v>
      </c>
      <c r="BR19" s="2">
        <f>INDEX('2014'!$B$52:$B$180,'16 Year_History_Results'!CM19)</f>
        <v>8</v>
      </c>
      <c r="BS19" s="147">
        <f>INDEX('2015'!$B$52:$B$308,'16 Year_History_Results'!CN19)</f>
        <v>15</v>
      </c>
      <c r="BT19" s="147">
        <f>INDEX('2016'!$B$52:$B$308,'16 Year_History_Results'!CO19)</f>
        <v>10</v>
      </c>
      <c r="BW19">
        <f t="shared" si="14"/>
        <v>3476</v>
      </c>
      <c r="BX19" s="146"/>
      <c r="BY19" s="2"/>
      <c r="BZ19" s="146">
        <f>IF(ISNA(MATCH($BW19,'2001'!$A$44:$A$139,0)),97,MATCH($BW19,'2001'!$A$44:$A$139,0))</f>
        <v>97</v>
      </c>
      <c r="CA19" s="2">
        <f>IF(ISNA(MATCH($BW19,'2002'!$A$44:$A$139,0)),97,MATCH($BW19,'2002'!$A$44:$A$139,0))</f>
        <v>97</v>
      </c>
      <c r="CB19" s="2">
        <f>IF(ISNA(MATCH($BW19,'2003'!$A$44:$A$139,0)),97,MATCH($BW19,'2003'!$A$44:$A$139,0))</f>
        <v>97</v>
      </c>
      <c r="CC19" s="2">
        <f>IF(ISNA(MATCH($BW19,'2004'!$A$44:$A$139,0)),97,MATCH($BW19,'2004'!$A$44:$A$139,0))</f>
        <v>97</v>
      </c>
      <c r="CD19" s="2">
        <f>IF(ISNA(MATCH($BW19,'2005'!$A$44:$A$139,0)),97,MATCH($BW19,'2005'!$A$44:$A$139,0))</f>
        <v>97</v>
      </c>
      <c r="CE19" s="2">
        <f>IF(ISNA(MATCH($BW19,'2006'!$A$44:$A$139,0)),97,MATCH($BW19,'2006'!$A$44:$A$139,0))</f>
        <v>97</v>
      </c>
      <c r="CF19" s="2">
        <f>IF(ISNA(MATCH($BW19,'2007'!$A$44:$A$139,0)),97,MATCH($BW19,'2007'!$A$44:$A$139,0))</f>
        <v>97</v>
      </c>
      <c r="CG19" s="2">
        <f>IF(ISNA(MATCH($BW19,'2008'!$A$44:$A$139,0)),97,MATCH($BW19,'2008'!$A$44:$A$139,0))</f>
        <v>97</v>
      </c>
      <c r="CH19" s="2">
        <f>IF(ISNA(MATCH($BW19,'2009'!$A$44:$A$139,0)),97,MATCH($BW19,'2009'!$A$44:$A$139,0))</f>
        <v>97</v>
      </c>
      <c r="CI19" s="2">
        <f>IF(ISNA(MATCH($BW19,'2010'!$A$44:$A$139,0)),97,MATCH($BW19,'2010'!$A$44:$A$139,0))</f>
        <v>97</v>
      </c>
      <c r="CJ19" s="2">
        <f>IF(ISNA(MATCH($BW19,'2011'!$A$44:$A$139,0)),97,MATCH($BW19,'2011'!$A$44:$A$139,0))</f>
        <v>97</v>
      </c>
      <c r="CK19" s="2">
        <f>IF(ISNA(MATCH($BW19,'2012'!$A$44:$A$139,0)),97,MATCH($BW19,'2012'!$A$44:$A$139,0))</f>
        <v>97</v>
      </c>
      <c r="CL19" s="2">
        <f>IF(ISNA(MATCH($BW19,'2013'!$A$44:$A$139,0)),97,MATCH($BW19,'2013'!$A$44:$A$139,0))</f>
        <v>84</v>
      </c>
      <c r="CM19" s="2">
        <f>IF(ISNA(MATCH($BW19,'2014'!$A$52:$A$179,0)),129,MATCH($BW19,'2014'!$A$52:$A$179,0))</f>
        <v>117</v>
      </c>
      <c r="CN19" s="147">
        <f>IF(ISNA(MATCH($BW19,'2015'!$A$52:$A$307,0)),257,MATCH($BW19,'2015'!$A$52:$A$307,0))</f>
        <v>198</v>
      </c>
      <c r="CO19" s="147">
        <f>IF(ISNA(MATCH($BW19,'2016'!$A$52:$A$307,0)),257,MATCH($BW19,'2016'!$A$52:$A$307,0))</f>
        <v>194</v>
      </c>
      <c r="CP19" s="314"/>
      <c r="CQ19">
        <f t="shared" si="15"/>
        <v>3476</v>
      </c>
      <c r="CR19" s="278"/>
      <c r="CS19" s="279"/>
      <c r="CT19" s="278">
        <f t="shared" si="16"/>
        <v>0</v>
      </c>
      <c r="CU19" s="279">
        <f t="shared" si="2"/>
        <v>0</v>
      </c>
      <c r="CV19" s="279">
        <f t="shared" si="3"/>
        <v>0</v>
      </c>
      <c r="CW19" s="279">
        <f t="shared" si="4"/>
        <v>0</v>
      </c>
      <c r="CX19" s="279">
        <f t="shared" si="5"/>
        <v>0</v>
      </c>
      <c r="CY19" s="279">
        <f t="shared" si="6"/>
        <v>0</v>
      </c>
      <c r="CZ19" s="279">
        <f t="shared" si="7"/>
        <v>0</v>
      </c>
      <c r="DA19" s="279">
        <f t="shared" si="8"/>
        <v>0</v>
      </c>
      <c r="DB19" s="279">
        <f t="shared" si="9"/>
        <v>0</v>
      </c>
      <c r="DC19" s="279">
        <f t="shared" si="17"/>
        <v>0</v>
      </c>
      <c r="DD19" s="279">
        <f t="shared" si="18"/>
        <v>0</v>
      </c>
      <c r="DE19" s="279">
        <f t="shared" si="19"/>
        <v>0</v>
      </c>
      <c r="DF19" s="279">
        <f t="shared" si="20"/>
        <v>44</v>
      </c>
      <c r="DG19" s="279">
        <f t="shared" si="21"/>
        <v>37.330399999999997</v>
      </c>
      <c r="DH19" s="280">
        <f t="shared" si="38"/>
        <v>69.884444639999998</v>
      </c>
      <c r="DI19" s="280">
        <f t="shared" si="39"/>
        <v>86.584970797023999</v>
      </c>
      <c r="DJ19" s="154">
        <f t="shared" si="10"/>
        <v>18</v>
      </c>
      <c r="DK19" s="279">
        <f t="shared" si="22"/>
        <v>3476</v>
      </c>
      <c r="DL19" s="154"/>
      <c r="DM19" s="154"/>
      <c r="DN19" s="267">
        <f t="shared" si="23"/>
        <v>0</v>
      </c>
      <c r="DO19" s="154">
        <f t="shared" si="24"/>
        <v>0</v>
      </c>
      <c r="DP19" s="154">
        <f t="shared" si="25"/>
        <v>0</v>
      </c>
      <c r="DQ19" s="154">
        <f t="shared" si="26"/>
        <v>0</v>
      </c>
      <c r="DR19" s="154">
        <f t="shared" si="27"/>
        <v>0</v>
      </c>
      <c r="DS19" s="154">
        <f t="shared" si="28"/>
        <v>0</v>
      </c>
      <c r="DT19" s="154">
        <f t="shared" si="29"/>
        <v>0</v>
      </c>
      <c r="DU19" s="154">
        <f t="shared" si="30"/>
        <v>0</v>
      </c>
      <c r="DV19" s="154">
        <f t="shared" si="31"/>
        <v>0</v>
      </c>
      <c r="DW19" s="154">
        <f t="shared" si="32"/>
        <v>0</v>
      </c>
      <c r="DX19" s="154">
        <f t="shared" si="33"/>
        <v>0</v>
      </c>
      <c r="DY19" s="154">
        <f t="shared" si="34"/>
        <v>0</v>
      </c>
      <c r="DZ19" s="154">
        <f t="shared" si="35"/>
        <v>44</v>
      </c>
      <c r="EA19" s="154">
        <f t="shared" si="36"/>
        <v>52</v>
      </c>
      <c r="EB19" s="264">
        <f t="shared" si="40"/>
        <v>97</v>
      </c>
      <c r="EC19" s="264">
        <f t="shared" si="41"/>
        <v>137</v>
      </c>
      <c r="ED19" s="154">
        <f t="shared" si="11"/>
        <v>90</v>
      </c>
    </row>
    <row r="20" spans="2:137" ht="13" thickBot="1" x14ac:dyDescent="0.3">
      <c r="B20" s="131">
        <v>16</v>
      </c>
      <c r="C20" s="50">
        <f t="shared" si="0"/>
        <v>8</v>
      </c>
      <c r="D20" s="50">
        <f t="shared" si="12"/>
        <v>8</v>
      </c>
      <c r="E20" s="97"/>
      <c r="F20" s="2">
        <f t="shared" si="37"/>
        <v>15</v>
      </c>
      <c r="G20" s="487">
        <v>1986</v>
      </c>
      <c r="H20" s="98">
        <f>15- COUNTIF(L20:AC20,"#N/A")</f>
        <v>6</v>
      </c>
      <c r="I20" s="131">
        <f>SUM(AH20:AY20)+SUM(BE20:BT20)</f>
        <v>180</v>
      </c>
      <c r="J20" s="398">
        <f>DI20</f>
        <v>83.674569656911046</v>
      </c>
      <c r="K20" s="456" t="str">
        <f>IF(ISNUMBER(MATCH(G20,'[4]OPR data'!$A$3:$A$2900,0)),"Y","N")</f>
        <v>Y</v>
      </c>
      <c r="L20" s="146"/>
      <c r="M20" s="233"/>
      <c r="N20" s="469" t="e">
        <f>(INDEX(Finish_table!R$4:R$83,MATCH('16 Year_History_Results'!$G20,Finish_table!S$4:S$83,0),1))</f>
        <v>#N/A</v>
      </c>
      <c r="O20" s="233" t="e">
        <f>(INDEX(Finish_table!Z$4:Z$99,MATCH('16 Year_History_Results'!$G20,Finish_table!AA$4:AA$99,0),1))</f>
        <v>#N/A</v>
      </c>
      <c r="P20" s="233" t="e">
        <f>(INDEX(Finish_table!AI$4:AI$99,MATCH('16 Year_History_Results'!$G20,Finish_table!AJ$4:AJ$99,0),1))</f>
        <v>#N/A</v>
      </c>
      <c r="Q20" s="233" t="e">
        <f>(INDEX(Finish_table!AR$4:AR$99,MATCH('16 Year_History_Results'!$G20,Finish_table!AS$4:AS$99,0),1))</f>
        <v>#N/A</v>
      </c>
      <c r="R20" s="233" t="e">
        <f>(INDEX(Finish_table!BA$4:BA$99,MATCH('16 Year_History_Results'!$G20,Finish_table!BB$4:BB$99,0),1))</f>
        <v>#N/A</v>
      </c>
      <c r="S20" s="233" t="e">
        <f>(INDEX(Finish_table!BJ$4:BJ$99,MATCH('16 Year_History_Results'!$G20,Finish_table!BK$4:BK$99,0),1))</f>
        <v>#N/A</v>
      </c>
      <c r="T20" s="233" t="e">
        <f>(INDEX(Finish_table!BS$4:BS$99,MATCH('16 Year_History_Results'!$G20,Finish_table!BT$4:BT$99,0),1))</f>
        <v>#N/A</v>
      </c>
      <c r="U20" s="233" t="e">
        <f>(INDEX(Finish_table!CB$4:CB$99,MATCH('16 Year_History_Results'!$G20,Finish_table!CC$4:CC$99,0),1))</f>
        <v>#N/A</v>
      </c>
      <c r="V20" s="233" t="e">
        <f>(INDEX(Finish_table!CK$4:CK$99,MATCH('16 Year_History_Results'!$G20,Finish_table!CL$4:CL$99,0),1))</f>
        <v>#N/A</v>
      </c>
      <c r="W20" s="233" t="str">
        <f>(INDEX(Finish_table!CT$4:CT$99,MATCH('16 Year_History_Results'!$G20,Finish_table!CU$4:CU$99,0),1))</f>
        <v>F</v>
      </c>
      <c r="X20" s="233" t="str">
        <f>(INDEX(Finish_table!DC$4:DC$99,MATCH('16 Year_History_Results'!$G20,Finish_table!DD$4:DD$99,0),1))</f>
        <v>QF</v>
      </c>
      <c r="Y20" s="233" t="str">
        <f>(INDEX(Finish_table!DL$4:DL$99,MATCH('16 Year_History_Results'!$G20,Finish_table!DM$4:DM$99,0),1))</f>
        <v>QF</v>
      </c>
      <c r="Z20" s="233" t="str">
        <f>(INDEX(Finish_table!DU$4:DU$99,MATCH('16 Year_History_Results'!$G20,Finish_table!DV$4:DV$99,0),1))</f>
        <v>F</v>
      </c>
      <c r="AA20" s="233" t="str">
        <f>(INDEX(Finish_table!ED$4:ED$140,MATCH('16 Year_History_Results'!$G20,Finish_table!EE$4:EE$140,0),1))</f>
        <v>SF</v>
      </c>
      <c r="AB20" s="233" t="str">
        <f>(INDEX(Finish_table!EM$4:EM$224,MATCH('16 Year_History_Results'!$G20,Finish_table!EN$4:EN$224,0),1))</f>
        <v>SF</v>
      </c>
      <c r="AC20" s="253" t="str">
        <f>(INDEX(Finish_table!EW$4:EW$224,MATCH('16 Year_History_Results'!$G20,Finish_table!EX$4:EX$224,0),1))</f>
        <v>W</v>
      </c>
      <c r="AD20" s="2"/>
      <c r="AF20" s="98"/>
      <c r="AG20">
        <f t="shared" si="1"/>
        <v>1986</v>
      </c>
      <c r="AH20" s="146"/>
      <c r="AI20" s="2"/>
      <c r="AJ20" s="146">
        <f>INDEX('2001'!$C$44:$C$140,'16 Year_History_Results'!BZ20)</f>
        <v>0</v>
      </c>
      <c r="AK20" s="2">
        <f>INDEX('2002'!$C$44:$C$140,'16 Year_History_Results'!CA20)</f>
        <v>0</v>
      </c>
      <c r="AL20" s="2">
        <f>INDEX('2003'!$C$44:$C$140,'16 Year_History_Results'!CB20)</f>
        <v>0</v>
      </c>
      <c r="AM20" s="2">
        <f>INDEX('2004'!$C$44:$C$140,'16 Year_History_Results'!CC20)</f>
        <v>0</v>
      </c>
      <c r="AN20" s="2">
        <f>INDEX('2005'!$C$44:$C$140,'16 Year_History_Results'!CD20)</f>
        <v>0</v>
      </c>
      <c r="AO20" s="2">
        <f>INDEX('2006'!$C$44:$C$140,'16 Year_History_Results'!CE20)</f>
        <v>0</v>
      </c>
      <c r="AP20" s="2">
        <f>INDEX('2007'!$C$44:$C$140,'16 Year_History_Results'!CF20)</f>
        <v>0</v>
      </c>
      <c r="AQ20" s="2">
        <f>INDEX('2008'!$C$44:$C$140,'16 Year_History_Results'!CG20)</f>
        <v>0</v>
      </c>
      <c r="AR20" s="2">
        <f>INDEX('2009'!$C$44:$C$140,'16 Year_History_Results'!CH20)</f>
        <v>0</v>
      </c>
      <c r="AS20" s="2">
        <f>INDEX('2010'!$C$44:$C$140,'16 Year_History_Results'!CI20)</f>
        <v>20</v>
      </c>
      <c r="AT20" s="2">
        <f>INDEX('2011'!$C$44:$C$140,'16 Year_History_Results'!CJ20)</f>
        <v>0</v>
      </c>
      <c r="AU20" s="2">
        <f>INDEX('2012'!$C$44:$C$140,'16 Year_History_Results'!CK20)</f>
        <v>0</v>
      </c>
      <c r="AV20" s="2">
        <f>INDEX('2013'!$C$44:$C$140,'16 Year_History_Results'!CL20)</f>
        <v>20</v>
      </c>
      <c r="AW20" s="2">
        <f>INDEX('2014'!$C$52:$C$180,'16 Year_History_Results'!CM20)</f>
        <v>10</v>
      </c>
      <c r="AX20" s="2">
        <f>INDEX('2015'!$E$52:$E$308,'16 Year_History_Results'!CN20)</f>
        <v>0</v>
      </c>
      <c r="AY20" s="147">
        <f>INDEX('2016'!$E$52:$E$308,'16 Year_History_Results'!CO20)</f>
        <v>30</v>
      </c>
      <c r="AZ20" s="2"/>
      <c r="BA20" s="2"/>
      <c r="BB20">
        <f t="shared" si="13"/>
        <v>1986</v>
      </c>
      <c r="BC20" s="146"/>
      <c r="BD20" s="2"/>
      <c r="BE20" s="146">
        <f>INDEX('2001'!$B$44:$B$140,'16 Year_History_Results'!BZ20)</f>
        <v>0</v>
      </c>
      <c r="BF20" s="2">
        <f>INDEX('2002'!$B$44:$B$140,'16 Year_History_Results'!CA20)</f>
        <v>0</v>
      </c>
      <c r="BG20" s="2">
        <f>INDEX('2003'!$B$44:$B$140,'16 Year_History_Results'!CB20)</f>
        <v>0</v>
      </c>
      <c r="BH20" s="2">
        <f>INDEX('2004'!$B$44:$B$140,'16 Year_History_Results'!CC20)</f>
        <v>0</v>
      </c>
      <c r="BI20" s="2">
        <f>INDEX('2005'!$B$44:$B$140,'16 Year_History_Results'!CD20)</f>
        <v>0</v>
      </c>
      <c r="BJ20" s="2">
        <f>INDEX('2006'!$B$44:$B$140,'16 Year_History_Results'!CE20)</f>
        <v>0</v>
      </c>
      <c r="BK20" s="2">
        <f>INDEX('2007'!$B$44:$B$140,'16 Year_History_Results'!CF20)</f>
        <v>0</v>
      </c>
      <c r="BL20" s="2">
        <f>INDEX('2008'!$B$44:$B$140,'16 Year_History_Results'!CG20)</f>
        <v>0</v>
      </c>
      <c r="BM20" s="2">
        <f>INDEX('2009'!$B$44:$B$140,'16 Year_History_Results'!CH20)</f>
        <v>0</v>
      </c>
      <c r="BN20" s="2">
        <f>INDEX('2010'!$B$44:$B$140,'16 Year_History_Results'!CI20)</f>
        <v>14</v>
      </c>
      <c r="BO20" s="2">
        <f>INDEX('2011'!$B$44:$B$140,'16 Year_History_Results'!CJ20)</f>
        <v>13</v>
      </c>
      <c r="BP20" s="2">
        <f>INDEX('2012'!$B$44:$B$140,'16 Year_History_Results'!CK20)</f>
        <v>14</v>
      </c>
      <c r="BQ20" s="2">
        <f>INDEX('2013'!$B$44:$B$140,'16 Year_History_Results'!CL20)</f>
        <v>16</v>
      </c>
      <c r="BR20" s="2">
        <f>INDEX('2014'!$B$52:$B$180,'16 Year_History_Results'!CM20)</f>
        <v>13</v>
      </c>
      <c r="BS20" s="147">
        <f>INDEX('2015'!$B$52:$B$308,'16 Year_History_Results'!CN20)</f>
        <v>14</v>
      </c>
      <c r="BT20" s="147">
        <f>INDEX('2016'!$B$52:$B$308,'16 Year_History_Results'!CO20)</f>
        <v>16</v>
      </c>
      <c r="BW20">
        <f t="shared" si="14"/>
        <v>1986</v>
      </c>
      <c r="BX20" s="146"/>
      <c r="BY20" s="2"/>
      <c r="BZ20" s="146">
        <f>IF(ISNA(MATCH($BW20,'2001'!$A$44:$A$139,0)),97,MATCH($BW20,'2001'!$A$44:$A$139,0))</f>
        <v>97</v>
      </c>
      <c r="CA20" s="2">
        <f>IF(ISNA(MATCH($BW20,'2002'!$A$44:$A$139,0)),97,MATCH($BW20,'2002'!$A$44:$A$139,0))</f>
        <v>97</v>
      </c>
      <c r="CB20" s="2">
        <f>IF(ISNA(MATCH($BW20,'2003'!$A$44:$A$139,0)),97,MATCH($BW20,'2003'!$A$44:$A$139,0))</f>
        <v>97</v>
      </c>
      <c r="CC20" s="2">
        <f>IF(ISNA(MATCH($BW20,'2004'!$A$44:$A$139,0)),97,MATCH($BW20,'2004'!$A$44:$A$139,0))</f>
        <v>97</v>
      </c>
      <c r="CD20" s="2">
        <f>IF(ISNA(MATCH($BW20,'2005'!$A$44:$A$139,0)),97,MATCH($BW20,'2005'!$A$44:$A$139,0))</f>
        <v>97</v>
      </c>
      <c r="CE20" s="2">
        <f>IF(ISNA(MATCH($BW20,'2006'!$A$44:$A$139,0)),97,MATCH($BW20,'2006'!$A$44:$A$139,0))</f>
        <v>97</v>
      </c>
      <c r="CF20" s="2">
        <f>IF(ISNA(MATCH($BW20,'2007'!$A$44:$A$139,0)),97,MATCH($BW20,'2007'!$A$44:$A$139,0))</f>
        <v>97</v>
      </c>
      <c r="CG20" s="2">
        <f>IF(ISNA(MATCH($BW20,'2008'!$A$44:$A$139,0)),97,MATCH($BW20,'2008'!$A$44:$A$139,0))</f>
        <v>97</v>
      </c>
      <c r="CH20" s="2">
        <f>IF(ISNA(MATCH($BW20,'2009'!$A$44:$A$139,0)),97,MATCH($BW20,'2009'!$A$44:$A$139,0))</f>
        <v>97</v>
      </c>
      <c r="CI20" s="2">
        <f>IF(ISNA(MATCH($BW20,'2010'!$A$44:$A$139,0)),97,MATCH($BW20,'2010'!$A$44:$A$139,0))</f>
        <v>77</v>
      </c>
      <c r="CJ20" s="2">
        <f>IF(ISNA(MATCH($BW20,'2011'!$A$44:$A$139,0)),97,MATCH($BW20,'2011'!$A$44:$A$139,0))</f>
        <v>75</v>
      </c>
      <c r="CK20" s="2">
        <f>IF(ISNA(MATCH($BW20,'2012'!$A$44:$A$139,0)),97,MATCH($BW20,'2012'!$A$44:$A$139,0))</f>
        <v>69</v>
      </c>
      <c r="CL20" s="2">
        <f>IF(ISNA(MATCH($BW20,'2013'!$A$44:$A$139,0)),97,MATCH($BW20,'2013'!$A$44:$A$139,0))</f>
        <v>62</v>
      </c>
      <c r="CM20" s="2">
        <f>IF(ISNA(MATCH($BW20,'2014'!$A$52:$A$179,0)),129,MATCH($BW20,'2014'!$A$52:$A$179,0))</f>
        <v>84</v>
      </c>
      <c r="CN20" s="147">
        <f>IF(ISNA(MATCH($BW20,'2015'!$A$52:$A$307,0)),257,MATCH($BW20,'2015'!$A$52:$A$307,0))</f>
        <v>137</v>
      </c>
      <c r="CO20" s="147">
        <f>IF(ISNA(MATCH($BW20,'2016'!$A$52:$A$307,0)),257,MATCH($BW20,'2016'!$A$52:$A$307,0))</f>
        <v>138</v>
      </c>
      <c r="CP20" s="314"/>
      <c r="CQ20">
        <f t="shared" si="15"/>
        <v>1986</v>
      </c>
      <c r="CR20" s="278"/>
      <c r="CS20" s="279"/>
      <c r="CT20" s="278">
        <f t="shared" si="16"/>
        <v>0</v>
      </c>
      <c r="CU20" s="279">
        <f t="shared" si="2"/>
        <v>0</v>
      </c>
      <c r="CV20" s="279">
        <f t="shared" si="3"/>
        <v>0</v>
      </c>
      <c r="CW20" s="279">
        <f t="shared" si="4"/>
        <v>0</v>
      </c>
      <c r="CX20" s="279">
        <f t="shared" si="5"/>
        <v>0</v>
      </c>
      <c r="CY20" s="279">
        <f t="shared" si="6"/>
        <v>0</v>
      </c>
      <c r="CZ20" s="279">
        <f t="shared" si="7"/>
        <v>0</v>
      </c>
      <c r="DA20" s="279">
        <f t="shared" si="8"/>
        <v>0</v>
      </c>
      <c r="DB20" s="279">
        <f t="shared" si="9"/>
        <v>0</v>
      </c>
      <c r="DC20" s="279">
        <f t="shared" si="17"/>
        <v>34</v>
      </c>
      <c r="DD20" s="279">
        <f t="shared" si="18"/>
        <v>35.664400000000001</v>
      </c>
      <c r="DE20" s="279">
        <f t="shared" si="19"/>
        <v>37.77388904</v>
      </c>
      <c r="DF20" s="279">
        <f t="shared" si="20"/>
        <v>61.180074434063997</v>
      </c>
      <c r="DG20" s="279">
        <f t="shared" si="21"/>
        <v>63.782637617747056</v>
      </c>
      <c r="DH20" s="280">
        <f t="shared" si="38"/>
        <v>56.517506235990183</v>
      </c>
      <c r="DI20" s="280">
        <f t="shared" si="39"/>
        <v>83.674569656911046</v>
      </c>
      <c r="DJ20" s="154">
        <f t="shared" si="10"/>
        <v>29</v>
      </c>
      <c r="DK20" s="279">
        <f t="shared" si="22"/>
        <v>1986</v>
      </c>
      <c r="DL20" s="154"/>
      <c r="DM20" s="154"/>
      <c r="DN20" s="267">
        <f t="shared" si="23"/>
        <v>0</v>
      </c>
      <c r="DO20" s="154">
        <f t="shared" si="24"/>
        <v>0</v>
      </c>
      <c r="DP20" s="154">
        <f t="shared" si="25"/>
        <v>0</v>
      </c>
      <c r="DQ20" s="154">
        <f t="shared" si="26"/>
        <v>0</v>
      </c>
      <c r="DR20" s="154">
        <f t="shared" si="27"/>
        <v>0</v>
      </c>
      <c r="DS20" s="154">
        <f t="shared" si="28"/>
        <v>0</v>
      </c>
      <c r="DT20" s="154">
        <f t="shared" si="29"/>
        <v>0</v>
      </c>
      <c r="DU20" s="154">
        <f t="shared" si="30"/>
        <v>0</v>
      </c>
      <c r="DV20" s="154">
        <f t="shared" si="31"/>
        <v>0</v>
      </c>
      <c r="DW20" s="154">
        <f t="shared" si="32"/>
        <v>34</v>
      </c>
      <c r="DX20" s="154">
        <f t="shared" si="33"/>
        <v>47</v>
      </c>
      <c r="DY20" s="154">
        <f t="shared" si="34"/>
        <v>61</v>
      </c>
      <c r="DZ20" s="154">
        <f t="shared" si="35"/>
        <v>97</v>
      </c>
      <c r="EA20" s="154">
        <f t="shared" si="36"/>
        <v>120</v>
      </c>
      <c r="EB20" s="264">
        <f t="shared" si="40"/>
        <v>134</v>
      </c>
      <c r="EC20" s="264">
        <f t="shared" si="41"/>
        <v>180</v>
      </c>
      <c r="ED20" s="154">
        <f t="shared" si="11"/>
        <v>51</v>
      </c>
      <c r="EG20" s="279"/>
    </row>
    <row r="21" spans="2:137" ht="13" thickBot="1" x14ac:dyDescent="0.3">
      <c r="B21" s="131">
        <v>20</v>
      </c>
      <c r="C21" s="50">
        <f t="shared" si="0"/>
        <v>1</v>
      </c>
      <c r="D21" s="50">
        <f t="shared" si="12"/>
        <v>0</v>
      </c>
      <c r="E21" s="97"/>
      <c r="F21" s="2">
        <f t="shared" si="37"/>
        <v>16</v>
      </c>
      <c r="G21" s="207">
        <v>217</v>
      </c>
      <c r="H21" s="98">
        <f>15- COUNTIF(L21:AC21,"#N/A")</f>
        <v>13</v>
      </c>
      <c r="I21" s="131">
        <f>SUM(AH21:AY21)+SUM(BE21:BT21)</f>
        <v>475</v>
      </c>
      <c r="J21" s="398">
        <f>DI21</f>
        <v>78.169369195328386</v>
      </c>
      <c r="K21" s="456" t="str">
        <f>IF(ISNUMBER(MATCH(G21,'[4]OPR data'!$A$3:$A$2900,0)),"Y","N")</f>
        <v>Y</v>
      </c>
      <c r="L21" s="146"/>
      <c r="M21" s="233"/>
      <c r="N21" s="469" t="str">
        <f>(INDEX(Finish_table!R$4:R$83,MATCH('16 Year_History_Results'!$G21,Finish_table!S$4:S$83,0),1))</f>
        <v>F</v>
      </c>
      <c r="O21" s="233" t="str">
        <f>(INDEX(Finish_table!Z$4:Z$99,MATCH('16 Year_History_Results'!$G21,Finish_table!AA$4:AA$99,0),1))</f>
        <v>SF</v>
      </c>
      <c r="P21" s="233" t="str">
        <f>(INDEX(Finish_table!AI$4:AI$99,MATCH('16 Year_History_Results'!$G21,Finish_table!AJ$4:AJ$99,0),1))</f>
        <v>QF</v>
      </c>
      <c r="Q21" s="233" t="str">
        <f>(INDEX(Finish_table!AR$4:AR$99,MATCH('16 Year_History_Results'!$G21,Finish_table!AS$4:AS$99,0),1))</f>
        <v>QF</v>
      </c>
      <c r="R21" s="233" t="str">
        <f>(INDEX(Finish_table!BA$4:BA$99,MATCH('16 Year_History_Results'!$G21,Finish_table!BB$4:BB$99,0),1))</f>
        <v>W</v>
      </c>
      <c r="S21" s="233" t="str">
        <f>(INDEX(Finish_table!BJ$4:BJ$99,MATCH('16 Year_History_Results'!$G21,Finish_table!BK$4:BK$99,0),1))</f>
        <v>WC</v>
      </c>
      <c r="T21" s="233" t="str">
        <f>(INDEX(Finish_table!BS$4:BS$99,MATCH('16 Year_History_Results'!$G21,Finish_table!BT$4:BT$99,0),1))</f>
        <v>QF</v>
      </c>
      <c r="U21" s="233" t="str">
        <f>(INDEX(Finish_table!CB$4:CB$99,MATCH('16 Year_History_Results'!$G21,Finish_table!CC$4:CC$99,0),1))</f>
        <v>WC</v>
      </c>
      <c r="V21" s="233" t="str">
        <f>(INDEX(Finish_table!CK$4:CK$99,MATCH('16 Year_History_Results'!$G21,Finish_table!CL$4:CL$99,0),1))</f>
        <v>WF</v>
      </c>
      <c r="W21" s="233" t="str">
        <f>(INDEX(Finish_table!CT$4:CT$99,MATCH('16 Year_History_Results'!$G21,Finish_table!CU$4:CU$99,0),1))</f>
        <v>F</v>
      </c>
      <c r="X21" s="233" t="str">
        <f>(INDEX(Finish_table!DC$4:DC$99,MATCH('16 Year_History_Results'!$G21,Finish_table!DD$4:DD$99,0),1))</f>
        <v>W</v>
      </c>
      <c r="Y21" s="233" t="e">
        <f>(INDEX(Finish_table!DL$4:DL$99,MATCH('16 Year_History_Results'!$G21,Finish_table!DM$4:DM$99,0),1))</f>
        <v>#N/A</v>
      </c>
      <c r="Z21" s="233" t="str">
        <f>(INDEX(Finish_table!DU$4:DU$99,MATCH('16 Year_History_Results'!$G21,Finish_table!DV$4:DV$99,0),1))</f>
        <v>F</v>
      </c>
      <c r="AA21" s="233" t="e">
        <f>(INDEX(Finish_table!ED$4:ED$140,MATCH('16 Year_History_Results'!$G21,Finish_table!EE$4:EE$140,0),1))</f>
        <v>#N/A</v>
      </c>
      <c r="AB21" s="233" t="str">
        <f>(INDEX(Finish_table!EM$4:EM$224,MATCH('16 Year_History_Results'!$G21,Finish_table!EN$4:EN$224,0),1))</f>
        <v>F</v>
      </c>
      <c r="AC21" s="253" t="str">
        <f>(INDEX(Finish_table!EW$4:EW$224,MATCH('16 Year_History_Results'!$G21,Finish_table!EX$4:EX$224,0),1))</f>
        <v>W</v>
      </c>
      <c r="AD21" s="2"/>
      <c r="AF21" s="98"/>
      <c r="AG21">
        <f t="shared" si="1"/>
        <v>217</v>
      </c>
      <c r="AH21" s="146"/>
      <c r="AI21" s="2"/>
      <c r="AJ21" s="146">
        <f>INDEX('2001'!$C$44:$C$140,'16 Year_History_Results'!BZ21)</f>
        <v>30</v>
      </c>
      <c r="AK21" s="2">
        <f>INDEX('2002'!$C$44:$C$140,'16 Year_History_Results'!CA21)</f>
        <v>10</v>
      </c>
      <c r="AL21" s="2">
        <f>INDEX('2003'!$C$44:$C$140,'16 Year_History_Results'!CB21)</f>
        <v>0</v>
      </c>
      <c r="AM21" s="2">
        <f>INDEX('2004'!$C$44:$C$140,'16 Year_History_Results'!CC21)</f>
        <v>0</v>
      </c>
      <c r="AN21" s="2">
        <f>INDEX('2005'!$C$44:$C$140,'16 Year_History_Results'!CD21)</f>
        <v>30</v>
      </c>
      <c r="AO21" s="2">
        <f>INDEX('2006'!$C$44:$C$140,'16 Year_History_Results'!CE21)</f>
        <v>50</v>
      </c>
      <c r="AP21" s="2">
        <f>INDEX('2007'!$C$44:$C$140,'16 Year_History_Results'!CF21)</f>
        <v>0</v>
      </c>
      <c r="AQ21" s="2">
        <f>INDEX('2008'!$C$44:$C$140,'16 Year_History_Results'!CG21)</f>
        <v>50</v>
      </c>
      <c r="AR21" s="2">
        <f>INDEX('2009'!$C$44:$C$140,'16 Year_History_Results'!CH21)</f>
        <v>40</v>
      </c>
      <c r="AS21" s="2">
        <f>INDEX('2010'!$C$44:$C$140,'16 Year_History_Results'!CI21)</f>
        <v>20</v>
      </c>
      <c r="AT21" s="2">
        <f>INDEX('2011'!$C$44:$C$140,'16 Year_History_Results'!CJ21)</f>
        <v>30</v>
      </c>
      <c r="AU21" s="2">
        <f>INDEX('2012'!$C$44:$C$140,'16 Year_History_Results'!CK21)</f>
        <v>0</v>
      </c>
      <c r="AV21" s="2">
        <f>INDEX('2013'!$C$44:$C$140,'16 Year_History_Results'!CL21)</f>
        <v>20</v>
      </c>
      <c r="AW21" s="2">
        <f>INDEX('2014'!$C$52:$C$180,'16 Year_History_Results'!CM21)</f>
        <v>0</v>
      </c>
      <c r="AX21" s="2">
        <f>INDEX('2015'!$E$52:$E$308,'16 Year_History_Results'!CN21)</f>
        <v>20</v>
      </c>
      <c r="AY21" s="147">
        <f>INDEX('2016'!$E$52:$E$308,'16 Year_History_Results'!CO21)</f>
        <v>30</v>
      </c>
      <c r="AZ21" s="2"/>
      <c r="BA21" s="2"/>
      <c r="BB21">
        <f t="shared" si="13"/>
        <v>217</v>
      </c>
      <c r="BC21" s="146"/>
      <c r="BD21" s="2"/>
      <c r="BE21" s="146">
        <f>INDEX('2001'!$B$44:$B$140,'16 Year_History_Results'!BZ21)</f>
        <v>12</v>
      </c>
      <c r="BF21" s="2">
        <f>INDEX('2002'!$B$44:$B$140,'16 Year_History_Results'!CA21)</f>
        <v>13</v>
      </c>
      <c r="BG21" s="2">
        <f>INDEX('2003'!$B$44:$B$140,'16 Year_History_Results'!CB21)</f>
        <v>14</v>
      </c>
      <c r="BH21" s="2">
        <f>INDEX('2004'!$B$44:$B$140,'16 Year_History_Results'!CC21)</f>
        <v>4</v>
      </c>
      <c r="BI21" s="2">
        <f>INDEX('2005'!$B$44:$B$140,'16 Year_History_Results'!CD21)</f>
        <v>16</v>
      </c>
      <c r="BJ21" s="2">
        <f>INDEX('2006'!$B$44:$B$140,'16 Year_History_Results'!CE21)</f>
        <v>16</v>
      </c>
      <c r="BK21" s="2">
        <f>INDEX('2007'!$B$44:$B$140,'16 Year_History_Results'!CF21)</f>
        <v>3</v>
      </c>
      <c r="BL21" s="2">
        <f>INDEX('2008'!$B$44:$B$140,'16 Year_History_Results'!CG21)</f>
        <v>16</v>
      </c>
      <c r="BM21" s="2">
        <f>INDEX('2009'!$B$44:$B$140,'16 Year_History_Results'!CH21)</f>
        <v>10</v>
      </c>
      <c r="BN21" s="2">
        <f>INDEX('2010'!$B$44:$B$140,'16 Year_History_Results'!CI21)</f>
        <v>16</v>
      </c>
      <c r="BO21" s="2">
        <f>INDEX('2011'!$B$44:$B$140,'16 Year_History_Results'!CJ21)</f>
        <v>10</v>
      </c>
      <c r="BP21" s="2">
        <f>INDEX('2012'!$B$44:$B$140,'16 Year_History_Results'!CK21)</f>
        <v>0</v>
      </c>
      <c r="BQ21" s="2">
        <f>INDEX('2013'!$B$44:$B$140,'16 Year_History_Results'!CL21)</f>
        <v>1</v>
      </c>
      <c r="BR21" s="2">
        <f>INDEX('2014'!$B$52:$B$180,'16 Year_History_Results'!CM21)</f>
        <v>0</v>
      </c>
      <c r="BS21" s="147">
        <f>INDEX('2015'!$B$52:$B$308,'16 Year_History_Results'!CN21)</f>
        <v>4</v>
      </c>
      <c r="BT21" s="147">
        <f>INDEX('2016'!$B$52:$B$308,'16 Year_History_Results'!CO21)</f>
        <v>10</v>
      </c>
      <c r="BW21">
        <f t="shared" si="14"/>
        <v>217</v>
      </c>
      <c r="BX21" s="146"/>
      <c r="BY21" s="2"/>
      <c r="BZ21" s="146">
        <f>IF(ISNA(MATCH($BW21,'2001'!$A$44:$A$139,0)),97,MATCH($BW21,'2001'!$A$44:$A$139,0))</f>
        <v>47</v>
      </c>
      <c r="CA21" s="2">
        <f>IF(ISNA(MATCH($BW21,'2002'!$A$44:$A$139,0)),97,MATCH($BW21,'2002'!$A$44:$A$139,0))</f>
        <v>47</v>
      </c>
      <c r="CB21" s="2">
        <f>IF(ISNA(MATCH($BW21,'2003'!$A$44:$A$139,0)),97,MATCH($BW21,'2003'!$A$44:$A$139,0))</f>
        <v>38</v>
      </c>
      <c r="CC21" s="2">
        <f>IF(ISNA(MATCH($BW21,'2004'!$A$44:$A$139,0)),97,MATCH($BW21,'2004'!$A$44:$A$139,0))</f>
        <v>33</v>
      </c>
      <c r="CD21" s="2">
        <f>IF(ISNA(MATCH($BW21,'2005'!$A$44:$A$139,0)),97,MATCH($BW21,'2005'!$A$44:$A$139,0))</f>
        <v>35</v>
      </c>
      <c r="CE21" s="2">
        <f>IF(ISNA(MATCH($BW21,'2006'!$A$44:$A$139,0)),97,MATCH($BW21,'2006'!$A$44:$A$139,0))</f>
        <v>41</v>
      </c>
      <c r="CF21" s="2">
        <f>IF(ISNA(MATCH($BW21,'2007'!$A$44:$A$139,0)),97,MATCH($BW21,'2007'!$A$44:$A$139,0))</f>
        <v>34</v>
      </c>
      <c r="CG21" s="2">
        <f>IF(ISNA(MATCH($BW21,'2008'!$A$44:$A$139,0)),97,MATCH($BW21,'2008'!$A$44:$A$139,0))</f>
        <v>38</v>
      </c>
      <c r="CH21" s="2">
        <f>IF(ISNA(MATCH($BW21,'2009'!$A$44:$A$139,0)),97,MATCH($BW21,'2009'!$A$44:$A$139,0))</f>
        <v>30</v>
      </c>
      <c r="CI21" s="2">
        <f>IF(ISNA(MATCH($BW21,'2010'!$A$44:$A$139,0)),97,MATCH($BW21,'2010'!$A$44:$A$139,0))</f>
        <v>23</v>
      </c>
      <c r="CJ21" s="2">
        <f>IF(ISNA(MATCH($BW21,'2011'!$A$44:$A$139,0)),97,MATCH($BW21,'2011'!$A$44:$A$139,0))</f>
        <v>23</v>
      </c>
      <c r="CK21" s="2">
        <f>IF(ISNA(MATCH($BW21,'2012'!$A$44:$A$139,0)),97,MATCH($BW21,'2012'!$A$44:$A$139,0))</f>
        <v>97</v>
      </c>
      <c r="CL21" s="2">
        <f>IF(ISNA(MATCH($BW21,'2013'!$A$44:$A$139,0)),97,MATCH($BW21,'2013'!$A$44:$A$139,0))</f>
        <v>19</v>
      </c>
      <c r="CM21" s="2">
        <f>IF(ISNA(MATCH($BW21,'2014'!$A$52:$A$179,0)),129,MATCH($BW21,'2014'!$A$52:$A$179,0))</f>
        <v>23</v>
      </c>
      <c r="CN21" s="147">
        <f>IF(ISNA(MATCH($BW21,'2015'!$A$52:$A$307,0)),257,MATCH($BW21,'2015'!$A$52:$A$307,0))</f>
        <v>32</v>
      </c>
      <c r="CO21" s="147">
        <f>IF(ISNA(MATCH($BW21,'2016'!$A$52:$A$307,0)),257,MATCH($BW21,'2016'!$A$52:$A$307,0))</f>
        <v>35</v>
      </c>
      <c r="CP21" s="314"/>
      <c r="CQ21">
        <f t="shared" si="15"/>
        <v>217</v>
      </c>
      <c r="CR21" s="278"/>
      <c r="CS21" s="279"/>
      <c r="CT21" s="278">
        <f t="shared" si="16"/>
        <v>42</v>
      </c>
      <c r="CU21" s="279">
        <f t="shared" si="2"/>
        <v>50.997199999999999</v>
      </c>
      <c r="CV21" s="279">
        <f t="shared" si="3"/>
        <v>47.994733519999997</v>
      </c>
      <c r="CW21" s="279">
        <f t="shared" si="4"/>
        <v>35.993289364432002</v>
      </c>
      <c r="CX21" s="279">
        <f t="shared" si="5"/>
        <v>69.993126690330371</v>
      </c>
      <c r="CY21" s="279">
        <f t="shared" si="6"/>
        <v>112.65741825177423</v>
      </c>
      <c r="CZ21" s="279">
        <f t="shared" si="7"/>
        <v>78.097435006632693</v>
      </c>
      <c r="DA21" s="279">
        <f t="shared" si="8"/>
        <v>118.05975017542136</v>
      </c>
      <c r="DB21" s="279">
        <f t="shared" si="9"/>
        <v>128.69862946693587</v>
      </c>
      <c r="DC21" s="279">
        <f t="shared" si="17"/>
        <v>121.79050640265945</v>
      </c>
      <c r="DD21" s="279">
        <f t="shared" si="18"/>
        <v>121.18555156801278</v>
      </c>
      <c r="DE21" s="279">
        <f t="shared" si="19"/>
        <v>80.782288675237325</v>
      </c>
      <c r="DF21" s="279">
        <f t="shared" si="20"/>
        <v>74.849473630913195</v>
      </c>
      <c r="DG21" s="279">
        <f t="shared" si="21"/>
        <v>49.894659122366733</v>
      </c>
      <c r="DH21" s="280">
        <f t="shared" si="38"/>
        <v>57.259779770969665</v>
      </c>
      <c r="DI21" s="280">
        <f t="shared" si="39"/>
        <v>78.169369195328386</v>
      </c>
      <c r="DJ21" s="154">
        <f t="shared" si="10"/>
        <v>28</v>
      </c>
      <c r="DK21" s="279">
        <f t="shared" si="22"/>
        <v>217</v>
      </c>
      <c r="DL21" s="154"/>
      <c r="DM21" s="154"/>
      <c r="DN21" s="267">
        <f t="shared" si="23"/>
        <v>42</v>
      </c>
      <c r="DO21" s="154">
        <f t="shared" si="24"/>
        <v>65</v>
      </c>
      <c r="DP21" s="154">
        <f t="shared" si="25"/>
        <v>79</v>
      </c>
      <c r="DQ21" s="154">
        <f t="shared" si="26"/>
        <v>83</v>
      </c>
      <c r="DR21" s="154">
        <f t="shared" si="27"/>
        <v>129</v>
      </c>
      <c r="DS21" s="154">
        <f t="shared" si="28"/>
        <v>195</v>
      </c>
      <c r="DT21" s="154">
        <f t="shared" si="29"/>
        <v>198</v>
      </c>
      <c r="DU21" s="154">
        <f t="shared" si="30"/>
        <v>264</v>
      </c>
      <c r="DV21" s="154">
        <f t="shared" si="31"/>
        <v>314</v>
      </c>
      <c r="DW21" s="154">
        <f t="shared" si="32"/>
        <v>350</v>
      </c>
      <c r="DX21" s="154">
        <f t="shared" si="33"/>
        <v>390</v>
      </c>
      <c r="DY21" s="154">
        <f t="shared" si="34"/>
        <v>390</v>
      </c>
      <c r="DZ21" s="154">
        <f t="shared" si="35"/>
        <v>411</v>
      </c>
      <c r="EA21" s="154">
        <f t="shared" si="36"/>
        <v>411</v>
      </c>
      <c r="EB21" s="264">
        <f t="shared" si="40"/>
        <v>435</v>
      </c>
      <c r="EC21" s="264">
        <f t="shared" si="41"/>
        <v>475</v>
      </c>
      <c r="ED21" s="154">
        <f t="shared" si="11"/>
        <v>6</v>
      </c>
      <c r="EG21" s="279"/>
    </row>
    <row r="22" spans="2:137" ht="13" thickBot="1" x14ac:dyDescent="0.3">
      <c r="B22" s="131">
        <v>20</v>
      </c>
      <c r="C22" s="50">
        <f t="shared" si="0"/>
        <v>2</v>
      </c>
      <c r="D22" s="50">
        <f t="shared" si="12"/>
        <v>0</v>
      </c>
      <c r="E22" s="97"/>
      <c r="F22" s="2">
        <f t="shared" si="37"/>
        <v>17</v>
      </c>
      <c r="G22" s="207">
        <v>469</v>
      </c>
      <c r="H22" s="98">
        <f>15- COUNTIF(L22:AC22,"#N/A")</f>
        <v>14</v>
      </c>
      <c r="I22" s="131">
        <f>SUM(AH22:AY22)+SUM(BE22:BT22)</f>
        <v>509</v>
      </c>
      <c r="J22" s="398">
        <f>DI22</f>
        <v>72.188732551063893</v>
      </c>
      <c r="K22" s="456" t="str">
        <f>IF(ISNUMBER(MATCH(G22,'[4]OPR data'!$A$3:$A$2900,0)),"Y","N")</f>
        <v>Y</v>
      </c>
      <c r="L22" s="146"/>
      <c r="M22" s="233"/>
      <c r="N22" s="469" t="str">
        <f>(INDEX(Finish_table!R$4:R$83,MATCH('16 Year_History_Results'!$G22,Finish_table!S$4:S$83,0),1))</f>
        <v>SF</v>
      </c>
      <c r="O22" s="233" t="str">
        <f>(INDEX(Finish_table!Z$4:Z$99,MATCH('16 Year_History_Results'!$G22,Finish_table!AA$4:AA$99,0),1))</f>
        <v>F</v>
      </c>
      <c r="P22" s="233" t="str">
        <f>(INDEX(Finish_table!AI$4:AI$99,MATCH('16 Year_History_Results'!$G22,Finish_table!AJ$4:AJ$99,0),1))</f>
        <v>WC</v>
      </c>
      <c r="Q22" s="233" t="str">
        <f>(INDEX(Finish_table!AR$4:AR$99,MATCH('16 Year_History_Results'!$G22,Finish_table!AS$4:AS$99,0),1))</f>
        <v>WF</v>
      </c>
      <c r="R22" s="233" t="str">
        <f>(INDEX(Finish_table!BA$4:BA$99,MATCH('16 Year_History_Results'!$G22,Finish_table!BB$4:BB$99,0),1))</f>
        <v>QF</v>
      </c>
      <c r="S22" s="233" t="str">
        <f>(INDEX(Finish_table!BJ$4:BJ$99,MATCH('16 Year_History_Results'!$G22,Finish_table!BK$4:BK$99,0),1))</f>
        <v>SF</v>
      </c>
      <c r="T22" s="233" t="str">
        <f>(INDEX(Finish_table!BS$4:BS$99,MATCH('16 Year_History_Results'!$G22,Finish_table!BT$4:BT$99,0),1))</f>
        <v>SF</v>
      </c>
      <c r="U22" s="233" t="str">
        <f>(INDEX(Finish_table!CB$4:CB$99,MATCH('16 Year_History_Results'!$G22,Finish_table!CC$4:CC$99,0),1))</f>
        <v>QF</v>
      </c>
      <c r="V22" s="233" t="str">
        <f>(INDEX(Finish_table!CK$4:CK$99,MATCH('16 Year_History_Results'!$G22,Finish_table!CL$4:CL$99,0),1))</f>
        <v>QF</v>
      </c>
      <c r="W22" s="233" t="str">
        <f>(INDEX(Finish_table!CT$4:CT$99,MATCH('16 Year_History_Results'!$G22,Finish_table!CU$4:CU$99,0),1))</f>
        <v>WF</v>
      </c>
      <c r="X22" s="233" t="str">
        <f>(INDEX(Finish_table!DC$4:DC$99,MATCH('16 Year_History_Results'!$G22,Finish_table!DD$4:DD$99,0),1))</f>
        <v>F</v>
      </c>
      <c r="Y22" s="233" t="str">
        <f>(INDEX(Finish_table!DL$4:DL$99,MATCH('16 Year_History_Results'!$G22,Finish_table!DM$4:DM$99,0),1))</f>
        <v>SF</v>
      </c>
      <c r="Z22" s="233" t="str">
        <f>(INDEX(Finish_table!DU$4:DU$99,MATCH('16 Year_History_Results'!$G22,Finish_table!DV$4:DV$99,0),1))</f>
        <v>WF</v>
      </c>
      <c r="AA22" s="233" t="str">
        <f>(INDEX(Finish_table!ED$4:ED$140,MATCH('16 Year_History_Results'!$G22,Finish_table!EE$4:EE$140,0),1))</f>
        <v>WC</v>
      </c>
      <c r="AB22" s="233" t="str">
        <f>(INDEX(Finish_table!EM$4:EM$224,MATCH('16 Year_History_Results'!$G22,Finish_table!EN$4:EN$224,0),1))</f>
        <v>QF</v>
      </c>
      <c r="AC22" s="253" t="e">
        <f>(INDEX(Finish_table!EW$4:EW$224,MATCH('16 Year_History_Results'!$G22,Finish_table!EX$4:EX$224,0),1))</f>
        <v>#N/A</v>
      </c>
      <c r="AD22" s="2"/>
      <c r="AF22" s="98"/>
      <c r="AG22">
        <f t="shared" si="1"/>
        <v>469</v>
      </c>
      <c r="AH22" s="146"/>
      <c r="AI22" s="2"/>
      <c r="AJ22" s="146">
        <f>INDEX('2001'!$C$44:$C$140,'16 Year_History_Results'!BZ22)</f>
        <v>20</v>
      </c>
      <c r="AK22" s="2">
        <f>INDEX('2002'!$C$44:$C$140,'16 Year_History_Results'!CA22)</f>
        <v>20</v>
      </c>
      <c r="AL22" s="2">
        <f>INDEX('2003'!$C$44:$C$140,'16 Year_History_Results'!CB22)</f>
        <v>50</v>
      </c>
      <c r="AM22" s="2">
        <f>INDEX('2004'!$C$44:$C$140,'16 Year_History_Results'!CC22)</f>
        <v>40</v>
      </c>
      <c r="AN22" s="2">
        <f>INDEX('2005'!$C$44:$C$140,'16 Year_History_Results'!CD22)</f>
        <v>0</v>
      </c>
      <c r="AO22" s="2">
        <f>INDEX('2006'!$C$44:$C$140,'16 Year_History_Results'!CE22)</f>
        <v>10</v>
      </c>
      <c r="AP22" s="2">
        <f>INDEX('2007'!$C$44:$C$140,'16 Year_History_Results'!CF22)</f>
        <v>10</v>
      </c>
      <c r="AQ22" s="2">
        <f>INDEX('2008'!$C$44:$C$140,'16 Year_History_Results'!CG22)</f>
        <v>0</v>
      </c>
      <c r="AR22" s="2">
        <f>INDEX('2009'!$C$44:$C$140,'16 Year_History_Results'!CH22)</f>
        <v>0</v>
      </c>
      <c r="AS22" s="2">
        <f>INDEX('2010'!$C$44:$C$140,'16 Year_History_Results'!CI22)</f>
        <v>40</v>
      </c>
      <c r="AT22" s="2">
        <f>INDEX('2011'!$C$44:$C$140,'16 Year_History_Results'!CJ22)</f>
        <v>20</v>
      </c>
      <c r="AU22" s="2">
        <f>INDEX('2012'!$C$44:$C$140,'16 Year_History_Results'!CK22)</f>
        <v>10</v>
      </c>
      <c r="AV22" s="2">
        <f>INDEX('2013'!$C$44:$C$140,'16 Year_History_Results'!CL22)</f>
        <v>40</v>
      </c>
      <c r="AW22" s="2">
        <f>INDEX('2014'!$C$52:$C$180,'16 Year_History_Results'!CM22)</f>
        <v>50</v>
      </c>
      <c r="AX22" s="2">
        <f>INDEX('2015'!$E$52:$E$308,'16 Year_History_Results'!CN22)</f>
        <v>0</v>
      </c>
      <c r="AY22" s="147">
        <f>INDEX('2016'!$E$52:$E$308,'16 Year_History_Results'!CO22)</f>
        <v>0</v>
      </c>
      <c r="AZ22" s="2"/>
      <c r="BA22" s="2"/>
      <c r="BB22">
        <f t="shared" si="13"/>
        <v>469</v>
      </c>
      <c r="BC22" s="146"/>
      <c r="BD22" s="2"/>
      <c r="BE22" s="146">
        <f>INDEX('2001'!$B$44:$B$140,'16 Year_History_Results'!BZ22)</f>
        <v>11</v>
      </c>
      <c r="BF22" s="2">
        <f>INDEX('2002'!$B$44:$B$140,'16 Year_History_Results'!CA22)</f>
        <v>16</v>
      </c>
      <c r="BG22" s="2">
        <f>INDEX('2003'!$B$44:$B$140,'16 Year_History_Results'!CB22)</f>
        <v>16</v>
      </c>
      <c r="BH22" s="2">
        <f>INDEX('2004'!$B$44:$B$140,'16 Year_History_Results'!CC22)</f>
        <v>16</v>
      </c>
      <c r="BI22" s="2">
        <f>INDEX('2005'!$B$44:$B$140,'16 Year_History_Results'!CD22)</f>
        <v>2</v>
      </c>
      <c r="BJ22" s="2">
        <f>INDEX('2006'!$B$44:$B$140,'16 Year_History_Results'!CE22)</f>
        <v>15</v>
      </c>
      <c r="BK22" s="2">
        <f>INDEX('2007'!$B$44:$B$140,'16 Year_History_Results'!CF22)</f>
        <v>12</v>
      </c>
      <c r="BL22" s="2">
        <f>INDEX('2008'!$B$44:$B$140,'16 Year_History_Results'!CG22)</f>
        <v>12</v>
      </c>
      <c r="BM22" s="2">
        <f>INDEX('2009'!$B$44:$B$140,'16 Year_History_Results'!CH22)</f>
        <v>10</v>
      </c>
      <c r="BN22" s="2">
        <f>INDEX('2010'!$B$44:$B$140,'16 Year_History_Results'!CI22)</f>
        <v>16</v>
      </c>
      <c r="BO22" s="2">
        <f>INDEX('2011'!$B$44:$B$140,'16 Year_History_Results'!CJ22)</f>
        <v>13</v>
      </c>
      <c r="BP22" s="2">
        <f>INDEX('2012'!$B$44:$B$140,'16 Year_History_Results'!CK22)</f>
        <v>15</v>
      </c>
      <c r="BQ22" s="2">
        <f>INDEX('2013'!$B$44:$B$140,'16 Year_History_Results'!CL22)</f>
        <v>15</v>
      </c>
      <c r="BR22" s="2">
        <f>INDEX('2014'!$B$52:$B$180,'16 Year_History_Results'!CM22)</f>
        <v>16</v>
      </c>
      <c r="BS22" s="147">
        <f>INDEX('2015'!$B$52:$B$308,'16 Year_History_Results'!CN22)</f>
        <v>14</v>
      </c>
      <c r="BT22" s="147">
        <f>INDEX('2016'!$B$52:$B$308,'16 Year_History_Results'!CO22)</f>
        <v>0</v>
      </c>
      <c r="BW22">
        <f t="shared" si="14"/>
        <v>469</v>
      </c>
      <c r="BX22" s="146"/>
      <c r="BY22" s="2"/>
      <c r="BZ22" s="146">
        <f>IF(ISNA(MATCH($BW22,'2001'!$A$44:$A$139,0)),97,MATCH($BW22,'2001'!$A$44:$A$139,0))</f>
        <v>76</v>
      </c>
      <c r="CA22" s="2">
        <f>IF(ISNA(MATCH($BW22,'2002'!$A$44:$A$139,0)),97,MATCH($BW22,'2002'!$A$44:$A$139,0))</f>
        <v>80</v>
      </c>
      <c r="CB22" s="2">
        <f>IF(ISNA(MATCH($BW22,'2003'!$A$44:$A$139,0)),97,MATCH($BW22,'2003'!$A$44:$A$139,0))</f>
        <v>70</v>
      </c>
      <c r="CC22" s="2">
        <f>IF(ISNA(MATCH($BW22,'2004'!$A$44:$A$139,0)),97,MATCH($BW22,'2004'!$A$44:$A$139,0))</f>
        <v>63</v>
      </c>
      <c r="CD22" s="2">
        <f>IF(ISNA(MATCH($BW22,'2005'!$A$44:$A$139,0)),97,MATCH($BW22,'2005'!$A$44:$A$139,0))</f>
        <v>61</v>
      </c>
      <c r="CE22" s="2">
        <f>IF(ISNA(MATCH($BW22,'2006'!$A$44:$A$139,0)),97,MATCH($BW22,'2006'!$A$44:$A$139,0))</f>
        <v>63</v>
      </c>
      <c r="CF22" s="2">
        <f>IF(ISNA(MATCH($BW22,'2007'!$A$44:$A$139,0)),97,MATCH($BW22,'2007'!$A$44:$A$139,0))</f>
        <v>48</v>
      </c>
      <c r="CG22" s="2">
        <f>IF(ISNA(MATCH($BW22,'2008'!$A$44:$A$139,0)),97,MATCH($BW22,'2008'!$A$44:$A$139,0))</f>
        <v>52</v>
      </c>
      <c r="CH22" s="2">
        <f>IF(ISNA(MATCH($BW22,'2009'!$A$44:$A$139,0)),97,MATCH($BW22,'2009'!$A$44:$A$139,0))</f>
        <v>45</v>
      </c>
      <c r="CI22" s="2">
        <f>IF(ISNA(MATCH($BW22,'2010'!$A$44:$A$139,0)),97,MATCH($BW22,'2010'!$A$44:$A$139,0))</f>
        <v>40</v>
      </c>
      <c r="CJ22" s="2">
        <f>IF(ISNA(MATCH($BW22,'2011'!$A$44:$A$139,0)),97,MATCH($BW22,'2011'!$A$44:$A$139,0))</f>
        <v>37</v>
      </c>
      <c r="CK22" s="2">
        <f>IF(ISNA(MATCH($BW22,'2012'!$A$44:$A$139,0)),97,MATCH($BW22,'2012'!$A$44:$A$139,0))</f>
        <v>32</v>
      </c>
      <c r="CL22" s="2">
        <f>IF(ISNA(MATCH($BW22,'2013'!$A$44:$A$139,0)),97,MATCH($BW22,'2013'!$A$44:$A$139,0))</f>
        <v>30</v>
      </c>
      <c r="CM22" s="2">
        <f>IF(ISNA(MATCH($BW22,'2014'!$A$52:$A$179,0)),129,MATCH($BW22,'2014'!$A$52:$A$179,0))</f>
        <v>36</v>
      </c>
      <c r="CN22" s="147">
        <f>IF(ISNA(MATCH($BW22,'2015'!$A$52:$A$307,0)),257,MATCH($BW22,'2015'!$A$52:$A$307,0))</f>
        <v>59</v>
      </c>
      <c r="CO22" s="147">
        <f>IF(ISNA(MATCH($BW22,'2016'!$A$52:$A$307,0)),257,MATCH($BW22,'2016'!$A$52:$A$307,0))</f>
        <v>257</v>
      </c>
      <c r="CP22" s="314"/>
      <c r="CQ22">
        <f t="shared" si="15"/>
        <v>469</v>
      </c>
      <c r="CR22" s="278"/>
      <c r="CS22" s="279"/>
      <c r="CT22" s="278">
        <f t="shared" si="16"/>
        <v>31</v>
      </c>
      <c r="CU22" s="279">
        <f t="shared" si="2"/>
        <v>56.6646</v>
      </c>
      <c r="CV22" s="279">
        <f t="shared" si="3"/>
        <v>103.77262236</v>
      </c>
      <c r="CW22" s="279">
        <f t="shared" si="4"/>
        <v>125.174830065176</v>
      </c>
      <c r="CX22" s="279">
        <f t="shared" si="5"/>
        <v>85.441541721446313</v>
      </c>
      <c r="CY22" s="279">
        <f t="shared" si="6"/>
        <v>81.955331711516109</v>
      </c>
      <c r="CZ22" s="279">
        <f t="shared" si="7"/>
        <v>76.631424118896632</v>
      </c>
      <c r="DA22" s="279">
        <f t="shared" si="8"/>
        <v>63.082507317656493</v>
      </c>
      <c r="DB22" s="279">
        <f t="shared" si="9"/>
        <v>52.050799377949815</v>
      </c>
      <c r="DC22" s="279">
        <f t="shared" si="17"/>
        <v>90.697062865341337</v>
      </c>
      <c r="DD22" s="279">
        <f t="shared" si="18"/>
        <v>93.458662106036542</v>
      </c>
      <c r="DE22" s="279">
        <f t="shared" si="19"/>
        <v>87.299544159883965</v>
      </c>
      <c r="DF22" s="279">
        <f t="shared" si="20"/>
        <v>113.19387613697864</v>
      </c>
      <c r="DG22" s="279">
        <f t="shared" si="21"/>
        <v>141.45503783290997</v>
      </c>
      <c r="DH22" s="280">
        <f t="shared" si="38"/>
        <v>108.29392821941778</v>
      </c>
      <c r="DI22" s="280">
        <f t="shared" si="39"/>
        <v>72.188732551063893</v>
      </c>
      <c r="DJ22" s="154">
        <f t="shared" si="10"/>
        <v>7</v>
      </c>
      <c r="DK22" s="279">
        <f t="shared" si="22"/>
        <v>469</v>
      </c>
      <c r="DL22" s="154"/>
      <c r="DM22" s="154"/>
      <c r="DN22" s="267">
        <f t="shared" si="23"/>
        <v>31</v>
      </c>
      <c r="DO22" s="154">
        <f t="shared" si="24"/>
        <v>67</v>
      </c>
      <c r="DP22" s="154">
        <f t="shared" si="25"/>
        <v>133</v>
      </c>
      <c r="DQ22" s="154">
        <f t="shared" si="26"/>
        <v>189</v>
      </c>
      <c r="DR22" s="154">
        <f t="shared" si="27"/>
        <v>191</v>
      </c>
      <c r="DS22" s="154">
        <f t="shared" si="28"/>
        <v>216</v>
      </c>
      <c r="DT22" s="154">
        <f t="shared" si="29"/>
        <v>238</v>
      </c>
      <c r="DU22" s="154">
        <f t="shared" si="30"/>
        <v>250</v>
      </c>
      <c r="DV22" s="154">
        <f t="shared" si="31"/>
        <v>260</v>
      </c>
      <c r="DW22" s="154">
        <f t="shared" si="32"/>
        <v>316</v>
      </c>
      <c r="DX22" s="154">
        <f t="shared" si="33"/>
        <v>349</v>
      </c>
      <c r="DY22" s="154">
        <f t="shared" si="34"/>
        <v>374</v>
      </c>
      <c r="DZ22" s="154">
        <f t="shared" si="35"/>
        <v>429</v>
      </c>
      <c r="EA22" s="154">
        <f t="shared" si="36"/>
        <v>495</v>
      </c>
      <c r="EB22" s="264">
        <f t="shared" si="40"/>
        <v>509</v>
      </c>
      <c r="EC22" s="264">
        <f t="shared" si="41"/>
        <v>509</v>
      </c>
      <c r="ED22" s="154">
        <f t="shared" si="11"/>
        <v>3</v>
      </c>
      <c r="EG22" s="279"/>
    </row>
    <row r="23" spans="2:137" ht="13" thickBot="1" x14ac:dyDescent="0.3">
      <c r="B23" s="131">
        <v>20</v>
      </c>
      <c r="C23" s="50">
        <f t="shared" si="0"/>
        <v>3</v>
      </c>
      <c r="D23" s="50">
        <f t="shared" si="12"/>
        <v>3</v>
      </c>
      <c r="E23" s="97"/>
      <c r="F23" s="2">
        <f t="shared" si="37"/>
        <v>18</v>
      </c>
      <c r="G23" s="207">
        <v>971</v>
      </c>
      <c r="H23" s="98">
        <f>15- COUNTIF(L23:AC23,"#N/A")</f>
        <v>6</v>
      </c>
      <c r="I23" s="131">
        <f>SUM(AH23:AY23)+SUM(BE23:BT23)</f>
        <v>161</v>
      </c>
      <c r="J23" s="398">
        <f>DI23</f>
        <v>70.476135650710262</v>
      </c>
      <c r="K23" s="456" t="str">
        <f>IF(ISNUMBER(MATCH(G23,'[4]OPR data'!$A$3:$A$2900,0)),"Y","N")</f>
        <v>Y</v>
      </c>
      <c r="L23" s="146"/>
      <c r="M23" s="233"/>
      <c r="N23" s="469" t="e">
        <f>(INDEX(Finish_table!R$4:R$83,MATCH('16 Year_History_Results'!$G23,Finish_table!S$4:S$83,0),1))</f>
        <v>#N/A</v>
      </c>
      <c r="O23" s="233" t="e">
        <f>(INDEX(Finish_table!Z$4:Z$99,MATCH('16 Year_History_Results'!$G23,Finish_table!AA$4:AA$99,0),1))</f>
        <v>#N/A</v>
      </c>
      <c r="P23" s="233" t="e">
        <f>(INDEX(Finish_table!AI$4:AI$99,MATCH('16 Year_History_Results'!$G23,Finish_table!AJ$4:AJ$99,0),1))</f>
        <v>#N/A</v>
      </c>
      <c r="Q23" s="233" t="str">
        <f>(INDEX(Finish_table!AR$4:AR$99,MATCH('16 Year_History_Results'!$G23,Finish_table!AS$4:AS$99,0),1))</f>
        <v>QF</v>
      </c>
      <c r="R23" s="233" t="e">
        <f>(INDEX(Finish_table!BA$4:BA$99,MATCH('16 Year_History_Results'!$G23,Finish_table!BB$4:BB$99,0),1))</f>
        <v>#N/A</v>
      </c>
      <c r="S23" s="233" t="e">
        <f>(INDEX(Finish_table!BJ$4:BJ$99,MATCH('16 Year_History_Results'!$G23,Finish_table!BK$4:BK$99,0),1))</f>
        <v>#N/A</v>
      </c>
      <c r="T23" s="233" t="e">
        <f>(INDEX(Finish_table!BS$4:BS$99,MATCH('16 Year_History_Results'!$G23,Finish_table!BT$4:BT$99,0),1))</f>
        <v>#N/A</v>
      </c>
      <c r="U23" s="233" t="e">
        <f>(INDEX(Finish_table!CB$4:CB$99,MATCH('16 Year_History_Results'!$G23,Finish_table!CC$4:CC$99,0),1))</f>
        <v>#N/A</v>
      </c>
      <c r="V23" s="233" t="str">
        <f>(INDEX(Finish_table!CK$4:CK$99,MATCH('16 Year_History_Results'!$G23,Finish_table!CL$4:CL$99,0),1))</f>
        <v>WC</v>
      </c>
      <c r="W23" s="233" t="str">
        <f>(INDEX(Finish_table!CT$4:CT$99,MATCH('16 Year_History_Results'!$G23,Finish_table!CU$4:CU$99,0),1))</f>
        <v>QF</v>
      </c>
      <c r="X23" s="233" t="e">
        <f>(INDEX(Finish_table!DC$4:DC$99,MATCH('16 Year_History_Results'!$G23,Finish_table!DD$4:DD$99,0),1))</f>
        <v>#N/A</v>
      </c>
      <c r="Y23" s="233" t="str">
        <f>(INDEX(Finish_table!DL$4:DL$99,MATCH('16 Year_History_Results'!$G23,Finish_table!DM$4:DM$99,0),1))</f>
        <v>QF</v>
      </c>
      <c r="Z23" s="233" t="e">
        <f>(INDEX(Finish_table!DU$4:DU$99,MATCH('16 Year_History_Results'!$G23,Finish_table!DV$4:DV$99,0),1))</f>
        <v>#N/A</v>
      </c>
      <c r="AA23" s="233" t="str">
        <f>(INDEX(Finish_table!ED$4:ED$140,MATCH('16 Year_History_Results'!$G23,Finish_table!EE$4:EE$140,0),1))</f>
        <v>F</v>
      </c>
      <c r="AB23" s="233" t="str">
        <f>(INDEX(Finish_table!EM$4:EM$224,MATCH('16 Year_History_Results'!$G23,Finish_table!EN$4:EN$224,0),1))</f>
        <v>SF</v>
      </c>
      <c r="AC23" s="253" t="str">
        <f>(INDEX(Finish_table!EW$4:EW$224,MATCH('16 Year_History_Results'!$G23,Finish_table!EX$4:EX$224,0),1))</f>
        <v>F</v>
      </c>
      <c r="AD23" s="2"/>
      <c r="AF23" s="98"/>
      <c r="AG23">
        <f t="shared" si="1"/>
        <v>971</v>
      </c>
      <c r="AH23" s="146"/>
      <c r="AI23" s="2"/>
      <c r="AJ23" s="146">
        <f>INDEX('2001'!$C$44:$C$140,'16 Year_History_Results'!BZ23)</f>
        <v>0</v>
      </c>
      <c r="AK23" s="2">
        <f>INDEX('2002'!$C$44:$C$140,'16 Year_History_Results'!CA23)</f>
        <v>0</v>
      </c>
      <c r="AL23" s="2">
        <f>INDEX('2003'!$C$44:$C$140,'16 Year_History_Results'!CB23)</f>
        <v>0</v>
      </c>
      <c r="AM23" s="2">
        <f>INDEX('2004'!$C$44:$C$140,'16 Year_History_Results'!CC23)</f>
        <v>0</v>
      </c>
      <c r="AN23" s="2">
        <f>INDEX('2005'!$C$44:$C$140,'16 Year_History_Results'!CD23)</f>
        <v>0</v>
      </c>
      <c r="AO23" s="2">
        <f>INDEX('2006'!$C$44:$C$140,'16 Year_History_Results'!CE23)</f>
        <v>0</v>
      </c>
      <c r="AP23" s="2">
        <f>INDEX('2007'!$C$44:$C$140,'16 Year_History_Results'!CF23)</f>
        <v>0</v>
      </c>
      <c r="AQ23" s="2">
        <f>INDEX('2008'!$C$44:$C$140,'16 Year_History_Results'!CG23)</f>
        <v>0</v>
      </c>
      <c r="AR23" s="2">
        <f>INDEX('2009'!$C$44:$C$140,'16 Year_History_Results'!CH23)</f>
        <v>40</v>
      </c>
      <c r="AS23" s="2">
        <f>INDEX('2010'!$C$44:$C$140,'16 Year_History_Results'!CI23)</f>
        <v>0</v>
      </c>
      <c r="AT23" s="2">
        <f>INDEX('2011'!$C$44:$C$140,'16 Year_History_Results'!CJ23)</f>
        <v>0</v>
      </c>
      <c r="AU23" s="2">
        <f>INDEX('2012'!$C$44:$C$140,'16 Year_History_Results'!CK23)</f>
        <v>0</v>
      </c>
      <c r="AV23" s="2">
        <f>INDEX('2013'!$C$44:$C$140,'16 Year_History_Results'!CL23)</f>
        <v>0</v>
      </c>
      <c r="AW23" s="2">
        <f>INDEX('2014'!$C$52:$C$180,'16 Year_History_Results'!CM23)</f>
        <v>20</v>
      </c>
      <c r="AX23" s="2">
        <f>INDEX('2015'!$E$52:$E$308,'16 Year_History_Results'!CN23)</f>
        <v>10</v>
      </c>
      <c r="AY23" s="147">
        <f>INDEX('2016'!$E$52:$E$308,'16 Year_History_Results'!CO23)</f>
        <v>20</v>
      </c>
      <c r="AZ23" s="2"/>
      <c r="BA23" s="2"/>
      <c r="BB23">
        <f t="shared" si="13"/>
        <v>971</v>
      </c>
      <c r="BC23" s="146"/>
      <c r="BD23" s="2"/>
      <c r="BE23" s="146">
        <f>INDEX('2001'!$B$44:$B$140,'16 Year_History_Results'!BZ23)</f>
        <v>0</v>
      </c>
      <c r="BF23" s="2">
        <f>INDEX('2002'!$B$44:$B$140,'16 Year_History_Results'!CA23)</f>
        <v>0</v>
      </c>
      <c r="BG23" s="2">
        <f>INDEX('2003'!$B$44:$B$140,'16 Year_History_Results'!CB23)</f>
        <v>0</v>
      </c>
      <c r="BH23" s="2">
        <f>INDEX('2004'!$B$44:$B$140,'16 Year_History_Results'!CC23)</f>
        <v>7</v>
      </c>
      <c r="BI23" s="2">
        <f>INDEX('2005'!$B$44:$B$140,'16 Year_History_Results'!CD23)</f>
        <v>0</v>
      </c>
      <c r="BJ23" s="2">
        <f>INDEX('2006'!$B$44:$B$140,'16 Year_History_Results'!CE23)</f>
        <v>0</v>
      </c>
      <c r="BK23" s="2">
        <f>INDEX('2007'!$B$44:$B$140,'16 Year_History_Results'!CF23)</f>
        <v>0</v>
      </c>
      <c r="BL23" s="2">
        <f>INDEX('2008'!$B$44:$B$140,'16 Year_History_Results'!CG23)</f>
        <v>0</v>
      </c>
      <c r="BM23" s="2">
        <f>INDEX('2009'!$B$44:$B$140,'16 Year_History_Results'!CH23)</f>
        <v>1</v>
      </c>
      <c r="BN23" s="2">
        <f>INDEX('2010'!$B$44:$B$140,'16 Year_History_Results'!CI23)</f>
        <v>13</v>
      </c>
      <c r="BO23" s="2">
        <f>INDEX('2011'!$B$44:$B$140,'16 Year_History_Results'!CJ23)</f>
        <v>0</v>
      </c>
      <c r="BP23" s="2">
        <f>INDEX('2012'!$B$44:$B$140,'16 Year_History_Results'!CK23)</f>
        <v>9</v>
      </c>
      <c r="BQ23" s="2">
        <f>INDEX('2013'!$B$44:$B$140,'16 Year_History_Results'!CL23)</f>
        <v>0</v>
      </c>
      <c r="BR23" s="2">
        <f>INDEX('2014'!$B$52:$B$180,'16 Year_History_Results'!CM23)</f>
        <v>11</v>
      </c>
      <c r="BS23" s="147">
        <f>INDEX('2015'!$B$52:$B$308,'16 Year_History_Results'!CN23)</f>
        <v>16</v>
      </c>
      <c r="BT23" s="147">
        <f>INDEX('2016'!$B$52:$B$308,'16 Year_History_Results'!CO23)</f>
        <v>14</v>
      </c>
      <c r="BW23">
        <f t="shared" si="14"/>
        <v>971</v>
      </c>
      <c r="BX23" s="146"/>
      <c r="BY23" s="2"/>
      <c r="BZ23" s="146">
        <f>IF(ISNA(MATCH($BW23,'2001'!$A$44:$A$139,0)),97,MATCH($BW23,'2001'!$A$44:$A$139,0))</f>
        <v>97</v>
      </c>
      <c r="CA23" s="2">
        <f>IF(ISNA(MATCH($BW23,'2002'!$A$44:$A$139,0)),97,MATCH($BW23,'2002'!$A$44:$A$139,0))</f>
        <v>97</v>
      </c>
      <c r="CB23" s="2">
        <f>IF(ISNA(MATCH($BW23,'2003'!$A$44:$A$139,0)),97,MATCH($BW23,'2003'!$A$44:$A$139,0))</f>
        <v>97</v>
      </c>
      <c r="CC23" s="2">
        <f>IF(ISNA(MATCH($BW23,'2004'!$A$44:$A$139,0)),97,MATCH($BW23,'2004'!$A$44:$A$139,0))</f>
        <v>82</v>
      </c>
      <c r="CD23" s="2">
        <f>IF(ISNA(MATCH($BW23,'2005'!$A$44:$A$139,0)),97,MATCH($BW23,'2005'!$A$44:$A$139,0))</f>
        <v>97</v>
      </c>
      <c r="CE23" s="2">
        <f>IF(ISNA(MATCH($BW23,'2006'!$A$44:$A$139,0)),97,MATCH($BW23,'2006'!$A$44:$A$139,0))</f>
        <v>97</v>
      </c>
      <c r="CF23" s="2">
        <f>IF(ISNA(MATCH($BW23,'2007'!$A$44:$A$139,0)),97,MATCH($BW23,'2007'!$A$44:$A$139,0))</f>
        <v>97</v>
      </c>
      <c r="CG23" s="2">
        <f>IF(ISNA(MATCH($BW23,'2008'!$A$44:$A$139,0)),97,MATCH($BW23,'2008'!$A$44:$A$139,0))</f>
        <v>97</v>
      </c>
      <c r="CH23" s="2">
        <f>IF(ISNA(MATCH($BW23,'2009'!$A$44:$A$139,0)),97,MATCH($BW23,'2009'!$A$44:$A$139,0))</f>
        <v>57</v>
      </c>
      <c r="CI23" s="2">
        <f>IF(ISNA(MATCH($BW23,'2010'!$A$44:$A$139,0)),97,MATCH($BW23,'2010'!$A$44:$A$139,0))</f>
        <v>51</v>
      </c>
      <c r="CJ23" s="2">
        <f>IF(ISNA(MATCH($BW23,'2011'!$A$44:$A$139,0)),97,MATCH($BW23,'2011'!$A$44:$A$139,0))</f>
        <v>97</v>
      </c>
      <c r="CK23" s="2">
        <f>IF(ISNA(MATCH($BW23,'2012'!$A$44:$A$139,0)),97,MATCH($BW23,'2012'!$A$44:$A$139,0))</f>
        <v>45</v>
      </c>
      <c r="CL23" s="2">
        <f>IF(ISNA(MATCH($BW23,'2013'!$A$44:$A$139,0)),97,MATCH($BW23,'2013'!$A$44:$A$139,0))</f>
        <v>97</v>
      </c>
      <c r="CM23" s="2">
        <f>IF(ISNA(MATCH($BW23,'2014'!$A$52:$A$179,0)),129,MATCH($BW23,'2014'!$A$52:$A$179,0))</f>
        <v>54</v>
      </c>
      <c r="CN23" s="147">
        <f>IF(ISNA(MATCH($BW23,'2015'!$A$52:$A$307,0)),257,MATCH($BW23,'2015'!$A$52:$A$307,0))</f>
        <v>82</v>
      </c>
      <c r="CO23" s="147">
        <f>IF(ISNA(MATCH($BW23,'2016'!$A$52:$A$307,0)),257,MATCH($BW23,'2016'!$A$52:$A$307,0))</f>
        <v>77</v>
      </c>
      <c r="CP23" s="314"/>
      <c r="CQ23">
        <f t="shared" si="15"/>
        <v>971</v>
      </c>
      <c r="CR23" s="278"/>
      <c r="CS23" s="279"/>
      <c r="CT23" s="278">
        <f t="shared" si="16"/>
        <v>0</v>
      </c>
      <c r="CU23" s="279">
        <f t="shared" si="2"/>
        <v>0</v>
      </c>
      <c r="CV23" s="279">
        <f t="shared" si="3"/>
        <v>0</v>
      </c>
      <c r="CW23" s="279">
        <f t="shared" si="4"/>
        <v>7</v>
      </c>
      <c r="CX23" s="279">
        <f t="shared" si="5"/>
        <v>4.6661999999999999</v>
      </c>
      <c r="CY23" s="279">
        <f t="shared" si="6"/>
        <v>3.1104889199999999</v>
      </c>
      <c r="CZ23" s="279">
        <f t="shared" si="7"/>
        <v>2.0734519140719998</v>
      </c>
      <c r="DA23" s="279">
        <f t="shared" si="8"/>
        <v>1.3821630459203951</v>
      </c>
      <c r="DB23" s="279">
        <f t="shared" si="9"/>
        <v>41.921349886410532</v>
      </c>
      <c r="DC23" s="279">
        <f t="shared" si="17"/>
        <v>40.944771834281255</v>
      </c>
      <c r="DD23" s="279">
        <f t="shared" si="18"/>
        <v>27.293784904731883</v>
      </c>
      <c r="DE23" s="279">
        <f t="shared" si="19"/>
        <v>27.194037017494271</v>
      </c>
      <c r="DF23" s="279">
        <f t="shared" si="20"/>
        <v>18.127545075861679</v>
      </c>
      <c r="DG23" s="279">
        <f t="shared" si="21"/>
        <v>43.083821547569393</v>
      </c>
      <c r="DH23" s="280">
        <f t="shared" si="38"/>
        <v>54.719675443609759</v>
      </c>
      <c r="DI23" s="280">
        <f t="shared" si="39"/>
        <v>70.476135650710262</v>
      </c>
      <c r="DJ23" s="154">
        <f t="shared" si="10"/>
        <v>34</v>
      </c>
      <c r="DK23" s="279">
        <f t="shared" si="22"/>
        <v>971</v>
      </c>
      <c r="DL23" s="154"/>
      <c r="DM23" s="154"/>
      <c r="DN23" s="267">
        <f t="shared" si="23"/>
        <v>0</v>
      </c>
      <c r="DO23" s="154">
        <f t="shared" si="24"/>
        <v>0</v>
      </c>
      <c r="DP23" s="154">
        <f t="shared" si="25"/>
        <v>0</v>
      </c>
      <c r="DQ23" s="154">
        <f t="shared" si="26"/>
        <v>7</v>
      </c>
      <c r="DR23" s="154">
        <f t="shared" si="27"/>
        <v>7</v>
      </c>
      <c r="DS23" s="154">
        <f t="shared" si="28"/>
        <v>7</v>
      </c>
      <c r="DT23" s="154">
        <f t="shared" si="29"/>
        <v>7</v>
      </c>
      <c r="DU23" s="154">
        <f t="shared" si="30"/>
        <v>7</v>
      </c>
      <c r="DV23" s="154">
        <f t="shared" si="31"/>
        <v>48</v>
      </c>
      <c r="DW23" s="154">
        <f t="shared" si="32"/>
        <v>61</v>
      </c>
      <c r="DX23" s="154">
        <f t="shared" si="33"/>
        <v>61</v>
      </c>
      <c r="DY23" s="154">
        <f t="shared" si="34"/>
        <v>70</v>
      </c>
      <c r="DZ23" s="154">
        <f t="shared" si="35"/>
        <v>70</v>
      </c>
      <c r="EA23" s="154">
        <f t="shared" si="36"/>
        <v>101</v>
      </c>
      <c r="EB23" s="264">
        <f t="shared" si="40"/>
        <v>127</v>
      </c>
      <c r="EC23" s="264">
        <f t="shared" si="41"/>
        <v>161</v>
      </c>
      <c r="ED23" s="154">
        <f t="shared" si="11"/>
        <v>57</v>
      </c>
      <c r="EG23" s="279"/>
    </row>
    <row r="24" spans="2:137" ht="13" thickBot="1" x14ac:dyDescent="0.3">
      <c r="B24" s="131">
        <v>21</v>
      </c>
      <c r="C24" s="50">
        <f t="shared" si="0"/>
        <v>1</v>
      </c>
      <c r="D24" s="50">
        <f t="shared" si="12"/>
        <v>1</v>
      </c>
      <c r="E24" s="97"/>
      <c r="F24" s="2">
        <f t="shared" si="37"/>
        <v>19</v>
      </c>
      <c r="G24" s="207">
        <v>233</v>
      </c>
      <c r="H24" s="98">
        <f>15- COUNTIF(L24:AC24,"#N/A")</f>
        <v>13</v>
      </c>
      <c r="I24" s="131">
        <f>SUM(AH24:AY24)+SUM(BE24:BT24)</f>
        <v>448</v>
      </c>
      <c r="J24" s="398">
        <f>DI24</f>
        <v>70.024782940524005</v>
      </c>
      <c r="K24" s="456" t="str">
        <f>IF(ISNUMBER(MATCH(G24,'[4]OPR data'!$A$3:$A$2900,0)),"Y","N")</f>
        <v>Y</v>
      </c>
      <c r="L24" s="146"/>
      <c r="M24" s="233"/>
      <c r="N24" s="469" t="str">
        <f>(INDEX(Finish_table!R$4:R$83,MATCH('16 Year_History_Results'!$G24,Finish_table!S$4:S$83,0),1))</f>
        <v>QF</v>
      </c>
      <c r="O24" s="233" t="str">
        <f>(INDEX(Finish_table!Z$4:Z$99,MATCH('16 Year_History_Results'!$G24,Finish_table!AA$4:AA$99,0),1))</f>
        <v>W</v>
      </c>
      <c r="P24" s="233" t="str">
        <f>(INDEX(Finish_table!AI$4:AI$99,MATCH('16 Year_History_Results'!$G24,Finish_table!AJ$4:AJ$99,0),1))</f>
        <v>QF</v>
      </c>
      <c r="Q24" s="233" t="str">
        <f>(INDEX(Finish_table!AR$4:AR$99,MATCH('16 Year_History_Results'!$G24,Finish_table!AS$4:AS$99,0),1))</f>
        <v>QF</v>
      </c>
      <c r="R24" s="233" t="str">
        <f>(INDEX(Finish_table!BA$4:BA$99,MATCH('16 Year_History_Results'!$G24,Finish_table!BB$4:BB$99,0),1))</f>
        <v>SF</v>
      </c>
      <c r="S24" s="233" t="str">
        <f>(INDEX(Finish_table!BJ$4:BJ$99,MATCH('16 Year_History_Results'!$G24,Finish_table!BK$4:BK$99,0),1))</f>
        <v>F</v>
      </c>
      <c r="T24" s="233" t="str">
        <f>(INDEX(Finish_table!BS$4:BS$99,MATCH('16 Year_History_Results'!$G24,Finish_table!BT$4:BT$99,0),1))</f>
        <v>WF</v>
      </c>
      <c r="U24" s="233" t="str">
        <f>(INDEX(Finish_table!CB$4:CB$99,MATCH('16 Year_History_Results'!$G24,Finish_table!CC$4:CC$99,0),1))</f>
        <v>W</v>
      </c>
      <c r="V24" s="233" t="e">
        <f>(INDEX(Finish_table!CK$4:CK$99,MATCH('16 Year_History_Results'!$G24,Finish_table!CL$4:CL$99,0),1))</f>
        <v>#N/A</v>
      </c>
      <c r="W24" s="233" t="str">
        <f>(INDEX(Finish_table!CT$4:CT$99,MATCH('16 Year_History_Results'!$G24,Finish_table!CU$4:CU$99,0),1))</f>
        <v>W</v>
      </c>
      <c r="X24" s="233" t="str">
        <f>(INDEX(Finish_table!DC$4:DC$99,MATCH('16 Year_History_Results'!$G24,Finish_table!DD$4:DD$99,0),1))</f>
        <v>F</v>
      </c>
      <c r="Y24" s="233" t="str">
        <f>(INDEX(Finish_table!DL$4:DL$99,MATCH('16 Year_History_Results'!$G24,Finish_table!DM$4:DM$99,0),1))</f>
        <v>WF</v>
      </c>
      <c r="Z24" s="233" t="str">
        <f>(INDEX(Finish_table!DU$4:DU$99,MATCH('16 Year_History_Results'!$G24,Finish_table!DV$4:DV$99,0),1))</f>
        <v>QF</v>
      </c>
      <c r="AA24" s="233" t="e">
        <f>(INDEX(Finish_table!ED$4:ED$140,MATCH('16 Year_History_Results'!$G24,Finish_table!EE$4:EE$140,0),1))</f>
        <v>#N/A</v>
      </c>
      <c r="AB24" s="233" t="str">
        <f>(INDEX(Finish_table!EM$4:EM$224,MATCH('16 Year_History_Results'!$G24,Finish_table!EN$4:EN$224,0),1))</f>
        <v>F</v>
      </c>
      <c r="AC24" s="253" t="str">
        <f>(INDEX(Finish_table!EW$4:EW$224,MATCH('16 Year_History_Results'!$G24,Finish_table!EX$4:EX$224,0),1))</f>
        <v>F</v>
      </c>
      <c r="AD24" s="2"/>
      <c r="AF24" s="98"/>
      <c r="AG24">
        <f t="shared" si="1"/>
        <v>233</v>
      </c>
      <c r="AH24" s="146"/>
      <c r="AI24" s="2"/>
      <c r="AJ24" s="146">
        <f>INDEX('2001'!$C$44:$C$140,'16 Year_History_Results'!BZ24)</f>
        <v>10</v>
      </c>
      <c r="AK24" s="2">
        <f>INDEX('2002'!$C$44:$C$140,'16 Year_History_Results'!CA24)</f>
        <v>30</v>
      </c>
      <c r="AL24" s="2">
        <f>INDEX('2003'!$C$44:$C$140,'16 Year_History_Results'!CB24)</f>
        <v>0</v>
      </c>
      <c r="AM24" s="2">
        <f>INDEX('2004'!$C$44:$C$140,'16 Year_History_Results'!CC24)</f>
        <v>0</v>
      </c>
      <c r="AN24" s="2">
        <f>INDEX('2005'!$C$44:$C$140,'16 Year_History_Results'!CD24)</f>
        <v>10</v>
      </c>
      <c r="AO24" s="2">
        <f>INDEX('2006'!$C$44:$C$140,'16 Year_History_Results'!CE24)</f>
        <v>20</v>
      </c>
      <c r="AP24" s="2">
        <f>INDEX('2007'!$C$44:$C$140,'16 Year_History_Results'!CF24)</f>
        <v>40</v>
      </c>
      <c r="AQ24" s="2">
        <f>INDEX('2008'!$C$44:$C$140,'16 Year_History_Results'!CG24)</f>
        <v>30</v>
      </c>
      <c r="AR24" s="2">
        <f>INDEX('2009'!$C$44:$C$140,'16 Year_History_Results'!CH24)</f>
        <v>0</v>
      </c>
      <c r="AS24" s="2">
        <f>INDEX('2010'!$C$44:$C$140,'16 Year_History_Results'!CI24)</f>
        <v>30</v>
      </c>
      <c r="AT24" s="2">
        <f>INDEX('2011'!$C$44:$C$140,'16 Year_History_Results'!CJ24)</f>
        <v>20</v>
      </c>
      <c r="AU24" s="2">
        <f>INDEX('2012'!$C$44:$C$140,'16 Year_History_Results'!CK24)</f>
        <v>40</v>
      </c>
      <c r="AV24" s="2">
        <f>INDEX('2013'!$C$44:$C$140,'16 Year_History_Results'!CL24)</f>
        <v>0</v>
      </c>
      <c r="AW24" s="2">
        <f>INDEX('2014'!$C$52:$C$180,'16 Year_History_Results'!CM24)</f>
        <v>0</v>
      </c>
      <c r="AX24" s="2">
        <f>INDEX('2015'!$E$52:$E$308,'16 Year_History_Results'!CN24)</f>
        <v>20</v>
      </c>
      <c r="AY24" s="147">
        <f>INDEX('2016'!$E$52:$E$308,'16 Year_History_Results'!CO24)</f>
        <v>20</v>
      </c>
      <c r="AZ24" s="2"/>
      <c r="BA24" s="2"/>
      <c r="BB24">
        <f t="shared" si="13"/>
        <v>233</v>
      </c>
      <c r="BC24" s="146"/>
      <c r="BD24" s="2"/>
      <c r="BE24" s="146">
        <f>INDEX('2001'!$B$44:$B$140,'16 Year_History_Results'!BZ24)</f>
        <v>13</v>
      </c>
      <c r="BF24" s="2">
        <f>INDEX('2002'!$B$44:$B$140,'16 Year_History_Results'!CA24)</f>
        <v>14</v>
      </c>
      <c r="BG24" s="2">
        <f>INDEX('2003'!$B$44:$B$140,'16 Year_History_Results'!CB24)</f>
        <v>9</v>
      </c>
      <c r="BH24" s="2">
        <f>INDEX('2004'!$B$44:$B$140,'16 Year_History_Results'!CC24)</f>
        <v>15</v>
      </c>
      <c r="BI24" s="2">
        <f>INDEX('2005'!$B$44:$B$140,'16 Year_History_Results'!CD24)</f>
        <v>12</v>
      </c>
      <c r="BJ24" s="2">
        <f>INDEX('2006'!$B$44:$B$140,'16 Year_History_Results'!CE24)</f>
        <v>14</v>
      </c>
      <c r="BK24" s="2">
        <f>INDEX('2007'!$B$44:$B$140,'16 Year_History_Results'!CF24)</f>
        <v>15</v>
      </c>
      <c r="BL24" s="2">
        <f>INDEX('2008'!$B$44:$B$140,'16 Year_History_Results'!CG24)</f>
        <v>16</v>
      </c>
      <c r="BM24" s="2">
        <f>INDEX('2009'!$B$44:$B$140,'16 Year_History_Results'!CH24)</f>
        <v>0</v>
      </c>
      <c r="BN24" s="2">
        <f>INDEX('2010'!$B$44:$B$140,'16 Year_History_Results'!CI24)</f>
        <v>16</v>
      </c>
      <c r="BO24" s="2">
        <f>INDEX('2011'!$B$44:$B$140,'16 Year_History_Results'!CJ24)</f>
        <v>16</v>
      </c>
      <c r="BP24" s="2">
        <f>INDEX('2012'!$B$44:$B$140,'16 Year_History_Results'!CK24)</f>
        <v>15</v>
      </c>
      <c r="BQ24" s="2">
        <f>INDEX('2013'!$B$44:$B$140,'16 Year_History_Results'!CL24)</f>
        <v>10</v>
      </c>
      <c r="BR24" s="2">
        <f>INDEX('2014'!$B$52:$B$180,'16 Year_History_Results'!CM24)</f>
        <v>0</v>
      </c>
      <c r="BS24" s="147">
        <f>INDEX('2015'!$B$52:$B$308,'16 Year_History_Results'!CN24)</f>
        <v>10</v>
      </c>
      <c r="BT24" s="147">
        <f>INDEX('2016'!$B$52:$B$308,'16 Year_History_Results'!CO24)</f>
        <v>3</v>
      </c>
      <c r="BW24">
        <f t="shared" si="14"/>
        <v>233</v>
      </c>
      <c r="BX24" s="146"/>
      <c r="BY24" s="2"/>
      <c r="BZ24" s="146">
        <f>IF(ISNA(MATCH($BW24,'2001'!$A$44:$A$139,0)),97,MATCH($BW24,'2001'!$A$44:$A$139,0))</f>
        <v>49</v>
      </c>
      <c r="CA24" s="2">
        <f>IF(ISNA(MATCH($BW24,'2002'!$A$44:$A$139,0)),97,MATCH($BW24,'2002'!$A$44:$A$139,0))</f>
        <v>51</v>
      </c>
      <c r="CB24" s="2">
        <f>IF(ISNA(MATCH($BW24,'2003'!$A$44:$A$139,0)),97,MATCH($BW24,'2003'!$A$44:$A$139,0))</f>
        <v>43</v>
      </c>
      <c r="CC24" s="2">
        <f>IF(ISNA(MATCH($BW24,'2004'!$A$44:$A$139,0)),97,MATCH($BW24,'2004'!$A$44:$A$139,0))</f>
        <v>36</v>
      </c>
      <c r="CD24" s="2">
        <f>IF(ISNA(MATCH($BW24,'2005'!$A$44:$A$139,0)),97,MATCH($BW24,'2005'!$A$44:$A$139,0))</f>
        <v>39</v>
      </c>
      <c r="CE24" s="2">
        <f>IF(ISNA(MATCH($BW24,'2006'!$A$44:$A$139,0)),97,MATCH($BW24,'2006'!$A$44:$A$139,0))</f>
        <v>44</v>
      </c>
      <c r="CF24" s="2">
        <f>IF(ISNA(MATCH($BW24,'2007'!$A$44:$A$139,0)),97,MATCH($BW24,'2007'!$A$44:$A$139,0))</f>
        <v>37</v>
      </c>
      <c r="CG24" s="2">
        <f>IF(ISNA(MATCH($BW24,'2008'!$A$44:$A$139,0)),97,MATCH($BW24,'2008'!$A$44:$A$139,0))</f>
        <v>40</v>
      </c>
      <c r="CH24" s="2">
        <f>IF(ISNA(MATCH($BW24,'2009'!$A$44:$A$139,0)),97,MATCH($BW24,'2009'!$A$44:$A$139,0))</f>
        <v>97</v>
      </c>
      <c r="CI24" s="2">
        <f>IF(ISNA(MATCH($BW24,'2010'!$A$44:$A$139,0)),97,MATCH($BW24,'2010'!$A$44:$A$139,0))</f>
        <v>25</v>
      </c>
      <c r="CJ24" s="2">
        <f>IF(ISNA(MATCH($BW24,'2011'!$A$44:$A$139,0)),97,MATCH($BW24,'2011'!$A$44:$A$139,0))</f>
        <v>25</v>
      </c>
      <c r="CK24" s="2">
        <f>IF(ISNA(MATCH($BW24,'2012'!$A$44:$A$139,0)),97,MATCH($BW24,'2012'!$A$44:$A$139,0))</f>
        <v>22</v>
      </c>
      <c r="CL24" s="2">
        <f>IF(ISNA(MATCH($BW24,'2013'!$A$44:$A$139,0)),97,MATCH($BW24,'2013'!$A$44:$A$139,0))</f>
        <v>21</v>
      </c>
      <c r="CM24" s="2">
        <f>IF(ISNA(MATCH($BW24,'2014'!$A$52:$A$179,0)),129,MATCH($BW24,'2014'!$A$52:$A$179,0))</f>
        <v>129</v>
      </c>
      <c r="CN24" s="147">
        <f>IF(ISNA(MATCH($BW24,'2015'!$A$52:$A$307,0)),257,MATCH($BW24,'2015'!$A$52:$A$307,0))</f>
        <v>37</v>
      </c>
      <c r="CO24" s="147">
        <f>IF(ISNA(MATCH($BW24,'2016'!$A$52:$A$307,0)),257,MATCH($BW24,'2016'!$A$52:$A$307,0))</f>
        <v>41</v>
      </c>
      <c r="CP24" s="314"/>
      <c r="CQ24">
        <f t="shared" si="15"/>
        <v>233</v>
      </c>
      <c r="CR24" s="278"/>
      <c r="CS24" s="279"/>
      <c r="CT24" s="278">
        <f t="shared" si="16"/>
        <v>23</v>
      </c>
      <c r="CU24" s="279">
        <f t="shared" si="2"/>
        <v>59.331800000000001</v>
      </c>
      <c r="CV24" s="279">
        <f t="shared" si="3"/>
        <v>48.550577879999999</v>
      </c>
      <c r="CW24" s="279">
        <f t="shared" si="4"/>
        <v>47.363815214808</v>
      </c>
      <c r="CX24" s="279">
        <f t="shared" si="5"/>
        <v>53.572719222191012</v>
      </c>
      <c r="CY24" s="279">
        <f t="shared" si="6"/>
        <v>69.711574633512527</v>
      </c>
      <c r="CZ24" s="279">
        <f t="shared" si="7"/>
        <v>101.46973565069945</v>
      </c>
      <c r="DA24" s="279">
        <f t="shared" si="8"/>
        <v>113.63972578475625</v>
      </c>
      <c r="DB24" s="279">
        <f t="shared" si="9"/>
        <v>75.752241208118519</v>
      </c>
      <c r="DC24" s="279">
        <f t="shared" si="17"/>
        <v>96.496443989331794</v>
      </c>
      <c r="DD24" s="279">
        <f t="shared" si="18"/>
        <v>100.32452956328856</v>
      </c>
      <c r="DE24" s="279">
        <f t="shared" si="19"/>
        <v>121.87633140688816</v>
      </c>
      <c r="DF24" s="279">
        <f t="shared" si="20"/>
        <v>91.242762515831643</v>
      </c>
      <c r="DG24" s="279">
        <f t="shared" si="21"/>
        <v>60.822425493053373</v>
      </c>
      <c r="DH24" s="280">
        <f t="shared" si="38"/>
        <v>70.544228833669379</v>
      </c>
      <c r="DI24" s="280">
        <f t="shared" si="39"/>
        <v>70.024782940524005</v>
      </c>
      <c r="DJ24" s="154">
        <f t="shared" si="10"/>
        <v>15</v>
      </c>
      <c r="DK24" s="279">
        <f t="shared" si="22"/>
        <v>233</v>
      </c>
      <c r="DL24" s="154"/>
      <c r="DM24" s="154"/>
      <c r="DN24" s="267">
        <f t="shared" si="23"/>
        <v>23</v>
      </c>
      <c r="DO24" s="154">
        <f t="shared" si="24"/>
        <v>67</v>
      </c>
      <c r="DP24" s="154">
        <f t="shared" si="25"/>
        <v>76</v>
      </c>
      <c r="DQ24" s="154">
        <f t="shared" si="26"/>
        <v>91</v>
      </c>
      <c r="DR24" s="154">
        <f t="shared" si="27"/>
        <v>113</v>
      </c>
      <c r="DS24" s="154">
        <f t="shared" si="28"/>
        <v>147</v>
      </c>
      <c r="DT24" s="154">
        <f t="shared" si="29"/>
        <v>202</v>
      </c>
      <c r="DU24" s="154">
        <f t="shared" si="30"/>
        <v>248</v>
      </c>
      <c r="DV24" s="154">
        <f t="shared" si="31"/>
        <v>248</v>
      </c>
      <c r="DW24" s="154">
        <f t="shared" si="32"/>
        <v>294</v>
      </c>
      <c r="DX24" s="154">
        <f t="shared" si="33"/>
        <v>330</v>
      </c>
      <c r="DY24" s="154">
        <f t="shared" si="34"/>
        <v>385</v>
      </c>
      <c r="DZ24" s="154">
        <f t="shared" si="35"/>
        <v>395</v>
      </c>
      <c r="EA24" s="154">
        <f t="shared" si="36"/>
        <v>395</v>
      </c>
      <c r="EB24" s="264">
        <f t="shared" si="40"/>
        <v>425</v>
      </c>
      <c r="EC24" s="264">
        <f t="shared" si="41"/>
        <v>448</v>
      </c>
      <c r="ED24" s="154">
        <f t="shared" si="11"/>
        <v>7</v>
      </c>
      <c r="EG24" s="279"/>
    </row>
    <row r="25" spans="2:137" ht="13" thickBot="1" x14ac:dyDescent="0.3">
      <c r="B25" s="131">
        <v>22</v>
      </c>
      <c r="C25" s="50">
        <f t="shared" si="0"/>
        <v>1</v>
      </c>
      <c r="D25" s="50">
        <f t="shared" si="12"/>
        <v>0</v>
      </c>
      <c r="E25" s="97"/>
      <c r="F25" s="2">
        <f t="shared" si="37"/>
        <v>20</v>
      </c>
      <c r="G25" s="493">
        <v>3339</v>
      </c>
      <c r="H25" s="98">
        <f>15- COUNTIF(L25:AC25,"#N/A")</f>
        <v>1</v>
      </c>
      <c r="I25" s="131">
        <f>SUM(AH25:AY25)+SUM(BE25:BT25)</f>
        <v>84</v>
      </c>
      <c r="J25" s="398">
        <f>DI25</f>
        <v>68.997</v>
      </c>
      <c r="K25" s="456" t="str">
        <f>IF(ISNUMBER(MATCH(G25,'[4]OPR data'!$A$3:$A$2900,0)),"Y","N")</f>
        <v>Y</v>
      </c>
      <c r="L25" s="146"/>
      <c r="M25" s="233"/>
      <c r="N25" s="469" t="e">
        <f>(INDEX(Finish_table!R$4:R$83,MATCH('16 Year_History_Results'!$G25,Finish_table!S$4:S$83,0),1))</f>
        <v>#N/A</v>
      </c>
      <c r="O25" s="233" t="e">
        <f>(INDEX(Finish_table!Z$4:Z$99,MATCH('16 Year_History_Results'!$G25,Finish_table!AA$4:AA$99,0),1))</f>
        <v>#N/A</v>
      </c>
      <c r="P25" s="233" t="e">
        <f>(INDEX(Finish_table!AI$4:AI$99,MATCH('16 Year_History_Results'!$G25,Finish_table!AJ$4:AJ$99,0),1))</f>
        <v>#N/A</v>
      </c>
      <c r="Q25" s="233" t="e">
        <f>(INDEX(Finish_table!AR$4:AR$99,MATCH('16 Year_History_Results'!$G25,Finish_table!AS$4:AS$99,0),1))</f>
        <v>#N/A</v>
      </c>
      <c r="R25" s="233" t="e">
        <f>(INDEX(Finish_table!BA$4:BA$99,MATCH('16 Year_History_Results'!$G25,Finish_table!BB$4:BB$99,0),1))</f>
        <v>#N/A</v>
      </c>
      <c r="S25" s="233" t="e">
        <f>(INDEX(Finish_table!BJ$4:BJ$99,MATCH('16 Year_History_Results'!$G25,Finish_table!BK$4:BK$99,0),1))</f>
        <v>#N/A</v>
      </c>
      <c r="T25" s="233" t="e">
        <f>(INDEX(Finish_table!BS$4:BS$99,MATCH('16 Year_History_Results'!$G25,Finish_table!BT$4:BT$99,0),1))</f>
        <v>#N/A</v>
      </c>
      <c r="U25" s="233" t="e">
        <f>(INDEX(Finish_table!CB$4:CB$99,MATCH('16 Year_History_Results'!$G25,Finish_table!CC$4:CC$99,0),1))</f>
        <v>#N/A</v>
      </c>
      <c r="V25" s="233" t="e">
        <f>(INDEX(Finish_table!CK$4:CK$99,MATCH('16 Year_History_Results'!$G25,Finish_table!CL$4:CL$99,0),1))</f>
        <v>#N/A</v>
      </c>
      <c r="W25" s="233" t="e">
        <f>(INDEX(Finish_table!CT$4:CT$99,MATCH('16 Year_History_Results'!$G25,Finish_table!CU$4:CU$99,0),1))</f>
        <v>#N/A</v>
      </c>
      <c r="X25" s="233" t="e">
        <f>(INDEX(Finish_table!DC$4:DC$99,MATCH('16 Year_History_Results'!$G25,Finish_table!DD$4:DD$99,0),1))</f>
        <v>#N/A</v>
      </c>
      <c r="Y25" s="233" t="e">
        <f>(INDEX(Finish_table!DL$4:DL$99,MATCH('16 Year_History_Results'!$G25,Finish_table!DM$4:DM$99,0),1))</f>
        <v>#N/A</v>
      </c>
      <c r="Z25" s="233" t="e">
        <f>(INDEX(Finish_table!DU$4:DU$99,MATCH('16 Year_History_Results'!$G25,Finish_table!DV$4:DV$99,0),1))</f>
        <v>#N/A</v>
      </c>
      <c r="AA25" s="233" t="e">
        <f>(INDEX(Finish_table!ED$4:ED$140,MATCH('16 Year_History_Results'!$G25,Finish_table!EE$4:EE$140,0),1))</f>
        <v>#N/A</v>
      </c>
      <c r="AB25" s="233" t="str">
        <f>(INDEX(Finish_table!EM$4:EM$224,MATCH('16 Year_History_Results'!$G25,Finish_table!EN$4:EN$224,0),1))</f>
        <v>W</v>
      </c>
      <c r="AC25" s="253" t="str">
        <f>(INDEX(Finish_table!EW$4:EW$224,MATCH('16 Year_History_Results'!$G25,Finish_table!EX$4:EX$224,0),1))</f>
        <v>W</v>
      </c>
      <c r="AD25" s="2"/>
      <c r="AF25" s="98"/>
      <c r="AG25">
        <f t="shared" si="1"/>
        <v>3339</v>
      </c>
      <c r="AH25" s="146"/>
      <c r="AI25" s="2"/>
      <c r="AJ25" s="146">
        <f>INDEX('2001'!$C$44:$C$140,'16 Year_History_Results'!BZ25)</f>
        <v>0</v>
      </c>
      <c r="AK25" s="2">
        <f>INDEX('2002'!$C$44:$C$140,'16 Year_History_Results'!CA25)</f>
        <v>0</v>
      </c>
      <c r="AL25" s="2">
        <f>INDEX('2003'!$C$44:$C$140,'16 Year_History_Results'!CB25)</f>
        <v>0</v>
      </c>
      <c r="AM25" s="2">
        <f>INDEX('2004'!$C$44:$C$140,'16 Year_History_Results'!CC25)</f>
        <v>0</v>
      </c>
      <c r="AN25" s="2">
        <f>INDEX('2005'!$C$44:$C$140,'16 Year_History_Results'!CD25)</f>
        <v>0</v>
      </c>
      <c r="AO25" s="2">
        <f>INDEX('2006'!$C$44:$C$140,'16 Year_History_Results'!CE25)</f>
        <v>0</v>
      </c>
      <c r="AP25" s="2">
        <f>INDEX('2007'!$C$44:$C$140,'16 Year_History_Results'!CF25)</f>
        <v>0</v>
      </c>
      <c r="AQ25" s="2">
        <f>INDEX('2008'!$C$44:$C$140,'16 Year_History_Results'!CG25)</f>
        <v>0</v>
      </c>
      <c r="AR25" s="2">
        <f>INDEX('2009'!$C$44:$C$140,'16 Year_History_Results'!CH25)</f>
        <v>0</v>
      </c>
      <c r="AS25" s="2">
        <f>INDEX('2010'!$C$44:$C$140,'16 Year_History_Results'!CI25)</f>
        <v>0</v>
      </c>
      <c r="AT25" s="2">
        <f>INDEX('2011'!$C$44:$C$140,'16 Year_History_Results'!CJ25)</f>
        <v>0</v>
      </c>
      <c r="AU25" s="2">
        <f>INDEX('2012'!$C$44:$C$140,'16 Year_History_Results'!CK25)</f>
        <v>0</v>
      </c>
      <c r="AV25" s="2">
        <f>INDEX('2013'!$C$44:$C$140,'16 Year_History_Results'!CL25)</f>
        <v>0</v>
      </c>
      <c r="AW25" s="2">
        <f>INDEX('2014'!$C$52:$C$180,'16 Year_History_Results'!CM25)</f>
        <v>0</v>
      </c>
      <c r="AX25" s="2">
        <f>INDEX('2015'!$E$52:$E$308,'16 Year_History_Results'!CN25)</f>
        <v>30</v>
      </c>
      <c r="AY25" s="147">
        <f>INDEX('2016'!$E$52:$E$308,'16 Year_History_Results'!CO25)</f>
        <v>30</v>
      </c>
      <c r="AZ25" s="2"/>
      <c r="BA25" s="2"/>
      <c r="BB25">
        <f t="shared" si="13"/>
        <v>3339</v>
      </c>
      <c r="BC25" s="146"/>
      <c r="BD25" s="2"/>
      <c r="BE25" s="146">
        <f>INDEX('2001'!$B$44:$B$140,'16 Year_History_Results'!BZ25)</f>
        <v>0</v>
      </c>
      <c r="BF25" s="2">
        <f>INDEX('2002'!$B$44:$B$140,'16 Year_History_Results'!CA25)</f>
        <v>0</v>
      </c>
      <c r="BG25" s="2">
        <f>INDEX('2003'!$B$44:$B$140,'16 Year_History_Results'!CB25)</f>
        <v>0</v>
      </c>
      <c r="BH25" s="2">
        <f>INDEX('2004'!$B$44:$B$140,'16 Year_History_Results'!CC25)</f>
        <v>0</v>
      </c>
      <c r="BI25" s="2">
        <f>INDEX('2005'!$B$44:$B$140,'16 Year_History_Results'!CD25)</f>
        <v>0</v>
      </c>
      <c r="BJ25" s="2">
        <f>INDEX('2006'!$B$44:$B$140,'16 Year_History_Results'!CE25)</f>
        <v>0</v>
      </c>
      <c r="BK25" s="2">
        <f>INDEX('2007'!$B$44:$B$140,'16 Year_History_Results'!CF25)</f>
        <v>0</v>
      </c>
      <c r="BL25" s="2">
        <f>INDEX('2008'!$B$44:$B$140,'16 Year_History_Results'!CG25)</f>
        <v>0</v>
      </c>
      <c r="BM25" s="2">
        <f>INDEX('2009'!$B$44:$B$140,'16 Year_History_Results'!CH25)</f>
        <v>0</v>
      </c>
      <c r="BN25" s="2">
        <f>INDEX('2010'!$B$44:$B$140,'16 Year_History_Results'!CI25)</f>
        <v>0</v>
      </c>
      <c r="BO25" s="2">
        <f>INDEX('2011'!$B$44:$B$140,'16 Year_History_Results'!CJ25)</f>
        <v>0</v>
      </c>
      <c r="BP25" s="2">
        <f>INDEX('2012'!$B$44:$B$140,'16 Year_History_Results'!CK25)</f>
        <v>0</v>
      </c>
      <c r="BQ25" s="2">
        <f>INDEX('2013'!$B$44:$B$140,'16 Year_History_Results'!CL25)</f>
        <v>0</v>
      </c>
      <c r="BR25" s="2">
        <f>INDEX('2014'!$B$52:$B$180,'16 Year_History_Results'!CM25)</f>
        <v>0</v>
      </c>
      <c r="BS25" s="147">
        <f>INDEX('2015'!$B$52:$B$308,'16 Year_History_Results'!CN25)</f>
        <v>15</v>
      </c>
      <c r="BT25" s="147">
        <f>INDEX('2016'!$B$52:$B$308,'16 Year_History_Results'!CO25)</f>
        <v>9</v>
      </c>
      <c r="BW25">
        <f t="shared" si="14"/>
        <v>3339</v>
      </c>
      <c r="BX25" s="146"/>
      <c r="BY25" s="2"/>
      <c r="BZ25" s="146">
        <f>IF(ISNA(MATCH($BW25,'2001'!$A$44:$A$139,0)),97,MATCH($BW25,'2001'!$A$44:$A$139,0))</f>
        <v>97</v>
      </c>
      <c r="CA25" s="2">
        <f>IF(ISNA(MATCH($BW25,'2002'!$A$44:$A$139,0)),97,MATCH($BW25,'2002'!$A$44:$A$139,0))</f>
        <v>97</v>
      </c>
      <c r="CB25" s="2">
        <f>IF(ISNA(MATCH($BW25,'2003'!$A$44:$A$139,0)),97,MATCH($BW25,'2003'!$A$44:$A$139,0))</f>
        <v>97</v>
      </c>
      <c r="CC25" s="2">
        <f>IF(ISNA(MATCH($BW25,'2004'!$A$44:$A$139,0)),97,MATCH($BW25,'2004'!$A$44:$A$139,0))</f>
        <v>97</v>
      </c>
      <c r="CD25" s="2">
        <f>IF(ISNA(MATCH($BW25,'2005'!$A$44:$A$139,0)),97,MATCH($BW25,'2005'!$A$44:$A$139,0))</f>
        <v>97</v>
      </c>
      <c r="CE25" s="2">
        <f>IF(ISNA(MATCH($BW25,'2006'!$A$44:$A$139,0)),97,MATCH($BW25,'2006'!$A$44:$A$139,0))</f>
        <v>97</v>
      </c>
      <c r="CF25" s="2">
        <f>IF(ISNA(MATCH($BW25,'2007'!$A$44:$A$139,0)),97,MATCH($BW25,'2007'!$A$44:$A$139,0))</f>
        <v>97</v>
      </c>
      <c r="CG25" s="2">
        <f>IF(ISNA(MATCH($BW25,'2008'!$A$44:$A$139,0)),97,MATCH($BW25,'2008'!$A$44:$A$139,0))</f>
        <v>97</v>
      </c>
      <c r="CH25" s="2">
        <f>IF(ISNA(MATCH($BW25,'2009'!$A$44:$A$139,0)),97,MATCH($BW25,'2009'!$A$44:$A$139,0))</f>
        <v>97</v>
      </c>
      <c r="CI25" s="2">
        <f>IF(ISNA(MATCH($BW25,'2010'!$A$44:$A$139,0)),97,MATCH($BW25,'2010'!$A$44:$A$139,0))</f>
        <v>97</v>
      </c>
      <c r="CJ25" s="2">
        <f>IF(ISNA(MATCH($BW25,'2011'!$A$44:$A$139,0)),97,MATCH($BW25,'2011'!$A$44:$A$139,0))</f>
        <v>97</v>
      </c>
      <c r="CK25" s="2">
        <f>IF(ISNA(MATCH($BW25,'2012'!$A$44:$A$139,0)),97,MATCH($BW25,'2012'!$A$44:$A$139,0))</f>
        <v>97</v>
      </c>
      <c r="CL25" s="2">
        <f>IF(ISNA(MATCH($BW25,'2013'!$A$44:$A$139,0)),97,MATCH($BW25,'2013'!$A$44:$A$139,0))</f>
        <v>97</v>
      </c>
      <c r="CM25" s="2">
        <f>IF(ISNA(MATCH($BW25,'2014'!$A$52:$A$179,0)),129,MATCH($BW25,'2014'!$A$52:$A$179,0))</f>
        <v>129</v>
      </c>
      <c r="CN25" s="147">
        <f>IF(ISNA(MATCH($BW25,'2015'!$A$52:$A$307,0)),257,MATCH($BW25,'2015'!$A$52:$A$307,0))</f>
        <v>194</v>
      </c>
      <c r="CO25" s="147">
        <f>IF(ISNA(MATCH($BW25,'2016'!$A$52:$A$307,0)),257,MATCH($BW25,'2016'!$A$52:$A$307,0))</f>
        <v>188</v>
      </c>
      <c r="CP25" s="314"/>
      <c r="CQ25">
        <f t="shared" si="15"/>
        <v>3339</v>
      </c>
      <c r="CR25" s="278"/>
      <c r="CS25" s="279"/>
      <c r="CT25" s="278">
        <f t="shared" si="16"/>
        <v>0</v>
      </c>
      <c r="CU25" s="279">
        <f t="shared" si="2"/>
        <v>0</v>
      </c>
      <c r="CV25" s="279">
        <f t="shared" si="3"/>
        <v>0</v>
      </c>
      <c r="CW25" s="279">
        <f t="shared" si="4"/>
        <v>0</v>
      </c>
      <c r="CX25" s="279">
        <f t="shared" si="5"/>
        <v>0</v>
      </c>
      <c r="CY25" s="279">
        <f t="shared" si="6"/>
        <v>0</v>
      </c>
      <c r="CZ25" s="279">
        <f t="shared" si="7"/>
        <v>0</v>
      </c>
      <c r="DA25" s="279">
        <f t="shared" si="8"/>
        <v>0</v>
      </c>
      <c r="DB25" s="279">
        <f t="shared" si="9"/>
        <v>0</v>
      </c>
      <c r="DC25" s="279">
        <f t="shared" si="17"/>
        <v>0</v>
      </c>
      <c r="DD25" s="279">
        <f t="shared" si="18"/>
        <v>0</v>
      </c>
      <c r="DE25" s="279">
        <f t="shared" si="19"/>
        <v>0</v>
      </c>
      <c r="DF25" s="279">
        <f t="shared" si="20"/>
        <v>0</v>
      </c>
      <c r="DG25" s="279">
        <f t="shared" si="21"/>
        <v>0</v>
      </c>
      <c r="DH25" s="280">
        <f t="shared" si="38"/>
        <v>45</v>
      </c>
      <c r="DI25" s="280">
        <f t="shared" si="39"/>
        <v>68.997</v>
      </c>
      <c r="DJ25" s="154">
        <f t="shared" si="10"/>
        <v>45</v>
      </c>
      <c r="DK25" s="279">
        <f t="shared" si="22"/>
        <v>3339</v>
      </c>
      <c r="DL25" s="154"/>
      <c r="DM25" s="154"/>
      <c r="DN25" s="267">
        <f t="shared" si="23"/>
        <v>0</v>
      </c>
      <c r="DO25" s="154">
        <f t="shared" si="24"/>
        <v>0</v>
      </c>
      <c r="DP25" s="154">
        <f t="shared" si="25"/>
        <v>0</v>
      </c>
      <c r="DQ25" s="154">
        <f t="shared" si="26"/>
        <v>0</v>
      </c>
      <c r="DR25" s="154">
        <f t="shared" si="27"/>
        <v>0</v>
      </c>
      <c r="DS25" s="154">
        <f t="shared" si="28"/>
        <v>0</v>
      </c>
      <c r="DT25" s="154">
        <f t="shared" si="29"/>
        <v>0</v>
      </c>
      <c r="DU25" s="154">
        <f t="shared" si="30"/>
        <v>0</v>
      </c>
      <c r="DV25" s="154">
        <f t="shared" si="31"/>
        <v>0</v>
      </c>
      <c r="DW25" s="154">
        <f t="shared" si="32"/>
        <v>0</v>
      </c>
      <c r="DX25" s="154">
        <f t="shared" si="33"/>
        <v>0</v>
      </c>
      <c r="DY25" s="154">
        <f t="shared" si="34"/>
        <v>0</v>
      </c>
      <c r="DZ25" s="154">
        <f t="shared" si="35"/>
        <v>0</v>
      </c>
      <c r="EA25" s="154">
        <f t="shared" si="36"/>
        <v>0</v>
      </c>
      <c r="EB25" s="264">
        <f t="shared" si="40"/>
        <v>45</v>
      </c>
      <c r="EC25" s="264">
        <f t="shared" si="41"/>
        <v>84</v>
      </c>
      <c r="ED25" s="154">
        <f t="shared" si="11"/>
        <v>182</v>
      </c>
    </row>
    <row r="26" spans="2:137" ht="13" thickBot="1" x14ac:dyDescent="0.3">
      <c r="B26" s="131">
        <v>22</v>
      </c>
      <c r="C26" s="50">
        <f t="shared" si="0"/>
        <v>2</v>
      </c>
      <c r="D26" s="50">
        <f t="shared" si="12"/>
        <v>2</v>
      </c>
      <c r="E26" s="97"/>
      <c r="F26" s="2">
        <f t="shared" si="37"/>
        <v>21</v>
      </c>
      <c r="G26" s="207">
        <v>973</v>
      </c>
      <c r="H26" s="98">
        <f>15- COUNTIF(L26:AC26,"#N/A")</f>
        <v>6</v>
      </c>
      <c r="I26" s="131">
        <f>SUM(AH26:AY26)+SUM(BE26:BT26)</f>
        <v>181</v>
      </c>
      <c r="J26" s="398">
        <f>DI26</f>
        <v>68.176585211280369</v>
      </c>
      <c r="K26" s="456" t="str">
        <f>IF(ISNUMBER(MATCH(G26,'[4]OPR data'!$A$3:$A$2900,0)),"Y","N")</f>
        <v>Y</v>
      </c>
      <c r="L26" s="146"/>
      <c r="M26" s="233"/>
      <c r="N26" s="469" t="e">
        <f>(INDEX(Finish_table!R$4:R$83,MATCH('16 Year_History_Results'!$G26,Finish_table!S$4:S$83,0),1))</f>
        <v>#N/A</v>
      </c>
      <c r="O26" s="233" t="e">
        <f>(INDEX(Finish_table!Z$4:Z$99,MATCH('16 Year_History_Results'!$G26,Finish_table!AA$4:AA$99,0),1))</f>
        <v>#N/A</v>
      </c>
      <c r="P26" s="233" t="e">
        <f>(INDEX(Finish_table!AI$4:AI$99,MATCH('16 Year_History_Results'!$G26,Finish_table!AJ$4:AJ$99,0),1))</f>
        <v>#N/A</v>
      </c>
      <c r="Q26" s="233" t="e">
        <f>(INDEX(Finish_table!AR$4:AR$99,MATCH('16 Year_History_Results'!$G26,Finish_table!AS$4:AS$99,0),1))</f>
        <v>#N/A</v>
      </c>
      <c r="R26" s="233" t="e">
        <f>(INDEX(Finish_table!BA$4:BA$99,MATCH('16 Year_History_Results'!$G26,Finish_table!BB$4:BB$99,0),1))</f>
        <v>#N/A</v>
      </c>
      <c r="S26" s="233" t="e">
        <f>(INDEX(Finish_table!BJ$4:BJ$99,MATCH('16 Year_History_Results'!$G26,Finish_table!BK$4:BK$99,0),1))</f>
        <v>#N/A</v>
      </c>
      <c r="T26" s="233" t="e">
        <f>(INDEX(Finish_table!BS$4:BS$99,MATCH('16 Year_History_Results'!$G26,Finish_table!BT$4:BT$99,0),1))</f>
        <v>#N/A</v>
      </c>
      <c r="U26" s="233" t="e">
        <f>(INDEX(Finish_table!CB$4:CB$99,MATCH('16 Year_History_Results'!$G26,Finish_table!CC$4:CC$99,0),1))</f>
        <v>#N/A</v>
      </c>
      <c r="V26" s="233" t="str">
        <f>(INDEX(Finish_table!CK$4:CK$99,MATCH('16 Year_History_Results'!$G26,Finish_table!CL$4:CL$99,0),1))</f>
        <v>SF</v>
      </c>
      <c r="W26" s="233" t="e">
        <f>(INDEX(Finish_table!CT$4:CT$99,MATCH('16 Year_History_Results'!$G26,Finish_table!CU$4:CU$99,0),1))</f>
        <v>#N/A</v>
      </c>
      <c r="X26" s="233" t="str">
        <f>(INDEX(Finish_table!DC$4:DC$99,MATCH('16 Year_History_Results'!$G26,Finish_table!DD$4:DD$99,0),1))</f>
        <v>WC</v>
      </c>
      <c r="Y26" s="233" t="str">
        <f>(INDEX(Finish_table!DL$4:DL$99,MATCH('16 Year_History_Results'!$G26,Finish_table!DM$4:DM$99,0),1))</f>
        <v>QF</v>
      </c>
      <c r="Z26" s="233" t="str">
        <f>(INDEX(Finish_table!DU$4:DU$99,MATCH('16 Year_History_Results'!$G26,Finish_table!DV$4:DV$99,0),1))</f>
        <v>QF</v>
      </c>
      <c r="AA26" s="233" t="str">
        <f>(INDEX(Finish_table!ED$4:ED$140,MATCH('16 Year_History_Results'!$G26,Finish_table!EE$4:EE$140,0),1))</f>
        <v>W</v>
      </c>
      <c r="AB26" s="233" t="str">
        <f>(INDEX(Finish_table!EM$4:EM$224,MATCH('16 Year_History_Results'!$G26,Finish_table!EN$4:EN$224,0),1))</f>
        <v>QF</v>
      </c>
      <c r="AC26" s="253" t="str">
        <f>(INDEX(Finish_table!EW$4:EW$224,MATCH('16 Year_History_Results'!$G26,Finish_table!EX$4:EX$224,0),1))</f>
        <v>SF</v>
      </c>
      <c r="AD26" s="2"/>
      <c r="AF26" s="98"/>
      <c r="AG26">
        <f t="shared" si="1"/>
        <v>973</v>
      </c>
      <c r="AH26" s="146"/>
      <c r="AI26" s="2"/>
      <c r="AJ26" s="146">
        <f>INDEX('2001'!$C$44:$C$140,'16 Year_History_Results'!BZ26)</f>
        <v>0</v>
      </c>
      <c r="AK26" s="2">
        <f>INDEX('2002'!$C$44:$C$140,'16 Year_History_Results'!CA26)</f>
        <v>0</v>
      </c>
      <c r="AL26" s="2">
        <f>INDEX('2003'!$C$44:$C$140,'16 Year_History_Results'!CB26)</f>
        <v>0</v>
      </c>
      <c r="AM26" s="2">
        <f>INDEX('2004'!$C$44:$C$140,'16 Year_History_Results'!CC26)</f>
        <v>0</v>
      </c>
      <c r="AN26" s="2">
        <f>INDEX('2005'!$C$44:$C$140,'16 Year_History_Results'!CD26)</f>
        <v>0</v>
      </c>
      <c r="AO26" s="2">
        <f>INDEX('2006'!$C$44:$C$140,'16 Year_History_Results'!CE26)</f>
        <v>0</v>
      </c>
      <c r="AP26" s="2">
        <f>INDEX('2007'!$C$44:$C$140,'16 Year_History_Results'!CF26)</f>
        <v>0</v>
      </c>
      <c r="AQ26" s="2">
        <f>INDEX('2008'!$C$44:$C$140,'16 Year_History_Results'!CG26)</f>
        <v>0</v>
      </c>
      <c r="AR26" s="2">
        <f>INDEX('2009'!$C$44:$C$140,'16 Year_History_Results'!CH26)</f>
        <v>10</v>
      </c>
      <c r="AS26" s="2">
        <f>INDEX('2010'!$C$44:$C$140,'16 Year_History_Results'!CI26)</f>
        <v>0</v>
      </c>
      <c r="AT26" s="2">
        <f>INDEX('2011'!$C$44:$C$140,'16 Year_History_Results'!CJ26)</f>
        <v>50</v>
      </c>
      <c r="AU26" s="2">
        <f>INDEX('2012'!$C$44:$C$140,'16 Year_History_Results'!CK26)</f>
        <v>0</v>
      </c>
      <c r="AV26" s="2">
        <f>INDEX('2013'!$C$44:$C$140,'16 Year_History_Results'!CL26)</f>
        <v>0</v>
      </c>
      <c r="AW26" s="2">
        <f>INDEX('2014'!$C$52:$C$180,'16 Year_History_Results'!CM26)</f>
        <v>30</v>
      </c>
      <c r="AX26" s="2">
        <f>INDEX('2015'!$E$52:$E$308,'16 Year_History_Results'!CN26)</f>
        <v>0</v>
      </c>
      <c r="AY26" s="147">
        <f>INDEX('2016'!$E$52:$E$308,'16 Year_History_Results'!CO26)</f>
        <v>10</v>
      </c>
      <c r="AZ26" s="2"/>
      <c r="BA26" s="2"/>
      <c r="BB26">
        <f t="shared" si="13"/>
        <v>973</v>
      </c>
      <c r="BC26" s="146"/>
      <c r="BD26" s="2"/>
      <c r="BE26" s="146">
        <f>INDEX('2001'!$B$44:$B$140,'16 Year_History_Results'!BZ26)</f>
        <v>0</v>
      </c>
      <c r="BF26" s="2">
        <f>INDEX('2002'!$B$44:$B$140,'16 Year_History_Results'!CA26)</f>
        <v>0</v>
      </c>
      <c r="BG26" s="2">
        <f>INDEX('2003'!$B$44:$B$140,'16 Year_History_Results'!CB26)</f>
        <v>0</v>
      </c>
      <c r="BH26" s="2">
        <f>INDEX('2004'!$B$44:$B$140,'16 Year_History_Results'!CC26)</f>
        <v>0</v>
      </c>
      <c r="BI26" s="2">
        <f>INDEX('2005'!$B$44:$B$140,'16 Year_History_Results'!CD26)</f>
        <v>0</v>
      </c>
      <c r="BJ26" s="2">
        <f>INDEX('2006'!$B$44:$B$140,'16 Year_History_Results'!CE26)</f>
        <v>0</v>
      </c>
      <c r="BK26" s="2">
        <f>INDEX('2007'!$B$44:$B$140,'16 Year_History_Results'!CF26)</f>
        <v>0</v>
      </c>
      <c r="BL26" s="2">
        <f>INDEX('2008'!$B$44:$B$140,'16 Year_History_Results'!CG26)</f>
        <v>0</v>
      </c>
      <c r="BM26" s="2">
        <f>INDEX('2009'!$B$44:$B$140,'16 Year_History_Results'!CH26)</f>
        <v>15</v>
      </c>
      <c r="BN26" s="2">
        <f>INDEX('2010'!$B$44:$B$140,'16 Year_History_Results'!CI26)</f>
        <v>0</v>
      </c>
      <c r="BO26" s="2">
        <f>INDEX('2011'!$B$44:$B$140,'16 Year_History_Results'!CJ26)</f>
        <v>2</v>
      </c>
      <c r="BP26" s="2">
        <f>INDEX('2012'!$B$44:$B$140,'16 Year_History_Results'!CK26)</f>
        <v>14</v>
      </c>
      <c r="BQ26" s="2">
        <f>INDEX('2013'!$B$44:$B$140,'16 Year_History_Results'!CL26)</f>
        <v>6</v>
      </c>
      <c r="BR26" s="2">
        <f>INDEX('2014'!$B$52:$B$180,'16 Year_History_Results'!CM26)</f>
        <v>12</v>
      </c>
      <c r="BS26" s="147">
        <f>INDEX('2015'!$B$52:$B$308,'16 Year_History_Results'!CN26)</f>
        <v>16</v>
      </c>
      <c r="BT26" s="147">
        <f>INDEX('2016'!$B$52:$B$308,'16 Year_History_Results'!CO26)</f>
        <v>16</v>
      </c>
      <c r="BW26">
        <f t="shared" si="14"/>
        <v>973</v>
      </c>
      <c r="BX26" s="146"/>
      <c r="BY26" s="2"/>
      <c r="BZ26" s="146">
        <f>IF(ISNA(MATCH($BW26,'2001'!$A$44:$A$139,0)),97,MATCH($BW26,'2001'!$A$44:$A$139,0))</f>
        <v>97</v>
      </c>
      <c r="CA26" s="2">
        <f>IF(ISNA(MATCH($BW26,'2002'!$A$44:$A$139,0)),97,MATCH($BW26,'2002'!$A$44:$A$139,0))</f>
        <v>97</v>
      </c>
      <c r="CB26" s="2">
        <f>IF(ISNA(MATCH($BW26,'2003'!$A$44:$A$139,0)),97,MATCH($BW26,'2003'!$A$44:$A$139,0))</f>
        <v>97</v>
      </c>
      <c r="CC26" s="2">
        <f>IF(ISNA(MATCH($BW26,'2004'!$A$44:$A$139,0)),97,MATCH($BW26,'2004'!$A$44:$A$139,0))</f>
        <v>97</v>
      </c>
      <c r="CD26" s="2">
        <f>IF(ISNA(MATCH($BW26,'2005'!$A$44:$A$139,0)),97,MATCH($BW26,'2005'!$A$44:$A$139,0))</f>
        <v>97</v>
      </c>
      <c r="CE26" s="2">
        <f>IF(ISNA(MATCH($BW26,'2006'!$A$44:$A$139,0)),97,MATCH($BW26,'2006'!$A$44:$A$139,0))</f>
        <v>97</v>
      </c>
      <c r="CF26" s="2">
        <f>IF(ISNA(MATCH($BW26,'2007'!$A$44:$A$139,0)),97,MATCH($BW26,'2007'!$A$44:$A$139,0))</f>
        <v>97</v>
      </c>
      <c r="CG26" s="2">
        <f>IF(ISNA(MATCH($BW26,'2008'!$A$44:$A$139,0)),97,MATCH($BW26,'2008'!$A$44:$A$139,0))</f>
        <v>97</v>
      </c>
      <c r="CH26" s="2">
        <f>IF(ISNA(MATCH($BW26,'2009'!$A$44:$A$139,0)),97,MATCH($BW26,'2009'!$A$44:$A$139,0))</f>
        <v>58</v>
      </c>
      <c r="CI26" s="2">
        <f>IF(ISNA(MATCH($BW26,'2010'!$A$44:$A$139,0)),97,MATCH($BW26,'2010'!$A$44:$A$139,0))</f>
        <v>97</v>
      </c>
      <c r="CJ26" s="2">
        <f>IF(ISNA(MATCH($BW26,'2011'!$A$44:$A$139,0)),97,MATCH($BW26,'2011'!$A$44:$A$139,0))</f>
        <v>49</v>
      </c>
      <c r="CK26" s="2">
        <f>IF(ISNA(MATCH($BW26,'2012'!$A$44:$A$139,0)),97,MATCH($BW26,'2012'!$A$44:$A$139,0))</f>
        <v>46</v>
      </c>
      <c r="CL26" s="2">
        <f>IF(ISNA(MATCH($BW26,'2013'!$A$44:$A$139,0)),97,MATCH($BW26,'2013'!$A$44:$A$139,0))</f>
        <v>37</v>
      </c>
      <c r="CM26" s="2">
        <f>IF(ISNA(MATCH($BW26,'2014'!$A$52:$A$179,0)),129,MATCH($BW26,'2014'!$A$52:$A$179,0))</f>
        <v>55</v>
      </c>
      <c r="CN26" s="147">
        <f>IF(ISNA(MATCH($BW26,'2015'!$A$52:$A$307,0)),257,MATCH($BW26,'2015'!$A$52:$A$307,0))</f>
        <v>83</v>
      </c>
      <c r="CO26" s="147">
        <f>IF(ISNA(MATCH($BW26,'2016'!$A$52:$A$307,0)),257,MATCH($BW26,'2016'!$A$52:$A$307,0))</f>
        <v>78</v>
      </c>
      <c r="CP26" s="314"/>
      <c r="CQ26">
        <f t="shared" si="15"/>
        <v>973</v>
      </c>
      <c r="CR26" s="278"/>
      <c r="CS26" s="279"/>
      <c r="CT26" s="278">
        <f t="shared" si="16"/>
        <v>0</v>
      </c>
      <c r="CU26" s="279">
        <f t="shared" si="2"/>
        <v>0</v>
      </c>
      <c r="CV26" s="279">
        <f t="shared" si="3"/>
        <v>0</v>
      </c>
      <c r="CW26" s="279">
        <f t="shared" si="4"/>
        <v>0</v>
      </c>
      <c r="CX26" s="279">
        <f t="shared" si="5"/>
        <v>0</v>
      </c>
      <c r="CY26" s="279">
        <f t="shared" si="6"/>
        <v>0</v>
      </c>
      <c r="CZ26" s="279">
        <f t="shared" si="7"/>
        <v>0</v>
      </c>
      <c r="DA26" s="279">
        <f t="shared" si="8"/>
        <v>0</v>
      </c>
      <c r="DB26" s="279">
        <f t="shared" si="9"/>
        <v>25</v>
      </c>
      <c r="DC26" s="279">
        <f t="shared" si="17"/>
        <v>16.664999999999999</v>
      </c>
      <c r="DD26" s="279">
        <f t="shared" si="18"/>
        <v>63.108888999999998</v>
      </c>
      <c r="DE26" s="279">
        <f t="shared" si="19"/>
        <v>56.068385407399994</v>
      </c>
      <c r="DF26" s="279">
        <f t="shared" si="20"/>
        <v>43.375185712572836</v>
      </c>
      <c r="DG26" s="279">
        <f t="shared" si="21"/>
        <v>70.91389879600105</v>
      </c>
      <c r="DH26" s="280">
        <f t="shared" si="38"/>
        <v>63.271204937414296</v>
      </c>
      <c r="DI26" s="280">
        <f t="shared" si="39"/>
        <v>68.176585211280369</v>
      </c>
      <c r="DJ26" s="154">
        <f t="shared" si="10"/>
        <v>24</v>
      </c>
      <c r="DK26" s="279">
        <f t="shared" si="22"/>
        <v>973</v>
      </c>
      <c r="DL26" s="154"/>
      <c r="DM26" s="154"/>
      <c r="DN26" s="267">
        <f t="shared" si="23"/>
        <v>0</v>
      </c>
      <c r="DO26" s="154">
        <f t="shared" si="24"/>
        <v>0</v>
      </c>
      <c r="DP26" s="154">
        <f t="shared" si="25"/>
        <v>0</v>
      </c>
      <c r="DQ26" s="154">
        <f t="shared" si="26"/>
        <v>0</v>
      </c>
      <c r="DR26" s="154">
        <f t="shared" si="27"/>
        <v>0</v>
      </c>
      <c r="DS26" s="154">
        <f t="shared" si="28"/>
        <v>0</v>
      </c>
      <c r="DT26" s="154">
        <f t="shared" si="29"/>
        <v>0</v>
      </c>
      <c r="DU26" s="154">
        <f t="shared" si="30"/>
        <v>0</v>
      </c>
      <c r="DV26" s="154">
        <f t="shared" si="31"/>
        <v>25</v>
      </c>
      <c r="DW26" s="154">
        <f t="shared" si="32"/>
        <v>25</v>
      </c>
      <c r="DX26" s="154">
        <f t="shared" si="33"/>
        <v>77</v>
      </c>
      <c r="DY26" s="154">
        <f t="shared" si="34"/>
        <v>91</v>
      </c>
      <c r="DZ26" s="154">
        <f t="shared" si="35"/>
        <v>97</v>
      </c>
      <c r="EA26" s="154">
        <f t="shared" si="36"/>
        <v>139</v>
      </c>
      <c r="EB26" s="264">
        <f t="shared" si="40"/>
        <v>155</v>
      </c>
      <c r="EC26" s="264">
        <f t="shared" si="41"/>
        <v>181</v>
      </c>
      <c r="ED26" s="154">
        <f t="shared" si="11"/>
        <v>40</v>
      </c>
      <c r="EG26" s="279"/>
    </row>
    <row r="27" spans="2:137" ht="13" thickBot="1" x14ac:dyDescent="0.3">
      <c r="B27" s="131">
        <v>25</v>
      </c>
      <c r="C27" s="50">
        <f t="shared" si="0"/>
        <v>1</v>
      </c>
      <c r="D27" s="50">
        <f t="shared" si="12"/>
        <v>0</v>
      </c>
      <c r="E27" s="97"/>
      <c r="F27" s="2">
        <f t="shared" si="37"/>
        <v>22</v>
      </c>
      <c r="G27" s="487">
        <v>2122</v>
      </c>
      <c r="H27" s="98">
        <f>15- COUNTIF(L27:AC27,"#N/A")</f>
        <v>5</v>
      </c>
      <c r="I27" s="131">
        <f>SUM(AH27:AY27)+SUM(BE27:BT27)</f>
        <v>117</v>
      </c>
      <c r="J27" s="398">
        <f>DI27</f>
        <v>67.455834337885761</v>
      </c>
      <c r="K27" s="456" t="str">
        <f>IF(ISNUMBER(MATCH(G27,'[4]OPR data'!$A$3:$A$2900,0)),"Y","N")</f>
        <v>Y</v>
      </c>
      <c r="L27" s="146"/>
      <c r="M27" s="233"/>
      <c r="N27" s="469" t="e">
        <f>(INDEX(Finish_table!R$4:R$83,MATCH('16 Year_History_Results'!$G27,Finish_table!S$4:S$83,0),1))</f>
        <v>#N/A</v>
      </c>
      <c r="O27" s="233" t="e">
        <f>(INDEX(Finish_table!Z$4:Z$99,MATCH('16 Year_History_Results'!$G27,Finish_table!AA$4:AA$99,0),1))</f>
        <v>#N/A</v>
      </c>
      <c r="P27" s="233" t="e">
        <f>(INDEX(Finish_table!AI$4:AI$99,MATCH('16 Year_History_Results'!$G27,Finish_table!AJ$4:AJ$99,0),1))</f>
        <v>#N/A</v>
      </c>
      <c r="Q27" s="233" t="e">
        <f>(INDEX(Finish_table!AR$4:AR$99,MATCH('16 Year_History_Results'!$G27,Finish_table!AS$4:AS$99,0),1))</f>
        <v>#N/A</v>
      </c>
      <c r="R27" s="233" t="e">
        <f>(INDEX(Finish_table!BA$4:BA$99,MATCH('16 Year_History_Results'!$G27,Finish_table!BB$4:BB$99,0),1))</f>
        <v>#N/A</v>
      </c>
      <c r="S27" s="233" t="e">
        <f>(INDEX(Finish_table!BJ$4:BJ$99,MATCH('16 Year_History_Results'!$G27,Finish_table!BK$4:BK$99,0),1))</f>
        <v>#N/A</v>
      </c>
      <c r="T27" s="233" t="e">
        <f>(INDEX(Finish_table!BS$4:BS$99,MATCH('16 Year_History_Results'!$G27,Finish_table!BT$4:BT$99,0),1))</f>
        <v>#N/A</v>
      </c>
      <c r="U27" s="233" t="e">
        <f>(INDEX(Finish_table!CB$4:CB$99,MATCH('16 Year_History_Results'!$G27,Finish_table!CC$4:CC$99,0),1))</f>
        <v>#N/A</v>
      </c>
      <c r="V27" s="233" t="e">
        <f>(INDEX(Finish_table!CK$4:CK$99,MATCH('16 Year_History_Results'!$G27,Finish_table!CL$4:CL$99,0),1))</f>
        <v>#N/A</v>
      </c>
      <c r="W27" s="233" t="str">
        <f>(INDEX(Finish_table!CT$4:CT$99,MATCH('16 Year_History_Results'!$G27,Finish_table!CU$4:CU$99,0),1))</f>
        <v>SF</v>
      </c>
      <c r="X27" s="233" t="str">
        <f>(INDEX(Finish_table!DC$4:DC$99,MATCH('16 Year_History_Results'!$G27,Finish_table!DD$4:DD$99,0),1))</f>
        <v>SF</v>
      </c>
      <c r="Y27" s="233" t="str">
        <f>(INDEX(Finish_table!DL$4:DL$99,MATCH('16 Year_History_Results'!$G27,Finish_table!DM$4:DM$99,0),1))</f>
        <v>QF</v>
      </c>
      <c r="Z27" s="233" t="e">
        <f>(INDEX(Finish_table!DU$4:DU$99,MATCH('16 Year_History_Results'!$G27,Finish_table!DV$4:DV$99,0),1))</f>
        <v>#N/A</v>
      </c>
      <c r="AA27" s="233" t="str">
        <f>(INDEX(Finish_table!ED$4:ED$140,MATCH('16 Year_History_Results'!$G27,Finish_table!EE$4:EE$140,0),1))</f>
        <v>QF</v>
      </c>
      <c r="AB27" s="233" t="str">
        <f>(INDEX(Finish_table!EM$4:EM$224,MATCH('16 Year_History_Results'!$G27,Finish_table!EN$4:EN$224,0),1))</f>
        <v>SF</v>
      </c>
      <c r="AC27" s="253" t="str">
        <f>(INDEX(Finish_table!EW$4:EW$224,MATCH('16 Year_History_Results'!$G27,Finish_table!EX$4:EX$224,0),1))</f>
        <v>W</v>
      </c>
      <c r="AD27" s="2"/>
      <c r="AF27" s="98"/>
      <c r="AG27">
        <f t="shared" si="1"/>
        <v>2122</v>
      </c>
      <c r="AH27" s="146"/>
      <c r="AI27" s="2"/>
      <c r="AJ27" s="146">
        <f>INDEX('2001'!$C$44:$C$140,'16 Year_History_Results'!BZ27)</f>
        <v>0</v>
      </c>
      <c r="AK27" s="2">
        <f>INDEX('2002'!$C$44:$C$140,'16 Year_History_Results'!CA27)</f>
        <v>0</v>
      </c>
      <c r="AL27" s="2">
        <f>INDEX('2003'!$C$44:$C$140,'16 Year_History_Results'!CB27)</f>
        <v>0</v>
      </c>
      <c r="AM27" s="2">
        <f>INDEX('2004'!$C$44:$C$140,'16 Year_History_Results'!CC27)</f>
        <v>0</v>
      </c>
      <c r="AN27" s="2">
        <f>INDEX('2005'!$C$44:$C$140,'16 Year_History_Results'!CD27)</f>
        <v>0</v>
      </c>
      <c r="AO27" s="2">
        <f>INDEX('2006'!$C$44:$C$140,'16 Year_History_Results'!CE27)</f>
        <v>0</v>
      </c>
      <c r="AP27" s="2">
        <f>INDEX('2007'!$C$44:$C$140,'16 Year_History_Results'!CF27)</f>
        <v>0</v>
      </c>
      <c r="AQ27" s="2">
        <f>INDEX('2008'!$C$44:$C$140,'16 Year_History_Results'!CG27)</f>
        <v>0</v>
      </c>
      <c r="AR27" s="2">
        <f>INDEX('2009'!$C$44:$C$140,'16 Year_History_Results'!CH27)</f>
        <v>0</v>
      </c>
      <c r="AS27" s="2">
        <f>INDEX('2010'!$C$44:$C$140,'16 Year_History_Results'!CI27)</f>
        <v>10</v>
      </c>
      <c r="AT27" s="2">
        <f>INDEX('2011'!$C$44:$C$140,'16 Year_History_Results'!CJ27)</f>
        <v>10</v>
      </c>
      <c r="AU27" s="2">
        <f>INDEX('2012'!$C$44:$C$140,'16 Year_History_Results'!CK27)</f>
        <v>0</v>
      </c>
      <c r="AV27" s="2">
        <f>INDEX('2013'!$C$44:$C$140,'16 Year_History_Results'!CL27)</f>
        <v>0</v>
      </c>
      <c r="AW27" s="2">
        <f>INDEX('2014'!$C$52:$C$180,'16 Year_History_Results'!CM27)</f>
        <v>0</v>
      </c>
      <c r="AX27" s="2">
        <f>INDEX('2015'!$E$52:$E$308,'16 Year_History_Results'!CN27)</f>
        <v>10</v>
      </c>
      <c r="AY27" s="147">
        <f>INDEX('2016'!$E$52:$E$308,'16 Year_History_Results'!CO27)</f>
        <v>30</v>
      </c>
      <c r="AZ27" s="2"/>
      <c r="BA27" s="2"/>
      <c r="BB27">
        <f t="shared" si="13"/>
        <v>2122</v>
      </c>
      <c r="BC27" s="146"/>
      <c r="BD27" s="2"/>
      <c r="BE27" s="146">
        <f>INDEX('2001'!$B$44:$B$140,'16 Year_History_Results'!BZ27)</f>
        <v>0</v>
      </c>
      <c r="BF27" s="2">
        <f>INDEX('2002'!$B$44:$B$140,'16 Year_History_Results'!CA27)</f>
        <v>0</v>
      </c>
      <c r="BG27" s="2">
        <f>INDEX('2003'!$B$44:$B$140,'16 Year_History_Results'!CB27)</f>
        <v>0</v>
      </c>
      <c r="BH27" s="2">
        <f>INDEX('2004'!$B$44:$B$140,'16 Year_History_Results'!CC27)</f>
        <v>0</v>
      </c>
      <c r="BI27" s="2">
        <f>INDEX('2005'!$B$44:$B$140,'16 Year_History_Results'!CD27)</f>
        <v>0</v>
      </c>
      <c r="BJ27" s="2">
        <f>INDEX('2006'!$B$44:$B$140,'16 Year_History_Results'!CE27)</f>
        <v>0</v>
      </c>
      <c r="BK27" s="2">
        <f>INDEX('2007'!$B$44:$B$140,'16 Year_History_Results'!CF27)</f>
        <v>0</v>
      </c>
      <c r="BL27" s="2">
        <f>INDEX('2008'!$B$44:$B$140,'16 Year_History_Results'!CG27)</f>
        <v>0</v>
      </c>
      <c r="BM27" s="2">
        <f>INDEX('2009'!$B$44:$B$140,'16 Year_History_Results'!CH27)</f>
        <v>0</v>
      </c>
      <c r="BN27" s="2">
        <f>INDEX('2010'!$B$44:$B$140,'16 Year_History_Results'!CI27)</f>
        <v>2</v>
      </c>
      <c r="BO27" s="2">
        <f>INDEX('2011'!$B$44:$B$140,'16 Year_History_Results'!CJ27)</f>
        <v>11</v>
      </c>
      <c r="BP27" s="2">
        <f>INDEX('2012'!$B$44:$B$140,'16 Year_History_Results'!CK27)</f>
        <v>10</v>
      </c>
      <c r="BQ27" s="2">
        <f>INDEX('2013'!$B$44:$B$140,'16 Year_History_Results'!CL27)</f>
        <v>0</v>
      </c>
      <c r="BR27" s="2">
        <f>INDEX('2014'!$B$52:$B$180,'16 Year_History_Results'!CM27)</f>
        <v>9</v>
      </c>
      <c r="BS27" s="147">
        <f>INDEX('2015'!$B$52:$B$308,'16 Year_History_Results'!CN27)</f>
        <v>12</v>
      </c>
      <c r="BT27" s="147">
        <f>INDEX('2016'!$B$52:$B$308,'16 Year_History_Results'!CO27)</f>
        <v>13</v>
      </c>
      <c r="BW27">
        <f t="shared" si="14"/>
        <v>2122</v>
      </c>
      <c r="BX27" s="146"/>
      <c r="BY27" s="2"/>
      <c r="BZ27" s="146">
        <f>IF(ISNA(MATCH($BW27,'2001'!$A$44:$A$139,0)),97,MATCH($BW27,'2001'!$A$44:$A$139,0))</f>
        <v>97</v>
      </c>
      <c r="CA27" s="2">
        <f>IF(ISNA(MATCH($BW27,'2002'!$A$44:$A$139,0)),97,MATCH($BW27,'2002'!$A$44:$A$139,0))</f>
        <v>97</v>
      </c>
      <c r="CB27" s="2">
        <f>IF(ISNA(MATCH($BW27,'2003'!$A$44:$A$139,0)),97,MATCH($BW27,'2003'!$A$44:$A$139,0))</f>
        <v>97</v>
      </c>
      <c r="CC27" s="2">
        <f>IF(ISNA(MATCH($BW27,'2004'!$A$44:$A$139,0)),97,MATCH($BW27,'2004'!$A$44:$A$139,0))</f>
        <v>97</v>
      </c>
      <c r="CD27" s="2">
        <f>IF(ISNA(MATCH($BW27,'2005'!$A$44:$A$139,0)),97,MATCH($BW27,'2005'!$A$44:$A$139,0))</f>
        <v>97</v>
      </c>
      <c r="CE27" s="2">
        <f>IF(ISNA(MATCH($BW27,'2006'!$A$44:$A$139,0)),97,MATCH($BW27,'2006'!$A$44:$A$139,0))</f>
        <v>97</v>
      </c>
      <c r="CF27" s="2">
        <f>IF(ISNA(MATCH($BW27,'2007'!$A$44:$A$139,0)),97,MATCH($BW27,'2007'!$A$44:$A$139,0))</f>
        <v>97</v>
      </c>
      <c r="CG27" s="2">
        <f>IF(ISNA(MATCH($BW27,'2008'!$A$44:$A$139,0)),97,MATCH($BW27,'2008'!$A$44:$A$139,0))</f>
        <v>97</v>
      </c>
      <c r="CH27" s="2">
        <f>IF(ISNA(MATCH($BW27,'2009'!$A$44:$A$139,0)),97,MATCH($BW27,'2009'!$A$44:$A$139,0))</f>
        <v>97</v>
      </c>
      <c r="CI27" s="2">
        <f>IF(ISNA(MATCH($BW27,'2010'!$A$44:$A$139,0)),97,MATCH($BW27,'2010'!$A$44:$A$139,0))</f>
        <v>81</v>
      </c>
      <c r="CJ27" s="2">
        <f>IF(ISNA(MATCH($BW27,'2011'!$A$44:$A$139,0)),97,MATCH($BW27,'2011'!$A$44:$A$139,0))</f>
        <v>80</v>
      </c>
      <c r="CK27" s="2">
        <f>IF(ISNA(MATCH($BW27,'2012'!$A$44:$A$139,0)),97,MATCH($BW27,'2012'!$A$44:$A$139,0))</f>
        <v>74</v>
      </c>
      <c r="CL27" s="2">
        <f>IF(ISNA(MATCH($BW27,'2013'!$A$44:$A$139,0)),97,MATCH($BW27,'2013'!$A$44:$A$139,0))</f>
        <v>97</v>
      </c>
      <c r="CM27" s="2">
        <f>IF(ISNA(MATCH($BW27,'2014'!$A$52:$A$179,0)),129,MATCH($BW27,'2014'!$A$52:$A$179,0))</f>
        <v>91</v>
      </c>
      <c r="CN27" s="147">
        <f>IF(ISNA(MATCH($BW27,'2015'!$A$52:$A$307,0)),257,MATCH($BW27,'2015'!$A$52:$A$307,0))</f>
        <v>147</v>
      </c>
      <c r="CO27" s="147">
        <f>IF(ISNA(MATCH($BW27,'2016'!$A$52:$A$307,0)),257,MATCH($BW27,'2016'!$A$52:$A$307,0))</f>
        <v>146</v>
      </c>
      <c r="CP27" s="314"/>
      <c r="CQ27">
        <f t="shared" si="15"/>
        <v>2122</v>
      </c>
      <c r="CR27" s="278"/>
      <c r="CS27" s="279"/>
      <c r="CT27" s="278">
        <f t="shared" si="16"/>
        <v>0</v>
      </c>
      <c r="CU27" s="279">
        <f t="shared" si="2"/>
        <v>0</v>
      </c>
      <c r="CV27" s="279">
        <f t="shared" si="3"/>
        <v>0</v>
      </c>
      <c r="CW27" s="279">
        <f t="shared" si="4"/>
        <v>0</v>
      </c>
      <c r="CX27" s="279">
        <f t="shared" si="5"/>
        <v>0</v>
      </c>
      <c r="CY27" s="279">
        <f t="shared" si="6"/>
        <v>0</v>
      </c>
      <c r="CZ27" s="279">
        <f t="shared" si="7"/>
        <v>0</v>
      </c>
      <c r="DA27" s="279">
        <f t="shared" si="8"/>
        <v>0</v>
      </c>
      <c r="DB27" s="279">
        <f t="shared" si="9"/>
        <v>0</v>
      </c>
      <c r="DC27" s="279">
        <f t="shared" si="17"/>
        <v>12</v>
      </c>
      <c r="DD27" s="279">
        <f t="shared" si="18"/>
        <v>28.999200000000002</v>
      </c>
      <c r="DE27" s="279">
        <f t="shared" si="19"/>
        <v>29.33086672</v>
      </c>
      <c r="DF27" s="279">
        <f t="shared" si="20"/>
        <v>19.551955755551997</v>
      </c>
      <c r="DG27" s="279">
        <f t="shared" si="21"/>
        <v>22.033333706650961</v>
      </c>
      <c r="DH27" s="280">
        <f t="shared" si="38"/>
        <v>36.687420248853527</v>
      </c>
      <c r="DI27" s="280">
        <f t="shared" si="39"/>
        <v>67.455834337885761</v>
      </c>
      <c r="DJ27" s="154">
        <f t="shared" si="10"/>
        <v>66</v>
      </c>
      <c r="DK27" s="279">
        <f t="shared" si="22"/>
        <v>2122</v>
      </c>
      <c r="DL27" s="154"/>
      <c r="DM27" s="154"/>
      <c r="DN27" s="267">
        <f t="shared" si="23"/>
        <v>0</v>
      </c>
      <c r="DO27" s="154">
        <f t="shared" si="24"/>
        <v>0</v>
      </c>
      <c r="DP27" s="154">
        <f t="shared" si="25"/>
        <v>0</v>
      </c>
      <c r="DQ27" s="154">
        <f t="shared" si="26"/>
        <v>0</v>
      </c>
      <c r="DR27" s="154">
        <f t="shared" si="27"/>
        <v>0</v>
      </c>
      <c r="DS27" s="154">
        <f t="shared" si="28"/>
        <v>0</v>
      </c>
      <c r="DT27" s="154">
        <f t="shared" si="29"/>
        <v>0</v>
      </c>
      <c r="DU27" s="154">
        <f t="shared" si="30"/>
        <v>0</v>
      </c>
      <c r="DV27" s="154">
        <f t="shared" si="31"/>
        <v>0</v>
      </c>
      <c r="DW27" s="154">
        <f t="shared" si="32"/>
        <v>12</v>
      </c>
      <c r="DX27" s="154">
        <f t="shared" si="33"/>
        <v>33</v>
      </c>
      <c r="DY27" s="154">
        <f t="shared" si="34"/>
        <v>43</v>
      </c>
      <c r="DZ27" s="154">
        <f t="shared" si="35"/>
        <v>43</v>
      </c>
      <c r="EA27" s="154">
        <f t="shared" si="36"/>
        <v>52</v>
      </c>
      <c r="EB27" s="264">
        <f t="shared" si="40"/>
        <v>74</v>
      </c>
      <c r="EC27" s="264">
        <f t="shared" si="41"/>
        <v>117</v>
      </c>
      <c r="ED27" s="154">
        <f t="shared" si="11"/>
        <v>123</v>
      </c>
    </row>
    <row r="28" spans="2:137" ht="13" thickBot="1" x14ac:dyDescent="0.3">
      <c r="B28" s="131">
        <v>25</v>
      </c>
      <c r="C28" s="50">
        <f t="shared" si="0"/>
        <v>2</v>
      </c>
      <c r="D28" s="50">
        <f t="shared" si="12"/>
        <v>0</v>
      </c>
      <c r="E28" s="97"/>
      <c r="F28" s="2">
        <f t="shared" si="37"/>
        <v>23</v>
      </c>
      <c r="G28" s="207">
        <v>1241</v>
      </c>
      <c r="H28" s="98">
        <f>15- COUNTIF(L28:AC28,"#N/A")</f>
        <v>4</v>
      </c>
      <c r="I28" s="131">
        <f>SUM(AH28:AY28)+SUM(BE28:BT28)</f>
        <v>143</v>
      </c>
      <c r="J28" s="398">
        <f>DI28</f>
        <v>62.736512514493072</v>
      </c>
      <c r="K28" s="456" t="str">
        <f>IF(ISNUMBER(MATCH(G28,'[4]OPR data'!$A$3:$A$2900,0)),"Y","N")</f>
        <v>Y</v>
      </c>
      <c r="L28" s="146"/>
      <c r="M28" s="233"/>
      <c r="N28" s="469" t="e">
        <f>(INDEX(Finish_table!R$4:R$83,MATCH('16 Year_History_Results'!$G28,Finish_table!S$4:S$83,0),1))</f>
        <v>#N/A</v>
      </c>
      <c r="O28" s="233" t="e">
        <f>(INDEX(Finish_table!Z$4:Z$99,MATCH('16 Year_History_Results'!$G28,Finish_table!AA$4:AA$99,0),1))</f>
        <v>#N/A</v>
      </c>
      <c r="P28" s="233" t="e">
        <f>(INDEX(Finish_table!AI$4:AI$99,MATCH('16 Year_History_Results'!$G28,Finish_table!AJ$4:AJ$99,0),1))</f>
        <v>#N/A</v>
      </c>
      <c r="Q28" s="233" t="str">
        <f>(INDEX(Finish_table!AR$4:AR$99,MATCH('16 Year_History_Results'!$G28,Finish_table!AS$4:AS$99,0),1))</f>
        <v>QF</v>
      </c>
      <c r="R28" s="233" t="e">
        <f>(INDEX(Finish_table!BA$4:BA$99,MATCH('16 Year_History_Results'!$G28,Finish_table!BB$4:BB$99,0),1))</f>
        <v>#N/A</v>
      </c>
      <c r="S28" s="233" t="e">
        <f>(INDEX(Finish_table!BJ$4:BJ$99,MATCH('16 Year_History_Results'!$G28,Finish_table!BK$4:BK$99,0),1))</f>
        <v>#N/A</v>
      </c>
      <c r="T28" s="233" t="e">
        <f>(INDEX(Finish_table!BS$4:BS$99,MATCH('16 Year_History_Results'!$G28,Finish_table!BT$4:BT$99,0),1))</f>
        <v>#N/A</v>
      </c>
      <c r="U28" s="233" t="e">
        <f>(INDEX(Finish_table!CB$4:CB$99,MATCH('16 Year_History_Results'!$G28,Finish_table!CC$4:CC$99,0),1))</f>
        <v>#N/A</v>
      </c>
      <c r="V28" s="233" t="e">
        <f>(INDEX(Finish_table!CK$4:CK$99,MATCH('16 Year_History_Results'!$G28,Finish_table!CL$4:CL$99,0),1))</f>
        <v>#N/A</v>
      </c>
      <c r="W28" s="233" t="e">
        <f>(INDEX(Finish_table!CT$4:CT$99,MATCH('16 Year_History_Results'!$G28,Finish_table!CU$4:CU$99,0),1))</f>
        <v>#N/A</v>
      </c>
      <c r="X28" s="233" t="str">
        <f>(INDEX(Finish_table!DC$4:DC$99,MATCH('16 Year_History_Results'!$G28,Finish_table!DD$4:DD$99,0),1))</f>
        <v>SF</v>
      </c>
      <c r="Y28" s="233" t="e">
        <f>(INDEX(Finish_table!DL$4:DL$99,MATCH('16 Year_History_Results'!$G28,Finish_table!DM$4:DM$99,0),1))</f>
        <v>#N/A</v>
      </c>
      <c r="Z28" s="233" t="str">
        <f>(INDEX(Finish_table!DU$4:DU$99,MATCH('16 Year_History_Results'!$G28,Finish_table!DV$4:DV$99,0),1))</f>
        <v>WC</v>
      </c>
      <c r="AA28" s="233" t="str">
        <f>(INDEX(Finish_table!ED$4:ED$140,MATCH('16 Year_History_Results'!$G28,Finish_table!EE$4:EE$140,0),1))</f>
        <v>QF</v>
      </c>
      <c r="AB28" s="233" t="e">
        <f>(INDEX(Finish_table!EM$4:EM$224,MATCH('16 Year_History_Results'!$G28,Finish_table!EN$4:EN$224,0),1))</f>
        <v>#N/A</v>
      </c>
      <c r="AC28" s="253" t="str">
        <f>(INDEX(Finish_table!EW$4:EW$224,MATCH('16 Year_History_Results'!$G28,Finish_table!EX$4:EX$224,0),1))</f>
        <v>F</v>
      </c>
      <c r="AD28" s="2"/>
      <c r="AF28" s="98"/>
      <c r="AG28">
        <f t="shared" si="1"/>
        <v>1241</v>
      </c>
      <c r="AH28" s="146"/>
      <c r="AI28" s="2"/>
      <c r="AJ28" s="146">
        <f>INDEX('2001'!$C$44:$C$140,'16 Year_History_Results'!BZ28)</f>
        <v>0</v>
      </c>
      <c r="AK28" s="2">
        <f>INDEX('2002'!$C$44:$C$140,'16 Year_History_Results'!CA28)</f>
        <v>0</v>
      </c>
      <c r="AL28" s="2">
        <f>INDEX('2003'!$C$44:$C$140,'16 Year_History_Results'!CB28)</f>
        <v>0</v>
      </c>
      <c r="AM28" s="2">
        <f>INDEX('2004'!$C$44:$C$140,'16 Year_History_Results'!CC28)</f>
        <v>0</v>
      </c>
      <c r="AN28" s="2">
        <f>INDEX('2005'!$C$44:$C$140,'16 Year_History_Results'!CD28)</f>
        <v>0</v>
      </c>
      <c r="AO28" s="2">
        <f>INDEX('2006'!$C$44:$C$140,'16 Year_History_Results'!CE28)</f>
        <v>0</v>
      </c>
      <c r="AP28" s="2">
        <f>INDEX('2007'!$C$44:$C$140,'16 Year_History_Results'!CF28)</f>
        <v>0</v>
      </c>
      <c r="AQ28" s="2">
        <f>INDEX('2008'!$C$44:$C$140,'16 Year_History_Results'!CG28)</f>
        <v>0</v>
      </c>
      <c r="AR28" s="2">
        <f>INDEX('2009'!$C$44:$C$140,'16 Year_History_Results'!CH28)</f>
        <v>0</v>
      </c>
      <c r="AS28" s="2">
        <f>INDEX('2010'!$C$44:$C$140,'16 Year_History_Results'!CI28)</f>
        <v>0</v>
      </c>
      <c r="AT28" s="2">
        <f>INDEX('2011'!$C$44:$C$140,'16 Year_History_Results'!CJ28)</f>
        <v>10</v>
      </c>
      <c r="AU28" s="2">
        <f>INDEX('2012'!$C$44:$C$140,'16 Year_History_Results'!CK28)</f>
        <v>0</v>
      </c>
      <c r="AV28" s="2">
        <f>INDEX('2013'!$C$44:$C$140,'16 Year_History_Results'!CL28)</f>
        <v>50</v>
      </c>
      <c r="AW28" s="2">
        <f>INDEX('2014'!$C$52:$C$180,'16 Year_History_Results'!CM28)</f>
        <v>0</v>
      </c>
      <c r="AX28" s="2">
        <f>INDEX('2015'!$E$52:$E$308,'16 Year_History_Results'!CN28)</f>
        <v>0</v>
      </c>
      <c r="AY28" s="147">
        <f>INDEX('2016'!$E$52:$E$308,'16 Year_History_Results'!CO28)</f>
        <v>20</v>
      </c>
      <c r="AZ28" s="2"/>
      <c r="BA28" s="2"/>
      <c r="BB28">
        <f t="shared" si="13"/>
        <v>1241</v>
      </c>
      <c r="BC28" s="146"/>
      <c r="BD28" s="2"/>
      <c r="BE28" s="146">
        <f>INDEX('2001'!$B$44:$B$140,'16 Year_History_Results'!BZ28)</f>
        <v>0</v>
      </c>
      <c r="BF28" s="2">
        <f>INDEX('2002'!$B$44:$B$140,'16 Year_History_Results'!CA28)</f>
        <v>0</v>
      </c>
      <c r="BG28" s="2">
        <f>INDEX('2003'!$B$44:$B$140,'16 Year_History_Results'!CB28)</f>
        <v>0</v>
      </c>
      <c r="BH28" s="2">
        <f>INDEX('2004'!$B$44:$B$140,'16 Year_History_Results'!CC28)</f>
        <v>8</v>
      </c>
      <c r="BI28" s="2">
        <f>INDEX('2005'!$B$44:$B$140,'16 Year_History_Results'!CD28)</f>
        <v>0</v>
      </c>
      <c r="BJ28" s="2">
        <f>INDEX('2006'!$B$44:$B$140,'16 Year_History_Results'!CE28)</f>
        <v>0</v>
      </c>
      <c r="BK28" s="2">
        <f>INDEX('2007'!$B$44:$B$140,'16 Year_History_Results'!CF28)</f>
        <v>0</v>
      </c>
      <c r="BL28" s="2">
        <f>INDEX('2008'!$B$44:$B$140,'16 Year_History_Results'!CG28)</f>
        <v>0</v>
      </c>
      <c r="BM28" s="2">
        <f>INDEX('2009'!$B$44:$B$140,'16 Year_History_Results'!CH28)</f>
        <v>0</v>
      </c>
      <c r="BN28" s="2">
        <f>INDEX('2010'!$B$44:$B$140,'16 Year_History_Results'!CI28)</f>
        <v>0</v>
      </c>
      <c r="BO28" s="2">
        <f>INDEX('2011'!$B$44:$B$140,'16 Year_History_Results'!CJ28)</f>
        <v>16</v>
      </c>
      <c r="BP28" s="2">
        <f>INDEX('2012'!$B$44:$B$140,'16 Year_History_Results'!CK28)</f>
        <v>0</v>
      </c>
      <c r="BQ28" s="2">
        <f>INDEX('2013'!$B$44:$B$140,'16 Year_History_Results'!CL28)</f>
        <v>12</v>
      </c>
      <c r="BR28" s="2">
        <f>INDEX('2014'!$B$52:$B$180,'16 Year_History_Results'!CM28)</f>
        <v>11</v>
      </c>
      <c r="BS28" s="147">
        <f>INDEX('2015'!$B$52:$B$308,'16 Year_History_Results'!CN28)</f>
        <v>0</v>
      </c>
      <c r="BT28" s="147">
        <f>INDEX('2016'!$B$52:$B$308,'16 Year_History_Results'!CO28)</f>
        <v>16</v>
      </c>
      <c r="BW28">
        <f t="shared" si="14"/>
        <v>1241</v>
      </c>
      <c r="BX28" s="146"/>
      <c r="BY28" s="2"/>
      <c r="BZ28" s="146">
        <f>IF(ISNA(MATCH($BW28,'2001'!$A$44:$A$139,0)),97,MATCH($BW28,'2001'!$A$44:$A$139,0))</f>
        <v>97</v>
      </c>
      <c r="CA28" s="2">
        <f>IF(ISNA(MATCH($BW28,'2002'!$A$44:$A$139,0)),97,MATCH($BW28,'2002'!$A$44:$A$139,0))</f>
        <v>97</v>
      </c>
      <c r="CB28" s="2">
        <f>IF(ISNA(MATCH($BW28,'2003'!$A$44:$A$139,0)),97,MATCH($BW28,'2003'!$A$44:$A$139,0))</f>
        <v>97</v>
      </c>
      <c r="CC28" s="2">
        <f>IF(ISNA(MATCH($BW28,'2004'!$A$44:$A$139,0)),97,MATCH($BW28,'2004'!$A$44:$A$139,0))</f>
        <v>90</v>
      </c>
      <c r="CD28" s="2">
        <f>IF(ISNA(MATCH($BW28,'2005'!$A$44:$A$139,0)),97,MATCH($BW28,'2005'!$A$44:$A$139,0))</f>
        <v>97</v>
      </c>
      <c r="CE28" s="2">
        <f>IF(ISNA(MATCH($BW28,'2006'!$A$44:$A$139,0)),97,MATCH($BW28,'2006'!$A$44:$A$139,0))</f>
        <v>97</v>
      </c>
      <c r="CF28" s="2">
        <f>IF(ISNA(MATCH($BW28,'2007'!$A$44:$A$139,0)),97,MATCH($BW28,'2007'!$A$44:$A$139,0))</f>
        <v>97</v>
      </c>
      <c r="CG28" s="2">
        <f>IF(ISNA(MATCH($BW28,'2008'!$A$44:$A$139,0)),97,MATCH($BW28,'2008'!$A$44:$A$139,0))</f>
        <v>97</v>
      </c>
      <c r="CH28" s="2">
        <f>IF(ISNA(MATCH($BW28,'2009'!$A$44:$A$139,0)),97,MATCH($BW28,'2009'!$A$44:$A$139,0))</f>
        <v>97</v>
      </c>
      <c r="CI28" s="2">
        <f>IF(ISNA(MATCH($BW28,'2010'!$A$44:$A$139,0)),97,MATCH($BW28,'2010'!$A$44:$A$139,0))</f>
        <v>97</v>
      </c>
      <c r="CJ28" s="2">
        <f>IF(ISNA(MATCH($BW28,'2011'!$A$44:$A$139,0)),97,MATCH($BW28,'2011'!$A$44:$A$139,0))</f>
        <v>56</v>
      </c>
      <c r="CK28" s="2">
        <f>IF(ISNA(MATCH($BW28,'2012'!$A$44:$A$139,0)),97,MATCH($BW28,'2012'!$A$44:$A$139,0))</f>
        <v>97</v>
      </c>
      <c r="CL28" s="2">
        <f>IF(ISNA(MATCH($BW28,'2013'!$A$44:$A$139,0)),97,MATCH($BW28,'2013'!$A$44:$A$139,0))</f>
        <v>40</v>
      </c>
      <c r="CM28" s="2">
        <f>IF(ISNA(MATCH($BW28,'2014'!$A$52:$A$179,0)),129,MATCH($BW28,'2014'!$A$52:$A$179,0))</f>
        <v>61</v>
      </c>
      <c r="CN28" s="147">
        <f>IF(ISNA(MATCH($BW28,'2015'!$A$52:$A$307,0)),257,MATCH($BW28,'2015'!$A$52:$A$307,0))</f>
        <v>257</v>
      </c>
      <c r="CO28" s="147">
        <f>IF(ISNA(MATCH($BW28,'2016'!$A$52:$A$307,0)),257,MATCH($BW28,'2016'!$A$52:$A$307,0))</f>
        <v>92</v>
      </c>
      <c r="CP28" s="314"/>
      <c r="CQ28">
        <f t="shared" si="15"/>
        <v>1241</v>
      </c>
      <c r="CR28" s="278"/>
      <c r="CS28" s="279"/>
      <c r="CT28" s="278">
        <f t="shared" si="16"/>
        <v>0</v>
      </c>
      <c r="CU28" s="279">
        <f t="shared" si="2"/>
        <v>0</v>
      </c>
      <c r="CV28" s="279">
        <f t="shared" si="3"/>
        <v>0</v>
      </c>
      <c r="CW28" s="279">
        <f t="shared" si="4"/>
        <v>8</v>
      </c>
      <c r="CX28" s="279">
        <f t="shared" si="5"/>
        <v>5.3327999999999998</v>
      </c>
      <c r="CY28" s="279">
        <f t="shared" si="6"/>
        <v>3.5548444799999999</v>
      </c>
      <c r="CZ28" s="279">
        <f t="shared" si="7"/>
        <v>2.3696593303679996</v>
      </c>
      <c r="DA28" s="279">
        <f t="shared" si="8"/>
        <v>1.5796149096233085</v>
      </c>
      <c r="DB28" s="279">
        <f t="shared" si="9"/>
        <v>1.0529712987548974</v>
      </c>
      <c r="DC28" s="279">
        <f t="shared" si="17"/>
        <v>0.70191066775001454</v>
      </c>
      <c r="DD28" s="279">
        <f t="shared" si="18"/>
        <v>26.467893651122161</v>
      </c>
      <c r="DE28" s="279">
        <f t="shared" si="19"/>
        <v>17.643497907838032</v>
      </c>
      <c r="DF28" s="279">
        <f t="shared" si="20"/>
        <v>73.761155705364828</v>
      </c>
      <c r="DG28" s="279">
        <f t="shared" si="21"/>
        <v>60.169186393196192</v>
      </c>
      <c r="DH28" s="280">
        <f t="shared" si="38"/>
        <v>40.10877964970458</v>
      </c>
      <c r="DI28" s="280">
        <f t="shared" si="39"/>
        <v>62.736512514493072</v>
      </c>
      <c r="DJ28" s="154">
        <f t="shared" si="10"/>
        <v>60</v>
      </c>
      <c r="DK28" s="279">
        <f t="shared" si="22"/>
        <v>1241</v>
      </c>
      <c r="DL28" s="154"/>
      <c r="DM28" s="154"/>
      <c r="DN28" s="267">
        <f t="shared" si="23"/>
        <v>0</v>
      </c>
      <c r="DO28" s="154">
        <f t="shared" si="24"/>
        <v>0</v>
      </c>
      <c r="DP28" s="154">
        <f t="shared" si="25"/>
        <v>0</v>
      </c>
      <c r="DQ28" s="154">
        <f t="shared" si="26"/>
        <v>8</v>
      </c>
      <c r="DR28" s="154">
        <f t="shared" si="27"/>
        <v>8</v>
      </c>
      <c r="DS28" s="154">
        <f t="shared" si="28"/>
        <v>8</v>
      </c>
      <c r="DT28" s="154">
        <f t="shared" si="29"/>
        <v>8</v>
      </c>
      <c r="DU28" s="154">
        <f t="shared" si="30"/>
        <v>8</v>
      </c>
      <c r="DV28" s="154">
        <f t="shared" si="31"/>
        <v>8</v>
      </c>
      <c r="DW28" s="154">
        <f t="shared" si="32"/>
        <v>8</v>
      </c>
      <c r="DX28" s="154">
        <f t="shared" si="33"/>
        <v>34</v>
      </c>
      <c r="DY28" s="154">
        <f t="shared" si="34"/>
        <v>34</v>
      </c>
      <c r="DZ28" s="154">
        <f t="shared" si="35"/>
        <v>96</v>
      </c>
      <c r="EA28" s="154">
        <f t="shared" si="36"/>
        <v>107</v>
      </c>
      <c r="EB28" s="264">
        <f t="shared" si="40"/>
        <v>107</v>
      </c>
      <c r="EC28" s="264">
        <f t="shared" si="41"/>
        <v>143</v>
      </c>
      <c r="ED28" s="154">
        <f t="shared" si="11"/>
        <v>76</v>
      </c>
    </row>
    <row r="29" spans="2:137" ht="13" thickBot="1" x14ac:dyDescent="0.3">
      <c r="B29" s="142">
        <v>25</v>
      </c>
      <c r="C29" s="50">
        <f t="shared" si="0"/>
        <v>3</v>
      </c>
      <c r="D29" s="50">
        <f t="shared" si="12"/>
        <v>0</v>
      </c>
      <c r="E29" s="97"/>
      <c r="F29" s="2">
        <f t="shared" si="37"/>
        <v>24</v>
      </c>
      <c r="G29" s="495">
        <v>1756</v>
      </c>
      <c r="H29" s="98">
        <f>15- COUNTIF(L29:AC29,"#N/A")</f>
        <v>4</v>
      </c>
      <c r="I29" s="131">
        <f>SUM(AH29:AY29)+SUM(BE29:BT29)</f>
        <v>109</v>
      </c>
      <c r="J29" s="398">
        <f>DI29</f>
        <v>62.500597766315238</v>
      </c>
      <c r="K29" s="456" t="str">
        <f>IF(ISNUMBER(MATCH(G29,'[4]OPR data'!$A$3:$A$2900,0)),"Y","N")</f>
        <v>Y</v>
      </c>
      <c r="L29" s="146"/>
      <c r="M29" s="233"/>
      <c r="N29" s="469" t="e">
        <f>(INDEX(Finish_table!R$4:R$83,MATCH('16 Year_History_Results'!$G29,Finish_table!S$4:S$83,0),1))</f>
        <v>#N/A</v>
      </c>
      <c r="O29" s="233" t="e">
        <f>(INDEX(Finish_table!Z$4:Z$99,MATCH('16 Year_History_Results'!$G29,Finish_table!AA$4:AA$99,0),1))</f>
        <v>#N/A</v>
      </c>
      <c r="P29" s="233" t="e">
        <f>(INDEX(Finish_table!AI$4:AI$99,MATCH('16 Year_History_Results'!$G29,Finish_table!AJ$4:AJ$99,0),1))</f>
        <v>#N/A</v>
      </c>
      <c r="Q29" s="233" t="e">
        <f>(INDEX(Finish_table!AR$4:AR$99,MATCH('16 Year_History_Results'!$G29,Finish_table!AS$4:AS$99,0),1))</f>
        <v>#N/A</v>
      </c>
      <c r="R29" s="233" t="e">
        <f>(INDEX(Finish_table!BA$4:BA$99,MATCH('16 Year_History_Results'!$G29,Finish_table!BB$4:BB$99,0),1))</f>
        <v>#N/A</v>
      </c>
      <c r="S29" s="233" t="str">
        <f>(INDEX(Finish_table!BJ$4:BJ$99,MATCH('16 Year_History_Results'!$G29,Finish_table!BK$4:BK$99,0),1))</f>
        <v>QF</v>
      </c>
      <c r="T29" s="233" t="e">
        <f>(INDEX(Finish_table!BS$4:BS$99,MATCH('16 Year_History_Results'!$G29,Finish_table!BT$4:BT$99,0),1))</f>
        <v>#N/A</v>
      </c>
      <c r="U29" s="233" t="e">
        <f>(INDEX(Finish_table!CB$4:CB$99,MATCH('16 Year_History_Results'!$G29,Finish_table!CC$4:CC$99,0),1))</f>
        <v>#N/A</v>
      </c>
      <c r="V29" s="233" t="e">
        <f>(INDEX(Finish_table!CK$4:CK$99,MATCH('16 Year_History_Results'!$G29,Finish_table!CL$4:CL$99,0),1))</f>
        <v>#N/A</v>
      </c>
      <c r="W29" s="233" t="e">
        <f>(INDEX(Finish_table!CT$4:CT$99,MATCH('16 Year_History_Results'!$G29,Finish_table!CU$4:CU$99,0),1))</f>
        <v>#N/A</v>
      </c>
      <c r="X29" s="233" t="e">
        <f>(INDEX(Finish_table!DC$4:DC$99,MATCH('16 Year_History_Results'!$G29,Finish_table!DD$4:DD$99,0),1))</f>
        <v>#N/A</v>
      </c>
      <c r="Y29" s="233" t="e">
        <f>(INDEX(Finish_table!DL$4:DL$99,MATCH('16 Year_History_Results'!$G29,Finish_table!DM$4:DM$99,0),1))</f>
        <v>#N/A</v>
      </c>
      <c r="Z29" s="233" t="str">
        <f>(INDEX(Finish_table!DU$4:DU$99,MATCH('16 Year_History_Results'!$G29,Finish_table!DV$4:DV$99,0),1))</f>
        <v>SF</v>
      </c>
      <c r="AA29" s="233" t="str">
        <f>(INDEX(Finish_table!ED$4:ED$140,MATCH('16 Year_History_Results'!$G29,Finish_table!EE$4:EE$140,0),1))</f>
        <v>SF</v>
      </c>
      <c r="AB29" s="233" t="str">
        <f>(INDEX(Finish_table!EM$4:EM$224,MATCH('16 Year_History_Results'!$G29,Finish_table!EN$4:EN$224,0),1))</f>
        <v>F</v>
      </c>
      <c r="AC29" s="253" t="str">
        <f>(INDEX(Finish_table!EW$4:EW$224,MATCH('16 Year_History_Results'!$G29,Finish_table!EX$4:EX$224,0),1))</f>
        <v>W</v>
      </c>
      <c r="AD29" s="2"/>
      <c r="AF29" s="98"/>
      <c r="AG29">
        <f t="shared" si="1"/>
        <v>1756</v>
      </c>
      <c r="AH29" s="146"/>
      <c r="AI29" s="2"/>
      <c r="AJ29" s="146">
        <f>INDEX('2001'!$C$44:$C$140,'16 Year_History_Results'!BZ29)</f>
        <v>0</v>
      </c>
      <c r="AK29" s="2">
        <f>INDEX('2002'!$C$44:$C$140,'16 Year_History_Results'!CA29)</f>
        <v>0</v>
      </c>
      <c r="AL29" s="2">
        <f>INDEX('2003'!$C$44:$C$140,'16 Year_History_Results'!CB29)</f>
        <v>0</v>
      </c>
      <c r="AM29" s="2">
        <f>INDEX('2004'!$C$44:$C$140,'16 Year_History_Results'!CC29)</f>
        <v>0</v>
      </c>
      <c r="AN29" s="2">
        <f>INDEX('2005'!$C$44:$C$140,'16 Year_History_Results'!CD29)</f>
        <v>0</v>
      </c>
      <c r="AO29" s="2">
        <f>INDEX('2006'!$C$44:$C$140,'16 Year_History_Results'!CE29)</f>
        <v>0</v>
      </c>
      <c r="AP29" s="2">
        <f>INDEX('2007'!$C$44:$C$140,'16 Year_History_Results'!CF29)</f>
        <v>0</v>
      </c>
      <c r="AQ29" s="2">
        <f>INDEX('2008'!$C$44:$C$140,'16 Year_History_Results'!CG29)</f>
        <v>0</v>
      </c>
      <c r="AR29" s="2">
        <f>INDEX('2009'!$C$44:$C$140,'16 Year_History_Results'!CH29)</f>
        <v>0</v>
      </c>
      <c r="AS29" s="2">
        <f>INDEX('2010'!$C$44:$C$140,'16 Year_History_Results'!CI29)</f>
        <v>0</v>
      </c>
      <c r="AT29" s="2">
        <f>INDEX('2011'!$C$44:$C$140,'16 Year_History_Results'!CJ29)</f>
        <v>0</v>
      </c>
      <c r="AU29" s="2">
        <f>INDEX('2012'!$C$44:$C$140,'16 Year_History_Results'!CK29)</f>
        <v>0</v>
      </c>
      <c r="AV29" s="2">
        <f>INDEX('2013'!$C$44:$C$140,'16 Year_History_Results'!CL29)</f>
        <v>10</v>
      </c>
      <c r="AW29" s="2">
        <f>INDEX('2014'!$C$52:$C$180,'16 Year_History_Results'!CM29)</f>
        <v>10</v>
      </c>
      <c r="AX29" s="2">
        <f>INDEX('2015'!$E$52:$E$308,'16 Year_History_Results'!CN29)</f>
        <v>20</v>
      </c>
      <c r="AY29" s="147">
        <f>INDEX('2016'!$E$52:$E$308,'16 Year_History_Results'!CO29)</f>
        <v>20</v>
      </c>
      <c r="AZ29" s="2"/>
      <c r="BA29" s="2"/>
      <c r="BB29">
        <f t="shared" si="13"/>
        <v>1756</v>
      </c>
      <c r="BC29" s="146"/>
      <c r="BD29" s="2"/>
      <c r="BE29" s="146">
        <f>INDEX('2001'!$B$44:$B$140,'16 Year_History_Results'!BZ29)</f>
        <v>0</v>
      </c>
      <c r="BF29" s="2">
        <f>INDEX('2002'!$B$44:$B$140,'16 Year_History_Results'!CA29)</f>
        <v>0</v>
      </c>
      <c r="BG29" s="2">
        <f>INDEX('2003'!$B$44:$B$140,'16 Year_History_Results'!CB29)</f>
        <v>0</v>
      </c>
      <c r="BH29" s="2">
        <f>INDEX('2004'!$B$44:$B$140,'16 Year_History_Results'!CC29)</f>
        <v>0</v>
      </c>
      <c r="BI29" s="2">
        <f>INDEX('2005'!$B$44:$B$140,'16 Year_History_Results'!CD29)</f>
        <v>0</v>
      </c>
      <c r="BJ29" s="2">
        <f>INDEX('2006'!$B$44:$B$140,'16 Year_History_Results'!CE29)</f>
        <v>10</v>
      </c>
      <c r="BK29" s="2">
        <f>INDEX('2007'!$B$44:$B$140,'16 Year_History_Results'!CF29)</f>
        <v>0</v>
      </c>
      <c r="BL29" s="2">
        <f>INDEX('2008'!$B$44:$B$140,'16 Year_History_Results'!CG29)</f>
        <v>0</v>
      </c>
      <c r="BM29" s="2">
        <f>INDEX('2009'!$B$44:$B$140,'16 Year_History_Results'!CH29)</f>
        <v>0</v>
      </c>
      <c r="BN29" s="2">
        <f>INDEX('2010'!$B$44:$B$140,'16 Year_History_Results'!CI29)</f>
        <v>0</v>
      </c>
      <c r="BO29" s="2">
        <f>INDEX('2011'!$B$44:$B$140,'16 Year_History_Results'!CJ29)</f>
        <v>0</v>
      </c>
      <c r="BP29" s="2">
        <f>INDEX('2012'!$B$44:$B$140,'16 Year_History_Results'!CK29)</f>
        <v>0</v>
      </c>
      <c r="BQ29" s="2">
        <f>INDEX('2013'!$B$44:$B$140,'16 Year_History_Results'!CL29)</f>
        <v>5</v>
      </c>
      <c r="BR29" s="2">
        <f>INDEX('2014'!$B$52:$B$180,'16 Year_History_Results'!CM29)</f>
        <v>16</v>
      </c>
      <c r="BS29" s="147">
        <f>INDEX('2015'!$B$52:$B$308,'16 Year_History_Results'!CN29)</f>
        <v>15</v>
      </c>
      <c r="BT29" s="147">
        <f>INDEX('2016'!$B$52:$B$308,'16 Year_History_Results'!CO29)</f>
        <v>3</v>
      </c>
      <c r="BW29">
        <f t="shared" si="14"/>
        <v>1756</v>
      </c>
      <c r="BX29" s="146"/>
      <c r="BY29" s="2"/>
      <c r="BZ29" s="146">
        <f>IF(ISNA(MATCH($BW29,'2001'!$A$44:$A$139,0)),97,MATCH($BW29,'2001'!$A$44:$A$139,0))</f>
        <v>97</v>
      </c>
      <c r="CA29" s="2">
        <f>IF(ISNA(MATCH($BW29,'2002'!$A$44:$A$139,0)),97,MATCH($BW29,'2002'!$A$44:$A$139,0))</f>
        <v>97</v>
      </c>
      <c r="CB29" s="2">
        <f>IF(ISNA(MATCH($BW29,'2003'!$A$44:$A$139,0)),97,MATCH($BW29,'2003'!$A$44:$A$139,0))</f>
        <v>97</v>
      </c>
      <c r="CC29" s="2">
        <f>IF(ISNA(MATCH($BW29,'2004'!$A$44:$A$139,0)),97,MATCH($BW29,'2004'!$A$44:$A$139,0))</f>
        <v>97</v>
      </c>
      <c r="CD29" s="2">
        <f>IF(ISNA(MATCH($BW29,'2005'!$A$44:$A$139,0)),97,MATCH($BW29,'2005'!$A$44:$A$139,0))</f>
        <v>97</v>
      </c>
      <c r="CE29" s="2">
        <f>IF(ISNA(MATCH($BW29,'2006'!$A$44:$A$139,0)),97,MATCH($BW29,'2006'!$A$44:$A$139,0))</f>
        <v>94</v>
      </c>
      <c r="CF29" s="2">
        <f>IF(ISNA(MATCH($BW29,'2007'!$A$44:$A$139,0)),97,MATCH($BW29,'2007'!$A$44:$A$139,0))</f>
        <v>97</v>
      </c>
      <c r="CG29" s="2">
        <f>IF(ISNA(MATCH($BW29,'2008'!$A$44:$A$139,0)),97,MATCH($BW29,'2008'!$A$44:$A$139,0))</f>
        <v>97</v>
      </c>
      <c r="CH29" s="2">
        <f>IF(ISNA(MATCH($BW29,'2009'!$A$44:$A$139,0)),97,MATCH($BW29,'2009'!$A$44:$A$139,0))</f>
        <v>97</v>
      </c>
      <c r="CI29" s="2">
        <f>IF(ISNA(MATCH($BW29,'2010'!$A$44:$A$139,0)),97,MATCH($BW29,'2010'!$A$44:$A$139,0))</f>
        <v>97</v>
      </c>
      <c r="CJ29" s="2">
        <f>IF(ISNA(MATCH($BW29,'2011'!$A$44:$A$139,0)),97,MATCH($BW29,'2011'!$A$44:$A$139,0))</f>
        <v>97</v>
      </c>
      <c r="CK29" s="2">
        <f>IF(ISNA(MATCH($BW29,'2012'!$A$44:$A$139,0)),97,MATCH($BW29,'2012'!$A$44:$A$139,0))</f>
        <v>97</v>
      </c>
      <c r="CL29" s="2">
        <f>IF(ISNA(MATCH($BW29,'2013'!$A$44:$A$139,0)),97,MATCH($BW29,'2013'!$A$44:$A$139,0))</f>
        <v>58</v>
      </c>
      <c r="CM29" s="2">
        <f>IF(ISNA(MATCH($BW29,'2014'!$A$52:$A$179,0)),129,MATCH($BW29,'2014'!$A$52:$A$179,0))</f>
        <v>79</v>
      </c>
      <c r="CN29" s="147">
        <f>IF(ISNA(MATCH($BW29,'2015'!$A$52:$A$307,0)),257,MATCH($BW29,'2015'!$A$52:$A$307,0))</f>
        <v>127</v>
      </c>
      <c r="CO29" s="147">
        <f>IF(ISNA(MATCH($BW29,'2016'!$A$52:$A$307,0)),257,MATCH($BW29,'2016'!$A$52:$A$307,0))</f>
        <v>129</v>
      </c>
      <c r="CQ29">
        <f t="shared" si="15"/>
        <v>1756</v>
      </c>
      <c r="CR29" s="278"/>
      <c r="CS29" s="279"/>
      <c r="CT29" s="278">
        <f t="shared" si="16"/>
        <v>0</v>
      </c>
      <c r="CU29" s="279">
        <f t="shared" si="2"/>
        <v>0</v>
      </c>
      <c r="CV29" s="279">
        <f t="shared" si="3"/>
        <v>0</v>
      </c>
      <c r="CW29" s="279">
        <f t="shared" si="4"/>
        <v>0</v>
      </c>
      <c r="CX29" s="279">
        <f t="shared" si="5"/>
        <v>0</v>
      </c>
      <c r="CY29" s="279">
        <f t="shared" si="6"/>
        <v>10</v>
      </c>
      <c r="CZ29" s="279">
        <f t="shared" si="7"/>
        <v>6.6659999999999995</v>
      </c>
      <c r="DA29" s="279">
        <f t="shared" si="8"/>
        <v>4.4435555999999998</v>
      </c>
      <c r="DB29" s="279">
        <f t="shared" si="9"/>
        <v>2.9620741629599996</v>
      </c>
      <c r="DC29" s="279">
        <f t="shared" si="17"/>
        <v>1.9745186370291357</v>
      </c>
      <c r="DD29" s="279">
        <f t="shared" si="18"/>
        <v>1.3162141234436218</v>
      </c>
      <c r="DE29" s="279">
        <f t="shared" si="19"/>
        <v>0.8773883346875182</v>
      </c>
      <c r="DF29" s="279">
        <f t="shared" si="20"/>
        <v>15.584867063902699</v>
      </c>
      <c r="DG29" s="279">
        <f t="shared" si="21"/>
        <v>36.388872384797537</v>
      </c>
      <c r="DH29" s="280">
        <f t="shared" si="38"/>
        <v>59.256822331706033</v>
      </c>
      <c r="DI29" s="280">
        <f t="shared" si="39"/>
        <v>62.500597766315238</v>
      </c>
      <c r="DJ29" s="154">
        <f t="shared" si="10"/>
        <v>27</v>
      </c>
      <c r="DK29" s="279">
        <f t="shared" si="22"/>
        <v>1756</v>
      </c>
      <c r="DL29" s="154"/>
      <c r="DM29" s="154"/>
      <c r="DN29" s="267">
        <f t="shared" si="23"/>
        <v>0</v>
      </c>
      <c r="DO29" s="154">
        <f t="shared" si="24"/>
        <v>0</v>
      </c>
      <c r="DP29" s="154">
        <f t="shared" si="25"/>
        <v>0</v>
      </c>
      <c r="DQ29" s="154">
        <f t="shared" si="26"/>
        <v>0</v>
      </c>
      <c r="DR29" s="154">
        <f t="shared" si="27"/>
        <v>0</v>
      </c>
      <c r="DS29" s="154">
        <f t="shared" si="28"/>
        <v>10</v>
      </c>
      <c r="DT29" s="154">
        <f t="shared" si="29"/>
        <v>10</v>
      </c>
      <c r="DU29" s="154">
        <f t="shared" si="30"/>
        <v>10</v>
      </c>
      <c r="DV29" s="154">
        <f t="shared" si="31"/>
        <v>10</v>
      </c>
      <c r="DW29" s="154">
        <f t="shared" si="32"/>
        <v>10</v>
      </c>
      <c r="DX29" s="154">
        <f t="shared" si="33"/>
        <v>10</v>
      </c>
      <c r="DY29" s="154">
        <f t="shared" si="34"/>
        <v>10</v>
      </c>
      <c r="DZ29" s="154">
        <f t="shared" si="35"/>
        <v>25</v>
      </c>
      <c r="EA29" s="154">
        <f t="shared" si="36"/>
        <v>51</v>
      </c>
      <c r="EB29" s="264">
        <f t="shared" si="40"/>
        <v>86</v>
      </c>
      <c r="EC29" s="264">
        <f t="shared" si="41"/>
        <v>109</v>
      </c>
      <c r="ED29" s="154">
        <f t="shared" si="11"/>
        <v>105</v>
      </c>
    </row>
    <row r="30" spans="2:137" ht="13" thickBot="1" x14ac:dyDescent="0.3">
      <c r="B30" s="247">
        <v>25</v>
      </c>
      <c r="C30" s="50">
        <f t="shared" si="0"/>
        <v>4</v>
      </c>
      <c r="D30" s="50">
        <f t="shared" si="12"/>
        <v>0</v>
      </c>
      <c r="E30" s="97"/>
      <c r="F30" s="2">
        <f t="shared" si="37"/>
        <v>25</v>
      </c>
      <c r="G30" s="494">
        <v>120</v>
      </c>
      <c r="H30" s="98">
        <f>15- COUNTIF(L30:AC30,"#N/A")</f>
        <v>1</v>
      </c>
      <c r="I30" s="131">
        <f>SUM(AH30:AY30)+SUM(BE30:BT30)</f>
        <v>75</v>
      </c>
      <c r="J30" s="398">
        <f>DI30</f>
        <v>62.225214550437819</v>
      </c>
      <c r="K30" s="456" t="str">
        <f>IF(ISNUMBER(MATCH(G30,'[4]OPR data'!$A$3:$A$2900,0)),"Y","N")</f>
        <v>Y</v>
      </c>
      <c r="L30" s="146"/>
      <c r="M30" s="233"/>
      <c r="N30" s="469" t="e">
        <f>(INDEX(Finish_table!R$4:R$83,MATCH('16 Year_History_Results'!$G30,Finish_table!S$4:S$83,0),1))</f>
        <v>#N/A</v>
      </c>
      <c r="O30" s="233" t="e">
        <f>(INDEX(Finish_table!Z$4:Z$99,MATCH('16 Year_History_Results'!$G30,Finish_table!AA$4:AA$99,0),1))</f>
        <v>#N/A</v>
      </c>
      <c r="P30" s="233" t="e">
        <f>(INDEX(Finish_table!AI$4:AI$99,MATCH('16 Year_History_Results'!$G30,Finish_table!AJ$4:AJ$99,0),1))</f>
        <v>#N/A</v>
      </c>
      <c r="Q30" s="233" t="e">
        <f>(INDEX(Finish_table!AR$4:AR$99,MATCH('16 Year_History_Results'!$G30,Finish_table!AS$4:AS$99,0),1))</f>
        <v>#N/A</v>
      </c>
      <c r="R30" s="233" t="e">
        <f>(INDEX(Finish_table!BA$4:BA$99,MATCH('16 Year_History_Results'!$G30,Finish_table!BB$4:BB$99,0),1))</f>
        <v>#N/A</v>
      </c>
      <c r="S30" s="233" t="str">
        <f>(INDEX(Finish_table!BJ$4:BJ$99,MATCH('16 Year_History_Results'!$G30,Finish_table!BK$4:BK$99,0),1))</f>
        <v>QF</v>
      </c>
      <c r="T30" s="233" t="e">
        <f>(INDEX(Finish_table!BS$4:BS$99,MATCH('16 Year_History_Results'!$G30,Finish_table!BT$4:BT$99,0),1))</f>
        <v>#N/A</v>
      </c>
      <c r="U30" s="233" t="e">
        <f>(INDEX(Finish_table!CB$4:CB$99,MATCH('16 Year_History_Results'!$G30,Finish_table!CC$4:CC$99,0),1))</f>
        <v>#N/A</v>
      </c>
      <c r="V30" s="233" t="e">
        <f>(INDEX(Finish_table!CK$4:CK$99,MATCH('16 Year_History_Results'!$G30,Finish_table!CL$4:CL$99,0),1))</f>
        <v>#N/A</v>
      </c>
      <c r="W30" s="233" t="e">
        <f>(INDEX(Finish_table!CT$4:CT$99,MATCH('16 Year_History_Results'!$G30,Finish_table!CU$4:CU$99,0),1))</f>
        <v>#N/A</v>
      </c>
      <c r="X30" s="233" t="e">
        <f>(INDEX(Finish_table!DC$4:DC$99,MATCH('16 Year_History_Results'!$G30,Finish_table!DD$4:DD$99,0),1))</f>
        <v>#N/A</v>
      </c>
      <c r="Y30" s="233" t="e">
        <f>(INDEX(Finish_table!DL$4:DL$99,MATCH('16 Year_History_Results'!$G30,Finish_table!DM$4:DM$99,0),1))</f>
        <v>#N/A</v>
      </c>
      <c r="Z30" s="233" t="e">
        <f>(INDEX(Finish_table!DU$4:DU$99,MATCH('16 Year_History_Results'!$G30,Finish_table!DV$4:DV$99,0),1))</f>
        <v>#N/A</v>
      </c>
      <c r="AA30" s="233" t="e">
        <f>(INDEX(Finish_table!ED$4:ED$140,MATCH('16 Year_History_Results'!$G30,Finish_table!EE$4:EE$140,0),1))</f>
        <v>#N/A</v>
      </c>
      <c r="AB30" s="233" t="e">
        <f>(INDEX(Finish_table!EM$4:EM$224,MATCH('16 Year_History_Results'!$G30,Finish_table!EN$4:EN$224,0),1))</f>
        <v>#N/A</v>
      </c>
      <c r="AC30" s="253" t="str">
        <f>(INDEX(Finish_table!EW$4:EW$224,MATCH('16 Year_History_Results'!$G30,Finish_table!EX$4:EX$224,0),1))</f>
        <v>WC</v>
      </c>
      <c r="AD30" s="2"/>
      <c r="AF30" s="98"/>
      <c r="AG30">
        <f t="shared" si="1"/>
        <v>120</v>
      </c>
      <c r="AH30" s="146"/>
      <c r="AI30" s="2"/>
      <c r="AJ30" s="146">
        <f>INDEX('2001'!$C$44:$C$140,'16 Year_History_Results'!BZ30)</f>
        <v>0</v>
      </c>
      <c r="AK30" s="2">
        <f>INDEX('2002'!$C$44:$C$140,'16 Year_History_Results'!CA30)</f>
        <v>0</v>
      </c>
      <c r="AL30" s="2">
        <f>INDEX('2003'!$C$44:$C$140,'16 Year_History_Results'!CB30)</f>
        <v>0</v>
      </c>
      <c r="AM30" s="2">
        <f>INDEX('2004'!$C$44:$C$140,'16 Year_History_Results'!CC30)</f>
        <v>0</v>
      </c>
      <c r="AN30" s="2">
        <f>INDEX('2005'!$C$44:$C$140,'16 Year_History_Results'!CD30)</f>
        <v>0</v>
      </c>
      <c r="AO30" s="2">
        <f>INDEX('2006'!$C$44:$C$140,'16 Year_History_Results'!CE30)</f>
        <v>0</v>
      </c>
      <c r="AP30" s="2">
        <f>INDEX('2007'!$C$44:$C$140,'16 Year_History_Results'!CF30)</f>
        <v>0</v>
      </c>
      <c r="AQ30" s="2">
        <f>INDEX('2008'!$C$44:$C$140,'16 Year_History_Results'!CG30)</f>
        <v>0</v>
      </c>
      <c r="AR30" s="2">
        <f>INDEX('2009'!$C$44:$C$140,'16 Year_History_Results'!CH30)</f>
        <v>0</v>
      </c>
      <c r="AS30" s="2">
        <f>INDEX('2010'!$C$44:$C$140,'16 Year_History_Results'!CI30)</f>
        <v>0</v>
      </c>
      <c r="AT30" s="2">
        <f>INDEX('2011'!$C$44:$C$140,'16 Year_History_Results'!CJ30)</f>
        <v>0</v>
      </c>
      <c r="AU30" s="2">
        <f>INDEX('2012'!$C$44:$C$140,'16 Year_History_Results'!CK30)</f>
        <v>0</v>
      </c>
      <c r="AV30" s="2">
        <f>INDEX('2013'!$C$44:$C$140,'16 Year_History_Results'!CL30)</f>
        <v>0</v>
      </c>
      <c r="AW30" s="2">
        <f>INDEX('2014'!$C$52:$C$180,'16 Year_History_Results'!CM30)</f>
        <v>0</v>
      </c>
      <c r="AX30" s="2">
        <f>INDEX('2015'!$E$52:$E$308,'16 Year_History_Results'!CN30)</f>
        <v>0</v>
      </c>
      <c r="AY30" s="147">
        <f>INDEX('2016'!$E$52:$E$308,'16 Year_History_Results'!CO30)</f>
        <v>60</v>
      </c>
      <c r="AZ30" s="2"/>
      <c r="BA30" s="2"/>
      <c r="BB30">
        <f t="shared" si="13"/>
        <v>120</v>
      </c>
      <c r="BC30" s="146"/>
      <c r="BD30" s="2"/>
      <c r="BE30" s="146">
        <f>INDEX('2001'!$B$44:$B$140,'16 Year_History_Results'!BZ30)</f>
        <v>0</v>
      </c>
      <c r="BF30" s="2">
        <f>INDEX('2002'!$B$44:$B$140,'16 Year_History_Results'!CA30)</f>
        <v>0</v>
      </c>
      <c r="BG30" s="2">
        <f>INDEX('2003'!$B$44:$B$140,'16 Year_History_Results'!CB30)</f>
        <v>0</v>
      </c>
      <c r="BH30" s="2">
        <f>INDEX('2004'!$B$44:$B$140,'16 Year_History_Results'!CC30)</f>
        <v>0</v>
      </c>
      <c r="BI30" s="2">
        <f>INDEX('2005'!$B$44:$B$140,'16 Year_History_Results'!CD30)</f>
        <v>0</v>
      </c>
      <c r="BJ30" s="2">
        <f>INDEX('2006'!$B$44:$B$140,'16 Year_History_Results'!CE30)</f>
        <v>13</v>
      </c>
      <c r="BK30" s="2">
        <f>INDEX('2007'!$B$44:$B$140,'16 Year_History_Results'!CF30)</f>
        <v>0</v>
      </c>
      <c r="BL30" s="2">
        <f>INDEX('2008'!$B$44:$B$140,'16 Year_History_Results'!CG30)</f>
        <v>0</v>
      </c>
      <c r="BM30" s="2">
        <f>INDEX('2009'!$B$44:$B$140,'16 Year_History_Results'!CH30)</f>
        <v>0</v>
      </c>
      <c r="BN30" s="2">
        <f>INDEX('2010'!$B$44:$B$140,'16 Year_History_Results'!CI30)</f>
        <v>0</v>
      </c>
      <c r="BO30" s="2">
        <f>INDEX('2011'!$B$44:$B$140,'16 Year_History_Results'!CJ30)</f>
        <v>0</v>
      </c>
      <c r="BP30" s="2">
        <f>INDEX('2012'!$B$44:$B$140,'16 Year_History_Results'!CK30)</f>
        <v>0</v>
      </c>
      <c r="BQ30" s="2">
        <f>INDEX('2013'!$B$44:$B$140,'16 Year_History_Results'!CL30)</f>
        <v>0</v>
      </c>
      <c r="BR30" s="2">
        <f>INDEX('2014'!$B$52:$B$180,'16 Year_History_Results'!CM30)</f>
        <v>0</v>
      </c>
      <c r="BS30" s="147">
        <f>INDEX('2015'!$B$52:$B$308,'16 Year_History_Results'!CN30)</f>
        <v>0</v>
      </c>
      <c r="BT30" s="147">
        <f>INDEX('2016'!$B$52:$B$308,'16 Year_History_Results'!CO30)</f>
        <v>2</v>
      </c>
      <c r="BW30">
        <f t="shared" si="14"/>
        <v>120</v>
      </c>
      <c r="BX30" s="146"/>
      <c r="BY30" s="2"/>
      <c r="BZ30" s="146">
        <f>IF(ISNA(MATCH($BW30,'2001'!$A$44:$A$139,0)),97,MATCH($BW30,'2001'!$A$44:$A$139,0))</f>
        <v>97</v>
      </c>
      <c r="CA30" s="2">
        <f>IF(ISNA(MATCH($BW30,'2002'!$A$44:$A$139,0)),97,MATCH($BW30,'2002'!$A$44:$A$139,0))</f>
        <v>97</v>
      </c>
      <c r="CB30" s="2">
        <f>IF(ISNA(MATCH($BW30,'2003'!$A$44:$A$139,0)),97,MATCH($BW30,'2003'!$A$44:$A$139,0))</f>
        <v>97</v>
      </c>
      <c r="CC30" s="2">
        <f>IF(ISNA(MATCH($BW30,'2004'!$A$44:$A$139,0)),97,MATCH($BW30,'2004'!$A$44:$A$139,0))</f>
        <v>97</v>
      </c>
      <c r="CD30" s="2">
        <f>IF(ISNA(MATCH($BW30,'2005'!$A$44:$A$139,0)),97,MATCH($BW30,'2005'!$A$44:$A$139,0))</f>
        <v>97</v>
      </c>
      <c r="CE30" s="2">
        <f>IF(ISNA(MATCH($BW30,'2006'!$A$44:$A$139,0)),97,MATCH($BW30,'2006'!$A$44:$A$139,0))</f>
        <v>23</v>
      </c>
      <c r="CF30" s="2">
        <f>IF(ISNA(MATCH($BW30,'2007'!$A$44:$A$139,0)),97,MATCH($BW30,'2007'!$A$44:$A$139,0))</f>
        <v>97</v>
      </c>
      <c r="CG30" s="2">
        <f>IF(ISNA(MATCH($BW30,'2008'!$A$44:$A$139,0)),97,MATCH($BW30,'2008'!$A$44:$A$139,0))</f>
        <v>97</v>
      </c>
      <c r="CH30" s="2">
        <f>IF(ISNA(MATCH($BW30,'2009'!$A$44:$A$139,0)),97,MATCH($BW30,'2009'!$A$44:$A$139,0))</f>
        <v>97</v>
      </c>
      <c r="CI30" s="2">
        <f>IF(ISNA(MATCH($BW30,'2010'!$A$44:$A$139,0)),97,MATCH($BW30,'2010'!$A$44:$A$139,0))</f>
        <v>97</v>
      </c>
      <c r="CJ30" s="2">
        <f>IF(ISNA(MATCH($BW30,'2011'!$A$44:$A$139,0)),97,MATCH($BW30,'2011'!$A$44:$A$139,0))</f>
        <v>97</v>
      </c>
      <c r="CK30" s="2">
        <f>IF(ISNA(MATCH($BW30,'2012'!$A$44:$A$139,0)),97,MATCH($BW30,'2012'!$A$44:$A$139,0))</f>
        <v>97</v>
      </c>
      <c r="CL30" s="2">
        <f>IF(ISNA(MATCH($BW30,'2013'!$A$44:$A$139,0)),97,MATCH($BW30,'2013'!$A$44:$A$139,0))</f>
        <v>97</v>
      </c>
      <c r="CM30" s="2">
        <f>IF(ISNA(MATCH($BW30,'2014'!$A$52:$A$179,0)),129,MATCH($BW30,'2014'!$A$52:$A$179,0))</f>
        <v>129</v>
      </c>
      <c r="CN30" s="147">
        <f>IF(ISNA(MATCH($BW30,'2015'!$A$52:$A$307,0)),257,MATCH($BW30,'2015'!$A$52:$A$307,0))</f>
        <v>257</v>
      </c>
      <c r="CO30" s="147">
        <f>IF(ISNA(MATCH($BW30,'2016'!$A$52:$A$307,0)),257,MATCH($BW30,'2016'!$A$52:$A$307,0))</f>
        <v>19</v>
      </c>
      <c r="CP30" s="314"/>
      <c r="CQ30">
        <f t="shared" si="15"/>
        <v>120</v>
      </c>
      <c r="CR30" s="278"/>
      <c r="CS30" s="279"/>
      <c r="CT30" s="278">
        <f t="shared" si="16"/>
        <v>0</v>
      </c>
      <c r="CU30" s="279">
        <f t="shared" si="2"/>
        <v>0</v>
      </c>
      <c r="CV30" s="279">
        <f t="shared" si="3"/>
        <v>0</v>
      </c>
      <c r="CW30" s="279">
        <f t="shared" si="4"/>
        <v>0</v>
      </c>
      <c r="CX30" s="279">
        <f t="shared" si="5"/>
        <v>0</v>
      </c>
      <c r="CY30" s="279">
        <f t="shared" si="6"/>
        <v>13</v>
      </c>
      <c r="CZ30" s="279">
        <f t="shared" si="7"/>
        <v>8.6657999999999991</v>
      </c>
      <c r="DA30" s="279">
        <f t="shared" si="8"/>
        <v>5.7766222799999989</v>
      </c>
      <c r="DB30" s="279">
        <f t="shared" si="9"/>
        <v>3.8506964118479989</v>
      </c>
      <c r="DC30" s="279">
        <f t="shared" si="17"/>
        <v>2.566874228137876</v>
      </c>
      <c r="DD30" s="279">
        <f t="shared" si="18"/>
        <v>1.7110783604767081</v>
      </c>
      <c r="DE30" s="279">
        <f t="shared" si="19"/>
        <v>1.1406048350937736</v>
      </c>
      <c r="DF30" s="279">
        <f t="shared" si="20"/>
        <v>0.76032718307350944</v>
      </c>
      <c r="DG30" s="279">
        <f t="shared" si="21"/>
        <v>0.50683410023680142</v>
      </c>
      <c r="DH30" s="280">
        <f t="shared" si="38"/>
        <v>0.33785561121785179</v>
      </c>
      <c r="DI30" s="280">
        <f t="shared" si="39"/>
        <v>62.225214550437819</v>
      </c>
      <c r="DJ30" s="154">
        <f t="shared" si="10"/>
        <v>449</v>
      </c>
      <c r="DK30" s="279">
        <f t="shared" si="22"/>
        <v>120</v>
      </c>
      <c r="DL30" s="154"/>
      <c r="DM30" s="154"/>
      <c r="DN30" s="267">
        <f t="shared" si="23"/>
        <v>0</v>
      </c>
      <c r="DO30" s="154">
        <f t="shared" si="24"/>
        <v>0</v>
      </c>
      <c r="DP30" s="154">
        <f t="shared" si="25"/>
        <v>0</v>
      </c>
      <c r="DQ30" s="154">
        <f t="shared" si="26"/>
        <v>0</v>
      </c>
      <c r="DR30" s="154">
        <f t="shared" si="27"/>
        <v>0</v>
      </c>
      <c r="DS30" s="154">
        <f t="shared" si="28"/>
        <v>13</v>
      </c>
      <c r="DT30" s="154">
        <f t="shared" si="29"/>
        <v>13</v>
      </c>
      <c r="DU30" s="154">
        <f t="shared" si="30"/>
        <v>13</v>
      </c>
      <c r="DV30" s="154">
        <f t="shared" si="31"/>
        <v>13</v>
      </c>
      <c r="DW30" s="154">
        <f t="shared" si="32"/>
        <v>13</v>
      </c>
      <c r="DX30" s="154">
        <f t="shared" si="33"/>
        <v>13</v>
      </c>
      <c r="DY30" s="154">
        <f t="shared" si="34"/>
        <v>13</v>
      </c>
      <c r="DZ30" s="154">
        <f t="shared" si="35"/>
        <v>13</v>
      </c>
      <c r="EA30" s="154">
        <f t="shared" si="36"/>
        <v>13</v>
      </c>
      <c r="EB30" s="264">
        <f t="shared" si="40"/>
        <v>13</v>
      </c>
      <c r="EC30" s="264">
        <f t="shared" si="41"/>
        <v>75</v>
      </c>
      <c r="ED30" s="154">
        <f t="shared" si="11"/>
        <v>381</v>
      </c>
      <c r="EG30" s="279"/>
    </row>
    <row r="31" spans="2:137" ht="13" thickBot="1" x14ac:dyDescent="0.3">
      <c r="B31" s="142">
        <v>25</v>
      </c>
      <c r="C31" s="50">
        <f t="shared" si="0"/>
        <v>5</v>
      </c>
      <c r="D31" s="50">
        <f t="shared" si="12"/>
        <v>0</v>
      </c>
      <c r="E31" s="97"/>
      <c r="F31" s="2">
        <f t="shared" si="37"/>
        <v>26</v>
      </c>
      <c r="G31" s="493">
        <v>610</v>
      </c>
      <c r="H31" s="98">
        <f>15- COUNTIF(L31:AC31,"#N/A")</f>
        <v>7</v>
      </c>
      <c r="I31" s="131">
        <f>SUM(AH31:AY31)+SUM(BE31:BT31)</f>
        <v>172</v>
      </c>
      <c r="J31" s="398">
        <f>DI31</f>
        <v>61.516309761101581</v>
      </c>
      <c r="K31" s="456" t="str">
        <f>IF(ISNUMBER(MATCH(G31,'[4]OPR data'!$A$3:$A$2900,0)),"Y","N")</f>
        <v>Y</v>
      </c>
      <c r="L31" s="146"/>
      <c r="M31" s="233"/>
      <c r="N31" s="469" t="e">
        <f>(INDEX(Finish_table!R$4:R$83,MATCH('16 Year_History_Results'!$G31,Finish_table!S$4:S$83,0),1))</f>
        <v>#N/A</v>
      </c>
      <c r="O31" s="233" t="str">
        <f>(INDEX(Finish_table!Z$4:Z$99,MATCH('16 Year_History_Results'!$G31,Finish_table!AA$4:AA$99,0),1))</f>
        <v>SF</v>
      </c>
      <c r="P31" s="233" t="e">
        <f>(INDEX(Finish_table!AI$4:AI$99,MATCH('16 Year_History_Results'!$G31,Finish_table!AJ$4:AJ$99,0),1))</f>
        <v>#N/A</v>
      </c>
      <c r="Q31" s="233" t="e">
        <f>(INDEX(Finish_table!AR$4:AR$99,MATCH('16 Year_History_Results'!$G31,Finish_table!AS$4:AS$99,0),1))</f>
        <v>#N/A</v>
      </c>
      <c r="R31" s="233" t="e">
        <f>(INDEX(Finish_table!BA$4:BA$99,MATCH('16 Year_History_Results'!$G31,Finish_table!BB$4:BB$99,0),1))</f>
        <v>#N/A</v>
      </c>
      <c r="S31" s="233" t="str">
        <f>(INDEX(Finish_table!BJ$4:BJ$99,MATCH('16 Year_History_Results'!$G31,Finish_table!BK$4:BK$99,0),1))</f>
        <v>QF</v>
      </c>
      <c r="T31" s="233" t="e">
        <f>(INDEX(Finish_table!BS$4:BS$99,MATCH('16 Year_History_Results'!$G31,Finish_table!BT$4:BT$99,0),1))</f>
        <v>#N/A</v>
      </c>
      <c r="U31" s="233" t="e">
        <f>(INDEX(Finish_table!CB$4:CB$99,MATCH('16 Year_History_Results'!$G31,Finish_table!CC$4:CC$99,0),1))</f>
        <v>#N/A</v>
      </c>
      <c r="V31" s="233" t="e">
        <f>(INDEX(Finish_table!CK$4:CK$99,MATCH('16 Year_History_Results'!$G31,Finish_table!CL$4:CL$99,0),1))</f>
        <v>#N/A</v>
      </c>
      <c r="W31" s="233" t="e">
        <f>(INDEX(Finish_table!CT$4:CT$99,MATCH('16 Year_History_Results'!$G31,Finish_table!CU$4:CU$99,0),1))</f>
        <v>#N/A</v>
      </c>
      <c r="X31" s="233" t="str">
        <f>(INDEX(Finish_table!DC$4:DC$99,MATCH('16 Year_History_Results'!$G31,Finish_table!DD$4:DD$99,0),1))</f>
        <v>F</v>
      </c>
      <c r="Y31" s="233" t="str">
        <f>(INDEX(Finish_table!DL$4:DL$99,MATCH('16 Year_History_Results'!$G31,Finish_table!DM$4:DM$99,0),1))</f>
        <v>QF</v>
      </c>
      <c r="Z31" s="233" t="str">
        <f>(INDEX(Finish_table!DU$4:DU$99,MATCH('16 Year_History_Results'!$G31,Finish_table!DV$4:DV$99,0),1))</f>
        <v>WC</v>
      </c>
      <c r="AA31" s="233" t="str">
        <f>(INDEX(Finish_table!ED$4:ED$140,MATCH('16 Year_History_Results'!$G31,Finish_table!EE$4:EE$140,0),1))</f>
        <v>QF</v>
      </c>
      <c r="AB31" s="233" t="str">
        <f>(INDEX(Finish_table!EM$4:EM$224,MATCH('16 Year_History_Results'!$G31,Finish_table!EN$4:EN$224,0),1))</f>
        <v>QF</v>
      </c>
      <c r="AC31" s="253" t="str">
        <f>(INDEX(Finish_table!EW$4:EW$224,MATCH('16 Year_History_Results'!$G31,Finish_table!EX$4:EX$224,0),1))</f>
        <v>SF</v>
      </c>
      <c r="AD31" s="2"/>
      <c r="AF31" s="98"/>
      <c r="AG31">
        <f t="shared" si="1"/>
        <v>610</v>
      </c>
      <c r="AH31" s="146"/>
      <c r="AI31" s="2"/>
      <c r="AJ31" s="146">
        <f>INDEX('2001'!$C$44:$C$140,'16 Year_History_Results'!BZ31)</f>
        <v>0</v>
      </c>
      <c r="AK31" s="2">
        <f>INDEX('2002'!$C$44:$C$140,'16 Year_History_Results'!CA31)</f>
        <v>10</v>
      </c>
      <c r="AL31" s="2">
        <f>INDEX('2003'!$C$44:$C$140,'16 Year_History_Results'!CB31)</f>
        <v>0</v>
      </c>
      <c r="AM31" s="2">
        <f>INDEX('2004'!$C$44:$C$140,'16 Year_History_Results'!CC31)</f>
        <v>0</v>
      </c>
      <c r="AN31" s="2">
        <f>INDEX('2005'!$C$44:$C$140,'16 Year_History_Results'!CD31)</f>
        <v>0</v>
      </c>
      <c r="AO31" s="2">
        <f>INDEX('2006'!$C$44:$C$140,'16 Year_History_Results'!CE31)</f>
        <v>0</v>
      </c>
      <c r="AP31" s="2">
        <f>INDEX('2007'!$C$44:$C$140,'16 Year_History_Results'!CF31)</f>
        <v>0</v>
      </c>
      <c r="AQ31" s="2">
        <f>INDEX('2008'!$C$44:$C$140,'16 Year_History_Results'!CG31)</f>
        <v>0</v>
      </c>
      <c r="AR31" s="2">
        <f>INDEX('2009'!$C$44:$C$140,'16 Year_History_Results'!CH31)</f>
        <v>0</v>
      </c>
      <c r="AS31" s="2">
        <f>INDEX('2010'!$C$44:$C$140,'16 Year_History_Results'!CI31)</f>
        <v>0</v>
      </c>
      <c r="AT31" s="2">
        <f>INDEX('2011'!$C$44:$C$140,'16 Year_History_Results'!CJ31)</f>
        <v>20</v>
      </c>
      <c r="AU31" s="2">
        <f>INDEX('2012'!$C$44:$C$140,'16 Year_History_Results'!CK31)</f>
        <v>0</v>
      </c>
      <c r="AV31" s="2">
        <f>INDEX('2013'!$C$44:$C$140,'16 Year_History_Results'!CL31)</f>
        <v>50</v>
      </c>
      <c r="AW31" s="2">
        <f>INDEX('2014'!$C$52:$C$180,'16 Year_History_Results'!CM31)</f>
        <v>0</v>
      </c>
      <c r="AX31" s="2">
        <f>INDEX('2015'!$E$52:$E$308,'16 Year_History_Results'!CN31)</f>
        <v>0</v>
      </c>
      <c r="AY31" s="147">
        <f>INDEX('2016'!$E$52:$E$308,'16 Year_History_Results'!CO31)</f>
        <v>10</v>
      </c>
      <c r="AZ31" s="2"/>
      <c r="BA31" s="2"/>
      <c r="BB31">
        <f t="shared" si="13"/>
        <v>610</v>
      </c>
      <c r="BC31" s="146"/>
      <c r="BD31" s="2"/>
      <c r="BE31" s="146">
        <f>INDEX('2001'!$B$44:$B$140,'16 Year_History_Results'!BZ31)</f>
        <v>0</v>
      </c>
      <c r="BF31" s="2">
        <f>INDEX('2002'!$B$44:$B$140,'16 Year_History_Results'!CA31)</f>
        <v>5</v>
      </c>
      <c r="BG31" s="2">
        <f>INDEX('2003'!$B$44:$B$140,'16 Year_History_Results'!CB31)</f>
        <v>0</v>
      </c>
      <c r="BH31" s="2">
        <f>INDEX('2004'!$B$44:$B$140,'16 Year_History_Results'!CC31)</f>
        <v>0</v>
      </c>
      <c r="BI31" s="2">
        <f>INDEX('2005'!$B$44:$B$140,'16 Year_History_Results'!CD31)</f>
        <v>0</v>
      </c>
      <c r="BJ31" s="2">
        <f>INDEX('2006'!$B$44:$B$140,'16 Year_History_Results'!CE31)</f>
        <v>11</v>
      </c>
      <c r="BK31" s="2">
        <f>INDEX('2007'!$B$44:$B$140,'16 Year_History_Results'!CF31)</f>
        <v>0</v>
      </c>
      <c r="BL31" s="2">
        <f>INDEX('2008'!$B$44:$B$140,'16 Year_History_Results'!CG31)</f>
        <v>0</v>
      </c>
      <c r="BM31" s="2">
        <f>INDEX('2009'!$B$44:$B$140,'16 Year_History_Results'!CH31)</f>
        <v>0</v>
      </c>
      <c r="BN31" s="2">
        <f>INDEX('2010'!$B$44:$B$140,'16 Year_History_Results'!CI31)</f>
        <v>0</v>
      </c>
      <c r="BO31" s="2">
        <f>INDEX('2011'!$B$44:$B$140,'16 Year_History_Results'!CJ31)</f>
        <v>13</v>
      </c>
      <c r="BP31" s="2">
        <f>INDEX('2012'!$B$44:$B$140,'16 Year_History_Results'!CK31)</f>
        <v>10</v>
      </c>
      <c r="BQ31" s="2">
        <f>INDEX('2013'!$B$44:$B$140,'16 Year_History_Results'!CL31)</f>
        <v>5</v>
      </c>
      <c r="BR31" s="2">
        <f>INDEX('2014'!$B$52:$B$180,'16 Year_History_Results'!CM31)</f>
        <v>9</v>
      </c>
      <c r="BS31" s="147">
        <f>INDEX('2015'!$B$52:$B$308,'16 Year_History_Results'!CN31)</f>
        <v>13</v>
      </c>
      <c r="BT31" s="147">
        <f>INDEX('2016'!$B$52:$B$308,'16 Year_History_Results'!CO31)</f>
        <v>16</v>
      </c>
      <c r="BW31">
        <f t="shared" si="14"/>
        <v>610</v>
      </c>
      <c r="BX31" s="146"/>
      <c r="BY31" s="2"/>
      <c r="BZ31" s="146">
        <f>IF(ISNA(MATCH($BW31,'2001'!$A$44:$A$139,0)),97,MATCH($BW31,'2001'!$A$44:$A$139,0))</f>
        <v>97</v>
      </c>
      <c r="CA31" s="2">
        <f>IF(ISNA(MATCH($BW31,'2002'!$A$44:$A$139,0)),97,MATCH($BW31,'2002'!$A$44:$A$139,0))</f>
        <v>85</v>
      </c>
      <c r="CB31" s="2">
        <f>IF(ISNA(MATCH($BW31,'2003'!$A$44:$A$139,0)),97,MATCH($BW31,'2003'!$A$44:$A$139,0))</f>
        <v>97</v>
      </c>
      <c r="CC31" s="2">
        <f>IF(ISNA(MATCH($BW31,'2004'!$A$44:$A$139,0)),97,MATCH($BW31,'2004'!$A$44:$A$139,0))</f>
        <v>97</v>
      </c>
      <c r="CD31" s="2">
        <f>IF(ISNA(MATCH($BW31,'2005'!$A$44:$A$139,0)),97,MATCH($BW31,'2005'!$A$44:$A$139,0))</f>
        <v>97</v>
      </c>
      <c r="CE31" s="2">
        <f>IF(ISNA(MATCH($BW31,'2006'!$A$44:$A$139,0)),97,MATCH($BW31,'2006'!$A$44:$A$139,0))</f>
        <v>69</v>
      </c>
      <c r="CF31" s="2">
        <f>IF(ISNA(MATCH($BW31,'2007'!$A$44:$A$139,0)),97,MATCH($BW31,'2007'!$A$44:$A$139,0))</f>
        <v>97</v>
      </c>
      <c r="CG31" s="2">
        <f>IF(ISNA(MATCH($BW31,'2008'!$A$44:$A$139,0)),97,MATCH($BW31,'2008'!$A$44:$A$139,0))</f>
        <v>97</v>
      </c>
      <c r="CH31" s="2">
        <f>IF(ISNA(MATCH($BW31,'2009'!$A$44:$A$139,0)),97,MATCH($BW31,'2009'!$A$44:$A$139,0))</f>
        <v>97</v>
      </c>
      <c r="CI31" s="2">
        <f>IF(ISNA(MATCH($BW31,'2010'!$A$44:$A$139,0)),97,MATCH($BW31,'2010'!$A$44:$A$139,0))</f>
        <v>97</v>
      </c>
      <c r="CJ31" s="2">
        <f>IF(ISNA(MATCH($BW31,'2011'!$A$44:$A$139,0)),97,MATCH($BW31,'2011'!$A$44:$A$139,0))</f>
        <v>41</v>
      </c>
      <c r="CK31" s="2">
        <f>IF(ISNA(MATCH($BW31,'2012'!$A$44:$A$139,0)),97,MATCH($BW31,'2012'!$A$44:$A$139,0))</f>
        <v>39</v>
      </c>
      <c r="CL31" s="2">
        <f>IF(ISNA(MATCH($BW31,'2013'!$A$44:$A$139,0)),97,MATCH($BW31,'2013'!$A$44:$A$139,0))</f>
        <v>31</v>
      </c>
      <c r="CM31" s="2">
        <f>IF(ISNA(MATCH($BW31,'2014'!$A$52:$A$179,0)),129,MATCH($BW31,'2014'!$A$52:$A$179,0))</f>
        <v>43</v>
      </c>
      <c r="CN31" s="147">
        <f>IF(ISNA(MATCH($BW31,'2015'!$A$52:$A$307,0)),257,MATCH($BW31,'2015'!$A$52:$A$307,0))</f>
        <v>68</v>
      </c>
      <c r="CO31" s="147">
        <f>IF(ISNA(MATCH($BW31,'2016'!$A$52:$A$307,0)),257,MATCH($BW31,'2016'!$A$52:$A$307,0))</f>
        <v>64</v>
      </c>
      <c r="CP31" s="314"/>
      <c r="CQ31">
        <f t="shared" si="15"/>
        <v>610</v>
      </c>
      <c r="CR31" s="278"/>
      <c r="CS31" s="279"/>
      <c r="CT31" s="278">
        <f t="shared" si="16"/>
        <v>0</v>
      </c>
      <c r="CU31" s="279">
        <f t="shared" si="2"/>
        <v>15</v>
      </c>
      <c r="CV31" s="279">
        <f t="shared" si="3"/>
        <v>9.9989999999999988</v>
      </c>
      <c r="CW31" s="279">
        <f t="shared" si="4"/>
        <v>6.6653333999999989</v>
      </c>
      <c r="CX31" s="279">
        <f t="shared" si="5"/>
        <v>4.4431112444399989</v>
      </c>
      <c r="CY31" s="279">
        <f t="shared" si="6"/>
        <v>13.961777955543702</v>
      </c>
      <c r="CZ31" s="279">
        <f t="shared" si="7"/>
        <v>9.3069211851654323</v>
      </c>
      <c r="DA31" s="279">
        <f t="shared" si="8"/>
        <v>6.2039936620312766</v>
      </c>
      <c r="DB31" s="279">
        <f t="shared" si="9"/>
        <v>4.1355821751100486</v>
      </c>
      <c r="DC31" s="279">
        <f t="shared" si="17"/>
        <v>2.7567790779283583</v>
      </c>
      <c r="DD31" s="279">
        <f t="shared" si="18"/>
        <v>34.837668933347047</v>
      </c>
      <c r="DE31" s="279">
        <f t="shared" si="19"/>
        <v>33.222790110969143</v>
      </c>
      <c r="DF31" s="279">
        <f t="shared" si="20"/>
        <v>77.146311887972033</v>
      </c>
      <c r="DG31" s="279">
        <f t="shared" si="21"/>
        <v>60.425731504522155</v>
      </c>
      <c r="DH31" s="280">
        <f t="shared" si="38"/>
        <v>53.279792620914463</v>
      </c>
      <c r="DI31" s="280">
        <f t="shared" si="39"/>
        <v>61.516309761101581</v>
      </c>
      <c r="DJ31" s="154">
        <f t="shared" si="10"/>
        <v>37</v>
      </c>
      <c r="DK31" s="279">
        <f t="shared" si="22"/>
        <v>610</v>
      </c>
      <c r="DL31" s="154"/>
      <c r="DM31" s="154"/>
      <c r="DN31" s="267">
        <f t="shared" si="23"/>
        <v>0</v>
      </c>
      <c r="DO31" s="154">
        <f t="shared" si="24"/>
        <v>15</v>
      </c>
      <c r="DP31" s="154">
        <f t="shared" si="25"/>
        <v>15</v>
      </c>
      <c r="DQ31" s="154">
        <f t="shared" si="26"/>
        <v>15</v>
      </c>
      <c r="DR31" s="154">
        <f t="shared" si="27"/>
        <v>15</v>
      </c>
      <c r="DS31" s="154">
        <f t="shared" si="28"/>
        <v>26</v>
      </c>
      <c r="DT31" s="154">
        <f t="shared" si="29"/>
        <v>26</v>
      </c>
      <c r="DU31" s="154">
        <f t="shared" si="30"/>
        <v>26</v>
      </c>
      <c r="DV31" s="154">
        <f t="shared" si="31"/>
        <v>26</v>
      </c>
      <c r="DW31" s="154">
        <f t="shared" si="32"/>
        <v>26</v>
      </c>
      <c r="DX31" s="154">
        <f t="shared" si="33"/>
        <v>59</v>
      </c>
      <c r="DY31" s="154">
        <f t="shared" si="34"/>
        <v>69</v>
      </c>
      <c r="DZ31" s="154">
        <f t="shared" si="35"/>
        <v>124</v>
      </c>
      <c r="EA31" s="154">
        <f t="shared" si="36"/>
        <v>133</v>
      </c>
      <c r="EB31" s="264">
        <f t="shared" si="40"/>
        <v>146</v>
      </c>
      <c r="EC31" s="264">
        <f t="shared" si="41"/>
        <v>172</v>
      </c>
      <c r="ED31" s="154">
        <f t="shared" si="11"/>
        <v>42</v>
      </c>
    </row>
    <row r="32" spans="2:137" ht="13" thickBot="1" x14ac:dyDescent="0.3">
      <c r="B32" s="142">
        <v>25</v>
      </c>
      <c r="C32" s="50">
        <f t="shared" si="0"/>
        <v>6</v>
      </c>
      <c r="D32" s="50">
        <f t="shared" si="12"/>
        <v>0</v>
      </c>
      <c r="E32" s="97"/>
      <c r="F32" s="2">
        <f t="shared" si="37"/>
        <v>27</v>
      </c>
      <c r="G32" s="207">
        <v>27</v>
      </c>
      <c r="H32" s="98">
        <f>15- COUNTIF(L32:AC32,"#N/A")</f>
        <v>14</v>
      </c>
      <c r="I32" s="131">
        <f>SUM(AH32:AY32)+SUM(BE32:BT32)</f>
        <v>308</v>
      </c>
      <c r="J32" s="398">
        <f>DI32</f>
        <v>61.384789223416711</v>
      </c>
      <c r="K32" s="456" t="str">
        <f>IF(ISNUMBER(MATCH(G32,'[4]OPR data'!$A$3:$A$2900,0)),"Y","N")</f>
        <v>Y</v>
      </c>
      <c r="L32" s="146"/>
      <c r="M32" s="233"/>
      <c r="N32" s="469" t="e">
        <f>(INDEX(Finish_table!R$4:R$83,MATCH('16 Year_History_Results'!$G32,Finish_table!S$4:S$83,0),1))</f>
        <v>#N/A</v>
      </c>
      <c r="O32" s="233" t="str">
        <f>(INDEX(Finish_table!Z$4:Z$99,MATCH('16 Year_History_Results'!$G32,Finish_table!AA$4:AA$99,0),1))</f>
        <v>QF</v>
      </c>
      <c r="P32" s="233" t="str">
        <f>(INDEX(Finish_table!AI$4:AI$99,MATCH('16 Year_History_Results'!$G32,Finish_table!AJ$4:AJ$99,0),1))</f>
        <v>SF</v>
      </c>
      <c r="Q32" s="233" t="str">
        <f>(INDEX(Finish_table!AR$4:AR$99,MATCH('16 Year_History_Results'!$G32,Finish_table!AS$4:AS$99,0),1))</f>
        <v>F</v>
      </c>
      <c r="R32" s="233" t="str">
        <f>(INDEX(Finish_table!BA$4:BA$99,MATCH('16 Year_History_Results'!$G32,Finish_table!BB$4:BB$99,0),1))</f>
        <v>QF</v>
      </c>
      <c r="S32" s="233" t="str">
        <f>(INDEX(Finish_table!BJ$4:BJ$99,MATCH('16 Year_History_Results'!$G32,Finish_table!BK$4:BK$99,0),1))</f>
        <v>F</v>
      </c>
      <c r="T32" s="233" t="str">
        <f>(INDEX(Finish_table!BS$4:BS$99,MATCH('16 Year_History_Results'!$G32,Finish_table!BT$4:BT$99,0),1))</f>
        <v>SF</v>
      </c>
      <c r="U32" s="233" t="str">
        <f>(INDEX(Finish_table!CB$4:CB$99,MATCH('16 Year_History_Results'!$G32,Finish_table!CC$4:CC$99,0),1))</f>
        <v>SF</v>
      </c>
      <c r="V32" s="233" t="str">
        <f>(INDEX(Finish_table!CK$4:CK$99,MATCH('16 Year_History_Results'!$G32,Finish_table!CL$4:CL$99,0),1))</f>
        <v>SF</v>
      </c>
      <c r="W32" s="233" t="str">
        <f>(INDEX(Finish_table!CT$4:CT$99,MATCH('16 Year_History_Results'!$G32,Finish_table!CU$4:CU$99,0),1))</f>
        <v>SF</v>
      </c>
      <c r="X32" s="233" t="str">
        <f>(INDEX(Finish_table!DC$4:DC$99,MATCH('16 Year_History_Results'!$G32,Finish_table!DD$4:DD$99,0),1))</f>
        <v>QF</v>
      </c>
      <c r="Y32" s="233" t="str">
        <f>(INDEX(Finish_table!DL$4:DL$99,MATCH('16 Year_History_Results'!$G32,Finish_table!DM$4:DM$99,0),1))</f>
        <v>QF</v>
      </c>
      <c r="Z32" s="233" t="str">
        <f>(INDEX(Finish_table!DU$4:DU$99,MATCH('16 Year_History_Results'!$G32,Finish_table!DV$4:DV$99,0),1))</f>
        <v>QF</v>
      </c>
      <c r="AA32" s="233" t="str">
        <f>(INDEX(Finish_table!ED$4:ED$140,MATCH('16 Year_History_Results'!$G32,Finish_table!EE$4:EE$140,0),1))</f>
        <v>F</v>
      </c>
      <c r="AB32" s="233" t="str">
        <f>(INDEX(Finish_table!EM$4:EM$224,MATCH('16 Year_History_Results'!$G32,Finish_table!EN$4:EN$224,0),1))</f>
        <v>F</v>
      </c>
      <c r="AC32" s="253" t="str">
        <f>(INDEX(Finish_table!EW$4:EW$224,MATCH('16 Year_History_Results'!$G32,Finish_table!EX$4:EX$224,0),1))</f>
        <v>QF</v>
      </c>
      <c r="AD32" s="2"/>
      <c r="AF32" s="98"/>
      <c r="AG32">
        <f t="shared" si="1"/>
        <v>27</v>
      </c>
      <c r="AH32" s="146"/>
      <c r="AI32" s="2"/>
      <c r="AJ32" s="146">
        <f>INDEX('2001'!$C$44:$C$140,'16 Year_History_Results'!BZ32)</f>
        <v>0</v>
      </c>
      <c r="AK32" s="2">
        <f>INDEX('2002'!$C$44:$C$140,'16 Year_History_Results'!CA32)</f>
        <v>0</v>
      </c>
      <c r="AL32" s="2">
        <f>INDEX('2003'!$C$44:$C$140,'16 Year_History_Results'!CB32)</f>
        <v>10</v>
      </c>
      <c r="AM32" s="2">
        <f>INDEX('2004'!$C$44:$C$140,'16 Year_History_Results'!CC32)</f>
        <v>20</v>
      </c>
      <c r="AN32" s="2">
        <f>INDEX('2005'!$C$44:$C$140,'16 Year_History_Results'!CD32)</f>
        <v>0</v>
      </c>
      <c r="AO32" s="2">
        <f>INDEX('2006'!$C$44:$C$140,'16 Year_History_Results'!CE32)</f>
        <v>20</v>
      </c>
      <c r="AP32" s="2">
        <f>INDEX('2007'!$C$44:$C$140,'16 Year_History_Results'!CF32)</f>
        <v>10</v>
      </c>
      <c r="AQ32" s="2">
        <f>INDEX('2008'!$C$44:$C$140,'16 Year_History_Results'!CG32)</f>
        <v>10</v>
      </c>
      <c r="AR32" s="2">
        <f>INDEX('2009'!$C$44:$C$140,'16 Year_History_Results'!CH32)</f>
        <v>10</v>
      </c>
      <c r="AS32" s="2">
        <f>INDEX('2010'!$C$44:$C$140,'16 Year_History_Results'!CI32)</f>
        <v>10</v>
      </c>
      <c r="AT32" s="2">
        <f>INDEX('2011'!$C$44:$C$140,'16 Year_History_Results'!CJ32)</f>
        <v>0</v>
      </c>
      <c r="AU32" s="2">
        <f>INDEX('2012'!$C$44:$C$140,'16 Year_History_Results'!CK32)</f>
        <v>0</v>
      </c>
      <c r="AV32" s="2">
        <f>INDEX('2013'!$C$44:$C$140,'16 Year_History_Results'!CL32)</f>
        <v>0</v>
      </c>
      <c r="AW32" s="2">
        <f>INDEX('2014'!$C$52:$C$180,'16 Year_History_Results'!CM32)</f>
        <v>20</v>
      </c>
      <c r="AX32" s="2">
        <f>INDEX('2015'!$E$52:$E$308,'16 Year_History_Results'!CN32)</f>
        <v>20</v>
      </c>
      <c r="AY32" s="147">
        <f>INDEX('2016'!$E$52:$E$308,'16 Year_History_Results'!CO32)</f>
        <v>0</v>
      </c>
      <c r="AZ32" s="2"/>
      <c r="BA32" s="2"/>
      <c r="BB32">
        <f t="shared" si="13"/>
        <v>27</v>
      </c>
      <c r="BC32" s="146"/>
      <c r="BD32" s="2"/>
      <c r="BE32" s="146">
        <f>INDEX('2001'!$B$44:$B$140,'16 Year_History_Results'!BZ32)</f>
        <v>0</v>
      </c>
      <c r="BF32" s="2">
        <f>INDEX('2002'!$B$44:$B$140,'16 Year_History_Results'!CA32)</f>
        <v>4</v>
      </c>
      <c r="BG32" s="2">
        <f>INDEX('2003'!$B$44:$B$140,'16 Year_History_Results'!CB32)</f>
        <v>15</v>
      </c>
      <c r="BH32" s="2">
        <f>INDEX('2004'!$B$44:$B$140,'16 Year_History_Results'!CC32)</f>
        <v>10</v>
      </c>
      <c r="BI32" s="2">
        <f>INDEX('2005'!$B$44:$B$140,'16 Year_History_Results'!CD32)</f>
        <v>14</v>
      </c>
      <c r="BJ32" s="2">
        <f>INDEX('2006'!$B$44:$B$140,'16 Year_History_Results'!CE32)</f>
        <v>16</v>
      </c>
      <c r="BK32" s="2">
        <f>INDEX('2007'!$B$44:$B$140,'16 Year_History_Results'!CF32)</f>
        <v>14</v>
      </c>
      <c r="BL32" s="2">
        <f>INDEX('2008'!$B$44:$B$140,'16 Year_History_Results'!CG32)</f>
        <v>15</v>
      </c>
      <c r="BM32" s="2">
        <f>INDEX('2009'!$B$44:$B$140,'16 Year_History_Results'!CH32)</f>
        <v>9</v>
      </c>
      <c r="BN32" s="2">
        <f>INDEX('2010'!$B$44:$B$140,'16 Year_History_Results'!CI32)</f>
        <v>13</v>
      </c>
      <c r="BO32" s="2">
        <f>INDEX('2011'!$B$44:$B$140,'16 Year_History_Results'!CJ32)</f>
        <v>12</v>
      </c>
      <c r="BP32" s="2">
        <f>INDEX('2012'!$B$44:$B$140,'16 Year_History_Results'!CK32)</f>
        <v>9</v>
      </c>
      <c r="BQ32" s="2">
        <f>INDEX('2013'!$B$44:$B$140,'16 Year_History_Results'!CL32)</f>
        <v>8</v>
      </c>
      <c r="BR32" s="2">
        <f>INDEX('2014'!$B$52:$B$180,'16 Year_History_Results'!CM32)</f>
        <v>14</v>
      </c>
      <c r="BS32" s="147">
        <f>INDEX('2015'!$B$52:$B$308,'16 Year_History_Results'!CN32)</f>
        <v>11</v>
      </c>
      <c r="BT32" s="147">
        <f>INDEX('2016'!$B$52:$B$308,'16 Year_History_Results'!CO32)</f>
        <v>14</v>
      </c>
      <c r="BW32">
        <f t="shared" si="14"/>
        <v>27</v>
      </c>
      <c r="BX32" s="146"/>
      <c r="BY32" s="2"/>
      <c r="BZ32" s="146">
        <f>IF(ISNA(MATCH($BW32,'2001'!$A$44:$A$139,0)),97,MATCH($BW32,'2001'!$A$44:$A$139,0))</f>
        <v>97</v>
      </c>
      <c r="CA32" s="2">
        <f>IF(ISNA(MATCH($BW32,'2002'!$A$44:$A$139,0)),97,MATCH($BW32,'2002'!$A$44:$A$139,0))</f>
        <v>4</v>
      </c>
      <c r="CB32" s="2">
        <f>IF(ISNA(MATCH($BW32,'2003'!$A$44:$A$139,0)),97,MATCH($BW32,'2003'!$A$44:$A$139,0))</f>
        <v>4</v>
      </c>
      <c r="CC32" s="2">
        <f>IF(ISNA(MATCH($BW32,'2004'!$A$44:$A$139,0)),97,MATCH($BW32,'2004'!$A$44:$A$139,0))</f>
        <v>3</v>
      </c>
      <c r="CD32" s="2">
        <f>IF(ISNA(MATCH($BW32,'2005'!$A$44:$A$139,0)),97,MATCH($BW32,'2005'!$A$44:$A$139,0))</f>
        <v>3</v>
      </c>
      <c r="CE32" s="2">
        <f>IF(ISNA(MATCH($BW32,'2006'!$A$44:$A$139,0)),97,MATCH($BW32,'2006'!$A$44:$A$139,0))</f>
        <v>5</v>
      </c>
      <c r="CF32" s="2">
        <f>IF(ISNA(MATCH($BW32,'2007'!$A$44:$A$139,0)),97,MATCH($BW32,'2007'!$A$44:$A$139,0))</f>
        <v>2</v>
      </c>
      <c r="CG32" s="2">
        <f>IF(ISNA(MATCH($BW32,'2008'!$A$44:$A$139,0)),97,MATCH($BW32,'2008'!$A$44:$A$139,0))</f>
        <v>6</v>
      </c>
      <c r="CH32" s="2">
        <f>IF(ISNA(MATCH($BW32,'2009'!$A$44:$A$139,0)),97,MATCH($BW32,'2009'!$A$44:$A$139,0))</f>
        <v>2</v>
      </c>
      <c r="CI32" s="2">
        <f>IF(ISNA(MATCH($BW32,'2010'!$A$44:$A$139,0)),97,MATCH($BW32,'2010'!$A$44:$A$139,0))</f>
        <v>4</v>
      </c>
      <c r="CJ32" s="2">
        <f>IF(ISNA(MATCH($BW32,'2011'!$A$44:$A$139,0)),97,MATCH($BW32,'2011'!$A$44:$A$139,0))</f>
        <v>4</v>
      </c>
      <c r="CK32" s="2">
        <f>IF(ISNA(MATCH($BW32,'2012'!$A$44:$A$139,0)),97,MATCH($BW32,'2012'!$A$44:$A$139,0))</f>
        <v>4</v>
      </c>
      <c r="CL32" s="2">
        <f>IF(ISNA(MATCH($BW32,'2013'!$A$44:$A$139,0)),97,MATCH($BW32,'2013'!$A$44:$A$139,0))</f>
        <v>4</v>
      </c>
      <c r="CM32" s="2">
        <f>IF(ISNA(MATCH($BW32,'2014'!$A$52:$A$179,0)),129,MATCH($BW32,'2014'!$A$52:$A$179,0))</f>
        <v>5</v>
      </c>
      <c r="CN32" s="147">
        <f>IF(ISNA(MATCH($BW32,'2015'!$A$52:$A$307,0)),257,MATCH($BW32,'2015'!$A$52:$A$307,0))</f>
        <v>5</v>
      </c>
      <c r="CO32" s="147">
        <f>IF(ISNA(MATCH($BW32,'2016'!$A$52:$A$307,0)),257,MATCH($BW32,'2016'!$A$52:$A$307,0))</f>
        <v>5</v>
      </c>
      <c r="CP32" s="314"/>
      <c r="CQ32">
        <f t="shared" si="15"/>
        <v>27</v>
      </c>
      <c r="CR32" s="278"/>
      <c r="CS32" s="279"/>
      <c r="CT32" s="278">
        <f t="shared" si="16"/>
        <v>0</v>
      </c>
      <c r="CU32" s="279">
        <f t="shared" si="2"/>
        <v>4</v>
      </c>
      <c r="CV32" s="279">
        <f t="shared" si="3"/>
        <v>27.666399999999999</v>
      </c>
      <c r="CW32" s="279">
        <f t="shared" si="4"/>
        <v>48.442422239999999</v>
      </c>
      <c r="CX32" s="279">
        <f t="shared" si="5"/>
        <v>46.291718665184</v>
      </c>
      <c r="CY32" s="279">
        <f t="shared" si="6"/>
        <v>66.858059662211645</v>
      </c>
      <c r="CZ32" s="279">
        <f t="shared" si="7"/>
        <v>68.567582570830282</v>
      </c>
      <c r="DA32" s="279">
        <f t="shared" si="8"/>
        <v>70.707150541715464</v>
      </c>
      <c r="DB32" s="279">
        <f t="shared" si="9"/>
        <v>66.13338655110752</v>
      </c>
      <c r="DC32" s="279">
        <f t="shared" si="17"/>
        <v>67.084515474968271</v>
      </c>
      <c r="DD32" s="279">
        <f t="shared" si="18"/>
        <v>56.718538015613845</v>
      </c>
      <c r="DE32" s="279">
        <f t="shared" si="19"/>
        <v>46.808577441208186</v>
      </c>
      <c r="DF32" s="279">
        <f t="shared" si="20"/>
        <v>39.202597722309378</v>
      </c>
      <c r="DG32" s="279">
        <f t="shared" si="21"/>
        <v>60.132451641691432</v>
      </c>
      <c r="DH32" s="280">
        <f t="shared" si="38"/>
        <v>71.084292264351504</v>
      </c>
      <c r="DI32" s="280">
        <f t="shared" si="39"/>
        <v>61.384789223416711</v>
      </c>
      <c r="DJ32" s="154">
        <f t="shared" si="10"/>
        <v>14</v>
      </c>
      <c r="DK32" s="279">
        <f t="shared" si="22"/>
        <v>27</v>
      </c>
      <c r="DL32" s="154"/>
      <c r="DM32" s="154"/>
      <c r="DN32" s="267">
        <f t="shared" si="23"/>
        <v>0</v>
      </c>
      <c r="DO32" s="154">
        <f t="shared" si="24"/>
        <v>4</v>
      </c>
      <c r="DP32" s="154">
        <f t="shared" si="25"/>
        <v>29</v>
      </c>
      <c r="DQ32" s="154">
        <f t="shared" si="26"/>
        <v>59</v>
      </c>
      <c r="DR32" s="154">
        <f t="shared" si="27"/>
        <v>73</v>
      </c>
      <c r="DS32" s="154">
        <f t="shared" si="28"/>
        <v>109</v>
      </c>
      <c r="DT32" s="154">
        <f t="shared" si="29"/>
        <v>133</v>
      </c>
      <c r="DU32" s="154">
        <f t="shared" si="30"/>
        <v>158</v>
      </c>
      <c r="DV32" s="154">
        <f t="shared" si="31"/>
        <v>177</v>
      </c>
      <c r="DW32" s="154">
        <f t="shared" si="32"/>
        <v>200</v>
      </c>
      <c r="DX32" s="154">
        <f t="shared" si="33"/>
        <v>212</v>
      </c>
      <c r="DY32" s="154">
        <f t="shared" si="34"/>
        <v>221</v>
      </c>
      <c r="DZ32" s="154">
        <f t="shared" si="35"/>
        <v>229</v>
      </c>
      <c r="EA32" s="154">
        <f t="shared" si="36"/>
        <v>263</v>
      </c>
      <c r="EB32" s="264">
        <f t="shared" si="40"/>
        <v>294</v>
      </c>
      <c r="EC32" s="264">
        <f t="shared" si="41"/>
        <v>308</v>
      </c>
      <c r="ED32" s="154">
        <f t="shared" si="11"/>
        <v>17</v>
      </c>
    </row>
    <row r="33" spans="2:137" ht="13" thickBot="1" x14ac:dyDescent="0.3">
      <c r="B33" s="142">
        <v>25</v>
      </c>
      <c r="C33" s="50">
        <f t="shared" si="0"/>
        <v>7</v>
      </c>
      <c r="D33" s="50">
        <f t="shared" si="12"/>
        <v>0</v>
      </c>
      <c r="E33" s="97"/>
      <c r="F33" s="2">
        <f t="shared" si="37"/>
        <v>28</v>
      </c>
      <c r="G33" s="494">
        <v>1718</v>
      </c>
      <c r="H33" s="98">
        <f>15- COUNTIF(L33:AC33,"#N/A")</f>
        <v>7</v>
      </c>
      <c r="I33" s="131">
        <f>SUM(AH33:AY33)+SUM(BE33:BT33)</f>
        <v>154</v>
      </c>
      <c r="J33" s="398">
        <f>DI33</f>
        <v>57.606842388071776</v>
      </c>
      <c r="K33" s="456" t="str">
        <f>IF(ISNUMBER(MATCH(G33,'[4]OPR data'!$A$3:$A$2900,0)),"Y","N")</f>
        <v>Y</v>
      </c>
      <c r="L33" s="146"/>
      <c r="M33" s="233"/>
      <c r="N33" s="469" t="e">
        <f>(INDEX(Finish_table!R$4:R$83,MATCH('16 Year_History_Results'!$G33,Finish_table!S$4:S$83,0),1))</f>
        <v>#N/A</v>
      </c>
      <c r="O33" s="233" t="e">
        <f>(INDEX(Finish_table!Z$4:Z$99,MATCH('16 Year_History_Results'!$G33,Finish_table!AA$4:AA$99,0),1))</f>
        <v>#N/A</v>
      </c>
      <c r="P33" s="233" t="e">
        <f>(INDEX(Finish_table!AI$4:AI$99,MATCH('16 Year_History_Results'!$G33,Finish_table!AJ$4:AJ$99,0),1))</f>
        <v>#N/A</v>
      </c>
      <c r="Q33" s="233" t="e">
        <f>(INDEX(Finish_table!AR$4:AR$99,MATCH('16 Year_History_Results'!$G33,Finish_table!AS$4:AS$99,0),1))</f>
        <v>#N/A</v>
      </c>
      <c r="R33" s="233" t="e">
        <f>(INDEX(Finish_table!BA$4:BA$99,MATCH('16 Year_History_Results'!$G33,Finish_table!BB$4:BB$99,0),1))</f>
        <v>#N/A</v>
      </c>
      <c r="S33" s="233" t="str">
        <f>(INDEX(Finish_table!BJ$4:BJ$99,MATCH('16 Year_History_Results'!$G33,Finish_table!BK$4:BK$99,0),1))</f>
        <v>SF</v>
      </c>
      <c r="T33" s="233" t="e">
        <f>(INDEX(Finish_table!BS$4:BS$99,MATCH('16 Year_History_Results'!$G33,Finish_table!BT$4:BT$99,0),1))</f>
        <v>#N/A</v>
      </c>
      <c r="U33" s="233" t="e">
        <f>(INDEX(Finish_table!CB$4:CB$99,MATCH('16 Year_History_Results'!$G33,Finish_table!CC$4:CC$99,0),1))</f>
        <v>#N/A</v>
      </c>
      <c r="V33" s="233" t="e">
        <f>(INDEX(Finish_table!CK$4:CK$99,MATCH('16 Year_History_Results'!$G33,Finish_table!CL$4:CL$99,0),1))</f>
        <v>#N/A</v>
      </c>
      <c r="W33" s="233" t="str">
        <f>(INDEX(Finish_table!CT$4:CT$99,MATCH('16 Year_History_Results'!$G33,Finish_table!CU$4:CU$99,0),1))</f>
        <v>F</v>
      </c>
      <c r="X33" s="233" t="str">
        <f>(INDEX(Finish_table!DC$4:DC$99,MATCH('16 Year_History_Results'!$G33,Finish_table!DD$4:DD$99,0),1))</f>
        <v>QF</v>
      </c>
      <c r="Y33" s="233" t="str">
        <f>(INDEX(Finish_table!DL$4:DL$99,MATCH('16 Year_History_Results'!$G33,Finish_table!DM$4:DM$99,0),1))</f>
        <v>QF</v>
      </c>
      <c r="Z33" s="233" t="str">
        <f>(INDEX(Finish_table!DU$4:DU$99,MATCH('16 Year_History_Results'!$G33,Finish_table!DV$4:DV$99,0),1))</f>
        <v>QF</v>
      </c>
      <c r="AA33" s="233" t="str">
        <f>(INDEX(Finish_table!ED$4:ED$140,MATCH('16 Year_History_Results'!$G33,Finish_table!EE$4:EE$140,0),1))</f>
        <v>F</v>
      </c>
      <c r="AB33" s="233" t="str">
        <f>(INDEX(Finish_table!EM$4:EM$224,MATCH('16 Year_History_Results'!$G33,Finish_table!EN$4:EN$224,0),1))</f>
        <v>F</v>
      </c>
      <c r="AC33" s="253" t="str">
        <f>(INDEX(Finish_table!EW$4:EW$224,MATCH('16 Year_History_Results'!$G33,Finish_table!EX$4:EX$224,0),1))</f>
        <v>QF</v>
      </c>
      <c r="AD33" s="2"/>
      <c r="AF33" s="98"/>
      <c r="AG33">
        <f t="shared" si="1"/>
        <v>1718</v>
      </c>
      <c r="AH33" s="146"/>
      <c r="AI33" s="2"/>
      <c r="AJ33" s="146">
        <f>INDEX('2001'!$C$44:$C$140,'16 Year_History_Results'!BZ33)</f>
        <v>0</v>
      </c>
      <c r="AK33" s="2">
        <f>INDEX('2002'!$C$44:$C$140,'16 Year_History_Results'!CA33)</f>
        <v>0</v>
      </c>
      <c r="AL33" s="2">
        <f>INDEX('2003'!$C$44:$C$140,'16 Year_History_Results'!CB33)</f>
        <v>0</v>
      </c>
      <c r="AM33" s="2">
        <f>INDEX('2004'!$C$44:$C$140,'16 Year_History_Results'!CC33)</f>
        <v>0</v>
      </c>
      <c r="AN33" s="2">
        <f>INDEX('2005'!$C$44:$C$140,'16 Year_History_Results'!CD33)</f>
        <v>0</v>
      </c>
      <c r="AO33" s="2">
        <f>INDEX('2006'!$C$44:$C$140,'16 Year_History_Results'!CE33)</f>
        <v>8</v>
      </c>
      <c r="AP33" s="2">
        <f>INDEX('2007'!$C$44:$C$140,'16 Year_History_Results'!CF33)</f>
        <v>0</v>
      </c>
      <c r="AQ33" s="2">
        <f>INDEX('2008'!$C$44:$C$140,'16 Year_History_Results'!CG33)</f>
        <v>0</v>
      </c>
      <c r="AR33" s="2">
        <f>INDEX('2009'!$C$44:$C$140,'16 Year_History_Results'!CH33)</f>
        <v>0</v>
      </c>
      <c r="AS33" s="2">
        <f>INDEX('2010'!$C$44:$C$140,'16 Year_History_Results'!CI33)</f>
        <v>20</v>
      </c>
      <c r="AT33" s="2">
        <f>INDEX('2011'!$C$44:$C$140,'16 Year_History_Results'!CJ33)</f>
        <v>0</v>
      </c>
      <c r="AU33" s="2">
        <f>INDEX('2012'!$C$44:$C$140,'16 Year_History_Results'!CK33)</f>
        <v>0</v>
      </c>
      <c r="AV33" s="2">
        <f>INDEX('2013'!$C$44:$C$140,'16 Year_History_Results'!CL33)</f>
        <v>0</v>
      </c>
      <c r="AW33" s="2">
        <f>INDEX('2014'!$C$52:$C$180,'16 Year_History_Results'!CM33)</f>
        <v>20</v>
      </c>
      <c r="AX33" s="2">
        <f>INDEX('2015'!$E$52:$E$308,'16 Year_History_Results'!CN33)</f>
        <v>20</v>
      </c>
      <c r="AY33" s="147">
        <f>INDEX('2016'!$E$52:$E$308,'16 Year_History_Results'!CO33)</f>
        <v>0</v>
      </c>
      <c r="AZ33" s="2"/>
      <c r="BA33" s="2"/>
      <c r="BB33">
        <f t="shared" si="13"/>
        <v>1718</v>
      </c>
      <c r="BC33" s="146"/>
      <c r="BD33" s="2"/>
      <c r="BE33" s="146">
        <f>INDEX('2001'!$B$44:$B$140,'16 Year_History_Results'!BZ33)</f>
        <v>0</v>
      </c>
      <c r="BF33" s="2">
        <f>INDEX('2002'!$B$44:$B$140,'16 Year_History_Results'!CA33)</f>
        <v>0</v>
      </c>
      <c r="BG33" s="2">
        <f>INDEX('2003'!$B$44:$B$140,'16 Year_History_Results'!CB33)</f>
        <v>0</v>
      </c>
      <c r="BH33" s="2">
        <f>INDEX('2004'!$B$44:$B$140,'16 Year_History_Results'!CC33)</f>
        <v>0</v>
      </c>
      <c r="BI33" s="2">
        <f>INDEX('2005'!$B$44:$B$140,'16 Year_History_Results'!CD33)</f>
        <v>0</v>
      </c>
      <c r="BJ33" s="2">
        <f>INDEX('2006'!$B$44:$B$140,'16 Year_History_Results'!CE33)</f>
        <v>2</v>
      </c>
      <c r="BK33" s="2">
        <f>INDEX('2007'!$B$44:$B$140,'16 Year_History_Results'!CF33)</f>
        <v>0</v>
      </c>
      <c r="BL33" s="2">
        <f>INDEX('2008'!$B$44:$B$140,'16 Year_History_Results'!CG33)</f>
        <v>0</v>
      </c>
      <c r="BM33" s="2">
        <f>INDEX('2009'!$B$44:$B$140,'16 Year_History_Results'!CH33)</f>
        <v>0</v>
      </c>
      <c r="BN33" s="2">
        <f>INDEX('2010'!$B$44:$B$140,'16 Year_History_Results'!CI33)</f>
        <v>15</v>
      </c>
      <c r="BO33" s="2">
        <f>INDEX('2011'!$B$44:$B$140,'16 Year_History_Results'!CJ33)</f>
        <v>9</v>
      </c>
      <c r="BP33" s="2">
        <f>INDEX('2012'!$B$44:$B$140,'16 Year_History_Results'!CK33)</f>
        <v>12</v>
      </c>
      <c r="BQ33" s="2">
        <f>INDEX('2013'!$B$44:$B$140,'16 Year_History_Results'!CL33)</f>
        <v>11</v>
      </c>
      <c r="BR33" s="2">
        <f>INDEX('2014'!$B$52:$B$180,'16 Year_History_Results'!CM33)</f>
        <v>15</v>
      </c>
      <c r="BS33" s="147">
        <f>INDEX('2015'!$B$52:$B$308,'16 Year_History_Results'!CN33)</f>
        <v>10</v>
      </c>
      <c r="BT33" s="147">
        <f>INDEX('2016'!$B$52:$B$308,'16 Year_History_Results'!CO33)</f>
        <v>12</v>
      </c>
      <c r="BW33">
        <f t="shared" si="14"/>
        <v>1718</v>
      </c>
      <c r="BX33" s="146"/>
      <c r="BY33" s="2"/>
      <c r="BZ33" s="146">
        <f>IF(ISNA(MATCH($BW33,'2001'!$A$44:$A$139,0)),97,MATCH($BW33,'2001'!$A$44:$A$139,0))</f>
        <v>97</v>
      </c>
      <c r="CA33" s="2">
        <f>IF(ISNA(MATCH($BW33,'2002'!$A$44:$A$139,0)),97,MATCH($BW33,'2002'!$A$44:$A$139,0))</f>
        <v>97</v>
      </c>
      <c r="CB33" s="2">
        <f>IF(ISNA(MATCH($BW33,'2003'!$A$44:$A$139,0)),97,MATCH($BW33,'2003'!$A$44:$A$139,0))</f>
        <v>97</v>
      </c>
      <c r="CC33" s="2">
        <f>IF(ISNA(MATCH($BW33,'2004'!$A$44:$A$139,0)),97,MATCH($BW33,'2004'!$A$44:$A$139,0))</f>
        <v>97</v>
      </c>
      <c r="CD33" s="2">
        <f>IF(ISNA(MATCH($BW33,'2005'!$A$44:$A$139,0)),97,MATCH($BW33,'2005'!$A$44:$A$139,0))</f>
        <v>97</v>
      </c>
      <c r="CE33" s="2">
        <f>IF(ISNA(MATCH($BW33,'2006'!$A$44:$A$139,0)),97,MATCH($BW33,'2006'!$A$44:$A$139,0))</f>
        <v>93</v>
      </c>
      <c r="CF33" s="2">
        <f>IF(ISNA(MATCH($BW33,'2007'!$A$44:$A$139,0)),97,MATCH($BW33,'2007'!$A$44:$A$139,0))</f>
        <v>97</v>
      </c>
      <c r="CG33" s="2">
        <f>IF(ISNA(MATCH($BW33,'2008'!$A$44:$A$139,0)),97,MATCH($BW33,'2008'!$A$44:$A$139,0))</f>
        <v>97</v>
      </c>
      <c r="CH33" s="2">
        <f>IF(ISNA(MATCH($BW33,'2009'!$A$44:$A$139,0)),97,MATCH($BW33,'2009'!$A$44:$A$139,0))</f>
        <v>97</v>
      </c>
      <c r="CI33" s="2">
        <f>IF(ISNA(MATCH($BW33,'2010'!$A$44:$A$139,0)),97,MATCH($BW33,'2010'!$A$44:$A$139,0))</f>
        <v>69</v>
      </c>
      <c r="CJ33" s="2">
        <f>IF(ISNA(MATCH($BW33,'2011'!$A$44:$A$139,0)),97,MATCH($BW33,'2011'!$A$44:$A$139,0))</f>
        <v>68</v>
      </c>
      <c r="CK33" s="2">
        <f>IF(ISNA(MATCH($BW33,'2012'!$A$44:$A$139,0)),97,MATCH($BW33,'2012'!$A$44:$A$139,0))</f>
        <v>63</v>
      </c>
      <c r="CL33" s="2">
        <f>IF(ISNA(MATCH($BW33,'2013'!$A$44:$A$139,0)),97,MATCH($BW33,'2013'!$A$44:$A$139,0))</f>
        <v>55</v>
      </c>
      <c r="CM33" s="2">
        <f>IF(ISNA(MATCH($BW33,'2014'!$A$52:$A$179,0)),129,MATCH($BW33,'2014'!$A$52:$A$179,0))</f>
        <v>77</v>
      </c>
      <c r="CN33" s="147">
        <f>IF(ISNA(MATCH($BW33,'2015'!$A$52:$A$307,0)),257,MATCH($BW33,'2015'!$A$52:$A$307,0))</f>
        <v>122</v>
      </c>
      <c r="CO33" s="147">
        <f>IF(ISNA(MATCH($BW33,'2016'!$A$52:$A$307,0)),257,MATCH($BW33,'2016'!$A$52:$A$307,0))</f>
        <v>122</v>
      </c>
      <c r="CP33" s="314"/>
      <c r="CQ33">
        <f t="shared" si="15"/>
        <v>1718</v>
      </c>
      <c r="CR33" s="278"/>
      <c r="CS33" s="279"/>
      <c r="CT33" s="278">
        <f t="shared" si="16"/>
        <v>0</v>
      </c>
      <c r="CU33" s="279">
        <f t="shared" si="2"/>
        <v>0</v>
      </c>
      <c r="CV33" s="279">
        <f t="shared" si="3"/>
        <v>0</v>
      </c>
      <c r="CW33" s="279">
        <f t="shared" si="4"/>
        <v>0</v>
      </c>
      <c r="CX33" s="279">
        <f t="shared" si="5"/>
        <v>0</v>
      </c>
      <c r="CY33" s="279">
        <f t="shared" si="6"/>
        <v>10</v>
      </c>
      <c r="CZ33" s="279">
        <f t="shared" si="7"/>
        <v>6.6659999999999995</v>
      </c>
      <c r="DA33" s="279">
        <f t="shared" si="8"/>
        <v>4.4435555999999998</v>
      </c>
      <c r="DB33" s="279">
        <f t="shared" si="9"/>
        <v>2.9620741629599996</v>
      </c>
      <c r="DC33" s="279">
        <f t="shared" si="17"/>
        <v>36.974518637029135</v>
      </c>
      <c r="DD33" s="279">
        <f t="shared" si="18"/>
        <v>33.647214123443618</v>
      </c>
      <c r="DE33" s="279">
        <f t="shared" si="19"/>
        <v>34.429232934687519</v>
      </c>
      <c r="DF33" s="279">
        <f t="shared" si="20"/>
        <v>33.950526674262704</v>
      </c>
      <c r="DG33" s="279">
        <f t="shared" si="21"/>
        <v>57.631421081063522</v>
      </c>
      <c r="DH33" s="280">
        <f t="shared" si="38"/>
        <v>68.417105292636933</v>
      </c>
      <c r="DI33" s="280">
        <f t="shared" si="39"/>
        <v>57.606842388071776</v>
      </c>
      <c r="DJ33" s="154">
        <f t="shared" si="10"/>
        <v>20</v>
      </c>
      <c r="DK33" s="279">
        <f t="shared" si="22"/>
        <v>1718</v>
      </c>
      <c r="DL33" s="154"/>
      <c r="DM33" s="154"/>
      <c r="DN33" s="267">
        <f t="shared" si="23"/>
        <v>0</v>
      </c>
      <c r="DO33" s="154">
        <f t="shared" si="24"/>
        <v>0</v>
      </c>
      <c r="DP33" s="154">
        <f t="shared" si="25"/>
        <v>0</v>
      </c>
      <c r="DQ33" s="154">
        <f t="shared" si="26"/>
        <v>0</v>
      </c>
      <c r="DR33" s="154">
        <f t="shared" si="27"/>
        <v>0</v>
      </c>
      <c r="DS33" s="154">
        <f t="shared" si="28"/>
        <v>10</v>
      </c>
      <c r="DT33" s="154">
        <f t="shared" si="29"/>
        <v>10</v>
      </c>
      <c r="DU33" s="154">
        <f t="shared" si="30"/>
        <v>10</v>
      </c>
      <c r="DV33" s="154">
        <f t="shared" si="31"/>
        <v>10</v>
      </c>
      <c r="DW33" s="154">
        <f t="shared" si="32"/>
        <v>45</v>
      </c>
      <c r="DX33" s="154">
        <f t="shared" si="33"/>
        <v>54</v>
      </c>
      <c r="DY33" s="154">
        <f t="shared" si="34"/>
        <v>66</v>
      </c>
      <c r="DZ33" s="154">
        <f t="shared" si="35"/>
        <v>77</v>
      </c>
      <c r="EA33" s="154">
        <f t="shared" si="36"/>
        <v>112</v>
      </c>
      <c r="EB33" s="264">
        <f t="shared" si="40"/>
        <v>142</v>
      </c>
      <c r="EC33" s="264">
        <f t="shared" si="41"/>
        <v>154</v>
      </c>
      <c r="ED33" s="154">
        <f t="shared" si="11"/>
        <v>44</v>
      </c>
    </row>
    <row r="34" spans="2:137" ht="13" thickBot="1" x14ac:dyDescent="0.3">
      <c r="B34" s="131">
        <v>25</v>
      </c>
      <c r="C34" s="50">
        <f t="shared" si="0"/>
        <v>8</v>
      </c>
      <c r="D34" s="50">
        <f t="shared" si="12"/>
        <v>0</v>
      </c>
      <c r="E34" s="97"/>
      <c r="F34" s="2">
        <f t="shared" si="37"/>
        <v>29</v>
      </c>
      <c r="G34" s="207">
        <v>2826</v>
      </c>
      <c r="H34" s="98">
        <f>15- COUNTIF(L34:AC34,"#N/A")</f>
        <v>3</v>
      </c>
      <c r="I34" s="131">
        <f>SUM(AH34:AY34)+SUM(BE34:BT34)</f>
        <v>141</v>
      </c>
      <c r="J34" s="398">
        <f>DI34</f>
        <v>57.060032194493196</v>
      </c>
      <c r="K34" s="456" t="str">
        <f>IF(ISNUMBER(MATCH(G34,'[4]OPR data'!$A$3:$A$2900,0)),"Y","N")</f>
        <v>Y</v>
      </c>
      <c r="L34" s="146"/>
      <c r="M34" s="233"/>
      <c r="N34" s="469" t="e">
        <f>(INDEX(Finish_table!R$4:R$83,MATCH('16 Year_History_Results'!$G34,Finish_table!S$4:S$83,0),1))</f>
        <v>#N/A</v>
      </c>
      <c r="O34" s="233" t="e">
        <f>(INDEX(Finish_table!Z$4:Z$99,MATCH('16 Year_History_Results'!$G34,Finish_table!AA$4:AA$99,0),1))</f>
        <v>#N/A</v>
      </c>
      <c r="P34" s="233" t="e">
        <f>(INDEX(Finish_table!AI$4:AI$99,MATCH('16 Year_History_Results'!$G34,Finish_table!AJ$4:AJ$99,0),1))</f>
        <v>#N/A</v>
      </c>
      <c r="Q34" s="233" t="e">
        <f>(INDEX(Finish_table!AR$4:AR$99,MATCH('16 Year_History_Results'!$G34,Finish_table!AS$4:AS$99,0),1))</f>
        <v>#N/A</v>
      </c>
      <c r="R34" s="233" t="e">
        <f>(INDEX(Finish_table!BA$4:BA$99,MATCH('16 Year_History_Results'!$G34,Finish_table!BB$4:BB$99,0),1))</f>
        <v>#N/A</v>
      </c>
      <c r="S34" s="233" t="e">
        <f>(INDEX(Finish_table!BJ$4:BJ$99,MATCH('16 Year_History_Results'!$G34,Finish_table!BK$4:BK$99,0),1))</f>
        <v>#N/A</v>
      </c>
      <c r="T34" s="233" t="e">
        <f>(INDEX(Finish_table!BS$4:BS$99,MATCH('16 Year_History_Results'!$G34,Finish_table!BT$4:BT$99,0),1))</f>
        <v>#N/A</v>
      </c>
      <c r="U34" s="233" t="e">
        <f>(INDEX(Finish_table!CB$4:CB$99,MATCH('16 Year_History_Results'!$G34,Finish_table!CC$4:CC$99,0),1))</f>
        <v>#N/A</v>
      </c>
      <c r="V34" s="233" t="e">
        <f>(INDEX(Finish_table!CK$4:CK$99,MATCH('16 Year_History_Results'!$G34,Finish_table!CL$4:CL$99,0),1))</f>
        <v>#N/A</v>
      </c>
      <c r="W34" s="233" t="e">
        <f>(INDEX(Finish_table!CT$4:CT$99,MATCH('16 Year_History_Results'!$G34,Finish_table!CU$4:CU$99,0),1))</f>
        <v>#N/A</v>
      </c>
      <c r="X34" s="233" t="str">
        <f>(INDEX(Finish_table!DC$4:DC$99,MATCH('16 Year_History_Results'!$G34,Finish_table!DD$4:DD$99,0),1))</f>
        <v>F</v>
      </c>
      <c r="Y34" s="233" t="str">
        <f>(INDEX(Finish_table!DL$4:DL$99,MATCH('16 Year_History_Results'!$G34,Finish_table!DM$4:DM$99,0),1))</f>
        <v>F</v>
      </c>
      <c r="Z34" s="233" t="str">
        <f>(INDEX(Finish_table!DU$4:DU$99,MATCH('16 Year_History_Results'!$G34,Finish_table!DV$4:DV$99,0),1))</f>
        <v>QF</v>
      </c>
      <c r="AA34" s="233" t="e">
        <f>(INDEX(Finish_table!ED$4:ED$140,MATCH('16 Year_History_Results'!$G34,Finish_table!EE$4:EE$140,0),1))</f>
        <v>#N/A</v>
      </c>
      <c r="AB34" s="233" t="str">
        <f>(INDEX(Finish_table!EM$4:EM$224,MATCH('16 Year_History_Results'!$G34,Finish_table!EN$4:EN$224,0),1))</f>
        <v>WF</v>
      </c>
      <c r="AC34" s="253" t="e">
        <f>(INDEX(Finish_table!EW$4:EW$224,MATCH('16 Year_History_Results'!$G34,Finish_table!EX$4:EX$224,0),1))</f>
        <v>#N/A</v>
      </c>
      <c r="AD34" s="2"/>
      <c r="AF34" s="98"/>
      <c r="AG34">
        <f t="shared" si="1"/>
        <v>2826</v>
      </c>
      <c r="AH34" s="146"/>
      <c r="AI34" s="2"/>
      <c r="AJ34" s="146">
        <f>INDEX('2001'!$C$44:$C$140,'16 Year_History_Results'!BZ34)</f>
        <v>0</v>
      </c>
      <c r="AK34" s="2">
        <f>INDEX('2002'!$C$44:$C$140,'16 Year_History_Results'!CA34)</f>
        <v>0</v>
      </c>
      <c r="AL34" s="2">
        <f>INDEX('2003'!$C$44:$C$140,'16 Year_History_Results'!CB34)</f>
        <v>0</v>
      </c>
      <c r="AM34" s="2">
        <f>INDEX('2004'!$C$44:$C$140,'16 Year_History_Results'!CC34)</f>
        <v>0</v>
      </c>
      <c r="AN34" s="2">
        <f>INDEX('2005'!$C$44:$C$140,'16 Year_History_Results'!CD34)</f>
        <v>0</v>
      </c>
      <c r="AO34" s="2">
        <f>INDEX('2006'!$C$44:$C$140,'16 Year_History_Results'!CE34)</f>
        <v>0</v>
      </c>
      <c r="AP34" s="2">
        <f>INDEX('2007'!$C$44:$C$140,'16 Year_History_Results'!CF34)</f>
        <v>0</v>
      </c>
      <c r="AQ34" s="2">
        <f>INDEX('2008'!$C$44:$C$140,'16 Year_History_Results'!CG34)</f>
        <v>0</v>
      </c>
      <c r="AR34" s="2">
        <f>INDEX('2009'!$C$44:$C$140,'16 Year_History_Results'!CH34)</f>
        <v>0</v>
      </c>
      <c r="AS34" s="2">
        <f>INDEX('2010'!$C$44:$C$140,'16 Year_History_Results'!CI34)</f>
        <v>0</v>
      </c>
      <c r="AT34" s="2">
        <f>INDEX('2011'!$C$44:$C$140,'16 Year_History_Results'!CJ34)</f>
        <v>20</v>
      </c>
      <c r="AU34" s="2">
        <f>INDEX('2012'!$C$44:$C$140,'16 Year_History_Results'!CK34)</f>
        <v>20</v>
      </c>
      <c r="AV34" s="2">
        <f>INDEX('2013'!$C$44:$C$140,'16 Year_History_Results'!CL34)</f>
        <v>0</v>
      </c>
      <c r="AW34" s="2">
        <f>INDEX('2014'!$C$52:$C$180,'16 Year_History_Results'!CM34)</f>
        <v>0</v>
      </c>
      <c r="AX34" s="2">
        <f>INDEX('2015'!$E$52:$E$308,'16 Year_History_Results'!CN34)</f>
        <v>50</v>
      </c>
      <c r="AY34" s="147">
        <f>INDEX('2016'!$E$52:$E$308,'16 Year_History_Results'!CO34)</f>
        <v>0</v>
      </c>
      <c r="AZ34" s="2"/>
      <c r="BA34" s="2"/>
      <c r="BB34">
        <f t="shared" si="13"/>
        <v>2826</v>
      </c>
      <c r="BC34" s="146"/>
      <c r="BD34" s="2"/>
      <c r="BE34" s="146">
        <f>INDEX('2001'!$B$44:$B$140,'16 Year_History_Results'!BZ34)</f>
        <v>0</v>
      </c>
      <c r="BF34" s="2">
        <f>INDEX('2002'!$B$44:$B$140,'16 Year_History_Results'!CA34)</f>
        <v>0</v>
      </c>
      <c r="BG34" s="2">
        <f>INDEX('2003'!$B$44:$B$140,'16 Year_History_Results'!CB34)</f>
        <v>0</v>
      </c>
      <c r="BH34" s="2">
        <f>INDEX('2004'!$B$44:$B$140,'16 Year_History_Results'!CC34)</f>
        <v>0</v>
      </c>
      <c r="BI34" s="2">
        <f>INDEX('2005'!$B$44:$B$140,'16 Year_History_Results'!CD34)</f>
        <v>0</v>
      </c>
      <c r="BJ34" s="2">
        <f>INDEX('2006'!$B$44:$B$140,'16 Year_History_Results'!CE34)</f>
        <v>0</v>
      </c>
      <c r="BK34" s="2">
        <f>INDEX('2007'!$B$44:$B$140,'16 Year_History_Results'!CF34)</f>
        <v>0</v>
      </c>
      <c r="BL34" s="2">
        <f>INDEX('2008'!$B$44:$B$140,'16 Year_History_Results'!CG34)</f>
        <v>0</v>
      </c>
      <c r="BM34" s="2">
        <f>INDEX('2009'!$B$44:$B$140,'16 Year_History_Results'!CH34)</f>
        <v>0</v>
      </c>
      <c r="BN34" s="2">
        <f>INDEX('2010'!$B$44:$B$140,'16 Year_History_Results'!CI34)</f>
        <v>0</v>
      </c>
      <c r="BO34" s="2">
        <f>INDEX('2011'!$B$44:$B$140,'16 Year_History_Results'!CJ34)</f>
        <v>14</v>
      </c>
      <c r="BP34" s="2">
        <f>INDEX('2012'!$B$44:$B$140,'16 Year_History_Results'!CK34)</f>
        <v>16</v>
      </c>
      <c r="BQ34" s="2">
        <f>INDEX('2013'!$B$44:$B$140,'16 Year_History_Results'!CL34)</f>
        <v>5</v>
      </c>
      <c r="BR34" s="2">
        <f>INDEX('2014'!$B$52:$B$180,'16 Year_History_Results'!CM34)</f>
        <v>0</v>
      </c>
      <c r="BS34" s="147">
        <f>INDEX('2015'!$B$52:$B$308,'16 Year_History_Results'!CN34)</f>
        <v>16</v>
      </c>
      <c r="BT34" s="147">
        <f>INDEX('2016'!$B$52:$B$308,'16 Year_History_Results'!CO34)</f>
        <v>0</v>
      </c>
      <c r="BW34">
        <f t="shared" si="14"/>
        <v>2826</v>
      </c>
      <c r="BX34" s="146"/>
      <c r="BY34" s="2"/>
      <c r="BZ34" s="146">
        <f>IF(ISNA(MATCH($BW34,'2001'!$A$44:$A$139,0)),97,MATCH($BW34,'2001'!$A$44:$A$139,0))</f>
        <v>97</v>
      </c>
      <c r="CA34" s="2">
        <f>IF(ISNA(MATCH($BW34,'2002'!$A$44:$A$139,0)),97,MATCH($BW34,'2002'!$A$44:$A$139,0))</f>
        <v>97</v>
      </c>
      <c r="CB34" s="2">
        <f>IF(ISNA(MATCH($BW34,'2003'!$A$44:$A$139,0)),97,MATCH($BW34,'2003'!$A$44:$A$139,0))</f>
        <v>97</v>
      </c>
      <c r="CC34" s="2">
        <f>IF(ISNA(MATCH($BW34,'2004'!$A$44:$A$139,0)),97,MATCH($BW34,'2004'!$A$44:$A$139,0))</f>
        <v>97</v>
      </c>
      <c r="CD34" s="2">
        <f>IF(ISNA(MATCH($BW34,'2005'!$A$44:$A$139,0)),97,MATCH($BW34,'2005'!$A$44:$A$139,0))</f>
        <v>97</v>
      </c>
      <c r="CE34" s="2">
        <f>IF(ISNA(MATCH($BW34,'2006'!$A$44:$A$139,0)),97,MATCH($BW34,'2006'!$A$44:$A$139,0))</f>
        <v>97</v>
      </c>
      <c r="CF34" s="2">
        <f>IF(ISNA(MATCH($BW34,'2007'!$A$44:$A$139,0)),97,MATCH($BW34,'2007'!$A$44:$A$139,0))</f>
        <v>97</v>
      </c>
      <c r="CG34" s="2">
        <f>IF(ISNA(MATCH($BW34,'2008'!$A$44:$A$139,0)),97,MATCH($BW34,'2008'!$A$44:$A$139,0))</f>
        <v>97</v>
      </c>
      <c r="CH34" s="2">
        <f>IF(ISNA(MATCH($BW34,'2009'!$A$44:$A$139,0)),97,MATCH($BW34,'2009'!$A$44:$A$139,0))</f>
        <v>97</v>
      </c>
      <c r="CI34" s="2">
        <f>IF(ISNA(MATCH($BW34,'2010'!$A$44:$A$139,0)),97,MATCH($BW34,'2010'!$A$44:$A$139,0))</f>
        <v>97</v>
      </c>
      <c r="CJ34" s="2">
        <f>IF(ISNA(MATCH($BW34,'2011'!$A$44:$A$139,0)),97,MATCH($BW34,'2011'!$A$44:$A$139,0))</f>
        <v>89</v>
      </c>
      <c r="CK34" s="2">
        <f>IF(ISNA(MATCH($BW34,'2012'!$A$44:$A$139,0)),97,MATCH($BW34,'2012'!$A$44:$A$139,0))</f>
        <v>85</v>
      </c>
      <c r="CL34" s="2">
        <f>IF(ISNA(MATCH($BW34,'2013'!$A$44:$A$139,0)),97,MATCH($BW34,'2013'!$A$44:$A$139,0))</f>
        <v>78</v>
      </c>
      <c r="CM34" s="2">
        <f>IF(ISNA(MATCH($BW34,'2014'!$A$52:$A$179,0)),129,MATCH($BW34,'2014'!$A$52:$A$179,0))</f>
        <v>129</v>
      </c>
      <c r="CN34" s="147">
        <f>IF(ISNA(MATCH($BW34,'2015'!$A$52:$A$307,0)),257,MATCH($BW34,'2015'!$A$52:$A$307,0))</f>
        <v>171</v>
      </c>
      <c r="CO34" s="147">
        <f>IF(ISNA(MATCH($BW34,'2016'!$A$52:$A$307,0)),257,MATCH($BW34,'2016'!$A$52:$A$307,0))</f>
        <v>257</v>
      </c>
      <c r="CP34" s="314"/>
      <c r="CQ34">
        <f t="shared" si="15"/>
        <v>2826</v>
      </c>
      <c r="CR34" s="278"/>
      <c r="CS34" s="279"/>
      <c r="CT34" s="278">
        <f t="shared" si="16"/>
        <v>0</v>
      </c>
      <c r="CU34" s="279">
        <f t="shared" si="2"/>
        <v>0</v>
      </c>
      <c r="CV34" s="279">
        <f t="shared" si="3"/>
        <v>0</v>
      </c>
      <c r="CW34" s="279">
        <f t="shared" si="4"/>
        <v>0</v>
      </c>
      <c r="CX34" s="279">
        <f t="shared" si="5"/>
        <v>0</v>
      </c>
      <c r="CY34" s="279">
        <f t="shared" si="6"/>
        <v>0</v>
      </c>
      <c r="CZ34" s="279">
        <f t="shared" si="7"/>
        <v>0</v>
      </c>
      <c r="DA34" s="279">
        <f t="shared" si="8"/>
        <v>0</v>
      </c>
      <c r="DB34" s="279">
        <f t="shared" si="9"/>
        <v>0</v>
      </c>
      <c r="DC34" s="279">
        <f t="shared" si="17"/>
        <v>0</v>
      </c>
      <c r="DD34" s="279">
        <f t="shared" si="18"/>
        <v>34</v>
      </c>
      <c r="DE34" s="279">
        <f t="shared" si="19"/>
        <v>58.664400000000001</v>
      </c>
      <c r="DF34" s="279">
        <f t="shared" si="20"/>
        <v>44.105689040000001</v>
      </c>
      <c r="DG34" s="279">
        <f t="shared" si="21"/>
        <v>29.400852314064</v>
      </c>
      <c r="DH34" s="280">
        <f t="shared" si="38"/>
        <v>85.598608152555059</v>
      </c>
      <c r="DI34" s="280">
        <f t="shared" si="39"/>
        <v>57.060032194493196</v>
      </c>
      <c r="DJ34" s="154">
        <f t="shared" si="10"/>
        <v>11</v>
      </c>
      <c r="DK34" s="279">
        <f t="shared" si="22"/>
        <v>2826</v>
      </c>
      <c r="DL34" s="154"/>
      <c r="DM34" s="154"/>
      <c r="DN34" s="267">
        <f t="shared" si="23"/>
        <v>0</v>
      </c>
      <c r="DO34" s="154">
        <f t="shared" si="24"/>
        <v>0</v>
      </c>
      <c r="DP34" s="154">
        <f t="shared" si="25"/>
        <v>0</v>
      </c>
      <c r="DQ34" s="154">
        <f t="shared" si="26"/>
        <v>0</v>
      </c>
      <c r="DR34" s="154">
        <f t="shared" si="27"/>
        <v>0</v>
      </c>
      <c r="DS34" s="154">
        <f t="shared" si="28"/>
        <v>0</v>
      </c>
      <c r="DT34" s="154">
        <f t="shared" si="29"/>
        <v>0</v>
      </c>
      <c r="DU34" s="154">
        <f t="shared" si="30"/>
        <v>0</v>
      </c>
      <c r="DV34" s="154">
        <f t="shared" si="31"/>
        <v>0</v>
      </c>
      <c r="DW34" s="154">
        <f t="shared" si="32"/>
        <v>0</v>
      </c>
      <c r="DX34" s="154">
        <f t="shared" si="33"/>
        <v>34</v>
      </c>
      <c r="DY34" s="154">
        <f t="shared" si="34"/>
        <v>70</v>
      </c>
      <c r="DZ34" s="154">
        <f t="shared" si="35"/>
        <v>75</v>
      </c>
      <c r="EA34" s="154">
        <f t="shared" si="36"/>
        <v>75</v>
      </c>
      <c r="EB34" s="264">
        <f t="shared" si="40"/>
        <v>141</v>
      </c>
      <c r="EC34" s="264">
        <f t="shared" si="41"/>
        <v>141</v>
      </c>
      <c r="ED34" s="154">
        <f t="shared" si="11"/>
        <v>45</v>
      </c>
    </row>
    <row r="35" spans="2:137" ht="13" thickBot="1" x14ac:dyDescent="0.3">
      <c r="B35" s="131">
        <v>25</v>
      </c>
      <c r="C35" s="50">
        <f t="shared" si="0"/>
        <v>9</v>
      </c>
      <c r="D35" s="50">
        <f t="shared" si="12"/>
        <v>9</v>
      </c>
      <c r="E35" s="97"/>
      <c r="F35" s="2">
        <f t="shared" si="37"/>
        <v>30</v>
      </c>
      <c r="G35" s="494">
        <v>1023</v>
      </c>
      <c r="H35" s="98">
        <f>15- COUNTIF(L35:AC35,"#N/A")</f>
        <v>5</v>
      </c>
      <c r="I35" s="131">
        <f>SUM(AH35:AY35)+SUM(BE35:BT35)</f>
        <v>116</v>
      </c>
      <c r="J35" s="398">
        <f>DI35</f>
        <v>56.750835799867282</v>
      </c>
      <c r="K35" s="456" t="str">
        <f>IF(ISNUMBER(MATCH(G35,'[4]OPR data'!$A$3:$A$2900,0)),"Y","N")</f>
        <v>Y</v>
      </c>
      <c r="L35" s="146"/>
      <c r="M35" s="233"/>
      <c r="N35" s="469" t="e">
        <f>(INDEX(Finish_table!R$4:R$83,MATCH('16 Year_History_Results'!$G35,Finish_table!S$4:S$83,0),1))</f>
        <v>#N/A</v>
      </c>
      <c r="O35" s="233" t="e">
        <f>(INDEX(Finish_table!Z$4:Z$99,MATCH('16 Year_History_Results'!$G35,Finish_table!AA$4:AA$99,0),1))</f>
        <v>#N/A</v>
      </c>
      <c r="P35" s="233" t="e">
        <f>(INDEX(Finish_table!AI$4:AI$99,MATCH('16 Year_History_Results'!$G35,Finish_table!AJ$4:AJ$99,0),1))</f>
        <v>#N/A</v>
      </c>
      <c r="Q35" s="233" t="e">
        <f>(INDEX(Finish_table!AR$4:AR$99,MATCH('16 Year_History_Results'!$G35,Finish_table!AS$4:AS$99,0),1))</f>
        <v>#N/A</v>
      </c>
      <c r="R35" s="233" t="e">
        <f>(INDEX(Finish_table!BA$4:BA$99,MATCH('16 Year_History_Results'!$G35,Finish_table!BB$4:BB$99,0),1))</f>
        <v>#N/A</v>
      </c>
      <c r="S35" s="233" t="str">
        <f>(INDEX(Finish_table!BJ$4:BJ$99,MATCH('16 Year_History_Results'!$G35,Finish_table!BK$4:BK$99,0),1))</f>
        <v>QF</v>
      </c>
      <c r="T35" s="233" t="e">
        <f>(INDEX(Finish_table!BS$4:BS$99,MATCH('16 Year_History_Results'!$G35,Finish_table!BT$4:BT$99,0),1))</f>
        <v>#N/A</v>
      </c>
      <c r="U35" s="233" t="e">
        <f>(INDEX(Finish_table!CB$4:CB$99,MATCH('16 Year_History_Results'!$G35,Finish_table!CC$4:CC$99,0),1))</f>
        <v>#N/A</v>
      </c>
      <c r="V35" s="233" t="e">
        <f>(INDEX(Finish_table!CK$4:CK$99,MATCH('16 Year_History_Results'!$G35,Finish_table!CL$4:CL$99,0),1))</f>
        <v>#N/A</v>
      </c>
      <c r="W35" s="233" t="e">
        <f>(INDEX(Finish_table!CT$4:CT$99,MATCH('16 Year_History_Results'!$G35,Finish_table!CU$4:CU$99,0),1))</f>
        <v>#N/A</v>
      </c>
      <c r="X35" s="233" t="str">
        <f>(INDEX(Finish_table!DC$4:DC$99,MATCH('16 Year_History_Results'!$G35,Finish_table!DD$4:DD$99,0),1))</f>
        <v>SF</v>
      </c>
      <c r="Y35" s="233" t="str">
        <f>(INDEX(Finish_table!DL$4:DL$99,MATCH('16 Year_History_Results'!$G35,Finish_table!DM$4:DM$99,0),1))</f>
        <v>QF</v>
      </c>
      <c r="Z35" s="233" t="e">
        <f>(INDEX(Finish_table!DU$4:DU$99,MATCH('16 Year_History_Results'!$G35,Finish_table!DV$4:DV$99,0),1))</f>
        <v>#N/A</v>
      </c>
      <c r="AA35" s="233" t="str">
        <f>(INDEX(Finish_table!ED$4:ED$140,MATCH('16 Year_History_Results'!$G35,Finish_table!EE$4:EE$140,0),1))</f>
        <v>QF</v>
      </c>
      <c r="AB35" s="233" t="str">
        <f>(INDEX(Finish_table!EM$4:EM$224,MATCH('16 Year_History_Results'!$G35,Finish_table!EN$4:EN$224,0),1))</f>
        <v>WS</v>
      </c>
      <c r="AC35" s="253" t="str">
        <f>(INDEX(Finish_table!EW$4:EW$224,MATCH('16 Year_History_Results'!$G35,Finish_table!EX$4:EX$224,0),1))</f>
        <v>QF</v>
      </c>
      <c r="AD35" s="2"/>
      <c r="AF35" s="98"/>
      <c r="AG35">
        <f t="shared" si="1"/>
        <v>1023</v>
      </c>
      <c r="AH35" s="146"/>
      <c r="AI35" s="2"/>
      <c r="AJ35" s="146">
        <f>INDEX('2001'!$C$44:$C$140,'16 Year_History_Results'!BZ35)</f>
        <v>0</v>
      </c>
      <c r="AK35" s="2">
        <f>INDEX('2002'!$C$44:$C$140,'16 Year_History_Results'!CA35)</f>
        <v>0</v>
      </c>
      <c r="AL35" s="2">
        <f>INDEX('2003'!$C$44:$C$140,'16 Year_History_Results'!CB35)</f>
        <v>0</v>
      </c>
      <c r="AM35" s="2">
        <f>INDEX('2004'!$C$44:$C$140,'16 Year_History_Results'!CC35)</f>
        <v>0</v>
      </c>
      <c r="AN35" s="2">
        <f>INDEX('2005'!$C$44:$C$140,'16 Year_History_Results'!CD35)</f>
        <v>0</v>
      </c>
      <c r="AO35" s="2">
        <f>INDEX('2006'!$C$44:$C$140,'16 Year_History_Results'!CE35)</f>
        <v>0</v>
      </c>
      <c r="AP35" s="2">
        <f>INDEX('2007'!$C$44:$C$140,'16 Year_History_Results'!CF35)</f>
        <v>0</v>
      </c>
      <c r="AQ35" s="2">
        <f>INDEX('2008'!$C$44:$C$140,'16 Year_History_Results'!CG35)</f>
        <v>0</v>
      </c>
      <c r="AR35" s="2">
        <f>INDEX('2009'!$C$44:$C$140,'16 Year_History_Results'!CH35)</f>
        <v>0</v>
      </c>
      <c r="AS35" s="2">
        <f>INDEX('2010'!$C$44:$C$140,'16 Year_History_Results'!CI35)</f>
        <v>0</v>
      </c>
      <c r="AT35" s="2">
        <f>INDEX('2011'!$C$44:$C$140,'16 Year_History_Results'!CJ35)</f>
        <v>10</v>
      </c>
      <c r="AU35" s="2">
        <f>INDEX('2012'!$C$44:$C$140,'16 Year_History_Results'!CK35)</f>
        <v>0</v>
      </c>
      <c r="AV35" s="2">
        <f>INDEX('2013'!$C$44:$C$140,'16 Year_History_Results'!CL35)</f>
        <v>0</v>
      </c>
      <c r="AW35" s="2">
        <f>INDEX('2014'!$C$52:$C$180,'16 Year_History_Results'!CM35)</f>
        <v>0</v>
      </c>
      <c r="AX35" s="2">
        <f>INDEX('2015'!$E$52:$E$308,'16 Year_History_Results'!CN35)</f>
        <v>40</v>
      </c>
      <c r="AY35" s="147">
        <f>INDEX('2016'!$E$52:$E$308,'16 Year_History_Results'!CO35)</f>
        <v>0</v>
      </c>
      <c r="AZ35" s="2"/>
      <c r="BA35" s="2"/>
      <c r="BB35">
        <f t="shared" si="13"/>
        <v>1023</v>
      </c>
      <c r="BC35" s="146"/>
      <c r="BD35" s="2"/>
      <c r="BE35" s="146">
        <f>INDEX('2001'!$B$44:$B$140,'16 Year_History_Results'!BZ35)</f>
        <v>0</v>
      </c>
      <c r="BF35" s="2">
        <f>INDEX('2002'!$B$44:$B$140,'16 Year_History_Results'!CA35)</f>
        <v>0</v>
      </c>
      <c r="BG35" s="2">
        <f>INDEX('2003'!$B$44:$B$140,'16 Year_History_Results'!CB35)</f>
        <v>0</v>
      </c>
      <c r="BH35" s="2">
        <f>INDEX('2004'!$B$44:$B$140,'16 Year_History_Results'!CC35)</f>
        <v>0</v>
      </c>
      <c r="BI35" s="2">
        <f>INDEX('2005'!$B$44:$B$140,'16 Year_History_Results'!CD35)</f>
        <v>0</v>
      </c>
      <c r="BJ35" s="2">
        <f>INDEX('2006'!$B$44:$B$140,'16 Year_History_Results'!CE35)</f>
        <v>10</v>
      </c>
      <c r="BK35" s="2">
        <f>INDEX('2007'!$B$44:$B$140,'16 Year_History_Results'!CF35)</f>
        <v>0</v>
      </c>
      <c r="BL35" s="2">
        <f>INDEX('2008'!$B$44:$B$140,'16 Year_History_Results'!CG35)</f>
        <v>0</v>
      </c>
      <c r="BM35" s="2">
        <f>INDEX('2009'!$B$44:$B$140,'16 Year_History_Results'!CH35)</f>
        <v>0</v>
      </c>
      <c r="BN35" s="2">
        <f>INDEX('2010'!$B$44:$B$140,'16 Year_History_Results'!CI35)</f>
        <v>0</v>
      </c>
      <c r="BO35" s="2">
        <f>INDEX('2011'!$B$44:$B$140,'16 Year_History_Results'!CJ35)</f>
        <v>7</v>
      </c>
      <c r="BP35" s="2">
        <f>INDEX('2012'!$B$44:$B$140,'16 Year_History_Results'!CK35)</f>
        <v>13</v>
      </c>
      <c r="BQ35" s="2">
        <f>INDEX('2013'!$B$44:$B$140,'16 Year_History_Results'!CL35)</f>
        <v>0</v>
      </c>
      <c r="BR35" s="2">
        <f>INDEX('2014'!$B$52:$B$180,'16 Year_History_Results'!CM35)</f>
        <v>10</v>
      </c>
      <c r="BS35" s="147">
        <f>INDEX('2015'!$B$52:$B$308,'16 Year_History_Results'!CN35)</f>
        <v>16</v>
      </c>
      <c r="BT35" s="147">
        <f>INDEX('2016'!$B$52:$B$308,'16 Year_History_Results'!CO35)</f>
        <v>10</v>
      </c>
      <c r="BW35">
        <f t="shared" si="14"/>
        <v>1023</v>
      </c>
      <c r="BX35" s="146"/>
      <c r="BY35" s="2"/>
      <c r="BZ35" s="146">
        <f>IF(ISNA(MATCH($BW35,'2001'!$A$44:$A$139,0)),97,MATCH($BW35,'2001'!$A$44:$A$139,0))</f>
        <v>97</v>
      </c>
      <c r="CA35" s="2">
        <f>IF(ISNA(MATCH($BW35,'2002'!$A$44:$A$139,0)),97,MATCH($BW35,'2002'!$A$44:$A$139,0))</f>
        <v>97</v>
      </c>
      <c r="CB35" s="2">
        <f>IF(ISNA(MATCH($BW35,'2003'!$A$44:$A$139,0)),97,MATCH($BW35,'2003'!$A$44:$A$139,0))</f>
        <v>97</v>
      </c>
      <c r="CC35" s="2">
        <f>IF(ISNA(MATCH($BW35,'2004'!$A$44:$A$139,0)),97,MATCH($BW35,'2004'!$A$44:$A$139,0))</f>
        <v>97</v>
      </c>
      <c r="CD35" s="2">
        <f>IF(ISNA(MATCH($BW35,'2005'!$A$44:$A$139,0)),97,MATCH($BW35,'2005'!$A$44:$A$139,0))</f>
        <v>97</v>
      </c>
      <c r="CE35" s="2">
        <f>IF(ISNA(MATCH($BW35,'2006'!$A$44:$A$139,0)),97,MATCH($BW35,'2006'!$A$44:$A$139,0))</f>
        <v>74</v>
      </c>
      <c r="CF35" s="2">
        <f>IF(ISNA(MATCH($BW35,'2007'!$A$44:$A$139,0)),97,MATCH($BW35,'2007'!$A$44:$A$139,0))</f>
        <v>97</v>
      </c>
      <c r="CG35" s="2">
        <f>IF(ISNA(MATCH($BW35,'2008'!$A$44:$A$139,0)),97,MATCH($BW35,'2008'!$A$44:$A$139,0))</f>
        <v>97</v>
      </c>
      <c r="CH35" s="2">
        <f>IF(ISNA(MATCH($BW35,'2009'!$A$44:$A$139,0)),97,MATCH($BW35,'2009'!$A$44:$A$139,0))</f>
        <v>97</v>
      </c>
      <c r="CI35" s="2">
        <f>IF(ISNA(MATCH($BW35,'2010'!$A$44:$A$139,0)),97,MATCH($BW35,'2010'!$A$44:$A$139,0))</f>
        <v>97</v>
      </c>
      <c r="CJ35" s="2">
        <f>IF(ISNA(MATCH($BW35,'2011'!$A$44:$A$139,0)),97,MATCH($BW35,'2011'!$A$44:$A$139,0))</f>
        <v>52</v>
      </c>
      <c r="CK35" s="2">
        <f>IF(ISNA(MATCH($BW35,'2012'!$A$44:$A$139,0)),97,MATCH($BW35,'2012'!$A$44:$A$139,0))</f>
        <v>48</v>
      </c>
      <c r="CL35" s="2">
        <f>IF(ISNA(MATCH($BW35,'2013'!$A$44:$A$139,0)),97,MATCH($BW35,'2013'!$A$44:$A$139,0))</f>
        <v>97</v>
      </c>
      <c r="CM35" s="2">
        <f>IF(ISNA(MATCH($BW35,'2014'!$A$52:$A$179,0)),129,MATCH($BW35,'2014'!$A$52:$A$179,0))</f>
        <v>57</v>
      </c>
      <c r="CN35" s="147">
        <f>IF(ISNA(MATCH($BW35,'2015'!$A$52:$A$307,0)),257,MATCH($BW35,'2015'!$A$52:$A$307,0))</f>
        <v>86</v>
      </c>
      <c r="CO35" s="147">
        <f>IF(ISNA(MATCH($BW35,'2016'!$A$52:$A$307,0)),257,MATCH($BW35,'2016'!$A$52:$A$307,0))</f>
        <v>82</v>
      </c>
      <c r="CP35" s="314"/>
      <c r="CQ35">
        <f t="shared" si="15"/>
        <v>1023</v>
      </c>
      <c r="CR35" s="278"/>
      <c r="CS35" s="279"/>
      <c r="CT35" s="278">
        <f t="shared" si="16"/>
        <v>0</v>
      </c>
      <c r="CU35" s="279">
        <f t="shared" si="2"/>
        <v>0</v>
      </c>
      <c r="CV35" s="279">
        <f t="shared" si="3"/>
        <v>0</v>
      </c>
      <c r="CW35" s="279">
        <f t="shared" si="4"/>
        <v>0</v>
      </c>
      <c r="CX35" s="279">
        <f t="shared" si="5"/>
        <v>0</v>
      </c>
      <c r="CY35" s="279">
        <f t="shared" si="6"/>
        <v>10</v>
      </c>
      <c r="CZ35" s="279">
        <f t="shared" si="7"/>
        <v>6.6659999999999995</v>
      </c>
      <c r="DA35" s="279">
        <f t="shared" si="8"/>
        <v>4.4435555999999998</v>
      </c>
      <c r="DB35" s="279">
        <f t="shared" si="9"/>
        <v>2.9620741629599996</v>
      </c>
      <c r="DC35" s="279">
        <f t="shared" si="17"/>
        <v>1.9745186370291357</v>
      </c>
      <c r="DD35" s="279">
        <f t="shared" si="18"/>
        <v>18.316214123443622</v>
      </c>
      <c r="DE35" s="279">
        <f t="shared" si="19"/>
        <v>25.209588334687517</v>
      </c>
      <c r="DF35" s="279">
        <f t="shared" si="20"/>
        <v>16.804711583902698</v>
      </c>
      <c r="DG35" s="279">
        <f t="shared" si="21"/>
        <v>21.202020741829536</v>
      </c>
      <c r="DH35" s="280">
        <f t="shared" si="38"/>
        <v>70.133267026503574</v>
      </c>
      <c r="DI35" s="280">
        <f t="shared" si="39"/>
        <v>56.750835799867282</v>
      </c>
      <c r="DJ35" s="154">
        <f t="shared" si="10"/>
        <v>17</v>
      </c>
      <c r="DK35" s="279">
        <f t="shared" si="22"/>
        <v>1023</v>
      </c>
      <c r="DL35" s="154"/>
      <c r="DM35" s="154"/>
      <c r="DN35" s="267">
        <f t="shared" si="23"/>
        <v>0</v>
      </c>
      <c r="DO35" s="154">
        <f t="shared" si="24"/>
        <v>0</v>
      </c>
      <c r="DP35" s="154">
        <f t="shared" si="25"/>
        <v>0</v>
      </c>
      <c r="DQ35" s="154">
        <f t="shared" si="26"/>
        <v>0</v>
      </c>
      <c r="DR35" s="154">
        <f t="shared" si="27"/>
        <v>0</v>
      </c>
      <c r="DS35" s="154">
        <f t="shared" si="28"/>
        <v>10</v>
      </c>
      <c r="DT35" s="154">
        <f t="shared" si="29"/>
        <v>10</v>
      </c>
      <c r="DU35" s="154">
        <f t="shared" si="30"/>
        <v>10</v>
      </c>
      <c r="DV35" s="154">
        <f t="shared" si="31"/>
        <v>10</v>
      </c>
      <c r="DW35" s="154">
        <f t="shared" si="32"/>
        <v>10</v>
      </c>
      <c r="DX35" s="154">
        <f t="shared" si="33"/>
        <v>27</v>
      </c>
      <c r="DY35" s="154">
        <f t="shared" si="34"/>
        <v>40</v>
      </c>
      <c r="DZ35" s="154">
        <f t="shared" si="35"/>
        <v>40</v>
      </c>
      <c r="EA35" s="154">
        <f t="shared" si="36"/>
        <v>50</v>
      </c>
      <c r="EB35" s="264">
        <f t="shared" si="40"/>
        <v>106</v>
      </c>
      <c r="EC35" s="264">
        <f t="shared" si="41"/>
        <v>116</v>
      </c>
      <c r="ED35" s="154">
        <f t="shared" si="11"/>
        <v>80</v>
      </c>
      <c r="EG35" s="279"/>
    </row>
    <row r="36" spans="2:137" ht="13" thickBot="1" x14ac:dyDescent="0.3">
      <c r="B36" s="142">
        <v>27</v>
      </c>
      <c r="C36" s="50">
        <f t="shared" si="0"/>
        <v>1</v>
      </c>
      <c r="D36" s="50">
        <f t="shared" si="12"/>
        <v>0</v>
      </c>
      <c r="E36" s="97"/>
      <c r="F36" s="2">
        <f t="shared" si="37"/>
        <v>31</v>
      </c>
      <c r="G36" s="207">
        <v>359</v>
      </c>
      <c r="H36" s="98">
        <f>15- COUNTIF(L36:AC36,"#N/A")</f>
        <v>7</v>
      </c>
      <c r="I36" s="131">
        <f>SUM(AH36:AY36)+SUM(BE36:BT36)</f>
        <v>130</v>
      </c>
      <c r="J36" s="398">
        <f>DI36</f>
        <v>55.965713059302324</v>
      </c>
      <c r="K36" s="456" t="str">
        <f>IF(ISNUMBER(MATCH(G36,'[4]OPR data'!$A$3:$A$2900,0)),"Y","N")</f>
        <v>Y</v>
      </c>
      <c r="L36" s="146"/>
      <c r="M36" s="233"/>
      <c r="N36" s="469" t="e">
        <f>(INDEX(Finish_table!R$4:R$83,MATCH('16 Year_History_Results'!$G36,Finish_table!S$4:S$83,0),1))</f>
        <v>#N/A</v>
      </c>
      <c r="O36" s="233" t="e">
        <f>(INDEX(Finish_table!Z$4:Z$99,MATCH('16 Year_History_Results'!$G36,Finish_table!AA$4:AA$99,0),1))</f>
        <v>#N/A</v>
      </c>
      <c r="P36" s="233" t="str">
        <f>(INDEX(Finish_table!AI$4:AI$99,MATCH('16 Year_History_Results'!$G36,Finish_table!AJ$4:AJ$99,0),1))</f>
        <v>QF</v>
      </c>
      <c r="Q36" s="233" t="e">
        <f>(INDEX(Finish_table!AR$4:AR$99,MATCH('16 Year_History_Results'!$G36,Finish_table!AS$4:AS$99,0),1))</f>
        <v>#N/A</v>
      </c>
      <c r="R36" s="233" t="e">
        <f>(INDEX(Finish_table!BA$4:BA$99,MATCH('16 Year_History_Results'!$G36,Finish_table!BB$4:BB$99,0),1))</f>
        <v>#N/A</v>
      </c>
      <c r="S36" s="233" t="e">
        <f>(INDEX(Finish_table!BJ$4:BJ$99,MATCH('16 Year_History_Results'!$G36,Finish_table!BK$4:BK$99,0),1))</f>
        <v>#N/A</v>
      </c>
      <c r="T36" s="233" t="e">
        <f>(INDEX(Finish_table!BS$4:BS$99,MATCH('16 Year_History_Results'!$G36,Finish_table!BT$4:BT$99,0),1))</f>
        <v>#N/A</v>
      </c>
      <c r="U36" s="233" t="str">
        <f>(INDEX(Finish_table!CB$4:CB$99,MATCH('16 Year_History_Results'!$G36,Finish_table!CC$4:CC$99,0),1))</f>
        <v>QF</v>
      </c>
      <c r="V36" s="233" t="e">
        <f>(INDEX(Finish_table!CK$4:CK$99,MATCH('16 Year_History_Results'!$G36,Finish_table!CL$4:CL$99,0),1))</f>
        <v>#N/A</v>
      </c>
      <c r="W36" s="233" t="str">
        <f>(INDEX(Finish_table!CT$4:CT$99,MATCH('16 Year_History_Results'!$G36,Finish_table!CU$4:CU$99,0),1))</f>
        <v>QF</v>
      </c>
      <c r="X36" s="233" t="e">
        <f>(INDEX(Finish_table!DC$4:DC$99,MATCH('16 Year_History_Results'!$G36,Finish_table!DD$4:DD$99,0),1))</f>
        <v>#N/A</v>
      </c>
      <c r="Y36" s="233" t="str">
        <f>(INDEX(Finish_table!DL$4:DL$99,MATCH('16 Year_History_Results'!$G36,Finish_table!DM$4:DM$99,0),1))</f>
        <v>SF</v>
      </c>
      <c r="Z36" s="233" t="str">
        <f>(INDEX(Finish_table!DU$4:DU$99,MATCH('16 Year_History_Results'!$G36,Finish_table!DV$4:DV$99,0),1))</f>
        <v>QF</v>
      </c>
      <c r="AA36" s="233" t="str">
        <f>(INDEX(Finish_table!ED$4:ED$140,MATCH('16 Year_History_Results'!$G36,Finish_table!EE$4:EE$140,0),1))</f>
        <v>SF</v>
      </c>
      <c r="AB36" s="233" t="str">
        <f>(INDEX(Finish_table!EM$4:EM$224,MATCH('16 Year_History_Results'!$G36,Finish_table!EN$4:EN$224,0),1))</f>
        <v>W</v>
      </c>
      <c r="AC36" s="253" t="str">
        <f>(INDEX(Finish_table!EW$4:EW$224,MATCH('16 Year_History_Results'!$G36,Finish_table!EX$4:EX$224,0),1))</f>
        <v>QF</v>
      </c>
      <c r="AD36" s="2"/>
      <c r="AF36" s="98"/>
      <c r="AG36">
        <f t="shared" si="1"/>
        <v>359</v>
      </c>
      <c r="AH36" s="146"/>
      <c r="AI36" s="2"/>
      <c r="AJ36" s="146">
        <f>INDEX('2001'!$C$44:$C$140,'16 Year_History_Results'!BZ36)</f>
        <v>0</v>
      </c>
      <c r="AK36" s="2">
        <f>INDEX('2002'!$C$44:$C$140,'16 Year_History_Results'!CA36)</f>
        <v>0</v>
      </c>
      <c r="AL36" s="2">
        <f>INDEX('2003'!$C$44:$C$140,'16 Year_History_Results'!CB36)</f>
        <v>0</v>
      </c>
      <c r="AM36" s="2">
        <f>INDEX('2004'!$C$44:$C$140,'16 Year_History_Results'!CC36)</f>
        <v>0</v>
      </c>
      <c r="AN36" s="2">
        <f>INDEX('2005'!$C$44:$C$140,'16 Year_History_Results'!CD36)</f>
        <v>0</v>
      </c>
      <c r="AO36" s="2">
        <f>INDEX('2006'!$C$44:$C$140,'16 Year_History_Results'!CE36)</f>
        <v>0</v>
      </c>
      <c r="AP36" s="2">
        <f>INDEX('2007'!$C$44:$C$140,'16 Year_History_Results'!CF36)</f>
        <v>0</v>
      </c>
      <c r="AQ36" s="2">
        <f>INDEX('2008'!$C$44:$C$140,'16 Year_History_Results'!CG36)</f>
        <v>0</v>
      </c>
      <c r="AR36" s="2">
        <f>INDEX('2009'!$C$44:$C$140,'16 Year_History_Results'!CH36)</f>
        <v>0</v>
      </c>
      <c r="AS36" s="2">
        <f>INDEX('2010'!$C$44:$C$140,'16 Year_History_Results'!CI36)</f>
        <v>0</v>
      </c>
      <c r="AT36" s="2">
        <f>INDEX('2011'!$C$44:$C$140,'16 Year_History_Results'!CJ36)</f>
        <v>0</v>
      </c>
      <c r="AU36" s="2">
        <f>INDEX('2012'!$C$44:$C$140,'16 Year_History_Results'!CK36)</f>
        <v>10</v>
      </c>
      <c r="AV36" s="2">
        <f>INDEX('2013'!$C$44:$C$140,'16 Year_History_Results'!CL36)</f>
        <v>0</v>
      </c>
      <c r="AW36" s="2">
        <f>INDEX('2014'!$C$52:$C$180,'16 Year_History_Results'!CM36)</f>
        <v>10</v>
      </c>
      <c r="AX36" s="2">
        <f>INDEX('2015'!$E$52:$E$308,'16 Year_History_Results'!CN36)</f>
        <v>30</v>
      </c>
      <c r="AY36" s="147">
        <f>INDEX('2016'!$E$52:$E$308,'16 Year_History_Results'!CO36)</f>
        <v>0</v>
      </c>
      <c r="AZ36" s="2"/>
      <c r="BA36" s="2"/>
      <c r="BB36">
        <f t="shared" si="13"/>
        <v>359</v>
      </c>
      <c r="BC36" s="146"/>
      <c r="BD36" s="2"/>
      <c r="BE36" s="146">
        <f>INDEX('2001'!$B$44:$B$140,'16 Year_History_Results'!BZ36)</f>
        <v>0</v>
      </c>
      <c r="BF36" s="2">
        <f>INDEX('2002'!$B$44:$B$140,'16 Year_History_Results'!CA36)</f>
        <v>0</v>
      </c>
      <c r="BG36" s="2">
        <f>INDEX('2003'!$B$44:$B$140,'16 Year_History_Results'!CB36)</f>
        <v>6</v>
      </c>
      <c r="BH36" s="2">
        <f>INDEX('2004'!$B$44:$B$140,'16 Year_History_Results'!CC36)</f>
        <v>0</v>
      </c>
      <c r="BI36" s="2">
        <f>INDEX('2005'!$B$44:$B$140,'16 Year_History_Results'!CD36)</f>
        <v>0</v>
      </c>
      <c r="BJ36" s="2">
        <f>INDEX('2006'!$B$44:$B$140,'16 Year_History_Results'!CE36)</f>
        <v>0</v>
      </c>
      <c r="BK36" s="2">
        <f>INDEX('2007'!$B$44:$B$140,'16 Year_History_Results'!CF36)</f>
        <v>0</v>
      </c>
      <c r="BL36" s="2">
        <f>INDEX('2008'!$B$44:$B$140,'16 Year_History_Results'!CG36)</f>
        <v>8</v>
      </c>
      <c r="BM36" s="2">
        <f>INDEX('2009'!$B$44:$B$140,'16 Year_History_Results'!CH36)</f>
        <v>0</v>
      </c>
      <c r="BN36" s="2">
        <f>INDEX('2010'!$B$44:$B$140,'16 Year_History_Results'!CI36)</f>
        <v>10</v>
      </c>
      <c r="BO36" s="2">
        <f>INDEX('2011'!$B$44:$B$140,'16 Year_History_Results'!CJ36)</f>
        <v>0</v>
      </c>
      <c r="BP36" s="2">
        <f>INDEX('2012'!$B$44:$B$140,'16 Year_History_Results'!CK36)</f>
        <v>12</v>
      </c>
      <c r="BQ36" s="2">
        <f>INDEX('2013'!$B$44:$B$140,'16 Year_History_Results'!CL36)</f>
        <v>10</v>
      </c>
      <c r="BR36" s="2">
        <f>INDEX('2014'!$B$52:$B$180,'16 Year_History_Results'!CM36)</f>
        <v>12</v>
      </c>
      <c r="BS36" s="147">
        <f>INDEX('2015'!$B$52:$B$308,'16 Year_History_Results'!CN36)</f>
        <v>13</v>
      </c>
      <c r="BT36" s="147">
        <f>INDEX('2016'!$B$52:$B$308,'16 Year_History_Results'!CO36)</f>
        <v>9</v>
      </c>
      <c r="BW36">
        <f t="shared" si="14"/>
        <v>359</v>
      </c>
      <c r="BX36" s="146"/>
      <c r="BY36" s="2"/>
      <c r="BZ36" s="146">
        <f>IF(ISNA(MATCH($BW36,'2001'!$A$44:$A$139,0)),97,MATCH($BW36,'2001'!$A$44:$A$139,0))</f>
        <v>97</v>
      </c>
      <c r="CA36" s="2">
        <f>IF(ISNA(MATCH($BW36,'2002'!$A$44:$A$139,0)),97,MATCH($BW36,'2002'!$A$44:$A$139,0))</f>
        <v>97</v>
      </c>
      <c r="CB36" s="2">
        <f>IF(ISNA(MATCH($BW36,'2003'!$A$44:$A$139,0)),97,MATCH($BW36,'2003'!$A$44:$A$139,0))</f>
        <v>65</v>
      </c>
      <c r="CC36" s="2">
        <f>IF(ISNA(MATCH($BW36,'2004'!$A$44:$A$139,0)),97,MATCH($BW36,'2004'!$A$44:$A$139,0))</f>
        <v>97</v>
      </c>
      <c r="CD36" s="2">
        <f>IF(ISNA(MATCH($BW36,'2005'!$A$44:$A$139,0)),97,MATCH($BW36,'2005'!$A$44:$A$139,0))</f>
        <v>97</v>
      </c>
      <c r="CE36" s="2">
        <f>IF(ISNA(MATCH($BW36,'2006'!$A$44:$A$139,0)),97,MATCH($BW36,'2006'!$A$44:$A$139,0))</f>
        <v>97</v>
      </c>
      <c r="CF36" s="2">
        <f>IF(ISNA(MATCH($BW36,'2007'!$A$44:$A$139,0)),97,MATCH($BW36,'2007'!$A$44:$A$139,0))</f>
        <v>97</v>
      </c>
      <c r="CG36" s="2">
        <f>IF(ISNA(MATCH($BW36,'2008'!$A$44:$A$139,0)),97,MATCH($BW36,'2008'!$A$44:$A$139,0))</f>
        <v>47</v>
      </c>
      <c r="CH36" s="2">
        <f>IF(ISNA(MATCH($BW36,'2009'!$A$44:$A$139,0)),97,MATCH($BW36,'2009'!$A$44:$A$139,0))</f>
        <v>97</v>
      </c>
      <c r="CI36" s="2">
        <f>IF(ISNA(MATCH($BW36,'2010'!$A$44:$A$139,0)),97,MATCH($BW36,'2010'!$A$44:$A$139,0))</f>
        <v>36</v>
      </c>
      <c r="CJ36" s="2">
        <f>IF(ISNA(MATCH($BW36,'2011'!$A$44:$A$139,0)),97,MATCH($BW36,'2011'!$A$44:$A$139,0))</f>
        <v>97</v>
      </c>
      <c r="CK36" s="2">
        <f>IF(ISNA(MATCH($BW36,'2012'!$A$44:$A$139,0)),97,MATCH($BW36,'2012'!$A$44:$A$139,0))</f>
        <v>30</v>
      </c>
      <c r="CL36" s="2">
        <f>IF(ISNA(MATCH($BW36,'2013'!$A$44:$A$139,0)),97,MATCH($BW36,'2013'!$A$44:$A$139,0))</f>
        <v>27</v>
      </c>
      <c r="CM36" s="2">
        <f>IF(ISNA(MATCH($BW36,'2014'!$A$52:$A$179,0)),129,MATCH($BW36,'2014'!$A$52:$A$179,0))</f>
        <v>33</v>
      </c>
      <c r="CN36" s="147">
        <f>IF(ISNA(MATCH($BW36,'2015'!$A$52:$A$307,0)),257,MATCH($BW36,'2015'!$A$52:$A$307,0))</f>
        <v>51</v>
      </c>
      <c r="CO36" s="147">
        <f>IF(ISNA(MATCH($BW36,'2016'!$A$52:$A$307,0)),257,MATCH($BW36,'2016'!$A$52:$A$307,0))</f>
        <v>54</v>
      </c>
      <c r="CP36" s="314"/>
      <c r="CQ36">
        <f t="shared" si="15"/>
        <v>359</v>
      </c>
      <c r="CR36" s="278"/>
      <c r="CS36" s="279"/>
      <c r="CT36" s="278">
        <f t="shared" si="16"/>
        <v>0</v>
      </c>
      <c r="CU36" s="279">
        <f t="shared" si="2"/>
        <v>0</v>
      </c>
      <c r="CV36" s="279">
        <f t="shared" si="3"/>
        <v>6</v>
      </c>
      <c r="CW36" s="279">
        <f t="shared" si="4"/>
        <v>3.9996</v>
      </c>
      <c r="CX36" s="279">
        <f t="shared" si="5"/>
        <v>2.6661333599999999</v>
      </c>
      <c r="CY36" s="279">
        <f t="shared" si="6"/>
        <v>1.7772444977759998</v>
      </c>
      <c r="CZ36" s="279">
        <f t="shared" si="7"/>
        <v>1.1847111822174814</v>
      </c>
      <c r="DA36" s="279">
        <f t="shared" si="8"/>
        <v>8.7897284740661732</v>
      </c>
      <c r="DB36" s="279">
        <f t="shared" si="9"/>
        <v>5.8592330008125106</v>
      </c>
      <c r="DC36" s="279">
        <f t="shared" si="17"/>
        <v>13.905764718341619</v>
      </c>
      <c r="DD36" s="279">
        <f t="shared" si="18"/>
        <v>9.2695827612465234</v>
      </c>
      <c r="DE36" s="279">
        <f t="shared" si="19"/>
        <v>28.179103868646934</v>
      </c>
      <c r="DF36" s="279">
        <f t="shared" si="20"/>
        <v>28.784190638840045</v>
      </c>
      <c r="DG36" s="279">
        <f t="shared" si="21"/>
        <v>41.187541479850772</v>
      </c>
      <c r="DH36" s="280">
        <f t="shared" si="38"/>
        <v>70.455615150468532</v>
      </c>
      <c r="DI36" s="280">
        <f t="shared" si="39"/>
        <v>55.965713059302324</v>
      </c>
      <c r="DJ36" s="154">
        <f t="shared" si="10"/>
        <v>16</v>
      </c>
      <c r="DK36" s="279">
        <f t="shared" si="22"/>
        <v>359</v>
      </c>
      <c r="DL36" s="154"/>
      <c r="DM36" s="154"/>
      <c r="DN36" s="267">
        <f t="shared" si="23"/>
        <v>0</v>
      </c>
      <c r="DO36" s="154">
        <f t="shared" si="24"/>
        <v>0</v>
      </c>
      <c r="DP36" s="154">
        <f t="shared" si="25"/>
        <v>6</v>
      </c>
      <c r="DQ36" s="154">
        <f t="shared" si="26"/>
        <v>6</v>
      </c>
      <c r="DR36" s="154">
        <f t="shared" si="27"/>
        <v>6</v>
      </c>
      <c r="DS36" s="154">
        <f t="shared" si="28"/>
        <v>6</v>
      </c>
      <c r="DT36" s="154">
        <f t="shared" si="29"/>
        <v>6</v>
      </c>
      <c r="DU36" s="154">
        <f t="shared" si="30"/>
        <v>14</v>
      </c>
      <c r="DV36" s="154">
        <f t="shared" si="31"/>
        <v>14</v>
      </c>
      <c r="DW36" s="154">
        <f t="shared" si="32"/>
        <v>24</v>
      </c>
      <c r="DX36" s="154">
        <f t="shared" si="33"/>
        <v>24</v>
      </c>
      <c r="DY36" s="154">
        <f t="shared" si="34"/>
        <v>46</v>
      </c>
      <c r="DZ36" s="154">
        <f t="shared" si="35"/>
        <v>56</v>
      </c>
      <c r="EA36" s="154">
        <f t="shared" si="36"/>
        <v>78</v>
      </c>
      <c r="EB36" s="264">
        <f t="shared" si="40"/>
        <v>121</v>
      </c>
      <c r="EC36" s="264">
        <f t="shared" si="41"/>
        <v>130</v>
      </c>
      <c r="ED36" s="154">
        <f t="shared" si="11"/>
        <v>61</v>
      </c>
    </row>
    <row r="37" spans="2:137" ht="13" thickBot="1" x14ac:dyDescent="0.3">
      <c r="B37" s="131">
        <v>27</v>
      </c>
      <c r="C37" s="50">
        <f t="shared" si="0"/>
        <v>2</v>
      </c>
      <c r="D37" s="50">
        <f t="shared" si="12"/>
        <v>0</v>
      </c>
      <c r="E37" s="97"/>
      <c r="F37" s="2">
        <f t="shared" si="37"/>
        <v>32</v>
      </c>
      <c r="G37" s="207">
        <v>1323</v>
      </c>
      <c r="H37" s="98">
        <f>15- COUNTIF(L37:AC37,"#N/A")</f>
        <v>5</v>
      </c>
      <c r="I37" s="131">
        <f>SUM(AH37:AY37)+SUM(BE37:BT37)</f>
        <v>91</v>
      </c>
      <c r="J37" s="398">
        <f>DI37</f>
        <v>55.382407341538951</v>
      </c>
      <c r="K37" s="456" t="str">
        <f>IF(ISNUMBER(MATCH(G37,'[4]OPR data'!$A$3:$A$2900,0)),"Y","N")</f>
        <v>Y</v>
      </c>
      <c r="L37" s="146"/>
      <c r="M37" s="233"/>
      <c r="N37" s="469" t="e">
        <f>(INDEX(Finish_table!R$4:R$83,MATCH('16 Year_History_Results'!$G37,Finish_table!S$4:S$83,0),1))</f>
        <v>#N/A</v>
      </c>
      <c r="O37" s="233" t="e">
        <f>(INDEX(Finish_table!Z$4:Z$99,MATCH('16 Year_History_Results'!$G37,Finish_table!AA$4:AA$99,0),1))</f>
        <v>#N/A</v>
      </c>
      <c r="P37" s="233" t="e">
        <f>(INDEX(Finish_table!AI$4:AI$99,MATCH('16 Year_History_Results'!$G37,Finish_table!AJ$4:AJ$99,0),1))</f>
        <v>#N/A</v>
      </c>
      <c r="Q37" s="233" t="e">
        <f>(INDEX(Finish_table!AR$4:AR$99,MATCH('16 Year_History_Results'!$G37,Finish_table!AS$4:AS$99,0),1))</f>
        <v>#N/A</v>
      </c>
      <c r="R37" s="233" t="e">
        <f>(INDEX(Finish_table!BA$4:BA$99,MATCH('16 Year_History_Results'!$G37,Finish_table!BB$4:BB$99,0),1))</f>
        <v>#N/A</v>
      </c>
      <c r="S37" s="233" t="str">
        <f>(INDEX(Finish_table!BJ$4:BJ$99,MATCH('16 Year_History_Results'!$G37,Finish_table!BK$4:BK$99,0),1))</f>
        <v>QF</v>
      </c>
      <c r="T37" s="233" t="e">
        <f>(INDEX(Finish_table!BS$4:BS$99,MATCH('16 Year_History_Results'!$G37,Finish_table!BT$4:BT$99,0),1))</f>
        <v>#N/A</v>
      </c>
      <c r="U37" s="233" t="e">
        <f>(INDEX(Finish_table!CB$4:CB$99,MATCH('16 Year_History_Results'!$G37,Finish_table!CC$4:CC$99,0),1))</f>
        <v>#N/A</v>
      </c>
      <c r="V37" s="233" t="e">
        <f>(INDEX(Finish_table!CK$4:CK$99,MATCH('16 Year_History_Results'!$G37,Finish_table!CL$4:CL$99,0),1))</f>
        <v>#N/A</v>
      </c>
      <c r="W37" s="233" t="e">
        <f>(INDEX(Finish_table!CT$4:CT$99,MATCH('16 Year_History_Results'!$G37,Finish_table!CU$4:CU$99,0),1))</f>
        <v>#N/A</v>
      </c>
      <c r="X37" s="233" t="e">
        <f>(INDEX(Finish_table!DC$4:DC$99,MATCH('16 Year_History_Results'!$G37,Finish_table!DD$4:DD$99,0),1))</f>
        <v>#N/A</v>
      </c>
      <c r="Y37" s="233" t="str">
        <f>(INDEX(Finish_table!DL$4:DL$99,MATCH('16 Year_History_Results'!$G37,Finish_table!DM$4:DM$99,0),1))</f>
        <v>QF</v>
      </c>
      <c r="Z37" s="233" t="str">
        <f>(INDEX(Finish_table!DU$4:DU$99,MATCH('16 Year_History_Results'!$G37,Finish_table!DV$4:DV$99,0),1))</f>
        <v>QF</v>
      </c>
      <c r="AA37" s="233" t="str">
        <f>(INDEX(Finish_table!ED$4:ED$140,MATCH('16 Year_History_Results'!$G37,Finish_table!EE$4:EE$140,0),1))</f>
        <v>QF</v>
      </c>
      <c r="AB37" s="233" t="str">
        <f>(INDEX(Finish_table!EM$4:EM$224,MATCH('16 Year_History_Results'!$G37,Finish_table!EN$4:EN$224,0),1))</f>
        <v>F</v>
      </c>
      <c r="AC37" s="253" t="str">
        <f>(INDEX(Finish_table!EW$4:EW$224,MATCH('16 Year_History_Results'!$G37,Finish_table!EX$4:EX$224,0),1))</f>
        <v>F</v>
      </c>
      <c r="AD37" s="2"/>
      <c r="AF37" s="2"/>
      <c r="AG37">
        <f t="shared" si="1"/>
        <v>1323</v>
      </c>
      <c r="AH37" s="146"/>
      <c r="AI37" s="2"/>
      <c r="AJ37" s="146">
        <f>INDEX('2001'!$C$44:$C$140,'16 Year_History_Results'!BZ37)</f>
        <v>0</v>
      </c>
      <c r="AK37" s="2">
        <f>INDEX('2002'!$C$44:$C$140,'16 Year_History_Results'!CA37)</f>
        <v>0</v>
      </c>
      <c r="AL37" s="2">
        <f>INDEX('2003'!$C$44:$C$140,'16 Year_History_Results'!CB37)</f>
        <v>0</v>
      </c>
      <c r="AM37" s="2">
        <f>INDEX('2004'!$C$44:$C$140,'16 Year_History_Results'!CC37)</f>
        <v>0</v>
      </c>
      <c r="AN37" s="2">
        <f>INDEX('2005'!$C$44:$C$140,'16 Year_History_Results'!CD37)</f>
        <v>0</v>
      </c>
      <c r="AO37" s="2">
        <f>INDEX('2006'!$C$44:$C$140,'16 Year_History_Results'!CE37)</f>
        <v>0</v>
      </c>
      <c r="AP37" s="2">
        <f>INDEX('2007'!$C$44:$C$140,'16 Year_History_Results'!CF37)</f>
        <v>0</v>
      </c>
      <c r="AQ37" s="2">
        <f>INDEX('2008'!$C$44:$C$140,'16 Year_History_Results'!CG37)</f>
        <v>0</v>
      </c>
      <c r="AR37" s="2">
        <f>INDEX('2009'!$C$44:$C$140,'16 Year_History_Results'!CH37)</f>
        <v>0</v>
      </c>
      <c r="AS37" s="2">
        <f>INDEX('2010'!$C$44:$C$140,'16 Year_History_Results'!CI37)</f>
        <v>0</v>
      </c>
      <c r="AT37" s="2">
        <f>INDEX('2011'!$C$44:$C$140,'16 Year_History_Results'!CJ37)</f>
        <v>0</v>
      </c>
      <c r="AU37" s="2">
        <f>INDEX('2012'!$C$44:$C$140,'16 Year_History_Results'!CK37)</f>
        <v>0</v>
      </c>
      <c r="AV37" s="2">
        <f>INDEX('2013'!$C$44:$C$140,'16 Year_History_Results'!CL37)</f>
        <v>0</v>
      </c>
      <c r="AW37" s="2">
        <f>INDEX('2014'!$C$52:$C$180,'16 Year_History_Results'!CM37)</f>
        <v>0</v>
      </c>
      <c r="AX37" s="2">
        <f>INDEX('2015'!$E$52:$E$308,'16 Year_History_Results'!CN37)</f>
        <v>20</v>
      </c>
      <c r="AY37" s="147">
        <f>INDEX('2016'!$E$52:$E$308,'16 Year_History_Results'!CO37)</f>
        <v>20</v>
      </c>
      <c r="AZ37" s="2"/>
      <c r="BA37" s="2"/>
      <c r="BB37">
        <f t="shared" si="13"/>
        <v>1323</v>
      </c>
      <c r="BC37" s="146"/>
      <c r="BD37" s="2"/>
      <c r="BE37" s="146">
        <f>INDEX('2001'!$B$44:$B$140,'16 Year_History_Results'!BZ37)</f>
        <v>0</v>
      </c>
      <c r="BF37" s="2">
        <f>INDEX('2002'!$B$44:$B$140,'16 Year_History_Results'!CA37)</f>
        <v>0</v>
      </c>
      <c r="BG37" s="2">
        <f>INDEX('2003'!$B$44:$B$140,'16 Year_History_Results'!CB37)</f>
        <v>0</v>
      </c>
      <c r="BH37" s="2">
        <f>INDEX('2004'!$B$44:$B$140,'16 Year_History_Results'!CC37)</f>
        <v>0</v>
      </c>
      <c r="BI37" s="2">
        <f>INDEX('2005'!$B$44:$B$140,'16 Year_History_Results'!CD37)</f>
        <v>0</v>
      </c>
      <c r="BJ37" s="2">
        <f>INDEX('2006'!$B$44:$B$140,'16 Year_History_Results'!CE37)</f>
        <v>13</v>
      </c>
      <c r="BK37" s="2">
        <f>INDEX('2007'!$B$44:$B$140,'16 Year_History_Results'!CF37)</f>
        <v>0</v>
      </c>
      <c r="BL37" s="2">
        <f>INDEX('2008'!$B$44:$B$140,'16 Year_History_Results'!CG37)</f>
        <v>0</v>
      </c>
      <c r="BM37" s="2">
        <f>INDEX('2009'!$B$44:$B$140,'16 Year_History_Results'!CH37)</f>
        <v>0</v>
      </c>
      <c r="BN37" s="2">
        <f>INDEX('2010'!$B$44:$B$140,'16 Year_History_Results'!CI37)</f>
        <v>0</v>
      </c>
      <c r="BO37" s="2">
        <f>INDEX('2011'!$B$44:$B$140,'16 Year_History_Results'!CJ37)</f>
        <v>0</v>
      </c>
      <c r="BP37" s="2">
        <f>INDEX('2012'!$B$44:$B$140,'16 Year_History_Results'!CK37)</f>
        <v>10</v>
      </c>
      <c r="BQ37" s="2">
        <f>INDEX('2013'!$B$44:$B$140,'16 Year_History_Results'!CL37)</f>
        <v>7</v>
      </c>
      <c r="BR37" s="2">
        <f>INDEX('2014'!$B$52:$B$180,'16 Year_History_Results'!CM37)</f>
        <v>4</v>
      </c>
      <c r="BS37" s="147">
        <f>INDEX('2015'!$B$52:$B$308,'16 Year_History_Results'!CN37)</f>
        <v>3</v>
      </c>
      <c r="BT37" s="147">
        <f>INDEX('2016'!$B$52:$B$308,'16 Year_History_Results'!CO37)</f>
        <v>14</v>
      </c>
      <c r="BW37">
        <f t="shared" si="14"/>
        <v>1323</v>
      </c>
      <c r="BX37" s="146"/>
      <c r="BY37" s="2"/>
      <c r="BZ37" s="146">
        <f>IF(ISNA(MATCH($BW37,'2001'!$A$44:$A$139,0)),97,MATCH($BW37,'2001'!$A$44:$A$139,0))</f>
        <v>97</v>
      </c>
      <c r="CA37" s="2">
        <f>IF(ISNA(MATCH($BW37,'2002'!$A$44:$A$139,0)),97,MATCH($BW37,'2002'!$A$44:$A$139,0))</f>
        <v>97</v>
      </c>
      <c r="CB37" s="2">
        <f>IF(ISNA(MATCH($BW37,'2003'!$A$44:$A$139,0)),97,MATCH($BW37,'2003'!$A$44:$A$139,0))</f>
        <v>97</v>
      </c>
      <c r="CC37" s="2">
        <f>IF(ISNA(MATCH($BW37,'2004'!$A$44:$A$139,0)),97,MATCH($BW37,'2004'!$A$44:$A$139,0))</f>
        <v>97</v>
      </c>
      <c r="CD37" s="2">
        <f>IF(ISNA(MATCH($BW37,'2005'!$A$44:$A$139,0)),97,MATCH($BW37,'2005'!$A$44:$A$139,0))</f>
        <v>97</v>
      </c>
      <c r="CE37" s="2">
        <f>IF(ISNA(MATCH($BW37,'2006'!$A$44:$A$139,0)),97,MATCH($BW37,'2006'!$A$44:$A$139,0))</f>
        <v>83</v>
      </c>
      <c r="CF37" s="2">
        <f>IF(ISNA(MATCH($BW37,'2007'!$A$44:$A$139,0)),97,MATCH($BW37,'2007'!$A$44:$A$139,0))</f>
        <v>97</v>
      </c>
      <c r="CG37" s="2">
        <f>IF(ISNA(MATCH($BW37,'2008'!$A$44:$A$139,0)),97,MATCH($BW37,'2008'!$A$44:$A$139,0))</f>
        <v>97</v>
      </c>
      <c r="CH37" s="2">
        <f>IF(ISNA(MATCH($BW37,'2009'!$A$44:$A$139,0)),97,MATCH($BW37,'2009'!$A$44:$A$139,0))</f>
        <v>97</v>
      </c>
      <c r="CI37" s="2">
        <f>IF(ISNA(MATCH($BW37,'2010'!$A$44:$A$139,0)),97,MATCH($BW37,'2010'!$A$44:$A$139,0))</f>
        <v>97</v>
      </c>
      <c r="CJ37" s="2">
        <f>IF(ISNA(MATCH($BW37,'2011'!$A$44:$A$139,0)),97,MATCH($BW37,'2011'!$A$44:$A$139,0))</f>
        <v>97</v>
      </c>
      <c r="CK37" s="2">
        <f>IF(ISNA(MATCH($BW37,'2012'!$A$44:$A$139,0)),97,MATCH($BW37,'2012'!$A$44:$A$139,0))</f>
        <v>51</v>
      </c>
      <c r="CL37" s="2">
        <f>IF(ISNA(MATCH($BW37,'2013'!$A$44:$A$139,0)),97,MATCH($BW37,'2013'!$A$44:$A$139,0))</f>
        <v>42</v>
      </c>
      <c r="CM37" s="2">
        <f>IF(ISNA(MATCH($BW37,'2014'!$A$52:$A$179,0)),129,MATCH($BW37,'2014'!$A$52:$A$179,0))</f>
        <v>66</v>
      </c>
      <c r="CN37" s="147">
        <f>IF(ISNA(MATCH($BW37,'2015'!$A$52:$A$307,0)),257,MATCH($BW37,'2015'!$A$52:$A$307,0))</f>
        <v>99</v>
      </c>
      <c r="CO37" s="147">
        <f>IF(ISNA(MATCH($BW37,'2016'!$A$52:$A$307,0)),257,MATCH($BW37,'2016'!$A$52:$A$307,0))</f>
        <v>101</v>
      </c>
      <c r="CP37" s="314"/>
      <c r="CQ37">
        <f t="shared" si="15"/>
        <v>1323</v>
      </c>
      <c r="CR37" s="278"/>
      <c r="CS37" s="279"/>
      <c r="CT37" s="278">
        <f t="shared" si="16"/>
        <v>0</v>
      </c>
      <c r="CU37" s="279">
        <f t="shared" si="2"/>
        <v>0</v>
      </c>
      <c r="CV37" s="279">
        <f t="shared" si="3"/>
        <v>0</v>
      </c>
      <c r="CW37" s="279">
        <f t="shared" si="4"/>
        <v>0</v>
      </c>
      <c r="CX37" s="279">
        <f t="shared" si="5"/>
        <v>0</v>
      </c>
      <c r="CY37" s="279">
        <f t="shared" si="6"/>
        <v>13</v>
      </c>
      <c r="CZ37" s="279">
        <f t="shared" si="7"/>
        <v>8.6657999999999991</v>
      </c>
      <c r="DA37" s="279">
        <f t="shared" si="8"/>
        <v>5.7766222799999989</v>
      </c>
      <c r="DB37" s="279">
        <f t="shared" si="9"/>
        <v>3.8506964118479989</v>
      </c>
      <c r="DC37" s="279">
        <f t="shared" si="17"/>
        <v>2.566874228137876</v>
      </c>
      <c r="DD37" s="279">
        <f t="shared" si="18"/>
        <v>1.7110783604767081</v>
      </c>
      <c r="DE37" s="279">
        <f t="shared" si="19"/>
        <v>11.140604835093773</v>
      </c>
      <c r="DF37" s="279">
        <f t="shared" si="20"/>
        <v>14.426327183073509</v>
      </c>
      <c r="DG37" s="279">
        <f t="shared" si="21"/>
        <v>13.616589700236801</v>
      </c>
      <c r="DH37" s="280">
        <f t="shared" si="38"/>
        <v>32.076818694177852</v>
      </c>
      <c r="DI37" s="280">
        <f t="shared" si="39"/>
        <v>55.382407341538951</v>
      </c>
      <c r="DJ37" s="154">
        <f t="shared" si="10"/>
        <v>77</v>
      </c>
      <c r="DK37" s="279">
        <f t="shared" si="22"/>
        <v>1323</v>
      </c>
      <c r="DL37" s="154"/>
      <c r="DM37" s="154"/>
      <c r="DN37" s="267">
        <f t="shared" si="23"/>
        <v>0</v>
      </c>
      <c r="DO37" s="154">
        <f t="shared" si="24"/>
        <v>0</v>
      </c>
      <c r="DP37" s="154">
        <f t="shared" si="25"/>
        <v>0</v>
      </c>
      <c r="DQ37" s="154">
        <f t="shared" si="26"/>
        <v>0</v>
      </c>
      <c r="DR37" s="154">
        <f t="shared" si="27"/>
        <v>0</v>
      </c>
      <c r="DS37" s="154">
        <f t="shared" si="28"/>
        <v>13</v>
      </c>
      <c r="DT37" s="154">
        <f t="shared" si="29"/>
        <v>13</v>
      </c>
      <c r="DU37" s="154">
        <f t="shared" si="30"/>
        <v>13</v>
      </c>
      <c r="DV37" s="154">
        <f t="shared" si="31"/>
        <v>13</v>
      </c>
      <c r="DW37" s="154">
        <f t="shared" si="32"/>
        <v>13</v>
      </c>
      <c r="DX37" s="154">
        <f t="shared" si="33"/>
        <v>13</v>
      </c>
      <c r="DY37" s="154">
        <f t="shared" si="34"/>
        <v>23</v>
      </c>
      <c r="DZ37" s="154">
        <f t="shared" si="35"/>
        <v>30</v>
      </c>
      <c r="EA37" s="154">
        <f t="shared" si="36"/>
        <v>34</v>
      </c>
      <c r="EB37" s="264">
        <f t="shared" si="40"/>
        <v>57</v>
      </c>
      <c r="EC37" s="264">
        <f t="shared" si="41"/>
        <v>91</v>
      </c>
      <c r="ED37" s="154">
        <f t="shared" si="11"/>
        <v>155</v>
      </c>
    </row>
    <row r="38" spans="2:137" ht="13" thickBot="1" x14ac:dyDescent="0.3">
      <c r="B38" s="131">
        <v>27</v>
      </c>
      <c r="C38" s="50">
        <f t="shared" si="0"/>
        <v>3</v>
      </c>
      <c r="D38" s="50">
        <f t="shared" si="12"/>
        <v>0</v>
      </c>
      <c r="E38" s="97"/>
      <c r="F38" s="2">
        <f t="shared" si="37"/>
        <v>33</v>
      </c>
      <c r="G38" s="494">
        <v>1640</v>
      </c>
      <c r="H38" s="98">
        <f>15- COUNTIF(L38:AC38,"#N/A")</f>
        <v>3</v>
      </c>
      <c r="I38" s="131">
        <f>SUM(AH38:AY38)+SUM(BE38:BT38)</f>
        <v>112</v>
      </c>
      <c r="J38" s="398">
        <f>DI38</f>
        <v>54.991222697767995</v>
      </c>
      <c r="K38" s="456" t="str">
        <f>IF(ISNUMBER(MATCH(G38,'[4]OPR data'!$A$3:$A$2900,0)),"Y","N")</f>
        <v>Y</v>
      </c>
      <c r="L38" s="146"/>
      <c r="M38" s="233"/>
      <c r="N38" s="469" t="e">
        <f>(INDEX(Finish_table!R$4:R$83,MATCH('16 Year_History_Results'!$G38,Finish_table!S$4:S$83,0),1))</f>
        <v>#N/A</v>
      </c>
      <c r="O38" s="233" t="e">
        <f>(INDEX(Finish_table!Z$4:Z$99,MATCH('16 Year_History_Results'!$G38,Finish_table!AA$4:AA$99,0),1))</f>
        <v>#N/A</v>
      </c>
      <c r="P38" s="233" t="e">
        <f>(INDEX(Finish_table!AI$4:AI$99,MATCH('16 Year_History_Results'!$G38,Finish_table!AJ$4:AJ$99,0),1))</f>
        <v>#N/A</v>
      </c>
      <c r="Q38" s="233" t="e">
        <f>(INDEX(Finish_table!AR$4:AR$99,MATCH('16 Year_History_Results'!$G38,Finish_table!AS$4:AS$99,0),1))</f>
        <v>#N/A</v>
      </c>
      <c r="R38" s="233" t="e">
        <f>(INDEX(Finish_table!BA$4:BA$99,MATCH('16 Year_History_Results'!$G38,Finish_table!BB$4:BB$99,0),1))</f>
        <v>#N/A</v>
      </c>
      <c r="S38" s="233" t="e">
        <f>(INDEX(Finish_table!BJ$4:BJ$99,MATCH('16 Year_History_Results'!$G38,Finish_table!BK$4:BK$99,0),1))</f>
        <v>#N/A</v>
      </c>
      <c r="T38" s="233" t="e">
        <f>(INDEX(Finish_table!BS$4:BS$99,MATCH('16 Year_History_Results'!$G38,Finish_table!BT$4:BT$99,0),1))</f>
        <v>#N/A</v>
      </c>
      <c r="U38" s="233" t="e">
        <f>(INDEX(Finish_table!CB$4:CB$99,MATCH('16 Year_History_Results'!$G38,Finish_table!CC$4:CC$99,0),1))</f>
        <v>#N/A</v>
      </c>
      <c r="V38" s="233" t="e">
        <f>(INDEX(Finish_table!CK$4:CK$99,MATCH('16 Year_History_Results'!$G38,Finish_table!CL$4:CL$99,0),1))</f>
        <v>#N/A</v>
      </c>
      <c r="W38" s="233" t="e">
        <f>(INDEX(Finish_table!CT$4:CT$99,MATCH('16 Year_History_Results'!$G38,Finish_table!CU$4:CU$99,0),1))</f>
        <v>#N/A</v>
      </c>
      <c r="X38" s="233" t="e">
        <f>(INDEX(Finish_table!DC$4:DC$99,MATCH('16 Year_History_Results'!$G38,Finish_table!DD$4:DD$99,0),1))</f>
        <v>#N/A</v>
      </c>
      <c r="Y38" s="233" t="e">
        <f>(INDEX(Finish_table!DL$4:DL$99,MATCH('16 Year_History_Results'!$G38,Finish_table!DM$4:DM$99,0),1))</f>
        <v>#N/A</v>
      </c>
      <c r="Z38" s="233" t="str">
        <f>(INDEX(Finish_table!DU$4:DU$99,MATCH('16 Year_History_Results'!$G38,Finish_table!DV$4:DV$99,0),1))</f>
        <v>W</v>
      </c>
      <c r="AA38" s="233" t="str">
        <f>(INDEX(Finish_table!ED$4:ED$140,MATCH('16 Year_History_Results'!$G38,Finish_table!EE$4:EE$140,0),1))</f>
        <v>WF</v>
      </c>
      <c r="AB38" s="233" t="str">
        <f>(INDEX(Finish_table!EM$4:EM$224,MATCH('16 Year_History_Results'!$G38,Finish_table!EN$4:EN$224,0),1))</f>
        <v>F</v>
      </c>
      <c r="AC38" s="253" t="str">
        <f>(INDEX(Finish_table!EW$4:EW$224,MATCH('16 Year_History_Results'!$G38,Finish_table!EX$4:EX$224,0),1))</f>
        <v>QF</v>
      </c>
      <c r="AD38" s="2"/>
      <c r="AF38" s="2"/>
      <c r="AG38">
        <f t="shared" si="1"/>
        <v>1640</v>
      </c>
      <c r="AH38" s="146"/>
      <c r="AI38" s="2"/>
      <c r="AJ38" s="146">
        <f>INDEX('2001'!$C$44:$C$140,'16 Year_History_Results'!BZ38)</f>
        <v>0</v>
      </c>
      <c r="AK38" s="2">
        <f>INDEX('2002'!$C$44:$C$140,'16 Year_History_Results'!CA38)</f>
        <v>0</v>
      </c>
      <c r="AL38" s="2">
        <f>INDEX('2003'!$C$44:$C$140,'16 Year_History_Results'!CB38)</f>
        <v>0</v>
      </c>
      <c r="AM38" s="2">
        <f>INDEX('2004'!$C$44:$C$140,'16 Year_History_Results'!CC38)</f>
        <v>0</v>
      </c>
      <c r="AN38" s="2">
        <f>INDEX('2005'!$C$44:$C$140,'16 Year_History_Results'!CD38)</f>
        <v>0</v>
      </c>
      <c r="AO38" s="2">
        <f>INDEX('2006'!$C$44:$C$140,'16 Year_History_Results'!CE38)</f>
        <v>0</v>
      </c>
      <c r="AP38" s="2">
        <f>INDEX('2007'!$C$44:$C$140,'16 Year_History_Results'!CF38)</f>
        <v>0</v>
      </c>
      <c r="AQ38" s="2">
        <f>INDEX('2008'!$C$44:$C$140,'16 Year_History_Results'!CG38)</f>
        <v>0</v>
      </c>
      <c r="AR38" s="2">
        <f>INDEX('2009'!$C$44:$C$140,'16 Year_History_Results'!CH38)</f>
        <v>0</v>
      </c>
      <c r="AS38" s="2">
        <f>INDEX('2010'!$C$44:$C$140,'16 Year_History_Results'!CI38)</f>
        <v>0</v>
      </c>
      <c r="AT38" s="2">
        <f>INDEX('2011'!$C$44:$C$140,'16 Year_History_Results'!CJ38)</f>
        <v>0</v>
      </c>
      <c r="AU38" s="2">
        <f>INDEX('2012'!$C$44:$C$140,'16 Year_History_Results'!CK38)</f>
        <v>0</v>
      </c>
      <c r="AV38" s="2">
        <f>INDEX('2013'!$C$44:$C$140,'16 Year_History_Results'!CL38)</f>
        <v>30</v>
      </c>
      <c r="AW38" s="2">
        <f>INDEX('2014'!$C$52:$C$180,'16 Year_History_Results'!CM38)</f>
        <v>40</v>
      </c>
      <c r="AX38" s="2">
        <f>INDEX('2015'!$E$52:$E$308,'16 Year_History_Results'!CN38)</f>
        <v>20</v>
      </c>
      <c r="AY38" s="147">
        <f>INDEX('2016'!$E$52:$E$308,'16 Year_History_Results'!CO38)</f>
        <v>0</v>
      </c>
      <c r="AZ38" s="2"/>
      <c r="BA38" s="2"/>
      <c r="BB38">
        <f t="shared" si="13"/>
        <v>1640</v>
      </c>
      <c r="BC38" s="146"/>
      <c r="BD38" s="2"/>
      <c r="BE38" s="146">
        <f>INDEX('2001'!$B$44:$B$140,'16 Year_History_Results'!BZ38)</f>
        <v>0</v>
      </c>
      <c r="BF38" s="2">
        <f>INDEX('2002'!$B$44:$B$140,'16 Year_History_Results'!CA38)</f>
        <v>0</v>
      </c>
      <c r="BG38" s="2">
        <f>INDEX('2003'!$B$44:$B$140,'16 Year_History_Results'!CB38)</f>
        <v>0</v>
      </c>
      <c r="BH38" s="2">
        <f>INDEX('2004'!$B$44:$B$140,'16 Year_History_Results'!CC38)</f>
        <v>0</v>
      </c>
      <c r="BI38" s="2">
        <f>INDEX('2005'!$B$44:$B$140,'16 Year_History_Results'!CD38)</f>
        <v>0</v>
      </c>
      <c r="BJ38" s="2">
        <f>INDEX('2006'!$B$44:$B$140,'16 Year_History_Results'!CE38)</f>
        <v>0</v>
      </c>
      <c r="BK38" s="2">
        <f>INDEX('2007'!$B$44:$B$140,'16 Year_History_Results'!CF38)</f>
        <v>0</v>
      </c>
      <c r="BL38" s="2">
        <f>INDEX('2008'!$B$44:$B$140,'16 Year_History_Results'!CG38)</f>
        <v>0</v>
      </c>
      <c r="BM38" s="2">
        <f>INDEX('2009'!$B$44:$B$140,'16 Year_History_Results'!CH38)</f>
        <v>0</v>
      </c>
      <c r="BN38" s="2">
        <f>INDEX('2010'!$B$44:$B$140,'16 Year_History_Results'!CI38)</f>
        <v>0</v>
      </c>
      <c r="BO38" s="2">
        <f>INDEX('2011'!$B$44:$B$140,'16 Year_History_Results'!CJ38)</f>
        <v>0</v>
      </c>
      <c r="BP38" s="2">
        <f>INDEX('2012'!$B$44:$B$140,'16 Year_History_Results'!CK38)</f>
        <v>0</v>
      </c>
      <c r="BQ38" s="2">
        <f>INDEX('2013'!$B$44:$B$140,'16 Year_History_Results'!CL38)</f>
        <v>3</v>
      </c>
      <c r="BR38" s="2">
        <f>INDEX('2014'!$B$52:$B$180,'16 Year_History_Results'!CM38)</f>
        <v>1</v>
      </c>
      <c r="BS38" s="147">
        <f>INDEX('2015'!$B$52:$B$308,'16 Year_History_Results'!CN38)</f>
        <v>13</v>
      </c>
      <c r="BT38" s="147">
        <f>INDEX('2016'!$B$52:$B$308,'16 Year_History_Results'!CO38)</f>
        <v>5</v>
      </c>
      <c r="BW38">
        <f t="shared" si="14"/>
        <v>1640</v>
      </c>
      <c r="BX38" s="146"/>
      <c r="BY38" s="2"/>
      <c r="BZ38" s="146">
        <f>IF(ISNA(MATCH($BW38,'2001'!$A$44:$A$139,0)),97,MATCH($BW38,'2001'!$A$44:$A$139,0))</f>
        <v>97</v>
      </c>
      <c r="CA38" s="2">
        <f>IF(ISNA(MATCH($BW38,'2002'!$A$44:$A$139,0)),97,MATCH($BW38,'2002'!$A$44:$A$139,0))</f>
        <v>97</v>
      </c>
      <c r="CB38" s="2">
        <f>IF(ISNA(MATCH($BW38,'2003'!$A$44:$A$139,0)),97,MATCH($BW38,'2003'!$A$44:$A$139,0))</f>
        <v>97</v>
      </c>
      <c r="CC38" s="2">
        <f>IF(ISNA(MATCH($BW38,'2004'!$A$44:$A$139,0)),97,MATCH($BW38,'2004'!$A$44:$A$139,0))</f>
        <v>97</v>
      </c>
      <c r="CD38" s="2">
        <f>IF(ISNA(MATCH($BW38,'2005'!$A$44:$A$139,0)),97,MATCH($BW38,'2005'!$A$44:$A$139,0))</f>
        <v>97</v>
      </c>
      <c r="CE38" s="2">
        <f>IF(ISNA(MATCH($BW38,'2006'!$A$44:$A$139,0)),97,MATCH($BW38,'2006'!$A$44:$A$139,0))</f>
        <v>97</v>
      </c>
      <c r="CF38" s="2">
        <f>IF(ISNA(MATCH($BW38,'2007'!$A$44:$A$139,0)),97,MATCH($BW38,'2007'!$A$44:$A$139,0))</f>
        <v>97</v>
      </c>
      <c r="CG38" s="2">
        <f>IF(ISNA(MATCH($BW38,'2008'!$A$44:$A$139,0)),97,MATCH($BW38,'2008'!$A$44:$A$139,0))</f>
        <v>97</v>
      </c>
      <c r="CH38" s="2">
        <f>IF(ISNA(MATCH($BW38,'2009'!$A$44:$A$139,0)),97,MATCH($BW38,'2009'!$A$44:$A$139,0))</f>
        <v>97</v>
      </c>
      <c r="CI38" s="2">
        <f>IF(ISNA(MATCH($BW38,'2010'!$A$44:$A$139,0)),97,MATCH($BW38,'2010'!$A$44:$A$139,0))</f>
        <v>97</v>
      </c>
      <c r="CJ38" s="2">
        <f>IF(ISNA(MATCH($BW38,'2011'!$A$44:$A$139,0)),97,MATCH($BW38,'2011'!$A$44:$A$139,0))</f>
        <v>97</v>
      </c>
      <c r="CK38" s="2">
        <f>IF(ISNA(MATCH($BW38,'2012'!$A$44:$A$139,0)),97,MATCH($BW38,'2012'!$A$44:$A$139,0))</f>
        <v>97</v>
      </c>
      <c r="CL38" s="2">
        <f>IF(ISNA(MATCH($BW38,'2013'!$A$44:$A$139,0)),97,MATCH($BW38,'2013'!$A$44:$A$139,0))</f>
        <v>49</v>
      </c>
      <c r="CM38" s="2">
        <f>IF(ISNA(MATCH($BW38,'2014'!$A$52:$A$179,0)),129,MATCH($BW38,'2014'!$A$52:$A$179,0))</f>
        <v>73</v>
      </c>
      <c r="CN38" s="147">
        <f>IF(ISNA(MATCH($BW38,'2015'!$A$52:$A$307,0)),257,MATCH($BW38,'2015'!$A$52:$A$307,0))</f>
        <v>114</v>
      </c>
      <c r="CO38" s="147">
        <f>IF(ISNA(MATCH($BW38,'2016'!$A$52:$A$307,0)),257,MATCH($BW38,'2016'!$A$52:$A$307,0))</f>
        <v>114</v>
      </c>
      <c r="CQ38">
        <f t="shared" si="15"/>
        <v>1640</v>
      </c>
      <c r="CR38" s="278"/>
      <c r="CS38" s="279"/>
      <c r="CT38" s="278">
        <f t="shared" si="16"/>
        <v>0</v>
      </c>
      <c r="CU38" s="279">
        <f t="shared" si="2"/>
        <v>0</v>
      </c>
      <c r="CV38" s="279">
        <f t="shared" si="3"/>
        <v>0</v>
      </c>
      <c r="CW38" s="279">
        <f t="shared" si="4"/>
        <v>0</v>
      </c>
      <c r="CX38" s="279">
        <f t="shared" si="5"/>
        <v>0</v>
      </c>
      <c r="CY38" s="279">
        <f t="shared" si="6"/>
        <v>0</v>
      </c>
      <c r="CZ38" s="279">
        <f t="shared" si="7"/>
        <v>0</v>
      </c>
      <c r="DA38" s="279">
        <f t="shared" si="8"/>
        <v>0</v>
      </c>
      <c r="DB38" s="279">
        <f t="shared" si="9"/>
        <v>0</v>
      </c>
      <c r="DC38" s="279">
        <f t="shared" si="17"/>
        <v>0</v>
      </c>
      <c r="DD38" s="279">
        <f t="shared" si="18"/>
        <v>0</v>
      </c>
      <c r="DE38" s="279">
        <f t="shared" si="19"/>
        <v>0</v>
      </c>
      <c r="DF38" s="279">
        <f t="shared" si="20"/>
        <v>33</v>
      </c>
      <c r="DG38" s="279">
        <f t="shared" si="21"/>
        <v>62.997799999999998</v>
      </c>
      <c r="DH38" s="280">
        <f t="shared" si="38"/>
        <v>74.994333479999995</v>
      </c>
      <c r="DI38" s="280">
        <f t="shared" si="39"/>
        <v>54.991222697767995</v>
      </c>
      <c r="DJ38" s="154">
        <f t="shared" si="10"/>
        <v>12</v>
      </c>
      <c r="DK38" s="279">
        <f t="shared" si="22"/>
        <v>1640</v>
      </c>
      <c r="DL38" s="154"/>
      <c r="DM38" s="154"/>
      <c r="DN38" s="267">
        <f t="shared" si="23"/>
        <v>0</v>
      </c>
      <c r="DO38" s="154">
        <f t="shared" si="24"/>
        <v>0</v>
      </c>
      <c r="DP38" s="154">
        <f t="shared" si="25"/>
        <v>0</v>
      </c>
      <c r="DQ38" s="154">
        <f t="shared" si="26"/>
        <v>0</v>
      </c>
      <c r="DR38" s="154">
        <f t="shared" si="27"/>
        <v>0</v>
      </c>
      <c r="DS38" s="154">
        <f t="shared" si="28"/>
        <v>0</v>
      </c>
      <c r="DT38" s="154">
        <f t="shared" si="29"/>
        <v>0</v>
      </c>
      <c r="DU38" s="154">
        <f t="shared" si="30"/>
        <v>0</v>
      </c>
      <c r="DV38" s="154">
        <f t="shared" si="31"/>
        <v>0</v>
      </c>
      <c r="DW38" s="154">
        <f t="shared" si="32"/>
        <v>0</v>
      </c>
      <c r="DX38" s="154">
        <f t="shared" si="33"/>
        <v>0</v>
      </c>
      <c r="DY38" s="154">
        <f t="shared" si="34"/>
        <v>0</v>
      </c>
      <c r="DZ38" s="154">
        <f t="shared" si="35"/>
        <v>33</v>
      </c>
      <c r="EA38" s="154">
        <f t="shared" si="36"/>
        <v>74</v>
      </c>
      <c r="EB38" s="264">
        <f t="shared" si="40"/>
        <v>107</v>
      </c>
      <c r="EC38" s="264">
        <f t="shared" si="41"/>
        <v>112</v>
      </c>
      <c r="ED38" s="154">
        <f t="shared" si="11"/>
        <v>76</v>
      </c>
      <c r="EG38" s="279"/>
    </row>
    <row r="39" spans="2:137" ht="13" thickBot="1" x14ac:dyDescent="0.3">
      <c r="B39" s="131">
        <v>27</v>
      </c>
      <c r="C39" s="50">
        <f t="shared" si="0"/>
        <v>4</v>
      </c>
      <c r="D39" s="50">
        <f t="shared" si="12"/>
        <v>0</v>
      </c>
      <c r="E39" s="97"/>
      <c r="F39" s="2">
        <f t="shared" si="37"/>
        <v>34</v>
      </c>
      <c r="G39" s="493">
        <v>1501</v>
      </c>
      <c r="H39" s="98">
        <f>15- COUNTIF(L39:AC39,"#N/A")</f>
        <v>2</v>
      </c>
      <c r="I39" s="131">
        <f>SUM(AH39:AY39)+SUM(BE39:BT39)</f>
        <v>66</v>
      </c>
      <c r="J39" s="398">
        <f>DI39</f>
        <v>54.847722252194231</v>
      </c>
      <c r="K39" s="456" t="str">
        <f>IF(ISNUMBER(MATCH(G39,'[4]OPR data'!$A$3:$A$2900,0)),"Y","N")</f>
        <v>Y</v>
      </c>
      <c r="L39" s="146"/>
      <c r="M39" s="233"/>
      <c r="N39" s="469" t="e">
        <f>(INDEX(Finish_table!R$4:R$83,MATCH('16 Year_History_Results'!$G39,Finish_table!S$4:S$83,0),1))</f>
        <v>#N/A</v>
      </c>
      <c r="O39" s="233" t="e">
        <f>(INDEX(Finish_table!Z$4:Z$99,MATCH('16 Year_History_Results'!$G39,Finish_table!AA$4:AA$99,0),1))</f>
        <v>#N/A</v>
      </c>
      <c r="P39" s="233" t="e">
        <f>(INDEX(Finish_table!AI$4:AI$99,MATCH('16 Year_History_Results'!$G39,Finish_table!AJ$4:AJ$99,0),1))</f>
        <v>#N/A</v>
      </c>
      <c r="Q39" s="233" t="e">
        <f>(INDEX(Finish_table!AR$4:AR$99,MATCH('16 Year_History_Results'!$G39,Finish_table!AS$4:AS$99,0),1))</f>
        <v>#N/A</v>
      </c>
      <c r="R39" s="233" t="e">
        <f>(INDEX(Finish_table!BA$4:BA$99,MATCH('16 Year_History_Results'!$G39,Finish_table!BB$4:BB$99,0),1))</f>
        <v>#N/A</v>
      </c>
      <c r="S39" s="233" t="e">
        <f>(INDEX(Finish_table!BJ$4:BJ$99,MATCH('16 Year_History_Results'!$G39,Finish_table!BK$4:BK$99,0),1))</f>
        <v>#N/A</v>
      </c>
      <c r="T39" s="233" t="str">
        <f>(INDEX(Finish_table!BS$4:BS$99,MATCH('16 Year_History_Results'!$G39,Finish_table!BT$4:BT$99,0),1))</f>
        <v>QF</v>
      </c>
      <c r="U39" s="233" t="e">
        <f>(INDEX(Finish_table!CB$4:CB$99,MATCH('16 Year_History_Results'!$G39,Finish_table!CC$4:CC$99,0),1))</f>
        <v>#N/A</v>
      </c>
      <c r="V39" s="233" t="e">
        <f>(INDEX(Finish_table!CK$4:CK$99,MATCH('16 Year_History_Results'!$G39,Finish_table!CL$4:CL$99,0),1))</f>
        <v>#N/A</v>
      </c>
      <c r="W39" s="233" t="e">
        <f>(INDEX(Finish_table!CT$4:CT$99,MATCH('16 Year_History_Results'!$G39,Finish_table!CU$4:CU$99,0),1))</f>
        <v>#N/A</v>
      </c>
      <c r="X39" s="233" t="e">
        <f>(INDEX(Finish_table!DC$4:DC$99,MATCH('16 Year_History_Results'!$G39,Finish_table!DD$4:DD$99,0),1))</f>
        <v>#N/A</v>
      </c>
      <c r="Y39" s="233" t="e">
        <f>(INDEX(Finish_table!DL$4:DL$99,MATCH('16 Year_History_Results'!$G39,Finish_table!DM$4:DM$99,0),1))</f>
        <v>#N/A</v>
      </c>
      <c r="Z39" s="233" t="e">
        <f>(INDEX(Finish_table!DU$4:DU$99,MATCH('16 Year_History_Results'!$G39,Finish_table!DV$4:DV$99,0),1))</f>
        <v>#N/A</v>
      </c>
      <c r="AA39" s="233" t="e">
        <f>(INDEX(Finish_table!ED$4:ED$140,MATCH('16 Year_History_Results'!$G39,Finish_table!EE$4:EE$140,0),1))</f>
        <v>#N/A</v>
      </c>
      <c r="AB39" s="233" t="str">
        <f>(INDEX(Finish_table!EM$4:EM$224,MATCH('16 Year_History_Results'!$G39,Finish_table!EN$4:EN$224,0),1))</f>
        <v>SF</v>
      </c>
      <c r="AC39" s="253" t="str">
        <f>(INDEX(Finish_table!EW$4:EW$224,MATCH('16 Year_History_Results'!$G39,Finish_table!EX$4:EX$224,0),1))</f>
        <v>W</v>
      </c>
      <c r="AD39" s="2"/>
      <c r="AF39" s="2"/>
      <c r="AG39">
        <f t="shared" si="1"/>
        <v>1501</v>
      </c>
      <c r="AH39" s="146"/>
      <c r="AI39" s="2"/>
      <c r="AJ39" s="146">
        <f>INDEX('2001'!$C$44:$C$140,'16 Year_History_Results'!BZ39)</f>
        <v>0</v>
      </c>
      <c r="AK39" s="2">
        <f>INDEX('2002'!$C$44:$C$140,'16 Year_History_Results'!CA39)</f>
        <v>0</v>
      </c>
      <c r="AL39" s="2">
        <f>INDEX('2003'!$C$44:$C$140,'16 Year_History_Results'!CB39)</f>
        <v>0</v>
      </c>
      <c r="AM39" s="2">
        <f>INDEX('2004'!$C$44:$C$140,'16 Year_History_Results'!CC39)</f>
        <v>0</v>
      </c>
      <c r="AN39" s="2">
        <f>INDEX('2005'!$C$44:$C$140,'16 Year_History_Results'!CD39)</f>
        <v>0</v>
      </c>
      <c r="AO39" s="2">
        <f>INDEX('2006'!$C$44:$C$140,'16 Year_History_Results'!CE39)</f>
        <v>0</v>
      </c>
      <c r="AP39" s="2">
        <f>INDEX('2007'!$C$44:$C$140,'16 Year_History_Results'!CF39)</f>
        <v>0</v>
      </c>
      <c r="AQ39" s="2">
        <f>INDEX('2008'!$C$44:$C$140,'16 Year_History_Results'!CG39)</f>
        <v>0</v>
      </c>
      <c r="AR39" s="2">
        <f>INDEX('2009'!$C$44:$C$140,'16 Year_History_Results'!CH39)</f>
        <v>0</v>
      </c>
      <c r="AS39" s="2">
        <f>INDEX('2010'!$C$44:$C$140,'16 Year_History_Results'!CI39)</f>
        <v>0</v>
      </c>
      <c r="AT39" s="2">
        <f>INDEX('2011'!$C$44:$C$140,'16 Year_History_Results'!CJ39)</f>
        <v>0</v>
      </c>
      <c r="AU39" s="2">
        <f>INDEX('2012'!$C$44:$C$140,'16 Year_History_Results'!CK39)</f>
        <v>0</v>
      </c>
      <c r="AV39" s="2">
        <f>INDEX('2013'!$C$44:$C$140,'16 Year_History_Results'!CL39)</f>
        <v>0</v>
      </c>
      <c r="AW39" s="2">
        <f>INDEX('2014'!$C$52:$C$180,'16 Year_History_Results'!CM39)</f>
        <v>0</v>
      </c>
      <c r="AX39" s="2">
        <f>INDEX('2015'!$E$52:$E$308,'16 Year_History_Results'!CN39)</f>
        <v>10</v>
      </c>
      <c r="AY39" s="147">
        <f>INDEX('2016'!$E$52:$E$308,'16 Year_History_Results'!CO39)</f>
        <v>30</v>
      </c>
      <c r="AZ39" s="2"/>
      <c r="BA39" s="2"/>
      <c r="BB39">
        <f t="shared" si="13"/>
        <v>1501</v>
      </c>
      <c r="BC39" s="146"/>
      <c r="BD39" s="2"/>
      <c r="BE39" s="146">
        <f>INDEX('2001'!$B$44:$B$140,'16 Year_History_Results'!BZ39)</f>
        <v>0</v>
      </c>
      <c r="BF39" s="2">
        <f>INDEX('2002'!$B$44:$B$140,'16 Year_History_Results'!CA39)</f>
        <v>0</v>
      </c>
      <c r="BG39" s="2">
        <f>INDEX('2003'!$B$44:$B$140,'16 Year_History_Results'!CB39)</f>
        <v>0</v>
      </c>
      <c r="BH39" s="2">
        <f>INDEX('2004'!$B$44:$B$140,'16 Year_History_Results'!CC39)</f>
        <v>0</v>
      </c>
      <c r="BI39" s="2">
        <f>INDEX('2005'!$B$44:$B$140,'16 Year_History_Results'!CD39)</f>
        <v>0</v>
      </c>
      <c r="BJ39" s="2">
        <f>INDEX('2006'!$B$44:$B$140,'16 Year_History_Results'!CE39)</f>
        <v>0</v>
      </c>
      <c r="BK39" s="2">
        <f>INDEX('2007'!$B$44:$B$140,'16 Year_History_Results'!CF39)</f>
        <v>7</v>
      </c>
      <c r="BL39" s="2">
        <f>INDEX('2008'!$B$44:$B$140,'16 Year_History_Results'!CG39)</f>
        <v>0</v>
      </c>
      <c r="BM39" s="2">
        <f>INDEX('2009'!$B$44:$B$140,'16 Year_History_Results'!CH39)</f>
        <v>0</v>
      </c>
      <c r="BN39" s="2">
        <f>INDEX('2010'!$B$44:$B$140,'16 Year_History_Results'!CI39)</f>
        <v>0</v>
      </c>
      <c r="BO39" s="2">
        <f>INDEX('2011'!$B$44:$B$140,'16 Year_History_Results'!CJ39)</f>
        <v>0</v>
      </c>
      <c r="BP39" s="2">
        <f>INDEX('2012'!$B$44:$B$140,'16 Year_History_Results'!CK39)</f>
        <v>0</v>
      </c>
      <c r="BQ39" s="2">
        <f>INDEX('2013'!$B$44:$B$140,'16 Year_History_Results'!CL39)</f>
        <v>0</v>
      </c>
      <c r="BR39" s="2">
        <f>INDEX('2014'!$B$52:$B$180,'16 Year_History_Results'!CM39)</f>
        <v>0</v>
      </c>
      <c r="BS39" s="147">
        <f>INDEX('2015'!$B$52:$B$308,'16 Year_History_Results'!CN39)</f>
        <v>3</v>
      </c>
      <c r="BT39" s="147">
        <f>INDEX('2016'!$B$52:$B$308,'16 Year_History_Results'!CO39)</f>
        <v>16</v>
      </c>
      <c r="BW39">
        <f t="shared" si="14"/>
        <v>1501</v>
      </c>
      <c r="BX39" s="146"/>
      <c r="BY39" s="2"/>
      <c r="BZ39" s="146">
        <f>IF(ISNA(MATCH($BW39,'2001'!$A$44:$A$139,0)),97,MATCH($BW39,'2001'!$A$44:$A$139,0))</f>
        <v>97</v>
      </c>
      <c r="CA39" s="2">
        <f>IF(ISNA(MATCH($BW39,'2002'!$A$44:$A$139,0)),97,MATCH($BW39,'2002'!$A$44:$A$139,0))</f>
        <v>97</v>
      </c>
      <c r="CB39" s="2">
        <f>IF(ISNA(MATCH($BW39,'2003'!$A$44:$A$139,0)),97,MATCH($BW39,'2003'!$A$44:$A$139,0))</f>
        <v>97</v>
      </c>
      <c r="CC39" s="2">
        <f>IF(ISNA(MATCH($BW39,'2004'!$A$44:$A$139,0)),97,MATCH($BW39,'2004'!$A$44:$A$139,0))</f>
        <v>97</v>
      </c>
      <c r="CD39" s="2">
        <f>IF(ISNA(MATCH($BW39,'2005'!$A$44:$A$139,0)),97,MATCH($BW39,'2005'!$A$44:$A$139,0))</f>
        <v>97</v>
      </c>
      <c r="CE39" s="2">
        <f>IF(ISNA(MATCH($BW39,'2006'!$A$44:$A$139,0)),97,MATCH($BW39,'2006'!$A$44:$A$139,0))</f>
        <v>97</v>
      </c>
      <c r="CF39" s="2">
        <f>IF(ISNA(MATCH($BW39,'2007'!$A$44:$A$139,0)),97,MATCH($BW39,'2007'!$A$44:$A$139,0))</f>
        <v>74</v>
      </c>
      <c r="CG39" s="2">
        <f>IF(ISNA(MATCH($BW39,'2008'!$A$44:$A$139,0)),97,MATCH($BW39,'2008'!$A$44:$A$139,0))</f>
        <v>97</v>
      </c>
      <c r="CH39" s="2">
        <f>IF(ISNA(MATCH($BW39,'2009'!$A$44:$A$139,0)),97,MATCH($BW39,'2009'!$A$44:$A$139,0))</f>
        <v>97</v>
      </c>
      <c r="CI39" s="2">
        <f>IF(ISNA(MATCH($BW39,'2010'!$A$44:$A$139,0)),97,MATCH($BW39,'2010'!$A$44:$A$139,0))</f>
        <v>97</v>
      </c>
      <c r="CJ39" s="2">
        <f>IF(ISNA(MATCH($BW39,'2011'!$A$44:$A$139,0)),97,MATCH($BW39,'2011'!$A$44:$A$139,0))</f>
        <v>97</v>
      </c>
      <c r="CK39" s="2">
        <f>IF(ISNA(MATCH($BW39,'2012'!$A$44:$A$139,0)),97,MATCH($BW39,'2012'!$A$44:$A$139,0))</f>
        <v>97</v>
      </c>
      <c r="CL39" s="2">
        <f>IF(ISNA(MATCH($BW39,'2013'!$A$44:$A$139,0)),97,MATCH($BW39,'2013'!$A$44:$A$139,0))</f>
        <v>97</v>
      </c>
      <c r="CM39" s="2">
        <f>IF(ISNA(MATCH($BW39,'2014'!$A$52:$A$179,0)),129,MATCH($BW39,'2014'!$A$52:$A$179,0))</f>
        <v>129</v>
      </c>
      <c r="CN39" s="147">
        <f>IF(ISNA(MATCH($BW39,'2015'!$A$52:$A$307,0)),257,MATCH($BW39,'2015'!$A$52:$A$307,0))</f>
        <v>104</v>
      </c>
      <c r="CO39" s="147">
        <f>IF(ISNA(MATCH($BW39,'2016'!$A$52:$A$307,0)),257,MATCH($BW39,'2016'!$A$52:$A$307,0))</f>
        <v>107</v>
      </c>
      <c r="CQ39">
        <f t="shared" si="15"/>
        <v>1501</v>
      </c>
      <c r="CR39" s="278"/>
      <c r="CS39" s="279"/>
      <c r="CT39" s="278">
        <f t="shared" si="16"/>
        <v>0</v>
      </c>
      <c r="CU39" s="279">
        <f t="shared" si="2"/>
        <v>0</v>
      </c>
      <c r="CV39" s="279">
        <f t="shared" si="3"/>
        <v>0</v>
      </c>
      <c r="CW39" s="279">
        <f t="shared" si="4"/>
        <v>0</v>
      </c>
      <c r="CX39" s="279">
        <f t="shared" si="5"/>
        <v>0</v>
      </c>
      <c r="CY39" s="279">
        <f t="shared" si="6"/>
        <v>0</v>
      </c>
      <c r="CZ39" s="279">
        <f t="shared" si="7"/>
        <v>7</v>
      </c>
      <c r="DA39" s="279">
        <f t="shared" si="8"/>
        <v>4.6661999999999999</v>
      </c>
      <c r="DB39" s="279">
        <f t="shared" si="9"/>
        <v>3.1104889199999999</v>
      </c>
      <c r="DC39" s="279">
        <f t="shared" si="17"/>
        <v>2.0734519140719998</v>
      </c>
      <c r="DD39" s="279">
        <f t="shared" si="18"/>
        <v>1.3821630459203951</v>
      </c>
      <c r="DE39" s="279">
        <f t="shared" si="19"/>
        <v>0.92134988641053528</v>
      </c>
      <c r="DF39" s="279">
        <f t="shared" si="20"/>
        <v>0.61417183428126276</v>
      </c>
      <c r="DG39" s="279">
        <f t="shared" si="21"/>
        <v>0.40940694473188977</v>
      </c>
      <c r="DH39" s="280">
        <f t="shared" si="38"/>
        <v>13.272910669358279</v>
      </c>
      <c r="DI39" s="280">
        <f t="shared" si="39"/>
        <v>54.847722252194231</v>
      </c>
      <c r="DJ39" s="154">
        <f t="shared" si="10"/>
        <v>163</v>
      </c>
      <c r="DK39" s="279">
        <f t="shared" si="22"/>
        <v>1501</v>
      </c>
      <c r="DL39" s="154"/>
      <c r="DM39" s="154"/>
      <c r="DN39" s="267">
        <f t="shared" si="23"/>
        <v>0</v>
      </c>
      <c r="DO39" s="154">
        <f t="shared" si="24"/>
        <v>0</v>
      </c>
      <c r="DP39" s="154">
        <f t="shared" si="25"/>
        <v>0</v>
      </c>
      <c r="DQ39" s="154">
        <f t="shared" si="26"/>
        <v>0</v>
      </c>
      <c r="DR39" s="154">
        <f t="shared" si="27"/>
        <v>0</v>
      </c>
      <c r="DS39" s="154">
        <f t="shared" si="28"/>
        <v>0</v>
      </c>
      <c r="DT39" s="154">
        <f t="shared" si="29"/>
        <v>7</v>
      </c>
      <c r="DU39" s="154">
        <f t="shared" si="30"/>
        <v>7</v>
      </c>
      <c r="DV39" s="154">
        <f t="shared" si="31"/>
        <v>7</v>
      </c>
      <c r="DW39" s="154">
        <f t="shared" si="32"/>
        <v>7</v>
      </c>
      <c r="DX39" s="154">
        <f t="shared" si="33"/>
        <v>7</v>
      </c>
      <c r="DY39" s="154">
        <f t="shared" si="34"/>
        <v>7</v>
      </c>
      <c r="DZ39" s="154">
        <f t="shared" si="35"/>
        <v>7</v>
      </c>
      <c r="EA39" s="154">
        <f t="shared" si="36"/>
        <v>7</v>
      </c>
      <c r="EB39" s="264">
        <f t="shared" si="40"/>
        <v>20</v>
      </c>
      <c r="EC39" s="264">
        <f t="shared" si="41"/>
        <v>66</v>
      </c>
      <c r="ED39" s="154">
        <f t="shared" si="11"/>
        <v>333</v>
      </c>
    </row>
    <row r="40" spans="2:137" ht="13" thickBot="1" x14ac:dyDescent="0.3">
      <c r="B40" s="142">
        <v>27</v>
      </c>
      <c r="C40" s="50">
        <f t="shared" si="0"/>
        <v>5</v>
      </c>
      <c r="D40" s="50">
        <f t="shared" si="12"/>
        <v>0</v>
      </c>
      <c r="E40" s="97"/>
      <c r="F40" s="2">
        <f t="shared" si="37"/>
        <v>35</v>
      </c>
      <c r="G40" s="487">
        <v>2338</v>
      </c>
      <c r="H40" s="98">
        <f>15- COUNTIF(L40:AC40,"#N/A")</f>
        <v>2</v>
      </c>
      <c r="I40" s="131">
        <f>SUM(AH40:AY40)+SUM(BE40:BT40)</f>
        <v>80</v>
      </c>
      <c r="J40" s="398">
        <f>DI40</f>
        <v>54.291674162959993</v>
      </c>
      <c r="K40" s="456" t="str">
        <f>IF(ISNUMBER(MATCH(G40,'[4]OPR data'!$A$3:$A$2900,0)),"Y","N")</f>
        <v>Y</v>
      </c>
      <c r="L40" s="146"/>
      <c r="M40" s="233"/>
      <c r="N40" s="469" t="e">
        <f>(INDEX(Finish_table!R$4:R$83,MATCH('16 Year_History_Results'!$G40,Finish_table!S$4:S$83,0),1))</f>
        <v>#N/A</v>
      </c>
      <c r="O40" s="233" t="e">
        <f>(INDEX(Finish_table!Z$4:Z$99,MATCH('16 Year_History_Results'!$G40,Finish_table!AA$4:AA$99,0),1))</f>
        <v>#N/A</v>
      </c>
      <c r="P40" s="233" t="e">
        <f>(INDEX(Finish_table!AI$4:AI$99,MATCH('16 Year_History_Results'!$G40,Finish_table!AJ$4:AJ$99,0),1))</f>
        <v>#N/A</v>
      </c>
      <c r="Q40" s="233" t="e">
        <f>(INDEX(Finish_table!AR$4:AR$99,MATCH('16 Year_History_Results'!$G40,Finish_table!AS$4:AS$99,0),1))</f>
        <v>#N/A</v>
      </c>
      <c r="R40" s="233" t="e">
        <f>(INDEX(Finish_table!BA$4:BA$99,MATCH('16 Year_History_Results'!$G40,Finish_table!BB$4:BB$99,0),1))</f>
        <v>#N/A</v>
      </c>
      <c r="S40" s="233" t="e">
        <f>(INDEX(Finish_table!BJ$4:BJ$99,MATCH('16 Year_History_Results'!$G40,Finish_table!BK$4:BK$99,0),1))</f>
        <v>#N/A</v>
      </c>
      <c r="T40" s="233" t="e">
        <f>(INDEX(Finish_table!BS$4:BS$99,MATCH('16 Year_History_Results'!$G40,Finish_table!BT$4:BT$99,0),1))</f>
        <v>#N/A</v>
      </c>
      <c r="U40" s="233" t="e">
        <f>(INDEX(Finish_table!CB$4:CB$99,MATCH('16 Year_History_Results'!$G40,Finish_table!CC$4:CC$99,0),1))</f>
        <v>#N/A</v>
      </c>
      <c r="V40" s="233" t="e">
        <f>(INDEX(Finish_table!CK$4:CK$99,MATCH('16 Year_History_Results'!$G40,Finish_table!CL$4:CL$99,0),1))</f>
        <v>#N/A</v>
      </c>
      <c r="W40" s="233" t="e">
        <f>(INDEX(Finish_table!CT$4:CT$99,MATCH('16 Year_History_Results'!$G40,Finish_table!CU$4:CU$99,0),1))</f>
        <v>#N/A</v>
      </c>
      <c r="X40" s="233" t="e">
        <f>(INDEX(Finish_table!DC$4:DC$99,MATCH('16 Year_History_Results'!$G40,Finish_table!DD$4:DD$99,0),1))</f>
        <v>#N/A</v>
      </c>
      <c r="Y40" s="233" t="e">
        <f>(INDEX(Finish_table!DL$4:DL$99,MATCH('16 Year_History_Results'!$G40,Finish_table!DM$4:DM$99,0),1))</f>
        <v>#N/A</v>
      </c>
      <c r="Z40" s="233" t="str">
        <f>(INDEX(Finish_table!DU$4:DU$99,MATCH('16 Year_History_Results'!$G40,Finish_table!DV$4:DV$99,0),1))</f>
        <v>QF</v>
      </c>
      <c r="AA40" s="233" t="e">
        <f>(INDEX(Finish_table!ED$4:ED$140,MATCH('16 Year_History_Results'!$G40,Finish_table!EE$4:EE$140,0),1))</f>
        <v>#N/A</v>
      </c>
      <c r="AB40" s="233" t="str">
        <f>(INDEX(Finish_table!EM$4:EM$224,MATCH('16 Year_History_Results'!$G40,Finish_table!EN$4:EN$224,0),1))</f>
        <v>WS</v>
      </c>
      <c r="AC40" s="253" t="str">
        <f>(INDEX(Finish_table!EW$4:EW$224,MATCH('16 Year_History_Results'!$G40,Finish_table!EX$4:EX$224,0),1))</f>
        <v>SF</v>
      </c>
      <c r="AD40" s="2"/>
      <c r="AF40" s="2"/>
      <c r="AG40">
        <f t="shared" si="1"/>
        <v>2338</v>
      </c>
      <c r="AH40" s="146"/>
      <c r="AI40" s="2"/>
      <c r="AJ40" s="146">
        <f>INDEX('2001'!$C$44:$C$140,'16 Year_History_Results'!BZ40)</f>
        <v>0</v>
      </c>
      <c r="AK40" s="2">
        <f>INDEX('2002'!$C$44:$C$140,'16 Year_History_Results'!CA40)</f>
        <v>0</v>
      </c>
      <c r="AL40" s="2">
        <f>INDEX('2003'!$C$44:$C$140,'16 Year_History_Results'!CB40)</f>
        <v>0</v>
      </c>
      <c r="AM40" s="2">
        <f>INDEX('2004'!$C$44:$C$140,'16 Year_History_Results'!CC40)</f>
        <v>0</v>
      </c>
      <c r="AN40" s="2">
        <f>INDEX('2005'!$C$44:$C$140,'16 Year_History_Results'!CD40)</f>
        <v>0</v>
      </c>
      <c r="AO40" s="2">
        <f>INDEX('2006'!$C$44:$C$140,'16 Year_History_Results'!CE40)</f>
        <v>0</v>
      </c>
      <c r="AP40" s="2">
        <f>INDEX('2007'!$C$44:$C$140,'16 Year_History_Results'!CF40)</f>
        <v>0</v>
      </c>
      <c r="AQ40" s="2">
        <f>INDEX('2008'!$C$44:$C$140,'16 Year_History_Results'!CG40)</f>
        <v>0</v>
      </c>
      <c r="AR40" s="2">
        <f>INDEX('2009'!$C$44:$C$140,'16 Year_History_Results'!CH40)</f>
        <v>0</v>
      </c>
      <c r="AS40" s="2">
        <f>INDEX('2010'!$C$44:$C$140,'16 Year_History_Results'!CI40)</f>
        <v>0</v>
      </c>
      <c r="AT40" s="2">
        <f>INDEX('2011'!$C$44:$C$140,'16 Year_History_Results'!CJ40)</f>
        <v>0</v>
      </c>
      <c r="AU40" s="2">
        <f>INDEX('2012'!$C$44:$C$140,'16 Year_History_Results'!CK40)</f>
        <v>0</v>
      </c>
      <c r="AV40" s="2">
        <f>INDEX('2013'!$C$44:$C$140,'16 Year_History_Results'!CL40)</f>
        <v>0</v>
      </c>
      <c r="AW40" s="2">
        <f>INDEX('2014'!$C$52:$C$180,'16 Year_History_Results'!CM40)</f>
        <v>0</v>
      </c>
      <c r="AX40" s="2">
        <f>INDEX('2015'!$E$52:$E$308,'16 Year_History_Results'!CN40)</f>
        <v>40</v>
      </c>
      <c r="AY40" s="147">
        <f>INDEX('2016'!$E$52:$E$308,'16 Year_History_Results'!CO40)</f>
        <v>10</v>
      </c>
      <c r="AZ40" s="2"/>
      <c r="BA40" s="2"/>
      <c r="BB40">
        <f t="shared" si="13"/>
        <v>2338</v>
      </c>
      <c r="BC40" s="146"/>
      <c r="BD40" s="2"/>
      <c r="BE40" s="146">
        <f>INDEX('2001'!$B$44:$B$140,'16 Year_History_Results'!BZ40)</f>
        <v>0</v>
      </c>
      <c r="BF40" s="2">
        <f>INDEX('2002'!$B$44:$B$140,'16 Year_History_Results'!CA40)</f>
        <v>0</v>
      </c>
      <c r="BG40" s="2">
        <f>INDEX('2003'!$B$44:$B$140,'16 Year_History_Results'!CB40)</f>
        <v>0</v>
      </c>
      <c r="BH40" s="2">
        <f>INDEX('2004'!$B$44:$B$140,'16 Year_History_Results'!CC40)</f>
        <v>0</v>
      </c>
      <c r="BI40" s="2">
        <f>INDEX('2005'!$B$44:$B$140,'16 Year_History_Results'!CD40)</f>
        <v>0</v>
      </c>
      <c r="BJ40" s="2">
        <f>INDEX('2006'!$B$44:$B$140,'16 Year_History_Results'!CE40)</f>
        <v>0</v>
      </c>
      <c r="BK40" s="2">
        <f>INDEX('2007'!$B$44:$B$140,'16 Year_History_Results'!CF40)</f>
        <v>0</v>
      </c>
      <c r="BL40" s="2">
        <f>INDEX('2008'!$B$44:$B$140,'16 Year_History_Results'!CG40)</f>
        <v>0</v>
      </c>
      <c r="BM40" s="2">
        <f>INDEX('2009'!$B$44:$B$140,'16 Year_History_Results'!CH40)</f>
        <v>0</v>
      </c>
      <c r="BN40" s="2">
        <f>INDEX('2010'!$B$44:$B$140,'16 Year_History_Results'!CI40)</f>
        <v>0</v>
      </c>
      <c r="BO40" s="2">
        <f>INDEX('2011'!$B$44:$B$140,'16 Year_History_Results'!CJ40)</f>
        <v>0</v>
      </c>
      <c r="BP40" s="2">
        <f>INDEX('2012'!$B$44:$B$140,'16 Year_History_Results'!CK40)</f>
        <v>0</v>
      </c>
      <c r="BQ40" s="2">
        <f>INDEX('2013'!$B$44:$B$140,'16 Year_History_Results'!CL40)</f>
        <v>10</v>
      </c>
      <c r="BR40" s="2">
        <f>INDEX('2014'!$B$52:$B$180,'16 Year_History_Results'!CM40)</f>
        <v>0</v>
      </c>
      <c r="BS40" s="147">
        <f>INDEX('2015'!$B$52:$B$308,'16 Year_History_Results'!CN40)</f>
        <v>16</v>
      </c>
      <c r="BT40" s="147">
        <f>INDEX('2016'!$B$52:$B$308,'16 Year_History_Results'!CO40)</f>
        <v>4</v>
      </c>
      <c r="BW40">
        <f t="shared" si="14"/>
        <v>2338</v>
      </c>
      <c r="BX40" s="146"/>
      <c r="BY40" s="2"/>
      <c r="BZ40" s="146">
        <f>IF(ISNA(MATCH($BW40,'2001'!$A$44:$A$139,0)),97,MATCH($BW40,'2001'!$A$44:$A$139,0))</f>
        <v>97</v>
      </c>
      <c r="CA40" s="2">
        <f>IF(ISNA(MATCH($BW40,'2002'!$A$44:$A$139,0)),97,MATCH($BW40,'2002'!$A$44:$A$139,0))</f>
        <v>97</v>
      </c>
      <c r="CB40" s="2">
        <f>IF(ISNA(MATCH($BW40,'2003'!$A$44:$A$139,0)),97,MATCH($BW40,'2003'!$A$44:$A$139,0))</f>
        <v>97</v>
      </c>
      <c r="CC40" s="2">
        <f>IF(ISNA(MATCH($BW40,'2004'!$A$44:$A$139,0)),97,MATCH($BW40,'2004'!$A$44:$A$139,0))</f>
        <v>97</v>
      </c>
      <c r="CD40" s="2">
        <f>IF(ISNA(MATCH($BW40,'2005'!$A$44:$A$139,0)),97,MATCH($BW40,'2005'!$A$44:$A$139,0))</f>
        <v>97</v>
      </c>
      <c r="CE40" s="2">
        <f>IF(ISNA(MATCH($BW40,'2006'!$A$44:$A$139,0)),97,MATCH($BW40,'2006'!$A$44:$A$139,0))</f>
        <v>97</v>
      </c>
      <c r="CF40" s="2">
        <f>IF(ISNA(MATCH($BW40,'2007'!$A$44:$A$139,0)),97,MATCH($BW40,'2007'!$A$44:$A$139,0))</f>
        <v>97</v>
      </c>
      <c r="CG40" s="2">
        <f>IF(ISNA(MATCH($BW40,'2008'!$A$44:$A$139,0)),97,MATCH($BW40,'2008'!$A$44:$A$139,0))</f>
        <v>97</v>
      </c>
      <c r="CH40" s="2">
        <f>IF(ISNA(MATCH($BW40,'2009'!$A$44:$A$139,0)),97,MATCH($BW40,'2009'!$A$44:$A$139,0))</f>
        <v>97</v>
      </c>
      <c r="CI40" s="2">
        <f>IF(ISNA(MATCH($BW40,'2010'!$A$44:$A$139,0)),97,MATCH($BW40,'2010'!$A$44:$A$139,0))</f>
        <v>97</v>
      </c>
      <c r="CJ40" s="2">
        <f>IF(ISNA(MATCH($BW40,'2011'!$A$44:$A$139,0)),97,MATCH($BW40,'2011'!$A$44:$A$139,0))</f>
        <v>97</v>
      </c>
      <c r="CK40" s="2">
        <f>IF(ISNA(MATCH($BW40,'2012'!$A$44:$A$139,0)),97,MATCH($BW40,'2012'!$A$44:$A$139,0))</f>
        <v>97</v>
      </c>
      <c r="CL40" s="2">
        <f>IF(ISNA(MATCH($BW40,'2013'!$A$44:$A$139,0)),97,MATCH($BW40,'2013'!$A$44:$A$139,0))</f>
        <v>71</v>
      </c>
      <c r="CM40" s="2">
        <f>IF(ISNA(MATCH($BW40,'2014'!$A$52:$A$179,0)),129,MATCH($BW40,'2014'!$A$52:$A$179,0))</f>
        <v>129</v>
      </c>
      <c r="CN40" s="147">
        <f>IF(ISNA(MATCH($BW40,'2015'!$A$52:$A$307,0)),257,MATCH($BW40,'2015'!$A$52:$A$307,0))</f>
        <v>153</v>
      </c>
      <c r="CO40" s="147">
        <f>IF(ISNA(MATCH($BW40,'2016'!$A$52:$A$307,0)),257,MATCH($BW40,'2016'!$A$52:$A$307,0))</f>
        <v>151</v>
      </c>
      <c r="CQ40">
        <f t="shared" si="15"/>
        <v>2338</v>
      </c>
      <c r="CR40" s="278"/>
      <c r="CS40" s="279"/>
      <c r="CT40" s="278">
        <f t="shared" si="16"/>
        <v>0</v>
      </c>
      <c r="CU40" s="279">
        <f t="shared" si="2"/>
        <v>0</v>
      </c>
      <c r="CV40" s="279">
        <f t="shared" si="3"/>
        <v>0</v>
      </c>
      <c r="CW40" s="279">
        <f t="shared" si="4"/>
        <v>0</v>
      </c>
      <c r="CX40" s="279">
        <f t="shared" si="5"/>
        <v>0</v>
      </c>
      <c r="CY40" s="279">
        <f t="shared" si="6"/>
        <v>0</v>
      </c>
      <c r="CZ40" s="279">
        <f t="shared" si="7"/>
        <v>0</v>
      </c>
      <c r="DA40" s="279">
        <f t="shared" si="8"/>
        <v>0</v>
      </c>
      <c r="DB40" s="279">
        <f t="shared" si="9"/>
        <v>0</v>
      </c>
      <c r="DC40" s="279">
        <f t="shared" si="17"/>
        <v>0</v>
      </c>
      <c r="DD40" s="279">
        <f t="shared" si="18"/>
        <v>0</v>
      </c>
      <c r="DE40" s="279">
        <f t="shared" si="19"/>
        <v>0</v>
      </c>
      <c r="DF40" s="279">
        <f t="shared" si="20"/>
        <v>10</v>
      </c>
      <c r="DG40" s="279">
        <f t="shared" si="21"/>
        <v>6.6659999999999995</v>
      </c>
      <c r="DH40" s="280">
        <f t="shared" si="38"/>
        <v>60.443555599999996</v>
      </c>
      <c r="DI40" s="280">
        <f t="shared" si="39"/>
        <v>54.291674162959993</v>
      </c>
      <c r="DJ40" s="154">
        <f t="shared" si="10"/>
        <v>26</v>
      </c>
      <c r="DK40" s="279">
        <f t="shared" si="22"/>
        <v>2338</v>
      </c>
      <c r="DL40" s="154"/>
      <c r="DM40" s="154"/>
      <c r="DN40" s="267">
        <f t="shared" si="23"/>
        <v>0</v>
      </c>
      <c r="DO40" s="154">
        <f t="shared" si="24"/>
        <v>0</v>
      </c>
      <c r="DP40" s="154">
        <f t="shared" si="25"/>
        <v>0</v>
      </c>
      <c r="DQ40" s="154">
        <f t="shared" si="26"/>
        <v>0</v>
      </c>
      <c r="DR40" s="154">
        <f t="shared" si="27"/>
        <v>0</v>
      </c>
      <c r="DS40" s="154">
        <f t="shared" si="28"/>
        <v>0</v>
      </c>
      <c r="DT40" s="154">
        <f t="shared" si="29"/>
        <v>0</v>
      </c>
      <c r="DU40" s="154">
        <f t="shared" si="30"/>
        <v>0</v>
      </c>
      <c r="DV40" s="154">
        <f t="shared" si="31"/>
        <v>0</v>
      </c>
      <c r="DW40" s="154">
        <f t="shared" si="32"/>
        <v>0</v>
      </c>
      <c r="DX40" s="154">
        <f t="shared" si="33"/>
        <v>0</v>
      </c>
      <c r="DY40" s="154">
        <f t="shared" si="34"/>
        <v>0</v>
      </c>
      <c r="DZ40" s="154">
        <f t="shared" si="35"/>
        <v>10</v>
      </c>
      <c r="EA40" s="154">
        <f t="shared" si="36"/>
        <v>10</v>
      </c>
      <c r="EB40" s="264">
        <f t="shared" si="40"/>
        <v>66</v>
      </c>
      <c r="EC40" s="264">
        <f t="shared" si="41"/>
        <v>80</v>
      </c>
      <c r="ED40" s="154">
        <f t="shared" si="11"/>
        <v>136</v>
      </c>
    </row>
    <row r="41" spans="2:137" ht="13" thickBot="1" x14ac:dyDescent="0.3">
      <c r="B41" s="142">
        <v>27</v>
      </c>
      <c r="C41" s="50">
        <f t="shared" si="0"/>
        <v>6</v>
      </c>
      <c r="D41" s="50">
        <f t="shared" si="12"/>
        <v>0</v>
      </c>
      <c r="E41" s="97"/>
      <c r="F41" s="2">
        <f t="shared" si="37"/>
        <v>36</v>
      </c>
      <c r="G41" s="493">
        <v>16</v>
      </c>
      <c r="H41" s="98">
        <f>15- COUNTIF(L41:AC41,"#N/A")</f>
        <v>12</v>
      </c>
      <c r="I41" s="131">
        <f>SUM(AH41:AY41)+SUM(BE41:BT41)</f>
        <v>314</v>
      </c>
      <c r="J41" s="398">
        <f>DI41</f>
        <v>53.954990638528713</v>
      </c>
      <c r="K41" s="456" t="str">
        <f>IF(ISNUMBER(MATCH(G41,'[4]OPR data'!$A$3:$A$2900,0)),"Y","N")</f>
        <v>Y</v>
      </c>
      <c r="L41" s="146"/>
      <c r="M41" s="233"/>
      <c r="N41" s="469" t="e">
        <f>(INDEX(Finish_table!R$4:R$83,MATCH('16 Year_History_Results'!$G41,Finish_table!S$4:S$83,0),1))</f>
        <v>#N/A</v>
      </c>
      <c r="O41" s="233" t="str">
        <f>(INDEX(Finish_table!Z$4:Z$99,MATCH('16 Year_History_Results'!$G41,Finish_table!AA$4:AA$99,0),1))</f>
        <v>SF</v>
      </c>
      <c r="P41" s="233" t="str">
        <f>(INDEX(Finish_table!AI$4:AI$99,MATCH('16 Year_History_Results'!$G41,Finish_table!AJ$4:AJ$99,0),1))</f>
        <v>SF</v>
      </c>
      <c r="Q41" s="233" t="str">
        <f>(INDEX(Finish_table!AR$4:AR$99,MATCH('16 Year_History_Results'!$G41,Finish_table!AS$4:AS$99,0),1))</f>
        <v>SF</v>
      </c>
      <c r="R41" s="233" t="str">
        <f>(INDEX(Finish_table!BA$4:BA$99,MATCH('16 Year_History_Results'!$G41,Finish_table!BB$4:BB$99,0),1))</f>
        <v>SF</v>
      </c>
      <c r="S41" s="233" t="str">
        <f>(INDEX(Finish_table!BJ$4:BJ$99,MATCH('16 Year_History_Results'!$G41,Finish_table!BK$4:BK$99,0),1))</f>
        <v>QF</v>
      </c>
      <c r="T41" s="233" t="e">
        <f>(INDEX(Finish_table!BS$4:BS$99,MATCH('16 Year_History_Results'!$G41,Finish_table!BT$4:BT$99,0),1))</f>
        <v>#N/A</v>
      </c>
      <c r="U41" s="233" t="str">
        <f>(INDEX(Finish_table!CB$4:CB$99,MATCH('16 Year_History_Results'!$G41,Finish_table!CC$4:CC$99,0),1))</f>
        <v>WF</v>
      </c>
      <c r="V41" s="233" t="e">
        <f>(INDEX(Finish_table!CK$4:CK$99,MATCH('16 Year_History_Results'!$G41,Finish_table!CL$4:CL$99,0),1))</f>
        <v>#N/A</v>
      </c>
      <c r="W41" s="233" t="str">
        <f>(INDEX(Finish_table!CT$4:CT$99,MATCH('16 Year_History_Results'!$G41,Finish_table!CU$4:CU$99,0),1))</f>
        <v>F</v>
      </c>
      <c r="X41" s="233" t="str">
        <f>(INDEX(Finish_table!DC$4:DC$99,MATCH('16 Year_History_Results'!$G41,Finish_table!DD$4:DD$99,0),1))</f>
        <v>QF</v>
      </c>
      <c r="Y41" s="233" t="str">
        <f>(INDEX(Finish_table!DL$4:DL$99,MATCH('16 Year_History_Results'!$G41,Finish_table!DM$4:DM$99,0),1))</f>
        <v>WC</v>
      </c>
      <c r="Z41" s="233" t="str">
        <f>(INDEX(Finish_table!DU$4:DU$99,MATCH('16 Year_History_Results'!$G41,Finish_table!DV$4:DV$99,0),1))</f>
        <v>QF</v>
      </c>
      <c r="AA41" s="233" t="str">
        <f>(INDEX(Finish_table!ED$4:ED$140,MATCH('16 Year_History_Results'!$G41,Finish_table!EE$4:EE$140,0),1))</f>
        <v>QF</v>
      </c>
      <c r="AB41" s="233" t="str">
        <f>(INDEX(Finish_table!EM$4:EM$224,MATCH('16 Year_History_Results'!$G41,Finish_table!EN$4:EN$224,0),1))</f>
        <v>SF</v>
      </c>
      <c r="AC41" s="253" t="str">
        <f>(INDEX(Finish_table!EW$4:EW$224,MATCH('16 Year_History_Results'!$G41,Finish_table!EX$4:EX$224,0),1))</f>
        <v>QF</v>
      </c>
      <c r="AD41" s="2"/>
      <c r="AF41" s="2"/>
      <c r="AG41">
        <f t="shared" si="1"/>
        <v>16</v>
      </c>
      <c r="AH41" s="146"/>
      <c r="AI41" s="2"/>
      <c r="AJ41" s="146">
        <f>INDEX('2001'!$C$44:$C$140,'16 Year_History_Results'!BZ41)</f>
        <v>0</v>
      </c>
      <c r="AK41" s="2">
        <f>INDEX('2002'!$C$44:$C$140,'16 Year_History_Results'!CA41)</f>
        <v>10</v>
      </c>
      <c r="AL41" s="2">
        <f>INDEX('2003'!$C$44:$C$140,'16 Year_History_Results'!CB41)</f>
        <v>10</v>
      </c>
      <c r="AM41" s="2">
        <f>INDEX('2004'!$C$44:$C$140,'16 Year_History_Results'!CC41)</f>
        <v>10</v>
      </c>
      <c r="AN41" s="2">
        <f>INDEX('2005'!$C$44:$C$140,'16 Year_History_Results'!CD41)</f>
        <v>10</v>
      </c>
      <c r="AO41" s="2">
        <f>INDEX('2006'!$C$44:$C$140,'16 Year_History_Results'!CE41)</f>
        <v>0</v>
      </c>
      <c r="AP41" s="2">
        <f>INDEX('2007'!$C$44:$C$140,'16 Year_History_Results'!CF41)</f>
        <v>0</v>
      </c>
      <c r="AQ41" s="2">
        <f>INDEX('2008'!$C$44:$C$140,'16 Year_History_Results'!CG41)</f>
        <v>40</v>
      </c>
      <c r="AR41" s="2">
        <f>INDEX('2009'!$C$44:$C$140,'16 Year_History_Results'!CH41)</f>
        <v>0</v>
      </c>
      <c r="AS41" s="2">
        <f>INDEX('2010'!$C$44:$C$140,'16 Year_History_Results'!CI41)</f>
        <v>20</v>
      </c>
      <c r="AT41" s="2">
        <f>INDEX('2011'!$C$44:$C$140,'16 Year_History_Results'!CJ41)</f>
        <v>0</v>
      </c>
      <c r="AU41" s="2">
        <f>INDEX('2012'!$C$44:$C$140,'16 Year_History_Results'!CK41)</f>
        <v>50</v>
      </c>
      <c r="AV41" s="2">
        <f>INDEX('2013'!$C$44:$C$140,'16 Year_History_Results'!CL41)</f>
        <v>0</v>
      </c>
      <c r="AW41" s="2">
        <f>INDEX('2014'!$C$52:$C$180,'16 Year_History_Results'!CM41)</f>
        <v>0</v>
      </c>
      <c r="AX41" s="2">
        <f>INDEX('2015'!$E$52:$E$308,'16 Year_History_Results'!CN41)</f>
        <v>10</v>
      </c>
      <c r="AY41" s="147">
        <f>INDEX('2016'!$E$52:$E$308,'16 Year_History_Results'!CO41)</f>
        <v>0</v>
      </c>
      <c r="AZ41" s="2"/>
      <c r="BA41" s="2"/>
      <c r="BB41">
        <f t="shared" si="13"/>
        <v>16</v>
      </c>
      <c r="BC41" s="146"/>
      <c r="BD41" s="2"/>
      <c r="BE41" s="146">
        <f>INDEX('2001'!$B$44:$B$140,'16 Year_History_Results'!BZ41)</f>
        <v>0</v>
      </c>
      <c r="BF41" s="2">
        <f>INDEX('2002'!$B$44:$B$140,'16 Year_History_Results'!CA41)</f>
        <v>13</v>
      </c>
      <c r="BG41" s="2">
        <f>INDEX('2003'!$B$44:$B$140,'16 Year_History_Results'!CB41)</f>
        <v>15</v>
      </c>
      <c r="BH41" s="2">
        <f>INDEX('2004'!$B$44:$B$140,'16 Year_History_Results'!CC41)</f>
        <v>13</v>
      </c>
      <c r="BI41" s="2">
        <f>INDEX('2005'!$B$44:$B$140,'16 Year_History_Results'!CD41)</f>
        <v>11</v>
      </c>
      <c r="BJ41" s="2">
        <f>INDEX('2006'!$B$44:$B$140,'16 Year_History_Results'!CE41)</f>
        <v>10</v>
      </c>
      <c r="BK41" s="2">
        <f>INDEX('2007'!$B$44:$B$140,'16 Year_History_Results'!CF41)</f>
        <v>0</v>
      </c>
      <c r="BL41" s="2">
        <f>INDEX('2008'!$B$44:$B$140,'16 Year_History_Results'!CG41)</f>
        <v>14</v>
      </c>
      <c r="BM41" s="2">
        <f>INDEX('2009'!$B$44:$B$140,'16 Year_History_Results'!CH41)</f>
        <v>0</v>
      </c>
      <c r="BN41" s="2">
        <f>INDEX('2010'!$B$44:$B$140,'16 Year_History_Results'!CI41)</f>
        <v>15</v>
      </c>
      <c r="BO41" s="2">
        <f>INDEX('2011'!$B$44:$B$140,'16 Year_History_Results'!CJ41)</f>
        <v>12</v>
      </c>
      <c r="BP41" s="2">
        <f>INDEX('2012'!$B$44:$B$140,'16 Year_History_Results'!CK41)</f>
        <v>4</v>
      </c>
      <c r="BQ41" s="2">
        <f>INDEX('2013'!$B$44:$B$140,'16 Year_History_Results'!CL41)</f>
        <v>7</v>
      </c>
      <c r="BR41" s="2">
        <f>INDEX('2014'!$B$52:$B$180,'16 Year_History_Results'!CM41)</f>
        <v>15</v>
      </c>
      <c r="BS41" s="147">
        <f>INDEX('2015'!$B$52:$B$308,'16 Year_History_Results'!CN41)</f>
        <v>14</v>
      </c>
      <c r="BT41" s="147">
        <f>INDEX('2016'!$B$52:$B$308,'16 Year_History_Results'!CO41)</f>
        <v>11</v>
      </c>
      <c r="BW41">
        <f t="shared" si="14"/>
        <v>16</v>
      </c>
      <c r="BX41" s="146"/>
      <c r="BY41" s="2"/>
      <c r="BZ41" s="146">
        <f>IF(ISNA(MATCH($BW41,'2001'!$A$44:$A$139,0)),97,MATCH($BW41,'2001'!$A$44:$A$139,0))</f>
        <v>97</v>
      </c>
      <c r="CA41" s="2">
        <f>IF(ISNA(MATCH($BW41,'2002'!$A$44:$A$139,0)),97,MATCH($BW41,'2002'!$A$44:$A$139,0))</f>
        <v>2</v>
      </c>
      <c r="CB41" s="2">
        <f>IF(ISNA(MATCH($BW41,'2003'!$A$44:$A$139,0)),97,MATCH($BW41,'2003'!$A$44:$A$139,0))</f>
        <v>2</v>
      </c>
      <c r="CC41" s="2">
        <f>IF(ISNA(MATCH($BW41,'2004'!$A$44:$A$139,0)),97,MATCH($BW41,'2004'!$A$44:$A$139,0))</f>
        <v>2</v>
      </c>
      <c r="CD41" s="2">
        <f>IF(ISNA(MATCH($BW41,'2005'!$A$44:$A$139,0)),97,MATCH($BW41,'2005'!$A$44:$A$139,0))</f>
        <v>1</v>
      </c>
      <c r="CE41" s="2">
        <f>IF(ISNA(MATCH($BW41,'2006'!$A$44:$A$139,0)),97,MATCH($BW41,'2006'!$A$44:$A$139,0))</f>
        <v>2</v>
      </c>
      <c r="CF41" s="2">
        <f>IF(ISNA(MATCH($BW41,'2007'!$A$44:$A$139,0)),97,MATCH($BW41,'2007'!$A$44:$A$139,0))</f>
        <v>97</v>
      </c>
      <c r="CG41" s="2">
        <f>IF(ISNA(MATCH($BW41,'2008'!$A$44:$A$139,0)),97,MATCH($BW41,'2008'!$A$44:$A$139,0))</f>
        <v>3</v>
      </c>
      <c r="CH41" s="2">
        <f>IF(ISNA(MATCH($BW41,'2009'!$A$44:$A$139,0)),97,MATCH($BW41,'2009'!$A$44:$A$139,0))</f>
        <v>97</v>
      </c>
      <c r="CI41" s="2">
        <f>IF(ISNA(MATCH($BW41,'2010'!$A$44:$A$139,0)),97,MATCH($BW41,'2010'!$A$44:$A$139,0))</f>
        <v>1</v>
      </c>
      <c r="CJ41" s="2">
        <f>IF(ISNA(MATCH($BW41,'2011'!$A$44:$A$139,0)),97,MATCH($BW41,'2011'!$A$44:$A$139,0))</f>
        <v>2</v>
      </c>
      <c r="CK41" s="2">
        <f>IF(ISNA(MATCH($BW41,'2012'!$A$44:$A$139,0)),97,MATCH($BW41,'2012'!$A$44:$A$139,0))</f>
        <v>2</v>
      </c>
      <c r="CL41" s="2">
        <f>IF(ISNA(MATCH($BW41,'2013'!$A$44:$A$139,0)),97,MATCH($BW41,'2013'!$A$44:$A$139,0))</f>
        <v>2</v>
      </c>
      <c r="CM41" s="2">
        <f>IF(ISNA(MATCH($BW41,'2014'!$A$52:$A$179,0)),129,MATCH($BW41,'2014'!$A$52:$A$179,0))</f>
        <v>2</v>
      </c>
      <c r="CN41" s="147">
        <f>IF(ISNA(MATCH($BW41,'2015'!$A$52:$A$307,0)),257,MATCH($BW41,'2015'!$A$52:$A$307,0))</f>
        <v>3</v>
      </c>
      <c r="CO41" s="147">
        <f>IF(ISNA(MATCH($BW41,'2016'!$A$52:$A$307,0)),257,MATCH($BW41,'2016'!$A$52:$A$307,0))</f>
        <v>2</v>
      </c>
      <c r="CQ41">
        <f t="shared" si="15"/>
        <v>16</v>
      </c>
      <c r="CR41" s="278"/>
      <c r="CS41" s="279"/>
      <c r="CT41" s="278">
        <f t="shared" si="16"/>
        <v>0</v>
      </c>
      <c r="CU41" s="279">
        <f t="shared" si="2"/>
        <v>23</v>
      </c>
      <c r="CV41" s="279">
        <f t="shared" si="3"/>
        <v>40.331800000000001</v>
      </c>
      <c r="CW41" s="279">
        <f t="shared" si="4"/>
        <v>49.885177880000001</v>
      </c>
      <c r="CX41" s="279">
        <f t="shared" si="5"/>
        <v>54.253459574807998</v>
      </c>
      <c r="CY41" s="279">
        <f t="shared" si="6"/>
        <v>46.165356152567007</v>
      </c>
      <c r="CZ41" s="279">
        <f t="shared" si="7"/>
        <v>30.773826411301165</v>
      </c>
      <c r="DA41" s="279">
        <f t="shared" si="8"/>
        <v>74.513832685773352</v>
      </c>
      <c r="DB41" s="279">
        <f t="shared" si="9"/>
        <v>49.670920868336516</v>
      </c>
      <c r="DC41" s="279">
        <f t="shared" si="17"/>
        <v>68.11063585083312</v>
      </c>
      <c r="DD41" s="279">
        <f t="shared" si="18"/>
        <v>57.402549858165358</v>
      </c>
      <c r="DE41" s="279">
        <f t="shared" si="19"/>
        <v>92.264539735453027</v>
      </c>
      <c r="DF41" s="279">
        <f t="shared" si="20"/>
        <v>68.503542187652982</v>
      </c>
      <c r="DG41" s="279">
        <f t="shared" si="21"/>
        <v>60.664461222289475</v>
      </c>
      <c r="DH41" s="280">
        <f t="shared" si="38"/>
        <v>64.438929850778152</v>
      </c>
      <c r="DI41" s="280">
        <f t="shared" si="39"/>
        <v>53.954990638528713</v>
      </c>
      <c r="DJ41" s="154">
        <f t="shared" si="10"/>
        <v>22</v>
      </c>
      <c r="DK41" s="279">
        <f t="shared" si="22"/>
        <v>16</v>
      </c>
      <c r="DL41" s="154"/>
      <c r="DM41" s="154"/>
      <c r="DN41" s="267">
        <f t="shared" si="23"/>
        <v>0</v>
      </c>
      <c r="DO41" s="154">
        <f t="shared" si="24"/>
        <v>23</v>
      </c>
      <c r="DP41" s="154">
        <f t="shared" si="25"/>
        <v>48</v>
      </c>
      <c r="DQ41" s="154">
        <f t="shared" si="26"/>
        <v>71</v>
      </c>
      <c r="DR41" s="154">
        <f t="shared" si="27"/>
        <v>92</v>
      </c>
      <c r="DS41" s="154">
        <f t="shared" si="28"/>
        <v>102</v>
      </c>
      <c r="DT41" s="154">
        <f t="shared" si="29"/>
        <v>102</v>
      </c>
      <c r="DU41" s="154">
        <f t="shared" si="30"/>
        <v>156</v>
      </c>
      <c r="DV41" s="154">
        <f t="shared" si="31"/>
        <v>156</v>
      </c>
      <c r="DW41" s="154">
        <f t="shared" si="32"/>
        <v>191</v>
      </c>
      <c r="DX41" s="154">
        <f t="shared" si="33"/>
        <v>203</v>
      </c>
      <c r="DY41" s="154">
        <f t="shared" si="34"/>
        <v>257</v>
      </c>
      <c r="DZ41" s="154">
        <f t="shared" si="35"/>
        <v>264</v>
      </c>
      <c r="EA41" s="154">
        <f t="shared" si="36"/>
        <v>279</v>
      </c>
      <c r="EB41" s="264">
        <f t="shared" si="40"/>
        <v>303</v>
      </c>
      <c r="EC41" s="264">
        <f t="shared" si="41"/>
        <v>314</v>
      </c>
      <c r="ED41" s="154">
        <f t="shared" si="11"/>
        <v>16</v>
      </c>
    </row>
    <row r="42" spans="2:137" ht="13" thickBot="1" x14ac:dyDescent="0.3">
      <c r="B42" s="131">
        <v>27</v>
      </c>
      <c r="C42" s="50">
        <f t="shared" si="0"/>
        <v>7</v>
      </c>
      <c r="D42" s="50">
        <f t="shared" si="12"/>
        <v>0</v>
      </c>
      <c r="E42" s="97"/>
      <c r="F42" s="2">
        <f t="shared" si="37"/>
        <v>37</v>
      </c>
      <c r="G42" s="487">
        <v>4039</v>
      </c>
      <c r="H42" s="98">
        <f>15- COUNTIF(L42:AC42,"#N/A")</f>
        <v>3</v>
      </c>
      <c r="I42" s="131">
        <f>SUM(AH42:AY42)+SUM(BE42:BT42)</f>
        <v>81</v>
      </c>
      <c r="J42" s="398">
        <f>DI42</f>
        <v>53.143592779255997</v>
      </c>
      <c r="K42" s="456" t="str">
        <f>IF(ISNUMBER(MATCH(G42,'[4]OPR data'!$A$3:$A$2900,0)),"Y","N")</f>
        <v>Y</v>
      </c>
      <c r="L42" s="146"/>
      <c r="M42" s="233"/>
      <c r="N42" s="469" t="e">
        <f>(INDEX(Finish_table!R$4:R$83,MATCH('16 Year_History_Results'!$G42,Finish_table!S$4:S$83,0),1))</f>
        <v>#N/A</v>
      </c>
      <c r="O42" s="233" t="e">
        <f>(INDEX(Finish_table!Z$4:Z$99,MATCH('16 Year_History_Results'!$G42,Finish_table!AA$4:AA$99,0),1))</f>
        <v>#N/A</v>
      </c>
      <c r="P42" s="233" t="e">
        <f>(INDEX(Finish_table!AI$4:AI$99,MATCH('16 Year_History_Results'!$G42,Finish_table!AJ$4:AJ$99,0),1))</f>
        <v>#N/A</v>
      </c>
      <c r="Q42" s="233" t="e">
        <f>(INDEX(Finish_table!AR$4:AR$99,MATCH('16 Year_History_Results'!$G42,Finish_table!AS$4:AS$99,0),1))</f>
        <v>#N/A</v>
      </c>
      <c r="R42" s="233" t="e">
        <f>(INDEX(Finish_table!BA$4:BA$99,MATCH('16 Year_History_Results'!$G42,Finish_table!BB$4:BB$99,0),1))</f>
        <v>#N/A</v>
      </c>
      <c r="S42" s="233" t="e">
        <f>(INDEX(Finish_table!BJ$4:BJ$99,MATCH('16 Year_History_Results'!$G42,Finish_table!BK$4:BK$99,0),1))</f>
        <v>#N/A</v>
      </c>
      <c r="T42" s="233" t="e">
        <f>(INDEX(Finish_table!BS$4:BS$99,MATCH('16 Year_History_Results'!$G42,Finish_table!BT$4:BT$99,0),1))</f>
        <v>#N/A</v>
      </c>
      <c r="U42" s="233" t="e">
        <f>(INDEX(Finish_table!CB$4:CB$99,MATCH('16 Year_History_Results'!$G42,Finish_table!CC$4:CC$99,0),1))</f>
        <v>#N/A</v>
      </c>
      <c r="V42" s="233" t="e">
        <f>(INDEX(Finish_table!CK$4:CK$99,MATCH('16 Year_History_Results'!$G42,Finish_table!CL$4:CL$99,0),1))</f>
        <v>#N/A</v>
      </c>
      <c r="W42" s="233" t="e">
        <f>(INDEX(Finish_table!CT$4:CT$99,MATCH('16 Year_History_Results'!$G42,Finish_table!CU$4:CU$99,0),1))</f>
        <v>#N/A</v>
      </c>
      <c r="X42" s="233" t="e">
        <f>(INDEX(Finish_table!DC$4:DC$99,MATCH('16 Year_History_Results'!$G42,Finish_table!DD$4:DD$99,0),1))</f>
        <v>#N/A</v>
      </c>
      <c r="Y42" s="233" t="e">
        <f>(INDEX(Finish_table!DL$4:DL$99,MATCH('16 Year_History_Results'!$G42,Finish_table!DM$4:DM$99,0),1))</f>
        <v>#N/A</v>
      </c>
      <c r="Z42" s="233" t="str">
        <f>(INDEX(Finish_table!DU$4:DU$99,MATCH('16 Year_History_Results'!$G42,Finish_table!DV$4:DV$99,0),1))</f>
        <v>SF</v>
      </c>
      <c r="AA42" s="233" t="str">
        <f>(INDEX(Finish_table!ED$4:ED$140,MATCH('16 Year_History_Results'!$G42,Finish_table!EE$4:EE$140,0),1))</f>
        <v>SF</v>
      </c>
      <c r="AB42" s="233" t="str">
        <f>(INDEX(Finish_table!EM$4:EM$224,MATCH('16 Year_History_Results'!$G42,Finish_table!EN$4:EN$224,0),1))</f>
        <v>F</v>
      </c>
      <c r="AC42" s="253" t="str">
        <f>(INDEX(Finish_table!EW$4:EW$224,MATCH('16 Year_History_Results'!$G42,Finish_table!EX$4:EX$224,0),1))</f>
        <v>SF</v>
      </c>
      <c r="AD42" s="2"/>
      <c r="AE42" s="2"/>
      <c r="AF42" s="2"/>
      <c r="AG42">
        <f t="shared" si="1"/>
        <v>4039</v>
      </c>
      <c r="AH42" s="146"/>
      <c r="AI42" s="2"/>
      <c r="AJ42" s="146">
        <f>INDEX('2001'!$C$44:$C$140,'16 Year_History_Results'!BZ42)</f>
        <v>0</v>
      </c>
      <c r="AK42" s="2">
        <f>INDEX('2002'!$C$44:$C$140,'16 Year_History_Results'!CA42)</f>
        <v>0</v>
      </c>
      <c r="AL42" s="2">
        <f>INDEX('2003'!$C$44:$C$140,'16 Year_History_Results'!CB42)</f>
        <v>0</v>
      </c>
      <c r="AM42" s="2">
        <f>INDEX('2004'!$C$44:$C$140,'16 Year_History_Results'!CC42)</f>
        <v>0</v>
      </c>
      <c r="AN42" s="2">
        <f>INDEX('2005'!$C$44:$C$140,'16 Year_History_Results'!CD42)</f>
        <v>0</v>
      </c>
      <c r="AO42" s="2">
        <f>INDEX('2006'!$C$44:$C$140,'16 Year_History_Results'!CE42)</f>
        <v>0</v>
      </c>
      <c r="AP42" s="2">
        <f>INDEX('2007'!$C$44:$C$140,'16 Year_History_Results'!CF42)</f>
        <v>0</v>
      </c>
      <c r="AQ42" s="2">
        <f>INDEX('2008'!$C$44:$C$140,'16 Year_History_Results'!CG42)</f>
        <v>0</v>
      </c>
      <c r="AR42" s="2">
        <f>INDEX('2009'!$C$44:$C$140,'16 Year_History_Results'!CH42)</f>
        <v>0</v>
      </c>
      <c r="AS42" s="2">
        <f>INDEX('2010'!$C$44:$C$140,'16 Year_History_Results'!CI42)</f>
        <v>0</v>
      </c>
      <c r="AT42" s="2">
        <f>INDEX('2011'!$C$44:$C$140,'16 Year_History_Results'!CJ42)</f>
        <v>0</v>
      </c>
      <c r="AU42" s="2">
        <f>INDEX('2012'!$C$44:$C$140,'16 Year_History_Results'!CK42)</f>
        <v>0</v>
      </c>
      <c r="AV42" s="2">
        <f>INDEX('2013'!$C$44:$C$140,'16 Year_History_Results'!CL42)</f>
        <v>10</v>
      </c>
      <c r="AW42" s="2">
        <f>INDEX('2014'!$C$52:$C$180,'16 Year_History_Results'!CM42)</f>
        <v>10</v>
      </c>
      <c r="AX42" s="2">
        <f>INDEX('2015'!$E$52:$E$308,'16 Year_History_Results'!CN42)</f>
        <v>20</v>
      </c>
      <c r="AY42" s="147">
        <f>INDEX('2016'!$E$52:$E$308,'16 Year_History_Results'!CO42)</f>
        <v>10</v>
      </c>
      <c r="AZ42" s="2"/>
      <c r="BA42" s="2"/>
      <c r="BB42">
        <f t="shared" si="13"/>
        <v>4039</v>
      </c>
      <c r="BC42" s="146"/>
      <c r="BD42" s="2"/>
      <c r="BE42" s="146">
        <f>INDEX('2001'!$B$44:$B$140,'16 Year_History_Results'!BZ42)</f>
        <v>0</v>
      </c>
      <c r="BF42" s="2">
        <f>INDEX('2002'!$B$44:$B$140,'16 Year_History_Results'!CA42)</f>
        <v>0</v>
      </c>
      <c r="BG42" s="2">
        <f>INDEX('2003'!$B$44:$B$140,'16 Year_History_Results'!CB42)</f>
        <v>0</v>
      </c>
      <c r="BH42" s="2">
        <f>INDEX('2004'!$B$44:$B$140,'16 Year_History_Results'!CC42)</f>
        <v>0</v>
      </c>
      <c r="BI42" s="2">
        <f>INDEX('2005'!$B$44:$B$140,'16 Year_History_Results'!CD42)</f>
        <v>0</v>
      </c>
      <c r="BJ42" s="2">
        <f>INDEX('2006'!$B$44:$B$140,'16 Year_History_Results'!CE42)</f>
        <v>0</v>
      </c>
      <c r="BK42" s="2">
        <f>INDEX('2007'!$B$44:$B$140,'16 Year_History_Results'!CF42)</f>
        <v>0</v>
      </c>
      <c r="BL42" s="2">
        <f>INDEX('2008'!$B$44:$B$140,'16 Year_History_Results'!CG42)</f>
        <v>0</v>
      </c>
      <c r="BM42" s="2">
        <f>INDEX('2009'!$B$44:$B$140,'16 Year_History_Results'!CH42)</f>
        <v>0</v>
      </c>
      <c r="BN42" s="2">
        <f>INDEX('2010'!$B$44:$B$140,'16 Year_History_Results'!CI42)</f>
        <v>0</v>
      </c>
      <c r="BO42" s="2">
        <f>INDEX('2011'!$B$44:$B$140,'16 Year_History_Results'!CJ42)</f>
        <v>0</v>
      </c>
      <c r="BP42" s="2">
        <f>INDEX('2012'!$B$44:$B$140,'16 Year_History_Results'!CK42)</f>
        <v>0</v>
      </c>
      <c r="BQ42" s="2">
        <f>INDEX('2013'!$B$44:$B$140,'16 Year_History_Results'!CL42)</f>
        <v>1</v>
      </c>
      <c r="BR42" s="2">
        <f>INDEX('2014'!$B$52:$B$180,'16 Year_History_Results'!CM42)</f>
        <v>10</v>
      </c>
      <c r="BS42" s="147">
        <f>INDEX('2015'!$B$52:$B$308,'16 Year_History_Results'!CN42)</f>
        <v>7</v>
      </c>
      <c r="BT42" s="147">
        <f>INDEX('2016'!$B$52:$B$308,'16 Year_History_Results'!CO42)</f>
        <v>13</v>
      </c>
      <c r="BW42">
        <f t="shared" si="14"/>
        <v>4039</v>
      </c>
      <c r="BX42" s="146"/>
      <c r="BY42" s="2"/>
      <c r="BZ42" s="146">
        <f>IF(ISNA(MATCH($BW42,'2001'!$A$44:$A$139,0)),97,MATCH($BW42,'2001'!$A$44:$A$139,0))</f>
        <v>97</v>
      </c>
      <c r="CA42" s="2">
        <f>IF(ISNA(MATCH($BW42,'2002'!$A$44:$A$139,0)),97,MATCH($BW42,'2002'!$A$44:$A$139,0))</f>
        <v>97</v>
      </c>
      <c r="CB42" s="2">
        <f>IF(ISNA(MATCH($BW42,'2003'!$A$44:$A$139,0)),97,MATCH($BW42,'2003'!$A$44:$A$139,0))</f>
        <v>97</v>
      </c>
      <c r="CC42" s="2">
        <f>IF(ISNA(MATCH($BW42,'2004'!$A$44:$A$139,0)),97,MATCH($BW42,'2004'!$A$44:$A$139,0))</f>
        <v>97</v>
      </c>
      <c r="CD42" s="2">
        <f>IF(ISNA(MATCH($BW42,'2005'!$A$44:$A$139,0)),97,MATCH($BW42,'2005'!$A$44:$A$139,0))</f>
        <v>97</v>
      </c>
      <c r="CE42" s="2">
        <f>IF(ISNA(MATCH($BW42,'2006'!$A$44:$A$139,0)),97,MATCH($BW42,'2006'!$A$44:$A$139,0))</f>
        <v>97</v>
      </c>
      <c r="CF42" s="2">
        <f>IF(ISNA(MATCH($BW42,'2007'!$A$44:$A$139,0)),97,MATCH($BW42,'2007'!$A$44:$A$139,0))</f>
        <v>97</v>
      </c>
      <c r="CG42" s="2">
        <f>IF(ISNA(MATCH($BW42,'2008'!$A$44:$A$139,0)),97,MATCH($BW42,'2008'!$A$44:$A$139,0))</f>
        <v>97</v>
      </c>
      <c r="CH42" s="2">
        <f>IF(ISNA(MATCH($BW42,'2009'!$A$44:$A$139,0)),97,MATCH($BW42,'2009'!$A$44:$A$139,0))</f>
        <v>97</v>
      </c>
      <c r="CI42" s="2">
        <f>IF(ISNA(MATCH($BW42,'2010'!$A$44:$A$139,0)),97,MATCH($BW42,'2010'!$A$44:$A$139,0))</f>
        <v>97</v>
      </c>
      <c r="CJ42" s="2">
        <f>IF(ISNA(MATCH($BW42,'2011'!$A$44:$A$139,0)),97,MATCH($BW42,'2011'!$A$44:$A$139,0))</f>
        <v>97</v>
      </c>
      <c r="CK42" s="2">
        <f>IF(ISNA(MATCH($BW42,'2012'!$A$44:$A$139,0)),97,MATCH($BW42,'2012'!$A$44:$A$139,0))</f>
        <v>97</v>
      </c>
      <c r="CL42" s="2">
        <f>IF(ISNA(MATCH($BW42,'2013'!$A$44:$A$139,0)),97,MATCH($BW42,'2013'!$A$44:$A$139,0))</f>
        <v>92</v>
      </c>
      <c r="CM42" s="2">
        <f>IF(ISNA(MATCH($BW42,'2014'!$A$52:$A$179,0)),129,MATCH($BW42,'2014'!$A$52:$A$179,0))</f>
        <v>122</v>
      </c>
      <c r="CN42" s="147">
        <f>IF(ISNA(MATCH($BW42,'2015'!$A$52:$A$307,0)),257,MATCH($BW42,'2015'!$A$52:$A$307,0))</f>
        <v>220</v>
      </c>
      <c r="CO42" s="147">
        <f>IF(ISNA(MATCH($BW42,'2016'!$A$52:$A$307,0)),257,MATCH($BW42,'2016'!$A$52:$A$307,0))</f>
        <v>215</v>
      </c>
      <c r="CQ42">
        <f t="shared" si="15"/>
        <v>4039</v>
      </c>
      <c r="CR42" s="278"/>
      <c r="CS42" s="279"/>
      <c r="CT42" s="278">
        <f t="shared" si="16"/>
        <v>0</v>
      </c>
      <c r="CU42" s="279">
        <f t="shared" si="2"/>
        <v>0</v>
      </c>
      <c r="CV42" s="279">
        <f t="shared" si="3"/>
        <v>0</v>
      </c>
      <c r="CW42" s="279">
        <f t="shared" si="4"/>
        <v>0</v>
      </c>
      <c r="CX42" s="279">
        <f t="shared" si="5"/>
        <v>0</v>
      </c>
      <c r="CY42" s="279">
        <f t="shared" si="6"/>
        <v>0</v>
      </c>
      <c r="CZ42" s="279">
        <f t="shared" si="7"/>
        <v>0</v>
      </c>
      <c r="DA42" s="279">
        <f t="shared" si="8"/>
        <v>0</v>
      </c>
      <c r="DB42" s="279">
        <f t="shared" si="9"/>
        <v>0</v>
      </c>
      <c r="DC42" s="279">
        <f t="shared" si="17"/>
        <v>0</v>
      </c>
      <c r="DD42" s="279">
        <f t="shared" si="18"/>
        <v>0</v>
      </c>
      <c r="DE42" s="279">
        <f t="shared" si="19"/>
        <v>0</v>
      </c>
      <c r="DF42" s="279">
        <f t="shared" si="20"/>
        <v>11</v>
      </c>
      <c r="DG42" s="279">
        <f t="shared" si="21"/>
        <v>27.332599999999999</v>
      </c>
      <c r="DH42" s="280">
        <f t="shared" si="38"/>
        <v>45.219911159999995</v>
      </c>
      <c r="DI42" s="280">
        <f t="shared" si="39"/>
        <v>53.143592779255997</v>
      </c>
      <c r="DJ42" s="154">
        <f t="shared" si="10"/>
        <v>44</v>
      </c>
      <c r="DK42" s="279">
        <f t="shared" si="22"/>
        <v>4039</v>
      </c>
      <c r="DL42" s="154"/>
      <c r="DM42" s="154"/>
      <c r="DN42" s="267">
        <f t="shared" si="23"/>
        <v>0</v>
      </c>
      <c r="DO42" s="154">
        <f t="shared" si="24"/>
        <v>0</v>
      </c>
      <c r="DP42" s="154">
        <f t="shared" si="25"/>
        <v>0</v>
      </c>
      <c r="DQ42" s="154">
        <f t="shared" si="26"/>
        <v>0</v>
      </c>
      <c r="DR42" s="154">
        <f t="shared" si="27"/>
        <v>0</v>
      </c>
      <c r="DS42" s="154">
        <f t="shared" si="28"/>
        <v>0</v>
      </c>
      <c r="DT42" s="154">
        <f t="shared" si="29"/>
        <v>0</v>
      </c>
      <c r="DU42" s="154">
        <f t="shared" si="30"/>
        <v>0</v>
      </c>
      <c r="DV42" s="154">
        <f t="shared" si="31"/>
        <v>0</v>
      </c>
      <c r="DW42" s="154">
        <f t="shared" si="32"/>
        <v>0</v>
      </c>
      <c r="DX42" s="154">
        <f t="shared" si="33"/>
        <v>0</v>
      </c>
      <c r="DY42" s="154">
        <f t="shared" si="34"/>
        <v>0</v>
      </c>
      <c r="DZ42" s="154">
        <f t="shared" si="35"/>
        <v>11</v>
      </c>
      <c r="EA42" s="154">
        <f t="shared" si="36"/>
        <v>31</v>
      </c>
      <c r="EB42" s="264">
        <f t="shared" si="40"/>
        <v>58</v>
      </c>
      <c r="EC42" s="264">
        <f t="shared" si="41"/>
        <v>81</v>
      </c>
      <c r="ED42" s="154">
        <f t="shared" si="11"/>
        <v>153</v>
      </c>
    </row>
    <row r="43" spans="2:137" ht="13" thickBot="1" x14ac:dyDescent="0.3">
      <c r="B43" s="131">
        <v>27</v>
      </c>
      <c r="C43" s="50">
        <f t="shared" si="0"/>
        <v>8</v>
      </c>
      <c r="D43" s="50">
        <f t="shared" si="12"/>
        <v>0</v>
      </c>
      <c r="E43" s="97"/>
      <c r="F43" s="2">
        <f t="shared" si="37"/>
        <v>38</v>
      </c>
      <c r="G43" s="487">
        <v>2052</v>
      </c>
      <c r="H43" s="98">
        <f>15- COUNTIF(L43:AC43,"#N/A")</f>
        <v>3</v>
      </c>
      <c r="I43" s="131">
        <f>SUM(AH43:AY43)+SUM(BE43:BT43)</f>
        <v>67</v>
      </c>
      <c r="J43" s="398">
        <f>DI43</f>
        <v>52.849785322960003</v>
      </c>
      <c r="K43" s="456" t="str">
        <f>IF(ISNUMBER(MATCH(G43,'[4]OPR data'!$A$3:$A$2900,0)),"Y","N")</f>
        <v>Y</v>
      </c>
      <c r="L43" s="146"/>
      <c r="M43" s="233"/>
      <c r="N43" s="469" t="e">
        <f>(INDEX(Finish_table!R$4:R$83,MATCH('16 Year_History_Results'!$G43,Finish_table!S$4:S$83,0),1))</f>
        <v>#N/A</v>
      </c>
      <c r="O43" s="233" t="e">
        <f>(INDEX(Finish_table!Z$4:Z$99,MATCH('16 Year_History_Results'!$G43,Finish_table!AA$4:AA$99,0),1))</f>
        <v>#N/A</v>
      </c>
      <c r="P43" s="233" t="e">
        <f>(INDEX(Finish_table!AI$4:AI$99,MATCH('16 Year_History_Results'!$G43,Finish_table!AJ$4:AJ$99,0),1))</f>
        <v>#N/A</v>
      </c>
      <c r="Q43" s="233" t="e">
        <f>(INDEX(Finish_table!AR$4:AR$99,MATCH('16 Year_History_Results'!$G43,Finish_table!AS$4:AS$99,0),1))</f>
        <v>#N/A</v>
      </c>
      <c r="R43" s="233" t="e">
        <f>(INDEX(Finish_table!BA$4:BA$99,MATCH('16 Year_History_Results'!$G43,Finish_table!BB$4:BB$99,0),1))</f>
        <v>#N/A</v>
      </c>
      <c r="S43" s="233" t="e">
        <f>(INDEX(Finish_table!BJ$4:BJ$99,MATCH('16 Year_History_Results'!$G43,Finish_table!BK$4:BK$99,0),1))</f>
        <v>#N/A</v>
      </c>
      <c r="T43" s="233" t="e">
        <f>(INDEX(Finish_table!BS$4:BS$99,MATCH('16 Year_History_Results'!$G43,Finish_table!BT$4:BT$99,0),1))</f>
        <v>#N/A</v>
      </c>
      <c r="U43" s="233" t="e">
        <f>(INDEX(Finish_table!CB$4:CB$99,MATCH('16 Year_History_Results'!$G43,Finish_table!CC$4:CC$99,0),1))</f>
        <v>#N/A</v>
      </c>
      <c r="V43" s="233" t="e">
        <f>(INDEX(Finish_table!CK$4:CK$99,MATCH('16 Year_History_Results'!$G43,Finish_table!CL$4:CL$99,0),1))</f>
        <v>#N/A</v>
      </c>
      <c r="W43" s="233" t="e">
        <f>(INDEX(Finish_table!CT$4:CT$99,MATCH('16 Year_History_Results'!$G43,Finish_table!CU$4:CU$99,0),1))</f>
        <v>#N/A</v>
      </c>
      <c r="X43" s="233" t="e">
        <f>(INDEX(Finish_table!DC$4:DC$99,MATCH('16 Year_History_Results'!$G43,Finish_table!DD$4:DD$99,0),1))</f>
        <v>#N/A</v>
      </c>
      <c r="Y43" s="233" t="e">
        <f>(INDEX(Finish_table!DL$4:DL$99,MATCH('16 Year_History_Results'!$G43,Finish_table!DM$4:DM$99,0),1))</f>
        <v>#N/A</v>
      </c>
      <c r="Z43" s="233" t="str">
        <f>(INDEX(Finish_table!DU$4:DU$99,MATCH('16 Year_History_Results'!$G43,Finish_table!DV$4:DV$99,0),1))</f>
        <v>QF</v>
      </c>
      <c r="AA43" s="233" t="str">
        <f>(INDEX(Finish_table!ED$4:ED$140,MATCH('16 Year_History_Results'!$G43,Finish_table!EE$4:EE$140,0),1))</f>
        <v>QF</v>
      </c>
      <c r="AB43" s="233" t="str">
        <f>(INDEX(Finish_table!EM$4:EM$224,MATCH('16 Year_History_Results'!$G43,Finish_table!EN$4:EN$224,0),1))</f>
        <v>QF</v>
      </c>
      <c r="AC43" s="253" t="str">
        <f>(INDEX(Finish_table!EW$4:EW$224,MATCH('16 Year_History_Results'!$G43,Finish_table!EX$4:EX$224,0),1))</f>
        <v>W</v>
      </c>
      <c r="AD43" s="2"/>
      <c r="AE43" s="2"/>
      <c r="AF43" s="2"/>
      <c r="AG43">
        <f t="shared" si="1"/>
        <v>2052</v>
      </c>
      <c r="AH43" s="146"/>
      <c r="AI43" s="2"/>
      <c r="AJ43" s="146">
        <f>INDEX('2001'!$C$44:$C$140,'16 Year_History_Results'!BZ43)</f>
        <v>0</v>
      </c>
      <c r="AK43" s="2">
        <f>INDEX('2002'!$C$44:$C$140,'16 Year_History_Results'!CA43)</f>
        <v>0</v>
      </c>
      <c r="AL43" s="2">
        <f>INDEX('2003'!$C$44:$C$140,'16 Year_History_Results'!CB43)</f>
        <v>0</v>
      </c>
      <c r="AM43" s="2">
        <f>INDEX('2004'!$C$44:$C$140,'16 Year_History_Results'!CC43)</f>
        <v>0</v>
      </c>
      <c r="AN43" s="2">
        <f>INDEX('2005'!$C$44:$C$140,'16 Year_History_Results'!CD43)</f>
        <v>0</v>
      </c>
      <c r="AO43" s="2">
        <f>INDEX('2006'!$C$44:$C$140,'16 Year_History_Results'!CE43)</f>
        <v>0</v>
      </c>
      <c r="AP43" s="2">
        <f>INDEX('2007'!$C$44:$C$140,'16 Year_History_Results'!CF43)</f>
        <v>0</v>
      </c>
      <c r="AQ43" s="2">
        <f>INDEX('2008'!$C$44:$C$140,'16 Year_History_Results'!CG43)</f>
        <v>0</v>
      </c>
      <c r="AR43" s="2">
        <f>INDEX('2009'!$C$44:$C$140,'16 Year_History_Results'!CH43)</f>
        <v>0</v>
      </c>
      <c r="AS43" s="2">
        <f>INDEX('2010'!$C$44:$C$140,'16 Year_History_Results'!CI43)</f>
        <v>0</v>
      </c>
      <c r="AT43" s="2">
        <f>INDEX('2011'!$C$44:$C$140,'16 Year_History_Results'!CJ43)</f>
        <v>0</v>
      </c>
      <c r="AU43" s="2">
        <f>INDEX('2012'!$C$44:$C$140,'16 Year_History_Results'!CK43)</f>
        <v>0</v>
      </c>
      <c r="AV43" s="2">
        <f>INDEX('2013'!$C$44:$C$140,'16 Year_History_Results'!CL43)</f>
        <v>0</v>
      </c>
      <c r="AW43" s="2">
        <f>INDEX('2014'!$C$52:$C$180,'16 Year_History_Results'!CM43)</f>
        <v>0</v>
      </c>
      <c r="AX43" s="2">
        <f>INDEX('2015'!$E$52:$E$308,'16 Year_History_Results'!CN43)</f>
        <v>0</v>
      </c>
      <c r="AY43" s="147">
        <f>INDEX('2016'!$E$52:$E$308,'16 Year_History_Results'!CO43)</f>
        <v>30</v>
      </c>
      <c r="AZ43" s="2"/>
      <c r="BA43" s="2"/>
      <c r="BB43">
        <f t="shared" si="13"/>
        <v>2052</v>
      </c>
      <c r="BC43" s="146"/>
      <c r="BD43" s="2"/>
      <c r="BE43" s="146">
        <f>INDEX('2001'!$B$44:$B$140,'16 Year_History_Results'!BZ43)</f>
        <v>0</v>
      </c>
      <c r="BF43" s="2">
        <f>INDEX('2002'!$B$44:$B$140,'16 Year_History_Results'!CA43)</f>
        <v>0</v>
      </c>
      <c r="BG43" s="2">
        <f>INDEX('2003'!$B$44:$B$140,'16 Year_History_Results'!CB43)</f>
        <v>0</v>
      </c>
      <c r="BH43" s="2">
        <f>INDEX('2004'!$B$44:$B$140,'16 Year_History_Results'!CC43)</f>
        <v>0</v>
      </c>
      <c r="BI43" s="2">
        <f>INDEX('2005'!$B$44:$B$140,'16 Year_History_Results'!CD43)</f>
        <v>0</v>
      </c>
      <c r="BJ43" s="2">
        <f>INDEX('2006'!$B$44:$B$140,'16 Year_History_Results'!CE43)</f>
        <v>0</v>
      </c>
      <c r="BK43" s="2">
        <f>INDEX('2007'!$B$44:$B$140,'16 Year_History_Results'!CF43)</f>
        <v>0</v>
      </c>
      <c r="BL43" s="2">
        <f>INDEX('2008'!$B$44:$B$140,'16 Year_History_Results'!CG43)</f>
        <v>0</v>
      </c>
      <c r="BM43" s="2">
        <f>INDEX('2009'!$B$44:$B$140,'16 Year_History_Results'!CH43)</f>
        <v>0</v>
      </c>
      <c r="BN43" s="2">
        <f>INDEX('2010'!$B$44:$B$140,'16 Year_History_Results'!CI43)</f>
        <v>0</v>
      </c>
      <c r="BO43" s="2">
        <f>INDEX('2011'!$B$44:$B$140,'16 Year_History_Results'!CJ43)</f>
        <v>0</v>
      </c>
      <c r="BP43" s="2">
        <f>INDEX('2012'!$B$44:$B$140,'16 Year_History_Results'!CK43)</f>
        <v>0</v>
      </c>
      <c r="BQ43" s="2">
        <f>INDEX('2013'!$B$44:$B$140,'16 Year_History_Results'!CL43)</f>
        <v>10</v>
      </c>
      <c r="BR43" s="2">
        <f>INDEX('2014'!$B$52:$B$180,'16 Year_History_Results'!CM43)</f>
        <v>11</v>
      </c>
      <c r="BS43" s="147">
        <f>INDEX('2015'!$B$52:$B$308,'16 Year_History_Results'!CN43)</f>
        <v>3</v>
      </c>
      <c r="BT43" s="147">
        <f>INDEX('2016'!$B$52:$B$308,'16 Year_History_Results'!CO43)</f>
        <v>13</v>
      </c>
      <c r="BW43">
        <f t="shared" si="14"/>
        <v>2052</v>
      </c>
      <c r="BX43" s="146"/>
      <c r="BY43" s="2"/>
      <c r="BZ43" s="146">
        <f>IF(ISNA(MATCH($BW43,'2001'!$A$44:$A$139,0)),97,MATCH($BW43,'2001'!$A$44:$A$139,0))</f>
        <v>97</v>
      </c>
      <c r="CA43" s="2">
        <f>IF(ISNA(MATCH($BW43,'2002'!$A$44:$A$139,0)),97,MATCH($BW43,'2002'!$A$44:$A$139,0))</f>
        <v>97</v>
      </c>
      <c r="CB43" s="2">
        <f>IF(ISNA(MATCH($BW43,'2003'!$A$44:$A$139,0)),97,MATCH($BW43,'2003'!$A$44:$A$139,0))</f>
        <v>97</v>
      </c>
      <c r="CC43" s="2">
        <f>IF(ISNA(MATCH($BW43,'2004'!$A$44:$A$139,0)),97,MATCH($BW43,'2004'!$A$44:$A$139,0))</f>
        <v>97</v>
      </c>
      <c r="CD43" s="2">
        <f>IF(ISNA(MATCH($BW43,'2005'!$A$44:$A$139,0)),97,MATCH($BW43,'2005'!$A$44:$A$139,0))</f>
        <v>97</v>
      </c>
      <c r="CE43" s="2">
        <f>IF(ISNA(MATCH($BW43,'2006'!$A$44:$A$139,0)),97,MATCH($BW43,'2006'!$A$44:$A$139,0))</f>
        <v>97</v>
      </c>
      <c r="CF43" s="2">
        <f>IF(ISNA(MATCH($BW43,'2007'!$A$44:$A$139,0)),97,MATCH($BW43,'2007'!$A$44:$A$139,0))</f>
        <v>97</v>
      </c>
      <c r="CG43" s="2">
        <f>IF(ISNA(MATCH($BW43,'2008'!$A$44:$A$139,0)),97,MATCH($BW43,'2008'!$A$44:$A$139,0))</f>
        <v>97</v>
      </c>
      <c r="CH43" s="2">
        <f>IF(ISNA(MATCH($BW43,'2009'!$A$44:$A$139,0)),97,MATCH($BW43,'2009'!$A$44:$A$139,0))</f>
        <v>97</v>
      </c>
      <c r="CI43" s="2">
        <f>IF(ISNA(MATCH($BW43,'2010'!$A$44:$A$139,0)),97,MATCH($BW43,'2010'!$A$44:$A$139,0))</f>
        <v>97</v>
      </c>
      <c r="CJ43" s="2">
        <f>IF(ISNA(MATCH($BW43,'2011'!$A$44:$A$139,0)),97,MATCH($BW43,'2011'!$A$44:$A$139,0))</f>
        <v>97</v>
      </c>
      <c r="CK43" s="2">
        <f>IF(ISNA(MATCH($BW43,'2012'!$A$44:$A$139,0)),97,MATCH($BW43,'2012'!$A$44:$A$139,0))</f>
        <v>97</v>
      </c>
      <c r="CL43" s="2">
        <f>IF(ISNA(MATCH($BW43,'2013'!$A$44:$A$139,0)),97,MATCH($BW43,'2013'!$A$44:$A$139,0))</f>
        <v>63</v>
      </c>
      <c r="CM43" s="2">
        <f>IF(ISNA(MATCH($BW43,'2014'!$A$52:$A$179,0)),129,MATCH($BW43,'2014'!$A$52:$A$179,0))</f>
        <v>87</v>
      </c>
      <c r="CN43" s="147">
        <f>IF(ISNA(MATCH($BW43,'2015'!$A$52:$A$307,0)),257,MATCH($BW43,'2015'!$A$52:$A$307,0))</f>
        <v>141</v>
      </c>
      <c r="CO43" s="147">
        <f>IF(ISNA(MATCH($BW43,'2016'!$A$52:$A$307,0)),257,MATCH($BW43,'2016'!$A$52:$A$307,0))</f>
        <v>141</v>
      </c>
      <c r="CQ43">
        <f t="shared" si="15"/>
        <v>2052</v>
      </c>
      <c r="CR43" s="278"/>
      <c r="CS43" s="279"/>
      <c r="CT43" s="278">
        <f t="shared" si="16"/>
        <v>0</v>
      </c>
      <c r="CU43" s="279">
        <f t="shared" si="2"/>
        <v>0</v>
      </c>
      <c r="CV43" s="279">
        <f t="shared" si="3"/>
        <v>0</v>
      </c>
      <c r="CW43" s="279">
        <f t="shared" si="4"/>
        <v>0</v>
      </c>
      <c r="CX43" s="279">
        <f t="shared" si="5"/>
        <v>0</v>
      </c>
      <c r="CY43" s="279">
        <f t="shared" si="6"/>
        <v>0</v>
      </c>
      <c r="CZ43" s="279">
        <f t="shared" si="7"/>
        <v>0</v>
      </c>
      <c r="DA43" s="279">
        <f t="shared" si="8"/>
        <v>0</v>
      </c>
      <c r="DB43" s="279">
        <f t="shared" si="9"/>
        <v>0</v>
      </c>
      <c r="DC43" s="279">
        <f t="shared" si="17"/>
        <v>0</v>
      </c>
      <c r="DD43" s="279">
        <f t="shared" si="18"/>
        <v>0</v>
      </c>
      <c r="DE43" s="279">
        <f t="shared" si="19"/>
        <v>0</v>
      </c>
      <c r="DF43" s="279">
        <f t="shared" si="20"/>
        <v>10</v>
      </c>
      <c r="DG43" s="279">
        <f t="shared" si="21"/>
        <v>17.666</v>
      </c>
      <c r="DH43" s="280">
        <f t="shared" si="38"/>
        <v>14.776155599999999</v>
      </c>
      <c r="DI43" s="280">
        <f t="shared" si="39"/>
        <v>52.849785322960003</v>
      </c>
      <c r="DJ43" s="154">
        <f t="shared" si="10"/>
        <v>155</v>
      </c>
      <c r="DK43" s="279">
        <f t="shared" si="22"/>
        <v>2052</v>
      </c>
      <c r="DL43" s="154"/>
      <c r="DM43" s="154"/>
      <c r="DN43" s="267">
        <f t="shared" si="23"/>
        <v>0</v>
      </c>
      <c r="DO43" s="154">
        <f t="shared" si="24"/>
        <v>0</v>
      </c>
      <c r="DP43" s="154">
        <f t="shared" si="25"/>
        <v>0</v>
      </c>
      <c r="DQ43" s="154">
        <f t="shared" si="26"/>
        <v>0</v>
      </c>
      <c r="DR43" s="154">
        <f t="shared" si="27"/>
        <v>0</v>
      </c>
      <c r="DS43" s="154">
        <f t="shared" si="28"/>
        <v>0</v>
      </c>
      <c r="DT43" s="154">
        <f t="shared" si="29"/>
        <v>0</v>
      </c>
      <c r="DU43" s="154">
        <f t="shared" si="30"/>
        <v>0</v>
      </c>
      <c r="DV43" s="154">
        <f t="shared" si="31"/>
        <v>0</v>
      </c>
      <c r="DW43" s="154">
        <f t="shared" si="32"/>
        <v>0</v>
      </c>
      <c r="DX43" s="154">
        <f t="shared" si="33"/>
        <v>0</v>
      </c>
      <c r="DY43" s="154">
        <f t="shared" si="34"/>
        <v>0</v>
      </c>
      <c r="DZ43" s="154">
        <f t="shared" si="35"/>
        <v>10</v>
      </c>
      <c r="EA43" s="154">
        <f t="shared" si="36"/>
        <v>21</v>
      </c>
      <c r="EB43" s="264">
        <f t="shared" si="40"/>
        <v>24</v>
      </c>
      <c r="EC43" s="264">
        <f t="shared" si="41"/>
        <v>67</v>
      </c>
      <c r="ED43" s="154">
        <f t="shared" si="11"/>
        <v>276</v>
      </c>
      <c r="EG43" s="279"/>
    </row>
    <row r="44" spans="2:137" ht="13" thickBot="1" x14ac:dyDescent="0.3">
      <c r="B44" s="131">
        <v>27</v>
      </c>
      <c r="C44" s="50">
        <f t="shared" si="0"/>
        <v>9</v>
      </c>
      <c r="D44" s="50">
        <f t="shared" si="12"/>
        <v>9</v>
      </c>
      <c r="E44" s="97"/>
      <c r="F44" s="2">
        <f t="shared" si="37"/>
        <v>39</v>
      </c>
      <c r="G44" s="495">
        <v>180</v>
      </c>
      <c r="H44" s="98">
        <f>15- COUNTIF(L44:AC44,"#N/A")</f>
        <v>7</v>
      </c>
      <c r="I44" s="131">
        <f>SUM(AH44:AY44)+SUM(BE44:BT44)</f>
        <v>211</v>
      </c>
      <c r="J44" s="398">
        <f>DI44</f>
        <v>52.819737721749178</v>
      </c>
      <c r="K44" s="456" t="str">
        <f>IF(ISNUMBER(MATCH(G44,'[4]OPR data'!$A$3:$A$2900,0)),"Y","N")</f>
        <v>Y</v>
      </c>
      <c r="L44" s="267"/>
      <c r="M44" s="233"/>
      <c r="N44" s="469" t="e">
        <f>(INDEX(Finish_table!R$4:R$83,MATCH('16 Year_History_Results'!$G44,Finish_table!S$4:S$83,0),1))</f>
        <v>#N/A</v>
      </c>
      <c r="O44" s="233" t="str">
        <f>(INDEX(Finish_table!Z$4:Z$99,MATCH('16 Year_History_Results'!$G44,Finish_table!AA$4:AA$99,0),1))</f>
        <v>WF</v>
      </c>
      <c r="P44" s="233" t="str">
        <f>(INDEX(Finish_table!AI$4:AI$99,MATCH('16 Year_History_Results'!$G44,Finish_table!AJ$4:AJ$99,0),1))</f>
        <v>F</v>
      </c>
      <c r="Q44" s="233" t="str">
        <f>(INDEX(Finish_table!AR$4:AR$99,MATCH('16 Year_History_Results'!$G44,Finish_table!AS$4:AS$99,0),1))</f>
        <v>QF</v>
      </c>
      <c r="R44" s="233" t="str">
        <f>(INDEX(Finish_table!BA$4:BA$99,MATCH('16 Year_History_Results'!$G44,Finish_table!BB$4:BB$99,0),1))</f>
        <v>QF</v>
      </c>
      <c r="S44" s="233" t="str">
        <f>(INDEX(Finish_table!BJ$4:BJ$99,MATCH('16 Year_History_Results'!$G44,Finish_table!BK$4:BK$99,0),1))</f>
        <v>QF</v>
      </c>
      <c r="T44" s="233" t="e">
        <f>(INDEX(Finish_table!BS$4:BS$99,MATCH('16 Year_History_Results'!$G44,Finish_table!BT$4:BT$99,0),1))</f>
        <v>#N/A</v>
      </c>
      <c r="U44" s="233" t="e">
        <f>(INDEX(Finish_table!CB$4:CB$99,MATCH('16 Year_History_Results'!$G44,Finish_table!CC$4:CC$99,0),1))</f>
        <v>#N/A</v>
      </c>
      <c r="V44" s="233" t="e">
        <f>(INDEX(Finish_table!CK$4:CK$99,MATCH('16 Year_History_Results'!$G44,Finish_table!CL$4:CL$99,0),1))</f>
        <v>#N/A</v>
      </c>
      <c r="W44" s="233" t="e">
        <f>(INDEX(Finish_table!CT$4:CT$99,MATCH('16 Year_History_Results'!$G44,Finish_table!CU$4:CU$99,0),1))</f>
        <v>#N/A</v>
      </c>
      <c r="X44" s="233" t="e">
        <f>(INDEX(Finish_table!DC$4:DC$99,MATCH('16 Year_History_Results'!$G44,Finish_table!DD$4:DD$99,0),1))</f>
        <v>#N/A</v>
      </c>
      <c r="Y44" s="233" t="str">
        <f>(INDEX(Finish_table!DL$4:DL$99,MATCH('16 Year_History_Results'!$G44,Finish_table!DM$4:DM$99,0),1))</f>
        <v>WC</v>
      </c>
      <c r="Z44" s="233" t="e">
        <f>(INDEX(Finish_table!DU$4:DU$99,MATCH('16 Year_History_Results'!$G44,Finish_table!DV$4:DV$99,0),1))</f>
        <v>#N/A</v>
      </c>
      <c r="AA44" s="233" t="str">
        <f>(INDEX(Finish_table!ED$4:ED$140,MATCH('16 Year_History_Results'!$G44,Finish_table!EE$4:EE$140,0),1))</f>
        <v>QF</v>
      </c>
      <c r="AB44" s="233" t="e">
        <f>(INDEX(Finish_table!EM$4:EM$224,MATCH('16 Year_History_Results'!$G44,Finish_table!EN$4:EN$224,0),1))</f>
        <v>#N/A</v>
      </c>
      <c r="AC44" s="253" t="str">
        <f>(INDEX(Finish_table!EW$4:EW$224,MATCH('16 Year_History_Results'!$G44,Finish_table!EX$4:EX$224,0),1))</f>
        <v>F</v>
      </c>
      <c r="AD44" s="2"/>
      <c r="AE44" s="2"/>
      <c r="AF44" s="2"/>
      <c r="AG44">
        <f t="shared" si="1"/>
        <v>180</v>
      </c>
      <c r="AH44" s="146"/>
      <c r="AI44" s="2"/>
      <c r="AJ44" s="146">
        <f>INDEX('2001'!$C$44:$C$140,'16 Year_History_Results'!BZ44)</f>
        <v>0</v>
      </c>
      <c r="AK44" s="2">
        <f>INDEX('2002'!$C$44:$C$140,'16 Year_History_Results'!CA44)</f>
        <v>40</v>
      </c>
      <c r="AL44" s="2">
        <f>INDEX('2003'!$C$44:$C$140,'16 Year_History_Results'!CB44)</f>
        <v>20</v>
      </c>
      <c r="AM44" s="2">
        <f>INDEX('2004'!$C$44:$C$140,'16 Year_History_Results'!CC44)</f>
        <v>0</v>
      </c>
      <c r="AN44" s="2">
        <f>INDEX('2005'!$C$44:$C$140,'16 Year_History_Results'!CD44)</f>
        <v>0</v>
      </c>
      <c r="AO44" s="2">
        <f>INDEX('2006'!$C$44:$C$140,'16 Year_History_Results'!CE44)</f>
        <v>0</v>
      </c>
      <c r="AP44" s="2">
        <f>INDEX('2007'!$C$44:$C$140,'16 Year_History_Results'!CF44)</f>
        <v>0</v>
      </c>
      <c r="AQ44" s="2">
        <f>INDEX('2008'!$C$44:$C$140,'16 Year_History_Results'!CG44)</f>
        <v>0</v>
      </c>
      <c r="AR44" s="2">
        <f>INDEX('2009'!$C$44:$C$140,'16 Year_History_Results'!CH44)</f>
        <v>0</v>
      </c>
      <c r="AS44" s="2">
        <f>INDEX('2010'!$C$44:$C$140,'16 Year_History_Results'!CI44)</f>
        <v>0</v>
      </c>
      <c r="AT44" s="2">
        <f>INDEX('2011'!$C$44:$C$140,'16 Year_History_Results'!CJ44)</f>
        <v>0</v>
      </c>
      <c r="AU44" s="2">
        <f>INDEX('2012'!$C$44:$C$140,'16 Year_History_Results'!CK44)</f>
        <v>50</v>
      </c>
      <c r="AV44" s="2">
        <f>INDEX('2013'!$C$44:$C$140,'16 Year_History_Results'!CL44)</f>
        <v>0</v>
      </c>
      <c r="AW44" s="2">
        <f>INDEX('2014'!$C$52:$C$180,'16 Year_History_Results'!CM44)</f>
        <v>0</v>
      </c>
      <c r="AX44" s="2">
        <f>INDEX('2015'!$E$52:$E$308,'16 Year_History_Results'!CN44)</f>
        <v>0</v>
      </c>
      <c r="AY44" s="147">
        <f>INDEX('2016'!$E$52:$E$308,'16 Year_History_Results'!CO44)</f>
        <v>20</v>
      </c>
      <c r="AZ44" s="2"/>
      <c r="BA44" s="2"/>
      <c r="BB44">
        <f t="shared" si="13"/>
        <v>180</v>
      </c>
      <c r="BC44" s="146"/>
      <c r="BD44" s="2"/>
      <c r="BE44" s="146">
        <f>INDEX('2001'!$B$44:$B$140,'16 Year_History_Results'!BZ44)</f>
        <v>0</v>
      </c>
      <c r="BF44" s="2">
        <f>INDEX('2002'!$B$44:$B$140,'16 Year_History_Results'!CA44)</f>
        <v>8</v>
      </c>
      <c r="BG44" s="2">
        <f>INDEX('2003'!$B$44:$B$140,'16 Year_History_Results'!CB44)</f>
        <v>6</v>
      </c>
      <c r="BH44" s="2">
        <f>INDEX('2004'!$B$44:$B$140,'16 Year_History_Results'!CC44)</f>
        <v>15</v>
      </c>
      <c r="BI44" s="2">
        <f>INDEX('2005'!$B$44:$B$140,'16 Year_History_Results'!CD44)</f>
        <v>3</v>
      </c>
      <c r="BJ44" s="2">
        <f>INDEX('2006'!$B$44:$B$140,'16 Year_History_Results'!CE44)</f>
        <v>9</v>
      </c>
      <c r="BK44" s="2">
        <f>INDEX('2007'!$B$44:$B$140,'16 Year_History_Results'!CF44)</f>
        <v>0</v>
      </c>
      <c r="BL44" s="2">
        <f>INDEX('2008'!$B$44:$B$140,'16 Year_History_Results'!CG44)</f>
        <v>0</v>
      </c>
      <c r="BM44" s="2">
        <f>INDEX('2009'!$B$44:$B$140,'16 Year_History_Results'!CH44)</f>
        <v>0</v>
      </c>
      <c r="BN44" s="2">
        <f>INDEX('2010'!$B$44:$B$140,'16 Year_History_Results'!CI44)</f>
        <v>0</v>
      </c>
      <c r="BO44" s="2">
        <f>INDEX('2011'!$B$44:$B$140,'16 Year_History_Results'!CJ44)</f>
        <v>0</v>
      </c>
      <c r="BP44" s="2">
        <f>INDEX('2012'!$B$44:$B$140,'16 Year_History_Results'!CK44)</f>
        <v>13</v>
      </c>
      <c r="BQ44" s="2">
        <f>INDEX('2013'!$B$44:$B$140,'16 Year_History_Results'!CL44)</f>
        <v>0</v>
      </c>
      <c r="BR44" s="2">
        <f>INDEX('2014'!$B$52:$B$180,'16 Year_History_Results'!CM44)</f>
        <v>13</v>
      </c>
      <c r="BS44" s="147">
        <f>INDEX('2015'!$B$52:$B$308,'16 Year_History_Results'!CN44)</f>
        <v>0</v>
      </c>
      <c r="BT44" s="147">
        <f>INDEX('2016'!$B$52:$B$308,'16 Year_History_Results'!CO44)</f>
        <v>14</v>
      </c>
      <c r="BW44">
        <f t="shared" si="14"/>
        <v>180</v>
      </c>
      <c r="BX44" s="146"/>
      <c r="BY44" s="2"/>
      <c r="BZ44" s="146">
        <f>IF(ISNA(MATCH($BW44,'2001'!$A$44:$A$139,0)),97,MATCH($BW44,'2001'!$A$44:$A$139,0))</f>
        <v>97</v>
      </c>
      <c r="CA44" s="2">
        <f>IF(ISNA(MATCH($BW44,'2002'!$A$44:$A$139,0)),97,MATCH($BW44,'2002'!$A$44:$A$139,0))</f>
        <v>42</v>
      </c>
      <c r="CB44" s="2">
        <f>IF(ISNA(MATCH($BW44,'2003'!$A$44:$A$139,0)),97,MATCH($BW44,'2003'!$A$44:$A$139,0))</f>
        <v>32</v>
      </c>
      <c r="CC44" s="2">
        <f>IF(ISNA(MATCH($BW44,'2004'!$A$44:$A$139,0)),97,MATCH($BW44,'2004'!$A$44:$A$139,0))</f>
        <v>30</v>
      </c>
      <c r="CD44" s="2">
        <f>IF(ISNA(MATCH($BW44,'2005'!$A$44:$A$139,0)),97,MATCH($BW44,'2005'!$A$44:$A$139,0))</f>
        <v>31</v>
      </c>
      <c r="CE44" s="2">
        <f>IF(ISNA(MATCH($BW44,'2006'!$A$44:$A$139,0)),97,MATCH($BW44,'2006'!$A$44:$A$139,0))</f>
        <v>37</v>
      </c>
      <c r="CF44" s="2">
        <f>IF(ISNA(MATCH($BW44,'2007'!$A$44:$A$139,0)),97,MATCH($BW44,'2007'!$A$44:$A$139,0))</f>
        <v>97</v>
      </c>
      <c r="CG44" s="2">
        <f>IF(ISNA(MATCH($BW44,'2008'!$A$44:$A$139,0)),97,MATCH($BW44,'2008'!$A$44:$A$139,0))</f>
        <v>97</v>
      </c>
      <c r="CH44" s="2">
        <f>IF(ISNA(MATCH($BW44,'2009'!$A$44:$A$139,0)),97,MATCH($BW44,'2009'!$A$44:$A$139,0))</f>
        <v>97</v>
      </c>
      <c r="CI44" s="2">
        <f>IF(ISNA(MATCH($BW44,'2010'!$A$44:$A$139,0)),97,MATCH($BW44,'2010'!$A$44:$A$139,0))</f>
        <v>97</v>
      </c>
      <c r="CJ44" s="2">
        <f>IF(ISNA(MATCH($BW44,'2011'!$A$44:$A$139,0)),97,MATCH($BW44,'2011'!$A$44:$A$139,0))</f>
        <v>97</v>
      </c>
      <c r="CK44" s="2">
        <f>IF(ISNA(MATCH($BW44,'2012'!$A$44:$A$139,0)),97,MATCH($BW44,'2012'!$A$44:$A$139,0))</f>
        <v>16</v>
      </c>
      <c r="CL44" s="2">
        <f>IF(ISNA(MATCH($BW44,'2013'!$A$44:$A$139,0)),97,MATCH($BW44,'2013'!$A$44:$A$139,0))</f>
        <v>97</v>
      </c>
      <c r="CM44" s="2">
        <f>IF(ISNA(MATCH($BW44,'2014'!$A$52:$A$179,0)),129,MATCH($BW44,'2014'!$A$52:$A$179,0))</f>
        <v>19</v>
      </c>
      <c r="CN44" s="147">
        <f>IF(ISNA(MATCH($BW44,'2015'!$A$52:$A$307,0)),257,MATCH($BW44,'2015'!$A$52:$A$307,0))</f>
        <v>257</v>
      </c>
      <c r="CO44" s="147">
        <f>IF(ISNA(MATCH($BW44,'2016'!$A$52:$A$307,0)),257,MATCH($BW44,'2016'!$A$52:$A$307,0))</f>
        <v>30</v>
      </c>
      <c r="CQ44">
        <f t="shared" si="15"/>
        <v>180</v>
      </c>
      <c r="CR44" s="278"/>
      <c r="CS44" s="279"/>
      <c r="CT44" s="278">
        <f t="shared" si="16"/>
        <v>0</v>
      </c>
      <c r="CU44" s="279">
        <f t="shared" si="2"/>
        <v>48</v>
      </c>
      <c r="CV44" s="279">
        <f t="shared" si="3"/>
        <v>57.9968</v>
      </c>
      <c r="CW44" s="279">
        <f t="shared" si="4"/>
        <v>53.660666880000001</v>
      </c>
      <c r="CX44" s="279">
        <f t="shared" si="5"/>
        <v>38.770200542208002</v>
      </c>
      <c r="CY44" s="279">
        <f t="shared" si="6"/>
        <v>34.844215681435855</v>
      </c>
      <c r="CZ44" s="279">
        <f t="shared" si="7"/>
        <v>23.22715417324514</v>
      </c>
      <c r="DA44" s="279">
        <f t="shared" si="8"/>
        <v>15.48322097188521</v>
      </c>
      <c r="DB44" s="279">
        <f t="shared" si="9"/>
        <v>10.32111509985868</v>
      </c>
      <c r="DC44" s="279">
        <f t="shared" si="17"/>
        <v>6.8800553255657961</v>
      </c>
      <c r="DD44" s="279">
        <f t="shared" si="18"/>
        <v>4.5862448800221598</v>
      </c>
      <c r="DE44" s="279">
        <f t="shared" si="19"/>
        <v>66.057190837022773</v>
      </c>
      <c r="DF44" s="279">
        <f t="shared" si="20"/>
        <v>44.033723411959379</v>
      </c>
      <c r="DG44" s="279">
        <f t="shared" si="21"/>
        <v>42.352880026412123</v>
      </c>
      <c r="DH44" s="280">
        <f t="shared" si="38"/>
        <v>28.232429825606321</v>
      </c>
      <c r="DI44" s="280">
        <f t="shared" si="39"/>
        <v>52.819737721749178</v>
      </c>
      <c r="DJ44" s="154">
        <f t="shared" si="10"/>
        <v>89</v>
      </c>
      <c r="DK44" s="279">
        <f t="shared" si="22"/>
        <v>180</v>
      </c>
      <c r="DL44" s="154"/>
      <c r="DM44" s="154"/>
      <c r="DN44" s="267">
        <f t="shared" si="23"/>
        <v>0</v>
      </c>
      <c r="DO44" s="154">
        <f t="shared" si="24"/>
        <v>48</v>
      </c>
      <c r="DP44" s="154">
        <f t="shared" si="25"/>
        <v>74</v>
      </c>
      <c r="DQ44" s="154">
        <f t="shared" si="26"/>
        <v>89</v>
      </c>
      <c r="DR44" s="154">
        <f t="shared" si="27"/>
        <v>92</v>
      </c>
      <c r="DS44" s="154">
        <f t="shared" si="28"/>
        <v>101</v>
      </c>
      <c r="DT44" s="154">
        <f t="shared" si="29"/>
        <v>101</v>
      </c>
      <c r="DU44" s="154">
        <f t="shared" si="30"/>
        <v>101</v>
      </c>
      <c r="DV44" s="154">
        <f t="shared" si="31"/>
        <v>101</v>
      </c>
      <c r="DW44" s="154">
        <f t="shared" si="32"/>
        <v>101</v>
      </c>
      <c r="DX44" s="154">
        <f t="shared" si="33"/>
        <v>101</v>
      </c>
      <c r="DY44" s="154">
        <f t="shared" si="34"/>
        <v>164</v>
      </c>
      <c r="DZ44" s="154">
        <f t="shared" si="35"/>
        <v>164</v>
      </c>
      <c r="EA44" s="154">
        <f t="shared" si="36"/>
        <v>177</v>
      </c>
      <c r="EB44" s="264">
        <f t="shared" si="40"/>
        <v>177</v>
      </c>
      <c r="EC44" s="264">
        <f t="shared" si="41"/>
        <v>211</v>
      </c>
      <c r="ED44" s="154">
        <f t="shared" si="11"/>
        <v>32</v>
      </c>
    </row>
    <row r="45" spans="2:137" ht="13" thickBot="1" x14ac:dyDescent="0.3">
      <c r="B45" s="131">
        <v>28</v>
      </c>
      <c r="C45" s="50">
        <f t="shared" si="0"/>
        <v>1</v>
      </c>
      <c r="D45" s="50">
        <f t="shared" si="12"/>
        <v>1</v>
      </c>
      <c r="E45" s="97"/>
      <c r="F45" s="2">
        <f t="shared" si="37"/>
        <v>40</v>
      </c>
      <c r="G45" s="493">
        <v>341</v>
      </c>
      <c r="H45" s="98">
        <f>15- COUNTIF(L45:AC45,"#N/A")</f>
        <v>10</v>
      </c>
      <c r="I45" s="131">
        <f>SUM(AH45:AY45)+SUM(BE45:BT45)</f>
        <v>221</v>
      </c>
      <c r="J45" s="398">
        <f>DI45</f>
        <v>52.798824597552894</v>
      </c>
      <c r="K45" s="456" t="str">
        <f>IF(ISNUMBER(MATCH(G45,'[4]OPR data'!$A$3:$A$2900,0)),"Y","N")</f>
        <v>Y</v>
      </c>
      <c r="L45" s="146"/>
      <c r="M45" s="233"/>
      <c r="N45" s="469" t="e">
        <f>(INDEX(Finish_table!R$4:R$83,MATCH('16 Year_History_Results'!$G45,Finish_table!S$4:S$83,0),1))</f>
        <v>#N/A</v>
      </c>
      <c r="O45" s="233" t="e">
        <f>(INDEX(Finish_table!Z$4:Z$99,MATCH('16 Year_History_Results'!$G45,Finish_table!AA$4:AA$99,0),1))</f>
        <v>#N/A</v>
      </c>
      <c r="P45" s="233" t="str">
        <f>(INDEX(Finish_table!AI$4:AI$99,MATCH('16 Year_History_Results'!$G45,Finish_table!AJ$4:AJ$99,0),1))</f>
        <v>W</v>
      </c>
      <c r="Q45" s="233" t="str">
        <f>(INDEX(Finish_table!AR$4:AR$99,MATCH('16 Year_History_Results'!$G45,Finish_table!AS$4:AS$99,0),1))</f>
        <v>QF</v>
      </c>
      <c r="R45" s="233" t="e">
        <f>(INDEX(Finish_table!BA$4:BA$99,MATCH('16 Year_History_Results'!$G45,Finish_table!BB$4:BB$99,0),1))</f>
        <v>#N/A</v>
      </c>
      <c r="S45" s="233" t="str">
        <f>(INDEX(Finish_table!BJ$4:BJ$99,MATCH('16 Year_History_Results'!$G45,Finish_table!BK$4:BK$99,0),1))</f>
        <v>SF</v>
      </c>
      <c r="T45" s="233" t="str">
        <f>(INDEX(Finish_table!BS$4:BS$99,MATCH('16 Year_History_Results'!$G45,Finish_table!BT$4:BT$99,0),1))</f>
        <v>QF</v>
      </c>
      <c r="U45" s="233" t="e">
        <f>(INDEX(Finish_table!CB$4:CB$99,MATCH('16 Year_History_Results'!$G45,Finish_table!CC$4:CC$99,0),1))</f>
        <v>#N/A</v>
      </c>
      <c r="V45" s="233" t="str">
        <f>(INDEX(Finish_table!CK$4:CK$99,MATCH('16 Year_History_Results'!$G45,Finish_table!CL$4:CL$99,0),1))</f>
        <v>SF</v>
      </c>
      <c r="W45" s="233" t="str">
        <f>(INDEX(Finish_table!CT$4:CT$99,MATCH('16 Year_History_Results'!$G45,Finish_table!CU$4:CU$99,0),1))</f>
        <v>QF</v>
      </c>
      <c r="X45" s="233" t="str">
        <f>(INDEX(Finish_table!DC$4:DC$99,MATCH('16 Year_History_Results'!$G45,Finish_table!DD$4:DD$99,0),1))</f>
        <v>QF</v>
      </c>
      <c r="Y45" s="233" t="str">
        <f>(INDEX(Finish_table!DL$4:DL$99,MATCH('16 Year_History_Results'!$G45,Finish_table!DM$4:DM$99,0),1))</f>
        <v>F</v>
      </c>
      <c r="Z45" s="233" t="str">
        <f>(INDEX(Finish_table!DU$4:DU$99,MATCH('16 Year_History_Results'!$G45,Finish_table!DV$4:DV$99,0),1))</f>
        <v>QF</v>
      </c>
      <c r="AA45" s="233" t="str">
        <f>(INDEX(Finish_table!ED$4:ED$140,MATCH('16 Year_History_Results'!$G45,Finish_table!EE$4:EE$140,0),1))</f>
        <v>F</v>
      </c>
      <c r="AB45" s="233" t="e">
        <f>(INDEX(Finish_table!EM$4:EM$224,MATCH('16 Year_History_Results'!$G45,Finish_table!EN$4:EN$224,0),1))</f>
        <v>#N/A</v>
      </c>
      <c r="AC45" s="253" t="str">
        <f>(INDEX(Finish_table!EW$4:EW$224,MATCH('16 Year_History_Results'!$G45,Finish_table!EX$4:EX$224,0),1))</f>
        <v>SF</v>
      </c>
      <c r="AD45" s="2"/>
      <c r="AE45" s="2"/>
      <c r="AF45" s="2"/>
      <c r="AG45">
        <f t="shared" si="1"/>
        <v>341</v>
      </c>
      <c r="AH45" s="146"/>
      <c r="AI45" s="2"/>
      <c r="AJ45" s="146">
        <f>INDEX('2001'!$C$44:$C$140,'16 Year_History_Results'!BZ45)</f>
        <v>0</v>
      </c>
      <c r="AK45" s="2">
        <f>INDEX('2002'!$C$44:$C$140,'16 Year_History_Results'!CA45)</f>
        <v>0</v>
      </c>
      <c r="AL45" s="2">
        <f>INDEX('2003'!$C$44:$C$140,'16 Year_History_Results'!CB45)</f>
        <v>30</v>
      </c>
      <c r="AM45" s="2">
        <f>INDEX('2004'!$C$44:$C$140,'16 Year_History_Results'!CC45)</f>
        <v>0</v>
      </c>
      <c r="AN45" s="2">
        <f>INDEX('2005'!$C$44:$C$140,'16 Year_History_Results'!CD45)</f>
        <v>0</v>
      </c>
      <c r="AO45" s="2">
        <f>INDEX('2006'!$C$44:$C$140,'16 Year_History_Results'!CE45)</f>
        <v>10</v>
      </c>
      <c r="AP45" s="2">
        <f>INDEX('2007'!$C$44:$C$140,'16 Year_History_Results'!CF45)</f>
        <v>0</v>
      </c>
      <c r="AQ45" s="2">
        <f>INDEX('2008'!$C$44:$C$140,'16 Year_History_Results'!CG45)</f>
        <v>0</v>
      </c>
      <c r="AR45" s="2">
        <f>INDEX('2009'!$C$44:$C$140,'16 Year_History_Results'!CH45)</f>
        <v>10</v>
      </c>
      <c r="AS45" s="2">
        <f>INDEX('2010'!$C$44:$C$140,'16 Year_History_Results'!CI45)</f>
        <v>0</v>
      </c>
      <c r="AT45" s="2">
        <f>INDEX('2011'!$C$44:$C$140,'16 Year_History_Results'!CJ45)</f>
        <v>0</v>
      </c>
      <c r="AU45" s="2">
        <f>INDEX('2012'!$C$44:$C$140,'16 Year_History_Results'!CK45)</f>
        <v>20</v>
      </c>
      <c r="AV45" s="2">
        <f>INDEX('2013'!$C$44:$C$140,'16 Year_History_Results'!CL45)</f>
        <v>0</v>
      </c>
      <c r="AW45" s="2">
        <f>INDEX('2014'!$C$52:$C$180,'16 Year_History_Results'!CM45)</f>
        <v>20</v>
      </c>
      <c r="AX45" s="2">
        <f>INDEX('2015'!$E$52:$E$308,'16 Year_History_Results'!CN45)</f>
        <v>0</v>
      </c>
      <c r="AY45" s="147">
        <f>INDEX('2016'!$E$52:$E$308,'16 Year_History_Results'!CO45)</f>
        <v>10</v>
      </c>
      <c r="AZ45" s="2"/>
      <c r="BA45" s="2"/>
      <c r="BB45">
        <f t="shared" si="13"/>
        <v>341</v>
      </c>
      <c r="BC45" s="146"/>
      <c r="BD45" s="2"/>
      <c r="BE45" s="146">
        <f>INDEX('2001'!$B$44:$B$140,'16 Year_History_Results'!BZ45)</f>
        <v>0</v>
      </c>
      <c r="BF45" s="2">
        <f>INDEX('2002'!$B$44:$B$140,'16 Year_History_Results'!CA45)</f>
        <v>0</v>
      </c>
      <c r="BG45" s="2">
        <f>INDEX('2003'!$B$44:$B$140,'16 Year_History_Results'!CB45)</f>
        <v>13</v>
      </c>
      <c r="BH45" s="2">
        <f>INDEX('2004'!$B$44:$B$140,'16 Year_History_Results'!CC45)</f>
        <v>9</v>
      </c>
      <c r="BI45" s="2">
        <f>INDEX('2005'!$B$44:$B$140,'16 Year_History_Results'!CD45)</f>
        <v>0</v>
      </c>
      <c r="BJ45" s="2">
        <f>INDEX('2006'!$B$44:$B$140,'16 Year_History_Results'!CE45)</f>
        <v>13</v>
      </c>
      <c r="BK45" s="2">
        <f>INDEX('2007'!$B$44:$B$140,'16 Year_History_Results'!CF45)</f>
        <v>10</v>
      </c>
      <c r="BL45" s="2">
        <f>INDEX('2008'!$B$44:$B$140,'16 Year_History_Results'!CG45)</f>
        <v>0</v>
      </c>
      <c r="BM45" s="2">
        <f>INDEX('2009'!$B$44:$B$140,'16 Year_History_Results'!CH45)</f>
        <v>11</v>
      </c>
      <c r="BN45" s="2">
        <f>INDEX('2010'!$B$44:$B$140,'16 Year_History_Results'!CI45)</f>
        <v>6</v>
      </c>
      <c r="BO45" s="2">
        <f>INDEX('2011'!$B$44:$B$140,'16 Year_History_Results'!CJ45)</f>
        <v>5</v>
      </c>
      <c r="BP45" s="2">
        <f>INDEX('2012'!$B$44:$B$140,'16 Year_History_Results'!CK45)</f>
        <v>16</v>
      </c>
      <c r="BQ45" s="2">
        <f>INDEX('2013'!$B$44:$B$140,'16 Year_History_Results'!CL45)</f>
        <v>12</v>
      </c>
      <c r="BR45" s="2">
        <f>INDEX('2014'!$B$52:$B$180,'16 Year_History_Results'!CM45)</f>
        <v>11</v>
      </c>
      <c r="BS45" s="147">
        <f>INDEX('2015'!$B$52:$B$308,'16 Year_History_Results'!CN45)</f>
        <v>0</v>
      </c>
      <c r="BT45" s="147">
        <f>INDEX('2016'!$B$52:$B$308,'16 Year_History_Results'!CO45)</f>
        <v>15</v>
      </c>
      <c r="BW45">
        <f t="shared" si="14"/>
        <v>341</v>
      </c>
      <c r="BX45" s="146"/>
      <c r="BY45" s="2"/>
      <c r="BZ45" s="146">
        <f>IF(ISNA(MATCH($BW45,'2001'!$A$44:$A$139,0)),97,MATCH($BW45,'2001'!$A$44:$A$139,0))</f>
        <v>97</v>
      </c>
      <c r="CA45" s="2">
        <f>IF(ISNA(MATCH($BW45,'2002'!$A$44:$A$139,0)),97,MATCH($BW45,'2002'!$A$44:$A$139,0))</f>
        <v>97</v>
      </c>
      <c r="CB45" s="2">
        <f>IF(ISNA(MATCH($BW45,'2003'!$A$44:$A$139,0)),97,MATCH($BW45,'2003'!$A$44:$A$139,0))</f>
        <v>62</v>
      </c>
      <c r="CC45" s="2">
        <f>IF(ISNA(MATCH($BW45,'2004'!$A$44:$A$139,0)),97,MATCH($BW45,'2004'!$A$44:$A$139,0))</f>
        <v>52</v>
      </c>
      <c r="CD45" s="2">
        <f>IF(ISNA(MATCH($BW45,'2005'!$A$44:$A$139,0)),97,MATCH($BW45,'2005'!$A$44:$A$139,0))</f>
        <v>97</v>
      </c>
      <c r="CE45" s="2">
        <f>IF(ISNA(MATCH($BW45,'2006'!$A$44:$A$139,0)),97,MATCH($BW45,'2006'!$A$44:$A$139,0))</f>
        <v>54</v>
      </c>
      <c r="CF45" s="2">
        <f>IF(ISNA(MATCH($BW45,'2007'!$A$44:$A$139,0)),97,MATCH($BW45,'2007'!$A$44:$A$139,0))</f>
        <v>44</v>
      </c>
      <c r="CG45" s="2">
        <f>IF(ISNA(MATCH($BW45,'2008'!$A$44:$A$139,0)),97,MATCH($BW45,'2008'!$A$44:$A$139,0))</f>
        <v>97</v>
      </c>
      <c r="CH45" s="2">
        <f>IF(ISNA(MATCH($BW45,'2009'!$A$44:$A$139,0)),97,MATCH($BW45,'2009'!$A$44:$A$139,0))</f>
        <v>37</v>
      </c>
      <c r="CI45" s="2">
        <f>IF(ISNA(MATCH($BW45,'2010'!$A$44:$A$139,0)),97,MATCH($BW45,'2010'!$A$44:$A$139,0))</f>
        <v>34</v>
      </c>
      <c r="CJ45" s="2">
        <f>IF(ISNA(MATCH($BW45,'2011'!$A$44:$A$139,0)),97,MATCH($BW45,'2011'!$A$44:$A$139,0))</f>
        <v>32</v>
      </c>
      <c r="CK45" s="2">
        <f>IF(ISNA(MATCH($BW45,'2012'!$A$44:$A$139,0)),97,MATCH($BW45,'2012'!$A$44:$A$139,0))</f>
        <v>28</v>
      </c>
      <c r="CL45" s="2">
        <f>IF(ISNA(MATCH($BW45,'2013'!$A$44:$A$139,0)),97,MATCH($BW45,'2013'!$A$44:$A$139,0))</f>
        <v>26</v>
      </c>
      <c r="CM45" s="2">
        <f>IF(ISNA(MATCH($BW45,'2014'!$A$52:$A$179,0)),129,MATCH($BW45,'2014'!$A$52:$A$179,0))</f>
        <v>32</v>
      </c>
      <c r="CN45" s="147">
        <f>IF(ISNA(MATCH($BW45,'2015'!$A$52:$A$307,0)),257,MATCH($BW45,'2015'!$A$52:$A$307,0))</f>
        <v>257</v>
      </c>
      <c r="CO45" s="147">
        <f>IF(ISNA(MATCH($BW45,'2016'!$A$52:$A$307,0)),257,MATCH($BW45,'2016'!$A$52:$A$307,0))</f>
        <v>52</v>
      </c>
      <c r="CQ45">
        <f t="shared" si="15"/>
        <v>341</v>
      </c>
      <c r="CR45" s="278"/>
      <c r="CS45" s="279"/>
      <c r="CT45" s="278">
        <f t="shared" si="16"/>
        <v>0</v>
      </c>
      <c r="CU45" s="279">
        <f t="shared" si="2"/>
        <v>0</v>
      </c>
      <c r="CV45" s="279">
        <f t="shared" si="3"/>
        <v>43</v>
      </c>
      <c r="CW45" s="279">
        <f t="shared" si="4"/>
        <v>37.663799999999995</v>
      </c>
      <c r="CX45" s="279">
        <f t="shared" si="5"/>
        <v>25.106689079999995</v>
      </c>
      <c r="CY45" s="279">
        <f t="shared" si="6"/>
        <v>39.736118940727991</v>
      </c>
      <c r="CZ45" s="279">
        <f t="shared" si="7"/>
        <v>36.488096885889277</v>
      </c>
      <c r="DA45" s="279">
        <f t="shared" si="8"/>
        <v>24.322965384133791</v>
      </c>
      <c r="DB45" s="279">
        <f t="shared" si="9"/>
        <v>37.213688725063584</v>
      </c>
      <c r="DC45" s="279">
        <f t="shared" si="17"/>
        <v>30.806644904127385</v>
      </c>
      <c r="DD45" s="279">
        <f t="shared" si="18"/>
        <v>25.535709493091314</v>
      </c>
      <c r="DE45" s="279">
        <f t="shared" si="19"/>
        <v>53.022103948094667</v>
      </c>
      <c r="DF45" s="279">
        <f t="shared" si="20"/>
        <v>47.344534491799905</v>
      </c>
      <c r="DG45" s="279">
        <f t="shared" si="21"/>
        <v>62.559866692233811</v>
      </c>
      <c r="DH45" s="280">
        <f t="shared" si="38"/>
        <v>41.702407137043053</v>
      </c>
      <c r="DI45" s="280">
        <f t="shared" si="39"/>
        <v>52.798824597552894</v>
      </c>
      <c r="DJ45" s="154">
        <f t="shared" si="10"/>
        <v>52</v>
      </c>
      <c r="DK45" s="279">
        <f t="shared" si="22"/>
        <v>341</v>
      </c>
      <c r="DL45" s="154"/>
      <c r="DM45" s="154"/>
      <c r="DN45" s="267">
        <f t="shared" si="23"/>
        <v>0</v>
      </c>
      <c r="DO45" s="154">
        <f t="shared" si="24"/>
        <v>0</v>
      </c>
      <c r="DP45" s="154">
        <f t="shared" si="25"/>
        <v>43</v>
      </c>
      <c r="DQ45" s="154">
        <f t="shared" si="26"/>
        <v>52</v>
      </c>
      <c r="DR45" s="154">
        <f t="shared" si="27"/>
        <v>52</v>
      </c>
      <c r="DS45" s="154">
        <f t="shared" si="28"/>
        <v>75</v>
      </c>
      <c r="DT45" s="154">
        <f t="shared" si="29"/>
        <v>85</v>
      </c>
      <c r="DU45" s="154">
        <f t="shared" si="30"/>
        <v>85</v>
      </c>
      <c r="DV45" s="154">
        <f t="shared" si="31"/>
        <v>106</v>
      </c>
      <c r="DW45" s="154">
        <f t="shared" si="32"/>
        <v>112</v>
      </c>
      <c r="DX45" s="154">
        <f t="shared" si="33"/>
        <v>117</v>
      </c>
      <c r="DY45" s="154">
        <f t="shared" si="34"/>
        <v>153</v>
      </c>
      <c r="DZ45" s="154">
        <f t="shared" si="35"/>
        <v>165</v>
      </c>
      <c r="EA45" s="154">
        <f t="shared" si="36"/>
        <v>196</v>
      </c>
      <c r="EB45" s="264">
        <f t="shared" si="40"/>
        <v>196</v>
      </c>
      <c r="EC45" s="264">
        <f t="shared" si="41"/>
        <v>221</v>
      </c>
      <c r="ED45" s="154">
        <f t="shared" si="11"/>
        <v>25</v>
      </c>
      <c r="EG45" s="279"/>
    </row>
    <row r="46" spans="2:137" ht="13" thickBot="1" x14ac:dyDescent="0.3">
      <c r="B46" s="131">
        <v>31</v>
      </c>
      <c r="C46" s="50">
        <f t="shared" si="0"/>
        <v>1</v>
      </c>
      <c r="D46" s="50">
        <f t="shared" si="12"/>
        <v>1</v>
      </c>
      <c r="E46" s="97"/>
      <c r="F46" s="2">
        <f t="shared" si="37"/>
        <v>41</v>
      </c>
      <c r="G46" s="207">
        <v>1671</v>
      </c>
      <c r="H46" s="98">
        <f>15- COUNTIF(L46:AC46,"#N/A")</f>
        <v>3</v>
      </c>
      <c r="I46" s="131">
        <f>SUM(AH46:AY46)+SUM(BE46:BT46)</f>
        <v>92</v>
      </c>
      <c r="J46" s="398">
        <f>DI46</f>
        <v>52.401444728869926</v>
      </c>
      <c r="K46" s="456" t="str">
        <f>IF(ISNUMBER(MATCH(G46,'[4]OPR data'!$A$3:$A$2900,0)),"Y","N")</f>
        <v>Y</v>
      </c>
      <c r="L46" s="146"/>
      <c r="M46" s="233"/>
      <c r="N46" s="469" t="e">
        <f>(INDEX(Finish_table!R$4:R$83,MATCH('16 Year_History_Results'!$G46,Finish_table!S$4:S$83,0),1))</f>
        <v>#N/A</v>
      </c>
      <c r="O46" s="233" t="e">
        <f>(INDEX(Finish_table!Z$4:Z$99,MATCH('16 Year_History_Results'!$G46,Finish_table!AA$4:AA$99,0),1))</f>
        <v>#N/A</v>
      </c>
      <c r="P46" s="233" t="e">
        <f>(INDEX(Finish_table!AI$4:AI$99,MATCH('16 Year_History_Results'!$G46,Finish_table!AJ$4:AJ$99,0),1))</f>
        <v>#N/A</v>
      </c>
      <c r="Q46" s="233" t="e">
        <f>(INDEX(Finish_table!AR$4:AR$99,MATCH('16 Year_History_Results'!$G46,Finish_table!AS$4:AS$99,0),1))</f>
        <v>#N/A</v>
      </c>
      <c r="R46" s="233" t="e">
        <f>(INDEX(Finish_table!BA$4:BA$99,MATCH('16 Year_History_Results'!$G46,Finish_table!BB$4:BB$99,0),1))</f>
        <v>#N/A</v>
      </c>
      <c r="S46" s="233" t="e">
        <f>(INDEX(Finish_table!BJ$4:BJ$99,MATCH('16 Year_History_Results'!$G46,Finish_table!BK$4:BK$99,0),1))</f>
        <v>#N/A</v>
      </c>
      <c r="T46" s="233" t="e">
        <f>(INDEX(Finish_table!BS$4:BS$99,MATCH('16 Year_History_Results'!$G46,Finish_table!BT$4:BT$99,0),1))</f>
        <v>#N/A</v>
      </c>
      <c r="U46" s="233" t="e">
        <f>(INDEX(Finish_table!CB$4:CB$99,MATCH('16 Year_History_Results'!$G46,Finish_table!CC$4:CC$99,0),1))</f>
        <v>#N/A</v>
      </c>
      <c r="V46" s="233" t="e">
        <f>(INDEX(Finish_table!CK$4:CK$99,MATCH('16 Year_History_Results'!$G46,Finish_table!CL$4:CL$99,0),1))</f>
        <v>#N/A</v>
      </c>
      <c r="W46" s="233" t="e">
        <f>(INDEX(Finish_table!CT$4:CT$99,MATCH('16 Year_History_Results'!$G46,Finish_table!CU$4:CU$99,0),1))</f>
        <v>#N/A</v>
      </c>
      <c r="X46" s="233" t="e">
        <f>(INDEX(Finish_table!DC$4:DC$99,MATCH('16 Year_History_Results'!$G46,Finish_table!DD$4:DD$99,0),1))</f>
        <v>#N/A</v>
      </c>
      <c r="Y46" s="233" t="str">
        <f>(INDEX(Finish_table!DL$4:DL$99,MATCH('16 Year_History_Results'!$G46,Finish_table!DM$4:DM$99,0),1))</f>
        <v>SF</v>
      </c>
      <c r="Z46" s="233" t="e">
        <f>(INDEX(Finish_table!DU$4:DU$99,MATCH('16 Year_History_Results'!$G46,Finish_table!DV$4:DV$99,0),1))</f>
        <v>#N/A</v>
      </c>
      <c r="AA46" s="233" t="str">
        <f>(INDEX(Finish_table!ED$4:ED$140,MATCH('16 Year_History_Results'!$G46,Finish_table!EE$4:EE$140,0),1))</f>
        <v>QF</v>
      </c>
      <c r="AB46" s="233" t="str">
        <f>(INDEX(Finish_table!EM$4:EM$224,MATCH('16 Year_History_Results'!$G46,Finish_table!EN$4:EN$224,0),1))</f>
        <v>WC</v>
      </c>
      <c r="AC46" s="253" t="str">
        <f>(INDEX(Finish_table!EW$4:EW$224,MATCH('16 Year_History_Results'!$G46,Finish_table!EX$4:EX$224,0),1))</f>
        <v>QF</v>
      </c>
      <c r="AD46" s="2"/>
      <c r="AE46" s="2"/>
      <c r="AF46" s="2"/>
      <c r="AG46">
        <f t="shared" si="1"/>
        <v>1671</v>
      </c>
      <c r="AH46" s="146"/>
      <c r="AI46" s="2"/>
      <c r="AJ46" s="146">
        <f>INDEX('2001'!$C$44:$C$140,'16 Year_History_Results'!BZ46)</f>
        <v>0</v>
      </c>
      <c r="AK46" s="2">
        <f>INDEX('2002'!$C$44:$C$140,'16 Year_History_Results'!CA46)</f>
        <v>0</v>
      </c>
      <c r="AL46" s="2">
        <f>INDEX('2003'!$C$44:$C$140,'16 Year_History_Results'!CB46)</f>
        <v>0</v>
      </c>
      <c r="AM46" s="2">
        <f>INDEX('2004'!$C$44:$C$140,'16 Year_History_Results'!CC46)</f>
        <v>0</v>
      </c>
      <c r="AN46" s="2">
        <f>INDEX('2005'!$C$44:$C$140,'16 Year_History_Results'!CD46)</f>
        <v>0</v>
      </c>
      <c r="AO46" s="2">
        <f>INDEX('2006'!$C$44:$C$140,'16 Year_History_Results'!CE46)</f>
        <v>0</v>
      </c>
      <c r="AP46" s="2">
        <f>INDEX('2007'!$C$44:$C$140,'16 Year_History_Results'!CF46)</f>
        <v>0</v>
      </c>
      <c r="AQ46" s="2">
        <f>INDEX('2008'!$C$44:$C$140,'16 Year_History_Results'!CG46)</f>
        <v>0</v>
      </c>
      <c r="AR46" s="2">
        <f>INDEX('2009'!$C$44:$C$140,'16 Year_History_Results'!CH46)</f>
        <v>0</v>
      </c>
      <c r="AS46" s="2">
        <f>INDEX('2010'!$C$44:$C$140,'16 Year_History_Results'!CI46)</f>
        <v>0</v>
      </c>
      <c r="AT46" s="2">
        <f>INDEX('2011'!$C$44:$C$140,'16 Year_History_Results'!CJ46)</f>
        <v>0</v>
      </c>
      <c r="AU46" s="2">
        <f>INDEX('2012'!$C$44:$C$140,'16 Year_History_Results'!CK46)</f>
        <v>10</v>
      </c>
      <c r="AV46" s="2">
        <f>INDEX('2013'!$C$44:$C$140,'16 Year_History_Results'!CL46)</f>
        <v>0</v>
      </c>
      <c r="AW46" s="2">
        <f>INDEX('2014'!$C$52:$C$180,'16 Year_History_Results'!CM46)</f>
        <v>0</v>
      </c>
      <c r="AX46" s="2">
        <f>INDEX('2015'!$E$52:$E$308,'16 Year_History_Results'!CN46)</f>
        <v>60</v>
      </c>
      <c r="AY46" s="147">
        <f>INDEX('2016'!$E$52:$E$308,'16 Year_History_Results'!CO46)</f>
        <v>0</v>
      </c>
      <c r="AZ46" s="2"/>
      <c r="BA46" s="2"/>
      <c r="BB46">
        <f t="shared" si="13"/>
        <v>1671</v>
      </c>
      <c r="BC46" s="146"/>
      <c r="BD46" s="2"/>
      <c r="BE46" s="146">
        <f>INDEX('2001'!$B$44:$B$140,'16 Year_History_Results'!BZ46)</f>
        <v>0</v>
      </c>
      <c r="BF46" s="2">
        <f>INDEX('2002'!$B$44:$B$140,'16 Year_History_Results'!CA46)</f>
        <v>0</v>
      </c>
      <c r="BG46" s="2">
        <f>INDEX('2003'!$B$44:$B$140,'16 Year_History_Results'!CB46)</f>
        <v>0</v>
      </c>
      <c r="BH46" s="2">
        <f>INDEX('2004'!$B$44:$B$140,'16 Year_History_Results'!CC46)</f>
        <v>0</v>
      </c>
      <c r="BI46" s="2">
        <f>INDEX('2005'!$B$44:$B$140,'16 Year_History_Results'!CD46)</f>
        <v>0</v>
      </c>
      <c r="BJ46" s="2">
        <f>INDEX('2006'!$B$44:$B$140,'16 Year_History_Results'!CE46)</f>
        <v>0</v>
      </c>
      <c r="BK46" s="2">
        <f>INDEX('2007'!$B$44:$B$140,'16 Year_History_Results'!CF46)</f>
        <v>0</v>
      </c>
      <c r="BL46" s="2">
        <f>INDEX('2008'!$B$44:$B$140,'16 Year_History_Results'!CG46)</f>
        <v>0</v>
      </c>
      <c r="BM46" s="2">
        <f>INDEX('2009'!$B$44:$B$140,'16 Year_History_Results'!CH46)</f>
        <v>0</v>
      </c>
      <c r="BN46" s="2">
        <f>INDEX('2010'!$B$44:$B$140,'16 Year_History_Results'!CI46)</f>
        <v>0</v>
      </c>
      <c r="BO46" s="2">
        <f>INDEX('2011'!$B$44:$B$140,'16 Year_History_Results'!CJ46)</f>
        <v>0</v>
      </c>
      <c r="BP46" s="2">
        <f>INDEX('2012'!$B$44:$B$140,'16 Year_History_Results'!CK46)</f>
        <v>14</v>
      </c>
      <c r="BQ46" s="2">
        <f>INDEX('2013'!$B$44:$B$140,'16 Year_History_Results'!CL46)</f>
        <v>0</v>
      </c>
      <c r="BR46" s="2">
        <f>INDEX('2014'!$B$52:$B$180,'16 Year_History_Results'!CM46)</f>
        <v>0</v>
      </c>
      <c r="BS46" s="147">
        <f>INDEX('2015'!$B$52:$B$308,'16 Year_History_Results'!CN46)</f>
        <v>1</v>
      </c>
      <c r="BT46" s="147">
        <f>INDEX('2016'!$B$52:$B$308,'16 Year_History_Results'!CO46)</f>
        <v>7</v>
      </c>
      <c r="BW46">
        <f t="shared" si="14"/>
        <v>1671</v>
      </c>
      <c r="BX46" s="146"/>
      <c r="BY46" s="2"/>
      <c r="BZ46" s="146">
        <f>IF(ISNA(MATCH($BW46,'2001'!$A$44:$A$139,0)),97,MATCH($BW46,'2001'!$A$44:$A$139,0))</f>
        <v>97</v>
      </c>
      <c r="CA46" s="2">
        <f>IF(ISNA(MATCH($BW46,'2002'!$A$44:$A$139,0)),97,MATCH($BW46,'2002'!$A$44:$A$139,0))</f>
        <v>97</v>
      </c>
      <c r="CB46" s="2">
        <f>IF(ISNA(MATCH($BW46,'2003'!$A$44:$A$139,0)),97,MATCH($BW46,'2003'!$A$44:$A$139,0))</f>
        <v>97</v>
      </c>
      <c r="CC46" s="2">
        <f>IF(ISNA(MATCH($BW46,'2004'!$A$44:$A$139,0)),97,MATCH($BW46,'2004'!$A$44:$A$139,0))</f>
        <v>97</v>
      </c>
      <c r="CD46" s="2">
        <f>IF(ISNA(MATCH($BW46,'2005'!$A$44:$A$139,0)),97,MATCH($BW46,'2005'!$A$44:$A$139,0))</f>
        <v>97</v>
      </c>
      <c r="CE46" s="2">
        <f>IF(ISNA(MATCH($BW46,'2006'!$A$44:$A$139,0)),97,MATCH($BW46,'2006'!$A$44:$A$139,0))</f>
        <v>97</v>
      </c>
      <c r="CF46" s="2">
        <f>IF(ISNA(MATCH($BW46,'2007'!$A$44:$A$139,0)),97,MATCH($BW46,'2007'!$A$44:$A$139,0))</f>
        <v>97</v>
      </c>
      <c r="CG46" s="2">
        <f>IF(ISNA(MATCH($BW46,'2008'!$A$44:$A$139,0)),97,MATCH($BW46,'2008'!$A$44:$A$139,0))</f>
        <v>97</v>
      </c>
      <c r="CH46" s="2">
        <f>IF(ISNA(MATCH($BW46,'2009'!$A$44:$A$139,0)),97,MATCH($BW46,'2009'!$A$44:$A$139,0))</f>
        <v>97</v>
      </c>
      <c r="CI46" s="2">
        <f>IF(ISNA(MATCH($BW46,'2010'!$A$44:$A$139,0)),97,MATCH($BW46,'2010'!$A$44:$A$139,0))</f>
        <v>97</v>
      </c>
      <c r="CJ46" s="2">
        <f>IF(ISNA(MATCH($BW46,'2011'!$A$44:$A$139,0)),97,MATCH($BW46,'2011'!$A$44:$A$139,0))</f>
        <v>97</v>
      </c>
      <c r="CK46" s="2">
        <f>IF(ISNA(MATCH($BW46,'2012'!$A$44:$A$139,0)),97,MATCH($BW46,'2012'!$A$44:$A$139,0))</f>
        <v>58</v>
      </c>
      <c r="CL46" s="2">
        <f>IF(ISNA(MATCH($BW46,'2013'!$A$44:$A$139,0)),97,MATCH($BW46,'2013'!$A$44:$A$139,0))</f>
        <v>97</v>
      </c>
      <c r="CM46" s="2">
        <f>IF(ISNA(MATCH($BW46,'2014'!$A$52:$A$179,0)),129,MATCH($BW46,'2014'!$A$52:$A$179,0))</f>
        <v>74</v>
      </c>
      <c r="CN46" s="147">
        <f>IF(ISNA(MATCH($BW46,'2015'!$A$52:$A$307,0)),257,MATCH($BW46,'2015'!$A$52:$A$307,0))</f>
        <v>116</v>
      </c>
      <c r="CO46" s="147">
        <f>IF(ISNA(MATCH($BW46,'2016'!$A$52:$A$307,0)),257,MATCH($BW46,'2016'!$A$52:$A$307,0))</f>
        <v>116</v>
      </c>
      <c r="CQ46">
        <f t="shared" si="15"/>
        <v>1671</v>
      </c>
      <c r="CR46" s="278"/>
      <c r="CS46" s="279"/>
      <c r="CT46" s="278">
        <f t="shared" si="16"/>
        <v>0</v>
      </c>
      <c r="CU46" s="279">
        <f t="shared" si="2"/>
        <v>0</v>
      </c>
      <c r="CV46" s="279">
        <f t="shared" si="3"/>
        <v>0</v>
      </c>
      <c r="CW46" s="279">
        <f t="shared" si="4"/>
        <v>0</v>
      </c>
      <c r="CX46" s="279">
        <f t="shared" si="5"/>
        <v>0</v>
      </c>
      <c r="CY46" s="279">
        <f t="shared" si="6"/>
        <v>0</v>
      </c>
      <c r="CZ46" s="279">
        <f t="shared" si="7"/>
        <v>0</v>
      </c>
      <c r="DA46" s="279">
        <f t="shared" si="8"/>
        <v>0</v>
      </c>
      <c r="DB46" s="279">
        <f t="shared" si="9"/>
        <v>0</v>
      </c>
      <c r="DC46" s="279">
        <f t="shared" si="17"/>
        <v>0</v>
      </c>
      <c r="DD46" s="279">
        <f t="shared" si="18"/>
        <v>0</v>
      </c>
      <c r="DE46" s="279">
        <f t="shared" si="19"/>
        <v>24</v>
      </c>
      <c r="DF46" s="279">
        <f t="shared" si="20"/>
        <v>15.9984</v>
      </c>
      <c r="DG46" s="279">
        <f t="shared" si="21"/>
        <v>10.66453344</v>
      </c>
      <c r="DH46" s="280">
        <f t="shared" si="38"/>
        <v>68.108977991103998</v>
      </c>
      <c r="DI46" s="280">
        <f t="shared" si="39"/>
        <v>52.401444728869926</v>
      </c>
      <c r="DJ46" s="154">
        <f t="shared" si="10"/>
        <v>21</v>
      </c>
      <c r="DK46" s="279">
        <f t="shared" si="22"/>
        <v>1671</v>
      </c>
      <c r="DL46" s="154"/>
      <c r="DM46" s="154"/>
      <c r="DN46" s="267">
        <f t="shared" si="23"/>
        <v>0</v>
      </c>
      <c r="DO46" s="154">
        <f t="shared" si="24"/>
        <v>0</v>
      </c>
      <c r="DP46" s="154">
        <f t="shared" si="25"/>
        <v>0</v>
      </c>
      <c r="DQ46" s="154">
        <f t="shared" si="26"/>
        <v>0</v>
      </c>
      <c r="DR46" s="154">
        <f t="shared" si="27"/>
        <v>0</v>
      </c>
      <c r="DS46" s="154">
        <f t="shared" si="28"/>
        <v>0</v>
      </c>
      <c r="DT46" s="154">
        <f t="shared" si="29"/>
        <v>0</v>
      </c>
      <c r="DU46" s="154">
        <f t="shared" si="30"/>
        <v>0</v>
      </c>
      <c r="DV46" s="154">
        <f t="shared" si="31"/>
        <v>0</v>
      </c>
      <c r="DW46" s="154">
        <f t="shared" si="32"/>
        <v>0</v>
      </c>
      <c r="DX46" s="154">
        <f t="shared" si="33"/>
        <v>0</v>
      </c>
      <c r="DY46" s="154">
        <f t="shared" si="34"/>
        <v>24</v>
      </c>
      <c r="DZ46" s="154">
        <f t="shared" si="35"/>
        <v>24</v>
      </c>
      <c r="EA46" s="154">
        <f t="shared" si="36"/>
        <v>24</v>
      </c>
      <c r="EB46" s="264">
        <f t="shared" si="40"/>
        <v>85</v>
      </c>
      <c r="EC46" s="264">
        <f t="shared" si="41"/>
        <v>92</v>
      </c>
      <c r="ED46" s="154">
        <f t="shared" si="11"/>
        <v>108</v>
      </c>
    </row>
    <row r="47" spans="2:137" ht="13" thickBot="1" x14ac:dyDescent="0.3">
      <c r="B47" s="131">
        <v>33</v>
      </c>
      <c r="C47" s="50">
        <f t="shared" si="0"/>
        <v>1</v>
      </c>
      <c r="D47" s="50">
        <f t="shared" si="12"/>
        <v>0</v>
      </c>
      <c r="E47" s="97"/>
      <c r="F47" s="2">
        <f t="shared" si="37"/>
        <v>42</v>
      </c>
      <c r="G47" s="487">
        <v>2590</v>
      </c>
      <c r="H47" s="98">
        <f>15- COUNTIF(L47:AC47,"#N/A")</f>
        <v>4</v>
      </c>
      <c r="I47" s="131">
        <f>SUM(AH47:AY47)+SUM(BE47:BT47)</f>
        <v>105</v>
      </c>
      <c r="J47" s="398">
        <f>DI47</f>
        <v>50.99251906960918</v>
      </c>
      <c r="K47" s="456" t="str">
        <f>IF(ISNUMBER(MATCH(G47,'[4]OPR data'!$A$3:$A$2900,0)),"Y","N")</f>
        <v>Y</v>
      </c>
      <c r="L47" s="146"/>
      <c r="M47" s="233"/>
      <c r="N47" s="469" t="e">
        <f>(INDEX(Finish_table!R$4:R$83,MATCH('16 Year_History_Results'!$G47,Finish_table!S$4:S$83,0),1))</f>
        <v>#N/A</v>
      </c>
      <c r="O47" s="233" t="e">
        <f>(INDEX(Finish_table!Z$4:Z$99,MATCH('16 Year_History_Results'!$G47,Finish_table!AA$4:AA$99,0),1))</f>
        <v>#N/A</v>
      </c>
      <c r="P47" s="233" t="e">
        <f>(INDEX(Finish_table!AI$4:AI$99,MATCH('16 Year_History_Results'!$G47,Finish_table!AJ$4:AJ$99,0),1))</f>
        <v>#N/A</v>
      </c>
      <c r="Q47" s="233" t="e">
        <f>(INDEX(Finish_table!AR$4:AR$99,MATCH('16 Year_History_Results'!$G47,Finish_table!AS$4:AS$99,0),1))</f>
        <v>#N/A</v>
      </c>
      <c r="R47" s="233" t="e">
        <f>(INDEX(Finish_table!BA$4:BA$99,MATCH('16 Year_History_Results'!$G47,Finish_table!BB$4:BB$99,0),1))</f>
        <v>#N/A</v>
      </c>
      <c r="S47" s="233" t="e">
        <f>(INDEX(Finish_table!BJ$4:BJ$99,MATCH('16 Year_History_Results'!$G47,Finish_table!BK$4:BK$99,0),1))</f>
        <v>#N/A</v>
      </c>
      <c r="T47" s="233" t="e">
        <f>(INDEX(Finish_table!BS$4:BS$99,MATCH('16 Year_History_Results'!$G47,Finish_table!BT$4:BT$99,0),1))</f>
        <v>#N/A</v>
      </c>
      <c r="U47" s="233" t="e">
        <f>(INDEX(Finish_table!CB$4:CB$99,MATCH('16 Year_History_Results'!$G47,Finish_table!CC$4:CC$99,0),1))</f>
        <v>#N/A</v>
      </c>
      <c r="V47" s="233" t="e">
        <f>(INDEX(Finish_table!CK$4:CK$99,MATCH('16 Year_History_Results'!$G47,Finish_table!CL$4:CL$99,0),1))</f>
        <v>#N/A</v>
      </c>
      <c r="W47" s="233" t="e">
        <f>(INDEX(Finish_table!CT$4:CT$99,MATCH('16 Year_History_Results'!$G47,Finish_table!CU$4:CU$99,0),1))</f>
        <v>#N/A</v>
      </c>
      <c r="X47" s="233" t="e">
        <f>(INDEX(Finish_table!DC$4:DC$99,MATCH('16 Year_History_Results'!$G47,Finish_table!DD$4:DD$99,0),1))</f>
        <v>#N/A</v>
      </c>
      <c r="Y47" s="233" t="str">
        <f>(INDEX(Finish_table!DL$4:DL$99,MATCH('16 Year_History_Results'!$G47,Finish_table!DM$4:DM$99,0),1))</f>
        <v>SF</v>
      </c>
      <c r="Z47" s="233" t="str">
        <f>(INDEX(Finish_table!DU$4:DU$99,MATCH('16 Year_History_Results'!$G47,Finish_table!DV$4:DV$99,0),1))</f>
        <v>QF</v>
      </c>
      <c r="AA47" s="233" t="str">
        <f>(INDEX(Finish_table!ED$4:ED$140,MATCH('16 Year_History_Results'!$G47,Finish_table!EE$4:EE$140,0),1))</f>
        <v>W</v>
      </c>
      <c r="AB47" s="233" t="str">
        <f>(INDEX(Finish_table!EM$4:EM$224,MATCH('16 Year_History_Results'!$G47,Finish_table!EN$4:EN$224,0),1))</f>
        <v>QF</v>
      </c>
      <c r="AC47" s="253" t="str">
        <f>(INDEX(Finish_table!EW$4:EW$224,MATCH('16 Year_History_Results'!$G47,Finish_table!EX$4:EX$224,0),1))</f>
        <v>QF</v>
      </c>
      <c r="AD47" s="2"/>
      <c r="AE47" s="2"/>
      <c r="AF47" s="2"/>
      <c r="AG47">
        <f t="shared" si="1"/>
        <v>2590</v>
      </c>
      <c r="AH47" s="146"/>
      <c r="AI47" s="2"/>
      <c r="AJ47" s="146">
        <f>INDEX('2001'!$C$44:$C$140,'16 Year_History_Results'!BZ47)</f>
        <v>0</v>
      </c>
      <c r="AK47" s="2">
        <f>INDEX('2002'!$C$44:$C$140,'16 Year_History_Results'!CA47)</f>
        <v>0</v>
      </c>
      <c r="AL47" s="2">
        <f>INDEX('2003'!$C$44:$C$140,'16 Year_History_Results'!CB47)</f>
        <v>0</v>
      </c>
      <c r="AM47" s="2">
        <f>INDEX('2004'!$C$44:$C$140,'16 Year_History_Results'!CC47)</f>
        <v>0</v>
      </c>
      <c r="AN47" s="2">
        <f>INDEX('2005'!$C$44:$C$140,'16 Year_History_Results'!CD47)</f>
        <v>0</v>
      </c>
      <c r="AO47" s="2">
        <f>INDEX('2006'!$C$44:$C$140,'16 Year_History_Results'!CE47)</f>
        <v>0</v>
      </c>
      <c r="AP47" s="2">
        <f>INDEX('2007'!$C$44:$C$140,'16 Year_History_Results'!CF47)</f>
        <v>0</v>
      </c>
      <c r="AQ47" s="2">
        <f>INDEX('2008'!$C$44:$C$140,'16 Year_History_Results'!CG47)</f>
        <v>0</v>
      </c>
      <c r="AR47" s="2">
        <f>INDEX('2009'!$C$44:$C$140,'16 Year_History_Results'!CH47)</f>
        <v>0</v>
      </c>
      <c r="AS47" s="2">
        <f>INDEX('2010'!$C$44:$C$140,'16 Year_History_Results'!CI47)</f>
        <v>0</v>
      </c>
      <c r="AT47" s="2">
        <f>INDEX('2011'!$C$44:$C$140,'16 Year_History_Results'!CJ47)</f>
        <v>0</v>
      </c>
      <c r="AU47" s="2">
        <f>INDEX('2012'!$C$44:$C$140,'16 Year_History_Results'!CK47)</f>
        <v>10</v>
      </c>
      <c r="AV47" s="2">
        <f>INDEX('2013'!$C$44:$C$140,'16 Year_History_Results'!CL47)</f>
        <v>0</v>
      </c>
      <c r="AW47" s="2">
        <f>INDEX('2014'!$C$52:$C$180,'16 Year_History_Results'!CM47)</f>
        <v>30</v>
      </c>
      <c r="AX47" s="2">
        <f>INDEX('2015'!$E$52:$E$308,'16 Year_History_Results'!CN47)</f>
        <v>0</v>
      </c>
      <c r="AY47" s="147">
        <f>INDEX('2016'!$E$52:$E$308,'16 Year_History_Results'!CO47)</f>
        <v>0</v>
      </c>
      <c r="AZ47" s="2"/>
      <c r="BA47" s="2"/>
      <c r="BB47">
        <f t="shared" si="13"/>
        <v>2590</v>
      </c>
      <c r="BC47" s="146"/>
      <c r="BD47" s="2"/>
      <c r="BE47" s="146">
        <f>INDEX('2001'!$B$44:$B$140,'16 Year_History_Results'!BZ47)</f>
        <v>0</v>
      </c>
      <c r="BF47" s="2">
        <f>INDEX('2002'!$B$44:$B$140,'16 Year_History_Results'!CA47)</f>
        <v>0</v>
      </c>
      <c r="BG47" s="2">
        <f>INDEX('2003'!$B$44:$B$140,'16 Year_History_Results'!CB47)</f>
        <v>0</v>
      </c>
      <c r="BH47" s="2">
        <f>INDEX('2004'!$B$44:$B$140,'16 Year_History_Results'!CC47)</f>
        <v>0</v>
      </c>
      <c r="BI47" s="2">
        <f>INDEX('2005'!$B$44:$B$140,'16 Year_History_Results'!CD47)</f>
        <v>0</v>
      </c>
      <c r="BJ47" s="2">
        <f>INDEX('2006'!$B$44:$B$140,'16 Year_History_Results'!CE47)</f>
        <v>0</v>
      </c>
      <c r="BK47" s="2">
        <f>INDEX('2007'!$B$44:$B$140,'16 Year_History_Results'!CF47)</f>
        <v>0</v>
      </c>
      <c r="BL47" s="2">
        <f>INDEX('2008'!$B$44:$B$140,'16 Year_History_Results'!CG47)</f>
        <v>0</v>
      </c>
      <c r="BM47" s="2">
        <f>INDEX('2009'!$B$44:$B$140,'16 Year_History_Results'!CH47)</f>
        <v>0</v>
      </c>
      <c r="BN47" s="2">
        <f>INDEX('2010'!$B$44:$B$140,'16 Year_History_Results'!CI47)</f>
        <v>0</v>
      </c>
      <c r="BO47" s="2">
        <f>INDEX('2011'!$B$44:$B$140,'16 Year_History_Results'!CJ47)</f>
        <v>0</v>
      </c>
      <c r="BP47" s="2">
        <f>INDEX('2012'!$B$44:$B$140,'16 Year_History_Results'!CK47)</f>
        <v>11</v>
      </c>
      <c r="BQ47" s="2">
        <f>INDEX('2013'!$B$44:$B$140,'16 Year_History_Results'!CL47)</f>
        <v>13</v>
      </c>
      <c r="BR47" s="2">
        <f>INDEX('2014'!$B$52:$B$180,'16 Year_History_Results'!CM47)</f>
        <v>12</v>
      </c>
      <c r="BS47" s="147">
        <f>INDEX('2015'!$B$52:$B$308,'16 Year_History_Results'!CN47)</f>
        <v>14</v>
      </c>
      <c r="BT47" s="147">
        <f>INDEX('2016'!$B$52:$B$308,'16 Year_History_Results'!CO47)</f>
        <v>15</v>
      </c>
      <c r="BW47">
        <f t="shared" si="14"/>
        <v>2590</v>
      </c>
      <c r="BX47" s="146"/>
      <c r="BY47" s="2"/>
      <c r="BZ47" s="146">
        <f>IF(ISNA(MATCH($BW47,'2001'!$A$44:$A$139,0)),97,MATCH($BW47,'2001'!$A$44:$A$139,0))</f>
        <v>97</v>
      </c>
      <c r="CA47" s="2">
        <f>IF(ISNA(MATCH($BW47,'2002'!$A$44:$A$139,0)),97,MATCH($BW47,'2002'!$A$44:$A$139,0))</f>
        <v>97</v>
      </c>
      <c r="CB47" s="2">
        <f>IF(ISNA(MATCH($BW47,'2003'!$A$44:$A$139,0)),97,MATCH($BW47,'2003'!$A$44:$A$139,0))</f>
        <v>97</v>
      </c>
      <c r="CC47" s="2">
        <f>IF(ISNA(MATCH($BW47,'2004'!$A$44:$A$139,0)),97,MATCH($BW47,'2004'!$A$44:$A$139,0))</f>
        <v>97</v>
      </c>
      <c r="CD47" s="2">
        <f>IF(ISNA(MATCH($BW47,'2005'!$A$44:$A$139,0)),97,MATCH($BW47,'2005'!$A$44:$A$139,0))</f>
        <v>97</v>
      </c>
      <c r="CE47" s="2">
        <f>IF(ISNA(MATCH($BW47,'2006'!$A$44:$A$139,0)),97,MATCH($BW47,'2006'!$A$44:$A$139,0))</f>
        <v>97</v>
      </c>
      <c r="CF47" s="2">
        <f>IF(ISNA(MATCH($BW47,'2007'!$A$44:$A$139,0)),97,MATCH($BW47,'2007'!$A$44:$A$139,0))</f>
        <v>97</v>
      </c>
      <c r="CG47" s="2">
        <f>IF(ISNA(MATCH($BW47,'2008'!$A$44:$A$139,0)),97,MATCH($BW47,'2008'!$A$44:$A$139,0))</f>
        <v>97</v>
      </c>
      <c r="CH47" s="2">
        <f>IF(ISNA(MATCH($BW47,'2009'!$A$44:$A$139,0)),97,MATCH($BW47,'2009'!$A$44:$A$139,0))</f>
        <v>97</v>
      </c>
      <c r="CI47" s="2">
        <f>IF(ISNA(MATCH($BW47,'2010'!$A$44:$A$139,0)),97,MATCH($BW47,'2010'!$A$44:$A$139,0))</f>
        <v>97</v>
      </c>
      <c r="CJ47" s="2">
        <f>IF(ISNA(MATCH($BW47,'2011'!$A$44:$A$139,0)),97,MATCH($BW47,'2011'!$A$44:$A$139,0))</f>
        <v>97</v>
      </c>
      <c r="CK47" s="2">
        <f>IF(ISNA(MATCH($BW47,'2012'!$A$44:$A$139,0)),97,MATCH($BW47,'2012'!$A$44:$A$139,0))</f>
        <v>83</v>
      </c>
      <c r="CL47" s="2">
        <f>IF(ISNA(MATCH($BW47,'2013'!$A$44:$A$139,0)),97,MATCH($BW47,'2013'!$A$44:$A$139,0))</f>
        <v>76</v>
      </c>
      <c r="CM47" s="2">
        <f>IF(ISNA(MATCH($BW47,'2014'!$A$52:$A$179,0)),129,MATCH($BW47,'2014'!$A$52:$A$179,0))</f>
        <v>103</v>
      </c>
      <c r="CN47" s="147">
        <f>IF(ISNA(MATCH($BW47,'2015'!$A$52:$A$307,0)),257,MATCH($BW47,'2015'!$A$52:$A$307,0))</f>
        <v>167</v>
      </c>
      <c r="CO47" s="147">
        <f>IF(ISNA(MATCH($BW47,'2016'!$A$52:$A$307,0)),257,MATCH($BW47,'2016'!$A$52:$A$307,0))</f>
        <v>162</v>
      </c>
      <c r="CQ47">
        <f t="shared" si="15"/>
        <v>2590</v>
      </c>
      <c r="CR47" s="278"/>
      <c r="CS47" s="279"/>
      <c r="CT47" s="278">
        <f t="shared" si="16"/>
        <v>0</v>
      </c>
      <c r="CU47" s="279">
        <f t="shared" si="2"/>
        <v>0</v>
      </c>
      <c r="CV47" s="279">
        <f t="shared" si="3"/>
        <v>0</v>
      </c>
      <c r="CW47" s="279">
        <f t="shared" si="4"/>
        <v>0</v>
      </c>
      <c r="CX47" s="279">
        <f t="shared" si="5"/>
        <v>0</v>
      </c>
      <c r="CY47" s="279">
        <f t="shared" si="6"/>
        <v>0</v>
      </c>
      <c r="CZ47" s="279">
        <f t="shared" si="7"/>
        <v>0</v>
      </c>
      <c r="DA47" s="279">
        <f t="shared" si="8"/>
        <v>0</v>
      </c>
      <c r="DB47" s="279">
        <f t="shared" si="9"/>
        <v>0</v>
      </c>
      <c r="DC47" s="279">
        <f t="shared" si="17"/>
        <v>0</v>
      </c>
      <c r="DD47" s="279">
        <f t="shared" si="18"/>
        <v>0</v>
      </c>
      <c r="DE47" s="279">
        <f t="shared" si="19"/>
        <v>21</v>
      </c>
      <c r="DF47" s="279">
        <f t="shared" si="20"/>
        <v>26.9986</v>
      </c>
      <c r="DG47" s="279">
        <f t="shared" si="21"/>
        <v>59.997266760000002</v>
      </c>
      <c r="DH47" s="280">
        <f t="shared" si="38"/>
        <v>53.994178022215998</v>
      </c>
      <c r="DI47" s="280">
        <f t="shared" si="39"/>
        <v>50.99251906960918</v>
      </c>
      <c r="DJ47" s="154">
        <f t="shared" si="10"/>
        <v>35</v>
      </c>
      <c r="DK47" s="279">
        <f t="shared" si="22"/>
        <v>2590</v>
      </c>
      <c r="DL47" s="154"/>
      <c r="DM47" s="154"/>
      <c r="DN47" s="267">
        <f t="shared" si="23"/>
        <v>0</v>
      </c>
      <c r="DO47" s="154">
        <f t="shared" si="24"/>
        <v>0</v>
      </c>
      <c r="DP47" s="154">
        <f t="shared" si="25"/>
        <v>0</v>
      </c>
      <c r="DQ47" s="154">
        <f t="shared" si="26"/>
        <v>0</v>
      </c>
      <c r="DR47" s="154">
        <f t="shared" si="27"/>
        <v>0</v>
      </c>
      <c r="DS47" s="154">
        <f t="shared" si="28"/>
        <v>0</v>
      </c>
      <c r="DT47" s="154">
        <f t="shared" si="29"/>
        <v>0</v>
      </c>
      <c r="DU47" s="154">
        <f t="shared" si="30"/>
        <v>0</v>
      </c>
      <c r="DV47" s="154">
        <f t="shared" si="31"/>
        <v>0</v>
      </c>
      <c r="DW47" s="154">
        <f t="shared" si="32"/>
        <v>0</v>
      </c>
      <c r="DX47" s="154">
        <f t="shared" si="33"/>
        <v>0</v>
      </c>
      <c r="DY47" s="154">
        <f t="shared" si="34"/>
        <v>21</v>
      </c>
      <c r="DZ47" s="154">
        <f t="shared" si="35"/>
        <v>34</v>
      </c>
      <c r="EA47" s="154">
        <f t="shared" si="36"/>
        <v>76</v>
      </c>
      <c r="EB47" s="264">
        <f t="shared" si="40"/>
        <v>90</v>
      </c>
      <c r="EC47" s="264">
        <f t="shared" si="41"/>
        <v>105</v>
      </c>
      <c r="ED47" s="154">
        <f t="shared" si="11"/>
        <v>98</v>
      </c>
      <c r="EG47" s="279"/>
    </row>
    <row r="48" spans="2:137" ht="13" thickBot="1" x14ac:dyDescent="0.3">
      <c r="B48" s="131">
        <v>33</v>
      </c>
      <c r="C48" s="50">
        <f t="shared" si="0"/>
        <v>2</v>
      </c>
      <c r="D48" s="50">
        <f t="shared" si="12"/>
        <v>0</v>
      </c>
      <c r="E48" s="97"/>
      <c r="F48" s="2">
        <f t="shared" si="37"/>
        <v>43</v>
      </c>
      <c r="G48" s="207">
        <v>3539</v>
      </c>
      <c r="H48" s="98">
        <f>15- COUNTIF(L48:AC48,"#N/A")</f>
        <v>4</v>
      </c>
      <c r="I48" s="131">
        <f>SUM(AH48:AY48)+SUM(BE48:BT48)</f>
        <v>97</v>
      </c>
      <c r="J48" s="398">
        <f>DI48</f>
        <v>50.599017792565434</v>
      </c>
      <c r="K48" s="456" t="str">
        <f>IF(ISNUMBER(MATCH(G48,'[4]OPR data'!$A$3:$A$2900,0)),"Y","N")</f>
        <v>Y</v>
      </c>
      <c r="L48" s="146"/>
      <c r="M48" s="233"/>
      <c r="N48" s="469" t="e">
        <f>(INDEX(Finish_table!R$4:R$83,MATCH('16 Year_History_Results'!$G48,Finish_table!S$4:S$83,0),1))</f>
        <v>#N/A</v>
      </c>
      <c r="O48" s="233" t="e">
        <f>(INDEX(Finish_table!Z$4:Z$99,MATCH('16 Year_History_Results'!$G48,Finish_table!AA$4:AA$99,0),1))</f>
        <v>#N/A</v>
      </c>
      <c r="P48" s="233" t="e">
        <f>(INDEX(Finish_table!AI$4:AI$99,MATCH('16 Year_History_Results'!$G48,Finish_table!AJ$4:AJ$99,0),1))</f>
        <v>#N/A</v>
      </c>
      <c r="Q48" s="233" t="e">
        <f>(INDEX(Finish_table!AR$4:AR$99,MATCH('16 Year_History_Results'!$G48,Finish_table!AS$4:AS$99,0),1))</f>
        <v>#N/A</v>
      </c>
      <c r="R48" s="233" t="e">
        <f>(INDEX(Finish_table!BA$4:BA$99,MATCH('16 Year_History_Results'!$G48,Finish_table!BB$4:BB$99,0),1))</f>
        <v>#N/A</v>
      </c>
      <c r="S48" s="233" t="e">
        <f>(INDEX(Finish_table!BJ$4:BJ$99,MATCH('16 Year_History_Results'!$G48,Finish_table!BK$4:BK$99,0),1))</f>
        <v>#N/A</v>
      </c>
      <c r="T48" s="233" t="e">
        <f>(INDEX(Finish_table!BS$4:BS$99,MATCH('16 Year_History_Results'!$G48,Finish_table!BT$4:BT$99,0),1))</f>
        <v>#N/A</v>
      </c>
      <c r="U48" s="233" t="e">
        <f>(INDEX(Finish_table!CB$4:CB$99,MATCH('16 Year_History_Results'!$G48,Finish_table!CC$4:CC$99,0),1))</f>
        <v>#N/A</v>
      </c>
      <c r="V48" s="233" t="e">
        <f>(INDEX(Finish_table!CK$4:CK$99,MATCH('16 Year_History_Results'!$G48,Finish_table!CL$4:CL$99,0),1))</f>
        <v>#N/A</v>
      </c>
      <c r="W48" s="233" t="e">
        <f>(INDEX(Finish_table!CT$4:CT$99,MATCH('16 Year_History_Results'!$G48,Finish_table!CU$4:CU$99,0),1))</f>
        <v>#N/A</v>
      </c>
      <c r="X48" s="233" t="str">
        <f>(INDEX(Finish_table!DC$4:DC$99,MATCH('16 Year_History_Results'!$G48,Finish_table!DD$4:DD$99,0),1))</f>
        <v>QF</v>
      </c>
      <c r="Y48" s="233" t="e">
        <f>(INDEX(Finish_table!DL$4:DL$99,MATCH('16 Year_History_Results'!$G48,Finish_table!DM$4:DM$99,0),1))</f>
        <v>#N/A</v>
      </c>
      <c r="Z48" s="233" t="str">
        <f>(INDEX(Finish_table!DU$4:DU$99,MATCH('16 Year_History_Results'!$G48,Finish_table!DV$4:DV$99,0),1))</f>
        <v>SF</v>
      </c>
      <c r="AA48" s="233" t="str">
        <f>(INDEX(Finish_table!ED$4:ED$140,MATCH('16 Year_History_Results'!$G48,Finish_table!EE$4:EE$140,0),1))</f>
        <v>SF</v>
      </c>
      <c r="AB48" s="233" t="str">
        <f>(INDEX(Finish_table!EM$4:EM$224,MATCH('16 Year_History_Results'!$G48,Finish_table!EN$4:EN$224,0),1))</f>
        <v>SF</v>
      </c>
      <c r="AC48" s="253" t="str">
        <f>(INDEX(Finish_table!EW$4:EW$224,MATCH('16 Year_History_Results'!$G48,Finish_table!EX$4:EX$224,0),1))</f>
        <v>SF</v>
      </c>
      <c r="AD48" s="2"/>
      <c r="AE48" s="2"/>
      <c r="AF48" s="2"/>
      <c r="AG48">
        <f t="shared" si="1"/>
        <v>3539</v>
      </c>
      <c r="AH48" s="146"/>
      <c r="AI48" s="2"/>
      <c r="AJ48" s="146">
        <f>INDEX('2001'!$C$44:$C$140,'16 Year_History_Results'!BZ48)</f>
        <v>0</v>
      </c>
      <c r="AK48" s="2">
        <f>INDEX('2002'!$C$44:$C$140,'16 Year_History_Results'!CA48)</f>
        <v>0</v>
      </c>
      <c r="AL48" s="2">
        <f>INDEX('2003'!$C$44:$C$140,'16 Year_History_Results'!CB48)</f>
        <v>0</v>
      </c>
      <c r="AM48" s="2">
        <f>INDEX('2004'!$C$44:$C$140,'16 Year_History_Results'!CC48)</f>
        <v>0</v>
      </c>
      <c r="AN48" s="2">
        <f>INDEX('2005'!$C$44:$C$140,'16 Year_History_Results'!CD48)</f>
        <v>0</v>
      </c>
      <c r="AO48" s="2">
        <f>INDEX('2006'!$C$44:$C$140,'16 Year_History_Results'!CE48)</f>
        <v>0</v>
      </c>
      <c r="AP48" s="2">
        <f>INDEX('2007'!$C$44:$C$140,'16 Year_History_Results'!CF48)</f>
        <v>0</v>
      </c>
      <c r="AQ48" s="2">
        <f>INDEX('2008'!$C$44:$C$140,'16 Year_History_Results'!CG48)</f>
        <v>0</v>
      </c>
      <c r="AR48" s="2">
        <f>INDEX('2009'!$C$44:$C$140,'16 Year_History_Results'!CH48)</f>
        <v>0</v>
      </c>
      <c r="AS48" s="2">
        <f>INDEX('2010'!$C$44:$C$140,'16 Year_History_Results'!CI48)</f>
        <v>0</v>
      </c>
      <c r="AT48" s="2">
        <f>INDEX('2011'!$C$44:$C$140,'16 Year_History_Results'!CJ48)</f>
        <v>0</v>
      </c>
      <c r="AU48" s="2">
        <f>INDEX('2012'!$C$44:$C$140,'16 Year_History_Results'!CK48)</f>
        <v>0</v>
      </c>
      <c r="AV48" s="2">
        <f>INDEX('2013'!$C$44:$C$140,'16 Year_History_Results'!CL48)</f>
        <v>10</v>
      </c>
      <c r="AW48" s="2">
        <f>INDEX('2014'!$C$52:$C$180,'16 Year_History_Results'!CM48)</f>
        <v>10</v>
      </c>
      <c r="AX48" s="2">
        <f>INDEX('2015'!$E$52:$E$308,'16 Year_History_Results'!CN48)</f>
        <v>10</v>
      </c>
      <c r="AY48" s="147">
        <f>INDEX('2016'!$E$52:$E$308,'16 Year_History_Results'!CO48)</f>
        <v>10</v>
      </c>
      <c r="AZ48" s="2"/>
      <c r="BA48" s="2"/>
      <c r="BB48">
        <f t="shared" si="13"/>
        <v>3539</v>
      </c>
      <c r="BC48" s="146"/>
      <c r="BD48" s="2"/>
      <c r="BE48" s="146">
        <f>INDEX('2001'!$B$44:$B$140,'16 Year_History_Results'!BZ48)</f>
        <v>0</v>
      </c>
      <c r="BF48" s="2">
        <f>INDEX('2002'!$B$44:$B$140,'16 Year_History_Results'!CA48)</f>
        <v>0</v>
      </c>
      <c r="BG48" s="2">
        <f>INDEX('2003'!$B$44:$B$140,'16 Year_History_Results'!CB48)</f>
        <v>0</v>
      </c>
      <c r="BH48" s="2">
        <f>INDEX('2004'!$B$44:$B$140,'16 Year_History_Results'!CC48)</f>
        <v>0</v>
      </c>
      <c r="BI48" s="2">
        <f>INDEX('2005'!$B$44:$B$140,'16 Year_History_Results'!CD48)</f>
        <v>0</v>
      </c>
      <c r="BJ48" s="2">
        <f>INDEX('2006'!$B$44:$B$140,'16 Year_History_Results'!CE48)</f>
        <v>0</v>
      </c>
      <c r="BK48" s="2">
        <f>INDEX('2007'!$B$44:$B$140,'16 Year_History_Results'!CF48)</f>
        <v>0</v>
      </c>
      <c r="BL48" s="2">
        <f>INDEX('2008'!$B$44:$B$140,'16 Year_History_Results'!CG48)</f>
        <v>0</v>
      </c>
      <c r="BM48" s="2">
        <f>INDEX('2009'!$B$44:$B$140,'16 Year_History_Results'!CH48)</f>
        <v>0</v>
      </c>
      <c r="BN48" s="2">
        <f>INDEX('2010'!$B$44:$B$140,'16 Year_History_Results'!CI48)</f>
        <v>0</v>
      </c>
      <c r="BO48" s="2">
        <f>INDEX('2011'!$B$44:$B$140,'16 Year_History_Results'!CJ48)</f>
        <v>15</v>
      </c>
      <c r="BP48" s="2">
        <f>INDEX('2012'!$B$44:$B$140,'16 Year_History_Results'!CK48)</f>
        <v>0</v>
      </c>
      <c r="BQ48" s="2">
        <f>INDEX('2013'!$B$44:$B$140,'16 Year_History_Results'!CL48)</f>
        <v>15</v>
      </c>
      <c r="BR48" s="2">
        <f>INDEX('2014'!$B$52:$B$180,'16 Year_History_Results'!CM48)</f>
        <v>10</v>
      </c>
      <c r="BS48" s="147">
        <f>INDEX('2015'!$B$52:$B$308,'16 Year_History_Results'!CN48)</f>
        <v>4</v>
      </c>
      <c r="BT48" s="147">
        <f>INDEX('2016'!$B$52:$B$308,'16 Year_History_Results'!CO48)</f>
        <v>13</v>
      </c>
      <c r="BW48">
        <f t="shared" si="14"/>
        <v>3539</v>
      </c>
      <c r="BX48" s="146"/>
      <c r="BY48" s="2"/>
      <c r="BZ48" s="146">
        <f>IF(ISNA(MATCH($BW48,'2001'!$A$44:$A$139,0)),97,MATCH($BW48,'2001'!$A$44:$A$139,0))</f>
        <v>97</v>
      </c>
      <c r="CA48" s="2">
        <f>IF(ISNA(MATCH($BW48,'2002'!$A$44:$A$139,0)),97,MATCH($BW48,'2002'!$A$44:$A$139,0))</f>
        <v>97</v>
      </c>
      <c r="CB48" s="2">
        <f>IF(ISNA(MATCH($BW48,'2003'!$A$44:$A$139,0)),97,MATCH($BW48,'2003'!$A$44:$A$139,0))</f>
        <v>97</v>
      </c>
      <c r="CC48" s="2">
        <f>IF(ISNA(MATCH($BW48,'2004'!$A$44:$A$139,0)),97,MATCH($BW48,'2004'!$A$44:$A$139,0))</f>
        <v>97</v>
      </c>
      <c r="CD48" s="2">
        <f>IF(ISNA(MATCH($BW48,'2005'!$A$44:$A$139,0)),97,MATCH($BW48,'2005'!$A$44:$A$139,0))</f>
        <v>97</v>
      </c>
      <c r="CE48" s="2">
        <f>IF(ISNA(MATCH($BW48,'2006'!$A$44:$A$139,0)),97,MATCH($BW48,'2006'!$A$44:$A$139,0))</f>
        <v>97</v>
      </c>
      <c r="CF48" s="2">
        <f>IF(ISNA(MATCH($BW48,'2007'!$A$44:$A$139,0)),97,MATCH($BW48,'2007'!$A$44:$A$139,0))</f>
        <v>97</v>
      </c>
      <c r="CG48" s="2">
        <f>IF(ISNA(MATCH($BW48,'2008'!$A$44:$A$139,0)),97,MATCH($BW48,'2008'!$A$44:$A$139,0))</f>
        <v>97</v>
      </c>
      <c r="CH48" s="2">
        <f>IF(ISNA(MATCH($BW48,'2009'!$A$44:$A$139,0)),97,MATCH($BW48,'2009'!$A$44:$A$139,0))</f>
        <v>97</v>
      </c>
      <c r="CI48" s="2">
        <f>IF(ISNA(MATCH($BW48,'2010'!$A$44:$A$139,0)),97,MATCH($BW48,'2010'!$A$44:$A$139,0))</f>
        <v>97</v>
      </c>
      <c r="CJ48" s="2">
        <f>IF(ISNA(MATCH($BW48,'2011'!$A$44:$A$139,0)),97,MATCH($BW48,'2011'!$A$44:$A$139,0))</f>
        <v>95</v>
      </c>
      <c r="CK48" s="2">
        <f>IF(ISNA(MATCH($BW48,'2012'!$A$44:$A$139,0)),97,MATCH($BW48,'2012'!$A$44:$A$139,0))</f>
        <v>97</v>
      </c>
      <c r="CL48" s="2">
        <f>IF(ISNA(MATCH($BW48,'2013'!$A$44:$A$139,0)),97,MATCH($BW48,'2013'!$A$44:$A$139,0))</f>
        <v>86</v>
      </c>
      <c r="CM48" s="2">
        <f>IF(ISNA(MATCH($BW48,'2014'!$A$52:$A$179,0)),129,MATCH($BW48,'2014'!$A$52:$A$179,0))</f>
        <v>119</v>
      </c>
      <c r="CN48" s="147">
        <f>IF(ISNA(MATCH($BW48,'2015'!$A$52:$A$307,0)),257,MATCH($BW48,'2015'!$A$52:$A$307,0))</f>
        <v>201</v>
      </c>
      <c r="CO48" s="147">
        <f>IF(ISNA(MATCH($BW48,'2016'!$A$52:$A$307,0)),257,MATCH($BW48,'2016'!$A$52:$A$307,0))</f>
        <v>199</v>
      </c>
      <c r="CQ48">
        <f t="shared" si="15"/>
        <v>3539</v>
      </c>
      <c r="CR48" s="278"/>
      <c r="CS48" s="279"/>
      <c r="CT48" s="278">
        <f t="shared" si="16"/>
        <v>0</v>
      </c>
      <c r="CU48" s="279">
        <f t="shared" si="2"/>
        <v>0</v>
      </c>
      <c r="CV48" s="279">
        <f t="shared" si="3"/>
        <v>0</v>
      </c>
      <c r="CW48" s="279">
        <f t="shared" si="4"/>
        <v>0</v>
      </c>
      <c r="CX48" s="279">
        <f t="shared" si="5"/>
        <v>0</v>
      </c>
      <c r="CY48" s="279">
        <f t="shared" si="6"/>
        <v>0</v>
      </c>
      <c r="CZ48" s="279">
        <f t="shared" si="7"/>
        <v>0</v>
      </c>
      <c r="DA48" s="279">
        <f t="shared" si="8"/>
        <v>0</v>
      </c>
      <c r="DB48" s="279">
        <f t="shared" si="9"/>
        <v>0</v>
      </c>
      <c r="DC48" s="279">
        <f t="shared" si="17"/>
        <v>0</v>
      </c>
      <c r="DD48" s="279">
        <f t="shared" si="18"/>
        <v>15</v>
      </c>
      <c r="DE48" s="279">
        <f t="shared" si="19"/>
        <v>9.9989999999999988</v>
      </c>
      <c r="DF48" s="279">
        <f t="shared" si="20"/>
        <v>31.665333399999998</v>
      </c>
      <c r="DG48" s="279">
        <f t="shared" si="21"/>
        <v>41.108111244439996</v>
      </c>
      <c r="DH48" s="280">
        <f t="shared" si="38"/>
        <v>41.402666955543701</v>
      </c>
      <c r="DI48" s="280">
        <f t="shared" si="39"/>
        <v>50.599017792565434</v>
      </c>
      <c r="DJ48" s="154">
        <f t="shared" si="10"/>
        <v>54</v>
      </c>
      <c r="DK48" s="279">
        <f t="shared" si="22"/>
        <v>3539</v>
      </c>
      <c r="DL48" s="154"/>
      <c r="DM48" s="154"/>
      <c r="DN48" s="267">
        <f t="shared" si="23"/>
        <v>0</v>
      </c>
      <c r="DO48" s="154">
        <f t="shared" si="24"/>
        <v>0</v>
      </c>
      <c r="DP48" s="154">
        <f t="shared" si="25"/>
        <v>0</v>
      </c>
      <c r="DQ48" s="154">
        <f t="shared" si="26"/>
        <v>0</v>
      </c>
      <c r="DR48" s="154">
        <f t="shared" si="27"/>
        <v>0</v>
      </c>
      <c r="DS48" s="154">
        <f t="shared" si="28"/>
        <v>0</v>
      </c>
      <c r="DT48" s="154">
        <f t="shared" si="29"/>
        <v>0</v>
      </c>
      <c r="DU48" s="154">
        <f t="shared" si="30"/>
        <v>0</v>
      </c>
      <c r="DV48" s="154">
        <f t="shared" si="31"/>
        <v>0</v>
      </c>
      <c r="DW48" s="154">
        <f t="shared" si="32"/>
        <v>0</v>
      </c>
      <c r="DX48" s="154">
        <f t="shared" si="33"/>
        <v>15</v>
      </c>
      <c r="DY48" s="154">
        <f t="shared" si="34"/>
        <v>15</v>
      </c>
      <c r="DZ48" s="154">
        <f t="shared" si="35"/>
        <v>40</v>
      </c>
      <c r="EA48" s="154">
        <f t="shared" si="36"/>
        <v>60</v>
      </c>
      <c r="EB48" s="264">
        <f t="shared" si="40"/>
        <v>74</v>
      </c>
      <c r="EC48" s="264">
        <f t="shared" si="41"/>
        <v>97</v>
      </c>
      <c r="ED48" s="154">
        <f t="shared" si="11"/>
        <v>123</v>
      </c>
      <c r="EG48" s="279"/>
    </row>
    <row r="49" spans="2:137" ht="13" thickBot="1" x14ac:dyDescent="0.3">
      <c r="B49" s="131">
        <v>33</v>
      </c>
      <c r="C49" s="50">
        <f t="shared" si="0"/>
        <v>3</v>
      </c>
      <c r="D49" s="50">
        <f t="shared" si="12"/>
        <v>0</v>
      </c>
      <c r="E49" s="97"/>
      <c r="F49" s="2">
        <f t="shared" si="37"/>
        <v>44</v>
      </c>
      <c r="G49" s="493">
        <v>1024</v>
      </c>
      <c r="H49" s="98">
        <f>15- COUNTIF(L49:AC49,"#N/A")</f>
        <v>3</v>
      </c>
      <c r="I49" s="131">
        <f>SUM(AH49:AY49)+SUM(BE49:BT49)</f>
        <v>112</v>
      </c>
      <c r="J49" s="398">
        <f>DI49</f>
        <v>49.864166512431026</v>
      </c>
      <c r="K49" s="456" t="str">
        <f>IF(ISNUMBER(MATCH(G49,'[4]OPR data'!$A$3:$A$2900,0)),"Y","N")</f>
        <v>Y</v>
      </c>
      <c r="L49" s="146"/>
      <c r="M49" s="233"/>
      <c r="N49" s="469" t="e">
        <f>(INDEX(Finish_table!R$4:R$83,MATCH('16 Year_History_Results'!$G49,Finish_table!S$4:S$83,0),1))</f>
        <v>#N/A</v>
      </c>
      <c r="O49" s="233" t="e">
        <f>(INDEX(Finish_table!Z$4:Z$99,MATCH('16 Year_History_Results'!$G49,Finish_table!AA$4:AA$99,0),1))</f>
        <v>#N/A</v>
      </c>
      <c r="P49" s="233" t="e">
        <f>(INDEX(Finish_table!AI$4:AI$99,MATCH('16 Year_History_Results'!$G49,Finish_table!AJ$4:AJ$99,0),1))</f>
        <v>#N/A</v>
      </c>
      <c r="Q49" s="233" t="e">
        <f>(INDEX(Finish_table!AR$4:AR$99,MATCH('16 Year_History_Results'!$G49,Finish_table!AS$4:AS$99,0),1))</f>
        <v>#N/A</v>
      </c>
      <c r="R49" s="233" t="str">
        <f>(INDEX(Finish_table!BA$4:BA$99,MATCH('16 Year_History_Results'!$G49,Finish_table!BB$4:BB$99,0),1))</f>
        <v>SF</v>
      </c>
      <c r="S49" s="233" t="e">
        <f>(INDEX(Finish_table!BJ$4:BJ$99,MATCH('16 Year_History_Results'!$G49,Finish_table!BK$4:BK$99,0),1))</f>
        <v>#N/A</v>
      </c>
      <c r="T49" s="233" t="e">
        <f>(INDEX(Finish_table!BS$4:BS$99,MATCH('16 Year_History_Results'!$G49,Finish_table!BT$4:BT$99,0),1))</f>
        <v>#N/A</v>
      </c>
      <c r="U49" s="233" t="str">
        <f>(INDEX(Finish_table!CB$4:CB$99,MATCH('16 Year_History_Results'!$G49,Finish_table!CC$4:CC$99,0),1))</f>
        <v>W</v>
      </c>
      <c r="V49" s="233" t="e">
        <f>(INDEX(Finish_table!CK$4:CK$99,MATCH('16 Year_History_Results'!$G49,Finish_table!CL$4:CL$99,0),1))</f>
        <v>#N/A</v>
      </c>
      <c r="W49" s="233" t="e">
        <f>(INDEX(Finish_table!CT$4:CT$99,MATCH('16 Year_History_Results'!$G49,Finish_table!CU$4:CU$99,0),1))</f>
        <v>#N/A</v>
      </c>
      <c r="X49" s="233" t="e">
        <f>(INDEX(Finish_table!DC$4:DC$99,MATCH('16 Year_History_Results'!$G49,Finish_table!DD$4:DD$99,0),1))</f>
        <v>#N/A</v>
      </c>
      <c r="Y49" s="233" t="e">
        <f>(INDEX(Finish_table!DL$4:DL$99,MATCH('16 Year_History_Results'!$G49,Finish_table!DM$4:DM$99,0),1))</f>
        <v>#N/A</v>
      </c>
      <c r="Z49" s="233" t="e">
        <f>(INDEX(Finish_table!DU$4:DU$99,MATCH('16 Year_History_Results'!$G49,Finish_table!DV$4:DV$99,0),1))</f>
        <v>#N/A</v>
      </c>
      <c r="AA49" s="233" t="e">
        <f>(INDEX(Finish_table!ED$4:ED$140,MATCH('16 Year_History_Results'!$G49,Finish_table!EE$4:EE$140,0),1))</f>
        <v>#N/A</v>
      </c>
      <c r="AB49" s="233" t="str">
        <f>(INDEX(Finish_table!EM$4:EM$224,MATCH('16 Year_History_Results'!$G49,Finish_table!EN$4:EN$224,0),1))</f>
        <v>SF</v>
      </c>
      <c r="AC49" s="253" t="str">
        <f>(INDEX(Finish_table!EW$4:EW$224,MATCH('16 Year_History_Results'!$G49,Finish_table!EX$4:EX$224,0),1))</f>
        <v>F</v>
      </c>
      <c r="AD49" s="2"/>
      <c r="AE49" s="2"/>
      <c r="AF49" s="2"/>
      <c r="AG49">
        <f t="shared" si="1"/>
        <v>1024</v>
      </c>
      <c r="AH49" s="146"/>
      <c r="AI49" s="2"/>
      <c r="AJ49" s="146">
        <f>INDEX('2001'!$C$44:$C$140,'16 Year_History_Results'!BZ49)</f>
        <v>0</v>
      </c>
      <c r="AK49" s="2">
        <f>INDEX('2002'!$C$44:$C$140,'16 Year_History_Results'!CA49)</f>
        <v>0</v>
      </c>
      <c r="AL49" s="2">
        <f>INDEX('2003'!$C$44:$C$140,'16 Year_History_Results'!CB49)</f>
        <v>0</v>
      </c>
      <c r="AM49" s="2">
        <f>INDEX('2004'!$C$44:$C$140,'16 Year_History_Results'!CC49)</f>
        <v>0</v>
      </c>
      <c r="AN49" s="2">
        <f>INDEX('2005'!$C$44:$C$140,'16 Year_History_Results'!CD49)</f>
        <v>10</v>
      </c>
      <c r="AO49" s="2">
        <f>INDEX('2006'!$C$44:$C$140,'16 Year_History_Results'!CE49)</f>
        <v>0</v>
      </c>
      <c r="AP49" s="2">
        <f>INDEX('2007'!$C$44:$C$140,'16 Year_History_Results'!CF49)</f>
        <v>0</v>
      </c>
      <c r="AQ49" s="2">
        <f>INDEX('2008'!$C$44:$C$140,'16 Year_History_Results'!CG49)</f>
        <v>30</v>
      </c>
      <c r="AR49" s="2">
        <f>INDEX('2009'!$C$44:$C$140,'16 Year_History_Results'!CH49)</f>
        <v>0</v>
      </c>
      <c r="AS49" s="2">
        <f>INDEX('2010'!$C$44:$C$140,'16 Year_History_Results'!CI49)</f>
        <v>0</v>
      </c>
      <c r="AT49" s="2">
        <f>INDEX('2011'!$C$44:$C$140,'16 Year_History_Results'!CJ49)</f>
        <v>0</v>
      </c>
      <c r="AU49" s="2">
        <f>INDEX('2012'!$C$44:$C$140,'16 Year_History_Results'!CK49)</f>
        <v>0</v>
      </c>
      <c r="AV49" s="2">
        <f>INDEX('2013'!$C$44:$C$140,'16 Year_History_Results'!CL49)</f>
        <v>0</v>
      </c>
      <c r="AW49" s="2">
        <f>INDEX('2014'!$C$52:$C$180,'16 Year_History_Results'!CM49)</f>
        <v>0</v>
      </c>
      <c r="AX49" s="2">
        <f>INDEX('2015'!$E$52:$E$308,'16 Year_History_Results'!CN49)</f>
        <v>10</v>
      </c>
      <c r="AY49" s="147">
        <f>INDEX('2016'!$E$52:$E$308,'16 Year_History_Results'!CO49)</f>
        <v>20</v>
      </c>
      <c r="AZ49" s="2"/>
      <c r="BA49" s="2"/>
      <c r="BB49">
        <f t="shared" si="13"/>
        <v>1024</v>
      </c>
      <c r="BC49" s="146"/>
      <c r="BD49" s="2"/>
      <c r="BE49" s="146">
        <f>INDEX('2001'!$B$44:$B$140,'16 Year_History_Results'!BZ49)</f>
        <v>0</v>
      </c>
      <c r="BF49" s="2">
        <f>INDEX('2002'!$B$44:$B$140,'16 Year_History_Results'!CA49)</f>
        <v>0</v>
      </c>
      <c r="BG49" s="2">
        <f>INDEX('2003'!$B$44:$B$140,'16 Year_History_Results'!CB49)</f>
        <v>0</v>
      </c>
      <c r="BH49" s="2">
        <f>INDEX('2004'!$B$44:$B$140,'16 Year_History_Results'!CC49)</f>
        <v>0</v>
      </c>
      <c r="BI49" s="2">
        <f>INDEX('2005'!$B$44:$B$140,'16 Year_History_Results'!CD49)</f>
        <v>3</v>
      </c>
      <c r="BJ49" s="2">
        <f>INDEX('2006'!$B$44:$B$140,'16 Year_History_Results'!CE49)</f>
        <v>0</v>
      </c>
      <c r="BK49" s="2">
        <f>INDEX('2007'!$B$44:$B$140,'16 Year_History_Results'!CF49)</f>
        <v>0</v>
      </c>
      <c r="BL49" s="2">
        <f>INDEX('2008'!$B$44:$B$140,'16 Year_History_Results'!CG49)</f>
        <v>14</v>
      </c>
      <c r="BM49" s="2">
        <f>INDEX('2009'!$B$44:$B$140,'16 Year_History_Results'!CH49)</f>
        <v>0</v>
      </c>
      <c r="BN49" s="2">
        <f>INDEX('2010'!$B$44:$B$140,'16 Year_History_Results'!CI49)</f>
        <v>0</v>
      </c>
      <c r="BO49" s="2">
        <f>INDEX('2011'!$B$44:$B$140,'16 Year_History_Results'!CJ49)</f>
        <v>0</v>
      </c>
      <c r="BP49" s="2">
        <f>INDEX('2012'!$B$44:$B$140,'16 Year_History_Results'!CK49)</f>
        <v>0</v>
      </c>
      <c r="BQ49" s="2">
        <f>INDEX('2013'!$B$44:$B$140,'16 Year_History_Results'!CL49)</f>
        <v>0</v>
      </c>
      <c r="BR49" s="2">
        <f>INDEX('2014'!$B$52:$B$180,'16 Year_History_Results'!CM49)</f>
        <v>0</v>
      </c>
      <c r="BS49" s="147">
        <f>INDEX('2015'!$B$52:$B$308,'16 Year_History_Results'!CN49)</f>
        <v>11</v>
      </c>
      <c r="BT49" s="147">
        <f>INDEX('2016'!$B$52:$B$308,'16 Year_History_Results'!CO49)</f>
        <v>14</v>
      </c>
      <c r="BW49">
        <f t="shared" si="14"/>
        <v>1024</v>
      </c>
      <c r="BX49" s="146"/>
      <c r="BY49" s="2"/>
      <c r="BZ49" s="146">
        <f>IF(ISNA(MATCH($BW49,'2001'!$A$44:$A$139,0)),97,MATCH($BW49,'2001'!$A$44:$A$139,0))</f>
        <v>97</v>
      </c>
      <c r="CA49" s="2">
        <f>IF(ISNA(MATCH($BW49,'2002'!$A$44:$A$139,0)),97,MATCH($BW49,'2002'!$A$44:$A$139,0))</f>
        <v>97</v>
      </c>
      <c r="CB49" s="2">
        <f>IF(ISNA(MATCH($BW49,'2003'!$A$44:$A$139,0)),97,MATCH($BW49,'2003'!$A$44:$A$139,0))</f>
        <v>97</v>
      </c>
      <c r="CC49" s="2">
        <f>IF(ISNA(MATCH($BW49,'2004'!$A$44:$A$139,0)),97,MATCH($BW49,'2004'!$A$44:$A$139,0))</f>
        <v>97</v>
      </c>
      <c r="CD49" s="2">
        <f>IF(ISNA(MATCH($BW49,'2005'!$A$44:$A$139,0)),97,MATCH($BW49,'2005'!$A$44:$A$139,0))</f>
        <v>77</v>
      </c>
      <c r="CE49" s="2">
        <f>IF(ISNA(MATCH($BW49,'2006'!$A$44:$A$139,0)),97,MATCH($BW49,'2006'!$A$44:$A$139,0))</f>
        <v>97</v>
      </c>
      <c r="CF49" s="2">
        <f>IF(ISNA(MATCH($BW49,'2007'!$A$44:$A$139,0)),97,MATCH($BW49,'2007'!$A$44:$A$139,0))</f>
        <v>97</v>
      </c>
      <c r="CG49" s="2">
        <f>IF(ISNA(MATCH($BW49,'2008'!$A$44:$A$139,0)),97,MATCH($BW49,'2008'!$A$44:$A$139,0))</f>
        <v>63</v>
      </c>
      <c r="CH49" s="2">
        <f>IF(ISNA(MATCH($BW49,'2009'!$A$44:$A$139,0)),97,MATCH($BW49,'2009'!$A$44:$A$139,0))</f>
        <v>97</v>
      </c>
      <c r="CI49" s="2">
        <f>IF(ISNA(MATCH($BW49,'2010'!$A$44:$A$139,0)),97,MATCH($BW49,'2010'!$A$44:$A$139,0))</f>
        <v>97</v>
      </c>
      <c r="CJ49" s="2">
        <f>IF(ISNA(MATCH($BW49,'2011'!$A$44:$A$139,0)),97,MATCH($BW49,'2011'!$A$44:$A$139,0))</f>
        <v>97</v>
      </c>
      <c r="CK49" s="2">
        <f>IF(ISNA(MATCH($BW49,'2012'!$A$44:$A$139,0)),97,MATCH($BW49,'2012'!$A$44:$A$139,0))</f>
        <v>97</v>
      </c>
      <c r="CL49" s="2">
        <f>IF(ISNA(MATCH($BW49,'2013'!$A$44:$A$139,0)),97,MATCH($BW49,'2013'!$A$44:$A$139,0))</f>
        <v>97</v>
      </c>
      <c r="CM49" s="2">
        <f>IF(ISNA(MATCH($BW49,'2014'!$A$52:$A$179,0)),129,MATCH($BW49,'2014'!$A$52:$A$179,0))</f>
        <v>129</v>
      </c>
      <c r="CN49" s="147">
        <f>IF(ISNA(MATCH($BW49,'2015'!$A$52:$A$307,0)),257,MATCH($BW49,'2015'!$A$52:$A$307,0))</f>
        <v>87</v>
      </c>
      <c r="CO49" s="147">
        <f>IF(ISNA(MATCH($BW49,'2016'!$A$52:$A$307,0)),257,MATCH($BW49,'2016'!$A$52:$A$307,0))</f>
        <v>83</v>
      </c>
      <c r="CQ49">
        <f t="shared" si="15"/>
        <v>1024</v>
      </c>
      <c r="CR49" s="278"/>
      <c r="CS49" s="279"/>
      <c r="CT49" s="278">
        <f t="shared" si="16"/>
        <v>0</v>
      </c>
      <c r="CU49" s="279">
        <f t="shared" si="2"/>
        <v>0</v>
      </c>
      <c r="CV49" s="279">
        <f t="shared" si="3"/>
        <v>0</v>
      </c>
      <c r="CW49" s="279">
        <f t="shared" si="4"/>
        <v>0</v>
      </c>
      <c r="CX49" s="279">
        <f t="shared" si="5"/>
        <v>13</v>
      </c>
      <c r="CY49" s="279">
        <f t="shared" si="6"/>
        <v>8.6657999999999991</v>
      </c>
      <c r="CZ49" s="279">
        <f t="shared" si="7"/>
        <v>5.7766222799999989</v>
      </c>
      <c r="DA49" s="279">
        <f t="shared" si="8"/>
        <v>47.850696411847998</v>
      </c>
      <c r="DB49" s="279">
        <f t="shared" si="9"/>
        <v>31.897274228137874</v>
      </c>
      <c r="DC49" s="279">
        <f t="shared" si="17"/>
        <v>21.262723000476704</v>
      </c>
      <c r="DD49" s="279">
        <f t="shared" si="18"/>
        <v>14.173731152117771</v>
      </c>
      <c r="DE49" s="279">
        <f t="shared" si="19"/>
        <v>9.448209186001705</v>
      </c>
      <c r="DF49" s="279">
        <f t="shared" si="20"/>
        <v>6.2981762433887365</v>
      </c>
      <c r="DG49" s="279">
        <f t="shared" si="21"/>
        <v>4.1983642838429311</v>
      </c>
      <c r="DH49" s="280">
        <f t="shared" si="38"/>
        <v>23.7986296316097</v>
      </c>
      <c r="DI49" s="280">
        <f t="shared" si="39"/>
        <v>49.864166512431026</v>
      </c>
      <c r="DJ49" s="154">
        <f t="shared" si="10"/>
        <v>102</v>
      </c>
      <c r="DK49" s="279">
        <f t="shared" si="22"/>
        <v>1024</v>
      </c>
      <c r="DL49" s="154"/>
      <c r="DM49" s="154"/>
      <c r="DN49" s="267">
        <f t="shared" si="23"/>
        <v>0</v>
      </c>
      <c r="DO49" s="154">
        <f t="shared" si="24"/>
        <v>0</v>
      </c>
      <c r="DP49" s="154">
        <f t="shared" si="25"/>
        <v>0</v>
      </c>
      <c r="DQ49" s="154">
        <f t="shared" si="26"/>
        <v>0</v>
      </c>
      <c r="DR49" s="154">
        <f t="shared" si="27"/>
        <v>13</v>
      </c>
      <c r="DS49" s="154">
        <f t="shared" si="28"/>
        <v>13</v>
      </c>
      <c r="DT49" s="154">
        <f t="shared" si="29"/>
        <v>13</v>
      </c>
      <c r="DU49" s="154">
        <f t="shared" si="30"/>
        <v>57</v>
      </c>
      <c r="DV49" s="154">
        <f t="shared" si="31"/>
        <v>57</v>
      </c>
      <c r="DW49" s="154">
        <f t="shared" si="32"/>
        <v>57</v>
      </c>
      <c r="DX49" s="154">
        <f t="shared" si="33"/>
        <v>57</v>
      </c>
      <c r="DY49" s="154">
        <f t="shared" si="34"/>
        <v>57</v>
      </c>
      <c r="DZ49" s="154">
        <f t="shared" si="35"/>
        <v>57</v>
      </c>
      <c r="EA49" s="154">
        <f t="shared" si="36"/>
        <v>57</v>
      </c>
      <c r="EB49" s="264">
        <f t="shared" si="40"/>
        <v>78</v>
      </c>
      <c r="EC49" s="264">
        <f t="shared" si="41"/>
        <v>112</v>
      </c>
      <c r="ED49" s="154">
        <f t="shared" si="11"/>
        <v>117</v>
      </c>
      <c r="EG49" s="279"/>
    </row>
    <row r="50" spans="2:137" ht="13" thickBot="1" x14ac:dyDescent="0.3">
      <c r="B50" s="131">
        <v>33</v>
      </c>
      <c r="C50" s="50">
        <f t="shared" si="0"/>
        <v>4</v>
      </c>
      <c r="D50" s="50">
        <f t="shared" si="12"/>
        <v>0</v>
      </c>
      <c r="E50" s="97"/>
      <c r="F50" s="2">
        <f t="shared" si="37"/>
        <v>45</v>
      </c>
      <c r="G50" s="487">
        <v>4488</v>
      </c>
      <c r="H50" s="98">
        <f>15- COUNTIF(L50:AC50,"#N/A")</f>
        <v>2</v>
      </c>
      <c r="I50" s="131">
        <f>SUM(AH50:AY50)+SUM(BE50:BT50)</f>
        <v>79</v>
      </c>
      <c r="J50" s="398">
        <f>DI50</f>
        <v>48.883644600000004</v>
      </c>
      <c r="K50" s="456" t="str">
        <f>IF(ISNUMBER(MATCH(G50,'[4]OPR data'!$A$3:$A$2900,0)),"Y","N")</f>
        <v>Y</v>
      </c>
      <c r="L50" s="146"/>
      <c r="M50" s="233"/>
      <c r="N50" s="469" t="e">
        <f>(INDEX(Finish_table!R$4:R$83,MATCH('16 Year_History_Results'!$G50,Finish_table!S$4:S$83,0),1))</f>
        <v>#N/A</v>
      </c>
      <c r="O50" s="233" t="e">
        <f>(INDEX(Finish_table!Z$4:Z$99,MATCH('16 Year_History_Results'!$G50,Finish_table!AA$4:AA$99,0),1))</f>
        <v>#N/A</v>
      </c>
      <c r="P50" s="233" t="e">
        <f>(INDEX(Finish_table!AI$4:AI$99,MATCH('16 Year_History_Results'!$G50,Finish_table!AJ$4:AJ$99,0),1))</f>
        <v>#N/A</v>
      </c>
      <c r="Q50" s="233" t="e">
        <f>(INDEX(Finish_table!AR$4:AR$99,MATCH('16 Year_History_Results'!$G50,Finish_table!AS$4:AS$99,0),1))</f>
        <v>#N/A</v>
      </c>
      <c r="R50" s="233" t="e">
        <f>(INDEX(Finish_table!BA$4:BA$99,MATCH('16 Year_History_Results'!$G50,Finish_table!BB$4:BB$99,0),1))</f>
        <v>#N/A</v>
      </c>
      <c r="S50" s="233" t="e">
        <f>(INDEX(Finish_table!BJ$4:BJ$99,MATCH('16 Year_History_Results'!$G50,Finish_table!BK$4:BK$99,0),1))</f>
        <v>#N/A</v>
      </c>
      <c r="T50" s="233" t="e">
        <f>(INDEX(Finish_table!BS$4:BS$99,MATCH('16 Year_History_Results'!$G50,Finish_table!BT$4:BT$99,0),1))</f>
        <v>#N/A</v>
      </c>
      <c r="U50" s="233" t="e">
        <f>(INDEX(Finish_table!CB$4:CB$99,MATCH('16 Year_History_Results'!$G50,Finish_table!CC$4:CC$99,0),1))</f>
        <v>#N/A</v>
      </c>
      <c r="V50" s="233" t="e">
        <f>(INDEX(Finish_table!CK$4:CK$99,MATCH('16 Year_History_Results'!$G50,Finish_table!CL$4:CL$99,0),1))</f>
        <v>#N/A</v>
      </c>
      <c r="W50" s="233" t="e">
        <f>(INDEX(Finish_table!CT$4:CT$99,MATCH('16 Year_History_Results'!$G50,Finish_table!CU$4:CU$99,0),1))</f>
        <v>#N/A</v>
      </c>
      <c r="X50" s="233" t="e">
        <f>(INDEX(Finish_table!DC$4:DC$99,MATCH('16 Year_History_Results'!$G50,Finish_table!DD$4:DD$99,0),1))</f>
        <v>#N/A</v>
      </c>
      <c r="Y50" s="233" t="e">
        <f>(INDEX(Finish_table!DL$4:DL$99,MATCH('16 Year_History_Results'!$G50,Finish_table!DM$4:DM$99,0),1))</f>
        <v>#N/A</v>
      </c>
      <c r="Z50" s="233" t="e">
        <f>(INDEX(Finish_table!DU$4:DU$99,MATCH('16 Year_History_Results'!$G50,Finish_table!DV$4:DV$99,0),1))</f>
        <v>#N/A</v>
      </c>
      <c r="AA50" s="233" t="str">
        <f>(INDEX(Finish_table!ED$4:ED$140,MATCH('16 Year_History_Results'!$G50,Finish_table!EE$4:EE$140,0),1))</f>
        <v>F</v>
      </c>
      <c r="AB50" s="233" t="str">
        <f>(INDEX(Finish_table!EM$4:EM$224,MATCH('16 Year_History_Results'!$G50,Finish_table!EN$4:EN$224,0),1))</f>
        <v>F</v>
      </c>
      <c r="AC50" s="253" t="str">
        <f>(INDEX(Finish_table!EW$4:EW$224,MATCH('16 Year_History_Results'!$G50,Finish_table!EX$4:EX$224,0),1))</f>
        <v>QF</v>
      </c>
      <c r="AD50" s="2"/>
      <c r="AE50" s="2"/>
      <c r="AF50" s="2"/>
      <c r="AG50">
        <f t="shared" si="1"/>
        <v>4488</v>
      </c>
      <c r="AH50" s="146"/>
      <c r="AI50" s="2"/>
      <c r="AJ50" s="146">
        <f>INDEX('2001'!$C$44:$C$140,'16 Year_History_Results'!BZ50)</f>
        <v>0</v>
      </c>
      <c r="AK50" s="2">
        <f>INDEX('2002'!$C$44:$C$140,'16 Year_History_Results'!CA50)</f>
        <v>0</v>
      </c>
      <c r="AL50" s="2">
        <f>INDEX('2003'!$C$44:$C$140,'16 Year_History_Results'!CB50)</f>
        <v>0</v>
      </c>
      <c r="AM50" s="2">
        <f>INDEX('2004'!$C$44:$C$140,'16 Year_History_Results'!CC50)</f>
        <v>0</v>
      </c>
      <c r="AN50" s="2">
        <f>INDEX('2005'!$C$44:$C$140,'16 Year_History_Results'!CD50)</f>
        <v>0</v>
      </c>
      <c r="AO50" s="2">
        <f>INDEX('2006'!$C$44:$C$140,'16 Year_History_Results'!CE50)</f>
        <v>0</v>
      </c>
      <c r="AP50" s="2">
        <f>INDEX('2007'!$C$44:$C$140,'16 Year_History_Results'!CF50)</f>
        <v>0</v>
      </c>
      <c r="AQ50" s="2">
        <f>INDEX('2008'!$C$44:$C$140,'16 Year_History_Results'!CG50)</f>
        <v>0</v>
      </c>
      <c r="AR50" s="2">
        <f>INDEX('2009'!$C$44:$C$140,'16 Year_History_Results'!CH50)</f>
        <v>0</v>
      </c>
      <c r="AS50" s="2">
        <f>INDEX('2010'!$C$44:$C$140,'16 Year_History_Results'!CI50)</f>
        <v>0</v>
      </c>
      <c r="AT50" s="2">
        <f>INDEX('2011'!$C$44:$C$140,'16 Year_History_Results'!CJ50)</f>
        <v>0</v>
      </c>
      <c r="AU50" s="2">
        <f>INDEX('2012'!$C$44:$C$140,'16 Year_History_Results'!CK50)</f>
        <v>0</v>
      </c>
      <c r="AV50" s="2">
        <f>INDEX('2013'!$C$44:$C$140,'16 Year_History_Results'!CL50)</f>
        <v>0</v>
      </c>
      <c r="AW50" s="2">
        <f>INDEX('2014'!$C$52:$C$180,'16 Year_History_Results'!CM50)</f>
        <v>20</v>
      </c>
      <c r="AX50" s="2">
        <f>INDEX('2015'!$E$52:$E$308,'16 Year_History_Results'!CN50)</f>
        <v>20</v>
      </c>
      <c r="AY50" s="147">
        <f>INDEX('2016'!$E$52:$E$308,'16 Year_History_Results'!CO50)</f>
        <v>0</v>
      </c>
      <c r="AZ50" s="2"/>
      <c r="BA50" s="2"/>
      <c r="BB50">
        <f t="shared" si="13"/>
        <v>4488</v>
      </c>
      <c r="BC50" s="146"/>
      <c r="BD50" s="2"/>
      <c r="BE50" s="146">
        <f>INDEX('2001'!$B$44:$B$140,'16 Year_History_Results'!BZ50)</f>
        <v>0</v>
      </c>
      <c r="BF50" s="2">
        <f>INDEX('2002'!$B$44:$B$140,'16 Year_History_Results'!CA50)</f>
        <v>0</v>
      </c>
      <c r="BG50" s="2">
        <f>INDEX('2003'!$B$44:$B$140,'16 Year_History_Results'!CB50)</f>
        <v>0</v>
      </c>
      <c r="BH50" s="2">
        <f>INDEX('2004'!$B$44:$B$140,'16 Year_History_Results'!CC50)</f>
        <v>0</v>
      </c>
      <c r="BI50" s="2">
        <f>INDEX('2005'!$B$44:$B$140,'16 Year_History_Results'!CD50)</f>
        <v>0</v>
      </c>
      <c r="BJ50" s="2">
        <f>INDEX('2006'!$B$44:$B$140,'16 Year_History_Results'!CE50)</f>
        <v>0</v>
      </c>
      <c r="BK50" s="2">
        <f>INDEX('2007'!$B$44:$B$140,'16 Year_History_Results'!CF50)</f>
        <v>0</v>
      </c>
      <c r="BL50" s="2">
        <f>INDEX('2008'!$B$44:$B$140,'16 Year_History_Results'!CG50)</f>
        <v>0</v>
      </c>
      <c r="BM50" s="2">
        <f>INDEX('2009'!$B$44:$B$140,'16 Year_History_Results'!CH50)</f>
        <v>0</v>
      </c>
      <c r="BN50" s="2">
        <f>INDEX('2010'!$B$44:$B$140,'16 Year_History_Results'!CI50)</f>
        <v>0</v>
      </c>
      <c r="BO50" s="2">
        <f>INDEX('2011'!$B$44:$B$140,'16 Year_History_Results'!CJ50)</f>
        <v>0</v>
      </c>
      <c r="BP50" s="2">
        <f>INDEX('2012'!$B$44:$B$140,'16 Year_History_Results'!CK50)</f>
        <v>0</v>
      </c>
      <c r="BQ50" s="2">
        <f>INDEX('2013'!$B$44:$B$140,'16 Year_History_Results'!CL50)</f>
        <v>0</v>
      </c>
      <c r="BR50" s="2">
        <f>INDEX('2014'!$B$52:$B$180,'16 Year_History_Results'!CM50)</f>
        <v>15</v>
      </c>
      <c r="BS50" s="147">
        <f>INDEX('2015'!$B$52:$B$308,'16 Year_History_Results'!CN50)</f>
        <v>12</v>
      </c>
      <c r="BT50" s="147">
        <f>INDEX('2016'!$B$52:$B$308,'16 Year_History_Results'!CO50)</f>
        <v>12</v>
      </c>
      <c r="BW50">
        <f t="shared" si="14"/>
        <v>4488</v>
      </c>
      <c r="BX50" s="146"/>
      <c r="BY50" s="2"/>
      <c r="BZ50" s="146">
        <f>IF(ISNA(MATCH($BW50,'2001'!$A$44:$A$139,0)),97,MATCH($BW50,'2001'!$A$44:$A$139,0))</f>
        <v>97</v>
      </c>
      <c r="CA50" s="2">
        <f>IF(ISNA(MATCH($BW50,'2002'!$A$44:$A$139,0)),97,MATCH($BW50,'2002'!$A$44:$A$139,0))</f>
        <v>97</v>
      </c>
      <c r="CB50" s="2">
        <f>IF(ISNA(MATCH($BW50,'2003'!$A$44:$A$139,0)),97,MATCH($BW50,'2003'!$A$44:$A$139,0))</f>
        <v>97</v>
      </c>
      <c r="CC50" s="2">
        <f>IF(ISNA(MATCH($BW50,'2004'!$A$44:$A$139,0)),97,MATCH($BW50,'2004'!$A$44:$A$139,0))</f>
        <v>97</v>
      </c>
      <c r="CD50" s="2">
        <f>IF(ISNA(MATCH($BW50,'2005'!$A$44:$A$139,0)),97,MATCH($BW50,'2005'!$A$44:$A$139,0))</f>
        <v>97</v>
      </c>
      <c r="CE50" s="2">
        <f>IF(ISNA(MATCH($BW50,'2006'!$A$44:$A$139,0)),97,MATCH($BW50,'2006'!$A$44:$A$139,0))</f>
        <v>97</v>
      </c>
      <c r="CF50" s="2">
        <f>IF(ISNA(MATCH($BW50,'2007'!$A$44:$A$139,0)),97,MATCH($BW50,'2007'!$A$44:$A$139,0))</f>
        <v>97</v>
      </c>
      <c r="CG50" s="2">
        <f>IF(ISNA(MATCH($BW50,'2008'!$A$44:$A$139,0)),97,MATCH($BW50,'2008'!$A$44:$A$139,0))</f>
        <v>97</v>
      </c>
      <c r="CH50" s="2">
        <f>IF(ISNA(MATCH($BW50,'2009'!$A$44:$A$139,0)),97,MATCH($BW50,'2009'!$A$44:$A$139,0))</f>
        <v>97</v>
      </c>
      <c r="CI50" s="2">
        <f>IF(ISNA(MATCH($BW50,'2010'!$A$44:$A$139,0)),97,MATCH($BW50,'2010'!$A$44:$A$139,0))</f>
        <v>97</v>
      </c>
      <c r="CJ50" s="2">
        <f>IF(ISNA(MATCH($BW50,'2011'!$A$44:$A$139,0)),97,MATCH($BW50,'2011'!$A$44:$A$139,0))</f>
        <v>97</v>
      </c>
      <c r="CK50" s="2">
        <f>IF(ISNA(MATCH($BW50,'2012'!$A$44:$A$139,0)),97,MATCH($BW50,'2012'!$A$44:$A$139,0))</f>
        <v>97</v>
      </c>
      <c r="CL50" s="2">
        <f>IF(ISNA(MATCH($BW50,'2013'!$A$44:$A$139,0)),97,MATCH($BW50,'2013'!$A$44:$A$139,0))</f>
        <v>97</v>
      </c>
      <c r="CM50" s="2">
        <f>IF(ISNA(MATCH($BW50,'2014'!$A$52:$A$179,0)),129,MATCH($BW50,'2014'!$A$52:$A$179,0))</f>
        <v>126</v>
      </c>
      <c r="CN50" s="147">
        <f>IF(ISNA(MATCH($BW50,'2015'!$A$52:$A$307,0)),257,MATCH($BW50,'2015'!$A$52:$A$307,0))</f>
        <v>233</v>
      </c>
      <c r="CO50" s="147">
        <f>IF(ISNA(MATCH($BW50,'2016'!$A$52:$A$307,0)),257,MATCH($BW50,'2016'!$A$52:$A$307,0))</f>
        <v>227</v>
      </c>
      <c r="CQ50">
        <f t="shared" si="15"/>
        <v>4488</v>
      </c>
      <c r="CR50" s="278"/>
      <c r="CS50" s="279"/>
      <c r="CT50" s="278">
        <f t="shared" si="16"/>
        <v>0</v>
      </c>
      <c r="CU50" s="279">
        <f t="shared" si="2"/>
        <v>0</v>
      </c>
      <c r="CV50" s="279">
        <f t="shared" si="3"/>
        <v>0</v>
      </c>
      <c r="CW50" s="279">
        <f t="shared" si="4"/>
        <v>0</v>
      </c>
      <c r="CX50" s="279">
        <f t="shared" si="5"/>
        <v>0</v>
      </c>
      <c r="CY50" s="279">
        <f t="shared" si="6"/>
        <v>0</v>
      </c>
      <c r="CZ50" s="279">
        <f t="shared" si="7"/>
        <v>0</v>
      </c>
      <c r="DA50" s="279">
        <f t="shared" si="8"/>
        <v>0</v>
      </c>
      <c r="DB50" s="279">
        <f t="shared" si="9"/>
        <v>0</v>
      </c>
      <c r="DC50" s="279">
        <f t="shared" si="17"/>
        <v>0</v>
      </c>
      <c r="DD50" s="279">
        <f t="shared" si="18"/>
        <v>0</v>
      </c>
      <c r="DE50" s="279">
        <f t="shared" si="19"/>
        <v>0</v>
      </c>
      <c r="DF50" s="279">
        <f t="shared" si="20"/>
        <v>0</v>
      </c>
      <c r="DG50" s="279">
        <f t="shared" si="21"/>
        <v>35</v>
      </c>
      <c r="DH50" s="280">
        <f t="shared" si="38"/>
        <v>55.331000000000003</v>
      </c>
      <c r="DI50" s="280">
        <f t="shared" si="39"/>
        <v>48.883644600000004</v>
      </c>
      <c r="DJ50" s="154">
        <f t="shared" si="10"/>
        <v>32</v>
      </c>
      <c r="DK50" s="279">
        <f t="shared" si="22"/>
        <v>4488</v>
      </c>
      <c r="DL50" s="154"/>
      <c r="DM50" s="154"/>
      <c r="DN50" s="267">
        <f t="shared" si="23"/>
        <v>0</v>
      </c>
      <c r="DO50" s="154">
        <f t="shared" si="24"/>
        <v>0</v>
      </c>
      <c r="DP50" s="154">
        <f t="shared" si="25"/>
        <v>0</v>
      </c>
      <c r="DQ50" s="154">
        <f t="shared" si="26"/>
        <v>0</v>
      </c>
      <c r="DR50" s="154">
        <f t="shared" si="27"/>
        <v>0</v>
      </c>
      <c r="DS50" s="154">
        <f t="shared" si="28"/>
        <v>0</v>
      </c>
      <c r="DT50" s="154">
        <f t="shared" si="29"/>
        <v>0</v>
      </c>
      <c r="DU50" s="154">
        <f t="shared" si="30"/>
        <v>0</v>
      </c>
      <c r="DV50" s="154">
        <f t="shared" si="31"/>
        <v>0</v>
      </c>
      <c r="DW50" s="154">
        <f t="shared" si="32"/>
        <v>0</v>
      </c>
      <c r="DX50" s="154">
        <f t="shared" si="33"/>
        <v>0</v>
      </c>
      <c r="DY50" s="154">
        <f t="shared" si="34"/>
        <v>0</v>
      </c>
      <c r="DZ50" s="154">
        <f t="shared" si="35"/>
        <v>0</v>
      </c>
      <c r="EA50" s="154">
        <f t="shared" si="36"/>
        <v>35</v>
      </c>
      <c r="EB50" s="264">
        <f t="shared" si="40"/>
        <v>67</v>
      </c>
      <c r="EC50" s="264">
        <f t="shared" si="41"/>
        <v>79</v>
      </c>
      <c r="ED50" s="154">
        <f t="shared" si="11"/>
        <v>134</v>
      </c>
    </row>
    <row r="51" spans="2:137" ht="13" thickBot="1" x14ac:dyDescent="0.3">
      <c r="B51" s="142">
        <v>33</v>
      </c>
      <c r="C51" s="50">
        <f t="shared" si="0"/>
        <v>5</v>
      </c>
      <c r="D51" s="50">
        <f t="shared" si="12"/>
        <v>0</v>
      </c>
      <c r="E51" s="97"/>
      <c r="F51" s="2">
        <f t="shared" si="37"/>
        <v>46</v>
      </c>
      <c r="G51" s="207">
        <v>1918</v>
      </c>
      <c r="H51" s="98">
        <f>15- COUNTIF(L51:AC51,"#N/A")</f>
        <v>7</v>
      </c>
      <c r="I51" s="131">
        <f>SUM(AH51:AY51)+SUM(BE51:BT51)</f>
        <v>144</v>
      </c>
      <c r="J51" s="398">
        <f>DI51</f>
        <v>48.796886455626691</v>
      </c>
      <c r="K51" s="456" t="str">
        <f>IF(ISNUMBER(MATCH(G51,'[4]OPR data'!$A$3:$A$2900,0)),"Y","N")</f>
        <v>Y</v>
      </c>
      <c r="L51" s="146"/>
      <c r="M51" s="233"/>
      <c r="N51" s="469" t="e">
        <f>(INDEX(Finish_table!R$4:R$83,MATCH('16 Year_History_Results'!$G51,Finish_table!S$4:S$83,0),1))</f>
        <v>#N/A</v>
      </c>
      <c r="O51" s="233" t="e">
        <f>(INDEX(Finish_table!Z$4:Z$99,MATCH('16 Year_History_Results'!$G51,Finish_table!AA$4:AA$99,0),1))</f>
        <v>#N/A</v>
      </c>
      <c r="P51" s="233" t="e">
        <f>(INDEX(Finish_table!AI$4:AI$99,MATCH('16 Year_History_Results'!$G51,Finish_table!AJ$4:AJ$99,0),1))</f>
        <v>#N/A</v>
      </c>
      <c r="Q51" s="233" t="e">
        <f>(INDEX(Finish_table!AR$4:AR$99,MATCH('16 Year_History_Results'!$G51,Finish_table!AS$4:AS$99,0),1))</f>
        <v>#N/A</v>
      </c>
      <c r="R51" s="233" t="e">
        <f>(INDEX(Finish_table!BA$4:BA$99,MATCH('16 Year_History_Results'!$G51,Finish_table!BB$4:BB$99,0),1))</f>
        <v>#N/A</v>
      </c>
      <c r="S51" s="233" t="e">
        <f>(INDEX(Finish_table!BJ$4:BJ$99,MATCH('16 Year_History_Results'!$G51,Finish_table!BK$4:BK$99,0),1))</f>
        <v>#N/A</v>
      </c>
      <c r="T51" s="233" t="e">
        <f>(INDEX(Finish_table!BS$4:BS$99,MATCH('16 Year_History_Results'!$G51,Finish_table!BT$4:BT$99,0),1))</f>
        <v>#N/A</v>
      </c>
      <c r="U51" s="233" t="e">
        <f>(INDEX(Finish_table!CB$4:CB$99,MATCH('16 Year_History_Results'!$G51,Finish_table!CC$4:CC$99,0),1))</f>
        <v>#N/A</v>
      </c>
      <c r="V51" s="233" t="str">
        <f>(INDEX(Finish_table!CK$4:CK$99,MATCH('16 Year_History_Results'!$G51,Finish_table!CL$4:CL$99,0),1))</f>
        <v>F</v>
      </c>
      <c r="W51" s="233" t="str">
        <f>(INDEX(Finish_table!CT$4:CT$99,MATCH('16 Year_History_Results'!$G51,Finish_table!CU$4:CU$99,0),1))</f>
        <v>QF</v>
      </c>
      <c r="X51" s="233" t="str">
        <f>(INDEX(Finish_table!DC$4:DC$99,MATCH('16 Year_History_Results'!$G51,Finish_table!DD$4:DD$99,0),1))</f>
        <v>QF</v>
      </c>
      <c r="Y51" s="233" t="str">
        <f>(INDEX(Finish_table!DL$4:DL$99,MATCH('16 Year_History_Results'!$G51,Finish_table!DM$4:DM$99,0),1))</f>
        <v>QF</v>
      </c>
      <c r="Z51" s="233" t="str">
        <f>(INDEX(Finish_table!DU$4:DU$99,MATCH('16 Year_History_Results'!$G51,Finish_table!DV$4:DV$99,0),1))</f>
        <v>F</v>
      </c>
      <c r="AA51" s="233" t="str">
        <f>(INDEX(Finish_table!ED$4:ED$140,MATCH('16 Year_History_Results'!$G51,Finish_table!EE$4:EE$140,0),1))</f>
        <v>SF</v>
      </c>
      <c r="AB51" s="233" t="str">
        <f>(INDEX(Finish_table!EM$4:EM$224,MATCH('16 Year_History_Results'!$G51,Finish_table!EN$4:EN$224,0),1))</f>
        <v>SF</v>
      </c>
      <c r="AC51" s="253" t="str">
        <f>(INDEX(Finish_table!EW$4:EW$224,MATCH('16 Year_History_Results'!$G51,Finish_table!EX$4:EX$224,0),1))</f>
        <v>QF</v>
      </c>
      <c r="AD51" s="2"/>
      <c r="AE51" s="2"/>
      <c r="AF51" s="2"/>
      <c r="AG51">
        <f t="shared" si="1"/>
        <v>1918</v>
      </c>
      <c r="AH51" s="146"/>
      <c r="AI51" s="2"/>
      <c r="AJ51" s="146">
        <f>INDEX('2001'!$C$44:$C$140,'16 Year_History_Results'!BZ51)</f>
        <v>0</v>
      </c>
      <c r="AK51" s="2">
        <f>INDEX('2002'!$C$44:$C$140,'16 Year_History_Results'!CA51)</f>
        <v>0</v>
      </c>
      <c r="AL51" s="2">
        <f>INDEX('2003'!$C$44:$C$140,'16 Year_History_Results'!CB51)</f>
        <v>0</v>
      </c>
      <c r="AM51" s="2">
        <f>INDEX('2004'!$C$44:$C$140,'16 Year_History_Results'!CC51)</f>
        <v>0</v>
      </c>
      <c r="AN51" s="2">
        <f>INDEX('2005'!$C$44:$C$140,'16 Year_History_Results'!CD51)</f>
        <v>0</v>
      </c>
      <c r="AO51" s="2">
        <f>INDEX('2006'!$C$44:$C$140,'16 Year_History_Results'!CE51)</f>
        <v>0</v>
      </c>
      <c r="AP51" s="2">
        <f>INDEX('2007'!$C$44:$C$140,'16 Year_History_Results'!CF51)</f>
        <v>0</v>
      </c>
      <c r="AQ51" s="2">
        <f>INDEX('2008'!$C$44:$C$140,'16 Year_History_Results'!CG51)</f>
        <v>0</v>
      </c>
      <c r="AR51" s="2">
        <f>INDEX('2009'!$C$44:$C$140,'16 Year_History_Results'!CH51)</f>
        <v>20</v>
      </c>
      <c r="AS51" s="2">
        <f>INDEX('2010'!$C$44:$C$140,'16 Year_History_Results'!CI51)</f>
        <v>0</v>
      </c>
      <c r="AT51" s="2">
        <f>INDEX('2011'!$C$44:$C$140,'16 Year_History_Results'!CJ51)</f>
        <v>0</v>
      </c>
      <c r="AU51" s="2">
        <f>INDEX('2012'!$C$44:$C$140,'16 Year_History_Results'!CK51)</f>
        <v>0</v>
      </c>
      <c r="AV51" s="2">
        <f>INDEX('2013'!$C$44:$C$140,'16 Year_History_Results'!CL51)</f>
        <v>20</v>
      </c>
      <c r="AW51" s="2">
        <f>INDEX('2014'!$C$52:$C$180,'16 Year_History_Results'!CM51)</f>
        <v>10</v>
      </c>
      <c r="AX51" s="2">
        <f>INDEX('2015'!$E$52:$E$308,'16 Year_History_Results'!CN51)</f>
        <v>10</v>
      </c>
      <c r="AY51" s="147">
        <f>INDEX('2016'!$E$52:$E$308,'16 Year_History_Results'!CO51)</f>
        <v>0</v>
      </c>
      <c r="AZ51" s="2"/>
      <c r="BA51" s="2"/>
      <c r="BB51">
        <f t="shared" si="13"/>
        <v>1918</v>
      </c>
      <c r="BC51" s="146"/>
      <c r="BD51" s="2"/>
      <c r="BE51" s="146">
        <f>INDEX('2001'!$B$44:$B$140,'16 Year_History_Results'!BZ51)</f>
        <v>0</v>
      </c>
      <c r="BF51" s="2">
        <f>INDEX('2002'!$B$44:$B$140,'16 Year_History_Results'!CA51)</f>
        <v>0</v>
      </c>
      <c r="BG51" s="2">
        <f>INDEX('2003'!$B$44:$B$140,'16 Year_History_Results'!CB51)</f>
        <v>0</v>
      </c>
      <c r="BH51" s="2">
        <f>INDEX('2004'!$B$44:$B$140,'16 Year_History_Results'!CC51)</f>
        <v>0</v>
      </c>
      <c r="BI51" s="2">
        <f>INDEX('2005'!$B$44:$B$140,'16 Year_History_Results'!CD51)</f>
        <v>0</v>
      </c>
      <c r="BJ51" s="2">
        <f>INDEX('2006'!$B$44:$B$140,'16 Year_History_Results'!CE51)</f>
        <v>0</v>
      </c>
      <c r="BK51" s="2">
        <f>INDEX('2007'!$B$44:$B$140,'16 Year_History_Results'!CF51)</f>
        <v>0</v>
      </c>
      <c r="BL51" s="2">
        <f>INDEX('2008'!$B$44:$B$140,'16 Year_History_Results'!CG51)</f>
        <v>0</v>
      </c>
      <c r="BM51" s="2">
        <f>INDEX('2009'!$B$44:$B$140,'16 Year_History_Results'!CH51)</f>
        <v>15</v>
      </c>
      <c r="BN51" s="2">
        <f>INDEX('2010'!$B$44:$B$140,'16 Year_History_Results'!CI51)</f>
        <v>12</v>
      </c>
      <c r="BO51" s="2">
        <f>INDEX('2011'!$B$44:$B$140,'16 Year_History_Results'!CJ51)</f>
        <v>9</v>
      </c>
      <c r="BP51" s="2">
        <f>INDEX('2012'!$B$44:$B$140,'16 Year_History_Results'!CK51)</f>
        <v>12</v>
      </c>
      <c r="BQ51" s="2">
        <f>INDEX('2013'!$B$44:$B$140,'16 Year_History_Results'!CL51)</f>
        <v>3</v>
      </c>
      <c r="BR51" s="2">
        <f>INDEX('2014'!$B$52:$B$180,'16 Year_History_Results'!CM51)</f>
        <v>8</v>
      </c>
      <c r="BS51" s="147">
        <f>INDEX('2015'!$B$52:$B$308,'16 Year_History_Results'!CN51)</f>
        <v>13</v>
      </c>
      <c r="BT51" s="147">
        <f>INDEX('2016'!$B$52:$B$308,'16 Year_History_Results'!CO51)</f>
        <v>12</v>
      </c>
      <c r="BW51">
        <f t="shared" si="14"/>
        <v>1918</v>
      </c>
      <c r="BX51" s="146"/>
      <c r="BY51" s="2"/>
      <c r="BZ51" s="146">
        <f>IF(ISNA(MATCH($BW51,'2001'!$A$44:$A$139,0)),97,MATCH($BW51,'2001'!$A$44:$A$139,0))</f>
        <v>97</v>
      </c>
      <c r="CA51" s="2">
        <f>IF(ISNA(MATCH($BW51,'2002'!$A$44:$A$139,0)),97,MATCH($BW51,'2002'!$A$44:$A$139,0))</f>
        <v>97</v>
      </c>
      <c r="CB51" s="2">
        <f>IF(ISNA(MATCH($BW51,'2003'!$A$44:$A$139,0)),97,MATCH($BW51,'2003'!$A$44:$A$139,0))</f>
        <v>97</v>
      </c>
      <c r="CC51" s="2">
        <f>IF(ISNA(MATCH($BW51,'2004'!$A$44:$A$139,0)),97,MATCH($BW51,'2004'!$A$44:$A$139,0))</f>
        <v>97</v>
      </c>
      <c r="CD51" s="2">
        <f>IF(ISNA(MATCH($BW51,'2005'!$A$44:$A$139,0)),97,MATCH($BW51,'2005'!$A$44:$A$139,0))</f>
        <v>97</v>
      </c>
      <c r="CE51" s="2">
        <f>IF(ISNA(MATCH($BW51,'2006'!$A$44:$A$139,0)),97,MATCH($BW51,'2006'!$A$44:$A$139,0))</f>
        <v>97</v>
      </c>
      <c r="CF51" s="2">
        <f>IF(ISNA(MATCH($BW51,'2007'!$A$44:$A$139,0)),97,MATCH($BW51,'2007'!$A$44:$A$139,0))</f>
        <v>97</v>
      </c>
      <c r="CG51" s="2">
        <f>IF(ISNA(MATCH($BW51,'2008'!$A$44:$A$139,0)),97,MATCH($BW51,'2008'!$A$44:$A$139,0))</f>
        <v>97</v>
      </c>
      <c r="CH51" s="2">
        <f>IF(ISNA(MATCH($BW51,'2009'!$A$44:$A$139,0)),97,MATCH($BW51,'2009'!$A$44:$A$139,0))</f>
        <v>85</v>
      </c>
      <c r="CI51" s="2">
        <f>IF(ISNA(MATCH($BW51,'2010'!$A$44:$A$139,0)),97,MATCH($BW51,'2010'!$A$44:$A$139,0))</f>
        <v>75</v>
      </c>
      <c r="CJ51" s="2">
        <f>IF(ISNA(MATCH($BW51,'2011'!$A$44:$A$139,0)),97,MATCH($BW51,'2011'!$A$44:$A$139,0))</f>
        <v>73</v>
      </c>
      <c r="CK51" s="2">
        <f>IF(ISNA(MATCH($BW51,'2012'!$A$44:$A$139,0)),97,MATCH($BW51,'2012'!$A$44:$A$139,0))</f>
        <v>67</v>
      </c>
      <c r="CL51" s="2">
        <f>IF(ISNA(MATCH($BW51,'2013'!$A$44:$A$139,0)),97,MATCH($BW51,'2013'!$A$44:$A$139,0))</f>
        <v>60</v>
      </c>
      <c r="CM51" s="2">
        <f>IF(ISNA(MATCH($BW51,'2014'!$A$52:$A$179,0)),129,MATCH($BW51,'2014'!$A$52:$A$179,0))</f>
        <v>82</v>
      </c>
      <c r="CN51" s="147">
        <f>IF(ISNA(MATCH($BW51,'2015'!$A$52:$A$307,0)),257,MATCH($BW51,'2015'!$A$52:$A$307,0))</f>
        <v>134</v>
      </c>
      <c r="CO51" s="147">
        <f>IF(ISNA(MATCH($BW51,'2016'!$A$52:$A$307,0)),257,MATCH($BW51,'2016'!$A$52:$A$307,0))</f>
        <v>135</v>
      </c>
      <c r="CQ51">
        <f t="shared" si="15"/>
        <v>1918</v>
      </c>
      <c r="CR51" s="278"/>
      <c r="CS51" s="279"/>
      <c r="CT51" s="278">
        <f t="shared" si="16"/>
        <v>0</v>
      </c>
      <c r="CU51" s="279">
        <f t="shared" si="2"/>
        <v>0</v>
      </c>
      <c r="CV51" s="279">
        <f t="shared" si="3"/>
        <v>0</v>
      </c>
      <c r="CW51" s="279">
        <f t="shared" si="4"/>
        <v>0</v>
      </c>
      <c r="CX51" s="279">
        <f t="shared" si="5"/>
        <v>0</v>
      </c>
      <c r="CY51" s="279">
        <f t="shared" si="6"/>
        <v>0</v>
      </c>
      <c r="CZ51" s="279">
        <f t="shared" si="7"/>
        <v>0</v>
      </c>
      <c r="DA51" s="279">
        <f t="shared" si="8"/>
        <v>0</v>
      </c>
      <c r="DB51" s="279">
        <f t="shared" si="9"/>
        <v>35</v>
      </c>
      <c r="DC51" s="279">
        <f t="shared" si="17"/>
        <v>35.331000000000003</v>
      </c>
      <c r="DD51" s="279">
        <f t="shared" si="18"/>
        <v>32.551644600000003</v>
      </c>
      <c r="DE51" s="279">
        <f t="shared" si="19"/>
        <v>33.698926290359999</v>
      </c>
      <c r="DF51" s="279">
        <f t="shared" si="20"/>
        <v>45.463704265153979</v>
      </c>
      <c r="DG51" s="279">
        <f t="shared" si="21"/>
        <v>48.306105263151636</v>
      </c>
      <c r="DH51" s="280">
        <f t="shared" si="38"/>
        <v>55.20084976841688</v>
      </c>
      <c r="DI51" s="280">
        <f t="shared" si="39"/>
        <v>48.796886455626691</v>
      </c>
      <c r="DJ51" s="154">
        <f t="shared" si="10"/>
        <v>33</v>
      </c>
      <c r="DK51" s="279">
        <f t="shared" si="22"/>
        <v>1918</v>
      </c>
      <c r="DL51" s="154"/>
      <c r="DM51" s="154"/>
      <c r="DN51" s="267">
        <f t="shared" si="23"/>
        <v>0</v>
      </c>
      <c r="DO51" s="154">
        <f t="shared" si="24"/>
        <v>0</v>
      </c>
      <c r="DP51" s="154">
        <f t="shared" si="25"/>
        <v>0</v>
      </c>
      <c r="DQ51" s="154">
        <f t="shared" si="26"/>
        <v>0</v>
      </c>
      <c r="DR51" s="154">
        <f t="shared" si="27"/>
        <v>0</v>
      </c>
      <c r="DS51" s="154">
        <f t="shared" si="28"/>
        <v>0</v>
      </c>
      <c r="DT51" s="154">
        <f t="shared" si="29"/>
        <v>0</v>
      </c>
      <c r="DU51" s="154">
        <f t="shared" si="30"/>
        <v>0</v>
      </c>
      <c r="DV51" s="154">
        <f t="shared" si="31"/>
        <v>35</v>
      </c>
      <c r="DW51" s="154">
        <f t="shared" si="32"/>
        <v>47</v>
      </c>
      <c r="DX51" s="154">
        <f t="shared" si="33"/>
        <v>56</v>
      </c>
      <c r="DY51" s="154">
        <f t="shared" si="34"/>
        <v>68</v>
      </c>
      <c r="DZ51" s="154">
        <f t="shared" si="35"/>
        <v>91</v>
      </c>
      <c r="EA51" s="154">
        <f t="shared" si="36"/>
        <v>109</v>
      </c>
      <c r="EB51" s="264">
        <f t="shared" si="40"/>
        <v>132</v>
      </c>
      <c r="EC51" s="264">
        <f t="shared" si="41"/>
        <v>144</v>
      </c>
      <c r="ED51" s="154">
        <f t="shared" si="11"/>
        <v>52</v>
      </c>
    </row>
    <row r="52" spans="2:137" ht="13" thickBot="1" x14ac:dyDescent="0.3">
      <c r="B52" s="131">
        <v>33</v>
      </c>
      <c r="C52" s="50">
        <f t="shared" si="0"/>
        <v>6</v>
      </c>
      <c r="D52" s="50">
        <f t="shared" si="12"/>
        <v>0</v>
      </c>
      <c r="E52" s="97"/>
      <c r="F52" s="2">
        <f t="shared" si="37"/>
        <v>47</v>
      </c>
      <c r="G52" s="207">
        <v>1477</v>
      </c>
      <c r="H52" s="98">
        <f>15- COUNTIF(L52:AC52,"#N/A")</f>
        <v>5</v>
      </c>
      <c r="I52" s="131">
        <f>SUM(AH52:AY52)+SUM(BE52:BT52)</f>
        <v>150</v>
      </c>
      <c r="J52" s="398">
        <f>DI52</f>
        <v>48.625664619689147</v>
      </c>
      <c r="K52" s="456" t="str">
        <f>IF(ISNUMBER(MATCH(G52,'[4]OPR data'!$A$3:$A$2900,0)),"Y","N")</f>
        <v>Y</v>
      </c>
      <c r="L52" s="146"/>
      <c r="M52" s="233"/>
      <c r="N52" s="469" t="e">
        <f>(INDEX(Finish_table!R$4:R$83,MATCH('16 Year_History_Results'!$G52,Finish_table!S$4:S$83,0),1))</f>
        <v>#N/A</v>
      </c>
      <c r="O52" s="233" t="e">
        <f>(INDEX(Finish_table!Z$4:Z$99,MATCH('16 Year_History_Results'!$G52,Finish_table!AA$4:AA$99,0),1))</f>
        <v>#N/A</v>
      </c>
      <c r="P52" s="233" t="e">
        <f>(INDEX(Finish_table!AI$4:AI$99,MATCH('16 Year_History_Results'!$G52,Finish_table!AJ$4:AJ$99,0),1))</f>
        <v>#N/A</v>
      </c>
      <c r="Q52" s="233" t="e">
        <f>(INDEX(Finish_table!AR$4:AR$99,MATCH('16 Year_History_Results'!$G52,Finish_table!AS$4:AS$99,0),1))</f>
        <v>#N/A</v>
      </c>
      <c r="R52" s="233" t="e">
        <f>(INDEX(Finish_table!BA$4:BA$99,MATCH('16 Year_History_Results'!$G52,Finish_table!BB$4:BB$99,0),1))</f>
        <v>#N/A</v>
      </c>
      <c r="S52" s="233" t="e">
        <f>(INDEX(Finish_table!BJ$4:BJ$99,MATCH('16 Year_History_Results'!$G52,Finish_table!BK$4:BK$99,0),1))</f>
        <v>#N/A</v>
      </c>
      <c r="T52" s="233" t="e">
        <f>(INDEX(Finish_table!BS$4:BS$99,MATCH('16 Year_History_Results'!$G52,Finish_table!BT$4:BT$99,0),1))</f>
        <v>#N/A</v>
      </c>
      <c r="U52" s="233" t="e">
        <f>(INDEX(Finish_table!CB$4:CB$99,MATCH('16 Year_History_Results'!$G52,Finish_table!CC$4:CC$99,0),1))</f>
        <v>#N/A</v>
      </c>
      <c r="V52" s="233" t="e">
        <f>(INDEX(Finish_table!CK$4:CK$99,MATCH('16 Year_History_Results'!$G52,Finish_table!CL$4:CL$99,0),1))</f>
        <v>#N/A</v>
      </c>
      <c r="W52" s="233" t="e">
        <f>(INDEX(Finish_table!CT$4:CT$99,MATCH('16 Year_History_Results'!$G52,Finish_table!CU$4:CU$99,0),1))</f>
        <v>#N/A</v>
      </c>
      <c r="X52" s="233" t="str">
        <f>(INDEX(Finish_table!DC$4:DC$99,MATCH('16 Year_History_Results'!$G52,Finish_table!DD$4:DD$99,0),1))</f>
        <v>SF</v>
      </c>
      <c r="Y52" s="233" t="str">
        <f>(INDEX(Finish_table!DL$4:DL$99,MATCH('16 Year_History_Results'!$G52,Finish_table!DM$4:DM$99,0),1))</f>
        <v>SF</v>
      </c>
      <c r="Z52" s="233" t="str">
        <f>(INDEX(Finish_table!DU$4:DU$99,MATCH('16 Year_History_Results'!$G52,Finish_table!DV$4:DV$99,0),1))</f>
        <v>WC</v>
      </c>
      <c r="AA52" s="233" t="str">
        <f>(INDEX(Finish_table!ED$4:ED$140,MATCH('16 Year_History_Results'!$G52,Finish_table!EE$4:EE$140,0),1))</f>
        <v>W</v>
      </c>
      <c r="AB52" s="233" t="str">
        <f>(INDEX(Finish_table!EM$4:EM$224,MATCH('16 Year_History_Results'!$G52,Finish_table!EN$4:EN$224,0),1))</f>
        <v>QF</v>
      </c>
      <c r="AC52" s="253" t="str">
        <f>(INDEX(Finish_table!EW$4:EW$224,MATCH('16 Year_History_Results'!$G52,Finish_table!EX$4:EX$224,0),1))</f>
        <v>SF</v>
      </c>
      <c r="AD52" s="2"/>
      <c r="AE52" s="2"/>
      <c r="AF52" s="2"/>
      <c r="AG52">
        <f t="shared" si="1"/>
        <v>1477</v>
      </c>
      <c r="AH52" s="146"/>
      <c r="AI52" s="2"/>
      <c r="AJ52" s="146">
        <f>INDEX('2001'!$C$44:$C$140,'16 Year_History_Results'!BZ52)</f>
        <v>0</v>
      </c>
      <c r="AK52" s="2">
        <f>INDEX('2002'!$C$44:$C$140,'16 Year_History_Results'!CA52)</f>
        <v>0</v>
      </c>
      <c r="AL52" s="2">
        <f>INDEX('2003'!$C$44:$C$140,'16 Year_History_Results'!CB52)</f>
        <v>0</v>
      </c>
      <c r="AM52" s="2">
        <f>INDEX('2004'!$C$44:$C$140,'16 Year_History_Results'!CC52)</f>
        <v>0</v>
      </c>
      <c r="AN52" s="2">
        <f>INDEX('2005'!$C$44:$C$140,'16 Year_History_Results'!CD52)</f>
        <v>0</v>
      </c>
      <c r="AO52" s="2">
        <f>INDEX('2006'!$C$44:$C$140,'16 Year_History_Results'!CE52)</f>
        <v>0</v>
      </c>
      <c r="AP52" s="2">
        <f>INDEX('2007'!$C$44:$C$140,'16 Year_History_Results'!CF52)</f>
        <v>0</v>
      </c>
      <c r="AQ52" s="2">
        <f>INDEX('2008'!$C$44:$C$140,'16 Year_History_Results'!CG52)</f>
        <v>0</v>
      </c>
      <c r="AR52" s="2">
        <f>INDEX('2009'!$C$44:$C$140,'16 Year_History_Results'!CH52)</f>
        <v>0</v>
      </c>
      <c r="AS52" s="2">
        <f>INDEX('2010'!$C$44:$C$140,'16 Year_History_Results'!CI52)</f>
        <v>0</v>
      </c>
      <c r="AT52" s="2">
        <f>INDEX('2011'!$C$44:$C$140,'16 Year_History_Results'!CJ52)</f>
        <v>10</v>
      </c>
      <c r="AU52" s="2">
        <f>INDEX('2012'!$C$44:$C$140,'16 Year_History_Results'!CK52)</f>
        <v>10</v>
      </c>
      <c r="AV52" s="2">
        <f>INDEX('2013'!$C$44:$C$140,'16 Year_History_Results'!CL52)</f>
        <v>50</v>
      </c>
      <c r="AW52" s="2">
        <f>INDEX('2014'!$C$52:$C$180,'16 Year_History_Results'!CM52)</f>
        <v>30</v>
      </c>
      <c r="AX52" s="2">
        <f>INDEX('2015'!$E$52:$E$308,'16 Year_History_Results'!CN52)</f>
        <v>0</v>
      </c>
      <c r="AY52" s="147">
        <f>INDEX('2016'!$E$52:$E$308,'16 Year_History_Results'!CO52)</f>
        <v>0</v>
      </c>
      <c r="AZ52" s="2"/>
      <c r="BA52" s="2"/>
      <c r="BB52">
        <f t="shared" si="13"/>
        <v>1477</v>
      </c>
      <c r="BC52" s="146"/>
      <c r="BD52" s="2"/>
      <c r="BE52" s="146">
        <f>INDEX('2001'!$B$44:$B$140,'16 Year_History_Results'!BZ52)</f>
        <v>0</v>
      </c>
      <c r="BF52" s="2">
        <f>INDEX('2002'!$B$44:$B$140,'16 Year_History_Results'!CA52)</f>
        <v>0</v>
      </c>
      <c r="BG52" s="2">
        <f>INDEX('2003'!$B$44:$B$140,'16 Year_History_Results'!CB52)</f>
        <v>0</v>
      </c>
      <c r="BH52" s="2">
        <f>INDEX('2004'!$B$44:$B$140,'16 Year_History_Results'!CC52)</f>
        <v>0</v>
      </c>
      <c r="BI52" s="2">
        <f>INDEX('2005'!$B$44:$B$140,'16 Year_History_Results'!CD52)</f>
        <v>0</v>
      </c>
      <c r="BJ52" s="2">
        <f>INDEX('2006'!$B$44:$B$140,'16 Year_History_Results'!CE52)</f>
        <v>0</v>
      </c>
      <c r="BK52" s="2">
        <f>INDEX('2007'!$B$44:$B$140,'16 Year_History_Results'!CF52)</f>
        <v>0</v>
      </c>
      <c r="BL52" s="2">
        <f>INDEX('2008'!$B$44:$B$140,'16 Year_History_Results'!CG52)</f>
        <v>0</v>
      </c>
      <c r="BM52" s="2">
        <f>INDEX('2009'!$B$44:$B$140,'16 Year_History_Results'!CH52)</f>
        <v>0</v>
      </c>
      <c r="BN52" s="2">
        <f>INDEX('2010'!$B$44:$B$140,'16 Year_History_Results'!CI52)</f>
        <v>0</v>
      </c>
      <c r="BO52" s="2">
        <f>INDEX('2011'!$B$44:$B$140,'16 Year_History_Results'!CJ52)</f>
        <v>12</v>
      </c>
      <c r="BP52" s="2">
        <f>INDEX('2012'!$B$44:$B$140,'16 Year_History_Results'!CK52)</f>
        <v>11</v>
      </c>
      <c r="BQ52" s="2">
        <f>INDEX('2013'!$B$44:$B$140,'16 Year_History_Results'!CL52)</f>
        <v>12</v>
      </c>
      <c r="BR52" s="2">
        <f>INDEX('2014'!$B$52:$B$180,'16 Year_History_Results'!CM52)</f>
        <v>5</v>
      </c>
      <c r="BS52" s="147">
        <f>INDEX('2015'!$B$52:$B$308,'16 Year_History_Results'!CN52)</f>
        <v>7</v>
      </c>
      <c r="BT52" s="147">
        <f>INDEX('2016'!$B$52:$B$308,'16 Year_History_Results'!CO52)</f>
        <v>3</v>
      </c>
      <c r="BW52">
        <f t="shared" si="14"/>
        <v>1477</v>
      </c>
      <c r="BX52" s="146"/>
      <c r="BY52" s="2"/>
      <c r="BZ52" s="146">
        <f>IF(ISNA(MATCH($BW52,'2001'!$A$44:$A$139,0)),97,MATCH($BW52,'2001'!$A$44:$A$139,0))</f>
        <v>97</v>
      </c>
      <c r="CA52" s="2">
        <f>IF(ISNA(MATCH($BW52,'2002'!$A$44:$A$139,0)),97,MATCH($BW52,'2002'!$A$44:$A$139,0))</f>
        <v>97</v>
      </c>
      <c r="CB52" s="2">
        <f>IF(ISNA(MATCH($BW52,'2003'!$A$44:$A$139,0)),97,MATCH($BW52,'2003'!$A$44:$A$139,0))</f>
        <v>97</v>
      </c>
      <c r="CC52" s="2">
        <f>IF(ISNA(MATCH($BW52,'2004'!$A$44:$A$139,0)),97,MATCH($BW52,'2004'!$A$44:$A$139,0))</f>
        <v>97</v>
      </c>
      <c r="CD52" s="2">
        <f>IF(ISNA(MATCH($BW52,'2005'!$A$44:$A$139,0)),97,MATCH($BW52,'2005'!$A$44:$A$139,0))</f>
        <v>97</v>
      </c>
      <c r="CE52" s="2">
        <f>IF(ISNA(MATCH($BW52,'2006'!$A$44:$A$139,0)),97,MATCH($BW52,'2006'!$A$44:$A$139,0))</f>
        <v>97</v>
      </c>
      <c r="CF52" s="2">
        <f>IF(ISNA(MATCH($BW52,'2007'!$A$44:$A$139,0)),97,MATCH($BW52,'2007'!$A$44:$A$139,0))</f>
        <v>97</v>
      </c>
      <c r="CG52" s="2">
        <f>IF(ISNA(MATCH($BW52,'2008'!$A$44:$A$139,0)),97,MATCH($BW52,'2008'!$A$44:$A$139,0))</f>
        <v>97</v>
      </c>
      <c r="CH52" s="2">
        <f>IF(ISNA(MATCH($BW52,'2009'!$A$44:$A$139,0)),97,MATCH($BW52,'2009'!$A$44:$A$139,0))</f>
        <v>97</v>
      </c>
      <c r="CI52" s="2">
        <f>IF(ISNA(MATCH($BW52,'2010'!$A$44:$A$139,0)),97,MATCH($BW52,'2010'!$A$44:$A$139,0))</f>
        <v>97</v>
      </c>
      <c r="CJ52" s="2">
        <f>IF(ISNA(MATCH($BW52,'2011'!$A$44:$A$139,0)),97,MATCH($BW52,'2011'!$A$44:$A$139,0))</f>
        <v>57</v>
      </c>
      <c r="CK52" s="2">
        <f>IF(ISNA(MATCH($BW52,'2012'!$A$44:$A$139,0)),97,MATCH($BW52,'2012'!$A$44:$A$139,0))</f>
        <v>52</v>
      </c>
      <c r="CL52" s="2">
        <f>IF(ISNA(MATCH($BW52,'2013'!$A$44:$A$139,0)),97,MATCH($BW52,'2013'!$A$44:$A$139,0))</f>
        <v>45</v>
      </c>
      <c r="CM52" s="2">
        <f>IF(ISNA(MATCH($BW52,'2014'!$A$52:$A$179,0)),129,MATCH($BW52,'2014'!$A$52:$A$179,0))</f>
        <v>67</v>
      </c>
      <c r="CN52" s="147">
        <f>IF(ISNA(MATCH($BW52,'2015'!$A$52:$A$307,0)),257,MATCH($BW52,'2015'!$A$52:$A$307,0))</f>
        <v>103</v>
      </c>
      <c r="CO52" s="147">
        <f>IF(ISNA(MATCH($BW52,'2016'!$A$52:$A$307,0)),257,MATCH($BW52,'2016'!$A$52:$A$307,0))</f>
        <v>106</v>
      </c>
      <c r="CQ52">
        <f t="shared" si="15"/>
        <v>1477</v>
      </c>
      <c r="CR52" s="278"/>
      <c r="CS52" s="279"/>
      <c r="CT52" s="278">
        <f t="shared" si="16"/>
        <v>0</v>
      </c>
      <c r="CU52" s="279">
        <f t="shared" si="2"/>
        <v>0</v>
      </c>
      <c r="CV52" s="279">
        <f t="shared" si="3"/>
        <v>0</v>
      </c>
      <c r="CW52" s="279">
        <f t="shared" si="4"/>
        <v>0</v>
      </c>
      <c r="CX52" s="279">
        <f t="shared" si="5"/>
        <v>0</v>
      </c>
      <c r="CY52" s="279">
        <f t="shared" si="6"/>
        <v>0</v>
      </c>
      <c r="CZ52" s="279">
        <f t="shared" si="7"/>
        <v>0</v>
      </c>
      <c r="DA52" s="279">
        <f t="shared" si="8"/>
        <v>0</v>
      </c>
      <c r="DB52" s="279">
        <f t="shared" si="9"/>
        <v>0</v>
      </c>
      <c r="DC52" s="279">
        <f t="shared" si="17"/>
        <v>0</v>
      </c>
      <c r="DD52" s="279">
        <f t="shared" si="18"/>
        <v>22</v>
      </c>
      <c r="DE52" s="279">
        <f t="shared" si="19"/>
        <v>35.665199999999999</v>
      </c>
      <c r="DF52" s="279">
        <f t="shared" si="20"/>
        <v>85.774422319999999</v>
      </c>
      <c r="DG52" s="279">
        <f t="shared" si="21"/>
        <v>92.177229918511998</v>
      </c>
      <c r="DH52" s="280">
        <f t="shared" si="38"/>
        <v>68.445341463680094</v>
      </c>
      <c r="DI52" s="280">
        <f t="shared" si="39"/>
        <v>48.625664619689147</v>
      </c>
      <c r="DJ52" s="154">
        <f t="shared" si="10"/>
        <v>19</v>
      </c>
      <c r="DK52" s="279">
        <f t="shared" si="22"/>
        <v>1477</v>
      </c>
      <c r="DL52" s="154"/>
      <c r="DM52" s="154"/>
      <c r="DN52" s="267">
        <f t="shared" si="23"/>
        <v>0</v>
      </c>
      <c r="DO52" s="154">
        <f t="shared" si="24"/>
        <v>0</v>
      </c>
      <c r="DP52" s="154">
        <f t="shared" si="25"/>
        <v>0</v>
      </c>
      <c r="DQ52" s="154">
        <f t="shared" si="26"/>
        <v>0</v>
      </c>
      <c r="DR52" s="154">
        <f t="shared" si="27"/>
        <v>0</v>
      </c>
      <c r="DS52" s="154">
        <f t="shared" si="28"/>
        <v>0</v>
      </c>
      <c r="DT52" s="154">
        <f t="shared" si="29"/>
        <v>0</v>
      </c>
      <c r="DU52" s="154">
        <f t="shared" si="30"/>
        <v>0</v>
      </c>
      <c r="DV52" s="154">
        <f t="shared" si="31"/>
        <v>0</v>
      </c>
      <c r="DW52" s="154">
        <f t="shared" si="32"/>
        <v>0</v>
      </c>
      <c r="DX52" s="154">
        <f t="shared" si="33"/>
        <v>22</v>
      </c>
      <c r="DY52" s="154">
        <f t="shared" si="34"/>
        <v>43</v>
      </c>
      <c r="DZ52" s="154">
        <f t="shared" si="35"/>
        <v>105</v>
      </c>
      <c r="EA52" s="154">
        <f t="shared" si="36"/>
        <v>140</v>
      </c>
      <c r="EB52" s="264">
        <f t="shared" si="40"/>
        <v>147</v>
      </c>
      <c r="EC52" s="264">
        <f t="shared" si="41"/>
        <v>150</v>
      </c>
      <c r="ED52" s="154">
        <f t="shared" si="11"/>
        <v>41</v>
      </c>
    </row>
    <row r="53" spans="2:137" ht="13" thickBot="1" x14ac:dyDescent="0.3">
      <c r="B53" s="153">
        <v>33</v>
      </c>
      <c r="C53" s="50">
        <f t="shared" si="0"/>
        <v>7</v>
      </c>
      <c r="D53" s="50">
        <f t="shared" si="12"/>
        <v>0</v>
      </c>
      <c r="E53" s="97"/>
      <c r="F53" s="2">
        <f t="shared" si="37"/>
        <v>48</v>
      </c>
      <c r="G53" s="487">
        <v>1983</v>
      </c>
      <c r="H53" s="98">
        <f>15- COUNTIF(L53:AC53,"#N/A")</f>
        <v>6</v>
      </c>
      <c r="I53" s="131">
        <f>SUM(AH53:AY53)+SUM(BE53:BT53)</f>
        <v>122</v>
      </c>
      <c r="J53" s="398">
        <f>DI53</f>
        <v>47.550653366409129</v>
      </c>
      <c r="K53" s="456" t="str">
        <f>IF(ISNUMBER(MATCH(G53,'[4]OPR data'!$A$3:$A$2900,0)),"Y","N")</f>
        <v>Y</v>
      </c>
      <c r="L53" s="146"/>
      <c r="M53" s="233"/>
      <c r="N53" s="469" t="e">
        <f>(INDEX(Finish_table!R$4:R$83,MATCH('16 Year_History_Results'!$G53,Finish_table!S$4:S$83,0),1))</f>
        <v>#N/A</v>
      </c>
      <c r="O53" s="233" t="e">
        <f>(INDEX(Finish_table!Z$4:Z$99,MATCH('16 Year_History_Results'!$G53,Finish_table!AA$4:AA$99,0),1))</f>
        <v>#N/A</v>
      </c>
      <c r="P53" s="233" t="e">
        <f>(INDEX(Finish_table!AI$4:AI$99,MATCH('16 Year_History_Results'!$G53,Finish_table!AJ$4:AJ$99,0),1))</f>
        <v>#N/A</v>
      </c>
      <c r="Q53" s="233" t="e">
        <f>(INDEX(Finish_table!AR$4:AR$99,MATCH('16 Year_History_Results'!$G53,Finish_table!AS$4:AS$99,0),1))</f>
        <v>#N/A</v>
      </c>
      <c r="R53" s="233" t="e">
        <f>(INDEX(Finish_table!BA$4:BA$99,MATCH('16 Year_History_Results'!$G53,Finish_table!BB$4:BB$99,0),1))</f>
        <v>#N/A</v>
      </c>
      <c r="S53" s="233" t="e">
        <f>(INDEX(Finish_table!BJ$4:BJ$99,MATCH('16 Year_History_Results'!$G53,Finish_table!BK$4:BK$99,0),1))</f>
        <v>#N/A</v>
      </c>
      <c r="T53" s="233" t="e">
        <f>(INDEX(Finish_table!BS$4:BS$99,MATCH('16 Year_History_Results'!$G53,Finish_table!BT$4:BT$99,0),1))</f>
        <v>#N/A</v>
      </c>
      <c r="U53" s="233" t="str">
        <f>(INDEX(Finish_table!CB$4:CB$99,MATCH('16 Year_History_Results'!$G53,Finish_table!CC$4:CC$99,0),1))</f>
        <v>QF</v>
      </c>
      <c r="V53" s="233" t="e">
        <f>(INDEX(Finish_table!CK$4:CK$99,MATCH('16 Year_History_Results'!$G53,Finish_table!CL$4:CL$99,0),1))</f>
        <v>#N/A</v>
      </c>
      <c r="W53" s="233" t="e">
        <f>(INDEX(Finish_table!CT$4:CT$99,MATCH('16 Year_History_Results'!$G53,Finish_table!CU$4:CU$99,0),1))</f>
        <v>#N/A</v>
      </c>
      <c r="X53" s="233" t="str">
        <f>(INDEX(Finish_table!DC$4:DC$99,MATCH('16 Year_History_Results'!$G53,Finish_table!DD$4:DD$99,0),1))</f>
        <v>QF</v>
      </c>
      <c r="Y53" s="233" t="str">
        <f>(INDEX(Finish_table!DL$4:DL$99,MATCH('16 Year_History_Results'!$G53,Finish_table!DM$4:DM$99,0),1))</f>
        <v>SF</v>
      </c>
      <c r="Z53" s="233" t="str">
        <f>(INDEX(Finish_table!DU$4:DU$99,MATCH('16 Year_History_Results'!$G53,Finish_table!DV$4:DV$99,0),1))</f>
        <v>QF</v>
      </c>
      <c r="AA53" s="233" t="str">
        <f>(INDEX(Finish_table!ED$4:ED$140,MATCH('16 Year_History_Results'!$G53,Finish_table!EE$4:EE$140,0),1))</f>
        <v>F</v>
      </c>
      <c r="AB53" s="233" t="str">
        <f>(INDEX(Finish_table!EM$4:EM$224,MATCH('16 Year_History_Results'!$G53,Finish_table!EN$4:EN$224,0),1))</f>
        <v>QF</v>
      </c>
      <c r="AC53" s="253" t="str">
        <f>(INDEX(Finish_table!EW$4:EW$224,MATCH('16 Year_History_Results'!$G53,Finish_table!EX$4:EX$224,0),1))</f>
        <v>QF</v>
      </c>
      <c r="AD53" s="2"/>
      <c r="AE53" s="2"/>
      <c r="AF53" s="2"/>
      <c r="AG53">
        <f t="shared" si="1"/>
        <v>1983</v>
      </c>
      <c r="AH53" s="146"/>
      <c r="AI53" s="2"/>
      <c r="AJ53" s="146">
        <f>INDEX('2001'!$C$44:$C$140,'16 Year_History_Results'!BZ53)</f>
        <v>0</v>
      </c>
      <c r="AK53" s="2">
        <f>INDEX('2002'!$C$44:$C$140,'16 Year_History_Results'!CA53)</f>
        <v>0</v>
      </c>
      <c r="AL53" s="2">
        <f>INDEX('2003'!$C$44:$C$140,'16 Year_History_Results'!CB53)</f>
        <v>0</v>
      </c>
      <c r="AM53" s="2">
        <f>INDEX('2004'!$C$44:$C$140,'16 Year_History_Results'!CC53)</f>
        <v>0</v>
      </c>
      <c r="AN53" s="2">
        <f>INDEX('2005'!$C$44:$C$140,'16 Year_History_Results'!CD53)</f>
        <v>0</v>
      </c>
      <c r="AO53" s="2">
        <f>INDEX('2006'!$C$44:$C$140,'16 Year_History_Results'!CE53)</f>
        <v>0</v>
      </c>
      <c r="AP53" s="2">
        <f>INDEX('2007'!$C$44:$C$140,'16 Year_History_Results'!CF53)</f>
        <v>0</v>
      </c>
      <c r="AQ53" s="2">
        <f>INDEX('2008'!$C$44:$C$140,'16 Year_History_Results'!CG53)</f>
        <v>0</v>
      </c>
      <c r="AR53" s="2">
        <f>INDEX('2009'!$C$44:$C$140,'16 Year_History_Results'!CH53)</f>
        <v>0</v>
      </c>
      <c r="AS53" s="2">
        <f>INDEX('2010'!$C$44:$C$140,'16 Year_History_Results'!CI53)</f>
        <v>0</v>
      </c>
      <c r="AT53" s="2">
        <f>INDEX('2011'!$C$44:$C$140,'16 Year_History_Results'!CJ53)</f>
        <v>0</v>
      </c>
      <c r="AU53" s="2">
        <f>INDEX('2012'!$C$44:$C$140,'16 Year_History_Results'!CK53)</f>
        <v>10</v>
      </c>
      <c r="AV53" s="2">
        <f>INDEX('2013'!$C$44:$C$140,'16 Year_History_Results'!CL53)</f>
        <v>10</v>
      </c>
      <c r="AW53" s="2">
        <f>INDEX('2014'!$C$52:$C$180,'16 Year_History_Results'!CM53)</f>
        <v>20</v>
      </c>
      <c r="AX53" s="2">
        <f>INDEX('2015'!$E$52:$E$308,'16 Year_History_Results'!CN53)</f>
        <v>0</v>
      </c>
      <c r="AY53" s="147">
        <f>INDEX('2016'!$E$52:$E$308,'16 Year_History_Results'!CO53)</f>
        <v>0</v>
      </c>
      <c r="AZ53" s="2"/>
      <c r="BA53" s="2"/>
      <c r="BB53">
        <f t="shared" si="13"/>
        <v>1983</v>
      </c>
      <c r="BC53" s="146"/>
      <c r="BD53" s="2"/>
      <c r="BE53" s="146">
        <f>INDEX('2001'!$B$44:$B$140,'16 Year_History_Results'!BZ53)</f>
        <v>0</v>
      </c>
      <c r="BF53" s="2">
        <f>INDEX('2002'!$B$44:$B$140,'16 Year_History_Results'!CA53)</f>
        <v>0</v>
      </c>
      <c r="BG53" s="2">
        <f>INDEX('2003'!$B$44:$B$140,'16 Year_History_Results'!CB53)</f>
        <v>0</v>
      </c>
      <c r="BH53" s="2">
        <f>INDEX('2004'!$B$44:$B$140,'16 Year_History_Results'!CC53)</f>
        <v>0</v>
      </c>
      <c r="BI53" s="2">
        <f>INDEX('2005'!$B$44:$B$140,'16 Year_History_Results'!CD53)</f>
        <v>0</v>
      </c>
      <c r="BJ53" s="2">
        <f>INDEX('2006'!$B$44:$B$140,'16 Year_History_Results'!CE53)</f>
        <v>0</v>
      </c>
      <c r="BK53" s="2">
        <f>INDEX('2007'!$B$44:$B$140,'16 Year_History_Results'!CF53)</f>
        <v>0</v>
      </c>
      <c r="BL53" s="2">
        <f>INDEX('2008'!$B$44:$B$140,'16 Year_History_Results'!CG53)</f>
        <v>12</v>
      </c>
      <c r="BM53" s="2">
        <f>INDEX('2009'!$B$44:$B$140,'16 Year_History_Results'!CH53)</f>
        <v>0</v>
      </c>
      <c r="BN53" s="2">
        <f>INDEX('2010'!$B$44:$B$140,'16 Year_History_Results'!CI53)</f>
        <v>0</v>
      </c>
      <c r="BO53" s="2">
        <f>INDEX('2011'!$B$44:$B$140,'16 Year_History_Results'!CJ53)</f>
        <v>11</v>
      </c>
      <c r="BP53" s="2">
        <f>INDEX('2012'!$B$44:$B$140,'16 Year_History_Results'!CK53)</f>
        <v>12</v>
      </c>
      <c r="BQ53" s="2">
        <f>INDEX('2013'!$B$44:$B$140,'16 Year_History_Results'!CL53)</f>
        <v>15</v>
      </c>
      <c r="BR53" s="2">
        <f>INDEX('2014'!$B$52:$B$180,'16 Year_History_Results'!CM53)</f>
        <v>6</v>
      </c>
      <c r="BS53" s="147">
        <f>INDEX('2015'!$B$52:$B$308,'16 Year_History_Results'!CN53)</f>
        <v>11</v>
      </c>
      <c r="BT53" s="147">
        <f>INDEX('2016'!$B$52:$B$308,'16 Year_History_Results'!CO53)</f>
        <v>15</v>
      </c>
      <c r="BW53">
        <f t="shared" si="14"/>
        <v>1983</v>
      </c>
      <c r="BX53" s="146"/>
      <c r="BY53" s="2"/>
      <c r="BZ53" s="146">
        <f>IF(ISNA(MATCH($BW53,'2001'!$A$44:$A$139,0)),97,MATCH($BW53,'2001'!$A$44:$A$139,0))</f>
        <v>97</v>
      </c>
      <c r="CA53" s="2">
        <f>IF(ISNA(MATCH($BW53,'2002'!$A$44:$A$139,0)),97,MATCH($BW53,'2002'!$A$44:$A$139,0))</f>
        <v>97</v>
      </c>
      <c r="CB53" s="2">
        <f>IF(ISNA(MATCH($BW53,'2003'!$A$44:$A$139,0)),97,MATCH($BW53,'2003'!$A$44:$A$139,0))</f>
        <v>97</v>
      </c>
      <c r="CC53" s="2">
        <f>IF(ISNA(MATCH($BW53,'2004'!$A$44:$A$139,0)),97,MATCH($BW53,'2004'!$A$44:$A$139,0))</f>
        <v>97</v>
      </c>
      <c r="CD53" s="2">
        <f>IF(ISNA(MATCH($BW53,'2005'!$A$44:$A$139,0)),97,MATCH($BW53,'2005'!$A$44:$A$139,0))</f>
        <v>97</v>
      </c>
      <c r="CE53" s="2">
        <f>IF(ISNA(MATCH($BW53,'2006'!$A$44:$A$139,0)),97,MATCH($BW53,'2006'!$A$44:$A$139,0))</f>
        <v>97</v>
      </c>
      <c r="CF53" s="2">
        <f>IF(ISNA(MATCH($BW53,'2007'!$A$44:$A$139,0)),97,MATCH($BW53,'2007'!$A$44:$A$139,0))</f>
        <v>97</v>
      </c>
      <c r="CG53" s="2">
        <f>IF(ISNA(MATCH($BW53,'2008'!$A$44:$A$139,0)),97,MATCH($BW53,'2008'!$A$44:$A$139,0))</f>
        <v>85</v>
      </c>
      <c r="CH53" s="2">
        <f>IF(ISNA(MATCH($BW53,'2009'!$A$44:$A$139,0)),97,MATCH($BW53,'2009'!$A$44:$A$139,0))</f>
        <v>97</v>
      </c>
      <c r="CI53" s="2">
        <f>IF(ISNA(MATCH($BW53,'2010'!$A$44:$A$139,0)),97,MATCH($BW53,'2010'!$A$44:$A$139,0))</f>
        <v>97</v>
      </c>
      <c r="CJ53" s="2">
        <f>IF(ISNA(MATCH($BW53,'2011'!$A$44:$A$139,0)),97,MATCH($BW53,'2011'!$A$44:$A$139,0))</f>
        <v>74</v>
      </c>
      <c r="CK53" s="2">
        <f>IF(ISNA(MATCH($BW53,'2012'!$A$44:$A$139,0)),97,MATCH($BW53,'2012'!$A$44:$A$139,0))</f>
        <v>68</v>
      </c>
      <c r="CL53" s="2">
        <f>IF(ISNA(MATCH($BW53,'2013'!$A$44:$A$139,0)),97,MATCH($BW53,'2013'!$A$44:$A$139,0))</f>
        <v>61</v>
      </c>
      <c r="CM53" s="2">
        <f>IF(ISNA(MATCH($BW53,'2014'!$A$52:$A$179,0)),129,MATCH($BW53,'2014'!$A$52:$A$179,0))</f>
        <v>83</v>
      </c>
      <c r="CN53" s="147">
        <f>IF(ISNA(MATCH($BW53,'2015'!$A$52:$A$307,0)),257,MATCH($BW53,'2015'!$A$52:$A$307,0))</f>
        <v>136</v>
      </c>
      <c r="CO53" s="147">
        <f>IF(ISNA(MATCH($BW53,'2016'!$A$52:$A$307,0)),257,MATCH($BW53,'2016'!$A$52:$A$307,0))</f>
        <v>137</v>
      </c>
      <c r="CQ53">
        <f t="shared" si="15"/>
        <v>1983</v>
      </c>
      <c r="CR53" s="278"/>
      <c r="CS53" s="279"/>
      <c r="CT53" s="278">
        <f t="shared" si="16"/>
        <v>0</v>
      </c>
      <c r="CU53" s="279">
        <f t="shared" si="2"/>
        <v>0</v>
      </c>
      <c r="CV53" s="279">
        <f t="shared" si="3"/>
        <v>0</v>
      </c>
      <c r="CW53" s="279">
        <f t="shared" si="4"/>
        <v>0</v>
      </c>
      <c r="CX53" s="279">
        <f t="shared" si="5"/>
        <v>0</v>
      </c>
      <c r="CY53" s="279">
        <f t="shared" si="6"/>
        <v>0</v>
      </c>
      <c r="CZ53" s="279">
        <f t="shared" si="7"/>
        <v>0</v>
      </c>
      <c r="DA53" s="279">
        <f t="shared" si="8"/>
        <v>12</v>
      </c>
      <c r="DB53" s="279">
        <f t="shared" si="9"/>
        <v>7.9992000000000001</v>
      </c>
      <c r="DC53" s="279">
        <f t="shared" si="17"/>
        <v>5.3322667199999998</v>
      </c>
      <c r="DD53" s="279">
        <f t="shared" si="18"/>
        <v>14.554488995551999</v>
      </c>
      <c r="DE53" s="279">
        <f t="shared" si="19"/>
        <v>31.70202236443496</v>
      </c>
      <c r="DF53" s="279">
        <f t="shared" si="20"/>
        <v>46.132568108132347</v>
      </c>
      <c r="DG53" s="279">
        <f t="shared" si="21"/>
        <v>56.751969900881022</v>
      </c>
      <c r="DH53" s="280">
        <f t="shared" si="38"/>
        <v>48.830863135927288</v>
      </c>
      <c r="DI53" s="280">
        <f t="shared" si="39"/>
        <v>47.550653366409129</v>
      </c>
      <c r="DJ53" s="154">
        <f t="shared" si="10"/>
        <v>40</v>
      </c>
      <c r="DK53" s="279">
        <f t="shared" si="22"/>
        <v>1983</v>
      </c>
      <c r="DL53" s="154"/>
      <c r="DM53" s="154"/>
      <c r="DN53" s="267">
        <f t="shared" si="23"/>
        <v>0</v>
      </c>
      <c r="DO53" s="154">
        <f t="shared" si="24"/>
        <v>0</v>
      </c>
      <c r="DP53" s="154">
        <f t="shared" si="25"/>
        <v>0</v>
      </c>
      <c r="DQ53" s="154">
        <f t="shared" si="26"/>
        <v>0</v>
      </c>
      <c r="DR53" s="154">
        <f t="shared" si="27"/>
        <v>0</v>
      </c>
      <c r="DS53" s="154">
        <f t="shared" si="28"/>
        <v>0</v>
      </c>
      <c r="DT53" s="154">
        <f t="shared" si="29"/>
        <v>0</v>
      </c>
      <c r="DU53" s="154">
        <f t="shared" si="30"/>
        <v>12</v>
      </c>
      <c r="DV53" s="154">
        <f t="shared" si="31"/>
        <v>12</v>
      </c>
      <c r="DW53" s="154">
        <f t="shared" si="32"/>
        <v>12</v>
      </c>
      <c r="DX53" s="154">
        <f t="shared" si="33"/>
        <v>23</v>
      </c>
      <c r="DY53" s="154">
        <f t="shared" si="34"/>
        <v>45</v>
      </c>
      <c r="DZ53" s="154">
        <f t="shared" si="35"/>
        <v>70</v>
      </c>
      <c r="EA53" s="154">
        <f t="shared" si="36"/>
        <v>96</v>
      </c>
      <c r="EB53" s="264">
        <f t="shared" si="40"/>
        <v>107</v>
      </c>
      <c r="EC53" s="264">
        <f t="shared" si="41"/>
        <v>122</v>
      </c>
      <c r="ED53" s="154">
        <f t="shared" si="11"/>
        <v>76</v>
      </c>
    </row>
    <row r="54" spans="2:137" ht="13" thickBot="1" x14ac:dyDescent="0.3">
      <c r="B54" s="249">
        <v>33</v>
      </c>
      <c r="C54" s="50">
        <f t="shared" si="0"/>
        <v>8</v>
      </c>
      <c r="D54" s="50">
        <f t="shared" si="12"/>
        <v>0</v>
      </c>
      <c r="E54" s="97"/>
      <c r="F54" s="2">
        <f t="shared" si="37"/>
        <v>49</v>
      </c>
      <c r="G54" s="494">
        <v>558</v>
      </c>
      <c r="H54" s="98">
        <f>15- COUNTIF(L54:AC54,"#N/A")</f>
        <v>3</v>
      </c>
      <c r="I54" s="131">
        <f>SUM(AH54:AY54)+SUM(BE54:BT54)</f>
        <v>67</v>
      </c>
      <c r="J54" s="398">
        <f>DI54</f>
        <v>45.506188984876644</v>
      </c>
      <c r="K54" s="456" t="str">
        <f>IF(ISNUMBER(MATCH(G54,'[4]OPR data'!$A$3:$A$2900,0)),"Y","N")</f>
        <v>Y</v>
      </c>
      <c r="L54" s="146"/>
      <c r="M54" s="233"/>
      <c r="N54" s="469" t="e">
        <f>(INDEX(Finish_table!R$4:R$83,MATCH('16 Year_History_Results'!$G54,Finish_table!S$4:S$83,0),1))</f>
        <v>#N/A</v>
      </c>
      <c r="O54" s="233" t="e">
        <f>(INDEX(Finish_table!Z$4:Z$99,MATCH('16 Year_History_Results'!$G54,Finish_table!AA$4:AA$99,0),1))</f>
        <v>#N/A</v>
      </c>
      <c r="P54" s="233" t="e">
        <f>(INDEX(Finish_table!AI$4:AI$99,MATCH('16 Year_History_Results'!$G54,Finish_table!AJ$4:AJ$99,0),1))</f>
        <v>#N/A</v>
      </c>
      <c r="Q54" s="233" t="e">
        <f>(INDEX(Finish_table!AR$4:AR$99,MATCH('16 Year_History_Results'!$G54,Finish_table!AS$4:AS$99,0),1))</f>
        <v>#N/A</v>
      </c>
      <c r="R54" s="233" t="e">
        <f>(INDEX(Finish_table!BA$4:BA$99,MATCH('16 Year_History_Results'!$G54,Finish_table!BB$4:BB$99,0),1))</f>
        <v>#N/A</v>
      </c>
      <c r="S54" s="233" t="e">
        <f>(INDEX(Finish_table!BJ$4:BJ$99,MATCH('16 Year_History_Results'!$G54,Finish_table!BK$4:BK$99,0),1))</f>
        <v>#N/A</v>
      </c>
      <c r="T54" s="233" t="str">
        <f>(INDEX(Finish_table!BS$4:BS$99,MATCH('16 Year_History_Results'!$G54,Finish_table!BT$4:BT$99,0),1))</f>
        <v>QF</v>
      </c>
      <c r="U54" s="233" t="e">
        <f>(INDEX(Finish_table!CB$4:CB$99,MATCH('16 Year_History_Results'!$G54,Finish_table!CC$4:CC$99,0),1))</f>
        <v>#N/A</v>
      </c>
      <c r="V54" s="233" t="e">
        <f>(INDEX(Finish_table!CK$4:CK$99,MATCH('16 Year_History_Results'!$G54,Finish_table!CL$4:CL$99,0),1))</f>
        <v>#N/A</v>
      </c>
      <c r="W54" s="233" t="e">
        <f>(INDEX(Finish_table!CT$4:CT$99,MATCH('16 Year_History_Results'!$G54,Finish_table!CU$4:CU$99,0),1))</f>
        <v>#N/A</v>
      </c>
      <c r="X54" s="233" t="e">
        <f>(INDEX(Finish_table!DC$4:DC$99,MATCH('16 Year_History_Results'!$G54,Finish_table!DD$4:DD$99,0),1))</f>
        <v>#N/A</v>
      </c>
      <c r="Y54" s="233" t="e">
        <f>(INDEX(Finish_table!DL$4:DL$99,MATCH('16 Year_History_Results'!$G54,Finish_table!DM$4:DM$99,0),1))</f>
        <v>#N/A</v>
      </c>
      <c r="Z54" s="233" t="e">
        <f>(INDEX(Finish_table!DU$4:DU$99,MATCH('16 Year_History_Results'!$G54,Finish_table!DV$4:DV$99,0),1))</f>
        <v>#N/A</v>
      </c>
      <c r="AA54" s="233" t="str">
        <f>(INDEX(Finish_table!ED$4:ED$140,MATCH('16 Year_History_Results'!$G54,Finish_table!EE$4:EE$140,0),1))</f>
        <v>SF</v>
      </c>
      <c r="AB54" s="233" t="str">
        <f>(INDEX(Finish_table!EM$4:EM$224,MATCH('16 Year_History_Results'!$G54,Finish_table!EN$4:EN$224,0),1))</f>
        <v>SF</v>
      </c>
      <c r="AC54" s="253" t="str">
        <f>(INDEX(Finish_table!EW$4:EW$224,MATCH('16 Year_History_Results'!$G54,Finish_table!EX$4:EX$224,0),1))</f>
        <v>F</v>
      </c>
      <c r="AD54" s="2"/>
      <c r="AE54" s="2"/>
      <c r="AF54" s="2"/>
      <c r="AG54">
        <f t="shared" si="1"/>
        <v>558</v>
      </c>
      <c r="AH54" s="146"/>
      <c r="AI54" s="2"/>
      <c r="AJ54" s="146">
        <f>INDEX('2001'!$C$44:$C$140,'16 Year_History_Results'!BZ54)</f>
        <v>0</v>
      </c>
      <c r="AK54" s="2">
        <f>INDEX('2002'!$C$44:$C$140,'16 Year_History_Results'!CA54)</f>
        <v>0</v>
      </c>
      <c r="AL54" s="2">
        <f>INDEX('2003'!$C$44:$C$140,'16 Year_History_Results'!CB54)</f>
        <v>0</v>
      </c>
      <c r="AM54" s="2">
        <f>INDEX('2004'!$C$44:$C$140,'16 Year_History_Results'!CC54)</f>
        <v>0</v>
      </c>
      <c r="AN54" s="2">
        <f>INDEX('2005'!$C$44:$C$140,'16 Year_History_Results'!CD54)</f>
        <v>0</v>
      </c>
      <c r="AO54" s="2">
        <f>INDEX('2006'!$C$44:$C$140,'16 Year_History_Results'!CE54)</f>
        <v>0</v>
      </c>
      <c r="AP54" s="2">
        <f>INDEX('2007'!$C$44:$C$140,'16 Year_History_Results'!CF54)</f>
        <v>0</v>
      </c>
      <c r="AQ54" s="2">
        <f>INDEX('2008'!$C$44:$C$140,'16 Year_History_Results'!CG54)</f>
        <v>0</v>
      </c>
      <c r="AR54" s="2">
        <f>INDEX('2009'!$C$44:$C$140,'16 Year_History_Results'!CH54)</f>
        <v>0</v>
      </c>
      <c r="AS54" s="2">
        <f>INDEX('2010'!$C$44:$C$140,'16 Year_History_Results'!CI54)</f>
        <v>0</v>
      </c>
      <c r="AT54" s="2">
        <f>INDEX('2011'!$C$44:$C$140,'16 Year_History_Results'!CJ54)</f>
        <v>0</v>
      </c>
      <c r="AU54" s="2">
        <f>INDEX('2012'!$C$44:$C$140,'16 Year_History_Results'!CK54)</f>
        <v>0</v>
      </c>
      <c r="AV54" s="2">
        <f>INDEX('2013'!$C$44:$C$140,'16 Year_History_Results'!CL54)</f>
        <v>0</v>
      </c>
      <c r="AW54" s="2">
        <f>INDEX('2014'!$C$52:$C$180,'16 Year_History_Results'!CM54)</f>
        <v>10</v>
      </c>
      <c r="AX54" s="2">
        <f>INDEX('2015'!$E$52:$E$308,'16 Year_History_Results'!CN54)</f>
        <v>10</v>
      </c>
      <c r="AY54" s="147">
        <f>INDEX('2016'!$E$52:$E$308,'16 Year_History_Results'!CO54)</f>
        <v>20</v>
      </c>
      <c r="AZ54" s="2"/>
      <c r="BA54" s="2"/>
      <c r="BB54">
        <f t="shared" si="13"/>
        <v>558</v>
      </c>
      <c r="BC54" s="146"/>
      <c r="BD54" s="2"/>
      <c r="BE54" s="146">
        <f>INDEX('2001'!$B$44:$B$140,'16 Year_History_Results'!BZ54)</f>
        <v>0</v>
      </c>
      <c r="BF54" s="2">
        <f>INDEX('2002'!$B$44:$B$140,'16 Year_History_Results'!CA54)</f>
        <v>0</v>
      </c>
      <c r="BG54" s="2">
        <f>INDEX('2003'!$B$44:$B$140,'16 Year_History_Results'!CB54)</f>
        <v>0</v>
      </c>
      <c r="BH54" s="2">
        <f>INDEX('2004'!$B$44:$B$140,'16 Year_History_Results'!CC54)</f>
        <v>0</v>
      </c>
      <c r="BI54" s="2">
        <f>INDEX('2005'!$B$44:$B$140,'16 Year_History_Results'!CD54)</f>
        <v>0</v>
      </c>
      <c r="BJ54" s="2">
        <f>INDEX('2006'!$B$44:$B$140,'16 Year_History_Results'!CE54)</f>
        <v>0</v>
      </c>
      <c r="BK54" s="2">
        <f>INDEX('2007'!$B$44:$B$140,'16 Year_History_Results'!CF54)</f>
        <v>11</v>
      </c>
      <c r="BL54" s="2">
        <f>INDEX('2008'!$B$44:$B$140,'16 Year_History_Results'!CG54)</f>
        <v>0</v>
      </c>
      <c r="BM54" s="2">
        <f>INDEX('2009'!$B$44:$B$140,'16 Year_History_Results'!CH54)</f>
        <v>0</v>
      </c>
      <c r="BN54" s="2">
        <f>INDEX('2010'!$B$44:$B$140,'16 Year_History_Results'!CI54)</f>
        <v>0</v>
      </c>
      <c r="BO54" s="2">
        <f>INDEX('2011'!$B$44:$B$140,'16 Year_History_Results'!CJ54)</f>
        <v>0</v>
      </c>
      <c r="BP54" s="2">
        <f>INDEX('2012'!$B$44:$B$140,'16 Year_History_Results'!CK54)</f>
        <v>0</v>
      </c>
      <c r="BQ54" s="2">
        <f>INDEX('2013'!$B$44:$B$140,'16 Year_History_Results'!CL54)</f>
        <v>0</v>
      </c>
      <c r="BR54" s="2">
        <f>INDEX('2014'!$B$52:$B$180,'16 Year_History_Results'!CM54)</f>
        <v>1</v>
      </c>
      <c r="BS54" s="147">
        <f>INDEX('2015'!$B$52:$B$308,'16 Year_History_Results'!CN54)</f>
        <v>4</v>
      </c>
      <c r="BT54" s="147">
        <f>INDEX('2016'!$B$52:$B$308,'16 Year_History_Results'!CO54)</f>
        <v>11</v>
      </c>
      <c r="BW54">
        <f t="shared" si="14"/>
        <v>558</v>
      </c>
      <c r="BX54" s="146"/>
      <c r="BY54" s="2"/>
      <c r="BZ54" s="146">
        <f>IF(ISNA(MATCH($BW54,'2001'!$A$44:$A$139,0)),97,MATCH($BW54,'2001'!$A$44:$A$139,0))</f>
        <v>97</v>
      </c>
      <c r="CA54" s="2">
        <f>IF(ISNA(MATCH($BW54,'2002'!$A$44:$A$139,0)),97,MATCH($BW54,'2002'!$A$44:$A$139,0))</f>
        <v>97</v>
      </c>
      <c r="CB54" s="2">
        <f>IF(ISNA(MATCH($BW54,'2003'!$A$44:$A$139,0)),97,MATCH($BW54,'2003'!$A$44:$A$139,0))</f>
        <v>97</v>
      </c>
      <c r="CC54" s="2">
        <f>IF(ISNA(MATCH($BW54,'2004'!$A$44:$A$139,0)),97,MATCH($BW54,'2004'!$A$44:$A$139,0))</f>
        <v>97</v>
      </c>
      <c r="CD54" s="2">
        <f>IF(ISNA(MATCH($BW54,'2005'!$A$44:$A$139,0)),97,MATCH($BW54,'2005'!$A$44:$A$139,0))</f>
        <v>97</v>
      </c>
      <c r="CE54" s="2">
        <f>IF(ISNA(MATCH($BW54,'2006'!$A$44:$A$139,0)),97,MATCH($BW54,'2006'!$A$44:$A$139,0))</f>
        <v>97</v>
      </c>
      <c r="CF54" s="2">
        <f>IF(ISNA(MATCH($BW54,'2007'!$A$44:$A$139,0)),97,MATCH($BW54,'2007'!$A$44:$A$139,0))</f>
        <v>53</v>
      </c>
      <c r="CG54" s="2">
        <f>IF(ISNA(MATCH($BW54,'2008'!$A$44:$A$139,0)),97,MATCH($BW54,'2008'!$A$44:$A$139,0))</f>
        <v>97</v>
      </c>
      <c r="CH54" s="2">
        <f>IF(ISNA(MATCH($BW54,'2009'!$A$44:$A$139,0)),97,MATCH($BW54,'2009'!$A$44:$A$139,0))</f>
        <v>97</v>
      </c>
      <c r="CI54" s="2">
        <f>IF(ISNA(MATCH($BW54,'2010'!$A$44:$A$139,0)),97,MATCH($BW54,'2010'!$A$44:$A$139,0))</f>
        <v>97</v>
      </c>
      <c r="CJ54" s="2">
        <f>IF(ISNA(MATCH($BW54,'2011'!$A$44:$A$139,0)),97,MATCH($BW54,'2011'!$A$44:$A$139,0))</f>
        <v>97</v>
      </c>
      <c r="CK54" s="2">
        <f>IF(ISNA(MATCH($BW54,'2012'!$A$44:$A$139,0)),97,MATCH($BW54,'2012'!$A$44:$A$139,0))</f>
        <v>97</v>
      </c>
      <c r="CL54" s="2">
        <f>IF(ISNA(MATCH($BW54,'2013'!$A$44:$A$139,0)),97,MATCH($BW54,'2013'!$A$44:$A$139,0))</f>
        <v>97</v>
      </c>
      <c r="CM54" s="2">
        <f>IF(ISNA(MATCH($BW54,'2014'!$A$52:$A$179,0)),129,MATCH($BW54,'2014'!$A$52:$A$179,0))</f>
        <v>41</v>
      </c>
      <c r="CN54" s="147">
        <f>IF(ISNA(MATCH($BW54,'2015'!$A$52:$A$307,0)),257,MATCH($BW54,'2015'!$A$52:$A$307,0))</f>
        <v>66</v>
      </c>
      <c r="CO54" s="147">
        <f>IF(ISNA(MATCH($BW54,'2016'!$A$52:$A$307,0)),257,MATCH($BW54,'2016'!$A$52:$A$307,0))</f>
        <v>63</v>
      </c>
      <c r="CQ54">
        <f t="shared" si="15"/>
        <v>558</v>
      </c>
      <c r="CR54" s="278"/>
      <c r="CS54" s="279"/>
      <c r="CT54" s="278">
        <f t="shared" si="16"/>
        <v>0</v>
      </c>
      <c r="CU54" s="279">
        <f t="shared" si="2"/>
        <v>0</v>
      </c>
      <c r="CV54" s="279">
        <f t="shared" si="3"/>
        <v>0</v>
      </c>
      <c r="CW54" s="279">
        <f t="shared" si="4"/>
        <v>0</v>
      </c>
      <c r="CX54" s="279">
        <f t="shared" si="5"/>
        <v>0</v>
      </c>
      <c r="CY54" s="279">
        <f t="shared" si="6"/>
        <v>0</v>
      </c>
      <c r="CZ54" s="279">
        <f t="shared" si="7"/>
        <v>11</v>
      </c>
      <c r="DA54" s="279">
        <f t="shared" si="8"/>
        <v>7.3325999999999993</v>
      </c>
      <c r="DB54" s="279">
        <f t="shared" si="9"/>
        <v>4.8879111599999989</v>
      </c>
      <c r="DC54" s="279">
        <f t="shared" si="17"/>
        <v>3.2582815792559989</v>
      </c>
      <c r="DD54" s="279">
        <f t="shared" si="18"/>
        <v>2.1719705007320487</v>
      </c>
      <c r="DE54" s="279">
        <f t="shared" si="19"/>
        <v>1.4478355357879835</v>
      </c>
      <c r="DF54" s="279">
        <f t="shared" si="20"/>
        <v>0.96512716815626975</v>
      </c>
      <c r="DG54" s="279">
        <f t="shared" si="21"/>
        <v>11.64335377029297</v>
      </c>
      <c r="DH54" s="280">
        <f t="shared" si="38"/>
        <v>21.761459623277293</v>
      </c>
      <c r="DI54" s="280">
        <f t="shared" si="39"/>
        <v>45.506188984876644</v>
      </c>
      <c r="DJ54" s="154">
        <f t="shared" si="10"/>
        <v>114</v>
      </c>
      <c r="DK54" s="279">
        <f t="shared" si="22"/>
        <v>558</v>
      </c>
      <c r="DL54" s="97"/>
      <c r="DM54" s="154"/>
      <c r="DN54" s="267">
        <f t="shared" si="23"/>
        <v>0</v>
      </c>
      <c r="DO54" s="154">
        <f t="shared" si="24"/>
        <v>0</v>
      </c>
      <c r="DP54" s="154">
        <f t="shared" si="25"/>
        <v>0</v>
      </c>
      <c r="DQ54" s="154">
        <f t="shared" si="26"/>
        <v>0</v>
      </c>
      <c r="DR54" s="154">
        <f t="shared" si="27"/>
        <v>0</v>
      </c>
      <c r="DS54" s="154">
        <f t="shared" si="28"/>
        <v>0</v>
      </c>
      <c r="DT54" s="154">
        <f t="shared" si="29"/>
        <v>11</v>
      </c>
      <c r="DU54" s="154">
        <f t="shared" si="30"/>
        <v>11</v>
      </c>
      <c r="DV54" s="154">
        <f t="shared" si="31"/>
        <v>11</v>
      </c>
      <c r="DW54" s="154">
        <f t="shared" si="32"/>
        <v>11</v>
      </c>
      <c r="DX54" s="154">
        <f t="shared" si="33"/>
        <v>11</v>
      </c>
      <c r="DY54" s="154">
        <f t="shared" si="34"/>
        <v>11</v>
      </c>
      <c r="DZ54" s="154">
        <f t="shared" si="35"/>
        <v>11</v>
      </c>
      <c r="EA54" s="154">
        <f t="shared" si="36"/>
        <v>22</v>
      </c>
      <c r="EB54" s="264">
        <f t="shared" si="40"/>
        <v>36</v>
      </c>
      <c r="EC54" s="264">
        <f t="shared" si="41"/>
        <v>67</v>
      </c>
      <c r="ED54" s="154">
        <f t="shared" si="11"/>
        <v>214</v>
      </c>
    </row>
    <row r="55" spans="2:137" ht="13" thickBot="1" x14ac:dyDescent="0.3">
      <c r="B55" s="162">
        <v>33</v>
      </c>
      <c r="C55" s="50">
        <f t="shared" si="0"/>
        <v>9</v>
      </c>
      <c r="D55" s="50">
        <f t="shared" si="12"/>
        <v>0</v>
      </c>
      <c r="E55" s="97"/>
      <c r="F55" s="2">
        <f t="shared" si="37"/>
        <v>50</v>
      </c>
      <c r="G55" s="487">
        <v>494</v>
      </c>
      <c r="H55" s="98">
        <f>15- COUNTIF(L55:AC55,"#N/A")</f>
        <v>10</v>
      </c>
      <c r="I55" s="131">
        <f>SUM(AH55:AY55)+SUM(BE55:BT55)</f>
        <v>252</v>
      </c>
      <c r="J55" s="398">
        <f>DI55</f>
        <v>45.270170914354409</v>
      </c>
      <c r="K55" s="456" t="str">
        <f>IF(ISNUMBER(MATCH(G55,'[4]OPR data'!$A$3:$A$2900,0)),"Y","N")</f>
        <v>Y</v>
      </c>
      <c r="L55" s="146"/>
      <c r="M55" s="233"/>
      <c r="N55" s="469" t="e">
        <f>(INDEX(Finish_table!R$4:R$83,MATCH('16 Year_History_Results'!$G55,Finish_table!S$4:S$83,0),1))</f>
        <v>#N/A</v>
      </c>
      <c r="O55" s="233" t="str">
        <f>(INDEX(Finish_table!Z$4:Z$99,MATCH('16 Year_History_Results'!$G55,Finish_table!AA$4:AA$99,0),1))</f>
        <v>QF</v>
      </c>
      <c r="P55" s="233" t="str">
        <f>(INDEX(Finish_table!AI$4:AI$99,MATCH('16 Year_History_Results'!$G55,Finish_table!AJ$4:AJ$99,0),1))</f>
        <v>WF</v>
      </c>
      <c r="Q55" s="233" t="str">
        <f>(INDEX(Finish_table!AR$4:AR$99,MATCH('16 Year_History_Results'!$G55,Finish_table!AS$4:AS$99,0),1))</f>
        <v>WC</v>
      </c>
      <c r="R55" s="233" t="str">
        <f>(INDEX(Finish_table!BA$4:BA$99,MATCH('16 Year_History_Results'!$G55,Finish_table!BB$4:BB$99,0),1))</f>
        <v>F</v>
      </c>
      <c r="S55" s="233" t="str">
        <f>(INDEX(Finish_table!BJ$4:BJ$99,MATCH('16 Year_History_Results'!$G55,Finish_table!BK$4:BK$99,0),1))</f>
        <v>QF</v>
      </c>
      <c r="T55" s="233" t="str">
        <f>(INDEX(Finish_table!BS$4:BS$99,MATCH('16 Year_History_Results'!$G55,Finish_table!BT$4:BT$99,0),1))</f>
        <v>SF</v>
      </c>
      <c r="U55" s="233" t="str">
        <f>(INDEX(Finish_table!CB$4:CB$99,MATCH('16 Year_History_Results'!$G55,Finish_table!CC$4:CC$99,0),1))</f>
        <v>QF</v>
      </c>
      <c r="V55" s="233" t="e">
        <f>(INDEX(Finish_table!CK$4:CK$99,MATCH('16 Year_History_Results'!$G55,Finish_table!CL$4:CL$99,0),1))</f>
        <v>#N/A</v>
      </c>
      <c r="W55" s="233" t="e">
        <f>(INDEX(Finish_table!CT$4:CT$99,MATCH('16 Year_History_Results'!$G55,Finish_table!CU$4:CU$99,0),1))</f>
        <v>#N/A</v>
      </c>
      <c r="X55" s="233" t="str">
        <f>(INDEX(Finish_table!DC$4:DC$99,MATCH('16 Year_History_Results'!$G55,Finish_table!DD$4:DD$99,0),1))</f>
        <v>SF</v>
      </c>
      <c r="Y55" s="233" t="e">
        <f>(INDEX(Finish_table!DL$4:DL$99,MATCH('16 Year_History_Results'!$G55,Finish_table!DM$4:DM$99,0),1))</f>
        <v>#N/A</v>
      </c>
      <c r="Z55" s="233" t="e">
        <f>(INDEX(Finish_table!DU$4:DU$99,MATCH('16 Year_History_Results'!$G55,Finish_table!DV$4:DV$99,0),1))</f>
        <v>#N/A</v>
      </c>
      <c r="AA55" s="233" t="str">
        <f>(INDEX(Finish_table!ED$4:ED$140,MATCH('16 Year_History_Results'!$G55,Finish_table!EE$4:EE$140,0),1))</f>
        <v>SF</v>
      </c>
      <c r="AB55" s="233" t="str">
        <f>(INDEX(Finish_table!EM$4:EM$224,MATCH('16 Year_History_Results'!$G55,Finish_table!EN$4:EN$224,0),1))</f>
        <v>WC</v>
      </c>
      <c r="AC55" s="253" t="str">
        <f>(INDEX(Finish_table!EW$4:EW$224,MATCH('16 Year_History_Results'!$G55,Finish_table!EX$4:EX$224,0),1))</f>
        <v>F</v>
      </c>
      <c r="AD55" s="2"/>
      <c r="AE55" s="2"/>
      <c r="AF55" s="2"/>
      <c r="AG55">
        <f t="shared" si="1"/>
        <v>494</v>
      </c>
      <c r="AH55" s="146"/>
      <c r="AI55" s="2"/>
      <c r="AJ55" s="146">
        <f>INDEX('2001'!$C$44:$C$140,'16 Year_History_Results'!BZ55)</f>
        <v>0</v>
      </c>
      <c r="AK55" s="2">
        <f>INDEX('2002'!$C$44:$C$140,'16 Year_History_Results'!CA55)</f>
        <v>0</v>
      </c>
      <c r="AL55" s="2">
        <f>INDEX('2003'!$C$44:$C$140,'16 Year_History_Results'!CB55)</f>
        <v>40</v>
      </c>
      <c r="AM55" s="2">
        <f>INDEX('2004'!$C$44:$C$140,'16 Year_History_Results'!CC55)</f>
        <v>50</v>
      </c>
      <c r="AN55" s="2">
        <f>INDEX('2005'!$C$44:$C$140,'16 Year_History_Results'!CD55)</f>
        <v>20</v>
      </c>
      <c r="AO55" s="2">
        <f>INDEX('2006'!$C$44:$C$140,'16 Year_History_Results'!CE55)</f>
        <v>0</v>
      </c>
      <c r="AP55" s="2">
        <f>INDEX('2007'!$C$44:$C$140,'16 Year_History_Results'!CF55)</f>
        <v>10</v>
      </c>
      <c r="AQ55" s="2">
        <f>INDEX('2008'!$C$44:$C$140,'16 Year_History_Results'!CG55)</f>
        <v>0</v>
      </c>
      <c r="AR55" s="2">
        <f>INDEX('2009'!$C$44:$C$140,'16 Year_History_Results'!CH55)</f>
        <v>0</v>
      </c>
      <c r="AS55" s="2">
        <f>INDEX('2010'!$C$44:$C$140,'16 Year_History_Results'!CI55)</f>
        <v>0</v>
      </c>
      <c r="AT55" s="2">
        <f>INDEX('2011'!$C$44:$C$140,'16 Year_History_Results'!CJ55)</f>
        <v>10</v>
      </c>
      <c r="AU55" s="2">
        <f>INDEX('2012'!$C$44:$C$140,'16 Year_History_Results'!CK55)</f>
        <v>0</v>
      </c>
      <c r="AV55" s="2">
        <f>INDEX('2013'!$C$44:$C$140,'16 Year_History_Results'!CL55)</f>
        <v>0</v>
      </c>
      <c r="AW55" s="2">
        <f>INDEX('2014'!$C$52:$C$180,'16 Year_History_Results'!CM55)</f>
        <v>5</v>
      </c>
      <c r="AX55" s="2">
        <f>INDEX('2015'!$E$52:$E$308,'16 Year_History_Results'!CN55)</f>
        <v>0</v>
      </c>
      <c r="AY55" s="147">
        <f>INDEX('2016'!$E$52:$E$308,'16 Year_History_Results'!CO55)</f>
        <v>20</v>
      </c>
      <c r="AZ55" s="2"/>
      <c r="BA55" s="2"/>
      <c r="BB55">
        <f t="shared" si="13"/>
        <v>494</v>
      </c>
      <c r="BC55" s="146"/>
      <c r="BD55" s="2"/>
      <c r="BE55" s="146">
        <f>INDEX('2001'!$B$44:$B$140,'16 Year_History_Results'!BZ55)</f>
        <v>0</v>
      </c>
      <c r="BF55" s="2">
        <f>INDEX('2002'!$B$44:$B$140,'16 Year_History_Results'!CA55)</f>
        <v>14</v>
      </c>
      <c r="BG55" s="2">
        <f>INDEX('2003'!$B$44:$B$140,'16 Year_History_Results'!CB55)</f>
        <v>8</v>
      </c>
      <c r="BH55" s="2">
        <f>INDEX('2004'!$B$44:$B$140,'16 Year_History_Results'!CC55)</f>
        <v>12</v>
      </c>
      <c r="BI55" s="2">
        <f>INDEX('2005'!$B$44:$B$140,'16 Year_History_Results'!CD55)</f>
        <v>3</v>
      </c>
      <c r="BJ55" s="2">
        <f>INDEX('2006'!$B$44:$B$140,'16 Year_History_Results'!CE55)</f>
        <v>6</v>
      </c>
      <c r="BK55" s="2">
        <f>INDEX('2007'!$B$44:$B$140,'16 Year_History_Results'!CF55)</f>
        <v>16</v>
      </c>
      <c r="BL55" s="2">
        <f>INDEX('2008'!$B$44:$B$140,'16 Year_History_Results'!CG55)</f>
        <v>10</v>
      </c>
      <c r="BM55" s="2">
        <f>INDEX('2009'!$B$44:$B$140,'16 Year_History_Results'!CH55)</f>
        <v>0</v>
      </c>
      <c r="BN55" s="2">
        <f>INDEX('2010'!$B$44:$B$140,'16 Year_History_Results'!CI55)</f>
        <v>0</v>
      </c>
      <c r="BO55" s="2">
        <f>INDEX('2011'!$B$44:$B$140,'16 Year_History_Results'!CJ55)</f>
        <v>4</v>
      </c>
      <c r="BP55" s="2">
        <f>INDEX('2012'!$B$44:$B$140,'16 Year_History_Results'!CK55)</f>
        <v>0</v>
      </c>
      <c r="BQ55" s="2">
        <f>INDEX('2013'!$B$44:$B$140,'16 Year_History_Results'!CL55)</f>
        <v>0</v>
      </c>
      <c r="BR55" s="2">
        <f>INDEX('2014'!$B$52:$B$180,'16 Year_History_Results'!CM55)</f>
        <v>3</v>
      </c>
      <c r="BS55" s="147">
        <f>INDEX('2015'!$B$52:$B$308,'16 Year_History_Results'!CN55)</f>
        <v>10</v>
      </c>
      <c r="BT55" s="147">
        <f>INDEX('2016'!$B$52:$B$308,'16 Year_History_Results'!CO55)</f>
        <v>11</v>
      </c>
      <c r="BW55">
        <f t="shared" si="14"/>
        <v>494</v>
      </c>
      <c r="BX55" s="146"/>
      <c r="BY55" s="2"/>
      <c r="BZ55" s="146">
        <f>IF(ISNA(MATCH($BW55,'2001'!$A$44:$A$139,0)),97,MATCH($BW55,'2001'!$A$44:$A$139,0))</f>
        <v>97</v>
      </c>
      <c r="CA55" s="2">
        <f>IF(ISNA(MATCH($BW55,'2002'!$A$44:$A$139,0)),97,MATCH($BW55,'2002'!$A$44:$A$139,0))</f>
        <v>81</v>
      </c>
      <c r="CB55" s="2">
        <f>IF(ISNA(MATCH($BW55,'2003'!$A$44:$A$139,0)),97,MATCH($BW55,'2003'!$A$44:$A$139,0))</f>
        <v>72</v>
      </c>
      <c r="CC55" s="2">
        <f>IF(ISNA(MATCH($BW55,'2004'!$A$44:$A$139,0)),97,MATCH($BW55,'2004'!$A$44:$A$139,0))</f>
        <v>66</v>
      </c>
      <c r="CD55" s="2">
        <f>IF(ISNA(MATCH($BW55,'2005'!$A$44:$A$139,0)),97,MATCH($BW55,'2005'!$A$44:$A$139,0))</f>
        <v>63</v>
      </c>
      <c r="CE55" s="2">
        <f>IF(ISNA(MATCH($BW55,'2006'!$A$44:$A$139,0)),97,MATCH($BW55,'2006'!$A$44:$A$139,0))</f>
        <v>64</v>
      </c>
      <c r="CF55" s="2">
        <f>IF(ISNA(MATCH($BW55,'2007'!$A$44:$A$139,0)),97,MATCH($BW55,'2007'!$A$44:$A$139,0))</f>
        <v>50</v>
      </c>
      <c r="CG55" s="2">
        <f>IF(ISNA(MATCH($BW55,'2008'!$A$44:$A$139,0)),97,MATCH($BW55,'2008'!$A$44:$A$139,0))</f>
        <v>53</v>
      </c>
      <c r="CH55" s="2">
        <f>IF(ISNA(MATCH($BW55,'2009'!$A$44:$A$139,0)),97,MATCH($BW55,'2009'!$A$44:$A$139,0))</f>
        <v>97</v>
      </c>
      <c r="CI55" s="2">
        <f>IF(ISNA(MATCH($BW55,'2010'!$A$44:$A$139,0)),97,MATCH($BW55,'2010'!$A$44:$A$139,0))</f>
        <v>97</v>
      </c>
      <c r="CJ55" s="2">
        <f>IF(ISNA(MATCH($BW55,'2011'!$A$44:$A$139,0)),97,MATCH($BW55,'2011'!$A$44:$A$139,0))</f>
        <v>38</v>
      </c>
      <c r="CK55" s="2">
        <f>IF(ISNA(MATCH($BW55,'2012'!$A$44:$A$139,0)),97,MATCH($BW55,'2012'!$A$44:$A$139,0))</f>
        <v>97</v>
      </c>
      <c r="CL55" s="2">
        <f>IF(ISNA(MATCH($BW55,'2013'!$A$44:$A$139,0)),97,MATCH($BW55,'2013'!$A$44:$A$139,0))</f>
        <v>97</v>
      </c>
      <c r="CM55" s="2">
        <f>IF(ISNA(MATCH($BW55,'2014'!$A$52:$A$179,0)),129,MATCH($BW55,'2014'!$A$52:$A$179,0))</f>
        <v>38</v>
      </c>
      <c r="CN55" s="147">
        <f>IF(ISNA(MATCH($BW55,'2015'!$A$52:$A$307,0)),257,MATCH($BW55,'2015'!$A$52:$A$307,0))</f>
        <v>61</v>
      </c>
      <c r="CO55" s="147">
        <f>IF(ISNA(MATCH($BW55,'2016'!$A$52:$A$307,0)),257,MATCH($BW55,'2016'!$A$52:$A$307,0))</f>
        <v>59</v>
      </c>
      <c r="CQ55">
        <f t="shared" si="15"/>
        <v>494</v>
      </c>
      <c r="CR55" s="278"/>
      <c r="CS55" s="279"/>
      <c r="CT55" s="278">
        <f t="shared" si="16"/>
        <v>0</v>
      </c>
      <c r="CU55" s="279">
        <f t="shared" si="2"/>
        <v>14</v>
      </c>
      <c r="CV55" s="279">
        <f t="shared" si="3"/>
        <v>57.3324</v>
      </c>
      <c r="CW55" s="279">
        <f t="shared" si="4"/>
        <v>100.21777784</v>
      </c>
      <c r="CX55" s="279">
        <f t="shared" si="5"/>
        <v>89.80517070814399</v>
      </c>
      <c r="CY55" s="279">
        <f t="shared" si="6"/>
        <v>65.864126794048786</v>
      </c>
      <c r="CZ55" s="279">
        <f t="shared" si="7"/>
        <v>69.905026920912917</v>
      </c>
      <c r="DA55" s="279">
        <f t="shared" si="8"/>
        <v>56.598690945480548</v>
      </c>
      <c r="DB55" s="279">
        <f t="shared" si="9"/>
        <v>37.728687384257334</v>
      </c>
      <c r="DC55" s="279">
        <f t="shared" si="17"/>
        <v>25.14994301034594</v>
      </c>
      <c r="DD55" s="279">
        <f t="shared" si="18"/>
        <v>30.764952010696604</v>
      </c>
      <c r="DE55" s="279">
        <f t="shared" si="19"/>
        <v>20.507917010330356</v>
      </c>
      <c r="DF55" s="279">
        <f t="shared" si="20"/>
        <v>13.670577479086214</v>
      </c>
      <c r="DG55" s="279">
        <f t="shared" si="21"/>
        <v>17.11280694755887</v>
      </c>
      <c r="DH55" s="280">
        <f t="shared" si="38"/>
        <v>21.407397111242744</v>
      </c>
      <c r="DI55" s="280">
        <f t="shared" si="39"/>
        <v>45.270170914354409</v>
      </c>
      <c r="DJ55" s="154">
        <f t="shared" si="10"/>
        <v>116</v>
      </c>
      <c r="DK55" s="279">
        <f t="shared" si="22"/>
        <v>494</v>
      </c>
      <c r="DL55" s="97"/>
      <c r="DM55" s="154"/>
      <c r="DN55" s="267">
        <f t="shared" si="23"/>
        <v>0</v>
      </c>
      <c r="DO55" s="154">
        <f t="shared" si="24"/>
        <v>14</v>
      </c>
      <c r="DP55" s="154">
        <f t="shared" si="25"/>
        <v>62</v>
      </c>
      <c r="DQ55" s="154">
        <f t="shared" si="26"/>
        <v>124</v>
      </c>
      <c r="DR55" s="154">
        <f t="shared" si="27"/>
        <v>147</v>
      </c>
      <c r="DS55" s="154">
        <f t="shared" si="28"/>
        <v>153</v>
      </c>
      <c r="DT55" s="154">
        <f t="shared" si="29"/>
        <v>179</v>
      </c>
      <c r="DU55" s="154">
        <f t="shared" si="30"/>
        <v>189</v>
      </c>
      <c r="DV55" s="154">
        <f t="shared" si="31"/>
        <v>189</v>
      </c>
      <c r="DW55" s="154">
        <f t="shared" si="32"/>
        <v>189</v>
      </c>
      <c r="DX55" s="154">
        <f t="shared" si="33"/>
        <v>203</v>
      </c>
      <c r="DY55" s="154">
        <f t="shared" si="34"/>
        <v>203</v>
      </c>
      <c r="DZ55" s="154">
        <f t="shared" si="35"/>
        <v>203</v>
      </c>
      <c r="EA55" s="154">
        <f t="shared" si="36"/>
        <v>211</v>
      </c>
      <c r="EB55" s="264">
        <f t="shared" si="40"/>
        <v>221</v>
      </c>
      <c r="EC55" s="264">
        <f t="shared" si="41"/>
        <v>252</v>
      </c>
      <c r="ED55" s="154">
        <f t="shared" si="11"/>
        <v>22</v>
      </c>
    </row>
    <row r="56" spans="2:137" ht="13" thickBot="1" x14ac:dyDescent="0.3">
      <c r="B56" s="162">
        <v>33</v>
      </c>
      <c r="C56" s="50">
        <f t="shared" si="0"/>
        <v>10</v>
      </c>
      <c r="D56" s="50">
        <f t="shared" si="12"/>
        <v>0</v>
      </c>
      <c r="E56" s="97"/>
      <c r="F56" s="2">
        <f t="shared" si="37"/>
        <v>51</v>
      </c>
      <c r="G56" s="207">
        <v>230</v>
      </c>
      <c r="H56" s="98">
        <f>15- COUNTIF(L56:AC56,"#N/A")</f>
        <v>6</v>
      </c>
      <c r="I56" s="131">
        <f>SUM(AH56:AY56)+SUM(BE56:BT56)</f>
        <v>123</v>
      </c>
      <c r="J56" s="398">
        <f>DI56</f>
        <v>44.912390457808456</v>
      </c>
      <c r="K56" s="456" t="str">
        <f>IF(ISNUMBER(MATCH(G56,'[4]OPR data'!$A$3:$A$2900,0)),"Y","N")</f>
        <v>Y</v>
      </c>
      <c r="L56" s="146"/>
      <c r="M56" s="233"/>
      <c r="N56" s="469" t="str">
        <f>(INDEX(Finish_table!R$4:R$83,MATCH('16 Year_History_Results'!$G56,Finish_table!S$4:S$83,0),1))</f>
        <v>QF</v>
      </c>
      <c r="O56" s="233" t="str">
        <f>(INDEX(Finish_table!Z$4:Z$99,MATCH('16 Year_History_Results'!$G56,Finish_table!AA$4:AA$99,0),1))</f>
        <v>F</v>
      </c>
      <c r="P56" s="233" t="e">
        <f>(INDEX(Finish_table!AI$4:AI$99,MATCH('16 Year_History_Results'!$G56,Finish_table!AJ$4:AJ$99,0),1))</f>
        <v>#N/A</v>
      </c>
      <c r="Q56" s="233" t="e">
        <f>(INDEX(Finish_table!AR$4:AR$99,MATCH('16 Year_History_Results'!$G56,Finish_table!AS$4:AS$99,0),1))</f>
        <v>#N/A</v>
      </c>
      <c r="R56" s="233" t="str">
        <f>(INDEX(Finish_table!BA$4:BA$99,MATCH('16 Year_History_Results'!$G56,Finish_table!BB$4:BB$99,0),1))</f>
        <v>QF</v>
      </c>
      <c r="S56" s="233" t="e">
        <f>(INDEX(Finish_table!BJ$4:BJ$99,MATCH('16 Year_History_Results'!$G56,Finish_table!BK$4:BK$99,0),1))</f>
        <v>#N/A</v>
      </c>
      <c r="T56" s="233" t="e">
        <f>(INDEX(Finish_table!BS$4:BS$99,MATCH('16 Year_History_Results'!$G56,Finish_table!BT$4:BT$99,0),1))</f>
        <v>#N/A</v>
      </c>
      <c r="U56" s="233" t="e">
        <f>(INDEX(Finish_table!CB$4:CB$99,MATCH('16 Year_History_Results'!$G56,Finish_table!CC$4:CC$99,0),1))</f>
        <v>#N/A</v>
      </c>
      <c r="V56" s="233" t="e">
        <f>(INDEX(Finish_table!CK$4:CK$99,MATCH('16 Year_History_Results'!$G56,Finish_table!CL$4:CL$99,0),1))</f>
        <v>#N/A</v>
      </c>
      <c r="W56" s="233" t="str">
        <f>(INDEX(Finish_table!CT$4:CT$99,MATCH('16 Year_History_Results'!$G56,Finish_table!CU$4:CU$99,0),1))</f>
        <v>SF</v>
      </c>
      <c r="X56" s="233" t="e">
        <f>(INDEX(Finish_table!DC$4:DC$99,MATCH('16 Year_History_Results'!$G56,Finish_table!DD$4:DD$99,0),1))</f>
        <v>#N/A</v>
      </c>
      <c r="Y56" s="233" t="e">
        <f>(INDEX(Finish_table!DL$4:DL$99,MATCH('16 Year_History_Results'!$G56,Finish_table!DM$4:DM$99,0),1))</f>
        <v>#N/A</v>
      </c>
      <c r="Z56" s="233" t="e">
        <f>(INDEX(Finish_table!DU$4:DU$99,MATCH('16 Year_History_Results'!$G56,Finish_table!DV$4:DV$99,0),1))</f>
        <v>#N/A</v>
      </c>
      <c r="AA56" s="233" t="str">
        <f>(INDEX(Finish_table!ED$4:ED$140,MATCH('16 Year_History_Results'!$G56,Finish_table!EE$4:EE$140,0),1))</f>
        <v>QF</v>
      </c>
      <c r="AB56" s="233" t="str">
        <f>(INDEX(Finish_table!EM$4:EM$224,MATCH('16 Year_History_Results'!$G56,Finish_table!EN$4:EN$224,0),1))</f>
        <v>QF</v>
      </c>
      <c r="AC56" s="253" t="str">
        <f>(INDEX(Finish_table!EW$4:EW$224,MATCH('16 Year_History_Results'!$G56,Finish_table!EX$4:EX$224,0),1))</f>
        <v>F</v>
      </c>
      <c r="AD56" s="2"/>
      <c r="AE56" s="2"/>
      <c r="AF56" s="2"/>
      <c r="AG56">
        <f t="shared" si="1"/>
        <v>230</v>
      </c>
      <c r="AH56" s="146"/>
      <c r="AI56" s="2"/>
      <c r="AJ56" s="146">
        <f>INDEX('2001'!$C$44:$C$140,'16 Year_History_Results'!BZ56)</f>
        <v>10</v>
      </c>
      <c r="AK56" s="2">
        <f>INDEX('2002'!$C$44:$C$140,'16 Year_History_Results'!CA56)</f>
        <v>20</v>
      </c>
      <c r="AL56" s="2">
        <f>INDEX('2003'!$C$44:$C$140,'16 Year_History_Results'!CB56)</f>
        <v>0</v>
      </c>
      <c r="AM56" s="2">
        <f>INDEX('2004'!$C$44:$C$140,'16 Year_History_Results'!CC56)</f>
        <v>0</v>
      </c>
      <c r="AN56" s="2">
        <f>INDEX('2005'!$C$44:$C$140,'16 Year_History_Results'!CD56)</f>
        <v>0</v>
      </c>
      <c r="AO56" s="2">
        <f>INDEX('2006'!$C$44:$C$140,'16 Year_History_Results'!CE56)</f>
        <v>0</v>
      </c>
      <c r="AP56" s="2">
        <f>INDEX('2007'!$C$44:$C$140,'16 Year_History_Results'!CF56)</f>
        <v>0</v>
      </c>
      <c r="AQ56" s="2">
        <f>INDEX('2008'!$C$44:$C$140,'16 Year_History_Results'!CG56)</f>
        <v>0</v>
      </c>
      <c r="AR56" s="2">
        <f>INDEX('2009'!$C$44:$C$140,'16 Year_History_Results'!CH56)</f>
        <v>0</v>
      </c>
      <c r="AS56" s="2">
        <f>INDEX('2010'!$C$44:$C$140,'16 Year_History_Results'!CI56)</f>
        <v>10</v>
      </c>
      <c r="AT56" s="2">
        <f>INDEX('2011'!$C$44:$C$140,'16 Year_History_Results'!CJ56)</f>
        <v>0</v>
      </c>
      <c r="AU56" s="2">
        <f>INDEX('2012'!$C$44:$C$140,'16 Year_History_Results'!CK56)</f>
        <v>0</v>
      </c>
      <c r="AV56" s="2">
        <f>INDEX('2013'!$C$44:$C$140,'16 Year_History_Results'!CL56)</f>
        <v>0</v>
      </c>
      <c r="AW56" s="2">
        <f>INDEX('2014'!$C$52:$C$180,'16 Year_History_Results'!CM56)</f>
        <v>0</v>
      </c>
      <c r="AX56" s="2">
        <f>INDEX('2015'!$E$52:$E$308,'16 Year_History_Results'!CN56)</f>
        <v>0</v>
      </c>
      <c r="AY56" s="147">
        <f>INDEX('2016'!$E$52:$E$308,'16 Year_History_Results'!CO56)</f>
        <v>20</v>
      </c>
      <c r="AZ56" s="2"/>
      <c r="BA56" s="2"/>
      <c r="BB56">
        <f t="shared" si="13"/>
        <v>230</v>
      </c>
      <c r="BC56" s="146"/>
      <c r="BD56" s="2"/>
      <c r="BE56" s="146">
        <f>INDEX('2001'!$B$44:$B$140,'16 Year_History_Results'!BZ56)</f>
        <v>13</v>
      </c>
      <c r="BF56" s="2">
        <f>INDEX('2002'!$B$44:$B$140,'16 Year_History_Results'!CA56)</f>
        <v>8</v>
      </c>
      <c r="BG56" s="2">
        <f>INDEX('2003'!$B$44:$B$140,'16 Year_History_Results'!CB56)</f>
        <v>0</v>
      </c>
      <c r="BH56" s="2">
        <f>INDEX('2004'!$B$44:$B$140,'16 Year_History_Results'!CC56)</f>
        <v>0</v>
      </c>
      <c r="BI56" s="2">
        <f>INDEX('2005'!$B$44:$B$140,'16 Year_History_Results'!CD56)</f>
        <v>10</v>
      </c>
      <c r="BJ56" s="2">
        <f>INDEX('2006'!$B$44:$B$140,'16 Year_History_Results'!CE56)</f>
        <v>0</v>
      </c>
      <c r="BK56" s="2">
        <f>INDEX('2007'!$B$44:$B$140,'16 Year_History_Results'!CF56)</f>
        <v>0</v>
      </c>
      <c r="BL56" s="2">
        <f>INDEX('2008'!$B$44:$B$140,'16 Year_History_Results'!CG56)</f>
        <v>0</v>
      </c>
      <c r="BM56" s="2">
        <f>INDEX('2009'!$B$44:$B$140,'16 Year_History_Results'!CH56)</f>
        <v>0</v>
      </c>
      <c r="BN56" s="2">
        <f>INDEX('2010'!$B$44:$B$140,'16 Year_History_Results'!CI56)</f>
        <v>5</v>
      </c>
      <c r="BO56" s="2">
        <f>INDEX('2011'!$B$44:$B$140,'16 Year_History_Results'!CJ56)</f>
        <v>0</v>
      </c>
      <c r="BP56" s="2">
        <f>INDEX('2012'!$B$44:$B$140,'16 Year_History_Results'!CK56)</f>
        <v>0</v>
      </c>
      <c r="BQ56" s="2">
        <f>INDEX('2013'!$B$44:$B$140,'16 Year_History_Results'!CL56)</f>
        <v>0</v>
      </c>
      <c r="BR56" s="2">
        <f>INDEX('2014'!$B$52:$B$180,'16 Year_History_Results'!CM56)</f>
        <v>0</v>
      </c>
      <c r="BS56" s="147">
        <f>INDEX('2015'!$B$52:$B$308,'16 Year_History_Results'!CN56)</f>
        <v>11</v>
      </c>
      <c r="BT56" s="147">
        <f>INDEX('2016'!$B$52:$B$308,'16 Year_History_Results'!CO56)</f>
        <v>16</v>
      </c>
      <c r="BW56">
        <f t="shared" si="14"/>
        <v>230</v>
      </c>
      <c r="BX56" s="146"/>
      <c r="BY56" s="2"/>
      <c r="BZ56" s="146">
        <f>IF(ISNA(MATCH($BW56,'2001'!$A$44:$A$139,0)),97,MATCH($BW56,'2001'!$A$44:$A$139,0))</f>
        <v>48</v>
      </c>
      <c r="CA56" s="2">
        <f>IF(ISNA(MATCH($BW56,'2002'!$A$44:$A$139,0)),97,MATCH($BW56,'2002'!$A$44:$A$139,0))</f>
        <v>50</v>
      </c>
      <c r="CB56" s="2">
        <f>IF(ISNA(MATCH($BW56,'2003'!$A$44:$A$139,0)),97,MATCH($BW56,'2003'!$A$44:$A$139,0))</f>
        <v>97</v>
      </c>
      <c r="CC56" s="2">
        <f>IF(ISNA(MATCH($BW56,'2004'!$A$44:$A$139,0)),97,MATCH($BW56,'2004'!$A$44:$A$139,0))</f>
        <v>97</v>
      </c>
      <c r="CD56" s="2">
        <f>IF(ISNA(MATCH($BW56,'2005'!$A$44:$A$139,0)),97,MATCH($BW56,'2005'!$A$44:$A$139,0))</f>
        <v>37</v>
      </c>
      <c r="CE56" s="2">
        <f>IF(ISNA(MATCH($BW56,'2006'!$A$44:$A$139,0)),97,MATCH($BW56,'2006'!$A$44:$A$139,0))</f>
        <v>97</v>
      </c>
      <c r="CF56" s="2">
        <f>IF(ISNA(MATCH($BW56,'2007'!$A$44:$A$139,0)),97,MATCH($BW56,'2007'!$A$44:$A$139,0))</f>
        <v>97</v>
      </c>
      <c r="CG56" s="2">
        <f>IF(ISNA(MATCH($BW56,'2008'!$A$44:$A$139,0)),97,MATCH($BW56,'2008'!$A$44:$A$139,0))</f>
        <v>97</v>
      </c>
      <c r="CH56" s="2">
        <f>IF(ISNA(MATCH($BW56,'2009'!$A$44:$A$139,0)),97,MATCH($BW56,'2009'!$A$44:$A$139,0))</f>
        <v>97</v>
      </c>
      <c r="CI56" s="2">
        <f>IF(ISNA(MATCH($BW56,'2010'!$A$44:$A$139,0)),97,MATCH($BW56,'2010'!$A$44:$A$139,0))</f>
        <v>24</v>
      </c>
      <c r="CJ56" s="2">
        <f>IF(ISNA(MATCH($BW56,'2011'!$A$44:$A$139,0)),97,MATCH($BW56,'2011'!$A$44:$A$139,0))</f>
        <v>97</v>
      </c>
      <c r="CK56" s="2">
        <f>IF(ISNA(MATCH($BW56,'2012'!$A$44:$A$139,0)),97,MATCH($BW56,'2012'!$A$44:$A$139,0))</f>
        <v>97</v>
      </c>
      <c r="CL56" s="2">
        <f>IF(ISNA(MATCH($BW56,'2013'!$A$44:$A$139,0)),97,MATCH($BW56,'2013'!$A$44:$A$139,0))</f>
        <v>97</v>
      </c>
      <c r="CM56" s="2">
        <f>IF(ISNA(MATCH($BW56,'2014'!$A$52:$A$179,0)),129,MATCH($BW56,'2014'!$A$52:$A$179,0))</f>
        <v>25</v>
      </c>
      <c r="CN56" s="147">
        <f>IF(ISNA(MATCH($BW56,'2015'!$A$52:$A$307,0)),257,MATCH($BW56,'2015'!$A$52:$A$307,0))</f>
        <v>36</v>
      </c>
      <c r="CO56" s="147">
        <f>IF(ISNA(MATCH($BW56,'2016'!$A$52:$A$307,0)),257,MATCH($BW56,'2016'!$A$52:$A$307,0))</f>
        <v>39</v>
      </c>
      <c r="CQ56">
        <f t="shared" si="15"/>
        <v>230</v>
      </c>
      <c r="CR56" s="278"/>
      <c r="CS56" s="279"/>
      <c r="CT56" s="278">
        <f t="shared" si="16"/>
        <v>23</v>
      </c>
      <c r="CU56" s="279">
        <f t="shared" si="2"/>
        <v>43.331800000000001</v>
      </c>
      <c r="CV56" s="279">
        <f t="shared" si="3"/>
        <v>28.884977880000001</v>
      </c>
      <c r="CW56" s="279">
        <f t="shared" si="4"/>
        <v>19.254726254807998</v>
      </c>
      <c r="CX56" s="279">
        <f t="shared" si="5"/>
        <v>22.835200521455011</v>
      </c>
      <c r="CY56" s="279">
        <f t="shared" si="6"/>
        <v>15.22194466760191</v>
      </c>
      <c r="CZ56" s="279">
        <f t="shared" si="7"/>
        <v>10.146948315423433</v>
      </c>
      <c r="DA56" s="279">
        <f t="shared" si="8"/>
        <v>6.7639557470612601</v>
      </c>
      <c r="DB56" s="279">
        <f t="shared" si="9"/>
        <v>4.5088529009910356</v>
      </c>
      <c r="DC56" s="279">
        <f t="shared" si="17"/>
        <v>18.005601343800624</v>
      </c>
      <c r="DD56" s="279">
        <f t="shared" si="18"/>
        <v>12.002533855777495</v>
      </c>
      <c r="DE56" s="279">
        <f t="shared" si="19"/>
        <v>8.0008890682612783</v>
      </c>
      <c r="DF56" s="279">
        <f t="shared" si="20"/>
        <v>5.333392652902968</v>
      </c>
      <c r="DG56" s="279">
        <f t="shared" si="21"/>
        <v>3.5552395424251184</v>
      </c>
      <c r="DH56" s="280">
        <f t="shared" si="38"/>
        <v>13.369922678980583</v>
      </c>
      <c r="DI56" s="280">
        <f t="shared" si="39"/>
        <v>44.912390457808456</v>
      </c>
      <c r="DJ56" s="154">
        <f t="shared" si="10"/>
        <v>162</v>
      </c>
      <c r="DK56" s="279">
        <f t="shared" si="22"/>
        <v>230</v>
      </c>
      <c r="DL56" s="97"/>
      <c r="DM56" s="154"/>
      <c r="DN56" s="267">
        <f t="shared" si="23"/>
        <v>23</v>
      </c>
      <c r="DO56" s="154">
        <f t="shared" si="24"/>
        <v>51</v>
      </c>
      <c r="DP56" s="154">
        <f t="shared" si="25"/>
        <v>51</v>
      </c>
      <c r="DQ56" s="154">
        <f t="shared" si="26"/>
        <v>51</v>
      </c>
      <c r="DR56" s="154">
        <f t="shared" si="27"/>
        <v>61</v>
      </c>
      <c r="DS56" s="154">
        <f t="shared" si="28"/>
        <v>61</v>
      </c>
      <c r="DT56" s="154">
        <f t="shared" si="29"/>
        <v>61</v>
      </c>
      <c r="DU56" s="154">
        <f t="shared" si="30"/>
        <v>61</v>
      </c>
      <c r="DV56" s="154">
        <f t="shared" si="31"/>
        <v>61</v>
      </c>
      <c r="DW56" s="154">
        <f t="shared" si="32"/>
        <v>76</v>
      </c>
      <c r="DX56" s="154">
        <f t="shared" si="33"/>
        <v>76</v>
      </c>
      <c r="DY56" s="154">
        <f t="shared" si="34"/>
        <v>76</v>
      </c>
      <c r="DZ56" s="154">
        <f t="shared" si="35"/>
        <v>76</v>
      </c>
      <c r="EA56" s="154">
        <f t="shared" si="36"/>
        <v>76</v>
      </c>
      <c r="EB56" s="264">
        <f t="shared" si="40"/>
        <v>87</v>
      </c>
      <c r="EC56" s="264">
        <f t="shared" si="41"/>
        <v>123</v>
      </c>
      <c r="ED56" s="154">
        <f t="shared" si="11"/>
        <v>104</v>
      </c>
    </row>
    <row r="57" spans="2:137" ht="13" thickBot="1" x14ac:dyDescent="0.3">
      <c r="B57" s="164">
        <v>33</v>
      </c>
      <c r="C57" s="50">
        <f t="shared" si="0"/>
        <v>11</v>
      </c>
      <c r="D57" s="50">
        <f t="shared" si="12"/>
        <v>11</v>
      </c>
      <c r="E57" s="97"/>
      <c r="F57" s="2">
        <f t="shared" si="37"/>
        <v>52</v>
      </c>
      <c r="G57" s="207">
        <v>1538</v>
      </c>
      <c r="H57" s="98">
        <f>15- COUNTIF(L57:AC57,"#N/A")</f>
        <v>6</v>
      </c>
      <c r="I57" s="131">
        <f>SUM(AH57:AY57)+SUM(BE57:BT57)</f>
        <v>146</v>
      </c>
      <c r="J57" s="398">
        <f>DI57</f>
        <v>44.789153567051869</v>
      </c>
      <c r="K57" s="456" t="str">
        <f>IF(ISNUMBER(MATCH(G57,'[4]OPR data'!$A$3:$A$2900,0)),"Y","N")</f>
        <v>Y</v>
      </c>
      <c r="L57" s="146"/>
      <c r="M57" s="233"/>
      <c r="N57" s="469" t="e">
        <f>(INDEX(Finish_table!R$4:R$83,MATCH('16 Year_History_Results'!$G57,Finish_table!S$4:S$83,0),1))</f>
        <v>#N/A</v>
      </c>
      <c r="O57" s="233" t="e">
        <f>(INDEX(Finish_table!Z$4:Z$99,MATCH('16 Year_History_Results'!$G57,Finish_table!AA$4:AA$99,0),1))</f>
        <v>#N/A</v>
      </c>
      <c r="P57" s="233" t="e">
        <f>(INDEX(Finish_table!AI$4:AI$99,MATCH('16 Year_History_Results'!$G57,Finish_table!AJ$4:AJ$99,0),1))</f>
        <v>#N/A</v>
      </c>
      <c r="Q57" s="233" t="e">
        <f>(INDEX(Finish_table!AR$4:AR$99,MATCH('16 Year_History_Results'!$G57,Finish_table!AS$4:AS$99,0),1))</f>
        <v>#N/A</v>
      </c>
      <c r="R57" s="233" t="e">
        <f>(INDEX(Finish_table!BA$4:BA$99,MATCH('16 Year_History_Results'!$G57,Finish_table!BB$4:BB$99,0),1))</f>
        <v>#N/A</v>
      </c>
      <c r="S57" s="233" t="e">
        <f>(INDEX(Finish_table!BJ$4:BJ$99,MATCH('16 Year_History_Results'!$G57,Finish_table!BK$4:BK$99,0),1))</f>
        <v>#N/A</v>
      </c>
      <c r="T57" s="233" t="e">
        <f>(INDEX(Finish_table!BS$4:BS$99,MATCH('16 Year_History_Results'!$G57,Finish_table!BT$4:BT$99,0),1))</f>
        <v>#N/A</v>
      </c>
      <c r="U57" s="233" t="e">
        <f>(INDEX(Finish_table!CB$4:CB$99,MATCH('16 Year_History_Results'!$G57,Finish_table!CC$4:CC$99,0),1))</f>
        <v>#N/A</v>
      </c>
      <c r="V57" s="233" t="str">
        <f>(INDEX(Finish_table!CK$4:CK$99,MATCH('16 Year_History_Results'!$G57,Finish_table!CL$4:CL$99,0),1))</f>
        <v>SF</v>
      </c>
      <c r="W57" s="233" t="str">
        <f>(INDEX(Finish_table!CT$4:CT$99,MATCH('16 Year_History_Results'!$G57,Finish_table!CU$4:CU$99,0),1))</f>
        <v>SF</v>
      </c>
      <c r="X57" s="233" t="str">
        <f>(INDEX(Finish_table!DC$4:DC$99,MATCH('16 Year_History_Results'!$G57,Finish_table!DD$4:DD$99,0),1))</f>
        <v>SF</v>
      </c>
      <c r="Y57" s="233" t="e">
        <f>(INDEX(Finish_table!DL$4:DL$99,MATCH('16 Year_History_Results'!$G57,Finish_table!DM$4:DM$99,0),1))</f>
        <v>#N/A</v>
      </c>
      <c r="Z57" s="233" t="str">
        <f>(INDEX(Finish_table!DU$4:DU$99,MATCH('16 Year_History_Results'!$G57,Finish_table!DV$4:DV$99,0),1))</f>
        <v>F</v>
      </c>
      <c r="AA57" s="233" t="str">
        <f>(INDEX(Finish_table!ED$4:ED$140,MATCH('16 Year_History_Results'!$G57,Finish_table!EE$4:EE$140,0),1))</f>
        <v>QF</v>
      </c>
      <c r="AB57" s="233" t="str">
        <f>(INDEX(Finish_table!EM$4:EM$224,MATCH('16 Year_History_Results'!$G57,Finish_table!EN$4:EN$224,0),1))</f>
        <v>QF</v>
      </c>
      <c r="AC57" s="253" t="str">
        <f>(INDEX(Finish_table!EW$4:EW$224,MATCH('16 Year_History_Results'!$G57,Finish_table!EX$4:EX$224,0),1))</f>
        <v>QF</v>
      </c>
      <c r="AD57" s="2"/>
      <c r="AE57" s="2"/>
      <c r="AF57" s="2"/>
      <c r="AG57">
        <f t="shared" si="1"/>
        <v>1538</v>
      </c>
      <c r="AH57" s="146"/>
      <c r="AI57" s="2"/>
      <c r="AJ57" s="146">
        <f>INDEX('2001'!$C$44:$C$140,'16 Year_History_Results'!BZ57)</f>
        <v>0</v>
      </c>
      <c r="AK57" s="2">
        <f>INDEX('2002'!$C$44:$C$140,'16 Year_History_Results'!CA57)</f>
        <v>0</v>
      </c>
      <c r="AL57" s="2">
        <f>INDEX('2003'!$C$44:$C$140,'16 Year_History_Results'!CB57)</f>
        <v>0</v>
      </c>
      <c r="AM57" s="2">
        <f>INDEX('2004'!$C$44:$C$140,'16 Year_History_Results'!CC57)</f>
        <v>0</v>
      </c>
      <c r="AN57" s="2">
        <f>INDEX('2005'!$C$44:$C$140,'16 Year_History_Results'!CD57)</f>
        <v>0</v>
      </c>
      <c r="AO57" s="2">
        <f>INDEX('2006'!$C$44:$C$140,'16 Year_History_Results'!CE57)</f>
        <v>0</v>
      </c>
      <c r="AP57" s="2">
        <f>INDEX('2007'!$C$44:$C$140,'16 Year_History_Results'!CF57)</f>
        <v>0</v>
      </c>
      <c r="AQ57" s="2">
        <f>INDEX('2008'!$C$44:$C$140,'16 Year_History_Results'!CG57)</f>
        <v>0</v>
      </c>
      <c r="AR57" s="2">
        <f>INDEX('2009'!$C$44:$C$140,'16 Year_History_Results'!CH57)</f>
        <v>10</v>
      </c>
      <c r="AS57" s="2">
        <f>INDEX('2010'!$C$44:$C$140,'16 Year_History_Results'!CI57)</f>
        <v>10</v>
      </c>
      <c r="AT57" s="2">
        <f>INDEX('2011'!$C$44:$C$140,'16 Year_History_Results'!CJ57)</f>
        <v>10</v>
      </c>
      <c r="AU57" s="2">
        <f>INDEX('2012'!$C$44:$C$140,'16 Year_History_Results'!CK57)</f>
        <v>0</v>
      </c>
      <c r="AV57" s="2">
        <f>INDEX('2013'!$C$44:$C$140,'16 Year_History_Results'!CL57)</f>
        <v>20</v>
      </c>
      <c r="AW57" s="2">
        <f>INDEX('2014'!$C$52:$C$180,'16 Year_History_Results'!CM57)</f>
        <v>0</v>
      </c>
      <c r="AX57" s="2">
        <f>INDEX('2015'!$E$52:$E$308,'16 Year_History_Results'!CN57)</f>
        <v>0</v>
      </c>
      <c r="AY57" s="147">
        <f>INDEX('2016'!$E$52:$E$308,'16 Year_History_Results'!CO57)</f>
        <v>0</v>
      </c>
      <c r="AZ57" s="2"/>
      <c r="BA57" s="2"/>
      <c r="BB57">
        <f t="shared" si="13"/>
        <v>1538</v>
      </c>
      <c r="BC57" s="146"/>
      <c r="BD57" s="2"/>
      <c r="BE57" s="146">
        <f>INDEX('2001'!$B$44:$B$140,'16 Year_History_Results'!BZ57)</f>
        <v>0</v>
      </c>
      <c r="BF57" s="2">
        <f>INDEX('2002'!$B$44:$B$140,'16 Year_History_Results'!CA57)</f>
        <v>0</v>
      </c>
      <c r="BG57" s="2">
        <f>INDEX('2003'!$B$44:$B$140,'16 Year_History_Results'!CB57)</f>
        <v>0</v>
      </c>
      <c r="BH57" s="2">
        <f>INDEX('2004'!$B$44:$B$140,'16 Year_History_Results'!CC57)</f>
        <v>0</v>
      </c>
      <c r="BI57" s="2">
        <f>INDEX('2005'!$B$44:$B$140,'16 Year_History_Results'!CD57)</f>
        <v>0</v>
      </c>
      <c r="BJ57" s="2">
        <f>INDEX('2006'!$B$44:$B$140,'16 Year_History_Results'!CE57)</f>
        <v>0</v>
      </c>
      <c r="BK57" s="2">
        <f>INDEX('2007'!$B$44:$B$140,'16 Year_History_Results'!CF57)</f>
        <v>0</v>
      </c>
      <c r="BL57" s="2">
        <f>INDEX('2008'!$B$44:$B$140,'16 Year_History_Results'!CG57)</f>
        <v>0</v>
      </c>
      <c r="BM57" s="2">
        <f>INDEX('2009'!$B$44:$B$140,'16 Year_History_Results'!CH57)</f>
        <v>15</v>
      </c>
      <c r="BN57" s="2">
        <f>INDEX('2010'!$B$44:$B$140,'16 Year_History_Results'!CI57)</f>
        <v>15</v>
      </c>
      <c r="BO57" s="2">
        <f>INDEX('2011'!$B$44:$B$140,'16 Year_History_Results'!CJ57)</f>
        <v>13</v>
      </c>
      <c r="BP57" s="2">
        <f>INDEX('2012'!$B$44:$B$140,'16 Year_History_Results'!CK57)</f>
        <v>0</v>
      </c>
      <c r="BQ57" s="2">
        <f>INDEX('2013'!$B$44:$B$140,'16 Year_History_Results'!CL57)</f>
        <v>16</v>
      </c>
      <c r="BR57" s="2">
        <f>INDEX('2014'!$B$52:$B$180,'16 Year_History_Results'!CM57)</f>
        <v>10</v>
      </c>
      <c r="BS57" s="147">
        <f>INDEX('2015'!$B$52:$B$308,'16 Year_History_Results'!CN57)</f>
        <v>12</v>
      </c>
      <c r="BT57" s="147">
        <f>INDEX('2016'!$B$52:$B$308,'16 Year_History_Results'!CO57)</f>
        <v>15</v>
      </c>
      <c r="BW57">
        <f t="shared" si="14"/>
        <v>1538</v>
      </c>
      <c r="BX57" s="146"/>
      <c r="BY57" s="2"/>
      <c r="BZ57" s="146">
        <f>IF(ISNA(MATCH($BW57,'2001'!$A$44:$A$139,0)),97,MATCH($BW57,'2001'!$A$44:$A$139,0))</f>
        <v>97</v>
      </c>
      <c r="CA57" s="2">
        <f>IF(ISNA(MATCH($BW57,'2002'!$A$44:$A$139,0)),97,MATCH($BW57,'2002'!$A$44:$A$139,0))</f>
        <v>97</v>
      </c>
      <c r="CB57" s="2">
        <f>IF(ISNA(MATCH($BW57,'2003'!$A$44:$A$139,0)),97,MATCH($BW57,'2003'!$A$44:$A$139,0))</f>
        <v>97</v>
      </c>
      <c r="CC57" s="2">
        <f>IF(ISNA(MATCH($BW57,'2004'!$A$44:$A$139,0)),97,MATCH($BW57,'2004'!$A$44:$A$139,0))</f>
        <v>97</v>
      </c>
      <c r="CD57" s="2">
        <f>IF(ISNA(MATCH($BW57,'2005'!$A$44:$A$139,0)),97,MATCH($BW57,'2005'!$A$44:$A$139,0))</f>
        <v>97</v>
      </c>
      <c r="CE57" s="2">
        <f>IF(ISNA(MATCH($BW57,'2006'!$A$44:$A$139,0)),97,MATCH($BW57,'2006'!$A$44:$A$139,0))</f>
        <v>97</v>
      </c>
      <c r="CF57" s="2">
        <f>IF(ISNA(MATCH($BW57,'2007'!$A$44:$A$139,0)),97,MATCH($BW57,'2007'!$A$44:$A$139,0))</f>
        <v>97</v>
      </c>
      <c r="CG57" s="2">
        <f>IF(ISNA(MATCH($BW57,'2008'!$A$44:$A$139,0)),97,MATCH($BW57,'2008'!$A$44:$A$139,0))</f>
        <v>97</v>
      </c>
      <c r="CH57" s="2">
        <f>IF(ISNA(MATCH($BW57,'2009'!$A$44:$A$139,0)),97,MATCH($BW57,'2009'!$A$44:$A$139,0))</f>
        <v>71</v>
      </c>
      <c r="CI57" s="2">
        <f>IF(ISNA(MATCH($BW57,'2010'!$A$44:$A$139,0)),97,MATCH($BW57,'2010'!$A$44:$A$139,0))</f>
        <v>62</v>
      </c>
      <c r="CJ57" s="2">
        <f>IF(ISNA(MATCH($BW57,'2011'!$A$44:$A$139,0)),97,MATCH($BW57,'2011'!$A$44:$A$139,0))</f>
        <v>60</v>
      </c>
      <c r="CK57" s="2">
        <f>IF(ISNA(MATCH($BW57,'2012'!$A$44:$A$139,0)),97,MATCH($BW57,'2012'!$A$44:$A$139,0))</f>
        <v>97</v>
      </c>
      <c r="CL57" s="2">
        <f>IF(ISNA(MATCH($BW57,'2013'!$A$44:$A$139,0)),97,MATCH($BW57,'2013'!$A$44:$A$139,0))</f>
        <v>47</v>
      </c>
      <c r="CM57" s="2">
        <f>IF(ISNA(MATCH($BW57,'2014'!$A$52:$A$179,0)),129,MATCH($BW57,'2014'!$A$52:$A$179,0))</f>
        <v>70</v>
      </c>
      <c r="CN57" s="147">
        <f>IF(ISNA(MATCH($BW57,'2015'!$A$52:$A$307,0)),257,MATCH($BW57,'2015'!$A$52:$A$307,0))</f>
        <v>108</v>
      </c>
      <c r="CO57" s="147">
        <f>IF(ISNA(MATCH($BW57,'2016'!$A$52:$A$307,0)),257,MATCH($BW57,'2016'!$A$52:$A$307,0))</f>
        <v>110</v>
      </c>
      <c r="CQ57">
        <f t="shared" si="15"/>
        <v>1538</v>
      </c>
      <c r="CR57" s="278"/>
      <c r="CS57" s="279"/>
      <c r="CT57" s="278">
        <f t="shared" si="16"/>
        <v>0</v>
      </c>
      <c r="CU57" s="279">
        <f t="shared" si="2"/>
        <v>0</v>
      </c>
      <c r="CV57" s="279">
        <f t="shared" si="3"/>
        <v>0</v>
      </c>
      <c r="CW57" s="279">
        <f t="shared" si="4"/>
        <v>0</v>
      </c>
      <c r="CX57" s="279">
        <f t="shared" si="5"/>
        <v>0</v>
      </c>
      <c r="CY57" s="279">
        <f t="shared" si="6"/>
        <v>0</v>
      </c>
      <c r="CZ57" s="279">
        <f t="shared" si="7"/>
        <v>0</v>
      </c>
      <c r="DA57" s="279">
        <f t="shared" si="8"/>
        <v>0</v>
      </c>
      <c r="DB57" s="279">
        <f t="shared" si="9"/>
        <v>25</v>
      </c>
      <c r="DC57" s="279">
        <f t="shared" si="17"/>
        <v>41.664999999999999</v>
      </c>
      <c r="DD57" s="279">
        <f t="shared" si="18"/>
        <v>50.773888999999997</v>
      </c>
      <c r="DE57" s="279">
        <f t="shared" si="19"/>
        <v>33.845874407399997</v>
      </c>
      <c r="DF57" s="279">
        <f t="shared" si="20"/>
        <v>58.561659879972837</v>
      </c>
      <c r="DG57" s="279">
        <f t="shared" si="21"/>
        <v>49.037202475989893</v>
      </c>
      <c r="DH57" s="280">
        <f t="shared" si="38"/>
        <v>44.688199170494862</v>
      </c>
      <c r="DI57" s="280">
        <f t="shared" si="39"/>
        <v>44.789153567051869</v>
      </c>
      <c r="DJ57" s="154">
        <f t="shared" si="10"/>
        <v>49</v>
      </c>
      <c r="DK57" s="279">
        <f t="shared" si="22"/>
        <v>1538</v>
      </c>
      <c r="DL57" s="97"/>
      <c r="DM57" s="154"/>
      <c r="DN57" s="267">
        <f t="shared" si="23"/>
        <v>0</v>
      </c>
      <c r="DO57" s="154">
        <f t="shared" si="24"/>
        <v>0</v>
      </c>
      <c r="DP57" s="154">
        <f t="shared" si="25"/>
        <v>0</v>
      </c>
      <c r="DQ57" s="154">
        <f t="shared" si="26"/>
        <v>0</v>
      </c>
      <c r="DR57" s="154">
        <f t="shared" si="27"/>
        <v>0</v>
      </c>
      <c r="DS57" s="154">
        <f t="shared" si="28"/>
        <v>0</v>
      </c>
      <c r="DT57" s="154">
        <f t="shared" si="29"/>
        <v>0</v>
      </c>
      <c r="DU57" s="154">
        <f t="shared" si="30"/>
        <v>0</v>
      </c>
      <c r="DV57" s="154">
        <f t="shared" si="31"/>
        <v>25</v>
      </c>
      <c r="DW57" s="154">
        <f t="shared" si="32"/>
        <v>50</v>
      </c>
      <c r="DX57" s="154">
        <f t="shared" si="33"/>
        <v>73</v>
      </c>
      <c r="DY57" s="154">
        <f t="shared" si="34"/>
        <v>73</v>
      </c>
      <c r="DZ57" s="154">
        <f t="shared" si="35"/>
        <v>109</v>
      </c>
      <c r="EA57" s="154">
        <f t="shared" si="36"/>
        <v>119</v>
      </c>
      <c r="EB57" s="264">
        <f t="shared" si="40"/>
        <v>131</v>
      </c>
      <c r="EC57" s="264">
        <f t="shared" si="41"/>
        <v>146</v>
      </c>
      <c r="ED57" s="154">
        <f t="shared" si="11"/>
        <v>53</v>
      </c>
    </row>
    <row r="58" spans="2:137" ht="13" thickBot="1" x14ac:dyDescent="0.3">
      <c r="B58" s="250">
        <v>34</v>
      </c>
      <c r="C58" s="50">
        <f t="shared" si="0"/>
        <v>1</v>
      </c>
      <c r="D58" s="50">
        <f t="shared" si="12"/>
        <v>1</v>
      </c>
      <c r="E58" s="97"/>
      <c r="F58" s="2">
        <f t="shared" si="37"/>
        <v>53</v>
      </c>
      <c r="G58" s="207">
        <v>2848</v>
      </c>
      <c r="H58" s="98">
        <f>15- COUNTIF(L58:AC58,"#N/A")</f>
        <v>2</v>
      </c>
      <c r="I58" s="131">
        <f>SUM(AH58:AY58)+SUM(BE58:BT58)</f>
        <v>77</v>
      </c>
      <c r="J58" s="398">
        <f>DI58</f>
        <v>44.661333560000003</v>
      </c>
      <c r="K58" s="456" t="str">
        <f>IF(ISNUMBER(MATCH(G58,'[4]OPR data'!$A$3:$A$2900,0)),"Y","N")</f>
        <v>Y</v>
      </c>
      <c r="L58" s="146"/>
      <c r="M58" s="233"/>
      <c r="N58" s="469" t="e">
        <f>(INDEX(Finish_table!R$4:R$83,MATCH('16 Year_History_Results'!$G58,Finish_table!S$4:S$83,0),1))</f>
        <v>#N/A</v>
      </c>
      <c r="O58" s="233" t="e">
        <f>(INDEX(Finish_table!Z$4:Z$99,MATCH('16 Year_History_Results'!$G58,Finish_table!AA$4:AA$99,0),1))</f>
        <v>#N/A</v>
      </c>
      <c r="P58" s="233" t="e">
        <f>(INDEX(Finish_table!AI$4:AI$99,MATCH('16 Year_History_Results'!$G58,Finish_table!AJ$4:AJ$99,0),1))</f>
        <v>#N/A</v>
      </c>
      <c r="Q58" s="233" t="e">
        <f>(INDEX(Finish_table!AR$4:AR$99,MATCH('16 Year_History_Results'!$G58,Finish_table!AS$4:AS$99,0),1))</f>
        <v>#N/A</v>
      </c>
      <c r="R58" s="233" t="e">
        <f>(INDEX(Finish_table!BA$4:BA$99,MATCH('16 Year_History_Results'!$G58,Finish_table!BB$4:BB$99,0),1))</f>
        <v>#N/A</v>
      </c>
      <c r="S58" s="233" t="e">
        <f>(INDEX(Finish_table!BJ$4:BJ$99,MATCH('16 Year_History_Results'!$G58,Finish_table!BK$4:BK$99,0),1))</f>
        <v>#N/A</v>
      </c>
      <c r="T58" s="233" t="e">
        <f>(INDEX(Finish_table!BS$4:BS$99,MATCH('16 Year_History_Results'!$G58,Finish_table!BT$4:BT$99,0),1))</f>
        <v>#N/A</v>
      </c>
      <c r="U58" s="233" t="e">
        <f>(INDEX(Finish_table!CB$4:CB$99,MATCH('16 Year_History_Results'!$G58,Finish_table!CC$4:CC$99,0),1))</f>
        <v>#N/A</v>
      </c>
      <c r="V58" s="233" t="e">
        <f>(INDEX(Finish_table!CK$4:CK$99,MATCH('16 Year_History_Results'!$G58,Finish_table!CL$4:CL$99,0),1))</f>
        <v>#N/A</v>
      </c>
      <c r="W58" s="233" t="e">
        <f>(INDEX(Finish_table!CT$4:CT$99,MATCH('16 Year_History_Results'!$G58,Finish_table!CU$4:CU$99,0),1))</f>
        <v>#N/A</v>
      </c>
      <c r="X58" s="233" t="e">
        <f>(INDEX(Finish_table!DC$4:DC$99,MATCH('16 Year_History_Results'!$G58,Finish_table!DD$4:DD$99,0),1))</f>
        <v>#N/A</v>
      </c>
      <c r="Y58" s="233" t="e">
        <f>(INDEX(Finish_table!DL$4:DL$99,MATCH('16 Year_History_Results'!$G58,Finish_table!DM$4:DM$99,0),1))</f>
        <v>#N/A</v>
      </c>
      <c r="Z58" s="233" t="e">
        <f>(INDEX(Finish_table!DU$4:DU$99,MATCH('16 Year_History_Results'!$G58,Finish_table!DV$4:DV$99,0),1))</f>
        <v>#N/A</v>
      </c>
      <c r="AA58" s="233" t="str">
        <f>(INDEX(Finish_table!ED$4:ED$140,MATCH('16 Year_History_Results'!$G58,Finish_table!EE$4:EE$140,0),1))</f>
        <v>WC</v>
      </c>
      <c r="AB58" s="233" t="str">
        <f>(INDEX(Finish_table!EM$4:EM$224,MATCH('16 Year_History_Results'!$G58,Finish_table!EN$4:EN$224,0),1))</f>
        <v>QF</v>
      </c>
      <c r="AC58" s="253" t="str">
        <f>(INDEX(Finish_table!EW$4:EW$224,MATCH('16 Year_History_Results'!$G58,Finish_table!EX$4:EX$224,0),1))</f>
        <v>QF</v>
      </c>
      <c r="AD58" s="2"/>
      <c r="AE58" s="2"/>
      <c r="AF58" s="2"/>
      <c r="AG58">
        <f t="shared" si="1"/>
        <v>2848</v>
      </c>
      <c r="AH58" s="146"/>
      <c r="AI58" s="2"/>
      <c r="AJ58" s="146">
        <f>INDEX('2001'!$C$44:$C$140,'16 Year_History_Results'!BZ58)</f>
        <v>0</v>
      </c>
      <c r="AK58" s="2">
        <f>INDEX('2002'!$C$44:$C$140,'16 Year_History_Results'!CA58)</f>
        <v>0</v>
      </c>
      <c r="AL58" s="2">
        <f>INDEX('2003'!$C$44:$C$140,'16 Year_History_Results'!CB58)</f>
        <v>0</v>
      </c>
      <c r="AM58" s="2">
        <f>INDEX('2004'!$C$44:$C$140,'16 Year_History_Results'!CC58)</f>
        <v>0</v>
      </c>
      <c r="AN58" s="2">
        <f>INDEX('2005'!$C$44:$C$140,'16 Year_History_Results'!CD58)</f>
        <v>0</v>
      </c>
      <c r="AO58" s="2">
        <f>INDEX('2006'!$C$44:$C$140,'16 Year_History_Results'!CE58)</f>
        <v>0</v>
      </c>
      <c r="AP58" s="2">
        <f>INDEX('2007'!$C$44:$C$140,'16 Year_History_Results'!CF58)</f>
        <v>0</v>
      </c>
      <c r="AQ58" s="2">
        <f>INDEX('2008'!$C$44:$C$140,'16 Year_History_Results'!CG58)</f>
        <v>0</v>
      </c>
      <c r="AR58" s="2">
        <f>INDEX('2009'!$C$44:$C$140,'16 Year_History_Results'!CH58)</f>
        <v>0</v>
      </c>
      <c r="AS58" s="2">
        <f>INDEX('2010'!$C$44:$C$140,'16 Year_History_Results'!CI58)</f>
        <v>0</v>
      </c>
      <c r="AT58" s="2">
        <f>INDEX('2011'!$C$44:$C$140,'16 Year_History_Results'!CJ58)</f>
        <v>0</v>
      </c>
      <c r="AU58" s="2">
        <f>INDEX('2012'!$C$44:$C$140,'16 Year_History_Results'!CK58)</f>
        <v>0</v>
      </c>
      <c r="AV58" s="2">
        <f>INDEX('2013'!$C$44:$C$140,'16 Year_History_Results'!CL58)</f>
        <v>0</v>
      </c>
      <c r="AW58" s="2">
        <f>INDEX('2014'!$C$52:$C$180,'16 Year_History_Results'!CM58)</f>
        <v>50</v>
      </c>
      <c r="AX58" s="2">
        <f>INDEX('2015'!$E$52:$E$308,'16 Year_History_Results'!CN58)</f>
        <v>0</v>
      </c>
      <c r="AY58" s="147">
        <f>INDEX('2016'!$E$52:$E$308,'16 Year_History_Results'!CO58)</f>
        <v>0</v>
      </c>
      <c r="AZ58" s="2"/>
      <c r="BA58" s="2"/>
      <c r="BB58">
        <f t="shared" si="13"/>
        <v>2848</v>
      </c>
      <c r="BC58" s="146"/>
      <c r="BD58" s="2"/>
      <c r="BE58" s="146">
        <f>INDEX('2001'!$B$44:$B$140,'16 Year_History_Results'!BZ58)</f>
        <v>0</v>
      </c>
      <c r="BF58" s="2">
        <f>INDEX('2002'!$B$44:$B$140,'16 Year_History_Results'!CA58)</f>
        <v>0</v>
      </c>
      <c r="BG58" s="2">
        <f>INDEX('2003'!$B$44:$B$140,'16 Year_History_Results'!CB58)</f>
        <v>0</v>
      </c>
      <c r="BH58" s="2">
        <f>INDEX('2004'!$B$44:$B$140,'16 Year_History_Results'!CC58)</f>
        <v>0</v>
      </c>
      <c r="BI58" s="2">
        <f>INDEX('2005'!$B$44:$B$140,'16 Year_History_Results'!CD58)</f>
        <v>0</v>
      </c>
      <c r="BJ58" s="2">
        <f>INDEX('2006'!$B$44:$B$140,'16 Year_History_Results'!CE58)</f>
        <v>0</v>
      </c>
      <c r="BK58" s="2">
        <f>INDEX('2007'!$B$44:$B$140,'16 Year_History_Results'!CF58)</f>
        <v>0</v>
      </c>
      <c r="BL58" s="2">
        <f>INDEX('2008'!$B$44:$B$140,'16 Year_History_Results'!CG58)</f>
        <v>0</v>
      </c>
      <c r="BM58" s="2">
        <f>INDEX('2009'!$B$44:$B$140,'16 Year_History_Results'!CH58)</f>
        <v>0</v>
      </c>
      <c r="BN58" s="2">
        <f>INDEX('2010'!$B$44:$B$140,'16 Year_History_Results'!CI58)</f>
        <v>0</v>
      </c>
      <c r="BO58" s="2">
        <f>INDEX('2011'!$B$44:$B$140,'16 Year_History_Results'!CJ58)</f>
        <v>0</v>
      </c>
      <c r="BP58" s="2">
        <f>INDEX('2012'!$B$44:$B$140,'16 Year_History_Results'!CK58)</f>
        <v>0</v>
      </c>
      <c r="BQ58" s="2">
        <f>INDEX('2013'!$B$44:$B$140,'16 Year_History_Results'!CL58)</f>
        <v>0</v>
      </c>
      <c r="BR58" s="2">
        <f>INDEX('2014'!$B$52:$B$180,'16 Year_History_Results'!CM58)</f>
        <v>1</v>
      </c>
      <c r="BS58" s="147">
        <f>INDEX('2015'!$B$52:$B$308,'16 Year_History_Results'!CN58)</f>
        <v>12</v>
      </c>
      <c r="BT58" s="147">
        <f>INDEX('2016'!$B$52:$B$308,'16 Year_History_Results'!CO58)</f>
        <v>14</v>
      </c>
      <c r="BW58">
        <f t="shared" si="14"/>
        <v>2848</v>
      </c>
      <c r="BX58" s="146"/>
      <c r="BY58" s="2"/>
      <c r="BZ58" s="146">
        <f>IF(ISNA(MATCH($BW58,'2001'!$A$44:$A$139,0)),97,MATCH($BW58,'2001'!$A$44:$A$139,0))</f>
        <v>97</v>
      </c>
      <c r="CA58" s="2">
        <f>IF(ISNA(MATCH($BW58,'2002'!$A$44:$A$139,0)),97,MATCH($BW58,'2002'!$A$44:$A$139,0))</f>
        <v>97</v>
      </c>
      <c r="CB58" s="2">
        <f>IF(ISNA(MATCH($BW58,'2003'!$A$44:$A$139,0)),97,MATCH($BW58,'2003'!$A$44:$A$139,0))</f>
        <v>97</v>
      </c>
      <c r="CC58" s="2">
        <f>IF(ISNA(MATCH($BW58,'2004'!$A$44:$A$139,0)),97,MATCH($BW58,'2004'!$A$44:$A$139,0))</f>
        <v>97</v>
      </c>
      <c r="CD58" s="2">
        <f>IF(ISNA(MATCH($BW58,'2005'!$A$44:$A$139,0)),97,MATCH($BW58,'2005'!$A$44:$A$139,0))</f>
        <v>97</v>
      </c>
      <c r="CE58" s="2">
        <f>IF(ISNA(MATCH($BW58,'2006'!$A$44:$A$139,0)),97,MATCH($BW58,'2006'!$A$44:$A$139,0))</f>
        <v>97</v>
      </c>
      <c r="CF58" s="2">
        <f>IF(ISNA(MATCH($BW58,'2007'!$A$44:$A$139,0)),97,MATCH($BW58,'2007'!$A$44:$A$139,0))</f>
        <v>97</v>
      </c>
      <c r="CG58" s="2">
        <f>IF(ISNA(MATCH($BW58,'2008'!$A$44:$A$139,0)),97,MATCH($BW58,'2008'!$A$44:$A$139,0))</f>
        <v>97</v>
      </c>
      <c r="CH58" s="2">
        <f>IF(ISNA(MATCH($BW58,'2009'!$A$44:$A$139,0)),97,MATCH($BW58,'2009'!$A$44:$A$139,0))</f>
        <v>97</v>
      </c>
      <c r="CI58" s="2">
        <f>IF(ISNA(MATCH($BW58,'2010'!$A$44:$A$139,0)),97,MATCH($BW58,'2010'!$A$44:$A$139,0))</f>
        <v>97</v>
      </c>
      <c r="CJ58" s="2">
        <f>IF(ISNA(MATCH($BW58,'2011'!$A$44:$A$139,0)),97,MATCH($BW58,'2011'!$A$44:$A$139,0))</f>
        <v>97</v>
      </c>
      <c r="CK58" s="2">
        <f>IF(ISNA(MATCH($BW58,'2012'!$A$44:$A$139,0)),97,MATCH($BW58,'2012'!$A$44:$A$139,0))</f>
        <v>97</v>
      </c>
      <c r="CL58" s="2">
        <f>IF(ISNA(MATCH($BW58,'2013'!$A$44:$A$139,0)),97,MATCH($BW58,'2013'!$A$44:$A$139,0))</f>
        <v>97</v>
      </c>
      <c r="CM58" s="2">
        <f>IF(ISNA(MATCH($BW58,'2014'!$A$52:$A$179,0)),129,MATCH($BW58,'2014'!$A$52:$A$179,0))</f>
        <v>105</v>
      </c>
      <c r="CN58" s="147">
        <f>IF(ISNA(MATCH($BW58,'2015'!$A$52:$A$307,0)),257,MATCH($BW58,'2015'!$A$52:$A$307,0))</f>
        <v>174</v>
      </c>
      <c r="CO58" s="147">
        <f>IF(ISNA(MATCH($BW58,'2016'!$A$52:$A$307,0)),257,MATCH($BW58,'2016'!$A$52:$A$307,0))</f>
        <v>171</v>
      </c>
      <c r="CQ58">
        <f t="shared" si="15"/>
        <v>2848</v>
      </c>
      <c r="CR58" s="278"/>
      <c r="CS58" s="279"/>
      <c r="CT58" s="278">
        <f t="shared" si="16"/>
        <v>0</v>
      </c>
      <c r="CU58" s="279">
        <f t="shared" si="2"/>
        <v>0</v>
      </c>
      <c r="CV58" s="279">
        <f t="shared" si="3"/>
        <v>0</v>
      </c>
      <c r="CW58" s="279">
        <f t="shared" si="4"/>
        <v>0</v>
      </c>
      <c r="CX58" s="279">
        <f t="shared" si="5"/>
        <v>0</v>
      </c>
      <c r="CY58" s="279">
        <f t="shared" si="6"/>
        <v>0</v>
      </c>
      <c r="CZ58" s="279">
        <f t="shared" si="7"/>
        <v>0</v>
      </c>
      <c r="DA58" s="279">
        <f t="shared" si="8"/>
        <v>0</v>
      </c>
      <c r="DB58" s="279">
        <f t="shared" si="9"/>
        <v>0</v>
      </c>
      <c r="DC58" s="279">
        <f t="shared" si="17"/>
        <v>0</v>
      </c>
      <c r="DD58" s="279">
        <f t="shared" si="18"/>
        <v>0</v>
      </c>
      <c r="DE58" s="279">
        <f t="shared" si="19"/>
        <v>0</v>
      </c>
      <c r="DF58" s="279">
        <f t="shared" si="20"/>
        <v>0</v>
      </c>
      <c r="DG58" s="279">
        <f t="shared" si="21"/>
        <v>51</v>
      </c>
      <c r="DH58" s="280">
        <f t="shared" si="38"/>
        <v>45.996600000000001</v>
      </c>
      <c r="DI58" s="280">
        <f t="shared" si="39"/>
        <v>44.661333560000003</v>
      </c>
      <c r="DJ58" s="154">
        <f t="shared" si="10"/>
        <v>43</v>
      </c>
      <c r="DK58" s="279">
        <f t="shared" si="22"/>
        <v>2848</v>
      </c>
      <c r="DL58" s="97"/>
      <c r="DM58" s="154"/>
      <c r="DN58" s="267">
        <f t="shared" si="23"/>
        <v>0</v>
      </c>
      <c r="DO58" s="154">
        <f t="shared" si="24"/>
        <v>0</v>
      </c>
      <c r="DP58" s="154">
        <f t="shared" si="25"/>
        <v>0</v>
      </c>
      <c r="DQ58" s="154">
        <f t="shared" si="26"/>
        <v>0</v>
      </c>
      <c r="DR58" s="154">
        <f t="shared" si="27"/>
        <v>0</v>
      </c>
      <c r="DS58" s="154">
        <f t="shared" si="28"/>
        <v>0</v>
      </c>
      <c r="DT58" s="154">
        <f t="shared" si="29"/>
        <v>0</v>
      </c>
      <c r="DU58" s="154">
        <f t="shared" si="30"/>
        <v>0</v>
      </c>
      <c r="DV58" s="154">
        <f t="shared" si="31"/>
        <v>0</v>
      </c>
      <c r="DW58" s="154">
        <f t="shared" si="32"/>
        <v>0</v>
      </c>
      <c r="DX58" s="154">
        <f t="shared" si="33"/>
        <v>0</v>
      </c>
      <c r="DY58" s="154">
        <f t="shared" si="34"/>
        <v>0</v>
      </c>
      <c r="DZ58" s="154">
        <f t="shared" si="35"/>
        <v>0</v>
      </c>
      <c r="EA58" s="154">
        <f t="shared" si="36"/>
        <v>51</v>
      </c>
      <c r="EB58" s="264">
        <f t="shared" si="40"/>
        <v>63</v>
      </c>
      <c r="EC58" s="264">
        <f t="shared" si="41"/>
        <v>77</v>
      </c>
      <c r="ED58" s="154">
        <f t="shared" si="11"/>
        <v>143</v>
      </c>
    </row>
    <row r="59" spans="2:137" ht="13" thickBot="1" x14ac:dyDescent="0.3">
      <c r="B59" s="162">
        <v>37</v>
      </c>
      <c r="C59" s="50">
        <f t="shared" si="0"/>
        <v>1</v>
      </c>
      <c r="D59" s="50">
        <f t="shared" si="12"/>
        <v>0</v>
      </c>
      <c r="E59" s="97"/>
      <c r="F59" s="2">
        <f t="shared" si="37"/>
        <v>54</v>
      </c>
      <c r="G59" s="487">
        <v>2451</v>
      </c>
      <c r="H59" s="98">
        <f>15- COUNTIF(L59:AC59,"#N/A")</f>
        <v>2</v>
      </c>
      <c r="I59" s="131">
        <f>SUM(AH59:AY59)+SUM(BE59:BT59)</f>
        <v>65</v>
      </c>
      <c r="J59" s="398">
        <f>DI59</f>
        <v>43.8854446</v>
      </c>
      <c r="K59" s="456" t="str">
        <f>IF(ISNUMBER(MATCH(G59,'[4]OPR data'!$A$3:$A$2900,0)),"Y","N")</f>
        <v>Y</v>
      </c>
      <c r="L59" s="146"/>
      <c r="M59" s="233"/>
      <c r="N59" s="469" t="e">
        <f>(INDEX(Finish_table!R$4:R$83,MATCH('16 Year_History_Results'!$G59,Finish_table!S$4:S$83,0),1))</f>
        <v>#N/A</v>
      </c>
      <c r="O59" s="233" t="e">
        <f>(INDEX(Finish_table!Z$4:Z$99,MATCH('16 Year_History_Results'!$G59,Finish_table!AA$4:AA$99,0),1))</f>
        <v>#N/A</v>
      </c>
      <c r="P59" s="233" t="e">
        <f>(INDEX(Finish_table!AI$4:AI$99,MATCH('16 Year_History_Results'!$G59,Finish_table!AJ$4:AJ$99,0),1))</f>
        <v>#N/A</v>
      </c>
      <c r="Q59" s="233" t="e">
        <f>(INDEX(Finish_table!AR$4:AR$99,MATCH('16 Year_History_Results'!$G59,Finish_table!AS$4:AS$99,0),1))</f>
        <v>#N/A</v>
      </c>
      <c r="R59" s="233" t="e">
        <f>(INDEX(Finish_table!BA$4:BA$99,MATCH('16 Year_History_Results'!$G59,Finish_table!BB$4:BB$99,0),1))</f>
        <v>#N/A</v>
      </c>
      <c r="S59" s="233" t="e">
        <f>(INDEX(Finish_table!BJ$4:BJ$99,MATCH('16 Year_History_Results'!$G59,Finish_table!BK$4:BK$99,0),1))</f>
        <v>#N/A</v>
      </c>
      <c r="T59" s="233" t="e">
        <f>(INDEX(Finish_table!BS$4:BS$99,MATCH('16 Year_History_Results'!$G59,Finish_table!BT$4:BT$99,0),1))</f>
        <v>#N/A</v>
      </c>
      <c r="U59" s="233" t="e">
        <f>(INDEX(Finish_table!CB$4:CB$99,MATCH('16 Year_History_Results'!$G59,Finish_table!CC$4:CC$99,0),1))</f>
        <v>#N/A</v>
      </c>
      <c r="V59" s="233" t="e">
        <f>(INDEX(Finish_table!CK$4:CK$99,MATCH('16 Year_History_Results'!$G59,Finish_table!CL$4:CL$99,0),1))</f>
        <v>#N/A</v>
      </c>
      <c r="W59" s="233" t="e">
        <f>(INDEX(Finish_table!CT$4:CT$99,MATCH('16 Year_History_Results'!$G59,Finish_table!CU$4:CU$99,0),1))</f>
        <v>#N/A</v>
      </c>
      <c r="X59" s="233" t="e">
        <f>(INDEX(Finish_table!DC$4:DC$99,MATCH('16 Year_History_Results'!$G59,Finish_table!DD$4:DD$99,0),1))</f>
        <v>#N/A</v>
      </c>
      <c r="Y59" s="233" t="e">
        <f>(INDEX(Finish_table!DL$4:DL$99,MATCH('16 Year_History_Results'!$G59,Finish_table!DM$4:DM$99,0),1))</f>
        <v>#N/A</v>
      </c>
      <c r="Z59" s="233" t="e">
        <f>(INDEX(Finish_table!DU$4:DU$99,MATCH('16 Year_History_Results'!$G59,Finish_table!DV$4:DV$99,0),1))</f>
        <v>#N/A</v>
      </c>
      <c r="AA59" s="233" t="str">
        <f>(INDEX(Finish_table!ED$4:ED$140,MATCH('16 Year_History_Results'!$G59,Finish_table!EE$4:EE$140,0),1))</f>
        <v>F</v>
      </c>
      <c r="AB59" s="233" t="str">
        <f>(INDEX(Finish_table!EM$4:EM$224,MATCH('16 Year_History_Results'!$G59,Finish_table!EN$4:EN$224,0),1))</f>
        <v>QF</v>
      </c>
      <c r="AC59" s="253" t="str">
        <f>(INDEX(Finish_table!EW$4:EW$224,MATCH('16 Year_History_Results'!$G59,Finish_table!EX$4:EX$224,0),1))</f>
        <v>SF</v>
      </c>
      <c r="AD59" s="2"/>
      <c r="AE59" s="2"/>
      <c r="AF59" s="2"/>
      <c r="AG59">
        <f t="shared" si="1"/>
        <v>2451</v>
      </c>
      <c r="AH59" s="146"/>
      <c r="AI59" s="2"/>
      <c r="AJ59" s="146">
        <f>INDEX('2001'!$C$44:$C$140,'16 Year_History_Results'!BZ59)</f>
        <v>0</v>
      </c>
      <c r="AK59" s="2">
        <f>INDEX('2002'!$C$44:$C$140,'16 Year_History_Results'!CA59)</f>
        <v>0</v>
      </c>
      <c r="AL59" s="2">
        <f>INDEX('2003'!$C$44:$C$140,'16 Year_History_Results'!CB59)</f>
        <v>0</v>
      </c>
      <c r="AM59" s="2">
        <f>INDEX('2004'!$C$44:$C$140,'16 Year_History_Results'!CC59)</f>
        <v>0</v>
      </c>
      <c r="AN59" s="2">
        <f>INDEX('2005'!$C$44:$C$140,'16 Year_History_Results'!CD59)</f>
        <v>0</v>
      </c>
      <c r="AO59" s="2">
        <f>INDEX('2006'!$C$44:$C$140,'16 Year_History_Results'!CE59)</f>
        <v>0</v>
      </c>
      <c r="AP59" s="2">
        <f>INDEX('2007'!$C$44:$C$140,'16 Year_History_Results'!CF59)</f>
        <v>0</v>
      </c>
      <c r="AQ59" s="2">
        <f>INDEX('2008'!$C$44:$C$140,'16 Year_History_Results'!CG59)</f>
        <v>0</v>
      </c>
      <c r="AR59" s="2">
        <f>INDEX('2009'!$C$44:$C$140,'16 Year_History_Results'!CH59)</f>
        <v>0</v>
      </c>
      <c r="AS59" s="2">
        <f>INDEX('2010'!$C$44:$C$140,'16 Year_History_Results'!CI59)</f>
        <v>0</v>
      </c>
      <c r="AT59" s="2">
        <f>INDEX('2011'!$C$44:$C$140,'16 Year_History_Results'!CJ59)</f>
        <v>0</v>
      </c>
      <c r="AU59" s="2">
        <f>INDEX('2012'!$C$44:$C$140,'16 Year_History_Results'!CK59)</f>
        <v>0</v>
      </c>
      <c r="AV59" s="2">
        <f>INDEX('2013'!$C$44:$C$140,'16 Year_History_Results'!CL59)</f>
        <v>0</v>
      </c>
      <c r="AW59" s="2">
        <f>INDEX('2014'!$C$52:$C$180,'16 Year_History_Results'!CM59)</f>
        <v>20</v>
      </c>
      <c r="AX59" s="2">
        <f>INDEX('2015'!$E$52:$E$308,'16 Year_History_Results'!CN59)</f>
        <v>0</v>
      </c>
      <c r="AY59" s="147">
        <f>INDEX('2016'!$E$52:$E$308,'16 Year_History_Results'!CO59)</f>
        <v>10</v>
      </c>
      <c r="AZ59" s="2"/>
      <c r="BA59" s="2"/>
      <c r="BB59">
        <f t="shared" si="13"/>
        <v>2451</v>
      </c>
      <c r="BC59" s="146"/>
      <c r="BD59" s="2"/>
      <c r="BE59" s="146">
        <f>INDEX('2001'!$B$44:$B$140,'16 Year_History_Results'!BZ59)</f>
        <v>0</v>
      </c>
      <c r="BF59" s="2">
        <f>INDEX('2002'!$B$44:$B$140,'16 Year_History_Results'!CA59)</f>
        <v>0</v>
      </c>
      <c r="BG59" s="2">
        <f>INDEX('2003'!$B$44:$B$140,'16 Year_History_Results'!CB59)</f>
        <v>0</v>
      </c>
      <c r="BH59" s="2">
        <f>INDEX('2004'!$B$44:$B$140,'16 Year_History_Results'!CC59)</f>
        <v>0</v>
      </c>
      <c r="BI59" s="2">
        <f>INDEX('2005'!$B$44:$B$140,'16 Year_History_Results'!CD59)</f>
        <v>0</v>
      </c>
      <c r="BJ59" s="2">
        <f>INDEX('2006'!$B$44:$B$140,'16 Year_History_Results'!CE59)</f>
        <v>0</v>
      </c>
      <c r="BK59" s="2">
        <f>INDEX('2007'!$B$44:$B$140,'16 Year_History_Results'!CF59)</f>
        <v>0</v>
      </c>
      <c r="BL59" s="2">
        <f>INDEX('2008'!$B$44:$B$140,'16 Year_History_Results'!CG59)</f>
        <v>0</v>
      </c>
      <c r="BM59" s="2">
        <f>INDEX('2009'!$B$44:$B$140,'16 Year_History_Results'!CH59)</f>
        <v>0</v>
      </c>
      <c r="BN59" s="2">
        <f>INDEX('2010'!$B$44:$B$140,'16 Year_History_Results'!CI59)</f>
        <v>0</v>
      </c>
      <c r="BO59" s="2">
        <f>INDEX('2011'!$B$44:$B$140,'16 Year_History_Results'!CJ59)</f>
        <v>0</v>
      </c>
      <c r="BP59" s="2">
        <f>INDEX('2012'!$B$44:$B$140,'16 Year_History_Results'!CK59)</f>
        <v>0</v>
      </c>
      <c r="BQ59" s="2">
        <f>INDEX('2013'!$B$44:$B$140,'16 Year_History_Results'!CL59)</f>
        <v>0</v>
      </c>
      <c r="BR59" s="2">
        <f>INDEX('2014'!$B$52:$B$180,'16 Year_History_Results'!CM59)</f>
        <v>15</v>
      </c>
      <c r="BS59" s="147">
        <f>INDEX('2015'!$B$52:$B$308,'16 Year_History_Results'!CN59)</f>
        <v>5</v>
      </c>
      <c r="BT59" s="147">
        <f>INDEX('2016'!$B$52:$B$308,'16 Year_History_Results'!CO59)</f>
        <v>15</v>
      </c>
      <c r="BW59">
        <f t="shared" si="14"/>
        <v>2451</v>
      </c>
      <c r="BX59" s="146"/>
      <c r="BY59" s="2"/>
      <c r="BZ59" s="146">
        <f>IF(ISNA(MATCH($BW59,'2001'!$A$44:$A$139,0)),97,MATCH($BW59,'2001'!$A$44:$A$139,0))</f>
        <v>97</v>
      </c>
      <c r="CA59" s="2">
        <f>IF(ISNA(MATCH($BW59,'2002'!$A$44:$A$139,0)),97,MATCH($BW59,'2002'!$A$44:$A$139,0))</f>
        <v>97</v>
      </c>
      <c r="CB59" s="2">
        <f>IF(ISNA(MATCH($BW59,'2003'!$A$44:$A$139,0)),97,MATCH($BW59,'2003'!$A$44:$A$139,0))</f>
        <v>97</v>
      </c>
      <c r="CC59" s="2">
        <f>IF(ISNA(MATCH($BW59,'2004'!$A$44:$A$139,0)),97,MATCH($BW59,'2004'!$A$44:$A$139,0))</f>
        <v>97</v>
      </c>
      <c r="CD59" s="2">
        <f>IF(ISNA(MATCH($BW59,'2005'!$A$44:$A$139,0)),97,MATCH($BW59,'2005'!$A$44:$A$139,0))</f>
        <v>97</v>
      </c>
      <c r="CE59" s="2">
        <f>IF(ISNA(MATCH($BW59,'2006'!$A$44:$A$139,0)),97,MATCH($BW59,'2006'!$A$44:$A$139,0))</f>
        <v>97</v>
      </c>
      <c r="CF59" s="2">
        <f>IF(ISNA(MATCH($BW59,'2007'!$A$44:$A$139,0)),97,MATCH($BW59,'2007'!$A$44:$A$139,0))</f>
        <v>97</v>
      </c>
      <c r="CG59" s="2">
        <f>IF(ISNA(MATCH($BW59,'2008'!$A$44:$A$139,0)),97,MATCH($BW59,'2008'!$A$44:$A$139,0))</f>
        <v>97</v>
      </c>
      <c r="CH59" s="2">
        <f>IF(ISNA(MATCH($BW59,'2009'!$A$44:$A$139,0)),97,MATCH($BW59,'2009'!$A$44:$A$139,0))</f>
        <v>97</v>
      </c>
      <c r="CI59" s="2">
        <f>IF(ISNA(MATCH($BW59,'2010'!$A$44:$A$139,0)),97,MATCH($BW59,'2010'!$A$44:$A$139,0))</f>
        <v>97</v>
      </c>
      <c r="CJ59" s="2">
        <f>IF(ISNA(MATCH($BW59,'2011'!$A$44:$A$139,0)),97,MATCH($BW59,'2011'!$A$44:$A$139,0))</f>
        <v>97</v>
      </c>
      <c r="CK59" s="2">
        <f>IF(ISNA(MATCH($BW59,'2012'!$A$44:$A$139,0)),97,MATCH($BW59,'2012'!$A$44:$A$139,0))</f>
        <v>97</v>
      </c>
      <c r="CL59" s="2">
        <f>IF(ISNA(MATCH($BW59,'2013'!$A$44:$A$139,0)),97,MATCH($BW59,'2013'!$A$44:$A$139,0))</f>
        <v>97</v>
      </c>
      <c r="CM59" s="2">
        <f>IF(ISNA(MATCH($BW59,'2014'!$A$52:$A$179,0)),129,MATCH($BW59,'2014'!$A$52:$A$179,0))</f>
        <v>97</v>
      </c>
      <c r="CN59" s="147">
        <f>IF(ISNA(MATCH($BW59,'2015'!$A$52:$A$307,0)),257,MATCH($BW59,'2015'!$A$52:$A$307,0))</f>
        <v>158</v>
      </c>
      <c r="CO59" s="147">
        <f>IF(ISNA(MATCH($BW59,'2016'!$A$52:$A$307,0)),257,MATCH($BW59,'2016'!$A$52:$A$307,0))</f>
        <v>155</v>
      </c>
      <c r="CQ59">
        <f t="shared" si="15"/>
        <v>2451</v>
      </c>
      <c r="CR59" s="278"/>
      <c r="CS59" s="279"/>
      <c r="CT59" s="278">
        <f t="shared" si="16"/>
        <v>0</v>
      </c>
      <c r="CU59" s="279">
        <f t="shared" si="2"/>
        <v>0</v>
      </c>
      <c r="CV59" s="279">
        <f t="shared" si="3"/>
        <v>0</v>
      </c>
      <c r="CW59" s="279">
        <f t="shared" si="4"/>
        <v>0</v>
      </c>
      <c r="CX59" s="279">
        <f t="shared" si="5"/>
        <v>0</v>
      </c>
      <c r="CY59" s="279">
        <f t="shared" si="6"/>
        <v>0</v>
      </c>
      <c r="CZ59" s="279">
        <f t="shared" si="7"/>
        <v>0</v>
      </c>
      <c r="DA59" s="279">
        <f t="shared" si="8"/>
        <v>0</v>
      </c>
      <c r="DB59" s="279">
        <f t="shared" si="9"/>
        <v>0</v>
      </c>
      <c r="DC59" s="279">
        <f t="shared" si="17"/>
        <v>0</v>
      </c>
      <c r="DD59" s="279">
        <f t="shared" si="18"/>
        <v>0</v>
      </c>
      <c r="DE59" s="279">
        <f t="shared" si="19"/>
        <v>0</v>
      </c>
      <c r="DF59" s="279">
        <f t="shared" si="20"/>
        <v>0</v>
      </c>
      <c r="DG59" s="279">
        <f t="shared" si="21"/>
        <v>35</v>
      </c>
      <c r="DH59" s="280">
        <f t="shared" si="38"/>
        <v>28.331</v>
      </c>
      <c r="DI59" s="280">
        <f t="shared" si="39"/>
        <v>43.8854446</v>
      </c>
      <c r="DJ59" s="154">
        <f t="shared" si="10"/>
        <v>88</v>
      </c>
      <c r="DK59" s="279">
        <f t="shared" si="22"/>
        <v>2451</v>
      </c>
      <c r="DL59" s="97"/>
      <c r="DM59" s="154"/>
      <c r="DN59" s="267">
        <f t="shared" si="23"/>
        <v>0</v>
      </c>
      <c r="DO59" s="154">
        <f t="shared" si="24"/>
        <v>0</v>
      </c>
      <c r="DP59" s="154">
        <f t="shared" si="25"/>
        <v>0</v>
      </c>
      <c r="DQ59" s="154">
        <f t="shared" si="26"/>
        <v>0</v>
      </c>
      <c r="DR59" s="154">
        <f t="shared" si="27"/>
        <v>0</v>
      </c>
      <c r="DS59" s="154">
        <f t="shared" si="28"/>
        <v>0</v>
      </c>
      <c r="DT59" s="154">
        <f t="shared" si="29"/>
        <v>0</v>
      </c>
      <c r="DU59" s="154">
        <f t="shared" si="30"/>
        <v>0</v>
      </c>
      <c r="DV59" s="154">
        <f t="shared" si="31"/>
        <v>0</v>
      </c>
      <c r="DW59" s="154">
        <f t="shared" si="32"/>
        <v>0</v>
      </c>
      <c r="DX59" s="154">
        <f t="shared" si="33"/>
        <v>0</v>
      </c>
      <c r="DY59" s="154">
        <f t="shared" si="34"/>
        <v>0</v>
      </c>
      <c r="DZ59" s="154">
        <f t="shared" si="35"/>
        <v>0</v>
      </c>
      <c r="EA59" s="154">
        <f t="shared" si="36"/>
        <v>35</v>
      </c>
      <c r="EB59" s="264">
        <f t="shared" si="40"/>
        <v>40</v>
      </c>
      <c r="EC59" s="264">
        <f t="shared" si="41"/>
        <v>65</v>
      </c>
      <c r="ED59" s="154">
        <f t="shared" si="11"/>
        <v>198</v>
      </c>
    </row>
    <row r="60" spans="2:137" ht="13" thickBot="1" x14ac:dyDescent="0.3">
      <c r="B60" s="162">
        <v>37</v>
      </c>
      <c r="C60" s="50">
        <f t="shared" si="0"/>
        <v>2</v>
      </c>
      <c r="D60" s="50">
        <f t="shared" si="12"/>
        <v>2</v>
      </c>
      <c r="E60" s="97"/>
      <c r="F60" s="2">
        <f t="shared" si="37"/>
        <v>55</v>
      </c>
      <c r="G60" s="207">
        <v>25</v>
      </c>
      <c r="H60" s="98">
        <f>15- COUNTIF(L60:AC60,"#N/A")</f>
        <v>11</v>
      </c>
      <c r="I60" s="131">
        <f>SUM(AH60:AY60)+SUM(BE60:BT60)</f>
        <v>363</v>
      </c>
      <c r="J60" s="398">
        <f>DI60</f>
        <v>43.801180778262925</v>
      </c>
      <c r="K60" s="456" t="str">
        <f>IF(ISNUMBER(MATCH(G60,'[4]OPR data'!$A$3:$A$2900,0)),"Y","N")</f>
        <v>Y</v>
      </c>
      <c r="L60" s="146"/>
      <c r="M60" s="233"/>
      <c r="N60" s="469" t="str">
        <f>(INDEX(Finish_table!R$4:R$83,MATCH('16 Year_History_Results'!$G60,Finish_table!S$4:S$83,0),1))</f>
        <v>QF</v>
      </c>
      <c r="O60" s="233" t="str">
        <f>(INDEX(Finish_table!Z$4:Z$99,MATCH('16 Year_History_Results'!$G60,Finish_table!AA$4:AA$99,0),1))</f>
        <v>W</v>
      </c>
      <c r="P60" s="233" t="str">
        <f>(INDEX(Finish_table!AI$4:AI$99,MATCH('16 Year_History_Results'!$G60,Finish_table!AJ$4:AJ$99,0),1))</f>
        <v>WF</v>
      </c>
      <c r="Q60" s="233" t="e">
        <f>(INDEX(Finish_table!AR$4:AR$99,MATCH('16 Year_History_Results'!$G60,Finish_table!AS$4:AS$99,0),1))</f>
        <v>#N/A</v>
      </c>
      <c r="R60" s="233" t="e">
        <f>(INDEX(Finish_table!BA$4:BA$99,MATCH('16 Year_History_Results'!$G60,Finish_table!BB$4:BB$99,0),1))</f>
        <v>#N/A</v>
      </c>
      <c r="S60" s="233" t="str">
        <f>(INDEX(Finish_table!BJ$4:BJ$99,MATCH('16 Year_History_Results'!$G60,Finish_table!BK$4:BK$99,0),1))</f>
        <v>WF</v>
      </c>
      <c r="T60" s="233" t="str">
        <f>(INDEX(Finish_table!BS$4:BS$99,MATCH('16 Year_History_Results'!$G60,Finish_table!BT$4:BT$99,0),1))</f>
        <v>QF</v>
      </c>
      <c r="U60" s="233" t="str">
        <f>(INDEX(Finish_table!CB$4:CB$99,MATCH('16 Year_History_Results'!$G60,Finish_table!CC$4:CC$99,0),1))</f>
        <v>QF</v>
      </c>
      <c r="V60" s="233" t="str">
        <f>(INDEX(Finish_table!CK$4:CK$99,MATCH('16 Year_History_Results'!$G60,Finish_table!CL$4:CL$99,0),1))</f>
        <v>SF</v>
      </c>
      <c r="W60" s="233" t="str">
        <f>(INDEX(Finish_table!CT$4:CT$99,MATCH('16 Year_History_Results'!$G60,Finish_table!CU$4:CU$99,0),1))</f>
        <v>SF</v>
      </c>
      <c r="X60" s="233" t="str">
        <f>(INDEX(Finish_table!DC$4:DC$99,MATCH('16 Year_History_Results'!$G60,Finish_table!DD$4:DD$99,0),1))</f>
        <v>W</v>
      </c>
      <c r="Y60" s="233" t="str">
        <f>(INDEX(Finish_table!DL$4:DL$99,MATCH('16 Year_History_Results'!$G60,Finish_table!DM$4:DM$99,0),1))</f>
        <v>WC</v>
      </c>
      <c r="Z60" s="233" t="e">
        <f>(INDEX(Finish_table!DU$4:DU$99,MATCH('16 Year_History_Results'!$G60,Finish_table!DV$4:DV$99,0),1))</f>
        <v>#N/A</v>
      </c>
      <c r="AA60" s="233" t="str">
        <f>(INDEX(Finish_table!ED$4:ED$140,MATCH('16 Year_History_Results'!$G60,Finish_table!EE$4:EE$140,0),1))</f>
        <v>SF</v>
      </c>
      <c r="AB60" s="233" t="e">
        <f>(INDEX(Finish_table!EM$4:EM$224,MATCH('16 Year_History_Results'!$G60,Finish_table!EN$4:EN$224,0),1))</f>
        <v>#N/A</v>
      </c>
      <c r="AC60" s="253" t="str">
        <f>(INDEX(Finish_table!EW$4:EW$224,MATCH('16 Year_History_Results'!$G60,Finish_table!EX$4:EX$224,0),1))</f>
        <v>QF</v>
      </c>
      <c r="AD60" s="2"/>
      <c r="AE60" s="2"/>
      <c r="AF60" s="2"/>
      <c r="AG60">
        <f t="shared" si="1"/>
        <v>25</v>
      </c>
      <c r="AH60" s="146"/>
      <c r="AI60" s="2"/>
      <c r="AJ60" s="146">
        <f>INDEX('2001'!$C$44:$C$140,'16 Year_History_Results'!BZ60)</f>
        <v>10</v>
      </c>
      <c r="AK60" s="2">
        <f>INDEX('2002'!$C$44:$C$140,'16 Year_History_Results'!CA60)</f>
        <v>30</v>
      </c>
      <c r="AL60" s="2">
        <f>INDEX('2003'!$C$44:$C$140,'16 Year_History_Results'!CB60)</f>
        <v>40</v>
      </c>
      <c r="AM60" s="2">
        <f>INDEX('2004'!$C$44:$C$140,'16 Year_History_Results'!CC60)</f>
        <v>0</v>
      </c>
      <c r="AN60" s="2">
        <f>INDEX('2005'!$C$44:$C$140,'16 Year_History_Results'!CD60)</f>
        <v>0</v>
      </c>
      <c r="AO60" s="2">
        <f>INDEX('2006'!$C$44:$C$140,'16 Year_History_Results'!CE60)</f>
        <v>40</v>
      </c>
      <c r="AP60" s="2">
        <f>INDEX('2007'!$C$44:$C$140,'16 Year_History_Results'!CF60)</f>
        <v>0</v>
      </c>
      <c r="AQ60" s="2">
        <f>INDEX('2008'!$C$44:$C$140,'16 Year_History_Results'!CG60)</f>
        <v>0</v>
      </c>
      <c r="AR60" s="2">
        <f>INDEX('2009'!$C$44:$C$140,'16 Year_History_Results'!CH60)</f>
        <v>10</v>
      </c>
      <c r="AS60" s="2">
        <f>INDEX('2010'!$C$44:$C$140,'16 Year_History_Results'!CI60)</f>
        <v>10</v>
      </c>
      <c r="AT60" s="2">
        <f>INDEX('2011'!$C$44:$C$140,'16 Year_History_Results'!CJ60)</f>
        <v>30</v>
      </c>
      <c r="AU60" s="2">
        <f>INDEX('2012'!$C$44:$C$140,'16 Year_History_Results'!CK60)</f>
        <v>50</v>
      </c>
      <c r="AV60" s="2">
        <f>INDEX('2013'!$C$44:$C$140,'16 Year_History_Results'!CL60)</f>
        <v>0</v>
      </c>
      <c r="AW60" s="2">
        <f>INDEX('2014'!$C$52:$C$180,'16 Year_History_Results'!CM60)</f>
        <v>10</v>
      </c>
      <c r="AX60" s="2">
        <f>INDEX('2015'!$E$52:$E$308,'16 Year_History_Results'!CN60)</f>
        <v>0</v>
      </c>
      <c r="AY60" s="147">
        <f>INDEX('2016'!$E$52:$E$308,'16 Year_History_Results'!CO60)</f>
        <v>0</v>
      </c>
      <c r="AZ60" s="2"/>
      <c r="BA60" s="2"/>
      <c r="BB60">
        <f t="shared" si="13"/>
        <v>25</v>
      </c>
      <c r="BC60" s="146"/>
      <c r="BD60" s="2"/>
      <c r="BE60" s="146">
        <f>INDEX('2001'!$B$44:$B$140,'16 Year_History_Results'!BZ60)</f>
        <v>7</v>
      </c>
      <c r="BF60" s="2">
        <f>INDEX('2002'!$B$44:$B$140,'16 Year_History_Results'!CA60)</f>
        <v>14</v>
      </c>
      <c r="BG60" s="2">
        <f>INDEX('2003'!$B$44:$B$140,'16 Year_History_Results'!CB60)</f>
        <v>16</v>
      </c>
      <c r="BH60" s="2">
        <f>INDEX('2004'!$B$44:$B$140,'16 Year_History_Results'!CC60)</f>
        <v>0</v>
      </c>
      <c r="BI60" s="2">
        <f>INDEX('2005'!$B$44:$B$140,'16 Year_History_Results'!CD60)</f>
        <v>0</v>
      </c>
      <c r="BJ60" s="2">
        <f>INDEX('2006'!$B$44:$B$140,'16 Year_History_Results'!CE60)</f>
        <v>14</v>
      </c>
      <c r="BK60" s="2">
        <f>INDEX('2007'!$B$44:$B$140,'16 Year_History_Results'!CF60)</f>
        <v>16</v>
      </c>
      <c r="BL60" s="2">
        <f>INDEX('2008'!$B$44:$B$140,'16 Year_History_Results'!CG60)</f>
        <v>10</v>
      </c>
      <c r="BM60" s="2">
        <f>INDEX('2009'!$B$44:$B$140,'16 Year_History_Results'!CH60)</f>
        <v>2</v>
      </c>
      <c r="BN60" s="2">
        <f>INDEX('2010'!$B$44:$B$140,'16 Year_History_Results'!CI60)</f>
        <v>13</v>
      </c>
      <c r="BO60" s="2">
        <f>INDEX('2011'!$B$44:$B$140,'16 Year_History_Results'!CJ60)</f>
        <v>7</v>
      </c>
      <c r="BP60" s="2">
        <f>INDEX('2012'!$B$44:$B$140,'16 Year_History_Results'!CK60)</f>
        <v>13</v>
      </c>
      <c r="BQ60" s="2">
        <f>INDEX('2013'!$B$44:$B$140,'16 Year_History_Results'!CL60)</f>
        <v>0</v>
      </c>
      <c r="BR60" s="2">
        <f>INDEX('2014'!$B$52:$B$180,'16 Year_History_Results'!CM60)</f>
        <v>7</v>
      </c>
      <c r="BS60" s="147">
        <f>INDEX('2015'!$B$52:$B$308,'16 Year_History_Results'!CN60)</f>
        <v>0</v>
      </c>
      <c r="BT60" s="147">
        <f>INDEX('2016'!$B$52:$B$308,'16 Year_History_Results'!CO60)</f>
        <v>14</v>
      </c>
      <c r="BW60">
        <f t="shared" si="14"/>
        <v>25</v>
      </c>
      <c r="BX60" s="146"/>
      <c r="BY60" s="2"/>
      <c r="BZ60" s="146">
        <f>IF(ISNA(MATCH($BW60,'2001'!$A$44:$A$139,0)),97,MATCH($BW60,'2001'!$A$44:$A$139,0))</f>
        <v>3</v>
      </c>
      <c r="CA60" s="2">
        <f>IF(ISNA(MATCH($BW60,'2002'!$A$44:$A$139,0)),97,MATCH($BW60,'2002'!$A$44:$A$139,0))</f>
        <v>3</v>
      </c>
      <c r="CB60" s="2">
        <f>IF(ISNA(MATCH($BW60,'2003'!$A$44:$A$139,0)),97,MATCH($BW60,'2003'!$A$44:$A$139,0))</f>
        <v>3</v>
      </c>
      <c r="CC60" s="2">
        <f>IF(ISNA(MATCH($BW60,'2004'!$A$44:$A$139,0)),97,MATCH($BW60,'2004'!$A$44:$A$139,0))</f>
        <v>97</v>
      </c>
      <c r="CD60" s="2">
        <f>IF(ISNA(MATCH($BW60,'2005'!$A$44:$A$139,0)),97,MATCH($BW60,'2005'!$A$44:$A$139,0))</f>
        <v>97</v>
      </c>
      <c r="CE60" s="2">
        <f>IF(ISNA(MATCH($BW60,'2006'!$A$44:$A$139,0)),97,MATCH($BW60,'2006'!$A$44:$A$139,0))</f>
        <v>4</v>
      </c>
      <c r="CF60" s="2">
        <f>IF(ISNA(MATCH($BW60,'2007'!$A$44:$A$139,0)),97,MATCH($BW60,'2007'!$A$44:$A$139,0))</f>
        <v>1</v>
      </c>
      <c r="CG60" s="2">
        <f>IF(ISNA(MATCH($BW60,'2008'!$A$44:$A$139,0)),97,MATCH($BW60,'2008'!$A$44:$A$139,0))</f>
        <v>5</v>
      </c>
      <c r="CH60" s="2">
        <f>IF(ISNA(MATCH($BW60,'2009'!$A$44:$A$139,0)),97,MATCH($BW60,'2009'!$A$44:$A$139,0))</f>
        <v>1</v>
      </c>
      <c r="CI60" s="2">
        <f>IF(ISNA(MATCH($BW60,'2010'!$A$44:$A$139,0)),97,MATCH($BW60,'2010'!$A$44:$A$139,0))</f>
        <v>3</v>
      </c>
      <c r="CJ60" s="2">
        <f>IF(ISNA(MATCH($BW60,'2011'!$A$44:$A$139,0)),97,MATCH($BW60,'2011'!$A$44:$A$139,0))</f>
        <v>3</v>
      </c>
      <c r="CK60" s="2">
        <f>IF(ISNA(MATCH($BW60,'2012'!$A$44:$A$139,0)),97,MATCH($BW60,'2012'!$A$44:$A$139,0))</f>
        <v>3</v>
      </c>
      <c r="CL60" s="2">
        <f>IF(ISNA(MATCH($BW60,'2013'!$A$44:$A$139,0)),97,MATCH($BW60,'2013'!$A$44:$A$139,0))</f>
        <v>97</v>
      </c>
      <c r="CM60" s="2">
        <f>IF(ISNA(MATCH($BW60,'2014'!$A$52:$A$179,0)),129,MATCH($BW60,'2014'!$A$52:$A$179,0))</f>
        <v>4</v>
      </c>
      <c r="CN60" s="147">
        <f>IF(ISNA(MATCH($BW60,'2015'!$A$52:$A$307,0)),257,MATCH($BW60,'2015'!$A$52:$A$307,0))</f>
        <v>257</v>
      </c>
      <c r="CO60" s="147">
        <f>IF(ISNA(MATCH($BW60,'2016'!$A$52:$A$307,0)),257,MATCH($BW60,'2016'!$A$52:$A$307,0))</f>
        <v>4</v>
      </c>
      <c r="CQ60">
        <f t="shared" si="15"/>
        <v>25</v>
      </c>
      <c r="CR60" s="278"/>
      <c r="CS60" s="279"/>
      <c r="CT60" s="278">
        <f t="shared" si="16"/>
        <v>17</v>
      </c>
      <c r="CU60" s="279">
        <f t="shared" si="2"/>
        <v>55.3322</v>
      </c>
      <c r="CV60" s="279">
        <f t="shared" si="3"/>
        <v>92.884444519999988</v>
      </c>
      <c r="CW60" s="279">
        <f t="shared" si="4"/>
        <v>61.916770717031987</v>
      </c>
      <c r="CX60" s="279">
        <f t="shared" si="5"/>
        <v>41.273719359973519</v>
      </c>
      <c r="CY60" s="279">
        <f t="shared" si="6"/>
        <v>81.51306132535835</v>
      </c>
      <c r="CZ60" s="279">
        <f t="shared" si="7"/>
        <v>70.336606679483879</v>
      </c>
      <c r="DA60" s="279">
        <f t="shared" si="8"/>
        <v>56.886382012543955</v>
      </c>
      <c r="DB60" s="279">
        <f t="shared" si="9"/>
        <v>49.920462249561801</v>
      </c>
      <c r="DC60" s="279">
        <f t="shared" si="17"/>
        <v>56.276980135557892</v>
      </c>
      <c r="DD60" s="279">
        <f t="shared" si="18"/>
        <v>74.514234958362891</v>
      </c>
      <c r="DE60" s="279">
        <f t="shared" si="19"/>
        <v>112.67118902324469</v>
      </c>
      <c r="DF60" s="279">
        <f t="shared" si="20"/>
        <v>75.106614602894908</v>
      </c>
      <c r="DG60" s="279">
        <f t="shared" si="21"/>
        <v>67.066069294289747</v>
      </c>
      <c r="DH60" s="280">
        <f t="shared" si="38"/>
        <v>44.706241791573547</v>
      </c>
      <c r="DI60" s="280">
        <f t="shared" si="39"/>
        <v>43.801180778262925</v>
      </c>
      <c r="DJ60" s="154">
        <f t="shared" si="10"/>
        <v>48</v>
      </c>
      <c r="DK60" s="279">
        <f t="shared" si="22"/>
        <v>25</v>
      </c>
      <c r="DL60" s="97"/>
      <c r="DM60" s="154"/>
      <c r="DN60" s="267">
        <f t="shared" si="23"/>
        <v>17</v>
      </c>
      <c r="DO60" s="154">
        <f t="shared" si="24"/>
        <v>61</v>
      </c>
      <c r="DP60" s="154">
        <f t="shared" si="25"/>
        <v>117</v>
      </c>
      <c r="DQ60" s="154">
        <f t="shared" si="26"/>
        <v>117</v>
      </c>
      <c r="DR60" s="154">
        <f t="shared" si="27"/>
        <v>117</v>
      </c>
      <c r="DS60" s="154">
        <f t="shared" si="28"/>
        <v>171</v>
      </c>
      <c r="DT60" s="154">
        <f t="shared" si="29"/>
        <v>187</v>
      </c>
      <c r="DU60" s="154">
        <f t="shared" si="30"/>
        <v>197</v>
      </c>
      <c r="DV60" s="154">
        <f t="shared" si="31"/>
        <v>209</v>
      </c>
      <c r="DW60" s="154">
        <f t="shared" si="32"/>
        <v>232</v>
      </c>
      <c r="DX60" s="154">
        <f t="shared" si="33"/>
        <v>269</v>
      </c>
      <c r="DY60" s="154">
        <f t="shared" si="34"/>
        <v>332</v>
      </c>
      <c r="DZ60" s="154">
        <f t="shared" si="35"/>
        <v>332</v>
      </c>
      <c r="EA60" s="154">
        <f t="shared" si="36"/>
        <v>349</v>
      </c>
      <c r="EB60" s="264">
        <f t="shared" si="40"/>
        <v>349</v>
      </c>
      <c r="EC60" s="264">
        <f t="shared" si="41"/>
        <v>363</v>
      </c>
      <c r="ED60" s="154">
        <f t="shared" si="11"/>
        <v>12</v>
      </c>
    </row>
    <row r="61" spans="2:137" ht="13" thickBot="1" x14ac:dyDescent="0.3">
      <c r="B61" s="162">
        <v>38</v>
      </c>
      <c r="C61" s="50">
        <f t="shared" si="0"/>
        <v>1</v>
      </c>
      <c r="D61" s="50">
        <f t="shared" si="12"/>
        <v>1</v>
      </c>
      <c r="E61" s="97"/>
      <c r="F61" s="2">
        <f t="shared" si="37"/>
        <v>56</v>
      </c>
      <c r="G61" s="487">
        <v>364</v>
      </c>
      <c r="H61" s="98">
        <f>15- COUNTIF(L61:AC61,"#N/A")</f>
        <v>3</v>
      </c>
      <c r="I61" s="131">
        <f>SUM(AH61:AY61)+SUM(BE61:BT61)</f>
        <v>84</v>
      </c>
      <c r="J61" s="398">
        <f>DI61</f>
        <v>43.124929350151895</v>
      </c>
      <c r="K61" s="456" t="str">
        <f>IF(ISNUMBER(MATCH(G61,'[4]OPR data'!$A$3:$A$2900,0)),"Y","N")</f>
        <v>Y</v>
      </c>
      <c r="L61" s="146"/>
      <c r="M61" s="233"/>
      <c r="N61" s="469" t="e">
        <f>(INDEX(Finish_table!R$4:R$83,MATCH('16 Year_History_Results'!$G61,Finish_table!S$4:S$83,0),1))</f>
        <v>#N/A</v>
      </c>
      <c r="O61" s="233" t="e">
        <f>(INDEX(Finish_table!Z$4:Z$99,MATCH('16 Year_History_Results'!$G61,Finish_table!AA$4:AA$99,0),1))</f>
        <v>#N/A</v>
      </c>
      <c r="P61" s="233" t="e">
        <f>(INDEX(Finish_table!AI$4:AI$99,MATCH('16 Year_History_Results'!$G61,Finish_table!AJ$4:AJ$99,0),1))</f>
        <v>#N/A</v>
      </c>
      <c r="Q61" s="233" t="str">
        <f>(INDEX(Finish_table!AR$4:AR$99,MATCH('16 Year_History_Results'!$G61,Finish_table!AS$4:AS$99,0),1))</f>
        <v>SF</v>
      </c>
      <c r="R61" s="233" t="e">
        <f>(INDEX(Finish_table!BA$4:BA$99,MATCH('16 Year_History_Results'!$G61,Finish_table!BB$4:BB$99,0),1))</f>
        <v>#N/A</v>
      </c>
      <c r="S61" s="233" t="e">
        <f>(INDEX(Finish_table!BJ$4:BJ$99,MATCH('16 Year_History_Results'!$G61,Finish_table!BK$4:BK$99,0),1))</f>
        <v>#N/A</v>
      </c>
      <c r="T61" s="233" t="str">
        <f>(INDEX(Finish_table!BS$4:BS$99,MATCH('16 Year_History_Results'!$G61,Finish_table!BT$4:BT$99,0),1))</f>
        <v>QF</v>
      </c>
      <c r="U61" s="233" t="e">
        <f>(INDEX(Finish_table!CB$4:CB$99,MATCH('16 Year_History_Results'!$G61,Finish_table!CC$4:CC$99,0),1))</f>
        <v>#N/A</v>
      </c>
      <c r="V61" s="233" t="e">
        <f>(INDEX(Finish_table!CK$4:CK$99,MATCH('16 Year_History_Results'!$G61,Finish_table!CL$4:CL$99,0),1))</f>
        <v>#N/A</v>
      </c>
      <c r="W61" s="233" t="e">
        <f>(INDEX(Finish_table!CT$4:CT$99,MATCH('16 Year_History_Results'!$G61,Finish_table!CU$4:CU$99,0),1))</f>
        <v>#N/A</v>
      </c>
      <c r="X61" s="233" t="str">
        <f>(INDEX(Finish_table!DC$4:DC$99,MATCH('16 Year_History_Results'!$G61,Finish_table!DD$4:DD$99,0),1))</f>
        <v>QF</v>
      </c>
      <c r="Y61" s="233" t="e">
        <f>(INDEX(Finish_table!DL$4:DL$99,MATCH('16 Year_History_Results'!$G61,Finish_table!DM$4:DM$99,0),1))</f>
        <v>#N/A</v>
      </c>
      <c r="Z61" s="233" t="e">
        <f>(INDEX(Finish_table!DU$4:DU$99,MATCH('16 Year_History_Results'!$G61,Finish_table!DV$4:DV$99,0),1))</f>
        <v>#N/A</v>
      </c>
      <c r="AA61" s="233" t="e">
        <f>(INDEX(Finish_table!ED$4:ED$140,MATCH('16 Year_History_Results'!$G61,Finish_table!EE$4:EE$140,0),1))</f>
        <v>#N/A</v>
      </c>
      <c r="AB61" s="233" t="e">
        <f>(INDEX(Finish_table!EM$4:EM$224,MATCH('16 Year_History_Results'!$G61,Finish_table!EN$4:EN$224,0),1))</f>
        <v>#N/A</v>
      </c>
      <c r="AC61" s="253" t="str">
        <f>(INDEX(Finish_table!EW$4:EW$224,MATCH('16 Year_History_Results'!$G61,Finish_table!EX$4:EX$224,0),1))</f>
        <v>WS</v>
      </c>
      <c r="AD61" s="2"/>
      <c r="AE61" s="2"/>
      <c r="AF61" s="2"/>
      <c r="AG61">
        <f t="shared" si="1"/>
        <v>364</v>
      </c>
      <c r="AH61" s="146"/>
      <c r="AI61" s="2"/>
      <c r="AJ61" s="146">
        <f>INDEX('2001'!$C$44:$C$140,'16 Year_History_Results'!BZ61)</f>
        <v>0</v>
      </c>
      <c r="AK61" s="2">
        <f>INDEX('2002'!$C$44:$C$140,'16 Year_History_Results'!CA61)</f>
        <v>0</v>
      </c>
      <c r="AL61" s="2">
        <f>INDEX('2003'!$C$44:$C$140,'16 Year_History_Results'!CB61)</f>
        <v>0</v>
      </c>
      <c r="AM61" s="2">
        <f>INDEX('2004'!$C$44:$C$140,'16 Year_History_Results'!CC61)</f>
        <v>10</v>
      </c>
      <c r="AN61" s="2">
        <f>INDEX('2005'!$C$44:$C$140,'16 Year_History_Results'!CD61)</f>
        <v>0</v>
      </c>
      <c r="AO61" s="2">
        <f>INDEX('2006'!$C$44:$C$140,'16 Year_History_Results'!CE61)</f>
        <v>0</v>
      </c>
      <c r="AP61" s="2">
        <f>INDEX('2007'!$C$44:$C$140,'16 Year_History_Results'!CF61)</f>
        <v>0</v>
      </c>
      <c r="AQ61" s="2">
        <f>INDEX('2008'!$C$44:$C$140,'16 Year_History_Results'!CG61)</f>
        <v>0</v>
      </c>
      <c r="AR61" s="2">
        <f>INDEX('2009'!$C$44:$C$140,'16 Year_History_Results'!CH61)</f>
        <v>0</v>
      </c>
      <c r="AS61" s="2">
        <f>INDEX('2010'!$C$44:$C$140,'16 Year_History_Results'!CI61)</f>
        <v>0</v>
      </c>
      <c r="AT61" s="2">
        <f>INDEX('2011'!$C$44:$C$140,'16 Year_History_Results'!CJ61)</f>
        <v>0</v>
      </c>
      <c r="AU61" s="2">
        <f>INDEX('2012'!$C$44:$C$140,'16 Year_History_Results'!CK61)</f>
        <v>0</v>
      </c>
      <c r="AV61" s="2">
        <f>INDEX('2013'!$C$44:$C$140,'16 Year_History_Results'!CL61)</f>
        <v>0</v>
      </c>
      <c r="AW61" s="2">
        <f>INDEX('2014'!$C$52:$C$180,'16 Year_History_Results'!CM61)</f>
        <v>0</v>
      </c>
      <c r="AX61" s="2">
        <f>INDEX('2015'!$E$52:$E$308,'16 Year_History_Results'!CN61)</f>
        <v>0</v>
      </c>
      <c r="AY61" s="147">
        <f>INDEX('2016'!$E$52:$E$308,'16 Year_History_Results'!CO61)</f>
        <v>40</v>
      </c>
      <c r="AZ61" s="2"/>
      <c r="BA61" s="2"/>
      <c r="BB61">
        <f t="shared" si="13"/>
        <v>364</v>
      </c>
      <c r="BC61" s="146"/>
      <c r="BD61" s="2"/>
      <c r="BE61" s="146">
        <f>INDEX('2001'!$B$44:$B$140,'16 Year_History_Results'!BZ61)</f>
        <v>0</v>
      </c>
      <c r="BF61" s="2">
        <f>INDEX('2002'!$B$44:$B$140,'16 Year_History_Results'!CA61)</f>
        <v>0</v>
      </c>
      <c r="BG61" s="2">
        <f>INDEX('2003'!$B$44:$B$140,'16 Year_History_Results'!CB61)</f>
        <v>0</v>
      </c>
      <c r="BH61" s="2">
        <f>INDEX('2004'!$B$44:$B$140,'16 Year_History_Results'!CC61)</f>
        <v>10</v>
      </c>
      <c r="BI61" s="2">
        <f>INDEX('2005'!$B$44:$B$140,'16 Year_History_Results'!CD61)</f>
        <v>0</v>
      </c>
      <c r="BJ61" s="2">
        <f>INDEX('2006'!$B$44:$B$140,'16 Year_History_Results'!CE61)</f>
        <v>0</v>
      </c>
      <c r="BK61" s="2">
        <f>INDEX('2007'!$B$44:$B$140,'16 Year_History_Results'!CF61)</f>
        <v>10</v>
      </c>
      <c r="BL61" s="2">
        <f>INDEX('2008'!$B$44:$B$140,'16 Year_History_Results'!CG61)</f>
        <v>0</v>
      </c>
      <c r="BM61" s="2">
        <f>INDEX('2009'!$B$44:$B$140,'16 Year_History_Results'!CH61)</f>
        <v>0</v>
      </c>
      <c r="BN61" s="2">
        <f>INDEX('2010'!$B$44:$B$140,'16 Year_History_Results'!CI61)</f>
        <v>0</v>
      </c>
      <c r="BO61" s="2">
        <f>INDEX('2011'!$B$44:$B$140,'16 Year_History_Results'!CJ61)</f>
        <v>13</v>
      </c>
      <c r="BP61" s="2">
        <f>INDEX('2012'!$B$44:$B$140,'16 Year_History_Results'!CK61)</f>
        <v>0</v>
      </c>
      <c r="BQ61" s="2">
        <f>INDEX('2013'!$B$44:$B$140,'16 Year_History_Results'!CL61)</f>
        <v>0</v>
      </c>
      <c r="BR61" s="2">
        <f>INDEX('2014'!$B$52:$B$180,'16 Year_History_Results'!CM61)</f>
        <v>0</v>
      </c>
      <c r="BS61" s="147">
        <f>INDEX('2015'!$B$52:$B$308,'16 Year_History_Results'!CN61)</f>
        <v>0</v>
      </c>
      <c r="BT61" s="147">
        <f>INDEX('2016'!$B$52:$B$308,'16 Year_History_Results'!CO61)</f>
        <v>1</v>
      </c>
      <c r="BW61">
        <f t="shared" si="14"/>
        <v>364</v>
      </c>
      <c r="BX61" s="146"/>
      <c r="BY61" s="2"/>
      <c r="BZ61" s="146">
        <f>IF(ISNA(MATCH($BW61,'2001'!$A$44:$A$139,0)),97,MATCH($BW61,'2001'!$A$44:$A$139,0))</f>
        <v>97</v>
      </c>
      <c r="CA61" s="2">
        <f>IF(ISNA(MATCH($BW61,'2002'!$A$44:$A$139,0)),97,MATCH($BW61,'2002'!$A$44:$A$139,0))</f>
        <v>97</v>
      </c>
      <c r="CB61" s="2">
        <f>IF(ISNA(MATCH($BW61,'2003'!$A$44:$A$139,0)),97,MATCH($BW61,'2003'!$A$44:$A$139,0))</f>
        <v>97</v>
      </c>
      <c r="CC61" s="2">
        <f>IF(ISNA(MATCH($BW61,'2004'!$A$44:$A$139,0)),97,MATCH($BW61,'2004'!$A$44:$A$139,0))</f>
        <v>55</v>
      </c>
      <c r="CD61" s="2">
        <f>IF(ISNA(MATCH($BW61,'2005'!$A$44:$A$139,0)),97,MATCH($BW61,'2005'!$A$44:$A$139,0))</f>
        <v>97</v>
      </c>
      <c r="CE61" s="2">
        <f>IF(ISNA(MATCH($BW61,'2006'!$A$44:$A$139,0)),97,MATCH($BW61,'2006'!$A$44:$A$139,0))</f>
        <v>97</v>
      </c>
      <c r="CF61" s="2">
        <f>IF(ISNA(MATCH($BW61,'2007'!$A$44:$A$139,0)),97,MATCH($BW61,'2007'!$A$44:$A$139,0))</f>
        <v>45</v>
      </c>
      <c r="CG61" s="2">
        <f>IF(ISNA(MATCH($BW61,'2008'!$A$44:$A$139,0)),97,MATCH($BW61,'2008'!$A$44:$A$139,0))</f>
        <v>97</v>
      </c>
      <c r="CH61" s="2">
        <f>IF(ISNA(MATCH($BW61,'2009'!$A$44:$A$139,0)),97,MATCH($BW61,'2009'!$A$44:$A$139,0))</f>
        <v>97</v>
      </c>
      <c r="CI61" s="2">
        <f>IF(ISNA(MATCH($BW61,'2010'!$A$44:$A$139,0)),97,MATCH($BW61,'2010'!$A$44:$A$139,0))</f>
        <v>97</v>
      </c>
      <c r="CJ61" s="2">
        <f>IF(ISNA(MATCH($BW61,'2011'!$A$44:$A$139,0)),97,MATCH($BW61,'2011'!$A$44:$A$139,0))</f>
        <v>33</v>
      </c>
      <c r="CK61" s="2">
        <f>IF(ISNA(MATCH($BW61,'2012'!$A$44:$A$139,0)),97,MATCH($BW61,'2012'!$A$44:$A$139,0))</f>
        <v>97</v>
      </c>
      <c r="CL61" s="2">
        <f>IF(ISNA(MATCH($BW61,'2013'!$A$44:$A$139,0)),97,MATCH($BW61,'2013'!$A$44:$A$139,0))</f>
        <v>97</v>
      </c>
      <c r="CM61" s="2">
        <f>IF(ISNA(MATCH($BW61,'2014'!$A$52:$A$179,0)),129,MATCH($BW61,'2014'!$A$52:$A$179,0))</f>
        <v>129</v>
      </c>
      <c r="CN61" s="147">
        <f>IF(ISNA(MATCH($BW61,'2015'!$A$52:$A$307,0)),257,MATCH($BW61,'2015'!$A$52:$A$307,0))</f>
        <v>257</v>
      </c>
      <c r="CO61" s="147">
        <f>IF(ISNA(MATCH($BW61,'2016'!$A$52:$A$307,0)),257,MATCH($BW61,'2016'!$A$52:$A$307,0))</f>
        <v>56</v>
      </c>
      <c r="CQ61">
        <f t="shared" si="15"/>
        <v>364</v>
      </c>
      <c r="CR61" s="278"/>
      <c r="CS61" s="279"/>
      <c r="CT61" s="278">
        <f t="shared" si="16"/>
        <v>0</v>
      </c>
      <c r="CU61" s="279">
        <f t="shared" si="2"/>
        <v>0</v>
      </c>
      <c r="CV61" s="279">
        <f t="shared" si="3"/>
        <v>0</v>
      </c>
      <c r="CW61" s="279">
        <f t="shared" si="4"/>
        <v>20</v>
      </c>
      <c r="CX61" s="279">
        <f t="shared" si="5"/>
        <v>13.331999999999999</v>
      </c>
      <c r="CY61" s="279">
        <f t="shared" si="6"/>
        <v>8.8871111999999997</v>
      </c>
      <c r="CZ61" s="279">
        <f t="shared" si="7"/>
        <v>15.924148325919999</v>
      </c>
      <c r="DA61" s="279">
        <f t="shared" si="8"/>
        <v>10.61503727405827</v>
      </c>
      <c r="DB61" s="279">
        <f t="shared" si="9"/>
        <v>7.0759838468872429</v>
      </c>
      <c r="DC61" s="279">
        <f t="shared" si="17"/>
        <v>4.7168508323350355</v>
      </c>
      <c r="DD61" s="279">
        <f t="shared" si="18"/>
        <v>16.144252764834533</v>
      </c>
      <c r="DE61" s="279">
        <f t="shared" si="19"/>
        <v>10.761758893038699</v>
      </c>
      <c r="DF61" s="279">
        <f t="shared" si="20"/>
        <v>7.1737884780995964</v>
      </c>
      <c r="DG61" s="279">
        <f t="shared" si="21"/>
        <v>4.7820473995011907</v>
      </c>
      <c r="DH61" s="280">
        <f t="shared" si="38"/>
        <v>3.1877127965074936</v>
      </c>
      <c r="DI61" s="280">
        <f t="shared" si="39"/>
        <v>43.124929350151895</v>
      </c>
      <c r="DJ61" s="154">
        <f t="shared" si="10"/>
        <v>294</v>
      </c>
      <c r="DK61" s="279">
        <f t="shared" si="22"/>
        <v>364</v>
      </c>
      <c r="DL61" s="97"/>
      <c r="DM61" s="154"/>
      <c r="DN61" s="267">
        <f t="shared" si="23"/>
        <v>0</v>
      </c>
      <c r="DO61" s="154">
        <f t="shared" si="24"/>
        <v>0</v>
      </c>
      <c r="DP61" s="154">
        <f t="shared" si="25"/>
        <v>0</v>
      </c>
      <c r="DQ61" s="154">
        <f t="shared" si="26"/>
        <v>20</v>
      </c>
      <c r="DR61" s="154">
        <f t="shared" si="27"/>
        <v>20</v>
      </c>
      <c r="DS61" s="154">
        <f t="shared" si="28"/>
        <v>20</v>
      </c>
      <c r="DT61" s="154">
        <f t="shared" si="29"/>
        <v>30</v>
      </c>
      <c r="DU61" s="154">
        <f t="shared" si="30"/>
        <v>30</v>
      </c>
      <c r="DV61" s="154">
        <f t="shared" si="31"/>
        <v>30</v>
      </c>
      <c r="DW61" s="154">
        <f t="shared" si="32"/>
        <v>30</v>
      </c>
      <c r="DX61" s="154">
        <f t="shared" si="33"/>
        <v>43</v>
      </c>
      <c r="DY61" s="154">
        <f t="shared" si="34"/>
        <v>43</v>
      </c>
      <c r="DZ61" s="154">
        <f t="shared" si="35"/>
        <v>43</v>
      </c>
      <c r="EA61" s="154">
        <f t="shared" si="36"/>
        <v>43</v>
      </c>
      <c r="EB61" s="264">
        <f t="shared" si="40"/>
        <v>43</v>
      </c>
      <c r="EC61" s="264">
        <f t="shared" si="41"/>
        <v>84</v>
      </c>
      <c r="ED61" s="154">
        <f t="shared" si="11"/>
        <v>191</v>
      </c>
    </row>
    <row r="62" spans="2:137" ht="13" thickBot="1" x14ac:dyDescent="0.3">
      <c r="B62" s="162">
        <v>39</v>
      </c>
      <c r="C62" s="50">
        <f t="shared" si="0"/>
        <v>1</v>
      </c>
      <c r="D62" s="50">
        <f t="shared" si="12"/>
        <v>0</v>
      </c>
      <c r="E62" s="97"/>
      <c r="F62" s="2">
        <f t="shared" si="37"/>
        <v>57</v>
      </c>
      <c r="G62" s="207">
        <v>368</v>
      </c>
      <c r="H62" s="98">
        <f>15- COUNTIF(L62:AC62,"#N/A")</f>
        <v>6</v>
      </c>
      <c r="I62" s="131">
        <f>SUM(AH62:AY62)+SUM(BE62:BT62)</f>
        <v>137</v>
      </c>
      <c r="J62" s="398">
        <f>DI62</f>
        <v>42.855076374638713</v>
      </c>
      <c r="K62" s="456" t="str">
        <f>IF(ISNUMBER(MATCH(G62,'[4]OPR data'!$A$3:$A$2900,0)),"Y","N")</f>
        <v>Y</v>
      </c>
      <c r="L62" s="146"/>
      <c r="M62" s="233"/>
      <c r="N62" s="469" t="e">
        <f>(INDEX(Finish_table!R$4:R$83,MATCH('16 Year_History_Results'!$G62,Finish_table!S$4:S$83,0),1))</f>
        <v>#N/A</v>
      </c>
      <c r="O62" s="233" t="str">
        <f>(INDEX(Finish_table!Z$4:Z$99,MATCH('16 Year_History_Results'!$G62,Finish_table!AA$4:AA$99,0),1))</f>
        <v>QF</v>
      </c>
      <c r="P62" s="233" t="e">
        <f>(INDEX(Finish_table!AI$4:AI$99,MATCH('16 Year_History_Results'!$G62,Finish_table!AJ$4:AJ$99,0),1))</f>
        <v>#N/A</v>
      </c>
      <c r="Q62" s="233" t="e">
        <f>(INDEX(Finish_table!AR$4:AR$99,MATCH('16 Year_History_Results'!$G62,Finish_table!AS$4:AS$99,0),1))</f>
        <v>#N/A</v>
      </c>
      <c r="R62" s="233" t="e">
        <f>(INDEX(Finish_table!BA$4:BA$99,MATCH('16 Year_History_Results'!$G62,Finish_table!BB$4:BB$99,0),1))</f>
        <v>#N/A</v>
      </c>
      <c r="S62" s="233" t="e">
        <f>(INDEX(Finish_table!BJ$4:BJ$99,MATCH('16 Year_History_Results'!$G62,Finish_table!BK$4:BK$99,0),1))</f>
        <v>#N/A</v>
      </c>
      <c r="T62" s="233" t="e">
        <f>(INDEX(Finish_table!BS$4:BS$99,MATCH('16 Year_History_Results'!$G62,Finish_table!BT$4:BT$99,0),1))</f>
        <v>#N/A</v>
      </c>
      <c r="U62" s="233" t="str">
        <f>(INDEX(Finish_table!CB$4:CB$99,MATCH('16 Year_History_Results'!$G62,Finish_table!CC$4:CC$99,0),1))</f>
        <v>F</v>
      </c>
      <c r="V62" s="233" t="str">
        <f>(INDEX(Finish_table!CK$4:CK$99,MATCH('16 Year_History_Results'!$G62,Finish_table!CL$4:CL$99,0),1))</f>
        <v>QF</v>
      </c>
      <c r="W62" s="233" t="str">
        <f>(INDEX(Finish_table!CT$4:CT$99,MATCH('16 Year_History_Results'!$G62,Finish_table!CU$4:CU$99,0),1))</f>
        <v>QF</v>
      </c>
      <c r="X62" s="233" t="str">
        <f>(INDEX(Finish_table!DC$4:DC$99,MATCH('16 Year_History_Results'!$G62,Finish_table!DD$4:DD$99,0),1))</f>
        <v>SF</v>
      </c>
      <c r="Y62" s="233" t="e">
        <f>(INDEX(Finish_table!DL$4:DL$99,MATCH('16 Year_History_Results'!$G62,Finish_table!DM$4:DM$99,0),1))</f>
        <v>#N/A</v>
      </c>
      <c r="Z62" s="233" t="e">
        <f>(INDEX(Finish_table!DU$4:DU$99,MATCH('16 Year_History_Results'!$G62,Finish_table!DV$4:DV$99,0),1))</f>
        <v>#N/A</v>
      </c>
      <c r="AA62" s="233" t="str">
        <f>(INDEX(Finish_table!ED$4:ED$140,MATCH('16 Year_History_Results'!$G62,Finish_table!EE$4:EE$140,0),1))</f>
        <v>SF</v>
      </c>
      <c r="AB62" s="233" t="str">
        <f>(INDEX(Finish_table!EM$4:EM$224,MATCH('16 Year_History_Results'!$G62,Finish_table!EN$4:EN$224,0),1))</f>
        <v>W</v>
      </c>
      <c r="AC62" s="253" t="e">
        <f>(INDEX(Finish_table!EW$4:EW$224,MATCH('16 Year_History_Results'!$G62,Finish_table!EX$4:EX$224,0),1))</f>
        <v>#N/A</v>
      </c>
      <c r="AD62" s="2"/>
      <c r="AE62" s="2"/>
      <c r="AF62" s="2"/>
      <c r="AG62">
        <f t="shared" si="1"/>
        <v>368</v>
      </c>
      <c r="AH62" s="146"/>
      <c r="AI62" s="2"/>
      <c r="AJ62" s="146">
        <f>INDEX('2001'!$C$44:$C$140,'16 Year_History_Results'!BZ62)</f>
        <v>0</v>
      </c>
      <c r="AK62" s="2">
        <f>INDEX('2002'!$C$44:$C$140,'16 Year_History_Results'!CA62)</f>
        <v>0</v>
      </c>
      <c r="AL62" s="2">
        <f>INDEX('2003'!$C$44:$C$140,'16 Year_History_Results'!CB62)</f>
        <v>0</v>
      </c>
      <c r="AM62" s="2">
        <f>INDEX('2004'!$C$44:$C$140,'16 Year_History_Results'!CC62)</f>
        <v>0</v>
      </c>
      <c r="AN62" s="2">
        <f>INDEX('2005'!$C$44:$C$140,'16 Year_History_Results'!CD62)</f>
        <v>0</v>
      </c>
      <c r="AO62" s="2">
        <f>INDEX('2006'!$C$44:$C$140,'16 Year_History_Results'!CE62)</f>
        <v>0</v>
      </c>
      <c r="AP62" s="2">
        <f>INDEX('2007'!$C$44:$C$140,'16 Year_History_Results'!CF62)</f>
        <v>0</v>
      </c>
      <c r="AQ62" s="2">
        <f>INDEX('2008'!$C$44:$C$140,'16 Year_History_Results'!CG62)</f>
        <v>20</v>
      </c>
      <c r="AR62" s="2">
        <f>INDEX('2009'!$C$44:$C$140,'16 Year_History_Results'!CH62)</f>
        <v>0</v>
      </c>
      <c r="AS62" s="2">
        <f>INDEX('2010'!$C$44:$C$140,'16 Year_History_Results'!CI62)</f>
        <v>0</v>
      </c>
      <c r="AT62" s="2">
        <f>INDEX('2011'!$C$44:$C$140,'16 Year_History_Results'!CJ62)</f>
        <v>10</v>
      </c>
      <c r="AU62" s="2">
        <f>INDEX('2012'!$C$44:$C$140,'16 Year_History_Results'!CK62)</f>
        <v>0</v>
      </c>
      <c r="AV62" s="2">
        <f>INDEX('2013'!$C$44:$C$140,'16 Year_History_Results'!CL62)</f>
        <v>0</v>
      </c>
      <c r="AW62" s="2">
        <f>INDEX('2014'!$C$52:$C$180,'16 Year_History_Results'!CM62)</f>
        <v>10</v>
      </c>
      <c r="AX62" s="2">
        <f>INDEX('2015'!$E$52:$E$308,'16 Year_History_Results'!CN62)</f>
        <v>30</v>
      </c>
      <c r="AY62" s="147">
        <f>INDEX('2016'!$E$52:$E$308,'16 Year_History_Results'!CO62)</f>
        <v>0</v>
      </c>
      <c r="AZ62" s="2"/>
      <c r="BA62" s="2"/>
      <c r="BB62">
        <f t="shared" si="13"/>
        <v>368</v>
      </c>
      <c r="BC62" s="146"/>
      <c r="BD62" s="2"/>
      <c r="BE62" s="146">
        <f>INDEX('2001'!$B$44:$B$140,'16 Year_History_Results'!BZ62)</f>
        <v>0</v>
      </c>
      <c r="BF62" s="2">
        <f>INDEX('2002'!$B$44:$B$140,'16 Year_History_Results'!CA62)</f>
        <v>11</v>
      </c>
      <c r="BG62" s="2">
        <f>INDEX('2003'!$B$44:$B$140,'16 Year_History_Results'!CB62)</f>
        <v>0</v>
      </c>
      <c r="BH62" s="2">
        <f>INDEX('2004'!$B$44:$B$140,'16 Year_History_Results'!CC62)</f>
        <v>0</v>
      </c>
      <c r="BI62" s="2">
        <f>INDEX('2005'!$B$44:$B$140,'16 Year_History_Results'!CD62)</f>
        <v>0</v>
      </c>
      <c r="BJ62" s="2">
        <f>INDEX('2006'!$B$44:$B$140,'16 Year_History_Results'!CE62)</f>
        <v>0</v>
      </c>
      <c r="BK62" s="2">
        <f>INDEX('2007'!$B$44:$B$140,'16 Year_History_Results'!CF62)</f>
        <v>0</v>
      </c>
      <c r="BL62" s="2">
        <f>INDEX('2008'!$B$44:$B$140,'16 Year_History_Results'!CG62)</f>
        <v>13</v>
      </c>
      <c r="BM62" s="2">
        <f>INDEX('2009'!$B$44:$B$140,'16 Year_History_Results'!CH62)</f>
        <v>7</v>
      </c>
      <c r="BN62" s="2">
        <f>INDEX('2010'!$B$44:$B$140,'16 Year_History_Results'!CI62)</f>
        <v>9</v>
      </c>
      <c r="BO62" s="2">
        <f>INDEX('2011'!$B$44:$B$140,'16 Year_History_Results'!CJ62)</f>
        <v>1</v>
      </c>
      <c r="BP62" s="2">
        <f>INDEX('2012'!$B$44:$B$140,'16 Year_History_Results'!CK62)</f>
        <v>0</v>
      </c>
      <c r="BQ62" s="2">
        <f>INDEX('2013'!$B$44:$B$140,'16 Year_History_Results'!CL62)</f>
        <v>0</v>
      </c>
      <c r="BR62" s="2">
        <f>INDEX('2014'!$B$52:$B$180,'16 Year_History_Results'!CM62)</f>
        <v>13</v>
      </c>
      <c r="BS62" s="147">
        <f>INDEX('2015'!$B$52:$B$308,'16 Year_History_Results'!CN62)</f>
        <v>13</v>
      </c>
      <c r="BT62" s="147">
        <f>INDEX('2016'!$B$52:$B$308,'16 Year_History_Results'!CO62)</f>
        <v>0</v>
      </c>
      <c r="BW62">
        <f t="shared" si="14"/>
        <v>368</v>
      </c>
      <c r="BX62" s="146"/>
      <c r="BY62" s="2"/>
      <c r="BZ62" s="146">
        <f>IF(ISNA(MATCH($BW62,'2001'!$A$44:$A$139,0)),97,MATCH($BW62,'2001'!$A$44:$A$139,0))</f>
        <v>97</v>
      </c>
      <c r="CA62" s="2">
        <f>IF(ISNA(MATCH($BW62,'2002'!$A$44:$A$139,0)),97,MATCH($BW62,'2002'!$A$44:$A$139,0))</f>
        <v>74</v>
      </c>
      <c r="CB62" s="2">
        <f>IF(ISNA(MATCH($BW62,'2003'!$A$44:$A$139,0)),97,MATCH($BW62,'2003'!$A$44:$A$139,0))</f>
        <v>97</v>
      </c>
      <c r="CC62" s="2">
        <f>IF(ISNA(MATCH($BW62,'2004'!$A$44:$A$139,0)),97,MATCH($BW62,'2004'!$A$44:$A$139,0))</f>
        <v>97</v>
      </c>
      <c r="CD62" s="2">
        <f>IF(ISNA(MATCH($BW62,'2005'!$A$44:$A$139,0)),97,MATCH($BW62,'2005'!$A$44:$A$139,0))</f>
        <v>97</v>
      </c>
      <c r="CE62" s="2">
        <f>IF(ISNA(MATCH($BW62,'2006'!$A$44:$A$139,0)),97,MATCH($BW62,'2006'!$A$44:$A$139,0))</f>
        <v>97</v>
      </c>
      <c r="CF62" s="2">
        <f>IF(ISNA(MATCH($BW62,'2007'!$A$44:$A$139,0)),97,MATCH($BW62,'2007'!$A$44:$A$139,0))</f>
        <v>97</v>
      </c>
      <c r="CG62" s="2">
        <f>IF(ISNA(MATCH($BW62,'2008'!$A$44:$A$139,0)),97,MATCH($BW62,'2008'!$A$44:$A$139,0))</f>
        <v>49</v>
      </c>
      <c r="CH62" s="2">
        <f>IF(ISNA(MATCH($BW62,'2009'!$A$44:$A$139,0)),97,MATCH($BW62,'2009'!$A$44:$A$139,0))</f>
        <v>42</v>
      </c>
      <c r="CI62" s="2">
        <f>IF(ISNA(MATCH($BW62,'2010'!$A$44:$A$139,0)),97,MATCH($BW62,'2010'!$A$44:$A$139,0))</f>
        <v>38</v>
      </c>
      <c r="CJ62" s="2">
        <f>IF(ISNA(MATCH($BW62,'2011'!$A$44:$A$139,0)),97,MATCH($BW62,'2011'!$A$44:$A$139,0))</f>
        <v>35</v>
      </c>
      <c r="CK62" s="2">
        <f>IF(ISNA(MATCH($BW62,'2012'!$A$44:$A$139,0)),97,MATCH($BW62,'2012'!$A$44:$A$139,0))</f>
        <v>97</v>
      </c>
      <c r="CL62" s="2">
        <f>IF(ISNA(MATCH($BW62,'2013'!$A$44:$A$139,0)),97,MATCH($BW62,'2013'!$A$44:$A$139,0))</f>
        <v>97</v>
      </c>
      <c r="CM62" s="2">
        <f>IF(ISNA(MATCH($BW62,'2014'!$A$52:$A$179,0)),129,MATCH($BW62,'2014'!$A$52:$A$179,0))</f>
        <v>34</v>
      </c>
      <c r="CN62" s="147">
        <f>IF(ISNA(MATCH($BW62,'2015'!$A$52:$A$307,0)),257,MATCH($BW62,'2015'!$A$52:$A$307,0))</f>
        <v>54</v>
      </c>
      <c r="CO62" s="147">
        <f>IF(ISNA(MATCH($BW62,'2016'!$A$52:$A$307,0)),257,MATCH($BW62,'2016'!$A$52:$A$307,0))</f>
        <v>257</v>
      </c>
      <c r="CQ62">
        <f t="shared" si="15"/>
        <v>368</v>
      </c>
      <c r="CR62" s="278"/>
      <c r="CS62" s="279"/>
      <c r="CT62" s="278">
        <f t="shared" si="16"/>
        <v>0</v>
      </c>
      <c r="CU62" s="279">
        <f t="shared" si="2"/>
        <v>11</v>
      </c>
      <c r="CV62" s="279">
        <f t="shared" si="3"/>
        <v>7.3325999999999993</v>
      </c>
      <c r="CW62" s="279">
        <f t="shared" si="4"/>
        <v>4.8879111599999989</v>
      </c>
      <c r="CX62" s="279">
        <f t="shared" si="5"/>
        <v>3.2582815792559989</v>
      </c>
      <c r="CY62" s="279">
        <f t="shared" si="6"/>
        <v>2.1719705007320487</v>
      </c>
      <c r="CZ62" s="279">
        <f t="shared" si="7"/>
        <v>1.4478355357879835</v>
      </c>
      <c r="DA62" s="279">
        <f t="shared" si="8"/>
        <v>33.965127168156272</v>
      </c>
      <c r="DB62" s="279">
        <f t="shared" si="9"/>
        <v>29.64115377029297</v>
      </c>
      <c r="DC62" s="279">
        <f t="shared" si="17"/>
        <v>28.758793103277291</v>
      </c>
      <c r="DD62" s="279">
        <f t="shared" si="18"/>
        <v>30.170611482644642</v>
      </c>
      <c r="DE62" s="279">
        <f t="shared" si="19"/>
        <v>20.111729614330919</v>
      </c>
      <c r="DF62" s="279">
        <f t="shared" si="20"/>
        <v>13.40647896091299</v>
      </c>
      <c r="DG62" s="279">
        <f t="shared" si="21"/>
        <v>31.936758875344598</v>
      </c>
      <c r="DH62" s="280">
        <f t="shared" si="38"/>
        <v>64.289043466304705</v>
      </c>
      <c r="DI62" s="280">
        <f t="shared" si="39"/>
        <v>42.855076374638713</v>
      </c>
      <c r="DJ62" s="154">
        <f t="shared" si="10"/>
        <v>23</v>
      </c>
      <c r="DK62" s="279">
        <f t="shared" si="22"/>
        <v>368</v>
      </c>
      <c r="DL62" s="97"/>
      <c r="DM62" s="154"/>
      <c r="DN62" s="267">
        <f t="shared" si="23"/>
        <v>0</v>
      </c>
      <c r="DO62" s="154">
        <f t="shared" si="24"/>
        <v>11</v>
      </c>
      <c r="DP62" s="154">
        <f t="shared" si="25"/>
        <v>11</v>
      </c>
      <c r="DQ62" s="154">
        <f t="shared" si="26"/>
        <v>11</v>
      </c>
      <c r="DR62" s="154">
        <f t="shared" si="27"/>
        <v>11</v>
      </c>
      <c r="DS62" s="154">
        <f t="shared" si="28"/>
        <v>11</v>
      </c>
      <c r="DT62" s="154">
        <f t="shared" si="29"/>
        <v>11</v>
      </c>
      <c r="DU62" s="154">
        <f t="shared" si="30"/>
        <v>44</v>
      </c>
      <c r="DV62" s="154">
        <f t="shared" si="31"/>
        <v>51</v>
      </c>
      <c r="DW62" s="154">
        <f t="shared" si="32"/>
        <v>60</v>
      </c>
      <c r="DX62" s="154">
        <f t="shared" si="33"/>
        <v>71</v>
      </c>
      <c r="DY62" s="154">
        <f t="shared" si="34"/>
        <v>71</v>
      </c>
      <c r="DZ62" s="154">
        <f t="shared" si="35"/>
        <v>71</v>
      </c>
      <c r="EA62" s="154">
        <f t="shared" si="36"/>
        <v>94</v>
      </c>
      <c r="EB62" s="264">
        <f t="shared" si="40"/>
        <v>137</v>
      </c>
      <c r="EC62" s="264">
        <f t="shared" si="41"/>
        <v>137</v>
      </c>
      <c r="ED62" s="154">
        <f t="shared" si="11"/>
        <v>47</v>
      </c>
      <c r="EG62" s="279"/>
    </row>
    <row r="63" spans="2:137" ht="13" thickBot="1" x14ac:dyDescent="0.3">
      <c r="B63" s="164">
        <v>39</v>
      </c>
      <c r="C63" s="50">
        <f t="shared" si="0"/>
        <v>2</v>
      </c>
      <c r="D63" s="50">
        <f t="shared" si="12"/>
        <v>2</v>
      </c>
      <c r="E63" s="97"/>
      <c r="F63" s="2">
        <f t="shared" si="37"/>
        <v>58</v>
      </c>
      <c r="G63" s="207">
        <v>175</v>
      </c>
      <c r="H63" s="98">
        <f>15- COUNTIF(L63:AC63,"#N/A")</f>
        <v>14</v>
      </c>
      <c r="I63" s="131">
        <f>SUM(AH63:AY63)+SUM(BE63:BT63)</f>
        <v>301</v>
      </c>
      <c r="J63" s="398">
        <f>DI63</f>
        <v>42.563727278447615</v>
      </c>
      <c r="K63" s="456" t="str">
        <f>IF(ISNUMBER(MATCH(G63,'[4]OPR data'!$A$3:$A$2900,0)),"Y","N")</f>
        <v>Y</v>
      </c>
      <c r="L63" s="146"/>
      <c r="M63" s="233"/>
      <c r="N63" s="469" t="str">
        <f>(INDEX(Finish_table!R$4:R$83,MATCH('16 Year_History_Results'!$G63,Finish_table!S$4:S$83,0),1))</f>
        <v>QF</v>
      </c>
      <c r="O63" s="233" t="str">
        <f>(INDEX(Finish_table!Z$4:Z$99,MATCH('16 Year_History_Results'!$G63,Finish_table!AA$4:AA$99,0),1))</f>
        <v>SF</v>
      </c>
      <c r="P63" s="233" t="str">
        <f>(INDEX(Finish_table!AI$4:AI$99,MATCH('16 Year_History_Results'!$G63,Finish_table!AJ$4:AJ$99,0),1))</f>
        <v>W</v>
      </c>
      <c r="Q63" s="233" t="str">
        <f>(INDEX(Finish_table!AR$4:AR$99,MATCH('16 Year_History_Results'!$G63,Finish_table!AS$4:AS$99,0),1))</f>
        <v>W</v>
      </c>
      <c r="R63" s="233" t="str">
        <f>(INDEX(Finish_table!BA$4:BA$99,MATCH('16 Year_History_Results'!$G63,Finish_table!BB$4:BB$99,0),1))</f>
        <v>W</v>
      </c>
      <c r="S63" s="233" t="str">
        <f>(INDEX(Finish_table!BJ$4:BJ$99,MATCH('16 Year_History_Results'!$G63,Finish_table!BK$4:BK$99,0),1))</f>
        <v>QF</v>
      </c>
      <c r="T63" s="233" t="str">
        <f>(INDEX(Finish_table!BS$4:BS$99,MATCH('16 Year_History_Results'!$G63,Finish_table!BT$4:BT$99,0),1))</f>
        <v>QF</v>
      </c>
      <c r="U63" s="233" t="str">
        <f>(INDEX(Finish_table!CB$4:CB$99,MATCH('16 Year_History_Results'!$G63,Finish_table!CC$4:CC$99,0),1))</f>
        <v>QF</v>
      </c>
      <c r="V63" s="233" t="str">
        <f>(INDEX(Finish_table!CK$4:CK$99,MATCH('16 Year_History_Results'!$G63,Finish_table!CL$4:CL$99,0),1))</f>
        <v>QF</v>
      </c>
      <c r="W63" s="233" t="str">
        <f>(INDEX(Finish_table!CT$4:CT$99,MATCH('16 Year_History_Results'!$G63,Finish_table!CU$4:CU$99,0),1))</f>
        <v>QF</v>
      </c>
      <c r="X63" s="233" t="str">
        <f>(INDEX(Finish_table!DC$4:DC$99,MATCH('16 Year_History_Results'!$G63,Finish_table!DD$4:DD$99,0),1))</f>
        <v>SF</v>
      </c>
      <c r="Y63" s="233" t="e">
        <f>(INDEX(Finish_table!DL$4:DL$99,MATCH('16 Year_History_Results'!$G63,Finish_table!DM$4:DM$99,0),1))</f>
        <v>#N/A</v>
      </c>
      <c r="Z63" s="233" t="str">
        <f>(INDEX(Finish_table!DU$4:DU$99,MATCH('16 Year_History_Results'!$G63,Finish_table!DV$4:DV$99,0),1))</f>
        <v>QF</v>
      </c>
      <c r="AA63" s="233" t="str">
        <f>(INDEX(Finish_table!ED$4:ED$140,MATCH('16 Year_History_Results'!$G63,Finish_table!EE$4:EE$140,0),1))</f>
        <v>F</v>
      </c>
      <c r="AB63" s="233" t="str">
        <f>(INDEX(Finish_table!EM$4:EM$224,MATCH('16 Year_History_Results'!$G63,Finish_table!EN$4:EN$224,0),1))</f>
        <v>QF</v>
      </c>
      <c r="AC63" s="253" t="str">
        <f>(INDEX(Finish_table!EW$4:EW$224,MATCH('16 Year_History_Results'!$G63,Finish_table!EX$4:EX$224,0),1))</f>
        <v>SF</v>
      </c>
      <c r="AD63" s="2"/>
      <c r="AE63" s="2"/>
      <c r="AF63" s="2"/>
      <c r="AG63">
        <f t="shared" si="1"/>
        <v>175</v>
      </c>
      <c r="AH63" s="146"/>
      <c r="AI63" s="2"/>
      <c r="AJ63" s="146">
        <f>INDEX('2001'!$C$44:$C$140,'16 Year_History_Results'!BZ63)</f>
        <v>10</v>
      </c>
      <c r="AK63" s="2">
        <f>INDEX('2002'!$C$44:$C$140,'16 Year_History_Results'!CA63)</f>
        <v>10</v>
      </c>
      <c r="AL63" s="2">
        <f>INDEX('2003'!$C$44:$C$140,'16 Year_History_Results'!CB63)</f>
        <v>30</v>
      </c>
      <c r="AM63" s="2">
        <f>INDEX('2004'!$C$44:$C$140,'16 Year_History_Results'!CC63)</f>
        <v>30</v>
      </c>
      <c r="AN63" s="2">
        <f>INDEX('2005'!$C$44:$C$140,'16 Year_History_Results'!CD63)</f>
        <v>30</v>
      </c>
      <c r="AO63" s="2">
        <f>INDEX('2006'!$C$44:$C$140,'16 Year_History_Results'!CE63)</f>
        <v>0</v>
      </c>
      <c r="AP63" s="2">
        <f>INDEX('2007'!$C$44:$C$140,'16 Year_History_Results'!CF63)</f>
        <v>0</v>
      </c>
      <c r="AQ63" s="2">
        <f>INDEX('2008'!$C$44:$C$140,'16 Year_History_Results'!CG63)</f>
        <v>0</v>
      </c>
      <c r="AR63" s="2">
        <f>INDEX('2009'!$C$44:$C$140,'16 Year_History_Results'!CH63)</f>
        <v>0</v>
      </c>
      <c r="AS63" s="2">
        <f>INDEX('2010'!$C$44:$C$140,'16 Year_History_Results'!CI63)</f>
        <v>0</v>
      </c>
      <c r="AT63" s="2">
        <f>INDEX('2011'!$C$44:$C$140,'16 Year_History_Results'!CJ63)</f>
        <v>10</v>
      </c>
      <c r="AU63" s="2">
        <f>INDEX('2012'!$C$44:$C$140,'16 Year_History_Results'!CK63)</f>
        <v>0</v>
      </c>
      <c r="AV63" s="2">
        <f>INDEX('2013'!$C$44:$C$140,'16 Year_History_Results'!CL63)</f>
        <v>0</v>
      </c>
      <c r="AW63" s="2">
        <f>INDEX('2014'!$C$52:$C$180,'16 Year_History_Results'!CM63)</f>
        <v>15</v>
      </c>
      <c r="AX63" s="2">
        <f>INDEX('2015'!$E$52:$E$308,'16 Year_History_Results'!CN63)</f>
        <v>0</v>
      </c>
      <c r="AY63" s="147">
        <f>INDEX('2016'!$E$52:$E$308,'16 Year_History_Results'!CO63)</f>
        <v>10</v>
      </c>
      <c r="AZ63" s="2"/>
      <c r="BA63" s="2"/>
      <c r="BB63">
        <f t="shared" si="13"/>
        <v>175</v>
      </c>
      <c r="BC63" s="146"/>
      <c r="BD63" s="2"/>
      <c r="BE63" s="146">
        <f>INDEX('2001'!$B$44:$B$140,'16 Year_History_Results'!BZ63)</f>
        <v>13</v>
      </c>
      <c r="BF63" s="2">
        <f>INDEX('2002'!$B$44:$B$140,'16 Year_History_Results'!CA63)</f>
        <v>15</v>
      </c>
      <c r="BG63" s="2">
        <f>INDEX('2003'!$B$44:$B$140,'16 Year_History_Results'!CB63)</f>
        <v>13</v>
      </c>
      <c r="BH63" s="2">
        <f>INDEX('2004'!$B$44:$B$140,'16 Year_History_Results'!CC63)</f>
        <v>13</v>
      </c>
      <c r="BI63" s="2">
        <f>INDEX('2005'!$B$44:$B$140,'16 Year_History_Results'!CD63)</f>
        <v>15</v>
      </c>
      <c r="BJ63" s="2">
        <f>INDEX('2006'!$B$44:$B$140,'16 Year_History_Results'!CE63)</f>
        <v>7</v>
      </c>
      <c r="BK63" s="2">
        <f>INDEX('2007'!$B$44:$B$140,'16 Year_History_Results'!CF63)</f>
        <v>12</v>
      </c>
      <c r="BL63" s="2">
        <f>INDEX('2008'!$B$44:$B$140,'16 Year_History_Results'!CG63)</f>
        <v>11</v>
      </c>
      <c r="BM63" s="2">
        <f>INDEX('2009'!$B$44:$B$140,'16 Year_History_Results'!CH63)</f>
        <v>14</v>
      </c>
      <c r="BN63" s="2">
        <f>INDEX('2010'!$B$44:$B$140,'16 Year_History_Results'!CI63)</f>
        <v>11</v>
      </c>
      <c r="BO63" s="2">
        <f>INDEX('2011'!$B$44:$B$140,'16 Year_History_Results'!CJ63)</f>
        <v>3</v>
      </c>
      <c r="BP63" s="2">
        <f>INDEX('2012'!$B$44:$B$140,'16 Year_History_Results'!CK63)</f>
        <v>0</v>
      </c>
      <c r="BQ63" s="2">
        <f>INDEX('2013'!$B$44:$B$140,'16 Year_History_Results'!CL63)</f>
        <v>9</v>
      </c>
      <c r="BR63" s="2">
        <f>INDEX('2014'!$B$52:$B$180,'16 Year_History_Results'!CM63)</f>
        <v>0</v>
      </c>
      <c r="BS63" s="147">
        <f>INDEX('2015'!$B$52:$B$308,'16 Year_History_Results'!CN63)</f>
        <v>7</v>
      </c>
      <c r="BT63" s="147">
        <f>INDEX('2016'!$B$52:$B$308,'16 Year_History_Results'!CO63)</f>
        <v>13</v>
      </c>
      <c r="BW63">
        <f t="shared" si="14"/>
        <v>175</v>
      </c>
      <c r="BX63" s="146"/>
      <c r="BY63" s="2"/>
      <c r="BZ63" s="146">
        <f>IF(ISNA(MATCH($BW63,'2001'!$A$44:$A$139,0)),97,MATCH($BW63,'2001'!$A$44:$A$139,0))</f>
        <v>41</v>
      </c>
      <c r="CA63" s="2">
        <f>IF(ISNA(MATCH($BW63,'2002'!$A$44:$A$139,0)),97,MATCH($BW63,'2002'!$A$44:$A$139,0))</f>
        <v>40</v>
      </c>
      <c r="CB63" s="2">
        <f>IF(ISNA(MATCH($BW63,'2003'!$A$44:$A$139,0)),97,MATCH($BW63,'2003'!$A$44:$A$139,0))</f>
        <v>31</v>
      </c>
      <c r="CC63" s="2">
        <f>IF(ISNA(MATCH($BW63,'2004'!$A$44:$A$139,0)),97,MATCH($BW63,'2004'!$A$44:$A$139,0))</f>
        <v>26</v>
      </c>
      <c r="CD63" s="2">
        <f>IF(ISNA(MATCH($BW63,'2005'!$A$44:$A$139,0)),97,MATCH($BW63,'2005'!$A$44:$A$139,0))</f>
        <v>29</v>
      </c>
      <c r="CE63" s="2">
        <f>IF(ISNA(MATCH($BW63,'2006'!$A$44:$A$139,0)),97,MATCH($BW63,'2006'!$A$44:$A$139,0))</f>
        <v>33</v>
      </c>
      <c r="CF63" s="2">
        <f>IF(ISNA(MATCH($BW63,'2007'!$A$44:$A$139,0)),97,MATCH($BW63,'2007'!$A$44:$A$139,0))</f>
        <v>26</v>
      </c>
      <c r="CG63" s="2">
        <f>IF(ISNA(MATCH($BW63,'2008'!$A$44:$A$139,0)),97,MATCH($BW63,'2008'!$A$44:$A$139,0))</f>
        <v>30</v>
      </c>
      <c r="CH63" s="2">
        <f>IF(ISNA(MATCH($BW63,'2009'!$A$44:$A$139,0)),97,MATCH($BW63,'2009'!$A$44:$A$139,0))</f>
        <v>24</v>
      </c>
      <c r="CI63" s="2">
        <f>IF(ISNA(MATCH($BW63,'2010'!$A$44:$A$139,0)),97,MATCH($BW63,'2010'!$A$44:$A$139,0))</f>
        <v>19</v>
      </c>
      <c r="CJ63" s="2">
        <f>IF(ISNA(MATCH($BW63,'2011'!$A$44:$A$139,0)),97,MATCH($BW63,'2011'!$A$44:$A$139,0))</f>
        <v>18</v>
      </c>
      <c r="CK63" s="2">
        <f>IF(ISNA(MATCH($BW63,'2012'!$A$44:$A$139,0)),97,MATCH($BW63,'2012'!$A$44:$A$139,0))</f>
        <v>97</v>
      </c>
      <c r="CL63" s="2">
        <f>IF(ISNA(MATCH($BW63,'2013'!$A$44:$A$139,0)),97,MATCH($BW63,'2013'!$A$44:$A$139,0))</f>
        <v>16</v>
      </c>
      <c r="CM63" s="2">
        <f>IF(ISNA(MATCH($BW63,'2014'!$A$52:$A$179,0)),129,MATCH($BW63,'2014'!$A$52:$A$179,0))</f>
        <v>16</v>
      </c>
      <c r="CN63" s="147">
        <f>IF(ISNA(MATCH($BW63,'2015'!$A$52:$A$307,0)),257,MATCH($BW63,'2015'!$A$52:$A$307,0))</f>
        <v>26</v>
      </c>
      <c r="CO63" s="147">
        <f>IF(ISNA(MATCH($BW63,'2016'!$A$52:$A$307,0)),257,MATCH($BW63,'2016'!$A$52:$A$307,0))</f>
        <v>26</v>
      </c>
      <c r="CQ63">
        <f t="shared" si="15"/>
        <v>175</v>
      </c>
      <c r="CR63" s="278"/>
      <c r="CS63" s="279"/>
      <c r="CT63" s="278">
        <f t="shared" si="16"/>
        <v>23</v>
      </c>
      <c r="CU63" s="279">
        <f t="shared" si="2"/>
        <v>40.331800000000001</v>
      </c>
      <c r="CV63" s="279">
        <f t="shared" si="3"/>
        <v>69.885177880000001</v>
      </c>
      <c r="CW63" s="279">
        <f t="shared" si="4"/>
        <v>89.585459574807999</v>
      </c>
      <c r="CX63" s="279">
        <f t="shared" si="5"/>
        <v>104.71766735256702</v>
      </c>
      <c r="CY63" s="279">
        <f t="shared" si="6"/>
        <v>76.804797057221165</v>
      </c>
      <c r="CZ63" s="279">
        <f t="shared" si="7"/>
        <v>63.198077718343626</v>
      </c>
      <c r="DA63" s="279">
        <f t="shared" si="8"/>
        <v>53.127838607047856</v>
      </c>
      <c r="DB63" s="279">
        <f t="shared" si="9"/>
        <v>49.4150172154581</v>
      </c>
      <c r="DC63" s="279">
        <f t="shared" si="17"/>
        <v>43.940050475824371</v>
      </c>
      <c r="DD63" s="279">
        <f t="shared" si="18"/>
        <v>42.290437647184525</v>
      </c>
      <c r="DE63" s="279">
        <f t="shared" si="19"/>
        <v>28.190805735613203</v>
      </c>
      <c r="DF63" s="279">
        <f t="shared" si="20"/>
        <v>27.791991103359759</v>
      </c>
      <c r="DG63" s="279">
        <f t="shared" si="21"/>
        <v>33.526141269499618</v>
      </c>
      <c r="DH63" s="280">
        <f t="shared" si="38"/>
        <v>29.348525770248443</v>
      </c>
      <c r="DI63" s="280">
        <f t="shared" si="39"/>
        <v>42.563727278447615</v>
      </c>
      <c r="DJ63" s="154">
        <f t="shared" si="10"/>
        <v>85</v>
      </c>
      <c r="DK63" s="279">
        <f t="shared" si="22"/>
        <v>175</v>
      </c>
      <c r="DL63" s="97"/>
      <c r="DM63" s="154"/>
      <c r="DN63" s="267">
        <f t="shared" si="23"/>
        <v>23</v>
      </c>
      <c r="DO63" s="154">
        <f t="shared" si="24"/>
        <v>48</v>
      </c>
      <c r="DP63" s="154">
        <f t="shared" si="25"/>
        <v>91</v>
      </c>
      <c r="DQ63" s="154">
        <f t="shared" si="26"/>
        <v>134</v>
      </c>
      <c r="DR63" s="154">
        <f t="shared" si="27"/>
        <v>179</v>
      </c>
      <c r="DS63" s="154">
        <f t="shared" si="28"/>
        <v>186</v>
      </c>
      <c r="DT63" s="154">
        <f t="shared" si="29"/>
        <v>198</v>
      </c>
      <c r="DU63" s="154">
        <f t="shared" si="30"/>
        <v>209</v>
      </c>
      <c r="DV63" s="154">
        <f t="shared" si="31"/>
        <v>223</v>
      </c>
      <c r="DW63" s="154">
        <f t="shared" si="32"/>
        <v>234</v>
      </c>
      <c r="DX63" s="154">
        <f t="shared" si="33"/>
        <v>247</v>
      </c>
      <c r="DY63" s="154">
        <f t="shared" si="34"/>
        <v>247</v>
      </c>
      <c r="DZ63" s="154">
        <f t="shared" si="35"/>
        <v>256</v>
      </c>
      <c r="EA63" s="154">
        <f t="shared" si="36"/>
        <v>271</v>
      </c>
      <c r="EB63" s="264">
        <f t="shared" si="40"/>
        <v>278</v>
      </c>
      <c r="EC63" s="264">
        <f t="shared" si="41"/>
        <v>301</v>
      </c>
      <c r="ED63" s="154">
        <f t="shared" si="11"/>
        <v>18</v>
      </c>
      <c r="EG63" s="279"/>
    </row>
    <row r="64" spans="2:137" ht="13" thickBot="1" x14ac:dyDescent="0.3">
      <c r="B64" s="162">
        <v>40</v>
      </c>
      <c r="C64" s="50">
        <f t="shared" si="0"/>
        <v>1</v>
      </c>
      <c r="D64" s="50">
        <f t="shared" si="12"/>
        <v>0</v>
      </c>
      <c r="E64" s="97"/>
      <c r="F64" s="2">
        <f t="shared" si="37"/>
        <v>59</v>
      </c>
      <c r="G64" s="494">
        <v>3015</v>
      </c>
      <c r="H64" s="98">
        <f>15- COUNTIF(L64:AC64,"#N/A")</f>
        <v>1</v>
      </c>
      <c r="I64" s="131">
        <f>SUM(AH64:AY64)+SUM(BE64:BT64)</f>
        <v>48</v>
      </c>
      <c r="J64" s="398">
        <f>DI64</f>
        <v>42.3322</v>
      </c>
      <c r="K64" s="456" t="str">
        <f>IF(ISNUMBER(MATCH(G64,'[4]OPR data'!$A$3:$A$2900,0)),"Y","N")</f>
        <v>Y</v>
      </c>
      <c r="L64" s="146"/>
      <c r="M64" s="233"/>
      <c r="N64" s="469" t="e">
        <f>(INDEX(Finish_table!R$4:R$83,MATCH('16 Year_History_Results'!$G64,Finish_table!S$4:S$83,0),1))</f>
        <v>#N/A</v>
      </c>
      <c r="O64" s="233" t="e">
        <f>(INDEX(Finish_table!Z$4:Z$99,MATCH('16 Year_History_Results'!$G64,Finish_table!AA$4:AA$99,0),1))</f>
        <v>#N/A</v>
      </c>
      <c r="P64" s="233" t="e">
        <f>(INDEX(Finish_table!AI$4:AI$99,MATCH('16 Year_History_Results'!$G64,Finish_table!AJ$4:AJ$99,0),1))</f>
        <v>#N/A</v>
      </c>
      <c r="Q64" s="233" t="e">
        <f>(INDEX(Finish_table!AR$4:AR$99,MATCH('16 Year_History_Results'!$G64,Finish_table!AS$4:AS$99,0),1))</f>
        <v>#N/A</v>
      </c>
      <c r="R64" s="233" t="e">
        <f>(INDEX(Finish_table!BA$4:BA$99,MATCH('16 Year_History_Results'!$G64,Finish_table!BB$4:BB$99,0),1))</f>
        <v>#N/A</v>
      </c>
      <c r="S64" s="233" t="e">
        <f>(INDEX(Finish_table!BJ$4:BJ$99,MATCH('16 Year_History_Results'!$G64,Finish_table!BK$4:BK$99,0),1))</f>
        <v>#N/A</v>
      </c>
      <c r="T64" s="233" t="e">
        <f>(INDEX(Finish_table!BS$4:BS$99,MATCH('16 Year_History_Results'!$G64,Finish_table!BT$4:BT$99,0),1))</f>
        <v>#N/A</v>
      </c>
      <c r="U64" s="233" t="e">
        <f>(INDEX(Finish_table!CB$4:CB$99,MATCH('16 Year_History_Results'!$G64,Finish_table!CC$4:CC$99,0),1))</f>
        <v>#N/A</v>
      </c>
      <c r="V64" s="233" t="e">
        <f>(INDEX(Finish_table!CK$4:CK$99,MATCH('16 Year_History_Results'!$G64,Finish_table!CL$4:CL$99,0),1))</f>
        <v>#N/A</v>
      </c>
      <c r="W64" s="233" t="e">
        <f>(INDEX(Finish_table!CT$4:CT$99,MATCH('16 Year_History_Results'!$G64,Finish_table!CU$4:CU$99,0),1))</f>
        <v>#N/A</v>
      </c>
      <c r="X64" s="233" t="e">
        <f>(INDEX(Finish_table!DC$4:DC$99,MATCH('16 Year_History_Results'!$G64,Finish_table!DD$4:DD$99,0),1))</f>
        <v>#N/A</v>
      </c>
      <c r="Y64" s="233" t="e">
        <f>(INDEX(Finish_table!DL$4:DL$99,MATCH('16 Year_History_Results'!$G64,Finish_table!DM$4:DM$99,0),1))</f>
        <v>#N/A</v>
      </c>
      <c r="Z64" s="233" t="e">
        <f>(INDEX(Finish_table!DU$4:DU$99,MATCH('16 Year_History_Results'!$G64,Finish_table!DV$4:DV$99,0),1))</f>
        <v>#N/A</v>
      </c>
      <c r="AA64" s="233" t="e">
        <f>(INDEX(Finish_table!ED$4:ED$140,MATCH('16 Year_History_Results'!$G64,Finish_table!EE$4:EE$140,0),1))</f>
        <v>#N/A</v>
      </c>
      <c r="AB64" s="233" t="str">
        <f>(INDEX(Finish_table!EM$4:EM$224,MATCH('16 Year_History_Results'!$G64,Finish_table!EN$4:EN$224,0),1))</f>
        <v>F</v>
      </c>
      <c r="AC64" s="253" t="str">
        <f>(INDEX(Finish_table!EW$4:EW$224,MATCH('16 Year_History_Results'!$G64,Finish_table!EX$4:EX$224,0),1))</f>
        <v>WF</v>
      </c>
      <c r="AD64" s="2"/>
      <c r="AE64" s="2"/>
      <c r="AF64" s="2"/>
      <c r="AG64">
        <f t="shared" si="1"/>
        <v>3015</v>
      </c>
      <c r="AH64" s="146"/>
      <c r="AI64" s="2"/>
      <c r="AJ64" s="146">
        <f>INDEX('2001'!$C$44:$C$140,'16 Year_History_Results'!BZ64)</f>
        <v>0</v>
      </c>
      <c r="AK64" s="2">
        <f>INDEX('2002'!$C$44:$C$140,'16 Year_History_Results'!CA64)</f>
        <v>0</v>
      </c>
      <c r="AL64" s="2">
        <f>INDEX('2003'!$C$44:$C$140,'16 Year_History_Results'!CB64)</f>
        <v>0</v>
      </c>
      <c r="AM64" s="2">
        <f>INDEX('2004'!$C$44:$C$140,'16 Year_History_Results'!CC64)</f>
        <v>0</v>
      </c>
      <c r="AN64" s="2">
        <f>INDEX('2005'!$C$44:$C$140,'16 Year_History_Results'!CD64)</f>
        <v>0</v>
      </c>
      <c r="AO64" s="2">
        <f>INDEX('2006'!$C$44:$C$140,'16 Year_History_Results'!CE64)</f>
        <v>0</v>
      </c>
      <c r="AP64" s="2">
        <f>INDEX('2007'!$C$44:$C$140,'16 Year_History_Results'!CF64)</f>
        <v>0</v>
      </c>
      <c r="AQ64" s="2">
        <f>INDEX('2008'!$C$44:$C$140,'16 Year_History_Results'!CG64)</f>
        <v>0</v>
      </c>
      <c r="AR64" s="2">
        <f>INDEX('2009'!$C$44:$C$140,'16 Year_History_Results'!CH64)</f>
        <v>0</v>
      </c>
      <c r="AS64" s="2">
        <f>INDEX('2010'!$C$44:$C$140,'16 Year_History_Results'!CI64)</f>
        <v>0</v>
      </c>
      <c r="AT64" s="2">
        <f>INDEX('2011'!$C$44:$C$140,'16 Year_History_Results'!CJ64)</f>
        <v>0</v>
      </c>
      <c r="AU64" s="2">
        <f>INDEX('2012'!$C$44:$C$140,'16 Year_History_Results'!CK64)</f>
        <v>0</v>
      </c>
      <c r="AV64" s="2">
        <f>INDEX('2013'!$C$44:$C$140,'16 Year_History_Results'!CL64)</f>
        <v>0</v>
      </c>
      <c r="AW64" s="2">
        <f>INDEX('2014'!$C$52:$C$180,'16 Year_History_Results'!CM64)</f>
        <v>0</v>
      </c>
      <c r="AX64" s="2">
        <f>INDEX('2015'!$E$52:$E$308,'16 Year_History_Results'!CN64)</f>
        <v>15</v>
      </c>
      <c r="AY64" s="147">
        <f>INDEX('2016'!$E$52:$E$308,'16 Year_History_Results'!CO64)</f>
        <v>30</v>
      </c>
      <c r="AZ64" s="2"/>
      <c r="BA64" s="2"/>
      <c r="BB64">
        <f t="shared" si="13"/>
        <v>3015</v>
      </c>
      <c r="BC64" s="146"/>
      <c r="BD64" s="2"/>
      <c r="BE64" s="146">
        <f>INDEX('2001'!$B$44:$B$140,'16 Year_History_Results'!BZ64)</f>
        <v>0</v>
      </c>
      <c r="BF64" s="2">
        <f>INDEX('2002'!$B$44:$B$140,'16 Year_History_Results'!CA64)</f>
        <v>0</v>
      </c>
      <c r="BG64" s="2">
        <f>INDEX('2003'!$B$44:$B$140,'16 Year_History_Results'!CB64)</f>
        <v>0</v>
      </c>
      <c r="BH64" s="2">
        <f>INDEX('2004'!$B$44:$B$140,'16 Year_History_Results'!CC64)</f>
        <v>0</v>
      </c>
      <c r="BI64" s="2">
        <f>INDEX('2005'!$B$44:$B$140,'16 Year_History_Results'!CD64)</f>
        <v>0</v>
      </c>
      <c r="BJ64" s="2">
        <f>INDEX('2006'!$B$44:$B$140,'16 Year_History_Results'!CE64)</f>
        <v>0</v>
      </c>
      <c r="BK64" s="2">
        <f>INDEX('2007'!$B$44:$B$140,'16 Year_History_Results'!CF64)</f>
        <v>0</v>
      </c>
      <c r="BL64" s="2">
        <f>INDEX('2008'!$B$44:$B$140,'16 Year_History_Results'!CG64)</f>
        <v>0</v>
      </c>
      <c r="BM64" s="2">
        <f>INDEX('2009'!$B$44:$B$140,'16 Year_History_Results'!CH64)</f>
        <v>0</v>
      </c>
      <c r="BN64" s="2">
        <f>INDEX('2010'!$B$44:$B$140,'16 Year_History_Results'!CI64)</f>
        <v>0</v>
      </c>
      <c r="BO64" s="2">
        <f>INDEX('2011'!$B$44:$B$140,'16 Year_History_Results'!CJ64)</f>
        <v>0</v>
      </c>
      <c r="BP64" s="2">
        <f>INDEX('2012'!$B$44:$B$140,'16 Year_History_Results'!CK64)</f>
        <v>0</v>
      </c>
      <c r="BQ64" s="2">
        <f>INDEX('2013'!$B$44:$B$140,'16 Year_History_Results'!CL64)</f>
        <v>0</v>
      </c>
      <c r="BR64" s="2">
        <f>INDEX('2014'!$B$52:$B$180,'16 Year_History_Results'!CM64)</f>
        <v>0</v>
      </c>
      <c r="BS64" s="147">
        <f>INDEX('2015'!$B$52:$B$308,'16 Year_History_Results'!CN64)</f>
        <v>2</v>
      </c>
      <c r="BT64" s="147">
        <f>INDEX('2016'!$B$52:$B$308,'16 Year_History_Results'!CO64)</f>
        <v>1</v>
      </c>
      <c r="BW64">
        <f t="shared" si="14"/>
        <v>3015</v>
      </c>
      <c r="BX64" s="146"/>
      <c r="BY64" s="2"/>
      <c r="BZ64" s="146">
        <f>IF(ISNA(MATCH($BW64,'2001'!$A$44:$A$139,0)),97,MATCH($BW64,'2001'!$A$44:$A$139,0))</f>
        <v>97</v>
      </c>
      <c r="CA64" s="2">
        <f>IF(ISNA(MATCH($BW64,'2002'!$A$44:$A$139,0)),97,MATCH($BW64,'2002'!$A$44:$A$139,0))</f>
        <v>97</v>
      </c>
      <c r="CB64" s="2">
        <f>IF(ISNA(MATCH($BW64,'2003'!$A$44:$A$139,0)),97,MATCH($BW64,'2003'!$A$44:$A$139,0))</f>
        <v>97</v>
      </c>
      <c r="CC64" s="2">
        <f>IF(ISNA(MATCH($BW64,'2004'!$A$44:$A$139,0)),97,MATCH($BW64,'2004'!$A$44:$A$139,0))</f>
        <v>97</v>
      </c>
      <c r="CD64" s="2">
        <f>IF(ISNA(MATCH($BW64,'2005'!$A$44:$A$139,0)),97,MATCH($BW64,'2005'!$A$44:$A$139,0))</f>
        <v>97</v>
      </c>
      <c r="CE64" s="2">
        <f>IF(ISNA(MATCH($BW64,'2006'!$A$44:$A$139,0)),97,MATCH($BW64,'2006'!$A$44:$A$139,0))</f>
        <v>97</v>
      </c>
      <c r="CF64" s="2">
        <f>IF(ISNA(MATCH($BW64,'2007'!$A$44:$A$139,0)),97,MATCH($BW64,'2007'!$A$44:$A$139,0))</f>
        <v>97</v>
      </c>
      <c r="CG64" s="2">
        <f>IF(ISNA(MATCH($BW64,'2008'!$A$44:$A$139,0)),97,MATCH($BW64,'2008'!$A$44:$A$139,0))</f>
        <v>97</v>
      </c>
      <c r="CH64" s="2">
        <f>IF(ISNA(MATCH($BW64,'2009'!$A$44:$A$139,0)),97,MATCH($BW64,'2009'!$A$44:$A$139,0))</f>
        <v>97</v>
      </c>
      <c r="CI64" s="2">
        <f>IF(ISNA(MATCH($BW64,'2010'!$A$44:$A$139,0)),97,MATCH($BW64,'2010'!$A$44:$A$139,0))</f>
        <v>97</v>
      </c>
      <c r="CJ64" s="2">
        <f>IF(ISNA(MATCH($BW64,'2011'!$A$44:$A$139,0)),97,MATCH($BW64,'2011'!$A$44:$A$139,0))</f>
        <v>97</v>
      </c>
      <c r="CK64" s="2">
        <f>IF(ISNA(MATCH($BW64,'2012'!$A$44:$A$139,0)),97,MATCH($BW64,'2012'!$A$44:$A$139,0))</f>
        <v>97</v>
      </c>
      <c r="CL64" s="2">
        <f>IF(ISNA(MATCH($BW64,'2013'!$A$44:$A$139,0)),97,MATCH($BW64,'2013'!$A$44:$A$139,0))</f>
        <v>97</v>
      </c>
      <c r="CM64" s="2">
        <f>IF(ISNA(MATCH($BW64,'2014'!$A$52:$A$179,0)),129,MATCH($BW64,'2014'!$A$52:$A$179,0))</f>
        <v>109</v>
      </c>
      <c r="CN64" s="147">
        <f>IF(ISNA(MATCH($BW64,'2015'!$A$52:$A$307,0)),257,MATCH($BW64,'2015'!$A$52:$A$307,0))</f>
        <v>182</v>
      </c>
      <c r="CO64" s="147">
        <f>IF(ISNA(MATCH($BW64,'2016'!$A$52:$A$307,0)),257,MATCH($BW64,'2016'!$A$52:$A$307,0))</f>
        <v>177</v>
      </c>
      <c r="CQ64">
        <f t="shared" si="15"/>
        <v>3015</v>
      </c>
      <c r="CR64" s="278"/>
      <c r="CS64" s="279"/>
      <c r="CT64" s="278">
        <f t="shared" si="16"/>
        <v>0</v>
      </c>
      <c r="CU64" s="279">
        <f t="shared" si="2"/>
        <v>0</v>
      </c>
      <c r="CV64" s="279">
        <f t="shared" si="3"/>
        <v>0</v>
      </c>
      <c r="CW64" s="279">
        <f t="shared" si="4"/>
        <v>0</v>
      </c>
      <c r="CX64" s="279">
        <f t="shared" si="5"/>
        <v>0</v>
      </c>
      <c r="CY64" s="279">
        <f t="shared" si="6"/>
        <v>0</v>
      </c>
      <c r="CZ64" s="279">
        <f t="shared" si="7"/>
        <v>0</v>
      </c>
      <c r="DA64" s="279">
        <f t="shared" si="8"/>
        <v>0</v>
      </c>
      <c r="DB64" s="279">
        <f t="shared" si="9"/>
        <v>0</v>
      </c>
      <c r="DC64" s="279">
        <f t="shared" si="17"/>
        <v>0</v>
      </c>
      <c r="DD64" s="279">
        <f t="shared" si="18"/>
        <v>0</v>
      </c>
      <c r="DE64" s="279">
        <f t="shared" si="19"/>
        <v>0</v>
      </c>
      <c r="DF64" s="279">
        <f t="shared" si="20"/>
        <v>0</v>
      </c>
      <c r="DG64" s="279">
        <f t="shared" si="21"/>
        <v>0</v>
      </c>
      <c r="DH64" s="280">
        <f t="shared" si="38"/>
        <v>17</v>
      </c>
      <c r="DI64" s="280">
        <f t="shared" si="39"/>
        <v>42.3322</v>
      </c>
      <c r="DJ64" s="154">
        <f t="shared" si="10"/>
        <v>131</v>
      </c>
      <c r="DK64" s="279">
        <f t="shared" si="22"/>
        <v>3015</v>
      </c>
      <c r="DL64" s="97"/>
      <c r="DM64" s="154"/>
      <c r="DN64" s="267">
        <f t="shared" si="23"/>
        <v>0</v>
      </c>
      <c r="DO64" s="154">
        <f t="shared" si="24"/>
        <v>0</v>
      </c>
      <c r="DP64" s="154">
        <f t="shared" si="25"/>
        <v>0</v>
      </c>
      <c r="DQ64" s="154">
        <f t="shared" si="26"/>
        <v>0</v>
      </c>
      <c r="DR64" s="154">
        <f t="shared" si="27"/>
        <v>0</v>
      </c>
      <c r="DS64" s="154">
        <f t="shared" si="28"/>
        <v>0</v>
      </c>
      <c r="DT64" s="154">
        <f t="shared" si="29"/>
        <v>0</v>
      </c>
      <c r="DU64" s="154">
        <f t="shared" si="30"/>
        <v>0</v>
      </c>
      <c r="DV64" s="154">
        <f t="shared" si="31"/>
        <v>0</v>
      </c>
      <c r="DW64" s="154">
        <f t="shared" si="32"/>
        <v>0</v>
      </c>
      <c r="DX64" s="154">
        <f t="shared" si="33"/>
        <v>0</v>
      </c>
      <c r="DY64" s="154">
        <f t="shared" si="34"/>
        <v>0</v>
      </c>
      <c r="DZ64" s="154">
        <f t="shared" si="35"/>
        <v>0</v>
      </c>
      <c r="EA64" s="154">
        <f t="shared" si="36"/>
        <v>0</v>
      </c>
      <c r="EB64" s="264">
        <f t="shared" si="40"/>
        <v>17</v>
      </c>
      <c r="EC64" s="264">
        <f t="shared" si="41"/>
        <v>48</v>
      </c>
      <c r="ED64" s="154">
        <f t="shared" si="11"/>
        <v>350</v>
      </c>
    </row>
    <row r="65" spans="2:137" ht="13" thickBot="1" x14ac:dyDescent="0.3">
      <c r="B65" s="162">
        <v>40</v>
      </c>
      <c r="C65" s="50">
        <f t="shared" si="0"/>
        <v>2</v>
      </c>
      <c r="D65" s="50">
        <f t="shared" si="12"/>
        <v>0</v>
      </c>
      <c r="E65" s="97"/>
      <c r="F65" s="2">
        <f t="shared" si="37"/>
        <v>60</v>
      </c>
      <c r="G65" s="207">
        <v>1806</v>
      </c>
      <c r="H65" s="98">
        <f>15- COUNTIF(L65:AC65,"#N/A")</f>
        <v>5</v>
      </c>
      <c r="I65" s="131">
        <f>SUM(AH65:AY65)+SUM(BE65:BT65)</f>
        <v>82</v>
      </c>
      <c r="J65" s="398">
        <f>DI65</f>
        <v>42.295470684468327</v>
      </c>
      <c r="K65" s="456" t="str">
        <f>IF(ISNUMBER(MATCH(G65,'[4]OPR data'!$A$3:$A$2900,0)),"Y","N")</f>
        <v>Y</v>
      </c>
      <c r="L65" s="146"/>
      <c r="M65" s="233"/>
      <c r="N65" s="469" t="e">
        <f>(INDEX(Finish_table!R$4:R$83,MATCH('16 Year_History_Results'!$G65,Finish_table!S$4:S$83,0),1))</f>
        <v>#N/A</v>
      </c>
      <c r="O65" s="233" t="e">
        <f>(INDEX(Finish_table!Z$4:Z$99,MATCH('16 Year_History_Results'!$G65,Finish_table!AA$4:AA$99,0),1))</f>
        <v>#N/A</v>
      </c>
      <c r="P65" s="233" t="e">
        <f>(INDEX(Finish_table!AI$4:AI$99,MATCH('16 Year_History_Results'!$G65,Finish_table!AJ$4:AJ$99,0),1))</f>
        <v>#N/A</v>
      </c>
      <c r="Q65" s="233" t="e">
        <f>(INDEX(Finish_table!AR$4:AR$99,MATCH('16 Year_History_Results'!$G65,Finish_table!AS$4:AS$99,0),1))</f>
        <v>#N/A</v>
      </c>
      <c r="R65" s="233" t="e">
        <f>(INDEX(Finish_table!BA$4:BA$99,MATCH('16 Year_History_Results'!$G65,Finish_table!BB$4:BB$99,0),1))</f>
        <v>#N/A</v>
      </c>
      <c r="S65" s="233" t="e">
        <f>(INDEX(Finish_table!BJ$4:BJ$99,MATCH('16 Year_History_Results'!$G65,Finish_table!BK$4:BK$99,0),1))</f>
        <v>#N/A</v>
      </c>
      <c r="T65" s="233" t="e">
        <f>(INDEX(Finish_table!BS$4:BS$99,MATCH('16 Year_History_Results'!$G65,Finish_table!BT$4:BT$99,0),1))</f>
        <v>#N/A</v>
      </c>
      <c r="U65" s="233" t="str">
        <f>(INDEX(Finish_table!CB$4:CB$99,MATCH('16 Year_History_Results'!$G65,Finish_table!CC$4:CC$99,0),1))</f>
        <v>QF</v>
      </c>
      <c r="V65" s="233" t="str">
        <f>(INDEX(Finish_table!CK$4:CK$99,MATCH('16 Year_History_Results'!$G65,Finish_table!CL$4:CL$99,0),1))</f>
        <v>QF</v>
      </c>
      <c r="W65" s="233" t="e">
        <f>(INDEX(Finish_table!CT$4:CT$99,MATCH('16 Year_History_Results'!$G65,Finish_table!CU$4:CU$99,0),1))</f>
        <v>#N/A</v>
      </c>
      <c r="X65" s="233" t="e">
        <f>(INDEX(Finish_table!DC$4:DC$99,MATCH('16 Year_History_Results'!$G65,Finish_table!DD$4:DD$99,0),1))</f>
        <v>#N/A</v>
      </c>
      <c r="Y65" s="233" t="e">
        <f>(INDEX(Finish_table!DL$4:DL$99,MATCH('16 Year_History_Results'!$G65,Finish_table!DM$4:DM$99,0),1))</f>
        <v>#N/A</v>
      </c>
      <c r="Z65" s="233" t="str">
        <f>(INDEX(Finish_table!DU$4:DU$99,MATCH('16 Year_History_Results'!$G65,Finish_table!DV$4:DV$99,0),1))</f>
        <v>QF</v>
      </c>
      <c r="AA65" s="233" t="str">
        <f>(INDEX(Finish_table!ED$4:ED$140,MATCH('16 Year_History_Results'!$G65,Finish_table!EE$4:EE$140,0),1))</f>
        <v>SF</v>
      </c>
      <c r="AB65" s="233" t="str">
        <f>(INDEX(Finish_table!EM$4:EM$224,MATCH('16 Year_History_Results'!$G65,Finish_table!EN$4:EN$224,0),1))</f>
        <v>QF</v>
      </c>
      <c r="AC65" s="253" t="str">
        <f>(INDEX(Finish_table!EW$4:EW$224,MATCH('16 Year_History_Results'!$G65,Finish_table!EX$4:EX$224,0),1))</f>
        <v>SF</v>
      </c>
      <c r="AD65" s="2"/>
      <c r="AE65" s="2"/>
      <c r="AF65" s="2"/>
      <c r="AG65">
        <f t="shared" si="1"/>
        <v>1806</v>
      </c>
      <c r="AH65" s="146"/>
      <c r="AI65" s="2"/>
      <c r="AJ65" s="146">
        <f>INDEX('2001'!$C$44:$C$140,'16 Year_History_Results'!BZ65)</f>
        <v>0</v>
      </c>
      <c r="AK65" s="2">
        <f>INDEX('2002'!$C$44:$C$140,'16 Year_History_Results'!CA65)</f>
        <v>0</v>
      </c>
      <c r="AL65" s="2">
        <f>INDEX('2003'!$C$44:$C$140,'16 Year_History_Results'!CB65)</f>
        <v>0</v>
      </c>
      <c r="AM65" s="2">
        <f>INDEX('2004'!$C$44:$C$140,'16 Year_History_Results'!CC65)</f>
        <v>0</v>
      </c>
      <c r="AN65" s="2">
        <f>INDEX('2005'!$C$44:$C$140,'16 Year_History_Results'!CD65)</f>
        <v>0</v>
      </c>
      <c r="AO65" s="2">
        <f>INDEX('2006'!$C$44:$C$140,'16 Year_History_Results'!CE65)</f>
        <v>0</v>
      </c>
      <c r="AP65" s="2">
        <f>INDEX('2007'!$C$44:$C$140,'16 Year_History_Results'!CF65)</f>
        <v>0</v>
      </c>
      <c r="AQ65" s="2">
        <f>INDEX('2008'!$C$44:$C$140,'16 Year_History_Results'!CG65)</f>
        <v>0</v>
      </c>
      <c r="AR65" s="2">
        <f>INDEX('2009'!$C$44:$C$140,'16 Year_History_Results'!CH65)</f>
        <v>0</v>
      </c>
      <c r="AS65" s="2">
        <f>INDEX('2010'!$C$44:$C$140,'16 Year_History_Results'!CI65)</f>
        <v>0</v>
      </c>
      <c r="AT65" s="2">
        <f>INDEX('2011'!$C$44:$C$140,'16 Year_History_Results'!CJ65)</f>
        <v>0</v>
      </c>
      <c r="AU65" s="2">
        <f>INDEX('2012'!$C$44:$C$140,'16 Year_History_Results'!CK65)</f>
        <v>0</v>
      </c>
      <c r="AV65" s="2">
        <f>INDEX('2013'!$C$44:$C$140,'16 Year_History_Results'!CL65)</f>
        <v>0</v>
      </c>
      <c r="AW65" s="2">
        <f>INDEX('2014'!$C$52:$C$180,'16 Year_History_Results'!CM65)</f>
        <v>10</v>
      </c>
      <c r="AX65" s="2">
        <f>INDEX('2015'!$E$52:$E$308,'16 Year_History_Results'!CN65)</f>
        <v>0</v>
      </c>
      <c r="AY65" s="147">
        <f>INDEX('2016'!$E$52:$E$308,'16 Year_History_Results'!CO65)</f>
        <v>10</v>
      </c>
      <c r="AZ65" s="2"/>
      <c r="BA65" s="2"/>
      <c r="BB65">
        <f t="shared" si="13"/>
        <v>1806</v>
      </c>
      <c r="BC65" s="146"/>
      <c r="BD65" s="2"/>
      <c r="BE65" s="146">
        <f>INDEX('2001'!$B$44:$B$140,'16 Year_History_Results'!BZ65)</f>
        <v>0</v>
      </c>
      <c r="BF65" s="2">
        <f>INDEX('2002'!$B$44:$B$140,'16 Year_History_Results'!CA65)</f>
        <v>0</v>
      </c>
      <c r="BG65" s="2">
        <f>INDEX('2003'!$B$44:$B$140,'16 Year_History_Results'!CB65)</f>
        <v>0</v>
      </c>
      <c r="BH65" s="2">
        <f>INDEX('2004'!$B$44:$B$140,'16 Year_History_Results'!CC65)</f>
        <v>0</v>
      </c>
      <c r="BI65" s="2">
        <f>INDEX('2005'!$B$44:$B$140,'16 Year_History_Results'!CD65)</f>
        <v>0</v>
      </c>
      <c r="BJ65" s="2">
        <f>INDEX('2006'!$B$44:$B$140,'16 Year_History_Results'!CE65)</f>
        <v>0</v>
      </c>
      <c r="BK65" s="2">
        <f>INDEX('2007'!$B$44:$B$140,'16 Year_History_Results'!CF65)</f>
        <v>0</v>
      </c>
      <c r="BL65" s="2">
        <f>INDEX('2008'!$B$44:$B$140,'16 Year_History_Results'!CG65)</f>
        <v>7</v>
      </c>
      <c r="BM65" s="2">
        <f>INDEX('2009'!$B$44:$B$140,'16 Year_History_Results'!CH65)</f>
        <v>15</v>
      </c>
      <c r="BN65" s="2">
        <f>INDEX('2010'!$B$44:$B$140,'16 Year_History_Results'!CI65)</f>
        <v>0</v>
      </c>
      <c r="BO65" s="2">
        <f>INDEX('2011'!$B$44:$B$140,'16 Year_History_Results'!CJ65)</f>
        <v>0</v>
      </c>
      <c r="BP65" s="2">
        <f>INDEX('2012'!$B$44:$B$140,'16 Year_History_Results'!CK65)</f>
        <v>0</v>
      </c>
      <c r="BQ65" s="2">
        <f>INDEX('2013'!$B$44:$B$140,'16 Year_History_Results'!CL65)</f>
        <v>11</v>
      </c>
      <c r="BR65" s="2">
        <f>INDEX('2014'!$B$52:$B$180,'16 Year_History_Results'!CM65)</f>
        <v>4</v>
      </c>
      <c r="BS65" s="147">
        <f>INDEX('2015'!$B$52:$B$308,'16 Year_History_Results'!CN65)</f>
        <v>10</v>
      </c>
      <c r="BT65" s="147">
        <f>INDEX('2016'!$B$52:$B$308,'16 Year_History_Results'!CO65)</f>
        <v>15</v>
      </c>
      <c r="BW65">
        <f t="shared" si="14"/>
        <v>1806</v>
      </c>
      <c r="BX65" s="146"/>
      <c r="BY65" s="2"/>
      <c r="BZ65" s="146">
        <f>IF(ISNA(MATCH($BW65,'2001'!$A$44:$A$139,0)),97,MATCH($BW65,'2001'!$A$44:$A$139,0))</f>
        <v>97</v>
      </c>
      <c r="CA65" s="2">
        <f>IF(ISNA(MATCH($BW65,'2002'!$A$44:$A$139,0)),97,MATCH($BW65,'2002'!$A$44:$A$139,0))</f>
        <v>97</v>
      </c>
      <c r="CB65" s="2">
        <f>IF(ISNA(MATCH($BW65,'2003'!$A$44:$A$139,0)),97,MATCH($BW65,'2003'!$A$44:$A$139,0))</f>
        <v>97</v>
      </c>
      <c r="CC65" s="2">
        <f>IF(ISNA(MATCH($BW65,'2004'!$A$44:$A$139,0)),97,MATCH($BW65,'2004'!$A$44:$A$139,0))</f>
        <v>97</v>
      </c>
      <c r="CD65" s="2">
        <f>IF(ISNA(MATCH($BW65,'2005'!$A$44:$A$139,0)),97,MATCH($BW65,'2005'!$A$44:$A$139,0))</f>
        <v>97</v>
      </c>
      <c r="CE65" s="2">
        <f>IF(ISNA(MATCH($BW65,'2006'!$A$44:$A$139,0)),97,MATCH($BW65,'2006'!$A$44:$A$139,0))</f>
        <v>97</v>
      </c>
      <c r="CF65" s="2">
        <f>IF(ISNA(MATCH($BW65,'2007'!$A$44:$A$139,0)),97,MATCH($BW65,'2007'!$A$44:$A$139,0))</f>
        <v>97</v>
      </c>
      <c r="CG65" s="2">
        <f>IF(ISNA(MATCH($BW65,'2008'!$A$44:$A$139,0)),97,MATCH($BW65,'2008'!$A$44:$A$139,0))</f>
        <v>84</v>
      </c>
      <c r="CH65" s="2">
        <f>IF(ISNA(MATCH($BW65,'2009'!$A$44:$A$139,0)),97,MATCH($BW65,'2009'!$A$44:$A$139,0))</f>
        <v>82</v>
      </c>
      <c r="CI65" s="2">
        <f>IF(ISNA(MATCH($BW65,'2010'!$A$44:$A$139,0)),97,MATCH($BW65,'2010'!$A$44:$A$139,0))</f>
        <v>97</v>
      </c>
      <c r="CJ65" s="2">
        <f>IF(ISNA(MATCH($BW65,'2011'!$A$44:$A$139,0)),97,MATCH($BW65,'2011'!$A$44:$A$139,0))</f>
        <v>97</v>
      </c>
      <c r="CK65" s="2">
        <f>IF(ISNA(MATCH($BW65,'2012'!$A$44:$A$139,0)),97,MATCH($BW65,'2012'!$A$44:$A$139,0))</f>
        <v>97</v>
      </c>
      <c r="CL65" s="2">
        <f>IF(ISNA(MATCH($BW65,'2013'!$A$44:$A$139,0)),97,MATCH($BW65,'2013'!$A$44:$A$139,0))</f>
        <v>59</v>
      </c>
      <c r="CM65" s="2">
        <f>IF(ISNA(MATCH($BW65,'2014'!$A$52:$A$179,0)),129,MATCH($BW65,'2014'!$A$52:$A$179,0))</f>
        <v>80</v>
      </c>
      <c r="CN65" s="147">
        <f>IF(ISNA(MATCH($BW65,'2015'!$A$52:$A$307,0)),257,MATCH($BW65,'2015'!$A$52:$A$307,0))</f>
        <v>129</v>
      </c>
      <c r="CO65" s="147">
        <f>IF(ISNA(MATCH($BW65,'2016'!$A$52:$A$307,0)),257,MATCH($BW65,'2016'!$A$52:$A$307,0))</f>
        <v>133</v>
      </c>
      <c r="CQ65">
        <f t="shared" si="15"/>
        <v>1806</v>
      </c>
      <c r="CR65" s="278"/>
      <c r="CS65" s="279"/>
      <c r="CT65" s="278">
        <f t="shared" si="16"/>
        <v>0</v>
      </c>
      <c r="CU65" s="279">
        <f t="shared" si="2"/>
        <v>0</v>
      </c>
      <c r="CV65" s="279">
        <f t="shared" si="3"/>
        <v>0</v>
      </c>
      <c r="CW65" s="279">
        <f t="shared" si="4"/>
        <v>0</v>
      </c>
      <c r="CX65" s="279">
        <f t="shared" si="5"/>
        <v>0</v>
      </c>
      <c r="CY65" s="279">
        <f t="shared" si="6"/>
        <v>0</v>
      </c>
      <c r="CZ65" s="279">
        <f t="shared" si="7"/>
        <v>0</v>
      </c>
      <c r="DA65" s="279">
        <f t="shared" si="8"/>
        <v>7</v>
      </c>
      <c r="DB65" s="279">
        <f t="shared" si="9"/>
        <v>19.6662</v>
      </c>
      <c r="DC65" s="279">
        <f t="shared" si="17"/>
        <v>13.109488919999999</v>
      </c>
      <c r="DD65" s="279">
        <f t="shared" si="18"/>
        <v>8.7387853140719987</v>
      </c>
      <c r="DE65" s="279">
        <f t="shared" si="19"/>
        <v>5.8252742903603938</v>
      </c>
      <c r="DF65" s="279">
        <f t="shared" si="20"/>
        <v>14.883127841954238</v>
      </c>
      <c r="DG65" s="279">
        <f t="shared" si="21"/>
        <v>23.921093019446694</v>
      </c>
      <c r="DH65" s="280">
        <f t="shared" si="38"/>
        <v>25.945800606763164</v>
      </c>
      <c r="DI65" s="280">
        <f t="shared" si="39"/>
        <v>42.295470684468327</v>
      </c>
      <c r="DJ65" s="154">
        <f t="shared" si="10"/>
        <v>98</v>
      </c>
      <c r="DK65" s="279">
        <f t="shared" si="22"/>
        <v>1806</v>
      </c>
      <c r="DL65" s="97"/>
      <c r="DM65" s="154"/>
      <c r="DN65" s="267">
        <f t="shared" si="23"/>
        <v>0</v>
      </c>
      <c r="DO65" s="154">
        <f t="shared" si="24"/>
        <v>0</v>
      </c>
      <c r="DP65" s="154">
        <f t="shared" si="25"/>
        <v>0</v>
      </c>
      <c r="DQ65" s="154">
        <f t="shared" si="26"/>
        <v>0</v>
      </c>
      <c r="DR65" s="154">
        <f t="shared" si="27"/>
        <v>0</v>
      </c>
      <c r="DS65" s="154">
        <f t="shared" si="28"/>
        <v>0</v>
      </c>
      <c r="DT65" s="154">
        <f t="shared" si="29"/>
        <v>0</v>
      </c>
      <c r="DU65" s="154">
        <f t="shared" si="30"/>
        <v>7</v>
      </c>
      <c r="DV65" s="154">
        <f t="shared" si="31"/>
        <v>22</v>
      </c>
      <c r="DW65" s="154">
        <f t="shared" si="32"/>
        <v>22</v>
      </c>
      <c r="DX65" s="154">
        <f t="shared" si="33"/>
        <v>22</v>
      </c>
      <c r="DY65" s="154">
        <f t="shared" si="34"/>
        <v>22</v>
      </c>
      <c r="DZ65" s="154">
        <f t="shared" si="35"/>
        <v>33</v>
      </c>
      <c r="EA65" s="154">
        <f t="shared" si="36"/>
        <v>47</v>
      </c>
      <c r="EB65" s="264">
        <f t="shared" si="40"/>
        <v>57</v>
      </c>
      <c r="EC65" s="264">
        <f t="shared" si="41"/>
        <v>82</v>
      </c>
      <c r="ED65" s="154">
        <f t="shared" si="11"/>
        <v>155</v>
      </c>
    </row>
    <row r="66" spans="2:137" ht="13" thickBot="1" x14ac:dyDescent="0.3">
      <c r="B66" s="162">
        <v>40</v>
      </c>
      <c r="C66" s="50">
        <f t="shared" si="0"/>
        <v>3</v>
      </c>
      <c r="D66" s="50">
        <f t="shared" si="12"/>
        <v>0</v>
      </c>
      <c r="E66" s="97"/>
      <c r="F66" s="2">
        <f t="shared" si="37"/>
        <v>61</v>
      </c>
      <c r="G66" s="487">
        <v>2137</v>
      </c>
      <c r="H66" s="98">
        <f>15- COUNTIF(L66:AC66,"#N/A")</f>
        <v>4</v>
      </c>
      <c r="I66" s="131">
        <f>SUM(AH66:AY66)+SUM(BE66:BT66)</f>
        <v>81</v>
      </c>
      <c r="J66" s="398">
        <f>DI66</f>
        <v>41.897841238537396</v>
      </c>
      <c r="K66" s="456" t="str">
        <f>IF(ISNUMBER(MATCH(G66,'[4]OPR data'!$A$3:$A$2900,0)),"Y","N")</f>
        <v>Y</v>
      </c>
      <c r="L66" s="146"/>
      <c r="M66" s="233"/>
      <c r="N66" s="469" t="e">
        <f>(INDEX(Finish_table!R$4:R$83,MATCH('16 Year_History_Results'!$G66,Finish_table!S$4:S$83,0),1))</f>
        <v>#N/A</v>
      </c>
      <c r="O66" s="233" t="e">
        <f>(INDEX(Finish_table!Z$4:Z$99,MATCH('16 Year_History_Results'!$G66,Finish_table!AA$4:AA$99,0),1))</f>
        <v>#N/A</v>
      </c>
      <c r="P66" s="233" t="e">
        <f>(INDEX(Finish_table!AI$4:AI$99,MATCH('16 Year_History_Results'!$G66,Finish_table!AJ$4:AJ$99,0),1))</f>
        <v>#N/A</v>
      </c>
      <c r="Q66" s="233" t="e">
        <f>(INDEX(Finish_table!AR$4:AR$99,MATCH('16 Year_History_Results'!$G66,Finish_table!AS$4:AS$99,0),1))</f>
        <v>#N/A</v>
      </c>
      <c r="R66" s="233" t="e">
        <f>(INDEX(Finish_table!BA$4:BA$99,MATCH('16 Year_History_Results'!$G66,Finish_table!BB$4:BB$99,0),1))</f>
        <v>#N/A</v>
      </c>
      <c r="S66" s="233" t="e">
        <f>(INDEX(Finish_table!BJ$4:BJ$99,MATCH('16 Year_History_Results'!$G66,Finish_table!BK$4:BK$99,0),1))</f>
        <v>#N/A</v>
      </c>
      <c r="T66" s="233" t="e">
        <f>(INDEX(Finish_table!BS$4:BS$99,MATCH('16 Year_History_Results'!$G66,Finish_table!BT$4:BT$99,0),1))</f>
        <v>#N/A</v>
      </c>
      <c r="U66" s="233" t="e">
        <f>(INDEX(Finish_table!CB$4:CB$99,MATCH('16 Year_History_Results'!$G66,Finish_table!CC$4:CC$99,0),1))</f>
        <v>#N/A</v>
      </c>
      <c r="V66" s="233" t="e">
        <f>(INDEX(Finish_table!CK$4:CK$99,MATCH('16 Year_History_Results'!$G66,Finish_table!CL$4:CL$99,0),1))</f>
        <v>#N/A</v>
      </c>
      <c r="W66" s="233" t="str">
        <f>(INDEX(Finish_table!CT$4:CT$99,MATCH('16 Year_History_Results'!$G66,Finish_table!CU$4:CU$99,0),1))</f>
        <v>QF</v>
      </c>
      <c r="X66" s="233" t="str">
        <f>(INDEX(Finish_table!DC$4:DC$99,MATCH('16 Year_History_Results'!$G66,Finish_table!DD$4:DD$99,0),1))</f>
        <v>QF</v>
      </c>
      <c r="Y66" s="233" t="e">
        <f>(INDEX(Finish_table!DL$4:DL$99,MATCH('16 Year_History_Results'!$G66,Finish_table!DM$4:DM$99,0),1))</f>
        <v>#N/A</v>
      </c>
      <c r="Z66" s="233" t="e">
        <f>(INDEX(Finish_table!DU$4:DU$99,MATCH('16 Year_History_Results'!$G66,Finish_table!DV$4:DV$99,0),1))</f>
        <v>#N/A</v>
      </c>
      <c r="AA66" s="233" t="str">
        <f>(INDEX(Finish_table!ED$4:ED$140,MATCH('16 Year_History_Results'!$G66,Finish_table!EE$4:EE$140,0),1))</f>
        <v>QF</v>
      </c>
      <c r="AB66" s="233" t="str">
        <f>(INDEX(Finish_table!EM$4:EM$224,MATCH('16 Year_History_Results'!$G66,Finish_table!EN$4:EN$224,0),1))</f>
        <v>F</v>
      </c>
      <c r="AC66" s="253" t="str">
        <f>(INDEX(Finish_table!EW$4:EW$224,MATCH('16 Year_History_Results'!$G66,Finish_table!EX$4:EX$224,0),1))</f>
        <v>QF</v>
      </c>
      <c r="AD66" s="2"/>
      <c r="AE66" s="2"/>
      <c r="AF66" s="2"/>
      <c r="AG66">
        <f t="shared" si="1"/>
        <v>2137</v>
      </c>
      <c r="AH66" s="146"/>
      <c r="AI66" s="2"/>
      <c r="AJ66" s="146">
        <f>INDEX('2001'!$C$44:$C$140,'16 Year_History_Results'!BZ66)</f>
        <v>0</v>
      </c>
      <c r="AK66" s="2">
        <f>INDEX('2002'!$C$44:$C$140,'16 Year_History_Results'!CA66)</f>
        <v>0</v>
      </c>
      <c r="AL66" s="2">
        <f>INDEX('2003'!$C$44:$C$140,'16 Year_History_Results'!CB66)</f>
        <v>0</v>
      </c>
      <c r="AM66" s="2">
        <f>INDEX('2004'!$C$44:$C$140,'16 Year_History_Results'!CC66)</f>
        <v>0</v>
      </c>
      <c r="AN66" s="2">
        <f>INDEX('2005'!$C$44:$C$140,'16 Year_History_Results'!CD66)</f>
        <v>0</v>
      </c>
      <c r="AO66" s="2">
        <f>INDEX('2006'!$C$44:$C$140,'16 Year_History_Results'!CE66)</f>
        <v>0</v>
      </c>
      <c r="AP66" s="2">
        <f>INDEX('2007'!$C$44:$C$140,'16 Year_History_Results'!CF66)</f>
        <v>0</v>
      </c>
      <c r="AQ66" s="2">
        <f>INDEX('2008'!$C$44:$C$140,'16 Year_History_Results'!CG66)</f>
        <v>0</v>
      </c>
      <c r="AR66" s="2">
        <f>INDEX('2009'!$C$44:$C$140,'16 Year_History_Results'!CH66)</f>
        <v>0</v>
      </c>
      <c r="AS66" s="2">
        <f>INDEX('2010'!$C$44:$C$140,'16 Year_History_Results'!CI66)</f>
        <v>0</v>
      </c>
      <c r="AT66" s="2">
        <f>INDEX('2011'!$C$44:$C$140,'16 Year_History_Results'!CJ66)</f>
        <v>0</v>
      </c>
      <c r="AU66" s="2">
        <f>INDEX('2012'!$C$44:$C$140,'16 Year_History_Results'!CK66)</f>
        <v>0</v>
      </c>
      <c r="AV66" s="2">
        <f>INDEX('2013'!$C$44:$C$140,'16 Year_History_Results'!CL66)</f>
        <v>0</v>
      </c>
      <c r="AW66" s="2">
        <f>INDEX('2014'!$C$52:$C$180,'16 Year_History_Results'!CM66)</f>
        <v>0</v>
      </c>
      <c r="AX66" s="2">
        <f>INDEX('2015'!$E$52:$E$308,'16 Year_History_Results'!CN66)</f>
        <v>20</v>
      </c>
      <c r="AY66" s="147">
        <f>INDEX('2016'!$E$52:$E$308,'16 Year_History_Results'!CO66)</f>
        <v>0</v>
      </c>
      <c r="AZ66" s="2"/>
      <c r="BA66" s="2"/>
      <c r="BB66">
        <f t="shared" si="13"/>
        <v>2137</v>
      </c>
      <c r="BC66" s="146"/>
      <c r="BD66" s="2"/>
      <c r="BE66" s="146">
        <f>INDEX('2001'!$B$44:$B$140,'16 Year_History_Results'!BZ66)</f>
        <v>0</v>
      </c>
      <c r="BF66" s="2">
        <f>INDEX('2002'!$B$44:$B$140,'16 Year_History_Results'!CA66)</f>
        <v>0</v>
      </c>
      <c r="BG66" s="2">
        <f>INDEX('2003'!$B$44:$B$140,'16 Year_History_Results'!CB66)</f>
        <v>0</v>
      </c>
      <c r="BH66" s="2">
        <f>INDEX('2004'!$B$44:$B$140,'16 Year_History_Results'!CC66)</f>
        <v>0</v>
      </c>
      <c r="BI66" s="2">
        <f>INDEX('2005'!$B$44:$B$140,'16 Year_History_Results'!CD66)</f>
        <v>0</v>
      </c>
      <c r="BJ66" s="2">
        <f>INDEX('2006'!$B$44:$B$140,'16 Year_History_Results'!CE66)</f>
        <v>0</v>
      </c>
      <c r="BK66" s="2">
        <f>INDEX('2007'!$B$44:$B$140,'16 Year_History_Results'!CF66)</f>
        <v>0</v>
      </c>
      <c r="BL66" s="2">
        <f>INDEX('2008'!$B$44:$B$140,'16 Year_History_Results'!CG66)</f>
        <v>0</v>
      </c>
      <c r="BM66" s="2">
        <f>INDEX('2009'!$B$44:$B$140,'16 Year_History_Results'!CH66)</f>
        <v>0</v>
      </c>
      <c r="BN66" s="2">
        <f>INDEX('2010'!$B$44:$B$140,'16 Year_History_Results'!CI66)</f>
        <v>13</v>
      </c>
      <c r="BO66" s="2">
        <f>INDEX('2011'!$B$44:$B$140,'16 Year_History_Results'!CJ66)</f>
        <v>10</v>
      </c>
      <c r="BP66" s="2">
        <f>INDEX('2012'!$B$44:$B$140,'16 Year_History_Results'!CK66)</f>
        <v>0</v>
      </c>
      <c r="BQ66" s="2">
        <f>INDEX('2013'!$B$44:$B$140,'16 Year_History_Results'!CL66)</f>
        <v>0</v>
      </c>
      <c r="BR66" s="2">
        <f>INDEX('2014'!$B$52:$B$180,'16 Year_History_Results'!CM66)</f>
        <v>13</v>
      </c>
      <c r="BS66" s="147">
        <f>INDEX('2015'!$B$52:$B$308,'16 Year_History_Results'!CN66)</f>
        <v>14</v>
      </c>
      <c r="BT66" s="147">
        <f>INDEX('2016'!$B$52:$B$308,'16 Year_History_Results'!CO66)</f>
        <v>11</v>
      </c>
      <c r="BW66">
        <f t="shared" si="14"/>
        <v>2137</v>
      </c>
      <c r="BX66" s="146"/>
      <c r="BY66" s="2"/>
      <c r="BZ66" s="146">
        <f>IF(ISNA(MATCH($BW66,'2001'!$A$44:$A$139,0)),97,MATCH($BW66,'2001'!$A$44:$A$139,0))</f>
        <v>97</v>
      </c>
      <c r="CA66" s="2">
        <f>IF(ISNA(MATCH($BW66,'2002'!$A$44:$A$139,0)),97,MATCH($BW66,'2002'!$A$44:$A$139,0))</f>
        <v>97</v>
      </c>
      <c r="CB66" s="2">
        <f>IF(ISNA(MATCH($BW66,'2003'!$A$44:$A$139,0)),97,MATCH($BW66,'2003'!$A$44:$A$139,0))</f>
        <v>97</v>
      </c>
      <c r="CC66" s="2">
        <f>IF(ISNA(MATCH($BW66,'2004'!$A$44:$A$139,0)),97,MATCH($BW66,'2004'!$A$44:$A$139,0))</f>
        <v>97</v>
      </c>
      <c r="CD66" s="2">
        <f>IF(ISNA(MATCH($BW66,'2005'!$A$44:$A$139,0)),97,MATCH($BW66,'2005'!$A$44:$A$139,0))</f>
        <v>97</v>
      </c>
      <c r="CE66" s="2">
        <f>IF(ISNA(MATCH($BW66,'2006'!$A$44:$A$139,0)),97,MATCH($BW66,'2006'!$A$44:$A$139,0))</f>
        <v>97</v>
      </c>
      <c r="CF66" s="2">
        <f>IF(ISNA(MATCH($BW66,'2007'!$A$44:$A$139,0)),97,MATCH($BW66,'2007'!$A$44:$A$139,0))</f>
        <v>97</v>
      </c>
      <c r="CG66" s="2">
        <f>IF(ISNA(MATCH($BW66,'2008'!$A$44:$A$139,0)),97,MATCH($BW66,'2008'!$A$44:$A$139,0))</f>
        <v>97</v>
      </c>
      <c r="CH66" s="2">
        <f>IF(ISNA(MATCH($BW66,'2009'!$A$44:$A$139,0)),97,MATCH($BW66,'2009'!$A$44:$A$139,0))</f>
        <v>97</v>
      </c>
      <c r="CI66" s="2">
        <f>IF(ISNA(MATCH($BW66,'2010'!$A$44:$A$139,0)),97,MATCH($BW66,'2010'!$A$44:$A$139,0))</f>
        <v>83</v>
      </c>
      <c r="CJ66" s="2">
        <f>IF(ISNA(MATCH($BW66,'2011'!$A$44:$A$139,0)),97,MATCH($BW66,'2011'!$A$44:$A$139,0))</f>
        <v>81</v>
      </c>
      <c r="CK66" s="2">
        <f>IF(ISNA(MATCH($BW66,'2012'!$A$44:$A$139,0)),97,MATCH($BW66,'2012'!$A$44:$A$139,0))</f>
        <v>97</v>
      </c>
      <c r="CL66" s="2">
        <f>IF(ISNA(MATCH($BW66,'2013'!$A$44:$A$139,0)),97,MATCH($BW66,'2013'!$A$44:$A$139,0))</f>
        <v>97</v>
      </c>
      <c r="CM66" s="2">
        <f>IF(ISNA(MATCH($BW66,'2014'!$A$52:$A$179,0)),129,MATCH($BW66,'2014'!$A$52:$A$179,0))</f>
        <v>92</v>
      </c>
      <c r="CN66" s="147">
        <f>IF(ISNA(MATCH($BW66,'2015'!$A$52:$A$307,0)),257,MATCH($BW66,'2015'!$A$52:$A$307,0))</f>
        <v>148</v>
      </c>
      <c r="CO66" s="147">
        <f>IF(ISNA(MATCH($BW66,'2016'!$A$52:$A$307,0)),257,MATCH($BW66,'2016'!$A$52:$A$307,0))</f>
        <v>147</v>
      </c>
      <c r="CQ66">
        <f t="shared" si="15"/>
        <v>2137</v>
      </c>
      <c r="CR66" s="278"/>
      <c r="CS66" s="279"/>
      <c r="CT66" s="278">
        <f t="shared" si="16"/>
        <v>0</v>
      </c>
      <c r="CU66" s="279">
        <f t="shared" si="2"/>
        <v>0</v>
      </c>
      <c r="CV66" s="279">
        <f t="shared" si="3"/>
        <v>0</v>
      </c>
      <c r="CW66" s="279">
        <f t="shared" si="4"/>
        <v>0</v>
      </c>
      <c r="CX66" s="279">
        <f t="shared" si="5"/>
        <v>0</v>
      </c>
      <c r="CY66" s="279">
        <f t="shared" si="6"/>
        <v>0</v>
      </c>
      <c r="CZ66" s="279">
        <f t="shared" si="7"/>
        <v>0</v>
      </c>
      <c r="DA66" s="279">
        <f t="shared" si="8"/>
        <v>0</v>
      </c>
      <c r="DB66" s="279">
        <f t="shared" si="9"/>
        <v>0</v>
      </c>
      <c r="DC66" s="279">
        <f t="shared" si="17"/>
        <v>13</v>
      </c>
      <c r="DD66" s="279">
        <f t="shared" si="18"/>
        <v>18.665799999999997</v>
      </c>
      <c r="DE66" s="279">
        <f t="shared" si="19"/>
        <v>12.442622279999998</v>
      </c>
      <c r="DF66" s="279">
        <f t="shared" si="20"/>
        <v>8.2942520118479983</v>
      </c>
      <c r="DG66" s="279">
        <f t="shared" si="21"/>
        <v>18.528948391097877</v>
      </c>
      <c r="DH66" s="280">
        <f t="shared" si="38"/>
        <v>46.351396997505844</v>
      </c>
      <c r="DI66" s="280">
        <f t="shared" si="39"/>
        <v>41.897841238537396</v>
      </c>
      <c r="DJ66" s="154">
        <f t="shared" si="10"/>
        <v>42</v>
      </c>
      <c r="DK66" s="279">
        <f t="shared" si="22"/>
        <v>2137</v>
      </c>
      <c r="DL66" s="97"/>
      <c r="DM66" s="154"/>
      <c r="DN66" s="267">
        <f t="shared" si="23"/>
        <v>0</v>
      </c>
      <c r="DO66" s="154">
        <f t="shared" si="24"/>
        <v>0</v>
      </c>
      <c r="DP66" s="154">
        <f t="shared" si="25"/>
        <v>0</v>
      </c>
      <c r="DQ66" s="154">
        <f t="shared" si="26"/>
        <v>0</v>
      </c>
      <c r="DR66" s="154">
        <f t="shared" si="27"/>
        <v>0</v>
      </c>
      <c r="DS66" s="154">
        <f t="shared" si="28"/>
        <v>0</v>
      </c>
      <c r="DT66" s="154">
        <f t="shared" si="29"/>
        <v>0</v>
      </c>
      <c r="DU66" s="154">
        <f t="shared" si="30"/>
        <v>0</v>
      </c>
      <c r="DV66" s="154">
        <f t="shared" si="31"/>
        <v>0</v>
      </c>
      <c r="DW66" s="154">
        <f t="shared" si="32"/>
        <v>13</v>
      </c>
      <c r="DX66" s="154">
        <f t="shared" si="33"/>
        <v>23</v>
      </c>
      <c r="DY66" s="154">
        <f t="shared" si="34"/>
        <v>23</v>
      </c>
      <c r="DZ66" s="154">
        <f t="shared" si="35"/>
        <v>23</v>
      </c>
      <c r="EA66" s="154">
        <f t="shared" si="36"/>
        <v>36</v>
      </c>
      <c r="EB66" s="264">
        <f t="shared" si="40"/>
        <v>70</v>
      </c>
      <c r="EC66" s="264">
        <f t="shared" si="41"/>
        <v>81</v>
      </c>
      <c r="ED66" s="154">
        <f t="shared" si="11"/>
        <v>127</v>
      </c>
      <c r="EG66" s="279"/>
    </row>
    <row r="67" spans="2:137" ht="13" thickBot="1" x14ac:dyDescent="0.3">
      <c r="B67" s="162">
        <v>40</v>
      </c>
      <c r="C67" s="50">
        <f t="shared" si="0"/>
        <v>4</v>
      </c>
      <c r="D67" s="50">
        <f t="shared" si="12"/>
        <v>0</v>
      </c>
      <c r="E67" s="97"/>
      <c r="F67" s="2">
        <f t="shared" si="37"/>
        <v>62</v>
      </c>
      <c r="G67" s="494">
        <v>1625</v>
      </c>
      <c r="H67" s="98">
        <f>15- COUNTIF(L67:AC67,"#N/A")</f>
        <v>7</v>
      </c>
      <c r="I67" s="131">
        <f>SUM(AH67:AY67)+SUM(BE67:BT67)</f>
        <v>190</v>
      </c>
      <c r="J67" s="398">
        <f>DI67</f>
        <v>41.784228606723651</v>
      </c>
      <c r="K67" s="456" t="str">
        <f>IF(ISNUMBER(MATCH(G67,'[4]OPR data'!$A$3:$A$2900,0)),"Y","N")</f>
        <v>Y</v>
      </c>
      <c r="L67" s="146"/>
      <c r="M67" s="233"/>
      <c r="N67" s="469" t="e">
        <f>(INDEX(Finish_table!R$4:R$83,MATCH('16 Year_History_Results'!$G67,Finish_table!S$4:S$83,0),1))</f>
        <v>#N/A</v>
      </c>
      <c r="O67" s="233" t="e">
        <f>(INDEX(Finish_table!Z$4:Z$99,MATCH('16 Year_History_Results'!$G67,Finish_table!AA$4:AA$99,0),1))</f>
        <v>#N/A</v>
      </c>
      <c r="P67" s="233" t="e">
        <f>(INDEX(Finish_table!AI$4:AI$99,MATCH('16 Year_History_Results'!$G67,Finish_table!AJ$4:AJ$99,0),1))</f>
        <v>#N/A</v>
      </c>
      <c r="Q67" s="233" t="e">
        <f>(INDEX(Finish_table!AR$4:AR$99,MATCH('16 Year_History_Results'!$G67,Finish_table!AS$4:AS$99,0),1))</f>
        <v>#N/A</v>
      </c>
      <c r="R67" s="233" t="e">
        <f>(INDEX(Finish_table!BA$4:BA$99,MATCH('16 Year_History_Results'!$G67,Finish_table!BB$4:BB$99,0),1))</f>
        <v>#N/A</v>
      </c>
      <c r="S67" s="233" t="str">
        <f>(INDEX(Finish_table!BJ$4:BJ$99,MATCH('16 Year_History_Results'!$G67,Finish_table!BK$4:BK$99,0),1))</f>
        <v>F</v>
      </c>
      <c r="T67" s="233" t="e">
        <f>(INDEX(Finish_table!BS$4:BS$99,MATCH('16 Year_History_Results'!$G67,Finish_table!BT$4:BT$99,0),1))</f>
        <v>#N/A</v>
      </c>
      <c r="U67" s="233" t="str">
        <f>(INDEX(Finish_table!CB$4:CB$99,MATCH('16 Year_History_Results'!$G67,Finish_table!CC$4:CC$99,0),1))</f>
        <v>QF</v>
      </c>
      <c r="V67" s="233" t="str">
        <f>(INDEX(Finish_table!CK$4:CK$99,MATCH('16 Year_History_Results'!$G67,Finish_table!CL$4:CL$99,0),1))</f>
        <v>SF</v>
      </c>
      <c r="W67" s="233" t="str">
        <f>(INDEX(Finish_table!CT$4:CT$99,MATCH('16 Year_History_Results'!$G67,Finish_table!CU$4:CU$99,0),1))</f>
        <v>W</v>
      </c>
      <c r="X67" s="233" t="str">
        <f>(INDEX(Finish_table!DC$4:DC$99,MATCH('16 Year_History_Results'!$G67,Finish_table!DD$4:DD$99,0),1))</f>
        <v>QF</v>
      </c>
      <c r="Y67" s="233" t="e">
        <f>(INDEX(Finish_table!DL$4:DL$99,MATCH('16 Year_History_Results'!$G67,Finish_table!DM$4:DM$99,0),1))</f>
        <v>#N/A</v>
      </c>
      <c r="Z67" s="233" t="e">
        <f>(INDEX(Finish_table!DU$4:DU$99,MATCH('16 Year_History_Results'!$G67,Finish_table!DV$4:DV$99,0),1))</f>
        <v>#N/A</v>
      </c>
      <c r="AA67" s="233" t="str">
        <f>(INDEX(Finish_table!ED$4:ED$140,MATCH('16 Year_History_Results'!$G67,Finish_table!EE$4:EE$140,0),1))</f>
        <v>W</v>
      </c>
      <c r="AB67" s="233" t="str">
        <f>(INDEX(Finish_table!EM$4:EM$224,MATCH('16 Year_History_Results'!$G67,Finish_table!EN$4:EN$224,0),1))</f>
        <v>SF</v>
      </c>
      <c r="AC67" s="253" t="str">
        <f>(INDEX(Finish_table!EW$4:EW$224,MATCH('16 Year_History_Results'!$G67,Finish_table!EX$4:EX$224,0),1))</f>
        <v>QF</v>
      </c>
      <c r="AD67" s="2"/>
      <c r="AE67" s="2"/>
      <c r="AF67" s="2"/>
      <c r="AG67">
        <f t="shared" si="1"/>
        <v>1625</v>
      </c>
      <c r="AH67" s="146"/>
      <c r="AI67" s="2"/>
      <c r="AJ67" s="146">
        <f>INDEX('2001'!$C$44:$C$140,'16 Year_History_Results'!BZ67)</f>
        <v>0</v>
      </c>
      <c r="AK67" s="2">
        <f>INDEX('2002'!$C$44:$C$140,'16 Year_History_Results'!CA67)</f>
        <v>0</v>
      </c>
      <c r="AL67" s="2">
        <f>INDEX('2003'!$C$44:$C$140,'16 Year_History_Results'!CB67)</f>
        <v>0</v>
      </c>
      <c r="AM67" s="2">
        <f>INDEX('2004'!$C$44:$C$140,'16 Year_History_Results'!CC67)</f>
        <v>0</v>
      </c>
      <c r="AN67" s="2">
        <f>INDEX('2005'!$C$44:$C$140,'16 Year_History_Results'!CD67)</f>
        <v>0</v>
      </c>
      <c r="AO67" s="2">
        <f>INDEX('2006'!$C$44:$C$140,'16 Year_History_Results'!CE67)</f>
        <v>20</v>
      </c>
      <c r="AP67" s="2">
        <f>INDEX('2007'!$C$44:$C$140,'16 Year_History_Results'!CF67)</f>
        <v>0</v>
      </c>
      <c r="AQ67" s="2">
        <f>INDEX('2008'!$C$44:$C$140,'16 Year_History_Results'!CG67)</f>
        <v>0</v>
      </c>
      <c r="AR67" s="2">
        <f>INDEX('2009'!$C$44:$C$140,'16 Year_History_Results'!CH67)</f>
        <v>10</v>
      </c>
      <c r="AS67" s="2">
        <f>INDEX('2010'!$C$44:$C$140,'16 Year_History_Results'!CI67)</f>
        <v>30</v>
      </c>
      <c r="AT67" s="2">
        <f>INDEX('2011'!$C$44:$C$140,'16 Year_History_Results'!CJ67)</f>
        <v>0</v>
      </c>
      <c r="AU67" s="2">
        <f>INDEX('2012'!$C$44:$C$140,'16 Year_History_Results'!CK67)</f>
        <v>0</v>
      </c>
      <c r="AV67" s="2">
        <f>INDEX('2013'!$C$44:$C$140,'16 Year_History_Results'!CL67)</f>
        <v>0</v>
      </c>
      <c r="AW67" s="2">
        <f>INDEX('2014'!$C$52:$C$180,'16 Year_History_Results'!CM67)</f>
        <v>30</v>
      </c>
      <c r="AX67" s="2">
        <f>INDEX('2015'!$E$52:$E$308,'16 Year_History_Results'!CN67)</f>
        <v>0</v>
      </c>
      <c r="AY67" s="147">
        <f>INDEX('2016'!$E$52:$E$308,'16 Year_History_Results'!CO67)</f>
        <v>0</v>
      </c>
      <c r="AZ67" s="2"/>
      <c r="BA67" s="2"/>
      <c r="BB67">
        <f t="shared" si="13"/>
        <v>1625</v>
      </c>
      <c r="BC67" s="146"/>
      <c r="BD67" s="2"/>
      <c r="BE67" s="146">
        <f>INDEX('2001'!$B$44:$B$140,'16 Year_History_Results'!BZ67)</f>
        <v>0</v>
      </c>
      <c r="BF67" s="2">
        <f>INDEX('2002'!$B$44:$B$140,'16 Year_History_Results'!CA67)</f>
        <v>0</v>
      </c>
      <c r="BG67" s="2">
        <f>INDEX('2003'!$B$44:$B$140,'16 Year_History_Results'!CB67)</f>
        <v>0</v>
      </c>
      <c r="BH67" s="2">
        <f>INDEX('2004'!$B$44:$B$140,'16 Year_History_Results'!CC67)</f>
        <v>0</v>
      </c>
      <c r="BI67" s="2">
        <f>INDEX('2005'!$B$44:$B$140,'16 Year_History_Results'!CD67)</f>
        <v>0</v>
      </c>
      <c r="BJ67" s="2">
        <f>INDEX('2006'!$B$44:$B$140,'16 Year_History_Results'!CE67)</f>
        <v>16</v>
      </c>
      <c r="BK67" s="2">
        <f>INDEX('2007'!$B$44:$B$140,'16 Year_History_Results'!CF67)</f>
        <v>0</v>
      </c>
      <c r="BL67" s="2">
        <f>INDEX('2008'!$B$44:$B$140,'16 Year_History_Results'!CG67)</f>
        <v>12</v>
      </c>
      <c r="BM67" s="2">
        <f>INDEX('2009'!$B$44:$B$140,'16 Year_History_Results'!CH67)</f>
        <v>16</v>
      </c>
      <c r="BN67" s="2">
        <f>INDEX('2010'!$B$44:$B$140,'16 Year_History_Results'!CI67)</f>
        <v>14</v>
      </c>
      <c r="BO67" s="2">
        <f>INDEX('2011'!$B$44:$B$140,'16 Year_History_Results'!CJ67)</f>
        <v>10</v>
      </c>
      <c r="BP67" s="2">
        <f>INDEX('2012'!$B$44:$B$140,'16 Year_History_Results'!CK67)</f>
        <v>0</v>
      </c>
      <c r="BQ67" s="2">
        <f>INDEX('2013'!$B$44:$B$140,'16 Year_History_Results'!CL67)</f>
        <v>0</v>
      </c>
      <c r="BR67" s="2">
        <f>INDEX('2014'!$B$52:$B$180,'16 Year_History_Results'!CM67)</f>
        <v>12</v>
      </c>
      <c r="BS67" s="147">
        <f>INDEX('2015'!$B$52:$B$308,'16 Year_History_Results'!CN67)</f>
        <v>14</v>
      </c>
      <c r="BT67" s="147">
        <f>INDEX('2016'!$B$52:$B$308,'16 Year_History_Results'!CO67)</f>
        <v>6</v>
      </c>
      <c r="BW67">
        <f t="shared" si="14"/>
        <v>1625</v>
      </c>
      <c r="BX67" s="146"/>
      <c r="BY67" s="2"/>
      <c r="BZ67" s="146">
        <f>IF(ISNA(MATCH($BW67,'2001'!$A$44:$A$139,0)),97,MATCH($BW67,'2001'!$A$44:$A$139,0))</f>
        <v>97</v>
      </c>
      <c r="CA67" s="2">
        <f>IF(ISNA(MATCH($BW67,'2002'!$A$44:$A$139,0)),97,MATCH($BW67,'2002'!$A$44:$A$139,0))</f>
        <v>97</v>
      </c>
      <c r="CB67" s="2">
        <f>IF(ISNA(MATCH($BW67,'2003'!$A$44:$A$139,0)),97,MATCH($BW67,'2003'!$A$44:$A$139,0))</f>
        <v>97</v>
      </c>
      <c r="CC67" s="2">
        <f>IF(ISNA(MATCH($BW67,'2004'!$A$44:$A$139,0)),97,MATCH($BW67,'2004'!$A$44:$A$139,0))</f>
        <v>97</v>
      </c>
      <c r="CD67" s="2">
        <f>IF(ISNA(MATCH($BW67,'2005'!$A$44:$A$139,0)),97,MATCH($BW67,'2005'!$A$44:$A$139,0))</f>
        <v>97</v>
      </c>
      <c r="CE67" s="2">
        <f>IF(ISNA(MATCH($BW67,'2006'!$A$44:$A$139,0)),97,MATCH($BW67,'2006'!$A$44:$A$139,0))</f>
        <v>90</v>
      </c>
      <c r="CF67" s="2">
        <f>IF(ISNA(MATCH($BW67,'2007'!$A$44:$A$139,0)),97,MATCH($BW67,'2007'!$A$44:$A$139,0))</f>
        <v>97</v>
      </c>
      <c r="CG67" s="2">
        <f>IF(ISNA(MATCH($BW67,'2008'!$A$44:$A$139,0)),97,MATCH($BW67,'2008'!$A$44:$A$139,0))</f>
        <v>79</v>
      </c>
      <c r="CH67" s="2">
        <f>IF(ISNA(MATCH($BW67,'2009'!$A$44:$A$139,0)),97,MATCH($BW67,'2009'!$A$44:$A$139,0))</f>
        <v>75</v>
      </c>
      <c r="CI67" s="2">
        <f>IF(ISNA(MATCH($BW67,'2010'!$A$44:$A$139,0)),97,MATCH($BW67,'2010'!$A$44:$A$139,0))</f>
        <v>65</v>
      </c>
      <c r="CJ67" s="2">
        <f>IF(ISNA(MATCH($BW67,'2011'!$A$44:$A$139,0)),97,MATCH($BW67,'2011'!$A$44:$A$139,0))</f>
        <v>62</v>
      </c>
      <c r="CK67" s="2">
        <f>IF(ISNA(MATCH($BW67,'2012'!$A$44:$A$139,0)),97,MATCH($BW67,'2012'!$A$44:$A$139,0))</f>
        <v>97</v>
      </c>
      <c r="CL67" s="2">
        <f>IF(ISNA(MATCH($BW67,'2013'!$A$44:$A$139,0)),97,MATCH($BW67,'2013'!$A$44:$A$139,0))</f>
        <v>97</v>
      </c>
      <c r="CM67" s="2">
        <f>IF(ISNA(MATCH($BW67,'2014'!$A$52:$A$179,0)),129,MATCH($BW67,'2014'!$A$52:$A$179,0))</f>
        <v>72</v>
      </c>
      <c r="CN67" s="147">
        <f>IF(ISNA(MATCH($BW67,'2015'!$A$52:$A$307,0)),257,MATCH($BW67,'2015'!$A$52:$A$307,0))</f>
        <v>113</v>
      </c>
      <c r="CO67" s="147">
        <f>IF(ISNA(MATCH($BW67,'2016'!$A$52:$A$307,0)),257,MATCH($BW67,'2016'!$A$52:$A$307,0))</f>
        <v>113</v>
      </c>
      <c r="CQ67">
        <f t="shared" si="15"/>
        <v>1625</v>
      </c>
      <c r="CR67" s="278"/>
      <c r="CS67" s="279"/>
      <c r="CT67" s="278">
        <f t="shared" si="16"/>
        <v>0</v>
      </c>
      <c r="CU67" s="279">
        <f t="shared" si="2"/>
        <v>0</v>
      </c>
      <c r="CV67" s="279">
        <f t="shared" si="3"/>
        <v>0</v>
      </c>
      <c r="CW67" s="279">
        <f t="shared" si="4"/>
        <v>0</v>
      </c>
      <c r="CX67" s="279">
        <f t="shared" si="5"/>
        <v>0</v>
      </c>
      <c r="CY67" s="279">
        <f t="shared" si="6"/>
        <v>36</v>
      </c>
      <c r="CZ67" s="279">
        <f t="shared" si="7"/>
        <v>23.997599999999998</v>
      </c>
      <c r="DA67" s="279">
        <f t="shared" si="8"/>
        <v>27.996800159999999</v>
      </c>
      <c r="DB67" s="279">
        <f t="shared" si="9"/>
        <v>44.662666986655999</v>
      </c>
      <c r="DC67" s="279">
        <f t="shared" si="17"/>
        <v>73.77213381330489</v>
      </c>
      <c r="DD67" s="279">
        <f t="shared" si="18"/>
        <v>59.176504399949039</v>
      </c>
      <c r="DE67" s="279">
        <f t="shared" si="19"/>
        <v>39.447057833006028</v>
      </c>
      <c r="DF67" s="279">
        <f t="shared" si="20"/>
        <v>26.295408751481816</v>
      </c>
      <c r="DG67" s="279">
        <f t="shared" si="21"/>
        <v>59.528519473737774</v>
      </c>
      <c r="DH67" s="280">
        <f t="shared" si="38"/>
        <v>53.681711081193598</v>
      </c>
      <c r="DI67" s="280">
        <f t="shared" si="39"/>
        <v>41.784228606723651</v>
      </c>
      <c r="DJ67" s="154">
        <f t="shared" si="10"/>
        <v>36</v>
      </c>
      <c r="DK67" s="279">
        <f t="shared" si="22"/>
        <v>1625</v>
      </c>
      <c r="DL67" s="97"/>
      <c r="DM67" s="154"/>
      <c r="DN67" s="267">
        <f t="shared" si="23"/>
        <v>0</v>
      </c>
      <c r="DO67" s="154">
        <f t="shared" si="24"/>
        <v>0</v>
      </c>
      <c r="DP67" s="154">
        <f t="shared" si="25"/>
        <v>0</v>
      </c>
      <c r="DQ67" s="154">
        <f t="shared" si="26"/>
        <v>0</v>
      </c>
      <c r="DR67" s="154">
        <f t="shared" si="27"/>
        <v>0</v>
      </c>
      <c r="DS67" s="154">
        <f t="shared" si="28"/>
        <v>36</v>
      </c>
      <c r="DT67" s="154">
        <f t="shared" si="29"/>
        <v>36</v>
      </c>
      <c r="DU67" s="154">
        <f t="shared" si="30"/>
        <v>48</v>
      </c>
      <c r="DV67" s="154">
        <f t="shared" si="31"/>
        <v>74</v>
      </c>
      <c r="DW67" s="154">
        <f t="shared" si="32"/>
        <v>118</v>
      </c>
      <c r="DX67" s="154">
        <f t="shared" si="33"/>
        <v>128</v>
      </c>
      <c r="DY67" s="154">
        <f t="shared" si="34"/>
        <v>128</v>
      </c>
      <c r="DZ67" s="154">
        <f t="shared" si="35"/>
        <v>128</v>
      </c>
      <c r="EA67" s="154">
        <f t="shared" si="36"/>
        <v>170</v>
      </c>
      <c r="EB67" s="264">
        <f t="shared" si="40"/>
        <v>184</v>
      </c>
      <c r="EC67" s="264">
        <f t="shared" si="41"/>
        <v>190</v>
      </c>
      <c r="ED67" s="154">
        <f t="shared" si="11"/>
        <v>28</v>
      </c>
    </row>
    <row r="68" spans="2:137" ht="13" thickBot="1" x14ac:dyDescent="0.3">
      <c r="B68" s="162">
        <v>40</v>
      </c>
      <c r="C68" s="50">
        <f t="shared" si="0"/>
        <v>5</v>
      </c>
      <c r="D68" s="50">
        <f t="shared" si="12"/>
        <v>5</v>
      </c>
      <c r="E68" s="97"/>
      <c r="F68" s="2">
        <f t="shared" si="37"/>
        <v>63</v>
      </c>
      <c r="G68" s="207">
        <v>1519</v>
      </c>
      <c r="H68" s="98">
        <f>15- COUNTIF(L68:AC68,"#N/A")</f>
        <v>6</v>
      </c>
      <c r="I68" s="131">
        <f>SUM(AH68:AY68)+SUM(BE68:BT68)</f>
        <v>122</v>
      </c>
      <c r="J68" s="398">
        <f>DI68</f>
        <v>41.773871788996829</v>
      </c>
      <c r="K68" s="456" t="str">
        <f>IF(ISNUMBER(MATCH(G68,'[4]OPR data'!$A$3:$A$2900,0)),"Y","N")</f>
        <v>Y</v>
      </c>
      <c r="L68" s="146"/>
      <c r="M68" s="233"/>
      <c r="N68" s="469" t="e">
        <f>(INDEX(Finish_table!R$4:R$83,MATCH('16 Year_History_Results'!$G68,Finish_table!S$4:S$83,0),1))</f>
        <v>#N/A</v>
      </c>
      <c r="O68" s="233" t="e">
        <f>(INDEX(Finish_table!Z$4:Z$99,MATCH('16 Year_History_Results'!$G68,Finish_table!AA$4:AA$99,0),1))</f>
        <v>#N/A</v>
      </c>
      <c r="P68" s="233" t="e">
        <f>(INDEX(Finish_table!AI$4:AI$99,MATCH('16 Year_History_Results'!$G68,Finish_table!AJ$4:AJ$99,0),1))</f>
        <v>#N/A</v>
      </c>
      <c r="Q68" s="233" t="e">
        <f>(INDEX(Finish_table!AR$4:AR$99,MATCH('16 Year_History_Results'!$G68,Finish_table!AS$4:AS$99,0),1))</f>
        <v>#N/A</v>
      </c>
      <c r="R68" s="233" t="e">
        <f>(INDEX(Finish_table!BA$4:BA$99,MATCH('16 Year_History_Results'!$G68,Finish_table!BB$4:BB$99,0),1))</f>
        <v>#N/A</v>
      </c>
      <c r="S68" s="233" t="str">
        <f>(INDEX(Finish_table!BJ$4:BJ$99,MATCH('16 Year_History_Results'!$G68,Finish_table!BK$4:BK$99,0),1))</f>
        <v>QF</v>
      </c>
      <c r="T68" s="233" t="e">
        <f>(INDEX(Finish_table!BS$4:BS$99,MATCH('16 Year_History_Results'!$G68,Finish_table!BT$4:BT$99,0),1))</f>
        <v>#N/A</v>
      </c>
      <c r="U68" s="233" t="e">
        <f>(INDEX(Finish_table!CB$4:CB$99,MATCH('16 Year_History_Results'!$G68,Finish_table!CC$4:CC$99,0),1))</f>
        <v>#N/A</v>
      </c>
      <c r="V68" s="233" t="e">
        <f>(INDEX(Finish_table!CK$4:CK$99,MATCH('16 Year_History_Results'!$G68,Finish_table!CL$4:CL$99,0),1))</f>
        <v>#N/A</v>
      </c>
      <c r="W68" s="233" t="str">
        <f>(INDEX(Finish_table!CT$4:CT$99,MATCH('16 Year_History_Results'!$G68,Finish_table!CU$4:CU$99,0),1))</f>
        <v>QF</v>
      </c>
      <c r="X68" s="233" t="str">
        <f>(INDEX(Finish_table!DC$4:DC$99,MATCH('16 Year_History_Results'!$G68,Finish_table!DD$4:DD$99,0),1))</f>
        <v>QF</v>
      </c>
      <c r="Y68" s="233" t="str">
        <f>(INDEX(Finish_table!DL$4:DL$99,MATCH('16 Year_History_Results'!$G68,Finish_table!DM$4:DM$99,0),1))</f>
        <v>SF</v>
      </c>
      <c r="Z68" s="233" t="str">
        <f>(INDEX(Finish_table!DU$4:DU$99,MATCH('16 Year_History_Results'!$G68,Finish_table!DV$4:DV$99,0),1))</f>
        <v>WF</v>
      </c>
      <c r="AA68" s="233" t="e">
        <f>(INDEX(Finish_table!ED$4:ED$140,MATCH('16 Year_History_Results'!$G68,Finish_table!EE$4:EE$140,0),1))</f>
        <v>#N/A</v>
      </c>
      <c r="AB68" s="233" t="str">
        <f>(INDEX(Finish_table!EM$4:EM$224,MATCH('16 Year_History_Results'!$G68,Finish_table!EN$4:EN$224,0),1))</f>
        <v>QF</v>
      </c>
      <c r="AC68" s="253" t="str">
        <f>(INDEX(Finish_table!EW$4:EW$224,MATCH('16 Year_History_Results'!$G68,Finish_table!EX$4:EX$224,0),1))</f>
        <v>QF</v>
      </c>
      <c r="AD68" s="2"/>
      <c r="AE68" s="2"/>
      <c r="AF68" s="2"/>
      <c r="AG68">
        <f t="shared" si="1"/>
        <v>1519</v>
      </c>
      <c r="AH68" s="146"/>
      <c r="AI68" s="2"/>
      <c r="AJ68" s="146">
        <f>INDEX('2001'!$C$44:$C$140,'16 Year_History_Results'!BZ68)</f>
        <v>0</v>
      </c>
      <c r="AK68" s="2">
        <f>INDEX('2002'!$C$44:$C$140,'16 Year_History_Results'!CA68)</f>
        <v>0</v>
      </c>
      <c r="AL68" s="2">
        <f>INDEX('2003'!$C$44:$C$140,'16 Year_History_Results'!CB68)</f>
        <v>0</v>
      </c>
      <c r="AM68" s="2">
        <f>INDEX('2004'!$C$44:$C$140,'16 Year_History_Results'!CC68)</f>
        <v>0</v>
      </c>
      <c r="AN68" s="2">
        <f>INDEX('2005'!$C$44:$C$140,'16 Year_History_Results'!CD68)</f>
        <v>0</v>
      </c>
      <c r="AO68" s="2">
        <f>INDEX('2006'!$C$44:$C$140,'16 Year_History_Results'!CE68)</f>
        <v>0</v>
      </c>
      <c r="AP68" s="2">
        <f>INDEX('2007'!$C$44:$C$140,'16 Year_History_Results'!CF68)</f>
        <v>0</v>
      </c>
      <c r="AQ68" s="2">
        <f>INDEX('2008'!$C$44:$C$140,'16 Year_History_Results'!CG68)</f>
        <v>0</v>
      </c>
      <c r="AR68" s="2">
        <f>INDEX('2009'!$C$44:$C$140,'16 Year_History_Results'!CH68)</f>
        <v>0</v>
      </c>
      <c r="AS68" s="2">
        <f>INDEX('2010'!$C$44:$C$140,'16 Year_History_Results'!CI68)</f>
        <v>0</v>
      </c>
      <c r="AT68" s="2">
        <f>INDEX('2011'!$C$44:$C$140,'16 Year_History_Results'!CJ68)</f>
        <v>0</v>
      </c>
      <c r="AU68" s="2">
        <f>INDEX('2012'!$C$44:$C$140,'16 Year_History_Results'!CK68)</f>
        <v>10</v>
      </c>
      <c r="AV68" s="2">
        <f>INDEX('2013'!$C$44:$C$140,'16 Year_History_Results'!CL68)</f>
        <v>40</v>
      </c>
      <c r="AW68" s="2">
        <f>INDEX('2014'!$C$52:$C$180,'16 Year_History_Results'!CM68)</f>
        <v>0</v>
      </c>
      <c r="AX68" s="2">
        <f>INDEX('2015'!$E$52:$E$308,'16 Year_History_Results'!CN68)</f>
        <v>0</v>
      </c>
      <c r="AY68" s="147">
        <f>INDEX('2016'!$E$52:$E$308,'16 Year_History_Results'!CO68)</f>
        <v>0</v>
      </c>
      <c r="AZ68" s="2"/>
      <c r="BA68" s="2"/>
      <c r="BB68">
        <f t="shared" si="13"/>
        <v>1519</v>
      </c>
      <c r="BC68" s="146"/>
      <c r="BD68" s="2"/>
      <c r="BE68" s="146">
        <f>INDEX('2001'!$B$44:$B$140,'16 Year_History_Results'!BZ68)</f>
        <v>0</v>
      </c>
      <c r="BF68" s="2">
        <f>INDEX('2002'!$B$44:$B$140,'16 Year_History_Results'!CA68)</f>
        <v>0</v>
      </c>
      <c r="BG68" s="2">
        <f>INDEX('2003'!$B$44:$B$140,'16 Year_History_Results'!CB68)</f>
        <v>0</v>
      </c>
      <c r="BH68" s="2">
        <f>INDEX('2004'!$B$44:$B$140,'16 Year_History_Results'!CC68)</f>
        <v>0</v>
      </c>
      <c r="BI68" s="2">
        <f>INDEX('2005'!$B$44:$B$140,'16 Year_History_Results'!CD68)</f>
        <v>0</v>
      </c>
      <c r="BJ68" s="2">
        <f>INDEX('2006'!$B$44:$B$140,'16 Year_History_Results'!CE68)</f>
        <v>9</v>
      </c>
      <c r="BK68" s="2">
        <f>INDEX('2007'!$B$44:$B$140,'16 Year_History_Results'!CF68)</f>
        <v>0</v>
      </c>
      <c r="BL68" s="2">
        <f>INDEX('2008'!$B$44:$B$140,'16 Year_History_Results'!CG68)</f>
        <v>0</v>
      </c>
      <c r="BM68" s="2">
        <f>INDEX('2009'!$B$44:$B$140,'16 Year_History_Results'!CH68)</f>
        <v>0</v>
      </c>
      <c r="BN68" s="2">
        <f>INDEX('2010'!$B$44:$B$140,'16 Year_History_Results'!CI68)</f>
        <v>12</v>
      </c>
      <c r="BO68" s="2">
        <f>INDEX('2011'!$B$44:$B$140,'16 Year_History_Results'!CJ68)</f>
        <v>11</v>
      </c>
      <c r="BP68" s="2">
        <f>INDEX('2012'!$B$44:$B$140,'16 Year_History_Results'!CK68)</f>
        <v>12</v>
      </c>
      <c r="BQ68" s="2">
        <f>INDEX('2013'!$B$44:$B$140,'16 Year_History_Results'!CL68)</f>
        <v>2</v>
      </c>
      <c r="BR68" s="2">
        <f>INDEX('2014'!$B$52:$B$180,'16 Year_History_Results'!CM68)</f>
        <v>0</v>
      </c>
      <c r="BS68" s="147">
        <f>INDEX('2015'!$B$52:$B$308,'16 Year_History_Results'!CN68)</f>
        <v>11</v>
      </c>
      <c r="BT68" s="147">
        <f>INDEX('2016'!$B$52:$B$308,'16 Year_History_Results'!CO68)</f>
        <v>15</v>
      </c>
      <c r="BW68">
        <f t="shared" si="14"/>
        <v>1519</v>
      </c>
      <c r="BX68" s="146"/>
      <c r="BY68" s="2"/>
      <c r="BZ68" s="146">
        <f>IF(ISNA(MATCH($BW68,'2001'!$A$44:$A$139,0)),97,MATCH($BW68,'2001'!$A$44:$A$139,0))</f>
        <v>97</v>
      </c>
      <c r="CA68" s="2">
        <f>IF(ISNA(MATCH($BW68,'2002'!$A$44:$A$139,0)),97,MATCH($BW68,'2002'!$A$44:$A$139,0))</f>
        <v>97</v>
      </c>
      <c r="CB68" s="2">
        <f>IF(ISNA(MATCH($BW68,'2003'!$A$44:$A$139,0)),97,MATCH($BW68,'2003'!$A$44:$A$139,0))</f>
        <v>97</v>
      </c>
      <c r="CC68" s="2">
        <f>IF(ISNA(MATCH($BW68,'2004'!$A$44:$A$139,0)),97,MATCH($BW68,'2004'!$A$44:$A$139,0))</f>
        <v>97</v>
      </c>
      <c r="CD68" s="2">
        <f>IF(ISNA(MATCH($BW68,'2005'!$A$44:$A$139,0)),97,MATCH($BW68,'2005'!$A$44:$A$139,0))</f>
        <v>97</v>
      </c>
      <c r="CE68" s="2">
        <f>IF(ISNA(MATCH($BW68,'2006'!$A$44:$A$139,0)),97,MATCH($BW68,'2006'!$A$44:$A$139,0))</f>
        <v>87</v>
      </c>
      <c r="CF68" s="2">
        <f>IF(ISNA(MATCH($BW68,'2007'!$A$44:$A$139,0)),97,MATCH($BW68,'2007'!$A$44:$A$139,0))</f>
        <v>97</v>
      </c>
      <c r="CG68" s="2">
        <f>IF(ISNA(MATCH($BW68,'2008'!$A$44:$A$139,0)),97,MATCH($BW68,'2008'!$A$44:$A$139,0))</f>
        <v>97</v>
      </c>
      <c r="CH68" s="2">
        <f>IF(ISNA(MATCH($BW68,'2009'!$A$44:$A$139,0)),97,MATCH($BW68,'2009'!$A$44:$A$139,0))</f>
        <v>97</v>
      </c>
      <c r="CI68" s="2">
        <f>IF(ISNA(MATCH($BW68,'2010'!$A$44:$A$139,0)),97,MATCH($BW68,'2010'!$A$44:$A$139,0))</f>
        <v>61</v>
      </c>
      <c r="CJ68" s="2">
        <f>IF(ISNA(MATCH($BW68,'2011'!$A$44:$A$139,0)),97,MATCH($BW68,'2011'!$A$44:$A$139,0))</f>
        <v>59</v>
      </c>
      <c r="CK68" s="2">
        <f>IF(ISNA(MATCH($BW68,'2012'!$A$44:$A$139,0)),97,MATCH($BW68,'2012'!$A$44:$A$139,0))</f>
        <v>54</v>
      </c>
      <c r="CL68" s="2">
        <f>IF(ISNA(MATCH($BW68,'2013'!$A$44:$A$139,0)),97,MATCH($BW68,'2013'!$A$44:$A$139,0))</f>
        <v>46</v>
      </c>
      <c r="CM68" s="2">
        <f>IF(ISNA(MATCH($BW68,'2014'!$A$52:$A$179,0)),129,MATCH($BW68,'2014'!$A$52:$A$179,0))</f>
        <v>129</v>
      </c>
      <c r="CN68" s="147">
        <f>IF(ISNA(MATCH($BW68,'2015'!$A$52:$A$307,0)),257,MATCH($BW68,'2015'!$A$52:$A$307,0))</f>
        <v>107</v>
      </c>
      <c r="CO68" s="147">
        <f>IF(ISNA(MATCH($BW68,'2016'!$A$52:$A$307,0)),257,MATCH($BW68,'2016'!$A$52:$A$307,0))</f>
        <v>109</v>
      </c>
      <c r="CQ68">
        <f t="shared" si="15"/>
        <v>1519</v>
      </c>
      <c r="CR68" s="278"/>
      <c r="CS68" s="279"/>
      <c r="CT68" s="278">
        <f t="shared" si="16"/>
        <v>0</v>
      </c>
      <c r="CU68" s="279">
        <f t="shared" si="2"/>
        <v>0</v>
      </c>
      <c r="CV68" s="279">
        <f t="shared" si="3"/>
        <v>0</v>
      </c>
      <c r="CW68" s="279">
        <f t="shared" si="4"/>
        <v>0</v>
      </c>
      <c r="CX68" s="279">
        <f t="shared" si="5"/>
        <v>0</v>
      </c>
      <c r="CY68" s="279">
        <f t="shared" si="6"/>
        <v>9</v>
      </c>
      <c r="CZ68" s="279">
        <f t="shared" si="7"/>
        <v>5.9993999999999996</v>
      </c>
      <c r="DA68" s="279">
        <f t="shared" si="8"/>
        <v>3.9992000399999994</v>
      </c>
      <c r="DB68" s="279">
        <f t="shared" si="9"/>
        <v>2.6658667466639994</v>
      </c>
      <c r="DC68" s="279">
        <f t="shared" si="17"/>
        <v>13.777066773326222</v>
      </c>
      <c r="DD68" s="279">
        <f t="shared" si="18"/>
        <v>20.183792711099258</v>
      </c>
      <c r="DE68" s="279">
        <f t="shared" si="19"/>
        <v>35.454516221218768</v>
      </c>
      <c r="DF68" s="279">
        <f t="shared" si="20"/>
        <v>65.633980513064429</v>
      </c>
      <c r="DG68" s="279">
        <f t="shared" si="21"/>
        <v>43.751611410008749</v>
      </c>
      <c r="DH68" s="280">
        <f t="shared" si="38"/>
        <v>40.164824165911831</v>
      </c>
      <c r="DI68" s="280">
        <f t="shared" si="39"/>
        <v>41.773871788996829</v>
      </c>
      <c r="DJ68" s="154">
        <f t="shared" si="10"/>
        <v>58</v>
      </c>
      <c r="DK68" s="279">
        <f t="shared" si="22"/>
        <v>1519</v>
      </c>
      <c r="DL68" s="97"/>
      <c r="DM68" s="154"/>
      <c r="DN68" s="267">
        <f t="shared" si="23"/>
        <v>0</v>
      </c>
      <c r="DO68" s="154">
        <f t="shared" si="24"/>
        <v>0</v>
      </c>
      <c r="DP68" s="154">
        <f t="shared" si="25"/>
        <v>0</v>
      </c>
      <c r="DQ68" s="154">
        <f t="shared" si="26"/>
        <v>0</v>
      </c>
      <c r="DR68" s="154">
        <f t="shared" si="27"/>
        <v>0</v>
      </c>
      <c r="DS68" s="154">
        <f t="shared" si="28"/>
        <v>9</v>
      </c>
      <c r="DT68" s="154">
        <f t="shared" si="29"/>
        <v>9</v>
      </c>
      <c r="DU68" s="154">
        <f t="shared" si="30"/>
        <v>9</v>
      </c>
      <c r="DV68" s="154">
        <f t="shared" si="31"/>
        <v>9</v>
      </c>
      <c r="DW68" s="154">
        <f t="shared" si="32"/>
        <v>21</v>
      </c>
      <c r="DX68" s="154">
        <f t="shared" si="33"/>
        <v>32</v>
      </c>
      <c r="DY68" s="154">
        <f t="shared" si="34"/>
        <v>54</v>
      </c>
      <c r="DZ68" s="154">
        <f t="shared" si="35"/>
        <v>96</v>
      </c>
      <c r="EA68" s="154">
        <f t="shared" si="36"/>
        <v>96</v>
      </c>
      <c r="EB68" s="264">
        <f t="shared" si="40"/>
        <v>107</v>
      </c>
      <c r="EC68" s="264">
        <f t="shared" si="41"/>
        <v>122</v>
      </c>
      <c r="ED68" s="154">
        <f t="shared" si="11"/>
        <v>76</v>
      </c>
    </row>
    <row r="69" spans="2:137" ht="13" thickBot="1" x14ac:dyDescent="0.3">
      <c r="B69" s="162">
        <v>41</v>
      </c>
      <c r="C69" s="50">
        <f t="shared" si="0"/>
        <v>1</v>
      </c>
      <c r="D69" s="50">
        <f t="shared" si="12"/>
        <v>0</v>
      </c>
      <c r="E69" s="97"/>
      <c r="F69" s="2">
        <f t="shared" si="37"/>
        <v>64</v>
      </c>
      <c r="G69" s="207">
        <v>379</v>
      </c>
      <c r="H69" s="98">
        <f>15- COUNTIF(L69:AC69,"#N/A")</f>
        <v>2</v>
      </c>
      <c r="I69" s="131">
        <f>SUM(AH69:AY69)+SUM(BE69:BT69)</f>
        <v>48</v>
      </c>
      <c r="J69" s="398">
        <f>DI69</f>
        <v>40.96207416296</v>
      </c>
      <c r="K69" s="456" t="str">
        <f>IF(ISNUMBER(MATCH(G69,'[4]OPR data'!$A$3:$A$2900,0)),"Y","N")</f>
        <v>Y</v>
      </c>
      <c r="L69" s="146"/>
      <c r="M69" s="233"/>
      <c r="N69" s="469" t="e">
        <f>(INDEX(Finish_table!R$4:R$83,MATCH('16 Year_History_Results'!$G69,Finish_table!S$4:S$83,0),1))</f>
        <v>#N/A</v>
      </c>
      <c r="O69" s="233" t="e">
        <f>(INDEX(Finish_table!Z$4:Z$99,MATCH('16 Year_History_Results'!$G69,Finish_table!AA$4:AA$99,0),1))</f>
        <v>#N/A</v>
      </c>
      <c r="P69" s="233" t="e">
        <f>(INDEX(Finish_table!AI$4:AI$99,MATCH('16 Year_History_Results'!$G69,Finish_table!AJ$4:AJ$99,0),1))</f>
        <v>#N/A</v>
      </c>
      <c r="Q69" s="233" t="e">
        <f>(INDEX(Finish_table!AR$4:AR$99,MATCH('16 Year_History_Results'!$G69,Finish_table!AS$4:AS$99,0),1))</f>
        <v>#N/A</v>
      </c>
      <c r="R69" s="233" t="e">
        <f>(INDEX(Finish_table!BA$4:BA$99,MATCH('16 Year_History_Results'!$G69,Finish_table!BB$4:BB$99,0),1))</f>
        <v>#N/A</v>
      </c>
      <c r="S69" s="233" t="e">
        <f>(INDEX(Finish_table!BJ$4:BJ$99,MATCH('16 Year_History_Results'!$G69,Finish_table!BK$4:BK$99,0),1))</f>
        <v>#N/A</v>
      </c>
      <c r="T69" s="233" t="e">
        <f>(INDEX(Finish_table!BS$4:BS$99,MATCH('16 Year_History_Results'!$G69,Finish_table!BT$4:BT$99,0),1))</f>
        <v>#N/A</v>
      </c>
      <c r="U69" s="233" t="e">
        <f>(INDEX(Finish_table!CB$4:CB$99,MATCH('16 Year_History_Results'!$G69,Finish_table!CC$4:CC$99,0),1))</f>
        <v>#N/A</v>
      </c>
      <c r="V69" s="233" t="e">
        <f>(INDEX(Finish_table!CK$4:CK$99,MATCH('16 Year_History_Results'!$G69,Finish_table!CL$4:CL$99,0),1))</f>
        <v>#N/A</v>
      </c>
      <c r="W69" s="233" t="e">
        <f>(INDEX(Finish_table!CT$4:CT$99,MATCH('16 Year_History_Results'!$G69,Finish_table!CU$4:CU$99,0),1))</f>
        <v>#N/A</v>
      </c>
      <c r="X69" s="233" t="e">
        <f>(INDEX(Finish_table!DC$4:DC$99,MATCH('16 Year_History_Results'!$G69,Finish_table!DD$4:DD$99,0),1))</f>
        <v>#N/A</v>
      </c>
      <c r="Y69" s="233" t="e">
        <f>(INDEX(Finish_table!DL$4:DL$99,MATCH('16 Year_History_Results'!$G69,Finish_table!DM$4:DM$99,0),1))</f>
        <v>#N/A</v>
      </c>
      <c r="Z69" s="233" t="str">
        <f>(INDEX(Finish_table!DU$4:DU$99,MATCH('16 Year_History_Results'!$G69,Finish_table!DV$4:DV$99,0),1))</f>
        <v>QF</v>
      </c>
      <c r="AA69" s="233" t="e">
        <f>(INDEX(Finish_table!ED$4:ED$140,MATCH('16 Year_History_Results'!$G69,Finish_table!EE$4:EE$140,0),1))</f>
        <v>#N/A</v>
      </c>
      <c r="AB69" s="233" t="str">
        <f>(INDEX(Finish_table!EM$4:EM$224,MATCH('16 Year_History_Results'!$G69,Finish_table!EN$4:EN$224,0),1))</f>
        <v>QF</v>
      </c>
      <c r="AC69" s="253" t="str">
        <f>(INDEX(Finish_table!EW$4:EW$224,MATCH('16 Year_History_Results'!$G69,Finish_table!EX$4:EX$224,0),1))</f>
        <v>W</v>
      </c>
      <c r="AD69" s="2"/>
      <c r="AE69" s="2"/>
      <c r="AF69" s="2"/>
      <c r="AG69">
        <f t="shared" si="1"/>
        <v>379</v>
      </c>
      <c r="AH69" s="146"/>
      <c r="AI69" s="2"/>
      <c r="AJ69" s="146">
        <f>INDEX('2001'!$C$44:$C$140,'16 Year_History_Results'!BZ69)</f>
        <v>0</v>
      </c>
      <c r="AK69" s="2">
        <f>INDEX('2002'!$C$44:$C$140,'16 Year_History_Results'!CA69)</f>
        <v>0</v>
      </c>
      <c r="AL69" s="2">
        <f>INDEX('2003'!$C$44:$C$140,'16 Year_History_Results'!CB69)</f>
        <v>0</v>
      </c>
      <c r="AM69" s="2">
        <f>INDEX('2004'!$C$44:$C$140,'16 Year_History_Results'!CC69)</f>
        <v>0</v>
      </c>
      <c r="AN69" s="2">
        <f>INDEX('2005'!$C$44:$C$140,'16 Year_History_Results'!CD69)</f>
        <v>0</v>
      </c>
      <c r="AO69" s="2">
        <f>INDEX('2006'!$C$44:$C$140,'16 Year_History_Results'!CE69)</f>
        <v>0</v>
      </c>
      <c r="AP69" s="2">
        <f>INDEX('2007'!$C$44:$C$140,'16 Year_History_Results'!CF69)</f>
        <v>0</v>
      </c>
      <c r="AQ69" s="2">
        <f>INDEX('2008'!$C$44:$C$140,'16 Year_History_Results'!CG69)</f>
        <v>0</v>
      </c>
      <c r="AR69" s="2">
        <f>INDEX('2009'!$C$44:$C$140,'16 Year_History_Results'!CH69)</f>
        <v>0</v>
      </c>
      <c r="AS69" s="2">
        <f>INDEX('2010'!$C$44:$C$140,'16 Year_History_Results'!CI69)</f>
        <v>0</v>
      </c>
      <c r="AT69" s="2">
        <f>INDEX('2011'!$C$44:$C$140,'16 Year_History_Results'!CJ69)</f>
        <v>0</v>
      </c>
      <c r="AU69" s="2">
        <f>INDEX('2012'!$C$44:$C$140,'16 Year_History_Results'!CK69)</f>
        <v>0</v>
      </c>
      <c r="AV69" s="2">
        <f>INDEX('2013'!$C$44:$C$140,'16 Year_History_Results'!CL69)</f>
        <v>0</v>
      </c>
      <c r="AW69" s="2">
        <f>INDEX('2014'!$C$52:$C$180,'16 Year_History_Results'!CM69)</f>
        <v>0</v>
      </c>
      <c r="AX69" s="2">
        <f>INDEX('2015'!$E$52:$E$308,'16 Year_History_Results'!CN69)</f>
        <v>0</v>
      </c>
      <c r="AY69" s="147">
        <f>INDEX('2016'!$E$52:$E$308,'16 Year_History_Results'!CO69)</f>
        <v>30</v>
      </c>
      <c r="AZ69" s="2"/>
      <c r="BA69" s="2"/>
      <c r="BB69">
        <f t="shared" si="13"/>
        <v>379</v>
      </c>
      <c r="BC69" s="146"/>
      <c r="BD69" s="2"/>
      <c r="BE69" s="146">
        <f>INDEX('2001'!$B$44:$B$140,'16 Year_History_Results'!BZ69)</f>
        <v>0</v>
      </c>
      <c r="BF69" s="2">
        <f>INDEX('2002'!$B$44:$B$140,'16 Year_History_Results'!CA69)</f>
        <v>0</v>
      </c>
      <c r="BG69" s="2">
        <f>INDEX('2003'!$B$44:$B$140,'16 Year_History_Results'!CB69)</f>
        <v>0</v>
      </c>
      <c r="BH69" s="2">
        <f>INDEX('2004'!$B$44:$B$140,'16 Year_History_Results'!CC69)</f>
        <v>0</v>
      </c>
      <c r="BI69" s="2">
        <f>INDEX('2005'!$B$44:$B$140,'16 Year_History_Results'!CD69)</f>
        <v>0</v>
      </c>
      <c r="BJ69" s="2">
        <f>INDEX('2006'!$B$44:$B$140,'16 Year_History_Results'!CE69)</f>
        <v>0</v>
      </c>
      <c r="BK69" s="2">
        <f>INDEX('2007'!$B$44:$B$140,'16 Year_History_Results'!CF69)</f>
        <v>0</v>
      </c>
      <c r="BL69" s="2">
        <f>INDEX('2008'!$B$44:$B$140,'16 Year_History_Results'!CG69)</f>
        <v>0</v>
      </c>
      <c r="BM69" s="2">
        <f>INDEX('2009'!$B$44:$B$140,'16 Year_History_Results'!CH69)</f>
        <v>0</v>
      </c>
      <c r="BN69" s="2">
        <f>INDEX('2010'!$B$44:$B$140,'16 Year_History_Results'!CI69)</f>
        <v>0</v>
      </c>
      <c r="BO69" s="2">
        <f>INDEX('2011'!$B$44:$B$140,'16 Year_History_Results'!CJ69)</f>
        <v>0</v>
      </c>
      <c r="BP69" s="2">
        <f>INDEX('2012'!$B$44:$B$140,'16 Year_History_Results'!CK69)</f>
        <v>0</v>
      </c>
      <c r="BQ69" s="2">
        <f>INDEX('2013'!$B$44:$B$140,'16 Year_History_Results'!CL69)</f>
        <v>10</v>
      </c>
      <c r="BR69" s="2">
        <f>INDEX('2014'!$B$52:$B$180,'16 Year_History_Results'!CM69)</f>
        <v>0</v>
      </c>
      <c r="BS69" s="147">
        <f>INDEX('2015'!$B$52:$B$308,'16 Year_History_Results'!CN69)</f>
        <v>0</v>
      </c>
      <c r="BT69" s="147">
        <f>INDEX('2016'!$B$52:$B$308,'16 Year_History_Results'!CO69)</f>
        <v>8</v>
      </c>
      <c r="BW69">
        <f t="shared" si="14"/>
        <v>379</v>
      </c>
      <c r="BX69" s="146"/>
      <c r="BY69" s="2"/>
      <c r="BZ69" s="146">
        <f>IF(ISNA(MATCH($BW69,'2001'!$A$44:$A$139,0)),97,MATCH($BW69,'2001'!$A$44:$A$139,0))</f>
        <v>97</v>
      </c>
      <c r="CA69" s="2">
        <f>IF(ISNA(MATCH($BW69,'2002'!$A$44:$A$139,0)),97,MATCH($BW69,'2002'!$A$44:$A$139,0))</f>
        <v>97</v>
      </c>
      <c r="CB69" s="2">
        <f>IF(ISNA(MATCH($BW69,'2003'!$A$44:$A$139,0)),97,MATCH($BW69,'2003'!$A$44:$A$139,0))</f>
        <v>97</v>
      </c>
      <c r="CC69" s="2">
        <f>IF(ISNA(MATCH($BW69,'2004'!$A$44:$A$139,0)),97,MATCH($BW69,'2004'!$A$44:$A$139,0))</f>
        <v>97</v>
      </c>
      <c r="CD69" s="2">
        <f>IF(ISNA(MATCH($BW69,'2005'!$A$44:$A$139,0)),97,MATCH($BW69,'2005'!$A$44:$A$139,0))</f>
        <v>97</v>
      </c>
      <c r="CE69" s="2">
        <f>IF(ISNA(MATCH($BW69,'2006'!$A$44:$A$139,0)),97,MATCH($BW69,'2006'!$A$44:$A$139,0))</f>
        <v>97</v>
      </c>
      <c r="CF69" s="2">
        <f>IF(ISNA(MATCH($BW69,'2007'!$A$44:$A$139,0)),97,MATCH($BW69,'2007'!$A$44:$A$139,0))</f>
        <v>97</v>
      </c>
      <c r="CG69" s="2">
        <f>IF(ISNA(MATCH($BW69,'2008'!$A$44:$A$139,0)),97,MATCH($BW69,'2008'!$A$44:$A$139,0))</f>
        <v>97</v>
      </c>
      <c r="CH69" s="2">
        <f>IF(ISNA(MATCH($BW69,'2009'!$A$44:$A$139,0)),97,MATCH($BW69,'2009'!$A$44:$A$139,0))</f>
        <v>97</v>
      </c>
      <c r="CI69" s="2">
        <f>IF(ISNA(MATCH($BW69,'2010'!$A$44:$A$139,0)),97,MATCH($BW69,'2010'!$A$44:$A$139,0))</f>
        <v>97</v>
      </c>
      <c r="CJ69" s="2">
        <f>IF(ISNA(MATCH($BW69,'2011'!$A$44:$A$139,0)),97,MATCH($BW69,'2011'!$A$44:$A$139,0))</f>
        <v>97</v>
      </c>
      <c r="CK69" s="2">
        <f>IF(ISNA(MATCH($BW69,'2012'!$A$44:$A$139,0)),97,MATCH($BW69,'2012'!$A$44:$A$139,0))</f>
        <v>97</v>
      </c>
      <c r="CL69" s="2">
        <f>IF(ISNA(MATCH($BW69,'2013'!$A$44:$A$139,0)),97,MATCH($BW69,'2013'!$A$44:$A$139,0))</f>
        <v>29</v>
      </c>
      <c r="CM69" s="2">
        <f>IF(ISNA(MATCH($BW69,'2014'!$A$52:$A$179,0)),129,MATCH($BW69,'2014'!$A$52:$A$179,0))</f>
        <v>129</v>
      </c>
      <c r="CN69" s="147">
        <f>IF(ISNA(MATCH($BW69,'2015'!$A$52:$A$307,0)),257,MATCH($BW69,'2015'!$A$52:$A$307,0))</f>
        <v>56</v>
      </c>
      <c r="CO69" s="147">
        <f>IF(ISNA(MATCH($BW69,'2016'!$A$52:$A$307,0)),257,MATCH($BW69,'2016'!$A$52:$A$307,0))</f>
        <v>58</v>
      </c>
      <c r="CQ69">
        <f t="shared" si="15"/>
        <v>379</v>
      </c>
      <c r="CR69" s="278"/>
      <c r="CS69" s="279"/>
      <c r="CT69" s="278">
        <f t="shared" si="16"/>
        <v>0</v>
      </c>
      <c r="CU69" s="279">
        <f t="shared" si="2"/>
        <v>0</v>
      </c>
      <c r="CV69" s="279">
        <f t="shared" si="3"/>
        <v>0</v>
      </c>
      <c r="CW69" s="279">
        <f t="shared" si="4"/>
        <v>0</v>
      </c>
      <c r="CX69" s="279">
        <f t="shared" si="5"/>
        <v>0</v>
      </c>
      <c r="CY69" s="279">
        <f t="shared" si="6"/>
        <v>0</v>
      </c>
      <c r="CZ69" s="279">
        <f t="shared" si="7"/>
        <v>0</v>
      </c>
      <c r="DA69" s="279">
        <f t="shared" si="8"/>
        <v>0</v>
      </c>
      <c r="DB69" s="279">
        <f t="shared" si="9"/>
        <v>0</v>
      </c>
      <c r="DC69" s="279">
        <f t="shared" si="17"/>
        <v>0</v>
      </c>
      <c r="DD69" s="279">
        <f t="shared" si="18"/>
        <v>0</v>
      </c>
      <c r="DE69" s="279">
        <f t="shared" si="19"/>
        <v>0</v>
      </c>
      <c r="DF69" s="279">
        <f t="shared" si="20"/>
        <v>10</v>
      </c>
      <c r="DG69" s="279">
        <f t="shared" si="21"/>
        <v>6.6659999999999995</v>
      </c>
      <c r="DH69" s="280">
        <f t="shared" si="38"/>
        <v>4.4435555999999998</v>
      </c>
      <c r="DI69" s="280">
        <f t="shared" si="39"/>
        <v>40.96207416296</v>
      </c>
      <c r="DJ69" s="154">
        <f t="shared" si="10"/>
        <v>277</v>
      </c>
      <c r="DK69" s="279">
        <f t="shared" si="22"/>
        <v>379</v>
      </c>
      <c r="DL69" s="97"/>
      <c r="DM69" s="154"/>
      <c r="DN69" s="267">
        <f t="shared" si="23"/>
        <v>0</v>
      </c>
      <c r="DO69" s="154">
        <f t="shared" si="24"/>
        <v>0</v>
      </c>
      <c r="DP69" s="154">
        <f t="shared" si="25"/>
        <v>0</v>
      </c>
      <c r="DQ69" s="154">
        <f t="shared" si="26"/>
        <v>0</v>
      </c>
      <c r="DR69" s="154">
        <f t="shared" si="27"/>
        <v>0</v>
      </c>
      <c r="DS69" s="154">
        <f t="shared" si="28"/>
        <v>0</v>
      </c>
      <c r="DT69" s="154">
        <f t="shared" si="29"/>
        <v>0</v>
      </c>
      <c r="DU69" s="154">
        <f t="shared" si="30"/>
        <v>0</v>
      </c>
      <c r="DV69" s="154">
        <f t="shared" si="31"/>
        <v>0</v>
      </c>
      <c r="DW69" s="154">
        <f t="shared" si="32"/>
        <v>0</v>
      </c>
      <c r="DX69" s="154">
        <f t="shared" si="33"/>
        <v>0</v>
      </c>
      <c r="DY69" s="154">
        <f t="shared" si="34"/>
        <v>0</v>
      </c>
      <c r="DZ69" s="154">
        <f t="shared" si="35"/>
        <v>10</v>
      </c>
      <c r="EA69" s="154">
        <f t="shared" si="36"/>
        <v>10</v>
      </c>
      <c r="EB69" s="264">
        <f t="shared" si="40"/>
        <v>10</v>
      </c>
      <c r="EC69" s="264">
        <f t="shared" si="41"/>
        <v>48</v>
      </c>
      <c r="ED69" s="154">
        <f t="shared" si="11"/>
        <v>424</v>
      </c>
    </row>
    <row r="70" spans="2:137" ht="13" thickBot="1" x14ac:dyDescent="0.3">
      <c r="B70" s="162">
        <v>41</v>
      </c>
      <c r="C70" s="50">
        <f t="shared" ref="C70:C133" si="42">IF(B70&lt;&gt;B69,1,C69+1)</f>
        <v>2</v>
      </c>
      <c r="D70" s="50">
        <f t="shared" si="12"/>
        <v>2</v>
      </c>
      <c r="E70" s="97"/>
      <c r="F70" s="2">
        <f t="shared" si="37"/>
        <v>65</v>
      </c>
      <c r="G70" s="487">
        <v>694</v>
      </c>
      <c r="H70" s="98">
        <f>15- COUNTIF(L70:AC70,"#N/A")</f>
        <v>2</v>
      </c>
      <c r="I70" s="131">
        <f>SUM(AH70:AY70)+SUM(BE70:BT70)</f>
        <v>66</v>
      </c>
      <c r="J70" s="398">
        <f>DI70</f>
        <v>40.752681585811402</v>
      </c>
      <c r="K70" s="456" t="str">
        <f>IF(ISNUMBER(MATCH(G70,'[4]OPR data'!$A$3:$A$2900,0)),"Y","N")</f>
        <v>Y</v>
      </c>
      <c r="L70" s="146"/>
      <c r="M70" s="233"/>
      <c r="N70" s="469" t="e">
        <f>(INDEX(Finish_table!R$4:R$83,MATCH('16 Year_History_Results'!$G70,Finish_table!S$4:S$83,0),1))</f>
        <v>#N/A</v>
      </c>
      <c r="O70" s="233" t="e">
        <f>(INDEX(Finish_table!Z$4:Z$99,MATCH('16 Year_History_Results'!$G70,Finish_table!AA$4:AA$99,0),1))</f>
        <v>#N/A</v>
      </c>
      <c r="P70" s="233" t="e">
        <f>(INDEX(Finish_table!AI$4:AI$99,MATCH('16 Year_History_Results'!$G70,Finish_table!AJ$4:AJ$99,0),1))</f>
        <v>#N/A</v>
      </c>
      <c r="Q70" s="233" t="e">
        <f>(INDEX(Finish_table!AR$4:AR$99,MATCH('16 Year_History_Results'!$G70,Finish_table!AS$4:AS$99,0),1))</f>
        <v>#N/A</v>
      </c>
      <c r="R70" s="233" t="str">
        <f>(INDEX(Finish_table!BA$4:BA$99,MATCH('16 Year_History_Results'!$G70,Finish_table!BB$4:BB$99,0),1))</f>
        <v>SF</v>
      </c>
      <c r="S70" s="233" t="e">
        <f>(INDEX(Finish_table!BJ$4:BJ$99,MATCH('16 Year_History_Results'!$G70,Finish_table!BK$4:BK$99,0),1))</f>
        <v>#N/A</v>
      </c>
      <c r="T70" s="233" t="e">
        <f>(INDEX(Finish_table!BS$4:BS$99,MATCH('16 Year_History_Results'!$G70,Finish_table!BT$4:BT$99,0),1))</f>
        <v>#N/A</v>
      </c>
      <c r="U70" s="233" t="e">
        <f>(INDEX(Finish_table!CB$4:CB$99,MATCH('16 Year_History_Results'!$G70,Finish_table!CC$4:CC$99,0),1))</f>
        <v>#N/A</v>
      </c>
      <c r="V70" s="233" t="e">
        <f>(INDEX(Finish_table!CK$4:CK$99,MATCH('16 Year_History_Results'!$G70,Finish_table!CL$4:CL$99,0),1))</f>
        <v>#N/A</v>
      </c>
      <c r="W70" s="233" t="e">
        <f>(INDEX(Finish_table!CT$4:CT$99,MATCH('16 Year_History_Results'!$G70,Finish_table!CU$4:CU$99,0),1))</f>
        <v>#N/A</v>
      </c>
      <c r="X70" s="233" t="str">
        <f>(INDEX(Finish_table!DC$4:DC$99,MATCH('16 Year_History_Results'!$G70,Finish_table!DD$4:DD$99,0),1))</f>
        <v>QF</v>
      </c>
      <c r="Y70" s="233" t="e">
        <f>(INDEX(Finish_table!DL$4:DL$99,MATCH('16 Year_History_Results'!$G70,Finish_table!DM$4:DM$99,0),1))</f>
        <v>#N/A</v>
      </c>
      <c r="Z70" s="233" t="e">
        <f>(INDEX(Finish_table!DU$4:DU$99,MATCH('16 Year_History_Results'!$G70,Finish_table!DV$4:DV$99,0),1))</f>
        <v>#N/A</v>
      </c>
      <c r="AA70" s="233" t="e">
        <f>(INDEX(Finish_table!ED$4:ED$140,MATCH('16 Year_History_Results'!$G70,Finish_table!EE$4:EE$140,0),1))</f>
        <v>#N/A</v>
      </c>
      <c r="AB70" s="233" t="e">
        <f>(INDEX(Finish_table!EM$4:EM$224,MATCH('16 Year_History_Results'!$G70,Finish_table!EN$4:EN$224,0),1))</f>
        <v>#N/A</v>
      </c>
      <c r="AC70" s="253" t="str">
        <f>(INDEX(Finish_table!EW$4:EW$224,MATCH('16 Year_History_Results'!$G70,Finish_table!EX$4:EX$224,0),1))</f>
        <v>W</v>
      </c>
      <c r="AD70" s="2"/>
      <c r="AE70" s="2"/>
      <c r="AF70" s="2"/>
      <c r="AG70">
        <f t="shared" ref="AG70:AG133" si="43">G70</f>
        <v>694</v>
      </c>
      <c r="AH70" s="146"/>
      <c r="AI70" s="2"/>
      <c r="AJ70" s="146">
        <f>INDEX('2001'!$C$44:$C$140,'16 Year_History_Results'!BZ70)</f>
        <v>0</v>
      </c>
      <c r="AK70" s="2">
        <f>INDEX('2002'!$C$44:$C$140,'16 Year_History_Results'!CA70)</f>
        <v>0</v>
      </c>
      <c r="AL70" s="2">
        <f>INDEX('2003'!$C$44:$C$140,'16 Year_History_Results'!CB70)</f>
        <v>0</v>
      </c>
      <c r="AM70" s="2">
        <f>INDEX('2004'!$C$44:$C$140,'16 Year_History_Results'!CC70)</f>
        <v>0</v>
      </c>
      <c r="AN70" s="2">
        <f>INDEX('2005'!$C$44:$C$140,'16 Year_History_Results'!CD70)</f>
        <v>10</v>
      </c>
      <c r="AO70" s="2">
        <f>INDEX('2006'!$C$44:$C$140,'16 Year_History_Results'!CE70)</f>
        <v>0</v>
      </c>
      <c r="AP70" s="2">
        <f>INDEX('2007'!$C$44:$C$140,'16 Year_History_Results'!CF70)</f>
        <v>0</v>
      </c>
      <c r="AQ70" s="2">
        <f>INDEX('2008'!$C$44:$C$140,'16 Year_History_Results'!CG70)</f>
        <v>0</v>
      </c>
      <c r="AR70" s="2">
        <f>INDEX('2009'!$C$44:$C$140,'16 Year_History_Results'!CH70)</f>
        <v>0</v>
      </c>
      <c r="AS70" s="2">
        <f>INDEX('2010'!$C$44:$C$140,'16 Year_History_Results'!CI70)</f>
        <v>0</v>
      </c>
      <c r="AT70" s="2">
        <f>INDEX('2011'!$C$44:$C$140,'16 Year_History_Results'!CJ70)</f>
        <v>0</v>
      </c>
      <c r="AU70" s="2">
        <f>INDEX('2012'!$C$44:$C$140,'16 Year_History_Results'!CK70)</f>
        <v>0</v>
      </c>
      <c r="AV70" s="2">
        <f>INDEX('2013'!$C$44:$C$140,'16 Year_History_Results'!CL70)</f>
        <v>0</v>
      </c>
      <c r="AW70" s="2">
        <f>INDEX('2014'!$C$52:$C$180,'16 Year_History_Results'!CM70)</f>
        <v>0</v>
      </c>
      <c r="AX70" s="2">
        <f>INDEX('2015'!$E$52:$E$308,'16 Year_History_Results'!CN70)</f>
        <v>0</v>
      </c>
      <c r="AY70" s="147">
        <f>INDEX('2016'!$E$52:$E$308,'16 Year_History_Results'!CO70)</f>
        <v>30</v>
      </c>
      <c r="AZ70" s="2"/>
      <c r="BA70" s="2"/>
      <c r="BB70">
        <f t="shared" si="13"/>
        <v>694</v>
      </c>
      <c r="BC70" s="146"/>
      <c r="BD70" s="2"/>
      <c r="BE70" s="146">
        <f>INDEX('2001'!$B$44:$B$140,'16 Year_History_Results'!BZ70)</f>
        <v>0</v>
      </c>
      <c r="BF70" s="2">
        <f>INDEX('2002'!$B$44:$B$140,'16 Year_History_Results'!CA70)</f>
        <v>0</v>
      </c>
      <c r="BG70" s="2">
        <f>INDEX('2003'!$B$44:$B$140,'16 Year_History_Results'!CB70)</f>
        <v>0</v>
      </c>
      <c r="BH70" s="2">
        <f>INDEX('2004'!$B$44:$B$140,'16 Year_History_Results'!CC70)</f>
        <v>0</v>
      </c>
      <c r="BI70" s="2">
        <f>INDEX('2005'!$B$44:$B$140,'16 Year_History_Results'!CD70)</f>
        <v>5</v>
      </c>
      <c r="BJ70" s="2">
        <f>INDEX('2006'!$B$44:$B$140,'16 Year_History_Results'!CE70)</f>
        <v>0</v>
      </c>
      <c r="BK70" s="2">
        <f>INDEX('2007'!$B$44:$B$140,'16 Year_History_Results'!CF70)</f>
        <v>0</v>
      </c>
      <c r="BL70" s="2">
        <f>INDEX('2008'!$B$44:$B$140,'16 Year_History_Results'!CG70)</f>
        <v>0</v>
      </c>
      <c r="BM70" s="2">
        <f>INDEX('2009'!$B$44:$B$140,'16 Year_History_Results'!CH70)</f>
        <v>0</v>
      </c>
      <c r="BN70" s="2">
        <f>INDEX('2010'!$B$44:$B$140,'16 Year_History_Results'!CI70)</f>
        <v>0</v>
      </c>
      <c r="BO70" s="2">
        <f>INDEX('2011'!$B$44:$B$140,'16 Year_History_Results'!CJ70)</f>
        <v>12</v>
      </c>
      <c r="BP70" s="2">
        <f>INDEX('2012'!$B$44:$B$140,'16 Year_History_Results'!CK70)</f>
        <v>0</v>
      </c>
      <c r="BQ70" s="2">
        <f>INDEX('2013'!$B$44:$B$140,'16 Year_History_Results'!CL70)</f>
        <v>0</v>
      </c>
      <c r="BR70" s="2">
        <f>INDEX('2014'!$B$52:$B$180,'16 Year_History_Results'!CM70)</f>
        <v>0</v>
      </c>
      <c r="BS70" s="147">
        <f>INDEX('2015'!$B$52:$B$308,'16 Year_History_Results'!CN70)</f>
        <v>0</v>
      </c>
      <c r="BT70" s="147">
        <f>INDEX('2016'!$B$52:$B$308,'16 Year_History_Results'!CO70)</f>
        <v>9</v>
      </c>
      <c r="BW70">
        <f t="shared" si="14"/>
        <v>694</v>
      </c>
      <c r="BX70" s="146"/>
      <c r="BY70" s="2"/>
      <c r="BZ70" s="146">
        <f>IF(ISNA(MATCH($BW70,'2001'!$A$44:$A$139,0)),97,MATCH($BW70,'2001'!$A$44:$A$139,0))</f>
        <v>97</v>
      </c>
      <c r="CA70" s="2">
        <f>IF(ISNA(MATCH($BW70,'2002'!$A$44:$A$139,0)),97,MATCH($BW70,'2002'!$A$44:$A$139,0))</f>
        <v>97</v>
      </c>
      <c r="CB70" s="2">
        <f>IF(ISNA(MATCH($BW70,'2003'!$A$44:$A$139,0)),97,MATCH($BW70,'2003'!$A$44:$A$139,0))</f>
        <v>97</v>
      </c>
      <c r="CC70" s="2">
        <f>IF(ISNA(MATCH($BW70,'2004'!$A$44:$A$139,0)),97,MATCH($BW70,'2004'!$A$44:$A$139,0))</f>
        <v>97</v>
      </c>
      <c r="CD70" s="2">
        <f>IF(ISNA(MATCH($BW70,'2005'!$A$44:$A$139,0)),97,MATCH($BW70,'2005'!$A$44:$A$139,0))</f>
        <v>67</v>
      </c>
      <c r="CE70" s="2">
        <f>IF(ISNA(MATCH($BW70,'2006'!$A$44:$A$139,0)),97,MATCH($BW70,'2006'!$A$44:$A$139,0))</f>
        <v>97</v>
      </c>
      <c r="CF70" s="2">
        <f>IF(ISNA(MATCH($BW70,'2007'!$A$44:$A$139,0)),97,MATCH($BW70,'2007'!$A$44:$A$139,0))</f>
        <v>97</v>
      </c>
      <c r="CG70" s="2">
        <f>IF(ISNA(MATCH($BW70,'2008'!$A$44:$A$139,0)),97,MATCH($BW70,'2008'!$A$44:$A$139,0))</f>
        <v>97</v>
      </c>
      <c r="CH70" s="2">
        <f>IF(ISNA(MATCH($BW70,'2009'!$A$44:$A$139,0)),97,MATCH($BW70,'2009'!$A$44:$A$139,0))</f>
        <v>97</v>
      </c>
      <c r="CI70" s="2">
        <f>IF(ISNA(MATCH($BW70,'2010'!$A$44:$A$139,0)),97,MATCH($BW70,'2010'!$A$44:$A$139,0))</f>
        <v>97</v>
      </c>
      <c r="CJ70" s="2">
        <f>IF(ISNA(MATCH($BW70,'2011'!$A$44:$A$139,0)),97,MATCH($BW70,'2011'!$A$44:$A$139,0))</f>
        <v>42</v>
      </c>
      <c r="CK70" s="2">
        <f>IF(ISNA(MATCH($BW70,'2012'!$A$44:$A$139,0)),97,MATCH($BW70,'2012'!$A$44:$A$139,0))</f>
        <v>97</v>
      </c>
      <c r="CL70" s="2">
        <f>IF(ISNA(MATCH($BW70,'2013'!$A$44:$A$139,0)),97,MATCH($BW70,'2013'!$A$44:$A$139,0))</f>
        <v>97</v>
      </c>
      <c r="CM70" s="2">
        <f>IF(ISNA(MATCH($BW70,'2014'!$A$52:$A$179,0)),129,MATCH($BW70,'2014'!$A$52:$A$179,0))</f>
        <v>129</v>
      </c>
      <c r="CN70" s="147">
        <f>IF(ISNA(MATCH($BW70,'2015'!$A$52:$A$307,0)),257,MATCH($BW70,'2015'!$A$52:$A$307,0))</f>
        <v>257</v>
      </c>
      <c r="CO70" s="147">
        <f>IF(ISNA(MATCH($BW70,'2016'!$A$52:$A$307,0)),257,MATCH($BW70,'2016'!$A$52:$A$307,0))</f>
        <v>67</v>
      </c>
      <c r="CQ70">
        <f t="shared" si="15"/>
        <v>694</v>
      </c>
      <c r="CR70" s="278"/>
      <c r="CS70" s="279"/>
      <c r="CT70" s="278">
        <f t="shared" si="16"/>
        <v>0</v>
      </c>
      <c r="CU70" s="279">
        <f t="shared" ref="CU70:CU133" si="44">(BF70+AK70)+(CT70*$AE$1)</f>
        <v>0</v>
      </c>
      <c r="CV70" s="279">
        <f t="shared" ref="CV70:CV133" si="45">BG70+AL70+(CU70*$AE$1)</f>
        <v>0</v>
      </c>
      <c r="CW70" s="279">
        <f t="shared" ref="CW70:CW133" si="46">BH70+AM70+(CV70*$AE$1)</f>
        <v>0</v>
      </c>
      <c r="CX70" s="279">
        <f t="shared" ref="CX70:CX133" si="47">BI70+AN70+(CW70*$AE$1)</f>
        <v>15</v>
      </c>
      <c r="CY70" s="279">
        <f t="shared" ref="CY70:CY133" si="48">BJ70+AO70+(CX70*$AE$1)</f>
        <v>9.9989999999999988</v>
      </c>
      <c r="CZ70" s="279">
        <f t="shared" ref="CZ70:CZ133" si="49">BK70+AP70+(CY70*$AE$1)</f>
        <v>6.6653333999999989</v>
      </c>
      <c r="DA70" s="279">
        <f t="shared" ref="DA70:DA133" si="50">BL70+AQ70+(CZ70*$AE$1)</f>
        <v>4.4431112444399989</v>
      </c>
      <c r="DB70" s="279">
        <f t="shared" ref="DB70:DB133" si="51">BM70+AR70+(DA70*$AE$1)</f>
        <v>2.9617779555437034</v>
      </c>
      <c r="DC70" s="279">
        <f t="shared" si="17"/>
        <v>1.9743211851654325</v>
      </c>
      <c r="DD70" s="279">
        <f t="shared" si="18"/>
        <v>13.316082502031277</v>
      </c>
      <c r="DE70" s="279">
        <f t="shared" si="19"/>
        <v>8.8765005958540488</v>
      </c>
      <c r="DF70" s="279">
        <f t="shared" si="20"/>
        <v>5.917075297196309</v>
      </c>
      <c r="DG70" s="279">
        <f t="shared" si="21"/>
        <v>3.9443223931110594</v>
      </c>
      <c r="DH70" s="280">
        <f t="shared" si="38"/>
        <v>2.6292853072478319</v>
      </c>
      <c r="DI70" s="280">
        <f t="shared" si="39"/>
        <v>40.752681585811402</v>
      </c>
      <c r="DJ70" s="154">
        <f t="shared" ref="DJ70:DJ133" si="52">RANK(DH70,DH$6:DH$572)</f>
        <v>310</v>
      </c>
      <c r="DK70" s="279">
        <f t="shared" si="22"/>
        <v>694</v>
      </c>
      <c r="DL70" s="97"/>
      <c r="DM70" s="154"/>
      <c r="DN70" s="267">
        <f t="shared" si="23"/>
        <v>0</v>
      </c>
      <c r="DO70" s="154">
        <f t="shared" si="24"/>
        <v>0</v>
      </c>
      <c r="DP70" s="154">
        <f t="shared" si="25"/>
        <v>0</v>
      </c>
      <c r="DQ70" s="154">
        <f t="shared" si="26"/>
        <v>0</v>
      </c>
      <c r="DR70" s="154">
        <f t="shared" si="27"/>
        <v>15</v>
      </c>
      <c r="DS70" s="154">
        <f t="shared" si="28"/>
        <v>15</v>
      </c>
      <c r="DT70" s="154">
        <f t="shared" si="29"/>
        <v>15</v>
      </c>
      <c r="DU70" s="154">
        <f t="shared" si="30"/>
        <v>15</v>
      </c>
      <c r="DV70" s="154">
        <f t="shared" si="31"/>
        <v>15</v>
      </c>
      <c r="DW70" s="154">
        <f t="shared" si="32"/>
        <v>15</v>
      </c>
      <c r="DX70" s="154">
        <f t="shared" si="33"/>
        <v>27</v>
      </c>
      <c r="DY70" s="154">
        <f t="shared" si="34"/>
        <v>27</v>
      </c>
      <c r="DZ70" s="154">
        <f t="shared" si="35"/>
        <v>27</v>
      </c>
      <c r="EA70" s="154">
        <f t="shared" si="36"/>
        <v>27</v>
      </c>
      <c r="EB70" s="264">
        <f t="shared" si="40"/>
        <v>27</v>
      </c>
      <c r="EC70" s="264">
        <f t="shared" si="41"/>
        <v>66</v>
      </c>
      <c r="ED70" s="154">
        <f t="shared" ref="ED70:ED133" si="53">RANK(EB70,EB$6:EB$572)</f>
        <v>261</v>
      </c>
    </row>
    <row r="71" spans="2:137" ht="13" thickBot="1" x14ac:dyDescent="0.3">
      <c r="B71" s="162">
        <v>45</v>
      </c>
      <c r="C71" s="50">
        <f t="shared" si="42"/>
        <v>1</v>
      </c>
      <c r="D71" s="50">
        <f t="shared" ref="D71:D134" si="54">IF(C71&gt;=C72,C71,0)</f>
        <v>0</v>
      </c>
      <c r="E71" s="97"/>
      <c r="F71" s="2">
        <f t="shared" si="37"/>
        <v>66</v>
      </c>
      <c r="G71" s="207">
        <v>548</v>
      </c>
      <c r="H71" s="98">
        <f>15- COUNTIF(L71:AC71,"#N/A")</f>
        <v>5</v>
      </c>
      <c r="I71" s="131">
        <f>SUM(AH71:AY71)+SUM(BE71:BT71)</f>
        <v>108</v>
      </c>
      <c r="J71" s="398">
        <f>DI71</f>
        <v>40.014435155585787</v>
      </c>
      <c r="K71" s="456" t="str">
        <f>IF(ISNUMBER(MATCH(G71,'[4]OPR data'!$A$3:$A$2900,0)),"Y","N")</f>
        <v>Y</v>
      </c>
      <c r="L71" s="146"/>
      <c r="M71" s="233"/>
      <c r="N71" s="469" t="e">
        <f>(INDEX(Finish_table!R$4:R$83,MATCH('16 Year_History_Results'!$G71,Finish_table!S$4:S$83,0),1))</f>
        <v>#N/A</v>
      </c>
      <c r="O71" s="233" t="e">
        <f>(INDEX(Finish_table!Z$4:Z$99,MATCH('16 Year_History_Results'!$G71,Finish_table!AA$4:AA$99,0),1))</f>
        <v>#N/A</v>
      </c>
      <c r="P71" s="233" t="e">
        <f>(INDEX(Finish_table!AI$4:AI$99,MATCH('16 Year_History_Results'!$G71,Finish_table!AJ$4:AJ$99,0),1))</f>
        <v>#N/A</v>
      </c>
      <c r="Q71" s="233" t="e">
        <f>(INDEX(Finish_table!AR$4:AR$99,MATCH('16 Year_History_Results'!$G71,Finish_table!AS$4:AS$99,0),1))</f>
        <v>#N/A</v>
      </c>
      <c r="R71" s="233" t="e">
        <f>(INDEX(Finish_table!BA$4:BA$99,MATCH('16 Year_History_Results'!$G71,Finish_table!BB$4:BB$99,0),1))</f>
        <v>#N/A</v>
      </c>
      <c r="S71" s="233" t="e">
        <f>(INDEX(Finish_table!BJ$4:BJ$99,MATCH('16 Year_History_Results'!$G71,Finish_table!BK$4:BK$99,0),1))</f>
        <v>#N/A</v>
      </c>
      <c r="T71" s="233" t="e">
        <f>(INDEX(Finish_table!BS$4:BS$99,MATCH('16 Year_History_Results'!$G71,Finish_table!BT$4:BT$99,0),1))</f>
        <v>#N/A</v>
      </c>
      <c r="U71" s="233" t="e">
        <f>(INDEX(Finish_table!CB$4:CB$99,MATCH('16 Year_History_Results'!$G71,Finish_table!CC$4:CC$99,0),1))</f>
        <v>#N/A</v>
      </c>
      <c r="V71" s="233" t="str">
        <f>(INDEX(Finish_table!CK$4:CK$99,MATCH('16 Year_History_Results'!$G71,Finish_table!CL$4:CL$99,0),1))</f>
        <v>QF</v>
      </c>
      <c r="W71" s="233" t="e">
        <f>(INDEX(Finish_table!CT$4:CT$99,MATCH('16 Year_History_Results'!$G71,Finish_table!CU$4:CU$99,0),1))</f>
        <v>#N/A</v>
      </c>
      <c r="X71" s="233" t="str">
        <f>(INDEX(Finish_table!DC$4:DC$99,MATCH('16 Year_History_Results'!$G71,Finish_table!DD$4:DD$99,0),1))</f>
        <v>QF</v>
      </c>
      <c r="Y71" s="233" t="str">
        <f>(INDEX(Finish_table!DL$4:DL$99,MATCH('16 Year_History_Results'!$G71,Finish_table!DM$4:DM$99,0),1))</f>
        <v>W</v>
      </c>
      <c r="Z71" s="233" t="e">
        <f>(INDEX(Finish_table!DU$4:DU$99,MATCH('16 Year_History_Results'!$G71,Finish_table!DV$4:DV$99,0),1))</f>
        <v>#N/A</v>
      </c>
      <c r="AA71" s="233" t="str">
        <f>(INDEX(Finish_table!ED$4:ED$140,MATCH('16 Year_History_Results'!$G71,Finish_table!EE$4:EE$140,0),1))</f>
        <v>QF</v>
      </c>
      <c r="AB71" s="233" t="str">
        <f>(INDEX(Finish_table!EM$4:EM$224,MATCH('16 Year_History_Results'!$G71,Finish_table!EN$4:EN$224,0),1))</f>
        <v>SF</v>
      </c>
      <c r="AC71" s="253" t="str">
        <f>(INDEX(Finish_table!EW$4:EW$224,MATCH('16 Year_History_Results'!$G71,Finish_table!EX$4:EX$224,0),1))</f>
        <v>QF</v>
      </c>
      <c r="AD71" s="2"/>
      <c r="AE71" s="2"/>
      <c r="AF71" s="2"/>
      <c r="AG71">
        <f t="shared" si="43"/>
        <v>548</v>
      </c>
      <c r="AH71" s="146"/>
      <c r="AI71" s="2"/>
      <c r="AJ71" s="146">
        <f>INDEX('2001'!$C$44:$C$140,'16 Year_History_Results'!BZ71)</f>
        <v>0</v>
      </c>
      <c r="AK71" s="2">
        <f>INDEX('2002'!$C$44:$C$140,'16 Year_History_Results'!CA71)</f>
        <v>0</v>
      </c>
      <c r="AL71" s="2">
        <f>INDEX('2003'!$C$44:$C$140,'16 Year_History_Results'!CB71)</f>
        <v>0</v>
      </c>
      <c r="AM71" s="2">
        <f>INDEX('2004'!$C$44:$C$140,'16 Year_History_Results'!CC71)</f>
        <v>0</v>
      </c>
      <c r="AN71" s="2">
        <f>INDEX('2005'!$C$44:$C$140,'16 Year_History_Results'!CD71)</f>
        <v>0</v>
      </c>
      <c r="AO71" s="2">
        <f>INDEX('2006'!$C$44:$C$140,'16 Year_History_Results'!CE71)</f>
        <v>0</v>
      </c>
      <c r="AP71" s="2">
        <f>INDEX('2007'!$C$44:$C$140,'16 Year_History_Results'!CF71)</f>
        <v>0</v>
      </c>
      <c r="AQ71" s="2">
        <f>INDEX('2008'!$C$44:$C$140,'16 Year_History_Results'!CG71)</f>
        <v>0</v>
      </c>
      <c r="AR71" s="2">
        <f>INDEX('2009'!$C$44:$C$140,'16 Year_History_Results'!CH71)</f>
        <v>0</v>
      </c>
      <c r="AS71" s="2">
        <f>INDEX('2010'!$C$44:$C$140,'16 Year_History_Results'!CI71)</f>
        <v>0</v>
      </c>
      <c r="AT71" s="2">
        <f>INDEX('2011'!$C$44:$C$140,'16 Year_History_Results'!CJ71)</f>
        <v>0</v>
      </c>
      <c r="AU71" s="2">
        <f>INDEX('2012'!$C$44:$C$140,'16 Year_History_Results'!CK71)</f>
        <v>30</v>
      </c>
      <c r="AV71" s="2">
        <f>INDEX('2013'!$C$44:$C$140,'16 Year_History_Results'!CL71)</f>
        <v>0</v>
      </c>
      <c r="AW71" s="2">
        <f>INDEX('2014'!$C$52:$C$180,'16 Year_History_Results'!CM71)</f>
        <v>0</v>
      </c>
      <c r="AX71" s="2">
        <f>INDEX('2015'!$E$52:$E$308,'16 Year_History_Results'!CN71)</f>
        <v>10</v>
      </c>
      <c r="AY71" s="147">
        <f>INDEX('2016'!$E$52:$E$308,'16 Year_History_Results'!CO71)</f>
        <v>0</v>
      </c>
      <c r="AZ71" s="2"/>
      <c r="BA71" s="2"/>
      <c r="BB71">
        <f t="shared" ref="BB71:BB134" si="55">$G71</f>
        <v>548</v>
      </c>
      <c r="BC71" s="146"/>
      <c r="BD71" s="2"/>
      <c r="BE71" s="146">
        <f>INDEX('2001'!$B$44:$B$140,'16 Year_History_Results'!BZ71)</f>
        <v>0</v>
      </c>
      <c r="BF71" s="2">
        <f>INDEX('2002'!$B$44:$B$140,'16 Year_History_Results'!CA71)</f>
        <v>0</v>
      </c>
      <c r="BG71" s="2">
        <f>INDEX('2003'!$B$44:$B$140,'16 Year_History_Results'!CB71)</f>
        <v>0</v>
      </c>
      <c r="BH71" s="2">
        <f>INDEX('2004'!$B$44:$B$140,'16 Year_History_Results'!CC71)</f>
        <v>0</v>
      </c>
      <c r="BI71" s="2">
        <f>INDEX('2005'!$B$44:$B$140,'16 Year_History_Results'!CD71)</f>
        <v>0</v>
      </c>
      <c r="BJ71" s="2">
        <f>INDEX('2006'!$B$44:$B$140,'16 Year_History_Results'!CE71)</f>
        <v>0</v>
      </c>
      <c r="BK71" s="2">
        <f>INDEX('2007'!$B$44:$B$140,'16 Year_History_Results'!CF71)</f>
        <v>0</v>
      </c>
      <c r="BL71" s="2">
        <f>INDEX('2008'!$B$44:$B$140,'16 Year_History_Results'!CG71)</f>
        <v>0</v>
      </c>
      <c r="BM71" s="2">
        <f>INDEX('2009'!$B$44:$B$140,'16 Year_History_Results'!CH71)</f>
        <v>14</v>
      </c>
      <c r="BN71" s="2">
        <f>INDEX('2010'!$B$44:$B$140,'16 Year_History_Results'!CI71)</f>
        <v>0</v>
      </c>
      <c r="BO71" s="2">
        <f>INDEX('2011'!$B$44:$B$140,'16 Year_History_Results'!CJ71)</f>
        <v>11</v>
      </c>
      <c r="BP71" s="2">
        <f>INDEX('2012'!$B$44:$B$140,'16 Year_History_Results'!CK71)</f>
        <v>16</v>
      </c>
      <c r="BQ71" s="2">
        <f>INDEX('2013'!$B$44:$B$140,'16 Year_History_Results'!CL71)</f>
        <v>0</v>
      </c>
      <c r="BR71" s="2">
        <f>INDEX('2014'!$B$52:$B$180,'16 Year_History_Results'!CM71)</f>
        <v>0</v>
      </c>
      <c r="BS71" s="147">
        <f>INDEX('2015'!$B$52:$B$308,'16 Year_History_Results'!CN71)</f>
        <v>15</v>
      </c>
      <c r="BT71" s="147">
        <f>INDEX('2016'!$B$52:$B$308,'16 Year_History_Results'!CO71)</f>
        <v>12</v>
      </c>
      <c r="BW71">
        <f t="shared" ref="BW71:BW134" si="56">$G71</f>
        <v>548</v>
      </c>
      <c r="BX71" s="146"/>
      <c r="BY71" s="2"/>
      <c r="BZ71" s="146">
        <f>IF(ISNA(MATCH($BW71,'2001'!$A$44:$A$139,0)),97,MATCH($BW71,'2001'!$A$44:$A$139,0))</f>
        <v>97</v>
      </c>
      <c r="CA71" s="2">
        <f>IF(ISNA(MATCH($BW71,'2002'!$A$44:$A$139,0)),97,MATCH($BW71,'2002'!$A$44:$A$139,0))</f>
        <v>97</v>
      </c>
      <c r="CB71" s="2">
        <f>IF(ISNA(MATCH($BW71,'2003'!$A$44:$A$139,0)),97,MATCH($BW71,'2003'!$A$44:$A$139,0))</f>
        <v>97</v>
      </c>
      <c r="CC71" s="2">
        <f>IF(ISNA(MATCH($BW71,'2004'!$A$44:$A$139,0)),97,MATCH($BW71,'2004'!$A$44:$A$139,0))</f>
        <v>97</v>
      </c>
      <c r="CD71" s="2">
        <f>IF(ISNA(MATCH($BW71,'2005'!$A$44:$A$139,0)),97,MATCH($BW71,'2005'!$A$44:$A$139,0))</f>
        <v>97</v>
      </c>
      <c r="CE71" s="2">
        <f>IF(ISNA(MATCH($BW71,'2006'!$A$44:$A$139,0)),97,MATCH($BW71,'2006'!$A$44:$A$139,0))</f>
        <v>97</v>
      </c>
      <c r="CF71" s="2">
        <f>IF(ISNA(MATCH($BW71,'2007'!$A$44:$A$139,0)),97,MATCH($BW71,'2007'!$A$44:$A$139,0))</f>
        <v>97</v>
      </c>
      <c r="CG71" s="2">
        <f>IF(ISNA(MATCH($BW71,'2008'!$A$44:$A$139,0)),97,MATCH($BW71,'2008'!$A$44:$A$139,0))</f>
        <v>97</v>
      </c>
      <c r="CH71" s="2">
        <f>IF(ISNA(MATCH($BW71,'2009'!$A$44:$A$139,0)),97,MATCH($BW71,'2009'!$A$44:$A$139,0))</f>
        <v>48</v>
      </c>
      <c r="CI71" s="2">
        <f>IF(ISNA(MATCH($BW71,'2010'!$A$44:$A$139,0)),97,MATCH($BW71,'2010'!$A$44:$A$139,0))</f>
        <v>97</v>
      </c>
      <c r="CJ71" s="2">
        <f>IF(ISNA(MATCH($BW71,'2011'!$A$44:$A$139,0)),97,MATCH($BW71,'2011'!$A$44:$A$139,0))</f>
        <v>40</v>
      </c>
      <c r="CK71" s="2">
        <f>IF(ISNA(MATCH($BW71,'2012'!$A$44:$A$139,0)),97,MATCH($BW71,'2012'!$A$44:$A$139,0))</f>
        <v>37</v>
      </c>
      <c r="CL71" s="2">
        <f>IF(ISNA(MATCH($BW71,'2013'!$A$44:$A$139,0)),97,MATCH($BW71,'2013'!$A$44:$A$139,0))</f>
        <v>97</v>
      </c>
      <c r="CM71" s="2">
        <f>IF(ISNA(MATCH($BW71,'2014'!$A$52:$A$179,0)),129,MATCH($BW71,'2014'!$A$52:$A$179,0))</f>
        <v>40</v>
      </c>
      <c r="CN71" s="147">
        <f>IF(ISNA(MATCH($BW71,'2015'!$A$52:$A$307,0)),257,MATCH($BW71,'2015'!$A$52:$A$307,0))</f>
        <v>65</v>
      </c>
      <c r="CO71" s="147">
        <f>IF(ISNA(MATCH($BW71,'2016'!$A$52:$A$307,0)),257,MATCH($BW71,'2016'!$A$52:$A$307,0))</f>
        <v>62</v>
      </c>
      <c r="CQ71">
        <f t="shared" ref="CQ71:CQ134" si="57">G71</f>
        <v>548</v>
      </c>
      <c r="CR71" s="278"/>
      <c r="CS71" s="279"/>
      <c r="CT71" s="278">
        <f t="shared" ref="CT71:CT134" si="58">BE71+AJ71</f>
        <v>0</v>
      </c>
      <c r="CU71" s="279">
        <f t="shared" si="44"/>
        <v>0</v>
      </c>
      <c r="CV71" s="279">
        <f t="shared" si="45"/>
        <v>0</v>
      </c>
      <c r="CW71" s="279">
        <f t="shared" si="46"/>
        <v>0</v>
      </c>
      <c r="CX71" s="279">
        <f t="shared" si="47"/>
        <v>0</v>
      </c>
      <c r="CY71" s="279">
        <f t="shared" si="48"/>
        <v>0</v>
      </c>
      <c r="CZ71" s="279">
        <f t="shared" si="49"/>
        <v>0</v>
      </c>
      <c r="DA71" s="279">
        <f t="shared" si="50"/>
        <v>0</v>
      </c>
      <c r="DB71" s="279">
        <f t="shared" si="51"/>
        <v>14</v>
      </c>
      <c r="DC71" s="279">
        <f t="shared" ref="DC71:DC134" si="59">BN71+AS71+(DB71*$AE$1)</f>
        <v>9.3323999999999998</v>
      </c>
      <c r="DD71" s="279">
        <f t="shared" ref="DD71:DD134" si="60">BO71+AT71+(DC71*$AE$1)</f>
        <v>17.22097784</v>
      </c>
      <c r="DE71" s="279">
        <f t="shared" ref="DE71:DE134" si="61">BP71+AU71+(DD71*$AE$1)</f>
        <v>57.479503828143997</v>
      </c>
      <c r="DF71" s="279">
        <f t="shared" ref="DF71:DF134" si="62">BQ71+AV71+(DE71*$AE$1)</f>
        <v>38.31583725184079</v>
      </c>
      <c r="DG71" s="279">
        <f t="shared" ref="DG71:DG134" si="63">BR71+AW71+(DF71*$AE$1)</f>
        <v>25.54133711207707</v>
      </c>
      <c r="DH71" s="280">
        <f t="shared" si="38"/>
        <v>42.025855318910573</v>
      </c>
      <c r="DI71" s="280">
        <f t="shared" si="39"/>
        <v>40.014435155585787</v>
      </c>
      <c r="DJ71" s="154">
        <f t="shared" si="52"/>
        <v>51</v>
      </c>
      <c r="DK71" s="279">
        <f t="shared" ref="DK71:DK134" si="64">G71</f>
        <v>548</v>
      </c>
      <c r="DL71" s="97"/>
      <c r="DM71" s="154"/>
      <c r="DN71" s="267">
        <f t="shared" ref="DN71:DN134" si="65">BE71+AJ71+DM71</f>
        <v>0</v>
      </c>
      <c r="DO71" s="154">
        <f t="shared" ref="DO71:DO134" si="66">BF71+AK71+DN71</f>
        <v>0</v>
      </c>
      <c r="DP71" s="154">
        <f t="shared" ref="DP71:DP134" si="67">BG71+AL71+DO71</f>
        <v>0</v>
      </c>
      <c r="DQ71" s="154">
        <f t="shared" ref="DQ71:DQ134" si="68">BH71+AM71+DP71</f>
        <v>0</v>
      </c>
      <c r="DR71" s="154">
        <f t="shared" ref="DR71:DR134" si="69">BI71+AN71+DQ71</f>
        <v>0</v>
      </c>
      <c r="DS71" s="154">
        <f t="shared" ref="DS71:DS134" si="70">BJ71+AO71+DR71</f>
        <v>0</v>
      </c>
      <c r="DT71" s="154">
        <f t="shared" ref="DT71:DT134" si="71">BK71+AP71+DS71</f>
        <v>0</v>
      </c>
      <c r="DU71" s="154">
        <f t="shared" ref="DU71:DU134" si="72">BL71+AQ71+DT71</f>
        <v>0</v>
      </c>
      <c r="DV71" s="154">
        <f t="shared" ref="DV71:DV134" si="73">BM71+AR71+DU71</f>
        <v>14</v>
      </c>
      <c r="DW71" s="154">
        <f t="shared" ref="DW71:DW134" si="74">BN71+AS71+DV71</f>
        <v>14</v>
      </c>
      <c r="DX71" s="154">
        <f t="shared" ref="DX71:DX134" si="75">BO71+AT71+DW71</f>
        <v>25</v>
      </c>
      <c r="DY71" s="154">
        <f t="shared" ref="DY71:DY134" si="76">BP71+AU71+DX71</f>
        <v>71</v>
      </c>
      <c r="DZ71" s="154">
        <f t="shared" ref="DZ71:DZ134" si="77">BQ71+AV71+DY71</f>
        <v>71</v>
      </c>
      <c r="EA71" s="154">
        <f t="shared" ref="EA71:EA134" si="78">BR71+AW71+DZ71</f>
        <v>71</v>
      </c>
      <c r="EB71" s="264">
        <f t="shared" si="40"/>
        <v>96</v>
      </c>
      <c r="EC71" s="264">
        <f t="shared" si="41"/>
        <v>108</v>
      </c>
      <c r="ED71" s="154">
        <f t="shared" si="53"/>
        <v>93</v>
      </c>
      <c r="EG71" s="279"/>
    </row>
    <row r="72" spans="2:137" ht="13" thickBot="1" x14ac:dyDescent="0.3">
      <c r="B72" s="162">
        <v>45</v>
      </c>
      <c r="C72" s="50">
        <f t="shared" si="42"/>
        <v>2</v>
      </c>
      <c r="D72" s="50">
        <f t="shared" si="54"/>
        <v>0</v>
      </c>
      <c r="E72" s="97"/>
      <c r="F72" s="2">
        <f t="shared" ref="F72:F135" si="79">F71+1</f>
        <v>67</v>
      </c>
      <c r="G72" s="207">
        <v>2834</v>
      </c>
      <c r="H72" s="98">
        <f>15- COUNTIF(L72:AC72,"#N/A")</f>
        <v>2</v>
      </c>
      <c r="I72" s="131">
        <f>SUM(AH72:AY72)+SUM(BE72:BT72)</f>
        <v>49</v>
      </c>
      <c r="J72" s="398">
        <f>DI72</f>
        <v>39.77666677332622</v>
      </c>
      <c r="K72" s="456" t="str">
        <f>IF(ISNUMBER(MATCH(G72,'[4]OPR data'!$A$3:$A$2900,0)),"Y","N")</f>
        <v>Y</v>
      </c>
      <c r="L72" s="146"/>
      <c r="M72" s="233"/>
      <c r="N72" s="469" t="e">
        <f>(INDEX(Finish_table!R$4:R$83,MATCH('16 Year_History_Results'!$G72,Finish_table!S$4:S$83,0),1))</f>
        <v>#N/A</v>
      </c>
      <c r="O72" s="233" t="e">
        <f>(INDEX(Finish_table!Z$4:Z$99,MATCH('16 Year_History_Results'!$G72,Finish_table!AA$4:AA$99,0),1))</f>
        <v>#N/A</v>
      </c>
      <c r="P72" s="233" t="e">
        <f>(INDEX(Finish_table!AI$4:AI$99,MATCH('16 Year_History_Results'!$G72,Finish_table!AJ$4:AJ$99,0),1))</f>
        <v>#N/A</v>
      </c>
      <c r="Q72" s="233" t="e">
        <f>(INDEX(Finish_table!AR$4:AR$99,MATCH('16 Year_History_Results'!$G72,Finish_table!AS$4:AS$99,0),1))</f>
        <v>#N/A</v>
      </c>
      <c r="R72" s="233" t="e">
        <f>(INDEX(Finish_table!BA$4:BA$99,MATCH('16 Year_History_Results'!$G72,Finish_table!BB$4:BB$99,0),1))</f>
        <v>#N/A</v>
      </c>
      <c r="S72" s="233" t="e">
        <f>(INDEX(Finish_table!BJ$4:BJ$99,MATCH('16 Year_History_Results'!$G72,Finish_table!BK$4:BK$99,0),1))</f>
        <v>#N/A</v>
      </c>
      <c r="T72" s="233" t="e">
        <f>(INDEX(Finish_table!BS$4:BS$99,MATCH('16 Year_History_Results'!$G72,Finish_table!BT$4:BT$99,0),1))</f>
        <v>#N/A</v>
      </c>
      <c r="U72" s="233" t="e">
        <f>(INDEX(Finish_table!CB$4:CB$99,MATCH('16 Year_History_Results'!$G72,Finish_table!CC$4:CC$99,0),1))</f>
        <v>#N/A</v>
      </c>
      <c r="V72" s="233" t="e">
        <f>(INDEX(Finish_table!CK$4:CK$99,MATCH('16 Year_History_Results'!$G72,Finish_table!CL$4:CL$99,0),1))</f>
        <v>#N/A</v>
      </c>
      <c r="W72" s="233" t="e">
        <f>(INDEX(Finish_table!CT$4:CT$99,MATCH('16 Year_History_Results'!$G72,Finish_table!CU$4:CU$99,0),1))</f>
        <v>#N/A</v>
      </c>
      <c r="X72" s="233" t="e">
        <f>(INDEX(Finish_table!DC$4:DC$99,MATCH('16 Year_History_Results'!$G72,Finish_table!DD$4:DD$99,0),1))</f>
        <v>#N/A</v>
      </c>
      <c r="Y72" s="233" t="str">
        <f>(INDEX(Finish_table!DL$4:DL$99,MATCH('16 Year_History_Results'!$G72,Finish_table!DM$4:DM$99,0),1))</f>
        <v>QF</v>
      </c>
      <c r="Z72" s="233" t="e">
        <f>(INDEX(Finish_table!DU$4:DU$99,MATCH('16 Year_History_Results'!$G72,Finish_table!DV$4:DV$99,0),1))</f>
        <v>#N/A</v>
      </c>
      <c r="AA72" s="233" t="e">
        <f>(INDEX(Finish_table!ED$4:ED$140,MATCH('16 Year_History_Results'!$G72,Finish_table!EE$4:EE$140,0),1))</f>
        <v>#N/A</v>
      </c>
      <c r="AB72" s="233" t="str">
        <f>(INDEX(Finish_table!EM$4:EM$224,MATCH('16 Year_History_Results'!$G72,Finish_table!EN$4:EN$224,0),1))</f>
        <v>SF</v>
      </c>
      <c r="AC72" s="253" t="str">
        <f>(INDEX(Finish_table!EW$4:EW$224,MATCH('16 Year_History_Results'!$G72,Finish_table!EX$4:EX$224,0),1))</f>
        <v>W</v>
      </c>
      <c r="AD72" s="2"/>
      <c r="AE72" s="2"/>
      <c r="AF72" s="2"/>
      <c r="AG72">
        <f t="shared" si="43"/>
        <v>2834</v>
      </c>
      <c r="AH72" s="146"/>
      <c r="AI72" s="2"/>
      <c r="AJ72" s="146">
        <f>INDEX('2001'!$C$44:$C$140,'16 Year_History_Results'!BZ72)</f>
        <v>0</v>
      </c>
      <c r="AK72" s="2">
        <f>INDEX('2002'!$C$44:$C$140,'16 Year_History_Results'!CA72)</f>
        <v>0</v>
      </c>
      <c r="AL72" s="2">
        <f>INDEX('2003'!$C$44:$C$140,'16 Year_History_Results'!CB72)</f>
        <v>0</v>
      </c>
      <c r="AM72" s="2">
        <f>INDEX('2004'!$C$44:$C$140,'16 Year_History_Results'!CC72)</f>
        <v>0</v>
      </c>
      <c r="AN72" s="2">
        <f>INDEX('2005'!$C$44:$C$140,'16 Year_History_Results'!CD72)</f>
        <v>0</v>
      </c>
      <c r="AO72" s="2">
        <f>INDEX('2006'!$C$44:$C$140,'16 Year_History_Results'!CE72)</f>
        <v>0</v>
      </c>
      <c r="AP72" s="2">
        <f>INDEX('2007'!$C$44:$C$140,'16 Year_History_Results'!CF72)</f>
        <v>0</v>
      </c>
      <c r="AQ72" s="2">
        <f>INDEX('2008'!$C$44:$C$140,'16 Year_History_Results'!CG72)</f>
        <v>0</v>
      </c>
      <c r="AR72" s="2">
        <f>INDEX('2009'!$C$44:$C$140,'16 Year_History_Results'!CH72)</f>
        <v>0</v>
      </c>
      <c r="AS72" s="2">
        <f>INDEX('2010'!$C$44:$C$140,'16 Year_History_Results'!CI72)</f>
        <v>0</v>
      </c>
      <c r="AT72" s="2">
        <f>INDEX('2011'!$C$44:$C$140,'16 Year_History_Results'!CJ72)</f>
        <v>0</v>
      </c>
      <c r="AU72" s="2">
        <f>INDEX('2012'!$C$44:$C$140,'16 Year_History_Results'!CK72)</f>
        <v>0</v>
      </c>
      <c r="AV72" s="2">
        <f>INDEX('2013'!$C$44:$C$140,'16 Year_History_Results'!CL72)</f>
        <v>0</v>
      </c>
      <c r="AW72" s="2">
        <f>INDEX('2014'!$C$52:$C$180,'16 Year_History_Results'!CM72)</f>
        <v>0</v>
      </c>
      <c r="AX72" s="2">
        <f>INDEX('2015'!$E$52:$E$308,'16 Year_History_Results'!CN72)</f>
        <v>5</v>
      </c>
      <c r="AY72" s="147">
        <f>INDEX('2016'!$E$52:$E$308,'16 Year_History_Results'!CO72)</f>
        <v>20</v>
      </c>
      <c r="AZ72" s="2"/>
      <c r="BA72" s="2"/>
      <c r="BB72">
        <f t="shared" si="55"/>
        <v>2834</v>
      </c>
      <c r="BC72" s="146"/>
      <c r="BD72" s="2"/>
      <c r="BE72" s="146">
        <f>INDEX('2001'!$B$44:$B$140,'16 Year_History_Results'!BZ72)</f>
        <v>0</v>
      </c>
      <c r="BF72" s="2">
        <f>INDEX('2002'!$B$44:$B$140,'16 Year_History_Results'!CA72)</f>
        <v>0</v>
      </c>
      <c r="BG72" s="2">
        <f>INDEX('2003'!$B$44:$B$140,'16 Year_History_Results'!CB72)</f>
        <v>0</v>
      </c>
      <c r="BH72" s="2">
        <f>INDEX('2004'!$B$44:$B$140,'16 Year_History_Results'!CC72)</f>
        <v>0</v>
      </c>
      <c r="BI72" s="2">
        <f>INDEX('2005'!$B$44:$B$140,'16 Year_History_Results'!CD72)</f>
        <v>0</v>
      </c>
      <c r="BJ72" s="2">
        <f>INDEX('2006'!$B$44:$B$140,'16 Year_History_Results'!CE72)</f>
        <v>0</v>
      </c>
      <c r="BK72" s="2">
        <f>INDEX('2007'!$B$44:$B$140,'16 Year_History_Results'!CF72)</f>
        <v>0</v>
      </c>
      <c r="BL72" s="2">
        <f>INDEX('2008'!$B$44:$B$140,'16 Year_History_Results'!CG72)</f>
        <v>0</v>
      </c>
      <c r="BM72" s="2">
        <f>INDEX('2009'!$B$44:$B$140,'16 Year_History_Results'!CH72)</f>
        <v>0</v>
      </c>
      <c r="BN72" s="2">
        <f>INDEX('2010'!$B$44:$B$140,'16 Year_History_Results'!CI72)</f>
        <v>0</v>
      </c>
      <c r="BO72" s="2">
        <f>INDEX('2011'!$B$44:$B$140,'16 Year_History_Results'!CJ72)</f>
        <v>0</v>
      </c>
      <c r="BP72" s="2">
        <f>INDEX('2012'!$B$44:$B$140,'16 Year_History_Results'!CK72)</f>
        <v>9</v>
      </c>
      <c r="BQ72" s="2">
        <f>INDEX('2013'!$B$44:$B$140,'16 Year_History_Results'!CL72)</f>
        <v>0</v>
      </c>
      <c r="BR72" s="2">
        <f>INDEX('2014'!$B$52:$B$180,'16 Year_History_Results'!CM72)</f>
        <v>0</v>
      </c>
      <c r="BS72" s="147">
        <f>INDEX('2015'!$B$52:$B$308,'16 Year_History_Results'!CN72)</f>
        <v>1</v>
      </c>
      <c r="BT72" s="147">
        <f>INDEX('2016'!$B$52:$B$308,'16 Year_History_Results'!CO72)</f>
        <v>14</v>
      </c>
      <c r="BW72">
        <f t="shared" si="56"/>
        <v>2834</v>
      </c>
      <c r="BX72" s="146"/>
      <c r="BY72" s="2"/>
      <c r="BZ72" s="146">
        <f>IF(ISNA(MATCH($BW72,'2001'!$A$44:$A$139,0)),97,MATCH($BW72,'2001'!$A$44:$A$139,0))</f>
        <v>97</v>
      </c>
      <c r="CA72" s="2">
        <f>IF(ISNA(MATCH($BW72,'2002'!$A$44:$A$139,0)),97,MATCH($BW72,'2002'!$A$44:$A$139,0))</f>
        <v>97</v>
      </c>
      <c r="CB72" s="2">
        <f>IF(ISNA(MATCH($BW72,'2003'!$A$44:$A$139,0)),97,MATCH($BW72,'2003'!$A$44:$A$139,0))</f>
        <v>97</v>
      </c>
      <c r="CC72" s="2">
        <f>IF(ISNA(MATCH($BW72,'2004'!$A$44:$A$139,0)),97,MATCH($BW72,'2004'!$A$44:$A$139,0))</f>
        <v>97</v>
      </c>
      <c r="CD72" s="2">
        <f>IF(ISNA(MATCH($BW72,'2005'!$A$44:$A$139,0)),97,MATCH($BW72,'2005'!$A$44:$A$139,0))</f>
        <v>97</v>
      </c>
      <c r="CE72" s="2">
        <f>IF(ISNA(MATCH($BW72,'2006'!$A$44:$A$139,0)),97,MATCH($BW72,'2006'!$A$44:$A$139,0))</f>
        <v>97</v>
      </c>
      <c r="CF72" s="2">
        <f>IF(ISNA(MATCH($BW72,'2007'!$A$44:$A$139,0)),97,MATCH($BW72,'2007'!$A$44:$A$139,0))</f>
        <v>97</v>
      </c>
      <c r="CG72" s="2">
        <f>IF(ISNA(MATCH($BW72,'2008'!$A$44:$A$139,0)),97,MATCH($BW72,'2008'!$A$44:$A$139,0))</f>
        <v>97</v>
      </c>
      <c r="CH72" s="2">
        <f>IF(ISNA(MATCH($BW72,'2009'!$A$44:$A$139,0)),97,MATCH($BW72,'2009'!$A$44:$A$139,0))</f>
        <v>97</v>
      </c>
      <c r="CI72" s="2">
        <f>IF(ISNA(MATCH($BW72,'2010'!$A$44:$A$139,0)),97,MATCH($BW72,'2010'!$A$44:$A$139,0))</f>
        <v>97</v>
      </c>
      <c r="CJ72" s="2">
        <f>IF(ISNA(MATCH($BW72,'2011'!$A$44:$A$139,0)),97,MATCH($BW72,'2011'!$A$44:$A$139,0))</f>
        <v>97</v>
      </c>
      <c r="CK72" s="2">
        <f>IF(ISNA(MATCH($BW72,'2012'!$A$44:$A$139,0)),97,MATCH($BW72,'2012'!$A$44:$A$139,0))</f>
        <v>86</v>
      </c>
      <c r="CL72" s="2">
        <f>IF(ISNA(MATCH($BW72,'2013'!$A$44:$A$139,0)),97,MATCH($BW72,'2013'!$A$44:$A$139,0))</f>
        <v>97</v>
      </c>
      <c r="CM72" s="2">
        <f>IF(ISNA(MATCH($BW72,'2014'!$A$52:$A$179,0)),129,MATCH($BW72,'2014'!$A$52:$A$179,0))</f>
        <v>104</v>
      </c>
      <c r="CN72" s="147">
        <f>IF(ISNA(MATCH($BW72,'2015'!$A$52:$A$307,0)),257,MATCH($BW72,'2015'!$A$52:$A$307,0))</f>
        <v>172</v>
      </c>
      <c r="CO72" s="147">
        <f>IF(ISNA(MATCH($BW72,'2016'!$A$52:$A$307,0)),257,MATCH($BW72,'2016'!$A$52:$A$307,0))</f>
        <v>170</v>
      </c>
      <c r="CQ72">
        <f t="shared" si="57"/>
        <v>2834</v>
      </c>
      <c r="CR72" s="278"/>
      <c r="CS72" s="279"/>
      <c r="CT72" s="278">
        <f t="shared" si="58"/>
        <v>0</v>
      </c>
      <c r="CU72" s="279">
        <f t="shared" si="44"/>
        <v>0</v>
      </c>
      <c r="CV72" s="279">
        <f t="shared" si="45"/>
        <v>0</v>
      </c>
      <c r="CW72" s="279">
        <f t="shared" si="46"/>
        <v>0</v>
      </c>
      <c r="CX72" s="279">
        <f t="shared" si="47"/>
        <v>0</v>
      </c>
      <c r="CY72" s="279">
        <f t="shared" si="48"/>
        <v>0</v>
      </c>
      <c r="CZ72" s="279">
        <f t="shared" si="49"/>
        <v>0</v>
      </c>
      <c r="DA72" s="279">
        <f t="shared" si="50"/>
        <v>0</v>
      </c>
      <c r="DB72" s="279">
        <f t="shared" si="51"/>
        <v>0</v>
      </c>
      <c r="DC72" s="279">
        <f t="shared" si="59"/>
        <v>0</v>
      </c>
      <c r="DD72" s="279">
        <f t="shared" si="60"/>
        <v>0</v>
      </c>
      <c r="DE72" s="279">
        <f t="shared" si="61"/>
        <v>9</v>
      </c>
      <c r="DF72" s="279">
        <f t="shared" si="62"/>
        <v>5.9993999999999996</v>
      </c>
      <c r="DG72" s="279">
        <f t="shared" si="63"/>
        <v>3.9992000399999994</v>
      </c>
      <c r="DH72" s="280">
        <f t="shared" ref="DH72:DH135" si="80">BS72+AX72+(DG72*$AE$1)</f>
        <v>8.6658667466639994</v>
      </c>
      <c r="DI72" s="280">
        <f t="shared" ref="DI72:DI135" si="81">BT72+AY72+(DH72*$AE$1)</f>
        <v>39.77666677332622</v>
      </c>
      <c r="DJ72" s="154">
        <f t="shared" si="52"/>
        <v>219</v>
      </c>
      <c r="DK72" s="279">
        <f t="shared" si="64"/>
        <v>2834</v>
      </c>
      <c r="DL72" s="97"/>
      <c r="DM72" s="154"/>
      <c r="DN72" s="267">
        <f t="shared" si="65"/>
        <v>0</v>
      </c>
      <c r="DO72" s="154">
        <f t="shared" si="66"/>
        <v>0</v>
      </c>
      <c r="DP72" s="154">
        <f t="shared" si="67"/>
        <v>0</v>
      </c>
      <c r="DQ72" s="154">
        <f t="shared" si="68"/>
        <v>0</v>
      </c>
      <c r="DR72" s="154">
        <f t="shared" si="69"/>
        <v>0</v>
      </c>
      <c r="DS72" s="154">
        <f t="shared" si="70"/>
        <v>0</v>
      </c>
      <c r="DT72" s="154">
        <f t="shared" si="71"/>
        <v>0</v>
      </c>
      <c r="DU72" s="154">
        <f t="shared" si="72"/>
        <v>0</v>
      </c>
      <c r="DV72" s="154">
        <f t="shared" si="73"/>
        <v>0</v>
      </c>
      <c r="DW72" s="154">
        <f t="shared" si="74"/>
        <v>0</v>
      </c>
      <c r="DX72" s="154">
        <f t="shared" si="75"/>
        <v>0</v>
      </c>
      <c r="DY72" s="154">
        <f t="shared" si="76"/>
        <v>9</v>
      </c>
      <c r="DZ72" s="154">
        <f t="shared" si="77"/>
        <v>9</v>
      </c>
      <c r="EA72" s="154">
        <f t="shared" si="78"/>
        <v>9</v>
      </c>
      <c r="EB72" s="264">
        <f t="shared" ref="EB72:EB135" si="82">BS72+AX72+EA72</f>
        <v>15</v>
      </c>
      <c r="EC72" s="264">
        <f t="shared" ref="EC72:EC135" si="83">BT72+AY72+EB72</f>
        <v>49</v>
      </c>
      <c r="ED72" s="154">
        <f t="shared" si="53"/>
        <v>360</v>
      </c>
    </row>
    <row r="73" spans="2:137" ht="13" thickBot="1" x14ac:dyDescent="0.3">
      <c r="B73" s="162">
        <v>45</v>
      </c>
      <c r="C73" s="50">
        <f t="shared" si="42"/>
        <v>3</v>
      </c>
      <c r="D73" s="50">
        <f t="shared" si="54"/>
        <v>0</v>
      </c>
      <c r="E73" s="97"/>
      <c r="F73" s="2">
        <f t="shared" si="79"/>
        <v>68</v>
      </c>
      <c r="G73" s="207">
        <v>3130</v>
      </c>
      <c r="H73" s="98">
        <f>15- COUNTIF(L73:AC73,"#N/A")</f>
        <v>1</v>
      </c>
      <c r="I73" s="131">
        <f>SUM(AH73:AY73)+SUM(BE73:BT73)</f>
        <v>47</v>
      </c>
      <c r="J73" s="398">
        <f>DI73</f>
        <v>38.998400000000004</v>
      </c>
      <c r="K73" s="456" t="str">
        <f>IF(ISNUMBER(MATCH(G73,'[4]OPR data'!$A$3:$A$2900,0)),"Y","N")</f>
        <v>Y</v>
      </c>
      <c r="L73" s="146"/>
      <c r="M73" s="233"/>
      <c r="N73" s="469" t="e">
        <f>(INDEX(Finish_table!R$4:R$83,MATCH('16 Year_History_Results'!$G73,Finish_table!S$4:S$83,0),1))</f>
        <v>#N/A</v>
      </c>
      <c r="O73" s="233" t="e">
        <f>(INDEX(Finish_table!Z$4:Z$99,MATCH('16 Year_History_Results'!$G73,Finish_table!AA$4:AA$99,0),1))</f>
        <v>#N/A</v>
      </c>
      <c r="P73" s="233" t="e">
        <f>(INDEX(Finish_table!AI$4:AI$99,MATCH('16 Year_History_Results'!$G73,Finish_table!AJ$4:AJ$99,0),1))</f>
        <v>#N/A</v>
      </c>
      <c r="Q73" s="233" t="e">
        <f>(INDEX(Finish_table!AR$4:AR$99,MATCH('16 Year_History_Results'!$G73,Finish_table!AS$4:AS$99,0),1))</f>
        <v>#N/A</v>
      </c>
      <c r="R73" s="233" t="e">
        <f>(INDEX(Finish_table!BA$4:BA$99,MATCH('16 Year_History_Results'!$G73,Finish_table!BB$4:BB$99,0),1))</f>
        <v>#N/A</v>
      </c>
      <c r="S73" s="233" t="e">
        <f>(INDEX(Finish_table!BJ$4:BJ$99,MATCH('16 Year_History_Results'!$G73,Finish_table!BK$4:BK$99,0),1))</f>
        <v>#N/A</v>
      </c>
      <c r="T73" s="233" t="e">
        <f>(INDEX(Finish_table!BS$4:BS$99,MATCH('16 Year_History_Results'!$G73,Finish_table!BT$4:BT$99,0),1))</f>
        <v>#N/A</v>
      </c>
      <c r="U73" s="233" t="e">
        <f>(INDEX(Finish_table!CB$4:CB$99,MATCH('16 Year_History_Results'!$G73,Finish_table!CC$4:CC$99,0),1))</f>
        <v>#N/A</v>
      </c>
      <c r="V73" s="233" t="e">
        <f>(INDEX(Finish_table!CK$4:CK$99,MATCH('16 Year_History_Results'!$G73,Finish_table!CL$4:CL$99,0),1))</f>
        <v>#N/A</v>
      </c>
      <c r="W73" s="233" t="e">
        <f>(INDEX(Finish_table!CT$4:CT$99,MATCH('16 Year_History_Results'!$G73,Finish_table!CU$4:CU$99,0),1))</f>
        <v>#N/A</v>
      </c>
      <c r="X73" s="233" t="e">
        <f>(INDEX(Finish_table!DC$4:DC$99,MATCH('16 Year_History_Results'!$G73,Finish_table!DD$4:DD$99,0),1))</f>
        <v>#N/A</v>
      </c>
      <c r="Y73" s="233" t="e">
        <f>(INDEX(Finish_table!DL$4:DL$99,MATCH('16 Year_History_Results'!$G73,Finish_table!DM$4:DM$99,0),1))</f>
        <v>#N/A</v>
      </c>
      <c r="Z73" s="233" t="e">
        <f>(INDEX(Finish_table!DU$4:DU$99,MATCH('16 Year_History_Results'!$G73,Finish_table!DV$4:DV$99,0),1))</f>
        <v>#N/A</v>
      </c>
      <c r="AA73" s="233" t="e">
        <f>(INDEX(Finish_table!ED$4:ED$140,MATCH('16 Year_History_Results'!$G73,Finish_table!EE$4:EE$140,0),1))</f>
        <v>#N/A</v>
      </c>
      <c r="AB73" s="233" t="str">
        <f>(INDEX(Finish_table!EM$4:EM$224,MATCH('16 Year_History_Results'!$G73,Finish_table!EN$4:EN$224,0),1))</f>
        <v>SF</v>
      </c>
      <c r="AC73" s="253" t="str">
        <f>(INDEX(Finish_table!EW$4:EW$224,MATCH('16 Year_History_Results'!$G73,Finish_table!EX$4:EX$224,0),1))</f>
        <v>SF</v>
      </c>
      <c r="AD73" s="2"/>
      <c r="AE73" s="2"/>
      <c r="AF73" s="2"/>
      <c r="AG73">
        <f t="shared" si="43"/>
        <v>3130</v>
      </c>
      <c r="AH73" s="146"/>
      <c r="AI73" s="2"/>
      <c r="AJ73" s="146">
        <f>INDEX('2001'!$C$44:$C$140,'16 Year_History_Results'!BZ73)</f>
        <v>0</v>
      </c>
      <c r="AK73" s="2">
        <f>INDEX('2002'!$C$44:$C$140,'16 Year_History_Results'!CA73)</f>
        <v>0</v>
      </c>
      <c r="AL73" s="2">
        <f>INDEX('2003'!$C$44:$C$140,'16 Year_History_Results'!CB73)</f>
        <v>0</v>
      </c>
      <c r="AM73" s="2">
        <f>INDEX('2004'!$C$44:$C$140,'16 Year_History_Results'!CC73)</f>
        <v>0</v>
      </c>
      <c r="AN73" s="2">
        <f>INDEX('2005'!$C$44:$C$140,'16 Year_History_Results'!CD73)</f>
        <v>0</v>
      </c>
      <c r="AO73" s="2">
        <f>INDEX('2006'!$C$44:$C$140,'16 Year_History_Results'!CE73)</f>
        <v>0</v>
      </c>
      <c r="AP73" s="2">
        <f>INDEX('2007'!$C$44:$C$140,'16 Year_History_Results'!CF73)</f>
        <v>0</v>
      </c>
      <c r="AQ73" s="2">
        <f>INDEX('2008'!$C$44:$C$140,'16 Year_History_Results'!CG73)</f>
        <v>0</v>
      </c>
      <c r="AR73" s="2">
        <f>INDEX('2009'!$C$44:$C$140,'16 Year_History_Results'!CH73)</f>
        <v>0</v>
      </c>
      <c r="AS73" s="2">
        <f>INDEX('2010'!$C$44:$C$140,'16 Year_History_Results'!CI73)</f>
        <v>0</v>
      </c>
      <c r="AT73" s="2">
        <f>INDEX('2011'!$C$44:$C$140,'16 Year_History_Results'!CJ73)</f>
        <v>0</v>
      </c>
      <c r="AU73" s="2">
        <f>INDEX('2012'!$C$44:$C$140,'16 Year_History_Results'!CK73)</f>
        <v>0</v>
      </c>
      <c r="AV73" s="2">
        <f>INDEX('2013'!$C$44:$C$140,'16 Year_History_Results'!CL73)</f>
        <v>0</v>
      </c>
      <c r="AW73" s="2">
        <f>INDEX('2014'!$C$52:$C$180,'16 Year_History_Results'!CM73)</f>
        <v>0</v>
      </c>
      <c r="AX73" s="2">
        <f>INDEX('2015'!$E$52:$E$308,'16 Year_History_Results'!CN73)</f>
        <v>10</v>
      </c>
      <c r="AY73" s="147">
        <f>INDEX('2016'!$E$52:$E$308,'16 Year_History_Results'!CO73)</f>
        <v>10</v>
      </c>
      <c r="AZ73" s="2"/>
      <c r="BA73" s="2"/>
      <c r="BB73">
        <f t="shared" si="55"/>
        <v>3130</v>
      </c>
      <c r="BC73" s="146"/>
      <c r="BD73" s="2"/>
      <c r="BE73" s="146">
        <f>INDEX('2001'!$B$44:$B$140,'16 Year_History_Results'!BZ73)</f>
        <v>0</v>
      </c>
      <c r="BF73" s="2">
        <f>INDEX('2002'!$B$44:$B$140,'16 Year_History_Results'!CA73)</f>
        <v>0</v>
      </c>
      <c r="BG73" s="2">
        <f>INDEX('2003'!$B$44:$B$140,'16 Year_History_Results'!CB73)</f>
        <v>0</v>
      </c>
      <c r="BH73" s="2">
        <f>INDEX('2004'!$B$44:$B$140,'16 Year_History_Results'!CC73)</f>
        <v>0</v>
      </c>
      <c r="BI73" s="2">
        <f>INDEX('2005'!$B$44:$B$140,'16 Year_History_Results'!CD73)</f>
        <v>0</v>
      </c>
      <c r="BJ73" s="2">
        <f>INDEX('2006'!$B$44:$B$140,'16 Year_History_Results'!CE73)</f>
        <v>0</v>
      </c>
      <c r="BK73" s="2">
        <f>INDEX('2007'!$B$44:$B$140,'16 Year_History_Results'!CF73)</f>
        <v>0</v>
      </c>
      <c r="BL73" s="2">
        <f>INDEX('2008'!$B$44:$B$140,'16 Year_History_Results'!CG73)</f>
        <v>0</v>
      </c>
      <c r="BM73" s="2">
        <f>INDEX('2009'!$B$44:$B$140,'16 Year_History_Results'!CH73)</f>
        <v>0</v>
      </c>
      <c r="BN73" s="2">
        <f>INDEX('2010'!$B$44:$B$140,'16 Year_History_Results'!CI73)</f>
        <v>0</v>
      </c>
      <c r="BO73" s="2">
        <f>INDEX('2011'!$B$44:$B$140,'16 Year_History_Results'!CJ73)</f>
        <v>0</v>
      </c>
      <c r="BP73" s="2">
        <f>INDEX('2012'!$B$44:$B$140,'16 Year_History_Results'!CK73)</f>
        <v>0</v>
      </c>
      <c r="BQ73" s="2">
        <f>INDEX('2013'!$B$44:$B$140,'16 Year_History_Results'!CL73)</f>
        <v>0</v>
      </c>
      <c r="BR73" s="2">
        <f>INDEX('2014'!$B$52:$B$180,'16 Year_History_Results'!CM73)</f>
        <v>0</v>
      </c>
      <c r="BS73" s="147">
        <f>INDEX('2015'!$B$52:$B$308,'16 Year_History_Results'!CN73)</f>
        <v>14</v>
      </c>
      <c r="BT73" s="147">
        <f>INDEX('2016'!$B$52:$B$308,'16 Year_History_Results'!CO73)</f>
        <v>13</v>
      </c>
      <c r="BW73">
        <f t="shared" si="56"/>
        <v>3130</v>
      </c>
      <c r="BX73" s="146"/>
      <c r="BY73" s="2"/>
      <c r="BZ73" s="146">
        <f>IF(ISNA(MATCH($BW73,'2001'!$A$44:$A$139,0)),97,MATCH($BW73,'2001'!$A$44:$A$139,0))</f>
        <v>97</v>
      </c>
      <c r="CA73" s="2">
        <f>IF(ISNA(MATCH($BW73,'2002'!$A$44:$A$139,0)),97,MATCH($BW73,'2002'!$A$44:$A$139,0))</f>
        <v>97</v>
      </c>
      <c r="CB73" s="2">
        <f>IF(ISNA(MATCH($BW73,'2003'!$A$44:$A$139,0)),97,MATCH($BW73,'2003'!$A$44:$A$139,0))</f>
        <v>97</v>
      </c>
      <c r="CC73" s="2">
        <f>IF(ISNA(MATCH($BW73,'2004'!$A$44:$A$139,0)),97,MATCH($BW73,'2004'!$A$44:$A$139,0))</f>
        <v>97</v>
      </c>
      <c r="CD73" s="2">
        <f>IF(ISNA(MATCH($BW73,'2005'!$A$44:$A$139,0)),97,MATCH($BW73,'2005'!$A$44:$A$139,0))</f>
        <v>97</v>
      </c>
      <c r="CE73" s="2">
        <f>IF(ISNA(MATCH($BW73,'2006'!$A$44:$A$139,0)),97,MATCH($BW73,'2006'!$A$44:$A$139,0))</f>
        <v>97</v>
      </c>
      <c r="CF73" s="2">
        <f>IF(ISNA(MATCH($BW73,'2007'!$A$44:$A$139,0)),97,MATCH($BW73,'2007'!$A$44:$A$139,0))</f>
        <v>97</v>
      </c>
      <c r="CG73" s="2">
        <f>IF(ISNA(MATCH($BW73,'2008'!$A$44:$A$139,0)),97,MATCH($BW73,'2008'!$A$44:$A$139,0))</f>
        <v>97</v>
      </c>
      <c r="CH73" s="2">
        <f>IF(ISNA(MATCH($BW73,'2009'!$A$44:$A$139,0)),97,MATCH($BW73,'2009'!$A$44:$A$139,0))</f>
        <v>97</v>
      </c>
      <c r="CI73" s="2">
        <f>IF(ISNA(MATCH($BW73,'2010'!$A$44:$A$139,0)),97,MATCH($BW73,'2010'!$A$44:$A$139,0))</f>
        <v>97</v>
      </c>
      <c r="CJ73" s="2">
        <f>IF(ISNA(MATCH($BW73,'2011'!$A$44:$A$139,0)),97,MATCH($BW73,'2011'!$A$44:$A$139,0))</f>
        <v>97</v>
      </c>
      <c r="CK73" s="2">
        <f>IF(ISNA(MATCH($BW73,'2012'!$A$44:$A$139,0)),97,MATCH($BW73,'2012'!$A$44:$A$139,0))</f>
        <v>97</v>
      </c>
      <c r="CL73" s="2">
        <f>IF(ISNA(MATCH($BW73,'2013'!$A$44:$A$139,0)),97,MATCH($BW73,'2013'!$A$44:$A$139,0))</f>
        <v>97</v>
      </c>
      <c r="CM73" s="2">
        <f>IF(ISNA(MATCH($BW73,'2014'!$A$52:$A$179,0)),129,MATCH($BW73,'2014'!$A$52:$A$179,0))</f>
        <v>129</v>
      </c>
      <c r="CN73" s="147">
        <f>IF(ISNA(MATCH($BW73,'2015'!$A$52:$A$307,0)),257,MATCH($BW73,'2015'!$A$52:$A$307,0))</f>
        <v>187</v>
      </c>
      <c r="CO73" s="147">
        <f>IF(ISNA(MATCH($BW73,'2016'!$A$52:$A$307,0)),257,MATCH($BW73,'2016'!$A$52:$A$307,0))</f>
        <v>181</v>
      </c>
      <c r="CQ73">
        <f t="shared" si="57"/>
        <v>3130</v>
      </c>
      <c r="CR73" s="278"/>
      <c r="CS73" s="279"/>
      <c r="CT73" s="278">
        <f t="shared" si="58"/>
        <v>0</v>
      </c>
      <c r="CU73" s="279">
        <f t="shared" si="44"/>
        <v>0</v>
      </c>
      <c r="CV73" s="279">
        <f t="shared" si="45"/>
        <v>0</v>
      </c>
      <c r="CW73" s="279">
        <f t="shared" si="46"/>
        <v>0</v>
      </c>
      <c r="CX73" s="279">
        <f t="shared" si="47"/>
        <v>0</v>
      </c>
      <c r="CY73" s="279">
        <f t="shared" si="48"/>
        <v>0</v>
      </c>
      <c r="CZ73" s="279">
        <f t="shared" si="49"/>
        <v>0</v>
      </c>
      <c r="DA73" s="279">
        <f t="shared" si="50"/>
        <v>0</v>
      </c>
      <c r="DB73" s="279">
        <f t="shared" si="51"/>
        <v>0</v>
      </c>
      <c r="DC73" s="279">
        <f t="shared" si="59"/>
        <v>0</v>
      </c>
      <c r="DD73" s="279">
        <f t="shared" si="60"/>
        <v>0</v>
      </c>
      <c r="DE73" s="279">
        <f t="shared" si="61"/>
        <v>0</v>
      </c>
      <c r="DF73" s="279">
        <f t="shared" si="62"/>
        <v>0</v>
      </c>
      <c r="DG73" s="279">
        <f t="shared" si="63"/>
        <v>0</v>
      </c>
      <c r="DH73" s="280">
        <f t="shared" si="80"/>
        <v>24</v>
      </c>
      <c r="DI73" s="280">
        <f t="shared" si="81"/>
        <v>38.998400000000004</v>
      </c>
      <c r="DJ73" s="154">
        <f t="shared" si="52"/>
        <v>101</v>
      </c>
      <c r="DK73" s="279">
        <f t="shared" si="64"/>
        <v>3130</v>
      </c>
      <c r="DL73" s="97"/>
      <c r="DM73" s="154"/>
      <c r="DN73" s="267">
        <f t="shared" si="65"/>
        <v>0</v>
      </c>
      <c r="DO73" s="154">
        <f t="shared" si="66"/>
        <v>0</v>
      </c>
      <c r="DP73" s="154">
        <f t="shared" si="67"/>
        <v>0</v>
      </c>
      <c r="DQ73" s="154">
        <f t="shared" si="68"/>
        <v>0</v>
      </c>
      <c r="DR73" s="154">
        <f t="shared" si="69"/>
        <v>0</v>
      </c>
      <c r="DS73" s="154">
        <f t="shared" si="70"/>
        <v>0</v>
      </c>
      <c r="DT73" s="154">
        <f t="shared" si="71"/>
        <v>0</v>
      </c>
      <c r="DU73" s="154">
        <f t="shared" si="72"/>
        <v>0</v>
      </c>
      <c r="DV73" s="154">
        <f t="shared" si="73"/>
        <v>0</v>
      </c>
      <c r="DW73" s="154">
        <f t="shared" si="74"/>
        <v>0</v>
      </c>
      <c r="DX73" s="154">
        <f t="shared" si="75"/>
        <v>0</v>
      </c>
      <c r="DY73" s="154">
        <f t="shared" si="76"/>
        <v>0</v>
      </c>
      <c r="DZ73" s="154">
        <f t="shared" si="77"/>
        <v>0</v>
      </c>
      <c r="EA73" s="154">
        <f t="shared" si="78"/>
        <v>0</v>
      </c>
      <c r="EB73" s="264">
        <f t="shared" si="82"/>
        <v>24</v>
      </c>
      <c r="EC73" s="264">
        <f t="shared" si="83"/>
        <v>47</v>
      </c>
      <c r="ED73" s="154">
        <f t="shared" si="53"/>
        <v>276</v>
      </c>
    </row>
    <row r="74" spans="2:137" ht="13" thickBot="1" x14ac:dyDescent="0.3">
      <c r="B74" s="250">
        <v>45</v>
      </c>
      <c r="C74" s="50">
        <f t="shared" si="42"/>
        <v>4</v>
      </c>
      <c r="D74" s="50">
        <f t="shared" si="54"/>
        <v>0</v>
      </c>
      <c r="E74" s="97"/>
      <c r="F74" s="2">
        <f t="shared" si="79"/>
        <v>69</v>
      </c>
      <c r="G74" s="494">
        <v>303</v>
      </c>
      <c r="H74" s="98">
        <f>15- COUNTIF(L74:AC74,"#N/A")</f>
        <v>5</v>
      </c>
      <c r="I74" s="131">
        <f>SUM(AH74:AY74)+SUM(BE74:BT74)</f>
        <v>115</v>
      </c>
      <c r="J74" s="398">
        <f>DI74</f>
        <v>38.758356571350305</v>
      </c>
      <c r="K74" s="456" t="str">
        <f>IF(ISNUMBER(MATCH(G74,'[4]OPR data'!$A$3:$A$2900,0)),"Y","N")</f>
        <v>Y</v>
      </c>
      <c r="L74" s="146"/>
      <c r="M74" s="233"/>
      <c r="N74" s="469" t="e">
        <f>(INDEX(Finish_table!R$4:R$83,MATCH('16 Year_History_Results'!$G74,Finish_table!S$4:S$83,0),1))</f>
        <v>#N/A</v>
      </c>
      <c r="O74" s="233" t="str">
        <f>(INDEX(Finish_table!Z$4:Z$99,MATCH('16 Year_History_Results'!$G74,Finish_table!AA$4:AA$99,0),1))</f>
        <v>QF</v>
      </c>
      <c r="P74" s="233" t="str">
        <f>(INDEX(Finish_table!AI$4:AI$99,MATCH('16 Year_History_Results'!$G74,Finish_table!AJ$4:AJ$99,0),1))</f>
        <v>QF</v>
      </c>
      <c r="Q74" s="233" t="e">
        <f>(INDEX(Finish_table!AR$4:AR$99,MATCH('16 Year_History_Results'!$G74,Finish_table!AS$4:AS$99,0),1))</f>
        <v>#N/A</v>
      </c>
      <c r="R74" s="233" t="e">
        <f>(INDEX(Finish_table!BA$4:BA$99,MATCH('16 Year_History_Results'!$G74,Finish_table!BB$4:BB$99,0),1))</f>
        <v>#N/A</v>
      </c>
      <c r="S74" s="233" t="e">
        <f>(INDEX(Finish_table!BJ$4:BJ$99,MATCH('16 Year_History_Results'!$G74,Finish_table!BK$4:BK$99,0),1))</f>
        <v>#N/A</v>
      </c>
      <c r="T74" s="233" t="e">
        <f>(INDEX(Finish_table!BS$4:BS$99,MATCH('16 Year_History_Results'!$G74,Finish_table!BT$4:BT$99,0),1))</f>
        <v>#N/A</v>
      </c>
      <c r="U74" s="233" t="e">
        <f>(INDEX(Finish_table!CB$4:CB$99,MATCH('16 Year_History_Results'!$G74,Finish_table!CC$4:CC$99,0),1))</f>
        <v>#N/A</v>
      </c>
      <c r="V74" s="233" t="e">
        <f>(INDEX(Finish_table!CK$4:CK$99,MATCH('16 Year_History_Results'!$G74,Finish_table!CL$4:CL$99,0),1))</f>
        <v>#N/A</v>
      </c>
      <c r="W74" s="233" t="e">
        <f>(INDEX(Finish_table!CT$4:CT$99,MATCH('16 Year_History_Results'!$G74,Finish_table!CU$4:CU$99,0),1))</f>
        <v>#N/A</v>
      </c>
      <c r="X74" s="233" t="str">
        <f>(INDEX(Finish_table!DC$4:DC$99,MATCH('16 Year_History_Results'!$G74,Finish_table!DD$4:DD$99,0),1))</f>
        <v>QF</v>
      </c>
      <c r="Y74" s="233" t="e">
        <f>(INDEX(Finish_table!DL$4:DL$99,MATCH('16 Year_History_Results'!$G74,Finish_table!DM$4:DM$99,0),1))</f>
        <v>#N/A</v>
      </c>
      <c r="Z74" s="233" t="str">
        <f>(INDEX(Finish_table!DU$4:DU$99,MATCH('16 Year_History_Results'!$G74,Finish_table!DV$4:DV$99,0),1))</f>
        <v>W</v>
      </c>
      <c r="AA74" s="233" t="e">
        <f>(INDEX(Finish_table!ED$4:ED$140,MATCH('16 Year_History_Results'!$G74,Finish_table!EE$4:EE$140,0),1))</f>
        <v>#N/A</v>
      </c>
      <c r="AB74" s="233" t="str">
        <f>(INDEX(Finish_table!EM$4:EM$224,MATCH('16 Year_History_Results'!$G74,Finish_table!EN$4:EN$224,0),1))</f>
        <v>SF</v>
      </c>
      <c r="AC74" s="253" t="str">
        <f>(INDEX(Finish_table!EW$4:EW$224,MATCH('16 Year_History_Results'!$G74,Finish_table!EX$4:EX$224,0),1))</f>
        <v>QF</v>
      </c>
      <c r="AD74" s="2"/>
      <c r="AE74" s="2"/>
      <c r="AF74" s="2"/>
      <c r="AG74">
        <f t="shared" si="43"/>
        <v>303</v>
      </c>
      <c r="AH74" s="146"/>
      <c r="AI74" s="2"/>
      <c r="AJ74" s="146">
        <f>INDEX('2001'!$C$44:$C$140,'16 Year_History_Results'!BZ74)</f>
        <v>0</v>
      </c>
      <c r="AK74" s="2">
        <f>INDEX('2002'!$C$44:$C$140,'16 Year_History_Results'!CA74)</f>
        <v>20</v>
      </c>
      <c r="AL74" s="2">
        <f>INDEX('2003'!$C$44:$C$140,'16 Year_History_Results'!CB74)</f>
        <v>0</v>
      </c>
      <c r="AM74" s="2">
        <f>INDEX('2004'!$C$44:$C$140,'16 Year_History_Results'!CC74)</f>
        <v>0</v>
      </c>
      <c r="AN74" s="2">
        <f>INDEX('2005'!$C$44:$C$140,'16 Year_History_Results'!CD74)</f>
        <v>0</v>
      </c>
      <c r="AO74" s="2">
        <f>INDEX('2006'!$C$44:$C$140,'16 Year_History_Results'!CE74)</f>
        <v>0</v>
      </c>
      <c r="AP74" s="2">
        <f>INDEX('2007'!$C$44:$C$140,'16 Year_History_Results'!CF74)</f>
        <v>0</v>
      </c>
      <c r="AQ74" s="2">
        <f>INDEX('2008'!$C$44:$C$140,'16 Year_History_Results'!CG74)</f>
        <v>0</v>
      </c>
      <c r="AR74" s="2">
        <f>INDEX('2009'!$C$44:$C$140,'16 Year_History_Results'!CH74)</f>
        <v>0</v>
      </c>
      <c r="AS74" s="2">
        <f>INDEX('2010'!$C$44:$C$140,'16 Year_History_Results'!CI74)</f>
        <v>0</v>
      </c>
      <c r="AT74" s="2">
        <f>INDEX('2011'!$C$44:$C$140,'16 Year_History_Results'!CJ74)</f>
        <v>0</v>
      </c>
      <c r="AU74" s="2">
        <f>INDEX('2012'!$C$44:$C$140,'16 Year_History_Results'!CK74)</f>
        <v>0</v>
      </c>
      <c r="AV74" s="2">
        <f>INDEX('2013'!$C$44:$C$140,'16 Year_History_Results'!CL74)</f>
        <v>30</v>
      </c>
      <c r="AW74" s="2">
        <f>INDEX('2014'!$C$52:$C$180,'16 Year_History_Results'!CM74)</f>
        <v>0</v>
      </c>
      <c r="AX74" s="2">
        <f>INDEX('2015'!$E$52:$E$308,'16 Year_History_Results'!CN74)</f>
        <v>10</v>
      </c>
      <c r="AY74" s="147">
        <f>INDEX('2016'!$E$52:$E$308,'16 Year_History_Results'!CO74)</f>
        <v>0</v>
      </c>
      <c r="AZ74" s="2"/>
      <c r="BA74" s="2"/>
      <c r="BB74">
        <f t="shared" si="55"/>
        <v>303</v>
      </c>
      <c r="BC74" s="146"/>
      <c r="BD74" s="2"/>
      <c r="BE74" s="146">
        <f>INDEX('2001'!$B$44:$B$140,'16 Year_History_Results'!BZ74)</f>
        <v>0</v>
      </c>
      <c r="BF74" s="2">
        <f>INDEX('2002'!$B$44:$B$140,'16 Year_History_Results'!CA74)</f>
        <v>15</v>
      </c>
      <c r="BG74" s="2">
        <f>INDEX('2003'!$B$44:$B$140,'16 Year_History_Results'!CB74)</f>
        <v>2</v>
      </c>
      <c r="BH74" s="2">
        <f>INDEX('2004'!$B$44:$B$140,'16 Year_History_Results'!CC74)</f>
        <v>0</v>
      </c>
      <c r="BI74" s="2">
        <f>INDEX('2005'!$B$44:$B$140,'16 Year_History_Results'!CD74)</f>
        <v>0</v>
      </c>
      <c r="BJ74" s="2">
        <f>INDEX('2006'!$B$44:$B$140,'16 Year_History_Results'!CE74)</f>
        <v>0</v>
      </c>
      <c r="BK74" s="2">
        <f>INDEX('2007'!$B$44:$B$140,'16 Year_History_Results'!CF74)</f>
        <v>0</v>
      </c>
      <c r="BL74" s="2">
        <f>INDEX('2008'!$B$44:$B$140,'16 Year_History_Results'!CG74)</f>
        <v>0</v>
      </c>
      <c r="BM74" s="2">
        <f>INDEX('2009'!$B$44:$B$140,'16 Year_History_Results'!CH74)</f>
        <v>0</v>
      </c>
      <c r="BN74" s="2">
        <f>INDEX('2010'!$B$44:$B$140,'16 Year_History_Results'!CI74)</f>
        <v>0</v>
      </c>
      <c r="BO74" s="2">
        <f>INDEX('2011'!$B$44:$B$140,'16 Year_History_Results'!CJ74)</f>
        <v>2</v>
      </c>
      <c r="BP74" s="2">
        <f>INDEX('2012'!$B$44:$B$140,'16 Year_History_Results'!CK74)</f>
        <v>0</v>
      </c>
      <c r="BQ74" s="2">
        <f>INDEX('2013'!$B$44:$B$140,'16 Year_History_Results'!CL74)</f>
        <v>14</v>
      </c>
      <c r="BR74" s="2">
        <f>INDEX('2014'!$B$52:$B$180,'16 Year_History_Results'!CM74)</f>
        <v>0</v>
      </c>
      <c r="BS74" s="147">
        <f>INDEX('2015'!$B$52:$B$308,'16 Year_History_Results'!CN74)</f>
        <v>10</v>
      </c>
      <c r="BT74" s="147">
        <f>INDEX('2016'!$B$52:$B$308,'16 Year_History_Results'!CO74)</f>
        <v>12</v>
      </c>
      <c r="BW74">
        <f t="shared" si="56"/>
        <v>303</v>
      </c>
      <c r="BX74" s="146"/>
      <c r="BY74" s="2"/>
      <c r="BZ74" s="146">
        <f>IF(ISNA(MATCH($BW74,'2001'!$A$44:$A$139,0)),97,MATCH($BW74,'2001'!$A$44:$A$139,0))</f>
        <v>97</v>
      </c>
      <c r="CA74" s="2">
        <f>IF(ISNA(MATCH($BW74,'2002'!$A$44:$A$139,0)),97,MATCH($BW74,'2002'!$A$44:$A$139,0))</f>
        <v>61</v>
      </c>
      <c r="CB74" s="2">
        <f>IF(ISNA(MATCH($BW74,'2003'!$A$44:$A$139,0)),97,MATCH($BW74,'2003'!$A$44:$A$139,0))</f>
        <v>54</v>
      </c>
      <c r="CC74" s="2">
        <f>IF(ISNA(MATCH($BW74,'2004'!$A$44:$A$139,0)),97,MATCH($BW74,'2004'!$A$44:$A$139,0))</f>
        <v>97</v>
      </c>
      <c r="CD74" s="2">
        <f>IF(ISNA(MATCH($BW74,'2005'!$A$44:$A$139,0)),97,MATCH($BW74,'2005'!$A$44:$A$139,0))</f>
        <v>97</v>
      </c>
      <c r="CE74" s="2">
        <f>IF(ISNA(MATCH($BW74,'2006'!$A$44:$A$139,0)),97,MATCH($BW74,'2006'!$A$44:$A$139,0))</f>
        <v>97</v>
      </c>
      <c r="CF74" s="2">
        <f>IF(ISNA(MATCH($BW74,'2007'!$A$44:$A$139,0)),97,MATCH($BW74,'2007'!$A$44:$A$139,0))</f>
        <v>97</v>
      </c>
      <c r="CG74" s="2">
        <f>IF(ISNA(MATCH($BW74,'2008'!$A$44:$A$139,0)),97,MATCH($BW74,'2008'!$A$44:$A$139,0))</f>
        <v>97</v>
      </c>
      <c r="CH74" s="2">
        <f>IF(ISNA(MATCH($BW74,'2009'!$A$44:$A$139,0)),97,MATCH($BW74,'2009'!$A$44:$A$139,0))</f>
        <v>97</v>
      </c>
      <c r="CI74" s="2">
        <f>IF(ISNA(MATCH($BW74,'2010'!$A$44:$A$139,0)),97,MATCH($BW74,'2010'!$A$44:$A$139,0))</f>
        <v>97</v>
      </c>
      <c r="CJ74" s="2">
        <f>IF(ISNA(MATCH($BW74,'2011'!$A$44:$A$139,0)),97,MATCH($BW74,'2011'!$A$44:$A$139,0))</f>
        <v>30</v>
      </c>
      <c r="CK74" s="2">
        <f>IF(ISNA(MATCH($BW74,'2012'!$A$44:$A$139,0)),97,MATCH($BW74,'2012'!$A$44:$A$139,0))</f>
        <v>97</v>
      </c>
      <c r="CL74" s="2">
        <f>IF(ISNA(MATCH($BW74,'2013'!$A$44:$A$139,0)),97,MATCH($BW74,'2013'!$A$44:$A$139,0))</f>
        <v>25</v>
      </c>
      <c r="CM74" s="2">
        <f>IF(ISNA(MATCH($BW74,'2014'!$A$52:$A$179,0)),129,MATCH($BW74,'2014'!$A$52:$A$179,0))</f>
        <v>129</v>
      </c>
      <c r="CN74" s="147">
        <f>IF(ISNA(MATCH($BW74,'2015'!$A$52:$A$307,0)),257,MATCH($BW74,'2015'!$A$52:$A$307,0))</f>
        <v>43</v>
      </c>
      <c r="CO74" s="147">
        <f>IF(ISNA(MATCH($BW74,'2016'!$A$52:$A$307,0)),257,MATCH($BW74,'2016'!$A$52:$A$307,0))</f>
        <v>47</v>
      </c>
      <c r="CQ74">
        <f t="shared" si="57"/>
        <v>303</v>
      </c>
      <c r="CR74" s="278"/>
      <c r="CS74" s="279"/>
      <c r="CT74" s="278">
        <f t="shared" si="58"/>
        <v>0</v>
      </c>
      <c r="CU74" s="279">
        <f t="shared" si="44"/>
        <v>35</v>
      </c>
      <c r="CV74" s="279">
        <f t="shared" si="45"/>
        <v>25.331</v>
      </c>
      <c r="CW74" s="279">
        <f t="shared" si="46"/>
        <v>16.885644599999999</v>
      </c>
      <c r="CX74" s="279">
        <f t="shared" si="47"/>
        <v>11.255970690359998</v>
      </c>
      <c r="CY74" s="279">
        <f t="shared" si="48"/>
        <v>7.5032300621939747</v>
      </c>
      <c r="CZ74" s="279">
        <f t="shared" si="49"/>
        <v>5.0016531594585034</v>
      </c>
      <c r="DA74" s="279">
        <f t="shared" si="50"/>
        <v>3.3341019960950384</v>
      </c>
      <c r="DB74" s="279">
        <f t="shared" si="51"/>
        <v>2.2225123905969526</v>
      </c>
      <c r="DC74" s="279">
        <f t="shared" si="59"/>
        <v>1.4815267595719286</v>
      </c>
      <c r="DD74" s="279">
        <f t="shared" si="60"/>
        <v>2.9875857379306474</v>
      </c>
      <c r="DE74" s="279">
        <f t="shared" si="61"/>
        <v>1.9915246529045694</v>
      </c>
      <c r="DF74" s="279">
        <f t="shared" si="62"/>
        <v>45.327550333626185</v>
      </c>
      <c r="DG74" s="279">
        <f t="shared" si="63"/>
        <v>30.215345052395215</v>
      </c>
      <c r="DH74" s="280">
        <f t="shared" si="80"/>
        <v>40.141549011926649</v>
      </c>
      <c r="DI74" s="280">
        <f t="shared" si="81"/>
        <v>38.758356571350305</v>
      </c>
      <c r="DJ74" s="154">
        <f t="shared" si="52"/>
        <v>59</v>
      </c>
      <c r="DK74" s="279">
        <f t="shared" si="64"/>
        <v>303</v>
      </c>
      <c r="DL74" s="97"/>
      <c r="DM74" s="154"/>
      <c r="DN74" s="267">
        <f t="shared" si="65"/>
        <v>0</v>
      </c>
      <c r="DO74" s="154">
        <f t="shared" si="66"/>
        <v>35</v>
      </c>
      <c r="DP74" s="154">
        <f t="shared" si="67"/>
        <v>37</v>
      </c>
      <c r="DQ74" s="154">
        <f t="shared" si="68"/>
        <v>37</v>
      </c>
      <c r="DR74" s="154">
        <f t="shared" si="69"/>
        <v>37</v>
      </c>
      <c r="DS74" s="154">
        <f t="shared" si="70"/>
        <v>37</v>
      </c>
      <c r="DT74" s="154">
        <f t="shared" si="71"/>
        <v>37</v>
      </c>
      <c r="DU74" s="154">
        <f t="shared" si="72"/>
        <v>37</v>
      </c>
      <c r="DV74" s="154">
        <f t="shared" si="73"/>
        <v>37</v>
      </c>
      <c r="DW74" s="154">
        <f t="shared" si="74"/>
        <v>37</v>
      </c>
      <c r="DX74" s="154">
        <f t="shared" si="75"/>
        <v>39</v>
      </c>
      <c r="DY74" s="154">
        <f t="shared" si="76"/>
        <v>39</v>
      </c>
      <c r="DZ74" s="154">
        <f t="shared" si="77"/>
        <v>83</v>
      </c>
      <c r="EA74" s="154">
        <f t="shared" si="78"/>
        <v>83</v>
      </c>
      <c r="EB74" s="264">
        <f t="shared" si="82"/>
        <v>103</v>
      </c>
      <c r="EC74" s="264">
        <f t="shared" si="83"/>
        <v>115</v>
      </c>
      <c r="ED74" s="154">
        <f t="shared" si="53"/>
        <v>81</v>
      </c>
    </row>
    <row r="75" spans="2:137" ht="13" thickBot="1" x14ac:dyDescent="0.3">
      <c r="B75" s="164">
        <v>45</v>
      </c>
      <c r="C75" s="50">
        <f t="shared" si="42"/>
        <v>5</v>
      </c>
      <c r="D75" s="50">
        <f t="shared" si="54"/>
        <v>0</v>
      </c>
      <c r="E75" s="97"/>
      <c r="F75" s="2">
        <f t="shared" si="79"/>
        <v>70</v>
      </c>
      <c r="G75" s="207">
        <v>111</v>
      </c>
      <c r="H75" s="98">
        <f>15- COUNTIF(L75:AC75,"#N/A")</f>
        <v>14</v>
      </c>
      <c r="I75" s="131">
        <f>SUM(AH75:AY75)+SUM(BE75:BT75)</f>
        <v>454</v>
      </c>
      <c r="J75" s="398">
        <f>DI75</f>
        <v>38.622203904467014</v>
      </c>
      <c r="K75" s="456" t="str">
        <f>IF(ISNUMBER(MATCH(G75,'[4]OPR data'!$A$3:$A$2900,0)),"Y","N")</f>
        <v>Y</v>
      </c>
      <c r="L75" s="146"/>
      <c r="M75" s="233"/>
      <c r="N75" s="469" t="str">
        <f>(INDEX(Finish_table!R$4:R$83,MATCH('16 Year_History_Results'!$G75,Finish_table!S$4:S$83,0),1))</f>
        <v>W</v>
      </c>
      <c r="O75" s="233" t="str">
        <f>(INDEX(Finish_table!Z$4:Z$99,MATCH('16 Year_History_Results'!$G75,Finish_table!AA$4:AA$99,0),1))</f>
        <v>SF</v>
      </c>
      <c r="P75" s="233" t="str">
        <f>(INDEX(Finish_table!AI$4:AI$99,MATCH('16 Year_History_Results'!$G75,Finish_table!AJ$4:AJ$99,0),1))</f>
        <v>WC</v>
      </c>
      <c r="Q75" s="233" t="str">
        <f>(INDEX(Finish_table!AR$4:AR$99,MATCH('16 Year_History_Results'!$G75,Finish_table!AS$4:AS$99,0),1))</f>
        <v>QF</v>
      </c>
      <c r="R75" s="233" t="str">
        <f>(INDEX(Finish_table!BA$4:BA$99,MATCH('16 Year_History_Results'!$G75,Finish_table!BB$4:BB$99,0),1))</f>
        <v>QF</v>
      </c>
      <c r="S75" s="233" t="str">
        <f>(INDEX(Finish_table!BJ$4:BJ$99,MATCH('16 Year_History_Results'!$G75,Finish_table!BK$4:BK$99,0),1))</f>
        <v>F</v>
      </c>
      <c r="T75" s="233" t="str">
        <f>(INDEX(Finish_table!BS$4:BS$99,MATCH('16 Year_History_Results'!$G75,Finish_table!BT$4:BT$99,0),1))</f>
        <v>SF</v>
      </c>
      <c r="U75" s="233" t="str">
        <f>(INDEX(Finish_table!CB$4:CB$99,MATCH('16 Year_History_Results'!$G75,Finish_table!CC$4:CC$99,0),1))</f>
        <v>SF</v>
      </c>
      <c r="V75" s="233" t="str">
        <f>(INDEX(Finish_table!CK$4:CK$99,MATCH('16 Year_History_Results'!$G75,Finish_table!CL$4:CL$99,0),1))</f>
        <v>WC</v>
      </c>
      <c r="W75" s="233" t="str">
        <f>(INDEX(Finish_table!CT$4:CT$99,MATCH('16 Year_History_Results'!$G75,Finish_table!CU$4:CU$99,0),1))</f>
        <v>SF</v>
      </c>
      <c r="X75" s="233" t="str">
        <f>(INDEX(Finish_table!DC$4:DC$99,MATCH('16 Year_History_Results'!$G75,Finish_table!DD$4:DD$99,0),1))</f>
        <v>WC</v>
      </c>
      <c r="Y75" s="233" t="str">
        <f>(INDEX(Finish_table!DL$4:DL$99,MATCH('16 Year_History_Results'!$G75,Finish_table!DM$4:DM$99,0),1))</f>
        <v>QF</v>
      </c>
      <c r="Z75" s="233" t="str">
        <f>(INDEX(Finish_table!DU$4:DU$99,MATCH('16 Year_History_Results'!$G75,Finish_table!DV$4:DV$99,0),1))</f>
        <v>QF</v>
      </c>
      <c r="AA75" s="233" t="e">
        <f>(INDEX(Finish_table!ED$4:ED$140,MATCH('16 Year_History_Results'!$G75,Finish_table!EE$4:EE$140,0),1))</f>
        <v>#N/A</v>
      </c>
      <c r="AB75" s="233" t="str">
        <f>(INDEX(Finish_table!EM$4:EM$224,MATCH('16 Year_History_Results'!$G75,Finish_table!EN$4:EN$224,0),1))</f>
        <v>QF</v>
      </c>
      <c r="AC75" s="253" t="str">
        <f>(INDEX(Finish_table!EW$4:EW$224,MATCH('16 Year_History_Results'!$G75,Finish_table!EX$4:EX$224,0),1))</f>
        <v>QF</v>
      </c>
      <c r="AD75" s="2"/>
      <c r="AE75" s="2"/>
      <c r="AF75" s="2"/>
      <c r="AG75">
        <f t="shared" si="43"/>
        <v>111</v>
      </c>
      <c r="AH75" s="146"/>
      <c r="AI75" s="2"/>
      <c r="AJ75" s="146">
        <f>INDEX('2001'!$C$44:$C$140,'16 Year_History_Results'!BZ75)</f>
        <v>40</v>
      </c>
      <c r="AK75" s="2">
        <f>INDEX('2002'!$C$44:$C$140,'16 Year_History_Results'!CA75)</f>
        <v>10</v>
      </c>
      <c r="AL75" s="2">
        <f>INDEX('2003'!$C$44:$C$140,'16 Year_History_Results'!CB75)</f>
        <v>50</v>
      </c>
      <c r="AM75" s="2">
        <f>INDEX('2004'!$C$44:$C$140,'16 Year_History_Results'!CC75)</f>
        <v>0</v>
      </c>
      <c r="AN75" s="2">
        <f>INDEX('2005'!$C$44:$C$140,'16 Year_History_Results'!CD75)</f>
        <v>0</v>
      </c>
      <c r="AO75" s="2">
        <f>INDEX('2006'!$C$44:$C$140,'16 Year_History_Results'!CE75)</f>
        <v>20</v>
      </c>
      <c r="AP75" s="2">
        <f>INDEX('2007'!$C$44:$C$140,'16 Year_History_Results'!CF75)</f>
        <v>10</v>
      </c>
      <c r="AQ75" s="2">
        <f>INDEX('2008'!$C$44:$C$140,'16 Year_History_Results'!CG75)</f>
        <v>10</v>
      </c>
      <c r="AR75" s="2">
        <f>INDEX('2009'!$C$44:$C$140,'16 Year_History_Results'!CH75)</f>
        <v>50</v>
      </c>
      <c r="AS75" s="2">
        <f>INDEX('2010'!$C$44:$C$140,'16 Year_History_Results'!CI75)</f>
        <v>10</v>
      </c>
      <c r="AT75" s="2">
        <f>INDEX('2011'!$C$44:$C$140,'16 Year_History_Results'!CJ75)</f>
        <v>50</v>
      </c>
      <c r="AU75" s="2">
        <f>INDEX('2012'!$C$44:$C$140,'16 Year_History_Results'!CK75)</f>
        <v>0</v>
      </c>
      <c r="AV75" s="2">
        <f>INDEX('2013'!$C$44:$C$140,'16 Year_History_Results'!CL75)</f>
        <v>0</v>
      </c>
      <c r="AW75" s="2">
        <f>INDEX('2014'!$C$52:$C$180,'16 Year_History_Results'!CM75)</f>
        <v>0</v>
      </c>
      <c r="AX75" s="2">
        <f>INDEX('2015'!$E$52:$E$308,'16 Year_History_Results'!CN75)</f>
        <v>0</v>
      </c>
      <c r="AY75" s="147">
        <f>INDEX('2016'!$E$52:$E$308,'16 Year_History_Results'!CO75)</f>
        <v>0</v>
      </c>
      <c r="AZ75" s="2"/>
      <c r="BA75" s="2"/>
      <c r="BB75">
        <f t="shared" si="55"/>
        <v>111</v>
      </c>
      <c r="BC75" s="146"/>
      <c r="BD75" s="2"/>
      <c r="BE75" s="146">
        <f>INDEX('2001'!$B$44:$B$140,'16 Year_History_Results'!BZ75)</f>
        <v>16</v>
      </c>
      <c r="BF75" s="2">
        <f>INDEX('2002'!$B$44:$B$140,'16 Year_History_Results'!CA75)</f>
        <v>13</v>
      </c>
      <c r="BG75" s="2">
        <f>INDEX('2003'!$B$44:$B$140,'16 Year_History_Results'!CB75)</f>
        <v>16</v>
      </c>
      <c r="BH75" s="2">
        <f>INDEX('2004'!$B$44:$B$140,'16 Year_History_Results'!CC75)</f>
        <v>13</v>
      </c>
      <c r="BI75" s="2">
        <f>INDEX('2005'!$B$44:$B$140,'16 Year_History_Results'!CD75)</f>
        <v>13</v>
      </c>
      <c r="BJ75" s="2">
        <f>INDEX('2006'!$B$44:$B$140,'16 Year_History_Results'!CE75)</f>
        <v>16</v>
      </c>
      <c r="BK75" s="2">
        <f>INDEX('2007'!$B$44:$B$140,'16 Year_History_Results'!CF75)</f>
        <v>13</v>
      </c>
      <c r="BL75" s="2">
        <f>INDEX('2008'!$B$44:$B$140,'16 Year_History_Results'!CG75)</f>
        <v>15</v>
      </c>
      <c r="BM75" s="2">
        <f>INDEX('2009'!$B$44:$B$140,'16 Year_History_Results'!CH75)</f>
        <v>16</v>
      </c>
      <c r="BN75" s="2">
        <f>INDEX('2010'!$B$44:$B$140,'16 Year_History_Results'!CI75)</f>
        <v>15</v>
      </c>
      <c r="BO75" s="2">
        <f>INDEX('2011'!$B$44:$B$140,'16 Year_History_Results'!CJ75)</f>
        <v>15</v>
      </c>
      <c r="BP75" s="2">
        <f>INDEX('2012'!$B$44:$B$140,'16 Year_History_Results'!CK75)</f>
        <v>11</v>
      </c>
      <c r="BQ75" s="2">
        <f>INDEX('2013'!$B$44:$B$140,'16 Year_History_Results'!CL75)</f>
        <v>13</v>
      </c>
      <c r="BR75" s="2">
        <f>INDEX('2014'!$B$52:$B$180,'16 Year_History_Results'!CM75)</f>
        <v>0</v>
      </c>
      <c r="BS75" s="147">
        <f>INDEX('2015'!$B$52:$B$308,'16 Year_History_Results'!CN75)</f>
        <v>12</v>
      </c>
      <c r="BT75" s="147">
        <f>INDEX('2016'!$B$52:$B$308,'16 Year_History_Results'!CO75)</f>
        <v>7</v>
      </c>
      <c r="BW75">
        <f t="shared" si="56"/>
        <v>111</v>
      </c>
      <c r="BX75" s="146"/>
      <c r="BY75" s="2"/>
      <c r="BZ75" s="146">
        <f>IF(ISNA(MATCH($BW75,'2001'!$A$44:$A$139,0)),97,MATCH($BW75,'2001'!$A$44:$A$139,0))</f>
        <v>24</v>
      </c>
      <c r="CA75" s="2">
        <f>IF(ISNA(MATCH($BW75,'2002'!$A$44:$A$139,0)),97,MATCH($BW75,'2002'!$A$44:$A$139,0))</f>
        <v>25</v>
      </c>
      <c r="CB75" s="2">
        <f>IF(ISNA(MATCH($BW75,'2003'!$A$44:$A$139,0)),97,MATCH($BW75,'2003'!$A$44:$A$139,0))</f>
        <v>22</v>
      </c>
      <c r="CC75" s="2">
        <f>IF(ISNA(MATCH($BW75,'2004'!$A$44:$A$139,0)),97,MATCH($BW75,'2004'!$A$44:$A$139,0))</f>
        <v>21</v>
      </c>
      <c r="CD75" s="2">
        <f>IF(ISNA(MATCH($BW75,'2005'!$A$44:$A$139,0)),97,MATCH($BW75,'2005'!$A$44:$A$139,0))</f>
        <v>22</v>
      </c>
      <c r="CE75" s="2">
        <f>IF(ISNA(MATCH($BW75,'2006'!$A$44:$A$139,0)),97,MATCH($BW75,'2006'!$A$44:$A$139,0))</f>
        <v>21</v>
      </c>
      <c r="CF75" s="2">
        <f>IF(ISNA(MATCH($BW75,'2007'!$A$44:$A$139,0)),97,MATCH($BW75,'2007'!$A$44:$A$139,0))</f>
        <v>19</v>
      </c>
      <c r="CG75" s="2">
        <f>IF(ISNA(MATCH($BW75,'2008'!$A$44:$A$139,0)),97,MATCH($BW75,'2008'!$A$44:$A$139,0))</f>
        <v>23</v>
      </c>
      <c r="CH75" s="2">
        <f>IF(ISNA(MATCH($BW75,'2009'!$A$44:$A$139,0)),97,MATCH($BW75,'2009'!$A$44:$A$139,0))</f>
        <v>17</v>
      </c>
      <c r="CI75" s="2">
        <f>IF(ISNA(MATCH($BW75,'2010'!$A$44:$A$139,0)),97,MATCH($BW75,'2010'!$A$44:$A$139,0))</f>
        <v>16</v>
      </c>
      <c r="CJ75" s="2">
        <f>IF(ISNA(MATCH($BW75,'2011'!$A$44:$A$139,0)),97,MATCH($BW75,'2011'!$A$44:$A$139,0))</f>
        <v>14</v>
      </c>
      <c r="CK75" s="2">
        <f>IF(ISNA(MATCH($BW75,'2012'!$A$44:$A$139,0)),97,MATCH($BW75,'2012'!$A$44:$A$139,0))</f>
        <v>13</v>
      </c>
      <c r="CL75" s="2">
        <f>IF(ISNA(MATCH($BW75,'2013'!$A$44:$A$139,0)),97,MATCH($BW75,'2013'!$A$44:$A$139,0))</f>
        <v>10</v>
      </c>
      <c r="CM75" s="2">
        <f>IF(ISNA(MATCH($BW75,'2014'!$A$52:$A$179,0)),129,MATCH($BW75,'2014'!$A$52:$A$179,0))</f>
        <v>129</v>
      </c>
      <c r="CN75" s="147">
        <f>IF(ISNA(MATCH($BW75,'2015'!$A$52:$A$307,0)),257,MATCH($BW75,'2015'!$A$52:$A$307,0))</f>
        <v>18</v>
      </c>
      <c r="CO75" s="147">
        <f>IF(ISNA(MATCH($BW75,'2016'!$A$52:$A$307,0)),257,MATCH($BW75,'2016'!$A$52:$A$307,0))</f>
        <v>17</v>
      </c>
      <c r="CQ75">
        <f t="shared" si="57"/>
        <v>111</v>
      </c>
      <c r="CR75" s="278"/>
      <c r="CS75" s="279"/>
      <c r="CT75" s="278">
        <f t="shared" si="58"/>
        <v>56</v>
      </c>
      <c r="CU75" s="279">
        <f t="shared" si="44"/>
        <v>60.329599999999999</v>
      </c>
      <c r="CV75" s="279">
        <f t="shared" si="45"/>
        <v>106.21571136</v>
      </c>
      <c r="CW75" s="279">
        <f t="shared" si="46"/>
        <v>83.803393192575996</v>
      </c>
      <c r="CX75" s="279">
        <f t="shared" si="47"/>
        <v>68.863341902171157</v>
      </c>
      <c r="CY75" s="279">
        <f t="shared" si="48"/>
        <v>81.904303711987296</v>
      </c>
      <c r="CZ75" s="279">
        <f t="shared" si="49"/>
        <v>77.59740885441073</v>
      </c>
      <c r="DA75" s="279">
        <f t="shared" si="50"/>
        <v>76.726432742350198</v>
      </c>
      <c r="DB75" s="279">
        <f t="shared" si="51"/>
        <v>117.14584006605064</v>
      </c>
      <c r="DC75" s="279">
        <f t="shared" si="59"/>
        <v>103.08941698802936</v>
      </c>
      <c r="DD75" s="279">
        <f t="shared" si="60"/>
        <v>133.71940536422036</v>
      </c>
      <c r="DE75" s="279">
        <f t="shared" si="61"/>
        <v>100.13735561578929</v>
      </c>
      <c r="DF75" s="279">
        <f t="shared" si="62"/>
        <v>79.751561253485136</v>
      </c>
      <c r="DG75" s="279">
        <f t="shared" si="63"/>
        <v>53.16239073157319</v>
      </c>
      <c r="DH75" s="280">
        <f t="shared" si="80"/>
        <v>47.438049661666689</v>
      </c>
      <c r="DI75" s="280">
        <f t="shared" si="81"/>
        <v>38.622203904467014</v>
      </c>
      <c r="DJ75" s="154">
        <f t="shared" si="52"/>
        <v>41</v>
      </c>
      <c r="DK75" s="279">
        <f t="shared" si="64"/>
        <v>111</v>
      </c>
      <c r="DL75" s="97"/>
      <c r="DM75" s="154"/>
      <c r="DN75" s="267">
        <f t="shared" si="65"/>
        <v>56</v>
      </c>
      <c r="DO75" s="154">
        <f t="shared" si="66"/>
        <v>79</v>
      </c>
      <c r="DP75" s="154">
        <f t="shared" si="67"/>
        <v>145</v>
      </c>
      <c r="DQ75" s="154">
        <f t="shared" si="68"/>
        <v>158</v>
      </c>
      <c r="DR75" s="154">
        <f t="shared" si="69"/>
        <v>171</v>
      </c>
      <c r="DS75" s="154">
        <f t="shared" si="70"/>
        <v>207</v>
      </c>
      <c r="DT75" s="154">
        <f t="shared" si="71"/>
        <v>230</v>
      </c>
      <c r="DU75" s="154">
        <f t="shared" si="72"/>
        <v>255</v>
      </c>
      <c r="DV75" s="154">
        <f t="shared" si="73"/>
        <v>321</v>
      </c>
      <c r="DW75" s="154">
        <f t="shared" si="74"/>
        <v>346</v>
      </c>
      <c r="DX75" s="154">
        <f t="shared" si="75"/>
        <v>411</v>
      </c>
      <c r="DY75" s="154">
        <f t="shared" si="76"/>
        <v>422</v>
      </c>
      <c r="DZ75" s="154">
        <f t="shared" si="77"/>
        <v>435</v>
      </c>
      <c r="EA75" s="154">
        <f t="shared" si="78"/>
        <v>435</v>
      </c>
      <c r="EB75" s="264">
        <f t="shared" si="82"/>
        <v>447</v>
      </c>
      <c r="EC75" s="264">
        <f t="shared" si="83"/>
        <v>454</v>
      </c>
      <c r="ED75" s="154">
        <f t="shared" si="53"/>
        <v>5</v>
      </c>
      <c r="EG75" s="279"/>
    </row>
    <row r="76" spans="2:137" ht="13" thickBot="1" x14ac:dyDescent="0.3">
      <c r="B76" s="162">
        <v>45</v>
      </c>
      <c r="C76" s="50">
        <f t="shared" si="42"/>
        <v>6</v>
      </c>
      <c r="D76" s="50">
        <f t="shared" si="54"/>
        <v>0</v>
      </c>
      <c r="E76" s="97"/>
      <c r="F76" s="2">
        <f t="shared" si="79"/>
        <v>71</v>
      </c>
      <c r="G76" s="495">
        <v>876</v>
      </c>
      <c r="H76" s="98">
        <f>15- COUNTIF(L76:AC76,"#N/A")</f>
        <v>1</v>
      </c>
      <c r="I76" s="131">
        <f>SUM(AH76:AY76)+SUM(BE76:BT76)</f>
        <v>42</v>
      </c>
      <c r="J76" s="398">
        <f>DI76</f>
        <v>37.999200000000002</v>
      </c>
      <c r="K76" s="456" t="str">
        <f>IF(ISNUMBER(MATCH(G76,'[4]OPR data'!$A$3:$A$2900,0)),"Y","N")</f>
        <v>Y</v>
      </c>
      <c r="L76" s="146"/>
      <c r="M76" s="233"/>
      <c r="N76" s="469" t="e">
        <f>(INDEX(Finish_table!R$4:R$83,MATCH('16 Year_History_Results'!$G76,Finish_table!S$4:S$83,0),1))</f>
        <v>#N/A</v>
      </c>
      <c r="O76" s="233" t="e">
        <f>(INDEX(Finish_table!Z$4:Z$99,MATCH('16 Year_History_Results'!$G76,Finish_table!AA$4:AA$99,0),1))</f>
        <v>#N/A</v>
      </c>
      <c r="P76" s="233" t="e">
        <f>(INDEX(Finish_table!AI$4:AI$99,MATCH('16 Year_History_Results'!$G76,Finish_table!AJ$4:AJ$99,0),1))</f>
        <v>#N/A</v>
      </c>
      <c r="Q76" s="233" t="e">
        <f>(INDEX(Finish_table!AR$4:AR$99,MATCH('16 Year_History_Results'!$G76,Finish_table!AS$4:AS$99,0),1))</f>
        <v>#N/A</v>
      </c>
      <c r="R76" s="233" t="e">
        <f>(INDEX(Finish_table!BA$4:BA$99,MATCH('16 Year_History_Results'!$G76,Finish_table!BB$4:BB$99,0),1))</f>
        <v>#N/A</v>
      </c>
      <c r="S76" s="233" t="e">
        <f>(INDEX(Finish_table!BJ$4:BJ$99,MATCH('16 Year_History_Results'!$G76,Finish_table!BK$4:BK$99,0),1))</f>
        <v>#N/A</v>
      </c>
      <c r="T76" s="233" t="e">
        <f>(INDEX(Finish_table!BS$4:BS$99,MATCH('16 Year_History_Results'!$G76,Finish_table!BT$4:BT$99,0),1))</f>
        <v>#N/A</v>
      </c>
      <c r="U76" s="233" t="e">
        <f>(INDEX(Finish_table!CB$4:CB$99,MATCH('16 Year_History_Results'!$G76,Finish_table!CC$4:CC$99,0),1))</f>
        <v>#N/A</v>
      </c>
      <c r="V76" s="233" t="e">
        <f>(INDEX(Finish_table!CK$4:CK$99,MATCH('16 Year_History_Results'!$G76,Finish_table!CL$4:CL$99,0),1))</f>
        <v>#N/A</v>
      </c>
      <c r="W76" s="233" t="e">
        <f>(INDEX(Finish_table!CT$4:CT$99,MATCH('16 Year_History_Results'!$G76,Finish_table!CU$4:CU$99,0),1))</f>
        <v>#N/A</v>
      </c>
      <c r="X76" s="233" t="e">
        <f>(INDEX(Finish_table!DC$4:DC$99,MATCH('16 Year_History_Results'!$G76,Finish_table!DD$4:DD$99,0),1))</f>
        <v>#N/A</v>
      </c>
      <c r="Y76" s="233" t="e">
        <f>(INDEX(Finish_table!DL$4:DL$99,MATCH('16 Year_History_Results'!$G76,Finish_table!DM$4:DM$99,0),1))</f>
        <v>#N/A</v>
      </c>
      <c r="Z76" s="233" t="e">
        <f>(INDEX(Finish_table!DU$4:DU$99,MATCH('16 Year_History_Results'!$G76,Finish_table!DV$4:DV$99,0),1))</f>
        <v>#N/A</v>
      </c>
      <c r="AA76" s="233" t="e">
        <f>(INDEX(Finish_table!ED$4:ED$140,MATCH('16 Year_History_Results'!$G76,Finish_table!EE$4:EE$140,0),1))</f>
        <v>#N/A</v>
      </c>
      <c r="AB76" s="233" t="str">
        <f>(INDEX(Finish_table!EM$4:EM$224,MATCH('16 Year_History_Results'!$G76,Finish_table!EN$4:EN$224,0),1))</f>
        <v>QF</v>
      </c>
      <c r="AC76" s="253" t="str">
        <f>(INDEX(Finish_table!EW$4:EW$224,MATCH('16 Year_History_Results'!$G76,Finish_table!EX$4:EX$224,0),1))</f>
        <v>F</v>
      </c>
      <c r="AD76" s="2"/>
      <c r="AE76" s="2"/>
      <c r="AF76" s="2"/>
      <c r="AG76">
        <f t="shared" si="43"/>
        <v>876</v>
      </c>
      <c r="AH76" s="146"/>
      <c r="AI76" s="2"/>
      <c r="AJ76" s="146">
        <f>INDEX('2001'!$C$44:$C$140,'16 Year_History_Results'!BZ76)</f>
        <v>0</v>
      </c>
      <c r="AK76" s="2">
        <f>INDEX('2002'!$C$44:$C$140,'16 Year_History_Results'!CA76)</f>
        <v>0</v>
      </c>
      <c r="AL76" s="2">
        <f>INDEX('2003'!$C$44:$C$140,'16 Year_History_Results'!CB76)</f>
        <v>0</v>
      </c>
      <c r="AM76" s="2">
        <f>INDEX('2004'!$C$44:$C$140,'16 Year_History_Results'!CC76)</f>
        <v>0</v>
      </c>
      <c r="AN76" s="2">
        <f>INDEX('2005'!$C$44:$C$140,'16 Year_History_Results'!CD76)</f>
        <v>0</v>
      </c>
      <c r="AO76" s="2">
        <f>INDEX('2006'!$C$44:$C$140,'16 Year_History_Results'!CE76)</f>
        <v>0</v>
      </c>
      <c r="AP76" s="2">
        <f>INDEX('2007'!$C$44:$C$140,'16 Year_History_Results'!CF76)</f>
        <v>0</v>
      </c>
      <c r="AQ76" s="2">
        <f>INDEX('2008'!$C$44:$C$140,'16 Year_History_Results'!CG76)</f>
        <v>0</v>
      </c>
      <c r="AR76" s="2">
        <f>INDEX('2009'!$C$44:$C$140,'16 Year_History_Results'!CH76)</f>
        <v>0</v>
      </c>
      <c r="AS76" s="2">
        <f>INDEX('2010'!$C$44:$C$140,'16 Year_History_Results'!CI76)</f>
        <v>0</v>
      </c>
      <c r="AT76" s="2">
        <f>INDEX('2011'!$C$44:$C$140,'16 Year_History_Results'!CJ76)</f>
        <v>0</v>
      </c>
      <c r="AU76" s="2">
        <f>INDEX('2012'!$C$44:$C$140,'16 Year_History_Results'!CK76)</f>
        <v>0</v>
      </c>
      <c r="AV76" s="2">
        <f>INDEX('2013'!$C$44:$C$140,'16 Year_History_Results'!CL76)</f>
        <v>0</v>
      </c>
      <c r="AW76" s="2">
        <f>INDEX('2014'!$C$52:$C$180,'16 Year_History_Results'!CM76)</f>
        <v>0</v>
      </c>
      <c r="AX76" s="2">
        <f>INDEX('2015'!$E$52:$E$308,'16 Year_History_Results'!CN76)</f>
        <v>0</v>
      </c>
      <c r="AY76" s="147">
        <f>INDEX('2016'!$E$52:$E$308,'16 Year_History_Results'!CO76)</f>
        <v>20</v>
      </c>
      <c r="AZ76" s="2"/>
      <c r="BA76" s="2"/>
      <c r="BB76">
        <f t="shared" si="55"/>
        <v>876</v>
      </c>
      <c r="BC76" s="146"/>
      <c r="BD76" s="2"/>
      <c r="BE76" s="146">
        <f>INDEX('2001'!$B$44:$B$140,'16 Year_History_Results'!BZ76)</f>
        <v>0</v>
      </c>
      <c r="BF76" s="2">
        <f>INDEX('2002'!$B$44:$B$140,'16 Year_History_Results'!CA76)</f>
        <v>0</v>
      </c>
      <c r="BG76" s="2">
        <f>INDEX('2003'!$B$44:$B$140,'16 Year_History_Results'!CB76)</f>
        <v>0</v>
      </c>
      <c r="BH76" s="2">
        <f>INDEX('2004'!$B$44:$B$140,'16 Year_History_Results'!CC76)</f>
        <v>0</v>
      </c>
      <c r="BI76" s="2">
        <f>INDEX('2005'!$B$44:$B$140,'16 Year_History_Results'!CD76)</f>
        <v>0</v>
      </c>
      <c r="BJ76" s="2">
        <f>INDEX('2006'!$B$44:$B$140,'16 Year_History_Results'!CE76)</f>
        <v>0</v>
      </c>
      <c r="BK76" s="2">
        <f>INDEX('2007'!$B$44:$B$140,'16 Year_History_Results'!CF76)</f>
        <v>0</v>
      </c>
      <c r="BL76" s="2">
        <f>INDEX('2008'!$B$44:$B$140,'16 Year_History_Results'!CG76)</f>
        <v>0</v>
      </c>
      <c r="BM76" s="2">
        <f>INDEX('2009'!$B$44:$B$140,'16 Year_History_Results'!CH76)</f>
        <v>0</v>
      </c>
      <c r="BN76" s="2">
        <f>INDEX('2010'!$B$44:$B$140,'16 Year_History_Results'!CI76)</f>
        <v>0</v>
      </c>
      <c r="BO76" s="2">
        <f>INDEX('2011'!$B$44:$B$140,'16 Year_History_Results'!CJ76)</f>
        <v>0</v>
      </c>
      <c r="BP76" s="2">
        <f>INDEX('2012'!$B$44:$B$140,'16 Year_History_Results'!CK76)</f>
        <v>0</v>
      </c>
      <c r="BQ76" s="2">
        <f>INDEX('2013'!$B$44:$B$140,'16 Year_History_Results'!CL76)</f>
        <v>0</v>
      </c>
      <c r="BR76" s="2">
        <f>INDEX('2014'!$B$52:$B$180,'16 Year_History_Results'!CM76)</f>
        <v>0</v>
      </c>
      <c r="BS76" s="147">
        <f>INDEX('2015'!$B$52:$B$308,'16 Year_History_Results'!CN76)</f>
        <v>12</v>
      </c>
      <c r="BT76" s="147">
        <f>INDEX('2016'!$B$52:$B$308,'16 Year_History_Results'!CO76)</f>
        <v>10</v>
      </c>
      <c r="BW76">
        <f t="shared" si="56"/>
        <v>876</v>
      </c>
      <c r="BX76" s="146"/>
      <c r="BY76" s="2"/>
      <c r="BZ76" s="146">
        <f>IF(ISNA(MATCH($BW76,'2001'!$A$44:$A$139,0)),97,MATCH($BW76,'2001'!$A$44:$A$139,0))</f>
        <v>97</v>
      </c>
      <c r="CA76" s="2">
        <f>IF(ISNA(MATCH($BW76,'2002'!$A$44:$A$139,0)),97,MATCH($BW76,'2002'!$A$44:$A$139,0))</f>
        <v>97</v>
      </c>
      <c r="CB76" s="2">
        <f>IF(ISNA(MATCH($BW76,'2003'!$A$44:$A$139,0)),97,MATCH($BW76,'2003'!$A$44:$A$139,0))</f>
        <v>97</v>
      </c>
      <c r="CC76" s="2">
        <f>IF(ISNA(MATCH($BW76,'2004'!$A$44:$A$139,0)),97,MATCH($BW76,'2004'!$A$44:$A$139,0))</f>
        <v>97</v>
      </c>
      <c r="CD76" s="2">
        <f>IF(ISNA(MATCH($BW76,'2005'!$A$44:$A$139,0)),97,MATCH($BW76,'2005'!$A$44:$A$139,0))</f>
        <v>97</v>
      </c>
      <c r="CE76" s="2">
        <f>IF(ISNA(MATCH($BW76,'2006'!$A$44:$A$139,0)),97,MATCH($BW76,'2006'!$A$44:$A$139,0))</f>
        <v>97</v>
      </c>
      <c r="CF76" s="2">
        <f>IF(ISNA(MATCH($BW76,'2007'!$A$44:$A$139,0)),97,MATCH($BW76,'2007'!$A$44:$A$139,0))</f>
        <v>97</v>
      </c>
      <c r="CG76" s="2">
        <f>IF(ISNA(MATCH($BW76,'2008'!$A$44:$A$139,0)),97,MATCH($BW76,'2008'!$A$44:$A$139,0))</f>
        <v>97</v>
      </c>
      <c r="CH76" s="2">
        <f>IF(ISNA(MATCH($BW76,'2009'!$A$44:$A$139,0)),97,MATCH($BW76,'2009'!$A$44:$A$139,0))</f>
        <v>97</v>
      </c>
      <c r="CI76" s="2">
        <f>IF(ISNA(MATCH($BW76,'2010'!$A$44:$A$139,0)),97,MATCH($BW76,'2010'!$A$44:$A$139,0))</f>
        <v>97</v>
      </c>
      <c r="CJ76" s="2">
        <f>IF(ISNA(MATCH($BW76,'2011'!$A$44:$A$139,0)),97,MATCH($BW76,'2011'!$A$44:$A$139,0))</f>
        <v>97</v>
      </c>
      <c r="CK76" s="2">
        <f>IF(ISNA(MATCH($BW76,'2012'!$A$44:$A$139,0)),97,MATCH($BW76,'2012'!$A$44:$A$139,0))</f>
        <v>97</v>
      </c>
      <c r="CL76" s="2">
        <f>IF(ISNA(MATCH($BW76,'2013'!$A$44:$A$139,0)),97,MATCH($BW76,'2013'!$A$44:$A$139,0))</f>
        <v>97</v>
      </c>
      <c r="CM76" s="2">
        <f>IF(ISNA(MATCH($BW76,'2014'!$A$52:$A$179,0)),129,MATCH($BW76,'2014'!$A$52:$A$179,0))</f>
        <v>129</v>
      </c>
      <c r="CN76" s="147">
        <f>IF(ISNA(MATCH($BW76,'2015'!$A$52:$A$307,0)),257,MATCH($BW76,'2015'!$A$52:$A$307,0))</f>
        <v>77</v>
      </c>
      <c r="CO76" s="147">
        <f>IF(ISNA(MATCH($BW76,'2016'!$A$52:$A$307,0)),257,MATCH($BW76,'2016'!$A$52:$A$307,0))</f>
        <v>75</v>
      </c>
      <c r="CQ76">
        <f t="shared" si="57"/>
        <v>876</v>
      </c>
      <c r="CR76" s="278"/>
      <c r="CS76" s="279"/>
      <c r="CT76" s="278">
        <f t="shared" si="58"/>
        <v>0</v>
      </c>
      <c r="CU76" s="279">
        <f t="shared" si="44"/>
        <v>0</v>
      </c>
      <c r="CV76" s="279">
        <f t="shared" si="45"/>
        <v>0</v>
      </c>
      <c r="CW76" s="279">
        <f t="shared" si="46"/>
        <v>0</v>
      </c>
      <c r="CX76" s="279">
        <f t="shared" si="47"/>
        <v>0</v>
      </c>
      <c r="CY76" s="279">
        <f t="shared" si="48"/>
        <v>0</v>
      </c>
      <c r="CZ76" s="279">
        <f t="shared" si="49"/>
        <v>0</v>
      </c>
      <c r="DA76" s="279">
        <f t="shared" si="50"/>
        <v>0</v>
      </c>
      <c r="DB76" s="279">
        <f t="shared" si="51"/>
        <v>0</v>
      </c>
      <c r="DC76" s="279">
        <f t="shared" si="59"/>
        <v>0</v>
      </c>
      <c r="DD76" s="279">
        <f t="shared" si="60"/>
        <v>0</v>
      </c>
      <c r="DE76" s="279">
        <f t="shared" si="61"/>
        <v>0</v>
      </c>
      <c r="DF76" s="279">
        <f t="shared" si="62"/>
        <v>0</v>
      </c>
      <c r="DG76" s="279">
        <f t="shared" si="63"/>
        <v>0</v>
      </c>
      <c r="DH76" s="280">
        <f t="shared" si="80"/>
        <v>12</v>
      </c>
      <c r="DI76" s="280">
        <f t="shared" si="81"/>
        <v>37.999200000000002</v>
      </c>
      <c r="DJ76" s="154">
        <f t="shared" si="52"/>
        <v>172</v>
      </c>
      <c r="DK76" s="279">
        <f t="shared" si="64"/>
        <v>876</v>
      </c>
      <c r="DL76" s="97"/>
      <c r="DM76" s="154"/>
      <c r="DN76" s="267">
        <f t="shared" si="65"/>
        <v>0</v>
      </c>
      <c r="DO76" s="154">
        <f t="shared" si="66"/>
        <v>0</v>
      </c>
      <c r="DP76" s="154">
        <f t="shared" si="67"/>
        <v>0</v>
      </c>
      <c r="DQ76" s="154">
        <f t="shared" si="68"/>
        <v>0</v>
      </c>
      <c r="DR76" s="154">
        <f t="shared" si="69"/>
        <v>0</v>
      </c>
      <c r="DS76" s="154">
        <f t="shared" si="70"/>
        <v>0</v>
      </c>
      <c r="DT76" s="154">
        <f t="shared" si="71"/>
        <v>0</v>
      </c>
      <c r="DU76" s="154">
        <f t="shared" si="72"/>
        <v>0</v>
      </c>
      <c r="DV76" s="154">
        <f t="shared" si="73"/>
        <v>0</v>
      </c>
      <c r="DW76" s="154">
        <f t="shared" si="74"/>
        <v>0</v>
      </c>
      <c r="DX76" s="154">
        <f t="shared" si="75"/>
        <v>0</v>
      </c>
      <c r="DY76" s="154">
        <f t="shared" si="76"/>
        <v>0</v>
      </c>
      <c r="DZ76" s="154">
        <f t="shared" si="77"/>
        <v>0</v>
      </c>
      <c r="EA76" s="154">
        <f t="shared" si="78"/>
        <v>0</v>
      </c>
      <c r="EB76" s="264">
        <f t="shared" si="82"/>
        <v>12</v>
      </c>
      <c r="EC76" s="264">
        <f t="shared" si="83"/>
        <v>42</v>
      </c>
      <c r="ED76" s="154">
        <f t="shared" si="53"/>
        <v>395</v>
      </c>
    </row>
    <row r="77" spans="2:137" ht="13" thickBot="1" x14ac:dyDescent="0.3">
      <c r="B77" s="164">
        <v>45</v>
      </c>
      <c r="C77" s="50">
        <f t="shared" si="42"/>
        <v>7</v>
      </c>
      <c r="D77" s="50">
        <f t="shared" si="54"/>
        <v>0</v>
      </c>
      <c r="E77" s="97"/>
      <c r="F77" s="2">
        <f t="shared" si="79"/>
        <v>72</v>
      </c>
      <c r="G77" s="487">
        <v>4334</v>
      </c>
      <c r="H77" s="98">
        <f>15- COUNTIF(L77:AC77,"#N/A")</f>
        <v>3</v>
      </c>
      <c r="I77" s="131">
        <f>SUM(AH77:AY77)+SUM(BE77:BT77)</f>
        <v>76</v>
      </c>
      <c r="J77" s="398">
        <f>DI77</f>
        <v>37.761037536269235</v>
      </c>
      <c r="K77" s="456" t="str">
        <f>IF(ISNUMBER(MATCH(G77,'[4]OPR data'!$A$3:$A$2900,0)),"Y","N")</f>
        <v>Y</v>
      </c>
      <c r="L77" s="146"/>
      <c r="M77" s="233"/>
      <c r="N77" s="469" t="e">
        <f>(INDEX(Finish_table!R$4:R$83,MATCH('16 Year_History_Results'!$G77,Finish_table!S$4:S$83,0),1))</f>
        <v>#N/A</v>
      </c>
      <c r="O77" s="233" t="e">
        <f>(INDEX(Finish_table!Z$4:Z$99,MATCH('16 Year_History_Results'!$G77,Finish_table!AA$4:AA$99,0),1))</f>
        <v>#N/A</v>
      </c>
      <c r="P77" s="233" t="e">
        <f>(INDEX(Finish_table!AI$4:AI$99,MATCH('16 Year_History_Results'!$G77,Finish_table!AJ$4:AJ$99,0),1))</f>
        <v>#N/A</v>
      </c>
      <c r="Q77" s="233" t="e">
        <f>(INDEX(Finish_table!AR$4:AR$99,MATCH('16 Year_History_Results'!$G77,Finish_table!AS$4:AS$99,0),1))</f>
        <v>#N/A</v>
      </c>
      <c r="R77" s="233" t="e">
        <f>(INDEX(Finish_table!BA$4:BA$99,MATCH('16 Year_History_Results'!$G77,Finish_table!BB$4:BB$99,0),1))</f>
        <v>#N/A</v>
      </c>
      <c r="S77" s="233" t="e">
        <f>(INDEX(Finish_table!BJ$4:BJ$99,MATCH('16 Year_History_Results'!$G77,Finish_table!BK$4:BK$99,0),1))</f>
        <v>#N/A</v>
      </c>
      <c r="T77" s="233" t="e">
        <f>(INDEX(Finish_table!BS$4:BS$99,MATCH('16 Year_History_Results'!$G77,Finish_table!BT$4:BT$99,0),1))</f>
        <v>#N/A</v>
      </c>
      <c r="U77" s="233" t="e">
        <f>(INDEX(Finish_table!CB$4:CB$99,MATCH('16 Year_History_Results'!$G77,Finish_table!CC$4:CC$99,0),1))</f>
        <v>#N/A</v>
      </c>
      <c r="V77" s="233" t="e">
        <f>(INDEX(Finish_table!CK$4:CK$99,MATCH('16 Year_History_Results'!$G77,Finish_table!CL$4:CL$99,0),1))</f>
        <v>#N/A</v>
      </c>
      <c r="W77" s="233" t="e">
        <f>(INDEX(Finish_table!CT$4:CT$99,MATCH('16 Year_History_Results'!$G77,Finish_table!CU$4:CU$99,0),1))</f>
        <v>#N/A</v>
      </c>
      <c r="X77" s="233" t="e">
        <f>(INDEX(Finish_table!DC$4:DC$99,MATCH('16 Year_History_Results'!$G77,Finish_table!DD$4:DD$99,0),1))</f>
        <v>#N/A</v>
      </c>
      <c r="Y77" s="233" t="str">
        <f>(INDEX(Finish_table!DL$4:DL$99,MATCH('16 Year_History_Results'!$G77,Finish_table!DM$4:DM$99,0),1))</f>
        <v>W</v>
      </c>
      <c r="Z77" s="233" t="str">
        <f>(INDEX(Finish_table!DU$4:DU$99,MATCH('16 Year_History_Results'!$G77,Finish_table!DV$4:DV$99,0),1))</f>
        <v>QF</v>
      </c>
      <c r="AA77" s="233" t="str">
        <f>(INDEX(Finish_table!ED$4:ED$140,MATCH('16 Year_History_Results'!$G77,Finish_table!EE$4:EE$140,0),1))</f>
        <v>SF</v>
      </c>
      <c r="AB77" s="233" t="e">
        <f>(INDEX(Finish_table!EM$4:EM$224,MATCH('16 Year_History_Results'!$G77,Finish_table!EN$4:EN$224,0),1))</f>
        <v>#N/A</v>
      </c>
      <c r="AC77" s="253" t="str">
        <f>(INDEX(Finish_table!EW$4:EW$224,MATCH('16 Year_History_Results'!$G77,Finish_table!EX$4:EX$224,0),1))</f>
        <v>SF</v>
      </c>
      <c r="AD77" s="2"/>
      <c r="AE77" s="2"/>
      <c r="AF77" s="2"/>
      <c r="AG77">
        <f t="shared" si="43"/>
        <v>4334</v>
      </c>
      <c r="AH77" s="146"/>
      <c r="AI77" s="2"/>
      <c r="AJ77" s="146">
        <f>INDEX('2001'!$C$44:$C$140,'16 Year_History_Results'!BZ77)</f>
        <v>0</v>
      </c>
      <c r="AK77" s="2">
        <f>INDEX('2002'!$C$44:$C$140,'16 Year_History_Results'!CA77)</f>
        <v>0</v>
      </c>
      <c r="AL77" s="2">
        <f>INDEX('2003'!$C$44:$C$140,'16 Year_History_Results'!CB77)</f>
        <v>0</v>
      </c>
      <c r="AM77" s="2">
        <f>INDEX('2004'!$C$44:$C$140,'16 Year_History_Results'!CC77)</f>
        <v>0</v>
      </c>
      <c r="AN77" s="2">
        <f>INDEX('2005'!$C$44:$C$140,'16 Year_History_Results'!CD77)</f>
        <v>0</v>
      </c>
      <c r="AO77" s="2">
        <f>INDEX('2006'!$C$44:$C$140,'16 Year_History_Results'!CE77)</f>
        <v>0</v>
      </c>
      <c r="AP77" s="2">
        <f>INDEX('2007'!$C$44:$C$140,'16 Year_History_Results'!CF77)</f>
        <v>0</v>
      </c>
      <c r="AQ77" s="2">
        <f>INDEX('2008'!$C$44:$C$140,'16 Year_History_Results'!CG77)</f>
        <v>0</v>
      </c>
      <c r="AR77" s="2">
        <f>INDEX('2009'!$C$44:$C$140,'16 Year_History_Results'!CH77)</f>
        <v>0</v>
      </c>
      <c r="AS77" s="2">
        <f>INDEX('2010'!$C$44:$C$140,'16 Year_History_Results'!CI77)</f>
        <v>0</v>
      </c>
      <c r="AT77" s="2">
        <f>INDEX('2011'!$C$44:$C$140,'16 Year_History_Results'!CJ77)</f>
        <v>0</v>
      </c>
      <c r="AU77" s="2">
        <f>INDEX('2012'!$C$44:$C$140,'16 Year_History_Results'!CK77)</f>
        <v>30</v>
      </c>
      <c r="AV77" s="2">
        <f>INDEX('2013'!$C$44:$C$140,'16 Year_History_Results'!CL77)</f>
        <v>0</v>
      </c>
      <c r="AW77" s="2">
        <f>INDEX('2014'!$C$52:$C$180,'16 Year_History_Results'!CM77)</f>
        <v>10</v>
      </c>
      <c r="AX77" s="2">
        <f>INDEX('2015'!$E$52:$E$308,'16 Year_History_Results'!CN77)</f>
        <v>0</v>
      </c>
      <c r="AY77" s="147">
        <f>INDEX('2016'!$E$52:$E$308,'16 Year_History_Results'!CO77)</f>
        <v>10</v>
      </c>
      <c r="AZ77" s="2"/>
      <c r="BA77" s="2"/>
      <c r="BB77">
        <f t="shared" si="55"/>
        <v>4334</v>
      </c>
      <c r="BC77" s="146"/>
      <c r="BD77" s="2"/>
      <c r="BE77" s="146">
        <f>INDEX('2001'!$B$44:$B$140,'16 Year_History_Results'!BZ77)</f>
        <v>0</v>
      </c>
      <c r="BF77" s="2">
        <f>INDEX('2002'!$B$44:$B$140,'16 Year_History_Results'!CA77)</f>
        <v>0</v>
      </c>
      <c r="BG77" s="2">
        <f>INDEX('2003'!$B$44:$B$140,'16 Year_History_Results'!CB77)</f>
        <v>0</v>
      </c>
      <c r="BH77" s="2">
        <f>INDEX('2004'!$B$44:$B$140,'16 Year_History_Results'!CC77)</f>
        <v>0</v>
      </c>
      <c r="BI77" s="2">
        <f>INDEX('2005'!$B$44:$B$140,'16 Year_History_Results'!CD77)</f>
        <v>0</v>
      </c>
      <c r="BJ77" s="2">
        <f>INDEX('2006'!$B$44:$B$140,'16 Year_History_Results'!CE77)</f>
        <v>0</v>
      </c>
      <c r="BK77" s="2">
        <f>INDEX('2007'!$B$44:$B$140,'16 Year_History_Results'!CF77)</f>
        <v>0</v>
      </c>
      <c r="BL77" s="2">
        <f>INDEX('2008'!$B$44:$B$140,'16 Year_History_Results'!CG77)</f>
        <v>0</v>
      </c>
      <c r="BM77" s="2">
        <f>INDEX('2009'!$B$44:$B$140,'16 Year_History_Results'!CH77)</f>
        <v>0</v>
      </c>
      <c r="BN77" s="2">
        <f>INDEX('2010'!$B$44:$B$140,'16 Year_History_Results'!CI77)</f>
        <v>0</v>
      </c>
      <c r="BO77" s="2">
        <f>INDEX('2011'!$B$44:$B$140,'16 Year_History_Results'!CJ77)</f>
        <v>0</v>
      </c>
      <c r="BP77" s="2">
        <f>INDEX('2012'!$B$44:$B$140,'16 Year_History_Results'!CK77)</f>
        <v>2</v>
      </c>
      <c r="BQ77" s="2">
        <f>INDEX('2013'!$B$44:$B$140,'16 Year_History_Results'!CL77)</f>
        <v>6</v>
      </c>
      <c r="BR77" s="2">
        <f>INDEX('2014'!$B$52:$B$180,'16 Year_History_Results'!CM77)</f>
        <v>5</v>
      </c>
      <c r="BS77" s="147">
        <f>INDEX('2015'!$B$52:$B$308,'16 Year_History_Results'!CN77)</f>
        <v>0</v>
      </c>
      <c r="BT77" s="147">
        <f>INDEX('2016'!$B$52:$B$308,'16 Year_History_Results'!CO77)</f>
        <v>13</v>
      </c>
      <c r="BW77">
        <f t="shared" si="56"/>
        <v>4334</v>
      </c>
      <c r="BX77" s="146"/>
      <c r="BY77" s="2"/>
      <c r="BZ77" s="146">
        <f>IF(ISNA(MATCH($BW77,'2001'!$A$44:$A$139,0)),97,MATCH($BW77,'2001'!$A$44:$A$139,0))</f>
        <v>97</v>
      </c>
      <c r="CA77" s="2">
        <f>IF(ISNA(MATCH($BW77,'2002'!$A$44:$A$139,0)),97,MATCH($BW77,'2002'!$A$44:$A$139,0))</f>
        <v>97</v>
      </c>
      <c r="CB77" s="2">
        <f>IF(ISNA(MATCH($BW77,'2003'!$A$44:$A$139,0)),97,MATCH($BW77,'2003'!$A$44:$A$139,0))</f>
        <v>97</v>
      </c>
      <c r="CC77" s="2">
        <f>IF(ISNA(MATCH($BW77,'2004'!$A$44:$A$139,0)),97,MATCH($BW77,'2004'!$A$44:$A$139,0))</f>
        <v>97</v>
      </c>
      <c r="CD77" s="2">
        <f>IF(ISNA(MATCH($BW77,'2005'!$A$44:$A$139,0)),97,MATCH($BW77,'2005'!$A$44:$A$139,0))</f>
        <v>97</v>
      </c>
      <c r="CE77" s="2">
        <f>IF(ISNA(MATCH($BW77,'2006'!$A$44:$A$139,0)),97,MATCH($BW77,'2006'!$A$44:$A$139,0))</f>
        <v>97</v>
      </c>
      <c r="CF77" s="2">
        <f>IF(ISNA(MATCH($BW77,'2007'!$A$44:$A$139,0)),97,MATCH($BW77,'2007'!$A$44:$A$139,0))</f>
        <v>97</v>
      </c>
      <c r="CG77" s="2">
        <f>IF(ISNA(MATCH($BW77,'2008'!$A$44:$A$139,0)),97,MATCH($BW77,'2008'!$A$44:$A$139,0))</f>
        <v>97</v>
      </c>
      <c r="CH77" s="2">
        <f>IF(ISNA(MATCH($BW77,'2009'!$A$44:$A$139,0)),97,MATCH($BW77,'2009'!$A$44:$A$139,0))</f>
        <v>97</v>
      </c>
      <c r="CI77" s="2">
        <f>IF(ISNA(MATCH($BW77,'2010'!$A$44:$A$139,0)),97,MATCH($BW77,'2010'!$A$44:$A$139,0))</f>
        <v>97</v>
      </c>
      <c r="CJ77" s="2">
        <f>IF(ISNA(MATCH($BW77,'2011'!$A$44:$A$139,0)),97,MATCH($BW77,'2011'!$A$44:$A$139,0))</f>
        <v>97</v>
      </c>
      <c r="CK77" s="2">
        <f>IF(ISNA(MATCH($BW77,'2012'!$A$44:$A$139,0)),97,MATCH($BW77,'2012'!$A$44:$A$139,0))</f>
        <v>96</v>
      </c>
      <c r="CL77" s="2">
        <f>IF(ISNA(MATCH($BW77,'2013'!$A$44:$A$139,0)),97,MATCH($BW77,'2013'!$A$44:$A$139,0))</f>
        <v>93</v>
      </c>
      <c r="CM77" s="2">
        <f>IF(ISNA(MATCH($BW77,'2014'!$A$52:$A$179,0)),129,MATCH($BW77,'2014'!$A$52:$A$179,0))</f>
        <v>125</v>
      </c>
      <c r="CN77" s="147">
        <f>IF(ISNA(MATCH($BW77,'2015'!$A$52:$A$307,0)),257,MATCH($BW77,'2015'!$A$52:$A$307,0))</f>
        <v>257</v>
      </c>
      <c r="CO77" s="147">
        <f>IF(ISNA(MATCH($BW77,'2016'!$A$52:$A$307,0)),257,MATCH($BW77,'2016'!$A$52:$A$307,0))</f>
        <v>221</v>
      </c>
      <c r="CQ77">
        <f t="shared" si="57"/>
        <v>4334</v>
      </c>
      <c r="CR77" s="278"/>
      <c r="CS77" s="279"/>
      <c r="CT77" s="278">
        <f t="shared" si="58"/>
        <v>0</v>
      </c>
      <c r="CU77" s="279">
        <f t="shared" si="44"/>
        <v>0</v>
      </c>
      <c r="CV77" s="279">
        <f t="shared" si="45"/>
        <v>0</v>
      </c>
      <c r="CW77" s="279">
        <f t="shared" si="46"/>
        <v>0</v>
      </c>
      <c r="CX77" s="279">
        <f t="shared" si="47"/>
        <v>0</v>
      </c>
      <c r="CY77" s="279">
        <f t="shared" si="48"/>
        <v>0</v>
      </c>
      <c r="CZ77" s="279">
        <f t="shared" si="49"/>
        <v>0</v>
      </c>
      <c r="DA77" s="279">
        <f t="shared" si="50"/>
        <v>0</v>
      </c>
      <c r="DB77" s="279">
        <f t="shared" si="51"/>
        <v>0</v>
      </c>
      <c r="DC77" s="279">
        <f t="shared" si="59"/>
        <v>0</v>
      </c>
      <c r="DD77" s="279">
        <f t="shared" si="60"/>
        <v>0</v>
      </c>
      <c r="DE77" s="279">
        <f t="shared" si="61"/>
        <v>32</v>
      </c>
      <c r="DF77" s="279">
        <f t="shared" si="62"/>
        <v>27.331199999999999</v>
      </c>
      <c r="DG77" s="279">
        <f t="shared" si="63"/>
        <v>33.21897792</v>
      </c>
      <c r="DH77" s="280">
        <f t="shared" si="80"/>
        <v>22.143770681471999</v>
      </c>
      <c r="DI77" s="280">
        <f t="shared" si="81"/>
        <v>37.761037536269235</v>
      </c>
      <c r="DJ77" s="154">
        <f t="shared" si="52"/>
        <v>112</v>
      </c>
      <c r="DK77" s="279">
        <f t="shared" si="64"/>
        <v>4334</v>
      </c>
      <c r="DL77" s="97"/>
      <c r="DM77" s="154"/>
      <c r="DN77" s="267">
        <f t="shared" si="65"/>
        <v>0</v>
      </c>
      <c r="DO77" s="154">
        <f t="shared" si="66"/>
        <v>0</v>
      </c>
      <c r="DP77" s="154">
        <f t="shared" si="67"/>
        <v>0</v>
      </c>
      <c r="DQ77" s="154">
        <f t="shared" si="68"/>
        <v>0</v>
      </c>
      <c r="DR77" s="154">
        <f t="shared" si="69"/>
        <v>0</v>
      </c>
      <c r="DS77" s="154">
        <f t="shared" si="70"/>
        <v>0</v>
      </c>
      <c r="DT77" s="154">
        <f t="shared" si="71"/>
        <v>0</v>
      </c>
      <c r="DU77" s="154">
        <f t="shared" si="72"/>
        <v>0</v>
      </c>
      <c r="DV77" s="154">
        <f t="shared" si="73"/>
        <v>0</v>
      </c>
      <c r="DW77" s="154">
        <f t="shared" si="74"/>
        <v>0</v>
      </c>
      <c r="DX77" s="154">
        <f t="shared" si="75"/>
        <v>0</v>
      </c>
      <c r="DY77" s="154">
        <f t="shared" si="76"/>
        <v>32</v>
      </c>
      <c r="DZ77" s="154">
        <f t="shared" si="77"/>
        <v>38</v>
      </c>
      <c r="EA77" s="154">
        <f t="shared" si="78"/>
        <v>53</v>
      </c>
      <c r="EB77" s="264">
        <f t="shared" si="82"/>
        <v>53</v>
      </c>
      <c r="EC77" s="264">
        <f t="shared" si="83"/>
        <v>76</v>
      </c>
      <c r="ED77" s="154">
        <f t="shared" si="53"/>
        <v>160</v>
      </c>
      <c r="EG77" s="279"/>
    </row>
    <row r="78" spans="2:137" ht="13" thickBot="1" x14ac:dyDescent="0.3">
      <c r="B78" s="162">
        <v>45</v>
      </c>
      <c r="C78" s="50">
        <f t="shared" si="42"/>
        <v>8</v>
      </c>
      <c r="D78" s="50">
        <f t="shared" si="54"/>
        <v>0</v>
      </c>
      <c r="E78" s="97"/>
      <c r="F78" s="2">
        <f t="shared" si="79"/>
        <v>73</v>
      </c>
      <c r="G78" s="487">
        <v>2557</v>
      </c>
      <c r="H78" s="98">
        <f>15- COUNTIF(L78:AC78,"#N/A")</f>
        <v>3</v>
      </c>
      <c r="I78" s="131">
        <f>SUM(AH78:AY78)+SUM(BE78:BT78)</f>
        <v>49</v>
      </c>
      <c r="J78" s="398">
        <f>DI78</f>
        <v>37.590822311108738</v>
      </c>
      <c r="K78" s="456" t="str">
        <f>IF(ISNUMBER(MATCH(G78,'[4]OPR data'!$A$3:$A$2900,0)),"Y","N")</f>
        <v>Y</v>
      </c>
      <c r="L78" s="110"/>
      <c r="M78" s="233"/>
      <c r="N78" s="469" t="e">
        <f>(INDEX(Finish_table!R$4:R$83,MATCH('16 Year_History_Results'!$G78,Finish_table!S$4:S$83,0),1))</f>
        <v>#N/A</v>
      </c>
      <c r="O78" s="233" t="e">
        <f>(INDEX(Finish_table!Z$4:Z$99,MATCH('16 Year_History_Results'!$G78,Finish_table!AA$4:AA$99,0),1))</f>
        <v>#N/A</v>
      </c>
      <c r="P78" s="233" t="e">
        <f>(INDEX(Finish_table!AI$4:AI$99,MATCH('16 Year_History_Results'!$G78,Finish_table!AJ$4:AJ$99,0),1))</f>
        <v>#N/A</v>
      </c>
      <c r="Q78" s="233" t="e">
        <f>(INDEX(Finish_table!AR$4:AR$99,MATCH('16 Year_History_Results'!$G78,Finish_table!AS$4:AS$99,0),1))</f>
        <v>#N/A</v>
      </c>
      <c r="R78" s="233" t="e">
        <f>(INDEX(Finish_table!BA$4:BA$99,MATCH('16 Year_History_Results'!$G78,Finish_table!BB$4:BB$99,0),1))</f>
        <v>#N/A</v>
      </c>
      <c r="S78" s="233" t="e">
        <f>(INDEX(Finish_table!BJ$4:BJ$99,MATCH('16 Year_History_Results'!$G78,Finish_table!BK$4:BK$99,0),1))</f>
        <v>#N/A</v>
      </c>
      <c r="T78" s="233" t="e">
        <f>(INDEX(Finish_table!BS$4:BS$99,MATCH('16 Year_History_Results'!$G78,Finish_table!BT$4:BT$99,0),1))</f>
        <v>#N/A</v>
      </c>
      <c r="U78" s="233" t="e">
        <f>(INDEX(Finish_table!CB$4:CB$99,MATCH('16 Year_History_Results'!$G78,Finish_table!CC$4:CC$99,0),1))</f>
        <v>#N/A</v>
      </c>
      <c r="V78" s="233" t="e">
        <f>(INDEX(Finish_table!CK$4:CK$99,MATCH('16 Year_History_Results'!$G78,Finish_table!CL$4:CL$99,0),1))</f>
        <v>#N/A</v>
      </c>
      <c r="W78" s="233" t="e">
        <f>(INDEX(Finish_table!CT$4:CT$99,MATCH('16 Year_History_Results'!$G78,Finish_table!CU$4:CU$99,0),1))</f>
        <v>#N/A</v>
      </c>
      <c r="X78" s="233" t="e">
        <f>(INDEX(Finish_table!DC$4:DC$99,MATCH('16 Year_History_Results'!$G78,Finish_table!DD$4:DD$99,0),1))</f>
        <v>#N/A</v>
      </c>
      <c r="Y78" s="233" t="str">
        <f>(INDEX(Finish_table!DL$4:DL$99,MATCH('16 Year_History_Results'!$G78,Finish_table!DM$4:DM$99,0),1))</f>
        <v>QF</v>
      </c>
      <c r="Z78" s="233" t="e">
        <f>(INDEX(Finish_table!DU$4:DU$99,MATCH('16 Year_History_Results'!$G78,Finish_table!DV$4:DV$99,0),1))</f>
        <v>#N/A</v>
      </c>
      <c r="AA78" s="233" t="str">
        <f>(INDEX(Finish_table!ED$4:ED$140,MATCH('16 Year_History_Results'!$G78,Finish_table!EE$4:EE$140,0),1))</f>
        <v>SF</v>
      </c>
      <c r="AB78" s="233" t="str">
        <f>(INDEX(Finish_table!EM$4:EM$224,MATCH('16 Year_History_Results'!$G78,Finish_table!EN$4:EN$224,0),1))</f>
        <v>SF</v>
      </c>
      <c r="AC78" s="253" t="str">
        <f>(INDEX(Finish_table!EW$4:EW$224,MATCH('16 Year_History_Results'!$G78,Finish_table!EX$4:EX$224,0),1))</f>
        <v>W</v>
      </c>
      <c r="AD78" s="2"/>
      <c r="AE78" s="97"/>
      <c r="AG78">
        <f t="shared" si="43"/>
        <v>2557</v>
      </c>
      <c r="AH78" s="110"/>
      <c r="AI78" s="2"/>
      <c r="AJ78" s="146">
        <f>INDEX('2001'!$C$44:$C$140,'16 Year_History_Results'!BZ78)</f>
        <v>0</v>
      </c>
      <c r="AK78" s="2">
        <f>INDEX('2002'!$C$44:$C$140,'16 Year_History_Results'!CA78)</f>
        <v>0</v>
      </c>
      <c r="AL78" s="2">
        <f>INDEX('2003'!$C$44:$C$140,'16 Year_History_Results'!CB78)</f>
        <v>0</v>
      </c>
      <c r="AM78" s="2">
        <f>INDEX('2004'!$C$44:$C$140,'16 Year_History_Results'!CC78)</f>
        <v>0</v>
      </c>
      <c r="AN78" s="2">
        <f>INDEX('2005'!$C$44:$C$140,'16 Year_History_Results'!CD78)</f>
        <v>0</v>
      </c>
      <c r="AO78" s="2">
        <f>INDEX('2006'!$C$44:$C$140,'16 Year_History_Results'!CE78)</f>
        <v>0</v>
      </c>
      <c r="AP78" s="2">
        <f>INDEX('2007'!$C$44:$C$140,'16 Year_History_Results'!CF78)</f>
        <v>0</v>
      </c>
      <c r="AQ78" s="2">
        <f>INDEX('2008'!$C$44:$C$140,'16 Year_History_Results'!CG78)</f>
        <v>0</v>
      </c>
      <c r="AR78" s="2">
        <f>INDEX('2009'!$C$44:$C$140,'16 Year_History_Results'!CH78)</f>
        <v>0</v>
      </c>
      <c r="AS78" s="2">
        <f>INDEX('2010'!$C$44:$C$140,'16 Year_History_Results'!CI78)</f>
        <v>0</v>
      </c>
      <c r="AT78" s="2">
        <f>INDEX('2011'!$C$44:$C$140,'16 Year_History_Results'!CJ78)</f>
        <v>0</v>
      </c>
      <c r="AU78" s="2">
        <f>INDEX('2012'!$C$44:$C$140,'16 Year_History_Results'!CK78)</f>
        <v>0</v>
      </c>
      <c r="AV78" s="2">
        <f>INDEX('2013'!$C$44:$C$140,'16 Year_History_Results'!CL78)</f>
        <v>0</v>
      </c>
      <c r="AW78" s="2">
        <f>INDEX('2014'!$C$52:$C$180,'16 Year_History_Results'!CM78)</f>
        <v>10</v>
      </c>
      <c r="AX78" s="2">
        <f>INDEX('2015'!$E$52:$E$308,'16 Year_History_Results'!CN78)</f>
        <v>0</v>
      </c>
      <c r="AY78" s="147">
        <f>INDEX('2016'!$E$52:$E$308,'16 Year_History_Results'!CO78)</f>
        <v>20</v>
      </c>
      <c r="AZ78" s="2"/>
      <c r="BA78" s="2"/>
      <c r="BB78">
        <f t="shared" si="55"/>
        <v>2557</v>
      </c>
      <c r="BC78" s="110"/>
      <c r="BD78" s="2"/>
      <c r="BE78" s="146">
        <f>INDEX('2001'!$B$44:$B$140,'16 Year_History_Results'!BZ78)</f>
        <v>0</v>
      </c>
      <c r="BF78" s="2">
        <f>INDEX('2002'!$B$44:$B$140,'16 Year_History_Results'!CA78)</f>
        <v>0</v>
      </c>
      <c r="BG78" s="2">
        <f>INDEX('2003'!$B$44:$B$140,'16 Year_History_Results'!CB78)</f>
        <v>0</v>
      </c>
      <c r="BH78" s="2">
        <f>INDEX('2004'!$B$44:$B$140,'16 Year_History_Results'!CC78)</f>
        <v>0</v>
      </c>
      <c r="BI78" s="2">
        <f>INDEX('2005'!$B$44:$B$140,'16 Year_History_Results'!CD78)</f>
        <v>0</v>
      </c>
      <c r="BJ78" s="2">
        <f>INDEX('2006'!$B$44:$B$140,'16 Year_History_Results'!CE78)</f>
        <v>0</v>
      </c>
      <c r="BK78" s="2">
        <f>INDEX('2007'!$B$44:$B$140,'16 Year_History_Results'!CF78)</f>
        <v>0</v>
      </c>
      <c r="BL78" s="2">
        <f>INDEX('2008'!$B$44:$B$140,'16 Year_History_Results'!CG78)</f>
        <v>0</v>
      </c>
      <c r="BM78" s="2">
        <f>INDEX('2009'!$B$44:$B$140,'16 Year_History_Results'!CH78)</f>
        <v>0</v>
      </c>
      <c r="BN78" s="2">
        <f>INDEX('2010'!$B$44:$B$140,'16 Year_History_Results'!CI78)</f>
        <v>0</v>
      </c>
      <c r="BO78" s="2">
        <f>INDEX('2011'!$B$44:$B$140,'16 Year_History_Results'!CJ78)</f>
        <v>0</v>
      </c>
      <c r="BP78" s="2">
        <f>INDEX('2012'!$B$44:$B$140,'16 Year_History_Results'!CK78)</f>
        <v>3</v>
      </c>
      <c r="BQ78" s="2">
        <f>INDEX('2013'!$B$44:$B$140,'16 Year_History_Results'!CL78)</f>
        <v>0</v>
      </c>
      <c r="BR78" s="2">
        <f>INDEX('2014'!$B$52:$B$180,'16 Year_History_Results'!CM78)</f>
        <v>2</v>
      </c>
      <c r="BS78" s="147">
        <f>INDEX('2015'!$B$52:$B$308,'16 Year_History_Results'!CN78)</f>
        <v>7</v>
      </c>
      <c r="BT78" s="147">
        <f>INDEX('2016'!$B$52:$B$308,'16 Year_History_Results'!CO78)</f>
        <v>7</v>
      </c>
      <c r="BW78">
        <f t="shared" si="56"/>
        <v>2557</v>
      </c>
      <c r="BX78" s="110"/>
      <c r="BY78" s="2"/>
      <c r="BZ78" s="146">
        <f>IF(ISNA(MATCH($BW78,'2001'!$A$44:$A$139,0)),97,MATCH($BW78,'2001'!$A$44:$A$139,0))</f>
        <v>97</v>
      </c>
      <c r="CA78" s="2">
        <f>IF(ISNA(MATCH($BW78,'2002'!$A$44:$A$139,0)),97,MATCH($BW78,'2002'!$A$44:$A$139,0))</f>
        <v>97</v>
      </c>
      <c r="CB78" s="2">
        <f>IF(ISNA(MATCH($BW78,'2003'!$A$44:$A$139,0)),97,MATCH($BW78,'2003'!$A$44:$A$139,0))</f>
        <v>97</v>
      </c>
      <c r="CC78" s="2">
        <f>IF(ISNA(MATCH($BW78,'2004'!$A$44:$A$139,0)),97,MATCH($BW78,'2004'!$A$44:$A$139,0))</f>
        <v>97</v>
      </c>
      <c r="CD78" s="2">
        <f>IF(ISNA(MATCH($BW78,'2005'!$A$44:$A$139,0)),97,MATCH($BW78,'2005'!$A$44:$A$139,0))</f>
        <v>97</v>
      </c>
      <c r="CE78" s="2">
        <f>IF(ISNA(MATCH($BW78,'2006'!$A$44:$A$139,0)),97,MATCH($BW78,'2006'!$A$44:$A$139,0))</f>
        <v>97</v>
      </c>
      <c r="CF78" s="2">
        <f>IF(ISNA(MATCH($BW78,'2007'!$A$44:$A$139,0)),97,MATCH($BW78,'2007'!$A$44:$A$139,0))</f>
        <v>97</v>
      </c>
      <c r="CG78" s="2">
        <f>IF(ISNA(MATCH($BW78,'2008'!$A$44:$A$139,0)),97,MATCH($BW78,'2008'!$A$44:$A$139,0))</f>
        <v>97</v>
      </c>
      <c r="CH78" s="2">
        <f>IF(ISNA(MATCH($BW78,'2009'!$A$44:$A$139,0)),97,MATCH($BW78,'2009'!$A$44:$A$139,0))</f>
        <v>97</v>
      </c>
      <c r="CI78" s="2">
        <f>IF(ISNA(MATCH($BW78,'2010'!$A$44:$A$139,0)),97,MATCH($BW78,'2010'!$A$44:$A$139,0))</f>
        <v>97</v>
      </c>
      <c r="CJ78" s="2">
        <f>IF(ISNA(MATCH($BW78,'2011'!$A$44:$A$139,0)),97,MATCH($BW78,'2011'!$A$44:$A$139,0))</f>
        <v>97</v>
      </c>
      <c r="CK78" s="2">
        <f>IF(ISNA(MATCH($BW78,'2012'!$A$44:$A$139,0)),97,MATCH($BW78,'2012'!$A$44:$A$139,0))</f>
        <v>82</v>
      </c>
      <c r="CL78" s="2">
        <f>IF(ISNA(MATCH($BW78,'2013'!$A$44:$A$139,0)),97,MATCH($BW78,'2013'!$A$44:$A$139,0))</f>
        <v>97</v>
      </c>
      <c r="CM78" s="2">
        <f>IF(ISNA(MATCH($BW78,'2014'!$A$52:$A$179,0)),129,MATCH($BW78,'2014'!$A$52:$A$179,0))</f>
        <v>102</v>
      </c>
      <c r="CN78" s="147">
        <f>IF(ISNA(MATCH($BW78,'2015'!$A$52:$A$307,0)),257,MATCH($BW78,'2015'!$A$52:$A$307,0))</f>
        <v>165</v>
      </c>
      <c r="CO78" s="147">
        <f>IF(ISNA(MATCH($BW78,'2016'!$A$52:$A$307,0)),257,MATCH($BW78,'2016'!$A$52:$A$307,0))</f>
        <v>161</v>
      </c>
      <c r="CQ78">
        <f t="shared" si="57"/>
        <v>2557</v>
      </c>
      <c r="CR78" s="281"/>
      <c r="CS78" s="279"/>
      <c r="CT78" s="278">
        <f t="shared" si="58"/>
        <v>0</v>
      </c>
      <c r="CU78" s="279">
        <f t="shared" si="44"/>
        <v>0</v>
      </c>
      <c r="CV78" s="279">
        <f t="shared" si="45"/>
        <v>0</v>
      </c>
      <c r="CW78" s="279">
        <f t="shared" si="46"/>
        <v>0</v>
      </c>
      <c r="CX78" s="279">
        <f t="shared" si="47"/>
        <v>0</v>
      </c>
      <c r="CY78" s="279">
        <f t="shared" si="48"/>
        <v>0</v>
      </c>
      <c r="CZ78" s="279">
        <f t="shared" si="49"/>
        <v>0</v>
      </c>
      <c r="DA78" s="279">
        <f t="shared" si="50"/>
        <v>0</v>
      </c>
      <c r="DB78" s="279">
        <f t="shared" si="51"/>
        <v>0</v>
      </c>
      <c r="DC78" s="279">
        <f t="shared" si="59"/>
        <v>0</v>
      </c>
      <c r="DD78" s="279">
        <f t="shared" si="60"/>
        <v>0</v>
      </c>
      <c r="DE78" s="279">
        <f t="shared" si="61"/>
        <v>3</v>
      </c>
      <c r="DF78" s="279">
        <f t="shared" si="62"/>
        <v>1.9998</v>
      </c>
      <c r="DG78" s="279">
        <f t="shared" si="63"/>
        <v>13.33306668</v>
      </c>
      <c r="DH78" s="280">
        <f t="shared" si="80"/>
        <v>15.887822248888</v>
      </c>
      <c r="DI78" s="280">
        <f t="shared" si="81"/>
        <v>37.590822311108738</v>
      </c>
      <c r="DJ78" s="154">
        <f t="shared" si="52"/>
        <v>144</v>
      </c>
      <c r="DK78" s="279">
        <f t="shared" si="64"/>
        <v>2557</v>
      </c>
      <c r="DL78" s="97"/>
      <c r="DM78" s="154"/>
      <c r="DN78" s="267">
        <f t="shared" si="65"/>
        <v>0</v>
      </c>
      <c r="DO78" s="154">
        <f t="shared" si="66"/>
        <v>0</v>
      </c>
      <c r="DP78" s="154">
        <f t="shared" si="67"/>
        <v>0</v>
      </c>
      <c r="DQ78" s="154">
        <f t="shared" si="68"/>
        <v>0</v>
      </c>
      <c r="DR78" s="154">
        <f t="shared" si="69"/>
        <v>0</v>
      </c>
      <c r="DS78" s="154">
        <f t="shared" si="70"/>
        <v>0</v>
      </c>
      <c r="DT78" s="154">
        <f t="shared" si="71"/>
        <v>0</v>
      </c>
      <c r="DU78" s="154">
        <f t="shared" si="72"/>
        <v>0</v>
      </c>
      <c r="DV78" s="154">
        <f t="shared" si="73"/>
        <v>0</v>
      </c>
      <c r="DW78" s="154">
        <f t="shared" si="74"/>
        <v>0</v>
      </c>
      <c r="DX78" s="154">
        <f t="shared" si="75"/>
        <v>0</v>
      </c>
      <c r="DY78" s="154">
        <f t="shared" si="76"/>
        <v>3</v>
      </c>
      <c r="DZ78" s="154">
        <f t="shared" si="77"/>
        <v>3</v>
      </c>
      <c r="EA78" s="154">
        <f t="shared" si="78"/>
        <v>15</v>
      </c>
      <c r="EB78" s="264">
        <f t="shared" si="82"/>
        <v>22</v>
      </c>
      <c r="EC78" s="264">
        <f t="shared" si="83"/>
        <v>49</v>
      </c>
      <c r="ED78" s="154">
        <f t="shared" si="53"/>
        <v>301</v>
      </c>
      <c r="EG78" s="279"/>
    </row>
    <row r="79" spans="2:137" ht="13" thickBot="1" x14ac:dyDescent="0.3">
      <c r="B79" s="164">
        <v>45</v>
      </c>
      <c r="C79" s="50">
        <f t="shared" si="42"/>
        <v>9</v>
      </c>
      <c r="D79" s="50">
        <f t="shared" si="54"/>
        <v>9</v>
      </c>
      <c r="E79" s="97"/>
      <c r="F79" s="2">
        <f t="shared" si="79"/>
        <v>74</v>
      </c>
      <c r="G79" s="207">
        <v>1218</v>
      </c>
      <c r="H79" s="98">
        <f>15- COUNTIF(L79:AC79,"#N/A")</f>
        <v>7</v>
      </c>
      <c r="I79" s="131">
        <f>SUM(AH79:AY79)+SUM(BE79:BT79)</f>
        <v>194</v>
      </c>
      <c r="J79" s="398">
        <f>DI79</f>
        <v>37.253286796728091</v>
      </c>
      <c r="K79" s="456" t="str">
        <f>IF(ISNUMBER(MATCH(G79,'[4]OPR data'!$A$3:$A$2900,0)),"Y","N")</f>
        <v>Y</v>
      </c>
      <c r="L79" s="110"/>
      <c r="M79" s="233"/>
      <c r="N79" s="469" t="e">
        <f>(INDEX(Finish_table!R$4:R$83,MATCH('16 Year_History_Results'!$G79,Finish_table!S$4:S$83,0),1))</f>
        <v>#N/A</v>
      </c>
      <c r="O79" s="233" t="e">
        <f>(INDEX(Finish_table!Z$4:Z$99,MATCH('16 Year_History_Results'!$G79,Finish_table!AA$4:AA$99,0),1))</f>
        <v>#N/A</v>
      </c>
      <c r="P79" s="233" t="e">
        <f>(INDEX(Finish_table!AI$4:AI$99,MATCH('16 Year_History_Results'!$G79,Finish_table!AJ$4:AJ$99,0),1))</f>
        <v>#N/A</v>
      </c>
      <c r="Q79" s="233" t="str">
        <f>(INDEX(Finish_table!AR$4:AR$99,MATCH('16 Year_History_Results'!$G79,Finish_table!AS$4:AS$99,0),1))</f>
        <v>WF</v>
      </c>
      <c r="R79" s="233" t="e">
        <f>(INDEX(Finish_table!BA$4:BA$99,MATCH('16 Year_History_Results'!$G79,Finish_table!BB$4:BB$99,0),1))</f>
        <v>#N/A</v>
      </c>
      <c r="S79" s="233" t="e">
        <f>(INDEX(Finish_table!BJ$4:BJ$99,MATCH('16 Year_History_Results'!$G79,Finish_table!BK$4:BK$99,0),1))</f>
        <v>#N/A</v>
      </c>
      <c r="T79" s="233" t="e">
        <f>(INDEX(Finish_table!BS$4:BS$99,MATCH('16 Year_History_Results'!$G79,Finish_table!BT$4:BT$99,0),1))</f>
        <v>#N/A</v>
      </c>
      <c r="U79" s="233" t="str">
        <f>(INDEX(Finish_table!CB$4:CB$99,MATCH('16 Year_History_Results'!$G79,Finish_table!CC$4:CC$99,0),1))</f>
        <v>QF</v>
      </c>
      <c r="V79" s="233" t="str">
        <f>(INDEX(Finish_table!CK$4:CK$99,MATCH('16 Year_History_Results'!$G79,Finish_table!CL$4:CL$99,0),1))</f>
        <v>W</v>
      </c>
      <c r="W79" s="233" t="str">
        <f>(INDEX(Finish_table!CT$4:CT$99,MATCH('16 Year_History_Results'!$G79,Finish_table!CU$4:CU$99,0),1))</f>
        <v>QF</v>
      </c>
      <c r="X79" s="233" t="str">
        <f>(INDEX(Finish_table!DC$4:DC$99,MATCH('16 Year_History_Results'!$G79,Finish_table!DD$4:DD$99,0),1))</f>
        <v>QF</v>
      </c>
      <c r="Y79" s="233" t="str">
        <f>(INDEX(Finish_table!DL$4:DL$99,MATCH('16 Year_History_Results'!$G79,Finish_table!DM$4:DM$99,0),1))</f>
        <v>SF</v>
      </c>
      <c r="Z79" s="233" t="e">
        <f>(INDEX(Finish_table!DU$4:DU$99,MATCH('16 Year_History_Results'!$G79,Finish_table!DV$4:DV$99,0),1))</f>
        <v>#N/A</v>
      </c>
      <c r="AA79" s="233" t="str">
        <f>(INDEX(Finish_table!ED$4:ED$140,MATCH('16 Year_History_Results'!$G79,Finish_table!EE$4:EE$140,0),1))</f>
        <v>F</v>
      </c>
      <c r="AB79" s="233" t="str">
        <f>(INDEX(Finish_table!EM$4:EM$224,MATCH('16 Year_History_Results'!$G79,Finish_table!EN$4:EN$224,0),1))</f>
        <v>F</v>
      </c>
      <c r="AC79" s="253" t="e">
        <f>(INDEX(Finish_table!EW$4:EW$224,MATCH('16 Year_History_Results'!$G79,Finish_table!EX$4:EX$224,0),1))</f>
        <v>#N/A</v>
      </c>
      <c r="AD79" s="2"/>
      <c r="AE79" s="97"/>
      <c r="AG79">
        <f t="shared" si="43"/>
        <v>1218</v>
      </c>
      <c r="AH79" s="110"/>
      <c r="AI79" s="2"/>
      <c r="AJ79" s="146">
        <f>INDEX('2001'!$C$44:$C$140,'16 Year_History_Results'!BZ79)</f>
        <v>0</v>
      </c>
      <c r="AK79" s="2">
        <f>INDEX('2002'!$C$44:$C$140,'16 Year_History_Results'!CA79)</f>
        <v>0</v>
      </c>
      <c r="AL79" s="2">
        <f>INDEX('2003'!$C$44:$C$140,'16 Year_History_Results'!CB79)</f>
        <v>0</v>
      </c>
      <c r="AM79" s="2">
        <f>INDEX('2004'!$C$44:$C$140,'16 Year_History_Results'!CC79)</f>
        <v>40</v>
      </c>
      <c r="AN79" s="2">
        <f>INDEX('2005'!$C$44:$C$140,'16 Year_History_Results'!CD79)</f>
        <v>0</v>
      </c>
      <c r="AO79" s="2">
        <f>INDEX('2006'!$C$44:$C$140,'16 Year_History_Results'!CE79)</f>
        <v>0</v>
      </c>
      <c r="AP79" s="2">
        <f>INDEX('2007'!$C$44:$C$140,'16 Year_History_Results'!CF79)</f>
        <v>0</v>
      </c>
      <c r="AQ79" s="2">
        <f>INDEX('2008'!$C$44:$C$140,'16 Year_History_Results'!CG79)</f>
        <v>0</v>
      </c>
      <c r="AR79" s="2">
        <f>INDEX('2009'!$C$44:$C$140,'16 Year_History_Results'!CH79)</f>
        <v>30</v>
      </c>
      <c r="AS79" s="2">
        <f>INDEX('2010'!$C$44:$C$140,'16 Year_History_Results'!CI79)</f>
        <v>0</v>
      </c>
      <c r="AT79" s="2">
        <f>INDEX('2011'!$C$44:$C$140,'16 Year_History_Results'!CJ79)</f>
        <v>0</v>
      </c>
      <c r="AU79" s="2">
        <f>INDEX('2012'!$C$44:$C$140,'16 Year_History_Results'!CK79)</f>
        <v>10</v>
      </c>
      <c r="AV79" s="2">
        <f>INDEX('2013'!$C$44:$C$140,'16 Year_History_Results'!CL79)</f>
        <v>0</v>
      </c>
      <c r="AW79" s="2">
        <f>INDEX('2014'!$C$52:$C$180,'16 Year_History_Results'!CM79)</f>
        <v>15</v>
      </c>
      <c r="AX79" s="2">
        <f>INDEX('2015'!$E$52:$E$308,'16 Year_History_Results'!CN79)</f>
        <v>20</v>
      </c>
      <c r="AY79" s="147">
        <f>INDEX('2016'!$E$52:$E$308,'16 Year_History_Results'!CO79)</f>
        <v>0</v>
      </c>
      <c r="AZ79" s="2"/>
      <c r="BA79" s="2"/>
      <c r="BB79">
        <f t="shared" si="55"/>
        <v>1218</v>
      </c>
      <c r="BC79" s="110"/>
      <c r="BD79" s="2"/>
      <c r="BE79" s="146">
        <f>INDEX('2001'!$B$44:$B$140,'16 Year_History_Results'!BZ79)</f>
        <v>0</v>
      </c>
      <c r="BF79" s="2">
        <f>INDEX('2002'!$B$44:$B$140,'16 Year_History_Results'!CA79)</f>
        <v>0</v>
      </c>
      <c r="BG79" s="2">
        <f>INDEX('2003'!$B$44:$B$140,'16 Year_History_Results'!CB79)</f>
        <v>0</v>
      </c>
      <c r="BH79" s="2">
        <f>INDEX('2004'!$B$44:$B$140,'16 Year_History_Results'!CC79)</f>
        <v>16</v>
      </c>
      <c r="BI79" s="2">
        <f>INDEX('2005'!$B$44:$B$140,'16 Year_History_Results'!CD79)</f>
        <v>0</v>
      </c>
      <c r="BJ79" s="2">
        <f>INDEX('2006'!$B$44:$B$140,'16 Year_History_Results'!CE79)</f>
        <v>0</v>
      </c>
      <c r="BK79" s="2">
        <f>INDEX('2007'!$B$44:$B$140,'16 Year_History_Results'!CF79)</f>
        <v>0</v>
      </c>
      <c r="BL79" s="2">
        <f>INDEX('2008'!$B$44:$B$140,'16 Year_History_Results'!CG79)</f>
        <v>12</v>
      </c>
      <c r="BM79" s="2">
        <f>INDEX('2009'!$B$44:$B$140,'16 Year_History_Results'!CH79)</f>
        <v>12</v>
      </c>
      <c r="BN79" s="2">
        <f>INDEX('2010'!$B$44:$B$140,'16 Year_History_Results'!CI79)</f>
        <v>8</v>
      </c>
      <c r="BO79" s="2">
        <f>INDEX('2011'!$B$44:$B$140,'16 Year_History_Results'!CJ79)</f>
        <v>8</v>
      </c>
      <c r="BP79" s="2">
        <f>INDEX('2012'!$B$44:$B$140,'16 Year_History_Results'!CK79)</f>
        <v>11</v>
      </c>
      <c r="BQ79" s="2">
        <f>INDEX('2013'!$B$44:$B$140,'16 Year_History_Results'!CL79)</f>
        <v>0</v>
      </c>
      <c r="BR79" s="2">
        <f>INDEX('2014'!$B$52:$B$180,'16 Year_History_Results'!CM79)</f>
        <v>0</v>
      </c>
      <c r="BS79" s="147">
        <f>INDEX('2015'!$B$52:$B$308,'16 Year_History_Results'!CN79)</f>
        <v>12</v>
      </c>
      <c r="BT79" s="147">
        <f>INDEX('2016'!$B$52:$B$308,'16 Year_History_Results'!CO79)</f>
        <v>0</v>
      </c>
      <c r="BW79">
        <f t="shared" si="56"/>
        <v>1218</v>
      </c>
      <c r="BX79" s="110"/>
      <c r="BY79" s="2"/>
      <c r="BZ79" s="146">
        <f>IF(ISNA(MATCH($BW79,'2001'!$A$44:$A$139,0)),97,MATCH($BW79,'2001'!$A$44:$A$139,0))</f>
        <v>97</v>
      </c>
      <c r="CA79" s="2">
        <f>IF(ISNA(MATCH($BW79,'2002'!$A$44:$A$139,0)),97,MATCH($BW79,'2002'!$A$44:$A$139,0))</f>
        <v>97</v>
      </c>
      <c r="CB79" s="2">
        <f>IF(ISNA(MATCH($BW79,'2003'!$A$44:$A$139,0)),97,MATCH($BW79,'2003'!$A$44:$A$139,0))</f>
        <v>97</v>
      </c>
      <c r="CC79" s="2">
        <f>IF(ISNA(MATCH($BW79,'2004'!$A$44:$A$139,0)),97,MATCH($BW79,'2004'!$A$44:$A$139,0))</f>
        <v>89</v>
      </c>
      <c r="CD79" s="2">
        <f>IF(ISNA(MATCH($BW79,'2005'!$A$44:$A$139,0)),97,MATCH($BW79,'2005'!$A$44:$A$139,0))</f>
        <v>97</v>
      </c>
      <c r="CE79" s="2">
        <f>IF(ISNA(MATCH($BW79,'2006'!$A$44:$A$139,0)),97,MATCH($BW79,'2006'!$A$44:$A$139,0))</f>
        <v>97</v>
      </c>
      <c r="CF79" s="2">
        <f>IF(ISNA(MATCH($BW79,'2007'!$A$44:$A$139,0)),97,MATCH($BW79,'2007'!$A$44:$A$139,0))</f>
        <v>97</v>
      </c>
      <c r="CG79" s="2">
        <f>IF(ISNA(MATCH($BW79,'2008'!$A$44:$A$139,0)),97,MATCH($BW79,'2008'!$A$44:$A$139,0))</f>
        <v>70</v>
      </c>
      <c r="CH79" s="2">
        <f>IF(ISNA(MATCH($BW79,'2009'!$A$44:$A$139,0)),97,MATCH($BW79,'2009'!$A$44:$A$139,0))</f>
        <v>64</v>
      </c>
      <c r="CI79" s="2">
        <f>IF(ISNA(MATCH($BW79,'2010'!$A$44:$A$139,0)),97,MATCH($BW79,'2010'!$A$44:$A$139,0))</f>
        <v>57</v>
      </c>
      <c r="CJ79" s="2">
        <f>IF(ISNA(MATCH($BW79,'2011'!$A$44:$A$139,0)),97,MATCH($BW79,'2011'!$A$44:$A$139,0))</f>
        <v>55</v>
      </c>
      <c r="CK79" s="2">
        <f>IF(ISNA(MATCH($BW79,'2012'!$A$44:$A$139,0)),97,MATCH($BW79,'2012'!$A$44:$A$139,0))</f>
        <v>50</v>
      </c>
      <c r="CL79" s="2">
        <f>IF(ISNA(MATCH($BW79,'2013'!$A$44:$A$139,0)),97,MATCH($BW79,'2013'!$A$44:$A$139,0))</f>
        <v>97</v>
      </c>
      <c r="CM79" s="2">
        <f>IF(ISNA(MATCH($BW79,'2014'!$A$52:$A$179,0)),129,MATCH($BW79,'2014'!$A$52:$A$179,0))</f>
        <v>60</v>
      </c>
      <c r="CN79" s="147">
        <f>IF(ISNA(MATCH($BW79,'2015'!$A$52:$A$307,0)),257,MATCH($BW79,'2015'!$A$52:$A$307,0))</f>
        <v>94</v>
      </c>
      <c r="CO79" s="147">
        <f>IF(ISNA(MATCH($BW79,'2016'!$A$52:$A$307,0)),257,MATCH($BW79,'2016'!$A$52:$A$307,0))</f>
        <v>257</v>
      </c>
      <c r="CQ79">
        <f t="shared" si="57"/>
        <v>1218</v>
      </c>
      <c r="CR79" s="281"/>
      <c r="CS79" s="279"/>
      <c r="CT79" s="278">
        <f t="shared" si="58"/>
        <v>0</v>
      </c>
      <c r="CU79" s="279">
        <f t="shared" si="44"/>
        <v>0</v>
      </c>
      <c r="CV79" s="279">
        <f t="shared" si="45"/>
        <v>0</v>
      </c>
      <c r="CW79" s="279">
        <f t="shared" si="46"/>
        <v>56</v>
      </c>
      <c r="CX79" s="279">
        <f t="shared" si="47"/>
        <v>37.329599999999999</v>
      </c>
      <c r="CY79" s="279">
        <f t="shared" si="48"/>
        <v>24.883911359999999</v>
      </c>
      <c r="CZ79" s="279">
        <f t="shared" si="49"/>
        <v>16.587615312575998</v>
      </c>
      <c r="DA79" s="279">
        <f t="shared" si="50"/>
        <v>23.057304367363159</v>
      </c>
      <c r="DB79" s="279">
        <f t="shared" si="51"/>
        <v>57.369999091284285</v>
      </c>
      <c r="DC79" s="279">
        <f t="shared" si="59"/>
        <v>46.2428413942501</v>
      </c>
      <c r="DD79" s="279">
        <f t="shared" si="60"/>
        <v>38.825478073407112</v>
      </c>
      <c r="DE79" s="279">
        <f t="shared" si="61"/>
        <v>46.881063683733181</v>
      </c>
      <c r="DF79" s="279">
        <f t="shared" si="62"/>
        <v>31.250917051576536</v>
      </c>
      <c r="DG79" s="279">
        <f t="shared" si="63"/>
        <v>35.831861306580919</v>
      </c>
      <c r="DH79" s="280">
        <f t="shared" si="80"/>
        <v>55.885518746966838</v>
      </c>
      <c r="DI79" s="280">
        <f t="shared" si="81"/>
        <v>37.253286796728091</v>
      </c>
      <c r="DJ79" s="154">
        <f t="shared" si="52"/>
        <v>30</v>
      </c>
      <c r="DK79" s="279">
        <f t="shared" si="64"/>
        <v>1218</v>
      </c>
      <c r="DL79" s="97"/>
      <c r="DM79" s="154"/>
      <c r="DN79" s="267">
        <f t="shared" si="65"/>
        <v>0</v>
      </c>
      <c r="DO79" s="154">
        <f t="shared" si="66"/>
        <v>0</v>
      </c>
      <c r="DP79" s="154">
        <f t="shared" si="67"/>
        <v>0</v>
      </c>
      <c r="DQ79" s="154">
        <f t="shared" si="68"/>
        <v>56</v>
      </c>
      <c r="DR79" s="154">
        <f t="shared" si="69"/>
        <v>56</v>
      </c>
      <c r="DS79" s="154">
        <f t="shared" si="70"/>
        <v>56</v>
      </c>
      <c r="DT79" s="154">
        <f t="shared" si="71"/>
        <v>56</v>
      </c>
      <c r="DU79" s="154">
        <f t="shared" si="72"/>
        <v>68</v>
      </c>
      <c r="DV79" s="154">
        <f t="shared" si="73"/>
        <v>110</v>
      </c>
      <c r="DW79" s="154">
        <f t="shared" si="74"/>
        <v>118</v>
      </c>
      <c r="DX79" s="154">
        <f t="shared" si="75"/>
        <v>126</v>
      </c>
      <c r="DY79" s="154">
        <f t="shared" si="76"/>
        <v>147</v>
      </c>
      <c r="DZ79" s="154">
        <f t="shared" si="77"/>
        <v>147</v>
      </c>
      <c r="EA79" s="154">
        <f t="shared" si="78"/>
        <v>162</v>
      </c>
      <c r="EB79" s="264">
        <f t="shared" si="82"/>
        <v>194</v>
      </c>
      <c r="EC79" s="264">
        <f t="shared" si="83"/>
        <v>194</v>
      </c>
      <c r="ED79" s="154">
        <f t="shared" si="53"/>
        <v>26</v>
      </c>
    </row>
    <row r="80" spans="2:137" ht="13" thickBot="1" x14ac:dyDescent="0.3">
      <c r="B80" s="162">
        <v>47</v>
      </c>
      <c r="C80" s="50">
        <f t="shared" si="42"/>
        <v>1</v>
      </c>
      <c r="D80" s="50">
        <f t="shared" si="54"/>
        <v>0</v>
      </c>
      <c r="E80" s="97"/>
      <c r="F80" s="2">
        <f t="shared" si="79"/>
        <v>75</v>
      </c>
      <c r="G80" s="487">
        <v>3683</v>
      </c>
      <c r="H80" s="98">
        <f>15- COUNTIF(L80:AC80,"#N/A")</f>
        <v>2</v>
      </c>
      <c r="I80" s="131">
        <f>SUM(AH80:AY80)+SUM(BE80:BT80)</f>
        <v>46</v>
      </c>
      <c r="J80" s="398">
        <f>DI80</f>
        <v>37.220644479999997</v>
      </c>
      <c r="K80" s="456" t="str">
        <f>IF(ISNUMBER(MATCH(G80,'[4]OPR data'!$A$3:$A$2900,0)),"Y","N")</f>
        <v>Y</v>
      </c>
      <c r="L80" s="110"/>
      <c r="M80" s="233"/>
      <c r="N80" s="469" t="e">
        <f>(INDEX(Finish_table!R$4:R$83,MATCH('16 Year_History_Results'!$G80,Finish_table!S$4:S$83,0),1))</f>
        <v>#N/A</v>
      </c>
      <c r="O80" s="233" t="e">
        <f>(INDEX(Finish_table!Z$4:Z$99,MATCH('16 Year_History_Results'!$G80,Finish_table!AA$4:AA$99,0),1))</f>
        <v>#N/A</v>
      </c>
      <c r="P80" s="233" t="e">
        <f>(INDEX(Finish_table!AI$4:AI$99,MATCH('16 Year_History_Results'!$G80,Finish_table!AJ$4:AJ$99,0),1))</f>
        <v>#N/A</v>
      </c>
      <c r="Q80" s="233" t="e">
        <f>(INDEX(Finish_table!AR$4:AR$99,MATCH('16 Year_History_Results'!$G80,Finish_table!AS$4:AS$99,0),1))</f>
        <v>#N/A</v>
      </c>
      <c r="R80" s="233" t="e">
        <f>(INDEX(Finish_table!BA$4:BA$99,MATCH('16 Year_History_Results'!$G80,Finish_table!BB$4:BB$99,0),1))</f>
        <v>#N/A</v>
      </c>
      <c r="S80" s="233" t="e">
        <f>(INDEX(Finish_table!BJ$4:BJ$99,MATCH('16 Year_History_Results'!$G80,Finish_table!BK$4:BK$99,0),1))</f>
        <v>#N/A</v>
      </c>
      <c r="T80" s="233" t="e">
        <f>(INDEX(Finish_table!BS$4:BS$99,MATCH('16 Year_History_Results'!$G80,Finish_table!BT$4:BT$99,0),1))</f>
        <v>#N/A</v>
      </c>
      <c r="U80" s="233" t="e">
        <f>(INDEX(Finish_table!CB$4:CB$99,MATCH('16 Year_History_Results'!$G80,Finish_table!CC$4:CC$99,0),1))</f>
        <v>#N/A</v>
      </c>
      <c r="V80" s="233" t="e">
        <f>(INDEX(Finish_table!CK$4:CK$99,MATCH('16 Year_History_Results'!$G80,Finish_table!CL$4:CL$99,0),1))</f>
        <v>#N/A</v>
      </c>
      <c r="W80" s="233" t="e">
        <f>(INDEX(Finish_table!CT$4:CT$99,MATCH('16 Year_History_Results'!$G80,Finish_table!CU$4:CU$99,0),1))</f>
        <v>#N/A</v>
      </c>
      <c r="X80" s="233" t="e">
        <f>(INDEX(Finish_table!DC$4:DC$99,MATCH('16 Year_History_Results'!$G80,Finish_table!DD$4:DD$99,0),1))</f>
        <v>#N/A</v>
      </c>
      <c r="Y80" s="233" t="e">
        <f>(INDEX(Finish_table!DL$4:DL$99,MATCH('16 Year_History_Results'!$G80,Finish_table!DM$4:DM$99,0),1))</f>
        <v>#N/A</v>
      </c>
      <c r="Z80" s="233" t="e">
        <f>(INDEX(Finish_table!DU$4:DU$99,MATCH('16 Year_History_Results'!$G80,Finish_table!DV$4:DV$99,0),1))</f>
        <v>#N/A</v>
      </c>
      <c r="AA80" s="233" t="str">
        <f>(INDEX(Finish_table!ED$4:ED$140,MATCH('16 Year_History_Results'!$G80,Finish_table!EE$4:EE$140,0),1))</f>
        <v>QF</v>
      </c>
      <c r="AB80" s="233" t="str">
        <f>(INDEX(Finish_table!EM$4:EM$224,MATCH('16 Year_History_Results'!$G80,Finish_table!EN$4:EN$224,0),1))</f>
        <v>QF</v>
      </c>
      <c r="AC80" s="253" t="str">
        <f>(INDEX(Finish_table!EW$4:EW$224,MATCH('16 Year_History_Results'!$G80,Finish_table!EX$4:EX$224,0),1))</f>
        <v>SF</v>
      </c>
      <c r="AD80" s="2"/>
      <c r="AE80" s="97"/>
      <c r="AG80">
        <f t="shared" si="43"/>
        <v>3683</v>
      </c>
      <c r="AH80" s="110"/>
      <c r="AI80" s="2"/>
      <c r="AJ80" s="146">
        <f>INDEX('2001'!$C$44:$C$140,'16 Year_History_Results'!BZ80)</f>
        <v>0</v>
      </c>
      <c r="AK80" s="2">
        <f>INDEX('2002'!$C$44:$C$140,'16 Year_History_Results'!CA80)</f>
        <v>0</v>
      </c>
      <c r="AL80" s="2">
        <f>INDEX('2003'!$C$44:$C$140,'16 Year_History_Results'!CB80)</f>
        <v>0</v>
      </c>
      <c r="AM80" s="2">
        <f>INDEX('2004'!$C$44:$C$140,'16 Year_History_Results'!CC80)</f>
        <v>0</v>
      </c>
      <c r="AN80" s="2">
        <f>INDEX('2005'!$C$44:$C$140,'16 Year_History_Results'!CD80)</f>
        <v>0</v>
      </c>
      <c r="AO80" s="2">
        <f>INDEX('2006'!$C$44:$C$140,'16 Year_History_Results'!CE80)</f>
        <v>0</v>
      </c>
      <c r="AP80" s="2">
        <f>INDEX('2007'!$C$44:$C$140,'16 Year_History_Results'!CF80)</f>
        <v>0</v>
      </c>
      <c r="AQ80" s="2">
        <f>INDEX('2008'!$C$44:$C$140,'16 Year_History_Results'!CG80)</f>
        <v>0</v>
      </c>
      <c r="AR80" s="2">
        <f>INDEX('2009'!$C$44:$C$140,'16 Year_History_Results'!CH80)</f>
        <v>0</v>
      </c>
      <c r="AS80" s="2">
        <f>INDEX('2010'!$C$44:$C$140,'16 Year_History_Results'!CI80)</f>
        <v>0</v>
      </c>
      <c r="AT80" s="2">
        <f>INDEX('2011'!$C$44:$C$140,'16 Year_History_Results'!CJ80)</f>
        <v>0</v>
      </c>
      <c r="AU80" s="2">
        <f>INDEX('2012'!$C$44:$C$140,'16 Year_History_Results'!CK80)</f>
        <v>0</v>
      </c>
      <c r="AV80" s="2">
        <f>INDEX('2013'!$C$44:$C$140,'16 Year_History_Results'!CL80)</f>
        <v>0</v>
      </c>
      <c r="AW80" s="2">
        <f>INDEX('2014'!$C$52:$C$180,'16 Year_History_Results'!CM80)</f>
        <v>0</v>
      </c>
      <c r="AX80" s="2">
        <f>INDEX('2015'!$E$52:$E$308,'16 Year_History_Results'!CN80)</f>
        <v>0</v>
      </c>
      <c r="AY80" s="147">
        <f>INDEX('2016'!$E$52:$E$308,'16 Year_History_Results'!CO80)</f>
        <v>10</v>
      </c>
      <c r="AZ80" s="2"/>
      <c r="BA80" s="2"/>
      <c r="BB80">
        <f t="shared" si="55"/>
        <v>3683</v>
      </c>
      <c r="BC80" s="110"/>
      <c r="BD80" s="2"/>
      <c r="BE80" s="146">
        <f>INDEX('2001'!$B$44:$B$140,'16 Year_History_Results'!BZ80)</f>
        <v>0</v>
      </c>
      <c r="BF80" s="2">
        <f>INDEX('2002'!$B$44:$B$140,'16 Year_History_Results'!CA80)</f>
        <v>0</v>
      </c>
      <c r="BG80" s="2">
        <f>INDEX('2003'!$B$44:$B$140,'16 Year_History_Results'!CB80)</f>
        <v>0</v>
      </c>
      <c r="BH80" s="2">
        <f>INDEX('2004'!$B$44:$B$140,'16 Year_History_Results'!CC80)</f>
        <v>0</v>
      </c>
      <c r="BI80" s="2">
        <f>INDEX('2005'!$B$44:$B$140,'16 Year_History_Results'!CD80)</f>
        <v>0</v>
      </c>
      <c r="BJ80" s="2">
        <f>INDEX('2006'!$B$44:$B$140,'16 Year_History_Results'!CE80)</f>
        <v>0</v>
      </c>
      <c r="BK80" s="2">
        <f>INDEX('2007'!$B$44:$B$140,'16 Year_History_Results'!CF80)</f>
        <v>0</v>
      </c>
      <c r="BL80" s="2">
        <f>INDEX('2008'!$B$44:$B$140,'16 Year_History_Results'!CG80)</f>
        <v>0</v>
      </c>
      <c r="BM80" s="2">
        <f>INDEX('2009'!$B$44:$B$140,'16 Year_History_Results'!CH80)</f>
        <v>0</v>
      </c>
      <c r="BN80" s="2">
        <f>INDEX('2010'!$B$44:$B$140,'16 Year_History_Results'!CI80)</f>
        <v>0</v>
      </c>
      <c r="BO80" s="2">
        <f>INDEX('2011'!$B$44:$B$140,'16 Year_History_Results'!CJ80)</f>
        <v>0</v>
      </c>
      <c r="BP80" s="2">
        <f>INDEX('2012'!$B$44:$B$140,'16 Year_History_Results'!CK80)</f>
        <v>0</v>
      </c>
      <c r="BQ80" s="2">
        <f>INDEX('2013'!$B$44:$B$140,'16 Year_History_Results'!CL80)</f>
        <v>0</v>
      </c>
      <c r="BR80" s="2">
        <f>INDEX('2014'!$B$52:$B$180,'16 Year_History_Results'!CM80)</f>
        <v>8</v>
      </c>
      <c r="BS80" s="147">
        <f>INDEX('2015'!$B$52:$B$308,'16 Year_History_Results'!CN80)</f>
        <v>13</v>
      </c>
      <c r="BT80" s="147">
        <f>INDEX('2016'!$B$52:$B$308,'16 Year_History_Results'!CO80)</f>
        <v>15</v>
      </c>
      <c r="BW80">
        <f t="shared" si="56"/>
        <v>3683</v>
      </c>
      <c r="BX80" s="110"/>
      <c r="BY80" s="2"/>
      <c r="BZ80" s="146">
        <f>IF(ISNA(MATCH($BW80,'2001'!$A$44:$A$139,0)),97,MATCH($BW80,'2001'!$A$44:$A$139,0))</f>
        <v>97</v>
      </c>
      <c r="CA80" s="2">
        <f>IF(ISNA(MATCH($BW80,'2002'!$A$44:$A$139,0)),97,MATCH($BW80,'2002'!$A$44:$A$139,0))</f>
        <v>97</v>
      </c>
      <c r="CB80" s="2">
        <f>IF(ISNA(MATCH($BW80,'2003'!$A$44:$A$139,0)),97,MATCH($BW80,'2003'!$A$44:$A$139,0))</f>
        <v>97</v>
      </c>
      <c r="CC80" s="2">
        <f>IF(ISNA(MATCH($BW80,'2004'!$A$44:$A$139,0)),97,MATCH($BW80,'2004'!$A$44:$A$139,0))</f>
        <v>97</v>
      </c>
      <c r="CD80" s="2">
        <f>IF(ISNA(MATCH($BW80,'2005'!$A$44:$A$139,0)),97,MATCH($BW80,'2005'!$A$44:$A$139,0))</f>
        <v>97</v>
      </c>
      <c r="CE80" s="2">
        <f>IF(ISNA(MATCH($BW80,'2006'!$A$44:$A$139,0)),97,MATCH($BW80,'2006'!$A$44:$A$139,0))</f>
        <v>97</v>
      </c>
      <c r="CF80" s="2">
        <f>IF(ISNA(MATCH($BW80,'2007'!$A$44:$A$139,0)),97,MATCH($BW80,'2007'!$A$44:$A$139,0))</f>
        <v>97</v>
      </c>
      <c r="CG80" s="2">
        <f>IF(ISNA(MATCH($BW80,'2008'!$A$44:$A$139,0)),97,MATCH($BW80,'2008'!$A$44:$A$139,0))</f>
        <v>97</v>
      </c>
      <c r="CH80" s="2">
        <f>IF(ISNA(MATCH($BW80,'2009'!$A$44:$A$139,0)),97,MATCH($BW80,'2009'!$A$44:$A$139,0))</f>
        <v>97</v>
      </c>
      <c r="CI80" s="2">
        <f>IF(ISNA(MATCH($BW80,'2010'!$A$44:$A$139,0)),97,MATCH($BW80,'2010'!$A$44:$A$139,0))</f>
        <v>97</v>
      </c>
      <c r="CJ80" s="2">
        <f>IF(ISNA(MATCH($BW80,'2011'!$A$44:$A$139,0)),97,MATCH($BW80,'2011'!$A$44:$A$139,0))</f>
        <v>97</v>
      </c>
      <c r="CK80" s="2">
        <f>IF(ISNA(MATCH($BW80,'2012'!$A$44:$A$139,0)),97,MATCH($BW80,'2012'!$A$44:$A$139,0))</f>
        <v>97</v>
      </c>
      <c r="CL80" s="2">
        <f>IF(ISNA(MATCH($BW80,'2013'!$A$44:$A$139,0)),97,MATCH($BW80,'2013'!$A$44:$A$139,0))</f>
        <v>97</v>
      </c>
      <c r="CM80" s="2">
        <f>IF(ISNA(MATCH($BW80,'2014'!$A$52:$A$179,0)),129,MATCH($BW80,'2014'!$A$52:$A$179,0))</f>
        <v>120</v>
      </c>
      <c r="CN80" s="147">
        <f>IF(ISNA(MATCH($BW80,'2015'!$A$52:$A$307,0)),257,MATCH($BW80,'2015'!$A$52:$A$307,0))</f>
        <v>208</v>
      </c>
      <c r="CO80" s="147">
        <f>IF(ISNA(MATCH($BW80,'2016'!$A$52:$A$307,0)),257,MATCH($BW80,'2016'!$A$52:$A$307,0))</f>
        <v>206</v>
      </c>
      <c r="CQ80">
        <f t="shared" si="57"/>
        <v>3683</v>
      </c>
      <c r="CR80" s="281"/>
      <c r="CS80" s="279"/>
      <c r="CT80" s="278">
        <f t="shared" si="58"/>
        <v>0</v>
      </c>
      <c r="CU80" s="279">
        <f t="shared" si="44"/>
        <v>0</v>
      </c>
      <c r="CV80" s="279">
        <f t="shared" si="45"/>
        <v>0</v>
      </c>
      <c r="CW80" s="279">
        <f t="shared" si="46"/>
        <v>0</v>
      </c>
      <c r="CX80" s="279">
        <f t="shared" si="47"/>
        <v>0</v>
      </c>
      <c r="CY80" s="279">
        <f t="shared" si="48"/>
        <v>0</v>
      </c>
      <c r="CZ80" s="279">
        <f t="shared" si="49"/>
        <v>0</v>
      </c>
      <c r="DA80" s="279">
        <f t="shared" si="50"/>
        <v>0</v>
      </c>
      <c r="DB80" s="279">
        <f t="shared" si="51"/>
        <v>0</v>
      </c>
      <c r="DC80" s="279">
        <f t="shared" si="59"/>
        <v>0</v>
      </c>
      <c r="DD80" s="279">
        <f t="shared" si="60"/>
        <v>0</v>
      </c>
      <c r="DE80" s="279">
        <f t="shared" si="61"/>
        <v>0</v>
      </c>
      <c r="DF80" s="279">
        <f t="shared" si="62"/>
        <v>0</v>
      </c>
      <c r="DG80" s="279">
        <f t="shared" si="63"/>
        <v>8</v>
      </c>
      <c r="DH80" s="280">
        <f t="shared" si="80"/>
        <v>18.332799999999999</v>
      </c>
      <c r="DI80" s="280">
        <f t="shared" si="81"/>
        <v>37.220644479999997</v>
      </c>
      <c r="DJ80" s="154">
        <f t="shared" si="52"/>
        <v>130</v>
      </c>
      <c r="DK80" s="279">
        <f t="shared" si="64"/>
        <v>3683</v>
      </c>
      <c r="DL80" s="97"/>
      <c r="DM80" s="154"/>
      <c r="DN80" s="267">
        <f t="shared" si="65"/>
        <v>0</v>
      </c>
      <c r="DO80" s="154">
        <f t="shared" si="66"/>
        <v>0</v>
      </c>
      <c r="DP80" s="154">
        <f t="shared" si="67"/>
        <v>0</v>
      </c>
      <c r="DQ80" s="154">
        <f t="shared" si="68"/>
        <v>0</v>
      </c>
      <c r="DR80" s="154">
        <f t="shared" si="69"/>
        <v>0</v>
      </c>
      <c r="DS80" s="154">
        <f t="shared" si="70"/>
        <v>0</v>
      </c>
      <c r="DT80" s="154">
        <f t="shared" si="71"/>
        <v>0</v>
      </c>
      <c r="DU80" s="154">
        <f t="shared" si="72"/>
        <v>0</v>
      </c>
      <c r="DV80" s="154">
        <f t="shared" si="73"/>
        <v>0</v>
      </c>
      <c r="DW80" s="154">
        <f t="shared" si="74"/>
        <v>0</v>
      </c>
      <c r="DX80" s="154">
        <f t="shared" si="75"/>
        <v>0</v>
      </c>
      <c r="DY80" s="154">
        <f t="shared" si="76"/>
        <v>0</v>
      </c>
      <c r="DZ80" s="154">
        <f t="shared" si="77"/>
        <v>0</v>
      </c>
      <c r="EA80" s="154">
        <f t="shared" si="78"/>
        <v>8</v>
      </c>
      <c r="EB80" s="264">
        <f t="shared" si="82"/>
        <v>21</v>
      </c>
      <c r="EC80" s="264">
        <f t="shared" si="83"/>
        <v>46</v>
      </c>
      <c r="ED80" s="154">
        <f t="shared" si="53"/>
        <v>313</v>
      </c>
    </row>
    <row r="81" spans="2:137" ht="13" thickBot="1" x14ac:dyDescent="0.3">
      <c r="B81" s="162">
        <v>47</v>
      </c>
      <c r="C81" s="50">
        <f t="shared" si="42"/>
        <v>2</v>
      </c>
      <c r="D81" s="50">
        <f t="shared" si="54"/>
        <v>0</v>
      </c>
      <c r="E81" s="97"/>
      <c r="F81" s="2">
        <f t="shared" si="79"/>
        <v>76</v>
      </c>
      <c r="G81" s="494">
        <v>1717</v>
      </c>
      <c r="H81" s="98">
        <f>15- COUNTIF(L81:AC81,"#N/A")</f>
        <v>7</v>
      </c>
      <c r="I81" s="131">
        <f>SUM(AH81:AY81)+SUM(BE81:BT81)</f>
        <v>175</v>
      </c>
      <c r="J81" s="398">
        <f>DI81</f>
        <v>37.13415960042142</v>
      </c>
      <c r="K81" s="456" t="str">
        <f>IF(ISNUMBER(MATCH(G81,'[4]OPR data'!$A$3:$A$2900,0)),"Y","N")</f>
        <v>N</v>
      </c>
      <c r="L81" s="110"/>
      <c r="M81" s="233"/>
      <c r="N81" s="469" t="e">
        <f>(INDEX(Finish_table!R$4:R$83,MATCH('16 Year_History_Results'!$G81,Finish_table!S$4:S$83,0),1))</f>
        <v>#N/A</v>
      </c>
      <c r="O81" s="233" t="e">
        <f>(INDEX(Finish_table!Z$4:Z$99,MATCH('16 Year_History_Results'!$G81,Finish_table!AA$4:AA$99,0),1))</f>
        <v>#N/A</v>
      </c>
      <c r="P81" s="233" t="e">
        <f>(INDEX(Finish_table!AI$4:AI$99,MATCH('16 Year_History_Results'!$G81,Finish_table!AJ$4:AJ$99,0),1))</f>
        <v>#N/A</v>
      </c>
      <c r="Q81" s="233" t="e">
        <f>(INDEX(Finish_table!AR$4:AR$99,MATCH('16 Year_History_Results'!$G81,Finish_table!AS$4:AS$99,0),1))</f>
        <v>#N/A</v>
      </c>
      <c r="R81" s="233" t="e">
        <f>(INDEX(Finish_table!BA$4:BA$99,MATCH('16 Year_History_Results'!$G81,Finish_table!BB$4:BB$99,0),1))</f>
        <v>#N/A</v>
      </c>
      <c r="S81" s="233" t="e">
        <f>(INDEX(Finish_table!BJ$4:BJ$99,MATCH('16 Year_History_Results'!$G81,Finish_table!BK$4:BK$99,0),1))</f>
        <v>#N/A</v>
      </c>
      <c r="T81" s="233" t="e">
        <f>(INDEX(Finish_table!BS$4:BS$99,MATCH('16 Year_History_Results'!$G81,Finish_table!BT$4:BT$99,0),1))</f>
        <v>#N/A</v>
      </c>
      <c r="U81" s="233" t="str">
        <f>(INDEX(Finish_table!CB$4:CB$99,MATCH('16 Year_History_Results'!$G81,Finish_table!CC$4:CC$99,0),1))</f>
        <v>F</v>
      </c>
      <c r="V81" s="233" t="str">
        <f>(INDEX(Finish_table!CK$4:CK$99,MATCH('16 Year_History_Results'!$G81,Finish_table!CL$4:CL$99,0),1))</f>
        <v>F</v>
      </c>
      <c r="W81" s="233" t="str">
        <f>(INDEX(Finish_table!CT$4:CT$99,MATCH('16 Year_History_Results'!$G81,Finish_table!CU$4:CU$99,0),1))</f>
        <v>QF</v>
      </c>
      <c r="X81" s="233" t="str">
        <f>(INDEX(Finish_table!DC$4:DC$99,MATCH('16 Year_History_Results'!$G81,Finish_table!DD$4:DD$99,0),1))</f>
        <v>SF</v>
      </c>
      <c r="Y81" s="233" t="str">
        <f>(INDEX(Finish_table!DL$4:DL$99,MATCH('16 Year_History_Results'!$G81,Finish_table!DM$4:DM$99,0),1))</f>
        <v>SF</v>
      </c>
      <c r="Z81" s="233" t="str">
        <f>(INDEX(Finish_table!DU$4:DU$99,MATCH('16 Year_History_Results'!$G81,Finish_table!DV$4:DV$99,0),1))</f>
        <v>QF</v>
      </c>
      <c r="AA81" s="233" t="str">
        <f>(INDEX(Finish_table!ED$4:ED$140,MATCH('16 Year_History_Results'!$G81,Finish_table!EE$4:EE$140,0),1))</f>
        <v>QF</v>
      </c>
      <c r="AB81" s="233" t="str">
        <f>(INDEX(Finish_table!EM$4:EM$224,MATCH('16 Year_History_Results'!$G81,Finish_table!EN$4:EN$224,0),1))</f>
        <v>SF</v>
      </c>
      <c r="AC81" s="253" t="e">
        <f>(INDEX(Finish_table!EW$4:EW$224,MATCH('16 Year_History_Results'!$G81,Finish_table!EX$4:EX$224,0),1))</f>
        <v>#N/A</v>
      </c>
      <c r="AD81" s="2"/>
      <c r="AE81" s="97"/>
      <c r="AG81">
        <f t="shared" si="43"/>
        <v>1717</v>
      </c>
      <c r="AH81" s="110"/>
      <c r="AI81" s="2"/>
      <c r="AJ81" s="146">
        <f>INDEX('2001'!$C$44:$C$140,'16 Year_History_Results'!BZ81)</f>
        <v>0</v>
      </c>
      <c r="AK81" s="2">
        <f>INDEX('2002'!$C$44:$C$140,'16 Year_History_Results'!CA81)</f>
        <v>0</v>
      </c>
      <c r="AL81" s="2">
        <f>INDEX('2003'!$C$44:$C$140,'16 Year_History_Results'!CB81)</f>
        <v>0</v>
      </c>
      <c r="AM81" s="2">
        <f>INDEX('2004'!$C$44:$C$140,'16 Year_History_Results'!CC81)</f>
        <v>0</v>
      </c>
      <c r="AN81" s="2">
        <f>INDEX('2005'!$C$44:$C$140,'16 Year_History_Results'!CD81)</f>
        <v>0</v>
      </c>
      <c r="AO81" s="2">
        <f>INDEX('2006'!$C$44:$C$140,'16 Year_History_Results'!CE81)</f>
        <v>0</v>
      </c>
      <c r="AP81" s="2">
        <f>INDEX('2007'!$C$44:$C$140,'16 Year_History_Results'!CF81)</f>
        <v>0</v>
      </c>
      <c r="AQ81" s="2">
        <f>INDEX('2008'!$C$44:$C$140,'16 Year_History_Results'!CG81)</f>
        <v>20</v>
      </c>
      <c r="AR81" s="2">
        <f>INDEX('2009'!$C$44:$C$140,'16 Year_History_Results'!CH81)</f>
        <v>20</v>
      </c>
      <c r="AS81" s="2">
        <f>INDEX('2010'!$C$44:$C$140,'16 Year_History_Results'!CI81)</f>
        <v>0</v>
      </c>
      <c r="AT81" s="2">
        <f>INDEX('2011'!$C$44:$C$140,'16 Year_History_Results'!CJ81)</f>
        <v>10</v>
      </c>
      <c r="AU81" s="2">
        <f>INDEX('2012'!$C$44:$C$140,'16 Year_History_Results'!CK81)</f>
        <v>10</v>
      </c>
      <c r="AV81" s="2">
        <f>INDEX('2013'!$C$44:$C$140,'16 Year_History_Results'!CL81)</f>
        <v>0</v>
      </c>
      <c r="AW81" s="2">
        <f>INDEX('2014'!$C$52:$C$180,'16 Year_History_Results'!CM81)</f>
        <v>0</v>
      </c>
      <c r="AX81" s="2">
        <f>INDEX('2015'!$E$52:$E$308,'16 Year_History_Results'!CN81)</f>
        <v>10</v>
      </c>
      <c r="AY81" s="147">
        <f>INDEX('2016'!$E$52:$E$308,'16 Year_History_Results'!CO81)</f>
        <v>0</v>
      </c>
      <c r="AZ81" s="2"/>
      <c r="BA81" s="2"/>
      <c r="BB81">
        <f t="shared" si="55"/>
        <v>1717</v>
      </c>
      <c r="BC81" s="110"/>
      <c r="BD81" s="2"/>
      <c r="BE81" s="146">
        <f>INDEX('2001'!$B$44:$B$140,'16 Year_History_Results'!BZ81)</f>
        <v>0</v>
      </c>
      <c r="BF81" s="2">
        <f>INDEX('2002'!$B$44:$B$140,'16 Year_History_Results'!CA81)</f>
        <v>0</v>
      </c>
      <c r="BG81" s="2">
        <f>INDEX('2003'!$B$44:$B$140,'16 Year_History_Results'!CB81)</f>
        <v>0</v>
      </c>
      <c r="BH81" s="2">
        <f>INDEX('2004'!$B$44:$B$140,'16 Year_History_Results'!CC81)</f>
        <v>0</v>
      </c>
      <c r="BI81" s="2">
        <f>INDEX('2005'!$B$44:$B$140,'16 Year_History_Results'!CD81)</f>
        <v>0</v>
      </c>
      <c r="BJ81" s="2">
        <f>INDEX('2006'!$B$44:$B$140,'16 Year_History_Results'!CE81)</f>
        <v>0</v>
      </c>
      <c r="BK81" s="2">
        <f>INDEX('2007'!$B$44:$B$140,'16 Year_History_Results'!CF81)</f>
        <v>0</v>
      </c>
      <c r="BL81" s="2">
        <f>INDEX('2008'!$B$44:$B$140,'16 Year_History_Results'!CG81)</f>
        <v>15</v>
      </c>
      <c r="BM81" s="2">
        <f>INDEX('2009'!$B$44:$B$140,'16 Year_History_Results'!CH81)</f>
        <v>11</v>
      </c>
      <c r="BN81" s="2">
        <f>INDEX('2010'!$B$44:$B$140,'16 Year_History_Results'!CI81)</f>
        <v>13</v>
      </c>
      <c r="BO81" s="2">
        <f>INDEX('2011'!$B$44:$B$140,'16 Year_History_Results'!CJ81)</f>
        <v>15</v>
      </c>
      <c r="BP81" s="2">
        <f>INDEX('2012'!$B$44:$B$140,'16 Year_History_Results'!CK81)</f>
        <v>15</v>
      </c>
      <c r="BQ81" s="2">
        <f>INDEX('2013'!$B$44:$B$140,'16 Year_History_Results'!CL81)</f>
        <v>11</v>
      </c>
      <c r="BR81" s="2">
        <f>INDEX('2014'!$B$52:$B$180,'16 Year_History_Results'!CM81)</f>
        <v>9</v>
      </c>
      <c r="BS81" s="147">
        <f>INDEX('2015'!$B$52:$B$308,'16 Year_History_Results'!CN81)</f>
        <v>16</v>
      </c>
      <c r="BT81" s="147">
        <f>INDEX('2016'!$B$52:$B$308,'16 Year_History_Results'!CO81)</f>
        <v>0</v>
      </c>
      <c r="BW81">
        <f t="shared" si="56"/>
        <v>1717</v>
      </c>
      <c r="BX81" s="110"/>
      <c r="BY81" s="2"/>
      <c r="BZ81" s="146">
        <f>IF(ISNA(MATCH($BW81,'2001'!$A$44:$A$139,0)),97,MATCH($BW81,'2001'!$A$44:$A$139,0))</f>
        <v>97</v>
      </c>
      <c r="CA81" s="2">
        <f>IF(ISNA(MATCH($BW81,'2002'!$A$44:$A$139,0)),97,MATCH($BW81,'2002'!$A$44:$A$139,0))</f>
        <v>97</v>
      </c>
      <c r="CB81" s="2">
        <f>IF(ISNA(MATCH($BW81,'2003'!$A$44:$A$139,0)),97,MATCH($BW81,'2003'!$A$44:$A$139,0))</f>
        <v>97</v>
      </c>
      <c r="CC81" s="2">
        <f>IF(ISNA(MATCH($BW81,'2004'!$A$44:$A$139,0)),97,MATCH($BW81,'2004'!$A$44:$A$139,0))</f>
        <v>97</v>
      </c>
      <c r="CD81" s="2">
        <f>IF(ISNA(MATCH($BW81,'2005'!$A$44:$A$139,0)),97,MATCH($BW81,'2005'!$A$44:$A$139,0))</f>
        <v>97</v>
      </c>
      <c r="CE81" s="2">
        <f>IF(ISNA(MATCH($BW81,'2006'!$A$44:$A$139,0)),97,MATCH($BW81,'2006'!$A$44:$A$139,0))</f>
        <v>97</v>
      </c>
      <c r="CF81" s="2">
        <f>IF(ISNA(MATCH($BW81,'2007'!$A$44:$A$139,0)),97,MATCH($BW81,'2007'!$A$44:$A$139,0))</f>
        <v>97</v>
      </c>
      <c r="CG81" s="2">
        <f>IF(ISNA(MATCH($BW81,'2008'!$A$44:$A$139,0)),97,MATCH($BW81,'2008'!$A$44:$A$139,0))</f>
        <v>82</v>
      </c>
      <c r="CH81" s="2">
        <f>IF(ISNA(MATCH($BW81,'2009'!$A$44:$A$139,0)),97,MATCH($BW81,'2009'!$A$44:$A$139,0))</f>
        <v>78</v>
      </c>
      <c r="CI81" s="2">
        <f>IF(ISNA(MATCH($BW81,'2010'!$A$44:$A$139,0)),97,MATCH($BW81,'2010'!$A$44:$A$139,0))</f>
        <v>68</v>
      </c>
      <c r="CJ81" s="2">
        <f>IF(ISNA(MATCH($BW81,'2011'!$A$44:$A$139,0)),97,MATCH($BW81,'2011'!$A$44:$A$139,0))</f>
        <v>67</v>
      </c>
      <c r="CK81" s="2">
        <f>IF(ISNA(MATCH($BW81,'2012'!$A$44:$A$139,0)),97,MATCH($BW81,'2012'!$A$44:$A$139,0))</f>
        <v>62</v>
      </c>
      <c r="CL81" s="2">
        <f>IF(ISNA(MATCH($BW81,'2013'!$A$44:$A$139,0)),97,MATCH($BW81,'2013'!$A$44:$A$139,0))</f>
        <v>54</v>
      </c>
      <c r="CM81" s="2">
        <f>IF(ISNA(MATCH($BW81,'2014'!$A$52:$A$179,0)),129,MATCH($BW81,'2014'!$A$52:$A$179,0))</f>
        <v>76</v>
      </c>
      <c r="CN81" s="147">
        <f>IF(ISNA(MATCH($BW81,'2015'!$A$52:$A$307,0)),257,MATCH($BW81,'2015'!$A$52:$A$307,0))</f>
        <v>121</v>
      </c>
      <c r="CO81" s="147">
        <f>IF(ISNA(MATCH($BW81,'2016'!$A$52:$A$307,0)),257,MATCH($BW81,'2016'!$A$52:$A$307,0))</f>
        <v>257</v>
      </c>
      <c r="CQ81">
        <f t="shared" si="57"/>
        <v>1717</v>
      </c>
      <c r="CR81" s="281"/>
      <c r="CS81" s="279"/>
      <c r="CT81" s="278">
        <f t="shared" si="58"/>
        <v>0</v>
      </c>
      <c r="CU81" s="279">
        <f t="shared" si="44"/>
        <v>0</v>
      </c>
      <c r="CV81" s="279">
        <f t="shared" si="45"/>
        <v>0</v>
      </c>
      <c r="CW81" s="279">
        <f t="shared" si="46"/>
        <v>0</v>
      </c>
      <c r="CX81" s="279">
        <f t="shared" si="47"/>
        <v>0</v>
      </c>
      <c r="CY81" s="279">
        <f t="shared" si="48"/>
        <v>0</v>
      </c>
      <c r="CZ81" s="279">
        <f t="shared" si="49"/>
        <v>0</v>
      </c>
      <c r="DA81" s="279">
        <f t="shared" si="50"/>
        <v>35</v>
      </c>
      <c r="DB81" s="279">
        <f t="shared" si="51"/>
        <v>54.331000000000003</v>
      </c>
      <c r="DC81" s="279">
        <f t="shared" si="59"/>
        <v>49.217044600000001</v>
      </c>
      <c r="DD81" s="279">
        <f t="shared" si="60"/>
        <v>57.808081930359997</v>
      </c>
      <c r="DE81" s="279">
        <f t="shared" si="61"/>
        <v>63.53486741477797</v>
      </c>
      <c r="DF81" s="279">
        <f t="shared" si="62"/>
        <v>53.35234261869099</v>
      </c>
      <c r="DG81" s="279">
        <f t="shared" si="63"/>
        <v>44.564671589619415</v>
      </c>
      <c r="DH81" s="280">
        <f t="shared" si="80"/>
        <v>55.706810081640299</v>
      </c>
      <c r="DI81" s="280">
        <f t="shared" si="81"/>
        <v>37.13415960042142</v>
      </c>
      <c r="DJ81" s="154">
        <f t="shared" si="52"/>
        <v>31</v>
      </c>
      <c r="DK81" s="279">
        <f t="shared" si="64"/>
        <v>1717</v>
      </c>
      <c r="DL81" s="97"/>
      <c r="DM81" s="154"/>
      <c r="DN81" s="267">
        <f t="shared" si="65"/>
        <v>0</v>
      </c>
      <c r="DO81" s="154">
        <f t="shared" si="66"/>
        <v>0</v>
      </c>
      <c r="DP81" s="154">
        <f t="shared" si="67"/>
        <v>0</v>
      </c>
      <c r="DQ81" s="154">
        <f t="shared" si="68"/>
        <v>0</v>
      </c>
      <c r="DR81" s="154">
        <f t="shared" si="69"/>
        <v>0</v>
      </c>
      <c r="DS81" s="154">
        <f t="shared" si="70"/>
        <v>0</v>
      </c>
      <c r="DT81" s="154">
        <f t="shared" si="71"/>
        <v>0</v>
      </c>
      <c r="DU81" s="154">
        <f t="shared" si="72"/>
        <v>35</v>
      </c>
      <c r="DV81" s="154">
        <f t="shared" si="73"/>
        <v>66</v>
      </c>
      <c r="DW81" s="154">
        <f t="shared" si="74"/>
        <v>79</v>
      </c>
      <c r="DX81" s="154">
        <f t="shared" si="75"/>
        <v>104</v>
      </c>
      <c r="DY81" s="154">
        <f t="shared" si="76"/>
        <v>129</v>
      </c>
      <c r="DZ81" s="154">
        <f t="shared" si="77"/>
        <v>140</v>
      </c>
      <c r="EA81" s="154">
        <f t="shared" si="78"/>
        <v>149</v>
      </c>
      <c r="EB81" s="264">
        <f t="shared" si="82"/>
        <v>175</v>
      </c>
      <c r="EC81" s="264">
        <f t="shared" si="83"/>
        <v>175</v>
      </c>
      <c r="ED81" s="154">
        <f t="shared" si="53"/>
        <v>34</v>
      </c>
    </row>
    <row r="82" spans="2:137" ht="13" thickBot="1" x14ac:dyDescent="0.3">
      <c r="B82" s="164">
        <v>47</v>
      </c>
      <c r="C82" s="50">
        <f t="shared" si="42"/>
        <v>3</v>
      </c>
      <c r="D82" s="50">
        <f t="shared" si="54"/>
        <v>0</v>
      </c>
      <c r="E82" s="97"/>
      <c r="F82" s="2">
        <f t="shared" si="79"/>
        <v>77</v>
      </c>
      <c r="G82" s="207">
        <v>225</v>
      </c>
      <c r="H82" s="98">
        <f>15- COUNTIF(L82:AC82,"#N/A")</f>
        <v>3</v>
      </c>
      <c r="I82" s="131">
        <f>SUM(AH82:AY82)+SUM(BE82:BT82)</f>
        <v>54</v>
      </c>
      <c r="J82" s="398">
        <f>DI82</f>
        <v>36.848940834071996</v>
      </c>
      <c r="K82" s="456" t="str">
        <f>IF(ISNUMBER(MATCH(G82,'[4]OPR data'!$A$3:$A$2900,0)),"Y","N")</f>
        <v>Y</v>
      </c>
      <c r="L82" s="110"/>
      <c r="M82" s="233"/>
      <c r="N82" s="469" t="e">
        <f>(INDEX(Finish_table!R$4:R$83,MATCH('16 Year_History_Results'!$G82,Finish_table!S$4:S$83,0),1))</f>
        <v>#N/A</v>
      </c>
      <c r="O82" s="233" t="e">
        <f>(INDEX(Finish_table!Z$4:Z$99,MATCH('16 Year_History_Results'!$G82,Finish_table!AA$4:AA$99,0),1))</f>
        <v>#N/A</v>
      </c>
      <c r="P82" s="233" t="e">
        <f>(INDEX(Finish_table!AI$4:AI$99,MATCH('16 Year_History_Results'!$G82,Finish_table!AJ$4:AJ$99,0),1))</f>
        <v>#N/A</v>
      </c>
      <c r="Q82" s="233" t="e">
        <f>(INDEX(Finish_table!AR$4:AR$99,MATCH('16 Year_History_Results'!$G82,Finish_table!AS$4:AS$99,0),1))</f>
        <v>#N/A</v>
      </c>
      <c r="R82" s="233" t="e">
        <f>(INDEX(Finish_table!BA$4:BA$99,MATCH('16 Year_History_Results'!$G82,Finish_table!BB$4:BB$99,0),1))</f>
        <v>#N/A</v>
      </c>
      <c r="S82" s="233" t="e">
        <f>(INDEX(Finish_table!BJ$4:BJ$99,MATCH('16 Year_History_Results'!$G82,Finish_table!BK$4:BK$99,0),1))</f>
        <v>#N/A</v>
      </c>
      <c r="T82" s="233" t="e">
        <f>(INDEX(Finish_table!BS$4:BS$99,MATCH('16 Year_History_Results'!$G82,Finish_table!BT$4:BT$99,0),1))</f>
        <v>#N/A</v>
      </c>
      <c r="U82" s="233" t="e">
        <f>(INDEX(Finish_table!CB$4:CB$99,MATCH('16 Year_History_Results'!$G82,Finish_table!CC$4:CC$99,0),1))</f>
        <v>#N/A</v>
      </c>
      <c r="V82" s="233" t="e">
        <f>(INDEX(Finish_table!CK$4:CK$99,MATCH('16 Year_History_Results'!$G82,Finish_table!CL$4:CL$99,0),1))</f>
        <v>#N/A</v>
      </c>
      <c r="W82" s="233" t="e">
        <f>(INDEX(Finish_table!CT$4:CT$99,MATCH('16 Year_History_Results'!$G82,Finish_table!CU$4:CU$99,0),1))</f>
        <v>#N/A</v>
      </c>
      <c r="X82" s="233" t="e">
        <f>(INDEX(Finish_table!DC$4:DC$99,MATCH('16 Year_History_Results'!$G82,Finish_table!DD$4:DD$99,0),1))</f>
        <v>#N/A</v>
      </c>
      <c r="Y82" s="233" t="e">
        <f>(INDEX(Finish_table!DL$4:DL$99,MATCH('16 Year_History_Results'!$G82,Finish_table!DM$4:DM$99,0),1))</f>
        <v>#N/A</v>
      </c>
      <c r="Z82" s="233" t="str">
        <f>(INDEX(Finish_table!DU$4:DU$99,MATCH('16 Year_History_Results'!$G82,Finish_table!DV$4:DV$99,0),1))</f>
        <v>QF</v>
      </c>
      <c r="AA82" s="233" t="str">
        <f>(INDEX(Finish_table!ED$4:ED$140,MATCH('16 Year_History_Results'!$G82,Finish_table!EE$4:EE$140,0),1))</f>
        <v>QF</v>
      </c>
      <c r="AB82" s="233" t="str">
        <f>(INDEX(Finish_table!EM$4:EM$224,MATCH('16 Year_History_Results'!$G82,Finish_table!EN$4:EN$224,0),1))</f>
        <v>F</v>
      </c>
      <c r="AC82" s="253" t="str">
        <f>(INDEX(Finish_table!EW$4:EW$224,MATCH('16 Year_History_Results'!$G82,Finish_table!EX$4:EX$224,0),1))</f>
        <v>QF</v>
      </c>
      <c r="AD82" s="2"/>
      <c r="AE82" s="97"/>
      <c r="AG82">
        <f t="shared" si="43"/>
        <v>225</v>
      </c>
      <c r="AH82" s="110"/>
      <c r="AI82" s="2"/>
      <c r="AJ82" s="146">
        <f>INDEX('2001'!$C$44:$C$140,'16 Year_History_Results'!BZ82)</f>
        <v>0</v>
      </c>
      <c r="AK82" s="2">
        <f>INDEX('2002'!$C$44:$C$140,'16 Year_History_Results'!CA82)</f>
        <v>0</v>
      </c>
      <c r="AL82" s="2">
        <f>INDEX('2003'!$C$44:$C$140,'16 Year_History_Results'!CB82)</f>
        <v>0</v>
      </c>
      <c r="AM82" s="2">
        <f>INDEX('2004'!$C$44:$C$140,'16 Year_History_Results'!CC82)</f>
        <v>0</v>
      </c>
      <c r="AN82" s="2">
        <f>INDEX('2005'!$C$44:$C$140,'16 Year_History_Results'!CD82)</f>
        <v>0</v>
      </c>
      <c r="AO82" s="2">
        <f>INDEX('2006'!$C$44:$C$140,'16 Year_History_Results'!CE82)</f>
        <v>0</v>
      </c>
      <c r="AP82" s="2">
        <f>INDEX('2007'!$C$44:$C$140,'16 Year_History_Results'!CF82)</f>
        <v>0</v>
      </c>
      <c r="AQ82" s="2">
        <f>INDEX('2008'!$C$44:$C$140,'16 Year_History_Results'!CG82)</f>
        <v>0</v>
      </c>
      <c r="AR82" s="2">
        <f>INDEX('2009'!$C$44:$C$140,'16 Year_History_Results'!CH82)</f>
        <v>0</v>
      </c>
      <c r="AS82" s="2">
        <f>INDEX('2010'!$C$44:$C$140,'16 Year_History_Results'!CI82)</f>
        <v>0</v>
      </c>
      <c r="AT82" s="2">
        <f>INDEX('2011'!$C$44:$C$140,'16 Year_History_Results'!CJ82)</f>
        <v>0</v>
      </c>
      <c r="AU82" s="2">
        <f>INDEX('2012'!$C$44:$C$140,'16 Year_History_Results'!CK82)</f>
        <v>0</v>
      </c>
      <c r="AV82" s="2">
        <f>INDEX('2013'!$C$44:$C$140,'16 Year_History_Results'!CL82)</f>
        <v>0</v>
      </c>
      <c r="AW82" s="2">
        <f>INDEX('2014'!$C$52:$C$180,'16 Year_History_Results'!CM82)</f>
        <v>0</v>
      </c>
      <c r="AX82" s="2">
        <f>INDEX('2015'!$E$52:$E$308,'16 Year_History_Results'!CN82)</f>
        <v>20</v>
      </c>
      <c r="AY82" s="147">
        <f>INDEX('2016'!$E$52:$E$308,'16 Year_History_Results'!CO82)</f>
        <v>0</v>
      </c>
      <c r="AZ82" s="2"/>
      <c r="BA82" s="2"/>
      <c r="BB82">
        <f t="shared" si="55"/>
        <v>225</v>
      </c>
      <c r="BC82" s="110"/>
      <c r="BD82" s="2"/>
      <c r="BE82" s="146">
        <f>INDEX('2001'!$B$44:$B$140,'16 Year_History_Results'!BZ82)</f>
        <v>0</v>
      </c>
      <c r="BF82" s="2">
        <f>INDEX('2002'!$B$44:$B$140,'16 Year_History_Results'!CA82)</f>
        <v>0</v>
      </c>
      <c r="BG82" s="2">
        <f>INDEX('2003'!$B$44:$B$140,'16 Year_History_Results'!CB82)</f>
        <v>0</v>
      </c>
      <c r="BH82" s="2">
        <f>INDEX('2004'!$B$44:$B$140,'16 Year_History_Results'!CC82)</f>
        <v>0</v>
      </c>
      <c r="BI82" s="2">
        <f>INDEX('2005'!$B$44:$B$140,'16 Year_History_Results'!CD82)</f>
        <v>0</v>
      </c>
      <c r="BJ82" s="2">
        <f>INDEX('2006'!$B$44:$B$140,'16 Year_History_Results'!CE82)</f>
        <v>0</v>
      </c>
      <c r="BK82" s="2">
        <f>INDEX('2007'!$B$44:$B$140,'16 Year_History_Results'!CF82)</f>
        <v>0</v>
      </c>
      <c r="BL82" s="2">
        <f>INDEX('2008'!$B$44:$B$140,'16 Year_History_Results'!CG82)</f>
        <v>0</v>
      </c>
      <c r="BM82" s="2">
        <f>INDEX('2009'!$B$44:$B$140,'16 Year_History_Results'!CH82)</f>
        <v>0</v>
      </c>
      <c r="BN82" s="2">
        <f>INDEX('2010'!$B$44:$B$140,'16 Year_History_Results'!CI82)</f>
        <v>0</v>
      </c>
      <c r="BO82" s="2">
        <f>INDEX('2011'!$B$44:$B$140,'16 Year_History_Results'!CJ82)</f>
        <v>0</v>
      </c>
      <c r="BP82" s="2">
        <f>INDEX('2012'!$B$44:$B$140,'16 Year_History_Results'!CK82)</f>
        <v>0</v>
      </c>
      <c r="BQ82" s="2">
        <f>INDEX('2013'!$B$44:$B$140,'16 Year_History_Results'!CL82)</f>
        <v>7</v>
      </c>
      <c r="BR82" s="2">
        <f>INDEX('2014'!$B$52:$B$180,'16 Year_History_Results'!CM82)</f>
        <v>7</v>
      </c>
      <c r="BS82" s="147">
        <f>INDEX('2015'!$B$52:$B$308,'16 Year_History_Results'!CN82)</f>
        <v>5</v>
      </c>
      <c r="BT82" s="147">
        <f>INDEX('2016'!$B$52:$B$308,'16 Year_History_Results'!CO82)</f>
        <v>15</v>
      </c>
      <c r="BW82">
        <f t="shared" si="56"/>
        <v>225</v>
      </c>
      <c r="BX82" s="110"/>
      <c r="BY82" s="2"/>
      <c r="BZ82" s="146">
        <f>IF(ISNA(MATCH($BW82,'2001'!$A$44:$A$139,0)),97,MATCH($BW82,'2001'!$A$44:$A$139,0))</f>
        <v>97</v>
      </c>
      <c r="CA82" s="2">
        <f>IF(ISNA(MATCH($BW82,'2002'!$A$44:$A$139,0)),97,MATCH($BW82,'2002'!$A$44:$A$139,0))</f>
        <v>97</v>
      </c>
      <c r="CB82" s="2">
        <f>IF(ISNA(MATCH($BW82,'2003'!$A$44:$A$139,0)),97,MATCH($BW82,'2003'!$A$44:$A$139,0))</f>
        <v>97</v>
      </c>
      <c r="CC82" s="2">
        <f>IF(ISNA(MATCH($BW82,'2004'!$A$44:$A$139,0)),97,MATCH($BW82,'2004'!$A$44:$A$139,0))</f>
        <v>97</v>
      </c>
      <c r="CD82" s="2">
        <f>IF(ISNA(MATCH($BW82,'2005'!$A$44:$A$139,0)),97,MATCH($BW82,'2005'!$A$44:$A$139,0))</f>
        <v>97</v>
      </c>
      <c r="CE82" s="2">
        <f>IF(ISNA(MATCH($BW82,'2006'!$A$44:$A$139,0)),97,MATCH($BW82,'2006'!$A$44:$A$139,0))</f>
        <v>97</v>
      </c>
      <c r="CF82" s="2">
        <f>IF(ISNA(MATCH($BW82,'2007'!$A$44:$A$139,0)),97,MATCH($BW82,'2007'!$A$44:$A$139,0))</f>
        <v>97</v>
      </c>
      <c r="CG82" s="2">
        <f>IF(ISNA(MATCH($BW82,'2008'!$A$44:$A$139,0)),97,MATCH($BW82,'2008'!$A$44:$A$139,0))</f>
        <v>97</v>
      </c>
      <c r="CH82" s="2">
        <f>IF(ISNA(MATCH($BW82,'2009'!$A$44:$A$139,0)),97,MATCH($BW82,'2009'!$A$44:$A$139,0))</f>
        <v>97</v>
      </c>
      <c r="CI82" s="2">
        <f>IF(ISNA(MATCH($BW82,'2010'!$A$44:$A$139,0)),97,MATCH($BW82,'2010'!$A$44:$A$139,0))</f>
        <v>97</v>
      </c>
      <c r="CJ82" s="2">
        <f>IF(ISNA(MATCH($BW82,'2011'!$A$44:$A$139,0)),97,MATCH($BW82,'2011'!$A$44:$A$139,0))</f>
        <v>97</v>
      </c>
      <c r="CK82" s="2">
        <f>IF(ISNA(MATCH($BW82,'2012'!$A$44:$A$139,0)),97,MATCH($BW82,'2012'!$A$44:$A$139,0))</f>
        <v>97</v>
      </c>
      <c r="CL82" s="2">
        <f>IF(ISNA(MATCH($BW82,'2013'!$A$44:$A$139,0)),97,MATCH($BW82,'2013'!$A$44:$A$139,0))</f>
        <v>20</v>
      </c>
      <c r="CM82" s="2">
        <f>IF(ISNA(MATCH($BW82,'2014'!$A$52:$A$179,0)),129,MATCH($BW82,'2014'!$A$52:$A$179,0))</f>
        <v>24</v>
      </c>
      <c r="CN82" s="147">
        <f>IF(ISNA(MATCH($BW82,'2015'!$A$52:$A$307,0)),257,MATCH($BW82,'2015'!$A$52:$A$307,0))</f>
        <v>33</v>
      </c>
      <c r="CO82" s="147">
        <f>IF(ISNA(MATCH($BW82,'2016'!$A$52:$A$307,0)),257,MATCH($BW82,'2016'!$A$52:$A$307,0))</f>
        <v>36</v>
      </c>
      <c r="CQ82">
        <f t="shared" si="57"/>
        <v>225</v>
      </c>
      <c r="CR82" s="281"/>
      <c r="CS82" s="279"/>
      <c r="CT82" s="278">
        <f t="shared" si="58"/>
        <v>0</v>
      </c>
      <c r="CU82" s="279">
        <f t="shared" si="44"/>
        <v>0</v>
      </c>
      <c r="CV82" s="279">
        <f t="shared" si="45"/>
        <v>0</v>
      </c>
      <c r="CW82" s="279">
        <f t="shared" si="46"/>
        <v>0</v>
      </c>
      <c r="CX82" s="279">
        <f t="shared" si="47"/>
        <v>0</v>
      </c>
      <c r="CY82" s="279">
        <f t="shared" si="48"/>
        <v>0</v>
      </c>
      <c r="CZ82" s="279">
        <f t="shared" si="49"/>
        <v>0</v>
      </c>
      <c r="DA82" s="279">
        <f t="shared" si="50"/>
        <v>0</v>
      </c>
      <c r="DB82" s="279">
        <f t="shared" si="51"/>
        <v>0</v>
      </c>
      <c r="DC82" s="279">
        <f t="shared" si="59"/>
        <v>0</v>
      </c>
      <c r="DD82" s="279">
        <f t="shared" si="60"/>
        <v>0</v>
      </c>
      <c r="DE82" s="279">
        <f t="shared" si="61"/>
        <v>0</v>
      </c>
      <c r="DF82" s="279">
        <f t="shared" si="62"/>
        <v>7</v>
      </c>
      <c r="DG82" s="279">
        <f t="shared" si="63"/>
        <v>11.6662</v>
      </c>
      <c r="DH82" s="280">
        <f t="shared" si="80"/>
        <v>32.776688919999998</v>
      </c>
      <c r="DI82" s="280">
        <f t="shared" si="81"/>
        <v>36.848940834071996</v>
      </c>
      <c r="DJ82" s="154">
        <f t="shared" si="52"/>
        <v>75</v>
      </c>
      <c r="DK82" s="279">
        <f t="shared" si="64"/>
        <v>225</v>
      </c>
      <c r="DL82" s="97"/>
      <c r="DM82" s="154"/>
      <c r="DN82" s="267">
        <f t="shared" si="65"/>
        <v>0</v>
      </c>
      <c r="DO82" s="154">
        <f t="shared" si="66"/>
        <v>0</v>
      </c>
      <c r="DP82" s="154">
        <f t="shared" si="67"/>
        <v>0</v>
      </c>
      <c r="DQ82" s="154">
        <f t="shared" si="68"/>
        <v>0</v>
      </c>
      <c r="DR82" s="154">
        <f t="shared" si="69"/>
        <v>0</v>
      </c>
      <c r="DS82" s="154">
        <f t="shared" si="70"/>
        <v>0</v>
      </c>
      <c r="DT82" s="154">
        <f t="shared" si="71"/>
        <v>0</v>
      </c>
      <c r="DU82" s="154">
        <f t="shared" si="72"/>
        <v>0</v>
      </c>
      <c r="DV82" s="154">
        <f t="shared" si="73"/>
        <v>0</v>
      </c>
      <c r="DW82" s="154">
        <f t="shared" si="74"/>
        <v>0</v>
      </c>
      <c r="DX82" s="154">
        <f t="shared" si="75"/>
        <v>0</v>
      </c>
      <c r="DY82" s="154">
        <f t="shared" si="76"/>
        <v>0</v>
      </c>
      <c r="DZ82" s="154">
        <f t="shared" si="77"/>
        <v>7</v>
      </c>
      <c r="EA82" s="154">
        <f t="shared" si="78"/>
        <v>14</v>
      </c>
      <c r="EB82" s="264">
        <f t="shared" si="82"/>
        <v>39</v>
      </c>
      <c r="EC82" s="264">
        <f t="shared" si="83"/>
        <v>54</v>
      </c>
      <c r="ED82" s="154">
        <f t="shared" si="53"/>
        <v>201</v>
      </c>
    </row>
    <row r="83" spans="2:137" ht="13" thickBot="1" x14ac:dyDescent="0.3">
      <c r="B83" s="162">
        <v>47</v>
      </c>
      <c r="C83" s="50">
        <f t="shared" si="42"/>
        <v>4</v>
      </c>
      <c r="D83" s="50">
        <f t="shared" si="54"/>
        <v>0</v>
      </c>
      <c r="E83" s="97"/>
      <c r="F83" s="2">
        <f t="shared" si="79"/>
        <v>78</v>
      </c>
      <c r="G83" s="207">
        <v>1197</v>
      </c>
      <c r="H83" s="98">
        <f>15- COUNTIF(L83:AC83,"#N/A")</f>
        <v>0</v>
      </c>
      <c r="I83" s="131">
        <f>SUM(AH83:AY83)+SUM(BE83:BT83)</f>
        <v>36</v>
      </c>
      <c r="J83" s="398">
        <f>DI83</f>
        <v>36</v>
      </c>
      <c r="K83" s="456" t="str">
        <f>IF(ISNUMBER(MATCH(G83,'[4]OPR data'!$A$3:$A$2900,0)),"Y","N")</f>
        <v>Y</v>
      </c>
      <c r="L83" s="110"/>
      <c r="M83" s="233"/>
      <c r="N83" s="469" t="e">
        <f>(INDEX(Finish_table!R$4:R$83,MATCH('16 Year_History_Results'!$G83,Finish_table!S$4:S$83,0),1))</f>
        <v>#N/A</v>
      </c>
      <c r="O83" s="233" t="e">
        <f>(INDEX(Finish_table!Z$4:Z$99,MATCH('16 Year_History_Results'!$G83,Finish_table!AA$4:AA$99,0),1))</f>
        <v>#N/A</v>
      </c>
      <c r="P83" s="233" t="e">
        <f>(INDEX(Finish_table!AI$4:AI$99,MATCH('16 Year_History_Results'!$G83,Finish_table!AJ$4:AJ$99,0),1))</f>
        <v>#N/A</v>
      </c>
      <c r="Q83" s="233" t="e">
        <f>(INDEX(Finish_table!AR$4:AR$99,MATCH('16 Year_History_Results'!$G83,Finish_table!AS$4:AS$99,0),1))</f>
        <v>#N/A</v>
      </c>
      <c r="R83" s="233" t="e">
        <f>(INDEX(Finish_table!BA$4:BA$99,MATCH('16 Year_History_Results'!$G83,Finish_table!BB$4:BB$99,0),1))</f>
        <v>#N/A</v>
      </c>
      <c r="S83" s="233" t="e">
        <f>(INDEX(Finish_table!BJ$4:BJ$99,MATCH('16 Year_History_Results'!$G83,Finish_table!BK$4:BK$99,0),1))</f>
        <v>#N/A</v>
      </c>
      <c r="T83" s="233" t="e">
        <f>(INDEX(Finish_table!BS$4:BS$99,MATCH('16 Year_History_Results'!$G83,Finish_table!BT$4:BT$99,0),1))</f>
        <v>#N/A</v>
      </c>
      <c r="U83" s="233" t="e">
        <f>(INDEX(Finish_table!CB$4:CB$99,MATCH('16 Year_History_Results'!$G83,Finish_table!CC$4:CC$99,0),1))</f>
        <v>#N/A</v>
      </c>
      <c r="V83" s="233" t="e">
        <f>(INDEX(Finish_table!CK$4:CK$99,MATCH('16 Year_History_Results'!$G83,Finish_table!CL$4:CL$99,0),1))</f>
        <v>#N/A</v>
      </c>
      <c r="W83" s="233" t="e">
        <f>(INDEX(Finish_table!CT$4:CT$99,MATCH('16 Year_History_Results'!$G83,Finish_table!CU$4:CU$99,0),1))</f>
        <v>#N/A</v>
      </c>
      <c r="X83" s="233" t="e">
        <f>(INDEX(Finish_table!DC$4:DC$99,MATCH('16 Year_History_Results'!$G83,Finish_table!DD$4:DD$99,0),1))</f>
        <v>#N/A</v>
      </c>
      <c r="Y83" s="233" t="e">
        <f>(INDEX(Finish_table!DL$4:DL$99,MATCH('16 Year_History_Results'!$G83,Finish_table!DM$4:DM$99,0),1))</f>
        <v>#N/A</v>
      </c>
      <c r="Z83" s="233" t="e">
        <f>(INDEX(Finish_table!DU$4:DU$99,MATCH('16 Year_History_Results'!$G83,Finish_table!DV$4:DV$99,0),1))</f>
        <v>#N/A</v>
      </c>
      <c r="AA83" s="233" t="e">
        <f>(INDEX(Finish_table!ED$4:ED$140,MATCH('16 Year_History_Results'!$G83,Finish_table!EE$4:EE$140,0),1))</f>
        <v>#N/A</v>
      </c>
      <c r="AB83" s="233" t="e">
        <f>(INDEX(Finish_table!EM$4:EM$224,MATCH('16 Year_History_Results'!$G83,Finish_table!EN$4:EN$224,0),1))</f>
        <v>#N/A</v>
      </c>
      <c r="AC83" s="253" t="str">
        <f>(INDEX(Finish_table!EW$4:EW$224,MATCH('16 Year_History_Results'!$G83,Finish_table!EX$4:EX$224,0),1))</f>
        <v>WS</v>
      </c>
      <c r="AD83" s="2"/>
      <c r="AE83" s="97"/>
      <c r="AG83">
        <f t="shared" si="43"/>
        <v>1197</v>
      </c>
      <c r="AH83" s="110"/>
      <c r="AI83" s="2"/>
      <c r="AJ83" s="146">
        <f>INDEX('2001'!$C$44:$C$140,'16 Year_History_Results'!BZ83)</f>
        <v>0</v>
      </c>
      <c r="AK83" s="2">
        <f>INDEX('2002'!$C$44:$C$140,'16 Year_History_Results'!CA83)</f>
        <v>0</v>
      </c>
      <c r="AL83" s="2">
        <f>INDEX('2003'!$C$44:$C$140,'16 Year_History_Results'!CB83)</f>
        <v>0</v>
      </c>
      <c r="AM83" s="2">
        <f>INDEX('2004'!$C$44:$C$140,'16 Year_History_Results'!CC83)</f>
        <v>0</v>
      </c>
      <c r="AN83" s="2">
        <f>INDEX('2005'!$C$44:$C$140,'16 Year_History_Results'!CD83)</f>
        <v>0</v>
      </c>
      <c r="AO83" s="2">
        <f>INDEX('2006'!$C$44:$C$140,'16 Year_History_Results'!CE83)</f>
        <v>0</v>
      </c>
      <c r="AP83" s="2">
        <f>INDEX('2007'!$C$44:$C$140,'16 Year_History_Results'!CF83)</f>
        <v>0</v>
      </c>
      <c r="AQ83" s="2">
        <f>INDEX('2008'!$C$44:$C$140,'16 Year_History_Results'!CG83)</f>
        <v>0</v>
      </c>
      <c r="AR83" s="2">
        <f>INDEX('2009'!$C$44:$C$140,'16 Year_History_Results'!CH83)</f>
        <v>0</v>
      </c>
      <c r="AS83" s="2">
        <f>INDEX('2010'!$C$44:$C$140,'16 Year_History_Results'!CI83)</f>
        <v>0</v>
      </c>
      <c r="AT83" s="2">
        <f>INDEX('2011'!$C$44:$C$140,'16 Year_History_Results'!CJ83)</f>
        <v>0</v>
      </c>
      <c r="AU83" s="2">
        <f>INDEX('2012'!$C$44:$C$140,'16 Year_History_Results'!CK83)</f>
        <v>0</v>
      </c>
      <c r="AV83" s="2">
        <f>INDEX('2013'!$C$44:$C$140,'16 Year_History_Results'!CL83)</f>
        <v>0</v>
      </c>
      <c r="AW83" s="2">
        <f>INDEX('2014'!$C$52:$C$180,'16 Year_History_Results'!CM83)</f>
        <v>0</v>
      </c>
      <c r="AX83" s="2">
        <f>INDEX('2015'!$E$52:$E$308,'16 Year_History_Results'!CN83)</f>
        <v>0</v>
      </c>
      <c r="AY83" s="147">
        <f>INDEX('2016'!$E$52:$E$308,'16 Year_History_Results'!CO83)</f>
        <v>35</v>
      </c>
      <c r="AZ83" s="2"/>
      <c r="BA83" s="2"/>
      <c r="BB83">
        <f t="shared" si="55"/>
        <v>1197</v>
      </c>
      <c r="BC83" s="110"/>
      <c r="BD83" s="2"/>
      <c r="BE83" s="146">
        <f>INDEX('2001'!$B$44:$B$140,'16 Year_History_Results'!BZ83)</f>
        <v>0</v>
      </c>
      <c r="BF83" s="2">
        <f>INDEX('2002'!$B$44:$B$140,'16 Year_History_Results'!CA83)</f>
        <v>0</v>
      </c>
      <c r="BG83" s="2">
        <f>INDEX('2003'!$B$44:$B$140,'16 Year_History_Results'!CB83)</f>
        <v>0</v>
      </c>
      <c r="BH83" s="2">
        <f>INDEX('2004'!$B$44:$B$140,'16 Year_History_Results'!CC83)</f>
        <v>0</v>
      </c>
      <c r="BI83" s="2">
        <f>INDEX('2005'!$B$44:$B$140,'16 Year_History_Results'!CD83)</f>
        <v>0</v>
      </c>
      <c r="BJ83" s="2">
        <f>INDEX('2006'!$B$44:$B$140,'16 Year_History_Results'!CE83)</f>
        <v>0</v>
      </c>
      <c r="BK83" s="2">
        <f>INDEX('2007'!$B$44:$B$140,'16 Year_History_Results'!CF83)</f>
        <v>0</v>
      </c>
      <c r="BL83" s="2">
        <f>INDEX('2008'!$B$44:$B$140,'16 Year_History_Results'!CG83)</f>
        <v>0</v>
      </c>
      <c r="BM83" s="2">
        <f>INDEX('2009'!$B$44:$B$140,'16 Year_History_Results'!CH83)</f>
        <v>0</v>
      </c>
      <c r="BN83" s="2">
        <f>INDEX('2010'!$B$44:$B$140,'16 Year_History_Results'!CI83)</f>
        <v>0</v>
      </c>
      <c r="BO83" s="2">
        <f>INDEX('2011'!$B$44:$B$140,'16 Year_History_Results'!CJ83)</f>
        <v>0</v>
      </c>
      <c r="BP83" s="2">
        <f>INDEX('2012'!$B$44:$B$140,'16 Year_History_Results'!CK83)</f>
        <v>0</v>
      </c>
      <c r="BQ83" s="2">
        <f>INDEX('2013'!$B$44:$B$140,'16 Year_History_Results'!CL83)</f>
        <v>0</v>
      </c>
      <c r="BR83" s="2">
        <f>INDEX('2014'!$B$52:$B$180,'16 Year_History_Results'!CM83)</f>
        <v>0</v>
      </c>
      <c r="BS83" s="147">
        <f>INDEX('2015'!$B$52:$B$308,'16 Year_History_Results'!CN83)</f>
        <v>0</v>
      </c>
      <c r="BT83" s="147">
        <f>INDEX('2016'!$B$52:$B$308,'16 Year_History_Results'!CO83)</f>
        <v>1</v>
      </c>
      <c r="BW83">
        <f t="shared" si="56"/>
        <v>1197</v>
      </c>
      <c r="BX83" s="110"/>
      <c r="BY83" s="2"/>
      <c r="BZ83" s="146">
        <f>IF(ISNA(MATCH($BW83,'2001'!$A$44:$A$139,0)),97,MATCH($BW83,'2001'!$A$44:$A$139,0))</f>
        <v>97</v>
      </c>
      <c r="CA83" s="2">
        <f>IF(ISNA(MATCH($BW83,'2002'!$A$44:$A$139,0)),97,MATCH($BW83,'2002'!$A$44:$A$139,0))</f>
        <v>97</v>
      </c>
      <c r="CB83" s="2">
        <f>IF(ISNA(MATCH($BW83,'2003'!$A$44:$A$139,0)),97,MATCH($BW83,'2003'!$A$44:$A$139,0))</f>
        <v>97</v>
      </c>
      <c r="CC83" s="2">
        <f>IF(ISNA(MATCH($BW83,'2004'!$A$44:$A$139,0)),97,MATCH($BW83,'2004'!$A$44:$A$139,0))</f>
        <v>97</v>
      </c>
      <c r="CD83" s="2">
        <f>IF(ISNA(MATCH($BW83,'2005'!$A$44:$A$139,0)),97,MATCH($BW83,'2005'!$A$44:$A$139,0))</f>
        <v>97</v>
      </c>
      <c r="CE83" s="2">
        <f>IF(ISNA(MATCH($BW83,'2006'!$A$44:$A$139,0)),97,MATCH($BW83,'2006'!$A$44:$A$139,0))</f>
        <v>97</v>
      </c>
      <c r="CF83" s="2">
        <f>IF(ISNA(MATCH($BW83,'2007'!$A$44:$A$139,0)),97,MATCH($BW83,'2007'!$A$44:$A$139,0))</f>
        <v>97</v>
      </c>
      <c r="CG83" s="2">
        <f>IF(ISNA(MATCH($BW83,'2008'!$A$44:$A$139,0)),97,MATCH($BW83,'2008'!$A$44:$A$139,0))</f>
        <v>97</v>
      </c>
      <c r="CH83" s="2">
        <f>IF(ISNA(MATCH($BW83,'2009'!$A$44:$A$139,0)),97,MATCH($BW83,'2009'!$A$44:$A$139,0))</f>
        <v>97</v>
      </c>
      <c r="CI83" s="2">
        <f>IF(ISNA(MATCH($BW83,'2010'!$A$44:$A$139,0)),97,MATCH($BW83,'2010'!$A$44:$A$139,0))</f>
        <v>97</v>
      </c>
      <c r="CJ83" s="2">
        <f>IF(ISNA(MATCH($BW83,'2011'!$A$44:$A$139,0)),97,MATCH($BW83,'2011'!$A$44:$A$139,0))</f>
        <v>97</v>
      </c>
      <c r="CK83" s="2">
        <f>IF(ISNA(MATCH($BW83,'2012'!$A$44:$A$139,0)),97,MATCH($BW83,'2012'!$A$44:$A$139,0))</f>
        <v>97</v>
      </c>
      <c r="CL83" s="2">
        <f>IF(ISNA(MATCH($BW83,'2013'!$A$44:$A$139,0)),97,MATCH($BW83,'2013'!$A$44:$A$139,0))</f>
        <v>97</v>
      </c>
      <c r="CM83" s="2">
        <f>IF(ISNA(MATCH($BW83,'2014'!$A$52:$A$179,0)),129,MATCH($BW83,'2014'!$A$52:$A$179,0))</f>
        <v>129</v>
      </c>
      <c r="CN83" s="147">
        <f>IF(ISNA(MATCH($BW83,'2015'!$A$52:$A$307,0)),257,MATCH($BW83,'2015'!$A$52:$A$307,0))</f>
        <v>257</v>
      </c>
      <c r="CO83" s="147">
        <f>IF(ISNA(MATCH($BW83,'2016'!$A$52:$A$307,0)),257,MATCH($BW83,'2016'!$A$52:$A$307,0))</f>
        <v>91</v>
      </c>
      <c r="CQ83">
        <f t="shared" si="57"/>
        <v>1197</v>
      </c>
      <c r="CR83" s="281"/>
      <c r="CS83" s="279"/>
      <c r="CT83" s="278">
        <f t="shared" si="58"/>
        <v>0</v>
      </c>
      <c r="CU83" s="279">
        <f t="shared" si="44"/>
        <v>0</v>
      </c>
      <c r="CV83" s="279">
        <f t="shared" si="45"/>
        <v>0</v>
      </c>
      <c r="CW83" s="279">
        <f t="shared" si="46"/>
        <v>0</v>
      </c>
      <c r="CX83" s="279">
        <f t="shared" si="47"/>
        <v>0</v>
      </c>
      <c r="CY83" s="279">
        <f t="shared" si="48"/>
        <v>0</v>
      </c>
      <c r="CZ83" s="279">
        <f t="shared" si="49"/>
        <v>0</v>
      </c>
      <c r="DA83" s="279">
        <f t="shared" si="50"/>
        <v>0</v>
      </c>
      <c r="DB83" s="279">
        <f t="shared" si="51"/>
        <v>0</v>
      </c>
      <c r="DC83" s="279">
        <f t="shared" si="59"/>
        <v>0</v>
      </c>
      <c r="DD83" s="279">
        <f t="shared" si="60"/>
        <v>0</v>
      </c>
      <c r="DE83" s="279">
        <f t="shared" si="61"/>
        <v>0</v>
      </c>
      <c r="DF83" s="279">
        <f t="shared" si="62"/>
        <v>0</v>
      </c>
      <c r="DG83" s="279">
        <f t="shared" si="63"/>
        <v>0</v>
      </c>
      <c r="DH83" s="280">
        <f t="shared" si="80"/>
        <v>0</v>
      </c>
      <c r="DI83" s="280">
        <f t="shared" si="81"/>
        <v>36</v>
      </c>
      <c r="DJ83" s="154">
        <f t="shared" si="52"/>
        <v>515</v>
      </c>
      <c r="DK83" s="279">
        <f t="shared" si="64"/>
        <v>1197</v>
      </c>
      <c r="DL83" s="97"/>
      <c r="DM83" s="154"/>
      <c r="DN83" s="267">
        <f t="shared" si="65"/>
        <v>0</v>
      </c>
      <c r="DO83" s="154">
        <f t="shared" si="66"/>
        <v>0</v>
      </c>
      <c r="DP83" s="154">
        <f t="shared" si="67"/>
        <v>0</v>
      </c>
      <c r="DQ83" s="154">
        <f t="shared" si="68"/>
        <v>0</v>
      </c>
      <c r="DR83" s="154">
        <f t="shared" si="69"/>
        <v>0</v>
      </c>
      <c r="DS83" s="154">
        <f t="shared" si="70"/>
        <v>0</v>
      </c>
      <c r="DT83" s="154">
        <f t="shared" si="71"/>
        <v>0</v>
      </c>
      <c r="DU83" s="154">
        <f t="shared" si="72"/>
        <v>0</v>
      </c>
      <c r="DV83" s="154">
        <f t="shared" si="73"/>
        <v>0</v>
      </c>
      <c r="DW83" s="154">
        <f t="shared" si="74"/>
        <v>0</v>
      </c>
      <c r="DX83" s="154">
        <f t="shared" si="75"/>
        <v>0</v>
      </c>
      <c r="DY83" s="154">
        <f t="shared" si="76"/>
        <v>0</v>
      </c>
      <c r="DZ83" s="154">
        <f t="shared" si="77"/>
        <v>0</v>
      </c>
      <c r="EA83" s="154">
        <f t="shared" si="78"/>
        <v>0</v>
      </c>
      <c r="EB83" s="264">
        <f t="shared" si="82"/>
        <v>0</v>
      </c>
      <c r="EC83" s="264">
        <f t="shared" si="83"/>
        <v>36</v>
      </c>
      <c r="ED83" s="154">
        <f t="shared" si="53"/>
        <v>515</v>
      </c>
    </row>
    <row r="84" spans="2:137" ht="13" thickBot="1" x14ac:dyDescent="0.3">
      <c r="B84" s="162">
        <v>47</v>
      </c>
      <c r="C84" s="50">
        <f t="shared" si="42"/>
        <v>5</v>
      </c>
      <c r="D84" s="50">
        <f t="shared" si="54"/>
        <v>0</v>
      </c>
      <c r="E84" s="97"/>
      <c r="F84" s="2">
        <f t="shared" si="79"/>
        <v>79</v>
      </c>
      <c r="G84" s="207">
        <v>85</v>
      </c>
      <c r="H84" s="98">
        <f>15- COUNTIF(L84:AC84,"#N/A")</f>
        <v>8</v>
      </c>
      <c r="I84" s="131">
        <f>SUM(AH84:AY84)+SUM(BE84:BT84)</f>
        <v>194</v>
      </c>
      <c r="J84" s="398">
        <f>DI84</f>
        <v>35.7908168056926</v>
      </c>
      <c r="K84" s="456" t="str">
        <f>IF(ISNUMBER(MATCH(G84,'[4]OPR data'!$A$3:$A$2900,0)),"Y","N")</f>
        <v>Y</v>
      </c>
      <c r="L84" s="110"/>
      <c r="M84" s="233"/>
      <c r="N84" s="469" t="str">
        <f>(INDEX(Finish_table!R$4:R$83,MATCH('16 Year_History_Results'!$G84,Finish_table!S$4:S$83,0),1))</f>
        <v>F</v>
      </c>
      <c r="O84" s="233" t="e">
        <f>(INDEX(Finish_table!Z$4:Z$99,MATCH('16 Year_History_Results'!$G84,Finish_table!AA$4:AA$99,0),1))</f>
        <v>#N/A</v>
      </c>
      <c r="P84" s="233" t="e">
        <f>(INDEX(Finish_table!AI$4:AI$99,MATCH('16 Year_History_Results'!$G84,Finish_table!AJ$4:AJ$99,0),1))</f>
        <v>#N/A</v>
      </c>
      <c r="Q84" s="233" t="e">
        <f>(INDEX(Finish_table!AR$4:AR$99,MATCH('16 Year_History_Results'!$G84,Finish_table!AS$4:AS$99,0),1))</f>
        <v>#N/A</v>
      </c>
      <c r="R84" s="233" t="str">
        <f>(INDEX(Finish_table!BA$4:BA$99,MATCH('16 Year_History_Results'!$G84,Finish_table!BB$4:BB$99,0),1))</f>
        <v>F</v>
      </c>
      <c r="S84" s="233" t="str">
        <f>(INDEX(Finish_table!BJ$4:BJ$99,MATCH('16 Year_History_Results'!$G84,Finish_table!BK$4:BK$99,0),1))</f>
        <v>QF</v>
      </c>
      <c r="T84" s="233" t="str">
        <f>(INDEX(Finish_table!BS$4:BS$99,MATCH('16 Year_History_Results'!$G84,Finish_table!BT$4:BT$99,0),1))</f>
        <v>F</v>
      </c>
      <c r="U84" s="233" t="e">
        <f>(INDEX(Finish_table!CB$4:CB$99,MATCH('16 Year_History_Results'!$G84,Finish_table!CC$4:CC$99,0),1))</f>
        <v>#N/A</v>
      </c>
      <c r="V84" s="233" t="str">
        <f>(INDEX(Finish_table!CK$4:CK$99,MATCH('16 Year_History_Results'!$G84,Finish_table!CL$4:CL$99,0),1))</f>
        <v>F</v>
      </c>
      <c r="W84" s="233" t="str">
        <f>(INDEX(Finish_table!CT$4:CT$99,MATCH('16 Year_History_Results'!$G84,Finish_table!CU$4:CU$99,0),1))</f>
        <v>QF</v>
      </c>
      <c r="X84" s="233" t="e">
        <f>(INDEX(Finish_table!DC$4:DC$99,MATCH('16 Year_History_Results'!$G84,Finish_table!DD$4:DD$99,0),1))</f>
        <v>#N/A</v>
      </c>
      <c r="Y84" s="233" t="str">
        <f>(INDEX(Finish_table!DL$4:DL$99,MATCH('16 Year_History_Results'!$G84,Finish_table!DM$4:DM$99,0),1))</f>
        <v>QF</v>
      </c>
      <c r="Z84" s="233" t="e">
        <f>(INDEX(Finish_table!DU$4:DU$99,MATCH('16 Year_History_Results'!$G84,Finish_table!DV$4:DV$99,0),1))</f>
        <v>#N/A</v>
      </c>
      <c r="AA84" s="233" t="e">
        <f>(INDEX(Finish_table!ED$4:ED$140,MATCH('16 Year_History_Results'!$G84,Finish_table!EE$4:EE$140,0),1))</f>
        <v>#N/A</v>
      </c>
      <c r="AB84" s="233" t="str">
        <f>(INDEX(Finish_table!EM$4:EM$224,MATCH('16 Year_History_Results'!$G84,Finish_table!EN$4:EN$224,0),1))</f>
        <v>SF</v>
      </c>
      <c r="AC84" s="253" t="str">
        <f>(INDEX(Finish_table!EW$4:EW$224,MATCH('16 Year_History_Results'!$G84,Finish_table!EX$4:EX$224,0),1))</f>
        <v>SF</v>
      </c>
      <c r="AD84" s="2"/>
      <c r="AE84" s="97"/>
      <c r="AG84">
        <f t="shared" si="43"/>
        <v>85</v>
      </c>
      <c r="AH84" s="110"/>
      <c r="AI84" s="2"/>
      <c r="AJ84" s="146">
        <f>INDEX('2001'!$C$44:$C$140,'16 Year_History_Results'!BZ84)</f>
        <v>30</v>
      </c>
      <c r="AK84" s="2">
        <f>INDEX('2002'!$C$44:$C$140,'16 Year_History_Results'!CA84)</f>
        <v>0</v>
      </c>
      <c r="AL84" s="2">
        <f>INDEX('2003'!$C$44:$C$140,'16 Year_History_Results'!CB84)</f>
        <v>0</v>
      </c>
      <c r="AM84" s="2">
        <f>INDEX('2004'!$C$44:$C$140,'16 Year_History_Results'!CC84)</f>
        <v>0</v>
      </c>
      <c r="AN84" s="2">
        <f>INDEX('2005'!$C$44:$C$140,'16 Year_History_Results'!CD84)</f>
        <v>20</v>
      </c>
      <c r="AO84" s="2">
        <f>INDEX('2006'!$C$44:$C$140,'16 Year_History_Results'!CE84)</f>
        <v>0</v>
      </c>
      <c r="AP84" s="2">
        <f>INDEX('2007'!$C$44:$C$140,'16 Year_History_Results'!CF84)</f>
        <v>20</v>
      </c>
      <c r="AQ84" s="2">
        <f>INDEX('2008'!$C$44:$C$140,'16 Year_History_Results'!CG84)</f>
        <v>0</v>
      </c>
      <c r="AR84" s="2">
        <f>INDEX('2009'!$C$44:$C$140,'16 Year_History_Results'!CH84)</f>
        <v>20</v>
      </c>
      <c r="AS84" s="2">
        <f>INDEX('2010'!$C$44:$C$140,'16 Year_History_Results'!CI84)</f>
        <v>0</v>
      </c>
      <c r="AT84" s="2">
        <f>INDEX('2011'!$C$44:$C$140,'16 Year_History_Results'!CJ84)</f>
        <v>0</v>
      </c>
      <c r="AU84" s="2">
        <f>INDEX('2012'!$C$44:$C$140,'16 Year_History_Results'!CK84)</f>
        <v>0</v>
      </c>
      <c r="AV84" s="2">
        <f>INDEX('2013'!$C$44:$C$140,'16 Year_History_Results'!CL84)</f>
        <v>0</v>
      </c>
      <c r="AW84" s="2">
        <f>INDEX('2014'!$C$52:$C$180,'16 Year_History_Results'!CM84)</f>
        <v>0</v>
      </c>
      <c r="AX84" s="2">
        <f>INDEX('2015'!$E$52:$E$308,'16 Year_History_Results'!CN84)</f>
        <v>10</v>
      </c>
      <c r="AY84" s="147">
        <f>INDEX('2016'!$E$52:$E$308,'16 Year_History_Results'!CO84)</f>
        <v>10</v>
      </c>
      <c r="AZ84" s="2"/>
      <c r="BA84" s="2"/>
      <c r="BB84">
        <f t="shared" si="55"/>
        <v>85</v>
      </c>
      <c r="BC84" s="110"/>
      <c r="BD84" s="2"/>
      <c r="BE84" s="146">
        <f>INDEX('2001'!$B$44:$B$140,'16 Year_History_Results'!BZ84)</f>
        <v>12</v>
      </c>
      <c r="BF84" s="2">
        <f>INDEX('2002'!$B$44:$B$140,'16 Year_History_Results'!CA84)</f>
        <v>0</v>
      </c>
      <c r="BG84" s="2">
        <f>INDEX('2003'!$B$44:$B$140,'16 Year_History_Results'!CB84)</f>
        <v>0</v>
      </c>
      <c r="BH84" s="2">
        <f>INDEX('2004'!$B$44:$B$140,'16 Year_History_Results'!CC84)</f>
        <v>0</v>
      </c>
      <c r="BI84" s="2">
        <f>INDEX('2005'!$B$44:$B$140,'16 Year_History_Results'!CD84)</f>
        <v>8</v>
      </c>
      <c r="BJ84" s="2">
        <f>INDEX('2006'!$B$44:$B$140,'16 Year_History_Results'!CE84)</f>
        <v>5</v>
      </c>
      <c r="BK84" s="2">
        <f>INDEX('2007'!$B$44:$B$140,'16 Year_History_Results'!CF84)</f>
        <v>13</v>
      </c>
      <c r="BL84" s="2">
        <f>INDEX('2008'!$B$44:$B$140,'16 Year_History_Results'!CG84)</f>
        <v>0</v>
      </c>
      <c r="BM84" s="2">
        <f>INDEX('2009'!$B$44:$B$140,'16 Year_History_Results'!CH84)</f>
        <v>15</v>
      </c>
      <c r="BN84" s="2">
        <f>INDEX('2010'!$B$44:$B$140,'16 Year_History_Results'!CI84)</f>
        <v>9</v>
      </c>
      <c r="BO84" s="2">
        <f>INDEX('2011'!$B$44:$B$140,'16 Year_History_Results'!CJ84)</f>
        <v>0</v>
      </c>
      <c r="BP84" s="2">
        <f>INDEX('2012'!$B$44:$B$140,'16 Year_History_Results'!CK84)</f>
        <v>3</v>
      </c>
      <c r="BQ84" s="2">
        <f>INDEX('2013'!$B$44:$B$140,'16 Year_History_Results'!CL84)</f>
        <v>0</v>
      </c>
      <c r="BR84" s="2">
        <f>INDEX('2014'!$B$52:$B$180,'16 Year_History_Results'!CM84)</f>
        <v>0</v>
      </c>
      <c r="BS84" s="147">
        <f>INDEX('2015'!$B$52:$B$308,'16 Year_History_Results'!CN84)</f>
        <v>14</v>
      </c>
      <c r="BT84" s="147">
        <f>INDEX('2016'!$B$52:$B$308,'16 Year_History_Results'!CO84)</f>
        <v>5</v>
      </c>
      <c r="BW84">
        <f t="shared" si="56"/>
        <v>85</v>
      </c>
      <c r="BX84" s="110"/>
      <c r="BY84" s="2"/>
      <c r="BZ84" s="146">
        <f>IF(ISNA(MATCH($BW84,'2001'!$A$44:$A$139,0)),97,MATCH($BW84,'2001'!$A$44:$A$139,0))</f>
        <v>22</v>
      </c>
      <c r="CA84" s="2">
        <f>IF(ISNA(MATCH($BW84,'2002'!$A$44:$A$139,0)),97,MATCH($BW84,'2002'!$A$44:$A$139,0))</f>
        <v>97</v>
      </c>
      <c r="CB84" s="2">
        <f>IF(ISNA(MATCH($BW84,'2003'!$A$44:$A$139,0)),97,MATCH($BW84,'2003'!$A$44:$A$139,0))</f>
        <v>97</v>
      </c>
      <c r="CC84" s="2">
        <f>IF(ISNA(MATCH($BW84,'2004'!$A$44:$A$139,0)),97,MATCH($BW84,'2004'!$A$44:$A$139,0))</f>
        <v>97</v>
      </c>
      <c r="CD84" s="2">
        <f>IF(ISNA(MATCH($BW84,'2005'!$A$44:$A$139,0)),97,MATCH($BW84,'2005'!$A$44:$A$139,0))</f>
        <v>17</v>
      </c>
      <c r="CE84" s="2">
        <f>IF(ISNA(MATCH($BW84,'2006'!$A$44:$A$139,0)),97,MATCH($BW84,'2006'!$A$44:$A$139,0))</f>
        <v>16</v>
      </c>
      <c r="CF84" s="2">
        <f>IF(ISNA(MATCH($BW84,'2007'!$A$44:$A$139,0)),97,MATCH($BW84,'2007'!$A$44:$A$139,0))</f>
        <v>15</v>
      </c>
      <c r="CG84" s="2">
        <f>IF(ISNA(MATCH($BW84,'2008'!$A$44:$A$139,0)),97,MATCH($BW84,'2008'!$A$44:$A$139,0))</f>
        <v>97</v>
      </c>
      <c r="CH84" s="2">
        <f>IF(ISNA(MATCH($BW84,'2009'!$A$44:$A$139,0)),97,MATCH($BW84,'2009'!$A$44:$A$139,0))</f>
        <v>13</v>
      </c>
      <c r="CI84" s="2">
        <f>IF(ISNA(MATCH($BW84,'2010'!$A$44:$A$139,0)),97,MATCH($BW84,'2010'!$A$44:$A$139,0))</f>
        <v>13</v>
      </c>
      <c r="CJ84" s="2">
        <f>IF(ISNA(MATCH($BW84,'2011'!$A$44:$A$139,0)),97,MATCH($BW84,'2011'!$A$44:$A$139,0))</f>
        <v>97</v>
      </c>
      <c r="CK84" s="2">
        <f>IF(ISNA(MATCH($BW84,'2012'!$A$44:$A$139,0)),97,MATCH($BW84,'2012'!$A$44:$A$139,0))</f>
        <v>12</v>
      </c>
      <c r="CL84" s="2">
        <f>IF(ISNA(MATCH($BW84,'2013'!$A$44:$A$139,0)),97,MATCH($BW84,'2013'!$A$44:$A$139,0))</f>
        <v>97</v>
      </c>
      <c r="CM84" s="2">
        <f>IF(ISNA(MATCH($BW84,'2014'!$A$52:$A$179,0)),129,MATCH($BW84,'2014'!$A$52:$A$179,0))</f>
        <v>129</v>
      </c>
      <c r="CN84" s="147">
        <f>IF(ISNA(MATCH($BW84,'2015'!$A$52:$A$307,0)),257,MATCH($BW84,'2015'!$A$52:$A$307,0))</f>
        <v>15</v>
      </c>
      <c r="CO84" s="147">
        <f>IF(ISNA(MATCH($BW84,'2016'!$A$52:$A$307,0)),257,MATCH($BW84,'2016'!$A$52:$A$307,0))</f>
        <v>15</v>
      </c>
      <c r="CQ84">
        <f t="shared" si="57"/>
        <v>85</v>
      </c>
      <c r="CR84" s="281"/>
      <c r="CS84" s="279"/>
      <c r="CT84" s="278">
        <f t="shared" si="58"/>
        <v>42</v>
      </c>
      <c r="CU84" s="279">
        <f t="shared" si="44"/>
        <v>27.997199999999999</v>
      </c>
      <c r="CV84" s="279">
        <f t="shared" si="45"/>
        <v>18.662933519999999</v>
      </c>
      <c r="CW84" s="279">
        <f t="shared" si="46"/>
        <v>12.440711484431999</v>
      </c>
      <c r="CX84" s="279">
        <f t="shared" si="47"/>
        <v>36.292978275522373</v>
      </c>
      <c r="CY84" s="279">
        <f t="shared" si="48"/>
        <v>29.192899318463212</v>
      </c>
      <c r="CZ84" s="279">
        <f t="shared" si="49"/>
        <v>52.459986685687575</v>
      </c>
      <c r="DA84" s="279">
        <f t="shared" si="50"/>
        <v>34.969827124679334</v>
      </c>
      <c r="DB84" s="279">
        <f t="shared" si="51"/>
        <v>58.310886761311238</v>
      </c>
      <c r="DC84" s="279">
        <f t="shared" si="59"/>
        <v>47.870037115090071</v>
      </c>
      <c r="DD84" s="279">
        <f t="shared" si="60"/>
        <v>31.910166740919038</v>
      </c>
      <c r="DE84" s="279">
        <f t="shared" si="61"/>
        <v>24.271317149496632</v>
      </c>
      <c r="DF84" s="279">
        <f t="shared" si="62"/>
        <v>16.179260011854453</v>
      </c>
      <c r="DG84" s="279">
        <f t="shared" si="63"/>
        <v>10.785094723902178</v>
      </c>
      <c r="DH84" s="280">
        <f t="shared" si="80"/>
        <v>31.189344142953193</v>
      </c>
      <c r="DI84" s="280">
        <f t="shared" si="81"/>
        <v>35.7908168056926</v>
      </c>
      <c r="DJ84" s="154">
        <f t="shared" si="52"/>
        <v>80</v>
      </c>
      <c r="DK84" s="279">
        <f t="shared" si="64"/>
        <v>85</v>
      </c>
      <c r="DL84" s="97"/>
      <c r="DM84" s="154"/>
      <c r="DN84" s="267">
        <f t="shared" si="65"/>
        <v>42</v>
      </c>
      <c r="DO84" s="154">
        <f t="shared" si="66"/>
        <v>42</v>
      </c>
      <c r="DP84" s="154">
        <f t="shared" si="67"/>
        <v>42</v>
      </c>
      <c r="DQ84" s="154">
        <f t="shared" si="68"/>
        <v>42</v>
      </c>
      <c r="DR84" s="154">
        <f t="shared" si="69"/>
        <v>70</v>
      </c>
      <c r="DS84" s="154">
        <f t="shared" si="70"/>
        <v>75</v>
      </c>
      <c r="DT84" s="154">
        <f t="shared" si="71"/>
        <v>108</v>
      </c>
      <c r="DU84" s="154">
        <f t="shared" si="72"/>
        <v>108</v>
      </c>
      <c r="DV84" s="154">
        <f t="shared" si="73"/>
        <v>143</v>
      </c>
      <c r="DW84" s="154">
        <f t="shared" si="74"/>
        <v>152</v>
      </c>
      <c r="DX84" s="154">
        <f t="shared" si="75"/>
        <v>152</v>
      </c>
      <c r="DY84" s="154">
        <f t="shared" si="76"/>
        <v>155</v>
      </c>
      <c r="DZ84" s="154">
        <f t="shared" si="77"/>
        <v>155</v>
      </c>
      <c r="EA84" s="154">
        <f t="shared" si="78"/>
        <v>155</v>
      </c>
      <c r="EB84" s="264">
        <f t="shared" si="82"/>
        <v>179</v>
      </c>
      <c r="EC84" s="264">
        <f t="shared" si="83"/>
        <v>194</v>
      </c>
      <c r="ED84" s="154">
        <f t="shared" si="53"/>
        <v>30</v>
      </c>
    </row>
    <row r="85" spans="2:137" ht="13" thickBot="1" x14ac:dyDescent="0.3">
      <c r="B85" s="162">
        <v>47</v>
      </c>
      <c r="C85" s="50">
        <f t="shared" si="42"/>
        <v>6</v>
      </c>
      <c r="D85" s="50">
        <f t="shared" si="54"/>
        <v>0</v>
      </c>
      <c r="E85" s="97"/>
      <c r="F85" s="2">
        <f t="shared" si="79"/>
        <v>80</v>
      </c>
      <c r="G85" s="495">
        <v>1730</v>
      </c>
      <c r="H85" s="98">
        <f>15- COUNTIF(L85:AC85,"#N/A")</f>
        <v>4</v>
      </c>
      <c r="I85" s="131">
        <f>SUM(AH85:AY85)+SUM(BE85:BT85)</f>
        <v>83</v>
      </c>
      <c r="J85" s="398">
        <f>DI85</f>
        <v>35.550032600450372</v>
      </c>
      <c r="K85" s="456" t="str">
        <f>IF(ISNUMBER(MATCH(G85,'[4]OPR data'!$A$3:$A$2900,0)),"Y","N")</f>
        <v>Y</v>
      </c>
      <c r="L85" s="110"/>
      <c r="M85" s="233"/>
      <c r="N85" s="469" t="e">
        <f>(INDEX(Finish_table!R$4:R$83,MATCH('16 Year_History_Results'!$G85,Finish_table!S$4:S$83,0),1))</f>
        <v>#N/A</v>
      </c>
      <c r="O85" s="233" t="e">
        <f>(INDEX(Finish_table!Z$4:Z$99,MATCH('16 Year_History_Results'!$G85,Finish_table!AA$4:AA$99,0),1))</f>
        <v>#N/A</v>
      </c>
      <c r="P85" s="233" t="e">
        <f>(INDEX(Finish_table!AI$4:AI$99,MATCH('16 Year_History_Results'!$G85,Finish_table!AJ$4:AJ$99,0),1))</f>
        <v>#N/A</v>
      </c>
      <c r="Q85" s="233" t="e">
        <f>(INDEX(Finish_table!AR$4:AR$99,MATCH('16 Year_History_Results'!$G85,Finish_table!AS$4:AS$99,0),1))</f>
        <v>#N/A</v>
      </c>
      <c r="R85" s="233" t="e">
        <f>(INDEX(Finish_table!BA$4:BA$99,MATCH('16 Year_History_Results'!$G85,Finish_table!BB$4:BB$99,0),1))</f>
        <v>#N/A</v>
      </c>
      <c r="S85" s="233" t="e">
        <f>(INDEX(Finish_table!BJ$4:BJ$99,MATCH('16 Year_History_Results'!$G85,Finish_table!BK$4:BK$99,0),1))</f>
        <v>#N/A</v>
      </c>
      <c r="T85" s="233" t="e">
        <f>(INDEX(Finish_table!BS$4:BS$99,MATCH('16 Year_History_Results'!$G85,Finish_table!BT$4:BT$99,0),1))</f>
        <v>#N/A</v>
      </c>
      <c r="U85" s="233" t="e">
        <f>(INDEX(Finish_table!CB$4:CB$99,MATCH('16 Year_History_Results'!$G85,Finish_table!CC$4:CC$99,0),1))</f>
        <v>#N/A</v>
      </c>
      <c r="V85" s="233" t="e">
        <f>(INDEX(Finish_table!CK$4:CK$99,MATCH('16 Year_History_Results'!$G85,Finish_table!CL$4:CL$99,0),1))</f>
        <v>#N/A</v>
      </c>
      <c r="W85" s="233" t="str">
        <f>(INDEX(Finish_table!CT$4:CT$99,MATCH('16 Year_History_Results'!$G85,Finish_table!CU$4:CU$99,0),1))</f>
        <v>QF</v>
      </c>
      <c r="X85" s="233" t="str">
        <f>(INDEX(Finish_table!DC$4:DC$99,MATCH('16 Year_History_Results'!$G85,Finish_table!DD$4:DD$99,0),1))</f>
        <v>SF</v>
      </c>
      <c r="Y85" s="233" t="e">
        <f>(INDEX(Finish_table!DL$4:DL$99,MATCH('16 Year_History_Results'!$G85,Finish_table!DM$4:DM$99,0),1))</f>
        <v>#N/A</v>
      </c>
      <c r="Z85" s="233" t="e">
        <f>(INDEX(Finish_table!DU$4:DU$99,MATCH('16 Year_History_Results'!$G85,Finish_table!DV$4:DV$99,0),1))</f>
        <v>#N/A</v>
      </c>
      <c r="AA85" s="233" t="str">
        <f>(INDEX(Finish_table!ED$4:ED$140,MATCH('16 Year_History_Results'!$G85,Finish_table!EE$4:EE$140,0),1))</f>
        <v>SF</v>
      </c>
      <c r="AB85" s="233" t="str">
        <f>(INDEX(Finish_table!EM$4:EM$224,MATCH('16 Year_History_Results'!$G85,Finish_table!EN$4:EN$224,0),1))</f>
        <v>SF</v>
      </c>
      <c r="AC85" s="253" t="str">
        <f>(INDEX(Finish_table!EW$4:EW$224,MATCH('16 Year_History_Results'!$G85,Finish_table!EX$4:EX$224,0),1))</f>
        <v>QF</v>
      </c>
      <c r="AD85" s="2"/>
      <c r="AE85" s="97"/>
      <c r="AG85">
        <f t="shared" si="43"/>
        <v>1730</v>
      </c>
      <c r="AH85" s="110"/>
      <c r="AI85" s="2"/>
      <c r="AJ85" s="146">
        <f>INDEX('2001'!$C$44:$C$140,'16 Year_History_Results'!BZ85)</f>
        <v>0</v>
      </c>
      <c r="AK85" s="2">
        <f>INDEX('2002'!$C$44:$C$140,'16 Year_History_Results'!CA85)</f>
        <v>0</v>
      </c>
      <c r="AL85" s="2">
        <f>INDEX('2003'!$C$44:$C$140,'16 Year_History_Results'!CB85)</f>
        <v>0</v>
      </c>
      <c r="AM85" s="2">
        <f>INDEX('2004'!$C$44:$C$140,'16 Year_History_Results'!CC85)</f>
        <v>0</v>
      </c>
      <c r="AN85" s="2">
        <f>INDEX('2005'!$C$44:$C$140,'16 Year_History_Results'!CD85)</f>
        <v>0</v>
      </c>
      <c r="AO85" s="2">
        <f>INDEX('2006'!$C$44:$C$140,'16 Year_History_Results'!CE85)</f>
        <v>0</v>
      </c>
      <c r="AP85" s="2">
        <f>INDEX('2007'!$C$44:$C$140,'16 Year_History_Results'!CF85)</f>
        <v>0</v>
      </c>
      <c r="AQ85" s="2">
        <f>INDEX('2008'!$C$44:$C$140,'16 Year_History_Results'!CG85)</f>
        <v>0</v>
      </c>
      <c r="AR85" s="2">
        <f>INDEX('2009'!$C$44:$C$140,'16 Year_History_Results'!CH85)</f>
        <v>0</v>
      </c>
      <c r="AS85" s="2">
        <f>INDEX('2010'!$C$44:$C$140,'16 Year_History_Results'!CI85)</f>
        <v>0</v>
      </c>
      <c r="AT85" s="2">
        <f>INDEX('2011'!$C$44:$C$140,'16 Year_History_Results'!CJ85)</f>
        <v>10</v>
      </c>
      <c r="AU85" s="2">
        <f>INDEX('2012'!$C$44:$C$140,'16 Year_History_Results'!CK85)</f>
        <v>0</v>
      </c>
      <c r="AV85" s="2">
        <f>INDEX('2013'!$C$44:$C$140,'16 Year_History_Results'!CL85)</f>
        <v>0</v>
      </c>
      <c r="AW85" s="2">
        <f>INDEX('2014'!$C$52:$C$180,'16 Year_History_Results'!CM85)</f>
        <v>10</v>
      </c>
      <c r="AX85" s="2">
        <f>INDEX('2015'!$E$52:$E$308,'16 Year_History_Results'!CN85)</f>
        <v>10</v>
      </c>
      <c r="AY85" s="147">
        <f>INDEX('2016'!$E$52:$E$308,'16 Year_History_Results'!CO85)</f>
        <v>0</v>
      </c>
      <c r="AZ85" s="2"/>
      <c r="BA85" s="2"/>
      <c r="BB85">
        <f t="shared" si="55"/>
        <v>1730</v>
      </c>
      <c r="BC85" s="110"/>
      <c r="BD85" s="2"/>
      <c r="BE85" s="146">
        <f>INDEX('2001'!$B$44:$B$140,'16 Year_History_Results'!BZ85)</f>
        <v>0</v>
      </c>
      <c r="BF85" s="2">
        <f>INDEX('2002'!$B$44:$B$140,'16 Year_History_Results'!CA85)</f>
        <v>0</v>
      </c>
      <c r="BG85" s="2">
        <f>INDEX('2003'!$B$44:$B$140,'16 Year_History_Results'!CB85)</f>
        <v>0</v>
      </c>
      <c r="BH85" s="2">
        <f>INDEX('2004'!$B$44:$B$140,'16 Year_History_Results'!CC85)</f>
        <v>0</v>
      </c>
      <c r="BI85" s="2">
        <f>INDEX('2005'!$B$44:$B$140,'16 Year_History_Results'!CD85)</f>
        <v>0</v>
      </c>
      <c r="BJ85" s="2">
        <f>INDEX('2006'!$B$44:$B$140,'16 Year_History_Results'!CE85)</f>
        <v>0</v>
      </c>
      <c r="BK85" s="2">
        <f>INDEX('2007'!$B$44:$B$140,'16 Year_History_Results'!CF85)</f>
        <v>0</v>
      </c>
      <c r="BL85" s="2">
        <f>INDEX('2008'!$B$44:$B$140,'16 Year_History_Results'!CG85)</f>
        <v>0</v>
      </c>
      <c r="BM85" s="2">
        <f>INDEX('2009'!$B$44:$B$140,'16 Year_History_Results'!CH85)</f>
        <v>0</v>
      </c>
      <c r="BN85" s="2">
        <f>INDEX('2010'!$B$44:$B$140,'16 Year_History_Results'!CI85)</f>
        <v>9</v>
      </c>
      <c r="BO85" s="2">
        <f>INDEX('2011'!$B$44:$B$140,'16 Year_History_Results'!CJ85)</f>
        <v>11</v>
      </c>
      <c r="BP85" s="2">
        <f>INDEX('2012'!$B$44:$B$140,'16 Year_History_Results'!CK85)</f>
        <v>0</v>
      </c>
      <c r="BQ85" s="2">
        <f>INDEX('2013'!$B$44:$B$140,'16 Year_History_Results'!CL85)</f>
        <v>0</v>
      </c>
      <c r="BR85" s="2">
        <f>INDEX('2014'!$B$52:$B$180,'16 Year_History_Results'!CM85)</f>
        <v>14</v>
      </c>
      <c r="BS85" s="147">
        <f>INDEX('2015'!$B$52:$B$308,'16 Year_History_Results'!CN85)</f>
        <v>13</v>
      </c>
      <c r="BT85" s="147">
        <f>INDEX('2016'!$B$52:$B$308,'16 Year_History_Results'!CO85)</f>
        <v>6</v>
      </c>
      <c r="BW85">
        <f t="shared" si="56"/>
        <v>1730</v>
      </c>
      <c r="BX85" s="110"/>
      <c r="BY85" s="2"/>
      <c r="BZ85" s="146">
        <f>IF(ISNA(MATCH($BW85,'2001'!$A$44:$A$139,0)),97,MATCH($BW85,'2001'!$A$44:$A$139,0))</f>
        <v>97</v>
      </c>
      <c r="CA85" s="2">
        <f>IF(ISNA(MATCH($BW85,'2002'!$A$44:$A$139,0)),97,MATCH($BW85,'2002'!$A$44:$A$139,0))</f>
        <v>97</v>
      </c>
      <c r="CB85" s="2">
        <f>IF(ISNA(MATCH($BW85,'2003'!$A$44:$A$139,0)),97,MATCH($BW85,'2003'!$A$44:$A$139,0))</f>
        <v>97</v>
      </c>
      <c r="CC85" s="2">
        <f>IF(ISNA(MATCH($BW85,'2004'!$A$44:$A$139,0)),97,MATCH($BW85,'2004'!$A$44:$A$139,0))</f>
        <v>97</v>
      </c>
      <c r="CD85" s="2">
        <f>IF(ISNA(MATCH($BW85,'2005'!$A$44:$A$139,0)),97,MATCH($BW85,'2005'!$A$44:$A$139,0))</f>
        <v>97</v>
      </c>
      <c r="CE85" s="2">
        <f>IF(ISNA(MATCH($BW85,'2006'!$A$44:$A$139,0)),97,MATCH($BW85,'2006'!$A$44:$A$139,0))</f>
        <v>97</v>
      </c>
      <c r="CF85" s="2">
        <f>IF(ISNA(MATCH($BW85,'2007'!$A$44:$A$139,0)),97,MATCH($BW85,'2007'!$A$44:$A$139,0))</f>
        <v>97</v>
      </c>
      <c r="CG85" s="2">
        <f>IF(ISNA(MATCH($BW85,'2008'!$A$44:$A$139,0)),97,MATCH($BW85,'2008'!$A$44:$A$139,0))</f>
        <v>97</v>
      </c>
      <c r="CH85" s="2">
        <f>IF(ISNA(MATCH($BW85,'2009'!$A$44:$A$139,0)),97,MATCH($BW85,'2009'!$A$44:$A$139,0))</f>
        <v>97</v>
      </c>
      <c r="CI85" s="2">
        <f>IF(ISNA(MATCH($BW85,'2010'!$A$44:$A$139,0)),97,MATCH($BW85,'2010'!$A$44:$A$139,0))</f>
        <v>70</v>
      </c>
      <c r="CJ85" s="2">
        <f>IF(ISNA(MATCH($BW85,'2011'!$A$44:$A$139,0)),97,MATCH($BW85,'2011'!$A$44:$A$139,0))</f>
        <v>69</v>
      </c>
      <c r="CK85" s="2">
        <f>IF(ISNA(MATCH($BW85,'2012'!$A$44:$A$139,0)),97,MATCH($BW85,'2012'!$A$44:$A$139,0))</f>
        <v>97</v>
      </c>
      <c r="CL85" s="2">
        <f>IF(ISNA(MATCH($BW85,'2013'!$A$44:$A$139,0)),97,MATCH($BW85,'2013'!$A$44:$A$139,0))</f>
        <v>97</v>
      </c>
      <c r="CM85" s="2">
        <f>IF(ISNA(MATCH($BW85,'2014'!$A$52:$A$179,0)),129,MATCH($BW85,'2014'!$A$52:$A$179,0))</f>
        <v>78</v>
      </c>
      <c r="CN85" s="147">
        <f>IF(ISNA(MATCH($BW85,'2015'!$A$52:$A$307,0)),257,MATCH($BW85,'2015'!$A$52:$A$307,0))</f>
        <v>125</v>
      </c>
      <c r="CO85" s="147">
        <f>IF(ISNA(MATCH($BW85,'2016'!$A$52:$A$307,0)),257,MATCH($BW85,'2016'!$A$52:$A$307,0))</f>
        <v>123</v>
      </c>
      <c r="CQ85">
        <f t="shared" si="57"/>
        <v>1730</v>
      </c>
      <c r="CR85" s="281"/>
      <c r="CS85" s="279"/>
      <c r="CT85" s="278">
        <f t="shared" si="58"/>
        <v>0</v>
      </c>
      <c r="CU85" s="279">
        <f t="shared" si="44"/>
        <v>0</v>
      </c>
      <c r="CV85" s="279">
        <f t="shared" si="45"/>
        <v>0</v>
      </c>
      <c r="CW85" s="279">
        <f t="shared" si="46"/>
        <v>0</v>
      </c>
      <c r="CX85" s="279">
        <f t="shared" si="47"/>
        <v>0</v>
      </c>
      <c r="CY85" s="279">
        <f t="shared" si="48"/>
        <v>0</v>
      </c>
      <c r="CZ85" s="279">
        <f t="shared" si="49"/>
        <v>0</v>
      </c>
      <c r="DA85" s="279">
        <f t="shared" si="50"/>
        <v>0</v>
      </c>
      <c r="DB85" s="279">
        <f t="shared" si="51"/>
        <v>0</v>
      </c>
      <c r="DC85" s="279">
        <f t="shared" si="59"/>
        <v>9</v>
      </c>
      <c r="DD85" s="279">
        <f t="shared" si="60"/>
        <v>26.999400000000001</v>
      </c>
      <c r="DE85" s="279">
        <f t="shared" si="61"/>
        <v>17.997800040000001</v>
      </c>
      <c r="DF85" s="279">
        <f t="shared" si="62"/>
        <v>11.997333506664001</v>
      </c>
      <c r="DG85" s="279">
        <f t="shared" si="63"/>
        <v>31.997422515542222</v>
      </c>
      <c r="DH85" s="280">
        <f t="shared" si="80"/>
        <v>44.329481848860446</v>
      </c>
      <c r="DI85" s="280">
        <f t="shared" si="81"/>
        <v>35.550032600450372</v>
      </c>
      <c r="DJ85" s="154">
        <f t="shared" si="52"/>
        <v>50</v>
      </c>
      <c r="DK85" s="279">
        <f t="shared" si="64"/>
        <v>1730</v>
      </c>
      <c r="DL85" s="97"/>
      <c r="DM85" s="154"/>
      <c r="DN85" s="267">
        <f t="shared" si="65"/>
        <v>0</v>
      </c>
      <c r="DO85" s="154">
        <f t="shared" si="66"/>
        <v>0</v>
      </c>
      <c r="DP85" s="154">
        <f t="shared" si="67"/>
        <v>0</v>
      </c>
      <c r="DQ85" s="154">
        <f t="shared" si="68"/>
        <v>0</v>
      </c>
      <c r="DR85" s="154">
        <f t="shared" si="69"/>
        <v>0</v>
      </c>
      <c r="DS85" s="154">
        <f t="shared" si="70"/>
        <v>0</v>
      </c>
      <c r="DT85" s="154">
        <f t="shared" si="71"/>
        <v>0</v>
      </c>
      <c r="DU85" s="154">
        <f t="shared" si="72"/>
        <v>0</v>
      </c>
      <c r="DV85" s="154">
        <f t="shared" si="73"/>
        <v>0</v>
      </c>
      <c r="DW85" s="154">
        <f t="shared" si="74"/>
        <v>9</v>
      </c>
      <c r="DX85" s="154">
        <f t="shared" si="75"/>
        <v>30</v>
      </c>
      <c r="DY85" s="154">
        <f t="shared" si="76"/>
        <v>30</v>
      </c>
      <c r="DZ85" s="154">
        <f t="shared" si="77"/>
        <v>30</v>
      </c>
      <c r="EA85" s="154">
        <f t="shared" si="78"/>
        <v>54</v>
      </c>
      <c r="EB85" s="264">
        <f t="shared" si="82"/>
        <v>77</v>
      </c>
      <c r="EC85" s="264">
        <f t="shared" si="83"/>
        <v>83</v>
      </c>
      <c r="ED85" s="154">
        <f t="shared" si="53"/>
        <v>119</v>
      </c>
    </row>
    <row r="86" spans="2:137" ht="13" thickBot="1" x14ac:dyDescent="0.3">
      <c r="B86" s="162">
        <v>47</v>
      </c>
      <c r="C86" s="50">
        <f t="shared" si="42"/>
        <v>7</v>
      </c>
      <c r="D86" s="50">
        <f t="shared" si="54"/>
        <v>0</v>
      </c>
      <c r="E86" s="97"/>
      <c r="F86" s="2">
        <f t="shared" si="79"/>
        <v>81</v>
      </c>
      <c r="G86" s="487">
        <v>125</v>
      </c>
      <c r="H86" s="98">
        <f>15- COUNTIF(L86:AC86,"#N/A")</f>
        <v>4</v>
      </c>
      <c r="I86" s="131">
        <f>SUM(AH86:AY86)+SUM(BE86:BT86)</f>
        <v>129</v>
      </c>
      <c r="J86" s="398">
        <f>DI86</f>
        <v>35.352444984289079</v>
      </c>
      <c r="K86" s="456" t="str">
        <f>IF(ISNUMBER(MATCH(G86,'[4]OPR data'!$A$3:$A$2900,0)),"Y","N")</f>
        <v>Y</v>
      </c>
      <c r="L86" s="110"/>
      <c r="M86" s="233"/>
      <c r="N86" s="469" t="str">
        <f>(INDEX(Finish_table!R$4:R$83,MATCH('16 Year_History_Results'!$G86,Finish_table!S$4:S$83,0),1))</f>
        <v>WF</v>
      </c>
      <c r="O86" s="233" t="e">
        <f>(INDEX(Finish_table!Z$4:Z$99,MATCH('16 Year_History_Results'!$G86,Finish_table!AA$4:AA$99,0),1))</f>
        <v>#N/A</v>
      </c>
      <c r="P86" s="233" t="e">
        <f>(INDEX(Finish_table!AI$4:AI$99,MATCH('16 Year_History_Results'!$G86,Finish_table!AJ$4:AJ$99,0),1))</f>
        <v>#N/A</v>
      </c>
      <c r="Q86" s="233" t="e">
        <f>(INDEX(Finish_table!AR$4:AR$99,MATCH('16 Year_History_Results'!$G86,Finish_table!AS$4:AS$99,0),1))</f>
        <v>#N/A</v>
      </c>
      <c r="R86" s="233" t="e">
        <f>(INDEX(Finish_table!BA$4:BA$99,MATCH('16 Year_History_Results'!$G86,Finish_table!BB$4:BB$99,0),1))</f>
        <v>#N/A</v>
      </c>
      <c r="S86" s="233" t="e">
        <f>(INDEX(Finish_table!BJ$4:BJ$99,MATCH('16 Year_History_Results'!$G86,Finish_table!BK$4:BK$99,0),1))</f>
        <v>#N/A</v>
      </c>
      <c r="T86" s="233" t="e">
        <f>(INDEX(Finish_table!BS$4:BS$99,MATCH('16 Year_History_Results'!$G86,Finish_table!BT$4:BT$99,0),1))</f>
        <v>#N/A</v>
      </c>
      <c r="U86" s="233" t="e">
        <f>(INDEX(Finish_table!CB$4:CB$99,MATCH('16 Year_History_Results'!$G86,Finish_table!CC$4:CC$99,0),1))</f>
        <v>#N/A</v>
      </c>
      <c r="V86" s="233" t="str">
        <f>(INDEX(Finish_table!CK$4:CK$99,MATCH('16 Year_History_Results'!$G86,Finish_table!CL$4:CL$99,0),1))</f>
        <v>QF</v>
      </c>
      <c r="W86" s="233" t="e">
        <f>(INDEX(Finish_table!CT$4:CT$99,MATCH('16 Year_History_Results'!$G86,Finish_table!CU$4:CU$99,0),1))</f>
        <v>#N/A</v>
      </c>
      <c r="X86" s="233" t="e">
        <f>(INDEX(Finish_table!DC$4:DC$99,MATCH('16 Year_History_Results'!$G86,Finish_table!DD$4:DD$99,0),1))</f>
        <v>#N/A</v>
      </c>
      <c r="Y86" s="233" t="e">
        <f>(INDEX(Finish_table!DL$4:DL$99,MATCH('16 Year_History_Results'!$G86,Finish_table!DM$4:DM$99,0),1))</f>
        <v>#N/A</v>
      </c>
      <c r="Z86" s="233" t="e">
        <f>(INDEX(Finish_table!DU$4:DU$99,MATCH('16 Year_History_Results'!$G86,Finish_table!DV$4:DV$99,0),1))</f>
        <v>#N/A</v>
      </c>
      <c r="AA86" s="233" t="str">
        <f>(INDEX(Finish_table!ED$4:ED$140,MATCH('16 Year_History_Results'!$G86,Finish_table!EE$4:EE$140,0),1))</f>
        <v>QF</v>
      </c>
      <c r="AB86" s="233" t="str">
        <f>(INDEX(Finish_table!EM$4:EM$224,MATCH('16 Year_History_Results'!$G86,Finish_table!EN$4:EN$224,0),1))</f>
        <v>F</v>
      </c>
      <c r="AC86" s="253" t="str">
        <f>(INDEX(Finish_table!EW$4:EW$224,MATCH('16 Year_History_Results'!$G86,Finish_table!EX$4:EX$224,0),1))</f>
        <v>QF</v>
      </c>
      <c r="AD86" s="2"/>
      <c r="AE86" s="97"/>
      <c r="AG86">
        <f t="shared" si="43"/>
        <v>125</v>
      </c>
      <c r="AH86" s="110"/>
      <c r="AI86" s="2"/>
      <c r="AJ86" s="146">
        <f>INDEX('2001'!$C$44:$C$140,'16 Year_History_Results'!BZ86)</f>
        <v>50</v>
      </c>
      <c r="AK86" s="2">
        <f>INDEX('2002'!$C$44:$C$140,'16 Year_History_Results'!CA86)</f>
        <v>0</v>
      </c>
      <c r="AL86" s="2">
        <f>INDEX('2003'!$C$44:$C$140,'16 Year_History_Results'!CB86)</f>
        <v>0</v>
      </c>
      <c r="AM86" s="2">
        <f>INDEX('2004'!$C$44:$C$140,'16 Year_History_Results'!CC86)</f>
        <v>0</v>
      </c>
      <c r="AN86" s="2">
        <f>INDEX('2005'!$C$44:$C$140,'16 Year_History_Results'!CD86)</f>
        <v>0</v>
      </c>
      <c r="AO86" s="2">
        <f>INDEX('2006'!$C$44:$C$140,'16 Year_History_Results'!CE86)</f>
        <v>0</v>
      </c>
      <c r="AP86" s="2">
        <f>INDEX('2007'!$C$44:$C$140,'16 Year_History_Results'!CF86)</f>
        <v>0</v>
      </c>
      <c r="AQ86" s="2">
        <f>INDEX('2008'!$C$44:$C$140,'16 Year_History_Results'!CG86)</f>
        <v>0</v>
      </c>
      <c r="AR86" s="2">
        <f>INDEX('2009'!$C$44:$C$140,'16 Year_History_Results'!CH86)</f>
        <v>0</v>
      </c>
      <c r="AS86" s="2">
        <f>INDEX('2010'!$C$44:$C$140,'16 Year_History_Results'!CI86)</f>
        <v>0</v>
      </c>
      <c r="AT86" s="2">
        <f>INDEX('2011'!$C$44:$C$140,'16 Year_History_Results'!CJ86)</f>
        <v>0</v>
      </c>
      <c r="AU86" s="2">
        <f>INDEX('2012'!$C$44:$C$140,'16 Year_History_Results'!CK86)</f>
        <v>0</v>
      </c>
      <c r="AV86" s="2">
        <f>INDEX('2013'!$C$44:$C$140,'16 Year_History_Results'!CL86)</f>
        <v>0</v>
      </c>
      <c r="AW86" s="2">
        <f>INDEX('2014'!$C$52:$C$180,'16 Year_History_Results'!CM86)</f>
        <v>0</v>
      </c>
      <c r="AX86" s="2">
        <f>INDEX('2015'!$E$52:$E$308,'16 Year_History_Results'!CN86)</f>
        <v>20</v>
      </c>
      <c r="AY86" s="147">
        <f>INDEX('2016'!$E$52:$E$308,'16 Year_History_Results'!CO86)</f>
        <v>0</v>
      </c>
      <c r="AZ86" s="2"/>
      <c r="BA86" s="2"/>
      <c r="BB86">
        <f t="shared" si="55"/>
        <v>125</v>
      </c>
      <c r="BC86" s="110"/>
      <c r="BD86" s="2"/>
      <c r="BE86" s="146">
        <f>INDEX('2001'!$B$44:$B$140,'16 Year_History_Results'!BZ86)</f>
        <v>16</v>
      </c>
      <c r="BF86" s="2">
        <f>INDEX('2002'!$B$44:$B$140,'16 Year_History_Results'!CA86)</f>
        <v>0</v>
      </c>
      <c r="BG86" s="2">
        <f>INDEX('2003'!$B$44:$B$140,'16 Year_History_Results'!CB86)</f>
        <v>0</v>
      </c>
      <c r="BH86" s="2">
        <f>INDEX('2004'!$B$44:$B$140,'16 Year_History_Results'!CC86)</f>
        <v>0</v>
      </c>
      <c r="BI86" s="2">
        <f>INDEX('2005'!$B$44:$B$140,'16 Year_History_Results'!CD86)</f>
        <v>0</v>
      </c>
      <c r="BJ86" s="2">
        <f>INDEX('2006'!$B$44:$B$140,'16 Year_History_Results'!CE86)</f>
        <v>0</v>
      </c>
      <c r="BK86" s="2">
        <f>INDEX('2007'!$B$44:$B$140,'16 Year_History_Results'!CF86)</f>
        <v>0</v>
      </c>
      <c r="BL86" s="2">
        <f>INDEX('2008'!$B$44:$B$140,'16 Year_History_Results'!CG86)</f>
        <v>0</v>
      </c>
      <c r="BM86" s="2">
        <f>INDEX('2009'!$B$44:$B$140,'16 Year_History_Results'!CH86)</f>
        <v>13</v>
      </c>
      <c r="BN86" s="2">
        <f>INDEX('2010'!$B$44:$B$140,'16 Year_History_Results'!CI86)</f>
        <v>0</v>
      </c>
      <c r="BO86" s="2">
        <f>INDEX('2011'!$B$44:$B$140,'16 Year_History_Results'!CJ86)</f>
        <v>0</v>
      </c>
      <c r="BP86" s="2">
        <f>INDEX('2012'!$B$44:$B$140,'16 Year_History_Results'!CK86)</f>
        <v>0</v>
      </c>
      <c r="BQ86" s="2">
        <f>INDEX('2013'!$B$44:$B$140,'16 Year_History_Results'!CL86)</f>
        <v>0</v>
      </c>
      <c r="BR86" s="2">
        <f>INDEX('2014'!$B$52:$B$180,'16 Year_History_Results'!CM86)</f>
        <v>13</v>
      </c>
      <c r="BS86" s="147">
        <f>INDEX('2015'!$B$52:$B$308,'16 Year_History_Results'!CN86)</f>
        <v>5</v>
      </c>
      <c r="BT86" s="147">
        <f>INDEX('2016'!$B$52:$B$308,'16 Year_History_Results'!CO86)</f>
        <v>12</v>
      </c>
      <c r="BW86">
        <f t="shared" si="56"/>
        <v>125</v>
      </c>
      <c r="BX86" s="110"/>
      <c r="BY86" s="2"/>
      <c r="BZ86" s="146">
        <f>IF(ISNA(MATCH($BW86,'2001'!$A$44:$A$139,0)),97,MATCH($BW86,'2001'!$A$44:$A$139,0))</f>
        <v>29</v>
      </c>
      <c r="CA86" s="2">
        <f>IF(ISNA(MATCH($BW86,'2002'!$A$44:$A$139,0)),97,MATCH($BW86,'2002'!$A$44:$A$139,0))</f>
        <v>97</v>
      </c>
      <c r="CB86" s="2">
        <f>IF(ISNA(MATCH($BW86,'2003'!$A$44:$A$139,0)),97,MATCH($BW86,'2003'!$A$44:$A$139,0))</f>
        <v>97</v>
      </c>
      <c r="CC86" s="2">
        <f>IF(ISNA(MATCH($BW86,'2004'!$A$44:$A$139,0)),97,MATCH($BW86,'2004'!$A$44:$A$139,0))</f>
        <v>97</v>
      </c>
      <c r="CD86" s="2">
        <f>IF(ISNA(MATCH($BW86,'2005'!$A$44:$A$139,0)),97,MATCH($BW86,'2005'!$A$44:$A$139,0))</f>
        <v>97</v>
      </c>
      <c r="CE86" s="2">
        <f>IF(ISNA(MATCH($BW86,'2006'!$A$44:$A$139,0)),97,MATCH($BW86,'2006'!$A$44:$A$139,0))</f>
        <v>97</v>
      </c>
      <c r="CF86" s="2">
        <f>IF(ISNA(MATCH($BW86,'2007'!$A$44:$A$139,0)),97,MATCH($BW86,'2007'!$A$44:$A$139,0))</f>
        <v>97</v>
      </c>
      <c r="CG86" s="2">
        <f>IF(ISNA(MATCH($BW86,'2008'!$A$44:$A$139,0)),97,MATCH($BW86,'2008'!$A$44:$A$139,0))</f>
        <v>97</v>
      </c>
      <c r="CH86" s="2">
        <f>IF(ISNA(MATCH($BW86,'2009'!$A$44:$A$139,0)),97,MATCH($BW86,'2009'!$A$44:$A$139,0))</f>
        <v>20</v>
      </c>
      <c r="CI86" s="2">
        <f>IF(ISNA(MATCH($BW86,'2010'!$A$44:$A$139,0)),97,MATCH($BW86,'2010'!$A$44:$A$139,0))</f>
        <v>97</v>
      </c>
      <c r="CJ86" s="2">
        <f>IF(ISNA(MATCH($BW86,'2011'!$A$44:$A$139,0)),97,MATCH($BW86,'2011'!$A$44:$A$139,0))</f>
        <v>97</v>
      </c>
      <c r="CK86" s="2">
        <f>IF(ISNA(MATCH($BW86,'2012'!$A$44:$A$139,0)),97,MATCH($BW86,'2012'!$A$44:$A$139,0))</f>
        <v>97</v>
      </c>
      <c r="CL86" s="2">
        <f>IF(ISNA(MATCH($BW86,'2013'!$A$44:$A$139,0)),97,MATCH($BW86,'2013'!$A$44:$A$139,0))</f>
        <v>97</v>
      </c>
      <c r="CM86" s="2">
        <f>IF(ISNA(MATCH($BW86,'2014'!$A$52:$A$179,0)),129,MATCH($BW86,'2014'!$A$52:$A$179,0))</f>
        <v>13</v>
      </c>
      <c r="CN86" s="147">
        <f>IF(ISNA(MATCH($BW86,'2015'!$A$52:$A$307,0)),257,MATCH($BW86,'2015'!$A$52:$A$307,0))</f>
        <v>20</v>
      </c>
      <c r="CO86" s="147">
        <f>IF(ISNA(MATCH($BW86,'2016'!$A$52:$A$307,0)),257,MATCH($BW86,'2016'!$A$52:$A$307,0))</f>
        <v>20</v>
      </c>
      <c r="CQ86">
        <f t="shared" si="57"/>
        <v>125</v>
      </c>
      <c r="CR86" s="281"/>
      <c r="CS86" s="279"/>
      <c r="CT86" s="278">
        <f t="shared" si="58"/>
        <v>66</v>
      </c>
      <c r="CU86" s="279">
        <f t="shared" si="44"/>
        <v>43.995599999999996</v>
      </c>
      <c r="CV86" s="279">
        <f t="shared" si="45"/>
        <v>29.327466959999995</v>
      </c>
      <c r="CW86" s="279">
        <f t="shared" si="46"/>
        <v>19.549689475535995</v>
      </c>
      <c r="CX86" s="279">
        <f t="shared" si="47"/>
        <v>13.031823004392294</v>
      </c>
      <c r="CY86" s="279">
        <f t="shared" si="48"/>
        <v>8.6870132147279033</v>
      </c>
      <c r="CZ86" s="279">
        <f t="shared" si="49"/>
        <v>5.7907630089376205</v>
      </c>
      <c r="DA86" s="279">
        <f t="shared" si="50"/>
        <v>3.8601226217578177</v>
      </c>
      <c r="DB86" s="279">
        <f t="shared" si="51"/>
        <v>15.573157739663761</v>
      </c>
      <c r="DC86" s="279">
        <f t="shared" si="59"/>
        <v>10.381066949259862</v>
      </c>
      <c r="DD86" s="279">
        <f t="shared" si="60"/>
        <v>6.9200192283766242</v>
      </c>
      <c r="DE86" s="279">
        <f t="shared" si="61"/>
        <v>4.6128848176358579</v>
      </c>
      <c r="DF86" s="279">
        <f t="shared" si="62"/>
        <v>3.0749490194360627</v>
      </c>
      <c r="DG86" s="279">
        <f t="shared" si="63"/>
        <v>15.049761016356079</v>
      </c>
      <c r="DH86" s="280">
        <f t="shared" si="80"/>
        <v>35.032170693502962</v>
      </c>
      <c r="DI86" s="280">
        <f t="shared" si="81"/>
        <v>35.352444984289079</v>
      </c>
      <c r="DJ86" s="154">
        <f t="shared" si="52"/>
        <v>68</v>
      </c>
      <c r="DK86" s="279">
        <f t="shared" si="64"/>
        <v>125</v>
      </c>
      <c r="DL86" s="97"/>
      <c r="DM86" s="154"/>
      <c r="DN86" s="267">
        <f t="shared" si="65"/>
        <v>66</v>
      </c>
      <c r="DO86" s="154">
        <f t="shared" si="66"/>
        <v>66</v>
      </c>
      <c r="DP86" s="154">
        <f t="shared" si="67"/>
        <v>66</v>
      </c>
      <c r="DQ86" s="154">
        <f t="shared" si="68"/>
        <v>66</v>
      </c>
      <c r="DR86" s="154">
        <f t="shared" si="69"/>
        <v>66</v>
      </c>
      <c r="DS86" s="154">
        <f t="shared" si="70"/>
        <v>66</v>
      </c>
      <c r="DT86" s="154">
        <f t="shared" si="71"/>
        <v>66</v>
      </c>
      <c r="DU86" s="154">
        <f t="shared" si="72"/>
        <v>66</v>
      </c>
      <c r="DV86" s="154">
        <f t="shared" si="73"/>
        <v>79</v>
      </c>
      <c r="DW86" s="154">
        <f t="shared" si="74"/>
        <v>79</v>
      </c>
      <c r="DX86" s="154">
        <f t="shared" si="75"/>
        <v>79</v>
      </c>
      <c r="DY86" s="154">
        <f t="shared" si="76"/>
        <v>79</v>
      </c>
      <c r="DZ86" s="154">
        <f t="shared" si="77"/>
        <v>79</v>
      </c>
      <c r="EA86" s="154">
        <f t="shared" si="78"/>
        <v>92</v>
      </c>
      <c r="EB86" s="264">
        <f t="shared" si="82"/>
        <v>117</v>
      </c>
      <c r="EC86" s="264">
        <f t="shared" si="83"/>
        <v>129</v>
      </c>
      <c r="ED86" s="154">
        <f t="shared" si="53"/>
        <v>63</v>
      </c>
    </row>
    <row r="87" spans="2:137" ht="13" thickBot="1" x14ac:dyDescent="0.3">
      <c r="B87" s="162">
        <v>47</v>
      </c>
      <c r="C87" s="50">
        <f t="shared" si="42"/>
        <v>8</v>
      </c>
      <c r="D87" s="50">
        <f t="shared" si="54"/>
        <v>8</v>
      </c>
      <c r="E87" s="97"/>
      <c r="F87" s="2">
        <f t="shared" si="79"/>
        <v>82</v>
      </c>
      <c r="G87" s="487">
        <v>1619</v>
      </c>
      <c r="H87" s="98">
        <f>15- COUNTIF(L87:AC87,"#N/A")</f>
        <v>1</v>
      </c>
      <c r="I87" s="131">
        <f>SUM(AH87:AY87)+SUM(BE87:BT87)</f>
        <v>43</v>
      </c>
      <c r="J87" s="398">
        <f>DI87</f>
        <v>35.331800000000001</v>
      </c>
      <c r="K87" s="456" t="str">
        <f>IF(ISNUMBER(MATCH(G87,'[4]OPR data'!$A$3:$A$2900,0)),"Y","N")</f>
        <v>Y</v>
      </c>
      <c r="L87" s="110"/>
      <c r="M87" s="233"/>
      <c r="N87" s="469" t="e">
        <f>(INDEX(Finish_table!R$4:R$83,MATCH('16 Year_History_Results'!$G87,Finish_table!S$4:S$83,0),1))</f>
        <v>#N/A</v>
      </c>
      <c r="O87" s="233" t="e">
        <f>(INDEX(Finish_table!Z$4:Z$99,MATCH('16 Year_History_Results'!$G87,Finish_table!AA$4:AA$99,0),1))</f>
        <v>#N/A</v>
      </c>
      <c r="P87" s="233" t="e">
        <f>(INDEX(Finish_table!AI$4:AI$99,MATCH('16 Year_History_Results'!$G87,Finish_table!AJ$4:AJ$99,0),1))</f>
        <v>#N/A</v>
      </c>
      <c r="Q87" s="233" t="e">
        <f>(INDEX(Finish_table!AR$4:AR$99,MATCH('16 Year_History_Results'!$G87,Finish_table!AS$4:AS$99,0),1))</f>
        <v>#N/A</v>
      </c>
      <c r="R87" s="233" t="e">
        <f>(INDEX(Finish_table!BA$4:BA$99,MATCH('16 Year_History_Results'!$G87,Finish_table!BB$4:BB$99,0),1))</f>
        <v>#N/A</v>
      </c>
      <c r="S87" s="233" t="e">
        <f>(INDEX(Finish_table!BJ$4:BJ$99,MATCH('16 Year_History_Results'!$G87,Finish_table!BK$4:BK$99,0),1))</f>
        <v>#N/A</v>
      </c>
      <c r="T87" s="233" t="e">
        <f>(INDEX(Finish_table!BS$4:BS$99,MATCH('16 Year_History_Results'!$G87,Finish_table!BT$4:BT$99,0),1))</f>
        <v>#N/A</v>
      </c>
      <c r="U87" s="233" t="e">
        <f>(INDEX(Finish_table!CB$4:CB$99,MATCH('16 Year_History_Results'!$G87,Finish_table!CC$4:CC$99,0),1))</f>
        <v>#N/A</v>
      </c>
      <c r="V87" s="233" t="e">
        <f>(INDEX(Finish_table!CK$4:CK$99,MATCH('16 Year_History_Results'!$G87,Finish_table!CL$4:CL$99,0),1))</f>
        <v>#N/A</v>
      </c>
      <c r="W87" s="233" t="e">
        <f>(INDEX(Finish_table!CT$4:CT$99,MATCH('16 Year_History_Results'!$G87,Finish_table!CU$4:CU$99,0),1))</f>
        <v>#N/A</v>
      </c>
      <c r="X87" s="233" t="e">
        <f>(INDEX(Finish_table!DC$4:DC$99,MATCH('16 Year_History_Results'!$G87,Finish_table!DD$4:DD$99,0),1))</f>
        <v>#N/A</v>
      </c>
      <c r="Y87" s="233" t="e">
        <f>(INDEX(Finish_table!DL$4:DL$99,MATCH('16 Year_History_Results'!$G87,Finish_table!DM$4:DM$99,0),1))</f>
        <v>#N/A</v>
      </c>
      <c r="Z87" s="233" t="e">
        <f>(INDEX(Finish_table!DU$4:DU$99,MATCH('16 Year_History_Results'!$G87,Finish_table!DV$4:DV$99,0),1))</f>
        <v>#N/A</v>
      </c>
      <c r="AA87" s="233" t="e">
        <f>(INDEX(Finish_table!ED$4:ED$140,MATCH('16 Year_History_Results'!$G87,Finish_table!EE$4:EE$140,0),1))</f>
        <v>#N/A</v>
      </c>
      <c r="AB87" s="233" t="str">
        <f>(INDEX(Finish_table!EM$4:EM$224,MATCH('16 Year_History_Results'!$G87,Finish_table!EN$4:EN$224,0),1))</f>
        <v>SF</v>
      </c>
      <c r="AC87" s="253" t="str">
        <f>(INDEX(Finish_table!EW$4:EW$224,MATCH('16 Year_History_Results'!$G87,Finish_table!EX$4:EX$224,0),1))</f>
        <v>SF</v>
      </c>
      <c r="AD87" s="2"/>
      <c r="AE87" s="97"/>
      <c r="AG87">
        <f t="shared" si="43"/>
        <v>1619</v>
      </c>
      <c r="AH87" s="110"/>
      <c r="AI87" s="2"/>
      <c r="AJ87" s="146">
        <f>INDEX('2001'!$C$44:$C$140,'16 Year_History_Results'!BZ87)</f>
        <v>0</v>
      </c>
      <c r="AK87" s="2">
        <f>INDEX('2002'!$C$44:$C$140,'16 Year_History_Results'!CA87)</f>
        <v>0</v>
      </c>
      <c r="AL87" s="2">
        <f>INDEX('2003'!$C$44:$C$140,'16 Year_History_Results'!CB87)</f>
        <v>0</v>
      </c>
      <c r="AM87" s="2">
        <f>INDEX('2004'!$C$44:$C$140,'16 Year_History_Results'!CC87)</f>
        <v>0</v>
      </c>
      <c r="AN87" s="2">
        <f>INDEX('2005'!$C$44:$C$140,'16 Year_History_Results'!CD87)</f>
        <v>0</v>
      </c>
      <c r="AO87" s="2">
        <f>INDEX('2006'!$C$44:$C$140,'16 Year_History_Results'!CE87)</f>
        <v>0</v>
      </c>
      <c r="AP87" s="2">
        <f>INDEX('2007'!$C$44:$C$140,'16 Year_History_Results'!CF87)</f>
        <v>0</v>
      </c>
      <c r="AQ87" s="2">
        <f>INDEX('2008'!$C$44:$C$140,'16 Year_History_Results'!CG87)</f>
        <v>0</v>
      </c>
      <c r="AR87" s="2">
        <f>INDEX('2009'!$C$44:$C$140,'16 Year_History_Results'!CH87)</f>
        <v>0</v>
      </c>
      <c r="AS87" s="2">
        <f>INDEX('2010'!$C$44:$C$140,'16 Year_History_Results'!CI87)</f>
        <v>0</v>
      </c>
      <c r="AT87" s="2">
        <f>INDEX('2011'!$C$44:$C$140,'16 Year_History_Results'!CJ87)</f>
        <v>0</v>
      </c>
      <c r="AU87" s="2">
        <f>INDEX('2012'!$C$44:$C$140,'16 Year_History_Results'!CK87)</f>
        <v>0</v>
      </c>
      <c r="AV87" s="2">
        <f>INDEX('2013'!$C$44:$C$140,'16 Year_History_Results'!CL87)</f>
        <v>0</v>
      </c>
      <c r="AW87" s="2">
        <f>INDEX('2014'!$C$52:$C$180,'16 Year_History_Results'!CM87)</f>
        <v>0</v>
      </c>
      <c r="AX87" s="2">
        <f>INDEX('2015'!$E$52:$E$308,'16 Year_History_Results'!CN87)</f>
        <v>10</v>
      </c>
      <c r="AY87" s="147">
        <f>INDEX('2016'!$E$52:$E$308,'16 Year_History_Results'!CO87)</f>
        <v>10</v>
      </c>
      <c r="AZ87" s="2"/>
      <c r="BA87" s="2"/>
      <c r="BB87">
        <f t="shared" si="55"/>
        <v>1619</v>
      </c>
      <c r="BC87" s="110"/>
      <c r="BD87" s="2"/>
      <c r="BE87" s="146">
        <f>INDEX('2001'!$B$44:$B$140,'16 Year_History_Results'!BZ87)</f>
        <v>0</v>
      </c>
      <c r="BF87" s="2">
        <f>INDEX('2002'!$B$44:$B$140,'16 Year_History_Results'!CA87)</f>
        <v>0</v>
      </c>
      <c r="BG87" s="2">
        <f>INDEX('2003'!$B$44:$B$140,'16 Year_History_Results'!CB87)</f>
        <v>0</v>
      </c>
      <c r="BH87" s="2">
        <f>INDEX('2004'!$B$44:$B$140,'16 Year_History_Results'!CC87)</f>
        <v>0</v>
      </c>
      <c r="BI87" s="2">
        <f>INDEX('2005'!$B$44:$B$140,'16 Year_History_Results'!CD87)</f>
        <v>0</v>
      </c>
      <c r="BJ87" s="2">
        <f>INDEX('2006'!$B$44:$B$140,'16 Year_History_Results'!CE87)</f>
        <v>0</v>
      </c>
      <c r="BK87" s="2">
        <f>INDEX('2007'!$B$44:$B$140,'16 Year_History_Results'!CF87)</f>
        <v>0</v>
      </c>
      <c r="BL87" s="2">
        <f>INDEX('2008'!$B$44:$B$140,'16 Year_History_Results'!CG87)</f>
        <v>0</v>
      </c>
      <c r="BM87" s="2">
        <f>INDEX('2009'!$B$44:$B$140,'16 Year_History_Results'!CH87)</f>
        <v>0</v>
      </c>
      <c r="BN87" s="2">
        <f>INDEX('2010'!$B$44:$B$140,'16 Year_History_Results'!CI87)</f>
        <v>0</v>
      </c>
      <c r="BO87" s="2">
        <f>INDEX('2011'!$B$44:$B$140,'16 Year_History_Results'!CJ87)</f>
        <v>0</v>
      </c>
      <c r="BP87" s="2">
        <f>INDEX('2012'!$B$44:$B$140,'16 Year_History_Results'!CK87)</f>
        <v>0</v>
      </c>
      <c r="BQ87" s="2">
        <f>INDEX('2013'!$B$44:$B$140,'16 Year_History_Results'!CL87)</f>
        <v>0</v>
      </c>
      <c r="BR87" s="2">
        <f>INDEX('2014'!$B$52:$B$180,'16 Year_History_Results'!CM87)</f>
        <v>0</v>
      </c>
      <c r="BS87" s="147">
        <f>INDEX('2015'!$B$52:$B$308,'16 Year_History_Results'!CN87)</f>
        <v>13</v>
      </c>
      <c r="BT87" s="147">
        <f>INDEX('2016'!$B$52:$B$308,'16 Year_History_Results'!CO87)</f>
        <v>10</v>
      </c>
      <c r="BW87">
        <f t="shared" si="56"/>
        <v>1619</v>
      </c>
      <c r="BX87" s="110"/>
      <c r="BY87" s="2"/>
      <c r="BZ87" s="146">
        <f>IF(ISNA(MATCH($BW87,'2001'!$A$44:$A$139,0)),97,MATCH($BW87,'2001'!$A$44:$A$139,0))</f>
        <v>97</v>
      </c>
      <c r="CA87" s="2">
        <f>IF(ISNA(MATCH($BW87,'2002'!$A$44:$A$139,0)),97,MATCH($BW87,'2002'!$A$44:$A$139,0))</f>
        <v>97</v>
      </c>
      <c r="CB87" s="2">
        <f>IF(ISNA(MATCH($BW87,'2003'!$A$44:$A$139,0)),97,MATCH($BW87,'2003'!$A$44:$A$139,0))</f>
        <v>97</v>
      </c>
      <c r="CC87" s="2">
        <f>IF(ISNA(MATCH($BW87,'2004'!$A$44:$A$139,0)),97,MATCH($BW87,'2004'!$A$44:$A$139,0))</f>
        <v>97</v>
      </c>
      <c r="CD87" s="2">
        <f>IF(ISNA(MATCH($BW87,'2005'!$A$44:$A$139,0)),97,MATCH($BW87,'2005'!$A$44:$A$139,0))</f>
        <v>97</v>
      </c>
      <c r="CE87" s="2">
        <f>IF(ISNA(MATCH($BW87,'2006'!$A$44:$A$139,0)),97,MATCH($BW87,'2006'!$A$44:$A$139,0))</f>
        <v>97</v>
      </c>
      <c r="CF87" s="2">
        <f>IF(ISNA(MATCH($BW87,'2007'!$A$44:$A$139,0)),97,MATCH($BW87,'2007'!$A$44:$A$139,0))</f>
        <v>97</v>
      </c>
      <c r="CG87" s="2">
        <f>IF(ISNA(MATCH($BW87,'2008'!$A$44:$A$139,0)),97,MATCH($BW87,'2008'!$A$44:$A$139,0))</f>
        <v>97</v>
      </c>
      <c r="CH87" s="2">
        <f>IF(ISNA(MATCH($BW87,'2009'!$A$44:$A$139,0)),97,MATCH($BW87,'2009'!$A$44:$A$139,0))</f>
        <v>97</v>
      </c>
      <c r="CI87" s="2">
        <f>IF(ISNA(MATCH($BW87,'2010'!$A$44:$A$139,0)),97,MATCH($BW87,'2010'!$A$44:$A$139,0))</f>
        <v>97</v>
      </c>
      <c r="CJ87" s="2">
        <f>IF(ISNA(MATCH($BW87,'2011'!$A$44:$A$139,0)),97,MATCH($BW87,'2011'!$A$44:$A$139,0))</f>
        <v>97</v>
      </c>
      <c r="CK87" s="2">
        <f>IF(ISNA(MATCH($BW87,'2012'!$A$44:$A$139,0)),97,MATCH($BW87,'2012'!$A$44:$A$139,0))</f>
        <v>97</v>
      </c>
      <c r="CL87" s="2">
        <f>IF(ISNA(MATCH($BW87,'2013'!$A$44:$A$139,0)),97,MATCH($BW87,'2013'!$A$44:$A$139,0))</f>
        <v>97</v>
      </c>
      <c r="CM87" s="2">
        <f>IF(ISNA(MATCH($BW87,'2014'!$A$52:$A$179,0)),129,MATCH($BW87,'2014'!$A$52:$A$179,0))</f>
        <v>129</v>
      </c>
      <c r="CN87" s="147">
        <f>IF(ISNA(MATCH($BW87,'2015'!$A$52:$A$307,0)),257,MATCH($BW87,'2015'!$A$52:$A$307,0))</f>
        <v>112</v>
      </c>
      <c r="CO87" s="147">
        <f>IF(ISNA(MATCH($BW87,'2016'!$A$52:$A$307,0)),257,MATCH($BW87,'2016'!$A$52:$A$307,0))</f>
        <v>112</v>
      </c>
      <c r="CQ87">
        <f t="shared" si="57"/>
        <v>1619</v>
      </c>
      <c r="CR87" s="281"/>
      <c r="CS87" s="279"/>
      <c r="CT87" s="278">
        <f t="shared" si="58"/>
        <v>0</v>
      </c>
      <c r="CU87" s="279">
        <f t="shared" si="44"/>
        <v>0</v>
      </c>
      <c r="CV87" s="279">
        <f t="shared" si="45"/>
        <v>0</v>
      </c>
      <c r="CW87" s="279">
        <f t="shared" si="46"/>
        <v>0</v>
      </c>
      <c r="CX87" s="279">
        <f t="shared" si="47"/>
        <v>0</v>
      </c>
      <c r="CY87" s="279">
        <f t="shared" si="48"/>
        <v>0</v>
      </c>
      <c r="CZ87" s="279">
        <f t="shared" si="49"/>
        <v>0</v>
      </c>
      <c r="DA87" s="279">
        <f t="shared" si="50"/>
        <v>0</v>
      </c>
      <c r="DB87" s="279">
        <f t="shared" si="51"/>
        <v>0</v>
      </c>
      <c r="DC87" s="279">
        <f t="shared" si="59"/>
        <v>0</v>
      </c>
      <c r="DD87" s="279">
        <f t="shared" si="60"/>
        <v>0</v>
      </c>
      <c r="DE87" s="279">
        <f t="shared" si="61"/>
        <v>0</v>
      </c>
      <c r="DF87" s="279">
        <f t="shared" si="62"/>
        <v>0</v>
      </c>
      <c r="DG87" s="279">
        <f t="shared" si="63"/>
        <v>0</v>
      </c>
      <c r="DH87" s="280">
        <f t="shared" si="80"/>
        <v>23</v>
      </c>
      <c r="DI87" s="280">
        <f t="shared" si="81"/>
        <v>35.331800000000001</v>
      </c>
      <c r="DJ87" s="154">
        <f t="shared" si="52"/>
        <v>104</v>
      </c>
      <c r="DK87" s="279">
        <f t="shared" si="64"/>
        <v>1619</v>
      </c>
      <c r="DL87" s="97"/>
      <c r="DM87" s="154"/>
      <c r="DN87" s="267">
        <f t="shared" si="65"/>
        <v>0</v>
      </c>
      <c r="DO87" s="154">
        <f t="shared" si="66"/>
        <v>0</v>
      </c>
      <c r="DP87" s="154">
        <f t="shared" si="67"/>
        <v>0</v>
      </c>
      <c r="DQ87" s="154">
        <f t="shared" si="68"/>
        <v>0</v>
      </c>
      <c r="DR87" s="154">
        <f t="shared" si="69"/>
        <v>0</v>
      </c>
      <c r="DS87" s="154">
        <f t="shared" si="70"/>
        <v>0</v>
      </c>
      <c r="DT87" s="154">
        <f t="shared" si="71"/>
        <v>0</v>
      </c>
      <c r="DU87" s="154">
        <f t="shared" si="72"/>
        <v>0</v>
      </c>
      <c r="DV87" s="154">
        <f t="shared" si="73"/>
        <v>0</v>
      </c>
      <c r="DW87" s="154">
        <f t="shared" si="74"/>
        <v>0</v>
      </c>
      <c r="DX87" s="154">
        <f t="shared" si="75"/>
        <v>0</v>
      </c>
      <c r="DY87" s="154">
        <f t="shared" si="76"/>
        <v>0</v>
      </c>
      <c r="DZ87" s="154">
        <f t="shared" si="77"/>
        <v>0</v>
      </c>
      <c r="EA87" s="154">
        <f t="shared" si="78"/>
        <v>0</v>
      </c>
      <c r="EB87" s="264">
        <f t="shared" si="82"/>
        <v>23</v>
      </c>
      <c r="EC87" s="264">
        <f t="shared" si="83"/>
        <v>43</v>
      </c>
      <c r="ED87" s="154">
        <f t="shared" si="53"/>
        <v>286</v>
      </c>
      <c r="EG87" s="279"/>
    </row>
    <row r="88" spans="2:137" ht="13" thickBot="1" x14ac:dyDescent="0.3">
      <c r="B88" s="162">
        <v>48</v>
      </c>
      <c r="C88" s="50">
        <f t="shared" si="42"/>
        <v>1</v>
      </c>
      <c r="D88" s="50">
        <f t="shared" si="54"/>
        <v>0</v>
      </c>
      <c r="E88" s="97"/>
      <c r="F88" s="2">
        <f t="shared" si="79"/>
        <v>83</v>
      </c>
      <c r="G88" s="207">
        <v>3824</v>
      </c>
      <c r="H88" s="98">
        <f>15- COUNTIF(L88:AC88,"#N/A")</f>
        <v>2</v>
      </c>
      <c r="I88" s="131">
        <f>SUM(AH88:AY88)+SUM(BE88:BT88)</f>
        <v>55</v>
      </c>
      <c r="J88" s="398">
        <f>DI88</f>
        <v>35.218888995552</v>
      </c>
      <c r="K88" s="456" t="str">
        <f>IF(ISNUMBER(MATCH(G88,'[4]OPR data'!$A$3:$A$2900,0)),"Y","N")</f>
        <v>Y</v>
      </c>
      <c r="L88" s="110"/>
      <c r="M88" s="233"/>
      <c r="N88" s="469" t="e">
        <f>(INDEX(Finish_table!R$4:R$83,MATCH('16 Year_History_Results'!$G88,Finish_table!S$4:S$83,0),1))</f>
        <v>#N/A</v>
      </c>
      <c r="O88" s="233" t="e">
        <f>(INDEX(Finish_table!Z$4:Z$99,MATCH('16 Year_History_Results'!$G88,Finish_table!AA$4:AA$99,0),1))</f>
        <v>#N/A</v>
      </c>
      <c r="P88" s="233" t="e">
        <f>(INDEX(Finish_table!AI$4:AI$99,MATCH('16 Year_History_Results'!$G88,Finish_table!AJ$4:AJ$99,0),1))</f>
        <v>#N/A</v>
      </c>
      <c r="Q88" s="233" t="e">
        <f>(INDEX(Finish_table!AR$4:AR$99,MATCH('16 Year_History_Results'!$G88,Finish_table!AS$4:AS$99,0),1))</f>
        <v>#N/A</v>
      </c>
      <c r="R88" s="233" t="e">
        <f>(INDEX(Finish_table!BA$4:BA$99,MATCH('16 Year_History_Results'!$G88,Finish_table!BB$4:BB$99,0),1))</f>
        <v>#N/A</v>
      </c>
      <c r="S88" s="233" t="e">
        <f>(INDEX(Finish_table!BJ$4:BJ$99,MATCH('16 Year_History_Results'!$G88,Finish_table!BK$4:BK$99,0),1))</f>
        <v>#N/A</v>
      </c>
      <c r="T88" s="233" t="e">
        <f>(INDEX(Finish_table!BS$4:BS$99,MATCH('16 Year_History_Results'!$G88,Finish_table!BT$4:BT$99,0),1))</f>
        <v>#N/A</v>
      </c>
      <c r="U88" s="233" t="e">
        <f>(INDEX(Finish_table!CB$4:CB$99,MATCH('16 Year_History_Results'!$G88,Finish_table!CC$4:CC$99,0),1))</f>
        <v>#N/A</v>
      </c>
      <c r="V88" s="233" t="e">
        <f>(INDEX(Finish_table!CK$4:CK$99,MATCH('16 Year_History_Results'!$G88,Finish_table!CL$4:CL$99,0),1))</f>
        <v>#N/A</v>
      </c>
      <c r="W88" s="233" t="e">
        <f>(INDEX(Finish_table!CT$4:CT$99,MATCH('16 Year_History_Results'!$G88,Finish_table!CU$4:CU$99,0),1))</f>
        <v>#N/A</v>
      </c>
      <c r="X88" s="233" t="e">
        <f>(INDEX(Finish_table!DC$4:DC$99,MATCH('16 Year_History_Results'!$G88,Finish_table!DD$4:DD$99,0),1))</f>
        <v>#N/A</v>
      </c>
      <c r="Y88" s="233" t="e">
        <f>(INDEX(Finish_table!DL$4:DL$99,MATCH('16 Year_History_Results'!$G88,Finish_table!DM$4:DM$99,0),1))</f>
        <v>#N/A</v>
      </c>
      <c r="Z88" s="233" t="str">
        <f>(INDEX(Finish_table!DU$4:DU$99,MATCH('16 Year_History_Results'!$G88,Finish_table!DV$4:DV$99,0),1))</f>
        <v>QF</v>
      </c>
      <c r="AA88" s="233" t="e">
        <f>(INDEX(Finish_table!ED$4:ED$140,MATCH('16 Year_History_Results'!$G88,Finish_table!EE$4:EE$140,0),1))</f>
        <v>#N/A</v>
      </c>
      <c r="AB88" s="233" t="str">
        <f>(INDEX(Finish_table!EM$4:EM$224,MATCH('16 Year_History_Results'!$G88,Finish_table!EN$4:EN$224,0),1))</f>
        <v>F</v>
      </c>
      <c r="AC88" s="253" t="str">
        <f>(INDEX(Finish_table!EW$4:EW$224,MATCH('16 Year_History_Results'!$G88,Finish_table!EX$4:EX$224,0),1))</f>
        <v>QF</v>
      </c>
      <c r="AD88" s="2"/>
      <c r="AE88" s="97"/>
      <c r="AG88">
        <f t="shared" si="43"/>
        <v>3824</v>
      </c>
      <c r="AH88" s="110"/>
      <c r="AI88" s="2"/>
      <c r="AJ88" s="146">
        <f>INDEX('2001'!$C$44:$C$140,'16 Year_History_Results'!BZ88)</f>
        <v>0</v>
      </c>
      <c r="AK88" s="2">
        <f>INDEX('2002'!$C$44:$C$140,'16 Year_History_Results'!CA88)</f>
        <v>0</v>
      </c>
      <c r="AL88" s="2">
        <f>INDEX('2003'!$C$44:$C$140,'16 Year_History_Results'!CB88)</f>
        <v>0</v>
      </c>
      <c r="AM88" s="2">
        <f>INDEX('2004'!$C$44:$C$140,'16 Year_History_Results'!CC88)</f>
        <v>0</v>
      </c>
      <c r="AN88" s="2">
        <f>INDEX('2005'!$C$44:$C$140,'16 Year_History_Results'!CD88)</f>
        <v>0</v>
      </c>
      <c r="AO88" s="2">
        <f>INDEX('2006'!$C$44:$C$140,'16 Year_History_Results'!CE88)</f>
        <v>0</v>
      </c>
      <c r="AP88" s="2">
        <f>INDEX('2007'!$C$44:$C$140,'16 Year_History_Results'!CF88)</f>
        <v>0</v>
      </c>
      <c r="AQ88" s="2">
        <f>INDEX('2008'!$C$44:$C$140,'16 Year_History_Results'!CG88)</f>
        <v>0</v>
      </c>
      <c r="AR88" s="2">
        <f>INDEX('2009'!$C$44:$C$140,'16 Year_History_Results'!CH88)</f>
        <v>0</v>
      </c>
      <c r="AS88" s="2">
        <f>INDEX('2010'!$C$44:$C$140,'16 Year_History_Results'!CI88)</f>
        <v>0</v>
      </c>
      <c r="AT88" s="2">
        <f>INDEX('2011'!$C$44:$C$140,'16 Year_History_Results'!CJ88)</f>
        <v>0</v>
      </c>
      <c r="AU88" s="2">
        <f>INDEX('2012'!$C$44:$C$140,'16 Year_History_Results'!CK88)</f>
        <v>0</v>
      </c>
      <c r="AV88" s="2">
        <f>INDEX('2013'!$C$44:$C$140,'16 Year_History_Results'!CL88)</f>
        <v>0</v>
      </c>
      <c r="AW88" s="2">
        <f>INDEX('2014'!$C$52:$C$180,'16 Year_History_Results'!CM88)</f>
        <v>0</v>
      </c>
      <c r="AX88" s="2">
        <f>INDEX('2015'!$E$52:$E$308,'16 Year_History_Results'!CN88)</f>
        <v>20</v>
      </c>
      <c r="AY88" s="147">
        <f>INDEX('2016'!$E$52:$E$308,'16 Year_History_Results'!CO88)</f>
        <v>0</v>
      </c>
      <c r="AZ88" s="2"/>
      <c r="BA88" s="2"/>
      <c r="BB88">
        <f t="shared" si="55"/>
        <v>3824</v>
      </c>
      <c r="BC88" s="110"/>
      <c r="BD88" s="2"/>
      <c r="BE88" s="146">
        <f>INDEX('2001'!$B$44:$B$140,'16 Year_History_Results'!BZ88)</f>
        <v>0</v>
      </c>
      <c r="BF88" s="2">
        <f>INDEX('2002'!$B$44:$B$140,'16 Year_History_Results'!CA88)</f>
        <v>0</v>
      </c>
      <c r="BG88" s="2">
        <f>INDEX('2003'!$B$44:$B$140,'16 Year_History_Results'!CB88)</f>
        <v>0</v>
      </c>
      <c r="BH88" s="2">
        <f>INDEX('2004'!$B$44:$B$140,'16 Year_History_Results'!CC88)</f>
        <v>0</v>
      </c>
      <c r="BI88" s="2">
        <f>INDEX('2005'!$B$44:$B$140,'16 Year_History_Results'!CD88)</f>
        <v>0</v>
      </c>
      <c r="BJ88" s="2">
        <f>INDEX('2006'!$B$44:$B$140,'16 Year_History_Results'!CE88)</f>
        <v>0</v>
      </c>
      <c r="BK88" s="2">
        <f>INDEX('2007'!$B$44:$B$140,'16 Year_History_Results'!CF88)</f>
        <v>0</v>
      </c>
      <c r="BL88" s="2">
        <f>INDEX('2008'!$B$44:$B$140,'16 Year_History_Results'!CG88)</f>
        <v>0</v>
      </c>
      <c r="BM88" s="2">
        <f>INDEX('2009'!$B$44:$B$140,'16 Year_History_Results'!CH88)</f>
        <v>0</v>
      </c>
      <c r="BN88" s="2">
        <f>INDEX('2010'!$B$44:$B$140,'16 Year_History_Results'!CI88)</f>
        <v>0</v>
      </c>
      <c r="BO88" s="2">
        <f>INDEX('2011'!$B$44:$B$140,'16 Year_History_Results'!CJ88)</f>
        <v>0</v>
      </c>
      <c r="BP88" s="2">
        <f>INDEX('2012'!$B$44:$B$140,'16 Year_History_Results'!CK88)</f>
        <v>0</v>
      </c>
      <c r="BQ88" s="2">
        <f>INDEX('2013'!$B$44:$B$140,'16 Year_History_Results'!CL88)</f>
        <v>12</v>
      </c>
      <c r="BR88" s="2">
        <f>INDEX('2014'!$B$52:$B$180,'16 Year_History_Results'!CM88)</f>
        <v>0</v>
      </c>
      <c r="BS88" s="147">
        <f>INDEX('2015'!$B$52:$B$308,'16 Year_History_Results'!CN88)</f>
        <v>14</v>
      </c>
      <c r="BT88" s="147">
        <f>INDEX('2016'!$B$52:$B$308,'16 Year_History_Results'!CO88)</f>
        <v>9</v>
      </c>
      <c r="BW88">
        <f t="shared" si="56"/>
        <v>3824</v>
      </c>
      <c r="BX88" s="110"/>
      <c r="BY88" s="2"/>
      <c r="BZ88" s="146">
        <f>IF(ISNA(MATCH($BW88,'2001'!$A$44:$A$139,0)),97,MATCH($BW88,'2001'!$A$44:$A$139,0))</f>
        <v>97</v>
      </c>
      <c r="CA88" s="2">
        <f>IF(ISNA(MATCH($BW88,'2002'!$A$44:$A$139,0)),97,MATCH($BW88,'2002'!$A$44:$A$139,0))</f>
        <v>97</v>
      </c>
      <c r="CB88" s="2">
        <f>IF(ISNA(MATCH($BW88,'2003'!$A$44:$A$139,0)),97,MATCH($BW88,'2003'!$A$44:$A$139,0))</f>
        <v>97</v>
      </c>
      <c r="CC88" s="2">
        <f>IF(ISNA(MATCH($BW88,'2004'!$A$44:$A$139,0)),97,MATCH($BW88,'2004'!$A$44:$A$139,0))</f>
        <v>97</v>
      </c>
      <c r="CD88" s="2">
        <f>IF(ISNA(MATCH($BW88,'2005'!$A$44:$A$139,0)),97,MATCH($BW88,'2005'!$A$44:$A$139,0))</f>
        <v>97</v>
      </c>
      <c r="CE88" s="2">
        <f>IF(ISNA(MATCH($BW88,'2006'!$A$44:$A$139,0)),97,MATCH($BW88,'2006'!$A$44:$A$139,0))</f>
        <v>97</v>
      </c>
      <c r="CF88" s="2">
        <f>IF(ISNA(MATCH($BW88,'2007'!$A$44:$A$139,0)),97,MATCH($BW88,'2007'!$A$44:$A$139,0))</f>
        <v>97</v>
      </c>
      <c r="CG88" s="2">
        <f>IF(ISNA(MATCH($BW88,'2008'!$A$44:$A$139,0)),97,MATCH($BW88,'2008'!$A$44:$A$139,0))</f>
        <v>97</v>
      </c>
      <c r="CH88" s="2">
        <f>IF(ISNA(MATCH($BW88,'2009'!$A$44:$A$139,0)),97,MATCH($BW88,'2009'!$A$44:$A$139,0))</f>
        <v>97</v>
      </c>
      <c r="CI88" s="2">
        <f>IF(ISNA(MATCH($BW88,'2010'!$A$44:$A$139,0)),97,MATCH($BW88,'2010'!$A$44:$A$139,0))</f>
        <v>97</v>
      </c>
      <c r="CJ88" s="2">
        <f>IF(ISNA(MATCH($BW88,'2011'!$A$44:$A$139,0)),97,MATCH($BW88,'2011'!$A$44:$A$139,0))</f>
        <v>97</v>
      </c>
      <c r="CK88" s="2">
        <f>IF(ISNA(MATCH($BW88,'2012'!$A$44:$A$139,0)),97,MATCH($BW88,'2012'!$A$44:$A$139,0))</f>
        <v>97</v>
      </c>
      <c r="CL88" s="2">
        <f>IF(ISNA(MATCH($BW88,'2013'!$A$44:$A$139,0)),97,MATCH($BW88,'2013'!$A$44:$A$139,0))</f>
        <v>89</v>
      </c>
      <c r="CM88" s="2">
        <f>IF(ISNA(MATCH($BW88,'2014'!$A$52:$A$179,0)),129,MATCH($BW88,'2014'!$A$52:$A$179,0))</f>
        <v>129</v>
      </c>
      <c r="CN88" s="147">
        <f>IF(ISNA(MATCH($BW88,'2015'!$A$52:$A$307,0)),257,MATCH($BW88,'2015'!$A$52:$A$307,0))</f>
        <v>211</v>
      </c>
      <c r="CO88" s="147">
        <f>IF(ISNA(MATCH($BW88,'2016'!$A$52:$A$307,0)),257,MATCH($BW88,'2016'!$A$52:$A$307,0))</f>
        <v>208</v>
      </c>
      <c r="CQ88">
        <f t="shared" si="57"/>
        <v>3824</v>
      </c>
      <c r="CR88" s="281"/>
      <c r="CS88" s="279"/>
      <c r="CT88" s="278">
        <f t="shared" si="58"/>
        <v>0</v>
      </c>
      <c r="CU88" s="279">
        <f t="shared" si="44"/>
        <v>0</v>
      </c>
      <c r="CV88" s="279">
        <f t="shared" si="45"/>
        <v>0</v>
      </c>
      <c r="CW88" s="279">
        <f t="shared" si="46"/>
        <v>0</v>
      </c>
      <c r="CX88" s="279">
        <f t="shared" si="47"/>
        <v>0</v>
      </c>
      <c r="CY88" s="279">
        <f t="shared" si="48"/>
        <v>0</v>
      </c>
      <c r="CZ88" s="279">
        <f t="shared" si="49"/>
        <v>0</v>
      </c>
      <c r="DA88" s="279">
        <f t="shared" si="50"/>
        <v>0</v>
      </c>
      <c r="DB88" s="279">
        <f t="shared" si="51"/>
        <v>0</v>
      </c>
      <c r="DC88" s="279">
        <f t="shared" si="59"/>
        <v>0</v>
      </c>
      <c r="DD88" s="279">
        <f t="shared" si="60"/>
        <v>0</v>
      </c>
      <c r="DE88" s="279">
        <f t="shared" si="61"/>
        <v>0</v>
      </c>
      <c r="DF88" s="279">
        <f t="shared" si="62"/>
        <v>12</v>
      </c>
      <c r="DG88" s="279">
        <f t="shared" si="63"/>
        <v>7.9992000000000001</v>
      </c>
      <c r="DH88" s="280">
        <f t="shared" si="80"/>
        <v>39.33226672</v>
      </c>
      <c r="DI88" s="280">
        <f t="shared" si="81"/>
        <v>35.218888995552</v>
      </c>
      <c r="DJ88" s="154">
        <f t="shared" si="52"/>
        <v>62</v>
      </c>
      <c r="DK88" s="279">
        <f t="shared" si="64"/>
        <v>3824</v>
      </c>
      <c r="DL88" s="97"/>
      <c r="DM88" s="154"/>
      <c r="DN88" s="267">
        <f t="shared" si="65"/>
        <v>0</v>
      </c>
      <c r="DO88" s="154">
        <f t="shared" si="66"/>
        <v>0</v>
      </c>
      <c r="DP88" s="154">
        <f t="shared" si="67"/>
        <v>0</v>
      </c>
      <c r="DQ88" s="154">
        <f t="shared" si="68"/>
        <v>0</v>
      </c>
      <c r="DR88" s="154">
        <f t="shared" si="69"/>
        <v>0</v>
      </c>
      <c r="DS88" s="154">
        <f t="shared" si="70"/>
        <v>0</v>
      </c>
      <c r="DT88" s="154">
        <f t="shared" si="71"/>
        <v>0</v>
      </c>
      <c r="DU88" s="154">
        <f t="shared" si="72"/>
        <v>0</v>
      </c>
      <c r="DV88" s="154">
        <f t="shared" si="73"/>
        <v>0</v>
      </c>
      <c r="DW88" s="154">
        <f t="shared" si="74"/>
        <v>0</v>
      </c>
      <c r="DX88" s="154">
        <f t="shared" si="75"/>
        <v>0</v>
      </c>
      <c r="DY88" s="154">
        <f t="shared" si="76"/>
        <v>0</v>
      </c>
      <c r="DZ88" s="154">
        <f t="shared" si="77"/>
        <v>12</v>
      </c>
      <c r="EA88" s="154">
        <f t="shared" si="78"/>
        <v>12</v>
      </c>
      <c r="EB88" s="264">
        <f t="shared" si="82"/>
        <v>46</v>
      </c>
      <c r="EC88" s="264">
        <f t="shared" si="83"/>
        <v>55</v>
      </c>
      <c r="ED88" s="154">
        <f t="shared" si="53"/>
        <v>177</v>
      </c>
      <c r="EG88" s="279"/>
    </row>
    <row r="89" spans="2:137" ht="13" thickBot="1" x14ac:dyDescent="0.3">
      <c r="B89" s="164">
        <v>48</v>
      </c>
      <c r="C89" s="50">
        <f t="shared" si="42"/>
        <v>2</v>
      </c>
      <c r="D89" s="50">
        <f t="shared" si="54"/>
        <v>0</v>
      </c>
      <c r="E89" s="97"/>
      <c r="F89" s="2">
        <f t="shared" si="79"/>
        <v>84</v>
      </c>
      <c r="G89" s="487">
        <v>2468</v>
      </c>
      <c r="H89" s="98">
        <f>15- COUNTIF(L89:AC89,"#N/A")</f>
        <v>3</v>
      </c>
      <c r="I89" s="131">
        <f>SUM(AH89:AY89)+SUM(BE89:BT89)</f>
        <v>60</v>
      </c>
      <c r="J89" s="398">
        <f>DI89</f>
        <v>35.107377991104002</v>
      </c>
      <c r="K89" s="456" t="str">
        <f>IF(ISNUMBER(MATCH(G89,'[4]OPR data'!$A$3:$A$2900,0)),"Y","N")</f>
        <v>Y</v>
      </c>
      <c r="L89" s="110"/>
      <c r="M89" s="233"/>
      <c r="N89" s="469" t="e">
        <f>(INDEX(Finish_table!R$4:R$83,MATCH('16 Year_History_Results'!$G89,Finish_table!S$4:S$83,0),1))</f>
        <v>#N/A</v>
      </c>
      <c r="O89" s="233" t="e">
        <f>(INDEX(Finish_table!Z$4:Z$99,MATCH('16 Year_History_Results'!$G89,Finish_table!AA$4:AA$99,0),1))</f>
        <v>#N/A</v>
      </c>
      <c r="P89" s="233" t="e">
        <f>(INDEX(Finish_table!AI$4:AI$99,MATCH('16 Year_History_Results'!$G89,Finish_table!AJ$4:AJ$99,0),1))</f>
        <v>#N/A</v>
      </c>
      <c r="Q89" s="233" t="e">
        <f>(INDEX(Finish_table!AR$4:AR$99,MATCH('16 Year_History_Results'!$G89,Finish_table!AS$4:AS$99,0),1))</f>
        <v>#N/A</v>
      </c>
      <c r="R89" s="233" t="e">
        <f>(INDEX(Finish_table!BA$4:BA$99,MATCH('16 Year_History_Results'!$G89,Finish_table!BB$4:BB$99,0),1))</f>
        <v>#N/A</v>
      </c>
      <c r="S89" s="233" t="e">
        <f>(INDEX(Finish_table!BJ$4:BJ$99,MATCH('16 Year_History_Results'!$G89,Finish_table!BK$4:BK$99,0),1))</f>
        <v>#N/A</v>
      </c>
      <c r="T89" s="233" t="e">
        <f>(INDEX(Finish_table!BS$4:BS$99,MATCH('16 Year_History_Results'!$G89,Finish_table!BT$4:BT$99,0),1))</f>
        <v>#N/A</v>
      </c>
      <c r="U89" s="233" t="e">
        <f>(INDEX(Finish_table!CB$4:CB$99,MATCH('16 Year_History_Results'!$G89,Finish_table!CC$4:CC$99,0),1))</f>
        <v>#N/A</v>
      </c>
      <c r="V89" s="233" t="e">
        <f>(INDEX(Finish_table!CK$4:CK$99,MATCH('16 Year_History_Results'!$G89,Finish_table!CL$4:CL$99,0),1))</f>
        <v>#N/A</v>
      </c>
      <c r="W89" s="233" t="e">
        <f>(INDEX(Finish_table!CT$4:CT$99,MATCH('16 Year_History_Results'!$G89,Finish_table!CU$4:CU$99,0),1))</f>
        <v>#N/A</v>
      </c>
      <c r="X89" s="233" t="e">
        <f>(INDEX(Finish_table!DC$4:DC$99,MATCH('16 Year_History_Results'!$G89,Finish_table!DD$4:DD$99,0),1))</f>
        <v>#N/A</v>
      </c>
      <c r="Y89" s="233" t="e">
        <f>(INDEX(Finish_table!DL$4:DL$99,MATCH('16 Year_History_Results'!$G89,Finish_table!DM$4:DM$99,0),1))</f>
        <v>#N/A</v>
      </c>
      <c r="Z89" s="233" t="str">
        <f>(INDEX(Finish_table!DU$4:DU$99,MATCH('16 Year_History_Results'!$G89,Finish_table!DV$4:DV$99,0),1))</f>
        <v>SF</v>
      </c>
      <c r="AA89" s="233" t="str">
        <f>(INDEX(Finish_table!ED$4:ED$140,MATCH('16 Year_History_Results'!$G89,Finish_table!EE$4:EE$140,0),1))</f>
        <v>QF</v>
      </c>
      <c r="AB89" s="233" t="str">
        <f>(INDEX(Finish_table!EM$4:EM$224,MATCH('16 Year_History_Results'!$G89,Finish_table!EN$4:EN$224,0),1))</f>
        <v>SF</v>
      </c>
      <c r="AC89" s="253" t="str">
        <f>(INDEX(Finish_table!EW$4:EW$224,MATCH('16 Year_History_Results'!$G89,Finish_table!EX$4:EX$224,0),1))</f>
        <v>QF</v>
      </c>
      <c r="AD89" s="2"/>
      <c r="AE89" s="97"/>
      <c r="AG89">
        <f t="shared" si="43"/>
        <v>2468</v>
      </c>
      <c r="AH89" s="110"/>
      <c r="AI89" s="2"/>
      <c r="AJ89" s="146">
        <f>INDEX('2001'!$C$44:$C$140,'16 Year_History_Results'!BZ89)</f>
        <v>0</v>
      </c>
      <c r="AK89" s="2">
        <f>INDEX('2002'!$C$44:$C$140,'16 Year_History_Results'!CA89)</f>
        <v>0</v>
      </c>
      <c r="AL89" s="2">
        <f>INDEX('2003'!$C$44:$C$140,'16 Year_History_Results'!CB89)</f>
        <v>0</v>
      </c>
      <c r="AM89" s="2">
        <f>INDEX('2004'!$C$44:$C$140,'16 Year_History_Results'!CC89)</f>
        <v>0</v>
      </c>
      <c r="AN89" s="2">
        <f>INDEX('2005'!$C$44:$C$140,'16 Year_History_Results'!CD89)</f>
        <v>0</v>
      </c>
      <c r="AO89" s="2">
        <f>INDEX('2006'!$C$44:$C$140,'16 Year_History_Results'!CE89)</f>
        <v>0</v>
      </c>
      <c r="AP89" s="2">
        <f>INDEX('2007'!$C$44:$C$140,'16 Year_History_Results'!CF89)</f>
        <v>0</v>
      </c>
      <c r="AQ89" s="2">
        <f>INDEX('2008'!$C$44:$C$140,'16 Year_History_Results'!CG89)</f>
        <v>0</v>
      </c>
      <c r="AR89" s="2">
        <f>INDEX('2009'!$C$44:$C$140,'16 Year_History_Results'!CH89)</f>
        <v>0</v>
      </c>
      <c r="AS89" s="2">
        <f>INDEX('2010'!$C$44:$C$140,'16 Year_History_Results'!CI89)</f>
        <v>0</v>
      </c>
      <c r="AT89" s="2">
        <f>INDEX('2011'!$C$44:$C$140,'16 Year_History_Results'!CJ89)</f>
        <v>0</v>
      </c>
      <c r="AU89" s="2">
        <f>INDEX('2012'!$C$44:$C$140,'16 Year_History_Results'!CK89)</f>
        <v>0</v>
      </c>
      <c r="AV89" s="2">
        <f>INDEX('2013'!$C$44:$C$140,'16 Year_History_Results'!CL89)</f>
        <v>10</v>
      </c>
      <c r="AW89" s="2">
        <f>INDEX('2014'!$C$52:$C$180,'16 Year_History_Results'!CM89)</f>
        <v>0</v>
      </c>
      <c r="AX89" s="2">
        <f>INDEX('2015'!$E$52:$E$308,'16 Year_History_Results'!CN89)</f>
        <v>10</v>
      </c>
      <c r="AY89" s="147">
        <f>INDEX('2016'!$E$52:$E$308,'16 Year_History_Results'!CO89)</f>
        <v>0</v>
      </c>
      <c r="AZ89" s="2"/>
      <c r="BA89" s="2"/>
      <c r="BB89">
        <f t="shared" si="55"/>
        <v>2468</v>
      </c>
      <c r="BC89" s="110"/>
      <c r="BD89" s="2"/>
      <c r="BE89" s="146">
        <f>INDEX('2001'!$B$44:$B$140,'16 Year_History_Results'!BZ89)</f>
        <v>0</v>
      </c>
      <c r="BF89" s="2">
        <f>INDEX('2002'!$B$44:$B$140,'16 Year_History_Results'!CA89)</f>
        <v>0</v>
      </c>
      <c r="BG89" s="2">
        <f>INDEX('2003'!$B$44:$B$140,'16 Year_History_Results'!CB89)</f>
        <v>0</v>
      </c>
      <c r="BH89" s="2">
        <f>INDEX('2004'!$B$44:$B$140,'16 Year_History_Results'!CC89)</f>
        <v>0</v>
      </c>
      <c r="BI89" s="2">
        <f>INDEX('2005'!$B$44:$B$140,'16 Year_History_Results'!CD89)</f>
        <v>0</v>
      </c>
      <c r="BJ89" s="2">
        <f>INDEX('2006'!$B$44:$B$140,'16 Year_History_Results'!CE89)</f>
        <v>0</v>
      </c>
      <c r="BK89" s="2">
        <f>INDEX('2007'!$B$44:$B$140,'16 Year_History_Results'!CF89)</f>
        <v>0</v>
      </c>
      <c r="BL89" s="2">
        <f>INDEX('2008'!$B$44:$B$140,'16 Year_History_Results'!CG89)</f>
        <v>0</v>
      </c>
      <c r="BM89" s="2">
        <f>INDEX('2009'!$B$44:$B$140,'16 Year_History_Results'!CH89)</f>
        <v>0</v>
      </c>
      <c r="BN89" s="2">
        <f>INDEX('2010'!$B$44:$B$140,'16 Year_History_Results'!CI89)</f>
        <v>0</v>
      </c>
      <c r="BO89" s="2">
        <f>INDEX('2011'!$B$44:$B$140,'16 Year_History_Results'!CJ89)</f>
        <v>0</v>
      </c>
      <c r="BP89" s="2">
        <f>INDEX('2012'!$B$44:$B$140,'16 Year_History_Results'!CK89)</f>
        <v>0</v>
      </c>
      <c r="BQ89" s="2">
        <f>INDEX('2013'!$B$44:$B$140,'16 Year_History_Results'!CL89)</f>
        <v>14</v>
      </c>
      <c r="BR89" s="2">
        <f>INDEX('2014'!$B$52:$B$180,'16 Year_History_Results'!CM89)</f>
        <v>0</v>
      </c>
      <c r="BS89" s="147">
        <f>INDEX('2015'!$B$52:$B$308,'16 Year_History_Results'!CN89)</f>
        <v>14</v>
      </c>
      <c r="BT89" s="147">
        <f>INDEX('2016'!$B$52:$B$308,'16 Year_History_Results'!CO89)</f>
        <v>12</v>
      </c>
      <c r="BW89">
        <f t="shared" si="56"/>
        <v>2468</v>
      </c>
      <c r="BX89" s="110"/>
      <c r="BY89" s="2"/>
      <c r="BZ89" s="146">
        <f>IF(ISNA(MATCH($BW89,'2001'!$A$44:$A$139,0)),97,MATCH($BW89,'2001'!$A$44:$A$139,0))</f>
        <v>97</v>
      </c>
      <c r="CA89" s="2">
        <f>IF(ISNA(MATCH($BW89,'2002'!$A$44:$A$139,0)),97,MATCH($BW89,'2002'!$A$44:$A$139,0))</f>
        <v>97</v>
      </c>
      <c r="CB89" s="2">
        <f>IF(ISNA(MATCH($BW89,'2003'!$A$44:$A$139,0)),97,MATCH($BW89,'2003'!$A$44:$A$139,0))</f>
        <v>97</v>
      </c>
      <c r="CC89" s="2">
        <f>IF(ISNA(MATCH($BW89,'2004'!$A$44:$A$139,0)),97,MATCH($BW89,'2004'!$A$44:$A$139,0))</f>
        <v>97</v>
      </c>
      <c r="CD89" s="2">
        <f>IF(ISNA(MATCH($BW89,'2005'!$A$44:$A$139,0)),97,MATCH($BW89,'2005'!$A$44:$A$139,0))</f>
        <v>97</v>
      </c>
      <c r="CE89" s="2">
        <f>IF(ISNA(MATCH($BW89,'2006'!$A$44:$A$139,0)),97,MATCH($BW89,'2006'!$A$44:$A$139,0))</f>
        <v>97</v>
      </c>
      <c r="CF89" s="2">
        <f>IF(ISNA(MATCH($BW89,'2007'!$A$44:$A$139,0)),97,MATCH($BW89,'2007'!$A$44:$A$139,0))</f>
        <v>97</v>
      </c>
      <c r="CG89" s="2">
        <f>IF(ISNA(MATCH($BW89,'2008'!$A$44:$A$139,0)),97,MATCH($BW89,'2008'!$A$44:$A$139,0))</f>
        <v>97</v>
      </c>
      <c r="CH89" s="2">
        <f>IF(ISNA(MATCH($BW89,'2009'!$A$44:$A$139,0)),97,MATCH($BW89,'2009'!$A$44:$A$139,0))</f>
        <v>97</v>
      </c>
      <c r="CI89" s="2">
        <f>IF(ISNA(MATCH($BW89,'2010'!$A$44:$A$139,0)),97,MATCH($BW89,'2010'!$A$44:$A$139,0))</f>
        <v>97</v>
      </c>
      <c r="CJ89" s="2">
        <f>IF(ISNA(MATCH($BW89,'2011'!$A$44:$A$139,0)),97,MATCH($BW89,'2011'!$A$44:$A$139,0))</f>
        <v>97</v>
      </c>
      <c r="CK89" s="2">
        <f>IF(ISNA(MATCH($BW89,'2012'!$A$44:$A$139,0)),97,MATCH($BW89,'2012'!$A$44:$A$139,0))</f>
        <v>97</v>
      </c>
      <c r="CL89" s="2">
        <f>IF(ISNA(MATCH($BW89,'2013'!$A$44:$A$139,0)),97,MATCH($BW89,'2013'!$A$44:$A$139,0))</f>
        <v>73</v>
      </c>
      <c r="CM89" s="2">
        <f>IF(ISNA(MATCH($BW89,'2014'!$A$52:$A$179,0)),129,MATCH($BW89,'2014'!$A$52:$A$179,0))</f>
        <v>98</v>
      </c>
      <c r="CN89" s="147">
        <f>IF(ISNA(MATCH($BW89,'2015'!$A$52:$A$307,0)),257,MATCH($BW89,'2015'!$A$52:$A$307,0))</f>
        <v>159</v>
      </c>
      <c r="CO89" s="147">
        <f>IF(ISNA(MATCH($BW89,'2016'!$A$52:$A$307,0)),257,MATCH($BW89,'2016'!$A$52:$A$307,0))</f>
        <v>156</v>
      </c>
      <c r="CQ89">
        <f t="shared" si="57"/>
        <v>2468</v>
      </c>
      <c r="CR89" s="281"/>
      <c r="CS89" s="279"/>
      <c r="CT89" s="278">
        <f t="shared" si="58"/>
        <v>0</v>
      </c>
      <c r="CU89" s="279">
        <f t="shared" si="44"/>
        <v>0</v>
      </c>
      <c r="CV89" s="279">
        <f t="shared" si="45"/>
        <v>0</v>
      </c>
      <c r="CW89" s="279">
        <f t="shared" si="46"/>
        <v>0</v>
      </c>
      <c r="CX89" s="279">
        <f t="shared" si="47"/>
        <v>0</v>
      </c>
      <c r="CY89" s="279">
        <f t="shared" si="48"/>
        <v>0</v>
      </c>
      <c r="CZ89" s="279">
        <f t="shared" si="49"/>
        <v>0</v>
      </c>
      <c r="DA89" s="279">
        <f t="shared" si="50"/>
        <v>0</v>
      </c>
      <c r="DB89" s="279">
        <f t="shared" si="51"/>
        <v>0</v>
      </c>
      <c r="DC89" s="279">
        <f t="shared" si="59"/>
        <v>0</v>
      </c>
      <c r="DD89" s="279">
        <f t="shared" si="60"/>
        <v>0</v>
      </c>
      <c r="DE89" s="279">
        <f t="shared" si="61"/>
        <v>0</v>
      </c>
      <c r="DF89" s="279">
        <f t="shared" si="62"/>
        <v>24</v>
      </c>
      <c r="DG89" s="279">
        <f t="shared" si="63"/>
        <v>15.9984</v>
      </c>
      <c r="DH89" s="280">
        <f t="shared" si="80"/>
        <v>34.66453344</v>
      </c>
      <c r="DI89" s="280">
        <f t="shared" si="81"/>
        <v>35.107377991104002</v>
      </c>
      <c r="DJ89" s="154">
        <f t="shared" si="52"/>
        <v>71</v>
      </c>
      <c r="DK89" s="279">
        <f t="shared" si="64"/>
        <v>2468</v>
      </c>
      <c r="DL89" s="97"/>
      <c r="DM89" s="154"/>
      <c r="DN89" s="267">
        <f t="shared" si="65"/>
        <v>0</v>
      </c>
      <c r="DO89" s="154">
        <f t="shared" si="66"/>
        <v>0</v>
      </c>
      <c r="DP89" s="154">
        <f t="shared" si="67"/>
        <v>0</v>
      </c>
      <c r="DQ89" s="154">
        <f t="shared" si="68"/>
        <v>0</v>
      </c>
      <c r="DR89" s="154">
        <f t="shared" si="69"/>
        <v>0</v>
      </c>
      <c r="DS89" s="154">
        <f t="shared" si="70"/>
        <v>0</v>
      </c>
      <c r="DT89" s="154">
        <f t="shared" si="71"/>
        <v>0</v>
      </c>
      <c r="DU89" s="154">
        <f t="shared" si="72"/>
        <v>0</v>
      </c>
      <c r="DV89" s="154">
        <f t="shared" si="73"/>
        <v>0</v>
      </c>
      <c r="DW89" s="154">
        <f t="shared" si="74"/>
        <v>0</v>
      </c>
      <c r="DX89" s="154">
        <f t="shared" si="75"/>
        <v>0</v>
      </c>
      <c r="DY89" s="154">
        <f t="shared" si="76"/>
        <v>0</v>
      </c>
      <c r="DZ89" s="154">
        <f t="shared" si="77"/>
        <v>24</v>
      </c>
      <c r="EA89" s="154">
        <f t="shared" si="78"/>
        <v>24</v>
      </c>
      <c r="EB89" s="264">
        <f t="shared" si="82"/>
        <v>48</v>
      </c>
      <c r="EC89" s="264">
        <f t="shared" si="83"/>
        <v>60</v>
      </c>
      <c r="ED89" s="154">
        <f t="shared" si="53"/>
        <v>171</v>
      </c>
    </row>
    <row r="90" spans="2:137" ht="13" thickBot="1" x14ac:dyDescent="0.3">
      <c r="B90" s="162">
        <v>48</v>
      </c>
      <c r="C90" s="50">
        <f t="shared" si="42"/>
        <v>3</v>
      </c>
      <c r="D90" s="50">
        <f t="shared" si="54"/>
        <v>0</v>
      </c>
      <c r="E90" s="97"/>
      <c r="F90" s="2">
        <f t="shared" si="79"/>
        <v>85</v>
      </c>
      <c r="G90" s="487">
        <v>4678</v>
      </c>
      <c r="H90" s="98">
        <f>15- COUNTIF(L90:AC90,"#N/A")</f>
        <v>1</v>
      </c>
      <c r="I90" s="131">
        <f>SUM(AH90:AY90)+SUM(BE90:BT90)</f>
        <v>39</v>
      </c>
      <c r="J90" s="398">
        <f>DI90</f>
        <v>34.999200000000002</v>
      </c>
      <c r="K90" s="456" t="str">
        <f>IF(ISNUMBER(MATCH(G90,'[4]OPR data'!$A$3:$A$2900,0)),"Y","N")</f>
        <v>Y</v>
      </c>
      <c r="L90" s="110"/>
      <c r="M90" s="233"/>
      <c r="N90" s="469" t="e">
        <f>(INDEX(Finish_table!R$4:R$83,MATCH('16 Year_History_Results'!$G90,Finish_table!S$4:S$83,0),1))</f>
        <v>#N/A</v>
      </c>
      <c r="O90" s="233" t="e">
        <f>(INDEX(Finish_table!Z$4:Z$99,MATCH('16 Year_History_Results'!$G90,Finish_table!AA$4:AA$99,0),1))</f>
        <v>#N/A</v>
      </c>
      <c r="P90" s="233" t="e">
        <f>(INDEX(Finish_table!AI$4:AI$99,MATCH('16 Year_History_Results'!$G90,Finish_table!AJ$4:AJ$99,0),1))</f>
        <v>#N/A</v>
      </c>
      <c r="Q90" s="233" t="e">
        <f>(INDEX(Finish_table!AR$4:AR$99,MATCH('16 Year_History_Results'!$G90,Finish_table!AS$4:AS$99,0),1))</f>
        <v>#N/A</v>
      </c>
      <c r="R90" s="233" t="e">
        <f>(INDEX(Finish_table!BA$4:BA$99,MATCH('16 Year_History_Results'!$G90,Finish_table!BB$4:BB$99,0),1))</f>
        <v>#N/A</v>
      </c>
      <c r="S90" s="233" t="e">
        <f>(INDEX(Finish_table!BJ$4:BJ$99,MATCH('16 Year_History_Results'!$G90,Finish_table!BK$4:BK$99,0),1))</f>
        <v>#N/A</v>
      </c>
      <c r="T90" s="233" t="e">
        <f>(INDEX(Finish_table!BS$4:BS$99,MATCH('16 Year_History_Results'!$G90,Finish_table!BT$4:BT$99,0),1))</f>
        <v>#N/A</v>
      </c>
      <c r="U90" s="233" t="e">
        <f>(INDEX(Finish_table!CB$4:CB$99,MATCH('16 Year_History_Results'!$G90,Finish_table!CC$4:CC$99,0),1))</f>
        <v>#N/A</v>
      </c>
      <c r="V90" s="233" t="e">
        <f>(INDEX(Finish_table!CK$4:CK$99,MATCH('16 Year_History_Results'!$G90,Finish_table!CL$4:CL$99,0),1))</f>
        <v>#N/A</v>
      </c>
      <c r="W90" s="233" t="e">
        <f>(INDEX(Finish_table!CT$4:CT$99,MATCH('16 Year_History_Results'!$G90,Finish_table!CU$4:CU$99,0),1))</f>
        <v>#N/A</v>
      </c>
      <c r="X90" s="233" t="e">
        <f>(INDEX(Finish_table!DC$4:DC$99,MATCH('16 Year_History_Results'!$G90,Finish_table!DD$4:DD$99,0),1))</f>
        <v>#N/A</v>
      </c>
      <c r="Y90" s="233" t="e">
        <f>(INDEX(Finish_table!DL$4:DL$99,MATCH('16 Year_History_Results'!$G90,Finish_table!DM$4:DM$99,0),1))</f>
        <v>#N/A</v>
      </c>
      <c r="Z90" s="233" t="e">
        <f>(INDEX(Finish_table!DU$4:DU$99,MATCH('16 Year_History_Results'!$G90,Finish_table!DV$4:DV$99,0),1))</f>
        <v>#N/A</v>
      </c>
      <c r="AA90" s="233" t="e">
        <f>(INDEX(Finish_table!ED$4:ED$140,MATCH('16 Year_History_Results'!$G90,Finish_table!EE$4:EE$140,0),1))</f>
        <v>#N/A</v>
      </c>
      <c r="AB90" s="233" t="str">
        <f>(INDEX(Finish_table!EM$4:EM$224,MATCH('16 Year_History_Results'!$G90,Finish_table!EN$4:EN$224,0),1))</f>
        <v>QF</v>
      </c>
      <c r="AC90" s="253" t="str">
        <f>(INDEX(Finish_table!EW$4:EW$224,MATCH('16 Year_History_Results'!$G90,Finish_table!EX$4:EX$224,0),1))</f>
        <v>W</v>
      </c>
      <c r="AD90" s="2"/>
      <c r="AE90" s="97"/>
      <c r="AG90">
        <f t="shared" si="43"/>
        <v>4678</v>
      </c>
      <c r="AH90" s="110"/>
      <c r="AI90" s="2"/>
      <c r="AJ90" s="146">
        <f>INDEX('2001'!$C$44:$C$140,'16 Year_History_Results'!BZ90)</f>
        <v>0</v>
      </c>
      <c r="AK90" s="2">
        <f>INDEX('2002'!$C$44:$C$140,'16 Year_History_Results'!CA90)</f>
        <v>0</v>
      </c>
      <c r="AL90" s="2">
        <f>INDEX('2003'!$C$44:$C$140,'16 Year_History_Results'!CB90)</f>
        <v>0</v>
      </c>
      <c r="AM90" s="2">
        <f>INDEX('2004'!$C$44:$C$140,'16 Year_History_Results'!CC90)</f>
        <v>0</v>
      </c>
      <c r="AN90" s="2">
        <f>INDEX('2005'!$C$44:$C$140,'16 Year_History_Results'!CD90)</f>
        <v>0</v>
      </c>
      <c r="AO90" s="2">
        <f>INDEX('2006'!$C$44:$C$140,'16 Year_History_Results'!CE90)</f>
        <v>0</v>
      </c>
      <c r="AP90" s="2">
        <f>INDEX('2007'!$C$44:$C$140,'16 Year_History_Results'!CF90)</f>
        <v>0</v>
      </c>
      <c r="AQ90" s="2">
        <f>INDEX('2008'!$C$44:$C$140,'16 Year_History_Results'!CG90)</f>
        <v>0</v>
      </c>
      <c r="AR90" s="2">
        <f>INDEX('2009'!$C$44:$C$140,'16 Year_History_Results'!CH90)</f>
        <v>0</v>
      </c>
      <c r="AS90" s="2">
        <f>INDEX('2010'!$C$44:$C$140,'16 Year_History_Results'!CI90)</f>
        <v>0</v>
      </c>
      <c r="AT90" s="2">
        <f>INDEX('2011'!$C$44:$C$140,'16 Year_History_Results'!CJ90)</f>
        <v>0</v>
      </c>
      <c r="AU90" s="2">
        <f>INDEX('2012'!$C$44:$C$140,'16 Year_History_Results'!CK90)</f>
        <v>0</v>
      </c>
      <c r="AV90" s="2">
        <f>INDEX('2013'!$C$44:$C$140,'16 Year_History_Results'!CL90)</f>
        <v>0</v>
      </c>
      <c r="AW90" s="2">
        <f>INDEX('2014'!$C$52:$C$180,'16 Year_History_Results'!CM90)</f>
        <v>0</v>
      </c>
      <c r="AX90" s="2">
        <f>INDEX('2015'!$E$52:$E$308,'16 Year_History_Results'!CN90)</f>
        <v>0</v>
      </c>
      <c r="AY90" s="147">
        <f>INDEX('2016'!$E$52:$E$308,'16 Year_History_Results'!CO90)</f>
        <v>20</v>
      </c>
      <c r="AZ90" s="2"/>
      <c r="BA90" s="2"/>
      <c r="BB90">
        <f t="shared" si="55"/>
        <v>4678</v>
      </c>
      <c r="BC90" s="110"/>
      <c r="BD90" s="2"/>
      <c r="BE90" s="146">
        <f>INDEX('2001'!$B$44:$B$140,'16 Year_History_Results'!BZ90)</f>
        <v>0</v>
      </c>
      <c r="BF90" s="2">
        <f>INDEX('2002'!$B$44:$B$140,'16 Year_History_Results'!CA90)</f>
        <v>0</v>
      </c>
      <c r="BG90" s="2">
        <f>INDEX('2003'!$B$44:$B$140,'16 Year_History_Results'!CB90)</f>
        <v>0</v>
      </c>
      <c r="BH90" s="2">
        <f>INDEX('2004'!$B$44:$B$140,'16 Year_History_Results'!CC90)</f>
        <v>0</v>
      </c>
      <c r="BI90" s="2">
        <f>INDEX('2005'!$B$44:$B$140,'16 Year_History_Results'!CD90)</f>
        <v>0</v>
      </c>
      <c r="BJ90" s="2">
        <f>INDEX('2006'!$B$44:$B$140,'16 Year_History_Results'!CE90)</f>
        <v>0</v>
      </c>
      <c r="BK90" s="2">
        <f>INDEX('2007'!$B$44:$B$140,'16 Year_History_Results'!CF90)</f>
        <v>0</v>
      </c>
      <c r="BL90" s="2">
        <f>INDEX('2008'!$B$44:$B$140,'16 Year_History_Results'!CG90)</f>
        <v>0</v>
      </c>
      <c r="BM90" s="2">
        <f>INDEX('2009'!$B$44:$B$140,'16 Year_History_Results'!CH90)</f>
        <v>0</v>
      </c>
      <c r="BN90" s="2">
        <f>INDEX('2010'!$B$44:$B$140,'16 Year_History_Results'!CI90)</f>
        <v>0</v>
      </c>
      <c r="BO90" s="2">
        <f>INDEX('2011'!$B$44:$B$140,'16 Year_History_Results'!CJ90)</f>
        <v>0</v>
      </c>
      <c r="BP90" s="2">
        <f>INDEX('2012'!$B$44:$B$140,'16 Year_History_Results'!CK90)</f>
        <v>0</v>
      </c>
      <c r="BQ90" s="2">
        <f>INDEX('2013'!$B$44:$B$140,'16 Year_History_Results'!CL90)</f>
        <v>0</v>
      </c>
      <c r="BR90" s="2">
        <f>INDEX('2014'!$B$52:$B$180,'16 Year_History_Results'!CM90)</f>
        <v>0</v>
      </c>
      <c r="BS90" s="147">
        <f>INDEX('2015'!$B$52:$B$308,'16 Year_History_Results'!CN90)</f>
        <v>12</v>
      </c>
      <c r="BT90" s="147">
        <f>INDEX('2016'!$B$52:$B$308,'16 Year_History_Results'!CO90)</f>
        <v>7</v>
      </c>
      <c r="BW90">
        <f t="shared" si="56"/>
        <v>4678</v>
      </c>
      <c r="BX90" s="110"/>
      <c r="BY90" s="2"/>
      <c r="BZ90" s="146">
        <f>IF(ISNA(MATCH($BW90,'2001'!$A$44:$A$139,0)),97,MATCH($BW90,'2001'!$A$44:$A$139,0))</f>
        <v>97</v>
      </c>
      <c r="CA90" s="2">
        <f>IF(ISNA(MATCH($BW90,'2002'!$A$44:$A$139,0)),97,MATCH($BW90,'2002'!$A$44:$A$139,0))</f>
        <v>97</v>
      </c>
      <c r="CB90" s="2">
        <f>IF(ISNA(MATCH($BW90,'2003'!$A$44:$A$139,0)),97,MATCH($BW90,'2003'!$A$44:$A$139,0))</f>
        <v>97</v>
      </c>
      <c r="CC90" s="2">
        <f>IF(ISNA(MATCH($BW90,'2004'!$A$44:$A$139,0)),97,MATCH($BW90,'2004'!$A$44:$A$139,0))</f>
        <v>97</v>
      </c>
      <c r="CD90" s="2">
        <f>IF(ISNA(MATCH($BW90,'2005'!$A$44:$A$139,0)),97,MATCH($BW90,'2005'!$A$44:$A$139,0))</f>
        <v>97</v>
      </c>
      <c r="CE90" s="2">
        <f>IF(ISNA(MATCH($BW90,'2006'!$A$44:$A$139,0)),97,MATCH($BW90,'2006'!$A$44:$A$139,0))</f>
        <v>97</v>
      </c>
      <c r="CF90" s="2">
        <f>IF(ISNA(MATCH($BW90,'2007'!$A$44:$A$139,0)),97,MATCH($BW90,'2007'!$A$44:$A$139,0))</f>
        <v>97</v>
      </c>
      <c r="CG90" s="2">
        <f>IF(ISNA(MATCH($BW90,'2008'!$A$44:$A$139,0)),97,MATCH($BW90,'2008'!$A$44:$A$139,0))</f>
        <v>97</v>
      </c>
      <c r="CH90" s="2">
        <f>IF(ISNA(MATCH($BW90,'2009'!$A$44:$A$139,0)),97,MATCH($BW90,'2009'!$A$44:$A$139,0))</f>
        <v>97</v>
      </c>
      <c r="CI90" s="2">
        <f>IF(ISNA(MATCH($BW90,'2010'!$A$44:$A$139,0)),97,MATCH($BW90,'2010'!$A$44:$A$139,0))</f>
        <v>97</v>
      </c>
      <c r="CJ90" s="2">
        <f>IF(ISNA(MATCH($BW90,'2011'!$A$44:$A$139,0)),97,MATCH($BW90,'2011'!$A$44:$A$139,0))</f>
        <v>97</v>
      </c>
      <c r="CK90" s="2">
        <f>IF(ISNA(MATCH($BW90,'2012'!$A$44:$A$139,0)),97,MATCH($BW90,'2012'!$A$44:$A$139,0))</f>
        <v>97</v>
      </c>
      <c r="CL90" s="2">
        <f>IF(ISNA(MATCH($BW90,'2013'!$A$44:$A$139,0)),97,MATCH($BW90,'2013'!$A$44:$A$139,0))</f>
        <v>97</v>
      </c>
      <c r="CM90" s="2">
        <f>IF(ISNA(MATCH($BW90,'2014'!$A$52:$A$179,0)),129,MATCH($BW90,'2014'!$A$52:$A$179,0))</f>
        <v>129</v>
      </c>
      <c r="CN90" s="147">
        <f>IF(ISNA(MATCH($BW90,'2015'!$A$52:$A$307,0)),257,MATCH($BW90,'2015'!$A$52:$A$307,0))</f>
        <v>237</v>
      </c>
      <c r="CO90" s="147">
        <f>IF(ISNA(MATCH($BW90,'2016'!$A$52:$A$307,0)),257,MATCH($BW90,'2016'!$A$52:$A$307,0))</f>
        <v>233</v>
      </c>
      <c r="CQ90">
        <f t="shared" si="57"/>
        <v>4678</v>
      </c>
      <c r="CR90" s="281"/>
      <c r="CS90" s="279"/>
      <c r="CT90" s="278">
        <f t="shared" si="58"/>
        <v>0</v>
      </c>
      <c r="CU90" s="279">
        <f t="shared" si="44"/>
        <v>0</v>
      </c>
      <c r="CV90" s="279">
        <f t="shared" si="45"/>
        <v>0</v>
      </c>
      <c r="CW90" s="279">
        <f t="shared" si="46"/>
        <v>0</v>
      </c>
      <c r="CX90" s="279">
        <f t="shared" si="47"/>
        <v>0</v>
      </c>
      <c r="CY90" s="279">
        <f t="shared" si="48"/>
        <v>0</v>
      </c>
      <c r="CZ90" s="279">
        <f t="shared" si="49"/>
        <v>0</v>
      </c>
      <c r="DA90" s="279">
        <f t="shared" si="50"/>
        <v>0</v>
      </c>
      <c r="DB90" s="279">
        <f t="shared" si="51"/>
        <v>0</v>
      </c>
      <c r="DC90" s="279">
        <f t="shared" si="59"/>
        <v>0</v>
      </c>
      <c r="DD90" s="279">
        <f t="shared" si="60"/>
        <v>0</v>
      </c>
      <c r="DE90" s="279">
        <f t="shared" si="61"/>
        <v>0</v>
      </c>
      <c r="DF90" s="279">
        <f t="shared" si="62"/>
        <v>0</v>
      </c>
      <c r="DG90" s="279">
        <f t="shared" si="63"/>
        <v>0</v>
      </c>
      <c r="DH90" s="280">
        <f t="shared" si="80"/>
        <v>12</v>
      </c>
      <c r="DI90" s="280">
        <f t="shared" si="81"/>
        <v>34.999200000000002</v>
      </c>
      <c r="DJ90" s="154">
        <f t="shared" si="52"/>
        <v>172</v>
      </c>
      <c r="DK90" s="279">
        <f t="shared" si="64"/>
        <v>4678</v>
      </c>
      <c r="DL90" s="97"/>
      <c r="DM90" s="154"/>
      <c r="DN90" s="267">
        <f t="shared" si="65"/>
        <v>0</v>
      </c>
      <c r="DO90" s="154">
        <f t="shared" si="66"/>
        <v>0</v>
      </c>
      <c r="DP90" s="154">
        <f t="shared" si="67"/>
        <v>0</v>
      </c>
      <c r="DQ90" s="154">
        <f t="shared" si="68"/>
        <v>0</v>
      </c>
      <c r="DR90" s="154">
        <f t="shared" si="69"/>
        <v>0</v>
      </c>
      <c r="DS90" s="154">
        <f t="shared" si="70"/>
        <v>0</v>
      </c>
      <c r="DT90" s="154">
        <f t="shared" si="71"/>
        <v>0</v>
      </c>
      <c r="DU90" s="154">
        <f t="shared" si="72"/>
        <v>0</v>
      </c>
      <c r="DV90" s="154">
        <f t="shared" si="73"/>
        <v>0</v>
      </c>
      <c r="DW90" s="154">
        <f t="shared" si="74"/>
        <v>0</v>
      </c>
      <c r="DX90" s="154">
        <f t="shared" si="75"/>
        <v>0</v>
      </c>
      <c r="DY90" s="154">
        <f t="shared" si="76"/>
        <v>0</v>
      </c>
      <c r="DZ90" s="154">
        <f t="shared" si="77"/>
        <v>0</v>
      </c>
      <c r="EA90" s="154">
        <f t="shared" si="78"/>
        <v>0</v>
      </c>
      <c r="EB90" s="264">
        <f t="shared" si="82"/>
        <v>12</v>
      </c>
      <c r="EC90" s="264">
        <f t="shared" si="83"/>
        <v>39</v>
      </c>
      <c r="ED90" s="154">
        <f t="shared" si="53"/>
        <v>395</v>
      </c>
    </row>
    <row r="91" spans="2:137" ht="13" thickBot="1" x14ac:dyDescent="0.3">
      <c r="B91" s="162">
        <v>48</v>
      </c>
      <c r="C91" s="50">
        <f t="shared" si="42"/>
        <v>4</v>
      </c>
      <c r="D91" s="50">
        <f t="shared" si="54"/>
        <v>0</v>
      </c>
      <c r="E91" s="97"/>
      <c r="F91" s="2">
        <f t="shared" si="79"/>
        <v>86</v>
      </c>
      <c r="G91" s="487">
        <v>2054</v>
      </c>
      <c r="H91" s="98">
        <f>15- COUNTIF(L91:AC91,"#N/A")</f>
        <v>6</v>
      </c>
      <c r="I91" s="131">
        <f>SUM(AH91:AY91)+SUM(BE91:BT91)</f>
        <v>108</v>
      </c>
      <c r="J91" s="398">
        <f>DI91</f>
        <v>34.472732137900316</v>
      </c>
      <c r="K91" s="456" t="str">
        <f>IF(ISNUMBER(MATCH(G91,'[4]OPR data'!$A$3:$A$2900,0)),"Y","N")</f>
        <v>Y</v>
      </c>
      <c r="L91" s="110"/>
      <c r="M91" s="233"/>
      <c r="N91" s="469" t="e">
        <f>(INDEX(Finish_table!R$4:R$83,MATCH('16 Year_History_Results'!$G91,Finish_table!S$4:S$83,0),1))</f>
        <v>#N/A</v>
      </c>
      <c r="O91" s="233" t="e">
        <f>(INDEX(Finish_table!Z$4:Z$99,MATCH('16 Year_History_Results'!$G91,Finish_table!AA$4:AA$99,0),1))</f>
        <v>#N/A</v>
      </c>
      <c r="P91" s="233" t="e">
        <f>(INDEX(Finish_table!AI$4:AI$99,MATCH('16 Year_History_Results'!$G91,Finish_table!AJ$4:AJ$99,0),1))</f>
        <v>#N/A</v>
      </c>
      <c r="Q91" s="233" t="e">
        <f>(INDEX(Finish_table!AR$4:AR$99,MATCH('16 Year_History_Results'!$G91,Finish_table!AS$4:AS$99,0),1))</f>
        <v>#N/A</v>
      </c>
      <c r="R91" s="233" t="e">
        <f>(INDEX(Finish_table!BA$4:BA$99,MATCH('16 Year_History_Results'!$G91,Finish_table!BB$4:BB$99,0),1))</f>
        <v>#N/A</v>
      </c>
      <c r="S91" s="233" t="e">
        <f>(INDEX(Finish_table!BJ$4:BJ$99,MATCH('16 Year_History_Results'!$G91,Finish_table!BK$4:BK$99,0),1))</f>
        <v>#N/A</v>
      </c>
      <c r="T91" s="233" t="str">
        <f>(INDEX(Finish_table!BS$4:BS$99,MATCH('16 Year_History_Results'!$G91,Finish_table!BT$4:BT$99,0),1))</f>
        <v>QF</v>
      </c>
      <c r="U91" s="233" t="e">
        <f>(INDEX(Finish_table!CB$4:CB$99,MATCH('16 Year_History_Results'!$G91,Finish_table!CC$4:CC$99,0),1))</f>
        <v>#N/A</v>
      </c>
      <c r="V91" s="233" t="e">
        <f>(INDEX(Finish_table!CK$4:CK$99,MATCH('16 Year_History_Results'!$G91,Finish_table!CL$4:CL$99,0),1))</f>
        <v>#N/A</v>
      </c>
      <c r="W91" s="233" t="e">
        <f>(INDEX(Finish_table!CT$4:CT$99,MATCH('16 Year_History_Results'!$G91,Finish_table!CU$4:CU$99,0),1))</f>
        <v>#N/A</v>
      </c>
      <c r="X91" s="233" t="str">
        <f>(INDEX(Finish_table!DC$4:DC$99,MATCH('16 Year_History_Results'!$G91,Finish_table!DD$4:DD$99,0),1))</f>
        <v>F</v>
      </c>
      <c r="Y91" s="233" t="str">
        <f>(INDEX(Finish_table!DL$4:DL$99,MATCH('16 Year_History_Results'!$G91,Finish_table!DM$4:DM$99,0),1))</f>
        <v>SF</v>
      </c>
      <c r="Z91" s="233" t="str">
        <f>(INDEX(Finish_table!DU$4:DU$99,MATCH('16 Year_History_Results'!$G91,Finish_table!DV$4:DV$99,0),1))</f>
        <v>QF</v>
      </c>
      <c r="AA91" s="233" t="str">
        <f>(INDEX(Finish_table!ED$4:ED$140,MATCH('16 Year_History_Results'!$G91,Finish_table!EE$4:EE$140,0),1))</f>
        <v>QF</v>
      </c>
      <c r="AB91" s="233" t="str">
        <f>(INDEX(Finish_table!EM$4:EM$224,MATCH('16 Year_History_Results'!$G91,Finish_table!EN$4:EN$224,0),1))</f>
        <v>QF</v>
      </c>
      <c r="AC91" s="253" t="str">
        <f>(INDEX(Finish_table!EW$4:EW$224,MATCH('16 Year_History_Results'!$G91,Finish_table!EX$4:EX$224,0),1))</f>
        <v>QF</v>
      </c>
      <c r="AD91" s="2"/>
      <c r="AE91" s="97"/>
      <c r="AG91">
        <f t="shared" si="43"/>
        <v>2054</v>
      </c>
      <c r="AH91" s="110"/>
      <c r="AI91" s="2"/>
      <c r="AJ91" s="146">
        <f>INDEX('2001'!$C$44:$C$140,'16 Year_History_Results'!BZ91)</f>
        <v>0</v>
      </c>
      <c r="AK91" s="2">
        <f>INDEX('2002'!$C$44:$C$140,'16 Year_History_Results'!CA91)</f>
        <v>0</v>
      </c>
      <c r="AL91" s="2">
        <f>INDEX('2003'!$C$44:$C$140,'16 Year_History_Results'!CB91)</f>
        <v>0</v>
      </c>
      <c r="AM91" s="2">
        <f>INDEX('2004'!$C$44:$C$140,'16 Year_History_Results'!CC91)</f>
        <v>0</v>
      </c>
      <c r="AN91" s="2">
        <f>INDEX('2005'!$C$44:$C$140,'16 Year_History_Results'!CD91)</f>
        <v>0</v>
      </c>
      <c r="AO91" s="2">
        <f>INDEX('2006'!$C$44:$C$140,'16 Year_History_Results'!CE91)</f>
        <v>0</v>
      </c>
      <c r="AP91" s="2">
        <f>INDEX('2007'!$C$44:$C$140,'16 Year_History_Results'!CF91)</f>
        <v>0</v>
      </c>
      <c r="AQ91" s="2">
        <f>INDEX('2008'!$C$44:$C$140,'16 Year_History_Results'!CG91)</f>
        <v>0</v>
      </c>
      <c r="AR91" s="2">
        <f>INDEX('2009'!$C$44:$C$140,'16 Year_History_Results'!CH91)</f>
        <v>0</v>
      </c>
      <c r="AS91" s="2">
        <f>INDEX('2010'!$C$44:$C$140,'16 Year_History_Results'!CI91)</f>
        <v>0</v>
      </c>
      <c r="AT91" s="2">
        <f>INDEX('2011'!$C$44:$C$140,'16 Year_History_Results'!CJ91)</f>
        <v>20</v>
      </c>
      <c r="AU91" s="2">
        <f>INDEX('2012'!$C$44:$C$140,'16 Year_History_Results'!CK91)</f>
        <v>10</v>
      </c>
      <c r="AV91" s="2">
        <f>INDEX('2013'!$C$44:$C$140,'16 Year_History_Results'!CL91)</f>
        <v>0</v>
      </c>
      <c r="AW91" s="2">
        <f>INDEX('2014'!$C$52:$C$180,'16 Year_History_Results'!CM91)</f>
        <v>0</v>
      </c>
      <c r="AX91" s="2">
        <f>INDEX('2015'!$E$52:$E$308,'16 Year_History_Results'!CN91)</f>
        <v>0</v>
      </c>
      <c r="AY91" s="147">
        <f>INDEX('2016'!$E$52:$E$308,'16 Year_History_Results'!CO91)</f>
        <v>0</v>
      </c>
      <c r="AZ91" s="2"/>
      <c r="BA91" s="2"/>
      <c r="BB91">
        <f t="shared" si="55"/>
        <v>2054</v>
      </c>
      <c r="BC91" s="110"/>
      <c r="BD91" s="2"/>
      <c r="BE91" s="146">
        <f>INDEX('2001'!$B$44:$B$140,'16 Year_History_Results'!BZ91)</f>
        <v>0</v>
      </c>
      <c r="BF91" s="2">
        <f>INDEX('2002'!$B$44:$B$140,'16 Year_History_Results'!CA91)</f>
        <v>0</v>
      </c>
      <c r="BG91" s="2">
        <f>INDEX('2003'!$B$44:$B$140,'16 Year_History_Results'!CB91)</f>
        <v>0</v>
      </c>
      <c r="BH91" s="2">
        <f>INDEX('2004'!$B$44:$B$140,'16 Year_History_Results'!CC91)</f>
        <v>0</v>
      </c>
      <c r="BI91" s="2">
        <f>INDEX('2005'!$B$44:$B$140,'16 Year_History_Results'!CD91)</f>
        <v>0</v>
      </c>
      <c r="BJ91" s="2">
        <f>INDEX('2006'!$B$44:$B$140,'16 Year_History_Results'!CE91)</f>
        <v>0</v>
      </c>
      <c r="BK91" s="2">
        <f>INDEX('2007'!$B$44:$B$140,'16 Year_History_Results'!CF91)</f>
        <v>11</v>
      </c>
      <c r="BL91" s="2">
        <f>INDEX('2008'!$B$44:$B$140,'16 Year_History_Results'!CG91)</f>
        <v>0</v>
      </c>
      <c r="BM91" s="2">
        <f>INDEX('2009'!$B$44:$B$140,'16 Year_History_Results'!CH91)</f>
        <v>0</v>
      </c>
      <c r="BN91" s="2">
        <f>INDEX('2010'!$B$44:$B$140,'16 Year_History_Results'!CI91)</f>
        <v>0</v>
      </c>
      <c r="BO91" s="2">
        <f>INDEX('2011'!$B$44:$B$140,'16 Year_History_Results'!CJ91)</f>
        <v>14</v>
      </c>
      <c r="BP91" s="2">
        <f>INDEX('2012'!$B$44:$B$140,'16 Year_History_Results'!CK91)</f>
        <v>9</v>
      </c>
      <c r="BQ91" s="2">
        <f>INDEX('2013'!$B$44:$B$140,'16 Year_History_Results'!CL91)</f>
        <v>10</v>
      </c>
      <c r="BR91" s="2">
        <f>INDEX('2014'!$B$52:$B$180,'16 Year_History_Results'!CM91)</f>
        <v>12</v>
      </c>
      <c r="BS91" s="147">
        <f>INDEX('2015'!$B$52:$B$308,'16 Year_History_Results'!CN91)</f>
        <v>13</v>
      </c>
      <c r="BT91" s="147">
        <f>INDEX('2016'!$B$52:$B$308,'16 Year_History_Results'!CO91)</f>
        <v>9</v>
      </c>
      <c r="BW91">
        <f t="shared" si="56"/>
        <v>2054</v>
      </c>
      <c r="BX91" s="110"/>
      <c r="BY91" s="2"/>
      <c r="BZ91" s="146">
        <f>IF(ISNA(MATCH($BW91,'2001'!$A$44:$A$139,0)),97,MATCH($BW91,'2001'!$A$44:$A$139,0))</f>
        <v>97</v>
      </c>
      <c r="CA91" s="2">
        <f>IF(ISNA(MATCH($BW91,'2002'!$A$44:$A$139,0)),97,MATCH($BW91,'2002'!$A$44:$A$139,0))</f>
        <v>97</v>
      </c>
      <c r="CB91" s="2">
        <f>IF(ISNA(MATCH($BW91,'2003'!$A$44:$A$139,0)),97,MATCH($BW91,'2003'!$A$44:$A$139,0))</f>
        <v>97</v>
      </c>
      <c r="CC91" s="2">
        <f>IF(ISNA(MATCH($BW91,'2004'!$A$44:$A$139,0)),97,MATCH($BW91,'2004'!$A$44:$A$139,0))</f>
        <v>97</v>
      </c>
      <c r="CD91" s="2">
        <f>IF(ISNA(MATCH($BW91,'2005'!$A$44:$A$139,0)),97,MATCH($BW91,'2005'!$A$44:$A$139,0))</f>
        <v>97</v>
      </c>
      <c r="CE91" s="2">
        <f>IF(ISNA(MATCH($BW91,'2006'!$A$44:$A$139,0)),97,MATCH($BW91,'2006'!$A$44:$A$139,0))</f>
        <v>97</v>
      </c>
      <c r="CF91" s="2">
        <f>IF(ISNA(MATCH($BW91,'2007'!$A$44:$A$139,0)),97,MATCH($BW91,'2007'!$A$44:$A$139,0))</f>
        <v>89</v>
      </c>
      <c r="CG91" s="2">
        <f>IF(ISNA(MATCH($BW91,'2008'!$A$44:$A$139,0)),97,MATCH($BW91,'2008'!$A$44:$A$139,0))</f>
        <v>97</v>
      </c>
      <c r="CH91" s="2">
        <f>IF(ISNA(MATCH($BW91,'2009'!$A$44:$A$139,0)),97,MATCH($BW91,'2009'!$A$44:$A$139,0))</f>
        <v>97</v>
      </c>
      <c r="CI91" s="2">
        <f>IF(ISNA(MATCH($BW91,'2010'!$A$44:$A$139,0)),97,MATCH($BW91,'2010'!$A$44:$A$139,0))</f>
        <v>97</v>
      </c>
      <c r="CJ91" s="2">
        <f>IF(ISNA(MATCH($BW91,'2011'!$A$44:$A$139,0)),97,MATCH($BW91,'2011'!$A$44:$A$139,0))</f>
        <v>78</v>
      </c>
      <c r="CK91" s="2">
        <f>IF(ISNA(MATCH($BW91,'2012'!$A$44:$A$139,0)),97,MATCH($BW91,'2012'!$A$44:$A$139,0))</f>
        <v>72</v>
      </c>
      <c r="CL91" s="2">
        <f>IF(ISNA(MATCH($BW91,'2013'!$A$44:$A$139,0)),97,MATCH($BW91,'2013'!$A$44:$A$139,0))</f>
        <v>64</v>
      </c>
      <c r="CM91" s="2">
        <f>IF(ISNA(MATCH($BW91,'2014'!$A$52:$A$179,0)),129,MATCH($BW91,'2014'!$A$52:$A$179,0))</f>
        <v>88</v>
      </c>
      <c r="CN91" s="147">
        <f>IF(ISNA(MATCH($BW91,'2015'!$A$52:$A$307,0)),257,MATCH($BW91,'2015'!$A$52:$A$307,0))</f>
        <v>142</v>
      </c>
      <c r="CO91" s="147">
        <f>IF(ISNA(MATCH($BW91,'2016'!$A$52:$A$307,0)),257,MATCH($BW91,'2016'!$A$52:$A$307,0))</f>
        <v>142</v>
      </c>
      <c r="CQ91">
        <f t="shared" si="57"/>
        <v>2054</v>
      </c>
      <c r="CR91" s="281"/>
      <c r="CS91" s="279"/>
      <c r="CT91" s="278">
        <f t="shared" si="58"/>
        <v>0</v>
      </c>
      <c r="CU91" s="279">
        <f t="shared" si="44"/>
        <v>0</v>
      </c>
      <c r="CV91" s="279">
        <f t="shared" si="45"/>
        <v>0</v>
      </c>
      <c r="CW91" s="279">
        <f t="shared" si="46"/>
        <v>0</v>
      </c>
      <c r="CX91" s="279">
        <f t="shared" si="47"/>
        <v>0</v>
      </c>
      <c r="CY91" s="279">
        <f t="shared" si="48"/>
        <v>0</v>
      </c>
      <c r="CZ91" s="279">
        <f t="shared" si="49"/>
        <v>11</v>
      </c>
      <c r="DA91" s="279">
        <f t="shared" si="50"/>
        <v>7.3325999999999993</v>
      </c>
      <c r="DB91" s="279">
        <f t="shared" si="51"/>
        <v>4.8879111599999989</v>
      </c>
      <c r="DC91" s="279">
        <f t="shared" si="59"/>
        <v>3.2582815792559989</v>
      </c>
      <c r="DD91" s="279">
        <f t="shared" si="60"/>
        <v>36.171970500732051</v>
      </c>
      <c r="DE91" s="279">
        <f t="shared" si="61"/>
        <v>43.112235535787988</v>
      </c>
      <c r="DF91" s="279">
        <f t="shared" si="62"/>
        <v>38.738616208156273</v>
      </c>
      <c r="DG91" s="279">
        <f t="shared" si="63"/>
        <v>37.823161564356965</v>
      </c>
      <c r="DH91" s="280">
        <f t="shared" si="80"/>
        <v>38.212919498800353</v>
      </c>
      <c r="DI91" s="280">
        <f t="shared" si="81"/>
        <v>34.472732137900316</v>
      </c>
      <c r="DJ91" s="154">
        <f t="shared" si="52"/>
        <v>63</v>
      </c>
      <c r="DK91" s="279">
        <f t="shared" si="64"/>
        <v>2054</v>
      </c>
      <c r="DL91" s="97"/>
      <c r="DM91" s="154"/>
      <c r="DN91" s="267">
        <f t="shared" si="65"/>
        <v>0</v>
      </c>
      <c r="DO91" s="154">
        <f t="shared" si="66"/>
        <v>0</v>
      </c>
      <c r="DP91" s="154">
        <f t="shared" si="67"/>
        <v>0</v>
      </c>
      <c r="DQ91" s="154">
        <f t="shared" si="68"/>
        <v>0</v>
      </c>
      <c r="DR91" s="154">
        <f t="shared" si="69"/>
        <v>0</v>
      </c>
      <c r="DS91" s="154">
        <f t="shared" si="70"/>
        <v>0</v>
      </c>
      <c r="DT91" s="154">
        <f t="shared" si="71"/>
        <v>11</v>
      </c>
      <c r="DU91" s="154">
        <f t="shared" si="72"/>
        <v>11</v>
      </c>
      <c r="DV91" s="154">
        <f t="shared" si="73"/>
        <v>11</v>
      </c>
      <c r="DW91" s="154">
        <f t="shared" si="74"/>
        <v>11</v>
      </c>
      <c r="DX91" s="154">
        <f t="shared" si="75"/>
        <v>45</v>
      </c>
      <c r="DY91" s="154">
        <f t="shared" si="76"/>
        <v>64</v>
      </c>
      <c r="DZ91" s="154">
        <f t="shared" si="77"/>
        <v>74</v>
      </c>
      <c r="EA91" s="154">
        <f t="shared" si="78"/>
        <v>86</v>
      </c>
      <c r="EB91" s="264">
        <f t="shared" si="82"/>
        <v>99</v>
      </c>
      <c r="EC91" s="264">
        <f t="shared" si="83"/>
        <v>108</v>
      </c>
      <c r="ED91" s="154">
        <f t="shared" si="53"/>
        <v>83</v>
      </c>
    </row>
    <row r="92" spans="2:137" ht="13" thickBot="1" x14ac:dyDescent="0.3">
      <c r="B92" s="162">
        <v>48</v>
      </c>
      <c r="C92" s="50">
        <f t="shared" si="42"/>
        <v>5</v>
      </c>
      <c r="D92" s="50">
        <f t="shared" si="54"/>
        <v>0</v>
      </c>
      <c r="E92" s="97"/>
      <c r="F92" s="2">
        <f t="shared" si="79"/>
        <v>87</v>
      </c>
      <c r="G92" s="487">
        <v>2512</v>
      </c>
      <c r="H92" s="98">
        <f>15- COUNTIF(L92:AC92,"#N/A")</f>
        <v>2</v>
      </c>
      <c r="I92" s="131">
        <f>SUM(AH92:AY92)+SUM(BE92:BT92)</f>
        <v>63</v>
      </c>
      <c r="J92" s="398">
        <f>DI92</f>
        <v>34.012045461714891</v>
      </c>
      <c r="K92" s="456" t="str">
        <f>IF(ISNUMBER(MATCH(G92,'[4]OPR data'!$A$3:$A$2900,0)),"Y","N")</f>
        <v>Y</v>
      </c>
      <c r="L92" s="110"/>
      <c r="M92" s="233"/>
      <c r="N92" s="469" t="e">
        <f>(INDEX(Finish_table!R$4:R$83,MATCH('16 Year_History_Results'!$G92,Finish_table!S$4:S$83,0),1))</f>
        <v>#N/A</v>
      </c>
      <c r="O92" s="233" t="e">
        <f>(INDEX(Finish_table!Z$4:Z$99,MATCH('16 Year_History_Results'!$G92,Finish_table!AA$4:AA$99,0),1))</f>
        <v>#N/A</v>
      </c>
      <c r="P92" s="233" t="e">
        <f>(INDEX(Finish_table!AI$4:AI$99,MATCH('16 Year_History_Results'!$G92,Finish_table!AJ$4:AJ$99,0),1))</f>
        <v>#N/A</v>
      </c>
      <c r="Q92" s="233" t="e">
        <f>(INDEX(Finish_table!AR$4:AR$99,MATCH('16 Year_History_Results'!$G92,Finish_table!AS$4:AS$99,0),1))</f>
        <v>#N/A</v>
      </c>
      <c r="R92" s="233" t="e">
        <f>(INDEX(Finish_table!BA$4:BA$99,MATCH('16 Year_History_Results'!$G92,Finish_table!BB$4:BB$99,0),1))</f>
        <v>#N/A</v>
      </c>
      <c r="S92" s="233" t="e">
        <f>(INDEX(Finish_table!BJ$4:BJ$99,MATCH('16 Year_History_Results'!$G92,Finish_table!BK$4:BK$99,0),1))</f>
        <v>#N/A</v>
      </c>
      <c r="T92" s="233" t="e">
        <f>(INDEX(Finish_table!BS$4:BS$99,MATCH('16 Year_History_Results'!$G92,Finish_table!BT$4:BT$99,0),1))</f>
        <v>#N/A</v>
      </c>
      <c r="U92" s="233" t="e">
        <f>(INDEX(Finish_table!CB$4:CB$99,MATCH('16 Year_History_Results'!$G92,Finish_table!CC$4:CC$99,0),1))</f>
        <v>#N/A</v>
      </c>
      <c r="V92" s="233" t="e">
        <f>(INDEX(Finish_table!CK$4:CK$99,MATCH('16 Year_History_Results'!$G92,Finish_table!CL$4:CL$99,0),1))</f>
        <v>#N/A</v>
      </c>
      <c r="W92" s="233" t="e">
        <f>(INDEX(Finish_table!CT$4:CT$99,MATCH('16 Year_History_Results'!$G92,Finish_table!CU$4:CU$99,0),1))</f>
        <v>#N/A</v>
      </c>
      <c r="X92" s="233" t="str">
        <f>(INDEX(Finish_table!DC$4:DC$99,MATCH('16 Year_History_Results'!$G92,Finish_table!DD$4:DD$99,0),1))</f>
        <v>QF</v>
      </c>
      <c r="Y92" s="233" t="e">
        <f>(INDEX(Finish_table!DL$4:DL$99,MATCH('16 Year_History_Results'!$G92,Finish_table!DM$4:DM$99,0),1))</f>
        <v>#N/A</v>
      </c>
      <c r="Z92" s="233" t="str">
        <f>(INDEX(Finish_table!DU$4:DU$99,MATCH('16 Year_History_Results'!$G92,Finish_table!DV$4:DV$99,0),1))</f>
        <v>QF</v>
      </c>
      <c r="AA92" s="233" t="e">
        <f>(INDEX(Finish_table!ED$4:ED$140,MATCH('16 Year_History_Results'!$G92,Finish_table!EE$4:EE$140,0),1))</f>
        <v>#N/A</v>
      </c>
      <c r="AB92" s="233" t="str">
        <f>(INDEX(Finish_table!EM$4:EM$224,MATCH('16 Year_History_Results'!$G92,Finish_table!EN$4:EN$224,0),1))</f>
        <v>WF</v>
      </c>
      <c r="AC92" s="253" t="e">
        <f>(INDEX(Finish_table!EW$4:EW$224,MATCH('16 Year_History_Results'!$G92,Finish_table!EX$4:EX$224,0),1))</f>
        <v>#N/A</v>
      </c>
      <c r="AD92" s="2"/>
      <c r="AE92" s="97"/>
      <c r="AG92">
        <f t="shared" si="43"/>
        <v>2512</v>
      </c>
      <c r="AH92" s="110"/>
      <c r="AI92" s="2"/>
      <c r="AJ92" s="146">
        <f>INDEX('2001'!$C$44:$C$140,'16 Year_History_Results'!BZ92)</f>
        <v>0</v>
      </c>
      <c r="AK92" s="2">
        <f>INDEX('2002'!$C$44:$C$140,'16 Year_History_Results'!CA92)</f>
        <v>0</v>
      </c>
      <c r="AL92" s="2">
        <f>INDEX('2003'!$C$44:$C$140,'16 Year_History_Results'!CB92)</f>
        <v>0</v>
      </c>
      <c r="AM92" s="2">
        <f>INDEX('2004'!$C$44:$C$140,'16 Year_History_Results'!CC92)</f>
        <v>0</v>
      </c>
      <c r="AN92" s="2">
        <f>INDEX('2005'!$C$44:$C$140,'16 Year_History_Results'!CD92)</f>
        <v>0</v>
      </c>
      <c r="AO92" s="2">
        <f>INDEX('2006'!$C$44:$C$140,'16 Year_History_Results'!CE92)</f>
        <v>0</v>
      </c>
      <c r="AP92" s="2">
        <f>INDEX('2007'!$C$44:$C$140,'16 Year_History_Results'!CF92)</f>
        <v>0</v>
      </c>
      <c r="AQ92" s="2">
        <f>INDEX('2008'!$C$44:$C$140,'16 Year_History_Results'!CG92)</f>
        <v>0</v>
      </c>
      <c r="AR92" s="2">
        <f>INDEX('2009'!$C$44:$C$140,'16 Year_History_Results'!CH92)</f>
        <v>0</v>
      </c>
      <c r="AS92" s="2">
        <f>INDEX('2010'!$C$44:$C$140,'16 Year_History_Results'!CI92)</f>
        <v>0</v>
      </c>
      <c r="AT92" s="2">
        <f>INDEX('2011'!$C$44:$C$140,'16 Year_History_Results'!CJ92)</f>
        <v>0</v>
      </c>
      <c r="AU92" s="2">
        <f>INDEX('2012'!$C$44:$C$140,'16 Year_History_Results'!CK92)</f>
        <v>0</v>
      </c>
      <c r="AV92" s="2">
        <f>INDEX('2013'!$C$44:$C$140,'16 Year_History_Results'!CL92)</f>
        <v>0</v>
      </c>
      <c r="AW92" s="2">
        <f>INDEX('2014'!$C$52:$C$180,'16 Year_History_Results'!CM92)</f>
        <v>0</v>
      </c>
      <c r="AX92" s="2">
        <f>INDEX('2015'!$E$52:$E$308,'16 Year_History_Results'!CN92)</f>
        <v>45</v>
      </c>
      <c r="AY92" s="147">
        <f>INDEX('2016'!$E$52:$E$308,'16 Year_History_Results'!CO92)</f>
        <v>0</v>
      </c>
      <c r="AZ92" s="2"/>
      <c r="BA92" s="2"/>
      <c r="BB92">
        <f t="shared" si="55"/>
        <v>2512</v>
      </c>
      <c r="BC92" s="110"/>
      <c r="BD92" s="2"/>
      <c r="BE92" s="146">
        <f>INDEX('2001'!$B$44:$B$140,'16 Year_History_Results'!BZ92)</f>
        <v>0</v>
      </c>
      <c r="BF92" s="2">
        <f>INDEX('2002'!$B$44:$B$140,'16 Year_History_Results'!CA92)</f>
        <v>0</v>
      </c>
      <c r="BG92" s="2">
        <f>INDEX('2003'!$B$44:$B$140,'16 Year_History_Results'!CB92)</f>
        <v>0</v>
      </c>
      <c r="BH92" s="2">
        <f>INDEX('2004'!$B$44:$B$140,'16 Year_History_Results'!CC92)</f>
        <v>0</v>
      </c>
      <c r="BI92" s="2">
        <f>INDEX('2005'!$B$44:$B$140,'16 Year_History_Results'!CD92)</f>
        <v>0</v>
      </c>
      <c r="BJ92" s="2">
        <f>INDEX('2006'!$B$44:$B$140,'16 Year_History_Results'!CE92)</f>
        <v>0</v>
      </c>
      <c r="BK92" s="2">
        <f>INDEX('2007'!$B$44:$B$140,'16 Year_History_Results'!CF92)</f>
        <v>0</v>
      </c>
      <c r="BL92" s="2">
        <f>INDEX('2008'!$B$44:$B$140,'16 Year_History_Results'!CG92)</f>
        <v>0</v>
      </c>
      <c r="BM92" s="2">
        <f>INDEX('2009'!$B$44:$B$140,'16 Year_History_Results'!CH92)</f>
        <v>0</v>
      </c>
      <c r="BN92" s="2">
        <f>INDEX('2010'!$B$44:$B$140,'16 Year_History_Results'!CI92)</f>
        <v>0</v>
      </c>
      <c r="BO92" s="2">
        <f>INDEX('2011'!$B$44:$B$140,'16 Year_History_Results'!CJ92)</f>
        <v>8</v>
      </c>
      <c r="BP92" s="2">
        <f>INDEX('2012'!$B$44:$B$140,'16 Year_History_Results'!CK92)</f>
        <v>0</v>
      </c>
      <c r="BQ92" s="2">
        <f>INDEX('2013'!$B$44:$B$140,'16 Year_History_Results'!CL92)</f>
        <v>10</v>
      </c>
      <c r="BR92" s="2">
        <f>INDEX('2014'!$B$52:$B$180,'16 Year_History_Results'!CM92)</f>
        <v>0</v>
      </c>
      <c r="BS92" s="147">
        <f>INDEX('2015'!$B$52:$B$308,'16 Year_History_Results'!CN92)</f>
        <v>0</v>
      </c>
      <c r="BT92" s="147">
        <f>INDEX('2016'!$B$52:$B$308,'16 Year_History_Results'!CO92)</f>
        <v>0</v>
      </c>
      <c r="BW92">
        <f t="shared" si="56"/>
        <v>2512</v>
      </c>
      <c r="BX92" s="110"/>
      <c r="BY92" s="2"/>
      <c r="BZ92" s="146">
        <f>IF(ISNA(MATCH($BW92,'2001'!$A$44:$A$139,0)),97,MATCH($BW92,'2001'!$A$44:$A$139,0))</f>
        <v>97</v>
      </c>
      <c r="CA92" s="2">
        <f>IF(ISNA(MATCH($BW92,'2002'!$A$44:$A$139,0)),97,MATCH($BW92,'2002'!$A$44:$A$139,0))</f>
        <v>97</v>
      </c>
      <c r="CB92" s="2">
        <f>IF(ISNA(MATCH($BW92,'2003'!$A$44:$A$139,0)),97,MATCH($BW92,'2003'!$A$44:$A$139,0))</f>
        <v>97</v>
      </c>
      <c r="CC92" s="2">
        <f>IF(ISNA(MATCH($BW92,'2004'!$A$44:$A$139,0)),97,MATCH($BW92,'2004'!$A$44:$A$139,0))</f>
        <v>97</v>
      </c>
      <c r="CD92" s="2">
        <f>IF(ISNA(MATCH($BW92,'2005'!$A$44:$A$139,0)),97,MATCH($BW92,'2005'!$A$44:$A$139,0))</f>
        <v>97</v>
      </c>
      <c r="CE92" s="2">
        <f>IF(ISNA(MATCH($BW92,'2006'!$A$44:$A$139,0)),97,MATCH($BW92,'2006'!$A$44:$A$139,0))</f>
        <v>97</v>
      </c>
      <c r="CF92" s="2">
        <f>IF(ISNA(MATCH($BW92,'2007'!$A$44:$A$139,0)),97,MATCH($BW92,'2007'!$A$44:$A$139,0))</f>
        <v>97</v>
      </c>
      <c r="CG92" s="2">
        <f>IF(ISNA(MATCH($BW92,'2008'!$A$44:$A$139,0)),97,MATCH($BW92,'2008'!$A$44:$A$139,0))</f>
        <v>97</v>
      </c>
      <c r="CH92" s="2">
        <f>IF(ISNA(MATCH($BW92,'2009'!$A$44:$A$139,0)),97,MATCH($BW92,'2009'!$A$44:$A$139,0))</f>
        <v>97</v>
      </c>
      <c r="CI92" s="2">
        <f>IF(ISNA(MATCH($BW92,'2010'!$A$44:$A$139,0)),97,MATCH($BW92,'2010'!$A$44:$A$139,0))</f>
        <v>97</v>
      </c>
      <c r="CJ92" s="2">
        <f>IF(ISNA(MATCH($BW92,'2011'!$A$44:$A$139,0)),97,MATCH($BW92,'2011'!$A$44:$A$139,0))</f>
        <v>87</v>
      </c>
      <c r="CK92" s="2">
        <f>IF(ISNA(MATCH($BW92,'2012'!$A$44:$A$139,0)),97,MATCH($BW92,'2012'!$A$44:$A$139,0))</f>
        <v>97</v>
      </c>
      <c r="CL92" s="2">
        <f>IF(ISNA(MATCH($BW92,'2013'!$A$44:$A$139,0)),97,MATCH($BW92,'2013'!$A$44:$A$139,0))</f>
        <v>75</v>
      </c>
      <c r="CM92" s="2">
        <f>IF(ISNA(MATCH($BW92,'2014'!$A$52:$A$179,0)),129,MATCH($BW92,'2014'!$A$52:$A$179,0))</f>
        <v>129</v>
      </c>
      <c r="CN92" s="147">
        <f>IF(ISNA(MATCH($BW92,'2015'!$A$52:$A$307,0)),257,MATCH($BW92,'2015'!$A$52:$A$307,0))</f>
        <v>163</v>
      </c>
      <c r="CO92" s="147">
        <f>IF(ISNA(MATCH($BW92,'2016'!$A$52:$A$307,0)),257,MATCH($BW92,'2016'!$A$52:$A$307,0))</f>
        <v>257</v>
      </c>
      <c r="CQ92">
        <f t="shared" si="57"/>
        <v>2512</v>
      </c>
      <c r="CR92" s="281"/>
      <c r="CS92" s="279"/>
      <c r="CT92" s="278">
        <f t="shared" si="58"/>
        <v>0</v>
      </c>
      <c r="CU92" s="279">
        <f t="shared" si="44"/>
        <v>0</v>
      </c>
      <c r="CV92" s="279">
        <f t="shared" si="45"/>
        <v>0</v>
      </c>
      <c r="CW92" s="279">
        <f t="shared" si="46"/>
        <v>0</v>
      </c>
      <c r="CX92" s="279">
        <f t="shared" si="47"/>
        <v>0</v>
      </c>
      <c r="CY92" s="279">
        <f t="shared" si="48"/>
        <v>0</v>
      </c>
      <c r="CZ92" s="279">
        <f t="shared" si="49"/>
        <v>0</v>
      </c>
      <c r="DA92" s="279">
        <f t="shared" si="50"/>
        <v>0</v>
      </c>
      <c r="DB92" s="279">
        <f t="shared" si="51"/>
        <v>0</v>
      </c>
      <c r="DC92" s="279">
        <f t="shared" si="59"/>
        <v>0</v>
      </c>
      <c r="DD92" s="279">
        <f t="shared" si="60"/>
        <v>8</v>
      </c>
      <c r="DE92" s="279">
        <f t="shared" si="61"/>
        <v>5.3327999999999998</v>
      </c>
      <c r="DF92" s="279">
        <f t="shared" si="62"/>
        <v>13.55484448</v>
      </c>
      <c r="DG92" s="279">
        <f t="shared" si="63"/>
        <v>9.0356593303679986</v>
      </c>
      <c r="DH92" s="280">
        <f t="shared" si="80"/>
        <v>51.023170509623306</v>
      </c>
      <c r="DI92" s="280">
        <f t="shared" si="81"/>
        <v>34.012045461714891</v>
      </c>
      <c r="DJ92" s="154">
        <f t="shared" si="52"/>
        <v>38</v>
      </c>
      <c r="DK92" s="279">
        <f t="shared" si="64"/>
        <v>2512</v>
      </c>
      <c r="DL92" s="97"/>
      <c r="DM92" s="154"/>
      <c r="DN92" s="267">
        <f t="shared" si="65"/>
        <v>0</v>
      </c>
      <c r="DO92" s="154">
        <f t="shared" si="66"/>
        <v>0</v>
      </c>
      <c r="DP92" s="154">
        <f t="shared" si="67"/>
        <v>0</v>
      </c>
      <c r="DQ92" s="154">
        <f t="shared" si="68"/>
        <v>0</v>
      </c>
      <c r="DR92" s="154">
        <f t="shared" si="69"/>
        <v>0</v>
      </c>
      <c r="DS92" s="154">
        <f t="shared" si="70"/>
        <v>0</v>
      </c>
      <c r="DT92" s="154">
        <f t="shared" si="71"/>
        <v>0</v>
      </c>
      <c r="DU92" s="154">
        <f t="shared" si="72"/>
        <v>0</v>
      </c>
      <c r="DV92" s="154">
        <f t="shared" si="73"/>
        <v>0</v>
      </c>
      <c r="DW92" s="154">
        <f t="shared" si="74"/>
        <v>0</v>
      </c>
      <c r="DX92" s="154">
        <f t="shared" si="75"/>
        <v>8</v>
      </c>
      <c r="DY92" s="154">
        <f t="shared" si="76"/>
        <v>8</v>
      </c>
      <c r="DZ92" s="154">
        <f t="shared" si="77"/>
        <v>18</v>
      </c>
      <c r="EA92" s="154">
        <f t="shared" si="78"/>
        <v>18</v>
      </c>
      <c r="EB92" s="264">
        <f t="shared" si="82"/>
        <v>63</v>
      </c>
      <c r="EC92" s="264">
        <f t="shared" si="83"/>
        <v>63</v>
      </c>
      <c r="ED92" s="154">
        <f t="shared" si="53"/>
        <v>143</v>
      </c>
    </row>
    <row r="93" spans="2:137" ht="13" thickBot="1" x14ac:dyDescent="0.3">
      <c r="B93" s="162">
        <v>48</v>
      </c>
      <c r="C93" s="50">
        <f t="shared" si="42"/>
        <v>6</v>
      </c>
      <c r="D93" s="50">
        <f t="shared" si="54"/>
        <v>6</v>
      </c>
      <c r="E93" s="97"/>
      <c r="F93" s="2">
        <f t="shared" si="79"/>
        <v>88</v>
      </c>
      <c r="G93" s="207">
        <v>3166</v>
      </c>
      <c r="H93" s="98">
        <f>15- COUNTIF(L93:AC93,"#N/A")</f>
        <v>0</v>
      </c>
      <c r="I93" s="131">
        <f>SUM(AH93:AY93)+SUM(BE93:BT93)</f>
        <v>34</v>
      </c>
      <c r="J93" s="398">
        <f>DI93</f>
        <v>34</v>
      </c>
      <c r="K93" s="456" t="str">
        <f>IF(ISNUMBER(MATCH(G93,'[4]OPR data'!$A$3:$A$2900,0)),"Y","N")</f>
        <v>Y</v>
      </c>
      <c r="L93" s="110"/>
      <c r="M93" s="233"/>
      <c r="N93" s="469" t="e">
        <f>(INDEX(Finish_table!R$4:R$83,MATCH('16 Year_History_Results'!$G93,Finish_table!S$4:S$83,0),1))</f>
        <v>#N/A</v>
      </c>
      <c r="O93" s="233" t="e">
        <f>(INDEX(Finish_table!Z$4:Z$99,MATCH('16 Year_History_Results'!$G93,Finish_table!AA$4:AA$99,0),1))</f>
        <v>#N/A</v>
      </c>
      <c r="P93" s="233" t="e">
        <f>(INDEX(Finish_table!AI$4:AI$99,MATCH('16 Year_History_Results'!$G93,Finish_table!AJ$4:AJ$99,0),1))</f>
        <v>#N/A</v>
      </c>
      <c r="Q93" s="233" t="e">
        <f>(INDEX(Finish_table!AR$4:AR$99,MATCH('16 Year_History_Results'!$G93,Finish_table!AS$4:AS$99,0),1))</f>
        <v>#N/A</v>
      </c>
      <c r="R93" s="233" t="e">
        <f>(INDEX(Finish_table!BA$4:BA$99,MATCH('16 Year_History_Results'!$G93,Finish_table!BB$4:BB$99,0),1))</f>
        <v>#N/A</v>
      </c>
      <c r="S93" s="233" t="e">
        <f>(INDEX(Finish_table!BJ$4:BJ$99,MATCH('16 Year_History_Results'!$G93,Finish_table!BK$4:BK$99,0),1))</f>
        <v>#N/A</v>
      </c>
      <c r="T93" s="233" t="e">
        <f>(INDEX(Finish_table!BS$4:BS$99,MATCH('16 Year_History_Results'!$G93,Finish_table!BT$4:BT$99,0),1))</f>
        <v>#N/A</v>
      </c>
      <c r="U93" s="233" t="e">
        <f>(INDEX(Finish_table!CB$4:CB$99,MATCH('16 Year_History_Results'!$G93,Finish_table!CC$4:CC$99,0),1))</f>
        <v>#N/A</v>
      </c>
      <c r="V93" s="233" t="e">
        <f>(INDEX(Finish_table!CK$4:CK$99,MATCH('16 Year_History_Results'!$G93,Finish_table!CL$4:CL$99,0),1))</f>
        <v>#N/A</v>
      </c>
      <c r="W93" s="233" t="e">
        <f>(INDEX(Finish_table!CT$4:CT$99,MATCH('16 Year_History_Results'!$G93,Finish_table!CU$4:CU$99,0),1))</f>
        <v>#N/A</v>
      </c>
      <c r="X93" s="233" t="e">
        <f>(INDEX(Finish_table!DC$4:DC$99,MATCH('16 Year_History_Results'!$G93,Finish_table!DD$4:DD$99,0),1))</f>
        <v>#N/A</v>
      </c>
      <c r="Y93" s="233" t="e">
        <f>(INDEX(Finish_table!DL$4:DL$99,MATCH('16 Year_History_Results'!$G93,Finish_table!DM$4:DM$99,0),1))</f>
        <v>#N/A</v>
      </c>
      <c r="Z93" s="233" t="e">
        <f>(INDEX(Finish_table!DU$4:DU$99,MATCH('16 Year_History_Results'!$G93,Finish_table!DV$4:DV$99,0),1))</f>
        <v>#N/A</v>
      </c>
      <c r="AA93" s="233" t="e">
        <f>(INDEX(Finish_table!ED$4:ED$140,MATCH('16 Year_History_Results'!$G93,Finish_table!EE$4:EE$140,0),1))</f>
        <v>#N/A</v>
      </c>
      <c r="AB93" s="233" t="e">
        <f>(INDEX(Finish_table!EM$4:EM$224,MATCH('16 Year_History_Results'!$G93,Finish_table!EN$4:EN$224,0),1))</f>
        <v>#N/A</v>
      </c>
      <c r="AC93" s="253" t="str">
        <f>(INDEX(Finish_table!EW$4:EW$224,MATCH('16 Year_History_Results'!$G93,Finish_table!EX$4:EX$224,0),1))</f>
        <v>W</v>
      </c>
      <c r="AD93" s="2"/>
      <c r="AE93" s="97"/>
      <c r="AG93">
        <f t="shared" si="43"/>
        <v>3166</v>
      </c>
      <c r="AH93" s="110"/>
      <c r="AI93" s="2"/>
      <c r="AJ93" s="146">
        <f>INDEX('2001'!$C$44:$C$140,'16 Year_History_Results'!BZ93)</f>
        <v>0</v>
      </c>
      <c r="AK93" s="2">
        <f>INDEX('2002'!$C$44:$C$140,'16 Year_History_Results'!CA93)</f>
        <v>0</v>
      </c>
      <c r="AL93" s="2">
        <f>INDEX('2003'!$C$44:$C$140,'16 Year_History_Results'!CB93)</f>
        <v>0</v>
      </c>
      <c r="AM93" s="2">
        <f>INDEX('2004'!$C$44:$C$140,'16 Year_History_Results'!CC93)</f>
        <v>0</v>
      </c>
      <c r="AN93" s="2">
        <f>INDEX('2005'!$C$44:$C$140,'16 Year_History_Results'!CD93)</f>
        <v>0</v>
      </c>
      <c r="AO93" s="2">
        <f>INDEX('2006'!$C$44:$C$140,'16 Year_History_Results'!CE93)</f>
        <v>0</v>
      </c>
      <c r="AP93" s="2">
        <f>INDEX('2007'!$C$44:$C$140,'16 Year_History_Results'!CF93)</f>
        <v>0</v>
      </c>
      <c r="AQ93" s="2">
        <f>INDEX('2008'!$C$44:$C$140,'16 Year_History_Results'!CG93)</f>
        <v>0</v>
      </c>
      <c r="AR93" s="2">
        <f>INDEX('2009'!$C$44:$C$140,'16 Year_History_Results'!CH93)</f>
        <v>0</v>
      </c>
      <c r="AS93" s="2">
        <f>INDEX('2010'!$C$44:$C$140,'16 Year_History_Results'!CI93)</f>
        <v>0</v>
      </c>
      <c r="AT93" s="2">
        <f>INDEX('2011'!$C$44:$C$140,'16 Year_History_Results'!CJ93)</f>
        <v>0</v>
      </c>
      <c r="AU93" s="2">
        <f>INDEX('2012'!$C$44:$C$140,'16 Year_History_Results'!CK93)</f>
        <v>0</v>
      </c>
      <c r="AV93" s="2">
        <f>INDEX('2013'!$C$44:$C$140,'16 Year_History_Results'!CL93)</f>
        <v>0</v>
      </c>
      <c r="AW93" s="2">
        <f>INDEX('2014'!$C$52:$C$180,'16 Year_History_Results'!CM93)</f>
        <v>0</v>
      </c>
      <c r="AX93" s="2">
        <f>INDEX('2015'!$E$52:$E$308,'16 Year_History_Results'!CN93)</f>
        <v>0</v>
      </c>
      <c r="AY93" s="147">
        <f>INDEX('2016'!$E$52:$E$308,'16 Year_History_Results'!CO93)</f>
        <v>20</v>
      </c>
      <c r="AZ93" s="2"/>
      <c r="BA93" s="2"/>
      <c r="BB93">
        <f t="shared" si="55"/>
        <v>3166</v>
      </c>
      <c r="BC93" s="110"/>
      <c r="BD93" s="2"/>
      <c r="BE93" s="146">
        <f>INDEX('2001'!$B$44:$B$140,'16 Year_History_Results'!BZ93)</f>
        <v>0</v>
      </c>
      <c r="BF93" s="2">
        <f>INDEX('2002'!$B$44:$B$140,'16 Year_History_Results'!CA93)</f>
        <v>0</v>
      </c>
      <c r="BG93" s="2">
        <f>INDEX('2003'!$B$44:$B$140,'16 Year_History_Results'!CB93)</f>
        <v>0</v>
      </c>
      <c r="BH93" s="2">
        <f>INDEX('2004'!$B$44:$B$140,'16 Year_History_Results'!CC93)</f>
        <v>0</v>
      </c>
      <c r="BI93" s="2">
        <f>INDEX('2005'!$B$44:$B$140,'16 Year_History_Results'!CD93)</f>
        <v>0</v>
      </c>
      <c r="BJ93" s="2">
        <f>INDEX('2006'!$B$44:$B$140,'16 Year_History_Results'!CE93)</f>
        <v>0</v>
      </c>
      <c r="BK93" s="2">
        <f>INDEX('2007'!$B$44:$B$140,'16 Year_History_Results'!CF93)</f>
        <v>0</v>
      </c>
      <c r="BL93" s="2">
        <f>INDEX('2008'!$B$44:$B$140,'16 Year_History_Results'!CG93)</f>
        <v>0</v>
      </c>
      <c r="BM93" s="2">
        <f>INDEX('2009'!$B$44:$B$140,'16 Year_History_Results'!CH93)</f>
        <v>0</v>
      </c>
      <c r="BN93" s="2">
        <f>INDEX('2010'!$B$44:$B$140,'16 Year_History_Results'!CI93)</f>
        <v>0</v>
      </c>
      <c r="BO93" s="2">
        <f>INDEX('2011'!$B$44:$B$140,'16 Year_History_Results'!CJ93)</f>
        <v>0</v>
      </c>
      <c r="BP93" s="2">
        <f>INDEX('2012'!$B$44:$B$140,'16 Year_History_Results'!CK93)</f>
        <v>0</v>
      </c>
      <c r="BQ93" s="2">
        <f>INDEX('2013'!$B$44:$B$140,'16 Year_History_Results'!CL93)</f>
        <v>0</v>
      </c>
      <c r="BR93" s="2">
        <f>INDEX('2014'!$B$52:$B$180,'16 Year_History_Results'!CM93)</f>
        <v>0</v>
      </c>
      <c r="BS93" s="147">
        <f>INDEX('2015'!$B$52:$B$308,'16 Year_History_Results'!CN93)</f>
        <v>0</v>
      </c>
      <c r="BT93" s="147">
        <f>INDEX('2016'!$B$52:$B$308,'16 Year_History_Results'!CO93)</f>
        <v>14</v>
      </c>
      <c r="BW93">
        <f t="shared" si="56"/>
        <v>3166</v>
      </c>
      <c r="BX93" s="110"/>
      <c r="BY93" s="2"/>
      <c r="BZ93" s="146">
        <f>IF(ISNA(MATCH($BW93,'2001'!$A$44:$A$139,0)),97,MATCH($BW93,'2001'!$A$44:$A$139,0))</f>
        <v>97</v>
      </c>
      <c r="CA93" s="2">
        <f>IF(ISNA(MATCH($BW93,'2002'!$A$44:$A$139,0)),97,MATCH($BW93,'2002'!$A$44:$A$139,0))</f>
        <v>97</v>
      </c>
      <c r="CB93" s="2">
        <f>IF(ISNA(MATCH($BW93,'2003'!$A$44:$A$139,0)),97,MATCH($BW93,'2003'!$A$44:$A$139,0))</f>
        <v>97</v>
      </c>
      <c r="CC93" s="2">
        <f>IF(ISNA(MATCH($BW93,'2004'!$A$44:$A$139,0)),97,MATCH($BW93,'2004'!$A$44:$A$139,0))</f>
        <v>97</v>
      </c>
      <c r="CD93" s="2">
        <f>IF(ISNA(MATCH($BW93,'2005'!$A$44:$A$139,0)),97,MATCH($BW93,'2005'!$A$44:$A$139,0))</f>
        <v>97</v>
      </c>
      <c r="CE93" s="2">
        <f>IF(ISNA(MATCH($BW93,'2006'!$A$44:$A$139,0)),97,MATCH($BW93,'2006'!$A$44:$A$139,0))</f>
        <v>97</v>
      </c>
      <c r="CF93" s="2">
        <f>IF(ISNA(MATCH($BW93,'2007'!$A$44:$A$139,0)),97,MATCH($BW93,'2007'!$A$44:$A$139,0))</f>
        <v>97</v>
      </c>
      <c r="CG93" s="2">
        <f>IF(ISNA(MATCH($BW93,'2008'!$A$44:$A$139,0)),97,MATCH($BW93,'2008'!$A$44:$A$139,0))</f>
        <v>97</v>
      </c>
      <c r="CH93" s="2">
        <f>IF(ISNA(MATCH($BW93,'2009'!$A$44:$A$139,0)),97,MATCH($BW93,'2009'!$A$44:$A$139,0))</f>
        <v>97</v>
      </c>
      <c r="CI93" s="2">
        <f>IF(ISNA(MATCH($BW93,'2010'!$A$44:$A$139,0)),97,MATCH($BW93,'2010'!$A$44:$A$139,0))</f>
        <v>97</v>
      </c>
      <c r="CJ93" s="2">
        <f>IF(ISNA(MATCH($BW93,'2011'!$A$44:$A$139,0)),97,MATCH($BW93,'2011'!$A$44:$A$139,0))</f>
        <v>97</v>
      </c>
      <c r="CK93" s="2">
        <f>IF(ISNA(MATCH($BW93,'2012'!$A$44:$A$139,0)),97,MATCH($BW93,'2012'!$A$44:$A$139,0))</f>
        <v>97</v>
      </c>
      <c r="CL93" s="2">
        <f>IF(ISNA(MATCH($BW93,'2013'!$A$44:$A$139,0)),97,MATCH($BW93,'2013'!$A$44:$A$139,0))</f>
        <v>97</v>
      </c>
      <c r="CM93" s="2">
        <f>IF(ISNA(MATCH($BW93,'2014'!$A$52:$A$179,0)),129,MATCH($BW93,'2014'!$A$52:$A$179,0))</f>
        <v>129</v>
      </c>
      <c r="CN93" s="147">
        <f>IF(ISNA(MATCH($BW93,'2015'!$A$52:$A$307,0)),257,MATCH($BW93,'2015'!$A$52:$A$307,0))</f>
        <v>257</v>
      </c>
      <c r="CO93" s="147">
        <f>IF(ISNA(MATCH($BW93,'2016'!$A$52:$A$307,0)),257,MATCH($BW93,'2016'!$A$52:$A$307,0))</f>
        <v>182</v>
      </c>
      <c r="CQ93">
        <f t="shared" si="57"/>
        <v>3166</v>
      </c>
      <c r="CR93" s="281"/>
      <c r="CS93" s="279"/>
      <c r="CT93" s="278">
        <f t="shared" si="58"/>
        <v>0</v>
      </c>
      <c r="CU93" s="279">
        <f t="shared" si="44"/>
        <v>0</v>
      </c>
      <c r="CV93" s="279">
        <f t="shared" si="45"/>
        <v>0</v>
      </c>
      <c r="CW93" s="279">
        <f t="shared" si="46"/>
        <v>0</v>
      </c>
      <c r="CX93" s="279">
        <f t="shared" si="47"/>
        <v>0</v>
      </c>
      <c r="CY93" s="279">
        <f t="shared" si="48"/>
        <v>0</v>
      </c>
      <c r="CZ93" s="279">
        <f t="shared" si="49"/>
        <v>0</v>
      </c>
      <c r="DA93" s="279">
        <f t="shared" si="50"/>
        <v>0</v>
      </c>
      <c r="DB93" s="279">
        <f t="shared" si="51"/>
        <v>0</v>
      </c>
      <c r="DC93" s="279">
        <f t="shared" si="59"/>
        <v>0</v>
      </c>
      <c r="DD93" s="279">
        <f t="shared" si="60"/>
        <v>0</v>
      </c>
      <c r="DE93" s="279">
        <f t="shared" si="61"/>
        <v>0</v>
      </c>
      <c r="DF93" s="279">
        <f t="shared" si="62"/>
        <v>0</v>
      </c>
      <c r="DG93" s="279">
        <f t="shared" si="63"/>
        <v>0</v>
      </c>
      <c r="DH93" s="280">
        <f t="shared" si="80"/>
        <v>0</v>
      </c>
      <c r="DI93" s="280">
        <f t="shared" si="81"/>
        <v>34</v>
      </c>
      <c r="DJ93" s="154">
        <f t="shared" si="52"/>
        <v>515</v>
      </c>
      <c r="DK93" s="279">
        <f t="shared" si="64"/>
        <v>3166</v>
      </c>
      <c r="DL93" s="97"/>
      <c r="DM93" s="154"/>
      <c r="DN93" s="267">
        <f t="shared" si="65"/>
        <v>0</v>
      </c>
      <c r="DO93" s="154">
        <f t="shared" si="66"/>
        <v>0</v>
      </c>
      <c r="DP93" s="154">
        <f t="shared" si="67"/>
        <v>0</v>
      </c>
      <c r="DQ93" s="154">
        <f t="shared" si="68"/>
        <v>0</v>
      </c>
      <c r="DR93" s="154">
        <f t="shared" si="69"/>
        <v>0</v>
      </c>
      <c r="DS93" s="154">
        <f t="shared" si="70"/>
        <v>0</v>
      </c>
      <c r="DT93" s="154">
        <f t="shared" si="71"/>
        <v>0</v>
      </c>
      <c r="DU93" s="154">
        <f t="shared" si="72"/>
        <v>0</v>
      </c>
      <c r="DV93" s="154">
        <f t="shared" si="73"/>
        <v>0</v>
      </c>
      <c r="DW93" s="154">
        <f t="shared" si="74"/>
        <v>0</v>
      </c>
      <c r="DX93" s="154">
        <f t="shared" si="75"/>
        <v>0</v>
      </c>
      <c r="DY93" s="154">
        <f t="shared" si="76"/>
        <v>0</v>
      </c>
      <c r="DZ93" s="154">
        <f t="shared" si="77"/>
        <v>0</v>
      </c>
      <c r="EA93" s="154">
        <f t="shared" si="78"/>
        <v>0</v>
      </c>
      <c r="EB93" s="264">
        <f t="shared" si="82"/>
        <v>0</v>
      </c>
      <c r="EC93" s="264">
        <f t="shared" si="83"/>
        <v>34</v>
      </c>
      <c r="ED93" s="154">
        <f t="shared" si="53"/>
        <v>515</v>
      </c>
    </row>
    <row r="94" spans="2:137" ht="13" thickBot="1" x14ac:dyDescent="0.3">
      <c r="B94" s="162">
        <v>51</v>
      </c>
      <c r="C94" s="50">
        <f t="shared" si="42"/>
        <v>1</v>
      </c>
      <c r="D94" s="50">
        <f t="shared" si="54"/>
        <v>1</v>
      </c>
      <c r="E94" s="97"/>
      <c r="F94" s="2">
        <f t="shared" si="79"/>
        <v>89</v>
      </c>
      <c r="G94" s="487">
        <v>3538</v>
      </c>
      <c r="H94" s="98">
        <f>15- COUNTIF(L94:AC94,"#N/A")</f>
        <v>0</v>
      </c>
      <c r="I94" s="131">
        <f>SUM(AH94:AY94)+SUM(BE94:BT94)</f>
        <v>34</v>
      </c>
      <c r="J94" s="398">
        <f>DI94</f>
        <v>34</v>
      </c>
      <c r="K94" s="456" t="str">
        <f>IF(ISNUMBER(MATCH(G94,'[4]OPR data'!$A$3:$A$2900,0)),"Y","N")</f>
        <v>Y</v>
      </c>
      <c r="L94" s="110"/>
      <c r="M94" s="233"/>
      <c r="N94" s="469" t="e">
        <f>(INDEX(Finish_table!R$4:R$83,MATCH('16 Year_History_Results'!$G94,Finish_table!S$4:S$83,0),1))</f>
        <v>#N/A</v>
      </c>
      <c r="O94" s="233" t="e">
        <f>(INDEX(Finish_table!Z$4:Z$99,MATCH('16 Year_History_Results'!$G94,Finish_table!AA$4:AA$99,0),1))</f>
        <v>#N/A</v>
      </c>
      <c r="P94" s="233" t="e">
        <f>(INDEX(Finish_table!AI$4:AI$99,MATCH('16 Year_History_Results'!$G94,Finish_table!AJ$4:AJ$99,0),1))</f>
        <v>#N/A</v>
      </c>
      <c r="Q94" s="233" t="e">
        <f>(INDEX(Finish_table!AR$4:AR$99,MATCH('16 Year_History_Results'!$G94,Finish_table!AS$4:AS$99,0),1))</f>
        <v>#N/A</v>
      </c>
      <c r="R94" s="233" t="e">
        <f>(INDEX(Finish_table!BA$4:BA$99,MATCH('16 Year_History_Results'!$G94,Finish_table!BB$4:BB$99,0),1))</f>
        <v>#N/A</v>
      </c>
      <c r="S94" s="233" t="e">
        <f>(INDEX(Finish_table!BJ$4:BJ$99,MATCH('16 Year_History_Results'!$G94,Finish_table!BK$4:BK$99,0),1))</f>
        <v>#N/A</v>
      </c>
      <c r="T94" s="233" t="e">
        <f>(INDEX(Finish_table!BS$4:BS$99,MATCH('16 Year_History_Results'!$G94,Finish_table!BT$4:BT$99,0),1))</f>
        <v>#N/A</v>
      </c>
      <c r="U94" s="233" t="e">
        <f>(INDEX(Finish_table!CB$4:CB$99,MATCH('16 Year_History_Results'!$G94,Finish_table!CC$4:CC$99,0),1))</f>
        <v>#N/A</v>
      </c>
      <c r="V94" s="233" t="e">
        <f>(INDEX(Finish_table!CK$4:CK$99,MATCH('16 Year_History_Results'!$G94,Finish_table!CL$4:CL$99,0),1))</f>
        <v>#N/A</v>
      </c>
      <c r="W94" s="233" t="e">
        <f>(INDEX(Finish_table!CT$4:CT$99,MATCH('16 Year_History_Results'!$G94,Finish_table!CU$4:CU$99,0),1))</f>
        <v>#N/A</v>
      </c>
      <c r="X94" s="233" t="e">
        <f>(INDEX(Finish_table!DC$4:DC$99,MATCH('16 Year_History_Results'!$G94,Finish_table!DD$4:DD$99,0),1))</f>
        <v>#N/A</v>
      </c>
      <c r="Y94" s="233" t="e">
        <f>(INDEX(Finish_table!DL$4:DL$99,MATCH('16 Year_History_Results'!$G94,Finish_table!DM$4:DM$99,0),1))</f>
        <v>#N/A</v>
      </c>
      <c r="Z94" s="233" t="e">
        <f>(INDEX(Finish_table!DU$4:DU$99,MATCH('16 Year_History_Results'!$G94,Finish_table!DV$4:DV$99,0),1))</f>
        <v>#N/A</v>
      </c>
      <c r="AA94" s="233" t="e">
        <f>(INDEX(Finish_table!ED$4:ED$140,MATCH('16 Year_History_Results'!$G94,Finish_table!EE$4:EE$140,0),1))</f>
        <v>#N/A</v>
      </c>
      <c r="AB94" s="233" t="e">
        <f>(INDEX(Finish_table!EM$4:EM$224,MATCH('16 Year_History_Results'!$G94,Finish_table!EN$4:EN$224,0),1))</f>
        <v>#N/A</v>
      </c>
      <c r="AC94" s="253" t="str">
        <f>(INDEX(Finish_table!EW$4:EW$224,MATCH('16 Year_History_Results'!$G94,Finish_table!EX$4:EX$224,0),1))</f>
        <v>W</v>
      </c>
      <c r="AD94" s="2"/>
      <c r="AE94" s="97"/>
      <c r="AG94">
        <f t="shared" si="43"/>
        <v>3538</v>
      </c>
      <c r="AH94" s="110"/>
      <c r="AI94" s="2"/>
      <c r="AJ94" s="146">
        <f>INDEX('2001'!$C$44:$C$140,'16 Year_History_Results'!BZ94)</f>
        <v>0</v>
      </c>
      <c r="AK94" s="2">
        <f>INDEX('2002'!$C$44:$C$140,'16 Year_History_Results'!CA94)</f>
        <v>0</v>
      </c>
      <c r="AL94" s="2">
        <f>INDEX('2003'!$C$44:$C$140,'16 Year_History_Results'!CB94)</f>
        <v>0</v>
      </c>
      <c r="AM94" s="2">
        <f>INDEX('2004'!$C$44:$C$140,'16 Year_History_Results'!CC94)</f>
        <v>0</v>
      </c>
      <c r="AN94" s="2">
        <f>INDEX('2005'!$C$44:$C$140,'16 Year_History_Results'!CD94)</f>
        <v>0</v>
      </c>
      <c r="AO94" s="2">
        <f>INDEX('2006'!$C$44:$C$140,'16 Year_History_Results'!CE94)</f>
        <v>0</v>
      </c>
      <c r="AP94" s="2">
        <f>INDEX('2007'!$C$44:$C$140,'16 Year_History_Results'!CF94)</f>
        <v>0</v>
      </c>
      <c r="AQ94" s="2">
        <f>INDEX('2008'!$C$44:$C$140,'16 Year_History_Results'!CG94)</f>
        <v>0</v>
      </c>
      <c r="AR94" s="2">
        <f>INDEX('2009'!$C$44:$C$140,'16 Year_History_Results'!CH94)</f>
        <v>0</v>
      </c>
      <c r="AS94" s="2">
        <f>INDEX('2010'!$C$44:$C$140,'16 Year_History_Results'!CI94)</f>
        <v>0</v>
      </c>
      <c r="AT94" s="2">
        <f>INDEX('2011'!$C$44:$C$140,'16 Year_History_Results'!CJ94)</f>
        <v>0</v>
      </c>
      <c r="AU94" s="2">
        <f>INDEX('2012'!$C$44:$C$140,'16 Year_History_Results'!CK94)</f>
        <v>0</v>
      </c>
      <c r="AV94" s="2">
        <f>INDEX('2013'!$C$44:$C$140,'16 Year_History_Results'!CL94)</f>
        <v>0</v>
      </c>
      <c r="AW94" s="2">
        <f>INDEX('2014'!$C$52:$C$180,'16 Year_History_Results'!CM94)</f>
        <v>0</v>
      </c>
      <c r="AX94" s="2">
        <f>INDEX('2015'!$E$52:$E$308,'16 Year_History_Results'!CN94)</f>
        <v>0</v>
      </c>
      <c r="AY94" s="147">
        <f>INDEX('2016'!$E$52:$E$308,'16 Year_History_Results'!CO94)</f>
        <v>30</v>
      </c>
      <c r="AZ94" s="2"/>
      <c r="BA94" s="2"/>
      <c r="BB94">
        <f t="shared" si="55"/>
        <v>3538</v>
      </c>
      <c r="BC94" s="110"/>
      <c r="BD94" s="2"/>
      <c r="BE94" s="146">
        <f>INDEX('2001'!$B$44:$B$140,'16 Year_History_Results'!BZ94)</f>
        <v>0</v>
      </c>
      <c r="BF94" s="2">
        <f>INDEX('2002'!$B$44:$B$140,'16 Year_History_Results'!CA94)</f>
        <v>0</v>
      </c>
      <c r="BG94" s="2">
        <f>INDEX('2003'!$B$44:$B$140,'16 Year_History_Results'!CB94)</f>
        <v>0</v>
      </c>
      <c r="BH94" s="2">
        <f>INDEX('2004'!$B$44:$B$140,'16 Year_History_Results'!CC94)</f>
        <v>0</v>
      </c>
      <c r="BI94" s="2">
        <f>INDEX('2005'!$B$44:$B$140,'16 Year_History_Results'!CD94)</f>
        <v>0</v>
      </c>
      <c r="BJ94" s="2">
        <f>INDEX('2006'!$B$44:$B$140,'16 Year_History_Results'!CE94)</f>
        <v>0</v>
      </c>
      <c r="BK94" s="2">
        <f>INDEX('2007'!$B$44:$B$140,'16 Year_History_Results'!CF94)</f>
        <v>0</v>
      </c>
      <c r="BL94" s="2">
        <f>INDEX('2008'!$B$44:$B$140,'16 Year_History_Results'!CG94)</f>
        <v>0</v>
      </c>
      <c r="BM94" s="2">
        <f>INDEX('2009'!$B$44:$B$140,'16 Year_History_Results'!CH94)</f>
        <v>0</v>
      </c>
      <c r="BN94" s="2">
        <f>INDEX('2010'!$B$44:$B$140,'16 Year_History_Results'!CI94)</f>
        <v>0</v>
      </c>
      <c r="BO94" s="2">
        <f>INDEX('2011'!$B$44:$B$140,'16 Year_History_Results'!CJ94)</f>
        <v>0</v>
      </c>
      <c r="BP94" s="2">
        <f>INDEX('2012'!$B$44:$B$140,'16 Year_History_Results'!CK94)</f>
        <v>0</v>
      </c>
      <c r="BQ94" s="2">
        <f>INDEX('2013'!$B$44:$B$140,'16 Year_History_Results'!CL94)</f>
        <v>0</v>
      </c>
      <c r="BR94" s="2">
        <f>INDEX('2014'!$B$52:$B$180,'16 Year_History_Results'!CM94)</f>
        <v>0</v>
      </c>
      <c r="BS94" s="147">
        <f>INDEX('2015'!$B$52:$B$308,'16 Year_History_Results'!CN94)</f>
        <v>0</v>
      </c>
      <c r="BT94" s="147">
        <f>INDEX('2016'!$B$52:$B$308,'16 Year_History_Results'!CO94)</f>
        <v>4</v>
      </c>
      <c r="BW94">
        <f t="shared" si="56"/>
        <v>3538</v>
      </c>
      <c r="BX94" s="110"/>
      <c r="BY94" s="2"/>
      <c r="BZ94" s="146">
        <f>IF(ISNA(MATCH($BW94,'2001'!$A$44:$A$139,0)),97,MATCH($BW94,'2001'!$A$44:$A$139,0))</f>
        <v>97</v>
      </c>
      <c r="CA94" s="2">
        <f>IF(ISNA(MATCH($BW94,'2002'!$A$44:$A$139,0)),97,MATCH($BW94,'2002'!$A$44:$A$139,0))</f>
        <v>97</v>
      </c>
      <c r="CB94" s="2">
        <f>IF(ISNA(MATCH($BW94,'2003'!$A$44:$A$139,0)),97,MATCH($BW94,'2003'!$A$44:$A$139,0))</f>
        <v>97</v>
      </c>
      <c r="CC94" s="2">
        <f>IF(ISNA(MATCH($BW94,'2004'!$A$44:$A$139,0)),97,MATCH($BW94,'2004'!$A$44:$A$139,0))</f>
        <v>97</v>
      </c>
      <c r="CD94" s="2">
        <f>IF(ISNA(MATCH($BW94,'2005'!$A$44:$A$139,0)),97,MATCH($BW94,'2005'!$A$44:$A$139,0))</f>
        <v>97</v>
      </c>
      <c r="CE94" s="2">
        <f>IF(ISNA(MATCH($BW94,'2006'!$A$44:$A$139,0)),97,MATCH($BW94,'2006'!$A$44:$A$139,0))</f>
        <v>97</v>
      </c>
      <c r="CF94" s="2">
        <f>IF(ISNA(MATCH($BW94,'2007'!$A$44:$A$139,0)),97,MATCH($BW94,'2007'!$A$44:$A$139,0))</f>
        <v>97</v>
      </c>
      <c r="CG94" s="2">
        <f>IF(ISNA(MATCH($BW94,'2008'!$A$44:$A$139,0)),97,MATCH($BW94,'2008'!$A$44:$A$139,0))</f>
        <v>97</v>
      </c>
      <c r="CH94" s="2">
        <f>IF(ISNA(MATCH($BW94,'2009'!$A$44:$A$139,0)),97,MATCH($BW94,'2009'!$A$44:$A$139,0))</f>
        <v>97</v>
      </c>
      <c r="CI94" s="2">
        <f>IF(ISNA(MATCH($BW94,'2010'!$A$44:$A$139,0)),97,MATCH($BW94,'2010'!$A$44:$A$139,0))</f>
        <v>97</v>
      </c>
      <c r="CJ94" s="2">
        <f>IF(ISNA(MATCH($BW94,'2011'!$A$44:$A$139,0)),97,MATCH($BW94,'2011'!$A$44:$A$139,0))</f>
        <v>97</v>
      </c>
      <c r="CK94" s="2">
        <f>IF(ISNA(MATCH($BW94,'2012'!$A$44:$A$139,0)),97,MATCH($BW94,'2012'!$A$44:$A$139,0))</f>
        <v>97</v>
      </c>
      <c r="CL94" s="2">
        <f>IF(ISNA(MATCH($BW94,'2013'!$A$44:$A$139,0)),97,MATCH($BW94,'2013'!$A$44:$A$139,0))</f>
        <v>97</v>
      </c>
      <c r="CM94" s="2">
        <f>IF(ISNA(MATCH($BW94,'2014'!$A$52:$A$179,0)),129,MATCH($BW94,'2014'!$A$52:$A$179,0))</f>
        <v>129</v>
      </c>
      <c r="CN94" s="147">
        <f>IF(ISNA(MATCH($BW94,'2015'!$A$52:$A$307,0)),257,MATCH($BW94,'2015'!$A$52:$A$307,0))</f>
        <v>257</v>
      </c>
      <c r="CO94" s="147">
        <f>IF(ISNA(MATCH($BW94,'2016'!$A$52:$A$307,0)),257,MATCH($BW94,'2016'!$A$52:$A$307,0))</f>
        <v>198</v>
      </c>
      <c r="CQ94">
        <f t="shared" si="57"/>
        <v>3538</v>
      </c>
      <c r="CR94" s="281"/>
      <c r="CS94" s="279"/>
      <c r="CT94" s="278">
        <f t="shared" si="58"/>
        <v>0</v>
      </c>
      <c r="CU94" s="279">
        <f t="shared" si="44"/>
        <v>0</v>
      </c>
      <c r="CV94" s="279">
        <f t="shared" si="45"/>
        <v>0</v>
      </c>
      <c r="CW94" s="279">
        <f t="shared" si="46"/>
        <v>0</v>
      </c>
      <c r="CX94" s="279">
        <f t="shared" si="47"/>
        <v>0</v>
      </c>
      <c r="CY94" s="279">
        <f t="shared" si="48"/>
        <v>0</v>
      </c>
      <c r="CZ94" s="279">
        <f t="shared" si="49"/>
        <v>0</v>
      </c>
      <c r="DA94" s="279">
        <f t="shared" si="50"/>
        <v>0</v>
      </c>
      <c r="DB94" s="279">
        <f t="shared" si="51"/>
        <v>0</v>
      </c>
      <c r="DC94" s="279">
        <f t="shared" si="59"/>
        <v>0</v>
      </c>
      <c r="DD94" s="279">
        <f t="shared" si="60"/>
        <v>0</v>
      </c>
      <c r="DE94" s="279">
        <f t="shared" si="61"/>
        <v>0</v>
      </c>
      <c r="DF94" s="279">
        <f t="shared" si="62"/>
        <v>0</v>
      </c>
      <c r="DG94" s="279">
        <f t="shared" si="63"/>
        <v>0</v>
      </c>
      <c r="DH94" s="280">
        <f t="shared" si="80"/>
        <v>0</v>
      </c>
      <c r="DI94" s="280">
        <f t="shared" si="81"/>
        <v>34</v>
      </c>
      <c r="DJ94" s="154">
        <f t="shared" si="52"/>
        <v>515</v>
      </c>
      <c r="DK94" s="279">
        <f t="shared" si="64"/>
        <v>3538</v>
      </c>
      <c r="DL94" s="97"/>
      <c r="DM94" s="154"/>
      <c r="DN94" s="267">
        <f t="shared" si="65"/>
        <v>0</v>
      </c>
      <c r="DO94" s="154">
        <f t="shared" si="66"/>
        <v>0</v>
      </c>
      <c r="DP94" s="154">
        <f t="shared" si="67"/>
        <v>0</v>
      </c>
      <c r="DQ94" s="154">
        <f t="shared" si="68"/>
        <v>0</v>
      </c>
      <c r="DR94" s="154">
        <f t="shared" si="69"/>
        <v>0</v>
      </c>
      <c r="DS94" s="154">
        <f t="shared" si="70"/>
        <v>0</v>
      </c>
      <c r="DT94" s="154">
        <f t="shared" si="71"/>
        <v>0</v>
      </c>
      <c r="DU94" s="154">
        <f t="shared" si="72"/>
        <v>0</v>
      </c>
      <c r="DV94" s="154">
        <f t="shared" si="73"/>
        <v>0</v>
      </c>
      <c r="DW94" s="154">
        <f t="shared" si="74"/>
        <v>0</v>
      </c>
      <c r="DX94" s="154">
        <f t="shared" si="75"/>
        <v>0</v>
      </c>
      <c r="DY94" s="154">
        <f t="shared" si="76"/>
        <v>0</v>
      </c>
      <c r="DZ94" s="154">
        <f t="shared" si="77"/>
        <v>0</v>
      </c>
      <c r="EA94" s="154">
        <f t="shared" si="78"/>
        <v>0</v>
      </c>
      <c r="EB94" s="264">
        <f t="shared" si="82"/>
        <v>0</v>
      </c>
      <c r="EC94" s="264">
        <f t="shared" si="83"/>
        <v>34</v>
      </c>
      <c r="ED94" s="154">
        <f t="shared" si="53"/>
        <v>515</v>
      </c>
    </row>
    <row r="95" spans="2:137" ht="13" thickBot="1" x14ac:dyDescent="0.3">
      <c r="B95" s="162">
        <v>53</v>
      </c>
      <c r="C95" s="50">
        <f t="shared" si="42"/>
        <v>1</v>
      </c>
      <c r="D95" s="50">
        <f t="shared" si="54"/>
        <v>1</v>
      </c>
      <c r="E95" s="97"/>
      <c r="F95" s="2">
        <f t="shared" si="79"/>
        <v>90</v>
      </c>
      <c r="G95" s="487">
        <v>5895</v>
      </c>
      <c r="H95" s="98">
        <f>15- COUNTIF(L95:AC95,"#N/A")</f>
        <v>0</v>
      </c>
      <c r="I95" s="131">
        <f>SUM(AH95:AY95)+SUM(BE95:BT95)</f>
        <v>34</v>
      </c>
      <c r="J95" s="398">
        <f>DI95</f>
        <v>34</v>
      </c>
      <c r="K95" s="456" t="str">
        <f>IF(ISNUMBER(MATCH(G95,'[4]OPR data'!$A$3:$A$2900,0)),"Y","N")</f>
        <v>Y</v>
      </c>
      <c r="L95" s="110"/>
      <c r="M95" s="233"/>
      <c r="N95" s="469" t="e">
        <f>(INDEX(Finish_table!R$4:R$83,MATCH('16 Year_History_Results'!$G95,Finish_table!S$4:S$83,0),1))</f>
        <v>#N/A</v>
      </c>
      <c r="O95" s="233" t="e">
        <f>(INDEX(Finish_table!Z$4:Z$99,MATCH('16 Year_History_Results'!$G95,Finish_table!AA$4:AA$99,0),1))</f>
        <v>#N/A</v>
      </c>
      <c r="P95" s="233" t="e">
        <f>(INDEX(Finish_table!AI$4:AI$99,MATCH('16 Year_History_Results'!$G95,Finish_table!AJ$4:AJ$99,0),1))</f>
        <v>#N/A</v>
      </c>
      <c r="Q95" s="233" t="e">
        <f>(INDEX(Finish_table!AR$4:AR$99,MATCH('16 Year_History_Results'!$G95,Finish_table!AS$4:AS$99,0),1))</f>
        <v>#N/A</v>
      </c>
      <c r="R95" s="233" t="e">
        <f>(INDEX(Finish_table!BA$4:BA$99,MATCH('16 Year_History_Results'!$G95,Finish_table!BB$4:BB$99,0),1))</f>
        <v>#N/A</v>
      </c>
      <c r="S95" s="233" t="e">
        <f>(INDEX(Finish_table!BJ$4:BJ$99,MATCH('16 Year_History_Results'!$G95,Finish_table!BK$4:BK$99,0),1))</f>
        <v>#N/A</v>
      </c>
      <c r="T95" s="233" t="e">
        <f>(INDEX(Finish_table!BS$4:BS$99,MATCH('16 Year_History_Results'!$G95,Finish_table!BT$4:BT$99,0),1))</f>
        <v>#N/A</v>
      </c>
      <c r="U95" s="233" t="e">
        <f>(INDEX(Finish_table!CB$4:CB$99,MATCH('16 Year_History_Results'!$G95,Finish_table!CC$4:CC$99,0),1))</f>
        <v>#N/A</v>
      </c>
      <c r="V95" s="233" t="e">
        <f>(INDEX(Finish_table!CK$4:CK$99,MATCH('16 Year_History_Results'!$G95,Finish_table!CL$4:CL$99,0),1))</f>
        <v>#N/A</v>
      </c>
      <c r="W95" s="233" t="e">
        <f>(INDEX(Finish_table!CT$4:CT$99,MATCH('16 Year_History_Results'!$G95,Finish_table!CU$4:CU$99,0),1))</f>
        <v>#N/A</v>
      </c>
      <c r="X95" s="233" t="e">
        <f>(INDEX(Finish_table!DC$4:DC$99,MATCH('16 Year_History_Results'!$G95,Finish_table!DD$4:DD$99,0),1))</f>
        <v>#N/A</v>
      </c>
      <c r="Y95" s="233" t="e">
        <f>(INDEX(Finish_table!DL$4:DL$99,MATCH('16 Year_History_Results'!$G95,Finish_table!DM$4:DM$99,0),1))</f>
        <v>#N/A</v>
      </c>
      <c r="Z95" s="233" t="e">
        <f>(INDEX(Finish_table!DU$4:DU$99,MATCH('16 Year_History_Results'!$G95,Finish_table!DV$4:DV$99,0),1))</f>
        <v>#N/A</v>
      </c>
      <c r="AA95" s="233" t="e">
        <f>(INDEX(Finish_table!ED$4:ED$140,MATCH('16 Year_History_Results'!$G95,Finish_table!EE$4:EE$140,0),1))</f>
        <v>#N/A</v>
      </c>
      <c r="AB95" s="233" t="e">
        <f>(INDEX(Finish_table!EM$4:EM$224,MATCH('16 Year_History_Results'!$G95,Finish_table!EN$4:EN$224,0),1))</f>
        <v>#N/A</v>
      </c>
      <c r="AC95" s="253" t="str">
        <f>(INDEX(Finish_table!EW$4:EW$224,MATCH('16 Year_History_Results'!$G95,Finish_table!EX$4:EX$224,0),1))</f>
        <v>W</v>
      </c>
      <c r="AD95" s="2"/>
      <c r="AE95" s="97"/>
      <c r="AG95">
        <f t="shared" si="43"/>
        <v>5895</v>
      </c>
      <c r="AH95" s="110"/>
      <c r="AI95" s="2"/>
      <c r="AJ95" s="146">
        <f>INDEX('2001'!$C$44:$C$140,'16 Year_History_Results'!BZ95)</f>
        <v>0</v>
      </c>
      <c r="AK95" s="2">
        <f>INDEX('2002'!$C$44:$C$140,'16 Year_History_Results'!CA95)</f>
        <v>0</v>
      </c>
      <c r="AL95" s="2">
        <f>INDEX('2003'!$C$44:$C$140,'16 Year_History_Results'!CB95)</f>
        <v>0</v>
      </c>
      <c r="AM95" s="2">
        <f>INDEX('2004'!$C$44:$C$140,'16 Year_History_Results'!CC95)</f>
        <v>0</v>
      </c>
      <c r="AN95" s="2">
        <f>INDEX('2005'!$C$44:$C$140,'16 Year_History_Results'!CD95)</f>
        <v>0</v>
      </c>
      <c r="AO95" s="2">
        <f>INDEX('2006'!$C$44:$C$140,'16 Year_History_Results'!CE95)</f>
        <v>0</v>
      </c>
      <c r="AP95" s="2">
        <f>INDEX('2007'!$C$44:$C$140,'16 Year_History_Results'!CF95)</f>
        <v>0</v>
      </c>
      <c r="AQ95" s="2">
        <f>INDEX('2008'!$C$44:$C$140,'16 Year_History_Results'!CG95)</f>
        <v>0</v>
      </c>
      <c r="AR95" s="2">
        <f>INDEX('2009'!$C$44:$C$140,'16 Year_History_Results'!CH95)</f>
        <v>0</v>
      </c>
      <c r="AS95" s="2">
        <f>INDEX('2010'!$C$44:$C$140,'16 Year_History_Results'!CI95)</f>
        <v>0</v>
      </c>
      <c r="AT95" s="2">
        <f>INDEX('2011'!$C$44:$C$140,'16 Year_History_Results'!CJ95)</f>
        <v>0</v>
      </c>
      <c r="AU95" s="2">
        <f>INDEX('2012'!$C$44:$C$140,'16 Year_History_Results'!CK95)</f>
        <v>0</v>
      </c>
      <c r="AV95" s="2">
        <f>INDEX('2013'!$C$44:$C$140,'16 Year_History_Results'!CL95)</f>
        <v>0</v>
      </c>
      <c r="AW95" s="2">
        <f>INDEX('2014'!$C$52:$C$180,'16 Year_History_Results'!CM95)</f>
        <v>0</v>
      </c>
      <c r="AX95" s="2">
        <f>INDEX('2015'!$E$52:$E$308,'16 Year_History_Results'!CN95)</f>
        <v>0</v>
      </c>
      <c r="AY95" s="147">
        <f>INDEX('2016'!$E$52:$E$308,'16 Year_History_Results'!CO95)</f>
        <v>20</v>
      </c>
      <c r="AZ95" s="2"/>
      <c r="BA95" s="2"/>
      <c r="BB95">
        <f t="shared" si="55"/>
        <v>5895</v>
      </c>
      <c r="BC95" s="110"/>
      <c r="BD95" s="2"/>
      <c r="BE95" s="146">
        <f>INDEX('2001'!$B$44:$B$140,'16 Year_History_Results'!BZ95)</f>
        <v>0</v>
      </c>
      <c r="BF95" s="2">
        <f>INDEX('2002'!$B$44:$B$140,'16 Year_History_Results'!CA95)</f>
        <v>0</v>
      </c>
      <c r="BG95" s="2">
        <f>INDEX('2003'!$B$44:$B$140,'16 Year_History_Results'!CB95)</f>
        <v>0</v>
      </c>
      <c r="BH95" s="2">
        <f>INDEX('2004'!$B$44:$B$140,'16 Year_History_Results'!CC95)</f>
        <v>0</v>
      </c>
      <c r="BI95" s="2">
        <f>INDEX('2005'!$B$44:$B$140,'16 Year_History_Results'!CD95)</f>
        <v>0</v>
      </c>
      <c r="BJ95" s="2">
        <f>INDEX('2006'!$B$44:$B$140,'16 Year_History_Results'!CE95)</f>
        <v>0</v>
      </c>
      <c r="BK95" s="2">
        <f>INDEX('2007'!$B$44:$B$140,'16 Year_History_Results'!CF95)</f>
        <v>0</v>
      </c>
      <c r="BL95" s="2">
        <f>INDEX('2008'!$B$44:$B$140,'16 Year_History_Results'!CG95)</f>
        <v>0</v>
      </c>
      <c r="BM95" s="2">
        <f>INDEX('2009'!$B$44:$B$140,'16 Year_History_Results'!CH95)</f>
        <v>0</v>
      </c>
      <c r="BN95" s="2">
        <f>INDEX('2010'!$B$44:$B$140,'16 Year_History_Results'!CI95)</f>
        <v>0</v>
      </c>
      <c r="BO95" s="2">
        <f>INDEX('2011'!$B$44:$B$140,'16 Year_History_Results'!CJ95)</f>
        <v>0</v>
      </c>
      <c r="BP95" s="2">
        <f>INDEX('2012'!$B$44:$B$140,'16 Year_History_Results'!CK95)</f>
        <v>0</v>
      </c>
      <c r="BQ95" s="2">
        <f>INDEX('2013'!$B$44:$B$140,'16 Year_History_Results'!CL95)</f>
        <v>0</v>
      </c>
      <c r="BR95" s="2">
        <f>INDEX('2014'!$B$52:$B$180,'16 Year_History_Results'!CM95)</f>
        <v>0</v>
      </c>
      <c r="BS95" s="147">
        <f>INDEX('2015'!$B$52:$B$308,'16 Year_History_Results'!CN95)</f>
        <v>0</v>
      </c>
      <c r="BT95" s="147">
        <f>INDEX('2016'!$B$52:$B$308,'16 Year_History_Results'!CO95)</f>
        <v>14</v>
      </c>
      <c r="BW95">
        <f t="shared" si="56"/>
        <v>5895</v>
      </c>
      <c r="BX95" s="110"/>
      <c r="BY95" s="2"/>
      <c r="BZ95" s="146">
        <f>IF(ISNA(MATCH($BW95,'2001'!$A$44:$A$139,0)),97,MATCH($BW95,'2001'!$A$44:$A$139,0))</f>
        <v>97</v>
      </c>
      <c r="CA95" s="2">
        <f>IF(ISNA(MATCH($BW95,'2002'!$A$44:$A$139,0)),97,MATCH($BW95,'2002'!$A$44:$A$139,0))</f>
        <v>97</v>
      </c>
      <c r="CB95" s="2">
        <f>IF(ISNA(MATCH($BW95,'2003'!$A$44:$A$139,0)),97,MATCH($BW95,'2003'!$A$44:$A$139,0))</f>
        <v>97</v>
      </c>
      <c r="CC95" s="2">
        <f>IF(ISNA(MATCH($BW95,'2004'!$A$44:$A$139,0)),97,MATCH($BW95,'2004'!$A$44:$A$139,0))</f>
        <v>97</v>
      </c>
      <c r="CD95" s="2">
        <f>IF(ISNA(MATCH($BW95,'2005'!$A$44:$A$139,0)),97,MATCH($BW95,'2005'!$A$44:$A$139,0))</f>
        <v>97</v>
      </c>
      <c r="CE95" s="2">
        <f>IF(ISNA(MATCH($BW95,'2006'!$A$44:$A$139,0)),97,MATCH($BW95,'2006'!$A$44:$A$139,0))</f>
        <v>97</v>
      </c>
      <c r="CF95" s="2">
        <f>IF(ISNA(MATCH($BW95,'2007'!$A$44:$A$139,0)),97,MATCH($BW95,'2007'!$A$44:$A$139,0))</f>
        <v>97</v>
      </c>
      <c r="CG95" s="2">
        <f>IF(ISNA(MATCH($BW95,'2008'!$A$44:$A$139,0)),97,MATCH($BW95,'2008'!$A$44:$A$139,0))</f>
        <v>97</v>
      </c>
      <c r="CH95" s="2">
        <f>IF(ISNA(MATCH($BW95,'2009'!$A$44:$A$139,0)),97,MATCH($BW95,'2009'!$A$44:$A$139,0))</f>
        <v>97</v>
      </c>
      <c r="CI95" s="2">
        <f>IF(ISNA(MATCH($BW95,'2010'!$A$44:$A$139,0)),97,MATCH($BW95,'2010'!$A$44:$A$139,0))</f>
        <v>97</v>
      </c>
      <c r="CJ95" s="2">
        <f>IF(ISNA(MATCH($BW95,'2011'!$A$44:$A$139,0)),97,MATCH($BW95,'2011'!$A$44:$A$139,0))</f>
        <v>97</v>
      </c>
      <c r="CK95" s="2">
        <f>IF(ISNA(MATCH($BW95,'2012'!$A$44:$A$139,0)),97,MATCH($BW95,'2012'!$A$44:$A$139,0))</f>
        <v>97</v>
      </c>
      <c r="CL95" s="2">
        <f>IF(ISNA(MATCH($BW95,'2013'!$A$44:$A$139,0)),97,MATCH($BW95,'2013'!$A$44:$A$139,0))</f>
        <v>97</v>
      </c>
      <c r="CM95" s="2">
        <f>IF(ISNA(MATCH($BW95,'2014'!$A$52:$A$179,0)),129,MATCH($BW95,'2014'!$A$52:$A$179,0))</f>
        <v>129</v>
      </c>
      <c r="CN95" s="147">
        <f>IF(ISNA(MATCH($BW95,'2015'!$A$52:$A$307,0)),257,MATCH($BW95,'2015'!$A$52:$A$307,0))</f>
        <v>257</v>
      </c>
      <c r="CO95" s="147">
        <f>IF(ISNA(MATCH($BW95,'2016'!$A$52:$A$307,0)),257,MATCH($BW95,'2016'!$A$52:$A$307,0))</f>
        <v>253</v>
      </c>
      <c r="CQ95">
        <f t="shared" si="57"/>
        <v>5895</v>
      </c>
      <c r="CR95" s="281"/>
      <c r="CS95" s="279"/>
      <c r="CT95" s="278">
        <f t="shared" si="58"/>
        <v>0</v>
      </c>
      <c r="CU95" s="279">
        <f t="shared" si="44"/>
        <v>0</v>
      </c>
      <c r="CV95" s="279">
        <f t="shared" si="45"/>
        <v>0</v>
      </c>
      <c r="CW95" s="279">
        <f t="shared" si="46"/>
        <v>0</v>
      </c>
      <c r="CX95" s="279">
        <f t="shared" si="47"/>
        <v>0</v>
      </c>
      <c r="CY95" s="279">
        <f t="shared" si="48"/>
        <v>0</v>
      </c>
      <c r="CZ95" s="279">
        <f t="shared" si="49"/>
        <v>0</v>
      </c>
      <c r="DA95" s="279">
        <f t="shared" si="50"/>
        <v>0</v>
      </c>
      <c r="DB95" s="279">
        <f t="shared" si="51"/>
        <v>0</v>
      </c>
      <c r="DC95" s="279">
        <f t="shared" si="59"/>
        <v>0</v>
      </c>
      <c r="DD95" s="279">
        <f t="shared" si="60"/>
        <v>0</v>
      </c>
      <c r="DE95" s="279">
        <f t="shared" si="61"/>
        <v>0</v>
      </c>
      <c r="DF95" s="279">
        <f t="shared" si="62"/>
        <v>0</v>
      </c>
      <c r="DG95" s="279">
        <f t="shared" si="63"/>
        <v>0</v>
      </c>
      <c r="DH95" s="280">
        <f t="shared" si="80"/>
        <v>0</v>
      </c>
      <c r="DI95" s="280">
        <f t="shared" si="81"/>
        <v>34</v>
      </c>
      <c r="DJ95" s="154">
        <f t="shared" si="52"/>
        <v>515</v>
      </c>
      <c r="DK95" s="279">
        <f t="shared" si="64"/>
        <v>5895</v>
      </c>
      <c r="DL95" s="97"/>
      <c r="DM95" s="154"/>
      <c r="DN95" s="267">
        <f t="shared" si="65"/>
        <v>0</v>
      </c>
      <c r="DO95" s="154">
        <f t="shared" si="66"/>
        <v>0</v>
      </c>
      <c r="DP95" s="154">
        <f t="shared" si="67"/>
        <v>0</v>
      </c>
      <c r="DQ95" s="154">
        <f t="shared" si="68"/>
        <v>0</v>
      </c>
      <c r="DR95" s="154">
        <f t="shared" si="69"/>
        <v>0</v>
      </c>
      <c r="DS95" s="154">
        <f t="shared" si="70"/>
        <v>0</v>
      </c>
      <c r="DT95" s="154">
        <f t="shared" si="71"/>
        <v>0</v>
      </c>
      <c r="DU95" s="154">
        <f t="shared" si="72"/>
        <v>0</v>
      </c>
      <c r="DV95" s="154">
        <f t="shared" si="73"/>
        <v>0</v>
      </c>
      <c r="DW95" s="154">
        <f t="shared" si="74"/>
        <v>0</v>
      </c>
      <c r="DX95" s="154">
        <f t="shared" si="75"/>
        <v>0</v>
      </c>
      <c r="DY95" s="154">
        <f t="shared" si="76"/>
        <v>0</v>
      </c>
      <c r="DZ95" s="154">
        <f t="shared" si="77"/>
        <v>0</v>
      </c>
      <c r="EA95" s="154">
        <f t="shared" si="78"/>
        <v>0</v>
      </c>
      <c r="EB95" s="264">
        <f t="shared" si="82"/>
        <v>0</v>
      </c>
      <c r="EC95" s="264">
        <f t="shared" si="83"/>
        <v>34</v>
      </c>
      <c r="ED95" s="154">
        <f t="shared" si="53"/>
        <v>515</v>
      </c>
    </row>
    <row r="96" spans="2:137" ht="13" thickBot="1" x14ac:dyDescent="0.3">
      <c r="B96" s="162">
        <v>56</v>
      </c>
      <c r="C96" s="50">
        <f t="shared" si="42"/>
        <v>1</v>
      </c>
      <c r="D96" s="50">
        <f t="shared" si="54"/>
        <v>0</v>
      </c>
      <c r="E96" s="97"/>
      <c r="F96" s="2">
        <f t="shared" si="79"/>
        <v>91</v>
      </c>
      <c r="G96" s="207">
        <v>503</v>
      </c>
      <c r="H96" s="98">
        <f>15- COUNTIF(L96:AC96,"#N/A")</f>
        <v>7</v>
      </c>
      <c r="I96" s="131">
        <f>SUM(AH96:AY96)+SUM(BE96:BT96)</f>
        <v>192</v>
      </c>
      <c r="J96" s="398">
        <f>DI96</f>
        <v>33.8391204372953</v>
      </c>
      <c r="K96" s="456" t="str">
        <f>IF(ISNUMBER(MATCH(G96,'[4]OPR data'!$A$3:$A$2900,0)),"Y","N")</f>
        <v>Y</v>
      </c>
      <c r="L96" s="110"/>
      <c r="M96" s="233"/>
      <c r="N96" s="469" t="e">
        <f>(INDEX(Finish_table!R$4:R$83,MATCH('16 Year_History_Results'!$G96,Finish_table!S$4:S$83,0),1))</f>
        <v>#N/A</v>
      </c>
      <c r="O96" s="233" t="e">
        <f>(INDEX(Finish_table!Z$4:Z$99,MATCH('16 Year_History_Results'!$G96,Finish_table!AA$4:AA$99,0),1))</f>
        <v>#N/A</v>
      </c>
      <c r="P96" s="233" t="e">
        <f>(INDEX(Finish_table!AI$4:AI$99,MATCH('16 Year_History_Results'!$G96,Finish_table!AJ$4:AJ$99,0),1))</f>
        <v>#N/A</v>
      </c>
      <c r="Q96" s="233" t="e">
        <f>(INDEX(Finish_table!AR$4:AR$99,MATCH('16 Year_History_Results'!$G96,Finish_table!AS$4:AS$99,0),1))</f>
        <v>#N/A</v>
      </c>
      <c r="R96" s="233" t="str">
        <f>(INDEX(Finish_table!BA$4:BA$99,MATCH('16 Year_History_Results'!$G96,Finish_table!BB$4:BB$99,0),1))</f>
        <v>WC</v>
      </c>
      <c r="S96" s="233" t="str">
        <f>(INDEX(Finish_table!BJ$4:BJ$99,MATCH('16 Year_History_Results'!$G96,Finish_table!BK$4:BK$99,0),1))</f>
        <v>W</v>
      </c>
      <c r="T96" s="233" t="str">
        <f>(INDEX(Finish_table!BS$4:BS$99,MATCH('16 Year_History_Results'!$G96,Finish_table!BT$4:BT$99,0),1))</f>
        <v>F</v>
      </c>
      <c r="U96" s="233" t="e">
        <f>(INDEX(Finish_table!CB$4:CB$99,MATCH('16 Year_History_Results'!$G96,Finish_table!CC$4:CC$99,0),1))</f>
        <v>#N/A</v>
      </c>
      <c r="V96" s="233" t="str">
        <f>(INDEX(Finish_table!CK$4:CK$99,MATCH('16 Year_History_Results'!$G96,Finish_table!CL$4:CL$99,0),1))</f>
        <v>SF</v>
      </c>
      <c r="W96" s="233" t="e">
        <f>(INDEX(Finish_table!CT$4:CT$99,MATCH('16 Year_History_Results'!$G96,Finish_table!CU$4:CU$99,0),1))</f>
        <v>#N/A</v>
      </c>
      <c r="X96" s="233" t="e">
        <f>(INDEX(Finish_table!DC$4:DC$99,MATCH('16 Year_History_Results'!$G96,Finish_table!DD$4:DD$99,0),1))</f>
        <v>#N/A</v>
      </c>
      <c r="Y96" s="233" t="str">
        <f>(INDEX(Finish_table!DL$4:DL$99,MATCH('16 Year_History_Results'!$G96,Finish_table!DM$4:DM$99,0),1))</f>
        <v>QF</v>
      </c>
      <c r="Z96" s="233" t="e">
        <f>(INDEX(Finish_table!DU$4:DU$99,MATCH('16 Year_History_Results'!$G96,Finish_table!DV$4:DV$99,0),1))</f>
        <v>#N/A</v>
      </c>
      <c r="AA96" s="233" t="str">
        <f>(INDEX(Finish_table!ED$4:ED$140,MATCH('16 Year_History_Results'!$G96,Finish_table!EE$4:EE$140,0),1))</f>
        <v>QF</v>
      </c>
      <c r="AB96" s="233" t="str">
        <f>(INDEX(Finish_table!EM$4:EM$224,MATCH('16 Year_History_Results'!$G96,Finish_table!EN$4:EN$224,0),1))</f>
        <v>SF</v>
      </c>
      <c r="AC96" s="253" t="str">
        <f>(INDEX(Finish_table!EW$4:EW$224,MATCH('16 Year_History_Results'!$G96,Finish_table!EX$4:EX$224,0),1))</f>
        <v>QF</v>
      </c>
      <c r="AD96" s="2"/>
      <c r="AE96" s="97"/>
      <c r="AG96">
        <f t="shared" si="43"/>
        <v>503</v>
      </c>
      <c r="AH96" s="110"/>
      <c r="AI96" s="2"/>
      <c r="AJ96" s="146">
        <f>INDEX('2001'!$C$44:$C$140,'16 Year_History_Results'!BZ96)</f>
        <v>0</v>
      </c>
      <c r="AK96" s="2">
        <f>INDEX('2002'!$C$44:$C$140,'16 Year_History_Results'!CA96)</f>
        <v>0</v>
      </c>
      <c r="AL96" s="2">
        <f>INDEX('2003'!$C$44:$C$140,'16 Year_History_Results'!CB96)</f>
        <v>0</v>
      </c>
      <c r="AM96" s="2">
        <f>INDEX('2004'!$C$44:$C$140,'16 Year_History_Results'!CC96)</f>
        <v>0</v>
      </c>
      <c r="AN96" s="2">
        <f>INDEX('2005'!$C$44:$C$140,'16 Year_History_Results'!CD96)</f>
        <v>50</v>
      </c>
      <c r="AO96" s="2">
        <f>INDEX('2006'!$C$44:$C$140,'16 Year_History_Results'!CE96)</f>
        <v>30</v>
      </c>
      <c r="AP96" s="2">
        <f>INDEX('2007'!$C$44:$C$140,'16 Year_History_Results'!CF96)</f>
        <v>20</v>
      </c>
      <c r="AQ96" s="2">
        <f>INDEX('2008'!$C$44:$C$140,'16 Year_History_Results'!CG96)</f>
        <v>0</v>
      </c>
      <c r="AR96" s="2">
        <f>INDEX('2009'!$C$44:$C$140,'16 Year_History_Results'!CH96)</f>
        <v>10</v>
      </c>
      <c r="AS96" s="2">
        <f>INDEX('2010'!$C$44:$C$140,'16 Year_History_Results'!CI96)</f>
        <v>0</v>
      </c>
      <c r="AT96" s="2">
        <f>INDEX('2011'!$C$44:$C$140,'16 Year_History_Results'!CJ96)</f>
        <v>0</v>
      </c>
      <c r="AU96" s="2">
        <f>INDEX('2012'!$C$44:$C$140,'16 Year_History_Results'!CK96)</f>
        <v>0</v>
      </c>
      <c r="AV96" s="2">
        <f>INDEX('2013'!$C$44:$C$140,'16 Year_History_Results'!CL96)</f>
        <v>0</v>
      </c>
      <c r="AW96" s="2">
        <f>INDEX('2014'!$C$52:$C$180,'16 Year_History_Results'!CM96)</f>
        <v>0</v>
      </c>
      <c r="AX96" s="2">
        <f>INDEX('2015'!$E$52:$E$308,'16 Year_History_Results'!CN96)</f>
        <v>10</v>
      </c>
      <c r="AY96" s="147">
        <f>INDEX('2016'!$E$52:$E$308,'16 Year_History_Results'!CO96)</f>
        <v>0</v>
      </c>
      <c r="AZ96" s="2"/>
      <c r="BA96" s="2"/>
      <c r="BB96">
        <f t="shared" si="55"/>
        <v>503</v>
      </c>
      <c r="BC96" s="110"/>
      <c r="BD96" s="2"/>
      <c r="BE96" s="146">
        <f>INDEX('2001'!$B$44:$B$140,'16 Year_History_Results'!BZ96)</f>
        <v>0</v>
      </c>
      <c r="BF96" s="2">
        <f>INDEX('2002'!$B$44:$B$140,'16 Year_History_Results'!CA96)</f>
        <v>0</v>
      </c>
      <c r="BG96" s="2">
        <f>INDEX('2003'!$B$44:$B$140,'16 Year_History_Results'!CB96)</f>
        <v>0</v>
      </c>
      <c r="BH96" s="2">
        <f>INDEX('2004'!$B$44:$B$140,'16 Year_History_Results'!CC96)</f>
        <v>0</v>
      </c>
      <c r="BI96" s="2">
        <f>INDEX('2005'!$B$44:$B$140,'16 Year_History_Results'!CD96)</f>
        <v>7</v>
      </c>
      <c r="BJ96" s="2">
        <f>INDEX('2006'!$B$44:$B$140,'16 Year_History_Results'!CE96)</f>
        <v>14</v>
      </c>
      <c r="BK96" s="2">
        <f>INDEX('2007'!$B$44:$B$140,'16 Year_History_Results'!CF96)</f>
        <v>9</v>
      </c>
      <c r="BL96" s="2">
        <f>INDEX('2008'!$B$44:$B$140,'16 Year_History_Results'!CG96)</f>
        <v>0</v>
      </c>
      <c r="BM96" s="2">
        <f>INDEX('2009'!$B$44:$B$140,'16 Year_History_Results'!CH96)</f>
        <v>1</v>
      </c>
      <c r="BN96" s="2">
        <f>INDEX('2010'!$B$44:$B$140,'16 Year_History_Results'!CI96)</f>
        <v>0</v>
      </c>
      <c r="BO96" s="2">
        <f>INDEX('2011'!$B$44:$B$140,'16 Year_History_Results'!CJ96)</f>
        <v>0</v>
      </c>
      <c r="BP96" s="2">
        <f>INDEX('2012'!$B$44:$B$140,'16 Year_History_Results'!CK96)</f>
        <v>8</v>
      </c>
      <c r="BQ96" s="2">
        <f>INDEX('2013'!$B$44:$B$140,'16 Year_History_Results'!CL96)</f>
        <v>0</v>
      </c>
      <c r="BR96" s="2">
        <f>INDEX('2014'!$B$52:$B$180,'16 Year_History_Results'!CM96)</f>
        <v>10</v>
      </c>
      <c r="BS96" s="147">
        <f>INDEX('2015'!$B$52:$B$308,'16 Year_History_Results'!CN96)</f>
        <v>14</v>
      </c>
      <c r="BT96" s="147">
        <f>INDEX('2016'!$B$52:$B$308,'16 Year_History_Results'!CO96)</f>
        <v>9</v>
      </c>
      <c r="BW96">
        <f t="shared" si="56"/>
        <v>503</v>
      </c>
      <c r="BX96" s="110"/>
      <c r="BY96" s="2"/>
      <c r="BZ96" s="146">
        <f>IF(ISNA(MATCH($BW96,'2001'!$A$44:$A$139,0)),97,MATCH($BW96,'2001'!$A$44:$A$139,0))</f>
        <v>97</v>
      </c>
      <c r="CA96" s="2">
        <f>IF(ISNA(MATCH($BW96,'2002'!$A$44:$A$139,0)),97,MATCH($BW96,'2002'!$A$44:$A$139,0))</f>
        <v>97</v>
      </c>
      <c r="CB96" s="2">
        <f>IF(ISNA(MATCH($BW96,'2003'!$A$44:$A$139,0)),97,MATCH($BW96,'2003'!$A$44:$A$139,0))</f>
        <v>97</v>
      </c>
      <c r="CC96" s="2">
        <f>IF(ISNA(MATCH($BW96,'2004'!$A$44:$A$139,0)),97,MATCH($BW96,'2004'!$A$44:$A$139,0))</f>
        <v>97</v>
      </c>
      <c r="CD96" s="2">
        <f>IF(ISNA(MATCH($BW96,'2005'!$A$44:$A$139,0)),97,MATCH($BW96,'2005'!$A$44:$A$139,0))</f>
        <v>64</v>
      </c>
      <c r="CE96" s="2">
        <f>IF(ISNA(MATCH($BW96,'2006'!$A$44:$A$139,0)),97,MATCH($BW96,'2006'!$A$44:$A$139,0))</f>
        <v>65</v>
      </c>
      <c r="CF96" s="2">
        <f>IF(ISNA(MATCH($BW96,'2007'!$A$44:$A$139,0)),97,MATCH($BW96,'2007'!$A$44:$A$139,0))</f>
        <v>51</v>
      </c>
      <c r="CG96" s="2">
        <f>IF(ISNA(MATCH($BW96,'2008'!$A$44:$A$139,0)),97,MATCH($BW96,'2008'!$A$44:$A$139,0))</f>
        <v>97</v>
      </c>
      <c r="CH96" s="2">
        <f>IF(ISNA(MATCH($BW96,'2009'!$A$44:$A$139,0)),97,MATCH($BW96,'2009'!$A$44:$A$139,0))</f>
        <v>47</v>
      </c>
      <c r="CI96" s="2">
        <f>IF(ISNA(MATCH($BW96,'2010'!$A$44:$A$139,0)),97,MATCH($BW96,'2010'!$A$44:$A$139,0))</f>
        <v>97</v>
      </c>
      <c r="CJ96" s="2">
        <f>IF(ISNA(MATCH($BW96,'2011'!$A$44:$A$139,0)),97,MATCH($BW96,'2011'!$A$44:$A$139,0))</f>
        <v>97</v>
      </c>
      <c r="CK96" s="2">
        <f>IF(ISNA(MATCH($BW96,'2012'!$A$44:$A$139,0)),97,MATCH($BW96,'2012'!$A$44:$A$139,0))</f>
        <v>35</v>
      </c>
      <c r="CL96" s="2">
        <f>IF(ISNA(MATCH($BW96,'2013'!$A$44:$A$139,0)),97,MATCH($BW96,'2013'!$A$44:$A$139,0))</f>
        <v>97</v>
      </c>
      <c r="CM96" s="2">
        <f>IF(ISNA(MATCH($BW96,'2014'!$A$52:$A$179,0)),129,MATCH($BW96,'2014'!$A$52:$A$179,0))</f>
        <v>39</v>
      </c>
      <c r="CN96" s="147">
        <f>IF(ISNA(MATCH($BW96,'2015'!$A$52:$A$307,0)),257,MATCH($BW96,'2015'!$A$52:$A$307,0))</f>
        <v>62</v>
      </c>
      <c r="CO96" s="147">
        <f>IF(ISNA(MATCH($BW96,'2016'!$A$52:$A$307,0)),257,MATCH($BW96,'2016'!$A$52:$A$307,0))</f>
        <v>60</v>
      </c>
      <c r="CQ96">
        <f t="shared" si="57"/>
        <v>503</v>
      </c>
      <c r="CR96" s="281"/>
      <c r="CS96" s="279"/>
      <c r="CT96" s="278">
        <f t="shared" si="58"/>
        <v>0</v>
      </c>
      <c r="CU96" s="279">
        <f t="shared" si="44"/>
        <v>0</v>
      </c>
      <c r="CV96" s="279">
        <f t="shared" si="45"/>
        <v>0</v>
      </c>
      <c r="CW96" s="279">
        <f t="shared" si="46"/>
        <v>0</v>
      </c>
      <c r="CX96" s="279">
        <f t="shared" si="47"/>
        <v>57</v>
      </c>
      <c r="CY96" s="279">
        <f t="shared" si="48"/>
        <v>81.996200000000002</v>
      </c>
      <c r="CZ96" s="279">
        <f t="shared" si="49"/>
        <v>83.658666920000002</v>
      </c>
      <c r="DA96" s="279">
        <f t="shared" si="50"/>
        <v>55.766867368871999</v>
      </c>
      <c r="DB96" s="279">
        <f t="shared" si="51"/>
        <v>48.174193788090072</v>
      </c>
      <c r="DC96" s="279">
        <f t="shared" si="59"/>
        <v>32.112917579140841</v>
      </c>
      <c r="DD96" s="279">
        <f t="shared" si="60"/>
        <v>21.406470858255283</v>
      </c>
      <c r="DE96" s="279">
        <f t="shared" si="61"/>
        <v>22.269553474112971</v>
      </c>
      <c r="DF96" s="279">
        <f t="shared" si="62"/>
        <v>14.844884345843706</v>
      </c>
      <c r="DG96" s="279">
        <f t="shared" si="63"/>
        <v>19.895599904939417</v>
      </c>
      <c r="DH96" s="280">
        <f t="shared" si="80"/>
        <v>37.262406896632612</v>
      </c>
      <c r="DI96" s="280">
        <f t="shared" si="81"/>
        <v>33.8391204372953</v>
      </c>
      <c r="DJ96" s="154">
        <f t="shared" si="52"/>
        <v>64</v>
      </c>
      <c r="DK96" s="279">
        <f t="shared" si="64"/>
        <v>503</v>
      </c>
      <c r="DL96" s="97"/>
      <c r="DM96" s="154"/>
      <c r="DN96" s="267">
        <f t="shared" si="65"/>
        <v>0</v>
      </c>
      <c r="DO96" s="154">
        <f t="shared" si="66"/>
        <v>0</v>
      </c>
      <c r="DP96" s="154">
        <f t="shared" si="67"/>
        <v>0</v>
      </c>
      <c r="DQ96" s="154">
        <f t="shared" si="68"/>
        <v>0</v>
      </c>
      <c r="DR96" s="154">
        <f t="shared" si="69"/>
        <v>57</v>
      </c>
      <c r="DS96" s="154">
        <f t="shared" si="70"/>
        <v>101</v>
      </c>
      <c r="DT96" s="154">
        <f t="shared" si="71"/>
        <v>130</v>
      </c>
      <c r="DU96" s="154">
        <f t="shared" si="72"/>
        <v>130</v>
      </c>
      <c r="DV96" s="154">
        <f t="shared" si="73"/>
        <v>141</v>
      </c>
      <c r="DW96" s="154">
        <f t="shared" si="74"/>
        <v>141</v>
      </c>
      <c r="DX96" s="154">
        <f t="shared" si="75"/>
        <v>141</v>
      </c>
      <c r="DY96" s="154">
        <f t="shared" si="76"/>
        <v>149</v>
      </c>
      <c r="DZ96" s="154">
        <f t="shared" si="77"/>
        <v>149</v>
      </c>
      <c r="EA96" s="154">
        <f t="shared" si="78"/>
        <v>159</v>
      </c>
      <c r="EB96" s="264">
        <f t="shared" si="82"/>
        <v>183</v>
      </c>
      <c r="EC96" s="264">
        <f t="shared" si="83"/>
        <v>192</v>
      </c>
      <c r="ED96" s="154">
        <f t="shared" si="53"/>
        <v>29</v>
      </c>
    </row>
    <row r="97" spans="2:137" ht="13" thickBot="1" x14ac:dyDescent="0.3">
      <c r="B97" s="162">
        <v>56</v>
      </c>
      <c r="C97" s="50">
        <f t="shared" si="42"/>
        <v>2</v>
      </c>
      <c r="D97" s="50">
        <f t="shared" si="54"/>
        <v>0</v>
      </c>
      <c r="E97" s="97"/>
      <c r="F97" s="2">
        <f t="shared" si="79"/>
        <v>92</v>
      </c>
      <c r="G97" s="207">
        <v>1310</v>
      </c>
      <c r="H97" s="98">
        <f>15- COUNTIF(L97:AC97,"#N/A")</f>
        <v>3</v>
      </c>
      <c r="I97" s="131">
        <f>SUM(AH97:AY97)+SUM(BE97:BT97)</f>
        <v>56</v>
      </c>
      <c r="J97" s="398">
        <f>DI97</f>
        <v>33.774066795552002</v>
      </c>
      <c r="K97" s="456" t="str">
        <f>IF(ISNUMBER(MATCH(G97,'[4]OPR data'!$A$3:$A$2900,0)),"Y","N")</f>
        <v>Y</v>
      </c>
      <c r="L97" s="110"/>
      <c r="M97" s="233"/>
      <c r="N97" s="469" t="e">
        <f>(INDEX(Finish_table!R$4:R$83,MATCH('16 Year_History_Results'!$G97,Finish_table!S$4:S$83,0),1))</f>
        <v>#N/A</v>
      </c>
      <c r="O97" s="233" t="e">
        <f>(INDEX(Finish_table!Z$4:Z$99,MATCH('16 Year_History_Results'!$G97,Finish_table!AA$4:AA$99,0),1))</f>
        <v>#N/A</v>
      </c>
      <c r="P97" s="233" t="e">
        <f>(INDEX(Finish_table!AI$4:AI$99,MATCH('16 Year_History_Results'!$G97,Finish_table!AJ$4:AJ$99,0),1))</f>
        <v>#N/A</v>
      </c>
      <c r="Q97" s="233" t="e">
        <f>(INDEX(Finish_table!AR$4:AR$99,MATCH('16 Year_History_Results'!$G97,Finish_table!AS$4:AS$99,0),1))</f>
        <v>#N/A</v>
      </c>
      <c r="R97" s="233" t="e">
        <f>(INDEX(Finish_table!BA$4:BA$99,MATCH('16 Year_History_Results'!$G97,Finish_table!BB$4:BB$99,0),1))</f>
        <v>#N/A</v>
      </c>
      <c r="S97" s="233" t="e">
        <f>(INDEX(Finish_table!BJ$4:BJ$99,MATCH('16 Year_History_Results'!$G97,Finish_table!BK$4:BK$99,0),1))</f>
        <v>#N/A</v>
      </c>
      <c r="T97" s="233" t="e">
        <f>(INDEX(Finish_table!BS$4:BS$99,MATCH('16 Year_History_Results'!$G97,Finish_table!BT$4:BT$99,0),1))</f>
        <v>#N/A</v>
      </c>
      <c r="U97" s="233" t="e">
        <f>(INDEX(Finish_table!CB$4:CB$99,MATCH('16 Year_History_Results'!$G97,Finish_table!CC$4:CC$99,0),1))</f>
        <v>#N/A</v>
      </c>
      <c r="V97" s="233" t="e">
        <f>(INDEX(Finish_table!CK$4:CK$99,MATCH('16 Year_History_Results'!$G97,Finish_table!CL$4:CL$99,0),1))</f>
        <v>#N/A</v>
      </c>
      <c r="W97" s="233" t="e">
        <f>(INDEX(Finish_table!CT$4:CT$99,MATCH('16 Year_History_Results'!$G97,Finish_table!CU$4:CU$99,0),1))</f>
        <v>#N/A</v>
      </c>
      <c r="X97" s="233" t="e">
        <f>(INDEX(Finish_table!DC$4:DC$99,MATCH('16 Year_History_Results'!$G97,Finish_table!DD$4:DD$99,0),1))</f>
        <v>#N/A</v>
      </c>
      <c r="Y97" s="233" t="e">
        <f>(INDEX(Finish_table!DL$4:DL$99,MATCH('16 Year_History_Results'!$G97,Finish_table!DM$4:DM$99,0),1))</f>
        <v>#N/A</v>
      </c>
      <c r="Z97" s="233" t="str">
        <f>(INDEX(Finish_table!DU$4:DU$99,MATCH('16 Year_History_Results'!$G97,Finish_table!DV$4:DV$99,0),1))</f>
        <v>QF</v>
      </c>
      <c r="AA97" s="233" t="str">
        <f>(INDEX(Finish_table!ED$4:ED$140,MATCH('16 Year_History_Results'!$G97,Finish_table!EE$4:EE$140,0),1))</f>
        <v>SF</v>
      </c>
      <c r="AB97" s="233" t="str">
        <f>(INDEX(Finish_table!EM$4:EM$224,MATCH('16 Year_History_Results'!$G97,Finish_table!EN$4:EN$224,0),1))</f>
        <v>F</v>
      </c>
      <c r="AC97" s="253" t="str">
        <f>(INDEX(Finish_table!EW$4:EW$224,MATCH('16 Year_History_Results'!$G97,Finish_table!EX$4:EX$224,0),1))</f>
        <v>QF</v>
      </c>
      <c r="AD97" s="2"/>
      <c r="AE97" s="97"/>
      <c r="AG97">
        <f t="shared" si="43"/>
        <v>1310</v>
      </c>
      <c r="AH97" s="110"/>
      <c r="AI97" s="2"/>
      <c r="AJ97" s="146">
        <f>INDEX('2001'!$C$44:$C$140,'16 Year_History_Results'!BZ97)</f>
        <v>0</v>
      </c>
      <c r="AK97" s="2">
        <f>INDEX('2002'!$C$44:$C$140,'16 Year_History_Results'!CA97)</f>
        <v>0</v>
      </c>
      <c r="AL97" s="2">
        <f>INDEX('2003'!$C$44:$C$140,'16 Year_History_Results'!CB97)</f>
        <v>0</v>
      </c>
      <c r="AM97" s="2">
        <f>INDEX('2004'!$C$44:$C$140,'16 Year_History_Results'!CC97)</f>
        <v>0</v>
      </c>
      <c r="AN97" s="2">
        <f>INDEX('2005'!$C$44:$C$140,'16 Year_History_Results'!CD97)</f>
        <v>0</v>
      </c>
      <c r="AO97" s="2">
        <f>INDEX('2006'!$C$44:$C$140,'16 Year_History_Results'!CE97)</f>
        <v>0</v>
      </c>
      <c r="AP97" s="2">
        <f>INDEX('2007'!$C$44:$C$140,'16 Year_History_Results'!CF97)</f>
        <v>0</v>
      </c>
      <c r="AQ97" s="2">
        <f>INDEX('2008'!$C$44:$C$140,'16 Year_History_Results'!CG97)</f>
        <v>0</v>
      </c>
      <c r="AR97" s="2">
        <f>INDEX('2009'!$C$44:$C$140,'16 Year_History_Results'!CH97)</f>
        <v>0</v>
      </c>
      <c r="AS97" s="2">
        <f>INDEX('2010'!$C$44:$C$140,'16 Year_History_Results'!CI97)</f>
        <v>0</v>
      </c>
      <c r="AT97" s="2">
        <f>INDEX('2011'!$C$44:$C$140,'16 Year_History_Results'!CJ97)</f>
        <v>0</v>
      </c>
      <c r="AU97" s="2">
        <f>INDEX('2012'!$C$44:$C$140,'16 Year_History_Results'!CK97)</f>
        <v>0</v>
      </c>
      <c r="AV97" s="2">
        <f>INDEX('2013'!$C$44:$C$140,'16 Year_History_Results'!CL97)</f>
        <v>0</v>
      </c>
      <c r="AW97" s="2">
        <f>INDEX('2014'!$C$52:$C$180,'16 Year_History_Results'!CM97)</f>
        <v>5</v>
      </c>
      <c r="AX97" s="2">
        <f>INDEX('2015'!$E$52:$E$308,'16 Year_History_Results'!CN97)</f>
        <v>20</v>
      </c>
      <c r="AY97" s="147">
        <f>INDEX('2016'!$E$52:$E$308,'16 Year_History_Results'!CO97)</f>
        <v>0</v>
      </c>
      <c r="AZ97" s="2"/>
      <c r="BA97" s="2"/>
      <c r="BB97">
        <f t="shared" si="55"/>
        <v>1310</v>
      </c>
      <c r="BC97" s="110"/>
      <c r="BD97" s="2"/>
      <c r="BE97" s="146">
        <f>INDEX('2001'!$B$44:$B$140,'16 Year_History_Results'!BZ97)</f>
        <v>0</v>
      </c>
      <c r="BF97" s="2">
        <f>INDEX('2002'!$B$44:$B$140,'16 Year_History_Results'!CA97)</f>
        <v>0</v>
      </c>
      <c r="BG97" s="2">
        <f>INDEX('2003'!$B$44:$B$140,'16 Year_History_Results'!CB97)</f>
        <v>0</v>
      </c>
      <c r="BH97" s="2">
        <f>INDEX('2004'!$B$44:$B$140,'16 Year_History_Results'!CC97)</f>
        <v>0</v>
      </c>
      <c r="BI97" s="2">
        <f>INDEX('2005'!$B$44:$B$140,'16 Year_History_Results'!CD97)</f>
        <v>0</v>
      </c>
      <c r="BJ97" s="2">
        <f>INDEX('2006'!$B$44:$B$140,'16 Year_History_Results'!CE97)</f>
        <v>0</v>
      </c>
      <c r="BK97" s="2">
        <f>INDEX('2007'!$B$44:$B$140,'16 Year_History_Results'!CF97)</f>
        <v>0</v>
      </c>
      <c r="BL97" s="2">
        <f>INDEX('2008'!$B$44:$B$140,'16 Year_History_Results'!CG97)</f>
        <v>0</v>
      </c>
      <c r="BM97" s="2">
        <f>INDEX('2009'!$B$44:$B$140,'16 Year_History_Results'!CH97)</f>
        <v>0</v>
      </c>
      <c r="BN97" s="2">
        <f>INDEX('2010'!$B$44:$B$140,'16 Year_History_Results'!CI97)</f>
        <v>0</v>
      </c>
      <c r="BO97" s="2">
        <f>INDEX('2011'!$B$44:$B$140,'16 Year_History_Results'!CJ97)</f>
        <v>0</v>
      </c>
      <c r="BP97" s="2">
        <f>INDEX('2012'!$B$44:$B$140,'16 Year_History_Results'!CK97)</f>
        <v>0</v>
      </c>
      <c r="BQ97" s="2">
        <f>INDEX('2013'!$B$44:$B$140,'16 Year_History_Results'!CL97)</f>
        <v>12</v>
      </c>
      <c r="BR97" s="2">
        <f>INDEX('2014'!$B$52:$B$180,'16 Year_History_Results'!CM97)</f>
        <v>0</v>
      </c>
      <c r="BS97" s="147">
        <f>INDEX('2015'!$B$52:$B$308,'16 Year_History_Results'!CN97)</f>
        <v>13</v>
      </c>
      <c r="BT97" s="147">
        <f>INDEX('2016'!$B$52:$B$308,'16 Year_History_Results'!CO97)</f>
        <v>6</v>
      </c>
      <c r="BW97">
        <f t="shared" si="56"/>
        <v>1310</v>
      </c>
      <c r="BX97" s="110"/>
      <c r="BY97" s="2"/>
      <c r="BZ97" s="146">
        <f>IF(ISNA(MATCH($BW97,'2001'!$A$44:$A$139,0)),97,MATCH($BW97,'2001'!$A$44:$A$139,0))</f>
        <v>97</v>
      </c>
      <c r="CA97" s="2">
        <f>IF(ISNA(MATCH($BW97,'2002'!$A$44:$A$139,0)),97,MATCH($BW97,'2002'!$A$44:$A$139,0))</f>
        <v>97</v>
      </c>
      <c r="CB97" s="2">
        <f>IF(ISNA(MATCH($BW97,'2003'!$A$44:$A$139,0)),97,MATCH($BW97,'2003'!$A$44:$A$139,0))</f>
        <v>97</v>
      </c>
      <c r="CC97" s="2">
        <f>IF(ISNA(MATCH($BW97,'2004'!$A$44:$A$139,0)),97,MATCH($BW97,'2004'!$A$44:$A$139,0))</f>
        <v>97</v>
      </c>
      <c r="CD97" s="2">
        <f>IF(ISNA(MATCH($BW97,'2005'!$A$44:$A$139,0)),97,MATCH($BW97,'2005'!$A$44:$A$139,0))</f>
        <v>97</v>
      </c>
      <c r="CE97" s="2">
        <f>IF(ISNA(MATCH($BW97,'2006'!$A$44:$A$139,0)),97,MATCH($BW97,'2006'!$A$44:$A$139,0))</f>
        <v>97</v>
      </c>
      <c r="CF97" s="2">
        <f>IF(ISNA(MATCH($BW97,'2007'!$A$44:$A$139,0)),97,MATCH($BW97,'2007'!$A$44:$A$139,0))</f>
        <v>97</v>
      </c>
      <c r="CG97" s="2">
        <f>IF(ISNA(MATCH($BW97,'2008'!$A$44:$A$139,0)),97,MATCH($BW97,'2008'!$A$44:$A$139,0))</f>
        <v>97</v>
      </c>
      <c r="CH97" s="2">
        <f>IF(ISNA(MATCH($BW97,'2009'!$A$44:$A$139,0)),97,MATCH($BW97,'2009'!$A$44:$A$139,0))</f>
        <v>97</v>
      </c>
      <c r="CI97" s="2">
        <f>IF(ISNA(MATCH($BW97,'2010'!$A$44:$A$139,0)),97,MATCH($BW97,'2010'!$A$44:$A$139,0))</f>
        <v>97</v>
      </c>
      <c r="CJ97" s="2">
        <f>IF(ISNA(MATCH($BW97,'2011'!$A$44:$A$139,0)),97,MATCH($BW97,'2011'!$A$44:$A$139,0))</f>
        <v>97</v>
      </c>
      <c r="CK97" s="2">
        <f>IF(ISNA(MATCH($BW97,'2012'!$A$44:$A$139,0)),97,MATCH($BW97,'2012'!$A$44:$A$139,0))</f>
        <v>97</v>
      </c>
      <c r="CL97" s="2">
        <f>IF(ISNA(MATCH($BW97,'2013'!$A$44:$A$139,0)),97,MATCH($BW97,'2013'!$A$44:$A$139,0))</f>
        <v>41</v>
      </c>
      <c r="CM97" s="2">
        <f>IF(ISNA(MATCH($BW97,'2014'!$A$52:$A$179,0)),129,MATCH($BW97,'2014'!$A$52:$A$179,0))</f>
        <v>63</v>
      </c>
      <c r="CN97" s="147">
        <f>IF(ISNA(MATCH($BW97,'2015'!$A$52:$A$307,0)),257,MATCH($BW97,'2015'!$A$52:$A$307,0))</f>
        <v>96</v>
      </c>
      <c r="CO97" s="147">
        <f>IF(ISNA(MATCH($BW97,'2016'!$A$52:$A$307,0)),257,MATCH($BW97,'2016'!$A$52:$A$307,0))</f>
        <v>99</v>
      </c>
      <c r="CQ97">
        <f t="shared" si="57"/>
        <v>1310</v>
      </c>
      <c r="CR97" s="281"/>
      <c r="CS97" s="279"/>
      <c r="CT97" s="278">
        <f t="shared" si="58"/>
        <v>0</v>
      </c>
      <c r="CU97" s="279">
        <f t="shared" si="44"/>
        <v>0</v>
      </c>
      <c r="CV97" s="279">
        <f t="shared" si="45"/>
        <v>0</v>
      </c>
      <c r="CW97" s="279">
        <f t="shared" si="46"/>
        <v>0</v>
      </c>
      <c r="CX97" s="279">
        <f t="shared" si="47"/>
        <v>0</v>
      </c>
      <c r="CY97" s="279">
        <f t="shared" si="48"/>
        <v>0</v>
      </c>
      <c r="CZ97" s="279">
        <f t="shared" si="49"/>
        <v>0</v>
      </c>
      <c r="DA97" s="279">
        <f t="shared" si="50"/>
        <v>0</v>
      </c>
      <c r="DB97" s="279">
        <f t="shared" si="51"/>
        <v>0</v>
      </c>
      <c r="DC97" s="279">
        <f t="shared" si="59"/>
        <v>0</v>
      </c>
      <c r="DD97" s="279">
        <f t="shared" si="60"/>
        <v>0</v>
      </c>
      <c r="DE97" s="279">
        <f t="shared" si="61"/>
        <v>0</v>
      </c>
      <c r="DF97" s="279">
        <f t="shared" si="62"/>
        <v>12</v>
      </c>
      <c r="DG97" s="279">
        <f t="shared" si="63"/>
        <v>12.9992</v>
      </c>
      <c r="DH97" s="280">
        <f t="shared" si="80"/>
        <v>41.665266719999998</v>
      </c>
      <c r="DI97" s="280">
        <f t="shared" si="81"/>
        <v>33.774066795552002</v>
      </c>
      <c r="DJ97" s="154">
        <f t="shared" si="52"/>
        <v>53</v>
      </c>
      <c r="DK97" s="279">
        <f t="shared" si="64"/>
        <v>1310</v>
      </c>
      <c r="DL97" s="97"/>
      <c r="DM97" s="154"/>
      <c r="DN97" s="267">
        <f t="shared" si="65"/>
        <v>0</v>
      </c>
      <c r="DO97" s="154">
        <f t="shared" si="66"/>
        <v>0</v>
      </c>
      <c r="DP97" s="154">
        <f t="shared" si="67"/>
        <v>0</v>
      </c>
      <c r="DQ97" s="154">
        <f t="shared" si="68"/>
        <v>0</v>
      </c>
      <c r="DR97" s="154">
        <f t="shared" si="69"/>
        <v>0</v>
      </c>
      <c r="DS97" s="154">
        <f t="shared" si="70"/>
        <v>0</v>
      </c>
      <c r="DT97" s="154">
        <f t="shared" si="71"/>
        <v>0</v>
      </c>
      <c r="DU97" s="154">
        <f t="shared" si="72"/>
        <v>0</v>
      </c>
      <c r="DV97" s="154">
        <f t="shared" si="73"/>
        <v>0</v>
      </c>
      <c r="DW97" s="154">
        <f t="shared" si="74"/>
        <v>0</v>
      </c>
      <c r="DX97" s="154">
        <f t="shared" si="75"/>
        <v>0</v>
      </c>
      <c r="DY97" s="154">
        <f t="shared" si="76"/>
        <v>0</v>
      </c>
      <c r="DZ97" s="154">
        <f t="shared" si="77"/>
        <v>12</v>
      </c>
      <c r="EA97" s="154">
        <f t="shared" si="78"/>
        <v>17</v>
      </c>
      <c r="EB97" s="264">
        <f t="shared" si="82"/>
        <v>50</v>
      </c>
      <c r="EC97" s="264">
        <f t="shared" si="83"/>
        <v>56</v>
      </c>
      <c r="ED97" s="154">
        <f t="shared" si="53"/>
        <v>165</v>
      </c>
    </row>
    <row r="98" spans="2:137" ht="13" thickBot="1" x14ac:dyDescent="0.3">
      <c r="B98" s="162">
        <v>56</v>
      </c>
      <c r="C98" s="50">
        <f t="shared" si="42"/>
        <v>3</v>
      </c>
      <c r="D98" s="50">
        <f t="shared" si="54"/>
        <v>0</v>
      </c>
      <c r="E98" s="97"/>
      <c r="F98" s="2">
        <f t="shared" si="79"/>
        <v>93</v>
      </c>
      <c r="G98" s="207">
        <v>294</v>
      </c>
      <c r="H98" s="98">
        <f>15- COUNTIF(L98:AC98,"#N/A")</f>
        <v>4</v>
      </c>
      <c r="I98" s="131">
        <f>SUM(AH98:AY98)+SUM(BE98:BT98)</f>
        <v>169</v>
      </c>
      <c r="J98" s="398">
        <f>DI98</f>
        <v>33.490462045261438</v>
      </c>
      <c r="K98" s="456" t="str">
        <f>IF(ISNUMBER(MATCH(G98,'[4]OPR data'!$A$3:$A$2900,0)),"Y","N")</f>
        <v>Y</v>
      </c>
      <c r="L98" s="110"/>
      <c r="M98" s="233"/>
      <c r="N98" s="469" t="str">
        <f>(INDEX(Finish_table!R$4:R$83,MATCH('16 Year_History_Results'!$G98,Finish_table!S$4:S$83,0),1))</f>
        <v>WF</v>
      </c>
      <c r="O98" s="233" t="e">
        <f>(INDEX(Finish_table!Z$4:Z$99,MATCH('16 Year_History_Results'!$G98,Finish_table!AA$4:AA$99,0),1))</f>
        <v>#N/A</v>
      </c>
      <c r="P98" s="233" t="e">
        <f>(INDEX(Finish_table!AI$4:AI$99,MATCH('16 Year_History_Results'!$G98,Finish_table!AJ$4:AJ$99,0),1))</f>
        <v>#N/A</v>
      </c>
      <c r="Q98" s="233" t="e">
        <f>(INDEX(Finish_table!AR$4:AR$99,MATCH('16 Year_History_Results'!$G98,Finish_table!AS$4:AS$99,0),1))</f>
        <v>#N/A</v>
      </c>
      <c r="R98" s="233" t="e">
        <f>(INDEX(Finish_table!BA$4:BA$99,MATCH('16 Year_History_Results'!$G98,Finish_table!BB$4:BB$99,0),1))</f>
        <v>#N/A</v>
      </c>
      <c r="S98" s="233" t="e">
        <f>(INDEX(Finish_table!BJ$4:BJ$99,MATCH('16 Year_History_Results'!$G98,Finish_table!BK$4:BK$99,0),1))</f>
        <v>#N/A</v>
      </c>
      <c r="T98" s="233" t="e">
        <f>(INDEX(Finish_table!BS$4:BS$99,MATCH('16 Year_History_Results'!$G98,Finish_table!BT$4:BT$99,0),1))</f>
        <v>#N/A</v>
      </c>
      <c r="U98" s="233" t="e">
        <f>(INDEX(Finish_table!CB$4:CB$99,MATCH('16 Year_History_Results'!$G98,Finish_table!CC$4:CC$99,0),1))</f>
        <v>#N/A</v>
      </c>
      <c r="V98" s="233" t="e">
        <f>(INDEX(Finish_table!CK$4:CK$99,MATCH('16 Year_History_Results'!$G98,Finish_table!CL$4:CL$99,0),1))</f>
        <v>#N/A</v>
      </c>
      <c r="W98" s="233" t="str">
        <f>(INDEX(Finish_table!CT$4:CT$99,MATCH('16 Year_History_Results'!$G98,Finish_table!CU$4:CU$99,0),1))</f>
        <v>WC</v>
      </c>
      <c r="X98" s="233" t="str">
        <f>(INDEX(Finish_table!DC$4:DC$99,MATCH('16 Year_History_Results'!$G98,Finish_table!DD$4:DD$99,0),1))</f>
        <v>SF</v>
      </c>
      <c r="Y98" s="233" t="e">
        <f>(INDEX(Finish_table!DL$4:DL$99,MATCH('16 Year_History_Results'!$G98,Finish_table!DM$4:DM$99,0),1))</f>
        <v>#N/A</v>
      </c>
      <c r="Z98" s="233" t="e">
        <f>(INDEX(Finish_table!DU$4:DU$99,MATCH('16 Year_History_Results'!$G98,Finish_table!DV$4:DV$99,0),1))</f>
        <v>#N/A</v>
      </c>
      <c r="AA98" s="233" t="str">
        <f>(INDEX(Finish_table!ED$4:ED$140,MATCH('16 Year_History_Results'!$G98,Finish_table!EE$4:EE$140,0),1))</f>
        <v>QF</v>
      </c>
      <c r="AB98" s="233" t="e">
        <f>(INDEX(Finish_table!EM$4:EM$224,MATCH('16 Year_History_Results'!$G98,Finish_table!EN$4:EN$224,0),1))</f>
        <v>#N/A</v>
      </c>
      <c r="AC98" s="253" t="str">
        <f>(INDEX(Finish_table!EW$4:EW$224,MATCH('16 Year_History_Results'!$G98,Finish_table!EX$4:EX$224,0),1))</f>
        <v>SF</v>
      </c>
      <c r="AD98" s="2"/>
      <c r="AE98" s="97"/>
      <c r="AG98">
        <f t="shared" si="43"/>
        <v>294</v>
      </c>
      <c r="AH98" s="110"/>
      <c r="AI98" s="2"/>
      <c r="AJ98" s="146">
        <f>INDEX('2001'!$C$44:$C$140,'16 Year_History_Results'!BZ98)</f>
        <v>50</v>
      </c>
      <c r="AK98" s="2">
        <f>INDEX('2002'!$C$44:$C$140,'16 Year_History_Results'!CA98)</f>
        <v>0</v>
      </c>
      <c r="AL98" s="2">
        <f>INDEX('2003'!$C$44:$C$140,'16 Year_History_Results'!CB98)</f>
        <v>0</v>
      </c>
      <c r="AM98" s="2">
        <f>INDEX('2004'!$C$44:$C$140,'16 Year_History_Results'!CC98)</f>
        <v>0</v>
      </c>
      <c r="AN98" s="2">
        <f>INDEX('2005'!$C$44:$C$140,'16 Year_History_Results'!CD98)</f>
        <v>0</v>
      </c>
      <c r="AO98" s="2">
        <f>INDEX('2006'!$C$44:$C$140,'16 Year_History_Results'!CE98)</f>
        <v>0</v>
      </c>
      <c r="AP98" s="2">
        <f>INDEX('2007'!$C$44:$C$140,'16 Year_History_Results'!CF98)</f>
        <v>0</v>
      </c>
      <c r="AQ98" s="2">
        <f>INDEX('2008'!$C$44:$C$140,'16 Year_History_Results'!CG98)</f>
        <v>0</v>
      </c>
      <c r="AR98" s="2">
        <f>INDEX('2009'!$C$44:$C$140,'16 Year_History_Results'!CH98)</f>
        <v>0</v>
      </c>
      <c r="AS98" s="2">
        <f>INDEX('2010'!$C$44:$C$140,'16 Year_History_Results'!CI98)</f>
        <v>50</v>
      </c>
      <c r="AT98" s="2">
        <f>INDEX('2011'!$C$44:$C$140,'16 Year_History_Results'!CJ98)</f>
        <v>10</v>
      </c>
      <c r="AU98" s="2">
        <f>INDEX('2012'!$C$44:$C$140,'16 Year_History_Results'!CK98)</f>
        <v>0</v>
      </c>
      <c r="AV98" s="2">
        <f>INDEX('2013'!$C$44:$C$140,'16 Year_History_Results'!CL98)</f>
        <v>0</v>
      </c>
      <c r="AW98" s="2">
        <f>INDEX('2014'!$C$52:$C$180,'16 Year_History_Results'!CM98)</f>
        <v>0</v>
      </c>
      <c r="AX98" s="2">
        <f>INDEX('2015'!$E$52:$E$308,'16 Year_History_Results'!CN98)</f>
        <v>0</v>
      </c>
      <c r="AY98" s="147">
        <f>INDEX('2016'!$E$52:$E$308,'16 Year_History_Results'!CO98)</f>
        <v>10</v>
      </c>
      <c r="AZ98" s="2"/>
      <c r="BA98" s="2"/>
      <c r="BB98">
        <f t="shared" si="55"/>
        <v>294</v>
      </c>
      <c r="BC98" s="110"/>
      <c r="BD98" s="2"/>
      <c r="BE98" s="146">
        <f>INDEX('2001'!$B$44:$B$140,'16 Year_History_Results'!BZ98)</f>
        <v>12</v>
      </c>
      <c r="BF98" s="2">
        <f>INDEX('2002'!$B$44:$B$140,'16 Year_History_Results'!CA98)</f>
        <v>0</v>
      </c>
      <c r="BG98" s="2">
        <f>INDEX('2003'!$B$44:$B$140,'16 Year_History_Results'!CB98)</f>
        <v>0</v>
      </c>
      <c r="BH98" s="2">
        <f>INDEX('2004'!$B$44:$B$140,'16 Year_History_Results'!CC98)</f>
        <v>0</v>
      </c>
      <c r="BI98" s="2">
        <f>INDEX('2005'!$B$44:$B$140,'16 Year_History_Results'!CD98)</f>
        <v>0</v>
      </c>
      <c r="BJ98" s="2">
        <f>INDEX('2006'!$B$44:$B$140,'16 Year_History_Results'!CE98)</f>
        <v>0</v>
      </c>
      <c r="BK98" s="2">
        <f>INDEX('2007'!$B$44:$B$140,'16 Year_History_Results'!CF98)</f>
        <v>0</v>
      </c>
      <c r="BL98" s="2">
        <f>INDEX('2008'!$B$44:$B$140,'16 Year_History_Results'!CG98)</f>
        <v>0</v>
      </c>
      <c r="BM98" s="2">
        <f>INDEX('2009'!$B$44:$B$140,'16 Year_History_Results'!CH98)</f>
        <v>0</v>
      </c>
      <c r="BN98" s="2">
        <f>INDEX('2010'!$B$44:$B$140,'16 Year_History_Results'!CI98)</f>
        <v>16</v>
      </c>
      <c r="BO98" s="2">
        <f>INDEX('2011'!$B$44:$B$140,'16 Year_History_Results'!CJ98)</f>
        <v>1</v>
      </c>
      <c r="BP98" s="2">
        <f>INDEX('2012'!$B$44:$B$140,'16 Year_History_Results'!CK98)</f>
        <v>0</v>
      </c>
      <c r="BQ98" s="2">
        <f>INDEX('2013'!$B$44:$B$140,'16 Year_History_Results'!CL98)</f>
        <v>0</v>
      </c>
      <c r="BR98" s="2">
        <f>INDEX('2014'!$B$52:$B$180,'16 Year_History_Results'!CM98)</f>
        <v>7</v>
      </c>
      <c r="BS98" s="147">
        <f>INDEX('2015'!$B$52:$B$308,'16 Year_History_Results'!CN98)</f>
        <v>0</v>
      </c>
      <c r="BT98" s="147">
        <f>INDEX('2016'!$B$52:$B$308,'16 Year_History_Results'!CO98)</f>
        <v>13</v>
      </c>
      <c r="BW98">
        <f t="shared" si="56"/>
        <v>294</v>
      </c>
      <c r="BX98" s="110"/>
      <c r="BY98" s="2"/>
      <c r="BZ98" s="146">
        <f>IF(ISNA(MATCH($BW98,'2001'!$A$44:$A$139,0)),97,MATCH($BW98,'2001'!$A$44:$A$139,0))</f>
        <v>60</v>
      </c>
      <c r="CA98" s="2">
        <f>IF(ISNA(MATCH($BW98,'2002'!$A$44:$A$139,0)),97,MATCH($BW98,'2002'!$A$44:$A$139,0))</f>
        <v>97</v>
      </c>
      <c r="CB98" s="2">
        <f>IF(ISNA(MATCH($BW98,'2003'!$A$44:$A$139,0)),97,MATCH($BW98,'2003'!$A$44:$A$139,0))</f>
        <v>97</v>
      </c>
      <c r="CC98" s="2">
        <f>IF(ISNA(MATCH($BW98,'2004'!$A$44:$A$139,0)),97,MATCH($BW98,'2004'!$A$44:$A$139,0))</f>
        <v>97</v>
      </c>
      <c r="CD98" s="2">
        <f>IF(ISNA(MATCH($BW98,'2005'!$A$44:$A$139,0)),97,MATCH($BW98,'2005'!$A$44:$A$139,0))</f>
        <v>97</v>
      </c>
      <c r="CE98" s="2">
        <f>IF(ISNA(MATCH($BW98,'2006'!$A$44:$A$139,0)),97,MATCH($BW98,'2006'!$A$44:$A$139,0))</f>
        <v>97</v>
      </c>
      <c r="CF98" s="2">
        <f>IF(ISNA(MATCH($BW98,'2007'!$A$44:$A$139,0)),97,MATCH($BW98,'2007'!$A$44:$A$139,0))</f>
        <v>97</v>
      </c>
      <c r="CG98" s="2">
        <f>IF(ISNA(MATCH($BW98,'2008'!$A$44:$A$139,0)),97,MATCH($BW98,'2008'!$A$44:$A$139,0))</f>
        <v>97</v>
      </c>
      <c r="CH98" s="2">
        <f>IF(ISNA(MATCH($BW98,'2009'!$A$44:$A$139,0)),97,MATCH($BW98,'2009'!$A$44:$A$139,0))</f>
        <v>97</v>
      </c>
      <c r="CI98" s="2">
        <f>IF(ISNA(MATCH($BW98,'2010'!$A$44:$A$139,0)),97,MATCH($BW98,'2010'!$A$44:$A$139,0))</f>
        <v>30</v>
      </c>
      <c r="CJ98" s="2">
        <f>IF(ISNA(MATCH($BW98,'2011'!$A$44:$A$139,0)),97,MATCH($BW98,'2011'!$A$44:$A$139,0))</f>
        <v>29</v>
      </c>
      <c r="CK98" s="2">
        <f>IF(ISNA(MATCH($BW98,'2012'!$A$44:$A$139,0)),97,MATCH($BW98,'2012'!$A$44:$A$139,0))</f>
        <v>97</v>
      </c>
      <c r="CL98" s="2">
        <f>IF(ISNA(MATCH($BW98,'2013'!$A$44:$A$139,0)),97,MATCH($BW98,'2013'!$A$44:$A$139,0))</f>
        <v>97</v>
      </c>
      <c r="CM98" s="2">
        <f>IF(ISNA(MATCH($BW98,'2014'!$A$52:$A$179,0)),129,MATCH($BW98,'2014'!$A$52:$A$179,0))</f>
        <v>27</v>
      </c>
      <c r="CN98" s="147">
        <f>IF(ISNA(MATCH($BW98,'2015'!$A$52:$A$307,0)),257,MATCH($BW98,'2015'!$A$52:$A$307,0))</f>
        <v>257</v>
      </c>
      <c r="CO98" s="147">
        <f>IF(ISNA(MATCH($BW98,'2016'!$A$52:$A$307,0)),257,MATCH($BW98,'2016'!$A$52:$A$307,0))</f>
        <v>46</v>
      </c>
      <c r="CQ98">
        <f t="shared" si="57"/>
        <v>294</v>
      </c>
      <c r="CR98" s="281"/>
      <c r="CS98" s="279"/>
      <c r="CT98" s="278">
        <f t="shared" si="58"/>
        <v>62</v>
      </c>
      <c r="CU98" s="279">
        <f t="shared" si="44"/>
        <v>41.3292</v>
      </c>
      <c r="CV98" s="279">
        <f t="shared" si="45"/>
        <v>27.550044719999999</v>
      </c>
      <c r="CW98" s="279">
        <f t="shared" si="46"/>
        <v>18.364859810351998</v>
      </c>
      <c r="CX98" s="279">
        <f t="shared" si="47"/>
        <v>12.242015549580641</v>
      </c>
      <c r="CY98" s="279">
        <f t="shared" si="48"/>
        <v>8.1605275653504545</v>
      </c>
      <c r="CZ98" s="279">
        <f t="shared" si="49"/>
        <v>5.439807675062613</v>
      </c>
      <c r="DA98" s="279">
        <f t="shared" si="50"/>
        <v>3.6261757961967378</v>
      </c>
      <c r="DB98" s="279">
        <f t="shared" si="51"/>
        <v>2.4172087857447453</v>
      </c>
      <c r="DC98" s="279">
        <f t="shared" si="59"/>
        <v>67.611311376577447</v>
      </c>
      <c r="DD98" s="279">
        <f t="shared" si="60"/>
        <v>56.069700163626521</v>
      </c>
      <c r="DE98" s="279">
        <f t="shared" si="61"/>
        <v>37.376062129073439</v>
      </c>
      <c r="DF98" s="279">
        <f t="shared" si="62"/>
        <v>24.914883015240353</v>
      </c>
      <c r="DG98" s="279">
        <f t="shared" si="63"/>
        <v>23.608261017959219</v>
      </c>
      <c r="DH98" s="280">
        <f t="shared" si="80"/>
        <v>15.737266794571614</v>
      </c>
      <c r="DI98" s="280">
        <f t="shared" si="81"/>
        <v>33.490462045261438</v>
      </c>
      <c r="DJ98" s="154">
        <f t="shared" si="52"/>
        <v>145</v>
      </c>
      <c r="DK98" s="279">
        <f t="shared" si="64"/>
        <v>294</v>
      </c>
      <c r="DL98" s="97"/>
      <c r="DM98" s="154"/>
      <c r="DN98" s="267">
        <f t="shared" si="65"/>
        <v>62</v>
      </c>
      <c r="DO98" s="154">
        <f t="shared" si="66"/>
        <v>62</v>
      </c>
      <c r="DP98" s="154">
        <f t="shared" si="67"/>
        <v>62</v>
      </c>
      <c r="DQ98" s="154">
        <f t="shared" si="68"/>
        <v>62</v>
      </c>
      <c r="DR98" s="154">
        <f t="shared" si="69"/>
        <v>62</v>
      </c>
      <c r="DS98" s="154">
        <f t="shared" si="70"/>
        <v>62</v>
      </c>
      <c r="DT98" s="154">
        <f t="shared" si="71"/>
        <v>62</v>
      </c>
      <c r="DU98" s="154">
        <f t="shared" si="72"/>
        <v>62</v>
      </c>
      <c r="DV98" s="154">
        <f t="shared" si="73"/>
        <v>62</v>
      </c>
      <c r="DW98" s="154">
        <f t="shared" si="74"/>
        <v>128</v>
      </c>
      <c r="DX98" s="154">
        <f t="shared" si="75"/>
        <v>139</v>
      </c>
      <c r="DY98" s="154">
        <f t="shared" si="76"/>
        <v>139</v>
      </c>
      <c r="DZ98" s="154">
        <f t="shared" si="77"/>
        <v>139</v>
      </c>
      <c r="EA98" s="154">
        <f t="shared" si="78"/>
        <v>146</v>
      </c>
      <c r="EB98" s="264">
        <f t="shared" si="82"/>
        <v>146</v>
      </c>
      <c r="EC98" s="264">
        <f t="shared" si="83"/>
        <v>169</v>
      </c>
      <c r="ED98" s="154">
        <f t="shared" si="53"/>
        <v>42</v>
      </c>
    </row>
    <row r="99" spans="2:137" ht="13" thickBot="1" x14ac:dyDescent="0.3">
      <c r="B99" s="162">
        <v>56</v>
      </c>
      <c r="C99" s="50">
        <f t="shared" si="42"/>
        <v>4</v>
      </c>
      <c r="D99" s="50">
        <f t="shared" si="54"/>
        <v>0</v>
      </c>
      <c r="E99" s="97"/>
      <c r="F99" s="2">
        <f t="shared" si="79"/>
        <v>94</v>
      </c>
      <c r="G99" s="207">
        <v>525</v>
      </c>
      <c r="H99" s="98">
        <f>15- COUNTIF(L99:AC99,"#N/A")</f>
        <v>6</v>
      </c>
      <c r="I99" s="131">
        <f>SUM(AH99:AY99)+SUM(BE99:BT99)</f>
        <v>90</v>
      </c>
      <c r="J99" s="398">
        <f>DI99</f>
        <v>33.281239162201736</v>
      </c>
      <c r="K99" s="456" t="str">
        <f>IF(ISNUMBER(MATCH(G99,'[4]OPR data'!$A$3:$A$2900,0)),"Y","N")</f>
        <v>Y</v>
      </c>
      <c r="L99" s="110"/>
      <c r="M99" s="233"/>
      <c r="N99" s="469" t="e">
        <f>(INDEX(Finish_table!R$4:R$83,MATCH('16 Year_History_Results'!$G99,Finish_table!S$4:S$83,0),1))</f>
        <v>#N/A</v>
      </c>
      <c r="O99" s="233" t="e">
        <f>(INDEX(Finish_table!Z$4:Z$99,MATCH('16 Year_History_Results'!$G99,Finish_table!AA$4:AA$99,0),1))</f>
        <v>#N/A</v>
      </c>
      <c r="P99" s="233" t="str">
        <f>(INDEX(Finish_table!AI$4:AI$99,MATCH('16 Year_History_Results'!$G99,Finish_table!AJ$4:AJ$99,0),1))</f>
        <v>QF</v>
      </c>
      <c r="Q99" s="233" t="e">
        <f>(INDEX(Finish_table!AR$4:AR$99,MATCH('16 Year_History_Results'!$G99,Finish_table!AS$4:AS$99,0),1))</f>
        <v>#N/A</v>
      </c>
      <c r="R99" s="233" t="e">
        <f>(INDEX(Finish_table!BA$4:BA$99,MATCH('16 Year_History_Results'!$G99,Finish_table!BB$4:BB$99,0),1))</f>
        <v>#N/A</v>
      </c>
      <c r="S99" s="233" t="e">
        <f>(INDEX(Finish_table!BJ$4:BJ$99,MATCH('16 Year_History_Results'!$G99,Finish_table!BK$4:BK$99,0),1))</f>
        <v>#N/A</v>
      </c>
      <c r="T99" s="233" t="e">
        <f>(INDEX(Finish_table!BS$4:BS$99,MATCH('16 Year_History_Results'!$G99,Finish_table!BT$4:BT$99,0),1))</f>
        <v>#N/A</v>
      </c>
      <c r="U99" s="233" t="str">
        <f>(INDEX(Finish_table!CB$4:CB$99,MATCH('16 Year_History_Results'!$G99,Finish_table!CC$4:CC$99,0),1))</f>
        <v>SF</v>
      </c>
      <c r="V99" s="233" t="e">
        <f>(INDEX(Finish_table!CK$4:CK$99,MATCH('16 Year_History_Results'!$G99,Finish_table!CL$4:CL$99,0),1))</f>
        <v>#N/A</v>
      </c>
      <c r="W99" s="233" t="str">
        <f>(INDEX(Finish_table!CT$4:CT$99,MATCH('16 Year_History_Results'!$G99,Finish_table!CU$4:CU$99,0),1))</f>
        <v>QF</v>
      </c>
      <c r="X99" s="233" t="str">
        <f>(INDEX(Finish_table!DC$4:DC$99,MATCH('16 Year_History_Results'!$G99,Finish_table!DD$4:DD$99,0),1))</f>
        <v>QF</v>
      </c>
      <c r="Y99" s="233" t="str">
        <f>(INDEX(Finish_table!DL$4:DL$99,MATCH('16 Year_History_Results'!$G99,Finish_table!DM$4:DM$99,0),1))</f>
        <v>QF</v>
      </c>
      <c r="Z99" s="233" t="e">
        <f>(INDEX(Finish_table!DU$4:DU$99,MATCH('16 Year_History_Results'!$G99,Finish_table!DV$4:DV$99,0),1))</f>
        <v>#N/A</v>
      </c>
      <c r="AA99" s="233" t="e">
        <f>(INDEX(Finish_table!ED$4:ED$140,MATCH('16 Year_History_Results'!$G99,Finish_table!EE$4:EE$140,0),1))</f>
        <v>#N/A</v>
      </c>
      <c r="AB99" s="233" t="str">
        <f>(INDEX(Finish_table!EM$4:EM$224,MATCH('16 Year_History_Results'!$G99,Finish_table!EN$4:EN$224,0),1))</f>
        <v>QF</v>
      </c>
      <c r="AC99" s="253" t="str">
        <f>(INDEX(Finish_table!EW$4:EW$224,MATCH('16 Year_History_Results'!$G99,Finish_table!EX$4:EX$224,0),1))</f>
        <v>SF</v>
      </c>
      <c r="AD99" s="2"/>
      <c r="AE99" s="97"/>
      <c r="AG99">
        <f t="shared" si="43"/>
        <v>525</v>
      </c>
      <c r="AH99" s="110"/>
      <c r="AI99" s="2"/>
      <c r="AJ99" s="146">
        <f>INDEX('2001'!$C$44:$C$140,'16 Year_History_Results'!BZ99)</f>
        <v>0</v>
      </c>
      <c r="AK99" s="2">
        <f>INDEX('2002'!$C$44:$C$140,'16 Year_History_Results'!CA99)</f>
        <v>0</v>
      </c>
      <c r="AL99" s="2">
        <f>INDEX('2003'!$C$44:$C$140,'16 Year_History_Results'!CB99)</f>
        <v>0</v>
      </c>
      <c r="AM99" s="2">
        <f>INDEX('2004'!$C$44:$C$140,'16 Year_History_Results'!CC99)</f>
        <v>0</v>
      </c>
      <c r="AN99" s="2">
        <f>INDEX('2005'!$C$44:$C$140,'16 Year_History_Results'!CD99)</f>
        <v>0</v>
      </c>
      <c r="AO99" s="2">
        <f>INDEX('2006'!$C$44:$C$140,'16 Year_History_Results'!CE99)</f>
        <v>0</v>
      </c>
      <c r="AP99" s="2">
        <f>INDEX('2007'!$C$44:$C$140,'16 Year_History_Results'!CF99)</f>
        <v>0</v>
      </c>
      <c r="AQ99" s="2">
        <f>INDEX('2008'!$C$44:$C$140,'16 Year_History_Results'!CG99)</f>
        <v>10</v>
      </c>
      <c r="AR99" s="2">
        <f>INDEX('2009'!$C$44:$C$140,'16 Year_History_Results'!CH99)</f>
        <v>0</v>
      </c>
      <c r="AS99" s="2">
        <f>INDEX('2010'!$C$44:$C$140,'16 Year_History_Results'!CI99)</f>
        <v>0</v>
      </c>
      <c r="AT99" s="2">
        <f>INDEX('2011'!$C$44:$C$140,'16 Year_History_Results'!CJ99)</f>
        <v>0</v>
      </c>
      <c r="AU99" s="2">
        <f>INDEX('2012'!$C$44:$C$140,'16 Year_History_Results'!CK99)</f>
        <v>0</v>
      </c>
      <c r="AV99" s="2">
        <f>INDEX('2013'!$C$44:$C$140,'16 Year_History_Results'!CL99)</f>
        <v>0</v>
      </c>
      <c r="AW99" s="2">
        <f>INDEX('2014'!$C$52:$C$180,'16 Year_History_Results'!CM99)</f>
        <v>0</v>
      </c>
      <c r="AX99" s="2">
        <f>INDEX('2015'!$E$52:$E$308,'16 Year_History_Results'!CN99)</f>
        <v>0</v>
      </c>
      <c r="AY99" s="147">
        <f>INDEX('2016'!$E$52:$E$308,'16 Year_History_Results'!CO99)</f>
        <v>10</v>
      </c>
      <c r="AZ99" s="2"/>
      <c r="BA99" s="2"/>
      <c r="BB99">
        <f t="shared" si="55"/>
        <v>525</v>
      </c>
      <c r="BC99" s="110"/>
      <c r="BD99" s="2"/>
      <c r="BE99" s="146">
        <f>INDEX('2001'!$B$44:$B$140,'16 Year_History_Results'!BZ99)</f>
        <v>0</v>
      </c>
      <c r="BF99" s="2">
        <f>INDEX('2002'!$B$44:$B$140,'16 Year_History_Results'!CA99)</f>
        <v>0</v>
      </c>
      <c r="BG99" s="2">
        <f>INDEX('2003'!$B$44:$B$140,'16 Year_History_Results'!CB99)</f>
        <v>11</v>
      </c>
      <c r="BH99" s="2">
        <f>INDEX('2004'!$B$44:$B$140,'16 Year_History_Results'!CC99)</f>
        <v>0</v>
      </c>
      <c r="BI99" s="2">
        <f>INDEX('2005'!$B$44:$B$140,'16 Year_History_Results'!CD99)</f>
        <v>0</v>
      </c>
      <c r="BJ99" s="2">
        <f>INDEX('2006'!$B$44:$B$140,'16 Year_History_Results'!CE99)</f>
        <v>0</v>
      </c>
      <c r="BK99" s="2">
        <f>INDEX('2007'!$B$44:$B$140,'16 Year_History_Results'!CF99)</f>
        <v>0</v>
      </c>
      <c r="BL99" s="2">
        <f>INDEX('2008'!$B$44:$B$140,'16 Year_History_Results'!CG99)</f>
        <v>15</v>
      </c>
      <c r="BM99" s="2">
        <f>INDEX('2009'!$B$44:$B$140,'16 Year_History_Results'!CH99)</f>
        <v>0</v>
      </c>
      <c r="BN99" s="2">
        <f>INDEX('2010'!$B$44:$B$140,'16 Year_History_Results'!CI99)</f>
        <v>4</v>
      </c>
      <c r="BO99" s="2">
        <f>INDEX('2011'!$B$44:$B$140,'16 Year_History_Results'!CJ99)</f>
        <v>9</v>
      </c>
      <c r="BP99" s="2">
        <f>INDEX('2012'!$B$44:$B$140,'16 Year_History_Results'!CK99)</f>
        <v>7</v>
      </c>
      <c r="BQ99" s="2">
        <f>INDEX('2013'!$B$44:$B$140,'16 Year_History_Results'!CL99)</f>
        <v>0</v>
      </c>
      <c r="BR99" s="2">
        <f>INDEX('2014'!$B$52:$B$180,'16 Year_History_Results'!CM99)</f>
        <v>0</v>
      </c>
      <c r="BS99" s="147">
        <f>INDEX('2015'!$B$52:$B$308,'16 Year_History_Results'!CN99)</f>
        <v>14</v>
      </c>
      <c r="BT99" s="147">
        <f>INDEX('2016'!$B$52:$B$308,'16 Year_History_Results'!CO99)</f>
        <v>10</v>
      </c>
      <c r="BW99">
        <f t="shared" si="56"/>
        <v>525</v>
      </c>
      <c r="BX99" s="110"/>
      <c r="BY99" s="2"/>
      <c r="BZ99" s="146">
        <f>IF(ISNA(MATCH($BW99,'2001'!$A$44:$A$139,0)),97,MATCH($BW99,'2001'!$A$44:$A$139,0))</f>
        <v>97</v>
      </c>
      <c r="CA99" s="2">
        <f>IF(ISNA(MATCH($BW99,'2002'!$A$44:$A$139,0)),97,MATCH($BW99,'2002'!$A$44:$A$139,0))</f>
        <v>97</v>
      </c>
      <c r="CB99" s="2">
        <f>IF(ISNA(MATCH($BW99,'2003'!$A$44:$A$139,0)),97,MATCH($BW99,'2003'!$A$44:$A$139,0))</f>
        <v>74</v>
      </c>
      <c r="CC99" s="2">
        <f>IF(ISNA(MATCH($BW99,'2004'!$A$44:$A$139,0)),97,MATCH($BW99,'2004'!$A$44:$A$139,0))</f>
        <v>97</v>
      </c>
      <c r="CD99" s="2">
        <f>IF(ISNA(MATCH($BW99,'2005'!$A$44:$A$139,0)),97,MATCH($BW99,'2005'!$A$44:$A$139,0))</f>
        <v>97</v>
      </c>
      <c r="CE99" s="2">
        <f>IF(ISNA(MATCH($BW99,'2006'!$A$44:$A$139,0)),97,MATCH($BW99,'2006'!$A$44:$A$139,0))</f>
        <v>97</v>
      </c>
      <c r="CF99" s="2">
        <f>IF(ISNA(MATCH($BW99,'2007'!$A$44:$A$139,0)),97,MATCH($BW99,'2007'!$A$44:$A$139,0))</f>
        <v>97</v>
      </c>
      <c r="CG99" s="2">
        <f>IF(ISNA(MATCH($BW99,'2008'!$A$44:$A$139,0)),97,MATCH($BW99,'2008'!$A$44:$A$139,0))</f>
        <v>54</v>
      </c>
      <c r="CH99" s="2">
        <f>IF(ISNA(MATCH($BW99,'2009'!$A$44:$A$139,0)),97,MATCH($BW99,'2009'!$A$44:$A$139,0))</f>
        <v>97</v>
      </c>
      <c r="CI99" s="2">
        <f>IF(ISNA(MATCH($BW99,'2010'!$A$44:$A$139,0)),97,MATCH($BW99,'2010'!$A$44:$A$139,0))</f>
        <v>41</v>
      </c>
      <c r="CJ99" s="2">
        <f>IF(ISNA(MATCH($BW99,'2011'!$A$44:$A$139,0)),97,MATCH($BW99,'2011'!$A$44:$A$139,0))</f>
        <v>39</v>
      </c>
      <c r="CK99" s="2">
        <f>IF(ISNA(MATCH($BW99,'2012'!$A$44:$A$139,0)),97,MATCH($BW99,'2012'!$A$44:$A$139,0))</f>
        <v>36</v>
      </c>
      <c r="CL99" s="2">
        <f>IF(ISNA(MATCH($BW99,'2013'!$A$44:$A$139,0)),97,MATCH($BW99,'2013'!$A$44:$A$139,0))</f>
        <v>97</v>
      </c>
      <c r="CM99" s="2">
        <f>IF(ISNA(MATCH($BW99,'2014'!$A$52:$A$179,0)),129,MATCH($BW99,'2014'!$A$52:$A$179,0))</f>
        <v>129</v>
      </c>
      <c r="CN99" s="147">
        <f>IF(ISNA(MATCH($BW99,'2015'!$A$52:$A$307,0)),257,MATCH($BW99,'2015'!$A$52:$A$307,0))</f>
        <v>63</v>
      </c>
      <c r="CO99" s="147">
        <f>IF(ISNA(MATCH($BW99,'2016'!$A$52:$A$307,0)),257,MATCH($BW99,'2016'!$A$52:$A$307,0))</f>
        <v>61</v>
      </c>
      <c r="CQ99">
        <f t="shared" si="57"/>
        <v>525</v>
      </c>
      <c r="CR99" s="281"/>
      <c r="CS99" s="279"/>
      <c r="CT99" s="278">
        <f t="shared" si="58"/>
        <v>0</v>
      </c>
      <c r="CU99" s="279">
        <f t="shared" si="44"/>
        <v>0</v>
      </c>
      <c r="CV99" s="279">
        <f t="shared" si="45"/>
        <v>11</v>
      </c>
      <c r="CW99" s="279">
        <f t="shared" si="46"/>
        <v>7.3325999999999993</v>
      </c>
      <c r="CX99" s="279">
        <f t="shared" si="47"/>
        <v>4.8879111599999989</v>
      </c>
      <c r="CY99" s="279">
        <f t="shared" si="48"/>
        <v>3.2582815792559989</v>
      </c>
      <c r="CZ99" s="279">
        <f t="shared" si="49"/>
        <v>2.1719705007320487</v>
      </c>
      <c r="DA99" s="279">
        <f t="shared" si="50"/>
        <v>26.447835535787984</v>
      </c>
      <c r="DB99" s="279">
        <f t="shared" si="51"/>
        <v>17.630127168156271</v>
      </c>
      <c r="DC99" s="279">
        <f t="shared" si="59"/>
        <v>15.75224277029297</v>
      </c>
      <c r="DD99" s="279">
        <f t="shared" si="60"/>
        <v>19.500445030677291</v>
      </c>
      <c r="DE99" s="279">
        <f t="shared" si="61"/>
        <v>19.998996657449482</v>
      </c>
      <c r="DF99" s="279">
        <f t="shared" si="62"/>
        <v>13.331331171855824</v>
      </c>
      <c r="DG99" s="279">
        <f t="shared" si="63"/>
        <v>8.8866653591590925</v>
      </c>
      <c r="DH99" s="280">
        <f t="shared" si="80"/>
        <v>19.92385112841545</v>
      </c>
      <c r="DI99" s="280">
        <f t="shared" si="81"/>
        <v>33.281239162201736</v>
      </c>
      <c r="DJ99" s="154">
        <f t="shared" si="52"/>
        <v>124</v>
      </c>
      <c r="DK99" s="279">
        <f t="shared" si="64"/>
        <v>525</v>
      </c>
      <c r="DL99" s="97"/>
      <c r="DM99" s="154"/>
      <c r="DN99" s="267">
        <f t="shared" si="65"/>
        <v>0</v>
      </c>
      <c r="DO99" s="154">
        <f t="shared" si="66"/>
        <v>0</v>
      </c>
      <c r="DP99" s="154">
        <f t="shared" si="67"/>
        <v>11</v>
      </c>
      <c r="DQ99" s="154">
        <f t="shared" si="68"/>
        <v>11</v>
      </c>
      <c r="DR99" s="154">
        <f t="shared" si="69"/>
        <v>11</v>
      </c>
      <c r="DS99" s="154">
        <f t="shared" si="70"/>
        <v>11</v>
      </c>
      <c r="DT99" s="154">
        <f t="shared" si="71"/>
        <v>11</v>
      </c>
      <c r="DU99" s="154">
        <f t="shared" si="72"/>
        <v>36</v>
      </c>
      <c r="DV99" s="154">
        <f t="shared" si="73"/>
        <v>36</v>
      </c>
      <c r="DW99" s="154">
        <f t="shared" si="74"/>
        <v>40</v>
      </c>
      <c r="DX99" s="154">
        <f t="shared" si="75"/>
        <v>49</v>
      </c>
      <c r="DY99" s="154">
        <f t="shared" si="76"/>
        <v>56</v>
      </c>
      <c r="DZ99" s="154">
        <f t="shared" si="77"/>
        <v>56</v>
      </c>
      <c r="EA99" s="154">
        <f t="shared" si="78"/>
        <v>56</v>
      </c>
      <c r="EB99" s="264">
        <f t="shared" si="82"/>
        <v>70</v>
      </c>
      <c r="EC99" s="264">
        <f t="shared" si="83"/>
        <v>90</v>
      </c>
      <c r="ED99" s="154">
        <f t="shared" si="53"/>
        <v>127</v>
      </c>
    </row>
    <row r="100" spans="2:137" ht="13" thickBot="1" x14ac:dyDescent="0.3">
      <c r="B100" s="162">
        <v>56</v>
      </c>
      <c r="C100" s="50">
        <f t="shared" si="42"/>
        <v>5</v>
      </c>
      <c r="D100" s="50">
        <f t="shared" si="54"/>
        <v>5</v>
      </c>
      <c r="E100" s="97"/>
      <c r="F100" s="2">
        <f t="shared" si="79"/>
        <v>95</v>
      </c>
      <c r="G100" s="494">
        <v>177</v>
      </c>
      <c r="H100" s="98">
        <f>15- COUNTIF(L100:AC100,"#N/A")</f>
        <v>9</v>
      </c>
      <c r="I100" s="131">
        <f>SUM(AH100:AY100)+SUM(BE100:BT100)</f>
        <v>373</v>
      </c>
      <c r="J100" s="398">
        <f>DI100</f>
        <v>32.243147093616287</v>
      </c>
      <c r="K100" s="456" t="str">
        <f>IF(ISNUMBER(MATCH(G100,'[4]OPR data'!$A$3:$A$2900,0)),"Y","N")</f>
        <v>Y</v>
      </c>
      <c r="L100" s="110"/>
      <c r="M100" s="233"/>
      <c r="N100" s="469" t="str">
        <f>(INDEX(Finish_table!R$4:R$83,MATCH('16 Year_History_Results'!$G100,Finish_table!S$4:S$83,0),1))</f>
        <v>F</v>
      </c>
      <c r="O100" s="233" t="e">
        <f>(INDEX(Finish_table!Z$4:Z$99,MATCH('16 Year_History_Results'!$G100,Finish_table!AA$4:AA$99,0),1))</f>
        <v>#N/A</v>
      </c>
      <c r="P100" s="233" t="e">
        <f>(INDEX(Finish_table!AI$4:AI$99,MATCH('16 Year_History_Results'!$G100,Finish_table!AJ$4:AJ$99,0),1))</f>
        <v>#N/A</v>
      </c>
      <c r="Q100" s="233" t="str">
        <f>(INDEX(Finish_table!AR$4:AR$99,MATCH('16 Year_History_Results'!$G100,Finish_table!AS$4:AS$99,0),1))</f>
        <v>F</v>
      </c>
      <c r="R100" s="233" t="e">
        <f>(INDEX(Finish_table!BA$4:BA$99,MATCH('16 Year_History_Results'!$G100,Finish_table!BB$4:BB$99,0),1))</f>
        <v>#N/A</v>
      </c>
      <c r="S100" s="233" t="str">
        <f>(INDEX(Finish_table!BJ$4:BJ$99,MATCH('16 Year_History_Results'!$G100,Finish_table!BK$4:BK$99,0),1))</f>
        <v>W</v>
      </c>
      <c r="T100" s="233" t="str">
        <f>(INDEX(Finish_table!BS$4:BS$99,MATCH('16 Year_History_Results'!$G100,Finish_table!BT$4:BT$99,0),1))</f>
        <v>WC</v>
      </c>
      <c r="U100" s="233" t="str">
        <f>(INDEX(Finish_table!CB$4:CB$99,MATCH('16 Year_History_Results'!$G100,Finish_table!CC$4:CC$99,0),1))</f>
        <v>W</v>
      </c>
      <c r="V100" s="233" t="str">
        <f>(INDEX(Finish_table!CK$4:CK$99,MATCH('16 Year_History_Results'!$G100,Finish_table!CL$4:CL$99,0),1))</f>
        <v>W</v>
      </c>
      <c r="W100" s="233" t="str">
        <f>(INDEX(Finish_table!CT$4:CT$99,MATCH('16 Year_History_Results'!$G100,Finish_table!CU$4:CU$99,0),1))</f>
        <v>WC</v>
      </c>
      <c r="X100" s="233" t="str">
        <f>(INDEX(Finish_table!DC$4:DC$99,MATCH('16 Year_History_Results'!$G100,Finish_table!DD$4:DD$99,0),1))</f>
        <v>WF</v>
      </c>
      <c r="Y100" s="233" t="e">
        <f>(INDEX(Finish_table!DL$4:DL$99,MATCH('16 Year_History_Results'!$G100,Finish_table!DM$4:DM$99,0),1))</f>
        <v>#N/A</v>
      </c>
      <c r="Z100" s="233" t="e">
        <f>(INDEX(Finish_table!DU$4:DU$99,MATCH('16 Year_History_Results'!$G100,Finish_table!DV$4:DV$99,0),1))</f>
        <v>#N/A</v>
      </c>
      <c r="AA100" s="233" t="str">
        <f>(INDEX(Finish_table!ED$4:ED$140,MATCH('16 Year_History_Results'!$G100,Finish_table!EE$4:EE$140,0),1))</f>
        <v>QF</v>
      </c>
      <c r="AB100" s="233" t="e">
        <f>(INDEX(Finish_table!EM$4:EM$224,MATCH('16 Year_History_Results'!$G100,Finish_table!EN$4:EN$224,0),1))</f>
        <v>#N/A</v>
      </c>
      <c r="AC100" s="253" t="str">
        <f>(INDEX(Finish_table!EW$4:EW$224,MATCH('16 Year_History_Results'!$G100,Finish_table!EX$4:EX$224,0),1))</f>
        <v>QF</v>
      </c>
      <c r="AD100" s="2"/>
      <c r="AE100" s="97"/>
      <c r="AG100">
        <f t="shared" si="43"/>
        <v>177</v>
      </c>
      <c r="AH100" s="110"/>
      <c r="AI100" s="2"/>
      <c r="AJ100" s="146">
        <f>INDEX('2001'!$C$44:$C$140,'16 Year_History_Results'!BZ100)</f>
        <v>30</v>
      </c>
      <c r="AK100" s="2">
        <f>INDEX('2002'!$C$44:$C$140,'16 Year_History_Results'!CA100)</f>
        <v>0</v>
      </c>
      <c r="AL100" s="2">
        <f>INDEX('2003'!$C$44:$C$140,'16 Year_History_Results'!CB100)</f>
        <v>0</v>
      </c>
      <c r="AM100" s="2">
        <f>INDEX('2004'!$C$44:$C$140,'16 Year_History_Results'!CC100)</f>
        <v>20</v>
      </c>
      <c r="AN100" s="2">
        <f>INDEX('2005'!$C$44:$C$140,'16 Year_History_Results'!CD100)</f>
        <v>0</v>
      </c>
      <c r="AO100" s="2">
        <f>INDEX('2006'!$C$44:$C$140,'16 Year_History_Results'!CE100)</f>
        <v>30</v>
      </c>
      <c r="AP100" s="2">
        <f>INDEX('2007'!$C$44:$C$140,'16 Year_History_Results'!CF100)</f>
        <v>50</v>
      </c>
      <c r="AQ100" s="2">
        <f>INDEX('2008'!$C$44:$C$140,'16 Year_History_Results'!CG100)</f>
        <v>30</v>
      </c>
      <c r="AR100" s="2">
        <f>INDEX('2009'!$C$44:$C$140,'16 Year_History_Results'!CH100)</f>
        <v>30</v>
      </c>
      <c r="AS100" s="2">
        <f>INDEX('2010'!$C$44:$C$140,'16 Year_History_Results'!CI100)</f>
        <v>50</v>
      </c>
      <c r="AT100" s="2">
        <f>INDEX('2011'!$C$44:$C$140,'16 Year_History_Results'!CJ100)</f>
        <v>40</v>
      </c>
      <c r="AU100" s="2">
        <f>INDEX('2012'!$C$44:$C$140,'16 Year_History_Results'!CK100)</f>
        <v>0</v>
      </c>
      <c r="AV100" s="2">
        <f>INDEX('2013'!$C$44:$C$140,'16 Year_History_Results'!CL100)</f>
        <v>0</v>
      </c>
      <c r="AW100" s="2">
        <f>INDEX('2014'!$C$52:$C$180,'16 Year_History_Results'!CM100)</f>
        <v>0</v>
      </c>
      <c r="AX100" s="2">
        <f>INDEX('2015'!$E$52:$E$308,'16 Year_History_Results'!CN100)</f>
        <v>0</v>
      </c>
      <c r="AY100" s="147">
        <f>INDEX('2016'!$E$52:$E$308,'16 Year_History_Results'!CO100)</f>
        <v>0</v>
      </c>
      <c r="AZ100" s="2"/>
      <c r="BA100" s="2"/>
      <c r="BB100">
        <f t="shared" si="55"/>
        <v>177</v>
      </c>
      <c r="BC100" s="110"/>
      <c r="BD100" s="2"/>
      <c r="BE100" s="146">
        <f>INDEX('2001'!$B$44:$B$140,'16 Year_History_Results'!BZ100)</f>
        <v>15</v>
      </c>
      <c r="BF100" s="2">
        <f>INDEX('2002'!$B$44:$B$140,'16 Year_History_Results'!CA100)</f>
        <v>0</v>
      </c>
      <c r="BG100" s="2">
        <f>INDEX('2003'!$B$44:$B$140,'16 Year_History_Results'!CB100)</f>
        <v>0</v>
      </c>
      <c r="BH100" s="2">
        <f>INDEX('2004'!$B$44:$B$140,'16 Year_History_Results'!CC100)</f>
        <v>10</v>
      </c>
      <c r="BI100" s="2">
        <f>INDEX('2005'!$B$44:$B$140,'16 Year_History_Results'!CD100)</f>
        <v>0</v>
      </c>
      <c r="BJ100" s="2">
        <f>INDEX('2006'!$B$44:$B$140,'16 Year_History_Results'!CE100)</f>
        <v>15</v>
      </c>
      <c r="BK100" s="2">
        <f>INDEX('2007'!$B$44:$B$140,'16 Year_History_Results'!CF100)</f>
        <v>8</v>
      </c>
      <c r="BL100" s="2">
        <f>INDEX('2008'!$B$44:$B$140,'16 Year_History_Results'!CG100)</f>
        <v>3</v>
      </c>
      <c r="BM100" s="2">
        <f>INDEX('2009'!$B$44:$B$140,'16 Year_History_Results'!CH100)</f>
        <v>5</v>
      </c>
      <c r="BN100" s="2">
        <f>INDEX('2010'!$B$44:$B$140,'16 Year_History_Results'!CI100)</f>
        <v>1</v>
      </c>
      <c r="BO100" s="2">
        <f>INDEX('2011'!$B$44:$B$140,'16 Year_History_Results'!CJ100)</f>
        <v>16</v>
      </c>
      <c r="BP100" s="2">
        <f>INDEX('2012'!$B$44:$B$140,'16 Year_History_Results'!CK100)</f>
        <v>0</v>
      </c>
      <c r="BQ100" s="2">
        <f>INDEX('2013'!$B$44:$B$140,'16 Year_History_Results'!CL100)</f>
        <v>0</v>
      </c>
      <c r="BR100" s="2">
        <f>INDEX('2014'!$B$52:$B$180,'16 Year_History_Results'!CM100)</f>
        <v>10</v>
      </c>
      <c r="BS100" s="147">
        <f>INDEX('2015'!$B$52:$B$308,'16 Year_History_Results'!CN100)</f>
        <v>0</v>
      </c>
      <c r="BT100" s="147">
        <f>INDEX('2016'!$B$52:$B$308,'16 Year_History_Results'!CO100)</f>
        <v>10</v>
      </c>
      <c r="BW100">
        <f t="shared" si="56"/>
        <v>177</v>
      </c>
      <c r="BX100" s="110"/>
      <c r="BY100" s="2"/>
      <c r="BZ100" s="146">
        <f>IF(ISNA(MATCH($BW100,'2001'!$A$44:$A$139,0)),97,MATCH($BW100,'2001'!$A$44:$A$139,0))</f>
        <v>43</v>
      </c>
      <c r="CA100" s="2">
        <f>IF(ISNA(MATCH($BW100,'2002'!$A$44:$A$139,0)),97,MATCH($BW100,'2002'!$A$44:$A$139,0))</f>
        <v>97</v>
      </c>
      <c r="CB100" s="2">
        <f>IF(ISNA(MATCH($BW100,'2003'!$A$44:$A$139,0)),97,MATCH($BW100,'2003'!$A$44:$A$139,0))</f>
        <v>97</v>
      </c>
      <c r="CC100" s="2">
        <f>IF(ISNA(MATCH($BW100,'2004'!$A$44:$A$139,0)),97,MATCH($BW100,'2004'!$A$44:$A$139,0))</f>
        <v>28</v>
      </c>
      <c r="CD100" s="2">
        <f>IF(ISNA(MATCH($BW100,'2005'!$A$44:$A$139,0)),97,MATCH($BW100,'2005'!$A$44:$A$139,0))</f>
        <v>97</v>
      </c>
      <c r="CE100" s="2">
        <f>IF(ISNA(MATCH($BW100,'2006'!$A$44:$A$139,0)),97,MATCH($BW100,'2006'!$A$44:$A$139,0))</f>
        <v>35</v>
      </c>
      <c r="CF100" s="2">
        <f>IF(ISNA(MATCH($BW100,'2007'!$A$44:$A$139,0)),97,MATCH($BW100,'2007'!$A$44:$A$139,0))</f>
        <v>28</v>
      </c>
      <c r="CG100" s="2">
        <f>IF(ISNA(MATCH($BW100,'2008'!$A$44:$A$139,0)),97,MATCH($BW100,'2008'!$A$44:$A$139,0))</f>
        <v>32</v>
      </c>
      <c r="CH100" s="2">
        <f>IF(ISNA(MATCH($BW100,'2009'!$A$44:$A$139,0)),97,MATCH($BW100,'2009'!$A$44:$A$139,0))</f>
        <v>25</v>
      </c>
      <c r="CI100" s="2">
        <f>IF(ISNA(MATCH($BW100,'2010'!$A$44:$A$139,0)),97,MATCH($BW100,'2010'!$A$44:$A$139,0))</f>
        <v>20</v>
      </c>
      <c r="CJ100" s="2">
        <f>IF(ISNA(MATCH($BW100,'2011'!$A$44:$A$139,0)),97,MATCH($BW100,'2011'!$A$44:$A$139,0))</f>
        <v>19</v>
      </c>
      <c r="CK100" s="2">
        <f>IF(ISNA(MATCH($BW100,'2012'!$A$44:$A$139,0)),97,MATCH($BW100,'2012'!$A$44:$A$139,0))</f>
        <v>97</v>
      </c>
      <c r="CL100" s="2">
        <f>IF(ISNA(MATCH($BW100,'2013'!$A$44:$A$139,0)),97,MATCH($BW100,'2013'!$A$44:$A$139,0))</f>
        <v>97</v>
      </c>
      <c r="CM100" s="2">
        <f>IF(ISNA(MATCH($BW100,'2014'!$A$52:$A$179,0)),129,MATCH($BW100,'2014'!$A$52:$A$179,0))</f>
        <v>17</v>
      </c>
      <c r="CN100" s="147">
        <f>IF(ISNA(MATCH($BW100,'2015'!$A$52:$A$307,0)),257,MATCH($BW100,'2015'!$A$52:$A$307,0))</f>
        <v>257</v>
      </c>
      <c r="CO100" s="147">
        <f>IF(ISNA(MATCH($BW100,'2016'!$A$52:$A$307,0)),257,MATCH($BW100,'2016'!$A$52:$A$307,0))</f>
        <v>28</v>
      </c>
      <c r="CQ100">
        <f t="shared" si="57"/>
        <v>177</v>
      </c>
      <c r="CR100" s="281"/>
      <c r="CS100" s="279"/>
      <c r="CT100" s="278">
        <f t="shared" si="58"/>
        <v>45</v>
      </c>
      <c r="CU100" s="279">
        <f t="shared" si="44"/>
        <v>29.997</v>
      </c>
      <c r="CV100" s="279">
        <f t="shared" si="45"/>
        <v>19.996000199999997</v>
      </c>
      <c r="CW100" s="279">
        <f t="shared" si="46"/>
        <v>43.329333733319999</v>
      </c>
      <c r="CX100" s="279">
        <f t="shared" si="47"/>
        <v>28.883333866631109</v>
      </c>
      <c r="CY100" s="279">
        <f t="shared" si="48"/>
        <v>64.253630355496298</v>
      </c>
      <c r="CZ100" s="279">
        <f t="shared" si="49"/>
        <v>100.83146999497383</v>
      </c>
      <c r="DA100" s="279">
        <f t="shared" si="50"/>
        <v>100.21425789864955</v>
      </c>
      <c r="DB100" s="279">
        <f t="shared" si="51"/>
        <v>101.80282431523979</v>
      </c>
      <c r="DC100" s="279">
        <f t="shared" si="59"/>
        <v>118.86176268853885</v>
      </c>
      <c r="DD100" s="279">
        <f t="shared" si="60"/>
        <v>135.23325100817999</v>
      </c>
      <c r="DE100" s="279">
        <f t="shared" si="61"/>
        <v>90.146485122052781</v>
      </c>
      <c r="DF100" s="279">
        <f t="shared" si="62"/>
        <v>60.09164698236038</v>
      </c>
      <c r="DG100" s="279">
        <f t="shared" si="63"/>
        <v>50.057091878441426</v>
      </c>
      <c r="DH100" s="280">
        <f t="shared" si="80"/>
        <v>33.368057446169054</v>
      </c>
      <c r="DI100" s="280">
        <f t="shared" si="81"/>
        <v>32.243147093616287</v>
      </c>
      <c r="DJ100" s="154">
        <f t="shared" si="52"/>
        <v>73</v>
      </c>
      <c r="DK100" s="279">
        <f t="shared" si="64"/>
        <v>177</v>
      </c>
      <c r="DL100" s="97"/>
      <c r="DM100" s="154"/>
      <c r="DN100" s="267">
        <f t="shared" si="65"/>
        <v>45</v>
      </c>
      <c r="DO100" s="154">
        <f t="shared" si="66"/>
        <v>45</v>
      </c>
      <c r="DP100" s="154">
        <f t="shared" si="67"/>
        <v>45</v>
      </c>
      <c r="DQ100" s="154">
        <f t="shared" si="68"/>
        <v>75</v>
      </c>
      <c r="DR100" s="154">
        <f t="shared" si="69"/>
        <v>75</v>
      </c>
      <c r="DS100" s="154">
        <f t="shared" si="70"/>
        <v>120</v>
      </c>
      <c r="DT100" s="154">
        <f t="shared" si="71"/>
        <v>178</v>
      </c>
      <c r="DU100" s="154">
        <f t="shared" si="72"/>
        <v>211</v>
      </c>
      <c r="DV100" s="154">
        <f t="shared" si="73"/>
        <v>246</v>
      </c>
      <c r="DW100" s="154">
        <f t="shared" si="74"/>
        <v>297</v>
      </c>
      <c r="DX100" s="154">
        <f t="shared" si="75"/>
        <v>353</v>
      </c>
      <c r="DY100" s="154">
        <f t="shared" si="76"/>
        <v>353</v>
      </c>
      <c r="DZ100" s="154">
        <f t="shared" si="77"/>
        <v>353</v>
      </c>
      <c r="EA100" s="154">
        <f t="shared" si="78"/>
        <v>363</v>
      </c>
      <c r="EB100" s="264">
        <f t="shared" si="82"/>
        <v>363</v>
      </c>
      <c r="EC100" s="264">
        <f t="shared" si="83"/>
        <v>373</v>
      </c>
      <c r="ED100" s="154">
        <f t="shared" si="53"/>
        <v>11</v>
      </c>
    </row>
    <row r="101" spans="2:137" ht="13" thickBot="1" x14ac:dyDescent="0.3">
      <c r="B101" s="164">
        <v>57</v>
      </c>
      <c r="C101" s="50">
        <f t="shared" si="42"/>
        <v>1</v>
      </c>
      <c r="D101" s="50">
        <f t="shared" si="54"/>
        <v>0</v>
      </c>
      <c r="E101" s="97"/>
      <c r="F101" s="2">
        <f t="shared" si="79"/>
        <v>96</v>
      </c>
      <c r="G101" s="207">
        <v>188</v>
      </c>
      <c r="H101" s="98">
        <f>15- COUNTIF(L101:AC101,"#N/A")</f>
        <v>7</v>
      </c>
      <c r="I101" s="131">
        <f>SUM(AH101:AY101)+SUM(BE101:BT101)</f>
        <v>138</v>
      </c>
      <c r="J101" s="398">
        <f>DI101</f>
        <v>32.211375878184192</v>
      </c>
      <c r="K101" s="456" t="str">
        <f>IF(ISNUMBER(MATCH(G101,'[4]OPR data'!$A$3:$A$2900,0)),"Y","N")</f>
        <v>Y</v>
      </c>
      <c r="L101" s="110"/>
      <c r="M101" s="233"/>
      <c r="N101" s="469" t="e">
        <f>(INDEX(Finish_table!R$4:R$83,MATCH('16 Year_History_Results'!$G101,Finish_table!S$4:S$83,0),1))</f>
        <v>#N/A</v>
      </c>
      <c r="O101" s="233" t="str">
        <f>(INDEX(Finish_table!Z$4:Z$99,MATCH('16 Year_History_Results'!$G101,Finish_table!AA$4:AA$99,0),1))</f>
        <v>QF</v>
      </c>
      <c r="P101" s="233" t="str">
        <f>(INDEX(Finish_table!AI$4:AI$99,MATCH('16 Year_History_Results'!$G101,Finish_table!AJ$4:AJ$99,0),1))</f>
        <v>QF</v>
      </c>
      <c r="Q101" s="233" t="str">
        <f>(INDEX(Finish_table!AR$4:AR$99,MATCH('16 Year_History_Results'!$G101,Finish_table!AS$4:AS$99,0),1))</f>
        <v>QF</v>
      </c>
      <c r="R101" s="233" t="e">
        <f>(INDEX(Finish_table!BA$4:BA$99,MATCH('16 Year_History_Results'!$G101,Finish_table!BB$4:BB$99,0),1))</f>
        <v>#N/A</v>
      </c>
      <c r="S101" s="233" t="e">
        <f>(INDEX(Finish_table!BJ$4:BJ$99,MATCH('16 Year_History_Results'!$G101,Finish_table!BK$4:BK$99,0),1))</f>
        <v>#N/A</v>
      </c>
      <c r="T101" s="233" t="e">
        <f>(INDEX(Finish_table!BS$4:BS$99,MATCH('16 Year_History_Results'!$G101,Finish_table!BT$4:BT$99,0),1))</f>
        <v>#N/A</v>
      </c>
      <c r="U101" s="233" t="e">
        <f>(INDEX(Finish_table!CB$4:CB$99,MATCH('16 Year_History_Results'!$G101,Finish_table!CC$4:CC$99,0),1))</f>
        <v>#N/A</v>
      </c>
      <c r="V101" s="233" t="str">
        <f>(INDEX(Finish_table!CK$4:CK$99,MATCH('16 Year_History_Results'!$G101,Finish_table!CL$4:CL$99,0),1))</f>
        <v>F</v>
      </c>
      <c r="W101" s="233" t="str">
        <f>(INDEX(Finish_table!CT$4:CT$99,MATCH('16 Year_History_Results'!$G101,Finish_table!CU$4:CU$99,0),1))</f>
        <v>QF</v>
      </c>
      <c r="X101" s="233" t="str">
        <f>(INDEX(Finish_table!DC$4:DC$99,MATCH('16 Year_History_Results'!$G101,Finish_table!DD$4:DD$99,0),1))</f>
        <v>F</v>
      </c>
      <c r="Y101" s="233" t="e">
        <f>(INDEX(Finish_table!DL$4:DL$99,MATCH('16 Year_History_Results'!$G101,Finish_table!DM$4:DM$99,0),1))</f>
        <v>#N/A</v>
      </c>
      <c r="Z101" s="233" t="e">
        <f>(INDEX(Finish_table!DU$4:DU$99,MATCH('16 Year_History_Results'!$G101,Finish_table!DV$4:DV$99,0),1))</f>
        <v>#N/A</v>
      </c>
      <c r="AA101" s="233" t="str">
        <f>(INDEX(Finish_table!ED$4:ED$140,MATCH('16 Year_History_Results'!$G101,Finish_table!EE$4:EE$140,0),1))</f>
        <v>SF</v>
      </c>
      <c r="AB101" s="233" t="str">
        <f>(INDEX(Finish_table!EM$4:EM$224,MATCH('16 Year_History_Results'!$G101,Finish_table!EN$4:EN$224,0),1))</f>
        <v>SF</v>
      </c>
      <c r="AC101" s="253" t="e">
        <f>(INDEX(Finish_table!EW$4:EW$224,MATCH('16 Year_History_Results'!$G101,Finish_table!EX$4:EX$224,0),1))</f>
        <v>#N/A</v>
      </c>
      <c r="AD101" s="2"/>
      <c r="AE101" s="97"/>
      <c r="AG101">
        <f t="shared" si="43"/>
        <v>188</v>
      </c>
      <c r="AH101" s="110"/>
      <c r="AI101" s="2"/>
      <c r="AJ101" s="146">
        <f>INDEX('2001'!$C$44:$C$140,'16 Year_History_Results'!BZ101)</f>
        <v>0</v>
      </c>
      <c r="AK101" s="2">
        <f>INDEX('2002'!$C$44:$C$140,'16 Year_History_Results'!CA101)</f>
        <v>0</v>
      </c>
      <c r="AL101" s="2">
        <f>INDEX('2003'!$C$44:$C$140,'16 Year_History_Results'!CB101)</f>
        <v>0</v>
      </c>
      <c r="AM101" s="2">
        <f>INDEX('2004'!$C$44:$C$140,'16 Year_History_Results'!CC101)</f>
        <v>0</v>
      </c>
      <c r="AN101" s="2">
        <f>INDEX('2005'!$C$44:$C$140,'16 Year_History_Results'!CD101)</f>
        <v>0</v>
      </c>
      <c r="AO101" s="2">
        <f>INDEX('2006'!$C$44:$C$140,'16 Year_History_Results'!CE101)</f>
        <v>0</v>
      </c>
      <c r="AP101" s="2">
        <f>INDEX('2007'!$C$44:$C$140,'16 Year_History_Results'!CF101)</f>
        <v>0</v>
      </c>
      <c r="AQ101" s="2">
        <f>INDEX('2008'!$C$44:$C$140,'16 Year_History_Results'!CG101)</f>
        <v>0</v>
      </c>
      <c r="AR101" s="2">
        <f>INDEX('2009'!$C$44:$C$140,'16 Year_History_Results'!CH101)</f>
        <v>20</v>
      </c>
      <c r="AS101" s="2">
        <f>INDEX('2010'!$C$44:$C$140,'16 Year_History_Results'!CI101)</f>
        <v>0</v>
      </c>
      <c r="AT101" s="2">
        <f>INDEX('2011'!$C$44:$C$140,'16 Year_History_Results'!CJ101)</f>
        <v>20</v>
      </c>
      <c r="AU101" s="2">
        <f>INDEX('2012'!$C$44:$C$140,'16 Year_History_Results'!CK101)</f>
        <v>0</v>
      </c>
      <c r="AV101" s="2">
        <f>INDEX('2013'!$C$44:$C$140,'16 Year_History_Results'!CL101)</f>
        <v>0</v>
      </c>
      <c r="AW101" s="2">
        <f>INDEX('2014'!$C$52:$C$180,'16 Year_History_Results'!CM101)</f>
        <v>10</v>
      </c>
      <c r="AX101" s="2">
        <f>INDEX('2015'!$E$52:$E$308,'16 Year_History_Results'!CN101)</f>
        <v>5</v>
      </c>
      <c r="AY101" s="147">
        <f>INDEX('2016'!$E$52:$E$308,'16 Year_History_Results'!CO101)</f>
        <v>10</v>
      </c>
      <c r="AZ101" s="2"/>
      <c r="BA101" s="2"/>
      <c r="BB101">
        <f t="shared" si="55"/>
        <v>188</v>
      </c>
      <c r="BC101" s="110"/>
      <c r="BD101" s="2"/>
      <c r="BE101" s="146">
        <f>INDEX('2001'!$B$44:$B$140,'16 Year_History_Results'!BZ101)</f>
        <v>0</v>
      </c>
      <c r="BF101" s="2">
        <f>INDEX('2002'!$B$44:$B$140,'16 Year_History_Results'!CA101)</f>
        <v>10</v>
      </c>
      <c r="BG101" s="2">
        <f>INDEX('2003'!$B$44:$B$140,'16 Year_History_Results'!CB101)</f>
        <v>5</v>
      </c>
      <c r="BH101" s="2">
        <f>INDEX('2004'!$B$44:$B$140,'16 Year_History_Results'!CC101)</f>
        <v>13</v>
      </c>
      <c r="BI101" s="2">
        <f>INDEX('2005'!$B$44:$B$140,'16 Year_History_Results'!CD101)</f>
        <v>0</v>
      </c>
      <c r="BJ101" s="2">
        <f>INDEX('2006'!$B$44:$B$140,'16 Year_History_Results'!CE101)</f>
        <v>0</v>
      </c>
      <c r="BK101" s="2">
        <f>INDEX('2007'!$B$44:$B$140,'16 Year_History_Results'!CF101)</f>
        <v>0</v>
      </c>
      <c r="BL101" s="2">
        <f>INDEX('2008'!$B$44:$B$140,'16 Year_History_Results'!CG101)</f>
        <v>0</v>
      </c>
      <c r="BM101" s="2">
        <f>INDEX('2009'!$B$44:$B$140,'16 Year_History_Results'!CH101)</f>
        <v>13</v>
      </c>
      <c r="BN101" s="2">
        <f>INDEX('2010'!$B$44:$B$140,'16 Year_History_Results'!CI101)</f>
        <v>11</v>
      </c>
      <c r="BO101" s="2">
        <f>INDEX('2011'!$B$44:$B$140,'16 Year_History_Results'!CJ101)</f>
        <v>4</v>
      </c>
      <c r="BP101" s="2">
        <f>INDEX('2012'!$B$44:$B$140,'16 Year_History_Results'!CK101)</f>
        <v>0</v>
      </c>
      <c r="BQ101" s="2">
        <f>INDEX('2013'!$B$44:$B$140,'16 Year_History_Results'!CL101)</f>
        <v>0</v>
      </c>
      <c r="BR101" s="2">
        <f>INDEX('2014'!$B$52:$B$180,'16 Year_History_Results'!CM101)</f>
        <v>14</v>
      </c>
      <c r="BS101" s="147">
        <f>INDEX('2015'!$B$52:$B$308,'16 Year_History_Results'!CN101)</f>
        <v>3</v>
      </c>
      <c r="BT101" s="147">
        <f>INDEX('2016'!$B$52:$B$308,'16 Year_History_Results'!CO101)</f>
        <v>0</v>
      </c>
      <c r="BW101">
        <f t="shared" si="56"/>
        <v>188</v>
      </c>
      <c r="BX101" s="110"/>
      <c r="BY101" s="2"/>
      <c r="BZ101" s="146">
        <f>IF(ISNA(MATCH($BW101,'2001'!$A$44:$A$139,0)),97,MATCH($BW101,'2001'!$A$44:$A$139,0))</f>
        <v>97</v>
      </c>
      <c r="CA101" s="2">
        <f>IF(ISNA(MATCH($BW101,'2002'!$A$44:$A$139,0)),97,MATCH($BW101,'2002'!$A$44:$A$139,0))</f>
        <v>44</v>
      </c>
      <c r="CB101" s="2">
        <f>IF(ISNA(MATCH($BW101,'2003'!$A$44:$A$139,0)),97,MATCH($BW101,'2003'!$A$44:$A$139,0))</f>
        <v>33</v>
      </c>
      <c r="CC101" s="2">
        <f>IF(ISNA(MATCH($BW101,'2004'!$A$44:$A$139,0)),97,MATCH($BW101,'2004'!$A$44:$A$139,0))</f>
        <v>31</v>
      </c>
      <c r="CD101" s="2">
        <f>IF(ISNA(MATCH($BW101,'2005'!$A$44:$A$139,0)),97,MATCH($BW101,'2005'!$A$44:$A$139,0))</f>
        <v>97</v>
      </c>
      <c r="CE101" s="2">
        <f>IF(ISNA(MATCH($BW101,'2006'!$A$44:$A$139,0)),97,MATCH($BW101,'2006'!$A$44:$A$139,0))</f>
        <v>97</v>
      </c>
      <c r="CF101" s="2">
        <f>IF(ISNA(MATCH($BW101,'2007'!$A$44:$A$139,0)),97,MATCH($BW101,'2007'!$A$44:$A$139,0))</f>
        <v>97</v>
      </c>
      <c r="CG101" s="2">
        <f>IF(ISNA(MATCH($BW101,'2008'!$A$44:$A$139,0)),97,MATCH($BW101,'2008'!$A$44:$A$139,0))</f>
        <v>97</v>
      </c>
      <c r="CH101" s="2">
        <f>IF(ISNA(MATCH($BW101,'2009'!$A$44:$A$139,0)),97,MATCH($BW101,'2009'!$A$44:$A$139,0))</f>
        <v>26</v>
      </c>
      <c r="CI101" s="2">
        <f>IF(ISNA(MATCH($BW101,'2010'!$A$44:$A$139,0)),97,MATCH($BW101,'2010'!$A$44:$A$139,0))</f>
        <v>21</v>
      </c>
      <c r="CJ101" s="2">
        <f>IF(ISNA(MATCH($BW101,'2011'!$A$44:$A$139,0)),97,MATCH($BW101,'2011'!$A$44:$A$139,0))</f>
        <v>20</v>
      </c>
      <c r="CK101" s="2">
        <f>IF(ISNA(MATCH($BW101,'2012'!$A$44:$A$139,0)),97,MATCH($BW101,'2012'!$A$44:$A$139,0))</f>
        <v>97</v>
      </c>
      <c r="CL101" s="2">
        <f>IF(ISNA(MATCH($BW101,'2013'!$A$44:$A$139,0)),97,MATCH($BW101,'2013'!$A$44:$A$139,0))</f>
        <v>97</v>
      </c>
      <c r="CM101" s="2">
        <f>IF(ISNA(MATCH($BW101,'2014'!$A$52:$A$179,0)),129,MATCH($BW101,'2014'!$A$52:$A$179,0))</f>
        <v>20</v>
      </c>
      <c r="CN101" s="147">
        <f>IF(ISNA(MATCH($BW101,'2015'!$A$52:$A$307,0)),257,MATCH($BW101,'2015'!$A$52:$A$307,0))</f>
        <v>27</v>
      </c>
      <c r="CO101" s="147">
        <f>IF(ISNA(MATCH($BW101,'2016'!$A$52:$A$307,0)),257,MATCH($BW101,'2016'!$A$52:$A$307,0))</f>
        <v>31</v>
      </c>
      <c r="CQ101">
        <f t="shared" si="57"/>
        <v>188</v>
      </c>
      <c r="CR101" s="281"/>
      <c r="CS101" s="279"/>
      <c r="CT101" s="278">
        <f t="shared" si="58"/>
        <v>0</v>
      </c>
      <c r="CU101" s="279">
        <f t="shared" si="44"/>
        <v>10</v>
      </c>
      <c r="CV101" s="279">
        <f t="shared" si="45"/>
        <v>11.666</v>
      </c>
      <c r="CW101" s="279">
        <f t="shared" si="46"/>
        <v>20.776555600000002</v>
      </c>
      <c r="CX101" s="279">
        <f t="shared" si="47"/>
        <v>13.849651962960001</v>
      </c>
      <c r="CY101" s="279">
        <f t="shared" si="48"/>
        <v>9.2321779985091368</v>
      </c>
      <c r="CZ101" s="279">
        <f t="shared" si="49"/>
        <v>6.1541698538061906</v>
      </c>
      <c r="DA101" s="279">
        <f t="shared" si="50"/>
        <v>4.1023696245472063</v>
      </c>
      <c r="DB101" s="279">
        <f t="shared" si="51"/>
        <v>35.734639591723166</v>
      </c>
      <c r="DC101" s="279">
        <f t="shared" si="59"/>
        <v>34.820710751842661</v>
      </c>
      <c r="DD101" s="279">
        <f t="shared" si="60"/>
        <v>47.211485787178319</v>
      </c>
      <c r="DE101" s="279">
        <f t="shared" si="61"/>
        <v>31.471176425733066</v>
      </c>
      <c r="DF101" s="279">
        <f t="shared" si="62"/>
        <v>20.978686205393661</v>
      </c>
      <c r="DG101" s="279">
        <f t="shared" si="63"/>
        <v>37.984392224515418</v>
      </c>
      <c r="DH101" s="280">
        <f t="shared" si="80"/>
        <v>33.320395856861978</v>
      </c>
      <c r="DI101" s="280">
        <f t="shared" si="81"/>
        <v>32.211375878184192</v>
      </c>
      <c r="DJ101" s="154">
        <f t="shared" si="52"/>
        <v>74</v>
      </c>
      <c r="DK101" s="279">
        <f t="shared" si="64"/>
        <v>188</v>
      </c>
      <c r="DL101" s="97"/>
      <c r="DM101" s="154"/>
      <c r="DN101" s="267">
        <f t="shared" si="65"/>
        <v>0</v>
      </c>
      <c r="DO101" s="154">
        <f t="shared" si="66"/>
        <v>10</v>
      </c>
      <c r="DP101" s="154">
        <f t="shared" si="67"/>
        <v>15</v>
      </c>
      <c r="DQ101" s="154">
        <f t="shared" si="68"/>
        <v>28</v>
      </c>
      <c r="DR101" s="154">
        <f t="shared" si="69"/>
        <v>28</v>
      </c>
      <c r="DS101" s="154">
        <f t="shared" si="70"/>
        <v>28</v>
      </c>
      <c r="DT101" s="154">
        <f t="shared" si="71"/>
        <v>28</v>
      </c>
      <c r="DU101" s="154">
        <f t="shared" si="72"/>
        <v>28</v>
      </c>
      <c r="DV101" s="154">
        <f t="shared" si="73"/>
        <v>61</v>
      </c>
      <c r="DW101" s="154">
        <f t="shared" si="74"/>
        <v>72</v>
      </c>
      <c r="DX101" s="154">
        <f t="shared" si="75"/>
        <v>96</v>
      </c>
      <c r="DY101" s="154">
        <f t="shared" si="76"/>
        <v>96</v>
      </c>
      <c r="DZ101" s="154">
        <f t="shared" si="77"/>
        <v>96</v>
      </c>
      <c r="EA101" s="154">
        <f t="shared" si="78"/>
        <v>120</v>
      </c>
      <c r="EB101" s="264">
        <f t="shared" si="82"/>
        <v>128</v>
      </c>
      <c r="EC101" s="264">
        <f t="shared" si="83"/>
        <v>138</v>
      </c>
      <c r="ED101" s="154">
        <f t="shared" si="53"/>
        <v>56</v>
      </c>
    </row>
    <row r="102" spans="2:137" ht="13" thickBot="1" x14ac:dyDescent="0.3">
      <c r="B102" s="162">
        <v>57</v>
      </c>
      <c r="C102" s="50">
        <f t="shared" si="42"/>
        <v>2</v>
      </c>
      <c r="D102" s="50">
        <f t="shared" si="54"/>
        <v>2</v>
      </c>
      <c r="E102" s="97"/>
      <c r="F102" s="2">
        <f t="shared" si="79"/>
        <v>97</v>
      </c>
      <c r="G102" s="487">
        <v>4003</v>
      </c>
      <c r="H102" s="98">
        <f>15- COUNTIF(L102:AC102,"#N/A")</f>
        <v>1</v>
      </c>
      <c r="I102" s="131">
        <f>SUM(AH102:AY102)+SUM(BE102:BT102)</f>
        <v>35</v>
      </c>
      <c r="J102" s="398">
        <f>DI102</f>
        <v>31.666</v>
      </c>
      <c r="K102" s="456" t="str">
        <f>IF(ISNUMBER(MATCH(G102,'[4]OPR data'!$A$3:$A$2900,0)),"Y","N")</f>
        <v>Y</v>
      </c>
      <c r="L102" s="110"/>
      <c r="M102" s="233"/>
      <c r="N102" s="469" t="e">
        <f>(INDEX(Finish_table!R$4:R$83,MATCH('16 Year_History_Results'!$G102,Finish_table!S$4:S$83,0),1))</f>
        <v>#N/A</v>
      </c>
      <c r="O102" s="233" t="e">
        <f>(INDEX(Finish_table!Z$4:Z$99,MATCH('16 Year_History_Results'!$G102,Finish_table!AA$4:AA$99,0),1))</f>
        <v>#N/A</v>
      </c>
      <c r="P102" s="233" t="e">
        <f>(INDEX(Finish_table!AI$4:AI$99,MATCH('16 Year_History_Results'!$G102,Finish_table!AJ$4:AJ$99,0),1))</f>
        <v>#N/A</v>
      </c>
      <c r="Q102" s="233" t="e">
        <f>(INDEX(Finish_table!AR$4:AR$99,MATCH('16 Year_History_Results'!$G102,Finish_table!AS$4:AS$99,0),1))</f>
        <v>#N/A</v>
      </c>
      <c r="R102" s="233" t="e">
        <f>(INDEX(Finish_table!BA$4:BA$99,MATCH('16 Year_History_Results'!$G102,Finish_table!BB$4:BB$99,0),1))</f>
        <v>#N/A</v>
      </c>
      <c r="S102" s="233" t="e">
        <f>(INDEX(Finish_table!BJ$4:BJ$99,MATCH('16 Year_History_Results'!$G102,Finish_table!BK$4:BK$99,0),1))</f>
        <v>#N/A</v>
      </c>
      <c r="T102" s="233" t="e">
        <f>(INDEX(Finish_table!BS$4:BS$99,MATCH('16 Year_History_Results'!$G102,Finish_table!BT$4:BT$99,0),1))</f>
        <v>#N/A</v>
      </c>
      <c r="U102" s="233" t="e">
        <f>(INDEX(Finish_table!CB$4:CB$99,MATCH('16 Year_History_Results'!$G102,Finish_table!CC$4:CC$99,0),1))</f>
        <v>#N/A</v>
      </c>
      <c r="V102" s="233" t="e">
        <f>(INDEX(Finish_table!CK$4:CK$99,MATCH('16 Year_History_Results'!$G102,Finish_table!CL$4:CL$99,0),1))</f>
        <v>#N/A</v>
      </c>
      <c r="W102" s="233" t="e">
        <f>(INDEX(Finish_table!CT$4:CT$99,MATCH('16 Year_History_Results'!$G102,Finish_table!CU$4:CU$99,0),1))</f>
        <v>#N/A</v>
      </c>
      <c r="X102" s="233" t="e">
        <f>(INDEX(Finish_table!DC$4:DC$99,MATCH('16 Year_History_Results'!$G102,Finish_table!DD$4:DD$99,0),1))</f>
        <v>#N/A</v>
      </c>
      <c r="Y102" s="233" t="e">
        <f>(INDEX(Finish_table!DL$4:DL$99,MATCH('16 Year_History_Results'!$G102,Finish_table!DM$4:DM$99,0),1))</f>
        <v>#N/A</v>
      </c>
      <c r="Z102" s="233" t="e">
        <f>(INDEX(Finish_table!DU$4:DU$99,MATCH('16 Year_History_Results'!$G102,Finish_table!DV$4:DV$99,0),1))</f>
        <v>#N/A</v>
      </c>
      <c r="AA102" s="233" t="e">
        <f>(INDEX(Finish_table!ED$4:ED$140,MATCH('16 Year_History_Results'!$G102,Finish_table!EE$4:EE$140,0),1))</f>
        <v>#N/A</v>
      </c>
      <c r="AB102" s="233" t="str">
        <f>(INDEX(Finish_table!EM$4:EM$224,MATCH('16 Year_History_Results'!$G102,Finish_table!EN$4:EN$224,0),1))</f>
        <v>QF</v>
      </c>
      <c r="AC102" s="253" t="str">
        <f>(INDEX(Finish_table!EW$4:EW$224,MATCH('16 Year_History_Results'!$G102,Finish_table!EX$4:EX$224,0),1))</f>
        <v>SF</v>
      </c>
      <c r="AD102" s="2"/>
      <c r="AE102" s="97"/>
      <c r="AG102">
        <f t="shared" si="43"/>
        <v>4003</v>
      </c>
      <c r="AH102" s="110"/>
      <c r="AI102" s="2"/>
      <c r="AJ102" s="146">
        <f>INDEX('2001'!$C$44:$C$140,'16 Year_History_Results'!BZ102)</f>
        <v>0</v>
      </c>
      <c r="AK102" s="2">
        <f>INDEX('2002'!$C$44:$C$140,'16 Year_History_Results'!CA102)</f>
        <v>0</v>
      </c>
      <c r="AL102" s="2">
        <f>INDEX('2003'!$C$44:$C$140,'16 Year_History_Results'!CB102)</f>
        <v>0</v>
      </c>
      <c r="AM102" s="2">
        <f>INDEX('2004'!$C$44:$C$140,'16 Year_History_Results'!CC102)</f>
        <v>0</v>
      </c>
      <c r="AN102" s="2">
        <f>INDEX('2005'!$C$44:$C$140,'16 Year_History_Results'!CD102)</f>
        <v>0</v>
      </c>
      <c r="AO102" s="2">
        <f>INDEX('2006'!$C$44:$C$140,'16 Year_History_Results'!CE102)</f>
        <v>0</v>
      </c>
      <c r="AP102" s="2">
        <f>INDEX('2007'!$C$44:$C$140,'16 Year_History_Results'!CF102)</f>
        <v>0</v>
      </c>
      <c r="AQ102" s="2">
        <f>INDEX('2008'!$C$44:$C$140,'16 Year_History_Results'!CG102)</f>
        <v>0</v>
      </c>
      <c r="AR102" s="2">
        <f>INDEX('2009'!$C$44:$C$140,'16 Year_History_Results'!CH102)</f>
        <v>0</v>
      </c>
      <c r="AS102" s="2">
        <f>INDEX('2010'!$C$44:$C$140,'16 Year_History_Results'!CI102)</f>
        <v>0</v>
      </c>
      <c r="AT102" s="2">
        <f>INDEX('2011'!$C$44:$C$140,'16 Year_History_Results'!CJ102)</f>
        <v>0</v>
      </c>
      <c r="AU102" s="2">
        <f>INDEX('2012'!$C$44:$C$140,'16 Year_History_Results'!CK102)</f>
        <v>0</v>
      </c>
      <c r="AV102" s="2">
        <f>INDEX('2013'!$C$44:$C$140,'16 Year_History_Results'!CL102)</f>
        <v>0</v>
      </c>
      <c r="AW102" s="2">
        <f>INDEX('2014'!$C$52:$C$180,'16 Year_History_Results'!CM102)</f>
        <v>0</v>
      </c>
      <c r="AX102" s="2">
        <f>INDEX('2015'!$E$52:$E$308,'16 Year_History_Results'!CN102)</f>
        <v>0</v>
      </c>
      <c r="AY102" s="147">
        <f>INDEX('2016'!$E$52:$E$308,'16 Year_History_Results'!CO102)</f>
        <v>10</v>
      </c>
      <c r="AZ102" s="2"/>
      <c r="BA102" s="2"/>
      <c r="BB102">
        <f t="shared" si="55"/>
        <v>4003</v>
      </c>
      <c r="BC102" s="110"/>
      <c r="BD102" s="2"/>
      <c r="BE102" s="146">
        <f>INDEX('2001'!$B$44:$B$140,'16 Year_History_Results'!BZ102)</f>
        <v>0</v>
      </c>
      <c r="BF102" s="2">
        <f>INDEX('2002'!$B$44:$B$140,'16 Year_History_Results'!CA102)</f>
        <v>0</v>
      </c>
      <c r="BG102" s="2">
        <f>INDEX('2003'!$B$44:$B$140,'16 Year_History_Results'!CB102)</f>
        <v>0</v>
      </c>
      <c r="BH102" s="2">
        <f>INDEX('2004'!$B$44:$B$140,'16 Year_History_Results'!CC102)</f>
        <v>0</v>
      </c>
      <c r="BI102" s="2">
        <f>INDEX('2005'!$B$44:$B$140,'16 Year_History_Results'!CD102)</f>
        <v>0</v>
      </c>
      <c r="BJ102" s="2">
        <f>INDEX('2006'!$B$44:$B$140,'16 Year_History_Results'!CE102)</f>
        <v>0</v>
      </c>
      <c r="BK102" s="2">
        <f>INDEX('2007'!$B$44:$B$140,'16 Year_History_Results'!CF102)</f>
        <v>0</v>
      </c>
      <c r="BL102" s="2">
        <f>INDEX('2008'!$B$44:$B$140,'16 Year_History_Results'!CG102)</f>
        <v>0</v>
      </c>
      <c r="BM102" s="2">
        <f>INDEX('2009'!$B$44:$B$140,'16 Year_History_Results'!CH102)</f>
        <v>0</v>
      </c>
      <c r="BN102" s="2">
        <f>INDEX('2010'!$B$44:$B$140,'16 Year_History_Results'!CI102)</f>
        <v>0</v>
      </c>
      <c r="BO102" s="2">
        <f>INDEX('2011'!$B$44:$B$140,'16 Year_History_Results'!CJ102)</f>
        <v>0</v>
      </c>
      <c r="BP102" s="2">
        <f>INDEX('2012'!$B$44:$B$140,'16 Year_History_Results'!CK102)</f>
        <v>0</v>
      </c>
      <c r="BQ102" s="2">
        <f>INDEX('2013'!$B$44:$B$140,'16 Year_History_Results'!CL102)</f>
        <v>0</v>
      </c>
      <c r="BR102" s="2">
        <f>INDEX('2014'!$B$52:$B$180,'16 Year_History_Results'!CM102)</f>
        <v>0</v>
      </c>
      <c r="BS102" s="147">
        <f>INDEX('2015'!$B$52:$B$308,'16 Year_History_Results'!CN102)</f>
        <v>10</v>
      </c>
      <c r="BT102" s="147">
        <f>INDEX('2016'!$B$52:$B$308,'16 Year_History_Results'!CO102)</f>
        <v>15</v>
      </c>
      <c r="BW102">
        <f t="shared" si="56"/>
        <v>4003</v>
      </c>
      <c r="BX102" s="110"/>
      <c r="BY102" s="2"/>
      <c r="BZ102" s="146">
        <f>IF(ISNA(MATCH($BW102,'2001'!$A$44:$A$139,0)),97,MATCH($BW102,'2001'!$A$44:$A$139,0))</f>
        <v>97</v>
      </c>
      <c r="CA102" s="2">
        <f>IF(ISNA(MATCH($BW102,'2002'!$A$44:$A$139,0)),97,MATCH($BW102,'2002'!$A$44:$A$139,0))</f>
        <v>97</v>
      </c>
      <c r="CB102" s="2">
        <f>IF(ISNA(MATCH($BW102,'2003'!$A$44:$A$139,0)),97,MATCH($BW102,'2003'!$A$44:$A$139,0))</f>
        <v>97</v>
      </c>
      <c r="CC102" s="2">
        <f>IF(ISNA(MATCH($BW102,'2004'!$A$44:$A$139,0)),97,MATCH($BW102,'2004'!$A$44:$A$139,0))</f>
        <v>97</v>
      </c>
      <c r="CD102" s="2">
        <f>IF(ISNA(MATCH($BW102,'2005'!$A$44:$A$139,0)),97,MATCH($BW102,'2005'!$A$44:$A$139,0))</f>
        <v>97</v>
      </c>
      <c r="CE102" s="2">
        <f>IF(ISNA(MATCH($BW102,'2006'!$A$44:$A$139,0)),97,MATCH($BW102,'2006'!$A$44:$A$139,0))</f>
        <v>97</v>
      </c>
      <c r="CF102" s="2">
        <f>IF(ISNA(MATCH($BW102,'2007'!$A$44:$A$139,0)),97,MATCH($BW102,'2007'!$A$44:$A$139,0))</f>
        <v>97</v>
      </c>
      <c r="CG102" s="2">
        <f>IF(ISNA(MATCH($BW102,'2008'!$A$44:$A$139,0)),97,MATCH($BW102,'2008'!$A$44:$A$139,0))</f>
        <v>97</v>
      </c>
      <c r="CH102" s="2">
        <f>IF(ISNA(MATCH($BW102,'2009'!$A$44:$A$139,0)),97,MATCH($BW102,'2009'!$A$44:$A$139,0))</f>
        <v>97</v>
      </c>
      <c r="CI102" s="2">
        <f>IF(ISNA(MATCH($BW102,'2010'!$A$44:$A$139,0)),97,MATCH($BW102,'2010'!$A$44:$A$139,0))</f>
        <v>97</v>
      </c>
      <c r="CJ102" s="2">
        <f>IF(ISNA(MATCH($BW102,'2011'!$A$44:$A$139,0)),97,MATCH($BW102,'2011'!$A$44:$A$139,0))</f>
        <v>97</v>
      </c>
      <c r="CK102" s="2">
        <f>IF(ISNA(MATCH($BW102,'2012'!$A$44:$A$139,0)),97,MATCH($BW102,'2012'!$A$44:$A$139,0))</f>
        <v>97</v>
      </c>
      <c r="CL102" s="2">
        <f>IF(ISNA(MATCH($BW102,'2013'!$A$44:$A$139,0)),97,MATCH($BW102,'2013'!$A$44:$A$139,0))</f>
        <v>97</v>
      </c>
      <c r="CM102" s="2">
        <f>IF(ISNA(MATCH($BW102,'2014'!$A$52:$A$179,0)),129,MATCH($BW102,'2014'!$A$52:$A$179,0))</f>
        <v>129</v>
      </c>
      <c r="CN102" s="147">
        <f>IF(ISNA(MATCH($BW102,'2015'!$A$52:$A$307,0)),257,MATCH($BW102,'2015'!$A$52:$A$307,0))</f>
        <v>218</v>
      </c>
      <c r="CO102" s="147">
        <f>IF(ISNA(MATCH($BW102,'2016'!$A$52:$A$307,0)),257,MATCH($BW102,'2016'!$A$52:$A$307,0))</f>
        <v>212</v>
      </c>
      <c r="CQ102">
        <f t="shared" si="57"/>
        <v>4003</v>
      </c>
      <c r="CR102" s="281"/>
      <c r="CS102" s="279"/>
      <c r="CT102" s="278">
        <f t="shared" si="58"/>
        <v>0</v>
      </c>
      <c r="CU102" s="279">
        <f t="shared" si="44"/>
        <v>0</v>
      </c>
      <c r="CV102" s="279">
        <f t="shared" si="45"/>
        <v>0</v>
      </c>
      <c r="CW102" s="279">
        <f t="shared" si="46"/>
        <v>0</v>
      </c>
      <c r="CX102" s="279">
        <f t="shared" si="47"/>
        <v>0</v>
      </c>
      <c r="CY102" s="279">
        <f t="shared" si="48"/>
        <v>0</v>
      </c>
      <c r="CZ102" s="279">
        <f t="shared" si="49"/>
        <v>0</v>
      </c>
      <c r="DA102" s="279">
        <f t="shared" si="50"/>
        <v>0</v>
      </c>
      <c r="DB102" s="279">
        <f t="shared" si="51"/>
        <v>0</v>
      </c>
      <c r="DC102" s="279">
        <f t="shared" si="59"/>
        <v>0</v>
      </c>
      <c r="DD102" s="279">
        <f t="shared" si="60"/>
        <v>0</v>
      </c>
      <c r="DE102" s="279">
        <f t="shared" si="61"/>
        <v>0</v>
      </c>
      <c r="DF102" s="279">
        <f t="shared" si="62"/>
        <v>0</v>
      </c>
      <c r="DG102" s="279">
        <f t="shared" si="63"/>
        <v>0</v>
      </c>
      <c r="DH102" s="280">
        <f t="shared" si="80"/>
        <v>10</v>
      </c>
      <c r="DI102" s="280">
        <f t="shared" si="81"/>
        <v>31.666</v>
      </c>
      <c r="DJ102" s="154">
        <f t="shared" si="52"/>
        <v>201</v>
      </c>
      <c r="DK102" s="279">
        <f t="shared" si="64"/>
        <v>4003</v>
      </c>
      <c r="DL102" s="97"/>
      <c r="DM102" s="154"/>
      <c r="DN102" s="267">
        <f t="shared" si="65"/>
        <v>0</v>
      </c>
      <c r="DO102" s="154">
        <f t="shared" si="66"/>
        <v>0</v>
      </c>
      <c r="DP102" s="154">
        <f t="shared" si="67"/>
        <v>0</v>
      </c>
      <c r="DQ102" s="154">
        <f t="shared" si="68"/>
        <v>0</v>
      </c>
      <c r="DR102" s="154">
        <f t="shared" si="69"/>
        <v>0</v>
      </c>
      <c r="DS102" s="154">
        <f t="shared" si="70"/>
        <v>0</v>
      </c>
      <c r="DT102" s="154">
        <f t="shared" si="71"/>
        <v>0</v>
      </c>
      <c r="DU102" s="154">
        <f t="shared" si="72"/>
        <v>0</v>
      </c>
      <c r="DV102" s="154">
        <f t="shared" si="73"/>
        <v>0</v>
      </c>
      <c r="DW102" s="154">
        <f t="shared" si="74"/>
        <v>0</v>
      </c>
      <c r="DX102" s="154">
        <f t="shared" si="75"/>
        <v>0</v>
      </c>
      <c r="DY102" s="154">
        <f t="shared" si="76"/>
        <v>0</v>
      </c>
      <c r="DZ102" s="154">
        <f t="shared" si="77"/>
        <v>0</v>
      </c>
      <c r="EA102" s="154">
        <f t="shared" si="78"/>
        <v>0</v>
      </c>
      <c r="EB102" s="264">
        <f t="shared" si="82"/>
        <v>10</v>
      </c>
      <c r="EC102" s="264">
        <f t="shared" si="83"/>
        <v>35</v>
      </c>
      <c r="ED102" s="154">
        <f t="shared" si="53"/>
        <v>424</v>
      </c>
    </row>
    <row r="103" spans="2:137" ht="13" thickBot="1" x14ac:dyDescent="0.3">
      <c r="B103" s="162">
        <v>58</v>
      </c>
      <c r="C103" s="50">
        <f t="shared" si="42"/>
        <v>1</v>
      </c>
      <c r="D103" s="50">
        <f t="shared" si="54"/>
        <v>1</v>
      </c>
      <c r="E103" s="97"/>
      <c r="F103" s="2">
        <f t="shared" si="79"/>
        <v>98</v>
      </c>
      <c r="G103" s="487">
        <v>2502</v>
      </c>
      <c r="H103" s="98">
        <f>15- COUNTIF(L103:AC103,"#N/A")</f>
        <v>1</v>
      </c>
      <c r="I103" s="131">
        <f>SUM(AH103:AY103)+SUM(BE103:BT103)</f>
        <v>34</v>
      </c>
      <c r="J103" s="398">
        <f>DI103</f>
        <v>31.332799999999999</v>
      </c>
      <c r="K103" s="456" t="str">
        <f>IF(ISNUMBER(MATCH(G103,'[4]OPR data'!$A$3:$A$2900,0)),"Y","N")</f>
        <v>Y</v>
      </c>
      <c r="L103" s="110"/>
      <c r="M103" s="233"/>
      <c r="N103" s="469" t="e">
        <f>(INDEX(Finish_table!R$4:R$83,MATCH('16 Year_History_Results'!$G103,Finish_table!S$4:S$83,0),1))</f>
        <v>#N/A</v>
      </c>
      <c r="O103" s="233" t="e">
        <f>(INDEX(Finish_table!Z$4:Z$99,MATCH('16 Year_History_Results'!$G103,Finish_table!AA$4:AA$99,0),1))</f>
        <v>#N/A</v>
      </c>
      <c r="P103" s="233" t="e">
        <f>(INDEX(Finish_table!AI$4:AI$99,MATCH('16 Year_History_Results'!$G103,Finish_table!AJ$4:AJ$99,0),1))</f>
        <v>#N/A</v>
      </c>
      <c r="Q103" s="233" t="e">
        <f>(INDEX(Finish_table!AR$4:AR$99,MATCH('16 Year_History_Results'!$G103,Finish_table!AS$4:AS$99,0),1))</f>
        <v>#N/A</v>
      </c>
      <c r="R103" s="233" t="e">
        <f>(INDEX(Finish_table!BA$4:BA$99,MATCH('16 Year_History_Results'!$G103,Finish_table!BB$4:BB$99,0),1))</f>
        <v>#N/A</v>
      </c>
      <c r="S103" s="233" t="e">
        <f>(INDEX(Finish_table!BJ$4:BJ$99,MATCH('16 Year_History_Results'!$G103,Finish_table!BK$4:BK$99,0),1))</f>
        <v>#N/A</v>
      </c>
      <c r="T103" s="233" t="e">
        <f>(INDEX(Finish_table!BS$4:BS$99,MATCH('16 Year_History_Results'!$G103,Finish_table!BT$4:BT$99,0),1))</f>
        <v>#N/A</v>
      </c>
      <c r="U103" s="233" t="e">
        <f>(INDEX(Finish_table!CB$4:CB$99,MATCH('16 Year_History_Results'!$G103,Finish_table!CC$4:CC$99,0),1))</f>
        <v>#N/A</v>
      </c>
      <c r="V103" s="233" t="e">
        <f>(INDEX(Finish_table!CK$4:CK$99,MATCH('16 Year_History_Results'!$G103,Finish_table!CL$4:CL$99,0),1))</f>
        <v>#N/A</v>
      </c>
      <c r="W103" s="233" t="e">
        <f>(INDEX(Finish_table!CT$4:CT$99,MATCH('16 Year_History_Results'!$G103,Finish_table!CU$4:CU$99,0),1))</f>
        <v>#N/A</v>
      </c>
      <c r="X103" s="233" t="e">
        <f>(INDEX(Finish_table!DC$4:DC$99,MATCH('16 Year_History_Results'!$G103,Finish_table!DD$4:DD$99,0),1))</f>
        <v>#N/A</v>
      </c>
      <c r="Y103" s="233" t="e">
        <f>(INDEX(Finish_table!DL$4:DL$99,MATCH('16 Year_History_Results'!$G103,Finish_table!DM$4:DM$99,0),1))</f>
        <v>#N/A</v>
      </c>
      <c r="Z103" s="233" t="e">
        <f>(INDEX(Finish_table!DU$4:DU$99,MATCH('16 Year_History_Results'!$G103,Finish_table!DV$4:DV$99,0),1))</f>
        <v>#N/A</v>
      </c>
      <c r="AA103" s="233" t="e">
        <f>(INDEX(Finish_table!ED$4:ED$140,MATCH('16 Year_History_Results'!$G103,Finish_table!EE$4:EE$140,0),1))</f>
        <v>#N/A</v>
      </c>
      <c r="AB103" s="233" t="str">
        <f>(INDEX(Finish_table!EM$4:EM$224,MATCH('16 Year_History_Results'!$G103,Finish_table!EN$4:EN$224,0),1))</f>
        <v>QF</v>
      </c>
      <c r="AC103" s="253" t="str">
        <f>(INDEX(Finish_table!EW$4:EW$224,MATCH('16 Year_History_Results'!$G103,Finish_table!EX$4:EX$224,0),1))</f>
        <v>W</v>
      </c>
      <c r="AD103" s="2"/>
      <c r="AE103" s="97"/>
      <c r="AG103">
        <f t="shared" si="43"/>
        <v>2502</v>
      </c>
      <c r="AH103" s="110"/>
      <c r="AI103" s="2"/>
      <c r="AJ103" s="146">
        <f>INDEX('2001'!$C$44:$C$140,'16 Year_History_Results'!BZ103)</f>
        <v>0</v>
      </c>
      <c r="AK103" s="2">
        <f>INDEX('2002'!$C$44:$C$140,'16 Year_History_Results'!CA103)</f>
        <v>0</v>
      </c>
      <c r="AL103" s="2">
        <f>INDEX('2003'!$C$44:$C$140,'16 Year_History_Results'!CB103)</f>
        <v>0</v>
      </c>
      <c r="AM103" s="2">
        <f>INDEX('2004'!$C$44:$C$140,'16 Year_History_Results'!CC103)</f>
        <v>0</v>
      </c>
      <c r="AN103" s="2">
        <f>INDEX('2005'!$C$44:$C$140,'16 Year_History_Results'!CD103)</f>
        <v>0</v>
      </c>
      <c r="AO103" s="2">
        <f>INDEX('2006'!$C$44:$C$140,'16 Year_History_Results'!CE103)</f>
        <v>0</v>
      </c>
      <c r="AP103" s="2">
        <f>INDEX('2007'!$C$44:$C$140,'16 Year_History_Results'!CF103)</f>
        <v>0</v>
      </c>
      <c r="AQ103" s="2">
        <f>INDEX('2008'!$C$44:$C$140,'16 Year_History_Results'!CG103)</f>
        <v>0</v>
      </c>
      <c r="AR103" s="2">
        <f>INDEX('2009'!$C$44:$C$140,'16 Year_History_Results'!CH103)</f>
        <v>0</v>
      </c>
      <c r="AS103" s="2">
        <f>INDEX('2010'!$C$44:$C$140,'16 Year_History_Results'!CI103)</f>
        <v>0</v>
      </c>
      <c r="AT103" s="2">
        <f>INDEX('2011'!$C$44:$C$140,'16 Year_History_Results'!CJ103)</f>
        <v>0</v>
      </c>
      <c r="AU103" s="2">
        <f>INDEX('2012'!$C$44:$C$140,'16 Year_History_Results'!CK103)</f>
        <v>0</v>
      </c>
      <c r="AV103" s="2">
        <f>INDEX('2013'!$C$44:$C$140,'16 Year_History_Results'!CL103)</f>
        <v>0</v>
      </c>
      <c r="AW103" s="2">
        <f>INDEX('2014'!$C$52:$C$180,'16 Year_History_Results'!CM103)</f>
        <v>0</v>
      </c>
      <c r="AX103" s="2">
        <f>INDEX('2015'!$E$52:$E$308,'16 Year_History_Results'!CN103)</f>
        <v>0</v>
      </c>
      <c r="AY103" s="147">
        <f>INDEX('2016'!$E$52:$E$308,'16 Year_History_Results'!CO103)</f>
        <v>20</v>
      </c>
      <c r="AZ103" s="2"/>
      <c r="BA103" s="2"/>
      <c r="BB103">
        <f t="shared" si="55"/>
        <v>2502</v>
      </c>
      <c r="BC103" s="110"/>
      <c r="BD103" s="2"/>
      <c r="BE103" s="146">
        <f>INDEX('2001'!$B$44:$B$140,'16 Year_History_Results'!BZ103)</f>
        <v>0</v>
      </c>
      <c r="BF103" s="2">
        <f>INDEX('2002'!$B$44:$B$140,'16 Year_History_Results'!CA103)</f>
        <v>0</v>
      </c>
      <c r="BG103" s="2">
        <f>INDEX('2003'!$B$44:$B$140,'16 Year_History_Results'!CB103)</f>
        <v>0</v>
      </c>
      <c r="BH103" s="2">
        <f>INDEX('2004'!$B$44:$B$140,'16 Year_History_Results'!CC103)</f>
        <v>0</v>
      </c>
      <c r="BI103" s="2">
        <f>INDEX('2005'!$B$44:$B$140,'16 Year_History_Results'!CD103)</f>
        <v>0</v>
      </c>
      <c r="BJ103" s="2">
        <f>INDEX('2006'!$B$44:$B$140,'16 Year_History_Results'!CE103)</f>
        <v>0</v>
      </c>
      <c r="BK103" s="2">
        <f>INDEX('2007'!$B$44:$B$140,'16 Year_History_Results'!CF103)</f>
        <v>0</v>
      </c>
      <c r="BL103" s="2">
        <f>INDEX('2008'!$B$44:$B$140,'16 Year_History_Results'!CG103)</f>
        <v>0</v>
      </c>
      <c r="BM103" s="2">
        <f>INDEX('2009'!$B$44:$B$140,'16 Year_History_Results'!CH103)</f>
        <v>0</v>
      </c>
      <c r="BN103" s="2">
        <f>INDEX('2010'!$B$44:$B$140,'16 Year_History_Results'!CI103)</f>
        <v>0</v>
      </c>
      <c r="BO103" s="2">
        <f>INDEX('2011'!$B$44:$B$140,'16 Year_History_Results'!CJ103)</f>
        <v>0</v>
      </c>
      <c r="BP103" s="2">
        <f>INDEX('2012'!$B$44:$B$140,'16 Year_History_Results'!CK103)</f>
        <v>0</v>
      </c>
      <c r="BQ103" s="2">
        <f>INDEX('2013'!$B$44:$B$140,'16 Year_History_Results'!CL103)</f>
        <v>0</v>
      </c>
      <c r="BR103" s="2">
        <f>INDEX('2014'!$B$52:$B$180,'16 Year_History_Results'!CM103)</f>
        <v>0</v>
      </c>
      <c r="BS103" s="147">
        <f>INDEX('2015'!$B$52:$B$308,'16 Year_History_Results'!CN103)</f>
        <v>8</v>
      </c>
      <c r="BT103" s="147">
        <f>INDEX('2016'!$B$52:$B$308,'16 Year_History_Results'!CO103)</f>
        <v>6</v>
      </c>
      <c r="BW103">
        <f t="shared" si="56"/>
        <v>2502</v>
      </c>
      <c r="BX103" s="110"/>
      <c r="BY103" s="2"/>
      <c r="BZ103" s="146">
        <f>IF(ISNA(MATCH($BW103,'2001'!$A$44:$A$139,0)),97,MATCH($BW103,'2001'!$A$44:$A$139,0))</f>
        <v>97</v>
      </c>
      <c r="CA103" s="2">
        <f>IF(ISNA(MATCH($BW103,'2002'!$A$44:$A$139,0)),97,MATCH($BW103,'2002'!$A$44:$A$139,0))</f>
        <v>97</v>
      </c>
      <c r="CB103" s="2">
        <f>IF(ISNA(MATCH($BW103,'2003'!$A$44:$A$139,0)),97,MATCH($BW103,'2003'!$A$44:$A$139,0))</f>
        <v>97</v>
      </c>
      <c r="CC103" s="2">
        <f>IF(ISNA(MATCH($BW103,'2004'!$A$44:$A$139,0)),97,MATCH($BW103,'2004'!$A$44:$A$139,0))</f>
        <v>97</v>
      </c>
      <c r="CD103" s="2">
        <f>IF(ISNA(MATCH($BW103,'2005'!$A$44:$A$139,0)),97,MATCH($BW103,'2005'!$A$44:$A$139,0))</f>
        <v>97</v>
      </c>
      <c r="CE103" s="2">
        <f>IF(ISNA(MATCH($BW103,'2006'!$A$44:$A$139,0)),97,MATCH($BW103,'2006'!$A$44:$A$139,0))</f>
        <v>97</v>
      </c>
      <c r="CF103" s="2">
        <f>IF(ISNA(MATCH($BW103,'2007'!$A$44:$A$139,0)),97,MATCH($BW103,'2007'!$A$44:$A$139,0))</f>
        <v>97</v>
      </c>
      <c r="CG103" s="2">
        <f>IF(ISNA(MATCH($BW103,'2008'!$A$44:$A$139,0)),97,MATCH($BW103,'2008'!$A$44:$A$139,0))</f>
        <v>97</v>
      </c>
      <c r="CH103" s="2">
        <f>IF(ISNA(MATCH($BW103,'2009'!$A$44:$A$139,0)),97,MATCH($BW103,'2009'!$A$44:$A$139,0))</f>
        <v>97</v>
      </c>
      <c r="CI103" s="2">
        <f>IF(ISNA(MATCH($BW103,'2010'!$A$44:$A$139,0)),97,MATCH($BW103,'2010'!$A$44:$A$139,0))</f>
        <v>97</v>
      </c>
      <c r="CJ103" s="2">
        <f>IF(ISNA(MATCH($BW103,'2011'!$A$44:$A$139,0)),97,MATCH($BW103,'2011'!$A$44:$A$139,0))</f>
        <v>97</v>
      </c>
      <c r="CK103" s="2">
        <f>IF(ISNA(MATCH($BW103,'2012'!$A$44:$A$139,0)),97,MATCH($BW103,'2012'!$A$44:$A$139,0))</f>
        <v>97</v>
      </c>
      <c r="CL103" s="2">
        <f>IF(ISNA(MATCH($BW103,'2013'!$A$44:$A$139,0)),97,MATCH($BW103,'2013'!$A$44:$A$139,0))</f>
        <v>97</v>
      </c>
      <c r="CM103" s="2">
        <f>IF(ISNA(MATCH($BW103,'2014'!$A$52:$A$179,0)),129,MATCH($BW103,'2014'!$A$52:$A$179,0))</f>
        <v>129</v>
      </c>
      <c r="CN103" s="147">
        <f>IF(ISNA(MATCH($BW103,'2015'!$A$52:$A$307,0)),257,MATCH($BW103,'2015'!$A$52:$A$307,0))</f>
        <v>162</v>
      </c>
      <c r="CO103" s="147">
        <f>IF(ISNA(MATCH($BW103,'2016'!$A$52:$A$307,0)),257,MATCH($BW103,'2016'!$A$52:$A$307,0))</f>
        <v>160</v>
      </c>
      <c r="CQ103">
        <f t="shared" si="57"/>
        <v>2502</v>
      </c>
      <c r="CR103" s="281"/>
      <c r="CS103" s="279"/>
      <c r="CT103" s="278">
        <f t="shared" si="58"/>
        <v>0</v>
      </c>
      <c r="CU103" s="279">
        <f t="shared" si="44"/>
        <v>0</v>
      </c>
      <c r="CV103" s="279">
        <f t="shared" si="45"/>
        <v>0</v>
      </c>
      <c r="CW103" s="279">
        <f t="shared" si="46"/>
        <v>0</v>
      </c>
      <c r="CX103" s="279">
        <f t="shared" si="47"/>
        <v>0</v>
      </c>
      <c r="CY103" s="279">
        <f t="shared" si="48"/>
        <v>0</v>
      </c>
      <c r="CZ103" s="279">
        <f t="shared" si="49"/>
        <v>0</v>
      </c>
      <c r="DA103" s="279">
        <f t="shared" si="50"/>
        <v>0</v>
      </c>
      <c r="DB103" s="279">
        <f t="shared" si="51"/>
        <v>0</v>
      </c>
      <c r="DC103" s="279">
        <f t="shared" si="59"/>
        <v>0</v>
      </c>
      <c r="DD103" s="279">
        <f t="shared" si="60"/>
        <v>0</v>
      </c>
      <c r="DE103" s="279">
        <f t="shared" si="61"/>
        <v>0</v>
      </c>
      <c r="DF103" s="279">
        <f t="shared" si="62"/>
        <v>0</v>
      </c>
      <c r="DG103" s="279">
        <f t="shared" si="63"/>
        <v>0</v>
      </c>
      <c r="DH103" s="280">
        <f t="shared" si="80"/>
        <v>8</v>
      </c>
      <c r="DI103" s="280">
        <f t="shared" si="81"/>
        <v>31.332799999999999</v>
      </c>
      <c r="DJ103" s="154">
        <f t="shared" si="52"/>
        <v>222</v>
      </c>
      <c r="DK103" s="279">
        <f t="shared" si="64"/>
        <v>2502</v>
      </c>
      <c r="DL103" s="97"/>
      <c r="DM103" s="154"/>
      <c r="DN103" s="267">
        <f t="shared" si="65"/>
        <v>0</v>
      </c>
      <c r="DO103" s="154">
        <f t="shared" si="66"/>
        <v>0</v>
      </c>
      <c r="DP103" s="154">
        <f t="shared" si="67"/>
        <v>0</v>
      </c>
      <c r="DQ103" s="154">
        <f t="shared" si="68"/>
        <v>0</v>
      </c>
      <c r="DR103" s="154">
        <f t="shared" si="69"/>
        <v>0</v>
      </c>
      <c r="DS103" s="154">
        <f t="shared" si="70"/>
        <v>0</v>
      </c>
      <c r="DT103" s="154">
        <f t="shared" si="71"/>
        <v>0</v>
      </c>
      <c r="DU103" s="154">
        <f t="shared" si="72"/>
        <v>0</v>
      </c>
      <c r="DV103" s="154">
        <f t="shared" si="73"/>
        <v>0</v>
      </c>
      <c r="DW103" s="154">
        <f t="shared" si="74"/>
        <v>0</v>
      </c>
      <c r="DX103" s="154">
        <f t="shared" si="75"/>
        <v>0</v>
      </c>
      <c r="DY103" s="154">
        <f t="shared" si="76"/>
        <v>0</v>
      </c>
      <c r="DZ103" s="154">
        <f t="shared" si="77"/>
        <v>0</v>
      </c>
      <c r="EA103" s="154">
        <f t="shared" si="78"/>
        <v>0</v>
      </c>
      <c r="EB103" s="264">
        <f t="shared" si="82"/>
        <v>8</v>
      </c>
      <c r="EC103" s="264">
        <f t="shared" si="83"/>
        <v>34</v>
      </c>
      <c r="ED103" s="154">
        <f t="shared" si="53"/>
        <v>467</v>
      </c>
    </row>
    <row r="104" spans="2:137" ht="13" thickBot="1" x14ac:dyDescent="0.3">
      <c r="B104" s="162">
        <v>59</v>
      </c>
      <c r="C104" s="50">
        <f t="shared" si="42"/>
        <v>1</v>
      </c>
      <c r="D104" s="50">
        <f t="shared" si="54"/>
        <v>0</v>
      </c>
      <c r="E104" s="97"/>
      <c r="F104" s="2">
        <f t="shared" si="79"/>
        <v>99</v>
      </c>
      <c r="G104" s="493">
        <v>133</v>
      </c>
      <c r="H104" s="98">
        <f>15- COUNTIF(L104:AC104,"#N/A")</f>
        <v>1</v>
      </c>
      <c r="I104" s="131">
        <f>SUM(AH104:AY104)+SUM(BE104:BT104)</f>
        <v>41</v>
      </c>
      <c r="J104" s="398">
        <f>DI104</f>
        <v>31.173241961875245</v>
      </c>
      <c r="K104" s="456" t="str">
        <f>IF(ISNUMBER(MATCH(G104,'[4]OPR data'!$A$3:$A$2900,0)),"Y","N")</f>
        <v>Y</v>
      </c>
      <c r="L104" s="110"/>
      <c r="M104" s="233"/>
      <c r="N104" s="469" t="e">
        <f>(INDEX(Finish_table!R$4:R$83,MATCH('16 Year_History_Results'!$G104,Finish_table!S$4:S$83,0),1))</f>
        <v>#N/A</v>
      </c>
      <c r="O104" s="233" t="e">
        <f>(INDEX(Finish_table!Z$4:Z$99,MATCH('16 Year_History_Results'!$G104,Finish_table!AA$4:AA$99,0),1))</f>
        <v>#N/A</v>
      </c>
      <c r="P104" s="233" t="e">
        <f>(INDEX(Finish_table!AI$4:AI$99,MATCH('16 Year_History_Results'!$G104,Finish_table!AJ$4:AJ$99,0),1))</f>
        <v>#N/A</v>
      </c>
      <c r="Q104" s="233" t="e">
        <f>(INDEX(Finish_table!AR$4:AR$99,MATCH('16 Year_History_Results'!$G104,Finish_table!AS$4:AS$99,0),1))</f>
        <v>#N/A</v>
      </c>
      <c r="R104" s="233" t="e">
        <f>(INDEX(Finish_table!BA$4:BA$99,MATCH('16 Year_History_Results'!$G104,Finish_table!BB$4:BB$99,0),1))</f>
        <v>#N/A</v>
      </c>
      <c r="S104" s="233" t="str">
        <f>(INDEX(Finish_table!BJ$4:BJ$99,MATCH('16 Year_History_Results'!$G104,Finish_table!BK$4:BK$99,0),1))</f>
        <v>QF</v>
      </c>
      <c r="T104" s="233" t="e">
        <f>(INDEX(Finish_table!BS$4:BS$99,MATCH('16 Year_History_Results'!$G104,Finish_table!BT$4:BT$99,0),1))</f>
        <v>#N/A</v>
      </c>
      <c r="U104" s="233" t="e">
        <f>(INDEX(Finish_table!CB$4:CB$99,MATCH('16 Year_History_Results'!$G104,Finish_table!CC$4:CC$99,0),1))</f>
        <v>#N/A</v>
      </c>
      <c r="V104" s="233" t="e">
        <f>(INDEX(Finish_table!CK$4:CK$99,MATCH('16 Year_History_Results'!$G104,Finish_table!CL$4:CL$99,0),1))</f>
        <v>#N/A</v>
      </c>
      <c r="W104" s="233" t="e">
        <f>(INDEX(Finish_table!CT$4:CT$99,MATCH('16 Year_History_Results'!$G104,Finish_table!CU$4:CU$99,0),1))</f>
        <v>#N/A</v>
      </c>
      <c r="X104" s="233" t="e">
        <f>(INDEX(Finish_table!DC$4:DC$99,MATCH('16 Year_History_Results'!$G104,Finish_table!DD$4:DD$99,0),1))</f>
        <v>#N/A</v>
      </c>
      <c r="Y104" s="233" t="e">
        <f>(INDEX(Finish_table!DL$4:DL$99,MATCH('16 Year_History_Results'!$G104,Finish_table!DM$4:DM$99,0),1))</f>
        <v>#N/A</v>
      </c>
      <c r="Z104" s="233" t="e">
        <f>(INDEX(Finish_table!DU$4:DU$99,MATCH('16 Year_History_Results'!$G104,Finish_table!DV$4:DV$99,0),1))</f>
        <v>#N/A</v>
      </c>
      <c r="AA104" s="233" t="e">
        <f>(INDEX(Finish_table!ED$4:ED$140,MATCH('16 Year_History_Results'!$G104,Finish_table!EE$4:EE$140,0),1))</f>
        <v>#N/A</v>
      </c>
      <c r="AB104" s="233" t="e">
        <f>(INDEX(Finish_table!EM$4:EM$224,MATCH('16 Year_History_Results'!$G104,Finish_table!EN$4:EN$224,0),1))</f>
        <v>#N/A</v>
      </c>
      <c r="AC104" s="253" t="str">
        <f>(INDEX(Finish_table!EW$4:EW$224,MATCH('16 Year_History_Results'!$G104,Finish_table!EX$4:EX$224,0),1))</f>
        <v>F</v>
      </c>
      <c r="AD104" s="2"/>
      <c r="AE104" s="97"/>
      <c r="AG104">
        <f t="shared" si="43"/>
        <v>133</v>
      </c>
      <c r="AH104" s="110"/>
      <c r="AI104" s="2"/>
      <c r="AJ104" s="146">
        <f>INDEX('2001'!$C$44:$C$140,'16 Year_History_Results'!BZ104)</f>
        <v>0</v>
      </c>
      <c r="AK104" s="2">
        <f>INDEX('2002'!$C$44:$C$140,'16 Year_History_Results'!CA104)</f>
        <v>0</v>
      </c>
      <c r="AL104" s="2">
        <f>INDEX('2003'!$C$44:$C$140,'16 Year_History_Results'!CB104)</f>
        <v>0</v>
      </c>
      <c r="AM104" s="2">
        <f>INDEX('2004'!$C$44:$C$140,'16 Year_History_Results'!CC104)</f>
        <v>0</v>
      </c>
      <c r="AN104" s="2">
        <f>INDEX('2005'!$C$44:$C$140,'16 Year_History_Results'!CD104)</f>
        <v>0</v>
      </c>
      <c r="AO104" s="2">
        <f>INDEX('2006'!$C$44:$C$140,'16 Year_History_Results'!CE104)</f>
        <v>0</v>
      </c>
      <c r="AP104" s="2">
        <f>INDEX('2007'!$C$44:$C$140,'16 Year_History_Results'!CF104)</f>
        <v>0</v>
      </c>
      <c r="AQ104" s="2">
        <f>INDEX('2008'!$C$44:$C$140,'16 Year_History_Results'!CG104)</f>
        <v>0</v>
      </c>
      <c r="AR104" s="2">
        <f>INDEX('2009'!$C$44:$C$140,'16 Year_History_Results'!CH104)</f>
        <v>0</v>
      </c>
      <c r="AS104" s="2">
        <f>INDEX('2010'!$C$44:$C$140,'16 Year_History_Results'!CI104)</f>
        <v>0</v>
      </c>
      <c r="AT104" s="2">
        <f>INDEX('2011'!$C$44:$C$140,'16 Year_History_Results'!CJ104)</f>
        <v>0</v>
      </c>
      <c r="AU104" s="2">
        <f>INDEX('2012'!$C$44:$C$140,'16 Year_History_Results'!CK104)</f>
        <v>0</v>
      </c>
      <c r="AV104" s="2">
        <f>INDEX('2013'!$C$44:$C$140,'16 Year_History_Results'!CL104)</f>
        <v>0</v>
      </c>
      <c r="AW104" s="2">
        <f>INDEX('2014'!$C$52:$C$180,'16 Year_History_Results'!CM104)</f>
        <v>0</v>
      </c>
      <c r="AX104" s="2">
        <f>INDEX('2015'!$E$52:$E$308,'16 Year_History_Results'!CN104)</f>
        <v>0</v>
      </c>
      <c r="AY104" s="147">
        <f>INDEX('2016'!$E$52:$E$308,'16 Year_History_Results'!CO104)</f>
        <v>15</v>
      </c>
      <c r="AZ104" s="2"/>
      <c r="BA104" s="2"/>
      <c r="BB104">
        <f t="shared" si="55"/>
        <v>133</v>
      </c>
      <c r="BC104" s="110"/>
      <c r="BD104" s="2"/>
      <c r="BE104" s="146">
        <f>INDEX('2001'!$B$44:$B$140,'16 Year_History_Results'!BZ104)</f>
        <v>0</v>
      </c>
      <c r="BF104" s="2">
        <f>INDEX('2002'!$B$44:$B$140,'16 Year_History_Results'!CA104)</f>
        <v>0</v>
      </c>
      <c r="BG104" s="2">
        <f>INDEX('2003'!$B$44:$B$140,'16 Year_History_Results'!CB104)</f>
        <v>0</v>
      </c>
      <c r="BH104" s="2">
        <f>INDEX('2004'!$B$44:$B$140,'16 Year_History_Results'!CC104)</f>
        <v>0</v>
      </c>
      <c r="BI104" s="2">
        <f>INDEX('2005'!$B$44:$B$140,'16 Year_History_Results'!CD104)</f>
        <v>0</v>
      </c>
      <c r="BJ104" s="2">
        <f>INDEX('2006'!$B$44:$B$140,'16 Year_History_Results'!CE104)</f>
        <v>10</v>
      </c>
      <c r="BK104" s="2">
        <f>INDEX('2007'!$B$44:$B$140,'16 Year_History_Results'!CF104)</f>
        <v>0</v>
      </c>
      <c r="BL104" s="2">
        <f>INDEX('2008'!$B$44:$B$140,'16 Year_History_Results'!CG104)</f>
        <v>0</v>
      </c>
      <c r="BM104" s="2">
        <f>INDEX('2009'!$B$44:$B$140,'16 Year_History_Results'!CH104)</f>
        <v>0</v>
      </c>
      <c r="BN104" s="2">
        <f>INDEX('2010'!$B$44:$B$140,'16 Year_History_Results'!CI104)</f>
        <v>0</v>
      </c>
      <c r="BO104" s="2">
        <f>INDEX('2011'!$B$44:$B$140,'16 Year_History_Results'!CJ104)</f>
        <v>0</v>
      </c>
      <c r="BP104" s="2">
        <f>INDEX('2012'!$B$44:$B$140,'16 Year_History_Results'!CK104)</f>
        <v>0</v>
      </c>
      <c r="BQ104" s="2">
        <f>INDEX('2013'!$B$44:$B$140,'16 Year_History_Results'!CL104)</f>
        <v>0</v>
      </c>
      <c r="BR104" s="2">
        <f>INDEX('2014'!$B$52:$B$180,'16 Year_History_Results'!CM104)</f>
        <v>0</v>
      </c>
      <c r="BS104" s="147">
        <f>INDEX('2015'!$B$52:$B$308,'16 Year_History_Results'!CN104)</f>
        <v>0</v>
      </c>
      <c r="BT104" s="147">
        <f>INDEX('2016'!$B$52:$B$308,'16 Year_History_Results'!CO104)</f>
        <v>16</v>
      </c>
      <c r="BW104">
        <f t="shared" si="56"/>
        <v>133</v>
      </c>
      <c r="BX104" s="110"/>
      <c r="BY104" s="2"/>
      <c r="BZ104" s="146">
        <f>IF(ISNA(MATCH($BW104,'2001'!$A$44:$A$139,0)),97,MATCH($BW104,'2001'!$A$44:$A$139,0))</f>
        <v>97</v>
      </c>
      <c r="CA104" s="2">
        <f>IF(ISNA(MATCH($BW104,'2002'!$A$44:$A$139,0)),97,MATCH($BW104,'2002'!$A$44:$A$139,0))</f>
        <v>97</v>
      </c>
      <c r="CB104" s="2">
        <f>IF(ISNA(MATCH($BW104,'2003'!$A$44:$A$139,0)),97,MATCH($BW104,'2003'!$A$44:$A$139,0))</f>
        <v>97</v>
      </c>
      <c r="CC104" s="2">
        <f>IF(ISNA(MATCH($BW104,'2004'!$A$44:$A$139,0)),97,MATCH($BW104,'2004'!$A$44:$A$139,0))</f>
        <v>97</v>
      </c>
      <c r="CD104" s="2">
        <f>IF(ISNA(MATCH($BW104,'2005'!$A$44:$A$139,0)),97,MATCH($BW104,'2005'!$A$44:$A$139,0))</f>
        <v>97</v>
      </c>
      <c r="CE104" s="2">
        <f>IF(ISNA(MATCH($BW104,'2006'!$A$44:$A$139,0)),97,MATCH($BW104,'2006'!$A$44:$A$139,0))</f>
        <v>27</v>
      </c>
      <c r="CF104" s="2">
        <f>IF(ISNA(MATCH($BW104,'2007'!$A$44:$A$139,0)),97,MATCH($BW104,'2007'!$A$44:$A$139,0))</f>
        <v>97</v>
      </c>
      <c r="CG104" s="2">
        <f>IF(ISNA(MATCH($BW104,'2008'!$A$44:$A$139,0)),97,MATCH($BW104,'2008'!$A$44:$A$139,0))</f>
        <v>97</v>
      </c>
      <c r="CH104" s="2">
        <f>IF(ISNA(MATCH($BW104,'2009'!$A$44:$A$139,0)),97,MATCH($BW104,'2009'!$A$44:$A$139,0))</f>
        <v>97</v>
      </c>
      <c r="CI104" s="2">
        <f>IF(ISNA(MATCH($BW104,'2010'!$A$44:$A$139,0)),97,MATCH($BW104,'2010'!$A$44:$A$139,0))</f>
        <v>97</v>
      </c>
      <c r="CJ104" s="2">
        <f>IF(ISNA(MATCH($BW104,'2011'!$A$44:$A$139,0)),97,MATCH($BW104,'2011'!$A$44:$A$139,0))</f>
        <v>97</v>
      </c>
      <c r="CK104" s="2">
        <f>IF(ISNA(MATCH($BW104,'2012'!$A$44:$A$139,0)),97,MATCH($BW104,'2012'!$A$44:$A$139,0))</f>
        <v>97</v>
      </c>
      <c r="CL104" s="2">
        <f>IF(ISNA(MATCH($BW104,'2013'!$A$44:$A$139,0)),97,MATCH($BW104,'2013'!$A$44:$A$139,0))</f>
        <v>97</v>
      </c>
      <c r="CM104" s="2">
        <f>IF(ISNA(MATCH($BW104,'2014'!$A$52:$A$179,0)),129,MATCH($BW104,'2014'!$A$52:$A$179,0))</f>
        <v>129</v>
      </c>
      <c r="CN104" s="147">
        <f>IF(ISNA(MATCH($BW104,'2015'!$A$52:$A$307,0)),257,MATCH($BW104,'2015'!$A$52:$A$307,0))</f>
        <v>257</v>
      </c>
      <c r="CO104" s="147">
        <f>IF(ISNA(MATCH($BW104,'2016'!$A$52:$A$307,0)),257,MATCH($BW104,'2016'!$A$52:$A$307,0))</f>
        <v>21</v>
      </c>
      <c r="CQ104">
        <f t="shared" si="57"/>
        <v>133</v>
      </c>
      <c r="CR104" s="281"/>
      <c r="CS104" s="279"/>
      <c r="CT104" s="278">
        <f t="shared" si="58"/>
        <v>0</v>
      </c>
      <c r="CU104" s="279">
        <f t="shared" si="44"/>
        <v>0</v>
      </c>
      <c r="CV104" s="279">
        <f t="shared" si="45"/>
        <v>0</v>
      </c>
      <c r="CW104" s="279">
        <f t="shared" si="46"/>
        <v>0</v>
      </c>
      <c r="CX104" s="279">
        <f t="shared" si="47"/>
        <v>0</v>
      </c>
      <c r="CY104" s="279">
        <f t="shared" si="48"/>
        <v>10</v>
      </c>
      <c r="CZ104" s="279">
        <f t="shared" si="49"/>
        <v>6.6659999999999995</v>
      </c>
      <c r="DA104" s="279">
        <f t="shared" si="50"/>
        <v>4.4435555999999998</v>
      </c>
      <c r="DB104" s="279">
        <f t="shared" si="51"/>
        <v>2.9620741629599996</v>
      </c>
      <c r="DC104" s="279">
        <f t="shared" si="59"/>
        <v>1.9745186370291357</v>
      </c>
      <c r="DD104" s="279">
        <f t="shared" si="60"/>
        <v>1.3162141234436218</v>
      </c>
      <c r="DE104" s="279">
        <f t="shared" si="61"/>
        <v>0.8773883346875182</v>
      </c>
      <c r="DF104" s="279">
        <f t="shared" si="62"/>
        <v>0.5848670639026996</v>
      </c>
      <c r="DG104" s="279">
        <f t="shared" si="63"/>
        <v>0.38987238479753955</v>
      </c>
      <c r="DH104" s="280">
        <f t="shared" si="80"/>
        <v>0.25988893170603983</v>
      </c>
      <c r="DI104" s="280">
        <f t="shared" si="81"/>
        <v>31.173241961875245</v>
      </c>
      <c r="DJ104" s="154">
        <f t="shared" si="52"/>
        <v>469</v>
      </c>
      <c r="DK104" s="279">
        <f t="shared" si="64"/>
        <v>133</v>
      </c>
      <c r="DL104" s="97"/>
      <c r="DM104" s="154"/>
      <c r="DN104" s="267">
        <f t="shared" si="65"/>
        <v>0</v>
      </c>
      <c r="DO104" s="154">
        <f t="shared" si="66"/>
        <v>0</v>
      </c>
      <c r="DP104" s="154">
        <f t="shared" si="67"/>
        <v>0</v>
      </c>
      <c r="DQ104" s="154">
        <f t="shared" si="68"/>
        <v>0</v>
      </c>
      <c r="DR104" s="154">
        <f t="shared" si="69"/>
        <v>0</v>
      </c>
      <c r="DS104" s="154">
        <f t="shared" si="70"/>
        <v>10</v>
      </c>
      <c r="DT104" s="154">
        <f t="shared" si="71"/>
        <v>10</v>
      </c>
      <c r="DU104" s="154">
        <f t="shared" si="72"/>
        <v>10</v>
      </c>
      <c r="DV104" s="154">
        <f t="shared" si="73"/>
        <v>10</v>
      </c>
      <c r="DW104" s="154">
        <f t="shared" si="74"/>
        <v>10</v>
      </c>
      <c r="DX104" s="154">
        <f t="shared" si="75"/>
        <v>10</v>
      </c>
      <c r="DY104" s="154">
        <f t="shared" si="76"/>
        <v>10</v>
      </c>
      <c r="DZ104" s="154">
        <f t="shared" si="77"/>
        <v>10</v>
      </c>
      <c r="EA104" s="154">
        <f t="shared" si="78"/>
        <v>10</v>
      </c>
      <c r="EB104" s="264">
        <f t="shared" si="82"/>
        <v>10</v>
      </c>
      <c r="EC104" s="264">
        <f t="shared" si="83"/>
        <v>41</v>
      </c>
      <c r="ED104" s="154">
        <f t="shared" si="53"/>
        <v>424</v>
      </c>
    </row>
    <row r="105" spans="2:137" ht="13" thickBot="1" x14ac:dyDescent="0.3">
      <c r="B105" s="162">
        <v>59</v>
      </c>
      <c r="C105" s="50">
        <f t="shared" si="42"/>
        <v>2</v>
      </c>
      <c r="D105" s="50">
        <f t="shared" si="54"/>
        <v>0</v>
      </c>
      <c r="E105" s="97"/>
      <c r="F105" s="2">
        <f t="shared" si="79"/>
        <v>100</v>
      </c>
      <c r="G105" s="487">
        <v>5050</v>
      </c>
      <c r="H105" s="98">
        <f>15- COUNTIF(L105:AC105,"#N/A")</f>
        <v>0</v>
      </c>
      <c r="I105" s="131">
        <f>SUM(AH105:AY105)+SUM(BE105:BT105)</f>
        <v>31</v>
      </c>
      <c r="J105" s="398">
        <f>DI105</f>
        <v>31</v>
      </c>
      <c r="K105" s="456" t="str">
        <f>IF(ISNUMBER(MATCH(G105,'[4]OPR data'!$A$3:$A$2900,0)),"Y","N")</f>
        <v>Y</v>
      </c>
      <c r="L105" s="110"/>
      <c r="M105" s="233"/>
      <c r="N105" s="469" t="e">
        <f>(INDEX(Finish_table!R$4:R$83,MATCH('16 Year_History_Results'!$G105,Finish_table!S$4:S$83,0),1))</f>
        <v>#N/A</v>
      </c>
      <c r="O105" s="233" t="e">
        <f>(INDEX(Finish_table!Z$4:Z$99,MATCH('16 Year_History_Results'!$G105,Finish_table!AA$4:AA$99,0),1))</f>
        <v>#N/A</v>
      </c>
      <c r="P105" s="233" t="e">
        <f>(INDEX(Finish_table!AI$4:AI$99,MATCH('16 Year_History_Results'!$G105,Finish_table!AJ$4:AJ$99,0),1))</f>
        <v>#N/A</v>
      </c>
      <c r="Q105" s="233" t="e">
        <f>(INDEX(Finish_table!AR$4:AR$99,MATCH('16 Year_History_Results'!$G105,Finish_table!AS$4:AS$99,0),1))</f>
        <v>#N/A</v>
      </c>
      <c r="R105" s="233" t="e">
        <f>(INDEX(Finish_table!BA$4:BA$99,MATCH('16 Year_History_Results'!$G105,Finish_table!BB$4:BB$99,0),1))</f>
        <v>#N/A</v>
      </c>
      <c r="S105" s="233" t="e">
        <f>(INDEX(Finish_table!BJ$4:BJ$99,MATCH('16 Year_History_Results'!$G105,Finish_table!BK$4:BK$99,0),1))</f>
        <v>#N/A</v>
      </c>
      <c r="T105" s="233" t="e">
        <f>(INDEX(Finish_table!BS$4:BS$99,MATCH('16 Year_History_Results'!$G105,Finish_table!BT$4:BT$99,0),1))</f>
        <v>#N/A</v>
      </c>
      <c r="U105" s="233" t="e">
        <f>(INDEX(Finish_table!CB$4:CB$99,MATCH('16 Year_History_Results'!$G105,Finish_table!CC$4:CC$99,0),1))</f>
        <v>#N/A</v>
      </c>
      <c r="V105" s="233" t="e">
        <f>(INDEX(Finish_table!CK$4:CK$99,MATCH('16 Year_History_Results'!$G105,Finish_table!CL$4:CL$99,0),1))</f>
        <v>#N/A</v>
      </c>
      <c r="W105" s="233" t="e">
        <f>(INDEX(Finish_table!CT$4:CT$99,MATCH('16 Year_History_Results'!$G105,Finish_table!CU$4:CU$99,0),1))</f>
        <v>#N/A</v>
      </c>
      <c r="X105" s="233" t="e">
        <f>(INDEX(Finish_table!DC$4:DC$99,MATCH('16 Year_History_Results'!$G105,Finish_table!DD$4:DD$99,0),1))</f>
        <v>#N/A</v>
      </c>
      <c r="Y105" s="233" t="e">
        <f>(INDEX(Finish_table!DL$4:DL$99,MATCH('16 Year_History_Results'!$G105,Finish_table!DM$4:DM$99,0),1))</f>
        <v>#N/A</v>
      </c>
      <c r="Z105" s="233" t="e">
        <f>(INDEX(Finish_table!DU$4:DU$99,MATCH('16 Year_History_Results'!$G105,Finish_table!DV$4:DV$99,0),1))</f>
        <v>#N/A</v>
      </c>
      <c r="AA105" s="233" t="e">
        <f>(INDEX(Finish_table!ED$4:ED$140,MATCH('16 Year_History_Results'!$G105,Finish_table!EE$4:EE$140,0),1))</f>
        <v>#N/A</v>
      </c>
      <c r="AB105" s="233" t="e">
        <f>(INDEX(Finish_table!EM$4:EM$224,MATCH('16 Year_History_Results'!$G105,Finish_table!EN$4:EN$224,0),1))</f>
        <v>#N/A</v>
      </c>
      <c r="AC105" s="253" t="str">
        <f>(INDEX(Finish_table!EW$4:EW$224,MATCH('16 Year_History_Results'!$G105,Finish_table!EX$4:EX$224,0),1))</f>
        <v>W</v>
      </c>
      <c r="AD105" s="2"/>
      <c r="AE105" s="97"/>
      <c r="AG105">
        <f t="shared" si="43"/>
        <v>5050</v>
      </c>
      <c r="AH105" s="110"/>
      <c r="AI105" s="2"/>
      <c r="AJ105" s="146">
        <f>INDEX('2001'!$C$44:$C$140,'16 Year_History_Results'!BZ105)</f>
        <v>0</v>
      </c>
      <c r="AK105" s="2">
        <f>INDEX('2002'!$C$44:$C$140,'16 Year_History_Results'!CA105)</f>
        <v>0</v>
      </c>
      <c r="AL105" s="2">
        <f>INDEX('2003'!$C$44:$C$140,'16 Year_History_Results'!CB105)</f>
        <v>0</v>
      </c>
      <c r="AM105" s="2">
        <f>INDEX('2004'!$C$44:$C$140,'16 Year_History_Results'!CC105)</f>
        <v>0</v>
      </c>
      <c r="AN105" s="2">
        <f>INDEX('2005'!$C$44:$C$140,'16 Year_History_Results'!CD105)</f>
        <v>0</v>
      </c>
      <c r="AO105" s="2">
        <f>INDEX('2006'!$C$44:$C$140,'16 Year_History_Results'!CE105)</f>
        <v>0</v>
      </c>
      <c r="AP105" s="2">
        <f>INDEX('2007'!$C$44:$C$140,'16 Year_History_Results'!CF105)</f>
        <v>0</v>
      </c>
      <c r="AQ105" s="2">
        <f>INDEX('2008'!$C$44:$C$140,'16 Year_History_Results'!CG105)</f>
        <v>0</v>
      </c>
      <c r="AR105" s="2">
        <f>INDEX('2009'!$C$44:$C$140,'16 Year_History_Results'!CH105)</f>
        <v>0</v>
      </c>
      <c r="AS105" s="2">
        <f>INDEX('2010'!$C$44:$C$140,'16 Year_History_Results'!CI105)</f>
        <v>0</v>
      </c>
      <c r="AT105" s="2">
        <f>INDEX('2011'!$C$44:$C$140,'16 Year_History_Results'!CJ105)</f>
        <v>0</v>
      </c>
      <c r="AU105" s="2">
        <f>INDEX('2012'!$C$44:$C$140,'16 Year_History_Results'!CK105)</f>
        <v>0</v>
      </c>
      <c r="AV105" s="2">
        <f>INDEX('2013'!$C$44:$C$140,'16 Year_History_Results'!CL105)</f>
        <v>0</v>
      </c>
      <c r="AW105" s="2">
        <f>INDEX('2014'!$C$52:$C$180,'16 Year_History_Results'!CM105)</f>
        <v>0</v>
      </c>
      <c r="AX105" s="2">
        <f>INDEX('2015'!$E$52:$E$308,'16 Year_History_Results'!CN105)</f>
        <v>0</v>
      </c>
      <c r="AY105" s="147">
        <f>INDEX('2016'!$E$52:$E$308,'16 Year_History_Results'!CO105)</f>
        <v>30</v>
      </c>
      <c r="AZ105" s="2"/>
      <c r="BA105" s="2"/>
      <c r="BB105">
        <f t="shared" si="55"/>
        <v>5050</v>
      </c>
      <c r="BC105" s="110"/>
      <c r="BD105" s="2"/>
      <c r="BE105" s="146">
        <f>INDEX('2001'!$B$44:$B$140,'16 Year_History_Results'!BZ105)</f>
        <v>0</v>
      </c>
      <c r="BF105" s="2">
        <f>INDEX('2002'!$B$44:$B$140,'16 Year_History_Results'!CA105)</f>
        <v>0</v>
      </c>
      <c r="BG105" s="2">
        <f>INDEX('2003'!$B$44:$B$140,'16 Year_History_Results'!CB105)</f>
        <v>0</v>
      </c>
      <c r="BH105" s="2">
        <f>INDEX('2004'!$B$44:$B$140,'16 Year_History_Results'!CC105)</f>
        <v>0</v>
      </c>
      <c r="BI105" s="2">
        <f>INDEX('2005'!$B$44:$B$140,'16 Year_History_Results'!CD105)</f>
        <v>0</v>
      </c>
      <c r="BJ105" s="2">
        <f>INDEX('2006'!$B$44:$B$140,'16 Year_History_Results'!CE105)</f>
        <v>0</v>
      </c>
      <c r="BK105" s="2">
        <f>INDEX('2007'!$B$44:$B$140,'16 Year_History_Results'!CF105)</f>
        <v>0</v>
      </c>
      <c r="BL105" s="2">
        <f>INDEX('2008'!$B$44:$B$140,'16 Year_History_Results'!CG105)</f>
        <v>0</v>
      </c>
      <c r="BM105" s="2">
        <f>INDEX('2009'!$B$44:$B$140,'16 Year_History_Results'!CH105)</f>
        <v>0</v>
      </c>
      <c r="BN105" s="2">
        <f>INDEX('2010'!$B$44:$B$140,'16 Year_History_Results'!CI105)</f>
        <v>0</v>
      </c>
      <c r="BO105" s="2">
        <f>INDEX('2011'!$B$44:$B$140,'16 Year_History_Results'!CJ105)</f>
        <v>0</v>
      </c>
      <c r="BP105" s="2">
        <f>INDEX('2012'!$B$44:$B$140,'16 Year_History_Results'!CK105)</f>
        <v>0</v>
      </c>
      <c r="BQ105" s="2">
        <f>INDEX('2013'!$B$44:$B$140,'16 Year_History_Results'!CL105)</f>
        <v>0</v>
      </c>
      <c r="BR105" s="2">
        <f>INDEX('2014'!$B$52:$B$180,'16 Year_History_Results'!CM105)</f>
        <v>0</v>
      </c>
      <c r="BS105" s="147">
        <f>INDEX('2015'!$B$52:$B$308,'16 Year_History_Results'!CN105)</f>
        <v>0</v>
      </c>
      <c r="BT105" s="147">
        <f>INDEX('2016'!$B$52:$B$308,'16 Year_History_Results'!CO105)</f>
        <v>1</v>
      </c>
      <c r="BW105">
        <f t="shared" si="56"/>
        <v>5050</v>
      </c>
      <c r="BX105" s="110"/>
      <c r="BY105" s="2"/>
      <c r="BZ105" s="146">
        <f>IF(ISNA(MATCH($BW105,'2001'!$A$44:$A$139,0)),97,MATCH($BW105,'2001'!$A$44:$A$139,0))</f>
        <v>97</v>
      </c>
      <c r="CA105" s="2">
        <f>IF(ISNA(MATCH($BW105,'2002'!$A$44:$A$139,0)),97,MATCH($BW105,'2002'!$A$44:$A$139,0))</f>
        <v>97</v>
      </c>
      <c r="CB105" s="2">
        <f>IF(ISNA(MATCH($BW105,'2003'!$A$44:$A$139,0)),97,MATCH($BW105,'2003'!$A$44:$A$139,0))</f>
        <v>97</v>
      </c>
      <c r="CC105" s="2">
        <f>IF(ISNA(MATCH($BW105,'2004'!$A$44:$A$139,0)),97,MATCH($BW105,'2004'!$A$44:$A$139,0))</f>
        <v>97</v>
      </c>
      <c r="CD105" s="2">
        <f>IF(ISNA(MATCH($BW105,'2005'!$A$44:$A$139,0)),97,MATCH($BW105,'2005'!$A$44:$A$139,0))</f>
        <v>97</v>
      </c>
      <c r="CE105" s="2">
        <f>IF(ISNA(MATCH($BW105,'2006'!$A$44:$A$139,0)),97,MATCH($BW105,'2006'!$A$44:$A$139,0))</f>
        <v>97</v>
      </c>
      <c r="CF105" s="2">
        <f>IF(ISNA(MATCH($BW105,'2007'!$A$44:$A$139,0)),97,MATCH($BW105,'2007'!$A$44:$A$139,0))</f>
        <v>97</v>
      </c>
      <c r="CG105" s="2">
        <f>IF(ISNA(MATCH($BW105,'2008'!$A$44:$A$139,0)),97,MATCH($BW105,'2008'!$A$44:$A$139,0))</f>
        <v>97</v>
      </c>
      <c r="CH105" s="2">
        <f>IF(ISNA(MATCH($BW105,'2009'!$A$44:$A$139,0)),97,MATCH($BW105,'2009'!$A$44:$A$139,0))</f>
        <v>97</v>
      </c>
      <c r="CI105" s="2">
        <f>IF(ISNA(MATCH($BW105,'2010'!$A$44:$A$139,0)),97,MATCH($BW105,'2010'!$A$44:$A$139,0))</f>
        <v>97</v>
      </c>
      <c r="CJ105" s="2">
        <f>IF(ISNA(MATCH($BW105,'2011'!$A$44:$A$139,0)),97,MATCH($BW105,'2011'!$A$44:$A$139,0))</f>
        <v>97</v>
      </c>
      <c r="CK105" s="2">
        <f>IF(ISNA(MATCH($BW105,'2012'!$A$44:$A$139,0)),97,MATCH($BW105,'2012'!$A$44:$A$139,0))</f>
        <v>97</v>
      </c>
      <c r="CL105" s="2">
        <f>IF(ISNA(MATCH($BW105,'2013'!$A$44:$A$139,0)),97,MATCH($BW105,'2013'!$A$44:$A$139,0))</f>
        <v>97</v>
      </c>
      <c r="CM105" s="2">
        <f>IF(ISNA(MATCH($BW105,'2014'!$A$52:$A$179,0)),129,MATCH($BW105,'2014'!$A$52:$A$179,0))</f>
        <v>129</v>
      </c>
      <c r="CN105" s="147">
        <f>IF(ISNA(MATCH($BW105,'2015'!$A$52:$A$307,0)),257,MATCH($BW105,'2015'!$A$52:$A$307,0))</f>
        <v>257</v>
      </c>
      <c r="CO105" s="147">
        <f>IF(ISNA(MATCH($BW105,'2016'!$A$52:$A$307,0)),257,MATCH($BW105,'2016'!$A$52:$A$307,0))</f>
        <v>239</v>
      </c>
      <c r="CQ105">
        <f t="shared" si="57"/>
        <v>5050</v>
      </c>
      <c r="CR105" s="281"/>
      <c r="CS105" s="279"/>
      <c r="CT105" s="278">
        <f t="shared" si="58"/>
        <v>0</v>
      </c>
      <c r="CU105" s="279">
        <f t="shared" si="44"/>
        <v>0</v>
      </c>
      <c r="CV105" s="279">
        <f t="shared" si="45"/>
        <v>0</v>
      </c>
      <c r="CW105" s="279">
        <f t="shared" si="46"/>
        <v>0</v>
      </c>
      <c r="CX105" s="279">
        <f t="shared" si="47"/>
        <v>0</v>
      </c>
      <c r="CY105" s="279">
        <f t="shared" si="48"/>
        <v>0</v>
      </c>
      <c r="CZ105" s="279">
        <f t="shared" si="49"/>
        <v>0</v>
      </c>
      <c r="DA105" s="279">
        <f t="shared" si="50"/>
        <v>0</v>
      </c>
      <c r="DB105" s="279">
        <f t="shared" si="51"/>
        <v>0</v>
      </c>
      <c r="DC105" s="279">
        <f t="shared" si="59"/>
        <v>0</v>
      </c>
      <c r="DD105" s="279">
        <f t="shared" si="60"/>
        <v>0</v>
      </c>
      <c r="DE105" s="279">
        <f t="shared" si="61"/>
        <v>0</v>
      </c>
      <c r="DF105" s="279">
        <f t="shared" si="62"/>
        <v>0</v>
      </c>
      <c r="DG105" s="279">
        <f t="shared" si="63"/>
        <v>0</v>
      </c>
      <c r="DH105" s="280">
        <f t="shared" si="80"/>
        <v>0</v>
      </c>
      <c r="DI105" s="280">
        <f t="shared" si="81"/>
        <v>31</v>
      </c>
      <c r="DJ105" s="154">
        <f t="shared" si="52"/>
        <v>515</v>
      </c>
      <c r="DK105" s="279">
        <f t="shared" si="64"/>
        <v>5050</v>
      </c>
      <c r="DL105" s="97"/>
      <c r="DM105" s="154"/>
      <c r="DN105" s="267">
        <f t="shared" si="65"/>
        <v>0</v>
      </c>
      <c r="DO105" s="154">
        <f t="shared" si="66"/>
        <v>0</v>
      </c>
      <c r="DP105" s="154">
        <f t="shared" si="67"/>
        <v>0</v>
      </c>
      <c r="DQ105" s="154">
        <f t="shared" si="68"/>
        <v>0</v>
      </c>
      <c r="DR105" s="154">
        <f t="shared" si="69"/>
        <v>0</v>
      </c>
      <c r="DS105" s="154">
        <f t="shared" si="70"/>
        <v>0</v>
      </c>
      <c r="DT105" s="154">
        <f t="shared" si="71"/>
        <v>0</v>
      </c>
      <c r="DU105" s="154">
        <f t="shared" si="72"/>
        <v>0</v>
      </c>
      <c r="DV105" s="154">
        <f t="shared" si="73"/>
        <v>0</v>
      </c>
      <c r="DW105" s="154">
        <f t="shared" si="74"/>
        <v>0</v>
      </c>
      <c r="DX105" s="154">
        <f t="shared" si="75"/>
        <v>0</v>
      </c>
      <c r="DY105" s="154">
        <f t="shared" si="76"/>
        <v>0</v>
      </c>
      <c r="DZ105" s="154">
        <f t="shared" si="77"/>
        <v>0</v>
      </c>
      <c r="EA105" s="154">
        <f t="shared" si="78"/>
        <v>0</v>
      </c>
      <c r="EB105" s="264">
        <f t="shared" si="82"/>
        <v>0</v>
      </c>
      <c r="EC105" s="264">
        <f t="shared" si="83"/>
        <v>31</v>
      </c>
      <c r="ED105" s="154">
        <f t="shared" si="53"/>
        <v>515</v>
      </c>
    </row>
    <row r="106" spans="2:137" ht="13" thickBot="1" x14ac:dyDescent="0.3">
      <c r="B106" s="250">
        <v>59</v>
      </c>
      <c r="C106" s="50">
        <f t="shared" si="42"/>
        <v>3</v>
      </c>
      <c r="D106" s="50">
        <f t="shared" si="54"/>
        <v>3</v>
      </c>
      <c r="E106" s="97"/>
      <c r="F106" s="2">
        <f t="shared" si="79"/>
        <v>101</v>
      </c>
      <c r="G106" s="207">
        <v>3310</v>
      </c>
      <c r="H106" s="98">
        <f>15- COUNTIF(L106:AC106,"#N/A")</f>
        <v>3</v>
      </c>
      <c r="I106" s="131">
        <f>SUM(AH106:AY106)+SUM(BE106:BT106)</f>
        <v>54</v>
      </c>
      <c r="J106" s="398">
        <f>DI106</f>
        <v>30.848496518511997</v>
      </c>
      <c r="K106" s="456" t="str">
        <f>IF(ISNUMBER(MATCH(G106,'[4]OPR data'!$A$3:$A$2900,0)),"Y","N")</f>
        <v>Y</v>
      </c>
      <c r="L106" s="110"/>
      <c r="M106" s="233"/>
      <c r="N106" s="469" t="e">
        <f>(INDEX(Finish_table!R$4:R$83,MATCH('16 Year_History_Results'!$G106,Finish_table!S$4:S$83,0),1))</f>
        <v>#N/A</v>
      </c>
      <c r="O106" s="233" t="e">
        <f>(INDEX(Finish_table!Z$4:Z$99,MATCH('16 Year_History_Results'!$G106,Finish_table!AA$4:AA$99,0),1))</f>
        <v>#N/A</v>
      </c>
      <c r="P106" s="233" t="e">
        <f>(INDEX(Finish_table!AI$4:AI$99,MATCH('16 Year_History_Results'!$G106,Finish_table!AJ$4:AJ$99,0),1))</f>
        <v>#N/A</v>
      </c>
      <c r="Q106" s="233" t="e">
        <f>(INDEX(Finish_table!AR$4:AR$99,MATCH('16 Year_History_Results'!$G106,Finish_table!AS$4:AS$99,0),1))</f>
        <v>#N/A</v>
      </c>
      <c r="R106" s="233" t="e">
        <f>(INDEX(Finish_table!BA$4:BA$99,MATCH('16 Year_History_Results'!$G106,Finish_table!BB$4:BB$99,0),1))</f>
        <v>#N/A</v>
      </c>
      <c r="S106" s="233" t="e">
        <f>(INDEX(Finish_table!BJ$4:BJ$99,MATCH('16 Year_History_Results'!$G106,Finish_table!BK$4:BK$99,0),1))</f>
        <v>#N/A</v>
      </c>
      <c r="T106" s="233" t="e">
        <f>(INDEX(Finish_table!BS$4:BS$99,MATCH('16 Year_History_Results'!$G106,Finish_table!BT$4:BT$99,0),1))</f>
        <v>#N/A</v>
      </c>
      <c r="U106" s="233" t="e">
        <f>(INDEX(Finish_table!CB$4:CB$99,MATCH('16 Year_History_Results'!$G106,Finish_table!CC$4:CC$99,0),1))</f>
        <v>#N/A</v>
      </c>
      <c r="V106" s="233" t="e">
        <f>(INDEX(Finish_table!CK$4:CK$99,MATCH('16 Year_History_Results'!$G106,Finish_table!CL$4:CL$99,0),1))</f>
        <v>#N/A</v>
      </c>
      <c r="W106" s="233" t="e">
        <f>(INDEX(Finish_table!CT$4:CT$99,MATCH('16 Year_History_Results'!$G106,Finish_table!CU$4:CU$99,0),1))</f>
        <v>#N/A</v>
      </c>
      <c r="X106" s="233" t="e">
        <f>(INDEX(Finish_table!DC$4:DC$99,MATCH('16 Year_History_Results'!$G106,Finish_table!DD$4:DD$99,0),1))</f>
        <v>#N/A</v>
      </c>
      <c r="Y106" s="233" t="e">
        <f>(INDEX(Finish_table!DL$4:DL$99,MATCH('16 Year_History_Results'!$G106,Finish_table!DM$4:DM$99,0),1))</f>
        <v>#N/A</v>
      </c>
      <c r="Z106" s="233" t="str">
        <f>(INDEX(Finish_table!DU$4:DU$99,MATCH('16 Year_History_Results'!$G106,Finish_table!DV$4:DV$99,0),1))</f>
        <v>SF</v>
      </c>
      <c r="AA106" s="233" t="str">
        <f>(INDEX(Finish_table!ED$4:ED$140,MATCH('16 Year_History_Results'!$G106,Finish_table!EE$4:EE$140,0),1))</f>
        <v>QF</v>
      </c>
      <c r="AB106" s="233" t="str">
        <f>(INDEX(Finish_table!EM$4:EM$224,MATCH('16 Year_History_Results'!$G106,Finish_table!EN$4:EN$224,0),1))</f>
        <v>SF</v>
      </c>
      <c r="AC106" s="253" t="str">
        <f>(INDEX(Finish_table!EW$4:EW$224,MATCH('16 Year_History_Results'!$G106,Finish_table!EX$4:EX$224,0),1))</f>
        <v>QF</v>
      </c>
      <c r="AD106" s="2"/>
      <c r="AE106" s="97"/>
      <c r="AG106">
        <f t="shared" si="43"/>
        <v>3310</v>
      </c>
      <c r="AH106" s="110"/>
      <c r="AI106" s="2"/>
      <c r="AJ106" s="146">
        <f>INDEX('2001'!$C$44:$C$140,'16 Year_History_Results'!BZ106)</f>
        <v>0</v>
      </c>
      <c r="AK106" s="2">
        <f>INDEX('2002'!$C$44:$C$140,'16 Year_History_Results'!CA106)</f>
        <v>0</v>
      </c>
      <c r="AL106" s="2">
        <f>INDEX('2003'!$C$44:$C$140,'16 Year_History_Results'!CB106)</f>
        <v>0</v>
      </c>
      <c r="AM106" s="2">
        <f>INDEX('2004'!$C$44:$C$140,'16 Year_History_Results'!CC106)</f>
        <v>0</v>
      </c>
      <c r="AN106" s="2">
        <f>INDEX('2005'!$C$44:$C$140,'16 Year_History_Results'!CD106)</f>
        <v>0</v>
      </c>
      <c r="AO106" s="2">
        <f>INDEX('2006'!$C$44:$C$140,'16 Year_History_Results'!CE106)</f>
        <v>0</v>
      </c>
      <c r="AP106" s="2">
        <f>INDEX('2007'!$C$44:$C$140,'16 Year_History_Results'!CF106)</f>
        <v>0</v>
      </c>
      <c r="AQ106" s="2">
        <f>INDEX('2008'!$C$44:$C$140,'16 Year_History_Results'!CG106)</f>
        <v>0</v>
      </c>
      <c r="AR106" s="2">
        <f>INDEX('2009'!$C$44:$C$140,'16 Year_History_Results'!CH106)</f>
        <v>0</v>
      </c>
      <c r="AS106" s="2">
        <f>INDEX('2010'!$C$44:$C$140,'16 Year_History_Results'!CI106)</f>
        <v>0</v>
      </c>
      <c r="AT106" s="2">
        <f>INDEX('2011'!$C$44:$C$140,'16 Year_History_Results'!CJ106)</f>
        <v>0</v>
      </c>
      <c r="AU106" s="2">
        <f>INDEX('2012'!$C$44:$C$140,'16 Year_History_Results'!CK106)</f>
        <v>0</v>
      </c>
      <c r="AV106" s="2">
        <f>INDEX('2013'!$C$44:$C$140,'16 Year_History_Results'!CL106)</f>
        <v>10</v>
      </c>
      <c r="AW106" s="2">
        <f>INDEX('2014'!$C$52:$C$180,'16 Year_History_Results'!CM106)</f>
        <v>0</v>
      </c>
      <c r="AX106" s="2">
        <f>INDEX('2015'!$E$52:$E$308,'16 Year_History_Results'!CN106)</f>
        <v>10</v>
      </c>
      <c r="AY106" s="147">
        <f>INDEX('2016'!$E$52:$E$308,'16 Year_History_Results'!CO106)</f>
        <v>0</v>
      </c>
      <c r="AZ106" s="2"/>
      <c r="BA106" s="2"/>
      <c r="BB106">
        <f t="shared" si="55"/>
        <v>3310</v>
      </c>
      <c r="BC106" s="110"/>
      <c r="BD106" s="2"/>
      <c r="BE106" s="146">
        <f>INDEX('2001'!$B$44:$B$140,'16 Year_History_Results'!BZ106)</f>
        <v>0</v>
      </c>
      <c r="BF106" s="2">
        <f>INDEX('2002'!$B$44:$B$140,'16 Year_History_Results'!CA106)</f>
        <v>0</v>
      </c>
      <c r="BG106" s="2">
        <f>INDEX('2003'!$B$44:$B$140,'16 Year_History_Results'!CB106)</f>
        <v>0</v>
      </c>
      <c r="BH106" s="2">
        <f>INDEX('2004'!$B$44:$B$140,'16 Year_History_Results'!CC106)</f>
        <v>0</v>
      </c>
      <c r="BI106" s="2">
        <f>INDEX('2005'!$B$44:$B$140,'16 Year_History_Results'!CD106)</f>
        <v>0</v>
      </c>
      <c r="BJ106" s="2">
        <f>INDEX('2006'!$B$44:$B$140,'16 Year_History_Results'!CE106)</f>
        <v>0</v>
      </c>
      <c r="BK106" s="2">
        <f>INDEX('2007'!$B$44:$B$140,'16 Year_History_Results'!CF106)</f>
        <v>0</v>
      </c>
      <c r="BL106" s="2">
        <f>INDEX('2008'!$B$44:$B$140,'16 Year_History_Results'!CG106)</f>
        <v>0</v>
      </c>
      <c r="BM106" s="2">
        <f>INDEX('2009'!$B$44:$B$140,'16 Year_History_Results'!CH106)</f>
        <v>0</v>
      </c>
      <c r="BN106" s="2">
        <f>INDEX('2010'!$B$44:$B$140,'16 Year_History_Results'!CI106)</f>
        <v>0</v>
      </c>
      <c r="BO106" s="2">
        <f>INDEX('2011'!$B$44:$B$140,'16 Year_History_Results'!CJ106)</f>
        <v>0</v>
      </c>
      <c r="BP106" s="2">
        <f>INDEX('2012'!$B$44:$B$140,'16 Year_History_Results'!CK106)</f>
        <v>0</v>
      </c>
      <c r="BQ106" s="2">
        <f>INDEX('2013'!$B$44:$B$140,'16 Year_History_Results'!CL106)</f>
        <v>12</v>
      </c>
      <c r="BR106" s="2">
        <f>INDEX('2014'!$B$52:$B$180,'16 Year_History_Results'!CM106)</f>
        <v>6</v>
      </c>
      <c r="BS106" s="147">
        <f>INDEX('2015'!$B$52:$B$308,'16 Year_History_Results'!CN106)</f>
        <v>3</v>
      </c>
      <c r="BT106" s="147">
        <f>INDEX('2016'!$B$52:$B$308,'16 Year_History_Results'!CO106)</f>
        <v>13</v>
      </c>
      <c r="BW106">
        <f t="shared" si="56"/>
        <v>3310</v>
      </c>
      <c r="BX106" s="110"/>
      <c r="BY106" s="2"/>
      <c r="BZ106" s="146">
        <f>IF(ISNA(MATCH($BW106,'2001'!$A$44:$A$139,0)),97,MATCH($BW106,'2001'!$A$44:$A$139,0))</f>
        <v>97</v>
      </c>
      <c r="CA106" s="2">
        <f>IF(ISNA(MATCH($BW106,'2002'!$A$44:$A$139,0)),97,MATCH($BW106,'2002'!$A$44:$A$139,0))</f>
        <v>97</v>
      </c>
      <c r="CB106" s="2">
        <f>IF(ISNA(MATCH($BW106,'2003'!$A$44:$A$139,0)),97,MATCH($BW106,'2003'!$A$44:$A$139,0))</f>
        <v>97</v>
      </c>
      <c r="CC106" s="2">
        <f>IF(ISNA(MATCH($BW106,'2004'!$A$44:$A$139,0)),97,MATCH($BW106,'2004'!$A$44:$A$139,0))</f>
        <v>97</v>
      </c>
      <c r="CD106" s="2">
        <f>IF(ISNA(MATCH($BW106,'2005'!$A$44:$A$139,0)),97,MATCH($BW106,'2005'!$A$44:$A$139,0))</f>
        <v>97</v>
      </c>
      <c r="CE106" s="2">
        <f>IF(ISNA(MATCH($BW106,'2006'!$A$44:$A$139,0)),97,MATCH($BW106,'2006'!$A$44:$A$139,0))</f>
        <v>97</v>
      </c>
      <c r="CF106" s="2">
        <f>IF(ISNA(MATCH($BW106,'2007'!$A$44:$A$139,0)),97,MATCH($BW106,'2007'!$A$44:$A$139,0))</f>
        <v>97</v>
      </c>
      <c r="CG106" s="2">
        <f>IF(ISNA(MATCH($BW106,'2008'!$A$44:$A$139,0)),97,MATCH($BW106,'2008'!$A$44:$A$139,0))</f>
        <v>97</v>
      </c>
      <c r="CH106" s="2">
        <f>IF(ISNA(MATCH($BW106,'2009'!$A$44:$A$139,0)),97,MATCH($BW106,'2009'!$A$44:$A$139,0))</f>
        <v>97</v>
      </c>
      <c r="CI106" s="2">
        <f>IF(ISNA(MATCH($BW106,'2010'!$A$44:$A$139,0)),97,MATCH($BW106,'2010'!$A$44:$A$139,0))</f>
        <v>97</v>
      </c>
      <c r="CJ106" s="2">
        <f>IF(ISNA(MATCH($BW106,'2011'!$A$44:$A$139,0)),97,MATCH($BW106,'2011'!$A$44:$A$139,0))</f>
        <v>97</v>
      </c>
      <c r="CK106" s="2">
        <f>IF(ISNA(MATCH($BW106,'2012'!$A$44:$A$139,0)),97,MATCH($BW106,'2012'!$A$44:$A$139,0))</f>
        <v>97</v>
      </c>
      <c r="CL106" s="2">
        <f>IF(ISNA(MATCH($BW106,'2013'!$A$44:$A$139,0)),97,MATCH($BW106,'2013'!$A$44:$A$139,0))</f>
        <v>82</v>
      </c>
      <c r="CM106" s="2">
        <f>IF(ISNA(MATCH($BW106,'2014'!$A$52:$A$179,0)),129,MATCH($BW106,'2014'!$A$52:$A$179,0))</f>
        <v>113</v>
      </c>
      <c r="CN106" s="147">
        <f>IF(ISNA(MATCH($BW106,'2015'!$A$52:$A$307,0)),257,MATCH($BW106,'2015'!$A$52:$A$307,0))</f>
        <v>192</v>
      </c>
      <c r="CO106" s="147">
        <f>IF(ISNA(MATCH($BW106,'2016'!$A$52:$A$307,0)),257,MATCH($BW106,'2016'!$A$52:$A$307,0))</f>
        <v>186</v>
      </c>
      <c r="CQ106">
        <f t="shared" si="57"/>
        <v>3310</v>
      </c>
      <c r="CR106" s="281"/>
      <c r="CS106" s="279"/>
      <c r="CT106" s="278">
        <f t="shared" si="58"/>
        <v>0</v>
      </c>
      <c r="CU106" s="279">
        <f t="shared" si="44"/>
        <v>0</v>
      </c>
      <c r="CV106" s="279">
        <f t="shared" si="45"/>
        <v>0</v>
      </c>
      <c r="CW106" s="279">
        <f t="shared" si="46"/>
        <v>0</v>
      </c>
      <c r="CX106" s="279">
        <f t="shared" si="47"/>
        <v>0</v>
      </c>
      <c r="CY106" s="279">
        <f t="shared" si="48"/>
        <v>0</v>
      </c>
      <c r="CZ106" s="279">
        <f t="shared" si="49"/>
        <v>0</v>
      </c>
      <c r="DA106" s="279">
        <f t="shared" si="50"/>
        <v>0</v>
      </c>
      <c r="DB106" s="279">
        <f t="shared" si="51"/>
        <v>0</v>
      </c>
      <c r="DC106" s="279">
        <f t="shared" si="59"/>
        <v>0</v>
      </c>
      <c r="DD106" s="279">
        <f t="shared" si="60"/>
        <v>0</v>
      </c>
      <c r="DE106" s="279">
        <f t="shared" si="61"/>
        <v>0</v>
      </c>
      <c r="DF106" s="279">
        <f t="shared" si="62"/>
        <v>22</v>
      </c>
      <c r="DG106" s="279">
        <f t="shared" si="63"/>
        <v>20.665199999999999</v>
      </c>
      <c r="DH106" s="280">
        <f t="shared" si="80"/>
        <v>26.775422319999997</v>
      </c>
      <c r="DI106" s="280">
        <f t="shared" si="81"/>
        <v>30.848496518511997</v>
      </c>
      <c r="DJ106" s="154">
        <f t="shared" si="52"/>
        <v>94</v>
      </c>
      <c r="DK106" s="279">
        <f t="shared" si="64"/>
        <v>3310</v>
      </c>
      <c r="DL106" s="97"/>
      <c r="DM106" s="154"/>
      <c r="DN106" s="267">
        <f t="shared" si="65"/>
        <v>0</v>
      </c>
      <c r="DO106" s="154">
        <f t="shared" si="66"/>
        <v>0</v>
      </c>
      <c r="DP106" s="154">
        <f t="shared" si="67"/>
        <v>0</v>
      </c>
      <c r="DQ106" s="154">
        <f t="shared" si="68"/>
        <v>0</v>
      </c>
      <c r="DR106" s="154">
        <f t="shared" si="69"/>
        <v>0</v>
      </c>
      <c r="DS106" s="154">
        <f t="shared" si="70"/>
        <v>0</v>
      </c>
      <c r="DT106" s="154">
        <f t="shared" si="71"/>
        <v>0</v>
      </c>
      <c r="DU106" s="154">
        <f t="shared" si="72"/>
        <v>0</v>
      </c>
      <c r="DV106" s="154">
        <f t="shared" si="73"/>
        <v>0</v>
      </c>
      <c r="DW106" s="154">
        <f t="shared" si="74"/>
        <v>0</v>
      </c>
      <c r="DX106" s="154">
        <f t="shared" si="75"/>
        <v>0</v>
      </c>
      <c r="DY106" s="154">
        <f t="shared" si="76"/>
        <v>0</v>
      </c>
      <c r="DZ106" s="154">
        <f t="shared" si="77"/>
        <v>22</v>
      </c>
      <c r="EA106" s="154">
        <f t="shared" si="78"/>
        <v>28</v>
      </c>
      <c r="EB106" s="264">
        <f t="shared" si="82"/>
        <v>41</v>
      </c>
      <c r="EC106" s="264">
        <f t="shared" si="83"/>
        <v>54</v>
      </c>
      <c r="ED106" s="154">
        <f t="shared" si="53"/>
        <v>193</v>
      </c>
    </row>
    <row r="107" spans="2:137" ht="13" thickBot="1" x14ac:dyDescent="0.3">
      <c r="B107" s="162">
        <v>60</v>
      </c>
      <c r="C107" s="50">
        <f t="shared" si="42"/>
        <v>1</v>
      </c>
      <c r="D107" s="50">
        <f t="shared" si="54"/>
        <v>0</v>
      </c>
      <c r="E107" s="97"/>
      <c r="F107" s="2">
        <f t="shared" si="79"/>
        <v>102</v>
      </c>
      <c r="G107" s="207">
        <v>3641</v>
      </c>
      <c r="H107" s="98">
        <f>15- COUNTIF(L107:AC107,"#N/A")</f>
        <v>2</v>
      </c>
      <c r="I107" s="131">
        <f>SUM(AH107:AY107)+SUM(BE107:BT107)</f>
        <v>37</v>
      </c>
      <c r="J107" s="398">
        <f>DI107</f>
        <v>30.517429665184</v>
      </c>
      <c r="K107" s="456" t="str">
        <f>IF(ISNUMBER(MATCH(G107,'[4]OPR data'!$A$3:$A$2900,0)),"Y","N")</f>
        <v>Y</v>
      </c>
      <c r="L107" s="110"/>
      <c r="M107" s="233"/>
      <c r="N107" s="469" t="e">
        <f>(INDEX(Finish_table!R$4:R$83,MATCH('16 Year_History_Results'!$G107,Finish_table!S$4:S$83,0),1))</f>
        <v>#N/A</v>
      </c>
      <c r="O107" s="233" t="e">
        <f>(INDEX(Finish_table!Z$4:Z$99,MATCH('16 Year_History_Results'!$G107,Finish_table!AA$4:AA$99,0),1))</f>
        <v>#N/A</v>
      </c>
      <c r="P107" s="233" t="e">
        <f>(INDEX(Finish_table!AI$4:AI$99,MATCH('16 Year_History_Results'!$G107,Finish_table!AJ$4:AJ$99,0),1))</f>
        <v>#N/A</v>
      </c>
      <c r="Q107" s="233" t="e">
        <f>(INDEX(Finish_table!AR$4:AR$99,MATCH('16 Year_History_Results'!$G107,Finish_table!AS$4:AS$99,0),1))</f>
        <v>#N/A</v>
      </c>
      <c r="R107" s="233" t="e">
        <f>(INDEX(Finish_table!BA$4:BA$99,MATCH('16 Year_History_Results'!$G107,Finish_table!BB$4:BB$99,0),1))</f>
        <v>#N/A</v>
      </c>
      <c r="S107" s="233" t="e">
        <f>(INDEX(Finish_table!BJ$4:BJ$99,MATCH('16 Year_History_Results'!$G107,Finish_table!BK$4:BK$99,0),1))</f>
        <v>#N/A</v>
      </c>
      <c r="T107" s="233" t="e">
        <f>(INDEX(Finish_table!BS$4:BS$99,MATCH('16 Year_History_Results'!$G107,Finish_table!BT$4:BT$99,0),1))</f>
        <v>#N/A</v>
      </c>
      <c r="U107" s="233" t="e">
        <f>(INDEX(Finish_table!CB$4:CB$99,MATCH('16 Year_History_Results'!$G107,Finish_table!CC$4:CC$99,0),1))</f>
        <v>#N/A</v>
      </c>
      <c r="V107" s="233" t="e">
        <f>(INDEX(Finish_table!CK$4:CK$99,MATCH('16 Year_History_Results'!$G107,Finish_table!CL$4:CL$99,0),1))</f>
        <v>#N/A</v>
      </c>
      <c r="W107" s="233" t="e">
        <f>(INDEX(Finish_table!CT$4:CT$99,MATCH('16 Year_History_Results'!$G107,Finish_table!CU$4:CU$99,0),1))</f>
        <v>#N/A</v>
      </c>
      <c r="X107" s="233" t="e">
        <f>(INDEX(Finish_table!DC$4:DC$99,MATCH('16 Year_History_Results'!$G107,Finish_table!DD$4:DD$99,0),1))</f>
        <v>#N/A</v>
      </c>
      <c r="Y107" s="233" t="e">
        <f>(INDEX(Finish_table!DL$4:DL$99,MATCH('16 Year_History_Results'!$G107,Finish_table!DM$4:DM$99,0),1))</f>
        <v>#N/A</v>
      </c>
      <c r="Z107" s="233" t="str">
        <f>(INDEX(Finish_table!DU$4:DU$99,MATCH('16 Year_History_Results'!$G107,Finish_table!DV$4:DV$99,0),1))</f>
        <v>QF</v>
      </c>
      <c r="AA107" s="233" t="e">
        <f>(INDEX(Finish_table!ED$4:ED$140,MATCH('16 Year_History_Results'!$G107,Finish_table!EE$4:EE$140,0),1))</f>
        <v>#N/A</v>
      </c>
      <c r="AB107" s="233" t="str">
        <f>(INDEX(Finish_table!EM$4:EM$224,MATCH('16 Year_History_Results'!$G107,Finish_table!EN$4:EN$224,0),1))</f>
        <v>QF</v>
      </c>
      <c r="AC107" s="253" t="str">
        <f>(INDEX(Finish_table!EW$4:EW$224,MATCH('16 Year_History_Results'!$G107,Finish_table!EX$4:EX$224,0),1))</f>
        <v>SF</v>
      </c>
      <c r="AD107" s="2"/>
      <c r="AE107" s="97"/>
      <c r="AG107">
        <f t="shared" si="43"/>
        <v>3641</v>
      </c>
      <c r="AH107" s="110"/>
      <c r="AI107" s="2"/>
      <c r="AJ107" s="146">
        <f>INDEX('2001'!$C$44:$C$140,'16 Year_History_Results'!BZ107)</f>
        <v>0</v>
      </c>
      <c r="AK107" s="2">
        <f>INDEX('2002'!$C$44:$C$140,'16 Year_History_Results'!CA107)</f>
        <v>0</v>
      </c>
      <c r="AL107" s="2">
        <f>INDEX('2003'!$C$44:$C$140,'16 Year_History_Results'!CB107)</f>
        <v>0</v>
      </c>
      <c r="AM107" s="2">
        <f>INDEX('2004'!$C$44:$C$140,'16 Year_History_Results'!CC107)</f>
        <v>0</v>
      </c>
      <c r="AN107" s="2">
        <f>INDEX('2005'!$C$44:$C$140,'16 Year_History_Results'!CD107)</f>
        <v>0</v>
      </c>
      <c r="AO107" s="2">
        <f>INDEX('2006'!$C$44:$C$140,'16 Year_History_Results'!CE107)</f>
        <v>0</v>
      </c>
      <c r="AP107" s="2">
        <f>INDEX('2007'!$C$44:$C$140,'16 Year_History_Results'!CF107)</f>
        <v>0</v>
      </c>
      <c r="AQ107" s="2">
        <f>INDEX('2008'!$C$44:$C$140,'16 Year_History_Results'!CG107)</f>
        <v>0</v>
      </c>
      <c r="AR107" s="2">
        <f>INDEX('2009'!$C$44:$C$140,'16 Year_History_Results'!CH107)</f>
        <v>0</v>
      </c>
      <c r="AS107" s="2">
        <f>INDEX('2010'!$C$44:$C$140,'16 Year_History_Results'!CI107)</f>
        <v>0</v>
      </c>
      <c r="AT107" s="2">
        <f>INDEX('2011'!$C$44:$C$140,'16 Year_History_Results'!CJ107)</f>
        <v>0</v>
      </c>
      <c r="AU107" s="2">
        <f>INDEX('2012'!$C$44:$C$140,'16 Year_History_Results'!CK107)</f>
        <v>0</v>
      </c>
      <c r="AV107" s="2">
        <f>INDEX('2013'!$C$44:$C$140,'16 Year_History_Results'!CL107)</f>
        <v>0</v>
      </c>
      <c r="AW107" s="2">
        <f>INDEX('2014'!$C$52:$C$180,'16 Year_History_Results'!CM107)</f>
        <v>0</v>
      </c>
      <c r="AX107" s="2">
        <f>INDEX('2015'!$E$52:$E$308,'16 Year_History_Results'!CN107)</f>
        <v>0</v>
      </c>
      <c r="AY107" s="147">
        <f>INDEX('2016'!$E$52:$E$308,'16 Year_History_Results'!CO107)</f>
        <v>10</v>
      </c>
      <c r="AZ107" s="2"/>
      <c r="BA107" s="2"/>
      <c r="BB107">
        <f t="shared" si="55"/>
        <v>3641</v>
      </c>
      <c r="BC107" s="110"/>
      <c r="BD107" s="2"/>
      <c r="BE107" s="146">
        <f>INDEX('2001'!$B$44:$B$140,'16 Year_History_Results'!BZ107)</f>
        <v>0</v>
      </c>
      <c r="BF107" s="2">
        <f>INDEX('2002'!$B$44:$B$140,'16 Year_History_Results'!CA107)</f>
        <v>0</v>
      </c>
      <c r="BG107" s="2">
        <f>INDEX('2003'!$B$44:$B$140,'16 Year_History_Results'!CB107)</f>
        <v>0</v>
      </c>
      <c r="BH107" s="2">
        <f>INDEX('2004'!$B$44:$B$140,'16 Year_History_Results'!CC107)</f>
        <v>0</v>
      </c>
      <c r="BI107" s="2">
        <f>INDEX('2005'!$B$44:$B$140,'16 Year_History_Results'!CD107)</f>
        <v>0</v>
      </c>
      <c r="BJ107" s="2">
        <f>INDEX('2006'!$B$44:$B$140,'16 Year_History_Results'!CE107)</f>
        <v>0</v>
      </c>
      <c r="BK107" s="2">
        <f>INDEX('2007'!$B$44:$B$140,'16 Year_History_Results'!CF107)</f>
        <v>0</v>
      </c>
      <c r="BL107" s="2">
        <f>INDEX('2008'!$B$44:$B$140,'16 Year_History_Results'!CG107)</f>
        <v>0</v>
      </c>
      <c r="BM107" s="2">
        <f>INDEX('2009'!$B$44:$B$140,'16 Year_History_Results'!CH107)</f>
        <v>0</v>
      </c>
      <c r="BN107" s="2">
        <f>INDEX('2010'!$B$44:$B$140,'16 Year_History_Results'!CI107)</f>
        <v>0</v>
      </c>
      <c r="BO107" s="2">
        <f>INDEX('2011'!$B$44:$B$140,'16 Year_History_Results'!CJ107)</f>
        <v>0</v>
      </c>
      <c r="BP107" s="2">
        <f>INDEX('2012'!$B$44:$B$140,'16 Year_History_Results'!CK107)</f>
        <v>0</v>
      </c>
      <c r="BQ107" s="2">
        <f>INDEX('2013'!$B$44:$B$140,'16 Year_History_Results'!CL107)</f>
        <v>4</v>
      </c>
      <c r="BR107" s="2">
        <f>INDEX('2014'!$B$52:$B$180,'16 Year_History_Results'!CM107)</f>
        <v>0</v>
      </c>
      <c r="BS107" s="147">
        <f>INDEX('2015'!$B$52:$B$308,'16 Year_History_Results'!CN107)</f>
        <v>11</v>
      </c>
      <c r="BT107" s="147">
        <f>INDEX('2016'!$B$52:$B$308,'16 Year_History_Results'!CO107)</f>
        <v>12</v>
      </c>
      <c r="BW107">
        <f t="shared" si="56"/>
        <v>3641</v>
      </c>
      <c r="BX107" s="110"/>
      <c r="BY107" s="2"/>
      <c r="BZ107" s="146">
        <f>IF(ISNA(MATCH($BW107,'2001'!$A$44:$A$139,0)),97,MATCH($BW107,'2001'!$A$44:$A$139,0))</f>
        <v>97</v>
      </c>
      <c r="CA107" s="2">
        <f>IF(ISNA(MATCH($BW107,'2002'!$A$44:$A$139,0)),97,MATCH($BW107,'2002'!$A$44:$A$139,0))</f>
        <v>97</v>
      </c>
      <c r="CB107" s="2">
        <f>IF(ISNA(MATCH($BW107,'2003'!$A$44:$A$139,0)),97,MATCH($BW107,'2003'!$A$44:$A$139,0))</f>
        <v>97</v>
      </c>
      <c r="CC107" s="2">
        <f>IF(ISNA(MATCH($BW107,'2004'!$A$44:$A$139,0)),97,MATCH($BW107,'2004'!$A$44:$A$139,0))</f>
        <v>97</v>
      </c>
      <c r="CD107" s="2">
        <f>IF(ISNA(MATCH($BW107,'2005'!$A$44:$A$139,0)),97,MATCH($BW107,'2005'!$A$44:$A$139,0))</f>
        <v>97</v>
      </c>
      <c r="CE107" s="2">
        <f>IF(ISNA(MATCH($BW107,'2006'!$A$44:$A$139,0)),97,MATCH($BW107,'2006'!$A$44:$A$139,0))</f>
        <v>97</v>
      </c>
      <c r="CF107" s="2">
        <f>IF(ISNA(MATCH($BW107,'2007'!$A$44:$A$139,0)),97,MATCH($BW107,'2007'!$A$44:$A$139,0))</f>
        <v>97</v>
      </c>
      <c r="CG107" s="2">
        <f>IF(ISNA(MATCH($BW107,'2008'!$A$44:$A$139,0)),97,MATCH($BW107,'2008'!$A$44:$A$139,0))</f>
        <v>97</v>
      </c>
      <c r="CH107" s="2">
        <f>IF(ISNA(MATCH($BW107,'2009'!$A$44:$A$139,0)),97,MATCH($BW107,'2009'!$A$44:$A$139,0))</f>
        <v>97</v>
      </c>
      <c r="CI107" s="2">
        <f>IF(ISNA(MATCH($BW107,'2010'!$A$44:$A$139,0)),97,MATCH($BW107,'2010'!$A$44:$A$139,0))</f>
        <v>97</v>
      </c>
      <c r="CJ107" s="2">
        <f>IF(ISNA(MATCH($BW107,'2011'!$A$44:$A$139,0)),97,MATCH($BW107,'2011'!$A$44:$A$139,0))</f>
        <v>97</v>
      </c>
      <c r="CK107" s="2">
        <f>IF(ISNA(MATCH($BW107,'2012'!$A$44:$A$139,0)),97,MATCH($BW107,'2012'!$A$44:$A$139,0))</f>
        <v>97</v>
      </c>
      <c r="CL107" s="2">
        <f>IF(ISNA(MATCH($BW107,'2013'!$A$44:$A$139,0)),97,MATCH($BW107,'2013'!$A$44:$A$139,0))</f>
        <v>87</v>
      </c>
      <c r="CM107" s="2">
        <f>IF(ISNA(MATCH($BW107,'2014'!$A$52:$A$179,0)),129,MATCH($BW107,'2014'!$A$52:$A$179,0))</f>
        <v>129</v>
      </c>
      <c r="CN107" s="147">
        <f>IF(ISNA(MATCH($BW107,'2015'!$A$52:$A$307,0)),257,MATCH($BW107,'2015'!$A$52:$A$307,0))</f>
        <v>204</v>
      </c>
      <c r="CO107" s="147">
        <f>IF(ISNA(MATCH($BW107,'2016'!$A$52:$A$307,0)),257,MATCH($BW107,'2016'!$A$52:$A$307,0))</f>
        <v>204</v>
      </c>
      <c r="CQ107">
        <f t="shared" si="57"/>
        <v>3641</v>
      </c>
      <c r="CR107" s="281"/>
      <c r="CS107" s="279"/>
      <c r="CT107" s="278">
        <f t="shared" si="58"/>
        <v>0</v>
      </c>
      <c r="CU107" s="279">
        <f t="shared" si="44"/>
        <v>0</v>
      </c>
      <c r="CV107" s="279">
        <f t="shared" si="45"/>
        <v>0</v>
      </c>
      <c r="CW107" s="279">
        <f t="shared" si="46"/>
        <v>0</v>
      </c>
      <c r="CX107" s="279">
        <f t="shared" si="47"/>
        <v>0</v>
      </c>
      <c r="CY107" s="279">
        <f t="shared" si="48"/>
        <v>0</v>
      </c>
      <c r="CZ107" s="279">
        <f t="shared" si="49"/>
        <v>0</v>
      </c>
      <c r="DA107" s="279">
        <f t="shared" si="50"/>
        <v>0</v>
      </c>
      <c r="DB107" s="279">
        <f t="shared" si="51"/>
        <v>0</v>
      </c>
      <c r="DC107" s="279">
        <f t="shared" si="59"/>
        <v>0</v>
      </c>
      <c r="DD107" s="279">
        <f t="shared" si="60"/>
        <v>0</v>
      </c>
      <c r="DE107" s="279">
        <f t="shared" si="61"/>
        <v>0</v>
      </c>
      <c r="DF107" s="279">
        <f t="shared" si="62"/>
        <v>4</v>
      </c>
      <c r="DG107" s="279">
        <f t="shared" si="63"/>
        <v>2.6663999999999999</v>
      </c>
      <c r="DH107" s="280">
        <f t="shared" si="80"/>
        <v>12.77742224</v>
      </c>
      <c r="DI107" s="280">
        <f t="shared" si="81"/>
        <v>30.517429665184</v>
      </c>
      <c r="DJ107" s="154">
        <f t="shared" si="52"/>
        <v>167</v>
      </c>
      <c r="DK107" s="279">
        <f t="shared" si="64"/>
        <v>3641</v>
      </c>
      <c r="DL107" s="97"/>
      <c r="DM107" s="154"/>
      <c r="DN107" s="267">
        <f t="shared" si="65"/>
        <v>0</v>
      </c>
      <c r="DO107" s="154">
        <f t="shared" si="66"/>
        <v>0</v>
      </c>
      <c r="DP107" s="154">
        <f t="shared" si="67"/>
        <v>0</v>
      </c>
      <c r="DQ107" s="154">
        <f t="shared" si="68"/>
        <v>0</v>
      </c>
      <c r="DR107" s="154">
        <f t="shared" si="69"/>
        <v>0</v>
      </c>
      <c r="DS107" s="154">
        <f t="shared" si="70"/>
        <v>0</v>
      </c>
      <c r="DT107" s="154">
        <f t="shared" si="71"/>
        <v>0</v>
      </c>
      <c r="DU107" s="154">
        <f t="shared" si="72"/>
        <v>0</v>
      </c>
      <c r="DV107" s="154">
        <f t="shared" si="73"/>
        <v>0</v>
      </c>
      <c r="DW107" s="154">
        <f t="shared" si="74"/>
        <v>0</v>
      </c>
      <c r="DX107" s="154">
        <f t="shared" si="75"/>
        <v>0</v>
      </c>
      <c r="DY107" s="154">
        <f t="shared" si="76"/>
        <v>0</v>
      </c>
      <c r="DZ107" s="154">
        <f t="shared" si="77"/>
        <v>4</v>
      </c>
      <c r="EA107" s="154">
        <f t="shared" si="78"/>
        <v>4</v>
      </c>
      <c r="EB107" s="264">
        <f t="shared" si="82"/>
        <v>15</v>
      </c>
      <c r="EC107" s="264">
        <f t="shared" si="83"/>
        <v>37</v>
      </c>
      <c r="ED107" s="154">
        <f t="shared" si="53"/>
        <v>360</v>
      </c>
    </row>
    <row r="108" spans="2:137" ht="13" thickBot="1" x14ac:dyDescent="0.3">
      <c r="B108" s="162">
        <v>60</v>
      </c>
      <c r="C108" s="50">
        <f t="shared" si="42"/>
        <v>2</v>
      </c>
      <c r="D108" s="50">
        <f t="shared" si="54"/>
        <v>0</v>
      </c>
      <c r="E108" s="97"/>
      <c r="F108" s="2">
        <f t="shared" si="79"/>
        <v>103</v>
      </c>
      <c r="G108" s="207">
        <v>1318</v>
      </c>
      <c r="H108" s="98">
        <f>15- COUNTIF(L108:AC108,"#N/A")</f>
        <v>3</v>
      </c>
      <c r="I108" s="131">
        <f>SUM(AH108:AY108)+SUM(BE108:BT108)</f>
        <v>67</v>
      </c>
      <c r="J108" s="398">
        <f>DI108</f>
        <v>30.459834379756749</v>
      </c>
      <c r="K108" s="456" t="str">
        <f>IF(ISNUMBER(MATCH(G108,'[4]OPR data'!$A$3:$A$2900,0)),"Y","N")</f>
        <v>Y</v>
      </c>
      <c r="L108" s="110"/>
      <c r="M108" s="233"/>
      <c r="N108" s="469" t="e">
        <f>(INDEX(Finish_table!R$4:R$83,MATCH('16 Year_History_Results'!$G108,Finish_table!S$4:S$83,0),1))</f>
        <v>#N/A</v>
      </c>
      <c r="O108" s="233" t="e">
        <f>(INDEX(Finish_table!Z$4:Z$99,MATCH('16 Year_History_Results'!$G108,Finish_table!AA$4:AA$99,0),1))</f>
        <v>#N/A</v>
      </c>
      <c r="P108" s="233" t="e">
        <f>(INDEX(Finish_table!AI$4:AI$99,MATCH('16 Year_History_Results'!$G108,Finish_table!AJ$4:AJ$99,0),1))</f>
        <v>#N/A</v>
      </c>
      <c r="Q108" s="233" t="e">
        <f>(INDEX(Finish_table!AR$4:AR$99,MATCH('16 Year_History_Results'!$G108,Finish_table!AS$4:AS$99,0),1))</f>
        <v>#N/A</v>
      </c>
      <c r="R108" s="233" t="e">
        <f>(INDEX(Finish_table!BA$4:BA$99,MATCH('16 Year_History_Results'!$G108,Finish_table!BB$4:BB$99,0),1))</f>
        <v>#N/A</v>
      </c>
      <c r="S108" s="233" t="e">
        <f>(INDEX(Finish_table!BJ$4:BJ$99,MATCH('16 Year_History_Results'!$G108,Finish_table!BK$4:BK$99,0),1))</f>
        <v>#N/A</v>
      </c>
      <c r="T108" s="233" t="e">
        <f>(INDEX(Finish_table!BS$4:BS$99,MATCH('16 Year_History_Results'!$G108,Finish_table!BT$4:BT$99,0),1))</f>
        <v>#N/A</v>
      </c>
      <c r="U108" s="233" t="e">
        <f>(INDEX(Finish_table!CB$4:CB$99,MATCH('16 Year_History_Results'!$G108,Finish_table!CC$4:CC$99,0),1))</f>
        <v>#N/A</v>
      </c>
      <c r="V108" s="233" t="str">
        <f>(INDEX(Finish_table!CK$4:CK$99,MATCH('16 Year_History_Results'!$G108,Finish_table!CL$4:CL$99,0),1))</f>
        <v>SF</v>
      </c>
      <c r="W108" s="233" t="e">
        <f>(INDEX(Finish_table!CT$4:CT$99,MATCH('16 Year_History_Results'!$G108,Finish_table!CU$4:CU$99,0),1))</f>
        <v>#N/A</v>
      </c>
      <c r="X108" s="233" t="e">
        <f>(INDEX(Finish_table!DC$4:DC$99,MATCH('16 Year_History_Results'!$G108,Finish_table!DD$4:DD$99,0),1))</f>
        <v>#N/A</v>
      </c>
      <c r="Y108" s="233" t="e">
        <f>(INDEX(Finish_table!DL$4:DL$99,MATCH('16 Year_History_Results'!$G108,Finish_table!DM$4:DM$99,0),1))</f>
        <v>#N/A</v>
      </c>
      <c r="Z108" s="233" t="e">
        <f>(INDEX(Finish_table!DU$4:DU$99,MATCH('16 Year_History_Results'!$G108,Finish_table!DV$4:DV$99,0),1))</f>
        <v>#N/A</v>
      </c>
      <c r="AA108" s="233" t="str">
        <f>(INDEX(Finish_table!ED$4:ED$140,MATCH('16 Year_History_Results'!$G108,Finish_table!EE$4:EE$140,0),1))</f>
        <v>QF</v>
      </c>
      <c r="AB108" s="233" t="str">
        <f>(INDEX(Finish_table!EM$4:EM$224,MATCH('16 Year_History_Results'!$G108,Finish_table!EN$4:EN$224,0),1))</f>
        <v>SF</v>
      </c>
      <c r="AC108" s="253" t="str">
        <f>(INDEX(Finish_table!EW$4:EW$224,MATCH('16 Year_History_Results'!$G108,Finish_table!EX$4:EX$224,0),1))</f>
        <v>QF</v>
      </c>
      <c r="AD108" s="2"/>
      <c r="AE108" s="97"/>
      <c r="AG108">
        <f t="shared" si="43"/>
        <v>1318</v>
      </c>
      <c r="AH108" s="110"/>
      <c r="AI108" s="2"/>
      <c r="AJ108" s="146">
        <f>INDEX('2001'!$C$44:$C$140,'16 Year_History_Results'!BZ108)</f>
        <v>0</v>
      </c>
      <c r="AK108" s="2">
        <f>INDEX('2002'!$C$44:$C$140,'16 Year_History_Results'!CA108)</f>
        <v>0</v>
      </c>
      <c r="AL108" s="2">
        <f>INDEX('2003'!$C$44:$C$140,'16 Year_History_Results'!CB108)</f>
        <v>0</v>
      </c>
      <c r="AM108" s="2">
        <f>INDEX('2004'!$C$44:$C$140,'16 Year_History_Results'!CC108)</f>
        <v>0</v>
      </c>
      <c r="AN108" s="2">
        <f>INDEX('2005'!$C$44:$C$140,'16 Year_History_Results'!CD108)</f>
        <v>0</v>
      </c>
      <c r="AO108" s="2">
        <f>INDEX('2006'!$C$44:$C$140,'16 Year_History_Results'!CE108)</f>
        <v>0</v>
      </c>
      <c r="AP108" s="2">
        <f>INDEX('2007'!$C$44:$C$140,'16 Year_History_Results'!CF108)</f>
        <v>0</v>
      </c>
      <c r="AQ108" s="2">
        <f>INDEX('2008'!$C$44:$C$140,'16 Year_History_Results'!CG108)</f>
        <v>0</v>
      </c>
      <c r="AR108" s="2">
        <f>INDEX('2009'!$C$44:$C$140,'16 Year_History_Results'!CH108)</f>
        <v>10</v>
      </c>
      <c r="AS108" s="2">
        <f>INDEX('2010'!$C$44:$C$140,'16 Year_History_Results'!CI108)</f>
        <v>0</v>
      </c>
      <c r="AT108" s="2">
        <f>INDEX('2011'!$C$44:$C$140,'16 Year_History_Results'!CJ108)</f>
        <v>0</v>
      </c>
      <c r="AU108" s="2">
        <f>INDEX('2012'!$C$44:$C$140,'16 Year_History_Results'!CK108)</f>
        <v>0</v>
      </c>
      <c r="AV108" s="2">
        <f>INDEX('2013'!$C$44:$C$140,'16 Year_History_Results'!CL108)</f>
        <v>0</v>
      </c>
      <c r="AW108" s="2">
        <f>INDEX('2014'!$C$52:$C$180,'16 Year_History_Results'!CM108)</f>
        <v>10</v>
      </c>
      <c r="AX108" s="2">
        <f>INDEX('2015'!$E$52:$E$308,'16 Year_History_Results'!CN108)</f>
        <v>10</v>
      </c>
      <c r="AY108" s="147">
        <f>INDEX('2016'!$E$52:$E$308,'16 Year_History_Results'!CO108)</f>
        <v>0</v>
      </c>
      <c r="AZ108" s="2"/>
      <c r="BA108" s="2"/>
      <c r="BB108">
        <f t="shared" si="55"/>
        <v>1318</v>
      </c>
      <c r="BC108" s="110"/>
      <c r="BD108" s="2"/>
      <c r="BE108" s="146">
        <f>INDEX('2001'!$B$44:$B$140,'16 Year_History_Results'!BZ108)</f>
        <v>0</v>
      </c>
      <c r="BF108" s="2">
        <f>INDEX('2002'!$B$44:$B$140,'16 Year_History_Results'!CA108)</f>
        <v>0</v>
      </c>
      <c r="BG108" s="2">
        <f>INDEX('2003'!$B$44:$B$140,'16 Year_History_Results'!CB108)</f>
        <v>0</v>
      </c>
      <c r="BH108" s="2">
        <f>INDEX('2004'!$B$44:$B$140,'16 Year_History_Results'!CC108)</f>
        <v>0</v>
      </c>
      <c r="BI108" s="2">
        <f>INDEX('2005'!$B$44:$B$140,'16 Year_History_Results'!CD108)</f>
        <v>0</v>
      </c>
      <c r="BJ108" s="2">
        <f>INDEX('2006'!$B$44:$B$140,'16 Year_History_Results'!CE108)</f>
        <v>0</v>
      </c>
      <c r="BK108" s="2">
        <f>INDEX('2007'!$B$44:$B$140,'16 Year_History_Results'!CF108)</f>
        <v>0</v>
      </c>
      <c r="BL108" s="2">
        <f>INDEX('2008'!$B$44:$B$140,'16 Year_History_Results'!CG108)</f>
        <v>0</v>
      </c>
      <c r="BM108" s="2">
        <f>INDEX('2009'!$B$44:$B$140,'16 Year_History_Results'!CH108)</f>
        <v>15</v>
      </c>
      <c r="BN108" s="2">
        <f>INDEX('2010'!$B$44:$B$140,'16 Year_History_Results'!CI108)</f>
        <v>0</v>
      </c>
      <c r="BO108" s="2">
        <f>INDEX('2011'!$B$44:$B$140,'16 Year_History_Results'!CJ108)</f>
        <v>0</v>
      </c>
      <c r="BP108" s="2">
        <f>INDEX('2012'!$B$44:$B$140,'16 Year_History_Results'!CK108)</f>
        <v>0</v>
      </c>
      <c r="BQ108" s="2">
        <f>INDEX('2013'!$B$44:$B$140,'16 Year_History_Results'!CL108)</f>
        <v>0</v>
      </c>
      <c r="BR108" s="2">
        <f>INDEX('2014'!$B$52:$B$180,'16 Year_History_Results'!CM108)</f>
        <v>2</v>
      </c>
      <c r="BS108" s="147">
        <f>INDEX('2015'!$B$52:$B$308,'16 Year_History_Results'!CN108)</f>
        <v>9</v>
      </c>
      <c r="BT108" s="147">
        <f>INDEX('2016'!$B$52:$B$308,'16 Year_History_Results'!CO108)</f>
        <v>11</v>
      </c>
      <c r="BW108">
        <f t="shared" si="56"/>
        <v>1318</v>
      </c>
      <c r="BX108" s="110"/>
      <c r="BY108" s="2"/>
      <c r="BZ108" s="146">
        <f>IF(ISNA(MATCH($BW108,'2001'!$A$44:$A$139,0)),97,MATCH($BW108,'2001'!$A$44:$A$139,0))</f>
        <v>97</v>
      </c>
      <c r="CA108" s="2">
        <f>IF(ISNA(MATCH($BW108,'2002'!$A$44:$A$139,0)),97,MATCH($BW108,'2002'!$A$44:$A$139,0))</f>
        <v>97</v>
      </c>
      <c r="CB108" s="2">
        <f>IF(ISNA(MATCH($BW108,'2003'!$A$44:$A$139,0)),97,MATCH($BW108,'2003'!$A$44:$A$139,0))</f>
        <v>97</v>
      </c>
      <c r="CC108" s="2">
        <f>IF(ISNA(MATCH($BW108,'2004'!$A$44:$A$139,0)),97,MATCH($BW108,'2004'!$A$44:$A$139,0))</f>
        <v>97</v>
      </c>
      <c r="CD108" s="2">
        <f>IF(ISNA(MATCH($BW108,'2005'!$A$44:$A$139,0)),97,MATCH($BW108,'2005'!$A$44:$A$139,0))</f>
        <v>97</v>
      </c>
      <c r="CE108" s="2">
        <f>IF(ISNA(MATCH($BW108,'2006'!$A$44:$A$139,0)),97,MATCH($BW108,'2006'!$A$44:$A$139,0))</f>
        <v>97</v>
      </c>
      <c r="CF108" s="2">
        <f>IF(ISNA(MATCH($BW108,'2007'!$A$44:$A$139,0)),97,MATCH($BW108,'2007'!$A$44:$A$139,0))</f>
        <v>97</v>
      </c>
      <c r="CG108" s="2">
        <f>IF(ISNA(MATCH($BW108,'2008'!$A$44:$A$139,0)),97,MATCH($BW108,'2008'!$A$44:$A$139,0))</f>
        <v>97</v>
      </c>
      <c r="CH108" s="2">
        <f>IF(ISNA(MATCH($BW108,'2009'!$A$44:$A$139,0)),97,MATCH($BW108,'2009'!$A$44:$A$139,0))</f>
        <v>66</v>
      </c>
      <c r="CI108" s="2">
        <f>IF(ISNA(MATCH($BW108,'2010'!$A$44:$A$139,0)),97,MATCH($BW108,'2010'!$A$44:$A$139,0))</f>
        <v>97</v>
      </c>
      <c r="CJ108" s="2">
        <f>IF(ISNA(MATCH($BW108,'2011'!$A$44:$A$139,0)),97,MATCH($BW108,'2011'!$A$44:$A$139,0))</f>
        <v>97</v>
      </c>
      <c r="CK108" s="2">
        <f>IF(ISNA(MATCH($BW108,'2012'!$A$44:$A$139,0)),97,MATCH($BW108,'2012'!$A$44:$A$139,0))</f>
        <v>97</v>
      </c>
      <c r="CL108" s="2">
        <f>IF(ISNA(MATCH($BW108,'2013'!$A$44:$A$139,0)),97,MATCH($BW108,'2013'!$A$44:$A$139,0))</f>
        <v>97</v>
      </c>
      <c r="CM108" s="2">
        <f>IF(ISNA(MATCH($BW108,'2014'!$A$52:$A$179,0)),129,MATCH($BW108,'2014'!$A$52:$A$179,0))</f>
        <v>65</v>
      </c>
      <c r="CN108" s="147">
        <f>IF(ISNA(MATCH($BW108,'2015'!$A$52:$A$307,0)),257,MATCH($BW108,'2015'!$A$52:$A$307,0))</f>
        <v>98</v>
      </c>
      <c r="CO108" s="147">
        <f>IF(ISNA(MATCH($BW108,'2016'!$A$52:$A$307,0)),257,MATCH($BW108,'2016'!$A$52:$A$307,0))</f>
        <v>100</v>
      </c>
      <c r="CQ108">
        <f t="shared" si="57"/>
        <v>1318</v>
      </c>
      <c r="CR108" s="281"/>
      <c r="CS108" s="279"/>
      <c r="CT108" s="278">
        <f t="shared" si="58"/>
        <v>0</v>
      </c>
      <c r="CU108" s="279">
        <f t="shared" si="44"/>
        <v>0</v>
      </c>
      <c r="CV108" s="279">
        <f t="shared" si="45"/>
        <v>0</v>
      </c>
      <c r="CW108" s="279">
        <f t="shared" si="46"/>
        <v>0</v>
      </c>
      <c r="CX108" s="279">
        <f t="shared" si="47"/>
        <v>0</v>
      </c>
      <c r="CY108" s="279">
        <f t="shared" si="48"/>
        <v>0</v>
      </c>
      <c r="CZ108" s="279">
        <f t="shared" si="49"/>
        <v>0</v>
      </c>
      <c r="DA108" s="279">
        <f t="shared" si="50"/>
        <v>0</v>
      </c>
      <c r="DB108" s="279">
        <f t="shared" si="51"/>
        <v>25</v>
      </c>
      <c r="DC108" s="279">
        <f t="shared" si="59"/>
        <v>16.664999999999999</v>
      </c>
      <c r="DD108" s="279">
        <f t="shared" si="60"/>
        <v>11.108889</v>
      </c>
      <c r="DE108" s="279">
        <f t="shared" si="61"/>
        <v>7.4051854073999994</v>
      </c>
      <c r="DF108" s="279">
        <f t="shared" si="62"/>
        <v>4.9362965925728393</v>
      </c>
      <c r="DG108" s="279">
        <f t="shared" si="63"/>
        <v>15.290535308609055</v>
      </c>
      <c r="DH108" s="280">
        <f t="shared" si="80"/>
        <v>29.192670836718797</v>
      </c>
      <c r="DI108" s="280">
        <f t="shared" si="81"/>
        <v>30.459834379756749</v>
      </c>
      <c r="DJ108" s="154">
        <f t="shared" si="52"/>
        <v>86</v>
      </c>
      <c r="DK108" s="279">
        <f t="shared" si="64"/>
        <v>1318</v>
      </c>
      <c r="DL108" s="97"/>
      <c r="DM108" s="154"/>
      <c r="DN108" s="267">
        <f t="shared" si="65"/>
        <v>0</v>
      </c>
      <c r="DO108" s="154">
        <f t="shared" si="66"/>
        <v>0</v>
      </c>
      <c r="DP108" s="154">
        <f t="shared" si="67"/>
        <v>0</v>
      </c>
      <c r="DQ108" s="154">
        <f t="shared" si="68"/>
        <v>0</v>
      </c>
      <c r="DR108" s="154">
        <f t="shared" si="69"/>
        <v>0</v>
      </c>
      <c r="DS108" s="154">
        <f t="shared" si="70"/>
        <v>0</v>
      </c>
      <c r="DT108" s="154">
        <f t="shared" si="71"/>
        <v>0</v>
      </c>
      <c r="DU108" s="154">
        <f t="shared" si="72"/>
        <v>0</v>
      </c>
      <c r="DV108" s="154">
        <f t="shared" si="73"/>
        <v>25</v>
      </c>
      <c r="DW108" s="154">
        <f t="shared" si="74"/>
        <v>25</v>
      </c>
      <c r="DX108" s="154">
        <f t="shared" si="75"/>
        <v>25</v>
      </c>
      <c r="DY108" s="154">
        <f t="shared" si="76"/>
        <v>25</v>
      </c>
      <c r="DZ108" s="154">
        <f t="shared" si="77"/>
        <v>25</v>
      </c>
      <c r="EA108" s="154">
        <f t="shared" si="78"/>
        <v>37</v>
      </c>
      <c r="EB108" s="264">
        <f t="shared" si="82"/>
        <v>56</v>
      </c>
      <c r="EC108" s="264">
        <f t="shared" si="83"/>
        <v>67</v>
      </c>
      <c r="ED108" s="154">
        <f t="shared" si="53"/>
        <v>157</v>
      </c>
    </row>
    <row r="109" spans="2:137" ht="13" thickBot="1" x14ac:dyDescent="0.3">
      <c r="B109" s="250">
        <v>60</v>
      </c>
      <c r="C109" s="50">
        <f t="shared" si="42"/>
        <v>3</v>
      </c>
      <c r="D109" s="50">
        <f t="shared" si="54"/>
        <v>0</v>
      </c>
      <c r="E109" s="97"/>
      <c r="F109" s="2">
        <f t="shared" si="79"/>
        <v>104</v>
      </c>
      <c r="G109" s="487">
        <v>2337</v>
      </c>
      <c r="H109" s="98">
        <f>15- COUNTIF(L109:AC109,"#N/A")</f>
        <v>7</v>
      </c>
      <c r="I109" s="131">
        <f>SUM(AH109:AY109)+SUM(BE109:BT109)</f>
        <v>100</v>
      </c>
      <c r="J109" s="398">
        <f>DI109</f>
        <v>30.088960509769425</v>
      </c>
      <c r="K109" s="456" t="str">
        <f>IF(ISNUMBER(MATCH(G109,'[4]OPR data'!$A$3:$A$2900,0)),"Y","N")</f>
        <v>Y</v>
      </c>
      <c r="L109" s="110"/>
      <c r="M109" s="233"/>
      <c r="N109" s="469" t="e">
        <f>(INDEX(Finish_table!R$4:R$83,MATCH('16 Year_History_Results'!$G109,Finish_table!S$4:S$83,0),1))</f>
        <v>#N/A</v>
      </c>
      <c r="O109" s="233" t="e">
        <f>(INDEX(Finish_table!Z$4:Z$99,MATCH('16 Year_History_Results'!$G109,Finish_table!AA$4:AA$99,0),1))</f>
        <v>#N/A</v>
      </c>
      <c r="P109" s="233" t="e">
        <f>(INDEX(Finish_table!AI$4:AI$99,MATCH('16 Year_History_Results'!$G109,Finish_table!AJ$4:AJ$99,0),1))</f>
        <v>#N/A</v>
      </c>
      <c r="Q109" s="233" t="e">
        <f>(INDEX(Finish_table!AR$4:AR$99,MATCH('16 Year_History_Results'!$G109,Finish_table!AS$4:AS$99,0),1))</f>
        <v>#N/A</v>
      </c>
      <c r="R109" s="233" t="e">
        <f>(INDEX(Finish_table!BA$4:BA$99,MATCH('16 Year_History_Results'!$G109,Finish_table!BB$4:BB$99,0),1))</f>
        <v>#N/A</v>
      </c>
      <c r="S109" s="233" t="e">
        <f>(INDEX(Finish_table!BJ$4:BJ$99,MATCH('16 Year_History_Results'!$G109,Finish_table!BK$4:BK$99,0),1))</f>
        <v>#N/A</v>
      </c>
      <c r="T109" s="233" t="e">
        <f>(INDEX(Finish_table!BS$4:BS$99,MATCH('16 Year_History_Results'!$G109,Finish_table!BT$4:BT$99,0),1))</f>
        <v>#N/A</v>
      </c>
      <c r="U109" s="233" t="str">
        <f>(INDEX(Finish_table!CB$4:CB$99,MATCH('16 Year_History_Results'!$G109,Finish_table!CC$4:CC$99,0),1))</f>
        <v>SF</v>
      </c>
      <c r="V109" s="233" t="e">
        <f>(INDEX(Finish_table!CK$4:CK$99,MATCH('16 Year_History_Results'!$G109,Finish_table!CL$4:CL$99,0),1))</f>
        <v>#N/A</v>
      </c>
      <c r="W109" s="233" t="str">
        <f>(INDEX(Finish_table!CT$4:CT$99,MATCH('16 Year_History_Results'!$G109,Finish_table!CU$4:CU$99,0),1))</f>
        <v>QF</v>
      </c>
      <c r="X109" s="233" t="str">
        <f>(INDEX(Finish_table!DC$4:DC$99,MATCH('16 Year_History_Results'!$G109,Finish_table!DD$4:DD$99,0),1))</f>
        <v>QF</v>
      </c>
      <c r="Y109" s="233" t="str">
        <f>(INDEX(Finish_table!DL$4:DL$99,MATCH('16 Year_History_Results'!$G109,Finish_table!DM$4:DM$99,0),1))</f>
        <v>QF</v>
      </c>
      <c r="Z109" s="233" t="str">
        <f>(INDEX(Finish_table!DU$4:DU$99,MATCH('16 Year_History_Results'!$G109,Finish_table!DV$4:DV$99,0),1))</f>
        <v>SF</v>
      </c>
      <c r="AA109" s="233" t="str">
        <f>(INDEX(Finish_table!ED$4:ED$140,MATCH('16 Year_History_Results'!$G109,Finish_table!EE$4:EE$140,0),1))</f>
        <v>QF</v>
      </c>
      <c r="AB109" s="233" t="str">
        <f>(INDEX(Finish_table!EM$4:EM$224,MATCH('16 Year_History_Results'!$G109,Finish_table!EN$4:EN$224,0),1))</f>
        <v>QF</v>
      </c>
      <c r="AC109" s="253" t="str">
        <f>(INDEX(Finish_table!EW$4:EW$224,MATCH('16 Year_History_Results'!$G109,Finish_table!EX$4:EX$224,0),1))</f>
        <v>QF</v>
      </c>
      <c r="AD109" s="2"/>
      <c r="AE109" s="97"/>
      <c r="AG109">
        <f t="shared" si="43"/>
        <v>2337</v>
      </c>
      <c r="AH109" s="110"/>
      <c r="AI109" s="2"/>
      <c r="AJ109" s="146">
        <f>INDEX('2001'!$C$44:$C$140,'16 Year_History_Results'!BZ109)</f>
        <v>0</v>
      </c>
      <c r="AK109" s="2">
        <f>INDEX('2002'!$C$44:$C$140,'16 Year_History_Results'!CA109)</f>
        <v>0</v>
      </c>
      <c r="AL109" s="2">
        <f>INDEX('2003'!$C$44:$C$140,'16 Year_History_Results'!CB109)</f>
        <v>0</v>
      </c>
      <c r="AM109" s="2">
        <f>INDEX('2004'!$C$44:$C$140,'16 Year_History_Results'!CC109)</f>
        <v>0</v>
      </c>
      <c r="AN109" s="2">
        <f>INDEX('2005'!$C$44:$C$140,'16 Year_History_Results'!CD109)</f>
        <v>0</v>
      </c>
      <c r="AO109" s="2">
        <f>INDEX('2006'!$C$44:$C$140,'16 Year_History_Results'!CE109)</f>
        <v>0</v>
      </c>
      <c r="AP109" s="2">
        <f>INDEX('2007'!$C$44:$C$140,'16 Year_History_Results'!CF109)</f>
        <v>0</v>
      </c>
      <c r="AQ109" s="2">
        <f>INDEX('2008'!$C$44:$C$140,'16 Year_History_Results'!CG109)</f>
        <v>10</v>
      </c>
      <c r="AR109" s="2">
        <f>INDEX('2009'!$C$44:$C$140,'16 Year_History_Results'!CH109)</f>
        <v>0</v>
      </c>
      <c r="AS109" s="2">
        <f>INDEX('2010'!$C$44:$C$140,'16 Year_History_Results'!CI109)</f>
        <v>0</v>
      </c>
      <c r="AT109" s="2">
        <f>INDEX('2011'!$C$44:$C$140,'16 Year_History_Results'!CJ109)</f>
        <v>0</v>
      </c>
      <c r="AU109" s="2">
        <f>INDEX('2012'!$C$44:$C$140,'16 Year_History_Results'!CK109)</f>
        <v>0</v>
      </c>
      <c r="AV109" s="2">
        <f>INDEX('2013'!$C$44:$C$140,'16 Year_History_Results'!CL109)</f>
        <v>10</v>
      </c>
      <c r="AW109" s="2">
        <f>INDEX('2014'!$C$52:$C$180,'16 Year_History_Results'!CM109)</f>
        <v>0</v>
      </c>
      <c r="AX109" s="2">
        <f>INDEX('2015'!$E$52:$E$308,'16 Year_History_Results'!CN109)</f>
        <v>0</v>
      </c>
      <c r="AY109" s="147">
        <f>INDEX('2016'!$E$52:$E$308,'16 Year_History_Results'!CO109)</f>
        <v>0</v>
      </c>
      <c r="AZ109" s="2"/>
      <c r="BA109" s="2"/>
      <c r="BB109">
        <f t="shared" si="55"/>
        <v>2337</v>
      </c>
      <c r="BC109" s="110"/>
      <c r="BD109" s="2"/>
      <c r="BE109" s="146">
        <f>INDEX('2001'!$B$44:$B$140,'16 Year_History_Results'!BZ109)</f>
        <v>0</v>
      </c>
      <c r="BF109" s="2">
        <f>INDEX('2002'!$B$44:$B$140,'16 Year_History_Results'!CA109)</f>
        <v>0</v>
      </c>
      <c r="BG109" s="2">
        <f>INDEX('2003'!$B$44:$B$140,'16 Year_History_Results'!CB109)</f>
        <v>0</v>
      </c>
      <c r="BH109" s="2">
        <f>INDEX('2004'!$B$44:$B$140,'16 Year_History_Results'!CC109)</f>
        <v>0</v>
      </c>
      <c r="BI109" s="2">
        <f>INDEX('2005'!$B$44:$B$140,'16 Year_History_Results'!CD109)</f>
        <v>0</v>
      </c>
      <c r="BJ109" s="2">
        <f>INDEX('2006'!$B$44:$B$140,'16 Year_History_Results'!CE109)</f>
        <v>0</v>
      </c>
      <c r="BK109" s="2">
        <f>INDEX('2007'!$B$44:$B$140,'16 Year_History_Results'!CF109)</f>
        <v>0</v>
      </c>
      <c r="BL109" s="2">
        <f>INDEX('2008'!$B$44:$B$140,'16 Year_History_Results'!CG109)</f>
        <v>15</v>
      </c>
      <c r="BM109" s="2">
        <f>INDEX('2009'!$B$44:$B$140,'16 Year_History_Results'!CH109)</f>
        <v>0</v>
      </c>
      <c r="BN109" s="2">
        <f>INDEX('2010'!$B$44:$B$140,'16 Year_History_Results'!CI109)</f>
        <v>12</v>
      </c>
      <c r="BO109" s="2">
        <f>INDEX('2011'!$B$44:$B$140,'16 Year_History_Results'!CJ109)</f>
        <v>11</v>
      </c>
      <c r="BP109" s="2">
        <f>INDEX('2012'!$B$44:$B$140,'16 Year_History_Results'!CK109)</f>
        <v>5</v>
      </c>
      <c r="BQ109" s="2">
        <f>INDEX('2013'!$B$44:$B$140,'16 Year_History_Results'!CL109)</f>
        <v>3</v>
      </c>
      <c r="BR109" s="2">
        <f>INDEX('2014'!$B$52:$B$180,'16 Year_History_Results'!CM109)</f>
        <v>13</v>
      </c>
      <c r="BS109" s="147">
        <f>INDEX('2015'!$B$52:$B$308,'16 Year_History_Results'!CN109)</f>
        <v>15</v>
      </c>
      <c r="BT109" s="147">
        <f>INDEX('2016'!$B$52:$B$308,'16 Year_History_Results'!CO109)</f>
        <v>6</v>
      </c>
      <c r="BW109">
        <f t="shared" si="56"/>
        <v>2337</v>
      </c>
      <c r="BX109" s="110"/>
      <c r="BY109" s="2"/>
      <c r="BZ109" s="146">
        <f>IF(ISNA(MATCH($BW109,'2001'!$A$44:$A$139,0)),97,MATCH($BW109,'2001'!$A$44:$A$139,0))</f>
        <v>97</v>
      </c>
      <c r="CA109" s="2">
        <f>IF(ISNA(MATCH($BW109,'2002'!$A$44:$A$139,0)),97,MATCH($BW109,'2002'!$A$44:$A$139,0))</f>
        <v>97</v>
      </c>
      <c r="CB109" s="2">
        <f>IF(ISNA(MATCH($BW109,'2003'!$A$44:$A$139,0)),97,MATCH($BW109,'2003'!$A$44:$A$139,0))</f>
        <v>97</v>
      </c>
      <c r="CC109" s="2">
        <f>IF(ISNA(MATCH($BW109,'2004'!$A$44:$A$139,0)),97,MATCH($BW109,'2004'!$A$44:$A$139,0))</f>
        <v>97</v>
      </c>
      <c r="CD109" s="2">
        <f>IF(ISNA(MATCH($BW109,'2005'!$A$44:$A$139,0)),97,MATCH($BW109,'2005'!$A$44:$A$139,0))</f>
        <v>97</v>
      </c>
      <c r="CE109" s="2">
        <f>IF(ISNA(MATCH($BW109,'2006'!$A$44:$A$139,0)),97,MATCH($BW109,'2006'!$A$44:$A$139,0))</f>
        <v>97</v>
      </c>
      <c r="CF109" s="2">
        <f>IF(ISNA(MATCH($BW109,'2007'!$A$44:$A$139,0)),97,MATCH($BW109,'2007'!$A$44:$A$139,0))</f>
        <v>97</v>
      </c>
      <c r="CG109" s="2">
        <f>IF(ISNA(MATCH($BW109,'2008'!$A$44:$A$139,0)),97,MATCH($BW109,'2008'!$A$44:$A$139,0))</f>
        <v>93</v>
      </c>
      <c r="CH109" s="2">
        <f>IF(ISNA(MATCH($BW109,'2009'!$A$44:$A$139,0)),97,MATCH($BW109,'2009'!$A$44:$A$139,0))</f>
        <v>97</v>
      </c>
      <c r="CI109" s="2">
        <f>IF(ISNA(MATCH($BW109,'2010'!$A$44:$A$139,0)),97,MATCH($BW109,'2010'!$A$44:$A$139,0))</f>
        <v>84</v>
      </c>
      <c r="CJ109" s="2">
        <f>IF(ISNA(MATCH($BW109,'2011'!$A$44:$A$139,0)),97,MATCH($BW109,'2011'!$A$44:$A$139,0))</f>
        <v>83</v>
      </c>
      <c r="CK109" s="2">
        <f>IF(ISNA(MATCH($BW109,'2012'!$A$44:$A$139,0)),97,MATCH($BW109,'2012'!$A$44:$A$139,0))</f>
        <v>78</v>
      </c>
      <c r="CL109" s="2">
        <f>IF(ISNA(MATCH($BW109,'2013'!$A$44:$A$139,0)),97,MATCH($BW109,'2013'!$A$44:$A$139,0))</f>
        <v>70</v>
      </c>
      <c r="CM109" s="2">
        <f>IF(ISNA(MATCH($BW109,'2014'!$A$52:$A$179,0)),129,MATCH($BW109,'2014'!$A$52:$A$179,0))</f>
        <v>95</v>
      </c>
      <c r="CN109" s="147">
        <f>IF(ISNA(MATCH($BW109,'2015'!$A$52:$A$307,0)),257,MATCH($BW109,'2015'!$A$52:$A$307,0))</f>
        <v>152</v>
      </c>
      <c r="CO109" s="147">
        <f>IF(ISNA(MATCH($BW109,'2016'!$A$52:$A$307,0)),257,MATCH($BW109,'2016'!$A$52:$A$307,0))</f>
        <v>150</v>
      </c>
      <c r="CQ109">
        <f t="shared" si="57"/>
        <v>2337</v>
      </c>
      <c r="CR109" s="281"/>
      <c r="CS109" s="279"/>
      <c r="CT109" s="278">
        <f t="shared" si="58"/>
        <v>0</v>
      </c>
      <c r="CU109" s="279">
        <f t="shared" si="44"/>
        <v>0</v>
      </c>
      <c r="CV109" s="279">
        <f t="shared" si="45"/>
        <v>0</v>
      </c>
      <c r="CW109" s="279">
        <f t="shared" si="46"/>
        <v>0</v>
      </c>
      <c r="CX109" s="279">
        <f t="shared" si="47"/>
        <v>0</v>
      </c>
      <c r="CY109" s="279">
        <f t="shared" si="48"/>
        <v>0</v>
      </c>
      <c r="CZ109" s="279">
        <f t="shared" si="49"/>
        <v>0</v>
      </c>
      <c r="DA109" s="279">
        <f t="shared" si="50"/>
        <v>25</v>
      </c>
      <c r="DB109" s="279">
        <f t="shared" si="51"/>
        <v>16.664999999999999</v>
      </c>
      <c r="DC109" s="279">
        <f t="shared" si="59"/>
        <v>23.108888999999998</v>
      </c>
      <c r="DD109" s="279">
        <f t="shared" si="60"/>
        <v>26.4043854074</v>
      </c>
      <c r="DE109" s="279">
        <f t="shared" si="61"/>
        <v>22.60116331257284</v>
      </c>
      <c r="DF109" s="279">
        <f t="shared" si="62"/>
        <v>28.065935464161054</v>
      </c>
      <c r="DG109" s="279">
        <f t="shared" si="63"/>
        <v>31.708752580409758</v>
      </c>
      <c r="DH109" s="280">
        <f t="shared" si="80"/>
        <v>36.137054470101148</v>
      </c>
      <c r="DI109" s="280">
        <f t="shared" si="81"/>
        <v>30.088960509769425</v>
      </c>
      <c r="DJ109" s="154">
        <f t="shared" si="52"/>
        <v>67</v>
      </c>
      <c r="DK109" s="279">
        <f t="shared" si="64"/>
        <v>2337</v>
      </c>
      <c r="DL109" s="97"/>
      <c r="DM109" s="154"/>
      <c r="DN109" s="267">
        <f t="shared" si="65"/>
        <v>0</v>
      </c>
      <c r="DO109" s="154">
        <f t="shared" si="66"/>
        <v>0</v>
      </c>
      <c r="DP109" s="154">
        <f t="shared" si="67"/>
        <v>0</v>
      </c>
      <c r="DQ109" s="154">
        <f t="shared" si="68"/>
        <v>0</v>
      </c>
      <c r="DR109" s="154">
        <f t="shared" si="69"/>
        <v>0</v>
      </c>
      <c r="DS109" s="154">
        <f t="shared" si="70"/>
        <v>0</v>
      </c>
      <c r="DT109" s="154">
        <f t="shared" si="71"/>
        <v>0</v>
      </c>
      <c r="DU109" s="154">
        <f t="shared" si="72"/>
        <v>25</v>
      </c>
      <c r="DV109" s="154">
        <f t="shared" si="73"/>
        <v>25</v>
      </c>
      <c r="DW109" s="154">
        <f t="shared" si="74"/>
        <v>37</v>
      </c>
      <c r="DX109" s="154">
        <f t="shared" si="75"/>
        <v>48</v>
      </c>
      <c r="DY109" s="154">
        <f t="shared" si="76"/>
        <v>53</v>
      </c>
      <c r="DZ109" s="154">
        <f t="shared" si="77"/>
        <v>66</v>
      </c>
      <c r="EA109" s="154">
        <f t="shared" si="78"/>
        <v>79</v>
      </c>
      <c r="EB109" s="264">
        <f t="shared" si="82"/>
        <v>94</v>
      </c>
      <c r="EC109" s="264">
        <f t="shared" si="83"/>
        <v>100</v>
      </c>
      <c r="ED109" s="154">
        <f t="shared" si="53"/>
        <v>95</v>
      </c>
    </row>
    <row r="110" spans="2:137" ht="13" thickBot="1" x14ac:dyDescent="0.3">
      <c r="B110" s="162">
        <v>60</v>
      </c>
      <c r="C110" s="50">
        <f t="shared" si="42"/>
        <v>4</v>
      </c>
      <c r="D110" s="50">
        <f t="shared" si="54"/>
        <v>0</v>
      </c>
      <c r="E110" s="97"/>
      <c r="F110" s="2">
        <f t="shared" si="79"/>
        <v>105</v>
      </c>
      <c r="G110" s="207">
        <v>910</v>
      </c>
      <c r="H110" s="98">
        <f>15- COUNTIF(L110:AC110,"#N/A")</f>
        <v>4</v>
      </c>
      <c r="I110" s="131">
        <f>SUM(AH110:AY110)+SUM(BE110:BT110)</f>
        <v>130</v>
      </c>
      <c r="J110" s="398">
        <f>DI110</f>
        <v>30.034560831669445</v>
      </c>
      <c r="K110" s="456" t="str">
        <f>IF(ISNUMBER(MATCH(G110,'[4]OPR data'!$A$3:$A$2900,0)),"Y","N")</f>
        <v>Y</v>
      </c>
      <c r="L110" s="110"/>
      <c r="M110" s="233"/>
      <c r="N110" s="469" t="e">
        <f>(INDEX(Finish_table!R$4:R$83,MATCH('16 Year_History_Results'!$G110,Finish_table!S$4:S$83,0),1))</f>
        <v>#N/A</v>
      </c>
      <c r="O110" s="233" t="e">
        <f>(INDEX(Finish_table!Z$4:Z$99,MATCH('16 Year_History_Results'!$G110,Finish_table!AA$4:AA$99,0),1))</f>
        <v>#N/A</v>
      </c>
      <c r="P110" s="233" t="e">
        <f>(INDEX(Finish_table!AI$4:AI$99,MATCH('16 Year_History_Results'!$G110,Finish_table!AJ$4:AJ$99,0),1))</f>
        <v>#N/A</v>
      </c>
      <c r="Q110" s="233" t="e">
        <f>(INDEX(Finish_table!AR$4:AR$99,MATCH('16 Year_History_Results'!$G110,Finish_table!AS$4:AS$99,0),1))</f>
        <v>#N/A</v>
      </c>
      <c r="R110" s="233" t="str">
        <f>(INDEX(Finish_table!BA$4:BA$99,MATCH('16 Year_History_Results'!$G110,Finish_table!BB$4:BB$99,0),1))</f>
        <v>F</v>
      </c>
      <c r="S110" s="233" t="e">
        <f>(INDEX(Finish_table!BJ$4:BJ$99,MATCH('16 Year_History_Results'!$G110,Finish_table!BK$4:BK$99,0),1))</f>
        <v>#N/A</v>
      </c>
      <c r="T110" s="233" t="str">
        <f>(INDEX(Finish_table!BS$4:BS$99,MATCH('16 Year_History_Results'!$G110,Finish_table!BT$4:BT$99,0),1))</f>
        <v>W</v>
      </c>
      <c r="U110" s="233" t="e">
        <f>(INDEX(Finish_table!CB$4:CB$99,MATCH('16 Year_History_Results'!$G110,Finish_table!CC$4:CC$99,0),1))</f>
        <v>#N/A</v>
      </c>
      <c r="V110" s="233" t="e">
        <f>(INDEX(Finish_table!CK$4:CK$99,MATCH('16 Year_History_Results'!$G110,Finish_table!CL$4:CL$99,0),1))</f>
        <v>#N/A</v>
      </c>
      <c r="W110" s="233" t="str">
        <f>(INDEX(Finish_table!CT$4:CT$99,MATCH('16 Year_History_Results'!$G110,Finish_table!CU$4:CU$99,0),1))</f>
        <v>QF</v>
      </c>
      <c r="X110" s="233" t="e">
        <f>(INDEX(Finish_table!DC$4:DC$99,MATCH('16 Year_History_Results'!$G110,Finish_table!DD$4:DD$99,0),1))</f>
        <v>#N/A</v>
      </c>
      <c r="Y110" s="233" t="e">
        <f>(INDEX(Finish_table!DL$4:DL$99,MATCH('16 Year_History_Results'!$G110,Finish_table!DM$4:DM$99,0),1))</f>
        <v>#N/A</v>
      </c>
      <c r="Z110" s="233" t="e">
        <f>(INDEX(Finish_table!DU$4:DU$99,MATCH('16 Year_History_Results'!$G110,Finish_table!DV$4:DV$99,0),1))</f>
        <v>#N/A</v>
      </c>
      <c r="AA110" s="233" t="str">
        <f>(INDEX(Finish_table!ED$4:ED$140,MATCH('16 Year_History_Results'!$G110,Finish_table!EE$4:EE$140,0),1))</f>
        <v>QF</v>
      </c>
      <c r="AB110" s="233" t="e">
        <f>(INDEX(Finish_table!EM$4:EM$224,MATCH('16 Year_History_Results'!$G110,Finish_table!EN$4:EN$224,0),1))</f>
        <v>#N/A</v>
      </c>
      <c r="AC110" s="253" t="str">
        <f>(INDEX(Finish_table!EW$4:EW$224,MATCH('16 Year_History_Results'!$G110,Finish_table!EX$4:EX$224,0),1))</f>
        <v>F</v>
      </c>
      <c r="AD110" s="2"/>
      <c r="AE110" s="97"/>
      <c r="AG110">
        <f t="shared" si="43"/>
        <v>910</v>
      </c>
      <c r="AH110" s="110"/>
      <c r="AI110" s="2"/>
      <c r="AJ110" s="146">
        <f>INDEX('2001'!$C$44:$C$140,'16 Year_History_Results'!BZ110)</f>
        <v>0</v>
      </c>
      <c r="AK110" s="2">
        <f>INDEX('2002'!$C$44:$C$140,'16 Year_History_Results'!CA110)</f>
        <v>0</v>
      </c>
      <c r="AL110" s="2">
        <f>INDEX('2003'!$C$44:$C$140,'16 Year_History_Results'!CB110)</f>
        <v>0</v>
      </c>
      <c r="AM110" s="2">
        <f>INDEX('2004'!$C$44:$C$140,'16 Year_History_Results'!CC110)</f>
        <v>0</v>
      </c>
      <c r="AN110" s="2">
        <f>INDEX('2005'!$C$44:$C$140,'16 Year_History_Results'!CD110)</f>
        <v>20</v>
      </c>
      <c r="AO110" s="2">
        <f>INDEX('2006'!$C$44:$C$140,'16 Year_History_Results'!CE110)</f>
        <v>0</v>
      </c>
      <c r="AP110" s="2">
        <f>INDEX('2007'!$C$44:$C$140,'16 Year_History_Results'!CF110)</f>
        <v>30</v>
      </c>
      <c r="AQ110" s="2">
        <f>INDEX('2008'!$C$44:$C$140,'16 Year_History_Results'!CG110)</f>
        <v>0</v>
      </c>
      <c r="AR110" s="2">
        <f>INDEX('2009'!$C$44:$C$140,'16 Year_History_Results'!CH110)</f>
        <v>0</v>
      </c>
      <c r="AS110" s="2">
        <f>INDEX('2010'!$C$44:$C$140,'16 Year_History_Results'!CI110)</f>
        <v>0</v>
      </c>
      <c r="AT110" s="2">
        <f>INDEX('2011'!$C$44:$C$140,'16 Year_History_Results'!CJ110)</f>
        <v>0</v>
      </c>
      <c r="AU110" s="2">
        <f>INDEX('2012'!$C$44:$C$140,'16 Year_History_Results'!CK110)</f>
        <v>0</v>
      </c>
      <c r="AV110" s="2">
        <f>INDEX('2013'!$C$44:$C$140,'16 Year_History_Results'!CL110)</f>
        <v>0</v>
      </c>
      <c r="AW110" s="2">
        <f>INDEX('2014'!$C$52:$C$180,'16 Year_History_Results'!CM110)</f>
        <v>0</v>
      </c>
      <c r="AX110" s="2">
        <f>INDEX('2015'!$E$52:$E$308,'16 Year_History_Results'!CN110)</f>
        <v>0</v>
      </c>
      <c r="AY110" s="147">
        <f>INDEX('2016'!$E$52:$E$308,'16 Year_History_Results'!CO110)</f>
        <v>20</v>
      </c>
      <c r="AZ110" s="2"/>
      <c r="BA110" s="2"/>
      <c r="BB110">
        <f t="shared" si="55"/>
        <v>910</v>
      </c>
      <c r="BC110" s="110"/>
      <c r="BD110" s="2"/>
      <c r="BE110" s="146">
        <f>INDEX('2001'!$B$44:$B$140,'16 Year_History_Results'!BZ110)</f>
        <v>0</v>
      </c>
      <c r="BF110" s="2">
        <f>INDEX('2002'!$B$44:$B$140,'16 Year_History_Results'!CA110)</f>
        <v>0</v>
      </c>
      <c r="BG110" s="2">
        <f>INDEX('2003'!$B$44:$B$140,'16 Year_History_Results'!CB110)</f>
        <v>0</v>
      </c>
      <c r="BH110" s="2">
        <f>INDEX('2004'!$B$44:$B$140,'16 Year_History_Results'!CC110)</f>
        <v>0</v>
      </c>
      <c r="BI110" s="2">
        <f>INDEX('2005'!$B$44:$B$140,'16 Year_History_Results'!CD110)</f>
        <v>16</v>
      </c>
      <c r="BJ110" s="2">
        <f>INDEX('2006'!$B$44:$B$140,'16 Year_History_Results'!CE110)</f>
        <v>0</v>
      </c>
      <c r="BK110" s="2">
        <f>INDEX('2007'!$B$44:$B$140,'16 Year_History_Results'!CF110)</f>
        <v>15</v>
      </c>
      <c r="BL110" s="2">
        <f>INDEX('2008'!$B$44:$B$140,'16 Year_History_Results'!CG110)</f>
        <v>0</v>
      </c>
      <c r="BM110" s="2">
        <f>INDEX('2009'!$B$44:$B$140,'16 Year_History_Results'!CH110)</f>
        <v>0</v>
      </c>
      <c r="BN110" s="2">
        <f>INDEX('2010'!$B$44:$B$140,'16 Year_History_Results'!CI110)</f>
        <v>14</v>
      </c>
      <c r="BO110" s="2">
        <f>INDEX('2011'!$B$44:$B$140,'16 Year_History_Results'!CJ110)</f>
        <v>0</v>
      </c>
      <c r="BP110" s="2">
        <f>INDEX('2012'!$B$44:$B$140,'16 Year_History_Results'!CK110)</f>
        <v>0</v>
      </c>
      <c r="BQ110" s="2">
        <f>INDEX('2013'!$B$44:$B$140,'16 Year_History_Results'!CL110)</f>
        <v>0</v>
      </c>
      <c r="BR110" s="2">
        <f>INDEX('2014'!$B$52:$B$180,'16 Year_History_Results'!CM110)</f>
        <v>14</v>
      </c>
      <c r="BS110" s="147">
        <f>INDEX('2015'!$B$52:$B$308,'16 Year_History_Results'!CN110)</f>
        <v>0</v>
      </c>
      <c r="BT110" s="147">
        <f>INDEX('2016'!$B$52:$B$308,'16 Year_History_Results'!CO110)</f>
        <v>1</v>
      </c>
      <c r="BW110">
        <f t="shared" si="56"/>
        <v>910</v>
      </c>
      <c r="BX110" s="110"/>
      <c r="BY110" s="2"/>
      <c r="BZ110" s="146">
        <f>IF(ISNA(MATCH($BW110,'2001'!$A$44:$A$139,0)),97,MATCH($BW110,'2001'!$A$44:$A$139,0))</f>
        <v>97</v>
      </c>
      <c r="CA110" s="2">
        <f>IF(ISNA(MATCH($BW110,'2002'!$A$44:$A$139,0)),97,MATCH($BW110,'2002'!$A$44:$A$139,0))</f>
        <v>97</v>
      </c>
      <c r="CB110" s="2">
        <f>IF(ISNA(MATCH($BW110,'2003'!$A$44:$A$139,0)),97,MATCH($BW110,'2003'!$A$44:$A$139,0))</f>
        <v>97</v>
      </c>
      <c r="CC110" s="2">
        <f>IF(ISNA(MATCH($BW110,'2004'!$A$44:$A$139,0)),97,MATCH($BW110,'2004'!$A$44:$A$139,0))</f>
        <v>97</v>
      </c>
      <c r="CD110" s="2">
        <f>IF(ISNA(MATCH($BW110,'2005'!$A$44:$A$139,0)),97,MATCH($BW110,'2005'!$A$44:$A$139,0))</f>
        <v>73</v>
      </c>
      <c r="CE110" s="2">
        <f>IF(ISNA(MATCH($BW110,'2006'!$A$44:$A$139,0)),97,MATCH($BW110,'2006'!$A$44:$A$139,0))</f>
        <v>97</v>
      </c>
      <c r="CF110" s="2">
        <f>IF(ISNA(MATCH($BW110,'2007'!$A$44:$A$139,0)),97,MATCH($BW110,'2007'!$A$44:$A$139,0))</f>
        <v>57</v>
      </c>
      <c r="CG110" s="2">
        <f>IF(ISNA(MATCH($BW110,'2008'!$A$44:$A$139,0)),97,MATCH($BW110,'2008'!$A$44:$A$139,0))</f>
        <v>97</v>
      </c>
      <c r="CH110" s="2">
        <f>IF(ISNA(MATCH($BW110,'2009'!$A$44:$A$139,0)),97,MATCH($BW110,'2009'!$A$44:$A$139,0))</f>
        <v>97</v>
      </c>
      <c r="CI110" s="2">
        <f>IF(ISNA(MATCH($BW110,'2010'!$A$44:$A$139,0)),97,MATCH($BW110,'2010'!$A$44:$A$139,0))</f>
        <v>49</v>
      </c>
      <c r="CJ110" s="2">
        <f>IF(ISNA(MATCH($BW110,'2011'!$A$44:$A$139,0)),97,MATCH($BW110,'2011'!$A$44:$A$139,0))</f>
        <v>97</v>
      </c>
      <c r="CK110" s="2">
        <f>IF(ISNA(MATCH($BW110,'2012'!$A$44:$A$139,0)),97,MATCH($BW110,'2012'!$A$44:$A$139,0))</f>
        <v>97</v>
      </c>
      <c r="CL110" s="2">
        <f>IF(ISNA(MATCH($BW110,'2013'!$A$44:$A$139,0)),97,MATCH($BW110,'2013'!$A$44:$A$139,0))</f>
        <v>97</v>
      </c>
      <c r="CM110" s="2">
        <f>IF(ISNA(MATCH($BW110,'2014'!$A$52:$A$179,0)),129,MATCH($BW110,'2014'!$A$52:$A$179,0))</f>
        <v>53</v>
      </c>
      <c r="CN110" s="147">
        <f>IF(ISNA(MATCH($BW110,'2015'!$A$52:$A$307,0)),257,MATCH($BW110,'2015'!$A$52:$A$307,0))</f>
        <v>257</v>
      </c>
      <c r="CO110" s="147">
        <f>IF(ISNA(MATCH($BW110,'2016'!$A$52:$A$307,0)),257,MATCH($BW110,'2016'!$A$52:$A$307,0))</f>
        <v>76</v>
      </c>
      <c r="CQ110">
        <f t="shared" si="57"/>
        <v>910</v>
      </c>
      <c r="CR110" s="281"/>
      <c r="CS110" s="279"/>
      <c r="CT110" s="278">
        <f t="shared" si="58"/>
        <v>0</v>
      </c>
      <c r="CU110" s="279">
        <f t="shared" si="44"/>
        <v>0</v>
      </c>
      <c r="CV110" s="279">
        <f t="shared" si="45"/>
        <v>0</v>
      </c>
      <c r="CW110" s="279">
        <f t="shared" si="46"/>
        <v>0</v>
      </c>
      <c r="CX110" s="279">
        <f t="shared" si="47"/>
        <v>36</v>
      </c>
      <c r="CY110" s="279">
        <f t="shared" si="48"/>
        <v>23.997599999999998</v>
      </c>
      <c r="CZ110" s="279">
        <f t="shared" si="49"/>
        <v>60.996800159999999</v>
      </c>
      <c r="DA110" s="279">
        <f t="shared" si="50"/>
        <v>40.660466986655997</v>
      </c>
      <c r="DB110" s="279">
        <f t="shared" si="51"/>
        <v>27.104267293304886</v>
      </c>
      <c r="DC110" s="279">
        <f t="shared" si="59"/>
        <v>32.067704577717038</v>
      </c>
      <c r="DD110" s="279">
        <f t="shared" si="60"/>
        <v>21.376331871506178</v>
      </c>
      <c r="DE110" s="279">
        <f t="shared" si="61"/>
        <v>14.249462825546017</v>
      </c>
      <c r="DF110" s="279">
        <f t="shared" si="62"/>
        <v>9.4986919195089747</v>
      </c>
      <c r="DG110" s="279">
        <f t="shared" si="63"/>
        <v>20.331828033544681</v>
      </c>
      <c r="DH110" s="280">
        <f t="shared" si="80"/>
        <v>13.553196567160883</v>
      </c>
      <c r="DI110" s="280">
        <f t="shared" si="81"/>
        <v>30.034560831669445</v>
      </c>
      <c r="DJ110" s="154">
        <f t="shared" si="52"/>
        <v>161</v>
      </c>
      <c r="DK110" s="279">
        <f t="shared" si="64"/>
        <v>910</v>
      </c>
      <c r="DL110" s="97"/>
      <c r="DM110" s="154"/>
      <c r="DN110" s="267">
        <f t="shared" si="65"/>
        <v>0</v>
      </c>
      <c r="DO110" s="154">
        <f t="shared" si="66"/>
        <v>0</v>
      </c>
      <c r="DP110" s="154">
        <f t="shared" si="67"/>
        <v>0</v>
      </c>
      <c r="DQ110" s="154">
        <f t="shared" si="68"/>
        <v>0</v>
      </c>
      <c r="DR110" s="154">
        <f t="shared" si="69"/>
        <v>36</v>
      </c>
      <c r="DS110" s="154">
        <f t="shared" si="70"/>
        <v>36</v>
      </c>
      <c r="DT110" s="154">
        <f t="shared" si="71"/>
        <v>81</v>
      </c>
      <c r="DU110" s="154">
        <f t="shared" si="72"/>
        <v>81</v>
      </c>
      <c r="DV110" s="154">
        <f t="shared" si="73"/>
        <v>81</v>
      </c>
      <c r="DW110" s="154">
        <f t="shared" si="74"/>
        <v>95</v>
      </c>
      <c r="DX110" s="154">
        <f t="shared" si="75"/>
        <v>95</v>
      </c>
      <c r="DY110" s="154">
        <f t="shared" si="76"/>
        <v>95</v>
      </c>
      <c r="DZ110" s="154">
        <f t="shared" si="77"/>
        <v>95</v>
      </c>
      <c r="EA110" s="154">
        <f t="shared" si="78"/>
        <v>109</v>
      </c>
      <c r="EB110" s="264">
        <f t="shared" si="82"/>
        <v>109</v>
      </c>
      <c r="EC110" s="264">
        <f t="shared" si="83"/>
        <v>130</v>
      </c>
      <c r="ED110" s="154">
        <f t="shared" si="53"/>
        <v>72</v>
      </c>
    </row>
    <row r="111" spans="2:137" ht="13" thickBot="1" x14ac:dyDescent="0.3">
      <c r="B111" s="162">
        <v>60</v>
      </c>
      <c r="C111" s="50">
        <f t="shared" si="42"/>
        <v>5</v>
      </c>
      <c r="D111" s="50">
        <f t="shared" si="54"/>
        <v>0</v>
      </c>
      <c r="E111" s="97"/>
      <c r="F111" s="2">
        <f t="shared" si="79"/>
        <v>106</v>
      </c>
      <c r="G111" s="207">
        <v>3005</v>
      </c>
      <c r="H111" s="98">
        <f>15- COUNTIF(L111:AC111,"#N/A")</f>
        <v>0</v>
      </c>
      <c r="I111" s="131">
        <f>SUM(AH111:AY111)+SUM(BE111:BT111)</f>
        <v>30</v>
      </c>
      <c r="J111" s="398">
        <f>DI111</f>
        <v>30</v>
      </c>
      <c r="K111" s="456" t="str">
        <f>IF(ISNUMBER(MATCH(G111,'[4]OPR data'!$A$3:$A$2900,0)),"Y","N")</f>
        <v>Y</v>
      </c>
      <c r="L111" s="110"/>
      <c r="M111" s="233"/>
      <c r="N111" s="469" t="e">
        <f>(INDEX(Finish_table!R$4:R$83,MATCH('16 Year_History_Results'!$G111,Finish_table!S$4:S$83,0),1))</f>
        <v>#N/A</v>
      </c>
      <c r="O111" s="233" t="e">
        <f>(INDEX(Finish_table!Z$4:Z$99,MATCH('16 Year_History_Results'!$G111,Finish_table!AA$4:AA$99,0),1))</f>
        <v>#N/A</v>
      </c>
      <c r="P111" s="233" t="e">
        <f>(INDEX(Finish_table!AI$4:AI$99,MATCH('16 Year_History_Results'!$G111,Finish_table!AJ$4:AJ$99,0),1))</f>
        <v>#N/A</v>
      </c>
      <c r="Q111" s="233" t="e">
        <f>(INDEX(Finish_table!AR$4:AR$99,MATCH('16 Year_History_Results'!$G111,Finish_table!AS$4:AS$99,0),1))</f>
        <v>#N/A</v>
      </c>
      <c r="R111" s="233" t="e">
        <f>(INDEX(Finish_table!BA$4:BA$99,MATCH('16 Year_History_Results'!$G111,Finish_table!BB$4:BB$99,0),1))</f>
        <v>#N/A</v>
      </c>
      <c r="S111" s="233" t="e">
        <f>(INDEX(Finish_table!BJ$4:BJ$99,MATCH('16 Year_History_Results'!$G111,Finish_table!BK$4:BK$99,0),1))</f>
        <v>#N/A</v>
      </c>
      <c r="T111" s="233" t="e">
        <f>(INDEX(Finish_table!BS$4:BS$99,MATCH('16 Year_History_Results'!$G111,Finish_table!BT$4:BT$99,0),1))</f>
        <v>#N/A</v>
      </c>
      <c r="U111" s="233" t="e">
        <f>(INDEX(Finish_table!CB$4:CB$99,MATCH('16 Year_History_Results'!$G111,Finish_table!CC$4:CC$99,0),1))</f>
        <v>#N/A</v>
      </c>
      <c r="V111" s="233" t="e">
        <f>(INDEX(Finish_table!CK$4:CK$99,MATCH('16 Year_History_Results'!$G111,Finish_table!CL$4:CL$99,0),1))</f>
        <v>#N/A</v>
      </c>
      <c r="W111" s="233" t="e">
        <f>(INDEX(Finish_table!CT$4:CT$99,MATCH('16 Year_History_Results'!$G111,Finish_table!CU$4:CU$99,0),1))</f>
        <v>#N/A</v>
      </c>
      <c r="X111" s="233" t="e">
        <f>(INDEX(Finish_table!DC$4:DC$99,MATCH('16 Year_History_Results'!$G111,Finish_table!DD$4:DD$99,0),1))</f>
        <v>#N/A</v>
      </c>
      <c r="Y111" s="233" t="e">
        <f>(INDEX(Finish_table!DL$4:DL$99,MATCH('16 Year_History_Results'!$G111,Finish_table!DM$4:DM$99,0),1))</f>
        <v>#N/A</v>
      </c>
      <c r="Z111" s="233" t="e">
        <f>(INDEX(Finish_table!DU$4:DU$99,MATCH('16 Year_History_Results'!$G111,Finish_table!DV$4:DV$99,0),1))</f>
        <v>#N/A</v>
      </c>
      <c r="AA111" s="233" t="e">
        <f>(INDEX(Finish_table!ED$4:ED$140,MATCH('16 Year_History_Results'!$G111,Finish_table!EE$4:EE$140,0),1))</f>
        <v>#N/A</v>
      </c>
      <c r="AB111" s="233" t="e">
        <f>(INDEX(Finish_table!EM$4:EM$224,MATCH('16 Year_History_Results'!$G111,Finish_table!EN$4:EN$224,0),1))</f>
        <v>#N/A</v>
      </c>
      <c r="AC111" s="253" t="str">
        <f>(INDEX(Finish_table!EW$4:EW$224,MATCH('16 Year_History_Results'!$G111,Finish_table!EX$4:EX$224,0),1))</f>
        <v>W</v>
      </c>
      <c r="AD111" s="2"/>
      <c r="AE111" s="97"/>
      <c r="AG111">
        <f t="shared" si="43"/>
        <v>3005</v>
      </c>
      <c r="AH111" s="110"/>
      <c r="AI111" s="2"/>
      <c r="AJ111" s="146">
        <f>INDEX('2001'!$C$44:$C$140,'16 Year_History_Results'!BZ111)</f>
        <v>0</v>
      </c>
      <c r="AK111" s="2">
        <f>INDEX('2002'!$C$44:$C$140,'16 Year_History_Results'!CA111)</f>
        <v>0</v>
      </c>
      <c r="AL111" s="2">
        <f>INDEX('2003'!$C$44:$C$140,'16 Year_History_Results'!CB111)</f>
        <v>0</v>
      </c>
      <c r="AM111" s="2">
        <f>INDEX('2004'!$C$44:$C$140,'16 Year_History_Results'!CC111)</f>
        <v>0</v>
      </c>
      <c r="AN111" s="2">
        <f>INDEX('2005'!$C$44:$C$140,'16 Year_History_Results'!CD111)</f>
        <v>0</v>
      </c>
      <c r="AO111" s="2">
        <f>INDEX('2006'!$C$44:$C$140,'16 Year_History_Results'!CE111)</f>
        <v>0</v>
      </c>
      <c r="AP111" s="2">
        <f>INDEX('2007'!$C$44:$C$140,'16 Year_History_Results'!CF111)</f>
        <v>0</v>
      </c>
      <c r="AQ111" s="2">
        <f>INDEX('2008'!$C$44:$C$140,'16 Year_History_Results'!CG111)</f>
        <v>0</v>
      </c>
      <c r="AR111" s="2">
        <f>INDEX('2009'!$C$44:$C$140,'16 Year_History_Results'!CH111)</f>
        <v>0</v>
      </c>
      <c r="AS111" s="2">
        <f>INDEX('2010'!$C$44:$C$140,'16 Year_History_Results'!CI111)</f>
        <v>0</v>
      </c>
      <c r="AT111" s="2">
        <f>INDEX('2011'!$C$44:$C$140,'16 Year_History_Results'!CJ111)</f>
        <v>0</v>
      </c>
      <c r="AU111" s="2">
        <f>INDEX('2012'!$C$44:$C$140,'16 Year_History_Results'!CK111)</f>
        <v>0</v>
      </c>
      <c r="AV111" s="2">
        <f>INDEX('2013'!$C$44:$C$140,'16 Year_History_Results'!CL111)</f>
        <v>0</v>
      </c>
      <c r="AW111" s="2">
        <f>INDEX('2014'!$C$52:$C$180,'16 Year_History_Results'!CM111)</f>
        <v>0</v>
      </c>
      <c r="AX111" s="2">
        <f>INDEX('2015'!$E$52:$E$308,'16 Year_History_Results'!CN111)</f>
        <v>0</v>
      </c>
      <c r="AY111" s="147">
        <f>INDEX('2016'!$E$52:$E$308,'16 Year_History_Results'!CO111)</f>
        <v>20</v>
      </c>
      <c r="AZ111" s="2"/>
      <c r="BA111" s="2"/>
      <c r="BB111">
        <f t="shared" si="55"/>
        <v>3005</v>
      </c>
      <c r="BC111" s="110"/>
      <c r="BD111" s="2"/>
      <c r="BE111" s="146">
        <f>INDEX('2001'!$B$44:$B$140,'16 Year_History_Results'!BZ111)</f>
        <v>0</v>
      </c>
      <c r="BF111" s="2">
        <f>INDEX('2002'!$B$44:$B$140,'16 Year_History_Results'!CA111)</f>
        <v>0</v>
      </c>
      <c r="BG111" s="2">
        <f>INDEX('2003'!$B$44:$B$140,'16 Year_History_Results'!CB111)</f>
        <v>0</v>
      </c>
      <c r="BH111" s="2">
        <f>INDEX('2004'!$B$44:$B$140,'16 Year_History_Results'!CC111)</f>
        <v>0</v>
      </c>
      <c r="BI111" s="2">
        <f>INDEX('2005'!$B$44:$B$140,'16 Year_History_Results'!CD111)</f>
        <v>0</v>
      </c>
      <c r="BJ111" s="2">
        <f>INDEX('2006'!$B$44:$B$140,'16 Year_History_Results'!CE111)</f>
        <v>0</v>
      </c>
      <c r="BK111" s="2">
        <f>INDEX('2007'!$B$44:$B$140,'16 Year_History_Results'!CF111)</f>
        <v>0</v>
      </c>
      <c r="BL111" s="2">
        <f>INDEX('2008'!$B$44:$B$140,'16 Year_History_Results'!CG111)</f>
        <v>0</v>
      </c>
      <c r="BM111" s="2">
        <f>INDEX('2009'!$B$44:$B$140,'16 Year_History_Results'!CH111)</f>
        <v>0</v>
      </c>
      <c r="BN111" s="2">
        <f>INDEX('2010'!$B$44:$B$140,'16 Year_History_Results'!CI111)</f>
        <v>0</v>
      </c>
      <c r="BO111" s="2">
        <f>INDEX('2011'!$B$44:$B$140,'16 Year_History_Results'!CJ111)</f>
        <v>0</v>
      </c>
      <c r="BP111" s="2">
        <f>INDEX('2012'!$B$44:$B$140,'16 Year_History_Results'!CK111)</f>
        <v>0</v>
      </c>
      <c r="BQ111" s="2">
        <f>INDEX('2013'!$B$44:$B$140,'16 Year_History_Results'!CL111)</f>
        <v>0</v>
      </c>
      <c r="BR111" s="2">
        <f>INDEX('2014'!$B$52:$B$180,'16 Year_History_Results'!CM111)</f>
        <v>0</v>
      </c>
      <c r="BS111" s="147">
        <f>INDEX('2015'!$B$52:$B$308,'16 Year_History_Results'!CN111)</f>
        <v>0</v>
      </c>
      <c r="BT111" s="147">
        <f>INDEX('2016'!$B$52:$B$308,'16 Year_History_Results'!CO111)</f>
        <v>10</v>
      </c>
      <c r="BW111">
        <f t="shared" si="56"/>
        <v>3005</v>
      </c>
      <c r="BX111" s="110"/>
      <c r="BY111" s="2"/>
      <c r="BZ111" s="146">
        <f>IF(ISNA(MATCH($BW111,'2001'!$A$44:$A$139,0)),97,MATCH($BW111,'2001'!$A$44:$A$139,0))</f>
        <v>97</v>
      </c>
      <c r="CA111" s="2">
        <f>IF(ISNA(MATCH($BW111,'2002'!$A$44:$A$139,0)),97,MATCH($BW111,'2002'!$A$44:$A$139,0))</f>
        <v>97</v>
      </c>
      <c r="CB111" s="2">
        <f>IF(ISNA(MATCH($BW111,'2003'!$A$44:$A$139,0)),97,MATCH($BW111,'2003'!$A$44:$A$139,0))</f>
        <v>97</v>
      </c>
      <c r="CC111" s="2">
        <f>IF(ISNA(MATCH($BW111,'2004'!$A$44:$A$139,0)),97,MATCH($BW111,'2004'!$A$44:$A$139,0))</f>
        <v>97</v>
      </c>
      <c r="CD111" s="2">
        <f>IF(ISNA(MATCH($BW111,'2005'!$A$44:$A$139,0)),97,MATCH($BW111,'2005'!$A$44:$A$139,0))</f>
        <v>97</v>
      </c>
      <c r="CE111" s="2">
        <f>IF(ISNA(MATCH($BW111,'2006'!$A$44:$A$139,0)),97,MATCH($BW111,'2006'!$A$44:$A$139,0))</f>
        <v>97</v>
      </c>
      <c r="CF111" s="2">
        <f>IF(ISNA(MATCH($BW111,'2007'!$A$44:$A$139,0)),97,MATCH($BW111,'2007'!$A$44:$A$139,0))</f>
        <v>97</v>
      </c>
      <c r="CG111" s="2">
        <f>IF(ISNA(MATCH($BW111,'2008'!$A$44:$A$139,0)),97,MATCH($BW111,'2008'!$A$44:$A$139,0))</f>
        <v>97</v>
      </c>
      <c r="CH111" s="2">
        <f>IF(ISNA(MATCH($BW111,'2009'!$A$44:$A$139,0)),97,MATCH($BW111,'2009'!$A$44:$A$139,0))</f>
        <v>97</v>
      </c>
      <c r="CI111" s="2">
        <f>IF(ISNA(MATCH($BW111,'2010'!$A$44:$A$139,0)),97,MATCH($BW111,'2010'!$A$44:$A$139,0))</f>
        <v>97</v>
      </c>
      <c r="CJ111" s="2">
        <f>IF(ISNA(MATCH($BW111,'2011'!$A$44:$A$139,0)),97,MATCH($BW111,'2011'!$A$44:$A$139,0))</f>
        <v>97</v>
      </c>
      <c r="CK111" s="2">
        <f>IF(ISNA(MATCH($BW111,'2012'!$A$44:$A$139,0)),97,MATCH($BW111,'2012'!$A$44:$A$139,0))</f>
        <v>97</v>
      </c>
      <c r="CL111" s="2">
        <f>IF(ISNA(MATCH($BW111,'2013'!$A$44:$A$139,0)),97,MATCH($BW111,'2013'!$A$44:$A$139,0))</f>
        <v>97</v>
      </c>
      <c r="CM111" s="2">
        <f>IF(ISNA(MATCH($BW111,'2014'!$A$52:$A$179,0)),129,MATCH($BW111,'2014'!$A$52:$A$179,0))</f>
        <v>129</v>
      </c>
      <c r="CN111" s="147">
        <f>IF(ISNA(MATCH($BW111,'2015'!$A$52:$A$307,0)),257,MATCH($BW111,'2015'!$A$52:$A$307,0))</f>
        <v>257</v>
      </c>
      <c r="CO111" s="147">
        <f>IF(ISNA(MATCH($BW111,'2016'!$A$52:$A$307,0)),257,MATCH($BW111,'2016'!$A$52:$A$307,0))</f>
        <v>176</v>
      </c>
      <c r="CQ111">
        <f t="shared" si="57"/>
        <v>3005</v>
      </c>
      <c r="CR111" s="281"/>
      <c r="CS111" s="279"/>
      <c r="CT111" s="278">
        <f t="shared" si="58"/>
        <v>0</v>
      </c>
      <c r="CU111" s="279">
        <f t="shared" si="44"/>
        <v>0</v>
      </c>
      <c r="CV111" s="279">
        <f t="shared" si="45"/>
        <v>0</v>
      </c>
      <c r="CW111" s="279">
        <f t="shared" si="46"/>
        <v>0</v>
      </c>
      <c r="CX111" s="279">
        <f t="shared" si="47"/>
        <v>0</v>
      </c>
      <c r="CY111" s="279">
        <f t="shared" si="48"/>
        <v>0</v>
      </c>
      <c r="CZ111" s="279">
        <f t="shared" si="49"/>
        <v>0</v>
      </c>
      <c r="DA111" s="279">
        <f t="shared" si="50"/>
        <v>0</v>
      </c>
      <c r="DB111" s="279">
        <f t="shared" si="51"/>
        <v>0</v>
      </c>
      <c r="DC111" s="279">
        <f t="shared" si="59"/>
        <v>0</v>
      </c>
      <c r="DD111" s="279">
        <f t="shared" si="60"/>
        <v>0</v>
      </c>
      <c r="DE111" s="279">
        <f t="shared" si="61"/>
        <v>0</v>
      </c>
      <c r="DF111" s="279">
        <f t="shared" si="62"/>
        <v>0</v>
      </c>
      <c r="DG111" s="279">
        <f t="shared" si="63"/>
        <v>0</v>
      </c>
      <c r="DH111" s="280">
        <f t="shared" si="80"/>
        <v>0</v>
      </c>
      <c r="DI111" s="280">
        <f t="shared" si="81"/>
        <v>30</v>
      </c>
      <c r="DJ111" s="154">
        <f t="shared" si="52"/>
        <v>515</v>
      </c>
      <c r="DK111" s="279">
        <f t="shared" si="64"/>
        <v>3005</v>
      </c>
      <c r="DL111" s="97"/>
      <c r="DM111" s="154"/>
      <c r="DN111" s="267">
        <f t="shared" si="65"/>
        <v>0</v>
      </c>
      <c r="DO111" s="154">
        <f t="shared" si="66"/>
        <v>0</v>
      </c>
      <c r="DP111" s="154">
        <f t="shared" si="67"/>
        <v>0</v>
      </c>
      <c r="DQ111" s="154">
        <f t="shared" si="68"/>
        <v>0</v>
      </c>
      <c r="DR111" s="154">
        <f t="shared" si="69"/>
        <v>0</v>
      </c>
      <c r="DS111" s="154">
        <f t="shared" si="70"/>
        <v>0</v>
      </c>
      <c r="DT111" s="154">
        <f t="shared" si="71"/>
        <v>0</v>
      </c>
      <c r="DU111" s="154">
        <f t="shared" si="72"/>
        <v>0</v>
      </c>
      <c r="DV111" s="154">
        <f t="shared" si="73"/>
        <v>0</v>
      </c>
      <c r="DW111" s="154">
        <f t="shared" si="74"/>
        <v>0</v>
      </c>
      <c r="DX111" s="154">
        <f t="shared" si="75"/>
        <v>0</v>
      </c>
      <c r="DY111" s="154">
        <f t="shared" si="76"/>
        <v>0</v>
      </c>
      <c r="DZ111" s="154">
        <f t="shared" si="77"/>
        <v>0</v>
      </c>
      <c r="EA111" s="154">
        <f t="shared" si="78"/>
        <v>0</v>
      </c>
      <c r="EB111" s="264">
        <f t="shared" si="82"/>
        <v>0</v>
      </c>
      <c r="EC111" s="264">
        <f t="shared" si="83"/>
        <v>30</v>
      </c>
      <c r="ED111" s="154">
        <f t="shared" si="53"/>
        <v>515</v>
      </c>
    </row>
    <row r="112" spans="2:137" ht="13" thickBot="1" x14ac:dyDescent="0.3">
      <c r="B112" s="162">
        <v>60</v>
      </c>
      <c r="C112" s="50">
        <f t="shared" si="42"/>
        <v>6</v>
      </c>
      <c r="D112" s="50">
        <f t="shared" si="54"/>
        <v>0</v>
      </c>
      <c r="E112" s="97"/>
      <c r="F112" s="2">
        <f t="shared" si="79"/>
        <v>107</v>
      </c>
      <c r="G112" s="495">
        <v>1325</v>
      </c>
      <c r="H112" s="98">
        <f>15- COUNTIF(L112:AC112,"#N/A")</f>
        <v>0</v>
      </c>
      <c r="I112" s="131">
        <f>SUM(AH112:AY112)+SUM(BE112:BT112)</f>
        <v>45</v>
      </c>
      <c r="J112" s="398">
        <f>DI112</f>
        <v>29.997</v>
      </c>
      <c r="K112" s="456" t="str">
        <f>IF(ISNUMBER(MATCH(G112,'[4]OPR data'!$A$3:$A$2900,0)),"Y","N")</f>
        <v>Y</v>
      </c>
      <c r="L112" s="110"/>
      <c r="M112" s="233"/>
      <c r="N112" s="469" t="e">
        <f>(INDEX(Finish_table!R$4:R$83,MATCH('16 Year_History_Results'!$G112,Finish_table!S$4:S$83,0),1))</f>
        <v>#N/A</v>
      </c>
      <c r="O112" s="233" t="e">
        <f>(INDEX(Finish_table!Z$4:Z$99,MATCH('16 Year_History_Results'!$G112,Finish_table!AA$4:AA$99,0),1))</f>
        <v>#N/A</v>
      </c>
      <c r="P112" s="233" t="e">
        <f>(INDEX(Finish_table!AI$4:AI$99,MATCH('16 Year_History_Results'!$G112,Finish_table!AJ$4:AJ$99,0),1))</f>
        <v>#N/A</v>
      </c>
      <c r="Q112" s="233" t="e">
        <f>(INDEX(Finish_table!AR$4:AR$99,MATCH('16 Year_History_Results'!$G112,Finish_table!AS$4:AS$99,0),1))</f>
        <v>#N/A</v>
      </c>
      <c r="R112" s="233" t="e">
        <f>(INDEX(Finish_table!BA$4:BA$99,MATCH('16 Year_History_Results'!$G112,Finish_table!BB$4:BB$99,0),1))</f>
        <v>#N/A</v>
      </c>
      <c r="S112" s="233" t="e">
        <f>(INDEX(Finish_table!BJ$4:BJ$99,MATCH('16 Year_History_Results'!$G112,Finish_table!BK$4:BK$99,0),1))</f>
        <v>#N/A</v>
      </c>
      <c r="T112" s="233" t="e">
        <f>(INDEX(Finish_table!BS$4:BS$99,MATCH('16 Year_History_Results'!$G112,Finish_table!BT$4:BT$99,0),1))</f>
        <v>#N/A</v>
      </c>
      <c r="U112" s="233" t="e">
        <f>(INDEX(Finish_table!CB$4:CB$99,MATCH('16 Year_History_Results'!$G112,Finish_table!CC$4:CC$99,0),1))</f>
        <v>#N/A</v>
      </c>
      <c r="V112" s="233" t="e">
        <f>(INDEX(Finish_table!CK$4:CK$99,MATCH('16 Year_History_Results'!$G112,Finish_table!CL$4:CL$99,0),1))</f>
        <v>#N/A</v>
      </c>
      <c r="W112" s="233" t="e">
        <f>(INDEX(Finish_table!CT$4:CT$99,MATCH('16 Year_History_Results'!$G112,Finish_table!CU$4:CU$99,0),1))</f>
        <v>#N/A</v>
      </c>
      <c r="X112" s="233" t="e">
        <f>(INDEX(Finish_table!DC$4:DC$99,MATCH('16 Year_History_Results'!$G112,Finish_table!DD$4:DD$99,0),1))</f>
        <v>#N/A</v>
      </c>
      <c r="Y112" s="233" t="e">
        <f>(INDEX(Finish_table!DL$4:DL$99,MATCH('16 Year_History_Results'!$G112,Finish_table!DM$4:DM$99,0),1))</f>
        <v>#N/A</v>
      </c>
      <c r="Z112" s="233" t="e">
        <f>(INDEX(Finish_table!DU$4:DU$99,MATCH('16 Year_History_Results'!$G112,Finish_table!DV$4:DV$99,0),1))</f>
        <v>#N/A</v>
      </c>
      <c r="AA112" s="233" t="e">
        <f>(INDEX(Finish_table!ED$4:ED$140,MATCH('16 Year_History_Results'!$G112,Finish_table!EE$4:EE$140,0),1))</f>
        <v>#N/A</v>
      </c>
      <c r="AB112" s="233" t="str">
        <f>(INDEX(Finish_table!EM$4:EM$224,MATCH('16 Year_History_Results'!$G112,Finish_table!EN$4:EN$224,0),1))</f>
        <v>W</v>
      </c>
      <c r="AC112" s="253" t="e">
        <f>(INDEX(Finish_table!EW$4:EW$224,MATCH('16 Year_History_Results'!$G112,Finish_table!EX$4:EX$224,0),1))</f>
        <v>#N/A</v>
      </c>
      <c r="AD112" s="2"/>
      <c r="AE112" s="97"/>
      <c r="AG112">
        <f t="shared" si="43"/>
        <v>1325</v>
      </c>
      <c r="AH112" s="110"/>
      <c r="AI112" s="2"/>
      <c r="AJ112" s="146">
        <f>INDEX('2001'!$C$44:$C$140,'16 Year_History_Results'!BZ112)</f>
        <v>0</v>
      </c>
      <c r="AK112" s="2">
        <f>INDEX('2002'!$C$44:$C$140,'16 Year_History_Results'!CA112)</f>
        <v>0</v>
      </c>
      <c r="AL112" s="2">
        <f>INDEX('2003'!$C$44:$C$140,'16 Year_History_Results'!CB112)</f>
        <v>0</v>
      </c>
      <c r="AM112" s="2">
        <f>INDEX('2004'!$C$44:$C$140,'16 Year_History_Results'!CC112)</f>
        <v>0</v>
      </c>
      <c r="AN112" s="2">
        <f>INDEX('2005'!$C$44:$C$140,'16 Year_History_Results'!CD112)</f>
        <v>0</v>
      </c>
      <c r="AO112" s="2">
        <f>INDEX('2006'!$C$44:$C$140,'16 Year_History_Results'!CE112)</f>
        <v>0</v>
      </c>
      <c r="AP112" s="2">
        <f>INDEX('2007'!$C$44:$C$140,'16 Year_History_Results'!CF112)</f>
        <v>0</v>
      </c>
      <c r="AQ112" s="2">
        <f>INDEX('2008'!$C$44:$C$140,'16 Year_History_Results'!CG112)</f>
        <v>0</v>
      </c>
      <c r="AR112" s="2">
        <f>INDEX('2009'!$C$44:$C$140,'16 Year_History_Results'!CH112)</f>
        <v>0</v>
      </c>
      <c r="AS112" s="2">
        <f>INDEX('2010'!$C$44:$C$140,'16 Year_History_Results'!CI112)</f>
        <v>0</v>
      </c>
      <c r="AT112" s="2">
        <f>INDEX('2011'!$C$44:$C$140,'16 Year_History_Results'!CJ112)</f>
        <v>0</v>
      </c>
      <c r="AU112" s="2">
        <f>INDEX('2012'!$C$44:$C$140,'16 Year_History_Results'!CK112)</f>
        <v>0</v>
      </c>
      <c r="AV112" s="2">
        <f>INDEX('2013'!$C$44:$C$140,'16 Year_History_Results'!CL112)</f>
        <v>0</v>
      </c>
      <c r="AW112" s="2">
        <f>INDEX('2014'!$C$52:$C$180,'16 Year_History_Results'!CM112)</f>
        <v>0</v>
      </c>
      <c r="AX112" s="2">
        <f>INDEX('2015'!$E$52:$E$308,'16 Year_History_Results'!CN112)</f>
        <v>30</v>
      </c>
      <c r="AY112" s="147">
        <f>INDEX('2016'!$E$52:$E$308,'16 Year_History_Results'!CO112)</f>
        <v>0</v>
      </c>
      <c r="AZ112" s="2"/>
      <c r="BA112" s="2"/>
      <c r="BB112">
        <f t="shared" si="55"/>
        <v>1325</v>
      </c>
      <c r="BC112" s="110"/>
      <c r="BD112" s="2"/>
      <c r="BE112" s="146">
        <f>INDEX('2001'!$B$44:$B$140,'16 Year_History_Results'!BZ112)</f>
        <v>0</v>
      </c>
      <c r="BF112" s="2">
        <f>INDEX('2002'!$B$44:$B$140,'16 Year_History_Results'!CA112)</f>
        <v>0</v>
      </c>
      <c r="BG112" s="2">
        <f>INDEX('2003'!$B$44:$B$140,'16 Year_History_Results'!CB112)</f>
        <v>0</v>
      </c>
      <c r="BH112" s="2">
        <f>INDEX('2004'!$B$44:$B$140,'16 Year_History_Results'!CC112)</f>
        <v>0</v>
      </c>
      <c r="BI112" s="2">
        <f>INDEX('2005'!$B$44:$B$140,'16 Year_History_Results'!CD112)</f>
        <v>0</v>
      </c>
      <c r="BJ112" s="2">
        <f>INDEX('2006'!$B$44:$B$140,'16 Year_History_Results'!CE112)</f>
        <v>0</v>
      </c>
      <c r="BK112" s="2">
        <f>INDEX('2007'!$B$44:$B$140,'16 Year_History_Results'!CF112)</f>
        <v>0</v>
      </c>
      <c r="BL112" s="2">
        <f>INDEX('2008'!$B$44:$B$140,'16 Year_History_Results'!CG112)</f>
        <v>0</v>
      </c>
      <c r="BM112" s="2">
        <f>INDEX('2009'!$B$44:$B$140,'16 Year_History_Results'!CH112)</f>
        <v>0</v>
      </c>
      <c r="BN112" s="2">
        <f>INDEX('2010'!$B$44:$B$140,'16 Year_History_Results'!CI112)</f>
        <v>0</v>
      </c>
      <c r="BO112" s="2">
        <f>INDEX('2011'!$B$44:$B$140,'16 Year_History_Results'!CJ112)</f>
        <v>0</v>
      </c>
      <c r="BP112" s="2">
        <f>INDEX('2012'!$B$44:$B$140,'16 Year_History_Results'!CK112)</f>
        <v>0</v>
      </c>
      <c r="BQ112" s="2">
        <f>INDEX('2013'!$B$44:$B$140,'16 Year_History_Results'!CL112)</f>
        <v>0</v>
      </c>
      <c r="BR112" s="2">
        <f>INDEX('2014'!$B$52:$B$180,'16 Year_History_Results'!CM112)</f>
        <v>0</v>
      </c>
      <c r="BS112" s="147">
        <f>INDEX('2015'!$B$52:$B$308,'16 Year_History_Results'!CN112)</f>
        <v>15</v>
      </c>
      <c r="BT112" s="147">
        <f>INDEX('2016'!$B$52:$B$308,'16 Year_History_Results'!CO112)</f>
        <v>0</v>
      </c>
      <c r="BW112">
        <f t="shared" si="56"/>
        <v>1325</v>
      </c>
      <c r="BX112" s="110"/>
      <c r="BY112" s="2"/>
      <c r="BZ112" s="146">
        <f>IF(ISNA(MATCH($BW112,'2001'!$A$44:$A$139,0)),97,MATCH($BW112,'2001'!$A$44:$A$139,0))</f>
        <v>97</v>
      </c>
      <c r="CA112" s="2">
        <f>IF(ISNA(MATCH($BW112,'2002'!$A$44:$A$139,0)),97,MATCH($BW112,'2002'!$A$44:$A$139,0))</f>
        <v>97</v>
      </c>
      <c r="CB112" s="2">
        <f>IF(ISNA(MATCH($BW112,'2003'!$A$44:$A$139,0)),97,MATCH($BW112,'2003'!$A$44:$A$139,0))</f>
        <v>97</v>
      </c>
      <c r="CC112" s="2">
        <f>IF(ISNA(MATCH($BW112,'2004'!$A$44:$A$139,0)),97,MATCH($BW112,'2004'!$A$44:$A$139,0))</f>
        <v>97</v>
      </c>
      <c r="CD112" s="2">
        <f>IF(ISNA(MATCH($BW112,'2005'!$A$44:$A$139,0)),97,MATCH($BW112,'2005'!$A$44:$A$139,0))</f>
        <v>97</v>
      </c>
      <c r="CE112" s="2">
        <f>IF(ISNA(MATCH($BW112,'2006'!$A$44:$A$139,0)),97,MATCH($BW112,'2006'!$A$44:$A$139,0))</f>
        <v>97</v>
      </c>
      <c r="CF112" s="2">
        <f>IF(ISNA(MATCH($BW112,'2007'!$A$44:$A$139,0)),97,MATCH($BW112,'2007'!$A$44:$A$139,0))</f>
        <v>97</v>
      </c>
      <c r="CG112" s="2">
        <f>IF(ISNA(MATCH($BW112,'2008'!$A$44:$A$139,0)),97,MATCH($BW112,'2008'!$A$44:$A$139,0))</f>
        <v>97</v>
      </c>
      <c r="CH112" s="2">
        <f>IF(ISNA(MATCH($BW112,'2009'!$A$44:$A$139,0)),97,MATCH($BW112,'2009'!$A$44:$A$139,0))</f>
        <v>97</v>
      </c>
      <c r="CI112" s="2">
        <f>IF(ISNA(MATCH($BW112,'2010'!$A$44:$A$139,0)),97,MATCH($BW112,'2010'!$A$44:$A$139,0))</f>
        <v>97</v>
      </c>
      <c r="CJ112" s="2">
        <f>IF(ISNA(MATCH($BW112,'2011'!$A$44:$A$139,0)),97,MATCH($BW112,'2011'!$A$44:$A$139,0))</f>
        <v>97</v>
      </c>
      <c r="CK112" s="2">
        <f>IF(ISNA(MATCH($BW112,'2012'!$A$44:$A$139,0)),97,MATCH($BW112,'2012'!$A$44:$A$139,0))</f>
        <v>97</v>
      </c>
      <c r="CL112" s="2">
        <f>IF(ISNA(MATCH($BW112,'2013'!$A$44:$A$139,0)),97,MATCH($BW112,'2013'!$A$44:$A$139,0))</f>
        <v>97</v>
      </c>
      <c r="CM112" s="2">
        <f>IF(ISNA(MATCH($BW112,'2014'!$A$52:$A$179,0)),129,MATCH($BW112,'2014'!$A$52:$A$179,0))</f>
        <v>129</v>
      </c>
      <c r="CN112" s="147">
        <f>IF(ISNA(MATCH($BW112,'2015'!$A$52:$A$307,0)),257,MATCH($BW112,'2015'!$A$52:$A$307,0))</f>
        <v>100</v>
      </c>
      <c r="CO112" s="147">
        <f>IF(ISNA(MATCH($BW112,'2016'!$A$52:$A$307,0)),257,MATCH($BW112,'2016'!$A$52:$A$307,0))</f>
        <v>257</v>
      </c>
      <c r="CQ112">
        <f t="shared" si="57"/>
        <v>1325</v>
      </c>
      <c r="CR112" s="281"/>
      <c r="CS112" s="279"/>
      <c r="CT112" s="278">
        <f t="shared" si="58"/>
        <v>0</v>
      </c>
      <c r="CU112" s="279">
        <f t="shared" si="44"/>
        <v>0</v>
      </c>
      <c r="CV112" s="279">
        <f t="shared" si="45"/>
        <v>0</v>
      </c>
      <c r="CW112" s="279">
        <f t="shared" si="46"/>
        <v>0</v>
      </c>
      <c r="CX112" s="279">
        <f t="shared" si="47"/>
        <v>0</v>
      </c>
      <c r="CY112" s="279">
        <f t="shared" si="48"/>
        <v>0</v>
      </c>
      <c r="CZ112" s="279">
        <f t="shared" si="49"/>
        <v>0</v>
      </c>
      <c r="DA112" s="279">
        <f t="shared" si="50"/>
        <v>0</v>
      </c>
      <c r="DB112" s="279">
        <f t="shared" si="51"/>
        <v>0</v>
      </c>
      <c r="DC112" s="279">
        <f t="shared" si="59"/>
        <v>0</v>
      </c>
      <c r="DD112" s="279">
        <f t="shared" si="60"/>
        <v>0</v>
      </c>
      <c r="DE112" s="279">
        <f t="shared" si="61"/>
        <v>0</v>
      </c>
      <c r="DF112" s="279">
        <f t="shared" si="62"/>
        <v>0</v>
      </c>
      <c r="DG112" s="279">
        <f t="shared" si="63"/>
        <v>0</v>
      </c>
      <c r="DH112" s="280">
        <f t="shared" si="80"/>
        <v>45</v>
      </c>
      <c r="DI112" s="280">
        <f t="shared" si="81"/>
        <v>29.997</v>
      </c>
      <c r="DJ112" s="154">
        <f t="shared" si="52"/>
        <v>45</v>
      </c>
      <c r="DK112" s="279">
        <f t="shared" si="64"/>
        <v>1325</v>
      </c>
      <c r="DL112" s="97"/>
      <c r="DM112" s="154"/>
      <c r="DN112" s="267">
        <f t="shared" si="65"/>
        <v>0</v>
      </c>
      <c r="DO112" s="154">
        <f t="shared" si="66"/>
        <v>0</v>
      </c>
      <c r="DP112" s="154">
        <f t="shared" si="67"/>
        <v>0</v>
      </c>
      <c r="DQ112" s="154">
        <f t="shared" si="68"/>
        <v>0</v>
      </c>
      <c r="DR112" s="154">
        <f t="shared" si="69"/>
        <v>0</v>
      </c>
      <c r="DS112" s="154">
        <f t="shared" si="70"/>
        <v>0</v>
      </c>
      <c r="DT112" s="154">
        <f t="shared" si="71"/>
        <v>0</v>
      </c>
      <c r="DU112" s="154">
        <f t="shared" si="72"/>
        <v>0</v>
      </c>
      <c r="DV112" s="154">
        <f t="shared" si="73"/>
        <v>0</v>
      </c>
      <c r="DW112" s="154">
        <f t="shared" si="74"/>
        <v>0</v>
      </c>
      <c r="DX112" s="154">
        <f t="shared" si="75"/>
        <v>0</v>
      </c>
      <c r="DY112" s="154">
        <f t="shared" si="76"/>
        <v>0</v>
      </c>
      <c r="DZ112" s="154">
        <f t="shared" si="77"/>
        <v>0</v>
      </c>
      <c r="EA112" s="154">
        <f t="shared" si="78"/>
        <v>0</v>
      </c>
      <c r="EB112" s="264">
        <f t="shared" si="82"/>
        <v>45</v>
      </c>
      <c r="EC112" s="264">
        <f t="shared" si="83"/>
        <v>45</v>
      </c>
      <c r="ED112" s="154">
        <f t="shared" si="53"/>
        <v>182</v>
      </c>
      <c r="EG112" s="279"/>
    </row>
    <row r="113" spans="2:137" ht="13" thickBot="1" x14ac:dyDescent="0.3">
      <c r="B113" s="162">
        <v>60</v>
      </c>
      <c r="C113" s="50">
        <f t="shared" si="42"/>
        <v>7</v>
      </c>
      <c r="D113" s="50">
        <f t="shared" si="54"/>
        <v>0</v>
      </c>
      <c r="E113" s="97"/>
      <c r="F113" s="2">
        <f t="shared" si="79"/>
        <v>108</v>
      </c>
      <c r="G113" s="494">
        <v>3132</v>
      </c>
      <c r="H113" s="98">
        <f>15- COUNTIF(L113:AC113,"#N/A")</f>
        <v>0</v>
      </c>
      <c r="I113" s="131">
        <f>SUM(AH113:AY113)+SUM(BE113:BT113)</f>
        <v>45</v>
      </c>
      <c r="J113" s="398">
        <f>DI113</f>
        <v>29.997</v>
      </c>
      <c r="K113" s="456" t="str">
        <f>IF(ISNUMBER(MATCH(G113,'[4]OPR data'!$A$3:$A$2900,0)),"Y","N")</f>
        <v>Y</v>
      </c>
      <c r="L113" s="110"/>
      <c r="M113" s="233"/>
      <c r="N113" s="469" t="e">
        <f>(INDEX(Finish_table!R$4:R$83,MATCH('16 Year_History_Results'!$G113,Finish_table!S$4:S$83,0),1))</f>
        <v>#N/A</v>
      </c>
      <c r="O113" s="233" t="e">
        <f>(INDEX(Finish_table!Z$4:Z$99,MATCH('16 Year_History_Results'!$G113,Finish_table!AA$4:AA$99,0),1))</f>
        <v>#N/A</v>
      </c>
      <c r="P113" s="233" t="e">
        <f>(INDEX(Finish_table!AI$4:AI$99,MATCH('16 Year_History_Results'!$G113,Finish_table!AJ$4:AJ$99,0),1))</f>
        <v>#N/A</v>
      </c>
      <c r="Q113" s="233" t="e">
        <f>(INDEX(Finish_table!AR$4:AR$99,MATCH('16 Year_History_Results'!$G113,Finish_table!AS$4:AS$99,0),1))</f>
        <v>#N/A</v>
      </c>
      <c r="R113" s="233" t="e">
        <f>(INDEX(Finish_table!BA$4:BA$99,MATCH('16 Year_History_Results'!$G113,Finish_table!BB$4:BB$99,0),1))</f>
        <v>#N/A</v>
      </c>
      <c r="S113" s="233" t="e">
        <f>(INDEX(Finish_table!BJ$4:BJ$99,MATCH('16 Year_History_Results'!$G113,Finish_table!BK$4:BK$99,0),1))</f>
        <v>#N/A</v>
      </c>
      <c r="T113" s="233" t="e">
        <f>(INDEX(Finish_table!BS$4:BS$99,MATCH('16 Year_History_Results'!$G113,Finish_table!BT$4:BT$99,0),1))</f>
        <v>#N/A</v>
      </c>
      <c r="U113" s="233" t="e">
        <f>(INDEX(Finish_table!CB$4:CB$99,MATCH('16 Year_History_Results'!$G113,Finish_table!CC$4:CC$99,0),1))</f>
        <v>#N/A</v>
      </c>
      <c r="V113" s="233" t="e">
        <f>(INDEX(Finish_table!CK$4:CK$99,MATCH('16 Year_History_Results'!$G113,Finish_table!CL$4:CL$99,0),1))</f>
        <v>#N/A</v>
      </c>
      <c r="W113" s="233" t="e">
        <f>(INDEX(Finish_table!CT$4:CT$99,MATCH('16 Year_History_Results'!$G113,Finish_table!CU$4:CU$99,0),1))</f>
        <v>#N/A</v>
      </c>
      <c r="X113" s="233" t="e">
        <f>(INDEX(Finish_table!DC$4:DC$99,MATCH('16 Year_History_Results'!$G113,Finish_table!DD$4:DD$99,0),1))</f>
        <v>#N/A</v>
      </c>
      <c r="Y113" s="233" t="e">
        <f>(INDEX(Finish_table!DL$4:DL$99,MATCH('16 Year_History_Results'!$G113,Finish_table!DM$4:DM$99,0),1))</f>
        <v>#N/A</v>
      </c>
      <c r="Z113" s="233" t="e">
        <f>(INDEX(Finish_table!DU$4:DU$99,MATCH('16 Year_History_Results'!$G113,Finish_table!DV$4:DV$99,0),1))</f>
        <v>#N/A</v>
      </c>
      <c r="AA113" s="233" t="e">
        <f>(INDEX(Finish_table!ED$4:ED$140,MATCH('16 Year_History_Results'!$G113,Finish_table!EE$4:EE$140,0),1))</f>
        <v>#N/A</v>
      </c>
      <c r="AB113" s="233" t="str">
        <f>(INDEX(Finish_table!EM$4:EM$224,MATCH('16 Year_History_Results'!$G113,Finish_table!EN$4:EN$224,0),1))</f>
        <v>W</v>
      </c>
      <c r="AC113" s="253" t="e">
        <f>(INDEX(Finish_table!EW$4:EW$224,MATCH('16 Year_History_Results'!$G113,Finish_table!EX$4:EX$224,0),1))</f>
        <v>#N/A</v>
      </c>
      <c r="AD113" s="2"/>
      <c r="AE113" s="97"/>
      <c r="AG113">
        <f t="shared" si="43"/>
        <v>3132</v>
      </c>
      <c r="AH113" s="110"/>
      <c r="AI113" s="2"/>
      <c r="AJ113" s="146">
        <f>INDEX('2001'!$C$44:$C$140,'16 Year_History_Results'!BZ113)</f>
        <v>0</v>
      </c>
      <c r="AK113" s="2">
        <f>INDEX('2002'!$C$44:$C$140,'16 Year_History_Results'!CA113)</f>
        <v>0</v>
      </c>
      <c r="AL113" s="2">
        <f>INDEX('2003'!$C$44:$C$140,'16 Year_History_Results'!CB113)</f>
        <v>0</v>
      </c>
      <c r="AM113" s="2">
        <f>INDEX('2004'!$C$44:$C$140,'16 Year_History_Results'!CC113)</f>
        <v>0</v>
      </c>
      <c r="AN113" s="2">
        <f>INDEX('2005'!$C$44:$C$140,'16 Year_History_Results'!CD113)</f>
        <v>0</v>
      </c>
      <c r="AO113" s="2">
        <f>INDEX('2006'!$C$44:$C$140,'16 Year_History_Results'!CE113)</f>
        <v>0</v>
      </c>
      <c r="AP113" s="2">
        <f>INDEX('2007'!$C$44:$C$140,'16 Year_History_Results'!CF113)</f>
        <v>0</v>
      </c>
      <c r="AQ113" s="2">
        <f>INDEX('2008'!$C$44:$C$140,'16 Year_History_Results'!CG113)</f>
        <v>0</v>
      </c>
      <c r="AR113" s="2">
        <f>INDEX('2009'!$C$44:$C$140,'16 Year_History_Results'!CH113)</f>
        <v>0</v>
      </c>
      <c r="AS113" s="2">
        <f>INDEX('2010'!$C$44:$C$140,'16 Year_History_Results'!CI113)</f>
        <v>0</v>
      </c>
      <c r="AT113" s="2">
        <f>INDEX('2011'!$C$44:$C$140,'16 Year_History_Results'!CJ113)</f>
        <v>0</v>
      </c>
      <c r="AU113" s="2">
        <f>INDEX('2012'!$C$44:$C$140,'16 Year_History_Results'!CK113)</f>
        <v>0</v>
      </c>
      <c r="AV113" s="2">
        <f>INDEX('2013'!$C$44:$C$140,'16 Year_History_Results'!CL113)</f>
        <v>0</v>
      </c>
      <c r="AW113" s="2">
        <f>INDEX('2014'!$C$52:$C$180,'16 Year_History_Results'!CM113)</f>
        <v>0</v>
      </c>
      <c r="AX113" s="2">
        <f>INDEX('2015'!$E$52:$E$308,'16 Year_History_Results'!CN113)</f>
        <v>30</v>
      </c>
      <c r="AY113" s="147">
        <f>INDEX('2016'!$E$52:$E$308,'16 Year_History_Results'!CO113)</f>
        <v>0</v>
      </c>
      <c r="AZ113" s="2"/>
      <c r="BA113" s="2"/>
      <c r="BB113">
        <f t="shared" si="55"/>
        <v>3132</v>
      </c>
      <c r="BC113" s="110"/>
      <c r="BD113" s="2"/>
      <c r="BE113" s="146">
        <f>INDEX('2001'!$B$44:$B$140,'16 Year_History_Results'!BZ113)</f>
        <v>0</v>
      </c>
      <c r="BF113" s="2">
        <f>INDEX('2002'!$B$44:$B$140,'16 Year_History_Results'!CA113)</f>
        <v>0</v>
      </c>
      <c r="BG113" s="2">
        <f>INDEX('2003'!$B$44:$B$140,'16 Year_History_Results'!CB113)</f>
        <v>0</v>
      </c>
      <c r="BH113" s="2">
        <f>INDEX('2004'!$B$44:$B$140,'16 Year_History_Results'!CC113)</f>
        <v>0</v>
      </c>
      <c r="BI113" s="2">
        <f>INDEX('2005'!$B$44:$B$140,'16 Year_History_Results'!CD113)</f>
        <v>0</v>
      </c>
      <c r="BJ113" s="2">
        <f>INDEX('2006'!$B$44:$B$140,'16 Year_History_Results'!CE113)</f>
        <v>0</v>
      </c>
      <c r="BK113" s="2">
        <f>INDEX('2007'!$B$44:$B$140,'16 Year_History_Results'!CF113)</f>
        <v>0</v>
      </c>
      <c r="BL113" s="2">
        <f>INDEX('2008'!$B$44:$B$140,'16 Year_History_Results'!CG113)</f>
        <v>0</v>
      </c>
      <c r="BM113" s="2">
        <f>INDEX('2009'!$B$44:$B$140,'16 Year_History_Results'!CH113)</f>
        <v>0</v>
      </c>
      <c r="BN113" s="2">
        <f>INDEX('2010'!$B$44:$B$140,'16 Year_History_Results'!CI113)</f>
        <v>0</v>
      </c>
      <c r="BO113" s="2">
        <f>INDEX('2011'!$B$44:$B$140,'16 Year_History_Results'!CJ113)</f>
        <v>0</v>
      </c>
      <c r="BP113" s="2">
        <f>INDEX('2012'!$B$44:$B$140,'16 Year_History_Results'!CK113)</f>
        <v>0</v>
      </c>
      <c r="BQ113" s="2">
        <f>INDEX('2013'!$B$44:$B$140,'16 Year_History_Results'!CL113)</f>
        <v>0</v>
      </c>
      <c r="BR113" s="2">
        <f>INDEX('2014'!$B$52:$B$180,'16 Year_History_Results'!CM113)</f>
        <v>0</v>
      </c>
      <c r="BS113" s="147">
        <f>INDEX('2015'!$B$52:$B$308,'16 Year_History_Results'!CN113)</f>
        <v>15</v>
      </c>
      <c r="BT113" s="147">
        <f>INDEX('2016'!$B$52:$B$308,'16 Year_History_Results'!CO113)</f>
        <v>0</v>
      </c>
      <c r="BW113">
        <f t="shared" si="56"/>
        <v>3132</v>
      </c>
      <c r="BX113" s="110"/>
      <c r="BY113" s="2"/>
      <c r="BZ113" s="146">
        <f>IF(ISNA(MATCH($BW113,'2001'!$A$44:$A$139,0)),97,MATCH($BW113,'2001'!$A$44:$A$139,0))</f>
        <v>97</v>
      </c>
      <c r="CA113" s="2">
        <f>IF(ISNA(MATCH($BW113,'2002'!$A$44:$A$139,0)),97,MATCH($BW113,'2002'!$A$44:$A$139,0))</f>
        <v>97</v>
      </c>
      <c r="CB113" s="2">
        <f>IF(ISNA(MATCH($BW113,'2003'!$A$44:$A$139,0)),97,MATCH($BW113,'2003'!$A$44:$A$139,0))</f>
        <v>97</v>
      </c>
      <c r="CC113" s="2">
        <f>IF(ISNA(MATCH($BW113,'2004'!$A$44:$A$139,0)),97,MATCH($BW113,'2004'!$A$44:$A$139,0))</f>
        <v>97</v>
      </c>
      <c r="CD113" s="2">
        <f>IF(ISNA(MATCH($BW113,'2005'!$A$44:$A$139,0)),97,MATCH($BW113,'2005'!$A$44:$A$139,0))</f>
        <v>97</v>
      </c>
      <c r="CE113" s="2">
        <f>IF(ISNA(MATCH($BW113,'2006'!$A$44:$A$139,0)),97,MATCH($BW113,'2006'!$A$44:$A$139,0))</f>
        <v>97</v>
      </c>
      <c r="CF113" s="2">
        <f>IF(ISNA(MATCH($BW113,'2007'!$A$44:$A$139,0)),97,MATCH($BW113,'2007'!$A$44:$A$139,0))</f>
        <v>97</v>
      </c>
      <c r="CG113" s="2">
        <f>IF(ISNA(MATCH($BW113,'2008'!$A$44:$A$139,0)),97,MATCH($BW113,'2008'!$A$44:$A$139,0))</f>
        <v>97</v>
      </c>
      <c r="CH113" s="2">
        <f>IF(ISNA(MATCH($BW113,'2009'!$A$44:$A$139,0)),97,MATCH($BW113,'2009'!$A$44:$A$139,0))</f>
        <v>97</v>
      </c>
      <c r="CI113" s="2">
        <f>IF(ISNA(MATCH($BW113,'2010'!$A$44:$A$139,0)),97,MATCH($BW113,'2010'!$A$44:$A$139,0))</f>
        <v>97</v>
      </c>
      <c r="CJ113" s="2">
        <f>IF(ISNA(MATCH($BW113,'2011'!$A$44:$A$139,0)),97,MATCH($BW113,'2011'!$A$44:$A$139,0))</f>
        <v>97</v>
      </c>
      <c r="CK113" s="2">
        <f>IF(ISNA(MATCH($BW113,'2012'!$A$44:$A$139,0)),97,MATCH($BW113,'2012'!$A$44:$A$139,0))</f>
        <v>97</v>
      </c>
      <c r="CL113" s="2">
        <f>IF(ISNA(MATCH($BW113,'2013'!$A$44:$A$139,0)),97,MATCH($BW113,'2013'!$A$44:$A$139,0))</f>
        <v>97</v>
      </c>
      <c r="CM113" s="2">
        <f>IF(ISNA(MATCH($BW113,'2014'!$A$52:$A$179,0)),129,MATCH($BW113,'2014'!$A$52:$A$179,0))</f>
        <v>129</v>
      </c>
      <c r="CN113" s="147">
        <f>IF(ISNA(MATCH($BW113,'2015'!$A$52:$A$307,0)),257,MATCH($BW113,'2015'!$A$52:$A$307,0))</f>
        <v>188</v>
      </c>
      <c r="CO113" s="147">
        <f>IF(ISNA(MATCH($BW113,'2016'!$A$52:$A$307,0)),257,MATCH($BW113,'2016'!$A$52:$A$307,0))</f>
        <v>257</v>
      </c>
      <c r="CQ113">
        <f t="shared" si="57"/>
        <v>3132</v>
      </c>
      <c r="CR113" s="281"/>
      <c r="CS113" s="279"/>
      <c r="CT113" s="278">
        <f t="shared" si="58"/>
        <v>0</v>
      </c>
      <c r="CU113" s="279">
        <f t="shared" si="44"/>
        <v>0</v>
      </c>
      <c r="CV113" s="279">
        <f t="shared" si="45"/>
        <v>0</v>
      </c>
      <c r="CW113" s="279">
        <f t="shared" si="46"/>
        <v>0</v>
      </c>
      <c r="CX113" s="279">
        <f t="shared" si="47"/>
        <v>0</v>
      </c>
      <c r="CY113" s="279">
        <f t="shared" si="48"/>
        <v>0</v>
      </c>
      <c r="CZ113" s="279">
        <f t="shared" si="49"/>
        <v>0</v>
      </c>
      <c r="DA113" s="279">
        <f t="shared" si="50"/>
        <v>0</v>
      </c>
      <c r="DB113" s="279">
        <f t="shared" si="51"/>
        <v>0</v>
      </c>
      <c r="DC113" s="279">
        <f t="shared" si="59"/>
        <v>0</v>
      </c>
      <c r="DD113" s="279">
        <f t="shared" si="60"/>
        <v>0</v>
      </c>
      <c r="DE113" s="279">
        <f t="shared" si="61"/>
        <v>0</v>
      </c>
      <c r="DF113" s="279">
        <f t="shared" si="62"/>
        <v>0</v>
      </c>
      <c r="DG113" s="279">
        <f t="shared" si="63"/>
        <v>0</v>
      </c>
      <c r="DH113" s="280">
        <f t="shared" si="80"/>
        <v>45</v>
      </c>
      <c r="DI113" s="280">
        <f t="shared" si="81"/>
        <v>29.997</v>
      </c>
      <c r="DJ113" s="154">
        <f t="shared" si="52"/>
        <v>45</v>
      </c>
      <c r="DK113" s="279">
        <f t="shared" si="64"/>
        <v>3132</v>
      </c>
      <c r="DL113" s="97"/>
      <c r="DM113" s="154"/>
      <c r="DN113" s="267">
        <f t="shared" si="65"/>
        <v>0</v>
      </c>
      <c r="DO113" s="154">
        <f t="shared" si="66"/>
        <v>0</v>
      </c>
      <c r="DP113" s="154">
        <f t="shared" si="67"/>
        <v>0</v>
      </c>
      <c r="DQ113" s="154">
        <f t="shared" si="68"/>
        <v>0</v>
      </c>
      <c r="DR113" s="154">
        <f t="shared" si="69"/>
        <v>0</v>
      </c>
      <c r="DS113" s="154">
        <f t="shared" si="70"/>
        <v>0</v>
      </c>
      <c r="DT113" s="154">
        <f t="shared" si="71"/>
        <v>0</v>
      </c>
      <c r="DU113" s="154">
        <f t="shared" si="72"/>
        <v>0</v>
      </c>
      <c r="DV113" s="154">
        <f t="shared" si="73"/>
        <v>0</v>
      </c>
      <c r="DW113" s="154">
        <f t="shared" si="74"/>
        <v>0</v>
      </c>
      <c r="DX113" s="154">
        <f t="shared" si="75"/>
        <v>0</v>
      </c>
      <c r="DY113" s="154">
        <f t="shared" si="76"/>
        <v>0</v>
      </c>
      <c r="DZ113" s="154">
        <f t="shared" si="77"/>
        <v>0</v>
      </c>
      <c r="EA113" s="154">
        <f t="shared" si="78"/>
        <v>0</v>
      </c>
      <c r="EB113" s="264">
        <f t="shared" si="82"/>
        <v>45</v>
      </c>
      <c r="EC113" s="264">
        <f t="shared" si="83"/>
        <v>45</v>
      </c>
      <c r="ED113" s="154">
        <f t="shared" si="53"/>
        <v>182</v>
      </c>
    </row>
    <row r="114" spans="2:137" ht="13" thickBot="1" x14ac:dyDescent="0.3">
      <c r="B114" s="162">
        <v>60</v>
      </c>
      <c r="C114" s="50">
        <f t="shared" si="42"/>
        <v>8</v>
      </c>
      <c r="D114" s="50">
        <f t="shared" si="54"/>
        <v>8</v>
      </c>
      <c r="E114" s="97"/>
      <c r="F114" s="2">
        <f t="shared" si="79"/>
        <v>109</v>
      </c>
      <c r="G114" s="207">
        <v>365</v>
      </c>
      <c r="H114" s="98">
        <f>15- COUNTIF(L114:AC114,"#N/A")</f>
        <v>13</v>
      </c>
      <c r="I114" s="131">
        <f>SUM(AH114:AY114)+SUM(BE114:BT114)</f>
        <v>234</v>
      </c>
      <c r="J114" s="398">
        <f>DI114</f>
        <v>29.118288369340057</v>
      </c>
      <c r="K114" s="456" t="str">
        <f>IF(ISNUMBER(MATCH(G114,'[4]OPR data'!$A$3:$A$2900,0)),"Y","N")</f>
        <v>Y</v>
      </c>
      <c r="L114" s="110"/>
      <c r="M114" s="233"/>
      <c r="N114" s="469" t="str">
        <f>(INDEX(Finish_table!R$4:R$83,MATCH('16 Year_History_Results'!$G114,Finish_table!S$4:S$83,0),1))</f>
        <v>WF</v>
      </c>
      <c r="O114" s="233" t="str">
        <f>(INDEX(Finish_table!Z$4:Z$99,MATCH('16 Year_History_Results'!$G114,Finish_table!AA$4:AA$99,0),1))</f>
        <v>QF</v>
      </c>
      <c r="P114" s="233" t="e">
        <f>(INDEX(Finish_table!AI$4:AI$99,MATCH('16 Year_History_Results'!$G114,Finish_table!AJ$4:AJ$99,0),1))</f>
        <v>#N/A</v>
      </c>
      <c r="Q114" s="233" t="str">
        <f>(INDEX(Finish_table!AR$4:AR$99,MATCH('16 Year_History_Results'!$G114,Finish_table!AS$4:AS$99,0),1))</f>
        <v>F</v>
      </c>
      <c r="R114" s="233" t="str">
        <f>(INDEX(Finish_table!BA$4:BA$99,MATCH('16 Year_History_Results'!$G114,Finish_table!BB$4:BB$99,0),1))</f>
        <v>QF</v>
      </c>
      <c r="S114" s="233" t="str">
        <f>(INDEX(Finish_table!BJ$4:BJ$99,MATCH('16 Year_History_Results'!$G114,Finish_table!BK$4:BK$99,0),1))</f>
        <v>SF</v>
      </c>
      <c r="T114" s="233" t="str">
        <f>(INDEX(Finish_table!BS$4:BS$99,MATCH('16 Year_History_Results'!$G114,Finish_table!BT$4:BT$99,0),1))</f>
        <v>QF</v>
      </c>
      <c r="U114" s="233" t="str">
        <f>(INDEX(Finish_table!CB$4:CB$99,MATCH('16 Year_History_Results'!$G114,Finish_table!CC$4:CC$99,0),1))</f>
        <v>F</v>
      </c>
      <c r="V114" s="233" t="str">
        <f>(INDEX(Finish_table!CK$4:CK$99,MATCH('16 Year_History_Results'!$G114,Finish_table!CL$4:CL$99,0),1))</f>
        <v>QF</v>
      </c>
      <c r="W114" s="233" t="str">
        <f>(INDEX(Finish_table!CT$4:CT$99,MATCH('16 Year_History_Results'!$G114,Finish_table!CU$4:CU$99,0),1))</f>
        <v>QF</v>
      </c>
      <c r="X114" s="233" t="str">
        <f>(INDEX(Finish_table!DC$4:DC$99,MATCH('16 Year_History_Results'!$G114,Finish_table!DD$4:DD$99,0),1))</f>
        <v>QF</v>
      </c>
      <c r="Y114" s="233" t="str">
        <f>(INDEX(Finish_table!DL$4:DL$99,MATCH('16 Year_History_Results'!$G114,Finish_table!DM$4:DM$99,0),1))</f>
        <v>QF</v>
      </c>
      <c r="Z114" s="233" t="str">
        <f>(INDEX(Finish_table!DU$4:DU$99,MATCH('16 Year_History_Results'!$G114,Finish_table!DV$4:DV$99,0),1))</f>
        <v>QF</v>
      </c>
      <c r="AA114" s="233" t="e">
        <f>(INDEX(Finish_table!ED$4:ED$140,MATCH('16 Year_History_Results'!$G114,Finish_table!EE$4:EE$140,0),1))</f>
        <v>#N/A</v>
      </c>
      <c r="AB114" s="233" t="str">
        <f>(INDEX(Finish_table!EM$4:EM$224,MATCH('16 Year_History_Results'!$G114,Finish_table!EN$4:EN$224,0),1))</f>
        <v>QF</v>
      </c>
      <c r="AC114" s="253" t="str">
        <f>(INDEX(Finish_table!EW$4:EW$224,MATCH('16 Year_History_Results'!$G114,Finish_table!EX$4:EX$224,0),1))</f>
        <v>QF</v>
      </c>
      <c r="AD114" s="2"/>
      <c r="AE114" s="97"/>
      <c r="AG114">
        <f t="shared" si="43"/>
        <v>365</v>
      </c>
      <c r="AH114" s="110"/>
      <c r="AI114" s="2"/>
      <c r="AJ114" s="146">
        <f>INDEX('2001'!$C$44:$C$140,'16 Year_History_Results'!BZ114)</f>
        <v>50</v>
      </c>
      <c r="AK114" s="2">
        <f>INDEX('2002'!$C$44:$C$140,'16 Year_History_Results'!CA114)</f>
        <v>0</v>
      </c>
      <c r="AL114" s="2">
        <f>INDEX('2003'!$C$44:$C$140,'16 Year_History_Results'!CB114)</f>
        <v>0</v>
      </c>
      <c r="AM114" s="2">
        <f>INDEX('2004'!$C$44:$C$140,'16 Year_History_Results'!CC114)</f>
        <v>20</v>
      </c>
      <c r="AN114" s="2">
        <f>INDEX('2005'!$C$44:$C$140,'16 Year_History_Results'!CD114)</f>
        <v>0</v>
      </c>
      <c r="AO114" s="2">
        <f>INDEX('2006'!$C$44:$C$140,'16 Year_History_Results'!CE114)</f>
        <v>10</v>
      </c>
      <c r="AP114" s="2">
        <f>INDEX('2007'!$C$44:$C$140,'16 Year_History_Results'!CF114)</f>
        <v>0</v>
      </c>
      <c r="AQ114" s="2">
        <f>INDEX('2008'!$C$44:$C$140,'16 Year_History_Results'!CG114)</f>
        <v>20</v>
      </c>
      <c r="AR114" s="2">
        <f>INDEX('2009'!$C$44:$C$140,'16 Year_History_Results'!CH114)</f>
        <v>0</v>
      </c>
      <c r="AS114" s="2">
        <f>INDEX('2010'!$C$44:$C$140,'16 Year_History_Results'!CI114)</f>
        <v>0</v>
      </c>
      <c r="AT114" s="2">
        <f>INDEX('2011'!$C$44:$C$140,'16 Year_History_Results'!CJ114)</f>
        <v>0</v>
      </c>
      <c r="AU114" s="2">
        <f>INDEX('2012'!$C$44:$C$140,'16 Year_History_Results'!CK114)</f>
        <v>0</v>
      </c>
      <c r="AV114" s="2">
        <f>INDEX('2013'!$C$44:$C$140,'16 Year_History_Results'!CL114)</f>
        <v>0</v>
      </c>
      <c r="AW114" s="2">
        <f>INDEX('2014'!$C$52:$C$180,'16 Year_History_Results'!CM114)</f>
        <v>0</v>
      </c>
      <c r="AX114" s="2">
        <f>INDEX('2015'!$E$52:$E$308,'16 Year_History_Results'!CN114)</f>
        <v>0</v>
      </c>
      <c r="AY114" s="147">
        <f>INDEX('2016'!$E$52:$E$308,'16 Year_History_Results'!CO114)</f>
        <v>0</v>
      </c>
      <c r="AZ114" s="2"/>
      <c r="BA114" s="2"/>
      <c r="BB114">
        <f t="shared" si="55"/>
        <v>365</v>
      </c>
      <c r="BC114" s="110"/>
      <c r="BD114" s="2"/>
      <c r="BE114" s="146">
        <f>INDEX('2001'!$B$44:$B$140,'16 Year_History_Results'!BZ114)</f>
        <v>12</v>
      </c>
      <c r="BF114" s="2">
        <f>INDEX('2002'!$B$44:$B$140,'16 Year_History_Results'!CA114)</f>
        <v>13</v>
      </c>
      <c r="BG114" s="2">
        <f>INDEX('2003'!$B$44:$B$140,'16 Year_History_Results'!CB114)</f>
        <v>0</v>
      </c>
      <c r="BH114" s="2">
        <f>INDEX('2004'!$B$44:$B$140,'16 Year_History_Results'!CC114)</f>
        <v>2</v>
      </c>
      <c r="BI114" s="2">
        <f>INDEX('2005'!$B$44:$B$140,'16 Year_History_Results'!CD114)</f>
        <v>8</v>
      </c>
      <c r="BJ114" s="2">
        <f>INDEX('2006'!$B$44:$B$140,'16 Year_History_Results'!CE114)</f>
        <v>14</v>
      </c>
      <c r="BK114" s="2">
        <f>INDEX('2007'!$B$44:$B$140,'16 Year_History_Results'!CF114)</f>
        <v>6</v>
      </c>
      <c r="BL114" s="2">
        <f>INDEX('2008'!$B$44:$B$140,'16 Year_History_Results'!CG114)</f>
        <v>13</v>
      </c>
      <c r="BM114" s="2">
        <f>INDEX('2009'!$B$44:$B$140,'16 Year_History_Results'!CH114)</f>
        <v>13</v>
      </c>
      <c r="BN114" s="2">
        <f>INDEX('2010'!$B$44:$B$140,'16 Year_History_Results'!CI114)</f>
        <v>7</v>
      </c>
      <c r="BO114" s="2">
        <f>INDEX('2011'!$B$44:$B$140,'16 Year_History_Results'!CJ114)</f>
        <v>4</v>
      </c>
      <c r="BP114" s="2">
        <f>INDEX('2012'!$B$44:$B$140,'16 Year_History_Results'!CK114)</f>
        <v>11</v>
      </c>
      <c r="BQ114" s="2">
        <f>INDEX('2013'!$B$44:$B$140,'16 Year_History_Results'!CL114)</f>
        <v>7</v>
      </c>
      <c r="BR114" s="2">
        <f>INDEX('2014'!$B$52:$B$180,'16 Year_History_Results'!CM114)</f>
        <v>0</v>
      </c>
      <c r="BS114" s="147">
        <f>INDEX('2015'!$B$52:$B$308,'16 Year_History_Results'!CN114)</f>
        <v>10</v>
      </c>
      <c r="BT114" s="147">
        <f>INDEX('2016'!$B$52:$B$308,'16 Year_History_Results'!CO114)</f>
        <v>14</v>
      </c>
      <c r="BW114">
        <f t="shared" si="56"/>
        <v>365</v>
      </c>
      <c r="BX114" s="110"/>
      <c r="BY114" s="2"/>
      <c r="BZ114" s="146">
        <f>IF(ISNA(MATCH($BW114,'2001'!$A$44:$A$139,0)),97,MATCH($BW114,'2001'!$A$44:$A$139,0))</f>
        <v>70</v>
      </c>
      <c r="CA114" s="2">
        <f>IF(ISNA(MATCH($BW114,'2002'!$A$44:$A$139,0)),97,MATCH($BW114,'2002'!$A$44:$A$139,0))</f>
        <v>73</v>
      </c>
      <c r="CB114" s="2">
        <f>IF(ISNA(MATCH($BW114,'2003'!$A$44:$A$139,0)),97,MATCH($BW114,'2003'!$A$44:$A$139,0))</f>
        <v>97</v>
      </c>
      <c r="CC114" s="2">
        <f>IF(ISNA(MATCH($BW114,'2004'!$A$44:$A$139,0)),97,MATCH($BW114,'2004'!$A$44:$A$139,0))</f>
        <v>56</v>
      </c>
      <c r="CD114" s="2">
        <f>IF(ISNA(MATCH($BW114,'2005'!$A$44:$A$139,0)),97,MATCH($BW114,'2005'!$A$44:$A$139,0))</f>
        <v>56</v>
      </c>
      <c r="CE114" s="2">
        <f>IF(ISNA(MATCH($BW114,'2006'!$A$44:$A$139,0)),97,MATCH($BW114,'2006'!$A$44:$A$139,0))</f>
        <v>57</v>
      </c>
      <c r="CF114" s="2">
        <f>IF(ISNA(MATCH($BW114,'2007'!$A$44:$A$139,0)),97,MATCH($BW114,'2007'!$A$44:$A$139,0))</f>
        <v>46</v>
      </c>
      <c r="CG114" s="2">
        <f>IF(ISNA(MATCH($BW114,'2008'!$A$44:$A$139,0)),97,MATCH($BW114,'2008'!$A$44:$A$139,0))</f>
        <v>48</v>
      </c>
      <c r="CH114" s="2">
        <f>IF(ISNA(MATCH($BW114,'2009'!$A$44:$A$139,0)),97,MATCH($BW114,'2009'!$A$44:$A$139,0))</f>
        <v>41</v>
      </c>
      <c r="CI114" s="2">
        <f>IF(ISNA(MATCH($BW114,'2010'!$A$44:$A$139,0)),97,MATCH($BW114,'2010'!$A$44:$A$139,0))</f>
        <v>37</v>
      </c>
      <c r="CJ114" s="2">
        <f>IF(ISNA(MATCH($BW114,'2011'!$A$44:$A$139,0)),97,MATCH($BW114,'2011'!$A$44:$A$139,0))</f>
        <v>34</v>
      </c>
      <c r="CK114" s="2">
        <f>IF(ISNA(MATCH($BW114,'2012'!$A$44:$A$139,0)),97,MATCH($BW114,'2012'!$A$44:$A$139,0))</f>
        <v>31</v>
      </c>
      <c r="CL114" s="2">
        <f>IF(ISNA(MATCH($BW114,'2013'!$A$44:$A$139,0)),97,MATCH($BW114,'2013'!$A$44:$A$139,0))</f>
        <v>28</v>
      </c>
      <c r="CM114" s="2">
        <f>IF(ISNA(MATCH($BW114,'2014'!$A$52:$A$179,0)),129,MATCH($BW114,'2014'!$A$52:$A$179,0))</f>
        <v>129</v>
      </c>
      <c r="CN114" s="147">
        <f>IF(ISNA(MATCH($BW114,'2015'!$A$52:$A$307,0)),257,MATCH($BW114,'2015'!$A$52:$A$307,0))</f>
        <v>53</v>
      </c>
      <c r="CO114" s="147">
        <f>IF(ISNA(MATCH($BW114,'2016'!$A$52:$A$307,0)),257,MATCH($BW114,'2016'!$A$52:$A$307,0))</f>
        <v>57</v>
      </c>
      <c r="CQ114">
        <f t="shared" si="57"/>
        <v>365</v>
      </c>
      <c r="CR114" s="281"/>
      <c r="CS114" s="279"/>
      <c r="CT114" s="278">
        <f t="shared" si="58"/>
        <v>62</v>
      </c>
      <c r="CU114" s="279">
        <f t="shared" si="44"/>
        <v>54.3292</v>
      </c>
      <c r="CV114" s="279">
        <f t="shared" si="45"/>
        <v>36.21584472</v>
      </c>
      <c r="CW114" s="279">
        <f t="shared" si="46"/>
        <v>46.141482090352</v>
      </c>
      <c r="CX114" s="279">
        <f t="shared" si="47"/>
        <v>38.75791196142864</v>
      </c>
      <c r="CY114" s="279">
        <f t="shared" si="48"/>
        <v>49.836024113488335</v>
      </c>
      <c r="CZ114" s="279">
        <f t="shared" si="49"/>
        <v>39.220693674051326</v>
      </c>
      <c r="DA114" s="279">
        <f t="shared" si="50"/>
        <v>59.144514403122614</v>
      </c>
      <c r="DB114" s="279">
        <f t="shared" si="51"/>
        <v>52.425733301121532</v>
      </c>
      <c r="DC114" s="279">
        <f t="shared" si="59"/>
        <v>41.946993818527609</v>
      </c>
      <c r="DD114" s="279">
        <f t="shared" si="60"/>
        <v>31.961866079430504</v>
      </c>
      <c r="DE114" s="279">
        <f t="shared" si="61"/>
        <v>32.305779928548375</v>
      </c>
      <c r="DF114" s="279">
        <f t="shared" si="62"/>
        <v>28.535032900370346</v>
      </c>
      <c r="DG114" s="279">
        <f t="shared" si="63"/>
        <v>19.021452931386872</v>
      </c>
      <c r="DH114" s="280">
        <f t="shared" si="80"/>
        <v>22.67970052406249</v>
      </c>
      <c r="DI114" s="280">
        <f t="shared" si="81"/>
        <v>29.118288369340057</v>
      </c>
      <c r="DJ114" s="154">
        <f t="shared" si="52"/>
        <v>109</v>
      </c>
      <c r="DK114" s="279">
        <f t="shared" si="64"/>
        <v>365</v>
      </c>
      <c r="DL114" s="97"/>
      <c r="DM114" s="154"/>
      <c r="DN114" s="267">
        <f t="shared" si="65"/>
        <v>62</v>
      </c>
      <c r="DO114" s="154">
        <f t="shared" si="66"/>
        <v>75</v>
      </c>
      <c r="DP114" s="154">
        <f t="shared" si="67"/>
        <v>75</v>
      </c>
      <c r="DQ114" s="154">
        <f t="shared" si="68"/>
        <v>97</v>
      </c>
      <c r="DR114" s="154">
        <f t="shared" si="69"/>
        <v>105</v>
      </c>
      <c r="DS114" s="154">
        <f t="shared" si="70"/>
        <v>129</v>
      </c>
      <c r="DT114" s="154">
        <f t="shared" si="71"/>
        <v>135</v>
      </c>
      <c r="DU114" s="154">
        <f t="shared" si="72"/>
        <v>168</v>
      </c>
      <c r="DV114" s="154">
        <f t="shared" si="73"/>
        <v>181</v>
      </c>
      <c r="DW114" s="154">
        <f t="shared" si="74"/>
        <v>188</v>
      </c>
      <c r="DX114" s="154">
        <f t="shared" si="75"/>
        <v>192</v>
      </c>
      <c r="DY114" s="154">
        <f t="shared" si="76"/>
        <v>203</v>
      </c>
      <c r="DZ114" s="154">
        <f t="shared" si="77"/>
        <v>210</v>
      </c>
      <c r="EA114" s="154">
        <f t="shared" si="78"/>
        <v>210</v>
      </c>
      <c r="EB114" s="264">
        <f t="shared" si="82"/>
        <v>220</v>
      </c>
      <c r="EC114" s="264">
        <f t="shared" si="83"/>
        <v>234</v>
      </c>
      <c r="ED114" s="154">
        <f t="shared" si="53"/>
        <v>23</v>
      </c>
    </row>
    <row r="115" spans="2:137" ht="13" thickBot="1" x14ac:dyDescent="0.3">
      <c r="B115" s="162">
        <v>61</v>
      </c>
      <c r="C115" s="50">
        <f t="shared" si="42"/>
        <v>1</v>
      </c>
      <c r="D115" s="50">
        <f t="shared" si="54"/>
        <v>0</v>
      </c>
      <c r="E115" s="97"/>
      <c r="F115" s="2">
        <f t="shared" si="79"/>
        <v>110</v>
      </c>
      <c r="G115" s="487">
        <v>5406</v>
      </c>
      <c r="H115" s="98">
        <f>15- COUNTIF(L115:AC115,"#N/A")</f>
        <v>1</v>
      </c>
      <c r="I115" s="131">
        <f>SUM(AH115:AY115)+SUM(BE115:BT115)</f>
        <v>32</v>
      </c>
      <c r="J115" s="398">
        <f>DI115</f>
        <v>28.666</v>
      </c>
      <c r="K115" s="456" t="str">
        <f>IF(ISNUMBER(MATCH(G115,'[4]OPR data'!$A$3:$A$2900,0)),"Y","N")</f>
        <v>Y</v>
      </c>
      <c r="L115" s="110"/>
      <c r="M115" s="233"/>
      <c r="N115" s="469" t="e">
        <f>(INDEX(Finish_table!R$4:R$83,MATCH('16 Year_History_Results'!$G115,Finish_table!S$4:S$83,0),1))</f>
        <v>#N/A</v>
      </c>
      <c r="O115" s="233" t="e">
        <f>(INDEX(Finish_table!Z$4:Z$99,MATCH('16 Year_History_Results'!$G115,Finish_table!AA$4:AA$99,0),1))</f>
        <v>#N/A</v>
      </c>
      <c r="P115" s="233" t="e">
        <f>(INDEX(Finish_table!AI$4:AI$99,MATCH('16 Year_History_Results'!$G115,Finish_table!AJ$4:AJ$99,0),1))</f>
        <v>#N/A</v>
      </c>
      <c r="Q115" s="233" t="e">
        <f>(INDEX(Finish_table!AR$4:AR$99,MATCH('16 Year_History_Results'!$G115,Finish_table!AS$4:AS$99,0),1))</f>
        <v>#N/A</v>
      </c>
      <c r="R115" s="233" t="e">
        <f>(INDEX(Finish_table!BA$4:BA$99,MATCH('16 Year_History_Results'!$G115,Finish_table!BB$4:BB$99,0),1))</f>
        <v>#N/A</v>
      </c>
      <c r="S115" s="233" t="e">
        <f>(INDEX(Finish_table!BJ$4:BJ$99,MATCH('16 Year_History_Results'!$G115,Finish_table!BK$4:BK$99,0),1))</f>
        <v>#N/A</v>
      </c>
      <c r="T115" s="233" t="e">
        <f>(INDEX(Finish_table!BS$4:BS$99,MATCH('16 Year_History_Results'!$G115,Finish_table!BT$4:BT$99,0),1))</f>
        <v>#N/A</v>
      </c>
      <c r="U115" s="233" t="e">
        <f>(INDEX(Finish_table!CB$4:CB$99,MATCH('16 Year_History_Results'!$G115,Finish_table!CC$4:CC$99,0),1))</f>
        <v>#N/A</v>
      </c>
      <c r="V115" s="233" t="e">
        <f>(INDEX(Finish_table!CK$4:CK$99,MATCH('16 Year_History_Results'!$G115,Finish_table!CL$4:CL$99,0),1))</f>
        <v>#N/A</v>
      </c>
      <c r="W115" s="233" t="e">
        <f>(INDEX(Finish_table!CT$4:CT$99,MATCH('16 Year_History_Results'!$G115,Finish_table!CU$4:CU$99,0),1))</f>
        <v>#N/A</v>
      </c>
      <c r="X115" s="233" t="e">
        <f>(INDEX(Finish_table!DC$4:DC$99,MATCH('16 Year_History_Results'!$G115,Finish_table!DD$4:DD$99,0),1))</f>
        <v>#N/A</v>
      </c>
      <c r="Y115" s="233" t="e">
        <f>(INDEX(Finish_table!DL$4:DL$99,MATCH('16 Year_History_Results'!$G115,Finish_table!DM$4:DM$99,0),1))</f>
        <v>#N/A</v>
      </c>
      <c r="Z115" s="233" t="e">
        <f>(INDEX(Finish_table!DU$4:DU$99,MATCH('16 Year_History_Results'!$G115,Finish_table!DV$4:DV$99,0),1))</f>
        <v>#N/A</v>
      </c>
      <c r="AA115" s="233" t="e">
        <f>(INDEX(Finish_table!ED$4:ED$140,MATCH('16 Year_History_Results'!$G115,Finish_table!EE$4:EE$140,0),1))</f>
        <v>#N/A</v>
      </c>
      <c r="AB115" s="233" t="str">
        <f>(INDEX(Finish_table!EM$4:EM$224,MATCH('16 Year_History_Results'!$G115,Finish_table!EN$4:EN$224,0),1))</f>
        <v>QF</v>
      </c>
      <c r="AC115" s="253" t="str">
        <f>(INDEX(Finish_table!EW$4:EW$224,MATCH('16 Year_History_Results'!$G115,Finish_table!EX$4:EX$224,0),1))</f>
        <v>SF</v>
      </c>
      <c r="AD115" s="2"/>
      <c r="AE115" s="97"/>
      <c r="AG115">
        <f t="shared" si="43"/>
        <v>5406</v>
      </c>
      <c r="AH115" s="110"/>
      <c r="AI115" s="2"/>
      <c r="AJ115" s="146">
        <f>INDEX('2001'!$C$44:$C$140,'16 Year_History_Results'!BZ115)</f>
        <v>0</v>
      </c>
      <c r="AK115" s="2">
        <f>INDEX('2002'!$C$44:$C$140,'16 Year_History_Results'!CA115)</f>
        <v>0</v>
      </c>
      <c r="AL115" s="2">
        <f>INDEX('2003'!$C$44:$C$140,'16 Year_History_Results'!CB115)</f>
        <v>0</v>
      </c>
      <c r="AM115" s="2">
        <f>INDEX('2004'!$C$44:$C$140,'16 Year_History_Results'!CC115)</f>
        <v>0</v>
      </c>
      <c r="AN115" s="2">
        <f>INDEX('2005'!$C$44:$C$140,'16 Year_History_Results'!CD115)</f>
        <v>0</v>
      </c>
      <c r="AO115" s="2">
        <f>INDEX('2006'!$C$44:$C$140,'16 Year_History_Results'!CE115)</f>
        <v>0</v>
      </c>
      <c r="AP115" s="2">
        <f>INDEX('2007'!$C$44:$C$140,'16 Year_History_Results'!CF115)</f>
        <v>0</v>
      </c>
      <c r="AQ115" s="2">
        <f>INDEX('2008'!$C$44:$C$140,'16 Year_History_Results'!CG115)</f>
        <v>0</v>
      </c>
      <c r="AR115" s="2">
        <f>INDEX('2009'!$C$44:$C$140,'16 Year_History_Results'!CH115)</f>
        <v>0</v>
      </c>
      <c r="AS115" s="2">
        <f>INDEX('2010'!$C$44:$C$140,'16 Year_History_Results'!CI115)</f>
        <v>0</v>
      </c>
      <c r="AT115" s="2">
        <f>INDEX('2011'!$C$44:$C$140,'16 Year_History_Results'!CJ115)</f>
        <v>0</v>
      </c>
      <c r="AU115" s="2">
        <f>INDEX('2012'!$C$44:$C$140,'16 Year_History_Results'!CK115)</f>
        <v>0</v>
      </c>
      <c r="AV115" s="2">
        <f>INDEX('2013'!$C$44:$C$140,'16 Year_History_Results'!CL115)</f>
        <v>0</v>
      </c>
      <c r="AW115" s="2">
        <f>INDEX('2014'!$C$52:$C$180,'16 Year_History_Results'!CM115)</f>
        <v>0</v>
      </c>
      <c r="AX115" s="2">
        <f>INDEX('2015'!$E$52:$E$308,'16 Year_History_Results'!CN115)</f>
        <v>0</v>
      </c>
      <c r="AY115" s="147">
        <f>INDEX('2016'!$E$52:$E$308,'16 Year_History_Results'!CO115)</f>
        <v>10</v>
      </c>
      <c r="AZ115" s="2"/>
      <c r="BA115" s="2"/>
      <c r="BB115">
        <f t="shared" si="55"/>
        <v>5406</v>
      </c>
      <c r="BC115" s="110"/>
      <c r="BD115" s="2"/>
      <c r="BE115" s="146">
        <f>INDEX('2001'!$B$44:$B$140,'16 Year_History_Results'!BZ115)</f>
        <v>0</v>
      </c>
      <c r="BF115" s="2">
        <f>INDEX('2002'!$B$44:$B$140,'16 Year_History_Results'!CA115)</f>
        <v>0</v>
      </c>
      <c r="BG115" s="2">
        <f>INDEX('2003'!$B$44:$B$140,'16 Year_History_Results'!CB115)</f>
        <v>0</v>
      </c>
      <c r="BH115" s="2">
        <f>INDEX('2004'!$B$44:$B$140,'16 Year_History_Results'!CC115)</f>
        <v>0</v>
      </c>
      <c r="BI115" s="2">
        <f>INDEX('2005'!$B$44:$B$140,'16 Year_History_Results'!CD115)</f>
        <v>0</v>
      </c>
      <c r="BJ115" s="2">
        <f>INDEX('2006'!$B$44:$B$140,'16 Year_History_Results'!CE115)</f>
        <v>0</v>
      </c>
      <c r="BK115" s="2">
        <f>INDEX('2007'!$B$44:$B$140,'16 Year_History_Results'!CF115)</f>
        <v>0</v>
      </c>
      <c r="BL115" s="2">
        <f>INDEX('2008'!$B$44:$B$140,'16 Year_History_Results'!CG115)</f>
        <v>0</v>
      </c>
      <c r="BM115" s="2">
        <f>INDEX('2009'!$B$44:$B$140,'16 Year_History_Results'!CH115)</f>
        <v>0</v>
      </c>
      <c r="BN115" s="2">
        <f>INDEX('2010'!$B$44:$B$140,'16 Year_History_Results'!CI115)</f>
        <v>0</v>
      </c>
      <c r="BO115" s="2">
        <f>INDEX('2011'!$B$44:$B$140,'16 Year_History_Results'!CJ115)</f>
        <v>0</v>
      </c>
      <c r="BP115" s="2">
        <f>INDEX('2012'!$B$44:$B$140,'16 Year_History_Results'!CK115)</f>
        <v>0</v>
      </c>
      <c r="BQ115" s="2">
        <f>INDEX('2013'!$B$44:$B$140,'16 Year_History_Results'!CL115)</f>
        <v>0</v>
      </c>
      <c r="BR115" s="2">
        <f>INDEX('2014'!$B$52:$B$180,'16 Year_History_Results'!CM115)</f>
        <v>0</v>
      </c>
      <c r="BS115" s="147">
        <f>INDEX('2015'!$B$52:$B$308,'16 Year_History_Results'!CN115)</f>
        <v>10</v>
      </c>
      <c r="BT115" s="147">
        <f>INDEX('2016'!$B$52:$B$308,'16 Year_History_Results'!CO115)</f>
        <v>12</v>
      </c>
      <c r="BW115">
        <f t="shared" si="56"/>
        <v>5406</v>
      </c>
      <c r="BX115" s="110"/>
      <c r="BY115" s="2"/>
      <c r="BZ115" s="146">
        <f>IF(ISNA(MATCH($BW115,'2001'!$A$44:$A$139,0)),97,MATCH($BW115,'2001'!$A$44:$A$139,0))</f>
        <v>97</v>
      </c>
      <c r="CA115" s="2">
        <f>IF(ISNA(MATCH($BW115,'2002'!$A$44:$A$139,0)),97,MATCH($BW115,'2002'!$A$44:$A$139,0))</f>
        <v>97</v>
      </c>
      <c r="CB115" s="2">
        <f>IF(ISNA(MATCH($BW115,'2003'!$A$44:$A$139,0)),97,MATCH($BW115,'2003'!$A$44:$A$139,0))</f>
        <v>97</v>
      </c>
      <c r="CC115" s="2">
        <f>IF(ISNA(MATCH($BW115,'2004'!$A$44:$A$139,0)),97,MATCH($BW115,'2004'!$A$44:$A$139,0))</f>
        <v>97</v>
      </c>
      <c r="CD115" s="2">
        <f>IF(ISNA(MATCH($BW115,'2005'!$A$44:$A$139,0)),97,MATCH($BW115,'2005'!$A$44:$A$139,0))</f>
        <v>97</v>
      </c>
      <c r="CE115" s="2">
        <f>IF(ISNA(MATCH($BW115,'2006'!$A$44:$A$139,0)),97,MATCH($BW115,'2006'!$A$44:$A$139,0))</f>
        <v>97</v>
      </c>
      <c r="CF115" s="2">
        <f>IF(ISNA(MATCH($BW115,'2007'!$A$44:$A$139,0)),97,MATCH($BW115,'2007'!$A$44:$A$139,0))</f>
        <v>97</v>
      </c>
      <c r="CG115" s="2">
        <f>IF(ISNA(MATCH($BW115,'2008'!$A$44:$A$139,0)),97,MATCH($BW115,'2008'!$A$44:$A$139,0))</f>
        <v>97</v>
      </c>
      <c r="CH115" s="2">
        <f>IF(ISNA(MATCH($BW115,'2009'!$A$44:$A$139,0)),97,MATCH($BW115,'2009'!$A$44:$A$139,0))</f>
        <v>97</v>
      </c>
      <c r="CI115" s="2">
        <f>IF(ISNA(MATCH($BW115,'2010'!$A$44:$A$139,0)),97,MATCH($BW115,'2010'!$A$44:$A$139,0))</f>
        <v>97</v>
      </c>
      <c r="CJ115" s="2">
        <f>IF(ISNA(MATCH($BW115,'2011'!$A$44:$A$139,0)),97,MATCH($BW115,'2011'!$A$44:$A$139,0))</f>
        <v>97</v>
      </c>
      <c r="CK115" s="2">
        <f>IF(ISNA(MATCH($BW115,'2012'!$A$44:$A$139,0)),97,MATCH($BW115,'2012'!$A$44:$A$139,0))</f>
        <v>97</v>
      </c>
      <c r="CL115" s="2">
        <f>IF(ISNA(MATCH($BW115,'2013'!$A$44:$A$139,0)),97,MATCH($BW115,'2013'!$A$44:$A$139,0))</f>
        <v>97</v>
      </c>
      <c r="CM115" s="2">
        <f>IF(ISNA(MATCH($BW115,'2014'!$A$52:$A$179,0)),129,MATCH($BW115,'2014'!$A$52:$A$179,0))</f>
        <v>129</v>
      </c>
      <c r="CN115" s="147">
        <f>IF(ISNA(MATCH($BW115,'2015'!$A$52:$A$307,0)),257,MATCH($BW115,'2015'!$A$52:$A$307,0))</f>
        <v>251</v>
      </c>
      <c r="CO115" s="147">
        <f>IF(ISNA(MATCH($BW115,'2016'!$A$52:$A$307,0)),257,MATCH($BW115,'2016'!$A$52:$A$307,0))</f>
        <v>245</v>
      </c>
      <c r="CQ115">
        <f t="shared" si="57"/>
        <v>5406</v>
      </c>
      <c r="CR115" s="281"/>
      <c r="CS115" s="279"/>
      <c r="CT115" s="278">
        <f t="shared" si="58"/>
        <v>0</v>
      </c>
      <c r="CU115" s="279">
        <f t="shared" si="44"/>
        <v>0</v>
      </c>
      <c r="CV115" s="279">
        <f t="shared" si="45"/>
        <v>0</v>
      </c>
      <c r="CW115" s="279">
        <f t="shared" si="46"/>
        <v>0</v>
      </c>
      <c r="CX115" s="279">
        <f t="shared" si="47"/>
        <v>0</v>
      </c>
      <c r="CY115" s="279">
        <f t="shared" si="48"/>
        <v>0</v>
      </c>
      <c r="CZ115" s="279">
        <f t="shared" si="49"/>
        <v>0</v>
      </c>
      <c r="DA115" s="279">
        <f t="shared" si="50"/>
        <v>0</v>
      </c>
      <c r="DB115" s="279">
        <f t="shared" si="51"/>
        <v>0</v>
      </c>
      <c r="DC115" s="279">
        <f t="shared" si="59"/>
        <v>0</v>
      </c>
      <c r="DD115" s="279">
        <f t="shared" si="60"/>
        <v>0</v>
      </c>
      <c r="DE115" s="279">
        <f t="shared" si="61"/>
        <v>0</v>
      </c>
      <c r="DF115" s="279">
        <f t="shared" si="62"/>
        <v>0</v>
      </c>
      <c r="DG115" s="279">
        <f t="shared" si="63"/>
        <v>0</v>
      </c>
      <c r="DH115" s="280">
        <f t="shared" si="80"/>
        <v>10</v>
      </c>
      <c r="DI115" s="280">
        <f t="shared" si="81"/>
        <v>28.666</v>
      </c>
      <c r="DJ115" s="154">
        <f t="shared" si="52"/>
        <v>201</v>
      </c>
      <c r="DK115" s="279">
        <f t="shared" si="64"/>
        <v>5406</v>
      </c>
      <c r="DL115" s="97"/>
      <c r="DM115" s="154"/>
      <c r="DN115" s="267">
        <f t="shared" si="65"/>
        <v>0</v>
      </c>
      <c r="DO115" s="154">
        <f t="shared" si="66"/>
        <v>0</v>
      </c>
      <c r="DP115" s="154">
        <f t="shared" si="67"/>
        <v>0</v>
      </c>
      <c r="DQ115" s="154">
        <f t="shared" si="68"/>
        <v>0</v>
      </c>
      <c r="DR115" s="154">
        <f t="shared" si="69"/>
        <v>0</v>
      </c>
      <c r="DS115" s="154">
        <f t="shared" si="70"/>
        <v>0</v>
      </c>
      <c r="DT115" s="154">
        <f t="shared" si="71"/>
        <v>0</v>
      </c>
      <c r="DU115" s="154">
        <f t="shared" si="72"/>
        <v>0</v>
      </c>
      <c r="DV115" s="154">
        <f t="shared" si="73"/>
        <v>0</v>
      </c>
      <c r="DW115" s="154">
        <f t="shared" si="74"/>
        <v>0</v>
      </c>
      <c r="DX115" s="154">
        <f t="shared" si="75"/>
        <v>0</v>
      </c>
      <c r="DY115" s="154">
        <f t="shared" si="76"/>
        <v>0</v>
      </c>
      <c r="DZ115" s="154">
        <f t="shared" si="77"/>
        <v>0</v>
      </c>
      <c r="EA115" s="154">
        <f t="shared" si="78"/>
        <v>0</v>
      </c>
      <c r="EB115" s="264">
        <f t="shared" si="82"/>
        <v>10</v>
      </c>
      <c r="EC115" s="264">
        <f t="shared" si="83"/>
        <v>32</v>
      </c>
      <c r="ED115" s="154">
        <f t="shared" si="53"/>
        <v>424</v>
      </c>
    </row>
    <row r="116" spans="2:137" ht="13" thickBot="1" x14ac:dyDescent="0.3">
      <c r="B116" s="162">
        <v>61</v>
      </c>
      <c r="C116" s="50">
        <f t="shared" si="42"/>
        <v>2</v>
      </c>
      <c r="D116" s="50">
        <f t="shared" si="54"/>
        <v>0</v>
      </c>
      <c r="E116" s="97"/>
      <c r="F116" s="2">
        <f t="shared" si="79"/>
        <v>111</v>
      </c>
      <c r="G116" s="487">
        <v>4967</v>
      </c>
      <c r="H116" s="98">
        <f>15- COUNTIF(L116:AC116,"#N/A")</f>
        <v>1</v>
      </c>
      <c r="I116" s="131">
        <f>SUM(AH116:AY116)+SUM(BE116:BT116)</f>
        <v>32</v>
      </c>
      <c r="J116" s="398">
        <f>DI116</f>
        <v>27.999200000000002</v>
      </c>
      <c r="K116" s="456" t="str">
        <f>IF(ISNUMBER(MATCH(G116,'[4]OPR data'!$A$3:$A$2900,0)),"Y","N")</f>
        <v>Y</v>
      </c>
      <c r="L116" s="110"/>
      <c r="M116" s="233"/>
      <c r="N116" s="469" t="e">
        <f>(INDEX(Finish_table!R$4:R$83,MATCH('16 Year_History_Results'!$G116,Finish_table!S$4:S$83,0),1))</f>
        <v>#N/A</v>
      </c>
      <c r="O116" s="233" t="e">
        <f>(INDEX(Finish_table!Z$4:Z$99,MATCH('16 Year_History_Results'!$G116,Finish_table!AA$4:AA$99,0),1))</f>
        <v>#N/A</v>
      </c>
      <c r="P116" s="233" t="e">
        <f>(INDEX(Finish_table!AI$4:AI$99,MATCH('16 Year_History_Results'!$G116,Finish_table!AJ$4:AJ$99,0),1))</f>
        <v>#N/A</v>
      </c>
      <c r="Q116" s="233" t="e">
        <f>(INDEX(Finish_table!AR$4:AR$99,MATCH('16 Year_History_Results'!$G116,Finish_table!AS$4:AS$99,0),1))</f>
        <v>#N/A</v>
      </c>
      <c r="R116" s="233" t="e">
        <f>(INDEX(Finish_table!BA$4:BA$99,MATCH('16 Year_History_Results'!$G116,Finish_table!BB$4:BB$99,0),1))</f>
        <v>#N/A</v>
      </c>
      <c r="S116" s="233" t="e">
        <f>(INDEX(Finish_table!BJ$4:BJ$99,MATCH('16 Year_History_Results'!$G116,Finish_table!BK$4:BK$99,0),1))</f>
        <v>#N/A</v>
      </c>
      <c r="T116" s="233" t="e">
        <f>(INDEX(Finish_table!BS$4:BS$99,MATCH('16 Year_History_Results'!$G116,Finish_table!BT$4:BT$99,0),1))</f>
        <v>#N/A</v>
      </c>
      <c r="U116" s="233" t="e">
        <f>(INDEX(Finish_table!CB$4:CB$99,MATCH('16 Year_History_Results'!$G116,Finish_table!CC$4:CC$99,0),1))</f>
        <v>#N/A</v>
      </c>
      <c r="V116" s="233" t="e">
        <f>(INDEX(Finish_table!CK$4:CK$99,MATCH('16 Year_History_Results'!$G116,Finish_table!CL$4:CL$99,0),1))</f>
        <v>#N/A</v>
      </c>
      <c r="W116" s="233" t="e">
        <f>(INDEX(Finish_table!CT$4:CT$99,MATCH('16 Year_History_Results'!$G116,Finish_table!CU$4:CU$99,0),1))</f>
        <v>#N/A</v>
      </c>
      <c r="X116" s="233" t="e">
        <f>(INDEX(Finish_table!DC$4:DC$99,MATCH('16 Year_History_Results'!$G116,Finish_table!DD$4:DD$99,0),1))</f>
        <v>#N/A</v>
      </c>
      <c r="Y116" s="233" t="e">
        <f>(INDEX(Finish_table!DL$4:DL$99,MATCH('16 Year_History_Results'!$G116,Finish_table!DM$4:DM$99,0),1))</f>
        <v>#N/A</v>
      </c>
      <c r="Z116" s="233" t="e">
        <f>(INDEX(Finish_table!DU$4:DU$99,MATCH('16 Year_History_Results'!$G116,Finish_table!DV$4:DV$99,0),1))</f>
        <v>#N/A</v>
      </c>
      <c r="AA116" s="233" t="e">
        <f>(INDEX(Finish_table!ED$4:ED$140,MATCH('16 Year_History_Results'!$G116,Finish_table!EE$4:EE$140,0),1))</f>
        <v>#N/A</v>
      </c>
      <c r="AB116" s="233" t="str">
        <f>(INDEX(Finish_table!EM$4:EM$224,MATCH('16 Year_History_Results'!$G116,Finish_table!EN$4:EN$224,0),1))</f>
        <v>QF</v>
      </c>
      <c r="AC116" s="253" t="str">
        <f>(INDEX(Finish_table!EW$4:EW$224,MATCH('16 Year_History_Results'!$G116,Finish_table!EX$4:EX$224,0),1))</f>
        <v>SF</v>
      </c>
      <c r="AD116" s="2"/>
      <c r="AE116" s="97"/>
      <c r="AG116">
        <f t="shared" si="43"/>
        <v>4967</v>
      </c>
      <c r="AH116" s="110"/>
      <c r="AI116" s="2"/>
      <c r="AJ116" s="146">
        <f>INDEX('2001'!$C$44:$C$140,'16 Year_History_Results'!BZ116)</f>
        <v>0</v>
      </c>
      <c r="AK116" s="2">
        <f>INDEX('2002'!$C$44:$C$140,'16 Year_History_Results'!CA116)</f>
        <v>0</v>
      </c>
      <c r="AL116" s="2">
        <f>INDEX('2003'!$C$44:$C$140,'16 Year_History_Results'!CB116)</f>
        <v>0</v>
      </c>
      <c r="AM116" s="2">
        <f>INDEX('2004'!$C$44:$C$140,'16 Year_History_Results'!CC116)</f>
        <v>0</v>
      </c>
      <c r="AN116" s="2">
        <f>INDEX('2005'!$C$44:$C$140,'16 Year_History_Results'!CD116)</f>
        <v>0</v>
      </c>
      <c r="AO116" s="2">
        <f>INDEX('2006'!$C$44:$C$140,'16 Year_History_Results'!CE116)</f>
        <v>0</v>
      </c>
      <c r="AP116" s="2">
        <f>INDEX('2007'!$C$44:$C$140,'16 Year_History_Results'!CF116)</f>
        <v>0</v>
      </c>
      <c r="AQ116" s="2">
        <f>INDEX('2008'!$C$44:$C$140,'16 Year_History_Results'!CG116)</f>
        <v>0</v>
      </c>
      <c r="AR116" s="2">
        <f>INDEX('2009'!$C$44:$C$140,'16 Year_History_Results'!CH116)</f>
        <v>0</v>
      </c>
      <c r="AS116" s="2">
        <f>INDEX('2010'!$C$44:$C$140,'16 Year_History_Results'!CI116)</f>
        <v>0</v>
      </c>
      <c r="AT116" s="2">
        <f>INDEX('2011'!$C$44:$C$140,'16 Year_History_Results'!CJ116)</f>
        <v>0</v>
      </c>
      <c r="AU116" s="2">
        <f>INDEX('2012'!$C$44:$C$140,'16 Year_History_Results'!CK116)</f>
        <v>0</v>
      </c>
      <c r="AV116" s="2">
        <f>INDEX('2013'!$C$44:$C$140,'16 Year_History_Results'!CL116)</f>
        <v>0</v>
      </c>
      <c r="AW116" s="2">
        <f>INDEX('2014'!$C$52:$C$180,'16 Year_History_Results'!CM116)</f>
        <v>0</v>
      </c>
      <c r="AX116" s="2">
        <f>INDEX('2015'!$E$52:$E$308,'16 Year_History_Results'!CN116)</f>
        <v>0</v>
      </c>
      <c r="AY116" s="147">
        <f>INDEX('2016'!$E$52:$E$308,'16 Year_History_Results'!CO116)</f>
        <v>10</v>
      </c>
      <c r="AZ116" s="2"/>
      <c r="BA116" s="2"/>
      <c r="BB116">
        <f t="shared" si="55"/>
        <v>4967</v>
      </c>
      <c r="BC116" s="110"/>
      <c r="BD116" s="2"/>
      <c r="BE116" s="146">
        <f>INDEX('2001'!$B$44:$B$140,'16 Year_History_Results'!BZ116)</f>
        <v>0</v>
      </c>
      <c r="BF116" s="2">
        <f>INDEX('2002'!$B$44:$B$140,'16 Year_History_Results'!CA116)</f>
        <v>0</v>
      </c>
      <c r="BG116" s="2">
        <f>INDEX('2003'!$B$44:$B$140,'16 Year_History_Results'!CB116)</f>
        <v>0</v>
      </c>
      <c r="BH116" s="2">
        <f>INDEX('2004'!$B$44:$B$140,'16 Year_History_Results'!CC116)</f>
        <v>0</v>
      </c>
      <c r="BI116" s="2">
        <f>INDEX('2005'!$B$44:$B$140,'16 Year_History_Results'!CD116)</f>
        <v>0</v>
      </c>
      <c r="BJ116" s="2">
        <f>INDEX('2006'!$B$44:$B$140,'16 Year_History_Results'!CE116)</f>
        <v>0</v>
      </c>
      <c r="BK116" s="2">
        <f>INDEX('2007'!$B$44:$B$140,'16 Year_History_Results'!CF116)</f>
        <v>0</v>
      </c>
      <c r="BL116" s="2">
        <f>INDEX('2008'!$B$44:$B$140,'16 Year_History_Results'!CG116)</f>
        <v>0</v>
      </c>
      <c r="BM116" s="2">
        <f>INDEX('2009'!$B$44:$B$140,'16 Year_History_Results'!CH116)</f>
        <v>0</v>
      </c>
      <c r="BN116" s="2">
        <f>INDEX('2010'!$B$44:$B$140,'16 Year_History_Results'!CI116)</f>
        <v>0</v>
      </c>
      <c r="BO116" s="2">
        <f>INDEX('2011'!$B$44:$B$140,'16 Year_History_Results'!CJ116)</f>
        <v>0</v>
      </c>
      <c r="BP116" s="2">
        <f>INDEX('2012'!$B$44:$B$140,'16 Year_History_Results'!CK116)</f>
        <v>0</v>
      </c>
      <c r="BQ116" s="2">
        <f>INDEX('2013'!$B$44:$B$140,'16 Year_History_Results'!CL116)</f>
        <v>0</v>
      </c>
      <c r="BR116" s="2">
        <f>INDEX('2014'!$B$52:$B$180,'16 Year_History_Results'!CM116)</f>
        <v>0</v>
      </c>
      <c r="BS116" s="147">
        <f>INDEX('2015'!$B$52:$B$308,'16 Year_History_Results'!CN116)</f>
        <v>12</v>
      </c>
      <c r="BT116" s="147">
        <f>INDEX('2016'!$B$52:$B$308,'16 Year_History_Results'!CO116)</f>
        <v>10</v>
      </c>
      <c r="BW116">
        <f t="shared" si="56"/>
        <v>4967</v>
      </c>
      <c r="BX116" s="110"/>
      <c r="BY116" s="2"/>
      <c r="BZ116" s="146">
        <f>IF(ISNA(MATCH($BW116,'2001'!$A$44:$A$139,0)),97,MATCH($BW116,'2001'!$A$44:$A$139,0))</f>
        <v>97</v>
      </c>
      <c r="CA116" s="2">
        <f>IF(ISNA(MATCH($BW116,'2002'!$A$44:$A$139,0)),97,MATCH($BW116,'2002'!$A$44:$A$139,0))</f>
        <v>97</v>
      </c>
      <c r="CB116" s="2">
        <f>IF(ISNA(MATCH($BW116,'2003'!$A$44:$A$139,0)),97,MATCH($BW116,'2003'!$A$44:$A$139,0))</f>
        <v>97</v>
      </c>
      <c r="CC116" s="2">
        <f>IF(ISNA(MATCH($BW116,'2004'!$A$44:$A$139,0)),97,MATCH($BW116,'2004'!$A$44:$A$139,0))</f>
        <v>97</v>
      </c>
      <c r="CD116" s="2">
        <f>IF(ISNA(MATCH($BW116,'2005'!$A$44:$A$139,0)),97,MATCH($BW116,'2005'!$A$44:$A$139,0))</f>
        <v>97</v>
      </c>
      <c r="CE116" s="2">
        <f>IF(ISNA(MATCH($BW116,'2006'!$A$44:$A$139,0)),97,MATCH($BW116,'2006'!$A$44:$A$139,0))</f>
        <v>97</v>
      </c>
      <c r="CF116" s="2">
        <f>IF(ISNA(MATCH($BW116,'2007'!$A$44:$A$139,0)),97,MATCH($BW116,'2007'!$A$44:$A$139,0))</f>
        <v>97</v>
      </c>
      <c r="CG116" s="2">
        <f>IF(ISNA(MATCH($BW116,'2008'!$A$44:$A$139,0)),97,MATCH($BW116,'2008'!$A$44:$A$139,0))</f>
        <v>97</v>
      </c>
      <c r="CH116" s="2">
        <f>IF(ISNA(MATCH($BW116,'2009'!$A$44:$A$139,0)),97,MATCH($BW116,'2009'!$A$44:$A$139,0))</f>
        <v>97</v>
      </c>
      <c r="CI116" s="2">
        <f>IF(ISNA(MATCH($BW116,'2010'!$A$44:$A$139,0)),97,MATCH($BW116,'2010'!$A$44:$A$139,0))</f>
        <v>97</v>
      </c>
      <c r="CJ116" s="2">
        <f>IF(ISNA(MATCH($BW116,'2011'!$A$44:$A$139,0)),97,MATCH($BW116,'2011'!$A$44:$A$139,0))</f>
        <v>97</v>
      </c>
      <c r="CK116" s="2">
        <f>IF(ISNA(MATCH($BW116,'2012'!$A$44:$A$139,0)),97,MATCH($BW116,'2012'!$A$44:$A$139,0))</f>
        <v>97</v>
      </c>
      <c r="CL116" s="2">
        <f>IF(ISNA(MATCH($BW116,'2013'!$A$44:$A$139,0)),97,MATCH($BW116,'2013'!$A$44:$A$139,0))</f>
        <v>97</v>
      </c>
      <c r="CM116" s="2">
        <f>IF(ISNA(MATCH($BW116,'2014'!$A$52:$A$179,0)),129,MATCH($BW116,'2014'!$A$52:$A$179,0))</f>
        <v>129</v>
      </c>
      <c r="CN116" s="147">
        <f>IF(ISNA(MATCH($BW116,'2015'!$A$52:$A$307,0)),257,MATCH($BW116,'2015'!$A$52:$A$307,0))</f>
        <v>242</v>
      </c>
      <c r="CO116" s="147">
        <f>IF(ISNA(MATCH($BW116,'2016'!$A$52:$A$307,0)),257,MATCH($BW116,'2016'!$A$52:$A$307,0))</f>
        <v>238</v>
      </c>
      <c r="CQ116">
        <f t="shared" si="57"/>
        <v>4967</v>
      </c>
      <c r="CR116" s="281"/>
      <c r="CS116" s="279"/>
      <c r="CT116" s="278">
        <f t="shared" si="58"/>
        <v>0</v>
      </c>
      <c r="CU116" s="279">
        <f t="shared" si="44"/>
        <v>0</v>
      </c>
      <c r="CV116" s="279">
        <f t="shared" si="45"/>
        <v>0</v>
      </c>
      <c r="CW116" s="279">
        <f t="shared" si="46"/>
        <v>0</v>
      </c>
      <c r="CX116" s="279">
        <f t="shared" si="47"/>
        <v>0</v>
      </c>
      <c r="CY116" s="279">
        <f t="shared" si="48"/>
        <v>0</v>
      </c>
      <c r="CZ116" s="279">
        <f t="shared" si="49"/>
        <v>0</v>
      </c>
      <c r="DA116" s="279">
        <f t="shared" si="50"/>
        <v>0</v>
      </c>
      <c r="DB116" s="279">
        <f t="shared" si="51"/>
        <v>0</v>
      </c>
      <c r="DC116" s="279">
        <f t="shared" si="59"/>
        <v>0</v>
      </c>
      <c r="DD116" s="279">
        <f t="shared" si="60"/>
        <v>0</v>
      </c>
      <c r="DE116" s="279">
        <f t="shared" si="61"/>
        <v>0</v>
      </c>
      <c r="DF116" s="279">
        <f t="shared" si="62"/>
        <v>0</v>
      </c>
      <c r="DG116" s="279">
        <f t="shared" si="63"/>
        <v>0</v>
      </c>
      <c r="DH116" s="280">
        <f t="shared" si="80"/>
        <v>12</v>
      </c>
      <c r="DI116" s="280">
        <f t="shared" si="81"/>
        <v>27.999200000000002</v>
      </c>
      <c r="DJ116" s="154">
        <f t="shared" si="52"/>
        <v>172</v>
      </c>
      <c r="DK116" s="279">
        <f t="shared" si="64"/>
        <v>4967</v>
      </c>
      <c r="DL116" s="97"/>
      <c r="DM116" s="154"/>
      <c r="DN116" s="267">
        <f t="shared" si="65"/>
        <v>0</v>
      </c>
      <c r="DO116" s="154">
        <f t="shared" si="66"/>
        <v>0</v>
      </c>
      <c r="DP116" s="154">
        <f t="shared" si="67"/>
        <v>0</v>
      </c>
      <c r="DQ116" s="154">
        <f t="shared" si="68"/>
        <v>0</v>
      </c>
      <c r="DR116" s="154">
        <f t="shared" si="69"/>
        <v>0</v>
      </c>
      <c r="DS116" s="154">
        <f t="shared" si="70"/>
        <v>0</v>
      </c>
      <c r="DT116" s="154">
        <f t="shared" si="71"/>
        <v>0</v>
      </c>
      <c r="DU116" s="154">
        <f t="shared" si="72"/>
        <v>0</v>
      </c>
      <c r="DV116" s="154">
        <f t="shared" si="73"/>
        <v>0</v>
      </c>
      <c r="DW116" s="154">
        <f t="shared" si="74"/>
        <v>0</v>
      </c>
      <c r="DX116" s="154">
        <f t="shared" si="75"/>
        <v>0</v>
      </c>
      <c r="DY116" s="154">
        <f t="shared" si="76"/>
        <v>0</v>
      </c>
      <c r="DZ116" s="154">
        <f t="shared" si="77"/>
        <v>0</v>
      </c>
      <c r="EA116" s="154">
        <f t="shared" si="78"/>
        <v>0</v>
      </c>
      <c r="EB116" s="264">
        <f t="shared" si="82"/>
        <v>12</v>
      </c>
      <c r="EC116" s="264">
        <f t="shared" si="83"/>
        <v>32</v>
      </c>
      <c r="ED116" s="154">
        <f t="shared" si="53"/>
        <v>395</v>
      </c>
    </row>
    <row r="117" spans="2:137" ht="13" thickBot="1" x14ac:dyDescent="0.3">
      <c r="B117" s="162">
        <v>61</v>
      </c>
      <c r="C117" s="50">
        <f t="shared" si="42"/>
        <v>3</v>
      </c>
      <c r="D117" s="50">
        <f t="shared" si="54"/>
        <v>3</v>
      </c>
      <c r="E117" s="97"/>
      <c r="F117" s="2">
        <f t="shared" si="79"/>
        <v>112</v>
      </c>
      <c r="G117" s="207">
        <v>1923</v>
      </c>
      <c r="H117" s="98">
        <f>15- COUNTIF(L117:AC117,"#N/A")</f>
        <v>1</v>
      </c>
      <c r="I117" s="131">
        <f>SUM(AH117:AY117)+SUM(BE117:BT117)</f>
        <v>44</v>
      </c>
      <c r="J117" s="398">
        <f>DI117</f>
        <v>27.506060119170812</v>
      </c>
      <c r="K117" s="456" t="str">
        <f>IF(ISNUMBER(MATCH(G117,'[4]OPR data'!$A$3:$A$2900,0)),"Y","N")</f>
        <v>Y</v>
      </c>
      <c r="L117" s="110"/>
      <c r="M117" s="233"/>
      <c r="N117" s="469" t="e">
        <f>(INDEX(Finish_table!R$4:R$83,MATCH('16 Year_History_Results'!$G117,Finish_table!S$4:S$83,0),1))</f>
        <v>#N/A</v>
      </c>
      <c r="O117" s="233" t="e">
        <f>(INDEX(Finish_table!Z$4:Z$99,MATCH('16 Year_History_Results'!$G117,Finish_table!AA$4:AA$99,0),1))</f>
        <v>#N/A</v>
      </c>
      <c r="P117" s="233" t="e">
        <f>(INDEX(Finish_table!AI$4:AI$99,MATCH('16 Year_History_Results'!$G117,Finish_table!AJ$4:AJ$99,0),1))</f>
        <v>#N/A</v>
      </c>
      <c r="Q117" s="233" t="e">
        <f>(INDEX(Finish_table!AR$4:AR$99,MATCH('16 Year_History_Results'!$G117,Finish_table!AS$4:AS$99,0),1))</f>
        <v>#N/A</v>
      </c>
      <c r="R117" s="233" t="e">
        <f>(INDEX(Finish_table!BA$4:BA$99,MATCH('16 Year_History_Results'!$G117,Finish_table!BB$4:BB$99,0),1))</f>
        <v>#N/A</v>
      </c>
      <c r="S117" s="233" t="e">
        <f>(INDEX(Finish_table!BJ$4:BJ$99,MATCH('16 Year_History_Results'!$G117,Finish_table!BK$4:BK$99,0),1))</f>
        <v>#N/A</v>
      </c>
      <c r="T117" s="233" t="e">
        <f>(INDEX(Finish_table!BS$4:BS$99,MATCH('16 Year_History_Results'!$G117,Finish_table!BT$4:BT$99,0),1))</f>
        <v>#N/A</v>
      </c>
      <c r="U117" s="233" t="e">
        <f>(INDEX(Finish_table!CB$4:CB$99,MATCH('16 Year_History_Results'!$G117,Finish_table!CC$4:CC$99,0),1))</f>
        <v>#N/A</v>
      </c>
      <c r="V117" s="233" t="str">
        <f>(INDEX(Finish_table!CK$4:CK$99,MATCH('16 Year_History_Results'!$G117,Finish_table!CL$4:CL$99,0),1))</f>
        <v>QF</v>
      </c>
      <c r="W117" s="233" t="e">
        <f>(INDEX(Finish_table!CT$4:CT$99,MATCH('16 Year_History_Results'!$G117,Finish_table!CU$4:CU$99,0),1))</f>
        <v>#N/A</v>
      </c>
      <c r="X117" s="233" t="e">
        <f>(INDEX(Finish_table!DC$4:DC$99,MATCH('16 Year_History_Results'!$G117,Finish_table!DD$4:DD$99,0),1))</f>
        <v>#N/A</v>
      </c>
      <c r="Y117" s="233" t="e">
        <f>(INDEX(Finish_table!DL$4:DL$99,MATCH('16 Year_History_Results'!$G117,Finish_table!DM$4:DM$99,0),1))</f>
        <v>#N/A</v>
      </c>
      <c r="Z117" s="233" t="e">
        <f>(INDEX(Finish_table!DU$4:DU$99,MATCH('16 Year_History_Results'!$G117,Finish_table!DV$4:DV$99,0),1))</f>
        <v>#N/A</v>
      </c>
      <c r="AA117" s="233" t="e">
        <f>(INDEX(Finish_table!ED$4:ED$140,MATCH('16 Year_History_Results'!$G117,Finish_table!EE$4:EE$140,0),1))</f>
        <v>#N/A</v>
      </c>
      <c r="AB117" s="233" t="str">
        <f>(INDEX(Finish_table!EM$4:EM$224,MATCH('16 Year_History_Results'!$G117,Finish_table!EN$4:EN$224,0),1))</f>
        <v>WS</v>
      </c>
      <c r="AC117" s="253" t="e">
        <f>(INDEX(Finish_table!EW$4:EW$224,MATCH('16 Year_History_Results'!$G117,Finish_table!EX$4:EX$224,0),1))</f>
        <v>#N/A</v>
      </c>
      <c r="AD117" s="2"/>
      <c r="AE117" s="97"/>
      <c r="AG117">
        <f t="shared" si="43"/>
        <v>1923</v>
      </c>
      <c r="AH117" s="110"/>
      <c r="AI117" s="2"/>
      <c r="AJ117" s="146">
        <f>INDEX('2001'!$C$44:$C$140,'16 Year_History_Results'!BZ117)</f>
        <v>0</v>
      </c>
      <c r="AK117" s="2">
        <f>INDEX('2002'!$C$44:$C$140,'16 Year_History_Results'!CA117)</f>
        <v>0</v>
      </c>
      <c r="AL117" s="2">
        <f>INDEX('2003'!$C$44:$C$140,'16 Year_History_Results'!CB117)</f>
        <v>0</v>
      </c>
      <c r="AM117" s="2">
        <f>INDEX('2004'!$C$44:$C$140,'16 Year_History_Results'!CC117)</f>
        <v>0</v>
      </c>
      <c r="AN117" s="2">
        <f>INDEX('2005'!$C$44:$C$140,'16 Year_History_Results'!CD117)</f>
        <v>0</v>
      </c>
      <c r="AO117" s="2">
        <f>INDEX('2006'!$C$44:$C$140,'16 Year_History_Results'!CE117)</f>
        <v>0</v>
      </c>
      <c r="AP117" s="2">
        <f>INDEX('2007'!$C$44:$C$140,'16 Year_History_Results'!CF117)</f>
        <v>0</v>
      </c>
      <c r="AQ117" s="2">
        <f>INDEX('2008'!$C$44:$C$140,'16 Year_History_Results'!CG117)</f>
        <v>0</v>
      </c>
      <c r="AR117" s="2">
        <f>INDEX('2009'!$C$44:$C$140,'16 Year_History_Results'!CH117)</f>
        <v>0</v>
      </c>
      <c r="AS117" s="2">
        <f>INDEX('2010'!$C$44:$C$140,'16 Year_History_Results'!CI117)</f>
        <v>0</v>
      </c>
      <c r="AT117" s="2">
        <f>INDEX('2011'!$C$44:$C$140,'16 Year_History_Results'!CJ117)</f>
        <v>0</v>
      </c>
      <c r="AU117" s="2">
        <f>INDEX('2012'!$C$44:$C$140,'16 Year_History_Results'!CK117)</f>
        <v>0</v>
      </c>
      <c r="AV117" s="2">
        <f>INDEX('2013'!$C$44:$C$140,'16 Year_History_Results'!CL117)</f>
        <v>0</v>
      </c>
      <c r="AW117" s="2">
        <f>INDEX('2014'!$C$52:$C$180,'16 Year_History_Results'!CM117)</f>
        <v>0</v>
      </c>
      <c r="AX117" s="2">
        <f>INDEX('2015'!$E$52:$E$308,'16 Year_History_Results'!CN117)</f>
        <v>40</v>
      </c>
      <c r="AY117" s="147">
        <f>INDEX('2016'!$E$52:$E$308,'16 Year_History_Results'!CO117)</f>
        <v>0</v>
      </c>
      <c r="AZ117" s="2"/>
      <c r="BA117" s="2"/>
      <c r="BB117">
        <f t="shared" si="55"/>
        <v>1923</v>
      </c>
      <c r="BC117" s="110"/>
      <c r="BD117" s="2"/>
      <c r="BE117" s="146">
        <f>INDEX('2001'!$B$44:$B$140,'16 Year_History_Results'!BZ117)</f>
        <v>0</v>
      </c>
      <c r="BF117" s="2">
        <f>INDEX('2002'!$B$44:$B$140,'16 Year_History_Results'!CA117)</f>
        <v>0</v>
      </c>
      <c r="BG117" s="2">
        <f>INDEX('2003'!$B$44:$B$140,'16 Year_History_Results'!CB117)</f>
        <v>0</v>
      </c>
      <c r="BH117" s="2">
        <f>INDEX('2004'!$B$44:$B$140,'16 Year_History_Results'!CC117)</f>
        <v>0</v>
      </c>
      <c r="BI117" s="2">
        <f>INDEX('2005'!$B$44:$B$140,'16 Year_History_Results'!CD117)</f>
        <v>0</v>
      </c>
      <c r="BJ117" s="2">
        <f>INDEX('2006'!$B$44:$B$140,'16 Year_History_Results'!CE117)</f>
        <v>0</v>
      </c>
      <c r="BK117" s="2">
        <f>INDEX('2007'!$B$44:$B$140,'16 Year_History_Results'!CF117)</f>
        <v>0</v>
      </c>
      <c r="BL117" s="2">
        <f>INDEX('2008'!$B$44:$B$140,'16 Year_History_Results'!CG117)</f>
        <v>0</v>
      </c>
      <c r="BM117" s="2">
        <f>INDEX('2009'!$B$44:$B$140,'16 Year_History_Results'!CH117)</f>
        <v>3</v>
      </c>
      <c r="BN117" s="2">
        <f>INDEX('2010'!$B$44:$B$140,'16 Year_History_Results'!CI117)</f>
        <v>0</v>
      </c>
      <c r="BO117" s="2">
        <f>INDEX('2011'!$B$44:$B$140,'16 Year_History_Results'!CJ117)</f>
        <v>0</v>
      </c>
      <c r="BP117" s="2">
        <f>INDEX('2012'!$B$44:$B$140,'16 Year_History_Results'!CK117)</f>
        <v>0</v>
      </c>
      <c r="BQ117" s="2">
        <f>INDEX('2013'!$B$44:$B$140,'16 Year_History_Results'!CL117)</f>
        <v>0</v>
      </c>
      <c r="BR117" s="2">
        <f>INDEX('2014'!$B$52:$B$180,'16 Year_History_Results'!CM117)</f>
        <v>0</v>
      </c>
      <c r="BS117" s="147">
        <f>INDEX('2015'!$B$52:$B$308,'16 Year_History_Results'!CN117)</f>
        <v>1</v>
      </c>
      <c r="BT117" s="147">
        <f>INDEX('2016'!$B$52:$B$308,'16 Year_History_Results'!CO117)</f>
        <v>0</v>
      </c>
      <c r="BW117">
        <f t="shared" si="56"/>
        <v>1923</v>
      </c>
      <c r="BX117" s="110"/>
      <c r="BY117" s="2"/>
      <c r="BZ117" s="146">
        <f>IF(ISNA(MATCH($BW117,'2001'!$A$44:$A$139,0)),97,MATCH($BW117,'2001'!$A$44:$A$139,0))</f>
        <v>97</v>
      </c>
      <c r="CA117" s="2">
        <f>IF(ISNA(MATCH($BW117,'2002'!$A$44:$A$139,0)),97,MATCH($BW117,'2002'!$A$44:$A$139,0))</f>
        <v>97</v>
      </c>
      <c r="CB117" s="2">
        <f>IF(ISNA(MATCH($BW117,'2003'!$A$44:$A$139,0)),97,MATCH($BW117,'2003'!$A$44:$A$139,0))</f>
        <v>97</v>
      </c>
      <c r="CC117" s="2">
        <f>IF(ISNA(MATCH($BW117,'2004'!$A$44:$A$139,0)),97,MATCH($BW117,'2004'!$A$44:$A$139,0))</f>
        <v>97</v>
      </c>
      <c r="CD117" s="2">
        <f>IF(ISNA(MATCH($BW117,'2005'!$A$44:$A$139,0)),97,MATCH($BW117,'2005'!$A$44:$A$139,0))</f>
        <v>97</v>
      </c>
      <c r="CE117" s="2">
        <f>IF(ISNA(MATCH($BW117,'2006'!$A$44:$A$139,0)),97,MATCH($BW117,'2006'!$A$44:$A$139,0))</f>
        <v>97</v>
      </c>
      <c r="CF117" s="2">
        <f>IF(ISNA(MATCH($BW117,'2007'!$A$44:$A$139,0)),97,MATCH($BW117,'2007'!$A$44:$A$139,0))</f>
        <v>97</v>
      </c>
      <c r="CG117" s="2">
        <f>IF(ISNA(MATCH($BW117,'2008'!$A$44:$A$139,0)),97,MATCH($BW117,'2008'!$A$44:$A$139,0))</f>
        <v>97</v>
      </c>
      <c r="CH117" s="2">
        <f>IF(ISNA(MATCH($BW117,'2009'!$A$44:$A$139,0)),97,MATCH($BW117,'2009'!$A$44:$A$139,0))</f>
        <v>86</v>
      </c>
      <c r="CI117" s="2">
        <f>IF(ISNA(MATCH($BW117,'2010'!$A$44:$A$139,0)),97,MATCH($BW117,'2010'!$A$44:$A$139,0))</f>
        <v>97</v>
      </c>
      <c r="CJ117" s="2">
        <f>IF(ISNA(MATCH($BW117,'2011'!$A$44:$A$139,0)),97,MATCH($BW117,'2011'!$A$44:$A$139,0))</f>
        <v>97</v>
      </c>
      <c r="CK117" s="2">
        <f>IF(ISNA(MATCH($BW117,'2012'!$A$44:$A$139,0)),97,MATCH($BW117,'2012'!$A$44:$A$139,0))</f>
        <v>97</v>
      </c>
      <c r="CL117" s="2">
        <f>IF(ISNA(MATCH($BW117,'2013'!$A$44:$A$139,0)),97,MATCH($BW117,'2013'!$A$44:$A$139,0))</f>
        <v>97</v>
      </c>
      <c r="CM117" s="2">
        <f>IF(ISNA(MATCH($BW117,'2014'!$A$52:$A$179,0)),129,MATCH($BW117,'2014'!$A$52:$A$179,0))</f>
        <v>129</v>
      </c>
      <c r="CN117" s="147">
        <f>IF(ISNA(MATCH($BW117,'2015'!$A$52:$A$307,0)),257,MATCH($BW117,'2015'!$A$52:$A$307,0))</f>
        <v>135</v>
      </c>
      <c r="CO117" s="147">
        <f>IF(ISNA(MATCH($BW117,'2016'!$A$52:$A$307,0)),257,MATCH($BW117,'2016'!$A$52:$A$307,0))</f>
        <v>136</v>
      </c>
      <c r="CQ117">
        <f t="shared" si="57"/>
        <v>1923</v>
      </c>
      <c r="CR117" s="281"/>
      <c r="CS117" s="279"/>
      <c r="CT117" s="278">
        <f t="shared" si="58"/>
        <v>0</v>
      </c>
      <c r="CU117" s="279">
        <f t="shared" si="44"/>
        <v>0</v>
      </c>
      <c r="CV117" s="279">
        <f t="shared" si="45"/>
        <v>0</v>
      </c>
      <c r="CW117" s="279">
        <f t="shared" si="46"/>
        <v>0</v>
      </c>
      <c r="CX117" s="279">
        <f t="shared" si="47"/>
        <v>0</v>
      </c>
      <c r="CY117" s="279">
        <f t="shared" si="48"/>
        <v>0</v>
      </c>
      <c r="CZ117" s="279">
        <f t="shared" si="49"/>
        <v>0</v>
      </c>
      <c r="DA117" s="279">
        <f t="shared" si="50"/>
        <v>0</v>
      </c>
      <c r="DB117" s="279">
        <f t="shared" si="51"/>
        <v>3</v>
      </c>
      <c r="DC117" s="279">
        <f t="shared" si="59"/>
        <v>1.9998</v>
      </c>
      <c r="DD117" s="279">
        <f t="shared" si="60"/>
        <v>1.3330666799999999</v>
      </c>
      <c r="DE117" s="279">
        <f t="shared" si="61"/>
        <v>0.8886222488879999</v>
      </c>
      <c r="DF117" s="279">
        <f t="shared" si="62"/>
        <v>0.5923555911087407</v>
      </c>
      <c r="DG117" s="279">
        <f t="shared" si="63"/>
        <v>0.39486423703308654</v>
      </c>
      <c r="DH117" s="280">
        <f t="shared" si="80"/>
        <v>41.263216500406259</v>
      </c>
      <c r="DI117" s="280">
        <f t="shared" si="81"/>
        <v>27.506060119170812</v>
      </c>
      <c r="DJ117" s="154">
        <f t="shared" si="52"/>
        <v>55</v>
      </c>
      <c r="DK117" s="279">
        <f t="shared" si="64"/>
        <v>1923</v>
      </c>
      <c r="DL117" s="97"/>
      <c r="DM117" s="154"/>
      <c r="DN117" s="267">
        <f t="shared" si="65"/>
        <v>0</v>
      </c>
      <c r="DO117" s="154">
        <f t="shared" si="66"/>
        <v>0</v>
      </c>
      <c r="DP117" s="154">
        <f t="shared" si="67"/>
        <v>0</v>
      </c>
      <c r="DQ117" s="154">
        <f t="shared" si="68"/>
        <v>0</v>
      </c>
      <c r="DR117" s="154">
        <f t="shared" si="69"/>
        <v>0</v>
      </c>
      <c r="DS117" s="154">
        <f t="shared" si="70"/>
        <v>0</v>
      </c>
      <c r="DT117" s="154">
        <f t="shared" si="71"/>
        <v>0</v>
      </c>
      <c r="DU117" s="154">
        <f t="shared" si="72"/>
        <v>0</v>
      </c>
      <c r="DV117" s="154">
        <f t="shared" si="73"/>
        <v>3</v>
      </c>
      <c r="DW117" s="154">
        <f t="shared" si="74"/>
        <v>3</v>
      </c>
      <c r="DX117" s="154">
        <f t="shared" si="75"/>
        <v>3</v>
      </c>
      <c r="DY117" s="154">
        <f t="shared" si="76"/>
        <v>3</v>
      </c>
      <c r="DZ117" s="154">
        <f t="shared" si="77"/>
        <v>3</v>
      </c>
      <c r="EA117" s="154">
        <f t="shared" si="78"/>
        <v>3</v>
      </c>
      <c r="EB117" s="264">
        <f t="shared" si="82"/>
        <v>44</v>
      </c>
      <c r="EC117" s="264">
        <f t="shared" si="83"/>
        <v>44</v>
      </c>
      <c r="ED117" s="154">
        <f t="shared" si="53"/>
        <v>186</v>
      </c>
    </row>
    <row r="118" spans="2:137" ht="13" thickBot="1" x14ac:dyDescent="0.3">
      <c r="B118" s="162">
        <v>63</v>
      </c>
      <c r="C118" s="50">
        <f t="shared" si="42"/>
        <v>1</v>
      </c>
      <c r="D118" s="50">
        <f t="shared" si="54"/>
        <v>1</v>
      </c>
      <c r="E118" s="97"/>
      <c r="F118" s="2">
        <f t="shared" si="79"/>
        <v>113</v>
      </c>
      <c r="G118" s="487">
        <v>2614</v>
      </c>
      <c r="H118" s="98">
        <f>15- COUNTIF(L118:AC118,"#N/A")</f>
        <v>1</v>
      </c>
      <c r="I118" s="131">
        <f>SUM(AH118:AY118)+SUM(BE118:BT118)</f>
        <v>38</v>
      </c>
      <c r="J118" s="398">
        <f>DI118</f>
        <v>27.331199999999999</v>
      </c>
      <c r="K118" s="456" t="str">
        <f>IF(ISNUMBER(MATCH(G118,'[4]OPR data'!$A$3:$A$2900,0)),"Y","N")</f>
        <v>Y</v>
      </c>
      <c r="L118" s="110"/>
      <c r="M118" s="233"/>
      <c r="N118" s="469" t="e">
        <f>(INDEX(Finish_table!R$4:R$83,MATCH('16 Year_History_Results'!$G118,Finish_table!S$4:S$83,0),1))</f>
        <v>#N/A</v>
      </c>
      <c r="O118" s="233" t="e">
        <f>(INDEX(Finish_table!Z$4:Z$99,MATCH('16 Year_History_Results'!$G118,Finish_table!AA$4:AA$99,0),1))</f>
        <v>#N/A</v>
      </c>
      <c r="P118" s="233" t="e">
        <f>(INDEX(Finish_table!AI$4:AI$99,MATCH('16 Year_History_Results'!$G118,Finish_table!AJ$4:AJ$99,0),1))</f>
        <v>#N/A</v>
      </c>
      <c r="Q118" s="233" t="e">
        <f>(INDEX(Finish_table!AR$4:AR$99,MATCH('16 Year_History_Results'!$G118,Finish_table!AS$4:AS$99,0),1))</f>
        <v>#N/A</v>
      </c>
      <c r="R118" s="233" t="e">
        <f>(INDEX(Finish_table!BA$4:BA$99,MATCH('16 Year_History_Results'!$G118,Finish_table!BB$4:BB$99,0),1))</f>
        <v>#N/A</v>
      </c>
      <c r="S118" s="233" t="e">
        <f>(INDEX(Finish_table!BJ$4:BJ$99,MATCH('16 Year_History_Results'!$G118,Finish_table!BK$4:BK$99,0),1))</f>
        <v>#N/A</v>
      </c>
      <c r="T118" s="233" t="e">
        <f>(INDEX(Finish_table!BS$4:BS$99,MATCH('16 Year_History_Results'!$G118,Finish_table!BT$4:BT$99,0),1))</f>
        <v>#N/A</v>
      </c>
      <c r="U118" s="233" t="e">
        <f>(INDEX(Finish_table!CB$4:CB$99,MATCH('16 Year_History_Results'!$G118,Finish_table!CC$4:CC$99,0),1))</f>
        <v>#N/A</v>
      </c>
      <c r="V118" s="233" t="e">
        <f>(INDEX(Finish_table!CK$4:CK$99,MATCH('16 Year_History_Results'!$G118,Finish_table!CL$4:CL$99,0),1))</f>
        <v>#N/A</v>
      </c>
      <c r="W118" s="233" t="e">
        <f>(INDEX(Finish_table!CT$4:CT$99,MATCH('16 Year_History_Results'!$G118,Finish_table!CU$4:CU$99,0),1))</f>
        <v>#N/A</v>
      </c>
      <c r="X118" s="233" t="e">
        <f>(INDEX(Finish_table!DC$4:DC$99,MATCH('16 Year_History_Results'!$G118,Finish_table!DD$4:DD$99,0),1))</f>
        <v>#N/A</v>
      </c>
      <c r="Y118" s="233" t="e">
        <f>(INDEX(Finish_table!DL$4:DL$99,MATCH('16 Year_History_Results'!$G118,Finish_table!DM$4:DM$99,0),1))</f>
        <v>#N/A</v>
      </c>
      <c r="Z118" s="233" t="e">
        <f>(INDEX(Finish_table!DU$4:DU$99,MATCH('16 Year_History_Results'!$G118,Finish_table!DV$4:DV$99,0),1))</f>
        <v>#N/A</v>
      </c>
      <c r="AA118" s="233" t="e">
        <f>(INDEX(Finish_table!ED$4:ED$140,MATCH('16 Year_History_Results'!$G118,Finish_table!EE$4:EE$140,0),1))</f>
        <v>#N/A</v>
      </c>
      <c r="AB118" s="233" t="str">
        <f>(INDEX(Finish_table!EM$4:EM$224,MATCH('16 Year_History_Results'!$G118,Finish_table!EN$4:EN$224,0),1))</f>
        <v>F</v>
      </c>
      <c r="AC118" s="253" t="str">
        <f>(INDEX(Finish_table!EW$4:EW$224,MATCH('16 Year_History_Results'!$G118,Finish_table!EX$4:EX$224,0),1))</f>
        <v>QF</v>
      </c>
      <c r="AD118" s="2"/>
      <c r="AE118" s="97"/>
      <c r="AG118">
        <f t="shared" si="43"/>
        <v>2614</v>
      </c>
      <c r="AH118" s="110"/>
      <c r="AI118" s="2"/>
      <c r="AJ118" s="146">
        <f>INDEX('2001'!$C$44:$C$140,'16 Year_History_Results'!BZ118)</f>
        <v>0</v>
      </c>
      <c r="AK118" s="2">
        <f>INDEX('2002'!$C$44:$C$140,'16 Year_History_Results'!CA118)</f>
        <v>0</v>
      </c>
      <c r="AL118" s="2">
        <f>INDEX('2003'!$C$44:$C$140,'16 Year_History_Results'!CB118)</f>
        <v>0</v>
      </c>
      <c r="AM118" s="2">
        <f>INDEX('2004'!$C$44:$C$140,'16 Year_History_Results'!CC118)</f>
        <v>0</v>
      </c>
      <c r="AN118" s="2">
        <f>INDEX('2005'!$C$44:$C$140,'16 Year_History_Results'!CD118)</f>
        <v>0</v>
      </c>
      <c r="AO118" s="2">
        <f>INDEX('2006'!$C$44:$C$140,'16 Year_History_Results'!CE118)</f>
        <v>0</v>
      </c>
      <c r="AP118" s="2">
        <f>INDEX('2007'!$C$44:$C$140,'16 Year_History_Results'!CF118)</f>
        <v>0</v>
      </c>
      <c r="AQ118" s="2">
        <f>INDEX('2008'!$C$44:$C$140,'16 Year_History_Results'!CG118)</f>
        <v>0</v>
      </c>
      <c r="AR118" s="2">
        <f>INDEX('2009'!$C$44:$C$140,'16 Year_History_Results'!CH118)</f>
        <v>0</v>
      </c>
      <c r="AS118" s="2">
        <f>INDEX('2010'!$C$44:$C$140,'16 Year_History_Results'!CI118)</f>
        <v>0</v>
      </c>
      <c r="AT118" s="2">
        <f>INDEX('2011'!$C$44:$C$140,'16 Year_History_Results'!CJ118)</f>
        <v>0</v>
      </c>
      <c r="AU118" s="2">
        <f>INDEX('2012'!$C$44:$C$140,'16 Year_History_Results'!CK118)</f>
        <v>0</v>
      </c>
      <c r="AV118" s="2">
        <f>INDEX('2013'!$C$44:$C$140,'16 Year_History_Results'!CL118)</f>
        <v>0</v>
      </c>
      <c r="AW118" s="2">
        <f>INDEX('2014'!$C$52:$C$180,'16 Year_History_Results'!CM118)</f>
        <v>0</v>
      </c>
      <c r="AX118" s="2">
        <f>INDEX('2015'!$E$52:$E$308,'16 Year_History_Results'!CN118)</f>
        <v>20</v>
      </c>
      <c r="AY118" s="147">
        <f>INDEX('2016'!$E$52:$E$308,'16 Year_History_Results'!CO118)</f>
        <v>0</v>
      </c>
      <c r="AZ118" s="2"/>
      <c r="BA118" s="2"/>
      <c r="BB118">
        <f t="shared" si="55"/>
        <v>2614</v>
      </c>
      <c r="BC118" s="110"/>
      <c r="BD118" s="2"/>
      <c r="BE118" s="146">
        <f>INDEX('2001'!$B$44:$B$140,'16 Year_History_Results'!BZ118)</f>
        <v>0</v>
      </c>
      <c r="BF118" s="2">
        <f>INDEX('2002'!$B$44:$B$140,'16 Year_History_Results'!CA118)</f>
        <v>0</v>
      </c>
      <c r="BG118" s="2">
        <f>INDEX('2003'!$B$44:$B$140,'16 Year_History_Results'!CB118)</f>
        <v>0</v>
      </c>
      <c r="BH118" s="2">
        <f>INDEX('2004'!$B$44:$B$140,'16 Year_History_Results'!CC118)</f>
        <v>0</v>
      </c>
      <c r="BI118" s="2">
        <f>INDEX('2005'!$B$44:$B$140,'16 Year_History_Results'!CD118)</f>
        <v>0</v>
      </c>
      <c r="BJ118" s="2">
        <f>INDEX('2006'!$B$44:$B$140,'16 Year_History_Results'!CE118)</f>
        <v>0</v>
      </c>
      <c r="BK118" s="2">
        <f>INDEX('2007'!$B$44:$B$140,'16 Year_History_Results'!CF118)</f>
        <v>0</v>
      </c>
      <c r="BL118" s="2">
        <f>INDEX('2008'!$B$44:$B$140,'16 Year_History_Results'!CG118)</f>
        <v>0</v>
      </c>
      <c r="BM118" s="2">
        <f>INDEX('2009'!$B$44:$B$140,'16 Year_History_Results'!CH118)</f>
        <v>0</v>
      </c>
      <c r="BN118" s="2">
        <f>INDEX('2010'!$B$44:$B$140,'16 Year_History_Results'!CI118)</f>
        <v>0</v>
      </c>
      <c r="BO118" s="2">
        <f>INDEX('2011'!$B$44:$B$140,'16 Year_History_Results'!CJ118)</f>
        <v>0</v>
      </c>
      <c r="BP118" s="2">
        <f>INDEX('2012'!$B$44:$B$140,'16 Year_History_Results'!CK118)</f>
        <v>0</v>
      </c>
      <c r="BQ118" s="2">
        <f>INDEX('2013'!$B$44:$B$140,'16 Year_History_Results'!CL118)</f>
        <v>0</v>
      </c>
      <c r="BR118" s="2">
        <f>INDEX('2014'!$B$52:$B$180,'16 Year_History_Results'!CM118)</f>
        <v>0</v>
      </c>
      <c r="BS118" s="147">
        <f>INDEX('2015'!$B$52:$B$308,'16 Year_History_Results'!CN118)</f>
        <v>12</v>
      </c>
      <c r="BT118" s="147">
        <f>INDEX('2016'!$B$52:$B$308,'16 Year_History_Results'!CO118)</f>
        <v>6</v>
      </c>
      <c r="BW118">
        <f t="shared" si="56"/>
        <v>2614</v>
      </c>
      <c r="BX118" s="110"/>
      <c r="BY118" s="2"/>
      <c r="BZ118" s="146">
        <f>IF(ISNA(MATCH($BW118,'2001'!$A$44:$A$139,0)),97,MATCH($BW118,'2001'!$A$44:$A$139,0))</f>
        <v>97</v>
      </c>
      <c r="CA118" s="2">
        <f>IF(ISNA(MATCH($BW118,'2002'!$A$44:$A$139,0)),97,MATCH($BW118,'2002'!$A$44:$A$139,0))</f>
        <v>97</v>
      </c>
      <c r="CB118" s="2">
        <f>IF(ISNA(MATCH($BW118,'2003'!$A$44:$A$139,0)),97,MATCH($BW118,'2003'!$A$44:$A$139,0))</f>
        <v>97</v>
      </c>
      <c r="CC118" s="2">
        <f>IF(ISNA(MATCH($BW118,'2004'!$A$44:$A$139,0)),97,MATCH($BW118,'2004'!$A$44:$A$139,0))</f>
        <v>97</v>
      </c>
      <c r="CD118" s="2">
        <f>IF(ISNA(MATCH($BW118,'2005'!$A$44:$A$139,0)),97,MATCH($BW118,'2005'!$A$44:$A$139,0))</f>
        <v>97</v>
      </c>
      <c r="CE118" s="2">
        <f>IF(ISNA(MATCH($BW118,'2006'!$A$44:$A$139,0)),97,MATCH($BW118,'2006'!$A$44:$A$139,0))</f>
        <v>97</v>
      </c>
      <c r="CF118" s="2">
        <f>IF(ISNA(MATCH($BW118,'2007'!$A$44:$A$139,0)),97,MATCH($BW118,'2007'!$A$44:$A$139,0))</f>
        <v>97</v>
      </c>
      <c r="CG118" s="2">
        <f>IF(ISNA(MATCH($BW118,'2008'!$A$44:$A$139,0)),97,MATCH($BW118,'2008'!$A$44:$A$139,0))</f>
        <v>97</v>
      </c>
      <c r="CH118" s="2">
        <f>IF(ISNA(MATCH($BW118,'2009'!$A$44:$A$139,0)),97,MATCH($BW118,'2009'!$A$44:$A$139,0))</f>
        <v>97</v>
      </c>
      <c r="CI118" s="2">
        <f>IF(ISNA(MATCH($BW118,'2010'!$A$44:$A$139,0)),97,MATCH($BW118,'2010'!$A$44:$A$139,0))</f>
        <v>97</v>
      </c>
      <c r="CJ118" s="2">
        <f>IF(ISNA(MATCH($BW118,'2011'!$A$44:$A$139,0)),97,MATCH($BW118,'2011'!$A$44:$A$139,0))</f>
        <v>97</v>
      </c>
      <c r="CK118" s="2">
        <f>IF(ISNA(MATCH($BW118,'2012'!$A$44:$A$139,0)),97,MATCH($BW118,'2012'!$A$44:$A$139,0))</f>
        <v>97</v>
      </c>
      <c r="CL118" s="2">
        <f>IF(ISNA(MATCH($BW118,'2013'!$A$44:$A$139,0)),97,MATCH($BW118,'2013'!$A$44:$A$139,0))</f>
        <v>97</v>
      </c>
      <c r="CM118" s="2">
        <f>IF(ISNA(MATCH($BW118,'2014'!$A$52:$A$179,0)),129,MATCH($BW118,'2014'!$A$52:$A$179,0))</f>
        <v>129</v>
      </c>
      <c r="CN118" s="147">
        <f>IF(ISNA(MATCH($BW118,'2015'!$A$52:$A$307,0)),257,MATCH($BW118,'2015'!$A$52:$A$307,0))</f>
        <v>169</v>
      </c>
      <c r="CO118" s="147">
        <f>IF(ISNA(MATCH($BW118,'2016'!$A$52:$A$307,0)),257,MATCH($BW118,'2016'!$A$52:$A$307,0))</f>
        <v>163</v>
      </c>
      <c r="CQ118">
        <f t="shared" si="57"/>
        <v>2614</v>
      </c>
      <c r="CR118" s="281"/>
      <c r="CS118" s="279"/>
      <c r="CT118" s="278">
        <f t="shared" si="58"/>
        <v>0</v>
      </c>
      <c r="CU118" s="279">
        <f t="shared" si="44"/>
        <v>0</v>
      </c>
      <c r="CV118" s="279">
        <f t="shared" si="45"/>
        <v>0</v>
      </c>
      <c r="CW118" s="279">
        <f t="shared" si="46"/>
        <v>0</v>
      </c>
      <c r="CX118" s="279">
        <f t="shared" si="47"/>
        <v>0</v>
      </c>
      <c r="CY118" s="279">
        <f t="shared" si="48"/>
        <v>0</v>
      </c>
      <c r="CZ118" s="279">
        <f t="shared" si="49"/>
        <v>0</v>
      </c>
      <c r="DA118" s="279">
        <f t="shared" si="50"/>
        <v>0</v>
      </c>
      <c r="DB118" s="279">
        <f t="shared" si="51"/>
        <v>0</v>
      </c>
      <c r="DC118" s="279">
        <f t="shared" si="59"/>
        <v>0</v>
      </c>
      <c r="DD118" s="279">
        <f t="shared" si="60"/>
        <v>0</v>
      </c>
      <c r="DE118" s="279">
        <f t="shared" si="61"/>
        <v>0</v>
      </c>
      <c r="DF118" s="279">
        <f t="shared" si="62"/>
        <v>0</v>
      </c>
      <c r="DG118" s="279">
        <f t="shared" si="63"/>
        <v>0</v>
      </c>
      <c r="DH118" s="280">
        <f t="shared" si="80"/>
        <v>32</v>
      </c>
      <c r="DI118" s="280">
        <f t="shared" si="81"/>
        <v>27.331199999999999</v>
      </c>
      <c r="DJ118" s="154">
        <f t="shared" si="52"/>
        <v>78</v>
      </c>
      <c r="DK118" s="279">
        <f t="shared" si="64"/>
        <v>2614</v>
      </c>
      <c r="DL118" s="97"/>
      <c r="DM118" s="154"/>
      <c r="DN118" s="267">
        <f t="shared" si="65"/>
        <v>0</v>
      </c>
      <c r="DO118" s="154">
        <f t="shared" si="66"/>
        <v>0</v>
      </c>
      <c r="DP118" s="154">
        <f t="shared" si="67"/>
        <v>0</v>
      </c>
      <c r="DQ118" s="154">
        <f t="shared" si="68"/>
        <v>0</v>
      </c>
      <c r="DR118" s="154">
        <f t="shared" si="69"/>
        <v>0</v>
      </c>
      <c r="DS118" s="154">
        <f t="shared" si="70"/>
        <v>0</v>
      </c>
      <c r="DT118" s="154">
        <f t="shared" si="71"/>
        <v>0</v>
      </c>
      <c r="DU118" s="154">
        <f t="shared" si="72"/>
        <v>0</v>
      </c>
      <c r="DV118" s="154">
        <f t="shared" si="73"/>
        <v>0</v>
      </c>
      <c r="DW118" s="154">
        <f t="shared" si="74"/>
        <v>0</v>
      </c>
      <c r="DX118" s="154">
        <f t="shared" si="75"/>
        <v>0</v>
      </c>
      <c r="DY118" s="154">
        <f t="shared" si="76"/>
        <v>0</v>
      </c>
      <c r="DZ118" s="154">
        <f t="shared" si="77"/>
        <v>0</v>
      </c>
      <c r="EA118" s="154">
        <f t="shared" si="78"/>
        <v>0</v>
      </c>
      <c r="EB118" s="264">
        <f t="shared" si="82"/>
        <v>32</v>
      </c>
      <c r="EC118" s="264">
        <f t="shared" si="83"/>
        <v>38</v>
      </c>
      <c r="ED118" s="154">
        <f t="shared" si="53"/>
        <v>240</v>
      </c>
    </row>
    <row r="119" spans="2:137" ht="13" thickBot="1" x14ac:dyDescent="0.3">
      <c r="B119" s="162">
        <v>64</v>
      </c>
      <c r="C119" s="50">
        <f t="shared" si="42"/>
        <v>1</v>
      </c>
      <c r="D119" s="50">
        <f t="shared" si="54"/>
        <v>0</v>
      </c>
      <c r="E119" s="97"/>
      <c r="F119" s="2">
        <f t="shared" si="79"/>
        <v>114</v>
      </c>
      <c r="G119" s="207">
        <v>3996</v>
      </c>
      <c r="H119" s="98">
        <f>15- COUNTIF(L119:AC119,"#N/A")</f>
        <v>0</v>
      </c>
      <c r="I119" s="131">
        <f>SUM(AH119:AY119)+SUM(BE119:BT119)</f>
        <v>41</v>
      </c>
      <c r="J119" s="398">
        <f>DI119</f>
        <v>27.3306</v>
      </c>
      <c r="K119" s="456" t="str">
        <f>IF(ISNUMBER(MATCH(G119,'[4]OPR data'!$A$3:$A$2900,0)),"Y","N")</f>
        <v>Y</v>
      </c>
      <c r="L119" s="110"/>
      <c r="M119" s="233"/>
      <c r="N119" s="469" t="e">
        <f>(INDEX(Finish_table!R$4:R$83,MATCH('16 Year_History_Results'!$G119,Finish_table!S$4:S$83,0),1))</f>
        <v>#N/A</v>
      </c>
      <c r="O119" s="233" t="e">
        <f>(INDEX(Finish_table!Z$4:Z$99,MATCH('16 Year_History_Results'!$G119,Finish_table!AA$4:AA$99,0),1))</f>
        <v>#N/A</v>
      </c>
      <c r="P119" s="233" t="e">
        <f>(INDEX(Finish_table!AI$4:AI$99,MATCH('16 Year_History_Results'!$G119,Finish_table!AJ$4:AJ$99,0),1))</f>
        <v>#N/A</v>
      </c>
      <c r="Q119" s="233" t="e">
        <f>(INDEX(Finish_table!AR$4:AR$99,MATCH('16 Year_History_Results'!$G119,Finish_table!AS$4:AS$99,0),1))</f>
        <v>#N/A</v>
      </c>
      <c r="R119" s="233" t="e">
        <f>(INDEX(Finish_table!BA$4:BA$99,MATCH('16 Year_History_Results'!$G119,Finish_table!BB$4:BB$99,0),1))</f>
        <v>#N/A</v>
      </c>
      <c r="S119" s="233" t="e">
        <f>(INDEX(Finish_table!BJ$4:BJ$99,MATCH('16 Year_History_Results'!$G119,Finish_table!BK$4:BK$99,0),1))</f>
        <v>#N/A</v>
      </c>
      <c r="T119" s="233" t="e">
        <f>(INDEX(Finish_table!BS$4:BS$99,MATCH('16 Year_History_Results'!$G119,Finish_table!BT$4:BT$99,0),1))</f>
        <v>#N/A</v>
      </c>
      <c r="U119" s="233" t="e">
        <f>(INDEX(Finish_table!CB$4:CB$99,MATCH('16 Year_History_Results'!$G119,Finish_table!CC$4:CC$99,0),1))</f>
        <v>#N/A</v>
      </c>
      <c r="V119" s="233" t="e">
        <f>(INDEX(Finish_table!CK$4:CK$99,MATCH('16 Year_History_Results'!$G119,Finish_table!CL$4:CL$99,0),1))</f>
        <v>#N/A</v>
      </c>
      <c r="W119" s="233" t="e">
        <f>(INDEX(Finish_table!CT$4:CT$99,MATCH('16 Year_History_Results'!$G119,Finish_table!CU$4:CU$99,0),1))</f>
        <v>#N/A</v>
      </c>
      <c r="X119" s="233" t="e">
        <f>(INDEX(Finish_table!DC$4:DC$99,MATCH('16 Year_History_Results'!$G119,Finish_table!DD$4:DD$99,0),1))</f>
        <v>#N/A</v>
      </c>
      <c r="Y119" s="233" t="e">
        <f>(INDEX(Finish_table!DL$4:DL$99,MATCH('16 Year_History_Results'!$G119,Finish_table!DM$4:DM$99,0),1))</f>
        <v>#N/A</v>
      </c>
      <c r="Z119" s="233" t="e">
        <f>(INDEX(Finish_table!DU$4:DU$99,MATCH('16 Year_History_Results'!$G119,Finish_table!DV$4:DV$99,0),1))</f>
        <v>#N/A</v>
      </c>
      <c r="AA119" s="233" t="e">
        <f>(INDEX(Finish_table!ED$4:ED$140,MATCH('16 Year_History_Results'!$G119,Finish_table!EE$4:EE$140,0),1))</f>
        <v>#N/A</v>
      </c>
      <c r="AB119" s="233" t="str">
        <f>(INDEX(Finish_table!EM$4:EM$224,MATCH('16 Year_History_Results'!$G119,Finish_table!EN$4:EN$224,0),1))</f>
        <v>WS</v>
      </c>
      <c r="AC119" s="253" t="e">
        <f>(INDEX(Finish_table!EW$4:EW$224,MATCH('16 Year_History_Results'!$G119,Finish_table!EX$4:EX$224,0),1))</f>
        <v>#N/A</v>
      </c>
      <c r="AD119" s="2"/>
      <c r="AE119" s="97"/>
      <c r="AG119">
        <f t="shared" si="43"/>
        <v>3996</v>
      </c>
      <c r="AH119" s="110"/>
      <c r="AI119" s="2"/>
      <c r="AJ119" s="146">
        <f>INDEX('2001'!$C$44:$C$140,'16 Year_History_Results'!BZ119)</f>
        <v>0</v>
      </c>
      <c r="AK119" s="2">
        <f>INDEX('2002'!$C$44:$C$140,'16 Year_History_Results'!CA119)</f>
        <v>0</v>
      </c>
      <c r="AL119" s="2">
        <f>INDEX('2003'!$C$44:$C$140,'16 Year_History_Results'!CB119)</f>
        <v>0</v>
      </c>
      <c r="AM119" s="2">
        <f>INDEX('2004'!$C$44:$C$140,'16 Year_History_Results'!CC119)</f>
        <v>0</v>
      </c>
      <c r="AN119" s="2">
        <f>INDEX('2005'!$C$44:$C$140,'16 Year_History_Results'!CD119)</f>
        <v>0</v>
      </c>
      <c r="AO119" s="2">
        <f>INDEX('2006'!$C$44:$C$140,'16 Year_History_Results'!CE119)</f>
        <v>0</v>
      </c>
      <c r="AP119" s="2">
        <f>INDEX('2007'!$C$44:$C$140,'16 Year_History_Results'!CF119)</f>
        <v>0</v>
      </c>
      <c r="AQ119" s="2">
        <f>INDEX('2008'!$C$44:$C$140,'16 Year_History_Results'!CG119)</f>
        <v>0</v>
      </c>
      <c r="AR119" s="2">
        <f>INDEX('2009'!$C$44:$C$140,'16 Year_History_Results'!CH119)</f>
        <v>0</v>
      </c>
      <c r="AS119" s="2">
        <f>INDEX('2010'!$C$44:$C$140,'16 Year_History_Results'!CI119)</f>
        <v>0</v>
      </c>
      <c r="AT119" s="2">
        <f>INDEX('2011'!$C$44:$C$140,'16 Year_History_Results'!CJ119)</f>
        <v>0</v>
      </c>
      <c r="AU119" s="2">
        <f>INDEX('2012'!$C$44:$C$140,'16 Year_History_Results'!CK119)</f>
        <v>0</v>
      </c>
      <c r="AV119" s="2">
        <f>INDEX('2013'!$C$44:$C$140,'16 Year_History_Results'!CL119)</f>
        <v>0</v>
      </c>
      <c r="AW119" s="2">
        <f>INDEX('2014'!$C$52:$C$180,'16 Year_History_Results'!CM119)</f>
        <v>0</v>
      </c>
      <c r="AX119" s="2">
        <f>INDEX('2015'!$E$52:$E$308,'16 Year_History_Results'!CN119)</f>
        <v>40</v>
      </c>
      <c r="AY119" s="147">
        <f>INDEX('2016'!$E$52:$E$308,'16 Year_History_Results'!CO119)</f>
        <v>0</v>
      </c>
      <c r="AZ119" s="2"/>
      <c r="BA119" s="2"/>
      <c r="BB119">
        <f t="shared" si="55"/>
        <v>3996</v>
      </c>
      <c r="BC119" s="110"/>
      <c r="BD119" s="2"/>
      <c r="BE119" s="146">
        <f>INDEX('2001'!$B$44:$B$140,'16 Year_History_Results'!BZ119)</f>
        <v>0</v>
      </c>
      <c r="BF119" s="2">
        <f>INDEX('2002'!$B$44:$B$140,'16 Year_History_Results'!CA119)</f>
        <v>0</v>
      </c>
      <c r="BG119" s="2">
        <f>INDEX('2003'!$B$44:$B$140,'16 Year_History_Results'!CB119)</f>
        <v>0</v>
      </c>
      <c r="BH119" s="2">
        <f>INDEX('2004'!$B$44:$B$140,'16 Year_History_Results'!CC119)</f>
        <v>0</v>
      </c>
      <c r="BI119" s="2">
        <f>INDEX('2005'!$B$44:$B$140,'16 Year_History_Results'!CD119)</f>
        <v>0</v>
      </c>
      <c r="BJ119" s="2">
        <f>INDEX('2006'!$B$44:$B$140,'16 Year_History_Results'!CE119)</f>
        <v>0</v>
      </c>
      <c r="BK119" s="2">
        <f>INDEX('2007'!$B$44:$B$140,'16 Year_History_Results'!CF119)</f>
        <v>0</v>
      </c>
      <c r="BL119" s="2">
        <f>INDEX('2008'!$B$44:$B$140,'16 Year_History_Results'!CG119)</f>
        <v>0</v>
      </c>
      <c r="BM119" s="2">
        <f>INDEX('2009'!$B$44:$B$140,'16 Year_History_Results'!CH119)</f>
        <v>0</v>
      </c>
      <c r="BN119" s="2">
        <f>INDEX('2010'!$B$44:$B$140,'16 Year_History_Results'!CI119)</f>
        <v>0</v>
      </c>
      <c r="BO119" s="2">
        <f>INDEX('2011'!$B$44:$B$140,'16 Year_History_Results'!CJ119)</f>
        <v>0</v>
      </c>
      <c r="BP119" s="2">
        <f>INDEX('2012'!$B$44:$B$140,'16 Year_History_Results'!CK119)</f>
        <v>0</v>
      </c>
      <c r="BQ119" s="2">
        <f>INDEX('2013'!$B$44:$B$140,'16 Year_History_Results'!CL119)</f>
        <v>0</v>
      </c>
      <c r="BR119" s="2">
        <f>INDEX('2014'!$B$52:$B$180,'16 Year_History_Results'!CM119)</f>
        <v>0</v>
      </c>
      <c r="BS119" s="147">
        <f>INDEX('2015'!$B$52:$B$308,'16 Year_History_Results'!CN119)</f>
        <v>1</v>
      </c>
      <c r="BT119" s="147">
        <f>INDEX('2016'!$B$52:$B$308,'16 Year_History_Results'!CO119)</f>
        <v>0</v>
      </c>
      <c r="BW119">
        <f t="shared" si="56"/>
        <v>3996</v>
      </c>
      <c r="BX119" s="110"/>
      <c r="BY119" s="2"/>
      <c r="BZ119" s="146">
        <f>IF(ISNA(MATCH($BW119,'2001'!$A$44:$A$139,0)),97,MATCH($BW119,'2001'!$A$44:$A$139,0))</f>
        <v>97</v>
      </c>
      <c r="CA119" s="2">
        <f>IF(ISNA(MATCH($BW119,'2002'!$A$44:$A$139,0)),97,MATCH($BW119,'2002'!$A$44:$A$139,0))</f>
        <v>97</v>
      </c>
      <c r="CB119" s="2">
        <f>IF(ISNA(MATCH($BW119,'2003'!$A$44:$A$139,0)),97,MATCH($BW119,'2003'!$A$44:$A$139,0))</f>
        <v>97</v>
      </c>
      <c r="CC119" s="2">
        <f>IF(ISNA(MATCH($BW119,'2004'!$A$44:$A$139,0)),97,MATCH($BW119,'2004'!$A$44:$A$139,0))</f>
        <v>97</v>
      </c>
      <c r="CD119" s="2">
        <f>IF(ISNA(MATCH($BW119,'2005'!$A$44:$A$139,0)),97,MATCH($BW119,'2005'!$A$44:$A$139,0))</f>
        <v>97</v>
      </c>
      <c r="CE119" s="2">
        <f>IF(ISNA(MATCH($BW119,'2006'!$A$44:$A$139,0)),97,MATCH($BW119,'2006'!$A$44:$A$139,0))</f>
        <v>97</v>
      </c>
      <c r="CF119" s="2">
        <f>IF(ISNA(MATCH($BW119,'2007'!$A$44:$A$139,0)),97,MATCH($BW119,'2007'!$A$44:$A$139,0))</f>
        <v>97</v>
      </c>
      <c r="CG119" s="2">
        <f>IF(ISNA(MATCH($BW119,'2008'!$A$44:$A$139,0)),97,MATCH($BW119,'2008'!$A$44:$A$139,0))</f>
        <v>97</v>
      </c>
      <c r="CH119" s="2">
        <f>IF(ISNA(MATCH($BW119,'2009'!$A$44:$A$139,0)),97,MATCH($BW119,'2009'!$A$44:$A$139,0))</f>
        <v>97</v>
      </c>
      <c r="CI119" s="2">
        <f>IF(ISNA(MATCH($BW119,'2010'!$A$44:$A$139,0)),97,MATCH($BW119,'2010'!$A$44:$A$139,0))</f>
        <v>97</v>
      </c>
      <c r="CJ119" s="2">
        <f>IF(ISNA(MATCH($BW119,'2011'!$A$44:$A$139,0)),97,MATCH($BW119,'2011'!$A$44:$A$139,0))</f>
        <v>97</v>
      </c>
      <c r="CK119" s="2">
        <f>IF(ISNA(MATCH($BW119,'2012'!$A$44:$A$139,0)),97,MATCH($BW119,'2012'!$A$44:$A$139,0))</f>
        <v>97</v>
      </c>
      <c r="CL119" s="2">
        <f>IF(ISNA(MATCH($BW119,'2013'!$A$44:$A$139,0)),97,MATCH($BW119,'2013'!$A$44:$A$139,0))</f>
        <v>97</v>
      </c>
      <c r="CM119" s="2">
        <f>IF(ISNA(MATCH($BW119,'2014'!$A$52:$A$179,0)),129,MATCH($BW119,'2014'!$A$52:$A$179,0))</f>
        <v>129</v>
      </c>
      <c r="CN119" s="147">
        <f>IF(ISNA(MATCH($BW119,'2015'!$A$52:$A$307,0)),257,MATCH($BW119,'2015'!$A$52:$A$307,0))</f>
        <v>217</v>
      </c>
      <c r="CO119" s="147">
        <f>IF(ISNA(MATCH($BW119,'2016'!$A$52:$A$307,0)),257,MATCH($BW119,'2016'!$A$52:$A$307,0))</f>
        <v>257</v>
      </c>
      <c r="CQ119">
        <f t="shared" si="57"/>
        <v>3996</v>
      </c>
      <c r="CR119" s="281"/>
      <c r="CS119" s="279"/>
      <c r="CT119" s="278">
        <f t="shared" si="58"/>
        <v>0</v>
      </c>
      <c r="CU119" s="279">
        <f t="shared" si="44"/>
        <v>0</v>
      </c>
      <c r="CV119" s="279">
        <f t="shared" si="45"/>
        <v>0</v>
      </c>
      <c r="CW119" s="279">
        <f t="shared" si="46"/>
        <v>0</v>
      </c>
      <c r="CX119" s="279">
        <f t="shared" si="47"/>
        <v>0</v>
      </c>
      <c r="CY119" s="279">
        <f t="shared" si="48"/>
        <v>0</v>
      </c>
      <c r="CZ119" s="279">
        <f t="shared" si="49"/>
        <v>0</v>
      </c>
      <c r="DA119" s="279">
        <f t="shared" si="50"/>
        <v>0</v>
      </c>
      <c r="DB119" s="279">
        <f t="shared" si="51"/>
        <v>0</v>
      </c>
      <c r="DC119" s="279">
        <f t="shared" si="59"/>
        <v>0</v>
      </c>
      <c r="DD119" s="279">
        <f t="shared" si="60"/>
        <v>0</v>
      </c>
      <c r="DE119" s="279">
        <f t="shared" si="61"/>
        <v>0</v>
      </c>
      <c r="DF119" s="279">
        <f t="shared" si="62"/>
        <v>0</v>
      </c>
      <c r="DG119" s="279">
        <f t="shared" si="63"/>
        <v>0</v>
      </c>
      <c r="DH119" s="280">
        <f t="shared" si="80"/>
        <v>41</v>
      </c>
      <c r="DI119" s="280">
        <f t="shared" si="81"/>
        <v>27.3306</v>
      </c>
      <c r="DJ119" s="154">
        <f t="shared" si="52"/>
        <v>56</v>
      </c>
      <c r="DK119" s="279">
        <f t="shared" si="64"/>
        <v>3996</v>
      </c>
      <c r="DL119" s="97"/>
      <c r="DM119" s="154"/>
      <c r="DN119" s="267">
        <f t="shared" si="65"/>
        <v>0</v>
      </c>
      <c r="DO119" s="154">
        <f t="shared" si="66"/>
        <v>0</v>
      </c>
      <c r="DP119" s="154">
        <f t="shared" si="67"/>
        <v>0</v>
      </c>
      <c r="DQ119" s="154">
        <f t="shared" si="68"/>
        <v>0</v>
      </c>
      <c r="DR119" s="154">
        <f t="shared" si="69"/>
        <v>0</v>
      </c>
      <c r="DS119" s="154">
        <f t="shared" si="70"/>
        <v>0</v>
      </c>
      <c r="DT119" s="154">
        <f t="shared" si="71"/>
        <v>0</v>
      </c>
      <c r="DU119" s="154">
        <f t="shared" si="72"/>
        <v>0</v>
      </c>
      <c r="DV119" s="154">
        <f t="shared" si="73"/>
        <v>0</v>
      </c>
      <c r="DW119" s="154">
        <f t="shared" si="74"/>
        <v>0</v>
      </c>
      <c r="DX119" s="154">
        <f t="shared" si="75"/>
        <v>0</v>
      </c>
      <c r="DY119" s="154">
        <f t="shared" si="76"/>
        <v>0</v>
      </c>
      <c r="DZ119" s="154">
        <f t="shared" si="77"/>
        <v>0</v>
      </c>
      <c r="EA119" s="154">
        <f t="shared" si="78"/>
        <v>0</v>
      </c>
      <c r="EB119" s="264">
        <f t="shared" si="82"/>
        <v>41</v>
      </c>
      <c r="EC119" s="264">
        <f t="shared" si="83"/>
        <v>41</v>
      </c>
      <c r="ED119" s="154">
        <f t="shared" si="53"/>
        <v>193</v>
      </c>
    </row>
    <row r="120" spans="2:137" ht="13" thickBot="1" x14ac:dyDescent="0.3">
      <c r="B120" s="250">
        <v>64</v>
      </c>
      <c r="C120" s="50">
        <f t="shared" si="42"/>
        <v>2</v>
      </c>
      <c r="D120" s="50">
        <f t="shared" si="54"/>
        <v>0</v>
      </c>
      <c r="E120" s="97"/>
      <c r="F120" s="2">
        <f t="shared" si="79"/>
        <v>115</v>
      </c>
      <c r="G120" s="207">
        <v>234</v>
      </c>
      <c r="H120" s="98">
        <f>15- COUNTIF(L120:AC120,"#N/A")</f>
        <v>8</v>
      </c>
      <c r="I120" s="131">
        <f>SUM(AH120:AY120)+SUM(BE120:BT120)</f>
        <v>129</v>
      </c>
      <c r="J120" s="398">
        <f>DI120</f>
        <v>26.92007716035388</v>
      </c>
      <c r="K120" s="456" t="str">
        <f>IF(ISNUMBER(MATCH(G120,'[4]OPR data'!$A$3:$A$2900,0)),"Y","N")</f>
        <v>Y</v>
      </c>
      <c r="L120" s="110"/>
      <c r="M120" s="233"/>
      <c r="N120" s="469" t="e">
        <f>(INDEX(Finish_table!R$4:R$83,MATCH('16 Year_History_Results'!$G120,Finish_table!S$4:S$83,0),1))</f>
        <v>#N/A</v>
      </c>
      <c r="O120" s="233" t="e">
        <f>(INDEX(Finish_table!Z$4:Z$99,MATCH('16 Year_History_Results'!$G120,Finish_table!AA$4:AA$99,0),1))</f>
        <v>#N/A</v>
      </c>
      <c r="P120" s="233" t="e">
        <f>(INDEX(Finish_table!AI$4:AI$99,MATCH('16 Year_History_Results'!$G120,Finish_table!AJ$4:AJ$99,0),1))</f>
        <v>#N/A</v>
      </c>
      <c r="Q120" s="233" t="e">
        <f>(INDEX(Finish_table!AR$4:AR$99,MATCH('16 Year_History_Results'!$G120,Finish_table!AS$4:AS$99,0),1))</f>
        <v>#N/A</v>
      </c>
      <c r="R120" s="233" t="str">
        <f>(INDEX(Finish_table!BA$4:BA$99,MATCH('16 Year_History_Results'!$G120,Finish_table!BB$4:BB$99,0),1))</f>
        <v>QF</v>
      </c>
      <c r="S120" s="233" t="str">
        <f>(INDEX(Finish_table!BJ$4:BJ$99,MATCH('16 Year_History_Results'!$G120,Finish_table!BK$4:BK$99,0),1))</f>
        <v>QF</v>
      </c>
      <c r="T120" s="233" t="str">
        <f>(INDEX(Finish_table!BS$4:BS$99,MATCH('16 Year_History_Results'!$G120,Finish_table!BT$4:BT$99,0),1))</f>
        <v>QF</v>
      </c>
      <c r="U120" s="233" t="e">
        <f>(INDEX(Finish_table!CB$4:CB$99,MATCH('16 Year_History_Results'!$G120,Finish_table!CC$4:CC$99,0),1))</f>
        <v>#N/A</v>
      </c>
      <c r="V120" s="233" t="str">
        <f>(INDEX(Finish_table!CK$4:CK$99,MATCH('16 Year_History_Results'!$G120,Finish_table!CL$4:CL$99,0),1))</f>
        <v>SF</v>
      </c>
      <c r="W120" s="233" t="str">
        <f>(INDEX(Finish_table!CT$4:CT$99,MATCH('16 Year_History_Results'!$G120,Finish_table!CU$4:CU$99,0),1))</f>
        <v>QF</v>
      </c>
      <c r="X120" s="233" t="str">
        <f>(INDEX(Finish_table!DC$4:DC$99,MATCH('16 Year_History_Results'!$G120,Finish_table!DD$4:DD$99,0),1))</f>
        <v>QF</v>
      </c>
      <c r="Y120" s="233" t="str">
        <f>(INDEX(Finish_table!DL$4:DL$99,MATCH('16 Year_History_Results'!$G120,Finish_table!DM$4:DM$99,0),1))</f>
        <v>SF</v>
      </c>
      <c r="Z120" s="233" t="str">
        <f>(INDEX(Finish_table!DU$4:DU$99,MATCH('16 Year_History_Results'!$G120,Finish_table!DV$4:DV$99,0),1))</f>
        <v>QF</v>
      </c>
      <c r="AA120" s="233" t="e">
        <f>(INDEX(Finish_table!ED$4:ED$140,MATCH('16 Year_History_Results'!$G120,Finish_table!EE$4:EE$140,0),1))</f>
        <v>#N/A</v>
      </c>
      <c r="AB120" s="233" t="str">
        <f>(INDEX(Finish_table!EM$4:EM$224,MATCH('16 Year_History_Results'!$G120,Finish_table!EN$4:EN$224,0),1))</f>
        <v>SF</v>
      </c>
      <c r="AC120" s="253" t="e">
        <f>(INDEX(Finish_table!EW$4:EW$224,MATCH('16 Year_History_Results'!$G120,Finish_table!EX$4:EX$224,0),1))</f>
        <v>#N/A</v>
      </c>
      <c r="AD120" s="2"/>
      <c r="AE120" s="97"/>
      <c r="AG120">
        <f t="shared" si="43"/>
        <v>234</v>
      </c>
      <c r="AH120" s="110"/>
      <c r="AI120" s="2"/>
      <c r="AJ120" s="146">
        <f>INDEX('2001'!$C$44:$C$140,'16 Year_History_Results'!BZ120)</f>
        <v>0</v>
      </c>
      <c r="AK120" s="2">
        <f>INDEX('2002'!$C$44:$C$140,'16 Year_History_Results'!CA120)</f>
        <v>0</v>
      </c>
      <c r="AL120" s="2">
        <f>INDEX('2003'!$C$44:$C$140,'16 Year_History_Results'!CB120)</f>
        <v>0</v>
      </c>
      <c r="AM120" s="2">
        <f>INDEX('2004'!$C$44:$C$140,'16 Year_History_Results'!CC120)</f>
        <v>0</v>
      </c>
      <c r="AN120" s="2">
        <f>INDEX('2005'!$C$44:$C$140,'16 Year_History_Results'!CD120)</f>
        <v>0</v>
      </c>
      <c r="AO120" s="2">
        <f>INDEX('2006'!$C$44:$C$140,'16 Year_History_Results'!CE120)</f>
        <v>0</v>
      </c>
      <c r="AP120" s="2">
        <f>INDEX('2007'!$C$44:$C$140,'16 Year_History_Results'!CF120)</f>
        <v>0</v>
      </c>
      <c r="AQ120" s="2">
        <f>INDEX('2008'!$C$44:$C$140,'16 Year_History_Results'!CG120)</f>
        <v>0</v>
      </c>
      <c r="AR120" s="2">
        <f>INDEX('2009'!$C$44:$C$140,'16 Year_History_Results'!CH120)</f>
        <v>10</v>
      </c>
      <c r="AS120" s="2">
        <f>INDEX('2010'!$C$44:$C$140,'16 Year_History_Results'!CI120)</f>
        <v>0</v>
      </c>
      <c r="AT120" s="2">
        <f>INDEX('2011'!$C$44:$C$140,'16 Year_History_Results'!CJ120)</f>
        <v>0</v>
      </c>
      <c r="AU120" s="2">
        <f>INDEX('2012'!$C$44:$C$140,'16 Year_History_Results'!CK120)</f>
        <v>10</v>
      </c>
      <c r="AV120" s="2">
        <f>INDEX('2013'!$C$44:$C$140,'16 Year_History_Results'!CL120)</f>
        <v>0</v>
      </c>
      <c r="AW120" s="2">
        <f>INDEX('2014'!$C$52:$C$180,'16 Year_History_Results'!CM120)</f>
        <v>0</v>
      </c>
      <c r="AX120" s="2">
        <f>INDEX('2015'!$E$52:$E$308,'16 Year_History_Results'!CN120)</f>
        <v>10</v>
      </c>
      <c r="AY120" s="147">
        <f>INDEX('2016'!$E$52:$E$308,'16 Year_History_Results'!CO120)</f>
        <v>0</v>
      </c>
      <c r="AZ120" s="2"/>
      <c r="BA120" s="2"/>
      <c r="BB120">
        <f t="shared" si="55"/>
        <v>234</v>
      </c>
      <c r="BC120" s="110"/>
      <c r="BD120" s="2"/>
      <c r="BE120" s="146">
        <f>INDEX('2001'!$B$44:$B$140,'16 Year_History_Results'!BZ120)</f>
        <v>0</v>
      </c>
      <c r="BF120" s="2">
        <f>INDEX('2002'!$B$44:$B$140,'16 Year_History_Results'!CA120)</f>
        <v>0</v>
      </c>
      <c r="BG120" s="2">
        <f>INDEX('2003'!$B$44:$B$140,'16 Year_History_Results'!CB120)</f>
        <v>0</v>
      </c>
      <c r="BH120" s="2">
        <f>INDEX('2004'!$B$44:$B$140,'16 Year_History_Results'!CC120)</f>
        <v>0</v>
      </c>
      <c r="BI120" s="2">
        <f>INDEX('2005'!$B$44:$B$140,'16 Year_History_Results'!CD120)</f>
        <v>10</v>
      </c>
      <c r="BJ120" s="2">
        <f>INDEX('2006'!$B$44:$B$140,'16 Year_History_Results'!CE120)</f>
        <v>10</v>
      </c>
      <c r="BK120" s="2">
        <f>INDEX('2007'!$B$44:$B$140,'16 Year_History_Results'!CF120)</f>
        <v>10</v>
      </c>
      <c r="BL120" s="2">
        <f>INDEX('2008'!$B$44:$B$140,'16 Year_History_Results'!CG120)</f>
        <v>0</v>
      </c>
      <c r="BM120" s="2">
        <f>INDEX('2009'!$B$44:$B$140,'16 Year_History_Results'!CH120)</f>
        <v>16</v>
      </c>
      <c r="BN120" s="2">
        <f>INDEX('2010'!$B$44:$B$140,'16 Year_History_Results'!CI120)</f>
        <v>9</v>
      </c>
      <c r="BO120" s="2">
        <f>INDEX('2011'!$B$44:$B$140,'16 Year_History_Results'!CJ120)</f>
        <v>14</v>
      </c>
      <c r="BP120" s="2">
        <f>INDEX('2012'!$B$44:$B$140,'16 Year_History_Results'!CK120)</f>
        <v>5</v>
      </c>
      <c r="BQ120" s="2">
        <f>INDEX('2013'!$B$44:$B$140,'16 Year_History_Results'!CL120)</f>
        <v>11</v>
      </c>
      <c r="BR120" s="2">
        <f>INDEX('2014'!$B$52:$B$180,'16 Year_History_Results'!CM120)</f>
        <v>0</v>
      </c>
      <c r="BS120" s="147">
        <f>INDEX('2015'!$B$52:$B$308,'16 Year_History_Results'!CN120)</f>
        <v>14</v>
      </c>
      <c r="BT120" s="147">
        <f>INDEX('2016'!$B$52:$B$308,'16 Year_History_Results'!CO120)</f>
        <v>0</v>
      </c>
      <c r="BW120">
        <f t="shared" si="56"/>
        <v>234</v>
      </c>
      <c r="BX120" s="110"/>
      <c r="BY120" s="2"/>
      <c r="BZ120" s="146">
        <f>IF(ISNA(MATCH($BW120,'2001'!$A$44:$A$139,0)),97,MATCH($BW120,'2001'!$A$44:$A$139,0))</f>
        <v>97</v>
      </c>
      <c r="CA120" s="2">
        <f>IF(ISNA(MATCH($BW120,'2002'!$A$44:$A$139,0)),97,MATCH($BW120,'2002'!$A$44:$A$139,0))</f>
        <v>97</v>
      </c>
      <c r="CB120" s="2">
        <f>IF(ISNA(MATCH($BW120,'2003'!$A$44:$A$139,0)),97,MATCH($BW120,'2003'!$A$44:$A$139,0))</f>
        <v>97</v>
      </c>
      <c r="CC120" s="2">
        <f>IF(ISNA(MATCH($BW120,'2004'!$A$44:$A$139,0)),97,MATCH($BW120,'2004'!$A$44:$A$139,0))</f>
        <v>97</v>
      </c>
      <c r="CD120" s="2">
        <f>IF(ISNA(MATCH($BW120,'2005'!$A$44:$A$139,0)),97,MATCH($BW120,'2005'!$A$44:$A$139,0))</f>
        <v>40</v>
      </c>
      <c r="CE120" s="2">
        <f>IF(ISNA(MATCH($BW120,'2006'!$A$44:$A$139,0)),97,MATCH($BW120,'2006'!$A$44:$A$139,0))</f>
        <v>45</v>
      </c>
      <c r="CF120" s="2">
        <f>IF(ISNA(MATCH($BW120,'2007'!$A$44:$A$139,0)),97,MATCH($BW120,'2007'!$A$44:$A$139,0))</f>
        <v>38</v>
      </c>
      <c r="CG120" s="2">
        <f>IF(ISNA(MATCH($BW120,'2008'!$A$44:$A$139,0)),97,MATCH($BW120,'2008'!$A$44:$A$139,0))</f>
        <v>97</v>
      </c>
      <c r="CH120" s="2">
        <f>IF(ISNA(MATCH($BW120,'2009'!$A$44:$A$139,0)),97,MATCH($BW120,'2009'!$A$44:$A$139,0))</f>
        <v>32</v>
      </c>
      <c r="CI120" s="2">
        <f>IF(ISNA(MATCH($BW120,'2010'!$A$44:$A$139,0)),97,MATCH($BW120,'2010'!$A$44:$A$139,0))</f>
        <v>26</v>
      </c>
      <c r="CJ120" s="2">
        <f>IF(ISNA(MATCH($BW120,'2011'!$A$44:$A$139,0)),97,MATCH($BW120,'2011'!$A$44:$A$139,0))</f>
        <v>26</v>
      </c>
      <c r="CK120" s="2">
        <f>IF(ISNA(MATCH($BW120,'2012'!$A$44:$A$139,0)),97,MATCH($BW120,'2012'!$A$44:$A$139,0))</f>
        <v>23</v>
      </c>
      <c r="CL120" s="2">
        <f>IF(ISNA(MATCH($BW120,'2013'!$A$44:$A$139,0)),97,MATCH($BW120,'2013'!$A$44:$A$139,0))</f>
        <v>22</v>
      </c>
      <c r="CM120" s="2">
        <f>IF(ISNA(MATCH($BW120,'2014'!$A$52:$A$179,0)),129,MATCH($BW120,'2014'!$A$52:$A$179,0))</f>
        <v>129</v>
      </c>
      <c r="CN120" s="147">
        <f>IF(ISNA(MATCH($BW120,'2015'!$A$52:$A$307,0)),257,MATCH($BW120,'2015'!$A$52:$A$307,0))</f>
        <v>38</v>
      </c>
      <c r="CO120" s="147">
        <f>IF(ISNA(MATCH($BW120,'2016'!$A$52:$A$307,0)),257,MATCH($BW120,'2016'!$A$52:$A$307,0))</f>
        <v>257</v>
      </c>
      <c r="CQ120">
        <f t="shared" si="57"/>
        <v>234</v>
      </c>
      <c r="CR120" s="281"/>
      <c r="CS120" s="279"/>
      <c r="CT120" s="278">
        <f t="shared" si="58"/>
        <v>0</v>
      </c>
      <c r="CU120" s="279">
        <f t="shared" si="44"/>
        <v>0</v>
      </c>
      <c r="CV120" s="279">
        <f t="shared" si="45"/>
        <v>0</v>
      </c>
      <c r="CW120" s="279">
        <f t="shared" si="46"/>
        <v>0</v>
      </c>
      <c r="CX120" s="279">
        <f t="shared" si="47"/>
        <v>10</v>
      </c>
      <c r="CY120" s="279">
        <f t="shared" si="48"/>
        <v>16.666</v>
      </c>
      <c r="CZ120" s="279">
        <f t="shared" si="49"/>
        <v>21.1095556</v>
      </c>
      <c r="DA120" s="279">
        <f t="shared" si="50"/>
        <v>14.071629762959999</v>
      </c>
      <c r="DB120" s="279">
        <f t="shared" si="51"/>
        <v>35.380148399989139</v>
      </c>
      <c r="DC120" s="279">
        <f t="shared" si="59"/>
        <v>32.584406923432759</v>
      </c>
      <c r="DD120" s="279">
        <f t="shared" si="60"/>
        <v>35.720765655160278</v>
      </c>
      <c r="DE120" s="279">
        <f t="shared" si="61"/>
        <v>38.81146238572984</v>
      </c>
      <c r="DF120" s="279">
        <f t="shared" si="62"/>
        <v>36.871720826327511</v>
      </c>
      <c r="DG120" s="279">
        <f t="shared" si="63"/>
        <v>24.578689102829919</v>
      </c>
      <c r="DH120" s="280">
        <f t="shared" si="80"/>
        <v>40.384154155946419</v>
      </c>
      <c r="DI120" s="280">
        <f t="shared" si="81"/>
        <v>26.92007716035388</v>
      </c>
      <c r="DJ120" s="154">
        <f t="shared" si="52"/>
        <v>57</v>
      </c>
      <c r="DK120" s="279">
        <f t="shared" si="64"/>
        <v>234</v>
      </c>
      <c r="DL120" s="97"/>
      <c r="DM120" s="154"/>
      <c r="DN120" s="267">
        <f t="shared" si="65"/>
        <v>0</v>
      </c>
      <c r="DO120" s="154">
        <f t="shared" si="66"/>
        <v>0</v>
      </c>
      <c r="DP120" s="154">
        <f t="shared" si="67"/>
        <v>0</v>
      </c>
      <c r="DQ120" s="154">
        <f t="shared" si="68"/>
        <v>0</v>
      </c>
      <c r="DR120" s="154">
        <f t="shared" si="69"/>
        <v>10</v>
      </c>
      <c r="DS120" s="154">
        <f t="shared" si="70"/>
        <v>20</v>
      </c>
      <c r="DT120" s="154">
        <f t="shared" si="71"/>
        <v>30</v>
      </c>
      <c r="DU120" s="154">
        <f t="shared" si="72"/>
        <v>30</v>
      </c>
      <c r="DV120" s="154">
        <f t="shared" si="73"/>
        <v>56</v>
      </c>
      <c r="DW120" s="154">
        <f t="shared" si="74"/>
        <v>65</v>
      </c>
      <c r="DX120" s="154">
        <f t="shared" si="75"/>
        <v>79</v>
      </c>
      <c r="DY120" s="154">
        <f t="shared" si="76"/>
        <v>94</v>
      </c>
      <c r="DZ120" s="154">
        <f t="shared" si="77"/>
        <v>105</v>
      </c>
      <c r="EA120" s="154">
        <f t="shared" si="78"/>
        <v>105</v>
      </c>
      <c r="EB120" s="264">
        <f t="shared" si="82"/>
        <v>129</v>
      </c>
      <c r="EC120" s="264">
        <f t="shared" si="83"/>
        <v>129</v>
      </c>
      <c r="ED120" s="154">
        <f t="shared" si="53"/>
        <v>54</v>
      </c>
    </row>
    <row r="121" spans="2:137" ht="13" thickBot="1" x14ac:dyDescent="0.3">
      <c r="B121" s="164">
        <v>64</v>
      </c>
      <c r="C121" s="50">
        <f t="shared" si="42"/>
        <v>3</v>
      </c>
      <c r="D121" s="50">
        <f t="shared" si="54"/>
        <v>0</v>
      </c>
      <c r="E121" s="97"/>
      <c r="F121" s="2">
        <f t="shared" si="79"/>
        <v>116</v>
      </c>
      <c r="G121" s="207">
        <v>179</v>
      </c>
      <c r="H121" s="98">
        <f>15- COUNTIF(L121:AC121,"#N/A")</f>
        <v>6</v>
      </c>
      <c r="I121" s="131">
        <f>SUM(AH121:AY121)+SUM(BE121:BT121)</f>
        <v>131</v>
      </c>
      <c r="J121" s="398">
        <f>DI121</f>
        <v>26.833814257820229</v>
      </c>
      <c r="K121" s="456" t="str">
        <f>IF(ISNUMBER(MATCH(G121,'[4]OPR data'!$A$3:$A$2900,0)),"Y","N")</f>
        <v>Y</v>
      </c>
      <c r="L121" s="110"/>
      <c r="M121" s="233"/>
      <c r="N121" s="469" t="e">
        <f>(INDEX(Finish_table!R$4:R$83,MATCH('16 Year_History_Results'!$G121,Finish_table!S$4:S$83,0),1))</f>
        <v>#N/A</v>
      </c>
      <c r="O121" s="233" t="e">
        <f>(INDEX(Finish_table!Z$4:Z$99,MATCH('16 Year_History_Results'!$G121,Finish_table!AA$4:AA$99,0),1))</f>
        <v>#N/A</v>
      </c>
      <c r="P121" s="233" t="e">
        <f>(INDEX(Finish_table!AI$4:AI$99,MATCH('16 Year_History_Results'!$G121,Finish_table!AJ$4:AJ$99,0),1))</f>
        <v>#N/A</v>
      </c>
      <c r="Q121" s="233" t="str">
        <f>(INDEX(Finish_table!AR$4:AR$99,MATCH('16 Year_History_Results'!$G121,Finish_table!AS$4:AS$99,0),1))</f>
        <v>QF</v>
      </c>
      <c r="R121" s="233" t="str">
        <f>(INDEX(Finish_table!BA$4:BA$99,MATCH('16 Year_History_Results'!$G121,Finish_table!BB$4:BB$99,0),1))</f>
        <v>F</v>
      </c>
      <c r="S121" s="233" t="str">
        <f>(INDEX(Finish_table!BJ$4:BJ$99,MATCH('16 Year_History_Results'!$G121,Finish_table!BK$4:BK$99,0),1))</f>
        <v>SF</v>
      </c>
      <c r="T121" s="233" t="str">
        <f>(INDEX(Finish_table!BS$4:BS$99,MATCH('16 Year_History_Results'!$G121,Finish_table!BT$4:BT$99,0),1))</f>
        <v>WF</v>
      </c>
      <c r="U121" s="233" t="str">
        <f>(INDEX(Finish_table!CB$4:CB$99,MATCH('16 Year_History_Results'!$G121,Finish_table!CC$4:CC$99,0),1))</f>
        <v>QF</v>
      </c>
      <c r="V121" s="233" t="e">
        <f>(INDEX(Finish_table!CK$4:CK$99,MATCH('16 Year_History_Results'!$G121,Finish_table!CL$4:CL$99,0),1))</f>
        <v>#N/A</v>
      </c>
      <c r="W121" s="233" t="e">
        <f>(INDEX(Finish_table!CT$4:CT$99,MATCH('16 Year_History_Results'!$G121,Finish_table!CU$4:CU$99,0),1))</f>
        <v>#N/A</v>
      </c>
      <c r="X121" s="233" t="e">
        <f>(INDEX(Finish_table!DC$4:DC$99,MATCH('16 Year_History_Results'!$G121,Finish_table!DD$4:DD$99,0),1))</f>
        <v>#N/A</v>
      </c>
      <c r="Y121" s="233" t="e">
        <f>(INDEX(Finish_table!DL$4:DL$99,MATCH('16 Year_History_Results'!$G121,Finish_table!DM$4:DM$99,0),1))</f>
        <v>#N/A</v>
      </c>
      <c r="Z121" s="233" t="e">
        <f>(INDEX(Finish_table!DU$4:DU$99,MATCH('16 Year_History_Results'!$G121,Finish_table!DV$4:DV$99,0),1))</f>
        <v>#N/A</v>
      </c>
      <c r="AA121" s="233" t="str">
        <f>(INDEX(Finish_table!ED$4:ED$140,MATCH('16 Year_History_Results'!$G121,Finish_table!EE$4:EE$140,0),1))</f>
        <v>QF</v>
      </c>
      <c r="AB121" s="233" t="e">
        <f>(INDEX(Finish_table!EM$4:EM$224,MATCH('16 Year_History_Results'!$G121,Finish_table!EN$4:EN$224,0),1))</f>
        <v>#N/A</v>
      </c>
      <c r="AC121" s="253" t="str">
        <f>(INDEX(Finish_table!EW$4:EW$224,MATCH('16 Year_History_Results'!$G121,Finish_table!EX$4:EX$224,0),1))</f>
        <v>SF</v>
      </c>
      <c r="AD121" s="2"/>
      <c r="AE121" s="97"/>
      <c r="AG121">
        <f t="shared" si="43"/>
        <v>179</v>
      </c>
      <c r="AH121" s="110"/>
      <c r="AI121" s="2"/>
      <c r="AJ121" s="146">
        <f>INDEX('2001'!$C$44:$C$140,'16 Year_History_Results'!BZ121)</f>
        <v>0</v>
      </c>
      <c r="AK121" s="2">
        <f>INDEX('2002'!$C$44:$C$140,'16 Year_History_Results'!CA121)</f>
        <v>0</v>
      </c>
      <c r="AL121" s="2">
        <f>INDEX('2003'!$C$44:$C$140,'16 Year_History_Results'!CB121)</f>
        <v>0</v>
      </c>
      <c r="AM121" s="2">
        <f>INDEX('2004'!$C$44:$C$140,'16 Year_History_Results'!CC121)</f>
        <v>0</v>
      </c>
      <c r="AN121" s="2">
        <f>INDEX('2005'!$C$44:$C$140,'16 Year_History_Results'!CD121)</f>
        <v>20</v>
      </c>
      <c r="AO121" s="2">
        <f>INDEX('2006'!$C$44:$C$140,'16 Year_History_Results'!CE121)</f>
        <v>10</v>
      </c>
      <c r="AP121" s="2">
        <f>INDEX('2007'!$C$44:$C$140,'16 Year_History_Results'!CF121)</f>
        <v>40</v>
      </c>
      <c r="AQ121" s="2">
        <f>INDEX('2008'!$C$44:$C$140,'16 Year_History_Results'!CG121)</f>
        <v>0</v>
      </c>
      <c r="AR121" s="2">
        <f>INDEX('2009'!$C$44:$C$140,'16 Year_History_Results'!CH121)</f>
        <v>0</v>
      </c>
      <c r="AS121" s="2">
        <f>INDEX('2010'!$C$44:$C$140,'16 Year_History_Results'!CI121)</f>
        <v>0</v>
      </c>
      <c r="AT121" s="2">
        <f>INDEX('2011'!$C$44:$C$140,'16 Year_History_Results'!CJ121)</f>
        <v>0</v>
      </c>
      <c r="AU121" s="2">
        <f>INDEX('2012'!$C$44:$C$140,'16 Year_History_Results'!CK121)</f>
        <v>0</v>
      </c>
      <c r="AV121" s="2">
        <f>INDEX('2013'!$C$44:$C$140,'16 Year_History_Results'!CL121)</f>
        <v>0</v>
      </c>
      <c r="AW121" s="2">
        <f>INDEX('2014'!$C$52:$C$180,'16 Year_History_Results'!CM121)</f>
        <v>0</v>
      </c>
      <c r="AX121" s="2">
        <f>INDEX('2015'!$E$52:$E$308,'16 Year_History_Results'!CN121)</f>
        <v>0</v>
      </c>
      <c r="AY121" s="147">
        <f>INDEX('2016'!$E$52:$E$308,'16 Year_History_Results'!CO121)</f>
        <v>10</v>
      </c>
      <c r="AZ121" s="2"/>
      <c r="BA121" s="2"/>
      <c r="BB121">
        <f t="shared" si="55"/>
        <v>179</v>
      </c>
      <c r="BC121" s="110"/>
      <c r="BD121" s="2"/>
      <c r="BE121" s="146">
        <f>INDEX('2001'!$B$44:$B$140,'16 Year_History_Results'!BZ121)</f>
        <v>0</v>
      </c>
      <c r="BF121" s="2">
        <f>INDEX('2002'!$B$44:$B$140,'16 Year_History_Results'!CA121)</f>
        <v>0</v>
      </c>
      <c r="BG121" s="2">
        <f>INDEX('2003'!$B$44:$B$140,'16 Year_History_Results'!CB121)</f>
        <v>0</v>
      </c>
      <c r="BH121" s="2">
        <f>INDEX('2004'!$B$44:$B$140,'16 Year_History_Results'!CC121)</f>
        <v>4</v>
      </c>
      <c r="BI121" s="2">
        <f>INDEX('2005'!$B$44:$B$140,'16 Year_History_Results'!CD121)</f>
        <v>11</v>
      </c>
      <c r="BJ121" s="2">
        <f>INDEX('2006'!$B$44:$B$140,'16 Year_History_Results'!CE121)</f>
        <v>12</v>
      </c>
      <c r="BK121" s="2">
        <f>INDEX('2007'!$B$44:$B$140,'16 Year_History_Results'!CF121)</f>
        <v>2</v>
      </c>
      <c r="BL121" s="2">
        <f>INDEX('2008'!$B$44:$B$140,'16 Year_History_Results'!CG121)</f>
        <v>5</v>
      </c>
      <c r="BM121" s="2">
        <f>INDEX('2009'!$B$44:$B$140,'16 Year_History_Results'!CH121)</f>
        <v>0</v>
      </c>
      <c r="BN121" s="2">
        <f>INDEX('2010'!$B$44:$B$140,'16 Year_History_Results'!CI121)</f>
        <v>0</v>
      </c>
      <c r="BO121" s="2">
        <f>INDEX('2011'!$B$44:$B$140,'16 Year_History_Results'!CJ121)</f>
        <v>0</v>
      </c>
      <c r="BP121" s="2">
        <f>INDEX('2012'!$B$44:$B$140,'16 Year_History_Results'!CK121)</f>
        <v>0</v>
      </c>
      <c r="BQ121" s="2">
        <f>INDEX('2013'!$B$44:$B$140,'16 Year_History_Results'!CL121)</f>
        <v>0</v>
      </c>
      <c r="BR121" s="2">
        <f>INDEX('2014'!$B$52:$B$180,'16 Year_History_Results'!CM121)</f>
        <v>4</v>
      </c>
      <c r="BS121" s="147">
        <f>INDEX('2015'!$B$52:$B$308,'16 Year_History_Results'!CN121)</f>
        <v>0</v>
      </c>
      <c r="BT121" s="147">
        <f>INDEX('2016'!$B$52:$B$308,'16 Year_History_Results'!CO121)</f>
        <v>13</v>
      </c>
      <c r="BW121">
        <f t="shared" si="56"/>
        <v>179</v>
      </c>
      <c r="BX121" s="110"/>
      <c r="BY121" s="2"/>
      <c r="BZ121" s="146">
        <f>IF(ISNA(MATCH($BW121,'2001'!$A$44:$A$139,0)),97,MATCH($BW121,'2001'!$A$44:$A$139,0))</f>
        <v>97</v>
      </c>
      <c r="CA121" s="2">
        <f>IF(ISNA(MATCH($BW121,'2002'!$A$44:$A$139,0)),97,MATCH($BW121,'2002'!$A$44:$A$139,0))</f>
        <v>97</v>
      </c>
      <c r="CB121" s="2">
        <f>IF(ISNA(MATCH($BW121,'2003'!$A$44:$A$139,0)),97,MATCH($BW121,'2003'!$A$44:$A$139,0))</f>
        <v>97</v>
      </c>
      <c r="CC121" s="2">
        <f>IF(ISNA(MATCH($BW121,'2004'!$A$44:$A$139,0)),97,MATCH($BW121,'2004'!$A$44:$A$139,0))</f>
        <v>29</v>
      </c>
      <c r="CD121" s="2">
        <f>IF(ISNA(MATCH($BW121,'2005'!$A$44:$A$139,0)),97,MATCH($BW121,'2005'!$A$44:$A$139,0))</f>
        <v>30</v>
      </c>
      <c r="CE121" s="2">
        <f>IF(ISNA(MATCH($BW121,'2006'!$A$44:$A$139,0)),97,MATCH($BW121,'2006'!$A$44:$A$139,0))</f>
        <v>36</v>
      </c>
      <c r="CF121" s="2">
        <f>IF(ISNA(MATCH($BW121,'2007'!$A$44:$A$139,0)),97,MATCH($BW121,'2007'!$A$44:$A$139,0))</f>
        <v>29</v>
      </c>
      <c r="CG121" s="2">
        <f>IF(ISNA(MATCH($BW121,'2008'!$A$44:$A$139,0)),97,MATCH($BW121,'2008'!$A$44:$A$139,0))</f>
        <v>33</v>
      </c>
      <c r="CH121" s="2">
        <f>IF(ISNA(MATCH($BW121,'2009'!$A$44:$A$139,0)),97,MATCH($BW121,'2009'!$A$44:$A$139,0))</f>
        <v>97</v>
      </c>
      <c r="CI121" s="2">
        <f>IF(ISNA(MATCH($BW121,'2010'!$A$44:$A$139,0)),97,MATCH($BW121,'2010'!$A$44:$A$139,0))</f>
        <v>97</v>
      </c>
      <c r="CJ121" s="2">
        <f>IF(ISNA(MATCH($BW121,'2011'!$A$44:$A$139,0)),97,MATCH($BW121,'2011'!$A$44:$A$139,0))</f>
        <v>97</v>
      </c>
      <c r="CK121" s="2">
        <f>IF(ISNA(MATCH($BW121,'2012'!$A$44:$A$139,0)),97,MATCH($BW121,'2012'!$A$44:$A$139,0))</f>
        <v>97</v>
      </c>
      <c r="CL121" s="2">
        <f>IF(ISNA(MATCH($BW121,'2013'!$A$44:$A$139,0)),97,MATCH($BW121,'2013'!$A$44:$A$139,0))</f>
        <v>97</v>
      </c>
      <c r="CM121" s="2">
        <f>IF(ISNA(MATCH($BW121,'2014'!$A$52:$A$179,0)),129,MATCH($BW121,'2014'!$A$52:$A$179,0))</f>
        <v>18</v>
      </c>
      <c r="CN121" s="147">
        <f>IF(ISNA(MATCH($BW121,'2015'!$A$52:$A$307,0)),257,MATCH($BW121,'2015'!$A$52:$A$307,0))</f>
        <v>257</v>
      </c>
      <c r="CO121" s="147">
        <f>IF(ISNA(MATCH($BW121,'2016'!$A$52:$A$307,0)),257,MATCH($BW121,'2016'!$A$52:$A$307,0))</f>
        <v>29</v>
      </c>
      <c r="CQ121">
        <f t="shared" si="57"/>
        <v>179</v>
      </c>
      <c r="CR121" s="281"/>
      <c r="CS121" s="279"/>
      <c r="CT121" s="278">
        <f t="shared" si="58"/>
        <v>0</v>
      </c>
      <c r="CU121" s="279">
        <f t="shared" si="44"/>
        <v>0</v>
      </c>
      <c r="CV121" s="279">
        <f t="shared" si="45"/>
        <v>0</v>
      </c>
      <c r="CW121" s="279">
        <f t="shared" si="46"/>
        <v>4</v>
      </c>
      <c r="CX121" s="279">
        <f t="shared" si="47"/>
        <v>33.666400000000003</v>
      </c>
      <c r="CY121" s="279">
        <f t="shared" si="48"/>
        <v>44.44202224</v>
      </c>
      <c r="CZ121" s="279">
        <f t="shared" si="49"/>
        <v>71.625052025184004</v>
      </c>
      <c r="DA121" s="279">
        <f t="shared" si="50"/>
        <v>52.745259679987655</v>
      </c>
      <c r="DB121" s="279">
        <f t="shared" si="51"/>
        <v>35.159990102679771</v>
      </c>
      <c r="DC121" s="279">
        <f t="shared" si="59"/>
        <v>23.437649402446333</v>
      </c>
      <c r="DD121" s="279">
        <f t="shared" si="60"/>
        <v>15.623537091670725</v>
      </c>
      <c r="DE121" s="279">
        <f t="shared" si="61"/>
        <v>10.414649825307706</v>
      </c>
      <c r="DF121" s="279">
        <f t="shared" si="62"/>
        <v>6.9424055735501158</v>
      </c>
      <c r="DG121" s="279">
        <f t="shared" si="63"/>
        <v>8.6278075553285074</v>
      </c>
      <c r="DH121" s="280">
        <f t="shared" si="80"/>
        <v>5.7512965163819825</v>
      </c>
      <c r="DI121" s="280">
        <f t="shared" si="81"/>
        <v>26.833814257820229</v>
      </c>
      <c r="DJ121" s="154">
        <f t="shared" si="52"/>
        <v>251</v>
      </c>
      <c r="DK121" s="279">
        <f t="shared" si="64"/>
        <v>179</v>
      </c>
      <c r="DL121" s="97"/>
      <c r="DM121" s="154"/>
      <c r="DN121" s="267">
        <f t="shared" si="65"/>
        <v>0</v>
      </c>
      <c r="DO121" s="154">
        <f t="shared" si="66"/>
        <v>0</v>
      </c>
      <c r="DP121" s="154">
        <f t="shared" si="67"/>
        <v>0</v>
      </c>
      <c r="DQ121" s="154">
        <f t="shared" si="68"/>
        <v>4</v>
      </c>
      <c r="DR121" s="154">
        <f t="shared" si="69"/>
        <v>35</v>
      </c>
      <c r="DS121" s="154">
        <f t="shared" si="70"/>
        <v>57</v>
      </c>
      <c r="DT121" s="154">
        <f t="shared" si="71"/>
        <v>99</v>
      </c>
      <c r="DU121" s="154">
        <f t="shared" si="72"/>
        <v>104</v>
      </c>
      <c r="DV121" s="154">
        <f t="shared" si="73"/>
        <v>104</v>
      </c>
      <c r="DW121" s="154">
        <f t="shared" si="74"/>
        <v>104</v>
      </c>
      <c r="DX121" s="154">
        <f t="shared" si="75"/>
        <v>104</v>
      </c>
      <c r="DY121" s="154">
        <f t="shared" si="76"/>
        <v>104</v>
      </c>
      <c r="DZ121" s="154">
        <f t="shared" si="77"/>
        <v>104</v>
      </c>
      <c r="EA121" s="154">
        <f t="shared" si="78"/>
        <v>108</v>
      </c>
      <c r="EB121" s="264">
        <f t="shared" si="82"/>
        <v>108</v>
      </c>
      <c r="EC121" s="264">
        <f t="shared" si="83"/>
        <v>131</v>
      </c>
      <c r="ED121" s="154">
        <f t="shared" si="53"/>
        <v>75</v>
      </c>
    </row>
    <row r="122" spans="2:137" ht="13" thickBot="1" x14ac:dyDescent="0.3">
      <c r="B122" s="162">
        <v>64</v>
      </c>
      <c r="C122" s="50">
        <f t="shared" si="42"/>
        <v>4</v>
      </c>
      <c r="D122" s="50">
        <f t="shared" si="54"/>
        <v>4</v>
      </c>
      <c r="E122" s="97"/>
      <c r="F122" s="2">
        <f t="shared" si="79"/>
        <v>117</v>
      </c>
      <c r="G122" s="207">
        <v>842</v>
      </c>
      <c r="H122" s="98">
        <f>15- COUNTIF(L122:AC122,"#N/A")</f>
        <v>4</v>
      </c>
      <c r="I122" s="131">
        <f>SUM(AH122:AY122)+SUM(BE122:BT122)</f>
        <v>62</v>
      </c>
      <c r="J122" s="398">
        <f>DI122</f>
        <v>26.814578585235907</v>
      </c>
      <c r="K122" s="456" t="str">
        <f>IF(ISNUMBER(MATCH(G122,'[4]OPR data'!$A$3:$A$2900,0)),"Y","N")</f>
        <v>Y</v>
      </c>
      <c r="L122" s="110"/>
      <c r="M122" s="233"/>
      <c r="N122" s="469" t="e">
        <f>(INDEX(Finish_table!R$4:R$83,MATCH('16 Year_History_Results'!$G122,Finish_table!S$4:S$83,0),1))</f>
        <v>#N/A</v>
      </c>
      <c r="O122" s="233" t="e">
        <f>(INDEX(Finish_table!Z$4:Z$99,MATCH('16 Year_History_Results'!$G122,Finish_table!AA$4:AA$99,0),1))</f>
        <v>#N/A</v>
      </c>
      <c r="P122" s="233" t="e">
        <f>(INDEX(Finish_table!AI$4:AI$99,MATCH('16 Year_History_Results'!$G122,Finish_table!AJ$4:AJ$99,0),1))</f>
        <v>#N/A</v>
      </c>
      <c r="Q122" s="233" t="e">
        <f>(INDEX(Finish_table!AR$4:AR$99,MATCH('16 Year_History_Results'!$G122,Finish_table!AS$4:AS$99,0),1))</f>
        <v>#N/A</v>
      </c>
      <c r="R122" s="233" t="e">
        <f>(INDEX(Finish_table!BA$4:BA$99,MATCH('16 Year_History_Results'!$G122,Finish_table!BB$4:BB$99,0),1))</f>
        <v>#N/A</v>
      </c>
      <c r="S122" s="233" t="e">
        <f>(INDEX(Finish_table!BJ$4:BJ$99,MATCH('16 Year_History_Results'!$G122,Finish_table!BK$4:BK$99,0),1))</f>
        <v>#N/A</v>
      </c>
      <c r="T122" s="233" t="e">
        <f>(INDEX(Finish_table!BS$4:BS$99,MATCH('16 Year_History_Results'!$G122,Finish_table!BT$4:BT$99,0),1))</f>
        <v>#N/A</v>
      </c>
      <c r="U122" s="233" t="str">
        <f>(INDEX(Finish_table!CB$4:CB$99,MATCH('16 Year_History_Results'!$G122,Finish_table!CC$4:CC$99,0),1))</f>
        <v>F</v>
      </c>
      <c r="V122" s="233" t="e">
        <f>(INDEX(Finish_table!CK$4:CK$99,MATCH('16 Year_History_Results'!$G122,Finish_table!CL$4:CL$99,0),1))</f>
        <v>#N/A</v>
      </c>
      <c r="W122" s="233" t="e">
        <f>(INDEX(Finish_table!CT$4:CT$99,MATCH('16 Year_History_Results'!$G122,Finish_table!CU$4:CU$99,0),1))</f>
        <v>#N/A</v>
      </c>
      <c r="X122" s="233" t="str">
        <f>(INDEX(Finish_table!DC$4:DC$99,MATCH('16 Year_History_Results'!$G122,Finish_table!DD$4:DD$99,0),1))</f>
        <v>QF</v>
      </c>
      <c r="Y122" s="233" t="e">
        <f>(INDEX(Finish_table!DL$4:DL$99,MATCH('16 Year_History_Results'!$G122,Finish_table!DM$4:DM$99,0),1))</f>
        <v>#N/A</v>
      </c>
      <c r="Z122" s="233" t="e">
        <f>(INDEX(Finish_table!DU$4:DU$99,MATCH('16 Year_History_Results'!$G122,Finish_table!DV$4:DV$99,0),1))</f>
        <v>#N/A</v>
      </c>
      <c r="AA122" s="233" t="str">
        <f>(INDEX(Finish_table!ED$4:ED$140,MATCH('16 Year_History_Results'!$G122,Finish_table!EE$4:EE$140,0),1))</f>
        <v>SF</v>
      </c>
      <c r="AB122" s="233" t="str">
        <f>(INDEX(Finish_table!EM$4:EM$224,MATCH('16 Year_History_Results'!$G122,Finish_table!EN$4:EN$224,0),1))</f>
        <v>QF</v>
      </c>
      <c r="AC122" s="253" t="str">
        <f>(INDEX(Finish_table!EW$4:EW$224,MATCH('16 Year_History_Results'!$G122,Finish_table!EX$4:EX$224,0),1))</f>
        <v>QF</v>
      </c>
      <c r="AD122" s="2"/>
      <c r="AE122" s="97"/>
      <c r="AG122">
        <f t="shared" si="43"/>
        <v>842</v>
      </c>
      <c r="AH122" s="110"/>
      <c r="AI122" s="2"/>
      <c r="AJ122" s="146">
        <f>INDEX('2001'!$C$44:$C$140,'16 Year_History_Results'!BZ122)</f>
        <v>0</v>
      </c>
      <c r="AK122" s="2">
        <f>INDEX('2002'!$C$44:$C$140,'16 Year_History_Results'!CA122)</f>
        <v>0</v>
      </c>
      <c r="AL122" s="2">
        <f>INDEX('2003'!$C$44:$C$140,'16 Year_History_Results'!CB122)</f>
        <v>0</v>
      </c>
      <c r="AM122" s="2">
        <f>INDEX('2004'!$C$44:$C$140,'16 Year_History_Results'!CC122)</f>
        <v>0</v>
      </c>
      <c r="AN122" s="2">
        <f>INDEX('2005'!$C$44:$C$140,'16 Year_History_Results'!CD122)</f>
        <v>0</v>
      </c>
      <c r="AO122" s="2">
        <f>INDEX('2006'!$C$44:$C$140,'16 Year_History_Results'!CE122)</f>
        <v>0</v>
      </c>
      <c r="AP122" s="2">
        <f>INDEX('2007'!$C$44:$C$140,'16 Year_History_Results'!CF122)</f>
        <v>0</v>
      </c>
      <c r="AQ122" s="2">
        <f>INDEX('2008'!$C$44:$C$140,'16 Year_History_Results'!CG122)</f>
        <v>20</v>
      </c>
      <c r="AR122" s="2">
        <f>INDEX('2009'!$C$44:$C$140,'16 Year_History_Results'!CH122)</f>
        <v>0</v>
      </c>
      <c r="AS122" s="2">
        <f>INDEX('2010'!$C$44:$C$140,'16 Year_History_Results'!CI122)</f>
        <v>0</v>
      </c>
      <c r="AT122" s="2">
        <f>INDEX('2011'!$C$44:$C$140,'16 Year_History_Results'!CJ122)</f>
        <v>0</v>
      </c>
      <c r="AU122" s="2">
        <f>INDEX('2012'!$C$44:$C$140,'16 Year_History_Results'!CK122)</f>
        <v>0</v>
      </c>
      <c r="AV122" s="2">
        <f>INDEX('2013'!$C$44:$C$140,'16 Year_History_Results'!CL122)</f>
        <v>0</v>
      </c>
      <c r="AW122" s="2">
        <f>INDEX('2014'!$C$52:$C$180,'16 Year_History_Results'!CM122)</f>
        <v>5</v>
      </c>
      <c r="AX122" s="2">
        <f>INDEX('2015'!$E$52:$E$308,'16 Year_History_Results'!CN122)</f>
        <v>0</v>
      </c>
      <c r="AY122" s="147">
        <f>INDEX('2016'!$E$52:$E$308,'16 Year_History_Results'!CO122)</f>
        <v>0</v>
      </c>
      <c r="AZ122" s="2"/>
      <c r="BA122" s="2"/>
      <c r="BB122">
        <f t="shared" si="55"/>
        <v>842</v>
      </c>
      <c r="BC122" s="110"/>
      <c r="BD122" s="2"/>
      <c r="BE122" s="146">
        <f>INDEX('2001'!$B$44:$B$140,'16 Year_History_Results'!BZ122)</f>
        <v>0</v>
      </c>
      <c r="BF122" s="2">
        <f>INDEX('2002'!$B$44:$B$140,'16 Year_History_Results'!CA122)</f>
        <v>0</v>
      </c>
      <c r="BG122" s="2">
        <f>INDEX('2003'!$B$44:$B$140,'16 Year_History_Results'!CB122)</f>
        <v>0</v>
      </c>
      <c r="BH122" s="2">
        <f>INDEX('2004'!$B$44:$B$140,'16 Year_History_Results'!CC122)</f>
        <v>0</v>
      </c>
      <c r="BI122" s="2">
        <f>INDEX('2005'!$B$44:$B$140,'16 Year_History_Results'!CD122)</f>
        <v>0</v>
      </c>
      <c r="BJ122" s="2">
        <f>INDEX('2006'!$B$44:$B$140,'16 Year_History_Results'!CE122)</f>
        <v>0</v>
      </c>
      <c r="BK122" s="2">
        <f>INDEX('2007'!$B$44:$B$140,'16 Year_History_Results'!CF122)</f>
        <v>0</v>
      </c>
      <c r="BL122" s="2">
        <f>INDEX('2008'!$B$44:$B$140,'16 Year_History_Results'!CG122)</f>
        <v>4</v>
      </c>
      <c r="BM122" s="2">
        <f>INDEX('2009'!$B$44:$B$140,'16 Year_History_Results'!CH122)</f>
        <v>0</v>
      </c>
      <c r="BN122" s="2">
        <f>INDEX('2010'!$B$44:$B$140,'16 Year_History_Results'!CI122)</f>
        <v>0</v>
      </c>
      <c r="BO122" s="2">
        <f>INDEX('2011'!$B$44:$B$140,'16 Year_History_Results'!CJ122)</f>
        <v>5</v>
      </c>
      <c r="BP122" s="2">
        <f>INDEX('2012'!$B$44:$B$140,'16 Year_History_Results'!CK122)</f>
        <v>0</v>
      </c>
      <c r="BQ122" s="2">
        <f>INDEX('2013'!$B$44:$B$140,'16 Year_History_Results'!CL122)</f>
        <v>0</v>
      </c>
      <c r="BR122" s="2">
        <f>INDEX('2014'!$B$52:$B$180,'16 Year_History_Results'!CM122)</f>
        <v>0</v>
      </c>
      <c r="BS122" s="147">
        <f>INDEX('2015'!$B$52:$B$308,'16 Year_History_Results'!CN122)</f>
        <v>15</v>
      </c>
      <c r="BT122" s="147">
        <f>INDEX('2016'!$B$52:$B$308,'16 Year_History_Results'!CO122)</f>
        <v>13</v>
      </c>
      <c r="BW122">
        <f t="shared" si="56"/>
        <v>842</v>
      </c>
      <c r="BX122" s="110"/>
      <c r="BY122" s="2"/>
      <c r="BZ122" s="146">
        <f>IF(ISNA(MATCH($BW122,'2001'!$A$44:$A$139,0)),97,MATCH($BW122,'2001'!$A$44:$A$139,0))</f>
        <v>97</v>
      </c>
      <c r="CA122" s="2">
        <f>IF(ISNA(MATCH($BW122,'2002'!$A$44:$A$139,0)),97,MATCH($BW122,'2002'!$A$44:$A$139,0))</f>
        <v>97</v>
      </c>
      <c r="CB122" s="2">
        <f>IF(ISNA(MATCH($BW122,'2003'!$A$44:$A$139,0)),97,MATCH($BW122,'2003'!$A$44:$A$139,0))</f>
        <v>97</v>
      </c>
      <c r="CC122" s="2">
        <f>IF(ISNA(MATCH($BW122,'2004'!$A$44:$A$139,0)),97,MATCH($BW122,'2004'!$A$44:$A$139,0))</f>
        <v>97</v>
      </c>
      <c r="CD122" s="2">
        <f>IF(ISNA(MATCH($BW122,'2005'!$A$44:$A$139,0)),97,MATCH($BW122,'2005'!$A$44:$A$139,0))</f>
        <v>97</v>
      </c>
      <c r="CE122" s="2">
        <f>IF(ISNA(MATCH($BW122,'2006'!$A$44:$A$139,0)),97,MATCH($BW122,'2006'!$A$44:$A$139,0))</f>
        <v>97</v>
      </c>
      <c r="CF122" s="2">
        <f>IF(ISNA(MATCH($BW122,'2007'!$A$44:$A$139,0)),97,MATCH($BW122,'2007'!$A$44:$A$139,0))</f>
        <v>97</v>
      </c>
      <c r="CG122" s="2">
        <f>IF(ISNA(MATCH($BW122,'2008'!$A$44:$A$139,0)),97,MATCH($BW122,'2008'!$A$44:$A$139,0))</f>
        <v>60</v>
      </c>
      <c r="CH122" s="2">
        <f>IF(ISNA(MATCH($BW122,'2009'!$A$44:$A$139,0)),97,MATCH($BW122,'2009'!$A$44:$A$139,0))</f>
        <v>97</v>
      </c>
      <c r="CI122" s="2">
        <f>IF(ISNA(MATCH($BW122,'2010'!$A$44:$A$139,0)),97,MATCH($BW122,'2010'!$A$44:$A$139,0))</f>
        <v>97</v>
      </c>
      <c r="CJ122" s="2">
        <f>IF(ISNA(MATCH($BW122,'2011'!$A$44:$A$139,0)),97,MATCH($BW122,'2011'!$A$44:$A$139,0))</f>
        <v>44</v>
      </c>
      <c r="CK122" s="2">
        <f>IF(ISNA(MATCH($BW122,'2012'!$A$44:$A$139,0)),97,MATCH($BW122,'2012'!$A$44:$A$139,0))</f>
        <v>97</v>
      </c>
      <c r="CL122" s="2">
        <f>IF(ISNA(MATCH($BW122,'2013'!$A$44:$A$139,0)),97,MATCH($BW122,'2013'!$A$44:$A$139,0))</f>
        <v>97</v>
      </c>
      <c r="CM122" s="2">
        <f>IF(ISNA(MATCH($BW122,'2014'!$A$52:$A$179,0)),129,MATCH($BW122,'2014'!$A$52:$A$179,0))</f>
        <v>47</v>
      </c>
      <c r="CN122" s="147">
        <f>IF(ISNA(MATCH($BW122,'2015'!$A$52:$A$307,0)),257,MATCH($BW122,'2015'!$A$52:$A$307,0))</f>
        <v>75</v>
      </c>
      <c r="CO122" s="147">
        <f>IF(ISNA(MATCH($BW122,'2016'!$A$52:$A$307,0)),257,MATCH($BW122,'2016'!$A$52:$A$307,0))</f>
        <v>70</v>
      </c>
      <c r="CQ122">
        <f t="shared" si="57"/>
        <v>842</v>
      </c>
      <c r="CR122" s="281"/>
      <c r="CS122" s="279"/>
      <c r="CT122" s="278">
        <f t="shared" si="58"/>
        <v>0</v>
      </c>
      <c r="CU122" s="279">
        <f t="shared" si="44"/>
        <v>0</v>
      </c>
      <c r="CV122" s="279">
        <f t="shared" si="45"/>
        <v>0</v>
      </c>
      <c r="CW122" s="279">
        <f t="shared" si="46"/>
        <v>0</v>
      </c>
      <c r="CX122" s="279">
        <f t="shared" si="47"/>
        <v>0</v>
      </c>
      <c r="CY122" s="279">
        <f t="shared" si="48"/>
        <v>0</v>
      </c>
      <c r="CZ122" s="279">
        <f t="shared" si="49"/>
        <v>0</v>
      </c>
      <c r="DA122" s="279">
        <f t="shared" si="50"/>
        <v>24</v>
      </c>
      <c r="DB122" s="279">
        <f t="shared" si="51"/>
        <v>15.9984</v>
      </c>
      <c r="DC122" s="279">
        <f t="shared" si="59"/>
        <v>10.66453344</v>
      </c>
      <c r="DD122" s="279">
        <f t="shared" si="60"/>
        <v>12.108977991103998</v>
      </c>
      <c r="DE122" s="279">
        <f t="shared" si="61"/>
        <v>8.0718447288699249</v>
      </c>
      <c r="DF122" s="279">
        <f t="shared" si="62"/>
        <v>5.3806916962646918</v>
      </c>
      <c r="DG122" s="279">
        <f t="shared" si="63"/>
        <v>8.5867690847300437</v>
      </c>
      <c r="DH122" s="280">
        <f t="shared" si="80"/>
        <v>20.723940271881048</v>
      </c>
      <c r="DI122" s="280">
        <f t="shared" si="81"/>
        <v>26.814578585235907</v>
      </c>
      <c r="DJ122" s="154">
        <f t="shared" si="52"/>
        <v>120</v>
      </c>
      <c r="DK122" s="279">
        <f t="shared" si="64"/>
        <v>842</v>
      </c>
      <c r="DL122" s="97"/>
      <c r="DM122" s="154"/>
      <c r="DN122" s="267">
        <f t="shared" si="65"/>
        <v>0</v>
      </c>
      <c r="DO122" s="154">
        <f t="shared" si="66"/>
        <v>0</v>
      </c>
      <c r="DP122" s="154">
        <f t="shared" si="67"/>
        <v>0</v>
      </c>
      <c r="DQ122" s="154">
        <f t="shared" si="68"/>
        <v>0</v>
      </c>
      <c r="DR122" s="154">
        <f t="shared" si="69"/>
        <v>0</v>
      </c>
      <c r="DS122" s="154">
        <f t="shared" si="70"/>
        <v>0</v>
      </c>
      <c r="DT122" s="154">
        <f t="shared" si="71"/>
        <v>0</v>
      </c>
      <c r="DU122" s="154">
        <f t="shared" si="72"/>
        <v>24</v>
      </c>
      <c r="DV122" s="154">
        <f t="shared" si="73"/>
        <v>24</v>
      </c>
      <c r="DW122" s="154">
        <f t="shared" si="74"/>
        <v>24</v>
      </c>
      <c r="DX122" s="154">
        <f t="shared" si="75"/>
        <v>29</v>
      </c>
      <c r="DY122" s="154">
        <f t="shared" si="76"/>
        <v>29</v>
      </c>
      <c r="DZ122" s="154">
        <f t="shared" si="77"/>
        <v>29</v>
      </c>
      <c r="EA122" s="154">
        <f t="shared" si="78"/>
        <v>34</v>
      </c>
      <c r="EB122" s="264">
        <f t="shared" si="82"/>
        <v>49</v>
      </c>
      <c r="EC122" s="264">
        <f t="shared" si="83"/>
        <v>62</v>
      </c>
      <c r="ED122" s="154">
        <f t="shared" si="53"/>
        <v>169</v>
      </c>
    </row>
    <row r="123" spans="2:137" ht="13" thickBot="1" x14ac:dyDescent="0.3">
      <c r="B123" s="162">
        <v>65</v>
      </c>
      <c r="C123" s="50">
        <f t="shared" si="42"/>
        <v>1</v>
      </c>
      <c r="D123" s="50">
        <f t="shared" si="54"/>
        <v>0</v>
      </c>
      <c r="E123" s="97"/>
      <c r="F123" s="2">
        <f t="shared" si="79"/>
        <v>118</v>
      </c>
      <c r="G123" s="494">
        <v>624</v>
      </c>
      <c r="H123" s="98">
        <f>15- COUNTIF(L123:AC123,"#N/A")</f>
        <v>4</v>
      </c>
      <c r="I123" s="131">
        <f>SUM(AH123:AY123)+SUM(BE123:BT123)</f>
        <v>66</v>
      </c>
      <c r="J123" s="398">
        <f>DI123</f>
        <v>26.347382034368934</v>
      </c>
      <c r="K123" s="456" t="str">
        <f>IF(ISNUMBER(MATCH(G123,'[4]OPR data'!$A$3:$A$2900,0)),"Y","N")</f>
        <v>Y</v>
      </c>
      <c r="L123" s="110"/>
      <c r="M123" s="233"/>
      <c r="N123" s="469" t="e">
        <f>(INDEX(Finish_table!R$4:R$83,MATCH('16 Year_History_Results'!$G123,Finish_table!S$4:S$83,0),1))</f>
        <v>#N/A</v>
      </c>
      <c r="O123" s="233" t="e">
        <f>(INDEX(Finish_table!Z$4:Z$99,MATCH('16 Year_History_Results'!$G123,Finish_table!AA$4:AA$99,0),1))</f>
        <v>#N/A</v>
      </c>
      <c r="P123" s="233" t="e">
        <f>(INDEX(Finish_table!AI$4:AI$99,MATCH('16 Year_History_Results'!$G123,Finish_table!AJ$4:AJ$99,0),1))</f>
        <v>#N/A</v>
      </c>
      <c r="Q123" s="233" t="e">
        <f>(INDEX(Finish_table!AR$4:AR$99,MATCH('16 Year_History_Results'!$G123,Finish_table!AS$4:AS$99,0),1))</f>
        <v>#N/A</v>
      </c>
      <c r="R123" s="233" t="e">
        <f>(INDEX(Finish_table!BA$4:BA$99,MATCH('16 Year_History_Results'!$G123,Finish_table!BB$4:BB$99,0),1))</f>
        <v>#N/A</v>
      </c>
      <c r="S123" s="233" t="e">
        <f>(INDEX(Finish_table!BJ$4:BJ$99,MATCH('16 Year_History_Results'!$G123,Finish_table!BK$4:BK$99,0),1))</f>
        <v>#N/A</v>
      </c>
      <c r="T123" s="233" t="e">
        <f>(INDEX(Finish_table!BS$4:BS$99,MATCH('16 Year_History_Results'!$G123,Finish_table!BT$4:BT$99,0),1))</f>
        <v>#N/A</v>
      </c>
      <c r="U123" s="233" t="e">
        <f>(INDEX(Finish_table!CB$4:CB$99,MATCH('16 Year_History_Results'!$G123,Finish_table!CC$4:CC$99,0),1))</f>
        <v>#N/A</v>
      </c>
      <c r="V123" s="233" t="str">
        <f>(INDEX(Finish_table!CK$4:CK$99,MATCH('16 Year_History_Results'!$G123,Finish_table!CL$4:CL$99,0),1))</f>
        <v>QF</v>
      </c>
      <c r="W123" s="233" t="str">
        <f>(INDEX(Finish_table!CT$4:CT$99,MATCH('16 Year_History_Results'!$G123,Finish_table!CU$4:CU$99,0),1))</f>
        <v>QF</v>
      </c>
      <c r="X123" s="233" t="e">
        <f>(INDEX(Finish_table!DC$4:DC$99,MATCH('16 Year_History_Results'!$G123,Finish_table!DD$4:DD$99,0),1))</f>
        <v>#N/A</v>
      </c>
      <c r="Y123" s="233" t="str">
        <f>(INDEX(Finish_table!DL$4:DL$99,MATCH('16 Year_History_Results'!$G123,Finish_table!DM$4:DM$99,0),1))</f>
        <v>SF</v>
      </c>
      <c r="Z123" s="233" t="e">
        <f>(INDEX(Finish_table!DU$4:DU$99,MATCH('16 Year_History_Results'!$G123,Finish_table!DV$4:DV$99,0),1))</f>
        <v>#N/A</v>
      </c>
      <c r="AA123" s="233" t="str">
        <f>(INDEX(Finish_table!ED$4:ED$140,MATCH('16 Year_History_Results'!$G123,Finish_table!EE$4:EE$140,0),1))</f>
        <v>QF</v>
      </c>
      <c r="AB123" s="233" t="str">
        <f>(INDEX(Finish_table!EM$4:EM$224,MATCH('16 Year_History_Results'!$G123,Finish_table!EN$4:EN$224,0),1))</f>
        <v>SF</v>
      </c>
      <c r="AC123" s="253" t="e">
        <f>(INDEX(Finish_table!EW$4:EW$224,MATCH('16 Year_History_Results'!$G123,Finish_table!EX$4:EX$224,0),1))</f>
        <v>#N/A</v>
      </c>
      <c r="AD123" s="2"/>
      <c r="AE123" s="97"/>
      <c r="AG123">
        <f t="shared" si="43"/>
        <v>624</v>
      </c>
      <c r="AH123" s="110"/>
      <c r="AI123" s="2"/>
      <c r="AJ123" s="146">
        <f>INDEX('2001'!$C$44:$C$140,'16 Year_History_Results'!BZ123)</f>
        <v>0</v>
      </c>
      <c r="AK123" s="2">
        <f>INDEX('2002'!$C$44:$C$140,'16 Year_History_Results'!CA123)</f>
        <v>0</v>
      </c>
      <c r="AL123" s="2">
        <f>INDEX('2003'!$C$44:$C$140,'16 Year_History_Results'!CB123)</f>
        <v>0</v>
      </c>
      <c r="AM123" s="2">
        <f>INDEX('2004'!$C$44:$C$140,'16 Year_History_Results'!CC123)</f>
        <v>0</v>
      </c>
      <c r="AN123" s="2">
        <f>INDEX('2005'!$C$44:$C$140,'16 Year_History_Results'!CD123)</f>
        <v>0</v>
      </c>
      <c r="AO123" s="2">
        <f>INDEX('2006'!$C$44:$C$140,'16 Year_History_Results'!CE123)</f>
        <v>0</v>
      </c>
      <c r="AP123" s="2">
        <f>INDEX('2007'!$C$44:$C$140,'16 Year_History_Results'!CF123)</f>
        <v>0</v>
      </c>
      <c r="AQ123" s="2">
        <f>INDEX('2008'!$C$44:$C$140,'16 Year_History_Results'!CG123)</f>
        <v>0</v>
      </c>
      <c r="AR123" s="2">
        <f>INDEX('2009'!$C$44:$C$140,'16 Year_History_Results'!CH123)</f>
        <v>0</v>
      </c>
      <c r="AS123" s="2">
        <f>INDEX('2010'!$C$44:$C$140,'16 Year_History_Results'!CI123)</f>
        <v>0</v>
      </c>
      <c r="AT123" s="2">
        <f>INDEX('2011'!$C$44:$C$140,'16 Year_History_Results'!CJ123)</f>
        <v>0</v>
      </c>
      <c r="AU123" s="2">
        <f>INDEX('2012'!$C$44:$C$140,'16 Year_History_Results'!CK123)</f>
        <v>10</v>
      </c>
      <c r="AV123" s="2">
        <f>INDEX('2013'!$C$44:$C$140,'16 Year_History_Results'!CL123)</f>
        <v>0</v>
      </c>
      <c r="AW123" s="2">
        <f>INDEX('2014'!$C$52:$C$180,'16 Year_History_Results'!CM123)</f>
        <v>0</v>
      </c>
      <c r="AX123" s="2">
        <f>INDEX('2015'!$E$52:$E$308,'16 Year_History_Results'!CN123)</f>
        <v>10</v>
      </c>
      <c r="AY123" s="147">
        <f>INDEX('2016'!$E$52:$E$308,'16 Year_History_Results'!CO123)</f>
        <v>0</v>
      </c>
      <c r="AZ123" s="2"/>
      <c r="BA123" s="2"/>
      <c r="BB123">
        <f t="shared" si="55"/>
        <v>624</v>
      </c>
      <c r="BC123" s="110"/>
      <c r="BD123" s="2"/>
      <c r="BE123" s="146">
        <f>INDEX('2001'!$B$44:$B$140,'16 Year_History_Results'!BZ123)</f>
        <v>0</v>
      </c>
      <c r="BF123" s="2">
        <f>INDEX('2002'!$B$44:$B$140,'16 Year_History_Results'!CA123)</f>
        <v>0</v>
      </c>
      <c r="BG123" s="2">
        <f>INDEX('2003'!$B$44:$B$140,'16 Year_History_Results'!CB123)</f>
        <v>0</v>
      </c>
      <c r="BH123" s="2">
        <f>INDEX('2004'!$B$44:$B$140,'16 Year_History_Results'!CC123)</f>
        <v>0</v>
      </c>
      <c r="BI123" s="2">
        <f>INDEX('2005'!$B$44:$B$140,'16 Year_History_Results'!CD123)</f>
        <v>0</v>
      </c>
      <c r="BJ123" s="2">
        <f>INDEX('2006'!$B$44:$B$140,'16 Year_History_Results'!CE123)</f>
        <v>0</v>
      </c>
      <c r="BK123" s="2">
        <f>INDEX('2007'!$B$44:$B$140,'16 Year_History_Results'!CF123)</f>
        <v>0</v>
      </c>
      <c r="BL123" s="2">
        <f>INDEX('2008'!$B$44:$B$140,'16 Year_History_Results'!CG123)</f>
        <v>0</v>
      </c>
      <c r="BM123" s="2">
        <f>INDEX('2009'!$B$44:$B$140,'16 Year_History_Results'!CH123)</f>
        <v>4</v>
      </c>
      <c r="BN123" s="2">
        <f>INDEX('2010'!$B$44:$B$140,'16 Year_History_Results'!CI123)</f>
        <v>5</v>
      </c>
      <c r="BO123" s="2">
        <f>INDEX('2011'!$B$44:$B$140,'16 Year_History_Results'!CJ123)</f>
        <v>0</v>
      </c>
      <c r="BP123" s="2">
        <f>INDEX('2012'!$B$44:$B$140,'16 Year_History_Results'!CK123)</f>
        <v>12</v>
      </c>
      <c r="BQ123" s="2">
        <f>INDEX('2013'!$B$44:$B$140,'16 Year_History_Results'!CL123)</f>
        <v>0</v>
      </c>
      <c r="BR123" s="2">
        <f>INDEX('2014'!$B$52:$B$180,'16 Year_History_Results'!CM123)</f>
        <v>9</v>
      </c>
      <c r="BS123" s="147">
        <f>INDEX('2015'!$B$52:$B$308,'16 Year_History_Results'!CN123)</f>
        <v>16</v>
      </c>
      <c r="BT123" s="147">
        <f>INDEX('2016'!$B$52:$B$308,'16 Year_History_Results'!CO123)</f>
        <v>0</v>
      </c>
      <c r="BW123">
        <f t="shared" si="56"/>
        <v>624</v>
      </c>
      <c r="BX123" s="110"/>
      <c r="BY123" s="2"/>
      <c r="BZ123" s="146">
        <f>IF(ISNA(MATCH($BW123,'2001'!$A$44:$A$139,0)),97,MATCH($BW123,'2001'!$A$44:$A$139,0))</f>
        <v>97</v>
      </c>
      <c r="CA123" s="2">
        <f>IF(ISNA(MATCH($BW123,'2002'!$A$44:$A$139,0)),97,MATCH($BW123,'2002'!$A$44:$A$139,0))</f>
        <v>97</v>
      </c>
      <c r="CB123" s="2">
        <f>IF(ISNA(MATCH($BW123,'2003'!$A$44:$A$139,0)),97,MATCH($BW123,'2003'!$A$44:$A$139,0))</f>
        <v>97</v>
      </c>
      <c r="CC123" s="2">
        <f>IF(ISNA(MATCH($BW123,'2004'!$A$44:$A$139,0)),97,MATCH($BW123,'2004'!$A$44:$A$139,0))</f>
        <v>97</v>
      </c>
      <c r="CD123" s="2">
        <f>IF(ISNA(MATCH($BW123,'2005'!$A$44:$A$139,0)),97,MATCH($BW123,'2005'!$A$44:$A$139,0))</f>
        <v>97</v>
      </c>
      <c r="CE123" s="2">
        <f>IF(ISNA(MATCH($BW123,'2006'!$A$44:$A$139,0)),97,MATCH($BW123,'2006'!$A$44:$A$139,0))</f>
        <v>97</v>
      </c>
      <c r="CF123" s="2">
        <f>IF(ISNA(MATCH($BW123,'2007'!$A$44:$A$139,0)),97,MATCH($BW123,'2007'!$A$44:$A$139,0))</f>
        <v>97</v>
      </c>
      <c r="CG123" s="2">
        <f>IF(ISNA(MATCH($BW123,'2008'!$A$44:$A$139,0)),97,MATCH($BW123,'2008'!$A$44:$A$139,0))</f>
        <v>97</v>
      </c>
      <c r="CH123" s="2">
        <f>IF(ISNA(MATCH($BW123,'2009'!$A$44:$A$139,0)),97,MATCH($BW123,'2009'!$A$44:$A$139,0))</f>
        <v>49</v>
      </c>
      <c r="CI123" s="2">
        <f>IF(ISNA(MATCH($BW123,'2010'!$A$44:$A$139,0)),97,MATCH($BW123,'2010'!$A$44:$A$139,0))</f>
        <v>44</v>
      </c>
      <c r="CJ123" s="2">
        <f>IF(ISNA(MATCH($BW123,'2011'!$A$44:$A$139,0)),97,MATCH($BW123,'2011'!$A$44:$A$139,0))</f>
        <v>97</v>
      </c>
      <c r="CK123" s="2">
        <f>IF(ISNA(MATCH($BW123,'2012'!$A$44:$A$139,0)),97,MATCH($BW123,'2012'!$A$44:$A$139,0))</f>
        <v>40</v>
      </c>
      <c r="CL123" s="2">
        <f>IF(ISNA(MATCH($BW123,'2013'!$A$44:$A$139,0)),97,MATCH($BW123,'2013'!$A$44:$A$139,0))</f>
        <v>97</v>
      </c>
      <c r="CM123" s="2">
        <f>IF(ISNA(MATCH($BW123,'2014'!$A$52:$A$179,0)),129,MATCH($BW123,'2014'!$A$52:$A$179,0))</f>
        <v>44</v>
      </c>
      <c r="CN123" s="147">
        <f>IF(ISNA(MATCH($BW123,'2015'!$A$52:$A$307,0)),257,MATCH($BW123,'2015'!$A$52:$A$307,0))</f>
        <v>69</v>
      </c>
      <c r="CO123" s="147">
        <f>IF(ISNA(MATCH($BW123,'2016'!$A$52:$A$307,0)),257,MATCH($BW123,'2016'!$A$52:$A$307,0))</f>
        <v>257</v>
      </c>
      <c r="CQ123">
        <f t="shared" si="57"/>
        <v>624</v>
      </c>
      <c r="CR123" s="281"/>
      <c r="CS123" s="279"/>
      <c r="CT123" s="278">
        <f t="shared" si="58"/>
        <v>0</v>
      </c>
      <c r="CU123" s="279">
        <f t="shared" si="44"/>
        <v>0</v>
      </c>
      <c r="CV123" s="279">
        <f t="shared" si="45"/>
        <v>0</v>
      </c>
      <c r="CW123" s="279">
        <f t="shared" si="46"/>
        <v>0</v>
      </c>
      <c r="CX123" s="279">
        <f t="shared" si="47"/>
        <v>0</v>
      </c>
      <c r="CY123" s="279">
        <f t="shared" si="48"/>
        <v>0</v>
      </c>
      <c r="CZ123" s="279">
        <f t="shared" si="49"/>
        <v>0</v>
      </c>
      <c r="DA123" s="279">
        <f t="shared" si="50"/>
        <v>0</v>
      </c>
      <c r="DB123" s="279">
        <f t="shared" si="51"/>
        <v>4</v>
      </c>
      <c r="DC123" s="279">
        <f t="shared" si="59"/>
        <v>7.6663999999999994</v>
      </c>
      <c r="DD123" s="279">
        <f t="shared" si="60"/>
        <v>5.1104222399999992</v>
      </c>
      <c r="DE123" s="279">
        <f t="shared" si="61"/>
        <v>25.406607465183999</v>
      </c>
      <c r="DF123" s="279">
        <f t="shared" si="62"/>
        <v>16.936044536291654</v>
      </c>
      <c r="DG123" s="279">
        <f t="shared" si="63"/>
        <v>20.289567287892016</v>
      </c>
      <c r="DH123" s="280">
        <f t="shared" si="80"/>
        <v>39.525025554108815</v>
      </c>
      <c r="DI123" s="280">
        <f t="shared" si="81"/>
        <v>26.347382034368934</v>
      </c>
      <c r="DJ123" s="154">
        <f t="shared" si="52"/>
        <v>61</v>
      </c>
      <c r="DK123" s="279">
        <f t="shared" si="64"/>
        <v>624</v>
      </c>
      <c r="DL123" s="97"/>
      <c r="DM123" s="154"/>
      <c r="DN123" s="267">
        <f t="shared" si="65"/>
        <v>0</v>
      </c>
      <c r="DO123" s="154">
        <f t="shared" si="66"/>
        <v>0</v>
      </c>
      <c r="DP123" s="154">
        <f t="shared" si="67"/>
        <v>0</v>
      </c>
      <c r="DQ123" s="154">
        <f t="shared" si="68"/>
        <v>0</v>
      </c>
      <c r="DR123" s="154">
        <f t="shared" si="69"/>
        <v>0</v>
      </c>
      <c r="DS123" s="154">
        <f t="shared" si="70"/>
        <v>0</v>
      </c>
      <c r="DT123" s="154">
        <f t="shared" si="71"/>
        <v>0</v>
      </c>
      <c r="DU123" s="154">
        <f t="shared" si="72"/>
        <v>0</v>
      </c>
      <c r="DV123" s="154">
        <f t="shared" si="73"/>
        <v>4</v>
      </c>
      <c r="DW123" s="154">
        <f t="shared" si="74"/>
        <v>9</v>
      </c>
      <c r="DX123" s="154">
        <f t="shared" si="75"/>
        <v>9</v>
      </c>
      <c r="DY123" s="154">
        <f t="shared" si="76"/>
        <v>31</v>
      </c>
      <c r="DZ123" s="154">
        <f t="shared" si="77"/>
        <v>31</v>
      </c>
      <c r="EA123" s="154">
        <f t="shared" si="78"/>
        <v>40</v>
      </c>
      <c r="EB123" s="264">
        <f t="shared" si="82"/>
        <v>66</v>
      </c>
      <c r="EC123" s="264">
        <f t="shared" si="83"/>
        <v>66</v>
      </c>
      <c r="ED123" s="154">
        <f t="shared" si="53"/>
        <v>136</v>
      </c>
      <c r="EG123" s="279"/>
    </row>
    <row r="124" spans="2:137" ht="13" thickBot="1" x14ac:dyDescent="0.3">
      <c r="B124" s="164">
        <v>65</v>
      </c>
      <c r="C124" s="50">
        <f t="shared" si="42"/>
        <v>2</v>
      </c>
      <c r="D124" s="50">
        <f t="shared" si="54"/>
        <v>0</v>
      </c>
      <c r="E124" s="97"/>
      <c r="F124" s="2">
        <f t="shared" si="79"/>
        <v>119</v>
      </c>
      <c r="G124" s="207">
        <v>3357</v>
      </c>
      <c r="H124" s="98">
        <f>15- COUNTIF(L124:AC124,"#N/A")</f>
        <v>2</v>
      </c>
      <c r="I124" s="131">
        <f>SUM(AH124:AY124)+SUM(BE124:BT124)</f>
        <v>61</v>
      </c>
      <c r="J124" s="398">
        <f>DI124</f>
        <v>26.299518747154615</v>
      </c>
      <c r="K124" s="456" t="str">
        <f>IF(ISNUMBER(MATCH(G124,'[4]OPR data'!$A$3:$A$2900,0)),"Y","N")</f>
        <v>Y</v>
      </c>
      <c r="L124" s="110"/>
      <c r="M124" s="233"/>
      <c r="N124" s="469" t="e">
        <f>(INDEX(Finish_table!R$4:R$83,MATCH('16 Year_History_Results'!$G124,Finish_table!S$4:S$83,0),1))</f>
        <v>#N/A</v>
      </c>
      <c r="O124" s="233" t="e">
        <f>(INDEX(Finish_table!Z$4:Z$99,MATCH('16 Year_History_Results'!$G124,Finish_table!AA$4:AA$99,0),1))</f>
        <v>#N/A</v>
      </c>
      <c r="P124" s="233" t="e">
        <f>(INDEX(Finish_table!AI$4:AI$99,MATCH('16 Year_History_Results'!$G124,Finish_table!AJ$4:AJ$99,0),1))</f>
        <v>#N/A</v>
      </c>
      <c r="Q124" s="233" t="e">
        <f>(INDEX(Finish_table!AR$4:AR$99,MATCH('16 Year_History_Results'!$G124,Finish_table!AS$4:AS$99,0),1))</f>
        <v>#N/A</v>
      </c>
      <c r="R124" s="233" t="e">
        <f>(INDEX(Finish_table!BA$4:BA$99,MATCH('16 Year_History_Results'!$G124,Finish_table!BB$4:BB$99,0),1))</f>
        <v>#N/A</v>
      </c>
      <c r="S124" s="233" t="e">
        <f>(INDEX(Finish_table!BJ$4:BJ$99,MATCH('16 Year_History_Results'!$G124,Finish_table!BK$4:BK$99,0),1))</f>
        <v>#N/A</v>
      </c>
      <c r="T124" s="233" t="e">
        <f>(INDEX(Finish_table!BS$4:BS$99,MATCH('16 Year_History_Results'!$G124,Finish_table!BT$4:BT$99,0),1))</f>
        <v>#N/A</v>
      </c>
      <c r="U124" s="233" t="e">
        <f>(INDEX(Finish_table!CB$4:CB$99,MATCH('16 Year_History_Results'!$G124,Finish_table!CC$4:CC$99,0),1))</f>
        <v>#N/A</v>
      </c>
      <c r="V124" s="233" t="e">
        <f>(INDEX(Finish_table!CK$4:CK$99,MATCH('16 Year_History_Results'!$G124,Finish_table!CL$4:CL$99,0),1))</f>
        <v>#N/A</v>
      </c>
      <c r="W124" s="233" t="str">
        <f>(INDEX(Finish_table!CT$4:CT$99,MATCH('16 Year_History_Results'!$G124,Finish_table!CU$4:CU$99,0),1))</f>
        <v>W</v>
      </c>
      <c r="X124" s="233" t="e">
        <f>(INDEX(Finish_table!DC$4:DC$99,MATCH('16 Year_History_Results'!$G124,Finish_table!DD$4:DD$99,0),1))</f>
        <v>#N/A</v>
      </c>
      <c r="Y124" s="233" t="str">
        <f>(INDEX(Finish_table!DL$4:DL$99,MATCH('16 Year_History_Results'!$G124,Finish_table!DM$4:DM$99,0),1))</f>
        <v>QF</v>
      </c>
      <c r="Z124" s="233" t="e">
        <f>(INDEX(Finish_table!DU$4:DU$99,MATCH('16 Year_History_Results'!$G124,Finish_table!DV$4:DV$99,0),1))</f>
        <v>#N/A</v>
      </c>
      <c r="AA124" s="233" t="e">
        <f>(INDEX(Finish_table!ED$4:ED$140,MATCH('16 Year_History_Results'!$G124,Finish_table!EE$4:EE$140,0),1))</f>
        <v>#N/A</v>
      </c>
      <c r="AB124" s="233" t="e">
        <f>(INDEX(Finish_table!EM$4:EM$224,MATCH('16 Year_History_Results'!$G124,Finish_table!EN$4:EN$224,0),1))</f>
        <v>#N/A</v>
      </c>
      <c r="AC124" s="253" t="str">
        <f>(INDEX(Finish_table!EW$4:EW$224,MATCH('16 Year_History_Results'!$G124,Finish_table!EX$4:EX$224,0),1))</f>
        <v>SF</v>
      </c>
      <c r="AD124" s="2"/>
      <c r="AE124" s="97"/>
      <c r="AG124">
        <f t="shared" si="43"/>
        <v>3357</v>
      </c>
      <c r="AH124" s="110"/>
      <c r="AI124" s="2"/>
      <c r="AJ124" s="146">
        <f>INDEX('2001'!$C$44:$C$140,'16 Year_History_Results'!BZ124)</f>
        <v>0</v>
      </c>
      <c r="AK124" s="2">
        <f>INDEX('2002'!$C$44:$C$140,'16 Year_History_Results'!CA124)</f>
        <v>0</v>
      </c>
      <c r="AL124" s="2">
        <f>INDEX('2003'!$C$44:$C$140,'16 Year_History_Results'!CB124)</f>
        <v>0</v>
      </c>
      <c r="AM124" s="2">
        <f>INDEX('2004'!$C$44:$C$140,'16 Year_History_Results'!CC124)</f>
        <v>0</v>
      </c>
      <c r="AN124" s="2">
        <f>INDEX('2005'!$C$44:$C$140,'16 Year_History_Results'!CD124)</f>
        <v>0</v>
      </c>
      <c r="AO124" s="2">
        <f>INDEX('2006'!$C$44:$C$140,'16 Year_History_Results'!CE124)</f>
        <v>0</v>
      </c>
      <c r="AP124" s="2">
        <f>INDEX('2007'!$C$44:$C$140,'16 Year_History_Results'!CF124)</f>
        <v>0</v>
      </c>
      <c r="AQ124" s="2">
        <f>INDEX('2008'!$C$44:$C$140,'16 Year_History_Results'!CG124)</f>
        <v>0</v>
      </c>
      <c r="AR124" s="2">
        <f>INDEX('2009'!$C$44:$C$140,'16 Year_History_Results'!CH124)</f>
        <v>0</v>
      </c>
      <c r="AS124" s="2">
        <f>INDEX('2010'!$C$44:$C$140,'16 Year_History_Results'!CI124)</f>
        <v>30</v>
      </c>
      <c r="AT124" s="2">
        <f>INDEX('2011'!$C$44:$C$140,'16 Year_History_Results'!CJ124)</f>
        <v>0</v>
      </c>
      <c r="AU124" s="2">
        <f>INDEX('2012'!$C$44:$C$140,'16 Year_History_Results'!CK124)</f>
        <v>0</v>
      </c>
      <c r="AV124" s="2">
        <f>INDEX('2013'!$C$44:$C$140,'16 Year_History_Results'!CL124)</f>
        <v>0</v>
      </c>
      <c r="AW124" s="2">
        <f>INDEX('2014'!$C$52:$C$180,'16 Year_History_Results'!CM124)</f>
        <v>0</v>
      </c>
      <c r="AX124" s="2">
        <f>INDEX('2015'!$E$52:$E$308,'16 Year_History_Results'!CN124)</f>
        <v>0</v>
      </c>
      <c r="AY124" s="147">
        <f>INDEX('2016'!$E$52:$E$308,'16 Year_History_Results'!CO124)</f>
        <v>10</v>
      </c>
      <c r="AZ124" s="2"/>
      <c r="BA124" s="2"/>
      <c r="BB124">
        <f t="shared" si="55"/>
        <v>3357</v>
      </c>
      <c r="BC124" s="110"/>
      <c r="BD124" s="2"/>
      <c r="BE124" s="146">
        <f>INDEX('2001'!$B$44:$B$140,'16 Year_History_Results'!BZ124)</f>
        <v>0</v>
      </c>
      <c r="BF124" s="2">
        <f>INDEX('2002'!$B$44:$B$140,'16 Year_History_Results'!CA124)</f>
        <v>0</v>
      </c>
      <c r="BG124" s="2">
        <f>INDEX('2003'!$B$44:$B$140,'16 Year_History_Results'!CB124)</f>
        <v>0</v>
      </c>
      <c r="BH124" s="2">
        <f>INDEX('2004'!$B$44:$B$140,'16 Year_History_Results'!CC124)</f>
        <v>0</v>
      </c>
      <c r="BI124" s="2">
        <f>INDEX('2005'!$B$44:$B$140,'16 Year_History_Results'!CD124)</f>
        <v>0</v>
      </c>
      <c r="BJ124" s="2">
        <f>INDEX('2006'!$B$44:$B$140,'16 Year_History_Results'!CE124)</f>
        <v>0</v>
      </c>
      <c r="BK124" s="2">
        <f>INDEX('2007'!$B$44:$B$140,'16 Year_History_Results'!CF124)</f>
        <v>0</v>
      </c>
      <c r="BL124" s="2">
        <f>INDEX('2008'!$B$44:$B$140,'16 Year_History_Results'!CG124)</f>
        <v>0</v>
      </c>
      <c r="BM124" s="2">
        <f>INDEX('2009'!$B$44:$B$140,'16 Year_History_Results'!CH124)</f>
        <v>0</v>
      </c>
      <c r="BN124" s="2">
        <f>INDEX('2010'!$B$44:$B$140,'16 Year_History_Results'!CI124)</f>
        <v>1</v>
      </c>
      <c r="BO124" s="2">
        <f>INDEX('2011'!$B$44:$B$140,'16 Year_History_Results'!CJ124)</f>
        <v>0</v>
      </c>
      <c r="BP124" s="2">
        <f>INDEX('2012'!$B$44:$B$140,'16 Year_History_Results'!CK124)</f>
        <v>8</v>
      </c>
      <c r="BQ124" s="2">
        <f>INDEX('2013'!$B$44:$B$140,'16 Year_History_Results'!CL124)</f>
        <v>0</v>
      </c>
      <c r="BR124" s="2">
        <f>INDEX('2014'!$B$52:$B$180,'16 Year_History_Results'!CM124)</f>
        <v>0</v>
      </c>
      <c r="BS124" s="147">
        <f>INDEX('2015'!$B$52:$B$308,'16 Year_History_Results'!CN124)</f>
        <v>0</v>
      </c>
      <c r="BT124" s="147">
        <f>INDEX('2016'!$B$52:$B$308,'16 Year_History_Results'!CO124)</f>
        <v>12</v>
      </c>
      <c r="BW124">
        <f t="shared" si="56"/>
        <v>3357</v>
      </c>
      <c r="BX124" s="110"/>
      <c r="BY124" s="2"/>
      <c r="BZ124" s="146">
        <f>IF(ISNA(MATCH($BW124,'2001'!$A$44:$A$139,0)),97,MATCH($BW124,'2001'!$A$44:$A$139,0))</f>
        <v>97</v>
      </c>
      <c r="CA124" s="2">
        <f>IF(ISNA(MATCH($BW124,'2002'!$A$44:$A$139,0)),97,MATCH($BW124,'2002'!$A$44:$A$139,0))</f>
        <v>97</v>
      </c>
      <c r="CB124" s="2">
        <f>IF(ISNA(MATCH($BW124,'2003'!$A$44:$A$139,0)),97,MATCH($BW124,'2003'!$A$44:$A$139,0))</f>
        <v>97</v>
      </c>
      <c r="CC124" s="2">
        <f>IF(ISNA(MATCH($BW124,'2004'!$A$44:$A$139,0)),97,MATCH($BW124,'2004'!$A$44:$A$139,0))</f>
        <v>97</v>
      </c>
      <c r="CD124" s="2">
        <f>IF(ISNA(MATCH($BW124,'2005'!$A$44:$A$139,0)),97,MATCH($BW124,'2005'!$A$44:$A$139,0))</f>
        <v>97</v>
      </c>
      <c r="CE124" s="2">
        <f>IF(ISNA(MATCH($BW124,'2006'!$A$44:$A$139,0)),97,MATCH($BW124,'2006'!$A$44:$A$139,0))</f>
        <v>97</v>
      </c>
      <c r="CF124" s="2">
        <f>IF(ISNA(MATCH($BW124,'2007'!$A$44:$A$139,0)),97,MATCH($BW124,'2007'!$A$44:$A$139,0))</f>
        <v>97</v>
      </c>
      <c r="CG124" s="2">
        <f>IF(ISNA(MATCH($BW124,'2008'!$A$44:$A$139,0)),97,MATCH($BW124,'2008'!$A$44:$A$139,0))</f>
        <v>97</v>
      </c>
      <c r="CH124" s="2">
        <f>IF(ISNA(MATCH($BW124,'2009'!$A$44:$A$139,0)),97,MATCH($BW124,'2009'!$A$44:$A$139,0))</f>
        <v>97</v>
      </c>
      <c r="CI124" s="2">
        <f>IF(ISNA(MATCH($BW124,'2010'!$A$44:$A$139,0)),97,MATCH($BW124,'2010'!$A$44:$A$139,0))</f>
        <v>96</v>
      </c>
      <c r="CJ124" s="2">
        <f>IF(ISNA(MATCH($BW124,'2011'!$A$44:$A$139,0)),97,MATCH($BW124,'2011'!$A$44:$A$139,0))</f>
        <v>97</v>
      </c>
      <c r="CK124" s="2">
        <f>IF(ISNA(MATCH($BW124,'2012'!$A$44:$A$139,0)),97,MATCH($BW124,'2012'!$A$44:$A$139,0))</f>
        <v>92</v>
      </c>
      <c r="CL124" s="2">
        <f>IF(ISNA(MATCH($BW124,'2013'!$A$44:$A$139,0)),97,MATCH($BW124,'2013'!$A$44:$A$139,0))</f>
        <v>97</v>
      </c>
      <c r="CM124" s="2">
        <f>IF(ISNA(MATCH($BW124,'2014'!$A$52:$A$179,0)),129,MATCH($BW124,'2014'!$A$52:$A$179,0))</f>
        <v>129</v>
      </c>
      <c r="CN124" s="147">
        <f>IF(ISNA(MATCH($BW124,'2015'!$A$52:$A$307,0)),257,MATCH($BW124,'2015'!$A$52:$A$307,0))</f>
        <v>257</v>
      </c>
      <c r="CO124" s="147">
        <f>IF(ISNA(MATCH($BW124,'2016'!$A$52:$A$307,0)),257,MATCH($BW124,'2016'!$A$52:$A$307,0))</f>
        <v>190</v>
      </c>
      <c r="CQ124">
        <f t="shared" si="57"/>
        <v>3357</v>
      </c>
      <c r="CR124" s="281"/>
      <c r="CS124" s="279"/>
      <c r="CT124" s="278">
        <f t="shared" si="58"/>
        <v>0</v>
      </c>
      <c r="CU124" s="279">
        <f t="shared" si="44"/>
        <v>0</v>
      </c>
      <c r="CV124" s="279">
        <f t="shared" si="45"/>
        <v>0</v>
      </c>
      <c r="CW124" s="279">
        <f t="shared" si="46"/>
        <v>0</v>
      </c>
      <c r="CX124" s="279">
        <f t="shared" si="47"/>
        <v>0</v>
      </c>
      <c r="CY124" s="279">
        <f t="shared" si="48"/>
        <v>0</v>
      </c>
      <c r="CZ124" s="279">
        <f t="shared" si="49"/>
        <v>0</v>
      </c>
      <c r="DA124" s="279">
        <f t="shared" si="50"/>
        <v>0</v>
      </c>
      <c r="DB124" s="279">
        <f t="shared" si="51"/>
        <v>0</v>
      </c>
      <c r="DC124" s="279">
        <f t="shared" si="59"/>
        <v>31</v>
      </c>
      <c r="DD124" s="279">
        <f t="shared" si="60"/>
        <v>20.6646</v>
      </c>
      <c r="DE124" s="279">
        <f t="shared" si="61"/>
        <v>21.775022360000001</v>
      </c>
      <c r="DF124" s="279">
        <f t="shared" si="62"/>
        <v>14.515229905176</v>
      </c>
      <c r="DG124" s="279">
        <f t="shared" si="63"/>
        <v>9.6758522547903212</v>
      </c>
      <c r="DH124" s="280">
        <f t="shared" si="80"/>
        <v>6.4499231130432282</v>
      </c>
      <c r="DI124" s="280">
        <f t="shared" si="81"/>
        <v>26.299518747154615</v>
      </c>
      <c r="DJ124" s="154">
        <f t="shared" si="52"/>
        <v>242</v>
      </c>
      <c r="DK124" s="279">
        <f t="shared" si="64"/>
        <v>3357</v>
      </c>
      <c r="DL124" s="97"/>
      <c r="DM124" s="154"/>
      <c r="DN124" s="267">
        <f t="shared" si="65"/>
        <v>0</v>
      </c>
      <c r="DO124" s="154">
        <f t="shared" si="66"/>
        <v>0</v>
      </c>
      <c r="DP124" s="154">
        <f t="shared" si="67"/>
        <v>0</v>
      </c>
      <c r="DQ124" s="154">
        <f t="shared" si="68"/>
        <v>0</v>
      </c>
      <c r="DR124" s="154">
        <f t="shared" si="69"/>
        <v>0</v>
      </c>
      <c r="DS124" s="154">
        <f t="shared" si="70"/>
        <v>0</v>
      </c>
      <c r="DT124" s="154">
        <f t="shared" si="71"/>
        <v>0</v>
      </c>
      <c r="DU124" s="154">
        <f t="shared" si="72"/>
        <v>0</v>
      </c>
      <c r="DV124" s="154">
        <f t="shared" si="73"/>
        <v>0</v>
      </c>
      <c r="DW124" s="154">
        <f t="shared" si="74"/>
        <v>31</v>
      </c>
      <c r="DX124" s="154">
        <f t="shared" si="75"/>
        <v>31</v>
      </c>
      <c r="DY124" s="154">
        <f t="shared" si="76"/>
        <v>39</v>
      </c>
      <c r="DZ124" s="154">
        <f t="shared" si="77"/>
        <v>39</v>
      </c>
      <c r="EA124" s="154">
        <f t="shared" si="78"/>
        <v>39</v>
      </c>
      <c r="EB124" s="264">
        <f t="shared" si="82"/>
        <v>39</v>
      </c>
      <c r="EC124" s="264">
        <f t="shared" si="83"/>
        <v>61</v>
      </c>
      <c r="ED124" s="154">
        <f t="shared" si="53"/>
        <v>201</v>
      </c>
    </row>
    <row r="125" spans="2:137" ht="13" thickBot="1" x14ac:dyDescent="0.3">
      <c r="B125" s="164">
        <v>65</v>
      </c>
      <c r="C125" s="50">
        <f t="shared" si="42"/>
        <v>3</v>
      </c>
      <c r="D125" s="50">
        <f t="shared" si="54"/>
        <v>0</v>
      </c>
      <c r="E125" s="97"/>
      <c r="F125" s="2">
        <f t="shared" si="79"/>
        <v>120</v>
      </c>
      <c r="G125" s="207">
        <v>639</v>
      </c>
      <c r="H125" s="98">
        <f>15- COUNTIF(L125:AC125,"#N/A")</f>
        <v>2</v>
      </c>
      <c r="I125" s="131">
        <f>SUM(AH125:AY125)+SUM(BE125:BT125)</f>
        <v>56</v>
      </c>
      <c r="J125" s="398">
        <f>DI125</f>
        <v>25.582441203059592</v>
      </c>
      <c r="K125" s="456" t="str">
        <f>IF(ISNUMBER(MATCH(G125,'[4]OPR data'!$A$3:$A$2900,0)),"Y","N")</f>
        <v>Y</v>
      </c>
      <c r="L125" s="110"/>
      <c r="M125" s="233"/>
      <c r="N125" s="469" t="e">
        <f>(INDEX(Finish_table!R$4:R$83,MATCH('16 Year_History_Results'!$G125,Finish_table!S$4:S$83,0),1))</f>
        <v>#N/A</v>
      </c>
      <c r="O125" s="233" t="str">
        <f>(INDEX(Finish_table!Z$4:Z$99,MATCH('16 Year_History_Results'!$G125,Finish_table!AA$4:AA$99,0),1))</f>
        <v>QF</v>
      </c>
      <c r="P125" s="233" t="e">
        <f>(INDEX(Finish_table!AI$4:AI$99,MATCH('16 Year_History_Results'!$G125,Finish_table!AJ$4:AJ$99,0),1))</f>
        <v>#N/A</v>
      </c>
      <c r="Q125" s="233" t="e">
        <f>(INDEX(Finish_table!AR$4:AR$99,MATCH('16 Year_History_Results'!$G125,Finish_table!AS$4:AS$99,0),1))</f>
        <v>#N/A</v>
      </c>
      <c r="R125" s="233" t="e">
        <f>(INDEX(Finish_table!BA$4:BA$99,MATCH('16 Year_History_Results'!$G125,Finish_table!BB$4:BB$99,0),1))</f>
        <v>#N/A</v>
      </c>
      <c r="S125" s="233" t="e">
        <f>(INDEX(Finish_table!BJ$4:BJ$99,MATCH('16 Year_History_Results'!$G125,Finish_table!BK$4:BK$99,0),1))</f>
        <v>#N/A</v>
      </c>
      <c r="T125" s="233" t="e">
        <f>(INDEX(Finish_table!BS$4:BS$99,MATCH('16 Year_History_Results'!$G125,Finish_table!BT$4:BT$99,0),1))</f>
        <v>#N/A</v>
      </c>
      <c r="U125" s="233" t="e">
        <f>(INDEX(Finish_table!CB$4:CB$99,MATCH('16 Year_History_Results'!$G125,Finish_table!CC$4:CC$99,0),1))</f>
        <v>#N/A</v>
      </c>
      <c r="V125" s="233" t="e">
        <f>(INDEX(Finish_table!CK$4:CK$99,MATCH('16 Year_History_Results'!$G125,Finish_table!CL$4:CL$99,0),1))</f>
        <v>#N/A</v>
      </c>
      <c r="W125" s="233" t="e">
        <f>(INDEX(Finish_table!CT$4:CT$99,MATCH('16 Year_History_Results'!$G125,Finish_table!CU$4:CU$99,0),1))</f>
        <v>#N/A</v>
      </c>
      <c r="X125" s="233" t="e">
        <f>(INDEX(Finish_table!DC$4:DC$99,MATCH('16 Year_History_Results'!$G125,Finish_table!DD$4:DD$99,0),1))</f>
        <v>#N/A</v>
      </c>
      <c r="Y125" s="233" t="str">
        <f>(INDEX(Finish_table!DL$4:DL$99,MATCH('16 Year_History_Results'!$G125,Finish_table!DM$4:DM$99,0),1))</f>
        <v>F</v>
      </c>
      <c r="Z125" s="233" t="e">
        <f>(INDEX(Finish_table!DU$4:DU$99,MATCH('16 Year_History_Results'!$G125,Finish_table!DV$4:DV$99,0),1))</f>
        <v>#N/A</v>
      </c>
      <c r="AA125" s="233" t="e">
        <f>(INDEX(Finish_table!ED$4:ED$140,MATCH('16 Year_History_Results'!$G125,Finish_table!EE$4:EE$140,0),1))</f>
        <v>#N/A</v>
      </c>
      <c r="AB125" s="233" t="e">
        <f>(INDEX(Finish_table!EM$4:EM$224,MATCH('16 Year_History_Results'!$G125,Finish_table!EN$4:EN$224,0),1))</f>
        <v>#N/A</v>
      </c>
      <c r="AC125" s="253" t="str">
        <f>(INDEX(Finish_table!EW$4:EW$224,MATCH('16 Year_History_Results'!$G125,Finish_table!EX$4:EX$224,0),1))</f>
        <v>SF</v>
      </c>
      <c r="AD125" s="2"/>
      <c r="AE125" s="97"/>
      <c r="AG125">
        <f t="shared" si="43"/>
        <v>639</v>
      </c>
      <c r="AH125" s="110"/>
      <c r="AI125" s="2"/>
      <c r="AJ125" s="146">
        <f>INDEX('2001'!$C$44:$C$140,'16 Year_History_Results'!BZ125)</f>
        <v>0</v>
      </c>
      <c r="AK125" s="2">
        <f>INDEX('2002'!$C$44:$C$140,'16 Year_History_Results'!CA125)</f>
        <v>0</v>
      </c>
      <c r="AL125" s="2">
        <f>INDEX('2003'!$C$44:$C$140,'16 Year_History_Results'!CB125)</f>
        <v>0</v>
      </c>
      <c r="AM125" s="2">
        <f>INDEX('2004'!$C$44:$C$140,'16 Year_History_Results'!CC125)</f>
        <v>0</v>
      </c>
      <c r="AN125" s="2">
        <f>INDEX('2005'!$C$44:$C$140,'16 Year_History_Results'!CD125)</f>
        <v>0</v>
      </c>
      <c r="AO125" s="2">
        <f>INDEX('2006'!$C$44:$C$140,'16 Year_History_Results'!CE125)</f>
        <v>0</v>
      </c>
      <c r="AP125" s="2">
        <f>INDEX('2007'!$C$44:$C$140,'16 Year_History_Results'!CF125)</f>
        <v>0</v>
      </c>
      <c r="AQ125" s="2">
        <f>INDEX('2008'!$C$44:$C$140,'16 Year_History_Results'!CG125)</f>
        <v>0</v>
      </c>
      <c r="AR125" s="2">
        <f>INDEX('2009'!$C$44:$C$140,'16 Year_History_Results'!CH125)</f>
        <v>0</v>
      </c>
      <c r="AS125" s="2">
        <f>INDEX('2010'!$C$44:$C$140,'16 Year_History_Results'!CI125)</f>
        <v>0</v>
      </c>
      <c r="AT125" s="2">
        <f>INDEX('2011'!$C$44:$C$140,'16 Year_History_Results'!CJ125)</f>
        <v>0</v>
      </c>
      <c r="AU125" s="2">
        <f>INDEX('2012'!$C$44:$C$140,'16 Year_History_Results'!CK125)</f>
        <v>20</v>
      </c>
      <c r="AV125" s="2">
        <f>INDEX('2013'!$C$44:$C$140,'16 Year_History_Results'!CL125)</f>
        <v>0</v>
      </c>
      <c r="AW125" s="2">
        <f>INDEX('2014'!$C$52:$C$180,'16 Year_History_Results'!CM125)</f>
        <v>0</v>
      </c>
      <c r="AX125" s="2">
        <f>INDEX('2015'!$E$52:$E$308,'16 Year_History_Results'!CN125)</f>
        <v>0</v>
      </c>
      <c r="AY125" s="147">
        <f>INDEX('2016'!$E$52:$E$308,'16 Year_History_Results'!CO125)</f>
        <v>10</v>
      </c>
      <c r="AZ125" s="2"/>
      <c r="BA125" s="2"/>
      <c r="BB125">
        <f t="shared" si="55"/>
        <v>639</v>
      </c>
      <c r="BC125" s="110"/>
      <c r="BD125" s="2"/>
      <c r="BE125" s="146">
        <f>INDEX('2001'!$B$44:$B$140,'16 Year_History_Results'!BZ125)</f>
        <v>0</v>
      </c>
      <c r="BF125" s="2">
        <f>INDEX('2002'!$B$44:$B$140,'16 Year_History_Results'!CA125)</f>
        <v>12</v>
      </c>
      <c r="BG125" s="2">
        <f>INDEX('2003'!$B$44:$B$140,'16 Year_History_Results'!CB125)</f>
        <v>0</v>
      </c>
      <c r="BH125" s="2">
        <f>INDEX('2004'!$B$44:$B$140,'16 Year_History_Results'!CC125)</f>
        <v>0</v>
      </c>
      <c r="BI125" s="2">
        <f>INDEX('2005'!$B$44:$B$140,'16 Year_History_Results'!CD125)</f>
        <v>0</v>
      </c>
      <c r="BJ125" s="2">
        <f>INDEX('2006'!$B$44:$B$140,'16 Year_History_Results'!CE125)</f>
        <v>0</v>
      </c>
      <c r="BK125" s="2">
        <f>INDEX('2007'!$B$44:$B$140,'16 Year_History_Results'!CF125)</f>
        <v>0</v>
      </c>
      <c r="BL125" s="2">
        <f>INDEX('2008'!$B$44:$B$140,'16 Year_History_Results'!CG125)</f>
        <v>0</v>
      </c>
      <c r="BM125" s="2">
        <f>INDEX('2009'!$B$44:$B$140,'16 Year_History_Results'!CH125)</f>
        <v>0</v>
      </c>
      <c r="BN125" s="2">
        <f>INDEX('2010'!$B$44:$B$140,'16 Year_History_Results'!CI125)</f>
        <v>0</v>
      </c>
      <c r="BO125" s="2">
        <f>INDEX('2011'!$B$44:$B$140,'16 Year_History_Results'!CJ125)</f>
        <v>0</v>
      </c>
      <c r="BP125" s="2">
        <f>INDEX('2012'!$B$44:$B$140,'16 Year_History_Results'!CK125)</f>
        <v>3</v>
      </c>
      <c r="BQ125" s="2">
        <f>INDEX('2013'!$B$44:$B$140,'16 Year_History_Results'!CL125)</f>
        <v>0</v>
      </c>
      <c r="BR125" s="2">
        <f>INDEX('2014'!$B$52:$B$180,'16 Year_History_Results'!CM125)</f>
        <v>0</v>
      </c>
      <c r="BS125" s="147">
        <f>INDEX('2015'!$B$52:$B$308,'16 Year_History_Results'!CN125)</f>
        <v>0</v>
      </c>
      <c r="BT125" s="147">
        <f>INDEX('2016'!$B$52:$B$308,'16 Year_History_Results'!CO125)</f>
        <v>11</v>
      </c>
      <c r="BW125">
        <f t="shared" si="56"/>
        <v>639</v>
      </c>
      <c r="BX125" s="110"/>
      <c r="BY125" s="2"/>
      <c r="BZ125" s="146">
        <f>IF(ISNA(MATCH($BW125,'2001'!$A$44:$A$139,0)),97,MATCH($BW125,'2001'!$A$44:$A$139,0))</f>
        <v>97</v>
      </c>
      <c r="CA125" s="2">
        <f>IF(ISNA(MATCH($BW125,'2002'!$A$44:$A$139,0)),97,MATCH($BW125,'2002'!$A$44:$A$139,0))</f>
        <v>86</v>
      </c>
      <c r="CB125" s="2">
        <f>IF(ISNA(MATCH($BW125,'2003'!$A$44:$A$139,0)),97,MATCH($BW125,'2003'!$A$44:$A$139,0))</f>
        <v>97</v>
      </c>
      <c r="CC125" s="2">
        <f>IF(ISNA(MATCH($BW125,'2004'!$A$44:$A$139,0)),97,MATCH($BW125,'2004'!$A$44:$A$139,0))</f>
        <v>97</v>
      </c>
      <c r="CD125" s="2">
        <f>IF(ISNA(MATCH($BW125,'2005'!$A$44:$A$139,0)),97,MATCH($BW125,'2005'!$A$44:$A$139,0))</f>
        <v>97</v>
      </c>
      <c r="CE125" s="2">
        <f>IF(ISNA(MATCH($BW125,'2006'!$A$44:$A$139,0)),97,MATCH($BW125,'2006'!$A$44:$A$139,0))</f>
        <v>97</v>
      </c>
      <c r="CF125" s="2">
        <f>IF(ISNA(MATCH($BW125,'2007'!$A$44:$A$139,0)),97,MATCH($BW125,'2007'!$A$44:$A$139,0))</f>
        <v>97</v>
      </c>
      <c r="CG125" s="2">
        <f>IF(ISNA(MATCH($BW125,'2008'!$A$44:$A$139,0)),97,MATCH($BW125,'2008'!$A$44:$A$139,0))</f>
        <v>97</v>
      </c>
      <c r="CH125" s="2">
        <f>IF(ISNA(MATCH($BW125,'2009'!$A$44:$A$139,0)),97,MATCH($BW125,'2009'!$A$44:$A$139,0))</f>
        <v>97</v>
      </c>
      <c r="CI125" s="2">
        <f>IF(ISNA(MATCH($BW125,'2010'!$A$44:$A$139,0)),97,MATCH($BW125,'2010'!$A$44:$A$139,0))</f>
        <v>97</v>
      </c>
      <c r="CJ125" s="2">
        <f>IF(ISNA(MATCH($BW125,'2011'!$A$44:$A$139,0)),97,MATCH($BW125,'2011'!$A$44:$A$139,0))</f>
        <v>97</v>
      </c>
      <c r="CK125" s="2">
        <f>IF(ISNA(MATCH($BW125,'2012'!$A$44:$A$139,0)),97,MATCH($BW125,'2012'!$A$44:$A$139,0))</f>
        <v>41</v>
      </c>
      <c r="CL125" s="2">
        <f>IF(ISNA(MATCH($BW125,'2013'!$A$44:$A$139,0)),97,MATCH($BW125,'2013'!$A$44:$A$139,0))</f>
        <v>97</v>
      </c>
      <c r="CM125" s="2">
        <f>IF(ISNA(MATCH($BW125,'2014'!$A$52:$A$179,0)),129,MATCH($BW125,'2014'!$A$52:$A$179,0))</f>
        <v>129</v>
      </c>
      <c r="CN125" s="147">
        <f>IF(ISNA(MATCH($BW125,'2015'!$A$52:$A$307,0)),257,MATCH($BW125,'2015'!$A$52:$A$307,0))</f>
        <v>257</v>
      </c>
      <c r="CO125" s="147">
        <f>IF(ISNA(MATCH($BW125,'2016'!$A$52:$A$307,0)),257,MATCH($BW125,'2016'!$A$52:$A$307,0))</f>
        <v>66</v>
      </c>
      <c r="CQ125">
        <f t="shared" si="57"/>
        <v>639</v>
      </c>
      <c r="CR125" s="281"/>
      <c r="CS125" s="279"/>
      <c r="CT125" s="278">
        <f t="shared" si="58"/>
        <v>0</v>
      </c>
      <c r="CU125" s="279">
        <f t="shared" si="44"/>
        <v>12</v>
      </c>
      <c r="CV125" s="279">
        <f t="shared" si="45"/>
        <v>7.9992000000000001</v>
      </c>
      <c r="CW125" s="279">
        <f t="shared" si="46"/>
        <v>5.3322667199999998</v>
      </c>
      <c r="CX125" s="279">
        <f t="shared" si="47"/>
        <v>3.5544889955519996</v>
      </c>
      <c r="CY125" s="279">
        <f t="shared" si="48"/>
        <v>2.3694223644349628</v>
      </c>
      <c r="CZ125" s="279">
        <f t="shared" si="49"/>
        <v>1.5794569481323462</v>
      </c>
      <c r="DA125" s="279">
        <f t="shared" si="50"/>
        <v>1.052866001625022</v>
      </c>
      <c r="DB125" s="279">
        <f t="shared" si="51"/>
        <v>0.70184047668323957</v>
      </c>
      <c r="DC125" s="279">
        <f t="shared" si="59"/>
        <v>0.46784686175704748</v>
      </c>
      <c r="DD125" s="279">
        <f t="shared" si="60"/>
        <v>0.31186671804724786</v>
      </c>
      <c r="DE125" s="279">
        <f t="shared" si="61"/>
        <v>23.207890354250296</v>
      </c>
      <c r="DF125" s="279">
        <f t="shared" si="62"/>
        <v>15.470379710143247</v>
      </c>
      <c r="DG125" s="279">
        <f t="shared" si="63"/>
        <v>10.312555114781487</v>
      </c>
      <c r="DH125" s="280">
        <f t="shared" si="80"/>
        <v>6.8743492395133394</v>
      </c>
      <c r="DI125" s="280">
        <f t="shared" si="81"/>
        <v>25.582441203059592</v>
      </c>
      <c r="DJ125" s="154">
        <f t="shared" si="52"/>
        <v>236</v>
      </c>
      <c r="DK125" s="279">
        <f t="shared" si="64"/>
        <v>639</v>
      </c>
      <c r="DL125" s="97"/>
      <c r="DM125" s="154"/>
      <c r="DN125" s="267">
        <f t="shared" si="65"/>
        <v>0</v>
      </c>
      <c r="DO125" s="154">
        <f t="shared" si="66"/>
        <v>12</v>
      </c>
      <c r="DP125" s="154">
        <f t="shared" si="67"/>
        <v>12</v>
      </c>
      <c r="DQ125" s="154">
        <f t="shared" si="68"/>
        <v>12</v>
      </c>
      <c r="DR125" s="154">
        <f t="shared" si="69"/>
        <v>12</v>
      </c>
      <c r="DS125" s="154">
        <f t="shared" si="70"/>
        <v>12</v>
      </c>
      <c r="DT125" s="154">
        <f t="shared" si="71"/>
        <v>12</v>
      </c>
      <c r="DU125" s="154">
        <f t="shared" si="72"/>
        <v>12</v>
      </c>
      <c r="DV125" s="154">
        <f t="shared" si="73"/>
        <v>12</v>
      </c>
      <c r="DW125" s="154">
        <f t="shared" si="74"/>
        <v>12</v>
      </c>
      <c r="DX125" s="154">
        <f t="shared" si="75"/>
        <v>12</v>
      </c>
      <c r="DY125" s="154">
        <f t="shared" si="76"/>
        <v>35</v>
      </c>
      <c r="DZ125" s="154">
        <f t="shared" si="77"/>
        <v>35</v>
      </c>
      <c r="EA125" s="154">
        <f t="shared" si="78"/>
        <v>35</v>
      </c>
      <c r="EB125" s="264">
        <f t="shared" si="82"/>
        <v>35</v>
      </c>
      <c r="EC125" s="264">
        <f t="shared" si="83"/>
        <v>56</v>
      </c>
      <c r="ED125" s="154">
        <f t="shared" si="53"/>
        <v>221</v>
      </c>
    </row>
    <row r="126" spans="2:137" ht="13" thickBot="1" x14ac:dyDescent="0.3">
      <c r="B126" s="162">
        <v>65</v>
      </c>
      <c r="C126" s="50">
        <f t="shared" si="42"/>
        <v>4</v>
      </c>
      <c r="D126" s="50">
        <f t="shared" si="54"/>
        <v>0</v>
      </c>
      <c r="E126" s="97"/>
      <c r="F126" s="2">
        <f t="shared" si="79"/>
        <v>121</v>
      </c>
      <c r="G126" s="207">
        <v>3990</v>
      </c>
      <c r="H126" s="98">
        <f>15- COUNTIF(L126:AC126,"#N/A")</f>
        <v>1</v>
      </c>
      <c r="I126" s="131">
        <f>SUM(AH126:AY126)+SUM(BE126:BT126)</f>
        <v>35</v>
      </c>
      <c r="J126" s="398">
        <f>DI126</f>
        <v>25.146903828143998</v>
      </c>
      <c r="K126" s="456" t="str">
        <f>IF(ISNUMBER(MATCH(G126,'[4]OPR data'!$A$3:$A$2900,0)),"Y","N")</f>
        <v>Y</v>
      </c>
      <c r="L126" s="110"/>
      <c r="M126" s="233"/>
      <c r="N126" s="469" t="e">
        <f>(INDEX(Finish_table!R$4:R$83,MATCH('16 Year_History_Results'!$G126,Finish_table!S$4:S$83,0),1))</f>
        <v>#N/A</v>
      </c>
      <c r="O126" s="233" t="e">
        <f>(INDEX(Finish_table!Z$4:Z$99,MATCH('16 Year_History_Results'!$G126,Finish_table!AA$4:AA$99,0),1))</f>
        <v>#N/A</v>
      </c>
      <c r="P126" s="233" t="e">
        <f>(INDEX(Finish_table!AI$4:AI$99,MATCH('16 Year_History_Results'!$G126,Finish_table!AJ$4:AJ$99,0),1))</f>
        <v>#N/A</v>
      </c>
      <c r="Q126" s="233" t="e">
        <f>(INDEX(Finish_table!AR$4:AR$99,MATCH('16 Year_History_Results'!$G126,Finish_table!AS$4:AS$99,0),1))</f>
        <v>#N/A</v>
      </c>
      <c r="R126" s="233" t="e">
        <f>(INDEX(Finish_table!BA$4:BA$99,MATCH('16 Year_History_Results'!$G126,Finish_table!BB$4:BB$99,0),1))</f>
        <v>#N/A</v>
      </c>
      <c r="S126" s="233" t="e">
        <f>(INDEX(Finish_table!BJ$4:BJ$99,MATCH('16 Year_History_Results'!$G126,Finish_table!BK$4:BK$99,0),1))</f>
        <v>#N/A</v>
      </c>
      <c r="T126" s="233" t="e">
        <f>(INDEX(Finish_table!BS$4:BS$99,MATCH('16 Year_History_Results'!$G126,Finish_table!BT$4:BT$99,0),1))</f>
        <v>#N/A</v>
      </c>
      <c r="U126" s="233" t="e">
        <f>(INDEX(Finish_table!CB$4:CB$99,MATCH('16 Year_History_Results'!$G126,Finish_table!CC$4:CC$99,0),1))</f>
        <v>#N/A</v>
      </c>
      <c r="V126" s="233" t="e">
        <f>(INDEX(Finish_table!CK$4:CK$99,MATCH('16 Year_History_Results'!$G126,Finish_table!CL$4:CL$99,0),1))</f>
        <v>#N/A</v>
      </c>
      <c r="W126" s="233" t="e">
        <f>(INDEX(Finish_table!CT$4:CT$99,MATCH('16 Year_History_Results'!$G126,Finish_table!CU$4:CU$99,0),1))</f>
        <v>#N/A</v>
      </c>
      <c r="X126" s="233" t="e">
        <f>(INDEX(Finish_table!DC$4:DC$99,MATCH('16 Year_History_Results'!$G126,Finish_table!DD$4:DD$99,0),1))</f>
        <v>#N/A</v>
      </c>
      <c r="Y126" s="233" t="e">
        <f>(INDEX(Finish_table!DL$4:DL$99,MATCH('16 Year_History_Results'!$G126,Finish_table!DM$4:DM$99,0),1))</f>
        <v>#N/A</v>
      </c>
      <c r="Z126" s="233" t="str">
        <f>(INDEX(Finish_table!DU$4:DU$99,MATCH('16 Year_History_Results'!$G126,Finish_table!DV$4:DV$99,0),1))</f>
        <v>SF</v>
      </c>
      <c r="AA126" s="233" t="e">
        <f>(INDEX(Finish_table!ED$4:ED$140,MATCH('16 Year_History_Results'!$G126,Finish_table!EE$4:EE$140,0),1))</f>
        <v>#N/A</v>
      </c>
      <c r="AB126" s="233" t="e">
        <f>(INDEX(Finish_table!EM$4:EM$224,MATCH('16 Year_History_Results'!$G126,Finish_table!EN$4:EN$224,0),1))</f>
        <v>#N/A</v>
      </c>
      <c r="AC126" s="253" t="str">
        <f>(INDEX(Finish_table!EW$4:EW$224,MATCH('16 Year_History_Results'!$G126,Finish_table!EX$4:EX$224,0),1))</f>
        <v>SF</v>
      </c>
      <c r="AD126" s="2"/>
      <c r="AE126" s="97"/>
      <c r="AG126">
        <f t="shared" si="43"/>
        <v>3990</v>
      </c>
      <c r="AH126" s="110"/>
      <c r="AI126" s="2"/>
      <c r="AJ126" s="146">
        <f>INDEX('2001'!$C$44:$C$140,'16 Year_History_Results'!BZ126)</f>
        <v>0</v>
      </c>
      <c r="AK126" s="2">
        <f>INDEX('2002'!$C$44:$C$140,'16 Year_History_Results'!CA126)</f>
        <v>0</v>
      </c>
      <c r="AL126" s="2">
        <f>INDEX('2003'!$C$44:$C$140,'16 Year_History_Results'!CB126)</f>
        <v>0</v>
      </c>
      <c r="AM126" s="2">
        <f>INDEX('2004'!$C$44:$C$140,'16 Year_History_Results'!CC126)</f>
        <v>0</v>
      </c>
      <c r="AN126" s="2">
        <f>INDEX('2005'!$C$44:$C$140,'16 Year_History_Results'!CD126)</f>
        <v>0</v>
      </c>
      <c r="AO126" s="2">
        <f>INDEX('2006'!$C$44:$C$140,'16 Year_History_Results'!CE126)</f>
        <v>0</v>
      </c>
      <c r="AP126" s="2">
        <f>INDEX('2007'!$C$44:$C$140,'16 Year_History_Results'!CF126)</f>
        <v>0</v>
      </c>
      <c r="AQ126" s="2">
        <f>INDEX('2008'!$C$44:$C$140,'16 Year_History_Results'!CG126)</f>
        <v>0</v>
      </c>
      <c r="AR126" s="2">
        <f>INDEX('2009'!$C$44:$C$140,'16 Year_History_Results'!CH126)</f>
        <v>0</v>
      </c>
      <c r="AS126" s="2">
        <f>INDEX('2010'!$C$44:$C$140,'16 Year_History_Results'!CI126)</f>
        <v>0</v>
      </c>
      <c r="AT126" s="2">
        <f>INDEX('2011'!$C$44:$C$140,'16 Year_History_Results'!CJ126)</f>
        <v>0</v>
      </c>
      <c r="AU126" s="2">
        <f>INDEX('2012'!$C$44:$C$140,'16 Year_History_Results'!CK126)</f>
        <v>0</v>
      </c>
      <c r="AV126" s="2">
        <f>INDEX('2013'!$C$44:$C$140,'16 Year_History_Results'!CL126)</f>
        <v>10</v>
      </c>
      <c r="AW126" s="2">
        <f>INDEX('2014'!$C$52:$C$180,'16 Year_History_Results'!CM126)</f>
        <v>0</v>
      </c>
      <c r="AX126" s="2">
        <f>INDEX('2015'!$E$52:$E$308,'16 Year_History_Results'!CN126)</f>
        <v>0</v>
      </c>
      <c r="AY126" s="147">
        <f>INDEX('2016'!$E$52:$E$308,'16 Year_History_Results'!CO126)</f>
        <v>10</v>
      </c>
      <c r="AZ126" s="2"/>
      <c r="BA126" s="2"/>
      <c r="BB126">
        <f t="shared" si="55"/>
        <v>3990</v>
      </c>
      <c r="BC126" s="110"/>
      <c r="BD126" s="2"/>
      <c r="BE126" s="146">
        <f>INDEX('2001'!$B$44:$B$140,'16 Year_History_Results'!BZ126)</f>
        <v>0</v>
      </c>
      <c r="BF126" s="2">
        <f>INDEX('2002'!$B$44:$B$140,'16 Year_History_Results'!CA126)</f>
        <v>0</v>
      </c>
      <c r="BG126" s="2">
        <f>INDEX('2003'!$B$44:$B$140,'16 Year_History_Results'!CB126)</f>
        <v>0</v>
      </c>
      <c r="BH126" s="2">
        <f>INDEX('2004'!$B$44:$B$140,'16 Year_History_Results'!CC126)</f>
        <v>0</v>
      </c>
      <c r="BI126" s="2">
        <f>INDEX('2005'!$B$44:$B$140,'16 Year_History_Results'!CD126)</f>
        <v>0</v>
      </c>
      <c r="BJ126" s="2">
        <f>INDEX('2006'!$B$44:$B$140,'16 Year_History_Results'!CE126)</f>
        <v>0</v>
      </c>
      <c r="BK126" s="2">
        <f>INDEX('2007'!$B$44:$B$140,'16 Year_History_Results'!CF126)</f>
        <v>0</v>
      </c>
      <c r="BL126" s="2">
        <f>INDEX('2008'!$B$44:$B$140,'16 Year_History_Results'!CG126)</f>
        <v>0</v>
      </c>
      <c r="BM126" s="2">
        <f>INDEX('2009'!$B$44:$B$140,'16 Year_History_Results'!CH126)</f>
        <v>0</v>
      </c>
      <c r="BN126" s="2">
        <f>INDEX('2010'!$B$44:$B$140,'16 Year_History_Results'!CI126)</f>
        <v>0</v>
      </c>
      <c r="BO126" s="2">
        <f>INDEX('2011'!$B$44:$B$140,'16 Year_History_Results'!CJ126)</f>
        <v>0</v>
      </c>
      <c r="BP126" s="2">
        <f>INDEX('2012'!$B$44:$B$140,'16 Year_History_Results'!CK126)</f>
        <v>0</v>
      </c>
      <c r="BQ126" s="2">
        <f>INDEX('2013'!$B$44:$B$140,'16 Year_History_Results'!CL126)</f>
        <v>4</v>
      </c>
      <c r="BR126" s="2">
        <f>INDEX('2014'!$B$52:$B$180,'16 Year_History_Results'!CM126)</f>
        <v>0</v>
      </c>
      <c r="BS126" s="147">
        <f>INDEX('2015'!$B$52:$B$308,'16 Year_History_Results'!CN126)</f>
        <v>0</v>
      </c>
      <c r="BT126" s="147">
        <f>INDEX('2016'!$B$52:$B$308,'16 Year_History_Results'!CO126)</f>
        <v>11</v>
      </c>
      <c r="BW126">
        <f t="shared" si="56"/>
        <v>3990</v>
      </c>
      <c r="BX126" s="110"/>
      <c r="BY126" s="2"/>
      <c r="BZ126" s="146">
        <f>IF(ISNA(MATCH($BW126,'2001'!$A$44:$A$139,0)),97,MATCH($BW126,'2001'!$A$44:$A$139,0))</f>
        <v>97</v>
      </c>
      <c r="CA126" s="2">
        <f>IF(ISNA(MATCH($BW126,'2002'!$A$44:$A$139,0)),97,MATCH($BW126,'2002'!$A$44:$A$139,0))</f>
        <v>97</v>
      </c>
      <c r="CB126" s="2">
        <f>IF(ISNA(MATCH($BW126,'2003'!$A$44:$A$139,0)),97,MATCH($BW126,'2003'!$A$44:$A$139,0))</f>
        <v>97</v>
      </c>
      <c r="CC126" s="2">
        <f>IF(ISNA(MATCH($BW126,'2004'!$A$44:$A$139,0)),97,MATCH($BW126,'2004'!$A$44:$A$139,0))</f>
        <v>97</v>
      </c>
      <c r="CD126" s="2">
        <f>IF(ISNA(MATCH($BW126,'2005'!$A$44:$A$139,0)),97,MATCH($BW126,'2005'!$A$44:$A$139,0))</f>
        <v>97</v>
      </c>
      <c r="CE126" s="2">
        <f>IF(ISNA(MATCH($BW126,'2006'!$A$44:$A$139,0)),97,MATCH($BW126,'2006'!$A$44:$A$139,0))</f>
        <v>97</v>
      </c>
      <c r="CF126" s="2">
        <f>IF(ISNA(MATCH($BW126,'2007'!$A$44:$A$139,0)),97,MATCH($BW126,'2007'!$A$44:$A$139,0))</f>
        <v>97</v>
      </c>
      <c r="CG126" s="2">
        <f>IF(ISNA(MATCH($BW126,'2008'!$A$44:$A$139,0)),97,MATCH($BW126,'2008'!$A$44:$A$139,0))</f>
        <v>97</v>
      </c>
      <c r="CH126" s="2">
        <f>IF(ISNA(MATCH($BW126,'2009'!$A$44:$A$139,0)),97,MATCH($BW126,'2009'!$A$44:$A$139,0))</f>
        <v>97</v>
      </c>
      <c r="CI126" s="2">
        <f>IF(ISNA(MATCH($BW126,'2010'!$A$44:$A$139,0)),97,MATCH($BW126,'2010'!$A$44:$A$139,0))</f>
        <v>97</v>
      </c>
      <c r="CJ126" s="2">
        <f>IF(ISNA(MATCH($BW126,'2011'!$A$44:$A$139,0)),97,MATCH($BW126,'2011'!$A$44:$A$139,0))</f>
        <v>97</v>
      </c>
      <c r="CK126" s="2">
        <f>IF(ISNA(MATCH($BW126,'2012'!$A$44:$A$139,0)),97,MATCH($BW126,'2012'!$A$44:$A$139,0))</f>
        <v>97</v>
      </c>
      <c r="CL126" s="2">
        <f>IF(ISNA(MATCH($BW126,'2013'!$A$44:$A$139,0)),97,MATCH($BW126,'2013'!$A$44:$A$139,0))</f>
        <v>90</v>
      </c>
      <c r="CM126" s="2">
        <f>IF(ISNA(MATCH($BW126,'2014'!$A$52:$A$179,0)),129,MATCH($BW126,'2014'!$A$52:$A$179,0))</f>
        <v>129</v>
      </c>
      <c r="CN126" s="147">
        <f>IF(ISNA(MATCH($BW126,'2015'!$A$52:$A$307,0)),257,MATCH($BW126,'2015'!$A$52:$A$307,0))</f>
        <v>257</v>
      </c>
      <c r="CO126" s="147">
        <f>IF(ISNA(MATCH($BW126,'2016'!$A$52:$A$307,0)),257,MATCH($BW126,'2016'!$A$52:$A$307,0))</f>
        <v>210</v>
      </c>
      <c r="CQ126">
        <f t="shared" si="57"/>
        <v>3990</v>
      </c>
      <c r="CR126" s="281"/>
      <c r="CS126" s="279"/>
      <c r="CT126" s="278">
        <f t="shared" si="58"/>
        <v>0</v>
      </c>
      <c r="CU126" s="279">
        <f t="shared" si="44"/>
        <v>0</v>
      </c>
      <c r="CV126" s="279">
        <f t="shared" si="45"/>
        <v>0</v>
      </c>
      <c r="CW126" s="279">
        <f t="shared" si="46"/>
        <v>0</v>
      </c>
      <c r="CX126" s="279">
        <f t="shared" si="47"/>
        <v>0</v>
      </c>
      <c r="CY126" s="279">
        <f t="shared" si="48"/>
        <v>0</v>
      </c>
      <c r="CZ126" s="279">
        <f t="shared" si="49"/>
        <v>0</v>
      </c>
      <c r="DA126" s="279">
        <f t="shared" si="50"/>
        <v>0</v>
      </c>
      <c r="DB126" s="279">
        <f t="shared" si="51"/>
        <v>0</v>
      </c>
      <c r="DC126" s="279">
        <f t="shared" si="59"/>
        <v>0</v>
      </c>
      <c r="DD126" s="279">
        <f t="shared" si="60"/>
        <v>0</v>
      </c>
      <c r="DE126" s="279">
        <f t="shared" si="61"/>
        <v>0</v>
      </c>
      <c r="DF126" s="279">
        <f t="shared" si="62"/>
        <v>14</v>
      </c>
      <c r="DG126" s="279">
        <f t="shared" si="63"/>
        <v>9.3323999999999998</v>
      </c>
      <c r="DH126" s="280">
        <f t="shared" si="80"/>
        <v>6.2209778399999998</v>
      </c>
      <c r="DI126" s="280">
        <f t="shared" si="81"/>
        <v>25.146903828143998</v>
      </c>
      <c r="DJ126" s="154">
        <f t="shared" si="52"/>
        <v>244</v>
      </c>
      <c r="DK126" s="279">
        <f t="shared" si="64"/>
        <v>3990</v>
      </c>
      <c r="DL126" s="97"/>
      <c r="DM126" s="154"/>
      <c r="DN126" s="267">
        <f t="shared" si="65"/>
        <v>0</v>
      </c>
      <c r="DO126" s="154">
        <f t="shared" si="66"/>
        <v>0</v>
      </c>
      <c r="DP126" s="154">
        <f t="shared" si="67"/>
        <v>0</v>
      </c>
      <c r="DQ126" s="154">
        <f t="shared" si="68"/>
        <v>0</v>
      </c>
      <c r="DR126" s="154">
        <f t="shared" si="69"/>
        <v>0</v>
      </c>
      <c r="DS126" s="154">
        <f t="shared" si="70"/>
        <v>0</v>
      </c>
      <c r="DT126" s="154">
        <f t="shared" si="71"/>
        <v>0</v>
      </c>
      <c r="DU126" s="154">
        <f t="shared" si="72"/>
        <v>0</v>
      </c>
      <c r="DV126" s="154">
        <f t="shared" si="73"/>
        <v>0</v>
      </c>
      <c r="DW126" s="154">
        <f t="shared" si="74"/>
        <v>0</v>
      </c>
      <c r="DX126" s="154">
        <f t="shared" si="75"/>
        <v>0</v>
      </c>
      <c r="DY126" s="154">
        <f t="shared" si="76"/>
        <v>0</v>
      </c>
      <c r="DZ126" s="154">
        <f t="shared" si="77"/>
        <v>14</v>
      </c>
      <c r="EA126" s="154">
        <f t="shared" si="78"/>
        <v>14</v>
      </c>
      <c r="EB126" s="264">
        <f t="shared" si="82"/>
        <v>14</v>
      </c>
      <c r="EC126" s="264">
        <f t="shared" si="83"/>
        <v>35</v>
      </c>
      <c r="ED126" s="154">
        <f t="shared" si="53"/>
        <v>369</v>
      </c>
    </row>
    <row r="127" spans="2:137" ht="13" thickBot="1" x14ac:dyDescent="0.3">
      <c r="B127" s="162">
        <v>65</v>
      </c>
      <c r="C127" s="50">
        <f t="shared" si="42"/>
        <v>5</v>
      </c>
      <c r="D127" s="50">
        <f t="shared" si="54"/>
        <v>0</v>
      </c>
      <c r="E127" s="97"/>
      <c r="F127" s="2">
        <f t="shared" si="79"/>
        <v>122</v>
      </c>
      <c r="G127" s="487">
        <v>2067</v>
      </c>
      <c r="H127" s="98">
        <f>15- COUNTIF(L127:AC127,"#N/A")</f>
        <v>2</v>
      </c>
      <c r="I127" s="131">
        <f>SUM(AH127:AY127)+SUM(BE127:BT127)</f>
        <v>41</v>
      </c>
      <c r="J127" s="398">
        <f>DI127</f>
        <v>25.108222279999996</v>
      </c>
      <c r="K127" s="456" t="str">
        <f>IF(ISNUMBER(MATCH(G127,'[4]OPR data'!$A$3:$A$2900,0)),"Y","N")</f>
        <v>Y</v>
      </c>
      <c r="L127" s="110"/>
      <c r="M127" s="233"/>
      <c r="N127" s="469" t="e">
        <f>(INDEX(Finish_table!R$4:R$83,MATCH('16 Year_History_Results'!$G127,Finish_table!S$4:S$83,0),1))</f>
        <v>#N/A</v>
      </c>
      <c r="O127" s="233" t="e">
        <f>(INDEX(Finish_table!Z$4:Z$99,MATCH('16 Year_History_Results'!$G127,Finish_table!AA$4:AA$99,0),1))</f>
        <v>#N/A</v>
      </c>
      <c r="P127" s="233" t="e">
        <f>(INDEX(Finish_table!AI$4:AI$99,MATCH('16 Year_History_Results'!$G127,Finish_table!AJ$4:AJ$99,0),1))</f>
        <v>#N/A</v>
      </c>
      <c r="Q127" s="233" t="e">
        <f>(INDEX(Finish_table!AR$4:AR$99,MATCH('16 Year_History_Results'!$G127,Finish_table!AS$4:AS$99,0),1))</f>
        <v>#N/A</v>
      </c>
      <c r="R127" s="233" t="e">
        <f>(INDEX(Finish_table!BA$4:BA$99,MATCH('16 Year_History_Results'!$G127,Finish_table!BB$4:BB$99,0),1))</f>
        <v>#N/A</v>
      </c>
      <c r="S127" s="233" t="e">
        <f>(INDEX(Finish_table!BJ$4:BJ$99,MATCH('16 Year_History_Results'!$G127,Finish_table!BK$4:BK$99,0),1))</f>
        <v>#N/A</v>
      </c>
      <c r="T127" s="233" t="e">
        <f>(INDEX(Finish_table!BS$4:BS$99,MATCH('16 Year_History_Results'!$G127,Finish_table!BT$4:BT$99,0),1))</f>
        <v>#N/A</v>
      </c>
      <c r="U127" s="233" t="e">
        <f>(INDEX(Finish_table!CB$4:CB$99,MATCH('16 Year_History_Results'!$G127,Finish_table!CC$4:CC$99,0),1))</f>
        <v>#N/A</v>
      </c>
      <c r="V127" s="233" t="e">
        <f>(INDEX(Finish_table!CK$4:CK$99,MATCH('16 Year_History_Results'!$G127,Finish_table!CL$4:CL$99,0),1))</f>
        <v>#N/A</v>
      </c>
      <c r="W127" s="233" t="e">
        <f>(INDEX(Finish_table!CT$4:CT$99,MATCH('16 Year_History_Results'!$G127,Finish_table!CU$4:CU$99,0),1))</f>
        <v>#N/A</v>
      </c>
      <c r="X127" s="233" t="e">
        <f>(INDEX(Finish_table!DC$4:DC$99,MATCH('16 Year_History_Results'!$G127,Finish_table!DD$4:DD$99,0),1))</f>
        <v>#N/A</v>
      </c>
      <c r="Y127" s="233" t="e">
        <f>(INDEX(Finish_table!DL$4:DL$99,MATCH('16 Year_History_Results'!$G127,Finish_table!DM$4:DM$99,0),1))</f>
        <v>#N/A</v>
      </c>
      <c r="Z127" s="233" t="e">
        <f>(INDEX(Finish_table!DU$4:DU$99,MATCH('16 Year_History_Results'!$G127,Finish_table!DV$4:DV$99,0),1))</f>
        <v>#N/A</v>
      </c>
      <c r="AA127" s="233" t="str">
        <f>(INDEX(Finish_table!ED$4:ED$140,MATCH('16 Year_History_Results'!$G127,Finish_table!EE$4:EE$140,0),1))</f>
        <v>QF</v>
      </c>
      <c r="AB127" s="233" t="str">
        <f>(INDEX(Finish_table!EM$4:EM$224,MATCH('16 Year_History_Results'!$G127,Finish_table!EN$4:EN$224,0),1))</f>
        <v>SF</v>
      </c>
      <c r="AC127" s="253" t="str">
        <f>(INDEX(Finish_table!EW$4:EW$224,MATCH('16 Year_History_Results'!$G127,Finish_table!EX$4:EX$224,0),1))</f>
        <v>QF</v>
      </c>
      <c r="AD127" s="2"/>
      <c r="AE127" s="97"/>
      <c r="AG127">
        <f t="shared" si="43"/>
        <v>2067</v>
      </c>
      <c r="AH127" s="110"/>
      <c r="AI127" s="2"/>
      <c r="AJ127" s="146">
        <f>INDEX('2001'!$C$44:$C$140,'16 Year_History_Results'!BZ127)</f>
        <v>0</v>
      </c>
      <c r="AK127" s="2">
        <f>INDEX('2002'!$C$44:$C$140,'16 Year_History_Results'!CA127)</f>
        <v>0</v>
      </c>
      <c r="AL127" s="2">
        <f>INDEX('2003'!$C$44:$C$140,'16 Year_History_Results'!CB127)</f>
        <v>0</v>
      </c>
      <c r="AM127" s="2">
        <f>INDEX('2004'!$C$44:$C$140,'16 Year_History_Results'!CC127)</f>
        <v>0</v>
      </c>
      <c r="AN127" s="2">
        <f>INDEX('2005'!$C$44:$C$140,'16 Year_History_Results'!CD127)</f>
        <v>0</v>
      </c>
      <c r="AO127" s="2">
        <f>INDEX('2006'!$C$44:$C$140,'16 Year_History_Results'!CE127)</f>
        <v>0</v>
      </c>
      <c r="AP127" s="2">
        <f>INDEX('2007'!$C$44:$C$140,'16 Year_History_Results'!CF127)</f>
        <v>0</v>
      </c>
      <c r="AQ127" s="2">
        <f>INDEX('2008'!$C$44:$C$140,'16 Year_History_Results'!CG127)</f>
        <v>0</v>
      </c>
      <c r="AR127" s="2">
        <f>INDEX('2009'!$C$44:$C$140,'16 Year_History_Results'!CH127)</f>
        <v>0</v>
      </c>
      <c r="AS127" s="2">
        <f>INDEX('2010'!$C$44:$C$140,'16 Year_History_Results'!CI127)</f>
        <v>0</v>
      </c>
      <c r="AT127" s="2">
        <f>INDEX('2011'!$C$44:$C$140,'16 Year_History_Results'!CJ127)</f>
        <v>0</v>
      </c>
      <c r="AU127" s="2">
        <f>INDEX('2012'!$C$44:$C$140,'16 Year_History_Results'!CK127)</f>
        <v>0</v>
      </c>
      <c r="AV127" s="2">
        <f>INDEX('2013'!$C$44:$C$140,'16 Year_History_Results'!CL127)</f>
        <v>0</v>
      </c>
      <c r="AW127" s="2">
        <f>INDEX('2014'!$C$52:$C$180,'16 Year_History_Results'!CM127)</f>
        <v>0</v>
      </c>
      <c r="AX127" s="2">
        <f>INDEX('2015'!$E$52:$E$308,'16 Year_History_Results'!CN127)</f>
        <v>10</v>
      </c>
      <c r="AY127" s="147">
        <f>INDEX('2016'!$E$52:$E$308,'16 Year_History_Results'!CO127)</f>
        <v>0</v>
      </c>
      <c r="AZ127" s="2"/>
      <c r="BA127" s="2"/>
      <c r="BB127">
        <f t="shared" si="55"/>
        <v>2067</v>
      </c>
      <c r="BC127" s="110"/>
      <c r="BD127" s="2"/>
      <c r="BE127" s="146">
        <f>INDEX('2001'!$B$44:$B$140,'16 Year_History_Results'!BZ127)</f>
        <v>0</v>
      </c>
      <c r="BF127" s="2">
        <f>INDEX('2002'!$B$44:$B$140,'16 Year_History_Results'!CA127)</f>
        <v>0</v>
      </c>
      <c r="BG127" s="2">
        <f>INDEX('2003'!$B$44:$B$140,'16 Year_History_Results'!CB127)</f>
        <v>0</v>
      </c>
      <c r="BH127" s="2">
        <f>INDEX('2004'!$B$44:$B$140,'16 Year_History_Results'!CC127)</f>
        <v>0</v>
      </c>
      <c r="BI127" s="2">
        <f>INDEX('2005'!$B$44:$B$140,'16 Year_History_Results'!CD127)</f>
        <v>0</v>
      </c>
      <c r="BJ127" s="2">
        <f>INDEX('2006'!$B$44:$B$140,'16 Year_History_Results'!CE127)</f>
        <v>0</v>
      </c>
      <c r="BK127" s="2">
        <f>INDEX('2007'!$B$44:$B$140,'16 Year_History_Results'!CF127)</f>
        <v>0</v>
      </c>
      <c r="BL127" s="2">
        <f>INDEX('2008'!$B$44:$B$140,'16 Year_History_Results'!CG127)</f>
        <v>0</v>
      </c>
      <c r="BM127" s="2">
        <f>INDEX('2009'!$B$44:$B$140,'16 Year_History_Results'!CH127)</f>
        <v>0</v>
      </c>
      <c r="BN127" s="2">
        <f>INDEX('2010'!$B$44:$B$140,'16 Year_History_Results'!CI127)</f>
        <v>0</v>
      </c>
      <c r="BO127" s="2">
        <f>INDEX('2011'!$B$44:$B$140,'16 Year_History_Results'!CJ127)</f>
        <v>0</v>
      </c>
      <c r="BP127" s="2">
        <f>INDEX('2012'!$B$44:$B$140,'16 Year_History_Results'!CK127)</f>
        <v>0</v>
      </c>
      <c r="BQ127" s="2">
        <f>INDEX('2013'!$B$44:$B$140,'16 Year_History_Results'!CL127)</f>
        <v>0</v>
      </c>
      <c r="BR127" s="2">
        <f>INDEX('2014'!$B$52:$B$180,'16 Year_History_Results'!CM127)</f>
        <v>13</v>
      </c>
      <c r="BS127" s="147">
        <f>INDEX('2015'!$B$52:$B$308,'16 Year_History_Results'!CN127)</f>
        <v>16</v>
      </c>
      <c r="BT127" s="147">
        <f>INDEX('2016'!$B$52:$B$308,'16 Year_History_Results'!CO127)</f>
        <v>2</v>
      </c>
      <c r="BW127">
        <f t="shared" si="56"/>
        <v>2067</v>
      </c>
      <c r="BX127" s="110"/>
      <c r="BY127" s="2"/>
      <c r="BZ127" s="146">
        <f>IF(ISNA(MATCH($BW127,'2001'!$A$44:$A$139,0)),97,MATCH($BW127,'2001'!$A$44:$A$139,0))</f>
        <v>97</v>
      </c>
      <c r="CA127" s="2">
        <f>IF(ISNA(MATCH($BW127,'2002'!$A$44:$A$139,0)),97,MATCH($BW127,'2002'!$A$44:$A$139,0))</f>
        <v>97</v>
      </c>
      <c r="CB127" s="2">
        <f>IF(ISNA(MATCH($BW127,'2003'!$A$44:$A$139,0)),97,MATCH($BW127,'2003'!$A$44:$A$139,0))</f>
        <v>97</v>
      </c>
      <c r="CC127" s="2">
        <f>IF(ISNA(MATCH($BW127,'2004'!$A$44:$A$139,0)),97,MATCH($BW127,'2004'!$A$44:$A$139,0))</f>
        <v>97</v>
      </c>
      <c r="CD127" s="2">
        <f>IF(ISNA(MATCH($BW127,'2005'!$A$44:$A$139,0)),97,MATCH($BW127,'2005'!$A$44:$A$139,0))</f>
        <v>97</v>
      </c>
      <c r="CE127" s="2">
        <f>IF(ISNA(MATCH($BW127,'2006'!$A$44:$A$139,0)),97,MATCH($BW127,'2006'!$A$44:$A$139,0))</f>
        <v>97</v>
      </c>
      <c r="CF127" s="2">
        <f>IF(ISNA(MATCH($BW127,'2007'!$A$44:$A$139,0)),97,MATCH($BW127,'2007'!$A$44:$A$139,0))</f>
        <v>97</v>
      </c>
      <c r="CG127" s="2">
        <f>IF(ISNA(MATCH($BW127,'2008'!$A$44:$A$139,0)),97,MATCH($BW127,'2008'!$A$44:$A$139,0))</f>
        <v>97</v>
      </c>
      <c r="CH127" s="2">
        <f>IF(ISNA(MATCH($BW127,'2009'!$A$44:$A$139,0)),97,MATCH($BW127,'2009'!$A$44:$A$139,0))</f>
        <v>97</v>
      </c>
      <c r="CI127" s="2">
        <f>IF(ISNA(MATCH($BW127,'2010'!$A$44:$A$139,0)),97,MATCH($BW127,'2010'!$A$44:$A$139,0))</f>
        <v>97</v>
      </c>
      <c r="CJ127" s="2">
        <f>IF(ISNA(MATCH($BW127,'2011'!$A$44:$A$139,0)),97,MATCH($BW127,'2011'!$A$44:$A$139,0))</f>
        <v>97</v>
      </c>
      <c r="CK127" s="2">
        <f>IF(ISNA(MATCH($BW127,'2012'!$A$44:$A$139,0)),97,MATCH($BW127,'2012'!$A$44:$A$139,0))</f>
        <v>97</v>
      </c>
      <c r="CL127" s="2">
        <f>IF(ISNA(MATCH($BW127,'2013'!$A$44:$A$139,0)),97,MATCH($BW127,'2013'!$A$44:$A$139,0))</f>
        <v>97</v>
      </c>
      <c r="CM127" s="2">
        <f>IF(ISNA(MATCH($BW127,'2014'!$A$52:$A$179,0)),129,MATCH($BW127,'2014'!$A$52:$A$179,0))</f>
        <v>90</v>
      </c>
      <c r="CN127" s="147">
        <f>IF(ISNA(MATCH($BW127,'2015'!$A$52:$A$307,0)),257,MATCH($BW127,'2015'!$A$52:$A$307,0))</f>
        <v>145</v>
      </c>
      <c r="CO127" s="147">
        <f>IF(ISNA(MATCH($BW127,'2016'!$A$52:$A$307,0)),257,MATCH($BW127,'2016'!$A$52:$A$307,0))</f>
        <v>145</v>
      </c>
      <c r="CQ127">
        <f t="shared" si="57"/>
        <v>2067</v>
      </c>
      <c r="CR127" s="281"/>
      <c r="CS127" s="279"/>
      <c r="CT127" s="278">
        <f t="shared" si="58"/>
        <v>0</v>
      </c>
      <c r="CU127" s="279">
        <f t="shared" si="44"/>
        <v>0</v>
      </c>
      <c r="CV127" s="279">
        <f t="shared" si="45"/>
        <v>0</v>
      </c>
      <c r="CW127" s="279">
        <f t="shared" si="46"/>
        <v>0</v>
      </c>
      <c r="CX127" s="279">
        <f t="shared" si="47"/>
        <v>0</v>
      </c>
      <c r="CY127" s="279">
        <f t="shared" si="48"/>
        <v>0</v>
      </c>
      <c r="CZ127" s="279">
        <f t="shared" si="49"/>
        <v>0</v>
      </c>
      <c r="DA127" s="279">
        <f t="shared" si="50"/>
        <v>0</v>
      </c>
      <c r="DB127" s="279">
        <f t="shared" si="51"/>
        <v>0</v>
      </c>
      <c r="DC127" s="279">
        <f t="shared" si="59"/>
        <v>0</v>
      </c>
      <c r="DD127" s="279">
        <f t="shared" si="60"/>
        <v>0</v>
      </c>
      <c r="DE127" s="279">
        <f t="shared" si="61"/>
        <v>0</v>
      </c>
      <c r="DF127" s="279">
        <f t="shared" si="62"/>
        <v>0</v>
      </c>
      <c r="DG127" s="279">
        <f t="shared" si="63"/>
        <v>13</v>
      </c>
      <c r="DH127" s="280">
        <f t="shared" si="80"/>
        <v>34.665799999999997</v>
      </c>
      <c r="DI127" s="280">
        <f t="shared" si="81"/>
        <v>25.108222279999996</v>
      </c>
      <c r="DJ127" s="154">
        <f t="shared" si="52"/>
        <v>70</v>
      </c>
      <c r="DK127" s="279">
        <f t="shared" si="64"/>
        <v>2067</v>
      </c>
      <c r="DL127" s="97"/>
      <c r="DM127" s="154"/>
      <c r="DN127" s="267">
        <f t="shared" si="65"/>
        <v>0</v>
      </c>
      <c r="DO127" s="154">
        <f t="shared" si="66"/>
        <v>0</v>
      </c>
      <c r="DP127" s="154">
        <f t="shared" si="67"/>
        <v>0</v>
      </c>
      <c r="DQ127" s="154">
        <f t="shared" si="68"/>
        <v>0</v>
      </c>
      <c r="DR127" s="154">
        <f t="shared" si="69"/>
        <v>0</v>
      </c>
      <c r="DS127" s="154">
        <f t="shared" si="70"/>
        <v>0</v>
      </c>
      <c r="DT127" s="154">
        <f t="shared" si="71"/>
        <v>0</v>
      </c>
      <c r="DU127" s="154">
        <f t="shared" si="72"/>
        <v>0</v>
      </c>
      <c r="DV127" s="154">
        <f t="shared" si="73"/>
        <v>0</v>
      </c>
      <c r="DW127" s="154">
        <f t="shared" si="74"/>
        <v>0</v>
      </c>
      <c r="DX127" s="154">
        <f t="shared" si="75"/>
        <v>0</v>
      </c>
      <c r="DY127" s="154">
        <f t="shared" si="76"/>
        <v>0</v>
      </c>
      <c r="DZ127" s="154">
        <f t="shared" si="77"/>
        <v>0</v>
      </c>
      <c r="EA127" s="154">
        <f t="shared" si="78"/>
        <v>13</v>
      </c>
      <c r="EB127" s="264">
        <f t="shared" si="82"/>
        <v>39</v>
      </c>
      <c r="EC127" s="264">
        <f t="shared" si="83"/>
        <v>41</v>
      </c>
      <c r="ED127" s="154">
        <f t="shared" si="53"/>
        <v>201</v>
      </c>
    </row>
    <row r="128" spans="2:137" ht="13" thickBot="1" x14ac:dyDescent="0.3">
      <c r="B128" s="162">
        <v>65</v>
      </c>
      <c r="C128" s="50">
        <f t="shared" si="42"/>
        <v>6</v>
      </c>
      <c r="D128" s="50">
        <f t="shared" si="54"/>
        <v>0</v>
      </c>
      <c r="E128" s="97"/>
      <c r="F128" s="2">
        <f t="shared" si="79"/>
        <v>123</v>
      </c>
      <c r="G128" s="487">
        <v>4564</v>
      </c>
      <c r="H128" s="98">
        <f>15- COUNTIF(L128:AC128,"#N/A")</f>
        <v>0</v>
      </c>
      <c r="I128" s="131">
        <f>SUM(AH128:AY128)+SUM(BE128:BT128)</f>
        <v>25</v>
      </c>
      <c r="J128" s="398">
        <f>DI128</f>
        <v>25</v>
      </c>
      <c r="K128" s="456" t="str">
        <f>IF(ISNUMBER(MATCH(G128,'[4]OPR data'!$A$3:$A$2900,0)),"Y","N")</f>
        <v>Y</v>
      </c>
      <c r="L128" s="110"/>
      <c r="M128" s="233"/>
      <c r="N128" s="469" t="e">
        <f>(INDEX(Finish_table!R$4:R$83,MATCH('16 Year_History_Results'!$G128,Finish_table!S$4:S$83,0),1))</f>
        <v>#N/A</v>
      </c>
      <c r="O128" s="233" t="e">
        <f>(INDEX(Finish_table!Z$4:Z$99,MATCH('16 Year_History_Results'!$G128,Finish_table!AA$4:AA$99,0),1))</f>
        <v>#N/A</v>
      </c>
      <c r="P128" s="233" t="e">
        <f>(INDEX(Finish_table!AI$4:AI$99,MATCH('16 Year_History_Results'!$G128,Finish_table!AJ$4:AJ$99,0),1))</f>
        <v>#N/A</v>
      </c>
      <c r="Q128" s="233" t="e">
        <f>(INDEX(Finish_table!AR$4:AR$99,MATCH('16 Year_History_Results'!$G128,Finish_table!AS$4:AS$99,0),1))</f>
        <v>#N/A</v>
      </c>
      <c r="R128" s="233" t="e">
        <f>(INDEX(Finish_table!BA$4:BA$99,MATCH('16 Year_History_Results'!$G128,Finish_table!BB$4:BB$99,0),1))</f>
        <v>#N/A</v>
      </c>
      <c r="S128" s="233" t="e">
        <f>(INDEX(Finish_table!BJ$4:BJ$99,MATCH('16 Year_History_Results'!$G128,Finish_table!BK$4:BK$99,0),1))</f>
        <v>#N/A</v>
      </c>
      <c r="T128" s="233" t="e">
        <f>(INDEX(Finish_table!BS$4:BS$99,MATCH('16 Year_History_Results'!$G128,Finish_table!BT$4:BT$99,0),1))</f>
        <v>#N/A</v>
      </c>
      <c r="U128" s="233" t="e">
        <f>(INDEX(Finish_table!CB$4:CB$99,MATCH('16 Year_History_Results'!$G128,Finish_table!CC$4:CC$99,0),1))</f>
        <v>#N/A</v>
      </c>
      <c r="V128" s="233" t="e">
        <f>(INDEX(Finish_table!CK$4:CK$99,MATCH('16 Year_History_Results'!$G128,Finish_table!CL$4:CL$99,0),1))</f>
        <v>#N/A</v>
      </c>
      <c r="W128" s="233" t="e">
        <f>(INDEX(Finish_table!CT$4:CT$99,MATCH('16 Year_History_Results'!$G128,Finish_table!CU$4:CU$99,0),1))</f>
        <v>#N/A</v>
      </c>
      <c r="X128" s="233" t="e">
        <f>(INDEX(Finish_table!DC$4:DC$99,MATCH('16 Year_History_Results'!$G128,Finish_table!DD$4:DD$99,0),1))</f>
        <v>#N/A</v>
      </c>
      <c r="Y128" s="233" t="e">
        <f>(INDEX(Finish_table!DL$4:DL$99,MATCH('16 Year_History_Results'!$G128,Finish_table!DM$4:DM$99,0),1))</f>
        <v>#N/A</v>
      </c>
      <c r="Z128" s="233" t="e">
        <f>(INDEX(Finish_table!DU$4:DU$99,MATCH('16 Year_History_Results'!$G128,Finish_table!DV$4:DV$99,0),1))</f>
        <v>#N/A</v>
      </c>
      <c r="AA128" s="233" t="e">
        <f>(INDEX(Finish_table!ED$4:ED$140,MATCH('16 Year_History_Results'!$G128,Finish_table!EE$4:EE$140,0),1))</f>
        <v>#N/A</v>
      </c>
      <c r="AB128" s="233" t="e">
        <f>(INDEX(Finish_table!EM$4:EM$224,MATCH('16 Year_History_Results'!$G128,Finish_table!EN$4:EN$224,0),1))</f>
        <v>#N/A</v>
      </c>
      <c r="AC128" s="253" t="str">
        <f>(INDEX(Finish_table!EW$4:EW$224,MATCH('16 Year_History_Results'!$G128,Finish_table!EX$4:EX$224,0),1))</f>
        <v>SF</v>
      </c>
      <c r="AD128" s="2"/>
      <c r="AE128" s="97"/>
      <c r="AG128">
        <f t="shared" si="43"/>
        <v>4564</v>
      </c>
      <c r="AH128" s="110"/>
      <c r="AI128" s="2"/>
      <c r="AJ128" s="146">
        <f>INDEX('2001'!$C$44:$C$140,'16 Year_History_Results'!BZ128)</f>
        <v>0</v>
      </c>
      <c r="AK128" s="2">
        <f>INDEX('2002'!$C$44:$C$140,'16 Year_History_Results'!CA128)</f>
        <v>0</v>
      </c>
      <c r="AL128" s="2">
        <f>INDEX('2003'!$C$44:$C$140,'16 Year_History_Results'!CB128)</f>
        <v>0</v>
      </c>
      <c r="AM128" s="2">
        <f>INDEX('2004'!$C$44:$C$140,'16 Year_History_Results'!CC128)</f>
        <v>0</v>
      </c>
      <c r="AN128" s="2">
        <f>INDEX('2005'!$C$44:$C$140,'16 Year_History_Results'!CD128)</f>
        <v>0</v>
      </c>
      <c r="AO128" s="2">
        <f>INDEX('2006'!$C$44:$C$140,'16 Year_History_Results'!CE128)</f>
        <v>0</v>
      </c>
      <c r="AP128" s="2">
        <f>INDEX('2007'!$C$44:$C$140,'16 Year_History_Results'!CF128)</f>
        <v>0</v>
      </c>
      <c r="AQ128" s="2">
        <f>INDEX('2008'!$C$44:$C$140,'16 Year_History_Results'!CG128)</f>
        <v>0</v>
      </c>
      <c r="AR128" s="2">
        <f>INDEX('2009'!$C$44:$C$140,'16 Year_History_Results'!CH128)</f>
        <v>0</v>
      </c>
      <c r="AS128" s="2">
        <f>INDEX('2010'!$C$44:$C$140,'16 Year_History_Results'!CI128)</f>
        <v>0</v>
      </c>
      <c r="AT128" s="2">
        <f>INDEX('2011'!$C$44:$C$140,'16 Year_History_Results'!CJ128)</f>
        <v>0</v>
      </c>
      <c r="AU128" s="2">
        <f>INDEX('2012'!$C$44:$C$140,'16 Year_History_Results'!CK128)</f>
        <v>0</v>
      </c>
      <c r="AV128" s="2">
        <f>INDEX('2013'!$C$44:$C$140,'16 Year_History_Results'!CL128)</f>
        <v>0</v>
      </c>
      <c r="AW128" s="2">
        <f>INDEX('2014'!$C$52:$C$180,'16 Year_History_Results'!CM128)</f>
        <v>0</v>
      </c>
      <c r="AX128" s="2">
        <f>INDEX('2015'!$E$52:$E$308,'16 Year_History_Results'!CN128)</f>
        <v>0</v>
      </c>
      <c r="AY128" s="147">
        <f>INDEX('2016'!$E$52:$E$308,'16 Year_History_Results'!CO128)</f>
        <v>10</v>
      </c>
      <c r="AZ128" s="2"/>
      <c r="BA128" s="2"/>
      <c r="BB128">
        <f t="shared" si="55"/>
        <v>4564</v>
      </c>
      <c r="BC128" s="110"/>
      <c r="BD128" s="2"/>
      <c r="BE128" s="146">
        <f>INDEX('2001'!$B$44:$B$140,'16 Year_History_Results'!BZ128)</f>
        <v>0</v>
      </c>
      <c r="BF128" s="2">
        <f>INDEX('2002'!$B$44:$B$140,'16 Year_History_Results'!CA128)</f>
        <v>0</v>
      </c>
      <c r="BG128" s="2">
        <f>INDEX('2003'!$B$44:$B$140,'16 Year_History_Results'!CB128)</f>
        <v>0</v>
      </c>
      <c r="BH128" s="2">
        <f>INDEX('2004'!$B$44:$B$140,'16 Year_History_Results'!CC128)</f>
        <v>0</v>
      </c>
      <c r="BI128" s="2">
        <f>INDEX('2005'!$B$44:$B$140,'16 Year_History_Results'!CD128)</f>
        <v>0</v>
      </c>
      <c r="BJ128" s="2">
        <f>INDEX('2006'!$B$44:$B$140,'16 Year_History_Results'!CE128)</f>
        <v>0</v>
      </c>
      <c r="BK128" s="2">
        <f>INDEX('2007'!$B$44:$B$140,'16 Year_History_Results'!CF128)</f>
        <v>0</v>
      </c>
      <c r="BL128" s="2">
        <f>INDEX('2008'!$B$44:$B$140,'16 Year_History_Results'!CG128)</f>
        <v>0</v>
      </c>
      <c r="BM128" s="2">
        <f>INDEX('2009'!$B$44:$B$140,'16 Year_History_Results'!CH128)</f>
        <v>0</v>
      </c>
      <c r="BN128" s="2">
        <f>INDEX('2010'!$B$44:$B$140,'16 Year_History_Results'!CI128)</f>
        <v>0</v>
      </c>
      <c r="BO128" s="2">
        <f>INDEX('2011'!$B$44:$B$140,'16 Year_History_Results'!CJ128)</f>
        <v>0</v>
      </c>
      <c r="BP128" s="2">
        <f>INDEX('2012'!$B$44:$B$140,'16 Year_History_Results'!CK128)</f>
        <v>0</v>
      </c>
      <c r="BQ128" s="2">
        <f>INDEX('2013'!$B$44:$B$140,'16 Year_History_Results'!CL128)</f>
        <v>0</v>
      </c>
      <c r="BR128" s="2">
        <f>INDEX('2014'!$B$52:$B$180,'16 Year_History_Results'!CM128)</f>
        <v>0</v>
      </c>
      <c r="BS128" s="147">
        <f>INDEX('2015'!$B$52:$B$308,'16 Year_History_Results'!CN128)</f>
        <v>0</v>
      </c>
      <c r="BT128" s="147">
        <f>INDEX('2016'!$B$52:$B$308,'16 Year_History_Results'!CO128)</f>
        <v>15</v>
      </c>
      <c r="BW128">
        <f t="shared" si="56"/>
        <v>4564</v>
      </c>
      <c r="BX128" s="110"/>
      <c r="BY128" s="2"/>
      <c r="BZ128" s="146">
        <f>IF(ISNA(MATCH($BW128,'2001'!$A$44:$A$139,0)),97,MATCH($BW128,'2001'!$A$44:$A$139,0))</f>
        <v>97</v>
      </c>
      <c r="CA128" s="2">
        <f>IF(ISNA(MATCH($BW128,'2002'!$A$44:$A$139,0)),97,MATCH($BW128,'2002'!$A$44:$A$139,0))</f>
        <v>97</v>
      </c>
      <c r="CB128" s="2">
        <f>IF(ISNA(MATCH($BW128,'2003'!$A$44:$A$139,0)),97,MATCH($BW128,'2003'!$A$44:$A$139,0))</f>
        <v>97</v>
      </c>
      <c r="CC128" s="2">
        <f>IF(ISNA(MATCH($BW128,'2004'!$A$44:$A$139,0)),97,MATCH($BW128,'2004'!$A$44:$A$139,0))</f>
        <v>97</v>
      </c>
      <c r="CD128" s="2">
        <f>IF(ISNA(MATCH($BW128,'2005'!$A$44:$A$139,0)),97,MATCH($BW128,'2005'!$A$44:$A$139,0))</f>
        <v>97</v>
      </c>
      <c r="CE128" s="2">
        <f>IF(ISNA(MATCH($BW128,'2006'!$A$44:$A$139,0)),97,MATCH($BW128,'2006'!$A$44:$A$139,0))</f>
        <v>97</v>
      </c>
      <c r="CF128" s="2">
        <f>IF(ISNA(MATCH($BW128,'2007'!$A$44:$A$139,0)),97,MATCH($BW128,'2007'!$A$44:$A$139,0))</f>
        <v>97</v>
      </c>
      <c r="CG128" s="2">
        <f>IF(ISNA(MATCH($BW128,'2008'!$A$44:$A$139,0)),97,MATCH($BW128,'2008'!$A$44:$A$139,0))</f>
        <v>97</v>
      </c>
      <c r="CH128" s="2">
        <f>IF(ISNA(MATCH($BW128,'2009'!$A$44:$A$139,0)),97,MATCH($BW128,'2009'!$A$44:$A$139,0))</f>
        <v>97</v>
      </c>
      <c r="CI128" s="2">
        <f>IF(ISNA(MATCH($BW128,'2010'!$A$44:$A$139,0)),97,MATCH($BW128,'2010'!$A$44:$A$139,0))</f>
        <v>97</v>
      </c>
      <c r="CJ128" s="2">
        <f>IF(ISNA(MATCH($BW128,'2011'!$A$44:$A$139,0)),97,MATCH($BW128,'2011'!$A$44:$A$139,0))</f>
        <v>97</v>
      </c>
      <c r="CK128" s="2">
        <f>IF(ISNA(MATCH($BW128,'2012'!$A$44:$A$139,0)),97,MATCH($BW128,'2012'!$A$44:$A$139,0))</f>
        <v>97</v>
      </c>
      <c r="CL128" s="2">
        <f>IF(ISNA(MATCH($BW128,'2013'!$A$44:$A$139,0)),97,MATCH($BW128,'2013'!$A$44:$A$139,0))</f>
        <v>97</v>
      </c>
      <c r="CM128" s="2">
        <f>IF(ISNA(MATCH($BW128,'2014'!$A$52:$A$179,0)),129,MATCH($BW128,'2014'!$A$52:$A$179,0))</f>
        <v>129</v>
      </c>
      <c r="CN128" s="147">
        <f>IF(ISNA(MATCH($BW128,'2015'!$A$52:$A$307,0)),257,MATCH($BW128,'2015'!$A$52:$A$307,0))</f>
        <v>257</v>
      </c>
      <c r="CO128" s="147">
        <f>IF(ISNA(MATCH($BW128,'2016'!$A$52:$A$307,0)),257,MATCH($BW128,'2016'!$A$52:$A$307,0))</f>
        <v>230</v>
      </c>
      <c r="CQ128">
        <f t="shared" si="57"/>
        <v>4564</v>
      </c>
      <c r="CR128" s="281"/>
      <c r="CS128" s="279"/>
      <c r="CT128" s="278">
        <f t="shared" si="58"/>
        <v>0</v>
      </c>
      <c r="CU128" s="279">
        <f t="shared" si="44"/>
        <v>0</v>
      </c>
      <c r="CV128" s="279">
        <f t="shared" si="45"/>
        <v>0</v>
      </c>
      <c r="CW128" s="279">
        <f t="shared" si="46"/>
        <v>0</v>
      </c>
      <c r="CX128" s="279">
        <f t="shared" si="47"/>
        <v>0</v>
      </c>
      <c r="CY128" s="279">
        <f t="shared" si="48"/>
        <v>0</v>
      </c>
      <c r="CZ128" s="279">
        <f t="shared" si="49"/>
        <v>0</v>
      </c>
      <c r="DA128" s="279">
        <f t="shared" si="50"/>
        <v>0</v>
      </c>
      <c r="DB128" s="279">
        <f t="shared" si="51"/>
        <v>0</v>
      </c>
      <c r="DC128" s="279">
        <f t="shared" si="59"/>
        <v>0</v>
      </c>
      <c r="DD128" s="279">
        <f t="shared" si="60"/>
        <v>0</v>
      </c>
      <c r="DE128" s="279">
        <f t="shared" si="61"/>
        <v>0</v>
      </c>
      <c r="DF128" s="279">
        <f t="shared" si="62"/>
        <v>0</v>
      </c>
      <c r="DG128" s="279">
        <f t="shared" si="63"/>
        <v>0</v>
      </c>
      <c r="DH128" s="280">
        <f t="shared" si="80"/>
        <v>0</v>
      </c>
      <c r="DI128" s="280">
        <f t="shared" si="81"/>
        <v>25</v>
      </c>
      <c r="DJ128" s="154">
        <f t="shared" si="52"/>
        <v>515</v>
      </c>
      <c r="DK128" s="279">
        <f t="shared" si="64"/>
        <v>4564</v>
      </c>
      <c r="DL128" s="97"/>
      <c r="DM128" s="154"/>
      <c r="DN128" s="267">
        <f t="shared" si="65"/>
        <v>0</v>
      </c>
      <c r="DO128" s="154">
        <f t="shared" si="66"/>
        <v>0</v>
      </c>
      <c r="DP128" s="154">
        <f t="shared" si="67"/>
        <v>0</v>
      </c>
      <c r="DQ128" s="154">
        <f t="shared" si="68"/>
        <v>0</v>
      </c>
      <c r="DR128" s="154">
        <f t="shared" si="69"/>
        <v>0</v>
      </c>
      <c r="DS128" s="154">
        <f t="shared" si="70"/>
        <v>0</v>
      </c>
      <c r="DT128" s="154">
        <f t="shared" si="71"/>
        <v>0</v>
      </c>
      <c r="DU128" s="154">
        <f t="shared" si="72"/>
        <v>0</v>
      </c>
      <c r="DV128" s="154">
        <f t="shared" si="73"/>
        <v>0</v>
      </c>
      <c r="DW128" s="154">
        <f t="shared" si="74"/>
        <v>0</v>
      </c>
      <c r="DX128" s="154">
        <f t="shared" si="75"/>
        <v>0</v>
      </c>
      <c r="DY128" s="154">
        <f t="shared" si="76"/>
        <v>0</v>
      </c>
      <c r="DZ128" s="154">
        <f t="shared" si="77"/>
        <v>0</v>
      </c>
      <c r="EA128" s="154">
        <f t="shared" si="78"/>
        <v>0</v>
      </c>
      <c r="EB128" s="264">
        <f t="shared" si="82"/>
        <v>0</v>
      </c>
      <c r="EC128" s="264">
        <f t="shared" si="83"/>
        <v>25</v>
      </c>
      <c r="ED128" s="154">
        <f t="shared" si="53"/>
        <v>515</v>
      </c>
    </row>
    <row r="129" spans="2:137" ht="13" thickBot="1" x14ac:dyDescent="0.3">
      <c r="B129" s="162">
        <v>65</v>
      </c>
      <c r="C129" s="50">
        <f t="shared" si="42"/>
        <v>7</v>
      </c>
      <c r="D129" s="50">
        <f t="shared" si="54"/>
        <v>0</v>
      </c>
      <c r="E129" s="97"/>
      <c r="F129" s="2">
        <f t="shared" si="79"/>
        <v>124</v>
      </c>
      <c r="G129" s="494">
        <v>68</v>
      </c>
      <c r="H129" s="98">
        <f>15- COUNTIF(L129:AC129,"#N/A")</f>
        <v>11</v>
      </c>
      <c r="I129" s="131">
        <f>SUM(AH129:AY129)+SUM(BE129:BT129)</f>
        <v>237</v>
      </c>
      <c r="J129" s="398">
        <f>DI129</f>
        <v>24.726617944841436</v>
      </c>
      <c r="K129" s="456" t="str">
        <f>IF(ISNUMBER(MATCH(G129,'[4]OPR data'!$A$3:$A$2900,0)),"Y","N")</f>
        <v>Y</v>
      </c>
      <c r="L129" s="110"/>
      <c r="M129" s="233"/>
      <c r="N129" s="469" t="str">
        <f>(INDEX(Finish_table!R$4:R$83,MATCH('16 Year_History_Results'!$G129,Finish_table!S$4:S$83,0),1))</f>
        <v>QF</v>
      </c>
      <c r="O129" s="233" t="str">
        <f>(INDEX(Finish_table!Z$4:Z$99,MATCH('16 Year_History_Results'!$G129,Finish_table!AA$4:AA$99,0),1))</f>
        <v>SF</v>
      </c>
      <c r="P129" s="233" t="str">
        <f>(INDEX(Finish_table!AI$4:AI$99,MATCH('16 Year_History_Results'!$G129,Finish_table!AJ$4:AJ$99,0),1))</f>
        <v>SF</v>
      </c>
      <c r="Q129" s="233" t="str">
        <f>(INDEX(Finish_table!AR$4:AR$99,MATCH('16 Year_History_Results'!$G129,Finish_table!AS$4:AS$99,0),1))</f>
        <v>QF</v>
      </c>
      <c r="R129" s="233" t="str">
        <f>(INDEX(Finish_table!BA$4:BA$99,MATCH('16 Year_History_Results'!$G129,Finish_table!BB$4:BB$99,0),1))</f>
        <v>QF</v>
      </c>
      <c r="S129" s="233" t="e">
        <f>(INDEX(Finish_table!BJ$4:BJ$99,MATCH('16 Year_History_Results'!$G129,Finish_table!BK$4:BK$99,0),1))</f>
        <v>#N/A</v>
      </c>
      <c r="T129" s="233" t="str">
        <f>(INDEX(Finish_table!BS$4:BS$99,MATCH('16 Year_History_Results'!$G129,Finish_table!BT$4:BT$99,0),1))</f>
        <v>SF</v>
      </c>
      <c r="U129" s="233" t="str">
        <f>(INDEX(Finish_table!CB$4:CB$99,MATCH('16 Year_History_Results'!$G129,Finish_table!CC$4:CC$99,0),1))</f>
        <v>SF</v>
      </c>
      <c r="V129" s="233" t="str">
        <f>(INDEX(Finish_table!CK$4:CK$99,MATCH('16 Year_History_Results'!$G129,Finish_table!CL$4:CL$99,0),1))</f>
        <v>WF</v>
      </c>
      <c r="W129" s="233" t="e">
        <f>(INDEX(Finish_table!CT$4:CT$99,MATCH('16 Year_History_Results'!$G129,Finish_table!CU$4:CU$99,0),1))</f>
        <v>#N/A</v>
      </c>
      <c r="X129" s="233" t="e">
        <f>(INDEX(Finish_table!DC$4:DC$99,MATCH('16 Year_History_Results'!$G129,Finish_table!DD$4:DD$99,0),1))</f>
        <v>#N/A</v>
      </c>
      <c r="Y129" s="233" t="str">
        <f>(INDEX(Finish_table!DL$4:DL$99,MATCH('16 Year_History_Results'!$G129,Finish_table!DM$4:DM$99,0),1))</f>
        <v>F</v>
      </c>
      <c r="Z129" s="233" t="str">
        <f>(INDEX(Finish_table!DU$4:DU$99,MATCH('16 Year_History_Results'!$G129,Finish_table!DV$4:DV$99,0),1))</f>
        <v>QF</v>
      </c>
      <c r="AA129" s="233" t="str">
        <f>(INDEX(Finish_table!ED$4:ED$140,MATCH('16 Year_History_Results'!$G129,Finish_table!EE$4:EE$140,0),1))</f>
        <v>QF</v>
      </c>
      <c r="AB129" s="233" t="str">
        <f>(INDEX(Finish_table!EM$4:EM$224,MATCH('16 Year_History_Results'!$G129,Finish_table!EN$4:EN$224,0),1))</f>
        <v>QF</v>
      </c>
      <c r="AC129" s="253" t="e">
        <f>(INDEX(Finish_table!EW$4:EW$224,MATCH('16 Year_History_Results'!$G129,Finish_table!EX$4:EX$224,0),1))</f>
        <v>#N/A</v>
      </c>
      <c r="AD129" s="2"/>
      <c r="AE129" s="97"/>
      <c r="AG129">
        <f t="shared" si="43"/>
        <v>68</v>
      </c>
      <c r="AH129" s="110"/>
      <c r="AI129" s="2"/>
      <c r="AJ129" s="146">
        <f>INDEX('2001'!$C$44:$C$140,'16 Year_History_Results'!BZ129)</f>
        <v>10</v>
      </c>
      <c r="AK129" s="2">
        <f>INDEX('2002'!$C$44:$C$140,'16 Year_History_Results'!CA129)</f>
        <v>10</v>
      </c>
      <c r="AL129" s="2">
        <f>INDEX('2003'!$C$44:$C$140,'16 Year_History_Results'!CB129)</f>
        <v>10</v>
      </c>
      <c r="AM129" s="2">
        <f>INDEX('2004'!$C$44:$C$140,'16 Year_History_Results'!CC129)</f>
        <v>0</v>
      </c>
      <c r="AN129" s="2">
        <f>INDEX('2005'!$C$44:$C$140,'16 Year_History_Results'!CD129)</f>
        <v>0</v>
      </c>
      <c r="AO129" s="2">
        <f>INDEX('2006'!$C$44:$C$140,'16 Year_History_Results'!CE129)</f>
        <v>0</v>
      </c>
      <c r="AP129" s="2">
        <f>INDEX('2007'!$C$44:$C$140,'16 Year_History_Results'!CF129)</f>
        <v>10</v>
      </c>
      <c r="AQ129" s="2">
        <f>INDEX('2008'!$C$44:$C$140,'16 Year_History_Results'!CG129)</f>
        <v>10</v>
      </c>
      <c r="AR129" s="2">
        <f>INDEX('2009'!$C$44:$C$140,'16 Year_History_Results'!CH129)</f>
        <v>40</v>
      </c>
      <c r="AS129" s="2">
        <f>INDEX('2010'!$C$44:$C$140,'16 Year_History_Results'!CI129)</f>
        <v>0</v>
      </c>
      <c r="AT129" s="2">
        <f>INDEX('2011'!$C$44:$C$140,'16 Year_History_Results'!CJ129)</f>
        <v>0</v>
      </c>
      <c r="AU129" s="2">
        <f>INDEX('2012'!$C$44:$C$140,'16 Year_History_Results'!CK129)</f>
        <v>20</v>
      </c>
      <c r="AV129" s="2">
        <f>INDEX('2013'!$C$44:$C$140,'16 Year_History_Results'!CL129)</f>
        <v>0</v>
      </c>
      <c r="AW129" s="2">
        <f>INDEX('2014'!$C$52:$C$180,'16 Year_History_Results'!CM129)</f>
        <v>0</v>
      </c>
      <c r="AX129" s="2">
        <f>INDEX('2015'!$E$52:$E$308,'16 Year_History_Results'!CN129)</f>
        <v>0</v>
      </c>
      <c r="AY129" s="147">
        <f>INDEX('2016'!$E$52:$E$308,'16 Year_History_Results'!CO129)</f>
        <v>0</v>
      </c>
      <c r="AZ129" s="2"/>
      <c r="BA129" s="2"/>
      <c r="BB129">
        <f t="shared" si="55"/>
        <v>68</v>
      </c>
      <c r="BC129" s="110"/>
      <c r="BD129" s="2"/>
      <c r="BE129" s="146">
        <f>INDEX('2001'!$B$44:$B$140,'16 Year_History_Results'!BZ129)</f>
        <v>10</v>
      </c>
      <c r="BF129" s="2">
        <f>INDEX('2002'!$B$44:$B$140,'16 Year_History_Results'!CA129)</f>
        <v>12</v>
      </c>
      <c r="BG129" s="2">
        <f>INDEX('2003'!$B$44:$B$140,'16 Year_History_Results'!CB129)</f>
        <v>16</v>
      </c>
      <c r="BH129" s="2">
        <f>INDEX('2004'!$B$44:$B$140,'16 Year_History_Results'!CC129)</f>
        <v>13</v>
      </c>
      <c r="BI129" s="2">
        <f>INDEX('2005'!$B$44:$B$140,'16 Year_History_Results'!CD129)</f>
        <v>10</v>
      </c>
      <c r="BJ129" s="2">
        <f>INDEX('2006'!$B$44:$B$140,'16 Year_History_Results'!CE129)</f>
        <v>0</v>
      </c>
      <c r="BK129" s="2">
        <f>INDEX('2007'!$B$44:$B$140,'16 Year_History_Results'!CF129)</f>
        <v>13</v>
      </c>
      <c r="BL129" s="2">
        <f>INDEX('2008'!$B$44:$B$140,'16 Year_History_Results'!CG129)</f>
        <v>2</v>
      </c>
      <c r="BM129" s="2">
        <f>INDEX('2009'!$B$44:$B$140,'16 Year_History_Results'!CH129)</f>
        <v>10</v>
      </c>
      <c r="BN129" s="2">
        <f>INDEX('2010'!$B$44:$B$140,'16 Year_History_Results'!CI129)</f>
        <v>0</v>
      </c>
      <c r="BO129" s="2">
        <f>INDEX('2011'!$B$44:$B$140,'16 Year_History_Results'!CJ129)</f>
        <v>0</v>
      </c>
      <c r="BP129" s="2">
        <f>INDEX('2012'!$B$44:$B$140,'16 Year_History_Results'!CK129)</f>
        <v>14</v>
      </c>
      <c r="BQ129" s="2">
        <f>INDEX('2013'!$B$44:$B$140,'16 Year_History_Results'!CL129)</f>
        <v>12</v>
      </c>
      <c r="BR129" s="2">
        <f>INDEX('2014'!$B$52:$B$180,'16 Year_History_Results'!CM129)</f>
        <v>0</v>
      </c>
      <c r="BS129" s="147">
        <f>INDEX('2015'!$B$52:$B$308,'16 Year_History_Results'!CN129)</f>
        <v>15</v>
      </c>
      <c r="BT129" s="147">
        <f>INDEX('2016'!$B$52:$B$308,'16 Year_History_Results'!CO129)</f>
        <v>0</v>
      </c>
      <c r="BW129">
        <f t="shared" si="56"/>
        <v>68</v>
      </c>
      <c r="BX129" s="110"/>
      <c r="BY129" s="2"/>
      <c r="BZ129" s="146">
        <f>IF(ISNA(MATCH($BW129,'2001'!$A$44:$A$139,0)),97,MATCH($BW129,'2001'!$A$44:$A$139,0))</f>
        <v>17</v>
      </c>
      <c r="CA129" s="2">
        <f>IF(ISNA(MATCH($BW129,'2002'!$A$44:$A$139,0)),97,MATCH($BW129,'2002'!$A$44:$A$139,0))</f>
        <v>16</v>
      </c>
      <c r="CB129" s="2">
        <f>IF(ISNA(MATCH($BW129,'2003'!$A$44:$A$139,0)),97,MATCH($BW129,'2003'!$A$44:$A$139,0))</f>
        <v>14</v>
      </c>
      <c r="CC129" s="2">
        <f>IF(ISNA(MATCH($BW129,'2004'!$A$44:$A$139,0)),97,MATCH($BW129,'2004'!$A$44:$A$139,0))</f>
        <v>16</v>
      </c>
      <c r="CD129" s="2">
        <f>IF(ISNA(MATCH($BW129,'2005'!$A$44:$A$139,0)),97,MATCH($BW129,'2005'!$A$44:$A$139,0))</f>
        <v>13</v>
      </c>
      <c r="CE129" s="2">
        <f>IF(ISNA(MATCH($BW129,'2006'!$A$44:$A$139,0)),97,MATCH($BW129,'2006'!$A$44:$A$139,0))</f>
        <v>97</v>
      </c>
      <c r="CF129" s="2">
        <f>IF(ISNA(MATCH($BW129,'2007'!$A$44:$A$139,0)),97,MATCH($BW129,'2007'!$A$44:$A$139,0))</f>
        <v>12</v>
      </c>
      <c r="CG129" s="2">
        <f>IF(ISNA(MATCH($BW129,'2008'!$A$44:$A$139,0)),97,MATCH($BW129,'2008'!$A$44:$A$139,0))</f>
        <v>15</v>
      </c>
      <c r="CH129" s="2">
        <f>IF(ISNA(MATCH($BW129,'2009'!$A$44:$A$139,0)),97,MATCH($BW129,'2009'!$A$44:$A$139,0))</f>
        <v>9</v>
      </c>
      <c r="CI129" s="2">
        <f>IF(ISNA(MATCH($BW129,'2010'!$A$44:$A$139,0)),97,MATCH($BW129,'2010'!$A$44:$A$139,0))</f>
        <v>97</v>
      </c>
      <c r="CJ129" s="2">
        <f>IF(ISNA(MATCH($BW129,'2011'!$A$44:$A$139,0)),97,MATCH($BW129,'2011'!$A$44:$A$139,0))</f>
        <v>97</v>
      </c>
      <c r="CK129" s="2">
        <f>IF(ISNA(MATCH($BW129,'2012'!$A$44:$A$139,0)),97,MATCH($BW129,'2012'!$A$44:$A$139,0))</f>
        <v>10</v>
      </c>
      <c r="CL129" s="2">
        <f>IF(ISNA(MATCH($BW129,'2013'!$A$44:$A$139,0)),97,MATCH($BW129,'2013'!$A$44:$A$139,0))</f>
        <v>7</v>
      </c>
      <c r="CM129" s="2">
        <f>IF(ISNA(MATCH($BW129,'2014'!$A$52:$A$179,0)),129,MATCH($BW129,'2014'!$A$52:$A$179,0))</f>
        <v>9</v>
      </c>
      <c r="CN129" s="147">
        <f>IF(ISNA(MATCH($BW129,'2015'!$A$52:$A$307,0)),257,MATCH($BW129,'2015'!$A$52:$A$307,0))</f>
        <v>12</v>
      </c>
      <c r="CO129" s="147">
        <f>IF(ISNA(MATCH($BW129,'2016'!$A$52:$A$307,0)),257,MATCH($BW129,'2016'!$A$52:$A$307,0))</f>
        <v>12</v>
      </c>
      <c r="CQ129">
        <f t="shared" si="57"/>
        <v>68</v>
      </c>
      <c r="CR129" s="281"/>
      <c r="CS129" s="279"/>
      <c r="CT129" s="278">
        <f t="shared" si="58"/>
        <v>20</v>
      </c>
      <c r="CU129" s="279">
        <f t="shared" si="44"/>
        <v>35.332000000000001</v>
      </c>
      <c r="CV129" s="279">
        <f t="shared" si="45"/>
        <v>49.552311199999998</v>
      </c>
      <c r="CW129" s="279">
        <f t="shared" si="46"/>
        <v>46.031570645919999</v>
      </c>
      <c r="CX129" s="279">
        <f t="shared" si="47"/>
        <v>40.68464499257027</v>
      </c>
      <c r="CY129" s="279">
        <f t="shared" si="48"/>
        <v>27.120384352047342</v>
      </c>
      <c r="CZ129" s="279">
        <f t="shared" si="49"/>
        <v>41.078448209074757</v>
      </c>
      <c r="DA129" s="279">
        <f t="shared" si="50"/>
        <v>39.382893576169231</v>
      </c>
      <c r="DB129" s="279">
        <f t="shared" si="51"/>
        <v>76.252636857874407</v>
      </c>
      <c r="DC129" s="279">
        <f t="shared" si="59"/>
        <v>50.830007729459076</v>
      </c>
      <c r="DD129" s="279">
        <f t="shared" si="60"/>
        <v>33.883283152457416</v>
      </c>
      <c r="DE129" s="279">
        <f t="shared" si="61"/>
        <v>56.586596549428108</v>
      </c>
      <c r="DF129" s="279">
        <f t="shared" si="62"/>
        <v>49.720625259848774</v>
      </c>
      <c r="DG129" s="279">
        <f t="shared" si="63"/>
        <v>33.143768798215191</v>
      </c>
      <c r="DH129" s="280">
        <f t="shared" si="80"/>
        <v>37.093636280890244</v>
      </c>
      <c r="DI129" s="280">
        <f t="shared" si="81"/>
        <v>24.726617944841436</v>
      </c>
      <c r="DJ129" s="154">
        <f t="shared" si="52"/>
        <v>65</v>
      </c>
      <c r="DK129" s="279">
        <f t="shared" si="64"/>
        <v>68</v>
      </c>
      <c r="DL129" s="97"/>
      <c r="DM129" s="154"/>
      <c r="DN129" s="267">
        <f t="shared" si="65"/>
        <v>20</v>
      </c>
      <c r="DO129" s="154">
        <f t="shared" si="66"/>
        <v>42</v>
      </c>
      <c r="DP129" s="154">
        <f t="shared" si="67"/>
        <v>68</v>
      </c>
      <c r="DQ129" s="154">
        <f t="shared" si="68"/>
        <v>81</v>
      </c>
      <c r="DR129" s="154">
        <f t="shared" si="69"/>
        <v>91</v>
      </c>
      <c r="DS129" s="154">
        <f t="shared" si="70"/>
        <v>91</v>
      </c>
      <c r="DT129" s="154">
        <f t="shared" si="71"/>
        <v>114</v>
      </c>
      <c r="DU129" s="154">
        <f t="shared" si="72"/>
        <v>126</v>
      </c>
      <c r="DV129" s="154">
        <f t="shared" si="73"/>
        <v>176</v>
      </c>
      <c r="DW129" s="154">
        <f t="shared" si="74"/>
        <v>176</v>
      </c>
      <c r="DX129" s="154">
        <f t="shared" si="75"/>
        <v>176</v>
      </c>
      <c r="DY129" s="154">
        <f t="shared" si="76"/>
        <v>210</v>
      </c>
      <c r="DZ129" s="154">
        <f t="shared" si="77"/>
        <v>222</v>
      </c>
      <c r="EA129" s="154">
        <f t="shared" si="78"/>
        <v>222</v>
      </c>
      <c r="EB129" s="264">
        <f t="shared" si="82"/>
        <v>237</v>
      </c>
      <c r="EC129" s="264">
        <f t="shared" si="83"/>
        <v>237</v>
      </c>
      <c r="ED129" s="154">
        <f t="shared" si="53"/>
        <v>21</v>
      </c>
    </row>
    <row r="130" spans="2:137" ht="13" thickBot="1" x14ac:dyDescent="0.3">
      <c r="B130" s="131">
        <v>65</v>
      </c>
      <c r="C130" s="50">
        <f t="shared" si="42"/>
        <v>8</v>
      </c>
      <c r="D130" s="50">
        <f t="shared" si="54"/>
        <v>8</v>
      </c>
      <c r="E130" s="97"/>
      <c r="F130" s="2">
        <f t="shared" si="79"/>
        <v>125</v>
      </c>
      <c r="G130" s="207">
        <v>868</v>
      </c>
      <c r="H130" s="98">
        <f>15- COUNTIF(L130:AC130,"#N/A")</f>
        <v>7</v>
      </c>
      <c r="I130" s="131">
        <f>SUM(AH130:AY130)+SUM(BE130:BT130)</f>
        <v>127</v>
      </c>
      <c r="J130" s="398">
        <f>DI130</f>
        <v>24.721871603549751</v>
      </c>
      <c r="K130" s="456" t="str">
        <f>IF(ISNUMBER(MATCH(G130,'[4]OPR data'!$A$3:$A$2900,0)),"Y","N")</f>
        <v>Y</v>
      </c>
      <c r="L130" s="110"/>
      <c r="M130" s="233"/>
      <c r="N130" s="469" t="e">
        <f>(INDEX(Finish_table!R$4:R$83,MATCH('16 Year_History_Results'!$G130,Finish_table!S$4:S$83,0),1))</f>
        <v>#N/A</v>
      </c>
      <c r="O130" s="233" t="e">
        <f>(INDEX(Finish_table!Z$4:Z$99,MATCH('16 Year_History_Results'!$G130,Finish_table!AA$4:AA$99,0),1))</f>
        <v>#N/A</v>
      </c>
      <c r="P130" s="233" t="str">
        <f>(INDEX(Finish_table!AI$4:AI$99,MATCH('16 Year_History_Results'!$G130,Finish_table!AJ$4:AJ$99,0),1))</f>
        <v>QF</v>
      </c>
      <c r="Q130" s="233" t="str">
        <f>(INDEX(Finish_table!AR$4:AR$99,MATCH('16 Year_History_Results'!$G130,Finish_table!AS$4:AS$99,0),1))</f>
        <v>WF</v>
      </c>
      <c r="R130" s="233" t="str">
        <f>(INDEX(Finish_table!BA$4:BA$99,MATCH('16 Year_History_Results'!$G130,Finish_table!BB$4:BB$99,0),1))</f>
        <v>QF</v>
      </c>
      <c r="S130" s="233" t="str">
        <f>(INDEX(Finish_table!BJ$4:BJ$99,MATCH('16 Year_History_Results'!$G130,Finish_table!BK$4:BK$99,0),1))</f>
        <v>QF</v>
      </c>
      <c r="T130" s="233" t="e">
        <f>(INDEX(Finish_table!BS$4:BS$99,MATCH('16 Year_History_Results'!$G130,Finish_table!BT$4:BT$99,0),1))</f>
        <v>#N/A</v>
      </c>
      <c r="U130" s="233" t="e">
        <f>(INDEX(Finish_table!CB$4:CB$99,MATCH('16 Year_History_Results'!$G130,Finish_table!CC$4:CC$99,0),1))</f>
        <v>#N/A</v>
      </c>
      <c r="V130" s="233" t="e">
        <f>(INDEX(Finish_table!CK$4:CK$99,MATCH('16 Year_History_Results'!$G130,Finish_table!CL$4:CL$99,0),1))</f>
        <v>#N/A</v>
      </c>
      <c r="W130" s="233" t="e">
        <f>(INDEX(Finish_table!CT$4:CT$99,MATCH('16 Year_History_Results'!$G130,Finish_table!CU$4:CU$99,0),1))</f>
        <v>#N/A</v>
      </c>
      <c r="X130" s="233" t="e">
        <f>(INDEX(Finish_table!DC$4:DC$99,MATCH('16 Year_History_Results'!$G130,Finish_table!DD$4:DD$99,0),1))</f>
        <v>#N/A</v>
      </c>
      <c r="Y130" s="233" t="str">
        <f>(INDEX(Finish_table!DL$4:DL$99,MATCH('16 Year_History_Results'!$G130,Finish_table!DM$4:DM$99,0),1))</f>
        <v>SF</v>
      </c>
      <c r="Z130" s="233" t="str">
        <f>(INDEX(Finish_table!DU$4:DU$99,MATCH('16 Year_History_Results'!$G130,Finish_table!DV$4:DV$99,0),1))</f>
        <v>QF</v>
      </c>
      <c r="AA130" s="233" t="str">
        <f>(INDEX(Finish_table!ED$4:ED$140,MATCH('16 Year_History_Results'!$G130,Finish_table!EE$4:EE$140,0),1))</f>
        <v>QF</v>
      </c>
      <c r="AB130" s="233" t="e">
        <f>(INDEX(Finish_table!EM$4:EM$224,MATCH('16 Year_History_Results'!$G130,Finish_table!EN$4:EN$224,0),1))</f>
        <v>#N/A</v>
      </c>
      <c r="AC130" s="253" t="str">
        <f>(INDEX(Finish_table!EW$4:EW$224,MATCH('16 Year_History_Results'!$G130,Finish_table!EX$4:EX$224,0),1))</f>
        <v>QF</v>
      </c>
      <c r="AD130" s="2"/>
      <c r="AE130" s="97"/>
      <c r="AG130">
        <f t="shared" si="43"/>
        <v>868</v>
      </c>
      <c r="AH130" s="110"/>
      <c r="AI130" s="2"/>
      <c r="AJ130" s="146">
        <f>INDEX('2001'!$C$44:$C$140,'16 Year_History_Results'!BZ130)</f>
        <v>0</v>
      </c>
      <c r="AK130" s="2">
        <f>INDEX('2002'!$C$44:$C$140,'16 Year_History_Results'!CA130)</f>
        <v>0</v>
      </c>
      <c r="AL130" s="2">
        <f>INDEX('2003'!$C$44:$C$140,'16 Year_History_Results'!CB130)</f>
        <v>0</v>
      </c>
      <c r="AM130" s="2">
        <f>INDEX('2004'!$C$44:$C$140,'16 Year_History_Results'!CC130)</f>
        <v>40</v>
      </c>
      <c r="AN130" s="2">
        <f>INDEX('2005'!$C$44:$C$140,'16 Year_History_Results'!CD130)</f>
        <v>0</v>
      </c>
      <c r="AO130" s="2">
        <f>INDEX('2006'!$C$44:$C$140,'16 Year_History_Results'!CE130)</f>
        <v>0</v>
      </c>
      <c r="AP130" s="2">
        <f>INDEX('2007'!$C$44:$C$140,'16 Year_History_Results'!CF130)</f>
        <v>0</v>
      </c>
      <c r="AQ130" s="2">
        <f>INDEX('2008'!$C$44:$C$140,'16 Year_History_Results'!CG130)</f>
        <v>0</v>
      </c>
      <c r="AR130" s="2">
        <f>INDEX('2009'!$C$44:$C$140,'16 Year_History_Results'!CH130)</f>
        <v>0</v>
      </c>
      <c r="AS130" s="2">
        <f>INDEX('2010'!$C$44:$C$140,'16 Year_History_Results'!CI130)</f>
        <v>0</v>
      </c>
      <c r="AT130" s="2">
        <f>INDEX('2011'!$C$44:$C$140,'16 Year_History_Results'!CJ130)</f>
        <v>0</v>
      </c>
      <c r="AU130" s="2">
        <f>INDEX('2012'!$C$44:$C$140,'16 Year_History_Results'!CK130)</f>
        <v>10</v>
      </c>
      <c r="AV130" s="2">
        <f>INDEX('2013'!$C$44:$C$140,'16 Year_History_Results'!CL130)</f>
        <v>0</v>
      </c>
      <c r="AW130" s="2">
        <f>INDEX('2014'!$C$52:$C$180,'16 Year_History_Results'!CM130)</f>
        <v>0</v>
      </c>
      <c r="AX130" s="2">
        <f>INDEX('2015'!$E$52:$E$308,'16 Year_History_Results'!CN130)</f>
        <v>0</v>
      </c>
      <c r="AY130" s="147">
        <f>INDEX('2016'!$E$52:$E$308,'16 Year_History_Results'!CO130)</f>
        <v>0</v>
      </c>
      <c r="AZ130" s="2"/>
      <c r="BA130" s="2"/>
      <c r="BB130">
        <f t="shared" si="55"/>
        <v>868</v>
      </c>
      <c r="BC130" s="110"/>
      <c r="BD130" s="2"/>
      <c r="BE130" s="146">
        <f>INDEX('2001'!$B$44:$B$140,'16 Year_History_Results'!BZ130)</f>
        <v>0</v>
      </c>
      <c r="BF130" s="2">
        <f>INDEX('2002'!$B$44:$B$140,'16 Year_History_Results'!CA130)</f>
        <v>0</v>
      </c>
      <c r="BG130" s="2">
        <f>INDEX('2003'!$B$44:$B$140,'16 Year_History_Results'!CB130)</f>
        <v>12</v>
      </c>
      <c r="BH130" s="2">
        <f>INDEX('2004'!$B$44:$B$140,'16 Year_History_Results'!CC130)</f>
        <v>8</v>
      </c>
      <c r="BI130" s="2">
        <f>INDEX('2005'!$B$44:$B$140,'16 Year_History_Results'!CD130)</f>
        <v>9</v>
      </c>
      <c r="BJ130" s="2">
        <f>INDEX('2006'!$B$44:$B$140,'16 Year_History_Results'!CE130)</f>
        <v>6</v>
      </c>
      <c r="BK130" s="2">
        <f>INDEX('2007'!$B$44:$B$140,'16 Year_History_Results'!CF130)</f>
        <v>0</v>
      </c>
      <c r="BL130" s="2">
        <f>INDEX('2008'!$B$44:$B$140,'16 Year_History_Results'!CG130)</f>
        <v>0</v>
      </c>
      <c r="BM130" s="2">
        <f>INDEX('2009'!$B$44:$B$140,'16 Year_History_Results'!CH130)</f>
        <v>0</v>
      </c>
      <c r="BN130" s="2">
        <f>INDEX('2010'!$B$44:$B$140,'16 Year_History_Results'!CI130)</f>
        <v>0</v>
      </c>
      <c r="BO130" s="2">
        <f>INDEX('2011'!$B$44:$B$140,'16 Year_History_Results'!CJ130)</f>
        <v>0</v>
      </c>
      <c r="BP130" s="2">
        <f>INDEX('2012'!$B$44:$B$140,'16 Year_History_Results'!CK130)</f>
        <v>3</v>
      </c>
      <c r="BQ130" s="2">
        <f>INDEX('2013'!$B$44:$B$140,'16 Year_History_Results'!CL130)</f>
        <v>13</v>
      </c>
      <c r="BR130" s="2">
        <f>INDEX('2014'!$B$52:$B$180,'16 Year_History_Results'!CM130)</f>
        <v>15</v>
      </c>
      <c r="BS130" s="147">
        <f>INDEX('2015'!$B$52:$B$308,'16 Year_History_Results'!CN130)</f>
        <v>0</v>
      </c>
      <c r="BT130" s="147">
        <f>INDEX('2016'!$B$52:$B$308,'16 Year_History_Results'!CO130)</f>
        <v>11</v>
      </c>
      <c r="BW130">
        <f t="shared" si="56"/>
        <v>868</v>
      </c>
      <c r="BX130" s="110"/>
      <c r="BY130" s="2"/>
      <c r="BZ130" s="146">
        <f>IF(ISNA(MATCH($BW130,'2001'!$A$44:$A$139,0)),97,MATCH($BW130,'2001'!$A$44:$A$139,0))</f>
        <v>97</v>
      </c>
      <c r="CA130" s="2">
        <f>IF(ISNA(MATCH($BW130,'2002'!$A$44:$A$139,0)),97,MATCH($BW130,'2002'!$A$44:$A$139,0))</f>
        <v>97</v>
      </c>
      <c r="CB130" s="2">
        <f>IF(ISNA(MATCH($BW130,'2003'!$A$44:$A$139,0)),97,MATCH($BW130,'2003'!$A$44:$A$139,0))</f>
        <v>92</v>
      </c>
      <c r="CC130" s="2">
        <f>IF(ISNA(MATCH($BW130,'2004'!$A$44:$A$139,0)),97,MATCH($BW130,'2004'!$A$44:$A$139,0))</f>
        <v>79</v>
      </c>
      <c r="CD130" s="2">
        <f>IF(ISNA(MATCH($BW130,'2005'!$A$44:$A$139,0)),97,MATCH($BW130,'2005'!$A$44:$A$139,0))</f>
        <v>72</v>
      </c>
      <c r="CE130" s="2">
        <f>IF(ISNA(MATCH($BW130,'2006'!$A$44:$A$139,0)),97,MATCH($BW130,'2006'!$A$44:$A$139,0))</f>
        <v>71</v>
      </c>
      <c r="CF130" s="2">
        <f>IF(ISNA(MATCH($BW130,'2007'!$A$44:$A$139,0)),97,MATCH($BW130,'2007'!$A$44:$A$139,0))</f>
        <v>97</v>
      </c>
      <c r="CG130" s="2">
        <f>IF(ISNA(MATCH($BW130,'2008'!$A$44:$A$139,0)),97,MATCH($BW130,'2008'!$A$44:$A$139,0))</f>
        <v>97</v>
      </c>
      <c r="CH130" s="2">
        <f>IF(ISNA(MATCH($BW130,'2009'!$A$44:$A$139,0)),97,MATCH($BW130,'2009'!$A$44:$A$139,0))</f>
        <v>97</v>
      </c>
      <c r="CI130" s="2">
        <f>IF(ISNA(MATCH($BW130,'2010'!$A$44:$A$139,0)),97,MATCH($BW130,'2010'!$A$44:$A$139,0))</f>
        <v>97</v>
      </c>
      <c r="CJ130" s="2">
        <f>IF(ISNA(MATCH($BW130,'2011'!$A$44:$A$139,0)),97,MATCH($BW130,'2011'!$A$44:$A$139,0))</f>
        <v>97</v>
      </c>
      <c r="CK130" s="2">
        <f>IF(ISNA(MATCH($BW130,'2012'!$A$44:$A$139,0)),97,MATCH($BW130,'2012'!$A$44:$A$139,0))</f>
        <v>44</v>
      </c>
      <c r="CL130" s="2">
        <f>IF(ISNA(MATCH($BW130,'2013'!$A$44:$A$139,0)),97,MATCH($BW130,'2013'!$A$44:$A$139,0))</f>
        <v>34</v>
      </c>
      <c r="CM130" s="2">
        <f>IF(ISNA(MATCH($BW130,'2014'!$A$52:$A$179,0)),129,MATCH($BW130,'2014'!$A$52:$A$179,0))</f>
        <v>51</v>
      </c>
      <c r="CN130" s="147">
        <f>IF(ISNA(MATCH($BW130,'2015'!$A$52:$A$307,0)),257,MATCH($BW130,'2015'!$A$52:$A$307,0))</f>
        <v>257</v>
      </c>
      <c r="CO130" s="147">
        <f>IF(ISNA(MATCH($BW130,'2016'!$A$52:$A$307,0)),257,MATCH($BW130,'2016'!$A$52:$A$307,0))</f>
        <v>72</v>
      </c>
      <c r="CQ130">
        <f t="shared" si="57"/>
        <v>868</v>
      </c>
      <c r="CR130" s="281"/>
      <c r="CS130" s="279"/>
      <c r="CT130" s="278">
        <f t="shared" si="58"/>
        <v>0</v>
      </c>
      <c r="CU130" s="279">
        <f t="shared" si="44"/>
        <v>0</v>
      </c>
      <c r="CV130" s="279">
        <f t="shared" si="45"/>
        <v>12</v>
      </c>
      <c r="CW130" s="279">
        <f t="shared" si="46"/>
        <v>55.999200000000002</v>
      </c>
      <c r="CX130" s="279">
        <f t="shared" si="47"/>
        <v>46.32906672</v>
      </c>
      <c r="CY130" s="279">
        <f t="shared" si="48"/>
        <v>36.882955875552</v>
      </c>
      <c r="CZ130" s="279">
        <f t="shared" si="49"/>
        <v>24.586178386642963</v>
      </c>
      <c r="DA130" s="279">
        <f t="shared" si="50"/>
        <v>16.3891465125362</v>
      </c>
      <c r="DB130" s="279">
        <f t="shared" si="51"/>
        <v>10.925005065256631</v>
      </c>
      <c r="DC130" s="279">
        <f t="shared" si="59"/>
        <v>7.28260837650007</v>
      </c>
      <c r="DD130" s="279">
        <f t="shared" si="60"/>
        <v>4.8545867437749468</v>
      </c>
      <c r="DE130" s="279">
        <f t="shared" si="61"/>
        <v>16.236067523400379</v>
      </c>
      <c r="DF130" s="279">
        <f t="shared" si="62"/>
        <v>23.822962611098692</v>
      </c>
      <c r="DG130" s="279">
        <f t="shared" si="63"/>
        <v>30.88038687655839</v>
      </c>
      <c r="DH130" s="280">
        <f t="shared" si="80"/>
        <v>20.584865891913822</v>
      </c>
      <c r="DI130" s="280">
        <f t="shared" si="81"/>
        <v>24.721871603549751</v>
      </c>
      <c r="DJ130" s="154">
        <f t="shared" si="52"/>
        <v>121</v>
      </c>
      <c r="DK130" s="279">
        <f t="shared" si="64"/>
        <v>868</v>
      </c>
      <c r="DL130" s="97"/>
      <c r="DM130" s="154"/>
      <c r="DN130" s="267">
        <f t="shared" si="65"/>
        <v>0</v>
      </c>
      <c r="DO130" s="154">
        <f t="shared" si="66"/>
        <v>0</v>
      </c>
      <c r="DP130" s="154">
        <f t="shared" si="67"/>
        <v>12</v>
      </c>
      <c r="DQ130" s="154">
        <f t="shared" si="68"/>
        <v>60</v>
      </c>
      <c r="DR130" s="154">
        <f t="shared" si="69"/>
        <v>69</v>
      </c>
      <c r="DS130" s="154">
        <f t="shared" si="70"/>
        <v>75</v>
      </c>
      <c r="DT130" s="154">
        <f t="shared" si="71"/>
        <v>75</v>
      </c>
      <c r="DU130" s="154">
        <f t="shared" si="72"/>
        <v>75</v>
      </c>
      <c r="DV130" s="154">
        <f t="shared" si="73"/>
        <v>75</v>
      </c>
      <c r="DW130" s="154">
        <f t="shared" si="74"/>
        <v>75</v>
      </c>
      <c r="DX130" s="154">
        <f t="shared" si="75"/>
        <v>75</v>
      </c>
      <c r="DY130" s="154">
        <f t="shared" si="76"/>
        <v>88</v>
      </c>
      <c r="DZ130" s="154">
        <f t="shared" si="77"/>
        <v>101</v>
      </c>
      <c r="EA130" s="154">
        <f t="shared" si="78"/>
        <v>116</v>
      </c>
      <c r="EB130" s="264">
        <f t="shared" si="82"/>
        <v>116</v>
      </c>
      <c r="EC130" s="264">
        <f t="shared" si="83"/>
        <v>127</v>
      </c>
      <c r="ED130" s="154">
        <f t="shared" si="53"/>
        <v>64</v>
      </c>
      <c r="EG130" s="279"/>
    </row>
    <row r="131" spans="2:137" ht="13" thickBot="1" x14ac:dyDescent="0.3">
      <c r="B131" s="247">
        <v>66</v>
      </c>
      <c r="C131" s="50">
        <f t="shared" si="42"/>
        <v>1</v>
      </c>
      <c r="D131" s="50">
        <f t="shared" si="54"/>
        <v>0</v>
      </c>
      <c r="E131" s="97"/>
      <c r="F131" s="2">
        <f t="shared" si="79"/>
        <v>126</v>
      </c>
      <c r="G131" s="207">
        <v>3042</v>
      </c>
      <c r="H131" s="98">
        <f>15- COUNTIF(L131:AC131,"#N/A")</f>
        <v>1</v>
      </c>
      <c r="I131" s="131">
        <f>SUM(AH131:AY131)+SUM(BE131:BT131)</f>
        <v>30</v>
      </c>
      <c r="J131" s="398">
        <f>DI131</f>
        <v>24.665599999999998</v>
      </c>
      <c r="K131" s="456" t="str">
        <f>IF(ISNUMBER(MATCH(G131,'[4]OPR data'!$A$3:$A$2900,0)),"Y","N")</f>
        <v>Y</v>
      </c>
      <c r="L131" s="110"/>
      <c r="M131" s="233"/>
      <c r="N131" s="469" t="e">
        <f>(INDEX(Finish_table!R$4:R$83,MATCH('16 Year_History_Results'!$G131,Finish_table!S$4:S$83,0),1))</f>
        <v>#N/A</v>
      </c>
      <c r="O131" s="233" t="e">
        <f>(INDEX(Finish_table!Z$4:Z$99,MATCH('16 Year_History_Results'!$G131,Finish_table!AA$4:AA$99,0),1))</f>
        <v>#N/A</v>
      </c>
      <c r="P131" s="233" t="e">
        <f>(INDEX(Finish_table!AI$4:AI$99,MATCH('16 Year_History_Results'!$G131,Finish_table!AJ$4:AJ$99,0),1))</f>
        <v>#N/A</v>
      </c>
      <c r="Q131" s="233" t="e">
        <f>(INDEX(Finish_table!AR$4:AR$99,MATCH('16 Year_History_Results'!$G131,Finish_table!AS$4:AS$99,0),1))</f>
        <v>#N/A</v>
      </c>
      <c r="R131" s="233" t="e">
        <f>(INDEX(Finish_table!BA$4:BA$99,MATCH('16 Year_History_Results'!$G131,Finish_table!BB$4:BB$99,0),1))</f>
        <v>#N/A</v>
      </c>
      <c r="S131" s="233" t="e">
        <f>(INDEX(Finish_table!BJ$4:BJ$99,MATCH('16 Year_History_Results'!$G131,Finish_table!BK$4:BK$99,0),1))</f>
        <v>#N/A</v>
      </c>
      <c r="T131" s="233" t="e">
        <f>(INDEX(Finish_table!BS$4:BS$99,MATCH('16 Year_History_Results'!$G131,Finish_table!BT$4:BT$99,0),1))</f>
        <v>#N/A</v>
      </c>
      <c r="U131" s="233" t="e">
        <f>(INDEX(Finish_table!CB$4:CB$99,MATCH('16 Year_History_Results'!$G131,Finish_table!CC$4:CC$99,0),1))</f>
        <v>#N/A</v>
      </c>
      <c r="V131" s="233" t="e">
        <f>(INDEX(Finish_table!CK$4:CK$99,MATCH('16 Year_History_Results'!$G131,Finish_table!CL$4:CL$99,0),1))</f>
        <v>#N/A</v>
      </c>
      <c r="W131" s="233" t="e">
        <f>(INDEX(Finish_table!CT$4:CT$99,MATCH('16 Year_History_Results'!$G131,Finish_table!CU$4:CU$99,0),1))</f>
        <v>#N/A</v>
      </c>
      <c r="X131" s="233" t="e">
        <f>(INDEX(Finish_table!DC$4:DC$99,MATCH('16 Year_History_Results'!$G131,Finish_table!DD$4:DD$99,0),1))</f>
        <v>#N/A</v>
      </c>
      <c r="Y131" s="233" t="e">
        <f>(INDEX(Finish_table!DL$4:DL$99,MATCH('16 Year_History_Results'!$G131,Finish_table!DM$4:DM$99,0),1))</f>
        <v>#N/A</v>
      </c>
      <c r="Z131" s="233" t="e">
        <f>(INDEX(Finish_table!DU$4:DU$99,MATCH('16 Year_History_Results'!$G131,Finish_table!DV$4:DV$99,0),1))</f>
        <v>#N/A</v>
      </c>
      <c r="AA131" s="233" t="e">
        <f>(INDEX(Finish_table!ED$4:ED$140,MATCH('16 Year_History_Results'!$G131,Finish_table!EE$4:EE$140,0),1))</f>
        <v>#N/A</v>
      </c>
      <c r="AB131" s="233" t="str">
        <f>(INDEX(Finish_table!EM$4:EM$224,MATCH('16 Year_History_Results'!$G131,Finish_table!EN$4:EN$224,0),1))</f>
        <v>SF</v>
      </c>
      <c r="AC131" s="253" t="str">
        <f>(INDEX(Finish_table!EW$4:EW$224,MATCH('16 Year_History_Results'!$G131,Finish_table!EX$4:EX$224,0),1))</f>
        <v>SF</v>
      </c>
      <c r="AD131" s="2"/>
      <c r="AE131" s="97"/>
      <c r="AG131">
        <f t="shared" si="43"/>
        <v>3042</v>
      </c>
      <c r="AH131" s="110"/>
      <c r="AI131" s="2"/>
      <c r="AJ131" s="146">
        <f>INDEX('2001'!$C$44:$C$140,'16 Year_History_Results'!BZ131)</f>
        <v>0</v>
      </c>
      <c r="AK131" s="2">
        <f>INDEX('2002'!$C$44:$C$140,'16 Year_History_Results'!CA131)</f>
        <v>0</v>
      </c>
      <c r="AL131" s="2">
        <f>INDEX('2003'!$C$44:$C$140,'16 Year_History_Results'!CB131)</f>
        <v>0</v>
      </c>
      <c r="AM131" s="2">
        <f>INDEX('2004'!$C$44:$C$140,'16 Year_History_Results'!CC131)</f>
        <v>0</v>
      </c>
      <c r="AN131" s="2">
        <f>INDEX('2005'!$C$44:$C$140,'16 Year_History_Results'!CD131)</f>
        <v>0</v>
      </c>
      <c r="AO131" s="2">
        <f>INDEX('2006'!$C$44:$C$140,'16 Year_History_Results'!CE131)</f>
        <v>0</v>
      </c>
      <c r="AP131" s="2">
        <f>INDEX('2007'!$C$44:$C$140,'16 Year_History_Results'!CF131)</f>
        <v>0</v>
      </c>
      <c r="AQ131" s="2">
        <f>INDEX('2008'!$C$44:$C$140,'16 Year_History_Results'!CG131)</f>
        <v>0</v>
      </c>
      <c r="AR131" s="2">
        <f>INDEX('2009'!$C$44:$C$140,'16 Year_History_Results'!CH131)</f>
        <v>0</v>
      </c>
      <c r="AS131" s="2">
        <f>INDEX('2010'!$C$44:$C$140,'16 Year_History_Results'!CI131)</f>
        <v>0</v>
      </c>
      <c r="AT131" s="2">
        <f>INDEX('2011'!$C$44:$C$140,'16 Year_History_Results'!CJ131)</f>
        <v>0</v>
      </c>
      <c r="AU131" s="2">
        <f>INDEX('2012'!$C$44:$C$140,'16 Year_History_Results'!CK131)</f>
        <v>0</v>
      </c>
      <c r="AV131" s="2">
        <f>INDEX('2013'!$C$44:$C$140,'16 Year_History_Results'!CL131)</f>
        <v>0</v>
      </c>
      <c r="AW131" s="2">
        <f>INDEX('2014'!$C$52:$C$180,'16 Year_History_Results'!CM131)</f>
        <v>0</v>
      </c>
      <c r="AX131" s="2">
        <f>INDEX('2015'!$E$52:$E$308,'16 Year_History_Results'!CN131)</f>
        <v>10</v>
      </c>
      <c r="AY131" s="147">
        <f>INDEX('2016'!$E$52:$E$308,'16 Year_History_Results'!CO131)</f>
        <v>10</v>
      </c>
      <c r="AZ131" s="2"/>
      <c r="BA131" s="2"/>
      <c r="BB131">
        <f t="shared" si="55"/>
        <v>3042</v>
      </c>
      <c r="BC131" s="110"/>
      <c r="BD131" s="2"/>
      <c r="BE131" s="146">
        <f>INDEX('2001'!$B$44:$B$140,'16 Year_History_Results'!BZ131)</f>
        <v>0</v>
      </c>
      <c r="BF131" s="2">
        <f>INDEX('2002'!$B$44:$B$140,'16 Year_History_Results'!CA131)</f>
        <v>0</v>
      </c>
      <c r="BG131" s="2">
        <f>INDEX('2003'!$B$44:$B$140,'16 Year_History_Results'!CB131)</f>
        <v>0</v>
      </c>
      <c r="BH131" s="2">
        <f>INDEX('2004'!$B$44:$B$140,'16 Year_History_Results'!CC131)</f>
        <v>0</v>
      </c>
      <c r="BI131" s="2">
        <f>INDEX('2005'!$B$44:$B$140,'16 Year_History_Results'!CD131)</f>
        <v>0</v>
      </c>
      <c r="BJ131" s="2">
        <f>INDEX('2006'!$B$44:$B$140,'16 Year_History_Results'!CE131)</f>
        <v>0</v>
      </c>
      <c r="BK131" s="2">
        <f>INDEX('2007'!$B$44:$B$140,'16 Year_History_Results'!CF131)</f>
        <v>0</v>
      </c>
      <c r="BL131" s="2">
        <f>INDEX('2008'!$B$44:$B$140,'16 Year_History_Results'!CG131)</f>
        <v>0</v>
      </c>
      <c r="BM131" s="2">
        <f>INDEX('2009'!$B$44:$B$140,'16 Year_History_Results'!CH131)</f>
        <v>0</v>
      </c>
      <c r="BN131" s="2">
        <f>INDEX('2010'!$B$44:$B$140,'16 Year_History_Results'!CI131)</f>
        <v>0</v>
      </c>
      <c r="BO131" s="2">
        <f>INDEX('2011'!$B$44:$B$140,'16 Year_History_Results'!CJ131)</f>
        <v>0</v>
      </c>
      <c r="BP131" s="2">
        <f>INDEX('2012'!$B$44:$B$140,'16 Year_History_Results'!CK131)</f>
        <v>0</v>
      </c>
      <c r="BQ131" s="2">
        <f>INDEX('2013'!$B$44:$B$140,'16 Year_History_Results'!CL131)</f>
        <v>0</v>
      </c>
      <c r="BR131" s="2">
        <f>INDEX('2014'!$B$52:$B$180,'16 Year_History_Results'!CM131)</f>
        <v>0</v>
      </c>
      <c r="BS131" s="147">
        <f>INDEX('2015'!$B$52:$B$308,'16 Year_History_Results'!CN131)</f>
        <v>6</v>
      </c>
      <c r="BT131" s="147">
        <f>INDEX('2016'!$B$52:$B$308,'16 Year_History_Results'!CO131)</f>
        <v>4</v>
      </c>
      <c r="BW131">
        <f t="shared" si="56"/>
        <v>3042</v>
      </c>
      <c r="BX131" s="110"/>
      <c r="BY131" s="2"/>
      <c r="BZ131" s="146">
        <f>IF(ISNA(MATCH($BW131,'2001'!$A$44:$A$139,0)),97,MATCH($BW131,'2001'!$A$44:$A$139,0))</f>
        <v>97</v>
      </c>
      <c r="CA131" s="2">
        <f>IF(ISNA(MATCH($BW131,'2002'!$A$44:$A$139,0)),97,MATCH($BW131,'2002'!$A$44:$A$139,0))</f>
        <v>97</v>
      </c>
      <c r="CB131" s="2">
        <f>IF(ISNA(MATCH($BW131,'2003'!$A$44:$A$139,0)),97,MATCH($BW131,'2003'!$A$44:$A$139,0))</f>
        <v>97</v>
      </c>
      <c r="CC131" s="2">
        <f>IF(ISNA(MATCH($BW131,'2004'!$A$44:$A$139,0)),97,MATCH($BW131,'2004'!$A$44:$A$139,0))</f>
        <v>97</v>
      </c>
      <c r="CD131" s="2">
        <f>IF(ISNA(MATCH($BW131,'2005'!$A$44:$A$139,0)),97,MATCH($BW131,'2005'!$A$44:$A$139,0))</f>
        <v>97</v>
      </c>
      <c r="CE131" s="2">
        <f>IF(ISNA(MATCH($BW131,'2006'!$A$44:$A$139,0)),97,MATCH($BW131,'2006'!$A$44:$A$139,0))</f>
        <v>97</v>
      </c>
      <c r="CF131" s="2">
        <f>IF(ISNA(MATCH($BW131,'2007'!$A$44:$A$139,0)),97,MATCH($BW131,'2007'!$A$44:$A$139,0))</f>
        <v>97</v>
      </c>
      <c r="CG131" s="2">
        <f>IF(ISNA(MATCH($BW131,'2008'!$A$44:$A$139,0)),97,MATCH($BW131,'2008'!$A$44:$A$139,0))</f>
        <v>97</v>
      </c>
      <c r="CH131" s="2">
        <f>IF(ISNA(MATCH($BW131,'2009'!$A$44:$A$139,0)),97,MATCH($BW131,'2009'!$A$44:$A$139,0))</f>
        <v>97</v>
      </c>
      <c r="CI131" s="2">
        <f>IF(ISNA(MATCH($BW131,'2010'!$A$44:$A$139,0)),97,MATCH($BW131,'2010'!$A$44:$A$139,0))</f>
        <v>97</v>
      </c>
      <c r="CJ131" s="2">
        <f>IF(ISNA(MATCH($BW131,'2011'!$A$44:$A$139,0)),97,MATCH($BW131,'2011'!$A$44:$A$139,0))</f>
        <v>97</v>
      </c>
      <c r="CK131" s="2">
        <f>IF(ISNA(MATCH($BW131,'2012'!$A$44:$A$139,0)),97,MATCH($BW131,'2012'!$A$44:$A$139,0))</f>
        <v>97</v>
      </c>
      <c r="CL131" s="2">
        <f>IF(ISNA(MATCH($BW131,'2013'!$A$44:$A$139,0)),97,MATCH($BW131,'2013'!$A$44:$A$139,0))</f>
        <v>97</v>
      </c>
      <c r="CM131" s="2">
        <f>IF(ISNA(MATCH($BW131,'2014'!$A$52:$A$179,0)),129,MATCH($BW131,'2014'!$A$52:$A$179,0))</f>
        <v>129</v>
      </c>
      <c r="CN131" s="147">
        <f>IF(ISNA(MATCH($BW131,'2015'!$A$52:$A$307,0)),257,MATCH($BW131,'2015'!$A$52:$A$307,0))</f>
        <v>185</v>
      </c>
      <c r="CO131" s="147">
        <f>IF(ISNA(MATCH($BW131,'2016'!$A$52:$A$307,0)),257,MATCH($BW131,'2016'!$A$52:$A$307,0))</f>
        <v>178</v>
      </c>
      <c r="CQ131">
        <f t="shared" si="57"/>
        <v>3042</v>
      </c>
      <c r="CR131" s="281"/>
      <c r="CS131" s="279"/>
      <c r="CT131" s="278">
        <f t="shared" si="58"/>
        <v>0</v>
      </c>
      <c r="CU131" s="279">
        <f t="shared" si="44"/>
        <v>0</v>
      </c>
      <c r="CV131" s="279">
        <f t="shared" si="45"/>
        <v>0</v>
      </c>
      <c r="CW131" s="279">
        <f t="shared" si="46"/>
        <v>0</v>
      </c>
      <c r="CX131" s="279">
        <f t="shared" si="47"/>
        <v>0</v>
      </c>
      <c r="CY131" s="279">
        <f t="shared" si="48"/>
        <v>0</v>
      </c>
      <c r="CZ131" s="279">
        <f t="shared" si="49"/>
        <v>0</v>
      </c>
      <c r="DA131" s="279">
        <f t="shared" si="50"/>
        <v>0</v>
      </c>
      <c r="DB131" s="279">
        <f t="shared" si="51"/>
        <v>0</v>
      </c>
      <c r="DC131" s="279">
        <f t="shared" si="59"/>
        <v>0</v>
      </c>
      <c r="DD131" s="279">
        <f t="shared" si="60"/>
        <v>0</v>
      </c>
      <c r="DE131" s="279">
        <f t="shared" si="61"/>
        <v>0</v>
      </c>
      <c r="DF131" s="279">
        <f t="shared" si="62"/>
        <v>0</v>
      </c>
      <c r="DG131" s="279">
        <f t="shared" si="63"/>
        <v>0</v>
      </c>
      <c r="DH131" s="280">
        <f t="shared" si="80"/>
        <v>16</v>
      </c>
      <c r="DI131" s="280">
        <f t="shared" si="81"/>
        <v>24.665599999999998</v>
      </c>
      <c r="DJ131" s="154">
        <f t="shared" si="52"/>
        <v>140</v>
      </c>
      <c r="DK131" s="279">
        <f t="shared" si="64"/>
        <v>3042</v>
      </c>
      <c r="DL131" s="97"/>
      <c r="DM131" s="154"/>
      <c r="DN131" s="267">
        <f t="shared" si="65"/>
        <v>0</v>
      </c>
      <c r="DO131" s="154">
        <f t="shared" si="66"/>
        <v>0</v>
      </c>
      <c r="DP131" s="154">
        <f t="shared" si="67"/>
        <v>0</v>
      </c>
      <c r="DQ131" s="154">
        <f t="shared" si="68"/>
        <v>0</v>
      </c>
      <c r="DR131" s="154">
        <f t="shared" si="69"/>
        <v>0</v>
      </c>
      <c r="DS131" s="154">
        <f t="shared" si="70"/>
        <v>0</v>
      </c>
      <c r="DT131" s="154">
        <f t="shared" si="71"/>
        <v>0</v>
      </c>
      <c r="DU131" s="154">
        <f t="shared" si="72"/>
        <v>0</v>
      </c>
      <c r="DV131" s="154">
        <f t="shared" si="73"/>
        <v>0</v>
      </c>
      <c r="DW131" s="154">
        <f t="shared" si="74"/>
        <v>0</v>
      </c>
      <c r="DX131" s="154">
        <f t="shared" si="75"/>
        <v>0</v>
      </c>
      <c r="DY131" s="154">
        <f t="shared" si="76"/>
        <v>0</v>
      </c>
      <c r="DZ131" s="154">
        <f t="shared" si="77"/>
        <v>0</v>
      </c>
      <c r="EA131" s="154">
        <f t="shared" si="78"/>
        <v>0</v>
      </c>
      <c r="EB131" s="264">
        <f t="shared" si="82"/>
        <v>16</v>
      </c>
      <c r="EC131" s="264">
        <f t="shared" si="83"/>
        <v>30</v>
      </c>
      <c r="ED131" s="154">
        <f t="shared" si="53"/>
        <v>354</v>
      </c>
    </row>
    <row r="132" spans="2:137" ht="13" thickBot="1" x14ac:dyDescent="0.3">
      <c r="B132" s="142">
        <v>66</v>
      </c>
      <c r="C132" s="50">
        <f t="shared" si="42"/>
        <v>2</v>
      </c>
      <c r="D132" s="50">
        <f t="shared" si="54"/>
        <v>0</v>
      </c>
      <c r="E132" s="97"/>
      <c r="F132" s="2">
        <f t="shared" si="79"/>
        <v>127</v>
      </c>
      <c r="G132" s="487">
        <v>2013</v>
      </c>
      <c r="H132" s="98">
        <f>15- COUNTIF(L132:AC132,"#N/A")</f>
        <v>1</v>
      </c>
      <c r="I132" s="131">
        <f>SUM(AH132:AY132)+SUM(BE132:BT132)</f>
        <v>38</v>
      </c>
      <c r="J132" s="398">
        <f>DI132</f>
        <v>24.66453344</v>
      </c>
      <c r="K132" s="456" t="str">
        <f>IF(ISNUMBER(MATCH(G132,'[4]OPR data'!$A$3:$A$2900,0)),"Y","N")</f>
        <v>Y</v>
      </c>
      <c r="L132" s="110"/>
      <c r="M132" s="233"/>
      <c r="N132" s="469" t="e">
        <f>(INDEX(Finish_table!R$4:R$83,MATCH('16 Year_History_Results'!$G132,Finish_table!S$4:S$83,0),1))</f>
        <v>#N/A</v>
      </c>
      <c r="O132" s="233" t="e">
        <f>(INDEX(Finish_table!Z$4:Z$99,MATCH('16 Year_History_Results'!$G132,Finish_table!AA$4:AA$99,0),1))</f>
        <v>#N/A</v>
      </c>
      <c r="P132" s="233" t="e">
        <f>(INDEX(Finish_table!AI$4:AI$99,MATCH('16 Year_History_Results'!$G132,Finish_table!AJ$4:AJ$99,0),1))</f>
        <v>#N/A</v>
      </c>
      <c r="Q132" s="233" t="e">
        <f>(INDEX(Finish_table!AR$4:AR$99,MATCH('16 Year_History_Results'!$G132,Finish_table!AS$4:AS$99,0),1))</f>
        <v>#N/A</v>
      </c>
      <c r="R132" s="233" t="e">
        <f>(INDEX(Finish_table!BA$4:BA$99,MATCH('16 Year_History_Results'!$G132,Finish_table!BB$4:BB$99,0),1))</f>
        <v>#N/A</v>
      </c>
      <c r="S132" s="233" t="e">
        <f>(INDEX(Finish_table!BJ$4:BJ$99,MATCH('16 Year_History_Results'!$G132,Finish_table!BK$4:BK$99,0),1))</f>
        <v>#N/A</v>
      </c>
      <c r="T132" s="233" t="e">
        <f>(INDEX(Finish_table!BS$4:BS$99,MATCH('16 Year_History_Results'!$G132,Finish_table!BT$4:BT$99,0),1))</f>
        <v>#N/A</v>
      </c>
      <c r="U132" s="233" t="e">
        <f>(INDEX(Finish_table!CB$4:CB$99,MATCH('16 Year_History_Results'!$G132,Finish_table!CC$4:CC$99,0),1))</f>
        <v>#N/A</v>
      </c>
      <c r="V132" s="233" t="e">
        <f>(INDEX(Finish_table!CK$4:CK$99,MATCH('16 Year_History_Results'!$G132,Finish_table!CL$4:CL$99,0),1))</f>
        <v>#N/A</v>
      </c>
      <c r="W132" s="233" t="e">
        <f>(INDEX(Finish_table!CT$4:CT$99,MATCH('16 Year_History_Results'!$G132,Finish_table!CU$4:CU$99,0),1))</f>
        <v>#N/A</v>
      </c>
      <c r="X132" s="233" t="e">
        <f>(INDEX(Finish_table!DC$4:DC$99,MATCH('16 Year_History_Results'!$G132,Finish_table!DD$4:DD$99,0),1))</f>
        <v>#N/A</v>
      </c>
      <c r="Y132" s="233" t="e">
        <f>(INDEX(Finish_table!DL$4:DL$99,MATCH('16 Year_History_Results'!$G132,Finish_table!DM$4:DM$99,0),1))</f>
        <v>#N/A</v>
      </c>
      <c r="Z132" s="233" t="e">
        <f>(INDEX(Finish_table!DU$4:DU$99,MATCH('16 Year_History_Results'!$G132,Finish_table!DV$4:DV$99,0),1))</f>
        <v>#N/A</v>
      </c>
      <c r="AA132" s="233" t="str">
        <f>(INDEX(Finish_table!ED$4:ED$140,MATCH('16 Year_History_Results'!$G132,Finish_table!EE$4:EE$140,0),1))</f>
        <v>SF</v>
      </c>
      <c r="AB132" s="233" t="e">
        <f>(INDEX(Finish_table!EM$4:EM$224,MATCH('16 Year_History_Results'!$G132,Finish_table!EN$4:EN$224,0),1))</f>
        <v>#N/A</v>
      </c>
      <c r="AC132" s="253" t="str">
        <f>(INDEX(Finish_table!EW$4:EW$224,MATCH('16 Year_History_Results'!$G132,Finish_table!EX$4:EX$224,0),1))</f>
        <v>SF</v>
      </c>
      <c r="AD132" s="2"/>
      <c r="AE132" s="97"/>
      <c r="AG132">
        <f t="shared" si="43"/>
        <v>2013</v>
      </c>
      <c r="AH132" s="110"/>
      <c r="AI132" s="2"/>
      <c r="AJ132" s="146">
        <f>INDEX('2001'!$C$44:$C$140,'16 Year_History_Results'!BZ132)</f>
        <v>0</v>
      </c>
      <c r="AK132" s="2">
        <f>INDEX('2002'!$C$44:$C$140,'16 Year_History_Results'!CA132)</f>
        <v>0</v>
      </c>
      <c r="AL132" s="2">
        <f>INDEX('2003'!$C$44:$C$140,'16 Year_History_Results'!CB132)</f>
        <v>0</v>
      </c>
      <c r="AM132" s="2">
        <f>INDEX('2004'!$C$44:$C$140,'16 Year_History_Results'!CC132)</f>
        <v>0</v>
      </c>
      <c r="AN132" s="2">
        <f>INDEX('2005'!$C$44:$C$140,'16 Year_History_Results'!CD132)</f>
        <v>0</v>
      </c>
      <c r="AO132" s="2">
        <f>INDEX('2006'!$C$44:$C$140,'16 Year_History_Results'!CE132)</f>
        <v>0</v>
      </c>
      <c r="AP132" s="2">
        <f>INDEX('2007'!$C$44:$C$140,'16 Year_History_Results'!CF132)</f>
        <v>0</v>
      </c>
      <c r="AQ132" s="2">
        <f>INDEX('2008'!$C$44:$C$140,'16 Year_History_Results'!CG132)</f>
        <v>0</v>
      </c>
      <c r="AR132" s="2">
        <f>INDEX('2009'!$C$44:$C$140,'16 Year_History_Results'!CH132)</f>
        <v>0</v>
      </c>
      <c r="AS132" s="2">
        <f>INDEX('2010'!$C$44:$C$140,'16 Year_History_Results'!CI132)</f>
        <v>0</v>
      </c>
      <c r="AT132" s="2">
        <f>INDEX('2011'!$C$44:$C$140,'16 Year_History_Results'!CJ132)</f>
        <v>0</v>
      </c>
      <c r="AU132" s="2">
        <f>INDEX('2012'!$C$44:$C$140,'16 Year_History_Results'!CK132)</f>
        <v>0</v>
      </c>
      <c r="AV132" s="2">
        <f>INDEX('2013'!$C$44:$C$140,'16 Year_History_Results'!CL132)</f>
        <v>0</v>
      </c>
      <c r="AW132" s="2">
        <f>INDEX('2014'!$C$52:$C$180,'16 Year_History_Results'!CM132)</f>
        <v>10</v>
      </c>
      <c r="AX132" s="2">
        <f>INDEX('2015'!$E$52:$E$308,'16 Year_History_Results'!CN132)</f>
        <v>0</v>
      </c>
      <c r="AY132" s="147">
        <f>INDEX('2016'!$E$52:$E$308,'16 Year_History_Results'!CO132)</f>
        <v>10</v>
      </c>
      <c r="AZ132" s="2"/>
      <c r="BA132" s="2"/>
      <c r="BB132">
        <f t="shared" si="55"/>
        <v>2013</v>
      </c>
      <c r="BC132" s="110"/>
      <c r="BD132" s="2"/>
      <c r="BE132" s="146">
        <f>INDEX('2001'!$B$44:$B$140,'16 Year_History_Results'!BZ132)</f>
        <v>0</v>
      </c>
      <c r="BF132" s="2">
        <f>INDEX('2002'!$B$44:$B$140,'16 Year_History_Results'!CA132)</f>
        <v>0</v>
      </c>
      <c r="BG132" s="2">
        <f>INDEX('2003'!$B$44:$B$140,'16 Year_History_Results'!CB132)</f>
        <v>0</v>
      </c>
      <c r="BH132" s="2">
        <f>INDEX('2004'!$B$44:$B$140,'16 Year_History_Results'!CC132)</f>
        <v>0</v>
      </c>
      <c r="BI132" s="2">
        <f>INDEX('2005'!$B$44:$B$140,'16 Year_History_Results'!CD132)</f>
        <v>0</v>
      </c>
      <c r="BJ132" s="2">
        <f>INDEX('2006'!$B$44:$B$140,'16 Year_History_Results'!CE132)</f>
        <v>0</v>
      </c>
      <c r="BK132" s="2">
        <f>INDEX('2007'!$B$44:$B$140,'16 Year_History_Results'!CF132)</f>
        <v>0</v>
      </c>
      <c r="BL132" s="2">
        <f>INDEX('2008'!$B$44:$B$140,'16 Year_History_Results'!CG132)</f>
        <v>0</v>
      </c>
      <c r="BM132" s="2">
        <f>INDEX('2009'!$B$44:$B$140,'16 Year_History_Results'!CH132)</f>
        <v>0</v>
      </c>
      <c r="BN132" s="2">
        <f>INDEX('2010'!$B$44:$B$140,'16 Year_History_Results'!CI132)</f>
        <v>0</v>
      </c>
      <c r="BO132" s="2">
        <f>INDEX('2011'!$B$44:$B$140,'16 Year_History_Results'!CJ132)</f>
        <v>0</v>
      </c>
      <c r="BP132" s="2">
        <f>INDEX('2012'!$B$44:$B$140,'16 Year_History_Results'!CK132)</f>
        <v>0</v>
      </c>
      <c r="BQ132" s="2">
        <f>INDEX('2013'!$B$44:$B$140,'16 Year_History_Results'!CL132)</f>
        <v>0</v>
      </c>
      <c r="BR132" s="2">
        <f>INDEX('2014'!$B$52:$B$180,'16 Year_History_Results'!CM132)</f>
        <v>14</v>
      </c>
      <c r="BS132" s="147">
        <f>INDEX('2015'!$B$52:$B$308,'16 Year_History_Results'!CN132)</f>
        <v>0</v>
      </c>
      <c r="BT132" s="147">
        <f>INDEX('2016'!$B$52:$B$308,'16 Year_History_Results'!CO132)</f>
        <v>4</v>
      </c>
      <c r="BW132">
        <f t="shared" si="56"/>
        <v>2013</v>
      </c>
      <c r="BX132" s="110"/>
      <c r="BY132" s="2"/>
      <c r="BZ132" s="146">
        <f>IF(ISNA(MATCH($BW132,'2001'!$A$44:$A$139,0)),97,MATCH($BW132,'2001'!$A$44:$A$139,0))</f>
        <v>97</v>
      </c>
      <c r="CA132" s="2">
        <f>IF(ISNA(MATCH($BW132,'2002'!$A$44:$A$139,0)),97,MATCH($BW132,'2002'!$A$44:$A$139,0))</f>
        <v>97</v>
      </c>
      <c r="CB132" s="2">
        <f>IF(ISNA(MATCH($BW132,'2003'!$A$44:$A$139,0)),97,MATCH($BW132,'2003'!$A$44:$A$139,0))</f>
        <v>97</v>
      </c>
      <c r="CC132" s="2">
        <f>IF(ISNA(MATCH($BW132,'2004'!$A$44:$A$139,0)),97,MATCH($BW132,'2004'!$A$44:$A$139,0))</f>
        <v>97</v>
      </c>
      <c r="CD132" s="2">
        <f>IF(ISNA(MATCH($BW132,'2005'!$A$44:$A$139,0)),97,MATCH($BW132,'2005'!$A$44:$A$139,0))</f>
        <v>97</v>
      </c>
      <c r="CE132" s="2">
        <f>IF(ISNA(MATCH($BW132,'2006'!$A$44:$A$139,0)),97,MATCH($BW132,'2006'!$A$44:$A$139,0))</f>
        <v>97</v>
      </c>
      <c r="CF132" s="2">
        <f>IF(ISNA(MATCH($BW132,'2007'!$A$44:$A$139,0)),97,MATCH($BW132,'2007'!$A$44:$A$139,0))</f>
        <v>97</v>
      </c>
      <c r="CG132" s="2">
        <f>IF(ISNA(MATCH($BW132,'2008'!$A$44:$A$139,0)),97,MATCH($BW132,'2008'!$A$44:$A$139,0))</f>
        <v>97</v>
      </c>
      <c r="CH132" s="2">
        <f>IF(ISNA(MATCH($BW132,'2009'!$A$44:$A$139,0)),97,MATCH($BW132,'2009'!$A$44:$A$139,0))</f>
        <v>97</v>
      </c>
      <c r="CI132" s="2">
        <f>IF(ISNA(MATCH($BW132,'2010'!$A$44:$A$139,0)),97,MATCH($BW132,'2010'!$A$44:$A$139,0))</f>
        <v>97</v>
      </c>
      <c r="CJ132" s="2">
        <f>IF(ISNA(MATCH($BW132,'2011'!$A$44:$A$139,0)),97,MATCH($BW132,'2011'!$A$44:$A$139,0))</f>
        <v>97</v>
      </c>
      <c r="CK132" s="2">
        <f>IF(ISNA(MATCH($BW132,'2012'!$A$44:$A$139,0)),97,MATCH($BW132,'2012'!$A$44:$A$139,0))</f>
        <v>97</v>
      </c>
      <c r="CL132" s="2">
        <f>IF(ISNA(MATCH($BW132,'2013'!$A$44:$A$139,0)),97,MATCH($BW132,'2013'!$A$44:$A$139,0))</f>
        <v>97</v>
      </c>
      <c r="CM132" s="2">
        <f>IF(ISNA(MATCH($BW132,'2014'!$A$52:$A$179,0)),129,MATCH($BW132,'2014'!$A$52:$A$179,0))</f>
        <v>85</v>
      </c>
      <c r="CN132" s="147">
        <f>IF(ISNA(MATCH($BW132,'2015'!$A$52:$A$307,0)),257,MATCH($BW132,'2015'!$A$52:$A$307,0))</f>
        <v>257</v>
      </c>
      <c r="CO132" s="147">
        <f>IF(ISNA(MATCH($BW132,'2016'!$A$52:$A$307,0)),257,MATCH($BW132,'2016'!$A$52:$A$307,0))</f>
        <v>139</v>
      </c>
      <c r="CQ132">
        <f t="shared" si="57"/>
        <v>2013</v>
      </c>
      <c r="CR132" s="281"/>
      <c r="CS132" s="279"/>
      <c r="CT132" s="278">
        <f t="shared" si="58"/>
        <v>0</v>
      </c>
      <c r="CU132" s="279">
        <f t="shared" si="44"/>
        <v>0</v>
      </c>
      <c r="CV132" s="279">
        <f t="shared" si="45"/>
        <v>0</v>
      </c>
      <c r="CW132" s="279">
        <f t="shared" si="46"/>
        <v>0</v>
      </c>
      <c r="CX132" s="279">
        <f t="shared" si="47"/>
        <v>0</v>
      </c>
      <c r="CY132" s="279">
        <f t="shared" si="48"/>
        <v>0</v>
      </c>
      <c r="CZ132" s="279">
        <f t="shared" si="49"/>
        <v>0</v>
      </c>
      <c r="DA132" s="279">
        <f t="shared" si="50"/>
        <v>0</v>
      </c>
      <c r="DB132" s="279">
        <f t="shared" si="51"/>
        <v>0</v>
      </c>
      <c r="DC132" s="279">
        <f t="shared" si="59"/>
        <v>0</v>
      </c>
      <c r="DD132" s="279">
        <f t="shared" si="60"/>
        <v>0</v>
      </c>
      <c r="DE132" s="279">
        <f t="shared" si="61"/>
        <v>0</v>
      </c>
      <c r="DF132" s="279">
        <f t="shared" si="62"/>
        <v>0</v>
      </c>
      <c r="DG132" s="279">
        <f t="shared" si="63"/>
        <v>24</v>
      </c>
      <c r="DH132" s="280">
        <f t="shared" si="80"/>
        <v>15.9984</v>
      </c>
      <c r="DI132" s="280">
        <f t="shared" si="81"/>
        <v>24.66453344</v>
      </c>
      <c r="DJ132" s="154">
        <f t="shared" si="52"/>
        <v>141</v>
      </c>
      <c r="DK132" s="279">
        <f t="shared" si="64"/>
        <v>2013</v>
      </c>
      <c r="DL132" s="97"/>
      <c r="DM132" s="154"/>
      <c r="DN132" s="267">
        <f t="shared" si="65"/>
        <v>0</v>
      </c>
      <c r="DO132" s="154">
        <f t="shared" si="66"/>
        <v>0</v>
      </c>
      <c r="DP132" s="154">
        <f t="shared" si="67"/>
        <v>0</v>
      </c>
      <c r="DQ132" s="154">
        <f t="shared" si="68"/>
        <v>0</v>
      </c>
      <c r="DR132" s="154">
        <f t="shared" si="69"/>
        <v>0</v>
      </c>
      <c r="DS132" s="154">
        <f t="shared" si="70"/>
        <v>0</v>
      </c>
      <c r="DT132" s="154">
        <f t="shared" si="71"/>
        <v>0</v>
      </c>
      <c r="DU132" s="154">
        <f t="shared" si="72"/>
        <v>0</v>
      </c>
      <c r="DV132" s="154">
        <f t="shared" si="73"/>
        <v>0</v>
      </c>
      <c r="DW132" s="154">
        <f t="shared" si="74"/>
        <v>0</v>
      </c>
      <c r="DX132" s="154">
        <f t="shared" si="75"/>
        <v>0</v>
      </c>
      <c r="DY132" s="154">
        <f t="shared" si="76"/>
        <v>0</v>
      </c>
      <c r="DZ132" s="154">
        <f t="shared" si="77"/>
        <v>0</v>
      </c>
      <c r="EA132" s="154">
        <f t="shared" si="78"/>
        <v>24</v>
      </c>
      <c r="EB132" s="264">
        <f t="shared" si="82"/>
        <v>24</v>
      </c>
      <c r="EC132" s="264">
        <f t="shared" si="83"/>
        <v>38</v>
      </c>
      <c r="ED132" s="154">
        <f t="shared" si="53"/>
        <v>276</v>
      </c>
    </row>
    <row r="133" spans="2:137" ht="13" thickBot="1" x14ac:dyDescent="0.3">
      <c r="B133" s="132">
        <v>66</v>
      </c>
      <c r="C133" s="50">
        <f t="shared" si="42"/>
        <v>3</v>
      </c>
      <c r="D133" s="50">
        <f t="shared" si="54"/>
        <v>0</v>
      </c>
      <c r="E133" s="97"/>
      <c r="F133" s="2">
        <f t="shared" si="79"/>
        <v>128</v>
      </c>
      <c r="G133" s="487">
        <v>5172</v>
      </c>
      <c r="H133" s="98">
        <f>15- COUNTIF(L133:AC133,"#N/A")</f>
        <v>0</v>
      </c>
      <c r="I133" s="131">
        <f>SUM(AH133:AY133)+SUM(BE133:BT133)</f>
        <v>24</v>
      </c>
      <c r="J133" s="398">
        <f>DI133</f>
        <v>24</v>
      </c>
      <c r="K133" s="456" t="str">
        <f>IF(ISNUMBER(MATCH(G133,'[4]OPR data'!$A$3:$A$2900,0)),"Y","N")</f>
        <v>Y</v>
      </c>
      <c r="L133" s="110"/>
      <c r="M133" s="233"/>
      <c r="N133" s="469" t="e">
        <f>(INDEX(Finish_table!R$4:R$83,MATCH('16 Year_History_Results'!$G133,Finish_table!S$4:S$83,0),1))</f>
        <v>#N/A</v>
      </c>
      <c r="O133" s="233" t="e">
        <f>(INDEX(Finish_table!Z$4:Z$99,MATCH('16 Year_History_Results'!$G133,Finish_table!AA$4:AA$99,0),1))</f>
        <v>#N/A</v>
      </c>
      <c r="P133" s="233" t="e">
        <f>(INDEX(Finish_table!AI$4:AI$99,MATCH('16 Year_History_Results'!$G133,Finish_table!AJ$4:AJ$99,0),1))</f>
        <v>#N/A</v>
      </c>
      <c r="Q133" s="233" t="e">
        <f>(INDEX(Finish_table!AR$4:AR$99,MATCH('16 Year_History_Results'!$G133,Finish_table!AS$4:AS$99,0),1))</f>
        <v>#N/A</v>
      </c>
      <c r="R133" s="233" t="e">
        <f>(INDEX(Finish_table!BA$4:BA$99,MATCH('16 Year_History_Results'!$G133,Finish_table!BB$4:BB$99,0),1))</f>
        <v>#N/A</v>
      </c>
      <c r="S133" s="233" t="e">
        <f>(INDEX(Finish_table!BJ$4:BJ$99,MATCH('16 Year_History_Results'!$G133,Finish_table!BK$4:BK$99,0),1))</f>
        <v>#N/A</v>
      </c>
      <c r="T133" s="233" t="e">
        <f>(INDEX(Finish_table!BS$4:BS$99,MATCH('16 Year_History_Results'!$G133,Finish_table!BT$4:BT$99,0),1))</f>
        <v>#N/A</v>
      </c>
      <c r="U133" s="233" t="e">
        <f>(INDEX(Finish_table!CB$4:CB$99,MATCH('16 Year_History_Results'!$G133,Finish_table!CC$4:CC$99,0),1))</f>
        <v>#N/A</v>
      </c>
      <c r="V133" s="233" t="e">
        <f>(INDEX(Finish_table!CK$4:CK$99,MATCH('16 Year_History_Results'!$G133,Finish_table!CL$4:CL$99,0),1))</f>
        <v>#N/A</v>
      </c>
      <c r="W133" s="233" t="e">
        <f>(INDEX(Finish_table!CT$4:CT$99,MATCH('16 Year_History_Results'!$G133,Finish_table!CU$4:CU$99,0),1))</f>
        <v>#N/A</v>
      </c>
      <c r="X133" s="233" t="e">
        <f>(INDEX(Finish_table!DC$4:DC$99,MATCH('16 Year_History_Results'!$G133,Finish_table!DD$4:DD$99,0),1))</f>
        <v>#N/A</v>
      </c>
      <c r="Y133" s="233" t="e">
        <f>(INDEX(Finish_table!DL$4:DL$99,MATCH('16 Year_History_Results'!$G133,Finish_table!DM$4:DM$99,0),1))</f>
        <v>#N/A</v>
      </c>
      <c r="Z133" s="233" t="e">
        <f>(INDEX(Finish_table!DU$4:DU$99,MATCH('16 Year_History_Results'!$G133,Finish_table!DV$4:DV$99,0),1))</f>
        <v>#N/A</v>
      </c>
      <c r="AA133" s="233" t="e">
        <f>(INDEX(Finish_table!ED$4:ED$140,MATCH('16 Year_History_Results'!$G133,Finish_table!EE$4:EE$140,0),1))</f>
        <v>#N/A</v>
      </c>
      <c r="AB133" s="233" t="e">
        <f>(INDEX(Finish_table!EM$4:EM$224,MATCH('16 Year_History_Results'!$G133,Finish_table!EN$4:EN$224,0),1))</f>
        <v>#N/A</v>
      </c>
      <c r="AC133" s="253" t="str">
        <f>(INDEX(Finish_table!EW$4:EW$224,MATCH('16 Year_History_Results'!$G133,Finish_table!EX$4:EX$224,0),1))</f>
        <v>SF</v>
      </c>
      <c r="AD133" s="2"/>
      <c r="AE133" s="97"/>
      <c r="AG133">
        <f t="shared" si="43"/>
        <v>5172</v>
      </c>
      <c r="AH133" s="110"/>
      <c r="AI133" s="2"/>
      <c r="AJ133" s="146">
        <f>INDEX('2001'!$C$44:$C$140,'16 Year_History_Results'!BZ133)</f>
        <v>0</v>
      </c>
      <c r="AK133" s="2">
        <f>INDEX('2002'!$C$44:$C$140,'16 Year_History_Results'!CA133)</f>
        <v>0</v>
      </c>
      <c r="AL133" s="2">
        <f>INDEX('2003'!$C$44:$C$140,'16 Year_History_Results'!CB133)</f>
        <v>0</v>
      </c>
      <c r="AM133" s="2">
        <f>INDEX('2004'!$C$44:$C$140,'16 Year_History_Results'!CC133)</f>
        <v>0</v>
      </c>
      <c r="AN133" s="2">
        <f>INDEX('2005'!$C$44:$C$140,'16 Year_History_Results'!CD133)</f>
        <v>0</v>
      </c>
      <c r="AO133" s="2">
        <f>INDEX('2006'!$C$44:$C$140,'16 Year_History_Results'!CE133)</f>
        <v>0</v>
      </c>
      <c r="AP133" s="2">
        <f>INDEX('2007'!$C$44:$C$140,'16 Year_History_Results'!CF133)</f>
        <v>0</v>
      </c>
      <c r="AQ133" s="2">
        <f>INDEX('2008'!$C$44:$C$140,'16 Year_History_Results'!CG133)</f>
        <v>0</v>
      </c>
      <c r="AR133" s="2">
        <f>INDEX('2009'!$C$44:$C$140,'16 Year_History_Results'!CH133)</f>
        <v>0</v>
      </c>
      <c r="AS133" s="2">
        <f>INDEX('2010'!$C$44:$C$140,'16 Year_History_Results'!CI133)</f>
        <v>0</v>
      </c>
      <c r="AT133" s="2">
        <f>INDEX('2011'!$C$44:$C$140,'16 Year_History_Results'!CJ133)</f>
        <v>0</v>
      </c>
      <c r="AU133" s="2">
        <f>INDEX('2012'!$C$44:$C$140,'16 Year_History_Results'!CK133)</f>
        <v>0</v>
      </c>
      <c r="AV133" s="2">
        <f>INDEX('2013'!$C$44:$C$140,'16 Year_History_Results'!CL133)</f>
        <v>0</v>
      </c>
      <c r="AW133" s="2">
        <f>INDEX('2014'!$C$52:$C$180,'16 Year_History_Results'!CM133)</f>
        <v>0</v>
      </c>
      <c r="AX133" s="2">
        <f>INDEX('2015'!$E$52:$E$308,'16 Year_History_Results'!CN133)</f>
        <v>0</v>
      </c>
      <c r="AY133" s="147">
        <f>INDEX('2016'!$E$52:$E$308,'16 Year_History_Results'!CO133)</f>
        <v>10</v>
      </c>
      <c r="AZ133" s="2"/>
      <c r="BA133" s="2"/>
      <c r="BB133">
        <f t="shared" si="55"/>
        <v>5172</v>
      </c>
      <c r="BC133" s="110"/>
      <c r="BD133" s="2"/>
      <c r="BE133" s="146">
        <f>INDEX('2001'!$B$44:$B$140,'16 Year_History_Results'!BZ133)</f>
        <v>0</v>
      </c>
      <c r="BF133" s="2">
        <f>INDEX('2002'!$B$44:$B$140,'16 Year_History_Results'!CA133)</f>
        <v>0</v>
      </c>
      <c r="BG133" s="2">
        <f>INDEX('2003'!$B$44:$B$140,'16 Year_History_Results'!CB133)</f>
        <v>0</v>
      </c>
      <c r="BH133" s="2">
        <f>INDEX('2004'!$B$44:$B$140,'16 Year_History_Results'!CC133)</f>
        <v>0</v>
      </c>
      <c r="BI133" s="2">
        <f>INDEX('2005'!$B$44:$B$140,'16 Year_History_Results'!CD133)</f>
        <v>0</v>
      </c>
      <c r="BJ133" s="2">
        <f>INDEX('2006'!$B$44:$B$140,'16 Year_History_Results'!CE133)</f>
        <v>0</v>
      </c>
      <c r="BK133" s="2">
        <f>INDEX('2007'!$B$44:$B$140,'16 Year_History_Results'!CF133)</f>
        <v>0</v>
      </c>
      <c r="BL133" s="2">
        <f>INDEX('2008'!$B$44:$B$140,'16 Year_History_Results'!CG133)</f>
        <v>0</v>
      </c>
      <c r="BM133" s="2">
        <f>INDEX('2009'!$B$44:$B$140,'16 Year_History_Results'!CH133)</f>
        <v>0</v>
      </c>
      <c r="BN133" s="2">
        <f>INDEX('2010'!$B$44:$B$140,'16 Year_History_Results'!CI133)</f>
        <v>0</v>
      </c>
      <c r="BO133" s="2">
        <f>INDEX('2011'!$B$44:$B$140,'16 Year_History_Results'!CJ133)</f>
        <v>0</v>
      </c>
      <c r="BP133" s="2">
        <f>INDEX('2012'!$B$44:$B$140,'16 Year_History_Results'!CK133)</f>
        <v>0</v>
      </c>
      <c r="BQ133" s="2">
        <f>INDEX('2013'!$B$44:$B$140,'16 Year_History_Results'!CL133)</f>
        <v>0</v>
      </c>
      <c r="BR133" s="2">
        <f>INDEX('2014'!$B$52:$B$180,'16 Year_History_Results'!CM133)</f>
        <v>0</v>
      </c>
      <c r="BS133" s="147">
        <f>INDEX('2015'!$B$52:$B$308,'16 Year_History_Results'!CN133)</f>
        <v>0</v>
      </c>
      <c r="BT133" s="147">
        <f>INDEX('2016'!$B$52:$B$308,'16 Year_History_Results'!CO133)</f>
        <v>14</v>
      </c>
      <c r="BW133">
        <f t="shared" si="56"/>
        <v>5172</v>
      </c>
      <c r="BX133" s="110"/>
      <c r="BY133" s="2"/>
      <c r="BZ133" s="146">
        <f>IF(ISNA(MATCH($BW133,'2001'!$A$44:$A$139,0)),97,MATCH($BW133,'2001'!$A$44:$A$139,0))</f>
        <v>97</v>
      </c>
      <c r="CA133" s="2">
        <f>IF(ISNA(MATCH($BW133,'2002'!$A$44:$A$139,0)),97,MATCH($BW133,'2002'!$A$44:$A$139,0))</f>
        <v>97</v>
      </c>
      <c r="CB133" s="2">
        <f>IF(ISNA(MATCH($BW133,'2003'!$A$44:$A$139,0)),97,MATCH($BW133,'2003'!$A$44:$A$139,0))</f>
        <v>97</v>
      </c>
      <c r="CC133" s="2">
        <f>IF(ISNA(MATCH($BW133,'2004'!$A$44:$A$139,0)),97,MATCH($BW133,'2004'!$A$44:$A$139,0))</f>
        <v>97</v>
      </c>
      <c r="CD133" s="2">
        <f>IF(ISNA(MATCH($BW133,'2005'!$A$44:$A$139,0)),97,MATCH($BW133,'2005'!$A$44:$A$139,0))</f>
        <v>97</v>
      </c>
      <c r="CE133" s="2">
        <f>IF(ISNA(MATCH($BW133,'2006'!$A$44:$A$139,0)),97,MATCH($BW133,'2006'!$A$44:$A$139,0))</f>
        <v>97</v>
      </c>
      <c r="CF133" s="2">
        <f>IF(ISNA(MATCH($BW133,'2007'!$A$44:$A$139,0)),97,MATCH($BW133,'2007'!$A$44:$A$139,0))</f>
        <v>97</v>
      </c>
      <c r="CG133" s="2">
        <f>IF(ISNA(MATCH($BW133,'2008'!$A$44:$A$139,0)),97,MATCH($BW133,'2008'!$A$44:$A$139,0))</f>
        <v>97</v>
      </c>
      <c r="CH133" s="2">
        <f>IF(ISNA(MATCH($BW133,'2009'!$A$44:$A$139,0)),97,MATCH($BW133,'2009'!$A$44:$A$139,0))</f>
        <v>97</v>
      </c>
      <c r="CI133" s="2">
        <f>IF(ISNA(MATCH($BW133,'2010'!$A$44:$A$139,0)),97,MATCH($BW133,'2010'!$A$44:$A$139,0))</f>
        <v>97</v>
      </c>
      <c r="CJ133" s="2">
        <f>IF(ISNA(MATCH($BW133,'2011'!$A$44:$A$139,0)),97,MATCH($BW133,'2011'!$A$44:$A$139,0))</f>
        <v>97</v>
      </c>
      <c r="CK133" s="2">
        <f>IF(ISNA(MATCH($BW133,'2012'!$A$44:$A$139,0)),97,MATCH($BW133,'2012'!$A$44:$A$139,0))</f>
        <v>97</v>
      </c>
      <c r="CL133" s="2">
        <f>IF(ISNA(MATCH($BW133,'2013'!$A$44:$A$139,0)),97,MATCH($BW133,'2013'!$A$44:$A$139,0))</f>
        <v>97</v>
      </c>
      <c r="CM133" s="2">
        <f>IF(ISNA(MATCH($BW133,'2014'!$A$52:$A$179,0)),129,MATCH($BW133,'2014'!$A$52:$A$179,0))</f>
        <v>129</v>
      </c>
      <c r="CN133" s="147">
        <f>IF(ISNA(MATCH($BW133,'2015'!$A$52:$A$307,0)),257,MATCH($BW133,'2015'!$A$52:$A$307,0))</f>
        <v>257</v>
      </c>
      <c r="CO133" s="147">
        <f>IF(ISNA(MATCH($BW133,'2016'!$A$52:$A$307,0)),257,MATCH($BW133,'2016'!$A$52:$A$307,0))</f>
        <v>242</v>
      </c>
      <c r="CQ133">
        <f t="shared" si="57"/>
        <v>5172</v>
      </c>
      <c r="CR133" s="281"/>
      <c r="CS133" s="279"/>
      <c r="CT133" s="278">
        <f t="shared" si="58"/>
        <v>0</v>
      </c>
      <c r="CU133" s="279">
        <f t="shared" si="44"/>
        <v>0</v>
      </c>
      <c r="CV133" s="279">
        <f t="shared" si="45"/>
        <v>0</v>
      </c>
      <c r="CW133" s="279">
        <f t="shared" si="46"/>
        <v>0</v>
      </c>
      <c r="CX133" s="279">
        <f t="shared" si="47"/>
        <v>0</v>
      </c>
      <c r="CY133" s="279">
        <f t="shared" si="48"/>
        <v>0</v>
      </c>
      <c r="CZ133" s="279">
        <f t="shared" si="49"/>
        <v>0</v>
      </c>
      <c r="DA133" s="279">
        <f t="shared" si="50"/>
        <v>0</v>
      </c>
      <c r="DB133" s="279">
        <f t="shared" si="51"/>
        <v>0</v>
      </c>
      <c r="DC133" s="279">
        <f t="shared" si="59"/>
        <v>0</v>
      </c>
      <c r="DD133" s="279">
        <f t="shared" si="60"/>
        <v>0</v>
      </c>
      <c r="DE133" s="279">
        <f t="shared" si="61"/>
        <v>0</v>
      </c>
      <c r="DF133" s="279">
        <f t="shared" si="62"/>
        <v>0</v>
      </c>
      <c r="DG133" s="279">
        <f t="shared" si="63"/>
        <v>0</v>
      </c>
      <c r="DH133" s="280">
        <f t="shared" si="80"/>
        <v>0</v>
      </c>
      <c r="DI133" s="280">
        <f t="shared" si="81"/>
        <v>24</v>
      </c>
      <c r="DJ133" s="154">
        <f t="shared" si="52"/>
        <v>515</v>
      </c>
      <c r="DK133" s="279">
        <f t="shared" si="64"/>
        <v>5172</v>
      </c>
      <c r="DL133" s="97"/>
      <c r="DM133" s="154"/>
      <c r="DN133" s="267">
        <f t="shared" si="65"/>
        <v>0</v>
      </c>
      <c r="DO133" s="154">
        <f t="shared" si="66"/>
        <v>0</v>
      </c>
      <c r="DP133" s="154">
        <f t="shared" si="67"/>
        <v>0</v>
      </c>
      <c r="DQ133" s="154">
        <f t="shared" si="68"/>
        <v>0</v>
      </c>
      <c r="DR133" s="154">
        <f t="shared" si="69"/>
        <v>0</v>
      </c>
      <c r="DS133" s="154">
        <f t="shared" si="70"/>
        <v>0</v>
      </c>
      <c r="DT133" s="154">
        <f t="shared" si="71"/>
        <v>0</v>
      </c>
      <c r="DU133" s="154">
        <f t="shared" si="72"/>
        <v>0</v>
      </c>
      <c r="DV133" s="154">
        <f t="shared" si="73"/>
        <v>0</v>
      </c>
      <c r="DW133" s="154">
        <f t="shared" si="74"/>
        <v>0</v>
      </c>
      <c r="DX133" s="154">
        <f t="shared" si="75"/>
        <v>0</v>
      </c>
      <c r="DY133" s="154">
        <f t="shared" si="76"/>
        <v>0</v>
      </c>
      <c r="DZ133" s="154">
        <f t="shared" si="77"/>
        <v>0</v>
      </c>
      <c r="EA133" s="154">
        <f t="shared" si="78"/>
        <v>0</v>
      </c>
      <c r="EB133" s="264">
        <f t="shared" si="82"/>
        <v>0</v>
      </c>
      <c r="EC133" s="264">
        <f t="shared" si="83"/>
        <v>24</v>
      </c>
      <c r="ED133" s="154">
        <f t="shared" si="53"/>
        <v>515</v>
      </c>
    </row>
    <row r="134" spans="2:137" ht="13" thickBot="1" x14ac:dyDescent="0.3">
      <c r="B134" s="130">
        <v>66</v>
      </c>
      <c r="C134" s="50">
        <f t="shared" ref="C134:C197" si="84">IF(B134&lt;&gt;B133,1,C133+1)</f>
        <v>4</v>
      </c>
      <c r="D134" s="50">
        <f t="shared" si="54"/>
        <v>4</v>
      </c>
      <c r="E134" s="97"/>
      <c r="F134" s="2">
        <f t="shared" si="79"/>
        <v>129</v>
      </c>
      <c r="G134" s="207">
        <v>135</v>
      </c>
      <c r="H134" s="98">
        <f>15- COUNTIF(L134:AC134,"#N/A")</f>
        <v>8</v>
      </c>
      <c r="I134" s="131">
        <f>SUM(AH134:AY134)+SUM(BE134:BT134)</f>
        <v>141</v>
      </c>
      <c r="J134" s="398">
        <f>DI134</f>
        <v>23.640398096765445</v>
      </c>
      <c r="K134" s="456" t="str">
        <f>IF(ISNUMBER(MATCH(G134,'[4]OPR data'!$A$3:$A$2900,0)),"Y","N")</f>
        <v>Y</v>
      </c>
      <c r="L134" s="110"/>
      <c r="M134" s="233"/>
      <c r="N134" s="469" t="str">
        <f>(INDEX(Finish_table!R$4:R$83,MATCH('16 Year_History_Results'!$G134,Finish_table!S$4:S$83,0),1))</f>
        <v>SF</v>
      </c>
      <c r="O134" s="233" t="str">
        <f>(INDEX(Finish_table!Z$4:Z$99,MATCH('16 Year_History_Results'!$G134,Finish_table!AA$4:AA$99,0),1))</f>
        <v>QF</v>
      </c>
      <c r="P134" s="233" t="e">
        <f>(INDEX(Finish_table!AI$4:AI$99,MATCH('16 Year_History_Results'!$G134,Finish_table!AJ$4:AJ$99,0),1))</f>
        <v>#N/A</v>
      </c>
      <c r="Q134" s="233" t="e">
        <f>(INDEX(Finish_table!AR$4:AR$99,MATCH('16 Year_History_Results'!$G134,Finish_table!AS$4:AS$99,0),1))</f>
        <v>#N/A</v>
      </c>
      <c r="R134" s="233" t="str">
        <f>(INDEX(Finish_table!BA$4:BA$99,MATCH('16 Year_History_Results'!$G134,Finish_table!BB$4:BB$99,0),1))</f>
        <v>F</v>
      </c>
      <c r="S134" s="233" t="str">
        <f>(INDEX(Finish_table!BJ$4:BJ$99,MATCH('16 Year_History_Results'!$G134,Finish_table!BK$4:BK$99,0),1))</f>
        <v>QF</v>
      </c>
      <c r="T134" s="233" t="e">
        <f>(INDEX(Finish_table!BS$4:BS$99,MATCH('16 Year_History_Results'!$G134,Finish_table!BT$4:BT$99,0),1))</f>
        <v>#N/A</v>
      </c>
      <c r="U134" s="233" t="e">
        <f>(INDEX(Finish_table!CB$4:CB$99,MATCH('16 Year_History_Results'!$G134,Finish_table!CC$4:CC$99,0),1))</f>
        <v>#N/A</v>
      </c>
      <c r="V134" s="233" t="str">
        <f>(INDEX(Finish_table!CK$4:CK$99,MATCH('16 Year_History_Results'!$G134,Finish_table!CL$4:CL$99,0),1))</f>
        <v>F</v>
      </c>
      <c r="W134" s="233" t="e">
        <f>(INDEX(Finish_table!CT$4:CT$99,MATCH('16 Year_History_Results'!$G134,Finish_table!CU$4:CU$99,0),1))</f>
        <v>#N/A</v>
      </c>
      <c r="X134" s="233" t="e">
        <f>(INDEX(Finish_table!DC$4:DC$99,MATCH('16 Year_History_Results'!$G134,Finish_table!DD$4:DD$99,0),1))</f>
        <v>#N/A</v>
      </c>
      <c r="Y134" s="233" t="e">
        <f>(INDEX(Finish_table!DL$4:DL$99,MATCH('16 Year_History_Results'!$G134,Finish_table!DM$4:DM$99,0),1))</f>
        <v>#N/A</v>
      </c>
      <c r="Z134" s="233" t="str">
        <f>(INDEX(Finish_table!DU$4:DU$99,MATCH('16 Year_History_Results'!$G134,Finish_table!DV$4:DV$99,0),1))</f>
        <v>QF</v>
      </c>
      <c r="AA134" s="233" t="str">
        <f>(INDEX(Finish_table!ED$4:ED$140,MATCH('16 Year_History_Results'!$G134,Finish_table!EE$4:EE$140,0),1))</f>
        <v>QF</v>
      </c>
      <c r="AB134" s="233" t="str">
        <f>(INDEX(Finish_table!EM$4:EM$224,MATCH('16 Year_History_Results'!$G134,Finish_table!EN$4:EN$224,0),1))</f>
        <v>QF</v>
      </c>
      <c r="AC134" s="253" t="str">
        <f>(INDEX(Finish_table!EW$4:EW$224,MATCH('16 Year_History_Results'!$G134,Finish_table!EX$4:EX$224,0),1))</f>
        <v>QF</v>
      </c>
      <c r="AD134" s="2"/>
      <c r="AE134" s="97"/>
      <c r="AG134">
        <f t="shared" ref="AG134:AG197" si="85">G134</f>
        <v>135</v>
      </c>
      <c r="AH134" s="110"/>
      <c r="AI134" s="2"/>
      <c r="AJ134" s="146">
        <f>INDEX('2001'!$C$44:$C$140,'16 Year_History_Results'!BZ134)</f>
        <v>20</v>
      </c>
      <c r="AK134" s="2">
        <f>INDEX('2002'!$C$44:$C$140,'16 Year_History_Results'!CA134)</f>
        <v>0</v>
      </c>
      <c r="AL134" s="2">
        <f>INDEX('2003'!$C$44:$C$140,'16 Year_History_Results'!CB134)</f>
        <v>0</v>
      </c>
      <c r="AM134" s="2">
        <f>INDEX('2004'!$C$44:$C$140,'16 Year_History_Results'!CC134)</f>
        <v>0</v>
      </c>
      <c r="AN134" s="2">
        <f>INDEX('2005'!$C$44:$C$140,'16 Year_History_Results'!CD134)</f>
        <v>20</v>
      </c>
      <c r="AO134" s="2">
        <f>INDEX('2006'!$C$44:$C$140,'16 Year_History_Results'!CE134)</f>
        <v>0</v>
      </c>
      <c r="AP134" s="2">
        <f>INDEX('2007'!$C$44:$C$140,'16 Year_History_Results'!CF134)</f>
        <v>0</v>
      </c>
      <c r="AQ134" s="2">
        <f>INDEX('2008'!$C$44:$C$140,'16 Year_History_Results'!CG134)</f>
        <v>0</v>
      </c>
      <c r="AR134" s="2">
        <f>INDEX('2009'!$C$44:$C$140,'16 Year_History_Results'!CH134)</f>
        <v>20</v>
      </c>
      <c r="AS134" s="2">
        <f>INDEX('2010'!$C$44:$C$140,'16 Year_History_Results'!CI134)</f>
        <v>0</v>
      </c>
      <c r="AT134" s="2">
        <f>INDEX('2011'!$C$44:$C$140,'16 Year_History_Results'!CJ134)</f>
        <v>0</v>
      </c>
      <c r="AU134" s="2">
        <f>INDEX('2012'!$C$44:$C$140,'16 Year_History_Results'!CK134)</f>
        <v>0</v>
      </c>
      <c r="AV134" s="2">
        <f>INDEX('2013'!$C$44:$C$140,'16 Year_History_Results'!CL134)</f>
        <v>0</v>
      </c>
      <c r="AW134" s="2">
        <f>INDEX('2014'!$C$52:$C$180,'16 Year_History_Results'!CM134)</f>
        <v>0</v>
      </c>
      <c r="AX134" s="2">
        <f>INDEX('2015'!$E$52:$E$308,'16 Year_History_Results'!CN134)</f>
        <v>0</v>
      </c>
      <c r="AY134" s="147">
        <f>INDEX('2016'!$E$52:$E$308,'16 Year_History_Results'!CO134)</f>
        <v>0</v>
      </c>
      <c r="AZ134" s="2"/>
      <c r="BA134" s="2"/>
      <c r="BB134">
        <f t="shared" si="55"/>
        <v>135</v>
      </c>
      <c r="BC134" s="110"/>
      <c r="BD134" s="2"/>
      <c r="BE134" s="146">
        <f>INDEX('2001'!$B$44:$B$140,'16 Year_History_Results'!BZ134)</f>
        <v>12</v>
      </c>
      <c r="BF134" s="2">
        <f>INDEX('2002'!$B$44:$B$140,'16 Year_History_Results'!CA134)</f>
        <v>3</v>
      </c>
      <c r="BG134" s="2">
        <f>INDEX('2003'!$B$44:$B$140,'16 Year_History_Results'!CB134)</f>
        <v>0</v>
      </c>
      <c r="BH134" s="2">
        <f>INDEX('2004'!$B$44:$B$140,'16 Year_History_Results'!CC134)</f>
        <v>0</v>
      </c>
      <c r="BI134" s="2">
        <f>INDEX('2005'!$B$44:$B$140,'16 Year_History_Results'!CD134)</f>
        <v>16</v>
      </c>
      <c r="BJ134" s="2">
        <f>INDEX('2006'!$B$44:$B$140,'16 Year_History_Results'!CE134)</f>
        <v>11</v>
      </c>
      <c r="BK134" s="2">
        <f>INDEX('2007'!$B$44:$B$140,'16 Year_History_Results'!CF134)</f>
        <v>0</v>
      </c>
      <c r="BL134" s="2">
        <f>INDEX('2008'!$B$44:$B$140,'16 Year_History_Results'!CG134)</f>
        <v>0</v>
      </c>
      <c r="BM134" s="2">
        <f>INDEX('2009'!$B$44:$B$140,'16 Year_History_Results'!CH134)</f>
        <v>2</v>
      </c>
      <c r="BN134" s="2">
        <f>INDEX('2010'!$B$44:$B$140,'16 Year_History_Results'!CI134)</f>
        <v>0</v>
      </c>
      <c r="BO134" s="2">
        <f>INDEX('2011'!$B$44:$B$140,'16 Year_History_Results'!CJ134)</f>
        <v>0</v>
      </c>
      <c r="BP134" s="2">
        <f>INDEX('2012'!$B$44:$B$140,'16 Year_History_Results'!CK134)</f>
        <v>0</v>
      </c>
      <c r="BQ134" s="2">
        <f>INDEX('2013'!$B$44:$B$140,'16 Year_History_Results'!CL134)</f>
        <v>6</v>
      </c>
      <c r="BR134" s="2">
        <f>INDEX('2014'!$B$52:$B$180,'16 Year_History_Results'!CM134)</f>
        <v>11</v>
      </c>
      <c r="BS134" s="147">
        <f>INDEX('2015'!$B$52:$B$308,'16 Year_History_Results'!CN134)</f>
        <v>15</v>
      </c>
      <c r="BT134" s="147">
        <f>INDEX('2016'!$B$52:$B$308,'16 Year_History_Results'!CO134)</f>
        <v>5</v>
      </c>
      <c r="BW134">
        <f t="shared" si="56"/>
        <v>135</v>
      </c>
      <c r="BX134" s="110"/>
      <c r="BY134" s="2"/>
      <c r="BZ134" s="146">
        <f>IF(ISNA(MATCH($BW134,'2001'!$A$44:$A$139,0)),97,MATCH($BW134,'2001'!$A$44:$A$139,0))</f>
        <v>33</v>
      </c>
      <c r="CA134" s="2">
        <f>IF(ISNA(MATCH($BW134,'2002'!$A$44:$A$139,0)),97,MATCH($BW134,'2002'!$A$44:$A$139,0))</f>
        <v>29</v>
      </c>
      <c r="CB134" s="2">
        <f>IF(ISNA(MATCH($BW134,'2003'!$A$44:$A$139,0)),97,MATCH($BW134,'2003'!$A$44:$A$139,0))</f>
        <v>97</v>
      </c>
      <c r="CC134" s="2">
        <f>IF(ISNA(MATCH($BW134,'2004'!$A$44:$A$139,0)),97,MATCH($BW134,'2004'!$A$44:$A$139,0))</f>
        <v>97</v>
      </c>
      <c r="CD134" s="2">
        <f>IF(ISNA(MATCH($BW134,'2005'!$A$44:$A$139,0)),97,MATCH($BW134,'2005'!$A$44:$A$139,0))</f>
        <v>26</v>
      </c>
      <c r="CE134" s="2">
        <f>IF(ISNA(MATCH($BW134,'2006'!$A$44:$A$139,0)),97,MATCH($BW134,'2006'!$A$44:$A$139,0))</f>
        <v>28</v>
      </c>
      <c r="CF134" s="2">
        <f>IF(ISNA(MATCH($BW134,'2007'!$A$44:$A$139,0)),97,MATCH($BW134,'2007'!$A$44:$A$139,0))</f>
        <v>97</v>
      </c>
      <c r="CG134" s="2">
        <f>IF(ISNA(MATCH($BW134,'2008'!$A$44:$A$139,0)),97,MATCH($BW134,'2008'!$A$44:$A$139,0))</f>
        <v>97</v>
      </c>
      <c r="CH134" s="2">
        <f>IF(ISNA(MATCH($BW134,'2009'!$A$44:$A$139,0)),97,MATCH($BW134,'2009'!$A$44:$A$139,0))</f>
        <v>22</v>
      </c>
      <c r="CI134" s="2">
        <f>IF(ISNA(MATCH($BW134,'2010'!$A$44:$A$139,0)),97,MATCH($BW134,'2010'!$A$44:$A$139,0))</f>
        <v>97</v>
      </c>
      <c r="CJ134" s="2">
        <f>IF(ISNA(MATCH($BW134,'2011'!$A$44:$A$139,0)),97,MATCH($BW134,'2011'!$A$44:$A$139,0))</f>
        <v>97</v>
      </c>
      <c r="CK134" s="2">
        <f>IF(ISNA(MATCH($BW134,'2012'!$A$44:$A$139,0)),97,MATCH($BW134,'2012'!$A$44:$A$139,0))</f>
        <v>97</v>
      </c>
      <c r="CL134" s="2">
        <f>IF(ISNA(MATCH($BW134,'2013'!$A$44:$A$139,0)),97,MATCH($BW134,'2013'!$A$44:$A$139,0))</f>
        <v>13</v>
      </c>
      <c r="CM134" s="2">
        <f>IF(ISNA(MATCH($BW134,'2014'!$A$52:$A$179,0)),129,MATCH($BW134,'2014'!$A$52:$A$179,0))</f>
        <v>14</v>
      </c>
      <c r="CN134" s="147">
        <f>IF(ISNA(MATCH($BW134,'2015'!$A$52:$A$307,0)),257,MATCH($BW134,'2015'!$A$52:$A$307,0))</f>
        <v>22</v>
      </c>
      <c r="CO134" s="147">
        <f>IF(ISNA(MATCH($BW134,'2016'!$A$52:$A$307,0)),257,MATCH($BW134,'2016'!$A$52:$A$307,0))</f>
        <v>22</v>
      </c>
      <c r="CQ134">
        <f t="shared" si="57"/>
        <v>135</v>
      </c>
      <c r="CR134" s="281"/>
      <c r="CS134" s="279"/>
      <c r="CT134" s="278">
        <f t="shared" si="58"/>
        <v>32</v>
      </c>
      <c r="CU134" s="279">
        <f t="shared" ref="CU134:CU197" si="86">(BF134+AK134)+(CT134*$AE$1)</f>
        <v>24.331199999999999</v>
      </c>
      <c r="CV134" s="279">
        <f t="shared" ref="CV134:CV197" si="87">BG134+AL134+(CU134*$AE$1)</f>
        <v>16.21917792</v>
      </c>
      <c r="CW134" s="279">
        <f t="shared" ref="CW134:CW197" si="88">BH134+AM134+(CV134*$AE$1)</f>
        <v>10.811704001472</v>
      </c>
      <c r="CX134" s="279">
        <f t="shared" ref="CX134:CX197" si="89">BI134+AN134+(CW134*$AE$1)</f>
        <v>43.207081887381236</v>
      </c>
      <c r="CY134" s="279">
        <f t="shared" ref="CY134:CY197" si="90">BJ134+AO134+(CX134*$AE$1)</f>
        <v>39.801840786128331</v>
      </c>
      <c r="CZ134" s="279">
        <f t="shared" ref="CZ134:CZ197" si="91">BK134+AP134+(CY134*$AE$1)</f>
        <v>26.531907068033146</v>
      </c>
      <c r="DA134" s="279">
        <f t="shared" ref="DA134:DA197" si="92">BL134+AQ134+(CZ134*$AE$1)</f>
        <v>17.686169251550893</v>
      </c>
      <c r="DB134" s="279">
        <f t="shared" ref="DB134:DB197" si="93">BM134+AR134+(DA134*$AE$1)</f>
        <v>33.789600423083826</v>
      </c>
      <c r="DC134" s="279">
        <f t="shared" si="59"/>
        <v>22.524147642027678</v>
      </c>
      <c r="DD134" s="279">
        <f t="shared" si="60"/>
        <v>15.014596818175649</v>
      </c>
      <c r="DE134" s="279">
        <f t="shared" si="61"/>
        <v>10.008730238995888</v>
      </c>
      <c r="DF134" s="279">
        <f t="shared" si="62"/>
        <v>12.671819577314658</v>
      </c>
      <c r="DG134" s="279">
        <f t="shared" si="63"/>
        <v>19.447034930237951</v>
      </c>
      <c r="DH134" s="280">
        <f t="shared" si="80"/>
        <v>27.963393484496617</v>
      </c>
      <c r="DI134" s="280">
        <f t="shared" si="81"/>
        <v>23.640398096765445</v>
      </c>
      <c r="DJ134" s="154">
        <f t="shared" ref="DJ134:DJ197" si="94">RANK(DH134,DH$6:DH$572)</f>
        <v>90</v>
      </c>
      <c r="DK134" s="279">
        <f t="shared" si="64"/>
        <v>135</v>
      </c>
      <c r="DL134" s="97"/>
      <c r="DM134" s="154"/>
      <c r="DN134" s="267">
        <f t="shared" si="65"/>
        <v>32</v>
      </c>
      <c r="DO134" s="154">
        <f t="shared" si="66"/>
        <v>35</v>
      </c>
      <c r="DP134" s="154">
        <f t="shared" si="67"/>
        <v>35</v>
      </c>
      <c r="DQ134" s="154">
        <f t="shared" si="68"/>
        <v>35</v>
      </c>
      <c r="DR134" s="154">
        <f t="shared" si="69"/>
        <v>71</v>
      </c>
      <c r="DS134" s="154">
        <f t="shared" si="70"/>
        <v>82</v>
      </c>
      <c r="DT134" s="154">
        <f t="shared" si="71"/>
        <v>82</v>
      </c>
      <c r="DU134" s="154">
        <f t="shared" si="72"/>
        <v>82</v>
      </c>
      <c r="DV134" s="154">
        <f t="shared" si="73"/>
        <v>104</v>
      </c>
      <c r="DW134" s="154">
        <f t="shared" si="74"/>
        <v>104</v>
      </c>
      <c r="DX134" s="154">
        <f t="shared" si="75"/>
        <v>104</v>
      </c>
      <c r="DY134" s="154">
        <f t="shared" si="76"/>
        <v>104</v>
      </c>
      <c r="DZ134" s="154">
        <f t="shared" si="77"/>
        <v>110</v>
      </c>
      <c r="EA134" s="154">
        <f t="shared" si="78"/>
        <v>121</v>
      </c>
      <c r="EB134" s="264">
        <f t="shared" si="82"/>
        <v>136</v>
      </c>
      <c r="EC134" s="264">
        <f t="shared" si="83"/>
        <v>141</v>
      </c>
      <c r="ED134" s="154">
        <f t="shared" ref="ED134:ED197" si="95">RANK(EB134,EB$6:EB$572)</f>
        <v>48</v>
      </c>
    </row>
    <row r="135" spans="2:137" ht="13" thickBot="1" x14ac:dyDescent="0.3">
      <c r="B135" s="131">
        <v>67</v>
      </c>
      <c r="C135" s="50">
        <f t="shared" si="84"/>
        <v>1</v>
      </c>
      <c r="D135" s="50">
        <f t="shared" ref="D135:D198" si="96">IF(C135&gt;=C136,C135,0)</f>
        <v>0</v>
      </c>
      <c r="E135" s="97"/>
      <c r="F135" s="2">
        <f t="shared" si="79"/>
        <v>130</v>
      </c>
      <c r="G135" s="494">
        <v>1305</v>
      </c>
      <c r="H135" s="98">
        <f>15- COUNTIF(L135:AC135,"#N/A")</f>
        <v>4</v>
      </c>
      <c r="I135" s="131">
        <f>SUM(AH135:AY135)+SUM(BE135:BT135)</f>
        <v>75</v>
      </c>
      <c r="J135" s="398">
        <f>DI135</f>
        <v>23.539510805004152</v>
      </c>
      <c r="K135" s="456" t="str">
        <f>IF(ISNUMBER(MATCH(G135,'[4]OPR data'!$A$3:$A$2900,0)),"Y","N")</f>
        <v>Y</v>
      </c>
      <c r="L135" s="110"/>
      <c r="M135" s="233"/>
      <c r="N135" s="469" t="e">
        <f>(INDEX(Finish_table!R$4:R$83,MATCH('16 Year_History_Results'!$G135,Finish_table!S$4:S$83,0),1))</f>
        <v>#N/A</v>
      </c>
      <c r="O135" s="233" t="e">
        <f>(INDEX(Finish_table!Z$4:Z$99,MATCH('16 Year_History_Results'!$G135,Finish_table!AA$4:AA$99,0),1))</f>
        <v>#N/A</v>
      </c>
      <c r="P135" s="233" t="e">
        <f>(INDEX(Finish_table!AI$4:AI$99,MATCH('16 Year_History_Results'!$G135,Finish_table!AJ$4:AJ$99,0),1))</f>
        <v>#N/A</v>
      </c>
      <c r="Q135" s="233" t="e">
        <f>(INDEX(Finish_table!AR$4:AR$99,MATCH('16 Year_History_Results'!$G135,Finish_table!AS$4:AS$99,0),1))</f>
        <v>#N/A</v>
      </c>
      <c r="R135" s="233" t="str">
        <f>(INDEX(Finish_table!BA$4:BA$99,MATCH('16 Year_History_Results'!$G135,Finish_table!BB$4:BB$99,0),1))</f>
        <v>QF</v>
      </c>
      <c r="S135" s="233" t="str">
        <f>(INDEX(Finish_table!BJ$4:BJ$99,MATCH('16 Year_History_Results'!$G135,Finish_table!BK$4:BK$99,0),1))</f>
        <v>QF</v>
      </c>
      <c r="T135" s="233" t="str">
        <f>(INDEX(Finish_table!BS$4:BS$99,MATCH('16 Year_History_Results'!$G135,Finish_table!BT$4:BT$99,0),1))</f>
        <v>QF</v>
      </c>
      <c r="U135" s="233" t="e">
        <f>(INDEX(Finish_table!CB$4:CB$99,MATCH('16 Year_History_Results'!$G135,Finish_table!CC$4:CC$99,0),1))</f>
        <v>#N/A</v>
      </c>
      <c r="V135" s="233" t="e">
        <f>(INDEX(Finish_table!CK$4:CK$99,MATCH('16 Year_History_Results'!$G135,Finish_table!CL$4:CL$99,0),1))</f>
        <v>#N/A</v>
      </c>
      <c r="W135" s="233" t="str">
        <f>(INDEX(Finish_table!CT$4:CT$99,MATCH('16 Year_History_Results'!$G135,Finish_table!CU$4:CU$99,0),1))</f>
        <v>SF</v>
      </c>
      <c r="X135" s="233" t="e">
        <f>(INDEX(Finish_table!DC$4:DC$99,MATCH('16 Year_History_Results'!$G135,Finish_table!DD$4:DD$99,0),1))</f>
        <v>#N/A</v>
      </c>
      <c r="Y135" s="233" t="e">
        <f>(INDEX(Finish_table!DL$4:DL$99,MATCH('16 Year_History_Results'!$G135,Finish_table!DM$4:DM$99,0),1))</f>
        <v>#N/A</v>
      </c>
      <c r="Z135" s="233" t="e">
        <f>(INDEX(Finish_table!DU$4:DU$99,MATCH('16 Year_History_Results'!$G135,Finish_table!DV$4:DV$99,0),1))</f>
        <v>#N/A</v>
      </c>
      <c r="AA135" s="233" t="e">
        <f>(INDEX(Finish_table!ED$4:ED$140,MATCH('16 Year_History_Results'!$G135,Finish_table!EE$4:EE$140,0),1))</f>
        <v>#N/A</v>
      </c>
      <c r="AB135" s="233" t="e">
        <f>(INDEX(Finish_table!EM$4:EM$224,MATCH('16 Year_History_Results'!$G135,Finish_table!EN$4:EN$224,0),1))</f>
        <v>#N/A</v>
      </c>
      <c r="AC135" s="253" t="str">
        <f>(INDEX(Finish_table!EW$4:EW$224,MATCH('16 Year_History_Results'!$G135,Finish_table!EX$4:EX$224,0),1))</f>
        <v>SF</v>
      </c>
      <c r="AD135" s="2"/>
      <c r="AE135" s="97"/>
      <c r="AG135">
        <f t="shared" si="85"/>
        <v>1305</v>
      </c>
      <c r="AH135" s="110"/>
      <c r="AI135" s="2"/>
      <c r="AJ135" s="146">
        <f>INDEX('2001'!$C$44:$C$140,'16 Year_History_Results'!BZ135)</f>
        <v>0</v>
      </c>
      <c r="AK135" s="2">
        <f>INDEX('2002'!$C$44:$C$140,'16 Year_History_Results'!CA135)</f>
        <v>0</v>
      </c>
      <c r="AL135" s="2">
        <f>INDEX('2003'!$C$44:$C$140,'16 Year_History_Results'!CB135)</f>
        <v>0</v>
      </c>
      <c r="AM135" s="2">
        <f>INDEX('2004'!$C$44:$C$140,'16 Year_History_Results'!CC135)</f>
        <v>0</v>
      </c>
      <c r="AN135" s="2">
        <f>INDEX('2005'!$C$44:$C$140,'16 Year_History_Results'!CD135)</f>
        <v>0</v>
      </c>
      <c r="AO135" s="2">
        <f>INDEX('2006'!$C$44:$C$140,'16 Year_History_Results'!CE135)</f>
        <v>0</v>
      </c>
      <c r="AP135" s="2">
        <f>INDEX('2007'!$C$44:$C$140,'16 Year_History_Results'!CF135)</f>
        <v>0</v>
      </c>
      <c r="AQ135" s="2">
        <f>INDEX('2008'!$C$44:$C$140,'16 Year_History_Results'!CG135)</f>
        <v>0</v>
      </c>
      <c r="AR135" s="2">
        <f>INDEX('2009'!$C$44:$C$140,'16 Year_History_Results'!CH135)</f>
        <v>0</v>
      </c>
      <c r="AS135" s="2">
        <f>INDEX('2010'!$C$44:$C$140,'16 Year_History_Results'!CI135)</f>
        <v>10</v>
      </c>
      <c r="AT135" s="2">
        <f>INDEX('2011'!$C$44:$C$140,'16 Year_History_Results'!CJ135)</f>
        <v>0</v>
      </c>
      <c r="AU135" s="2">
        <f>INDEX('2012'!$C$44:$C$140,'16 Year_History_Results'!CK135)</f>
        <v>0</v>
      </c>
      <c r="AV135" s="2">
        <f>INDEX('2013'!$C$44:$C$140,'16 Year_History_Results'!CL135)</f>
        <v>0</v>
      </c>
      <c r="AW135" s="2">
        <f>INDEX('2014'!$C$52:$C$180,'16 Year_History_Results'!CM135)</f>
        <v>0</v>
      </c>
      <c r="AX135" s="2">
        <f>INDEX('2015'!$E$52:$E$308,'16 Year_History_Results'!CN135)</f>
        <v>0</v>
      </c>
      <c r="AY135" s="147">
        <f>INDEX('2016'!$E$52:$E$308,'16 Year_History_Results'!CO135)</f>
        <v>10</v>
      </c>
      <c r="AZ135" s="2"/>
      <c r="BA135" s="2"/>
      <c r="BB135">
        <f t="shared" ref="BB135:BB198" si="97">$G135</f>
        <v>1305</v>
      </c>
      <c r="BC135" s="110"/>
      <c r="BD135" s="2"/>
      <c r="BE135" s="146">
        <f>INDEX('2001'!$B$44:$B$140,'16 Year_History_Results'!BZ135)</f>
        <v>0</v>
      </c>
      <c r="BF135" s="2">
        <f>INDEX('2002'!$B$44:$B$140,'16 Year_History_Results'!CA135)</f>
        <v>0</v>
      </c>
      <c r="BG135" s="2">
        <f>INDEX('2003'!$B$44:$B$140,'16 Year_History_Results'!CB135)</f>
        <v>0</v>
      </c>
      <c r="BH135" s="2">
        <f>INDEX('2004'!$B$44:$B$140,'16 Year_History_Results'!CC135)</f>
        <v>0</v>
      </c>
      <c r="BI135" s="2">
        <f>INDEX('2005'!$B$44:$B$140,'16 Year_History_Results'!CD135)</f>
        <v>10</v>
      </c>
      <c r="BJ135" s="2">
        <f>INDEX('2006'!$B$44:$B$140,'16 Year_History_Results'!CE135)</f>
        <v>9</v>
      </c>
      <c r="BK135" s="2">
        <f>INDEX('2007'!$B$44:$B$140,'16 Year_History_Results'!CF135)</f>
        <v>13</v>
      </c>
      <c r="BL135" s="2">
        <f>INDEX('2008'!$B$44:$B$140,'16 Year_History_Results'!CG135)</f>
        <v>0</v>
      </c>
      <c r="BM135" s="2">
        <f>INDEX('2009'!$B$44:$B$140,'16 Year_History_Results'!CH135)</f>
        <v>0</v>
      </c>
      <c r="BN135" s="2">
        <f>INDEX('2010'!$B$44:$B$140,'16 Year_History_Results'!CI135)</f>
        <v>12</v>
      </c>
      <c r="BO135" s="2">
        <f>INDEX('2011'!$B$44:$B$140,'16 Year_History_Results'!CJ135)</f>
        <v>0</v>
      </c>
      <c r="BP135" s="2">
        <f>INDEX('2012'!$B$44:$B$140,'16 Year_History_Results'!CK135)</f>
        <v>0</v>
      </c>
      <c r="BQ135" s="2">
        <f>INDEX('2013'!$B$44:$B$140,'16 Year_History_Results'!CL135)</f>
        <v>0</v>
      </c>
      <c r="BR135" s="2">
        <f>INDEX('2014'!$B$52:$B$180,'16 Year_History_Results'!CM135)</f>
        <v>0</v>
      </c>
      <c r="BS135" s="147">
        <f>INDEX('2015'!$B$52:$B$308,'16 Year_History_Results'!CN135)</f>
        <v>0</v>
      </c>
      <c r="BT135" s="147">
        <f>INDEX('2016'!$B$52:$B$308,'16 Year_History_Results'!CO135)</f>
        <v>11</v>
      </c>
      <c r="BW135">
        <f t="shared" ref="BW135:BW198" si="98">$G135</f>
        <v>1305</v>
      </c>
      <c r="BX135" s="110"/>
      <c r="BY135" s="2"/>
      <c r="BZ135" s="146">
        <f>IF(ISNA(MATCH($BW135,'2001'!$A$44:$A$139,0)),97,MATCH($BW135,'2001'!$A$44:$A$139,0))</f>
        <v>97</v>
      </c>
      <c r="CA135" s="2">
        <f>IF(ISNA(MATCH($BW135,'2002'!$A$44:$A$139,0)),97,MATCH($BW135,'2002'!$A$44:$A$139,0))</f>
        <v>97</v>
      </c>
      <c r="CB135" s="2">
        <f>IF(ISNA(MATCH($BW135,'2003'!$A$44:$A$139,0)),97,MATCH($BW135,'2003'!$A$44:$A$139,0))</f>
        <v>97</v>
      </c>
      <c r="CC135" s="2">
        <f>IF(ISNA(MATCH($BW135,'2004'!$A$44:$A$139,0)),97,MATCH($BW135,'2004'!$A$44:$A$139,0))</f>
        <v>97</v>
      </c>
      <c r="CD135" s="2">
        <f>IF(ISNA(MATCH($BW135,'2005'!$A$44:$A$139,0)),97,MATCH($BW135,'2005'!$A$44:$A$139,0))</f>
        <v>87</v>
      </c>
      <c r="CE135" s="2">
        <f>IF(ISNA(MATCH($BW135,'2006'!$A$44:$A$139,0)),97,MATCH($BW135,'2006'!$A$44:$A$139,0))</f>
        <v>82</v>
      </c>
      <c r="CF135" s="2">
        <f>IF(ISNA(MATCH($BW135,'2007'!$A$44:$A$139,0)),97,MATCH($BW135,'2007'!$A$44:$A$139,0))</f>
        <v>69</v>
      </c>
      <c r="CG135" s="2">
        <f>IF(ISNA(MATCH($BW135,'2008'!$A$44:$A$139,0)),97,MATCH($BW135,'2008'!$A$44:$A$139,0))</f>
        <v>97</v>
      </c>
      <c r="CH135" s="2">
        <f>IF(ISNA(MATCH($BW135,'2009'!$A$44:$A$139,0)),97,MATCH($BW135,'2009'!$A$44:$A$139,0))</f>
        <v>97</v>
      </c>
      <c r="CI135" s="2">
        <f>IF(ISNA(MATCH($BW135,'2010'!$A$44:$A$139,0)),97,MATCH($BW135,'2010'!$A$44:$A$139,0))</f>
        <v>58</v>
      </c>
      <c r="CJ135" s="2">
        <f>IF(ISNA(MATCH($BW135,'2011'!$A$44:$A$139,0)),97,MATCH($BW135,'2011'!$A$44:$A$139,0))</f>
        <v>97</v>
      </c>
      <c r="CK135" s="2">
        <f>IF(ISNA(MATCH($BW135,'2012'!$A$44:$A$139,0)),97,MATCH($BW135,'2012'!$A$44:$A$139,0))</f>
        <v>97</v>
      </c>
      <c r="CL135" s="2">
        <f>IF(ISNA(MATCH($BW135,'2013'!$A$44:$A$139,0)),97,MATCH($BW135,'2013'!$A$44:$A$139,0))</f>
        <v>97</v>
      </c>
      <c r="CM135" s="2">
        <f>IF(ISNA(MATCH($BW135,'2014'!$A$52:$A$179,0)),129,MATCH($BW135,'2014'!$A$52:$A$179,0))</f>
        <v>129</v>
      </c>
      <c r="CN135" s="147">
        <f>IF(ISNA(MATCH($BW135,'2015'!$A$52:$A$307,0)),257,MATCH($BW135,'2015'!$A$52:$A$307,0))</f>
        <v>257</v>
      </c>
      <c r="CO135" s="147">
        <f>IF(ISNA(MATCH($BW135,'2016'!$A$52:$A$307,0)),257,MATCH($BW135,'2016'!$A$52:$A$307,0))</f>
        <v>97</v>
      </c>
      <c r="CQ135">
        <f t="shared" ref="CQ135:CQ198" si="99">G135</f>
        <v>1305</v>
      </c>
      <c r="CR135" s="281"/>
      <c r="CS135" s="279"/>
      <c r="CT135" s="278">
        <f t="shared" ref="CT135:CT198" si="100">BE135+AJ135</f>
        <v>0</v>
      </c>
      <c r="CU135" s="279">
        <f t="shared" si="86"/>
        <v>0</v>
      </c>
      <c r="CV135" s="279">
        <f t="shared" si="87"/>
        <v>0</v>
      </c>
      <c r="CW135" s="279">
        <f t="shared" si="88"/>
        <v>0</v>
      </c>
      <c r="CX135" s="279">
        <f t="shared" si="89"/>
        <v>10</v>
      </c>
      <c r="CY135" s="279">
        <f t="shared" si="90"/>
        <v>15.666</v>
      </c>
      <c r="CZ135" s="279">
        <f t="shared" si="91"/>
        <v>23.442955599999998</v>
      </c>
      <c r="DA135" s="279">
        <f t="shared" si="92"/>
        <v>15.627074202959998</v>
      </c>
      <c r="DB135" s="279">
        <f t="shared" si="93"/>
        <v>10.417007663693134</v>
      </c>
      <c r="DC135" s="279">
        <f t="shared" ref="DC135:DC198" si="101">BN135+AS135+(DB135*$AE$1)</f>
        <v>28.943977308617843</v>
      </c>
      <c r="DD135" s="279">
        <f t="shared" ref="DD135:DD198" si="102">BO135+AT135+(DC135*$AE$1)</f>
        <v>19.294055273924652</v>
      </c>
      <c r="DE135" s="279">
        <f t="shared" ref="DE135:DE198" si="103">BP135+AU135+(DD135*$AE$1)</f>
        <v>12.861417245598172</v>
      </c>
      <c r="DF135" s="279">
        <f t="shared" ref="DF135:DF198" si="104">BQ135+AV135+(DE135*$AE$1)</f>
        <v>8.5734207359157413</v>
      </c>
      <c r="DG135" s="279">
        <f t="shared" ref="DG135:DG198" si="105">BR135+AW135+(DF135*$AE$1)</f>
        <v>5.7150422625614326</v>
      </c>
      <c r="DH135" s="280">
        <f t="shared" si="80"/>
        <v>3.8096471722234506</v>
      </c>
      <c r="DI135" s="280">
        <f t="shared" si="81"/>
        <v>23.539510805004152</v>
      </c>
      <c r="DJ135" s="154">
        <f t="shared" si="94"/>
        <v>290</v>
      </c>
      <c r="DK135" s="279">
        <f t="shared" ref="DK135:DK198" si="106">G135</f>
        <v>1305</v>
      </c>
      <c r="DL135" s="97"/>
      <c r="DM135" s="154"/>
      <c r="DN135" s="267">
        <f t="shared" ref="DN135:DN198" si="107">BE135+AJ135+DM135</f>
        <v>0</v>
      </c>
      <c r="DO135" s="154">
        <f t="shared" ref="DO135:DO198" si="108">BF135+AK135+DN135</f>
        <v>0</v>
      </c>
      <c r="DP135" s="154">
        <f t="shared" ref="DP135:DP198" si="109">BG135+AL135+DO135</f>
        <v>0</v>
      </c>
      <c r="DQ135" s="154">
        <f t="shared" ref="DQ135:DQ198" si="110">BH135+AM135+DP135</f>
        <v>0</v>
      </c>
      <c r="DR135" s="154">
        <f t="shared" ref="DR135:DR198" si="111">BI135+AN135+DQ135</f>
        <v>10</v>
      </c>
      <c r="DS135" s="154">
        <f t="shared" ref="DS135:DS198" si="112">BJ135+AO135+DR135</f>
        <v>19</v>
      </c>
      <c r="DT135" s="154">
        <f t="shared" ref="DT135:DT198" si="113">BK135+AP135+DS135</f>
        <v>32</v>
      </c>
      <c r="DU135" s="154">
        <f t="shared" ref="DU135:DU198" si="114">BL135+AQ135+DT135</f>
        <v>32</v>
      </c>
      <c r="DV135" s="154">
        <f t="shared" ref="DV135:DV198" si="115">BM135+AR135+DU135</f>
        <v>32</v>
      </c>
      <c r="DW135" s="154">
        <f t="shared" ref="DW135:DW198" si="116">BN135+AS135+DV135</f>
        <v>54</v>
      </c>
      <c r="DX135" s="154">
        <f t="shared" ref="DX135:DX198" si="117">BO135+AT135+DW135</f>
        <v>54</v>
      </c>
      <c r="DY135" s="154">
        <f t="shared" ref="DY135:DY198" si="118">BP135+AU135+DX135</f>
        <v>54</v>
      </c>
      <c r="DZ135" s="154">
        <f t="shared" ref="DZ135:DZ198" si="119">BQ135+AV135+DY135</f>
        <v>54</v>
      </c>
      <c r="EA135" s="154">
        <f t="shared" ref="EA135:EA198" si="120">BR135+AW135+DZ135</f>
        <v>54</v>
      </c>
      <c r="EB135" s="264">
        <f t="shared" si="82"/>
        <v>54</v>
      </c>
      <c r="EC135" s="264">
        <f t="shared" si="83"/>
        <v>75</v>
      </c>
      <c r="ED135" s="154">
        <f t="shared" si="95"/>
        <v>159</v>
      </c>
    </row>
    <row r="136" spans="2:137" ht="13" thickBot="1" x14ac:dyDescent="0.3">
      <c r="B136" s="131">
        <v>67</v>
      </c>
      <c r="C136" s="50">
        <f t="shared" si="84"/>
        <v>2</v>
      </c>
      <c r="D136" s="50">
        <f t="shared" si="96"/>
        <v>0</v>
      </c>
      <c r="E136" s="97"/>
      <c r="F136" s="2">
        <f t="shared" ref="F136:F199" si="121">F135+1</f>
        <v>131</v>
      </c>
      <c r="G136" s="207">
        <v>1574</v>
      </c>
      <c r="H136" s="98">
        <f>15- COUNTIF(L136:AC136,"#N/A")</f>
        <v>1</v>
      </c>
      <c r="I136" s="131">
        <f>SUM(AH136:AY136)+SUM(BE136:BT136)</f>
        <v>59</v>
      </c>
      <c r="J136" s="398">
        <f>DI136</f>
        <v>23.314122329265096</v>
      </c>
      <c r="K136" s="456" t="str">
        <f>IF(ISNUMBER(MATCH(G136,'[4]OPR data'!$A$3:$A$2900,0)),"Y","N")</f>
        <v>Y</v>
      </c>
      <c r="L136" s="110"/>
      <c r="M136" s="233"/>
      <c r="N136" s="469" t="e">
        <f>(INDEX(Finish_table!R$4:R$83,MATCH('16 Year_History_Results'!$G136,Finish_table!S$4:S$83,0),1))</f>
        <v>#N/A</v>
      </c>
      <c r="O136" s="233" t="e">
        <f>(INDEX(Finish_table!Z$4:Z$99,MATCH('16 Year_History_Results'!$G136,Finish_table!AA$4:AA$99,0),1))</f>
        <v>#N/A</v>
      </c>
      <c r="P136" s="233" t="e">
        <f>(INDEX(Finish_table!AI$4:AI$99,MATCH('16 Year_History_Results'!$G136,Finish_table!AJ$4:AJ$99,0),1))</f>
        <v>#N/A</v>
      </c>
      <c r="Q136" s="233" t="e">
        <f>(INDEX(Finish_table!AR$4:AR$99,MATCH('16 Year_History_Results'!$G136,Finish_table!AS$4:AS$99,0),1))</f>
        <v>#N/A</v>
      </c>
      <c r="R136" s="233" t="e">
        <f>(INDEX(Finish_table!BA$4:BA$99,MATCH('16 Year_History_Results'!$G136,Finish_table!BB$4:BB$99,0),1))</f>
        <v>#N/A</v>
      </c>
      <c r="S136" s="233" t="e">
        <f>(INDEX(Finish_table!BJ$4:BJ$99,MATCH('16 Year_History_Results'!$G136,Finish_table!BK$4:BK$99,0),1))</f>
        <v>#N/A</v>
      </c>
      <c r="T136" s="233" t="str">
        <f>(INDEX(Finish_table!BS$4:BS$99,MATCH('16 Year_History_Results'!$G136,Finish_table!BT$4:BT$99,0),1))</f>
        <v>SF</v>
      </c>
      <c r="U136" s="233" t="e">
        <f>(INDEX(Finish_table!CB$4:CB$99,MATCH('16 Year_History_Results'!$G136,Finish_table!CC$4:CC$99,0),1))</f>
        <v>#N/A</v>
      </c>
      <c r="V136" s="233" t="e">
        <f>(INDEX(Finish_table!CK$4:CK$99,MATCH('16 Year_History_Results'!$G136,Finish_table!CL$4:CL$99,0),1))</f>
        <v>#N/A</v>
      </c>
      <c r="W136" s="233" t="e">
        <f>(INDEX(Finish_table!CT$4:CT$99,MATCH('16 Year_History_Results'!$G136,Finish_table!CU$4:CU$99,0),1))</f>
        <v>#N/A</v>
      </c>
      <c r="X136" s="233" t="e">
        <f>(INDEX(Finish_table!DC$4:DC$99,MATCH('16 Year_History_Results'!$G136,Finish_table!DD$4:DD$99,0),1))</f>
        <v>#N/A</v>
      </c>
      <c r="Y136" s="233" t="e">
        <f>(INDEX(Finish_table!DL$4:DL$99,MATCH('16 Year_History_Results'!$G136,Finish_table!DM$4:DM$99,0),1))</f>
        <v>#N/A</v>
      </c>
      <c r="Z136" s="233" t="e">
        <f>(INDEX(Finish_table!DU$4:DU$99,MATCH('16 Year_History_Results'!$G136,Finish_table!DV$4:DV$99,0),1))</f>
        <v>#N/A</v>
      </c>
      <c r="AA136" s="233" t="e">
        <f>(INDEX(Finish_table!ED$4:ED$140,MATCH('16 Year_History_Results'!$G136,Finish_table!EE$4:EE$140,0),1))</f>
        <v>#N/A</v>
      </c>
      <c r="AB136" s="233" t="str">
        <f>(INDEX(Finish_table!EM$4:EM$224,MATCH('16 Year_History_Results'!$G136,Finish_table!EN$4:EN$224,0),1))</f>
        <v>F</v>
      </c>
      <c r="AC136" s="253" t="e">
        <f>(INDEX(Finish_table!EW$4:EW$224,MATCH('16 Year_History_Results'!$G136,Finish_table!EX$4:EX$224,0),1))</f>
        <v>#N/A</v>
      </c>
      <c r="AD136" s="2"/>
      <c r="AE136" s="97"/>
      <c r="AG136">
        <f t="shared" si="85"/>
        <v>1574</v>
      </c>
      <c r="AH136" s="110"/>
      <c r="AI136" s="2"/>
      <c r="AJ136" s="146">
        <f>INDEX('2001'!$C$44:$C$140,'16 Year_History_Results'!BZ136)</f>
        <v>0</v>
      </c>
      <c r="AK136" s="2">
        <f>INDEX('2002'!$C$44:$C$140,'16 Year_History_Results'!CA136)</f>
        <v>0</v>
      </c>
      <c r="AL136" s="2">
        <f>INDEX('2003'!$C$44:$C$140,'16 Year_History_Results'!CB136)</f>
        <v>0</v>
      </c>
      <c r="AM136" s="2">
        <f>INDEX('2004'!$C$44:$C$140,'16 Year_History_Results'!CC136)</f>
        <v>0</v>
      </c>
      <c r="AN136" s="2">
        <f>INDEX('2005'!$C$44:$C$140,'16 Year_History_Results'!CD136)</f>
        <v>0</v>
      </c>
      <c r="AO136" s="2">
        <f>INDEX('2006'!$C$44:$C$140,'16 Year_History_Results'!CE136)</f>
        <v>0</v>
      </c>
      <c r="AP136" s="2">
        <f>INDEX('2007'!$C$44:$C$140,'16 Year_History_Results'!CF136)</f>
        <v>10</v>
      </c>
      <c r="AQ136" s="2">
        <f>INDEX('2008'!$C$44:$C$140,'16 Year_History_Results'!CG136)</f>
        <v>0</v>
      </c>
      <c r="AR136" s="2">
        <f>INDEX('2009'!$C$44:$C$140,'16 Year_History_Results'!CH136)</f>
        <v>0</v>
      </c>
      <c r="AS136" s="2">
        <f>INDEX('2010'!$C$44:$C$140,'16 Year_History_Results'!CI136)</f>
        <v>0</v>
      </c>
      <c r="AT136" s="2">
        <f>INDEX('2011'!$C$44:$C$140,'16 Year_History_Results'!CJ136)</f>
        <v>0</v>
      </c>
      <c r="AU136" s="2">
        <f>INDEX('2012'!$C$44:$C$140,'16 Year_History_Results'!CK136)</f>
        <v>0</v>
      </c>
      <c r="AV136" s="2">
        <f>INDEX('2013'!$C$44:$C$140,'16 Year_History_Results'!CL136)</f>
        <v>0</v>
      </c>
      <c r="AW136" s="2">
        <f>INDEX('2014'!$C$52:$C$180,'16 Year_History_Results'!CM136)</f>
        <v>0</v>
      </c>
      <c r="AX136" s="2">
        <f>INDEX('2015'!$E$52:$E$308,'16 Year_History_Results'!CN136)</f>
        <v>20</v>
      </c>
      <c r="AY136" s="147">
        <f>INDEX('2016'!$E$52:$E$308,'16 Year_History_Results'!CO136)</f>
        <v>0</v>
      </c>
      <c r="AZ136" s="2"/>
      <c r="BA136" s="2"/>
      <c r="BB136">
        <f t="shared" si="97"/>
        <v>1574</v>
      </c>
      <c r="BC136" s="110"/>
      <c r="BD136" s="2"/>
      <c r="BE136" s="146">
        <f>INDEX('2001'!$B$44:$B$140,'16 Year_History_Results'!BZ136)</f>
        <v>0</v>
      </c>
      <c r="BF136" s="2">
        <f>INDEX('2002'!$B$44:$B$140,'16 Year_History_Results'!CA136)</f>
        <v>0</v>
      </c>
      <c r="BG136" s="2">
        <f>INDEX('2003'!$B$44:$B$140,'16 Year_History_Results'!CB136)</f>
        <v>0</v>
      </c>
      <c r="BH136" s="2">
        <f>INDEX('2004'!$B$44:$B$140,'16 Year_History_Results'!CC136)</f>
        <v>0</v>
      </c>
      <c r="BI136" s="2">
        <f>INDEX('2005'!$B$44:$B$140,'16 Year_History_Results'!CD136)</f>
        <v>0</v>
      </c>
      <c r="BJ136" s="2">
        <f>INDEX('2006'!$B$44:$B$140,'16 Year_History_Results'!CE136)</f>
        <v>0</v>
      </c>
      <c r="BK136" s="2">
        <f>INDEX('2007'!$B$44:$B$140,'16 Year_History_Results'!CF136)</f>
        <v>15</v>
      </c>
      <c r="BL136" s="2">
        <f>INDEX('2008'!$B$44:$B$140,'16 Year_History_Results'!CG136)</f>
        <v>0</v>
      </c>
      <c r="BM136" s="2">
        <f>INDEX('2009'!$B$44:$B$140,'16 Year_History_Results'!CH136)</f>
        <v>0</v>
      </c>
      <c r="BN136" s="2">
        <f>INDEX('2010'!$B$44:$B$140,'16 Year_History_Results'!CI136)</f>
        <v>0</v>
      </c>
      <c r="BO136" s="2">
        <f>INDEX('2011'!$B$44:$B$140,'16 Year_History_Results'!CJ136)</f>
        <v>0</v>
      </c>
      <c r="BP136" s="2">
        <f>INDEX('2012'!$B$44:$B$140,'16 Year_History_Results'!CK136)</f>
        <v>0</v>
      </c>
      <c r="BQ136" s="2">
        <f>INDEX('2013'!$B$44:$B$140,'16 Year_History_Results'!CL136)</f>
        <v>0</v>
      </c>
      <c r="BR136" s="2">
        <f>INDEX('2014'!$B$52:$B$180,'16 Year_History_Results'!CM136)</f>
        <v>0</v>
      </c>
      <c r="BS136" s="147">
        <f>INDEX('2015'!$B$52:$B$308,'16 Year_History_Results'!CN136)</f>
        <v>14</v>
      </c>
      <c r="BT136" s="147">
        <f>INDEX('2016'!$B$52:$B$308,'16 Year_History_Results'!CO136)</f>
        <v>0</v>
      </c>
      <c r="BW136">
        <f t="shared" si="98"/>
        <v>1574</v>
      </c>
      <c r="BX136" s="110"/>
      <c r="BY136" s="2"/>
      <c r="BZ136" s="146">
        <f>IF(ISNA(MATCH($BW136,'2001'!$A$44:$A$139,0)),97,MATCH($BW136,'2001'!$A$44:$A$139,0))</f>
        <v>97</v>
      </c>
      <c r="CA136" s="2">
        <f>IF(ISNA(MATCH($BW136,'2002'!$A$44:$A$139,0)),97,MATCH($BW136,'2002'!$A$44:$A$139,0))</f>
        <v>97</v>
      </c>
      <c r="CB136" s="2">
        <f>IF(ISNA(MATCH($BW136,'2003'!$A$44:$A$139,0)),97,MATCH($BW136,'2003'!$A$44:$A$139,0))</f>
        <v>97</v>
      </c>
      <c r="CC136" s="2">
        <f>IF(ISNA(MATCH($BW136,'2004'!$A$44:$A$139,0)),97,MATCH($BW136,'2004'!$A$44:$A$139,0))</f>
        <v>97</v>
      </c>
      <c r="CD136" s="2">
        <f>IF(ISNA(MATCH($BW136,'2005'!$A$44:$A$139,0)),97,MATCH($BW136,'2005'!$A$44:$A$139,0))</f>
        <v>97</v>
      </c>
      <c r="CE136" s="2">
        <f>IF(ISNA(MATCH($BW136,'2006'!$A$44:$A$139,0)),97,MATCH($BW136,'2006'!$A$44:$A$139,0))</f>
        <v>97</v>
      </c>
      <c r="CF136" s="2">
        <f>IF(ISNA(MATCH($BW136,'2007'!$A$44:$A$139,0)),97,MATCH($BW136,'2007'!$A$44:$A$139,0))</f>
        <v>80</v>
      </c>
      <c r="CG136" s="2">
        <f>IF(ISNA(MATCH($BW136,'2008'!$A$44:$A$139,0)),97,MATCH($BW136,'2008'!$A$44:$A$139,0))</f>
        <v>97</v>
      </c>
      <c r="CH136" s="2">
        <f>IF(ISNA(MATCH($BW136,'2009'!$A$44:$A$139,0)),97,MATCH($BW136,'2009'!$A$44:$A$139,0))</f>
        <v>97</v>
      </c>
      <c r="CI136" s="2">
        <f>IF(ISNA(MATCH($BW136,'2010'!$A$44:$A$139,0)),97,MATCH($BW136,'2010'!$A$44:$A$139,0))</f>
        <v>97</v>
      </c>
      <c r="CJ136" s="2">
        <f>IF(ISNA(MATCH($BW136,'2011'!$A$44:$A$139,0)),97,MATCH($BW136,'2011'!$A$44:$A$139,0))</f>
        <v>97</v>
      </c>
      <c r="CK136" s="2">
        <f>IF(ISNA(MATCH($BW136,'2012'!$A$44:$A$139,0)),97,MATCH($BW136,'2012'!$A$44:$A$139,0))</f>
        <v>97</v>
      </c>
      <c r="CL136" s="2">
        <f>IF(ISNA(MATCH($BW136,'2013'!$A$44:$A$139,0)),97,MATCH($BW136,'2013'!$A$44:$A$139,0))</f>
        <v>97</v>
      </c>
      <c r="CM136" s="2">
        <f>IF(ISNA(MATCH($BW136,'2014'!$A$52:$A$179,0)),129,MATCH($BW136,'2014'!$A$52:$A$179,0))</f>
        <v>129</v>
      </c>
      <c r="CN136" s="147">
        <f>IF(ISNA(MATCH($BW136,'2015'!$A$52:$A$307,0)),257,MATCH($BW136,'2015'!$A$52:$A$307,0))</f>
        <v>109</v>
      </c>
      <c r="CO136" s="147">
        <f>IF(ISNA(MATCH($BW136,'2016'!$A$52:$A$307,0)),257,MATCH($BW136,'2016'!$A$52:$A$307,0))</f>
        <v>257</v>
      </c>
      <c r="CQ136">
        <f t="shared" si="99"/>
        <v>1574</v>
      </c>
      <c r="CR136" s="281"/>
      <c r="CS136" s="279"/>
      <c r="CT136" s="278">
        <f t="shared" si="100"/>
        <v>0</v>
      </c>
      <c r="CU136" s="279">
        <f t="shared" si="86"/>
        <v>0</v>
      </c>
      <c r="CV136" s="279">
        <f t="shared" si="87"/>
        <v>0</v>
      </c>
      <c r="CW136" s="279">
        <f t="shared" si="88"/>
        <v>0</v>
      </c>
      <c r="CX136" s="279">
        <f t="shared" si="89"/>
        <v>0</v>
      </c>
      <c r="CY136" s="279">
        <f t="shared" si="90"/>
        <v>0</v>
      </c>
      <c r="CZ136" s="279">
        <f t="shared" si="91"/>
        <v>25</v>
      </c>
      <c r="DA136" s="279">
        <f t="shared" si="92"/>
        <v>16.664999999999999</v>
      </c>
      <c r="DB136" s="279">
        <f t="shared" si="93"/>
        <v>11.108889</v>
      </c>
      <c r="DC136" s="279">
        <f t="shared" si="101"/>
        <v>7.4051854073999994</v>
      </c>
      <c r="DD136" s="279">
        <f t="shared" si="102"/>
        <v>4.9362965925728393</v>
      </c>
      <c r="DE136" s="279">
        <f t="shared" si="103"/>
        <v>3.2905353086090545</v>
      </c>
      <c r="DF136" s="279">
        <f t="shared" si="104"/>
        <v>2.1934708367187956</v>
      </c>
      <c r="DG136" s="279">
        <f t="shared" si="105"/>
        <v>1.462167659756749</v>
      </c>
      <c r="DH136" s="280">
        <f t="shared" ref="DH136:DH199" si="122">BS136+AX136+(DG136*$AE$1)</f>
        <v>34.974680961993847</v>
      </c>
      <c r="DI136" s="280">
        <f t="shared" ref="DI136:DI199" si="123">BT136+AY136+(DH136*$AE$1)</f>
        <v>23.314122329265096</v>
      </c>
      <c r="DJ136" s="154">
        <f t="shared" si="94"/>
        <v>69</v>
      </c>
      <c r="DK136" s="279">
        <f t="shared" si="106"/>
        <v>1574</v>
      </c>
      <c r="DL136" s="97"/>
      <c r="DM136" s="154"/>
      <c r="DN136" s="267">
        <f t="shared" si="107"/>
        <v>0</v>
      </c>
      <c r="DO136" s="154">
        <f t="shared" si="108"/>
        <v>0</v>
      </c>
      <c r="DP136" s="154">
        <f t="shared" si="109"/>
        <v>0</v>
      </c>
      <c r="DQ136" s="154">
        <f t="shared" si="110"/>
        <v>0</v>
      </c>
      <c r="DR136" s="154">
        <f t="shared" si="111"/>
        <v>0</v>
      </c>
      <c r="DS136" s="154">
        <f t="shared" si="112"/>
        <v>0</v>
      </c>
      <c r="DT136" s="154">
        <f t="shared" si="113"/>
        <v>25</v>
      </c>
      <c r="DU136" s="154">
        <f t="shared" si="114"/>
        <v>25</v>
      </c>
      <c r="DV136" s="154">
        <f t="shared" si="115"/>
        <v>25</v>
      </c>
      <c r="DW136" s="154">
        <f t="shared" si="116"/>
        <v>25</v>
      </c>
      <c r="DX136" s="154">
        <f t="shared" si="117"/>
        <v>25</v>
      </c>
      <c r="DY136" s="154">
        <f t="shared" si="118"/>
        <v>25</v>
      </c>
      <c r="DZ136" s="154">
        <f t="shared" si="119"/>
        <v>25</v>
      </c>
      <c r="EA136" s="154">
        <f t="shared" si="120"/>
        <v>25</v>
      </c>
      <c r="EB136" s="264">
        <f t="shared" ref="EB136:EB199" si="124">BS136+AX136+EA136</f>
        <v>59</v>
      </c>
      <c r="EC136" s="264">
        <f t="shared" ref="EC136:EC199" si="125">BT136+AY136+EB136</f>
        <v>59</v>
      </c>
      <c r="ED136" s="154">
        <f t="shared" si="95"/>
        <v>151</v>
      </c>
    </row>
    <row r="137" spans="2:137" ht="13" thickBot="1" x14ac:dyDescent="0.3">
      <c r="B137" s="131">
        <v>67</v>
      </c>
      <c r="C137" s="50">
        <f t="shared" si="84"/>
        <v>3</v>
      </c>
      <c r="D137" s="50">
        <f t="shared" si="96"/>
        <v>0</v>
      </c>
      <c r="E137" s="97"/>
      <c r="F137" s="2">
        <f t="shared" si="121"/>
        <v>132</v>
      </c>
      <c r="G137" s="487">
        <v>20</v>
      </c>
      <c r="H137" s="98">
        <f>15- COUNTIF(L137:AC137,"#N/A")</f>
        <v>6</v>
      </c>
      <c r="I137" s="131">
        <f>SUM(AH137:AY137)+SUM(BE137:BT137)</f>
        <v>91</v>
      </c>
      <c r="J137" s="398">
        <f>DI137</f>
        <v>23.239493526290598</v>
      </c>
      <c r="K137" s="456" t="str">
        <f>IF(ISNUMBER(MATCH(G137,'[4]OPR data'!$A$3:$A$2900,0)),"Y","N")</f>
        <v>Y</v>
      </c>
      <c r="L137" s="110"/>
      <c r="M137" s="233"/>
      <c r="N137" s="469" t="e">
        <f>(INDEX(Finish_table!R$4:R$83,MATCH('16 Year_History_Results'!$G137,Finish_table!S$4:S$83,0),1))</f>
        <v>#N/A</v>
      </c>
      <c r="O137" s="233" t="e">
        <f>(INDEX(Finish_table!Z$4:Z$99,MATCH('16 Year_History_Results'!$G137,Finish_table!AA$4:AA$99,0),1))</f>
        <v>#N/A</v>
      </c>
      <c r="P137" s="233" t="e">
        <f>(INDEX(Finish_table!AI$4:AI$99,MATCH('16 Year_History_Results'!$G137,Finish_table!AJ$4:AJ$99,0),1))</f>
        <v>#N/A</v>
      </c>
      <c r="Q137" s="233" t="e">
        <f>(INDEX(Finish_table!AR$4:AR$99,MATCH('16 Year_History_Results'!$G137,Finish_table!AS$4:AS$99,0),1))</f>
        <v>#N/A</v>
      </c>
      <c r="R137" s="233" t="e">
        <f>(INDEX(Finish_table!BA$4:BA$99,MATCH('16 Year_History_Results'!$G137,Finish_table!BB$4:BB$99,0),1))</f>
        <v>#N/A</v>
      </c>
      <c r="S137" s="233" t="str">
        <f>(INDEX(Finish_table!BJ$4:BJ$99,MATCH('16 Year_History_Results'!$G137,Finish_table!BK$4:BK$99,0),1))</f>
        <v>QF</v>
      </c>
      <c r="T137" s="233" t="e">
        <f>(INDEX(Finish_table!BS$4:BS$99,MATCH('16 Year_History_Results'!$G137,Finish_table!BT$4:BT$99,0),1))</f>
        <v>#N/A</v>
      </c>
      <c r="U137" s="233" t="str">
        <f>(INDEX(Finish_table!CB$4:CB$99,MATCH('16 Year_History_Results'!$G137,Finish_table!CC$4:CC$99,0),1))</f>
        <v>SF</v>
      </c>
      <c r="V137" s="233" t="e">
        <f>(INDEX(Finish_table!CK$4:CK$99,MATCH('16 Year_History_Results'!$G137,Finish_table!CL$4:CL$99,0),1))</f>
        <v>#N/A</v>
      </c>
      <c r="W137" s="233" t="str">
        <f>(INDEX(Finish_table!CT$4:CT$99,MATCH('16 Year_History_Results'!$G137,Finish_table!CU$4:CU$99,0),1))</f>
        <v>SF</v>
      </c>
      <c r="X137" s="233" t="e">
        <f>(INDEX(Finish_table!DC$4:DC$99,MATCH('16 Year_History_Results'!$G137,Finish_table!DD$4:DD$99,0),1))</f>
        <v>#N/A</v>
      </c>
      <c r="Y137" s="233" t="e">
        <f>(INDEX(Finish_table!DL$4:DL$99,MATCH('16 Year_History_Results'!$G137,Finish_table!DM$4:DM$99,0),1))</f>
        <v>#N/A</v>
      </c>
      <c r="Z137" s="233" t="str">
        <f>(INDEX(Finish_table!DU$4:DU$99,MATCH('16 Year_History_Results'!$G137,Finish_table!DV$4:DV$99,0),1))</f>
        <v>QF</v>
      </c>
      <c r="AA137" s="233" t="str">
        <f>(INDEX(Finish_table!ED$4:ED$140,MATCH('16 Year_History_Results'!$G137,Finish_table!EE$4:EE$140,0),1))</f>
        <v>QF</v>
      </c>
      <c r="AB137" s="233" t="str">
        <f>(INDEX(Finish_table!EM$4:EM$224,MATCH('16 Year_History_Results'!$G137,Finish_table!EN$4:EN$224,0),1))</f>
        <v>W</v>
      </c>
      <c r="AC137" s="253" t="str">
        <f>(INDEX(Finish_table!EW$4:EW$224,MATCH('16 Year_History_Results'!$G137,Finish_table!EX$4:EX$224,0),1))</f>
        <v>QF</v>
      </c>
      <c r="AD137" s="2"/>
      <c r="AE137" s="97"/>
      <c r="AG137">
        <f t="shared" si="85"/>
        <v>20</v>
      </c>
      <c r="AH137" s="110"/>
      <c r="AI137" s="2"/>
      <c r="AJ137" s="146">
        <f>INDEX('2001'!$C$44:$C$140,'16 Year_History_Results'!BZ137)</f>
        <v>0</v>
      </c>
      <c r="AK137" s="2">
        <f>INDEX('2002'!$C$44:$C$140,'16 Year_History_Results'!CA137)</f>
        <v>0</v>
      </c>
      <c r="AL137" s="2">
        <f>INDEX('2003'!$C$44:$C$140,'16 Year_History_Results'!CB137)</f>
        <v>0</v>
      </c>
      <c r="AM137" s="2">
        <f>INDEX('2004'!$C$44:$C$140,'16 Year_History_Results'!CC137)</f>
        <v>0</v>
      </c>
      <c r="AN137" s="2">
        <f>INDEX('2005'!$C$44:$C$140,'16 Year_History_Results'!CD137)</f>
        <v>0</v>
      </c>
      <c r="AO137" s="2">
        <f>INDEX('2006'!$C$44:$C$140,'16 Year_History_Results'!CE137)</f>
        <v>0</v>
      </c>
      <c r="AP137" s="2">
        <f>INDEX('2007'!$C$44:$C$140,'16 Year_History_Results'!CF137)</f>
        <v>0</v>
      </c>
      <c r="AQ137" s="2">
        <f>INDEX('2008'!$C$44:$C$140,'16 Year_History_Results'!CG137)</f>
        <v>10</v>
      </c>
      <c r="AR137" s="2">
        <f>INDEX('2009'!$C$44:$C$140,'16 Year_History_Results'!CH137)</f>
        <v>0</v>
      </c>
      <c r="AS137" s="2">
        <f>INDEX('2010'!$C$44:$C$140,'16 Year_History_Results'!CI137)</f>
        <v>10</v>
      </c>
      <c r="AT137" s="2">
        <f>INDEX('2011'!$C$44:$C$140,'16 Year_History_Results'!CJ137)</f>
        <v>0</v>
      </c>
      <c r="AU137" s="2">
        <f>INDEX('2012'!$C$44:$C$140,'16 Year_History_Results'!CK137)</f>
        <v>0</v>
      </c>
      <c r="AV137" s="2">
        <f>INDEX('2013'!$C$44:$C$140,'16 Year_History_Results'!CL137)</f>
        <v>0</v>
      </c>
      <c r="AW137" s="2">
        <f>INDEX('2014'!$C$52:$C$180,'16 Year_History_Results'!CM137)</f>
        <v>0</v>
      </c>
      <c r="AX137" s="2">
        <f>INDEX('2015'!$E$52:$E$308,'16 Year_History_Results'!CN137)</f>
        <v>15</v>
      </c>
      <c r="AY137" s="147">
        <f>INDEX('2016'!$E$52:$E$308,'16 Year_History_Results'!CO137)</f>
        <v>0</v>
      </c>
      <c r="AZ137" s="2"/>
      <c r="BA137" s="2"/>
      <c r="BB137">
        <f t="shared" si="97"/>
        <v>20</v>
      </c>
      <c r="BC137" s="110"/>
      <c r="BD137" s="2"/>
      <c r="BE137" s="146">
        <f>INDEX('2001'!$B$44:$B$140,'16 Year_History_Results'!BZ137)</f>
        <v>0</v>
      </c>
      <c r="BF137" s="2">
        <f>INDEX('2002'!$B$44:$B$140,'16 Year_History_Results'!CA137)</f>
        <v>0</v>
      </c>
      <c r="BG137" s="2">
        <f>INDEX('2003'!$B$44:$B$140,'16 Year_History_Results'!CB137)</f>
        <v>0</v>
      </c>
      <c r="BH137" s="2">
        <f>INDEX('2004'!$B$44:$B$140,'16 Year_History_Results'!CC137)</f>
        <v>0</v>
      </c>
      <c r="BI137" s="2">
        <f>INDEX('2005'!$B$44:$B$140,'16 Year_History_Results'!CD137)</f>
        <v>0</v>
      </c>
      <c r="BJ137" s="2">
        <f>INDEX('2006'!$B$44:$B$140,'16 Year_History_Results'!CE137)</f>
        <v>9</v>
      </c>
      <c r="BK137" s="2">
        <f>INDEX('2007'!$B$44:$B$140,'16 Year_History_Results'!CF137)</f>
        <v>0</v>
      </c>
      <c r="BL137" s="2">
        <f>INDEX('2008'!$B$44:$B$140,'16 Year_History_Results'!CG137)</f>
        <v>13</v>
      </c>
      <c r="BM137" s="2">
        <f>INDEX('2009'!$B$44:$B$140,'16 Year_History_Results'!CH137)</f>
        <v>0</v>
      </c>
      <c r="BN137" s="2">
        <f>INDEX('2010'!$B$44:$B$140,'16 Year_History_Results'!CI137)</f>
        <v>12</v>
      </c>
      <c r="BO137" s="2">
        <f>INDEX('2011'!$B$44:$B$140,'16 Year_History_Results'!CJ137)</f>
        <v>0</v>
      </c>
      <c r="BP137" s="2">
        <f>INDEX('2012'!$B$44:$B$140,'16 Year_History_Results'!CK137)</f>
        <v>0</v>
      </c>
      <c r="BQ137" s="2">
        <f>INDEX('2013'!$B$44:$B$140,'16 Year_History_Results'!CL137)</f>
        <v>11</v>
      </c>
      <c r="BR137" s="2">
        <f>INDEX('2014'!$B$52:$B$180,'16 Year_History_Results'!CM137)</f>
        <v>6</v>
      </c>
      <c r="BS137" s="147">
        <f>INDEX('2015'!$B$52:$B$308,'16 Year_History_Results'!CN137)</f>
        <v>2</v>
      </c>
      <c r="BT137" s="147">
        <f>INDEX('2016'!$B$52:$B$308,'16 Year_History_Results'!CO137)</f>
        <v>3</v>
      </c>
      <c r="BW137">
        <f t="shared" si="98"/>
        <v>20</v>
      </c>
      <c r="BX137" s="110"/>
      <c r="BY137" s="2"/>
      <c r="BZ137" s="146">
        <f>IF(ISNA(MATCH($BW137,'2001'!$A$44:$A$139,0)),97,MATCH($BW137,'2001'!$A$44:$A$139,0))</f>
        <v>97</v>
      </c>
      <c r="CA137" s="2">
        <f>IF(ISNA(MATCH($BW137,'2002'!$A$44:$A$139,0)),97,MATCH($BW137,'2002'!$A$44:$A$139,0))</f>
        <v>97</v>
      </c>
      <c r="CB137" s="2">
        <f>IF(ISNA(MATCH($BW137,'2003'!$A$44:$A$139,0)),97,MATCH($BW137,'2003'!$A$44:$A$139,0))</f>
        <v>97</v>
      </c>
      <c r="CC137" s="2">
        <f>IF(ISNA(MATCH($BW137,'2004'!$A$44:$A$139,0)),97,MATCH($BW137,'2004'!$A$44:$A$139,0))</f>
        <v>97</v>
      </c>
      <c r="CD137" s="2">
        <f>IF(ISNA(MATCH($BW137,'2005'!$A$44:$A$139,0)),97,MATCH($BW137,'2005'!$A$44:$A$139,0))</f>
        <v>97</v>
      </c>
      <c r="CE137" s="2">
        <f>IF(ISNA(MATCH($BW137,'2006'!$A$44:$A$139,0)),97,MATCH($BW137,'2006'!$A$44:$A$139,0))</f>
        <v>3</v>
      </c>
      <c r="CF137" s="2">
        <f>IF(ISNA(MATCH($BW137,'2007'!$A$44:$A$139,0)),97,MATCH($BW137,'2007'!$A$44:$A$139,0))</f>
        <v>97</v>
      </c>
      <c r="CG137" s="2">
        <f>IF(ISNA(MATCH($BW137,'2008'!$A$44:$A$139,0)),97,MATCH($BW137,'2008'!$A$44:$A$139,0))</f>
        <v>4</v>
      </c>
      <c r="CH137" s="2">
        <f>IF(ISNA(MATCH($BW137,'2009'!$A$44:$A$139,0)),97,MATCH($BW137,'2009'!$A$44:$A$139,0))</f>
        <v>97</v>
      </c>
      <c r="CI137" s="2">
        <f>IF(ISNA(MATCH($BW137,'2010'!$A$44:$A$139,0)),97,MATCH($BW137,'2010'!$A$44:$A$139,0))</f>
        <v>2</v>
      </c>
      <c r="CJ137" s="2">
        <f>IF(ISNA(MATCH($BW137,'2011'!$A$44:$A$139,0)),97,MATCH($BW137,'2011'!$A$44:$A$139,0))</f>
        <v>97</v>
      </c>
      <c r="CK137" s="2">
        <f>IF(ISNA(MATCH($BW137,'2012'!$A$44:$A$139,0)),97,MATCH($BW137,'2012'!$A$44:$A$139,0))</f>
        <v>97</v>
      </c>
      <c r="CL137" s="2">
        <f>IF(ISNA(MATCH($BW137,'2013'!$A$44:$A$139,0)),97,MATCH($BW137,'2013'!$A$44:$A$139,0))</f>
        <v>3</v>
      </c>
      <c r="CM137" s="2">
        <f>IF(ISNA(MATCH($BW137,'2014'!$A$52:$A$179,0)),129,MATCH($BW137,'2014'!$A$52:$A$179,0))</f>
        <v>3</v>
      </c>
      <c r="CN137" s="147">
        <f>IF(ISNA(MATCH($BW137,'2015'!$A$52:$A$307,0)),257,MATCH($BW137,'2015'!$A$52:$A$307,0))</f>
        <v>4</v>
      </c>
      <c r="CO137" s="147">
        <f>IF(ISNA(MATCH($BW137,'2016'!$A$52:$A$307,0)),257,MATCH($BW137,'2016'!$A$52:$A$307,0))</f>
        <v>3</v>
      </c>
      <c r="CQ137">
        <f t="shared" si="99"/>
        <v>20</v>
      </c>
      <c r="CR137" s="281"/>
      <c r="CS137" s="279"/>
      <c r="CT137" s="278">
        <f t="shared" si="100"/>
        <v>0</v>
      </c>
      <c r="CU137" s="279">
        <f t="shared" si="86"/>
        <v>0</v>
      </c>
      <c r="CV137" s="279">
        <f t="shared" si="87"/>
        <v>0</v>
      </c>
      <c r="CW137" s="279">
        <f t="shared" si="88"/>
        <v>0</v>
      </c>
      <c r="CX137" s="279">
        <f t="shared" si="89"/>
        <v>0</v>
      </c>
      <c r="CY137" s="279">
        <f t="shared" si="90"/>
        <v>9</v>
      </c>
      <c r="CZ137" s="279">
        <f t="shared" si="91"/>
        <v>5.9993999999999996</v>
      </c>
      <c r="DA137" s="279">
        <f t="shared" si="92"/>
        <v>26.999200039999998</v>
      </c>
      <c r="DB137" s="279">
        <f t="shared" si="93"/>
        <v>17.997666746663999</v>
      </c>
      <c r="DC137" s="279">
        <f t="shared" si="101"/>
        <v>33.99724465332622</v>
      </c>
      <c r="DD137" s="279">
        <f t="shared" si="102"/>
        <v>22.662563285907257</v>
      </c>
      <c r="DE137" s="279">
        <f t="shared" si="103"/>
        <v>15.106864686385777</v>
      </c>
      <c r="DF137" s="279">
        <f t="shared" si="104"/>
        <v>21.070235999944757</v>
      </c>
      <c r="DG137" s="279">
        <f t="shared" si="105"/>
        <v>20.045419317563173</v>
      </c>
      <c r="DH137" s="280">
        <f t="shared" si="122"/>
        <v>30.362276517087608</v>
      </c>
      <c r="DI137" s="280">
        <f t="shared" si="123"/>
        <v>23.239493526290598</v>
      </c>
      <c r="DJ137" s="154">
        <f t="shared" si="94"/>
        <v>83</v>
      </c>
      <c r="DK137" s="279">
        <f t="shared" si="106"/>
        <v>20</v>
      </c>
      <c r="DL137" s="97"/>
      <c r="DM137" s="154"/>
      <c r="DN137" s="267">
        <f t="shared" si="107"/>
        <v>0</v>
      </c>
      <c r="DO137" s="154">
        <f t="shared" si="108"/>
        <v>0</v>
      </c>
      <c r="DP137" s="154">
        <f t="shared" si="109"/>
        <v>0</v>
      </c>
      <c r="DQ137" s="154">
        <f t="shared" si="110"/>
        <v>0</v>
      </c>
      <c r="DR137" s="154">
        <f t="shared" si="111"/>
        <v>0</v>
      </c>
      <c r="DS137" s="154">
        <f t="shared" si="112"/>
        <v>9</v>
      </c>
      <c r="DT137" s="154">
        <f t="shared" si="113"/>
        <v>9</v>
      </c>
      <c r="DU137" s="154">
        <f t="shared" si="114"/>
        <v>32</v>
      </c>
      <c r="DV137" s="154">
        <f t="shared" si="115"/>
        <v>32</v>
      </c>
      <c r="DW137" s="154">
        <f t="shared" si="116"/>
        <v>54</v>
      </c>
      <c r="DX137" s="154">
        <f t="shared" si="117"/>
        <v>54</v>
      </c>
      <c r="DY137" s="154">
        <f t="shared" si="118"/>
        <v>54</v>
      </c>
      <c r="DZ137" s="154">
        <f t="shared" si="119"/>
        <v>65</v>
      </c>
      <c r="EA137" s="154">
        <f t="shared" si="120"/>
        <v>71</v>
      </c>
      <c r="EB137" s="264">
        <f t="shared" si="124"/>
        <v>88</v>
      </c>
      <c r="EC137" s="264">
        <f t="shared" si="125"/>
        <v>91</v>
      </c>
      <c r="ED137" s="154">
        <f t="shared" si="95"/>
        <v>101</v>
      </c>
    </row>
    <row r="138" spans="2:137" ht="13" thickBot="1" x14ac:dyDescent="0.3">
      <c r="B138" s="247">
        <v>67</v>
      </c>
      <c r="C138" s="50">
        <f t="shared" si="84"/>
        <v>4</v>
      </c>
      <c r="D138" s="50">
        <f t="shared" si="96"/>
        <v>0</v>
      </c>
      <c r="E138" s="97"/>
      <c r="F138" s="2">
        <f t="shared" si="121"/>
        <v>133</v>
      </c>
      <c r="G138" s="487">
        <v>2064</v>
      </c>
      <c r="H138" s="98">
        <f>15- COUNTIF(L138:AC138,"#N/A")</f>
        <v>0</v>
      </c>
      <c r="I138" s="131">
        <f>SUM(AH138:AY138)+SUM(BE138:BT138)</f>
        <v>23</v>
      </c>
      <c r="J138" s="398">
        <f>DI138</f>
        <v>23</v>
      </c>
      <c r="K138" s="456" t="str">
        <f>IF(ISNUMBER(MATCH(G138,'[4]OPR data'!$A$3:$A$2900,0)),"Y","N")</f>
        <v>Y</v>
      </c>
      <c r="L138" s="110"/>
      <c r="M138" s="233"/>
      <c r="N138" s="469" t="e">
        <f>(INDEX(Finish_table!R$4:R$83,MATCH('16 Year_History_Results'!$G138,Finish_table!S$4:S$83,0),1))</f>
        <v>#N/A</v>
      </c>
      <c r="O138" s="233" t="e">
        <f>(INDEX(Finish_table!Z$4:Z$99,MATCH('16 Year_History_Results'!$G138,Finish_table!AA$4:AA$99,0),1))</f>
        <v>#N/A</v>
      </c>
      <c r="P138" s="233" t="e">
        <f>(INDEX(Finish_table!AI$4:AI$99,MATCH('16 Year_History_Results'!$G138,Finish_table!AJ$4:AJ$99,0),1))</f>
        <v>#N/A</v>
      </c>
      <c r="Q138" s="233" t="e">
        <f>(INDEX(Finish_table!AR$4:AR$99,MATCH('16 Year_History_Results'!$G138,Finish_table!AS$4:AS$99,0),1))</f>
        <v>#N/A</v>
      </c>
      <c r="R138" s="233" t="e">
        <f>(INDEX(Finish_table!BA$4:BA$99,MATCH('16 Year_History_Results'!$G138,Finish_table!BB$4:BB$99,0),1))</f>
        <v>#N/A</v>
      </c>
      <c r="S138" s="233" t="e">
        <f>(INDEX(Finish_table!BJ$4:BJ$99,MATCH('16 Year_History_Results'!$G138,Finish_table!BK$4:BK$99,0),1))</f>
        <v>#N/A</v>
      </c>
      <c r="T138" s="233" t="e">
        <f>(INDEX(Finish_table!BS$4:BS$99,MATCH('16 Year_History_Results'!$G138,Finish_table!BT$4:BT$99,0),1))</f>
        <v>#N/A</v>
      </c>
      <c r="U138" s="233" t="e">
        <f>(INDEX(Finish_table!CB$4:CB$99,MATCH('16 Year_History_Results'!$G138,Finish_table!CC$4:CC$99,0),1))</f>
        <v>#N/A</v>
      </c>
      <c r="V138" s="233" t="e">
        <f>(INDEX(Finish_table!CK$4:CK$99,MATCH('16 Year_History_Results'!$G138,Finish_table!CL$4:CL$99,0),1))</f>
        <v>#N/A</v>
      </c>
      <c r="W138" s="233" t="e">
        <f>(INDEX(Finish_table!CT$4:CT$99,MATCH('16 Year_History_Results'!$G138,Finish_table!CU$4:CU$99,0),1))</f>
        <v>#N/A</v>
      </c>
      <c r="X138" s="233" t="e">
        <f>(INDEX(Finish_table!DC$4:DC$99,MATCH('16 Year_History_Results'!$G138,Finish_table!DD$4:DD$99,0),1))</f>
        <v>#N/A</v>
      </c>
      <c r="Y138" s="233" t="e">
        <f>(INDEX(Finish_table!DL$4:DL$99,MATCH('16 Year_History_Results'!$G138,Finish_table!DM$4:DM$99,0),1))</f>
        <v>#N/A</v>
      </c>
      <c r="Z138" s="233" t="e">
        <f>(INDEX(Finish_table!DU$4:DU$99,MATCH('16 Year_History_Results'!$G138,Finish_table!DV$4:DV$99,0),1))</f>
        <v>#N/A</v>
      </c>
      <c r="AA138" s="233" t="e">
        <f>(INDEX(Finish_table!ED$4:ED$140,MATCH('16 Year_History_Results'!$G138,Finish_table!EE$4:EE$140,0),1))</f>
        <v>#N/A</v>
      </c>
      <c r="AB138" s="233" t="e">
        <f>(INDEX(Finish_table!EM$4:EM$224,MATCH('16 Year_History_Results'!$G138,Finish_table!EN$4:EN$224,0),1))</f>
        <v>#N/A</v>
      </c>
      <c r="AC138" s="253" t="str">
        <f>(INDEX(Finish_table!EW$4:EW$224,MATCH('16 Year_History_Results'!$G138,Finish_table!EX$4:EX$224,0),1))</f>
        <v>SF</v>
      </c>
      <c r="AD138" s="2"/>
      <c r="AE138" s="97"/>
      <c r="AG138">
        <f t="shared" si="85"/>
        <v>2064</v>
      </c>
      <c r="AH138" s="110"/>
      <c r="AI138" s="2"/>
      <c r="AJ138" s="146">
        <f>INDEX('2001'!$C$44:$C$140,'16 Year_History_Results'!BZ138)</f>
        <v>0</v>
      </c>
      <c r="AK138" s="2">
        <f>INDEX('2002'!$C$44:$C$140,'16 Year_History_Results'!CA138)</f>
        <v>0</v>
      </c>
      <c r="AL138" s="2">
        <f>INDEX('2003'!$C$44:$C$140,'16 Year_History_Results'!CB138)</f>
        <v>0</v>
      </c>
      <c r="AM138" s="2">
        <f>INDEX('2004'!$C$44:$C$140,'16 Year_History_Results'!CC138)</f>
        <v>0</v>
      </c>
      <c r="AN138" s="2">
        <f>INDEX('2005'!$C$44:$C$140,'16 Year_History_Results'!CD138)</f>
        <v>0</v>
      </c>
      <c r="AO138" s="2">
        <f>INDEX('2006'!$C$44:$C$140,'16 Year_History_Results'!CE138)</f>
        <v>0</v>
      </c>
      <c r="AP138" s="2">
        <f>INDEX('2007'!$C$44:$C$140,'16 Year_History_Results'!CF138)</f>
        <v>0</v>
      </c>
      <c r="AQ138" s="2">
        <f>INDEX('2008'!$C$44:$C$140,'16 Year_History_Results'!CG138)</f>
        <v>0</v>
      </c>
      <c r="AR138" s="2">
        <f>INDEX('2009'!$C$44:$C$140,'16 Year_History_Results'!CH138)</f>
        <v>0</v>
      </c>
      <c r="AS138" s="2">
        <f>INDEX('2010'!$C$44:$C$140,'16 Year_History_Results'!CI138)</f>
        <v>0</v>
      </c>
      <c r="AT138" s="2">
        <f>INDEX('2011'!$C$44:$C$140,'16 Year_History_Results'!CJ138)</f>
        <v>0</v>
      </c>
      <c r="AU138" s="2">
        <f>INDEX('2012'!$C$44:$C$140,'16 Year_History_Results'!CK138)</f>
        <v>0</v>
      </c>
      <c r="AV138" s="2">
        <f>INDEX('2013'!$C$44:$C$140,'16 Year_History_Results'!CL138)</f>
        <v>0</v>
      </c>
      <c r="AW138" s="2">
        <f>INDEX('2014'!$C$52:$C$180,'16 Year_History_Results'!CM138)</f>
        <v>0</v>
      </c>
      <c r="AX138" s="2">
        <f>INDEX('2015'!$E$52:$E$308,'16 Year_History_Results'!CN138)</f>
        <v>0</v>
      </c>
      <c r="AY138" s="147">
        <f>INDEX('2016'!$E$52:$E$308,'16 Year_History_Results'!CO138)</f>
        <v>10</v>
      </c>
      <c r="AZ138" s="2"/>
      <c r="BA138" s="2"/>
      <c r="BB138">
        <f t="shared" si="97"/>
        <v>2064</v>
      </c>
      <c r="BC138" s="110"/>
      <c r="BD138" s="2"/>
      <c r="BE138" s="146">
        <f>INDEX('2001'!$B$44:$B$140,'16 Year_History_Results'!BZ138)</f>
        <v>0</v>
      </c>
      <c r="BF138" s="2">
        <f>INDEX('2002'!$B$44:$B$140,'16 Year_History_Results'!CA138)</f>
        <v>0</v>
      </c>
      <c r="BG138" s="2">
        <f>INDEX('2003'!$B$44:$B$140,'16 Year_History_Results'!CB138)</f>
        <v>0</v>
      </c>
      <c r="BH138" s="2">
        <f>INDEX('2004'!$B$44:$B$140,'16 Year_History_Results'!CC138)</f>
        <v>0</v>
      </c>
      <c r="BI138" s="2">
        <f>INDEX('2005'!$B$44:$B$140,'16 Year_History_Results'!CD138)</f>
        <v>0</v>
      </c>
      <c r="BJ138" s="2">
        <f>INDEX('2006'!$B$44:$B$140,'16 Year_History_Results'!CE138)</f>
        <v>0</v>
      </c>
      <c r="BK138" s="2">
        <f>INDEX('2007'!$B$44:$B$140,'16 Year_History_Results'!CF138)</f>
        <v>0</v>
      </c>
      <c r="BL138" s="2">
        <f>INDEX('2008'!$B$44:$B$140,'16 Year_History_Results'!CG138)</f>
        <v>0</v>
      </c>
      <c r="BM138" s="2">
        <f>INDEX('2009'!$B$44:$B$140,'16 Year_History_Results'!CH138)</f>
        <v>0</v>
      </c>
      <c r="BN138" s="2">
        <f>INDEX('2010'!$B$44:$B$140,'16 Year_History_Results'!CI138)</f>
        <v>0</v>
      </c>
      <c r="BO138" s="2">
        <f>INDEX('2011'!$B$44:$B$140,'16 Year_History_Results'!CJ138)</f>
        <v>0</v>
      </c>
      <c r="BP138" s="2">
        <f>INDEX('2012'!$B$44:$B$140,'16 Year_History_Results'!CK138)</f>
        <v>0</v>
      </c>
      <c r="BQ138" s="2">
        <f>INDEX('2013'!$B$44:$B$140,'16 Year_History_Results'!CL138)</f>
        <v>0</v>
      </c>
      <c r="BR138" s="2">
        <f>INDEX('2014'!$B$52:$B$180,'16 Year_History_Results'!CM138)</f>
        <v>0</v>
      </c>
      <c r="BS138" s="147">
        <f>INDEX('2015'!$B$52:$B$308,'16 Year_History_Results'!CN138)</f>
        <v>0</v>
      </c>
      <c r="BT138" s="147">
        <f>INDEX('2016'!$B$52:$B$308,'16 Year_History_Results'!CO138)</f>
        <v>13</v>
      </c>
      <c r="BW138">
        <f t="shared" si="98"/>
        <v>2064</v>
      </c>
      <c r="BX138" s="110"/>
      <c r="BY138" s="2"/>
      <c r="BZ138" s="146">
        <f>IF(ISNA(MATCH($BW138,'2001'!$A$44:$A$139,0)),97,MATCH($BW138,'2001'!$A$44:$A$139,0))</f>
        <v>97</v>
      </c>
      <c r="CA138" s="2">
        <f>IF(ISNA(MATCH($BW138,'2002'!$A$44:$A$139,0)),97,MATCH($BW138,'2002'!$A$44:$A$139,0))</f>
        <v>97</v>
      </c>
      <c r="CB138" s="2">
        <f>IF(ISNA(MATCH($BW138,'2003'!$A$44:$A$139,0)),97,MATCH($BW138,'2003'!$A$44:$A$139,0))</f>
        <v>97</v>
      </c>
      <c r="CC138" s="2">
        <f>IF(ISNA(MATCH($BW138,'2004'!$A$44:$A$139,0)),97,MATCH($BW138,'2004'!$A$44:$A$139,0))</f>
        <v>97</v>
      </c>
      <c r="CD138" s="2">
        <f>IF(ISNA(MATCH($BW138,'2005'!$A$44:$A$139,0)),97,MATCH($BW138,'2005'!$A$44:$A$139,0))</f>
        <v>97</v>
      </c>
      <c r="CE138" s="2">
        <f>IF(ISNA(MATCH($BW138,'2006'!$A$44:$A$139,0)),97,MATCH($BW138,'2006'!$A$44:$A$139,0))</f>
        <v>97</v>
      </c>
      <c r="CF138" s="2">
        <f>IF(ISNA(MATCH($BW138,'2007'!$A$44:$A$139,0)),97,MATCH($BW138,'2007'!$A$44:$A$139,0))</f>
        <v>97</v>
      </c>
      <c r="CG138" s="2">
        <f>IF(ISNA(MATCH($BW138,'2008'!$A$44:$A$139,0)),97,MATCH($BW138,'2008'!$A$44:$A$139,0))</f>
        <v>97</v>
      </c>
      <c r="CH138" s="2">
        <f>IF(ISNA(MATCH($BW138,'2009'!$A$44:$A$139,0)),97,MATCH($BW138,'2009'!$A$44:$A$139,0))</f>
        <v>97</v>
      </c>
      <c r="CI138" s="2">
        <f>IF(ISNA(MATCH($BW138,'2010'!$A$44:$A$139,0)),97,MATCH($BW138,'2010'!$A$44:$A$139,0))</f>
        <v>97</v>
      </c>
      <c r="CJ138" s="2">
        <f>IF(ISNA(MATCH($BW138,'2011'!$A$44:$A$139,0)),97,MATCH($BW138,'2011'!$A$44:$A$139,0))</f>
        <v>97</v>
      </c>
      <c r="CK138" s="2">
        <f>IF(ISNA(MATCH($BW138,'2012'!$A$44:$A$139,0)),97,MATCH($BW138,'2012'!$A$44:$A$139,0))</f>
        <v>97</v>
      </c>
      <c r="CL138" s="2">
        <f>IF(ISNA(MATCH($BW138,'2013'!$A$44:$A$139,0)),97,MATCH($BW138,'2013'!$A$44:$A$139,0))</f>
        <v>97</v>
      </c>
      <c r="CM138" s="2">
        <f>IF(ISNA(MATCH($BW138,'2014'!$A$52:$A$179,0)),129,MATCH($BW138,'2014'!$A$52:$A$179,0))</f>
        <v>129</v>
      </c>
      <c r="CN138" s="147">
        <f>IF(ISNA(MATCH($BW138,'2015'!$A$52:$A$307,0)),257,MATCH($BW138,'2015'!$A$52:$A$307,0))</f>
        <v>257</v>
      </c>
      <c r="CO138" s="147">
        <f>IF(ISNA(MATCH($BW138,'2016'!$A$52:$A$307,0)),257,MATCH($BW138,'2016'!$A$52:$A$307,0))</f>
        <v>144</v>
      </c>
      <c r="CQ138">
        <f t="shared" si="99"/>
        <v>2064</v>
      </c>
      <c r="CR138" s="281"/>
      <c r="CS138" s="279"/>
      <c r="CT138" s="278">
        <f t="shared" si="100"/>
        <v>0</v>
      </c>
      <c r="CU138" s="279">
        <f t="shared" si="86"/>
        <v>0</v>
      </c>
      <c r="CV138" s="279">
        <f t="shared" si="87"/>
        <v>0</v>
      </c>
      <c r="CW138" s="279">
        <f t="shared" si="88"/>
        <v>0</v>
      </c>
      <c r="CX138" s="279">
        <f t="shared" si="89"/>
        <v>0</v>
      </c>
      <c r="CY138" s="279">
        <f t="shared" si="90"/>
        <v>0</v>
      </c>
      <c r="CZ138" s="279">
        <f t="shared" si="91"/>
        <v>0</v>
      </c>
      <c r="DA138" s="279">
        <f t="shared" si="92"/>
        <v>0</v>
      </c>
      <c r="DB138" s="279">
        <f t="shared" si="93"/>
        <v>0</v>
      </c>
      <c r="DC138" s="279">
        <f t="shared" si="101"/>
        <v>0</v>
      </c>
      <c r="DD138" s="279">
        <f t="shared" si="102"/>
        <v>0</v>
      </c>
      <c r="DE138" s="279">
        <f t="shared" si="103"/>
        <v>0</v>
      </c>
      <c r="DF138" s="279">
        <f t="shared" si="104"/>
        <v>0</v>
      </c>
      <c r="DG138" s="279">
        <f t="shared" si="105"/>
        <v>0</v>
      </c>
      <c r="DH138" s="280">
        <f t="shared" si="122"/>
        <v>0</v>
      </c>
      <c r="DI138" s="280">
        <f t="shared" si="123"/>
        <v>23</v>
      </c>
      <c r="DJ138" s="154">
        <f t="shared" si="94"/>
        <v>515</v>
      </c>
      <c r="DK138" s="279">
        <f t="shared" si="106"/>
        <v>2064</v>
      </c>
      <c r="DL138" s="97"/>
      <c r="DM138" s="154"/>
      <c r="DN138" s="267">
        <f t="shared" si="107"/>
        <v>0</v>
      </c>
      <c r="DO138" s="154">
        <f t="shared" si="108"/>
        <v>0</v>
      </c>
      <c r="DP138" s="154">
        <f t="shared" si="109"/>
        <v>0</v>
      </c>
      <c r="DQ138" s="154">
        <f t="shared" si="110"/>
        <v>0</v>
      </c>
      <c r="DR138" s="154">
        <f t="shared" si="111"/>
        <v>0</v>
      </c>
      <c r="DS138" s="154">
        <f t="shared" si="112"/>
        <v>0</v>
      </c>
      <c r="DT138" s="154">
        <f t="shared" si="113"/>
        <v>0</v>
      </c>
      <c r="DU138" s="154">
        <f t="shared" si="114"/>
        <v>0</v>
      </c>
      <c r="DV138" s="154">
        <f t="shared" si="115"/>
        <v>0</v>
      </c>
      <c r="DW138" s="154">
        <f t="shared" si="116"/>
        <v>0</v>
      </c>
      <c r="DX138" s="154">
        <f t="shared" si="117"/>
        <v>0</v>
      </c>
      <c r="DY138" s="154">
        <f t="shared" si="118"/>
        <v>0</v>
      </c>
      <c r="DZ138" s="154">
        <f t="shared" si="119"/>
        <v>0</v>
      </c>
      <c r="EA138" s="154">
        <f t="shared" si="120"/>
        <v>0</v>
      </c>
      <c r="EB138" s="264">
        <f t="shared" si="124"/>
        <v>0</v>
      </c>
      <c r="EC138" s="264">
        <f t="shared" si="125"/>
        <v>23</v>
      </c>
      <c r="ED138" s="154">
        <f t="shared" si="95"/>
        <v>515</v>
      </c>
    </row>
    <row r="139" spans="2:137" ht="13" thickBot="1" x14ac:dyDescent="0.3">
      <c r="B139" s="142">
        <v>67</v>
      </c>
      <c r="C139" s="50">
        <f t="shared" si="84"/>
        <v>5</v>
      </c>
      <c r="D139" s="50">
        <f t="shared" si="96"/>
        <v>0</v>
      </c>
      <c r="E139" s="97"/>
      <c r="F139" s="2">
        <f t="shared" si="121"/>
        <v>134</v>
      </c>
      <c r="G139" s="207">
        <v>2823</v>
      </c>
      <c r="H139" s="98">
        <f>15- COUNTIF(L139:AC139,"#N/A")</f>
        <v>0</v>
      </c>
      <c r="I139" s="131">
        <f>SUM(AH139:AY139)+SUM(BE139:BT139)</f>
        <v>23</v>
      </c>
      <c r="J139" s="398">
        <f>DI139</f>
        <v>23</v>
      </c>
      <c r="K139" s="456" t="str">
        <f>IF(ISNUMBER(MATCH(G139,'[4]OPR data'!$A$3:$A$2900,0)),"Y","N")</f>
        <v>Y</v>
      </c>
      <c r="L139" s="110"/>
      <c r="M139" s="233"/>
      <c r="N139" s="469" t="e">
        <f>(INDEX(Finish_table!R$4:R$83,MATCH('16 Year_History_Results'!$G139,Finish_table!S$4:S$83,0),1))</f>
        <v>#N/A</v>
      </c>
      <c r="O139" s="233" t="e">
        <f>(INDEX(Finish_table!Z$4:Z$99,MATCH('16 Year_History_Results'!$G139,Finish_table!AA$4:AA$99,0),1))</f>
        <v>#N/A</v>
      </c>
      <c r="P139" s="233" t="e">
        <f>(INDEX(Finish_table!AI$4:AI$99,MATCH('16 Year_History_Results'!$G139,Finish_table!AJ$4:AJ$99,0),1))</f>
        <v>#N/A</v>
      </c>
      <c r="Q139" s="233" t="e">
        <f>(INDEX(Finish_table!AR$4:AR$99,MATCH('16 Year_History_Results'!$G139,Finish_table!AS$4:AS$99,0),1))</f>
        <v>#N/A</v>
      </c>
      <c r="R139" s="233" t="e">
        <f>(INDEX(Finish_table!BA$4:BA$99,MATCH('16 Year_History_Results'!$G139,Finish_table!BB$4:BB$99,0),1))</f>
        <v>#N/A</v>
      </c>
      <c r="S139" s="233" t="e">
        <f>(INDEX(Finish_table!BJ$4:BJ$99,MATCH('16 Year_History_Results'!$G139,Finish_table!BK$4:BK$99,0),1))</f>
        <v>#N/A</v>
      </c>
      <c r="T139" s="233" t="e">
        <f>(INDEX(Finish_table!BS$4:BS$99,MATCH('16 Year_History_Results'!$G139,Finish_table!BT$4:BT$99,0),1))</f>
        <v>#N/A</v>
      </c>
      <c r="U139" s="233" t="e">
        <f>(INDEX(Finish_table!CB$4:CB$99,MATCH('16 Year_History_Results'!$G139,Finish_table!CC$4:CC$99,0),1))</f>
        <v>#N/A</v>
      </c>
      <c r="V139" s="233" t="e">
        <f>(INDEX(Finish_table!CK$4:CK$99,MATCH('16 Year_History_Results'!$G139,Finish_table!CL$4:CL$99,0),1))</f>
        <v>#N/A</v>
      </c>
      <c r="W139" s="233" t="e">
        <f>(INDEX(Finish_table!CT$4:CT$99,MATCH('16 Year_History_Results'!$G139,Finish_table!CU$4:CU$99,0),1))</f>
        <v>#N/A</v>
      </c>
      <c r="X139" s="233" t="e">
        <f>(INDEX(Finish_table!DC$4:DC$99,MATCH('16 Year_History_Results'!$G139,Finish_table!DD$4:DD$99,0),1))</f>
        <v>#N/A</v>
      </c>
      <c r="Y139" s="233" t="e">
        <f>(INDEX(Finish_table!DL$4:DL$99,MATCH('16 Year_History_Results'!$G139,Finish_table!DM$4:DM$99,0),1))</f>
        <v>#N/A</v>
      </c>
      <c r="Z139" s="233" t="e">
        <f>(INDEX(Finish_table!DU$4:DU$99,MATCH('16 Year_History_Results'!$G139,Finish_table!DV$4:DV$99,0),1))</f>
        <v>#N/A</v>
      </c>
      <c r="AA139" s="233" t="e">
        <f>(INDEX(Finish_table!ED$4:ED$140,MATCH('16 Year_History_Results'!$G139,Finish_table!EE$4:EE$140,0),1))</f>
        <v>#N/A</v>
      </c>
      <c r="AB139" s="233" t="e">
        <f>(INDEX(Finish_table!EM$4:EM$224,MATCH('16 Year_History_Results'!$G139,Finish_table!EN$4:EN$224,0),1))</f>
        <v>#N/A</v>
      </c>
      <c r="AC139" s="253" t="str">
        <f>(INDEX(Finish_table!EW$4:EW$224,MATCH('16 Year_History_Results'!$G139,Finish_table!EX$4:EX$224,0),1))</f>
        <v>SF</v>
      </c>
      <c r="AD139" s="2"/>
      <c r="AE139" s="97"/>
      <c r="AG139">
        <f t="shared" si="85"/>
        <v>2823</v>
      </c>
      <c r="AH139" s="110"/>
      <c r="AI139" s="2"/>
      <c r="AJ139" s="146">
        <f>INDEX('2001'!$C$44:$C$140,'16 Year_History_Results'!BZ139)</f>
        <v>0</v>
      </c>
      <c r="AK139" s="2">
        <f>INDEX('2002'!$C$44:$C$140,'16 Year_History_Results'!CA139)</f>
        <v>0</v>
      </c>
      <c r="AL139" s="2">
        <f>INDEX('2003'!$C$44:$C$140,'16 Year_History_Results'!CB139)</f>
        <v>0</v>
      </c>
      <c r="AM139" s="2">
        <f>INDEX('2004'!$C$44:$C$140,'16 Year_History_Results'!CC139)</f>
        <v>0</v>
      </c>
      <c r="AN139" s="2">
        <f>INDEX('2005'!$C$44:$C$140,'16 Year_History_Results'!CD139)</f>
        <v>0</v>
      </c>
      <c r="AO139" s="2">
        <f>INDEX('2006'!$C$44:$C$140,'16 Year_History_Results'!CE139)</f>
        <v>0</v>
      </c>
      <c r="AP139" s="2">
        <f>INDEX('2007'!$C$44:$C$140,'16 Year_History_Results'!CF139)</f>
        <v>0</v>
      </c>
      <c r="AQ139" s="2">
        <f>INDEX('2008'!$C$44:$C$140,'16 Year_History_Results'!CG139)</f>
        <v>0</v>
      </c>
      <c r="AR139" s="2">
        <f>INDEX('2009'!$C$44:$C$140,'16 Year_History_Results'!CH139)</f>
        <v>0</v>
      </c>
      <c r="AS139" s="2">
        <f>INDEX('2010'!$C$44:$C$140,'16 Year_History_Results'!CI139)</f>
        <v>0</v>
      </c>
      <c r="AT139" s="2">
        <f>INDEX('2011'!$C$44:$C$140,'16 Year_History_Results'!CJ139)</f>
        <v>0</v>
      </c>
      <c r="AU139" s="2">
        <f>INDEX('2012'!$C$44:$C$140,'16 Year_History_Results'!CK139)</f>
        <v>0</v>
      </c>
      <c r="AV139" s="2">
        <f>INDEX('2013'!$C$44:$C$140,'16 Year_History_Results'!CL139)</f>
        <v>0</v>
      </c>
      <c r="AW139" s="2">
        <f>INDEX('2014'!$C$52:$C$180,'16 Year_History_Results'!CM139)</f>
        <v>0</v>
      </c>
      <c r="AX139" s="2">
        <f>INDEX('2015'!$E$52:$E$308,'16 Year_History_Results'!CN139)</f>
        <v>0</v>
      </c>
      <c r="AY139" s="147">
        <f>INDEX('2016'!$E$52:$E$308,'16 Year_History_Results'!CO139)</f>
        <v>10</v>
      </c>
      <c r="AZ139" s="2"/>
      <c r="BA139" s="2"/>
      <c r="BB139">
        <f t="shared" si="97"/>
        <v>2823</v>
      </c>
      <c r="BC139" s="110"/>
      <c r="BD139" s="2"/>
      <c r="BE139" s="146">
        <f>INDEX('2001'!$B$44:$B$140,'16 Year_History_Results'!BZ139)</f>
        <v>0</v>
      </c>
      <c r="BF139" s="2">
        <f>INDEX('2002'!$B$44:$B$140,'16 Year_History_Results'!CA139)</f>
        <v>0</v>
      </c>
      <c r="BG139" s="2">
        <f>INDEX('2003'!$B$44:$B$140,'16 Year_History_Results'!CB139)</f>
        <v>0</v>
      </c>
      <c r="BH139" s="2">
        <f>INDEX('2004'!$B$44:$B$140,'16 Year_History_Results'!CC139)</f>
        <v>0</v>
      </c>
      <c r="BI139" s="2">
        <f>INDEX('2005'!$B$44:$B$140,'16 Year_History_Results'!CD139)</f>
        <v>0</v>
      </c>
      <c r="BJ139" s="2">
        <f>INDEX('2006'!$B$44:$B$140,'16 Year_History_Results'!CE139)</f>
        <v>0</v>
      </c>
      <c r="BK139" s="2">
        <f>INDEX('2007'!$B$44:$B$140,'16 Year_History_Results'!CF139)</f>
        <v>0</v>
      </c>
      <c r="BL139" s="2">
        <f>INDEX('2008'!$B$44:$B$140,'16 Year_History_Results'!CG139)</f>
        <v>0</v>
      </c>
      <c r="BM139" s="2">
        <f>INDEX('2009'!$B$44:$B$140,'16 Year_History_Results'!CH139)</f>
        <v>0</v>
      </c>
      <c r="BN139" s="2">
        <f>INDEX('2010'!$B$44:$B$140,'16 Year_History_Results'!CI139)</f>
        <v>0</v>
      </c>
      <c r="BO139" s="2">
        <f>INDEX('2011'!$B$44:$B$140,'16 Year_History_Results'!CJ139)</f>
        <v>0</v>
      </c>
      <c r="BP139" s="2">
        <f>INDEX('2012'!$B$44:$B$140,'16 Year_History_Results'!CK139)</f>
        <v>0</v>
      </c>
      <c r="BQ139" s="2">
        <f>INDEX('2013'!$B$44:$B$140,'16 Year_History_Results'!CL139)</f>
        <v>0</v>
      </c>
      <c r="BR139" s="2">
        <f>INDEX('2014'!$B$52:$B$180,'16 Year_History_Results'!CM139)</f>
        <v>0</v>
      </c>
      <c r="BS139" s="147">
        <f>INDEX('2015'!$B$52:$B$308,'16 Year_History_Results'!CN139)</f>
        <v>0</v>
      </c>
      <c r="BT139" s="147">
        <f>INDEX('2016'!$B$52:$B$308,'16 Year_History_Results'!CO139)</f>
        <v>13</v>
      </c>
      <c r="BW139">
        <f t="shared" si="98"/>
        <v>2823</v>
      </c>
      <c r="BX139" s="110"/>
      <c r="BY139" s="2"/>
      <c r="BZ139" s="146">
        <f>IF(ISNA(MATCH($BW139,'2001'!$A$44:$A$139,0)),97,MATCH($BW139,'2001'!$A$44:$A$139,0))</f>
        <v>97</v>
      </c>
      <c r="CA139" s="2">
        <f>IF(ISNA(MATCH($BW139,'2002'!$A$44:$A$139,0)),97,MATCH($BW139,'2002'!$A$44:$A$139,0))</f>
        <v>97</v>
      </c>
      <c r="CB139" s="2">
        <f>IF(ISNA(MATCH($BW139,'2003'!$A$44:$A$139,0)),97,MATCH($BW139,'2003'!$A$44:$A$139,0))</f>
        <v>97</v>
      </c>
      <c r="CC139" s="2">
        <f>IF(ISNA(MATCH($BW139,'2004'!$A$44:$A$139,0)),97,MATCH($BW139,'2004'!$A$44:$A$139,0))</f>
        <v>97</v>
      </c>
      <c r="CD139" s="2">
        <f>IF(ISNA(MATCH($BW139,'2005'!$A$44:$A$139,0)),97,MATCH($BW139,'2005'!$A$44:$A$139,0))</f>
        <v>97</v>
      </c>
      <c r="CE139" s="2">
        <f>IF(ISNA(MATCH($BW139,'2006'!$A$44:$A$139,0)),97,MATCH($BW139,'2006'!$A$44:$A$139,0))</f>
        <v>97</v>
      </c>
      <c r="CF139" s="2">
        <f>IF(ISNA(MATCH($BW139,'2007'!$A$44:$A$139,0)),97,MATCH($BW139,'2007'!$A$44:$A$139,0))</f>
        <v>97</v>
      </c>
      <c r="CG139" s="2">
        <f>IF(ISNA(MATCH($BW139,'2008'!$A$44:$A$139,0)),97,MATCH($BW139,'2008'!$A$44:$A$139,0))</f>
        <v>97</v>
      </c>
      <c r="CH139" s="2">
        <f>IF(ISNA(MATCH($BW139,'2009'!$A$44:$A$139,0)),97,MATCH($BW139,'2009'!$A$44:$A$139,0))</f>
        <v>97</v>
      </c>
      <c r="CI139" s="2">
        <f>IF(ISNA(MATCH($BW139,'2010'!$A$44:$A$139,0)),97,MATCH($BW139,'2010'!$A$44:$A$139,0))</f>
        <v>97</v>
      </c>
      <c r="CJ139" s="2">
        <f>IF(ISNA(MATCH($BW139,'2011'!$A$44:$A$139,0)),97,MATCH($BW139,'2011'!$A$44:$A$139,0))</f>
        <v>97</v>
      </c>
      <c r="CK139" s="2">
        <f>IF(ISNA(MATCH($BW139,'2012'!$A$44:$A$139,0)),97,MATCH($BW139,'2012'!$A$44:$A$139,0))</f>
        <v>97</v>
      </c>
      <c r="CL139" s="2">
        <f>IF(ISNA(MATCH($BW139,'2013'!$A$44:$A$139,0)),97,MATCH($BW139,'2013'!$A$44:$A$139,0))</f>
        <v>97</v>
      </c>
      <c r="CM139" s="2">
        <f>IF(ISNA(MATCH($BW139,'2014'!$A$52:$A$179,0)),129,MATCH($BW139,'2014'!$A$52:$A$179,0))</f>
        <v>129</v>
      </c>
      <c r="CN139" s="147">
        <f>IF(ISNA(MATCH($BW139,'2015'!$A$52:$A$307,0)),257,MATCH($BW139,'2015'!$A$52:$A$307,0))</f>
        <v>257</v>
      </c>
      <c r="CO139" s="147">
        <f>IF(ISNA(MATCH($BW139,'2016'!$A$52:$A$307,0)),257,MATCH($BW139,'2016'!$A$52:$A$307,0))</f>
        <v>169</v>
      </c>
      <c r="CQ139">
        <f t="shared" si="99"/>
        <v>2823</v>
      </c>
      <c r="CR139" s="281"/>
      <c r="CS139" s="279"/>
      <c r="CT139" s="278">
        <f t="shared" si="100"/>
        <v>0</v>
      </c>
      <c r="CU139" s="279">
        <f t="shared" si="86"/>
        <v>0</v>
      </c>
      <c r="CV139" s="279">
        <f t="shared" si="87"/>
        <v>0</v>
      </c>
      <c r="CW139" s="279">
        <f t="shared" si="88"/>
        <v>0</v>
      </c>
      <c r="CX139" s="279">
        <f t="shared" si="89"/>
        <v>0</v>
      </c>
      <c r="CY139" s="279">
        <f t="shared" si="90"/>
        <v>0</v>
      </c>
      <c r="CZ139" s="279">
        <f t="shared" si="91"/>
        <v>0</v>
      </c>
      <c r="DA139" s="279">
        <f t="shared" si="92"/>
        <v>0</v>
      </c>
      <c r="DB139" s="279">
        <f t="shared" si="93"/>
        <v>0</v>
      </c>
      <c r="DC139" s="279">
        <f t="shared" si="101"/>
        <v>0</v>
      </c>
      <c r="DD139" s="279">
        <f t="shared" si="102"/>
        <v>0</v>
      </c>
      <c r="DE139" s="279">
        <f t="shared" si="103"/>
        <v>0</v>
      </c>
      <c r="DF139" s="279">
        <f t="shared" si="104"/>
        <v>0</v>
      </c>
      <c r="DG139" s="279">
        <f t="shared" si="105"/>
        <v>0</v>
      </c>
      <c r="DH139" s="280">
        <f t="shared" si="122"/>
        <v>0</v>
      </c>
      <c r="DI139" s="280">
        <f t="shared" si="123"/>
        <v>23</v>
      </c>
      <c r="DJ139" s="154">
        <f t="shared" si="94"/>
        <v>515</v>
      </c>
      <c r="DK139" s="279">
        <f t="shared" si="106"/>
        <v>2823</v>
      </c>
      <c r="DL139" s="97"/>
      <c r="DM139" s="154"/>
      <c r="DN139" s="267">
        <f t="shared" si="107"/>
        <v>0</v>
      </c>
      <c r="DO139" s="154">
        <f t="shared" si="108"/>
        <v>0</v>
      </c>
      <c r="DP139" s="154">
        <f t="shared" si="109"/>
        <v>0</v>
      </c>
      <c r="DQ139" s="154">
        <f t="shared" si="110"/>
        <v>0</v>
      </c>
      <c r="DR139" s="154">
        <f t="shared" si="111"/>
        <v>0</v>
      </c>
      <c r="DS139" s="154">
        <f t="shared" si="112"/>
        <v>0</v>
      </c>
      <c r="DT139" s="154">
        <f t="shared" si="113"/>
        <v>0</v>
      </c>
      <c r="DU139" s="154">
        <f t="shared" si="114"/>
        <v>0</v>
      </c>
      <c r="DV139" s="154">
        <f t="shared" si="115"/>
        <v>0</v>
      </c>
      <c r="DW139" s="154">
        <f t="shared" si="116"/>
        <v>0</v>
      </c>
      <c r="DX139" s="154">
        <f t="shared" si="117"/>
        <v>0</v>
      </c>
      <c r="DY139" s="154">
        <f t="shared" si="118"/>
        <v>0</v>
      </c>
      <c r="DZ139" s="154">
        <f t="shared" si="119"/>
        <v>0</v>
      </c>
      <c r="EA139" s="154">
        <f t="shared" si="120"/>
        <v>0</v>
      </c>
      <c r="EB139" s="264">
        <f t="shared" si="124"/>
        <v>0</v>
      </c>
      <c r="EC139" s="264">
        <f t="shared" si="125"/>
        <v>23</v>
      </c>
      <c r="ED139" s="154">
        <f t="shared" si="95"/>
        <v>515</v>
      </c>
    </row>
    <row r="140" spans="2:137" ht="13" thickBot="1" x14ac:dyDescent="0.3">
      <c r="B140" s="131">
        <v>67</v>
      </c>
      <c r="C140" s="50">
        <f t="shared" si="84"/>
        <v>6</v>
      </c>
      <c r="D140" s="50">
        <f t="shared" si="96"/>
        <v>0</v>
      </c>
      <c r="E140" s="97"/>
      <c r="F140" s="2">
        <f t="shared" si="121"/>
        <v>135</v>
      </c>
      <c r="G140" s="495">
        <v>3620</v>
      </c>
      <c r="H140" s="98">
        <f>15- COUNTIF(L140:AC140,"#N/A")</f>
        <v>0</v>
      </c>
      <c r="I140" s="131">
        <f>SUM(AH140:AY140)+SUM(BE140:BT140)</f>
        <v>23</v>
      </c>
      <c r="J140" s="398">
        <f>DI140</f>
        <v>23</v>
      </c>
      <c r="K140" s="456" t="str">
        <f>IF(ISNUMBER(MATCH(G140,'[4]OPR data'!$A$3:$A$2900,0)),"Y","N")</f>
        <v>Y</v>
      </c>
      <c r="L140" s="110"/>
      <c r="M140" s="233"/>
      <c r="N140" s="469" t="e">
        <f>(INDEX(Finish_table!R$4:R$83,MATCH('16 Year_History_Results'!$G140,Finish_table!S$4:S$83,0),1))</f>
        <v>#N/A</v>
      </c>
      <c r="O140" s="233" t="e">
        <f>(INDEX(Finish_table!Z$4:Z$99,MATCH('16 Year_History_Results'!$G140,Finish_table!AA$4:AA$99,0),1))</f>
        <v>#N/A</v>
      </c>
      <c r="P140" s="233" t="e">
        <f>(INDEX(Finish_table!AI$4:AI$99,MATCH('16 Year_History_Results'!$G140,Finish_table!AJ$4:AJ$99,0),1))</f>
        <v>#N/A</v>
      </c>
      <c r="Q140" s="233" t="e">
        <f>(INDEX(Finish_table!AR$4:AR$99,MATCH('16 Year_History_Results'!$G140,Finish_table!AS$4:AS$99,0),1))</f>
        <v>#N/A</v>
      </c>
      <c r="R140" s="233" t="e">
        <f>(INDEX(Finish_table!BA$4:BA$99,MATCH('16 Year_History_Results'!$G140,Finish_table!BB$4:BB$99,0),1))</f>
        <v>#N/A</v>
      </c>
      <c r="S140" s="233" t="e">
        <f>(INDEX(Finish_table!BJ$4:BJ$99,MATCH('16 Year_History_Results'!$G140,Finish_table!BK$4:BK$99,0),1))</f>
        <v>#N/A</v>
      </c>
      <c r="T140" s="233" t="e">
        <f>(INDEX(Finish_table!BS$4:BS$99,MATCH('16 Year_History_Results'!$G140,Finish_table!BT$4:BT$99,0),1))</f>
        <v>#N/A</v>
      </c>
      <c r="U140" s="233" t="e">
        <f>(INDEX(Finish_table!CB$4:CB$99,MATCH('16 Year_History_Results'!$G140,Finish_table!CC$4:CC$99,0),1))</f>
        <v>#N/A</v>
      </c>
      <c r="V140" s="233" t="e">
        <f>(INDEX(Finish_table!CK$4:CK$99,MATCH('16 Year_History_Results'!$G140,Finish_table!CL$4:CL$99,0),1))</f>
        <v>#N/A</v>
      </c>
      <c r="W140" s="233" t="e">
        <f>(INDEX(Finish_table!CT$4:CT$99,MATCH('16 Year_History_Results'!$G140,Finish_table!CU$4:CU$99,0),1))</f>
        <v>#N/A</v>
      </c>
      <c r="X140" s="233" t="e">
        <f>(INDEX(Finish_table!DC$4:DC$99,MATCH('16 Year_History_Results'!$G140,Finish_table!DD$4:DD$99,0),1))</f>
        <v>#N/A</v>
      </c>
      <c r="Y140" s="233" t="e">
        <f>(INDEX(Finish_table!DL$4:DL$99,MATCH('16 Year_History_Results'!$G140,Finish_table!DM$4:DM$99,0),1))</f>
        <v>#N/A</v>
      </c>
      <c r="Z140" s="233" t="e">
        <f>(INDEX(Finish_table!DU$4:DU$99,MATCH('16 Year_History_Results'!$G140,Finish_table!DV$4:DV$99,0),1))</f>
        <v>#N/A</v>
      </c>
      <c r="AA140" s="233" t="e">
        <f>(INDEX(Finish_table!ED$4:ED$140,MATCH('16 Year_History_Results'!$G140,Finish_table!EE$4:EE$140,0),1))</f>
        <v>#N/A</v>
      </c>
      <c r="AB140" s="233" t="e">
        <f>(INDEX(Finish_table!EM$4:EM$224,MATCH('16 Year_History_Results'!$G140,Finish_table!EN$4:EN$224,0),1))</f>
        <v>#N/A</v>
      </c>
      <c r="AC140" s="253" t="str">
        <f>(INDEX(Finish_table!EW$4:EW$224,MATCH('16 Year_History_Results'!$G140,Finish_table!EX$4:EX$224,0),1))</f>
        <v>SF</v>
      </c>
      <c r="AD140" s="2"/>
      <c r="AE140" s="97"/>
      <c r="AG140">
        <f t="shared" si="85"/>
        <v>3620</v>
      </c>
      <c r="AH140" s="110"/>
      <c r="AI140" s="2"/>
      <c r="AJ140" s="146">
        <f>INDEX('2001'!$C$44:$C$140,'16 Year_History_Results'!BZ140)</f>
        <v>0</v>
      </c>
      <c r="AK140" s="2">
        <f>INDEX('2002'!$C$44:$C$140,'16 Year_History_Results'!CA140)</f>
        <v>0</v>
      </c>
      <c r="AL140" s="2">
        <f>INDEX('2003'!$C$44:$C$140,'16 Year_History_Results'!CB140)</f>
        <v>0</v>
      </c>
      <c r="AM140" s="2">
        <f>INDEX('2004'!$C$44:$C$140,'16 Year_History_Results'!CC140)</f>
        <v>0</v>
      </c>
      <c r="AN140" s="2">
        <f>INDEX('2005'!$C$44:$C$140,'16 Year_History_Results'!CD140)</f>
        <v>0</v>
      </c>
      <c r="AO140" s="2">
        <f>INDEX('2006'!$C$44:$C$140,'16 Year_History_Results'!CE140)</f>
        <v>0</v>
      </c>
      <c r="AP140" s="2">
        <f>INDEX('2007'!$C$44:$C$140,'16 Year_History_Results'!CF140)</f>
        <v>0</v>
      </c>
      <c r="AQ140" s="2">
        <f>INDEX('2008'!$C$44:$C$140,'16 Year_History_Results'!CG140)</f>
        <v>0</v>
      </c>
      <c r="AR140" s="2">
        <f>INDEX('2009'!$C$44:$C$140,'16 Year_History_Results'!CH140)</f>
        <v>0</v>
      </c>
      <c r="AS140" s="2">
        <f>INDEX('2010'!$C$44:$C$140,'16 Year_History_Results'!CI140)</f>
        <v>0</v>
      </c>
      <c r="AT140" s="2">
        <f>INDEX('2011'!$C$44:$C$140,'16 Year_History_Results'!CJ140)</f>
        <v>0</v>
      </c>
      <c r="AU140" s="2">
        <f>INDEX('2012'!$C$44:$C$140,'16 Year_History_Results'!CK140)</f>
        <v>0</v>
      </c>
      <c r="AV140" s="2">
        <f>INDEX('2013'!$C$44:$C$140,'16 Year_History_Results'!CL140)</f>
        <v>0</v>
      </c>
      <c r="AW140" s="2">
        <f>INDEX('2014'!$C$52:$C$180,'16 Year_History_Results'!CM140)</f>
        <v>0</v>
      </c>
      <c r="AX140" s="2">
        <f>INDEX('2015'!$E$52:$E$308,'16 Year_History_Results'!CN140)</f>
        <v>0</v>
      </c>
      <c r="AY140" s="147">
        <f>INDEX('2016'!$E$52:$E$308,'16 Year_History_Results'!CO140)</f>
        <v>10</v>
      </c>
      <c r="AZ140" s="2"/>
      <c r="BA140" s="2"/>
      <c r="BB140">
        <f t="shared" si="97"/>
        <v>3620</v>
      </c>
      <c r="BC140" s="110"/>
      <c r="BD140" s="2"/>
      <c r="BE140" s="146">
        <f>INDEX('2001'!$B$44:$B$140,'16 Year_History_Results'!BZ140)</f>
        <v>0</v>
      </c>
      <c r="BF140" s="2">
        <f>INDEX('2002'!$B$44:$B$140,'16 Year_History_Results'!CA140)</f>
        <v>0</v>
      </c>
      <c r="BG140" s="2">
        <f>INDEX('2003'!$B$44:$B$140,'16 Year_History_Results'!CB140)</f>
        <v>0</v>
      </c>
      <c r="BH140" s="2">
        <f>INDEX('2004'!$B$44:$B$140,'16 Year_History_Results'!CC140)</f>
        <v>0</v>
      </c>
      <c r="BI140" s="2">
        <f>INDEX('2005'!$B$44:$B$140,'16 Year_History_Results'!CD140)</f>
        <v>0</v>
      </c>
      <c r="BJ140" s="2">
        <f>INDEX('2006'!$B$44:$B$140,'16 Year_History_Results'!CE140)</f>
        <v>0</v>
      </c>
      <c r="BK140" s="2">
        <f>INDEX('2007'!$B$44:$B$140,'16 Year_History_Results'!CF140)</f>
        <v>0</v>
      </c>
      <c r="BL140" s="2">
        <f>INDEX('2008'!$B$44:$B$140,'16 Year_History_Results'!CG140)</f>
        <v>0</v>
      </c>
      <c r="BM140" s="2">
        <f>INDEX('2009'!$B$44:$B$140,'16 Year_History_Results'!CH140)</f>
        <v>0</v>
      </c>
      <c r="BN140" s="2">
        <f>INDEX('2010'!$B$44:$B$140,'16 Year_History_Results'!CI140)</f>
        <v>0</v>
      </c>
      <c r="BO140" s="2">
        <f>INDEX('2011'!$B$44:$B$140,'16 Year_History_Results'!CJ140)</f>
        <v>0</v>
      </c>
      <c r="BP140" s="2">
        <f>INDEX('2012'!$B$44:$B$140,'16 Year_History_Results'!CK140)</f>
        <v>0</v>
      </c>
      <c r="BQ140" s="2">
        <f>INDEX('2013'!$B$44:$B$140,'16 Year_History_Results'!CL140)</f>
        <v>0</v>
      </c>
      <c r="BR140" s="2">
        <f>INDEX('2014'!$B$52:$B$180,'16 Year_History_Results'!CM140)</f>
        <v>0</v>
      </c>
      <c r="BS140" s="147">
        <f>INDEX('2015'!$B$52:$B$308,'16 Year_History_Results'!CN140)</f>
        <v>0</v>
      </c>
      <c r="BT140" s="147">
        <f>INDEX('2016'!$B$52:$B$308,'16 Year_History_Results'!CO140)</f>
        <v>13</v>
      </c>
      <c r="BW140">
        <f t="shared" si="98"/>
        <v>3620</v>
      </c>
      <c r="BX140" s="110"/>
      <c r="BY140" s="2"/>
      <c r="BZ140" s="146">
        <f>IF(ISNA(MATCH($BW140,'2001'!$A$44:$A$139,0)),97,MATCH($BW140,'2001'!$A$44:$A$139,0))</f>
        <v>97</v>
      </c>
      <c r="CA140" s="2">
        <f>IF(ISNA(MATCH($BW140,'2002'!$A$44:$A$139,0)),97,MATCH($BW140,'2002'!$A$44:$A$139,0))</f>
        <v>97</v>
      </c>
      <c r="CB140" s="2">
        <f>IF(ISNA(MATCH($BW140,'2003'!$A$44:$A$139,0)),97,MATCH($BW140,'2003'!$A$44:$A$139,0))</f>
        <v>97</v>
      </c>
      <c r="CC140" s="2">
        <f>IF(ISNA(MATCH($BW140,'2004'!$A$44:$A$139,0)),97,MATCH($BW140,'2004'!$A$44:$A$139,0))</f>
        <v>97</v>
      </c>
      <c r="CD140" s="2">
        <f>IF(ISNA(MATCH($BW140,'2005'!$A$44:$A$139,0)),97,MATCH($BW140,'2005'!$A$44:$A$139,0))</f>
        <v>97</v>
      </c>
      <c r="CE140" s="2">
        <f>IF(ISNA(MATCH($BW140,'2006'!$A$44:$A$139,0)),97,MATCH($BW140,'2006'!$A$44:$A$139,0))</f>
        <v>97</v>
      </c>
      <c r="CF140" s="2">
        <f>IF(ISNA(MATCH($BW140,'2007'!$A$44:$A$139,0)),97,MATCH($BW140,'2007'!$A$44:$A$139,0))</f>
        <v>97</v>
      </c>
      <c r="CG140" s="2">
        <f>IF(ISNA(MATCH($BW140,'2008'!$A$44:$A$139,0)),97,MATCH($BW140,'2008'!$A$44:$A$139,0))</f>
        <v>97</v>
      </c>
      <c r="CH140" s="2">
        <f>IF(ISNA(MATCH($BW140,'2009'!$A$44:$A$139,0)),97,MATCH($BW140,'2009'!$A$44:$A$139,0))</f>
        <v>97</v>
      </c>
      <c r="CI140" s="2">
        <f>IF(ISNA(MATCH($BW140,'2010'!$A$44:$A$139,0)),97,MATCH($BW140,'2010'!$A$44:$A$139,0))</f>
        <v>97</v>
      </c>
      <c r="CJ140" s="2">
        <f>IF(ISNA(MATCH($BW140,'2011'!$A$44:$A$139,0)),97,MATCH($BW140,'2011'!$A$44:$A$139,0))</f>
        <v>97</v>
      </c>
      <c r="CK140" s="2">
        <f>IF(ISNA(MATCH($BW140,'2012'!$A$44:$A$139,0)),97,MATCH($BW140,'2012'!$A$44:$A$139,0))</f>
        <v>97</v>
      </c>
      <c r="CL140" s="2">
        <f>IF(ISNA(MATCH($BW140,'2013'!$A$44:$A$139,0)),97,MATCH($BW140,'2013'!$A$44:$A$139,0))</f>
        <v>97</v>
      </c>
      <c r="CM140" s="2">
        <f>IF(ISNA(MATCH($BW140,'2014'!$A$52:$A$179,0)),129,MATCH($BW140,'2014'!$A$52:$A$179,0))</f>
        <v>129</v>
      </c>
      <c r="CN140" s="147">
        <f>IF(ISNA(MATCH($BW140,'2015'!$A$52:$A$307,0)),257,MATCH($BW140,'2015'!$A$52:$A$307,0))</f>
        <v>257</v>
      </c>
      <c r="CO140" s="147">
        <f>IF(ISNA(MATCH($BW140,'2016'!$A$52:$A$307,0)),257,MATCH($BW140,'2016'!$A$52:$A$307,0))</f>
        <v>203</v>
      </c>
      <c r="CQ140">
        <f t="shared" si="99"/>
        <v>3620</v>
      </c>
      <c r="CR140" s="281"/>
      <c r="CS140" s="279"/>
      <c r="CT140" s="278">
        <f t="shared" si="100"/>
        <v>0</v>
      </c>
      <c r="CU140" s="279">
        <f t="shared" si="86"/>
        <v>0</v>
      </c>
      <c r="CV140" s="279">
        <f t="shared" si="87"/>
        <v>0</v>
      </c>
      <c r="CW140" s="279">
        <f t="shared" si="88"/>
        <v>0</v>
      </c>
      <c r="CX140" s="279">
        <f t="shared" si="89"/>
        <v>0</v>
      </c>
      <c r="CY140" s="279">
        <f t="shared" si="90"/>
        <v>0</v>
      </c>
      <c r="CZ140" s="279">
        <f t="shared" si="91"/>
        <v>0</v>
      </c>
      <c r="DA140" s="279">
        <f t="shared" si="92"/>
        <v>0</v>
      </c>
      <c r="DB140" s="279">
        <f t="shared" si="93"/>
        <v>0</v>
      </c>
      <c r="DC140" s="279">
        <f t="shared" si="101"/>
        <v>0</v>
      </c>
      <c r="DD140" s="279">
        <f t="shared" si="102"/>
        <v>0</v>
      </c>
      <c r="DE140" s="279">
        <f t="shared" si="103"/>
        <v>0</v>
      </c>
      <c r="DF140" s="279">
        <f t="shared" si="104"/>
        <v>0</v>
      </c>
      <c r="DG140" s="279">
        <f t="shared" si="105"/>
        <v>0</v>
      </c>
      <c r="DH140" s="280">
        <f t="shared" si="122"/>
        <v>0</v>
      </c>
      <c r="DI140" s="280">
        <f t="shared" si="123"/>
        <v>23</v>
      </c>
      <c r="DJ140" s="154">
        <f t="shared" si="94"/>
        <v>515</v>
      </c>
      <c r="DK140" s="279">
        <f t="shared" si="106"/>
        <v>3620</v>
      </c>
      <c r="DL140" s="97"/>
      <c r="DM140" s="154"/>
      <c r="DN140" s="267">
        <f t="shared" si="107"/>
        <v>0</v>
      </c>
      <c r="DO140" s="154">
        <f t="shared" si="108"/>
        <v>0</v>
      </c>
      <c r="DP140" s="154">
        <f t="shared" si="109"/>
        <v>0</v>
      </c>
      <c r="DQ140" s="154">
        <f t="shared" si="110"/>
        <v>0</v>
      </c>
      <c r="DR140" s="154">
        <f t="shared" si="111"/>
        <v>0</v>
      </c>
      <c r="DS140" s="154">
        <f t="shared" si="112"/>
        <v>0</v>
      </c>
      <c r="DT140" s="154">
        <f t="shared" si="113"/>
        <v>0</v>
      </c>
      <c r="DU140" s="154">
        <f t="shared" si="114"/>
        <v>0</v>
      </c>
      <c r="DV140" s="154">
        <f t="shared" si="115"/>
        <v>0</v>
      </c>
      <c r="DW140" s="154">
        <f t="shared" si="116"/>
        <v>0</v>
      </c>
      <c r="DX140" s="154">
        <f t="shared" si="117"/>
        <v>0</v>
      </c>
      <c r="DY140" s="154">
        <f t="shared" si="118"/>
        <v>0</v>
      </c>
      <c r="DZ140" s="154">
        <f t="shared" si="119"/>
        <v>0</v>
      </c>
      <c r="EA140" s="154">
        <f t="shared" si="120"/>
        <v>0</v>
      </c>
      <c r="EB140" s="264">
        <f t="shared" si="124"/>
        <v>0</v>
      </c>
      <c r="EC140" s="264">
        <f t="shared" si="125"/>
        <v>23</v>
      </c>
      <c r="ED140" s="154">
        <f t="shared" si="95"/>
        <v>515</v>
      </c>
    </row>
    <row r="141" spans="2:137" ht="13" thickBot="1" x14ac:dyDescent="0.3">
      <c r="B141" s="142">
        <v>67</v>
      </c>
      <c r="C141" s="50">
        <f t="shared" si="84"/>
        <v>7</v>
      </c>
      <c r="D141" s="50">
        <f t="shared" si="96"/>
        <v>0</v>
      </c>
      <c r="E141" s="97"/>
      <c r="F141" s="2">
        <f t="shared" si="121"/>
        <v>136</v>
      </c>
      <c r="G141" s="494">
        <v>3663</v>
      </c>
      <c r="H141" s="98">
        <f>15- COUNTIF(L141:AC141,"#N/A")</f>
        <v>1</v>
      </c>
      <c r="I141" s="131">
        <f>SUM(AH141:AY141)+SUM(BE141:BT141)</f>
        <v>34</v>
      </c>
      <c r="J141" s="398">
        <f>DI141</f>
        <v>22.664400000000001</v>
      </c>
      <c r="K141" s="456" t="str">
        <f>IF(ISNUMBER(MATCH(G141,'[4]OPR data'!$A$3:$A$2900,0)),"Y","N")</f>
        <v>Y</v>
      </c>
      <c r="L141" s="110"/>
      <c r="M141" s="233"/>
      <c r="N141" s="469" t="e">
        <f>(INDEX(Finish_table!R$4:R$83,MATCH('16 Year_History_Results'!$G141,Finish_table!S$4:S$83,0),1))</f>
        <v>#N/A</v>
      </c>
      <c r="O141" s="233" t="e">
        <f>(INDEX(Finish_table!Z$4:Z$99,MATCH('16 Year_History_Results'!$G141,Finish_table!AA$4:AA$99,0),1))</f>
        <v>#N/A</v>
      </c>
      <c r="P141" s="233" t="e">
        <f>(INDEX(Finish_table!AI$4:AI$99,MATCH('16 Year_History_Results'!$G141,Finish_table!AJ$4:AJ$99,0),1))</f>
        <v>#N/A</v>
      </c>
      <c r="Q141" s="233" t="e">
        <f>(INDEX(Finish_table!AR$4:AR$99,MATCH('16 Year_History_Results'!$G141,Finish_table!AS$4:AS$99,0),1))</f>
        <v>#N/A</v>
      </c>
      <c r="R141" s="233" t="e">
        <f>(INDEX(Finish_table!BA$4:BA$99,MATCH('16 Year_History_Results'!$G141,Finish_table!BB$4:BB$99,0),1))</f>
        <v>#N/A</v>
      </c>
      <c r="S141" s="233" t="e">
        <f>(INDEX(Finish_table!BJ$4:BJ$99,MATCH('16 Year_History_Results'!$G141,Finish_table!BK$4:BK$99,0),1))</f>
        <v>#N/A</v>
      </c>
      <c r="T141" s="233" t="e">
        <f>(INDEX(Finish_table!BS$4:BS$99,MATCH('16 Year_History_Results'!$G141,Finish_table!BT$4:BT$99,0),1))</f>
        <v>#N/A</v>
      </c>
      <c r="U141" s="233" t="e">
        <f>(INDEX(Finish_table!CB$4:CB$99,MATCH('16 Year_History_Results'!$G141,Finish_table!CC$4:CC$99,0),1))</f>
        <v>#N/A</v>
      </c>
      <c r="V141" s="233" t="e">
        <f>(INDEX(Finish_table!CK$4:CK$99,MATCH('16 Year_History_Results'!$G141,Finish_table!CL$4:CL$99,0),1))</f>
        <v>#N/A</v>
      </c>
      <c r="W141" s="233" t="e">
        <f>(INDEX(Finish_table!CT$4:CT$99,MATCH('16 Year_History_Results'!$G141,Finish_table!CU$4:CU$99,0),1))</f>
        <v>#N/A</v>
      </c>
      <c r="X141" s="233" t="e">
        <f>(INDEX(Finish_table!DC$4:DC$99,MATCH('16 Year_History_Results'!$G141,Finish_table!DD$4:DD$99,0),1))</f>
        <v>#N/A</v>
      </c>
      <c r="Y141" s="233" t="e">
        <f>(INDEX(Finish_table!DL$4:DL$99,MATCH('16 Year_History_Results'!$G141,Finish_table!DM$4:DM$99,0),1))</f>
        <v>#N/A</v>
      </c>
      <c r="Z141" s="233" t="e">
        <f>(INDEX(Finish_table!DU$4:DU$99,MATCH('16 Year_History_Results'!$G141,Finish_table!DV$4:DV$99,0),1))</f>
        <v>#N/A</v>
      </c>
      <c r="AA141" s="233" t="e">
        <f>(INDEX(Finish_table!ED$4:ED$140,MATCH('16 Year_History_Results'!$G141,Finish_table!EE$4:EE$140,0),1))</f>
        <v>#N/A</v>
      </c>
      <c r="AB141" s="233" t="str">
        <f>(INDEX(Finish_table!EM$4:EM$224,MATCH('16 Year_History_Results'!$G141,Finish_table!EN$4:EN$224,0),1))</f>
        <v>F</v>
      </c>
      <c r="AC141" s="253" t="str">
        <f>(INDEX(Finish_table!EW$4:EW$224,MATCH('16 Year_History_Results'!$G141,Finish_table!EX$4:EX$224,0),1))</f>
        <v>QF</v>
      </c>
      <c r="AD141" s="2"/>
      <c r="AE141" s="97"/>
      <c r="AG141">
        <f t="shared" si="85"/>
        <v>3663</v>
      </c>
      <c r="AH141" s="110"/>
      <c r="AI141" s="2"/>
      <c r="AJ141" s="146">
        <f>INDEX('2001'!$C$44:$C$140,'16 Year_History_Results'!BZ141)</f>
        <v>0</v>
      </c>
      <c r="AK141" s="2">
        <f>INDEX('2002'!$C$44:$C$140,'16 Year_History_Results'!CA141)</f>
        <v>0</v>
      </c>
      <c r="AL141" s="2">
        <f>INDEX('2003'!$C$44:$C$140,'16 Year_History_Results'!CB141)</f>
        <v>0</v>
      </c>
      <c r="AM141" s="2">
        <f>INDEX('2004'!$C$44:$C$140,'16 Year_History_Results'!CC141)</f>
        <v>0</v>
      </c>
      <c r="AN141" s="2">
        <f>INDEX('2005'!$C$44:$C$140,'16 Year_History_Results'!CD141)</f>
        <v>0</v>
      </c>
      <c r="AO141" s="2">
        <f>INDEX('2006'!$C$44:$C$140,'16 Year_History_Results'!CE141)</f>
        <v>0</v>
      </c>
      <c r="AP141" s="2">
        <f>INDEX('2007'!$C$44:$C$140,'16 Year_History_Results'!CF141)</f>
        <v>0</v>
      </c>
      <c r="AQ141" s="2">
        <f>INDEX('2008'!$C$44:$C$140,'16 Year_History_Results'!CG141)</f>
        <v>0</v>
      </c>
      <c r="AR141" s="2">
        <f>INDEX('2009'!$C$44:$C$140,'16 Year_History_Results'!CH141)</f>
        <v>0</v>
      </c>
      <c r="AS141" s="2">
        <f>INDEX('2010'!$C$44:$C$140,'16 Year_History_Results'!CI141)</f>
        <v>0</v>
      </c>
      <c r="AT141" s="2">
        <f>INDEX('2011'!$C$44:$C$140,'16 Year_History_Results'!CJ141)</f>
        <v>0</v>
      </c>
      <c r="AU141" s="2">
        <f>INDEX('2012'!$C$44:$C$140,'16 Year_History_Results'!CK141)</f>
        <v>0</v>
      </c>
      <c r="AV141" s="2">
        <f>INDEX('2013'!$C$44:$C$140,'16 Year_History_Results'!CL141)</f>
        <v>0</v>
      </c>
      <c r="AW141" s="2">
        <f>INDEX('2014'!$C$52:$C$180,'16 Year_History_Results'!CM141)</f>
        <v>0</v>
      </c>
      <c r="AX141" s="2">
        <f>INDEX('2015'!$E$52:$E$308,'16 Year_History_Results'!CN141)</f>
        <v>20</v>
      </c>
      <c r="AY141" s="147">
        <f>INDEX('2016'!$E$52:$E$308,'16 Year_History_Results'!CO141)</f>
        <v>0</v>
      </c>
      <c r="AZ141" s="2"/>
      <c r="BA141" s="2"/>
      <c r="BB141">
        <f t="shared" si="97"/>
        <v>3663</v>
      </c>
      <c r="BC141" s="110"/>
      <c r="BD141" s="2"/>
      <c r="BE141" s="146">
        <f>INDEX('2001'!$B$44:$B$140,'16 Year_History_Results'!BZ141)</f>
        <v>0</v>
      </c>
      <c r="BF141" s="2">
        <f>INDEX('2002'!$B$44:$B$140,'16 Year_History_Results'!CA141)</f>
        <v>0</v>
      </c>
      <c r="BG141" s="2">
        <f>INDEX('2003'!$B$44:$B$140,'16 Year_History_Results'!CB141)</f>
        <v>0</v>
      </c>
      <c r="BH141" s="2">
        <f>INDEX('2004'!$B$44:$B$140,'16 Year_History_Results'!CC141)</f>
        <v>0</v>
      </c>
      <c r="BI141" s="2">
        <f>INDEX('2005'!$B$44:$B$140,'16 Year_History_Results'!CD141)</f>
        <v>0</v>
      </c>
      <c r="BJ141" s="2">
        <f>INDEX('2006'!$B$44:$B$140,'16 Year_History_Results'!CE141)</f>
        <v>0</v>
      </c>
      <c r="BK141" s="2">
        <f>INDEX('2007'!$B$44:$B$140,'16 Year_History_Results'!CF141)</f>
        <v>0</v>
      </c>
      <c r="BL141" s="2">
        <f>INDEX('2008'!$B$44:$B$140,'16 Year_History_Results'!CG141)</f>
        <v>0</v>
      </c>
      <c r="BM141" s="2">
        <f>INDEX('2009'!$B$44:$B$140,'16 Year_History_Results'!CH141)</f>
        <v>0</v>
      </c>
      <c r="BN141" s="2">
        <f>INDEX('2010'!$B$44:$B$140,'16 Year_History_Results'!CI141)</f>
        <v>0</v>
      </c>
      <c r="BO141" s="2">
        <f>INDEX('2011'!$B$44:$B$140,'16 Year_History_Results'!CJ141)</f>
        <v>0</v>
      </c>
      <c r="BP141" s="2">
        <f>INDEX('2012'!$B$44:$B$140,'16 Year_History_Results'!CK141)</f>
        <v>0</v>
      </c>
      <c r="BQ141" s="2">
        <f>INDEX('2013'!$B$44:$B$140,'16 Year_History_Results'!CL141)</f>
        <v>0</v>
      </c>
      <c r="BR141" s="2">
        <f>INDEX('2014'!$B$52:$B$180,'16 Year_History_Results'!CM141)</f>
        <v>0</v>
      </c>
      <c r="BS141" s="147">
        <f>INDEX('2015'!$B$52:$B$308,'16 Year_History_Results'!CN141)</f>
        <v>14</v>
      </c>
      <c r="BT141" s="147">
        <f>INDEX('2016'!$B$52:$B$308,'16 Year_History_Results'!CO141)</f>
        <v>0</v>
      </c>
      <c r="BW141">
        <f t="shared" si="98"/>
        <v>3663</v>
      </c>
      <c r="BX141" s="110"/>
      <c r="BY141" s="2"/>
      <c r="BZ141" s="146">
        <f>IF(ISNA(MATCH($BW141,'2001'!$A$44:$A$139,0)),97,MATCH($BW141,'2001'!$A$44:$A$139,0))</f>
        <v>97</v>
      </c>
      <c r="CA141" s="2">
        <f>IF(ISNA(MATCH($BW141,'2002'!$A$44:$A$139,0)),97,MATCH($BW141,'2002'!$A$44:$A$139,0))</f>
        <v>97</v>
      </c>
      <c r="CB141" s="2">
        <f>IF(ISNA(MATCH($BW141,'2003'!$A$44:$A$139,0)),97,MATCH($BW141,'2003'!$A$44:$A$139,0))</f>
        <v>97</v>
      </c>
      <c r="CC141" s="2">
        <f>IF(ISNA(MATCH($BW141,'2004'!$A$44:$A$139,0)),97,MATCH($BW141,'2004'!$A$44:$A$139,0))</f>
        <v>97</v>
      </c>
      <c r="CD141" s="2">
        <f>IF(ISNA(MATCH($BW141,'2005'!$A$44:$A$139,0)),97,MATCH($BW141,'2005'!$A$44:$A$139,0))</f>
        <v>97</v>
      </c>
      <c r="CE141" s="2">
        <f>IF(ISNA(MATCH($BW141,'2006'!$A$44:$A$139,0)),97,MATCH($BW141,'2006'!$A$44:$A$139,0))</f>
        <v>97</v>
      </c>
      <c r="CF141" s="2">
        <f>IF(ISNA(MATCH($BW141,'2007'!$A$44:$A$139,0)),97,MATCH($BW141,'2007'!$A$44:$A$139,0))</f>
        <v>97</v>
      </c>
      <c r="CG141" s="2">
        <f>IF(ISNA(MATCH($BW141,'2008'!$A$44:$A$139,0)),97,MATCH($BW141,'2008'!$A$44:$A$139,0))</f>
        <v>97</v>
      </c>
      <c r="CH141" s="2">
        <f>IF(ISNA(MATCH($BW141,'2009'!$A$44:$A$139,0)),97,MATCH($BW141,'2009'!$A$44:$A$139,0))</f>
        <v>97</v>
      </c>
      <c r="CI141" s="2">
        <f>IF(ISNA(MATCH($BW141,'2010'!$A$44:$A$139,0)),97,MATCH($BW141,'2010'!$A$44:$A$139,0))</f>
        <v>97</v>
      </c>
      <c r="CJ141" s="2">
        <f>IF(ISNA(MATCH($BW141,'2011'!$A$44:$A$139,0)),97,MATCH($BW141,'2011'!$A$44:$A$139,0))</f>
        <v>97</v>
      </c>
      <c r="CK141" s="2">
        <f>IF(ISNA(MATCH($BW141,'2012'!$A$44:$A$139,0)),97,MATCH($BW141,'2012'!$A$44:$A$139,0))</f>
        <v>97</v>
      </c>
      <c r="CL141" s="2">
        <f>IF(ISNA(MATCH($BW141,'2013'!$A$44:$A$139,0)),97,MATCH($BW141,'2013'!$A$44:$A$139,0))</f>
        <v>97</v>
      </c>
      <c r="CM141" s="2">
        <f>IF(ISNA(MATCH($BW141,'2014'!$A$52:$A$179,0)),129,MATCH($BW141,'2014'!$A$52:$A$179,0))</f>
        <v>129</v>
      </c>
      <c r="CN141" s="147">
        <f>IF(ISNA(MATCH($BW141,'2015'!$A$52:$A$307,0)),257,MATCH($BW141,'2015'!$A$52:$A$307,0))</f>
        <v>206</v>
      </c>
      <c r="CO141" s="147">
        <f>IF(ISNA(MATCH($BW141,'2016'!$A$52:$A$307,0)),257,MATCH($BW141,'2016'!$A$52:$A$307,0))</f>
        <v>205</v>
      </c>
      <c r="CQ141">
        <f t="shared" si="99"/>
        <v>3663</v>
      </c>
      <c r="CR141" s="281"/>
      <c r="CS141" s="279"/>
      <c r="CT141" s="278">
        <f t="shared" si="100"/>
        <v>0</v>
      </c>
      <c r="CU141" s="279">
        <f t="shared" si="86"/>
        <v>0</v>
      </c>
      <c r="CV141" s="279">
        <f t="shared" si="87"/>
        <v>0</v>
      </c>
      <c r="CW141" s="279">
        <f t="shared" si="88"/>
        <v>0</v>
      </c>
      <c r="CX141" s="279">
        <f t="shared" si="89"/>
        <v>0</v>
      </c>
      <c r="CY141" s="279">
        <f t="shared" si="90"/>
        <v>0</v>
      </c>
      <c r="CZ141" s="279">
        <f t="shared" si="91"/>
        <v>0</v>
      </c>
      <c r="DA141" s="279">
        <f t="shared" si="92"/>
        <v>0</v>
      </c>
      <c r="DB141" s="279">
        <f t="shared" si="93"/>
        <v>0</v>
      </c>
      <c r="DC141" s="279">
        <f t="shared" si="101"/>
        <v>0</v>
      </c>
      <c r="DD141" s="279">
        <f t="shared" si="102"/>
        <v>0</v>
      </c>
      <c r="DE141" s="279">
        <f t="shared" si="103"/>
        <v>0</v>
      </c>
      <c r="DF141" s="279">
        <f t="shared" si="104"/>
        <v>0</v>
      </c>
      <c r="DG141" s="279">
        <f t="shared" si="105"/>
        <v>0</v>
      </c>
      <c r="DH141" s="280">
        <f t="shared" si="122"/>
        <v>34</v>
      </c>
      <c r="DI141" s="280">
        <f t="shared" si="123"/>
        <v>22.664400000000001</v>
      </c>
      <c r="DJ141" s="154">
        <f t="shared" si="94"/>
        <v>72</v>
      </c>
      <c r="DK141" s="279">
        <f t="shared" si="106"/>
        <v>3663</v>
      </c>
      <c r="DL141" s="97"/>
      <c r="DM141" s="154"/>
      <c r="DN141" s="267">
        <f t="shared" si="107"/>
        <v>0</v>
      </c>
      <c r="DO141" s="154">
        <f t="shared" si="108"/>
        <v>0</v>
      </c>
      <c r="DP141" s="154">
        <f t="shared" si="109"/>
        <v>0</v>
      </c>
      <c r="DQ141" s="154">
        <f t="shared" si="110"/>
        <v>0</v>
      </c>
      <c r="DR141" s="154">
        <f t="shared" si="111"/>
        <v>0</v>
      </c>
      <c r="DS141" s="154">
        <f t="shared" si="112"/>
        <v>0</v>
      </c>
      <c r="DT141" s="154">
        <f t="shared" si="113"/>
        <v>0</v>
      </c>
      <c r="DU141" s="154">
        <f t="shared" si="114"/>
        <v>0</v>
      </c>
      <c r="DV141" s="154">
        <f t="shared" si="115"/>
        <v>0</v>
      </c>
      <c r="DW141" s="154">
        <f t="shared" si="116"/>
        <v>0</v>
      </c>
      <c r="DX141" s="154">
        <f t="shared" si="117"/>
        <v>0</v>
      </c>
      <c r="DY141" s="154">
        <f t="shared" si="118"/>
        <v>0</v>
      </c>
      <c r="DZ141" s="154">
        <f t="shared" si="119"/>
        <v>0</v>
      </c>
      <c r="EA141" s="154">
        <f t="shared" si="120"/>
        <v>0</v>
      </c>
      <c r="EB141" s="264">
        <f t="shared" si="124"/>
        <v>34</v>
      </c>
      <c r="EC141" s="264">
        <f t="shared" si="125"/>
        <v>34</v>
      </c>
      <c r="ED141" s="154">
        <f t="shared" si="95"/>
        <v>230</v>
      </c>
    </row>
    <row r="142" spans="2:137" ht="13" thickBot="1" x14ac:dyDescent="0.3">
      <c r="B142" s="131">
        <v>67</v>
      </c>
      <c r="C142" s="50">
        <f t="shared" si="84"/>
        <v>8</v>
      </c>
      <c r="D142" s="50">
        <f t="shared" si="96"/>
        <v>0</v>
      </c>
      <c r="E142" s="97"/>
      <c r="F142" s="2">
        <f t="shared" si="121"/>
        <v>137</v>
      </c>
      <c r="G142" s="207">
        <v>1425</v>
      </c>
      <c r="H142" s="98">
        <f>15- COUNTIF(L142:AC142,"#N/A")</f>
        <v>2</v>
      </c>
      <c r="I142" s="131">
        <f>SUM(AH142:AY142)+SUM(BE142:BT142)</f>
        <v>55</v>
      </c>
      <c r="J142" s="398">
        <f>DI142</f>
        <v>22.524800281833663</v>
      </c>
      <c r="K142" s="456" t="str">
        <f>IF(ISNUMBER(MATCH(G142,'[4]OPR data'!$A$3:$A$2900,0)),"Y","N")</f>
        <v>Y</v>
      </c>
      <c r="L142" s="110"/>
      <c r="M142" s="233"/>
      <c r="N142" s="469" t="e">
        <f>(INDEX(Finish_table!R$4:R$83,MATCH('16 Year_History_Results'!$G142,Finish_table!S$4:S$83,0),1))</f>
        <v>#N/A</v>
      </c>
      <c r="O142" s="233" t="e">
        <f>(INDEX(Finish_table!Z$4:Z$99,MATCH('16 Year_History_Results'!$G142,Finish_table!AA$4:AA$99,0),1))</f>
        <v>#N/A</v>
      </c>
      <c r="P142" s="233" t="e">
        <f>(INDEX(Finish_table!AI$4:AI$99,MATCH('16 Year_History_Results'!$G142,Finish_table!AJ$4:AJ$99,0),1))</f>
        <v>#N/A</v>
      </c>
      <c r="Q142" s="233" t="e">
        <f>(INDEX(Finish_table!AR$4:AR$99,MATCH('16 Year_History_Results'!$G142,Finish_table!AS$4:AS$99,0),1))</f>
        <v>#N/A</v>
      </c>
      <c r="R142" s="233" t="e">
        <f>(INDEX(Finish_table!BA$4:BA$99,MATCH('16 Year_History_Results'!$G142,Finish_table!BB$4:BB$99,0),1))</f>
        <v>#N/A</v>
      </c>
      <c r="S142" s="233" t="e">
        <f>(INDEX(Finish_table!BJ$4:BJ$99,MATCH('16 Year_History_Results'!$G142,Finish_table!BK$4:BK$99,0),1))</f>
        <v>#N/A</v>
      </c>
      <c r="T142" s="233" t="str">
        <f>(INDEX(Finish_table!BS$4:BS$99,MATCH('16 Year_History_Results'!$G142,Finish_table!BT$4:BT$99,0),1))</f>
        <v>QF</v>
      </c>
      <c r="U142" s="233" t="e">
        <f>(INDEX(Finish_table!CB$4:CB$99,MATCH('16 Year_History_Results'!$G142,Finish_table!CC$4:CC$99,0),1))</f>
        <v>#N/A</v>
      </c>
      <c r="V142" s="233" t="e">
        <f>(INDEX(Finish_table!CK$4:CK$99,MATCH('16 Year_History_Results'!$G142,Finish_table!CL$4:CL$99,0),1))</f>
        <v>#N/A</v>
      </c>
      <c r="W142" s="233" t="e">
        <f>(INDEX(Finish_table!CT$4:CT$99,MATCH('16 Year_History_Results'!$G142,Finish_table!CU$4:CU$99,0),1))</f>
        <v>#N/A</v>
      </c>
      <c r="X142" s="233" t="e">
        <f>(INDEX(Finish_table!DC$4:DC$99,MATCH('16 Year_History_Results'!$G142,Finish_table!DD$4:DD$99,0),1))</f>
        <v>#N/A</v>
      </c>
      <c r="Y142" s="233" t="e">
        <f>(INDEX(Finish_table!DL$4:DL$99,MATCH('16 Year_History_Results'!$G142,Finish_table!DM$4:DM$99,0),1))</f>
        <v>#N/A</v>
      </c>
      <c r="Z142" s="233" t="str">
        <f>(INDEX(Finish_table!DU$4:DU$99,MATCH('16 Year_History_Results'!$G142,Finish_table!DV$4:DV$99,0),1))</f>
        <v>SF</v>
      </c>
      <c r="AA142" s="233" t="e">
        <f>(INDEX(Finish_table!ED$4:ED$140,MATCH('16 Year_History_Results'!$G142,Finish_table!EE$4:EE$140,0),1))</f>
        <v>#N/A</v>
      </c>
      <c r="AB142" s="233" t="e">
        <f>(INDEX(Finish_table!EM$4:EM$224,MATCH('16 Year_History_Results'!$G142,Finish_table!EN$4:EN$224,0),1))</f>
        <v>#N/A</v>
      </c>
      <c r="AC142" s="253" t="str">
        <f>(INDEX(Finish_table!EW$4:EW$224,MATCH('16 Year_History_Results'!$G142,Finish_table!EX$4:EX$224,0),1))</f>
        <v>QF</v>
      </c>
      <c r="AD142" s="2"/>
      <c r="AE142" s="97"/>
      <c r="AG142">
        <f t="shared" si="85"/>
        <v>1425</v>
      </c>
      <c r="AH142" s="110"/>
      <c r="AI142" s="2"/>
      <c r="AJ142" s="146">
        <f>INDEX('2001'!$C$44:$C$140,'16 Year_History_Results'!BZ142)</f>
        <v>0</v>
      </c>
      <c r="AK142" s="2">
        <f>INDEX('2002'!$C$44:$C$140,'16 Year_History_Results'!CA142)</f>
        <v>0</v>
      </c>
      <c r="AL142" s="2">
        <f>INDEX('2003'!$C$44:$C$140,'16 Year_History_Results'!CB142)</f>
        <v>0</v>
      </c>
      <c r="AM142" s="2">
        <f>INDEX('2004'!$C$44:$C$140,'16 Year_History_Results'!CC142)</f>
        <v>0</v>
      </c>
      <c r="AN142" s="2">
        <f>INDEX('2005'!$C$44:$C$140,'16 Year_History_Results'!CD142)</f>
        <v>0</v>
      </c>
      <c r="AO142" s="2">
        <f>INDEX('2006'!$C$44:$C$140,'16 Year_History_Results'!CE142)</f>
        <v>0</v>
      </c>
      <c r="AP142" s="2">
        <f>INDEX('2007'!$C$44:$C$140,'16 Year_History_Results'!CF142)</f>
        <v>0</v>
      </c>
      <c r="AQ142" s="2">
        <f>INDEX('2008'!$C$44:$C$140,'16 Year_History_Results'!CG142)</f>
        <v>0</v>
      </c>
      <c r="AR142" s="2">
        <f>INDEX('2009'!$C$44:$C$140,'16 Year_History_Results'!CH142)</f>
        <v>0</v>
      </c>
      <c r="AS142" s="2">
        <f>INDEX('2010'!$C$44:$C$140,'16 Year_History_Results'!CI142)</f>
        <v>0</v>
      </c>
      <c r="AT142" s="2">
        <f>INDEX('2011'!$C$44:$C$140,'16 Year_History_Results'!CJ142)</f>
        <v>0</v>
      </c>
      <c r="AU142" s="2">
        <f>INDEX('2012'!$C$44:$C$140,'16 Year_History_Results'!CK142)</f>
        <v>0</v>
      </c>
      <c r="AV142" s="2">
        <f>INDEX('2013'!$C$44:$C$140,'16 Year_History_Results'!CL142)</f>
        <v>10</v>
      </c>
      <c r="AW142" s="2">
        <f>INDEX('2014'!$C$52:$C$180,'16 Year_History_Results'!CM142)</f>
        <v>0</v>
      </c>
      <c r="AX142" s="2">
        <f>INDEX('2015'!$E$52:$E$308,'16 Year_History_Results'!CN142)</f>
        <v>0</v>
      </c>
      <c r="AY142" s="147">
        <f>INDEX('2016'!$E$52:$E$308,'16 Year_History_Results'!CO142)</f>
        <v>0</v>
      </c>
      <c r="AZ142" s="2"/>
      <c r="BA142" s="2"/>
      <c r="BB142">
        <f t="shared" si="97"/>
        <v>1425</v>
      </c>
      <c r="BC142" s="110"/>
      <c r="BD142" s="2"/>
      <c r="BE142" s="146">
        <f>INDEX('2001'!$B$44:$B$140,'16 Year_History_Results'!BZ142)</f>
        <v>0</v>
      </c>
      <c r="BF142" s="2">
        <f>INDEX('2002'!$B$44:$B$140,'16 Year_History_Results'!CA142)</f>
        <v>0</v>
      </c>
      <c r="BG142" s="2">
        <f>INDEX('2003'!$B$44:$B$140,'16 Year_History_Results'!CB142)</f>
        <v>0</v>
      </c>
      <c r="BH142" s="2">
        <f>INDEX('2004'!$B$44:$B$140,'16 Year_History_Results'!CC142)</f>
        <v>0</v>
      </c>
      <c r="BI142" s="2">
        <f>INDEX('2005'!$B$44:$B$140,'16 Year_History_Results'!CD142)</f>
        <v>0</v>
      </c>
      <c r="BJ142" s="2">
        <f>INDEX('2006'!$B$44:$B$140,'16 Year_History_Results'!CE142)</f>
        <v>0</v>
      </c>
      <c r="BK142" s="2">
        <f>INDEX('2007'!$B$44:$B$140,'16 Year_History_Results'!CF142)</f>
        <v>16</v>
      </c>
      <c r="BL142" s="2">
        <f>INDEX('2008'!$B$44:$B$140,'16 Year_History_Results'!CG142)</f>
        <v>0</v>
      </c>
      <c r="BM142" s="2">
        <f>INDEX('2009'!$B$44:$B$140,'16 Year_History_Results'!CH142)</f>
        <v>0</v>
      </c>
      <c r="BN142" s="2">
        <f>INDEX('2010'!$B$44:$B$140,'16 Year_History_Results'!CI142)</f>
        <v>0</v>
      </c>
      <c r="BO142" s="2">
        <f>INDEX('2011'!$B$44:$B$140,'16 Year_History_Results'!CJ142)</f>
        <v>0</v>
      </c>
      <c r="BP142" s="2">
        <f>INDEX('2012'!$B$44:$B$140,'16 Year_History_Results'!CK142)</f>
        <v>0</v>
      </c>
      <c r="BQ142" s="2">
        <f>INDEX('2013'!$B$44:$B$140,'16 Year_History_Results'!CL142)</f>
        <v>14</v>
      </c>
      <c r="BR142" s="2">
        <f>INDEX('2014'!$B$52:$B$180,'16 Year_History_Results'!CM142)</f>
        <v>0</v>
      </c>
      <c r="BS142" s="147">
        <f>INDEX('2015'!$B$52:$B$308,'16 Year_History_Results'!CN142)</f>
        <v>0</v>
      </c>
      <c r="BT142" s="147">
        <f>INDEX('2016'!$B$52:$B$308,'16 Year_History_Results'!CO142)</f>
        <v>15</v>
      </c>
      <c r="BW142">
        <f t="shared" si="98"/>
        <v>1425</v>
      </c>
      <c r="BX142" s="110"/>
      <c r="BY142" s="2"/>
      <c r="BZ142" s="146">
        <f>IF(ISNA(MATCH($BW142,'2001'!$A$44:$A$139,0)),97,MATCH($BW142,'2001'!$A$44:$A$139,0))</f>
        <v>97</v>
      </c>
      <c r="CA142" s="2">
        <f>IF(ISNA(MATCH($BW142,'2002'!$A$44:$A$139,0)),97,MATCH($BW142,'2002'!$A$44:$A$139,0))</f>
        <v>97</v>
      </c>
      <c r="CB142" s="2">
        <f>IF(ISNA(MATCH($BW142,'2003'!$A$44:$A$139,0)),97,MATCH($BW142,'2003'!$A$44:$A$139,0))</f>
        <v>97</v>
      </c>
      <c r="CC142" s="2">
        <f>IF(ISNA(MATCH($BW142,'2004'!$A$44:$A$139,0)),97,MATCH($BW142,'2004'!$A$44:$A$139,0))</f>
        <v>97</v>
      </c>
      <c r="CD142" s="2">
        <f>IF(ISNA(MATCH($BW142,'2005'!$A$44:$A$139,0)),97,MATCH($BW142,'2005'!$A$44:$A$139,0))</f>
        <v>97</v>
      </c>
      <c r="CE142" s="2">
        <f>IF(ISNA(MATCH($BW142,'2006'!$A$44:$A$139,0)),97,MATCH($BW142,'2006'!$A$44:$A$139,0))</f>
        <v>97</v>
      </c>
      <c r="CF142" s="2">
        <f>IF(ISNA(MATCH($BW142,'2007'!$A$44:$A$139,0)),97,MATCH($BW142,'2007'!$A$44:$A$139,0))</f>
        <v>73</v>
      </c>
      <c r="CG142" s="2">
        <f>IF(ISNA(MATCH($BW142,'2008'!$A$44:$A$139,0)),97,MATCH($BW142,'2008'!$A$44:$A$139,0))</f>
        <v>97</v>
      </c>
      <c r="CH142" s="2">
        <f>IF(ISNA(MATCH($BW142,'2009'!$A$44:$A$139,0)),97,MATCH($BW142,'2009'!$A$44:$A$139,0))</f>
        <v>97</v>
      </c>
      <c r="CI142" s="2">
        <f>IF(ISNA(MATCH($BW142,'2010'!$A$44:$A$139,0)),97,MATCH($BW142,'2010'!$A$44:$A$139,0))</f>
        <v>97</v>
      </c>
      <c r="CJ142" s="2">
        <f>IF(ISNA(MATCH($BW142,'2011'!$A$44:$A$139,0)),97,MATCH($BW142,'2011'!$A$44:$A$139,0))</f>
        <v>97</v>
      </c>
      <c r="CK142" s="2">
        <f>IF(ISNA(MATCH($BW142,'2012'!$A$44:$A$139,0)),97,MATCH($BW142,'2012'!$A$44:$A$139,0))</f>
        <v>97</v>
      </c>
      <c r="CL142" s="2">
        <f>IF(ISNA(MATCH($BW142,'2013'!$A$44:$A$139,0)),97,MATCH($BW142,'2013'!$A$44:$A$139,0))</f>
        <v>44</v>
      </c>
      <c r="CM142" s="2">
        <f>IF(ISNA(MATCH($BW142,'2014'!$A$52:$A$179,0)),129,MATCH($BW142,'2014'!$A$52:$A$179,0))</f>
        <v>129</v>
      </c>
      <c r="CN142" s="147">
        <f>IF(ISNA(MATCH($BW142,'2015'!$A$52:$A$307,0)),257,MATCH($BW142,'2015'!$A$52:$A$307,0))</f>
        <v>102</v>
      </c>
      <c r="CO142" s="147">
        <f>IF(ISNA(MATCH($BW142,'2016'!$A$52:$A$307,0)),257,MATCH($BW142,'2016'!$A$52:$A$307,0))</f>
        <v>105</v>
      </c>
      <c r="CQ142">
        <f t="shared" si="99"/>
        <v>1425</v>
      </c>
      <c r="CR142" s="281"/>
      <c r="CS142" s="279"/>
      <c r="CT142" s="278">
        <f t="shared" si="100"/>
        <v>0</v>
      </c>
      <c r="CU142" s="279">
        <f t="shared" si="86"/>
        <v>0</v>
      </c>
      <c r="CV142" s="279">
        <f t="shared" si="87"/>
        <v>0</v>
      </c>
      <c r="CW142" s="279">
        <f t="shared" si="88"/>
        <v>0</v>
      </c>
      <c r="CX142" s="279">
        <f t="shared" si="89"/>
        <v>0</v>
      </c>
      <c r="CY142" s="279">
        <f t="shared" si="90"/>
        <v>0</v>
      </c>
      <c r="CZ142" s="279">
        <f t="shared" si="91"/>
        <v>16</v>
      </c>
      <c r="DA142" s="279">
        <f t="shared" si="92"/>
        <v>10.6656</v>
      </c>
      <c r="DB142" s="279">
        <f t="shared" si="93"/>
        <v>7.1096889599999997</v>
      </c>
      <c r="DC142" s="279">
        <f t="shared" si="101"/>
        <v>4.7393186607359992</v>
      </c>
      <c r="DD142" s="279">
        <f t="shared" si="102"/>
        <v>3.1592298192466171</v>
      </c>
      <c r="DE142" s="279">
        <f t="shared" si="103"/>
        <v>2.1059425975097947</v>
      </c>
      <c r="DF142" s="279">
        <f t="shared" si="104"/>
        <v>25.40382133550003</v>
      </c>
      <c r="DG142" s="279">
        <f t="shared" si="105"/>
        <v>16.934187302244318</v>
      </c>
      <c r="DH142" s="280">
        <f t="shared" si="122"/>
        <v>11.288329255676063</v>
      </c>
      <c r="DI142" s="280">
        <f t="shared" si="123"/>
        <v>22.524800281833663</v>
      </c>
      <c r="DJ142" s="154">
        <f t="shared" si="94"/>
        <v>182</v>
      </c>
      <c r="DK142" s="279">
        <f t="shared" si="106"/>
        <v>1425</v>
      </c>
      <c r="DL142" s="97"/>
      <c r="DM142" s="154"/>
      <c r="DN142" s="267">
        <f t="shared" si="107"/>
        <v>0</v>
      </c>
      <c r="DO142" s="154">
        <f t="shared" si="108"/>
        <v>0</v>
      </c>
      <c r="DP142" s="154">
        <f t="shared" si="109"/>
        <v>0</v>
      </c>
      <c r="DQ142" s="154">
        <f t="shared" si="110"/>
        <v>0</v>
      </c>
      <c r="DR142" s="154">
        <f t="shared" si="111"/>
        <v>0</v>
      </c>
      <c r="DS142" s="154">
        <f t="shared" si="112"/>
        <v>0</v>
      </c>
      <c r="DT142" s="154">
        <f t="shared" si="113"/>
        <v>16</v>
      </c>
      <c r="DU142" s="154">
        <f t="shared" si="114"/>
        <v>16</v>
      </c>
      <c r="DV142" s="154">
        <f t="shared" si="115"/>
        <v>16</v>
      </c>
      <c r="DW142" s="154">
        <f t="shared" si="116"/>
        <v>16</v>
      </c>
      <c r="DX142" s="154">
        <f t="shared" si="117"/>
        <v>16</v>
      </c>
      <c r="DY142" s="154">
        <f t="shared" si="118"/>
        <v>16</v>
      </c>
      <c r="DZ142" s="154">
        <f t="shared" si="119"/>
        <v>40</v>
      </c>
      <c r="EA142" s="154">
        <f t="shared" si="120"/>
        <v>40</v>
      </c>
      <c r="EB142" s="264">
        <f t="shared" si="124"/>
        <v>40</v>
      </c>
      <c r="EC142" s="264">
        <f t="shared" si="125"/>
        <v>55</v>
      </c>
      <c r="ED142" s="154">
        <f t="shared" si="95"/>
        <v>198</v>
      </c>
    </row>
    <row r="143" spans="2:137" ht="13" thickBot="1" x14ac:dyDescent="0.3">
      <c r="B143" s="142">
        <v>67</v>
      </c>
      <c r="C143" s="50">
        <f t="shared" si="84"/>
        <v>9</v>
      </c>
      <c r="D143" s="50">
        <f t="shared" si="96"/>
        <v>0</v>
      </c>
      <c r="E143" s="97"/>
      <c r="F143" s="2">
        <f t="shared" si="121"/>
        <v>138</v>
      </c>
      <c r="G143" s="207">
        <v>3419</v>
      </c>
      <c r="H143" s="98">
        <f>15- COUNTIF(L143:AC143,"#N/A")</f>
        <v>1</v>
      </c>
      <c r="I143" s="131">
        <f>SUM(AH143:AY143)+SUM(BE143:BT143)</f>
        <v>23</v>
      </c>
      <c r="J143" s="398">
        <f>DI143</f>
        <v>22.333200000000001</v>
      </c>
      <c r="K143" s="456" t="str">
        <f>IF(ISNUMBER(MATCH(G143,'[4]OPR data'!$A$3:$A$2900,0)),"Y","N")</f>
        <v>Y</v>
      </c>
      <c r="L143" s="110"/>
      <c r="M143" s="233"/>
      <c r="N143" s="469" t="e">
        <f>(INDEX(Finish_table!R$4:R$83,MATCH('16 Year_History_Results'!$G143,Finish_table!S$4:S$83,0),1))</f>
        <v>#N/A</v>
      </c>
      <c r="O143" s="233" t="e">
        <f>(INDEX(Finish_table!Z$4:Z$99,MATCH('16 Year_History_Results'!$G143,Finish_table!AA$4:AA$99,0),1))</f>
        <v>#N/A</v>
      </c>
      <c r="P143" s="233" t="e">
        <f>(INDEX(Finish_table!AI$4:AI$99,MATCH('16 Year_History_Results'!$G143,Finish_table!AJ$4:AJ$99,0),1))</f>
        <v>#N/A</v>
      </c>
      <c r="Q143" s="233" t="e">
        <f>(INDEX(Finish_table!AR$4:AR$99,MATCH('16 Year_History_Results'!$G143,Finish_table!AS$4:AS$99,0),1))</f>
        <v>#N/A</v>
      </c>
      <c r="R143" s="233" t="e">
        <f>(INDEX(Finish_table!BA$4:BA$99,MATCH('16 Year_History_Results'!$G143,Finish_table!BB$4:BB$99,0),1))</f>
        <v>#N/A</v>
      </c>
      <c r="S143" s="233" t="e">
        <f>(INDEX(Finish_table!BJ$4:BJ$99,MATCH('16 Year_History_Results'!$G143,Finish_table!BK$4:BK$99,0),1))</f>
        <v>#N/A</v>
      </c>
      <c r="T143" s="233" t="e">
        <f>(INDEX(Finish_table!BS$4:BS$99,MATCH('16 Year_History_Results'!$G143,Finish_table!BT$4:BT$99,0),1))</f>
        <v>#N/A</v>
      </c>
      <c r="U143" s="233" t="e">
        <f>(INDEX(Finish_table!CB$4:CB$99,MATCH('16 Year_History_Results'!$G143,Finish_table!CC$4:CC$99,0),1))</f>
        <v>#N/A</v>
      </c>
      <c r="V143" s="233" t="e">
        <f>(INDEX(Finish_table!CK$4:CK$99,MATCH('16 Year_History_Results'!$G143,Finish_table!CL$4:CL$99,0),1))</f>
        <v>#N/A</v>
      </c>
      <c r="W143" s="233" t="e">
        <f>(INDEX(Finish_table!CT$4:CT$99,MATCH('16 Year_History_Results'!$G143,Finish_table!CU$4:CU$99,0),1))</f>
        <v>#N/A</v>
      </c>
      <c r="X143" s="233" t="e">
        <f>(INDEX(Finish_table!DC$4:DC$99,MATCH('16 Year_History_Results'!$G143,Finish_table!DD$4:DD$99,0),1))</f>
        <v>#N/A</v>
      </c>
      <c r="Y143" s="233" t="e">
        <f>(INDEX(Finish_table!DL$4:DL$99,MATCH('16 Year_History_Results'!$G143,Finish_table!DM$4:DM$99,0),1))</f>
        <v>#N/A</v>
      </c>
      <c r="Z143" s="233" t="e">
        <f>(INDEX(Finish_table!DU$4:DU$99,MATCH('16 Year_History_Results'!$G143,Finish_table!DV$4:DV$99,0),1))</f>
        <v>#N/A</v>
      </c>
      <c r="AA143" s="233" t="e">
        <f>(INDEX(Finish_table!ED$4:ED$140,MATCH('16 Year_History_Results'!$G143,Finish_table!EE$4:EE$140,0),1))</f>
        <v>#N/A</v>
      </c>
      <c r="AB143" s="233" t="str">
        <f>(INDEX(Finish_table!EM$4:EM$224,MATCH('16 Year_History_Results'!$G143,Finish_table!EN$4:EN$224,0),1))</f>
        <v>QF</v>
      </c>
      <c r="AC143" s="253" t="str">
        <f>(INDEX(Finish_table!EW$4:EW$224,MATCH('16 Year_History_Results'!$G143,Finish_table!EX$4:EX$224,0),1))</f>
        <v>SF</v>
      </c>
      <c r="AD143" s="2"/>
      <c r="AE143" s="97"/>
      <c r="AG143">
        <f t="shared" si="85"/>
        <v>3419</v>
      </c>
      <c r="AH143" s="110"/>
      <c r="AI143" s="2"/>
      <c r="AJ143" s="146">
        <f>INDEX('2001'!$C$44:$C$140,'16 Year_History_Results'!BZ143)</f>
        <v>0</v>
      </c>
      <c r="AK143" s="2">
        <f>INDEX('2002'!$C$44:$C$140,'16 Year_History_Results'!CA143)</f>
        <v>0</v>
      </c>
      <c r="AL143" s="2">
        <f>INDEX('2003'!$C$44:$C$140,'16 Year_History_Results'!CB143)</f>
        <v>0</v>
      </c>
      <c r="AM143" s="2">
        <f>INDEX('2004'!$C$44:$C$140,'16 Year_History_Results'!CC143)</f>
        <v>0</v>
      </c>
      <c r="AN143" s="2">
        <f>INDEX('2005'!$C$44:$C$140,'16 Year_History_Results'!CD143)</f>
        <v>0</v>
      </c>
      <c r="AO143" s="2">
        <f>INDEX('2006'!$C$44:$C$140,'16 Year_History_Results'!CE143)</f>
        <v>0</v>
      </c>
      <c r="AP143" s="2">
        <f>INDEX('2007'!$C$44:$C$140,'16 Year_History_Results'!CF143)</f>
        <v>0</v>
      </c>
      <c r="AQ143" s="2">
        <f>INDEX('2008'!$C$44:$C$140,'16 Year_History_Results'!CG143)</f>
        <v>0</v>
      </c>
      <c r="AR143" s="2">
        <f>INDEX('2009'!$C$44:$C$140,'16 Year_History_Results'!CH143)</f>
        <v>0</v>
      </c>
      <c r="AS143" s="2">
        <f>INDEX('2010'!$C$44:$C$140,'16 Year_History_Results'!CI143)</f>
        <v>0</v>
      </c>
      <c r="AT143" s="2">
        <f>INDEX('2011'!$C$44:$C$140,'16 Year_History_Results'!CJ143)</f>
        <v>0</v>
      </c>
      <c r="AU143" s="2">
        <f>INDEX('2012'!$C$44:$C$140,'16 Year_History_Results'!CK143)</f>
        <v>0</v>
      </c>
      <c r="AV143" s="2">
        <f>INDEX('2013'!$C$44:$C$140,'16 Year_History_Results'!CL143)</f>
        <v>0</v>
      </c>
      <c r="AW143" s="2">
        <f>INDEX('2014'!$C$52:$C$180,'16 Year_History_Results'!CM143)</f>
        <v>0</v>
      </c>
      <c r="AX143" s="2">
        <f>INDEX('2015'!$E$52:$E$308,'16 Year_History_Results'!CN143)</f>
        <v>0</v>
      </c>
      <c r="AY143" s="147">
        <f>INDEX('2016'!$E$52:$E$308,'16 Year_History_Results'!CO143)</f>
        <v>10</v>
      </c>
      <c r="AZ143" s="2"/>
      <c r="BA143" s="2"/>
      <c r="BB143">
        <f t="shared" si="97"/>
        <v>3419</v>
      </c>
      <c r="BC143" s="110"/>
      <c r="BD143" s="2"/>
      <c r="BE143" s="146">
        <f>INDEX('2001'!$B$44:$B$140,'16 Year_History_Results'!BZ143)</f>
        <v>0</v>
      </c>
      <c r="BF143" s="2">
        <f>INDEX('2002'!$B$44:$B$140,'16 Year_History_Results'!CA143)</f>
        <v>0</v>
      </c>
      <c r="BG143" s="2">
        <f>INDEX('2003'!$B$44:$B$140,'16 Year_History_Results'!CB143)</f>
        <v>0</v>
      </c>
      <c r="BH143" s="2">
        <f>INDEX('2004'!$B$44:$B$140,'16 Year_History_Results'!CC143)</f>
        <v>0</v>
      </c>
      <c r="BI143" s="2">
        <f>INDEX('2005'!$B$44:$B$140,'16 Year_History_Results'!CD143)</f>
        <v>0</v>
      </c>
      <c r="BJ143" s="2">
        <f>INDEX('2006'!$B$44:$B$140,'16 Year_History_Results'!CE143)</f>
        <v>0</v>
      </c>
      <c r="BK143" s="2">
        <f>INDEX('2007'!$B$44:$B$140,'16 Year_History_Results'!CF143)</f>
        <v>0</v>
      </c>
      <c r="BL143" s="2">
        <f>INDEX('2008'!$B$44:$B$140,'16 Year_History_Results'!CG143)</f>
        <v>0</v>
      </c>
      <c r="BM143" s="2">
        <f>INDEX('2009'!$B$44:$B$140,'16 Year_History_Results'!CH143)</f>
        <v>0</v>
      </c>
      <c r="BN143" s="2">
        <f>INDEX('2010'!$B$44:$B$140,'16 Year_History_Results'!CI143)</f>
        <v>0</v>
      </c>
      <c r="BO143" s="2">
        <f>INDEX('2011'!$B$44:$B$140,'16 Year_History_Results'!CJ143)</f>
        <v>0</v>
      </c>
      <c r="BP143" s="2">
        <f>INDEX('2012'!$B$44:$B$140,'16 Year_History_Results'!CK143)</f>
        <v>0</v>
      </c>
      <c r="BQ143" s="2">
        <f>INDEX('2013'!$B$44:$B$140,'16 Year_History_Results'!CL143)</f>
        <v>0</v>
      </c>
      <c r="BR143" s="2">
        <f>INDEX('2014'!$B$52:$B$180,'16 Year_History_Results'!CM143)</f>
        <v>0</v>
      </c>
      <c r="BS143" s="147">
        <f>INDEX('2015'!$B$52:$B$308,'16 Year_History_Results'!CN143)</f>
        <v>2</v>
      </c>
      <c r="BT143" s="147">
        <f>INDEX('2016'!$B$52:$B$308,'16 Year_History_Results'!CO143)</f>
        <v>11</v>
      </c>
      <c r="BW143">
        <f t="shared" si="98"/>
        <v>3419</v>
      </c>
      <c r="BX143" s="110"/>
      <c r="BY143" s="2"/>
      <c r="BZ143" s="146">
        <f>IF(ISNA(MATCH($BW143,'2001'!$A$44:$A$139,0)),97,MATCH($BW143,'2001'!$A$44:$A$139,0))</f>
        <v>97</v>
      </c>
      <c r="CA143" s="2">
        <f>IF(ISNA(MATCH($BW143,'2002'!$A$44:$A$139,0)),97,MATCH($BW143,'2002'!$A$44:$A$139,0))</f>
        <v>97</v>
      </c>
      <c r="CB143" s="2">
        <f>IF(ISNA(MATCH($BW143,'2003'!$A$44:$A$139,0)),97,MATCH($BW143,'2003'!$A$44:$A$139,0))</f>
        <v>97</v>
      </c>
      <c r="CC143" s="2">
        <f>IF(ISNA(MATCH($BW143,'2004'!$A$44:$A$139,0)),97,MATCH($BW143,'2004'!$A$44:$A$139,0))</f>
        <v>97</v>
      </c>
      <c r="CD143" s="2">
        <f>IF(ISNA(MATCH($BW143,'2005'!$A$44:$A$139,0)),97,MATCH($BW143,'2005'!$A$44:$A$139,0))</f>
        <v>97</v>
      </c>
      <c r="CE143" s="2">
        <f>IF(ISNA(MATCH($BW143,'2006'!$A$44:$A$139,0)),97,MATCH($BW143,'2006'!$A$44:$A$139,0))</f>
        <v>97</v>
      </c>
      <c r="CF143" s="2">
        <f>IF(ISNA(MATCH($BW143,'2007'!$A$44:$A$139,0)),97,MATCH($BW143,'2007'!$A$44:$A$139,0))</f>
        <v>97</v>
      </c>
      <c r="CG143" s="2">
        <f>IF(ISNA(MATCH($BW143,'2008'!$A$44:$A$139,0)),97,MATCH($BW143,'2008'!$A$44:$A$139,0))</f>
        <v>97</v>
      </c>
      <c r="CH143" s="2">
        <f>IF(ISNA(MATCH($BW143,'2009'!$A$44:$A$139,0)),97,MATCH($BW143,'2009'!$A$44:$A$139,0))</f>
        <v>97</v>
      </c>
      <c r="CI143" s="2">
        <f>IF(ISNA(MATCH($BW143,'2010'!$A$44:$A$139,0)),97,MATCH($BW143,'2010'!$A$44:$A$139,0))</f>
        <v>97</v>
      </c>
      <c r="CJ143" s="2">
        <f>IF(ISNA(MATCH($BW143,'2011'!$A$44:$A$139,0)),97,MATCH($BW143,'2011'!$A$44:$A$139,0))</f>
        <v>97</v>
      </c>
      <c r="CK143" s="2">
        <f>IF(ISNA(MATCH($BW143,'2012'!$A$44:$A$139,0)),97,MATCH($BW143,'2012'!$A$44:$A$139,0))</f>
        <v>97</v>
      </c>
      <c r="CL143" s="2">
        <f>IF(ISNA(MATCH($BW143,'2013'!$A$44:$A$139,0)),97,MATCH($BW143,'2013'!$A$44:$A$139,0))</f>
        <v>97</v>
      </c>
      <c r="CM143" s="2">
        <f>IF(ISNA(MATCH($BW143,'2014'!$A$52:$A$179,0)),129,MATCH($BW143,'2014'!$A$52:$A$179,0))</f>
        <v>129</v>
      </c>
      <c r="CN143" s="147">
        <f>IF(ISNA(MATCH($BW143,'2015'!$A$52:$A$307,0)),257,MATCH($BW143,'2015'!$A$52:$A$307,0))</f>
        <v>196</v>
      </c>
      <c r="CO143" s="147">
        <f>IF(ISNA(MATCH($BW143,'2016'!$A$52:$A$307,0)),257,MATCH($BW143,'2016'!$A$52:$A$307,0))</f>
        <v>192</v>
      </c>
      <c r="CQ143">
        <f t="shared" si="99"/>
        <v>3419</v>
      </c>
      <c r="CR143" s="281"/>
      <c r="CS143" s="279"/>
      <c r="CT143" s="278">
        <f t="shared" si="100"/>
        <v>0</v>
      </c>
      <c r="CU143" s="279">
        <f t="shared" si="86"/>
        <v>0</v>
      </c>
      <c r="CV143" s="279">
        <f t="shared" si="87"/>
        <v>0</v>
      </c>
      <c r="CW143" s="279">
        <f t="shared" si="88"/>
        <v>0</v>
      </c>
      <c r="CX143" s="279">
        <f t="shared" si="89"/>
        <v>0</v>
      </c>
      <c r="CY143" s="279">
        <f t="shared" si="90"/>
        <v>0</v>
      </c>
      <c r="CZ143" s="279">
        <f t="shared" si="91"/>
        <v>0</v>
      </c>
      <c r="DA143" s="279">
        <f t="shared" si="92"/>
        <v>0</v>
      </c>
      <c r="DB143" s="279">
        <f t="shared" si="93"/>
        <v>0</v>
      </c>
      <c r="DC143" s="279">
        <f t="shared" si="101"/>
        <v>0</v>
      </c>
      <c r="DD143" s="279">
        <f t="shared" si="102"/>
        <v>0</v>
      </c>
      <c r="DE143" s="279">
        <f t="shared" si="103"/>
        <v>0</v>
      </c>
      <c r="DF143" s="279">
        <f t="shared" si="104"/>
        <v>0</v>
      </c>
      <c r="DG143" s="279">
        <f t="shared" si="105"/>
        <v>0</v>
      </c>
      <c r="DH143" s="280">
        <f t="shared" si="122"/>
        <v>2</v>
      </c>
      <c r="DI143" s="280">
        <f t="shared" si="123"/>
        <v>22.333200000000001</v>
      </c>
      <c r="DJ143" s="154">
        <f t="shared" si="94"/>
        <v>323</v>
      </c>
      <c r="DK143" s="279">
        <f t="shared" si="106"/>
        <v>3419</v>
      </c>
      <c r="DL143" s="97"/>
      <c r="DM143" s="154"/>
      <c r="DN143" s="267">
        <f t="shared" si="107"/>
        <v>0</v>
      </c>
      <c r="DO143" s="154">
        <f t="shared" si="108"/>
        <v>0</v>
      </c>
      <c r="DP143" s="154">
        <f t="shared" si="109"/>
        <v>0</v>
      </c>
      <c r="DQ143" s="154">
        <f t="shared" si="110"/>
        <v>0</v>
      </c>
      <c r="DR143" s="154">
        <f t="shared" si="111"/>
        <v>0</v>
      </c>
      <c r="DS143" s="154">
        <f t="shared" si="112"/>
        <v>0</v>
      </c>
      <c r="DT143" s="154">
        <f t="shared" si="113"/>
        <v>0</v>
      </c>
      <c r="DU143" s="154">
        <f t="shared" si="114"/>
        <v>0</v>
      </c>
      <c r="DV143" s="154">
        <f t="shared" si="115"/>
        <v>0</v>
      </c>
      <c r="DW143" s="154">
        <f t="shared" si="116"/>
        <v>0</v>
      </c>
      <c r="DX143" s="154">
        <f t="shared" si="117"/>
        <v>0</v>
      </c>
      <c r="DY143" s="154">
        <f t="shared" si="118"/>
        <v>0</v>
      </c>
      <c r="DZ143" s="154">
        <f t="shared" si="119"/>
        <v>0</v>
      </c>
      <c r="EA143" s="154">
        <f t="shared" si="120"/>
        <v>0</v>
      </c>
      <c r="EB143" s="264">
        <f t="shared" si="124"/>
        <v>2</v>
      </c>
      <c r="EC143" s="264">
        <f t="shared" si="125"/>
        <v>23</v>
      </c>
      <c r="ED143" s="154">
        <f t="shared" si="95"/>
        <v>510</v>
      </c>
    </row>
    <row r="144" spans="2:137" ht="13" thickBot="1" x14ac:dyDescent="0.3">
      <c r="B144" s="142">
        <v>67</v>
      </c>
      <c r="C144" s="50">
        <f t="shared" si="84"/>
        <v>10</v>
      </c>
      <c r="D144" s="50">
        <f t="shared" si="96"/>
        <v>10</v>
      </c>
      <c r="E144" s="97"/>
      <c r="F144" s="2">
        <f t="shared" si="121"/>
        <v>139</v>
      </c>
      <c r="G144" s="487">
        <v>5460</v>
      </c>
      <c r="H144" s="98">
        <f>15- COUNTIF(L144:AC144,"#N/A")</f>
        <v>0</v>
      </c>
      <c r="I144" s="131">
        <f>SUM(AH144:AY144)+SUM(BE144:BT144)</f>
        <v>22</v>
      </c>
      <c r="J144" s="398">
        <f>DI144</f>
        <v>22</v>
      </c>
      <c r="K144" s="456" t="str">
        <f>IF(ISNUMBER(MATCH(G144,'[4]OPR data'!$A$3:$A$2900,0)),"Y","N")</f>
        <v>Y</v>
      </c>
      <c r="L144" s="110"/>
      <c r="M144" s="233"/>
      <c r="N144" s="469" t="e">
        <f>(INDEX(Finish_table!R$4:R$83,MATCH('16 Year_History_Results'!$G144,Finish_table!S$4:S$83,0),1))</f>
        <v>#N/A</v>
      </c>
      <c r="O144" s="233" t="e">
        <f>(INDEX(Finish_table!Z$4:Z$99,MATCH('16 Year_History_Results'!$G144,Finish_table!AA$4:AA$99,0),1))</f>
        <v>#N/A</v>
      </c>
      <c r="P144" s="233" t="e">
        <f>(INDEX(Finish_table!AI$4:AI$99,MATCH('16 Year_History_Results'!$G144,Finish_table!AJ$4:AJ$99,0),1))</f>
        <v>#N/A</v>
      </c>
      <c r="Q144" s="233" t="e">
        <f>(INDEX(Finish_table!AR$4:AR$99,MATCH('16 Year_History_Results'!$G144,Finish_table!AS$4:AS$99,0),1))</f>
        <v>#N/A</v>
      </c>
      <c r="R144" s="233" t="e">
        <f>(INDEX(Finish_table!BA$4:BA$99,MATCH('16 Year_History_Results'!$G144,Finish_table!BB$4:BB$99,0),1))</f>
        <v>#N/A</v>
      </c>
      <c r="S144" s="233" t="e">
        <f>(INDEX(Finish_table!BJ$4:BJ$99,MATCH('16 Year_History_Results'!$G144,Finish_table!BK$4:BK$99,0),1))</f>
        <v>#N/A</v>
      </c>
      <c r="T144" s="233" t="e">
        <f>(INDEX(Finish_table!BS$4:BS$99,MATCH('16 Year_History_Results'!$G144,Finish_table!BT$4:BT$99,0),1))</f>
        <v>#N/A</v>
      </c>
      <c r="U144" s="233" t="e">
        <f>(INDEX(Finish_table!CB$4:CB$99,MATCH('16 Year_History_Results'!$G144,Finish_table!CC$4:CC$99,0),1))</f>
        <v>#N/A</v>
      </c>
      <c r="V144" s="233" t="e">
        <f>(INDEX(Finish_table!CK$4:CK$99,MATCH('16 Year_History_Results'!$G144,Finish_table!CL$4:CL$99,0),1))</f>
        <v>#N/A</v>
      </c>
      <c r="W144" s="233" t="e">
        <f>(INDEX(Finish_table!CT$4:CT$99,MATCH('16 Year_History_Results'!$G144,Finish_table!CU$4:CU$99,0),1))</f>
        <v>#N/A</v>
      </c>
      <c r="X144" s="233" t="e">
        <f>(INDEX(Finish_table!DC$4:DC$99,MATCH('16 Year_History_Results'!$G144,Finish_table!DD$4:DD$99,0),1))</f>
        <v>#N/A</v>
      </c>
      <c r="Y144" s="233" t="e">
        <f>(INDEX(Finish_table!DL$4:DL$99,MATCH('16 Year_History_Results'!$G144,Finish_table!DM$4:DM$99,0),1))</f>
        <v>#N/A</v>
      </c>
      <c r="Z144" s="233" t="e">
        <f>(INDEX(Finish_table!DU$4:DU$99,MATCH('16 Year_History_Results'!$G144,Finish_table!DV$4:DV$99,0),1))</f>
        <v>#N/A</v>
      </c>
      <c r="AA144" s="233" t="e">
        <f>(INDEX(Finish_table!ED$4:ED$140,MATCH('16 Year_History_Results'!$G144,Finish_table!EE$4:EE$140,0),1))</f>
        <v>#N/A</v>
      </c>
      <c r="AB144" s="233" t="e">
        <f>(INDEX(Finish_table!EM$4:EM$224,MATCH('16 Year_History_Results'!$G144,Finish_table!EN$4:EN$224,0),1))</f>
        <v>#N/A</v>
      </c>
      <c r="AC144" s="253" t="str">
        <f>(INDEX(Finish_table!EW$4:EW$224,MATCH('16 Year_History_Results'!$G144,Finish_table!EX$4:EX$224,0),1))</f>
        <v>SF</v>
      </c>
      <c r="AD144" s="2"/>
      <c r="AE144" s="97"/>
      <c r="AG144">
        <f t="shared" si="85"/>
        <v>5460</v>
      </c>
      <c r="AH144" s="110"/>
      <c r="AI144" s="2"/>
      <c r="AJ144" s="146">
        <f>INDEX('2001'!$C$44:$C$140,'16 Year_History_Results'!BZ144)</f>
        <v>0</v>
      </c>
      <c r="AK144" s="2">
        <f>INDEX('2002'!$C$44:$C$140,'16 Year_History_Results'!CA144)</f>
        <v>0</v>
      </c>
      <c r="AL144" s="2">
        <f>INDEX('2003'!$C$44:$C$140,'16 Year_History_Results'!CB144)</f>
        <v>0</v>
      </c>
      <c r="AM144" s="2">
        <f>INDEX('2004'!$C$44:$C$140,'16 Year_History_Results'!CC144)</f>
        <v>0</v>
      </c>
      <c r="AN144" s="2">
        <f>INDEX('2005'!$C$44:$C$140,'16 Year_History_Results'!CD144)</f>
        <v>0</v>
      </c>
      <c r="AO144" s="2">
        <f>INDEX('2006'!$C$44:$C$140,'16 Year_History_Results'!CE144)</f>
        <v>0</v>
      </c>
      <c r="AP144" s="2">
        <f>INDEX('2007'!$C$44:$C$140,'16 Year_History_Results'!CF144)</f>
        <v>0</v>
      </c>
      <c r="AQ144" s="2">
        <f>INDEX('2008'!$C$44:$C$140,'16 Year_History_Results'!CG144)</f>
        <v>0</v>
      </c>
      <c r="AR144" s="2">
        <f>INDEX('2009'!$C$44:$C$140,'16 Year_History_Results'!CH144)</f>
        <v>0</v>
      </c>
      <c r="AS144" s="2">
        <f>INDEX('2010'!$C$44:$C$140,'16 Year_History_Results'!CI144)</f>
        <v>0</v>
      </c>
      <c r="AT144" s="2">
        <f>INDEX('2011'!$C$44:$C$140,'16 Year_History_Results'!CJ144)</f>
        <v>0</v>
      </c>
      <c r="AU144" s="2">
        <f>INDEX('2012'!$C$44:$C$140,'16 Year_History_Results'!CK144)</f>
        <v>0</v>
      </c>
      <c r="AV144" s="2">
        <f>INDEX('2013'!$C$44:$C$140,'16 Year_History_Results'!CL144)</f>
        <v>0</v>
      </c>
      <c r="AW144" s="2">
        <f>INDEX('2014'!$C$52:$C$180,'16 Year_History_Results'!CM144)</f>
        <v>0</v>
      </c>
      <c r="AX144" s="2">
        <f>INDEX('2015'!$E$52:$E$308,'16 Year_History_Results'!CN144)</f>
        <v>0</v>
      </c>
      <c r="AY144" s="147">
        <f>INDEX('2016'!$E$52:$E$308,'16 Year_History_Results'!CO144)</f>
        <v>10</v>
      </c>
      <c r="AZ144" s="2"/>
      <c r="BA144" s="2"/>
      <c r="BB144">
        <f t="shared" si="97"/>
        <v>5460</v>
      </c>
      <c r="BC144" s="110"/>
      <c r="BD144" s="2"/>
      <c r="BE144" s="146">
        <f>INDEX('2001'!$B$44:$B$140,'16 Year_History_Results'!BZ144)</f>
        <v>0</v>
      </c>
      <c r="BF144" s="2">
        <f>INDEX('2002'!$B$44:$B$140,'16 Year_History_Results'!CA144)</f>
        <v>0</v>
      </c>
      <c r="BG144" s="2">
        <f>INDEX('2003'!$B$44:$B$140,'16 Year_History_Results'!CB144)</f>
        <v>0</v>
      </c>
      <c r="BH144" s="2">
        <f>INDEX('2004'!$B$44:$B$140,'16 Year_History_Results'!CC144)</f>
        <v>0</v>
      </c>
      <c r="BI144" s="2">
        <f>INDEX('2005'!$B$44:$B$140,'16 Year_History_Results'!CD144)</f>
        <v>0</v>
      </c>
      <c r="BJ144" s="2">
        <f>INDEX('2006'!$B$44:$B$140,'16 Year_History_Results'!CE144)</f>
        <v>0</v>
      </c>
      <c r="BK144" s="2">
        <f>INDEX('2007'!$B$44:$B$140,'16 Year_History_Results'!CF144)</f>
        <v>0</v>
      </c>
      <c r="BL144" s="2">
        <f>INDEX('2008'!$B$44:$B$140,'16 Year_History_Results'!CG144)</f>
        <v>0</v>
      </c>
      <c r="BM144" s="2">
        <f>INDEX('2009'!$B$44:$B$140,'16 Year_History_Results'!CH144)</f>
        <v>0</v>
      </c>
      <c r="BN144" s="2">
        <f>INDEX('2010'!$B$44:$B$140,'16 Year_History_Results'!CI144)</f>
        <v>0</v>
      </c>
      <c r="BO144" s="2">
        <f>INDEX('2011'!$B$44:$B$140,'16 Year_History_Results'!CJ144)</f>
        <v>0</v>
      </c>
      <c r="BP144" s="2">
        <f>INDEX('2012'!$B$44:$B$140,'16 Year_History_Results'!CK144)</f>
        <v>0</v>
      </c>
      <c r="BQ144" s="2">
        <f>INDEX('2013'!$B$44:$B$140,'16 Year_History_Results'!CL144)</f>
        <v>0</v>
      </c>
      <c r="BR144" s="2">
        <f>INDEX('2014'!$B$52:$B$180,'16 Year_History_Results'!CM144)</f>
        <v>0</v>
      </c>
      <c r="BS144" s="147">
        <f>INDEX('2015'!$B$52:$B$308,'16 Year_History_Results'!CN144)</f>
        <v>0</v>
      </c>
      <c r="BT144" s="147">
        <f>INDEX('2016'!$B$52:$B$308,'16 Year_History_Results'!CO144)</f>
        <v>12</v>
      </c>
      <c r="BW144">
        <f t="shared" si="98"/>
        <v>5460</v>
      </c>
      <c r="BX144" s="110"/>
      <c r="BY144" s="2"/>
      <c r="BZ144" s="146">
        <f>IF(ISNA(MATCH($BW144,'2001'!$A$44:$A$139,0)),97,MATCH($BW144,'2001'!$A$44:$A$139,0))</f>
        <v>97</v>
      </c>
      <c r="CA144" s="2">
        <f>IF(ISNA(MATCH($BW144,'2002'!$A$44:$A$139,0)),97,MATCH($BW144,'2002'!$A$44:$A$139,0))</f>
        <v>97</v>
      </c>
      <c r="CB144" s="2">
        <f>IF(ISNA(MATCH($BW144,'2003'!$A$44:$A$139,0)),97,MATCH($BW144,'2003'!$A$44:$A$139,0))</f>
        <v>97</v>
      </c>
      <c r="CC144" s="2">
        <f>IF(ISNA(MATCH($BW144,'2004'!$A$44:$A$139,0)),97,MATCH($BW144,'2004'!$A$44:$A$139,0))</f>
        <v>97</v>
      </c>
      <c r="CD144" s="2">
        <f>IF(ISNA(MATCH($BW144,'2005'!$A$44:$A$139,0)),97,MATCH($BW144,'2005'!$A$44:$A$139,0))</f>
        <v>97</v>
      </c>
      <c r="CE144" s="2">
        <f>IF(ISNA(MATCH($BW144,'2006'!$A$44:$A$139,0)),97,MATCH($BW144,'2006'!$A$44:$A$139,0))</f>
        <v>97</v>
      </c>
      <c r="CF144" s="2">
        <f>IF(ISNA(MATCH($BW144,'2007'!$A$44:$A$139,0)),97,MATCH($BW144,'2007'!$A$44:$A$139,0))</f>
        <v>97</v>
      </c>
      <c r="CG144" s="2">
        <f>IF(ISNA(MATCH($BW144,'2008'!$A$44:$A$139,0)),97,MATCH($BW144,'2008'!$A$44:$A$139,0))</f>
        <v>97</v>
      </c>
      <c r="CH144" s="2">
        <f>IF(ISNA(MATCH($BW144,'2009'!$A$44:$A$139,0)),97,MATCH($BW144,'2009'!$A$44:$A$139,0))</f>
        <v>97</v>
      </c>
      <c r="CI144" s="2">
        <f>IF(ISNA(MATCH($BW144,'2010'!$A$44:$A$139,0)),97,MATCH($BW144,'2010'!$A$44:$A$139,0))</f>
        <v>97</v>
      </c>
      <c r="CJ144" s="2">
        <f>IF(ISNA(MATCH($BW144,'2011'!$A$44:$A$139,0)),97,MATCH($BW144,'2011'!$A$44:$A$139,0))</f>
        <v>97</v>
      </c>
      <c r="CK144" s="2">
        <f>IF(ISNA(MATCH($BW144,'2012'!$A$44:$A$139,0)),97,MATCH($BW144,'2012'!$A$44:$A$139,0))</f>
        <v>97</v>
      </c>
      <c r="CL144" s="2">
        <f>IF(ISNA(MATCH($BW144,'2013'!$A$44:$A$139,0)),97,MATCH($BW144,'2013'!$A$44:$A$139,0))</f>
        <v>97</v>
      </c>
      <c r="CM144" s="2">
        <f>IF(ISNA(MATCH($BW144,'2014'!$A$52:$A$179,0)),129,MATCH($BW144,'2014'!$A$52:$A$179,0))</f>
        <v>129</v>
      </c>
      <c r="CN144" s="147">
        <f>IF(ISNA(MATCH($BW144,'2015'!$A$52:$A$307,0)),257,MATCH($BW144,'2015'!$A$52:$A$307,0))</f>
        <v>257</v>
      </c>
      <c r="CO144" s="147">
        <f>IF(ISNA(MATCH($BW144,'2016'!$A$52:$A$307,0)),257,MATCH($BW144,'2016'!$A$52:$A$307,0))</f>
        <v>247</v>
      </c>
      <c r="CQ144">
        <f t="shared" si="99"/>
        <v>5460</v>
      </c>
      <c r="CR144" s="281"/>
      <c r="CS144" s="279"/>
      <c r="CT144" s="278">
        <f t="shared" si="100"/>
        <v>0</v>
      </c>
      <c r="CU144" s="279">
        <f t="shared" si="86"/>
        <v>0</v>
      </c>
      <c r="CV144" s="279">
        <f t="shared" si="87"/>
        <v>0</v>
      </c>
      <c r="CW144" s="279">
        <f t="shared" si="88"/>
        <v>0</v>
      </c>
      <c r="CX144" s="279">
        <f t="shared" si="89"/>
        <v>0</v>
      </c>
      <c r="CY144" s="279">
        <f t="shared" si="90"/>
        <v>0</v>
      </c>
      <c r="CZ144" s="279">
        <f t="shared" si="91"/>
        <v>0</v>
      </c>
      <c r="DA144" s="279">
        <f t="shared" si="92"/>
        <v>0</v>
      </c>
      <c r="DB144" s="279">
        <f t="shared" si="93"/>
        <v>0</v>
      </c>
      <c r="DC144" s="279">
        <f t="shared" si="101"/>
        <v>0</v>
      </c>
      <c r="DD144" s="279">
        <f t="shared" si="102"/>
        <v>0</v>
      </c>
      <c r="DE144" s="279">
        <f t="shared" si="103"/>
        <v>0</v>
      </c>
      <c r="DF144" s="279">
        <f t="shared" si="104"/>
        <v>0</v>
      </c>
      <c r="DG144" s="279">
        <f t="shared" si="105"/>
        <v>0</v>
      </c>
      <c r="DH144" s="280">
        <f t="shared" si="122"/>
        <v>0</v>
      </c>
      <c r="DI144" s="280">
        <f t="shared" si="123"/>
        <v>22</v>
      </c>
      <c r="DJ144" s="154">
        <f t="shared" si="94"/>
        <v>515</v>
      </c>
      <c r="DK144" s="279">
        <f t="shared" si="106"/>
        <v>5460</v>
      </c>
      <c r="DL144" s="97"/>
      <c r="DM144" s="154"/>
      <c r="DN144" s="267">
        <f t="shared" si="107"/>
        <v>0</v>
      </c>
      <c r="DO144" s="154">
        <f t="shared" si="108"/>
        <v>0</v>
      </c>
      <c r="DP144" s="154">
        <f t="shared" si="109"/>
        <v>0</v>
      </c>
      <c r="DQ144" s="154">
        <f t="shared" si="110"/>
        <v>0</v>
      </c>
      <c r="DR144" s="154">
        <f t="shared" si="111"/>
        <v>0</v>
      </c>
      <c r="DS144" s="154">
        <f t="shared" si="112"/>
        <v>0</v>
      </c>
      <c r="DT144" s="154">
        <f t="shared" si="113"/>
        <v>0</v>
      </c>
      <c r="DU144" s="154">
        <f t="shared" si="114"/>
        <v>0</v>
      </c>
      <c r="DV144" s="154">
        <f t="shared" si="115"/>
        <v>0</v>
      </c>
      <c r="DW144" s="154">
        <f t="shared" si="116"/>
        <v>0</v>
      </c>
      <c r="DX144" s="154">
        <f t="shared" si="117"/>
        <v>0</v>
      </c>
      <c r="DY144" s="154">
        <f t="shared" si="118"/>
        <v>0</v>
      </c>
      <c r="DZ144" s="154">
        <f t="shared" si="119"/>
        <v>0</v>
      </c>
      <c r="EA144" s="154">
        <f t="shared" si="120"/>
        <v>0</v>
      </c>
      <c r="EB144" s="264">
        <f t="shared" si="124"/>
        <v>0</v>
      </c>
      <c r="EC144" s="264">
        <f t="shared" si="125"/>
        <v>22</v>
      </c>
      <c r="ED144" s="154">
        <f t="shared" si="95"/>
        <v>515</v>
      </c>
    </row>
    <row r="145" spans="2:137" ht="13" thickBot="1" x14ac:dyDescent="0.3">
      <c r="B145" s="131">
        <v>68</v>
      </c>
      <c r="C145" s="50">
        <f t="shared" si="84"/>
        <v>1</v>
      </c>
      <c r="D145" s="50">
        <f t="shared" si="96"/>
        <v>0</v>
      </c>
      <c r="E145" s="97"/>
      <c r="F145" s="2">
        <f t="shared" si="121"/>
        <v>140</v>
      </c>
      <c r="G145" s="487">
        <v>2169</v>
      </c>
      <c r="H145" s="98">
        <f>15- COUNTIF(L145:AC145,"#N/A")</f>
        <v>3</v>
      </c>
      <c r="I145" s="131">
        <f>SUM(AH145:AY145)+SUM(BE145:BT145)</f>
        <v>75</v>
      </c>
      <c r="J145" s="398">
        <f>DI145</f>
        <v>21.631871477489149</v>
      </c>
      <c r="K145" s="456" t="str">
        <f>IF(ISNUMBER(MATCH(G145,'[4]OPR data'!$A$3:$A$2900,0)),"Y","N")</f>
        <v>Y</v>
      </c>
      <c r="L145" s="110"/>
      <c r="M145" s="233"/>
      <c r="N145" s="469" t="e">
        <f>(INDEX(Finish_table!R$4:R$83,MATCH('16 Year_History_Results'!$G145,Finish_table!S$4:S$83,0),1))</f>
        <v>#N/A</v>
      </c>
      <c r="O145" s="233" t="e">
        <f>(INDEX(Finish_table!Z$4:Z$99,MATCH('16 Year_History_Results'!$G145,Finish_table!AA$4:AA$99,0),1))</f>
        <v>#N/A</v>
      </c>
      <c r="P145" s="233" t="e">
        <f>(INDEX(Finish_table!AI$4:AI$99,MATCH('16 Year_History_Results'!$G145,Finish_table!AJ$4:AJ$99,0),1))</f>
        <v>#N/A</v>
      </c>
      <c r="Q145" s="233" t="e">
        <f>(INDEX(Finish_table!AR$4:AR$99,MATCH('16 Year_History_Results'!$G145,Finish_table!AS$4:AS$99,0),1))</f>
        <v>#N/A</v>
      </c>
      <c r="R145" s="233" t="e">
        <f>(INDEX(Finish_table!BA$4:BA$99,MATCH('16 Year_History_Results'!$G145,Finish_table!BB$4:BB$99,0),1))</f>
        <v>#N/A</v>
      </c>
      <c r="S145" s="233" t="e">
        <f>(INDEX(Finish_table!BJ$4:BJ$99,MATCH('16 Year_History_Results'!$G145,Finish_table!BK$4:BK$99,0),1))</f>
        <v>#N/A</v>
      </c>
      <c r="T145" s="233" t="e">
        <f>(INDEX(Finish_table!BS$4:BS$99,MATCH('16 Year_History_Results'!$G145,Finish_table!BT$4:BT$99,0),1))</f>
        <v>#N/A</v>
      </c>
      <c r="U145" s="233" t="e">
        <f>(INDEX(Finish_table!CB$4:CB$99,MATCH('16 Year_History_Results'!$G145,Finish_table!CC$4:CC$99,0),1))</f>
        <v>#N/A</v>
      </c>
      <c r="V145" s="233" t="e">
        <f>(INDEX(Finish_table!CK$4:CK$99,MATCH('16 Year_History_Results'!$G145,Finish_table!CL$4:CL$99,0),1))</f>
        <v>#N/A</v>
      </c>
      <c r="W145" s="233" t="e">
        <f>(INDEX(Finish_table!CT$4:CT$99,MATCH('16 Year_History_Results'!$G145,Finish_table!CU$4:CU$99,0),1))</f>
        <v>#N/A</v>
      </c>
      <c r="X145" s="233" t="str">
        <f>(INDEX(Finish_table!DC$4:DC$99,MATCH('16 Year_History_Results'!$G145,Finish_table!DD$4:DD$99,0),1))</f>
        <v>QF</v>
      </c>
      <c r="Y145" s="233" t="str">
        <f>(INDEX(Finish_table!DL$4:DL$99,MATCH('16 Year_History_Results'!$G145,Finish_table!DM$4:DM$99,0),1))</f>
        <v>SF</v>
      </c>
      <c r="Z145" s="233" t="str">
        <f>(INDEX(Finish_table!DU$4:DU$99,MATCH('16 Year_History_Results'!$G145,Finish_table!DV$4:DV$99,0),1))</f>
        <v>F</v>
      </c>
      <c r="AA145" s="233" t="e">
        <f>(INDEX(Finish_table!ED$4:ED$140,MATCH('16 Year_History_Results'!$G145,Finish_table!EE$4:EE$140,0),1))</f>
        <v>#N/A</v>
      </c>
      <c r="AB145" s="233" t="str">
        <f>(INDEX(Finish_table!EM$4:EM$224,MATCH('16 Year_History_Results'!$G145,Finish_table!EN$4:EN$224,0),1))</f>
        <v>QF</v>
      </c>
      <c r="AC145" s="253" t="e">
        <f>(INDEX(Finish_table!EW$4:EW$224,MATCH('16 Year_History_Results'!$G145,Finish_table!EX$4:EX$224,0),1))</f>
        <v>#N/A</v>
      </c>
      <c r="AD145" s="2"/>
      <c r="AE145" s="97"/>
      <c r="AG145">
        <f t="shared" si="85"/>
        <v>2169</v>
      </c>
      <c r="AH145" s="110"/>
      <c r="AI145" s="2"/>
      <c r="AJ145" s="146">
        <f>INDEX('2001'!$C$44:$C$140,'16 Year_History_Results'!BZ145)</f>
        <v>0</v>
      </c>
      <c r="AK145" s="2">
        <f>INDEX('2002'!$C$44:$C$140,'16 Year_History_Results'!CA145)</f>
        <v>0</v>
      </c>
      <c r="AL145" s="2">
        <f>INDEX('2003'!$C$44:$C$140,'16 Year_History_Results'!CB145)</f>
        <v>0</v>
      </c>
      <c r="AM145" s="2">
        <f>INDEX('2004'!$C$44:$C$140,'16 Year_History_Results'!CC145)</f>
        <v>0</v>
      </c>
      <c r="AN145" s="2">
        <f>INDEX('2005'!$C$44:$C$140,'16 Year_History_Results'!CD145)</f>
        <v>0</v>
      </c>
      <c r="AO145" s="2">
        <f>INDEX('2006'!$C$44:$C$140,'16 Year_History_Results'!CE145)</f>
        <v>0</v>
      </c>
      <c r="AP145" s="2">
        <f>INDEX('2007'!$C$44:$C$140,'16 Year_History_Results'!CF145)</f>
        <v>0</v>
      </c>
      <c r="AQ145" s="2">
        <f>INDEX('2008'!$C$44:$C$140,'16 Year_History_Results'!CG145)</f>
        <v>0</v>
      </c>
      <c r="AR145" s="2">
        <f>INDEX('2009'!$C$44:$C$140,'16 Year_History_Results'!CH145)</f>
        <v>0</v>
      </c>
      <c r="AS145" s="2">
        <f>INDEX('2010'!$C$44:$C$140,'16 Year_History_Results'!CI145)</f>
        <v>0</v>
      </c>
      <c r="AT145" s="2">
        <f>INDEX('2011'!$C$44:$C$140,'16 Year_History_Results'!CJ145)</f>
        <v>0</v>
      </c>
      <c r="AU145" s="2">
        <f>INDEX('2012'!$C$44:$C$140,'16 Year_History_Results'!CK145)</f>
        <v>10</v>
      </c>
      <c r="AV145" s="2">
        <f>INDEX('2013'!$C$44:$C$140,'16 Year_History_Results'!CL145)</f>
        <v>20</v>
      </c>
      <c r="AW145" s="2">
        <f>INDEX('2014'!$C$52:$C$180,'16 Year_History_Results'!CM145)</f>
        <v>0</v>
      </c>
      <c r="AX145" s="2">
        <f>INDEX('2015'!$E$52:$E$308,'16 Year_History_Results'!CN145)</f>
        <v>0</v>
      </c>
      <c r="AY145" s="147">
        <f>INDEX('2016'!$E$52:$E$308,'16 Year_History_Results'!CO145)</f>
        <v>0</v>
      </c>
      <c r="AZ145" s="2"/>
      <c r="BA145" s="2"/>
      <c r="BB145">
        <f t="shared" si="97"/>
        <v>2169</v>
      </c>
      <c r="BC145" s="110"/>
      <c r="BD145" s="2"/>
      <c r="BE145" s="146">
        <f>INDEX('2001'!$B$44:$B$140,'16 Year_History_Results'!BZ145)</f>
        <v>0</v>
      </c>
      <c r="BF145" s="2">
        <f>INDEX('2002'!$B$44:$B$140,'16 Year_History_Results'!CA145)</f>
        <v>0</v>
      </c>
      <c r="BG145" s="2">
        <f>INDEX('2003'!$B$44:$B$140,'16 Year_History_Results'!CB145)</f>
        <v>0</v>
      </c>
      <c r="BH145" s="2">
        <f>INDEX('2004'!$B$44:$B$140,'16 Year_History_Results'!CC145)</f>
        <v>0</v>
      </c>
      <c r="BI145" s="2">
        <f>INDEX('2005'!$B$44:$B$140,'16 Year_History_Results'!CD145)</f>
        <v>0</v>
      </c>
      <c r="BJ145" s="2">
        <f>INDEX('2006'!$B$44:$B$140,'16 Year_History_Results'!CE145)</f>
        <v>0</v>
      </c>
      <c r="BK145" s="2">
        <f>INDEX('2007'!$B$44:$B$140,'16 Year_History_Results'!CF145)</f>
        <v>0</v>
      </c>
      <c r="BL145" s="2">
        <f>INDEX('2008'!$B$44:$B$140,'16 Year_History_Results'!CG145)</f>
        <v>0</v>
      </c>
      <c r="BM145" s="2">
        <f>INDEX('2009'!$B$44:$B$140,'16 Year_History_Results'!CH145)</f>
        <v>0</v>
      </c>
      <c r="BN145" s="2">
        <f>INDEX('2010'!$B$44:$B$140,'16 Year_History_Results'!CI145)</f>
        <v>0</v>
      </c>
      <c r="BO145" s="2">
        <f>INDEX('2011'!$B$44:$B$140,'16 Year_History_Results'!CJ145)</f>
        <v>13</v>
      </c>
      <c r="BP145" s="2">
        <f>INDEX('2012'!$B$44:$B$140,'16 Year_History_Results'!CK145)</f>
        <v>8</v>
      </c>
      <c r="BQ145" s="2">
        <f>INDEX('2013'!$B$44:$B$140,'16 Year_History_Results'!CL145)</f>
        <v>15</v>
      </c>
      <c r="BR145" s="2">
        <f>INDEX('2014'!$B$52:$B$180,'16 Year_History_Results'!CM145)</f>
        <v>0</v>
      </c>
      <c r="BS145" s="147">
        <f>INDEX('2015'!$B$52:$B$308,'16 Year_History_Results'!CN145)</f>
        <v>9</v>
      </c>
      <c r="BT145" s="147">
        <f>INDEX('2016'!$B$52:$B$308,'16 Year_History_Results'!CO145)</f>
        <v>0</v>
      </c>
      <c r="BW145">
        <f t="shared" si="98"/>
        <v>2169</v>
      </c>
      <c r="BX145" s="110"/>
      <c r="BY145" s="2"/>
      <c r="BZ145" s="146">
        <f>IF(ISNA(MATCH($BW145,'2001'!$A$44:$A$139,0)),97,MATCH($BW145,'2001'!$A$44:$A$139,0))</f>
        <v>97</v>
      </c>
      <c r="CA145" s="2">
        <f>IF(ISNA(MATCH($BW145,'2002'!$A$44:$A$139,0)),97,MATCH($BW145,'2002'!$A$44:$A$139,0))</f>
        <v>97</v>
      </c>
      <c r="CB145" s="2">
        <f>IF(ISNA(MATCH($BW145,'2003'!$A$44:$A$139,0)),97,MATCH($BW145,'2003'!$A$44:$A$139,0))</f>
        <v>97</v>
      </c>
      <c r="CC145" s="2">
        <f>IF(ISNA(MATCH($BW145,'2004'!$A$44:$A$139,0)),97,MATCH($BW145,'2004'!$A$44:$A$139,0))</f>
        <v>97</v>
      </c>
      <c r="CD145" s="2">
        <f>IF(ISNA(MATCH($BW145,'2005'!$A$44:$A$139,0)),97,MATCH($BW145,'2005'!$A$44:$A$139,0))</f>
        <v>97</v>
      </c>
      <c r="CE145" s="2">
        <f>IF(ISNA(MATCH($BW145,'2006'!$A$44:$A$139,0)),97,MATCH($BW145,'2006'!$A$44:$A$139,0))</f>
        <v>97</v>
      </c>
      <c r="CF145" s="2">
        <f>IF(ISNA(MATCH($BW145,'2007'!$A$44:$A$139,0)),97,MATCH($BW145,'2007'!$A$44:$A$139,0))</f>
        <v>97</v>
      </c>
      <c r="CG145" s="2">
        <f>IF(ISNA(MATCH($BW145,'2008'!$A$44:$A$139,0)),97,MATCH($BW145,'2008'!$A$44:$A$139,0))</f>
        <v>97</v>
      </c>
      <c r="CH145" s="2">
        <f>IF(ISNA(MATCH($BW145,'2009'!$A$44:$A$139,0)),97,MATCH($BW145,'2009'!$A$44:$A$139,0))</f>
        <v>97</v>
      </c>
      <c r="CI145" s="2">
        <f>IF(ISNA(MATCH($BW145,'2010'!$A$44:$A$139,0)),97,MATCH($BW145,'2010'!$A$44:$A$139,0))</f>
        <v>97</v>
      </c>
      <c r="CJ145" s="2">
        <f>IF(ISNA(MATCH($BW145,'2011'!$A$44:$A$139,0)),97,MATCH($BW145,'2011'!$A$44:$A$139,0))</f>
        <v>82</v>
      </c>
      <c r="CK145" s="2">
        <f>IF(ISNA(MATCH($BW145,'2012'!$A$44:$A$139,0)),97,MATCH($BW145,'2012'!$A$44:$A$139,0))</f>
        <v>75</v>
      </c>
      <c r="CL145" s="2">
        <f>IF(ISNA(MATCH($BW145,'2013'!$A$44:$A$139,0)),97,MATCH($BW145,'2013'!$A$44:$A$139,0))</f>
        <v>67</v>
      </c>
      <c r="CM145" s="2">
        <f>IF(ISNA(MATCH($BW145,'2014'!$A$52:$A$179,0)),129,MATCH($BW145,'2014'!$A$52:$A$179,0))</f>
        <v>129</v>
      </c>
      <c r="CN145" s="147">
        <f>IF(ISNA(MATCH($BW145,'2015'!$A$52:$A$307,0)),257,MATCH($BW145,'2015'!$A$52:$A$307,0))</f>
        <v>150</v>
      </c>
      <c r="CO145" s="147">
        <f>IF(ISNA(MATCH($BW145,'2016'!$A$52:$A$307,0)),257,MATCH($BW145,'2016'!$A$52:$A$307,0))</f>
        <v>257</v>
      </c>
      <c r="CQ145">
        <f t="shared" si="99"/>
        <v>2169</v>
      </c>
      <c r="CR145" s="281"/>
      <c r="CS145" s="279"/>
      <c r="CT145" s="278">
        <f t="shared" si="100"/>
        <v>0</v>
      </c>
      <c r="CU145" s="279">
        <f t="shared" si="86"/>
        <v>0</v>
      </c>
      <c r="CV145" s="279">
        <f t="shared" si="87"/>
        <v>0</v>
      </c>
      <c r="CW145" s="279">
        <f t="shared" si="88"/>
        <v>0</v>
      </c>
      <c r="CX145" s="279">
        <f t="shared" si="89"/>
        <v>0</v>
      </c>
      <c r="CY145" s="279">
        <f t="shared" si="90"/>
        <v>0</v>
      </c>
      <c r="CZ145" s="279">
        <f t="shared" si="91"/>
        <v>0</v>
      </c>
      <c r="DA145" s="279">
        <f t="shared" si="92"/>
        <v>0</v>
      </c>
      <c r="DB145" s="279">
        <f t="shared" si="93"/>
        <v>0</v>
      </c>
      <c r="DC145" s="279">
        <f t="shared" si="101"/>
        <v>0</v>
      </c>
      <c r="DD145" s="279">
        <f t="shared" si="102"/>
        <v>13</v>
      </c>
      <c r="DE145" s="279">
        <f t="shared" si="103"/>
        <v>26.665799999999997</v>
      </c>
      <c r="DF145" s="279">
        <f t="shared" si="104"/>
        <v>52.775422280000001</v>
      </c>
      <c r="DG145" s="279">
        <f t="shared" si="105"/>
        <v>35.180096491847998</v>
      </c>
      <c r="DH145" s="280">
        <f t="shared" si="122"/>
        <v>32.451052321465873</v>
      </c>
      <c r="DI145" s="280">
        <f t="shared" si="123"/>
        <v>21.631871477489149</v>
      </c>
      <c r="DJ145" s="154">
        <f t="shared" si="94"/>
        <v>76</v>
      </c>
      <c r="DK145" s="279">
        <f t="shared" si="106"/>
        <v>2169</v>
      </c>
      <c r="DL145" s="97"/>
      <c r="DM145" s="154"/>
      <c r="DN145" s="267">
        <f t="shared" si="107"/>
        <v>0</v>
      </c>
      <c r="DO145" s="154">
        <f t="shared" si="108"/>
        <v>0</v>
      </c>
      <c r="DP145" s="154">
        <f t="shared" si="109"/>
        <v>0</v>
      </c>
      <c r="DQ145" s="154">
        <f t="shared" si="110"/>
        <v>0</v>
      </c>
      <c r="DR145" s="154">
        <f t="shared" si="111"/>
        <v>0</v>
      </c>
      <c r="DS145" s="154">
        <f t="shared" si="112"/>
        <v>0</v>
      </c>
      <c r="DT145" s="154">
        <f t="shared" si="113"/>
        <v>0</v>
      </c>
      <c r="DU145" s="154">
        <f t="shared" si="114"/>
        <v>0</v>
      </c>
      <c r="DV145" s="154">
        <f t="shared" si="115"/>
        <v>0</v>
      </c>
      <c r="DW145" s="154">
        <f t="shared" si="116"/>
        <v>0</v>
      </c>
      <c r="DX145" s="154">
        <f t="shared" si="117"/>
        <v>13</v>
      </c>
      <c r="DY145" s="154">
        <f t="shared" si="118"/>
        <v>31</v>
      </c>
      <c r="DZ145" s="154">
        <f t="shared" si="119"/>
        <v>66</v>
      </c>
      <c r="EA145" s="154">
        <f t="shared" si="120"/>
        <v>66</v>
      </c>
      <c r="EB145" s="264">
        <f t="shared" si="124"/>
        <v>75</v>
      </c>
      <c r="EC145" s="264">
        <f t="shared" si="125"/>
        <v>75</v>
      </c>
      <c r="ED145" s="154">
        <f t="shared" si="95"/>
        <v>122</v>
      </c>
    </row>
    <row r="146" spans="2:137" ht="13" thickBot="1" x14ac:dyDescent="0.3">
      <c r="B146" s="131">
        <v>68</v>
      </c>
      <c r="C146" s="50">
        <f t="shared" si="84"/>
        <v>2</v>
      </c>
      <c r="D146" s="50">
        <f t="shared" si="96"/>
        <v>0</v>
      </c>
      <c r="E146" s="97"/>
      <c r="F146" s="2">
        <f t="shared" si="121"/>
        <v>141</v>
      </c>
      <c r="G146" s="207">
        <v>70</v>
      </c>
      <c r="H146" s="98">
        <f>15- COUNTIF(L146:AC146,"#N/A")</f>
        <v>6</v>
      </c>
      <c r="I146" s="131">
        <f>SUM(AH146:AY146)+SUM(BE146:BT146)</f>
        <v>97</v>
      </c>
      <c r="J146" s="398">
        <f>DI146</f>
        <v>21.183252285575946</v>
      </c>
      <c r="K146" s="456" t="str">
        <f>IF(ISNUMBER(MATCH(G146,'[4]OPR data'!$A$3:$A$2900,0)),"Y","N")</f>
        <v>Y</v>
      </c>
      <c r="L146" s="110"/>
      <c r="M146" s="233"/>
      <c r="N146" s="469" t="e">
        <f>(INDEX(Finish_table!R$4:R$83,MATCH('16 Year_History_Results'!$G146,Finish_table!S$4:S$83,0),1))</f>
        <v>#N/A</v>
      </c>
      <c r="O146" s="233" t="e">
        <f>(INDEX(Finish_table!Z$4:Z$99,MATCH('16 Year_History_Results'!$G146,Finish_table!AA$4:AA$99,0),1))</f>
        <v>#N/A</v>
      </c>
      <c r="P146" s="233" t="e">
        <f>(INDEX(Finish_table!AI$4:AI$99,MATCH('16 Year_History_Results'!$G146,Finish_table!AJ$4:AJ$99,0),1))</f>
        <v>#N/A</v>
      </c>
      <c r="Q146" s="233" t="e">
        <f>(INDEX(Finish_table!AR$4:AR$99,MATCH('16 Year_History_Results'!$G146,Finish_table!AS$4:AS$99,0),1))</f>
        <v>#N/A</v>
      </c>
      <c r="R146" s="233" t="e">
        <f>(INDEX(Finish_table!BA$4:BA$99,MATCH('16 Year_History_Results'!$G146,Finish_table!BB$4:BB$99,0),1))</f>
        <v>#N/A</v>
      </c>
      <c r="S146" s="233" t="str">
        <f>(INDEX(Finish_table!BJ$4:BJ$99,MATCH('16 Year_History_Results'!$G146,Finish_table!BK$4:BK$99,0),1))</f>
        <v>F</v>
      </c>
      <c r="T146" s="233" t="e">
        <f>(INDEX(Finish_table!BS$4:BS$99,MATCH('16 Year_History_Results'!$G146,Finish_table!BT$4:BT$99,0),1))</f>
        <v>#N/A</v>
      </c>
      <c r="U146" s="233" t="e">
        <f>(INDEX(Finish_table!CB$4:CB$99,MATCH('16 Year_History_Results'!$G146,Finish_table!CC$4:CC$99,0),1))</f>
        <v>#N/A</v>
      </c>
      <c r="V146" s="233" t="str">
        <f>(INDEX(Finish_table!CK$4:CK$99,MATCH('16 Year_History_Results'!$G146,Finish_table!CL$4:CL$99,0),1))</f>
        <v>SF</v>
      </c>
      <c r="W146" s="233" t="str">
        <f>(INDEX(Finish_table!CT$4:CT$99,MATCH('16 Year_History_Results'!$G146,Finish_table!CU$4:CU$99,0),1))</f>
        <v>QF</v>
      </c>
      <c r="X146" s="233" t="str">
        <f>(INDEX(Finish_table!DC$4:DC$99,MATCH('16 Year_History_Results'!$G146,Finish_table!DD$4:DD$99,0),1))</f>
        <v>QF</v>
      </c>
      <c r="Y146" s="233" t="e">
        <f>(INDEX(Finish_table!DL$4:DL$99,MATCH('16 Year_History_Results'!$G146,Finish_table!DM$4:DM$99,0),1))</f>
        <v>#N/A</v>
      </c>
      <c r="Z146" s="233" t="e">
        <f>(INDEX(Finish_table!DU$4:DU$99,MATCH('16 Year_History_Results'!$G146,Finish_table!DV$4:DV$99,0),1))</f>
        <v>#N/A</v>
      </c>
      <c r="AA146" s="233" t="str">
        <f>(INDEX(Finish_table!ED$4:ED$140,MATCH('16 Year_History_Results'!$G146,Finish_table!EE$4:EE$140,0),1))</f>
        <v>QF</v>
      </c>
      <c r="AB146" s="233" t="str">
        <f>(INDEX(Finish_table!EM$4:EM$224,MATCH('16 Year_History_Results'!$G146,Finish_table!EN$4:EN$224,0),1))</f>
        <v>SF</v>
      </c>
      <c r="AC146" s="253" t="str">
        <f>(INDEX(Finish_table!EW$4:EW$224,MATCH('16 Year_History_Results'!$G146,Finish_table!EX$4:EX$224,0),1))</f>
        <v>QF</v>
      </c>
      <c r="AD146" s="2"/>
      <c r="AE146" s="97"/>
      <c r="AG146">
        <f t="shared" si="85"/>
        <v>70</v>
      </c>
      <c r="AH146" s="110"/>
      <c r="AI146" s="2"/>
      <c r="AJ146" s="146">
        <f>INDEX('2001'!$C$44:$C$140,'16 Year_History_Results'!BZ146)</f>
        <v>0</v>
      </c>
      <c r="AK146" s="2">
        <f>INDEX('2002'!$C$44:$C$140,'16 Year_History_Results'!CA146)</f>
        <v>0</v>
      </c>
      <c r="AL146" s="2">
        <f>INDEX('2003'!$C$44:$C$140,'16 Year_History_Results'!CB146)</f>
        <v>0</v>
      </c>
      <c r="AM146" s="2">
        <f>INDEX('2004'!$C$44:$C$140,'16 Year_History_Results'!CC146)</f>
        <v>0</v>
      </c>
      <c r="AN146" s="2">
        <f>INDEX('2005'!$C$44:$C$140,'16 Year_History_Results'!CD146)</f>
        <v>0</v>
      </c>
      <c r="AO146" s="2">
        <f>INDEX('2006'!$C$44:$C$140,'16 Year_History_Results'!CE146)</f>
        <v>20</v>
      </c>
      <c r="AP146" s="2">
        <f>INDEX('2007'!$C$44:$C$140,'16 Year_History_Results'!CF146)</f>
        <v>0</v>
      </c>
      <c r="AQ146" s="2">
        <f>INDEX('2008'!$C$44:$C$140,'16 Year_History_Results'!CG146)</f>
        <v>0</v>
      </c>
      <c r="AR146" s="2">
        <f>INDEX('2009'!$C$44:$C$140,'16 Year_History_Results'!CH146)</f>
        <v>10</v>
      </c>
      <c r="AS146" s="2">
        <f>INDEX('2010'!$C$44:$C$140,'16 Year_History_Results'!CI146)</f>
        <v>0</v>
      </c>
      <c r="AT146" s="2">
        <f>INDEX('2011'!$C$44:$C$140,'16 Year_History_Results'!CJ146)</f>
        <v>0</v>
      </c>
      <c r="AU146" s="2">
        <f>INDEX('2012'!$C$44:$C$140,'16 Year_History_Results'!CK146)</f>
        <v>0</v>
      </c>
      <c r="AV146" s="2">
        <f>INDEX('2013'!$C$44:$C$140,'16 Year_History_Results'!CL146)</f>
        <v>0</v>
      </c>
      <c r="AW146" s="2">
        <f>INDEX('2014'!$C$52:$C$180,'16 Year_History_Results'!CM146)</f>
        <v>0</v>
      </c>
      <c r="AX146" s="2">
        <f>INDEX('2015'!$E$52:$E$308,'16 Year_History_Results'!CN146)</f>
        <v>10</v>
      </c>
      <c r="AY146" s="147">
        <f>INDEX('2016'!$E$52:$E$308,'16 Year_History_Results'!CO146)</f>
        <v>0</v>
      </c>
      <c r="AZ146" s="2"/>
      <c r="BA146" s="2"/>
      <c r="BB146">
        <f t="shared" si="97"/>
        <v>70</v>
      </c>
      <c r="BC146" s="110"/>
      <c r="BD146" s="2"/>
      <c r="BE146" s="146">
        <f>INDEX('2001'!$B$44:$B$140,'16 Year_History_Results'!BZ146)</f>
        <v>0</v>
      </c>
      <c r="BF146" s="2">
        <f>INDEX('2002'!$B$44:$B$140,'16 Year_History_Results'!CA146)</f>
        <v>0</v>
      </c>
      <c r="BG146" s="2">
        <f>INDEX('2003'!$B$44:$B$140,'16 Year_History_Results'!CB146)</f>
        <v>0</v>
      </c>
      <c r="BH146" s="2">
        <f>INDEX('2004'!$B$44:$B$140,'16 Year_History_Results'!CC146)</f>
        <v>0</v>
      </c>
      <c r="BI146" s="2">
        <f>INDEX('2005'!$B$44:$B$140,'16 Year_History_Results'!CD146)</f>
        <v>0</v>
      </c>
      <c r="BJ146" s="2">
        <f>INDEX('2006'!$B$44:$B$140,'16 Year_History_Results'!CE146)</f>
        <v>16</v>
      </c>
      <c r="BK146" s="2">
        <f>INDEX('2007'!$B$44:$B$140,'16 Year_History_Results'!CF146)</f>
        <v>0</v>
      </c>
      <c r="BL146" s="2">
        <f>INDEX('2008'!$B$44:$B$140,'16 Year_History_Results'!CG146)</f>
        <v>0</v>
      </c>
      <c r="BM146" s="2">
        <f>INDEX('2009'!$B$44:$B$140,'16 Year_History_Results'!CH146)</f>
        <v>9</v>
      </c>
      <c r="BN146" s="2">
        <f>INDEX('2010'!$B$44:$B$140,'16 Year_History_Results'!CI146)</f>
        <v>5</v>
      </c>
      <c r="BO146" s="2">
        <f>INDEX('2011'!$B$44:$B$140,'16 Year_History_Results'!CJ146)</f>
        <v>6</v>
      </c>
      <c r="BP146" s="2">
        <f>INDEX('2012'!$B$44:$B$140,'16 Year_History_Results'!CK146)</f>
        <v>0</v>
      </c>
      <c r="BQ146" s="2">
        <f>INDEX('2013'!$B$44:$B$140,'16 Year_History_Results'!CL146)</f>
        <v>0</v>
      </c>
      <c r="BR146" s="2">
        <f>INDEX('2014'!$B$52:$B$180,'16 Year_History_Results'!CM146)</f>
        <v>11</v>
      </c>
      <c r="BS146" s="147">
        <f>INDEX('2015'!$B$52:$B$308,'16 Year_History_Results'!CN146)</f>
        <v>10</v>
      </c>
      <c r="BT146" s="147">
        <f>INDEX('2016'!$B$52:$B$308,'16 Year_History_Results'!CO146)</f>
        <v>0</v>
      </c>
      <c r="BW146">
        <f t="shared" si="98"/>
        <v>70</v>
      </c>
      <c r="BX146" s="110"/>
      <c r="BY146" s="2"/>
      <c r="BZ146" s="146">
        <f>IF(ISNA(MATCH($BW146,'2001'!$A$44:$A$139,0)),97,MATCH($BW146,'2001'!$A$44:$A$139,0))</f>
        <v>97</v>
      </c>
      <c r="CA146" s="2">
        <f>IF(ISNA(MATCH($BW146,'2002'!$A$44:$A$139,0)),97,MATCH($BW146,'2002'!$A$44:$A$139,0))</f>
        <v>97</v>
      </c>
      <c r="CB146" s="2">
        <f>IF(ISNA(MATCH($BW146,'2003'!$A$44:$A$139,0)),97,MATCH($BW146,'2003'!$A$44:$A$139,0))</f>
        <v>97</v>
      </c>
      <c r="CC146" s="2">
        <f>IF(ISNA(MATCH($BW146,'2004'!$A$44:$A$139,0)),97,MATCH($BW146,'2004'!$A$44:$A$139,0))</f>
        <v>97</v>
      </c>
      <c r="CD146" s="2">
        <f>IF(ISNA(MATCH($BW146,'2005'!$A$44:$A$139,0)),97,MATCH($BW146,'2005'!$A$44:$A$139,0))</f>
        <v>97</v>
      </c>
      <c r="CE146" s="2">
        <f>IF(ISNA(MATCH($BW146,'2006'!$A$44:$A$139,0)),97,MATCH($BW146,'2006'!$A$44:$A$139,0))</f>
        <v>13</v>
      </c>
      <c r="CF146" s="2">
        <f>IF(ISNA(MATCH($BW146,'2007'!$A$44:$A$139,0)),97,MATCH($BW146,'2007'!$A$44:$A$139,0))</f>
        <v>97</v>
      </c>
      <c r="CG146" s="2">
        <f>IF(ISNA(MATCH($BW146,'2008'!$A$44:$A$139,0)),97,MATCH($BW146,'2008'!$A$44:$A$139,0))</f>
        <v>97</v>
      </c>
      <c r="CH146" s="2">
        <f>IF(ISNA(MATCH($BW146,'2009'!$A$44:$A$139,0)),97,MATCH($BW146,'2009'!$A$44:$A$139,0))</f>
        <v>10</v>
      </c>
      <c r="CI146" s="2">
        <f>IF(ISNA(MATCH($BW146,'2010'!$A$44:$A$139,0)),97,MATCH($BW146,'2010'!$A$44:$A$139,0))</f>
        <v>9</v>
      </c>
      <c r="CJ146" s="2">
        <f>IF(ISNA(MATCH($BW146,'2011'!$A$44:$A$139,0)),97,MATCH($BW146,'2011'!$A$44:$A$139,0))</f>
        <v>9</v>
      </c>
      <c r="CK146" s="2">
        <f>IF(ISNA(MATCH($BW146,'2012'!$A$44:$A$139,0)),97,MATCH($BW146,'2012'!$A$44:$A$139,0))</f>
        <v>97</v>
      </c>
      <c r="CL146" s="2">
        <f>IF(ISNA(MATCH($BW146,'2013'!$A$44:$A$139,0)),97,MATCH($BW146,'2013'!$A$44:$A$139,0))</f>
        <v>97</v>
      </c>
      <c r="CM146" s="2">
        <f>IF(ISNA(MATCH($BW146,'2014'!$A$52:$A$179,0)),129,MATCH($BW146,'2014'!$A$52:$A$179,0))</f>
        <v>10</v>
      </c>
      <c r="CN146" s="147">
        <f>IF(ISNA(MATCH($BW146,'2015'!$A$52:$A$307,0)),257,MATCH($BW146,'2015'!$A$52:$A$307,0))</f>
        <v>13</v>
      </c>
      <c r="CO146" s="147">
        <f>IF(ISNA(MATCH($BW146,'2016'!$A$52:$A$307,0)),257,MATCH($BW146,'2016'!$A$52:$A$307,0))</f>
        <v>13</v>
      </c>
      <c r="CQ146">
        <f t="shared" si="99"/>
        <v>70</v>
      </c>
      <c r="CR146" s="281"/>
      <c r="CS146" s="279"/>
      <c r="CT146" s="278">
        <f t="shared" si="100"/>
        <v>0</v>
      </c>
      <c r="CU146" s="279">
        <f t="shared" si="86"/>
        <v>0</v>
      </c>
      <c r="CV146" s="279">
        <f t="shared" si="87"/>
        <v>0</v>
      </c>
      <c r="CW146" s="279">
        <f t="shared" si="88"/>
        <v>0</v>
      </c>
      <c r="CX146" s="279">
        <f t="shared" si="89"/>
        <v>0</v>
      </c>
      <c r="CY146" s="279">
        <f t="shared" si="90"/>
        <v>36</v>
      </c>
      <c r="CZ146" s="279">
        <f t="shared" si="91"/>
        <v>23.997599999999998</v>
      </c>
      <c r="DA146" s="279">
        <f t="shared" si="92"/>
        <v>15.996800159999998</v>
      </c>
      <c r="DB146" s="279">
        <f t="shared" si="93"/>
        <v>29.663466986655997</v>
      </c>
      <c r="DC146" s="279">
        <f t="shared" si="101"/>
        <v>24.773667093304887</v>
      </c>
      <c r="DD146" s="279">
        <f t="shared" si="102"/>
        <v>22.514126484397035</v>
      </c>
      <c r="DE146" s="279">
        <f t="shared" si="103"/>
        <v>15.007916714499062</v>
      </c>
      <c r="DF146" s="279">
        <f t="shared" si="104"/>
        <v>10.004277281885075</v>
      </c>
      <c r="DG146" s="279">
        <f t="shared" si="105"/>
        <v>17.66885123610459</v>
      </c>
      <c r="DH146" s="280">
        <f t="shared" si="122"/>
        <v>31.778056233987321</v>
      </c>
      <c r="DI146" s="280">
        <f t="shared" si="123"/>
        <v>21.183252285575946</v>
      </c>
      <c r="DJ146" s="154">
        <f t="shared" si="94"/>
        <v>79</v>
      </c>
      <c r="DK146" s="279">
        <f t="shared" si="106"/>
        <v>70</v>
      </c>
      <c r="DL146" s="97"/>
      <c r="DM146" s="154"/>
      <c r="DN146" s="267">
        <f t="shared" si="107"/>
        <v>0</v>
      </c>
      <c r="DO146" s="154">
        <f t="shared" si="108"/>
        <v>0</v>
      </c>
      <c r="DP146" s="154">
        <f t="shared" si="109"/>
        <v>0</v>
      </c>
      <c r="DQ146" s="154">
        <f t="shared" si="110"/>
        <v>0</v>
      </c>
      <c r="DR146" s="154">
        <f t="shared" si="111"/>
        <v>0</v>
      </c>
      <c r="DS146" s="154">
        <f t="shared" si="112"/>
        <v>36</v>
      </c>
      <c r="DT146" s="154">
        <f t="shared" si="113"/>
        <v>36</v>
      </c>
      <c r="DU146" s="154">
        <f t="shared" si="114"/>
        <v>36</v>
      </c>
      <c r="DV146" s="154">
        <f t="shared" si="115"/>
        <v>55</v>
      </c>
      <c r="DW146" s="154">
        <f t="shared" si="116"/>
        <v>60</v>
      </c>
      <c r="DX146" s="154">
        <f t="shared" si="117"/>
        <v>66</v>
      </c>
      <c r="DY146" s="154">
        <f t="shared" si="118"/>
        <v>66</v>
      </c>
      <c r="DZ146" s="154">
        <f t="shared" si="119"/>
        <v>66</v>
      </c>
      <c r="EA146" s="154">
        <f t="shared" si="120"/>
        <v>77</v>
      </c>
      <c r="EB146" s="264">
        <f t="shared" si="124"/>
        <v>97</v>
      </c>
      <c r="EC146" s="264">
        <f t="shared" si="125"/>
        <v>97</v>
      </c>
      <c r="ED146" s="154">
        <f t="shared" si="95"/>
        <v>90</v>
      </c>
    </row>
    <row r="147" spans="2:137" ht="13" thickBot="1" x14ac:dyDescent="0.3">
      <c r="B147" s="142">
        <v>68</v>
      </c>
      <c r="C147" s="50">
        <f t="shared" si="84"/>
        <v>3</v>
      </c>
      <c r="D147" s="50">
        <f t="shared" si="96"/>
        <v>0</v>
      </c>
      <c r="E147" s="97"/>
      <c r="F147" s="2">
        <f t="shared" si="121"/>
        <v>142</v>
      </c>
      <c r="G147" s="207">
        <v>2767</v>
      </c>
      <c r="H147" s="98">
        <f>15- COUNTIF(L147:AC147,"#N/A")</f>
        <v>1</v>
      </c>
      <c r="I147" s="131">
        <f>SUM(AH147:AY147)+SUM(BE147:BT147)</f>
        <v>25</v>
      </c>
      <c r="J147" s="398">
        <f>DI147</f>
        <v>20.999200000000002</v>
      </c>
      <c r="K147" s="456" t="str">
        <f>IF(ISNUMBER(MATCH(G147,'[4]OPR data'!$A$3:$A$2900,0)),"Y","N")</f>
        <v>Y</v>
      </c>
      <c r="L147" s="110"/>
      <c r="M147" s="233"/>
      <c r="N147" s="469" t="e">
        <f>(INDEX(Finish_table!R$4:R$83,MATCH('16 Year_History_Results'!$G147,Finish_table!S$4:S$83,0),1))</f>
        <v>#N/A</v>
      </c>
      <c r="O147" s="233" t="e">
        <f>(INDEX(Finish_table!Z$4:Z$99,MATCH('16 Year_History_Results'!$G147,Finish_table!AA$4:AA$99,0),1))</f>
        <v>#N/A</v>
      </c>
      <c r="P147" s="233" t="e">
        <f>(INDEX(Finish_table!AI$4:AI$99,MATCH('16 Year_History_Results'!$G147,Finish_table!AJ$4:AJ$99,0),1))</f>
        <v>#N/A</v>
      </c>
      <c r="Q147" s="233" t="e">
        <f>(INDEX(Finish_table!AR$4:AR$99,MATCH('16 Year_History_Results'!$G147,Finish_table!AS$4:AS$99,0),1))</f>
        <v>#N/A</v>
      </c>
      <c r="R147" s="233" t="e">
        <f>(INDEX(Finish_table!BA$4:BA$99,MATCH('16 Year_History_Results'!$G147,Finish_table!BB$4:BB$99,0),1))</f>
        <v>#N/A</v>
      </c>
      <c r="S147" s="233" t="e">
        <f>(INDEX(Finish_table!BJ$4:BJ$99,MATCH('16 Year_History_Results'!$G147,Finish_table!BK$4:BK$99,0),1))</f>
        <v>#N/A</v>
      </c>
      <c r="T147" s="233" t="e">
        <f>(INDEX(Finish_table!BS$4:BS$99,MATCH('16 Year_History_Results'!$G147,Finish_table!BT$4:BT$99,0),1))</f>
        <v>#N/A</v>
      </c>
      <c r="U147" s="233" t="e">
        <f>(INDEX(Finish_table!CB$4:CB$99,MATCH('16 Year_History_Results'!$G147,Finish_table!CC$4:CC$99,0),1))</f>
        <v>#N/A</v>
      </c>
      <c r="V147" s="233" t="e">
        <f>(INDEX(Finish_table!CK$4:CK$99,MATCH('16 Year_History_Results'!$G147,Finish_table!CL$4:CL$99,0),1))</f>
        <v>#N/A</v>
      </c>
      <c r="W147" s="233" t="e">
        <f>(INDEX(Finish_table!CT$4:CT$99,MATCH('16 Year_History_Results'!$G147,Finish_table!CU$4:CU$99,0),1))</f>
        <v>#N/A</v>
      </c>
      <c r="X147" s="233" t="e">
        <f>(INDEX(Finish_table!DC$4:DC$99,MATCH('16 Year_History_Results'!$G147,Finish_table!DD$4:DD$99,0),1))</f>
        <v>#N/A</v>
      </c>
      <c r="Y147" s="233" t="e">
        <f>(INDEX(Finish_table!DL$4:DL$99,MATCH('16 Year_History_Results'!$G147,Finish_table!DM$4:DM$99,0),1))</f>
        <v>#N/A</v>
      </c>
      <c r="Z147" s="233" t="e">
        <f>(INDEX(Finish_table!DU$4:DU$99,MATCH('16 Year_History_Results'!$G147,Finish_table!DV$4:DV$99,0),1))</f>
        <v>#N/A</v>
      </c>
      <c r="AA147" s="233" t="e">
        <f>(INDEX(Finish_table!ED$4:ED$140,MATCH('16 Year_History_Results'!$G147,Finish_table!EE$4:EE$140,0),1))</f>
        <v>#N/A</v>
      </c>
      <c r="AB147" s="233" t="str">
        <f>(INDEX(Finish_table!EM$4:EM$224,MATCH('16 Year_History_Results'!$G147,Finish_table!EN$4:EN$224,0),1))</f>
        <v>QF</v>
      </c>
      <c r="AC147" s="253" t="str">
        <f>(INDEX(Finish_table!EW$4:EW$224,MATCH('16 Year_History_Results'!$G147,Finish_table!EX$4:EX$224,0),1))</f>
        <v>QF</v>
      </c>
      <c r="AD147" s="2"/>
      <c r="AE147" s="97"/>
      <c r="AG147">
        <f t="shared" si="85"/>
        <v>2767</v>
      </c>
      <c r="AH147" s="110"/>
      <c r="AI147" s="2"/>
      <c r="AJ147" s="146">
        <f>INDEX('2001'!$C$44:$C$140,'16 Year_History_Results'!BZ147)</f>
        <v>0</v>
      </c>
      <c r="AK147" s="2">
        <f>INDEX('2002'!$C$44:$C$140,'16 Year_History_Results'!CA147)</f>
        <v>0</v>
      </c>
      <c r="AL147" s="2">
        <f>INDEX('2003'!$C$44:$C$140,'16 Year_History_Results'!CB147)</f>
        <v>0</v>
      </c>
      <c r="AM147" s="2">
        <f>INDEX('2004'!$C$44:$C$140,'16 Year_History_Results'!CC147)</f>
        <v>0</v>
      </c>
      <c r="AN147" s="2">
        <f>INDEX('2005'!$C$44:$C$140,'16 Year_History_Results'!CD147)</f>
        <v>0</v>
      </c>
      <c r="AO147" s="2">
        <f>INDEX('2006'!$C$44:$C$140,'16 Year_History_Results'!CE147)</f>
        <v>0</v>
      </c>
      <c r="AP147" s="2">
        <f>INDEX('2007'!$C$44:$C$140,'16 Year_History_Results'!CF147)</f>
        <v>0</v>
      </c>
      <c r="AQ147" s="2">
        <f>INDEX('2008'!$C$44:$C$140,'16 Year_History_Results'!CG147)</f>
        <v>0</v>
      </c>
      <c r="AR147" s="2">
        <f>INDEX('2009'!$C$44:$C$140,'16 Year_History_Results'!CH147)</f>
        <v>0</v>
      </c>
      <c r="AS147" s="2">
        <f>INDEX('2010'!$C$44:$C$140,'16 Year_History_Results'!CI147)</f>
        <v>0</v>
      </c>
      <c r="AT147" s="2">
        <f>INDEX('2011'!$C$44:$C$140,'16 Year_History_Results'!CJ147)</f>
        <v>0</v>
      </c>
      <c r="AU147" s="2">
        <f>INDEX('2012'!$C$44:$C$140,'16 Year_History_Results'!CK147)</f>
        <v>0</v>
      </c>
      <c r="AV147" s="2">
        <f>INDEX('2013'!$C$44:$C$140,'16 Year_History_Results'!CL147)</f>
        <v>0</v>
      </c>
      <c r="AW147" s="2">
        <f>INDEX('2014'!$C$52:$C$180,'16 Year_History_Results'!CM147)</f>
        <v>0</v>
      </c>
      <c r="AX147" s="2">
        <f>INDEX('2015'!$E$52:$E$308,'16 Year_History_Results'!CN147)</f>
        <v>0</v>
      </c>
      <c r="AY147" s="147">
        <f>INDEX('2016'!$E$52:$E$308,'16 Year_History_Results'!CO147)</f>
        <v>0</v>
      </c>
      <c r="AZ147" s="2"/>
      <c r="BA147" s="2"/>
      <c r="BB147">
        <f t="shared" si="97"/>
        <v>2767</v>
      </c>
      <c r="BC147" s="110"/>
      <c r="BD147" s="2"/>
      <c r="BE147" s="146">
        <f>INDEX('2001'!$B$44:$B$140,'16 Year_History_Results'!BZ147)</f>
        <v>0</v>
      </c>
      <c r="BF147" s="2">
        <f>INDEX('2002'!$B$44:$B$140,'16 Year_History_Results'!CA147)</f>
        <v>0</v>
      </c>
      <c r="BG147" s="2">
        <f>INDEX('2003'!$B$44:$B$140,'16 Year_History_Results'!CB147)</f>
        <v>0</v>
      </c>
      <c r="BH147" s="2">
        <f>INDEX('2004'!$B$44:$B$140,'16 Year_History_Results'!CC147)</f>
        <v>0</v>
      </c>
      <c r="BI147" s="2">
        <f>INDEX('2005'!$B$44:$B$140,'16 Year_History_Results'!CD147)</f>
        <v>0</v>
      </c>
      <c r="BJ147" s="2">
        <f>INDEX('2006'!$B$44:$B$140,'16 Year_History_Results'!CE147)</f>
        <v>0</v>
      </c>
      <c r="BK147" s="2">
        <f>INDEX('2007'!$B$44:$B$140,'16 Year_History_Results'!CF147)</f>
        <v>0</v>
      </c>
      <c r="BL147" s="2">
        <f>INDEX('2008'!$B$44:$B$140,'16 Year_History_Results'!CG147)</f>
        <v>0</v>
      </c>
      <c r="BM147" s="2">
        <f>INDEX('2009'!$B$44:$B$140,'16 Year_History_Results'!CH147)</f>
        <v>0</v>
      </c>
      <c r="BN147" s="2">
        <f>INDEX('2010'!$B$44:$B$140,'16 Year_History_Results'!CI147)</f>
        <v>0</v>
      </c>
      <c r="BO147" s="2">
        <f>INDEX('2011'!$B$44:$B$140,'16 Year_History_Results'!CJ147)</f>
        <v>0</v>
      </c>
      <c r="BP147" s="2">
        <f>INDEX('2012'!$B$44:$B$140,'16 Year_History_Results'!CK147)</f>
        <v>0</v>
      </c>
      <c r="BQ147" s="2">
        <f>INDEX('2013'!$B$44:$B$140,'16 Year_History_Results'!CL147)</f>
        <v>0</v>
      </c>
      <c r="BR147" s="2">
        <f>INDEX('2014'!$B$52:$B$180,'16 Year_History_Results'!CM147)</f>
        <v>0</v>
      </c>
      <c r="BS147" s="147">
        <f>INDEX('2015'!$B$52:$B$308,'16 Year_History_Results'!CN147)</f>
        <v>12</v>
      </c>
      <c r="BT147" s="147">
        <f>INDEX('2016'!$B$52:$B$308,'16 Year_History_Results'!CO147)</f>
        <v>13</v>
      </c>
      <c r="BW147">
        <f t="shared" si="98"/>
        <v>2767</v>
      </c>
      <c r="BX147" s="110"/>
      <c r="BY147" s="2"/>
      <c r="BZ147" s="146">
        <f>IF(ISNA(MATCH($BW147,'2001'!$A$44:$A$139,0)),97,MATCH($BW147,'2001'!$A$44:$A$139,0))</f>
        <v>97</v>
      </c>
      <c r="CA147" s="2">
        <f>IF(ISNA(MATCH($BW147,'2002'!$A$44:$A$139,0)),97,MATCH($BW147,'2002'!$A$44:$A$139,0))</f>
        <v>97</v>
      </c>
      <c r="CB147" s="2">
        <f>IF(ISNA(MATCH($BW147,'2003'!$A$44:$A$139,0)),97,MATCH($BW147,'2003'!$A$44:$A$139,0))</f>
        <v>97</v>
      </c>
      <c r="CC147" s="2">
        <f>IF(ISNA(MATCH($BW147,'2004'!$A$44:$A$139,0)),97,MATCH($BW147,'2004'!$A$44:$A$139,0))</f>
        <v>97</v>
      </c>
      <c r="CD147" s="2">
        <f>IF(ISNA(MATCH($BW147,'2005'!$A$44:$A$139,0)),97,MATCH($BW147,'2005'!$A$44:$A$139,0))</f>
        <v>97</v>
      </c>
      <c r="CE147" s="2">
        <f>IF(ISNA(MATCH($BW147,'2006'!$A$44:$A$139,0)),97,MATCH($BW147,'2006'!$A$44:$A$139,0))</f>
        <v>97</v>
      </c>
      <c r="CF147" s="2">
        <f>IF(ISNA(MATCH($BW147,'2007'!$A$44:$A$139,0)),97,MATCH($BW147,'2007'!$A$44:$A$139,0))</f>
        <v>97</v>
      </c>
      <c r="CG147" s="2">
        <f>IF(ISNA(MATCH($BW147,'2008'!$A$44:$A$139,0)),97,MATCH($BW147,'2008'!$A$44:$A$139,0))</f>
        <v>97</v>
      </c>
      <c r="CH147" s="2">
        <f>IF(ISNA(MATCH($BW147,'2009'!$A$44:$A$139,0)),97,MATCH($BW147,'2009'!$A$44:$A$139,0))</f>
        <v>97</v>
      </c>
      <c r="CI147" s="2">
        <f>IF(ISNA(MATCH($BW147,'2010'!$A$44:$A$139,0)),97,MATCH($BW147,'2010'!$A$44:$A$139,0))</f>
        <v>97</v>
      </c>
      <c r="CJ147" s="2">
        <f>IF(ISNA(MATCH($BW147,'2011'!$A$44:$A$139,0)),97,MATCH($BW147,'2011'!$A$44:$A$139,0))</f>
        <v>97</v>
      </c>
      <c r="CK147" s="2">
        <f>IF(ISNA(MATCH($BW147,'2012'!$A$44:$A$139,0)),97,MATCH($BW147,'2012'!$A$44:$A$139,0))</f>
        <v>97</v>
      </c>
      <c r="CL147" s="2">
        <f>IF(ISNA(MATCH($BW147,'2013'!$A$44:$A$139,0)),97,MATCH($BW147,'2013'!$A$44:$A$139,0))</f>
        <v>97</v>
      </c>
      <c r="CM147" s="2">
        <f>IF(ISNA(MATCH($BW147,'2014'!$A$52:$A$179,0)),129,MATCH($BW147,'2014'!$A$52:$A$179,0))</f>
        <v>129</v>
      </c>
      <c r="CN147" s="147">
        <f>IF(ISNA(MATCH($BW147,'2015'!$A$52:$A$307,0)),257,MATCH($BW147,'2015'!$A$52:$A$307,0))</f>
        <v>170</v>
      </c>
      <c r="CO147" s="147">
        <f>IF(ISNA(MATCH($BW147,'2016'!$A$52:$A$307,0)),257,MATCH($BW147,'2016'!$A$52:$A$307,0))</f>
        <v>167</v>
      </c>
      <c r="CQ147">
        <f t="shared" si="99"/>
        <v>2767</v>
      </c>
      <c r="CR147" s="281"/>
      <c r="CS147" s="279"/>
      <c r="CT147" s="278">
        <f t="shared" si="100"/>
        <v>0</v>
      </c>
      <c r="CU147" s="279">
        <f t="shared" si="86"/>
        <v>0</v>
      </c>
      <c r="CV147" s="279">
        <f t="shared" si="87"/>
        <v>0</v>
      </c>
      <c r="CW147" s="279">
        <f t="shared" si="88"/>
        <v>0</v>
      </c>
      <c r="CX147" s="279">
        <f t="shared" si="89"/>
        <v>0</v>
      </c>
      <c r="CY147" s="279">
        <f t="shared" si="90"/>
        <v>0</v>
      </c>
      <c r="CZ147" s="279">
        <f t="shared" si="91"/>
        <v>0</v>
      </c>
      <c r="DA147" s="279">
        <f t="shared" si="92"/>
        <v>0</v>
      </c>
      <c r="DB147" s="279">
        <f t="shared" si="93"/>
        <v>0</v>
      </c>
      <c r="DC147" s="279">
        <f t="shared" si="101"/>
        <v>0</v>
      </c>
      <c r="DD147" s="279">
        <f t="shared" si="102"/>
        <v>0</v>
      </c>
      <c r="DE147" s="279">
        <f t="shared" si="103"/>
        <v>0</v>
      </c>
      <c r="DF147" s="279">
        <f t="shared" si="104"/>
        <v>0</v>
      </c>
      <c r="DG147" s="279">
        <f t="shared" si="105"/>
        <v>0</v>
      </c>
      <c r="DH147" s="280">
        <f t="shared" si="122"/>
        <v>12</v>
      </c>
      <c r="DI147" s="280">
        <f t="shared" si="123"/>
        <v>20.999200000000002</v>
      </c>
      <c r="DJ147" s="154">
        <f t="shared" si="94"/>
        <v>172</v>
      </c>
      <c r="DK147" s="279">
        <f t="shared" si="106"/>
        <v>2767</v>
      </c>
      <c r="DL147" s="97"/>
      <c r="DM147" s="154"/>
      <c r="DN147" s="267">
        <f t="shared" si="107"/>
        <v>0</v>
      </c>
      <c r="DO147" s="154">
        <f t="shared" si="108"/>
        <v>0</v>
      </c>
      <c r="DP147" s="154">
        <f t="shared" si="109"/>
        <v>0</v>
      </c>
      <c r="DQ147" s="154">
        <f t="shared" si="110"/>
        <v>0</v>
      </c>
      <c r="DR147" s="154">
        <f t="shared" si="111"/>
        <v>0</v>
      </c>
      <c r="DS147" s="154">
        <f t="shared" si="112"/>
        <v>0</v>
      </c>
      <c r="DT147" s="154">
        <f t="shared" si="113"/>
        <v>0</v>
      </c>
      <c r="DU147" s="154">
        <f t="shared" si="114"/>
        <v>0</v>
      </c>
      <c r="DV147" s="154">
        <f t="shared" si="115"/>
        <v>0</v>
      </c>
      <c r="DW147" s="154">
        <f t="shared" si="116"/>
        <v>0</v>
      </c>
      <c r="DX147" s="154">
        <f t="shared" si="117"/>
        <v>0</v>
      </c>
      <c r="DY147" s="154">
        <f t="shared" si="118"/>
        <v>0</v>
      </c>
      <c r="DZ147" s="154">
        <f t="shared" si="119"/>
        <v>0</v>
      </c>
      <c r="EA147" s="154">
        <f t="shared" si="120"/>
        <v>0</v>
      </c>
      <c r="EB147" s="264">
        <f t="shared" si="124"/>
        <v>12</v>
      </c>
      <c r="EC147" s="264">
        <f t="shared" si="125"/>
        <v>25</v>
      </c>
      <c r="ED147" s="154">
        <f t="shared" si="95"/>
        <v>395</v>
      </c>
      <c r="EG147" s="279"/>
    </row>
    <row r="148" spans="2:137" ht="13" thickBot="1" x14ac:dyDescent="0.3">
      <c r="B148" s="247">
        <v>68</v>
      </c>
      <c r="C148" s="50">
        <f t="shared" si="84"/>
        <v>4</v>
      </c>
      <c r="D148" s="50">
        <f t="shared" si="96"/>
        <v>0</v>
      </c>
      <c r="E148" s="97"/>
      <c r="F148" s="2">
        <f t="shared" si="121"/>
        <v>143</v>
      </c>
      <c r="G148" s="207">
        <v>346</v>
      </c>
      <c r="H148" s="98">
        <f>15- COUNTIF(L148:AC148,"#N/A")</f>
        <v>1</v>
      </c>
      <c r="I148" s="131">
        <f>SUM(AH148:AY148)+SUM(BE148:BT148)</f>
        <v>36</v>
      </c>
      <c r="J148" s="398">
        <f>DI148</f>
        <v>20.935787302244318</v>
      </c>
      <c r="K148" s="456" t="str">
        <f>IF(ISNUMBER(MATCH(G148,'[4]OPR data'!$A$3:$A$2900,0)),"Y","N")</f>
        <v>Y</v>
      </c>
      <c r="L148" s="110"/>
      <c r="M148" s="233"/>
      <c r="N148" s="469" t="e">
        <f>(INDEX(Finish_table!R$4:R$83,MATCH('16 Year_History_Results'!$G148,Finish_table!S$4:S$83,0),1))</f>
        <v>#N/A</v>
      </c>
      <c r="O148" s="233" t="e">
        <f>(INDEX(Finish_table!Z$4:Z$99,MATCH('16 Year_History_Results'!$G148,Finish_table!AA$4:AA$99,0),1))</f>
        <v>#N/A</v>
      </c>
      <c r="P148" s="233" t="e">
        <f>(INDEX(Finish_table!AI$4:AI$99,MATCH('16 Year_History_Results'!$G148,Finish_table!AJ$4:AJ$99,0),1))</f>
        <v>#N/A</v>
      </c>
      <c r="Q148" s="233" t="e">
        <f>(INDEX(Finish_table!AR$4:AR$99,MATCH('16 Year_History_Results'!$G148,Finish_table!AS$4:AS$99,0),1))</f>
        <v>#N/A</v>
      </c>
      <c r="R148" s="233" t="e">
        <f>(INDEX(Finish_table!BA$4:BA$99,MATCH('16 Year_History_Results'!$G148,Finish_table!BB$4:BB$99,0),1))</f>
        <v>#N/A</v>
      </c>
      <c r="S148" s="233" t="e">
        <f>(INDEX(Finish_table!BJ$4:BJ$99,MATCH('16 Year_History_Results'!$G148,Finish_table!BK$4:BK$99,0),1))</f>
        <v>#N/A</v>
      </c>
      <c r="T148" s="233" t="e">
        <f>(INDEX(Finish_table!BS$4:BS$99,MATCH('16 Year_History_Results'!$G148,Finish_table!BT$4:BT$99,0),1))</f>
        <v>#N/A</v>
      </c>
      <c r="U148" s="233" t="e">
        <f>(INDEX(Finish_table!CB$4:CB$99,MATCH('16 Year_History_Results'!$G148,Finish_table!CC$4:CC$99,0),1))</f>
        <v>#N/A</v>
      </c>
      <c r="V148" s="233" t="str">
        <f>(INDEX(Finish_table!CK$4:CK$99,MATCH('16 Year_History_Results'!$G148,Finish_table!CL$4:CL$99,0),1))</f>
        <v>QF</v>
      </c>
      <c r="W148" s="233" t="e">
        <f>(INDEX(Finish_table!CT$4:CT$99,MATCH('16 Year_History_Results'!$G148,Finish_table!CU$4:CU$99,0),1))</f>
        <v>#N/A</v>
      </c>
      <c r="X148" s="233" t="e">
        <f>(INDEX(Finish_table!DC$4:DC$99,MATCH('16 Year_History_Results'!$G148,Finish_table!DD$4:DD$99,0),1))</f>
        <v>#N/A</v>
      </c>
      <c r="Y148" s="233" t="e">
        <f>(INDEX(Finish_table!DL$4:DL$99,MATCH('16 Year_History_Results'!$G148,Finish_table!DM$4:DM$99,0),1))</f>
        <v>#N/A</v>
      </c>
      <c r="Z148" s="233" t="e">
        <f>(INDEX(Finish_table!DU$4:DU$99,MATCH('16 Year_History_Results'!$G148,Finish_table!DV$4:DV$99,0),1))</f>
        <v>#N/A</v>
      </c>
      <c r="AA148" s="233" t="e">
        <f>(INDEX(Finish_table!ED$4:ED$140,MATCH('16 Year_History_Results'!$G148,Finish_table!EE$4:EE$140,0),1))</f>
        <v>#N/A</v>
      </c>
      <c r="AB148" s="233" t="e">
        <f>(INDEX(Finish_table!EM$4:EM$224,MATCH('16 Year_History_Results'!$G148,Finish_table!EN$4:EN$224,0),1))</f>
        <v>#N/A</v>
      </c>
      <c r="AC148" s="253" t="str">
        <f>(INDEX(Finish_table!EW$4:EW$224,MATCH('16 Year_History_Results'!$G148,Finish_table!EX$4:EX$224,0),1))</f>
        <v>SF</v>
      </c>
      <c r="AD148" s="2"/>
      <c r="AE148" s="97"/>
      <c r="AG148">
        <f t="shared" si="85"/>
        <v>346</v>
      </c>
      <c r="AH148" s="110"/>
      <c r="AI148" s="2"/>
      <c r="AJ148" s="146">
        <f>INDEX('2001'!$C$44:$C$140,'16 Year_History_Results'!BZ148)</f>
        <v>0</v>
      </c>
      <c r="AK148" s="2">
        <f>INDEX('2002'!$C$44:$C$140,'16 Year_History_Results'!CA148)</f>
        <v>0</v>
      </c>
      <c r="AL148" s="2">
        <f>INDEX('2003'!$C$44:$C$140,'16 Year_History_Results'!CB148)</f>
        <v>0</v>
      </c>
      <c r="AM148" s="2">
        <f>INDEX('2004'!$C$44:$C$140,'16 Year_History_Results'!CC148)</f>
        <v>0</v>
      </c>
      <c r="AN148" s="2">
        <f>INDEX('2005'!$C$44:$C$140,'16 Year_History_Results'!CD148)</f>
        <v>0</v>
      </c>
      <c r="AO148" s="2">
        <f>INDEX('2006'!$C$44:$C$140,'16 Year_History_Results'!CE148)</f>
        <v>0</v>
      </c>
      <c r="AP148" s="2">
        <f>INDEX('2007'!$C$44:$C$140,'16 Year_History_Results'!CF148)</f>
        <v>0</v>
      </c>
      <c r="AQ148" s="2">
        <f>INDEX('2008'!$C$44:$C$140,'16 Year_History_Results'!CG148)</f>
        <v>0</v>
      </c>
      <c r="AR148" s="2">
        <f>INDEX('2009'!$C$44:$C$140,'16 Year_History_Results'!CH148)</f>
        <v>0</v>
      </c>
      <c r="AS148" s="2">
        <f>INDEX('2010'!$C$44:$C$140,'16 Year_History_Results'!CI148)</f>
        <v>0</v>
      </c>
      <c r="AT148" s="2">
        <f>INDEX('2011'!$C$44:$C$140,'16 Year_History_Results'!CJ148)</f>
        <v>0</v>
      </c>
      <c r="AU148" s="2">
        <f>INDEX('2012'!$C$44:$C$140,'16 Year_History_Results'!CK148)</f>
        <v>0</v>
      </c>
      <c r="AV148" s="2">
        <f>INDEX('2013'!$C$44:$C$140,'16 Year_History_Results'!CL148)</f>
        <v>0</v>
      </c>
      <c r="AW148" s="2">
        <f>INDEX('2014'!$C$52:$C$180,'16 Year_History_Results'!CM148)</f>
        <v>0</v>
      </c>
      <c r="AX148" s="2">
        <f>INDEX('2015'!$E$52:$E$308,'16 Year_History_Results'!CN148)</f>
        <v>0</v>
      </c>
      <c r="AY148" s="147">
        <f>INDEX('2016'!$E$52:$E$308,'16 Year_History_Results'!CO148)</f>
        <v>10</v>
      </c>
      <c r="AZ148" s="2"/>
      <c r="BA148" s="2"/>
      <c r="BB148">
        <f t="shared" si="97"/>
        <v>346</v>
      </c>
      <c r="BC148" s="110"/>
      <c r="BD148" s="2"/>
      <c r="BE148" s="146">
        <f>INDEX('2001'!$B$44:$B$140,'16 Year_History_Results'!BZ148)</f>
        <v>0</v>
      </c>
      <c r="BF148" s="2">
        <f>INDEX('2002'!$B$44:$B$140,'16 Year_History_Results'!CA148)</f>
        <v>0</v>
      </c>
      <c r="BG148" s="2">
        <f>INDEX('2003'!$B$44:$B$140,'16 Year_History_Results'!CB148)</f>
        <v>0</v>
      </c>
      <c r="BH148" s="2">
        <f>INDEX('2004'!$B$44:$B$140,'16 Year_History_Results'!CC148)</f>
        <v>0</v>
      </c>
      <c r="BI148" s="2">
        <f>INDEX('2005'!$B$44:$B$140,'16 Year_History_Results'!CD148)</f>
        <v>0</v>
      </c>
      <c r="BJ148" s="2">
        <f>INDEX('2006'!$B$44:$B$140,'16 Year_History_Results'!CE148)</f>
        <v>0</v>
      </c>
      <c r="BK148" s="2">
        <f>INDEX('2007'!$B$44:$B$140,'16 Year_History_Results'!CF148)</f>
        <v>0</v>
      </c>
      <c r="BL148" s="2">
        <f>INDEX('2008'!$B$44:$B$140,'16 Year_History_Results'!CG148)</f>
        <v>0</v>
      </c>
      <c r="BM148" s="2">
        <f>INDEX('2009'!$B$44:$B$140,'16 Year_History_Results'!CH148)</f>
        <v>16</v>
      </c>
      <c r="BN148" s="2">
        <f>INDEX('2010'!$B$44:$B$140,'16 Year_History_Results'!CI148)</f>
        <v>0</v>
      </c>
      <c r="BO148" s="2">
        <f>INDEX('2011'!$B$44:$B$140,'16 Year_History_Results'!CJ148)</f>
        <v>0</v>
      </c>
      <c r="BP148" s="2">
        <f>INDEX('2012'!$B$44:$B$140,'16 Year_History_Results'!CK148)</f>
        <v>0</v>
      </c>
      <c r="BQ148" s="2">
        <f>INDEX('2013'!$B$44:$B$140,'16 Year_History_Results'!CL148)</f>
        <v>0</v>
      </c>
      <c r="BR148" s="2">
        <f>INDEX('2014'!$B$52:$B$180,'16 Year_History_Results'!CM148)</f>
        <v>0</v>
      </c>
      <c r="BS148" s="147">
        <f>INDEX('2015'!$B$52:$B$308,'16 Year_History_Results'!CN148)</f>
        <v>0</v>
      </c>
      <c r="BT148" s="147">
        <f>INDEX('2016'!$B$52:$B$308,'16 Year_History_Results'!CO148)</f>
        <v>10</v>
      </c>
      <c r="BW148">
        <f t="shared" si="98"/>
        <v>346</v>
      </c>
      <c r="BX148" s="110"/>
      <c r="BY148" s="2"/>
      <c r="BZ148" s="146">
        <f>IF(ISNA(MATCH($BW148,'2001'!$A$44:$A$139,0)),97,MATCH($BW148,'2001'!$A$44:$A$139,0))</f>
        <v>97</v>
      </c>
      <c r="CA148" s="2">
        <f>IF(ISNA(MATCH($BW148,'2002'!$A$44:$A$139,0)),97,MATCH($BW148,'2002'!$A$44:$A$139,0))</f>
        <v>97</v>
      </c>
      <c r="CB148" s="2">
        <f>IF(ISNA(MATCH($BW148,'2003'!$A$44:$A$139,0)),97,MATCH($BW148,'2003'!$A$44:$A$139,0))</f>
        <v>97</v>
      </c>
      <c r="CC148" s="2">
        <f>IF(ISNA(MATCH($BW148,'2004'!$A$44:$A$139,0)),97,MATCH($BW148,'2004'!$A$44:$A$139,0))</f>
        <v>97</v>
      </c>
      <c r="CD148" s="2">
        <f>IF(ISNA(MATCH($BW148,'2005'!$A$44:$A$139,0)),97,MATCH($BW148,'2005'!$A$44:$A$139,0))</f>
        <v>97</v>
      </c>
      <c r="CE148" s="2">
        <f>IF(ISNA(MATCH($BW148,'2006'!$A$44:$A$139,0)),97,MATCH($BW148,'2006'!$A$44:$A$139,0))</f>
        <v>97</v>
      </c>
      <c r="CF148" s="2">
        <f>IF(ISNA(MATCH($BW148,'2007'!$A$44:$A$139,0)),97,MATCH($BW148,'2007'!$A$44:$A$139,0))</f>
        <v>97</v>
      </c>
      <c r="CG148" s="2">
        <f>IF(ISNA(MATCH($BW148,'2008'!$A$44:$A$139,0)),97,MATCH($BW148,'2008'!$A$44:$A$139,0))</f>
        <v>97</v>
      </c>
      <c r="CH148" s="2">
        <f>IF(ISNA(MATCH($BW148,'2009'!$A$44:$A$139,0)),97,MATCH($BW148,'2009'!$A$44:$A$139,0))</f>
        <v>39</v>
      </c>
      <c r="CI148" s="2">
        <f>IF(ISNA(MATCH($BW148,'2010'!$A$44:$A$139,0)),97,MATCH($BW148,'2010'!$A$44:$A$139,0))</f>
        <v>97</v>
      </c>
      <c r="CJ148" s="2">
        <f>IF(ISNA(MATCH($BW148,'2011'!$A$44:$A$139,0)),97,MATCH($BW148,'2011'!$A$44:$A$139,0))</f>
        <v>97</v>
      </c>
      <c r="CK148" s="2">
        <f>IF(ISNA(MATCH($BW148,'2012'!$A$44:$A$139,0)),97,MATCH($BW148,'2012'!$A$44:$A$139,0))</f>
        <v>97</v>
      </c>
      <c r="CL148" s="2">
        <f>IF(ISNA(MATCH($BW148,'2013'!$A$44:$A$139,0)),97,MATCH($BW148,'2013'!$A$44:$A$139,0))</f>
        <v>97</v>
      </c>
      <c r="CM148" s="2">
        <f>IF(ISNA(MATCH($BW148,'2014'!$A$52:$A$179,0)),129,MATCH($BW148,'2014'!$A$52:$A$179,0))</f>
        <v>129</v>
      </c>
      <c r="CN148" s="147">
        <f>IF(ISNA(MATCH($BW148,'2015'!$A$52:$A$307,0)),257,MATCH($BW148,'2015'!$A$52:$A$307,0))</f>
        <v>257</v>
      </c>
      <c r="CO148" s="147">
        <f>IF(ISNA(MATCH($BW148,'2016'!$A$52:$A$307,0)),257,MATCH($BW148,'2016'!$A$52:$A$307,0))</f>
        <v>53</v>
      </c>
      <c r="CQ148">
        <f t="shared" si="99"/>
        <v>346</v>
      </c>
      <c r="CR148" s="281"/>
      <c r="CS148" s="279"/>
      <c r="CT148" s="278">
        <f t="shared" si="100"/>
        <v>0</v>
      </c>
      <c r="CU148" s="279">
        <f t="shared" si="86"/>
        <v>0</v>
      </c>
      <c r="CV148" s="279">
        <f t="shared" si="87"/>
        <v>0</v>
      </c>
      <c r="CW148" s="279">
        <f t="shared" si="88"/>
        <v>0</v>
      </c>
      <c r="CX148" s="279">
        <f t="shared" si="89"/>
        <v>0</v>
      </c>
      <c r="CY148" s="279">
        <f t="shared" si="90"/>
        <v>0</v>
      </c>
      <c r="CZ148" s="279">
        <f t="shared" si="91"/>
        <v>0</v>
      </c>
      <c r="DA148" s="279">
        <f t="shared" si="92"/>
        <v>0</v>
      </c>
      <c r="DB148" s="279">
        <f t="shared" si="93"/>
        <v>16</v>
      </c>
      <c r="DC148" s="279">
        <f t="shared" si="101"/>
        <v>10.6656</v>
      </c>
      <c r="DD148" s="279">
        <f t="shared" si="102"/>
        <v>7.1096889599999997</v>
      </c>
      <c r="DE148" s="279">
        <f t="shared" si="103"/>
        <v>4.7393186607359992</v>
      </c>
      <c r="DF148" s="279">
        <f t="shared" si="104"/>
        <v>3.1592298192466171</v>
      </c>
      <c r="DG148" s="279">
        <f t="shared" si="105"/>
        <v>2.1059425975097947</v>
      </c>
      <c r="DH148" s="280">
        <f t="shared" si="122"/>
        <v>1.4038213355000291</v>
      </c>
      <c r="DI148" s="280">
        <f t="shared" si="123"/>
        <v>20.935787302244318</v>
      </c>
      <c r="DJ148" s="154">
        <f t="shared" si="94"/>
        <v>348</v>
      </c>
      <c r="DK148" s="279">
        <f t="shared" si="106"/>
        <v>346</v>
      </c>
      <c r="DL148" s="97"/>
      <c r="DM148" s="154"/>
      <c r="DN148" s="267">
        <f t="shared" si="107"/>
        <v>0</v>
      </c>
      <c r="DO148" s="154">
        <f t="shared" si="108"/>
        <v>0</v>
      </c>
      <c r="DP148" s="154">
        <f t="shared" si="109"/>
        <v>0</v>
      </c>
      <c r="DQ148" s="154">
        <f t="shared" si="110"/>
        <v>0</v>
      </c>
      <c r="DR148" s="154">
        <f t="shared" si="111"/>
        <v>0</v>
      </c>
      <c r="DS148" s="154">
        <f t="shared" si="112"/>
        <v>0</v>
      </c>
      <c r="DT148" s="154">
        <f t="shared" si="113"/>
        <v>0</v>
      </c>
      <c r="DU148" s="154">
        <f t="shared" si="114"/>
        <v>0</v>
      </c>
      <c r="DV148" s="154">
        <f t="shared" si="115"/>
        <v>16</v>
      </c>
      <c r="DW148" s="154">
        <f t="shared" si="116"/>
        <v>16</v>
      </c>
      <c r="DX148" s="154">
        <f t="shared" si="117"/>
        <v>16</v>
      </c>
      <c r="DY148" s="154">
        <f t="shared" si="118"/>
        <v>16</v>
      </c>
      <c r="DZ148" s="154">
        <f t="shared" si="119"/>
        <v>16</v>
      </c>
      <c r="EA148" s="154">
        <f t="shared" si="120"/>
        <v>16</v>
      </c>
      <c r="EB148" s="264">
        <f t="shared" si="124"/>
        <v>16</v>
      </c>
      <c r="EC148" s="264">
        <f t="shared" si="125"/>
        <v>36</v>
      </c>
      <c r="ED148" s="154">
        <f t="shared" si="95"/>
        <v>354</v>
      </c>
      <c r="EG148" s="279"/>
    </row>
    <row r="149" spans="2:137" ht="13" thickBot="1" x14ac:dyDescent="0.3">
      <c r="B149" s="131">
        <v>68</v>
      </c>
      <c r="C149" s="50">
        <f t="shared" si="84"/>
        <v>5</v>
      </c>
      <c r="D149" s="50">
        <f t="shared" si="96"/>
        <v>0</v>
      </c>
      <c r="E149" s="97"/>
      <c r="F149" s="2">
        <f t="shared" si="121"/>
        <v>144</v>
      </c>
      <c r="G149" s="207">
        <v>3481</v>
      </c>
      <c r="H149" s="98">
        <f>15- COUNTIF(L149:AC149,"#N/A")</f>
        <v>2</v>
      </c>
      <c r="I149" s="131">
        <f>SUM(AH149:AY149)+SUM(BE149:BT149)</f>
        <v>54</v>
      </c>
      <c r="J149" s="398">
        <f>DI149</f>
        <v>20.860504159976099</v>
      </c>
      <c r="K149" s="456" t="str">
        <f>IF(ISNUMBER(MATCH(G149,'[4]OPR data'!$A$3:$A$2900,0)),"Y","N")</f>
        <v>Y</v>
      </c>
      <c r="L149" s="110"/>
      <c r="M149" s="233"/>
      <c r="N149" s="469" t="e">
        <f>(INDEX(Finish_table!R$4:R$83,MATCH('16 Year_History_Results'!$G149,Finish_table!S$4:S$83,0),1))</f>
        <v>#N/A</v>
      </c>
      <c r="O149" s="233" t="e">
        <f>(INDEX(Finish_table!Z$4:Z$99,MATCH('16 Year_History_Results'!$G149,Finish_table!AA$4:AA$99,0),1))</f>
        <v>#N/A</v>
      </c>
      <c r="P149" s="233" t="e">
        <f>(INDEX(Finish_table!AI$4:AI$99,MATCH('16 Year_History_Results'!$G149,Finish_table!AJ$4:AJ$99,0),1))</f>
        <v>#N/A</v>
      </c>
      <c r="Q149" s="233" t="e">
        <f>(INDEX(Finish_table!AR$4:AR$99,MATCH('16 Year_History_Results'!$G149,Finish_table!AS$4:AS$99,0),1))</f>
        <v>#N/A</v>
      </c>
      <c r="R149" s="233" t="e">
        <f>(INDEX(Finish_table!BA$4:BA$99,MATCH('16 Year_History_Results'!$G149,Finish_table!BB$4:BB$99,0),1))</f>
        <v>#N/A</v>
      </c>
      <c r="S149" s="233" t="e">
        <f>(INDEX(Finish_table!BJ$4:BJ$99,MATCH('16 Year_History_Results'!$G149,Finish_table!BK$4:BK$99,0),1))</f>
        <v>#N/A</v>
      </c>
      <c r="T149" s="233" t="e">
        <f>(INDEX(Finish_table!BS$4:BS$99,MATCH('16 Year_History_Results'!$G149,Finish_table!BT$4:BT$99,0),1))</f>
        <v>#N/A</v>
      </c>
      <c r="U149" s="233" t="e">
        <f>(INDEX(Finish_table!CB$4:CB$99,MATCH('16 Year_History_Results'!$G149,Finish_table!CC$4:CC$99,0),1))</f>
        <v>#N/A</v>
      </c>
      <c r="V149" s="233" t="e">
        <f>(INDEX(Finish_table!CK$4:CK$99,MATCH('16 Year_History_Results'!$G149,Finish_table!CL$4:CL$99,0),1))</f>
        <v>#N/A</v>
      </c>
      <c r="W149" s="233" t="e">
        <f>(INDEX(Finish_table!CT$4:CT$99,MATCH('16 Year_History_Results'!$G149,Finish_table!CU$4:CU$99,0),1))</f>
        <v>#N/A</v>
      </c>
      <c r="X149" s="233" t="e">
        <f>(INDEX(Finish_table!DC$4:DC$99,MATCH('16 Year_History_Results'!$G149,Finish_table!DD$4:DD$99,0),1))</f>
        <v>#N/A</v>
      </c>
      <c r="Y149" s="233" t="str">
        <f>(INDEX(Finish_table!DL$4:DL$99,MATCH('16 Year_History_Results'!$G149,Finish_table!DM$4:DM$99,0),1))</f>
        <v>SF</v>
      </c>
      <c r="Z149" s="233" t="str">
        <f>(INDEX(Finish_table!DU$4:DU$99,MATCH('16 Year_History_Results'!$G149,Finish_table!DV$4:DV$99,0),1))</f>
        <v>SF</v>
      </c>
      <c r="AA149" s="233" t="e">
        <f>(INDEX(Finish_table!ED$4:ED$140,MATCH('16 Year_History_Results'!$G149,Finish_table!EE$4:EE$140,0),1))</f>
        <v>#N/A</v>
      </c>
      <c r="AB149" s="233" t="e">
        <f>(INDEX(Finish_table!EM$4:EM$224,MATCH('16 Year_History_Results'!$G149,Finish_table!EN$4:EN$224,0),1))</f>
        <v>#N/A</v>
      </c>
      <c r="AC149" s="253" t="str">
        <f>(INDEX(Finish_table!EW$4:EW$224,MATCH('16 Year_History_Results'!$G149,Finish_table!EX$4:EX$224,0),1))</f>
        <v>SF</v>
      </c>
      <c r="AD149" s="2"/>
      <c r="AE149" s="97"/>
      <c r="AG149">
        <f t="shared" si="85"/>
        <v>3481</v>
      </c>
      <c r="AH149" s="110"/>
      <c r="AI149" s="2"/>
      <c r="AJ149" s="146">
        <f>INDEX('2001'!$C$44:$C$140,'16 Year_History_Results'!BZ149)</f>
        <v>0</v>
      </c>
      <c r="AK149" s="2">
        <f>INDEX('2002'!$C$44:$C$140,'16 Year_History_Results'!CA149)</f>
        <v>0</v>
      </c>
      <c r="AL149" s="2">
        <f>INDEX('2003'!$C$44:$C$140,'16 Year_History_Results'!CB149)</f>
        <v>0</v>
      </c>
      <c r="AM149" s="2">
        <f>INDEX('2004'!$C$44:$C$140,'16 Year_History_Results'!CC149)</f>
        <v>0</v>
      </c>
      <c r="AN149" s="2">
        <f>INDEX('2005'!$C$44:$C$140,'16 Year_History_Results'!CD149)</f>
        <v>0</v>
      </c>
      <c r="AO149" s="2">
        <f>INDEX('2006'!$C$44:$C$140,'16 Year_History_Results'!CE149)</f>
        <v>0</v>
      </c>
      <c r="AP149" s="2">
        <f>INDEX('2007'!$C$44:$C$140,'16 Year_History_Results'!CF149)</f>
        <v>0</v>
      </c>
      <c r="AQ149" s="2">
        <f>INDEX('2008'!$C$44:$C$140,'16 Year_History_Results'!CG149)</f>
        <v>0</v>
      </c>
      <c r="AR149" s="2">
        <f>INDEX('2009'!$C$44:$C$140,'16 Year_History_Results'!CH149)</f>
        <v>0</v>
      </c>
      <c r="AS149" s="2">
        <f>INDEX('2010'!$C$44:$C$140,'16 Year_History_Results'!CI149)</f>
        <v>0</v>
      </c>
      <c r="AT149" s="2">
        <f>INDEX('2011'!$C$44:$C$140,'16 Year_History_Results'!CJ149)</f>
        <v>0</v>
      </c>
      <c r="AU149" s="2">
        <f>INDEX('2012'!$C$44:$C$140,'16 Year_History_Results'!CK149)</f>
        <v>10</v>
      </c>
      <c r="AV149" s="2">
        <f>INDEX('2013'!$C$44:$C$140,'16 Year_History_Results'!CL149)</f>
        <v>10</v>
      </c>
      <c r="AW149" s="2">
        <f>INDEX('2014'!$C$52:$C$180,'16 Year_History_Results'!CM149)</f>
        <v>0</v>
      </c>
      <c r="AX149" s="2">
        <f>INDEX('2015'!$E$52:$E$308,'16 Year_History_Results'!CN149)</f>
        <v>0</v>
      </c>
      <c r="AY149" s="147">
        <f>INDEX('2016'!$E$52:$E$308,'16 Year_History_Results'!CO149)</f>
        <v>10</v>
      </c>
      <c r="AZ149" s="2"/>
      <c r="BA149" s="2"/>
      <c r="BB149">
        <f t="shared" si="97"/>
        <v>3481</v>
      </c>
      <c r="BC149" s="110"/>
      <c r="BD149" s="2"/>
      <c r="BE149" s="146">
        <f>INDEX('2001'!$B$44:$B$140,'16 Year_History_Results'!BZ149)</f>
        <v>0</v>
      </c>
      <c r="BF149" s="2">
        <f>INDEX('2002'!$B$44:$B$140,'16 Year_History_Results'!CA149)</f>
        <v>0</v>
      </c>
      <c r="BG149" s="2">
        <f>INDEX('2003'!$B$44:$B$140,'16 Year_History_Results'!CB149)</f>
        <v>0</v>
      </c>
      <c r="BH149" s="2">
        <f>INDEX('2004'!$B$44:$B$140,'16 Year_History_Results'!CC149)</f>
        <v>0</v>
      </c>
      <c r="BI149" s="2">
        <f>INDEX('2005'!$B$44:$B$140,'16 Year_History_Results'!CD149)</f>
        <v>0</v>
      </c>
      <c r="BJ149" s="2">
        <f>INDEX('2006'!$B$44:$B$140,'16 Year_History_Results'!CE149)</f>
        <v>0</v>
      </c>
      <c r="BK149" s="2">
        <f>INDEX('2007'!$B$44:$B$140,'16 Year_History_Results'!CF149)</f>
        <v>0</v>
      </c>
      <c r="BL149" s="2">
        <f>INDEX('2008'!$B$44:$B$140,'16 Year_History_Results'!CG149)</f>
        <v>0</v>
      </c>
      <c r="BM149" s="2">
        <f>INDEX('2009'!$B$44:$B$140,'16 Year_History_Results'!CH149)</f>
        <v>0</v>
      </c>
      <c r="BN149" s="2">
        <f>INDEX('2010'!$B$44:$B$140,'16 Year_History_Results'!CI149)</f>
        <v>0</v>
      </c>
      <c r="BO149" s="2">
        <f>INDEX('2011'!$B$44:$B$140,'16 Year_History_Results'!CJ149)</f>
        <v>0</v>
      </c>
      <c r="BP149" s="2">
        <f>INDEX('2012'!$B$44:$B$140,'16 Year_History_Results'!CK149)</f>
        <v>12</v>
      </c>
      <c r="BQ149" s="2">
        <f>INDEX('2013'!$B$44:$B$140,'16 Year_History_Results'!CL149)</f>
        <v>12</v>
      </c>
      <c r="BR149" s="2">
        <f>INDEX('2014'!$B$52:$B$180,'16 Year_History_Results'!CM149)</f>
        <v>0</v>
      </c>
      <c r="BS149" s="147">
        <f>INDEX('2015'!$B$52:$B$308,'16 Year_History_Results'!CN149)</f>
        <v>0</v>
      </c>
      <c r="BT149" s="147">
        <f>INDEX('2016'!$B$52:$B$308,'16 Year_History_Results'!CO149)</f>
        <v>0</v>
      </c>
      <c r="BW149">
        <f t="shared" si="98"/>
        <v>3481</v>
      </c>
      <c r="BX149" s="110"/>
      <c r="BY149" s="2"/>
      <c r="BZ149" s="146">
        <f>IF(ISNA(MATCH($BW149,'2001'!$A$44:$A$139,0)),97,MATCH($BW149,'2001'!$A$44:$A$139,0))</f>
        <v>97</v>
      </c>
      <c r="CA149" s="2">
        <f>IF(ISNA(MATCH($BW149,'2002'!$A$44:$A$139,0)),97,MATCH($BW149,'2002'!$A$44:$A$139,0))</f>
        <v>97</v>
      </c>
      <c r="CB149" s="2">
        <f>IF(ISNA(MATCH($BW149,'2003'!$A$44:$A$139,0)),97,MATCH($BW149,'2003'!$A$44:$A$139,0))</f>
        <v>97</v>
      </c>
      <c r="CC149" s="2">
        <f>IF(ISNA(MATCH($BW149,'2004'!$A$44:$A$139,0)),97,MATCH($BW149,'2004'!$A$44:$A$139,0))</f>
        <v>97</v>
      </c>
      <c r="CD149" s="2">
        <f>IF(ISNA(MATCH($BW149,'2005'!$A$44:$A$139,0)),97,MATCH($BW149,'2005'!$A$44:$A$139,0))</f>
        <v>97</v>
      </c>
      <c r="CE149" s="2">
        <f>IF(ISNA(MATCH($BW149,'2006'!$A$44:$A$139,0)),97,MATCH($BW149,'2006'!$A$44:$A$139,0))</f>
        <v>97</v>
      </c>
      <c r="CF149" s="2">
        <f>IF(ISNA(MATCH($BW149,'2007'!$A$44:$A$139,0)),97,MATCH($BW149,'2007'!$A$44:$A$139,0))</f>
        <v>97</v>
      </c>
      <c r="CG149" s="2">
        <f>IF(ISNA(MATCH($BW149,'2008'!$A$44:$A$139,0)),97,MATCH($BW149,'2008'!$A$44:$A$139,0))</f>
        <v>97</v>
      </c>
      <c r="CH149" s="2">
        <f>IF(ISNA(MATCH($BW149,'2009'!$A$44:$A$139,0)),97,MATCH($BW149,'2009'!$A$44:$A$139,0))</f>
        <v>97</v>
      </c>
      <c r="CI149" s="2">
        <f>IF(ISNA(MATCH($BW149,'2010'!$A$44:$A$139,0)),97,MATCH($BW149,'2010'!$A$44:$A$139,0))</f>
        <v>97</v>
      </c>
      <c r="CJ149" s="2">
        <f>IF(ISNA(MATCH($BW149,'2011'!$A$44:$A$139,0)),97,MATCH($BW149,'2011'!$A$44:$A$139,0))</f>
        <v>97</v>
      </c>
      <c r="CK149" s="2">
        <f>IF(ISNA(MATCH($BW149,'2012'!$A$44:$A$139,0)),97,MATCH($BW149,'2012'!$A$44:$A$139,0))</f>
        <v>93</v>
      </c>
      <c r="CL149" s="2">
        <f>IF(ISNA(MATCH($BW149,'2013'!$A$44:$A$139,0)),97,MATCH($BW149,'2013'!$A$44:$A$139,0))</f>
        <v>85</v>
      </c>
      <c r="CM149" s="2">
        <f>IF(ISNA(MATCH($BW149,'2014'!$A$52:$A$179,0)),129,MATCH($BW149,'2014'!$A$52:$A$179,0))</f>
        <v>129</v>
      </c>
      <c r="CN149" s="147">
        <f>IF(ISNA(MATCH($BW149,'2015'!$A$52:$A$307,0)),257,MATCH($BW149,'2015'!$A$52:$A$307,0))</f>
        <v>257</v>
      </c>
      <c r="CO149" s="147">
        <f>IF(ISNA(MATCH($BW149,'2016'!$A$52:$A$307,0)),257,MATCH($BW149,'2016'!$A$52:$A$307,0))</f>
        <v>196</v>
      </c>
      <c r="CQ149">
        <f t="shared" si="99"/>
        <v>3481</v>
      </c>
      <c r="CR149" s="281"/>
      <c r="CS149" s="279"/>
      <c r="CT149" s="278">
        <f t="shared" si="100"/>
        <v>0</v>
      </c>
      <c r="CU149" s="279">
        <f t="shared" si="86"/>
        <v>0</v>
      </c>
      <c r="CV149" s="279">
        <f t="shared" si="87"/>
        <v>0</v>
      </c>
      <c r="CW149" s="279">
        <f t="shared" si="88"/>
        <v>0</v>
      </c>
      <c r="CX149" s="279">
        <f t="shared" si="89"/>
        <v>0</v>
      </c>
      <c r="CY149" s="279">
        <f t="shared" si="90"/>
        <v>0</v>
      </c>
      <c r="CZ149" s="279">
        <f t="shared" si="91"/>
        <v>0</v>
      </c>
      <c r="DA149" s="279">
        <f t="shared" si="92"/>
        <v>0</v>
      </c>
      <c r="DB149" s="279">
        <f t="shared" si="93"/>
        <v>0</v>
      </c>
      <c r="DC149" s="279">
        <f t="shared" si="101"/>
        <v>0</v>
      </c>
      <c r="DD149" s="279">
        <f t="shared" si="102"/>
        <v>0</v>
      </c>
      <c r="DE149" s="279">
        <f t="shared" si="103"/>
        <v>22</v>
      </c>
      <c r="DF149" s="279">
        <f t="shared" si="104"/>
        <v>36.665199999999999</v>
      </c>
      <c r="DG149" s="279">
        <f t="shared" si="105"/>
        <v>24.441022319999998</v>
      </c>
      <c r="DH149" s="280">
        <f t="shared" si="122"/>
        <v>16.292385478511999</v>
      </c>
      <c r="DI149" s="280">
        <f t="shared" si="123"/>
        <v>20.860504159976099</v>
      </c>
      <c r="DJ149" s="154">
        <f t="shared" si="94"/>
        <v>139</v>
      </c>
      <c r="DK149" s="279">
        <f t="shared" si="106"/>
        <v>3481</v>
      </c>
      <c r="DL149" s="97"/>
      <c r="DM149" s="154"/>
      <c r="DN149" s="267">
        <f t="shared" si="107"/>
        <v>0</v>
      </c>
      <c r="DO149" s="154">
        <f t="shared" si="108"/>
        <v>0</v>
      </c>
      <c r="DP149" s="154">
        <f t="shared" si="109"/>
        <v>0</v>
      </c>
      <c r="DQ149" s="154">
        <f t="shared" si="110"/>
        <v>0</v>
      </c>
      <c r="DR149" s="154">
        <f t="shared" si="111"/>
        <v>0</v>
      </c>
      <c r="DS149" s="154">
        <f t="shared" si="112"/>
        <v>0</v>
      </c>
      <c r="DT149" s="154">
        <f t="shared" si="113"/>
        <v>0</v>
      </c>
      <c r="DU149" s="154">
        <f t="shared" si="114"/>
        <v>0</v>
      </c>
      <c r="DV149" s="154">
        <f t="shared" si="115"/>
        <v>0</v>
      </c>
      <c r="DW149" s="154">
        <f t="shared" si="116"/>
        <v>0</v>
      </c>
      <c r="DX149" s="154">
        <f t="shared" si="117"/>
        <v>0</v>
      </c>
      <c r="DY149" s="154">
        <f t="shared" si="118"/>
        <v>22</v>
      </c>
      <c r="DZ149" s="154">
        <f t="shared" si="119"/>
        <v>44</v>
      </c>
      <c r="EA149" s="154">
        <f t="shared" si="120"/>
        <v>44</v>
      </c>
      <c r="EB149" s="264">
        <f t="shared" si="124"/>
        <v>44</v>
      </c>
      <c r="EC149" s="264">
        <f t="shared" si="125"/>
        <v>54</v>
      </c>
      <c r="ED149" s="154">
        <f t="shared" si="95"/>
        <v>186</v>
      </c>
    </row>
    <row r="150" spans="2:137" ht="13" thickBot="1" x14ac:dyDescent="0.3">
      <c r="B150" s="131">
        <v>68</v>
      </c>
      <c r="C150" s="50">
        <f t="shared" si="84"/>
        <v>6</v>
      </c>
      <c r="D150" s="50">
        <f t="shared" si="96"/>
        <v>0</v>
      </c>
      <c r="E150" s="97"/>
      <c r="F150" s="2">
        <f t="shared" si="121"/>
        <v>145</v>
      </c>
      <c r="G150" s="487">
        <v>708</v>
      </c>
      <c r="H150" s="98">
        <f>15- COUNTIF(L150:AC150,"#N/A")</f>
        <v>1</v>
      </c>
      <c r="I150" s="131">
        <f>SUM(AH150:AY150)+SUM(BE150:BT150)</f>
        <v>34</v>
      </c>
      <c r="J150" s="398">
        <f>DI150</f>
        <v>20.81881388946378</v>
      </c>
      <c r="K150" s="456" t="str">
        <f>IF(ISNUMBER(MATCH(G150,'[4]OPR data'!$A$3:$A$2900,0)),"Y","N")</f>
        <v>Y</v>
      </c>
      <c r="L150" s="110"/>
      <c r="M150" s="233"/>
      <c r="N150" s="469" t="e">
        <f>(INDEX(Finish_table!R$4:R$83,MATCH('16 Year_History_Results'!$G150,Finish_table!S$4:S$83,0),1))</f>
        <v>#N/A</v>
      </c>
      <c r="O150" s="233" t="e">
        <f>(INDEX(Finish_table!Z$4:Z$99,MATCH('16 Year_History_Results'!$G150,Finish_table!AA$4:AA$99,0),1))</f>
        <v>#N/A</v>
      </c>
      <c r="P150" s="233" t="e">
        <f>(INDEX(Finish_table!AI$4:AI$99,MATCH('16 Year_History_Results'!$G150,Finish_table!AJ$4:AJ$99,0),1))</f>
        <v>#N/A</v>
      </c>
      <c r="Q150" s="233" t="e">
        <f>(INDEX(Finish_table!AR$4:AR$99,MATCH('16 Year_History_Results'!$G150,Finish_table!AS$4:AS$99,0),1))</f>
        <v>#N/A</v>
      </c>
      <c r="R150" s="233" t="e">
        <f>(INDEX(Finish_table!BA$4:BA$99,MATCH('16 Year_History_Results'!$G150,Finish_table!BB$4:BB$99,0),1))</f>
        <v>#N/A</v>
      </c>
      <c r="S150" s="233" t="e">
        <f>(INDEX(Finish_table!BJ$4:BJ$99,MATCH('16 Year_History_Results'!$G150,Finish_table!BK$4:BK$99,0),1))</f>
        <v>#N/A</v>
      </c>
      <c r="T150" s="233" t="e">
        <f>(INDEX(Finish_table!BS$4:BS$99,MATCH('16 Year_History_Results'!$G150,Finish_table!BT$4:BT$99,0),1))</f>
        <v>#N/A</v>
      </c>
      <c r="U150" s="233" t="e">
        <f>(INDEX(Finish_table!CB$4:CB$99,MATCH('16 Year_History_Results'!$G150,Finish_table!CC$4:CC$99,0),1))</f>
        <v>#N/A</v>
      </c>
      <c r="V150" s="233" t="str">
        <f>(INDEX(Finish_table!CK$4:CK$99,MATCH('16 Year_History_Results'!$G150,Finish_table!CL$4:CL$99,0),1))</f>
        <v>QF</v>
      </c>
      <c r="W150" s="233" t="e">
        <f>(INDEX(Finish_table!CT$4:CT$99,MATCH('16 Year_History_Results'!$G150,Finish_table!CU$4:CU$99,0),1))</f>
        <v>#N/A</v>
      </c>
      <c r="X150" s="233" t="e">
        <f>(INDEX(Finish_table!DC$4:DC$99,MATCH('16 Year_History_Results'!$G150,Finish_table!DD$4:DD$99,0),1))</f>
        <v>#N/A</v>
      </c>
      <c r="Y150" s="233" t="e">
        <f>(INDEX(Finish_table!DL$4:DL$99,MATCH('16 Year_History_Results'!$G150,Finish_table!DM$4:DM$99,0),1))</f>
        <v>#N/A</v>
      </c>
      <c r="Z150" s="233" t="e">
        <f>(INDEX(Finish_table!DU$4:DU$99,MATCH('16 Year_History_Results'!$G150,Finish_table!DV$4:DV$99,0),1))</f>
        <v>#N/A</v>
      </c>
      <c r="AA150" s="233" t="e">
        <f>(INDEX(Finish_table!ED$4:ED$140,MATCH('16 Year_History_Results'!$G150,Finish_table!EE$4:EE$140,0),1))</f>
        <v>#N/A</v>
      </c>
      <c r="AB150" s="233" t="e">
        <f>(INDEX(Finish_table!EM$4:EM$224,MATCH('16 Year_History_Results'!$G150,Finish_table!EN$4:EN$224,0),1))</f>
        <v>#N/A</v>
      </c>
      <c r="AC150" s="253" t="str">
        <f>(INDEX(Finish_table!EW$4:EW$224,MATCH('16 Year_History_Results'!$G150,Finish_table!EX$4:EX$224,0),1))</f>
        <v>F</v>
      </c>
      <c r="AD150" s="2"/>
      <c r="AE150" s="97"/>
      <c r="AG150">
        <f t="shared" si="85"/>
        <v>708</v>
      </c>
      <c r="AH150" s="110"/>
      <c r="AI150" s="2"/>
      <c r="AJ150" s="146">
        <f>INDEX('2001'!$C$44:$C$140,'16 Year_History_Results'!BZ150)</f>
        <v>0</v>
      </c>
      <c r="AK150" s="2">
        <f>INDEX('2002'!$C$44:$C$140,'16 Year_History_Results'!CA150)</f>
        <v>0</v>
      </c>
      <c r="AL150" s="2">
        <f>INDEX('2003'!$C$44:$C$140,'16 Year_History_Results'!CB150)</f>
        <v>0</v>
      </c>
      <c r="AM150" s="2">
        <f>INDEX('2004'!$C$44:$C$140,'16 Year_History_Results'!CC150)</f>
        <v>0</v>
      </c>
      <c r="AN150" s="2">
        <f>INDEX('2005'!$C$44:$C$140,'16 Year_History_Results'!CD150)</f>
        <v>0</v>
      </c>
      <c r="AO150" s="2">
        <f>INDEX('2006'!$C$44:$C$140,'16 Year_History_Results'!CE150)</f>
        <v>0</v>
      </c>
      <c r="AP150" s="2">
        <f>INDEX('2007'!$C$44:$C$140,'16 Year_History_Results'!CF150)</f>
        <v>0</v>
      </c>
      <c r="AQ150" s="2">
        <f>INDEX('2008'!$C$44:$C$140,'16 Year_History_Results'!CG150)</f>
        <v>0</v>
      </c>
      <c r="AR150" s="2">
        <f>INDEX('2009'!$C$44:$C$140,'16 Year_History_Results'!CH150)</f>
        <v>0</v>
      </c>
      <c r="AS150" s="2">
        <f>INDEX('2010'!$C$44:$C$140,'16 Year_History_Results'!CI150)</f>
        <v>0</v>
      </c>
      <c r="AT150" s="2">
        <f>INDEX('2011'!$C$44:$C$140,'16 Year_History_Results'!CJ150)</f>
        <v>0</v>
      </c>
      <c r="AU150" s="2">
        <f>INDEX('2012'!$C$44:$C$140,'16 Year_History_Results'!CK150)</f>
        <v>0</v>
      </c>
      <c r="AV150" s="2">
        <f>INDEX('2013'!$C$44:$C$140,'16 Year_History_Results'!CL150)</f>
        <v>0</v>
      </c>
      <c r="AW150" s="2">
        <f>INDEX('2014'!$C$52:$C$180,'16 Year_History_Results'!CM150)</f>
        <v>0</v>
      </c>
      <c r="AX150" s="2">
        <f>INDEX('2015'!$E$52:$E$308,'16 Year_History_Results'!CN150)</f>
        <v>0</v>
      </c>
      <c r="AY150" s="147">
        <f>INDEX('2016'!$E$52:$E$308,'16 Year_History_Results'!CO150)</f>
        <v>20</v>
      </c>
      <c r="AZ150" s="2"/>
      <c r="BA150" s="2"/>
      <c r="BB150">
        <f t="shared" si="97"/>
        <v>708</v>
      </c>
      <c r="BC150" s="110"/>
      <c r="BD150" s="2"/>
      <c r="BE150" s="146">
        <f>INDEX('2001'!$B$44:$B$140,'16 Year_History_Results'!BZ150)</f>
        <v>0</v>
      </c>
      <c r="BF150" s="2">
        <f>INDEX('2002'!$B$44:$B$140,'16 Year_History_Results'!CA150)</f>
        <v>0</v>
      </c>
      <c r="BG150" s="2">
        <f>INDEX('2003'!$B$44:$B$140,'16 Year_History_Results'!CB150)</f>
        <v>0</v>
      </c>
      <c r="BH150" s="2">
        <f>INDEX('2004'!$B$44:$B$140,'16 Year_History_Results'!CC150)</f>
        <v>0</v>
      </c>
      <c r="BI150" s="2">
        <f>INDEX('2005'!$B$44:$B$140,'16 Year_History_Results'!CD150)</f>
        <v>0</v>
      </c>
      <c r="BJ150" s="2">
        <f>INDEX('2006'!$B$44:$B$140,'16 Year_History_Results'!CE150)</f>
        <v>0</v>
      </c>
      <c r="BK150" s="2">
        <f>INDEX('2007'!$B$44:$B$140,'16 Year_History_Results'!CF150)</f>
        <v>0</v>
      </c>
      <c r="BL150" s="2">
        <f>INDEX('2008'!$B$44:$B$140,'16 Year_History_Results'!CG150)</f>
        <v>0</v>
      </c>
      <c r="BM150" s="2">
        <f>INDEX('2009'!$B$44:$B$140,'16 Year_History_Results'!CH150)</f>
        <v>14</v>
      </c>
      <c r="BN150" s="2">
        <f>INDEX('2010'!$B$44:$B$140,'16 Year_History_Results'!CI150)</f>
        <v>0</v>
      </c>
      <c r="BO150" s="2">
        <f>INDEX('2011'!$B$44:$B$140,'16 Year_History_Results'!CJ150)</f>
        <v>0</v>
      </c>
      <c r="BP150" s="2">
        <f>INDEX('2012'!$B$44:$B$140,'16 Year_History_Results'!CK150)</f>
        <v>0</v>
      </c>
      <c r="BQ150" s="2">
        <f>INDEX('2013'!$B$44:$B$140,'16 Year_History_Results'!CL150)</f>
        <v>0</v>
      </c>
      <c r="BR150" s="2">
        <f>INDEX('2014'!$B$52:$B$180,'16 Year_History_Results'!CM150)</f>
        <v>0</v>
      </c>
      <c r="BS150" s="147">
        <f>INDEX('2015'!$B$52:$B$308,'16 Year_History_Results'!CN150)</f>
        <v>0</v>
      </c>
      <c r="BT150" s="147">
        <f>INDEX('2016'!$B$52:$B$308,'16 Year_History_Results'!CO150)</f>
        <v>0</v>
      </c>
      <c r="BW150">
        <f t="shared" si="98"/>
        <v>708</v>
      </c>
      <c r="BX150" s="110"/>
      <c r="BY150" s="2"/>
      <c r="BZ150" s="146">
        <f>IF(ISNA(MATCH($BW150,'2001'!$A$44:$A$139,0)),97,MATCH($BW150,'2001'!$A$44:$A$139,0))</f>
        <v>97</v>
      </c>
      <c r="CA150" s="2">
        <f>IF(ISNA(MATCH($BW150,'2002'!$A$44:$A$139,0)),97,MATCH($BW150,'2002'!$A$44:$A$139,0))</f>
        <v>97</v>
      </c>
      <c r="CB150" s="2">
        <f>IF(ISNA(MATCH($BW150,'2003'!$A$44:$A$139,0)),97,MATCH($BW150,'2003'!$A$44:$A$139,0))</f>
        <v>97</v>
      </c>
      <c r="CC150" s="2">
        <f>IF(ISNA(MATCH($BW150,'2004'!$A$44:$A$139,0)),97,MATCH($BW150,'2004'!$A$44:$A$139,0))</f>
        <v>97</v>
      </c>
      <c r="CD150" s="2">
        <f>IF(ISNA(MATCH($BW150,'2005'!$A$44:$A$139,0)),97,MATCH($BW150,'2005'!$A$44:$A$139,0))</f>
        <v>97</v>
      </c>
      <c r="CE150" s="2">
        <f>IF(ISNA(MATCH($BW150,'2006'!$A$44:$A$139,0)),97,MATCH($BW150,'2006'!$A$44:$A$139,0))</f>
        <v>97</v>
      </c>
      <c r="CF150" s="2">
        <f>IF(ISNA(MATCH($BW150,'2007'!$A$44:$A$139,0)),97,MATCH($BW150,'2007'!$A$44:$A$139,0))</f>
        <v>97</v>
      </c>
      <c r="CG150" s="2">
        <f>IF(ISNA(MATCH($BW150,'2008'!$A$44:$A$139,0)),97,MATCH($BW150,'2008'!$A$44:$A$139,0))</f>
        <v>97</v>
      </c>
      <c r="CH150" s="2">
        <f>IF(ISNA(MATCH($BW150,'2009'!$A$44:$A$139,0)),97,MATCH($BW150,'2009'!$A$44:$A$139,0))</f>
        <v>51</v>
      </c>
      <c r="CI150" s="2">
        <f>IF(ISNA(MATCH($BW150,'2010'!$A$44:$A$139,0)),97,MATCH($BW150,'2010'!$A$44:$A$139,0))</f>
        <v>97</v>
      </c>
      <c r="CJ150" s="2">
        <f>IF(ISNA(MATCH($BW150,'2011'!$A$44:$A$139,0)),97,MATCH($BW150,'2011'!$A$44:$A$139,0))</f>
        <v>97</v>
      </c>
      <c r="CK150" s="2">
        <f>IF(ISNA(MATCH($BW150,'2012'!$A$44:$A$139,0)),97,MATCH($BW150,'2012'!$A$44:$A$139,0))</f>
        <v>97</v>
      </c>
      <c r="CL150" s="2">
        <f>IF(ISNA(MATCH($BW150,'2013'!$A$44:$A$139,0)),97,MATCH($BW150,'2013'!$A$44:$A$139,0))</f>
        <v>97</v>
      </c>
      <c r="CM150" s="2">
        <f>IF(ISNA(MATCH($BW150,'2014'!$A$52:$A$179,0)),129,MATCH($BW150,'2014'!$A$52:$A$179,0))</f>
        <v>129</v>
      </c>
      <c r="CN150" s="147">
        <f>IF(ISNA(MATCH($BW150,'2015'!$A$52:$A$307,0)),257,MATCH($BW150,'2015'!$A$52:$A$307,0))</f>
        <v>257</v>
      </c>
      <c r="CO150" s="147">
        <f>IF(ISNA(MATCH($BW150,'2016'!$A$52:$A$307,0)),257,MATCH($BW150,'2016'!$A$52:$A$307,0))</f>
        <v>68</v>
      </c>
      <c r="CQ150">
        <f t="shared" si="99"/>
        <v>708</v>
      </c>
      <c r="CR150" s="281"/>
      <c r="CS150" s="279"/>
      <c r="CT150" s="278">
        <f t="shared" si="100"/>
        <v>0</v>
      </c>
      <c r="CU150" s="279">
        <f t="shared" si="86"/>
        <v>0</v>
      </c>
      <c r="CV150" s="279">
        <f t="shared" si="87"/>
        <v>0</v>
      </c>
      <c r="CW150" s="279">
        <f t="shared" si="88"/>
        <v>0</v>
      </c>
      <c r="CX150" s="279">
        <f t="shared" si="89"/>
        <v>0</v>
      </c>
      <c r="CY150" s="279">
        <f t="shared" si="90"/>
        <v>0</v>
      </c>
      <c r="CZ150" s="279">
        <f t="shared" si="91"/>
        <v>0</v>
      </c>
      <c r="DA150" s="279">
        <f t="shared" si="92"/>
        <v>0</v>
      </c>
      <c r="DB150" s="279">
        <f t="shared" si="93"/>
        <v>14</v>
      </c>
      <c r="DC150" s="279">
        <f t="shared" si="101"/>
        <v>9.3323999999999998</v>
      </c>
      <c r="DD150" s="279">
        <f t="shared" si="102"/>
        <v>6.2209778399999998</v>
      </c>
      <c r="DE150" s="279">
        <f t="shared" si="103"/>
        <v>4.1469038281439996</v>
      </c>
      <c r="DF150" s="279">
        <f t="shared" si="104"/>
        <v>2.7643260918407901</v>
      </c>
      <c r="DG150" s="279">
        <f t="shared" si="105"/>
        <v>1.8426997728210706</v>
      </c>
      <c r="DH150" s="280">
        <f t="shared" si="122"/>
        <v>1.2283436685625255</v>
      </c>
      <c r="DI150" s="280">
        <f t="shared" si="123"/>
        <v>20.81881388946378</v>
      </c>
      <c r="DJ150" s="154">
        <f t="shared" si="94"/>
        <v>359</v>
      </c>
      <c r="DK150" s="279">
        <f t="shared" si="106"/>
        <v>708</v>
      </c>
      <c r="DL150" s="97"/>
      <c r="DM150" s="154"/>
      <c r="DN150" s="267">
        <f t="shared" si="107"/>
        <v>0</v>
      </c>
      <c r="DO150" s="154">
        <f t="shared" si="108"/>
        <v>0</v>
      </c>
      <c r="DP150" s="154">
        <f t="shared" si="109"/>
        <v>0</v>
      </c>
      <c r="DQ150" s="154">
        <f t="shared" si="110"/>
        <v>0</v>
      </c>
      <c r="DR150" s="154">
        <f t="shared" si="111"/>
        <v>0</v>
      </c>
      <c r="DS150" s="154">
        <f t="shared" si="112"/>
        <v>0</v>
      </c>
      <c r="DT150" s="154">
        <f t="shared" si="113"/>
        <v>0</v>
      </c>
      <c r="DU150" s="154">
        <f t="shared" si="114"/>
        <v>0</v>
      </c>
      <c r="DV150" s="154">
        <f t="shared" si="115"/>
        <v>14</v>
      </c>
      <c r="DW150" s="154">
        <f t="shared" si="116"/>
        <v>14</v>
      </c>
      <c r="DX150" s="154">
        <f t="shared" si="117"/>
        <v>14</v>
      </c>
      <c r="DY150" s="154">
        <f t="shared" si="118"/>
        <v>14</v>
      </c>
      <c r="DZ150" s="154">
        <f t="shared" si="119"/>
        <v>14</v>
      </c>
      <c r="EA150" s="154">
        <f t="shared" si="120"/>
        <v>14</v>
      </c>
      <c r="EB150" s="264">
        <f t="shared" si="124"/>
        <v>14</v>
      </c>
      <c r="EC150" s="264">
        <f t="shared" si="125"/>
        <v>34</v>
      </c>
      <c r="ED150" s="154">
        <f t="shared" si="95"/>
        <v>369</v>
      </c>
    </row>
    <row r="151" spans="2:137" ht="13" thickBot="1" x14ac:dyDescent="0.3">
      <c r="B151" s="131">
        <v>68</v>
      </c>
      <c r="C151" s="50">
        <f t="shared" si="84"/>
        <v>7</v>
      </c>
      <c r="D151" s="50">
        <f t="shared" si="96"/>
        <v>0</v>
      </c>
      <c r="E151" s="97"/>
      <c r="F151" s="2">
        <f t="shared" si="121"/>
        <v>146</v>
      </c>
      <c r="G151" s="487">
        <v>2046</v>
      </c>
      <c r="H151" s="98">
        <f>15- COUNTIF(L151:AC151,"#N/A")</f>
        <v>4</v>
      </c>
      <c r="I151" s="131">
        <f>SUM(AH151:AY151)+SUM(BE151:BT151)</f>
        <v>48</v>
      </c>
      <c r="J151" s="398">
        <f>DI151</f>
        <v>20.554226128182801</v>
      </c>
      <c r="K151" s="456" t="str">
        <f>IF(ISNUMBER(MATCH(G151,'[4]OPR data'!$A$3:$A$2900,0)),"Y","N")</f>
        <v>Y</v>
      </c>
      <c r="L151" s="110"/>
      <c r="M151" s="233"/>
      <c r="N151" s="469" t="e">
        <f>(INDEX(Finish_table!R$4:R$83,MATCH('16 Year_History_Results'!$G151,Finish_table!S$4:S$83,0),1))</f>
        <v>#N/A</v>
      </c>
      <c r="O151" s="233" t="e">
        <f>(INDEX(Finish_table!Z$4:Z$99,MATCH('16 Year_History_Results'!$G151,Finish_table!AA$4:AA$99,0),1))</f>
        <v>#N/A</v>
      </c>
      <c r="P151" s="233" t="e">
        <f>(INDEX(Finish_table!AI$4:AI$99,MATCH('16 Year_History_Results'!$G151,Finish_table!AJ$4:AJ$99,0),1))</f>
        <v>#N/A</v>
      </c>
      <c r="Q151" s="233" t="e">
        <f>(INDEX(Finish_table!AR$4:AR$99,MATCH('16 Year_History_Results'!$G151,Finish_table!AS$4:AS$99,0),1))</f>
        <v>#N/A</v>
      </c>
      <c r="R151" s="233" t="e">
        <f>(INDEX(Finish_table!BA$4:BA$99,MATCH('16 Year_History_Results'!$G151,Finish_table!BB$4:BB$99,0),1))</f>
        <v>#N/A</v>
      </c>
      <c r="S151" s="233" t="e">
        <f>(INDEX(Finish_table!BJ$4:BJ$99,MATCH('16 Year_History_Results'!$G151,Finish_table!BK$4:BK$99,0),1))</f>
        <v>#N/A</v>
      </c>
      <c r="T151" s="233" t="e">
        <f>(INDEX(Finish_table!BS$4:BS$99,MATCH('16 Year_History_Results'!$G151,Finish_table!BT$4:BT$99,0),1))</f>
        <v>#N/A</v>
      </c>
      <c r="U151" s="233" t="str">
        <f>(INDEX(Finish_table!CB$4:CB$99,MATCH('16 Year_History_Results'!$G151,Finish_table!CC$4:CC$99,0),1))</f>
        <v>QF</v>
      </c>
      <c r="V151" s="233" t="e">
        <f>(INDEX(Finish_table!CK$4:CK$99,MATCH('16 Year_History_Results'!$G151,Finish_table!CL$4:CL$99,0),1))</f>
        <v>#N/A</v>
      </c>
      <c r="W151" s="233" t="e">
        <f>(INDEX(Finish_table!CT$4:CT$99,MATCH('16 Year_History_Results'!$G151,Finish_table!CU$4:CU$99,0),1))</f>
        <v>#N/A</v>
      </c>
      <c r="X151" s="233" t="str">
        <f>(INDEX(Finish_table!DC$4:DC$99,MATCH('16 Year_History_Results'!$G151,Finish_table!DD$4:DD$99,0),1))</f>
        <v>QF</v>
      </c>
      <c r="Y151" s="233" t="str">
        <f>(INDEX(Finish_table!DL$4:DL$99,MATCH('16 Year_History_Results'!$G151,Finish_table!DM$4:DM$99,0),1))</f>
        <v>QF</v>
      </c>
      <c r="Z151" s="233" t="e">
        <f>(INDEX(Finish_table!DU$4:DU$99,MATCH('16 Year_History_Results'!$G151,Finish_table!DV$4:DV$99,0),1))</f>
        <v>#N/A</v>
      </c>
      <c r="AA151" s="233" t="e">
        <f>(INDEX(Finish_table!ED$4:ED$140,MATCH('16 Year_History_Results'!$G151,Finish_table!EE$4:EE$140,0),1))</f>
        <v>#N/A</v>
      </c>
      <c r="AB151" s="233" t="str">
        <f>(INDEX(Finish_table!EM$4:EM$224,MATCH('16 Year_History_Results'!$G151,Finish_table!EN$4:EN$224,0),1))</f>
        <v>F</v>
      </c>
      <c r="AC151" s="253" t="str">
        <f>(INDEX(Finish_table!EW$4:EW$224,MATCH('16 Year_History_Results'!$G151,Finish_table!EX$4:EX$224,0),1))</f>
        <v>QF</v>
      </c>
      <c r="AD151" s="2"/>
      <c r="AE151" s="97"/>
      <c r="AG151">
        <f t="shared" si="85"/>
        <v>2046</v>
      </c>
      <c r="AH151" s="110"/>
      <c r="AI151" s="2"/>
      <c r="AJ151" s="146">
        <f>INDEX('2001'!$C$44:$C$140,'16 Year_History_Results'!BZ151)</f>
        <v>0</v>
      </c>
      <c r="AK151" s="2">
        <f>INDEX('2002'!$C$44:$C$140,'16 Year_History_Results'!CA151)</f>
        <v>0</v>
      </c>
      <c r="AL151" s="2">
        <f>INDEX('2003'!$C$44:$C$140,'16 Year_History_Results'!CB151)</f>
        <v>0</v>
      </c>
      <c r="AM151" s="2">
        <f>INDEX('2004'!$C$44:$C$140,'16 Year_History_Results'!CC151)</f>
        <v>0</v>
      </c>
      <c r="AN151" s="2">
        <f>INDEX('2005'!$C$44:$C$140,'16 Year_History_Results'!CD151)</f>
        <v>0</v>
      </c>
      <c r="AO151" s="2">
        <f>INDEX('2006'!$C$44:$C$140,'16 Year_History_Results'!CE151)</f>
        <v>0</v>
      </c>
      <c r="AP151" s="2">
        <f>INDEX('2007'!$C$44:$C$140,'16 Year_History_Results'!CF151)</f>
        <v>0</v>
      </c>
      <c r="AQ151" s="2">
        <f>INDEX('2008'!$C$44:$C$140,'16 Year_History_Results'!CG151)</f>
        <v>0</v>
      </c>
      <c r="AR151" s="2">
        <f>INDEX('2009'!$C$44:$C$140,'16 Year_History_Results'!CH151)</f>
        <v>0</v>
      </c>
      <c r="AS151" s="2">
        <f>INDEX('2010'!$C$44:$C$140,'16 Year_History_Results'!CI151)</f>
        <v>0</v>
      </c>
      <c r="AT151" s="2">
        <f>INDEX('2011'!$C$44:$C$140,'16 Year_History_Results'!CJ151)</f>
        <v>0</v>
      </c>
      <c r="AU151" s="2">
        <f>INDEX('2012'!$C$44:$C$140,'16 Year_History_Results'!CK151)</f>
        <v>0</v>
      </c>
      <c r="AV151" s="2">
        <f>INDEX('2013'!$C$44:$C$140,'16 Year_History_Results'!CL151)</f>
        <v>0</v>
      </c>
      <c r="AW151" s="2">
        <f>INDEX('2014'!$C$52:$C$180,'16 Year_History_Results'!CM151)</f>
        <v>0</v>
      </c>
      <c r="AX151" s="2">
        <f>INDEX('2015'!$E$52:$E$308,'16 Year_History_Results'!CN151)</f>
        <v>20</v>
      </c>
      <c r="AY151" s="147">
        <f>INDEX('2016'!$E$52:$E$308,'16 Year_History_Results'!CO151)</f>
        <v>0</v>
      </c>
      <c r="AZ151" s="2"/>
      <c r="BA151" s="2"/>
      <c r="BB151">
        <f t="shared" si="97"/>
        <v>2046</v>
      </c>
      <c r="BC151" s="110"/>
      <c r="BD151" s="2"/>
      <c r="BE151" s="146">
        <f>INDEX('2001'!$B$44:$B$140,'16 Year_History_Results'!BZ151)</f>
        <v>0</v>
      </c>
      <c r="BF151" s="2">
        <f>INDEX('2002'!$B$44:$B$140,'16 Year_History_Results'!CA151)</f>
        <v>0</v>
      </c>
      <c r="BG151" s="2">
        <f>INDEX('2003'!$B$44:$B$140,'16 Year_History_Results'!CB151)</f>
        <v>0</v>
      </c>
      <c r="BH151" s="2">
        <f>INDEX('2004'!$B$44:$B$140,'16 Year_History_Results'!CC151)</f>
        <v>0</v>
      </c>
      <c r="BI151" s="2">
        <f>INDEX('2005'!$B$44:$B$140,'16 Year_History_Results'!CD151)</f>
        <v>0</v>
      </c>
      <c r="BJ151" s="2">
        <f>INDEX('2006'!$B$44:$B$140,'16 Year_History_Results'!CE151)</f>
        <v>0</v>
      </c>
      <c r="BK151" s="2">
        <f>INDEX('2007'!$B$44:$B$140,'16 Year_History_Results'!CF151)</f>
        <v>0</v>
      </c>
      <c r="BL151" s="2">
        <f>INDEX('2008'!$B$44:$B$140,'16 Year_History_Results'!CG151)</f>
        <v>5</v>
      </c>
      <c r="BM151" s="2">
        <f>INDEX('2009'!$B$44:$B$140,'16 Year_History_Results'!CH151)</f>
        <v>0</v>
      </c>
      <c r="BN151" s="2">
        <f>INDEX('2010'!$B$44:$B$140,'16 Year_History_Results'!CI151)</f>
        <v>0</v>
      </c>
      <c r="BO151" s="2">
        <f>INDEX('2011'!$B$44:$B$140,'16 Year_History_Results'!CJ151)</f>
        <v>8</v>
      </c>
      <c r="BP151" s="2">
        <f>INDEX('2012'!$B$44:$B$140,'16 Year_History_Results'!CK151)</f>
        <v>10</v>
      </c>
      <c r="BQ151" s="2">
        <f>INDEX('2013'!$B$44:$B$140,'16 Year_History_Results'!CL151)</f>
        <v>0</v>
      </c>
      <c r="BR151" s="2">
        <f>INDEX('2014'!$B$52:$B$180,'16 Year_History_Results'!CM151)</f>
        <v>0</v>
      </c>
      <c r="BS151" s="147">
        <f>INDEX('2015'!$B$52:$B$308,'16 Year_History_Results'!CN151)</f>
        <v>3</v>
      </c>
      <c r="BT151" s="147">
        <f>INDEX('2016'!$B$52:$B$308,'16 Year_History_Results'!CO151)</f>
        <v>2</v>
      </c>
      <c r="BW151">
        <f t="shared" si="98"/>
        <v>2046</v>
      </c>
      <c r="BX151" s="110"/>
      <c r="BY151" s="2"/>
      <c r="BZ151" s="146">
        <f>IF(ISNA(MATCH($BW151,'2001'!$A$44:$A$139,0)),97,MATCH($BW151,'2001'!$A$44:$A$139,0))</f>
        <v>97</v>
      </c>
      <c r="CA151" s="2">
        <f>IF(ISNA(MATCH($BW151,'2002'!$A$44:$A$139,0)),97,MATCH($BW151,'2002'!$A$44:$A$139,0))</f>
        <v>97</v>
      </c>
      <c r="CB151" s="2">
        <f>IF(ISNA(MATCH($BW151,'2003'!$A$44:$A$139,0)),97,MATCH($BW151,'2003'!$A$44:$A$139,0))</f>
        <v>97</v>
      </c>
      <c r="CC151" s="2">
        <f>IF(ISNA(MATCH($BW151,'2004'!$A$44:$A$139,0)),97,MATCH($BW151,'2004'!$A$44:$A$139,0))</f>
        <v>97</v>
      </c>
      <c r="CD151" s="2">
        <f>IF(ISNA(MATCH($BW151,'2005'!$A$44:$A$139,0)),97,MATCH($BW151,'2005'!$A$44:$A$139,0))</f>
        <v>97</v>
      </c>
      <c r="CE151" s="2">
        <f>IF(ISNA(MATCH($BW151,'2006'!$A$44:$A$139,0)),97,MATCH($BW151,'2006'!$A$44:$A$139,0))</f>
        <v>97</v>
      </c>
      <c r="CF151" s="2">
        <f>IF(ISNA(MATCH($BW151,'2007'!$A$44:$A$139,0)),97,MATCH($BW151,'2007'!$A$44:$A$139,0))</f>
        <v>97</v>
      </c>
      <c r="CG151" s="2">
        <f>IF(ISNA(MATCH($BW151,'2008'!$A$44:$A$139,0)),97,MATCH($BW151,'2008'!$A$44:$A$139,0))</f>
        <v>87</v>
      </c>
      <c r="CH151" s="2">
        <f>IF(ISNA(MATCH($BW151,'2009'!$A$44:$A$139,0)),97,MATCH($BW151,'2009'!$A$44:$A$139,0))</f>
        <v>97</v>
      </c>
      <c r="CI151" s="2">
        <f>IF(ISNA(MATCH($BW151,'2010'!$A$44:$A$139,0)),97,MATCH($BW151,'2010'!$A$44:$A$139,0))</f>
        <v>97</v>
      </c>
      <c r="CJ151" s="2">
        <f>IF(ISNA(MATCH($BW151,'2011'!$A$44:$A$139,0)),97,MATCH($BW151,'2011'!$A$44:$A$139,0))</f>
        <v>77</v>
      </c>
      <c r="CK151" s="2">
        <f>IF(ISNA(MATCH($BW151,'2012'!$A$44:$A$139,0)),97,MATCH($BW151,'2012'!$A$44:$A$139,0))</f>
        <v>71</v>
      </c>
      <c r="CL151" s="2">
        <f>IF(ISNA(MATCH($BW151,'2013'!$A$44:$A$139,0)),97,MATCH($BW151,'2013'!$A$44:$A$139,0))</f>
        <v>97</v>
      </c>
      <c r="CM151" s="2">
        <f>IF(ISNA(MATCH($BW151,'2014'!$A$52:$A$179,0)),129,MATCH($BW151,'2014'!$A$52:$A$179,0))</f>
        <v>129</v>
      </c>
      <c r="CN151" s="147">
        <f>IF(ISNA(MATCH($BW151,'2015'!$A$52:$A$307,0)),257,MATCH($BW151,'2015'!$A$52:$A$307,0))</f>
        <v>140</v>
      </c>
      <c r="CO151" s="147">
        <f>IF(ISNA(MATCH($BW151,'2016'!$A$52:$A$307,0)),257,MATCH($BW151,'2016'!$A$52:$A$307,0))</f>
        <v>140</v>
      </c>
      <c r="CQ151">
        <f t="shared" si="99"/>
        <v>2046</v>
      </c>
      <c r="CR151" s="281"/>
      <c r="CS151" s="279"/>
      <c r="CT151" s="278">
        <f t="shared" si="100"/>
        <v>0</v>
      </c>
      <c r="CU151" s="279">
        <f t="shared" si="86"/>
        <v>0</v>
      </c>
      <c r="CV151" s="279">
        <f t="shared" si="87"/>
        <v>0</v>
      </c>
      <c r="CW151" s="279">
        <f t="shared" si="88"/>
        <v>0</v>
      </c>
      <c r="CX151" s="279">
        <f t="shared" si="89"/>
        <v>0</v>
      </c>
      <c r="CY151" s="279">
        <f t="shared" si="90"/>
        <v>0</v>
      </c>
      <c r="CZ151" s="279">
        <f t="shared" si="91"/>
        <v>0</v>
      </c>
      <c r="DA151" s="279">
        <f t="shared" si="92"/>
        <v>5</v>
      </c>
      <c r="DB151" s="279">
        <f t="shared" si="93"/>
        <v>3.3329999999999997</v>
      </c>
      <c r="DC151" s="279">
        <f t="shared" si="101"/>
        <v>2.2217777999999999</v>
      </c>
      <c r="DD151" s="279">
        <f t="shared" si="102"/>
        <v>9.4810370814800002</v>
      </c>
      <c r="DE151" s="279">
        <f t="shared" si="103"/>
        <v>16.320059318514566</v>
      </c>
      <c r="DF151" s="279">
        <f t="shared" si="104"/>
        <v>10.878951541721809</v>
      </c>
      <c r="DG151" s="279">
        <f t="shared" si="105"/>
        <v>7.2519090977117582</v>
      </c>
      <c r="DH151" s="280">
        <f t="shared" si="122"/>
        <v>27.834122604534656</v>
      </c>
      <c r="DI151" s="280">
        <f t="shared" si="123"/>
        <v>20.554226128182801</v>
      </c>
      <c r="DJ151" s="154">
        <f t="shared" si="94"/>
        <v>91</v>
      </c>
      <c r="DK151" s="279">
        <f t="shared" si="106"/>
        <v>2046</v>
      </c>
      <c r="DL151" s="97"/>
      <c r="DM151" s="154"/>
      <c r="DN151" s="267">
        <f t="shared" si="107"/>
        <v>0</v>
      </c>
      <c r="DO151" s="154">
        <f t="shared" si="108"/>
        <v>0</v>
      </c>
      <c r="DP151" s="154">
        <f t="shared" si="109"/>
        <v>0</v>
      </c>
      <c r="DQ151" s="154">
        <f t="shared" si="110"/>
        <v>0</v>
      </c>
      <c r="DR151" s="154">
        <f t="shared" si="111"/>
        <v>0</v>
      </c>
      <c r="DS151" s="154">
        <f t="shared" si="112"/>
        <v>0</v>
      </c>
      <c r="DT151" s="154">
        <f t="shared" si="113"/>
        <v>0</v>
      </c>
      <c r="DU151" s="154">
        <f t="shared" si="114"/>
        <v>5</v>
      </c>
      <c r="DV151" s="154">
        <f t="shared" si="115"/>
        <v>5</v>
      </c>
      <c r="DW151" s="154">
        <f t="shared" si="116"/>
        <v>5</v>
      </c>
      <c r="DX151" s="154">
        <f t="shared" si="117"/>
        <v>13</v>
      </c>
      <c r="DY151" s="154">
        <f t="shared" si="118"/>
        <v>23</v>
      </c>
      <c r="DZ151" s="154">
        <f t="shared" si="119"/>
        <v>23</v>
      </c>
      <c r="EA151" s="154">
        <f t="shared" si="120"/>
        <v>23</v>
      </c>
      <c r="EB151" s="264">
        <f t="shared" si="124"/>
        <v>46</v>
      </c>
      <c r="EC151" s="264">
        <f t="shared" si="125"/>
        <v>48</v>
      </c>
      <c r="ED151" s="154">
        <f t="shared" si="95"/>
        <v>177</v>
      </c>
    </row>
    <row r="152" spans="2:137" ht="13" thickBot="1" x14ac:dyDescent="0.3">
      <c r="B152" s="131">
        <v>68</v>
      </c>
      <c r="C152" s="50">
        <f t="shared" si="84"/>
        <v>8</v>
      </c>
      <c r="D152" s="50">
        <f t="shared" si="96"/>
        <v>0</v>
      </c>
      <c r="E152" s="97"/>
      <c r="F152" s="2">
        <f t="shared" si="121"/>
        <v>147</v>
      </c>
      <c r="G152" s="494">
        <v>573</v>
      </c>
      <c r="H152" s="98">
        <f>15- COUNTIF(L152:AC152,"#N/A")</f>
        <v>4</v>
      </c>
      <c r="I152" s="131">
        <f>SUM(AH152:AY152)+SUM(BE152:BT152)</f>
        <v>88</v>
      </c>
      <c r="J152" s="398">
        <f>DI152</f>
        <v>20.55350124809981</v>
      </c>
      <c r="K152" s="456" t="str">
        <f>IF(ISNUMBER(MATCH(G152,'[4]OPR data'!$A$3:$A$2900,0)),"Y","N")</f>
        <v>Y</v>
      </c>
      <c r="L152" s="110"/>
      <c r="M152" s="233"/>
      <c r="N152" s="469" t="str">
        <f>(INDEX(Finish_table!R$4:R$83,MATCH('16 Year_History_Results'!$G152,Finish_table!S$4:S$83,0),1))</f>
        <v>SF</v>
      </c>
      <c r="O152" s="233" t="e">
        <f>(INDEX(Finish_table!Z$4:Z$99,MATCH('16 Year_History_Results'!$G152,Finish_table!AA$4:AA$99,0),1))</f>
        <v>#N/A</v>
      </c>
      <c r="P152" s="233" t="e">
        <f>(INDEX(Finish_table!AI$4:AI$99,MATCH('16 Year_History_Results'!$G152,Finish_table!AJ$4:AJ$99,0),1))</f>
        <v>#N/A</v>
      </c>
      <c r="Q152" s="233" t="e">
        <f>(INDEX(Finish_table!AR$4:AR$99,MATCH('16 Year_History_Results'!$G152,Finish_table!AS$4:AS$99,0),1))</f>
        <v>#N/A</v>
      </c>
      <c r="R152" s="233" t="e">
        <f>(INDEX(Finish_table!BA$4:BA$99,MATCH('16 Year_History_Results'!$G152,Finish_table!BB$4:BB$99,0),1))</f>
        <v>#N/A</v>
      </c>
      <c r="S152" s="233" t="e">
        <f>(INDEX(Finish_table!BJ$4:BJ$99,MATCH('16 Year_History_Results'!$G152,Finish_table!BK$4:BK$99,0),1))</f>
        <v>#N/A</v>
      </c>
      <c r="T152" s="233" t="e">
        <f>(INDEX(Finish_table!BS$4:BS$99,MATCH('16 Year_History_Results'!$G152,Finish_table!BT$4:BT$99,0),1))</f>
        <v>#N/A</v>
      </c>
      <c r="U152" s="233" t="e">
        <f>(INDEX(Finish_table!CB$4:CB$99,MATCH('16 Year_History_Results'!$G152,Finish_table!CC$4:CC$99,0),1))</f>
        <v>#N/A</v>
      </c>
      <c r="V152" s="233" t="e">
        <f>(INDEX(Finish_table!CK$4:CK$99,MATCH('16 Year_History_Results'!$G152,Finish_table!CL$4:CL$99,0),1))</f>
        <v>#N/A</v>
      </c>
      <c r="W152" s="233" t="str">
        <f>(INDEX(Finish_table!CT$4:CT$99,MATCH('16 Year_History_Results'!$G152,Finish_table!CU$4:CU$99,0),1))</f>
        <v>QF</v>
      </c>
      <c r="X152" s="233" t="e">
        <f>(INDEX(Finish_table!DC$4:DC$99,MATCH('16 Year_History_Results'!$G152,Finish_table!DD$4:DD$99,0),1))</f>
        <v>#N/A</v>
      </c>
      <c r="Y152" s="233" t="str">
        <f>(INDEX(Finish_table!DL$4:DL$99,MATCH('16 Year_History_Results'!$G152,Finish_table!DM$4:DM$99,0),1))</f>
        <v>SF</v>
      </c>
      <c r="Z152" s="233" t="e">
        <f>(INDEX(Finish_table!DU$4:DU$99,MATCH('16 Year_History_Results'!$G152,Finish_table!DV$4:DV$99,0),1))</f>
        <v>#N/A</v>
      </c>
      <c r="AA152" s="233" t="str">
        <f>(INDEX(Finish_table!ED$4:ED$140,MATCH('16 Year_History_Results'!$G152,Finish_table!EE$4:EE$140,0),1))</f>
        <v>F</v>
      </c>
      <c r="AB152" s="233" t="str">
        <f>(INDEX(Finish_table!EM$4:EM$224,MATCH('16 Year_History_Results'!$G152,Finish_table!EN$4:EN$224,0),1))</f>
        <v>QF</v>
      </c>
      <c r="AC152" s="253" t="e">
        <f>(INDEX(Finish_table!EW$4:EW$224,MATCH('16 Year_History_Results'!$G152,Finish_table!EX$4:EX$224,0),1))</f>
        <v>#N/A</v>
      </c>
      <c r="AD152" s="2"/>
      <c r="AE152" s="97"/>
      <c r="AG152">
        <f t="shared" si="85"/>
        <v>573</v>
      </c>
      <c r="AH152" s="110"/>
      <c r="AI152" s="2"/>
      <c r="AJ152" s="146">
        <f>INDEX('2001'!$C$44:$C$140,'16 Year_History_Results'!BZ152)</f>
        <v>20</v>
      </c>
      <c r="AK152" s="2">
        <f>INDEX('2002'!$C$44:$C$140,'16 Year_History_Results'!CA152)</f>
        <v>0</v>
      </c>
      <c r="AL152" s="2">
        <f>INDEX('2003'!$C$44:$C$140,'16 Year_History_Results'!CB152)</f>
        <v>0</v>
      </c>
      <c r="AM152" s="2">
        <f>INDEX('2004'!$C$44:$C$140,'16 Year_History_Results'!CC152)</f>
        <v>0</v>
      </c>
      <c r="AN152" s="2">
        <f>INDEX('2005'!$C$44:$C$140,'16 Year_History_Results'!CD152)</f>
        <v>0</v>
      </c>
      <c r="AO152" s="2">
        <f>INDEX('2006'!$C$44:$C$140,'16 Year_History_Results'!CE152)</f>
        <v>0</v>
      </c>
      <c r="AP152" s="2">
        <f>INDEX('2007'!$C$44:$C$140,'16 Year_History_Results'!CF152)</f>
        <v>0</v>
      </c>
      <c r="AQ152" s="2">
        <f>INDEX('2008'!$C$44:$C$140,'16 Year_History_Results'!CG152)</f>
        <v>0</v>
      </c>
      <c r="AR152" s="2">
        <f>INDEX('2009'!$C$44:$C$140,'16 Year_History_Results'!CH152)</f>
        <v>0</v>
      </c>
      <c r="AS152" s="2">
        <f>INDEX('2010'!$C$44:$C$140,'16 Year_History_Results'!CI152)</f>
        <v>0</v>
      </c>
      <c r="AT152" s="2">
        <f>INDEX('2011'!$C$44:$C$140,'16 Year_History_Results'!CJ152)</f>
        <v>0</v>
      </c>
      <c r="AU152" s="2">
        <f>INDEX('2012'!$C$44:$C$140,'16 Year_History_Results'!CK152)</f>
        <v>10</v>
      </c>
      <c r="AV152" s="2">
        <f>INDEX('2013'!$C$44:$C$140,'16 Year_History_Results'!CL152)</f>
        <v>0</v>
      </c>
      <c r="AW152" s="2">
        <f>INDEX('2014'!$C$52:$C$180,'16 Year_History_Results'!CM152)</f>
        <v>20</v>
      </c>
      <c r="AX152" s="2">
        <f>INDEX('2015'!$E$52:$E$308,'16 Year_History_Results'!CN152)</f>
        <v>0</v>
      </c>
      <c r="AY152" s="147">
        <f>INDEX('2016'!$E$52:$E$308,'16 Year_History_Results'!CO152)</f>
        <v>0</v>
      </c>
      <c r="AZ152" s="2"/>
      <c r="BA152" s="2"/>
      <c r="BB152">
        <f t="shared" si="97"/>
        <v>573</v>
      </c>
      <c r="BC152" s="110"/>
      <c r="BD152" s="2"/>
      <c r="BE152" s="146">
        <f>INDEX('2001'!$B$44:$B$140,'16 Year_History_Results'!BZ152)</f>
        <v>7</v>
      </c>
      <c r="BF152" s="2">
        <f>INDEX('2002'!$B$44:$B$140,'16 Year_History_Results'!CA152)</f>
        <v>0</v>
      </c>
      <c r="BG152" s="2">
        <f>INDEX('2003'!$B$44:$B$140,'16 Year_History_Results'!CB152)</f>
        <v>0</v>
      </c>
      <c r="BH152" s="2">
        <f>INDEX('2004'!$B$44:$B$140,'16 Year_History_Results'!CC152)</f>
        <v>0</v>
      </c>
      <c r="BI152" s="2">
        <f>INDEX('2005'!$B$44:$B$140,'16 Year_History_Results'!CD152)</f>
        <v>0</v>
      </c>
      <c r="BJ152" s="2">
        <f>INDEX('2006'!$B$44:$B$140,'16 Year_History_Results'!CE152)</f>
        <v>0</v>
      </c>
      <c r="BK152" s="2">
        <f>INDEX('2007'!$B$44:$B$140,'16 Year_History_Results'!CF152)</f>
        <v>0</v>
      </c>
      <c r="BL152" s="2">
        <f>INDEX('2008'!$B$44:$B$140,'16 Year_History_Results'!CG152)</f>
        <v>0</v>
      </c>
      <c r="BM152" s="2">
        <f>INDEX('2009'!$B$44:$B$140,'16 Year_History_Results'!CH152)</f>
        <v>0</v>
      </c>
      <c r="BN152" s="2">
        <f>INDEX('2010'!$B$44:$B$140,'16 Year_History_Results'!CI152)</f>
        <v>11</v>
      </c>
      <c r="BO152" s="2">
        <f>INDEX('2011'!$B$44:$B$140,'16 Year_History_Results'!CJ152)</f>
        <v>0</v>
      </c>
      <c r="BP152" s="2">
        <f>INDEX('2012'!$B$44:$B$140,'16 Year_History_Results'!CK152)</f>
        <v>9</v>
      </c>
      <c r="BQ152" s="2">
        <f>INDEX('2013'!$B$44:$B$140,'16 Year_History_Results'!CL152)</f>
        <v>0</v>
      </c>
      <c r="BR152" s="2">
        <f>INDEX('2014'!$B$52:$B$180,'16 Year_History_Results'!CM152)</f>
        <v>2</v>
      </c>
      <c r="BS152" s="147">
        <f>INDEX('2015'!$B$52:$B$308,'16 Year_History_Results'!CN152)</f>
        <v>9</v>
      </c>
      <c r="BT152" s="147">
        <f>INDEX('2016'!$B$52:$B$308,'16 Year_History_Results'!CO152)</f>
        <v>0</v>
      </c>
      <c r="BW152">
        <f t="shared" si="98"/>
        <v>573</v>
      </c>
      <c r="BX152" s="110"/>
      <c r="BY152" s="2"/>
      <c r="BZ152" s="146">
        <f>IF(ISNA(MATCH($BW152,'2001'!$A$44:$A$139,0)),97,MATCH($BW152,'2001'!$A$44:$A$139,0))</f>
        <v>79</v>
      </c>
      <c r="CA152" s="2">
        <f>IF(ISNA(MATCH($BW152,'2002'!$A$44:$A$139,0)),97,MATCH($BW152,'2002'!$A$44:$A$139,0))</f>
        <v>97</v>
      </c>
      <c r="CB152" s="2">
        <f>IF(ISNA(MATCH($BW152,'2003'!$A$44:$A$139,0)),97,MATCH($BW152,'2003'!$A$44:$A$139,0))</f>
        <v>97</v>
      </c>
      <c r="CC152" s="2">
        <f>IF(ISNA(MATCH($BW152,'2004'!$A$44:$A$139,0)),97,MATCH($BW152,'2004'!$A$44:$A$139,0))</f>
        <v>97</v>
      </c>
      <c r="CD152" s="2">
        <f>IF(ISNA(MATCH($BW152,'2005'!$A$44:$A$139,0)),97,MATCH($BW152,'2005'!$A$44:$A$139,0))</f>
        <v>97</v>
      </c>
      <c r="CE152" s="2">
        <f>IF(ISNA(MATCH($BW152,'2006'!$A$44:$A$139,0)),97,MATCH($BW152,'2006'!$A$44:$A$139,0))</f>
        <v>97</v>
      </c>
      <c r="CF152" s="2">
        <f>IF(ISNA(MATCH($BW152,'2007'!$A$44:$A$139,0)),97,MATCH($BW152,'2007'!$A$44:$A$139,0))</f>
        <v>97</v>
      </c>
      <c r="CG152" s="2">
        <f>IF(ISNA(MATCH($BW152,'2008'!$A$44:$A$139,0)),97,MATCH($BW152,'2008'!$A$44:$A$139,0))</f>
        <v>97</v>
      </c>
      <c r="CH152" s="2">
        <f>IF(ISNA(MATCH($BW152,'2009'!$A$44:$A$139,0)),97,MATCH($BW152,'2009'!$A$44:$A$139,0))</f>
        <v>97</v>
      </c>
      <c r="CI152" s="2">
        <f>IF(ISNA(MATCH($BW152,'2010'!$A$44:$A$139,0)),97,MATCH($BW152,'2010'!$A$44:$A$139,0))</f>
        <v>42</v>
      </c>
      <c r="CJ152" s="2">
        <f>IF(ISNA(MATCH($BW152,'2011'!$A$44:$A$139,0)),97,MATCH($BW152,'2011'!$A$44:$A$139,0))</f>
        <v>97</v>
      </c>
      <c r="CK152" s="2">
        <f>IF(ISNA(MATCH($BW152,'2012'!$A$44:$A$139,0)),97,MATCH($BW152,'2012'!$A$44:$A$139,0))</f>
        <v>38</v>
      </c>
      <c r="CL152" s="2">
        <f>IF(ISNA(MATCH($BW152,'2013'!$A$44:$A$139,0)),97,MATCH($BW152,'2013'!$A$44:$A$139,0))</f>
        <v>97</v>
      </c>
      <c r="CM152" s="2">
        <f>IF(ISNA(MATCH($BW152,'2014'!$A$52:$A$179,0)),129,MATCH($BW152,'2014'!$A$52:$A$179,0))</f>
        <v>42</v>
      </c>
      <c r="CN152" s="147">
        <f>IF(ISNA(MATCH($BW152,'2015'!$A$52:$A$307,0)),257,MATCH($BW152,'2015'!$A$52:$A$307,0))</f>
        <v>67</v>
      </c>
      <c r="CO152" s="147">
        <f>IF(ISNA(MATCH($BW152,'2016'!$A$52:$A$307,0)),257,MATCH($BW152,'2016'!$A$52:$A$307,0))</f>
        <v>257</v>
      </c>
      <c r="CQ152">
        <f t="shared" si="99"/>
        <v>573</v>
      </c>
      <c r="CR152" s="281"/>
      <c r="CS152" s="279"/>
      <c r="CT152" s="278">
        <f t="shared" si="100"/>
        <v>27</v>
      </c>
      <c r="CU152" s="279">
        <f t="shared" si="86"/>
        <v>17.998200000000001</v>
      </c>
      <c r="CV152" s="279">
        <f t="shared" si="87"/>
        <v>11.99760012</v>
      </c>
      <c r="CW152" s="279">
        <f t="shared" si="88"/>
        <v>7.997600239991999</v>
      </c>
      <c r="CX152" s="279">
        <f t="shared" si="89"/>
        <v>5.3312003199786666</v>
      </c>
      <c r="CY152" s="279">
        <f t="shared" si="90"/>
        <v>3.5537781332977789</v>
      </c>
      <c r="CZ152" s="279">
        <f t="shared" si="91"/>
        <v>2.3689485036562994</v>
      </c>
      <c r="DA152" s="279">
        <f t="shared" si="92"/>
        <v>1.5791410725372892</v>
      </c>
      <c r="DB152" s="279">
        <f t="shared" si="93"/>
        <v>1.0526554389533569</v>
      </c>
      <c r="DC152" s="279">
        <f t="shared" si="101"/>
        <v>11.701700115606307</v>
      </c>
      <c r="DD152" s="279">
        <f t="shared" si="102"/>
        <v>7.8003532970631646</v>
      </c>
      <c r="DE152" s="279">
        <f t="shared" si="103"/>
        <v>24.199715507822305</v>
      </c>
      <c r="DF152" s="279">
        <f t="shared" si="104"/>
        <v>16.131530357514347</v>
      </c>
      <c r="DG152" s="279">
        <f t="shared" si="105"/>
        <v>32.753278136319061</v>
      </c>
      <c r="DH152" s="280">
        <f t="shared" si="122"/>
        <v>30.833335205670284</v>
      </c>
      <c r="DI152" s="280">
        <f t="shared" si="123"/>
        <v>20.55350124809981</v>
      </c>
      <c r="DJ152" s="154">
        <f t="shared" si="94"/>
        <v>82</v>
      </c>
      <c r="DK152" s="279">
        <f t="shared" si="106"/>
        <v>573</v>
      </c>
      <c r="DL152" s="97"/>
      <c r="DM152" s="154"/>
      <c r="DN152" s="267">
        <f t="shared" si="107"/>
        <v>27</v>
      </c>
      <c r="DO152" s="154">
        <f t="shared" si="108"/>
        <v>27</v>
      </c>
      <c r="DP152" s="154">
        <f t="shared" si="109"/>
        <v>27</v>
      </c>
      <c r="DQ152" s="154">
        <f t="shared" si="110"/>
        <v>27</v>
      </c>
      <c r="DR152" s="154">
        <f t="shared" si="111"/>
        <v>27</v>
      </c>
      <c r="DS152" s="154">
        <f t="shared" si="112"/>
        <v>27</v>
      </c>
      <c r="DT152" s="154">
        <f t="shared" si="113"/>
        <v>27</v>
      </c>
      <c r="DU152" s="154">
        <f t="shared" si="114"/>
        <v>27</v>
      </c>
      <c r="DV152" s="154">
        <f t="shared" si="115"/>
        <v>27</v>
      </c>
      <c r="DW152" s="154">
        <f t="shared" si="116"/>
        <v>38</v>
      </c>
      <c r="DX152" s="154">
        <f t="shared" si="117"/>
        <v>38</v>
      </c>
      <c r="DY152" s="154">
        <f t="shared" si="118"/>
        <v>57</v>
      </c>
      <c r="DZ152" s="154">
        <f t="shared" si="119"/>
        <v>57</v>
      </c>
      <c r="EA152" s="154">
        <f t="shared" si="120"/>
        <v>79</v>
      </c>
      <c r="EB152" s="264">
        <f t="shared" si="124"/>
        <v>88</v>
      </c>
      <c r="EC152" s="264">
        <f t="shared" si="125"/>
        <v>88</v>
      </c>
      <c r="ED152" s="154">
        <f t="shared" si="95"/>
        <v>101</v>
      </c>
    </row>
    <row r="153" spans="2:137" ht="13" thickBot="1" x14ac:dyDescent="0.3">
      <c r="B153" s="131">
        <v>68</v>
      </c>
      <c r="C153" s="50">
        <f t="shared" si="84"/>
        <v>9</v>
      </c>
      <c r="D153" s="50">
        <f t="shared" si="96"/>
        <v>9</v>
      </c>
      <c r="E153" s="97"/>
      <c r="F153" s="2">
        <f t="shared" si="121"/>
        <v>148</v>
      </c>
      <c r="G153" s="207">
        <v>1405</v>
      </c>
      <c r="H153" s="98">
        <f>15- COUNTIF(L153:AC153,"#N/A")</f>
        <v>1</v>
      </c>
      <c r="I153" s="131">
        <f>SUM(AH153:AY153)+SUM(BE153:BT153)</f>
        <v>36</v>
      </c>
      <c r="J153" s="398">
        <f>DI153</f>
        <v>20.123169646375317</v>
      </c>
      <c r="K153" s="456" t="str">
        <f>IF(ISNUMBER(MATCH(G153,'[4]OPR data'!$A$3:$A$2900,0)),"Y","N")</f>
        <v>Y</v>
      </c>
      <c r="L153" s="110"/>
      <c r="M153" s="233"/>
      <c r="N153" s="469" t="e">
        <f>(INDEX(Finish_table!R$4:R$83,MATCH('16 Year_History_Results'!$G153,Finish_table!S$4:S$83,0),1))</f>
        <v>#N/A</v>
      </c>
      <c r="O153" s="233" t="e">
        <f>(INDEX(Finish_table!Z$4:Z$99,MATCH('16 Year_History_Results'!$G153,Finish_table!AA$4:AA$99,0),1))</f>
        <v>#N/A</v>
      </c>
      <c r="P153" s="233" t="e">
        <f>(INDEX(Finish_table!AI$4:AI$99,MATCH('16 Year_History_Results'!$G153,Finish_table!AJ$4:AJ$99,0),1))</f>
        <v>#N/A</v>
      </c>
      <c r="Q153" s="233" t="str">
        <f>(INDEX(Finish_table!AR$4:AR$99,MATCH('16 Year_History_Results'!$G153,Finish_table!AS$4:AS$99,0),1))</f>
        <v>SF</v>
      </c>
      <c r="R153" s="233" t="e">
        <f>(INDEX(Finish_table!BA$4:BA$99,MATCH('16 Year_History_Results'!$G153,Finish_table!BB$4:BB$99,0),1))</f>
        <v>#N/A</v>
      </c>
      <c r="S153" s="233" t="e">
        <f>(INDEX(Finish_table!BJ$4:BJ$99,MATCH('16 Year_History_Results'!$G153,Finish_table!BK$4:BK$99,0),1))</f>
        <v>#N/A</v>
      </c>
      <c r="T153" s="233" t="e">
        <f>(INDEX(Finish_table!BS$4:BS$99,MATCH('16 Year_History_Results'!$G153,Finish_table!BT$4:BT$99,0),1))</f>
        <v>#N/A</v>
      </c>
      <c r="U153" s="233" t="e">
        <f>(INDEX(Finish_table!CB$4:CB$99,MATCH('16 Year_History_Results'!$G153,Finish_table!CC$4:CC$99,0),1))</f>
        <v>#N/A</v>
      </c>
      <c r="V153" s="233" t="e">
        <f>(INDEX(Finish_table!CK$4:CK$99,MATCH('16 Year_History_Results'!$G153,Finish_table!CL$4:CL$99,0),1))</f>
        <v>#N/A</v>
      </c>
      <c r="W153" s="233" t="e">
        <f>(INDEX(Finish_table!CT$4:CT$99,MATCH('16 Year_History_Results'!$G153,Finish_table!CU$4:CU$99,0),1))</f>
        <v>#N/A</v>
      </c>
      <c r="X153" s="233" t="e">
        <f>(INDEX(Finish_table!DC$4:DC$99,MATCH('16 Year_History_Results'!$G153,Finish_table!DD$4:DD$99,0),1))</f>
        <v>#N/A</v>
      </c>
      <c r="Y153" s="233" t="e">
        <f>(INDEX(Finish_table!DL$4:DL$99,MATCH('16 Year_History_Results'!$G153,Finish_table!DM$4:DM$99,0),1))</f>
        <v>#N/A</v>
      </c>
      <c r="Z153" s="233" t="e">
        <f>(INDEX(Finish_table!DU$4:DU$99,MATCH('16 Year_History_Results'!$G153,Finish_table!DV$4:DV$99,0),1))</f>
        <v>#N/A</v>
      </c>
      <c r="AA153" s="233" t="e">
        <f>(INDEX(Finish_table!ED$4:ED$140,MATCH('16 Year_History_Results'!$G153,Finish_table!EE$4:EE$140,0),1))</f>
        <v>#N/A</v>
      </c>
      <c r="AB153" s="233" t="e">
        <f>(INDEX(Finish_table!EM$4:EM$224,MATCH('16 Year_History_Results'!$G153,Finish_table!EN$4:EN$224,0),1))</f>
        <v>#N/A</v>
      </c>
      <c r="AC153" s="253" t="str">
        <f>(INDEX(Finish_table!EW$4:EW$224,MATCH('16 Year_History_Results'!$G153,Finish_table!EX$4:EX$224,0),1))</f>
        <v>WF</v>
      </c>
      <c r="AD153" s="2"/>
      <c r="AE153" s="97"/>
      <c r="AG153">
        <f t="shared" si="85"/>
        <v>1405</v>
      </c>
      <c r="AH153" s="110"/>
      <c r="AI153" s="2"/>
      <c r="AJ153" s="146">
        <f>INDEX('2001'!$C$44:$C$140,'16 Year_History_Results'!BZ153)</f>
        <v>0</v>
      </c>
      <c r="AK153" s="2">
        <f>INDEX('2002'!$C$44:$C$140,'16 Year_History_Results'!CA153)</f>
        <v>0</v>
      </c>
      <c r="AL153" s="2">
        <f>INDEX('2003'!$C$44:$C$140,'16 Year_History_Results'!CB153)</f>
        <v>0</v>
      </c>
      <c r="AM153" s="2">
        <f>INDEX('2004'!$C$44:$C$140,'16 Year_History_Results'!CC153)</f>
        <v>10</v>
      </c>
      <c r="AN153" s="2">
        <f>INDEX('2005'!$C$44:$C$140,'16 Year_History_Results'!CD153)</f>
        <v>0</v>
      </c>
      <c r="AO153" s="2">
        <f>INDEX('2006'!$C$44:$C$140,'16 Year_History_Results'!CE153)</f>
        <v>0</v>
      </c>
      <c r="AP153" s="2">
        <f>INDEX('2007'!$C$44:$C$140,'16 Year_History_Results'!CF153)</f>
        <v>0</v>
      </c>
      <c r="AQ153" s="2">
        <f>INDEX('2008'!$C$44:$C$140,'16 Year_History_Results'!CG153)</f>
        <v>0</v>
      </c>
      <c r="AR153" s="2">
        <f>INDEX('2009'!$C$44:$C$140,'16 Year_History_Results'!CH153)</f>
        <v>0</v>
      </c>
      <c r="AS153" s="2">
        <f>INDEX('2010'!$C$44:$C$140,'16 Year_History_Results'!CI153)</f>
        <v>0</v>
      </c>
      <c r="AT153" s="2">
        <f>INDEX('2011'!$C$44:$C$140,'16 Year_History_Results'!CJ153)</f>
        <v>0</v>
      </c>
      <c r="AU153" s="2">
        <f>INDEX('2012'!$C$44:$C$140,'16 Year_History_Results'!CK153)</f>
        <v>0</v>
      </c>
      <c r="AV153" s="2">
        <f>INDEX('2013'!$C$44:$C$140,'16 Year_History_Results'!CL153)</f>
        <v>0</v>
      </c>
      <c r="AW153" s="2">
        <f>INDEX('2014'!$C$52:$C$180,'16 Year_History_Results'!CM153)</f>
        <v>0</v>
      </c>
      <c r="AX153" s="2">
        <f>INDEX('2015'!$E$52:$E$308,'16 Year_History_Results'!CN153)</f>
        <v>0</v>
      </c>
      <c r="AY153" s="147">
        <f>INDEX('2016'!$E$52:$E$308,'16 Year_History_Results'!CO153)</f>
        <v>20</v>
      </c>
      <c r="AZ153" s="2"/>
      <c r="BA153" s="2"/>
      <c r="BB153">
        <f t="shared" si="97"/>
        <v>1405</v>
      </c>
      <c r="BC153" s="110"/>
      <c r="BD153" s="2"/>
      <c r="BE153" s="146">
        <f>INDEX('2001'!$B$44:$B$140,'16 Year_History_Results'!BZ153)</f>
        <v>0</v>
      </c>
      <c r="BF153" s="2">
        <f>INDEX('2002'!$B$44:$B$140,'16 Year_History_Results'!CA153)</f>
        <v>0</v>
      </c>
      <c r="BG153" s="2">
        <f>INDEX('2003'!$B$44:$B$140,'16 Year_History_Results'!CB153)</f>
        <v>0</v>
      </c>
      <c r="BH153" s="2">
        <f>INDEX('2004'!$B$44:$B$140,'16 Year_History_Results'!CC153)</f>
        <v>6</v>
      </c>
      <c r="BI153" s="2">
        <f>INDEX('2005'!$B$44:$B$140,'16 Year_History_Results'!CD153)</f>
        <v>0</v>
      </c>
      <c r="BJ153" s="2">
        <f>INDEX('2006'!$B$44:$B$140,'16 Year_History_Results'!CE153)</f>
        <v>0</v>
      </c>
      <c r="BK153" s="2">
        <f>INDEX('2007'!$B$44:$B$140,'16 Year_History_Results'!CF153)</f>
        <v>0</v>
      </c>
      <c r="BL153" s="2">
        <f>INDEX('2008'!$B$44:$B$140,'16 Year_History_Results'!CG153)</f>
        <v>0</v>
      </c>
      <c r="BM153" s="2">
        <f>INDEX('2009'!$B$44:$B$140,'16 Year_History_Results'!CH153)</f>
        <v>0</v>
      </c>
      <c r="BN153" s="2">
        <f>INDEX('2010'!$B$44:$B$140,'16 Year_History_Results'!CI153)</f>
        <v>0</v>
      </c>
      <c r="BO153" s="2">
        <f>INDEX('2011'!$B$44:$B$140,'16 Year_History_Results'!CJ153)</f>
        <v>0</v>
      </c>
      <c r="BP153" s="2">
        <f>INDEX('2012'!$B$44:$B$140,'16 Year_History_Results'!CK153)</f>
        <v>0</v>
      </c>
      <c r="BQ153" s="2">
        <f>INDEX('2013'!$B$44:$B$140,'16 Year_History_Results'!CL153)</f>
        <v>0</v>
      </c>
      <c r="BR153" s="2">
        <f>INDEX('2014'!$B$52:$B$180,'16 Year_History_Results'!CM153)</f>
        <v>0</v>
      </c>
      <c r="BS153" s="147">
        <f>INDEX('2015'!$B$52:$B$308,'16 Year_History_Results'!CN153)</f>
        <v>0</v>
      </c>
      <c r="BT153" s="147">
        <f>INDEX('2016'!$B$52:$B$308,'16 Year_History_Results'!CO153)</f>
        <v>0</v>
      </c>
      <c r="BW153">
        <f t="shared" si="98"/>
        <v>1405</v>
      </c>
      <c r="BX153" s="110"/>
      <c r="BY153" s="2"/>
      <c r="BZ153" s="146">
        <f>IF(ISNA(MATCH($BW153,'2001'!$A$44:$A$139,0)),97,MATCH($BW153,'2001'!$A$44:$A$139,0))</f>
        <v>97</v>
      </c>
      <c r="CA153" s="2">
        <f>IF(ISNA(MATCH($BW153,'2002'!$A$44:$A$139,0)),97,MATCH($BW153,'2002'!$A$44:$A$139,0))</f>
        <v>97</v>
      </c>
      <c r="CB153" s="2">
        <f>IF(ISNA(MATCH($BW153,'2003'!$A$44:$A$139,0)),97,MATCH($BW153,'2003'!$A$44:$A$139,0))</f>
        <v>97</v>
      </c>
      <c r="CC153" s="2">
        <f>IF(ISNA(MATCH($BW153,'2004'!$A$44:$A$139,0)),97,MATCH($BW153,'2004'!$A$44:$A$139,0))</f>
        <v>96</v>
      </c>
      <c r="CD153" s="2">
        <f>IF(ISNA(MATCH($BW153,'2005'!$A$44:$A$139,0)),97,MATCH($BW153,'2005'!$A$44:$A$139,0))</f>
        <v>97</v>
      </c>
      <c r="CE153" s="2">
        <f>IF(ISNA(MATCH($BW153,'2006'!$A$44:$A$139,0)),97,MATCH($BW153,'2006'!$A$44:$A$139,0))</f>
        <v>97</v>
      </c>
      <c r="CF153" s="2">
        <f>IF(ISNA(MATCH($BW153,'2007'!$A$44:$A$139,0)),97,MATCH($BW153,'2007'!$A$44:$A$139,0))</f>
        <v>97</v>
      </c>
      <c r="CG153" s="2">
        <f>IF(ISNA(MATCH($BW153,'2008'!$A$44:$A$139,0)),97,MATCH($BW153,'2008'!$A$44:$A$139,0))</f>
        <v>97</v>
      </c>
      <c r="CH153" s="2">
        <f>IF(ISNA(MATCH($BW153,'2009'!$A$44:$A$139,0)),97,MATCH($BW153,'2009'!$A$44:$A$139,0))</f>
        <v>97</v>
      </c>
      <c r="CI153" s="2">
        <f>IF(ISNA(MATCH($BW153,'2010'!$A$44:$A$139,0)),97,MATCH($BW153,'2010'!$A$44:$A$139,0))</f>
        <v>97</v>
      </c>
      <c r="CJ153" s="2">
        <f>IF(ISNA(MATCH($BW153,'2011'!$A$44:$A$139,0)),97,MATCH($BW153,'2011'!$A$44:$A$139,0))</f>
        <v>97</v>
      </c>
      <c r="CK153" s="2">
        <f>IF(ISNA(MATCH($BW153,'2012'!$A$44:$A$139,0)),97,MATCH($BW153,'2012'!$A$44:$A$139,0))</f>
        <v>97</v>
      </c>
      <c r="CL153" s="2">
        <f>IF(ISNA(MATCH($BW153,'2013'!$A$44:$A$139,0)),97,MATCH($BW153,'2013'!$A$44:$A$139,0))</f>
        <v>97</v>
      </c>
      <c r="CM153" s="2">
        <f>IF(ISNA(MATCH($BW153,'2014'!$A$52:$A$179,0)),129,MATCH($BW153,'2014'!$A$52:$A$179,0))</f>
        <v>129</v>
      </c>
      <c r="CN153" s="147">
        <f>IF(ISNA(MATCH($BW153,'2015'!$A$52:$A$307,0)),257,MATCH($BW153,'2015'!$A$52:$A$307,0))</f>
        <v>257</v>
      </c>
      <c r="CO153" s="147">
        <f>IF(ISNA(MATCH($BW153,'2016'!$A$52:$A$307,0)),257,MATCH($BW153,'2016'!$A$52:$A$307,0))</f>
        <v>103</v>
      </c>
      <c r="CQ153">
        <f t="shared" si="99"/>
        <v>1405</v>
      </c>
      <c r="CR153" s="281"/>
      <c r="CS153" s="279"/>
      <c r="CT153" s="278">
        <f t="shared" si="100"/>
        <v>0</v>
      </c>
      <c r="CU153" s="279">
        <f t="shared" si="86"/>
        <v>0</v>
      </c>
      <c r="CV153" s="279">
        <f t="shared" si="87"/>
        <v>0</v>
      </c>
      <c r="CW153" s="279">
        <f t="shared" si="88"/>
        <v>16</v>
      </c>
      <c r="CX153" s="279">
        <f t="shared" si="89"/>
        <v>10.6656</v>
      </c>
      <c r="CY153" s="279">
        <f t="shared" si="90"/>
        <v>7.1096889599999997</v>
      </c>
      <c r="CZ153" s="279">
        <f t="shared" si="91"/>
        <v>4.7393186607359992</v>
      </c>
      <c r="DA153" s="279">
        <f t="shared" si="92"/>
        <v>3.1592298192466171</v>
      </c>
      <c r="DB153" s="279">
        <f t="shared" si="93"/>
        <v>2.1059425975097947</v>
      </c>
      <c r="DC153" s="279">
        <f t="shared" si="101"/>
        <v>1.4038213355000291</v>
      </c>
      <c r="DD153" s="279">
        <f t="shared" si="102"/>
        <v>0.93578730224431939</v>
      </c>
      <c r="DE153" s="279">
        <f t="shared" si="103"/>
        <v>0.62379581567606324</v>
      </c>
      <c r="DF153" s="279">
        <f t="shared" si="104"/>
        <v>0.41582229072966376</v>
      </c>
      <c r="DG153" s="279">
        <f t="shared" si="105"/>
        <v>0.27718713900039382</v>
      </c>
      <c r="DH153" s="280">
        <f t="shared" si="122"/>
        <v>0.18477294685766252</v>
      </c>
      <c r="DI153" s="280">
        <f t="shared" si="123"/>
        <v>20.123169646375317</v>
      </c>
      <c r="DJ153" s="154">
        <f t="shared" si="94"/>
        <v>479</v>
      </c>
      <c r="DK153" s="279">
        <f t="shared" si="106"/>
        <v>1405</v>
      </c>
      <c r="DL153" s="97"/>
      <c r="DM153" s="154"/>
      <c r="DN153" s="267">
        <f t="shared" si="107"/>
        <v>0</v>
      </c>
      <c r="DO153" s="154">
        <f t="shared" si="108"/>
        <v>0</v>
      </c>
      <c r="DP153" s="154">
        <f t="shared" si="109"/>
        <v>0</v>
      </c>
      <c r="DQ153" s="154">
        <f t="shared" si="110"/>
        <v>16</v>
      </c>
      <c r="DR153" s="154">
        <f t="shared" si="111"/>
        <v>16</v>
      </c>
      <c r="DS153" s="154">
        <f t="shared" si="112"/>
        <v>16</v>
      </c>
      <c r="DT153" s="154">
        <f t="shared" si="113"/>
        <v>16</v>
      </c>
      <c r="DU153" s="154">
        <f t="shared" si="114"/>
        <v>16</v>
      </c>
      <c r="DV153" s="154">
        <f t="shared" si="115"/>
        <v>16</v>
      </c>
      <c r="DW153" s="154">
        <f t="shared" si="116"/>
        <v>16</v>
      </c>
      <c r="DX153" s="154">
        <f t="shared" si="117"/>
        <v>16</v>
      </c>
      <c r="DY153" s="154">
        <f t="shared" si="118"/>
        <v>16</v>
      </c>
      <c r="DZ153" s="154">
        <f t="shared" si="119"/>
        <v>16</v>
      </c>
      <c r="EA153" s="154">
        <f t="shared" si="120"/>
        <v>16</v>
      </c>
      <c r="EB153" s="264">
        <f t="shared" si="124"/>
        <v>16</v>
      </c>
      <c r="EC153" s="264">
        <f t="shared" si="125"/>
        <v>36</v>
      </c>
      <c r="ED153" s="154">
        <f t="shared" si="95"/>
        <v>354</v>
      </c>
    </row>
    <row r="154" spans="2:137" ht="13" thickBot="1" x14ac:dyDescent="0.3">
      <c r="B154" s="131">
        <v>69</v>
      </c>
      <c r="C154" s="50">
        <f t="shared" si="84"/>
        <v>1</v>
      </c>
      <c r="D154" s="50">
        <f t="shared" si="96"/>
        <v>0</v>
      </c>
      <c r="E154" s="97"/>
      <c r="F154" s="2">
        <f t="shared" si="121"/>
        <v>149</v>
      </c>
      <c r="G154" s="487">
        <v>3944</v>
      </c>
      <c r="H154" s="98">
        <f>15- COUNTIF(L154:AC154,"#N/A")</f>
        <v>0</v>
      </c>
      <c r="I154" s="131">
        <f>SUM(AH154:AY154)+SUM(BE154:BT154)</f>
        <v>30</v>
      </c>
      <c r="J154" s="398">
        <f>DI154</f>
        <v>19.997999999999998</v>
      </c>
      <c r="K154" s="456" t="str">
        <f>IF(ISNUMBER(MATCH(G154,'[4]OPR data'!$A$3:$A$2900,0)),"Y","N")</f>
        <v>Y</v>
      </c>
      <c r="L154" s="110"/>
      <c r="M154" s="233"/>
      <c r="N154" s="469" t="e">
        <f>(INDEX(Finish_table!R$4:R$83,MATCH('16 Year_History_Results'!$G154,Finish_table!S$4:S$83,0),1))</f>
        <v>#N/A</v>
      </c>
      <c r="O154" s="233" t="e">
        <f>(INDEX(Finish_table!Z$4:Z$99,MATCH('16 Year_History_Results'!$G154,Finish_table!AA$4:AA$99,0),1))</f>
        <v>#N/A</v>
      </c>
      <c r="P154" s="233" t="e">
        <f>(INDEX(Finish_table!AI$4:AI$99,MATCH('16 Year_History_Results'!$G154,Finish_table!AJ$4:AJ$99,0),1))</f>
        <v>#N/A</v>
      </c>
      <c r="Q154" s="233" t="e">
        <f>(INDEX(Finish_table!AR$4:AR$99,MATCH('16 Year_History_Results'!$G154,Finish_table!AS$4:AS$99,0),1))</f>
        <v>#N/A</v>
      </c>
      <c r="R154" s="233" t="e">
        <f>(INDEX(Finish_table!BA$4:BA$99,MATCH('16 Year_History_Results'!$G154,Finish_table!BB$4:BB$99,0),1))</f>
        <v>#N/A</v>
      </c>
      <c r="S154" s="233" t="e">
        <f>(INDEX(Finish_table!BJ$4:BJ$99,MATCH('16 Year_History_Results'!$G154,Finish_table!BK$4:BK$99,0),1))</f>
        <v>#N/A</v>
      </c>
      <c r="T154" s="233" t="e">
        <f>(INDEX(Finish_table!BS$4:BS$99,MATCH('16 Year_History_Results'!$G154,Finish_table!BT$4:BT$99,0),1))</f>
        <v>#N/A</v>
      </c>
      <c r="U154" s="233" t="e">
        <f>(INDEX(Finish_table!CB$4:CB$99,MATCH('16 Year_History_Results'!$G154,Finish_table!CC$4:CC$99,0),1))</f>
        <v>#N/A</v>
      </c>
      <c r="V154" s="233" t="e">
        <f>(INDEX(Finish_table!CK$4:CK$99,MATCH('16 Year_History_Results'!$G154,Finish_table!CL$4:CL$99,0),1))</f>
        <v>#N/A</v>
      </c>
      <c r="W154" s="233" t="e">
        <f>(INDEX(Finish_table!CT$4:CT$99,MATCH('16 Year_History_Results'!$G154,Finish_table!CU$4:CU$99,0),1))</f>
        <v>#N/A</v>
      </c>
      <c r="X154" s="233" t="e">
        <f>(INDEX(Finish_table!DC$4:DC$99,MATCH('16 Year_History_Results'!$G154,Finish_table!DD$4:DD$99,0),1))</f>
        <v>#N/A</v>
      </c>
      <c r="Y154" s="233" t="e">
        <f>(INDEX(Finish_table!DL$4:DL$99,MATCH('16 Year_History_Results'!$G154,Finish_table!DM$4:DM$99,0),1))</f>
        <v>#N/A</v>
      </c>
      <c r="Z154" s="233" t="e">
        <f>(INDEX(Finish_table!DU$4:DU$99,MATCH('16 Year_History_Results'!$G154,Finish_table!DV$4:DV$99,0),1))</f>
        <v>#N/A</v>
      </c>
      <c r="AA154" s="233" t="e">
        <f>(INDEX(Finish_table!ED$4:ED$140,MATCH('16 Year_History_Results'!$G154,Finish_table!EE$4:EE$140,0),1))</f>
        <v>#N/A</v>
      </c>
      <c r="AB154" s="233" t="str">
        <f>(INDEX(Finish_table!EM$4:EM$224,MATCH('16 Year_History_Results'!$G154,Finish_table!EN$4:EN$224,0),1))</f>
        <v>W</v>
      </c>
      <c r="AC154" s="253" t="e">
        <f>(INDEX(Finish_table!EW$4:EW$224,MATCH('16 Year_History_Results'!$G154,Finish_table!EX$4:EX$224,0),1))</f>
        <v>#N/A</v>
      </c>
      <c r="AD154" s="2"/>
      <c r="AE154" s="97"/>
      <c r="AG154">
        <f t="shared" si="85"/>
        <v>3944</v>
      </c>
      <c r="AH154" s="110"/>
      <c r="AI154" s="2"/>
      <c r="AJ154" s="146">
        <f>INDEX('2001'!$C$44:$C$140,'16 Year_History_Results'!BZ154)</f>
        <v>0</v>
      </c>
      <c r="AK154" s="2">
        <f>INDEX('2002'!$C$44:$C$140,'16 Year_History_Results'!CA154)</f>
        <v>0</v>
      </c>
      <c r="AL154" s="2">
        <f>INDEX('2003'!$C$44:$C$140,'16 Year_History_Results'!CB154)</f>
        <v>0</v>
      </c>
      <c r="AM154" s="2">
        <f>INDEX('2004'!$C$44:$C$140,'16 Year_History_Results'!CC154)</f>
        <v>0</v>
      </c>
      <c r="AN154" s="2">
        <f>INDEX('2005'!$C$44:$C$140,'16 Year_History_Results'!CD154)</f>
        <v>0</v>
      </c>
      <c r="AO154" s="2">
        <f>INDEX('2006'!$C$44:$C$140,'16 Year_History_Results'!CE154)</f>
        <v>0</v>
      </c>
      <c r="AP154" s="2">
        <f>INDEX('2007'!$C$44:$C$140,'16 Year_History_Results'!CF154)</f>
        <v>0</v>
      </c>
      <c r="AQ154" s="2">
        <f>INDEX('2008'!$C$44:$C$140,'16 Year_History_Results'!CG154)</f>
        <v>0</v>
      </c>
      <c r="AR154" s="2">
        <f>INDEX('2009'!$C$44:$C$140,'16 Year_History_Results'!CH154)</f>
        <v>0</v>
      </c>
      <c r="AS154" s="2">
        <f>INDEX('2010'!$C$44:$C$140,'16 Year_History_Results'!CI154)</f>
        <v>0</v>
      </c>
      <c r="AT154" s="2">
        <f>INDEX('2011'!$C$44:$C$140,'16 Year_History_Results'!CJ154)</f>
        <v>0</v>
      </c>
      <c r="AU154" s="2">
        <f>INDEX('2012'!$C$44:$C$140,'16 Year_History_Results'!CK154)</f>
        <v>0</v>
      </c>
      <c r="AV154" s="2">
        <f>INDEX('2013'!$C$44:$C$140,'16 Year_History_Results'!CL154)</f>
        <v>0</v>
      </c>
      <c r="AW154" s="2">
        <f>INDEX('2014'!$C$52:$C$180,'16 Year_History_Results'!CM154)</f>
        <v>0</v>
      </c>
      <c r="AX154" s="2">
        <f>INDEX('2015'!$E$52:$E$308,'16 Year_History_Results'!CN154)</f>
        <v>30</v>
      </c>
      <c r="AY154" s="147">
        <f>INDEX('2016'!$E$52:$E$308,'16 Year_History_Results'!CO154)</f>
        <v>0</v>
      </c>
      <c r="AZ154" s="2"/>
      <c r="BA154" s="2"/>
      <c r="BB154">
        <f t="shared" si="97"/>
        <v>3944</v>
      </c>
      <c r="BC154" s="110"/>
      <c r="BD154" s="2"/>
      <c r="BE154" s="146">
        <f>INDEX('2001'!$B$44:$B$140,'16 Year_History_Results'!BZ154)</f>
        <v>0</v>
      </c>
      <c r="BF154" s="2">
        <f>INDEX('2002'!$B$44:$B$140,'16 Year_History_Results'!CA154)</f>
        <v>0</v>
      </c>
      <c r="BG154" s="2">
        <f>INDEX('2003'!$B$44:$B$140,'16 Year_History_Results'!CB154)</f>
        <v>0</v>
      </c>
      <c r="BH154" s="2">
        <f>INDEX('2004'!$B$44:$B$140,'16 Year_History_Results'!CC154)</f>
        <v>0</v>
      </c>
      <c r="BI154" s="2">
        <f>INDEX('2005'!$B$44:$B$140,'16 Year_History_Results'!CD154)</f>
        <v>0</v>
      </c>
      <c r="BJ154" s="2">
        <f>INDEX('2006'!$B$44:$B$140,'16 Year_History_Results'!CE154)</f>
        <v>0</v>
      </c>
      <c r="BK154" s="2">
        <f>INDEX('2007'!$B$44:$B$140,'16 Year_History_Results'!CF154)</f>
        <v>0</v>
      </c>
      <c r="BL154" s="2">
        <f>INDEX('2008'!$B$44:$B$140,'16 Year_History_Results'!CG154)</f>
        <v>0</v>
      </c>
      <c r="BM154" s="2">
        <f>INDEX('2009'!$B$44:$B$140,'16 Year_History_Results'!CH154)</f>
        <v>0</v>
      </c>
      <c r="BN154" s="2">
        <f>INDEX('2010'!$B$44:$B$140,'16 Year_History_Results'!CI154)</f>
        <v>0</v>
      </c>
      <c r="BO154" s="2">
        <f>INDEX('2011'!$B$44:$B$140,'16 Year_History_Results'!CJ154)</f>
        <v>0</v>
      </c>
      <c r="BP154" s="2">
        <f>INDEX('2012'!$B$44:$B$140,'16 Year_History_Results'!CK154)</f>
        <v>0</v>
      </c>
      <c r="BQ154" s="2">
        <f>INDEX('2013'!$B$44:$B$140,'16 Year_History_Results'!CL154)</f>
        <v>0</v>
      </c>
      <c r="BR154" s="2">
        <f>INDEX('2014'!$B$52:$B$180,'16 Year_History_Results'!CM154)</f>
        <v>0</v>
      </c>
      <c r="BS154" s="147">
        <f>INDEX('2015'!$B$52:$B$308,'16 Year_History_Results'!CN154)</f>
        <v>0</v>
      </c>
      <c r="BT154" s="147">
        <f>INDEX('2016'!$B$52:$B$308,'16 Year_History_Results'!CO154)</f>
        <v>0</v>
      </c>
      <c r="BW154">
        <f t="shared" si="98"/>
        <v>3944</v>
      </c>
      <c r="BX154" s="110"/>
      <c r="BY154" s="2"/>
      <c r="BZ154" s="146">
        <f>IF(ISNA(MATCH($BW154,'2001'!$A$44:$A$139,0)),97,MATCH($BW154,'2001'!$A$44:$A$139,0))</f>
        <v>97</v>
      </c>
      <c r="CA154" s="2">
        <f>IF(ISNA(MATCH($BW154,'2002'!$A$44:$A$139,0)),97,MATCH($BW154,'2002'!$A$44:$A$139,0))</f>
        <v>97</v>
      </c>
      <c r="CB154" s="2">
        <f>IF(ISNA(MATCH($BW154,'2003'!$A$44:$A$139,0)),97,MATCH($BW154,'2003'!$A$44:$A$139,0))</f>
        <v>97</v>
      </c>
      <c r="CC154" s="2">
        <f>IF(ISNA(MATCH($BW154,'2004'!$A$44:$A$139,0)),97,MATCH($BW154,'2004'!$A$44:$A$139,0))</f>
        <v>97</v>
      </c>
      <c r="CD154" s="2">
        <f>IF(ISNA(MATCH($BW154,'2005'!$A$44:$A$139,0)),97,MATCH($BW154,'2005'!$A$44:$A$139,0))</f>
        <v>97</v>
      </c>
      <c r="CE154" s="2">
        <f>IF(ISNA(MATCH($BW154,'2006'!$A$44:$A$139,0)),97,MATCH($BW154,'2006'!$A$44:$A$139,0))</f>
        <v>97</v>
      </c>
      <c r="CF154" s="2">
        <f>IF(ISNA(MATCH($BW154,'2007'!$A$44:$A$139,0)),97,MATCH($BW154,'2007'!$A$44:$A$139,0))</f>
        <v>97</v>
      </c>
      <c r="CG154" s="2">
        <f>IF(ISNA(MATCH($BW154,'2008'!$A$44:$A$139,0)),97,MATCH($BW154,'2008'!$A$44:$A$139,0))</f>
        <v>97</v>
      </c>
      <c r="CH154" s="2">
        <f>IF(ISNA(MATCH($BW154,'2009'!$A$44:$A$139,0)),97,MATCH($BW154,'2009'!$A$44:$A$139,0))</f>
        <v>97</v>
      </c>
      <c r="CI154" s="2">
        <f>IF(ISNA(MATCH($BW154,'2010'!$A$44:$A$139,0)),97,MATCH($BW154,'2010'!$A$44:$A$139,0))</f>
        <v>97</v>
      </c>
      <c r="CJ154" s="2">
        <f>IF(ISNA(MATCH($BW154,'2011'!$A$44:$A$139,0)),97,MATCH($BW154,'2011'!$A$44:$A$139,0))</f>
        <v>97</v>
      </c>
      <c r="CK154" s="2">
        <f>IF(ISNA(MATCH($BW154,'2012'!$A$44:$A$139,0)),97,MATCH($BW154,'2012'!$A$44:$A$139,0))</f>
        <v>97</v>
      </c>
      <c r="CL154" s="2">
        <f>IF(ISNA(MATCH($BW154,'2013'!$A$44:$A$139,0)),97,MATCH($BW154,'2013'!$A$44:$A$139,0))</f>
        <v>97</v>
      </c>
      <c r="CM154" s="2">
        <f>IF(ISNA(MATCH($BW154,'2014'!$A$52:$A$179,0)),129,MATCH($BW154,'2014'!$A$52:$A$179,0))</f>
        <v>129</v>
      </c>
      <c r="CN154" s="147">
        <f>IF(ISNA(MATCH($BW154,'2015'!$A$52:$A$307,0)),257,MATCH($BW154,'2015'!$A$52:$A$307,0))</f>
        <v>215</v>
      </c>
      <c r="CO154" s="147">
        <f>IF(ISNA(MATCH($BW154,'2016'!$A$52:$A$307,0)),257,MATCH($BW154,'2016'!$A$52:$A$307,0))</f>
        <v>257</v>
      </c>
      <c r="CQ154">
        <f t="shared" si="99"/>
        <v>3944</v>
      </c>
      <c r="CR154" s="281"/>
      <c r="CS154" s="279"/>
      <c r="CT154" s="278">
        <f t="shared" si="100"/>
        <v>0</v>
      </c>
      <c r="CU154" s="279">
        <f t="shared" si="86"/>
        <v>0</v>
      </c>
      <c r="CV154" s="279">
        <f t="shared" si="87"/>
        <v>0</v>
      </c>
      <c r="CW154" s="279">
        <f t="shared" si="88"/>
        <v>0</v>
      </c>
      <c r="CX154" s="279">
        <f t="shared" si="89"/>
        <v>0</v>
      </c>
      <c r="CY154" s="279">
        <f t="shared" si="90"/>
        <v>0</v>
      </c>
      <c r="CZ154" s="279">
        <f t="shared" si="91"/>
        <v>0</v>
      </c>
      <c r="DA154" s="279">
        <f t="shared" si="92"/>
        <v>0</v>
      </c>
      <c r="DB154" s="279">
        <f t="shared" si="93"/>
        <v>0</v>
      </c>
      <c r="DC154" s="279">
        <f t="shared" si="101"/>
        <v>0</v>
      </c>
      <c r="DD154" s="279">
        <f t="shared" si="102"/>
        <v>0</v>
      </c>
      <c r="DE154" s="279">
        <f t="shared" si="103"/>
        <v>0</v>
      </c>
      <c r="DF154" s="279">
        <f t="shared" si="104"/>
        <v>0</v>
      </c>
      <c r="DG154" s="279">
        <f t="shared" si="105"/>
        <v>0</v>
      </c>
      <c r="DH154" s="280">
        <f t="shared" si="122"/>
        <v>30</v>
      </c>
      <c r="DI154" s="280">
        <f t="shared" si="123"/>
        <v>19.997999999999998</v>
      </c>
      <c r="DJ154" s="154">
        <f t="shared" si="94"/>
        <v>84</v>
      </c>
      <c r="DK154" s="279">
        <f t="shared" si="106"/>
        <v>3944</v>
      </c>
      <c r="DL154" s="97"/>
      <c r="DM154" s="154"/>
      <c r="DN154" s="267">
        <f t="shared" si="107"/>
        <v>0</v>
      </c>
      <c r="DO154" s="154">
        <f t="shared" si="108"/>
        <v>0</v>
      </c>
      <c r="DP154" s="154">
        <f t="shared" si="109"/>
        <v>0</v>
      </c>
      <c r="DQ154" s="154">
        <f t="shared" si="110"/>
        <v>0</v>
      </c>
      <c r="DR154" s="154">
        <f t="shared" si="111"/>
        <v>0</v>
      </c>
      <c r="DS154" s="154">
        <f t="shared" si="112"/>
        <v>0</v>
      </c>
      <c r="DT154" s="154">
        <f t="shared" si="113"/>
        <v>0</v>
      </c>
      <c r="DU154" s="154">
        <f t="shared" si="114"/>
        <v>0</v>
      </c>
      <c r="DV154" s="154">
        <f t="shared" si="115"/>
        <v>0</v>
      </c>
      <c r="DW154" s="154">
        <f t="shared" si="116"/>
        <v>0</v>
      </c>
      <c r="DX154" s="154">
        <f t="shared" si="117"/>
        <v>0</v>
      </c>
      <c r="DY154" s="154">
        <f t="shared" si="118"/>
        <v>0</v>
      </c>
      <c r="DZ154" s="154">
        <f t="shared" si="119"/>
        <v>0</v>
      </c>
      <c r="EA154" s="154">
        <f t="shared" si="120"/>
        <v>0</v>
      </c>
      <c r="EB154" s="264">
        <f t="shared" si="124"/>
        <v>30</v>
      </c>
      <c r="EC154" s="264">
        <f t="shared" si="125"/>
        <v>30</v>
      </c>
      <c r="ED154" s="154">
        <f t="shared" si="95"/>
        <v>251</v>
      </c>
    </row>
    <row r="155" spans="2:137" ht="13" thickBot="1" x14ac:dyDescent="0.3">
      <c r="B155" s="131">
        <v>69</v>
      </c>
      <c r="C155" s="50">
        <f t="shared" si="84"/>
        <v>2</v>
      </c>
      <c r="D155" s="50">
        <f t="shared" si="96"/>
        <v>0</v>
      </c>
      <c r="E155" s="97"/>
      <c r="F155" s="2">
        <f t="shared" si="121"/>
        <v>150</v>
      </c>
      <c r="G155" s="207">
        <v>1124</v>
      </c>
      <c r="H155" s="98">
        <f>15- COUNTIF(L155:AC155,"#N/A")</f>
        <v>4</v>
      </c>
      <c r="I155" s="131">
        <f>SUM(AH155:AY155)+SUM(BE155:BT155)</f>
        <v>126</v>
      </c>
      <c r="J155" s="398">
        <f>DI155</f>
        <v>19.289659928062452</v>
      </c>
      <c r="K155" s="456" t="str">
        <f>IF(ISNUMBER(MATCH(G155,'[4]OPR data'!$A$3:$A$2900,0)),"Y","N")</f>
        <v>Y</v>
      </c>
      <c r="L155" s="110"/>
      <c r="M155" s="233"/>
      <c r="N155" s="469" t="e">
        <f>(INDEX(Finish_table!R$4:R$83,MATCH('16 Year_History_Results'!$G155,Finish_table!S$4:S$83,0),1))</f>
        <v>#N/A</v>
      </c>
      <c r="O155" s="233" t="e">
        <f>(INDEX(Finish_table!Z$4:Z$99,MATCH('16 Year_History_Results'!$G155,Finish_table!AA$4:AA$99,0),1))</f>
        <v>#N/A</v>
      </c>
      <c r="P155" s="233" t="e">
        <f>(INDEX(Finish_table!AI$4:AI$99,MATCH('16 Year_History_Results'!$G155,Finish_table!AJ$4:AJ$99,0),1))</f>
        <v>#N/A</v>
      </c>
      <c r="Q155" s="233" t="e">
        <f>(INDEX(Finish_table!AR$4:AR$99,MATCH('16 Year_History_Results'!$G155,Finish_table!AS$4:AS$99,0),1))</f>
        <v>#N/A</v>
      </c>
      <c r="R155" s="233" t="e">
        <f>(INDEX(Finish_table!BA$4:BA$99,MATCH('16 Year_History_Results'!$G155,Finish_table!BB$4:BB$99,0),1))</f>
        <v>#N/A</v>
      </c>
      <c r="S155" s="233" t="e">
        <f>(INDEX(Finish_table!BJ$4:BJ$99,MATCH('16 Year_History_Results'!$G155,Finish_table!BK$4:BK$99,0),1))</f>
        <v>#N/A</v>
      </c>
      <c r="T155" s="233" t="str">
        <f>(INDEX(Finish_table!BS$4:BS$99,MATCH('16 Year_History_Results'!$G155,Finish_table!BT$4:BT$99,0),1))</f>
        <v>F</v>
      </c>
      <c r="U155" s="233" t="str">
        <f>(INDEX(Finish_table!CB$4:CB$99,MATCH('16 Year_History_Results'!$G155,Finish_table!CC$4:CC$99,0),1))</f>
        <v>W</v>
      </c>
      <c r="V155" s="233" t="str">
        <f>(INDEX(Finish_table!CK$4:CK$99,MATCH('16 Year_History_Results'!$G155,Finish_table!CL$4:CL$99,0),1))</f>
        <v>QF</v>
      </c>
      <c r="W155" s="233" t="str">
        <f>(INDEX(Finish_table!CT$4:CT$99,MATCH('16 Year_History_Results'!$G155,Finish_table!CU$4:CU$99,0),1))</f>
        <v>SF</v>
      </c>
      <c r="X155" s="233" t="e">
        <f>(INDEX(Finish_table!DC$4:DC$99,MATCH('16 Year_History_Results'!$G155,Finish_table!DD$4:DD$99,0),1))</f>
        <v>#N/A</v>
      </c>
      <c r="Y155" s="233" t="e">
        <f>(INDEX(Finish_table!DL$4:DL$99,MATCH('16 Year_History_Results'!$G155,Finish_table!DM$4:DM$99,0),1))</f>
        <v>#N/A</v>
      </c>
      <c r="Z155" s="233" t="e">
        <f>(INDEX(Finish_table!DU$4:DU$99,MATCH('16 Year_History_Results'!$G155,Finish_table!DV$4:DV$99,0),1))</f>
        <v>#N/A</v>
      </c>
      <c r="AA155" s="233" t="e">
        <f>(INDEX(Finish_table!ED$4:ED$140,MATCH('16 Year_History_Results'!$G155,Finish_table!EE$4:EE$140,0),1))</f>
        <v>#N/A</v>
      </c>
      <c r="AB155" s="233" t="e">
        <f>(INDEX(Finish_table!EM$4:EM$224,MATCH('16 Year_History_Results'!$G155,Finish_table!EN$4:EN$224,0),1))</f>
        <v>#N/A</v>
      </c>
      <c r="AC155" s="253" t="str">
        <f>(INDEX(Finish_table!EW$4:EW$224,MATCH('16 Year_History_Results'!$G155,Finish_table!EX$4:EX$224,0),1))</f>
        <v>QF</v>
      </c>
      <c r="AD155" s="2"/>
      <c r="AE155" s="97"/>
      <c r="AG155">
        <f t="shared" si="85"/>
        <v>1124</v>
      </c>
      <c r="AH155" s="110"/>
      <c r="AI155" s="2"/>
      <c r="AJ155" s="146">
        <f>INDEX('2001'!$C$44:$C$140,'16 Year_History_Results'!BZ155)</f>
        <v>0</v>
      </c>
      <c r="AK155" s="2">
        <f>INDEX('2002'!$C$44:$C$140,'16 Year_History_Results'!CA155)</f>
        <v>0</v>
      </c>
      <c r="AL155" s="2">
        <f>INDEX('2003'!$C$44:$C$140,'16 Year_History_Results'!CB155)</f>
        <v>0</v>
      </c>
      <c r="AM155" s="2">
        <f>INDEX('2004'!$C$44:$C$140,'16 Year_History_Results'!CC155)</f>
        <v>0</v>
      </c>
      <c r="AN155" s="2">
        <f>INDEX('2005'!$C$44:$C$140,'16 Year_History_Results'!CD155)</f>
        <v>0</v>
      </c>
      <c r="AO155" s="2">
        <f>INDEX('2006'!$C$44:$C$140,'16 Year_History_Results'!CE155)</f>
        <v>0</v>
      </c>
      <c r="AP155" s="2">
        <f>INDEX('2007'!$C$44:$C$140,'16 Year_History_Results'!CF155)</f>
        <v>20</v>
      </c>
      <c r="AQ155" s="2">
        <f>INDEX('2008'!$C$44:$C$140,'16 Year_History_Results'!CG155)</f>
        <v>30</v>
      </c>
      <c r="AR155" s="2">
        <f>INDEX('2009'!$C$44:$C$140,'16 Year_History_Results'!CH155)</f>
        <v>0</v>
      </c>
      <c r="AS155" s="2">
        <f>INDEX('2010'!$C$44:$C$140,'16 Year_History_Results'!CI155)</f>
        <v>10</v>
      </c>
      <c r="AT155" s="2">
        <f>INDEX('2011'!$C$44:$C$140,'16 Year_History_Results'!CJ155)</f>
        <v>0</v>
      </c>
      <c r="AU155" s="2">
        <f>INDEX('2012'!$C$44:$C$140,'16 Year_History_Results'!CK155)</f>
        <v>0</v>
      </c>
      <c r="AV155" s="2">
        <f>INDEX('2013'!$C$44:$C$140,'16 Year_History_Results'!CL155)</f>
        <v>0</v>
      </c>
      <c r="AW155" s="2">
        <f>INDEX('2014'!$C$52:$C$180,'16 Year_History_Results'!CM155)</f>
        <v>0</v>
      </c>
      <c r="AX155" s="2">
        <f>INDEX('2015'!$E$52:$E$308,'16 Year_History_Results'!CN155)</f>
        <v>0</v>
      </c>
      <c r="AY155" s="147">
        <f>INDEX('2016'!$E$52:$E$308,'16 Year_History_Results'!CO155)</f>
        <v>0</v>
      </c>
      <c r="AZ155" s="2"/>
      <c r="BA155" s="2"/>
      <c r="BB155">
        <f t="shared" si="97"/>
        <v>1124</v>
      </c>
      <c r="BC155" s="110"/>
      <c r="BD155" s="2"/>
      <c r="BE155" s="146">
        <f>INDEX('2001'!$B$44:$B$140,'16 Year_History_Results'!BZ155)</f>
        <v>0</v>
      </c>
      <c r="BF155" s="2">
        <f>INDEX('2002'!$B$44:$B$140,'16 Year_History_Results'!CA155)</f>
        <v>0</v>
      </c>
      <c r="BG155" s="2">
        <f>INDEX('2003'!$B$44:$B$140,'16 Year_History_Results'!CB155)</f>
        <v>0</v>
      </c>
      <c r="BH155" s="2">
        <f>INDEX('2004'!$B$44:$B$140,'16 Year_History_Results'!CC155)</f>
        <v>0</v>
      </c>
      <c r="BI155" s="2">
        <f>INDEX('2005'!$B$44:$B$140,'16 Year_History_Results'!CD155)</f>
        <v>0</v>
      </c>
      <c r="BJ155" s="2">
        <f>INDEX('2006'!$B$44:$B$140,'16 Year_History_Results'!CE155)</f>
        <v>0</v>
      </c>
      <c r="BK155" s="2">
        <f>INDEX('2007'!$B$44:$B$140,'16 Year_History_Results'!CF155)</f>
        <v>14</v>
      </c>
      <c r="BL155" s="2">
        <f>INDEX('2008'!$B$44:$B$140,'16 Year_History_Results'!CG155)</f>
        <v>14</v>
      </c>
      <c r="BM155" s="2">
        <f>INDEX('2009'!$B$44:$B$140,'16 Year_History_Results'!CH155)</f>
        <v>10</v>
      </c>
      <c r="BN155" s="2">
        <f>INDEX('2010'!$B$44:$B$140,'16 Year_History_Results'!CI155)</f>
        <v>14</v>
      </c>
      <c r="BO155" s="2">
        <f>INDEX('2011'!$B$44:$B$140,'16 Year_History_Results'!CJ155)</f>
        <v>0</v>
      </c>
      <c r="BP155" s="2">
        <f>INDEX('2012'!$B$44:$B$140,'16 Year_History_Results'!CK155)</f>
        <v>0</v>
      </c>
      <c r="BQ155" s="2">
        <f>INDEX('2013'!$B$44:$B$140,'16 Year_History_Results'!CL155)</f>
        <v>0</v>
      </c>
      <c r="BR155" s="2">
        <f>INDEX('2014'!$B$52:$B$180,'16 Year_History_Results'!CM155)</f>
        <v>0</v>
      </c>
      <c r="BS155" s="147">
        <f>INDEX('2015'!$B$52:$B$308,'16 Year_History_Results'!CN155)</f>
        <v>0</v>
      </c>
      <c r="BT155" s="147">
        <f>INDEX('2016'!$B$52:$B$308,'16 Year_History_Results'!CO155)</f>
        <v>14</v>
      </c>
      <c r="BW155">
        <f t="shared" si="98"/>
        <v>1124</v>
      </c>
      <c r="BX155" s="110"/>
      <c r="BY155" s="2"/>
      <c r="BZ155" s="146">
        <f>IF(ISNA(MATCH($BW155,'2001'!$A$44:$A$139,0)),97,MATCH($BW155,'2001'!$A$44:$A$139,0))</f>
        <v>97</v>
      </c>
      <c r="CA155" s="2">
        <f>IF(ISNA(MATCH($BW155,'2002'!$A$44:$A$139,0)),97,MATCH($BW155,'2002'!$A$44:$A$139,0))</f>
        <v>97</v>
      </c>
      <c r="CB155" s="2">
        <f>IF(ISNA(MATCH($BW155,'2003'!$A$44:$A$139,0)),97,MATCH($BW155,'2003'!$A$44:$A$139,0))</f>
        <v>97</v>
      </c>
      <c r="CC155" s="2">
        <f>IF(ISNA(MATCH($BW155,'2004'!$A$44:$A$139,0)),97,MATCH($BW155,'2004'!$A$44:$A$139,0))</f>
        <v>97</v>
      </c>
      <c r="CD155" s="2">
        <f>IF(ISNA(MATCH($BW155,'2005'!$A$44:$A$139,0)),97,MATCH($BW155,'2005'!$A$44:$A$139,0))</f>
        <v>97</v>
      </c>
      <c r="CE155" s="2">
        <f>IF(ISNA(MATCH($BW155,'2006'!$A$44:$A$139,0)),97,MATCH($BW155,'2006'!$A$44:$A$139,0))</f>
        <v>97</v>
      </c>
      <c r="CF155" s="2">
        <f>IF(ISNA(MATCH($BW155,'2007'!$A$44:$A$139,0)),97,MATCH($BW155,'2007'!$A$44:$A$139,0))</f>
        <v>64</v>
      </c>
      <c r="CG155" s="2">
        <f>IF(ISNA(MATCH($BW155,'2008'!$A$44:$A$139,0)),97,MATCH($BW155,'2008'!$A$44:$A$139,0))</f>
        <v>68</v>
      </c>
      <c r="CH155" s="2">
        <f>IF(ISNA(MATCH($BW155,'2009'!$A$44:$A$139,0)),97,MATCH($BW155,'2009'!$A$44:$A$139,0))</f>
        <v>62</v>
      </c>
      <c r="CI155" s="2">
        <f>IF(ISNA(MATCH($BW155,'2010'!$A$44:$A$139,0)),97,MATCH($BW155,'2010'!$A$44:$A$139,0))</f>
        <v>56</v>
      </c>
      <c r="CJ155" s="2">
        <f>IF(ISNA(MATCH($BW155,'2011'!$A$44:$A$139,0)),97,MATCH($BW155,'2011'!$A$44:$A$139,0))</f>
        <v>97</v>
      </c>
      <c r="CK155" s="2">
        <f>IF(ISNA(MATCH($BW155,'2012'!$A$44:$A$139,0)),97,MATCH($BW155,'2012'!$A$44:$A$139,0))</f>
        <v>97</v>
      </c>
      <c r="CL155" s="2">
        <f>IF(ISNA(MATCH($BW155,'2013'!$A$44:$A$139,0)),97,MATCH($BW155,'2013'!$A$44:$A$139,0))</f>
        <v>97</v>
      </c>
      <c r="CM155" s="2">
        <f>IF(ISNA(MATCH($BW155,'2014'!$A$52:$A$179,0)),129,MATCH($BW155,'2014'!$A$52:$A$179,0))</f>
        <v>129</v>
      </c>
      <c r="CN155" s="147">
        <f>IF(ISNA(MATCH($BW155,'2015'!$A$52:$A$307,0)),257,MATCH($BW155,'2015'!$A$52:$A$307,0))</f>
        <v>91</v>
      </c>
      <c r="CO155" s="147">
        <f>IF(ISNA(MATCH($BW155,'2016'!$A$52:$A$307,0)),257,MATCH($BW155,'2016'!$A$52:$A$307,0))</f>
        <v>89</v>
      </c>
      <c r="CQ155">
        <f t="shared" si="99"/>
        <v>1124</v>
      </c>
      <c r="CR155" s="281"/>
      <c r="CS155" s="279"/>
      <c r="CT155" s="278">
        <f t="shared" si="100"/>
        <v>0</v>
      </c>
      <c r="CU155" s="279">
        <f t="shared" si="86"/>
        <v>0</v>
      </c>
      <c r="CV155" s="279">
        <f t="shared" si="87"/>
        <v>0</v>
      </c>
      <c r="CW155" s="279">
        <f t="shared" si="88"/>
        <v>0</v>
      </c>
      <c r="CX155" s="279">
        <f t="shared" si="89"/>
        <v>0</v>
      </c>
      <c r="CY155" s="279">
        <f t="shared" si="90"/>
        <v>0</v>
      </c>
      <c r="CZ155" s="279">
        <f t="shared" si="91"/>
        <v>34</v>
      </c>
      <c r="DA155" s="279">
        <f t="shared" si="92"/>
        <v>66.664400000000001</v>
      </c>
      <c r="DB155" s="279">
        <f t="shared" si="93"/>
        <v>54.43848904</v>
      </c>
      <c r="DC155" s="279">
        <f t="shared" si="101"/>
        <v>60.288696794064002</v>
      </c>
      <c r="DD155" s="279">
        <f t="shared" si="102"/>
        <v>40.188445282923063</v>
      </c>
      <c r="DE155" s="279">
        <f t="shared" si="103"/>
        <v>26.789617625596513</v>
      </c>
      <c r="DF155" s="279">
        <f t="shared" si="104"/>
        <v>17.857959109222634</v>
      </c>
      <c r="DG155" s="279">
        <f t="shared" si="105"/>
        <v>11.904115542207807</v>
      </c>
      <c r="DH155" s="280">
        <f t="shared" si="122"/>
        <v>7.9352834204357237</v>
      </c>
      <c r="DI155" s="280">
        <f t="shared" si="123"/>
        <v>19.289659928062452</v>
      </c>
      <c r="DJ155" s="154">
        <f t="shared" si="94"/>
        <v>227</v>
      </c>
      <c r="DK155" s="279">
        <f t="shared" si="106"/>
        <v>1124</v>
      </c>
      <c r="DL155" s="97"/>
      <c r="DM155" s="154"/>
      <c r="DN155" s="267">
        <f t="shared" si="107"/>
        <v>0</v>
      </c>
      <c r="DO155" s="154">
        <f t="shared" si="108"/>
        <v>0</v>
      </c>
      <c r="DP155" s="154">
        <f t="shared" si="109"/>
        <v>0</v>
      </c>
      <c r="DQ155" s="154">
        <f t="shared" si="110"/>
        <v>0</v>
      </c>
      <c r="DR155" s="154">
        <f t="shared" si="111"/>
        <v>0</v>
      </c>
      <c r="DS155" s="154">
        <f t="shared" si="112"/>
        <v>0</v>
      </c>
      <c r="DT155" s="154">
        <f t="shared" si="113"/>
        <v>34</v>
      </c>
      <c r="DU155" s="154">
        <f t="shared" si="114"/>
        <v>78</v>
      </c>
      <c r="DV155" s="154">
        <f t="shared" si="115"/>
        <v>88</v>
      </c>
      <c r="DW155" s="154">
        <f t="shared" si="116"/>
        <v>112</v>
      </c>
      <c r="DX155" s="154">
        <f t="shared" si="117"/>
        <v>112</v>
      </c>
      <c r="DY155" s="154">
        <f t="shared" si="118"/>
        <v>112</v>
      </c>
      <c r="DZ155" s="154">
        <f t="shared" si="119"/>
        <v>112</v>
      </c>
      <c r="EA155" s="154">
        <f t="shared" si="120"/>
        <v>112</v>
      </c>
      <c r="EB155" s="264">
        <f t="shared" si="124"/>
        <v>112</v>
      </c>
      <c r="EC155" s="264">
        <f t="shared" si="125"/>
        <v>126</v>
      </c>
      <c r="ED155" s="154">
        <f t="shared" si="95"/>
        <v>66</v>
      </c>
    </row>
    <row r="156" spans="2:137" ht="13" thickBot="1" x14ac:dyDescent="0.3">
      <c r="B156" s="131">
        <v>69</v>
      </c>
      <c r="C156" s="50">
        <f t="shared" si="84"/>
        <v>3</v>
      </c>
      <c r="D156" s="50">
        <f t="shared" si="96"/>
        <v>3</v>
      </c>
      <c r="E156" s="97"/>
      <c r="F156" s="2">
        <f t="shared" si="121"/>
        <v>151</v>
      </c>
      <c r="G156" s="207">
        <v>51</v>
      </c>
      <c r="H156" s="98">
        <f>15- COUNTIF(L156:AC156,"#N/A")</f>
        <v>13</v>
      </c>
      <c r="I156" s="131">
        <f>SUM(AH156:AY156)+SUM(BE156:BT156)</f>
        <v>246</v>
      </c>
      <c r="J156" s="398">
        <f>DI156</f>
        <v>19.00029084885535</v>
      </c>
      <c r="K156" s="456" t="str">
        <f>IF(ISNUMBER(MATCH(G156,'[4]OPR data'!$A$3:$A$2900,0)),"Y","N")</f>
        <v>Y</v>
      </c>
      <c r="L156" s="110"/>
      <c r="M156" s="233"/>
      <c r="N156" s="469" t="str">
        <f>(INDEX(Finish_table!R$4:R$83,MATCH('16 Year_History_Results'!$G156,Finish_table!S$4:S$83,0),1))</f>
        <v>QF</v>
      </c>
      <c r="O156" s="233" t="str">
        <f>(INDEX(Finish_table!Z$4:Z$99,MATCH('16 Year_History_Results'!$G156,Finish_table!AA$4:AA$99,0),1))</f>
        <v>SF</v>
      </c>
      <c r="P156" s="233" t="str">
        <f>(INDEX(Finish_table!AI$4:AI$99,MATCH('16 Year_History_Results'!$G156,Finish_table!AJ$4:AJ$99,0),1))</f>
        <v>WC</v>
      </c>
      <c r="Q156" s="233" t="str">
        <f>(INDEX(Finish_table!AR$4:AR$99,MATCH('16 Year_History_Results'!$G156,Finish_table!AS$4:AS$99,0),1))</f>
        <v>QF</v>
      </c>
      <c r="R156" s="233" t="str">
        <f>(INDEX(Finish_table!BA$4:BA$99,MATCH('16 Year_History_Results'!$G156,Finish_table!BB$4:BB$99,0),1))</f>
        <v>SF</v>
      </c>
      <c r="S156" s="233" t="str">
        <f>(INDEX(Finish_table!BJ$4:BJ$99,MATCH('16 Year_History_Results'!$G156,Finish_table!BK$4:BK$99,0),1))</f>
        <v>SF</v>
      </c>
      <c r="T156" s="233" t="str">
        <f>(INDEX(Finish_table!BS$4:BS$99,MATCH('16 Year_History_Results'!$G156,Finish_table!BT$4:BT$99,0),1))</f>
        <v>F</v>
      </c>
      <c r="U156" s="233" t="str">
        <f>(INDEX(Finish_table!CB$4:CB$99,MATCH('16 Year_History_Results'!$G156,Finish_table!CC$4:CC$99,0),1))</f>
        <v>QF</v>
      </c>
      <c r="V156" s="233" t="str">
        <f>(INDEX(Finish_table!CK$4:CK$99,MATCH('16 Year_History_Results'!$G156,Finish_table!CL$4:CL$99,0),1))</f>
        <v>QF</v>
      </c>
      <c r="W156" s="233" t="str">
        <f>(INDEX(Finish_table!CT$4:CT$99,MATCH('16 Year_History_Results'!$G156,Finish_table!CU$4:CU$99,0),1))</f>
        <v>SF</v>
      </c>
      <c r="X156" s="233" t="str">
        <f>(INDEX(Finish_table!DC$4:DC$99,MATCH('16 Year_History_Results'!$G156,Finish_table!DD$4:DD$99,0),1))</f>
        <v>W</v>
      </c>
      <c r="Y156" s="233" t="str">
        <f>(INDEX(Finish_table!DL$4:DL$99,MATCH('16 Year_History_Results'!$G156,Finish_table!DM$4:DM$99,0),1))</f>
        <v>QF</v>
      </c>
      <c r="Z156" s="233" t="e">
        <f>(INDEX(Finish_table!DU$4:DU$99,MATCH('16 Year_History_Results'!$G156,Finish_table!DV$4:DV$99,0),1))</f>
        <v>#N/A</v>
      </c>
      <c r="AA156" s="233" t="str">
        <f>(INDEX(Finish_table!ED$4:ED$140,MATCH('16 Year_History_Results'!$G156,Finish_table!EE$4:EE$140,0),1))</f>
        <v>SF</v>
      </c>
      <c r="AB156" s="233" t="str">
        <f>(INDEX(Finish_table!EM$4:EM$224,MATCH('16 Year_History_Results'!$G156,Finish_table!EN$4:EN$224,0),1))</f>
        <v>QF</v>
      </c>
      <c r="AC156" s="253" t="e">
        <f>(INDEX(Finish_table!EW$4:EW$224,MATCH('16 Year_History_Results'!$G156,Finish_table!EX$4:EX$224,0),1))</f>
        <v>#N/A</v>
      </c>
      <c r="AD156" s="2"/>
      <c r="AE156" s="97"/>
      <c r="AG156">
        <f t="shared" si="85"/>
        <v>51</v>
      </c>
      <c r="AH156" s="110"/>
      <c r="AI156" s="2"/>
      <c r="AJ156" s="146">
        <f>INDEX('2001'!$C$44:$C$140,'16 Year_History_Results'!BZ156)</f>
        <v>20</v>
      </c>
      <c r="AK156" s="2">
        <f>INDEX('2002'!$C$44:$C$140,'16 Year_History_Results'!CA156)</f>
        <v>10</v>
      </c>
      <c r="AL156" s="2">
        <f>INDEX('2003'!$C$44:$C$140,'16 Year_History_Results'!CB156)</f>
        <v>50</v>
      </c>
      <c r="AM156" s="2">
        <f>INDEX('2004'!$C$44:$C$140,'16 Year_History_Results'!CC156)</f>
        <v>0</v>
      </c>
      <c r="AN156" s="2">
        <f>INDEX('2005'!$C$44:$C$140,'16 Year_History_Results'!CD156)</f>
        <v>10</v>
      </c>
      <c r="AO156" s="2">
        <f>INDEX('2006'!$C$44:$C$140,'16 Year_History_Results'!CE156)</f>
        <v>10</v>
      </c>
      <c r="AP156" s="2">
        <f>INDEX('2007'!$C$44:$C$140,'16 Year_History_Results'!CF156)</f>
        <v>0</v>
      </c>
      <c r="AQ156" s="2">
        <f>INDEX('2008'!$C$44:$C$140,'16 Year_History_Results'!CG156)</f>
        <v>0</v>
      </c>
      <c r="AR156" s="2">
        <f>INDEX('2009'!$C$44:$C$140,'16 Year_History_Results'!CH156)</f>
        <v>0</v>
      </c>
      <c r="AS156" s="2">
        <f>INDEX('2010'!$C$44:$C$140,'16 Year_History_Results'!CI156)</f>
        <v>10</v>
      </c>
      <c r="AT156" s="2">
        <f>INDEX('2011'!$C$44:$C$140,'16 Year_History_Results'!CJ156)</f>
        <v>30</v>
      </c>
      <c r="AU156" s="2">
        <f>INDEX('2012'!$C$44:$C$140,'16 Year_History_Results'!CK156)</f>
        <v>0</v>
      </c>
      <c r="AV156" s="2">
        <f>INDEX('2013'!$C$44:$C$140,'16 Year_History_Results'!CL156)</f>
        <v>0</v>
      </c>
      <c r="AW156" s="2">
        <f>INDEX('2014'!$C$52:$C$180,'16 Year_History_Results'!CM156)</f>
        <v>10</v>
      </c>
      <c r="AX156" s="2">
        <f>INDEX('2015'!$E$52:$E$308,'16 Year_History_Results'!CN156)</f>
        <v>0</v>
      </c>
      <c r="AY156" s="147">
        <f>INDEX('2016'!$E$52:$E$308,'16 Year_History_Results'!CO156)</f>
        <v>0</v>
      </c>
      <c r="AZ156" s="2"/>
      <c r="BA156" s="2"/>
      <c r="BB156">
        <f t="shared" si="97"/>
        <v>51</v>
      </c>
      <c r="BC156" s="110"/>
      <c r="BD156" s="2"/>
      <c r="BE156" s="146">
        <f>INDEX('2001'!$B$44:$B$140,'16 Year_History_Results'!BZ156)</f>
        <v>11</v>
      </c>
      <c r="BF156" s="2">
        <f>INDEX('2002'!$B$44:$B$140,'16 Year_History_Results'!CA156)</f>
        <v>4</v>
      </c>
      <c r="BG156" s="2">
        <f>INDEX('2003'!$B$44:$B$140,'16 Year_History_Results'!CB156)</f>
        <v>8</v>
      </c>
      <c r="BH156" s="2">
        <f>INDEX('2004'!$B$44:$B$140,'16 Year_History_Results'!CC156)</f>
        <v>5</v>
      </c>
      <c r="BI156" s="2">
        <f>INDEX('2005'!$B$44:$B$140,'16 Year_History_Results'!CD156)</f>
        <v>7</v>
      </c>
      <c r="BJ156" s="2">
        <f>INDEX('2006'!$B$44:$B$140,'16 Year_History_Results'!CE156)</f>
        <v>13</v>
      </c>
      <c r="BK156" s="2">
        <f>INDEX('2007'!$B$44:$B$140,'16 Year_History_Results'!CF156)</f>
        <v>0</v>
      </c>
      <c r="BL156" s="2">
        <f>INDEX('2008'!$B$44:$B$140,'16 Year_History_Results'!CG156)</f>
        <v>9</v>
      </c>
      <c r="BM156" s="2">
        <f>INDEX('2009'!$B$44:$B$140,'16 Year_History_Results'!CH156)</f>
        <v>4</v>
      </c>
      <c r="BN156" s="2">
        <f>INDEX('2010'!$B$44:$B$140,'16 Year_History_Results'!CI156)</f>
        <v>15</v>
      </c>
      <c r="BO156" s="2">
        <f>INDEX('2011'!$B$44:$B$140,'16 Year_History_Results'!CJ156)</f>
        <v>5</v>
      </c>
      <c r="BP156" s="2">
        <f>INDEX('2012'!$B$44:$B$140,'16 Year_History_Results'!CK156)</f>
        <v>4</v>
      </c>
      <c r="BQ156" s="2">
        <f>INDEX('2013'!$B$44:$B$140,'16 Year_History_Results'!CL156)</f>
        <v>0</v>
      </c>
      <c r="BR156" s="2">
        <f>INDEX('2014'!$B$52:$B$180,'16 Year_History_Results'!CM156)</f>
        <v>9</v>
      </c>
      <c r="BS156" s="147">
        <f>INDEX('2015'!$B$52:$B$308,'16 Year_History_Results'!CN156)</f>
        <v>2</v>
      </c>
      <c r="BT156" s="147">
        <f>INDEX('2016'!$B$52:$B$308,'16 Year_History_Results'!CO156)</f>
        <v>0</v>
      </c>
      <c r="BW156">
        <f t="shared" si="98"/>
        <v>51</v>
      </c>
      <c r="BX156" s="110"/>
      <c r="BY156" s="2"/>
      <c r="BZ156" s="146">
        <f>IF(ISNA(MATCH($BW156,'2001'!$A$44:$A$139,0)),97,MATCH($BW156,'2001'!$A$44:$A$139,0))</f>
        <v>9</v>
      </c>
      <c r="CA156" s="2">
        <f>IF(ISNA(MATCH($BW156,'2002'!$A$44:$A$139,0)),97,MATCH($BW156,'2002'!$A$44:$A$139,0))</f>
        <v>13</v>
      </c>
      <c r="CB156" s="2">
        <f>IF(ISNA(MATCH($BW156,'2003'!$A$44:$A$139,0)),97,MATCH($BW156,'2003'!$A$44:$A$139,0))</f>
        <v>12</v>
      </c>
      <c r="CC156" s="2">
        <f>IF(ISNA(MATCH($BW156,'2004'!$A$44:$A$139,0)),97,MATCH($BW156,'2004'!$A$44:$A$139,0))</f>
        <v>13</v>
      </c>
      <c r="CD156" s="2">
        <f>IF(ISNA(MATCH($BW156,'2005'!$A$44:$A$139,0)),97,MATCH($BW156,'2005'!$A$44:$A$139,0))</f>
        <v>10</v>
      </c>
      <c r="CE156" s="2">
        <f>IF(ISNA(MATCH($BW156,'2006'!$A$44:$A$139,0)),97,MATCH($BW156,'2006'!$A$44:$A$139,0))</f>
        <v>10</v>
      </c>
      <c r="CF156" s="2">
        <f>IF(ISNA(MATCH($BW156,'2007'!$A$44:$A$139,0)),97,MATCH($BW156,'2007'!$A$44:$A$139,0))</f>
        <v>97</v>
      </c>
      <c r="CG156" s="2">
        <f>IF(ISNA(MATCH($BW156,'2008'!$A$44:$A$139,0)),97,MATCH($BW156,'2008'!$A$44:$A$139,0))</f>
        <v>12</v>
      </c>
      <c r="CH156" s="2">
        <f>IF(ISNA(MATCH($BW156,'2009'!$A$44:$A$139,0)),97,MATCH($BW156,'2009'!$A$44:$A$139,0))</f>
        <v>7</v>
      </c>
      <c r="CI156" s="2">
        <f>IF(ISNA(MATCH($BW156,'2010'!$A$44:$A$139,0)),97,MATCH($BW156,'2010'!$A$44:$A$139,0))</f>
        <v>7</v>
      </c>
      <c r="CJ156" s="2">
        <f>IF(ISNA(MATCH($BW156,'2011'!$A$44:$A$139,0)),97,MATCH($BW156,'2011'!$A$44:$A$139,0))</f>
        <v>7</v>
      </c>
      <c r="CK156" s="2">
        <f>IF(ISNA(MATCH($BW156,'2012'!$A$44:$A$139,0)),97,MATCH($BW156,'2012'!$A$44:$A$139,0))</f>
        <v>7</v>
      </c>
      <c r="CL156" s="2">
        <f>IF(ISNA(MATCH($BW156,'2013'!$A$44:$A$139,0)),97,MATCH($BW156,'2013'!$A$44:$A$139,0))</f>
        <v>97</v>
      </c>
      <c r="CM156" s="2">
        <f>IF(ISNA(MATCH($BW156,'2014'!$A$52:$A$179,0)),129,MATCH($BW156,'2014'!$A$52:$A$179,0))</f>
        <v>7</v>
      </c>
      <c r="CN156" s="147">
        <f>IF(ISNA(MATCH($BW156,'2015'!$A$52:$A$307,0)),257,MATCH($BW156,'2015'!$A$52:$A$307,0))</f>
        <v>8</v>
      </c>
      <c r="CO156" s="147">
        <f>IF(ISNA(MATCH($BW156,'2016'!$A$52:$A$307,0)),257,MATCH($BW156,'2016'!$A$52:$A$307,0))</f>
        <v>257</v>
      </c>
      <c r="CQ156">
        <f t="shared" si="99"/>
        <v>51</v>
      </c>
      <c r="CR156" s="281"/>
      <c r="CS156" s="279"/>
      <c r="CT156" s="278">
        <f t="shared" si="100"/>
        <v>31</v>
      </c>
      <c r="CU156" s="279">
        <f t="shared" si="86"/>
        <v>34.6646</v>
      </c>
      <c r="CV156" s="279">
        <f t="shared" si="87"/>
        <v>81.107422360000001</v>
      </c>
      <c r="CW156" s="279">
        <f t="shared" si="88"/>
        <v>59.066207745176001</v>
      </c>
      <c r="CX156" s="279">
        <f t="shared" si="89"/>
        <v>56.37353408293432</v>
      </c>
      <c r="CY156" s="279">
        <f t="shared" si="90"/>
        <v>60.578597819684013</v>
      </c>
      <c r="CZ156" s="279">
        <f t="shared" si="91"/>
        <v>40.381693306601363</v>
      </c>
      <c r="DA156" s="279">
        <f t="shared" si="92"/>
        <v>35.918436758180462</v>
      </c>
      <c r="DB156" s="279">
        <f t="shared" si="93"/>
        <v>27.943229943003097</v>
      </c>
      <c r="DC156" s="279">
        <f t="shared" si="101"/>
        <v>43.626957080005866</v>
      </c>
      <c r="DD156" s="279">
        <f t="shared" si="102"/>
        <v>64.081729589531903</v>
      </c>
      <c r="DE156" s="279">
        <f t="shared" si="103"/>
        <v>46.716880944381963</v>
      </c>
      <c r="DF156" s="279">
        <f t="shared" si="104"/>
        <v>31.141472837525015</v>
      </c>
      <c r="DG156" s="279">
        <f t="shared" si="105"/>
        <v>39.758905793494179</v>
      </c>
      <c r="DH156" s="280">
        <f t="shared" si="122"/>
        <v>28.50328660194322</v>
      </c>
      <c r="DI156" s="280">
        <f t="shared" si="123"/>
        <v>19.00029084885535</v>
      </c>
      <c r="DJ156" s="154">
        <f t="shared" si="94"/>
        <v>87</v>
      </c>
      <c r="DK156" s="279">
        <f t="shared" si="106"/>
        <v>51</v>
      </c>
      <c r="DL156" s="97"/>
      <c r="DM156" s="154"/>
      <c r="DN156" s="267">
        <f t="shared" si="107"/>
        <v>31</v>
      </c>
      <c r="DO156" s="154">
        <f t="shared" si="108"/>
        <v>45</v>
      </c>
      <c r="DP156" s="154">
        <f t="shared" si="109"/>
        <v>103</v>
      </c>
      <c r="DQ156" s="154">
        <f t="shared" si="110"/>
        <v>108</v>
      </c>
      <c r="DR156" s="154">
        <f t="shared" si="111"/>
        <v>125</v>
      </c>
      <c r="DS156" s="154">
        <f t="shared" si="112"/>
        <v>148</v>
      </c>
      <c r="DT156" s="154">
        <f t="shared" si="113"/>
        <v>148</v>
      </c>
      <c r="DU156" s="154">
        <f t="shared" si="114"/>
        <v>157</v>
      </c>
      <c r="DV156" s="154">
        <f t="shared" si="115"/>
        <v>161</v>
      </c>
      <c r="DW156" s="154">
        <f t="shared" si="116"/>
        <v>186</v>
      </c>
      <c r="DX156" s="154">
        <f t="shared" si="117"/>
        <v>221</v>
      </c>
      <c r="DY156" s="154">
        <f t="shared" si="118"/>
        <v>225</v>
      </c>
      <c r="DZ156" s="154">
        <f t="shared" si="119"/>
        <v>225</v>
      </c>
      <c r="EA156" s="154">
        <f t="shared" si="120"/>
        <v>244</v>
      </c>
      <c r="EB156" s="264">
        <f t="shared" si="124"/>
        <v>246</v>
      </c>
      <c r="EC156" s="264">
        <f t="shared" si="125"/>
        <v>246</v>
      </c>
      <c r="ED156" s="154">
        <f t="shared" si="95"/>
        <v>20</v>
      </c>
    </row>
    <row r="157" spans="2:137" ht="13" thickBot="1" x14ac:dyDescent="0.3">
      <c r="B157" s="131">
        <v>70</v>
      </c>
      <c r="C157" s="50">
        <f t="shared" si="84"/>
        <v>1</v>
      </c>
      <c r="D157" s="50">
        <f t="shared" si="96"/>
        <v>0</v>
      </c>
      <c r="E157" s="97"/>
      <c r="F157" s="2">
        <f t="shared" si="121"/>
        <v>152</v>
      </c>
      <c r="G157" s="207">
        <v>2648</v>
      </c>
      <c r="H157" s="98">
        <f>15- COUNTIF(L157:AC157,"#N/A")</f>
        <v>1</v>
      </c>
      <c r="I157" s="131">
        <f>SUM(AH157:AY157)+SUM(BE157:BT157)</f>
        <v>30</v>
      </c>
      <c r="J157" s="398">
        <f>DI157</f>
        <v>18.76432609184079</v>
      </c>
      <c r="K157" s="456" t="str">
        <f>IF(ISNUMBER(MATCH(G157,'[4]OPR data'!$A$3:$A$2900,0)),"Y","N")</f>
        <v>Y</v>
      </c>
      <c r="L157" s="110"/>
      <c r="M157" s="233"/>
      <c r="N157" s="469" t="e">
        <f>(INDEX(Finish_table!R$4:R$83,MATCH('16 Year_History_Results'!$G157,Finish_table!S$4:S$83,0),1))</f>
        <v>#N/A</v>
      </c>
      <c r="O157" s="233" t="e">
        <f>(INDEX(Finish_table!Z$4:Z$99,MATCH('16 Year_History_Results'!$G157,Finish_table!AA$4:AA$99,0),1))</f>
        <v>#N/A</v>
      </c>
      <c r="P157" s="233" t="e">
        <f>(INDEX(Finish_table!AI$4:AI$99,MATCH('16 Year_History_Results'!$G157,Finish_table!AJ$4:AJ$99,0),1))</f>
        <v>#N/A</v>
      </c>
      <c r="Q157" s="233" t="e">
        <f>(INDEX(Finish_table!AR$4:AR$99,MATCH('16 Year_History_Results'!$G157,Finish_table!AS$4:AS$99,0),1))</f>
        <v>#N/A</v>
      </c>
      <c r="R157" s="233" t="e">
        <f>(INDEX(Finish_table!BA$4:BA$99,MATCH('16 Year_History_Results'!$G157,Finish_table!BB$4:BB$99,0),1))</f>
        <v>#N/A</v>
      </c>
      <c r="S157" s="233" t="e">
        <f>(INDEX(Finish_table!BJ$4:BJ$99,MATCH('16 Year_History_Results'!$G157,Finish_table!BK$4:BK$99,0),1))</f>
        <v>#N/A</v>
      </c>
      <c r="T157" s="233" t="e">
        <f>(INDEX(Finish_table!BS$4:BS$99,MATCH('16 Year_History_Results'!$G157,Finish_table!BT$4:BT$99,0),1))</f>
        <v>#N/A</v>
      </c>
      <c r="U157" s="233" t="e">
        <f>(INDEX(Finish_table!CB$4:CB$99,MATCH('16 Year_History_Results'!$G157,Finish_table!CC$4:CC$99,0),1))</f>
        <v>#N/A</v>
      </c>
      <c r="V157" s="233" t="e">
        <f>(INDEX(Finish_table!CK$4:CK$99,MATCH('16 Year_History_Results'!$G157,Finish_table!CL$4:CL$99,0),1))</f>
        <v>#N/A</v>
      </c>
      <c r="W157" s="233" t="e">
        <f>(INDEX(Finish_table!CT$4:CT$99,MATCH('16 Year_History_Results'!$G157,Finish_table!CU$4:CU$99,0),1))</f>
        <v>#N/A</v>
      </c>
      <c r="X157" s="233" t="e">
        <f>(INDEX(Finish_table!DC$4:DC$99,MATCH('16 Year_History_Results'!$G157,Finish_table!DD$4:DD$99,0),1))</f>
        <v>#N/A</v>
      </c>
      <c r="Y157" s="233" t="str">
        <f>(INDEX(Finish_table!DL$4:DL$99,MATCH('16 Year_History_Results'!$G157,Finish_table!DM$4:DM$99,0),1))</f>
        <v>QF</v>
      </c>
      <c r="Z157" s="233" t="e">
        <f>(INDEX(Finish_table!DU$4:DU$99,MATCH('16 Year_History_Results'!$G157,Finish_table!DV$4:DV$99,0),1))</f>
        <v>#N/A</v>
      </c>
      <c r="AA157" s="233" t="e">
        <f>(INDEX(Finish_table!ED$4:ED$140,MATCH('16 Year_History_Results'!$G157,Finish_table!EE$4:EE$140,0),1))</f>
        <v>#N/A</v>
      </c>
      <c r="AB157" s="233" t="e">
        <f>(INDEX(Finish_table!EM$4:EM$224,MATCH('16 Year_History_Results'!$G157,Finish_table!EN$4:EN$224,0),1))</f>
        <v>#N/A</v>
      </c>
      <c r="AC157" s="253" t="str">
        <f>(INDEX(Finish_table!EW$4:EW$224,MATCH('16 Year_History_Results'!$G157,Finish_table!EX$4:EX$224,0),1))</f>
        <v>SF</v>
      </c>
      <c r="AD157" s="2"/>
      <c r="AE157" s="97"/>
      <c r="AG157">
        <f t="shared" si="85"/>
        <v>2648</v>
      </c>
      <c r="AH157" s="110"/>
      <c r="AI157" s="2"/>
      <c r="AJ157" s="146">
        <f>INDEX('2001'!$C$44:$C$140,'16 Year_History_Results'!BZ157)</f>
        <v>0</v>
      </c>
      <c r="AK157" s="2">
        <f>INDEX('2002'!$C$44:$C$140,'16 Year_History_Results'!CA157)</f>
        <v>0</v>
      </c>
      <c r="AL157" s="2">
        <f>INDEX('2003'!$C$44:$C$140,'16 Year_History_Results'!CB157)</f>
        <v>0</v>
      </c>
      <c r="AM157" s="2">
        <f>INDEX('2004'!$C$44:$C$140,'16 Year_History_Results'!CC157)</f>
        <v>0</v>
      </c>
      <c r="AN157" s="2">
        <f>INDEX('2005'!$C$44:$C$140,'16 Year_History_Results'!CD157)</f>
        <v>0</v>
      </c>
      <c r="AO157" s="2">
        <f>INDEX('2006'!$C$44:$C$140,'16 Year_History_Results'!CE157)</f>
        <v>0</v>
      </c>
      <c r="AP157" s="2">
        <f>INDEX('2007'!$C$44:$C$140,'16 Year_History_Results'!CF157)</f>
        <v>0</v>
      </c>
      <c r="AQ157" s="2">
        <f>INDEX('2008'!$C$44:$C$140,'16 Year_History_Results'!CG157)</f>
        <v>0</v>
      </c>
      <c r="AR157" s="2">
        <f>INDEX('2009'!$C$44:$C$140,'16 Year_History_Results'!CH157)</f>
        <v>0</v>
      </c>
      <c r="AS157" s="2">
        <f>INDEX('2010'!$C$44:$C$140,'16 Year_History_Results'!CI157)</f>
        <v>0</v>
      </c>
      <c r="AT157" s="2">
        <f>INDEX('2011'!$C$44:$C$140,'16 Year_History_Results'!CJ157)</f>
        <v>0</v>
      </c>
      <c r="AU157" s="2">
        <f>INDEX('2012'!$C$44:$C$140,'16 Year_History_Results'!CK157)</f>
        <v>0</v>
      </c>
      <c r="AV157" s="2">
        <f>INDEX('2013'!$C$44:$C$140,'16 Year_History_Results'!CL157)</f>
        <v>0</v>
      </c>
      <c r="AW157" s="2">
        <f>INDEX('2014'!$C$52:$C$180,'16 Year_History_Results'!CM157)</f>
        <v>0</v>
      </c>
      <c r="AX157" s="2">
        <f>INDEX('2015'!$E$52:$E$308,'16 Year_History_Results'!CN157)</f>
        <v>0</v>
      </c>
      <c r="AY157" s="147">
        <f>INDEX('2016'!$E$52:$E$308,'16 Year_History_Results'!CO157)</f>
        <v>10</v>
      </c>
      <c r="AZ157" s="2"/>
      <c r="BA157" s="2"/>
      <c r="BB157">
        <f t="shared" si="97"/>
        <v>2648</v>
      </c>
      <c r="BC157" s="110"/>
      <c r="BD157" s="2"/>
      <c r="BE157" s="146">
        <f>INDEX('2001'!$B$44:$B$140,'16 Year_History_Results'!BZ157)</f>
        <v>0</v>
      </c>
      <c r="BF157" s="2">
        <f>INDEX('2002'!$B$44:$B$140,'16 Year_History_Results'!CA157)</f>
        <v>0</v>
      </c>
      <c r="BG157" s="2">
        <f>INDEX('2003'!$B$44:$B$140,'16 Year_History_Results'!CB157)</f>
        <v>0</v>
      </c>
      <c r="BH157" s="2">
        <f>INDEX('2004'!$B$44:$B$140,'16 Year_History_Results'!CC157)</f>
        <v>0</v>
      </c>
      <c r="BI157" s="2">
        <f>INDEX('2005'!$B$44:$B$140,'16 Year_History_Results'!CD157)</f>
        <v>0</v>
      </c>
      <c r="BJ157" s="2">
        <f>INDEX('2006'!$B$44:$B$140,'16 Year_History_Results'!CE157)</f>
        <v>0</v>
      </c>
      <c r="BK157" s="2">
        <f>INDEX('2007'!$B$44:$B$140,'16 Year_History_Results'!CF157)</f>
        <v>0</v>
      </c>
      <c r="BL157" s="2">
        <f>INDEX('2008'!$B$44:$B$140,'16 Year_History_Results'!CG157)</f>
        <v>0</v>
      </c>
      <c r="BM157" s="2">
        <f>INDEX('2009'!$B$44:$B$140,'16 Year_History_Results'!CH157)</f>
        <v>0</v>
      </c>
      <c r="BN157" s="2">
        <f>INDEX('2010'!$B$44:$B$140,'16 Year_History_Results'!CI157)</f>
        <v>0</v>
      </c>
      <c r="BO157" s="2">
        <f>INDEX('2011'!$B$44:$B$140,'16 Year_History_Results'!CJ157)</f>
        <v>0</v>
      </c>
      <c r="BP157" s="2">
        <f>INDEX('2012'!$B$44:$B$140,'16 Year_History_Results'!CK157)</f>
        <v>14</v>
      </c>
      <c r="BQ157" s="2">
        <f>INDEX('2013'!$B$44:$B$140,'16 Year_History_Results'!CL157)</f>
        <v>0</v>
      </c>
      <c r="BR157" s="2">
        <f>INDEX('2014'!$B$52:$B$180,'16 Year_History_Results'!CM157)</f>
        <v>0</v>
      </c>
      <c r="BS157" s="147">
        <f>INDEX('2015'!$B$52:$B$308,'16 Year_History_Results'!CN157)</f>
        <v>0</v>
      </c>
      <c r="BT157" s="147">
        <f>INDEX('2016'!$B$52:$B$308,'16 Year_History_Results'!CO157)</f>
        <v>6</v>
      </c>
      <c r="BW157">
        <f t="shared" si="98"/>
        <v>2648</v>
      </c>
      <c r="BX157" s="110"/>
      <c r="BY157" s="2"/>
      <c r="BZ157" s="146">
        <f>IF(ISNA(MATCH($BW157,'2001'!$A$44:$A$139,0)),97,MATCH($BW157,'2001'!$A$44:$A$139,0))</f>
        <v>97</v>
      </c>
      <c r="CA157" s="2">
        <f>IF(ISNA(MATCH($BW157,'2002'!$A$44:$A$139,0)),97,MATCH($BW157,'2002'!$A$44:$A$139,0))</f>
        <v>97</v>
      </c>
      <c r="CB157" s="2">
        <f>IF(ISNA(MATCH($BW157,'2003'!$A$44:$A$139,0)),97,MATCH($BW157,'2003'!$A$44:$A$139,0))</f>
        <v>97</v>
      </c>
      <c r="CC157" s="2">
        <f>IF(ISNA(MATCH($BW157,'2004'!$A$44:$A$139,0)),97,MATCH($BW157,'2004'!$A$44:$A$139,0))</f>
        <v>97</v>
      </c>
      <c r="CD157" s="2">
        <f>IF(ISNA(MATCH($BW157,'2005'!$A$44:$A$139,0)),97,MATCH($BW157,'2005'!$A$44:$A$139,0))</f>
        <v>97</v>
      </c>
      <c r="CE157" s="2">
        <f>IF(ISNA(MATCH($BW157,'2006'!$A$44:$A$139,0)),97,MATCH($BW157,'2006'!$A$44:$A$139,0))</f>
        <v>97</v>
      </c>
      <c r="CF157" s="2">
        <f>IF(ISNA(MATCH($BW157,'2007'!$A$44:$A$139,0)),97,MATCH($BW157,'2007'!$A$44:$A$139,0))</f>
        <v>97</v>
      </c>
      <c r="CG157" s="2">
        <f>IF(ISNA(MATCH($BW157,'2008'!$A$44:$A$139,0)),97,MATCH($BW157,'2008'!$A$44:$A$139,0))</f>
        <v>97</v>
      </c>
      <c r="CH157" s="2">
        <f>IF(ISNA(MATCH($BW157,'2009'!$A$44:$A$139,0)),97,MATCH($BW157,'2009'!$A$44:$A$139,0))</f>
        <v>97</v>
      </c>
      <c r="CI157" s="2">
        <f>IF(ISNA(MATCH($BW157,'2010'!$A$44:$A$139,0)),97,MATCH($BW157,'2010'!$A$44:$A$139,0))</f>
        <v>97</v>
      </c>
      <c r="CJ157" s="2">
        <f>IF(ISNA(MATCH($BW157,'2011'!$A$44:$A$139,0)),97,MATCH($BW157,'2011'!$A$44:$A$139,0))</f>
        <v>97</v>
      </c>
      <c r="CK157" s="2">
        <f>IF(ISNA(MATCH($BW157,'2012'!$A$44:$A$139,0)),97,MATCH($BW157,'2012'!$A$44:$A$139,0))</f>
        <v>84</v>
      </c>
      <c r="CL157" s="2">
        <f>IF(ISNA(MATCH($BW157,'2013'!$A$44:$A$139,0)),97,MATCH($BW157,'2013'!$A$44:$A$139,0))</f>
        <v>97</v>
      </c>
      <c r="CM157" s="2">
        <f>IF(ISNA(MATCH($BW157,'2014'!$A$52:$A$179,0)),129,MATCH($BW157,'2014'!$A$52:$A$179,0))</f>
        <v>129</v>
      </c>
      <c r="CN157" s="147">
        <f>IF(ISNA(MATCH($BW157,'2015'!$A$52:$A$307,0)),257,MATCH($BW157,'2015'!$A$52:$A$307,0))</f>
        <v>257</v>
      </c>
      <c r="CO157" s="147">
        <f>IF(ISNA(MATCH($BW157,'2016'!$A$52:$A$307,0)),257,MATCH($BW157,'2016'!$A$52:$A$307,0))</f>
        <v>166</v>
      </c>
      <c r="CQ157">
        <f t="shared" si="99"/>
        <v>2648</v>
      </c>
      <c r="CR157" s="281"/>
      <c r="CS157" s="279"/>
      <c r="CT157" s="278">
        <f t="shared" si="100"/>
        <v>0</v>
      </c>
      <c r="CU157" s="279">
        <f t="shared" si="86"/>
        <v>0</v>
      </c>
      <c r="CV157" s="279">
        <f t="shared" si="87"/>
        <v>0</v>
      </c>
      <c r="CW157" s="279">
        <f t="shared" si="88"/>
        <v>0</v>
      </c>
      <c r="CX157" s="279">
        <f t="shared" si="89"/>
        <v>0</v>
      </c>
      <c r="CY157" s="279">
        <f t="shared" si="90"/>
        <v>0</v>
      </c>
      <c r="CZ157" s="279">
        <f t="shared" si="91"/>
        <v>0</v>
      </c>
      <c r="DA157" s="279">
        <f t="shared" si="92"/>
        <v>0</v>
      </c>
      <c r="DB157" s="279">
        <f t="shared" si="93"/>
        <v>0</v>
      </c>
      <c r="DC157" s="279">
        <f t="shared" si="101"/>
        <v>0</v>
      </c>
      <c r="DD157" s="279">
        <f t="shared" si="102"/>
        <v>0</v>
      </c>
      <c r="DE157" s="279">
        <f t="shared" si="103"/>
        <v>14</v>
      </c>
      <c r="DF157" s="279">
        <f t="shared" si="104"/>
        <v>9.3323999999999998</v>
      </c>
      <c r="DG157" s="279">
        <f t="shared" si="105"/>
        <v>6.2209778399999998</v>
      </c>
      <c r="DH157" s="280">
        <f t="shared" si="122"/>
        <v>4.1469038281439996</v>
      </c>
      <c r="DI157" s="280">
        <f t="shared" si="123"/>
        <v>18.76432609184079</v>
      </c>
      <c r="DJ157" s="154">
        <f t="shared" si="94"/>
        <v>280</v>
      </c>
      <c r="DK157" s="279">
        <f t="shared" si="106"/>
        <v>2648</v>
      </c>
      <c r="DL157" s="97"/>
      <c r="DM157" s="154"/>
      <c r="DN157" s="267">
        <f t="shared" si="107"/>
        <v>0</v>
      </c>
      <c r="DO157" s="154">
        <f t="shared" si="108"/>
        <v>0</v>
      </c>
      <c r="DP157" s="154">
        <f t="shared" si="109"/>
        <v>0</v>
      </c>
      <c r="DQ157" s="154">
        <f t="shared" si="110"/>
        <v>0</v>
      </c>
      <c r="DR157" s="154">
        <f t="shared" si="111"/>
        <v>0</v>
      </c>
      <c r="DS157" s="154">
        <f t="shared" si="112"/>
        <v>0</v>
      </c>
      <c r="DT157" s="154">
        <f t="shared" si="113"/>
        <v>0</v>
      </c>
      <c r="DU157" s="154">
        <f t="shared" si="114"/>
        <v>0</v>
      </c>
      <c r="DV157" s="154">
        <f t="shared" si="115"/>
        <v>0</v>
      </c>
      <c r="DW157" s="154">
        <f t="shared" si="116"/>
        <v>0</v>
      </c>
      <c r="DX157" s="154">
        <f t="shared" si="117"/>
        <v>0</v>
      </c>
      <c r="DY157" s="154">
        <f t="shared" si="118"/>
        <v>14</v>
      </c>
      <c r="DZ157" s="154">
        <f t="shared" si="119"/>
        <v>14</v>
      </c>
      <c r="EA157" s="154">
        <f t="shared" si="120"/>
        <v>14</v>
      </c>
      <c r="EB157" s="264">
        <f t="shared" si="124"/>
        <v>14</v>
      </c>
      <c r="EC157" s="264">
        <f t="shared" si="125"/>
        <v>30</v>
      </c>
      <c r="ED157" s="154">
        <f t="shared" si="95"/>
        <v>369</v>
      </c>
    </row>
    <row r="158" spans="2:137" ht="13" thickBot="1" x14ac:dyDescent="0.3">
      <c r="B158" s="131">
        <v>70</v>
      </c>
      <c r="C158" s="50">
        <f t="shared" si="84"/>
        <v>2</v>
      </c>
      <c r="D158" s="50">
        <f t="shared" si="96"/>
        <v>0</v>
      </c>
      <c r="E158" s="97"/>
      <c r="F158" s="2">
        <f t="shared" si="121"/>
        <v>153</v>
      </c>
      <c r="G158" s="487">
        <v>2194</v>
      </c>
      <c r="H158" s="98">
        <f>15- COUNTIF(L158:AC158,"#N/A")</f>
        <v>2</v>
      </c>
      <c r="I158" s="131">
        <f>SUM(AH158:AY158)+SUM(BE158:BT158)</f>
        <v>59</v>
      </c>
      <c r="J158" s="398">
        <f>DI158</f>
        <v>18.536830065519986</v>
      </c>
      <c r="K158" s="456" t="str">
        <f>IF(ISNUMBER(MATCH(G158,'[4]OPR data'!$A$3:$A$2900,0)),"Y","N")</f>
        <v>Y</v>
      </c>
      <c r="L158" s="110"/>
      <c r="M158" s="233"/>
      <c r="N158" s="469" t="e">
        <f>(INDEX(Finish_table!R$4:R$83,MATCH('16 Year_History_Results'!$G158,Finish_table!S$4:S$83,0),1))</f>
        <v>#N/A</v>
      </c>
      <c r="O158" s="233" t="e">
        <f>(INDEX(Finish_table!Z$4:Z$99,MATCH('16 Year_History_Results'!$G158,Finish_table!AA$4:AA$99,0),1))</f>
        <v>#N/A</v>
      </c>
      <c r="P158" s="233" t="e">
        <f>(INDEX(Finish_table!AI$4:AI$99,MATCH('16 Year_History_Results'!$G158,Finish_table!AJ$4:AJ$99,0),1))</f>
        <v>#N/A</v>
      </c>
      <c r="Q158" s="233" t="e">
        <f>(INDEX(Finish_table!AR$4:AR$99,MATCH('16 Year_History_Results'!$G158,Finish_table!AS$4:AS$99,0),1))</f>
        <v>#N/A</v>
      </c>
      <c r="R158" s="233" t="e">
        <f>(INDEX(Finish_table!BA$4:BA$99,MATCH('16 Year_History_Results'!$G158,Finish_table!BB$4:BB$99,0),1))</f>
        <v>#N/A</v>
      </c>
      <c r="S158" s="233" t="e">
        <f>(INDEX(Finish_table!BJ$4:BJ$99,MATCH('16 Year_History_Results'!$G158,Finish_table!BK$4:BK$99,0),1))</f>
        <v>#N/A</v>
      </c>
      <c r="T158" s="233" t="str">
        <f>(INDEX(Finish_table!BS$4:BS$99,MATCH('16 Year_History_Results'!$G158,Finish_table!BT$4:BT$99,0),1))</f>
        <v>QF</v>
      </c>
      <c r="U158" s="233" t="e">
        <f>(INDEX(Finish_table!CB$4:CB$99,MATCH('16 Year_History_Results'!$G158,Finish_table!CC$4:CC$99,0),1))</f>
        <v>#N/A</v>
      </c>
      <c r="V158" s="233" t="e">
        <f>(INDEX(Finish_table!CK$4:CK$99,MATCH('16 Year_History_Results'!$G158,Finish_table!CL$4:CL$99,0),1))</f>
        <v>#N/A</v>
      </c>
      <c r="W158" s="233" t="e">
        <f>(INDEX(Finish_table!CT$4:CT$99,MATCH('16 Year_History_Results'!$G158,Finish_table!CU$4:CU$99,0),1))</f>
        <v>#N/A</v>
      </c>
      <c r="X158" s="233" t="e">
        <f>(INDEX(Finish_table!DC$4:DC$99,MATCH('16 Year_History_Results'!$G158,Finish_table!DD$4:DD$99,0),1))</f>
        <v>#N/A</v>
      </c>
      <c r="Y158" s="233" t="str">
        <f>(INDEX(Finish_table!DL$4:DL$99,MATCH('16 Year_History_Results'!$G158,Finish_table!DM$4:DM$99,0),1))</f>
        <v>W</v>
      </c>
      <c r="Z158" s="233" t="e">
        <f>(INDEX(Finish_table!DU$4:DU$99,MATCH('16 Year_History_Results'!$G158,Finish_table!DV$4:DV$99,0),1))</f>
        <v>#N/A</v>
      </c>
      <c r="AA158" s="233" t="e">
        <f>(INDEX(Finish_table!ED$4:ED$140,MATCH('16 Year_History_Results'!$G158,Finish_table!EE$4:EE$140,0),1))</f>
        <v>#N/A</v>
      </c>
      <c r="AB158" s="233" t="e">
        <f>(INDEX(Finish_table!EM$4:EM$224,MATCH('16 Year_History_Results'!$G158,Finish_table!EN$4:EN$224,0),1))</f>
        <v>#N/A</v>
      </c>
      <c r="AC158" s="253" t="str">
        <f>(INDEX(Finish_table!EW$4:EW$224,MATCH('16 Year_History_Results'!$G158,Finish_table!EX$4:EX$224,0),1))</f>
        <v>SF</v>
      </c>
      <c r="AD158" s="2"/>
      <c r="AE158" s="97"/>
      <c r="AG158">
        <f t="shared" si="85"/>
        <v>2194</v>
      </c>
      <c r="AH158" s="110"/>
      <c r="AI158" s="2"/>
      <c r="AJ158" s="146">
        <f>INDEX('2001'!$C$44:$C$140,'16 Year_History_Results'!BZ158)</f>
        <v>0</v>
      </c>
      <c r="AK158" s="2">
        <f>INDEX('2002'!$C$44:$C$140,'16 Year_History_Results'!CA158)</f>
        <v>0</v>
      </c>
      <c r="AL158" s="2">
        <f>INDEX('2003'!$C$44:$C$140,'16 Year_History_Results'!CB158)</f>
        <v>0</v>
      </c>
      <c r="AM158" s="2">
        <f>INDEX('2004'!$C$44:$C$140,'16 Year_History_Results'!CC158)</f>
        <v>0</v>
      </c>
      <c r="AN158" s="2">
        <f>INDEX('2005'!$C$44:$C$140,'16 Year_History_Results'!CD158)</f>
        <v>0</v>
      </c>
      <c r="AO158" s="2">
        <f>INDEX('2006'!$C$44:$C$140,'16 Year_History_Results'!CE158)</f>
        <v>0</v>
      </c>
      <c r="AP158" s="2">
        <f>INDEX('2007'!$C$44:$C$140,'16 Year_History_Results'!CF158)</f>
        <v>0</v>
      </c>
      <c r="AQ158" s="2">
        <f>INDEX('2008'!$C$44:$C$140,'16 Year_History_Results'!CG158)</f>
        <v>0</v>
      </c>
      <c r="AR158" s="2">
        <f>INDEX('2009'!$C$44:$C$140,'16 Year_History_Results'!CH158)</f>
        <v>0</v>
      </c>
      <c r="AS158" s="2">
        <f>INDEX('2010'!$C$44:$C$140,'16 Year_History_Results'!CI158)</f>
        <v>0</v>
      </c>
      <c r="AT158" s="2">
        <f>INDEX('2011'!$C$44:$C$140,'16 Year_History_Results'!CJ158)</f>
        <v>0</v>
      </c>
      <c r="AU158" s="2">
        <f>INDEX('2012'!$C$44:$C$140,'16 Year_History_Results'!CK158)</f>
        <v>30</v>
      </c>
      <c r="AV158" s="2">
        <f>INDEX('2013'!$C$44:$C$140,'16 Year_History_Results'!CL158)</f>
        <v>0</v>
      </c>
      <c r="AW158" s="2">
        <f>INDEX('2014'!$C$52:$C$180,'16 Year_History_Results'!CM158)</f>
        <v>0</v>
      </c>
      <c r="AX158" s="2">
        <f>INDEX('2015'!$E$52:$E$308,'16 Year_History_Results'!CN158)</f>
        <v>0</v>
      </c>
      <c r="AY158" s="147">
        <f>INDEX('2016'!$E$52:$E$308,'16 Year_History_Results'!CO158)</f>
        <v>10</v>
      </c>
      <c r="AZ158" s="2"/>
      <c r="BA158" s="2"/>
      <c r="BB158">
        <f t="shared" si="97"/>
        <v>2194</v>
      </c>
      <c r="BC158" s="110"/>
      <c r="BD158" s="2"/>
      <c r="BE158" s="146">
        <f>INDEX('2001'!$B$44:$B$140,'16 Year_History_Results'!BZ158)</f>
        <v>0</v>
      </c>
      <c r="BF158" s="2">
        <f>INDEX('2002'!$B$44:$B$140,'16 Year_History_Results'!CA158)</f>
        <v>0</v>
      </c>
      <c r="BG158" s="2">
        <f>INDEX('2003'!$B$44:$B$140,'16 Year_History_Results'!CB158)</f>
        <v>0</v>
      </c>
      <c r="BH158" s="2">
        <f>INDEX('2004'!$B$44:$B$140,'16 Year_History_Results'!CC158)</f>
        <v>0</v>
      </c>
      <c r="BI158" s="2">
        <f>INDEX('2005'!$B$44:$B$140,'16 Year_History_Results'!CD158)</f>
        <v>0</v>
      </c>
      <c r="BJ158" s="2">
        <f>INDEX('2006'!$B$44:$B$140,'16 Year_History_Results'!CE158)</f>
        <v>0</v>
      </c>
      <c r="BK158" s="2">
        <f>INDEX('2007'!$B$44:$B$140,'16 Year_History_Results'!CF158)</f>
        <v>16</v>
      </c>
      <c r="BL158" s="2">
        <f>INDEX('2008'!$B$44:$B$140,'16 Year_History_Results'!CG158)</f>
        <v>0</v>
      </c>
      <c r="BM158" s="2">
        <f>INDEX('2009'!$B$44:$B$140,'16 Year_History_Results'!CH158)</f>
        <v>0</v>
      </c>
      <c r="BN158" s="2">
        <f>INDEX('2010'!$B$44:$B$140,'16 Year_History_Results'!CI158)</f>
        <v>0</v>
      </c>
      <c r="BO158" s="2">
        <f>INDEX('2011'!$B$44:$B$140,'16 Year_History_Results'!CJ158)</f>
        <v>0</v>
      </c>
      <c r="BP158" s="2">
        <f>INDEX('2012'!$B$44:$B$140,'16 Year_History_Results'!CK158)</f>
        <v>1</v>
      </c>
      <c r="BQ158" s="2">
        <f>INDEX('2013'!$B$44:$B$140,'16 Year_History_Results'!CL158)</f>
        <v>0</v>
      </c>
      <c r="BR158" s="2">
        <f>INDEX('2014'!$B$52:$B$180,'16 Year_History_Results'!CM158)</f>
        <v>0</v>
      </c>
      <c r="BS158" s="147">
        <f>INDEX('2015'!$B$52:$B$308,'16 Year_History_Results'!CN158)</f>
        <v>0</v>
      </c>
      <c r="BT158" s="147">
        <f>INDEX('2016'!$B$52:$B$308,'16 Year_History_Results'!CO158)</f>
        <v>2</v>
      </c>
      <c r="BW158">
        <f t="shared" si="98"/>
        <v>2194</v>
      </c>
      <c r="BX158" s="110"/>
      <c r="BY158" s="2"/>
      <c r="BZ158" s="146">
        <f>IF(ISNA(MATCH($BW158,'2001'!$A$44:$A$139,0)),97,MATCH($BW158,'2001'!$A$44:$A$139,0))</f>
        <v>97</v>
      </c>
      <c r="CA158" s="2">
        <f>IF(ISNA(MATCH($BW158,'2002'!$A$44:$A$139,0)),97,MATCH($BW158,'2002'!$A$44:$A$139,0))</f>
        <v>97</v>
      </c>
      <c r="CB158" s="2">
        <f>IF(ISNA(MATCH($BW158,'2003'!$A$44:$A$139,0)),97,MATCH($BW158,'2003'!$A$44:$A$139,0))</f>
        <v>97</v>
      </c>
      <c r="CC158" s="2">
        <f>IF(ISNA(MATCH($BW158,'2004'!$A$44:$A$139,0)),97,MATCH($BW158,'2004'!$A$44:$A$139,0))</f>
        <v>97</v>
      </c>
      <c r="CD158" s="2">
        <f>IF(ISNA(MATCH($BW158,'2005'!$A$44:$A$139,0)),97,MATCH($BW158,'2005'!$A$44:$A$139,0))</f>
        <v>97</v>
      </c>
      <c r="CE158" s="2">
        <f>IF(ISNA(MATCH($BW158,'2006'!$A$44:$A$139,0)),97,MATCH($BW158,'2006'!$A$44:$A$139,0))</f>
        <v>97</v>
      </c>
      <c r="CF158" s="2">
        <f>IF(ISNA(MATCH($BW158,'2007'!$A$44:$A$139,0)),97,MATCH($BW158,'2007'!$A$44:$A$139,0))</f>
        <v>95</v>
      </c>
      <c r="CG158" s="2">
        <f>IF(ISNA(MATCH($BW158,'2008'!$A$44:$A$139,0)),97,MATCH($BW158,'2008'!$A$44:$A$139,0))</f>
        <v>97</v>
      </c>
      <c r="CH158" s="2">
        <f>IF(ISNA(MATCH($BW158,'2009'!$A$44:$A$139,0)),97,MATCH($BW158,'2009'!$A$44:$A$139,0))</f>
        <v>97</v>
      </c>
      <c r="CI158" s="2">
        <f>IF(ISNA(MATCH($BW158,'2010'!$A$44:$A$139,0)),97,MATCH($BW158,'2010'!$A$44:$A$139,0))</f>
        <v>97</v>
      </c>
      <c r="CJ158" s="2">
        <f>IF(ISNA(MATCH($BW158,'2011'!$A$44:$A$139,0)),97,MATCH($BW158,'2011'!$A$44:$A$139,0))</f>
        <v>97</v>
      </c>
      <c r="CK158" s="2">
        <f>IF(ISNA(MATCH($BW158,'2012'!$A$44:$A$139,0)),97,MATCH($BW158,'2012'!$A$44:$A$139,0))</f>
        <v>76</v>
      </c>
      <c r="CL158" s="2">
        <f>IF(ISNA(MATCH($BW158,'2013'!$A$44:$A$139,0)),97,MATCH($BW158,'2013'!$A$44:$A$139,0))</f>
        <v>97</v>
      </c>
      <c r="CM158" s="2">
        <f>IF(ISNA(MATCH($BW158,'2014'!$A$52:$A$179,0)),129,MATCH($BW158,'2014'!$A$52:$A$179,0))</f>
        <v>129</v>
      </c>
      <c r="CN158" s="147">
        <f>IF(ISNA(MATCH($BW158,'2015'!$A$52:$A$307,0)),257,MATCH($BW158,'2015'!$A$52:$A$307,0))</f>
        <v>257</v>
      </c>
      <c r="CO158" s="147">
        <f>IF(ISNA(MATCH($BW158,'2016'!$A$52:$A$307,0)),257,MATCH($BW158,'2016'!$A$52:$A$307,0))</f>
        <v>149</v>
      </c>
      <c r="CQ158">
        <f t="shared" si="99"/>
        <v>2194</v>
      </c>
      <c r="CR158" s="281"/>
      <c r="CS158" s="279"/>
      <c r="CT158" s="278">
        <f t="shared" si="100"/>
        <v>0</v>
      </c>
      <c r="CU158" s="279">
        <f t="shared" si="86"/>
        <v>0</v>
      </c>
      <c r="CV158" s="279">
        <f t="shared" si="87"/>
        <v>0</v>
      </c>
      <c r="CW158" s="279">
        <f t="shared" si="88"/>
        <v>0</v>
      </c>
      <c r="CX158" s="279">
        <f t="shared" si="89"/>
        <v>0</v>
      </c>
      <c r="CY158" s="279">
        <f t="shared" si="90"/>
        <v>0</v>
      </c>
      <c r="CZ158" s="279">
        <f t="shared" si="91"/>
        <v>16</v>
      </c>
      <c r="DA158" s="279">
        <f t="shared" si="92"/>
        <v>10.6656</v>
      </c>
      <c r="DB158" s="279">
        <f t="shared" si="93"/>
        <v>7.1096889599999997</v>
      </c>
      <c r="DC158" s="279">
        <f t="shared" si="101"/>
        <v>4.7393186607359992</v>
      </c>
      <c r="DD158" s="279">
        <f t="shared" si="102"/>
        <v>3.1592298192466171</v>
      </c>
      <c r="DE158" s="279">
        <f t="shared" si="103"/>
        <v>33.105942597509795</v>
      </c>
      <c r="DF158" s="279">
        <f t="shared" si="104"/>
        <v>22.068421335500027</v>
      </c>
      <c r="DG158" s="279">
        <f t="shared" si="105"/>
        <v>14.710809662244317</v>
      </c>
      <c r="DH158" s="280">
        <f t="shared" si="122"/>
        <v>9.806225720852062</v>
      </c>
      <c r="DI158" s="280">
        <f t="shared" si="123"/>
        <v>18.536830065519986</v>
      </c>
      <c r="DJ158" s="154">
        <f t="shared" si="94"/>
        <v>211</v>
      </c>
      <c r="DK158" s="279">
        <f t="shared" si="106"/>
        <v>2194</v>
      </c>
      <c r="DL158" s="97"/>
      <c r="DM158" s="154"/>
      <c r="DN158" s="267">
        <f t="shared" si="107"/>
        <v>0</v>
      </c>
      <c r="DO158" s="154">
        <f t="shared" si="108"/>
        <v>0</v>
      </c>
      <c r="DP158" s="154">
        <f t="shared" si="109"/>
        <v>0</v>
      </c>
      <c r="DQ158" s="154">
        <f t="shared" si="110"/>
        <v>0</v>
      </c>
      <c r="DR158" s="154">
        <f t="shared" si="111"/>
        <v>0</v>
      </c>
      <c r="DS158" s="154">
        <f t="shared" si="112"/>
        <v>0</v>
      </c>
      <c r="DT158" s="154">
        <f t="shared" si="113"/>
        <v>16</v>
      </c>
      <c r="DU158" s="154">
        <f t="shared" si="114"/>
        <v>16</v>
      </c>
      <c r="DV158" s="154">
        <f t="shared" si="115"/>
        <v>16</v>
      </c>
      <c r="DW158" s="154">
        <f t="shared" si="116"/>
        <v>16</v>
      </c>
      <c r="DX158" s="154">
        <f t="shared" si="117"/>
        <v>16</v>
      </c>
      <c r="DY158" s="154">
        <f t="shared" si="118"/>
        <v>47</v>
      </c>
      <c r="DZ158" s="154">
        <f t="shared" si="119"/>
        <v>47</v>
      </c>
      <c r="EA158" s="154">
        <f t="shared" si="120"/>
        <v>47</v>
      </c>
      <c r="EB158" s="264">
        <f t="shared" si="124"/>
        <v>47</v>
      </c>
      <c r="EC158" s="264">
        <f t="shared" si="125"/>
        <v>59</v>
      </c>
      <c r="ED158" s="154">
        <f t="shared" si="95"/>
        <v>173</v>
      </c>
    </row>
    <row r="159" spans="2:137" ht="13" thickBot="1" x14ac:dyDescent="0.3">
      <c r="B159" s="131">
        <v>70</v>
      </c>
      <c r="C159" s="50">
        <f t="shared" si="84"/>
        <v>3</v>
      </c>
      <c r="D159" s="50">
        <f t="shared" si="96"/>
        <v>3</v>
      </c>
      <c r="E159" s="97"/>
      <c r="F159" s="2">
        <f t="shared" si="121"/>
        <v>154</v>
      </c>
      <c r="G159" s="495">
        <v>1153</v>
      </c>
      <c r="H159" s="98">
        <f>15- COUNTIF(L159:AC159,"#N/A")</f>
        <v>2</v>
      </c>
      <c r="I159" s="131">
        <f>SUM(AH159:AY159)+SUM(BE159:BT159)</f>
        <v>40</v>
      </c>
      <c r="J159" s="398">
        <f>DI159</f>
        <v>18.460611265853018</v>
      </c>
      <c r="K159" s="456" t="str">
        <f>IF(ISNUMBER(MATCH(G159,'[4]OPR data'!$A$3:$A$2900,0)),"Y","N")</f>
        <v>Y</v>
      </c>
      <c r="L159" s="110"/>
      <c r="M159" s="233"/>
      <c r="N159" s="469" t="e">
        <f>(INDEX(Finish_table!R$4:R$83,MATCH('16 Year_History_Results'!$G159,Finish_table!S$4:S$83,0),1))</f>
        <v>#N/A</v>
      </c>
      <c r="O159" s="233" t="e">
        <f>(INDEX(Finish_table!Z$4:Z$99,MATCH('16 Year_History_Results'!$G159,Finish_table!AA$4:AA$99,0),1))</f>
        <v>#N/A</v>
      </c>
      <c r="P159" s="233" t="e">
        <f>(INDEX(Finish_table!AI$4:AI$99,MATCH('16 Year_History_Results'!$G159,Finish_table!AJ$4:AJ$99,0),1))</f>
        <v>#N/A</v>
      </c>
      <c r="Q159" s="233" t="e">
        <f>(INDEX(Finish_table!AR$4:AR$99,MATCH('16 Year_History_Results'!$G159,Finish_table!AS$4:AS$99,0),1))</f>
        <v>#N/A</v>
      </c>
      <c r="R159" s="233" t="e">
        <f>(INDEX(Finish_table!BA$4:BA$99,MATCH('16 Year_History_Results'!$G159,Finish_table!BB$4:BB$99,0),1))</f>
        <v>#N/A</v>
      </c>
      <c r="S159" s="233" t="e">
        <f>(INDEX(Finish_table!BJ$4:BJ$99,MATCH('16 Year_History_Results'!$G159,Finish_table!BK$4:BK$99,0),1))</f>
        <v>#N/A</v>
      </c>
      <c r="T159" s="233" t="str">
        <f>(INDEX(Finish_table!BS$4:BS$99,MATCH('16 Year_History_Results'!$G159,Finish_table!BT$4:BT$99,0),1))</f>
        <v>QF</v>
      </c>
      <c r="U159" s="233" t="e">
        <f>(INDEX(Finish_table!CB$4:CB$99,MATCH('16 Year_History_Results'!$G159,Finish_table!CC$4:CC$99,0),1))</f>
        <v>#N/A</v>
      </c>
      <c r="V159" s="233" t="e">
        <f>(INDEX(Finish_table!CK$4:CK$99,MATCH('16 Year_History_Results'!$G159,Finish_table!CL$4:CL$99,0),1))</f>
        <v>#N/A</v>
      </c>
      <c r="W159" s="233" t="e">
        <f>(INDEX(Finish_table!CT$4:CT$99,MATCH('16 Year_History_Results'!$G159,Finish_table!CU$4:CU$99,0),1))</f>
        <v>#N/A</v>
      </c>
      <c r="X159" s="233" t="e">
        <f>(INDEX(Finish_table!DC$4:DC$99,MATCH('16 Year_History_Results'!$G159,Finish_table!DD$4:DD$99,0),1))</f>
        <v>#N/A</v>
      </c>
      <c r="Y159" s="233" t="e">
        <f>(INDEX(Finish_table!DL$4:DL$99,MATCH('16 Year_History_Results'!$G159,Finish_table!DM$4:DM$99,0),1))</f>
        <v>#N/A</v>
      </c>
      <c r="Z159" s="233" t="e">
        <f>(INDEX(Finish_table!DU$4:DU$99,MATCH('16 Year_History_Results'!$G159,Finish_table!DV$4:DV$99,0),1))</f>
        <v>#N/A</v>
      </c>
      <c r="AA159" s="233" t="str">
        <f>(INDEX(Finish_table!ED$4:ED$140,MATCH('16 Year_History_Results'!$G159,Finish_table!EE$4:EE$140,0),1))</f>
        <v>F</v>
      </c>
      <c r="AB159" s="233" t="e">
        <f>(INDEX(Finish_table!EM$4:EM$224,MATCH('16 Year_History_Results'!$G159,Finish_table!EN$4:EN$224,0),1))</f>
        <v>#N/A</v>
      </c>
      <c r="AC159" s="253" t="str">
        <f>(INDEX(Finish_table!EW$4:EW$224,MATCH('16 Year_History_Results'!$G159,Finish_table!EX$4:EX$224,0),1))</f>
        <v>QF</v>
      </c>
      <c r="AD159" s="2"/>
      <c r="AE159" s="97"/>
      <c r="AG159">
        <f t="shared" si="85"/>
        <v>1153</v>
      </c>
      <c r="AH159" s="110"/>
      <c r="AI159" s="2"/>
      <c r="AJ159" s="146">
        <f>INDEX('2001'!$C$44:$C$140,'16 Year_History_Results'!BZ159)</f>
        <v>0</v>
      </c>
      <c r="AK159" s="2">
        <f>INDEX('2002'!$C$44:$C$140,'16 Year_History_Results'!CA159)</f>
        <v>0</v>
      </c>
      <c r="AL159" s="2">
        <f>INDEX('2003'!$C$44:$C$140,'16 Year_History_Results'!CB159)</f>
        <v>0</v>
      </c>
      <c r="AM159" s="2">
        <f>INDEX('2004'!$C$44:$C$140,'16 Year_History_Results'!CC159)</f>
        <v>0</v>
      </c>
      <c r="AN159" s="2">
        <f>INDEX('2005'!$C$44:$C$140,'16 Year_History_Results'!CD159)</f>
        <v>0</v>
      </c>
      <c r="AO159" s="2">
        <f>INDEX('2006'!$C$44:$C$140,'16 Year_History_Results'!CE159)</f>
        <v>0</v>
      </c>
      <c r="AP159" s="2">
        <f>INDEX('2007'!$C$44:$C$140,'16 Year_History_Results'!CF159)</f>
        <v>0</v>
      </c>
      <c r="AQ159" s="2">
        <f>INDEX('2008'!$C$44:$C$140,'16 Year_History_Results'!CG159)</f>
        <v>0</v>
      </c>
      <c r="AR159" s="2">
        <f>INDEX('2009'!$C$44:$C$140,'16 Year_History_Results'!CH159)</f>
        <v>0</v>
      </c>
      <c r="AS159" s="2">
        <f>INDEX('2010'!$C$44:$C$140,'16 Year_History_Results'!CI159)</f>
        <v>0</v>
      </c>
      <c r="AT159" s="2">
        <f>INDEX('2011'!$C$44:$C$140,'16 Year_History_Results'!CJ159)</f>
        <v>0</v>
      </c>
      <c r="AU159" s="2">
        <f>INDEX('2012'!$C$44:$C$140,'16 Year_History_Results'!CK159)</f>
        <v>0</v>
      </c>
      <c r="AV159" s="2">
        <f>INDEX('2013'!$C$44:$C$140,'16 Year_History_Results'!CL159)</f>
        <v>0</v>
      </c>
      <c r="AW159" s="2">
        <f>INDEX('2014'!$C$52:$C$180,'16 Year_History_Results'!CM159)</f>
        <v>15</v>
      </c>
      <c r="AX159" s="2">
        <f>INDEX('2015'!$E$52:$E$308,'16 Year_History_Results'!CN159)</f>
        <v>0</v>
      </c>
      <c r="AY159" s="147">
        <f>INDEX('2016'!$E$52:$E$308,'16 Year_History_Results'!CO159)</f>
        <v>0</v>
      </c>
      <c r="AZ159" s="2"/>
      <c r="BA159" s="2"/>
      <c r="BB159">
        <f t="shared" si="97"/>
        <v>1153</v>
      </c>
      <c r="BC159" s="110"/>
      <c r="BD159" s="2"/>
      <c r="BE159" s="146">
        <f>INDEX('2001'!$B$44:$B$140,'16 Year_History_Results'!BZ159)</f>
        <v>0</v>
      </c>
      <c r="BF159" s="2">
        <f>INDEX('2002'!$B$44:$B$140,'16 Year_History_Results'!CA159)</f>
        <v>0</v>
      </c>
      <c r="BG159" s="2">
        <f>INDEX('2003'!$B$44:$B$140,'16 Year_History_Results'!CB159)</f>
        <v>0</v>
      </c>
      <c r="BH159" s="2">
        <f>INDEX('2004'!$B$44:$B$140,'16 Year_History_Results'!CC159)</f>
        <v>0</v>
      </c>
      <c r="BI159" s="2">
        <f>INDEX('2005'!$B$44:$B$140,'16 Year_History_Results'!CD159)</f>
        <v>0</v>
      </c>
      <c r="BJ159" s="2">
        <f>INDEX('2006'!$B$44:$B$140,'16 Year_History_Results'!CE159)</f>
        <v>0</v>
      </c>
      <c r="BK159" s="2">
        <f>INDEX('2007'!$B$44:$B$140,'16 Year_History_Results'!CF159)</f>
        <v>5</v>
      </c>
      <c r="BL159" s="2">
        <f>INDEX('2008'!$B$44:$B$140,'16 Year_History_Results'!CG159)</f>
        <v>0</v>
      </c>
      <c r="BM159" s="2">
        <f>INDEX('2009'!$B$44:$B$140,'16 Year_History_Results'!CH159)</f>
        <v>0</v>
      </c>
      <c r="BN159" s="2">
        <f>INDEX('2010'!$B$44:$B$140,'16 Year_History_Results'!CI159)</f>
        <v>0</v>
      </c>
      <c r="BO159" s="2">
        <f>INDEX('2011'!$B$44:$B$140,'16 Year_History_Results'!CJ159)</f>
        <v>0</v>
      </c>
      <c r="BP159" s="2">
        <f>INDEX('2012'!$B$44:$B$140,'16 Year_History_Results'!CK159)</f>
        <v>0</v>
      </c>
      <c r="BQ159" s="2">
        <f>INDEX('2013'!$B$44:$B$140,'16 Year_History_Results'!CL159)</f>
        <v>0</v>
      </c>
      <c r="BR159" s="2">
        <f>INDEX('2014'!$B$52:$B$180,'16 Year_History_Results'!CM159)</f>
        <v>15</v>
      </c>
      <c r="BS159" s="147">
        <f>INDEX('2015'!$B$52:$B$308,'16 Year_History_Results'!CN159)</f>
        <v>0</v>
      </c>
      <c r="BT159" s="147">
        <f>INDEX('2016'!$B$52:$B$308,'16 Year_History_Results'!CO159)</f>
        <v>5</v>
      </c>
      <c r="BW159">
        <f t="shared" si="98"/>
        <v>1153</v>
      </c>
      <c r="BX159" s="110"/>
      <c r="BY159" s="2"/>
      <c r="BZ159" s="146">
        <f>IF(ISNA(MATCH($BW159,'2001'!$A$44:$A$139,0)),97,MATCH($BW159,'2001'!$A$44:$A$139,0))</f>
        <v>97</v>
      </c>
      <c r="CA159" s="2">
        <f>IF(ISNA(MATCH($BW159,'2002'!$A$44:$A$139,0)),97,MATCH($BW159,'2002'!$A$44:$A$139,0))</f>
        <v>97</v>
      </c>
      <c r="CB159" s="2">
        <f>IF(ISNA(MATCH($BW159,'2003'!$A$44:$A$139,0)),97,MATCH($BW159,'2003'!$A$44:$A$139,0))</f>
        <v>97</v>
      </c>
      <c r="CC159" s="2">
        <f>IF(ISNA(MATCH($BW159,'2004'!$A$44:$A$139,0)),97,MATCH($BW159,'2004'!$A$44:$A$139,0))</f>
        <v>97</v>
      </c>
      <c r="CD159" s="2">
        <f>IF(ISNA(MATCH($BW159,'2005'!$A$44:$A$139,0)),97,MATCH($BW159,'2005'!$A$44:$A$139,0))</f>
        <v>97</v>
      </c>
      <c r="CE159" s="2">
        <f>IF(ISNA(MATCH($BW159,'2006'!$A$44:$A$139,0)),97,MATCH($BW159,'2006'!$A$44:$A$139,0))</f>
        <v>97</v>
      </c>
      <c r="CF159" s="2">
        <f>IF(ISNA(MATCH($BW159,'2007'!$A$44:$A$139,0)),97,MATCH($BW159,'2007'!$A$44:$A$139,0))</f>
        <v>66</v>
      </c>
      <c r="CG159" s="2">
        <f>IF(ISNA(MATCH($BW159,'2008'!$A$44:$A$139,0)),97,MATCH($BW159,'2008'!$A$44:$A$139,0))</f>
        <v>97</v>
      </c>
      <c r="CH159" s="2">
        <f>IF(ISNA(MATCH($BW159,'2009'!$A$44:$A$139,0)),97,MATCH($BW159,'2009'!$A$44:$A$139,0))</f>
        <v>97</v>
      </c>
      <c r="CI159" s="2">
        <f>IF(ISNA(MATCH($BW159,'2010'!$A$44:$A$139,0)),97,MATCH($BW159,'2010'!$A$44:$A$139,0))</f>
        <v>97</v>
      </c>
      <c r="CJ159" s="2">
        <f>IF(ISNA(MATCH($BW159,'2011'!$A$44:$A$139,0)),97,MATCH($BW159,'2011'!$A$44:$A$139,0))</f>
        <v>97</v>
      </c>
      <c r="CK159" s="2">
        <f>IF(ISNA(MATCH($BW159,'2012'!$A$44:$A$139,0)),97,MATCH($BW159,'2012'!$A$44:$A$139,0))</f>
        <v>97</v>
      </c>
      <c r="CL159" s="2">
        <f>IF(ISNA(MATCH($BW159,'2013'!$A$44:$A$139,0)),97,MATCH($BW159,'2013'!$A$44:$A$139,0))</f>
        <v>97</v>
      </c>
      <c r="CM159" s="2">
        <f>IF(ISNA(MATCH($BW159,'2014'!$A$52:$A$179,0)),129,MATCH($BW159,'2014'!$A$52:$A$179,0))</f>
        <v>59</v>
      </c>
      <c r="CN159" s="147">
        <f>IF(ISNA(MATCH($BW159,'2015'!$A$52:$A$307,0)),257,MATCH($BW159,'2015'!$A$52:$A$307,0))</f>
        <v>257</v>
      </c>
      <c r="CO159" s="147">
        <f>IF(ISNA(MATCH($BW159,'2016'!$A$52:$A$307,0)),257,MATCH($BW159,'2016'!$A$52:$A$307,0))</f>
        <v>90</v>
      </c>
      <c r="CQ159">
        <f t="shared" si="99"/>
        <v>1153</v>
      </c>
      <c r="CR159" s="281"/>
      <c r="CS159" s="279"/>
      <c r="CT159" s="278">
        <f t="shared" si="100"/>
        <v>0</v>
      </c>
      <c r="CU159" s="279">
        <f t="shared" si="86"/>
        <v>0</v>
      </c>
      <c r="CV159" s="279">
        <f t="shared" si="87"/>
        <v>0</v>
      </c>
      <c r="CW159" s="279">
        <f t="shared" si="88"/>
        <v>0</v>
      </c>
      <c r="CX159" s="279">
        <f t="shared" si="89"/>
        <v>0</v>
      </c>
      <c r="CY159" s="279">
        <f t="shared" si="90"/>
        <v>0</v>
      </c>
      <c r="CZ159" s="279">
        <f t="shared" si="91"/>
        <v>5</v>
      </c>
      <c r="DA159" s="279">
        <f t="shared" si="92"/>
        <v>3.3329999999999997</v>
      </c>
      <c r="DB159" s="279">
        <f t="shared" si="93"/>
        <v>2.2217777999999999</v>
      </c>
      <c r="DC159" s="279">
        <f t="shared" si="101"/>
        <v>1.4810370814799998</v>
      </c>
      <c r="DD159" s="279">
        <f t="shared" si="102"/>
        <v>0.98725931851456783</v>
      </c>
      <c r="DE159" s="279">
        <f t="shared" si="103"/>
        <v>0.65810706172181088</v>
      </c>
      <c r="DF159" s="279">
        <f t="shared" si="104"/>
        <v>0.4386941673437591</v>
      </c>
      <c r="DG159" s="279">
        <f t="shared" si="105"/>
        <v>30.29243353195135</v>
      </c>
      <c r="DH159" s="280">
        <f t="shared" si="122"/>
        <v>20.192936192398768</v>
      </c>
      <c r="DI159" s="280">
        <f t="shared" si="123"/>
        <v>18.460611265853018</v>
      </c>
      <c r="DJ159" s="154">
        <f t="shared" si="94"/>
        <v>123</v>
      </c>
      <c r="DK159" s="279">
        <f t="shared" si="106"/>
        <v>1153</v>
      </c>
      <c r="DL159" s="97"/>
      <c r="DM159" s="154"/>
      <c r="DN159" s="267">
        <f t="shared" si="107"/>
        <v>0</v>
      </c>
      <c r="DO159" s="154">
        <f t="shared" si="108"/>
        <v>0</v>
      </c>
      <c r="DP159" s="154">
        <f t="shared" si="109"/>
        <v>0</v>
      </c>
      <c r="DQ159" s="154">
        <f t="shared" si="110"/>
        <v>0</v>
      </c>
      <c r="DR159" s="154">
        <f t="shared" si="111"/>
        <v>0</v>
      </c>
      <c r="DS159" s="154">
        <f t="shared" si="112"/>
        <v>0</v>
      </c>
      <c r="DT159" s="154">
        <f t="shared" si="113"/>
        <v>5</v>
      </c>
      <c r="DU159" s="154">
        <f t="shared" si="114"/>
        <v>5</v>
      </c>
      <c r="DV159" s="154">
        <f t="shared" si="115"/>
        <v>5</v>
      </c>
      <c r="DW159" s="154">
        <f t="shared" si="116"/>
        <v>5</v>
      </c>
      <c r="DX159" s="154">
        <f t="shared" si="117"/>
        <v>5</v>
      </c>
      <c r="DY159" s="154">
        <f t="shared" si="118"/>
        <v>5</v>
      </c>
      <c r="DZ159" s="154">
        <f t="shared" si="119"/>
        <v>5</v>
      </c>
      <c r="EA159" s="154">
        <f t="shared" si="120"/>
        <v>35</v>
      </c>
      <c r="EB159" s="264">
        <f t="shared" si="124"/>
        <v>35</v>
      </c>
      <c r="EC159" s="264">
        <f t="shared" si="125"/>
        <v>40</v>
      </c>
      <c r="ED159" s="154">
        <f t="shared" si="95"/>
        <v>221</v>
      </c>
    </row>
    <row r="160" spans="2:137" ht="13" thickBot="1" x14ac:dyDescent="0.3">
      <c r="B160" s="131">
        <v>71</v>
      </c>
      <c r="C160" s="50">
        <f t="shared" si="84"/>
        <v>1</v>
      </c>
      <c r="D160" s="50">
        <f t="shared" si="96"/>
        <v>0</v>
      </c>
      <c r="E160" s="97"/>
      <c r="F160" s="2">
        <f t="shared" si="121"/>
        <v>155</v>
      </c>
      <c r="G160" s="207">
        <v>384</v>
      </c>
      <c r="H160" s="98">
        <f>15- COUNTIF(L160:AC160,"#N/A")</f>
        <v>3</v>
      </c>
      <c r="I160" s="131">
        <f>SUM(AH160:AY160)+SUM(BE160:BT160)</f>
        <v>63</v>
      </c>
      <c r="J160" s="398">
        <f>DI160</f>
        <v>18.327255781413324</v>
      </c>
      <c r="K160" s="456" t="str">
        <f>IF(ISNUMBER(MATCH(G160,'[4]OPR data'!$A$3:$A$2900,0)),"Y","N")</f>
        <v>Y</v>
      </c>
      <c r="L160" s="110"/>
      <c r="M160" s="233"/>
      <c r="N160" s="469" t="e">
        <f>(INDEX(Finish_table!R$4:R$83,MATCH('16 Year_History_Results'!$G160,Finish_table!S$4:S$83,0),1))</f>
        <v>#N/A</v>
      </c>
      <c r="O160" s="233" t="e">
        <f>(INDEX(Finish_table!Z$4:Z$99,MATCH('16 Year_History_Results'!$G160,Finish_table!AA$4:AA$99,0),1))</f>
        <v>#N/A</v>
      </c>
      <c r="P160" s="233" t="str">
        <f>(INDEX(Finish_table!AI$4:AI$99,MATCH('16 Year_History_Results'!$G160,Finish_table!AJ$4:AJ$99,0),1))</f>
        <v>QF</v>
      </c>
      <c r="Q160" s="233" t="e">
        <f>(INDEX(Finish_table!AR$4:AR$99,MATCH('16 Year_History_Results'!$G160,Finish_table!AS$4:AS$99,0),1))</f>
        <v>#N/A</v>
      </c>
      <c r="R160" s="233" t="e">
        <f>(INDEX(Finish_table!BA$4:BA$99,MATCH('16 Year_History_Results'!$G160,Finish_table!BB$4:BB$99,0),1))</f>
        <v>#N/A</v>
      </c>
      <c r="S160" s="233" t="str">
        <f>(INDEX(Finish_table!BJ$4:BJ$99,MATCH('16 Year_History_Results'!$G160,Finish_table!BK$4:BK$99,0),1))</f>
        <v>QF</v>
      </c>
      <c r="T160" s="233" t="e">
        <f>(INDEX(Finish_table!BS$4:BS$99,MATCH('16 Year_History_Results'!$G160,Finish_table!BT$4:BT$99,0),1))</f>
        <v>#N/A</v>
      </c>
      <c r="U160" s="233" t="str">
        <f>(INDEX(Finish_table!CB$4:CB$99,MATCH('16 Year_History_Results'!$G160,Finish_table!CC$4:CC$99,0),1))</f>
        <v>F</v>
      </c>
      <c r="V160" s="233" t="e">
        <f>(INDEX(Finish_table!CK$4:CK$99,MATCH('16 Year_History_Results'!$G160,Finish_table!CL$4:CL$99,0),1))</f>
        <v>#N/A</v>
      </c>
      <c r="W160" s="233" t="e">
        <f>(INDEX(Finish_table!CT$4:CT$99,MATCH('16 Year_History_Results'!$G160,Finish_table!CU$4:CU$99,0),1))</f>
        <v>#N/A</v>
      </c>
      <c r="X160" s="233" t="e">
        <f>(INDEX(Finish_table!DC$4:DC$99,MATCH('16 Year_History_Results'!$G160,Finish_table!DD$4:DD$99,0),1))</f>
        <v>#N/A</v>
      </c>
      <c r="Y160" s="233" t="e">
        <f>(INDEX(Finish_table!DL$4:DL$99,MATCH('16 Year_History_Results'!$G160,Finish_table!DM$4:DM$99,0),1))</f>
        <v>#N/A</v>
      </c>
      <c r="Z160" s="233" t="e">
        <f>(INDEX(Finish_table!DU$4:DU$99,MATCH('16 Year_History_Results'!$G160,Finish_table!DV$4:DV$99,0),1))</f>
        <v>#N/A</v>
      </c>
      <c r="AA160" s="233" t="e">
        <f>(INDEX(Finish_table!ED$4:ED$140,MATCH('16 Year_History_Results'!$G160,Finish_table!EE$4:EE$140,0),1))</f>
        <v>#N/A</v>
      </c>
      <c r="AB160" s="233" t="str">
        <f>(INDEX(Finish_table!EM$4:EM$224,MATCH('16 Year_History_Results'!$G160,Finish_table!EN$4:EN$224,0),1))</f>
        <v>F</v>
      </c>
      <c r="AC160" s="253" t="e">
        <f>(INDEX(Finish_table!EW$4:EW$224,MATCH('16 Year_History_Results'!$G160,Finish_table!EX$4:EX$224,0),1))</f>
        <v>#N/A</v>
      </c>
      <c r="AD160" s="2"/>
      <c r="AE160" s="97"/>
      <c r="AG160">
        <f t="shared" si="85"/>
        <v>384</v>
      </c>
      <c r="AH160" s="110"/>
      <c r="AI160" s="2"/>
      <c r="AJ160" s="146">
        <f>INDEX('2001'!$C$44:$C$140,'16 Year_History_Results'!BZ160)</f>
        <v>0</v>
      </c>
      <c r="AK160" s="2">
        <f>INDEX('2002'!$C$44:$C$140,'16 Year_History_Results'!CA160)</f>
        <v>0</v>
      </c>
      <c r="AL160" s="2">
        <f>INDEX('2003'!$C$44:$C$140,'16 Year_History_Results'!CB160)</f>
        <v>0</v>
      </c>
      <c r="AM160" s="2">
        <f>INDEX('2004'!$C$44:$C$140,'16 Year_History_Results'!CC160)</f>
        <v>0</v>
      </c>
      <c r="AN160" s="2">
        <f>INDEX('2005'!$C$44:$C$140,'16 Year_History_Results'!CD160)</f>
        <v>0</v>
      </c>
      <c r="AO160" s="2">
        <f>INDEX('2006'!$C$44:$C$140,'16 Year_History_Results'!CE160)</f>
        <v>0</v>
      </c>
      <c r="AP160" s="2">
        <f>INDEX('2007'!$C$44:$C$140,'16 Year_History_Results'!CF160)</f>
        <v>0</v>
      </c>
      <c r="AQ160" s="2">
        <f>INDEX('2008'!$C$44:$C$140,'16 Year_History_Results'!CG160)</f>
        <v>20</v>
      </c>
      <c r="AR160" s="2">
        <f>INDEX('2009'!$C$44:$C$140,'16 Year_History_Results'!CH160)</f>
        <v>0</v>
      </c>
      <c r="AS160" s="2">
        <f>INDEX('2010'!$C$44:$C$140,'16 Year_History_Results'!CI160)</f>
        <v>0</v>
      </c>
      <c r="AT160" s="2">
        <f>INDEX('2011'!$C$44:$C$140,'16 Year_History_Results'!CJ160)</f>
        <v>0</v>
      </c>
      <c r="AU160" s="2">
        <f>INDEX('2012'!$C$44:$C$140,'16 Year_History_Results'!CK160)</f>
        <v>0</v>
      </c>
      <c r="AV160" s="2">
        <f>INDEX('2013'!$C$44:$C$140,'16 Year_History_Results'!CL160)</f>
        <v>0</v>
      </c>
      <c r="AW160" s="2">
        <f>INDEX('2014'!$C$52:$C$180,'16 Year_History_Results'!CM160)</f>
        <v>0</v>
      </c>
      <c r="AX160" s="2">
        <f>INDEX('2015'!$E$52:$E$308,'16 Year_History_Results'!CN160)</f>
        <v>20</v>
      </c>
      <c r="AY160" s="147">
        <f>INDEX('2016'!$E$52:$E$308,'16 Year_History_Results'!CO160)</f>
        <v>0</v>
      </c>
      <c r="AZ160" s="2"/>
      <c r="BA160" s="2"/>
      <c r="BB160">
        <f t="shared" si="97"/>
        <v>384</v>
      </c>
      <c r="BC160" s="110"/>
      <c r="BD160" s="2"/>
      <c r="BE160" s="146">
        <f>INDEX('2001'!$B$44:$B$140,'16 Year_History_Results'!BZ160)</f>
        <v>0</v>
      </c>
      <c r="BF160" s="2">
        <f>INDEX('2002'!$B$44:$B$140,'16 Year_History_Results'!CA160)</f>
        <v>0</v>
      </c>
      <c r="BG160" s="2">
        <f>INDEX('2003'!$B$44:$B$140,'16 Year_History_Results'!CB160)</f>
        <v>10</v>
      </c>
      <c r="BH160" s="2">
        <f>INDEX('2004'!$B$44:$B$140,'16 Year_History_Results'!CC160)</f>
        <v>0</v>
      </c>
      <c r="BI160" s="2">
        <f>INDEX('2005'!$B$44:$B$140,'16 Year_History_Results'!CD160)</f>
        <v>0</v>
      </c>
      <c r="BJ160" s="2">
        <f>INDEX('2006'!$B$44:$B$140,'16 Year_History_Results'!CE160)</f>
        <v>5</v>
      </c>
      <c r="BK160" s="2">
        <f>INDEX('2007'!$B$44:$B$140,'16 Year_History_Results'!CF160)</f>
        <v>0</v>
      </c>
      <c r="BL160" s="2">
        <f>INDEX('2008'!$B$44:$B$140,'16 Year_History_Results'!CG160)</f>
        <v>2</v>
      </c>
      <c r="BM160" s="2">
        <f>INDEX('2009'!$B$44:$B$140,'16 Year_History_Results'!CH160)</f>
        <v>0</v>
      </c>
      <c r="BN160" s="2">
        <f>INDEX('2010'!$B$44:$B$140,'16 Year_History_Results'!CI160)</f>
        <v>0</v>
      </c>
      <c r="BO160" s="2">
        <f>INDEX('2011'!$B$44:$B$140,'16 Year_History_Results'!CJ160)</f>
        <v>0</v>
      </c>
      <c r="BP160" s="2">
        <f>INDEX('2012'!$B$44:$B$140,'16 Year_History_Results'!CK160)</f>
        <v>0</v>
      </c>
      <c r="BQ160" s="2">
        <f>INDEX('2013'!$B$44:$B$140,'16 Year_History_Results'!CL160)</f>
        <v>0</v>
      </c>
      <c r="BR160" s="2">
        <f>INDEX('2014'!$B$52:$B$180,'16 Year_History_Results'!CM160)</f>
        <v>0</v>
      </c>
      <c r="BS160" s="147">
        <f>INDEX('2015'!$B$52:$B$308,'16 Year_History_Results'!CN160)</f>
        <v>6</v>
      </c>
      <c r="BT160" s="147">
        <f>INDEX('2016'!$B$52:$B$308,'16 Year_History_Results'!CO160)</f>
        <v>0</v>
      </c>
      <c r="BW160">
        <f t="shared" si="98"/>
        <v>384</v>
      </c>
      <c r="BX160" s="110"/>
      <c r="BY160" s="2"/>
      <c r="BZ160" s="146">
        <f>IF(ISNA(MATCH($BW160,'2001'!$A$44:$A$139,0)),97,MATCH($BW160,'2001'!$A$44:$A$139,0))</f>
        <v>97</v>
      </c>
      <c r="CA160" s="2">
        <f>IF(ISNA(MATCH($BW160,'2002'!$A$44:$A$139,0)),97,MATCH($BW160,'2002'!$A$44:$A$139,0))</f>
        <v>97</v>
      </c>
      <c r="CB160" s="2">
        <f>IF(ISNA(MATCH($BW160,'2003'!$A$44:$A$139,0)),97,MATCH($BW160,'2003'!$A$44:$A$139,0))</f>
        <v>67</v>
      </c>
      <c r="CC160" s="2">
        <f>IF(ISNA(MATCH($BW160,'2004'!$A$44:$A$139,0)),97,MATCH($BW160,'2004'!$A$44:$A$139,0))</f>
        <v>97</v>
      </c>
      <c r="CD160" s="2">
        <f>IF(ISNA(MATCH($BW160,'2005'!$A$44:$A$139,0)),97,MATCH($BW160,'2005'!$A$44:$A$139,0))</f>
        <v>97</v>
      </c>
      <c r="CE160" s="2">
        <f>IF(ISNA(MATCH($BW160,'2006'!$A$44:$A$139,0)),97,MATCH($BW160,'2006'!$A$44:$A$139,0))</f>
        <v>58</v>
      </c>
      <c r="CF160" s="2">
        <f>IF(ISNA(MATCH($BW160,'2007'!$A$44:$A$139,0)),97,MATCH($BW160,'2007'!$A$44:$A$139,0))</f>
        <v>97</v>
      </c>
      <c r="CG160" s="2">
        <f>IF(ISNA(MATCH($BW160,'2008'!$A$44:$A$139,0)),97,MATCH($BW160,'2008'!$A$44:$A$139,0))</f>
        <v>50</v>
      </c>
      <c r="CH160" s="2">
        <f>IF(ISNA(MATCH($BW160,'2009'!$A$44:$A$139,0)),97,MATCH($BW160,'2009'!$A$44:$A$139,0))</f>
        <v>97</v>
      </c>
      <c r="CI160" s="2">
        <f>IF(ISNA(MATCH($BW160,'2010'!$A$44:$A$139,0)),97,MATCH($BW160,'2010'!$A$44:$A$139,0))</f>
        <v>97</v>
      </c>
      <c r="CJ160" s="2">
        <f>IF(ISNA(MATCH($BW160,'2011'!$A$44:$A$139,0)),97,MATCH($BW160,'2011'!$A$44:$A$139,0))</f>
        <v>97</v>
      </c>
      <c r="CK160" s="2">
        <f>IF(ISNA(MATCH($BW160,'2012'!$A$44:$A$139,0)),97,MATCH($BW160,'2012'!$A$44:$A$139,0))</f>
        <v>97</v>
      </c>
      <c r="CL160" s="2">
        <f>IF(ISNA(MATCH($BW160,'2013'!$A$44:$A$139,0)),97,MATCH($BW160,'2013'!$A$44:$A$139,0))</f>
        <v>97</v>
      </c>
      <c r="CM160" s="2">
        <f>IF(ISNA(MATCH($BW160,'2014'!$A$52:$A$179,0)),129,MATCH($BW160,'2014'!$A$52:$A$179,0))</f>
        <v>129</v>
      </c>
      <c r="CN160" s="147">
        <f>IF(ISNA(MATCH($BW160,'2015'!$A$52:$A$307,0)),257,MATCH($BW160,'2015'!$A$52:$A$307,0))</f>
        <v>57</v>
      </c>
      <c r="CO160" s="147">
        <f>IF(ISNA(MATCH($BW160,'2016'!$A$52:$A$307,0)),257,MATCH($BW160,'2016'!$A$52:$A$307,0))</f>
        <v>257</v>
      </c>
      <c r="CQ160">
        <f t="shared" si="99"/>
        <v>384</v>
      </c>
      <c r="CR160" s="281"/>
      <c r="CS160" s="279"/>
      <c r="CT160" s="278">
        <f t="shared" si="100"/>
        <v>0</v>
      </c>
      <c r="CU160" s="279">
        <f t="shared" si="86"/>
        <v>0</v>
      </c>
      <c r="CV160" s="279">
        <f t="shared" si="87"/>
        <v>10</v>
      </c>
      <c r="CW160" s="279">
        <f t="shared" si="88"/>
        <v>6.6659999999999995</v>
      </c>
      <c r="CX160" s="279">
        <f t="shared" si="89"/>
        <v>4.4435555999999998</v>
      </c>
      <c r="CY160" s="279">
        <f t="shared" si="90"/>
        <v>7.9620741629599996</v>
      </c>
      <c r="CZ160" s="279">
        <f t="shared" si="91"/>
        <v>5.3075186370291352</v>
      </c>
      <c r="DA160" s="279">
        <f t="shared" si="92"/>
        <v>25.53799192344362</v>
      </c>
      <c r="DB160" s="279">
        <f t="shared" si="93"/>
        <v>17.023625416167516</v>
      </c>
      <c r="DC160" s="279">
        <f t="shared" si="101"/>
        <v>11.347948702417264</v>
      </c>
      <c r="DD160" s="279">
        <f t="shared" si="102"/>
        <v>7.564542605031348</v>
      </c>
      <c r="DE160" s="279">
        <f t="shared" si="103"/>
        <v>5.0425241005138961</v>
      </c>
      <c r="DF160" s="279">
        <f t="shared" si="104"/>
        <v>3.3613465654025632</v>
      </c>
      <c r="DG160" s="279">
        <f t="shared" si="105"/>
        <v>2.2406736204973483</v>
      </c>
      <c r="DH160" s="280">
        <f t="shared" si="122"/>
        <v>27.493633035423532</v>
      </c>
      <c r="DI160" s="280">
        <f t="shared" si="123"/>
        <v>18.327255781413324</v>
      </c>
      <c r="DJ160" s="154">
        <f t="shared" si="94"/>
        <v>92</v>
      </c>
      <c r="DK160" s="279">
        <f t="shared" si="106"/>
        <v>384</v>
      </c>
      <c r="DL160" s="97"/>
      <c r="DM160" s="154"/>
      <c r="DN160" s="267">
        <f t="shared" si="107"/>
        <v>0</v>
      </c>
      <c r="DO160" s="154">
        <f t="shared" si="108"/>
        <v>0</v>
      </c>
      <c r="DP160" s="154">
        <f t="shared" si="109"/>
        <v>10</v>
      </c>
      <c r="DQ160" s="154">
        <f t="shared" si="110"/>
        <v>10</v>
      </c>
      <c r="DR160" s="154">
        <f t="shared" si="111"/>
        <v>10</v>
      </c>
      <c r="DS160" s="154">
        <f t="shared" si="112"/>
        <v>15</v>
      </c>
      <c r="DT160" s="154">
        <f t="shared" si="113"/>
        <v>15</v>
      </c>
      <c r="DU160" s="154">
        <f t="shared" si="114"/>
        <v>37</v>
      </c>
      <c r="DV160" s="154">
        <f t="shared" si="115"/>
        <v>37</v>
      </c>
      <c r="DW160" s="154">
        <f t="shared" si="116"/>
        <v>37</v>
      </c>
      <c r="DX160" s="154">
        <f t="shared" si="117"/>
        <v>37</v>
      </c>
      <c r="DY160" s="154">
        <f t="shared" si="118"/>
        <v>37</v>
      </c>
      <c r="DZ160" s="154">
        <f t="shared" si="119"/>
        <v>37</v>
      </c>
      <c r="EA160" s="154">
        <f t="shared" si="120"/>
        <v>37</v>
      </c>
      <c r="EB160" s="264">
        <f t="shared" si="124"/>
        <v>63</v>
      </c>
      <c r="EC160" s="264">
        <f t="shared" si="125"/>
        <v>63</v>
      </c>
      <c r="ED160" s="154">
        <f t="shared" si="95"/>
        <v>143</v>
      </c>
    </row>
    <row r="161" spans="2:134" ht="13" thickBot="1" x14ac:dyDescent="0.3">
      <c r="B161" s="131">
        <v>71</v>
      </c>
      <c r="C161" s="50">
        <f t="shared" si="84"/>
        <v>2</v>
      </c>
      <c r="D161" s="50">
        <f t="shared" si="96"/>
        <v>0</v>
      </c>
      <c r="E161" s="97"/>
      <c r="F161" s="2">
        <f t="shared" si="121"/>
        <v>156</v>
      </c>
      <c r="G161" s="487">
        <v>1676</v>
      </c>
      <c r="H161" s="98">
        <f>15- COUNTIF(L161:AC161,"#N/A")</f>
        <v>5</v>
      </c>
      <c r="I161" s="131">
        <f>SUM(AH161:AY161)+SUM(BE161:BT161)</f>
        <v>82</v>
      </c>
      <c r="J161" s="398">
        <f>DI161</f>
        <v>18.288197291981213</v>
      </c>
      <c r="K161" s="456" t="str">
        <f>IF(ISNUMBER(MATCH(G161,'[4]OPR data'!$A$3:$A$2900,0)),"Y","N")</f>
        <v>Y</v>
      </c>
      <c r="L161" s="110"/>
      <c r="M161" s="233"/>
      <c r="N161" s="469" t="e">
        <f>(INDEX(Finish_table!R$4:R$83,MATCH('16 Year_History_Results'!$G161,Finish_table!S$4:S$83,0),1))</f>
        <v>#N/A</v>
      </c>
      <c r="O161" s="233" t="e">
        <f>(INDEX(Finish_table!Z$4:Z$99,MATCH('16 Year_History_Results'!$G161,Finish_table!AA$4:AA$99,0),1))</f>
        <v>#N/A</v>
      </c>
      <c r="P161" s="233" t="e">
        <f>(INDEX(Finish_table!AI$4:AI$99,MATCH('16 Year_History_Results'!$G161,Finish_table!AJ$4:AJ$99,0),1))</f>
        <v>#N/A</v>
      </c>
      <c r="Q161" s="233" t="e">
        <f>(INDEX(Finish_table!AR$4:AR$99,MATCH('16 Year_History_Results'!$G161,Finish_table!AS$4:AS$99,0),1))</f>
        <v>#N/A</v>
      </c>
      <c r="R161" s="233" t="e">
        <f>(INDEX(Finish_table!BA$4:BA$99,MATCH('16 Year_History_Results'!$G161,Finish_table!BB$4:BB$99,0),1))</f>
        <v>#N/A</v>
      </c>
      <c r="S161" s="233" t="e">
        <f>(INDEX(Finish_table!BJ$4:BJ$99,MATCH('16 Year_History_Results'!$G161,Finish_table!BK$4:BK$99,0),1))</f>
        <v>#N/A</v>
      </c>
      <c r="T161" s="233" t="e">
        <f>(INDEX(Finish_table!BS$4:BS$99,MATCH('16 Year_History_Results'!$G161,Finish_table!BT$4:BT$99,0),1))</f>
        <v>#N/A</v>
      </c>
      <c r="U161" s="233" t="e">
        <f>(INDEX(Finish_table!CB$4:CB$99,MATCH('16 Year_History_Results'!$G161,Finish_table!CC$4:CC$99,0),1))</f>
        <v>#N/A</v>
      </c>
      <c r="V161" s="233" t="e">
        <f>(INDEX(Finish_table!CK$4:CK$99,MATCH('16 Year_History_Results'!$G161,Finish_table!CL$4:CL$99,0),1))</f>
        <v>#N/A</v>
      </c>
      <c r="W161" s="233" t="str">
        <f>(INDEX(Finish_table!CT$4:CT$99,MATCH('16 Year_History_Results'!$G161,Finish_table!CU$4:CU$99,0),1))</f>
        <v>F</v>
      </c>
      <c r="X161" s="233" t="str">
        <f>(INDEX(Finish_table!DC$4:DC$99,MATCH('16 Year_History_Results'!$G161,Finish_table!DD$4:DD$99,0),1))</f>
        <v>QF</v>
      </c>
      <c r="Y161" s="233" t="str">
        <f>(INDEX(Finish_table!DL$4:DL$99,MATCH('16 Year_History_Results'!$G161,Finish_table!DM$4:DM$99,0),1))</f>
        <v>QF</v>
      </c>
      <c r="Z161" s="233" t="str">
        <f>(INDEX(Finish_table!DU$4:DU$99,MATCH('16 Year_History_Results'!$G161,Finish_table!DV$4:DV$99,0),1))</f>
        <v>SF</v>
      </c>
      <c r="AA161" s="233" t="e">
        <f>(INDEX(Finish_table!ED$4:ED$140,MATCH('16 Year_History_Results'!$G161,Finish_table!EE$4:EE$140,0),1))</f>
        <v>#N/A</v>
      </c>
      <c r="AB161" s="233" t="str">
        <f>(INDEX(Finish_table!EM$4:EM$224,MATCH('16 Year_History_Results'!$G161,Finish_table!EN$4:EN$224,0),1))</f>
        <v>SF</v>
      </c>
      <c r="AC161" s="253" t="str">
        <f>(INDEX(Finish_table!EW$4:EW$224,MATCH('16 Year_History_Results'!$G161,Finish_table!EX$4:EX$224,0),1))</f>
        <v>QF</v>
      </c>
      <c r="AD161" s="2"/>
      <c r="AE161" s="97"/>
      <c r="AG161">
        <f t="shared" si="85"/>
        <v>1676</v>
      </c>
      <c r="AH161" s="110"/>
      <c r="AI161" s="2"/>
      <c r="AJ161" s="146">
        <f>INDEX('2001'!$C$44:$C$140,'16 Year_History_Results'!BZ161)</f>
        <v>0</v>
      </c>
      <c r="AK161" s="2">
        <f>INDEX('2002'!$C$44:$C$140,'16 Year_History_Results'!CA161)</f>
        <v>0</v>
      </c>
      <c r="AL161" s="2">
        <f>INDEX('2003'!$C$44:$C$140,'16 Year_History_Results'!CB161)</f>
        <v>0</v>
      </c>
      <c r="AM161" s="2">
        <f>INDEX('2004'!$C$44:$C$140,'16 Year_History_Results'!CC161)</f>
        <v>0</v>
      </c>
      <c r="AN161" s="2">
        <f>INDEX('2005'!$C$44:$C$140,'16 Year_History_Results'!CD161)</f>
        <v>0</v>
      </c>
      <c r="AO161" s="2">
        <f>INDEX('2006'!$C$44:$C$140,'16 Year_History_Results'!CE161)</f>
        <v>0</v>
      </c>
      <c r="AP161" s="2">
        <f>INDEX('2007'!$C$44:$C$140,'16 Year_History_Results'!CF161)</f>
        <v>0</v>
      </c>
      <c r="AQ161" s="2">
        <f>INDEX('2008'!$C$44:$C$140,'16 Year_History_Results'!CG161)</f>
        <v>0</v>
      </c>
      <c r="AR161" s="2">
        <f>INDEX('2009'!$C$44:$C$140,'16 Year_History_Results'!CH161)</f>
        <v>0</v>
      </c>
      <c r="AS161" s="2">
        <f>INDEX('2010'!$C$44:$C$140,'16 Year_History_Results'!CI161)</f>
        <v>20</v>
      </c>
      <c r="AT161" s="2">
        <f>INDEX('2011'!$C$44:$C$140,'16 Year_History_Results'!CJ161)</f>
        <v>0</v>
      </c>
      <c r="AU161" s="2">
        <f>INDEX('2012'!$C$44:$C$140,'16 Year_History_Results'!CK161)</f>
        <v>0</v>
      </c>
      <c r="AV161" s="2">
        <f>INDEX('2013'!$C$44:$C$140,'16 Year_History_Results'!CL161)</f>
        <v>10</v>
      </c>
      <c r="AW161" s="2">
        <f>INDEX('2014'!$C$52:$C$180,'16 Year_History_Results'!CM161)</f>
        <v>0</v>
      </c>
      <c r="AX161" s="2">
        <f>INDEX('2015'!$E$52:$E$308,'16 Year_History_Results'!CN161)</f>
        <v>10</v>
      </c>
      <c r="AY161" s="147">
        <f>INDEX('2016'!$E$52:$E$308,'16 Year_History_Results'!CO161)</f>
        <v>0</v>
      </c>
      <c r="AZ161" s="2"/>
      <c r="BA161" s="2"/>
      <c r="BB161">
        <f t="shared" si="97"/>
        <v>1676</v>
      </c>
      <c r="BC161" s="110"/>
      <c r="BD161" s="2"/>
      <c r="BE161" s="146">
        <f>INDEX('2001'!$B$44:$B$140,'16 Year_History_Results'!BZ161)</f>
        <v>0</v>
      </c>
      <c r="BF161" s="2">
        <f>INDEX('2002'!$B$44:$B$140,'16 Year_History_Results'!CA161)</f>
        <v>0</v>
      </c>
      <c r="BG161" s="2">
        <f>INDEX('2003'!$B$44:$B$140,'16 Year_History_Results'!CB161)</f>
        <v>0</v>
      </c>
      <c r="BH161" s="2">
        <f>INDEX('2004'!$B$44:$B$140,'16 Year_History_Results'!CC161)</f>
        <v>0</v>
      </c>
      <c r="BI161" s="2">
        <f>INDEX('2005'!$B$44:$B$140,'16 Year_History_Results'!CD161)</f>
        <v>0</v>
      </c>
      <c r="BJ161" s="2">
        <f>INDEX('2006'!$B$44:$B$140,'16 Year_History_Results'!CE161)</f>
        <v>0</v>
      </c>
      <c r="BK161" s="2">
        <f>INDEX('2007'!$B$44:$B$140,'16 Year_History_Results'!CF161)</f>
        <v>0</v>
      </c>
      <c r="BL161" s="2">
        <f>INDEX('2008'!$B$44:$B$140,'16 Year_History_Results'!CG161)</f>
        <v>0</v>
      </c>
      <c r="BM161" s="2">
        <f>INDEX('2009'!$B$44:$B$140,'16 Year_History_Results'!CH161)</f>
        <v>0</v>
      </c>
      <c r="BN161" s="2">
        <f>INDEX('2010'!$B$44:$B$140,'16 Year_History_Results'!CI161)</f>
        <v>14</v>
      </c>
      <c r="BO161" s="2">
        <f>INDEX('2011'!$B$44:$B$140,'16 Year_History_Results'!CJ161)</f>
        <v>15</v>
      </c>
      <c r="BP161" s="2">
        <f>INDEX('2012'!$B$44:$B$140,'16 Year_History_Results'!CK161)</f>
        <v>9</v>
      </c>
      <c r="BQ161" s="2">
        <f>INDEX('2013'!$B$44:$B$140,'16 Year_History_Results'!CL161)</f>
        <v>2</v>
      </c>
      <c r="BR161" s="2">
        <f>INDEX('2014'!$B$52:$B$180,'16 Year_History_Results'!CM161)</f>
        <v>0</v>
      </c>
      <c r="BS161" s="147">
        <f>INDEX('2015'!$B$52:$B$308,'16 Year_History_Results'!CN161)</f>
        <v>2</v>
      </c>
      <c r="BT161" s="147">
        <f>INDEX('2016'!$B$52:$B$308,'16 Year_History_Results'!CO161)</f>
        <v>0</v>
      </c>
      <c r="BW161">
        <f t="shared" si="98"/>
        <v>1676</v>
      </c>
      <c r="BX161" s="110"/>
      <c r="BY161" s="2"/>
      <c r="BZ161" s="146">
        <f>IF(ISNA(MATCH($BW161,'2001'!$A$44:$A$139,0)),97,MATCH($BW161,'2001'!$A$44:$A$139,0))</f>
        <v>97</v>
      </c>
      <c r="CA161" s="2">
        <f>IF(ISNA(MATCH($BW161,'2002'!$A$44:$A$139,0)),97,MATCH($BW161,'2002'!$A$44:$A$139,0))</f>
        <v>97</v>
      </c>
      <c r="CB161" s="2">
        <f>IF(ISNA(MATCH($BW161,'2003'!$A$44:$A$139,0)),97,MATCH($BW161,'2003'!$A$44:$A$139,0))</f>
        <v>97</v>
      </c>
      <c r="CC161" s="2">
        <f>IF(ISNA(MATCH($BW161,'2004'!$A$44:$A$139,0)),97,MATCH($BW161,'2004'!$A$44:$A$139,0))</f>
        <v>97</v>
      </c>
      <c r="CD161" s="2">
        <f>IF(ISNA(MATCH($BW161,'2005'!$A$44:$A$139,0)),97,MATCH($BW161,'2005'!$A$44:$A$139,0))</f>
        <v>97</v>
      </c>
      <c r="CE161" s="2">
        <f>IF(ISNA(MATCH($BW161,'2006'!$A$44:$A$139,0)),97,MATCH($BW161,'2006'!$A$44:$A$139,0))</f>
        <v>97</v>
      </c>
      <c r="CF161" s="2">
        <f>IF(ISNA(MATCH($BW161,'2007'!$A$44:$A$139,0)),97,MATCH($BW161,'2007'!$A$44:$A$139,0))</f>
        <v>97</v>
      </c>
      <c r="CG161" s="2">
        <f>IF(ISNA(MATCH($BW161,'2008'!$A$44:$A$139,0)),97,MATCH($BW161,'2008'!$A$44:$A$139,0))</f>
        <v>97</v>
      </c>
      <c r="CH161" s="2">
        <f>IF(ISNA(MATCH($BW161,'2009'!$A$44:$A$139,0)),97,MATCH($BW161,'2009'!$A$44:$A$139,0))</f>
        <v>97</v>
      </c>
      <c r="CI161" s="2">
        <f>IF(ISNA(MATCH($BW161,'2010'!$A$44:$A$139,0)),97,MATCH($BW161,'2010'!$A$44:$A$139,0))</f>
        <v>66</v>
      </c>
      <c r="CJ161" s="2">
        <f>IF(ISNA(MATCH($BW161,'2011'!$A$44:$A$139,0)),97,MATCH($BW161,'2011'!$A$44:$A$139,0))</f>
        <v>64</v>
      </c>
      <c r="CK161" s="2">
        <f>IF(ISNA(MATCH($BW161,'2012'!$A$44:$A$139,0)),97,MATCH($BW161,'2012'!$A$44:$A$139,0))</f>
        <v>59</v>
      </c>
      <c r="CL161" s="2">
        <f>IF(ISNA(MATCH($BW161,'2013'!$A$44:$A$139,0)),97,MATCH($BW161,'2013'!$A$44:$A$139,0))</f>
        <v>51</v>
      </c>
      <c r="CM161" s="2">
        <f>IF(ISNA(MATCH($BW161,'2014'!$A$52:$A$179,0)),129,MATCH($BW161,'2014'!$A$52:$A$179,0))</f>
        <v>129</v>
      </c>
      <c r="CN161" s="147">
        <f>IF(ISNA(MATCH($BW161,'2015'!$A$52:$A$307,0)),257,MATCH($BW161,'2015'!$A$52:$A$307,0))</f>
        <v>117</v>
      </c>
      <c r="CO161" s="147">
        <f>IF(ISNA(MATCH($BW161,'2016'!$A$52:$A$307,0)),257,MATCH($BW161,'2016'!$A$52:$A$307,0))</f>
        <v>118</v>
      </c>
      <c r="CQ161">
        <f t="shared" si="99"/>
        <v>1676</v>
      </c>
      <c r="CR161" s="281"/>
      <c r="CS161" s="279"/>
      <c r="CT161" s="278">
        <f t="shared" si="100"/>
        <v>0</v>
      </c>
      <c r="CU161" s="279">
        <f t="shared" si="86"/>
        <v>0</v>
      </c>
      <c r="CV161" s="279">
        <f t="shared" si="87"/>
        <v>0</v>
      </c>
      <c r="CW161" s="279">
        <f t="shared" si="88"/>
        <v>0</v>
      </c>
      <c r="CX161" s="279">
        <f t="shared" si="89"/>
        <v>0</v>
      </c>
      <c r="CY161" s="279">
        <f t="shared" si="90"/>
        <v>0</v>
      </c>
      <c r="CZ161" s="279">
        <f t="shared" si="91"/>
        <v>0</v>
      </c>
      <c r="DA161" s="279">
        <f t="shared" si="92"/>
        <v>0</v>
      </c>
      <c r="DB161" s="279">
        <f t="shared" si="93"/>
        <v>0</v>
      </c>
      <c r="DC161" s="279">
        <f t="shared" si="101"/>
        <v>34</v>
      </c>
      <c r="DD161" s="279">
        <f t="shared" si="102"/>
        <v>37.664400000000001</v>
      </c>
      <c r="DE161" s="279">
        <f t="shared" si="103"/>
        <v>34.107089039999998</v>
      </c>
      <c r="DF161" s="279">
        <f t="shared" si="104"/>
        <v>34.735785554063995</v>
      </c>
      <c r="DG161" s="279">
        <f t="shared" si="105"/>
        <v>23.154874650339057</v>
      </c>
      <c r="DH161" s="280">
        <f t="shared" si="122"/>
        <v>27.435039441916015</v>
      </c>
      <c r="DI161" s="280">
        <f t="shared" si="123"/>
        <v>18.288197291981213</v>
      </c>
      <c r="DJ161" s="154">
        <f t="shared" si="94"/>
        <v>93</v>
      </c>
      <c r="DK161" s="279">
        <f t="shared" si="106"/>
        <v>1676</v>
      </c>
      <c r="DL161" s="97"/>
      <c r="DM161" s="154"/>
      <c r="DN161" s="267">
        <f t="shared" si="107"/>
        <v>0</v>
      </c>
      <c r="DO161" s="154">
        <f t="shared" si="108"/>
        <v>0</v>
      </c>
      <c r="DP161" s="154">
        <f t="shared" si="109"/>
        <v>0</v>
      </c>
      <c r="DQ161" s="154">
        <f t="shared" si="110"/>
        <v>0</v>
      </c>
      <c r="DR161" s="154">
        <f t="shared" si="111"/>
        <v>0</v>
      </c>
      <c r="DS161" s="154">
        <f t="shared" si="112"/>
        <v>0</v>
      </c>
      <c r="DT161" s="154">
        <f t="shared" si="113"/>
        <v>0</v>
      </c>
      <c r="DU161" s="154">
        <f t="shared" si="114"/>
        <v>0</v>
      </c>
      <c r="DV161" s="154">
        <f t="shared" si="115"/>
        <v>0</v>
      </c>
      <c r="DW161" s="154">
        <f t="shared" si="116"/>
        <v>34</v>
      </c>
      <c r="DX161" s="154">
        <f t="shared" si="117"/>
        <v>49</v>
      </c>
      <c r="DY161" s="154">
        <f t="shared" si="118"/>
        <v>58</v>
      </c>
      <c r="DZ161" s="154">
        <f t="shared" si="119"/>
        <v>70</v>
      </c>
      <c r="EA161" s="154">
        <f t="shared" si="120"/>
        <v>70</v>
      </c>
      <c r="EB161" s="264">
        <f t="shared" si="124"/>
        <v>82</v>
      </c>
      <c r="EC161" s="264">
        <f t="shared" si="125"/>
        <v>82</v>
      </c>
      <c r="ED161" s="154">
        <f t="shared" si="95"/>
        <v>113</v>
      </c>
    </row>
    <row r="162" spans="2:134" ht="13" thickBot="1" x14ac:dyDescent="0.3">
      <c r="B162" s="247">
        <v>71</v>
      </c>
      <c r="C162" s="50">
        <f t="shared" si="84"/>
        <v>3</v>
      </c>
      <c r="D162" s="50">
        <f t="shared" si="96"/>
        <v>0</v>
      </c>
      <c r="E162" s="97"/>
      <c r="F162" s="2">
        <f t="shared" si="121"/>
        <v>157</v>
      </c>
      <c r="G162" s="207">
        <v>193</v>
      </c>
      <c r="H162" s="98">
        <f>15- COUNTIF(L162:AC162,"#N/A")</f>
        <v>1</v>
      </c>
      <c r="I162" s="131">
        <f>SUM(AH162:AY162)+SUM(BE162:BT162)</f>
        <v>18</v>
      </c>
      <c r="J162" s="398">
        <f>DI162</f>
        <v>18</v>
      </c>
      <c r="K162" s="456" t="str">
        <f>IF(ISNUMBER(MATCH(G162,'[4]OPR data'!$A$3:$A$2900,0)),"Y","N")</f>
        <v>Y</v>
      </c>
      <c r="L162" s="110"/>
      <c r="M162" s="233"/>
      <c r="N162" s="469" t="e">
        <f>(INDEX(Finish_table!R$4:R$83,MATCH('16 Year_History_Results'!$G162,Finish_table!S$4:S$83,0),1))</f>
        <v>#N/A</v>
      </c>
      <c r="O162" s="233" t="e">
        <f>(INDEX(Finish_table!Z$4:Z$99,MATCH('16 Year_History_Results'!$G162,Finish_table!AA$4:AA$99,0),1))</f>
        <v>#N/A</v>
      </c>
      <c r="P162" s="233" t="e">
        <f>(INDEX(Finish_table!AI$4:AI$99,MATCH('16 Year_History_Results'!$G162,Finish_table!AJ$4:AJ$99,0),1))</f>
        <v>#N/A</v>
      </c>
      <c r="Q162" s="233" t="e">
        <f>(INDEX(Finish_table!AR$4:AR$99,MATCH('16 Year_History_Results'!$G162,Finish_table!AS$4:AS$99,0),1))</f>
        <v>#N/A</v>
      </c>
      <c r="R162" s="233" t="e">
        <f>(INDEX(Finish_table!BA$4:BA$99,MATCH('16 Year_History_Results'!$G162,Finish_table!BB$4:BB$99,0),1))</f>
        <v>#N/A</v>
      </c>
      <c r="S162" s="233" t="e">
        <f>(INDEX(Finish_table!BJ$4:BJ$99,MATCH('16 Year_History_Results'!$G162,Finish_table!BK$4:BK$99,0),1))</f>
        <v>#N/A</v>
      </c>
      <c r="T162" s="233" t="e">
        <f>(INDEX(Finish_table!BS$4:BS$99,MATCH('16 Year_History_Results'!$G162,Finish_table!BT$4:BT$99,0),1))</f>
        <v>#N/A</v>
      </c>
      <c r="U162" s="233" t="e">
        <f>(INDEX(Finish_table!CB$4:CB$99,MATCH('16 Year_History_Results'!$G162,Finish_table!CC$4:CC$99,0),1))</f>
        <v>#N/A</v>
      </c>
      <c r="V162" s="233" t="e">
        <f>(INDEX(Finish_table!CK$4:CK$99,MATCH('16 Year_History_Results'!$G162,Finish_table!CL$4:CL$99,0),1))</f>
        <v>#N/A</v>
      </c>
      <c r="W162" s="233" t="e">
        <f>(INDEX(Finish_table!CT$4:CT$99,MATCH('16 Year_History_Results'!$G162,Finish_table!CU$4:CU$99,0),1))</f>
        <v>#N/A</v>
      </c>
      <c r="X162" s="233" t="e">
        <f>(INDEX(Finish_table!DC$4:DC$99,MATCH('16 Year_History_Results'!$G162,Finish_table!DD$4:DD$99,0),1))</f>
        <v>#N/A</v>
      </c>
      <c r="Y162" s="233" t="e">
        <f>(INDEX(Finish_table!DL$4:DL$99,MATCH('16 Year_History_Results'!$G162,Finish_table!DM$4:DM$99,0),1))</f>
        <v>#N/A</v>
      </c>
      <c r="Z162" s="233" t="e">
        <f>(INDEX(Finish_table!DU$4:DU$99,MATCH('16 Year_History_Results'!$G162,Finish_table!DV$4:DV$99,0),1))</f>
        <v>#N/A</v>
      </c>
      <c r="AA162" s="233" t="e">
        <f>(INDEX(Finish_table!ED$4:ED$140,MATCH('16 Year_History_Results'!$G162,Finish_table!EE$4:EE$140,0),1))</f>
        <v>#N/A</v>
      </c>
      <c r="AB162" s="233" t="str">
        <f>(INDEX(Finish_table!EM$4:EM$224,MATCH('16 Year_History_Results'!$G162,Finish_table!EN$4:EN$224,0),1))</f>
        <v>SF</v>
      </c>
      <c r="AC162" s="253" t="str">
        <f>(INDEX(Finish_table!EW$4:EW$224,MATCH('16 Year_History_Results'!$G162,Finish_table!EX$4:EX$224,0),1))</f>
        <v>F</v>
      </c>
      <c r="AD162" s="2"/>
      <c r="AE162" s="97"/>
      <c r="AG162">
        <f t="shared" si="85"/>
        <v>193</v>
      </c>
      <c r="AH162" s="110"/>
      <c r="AI162" s="2"/>
      <c r="AJ162" s="146">
        <f>INDEX('2001'!$C$44:$C$140,'16 Year_History_Results'!BZ162)</f>
        <v>0</v>
      </c>
      <c r="AK162" s="2">
        <f>INDEX('2002'!$C$44:$C$140,'16 Year_History_Results'!CA162)</f>
        <v>0</v>
      </c>
      <c r="AL162" s="2">
        <f>INDEX('2003'!$C$44:$C$140,'16 Year_History_Results'!CB162)</f>
        <v>0</v>
      </c>
      <c r="AM162" s="2">
        <f>INDEX('2004'!$C$44:$C$140,'16 Year_History_Results'!CC162)</f>
        <v>0</v>
      </c>
      <c r="AN162" s="2">
        <f>INDEX('2005'!$C$44:$C$140,'16 Year_History_Results'!CD162)</f>
        <v>0</v>
      </c>
      <c r="AO162" s="2">
        <f>INDEX('2006'!$C$44:$C$140,'16 Year_History_Results'!CE162)</f>
        <v>0</v>
      </c>
      <c r="AP162" s="2">
        <f>INDEX('2007'!$C$44:$C$140,'16 Year_History_Results'!CF162)</f>
        <v>0</v>
      </c>
      <c r="AQ162" s="2">
        <f>INDEX('2008'!$C$44:$C$140,'16 Year_History_Results'!CG162)</f>
        <v>0</v>
      </c>
      <c r="AR162" s="2">
        <f>INDEX('2009'!$C$44:$C$140,'16 Year_History_Results'!CH162)</f>
        <v>0</v>
      </c>
      <c r="AS162" s="2">
        <f>INDEX('2010'!$C$44:$C$140,'16 Year_History_Results'!CI162)</f>
        <v>0</v>
      </c>
      <c r="AT162" s="2">
        <f>INDEX('2011'!$C$44:$C$140,'16 Year_History_Results'!CJ162)</f>
        <v>0</v>
      </c>
      <c r="AU162" s="2">
        <f>INDEX('2012'!$C$44:$C$140,'16 Year_History_Results'!CK162)</f>
        <v>0</v>
      </c>
      <c r="AV162" s="2">
        <f>INDEX('2013'!$C$44:$C$140,'16 Year_History_Results'!CL162)</f>
        <v>0</v>
      </c>
      <c r="AW162" s="2">
        <f>INDEX('2014'!$C$52:$C$180,'16 Year_History_Results'!CM162)</f>
        <v>0</v>
      </c>
      <c r="AX162" s="2">
        <f>INDEX('2015'!$E$52:$E$308,'16 Year_History_Results'!CN162)</f>
        <v>0</v>
      </c>
      <c r="AY162" s="147">
        <f>INDEX('2016'!$E$52:$E$308,'16 Year_History_Results'!CO162)</f>
        <v>15</v>
      </c>
      <c r="AZ162" s="2"/>
      <c r="BA162" s="2"/>
      <c r="BB162">
        <f t="shared" si="97"/>
        <v>193</v>
      </c>
      <c r="BC162" s="110"/>
      <c r="BD162" s="2"/>
      <c r="BE162" s="146">
        <f>INDEX('2001'!$B$44:$B$140,'16 Year_History_Results'!BZ162)</f>
        <v>0</v>
      </c>
      <c r="BF162" s="2">
        <f>INDEX('2002'!$B$44:$B$140,'16 Year_History_Results'!CA162)</f>
        <v>0</v>
      </c>
      <c r="BG162" s="2">
        <f>INDEX('2003'!$B$44:$B$140,'16 Year_History_Results'!CB162)</f>
        <v>0</v>
      </c>
      <c r="BH162" s="2">
        <f>INDEX('2004'!$B$44:$B$140,'16 Year_History_Results'!CC162)</f>
        <v>0</v>
      </c>
      <c r="BI162" s="2">
        <f>INDEX('2005'!$B$44:$B$140,'16 Year_History_Results'!CD162)</f>
        <v>0</v>
      </c>
      <c r="BJ162" s="2">
        <f>INDEX('2006'!$B$44:$B$140,'16 Year_History_Results'!CE162)</f>
        <v>0</v>
      </c>
      <c r="BK162" s="2">
        <f>INDEX('2007'!$B$44:$B$140,'16 Year_History_Results'!CF162)</f>
        <v>0</v>
      </c>
      <c r="BL162" s="2">
        <f>INDEX('2008'!$B$44:$B$140,'16 Year_History_Results'!CG162)</f>
        <v>0</v>
      </c>
      <c r="BM162" s="2">
        <f>INDEX('2009'!$B$44:$B$140,'16 Year_History_Results'!CH162)</f>
        <v>0</v>
      </c>
      <c r="BN162" s="2">
        <f>INDEX('2010'!$B$44:$B$140,'16 Year_History_Results'!CI162)</f>
        <v>0</v>
      </c>
      <c r="BO162" s="2">
        <f>INDEX('2011'!$B$44:$B$140,'16 Year_History_Results'!CJ162)</f>
        <v>0</v>
      </c>
      <c r="BP162" s="2">
        <f>INDEX('2012'!$B$44:$B$140,'16 Year_History_Results'!CK162)</f>
        <v>0</v>
      </c>
      <c r="BQ162" s="2">
        <f>INDEX('2013'!$B$44:$B$140,'16 Year_History_Results'!CL162)</f>
        <v>0</v>
      </c>
      <c r="BR162" s="2">
        <f>INDEX('2014'!$B$52:$B$180,'16 Year_History_Results'!CM162)</f>
        <v>0</v>
      </c>
      <c r="BS162" s="147">
        <f>INDEX('2015'!$B$52:$B$308,'16 Year_History_Results'!CN162)</f>
        <v>0</v>
      </c>
      <c r="BT162" s="147">
        <f>INDEX('2016'!$B$52:$B$308,'16 Year_History_Results'!CO162)</f>
        <v>3</v>
      </c>
      <c r="BW162">
        <f t="shared" si="98"/>
        <v>193</v>
      </c>
      <c r="BX162" s="110"/>
      <c r="BY162" s="2"/>
      <c r="BZ162" s="146">
        <f>IF(ISNA(MATCH($BW162,'2001'!$A$44:$A$139,0)),97,MATCH($BW162,'2001'!$A$44:$A$139,0))</f>
        <v>97</v>
      </c>
      <c r="CA162" s="2">
        <f>IF(ISNA(MATCH($BW162,'2002'!$A$44:$A$139,0)),97,MATCH($BW162,'2002'!$A$44:$A$139,0))</f>
        <v>97</v>
      </c>
      <c r="CB162" s="2">
        <f>IF(ISNA(MATCH($BW162,'2003'!$A$44:$A$139,0)),97,MATCH($BW162,'2003'!$A$44:$A$139,0))</f>
        <v>97</v>
      </c>
      <c r="CC162" s="2">
        <f>IF(ISNA(MATCH($BW162,'2004'!$A$44:$A$139,0)),97,MATCH($BW162,'2004'!$A$44:$A$139,0))</f>
        <v>97</v>
      </c>
      <c r="CD162" s="2">
        <f>IF(ISNA(MATCH($BW162,'2005'!$A$44:$A$139,0)),97,MATCH($BW162,'2005'!$A$44:$A$139,0))</f>
        <v>97</v>
      </c>
      <c r="CE162" s="2">
        <f>IF(ISNA(MATCH($BW162,'2006'!$A$44:$A$139,0)),97,MATCH($BW162,'2006'!$A$44:$A$139,0))</f>
        <v>97</v>
      </c>
      <c r="CF162" s="2">
        <f>IF(ISNA(MATCH($BW162,'2007'!$A$44:$A$139,0)),97,MATCH($BW162,'2007'!$A$44:$A$139,0))</f>
        <v>97</v>
      </c>
      <c r="CG162" s="2">
        <f>IF(ISNA(MATCH($BW162,'2008'!$A$44:$A$139,0)),97,MATCH($BW162,'2008'!$A$44:$A$139,0))</f>
        <v>97</v>
      </c>
      <c r="CH162" s="2">
        <f>IF(ISNA(MATCH($BW162,'2009'!$A$44:$A$139,0)),97,MATCH($BW162,'2009'!$A$44:$A$139,0))</f>
        <v>97</v>
      </c>
      <c r="CI162" s="2">
        <f>IF(ISNA(MATCH($BW162,'2010'!$A$44:$A$139,0)),97,MATCH($BW162,'2010'!$A$44:$A$139,0))</f>
        <v>97</v>
      </c>
      <c r="CJ162" s="2">
        <f>IF(ISNA(MATCH($BW162,'2011'!$A$44:$A$139,0)),97,MATCH($BW162,'2011'!$A$44:$A$139,0))</f>
        <v>97</v>
      </c>
      <c r="CK162" s="2">
        <f>IF(ISNA(MATCH($BW162,'2012'!$A$44:$A$139,0)),97,MATCH($BW162,'2012'!$A$44:$A$139,0))</f>
        <v>97</v>
      </c>
      <c r="CL162" s="2">
        <f>IF(ISNA(MATCH($BW162,'2013'!$A$44:$A$139,0)),97,MATCH($BW162,'2013'!$A$44:$A$139,0))</f>
        <v>97</v>
      </c>
      <c r="CM162" s="2">
        <f>IF(ISNA(MATCH($BW162,'2014'!$A$52:$A$179,0)),129,MATCH($BW162,'2014'!$A$52:$A$179,0))</f>
        <v>21</v>
      </c>
      <c r="CN162" s="147">
        <f>IF(ISNA(MATCH($BW162,'2015'!$A$52:$A$307,0)),257,MATCH($BW162,'2015'!$A$52:$A$307,0))</f>
        <v>28</v>
      </c>
      <c r="CO162" s="147">
        <f>IF(ISNA(MATCH($BW162,'2016'!$A$52:$A$307,0)),257,MATCH($BW162,'2016'!$A$52:$A$307,0))</f>
        <v>32</v>
      </c>
      <c r="CQ162">
        <f t="shared" si="99"/>
        <v>193</v>
      </c>
      <c r="CR162" s="281"/>
      <c r="CS162" s="279"/>
      <c r="CT162" s="278">
        <f t="shared" si="100"/>
        <v>0</v>
      </c>
      <c r="CU162" s="279">
        <f t="shared" si="86"/>
        <v>0</v>
      </c>
      <c r="CV162" s="279">
        <f t="shared" si="87"/>
        <v>0</v>
      </c>
      <c r="CW162" s="279">
        <f t="shared" si="88"/>
        <v>0</v>
      </c>
      <c r="CX162" s="279">
        <f t="shared" si="89"/>
        <v>0</v>
      </c>
      <c r="CY162" s="279">
        <f t="shared" si="90"/>
        <v>0</v>
      </c>
      <c r="CZ162" s="279">
        <f t="shared" si="91"/>
        <v>0</v>
      </c>
      <c r="DA162" s="279">
        <f t="shared" si="92"/>
        <v>0</v>
      </c>
      <c r="DB162" s="279">
        <f t="shared" si="93"/>
        <v>0</v>
      </c>
      <c r="DC162" s="279">
        <f t="shared" si="101"/>
        <v>0</v>
      </c>
      <c r="DD162" s="279">
        <f t="shared" si="102"/>
        <v>0</v>
      </c>
      <c r="DE162" s="279">
        <f t="shared" si="103"/>
        <v>0</v>
      </c>
      <c r="DF162" s="279">
        <f t="shared" si="104"/>
        <v>0</v>
      </c>
      <c r="DG162" s="279">
        <f t="shared" si="105"/>
        <v>0</v>
      </c>
      <c r="DH162" s="280">
        <f t="shared" si="122"/>
        <v>0</v>
      </c>
      <c r="DI162" s="280">
        <f t="shared" si="123"/>
        <v>18</v>
      </c>
      <c r="DJ162" s="154">
        <f t="shared" si="94"/>
        <v>515</v>
      </c>
      <c r="DK162" s="279">
        <f t="shared" si="106"/>
        <v>193</v>
      </c>
      <c r="DL162" s="97"/>
      <c r="DM162" s="154"/>
      <c r="DN162" s="267">
        <f t="shared" si="107"/>
        <v>0</v>
      </c>
      <c r="DO162" s="154">
        <f t="shared" si="108"/>
        <v>0</v>
      </c>
      <c r="DP162" s="154">
        <f t="shared" si="109"/>
        <v>0</v>
      </c>
      <c r="DQ162" s="154">
        <f t="shared" si="110"/>
        <v>0</v>
      </c>
      <c r="DR162" s="154">
        <f t="shared" si="111"/>
        <v>0</v>
      </c>
      <c r="DS162" s="154">
        <f t="shared" si="112"/>
        <v>0</v>
      </c>
      <c r="DT162" s="154">
        <f t="shared" si="113"/>
        <v>0</v>
      </c>
      <c r="DU162" s="154">
        <f t="shared" si="114"/>
        <v>0</v>
      </c>
      <c r="DV162" s="154">
        <f t="shared" si="115"/>
        <v>0</v>
      </c>
      <c r="DW162" s="154">
        <f t="shared" si="116"/>
        <v>0</v>
      </c>
      <c r="DX162" s="154">
        <f t="shared" si="117"/>
        <v>0</v>
      </c>
      <c r="DY162" s="154">
        <f t="shared" si="118"/>
        <v>0</v>
      </c>
      <c r="DZ162" s="154">
        <f t="shared" si="119"/>
        <v>0</v>
      </c>
      <c r="EA162" s="154">
        <f t="shared" si="120"/>
        <v>0</v>
      </c>
      <c r="EB162" s="264">
        <f t="shared" si="124"/>
        <v>0</v>
      </c>
      <c r="EC162" s="264">
        <f t="shared" si="125"/>
        <v>18</v>
      </c>
      <c r="ED162" s="154">
        <f t="shared" si="95"/>
        <v>515</v>
      </c>
    </row>
    <row r="163" spans="2:134" ht="13" thickBot="1" x14ac:dyDescent="0.3">
      <c r="B163" s="131">
        <v>71</v>
      </c>
      <c r="C163" s="50">
        <f t="shared" si="84"/>
        <v>4</v>
      </c>
      <c r="D163" s="50">
        <f t="shared" si="96"/>
        <v>0</v>
      </c>
      <c r="E163" s="97"/>
      <c r="F163" s="2">
        <f t="shared" si="121"/>
        <v>158</v>
      </c>
      <c r="G163" s="207">
        <v>3211</v>
      </c>
      <c r="H163" s="98">
        <f>15- COUNTIF(L163:AC163,"#N/A")</f>
        <v>0</v>
      </c>
      <c r="I163" s="131">
        <f>SUM(AH163:AY163)+SUM(BE163:BT163)</f>
        <v>18</v>
      </c>
      <c r="J163" s="398">
        <f>DI163</f>
        <v>18</v>
      </c>
      <c r="K163" s="456" t="str">
        <f>IF(ISNUMBER(MATCH(G163,'[4]OPR data'!$A$3:$A$2900,0)),"Y","N")</f>
        <v>Y</v>
      </c>
      <c r="L163" s="110"/>
      <c r="M163" s="233"/>
      <c r="N163" s="469" t="e">
        <f>(INDEX(Finish_table!R$4:R$83,MATCH('16 Year_History_Results'!$G163,Finish_table!S$4:S$83,0),1))</f>
        <v>#N/A</v>
      </c>
      <c r="O163" s="233" t="e">
        <f>(INDEX(Finish_table!Z$4:Z$99,MATCH('16 Year_History_Results'!$G163,Finish_table!AA$4:AA$99,0),1))</f>
        <v>#N/A</v>
      </c>
      <c r="P163" s="233" t="e">
        <f>(INDEX(Finish_table!AI$4:AI$99,MATCH('16 Year_History_Results'!$G163,Finish_table!AJ$4:AJ$99,0),1))</f>
        <v>#N/A</v>
      </c>
      <c r="Q163" s="233" t="e">
        <f>(INDEX(Finish_table!AR$4:AR$99,MATCH('16 Year_History_Results'!$G163,Finish_table!AS$4:AS$99,0),1))</f>
        <v>#N/A</v>
      </c>
      <c r="R163" s="233" t="e">
        <f>(INDEX(Finish_table!BA$4:BA$99,MATCH('16 Year_History_Results'!$G163,Finish_table!BB$4:BB$99,0),1))</f>
        <v>#N/A</v>
      </c>
      <c r="S163" s="233" t="e">
        <f>(INDEX(Finish_table!BJ$4:BJ$99,MATCH('16 Year_History_Results'!$G163,Finish_table!BK$4:BK$99,0),1))</f>
        <v>#N/A</v>
      </c>
      <c r="T163" s="233" t="e">
        <f>(INDEX(Finish_table!BS$4:BS$99,MATCH('16 Year_History_Results'!$G163,Finish_table!BT$4:BT$99,0),1))</f>
        <v>#N/A</v>
      </c>
      <c r="U163" s="233" t="e">
        <f>(INDEX(Finish_table!CB$4:CB$99,MATCH('16 Year_History_Results'!$G163,Finish_table!CC$4:CC$99,0),1))</f>
        <v>#N/A</v>
      </c>
      <c r="V163" s="233" t="e">
        <f>(INDEX(Finish_table!CK$4:CK$99,MATCH('16 Year_History_Results'!$G163,Finish_table!CL$4:CL$99,0),1))</f>
        <v>#N/A</v>
      </c>
      <c r="W163" s="233" t="e">
        <f>(INDEX(Finish_table!CT$4:CT$99,MATCH('16 Year_History_Results'!$G163,Finish_table!CU$4:CU$99,0),1))</f>
        <v>#N/A</v>
      </c>
      <c r="X163" s="233" t="e">
        <f>(INDEX(Finish_table!DC$4:DC$99,MATCH('16 Year_History_Results'!$G163,Finish_table!DD$4:DD$99,0),1))</f>
        <v>#N/A</v>
      </c>
      <c r="Y163" s="233" t="e">
        <f>(INDEX(Finish_table!DL$4:DL$99,MATCH('16 Year_History_Results'!$G163,Finish_table!DM$4:DM$99,0),1))</f>
        <v>#N/A</v>
      </c>
      <c r="Z163" s="233" t="e">
        <f>(INDEX(Finish_table!DU$4:DU$99,MATCH('16 Year_History_Results'!$G163,Finish_table!DV$4:DV$99,0),1))</f>
        <v>#N/A</v>
      </c>
      <c r="AA163" s="233" t="e">
        <f>(INDEX(Finish_table!ED$4:ED$140,MATCH('16 Year_History_Results'!$G163,Finish_table!EE$4:EE$140,0),1))</f>
        <v>#N/A</v>
      </c>
      <c r="AB163" s="233" t="e">
        <f>(INDEX(Finish_table!EM$4:EM$224,MATCH('16 Year_History_Results'!$G163,Finish_table!EN$4:EN$224,0),1))</f>
        <v>#N/A</v>
      </c>
      <c r="AC163" s="253" t="str">
        <f>(INDEX(Finish_table!EW$4:EW$224,MATCH('16 Year_History_Results'!$G163,Finish_table!EX$4:EX$224,0),1))</f>
        <v>W</v>
      </c>
      <c r="AD163" s="2"/>
      <c r="AE163" s="97"/>
      <c r="AG163">
        <f t="shared" si="85"/>
        <v>3211</v>
      </c>
      <c r="AH163" s="110"/>
      <c r="AI163" s="2"/>
      <c r="AJ163" s="146">
        <f>INDEX('2001'!$C$44:$C$140,'16 Year_History_Results'!BZ163)</f>
        <v>0</v>
      </c>
      <c r="AK163" s="2">
        <f>INDEX('2002'!$C$44:$C$140,'16 Year_History_Results'!CA163)</f>
        <v>0</v>
      </c>
      <c r="AL163" s="2">
        <f>INDEX('2003'!$C$44:$C$140,'16 Year_History_Results'!CB163)</f>
        <v>0</v>
      </c>
      <c r="AM163" s="2">
        <f>INDEX('2004'!$C$44:$C$140,'16 Year_History_Results'!CC163)</f>
        <v>0</v>
      </c>
      <c r="AN163" s="2">
        <f>INDEX('2005'!$C$44:$C$140,'16 Year_History_Results'!CD163)</f>
        <v>0</v>
      </c>
      <c r="AO163" s="2">
        <f>INDEX('2006'!$C$44:$C$140,'16 Year_History_Results'!CE163)</f>
        <v>0</v>
      </c>
      <c r="AP163" s="2">
        <f>INDEX('2007'!$C$44:$C$140,'16 Year_History_Results'!CF163)</f>
        <v>0</v>
      </c>
      <c r="AQ163" s="2">
        <f>INDEX('2008'!$C$44:$C$140,'16 Year_History_Results'!CG163)</f>
        <v>0</v>
      </c>
      <c r="AR163" s="2">
        <f>INDEX('2009'!$C$44:$C$140,'16 Year_History_Results'!CH163)</f>
        <v>0</v>
      </c>
      <c r="AS163" s="2">
        <f>INDEX('2010'!$C$44:$C$140,'16 Year_History_Results'!CI163)</f>
        <v>0</v>
      </c>
      <c r="AT163" s="2">
        <f>INDEX('2011'!$C$44:$C$140,'16 Year_History_Results'!CJ163)</f>
        <v>0</v>
      </c>
      <c r="AU163" s="2">
        <f>INDEX('2012'!$C$44:$C$140,'16 Year_History_Results'!CK163)</f>
        <v>0</v>
      </c>
      <c r="AV163" s="2">
        <f>INDEX('2013'!$C$44:$C$140,'16 Year_History_Results'!CL163)</f>
        <v>0</v>
      </c>
      <c r="AW163" s="2">
        <f>INDEX('2014'!$C$52:$C$180,'16 Year_History_Results'!CM163)</f>
        <v>0</v>
      </c>
      <c r="AX163" s="2">
        <f>INDEX('2015'!$E$52:$E$308,'16 Year_History_Results'!CN163)</f>
        <v>0</v>
      </c>
      <c r="AY163" s="147">
        <f>INDEX('2016'!$E$52:$E$308,'16 Year_History_Results'!CO163)</f>
        <v>15</v>
      </c>
      <c r="AZ163" s="2"/>
      <c r="BA163" s="2"/>
      <c r="BB163">
        <f t="shared" si="97"/>
        <v>3211</v>
      </c>
      <c r="BC163" s="110"/>
      <c r="BD163" s="2"/>
      <c r="BE163" s="146">
        <f>INDEX('2001'!$B$44:$B$140,'16 Year_History_Results'!BZ163)</f>
        <v>0</v>
      </c>
      <c r="BF163" s="2">
        <f>INDEX('2002'!$B$44:$B$140,'16 Year_History_Results'!CA163)</f>
        <v>0</v>
      </c>
      <c r="BG163" s="2">
        <f>INDEX('2003'!$B$44:$B$140,'16 Year_History_Results'!CB163)</f>
        <v>0</v>
      </c>
      <c r="BH163" s="2">
        <f>INDEX('2004'!$B$44:$B$140,'16 Year_History_Results'!CC163)</f>
        <v>0</v>
      </c>
      <c r="BI163" s="2">
        <f>INDEX('2005'!$B$44:$B$140,'16 Year_History_Results'!CD163)</f>
        <v>0</v>
      </c>
      <c r="BJ163" s="2">
        <f>INDEX('2006'!$B$44:$B$140,'16 Year_History_Results'!CE163)</f>
        <v>0</v>
      </c>
      <c r="BK163" s="2">
        <f>INDEX('2007'!$B$44:$B$140,'16 Year_History_Results'!CF163)</f>
        <v>0</v>
      </c>
      <c r="BL163" s="2">
        <f>INDEX('2008'!$B$44:$B$140,'16 Year_History_Results'!CG163)</f>
        <v>0</v>
      </c>
      <c r="BM163" s="2">
        <f>INDEX('2009'!$B$44:$B$140,'16 Year_History_Results'!CH163)</f>
        <v>0</v>
      </c>
      <c r="BN163" s="2">
        <f>INDEX('2010'!$B$44:$B$140,'16 Year_History_Results'!CI163)</f>
        <v>0</v>
      </c>
      <c r="BO163" s="2">
        <f>INDEX('2011'!$B$44:$B$140,'16 Year_History_Results'!CJ163)</f>
        <v>0</v>
      </c>
      <c r="BP163" s="2">
        <f>INDEX('2012'!$B$44:$B$140,'16 Year_History_Results'!CK163)</f>
        <v>0</v>
      </c>
      <c r="BQ163" s="2">
        <f>INDEX('2013'!$B$44:$B$140,'16 Year_History_Results'!CL163)</f>
        <v>0</v>
      </c>
      <c r="BR163" s="2">
        <f>INDEX('2014'!$B$52:$B$180,'16 Year_History_Results'!CM163)</f>
        <v>0</v>
      </c>
      <c r="BS163" s="147">
        <f>INDEX('2015'!$B$52:$B$308,'16 Year_History_Results'!CN163)</f>
        <v>0</v>
      </c>
      <c r="BT163" s="147">
        <f>INDEX('2016'!$B$52:$B$308,'16 Year_History_Results'!CO163)</f>
        <v>3</v>
      </c>
      <c r="BW163">
        <f t="shared" si="98"/>
        <v>3211</v>
      </c>
      <c r="BX163" s="110"/>
      <c r="BY163" s="2"/>
      <c r="BZ163" s="146">
        <f>IF(ISNA(MATCH($BW163,'2001'!$A$44:$A$139,0)),97,MATCH($BW163,'2001'!$A$44:$A$139,0))</f>
        <v>97</v>
      </c>
      <c r="CA163" s="2">
        <f>IF(ISNA(MATCH($BW163,'2002'!$A$44:$A$139,0)),97,MATCH($BW163,'2002'!$A$44:$A$139,0))</f>
        <v>97</v>
      </c>
      <c r="CB163" s="2">
        <f>IF(ISNA(MATCH($BW163,'2003'!$A$44:$A$139,0)),97,MATCH($BW163,'2003'!$A$44:$A$139,0))</f>
        <v>97</v>
      </c>
      <c r="CC163" s="2">
        <f>IF(ISNA(MATCH($BW163,'2004'!$A$44:$A$139,0)),97,MATCH($BW163,'2004'!$A$44:$A$139,0))</f>
        <v>97</v>
      </c>
      <c r="CD163" s="2">
        <f>IF(ISNA(MATCH($BW163,'2005'!$A$44:$A$139,0)),97,MATCH($BW163,'2005'!$A$44:$A$139,0))</f>
        <v>97</v>
      </c>
      <c r="CE163" s="2">
        <f>IF(ISNA(MATCH($BW163,'2006'!$A$44:$A$139,0)),97,MATCH($BW163,'2006'!$A$44:$A$139,0))</f>
        <v>97</v>
      </c>
      <c r="CF163" s="2">
        <f>IF(ISNA(MATCH($BW163,'2007'!$A$44:$A$139,0)),97,MATCH($BW163,'2007'!$A$44:$A$139,0))</f>
        <v>97</v>
      </c>
      <c r="CG163" s="2">
        <f>IF(ISNA(MATCH($BW163,'2008'!$A$44:$A$139,0)),97,MATCH($BW163,'2008'!$A$44:$A$139,0))</f>
        <v>97</v>
      </c>
      <c r="CH163" s="2">
        <f>IF(ISNA(MATCH($BW163,'2009'!$A$44:$A$139,0)),97,MATCH($BW163,'2009'!$A$44:$A$139,0))</f>
        <v>97</v>
      </c>
      <c r="CI163" s="2">
        <f>IF(ISNA(MATCH($BW163,'2010'!$A$44:$A$139,0)),97,MATCH($BW163,'2010'!$A$44:$A$139,0))</f>
        <v>97</v>
      </c>
      <c r="CJ163" s="2">
        <f>IF(ISNA(MATCH($BW163,'2011'!$A$44:$A$139,0)),97,MATCH($BW163,'2011'!$A$44:$A$139,0))</f>
        <v>97</v>
      </c>
      <c r="CK163" s="2">
        <f>IF(ISNA(MATCH($BW163,'2012'!$A$44:$A$139,0)),97,MATCH($BW163,'2012'!$A$44:$A$139,0))</f>
        <v>97</v>
      </c>
      <c r="CL163" s="2">
        <f>IF(ISNA(MATCH($BW163,'2013'!$A$44:$A$139,0)),97,MATCH($BW163,'2013'!$A$44:$A$139,0))</f>
        <v>97</v>
      </c>
      <c r="CM163" s="2">
        <f>IF(ISNA(MATCH($BW163,'2014'!$A$52:$A$179,0)),129,MATCH($BW163,'2014'!$A$52:$A$179,0))</f>
        <v>129</v>
      </c>
      <c r="CN163" s="147">
        <f>IF(ISNA(MATCH($BW163,'2015'!$A$52:$A$307,0)),257,MATCH($BW163,'2015'!$A$52:$A$307,0))</f>
        <v>257</v>
      </c>
      <c r="CO163" s="147">
        <f>IF(ISNA(MATCH($BW163,'2016'!$A$52:$A$307,0)),257,MATCH($BW163,'2016'!$A$52:$A$307,0))</f>
        <v>183</v>
      </c>
      <c r="CQ163">
        <f t="shared" si="99"/>
        <v>3211</v>
      </c>
      <c r="CR163" s="281"/>
      <c r="CS163" s="279"/>
      <c r="CT163" s="278">
        <f t="shared" si="100"/>
        <v>0</v>
      </c>
      <c r="CU163" s="279">
        <f t="shared" si="86"/>
        <v>0</v>
      </c>
      <c r="CV163" s="279">
        <f t="shared" si="87"/>
        <v>0</v>
      </c>
      <c r="CW163" s="279">
        <f t="shared" si="88"/>
        <v>0</v>
      </c>
      <c r="CX163" s="279">
        <f t="shared" si="89"/>
        <v>0</v>
      </c>
      <c r="CY163" s="279">
        <f t="shared" si="90"/>
        <v>0</v>
      </c>
      <c r="CZ163" s="279">
        <f t="shared" si="91"/>
        <v>0</v>
      </c>
      <c r="DA163" s="279">
        <f t="shared" si="92"/>
        <v>0</v>
      </c>
      <c r="DB163" s="279">
        <f t="shared" si="93"/>
        <v>0</v>
      </c>
      <c r="DC163" s="279">
        <f t="shared" si="101"/>
        <v>0</v>
      </c>
      <c r="DD163" s="279">
        <f t="shared" si="102"/>
        <v>0</v>
      </c>
      <c r="DE163" s="279">
        <f t="shared" si="103"/>
        <v>0</v>
      </c>
      <c r="DF163" s="279">
        <f t="shared" si="104"/>
        <v>0</v>
      </c>
      <c r="DG163" s="279">
        <f t="shared" si="105"/>
        <v>0</v>
      </c>
      <c r="DH163" s="280">
        <f t="shared" si="122"/>
        <v>0</v>
      </c>
      <c r="DI163" s="280">
        <f t="shared" si="123"/>
        <v>18</v>
      </c>
      <c r="DJ163" s="154">
        <f t="shared" si="94"/>
        <v>515</v>
      </c>
      <c r="DK163" s="279">
        <f t="shared" si="106"/>
        <v>3211</v>
      </c>
      <c r="DL163" s="97"/>
      <c r="DM163" s="154"/>
      <c r="DN163" s="267">
        <f t="shared" si="107"/>
        <v>0</v>
      </c>
      <c r="DO163" s="154">
        <f t="shared" si="108"/>
        <v>0</v>
      </c>
      <c r="DP163" s="154">
        <f t="shared" si="109"/>
        <v>0</v>
      </c>
      <c r="DQ163" s="154">
        <f t="shared" si="110"/>
        <v>0</v>
      </c>
      <c r="DR163" s="154">
        <f t="shared" si="111"/>
        <v>0</v>
      </c>
      <c r="DS163" s="154">
        <f t="shared" si="112"/>
        <v>0</v>
      </c>
      <c r="DT163" s="154">
        <f t="shared" si="113"/>
        <v>0</v>
      </c>
      <c r="DU163" s="154">
        <f t="shared" si="114"/>
        <v>0</v>
      </c>
      <c r="DV163" s="154">
        <f t="shared" si="115"/>
        <v>0</v>
      </c>
      <c r="DW163" s="154">
        <f t="shared" si="116"/>
        <v>0</v>
      </c>
      <c r="DX163" s="154">
        <f t="shared" si="117"/>
        <v>0</v>
      </c>
      <c r="DY163" s="154">
        <f t="shared" si="118"/>
        <v>0</v>
      </c>
      <c r="DZ163" s="154">
        <f t="shared" si="119"/>
        <v>0</v>
      </c>
      <c r="EA163" s="154">
        <f t="shared" si="120"/>
        <v>0</v>
      </c>
      <c r="EB163" s="264">
        <f t="shared" si="124"/>
        <v>0</v>
      </c>
      <c r="EC163" s="264">
        <f t="shared" si="125"/>
        <v>18</v>
      </c>
      <c r="ED163" s="154">
        <f t="shared" si="95"/>
        <v>515</v>
      </c>
    </row>
    <row r="164" spans="2:134" ht="13" thickBot="1" x14ac:dyDescent="0.3">
      <c r="B164" s="131">
        <v>71</v>
      </c>
      <c r="C164" s="50">
        <f t="shared" si="84"/>
        <v>5</v>
      </c>
      <c r="D164" s="50">
        <f t="shared" si="96"/>
        <v>0</v>
      </c>
      <c r="E164" s="97"/>
      <c r="F164" s="2">
        <f t="shared" si="121"/>
        <v>159</v>
      </c>
      <c r="G164" s="207">
        <v>1662</v>
      </c>
      <c r="H164" s="98">
        <f>15- COUNTIF(L164:AC164,"#N/A")</f>
        <v>1</v>
      </c>
      <c r="I164" s="131">
        <f>SUM(AH164:AY164)+SUM(BE164:BT164)</f>
        <v>25</v>
      </c>
      <c r="J164" s="398">
        <f>DI164</f>
        <v>17.777066773326222</v>
      </c>
      <c r="K164" s="456" t="str">
        <f>IF(ISNUMBER(MATCH(G164,'[4]OPR data'!$A$3:$A$2900,0)),"Y","N")</f>
        <v>Y</v>
      </c>
      <c r="L164" s="110"/>
      <c r="M164" s="233"/>
      <c r="N164" s="469" t="e">
        <f>(INDEX(Finish_table!R$4:R$83,MATCH('16 Year_History_Results'!$G164,Finish_table!S$4:S$83,0),1))</f>
        <v>#N/A</v>
      </c>
      <c r="O164" s="233" t="e">
        <f>(INDEX(Finish_table!Z$4:Z$99,MATCH('16 Year_History_Results'!$G164,Finish_table!AA$4:AA$99,0),1))</f>
        <v>#N/A</v>
      </c>
      <c r="P164" s="233" t="e">
        <f>(INDEX(Finish_table!AI$4:AI$99,MATCH('16 Year_History_Results'!$G164,Finish_table!AJ$4:AJ$99,0),1))</f>
        <v>#N/A</v>
      </c>
      <c r="Q164" s="233" t="e">
        <f>(INDEX(Finish_table!AR$4:AR$99,MATCH('16 Year_History_Results'!$G164,Finish_table!AS$4:AS$99,0),1))</f>
        <v>#N/A</v>
      </c>
      <c r="R164" s="233" t="e">
        <f>(INDEX(Finish_table!BA$4:BA$99,MATCH('16 Year_History_Results'!$G164,Finish_table!BB$4:BB$99,0),1))</f>
        <v>#N/A</v>
      </c>
      <c r="S164" s="233" t="e">
        <f>(INDEX(Finish_table!BJ$4:BJ$99,MATCH('16 Year_History_Results'!$G164,Finish_table!BK$4:BK$99,0),1))</f>
        <v>#N/A</v>
      </c>
      <c r="T164" s="233" t="e">
        <f>(INDEX(Finish_table!BS$4:BS$99,MATCH('16 Year_History_Results'!$G164,Finish_table!BT$4:BT$99,0),1))</f>
        <v>#N/A</v>
      </c>
      <c r="U164" s="233" t="e">
        <f>(INDEX(Finish_table!CB$4:CB$99,MATCH('16 Year_History_Results'!$G164,Finish_table!CC$4:CC$99,0),1))</f>
        <v>#N/A</v>
      </c>
      <c r="V164" s="233" t="e">
        <f>(INDEX(Finish_table!CK$4:CK$99,MATCH('16 Year_History_Results'!$G164,Finish_table!CL$4:CL$99,0),1))</f>
        <v>#N/A</v>
      </c>
      <c r="W164" s="233" t="e">
        <f>(INDEX(Finish_table!CT$4:CT$99,MATCH('16 Year_History_Results'!$G164,Finish_table!CU$4:CU$99,0),1))</f>
        <v>#N/A</v>
      </c>
      <c r="X164" s="233" t="e">
        <f>(INDEX(Finish_table!DC$4:DC$99,MATCH('16 Year_History_Results'!$G164,Finish_table!DD$4:DD$99,0),1))</f>
        <v>#N/A</v>
      </c>
      <c r="Y164" s="233" t="str">
        <f>(INDEX(Finish_table!DL$4:DL$99,MATCH('16 Year_History_Results'!$G164,Finish_table!DM$4:DM$99,0),1))</f>
        <v>QF</v>
      </c>
      <c r="Z164" s="233" t="e">
        <f>(INDEX(Finish_table!DU$4:DU$99,MATCH('16 Year_History_Results'!$G164,Finish_table!DV$4:DV$99,0),1))</f>
        <v>#N/A</v>
      </c>
      <c r="AA164" s="233" t="e">
        <f>(INDEX(Finish_table!ED$4:ED$140,MATCH('16 Year_History_Results'!$G164,Finish_table!EE$4:EE$140,0),1))</f>
        <v>#N/A</v>
      </c>
      <c r="AB164" s="233" t="e">
        <f>(INDEX(Finish_table!EM$4:EM$224,MATCH('16 Year_History_Results'!$G164,Finish_table!EN$4:EN$224,0),1))</f>
        <v>#N/A</v>
      </c>
      <c r="AC164" s="253" t="str">
        <f>(INDEX(Finish_table!EW$4:EW$224,MATCH('16 Year_History_Results'!$G164,Finish_table!EX$4:EX$224,0),1))</f>
        <v>SF</v>
      </c>
      <c r="AD164" s="2"/>
      <c r="AE164" s="97"/>
      <c r="AG164">
        <f t="shared" si="85"/>
        <v>1662</v>
      </c>
      <c r="AH164" s="110"/>
      <c r="AI164" s="2"/>
      <c r="AJ164" s="146">
        <f>INDEX('2001'!$C$44:$C$140,'16 Year_History_Results'!BZ164)</f>
        <v>0</v>
      </c>
      <c r="AK164" s="2">
        <f>INDEX('2002'!$C$44:$C$140,'16 Year_History_Results'!CA164)</f>
        <v>0</v>
      </c>
      <c r="AL164" s="2">
        <f>INDEX('2003'!$C$44:$C$140,'16 Year_History_Results'!CB164)</f>
        <v>0</v>
      </c>
      <c r="AM164" s="2">
        <f>INDEX('2004'!$C$44:$C$140,'16 Year_History_Results'!CC164)</f>
        <v>0</v>
      </c>
      <c r="AN164" s="2">
        <f>INDEX('2005'!$C$44:$C$140,'16 Year_History_Results'!CD164)</f>
        <v>0</v>
      </c>
      <c r="AO164" s="2">
        <f>INDEX('2006'!$C$44:$C$140,'16 Year_History_Results'!CE164)</f>
        <v>0</v>
      </c>
      <c r="AP164" s="2">
        <f>INDEX('2007'!$C$44:$C$140,'16 Year_History_Results'!CF164)</f>
        <v>0</v>
      </c>
      <c r="AQ164" s="2">
        <f>INDEX('2008'!$C$44:$C$140,'16 Year_History_Results'!CG164)</f>
        <v>0</v>
      </c>
      <c r="AR164" s="2">
        <f>INDEX('2009'!$C$44:$C$140,'16 Year_History_Results'!CH164)</f>
        <v>0</v>
      </c>
      <c r="AS164" s="2">
        <f>INDEX('2010'!$C$44:$C$140,'16 Year_History_Results'!CI164)</f>
        <v>0</v>
      </c>
      <c r="AT164" s="2">
        <f>INDEX('2011'!$C$44:$C$140,'16 Year_History_Results'!CJ164)</f>
        <v>0</v>
      </c>
      <c r="AU164" s="2">
        <f>INDEX('2012'!$C$44:$C$140,'16 Year_History_Results'!CK164)</f>
        <v>0</v>
      </c>
      <c r="AV164" s="2">
        <f>INDEX('2013'!$C$44:$C$140,'16 Year_History_Results'!CL164)</f>
        <v>0</v>
      </c>
      <c r="AW164" s="2">
        <f>INDEX('2014'!$C$52:$C$180,'16 Year_History_Results'!CM164)</f>
        <v>0</v>
      </c>
      <c r="AX164" s="2">
        <f>INDEX('2015'!$E$52:$E$308,'16 Year_History_Results'!CN164)</f>
        <v>0</v>
      </c>
      <c r="AY164" s="147">
        <f>INDEX('2016'!$E$52:$E$308,'16 Year_History_Results'!CO164)</f>
        <v>10</v>
      </c>
      <c r="AZ164" s="2"/>
      <c r="BA164" s="2"/>
      <c r="BB164">
        <f t="shared" si="97"/>
        <v>1662</v>
      </c>
      <c r="BC164" s="110"/>
      <c r="BD164" s="2"/>
      <c r="BE164" s="146">
        <f>INDEX('2001'!$B$44:$B$140,'16 Year_History_Results'!BZ164)</f>
        <v>0</v>
      </c>
      <c r="BF164" s="2">
        <f>INDEX('2002'!$B$44:$B$140,'16 Year_History_Results'!CA164)</f>
        <v>0</v>
      </c>
      <c r="BG164" s="2">
        <f>INDEX('2003'!$B$44:$B$140,'16 Year_History_Results'!CB164)</f>
        <v>0</v>
      </c>
      <c r="BH164" s="2">
        <f>INDEX('2004'!$B$44:$B$140,'16 Year_History_Results'!CC164)</f>
        <v>0</v>
      </c>
      <c r="BI164" s="2">
        <f>INDEX('2005'!$B$44:$B$140,'16 Year_History_Results'!CD164)</f>
        <v>0</v>
      </c>
      <c r="BJ164" s="2">
        <f>INDEX('2006'!$B$44:$B$140,'16 Year_History_Results'!CE164)</f>
        <v>0</v>
      </c>
      <c r="BK164" s="2">
        <f>INDEX('2007'!$B$44:$B$140,'16 Year_History_Results'!CF164)</f>
        <v>0</v>
      </c>
      <c r="BL164" s="2">
        <f>INDEX('2008'!$B$44:$B$140,'16 Year_History_Results'!CG164)</f>
        <v>0</v>
      </c>
      <c r="BM164" s="2">
        <f>INDEX('2009'!$B$44:$B$140,'16 Year_History_Results'!CH164)</f>
        <v>0</v>
      </c>
      <c r="BN164" s="2">
        <f>INDEX('2010'!$B$44:$B$140,'16 Year_History_Results'!CI164)</f>
        <v>0</v>
      </c>
      <c r="BO164" s="2">
        <f>INDEX('2011'!$B$44:$B$140,'16 Year_History_Results'!CJ164)</f>
        <v>0</v>
      </c>
      <c r="BP164" s="2">
        <f>INDEX('2012'!$B$44:$B$140,'16 Year_History_Results'!CK164)</f>
        <v>9</v>
      </c>
      <c r="BQ164" s="2">
        <f>INDEX('2013'!$B$44:$B$140,'16 Year_History_Results'!CL164)</f>
        <v>0</v>
      </c>
      <c r="BR164" s="2">
        <f>INDEX('2014'!$B$52:$B$180,'16 Year_History_Results'!CM164)</f>
        <v>0</v>
      </c>
      <c r="BS164" s="147">
        <f>INDEX('2015'!$B$52:$B$308,'16 Year_History_Results'!CN164)</f>
        <v>0</v>
      </c>
      <c r="BT164" s="147">
        <f>INDEX('2016'!$B$52:$B$308,'16 Year_History_Results'!CO164)</f>
        <v>6</v>
      </c>
      <c r="BW164">
        <f t="shared" si="98"/>
        <v>1662</v>
      </c>
      <c r="BX164" s="110"/>
      <c r="BY164" s="2"/>
      <c r="BZ164" s="146">
        <f>IF(ISNA(MATCH($BW164,'2001'!$A$44:$A$139,0)),97,MATCH($BW164,'2001'!$A$44:$A$139,0))</f>
        <v>97</v>
      </c>
      <c r="CA164" s="2">
        <f>IF(ISNA(MATCH($BW164,'2002'!$A$44:$A$139,0)),97,MATCH($BW164,'2002'!$A$44:$A$139,0))</f>
        <v>97</v>
      </c>
      <c r="CB164" s="2">
        <f>IF(ISNA(MATCH($BW164,'2003'!$A$44:$A$139,0)),97,MATCH($BW164,'2003'!$A$44:$A$139,0))</f>
        <v>97</v>
      </c>
      <c r="CC164" s="2">
        <f>IF(ISNA(MATCH($BW164,'2004'!$A$44:$A$139,0)),97,MATCH($BW164,'2004'!$A$44:$A$139,0))</f>
        <v>97</v>
      </c>
      <c r="CD164" s="2">
        <f>IF(ISNA(MATCH($BW164,'2005'!$A$44:$A$139,0)),97,MATCH($BW164,'2005'!$A$44:$A$139,0))</f>
        <v>97</v>
      </c>
      <c r="CE164" s="2">
        <f>IF(ISNA(MATCH($BW164,'2006'!$A$44:$A$139,0)),97,MATCH($BW164,'2006'!$A$44:$A$139,0))</f>
        <v>97</v>
      </c>
      <c r="CF164" s="2">
        <f>IF(ISNA(MATCH($BW164,'2007'!$A$44:$A$139,0)),97,MATCH($BW164,'2007'!$A$44:$A$139,0))</f>
        <v>97</v>
      </c>
      <c r="CG164" s="2">
        <f>IF(ISNA(MATCH($BW164,'2008'!$A$44:$A$139,0)),97,MATCH($BW164,'2008'!$A$44:$A$139,0))</f>
        <v>97</v>
      </c>
      <c r="CH164" s="2">
        <f>IF(ISNA(MATCH($BW164,'2009'!$A$44:$A$139,0)),97,MATCH($BW164,'2009'!$A$44:$A$139,0))</f>
        <v>97</v>
      </c>
      <c r="CI164" s="2">
        <f>IF(ISNA(MATCH($BW164,'2010'!$A$44:$A$139,0)),97,MATCH($BW164,'2010'!$A$44:$A$139,0))</f>
        <v>97</v>
      </c>
      <c r="CJ164" s="2">
        <f>IF(ISNA(MATCH($BW164,'2011'!$A$44:$A$139,0)),97,MATCH($BW164,'2011'!$A$44:$A$139,0))</f>
        <v>97</v>
      </c>
      <c r="CK164" s="2">
        <f>IF(ISNA(MATCH($BW164,'2012'!$A$44:$A$139,0)),97,MATCH($BW164,'2012'!$A$44:$A$139,0))</f>
        <v>57</v>
      </c>
      <c r="CL164" s="2">
        <f>IF(ISNA(MATCH($BW164,'2013'!$A$44:$A$139,0)),97,MATCH($BW164,'2013'!$A$44:$A$139,0))</f>
        <v>97</v>
      </c>
      <c r="CM164" s="2">
        <f>IF(ISNA(MATCH($BW164,'2014'!$A$52:$A$179,0)),129,MATCH($BW164,'2014'!$A$52:$A$179,0))</f>
        <v>129</v>
      </c>
      <c r="CN164" s="147">
        <f>IF(ISNA(MATCH($BW164,'2015'!$A$52:$A$307,0)),257,MATCH($BW164,'2015'!$A$52:$A$307,0))</f>
        <v>257</v>
      </c>
      <c r="CO164" s="147">
        <f>IF(ISNA(MATCH($BW164,'2016'!$A$52:$A$307,0)),257,MATCH($BW164,'2016'!$A$52:$A$307,0))</f>
        <v>115</v>
      </c>
      <c r="CQ164">
        <f t="shared" si="99"/>
        <v>1662</v>
      </c>
      <c r="CR164" s="281"/>
      <c r="CS164" s="279"/>
      <c r="CT164" s="278">
        <f t="shared" si="100"/>
        <v>0</v>
      </c>
      <c r="CU164" s="279">
        <f t="shared" si="86"/>
        <v>0</v>
      </c>
      <c r="CV164" s="279">
        <f t="shared" si="87"/>
        <v>0</v>
      </c>
      <c r="CW164" s="279">
        <f t="shared" si="88"/>
        <v>0</v>
      </c>
      <c r="CX164" s="279">
        <f t="shared" si="89"/>
        <v>0</v>
      </c>
      <c r="CY164" s="279">
        <f t="shared" si="90"/>
        <v>0</v>
      </c>
      <c r="CZ164" s="279">
        <f t="shared" si="91"/>
        <v>0</v>
      </c>
      <c r="DA164" s="279">
        <f t="shared" si="92"/>
        <v>0</v>
      </c>
      <c r="DB164" s="279">
        <f t="shared" si="93"/>
        <v>0</v>
      </c>
      <c r="DC164" s="279">
        <f t="shared" si="101"/>
        <v>0</v>
      </c>
      <c r="DD164" s="279">
        <f t="shared" si="102"/>
        <v>0</v>
      </c>
      <c r="DE164" s="279">
        <f t="shared" si="103"/>
        <v>9</v>
      </c>
      <c r="DF164" s="279">
        <f t="shared" si="104"/>
        <v>5.9993999999999996</v>
      </c>
      <c r="DG164" s="279">
        <f t="shared" si="105"/>
        <v>3.9992000399999994</v>
      </c>
      <c r="DH164" s="280">
        <f t="shared" si="122"/>
        <v>2.6658667466639994</v>
      </c>
      <c r="DI164" s="280">
        <f t="shared" si="123"/>
        <v>17.777066773326222</v>
      </c>
      <c r="DJ164" s="154">
        <f t="shared" si="94"/>
        <v>309</v>
      </c>
      <c r="DK164" s="279">
        <f t="shared" si="106"/>
        <v>1662</v>
      </c>
      <c r="DL164" s="97"/>
      <c r="DM164" s="154"/>
      <c r="DN164" s="267">
        <f t="shared" si="107"/>
        <v>0</v>
      </c>
      <c r="DO164" s="154">
        <f t="shared" si="108"/>
        <v>0</v>
      </c>
      <c r="DP164" s="154">
        <f t="shared" si="109"/>
        <v>0</v>
      </c>
      <c r="DQ164" s="154">
        <f t="shared" si="110"/>
        <v>0</v>
      </c>
      <c r="DR164" s="154">
        <f t="shared" si="111"/>
        <v>0</v>
      </c>
      <c r="DS164" s="154">
        <f t="shared" si="112"/>
        <v>0</v>
      </c>
      <c r="DT164" s="154">
        <f t="shared" si="113"/>
        <v>0</v>
      </c>
      <c r="DU164" s="154">
        <f t="shared" si="114"/>
        <v>0</v>
      </c>
      <c r="DV164" s="154">
        <f t="shared" si="115"/>
        <v>0</v>
      </c>
      <c r="DW164" s="154">
        <f t="shared" si="116"/>
        <v>0</v>
      </c>
      <c r="DX164" s="154">
        <f t="shared" si="117"/>
        <v>0</v>
      </c>
      <c r="DY164" s="154">
        <f t="shared" si="118"/>
        <v>9</v>
      </c>
      <c r="DZ164" s="154">
        <f t="shared" si="119"/>
        <v>9</v>
      </c>
      <c r="EA164" s="154">
        <f t="shared" si="120"/>
        <v>9</v>
      </c>
      <c r="EB164" s="264">
        <f t="shared" si="124"/>
        <v>9</v>
      </c>
      <c r="EC164" s="264">
        <f t="shared" si="125"/>
        <v>25</v>
      </c>
      <c r="ED164" s="154">
        <f t="shared" si="95"/>
        <v>446</v>
      </c>
    </row>
    <row r="165" spans="2:134" ht="13" thickBot="1" x14ac:dyDescent="0.3">
      <c r="B165" s="131">
        <v>71</v>
      </c>
      <c r="C165" s="50">
        <f t="shared" si="84"/>
        <v>6</v>
      </c>
      <c r="D165" s="50">
        <f t="shared" si="96"/>
        <v>0</v>
      </c>
      <c r="E165" s="97"/>
      <c r="F165" s="2">
        <f t="shared" si="121"/>
        <v>160</v>
      </c>
      <c r="G165" s="494">
        <v>967</v>
      </c>
      <c r="H165" s="98">
        <f>15- COUNTIF(L165:AC165,"#N/A")</f>
        <v>2</v>
      </c>
      <c r="I165" s="131">
        <f>SUM(AH165:AY165)+SUM(BE165:BT165)</f>
        <v>47</v>
      </c>
      <c r="J165" s="398">
        <f>DI165</f>
        <v>17.461384698251621</v>
      </c>
      <c r="K165" s="456" t="str">
        <f>IF(ISNUMBER(MATCH(G165,'[4]OPR data'!$A$3:$A$2900,0)),"Y","N")</f>
        <v>Y</v>
      </c>
      <c r="L165" s="110"/>
      <c r="M165" s="233"/>
      <c r="N165" s="469" t="e">
        <f>(INDEX(Finish_table!R$4:R$83,MATCH('16 Year_History_Results'!$G165,Finish_table!S$4:S$83,0),1))</f>
        <v>#N/A</v>
      </c>
      <c r="O165" s="233" t="e">
        <f>(INDEX(Finish_table!Z$4:Z$99,MATCH('16 Year_History_Results'!$G165,Finish_table!AA$4:AA$99,0),1))</f>
        <v>#N/A</v>
      </c>
      <c r="P165" s="233" t="e">
        <f>(INDEX(Finish_table!AI$4:AI$99,MATCH('16 Year_History_Results'!$G165,Finish_table!AJ$4:AJ$99,0),1))</f>
        <v>#N/A</v>
      </c>
      <c r="Q165" s="233" t="e">
        <f>(INDEX(Finish_table!AR$4:AR$99,MATCH('16 Year_History_Results'!$G165,Finish_table!AS$4:AS$99,0),1))</f>
        <v>#N/A</v>
      </c>
      <c r="R165" s="233" t="e">
        <f>(INDEX(Finish_table!BA$4:BA$99,MATCH('16 Year_History_Results'!$G165,Finish_table!BB$4:BB$99,0),1))</f>
        <v>#N/A</v>
      </c>
      <c r="S165" s="233" t="e">
        <f>(INDEX(Finish_table!BJ$4:BJ$99,MATCH('16 Year_History_Results'!$G165,Finish_table!BK$4:BK$99,0),1))</f>
        <v>#N/A</v>
      </c>
      <c r="T165" s="233" t="e">
        <f>(INDEX(Finish_table!BS$4:BS$99,MATCH('16 Year_History_Results'!$G165,Finish_table!BT$4:BT$99,0),1))</f>
        <v>#N/A</v>
      </c>
      <c r="U165" s="233" t="e">
        <f>(INDEX(Finish_table!CB$4:CB$99,MATCH('16 Year_History_Results'!$G165,Finish_table!CC$4:CC$99,0),1))</f>
        <v>#N/A</v>
      </c>
      <c r="V165" s="233" t="e">
        <f>(INDEX(Finish_table!CK$4:CK$99,MATCH('16 Year_History_Results'!$G165,Finish_table!CL$4:CL$99,0),1))</f>
        <v>#N/A</v>
      </c>
      <c r="W165" s="233" t="e">
        <f>(INDEX(Finish_table!CT$4:CT$99,MATCH('16 Year_History_Results'!$G165,Finish_table!CU$4:CU$99,0),1))</f>
        <v>#N/A</v>
      </c>
      <c r="X165" s="233" t="str">
        <f>(INDEX(Finish_table!DC$4:DC$99,MATCH('16 Year_History_Results'!$G165,Finish_table!DD$4:DD$99,0),1))</f>
        <v>QF</v>
      </c>
      <c r="Y165" s="233" t="e">
        <f>(INDEX(Finish_table!DL$4:DL$99,MATCH('16 Year_History_Results'!$G165,Finish_table!DM$4:DM$99,0),1))</f>
        <v>#N/A</v>
      </c>
      <c r="Z165" s="233" t="str">
        <f>(INDEX(Finish_table!DU$4:DU$99,MATCH('16 Year_History_Results'!$G165,Finish_table!DV$4:DV$99,0),1))</f>
        <v>SF</v>
      </c>
      <c r="AA165" s="233" t="e">
        <f>(INDEX(Finish_table!ED$4:ED$140,MATCH('16 Year_History_Results'!$G165,Finish_table!EE$4:EE$140,0),1))</f>
        <v>#N/A</v>
      </c>
      <c r="AB165" s="233" t="str">
        <f>(INDEX(Finish_table!EM$4:EM$224,MATCH('16 Year_History_Results'!$G165,Finish_table!EN$4:EN$224,0),1))</f>
        <v>SF</v>
      </c>
      <c r="AC165" s="253" t="e">
        <f>(INDEX(Finish_table!EW$4:EW$224,MATCH('16 Year_History_Results'!$G165,Finish_table!EX$4:EX$224,0),1))</f>
        <v>#N/A</v>
      </c>
      <c r="AD165" s="2"/>
      <c r="AE165" s="97"/>
      <c r="AG165">
        <f t="shared" si="85"/>
        <v>967</v>
      </c>
      <c r="AH165" s="110"/>
      <c r="AI165" s="2"/>
      <c r="AJ165" s="146">
        <f>INDEX('2001'!$C$44:$C$140,'16 Year_History_Results'!BZ165)</f>
        <v>0</v>
      </c>
      <c r="AK165" s="2">
        <f>INDEX('2002'!$C$44:$C$140,'16 Year_History_Results'!CA165)</f>
        <v>0</v>
      </c>
      <c r="AL165" s="2">
        <f>INDEX('2003'!$C$44:$C$140,'16 Year_History_Results'!CB165)</f>
        <v>0</v>
      </c>
      <c r="AM165" s="2">
        <f>INDEX('2004'!$C$44:$C$140,'16 Year_History_Results'!CC165)</f>
        <v>0</v>
      </c>
      <c r="AN165" s="2">
        <f>INDEX('2005'!$C$44:$C$140,'16 Year_History_Results'!CD165)</f>
        <v>0</v>
      </c>
      <c r="AO165" s="2">
        <f>INDEX('2006'!$C$44:$C$140,'16 Year_History_Results'!CE165)</f>
        <v>0</v>
      </c>
      <c r="AP165" s="2">
        <f>INDEX('2007'!$C$44:$C$140,'16 Year_History_Results'!CF165)</f>
        <v>0</v>
      </c>
      <c r="AQ165" s="2">
        <f>INDEX('2008'!$C$44:$C$140,'16 Year_History_Results'!CG165)</f>
        <v>0</v>
      </c>
      <c r="AR165" s="2">
        <f>INDEX('2009'!$C$44:$C$140,'16 Year_History_Results'!CH165)</f>
        <v>0</v>
      </c>
      <c r="AS165" s="2">
        <f>INDEX('2010'!$C$44:$C$140,'16 Year_History_Results'!CI165)</f>
        <v>0</v>
      </c>
      <c r="AT165" s="2">
        <f>INDEX('2011'!$C$44:$C$140,'16 Year_History_Results'!CJ165)</f>
        <v>0</v>
      </c>
      <c r="AU165" s="2">
        <f>INDEX('2012'!$C$44:$C$140,'16 Year_History_Results'!CK165)</f>
        <v>0</v>
      </c>
      <c r="AV165" s="2">
        <f>INDEX('2013'!$C$44:$C$140,'16 Year_History_Results'!CL165)</f>
        <v>10</v>
      </c>
      <c r="AW165" s="2">
        <f>INDEX('2014'!$C$52:$C$180,'16 Year_History_Results'!CM165)</f>
        <v>0</v>
      </c>
      <c r="AX165" s="2">
        <f>INDEX('2015'!$E$52:$E$308,'16 Year_History_Results'!CN165)</f>
        <v>10</v>
      </c>
      <c r="AY165" s="147">
        <f>INDEX('2016'!$E$52:$E$308,'16 Year_History_Results'!CO165)</f>
        <v>0</v>
      </c>
      <c r="AZ165" s="2"/>
      <c r="BA165" s="2"/>
      <c r="BB165">
        <f t="shared" si="97"/>
        <v>967</v>
      </c>
      <c r="BC165" s="110"/>
      <c r="BD165" s="2"/>
      <c r="BE165" s="146">
        <f>INDEX('2001'!$B$44:$B$140,'16 Year_History_Results'!BZ165)</f>
        <v>0</v>
      </c>
      <c r="BF165" s="2">
        <f>INDEX('2002'!$B$44:$B$140,'16 Year_History_Results'!CA165)</f>
        <v>0</v>
      </c>
      <c r="BG165" s="2">
        <f>INDEX('2003'!$B$44:$B$140,'16 Year_History_Results'!CB165)</f>
        <v>0</v>
      </c>
      <c r="BH165" s="2">
        <f>INDEX('2004'!$B$44:$B$140,'16 Year_History_Results'!CC165)</f>
        <v>0</v>
      </c>
      <c r="BI165" s="2">
        <f>INDEX('2005'!$B$44:$B$140,'16 Year_History_Results'!CD165)</f>
        <v>0</v>
      </c>
      <c r="BJ165" s="2">
        <f>INDEX('2006'!$B$44:$B$140,'16 Year_History_Results'!CE165)</f>
        <v>0</v>
      </c>
      <c r="BK165" s="2">
        <f>INDEX('2007'!$B$44:$B$140,'16 Year_History_Results'!CF165)</f>
        <v>0</v>
      </c>
      <c r="BL165" s="2">
        <f>INDEX('2008'!$B$44:$B$140,'16 Year_History_Results'!CG165)</f>
        <v>0</v>
      </c>
      <c r="BM165" s="2">
        <f>INDEX('2009'!$B$44:$B$140,'16 Year_History_Results'!CH165)</f>
        <v>0</v>
      </c>
      <c r="BN165" s="2">
        <f>INDEX('2010'!$B$44:$B$140,'16 Year_History_Results'!CI165)</f>
        <v>0</v>
      </c>
      <c r="BO165" s="2">
        <f>INDEX('2011'!$B$44:$B$140,'16 Year_History_Results'!CJ165)</f>
        <v>10</v>
      </c>
      <c r="BP165" s="2">
        <f>INDEX('2012'!$B$44:$B$140,'16 Year_History_Results'!CK165)</f>
        <v>0</v>
      </c>
      <c r="BQ165" s="2">
        <f>INDEX('2013'!$B$44:$B$140,'16 Year_History_Results'!CL165)</f>
        <v>13</v>
      </c>
      <c r="BR165" s="2">
        <f>INDEX('2014'!$B$52:$B$180,'16 Year_History_Results'!CM165)</f>
        <v>0</v>
      </c>
      <c r="BS165" s="147">
        <f>INDEX('2015'!$B$52:$B$308,'16 Year_History_Results'!CN165)</f>
        <v>4</v>
      </c>
      <c r="BT165" s="147">
        <f>INDEX('2016'!$B$52:$B$308,'16 Year_History_Results'!CO165)</f>
        <v>0</v>
      </c>
      <c r="BW165">
        <f t="shared" si="98"/>
        <v>967</v>
      </c>
      <c r="BX165" s="110"/>
      <c r="BY165" s="2"/>
      <c r="BZ165" s="146">
        <f>IF(ISNA(MATCH($BW165,'2001'!$A$44:$A$139,0)),97,MATCH($BW165,'2001'!$A$44:$A$139,0))</f>
        <v>97</v>
      </c>
      <c r="CA165" s="2">
        <f>IF(ISNA(MATCH($BW165,'2002'!$A$44:$A$139,0)),97,MATCH($BW165,'2002'!$A$44:$A$139,0))</f>
        <v>97</v>
      </c>
      <c r="CB165" s="2">
        <f>IF(ISNA(MATCH($BW165,'2003'!$A$44:$A$139,0)),97,MATCH($BW165,'2003'!$A$44:$A$139,0))</f>
        <v>97</v>
      </c>
      <c r="CC165" s="2">
        <f>IF(ISNA(MATCH($BW165,'2004'!$A$44:$A$139,0)),97,MATCH($BW165,'2004'!$A$44:$A$139,0))</f>
        <v>97</v>
      </c>
      <c r="CD165" s="2">
        <f>IF(ISNA(MATCH($BW165,'2005'!$A$44:$A$139,0)),97,MATCH($BW165,'2005'!$A$44:$A$139,0))</f>
        <v>97</v>
      </c>
      <c r="CE165" s="2">
        <f>IF(ISNA(MATCH($BW165,'2006'!$A$44:$A$139,0)),97,MATCH($BW165,'2006'!$A$44:$A$139,0))</f>
        <v>97</v>
      </c>
      <c r="CF165" s="2">
        <f>IF(ISNA(MATCH($BW165,'2007'!$A$44:$A$139,0)),97,MATCH($BW165,'2007'!$A$44:$A$139,0))</f>
        <v>97</v>
      </c>
      <c r="CG165" s="2">
        <f>IF(ISNA(MATCH($BW165,'2008'!$A$44:$A$139,0)),97,MATCH($BW165,'2008'!$A$44:$A$139,0))</f>
        <v>97</v>
      </c>
      <c r="CH165" s="2">
        <f>IF(ISNA(MATCH($BW165,'2009'!$A$44:$A$139,0)),97,MATCH($BW165,'2009'!$A$44:$A$139,0))</f>
        <v>97</v>
      </c>
      <c r="CI165" s="2">
        <f>IF(ISNA(MATCH($BW165,'2010'!$A$44:$A$139,0)),97,MATCH($BW165,'2010'!$A$44:$A$139,0))</f>
        <v>97</v>
      </c>
      <c r="CJ165" s="2">
        <f>IF(ISNA(MATCH($BW165,'2011'!$A$44:$A$139,0)),97,MATCH($BW165,'2011'!$A$44:$A$139,0))</f>
        <v>47</v>
      </c>
      <c r="CK165" s="2">
        <f>IF(ISNA(MATCH($BW165,'2012'!$A$44:$A$139,0)),97,MATCH($BW165,'2012'!$A$44:$A$139,0))</f>
        <v>97</v>
      </c>
      <c r="CL165" s="2">
        <f>IF(ISNA(MATCH($BW165,'2013'!$A$44:$A$139,0)),97,MATCH($BW165,'2013'!$A$44:$A$139,0))</f>
        <v>36</v>
      </c>
      <c r="CM165" s="2">
        <f>IF(ISNA(MATCH($BW165,'2014'!$A$52:$A$179,0)),129,MATCH($BW165,'2014'!$A$52:$A$179,0))</f>
        <v>129</v>
      </c>
      <c r="CN165" s="147">
        <f>IF(ISNA(MATCH($BW165,'2015'!$A$52:$A$307,0)),257,MATCH($BW165,'2015'!$A$52:$A$307,0))</f>
        <v>81</v>
      </c>
      <c r="CO165" s="147">
        <f>IF(ISNA(MATCH($BW165,'2016'!$A$52:$A$307,0)),257,MATCH($BW165,'2016'!$A$52:$A$307,0))</f>
        <v>257</v>
      </c>
      <c r="CQ165">
        <f t="shared" si="99"/>
        <v>967</v>
      </c>
      <c r="CR165" s="281"/>
      <c r="CS165" s="279"/>
      <c r="CT165" s="278">
        <f t="shared" si="100"/>
        <v>0</v>
      </c>
      <c r="CU165" s="279">
        <f t="shared" si="86"/>
        <v>0</v>
      </c>
      <c r="CV165" s="279">
        <f t="shared" si="87"/>
        <v>0</v>
      </c>
      <c r="CW165" s="279">
        <f t="shared" si="88"/>
        <v>0</v>
      </c>
      <c r="CX165" s="279">
        <f t="shared" si="89"/>
        <v>0</v>
      </c>
      <c r="CY165" s="279">
        <f t="shared" si="90"/>
        <v>0</v>
      </c>
      <c r="CZ165" s="279">
        <f t="shared" si="91"/>
        <v>0</v>
      </c>
      <c r="DA165" s="279">
        <f t="shared" si="92"/>
        <v>0</v>
      </c>
      <c r="DB165" s="279">
        <f t="shared" si="93"/>
        <v>0</v>
      </c>
      <c r="DC165" s="279">
        <f t="shared" si="101"/>
        <v>0</v>
      </c>
      <c r="DD165" s="279">
        <f t="shared" si="102"/>
        <v>10</v>
      </c>
      <c r="DE165" s="279">
        <f t="shared" si="103"/>
        <v>6.6659999999999995</v>
      </c>
      <c r="DF165" s="279">
        <f t="shared" si="104"/>
        <v>27.4435556</v>
      </c>
      <c r="DG165" s="279">
        <f t="shared" si="105"/>
        <v>18.293874162959998</v>
      </c>
      <c r="DH165" s="280">
        <f t="shared" si="122"/>
        <v>26.194696517029136</v>
      </c>
      <c r="DI165" s="280">
        <f t="shared" si="123"/>
        <v>17.461384698251621</v>
      </c>
      <c r="DJ165" s="154">
        <f t="shared" si="94"/>
        <v>95</v>
      </c>
      <c r="DK165" s="279">
        <f t="shared" si="106"/>
        <v>967</v>
      </c>
      <c r="DL165" s="97"/>
      <c r="DM165" s="154"/>
      <c r="DN165" s="267">
        <f t="shared" si="107"/>
        <v>0</v>
      </c>
      <c r="DO165" s="154">
        <f t="shared" si="108"/>
        <v>0</v>
      </c>
      <c r="DP165" s="154">
        <f t="shared" si="109"/>
        <v>0</v>
      </c>
      <c r="DQ165" s="154">
        <f t="shared" si="110"/>
        <v>0</v>
      </c>
      <c r="DR165" s="154">
        <f t="shared" si="111"/>
        <v>0</v>
      </c>
      <c r="DS165" s="154">
        <f t="shared" si="112"/>
        <v>0</v>
      </c>
      <c r="DT165" s="154">
        <f t="shared" si="113"/>
        <v>0</v>
      </c>
      <c r="DU165" s="154">
        <f t="shared" si="114"/>
        <v>0</v>
      </c>
      <c r="DV165" s="154">
        <f t="shared" si="115"/>
        <v>0</v>
      </c>
      <c r="DW165" s="154">
        <f t="shared" si="116"/>
        <v>0</v>
      </c>
      <c r="DX165" s="154">
        <f t="shared" si="117"/>
        <v>10</v>
      </c>
      <c r="DY165" s="154">
        <f t="shared" si="118"/>
        <v>10</v>
      </c>
      <c r="DZ165" s="154">
        <f t="shared" si="119"/>
        <v>33</v>
      </c>
      <c r="EA165" s="154">
        <f t="shared" si="120"/>
        <v>33</v>
      </c>
      <c r="EB165" s="264">
        <f t="shared" si="124"/>
        <v>47</v>
      </c>
      <c r="EC165" s="264">
        <f t="shared" si="125"/>
        <v>47</v>
      </c>
      <c r="ED165" s="154">
        <f t="shared" si="95"/>
        <v>173</v>
      </c>
    </row>
    <row r="166" spans="2:134" ht="13" thickBot="1" x14ac:dyDescent="0.3">
      <c r="B166" s="131">
        <v>71</v>
      </c>
      <c r="C166" s="50">
        <f t="shared" si="84"/>
        <v>7</v>
      </c>
      <c r="D166" s="50">
        <f t="shared" si="96"/>
        <v>0</v>
      </c>
      <c r="E166" s="97"/>
      <c r="F166" s="2">
        <f t="shared" si="121"/>
        <v>161</v>
      </c>
      <c r="G166" s="207">
        <v>2836</v>
      </c>
      <c r="H166" s="98">
        <f>15- COUNTIF(L166:AC166,"#N/A")</f>
        <v>0</v>
      </c>
      <c r="I166" s="131">
        <f>SUM(AH166:AY166)+SUM(BE166:BT166)</f>
        <v>26</v>
      </c>
      <c r="J166" s="398">
        <f>DI166</f>
        <v>17.331599999999998</v>
      </c>
      <c r="K166" s="456" t="str">
        <f>IF(ISNUMBER(MATCH(G166,'[4]OPR data'!$A$3:$A$2900,0)),"Y","N")</f>
        <v>Y</v>
      </c>
      <c r="L166" s="110"/>
      <c r="M166" s="233"/>
      <c r="N166" s="469" t="e">
        <f>(INDEX(Finish_table!R$4:R$83,MATCH('16 Year_History_Results'!$G166,Finish_table!S$4:S$83,0),1))</f>
        <v>#N/A</v>
      </c>
      <c r="O166" s="233" t="e">
        <f>(INDEX(Finish_table!Z$4:Z$99,MATCH('16 Year_History_Results'!$G166,Finish_table!AA$4:AA$99,0),1))</f>
        <v>#N/A</v>
      </c>
      <c r="P166" s="233" t="e">
        <f>(INDEX(Finish_table!AI$4:AI$99,MATCH('16 Year_History_Results'!$G166,Finish_table!AJ$4:AJ$99,0),1))</f>
        <v>#N/A</v>
      </c>
      <c r="Q166" s="233" t="e">
        <f>(INDEX(Finish_table!AR$4:AR$99,MATCH('16 Year_History_Results'!$G166,Finish_table!AS$4:AS$99,0),1))</f>
        <v>#N/A</v>
      </c>
      <c r="R166" s="233" t="e">
        <f>(INDEX(Finish_table!BA$4:BA$99,MATCH('16 Year_History_Results'!$G166,Finish_table!BB$4:BB$99,0),1))</f>
        <v>#N/A</v>
      </c>
      <c r="S166" s="233" t="e">
        <f>(INDEX(Finish_table!BJ$4:BJ$99,MATCH('16 Year_History_Results'!$G166,Finish_table!BK$4:BK$99,0),1))</f>
        <v>#N/A</v>
      </c>
      <c r="T166" s="233" t="e">
        <f>(INDEX(Finish_table!BS$4:BS$99,MATCH('16 Year_History_Results'!$G166,Finish_table!BT$4:BT$99,0),1))</f>
        <v>#N/A</v>
      </c>
      <c r="U166" s="233" t="e">
        <f>(INDEX(Finish_table!CB$4:CB$99,MATCH('16 Year_History_Results'!$G166,Finish_table!CC$4:CC$99,0),1))</f>
        <v>#N/A</v>
      </c>
      <c r="V166" s="233" t="e">
        <f>(INDEX(Finish_table!CK$4:CK$99,MATCH('16 Year_History_Results'!$G166,Finish_table!CL$4:CL$99,0),1))</f>
        <v>#N/A</v>
      </c>
      <c r="W166" s="233" t="e">
        <f>(INDEX(Finish_table!CT$4:CT$99,MATCH('16 Year_History_Results'!$G166,Finish_table!CU$4:CU$99,0),1))</f>
        <v>#N/A</v>
      </c>
      <c r="X166" s="233" t="e">
        <f>(INDEX(Finish_table!DC$4:DC$99,MATCH('16 Year_History_Results'!$G166,Finish_table!DD$4:DD$99,0),1))</f>
        <v>#N/A</v>
      </c>
      <c r="Y166" s="233" t="e">
        <f>(INDEX(Finish_table!DL$4:DL$99,MATCH('16 Year_History_Results'!$G166,Finish_table!DM$4:DM$99,0),1))</f>
        <v>#N/A</v>
      </c>
      <c r="Z166" s="233" t="e">
        <f>(INDEX(Finish_table!DU$4:DU$99,MATCH('16 Year_History_Results'!$G166,Finish_table!DV$4:DV$99,0),1))</f>
        <v>#N/A</v>
      </c>
      <c r="AA166" s="233" t="e">
        <f>(INDEX(Finish_table!ED$4:ED$140,MATCH('16 Year_History_Results'!$G166,Finish_table!EE$4:EE$140,0),1))</f>
        <v>#N/A</v>
      </c>
      <c r="AB166" s="233" t="str">
        <f>(INDEX(Finish_table!EM$4:EM$224,MATCH('16 Year_History_Results'!$G166,Finish_table!EN$4:EN$224,0),1))</f>
        <v>SF</v>
      </c>
      <c r="AC166" s="253" t="e">
        <f>(INDEX(Finish_table!EW$4:EW$224,MATCH('16 Year_History_Results'!$G166,Finish_table!EX$4:EX$224,0),1))</f>
        <v>#N/A</v>
      </c>
      <c r="AD166" s="2"/>
      <c r="AE166" s="97"/>
      <c r="AG166">
        <f t="shared" si="85"/>
        <v>2836</v>
      </c>
      <c r="AH166" s="110"/>
      <c r="AI166" s="2"/>
      <c r="AJ166" s="146">
        <f>INDEX('2001'!$C$44:$C$140,'16 Year_History_Results'!BZ166)</f>
        <v>0</v>
      </c>
      <c r="AK166" s="2">
        <f>INDEX('2002'!$C$44:$C$140,'16 Year_History_Results'!CA166)</f>
        <v>0</v>
      </c>
      <c r="AL166" s="2">
        <f>INDEX('2003'!$C$44:$C$140,'16 Year_History_Results'!CB166)</f>
        <v>0</v>
      </c>
      <c r="AM166" s="2">
        <f>INDEX('2004'!$C$44:$C$140,'16 Year_History_Results'!CC166)</f>
        <v>0</v>
      </c>
      <c r="AN166" s="2">
        <f>INDEX('2005'!$C$44:$C$140,'16 Year_History_Results'!CD166)</f>
        <v>0</v>
      </c>
      <c r="AO166" s="2">
        <f>INDEX('2006'!$C$44:$C$140,'16 Year_History_Results'!CE166)</f>
        <v>0</v>
      </c>
      <c r="AP166" s="2">
        <f>INDEX('2007'!$C$44:$C$140,'16 Year_History_Results'!CF166)</f>
        <v>0</v>
      </c>
      <c r="AQ166" s="2">
        <f>INDEX('2008'!$C$44:$C$140,'16 Year_History_Results'!CG166)</f>
        <v>0</v>
      </c>
      <c r="AR166" s="2">
        <f>INDEX('2009'!$C$44:$C$140,'16 Year_History_Results'!CH166)</f>
        <v>0</v>
      </c>
      <c r="AS166" s="2">
        <f>INDEX('2010'!$C$44:$C$140,'16 Year_History_Results'!CI166)</f>
        <v>0</v>
      </c>
      <c r="AT166" s="2">
        <f>INDEX('2011'!$C$44:$C$140,'16 Year_History_Results'!CJ166)</f>
        <v>0</v>
      </c>
      <c r="AU166" s="2">
        <f>INDEX('2012'!$C$44:$C$140,'16 Year_History_Results'!CK166)</f>
        <v>0</v>
      </c>
      <c r="AV166" s="2">
        <f>INDEX('2013'!$C$44:$C$140,'16 Year_History_Results'!CL166)</f>
        <v>0</v>
      </c>
      <c r="AW166" s="2">
        <f>INDEX('2014'!$C$52:$C$180,'16 Year_History_Results'!CM166)</f>
        <v>0</v>
      </c>
      <c r="AX166" s="2">
        <f>INDEX('2015'!$E$52:$E$308,'16 Year_History_Results'!CN166)</f>
        <v>10</v>
      </c>
      <c r="AY166" s="147">
        <f>INDEX('2016'!$E$52:$E$308,'16 Year_History_Results'!CO166)</f>
        <v>0</v>
      </c>
      <c r="AZ166" s="2"/>
      <c r="BA166" s="2"/>
      <c r="BB166">
        <f t="shared" si="97"/>
        <v>2836</v>
      </c>
      <c r="BC166" s="110"/>
      <c r="BD166" s="2"/>
      <c r="BE166" s="146">
        <f>INDEX('2001'!$B$44:$B$140,'16 Year_History_Results'!BZ166)</f>
        <v>0</v>
      </c>
      <c r="BF166" s="2">
        <f>INDEX('2002'!$B$44:$B$140,'16 Year_History_Results'!CA166)</f>
        <v>0</v>
      </c>
      <c r="BG166" s="2">
        <f>INDEX('2003'!$B$44:$B$140,'16 Year_History_Results'!CB166)</f>
        <v>0</v>
      </c>
      <c r="BH166" s="2">
        <f>INDEX('2004'!$B$44:$B$140,'16 Year_History_Results'!CC166)</f>
        <v>0</v>
      </c>
      <c r="BI166" s="2">
        <f>INDEX('2005'!$B$44:$B$140,'16 Year_History_Results'!CD166)</f>
        <v>0</v>
      </c>
      <c r="BJ166" s="2">
        <f>INDEX('2006'!$B$44:$B$140,'16 Year_History_Results'!CE166)</f>
        <v>0</v>
      </c>
      <c r="BK166" s="2">
        <f>INDEX('2007'!$B$44:$B$140,'16 Year_History_Results'!CF166)</f>
        <v>0</v>
      </c>
      <c r="BL166" s="2">
        <f>INDEX('2008'!$B$44:$B$140,'16 Year_History_Results'!CG166)</f>
        <v>0</v>
      </c>
      <c r="BM166" s="2">
        <f>INDEX('2009'!$B$44:$B$140,'16 Year_History_Results'!CH166)</f>
        <v>0</v>
      </c>
      <c r="BN166" s="2">
        <f>INDEX('2010'!$B$44:$B$140,'16 Year_History_Results'!CI166)</f>
        <v>0</v>
      </c>
      <c r="BO166" s="2">
        <f>INDEX('2011'!$B$44:$B$140,'16 Year_History_Results'!CJ166)</f>
        <v>0</v>
      </c>
      <c r="BP166" s="2">
        <f>INDEX('2012'!$B$44:$B$140,'16 Year_History_Results'!CK166)</f>
        <v>0</v>
      </c>
      <c r="BQ166" s="2">
        <f>INDEX('2013'!$B$44:$B$140,'16 Year_History_Results'!CL166)</f>
        <v>0</v>
      </c>
      <c r="BR166" s="2">
        <f>INDEX('2014'!$B$52:$B$180,'16 Year_History_Results'!CM166)</f>
        <v>0</v>
      </c>
      <c r="BS166" s="147">
        <f>INDEX('2015'!$B$52:$B$308,'16 Year_History_Results'!CN166)</f>
        <v>16</v>
      </c>
      <c r="BT166" s="147">
        <f>INDEX('2016'!$B$52:$B$308,'16 Year_History_Results'!CO166)</f>
        <v>0</v>
      </c>
      <c r="BW166">
        <f t="shared" si="98"/>
        <v>2836</v>
      </c>
      <c r="BX166" s="110"/>
      <c r="BY166" s="2"/>
      <c r="BZ166" s="146">
        <f>IF(ISNA(MATCH($BW166,'2001'!$A$44:$A$139,0)),97,MATCH($BW166,'2001'!$A$44:$A$139,0))</f>
        <v>97</v>
      </c>
      <c r="CA166" s="2">
        <f>IF(ISNA(MATCH($BW166,'2002'!$A$44:$A$139,0)),97,MATCH($BW166,'2002'!$A$44:$A$139,0))</f>
        <v>97</v>
      </c>
      <c r="CB166" s="2">
        <f>IF(ISNA(MATCH($BW166,'2003'!$A$44:$A$139,0)),97,MATCH($BW166,'2003'!$A$44:$A$139,0))</f>
        <v>97</v>
      </c>
      <c r="CC166" s="2">
        <f>IF(ISNA(MATCH($BW166,'2004'!$A$44:$A$139,0)),97,MATCH($BW166,'2004'!$A$44:$A$139,0))</f>
        <v>97</v>
      </c>
      <c r="CD166" s="2">
        <f>IF(ISNA(MATCH($BW166,'2005'!$A$44:$A$139,0)),97,MATCH($BW166,'2005'!$A$44:$A$139,0))</f>
        <v>97</v>
      </c>
      <c r="CE166" s="2">
        <f>IF(ISNA(MATCH($BW166,'2006'!$A$44:$A$139,0)),97,MATCH($BW166,'2006'!$A$44:$A$139,0))</f>
        <v>97</v>
      </c>
      <c r="CF166" s="2">
        <f>IF(ISNA(MATCH($BW166,'2007'!$A$44:$A$139,0)),97,MATCH($BW166,'2007'!$A$44:$A$139,0))</f>
        <v>97</v>
      </c>
      <c r="CG166" s="2">
        <f>IF(ISNA(MATCH($BW166,'2008'!$A$44:$A$139,0)),97,MATCH($BW166,'2008'!$A$44:$A$139,0))</f>
        <v>97</v>
      </c>
      <c r="CH166" s="2">
        <f>IF(ISNA(MATCH($BW166,'2009'!$A$44:$A$139,0)),97,MATCH($BW166,'2009'!$A$44:$A$139,0))</f>
        <v>97</v>
      </c>
      <c r="CI166" s="2">
        <f>IF(ISNA(MATCH($BW166,'2010'!$A$44:$A$139,0)),97,MATCH($BW166,'2010'!$A$44:$A$139,0))</f>
        <v>97</v>
      </c>
      <c r="CJ166" s="2">
        <f>IF(ISNA(MATCH($BW166,'2011'!$A$44:$A$139,0)),97,MATCH($BW166,'2011'!$A$44:$A$139,0))</f>
        <v>97</v>
      </c>
      <c r="CK166" s="2">
        <f>IF(ISNA(MATCH($BW166,'2012'!$A$44:$A$139,0)),97,MATCH($BW166,'2012'!$A$44:$A$139,0))</f>
        <v>97</v>
      </c>
      <c r="CL166" s="2">
        <f>IF(ISNA(MATCH($BW166,'2013'!$A$44:$A$139,0)),97,MATCH($BW166,'2013'!$A$44:$A$139,0))</f>
        <v>97</v>
      </c>
      <c r="CM166" s="2">
        <f>IF(ISNA(MATCH($BW166,'2014'!$A$52:$A$179,0)),129,MATCH($BW166,'2014'!$A$52:$A$179,0))</f>
        <v>129</v>
      </c>
      <c r="CN166" s="147">
        <f>IF(ISNA(MATCH($BW166,'2015'!$A$52:$A$307,0)),257,MATCH($BW166,'2015'!$A$52:$A$307,0))</f>
        <v>173</v>
      </c>
      <c r="CO166" s="147">
        <f>IF(ISNA(MATCH($BW166,'2016'!$A$52:$A$307,0)),257,MATCH($BW166,'2016'!$A$52:$A$307,0))</f>
        <v>257</v>
      </c>
      <c r="CQ166">
        <f t="shared" si="99"/>
        <v>2836</v>
      </c>
      <c r="CR166" s="281"/>
      <c r="CS166" s="279"/>
      <c r="CT166" s="278">
        <f t="shared" si="100"/>
        <v>0</v>
      </c>
      <c r="CU166" s="279">
        <f t="shared" si="86"/>
        <v>0</v>
      </c>
      <c r="CV166" s="279">
        <f t="shared" si="87"/>
        <v>0</v>
      </c>
      <c r="CW166" s="279">
        <f t="shared" si="88"/>
        <v>0</v>
      </c>
      <c r="CX166" s="279">
        <f t="shared" si="89"/>
        <v>0</v>
      </c>
      <c r="CY166" s="279">
        <f t="shared" si="90"/>
        <v>0</v>
      </c>
      <c r="CZ166" s="279">
        <f t="shared" si="91"/>
        <v>0</v>
      </c>
      <c r="DA166" s="279">
        <f t="shared" si="92"/>
        <v>0</v>
      </c>
      <c r="DB166" s="279">
        <f t="shared" si="93"/>
        <v>0</v>
      </c>
      <c r="DC166" s="279">
        <f t="shared" si="101"/>
        <v>0</v>
      </c>
      <c r="DD166" s="279">
        <f t="shared" si="102"/>
        <v>0</v>
      </c>
      <c r="DE166" s="279">
        <f t="shared" si="103"/>
        <v>0</v>
      </c>
      <c r="DF166" s="279">
        <f t="shared" si="104"/>
        <v>0</v>
      </c>
      <c r="DG166" s="279">
        <f t="shared" si="105"/>
        <v>0</v>
      </c>
      <c r="DH166" s="280">
        <f t="shared" si="122"/>
        <v>26</v>
      </c>
      <c r="DI166" s="280">
        <f t="shared" si="123"/>
        <v>17.331599999999998</v>
      </c>
      <c r="DJ166" s="154">
        <f t="shared" si="94"/>
        <v>96</v>
      </c>
      <c r="DK166" s="279">
        <f t="shared" si="106"/>
        <v>2836</v>
      </c>
      <c r="DL166" s="97"/>
      <c r="DM166" s="154"/>
      <c r="DN166" s="267">
        <f t="shared" si="107"/>
        <v>0</v>
      </c>
      <c r="DO166" s="154">
        <f t="shared" si="108"/>
        <v>0</v>
      </c>
      <c r="DP166" s="154">
        <f t="shared" si="109"/>
        <v>0</v>
      </c>
      <c r="DQ166" s="154">
        <f t="shared" si="110"/>
        <v>0</v>
      </c>
      <c r="DR166" s="154">
        <f t="shared" si="111"/>
        <v>0</v>
      </c>
      <c r="DS166" s="154">
        <f t="shared" si="112"/>
        <v>0</v>
      </c>
      <c r="DT166" s="154">
        <f t="shared" si="113"/>
        <v>0</v>
      </c>
      <c r="DU166" s="154">
        <f t="shared" si="114"/>
        <v>0</v>
      </c>
      <c r="DV166" s="154">
        <f t="shared" si="115"/>
        <v>0</v>
      </c>
      <c r="DW166" s="154">
        <f t="shared" si="116"/>
        <v>0</v>
      </c>
      <c r="DX166" s="154">
        <f t="shared" si="117"/>
        <v>0</v>
      </c>
      <c r="DY166" s="154">
        <f t="shared" si="118"/>
        <v>0</v>
      </c>
      <c r="DZ166" s="154">
        <f t="shared" si="119"/>
        <v>0</v>
      </c>
      <c r="EA166" s="154">
        <f t="shared" si="120"/>
        <v>0</v>
      </c>
      <c r="EB166" s="264">
        <f t="shared" si="124"/>
        <v>26</v>
      </c>
      <c r="EC166" s="264">
        <f t="shared" si="125"/>
        <v>26</v>
      </c>
      <c r="ED166" s="154">
        <f t="shared" si="95"/>
        <v>264</v>
      </c>
    </row>
    <row r="167" spans="2:134" ht="13" thickBot="1" x14ac:dyDescent="0.3">
      <c r="B167" s="131">
        <v>71</v>
      </c>
      <c r="C167" s="50">
        <f t="shared" si="84"/>
        <v>8</v>
      </c>
      <c r="D167" s="50">
        <f t="shared" si="96"/>
        <v>0</v>
      </c>
      <c r="E167" s="97"/>
      <c r="F167" s="2">
        <f t="shared" si="121"/>
        <v>162</v>
      </c>
      <c r="G167" s="207">
        <v>314</v>
      </c>
      <c r="H167" s="98">
        <f>15- COUNTIF(L167:AC167,"#N/A")</f>
        <v>1</v>
      </c>
      <c r="I167" s="131">
        <f>SUM(AH167:AY167)+SUM(BE167:BT167)</f>
        <v>30</v>
      </c>
      <c r="J167" s="398">
        <f>DI167</f>
        <v>17.331066719999999</v>
      </c>
      <c r="K167" s="456" t="str">
        <f>IF(ISNUMBER(MATCH(G167,'[4]OPR data'!$A$3:$A$2900,0)),"Y","N")</f>
        <v>Y</v>
      </c>
      <c r="L167" s="110"/>
      <c r="M167" s="233"/>
      <c r="N167" s="469" t="e">
        <f>(INDEX(Finish_table!R$4:R$83,MATCH('16 Year_History_Results'!$G167,Finish_table!S$4:S$83,0),1))</f>
        <v>#N/A</v>
      </c>
      <c r="O167" s="233" t="e">
        <f>(INDEX(Finish_table!Z$4:Z$99,MATCH('16 Year_History_Results'!$G167,Finish_table!AA$4:AA$99,0),1))</f>
        <v>#N/A</v>
      </c>
      <c r="P167" s="233" t="e">
        <f>(INDEX(Finish_table!AI$4:AI$99,MATCH('16 Year_History_Results'!$G167,Finish_table!AJ$4:AJ$99,0),1))</f>
        <v>#N/A</v>
      </c>
      <c r="Q167" s="233" t="e">
        <f>(INDEX(Finish_table!AR$4:AR$99,MATCH('16 Year_History_Results'!$G167,Finish_table!AS$4:AS$99,0),1))</f>
        <v>#N/A</v>
      </c>
      <c r="R167" s="233" t="e">
        <f>(INDEX(Finish_table!BA$4:BA$99,MATCH('16 Year_History_Results'!$G167,Finish_table!BB$4:BB$99,0),1))</f>
        <v>#N/A</v>
      </c>
      <c r="S167" s="233" t="e">
        <f>(INDEX(Finish_table!BJ$4:BJ$99,MATCH('16 Year_History_Results'!$G167,Finish_table!BK$4:BK$99,0),1))</f>
        <v>#N/A</v>
      </c>
      <c r="T167" s="233" t="e">
        <f>(INDEX(Finish_table!BS$4:BS$99,MATCH('16 Year_History_Results'!$G167,Finish_table!BT$4:BT$99,0),1))</f>
        <v>#N/A</v>
      </c>
      <c r="U167" s="233" t="e">
        <f>(INDEX(Finish_table!CB$4:CB$99,MATCH('16 Year_History_Results'!$G167,Finish_table!CC$4:CC$99,0),1))</f>
        <v>#N/A</v>
      </c>
      <c r="V167" s="233" t="e">
        <f>(INDEX(Finish_table!CK$4:CK$99,MATCH('16 Year_History_Results'!$G167,Finish_table!CL$4:CL$99,0),1))</f>
        <v>#N/A</v>
      </c>
      <c r="W167" s="233" t="e">
        <f>(INDEX(Finish_table!CT$4:CT$99,MATCH('16 Year_History_Results'!$G167,Finish_table!CU$4:CU$99,0),1))</f>
        <v>#N/A</v>
      </c>
      <c r="X167" s="233" t="e">
        <f>(INDEX(Finish_table!DC$4:DC$99,MATCH('16 Year_History_Results'!$G167,Finish_table!DD$4:DD$99,0),1))</f>
        <v>#N/A</v>
      </c>
      <c r="Y167" s="233" t="e">
        <f>(INDEX(Finish_table!DL$4:DL$99,MATCH('16 Year_History_Results'!$G167,Finish_table!DM$4:DM$99,0),1))</f>
        <v>#N/A</v>
      </c>
      <c r="Z167" s="233" t="e">
        <f>(INDEX(Finish_table!DU$4:DU$99,MATCH('16 Year_History_Results'!$G167,Finish_table!DV$4:DV$99,0),1))</f>
        <v>#N/A</v>
      </c>
      <c r="AA167" s="233" t="str">
        <f>(INDEX(Finish_table!ED$4:ED$140,MATCH('16 Year_History_Results'!$G167,Finish_table!EE$4:EE$140,0),1))</f>
        <v>QF</v>
      </c>
      <c r="AB167" s="233" t="str">
        <f>(INDEX(Finish_table!EM$4:EM$224,MATCH('16 Year_History_Results'!$G167,Finish_table!EN$4:EN$224,0),1))</f>
        <v>SF</v>
      </c>
      <c r="AC167" s="253" t="e">
        <f>(INDEX(Finish_table!EW$4:EW$224,MATCH('16 Year_History_Results'!$G167,Finish_table!EX$4:EX$224,0),1))</f>
        <v>#N/A</v>
      </c>
      <c r="AD167" s="2"/>
      <c r="AE167" s="97"/>
      <c r="AG167">
        <f t="shared" si="85"/>
        <v>314</v>
      </c>
      <c r="AH167" s="110"/>
      <c r="AI167" s="2"/>
      <c r="AJ167" s="146">
        <f>INDEX('2001'!$C$44:$C$140,'16 Year_History_Results'!BZ167)</f>
        <v>0</v>
      </c>
      <c r="AK167" s="2">
        <f>INDEX('2002'!$C$44:$C$140,'16 Year_History_Results'!CA167)</f>
        <v>0</v>
      </c>
      <c r="AL167" s="2">
        <f>INDEX('2003'!$C$44:$C$140,'16 Year_History_Results'!CB167)</f>
        <v>0</v>
      </c>
      <c r="AM167" s="2">
        <f>INDEX('2004'!$C$44:$C$140,'16 Year_History_Results'!CC167)</f>
        <v>0</v>
      </c>
      <c r="AN167" s="2">
        <f>INDEX('2005'!$C$44:$C$140,'16 Year_History_Results'!CD167)</f>
        <v>0</v>
      </c>
      <c r="AO167" s="2">
        <f>INDEX('2006'!$C$44:$C$140,'16 Year_History_Results'!CE167)</f>
        <v>0</v>
      </c>
      <c r="AP167" s="2">
        <f>INDEX('2007'!$C$44:$C$140,'16 Year_History_Results'!CF167)</f>
        <v>0</v>
      </c>
      <c r="AQ167" s="2">
        <f>INDEX('2008'!$C$44:$C$140,'16 Year_History_Results'!CG167)</f>
        <v>0</v>
      </c>
      <c r="AR167" s="2">
        <f>INDEX('2009'!$C$44:$C$140,'16 Year_History_Results'!CH167)</f>
        <v>0</v>
      </c>
      <c r="AS167" s="2">
        <f>INDEX('2010'!$C$44:$C$140,'16 Year_History_Results'!CI167)</f>
        <v>0</v>
      </c>
      <c r="AT167" s="2">
        <f>INDEX('2011'!$C$44:$C$140,'16 Year_History_Results'!CJ167)</f>
        <v>0</v>
      </c>
      <c r="AU167" s="2">
        <f>INDEX('2012'!$C$44:$C$140,'16 Year_History_Results'!CK167)</f>
        <v>0</v>
      </c>
      <c r="AV167" s="2">
        <f>INDEX('2013'!$C$44:$C$140,'16 Year_History_Results'!CL167)</f>
        <v>0</v>
      </c>
      <c r="AW167" s="2">
        <f>INDEX('2014'!$C$52:$C$180,'16 Year_History_Results'!CM167)</f>
        <v>0</v>
      </c>
      <c r="AX167" s="2">
        <f>INDEX('2015'!$E$52:$E$308,'16 Year_History_Results'!CN167)</f>
        <v>10</v>
      </c>
      <c r="AY167" s="147">
        <f>INDEX('2016'!$E$52:$E$308,'16 Year_History_Results'!CO167)</f>
        <v>0</v>
      </c>
      <c r="AZ167" s="2"/>
      <c r="BA167" s="2"/>
      <c r="BB167">
        <f t="shared" si="97"/>
        <v>314</v>
      </c>
      <c r="BC167" s="110"/>
      <c r="BD167" s="2"/>
      <c r="BE167" s="146">
        <f>INDEX('2001'!$B$44:$B$140,'16 Year_History_Results'!BZ167)</f>
        <v>0</v>
      </c>
      <c r="BF167" s="2">
        <f>INDEX('2002'!$B$44:$B$140,'16 Year_History_Results'!CA167)</f>
        <v>0</v>
      </c>
      <c r="BG167" s="2">
        <f>INDEX('2003'!$B$44:$B$140,'16 Year_History_Results'!CB167)</f>
        <v>0</v>
      </c>
      <c r="BH167" s="2">
        <f>INDEX('2004'!$B$44:$B$140,'16 Year_History_Results'!CC167)</f>
        <v>0</v>
      </c>
      <c r="BI167" s="2">
        <f>INDEX('2005'!$B$44:$B$140,'16 Year_History_Results'!CD167)</f>
        <v>0</v>
      </c>
      <c r="BJ167" s="2">
        <f>INDEX('2006'!$B$44:$B$140,'16 Year_History_Results'!CE167)</f>
        <v>0</v>
      </c>
      <c r="BK167" s="2">
        <f>INDEX('2007'!$B$44:$B$140,'16 Year_History_Results'!CF167)</f>
        <v>0</v>
      </c>
      <c r="BL167" s="2">
        <f>INDEX('2008'!$B$44:$B$140,'16 Year_History_Results'!CG167)</f>
        <v>0</v>
      </c>
      <c r="BM167" s="2">
        <f>INDEX('2009'!$B$44:$B$140,'16 Year_History_Results'!CH167)</f>
        <v>0</v>
      </c>
      <c r="BN167" s="2">
        <f>INDEX('2010'!$B$44:$B$140,'16 Year_History_Results'!CI167)</f>
        <v>0</v>
      </c>
      <c r="BO167" s="2">
        <f>INDEX('2011'!$B$44:$B$140,'16 Year_History_Results'!CJ167)</f>
        <v>0</v>
      </c>
      <c r="BP167" s="2">
        <f>INDEX('2012'!$B$44:$B$140,'16 Year_History_Results'!CK167)</f>
        <v>0</v>
      </c>
      <c r="BQ167" s="2">
        <f>INDEX('2013'!$B$44:$B$140,'16 Year_History_Results'!CL167)</f>
        <v>0</v>
      </c>
      <c r="BR167" s="2">
        <f>INDEX('2014'!$B$52:$B$180,'16 Year_History_Results'!CM167)</f>
        <v>12</v>
      </c>
      <c r="BS167" s="147">
        <f>INDEX('2015'!$B$52:$B$308,'16 Year_History_Results'!CN167)</f>
        <v>8</v>
      </c>
      <c r="BT167" s="147">
        <f>INDEX('2016'!$B$52:$B$308,'16 Year_History_Results'!CO167)</f>
        <v>0</v>
      </c>
      <c r="BW167">
        <f t="shared" si="98"/>
        <v>314</v>
      </c>
      <c r="BX167" s="110"/>
      <c r="BY167" s="2"/>
      <c r="BZ167" s="146">
        <f>IF(ISNA(MATCH($BW167,'2001'!$A$44:$A$139,0)),97,MATCH($BW167,'2001'!$A$44:$A$139,0))</f>
        <v>97</v>
      </c>
      <c r="CA167" s="2">
        <f>IF(ISNA(MATCH($BW167,'2002'!$A$44:$A$139,0)),97,MATCH($BW167,'2002'!$A$44:$A$139,0))</f>
        <v>97</v>
      </c>
      <c r="CB167" s="2">
        <f>IF(ISNA(MATCH($BW167,'2003'!$A$44:$A$139,0)),97,MATCH($BW167,'2003'!$A$44:$A$139,0))</f>
        <v>97</v>
      </c>
      <c r="CC167" s="2">
        <f>IF(ISNA(MATCH($BW167,'2004'!$A$44:$A$139,0)),97,MATCH($BW167,'2004'!$A$44:$A$139,0))</f>
        <v>97</v>
      </c>
      <c r="CD167" s="2">
        <f>IF(ISNA(MATCH($BW167,'2005'!$A$44:$A$139,0)),97,MATCH($BW167,'2005'!$A$44:$A$139,0))</f>
        <v>97</v>
      </c>
      <c r="CE167" s="2">
        <f>IF(ISNA(MATCH($BW167,'2006'!$A$44:$A$139,0)),97,MATCH($BW167,'2006'!$A$44:$A$139,0))</f>
        <v>97</v>
      </c>
      <c r="CF167" s="2">
        <f>IF(ISNA(MATCH($BW167,'2007'!$A$44:$A$139,0)),97,MATCH($BW167,'2007'!$A$44:$A$139,0))</f>
        <v>97</v>
      </c>
      <c r="CG167" s="2">
        <f>IF(ISNA(MATCH($BW167,'2008'!$A$44:$A$139,0)),97,MATCH($BW167,'2008'!$A$44:$A$139,0))</f>
        <v>97</v>
      </c>
      <c r="CH167" s="2">
        <f>IF(ISNA(MATCH($BW167,'2009'!$A$44:$A$139,0)),97,MATCH($BW167,'2009'!$A$44:$A$139,0))</f>
        <v>97</v>
      </c>
      <c r="CI167" s="2">
        <f>IF(ISNA(MATCH($BW167,'2010'!$A$44:$A$139,0)),97,MATCH($BW167,'2010'!$A$44:$A$139,0))</f>
        <v>97</v>
      </c>
      <c r="CJ167" s="2">
        <f>IF(ISNA(MATCH($BW167,'2011'!$A$44:$A$139,0)),97,MATCH($BW167,'2011'!$A$44:$A$139,0))</f>
        <v>97</v>
      </c>
      <c r="CK167" s="2">
        <f>IF(ISNA(MATCH($BW167,'2012'!$A$44:$A$139,0)),97,MATCH($BW167,'2012'!$A$44:$A$139,0))</f>
        <v>97</v>
      </c>
      <c r="CL167" s="2">
        <f>IF(ISNA(MATCH($BW167,'2013'!$A$44:$A$139,0)),97,MATCH($BW167,'2013'!$A$44:$A$139,0))</f>
        <v>97</v>
      </c>
      <c r="CM167" s="2">
        <f>IF(ISNA(MATCH($BW167,'2014'!$A$52:$A$179,0)),129,MATCH($BW167,'2014'!$A$52:$A$179,0))</f>
        <v>28</v>
      </c>
      <c r="CN167" s="147">
        <f>IF(ISNA(MATCH($BW167,'2015'!$A$52:$A$307,0)),257,MATCH($BW167,'2015'!$A$52:$A$307,0))</f>
        <v>44</v>
      </c>
      <c r="CO167" s="147">
        <f>IF(ISNA(MATCH($BW167,'2016'!$A$52:$A$307,0)),257,MATCH($BW167,'2016'!$A$52:$A$307,0))</f>
        <v>257</v>
      </c>
      <c r="CQ167">
        <f t="shared" si="99"/>
        <v>314</v>
      </c>
      <c r="CR167" s="281"/>
      <c r="CS167" s="279"/>
      <c r="CT167" s="278">
        <f t="shared" si="100"/>
        <v>0</v>
      </c>
      <c r="CU167" s="279">
        <f t="shared" si="86"/>
        <v>0</v>
      </c>
      <c r="CV167" s="279">
        <f t="shared" si="87"/>
        <v>0</v>
      </c>
      <c r="CW167" s="279">
        <f t="shared" si="88"/>
        <v>0</v>
      </c>
      <c r="CX167" s="279">
        <f t="shared" si="89"/>
        <v>0</v>
      </c>
      <c r="CY167" s="279">
        <f t="shared" si="90"/>
        <v>0</v>
      </c>
      <c r="CZ167" s="279">
        <f t="shared" si="91"/>
        <v>0</v>
      </c>
      <c r="DA167" s="279">
        <f t="shared" si="92"/>
        <v>0</v>
      </c>
      <c r="DB167" s="279">
        <f t="shared" si="93"/>
        <v>0</v>
      </c>
      <c r="DC167" s="279">
        <f t="shared" si="101"/>
        <v>0</v>
      </c>
      <c r="DD167" s="279">
        <f t="shared" si="102"/>
        <v>0</v>
      </c>
      <c r="DE167" s="279">
        <f t="shared" si="103"/>
        <v>0</v>
      </c>
      <c r="DF167" s="279">
        <f t="shared" si="104"/>
        <v>0</v>
      </c>
      <c r="DG167" s="279">
        <f t="shared" si="105"/>
        <v>12</v>
      </c>
      <c r="DH167" s="280">
        <f t="shared" si="122"/>
        <v>25.999200000000002</v>
      </c>
      <c r="DI167" s="280">
        <f t="shared" si="123"/>
        <v>17.331066719999999</v>
      </c>
      <c r="DJ167" s="154">
        <f t="shared" si="94"/>
        <v>97</v>
      </c>
      <c r="DK167" s="279">
        <f t="shared" si="106"/>
        <v>314</v>
      </c>
      <c r="DL167" s="97"/>
      <c r="DM167" s="154"/>
      <c r="DN167" s="267">
        <f t="shared" si="107"/>
        <v>0</v>
      </c>
      <c r="DO167" s="154">
        <f t="shared" si="108"/>
        <v>0</v>
      </c>
      <c r="DP167" s="154">
        <f t="shared" si="109"/>
        <v>0</v>
      </c>
      <c r="DQ167" s="154">
        <f t="shared" si="110"/>
        <v>0</v>
      </c>
      <c r="DR167" s="154">
        <f t="shared" si="111"/>
        <v>0</v>
      </c>
      <c r="DS167" s="154">
        <f t="shared" si="112"/>
        <v>0</v>
      </c>
      <c r="DT167" s="154">
        <f t="shared" si="113"/>
        <v>0</v>
      </c>
      <c r="DU167" s="154">
        <f t="shared" si="114"/>
        <v>0</v>
      </c>
      <c r="DV167" s="154">
        <f t="shared" si="115"/>
        <v>0</v>
      </c>
      <c r="DW167" s="154">
        <f t="shared" si="116"/>
        <v>0</v>
      </c>
      <c r="DX167" s="154">
        <f t="shared" si="117"/>
        <v>0</v>
      </c>
      <c r="DY167" s="154">
        <f t="shared" si="118"/>
        <v>0</v>
      </c>
      <c r="DZ167" s="154">
        <f t="shared" si="119"/>
        <v>0</v>
      </c>
      <c r="EA167" s="154">
        <f t="shared" si="120"/>
        <v>12</v>
      </c>
      <c r="EB167" s="264">
        <f t="shared" si="124"/>
        <v>30</v>
      </c>
      <c r="EC167" s="264">
        <f t="shared" si="125"/>
        <v>30</v>
      </c>
      <c r="ED167" s="154">
        <f t="shared" si="95"/>
        <v>251</v>
      </c>
    </row>
    <row r="168" spans="2:134" ht="13" thickBot="1" x14ac:dyDescent="0.3">
      <c r="B168" s="131">
        <v>71</v>
      </c>
      <c r="C168" s="50">
        <f t="shared" si="84"/>
        <v>9</v>
      </c>
      <c r="D168" s="50">
        <f t="shared" si="96"/>
        <v>0</v>
      </c>
      <c r="E168" s="97"/>
      <c r="F168" s="2">
        <f t="shared" si="121"/>
        <v>163</v>
      </c>
      <c r="G168" s="495">
        <v>1011</v>
      </c>
      <c r="H168" s="98">
        <f>15- COUNTIF(L168:AC168,"#N/A")</f>
        <v>0</v>
      </c>
      <c r="I168" s="131">
        <f>SUM(AH168:AY168)+SUM(BE168:BT168)</f>
        <v>17</v>
      </c>
      <c r="J168" s="398">
        <f>DI168</f>
        <v>17</v>
      </c>
      <c r="K168" s="456" t="str">
        <f>IF(ISNUMBER(MATCH(G168,'[4]OPR data'!$A$3:$A$2900,0)),"Y","N")</f>
        <v>Y</v>
      </c>
      <c r="L168" s="110"/>
      <c r="M168" s="233"/>
      <c r="N168" s="469" t="e">
        <f>(INDEX(Finish_table!R$4:R$83,MATCH('16 Year_History_Results'!$G168,Finish_table!S$4:S$83,0),1))</f>
        <v>#N/A</v>
      </c>
      <c r="O168" s="233" t="e">
        <f>(INDEX(Finish_table!Z$4:Z$99,MATCH('16 Year_History_Results'!$G168,Finish_table!AA$4:AA$99,0),1))</f>
        <v>#N/A</v>
      </c>
      <c r="P168" s="233" t="e">
        <f>(INDEX(Finish_table!AI$4:AI$99,MATCH('16 Year_History_Results'!$G168,Finish_table!AJ$4:AJ$99,0),1))</f>
        <v>#N/A</v>
      </c>
      <c r="Q168" s="233" t="e">
        <f>(INDEX(Finish_table!AR$4:AR$99,MATCH('16 Year_History_Results'!$G168,Finish_table!AS$4:AS$99,0),1))</f>
        <v>#N/A</v>
      </c>
      <c r="R168" s="233" t="e">
        <f>(INDEX(Finish_table!BA$4:BA$99,MATCH('16 Year_History_Results'!$G168,Finish_table!BB$4:BB$99,0),1))</f>
        <v>#N/A</v>
      </c>
      <c r="S168" s="233" t="e">
        <f>(INDEX(Finish_table!BJ$4:BJ$99,MATCH('16 Year_History_Results'!$G168,Finish_table!BK$4:BK$99,0),1))</f>
        <v>#N/A</v>
      </c>
      <c r="T168" s="233" t="e">
        <f>(INDEX(Finish_table!BS$4:BS$99,MATCH('16 Year_History_Results'!$G168,Finish_table!BT$4:BT$99,0),1))</f>
        <v>#N/A</v>
      </c>
      <c r="U168" s="233" t="e">
        <f>(INDEX(Finish_table!CB$4:CB$99,MATCH('16 Year_History_Results'!$G168,Finish_table!CC$4:CC$99,0),1))</f>
        <v>#N/A</v>
      </c>
      <c r="V168" s="233" t="e">
        <f>(INDEX(Finish_table!CK$4:CK$99,MATCH('16 Year_History_Results'!$G168,Finish_table!CL$4:CL$99,0),1))</f>
        <v>#N/A</v>
      </c>
      <c r="W168" s="233" t="e">
        <f>(INDEX(Finish_table!CT$4:CT$99,MATCH('16 Year_History_Results'!$G168,Finish_table!CU$4:CU$99,0),1))</f>
        <v>#N/A</v>
      </c>
      <c r="X168" s="233" t="e">
        <f>(INDEX(Finish_table!DC$4:DC$99,MATCH('16 Year_History_Results'!$G168,Finish_table!DD$4:DD$99,0),1))</f>
        <v>#N/A</v>
      </c>
      <c r="Y168" s="233" t="e">
        <f>(INDEX(Finish_table!DL$4:DL$99,MATCH('16 Year_History_Results'!$G168,Finish_table!DM$4:DM$99,0),1))</f>
        <v>#N/A</v>
      </c>
      <c r="Z168" s="233" t="e">
        <f>(INDEX(Finish_table!DU$4:DU$99,MATCH('16 Year_History_Results'!$G168,Finish_table!DV$4:DV$99,0),1))</f>
        <v>#N/A</v>
      </c>
      <c r="AA168" s="233" t="e">
        <f>(INDEX(Finish_table!ED$4:ED$140,MATCH('16 Year_History_Results'!$G168,Finish_table!EE$4:EE$140,0),1))</f>
        <v>#N/A</v>
      </c>
      <c r="AB168" s="233" t="e">
        <f>(INDEX(Finish_table!EM$4:EM$224,MATCH('16 Year_History_Results'!$G168,Finish_table!EN$4:EN$224,0),1))</f>
        <v>#N/A</v>
      </c>
      <c r="AC168" s="253" t="str">
        <f>(INDEX(Finish_table!EW$4:EW$224,MATCH('16 Year_History_Results'!$G168,Finish_table!EX$4:EX$224,0),1))</f>
        <v>SF</v>
      </c>
      <c r="AD168" s="2"/>
      <c r="AE168" s="97"/>
      <c r="AG168">
        <f t="shared" si="85"/>
        <v>1011</v>
      </c>
      <c r="AH168" s="110"/>
      <c r="AI168" s="2"/>
      <c r="AJ168" s="146">
        <f>INDEX('2001'!$C$44:$C$140,'16 Year_History_Results'!BZ168)</f>
        <v>0</v>
      </c>
      <c r="AK168" s="2">
        <f>INDEX('2002'!$C$44:$C$140,'16 Year_History_Results'!CA168)</f>
        <v>0</v>
      </c>
      <c r="AL168" s="2">
        <f>INDEX('2003'!$C$44:$C$140,'16 Year_History_Results'!CB168)</f>
        <v>0</v>
      </c>
      <c r="AM168" s="2">
        <f>INDEX('2004'!$C$44:$C$140,'16 Year_History_Results'!CC168)</f>
        <v>0</v>
      </c>
      <c r="AN168" s="2">
        <f>INDEX('2005'!$C$44:$C$140,'16 Year_History_Results'!CD168)</f>
        <v>0</v>
      </c>
      <c r="AO168" s="2">
        <f>INDEX('2006'!$C$44:$C$140,'16 Year_History_Results'!CE168)</f>
        <v>0</v>
      </c>
      <c r="AP168" s="2">
        <f>INDEX('2007'!$C$44:$C$140,'16 Year_History_Results'!CF168)</f>
        <v>0</v>
      </c>
      <c r="AQ168" s="2">
        <f>INDEX('2008'!$C$44:$C$140,'16 Year_History_Results'!CG168)</f>
        <v>0</v>
      </c>
      <c r="AR168" s="2">
        <f>INDEX('2009'!$C$44:$C$140,'16 Year_History_Results'!CH168)</f>
        <v>0</v>
      </c>
      <c r="AS168" s="2">
        <f>INDEX('2010'!$C$44:$C$140,'16 Year_History_Results'!CI168)</f>
        <v>0</v>
      </c>
      <c r="AT168" s="2">
        <f>INDEX('2011'!$C$44:$C$140,'16 Year_History_Results'!CJ168)</f>
        <v>0</v>
      </c>
      <c r="AU168" s="2">
        <f>INDEX('2012'!$C$44:$C$140,'16 Year_History_Results'!CK168)</f>
        <v>0</v>
      </c>
      <c r="AV168" s="2">
        <f>INDEX('2013'!$C$44:$C$140,'16 Year_History_Results'!CL168)</f>
        <v>0</v>
      </c>
      <c r="AW168" s="2">
        <f>INDEX('2014'!$C$52:$C$180,'16 Year_History_Results'!CM168)</f>
        <v>0</v>
      </c>
      <c r="AX168" s="2">
        <f>INDEX('2015'!$E$52:$E$308,'16 Year_History_Results'!CN168)</f>
        <v>0</v>
      </c>
      <c r="AY168" s="147">
        <f>INDEX('2016'!$E$52:$E$308,'16 Year_History_Results'!CO168)</f>
        <v>10</v>
      </c>
      <c r="AZ168" s="2"/>
      <c r="BA168" s="2"/>
      <c r="BB168">
        <f t="shared" si="97"/>
        <v>1011</v>
      </c>
      <c r="BC168" s="110"/>
      <c r="BD168" s="2"/>
      <c r="BE168" s="146">
        <f>INDEX('2001'!$B$44:$B$140,'16 Year_History_Results'!BZ168)</f>
        <v>0</v>
      </c>
      <c r="BF168" s="2">
        <f>INDEX('2002'!$B$44:$B$140,'16 Year_History_Results'!CA168)</f>
        <v>0</v>
      </c>
      <c r="BG168" s="2">
        <f>INDEX('2003'!$B$44:$B$140,'16 Year_History_Results'!CB168)</f>
        <v>0</v>
      </c>
      <c r="BH168" s="2">
        <f>INDEX('2004'!$B$44:$B$140,'16 Year_History_Results'!CC168)</f>
        <v>0</v>
      </c>
      <c r="BI168" s="2">
        <f>INDEX('2005'!$B$44:$B$140,'16 Year_History_Results'!CD168)</f>
        <v>0</v>
      </c>
      <c r="BJ168" s="2">
        <f>INDEX('2006'!$B$44:$B$140,'16 Year_History_Results'!CE168)</f>
        <v>0</v>
      </c>
      <c r="BK168" s="2">
        <f>INDEX('2007'!$B$44:$B$140,'16 Year_History_Results'!CF168)</f>
        <v>0</v>
      </c>
      <c r="BL168" s="2">
        <f>INDEX('2008'!$B$44:$B$140,'16 Year_History_Results'!CG168)</f>
        <v>0</v>
      </c>
      <c r="BM168" s="2">
        <f>INDEX('2009'!$B$44:$B$140,'16 Year_History_Results'!CH168)</f>
        <v>0</v>
      </c>
      <c r="BN168" s="2">
        <f>INDEX('2010'!$B$44:$B$140,'16 Year_History_Results'!CI168)</f>
        <v>0</v>
      </c>
      <c r="BO168" s="2">
        <f>INDEX('2011'!$B$44:$B$140,'16 Year_History_Results'!CJ168)</f>
        <v>0</v>
      </c>
      <c r="BP168" s="2">
        <f>INDEX('2012'!$B$44:$B$140,'16 Year_History_Results'!CK168)</f>
        <v>0</v>
      </c>
      <c r="BQ168" s="2">
        <f>INDEX('2013'!$B$44:$B$140,'16 Year_History_Results'!CL168)</f>
        <v>0</v>
      </c>
      <c r="BR168" s="2">
        <f>INDEX('2014'!$B$52:$B$180,'16 Year_History_Results'!CM168)</f>
        <v>0</v>
      </c>
      <c r="BS168" s="147">
        <f>INDEX('2015'!$B$52:$B$308,'16 Year_History_Results'!CN168)</f>
        <v>0</v>
      </c>
      <c r="BT168" s="147">
        <f>INDEX('2016'!$B$52:$B$308,'16 Year_History_Results'!CO168)</f>
        <v>7</v>
      </c>
      <c r="BW168">
        <f t="shared" si="98"/>
        <v>1011</v>
      </c>
      <c r="BX168" s="110"/>
      <c r="BY168" s="2"/>
      <c r="BZ168" s="146">
        <f>IF(ISNA(MATCH($BW168,'2001'!$A$44:$A$139,0)),97,MATCH($BW168,'2001'!$A$44:$A$139,0))</f>
        <v>97</v>
      </c>
      <c r="CA168" s="2">
        <f>IF(ISNA(MATCH($BW168,'2002'!$A$44:$A$139,0)),97,MATCH($BW168,'2002'!$A$44:$A$139,0))</f>
        <v>97</v>
      </c>
      <c r="CB168" s="2">
        <f>IF(ISNA(MATCH($BW168,'2003'!$A$44:$A$139,0)),97,MATCH($BW168,'2003'!$A$44:$A$139,0))</f>
        <v>97</v>
      </c>
      <c r="CC168" s="2">
        <f>IF(ISNA(MATCH($BW168,'2004'!$A$44:$A$139,0)),97,MATCH($BW168,'2004'!$A$44:$A$139,0))</f>
        <v>97</v>
      </c>
      <c r="CD168" s="2">
        <f>IF(ISNA(MATCH($BW168,'2005'!$A$44:$A$139,0)),97,MATCH($BW168,'2005'!$A$44:$A$139,0))</f>
        <v>97</v>
      </c>
      <c r="CE168" s="2">
        <f>IF(ISNA(MATCH($BW168,'2006'!$A$44:$A$139,0)),97,MATCH($BW168,'2006'!$A$44:$A$139,0))</f>
        <v>97</v>
      </c>
      <c r="CF168" s="2">
        <f>IF(ISNA(MATCH($BW168,'2007'!$A$44:$A$139,0)),97,MATCH($BW168,'2007'!$A$44:$A$139,0))</f>
        <v>97</v>
      </c>
      <c r="CG168" s="2">
        <f>IF(ISNA(MATCH($BW168,'2008'!$A$44:$A$139,0)),97,MATCH($BW168,'2008'!$A$44:$A$139,0))</f>
        <v>97</v>
      </c>
      <c r="CH168" s="2">
        <f>IF(ISNA(MATCH($BW168,'2009'!$A$44:$A$139,0)),97,MATCH($BW168,'2009'!$A$44:$A$139,0))</f>
        <v>97</v>
      </c>
      <c r="CI168" s="2">
        <f>IF(ISNA(MATCH($BW168,'2010'!$A$44:$A$139,0)),97,MATCH($BW168,'2010'!$A$44:$A$139,0))</f>
        <v>97</v>
      </c>
      <c r="CJ168" s="2">
        <f>IF(ISNA(MATCH($BW168,'2011'!$A$44:$A$139,0)),97,MATCH($BW168,'2011'!$A$44:$A$139,0))</f>
        <v>97</v>
      </c>
      <c r="CK168" s="2">
        <f>IF(ISNA(MATCH($BW168,'2012'!$A$44:$A$139,0)),97,MATCH($BW168,'2012'!$A$44:$A$139,0))</f>
        <v>97</v>
      </c>
      <c r="CL168" s="2">
        <f>IF(ISNA(MATCH($BW168,'2013'!$A$44:$A$139,0)),97,MATCH($BW168,'2013'!$A$44:$A$139,0))</f>
        <v>97</v>
      </c>
      <c r="CM168" s="2">
        <f>IF(ISNA(MATCH($BW168,'2014'!$A$52:$A$179,0)),129,MATCH($BW168,'2014'!$A$52:$A$179,0))</f>
        <v>129</v>
      </c>
      <c r="CN168" s="147">
        <f>IF(ISNA(MATCH($BW168,'2015'!$A$52:$A$307,0)),257,MATCH($BW168,'2015'!$A$52:$A$307,0))</f>
        <v>257</v>
      </c>
      <c r="CO168" s="147">
        <f>IF(ISNA(MATCH($BW168,'2016'!$A$52:$A$307,0)),257,MATCH($BW168,'2016'!$A$52:$A$307,0))</f>
        <v>81</v>
      </c>
      <c r="CQ168">
        <f t="shared" si="99"/>
        <v>1011</v>
      </c>
      <c r="CR168" s="281"/>
      <c r="CS168" s="279"/>
      <c r="CT168" s="278">
        <f t="shared" si="100"/>
        <v>0</v>
      </c>
      <c r="CU168" s="279">
        <f t="shared" si="86"/>
        <v>0</v>
      </c>
      <c r="CV168" s="279">
        <f t="shared" si="87"/>
        <v>0</v>
      </c>
      <c r="CW168" s="279">
        <f t="shared" si="88"/>
        <v>0</v>
      </c>
      <c r="CX168" s="279">
        <f t="shared" si="89"/>
        <v>0</v>
      </c>
      <c r="CY168" s="279">
        <f t="shared" si="90"/>
        <v>0</v>
      </c>
      <c r="CZ168" s="279">
        <f t="shared" si="91"/>
        <v>0</v>
      </c>
      <c r="DA168" s="279">
        <f t="shared" si="92"/>
        <v>0</v>
      </c>
      <c r="DB168" s="279">
        <f t="shared" si="93"/>
        <v>0</v>
      </c>
      <c r="DC168" s="279">
        <f t="shared" si="101"/>
        <v>0</v>
      </c>
      <c r="DD168" s="279">
        <f t="shared" si="102"/>
        <v>0</v>
      </c>
      <c r="DE168" s="279">
        <f t="shared" si="103"/>
        <v>0</v>
      </c>
      <c r="DF168" s="279">
        <f t="shared" si="104"/>
        <v>0</v>
      </c>
      <c r="DG168" s="279">
        <f t="shared" si="105"/>
        <v>0</v>
      </c>
      <c r="DH168" s="280">
        <f t="shared" si="122"/>
        <v>0</v>
      </c>
      <c r="DI168" s="280">
        <f t="shared" si="123"/>
        <v>17</v>
      </c>
      <c r="DJ168" s="154">
        <f t="shared" si="94"/>
        <v>515</v>
      </c>
      <c r="DK168" s="279">
        <f t="shared" si="106"/>
        <v>1011</v>
      </c>
      <c r="DL168" s="97"/>
      <c r="DM168" s="154"/>
      <c r="DN168" s="267">
        <f t="shared" si="107"/>
        <v>0</v>
      </c>
      <c r="DO168" s="154">
        <f t="shared" si="108"/>
        <v>0</v>
      </c>
      <c r="DP168" s="154">
        <f t="shared" si="109"/>
        <v>0</v>
      </c>
      <c r="DQ168" s="154">
        <f t="shared" si="110"/>
        <v>0</v>
      </c>
      <c r="DR168" s="154">
        <f t="shared" si="111"/>
        <v>0</v>
      </c>
      <c r="DS168" s="154">
        <f t="shared" si="112"/>
        <v>0</v>
      </c>
      <c r="DT168" s="154">
        <f t="shared" si="113"/>
        <v>0</v>
      </c>
      <c r="DU168" s="154">
        <f t="shared" si="114"/>
        <v>0</v>
      </c>
      <c r="DV168" s="154">
        <f t="shared" si="115"/>
        <v>0</v>
      </c>
      <c r="DW168" s="154">
        <f t="shared" si="116"/>
        <v>0</v>
      </c>
      <c r="DX168" s="154">
        <f t="shared" si="117"/>
        <v>0</v>
      </c>
      <c r="DY168" s="154">
        <f t="shared" si="118"/>
        <v>0</v>
      </c>
      <c r="DZ168" s="154">
        <f t="shared" si="119"/>
        <v>0</v>
      </c>
      <c r="EA168" s="154">
        <f t="shared" si="120"/>
        <v>0</v>
      </c>
      <c r="EB168" s="264">
        <f t="shared" si="124"/>
        <v>0</v>
      </c>
      <c r="EC168" s="264">
        <f t="shared" si="125"/>
        <v>17</v>
      </c>
      <c r="ED168" s="154">
        <f t="shared" si="95"/>
        <v>515</v>
      </c>
    </row>
    <row r="169" spans="2:134" ht="13" thickBot="1" x14ac:dyDescent="0.3">
      <c r="B169" s="131">
        <v>71</v>
      </c>
      <c r="C169" s="50">
        <f t="shared" si="84"/>
        <v>10</v>
      </c>
      <c r="D169" s="50">
        <f t="shared" si="96"/>
        <v>0</v>
      </c>
      <c r="E169" s="97"/>
      <c r="F169" s="2">
        <f t="shared" si="121"/>
        <v>164</v>
      </c>
      <c r="G169" s="487">
        <v>4028</v>
      </c>
      <c r="H169" s="98">
        <f>15- COUNTIF(L169:AC169,"#N/A")</f>
        <v>0</v>
      </c>
      <c r="I169" s="131">
        <f>SUM(AH169:AY169)+SUM(BE169:BT169)</f>
        <v>17</v>
      </c>
      <c r="J169" s="398">
        <f>DI169</f>
        <v>17</v>
      </c>
      <c r="K169" s="456" t="str">
        <f>IF(ISNUMBER(MATCH(G169,'[4]OPR data'!$A$3:$A$2900,0)),"Y","N")</f>
        <v>Y</v>
      </c>
      <c r="L169" s="110"/>
      <c r="M169" s="233"/>
      <c r="N169" s="469" t="e">
        <f>(INDEX(Finish_table!R$4:R$83,MATCH('16 Year_History_Results'!$G169,Finish_table!S$4:S$83,0),1))</f>
        <v>#N/A</v>
      </c>
      <c r="O169" s="233" t="e">
        <f>(INDEX(Finish_table!Z$4:Z$99,MATCH('16 Year_History_Results'!$G169,Finish_table!AA$4:AA$99,0),1))</f>
        <v>#N/A</v>
      </c>
      <c r="P169" s="233" t="e">
        <f>(INDEX(Finish_table!AI$4:AI$99,MATCH('16 Year_History_Results'!$G169,Finish_table!AJ$4:AJ$99,0),1))</f>
        <v>#N/A</v>
      </c>
      <c r="Q169" s="233" t="e">
        <f>(INDEX(Finish_table!AR$4:AR$99,MATCH('16 Year_History_Results'!$G169,Finish_table!AS$4:AS$99,0),1))</f>
        <v>#N/A</v>
      </c>
      <c r="R169" s="233" t="e">
        <f>(INDEX(Finish_table!BA$4:BA$99,MATCH('16 Year_History_Results'!$G169,Finish_table!BB$4:BB$99,0),1))</f>
        <v>#N/A</v>
      </c>
      <c r="S169" s="233" t="e">
        <f>(INDEX(Finish_table!BJ$4:BJ$99,MATCH('16 Year_History_Results'!$G169,Finish_table!BK$4:BK$99,0),1))</f>
        <v>#N/A</v>
      </c>
      <c r="T169" s="233" t="e">
        <f>(INDEX(Finish_table!BS$4:BS$99,MATCH('16 Year_History_Results'!$G169,Finish_table!BT$4:BT$99,0),1))</f>
        <v>#N/A</v>
      </c>
      <c r="U169" s="233" t="e">
        <f>(INDEX(Finish_table!CB$4:CB$99,MATCH('16 Year_History_Results'!$G169,Finish_table!CC$4:CC$99,0),1))</f>
        <v>#N/A</v>
      </c>
      <c r="V169" s="233" t="e">
        <f>(INDEX(Finish_table!CK$4:CK$99,MATCH('16 Year_History_Results'!$G169,Finish_table!CL$4:CL$99,0),1))</f>
        <v>#N/A</v>
      </c>
      <c r="W169" s="233" t="e">
        <f>(INDEX(Finish_table!CT$4:CT$99,MATCH('16 Year_History_Results'!$G169,Finish_table!CU$4:CU$99,0),1))</f>
        <v>#N/A</v>
      </c>
      <c r="X169" s="233" t="e">
        <f>(INDEX(Finish_table!DC$4:DC$99,MATCH('16 Year_History_Results'!$G169,Finish_table!DD$4:DD$99,0),1))</f>
        <v>#N/A</v>
      </c>
      <c r="Y169" s="233" t="e">
        <f>(INDEX(Finish_table!DL$4:DL$99,MATCH('16 Year_History_Results'!$G169,Finish_table!DM$4:DM$99,0),1))</f>
        <v>#N/A</v>
      </c>
      <c r="Z169" s="233" t="e">
        <f>(INDEX(Finish_table!DU$4:DU$99,MATCH('16 Year_History_Results'!$G169,Finish_table!DV$4:DV$99,0),1))</f>
        <v>#N/A</v>
      </c>
      <c r="AA169" s="233" t="e">
        <f>(INDEX(Finish_table!ED$4:ED$140,MATCH('16 Year_History_Results'!$G169,Finish_table!EE$4:EE$140,0),1))</f>
        <v>#N/A</v>
      </c>
      <c r="AB169" s="233" t="e">
        <f>(INDEX(Finish_table!EM$4:EM$224,MATCH('16 Year_History_Results'!$G169,Finish_table!EN$4:EN$224,0),1))</f>
        <v>#N/A</v>
      </c>
      <c r="AC169" s="253" t="str">
        <f>(INDEX(Finish_table!EW$4:EW$224,MATCH('16 Year_History_Results'!$G169,Finish_table!EX$4:EX$224,0),1))</f>
        <v>SF</v>
      </c>
      <c r="AD169" s="2"/>
      <c r="AE169" s="97"/>
      <c r="AG169">
        <f t="shared" si="85"/>
        <v>4028</v>
      </c>
      <c r="AH169" s="110"/>
      <c r="AI169" s="2"/>
      <c r="AJ169" s="146">
        <f>INDEX('2001'!$C$44:$C$140,'16 Year_History_Results'!BZ169)</f>
        <v>0</v>
      </c>
      <c r="AK169" s="2">
        <f>INDEX('2002'!$C$44:$C$140,'16 Year_History_Results'!CA169)</f>
        <v>0</v>
      </c>
      <c r="AL169" s="2">
        <f>INDEX('2003'!$C$44:$C$140,'16 Year_History_Results'!CB169)</f>
        <v>0</v>
      </c>
      <c r="AM169" s="2">
        <f>INDEX('2004'!$C$44:$C$140,'16 Year_History_Results'!CC169)</f>
        <v>0</v>
      </c>
      <c r="AN169" s="2">
        <f>INDEX('2005'!$C$44:$C$140,'16 Year_History_Results'!CD169)</f>
        <v>0</v>
      </c>
      <c r="AO169" s="2">
        <f>INDEX('2006'!$C$44:$C$140,'16 Year_History_Results'!CE169)</f>
        <v>0</v>
      </c>
      <c r="AP169" s="2">
        <f>INDEX('2007'!$C$44:$C$140,'16 Year_History_Results'!CF169)</f>
        <v>0</v>
      </c>
      <c r="AQ169" s="2">
        <f>INDEX('2008'!$C$44:$C$140,'16 Year_History_Results'!CG169)</f>
        <v>0</v>
      </c>
      <c r="AR169" s="2">
        <f>INDEX('2009'!$C$44:$C$140,'16 Year_History_Results'!CH169)</f>
        <v>0</v>
      </c>
      <c r="AS169" s="2">
        <f>INDEX('2010'!$C$44:$C$140,'16 Year_History_Results'!CI169)</f>
        <v>0</v>
      </c>
      <c r="AT169" s="2">
        <f>INDEX('2011'!$C$44:$C$140,'16 Year_History_Results'!CJ169)</f>
        <v>0</v>
      </c>
      <c r="AU169" s="2">
        <f>INDEX('2012'!$C$44:$C$140,'16 Year_History_Results'!CK169)</f>
        <v>0</v>
      </c>
      <c r="AV169" s="2">
        <f>INDEX('2013'!$C$44:$C$140,'16 Year_History_Results'!CL169)</f>
        <v>0</v>
      </c>
      <c r="AW169" s="2">
        <f>INDEX('2014'!$C$52:$C$180,'16 Year_History_Results'!CM169)</f>
        <v>0</v>
      </c>
      <c r="AX169" s="2">
        <f>INDEX('2015'!$E$52:$E$308,'16 Year_History_Results'!CN169)</f>
        <v>0</v>
      </c>
      <c r="AY169" s="147">
        <f>INDEX('2016'!$E$52:$E$308,'16 Year_History_Results'!CO169)</f>
        <v>10</v>
      </c>
      <c r="AZ169" s="2"/>
      <c r="BA169" s="2"/>
      <c r="BB169">
        <f t="shared" si="97"/>
        <v>4028</v>
      </c>
      <c r="BC169" s="110"/>
      <c r="BD169" s="2"/>
      <c r="BE169" s="146">
        <f>INDEX('2001'!$B$44:$B$140,'16 Year_History_Results'!BZ169)</f>
        <v>0</v>
      </c>
      <c r="BF169" s="2">
        <f>INDEX('2002'!$B$44:$B$140,'16 Year_History_Results'!CA169)</f>
        <v>0</v>
      </c>
      <c r="BG169" s="2">
        <f>INDEX('2003'!$B$44:$B$140,'16 Year_History_Results'!CB169)</f>
        <v>0</v>
      </c>
      <c r="BH169" s="2">
        <f>INDEX('2004'!$B$44:$B$140,'16 Year_History_Results'!CC169)</f>
        <v>0</v>
      </c>
      <c r="BI169" s="2">
        <f>INDEX('2005'!$B$44:$B$140,'16 Year_History_Results'!CD169)</f>
        <v>0</v>
      </c>
      <c r="BJ169" s="2">
        <f>INDEX('2006'!$B$44:$B$140,'16 Year_History_Results'!CE169)</f>
        <v>0</v>
      </c>
      <c r="BK169" s="2">
        <f>INDEX('2007'!$B$44:$B$140,'16 Year_History_Results'!CF169)</f>
        <v>0</v>
      </c>
      <c r="BL169" s="2">
        <f>INDEX('2008'!$B$44:$B$140,'16 Year_History_Results'!CG169)</f>
        <v>0</v>
      </c>
      <c r="BM169" s="2">
        <f>INDEX('2009'!$B$44:$B$140,'16 Year_History_Results'!CH169)</f>
        <v>0</v>
      </c>
      <c r="BN169" s="2">
        <f>INDEX('2010'!$B$44:$B$140,'16 Year_History_Results'!CI169)</f>
        <v>0</v>
      </c>
      <c r="BO169" s="2">
        <f>INDEX('2011'!$B$44:$B$140,'16 Year_History_Results'!CJ169)</f>
        <v>0</v>
      </c>
      <c r="BP169" s="2">
        <f>INDEX('2012'!$B$44:$B$140,'16 Year_History_Results'!CK169)</f>
        <v>0</v>
      </c>
      <c r="BQ169" s="2">
        <f>INDEX('2013'!$B$44:$B$140,'16 Year_History_Results'!CL169)</f>
        <v>0</v>
      </c>
      <c r="BR169" s="2">
        <f>INDEX('2014'!$B$52:$B$180,'16 Year_History_Results'!CM169)</f>
        <v>0</v>
      </c>
      <c r="BS169" s="147">
        <f>INDEX('2015'!$B$52:$B$308,'16 Year_History_Results'!CN169)</f>
        <v>0</v>
      </c>
      <c r="BT169" s="147">
        <f>INDEX('2016'!$B$52:$B$308,'16 Year_History_Results'!CO169)</f>
        <v>7</v>
      </c>
      <c r="BW169">
        <f t="shared" si="98"/>
        <v>4028</v>
      </c>
      <c r="BX169" s="110"/>
      <c r="BY169" s="2"/>
      <c r="BZ169" s="146">
        <f>IF(ISNA(MATCH($BW169,'2001'!$A$44:$A$139,0)),97,MATCH($BW169,'2001'!$A$44:$A$139,0))</f>
        <v>97</v>
      </c>
      <c r="CA169" s="2">
        <f>IF(ISNA(MATCH($BW169,'2002'!$A$44:$A$139,0)),97,MATCH($BW169,'2002'!$A$44:$A$139,0))</f>
        <v>97</v>
      </c>
      <c r="CB169" s="2">
        <f>IF(ISNA(MATCH($BW169,'2003'!$A$44:$A$139,0)),97,MATCH($BW169,'2003'!$A$44:$A$139,0))</f>
        <v>97</v>
      </c>
      <c r="CC169" s="2">
        <f>IF(ISNA(MATCH($BW169,'2004'!$A$44:$A$139,0)),97,MATCH($BW169,'2004'!$A$44:$A$139,0))</f>
        <v>97</v>
      </c>
      <c r="CD169" s="2">
        <f>IF(ISNA(MATCH($BW169,'2005'!$A$44:$A$139,0)),97,MATCH($BW169,'2005'!$A$44:$A$139,0))</f>
        <v>97</v>
      </c>
      <c r="CE169" s="2">
        <f>IF(ISNA(MATCH($BW169,'2006'!$A$44:$A$139,0)),97,MATCH($BW169,'2006'!$A$44:$A$139,0))</f>
        <v>97</v>
      </c>
      <c r="CF169" s="2">
        <f>IF(ISNA(MATCH($BW169,'2007'!$A$44:$A$139,0)),97,MATCH($BW169,'2007'!$A$44:$A$139,0))</f>
        <v>97</v>
      </c>
      <c r="CG169" s="2">
        <f>IF(ISNA(MATCH($BW169,'2008'!$A$44:$A$139,0)),97,MATCH($BW169,'2008'!$A$44:$A$139,0))</f>
        <v>97</v>
      </c>
      <c r="CH169" s="2">
        <f>IF(ISNA(MATCH($BW169,'2009'!$A$44:$A$139,0)),97,MATCH($BW169,'2009'!$A$44:$A$139,0))</f>
        <v>97</v>
      </c>
      <c r="CI169" s="2">
        <f>IF(ISNA(MATCH($BW169,'2010'!$A$44:$A$139,0)),97,MATCH($BW169,'2010'!$A$44:$A$139,0))</f>
        <v>97</v>
      </c>
      <c r="CJ169" s="2">
        <f>IF(ISNA(MATCH($BW169,'2011'!$A$44:$A$139,0)),97,MATCH($BW169,'2011'!$A$44:$A$139,0))</f>
        <v>97</v>
      </c>
      <c r="CK169" s="2">
        <f>IF(ISNA(MATCH($BW169,'2012'!$A$44:$A$139,0)),97,MATCH($BW169,'2012'!$A$44:$A$139,0))</f>
        <v>97</v>
      </c>
      <c r="CL169" s="2">
        <f>IF(ISNA(MATCH($BW169,'2013'!$A$44:$A$139,0)),97,MATCH($BW169,'2013'!$A$44:$A$139,0))</f>
        <v>97</v>
      </c>
      <c r="CM169" s="2">
        <f>IF(ISNA(MATCH($BW169,'2014'!$A$52:$A$179,0)),129,MATCH($BW169,'2014'!$A$52:$A$179,0))</f>
        <v>129</v>
      </c>
      <c r="CN169" s="147">
        <f>IF(ISNA(MATCH($BW169,'2015'!$A$52:$A$307,0)),257,MATCH($BW169,'2015'!$A$52:$A$307,0))</f>
        <v>219</v>
      </c>
      <c r="CO169" s="147">
        <f>IF(ISNA(MATCH($BW169,'2016'!$A$52:$A$307,0)),257,MATCH($BW169,'2016'!$A$52:$A$307,0))</f>
        <v>214</v>
      </c>
      <c r="CQ169">
        <f t="shared" si="99"/>
        <v>4028</v>
      </c>
      <c r="CR169" s="281"/>
      <c r="CS169" s="279"/>
      <c r="CT169" s="278">
        <f t="shared" si="100"/>
        <v>0</v>
      </c>
      <c r="CU169" s="279">
        <f t="shared" si="86"/>
        <v>0</v>
      </c>
      <c r="CV169" s="279">
        <f t="shared" si="87"/>
        <v>0</v>
      </c>
      <c r="CW169" s="279">
        <f t="shared" si="88"/>
        <v>0</v>
      </c>
      <c r="CX169" s="279">
        <f t="shared" si="89"/>
        <v>0</v>
      </c>
      <c r="CY169" s="279">
        <f t="shared" si="90"/>
        <v>0</v>
      </c>
      <c r="CZ169" s="279">
        <f t="shared" si="91"/>
        <v>0</v>
      </c>
      <c r="DA169" s="279">
        <f t="shared" si="92"/>
        <v>0</v>
      </c>
      <c r="DB169" s="279">
        <f t="shared" si="93"/>
        <v>0</v>
      </c>
      <c r="DC169" s="279">
        <f t="shared" si="101"/>
        <v>0</v>
      </c>
      <c r="DD169" s="279">
        <f t="shared" si="102"/>
        <v>0</v>
      </c>
      <c r="DE169" s="279">
        <f t="shared" si="103"/>
        <v>0</v>
      </c>
      <c r="DF169" s="279">
        <f t="shared" si="104"/>
        <v>0</v>
      </c>
      <c r="DG169" s="279">
        <f t="shared" si="105"/>
        <v>0</v>
      </c>
      <c r="DH169" s="280">
        <f t="shared" si="122"/>
        <v>0</v>
      </c>
      <c r="DI169" s="280">
        <f t="shared" si="123"/>
        <v>17</v>
      </c>
      <c r="DJ169" s="154">
        <f t="shared" si="94"/>
        <v>515</v>
      </c>
      <c r="DK169" s="279">
        <f t="shared" si="106"/>
        <v>4028</v>
      </c>
      <c r="DL169" s="97"/>
      <c r="DM169" s="154"/>
      <c r="DN169" s="267">
        <f t="shared" si="107"/>
        <v>0</v>
      </c>
      <c r="DO169" s="154">
        <f t="shared" si="108"/>
        <v>0</v>
      </c>
      <c r="DP169" s="154">
        <f t="shared" si="109"/>
        <v>0</v>
      </c>
      <c r="DQ169" s="154">
        <f t="shared" si="110"/>
        <v>0</v>
      </c>
      <c r="DR169" s="154">
        <f t="shared" si="111"/>
        <v>0</v>
      </c>
      <c r="DS169" s="154">
        <f t="shared" si="112"/>
        <v>0</v>
      </c>
      <c r="DT169" s="154">
        <f t="shared" si="113"/>
        <v>0</v>
      </c>
      <c r="DU169" s="154">
        <f t="shared" si="114"/>
        <v>0</v>
      </c>
      <c r="DV169" s="154">
        <f t="shared" si="115"/>
        <v>0</v>
      </c>
      <c r="DW169" s="154">
        <f t="shared" si="116"/>
        <v>0</v>
      </c>
      <c r="DX169" s="154">
        <f t="shared" si="117"/>
        <v>0</v>
      </c>
      <c r="DY169" s="154">
        <f t="shared" si="118"/>
        <v>0</v>
      </c>
      <c r="DZ169" s="154">
        <f t="shared" si="119"/>
        <v>0</v>
      </c>
      <c r="EA169" s="154">
        <f t="shared" si="120"/>
        <v>0</v>
      </c>
      <c r="EB169" s="264">
        <f t="shared" si="124"/>
        <v>0</v>
      </c>
      <c r="EC169" s="264">
        <f t="shared" si="125"/>
        <v>17</v>
      </c>
      <c r="ED169" s="154">
        <f t="shared" si="95"/>
        <v>515</v>
      </c>
    </row>
    <row r="170" spans="2:134" ht="13" thickBot="1" x14ac:dyDescent="0.3">
      <c r="B170" s="131">
        <v>71</v>
      </c>
      <c r="C170" s="50">
        <f t="shared" si="84"/>
        <v>11</v>
      </c>
      <c r="D170" s="50">
        <f t="shared" si="96"/>
        <v>11</v>
      </c>
      <c r="E170" s="97"/>
      <c r="F170" s="2">
        <f t="shared" si="121"/>
        <v>165</v>
      </c>
      <c r="G170" s="494">
        <v>399</v>
      </c>
      <c r="H170" s="98">
        <f>15- COUNTIF(L170:AC170,"#N/A")</f>
        <v>5</v>
      </c>
      <c r="I170" s="131">
        <f>SUM(AH170:AY170)+SUM(BE170:BT170)</f>
        <v>98</v>
      </c>
      <c r="J170" s="398">
        <f>DI170</f>
        <v>16.937802477961814</v>
      </c>
      <c r="K170" s="456" t="str">
        <f>IF(ISNUMBER(MATCH(G170,'[4]OPR data'!$A$3:$A$2900,0)),"Y","N")</f>
        <v>Y</v>
      </c>
      <c r="L170" s="110"/>
      <c r="M170" s="233"/>
      <c r="N170" s="469" t="e">
        <f>(INDEX(Finish_table!R$4:R$83,MATCH('16 Year_History_Results'!$G170,Finish_table!S$4:S$83,0),1))</f>
        <v>#N/A</v>
      </c>
      <c r="O170" s="233" t="str">
        <f>(INDEX(Finish_table!Z$4:Z$99,MATCH('16 Year_History_Results'!$G170,Finish_table!AA$4:AA$99,0),1))</f>
        <v>QF</v>
      </c>
      <c r="P170" s="233" t="e">
        <f>(INDEX(Finish_table!AI$4:AI$99,MATCH('16 Year_History_Results'!$G170,Finish_table!AJ$4:AJ$99,0),1))</f>
        <v>#N/A</v>
      </c>
      <c r="Q170" s="233" t="e">
        <f>(INDEX(Finish_table!AR$4:AR$99,MATCH('16 Year_History_Results'!$G170,Finish_table!AS$4:AS$99,0),1))</f>
        <v>#N/A</v>
      </c>
      <c r="R170" s="233" t="e">
        <f>(INDEX(Finish_table!BA$4:BA$99,MATCH('16 Year_History_Results'!$G170,Finish_table!BB$4:BB$99,0),1))</f>
        <v>#N/A</v>
      </c>
      <c r="S170" s="233" t="e">
        <f>(INDEX(Finish_table!BJ$4:BJ$99,MATCH('16 Year_History_Results'!$G170,Finish_table!BK$4:BK$99,0),1))</f>
        <v>#N/A</v>
      </c>
      <c r="T170" s="233" t="e">
        <f>(INDEX(Finish_table!BS$4:BS$99,MATCH('16 Year_History_Results'!$G170,Finish_table!BT$4:BT$99,0),1))</f>
        <v>#N/A</v>
      </c>
      <c r="U170" s="233" t="e">
        <f>(INDEX(Finish_table!CB$4:CB$99,MATCH('16 Year_History_Results'!$G170,Finish_table!CC$4:CC$99,0),1))</f>
        <v>#N/A</v>
      </c>
      <c r="V170" s="233" t="str">
        <f>(INDEX(Finish_table!CK$4:CK$99,MATCH('16 Year_History_Results'!$G170,Finish_table!CL$4:CL$99,0),1))</f>
        <v>F</v>
      </c>
      <c r="W170" s="233" t="str">
        <f>(INDEX(Finish_table!CT$4:CT$99,MATCH('16 Year_History_Results'!$G170,Finish_table!CU$4:CU$99,0),1))</f>
        <v>QF</v>
      </c>
      <c r="X170" s="233" t="str">
        <f>(INDEX(Finish_table!DC$4:DC$99,MATCH('16 Year_History_Results'!$G170,Finish_table!DD$4:DD$99,0),1))</f>
        <v>SF</v>
      </c>
      <c r="Y170" s="233" t="e">
        <f>(INDEX(Finish_table!DL$4:DL$99,MATCH('16 Year_History_Results'!$G170,Finish_table!DM$4:DM$99,0),1))</f>
        <v>#N/A</v>
      </c>
      <c r="Z170" s="233" t="e">
        <f>(INDEX(Finish_table!DU$4:DU$99,MATCH('16 Year_History_Results'!$G170,Finish_table!DV$4:DV$99,0),1))</f>
        <v>#N/A</v>
      </c>
      <c r="AA170" s="233" t="str">
        <f>(INDEX(Finish_table!ED$4:ED$140,MATCH('16 Year_History_Results'!$G170,Finish_table!EE$4:EE$140,0),1))</f>
        <v>QF</v>
      </c>
      <c r="AB170" s="233" t="str">
        <f>(INDEX(Finish_table!EM$4:EM$224,MATCH('16 Year_History_Results'!$G170,Finish_table!EN$4:EN$224,0),1))</f>
        <v>QF</v>
      </c>
      <c r="AC170" s="253" t="e">
        <f>(INDEX(Finish_table!EW$4:EW$224,MATCH('16 Year_History_Results'!$G170,Finish_table!EX$4:EX$224,0),1))</f>
        <v>#N/A</v>
      </c>
      <c r="AD170" s="2"/>
      <c r="AE170" s="97"/>
      <c r="AG170">
        <f t="shared" si="85"/>
        <v>399</v>
      </c>
      <c r="AH170" s="110"/>
      <c r="AI170" s="2"/>
      <c r="AJ170" s="146">
        <f>INDEX('2001'!$C$44:$C$140,'16 Year_History_Results'!BZ170)</f>
        <v>0</v>
      </c>
      <c r="AK170" s="2">
        <f>INDEX('2002'!$C$44:$C$140,'16 Year_History_Results'!CA170)</f>
        <v>0</v>
      </c>
      <c r="AL170" s="2">
        <f>INDEX('2003'!$C$44:$C$140,'16 Year_History_Results'!CB170)</f>
        <v>0</v>
      </c>
      <c r="AM170" s="2">
        <f>INDEX('2004'!$C$44:$C$140,'16 Year_History_Results'!CC170)</f>
        <v>0</v>
      </c>
      <c r="AN170" s="2">
        <f>INDEX('2005'!$C$44:$C$140,'16 Year_History_Results'!CD170)</f>
        <v>0</v>
      </c>
      <c r="AO170" s="2">
        <f>INDEX('2006'!$C$44:$C$140,'16 Year_History_Results'!CE170)</f>
        <v>0</v>
      </c>
      <c r="AP170" s="2">
        <f>INDEX('2007'!$C$44:$C$140,'16 Year_History_Results'!CF170)</f>
        <v>0</v>
      </c>
      <c r="AQ170" s="2">
        <f>INDEX('2008'!$C$44:$C$140,'16 Year_History_Results'!CG170)</f>
        <v>0</v>
      </c>
      <c r="AR170" s="2">
        <f>INDEX('2009'!$C$44:$C$140,'16 Year_History_Results'!CH170)</f>
        <v>20</v>
      </c>
      <c r="AS170" s="2">
        <f>INDEX('2010'!$C$44:$C$140,'16 Year_History_Results'!CI170)</f>
        <v>0</v>
      </c>
      <c r="AT170" s="2">
        <f>INDEX('2011'!$C$44:$C$140,'16 Year_History_Results'!CJ170)</f>
        <v>10</v>
      </c>
      <c r="AU170" s="2">
        <f>INDEX('2012'!$C$44:$C$140,'16 Year_History_Results'!CK170)</f>
        <v>0</v>
      </c>
      <c r="AV170" s="2">
        <f>INDEX('2013'!$C$44:$C$140,'16 Year_History_Results'!CL170)</f>
        <v>0</v>
      </c>
      <c r="AW170" s="2">
        <f>INDEX('2014'!$C$52:$C$180,'16 Year_History_Results'!CM170)</f>
        <v>0</v>
      </c>
      <c r="AX170" s="2">
        <f>INDEX('2015'!$E$52:$E$308,'16 Year_History_Results'!CN170)</f>
        <v>0</v>
      </c>
      <c r="AY170" s="147">
        <f>INDEX('2016'!$E$52:$E$308,'16 Year_History_Results'!CO170)</f>
        <v>0</v>
      </c>
      <c r="AZ170" s="2"/>
      <c r="BA170" s="2"/>
      <c r="BB170">
        <f t="shared" si="97"/>
        <v>399</v>
      </c>
      <c r="BC170" s="110"/>
      <c r="BD170" s="2"/>
      <c r="BE170" s="146">
        <f>INDEX('2001'!$B$44:$B$140,'16 Year_History_Results'!BZ170)</f>
        <v>0</v>
      </c>
      <c r="BF170" s="2">
        <f>INDEX('2002'!$B$44:$B$140,'16 Year_History_Results'!CA170)</f>
        <v>11</v>
      </c>
      <c r="BG170" s="2">
        <f>INDEX('2003'!$B$44:$B$140,'16 Year_History_Results'!CB170)</f>
        <v>0</v>
      </c>
      <c r="BH170" s="2">
        <f>INDEX('2004'!$B$44:$B$140,'16 Year_History_Results'!CC170)</f>
        <v>0</v>
      </c>
      <c r="BI170" s="2">
        <f>INDEX('2005'!$B$44:$B$140,'16 Year_History_Results'!CD170)</f>
        <v>0</v>
      </c>
      <c r="BJ170" s="2">
        <f>INDEX('2006'!$B$44:$B$140,'16 Year_History_Results'!CE170)</f>
        <v>0</v>
      </c>
      <c r="BK170" s="2">
        <f>INDEX('2007'!$B$44:$B$140,'16 Year_History_Results'!CF170)</f>
        <v>0</v>
      </c>
      <c r="BL170" s="2">
        <f>INDEX('2008'!$B$44:$B$140,'16 Year_History_Results'!CG170)</f>
        <v>0</v>
      </c>
      <c r="BM170" s="2">
        <f>INDEX('2009'!$B$44:$B$140,'16 Year_History_Results'!CH170)</f>
        <v>13</v>
      </c>
      <c r="BN170" s="2">
        <f>INDEX('2010'!$B$44:$B$140,'16 Year_History_Results'!CI170)</f>
        <v>8</v>
      </c>
      <c r="BO170" s="2">
        <f>INDEX('2011'!$B$44:$B$140,'16 Year_History_Results'!CJ170)</f>
        <v>14</v>
      </c>
      <c r="BP170" s="2">
        <f>INDEX('2012'!$B$44:$B$140,'16 Year_History_Results'!CK170)</f>
        <v>0</v>
      </c>
      <c r="BQ170" s="2">
        <f>INDEX('2013'!$B$44:$B$140,'16 Year_History_Results'!CL170)</f>
        <v>0</v>
      </c>
      <c r="BR170" s="2">
        <f>INDEX('2014'!$B$52:$B$180,'16 Year_History_Results'!CM170)</f>
        <v>16</v>
      </c>
      <c r="BS170" s="147">
        <f>INDEX('2015'!$B$52:$B$308,'16 Year_History_Results'!CN170)</f>
        <v>6</v>
      </c>
      <c r="BT170" s="147">
        <f>INDEX('2016'!$B$52:$B$308,'16 Year_History_Results'!CO170)</f>
        <v>0</v>
      </c>
      <c r="BW170">
        <f t="shared" si="98"/>
        <v>399</v>
      </c>
      <c r="BX170" s="110"/>
      <c r="BY170" s="2"/>
      <c r="BZ170" s="146">
        <f>IF(ISNA(MATCH($BW170,'2001'!$A$44:$A$139,0)),97,MATCH($BW170,'2001'!$A$44:$A$139,0))</f>
        <v>97</v>
      </c>
      <c r="CA170" s="2">
        <f>IF(ISNA(MATCH($BW170,'2002'!$A$44:$A$139,0)),97,MATCH($BW170,'2002'!$A$44:$A$139,0))</f>
        <v>77</v>
      </c>
      <c r="CB170" s="2">
        <f>IF(ISNA(MATCH($BW170,'2003'!$A$44:$A$139,0)),97,MATCH($BW170,'2003'!$A$44:$A$139,0))</f>
        <v>97</v>
      </c>
      <c r="CC170" s="2">
        <f>IF(ISNA(MATCH($BW170,'2004'!$A$44:$A$139,0)),97,MATCH($BW170,'2004'!$A$44:$A$139,0))</f>
        <v>97</v>
      </c>
      <c r="CD170" s="2">
        <f>IF(ISNA(MATCH($BW170,'2005'!$A$44:$A$139,0)),97,MATCH($BW170,'2005'!$A$44:$A$139,0))</f>
        <v>97</v>
      </c>
      <c r="CE170" s="2">
        <f>IF(ISNA(MATCH($BW170,'2006'!$A$44:$A$139,0)),97,MATCH($BW170,'2006'!$A$44:$A$139,0))</f>
        <v>97</v>
      </c>
      <c r="CF170" s="2">
        <f>IF(ISNA(MATCH($BW170,'2007'!$A$44:$A$139,0)),97,MATCH($BW170,'2007'!$A$44:$A$139,0))</f>
        <v>97</v>
      </c>
      <c r="CG170" s="2">
        <f>IF(ISNA(MATCH($BW170,'2008'!$A$44:$A$139,0)),97,MATCH($BW170,'2008'!$A$44:$A$139,0))</f>
        <v>97</v>
      </c>
      <c r="CH170" s="2">
        <f>IF(ISNA(MATCH($BW170,'2009'!$A$44:$A$139,0)),97,MATCH($BW170,'2009'!$A$44:$A$139,0))</f>
        <v>44</v>
      </c>
      <c r="CI170" s="2">
        <f>IF(ISNA(MATCH($BW170,'2010'!$A$44:$A$139,0)),97,MATCH($BW170,'2010'!$A$44:$A$139,0))</f>
        <v>39</v>
      </c>
      <c r="CJ170" s="2">
        <f>IF(ISNA(MATCH($BW170,'2011'!$A$44:$A$139,0)),97,MATCH($BW170,'2011'!$A$44:$A$139,0))</f>
        <v>36</v>
      </c>
      <c r="CK170" s="2">
        <f>IF(ISNA(MATCH($BW170,'2012'!$A$44:$A$139,0)),97,MATCH($BW170,'2012'!$A$44:$A$139,0))</f>
        <v>97</v>
      </c>
      <c r="CL170" s="2">
        <f>IF(ISNA(MATCH($BW170,'2013'!$A$44:$A$139,0)),97,MATCH($BW170,'2013'!$A$44:$A$139,0))</f>
        <v>97</v>
      </c>
      <c r="CM170" s="2">
        <f>IF(ISNA(MATCH($BW170,'2014'!$A$52:$A$179,0)),129,MATCH($BW170,'2014'!$A$52:$A$179,0))</f>
        <v>35</v>
      </c>
      <c r="CN170" s="147">
        <f>IF(ISNA(MATCH($BW170,'2015'!$A$52:$A$307,0)),257,MATCH($BW170,'2015'!$A$52:$A$307,0))</f>
        <v>58</v>
      </c>
      <c r="CO170" s="147">
        <f>IF(ISNA(MATCH($BW170,'2016'!$A$52:$A$307,0)),257,MATCH($BW170,'2016'!$A$52:$A$307,0))</f>
        <v>257</v>
      </c>
      <c r="CQ170">
        <f t="shared" si="99"/>
        <v>399</v>
      </c>
      <c r="CR170" s="281"/>
      <c r="CS170" s="279"/>
      <c r="CT170" s="278">
        <f t="shared" si="100"/>
        <v>0</v>
      </c>
      <c r="CU170" s="279">
        <f t="shared" si="86"/>
        <v>11</v>
      </c>
      <c r="CV170" s="279">
        <f t="shared" si="87"/>
        <v>7.3325999999999993</v>
      </c>
      <c r="CW170" s="279">
        <f t="shared" si="88"/>
        <v>4.8879111599999989</v>
      </c>
      <c r="CX170" s="279">
        <f t="shared" si="89"/>
        <v>3.2582815792559989</v>
      </c>
      <c r="CY170" s="279">
        <f t="shared" si="90"/>
        <v>2.1719705007320487</v>
      </c>
      <c r="CZ170" s="279">
        <f t="shared" si="91"/>
        <v>1.4478355357879835</v>
      </c>
      <c r="DA170" s="279">
        <f t="shared" si="92"/>
        <v>0.96512716815626975</v>
      </c>
      <c r="DB170" s="279">
        <f t="shared" si="93"/>
        <v>33.643353770292968</v>
      </c>
      <c r="DC170" s="279">
        <f t="shared" si="101"/>
        <v>30.426659623277292</v>
      </c>
      <c r="DD170" s="279">
        <f t="shared" si="102"/>
        <v>44.282411304876646</v>
      </c>
      <c r="DE170" s="279">
        <f t="shared" si="103"/>
        <v>29.518655375830772</v>
      </c>
      <c r="DF170" s="279">
        <f t="shared" si="104"/>
        <v>19.677135673528792</v>
      </c>
      <c r="DG170" s="279">
        <f t="shared" si="105"/>
        <v>29.116778639974292</v>
      </c>
      <c r="DH170" s="280">
        <f t="shared" si="122"/>
        <v>25.409244641406861</v>
      </c>
      <c r="DI170" s="280">
        <f t="shared" si="123"/>
        <v>16.937802477961814</v>
      </c>
      <c r="DJ170" s="154">
        <f t="shared" si="94"/>
        <v>99</v>
      </c>
      <c r="DK170" s="279">
        <f t="shared" si="106"/>
        <v>399</v>
      </c>
      <c r="DL170" s="97"/>
      <c r="DM170" s="154"/>
      <c r="DN170" s="267">
        <f t="shared" si="107"/>
        <v>0</v>
      </c>
      <c r="DO170" s="154">
        <f t="shared" si="108"/>
        <v>11</v>
      </c>
      <c r="DP170" s="154">
        <f t="shared" si="109"/>
        <v>11</v>
      </c>
      <c r="DQ170" s="154">
        <f t="shared" si="110"/>
        <v>11</v>
      </c>
      <c r="DR170" s="154">
        <f t="shared" si="111"/>
        <v>11</v>
      </c>
      <c r="DS170" s="154">
        <f t="shared" si="112"/>
        <v>11</v>
      </c>
      <c r="DT170" s="154">
        <f t="shared" si="113"/>
        <v>11</v>
      </c>
      <c r="DU170" s="154">
        <f t="shared" si="114"/>
        <v>11</v>
      </c>
      <c r="DV170" s="154">
        <f t="shared" si="115"/>
        <v>44</v>
      </c>
      <c r="DW170" s="154">
        <f t="shared" si="116"/>
        <v>52</v>
      </c>
      <c r="DX170" s="154">
        <f t="shared" si="117"/>
        <v>76</v>
      </c>
      <c r="DY170" s="154">
        <f t="shared" si="118"/>
        <v>76</v>
      </c>
      <c r="DZ170" s="154">
        <f t="shared" si="119"/>
        <v>76</v>
      </c>
      <c r="EA170" s="154">
        <f t="shared" si="120"/>
        <v>92</v>
      </c>
      <c r="EB170" s="264">
        <f t="shared" si="124"/>
        <v>98</v>
      </c>
      <c r="EC170" s="264">
        <f t="shared" si="125"/>
        <v>98</v>
      </c>
      <c r="ED170" s="154">
        <f t="shared" si="95"/>
        <v>85</v>
      </c>
    </row>
    <row r="171" spans="2:134" ht="13" thickBot="1" x14ac:dyDescent="0.3">
      <c r="B171" s="131">
        <v>74</v>
      </c>
      <c r="C171" s="50">
        <f t="shared" si="84"/>
        <v>1</v>
      </c>
      <c r="D171" s="50">
        <f t="shared" si="96"/>
        <v>0</v>
      </c>
      <c r="E171" s="97"/>
      <c r="F171" s="2">
        <f t="shared" si="121"/>
        <v>166</v>
      </c>
      <c r="G171" s="487">
        <v>4451</v>
      </c>
      <c r="H171" s="98">
        <f>15- COUNTIF(L171:AC171,"#N/A")</f>
        <v>1</v>
      </c>
      <c r="I171" s="131">
        <f>SUM(AH171:AY171)+SUM(BE171:BT171)</f>
        <v>23</v>
      </c>
      <c r="J171" s="398">
        <f>DI171</f>
        <v>16.665399999999998</v>
      </c>
      <c r="K171" s="456" t="str">
        <f>IF(ISNUMBER(MATCH(G171,'[4]OPR data'!$A$3:$A$2900,0)),"Y","N")</f>
        <v>Y</v>
      </c>
      <c r="L171" s="110"/>
      <c r="M171" s="233"/>
      <c r="N171" s="469" t="e">
        <f>(INDEX(Finish_table!R$4:R$83,MATCH('16 Year_History_Results'!$G171,Finish_table!S$4:S$83,0),1))</f>
        <v>#N/A</v>
      </c>
      <c r="O171" s="233" t="e">
        <f>(INDEX(Finish_table!Z$4:Z$99,MATCH('16 Year_History_Results'!$G171,Finish_table!AA$4:AA$99,0),1))</f>
        <v>#N/A</v>
      </c>
      <c r="P171" s="233" t="e">
        <f>(INDEX(Finish_table!AI$4:AI$99,MATCH('16 Year_History_Results'!$G171,Finish_table!AJ$4:AJ$99,0),1))</f>
        <v>#N/A</v>
      </c>
      <c r="Q171" s="233" t="e">
        <f>(INDEX(Finish_table!AR$4:AR$99,MATCH('16 Year_History_Results'!$G171,Finish_table!AS$4:AS$99,0),1))</f>
        <v>#N/A</v>
      </c>
      <c r="R171" s="233" t="e">
        <f>(INDEX(Finish_table!BA$4:BA$99,MATCH('16 Year_History_Results'!$G171,Finish_table!BB$4:BB$99,0),1))</f>
        <v>#N/A</v>
      </c>
      <c r="S171" s="233" t="e">
        <f>(INDEX(Finish_table!BJ$4:BJ$99,MATCH('16 Year_History_Results'!$G171,Finish_table!BK$4:BK$99,0),1))</f>
        <v>#N/A</v>
      </c>
      <c r="T171" s="233" t="e">
        <f>(INDEX(Finish_table!BS$4:BS$99,MATCH('16 Year_History_Results'!$G171,Finish_table!BT$4:BT$99,0),1))</f>
        <v>#N/A</v>
      </c>
      <c r="U171" s="233" t="e">
        <f>(INDEX(Finish_table!CB$4:CB$99,MATCH('16 Year_History_Results'!$G171,Finish_table!CC$4:CC$99,0),1))</f>
        <v>#N/A</v>
      </c>
      <c r="V171" s="233" t="e">
        <f>(INDEX(Finish_table!CK$4:CK$99,MATCH('16 Year_History_Results'!$G171,Finish_table!CL$4:CL$99,0),1))</f>
        <v>#N/A</v>
      </c>
      <c r="W171" s="233" t="e">
        <f>(INDEX(Finish_table!CT$4:CT$99,MATCH('16 Year_History_Results'!$G171,Finish_table!CU$4:CU$99,0),1))</f>
        <v>#N/A</v>
      </c>
      <c r="X171" s="233" t="e">
        <f>(INDEX(Finish_table!DC$4:DC$99,MATCH('16 Year_History_Results'!$G171,Finish_table!DD$4:DD$99,0),1))</f>
        <v>#N/A</v>
      </c>
      <c r="Y171" s="233" t="e">
        <f>(INDEX(Finish_table!DL$4:DL$99,MATCH('16 Year_History_Results'!$G171,Finish_table!DM$4:DM$99,0),1))</f>
        <v>#N/A</v>
      </c>
      <c r="Z171" s="233" t="e">
        <f>(INDEX(Finish_table!DU$4:DU$99,MATCH('16 Year_History_Results'!$G171,Finish_table!DV$4:DV$99,0),1))</f>
        <v>#N/A</v>
      </c>
      <c r="AA171" s="233" t="e">
        <f>(INDEX(Finish_table!ED$4:ED$140,MATCH('16 Year_History_Results'!$G171,Finish_table!EE$4:EE$140,0),1))</f>
        <v>#N/A</v>
      </c>
      <c r="AB171" s="233" t="str">
        <f>(INDEX(Finish_table!EM$4:EM$224,MATCH('16 Year_History_Results'!$G171,Finish_table!EN$4:EN$224,0),1))</f>
        <v>SF</v>
      </c>
      <c r="AC171" s="253" t="str">
        <f>(INDEX(Finish_table!EW$4:EW$224,MATCH('16 Year_History_Results'!$G171,Finish_table!EX$4:EX$224,0),1))</f>
        <v>QF</v>
      </c>
      <c r="AD171" s="2"/>
      <c r="AE171" s="97"/>
      <c r="AG171">
        <f t="shared" si="85"/>
        <v>4451</v>
      </c>
      <c r="AH171" s="110"/>
      <c r="AI171" s="2"/>
      <c r="AJ171" s="146">
        <f>INDEX('2001'!$C$44:$C$140,'16 Year_History_Results'!BZ171)</f>
        <v>0</v>
      </c>
      <c r="AK171" s="2">
        <f>INDEX('2002'!$C$44:$C$140,'16 Year_History_Results'!CA171)</f>
        <v>0</v>
      </c>
      <c r="AL171" s="2">
        <f>INDEX('2003'!$C$44:$C$140,'16 Year_History_Results'!CB171)</f>
        <v>0</v>
      </c>
      <c r="AM171" s="2">
        <f>INDEX('2004'!$C$44:$C$140,'16 Year_History_Results'!CC171)</f>
        <v>0</v>
      </c>
      <c r="AN171" s="2">
        <f>INDEX('2005'!$C$44:$C$140,'16 Year_History_Results'!CD171)</f>
        <v>0</v>
      </c>
      <c r="AO171" s="2">
        <f>INDEX('2006'!$C$44:$C$140,'16 Year_History_Results'!CE171)</f>
        <v>0</v>
      </c>
      <c r="AP171" s="2">
        <f>INDEX('2007'!$C$44:$C$140,'16 Year_History_Results'!CF171)</f>
        <v>0</v>
      </c>
      <c r="AQ171" s="2">
        <f>INDEX('2008'!$C$44:$C$140,'16 Year_History_Results'!CG171)</f>
        <v>0</v>
      </c>
      <c r="AR171" s="2">
        <f>INDEX('2009'!$C$44:$C$140,'16 Year_History_Results'!CH171)</f>
        <v>0</v>
      </c>
      <c r="AS171" s="2">
        <f>INDEX('2010'!$C$44:$C$140,'16 Year_History_Results'!CI171)</f>
        <v>0</v>
      </c>
      <c r="AT171" s="2">
        <f>INDEX('2011'!$C$44:$C$140,'16 Year_History_Results'!CJ171)</f>
        <v>0</v>
      </c>
      <c r="AU171" s="2">
        <f>INDEX('2012'!$C$44:$C$140,'16 Year_History_Results'!CK171)</f>
        <v>0</v>
      </c>
      <c r="AV171" s="2">
        <f>INDEX('2013'!$C$44:$C$140,'16 Year_History_Results'!CL171)</f>
        <v>0</v>
      </c>
      <c r="AW171" s="2">
        <f>INDEX('2014'!$C$52:$C$180,'16 Year_History_Results'!CM171)</f>
        <v>0</v>
      </c>
      <c r="AX171" s="2">
        <f>INDEX('2015'!$E$52:$E$308,'16 Year_History_Results'!CN171)</f>
        <v>10</v>
      </c>
      <c r="AY171" s="147">
        <f>INDEX('2016'!$E$52:$E$308,'16 Year_History_Results'!CO171)</f>
        <v>0</v>
      </c>
      <c r="AZ171" s="2"/>
      <c r="BA171" s="2"/>
      <c r="BB171">
        <f t="shared" si="97"/>
        <v>4451</v>
      </c>
      <c r="BC171" s="110"/>
      <c r="BD171" s="2"/>
      <c r="BE171" s="146">
        <f>INDEX('2001'!$B$44:$B$140,'16 Year_History_Results'!BZ171)</f>
        <v>0</v>
      </c>
      <c r="BF171" s="2">
        <f>INDEX('2002'!$B$44:$B$140,'16 Year_History_Results'!CA171)</f>
        <v>0</v>
      </c>
      <c r="BG171" s="2">
        <f>INDEX('2003'!$B$44:$B$140,'16 Year_History_Results'!CB171)</f>
        <v>0</v>
      </c>
      <c r="BH171" s="2">
        <f>INDEX('2004'!$B$44:$B$140,'16 Year_History_Results'!CC171)</f>
        <v>0</v>
      </c>
      <c r="BI171" s="2">
        <f>INDEX('2005'!$B$44:$B$140,'16 Year_History_Results'!CD171)</f>
        <v>0</v>
      </c>
      <c r="BJ171" s="2">
        <f>INDEX('2006'!$B$44:$B$140,'16 Year_History_Results'!CE171)</f>
        <v>0</v>
      </c>
      <c r="BK171" s="2">
        <f>INDEX('2007'!$B$44:$B$140,'16 Year_History_Results'!CF171)</f>
        <v>0</v>
      </c>
      <c r="BL171" s="2">
        <f>INDEX('2008'!$B$44:$B$140,'16 Year_History_Results'!CG171)</f>
        <v>0</v>
      </c>
      <c r="BM171" s="2">
        <f>INDEX('2009'!$B$44:$B$140,'16 Year_History_Results'!CH171)</f>
        <v>0</v>
      </c>
      <c r="BN171" s="2">
        <f>INDEX('2010'!$B$44:$B$140,'16 Year_History_Results'!CI171)</f>
        <v>0</v>
      </c>
      <c r="BO171" s="2">
        <f>INDEX('2011'!$B$44:$B$140,'16 Year_History_Results'!CJ171)</f>
        <v>0</v>
      </c>
      <c r="BP171" s="2">
        <f>INDEX('2012'!$B$44:$B$140,'16 Year_History_Results'!CK171)</f>
        <v>0</v>
      </c>
      <c r="BQ171" s="2">
        <f>INDEX('2013'!$B$44:$B$140,'16 Year_History_Results'!CL171)</f>
        <v>0</v>
      </c>
      <c r="BR171" s="2">
        <f>INDEX('2014'!$B$52:$B$180,'16 Year_History_Results'!CM171)</f>
        <v>0</v>
      </c>
      <c r="BS171" s="147">
        <f>INDEX('2015'!$B$52:$B$308,'16 Year_History_Results'!CN171)</f>
        <v>9</v>
      </c>
      <c r="BT171" s="147">
        <f>INDEX('2016'!$B$52:$B$308,'16 Year_History_Results'!CO171)</f>
        <v>4</v>
      </c>
      <c r="BW171">
        <f t="shared" si="98"/>
        <v>4451</v>
      </c>
      <c r="BX171" s="110"/>
      <c r="BY171" s="2"/>
      <c r="BZ171" s="146">
        <f>IF(ISNA(MATCH($BW171,'2001'!$A$44:$A$139,0)),97,MATCH($BW171,'2001'!$A$44:$A$139,0))</f>
        <v>97</v>
      </c>
      <c r="CA171" s="2">
        <f>IF(ISNA(MATCH($BW171,'2002'!$A$44:$A$139,0)),97,MATCH($BW171,'2002'!$A$44:$A$139,0))</f>
        <v>97</v>
      </c>
      <c r="CB171" s="2">
        <f>IF(ISNA(MATCH($BW171,'2003'!$A$44:$A$139,0)),97,MATCH($BW171,'2003'!$A$44:$A$139,0))</f>
        <v>97</v>
      </c>
      <c r="CC171" s="2">
        <f>IF(ISNA(MATCH($BW171,'2004'!$A$44:$A$139,0)),97,MATCH($BW171,'2004'!$A$44:$A$139,0))</f>
        <v>97</v>
      </c>
      <c r="CD171" s="2">
        <f>IF(ISNA(MATCH($BW171,'2005'!$A$44:$A$139,0)),97,MATCH($BW171,'2005'!$A$44:$A$139,0))</f>
        <v>97</v>
      </c>
      <c r="CE171" s="2">
        <f>IF(ISNA(MATCH($BW171,'2006'!$A$44:$A$139,0)),97,MATCH($BW171,'2006'!$A$44:$A$139,0))</f>
        <v>97</v>
      </c>
      <c r="CF171" s="2">
        <f>IF(ISNA(MATCH($BW171,'2007'!$A$44:$A$139,0)),97,MATCH($BW171,'2007'!$A$44:$A$139,0))</f>
        <v>97</v>
      </c>
      <c r="CG171" s="2">
        <f>IF(ISNA(MATCH($BW171,'2008'!$A$44:$A$139,0)),97,MATCH($BW171,'2008'!$A$44:$A$139,0))</f>
        <v>97</v>
      </c>
      <c r="CH171" s="2">
        <f>IF(ISNA(MATCH($BW171,'2009'!$A$44:$A$139,0)),97,MATCH($BW171,'2009'!$A$44:$A$139,0))</f>
        <v>97</v>
      </c>
      <c r="CI171" s="2">
        <f>IF(ISNA(MATCH($BW171,'2010'!$A$44:$A$139,0)),97,MATCH($BW171,'2010'!$A$44:$A$139,0))</f>
        <v>97</v>
      </c>
      <c r="CJ171" s="2">
        <f>IF(ISNA(MATCH($BW171,'2011'!$A$44:$A$139,0)),97,MATCH($BW171,'2011'!$A$44:$A$139,0))</f>
        <v>97</v>
      </c>
      <c r="CK171" s="2">
        <f>IF(ISNA(MATCH($BW171,'2012'!$A$44:$A$139,0)),97,MATCH($BW171,'2012'!$A$44:$A$139,0))</f>
        <v>97</v>
      </c>
      <c r="CL171" s="2">
        <f>IF(ISNA(MATCH($BW171,'2013'!$A$44:$A$139,0)),97,MATCH($BW171,'2013'!$A$44:$A$139,0))</f>
        <v>97</v>
      </c>
      <c r="CM171" s="2">
        <f>IF(ISNA(MATCH($BW171,'2014'!$A$52:$A$179,0)),129,MATCH($BW171,'2014'!$A$52:$A$179,0))</f>
        <v>129</v>
      </c>
      <c r="CN171" s="147">
        <f>IF(ISNA(MATCH($BW171,'2015'!$A$52:$A$307,0)),257,MATCH($BW171,'2015'!$A$52:$A$307,0))</f>
        <v>232</v>
      </c>
      <c r="CO171" s="147">
        <f>IF(ISNA(MATCH($BW171,'2016'!$A$52:$A$307,0)),257,MATCH($BW171,'2016'!$A$52:$A$307,0))</f>
        <v>224</v>
      </c>
      <c r="CQ171">
        <f t="shared" si="99"/>
        <v>4451</v>
      </c>
      <c r="CR171" s="281"/>
      <c r="CS171" s="279"/>
      <c r="CT171" s="278">
        <f t="shared" si="100"/>
        <v>0</v>
      </c>
      <c r="CU171" s="279">
        <f t="shared" si="86"/>
        <v>0</v>
      </c>
      <c r="CV171" s="279">
        <f t="shared" si="87"/>
        <v>0</v>
      </c>
      <c r="CW171" s="279">
        <f t="shared" si="88"/>
        <v>0</v>
      </c>
      <c r="CX171" s="279">
        <f t="shared" si="89"/>
        <v>0</v>
      </c>
      <c r="CY171" s="279">
        <f t="shared" si="90"/>
        <v>0</v>
      </c>
      <c r="CZ171" s="279">
        <f t="shared" si="91"/>
        <v>0</v>
      </c>
      <c r="DA171" s="279">
        <f t="shared" si="92"/>
        <v>0</v>
      </c>
      <c r="DB171" s="279">
        <f t="shared" si="93"/>
        <v>0</v>
      </c>
      <c r="DC171" s="279">
        <f t="shared" si="101"/>
        <v>0</v>
      </c>
      <c r="DD171" s="279">
        <f t="shared" si="102"/>
        <v>0</v>
      </c>
      <c r="DE171" s="279">
        <f t="shared" si="103"/>
        <v>0</v>
      </c>
      <c r="DF171" s="279">
        <f t="shared" si="104"/>
        <v>0</v>
      </c>
      <c r="DG171" s="279">
        <f t="shared" si="105"/>
        <v>0</v>
      </c>
      <c r="DH171" s="280">
        <f t="shared" si="122"/>
        <v>19</v>
      </c>
      <c r="DI171" s="280">
        <f t="shared" si="123"/>
        <v>16.665399999999998</v>
      </c>
      <c r="DJ171" s="154">
        <f t="shared" si="94"/>
        <v>126</v>
      </c>
      <c r="DK171" s="279">
        <f t="shared" si="106"/>
        <v>4451</v>
      </c>
      <c r="DL171" s="97"/>
      <c r="DM171" s="154"/>
      <c r="DN171" s="267">
        <f t="shared" si="107"/>
        <v>0</v>
      </c>
      <c r="DO171" s="154">
        <f t="shared" si="108"/>
        <v>0</v>
      </c>
      <c r="DP171" s="154">
        <f t="shared" si="109"/>
        <v>0</v>
      </c>
      <c r="DQ171" s="154">
        <f t="shared" si="110"/>
        <v>0</v>
      </c>
      <c r="DR171" s="154">
        <f t="shared" si="111"/>
        <v>0</v>
      </c>
      <c r="DS171" s="154">
        <f t="shared" si="112"/>
        <v>0</v>
      </c>
      <c r="DT171" s="154">
        <f t="shared" si="113"/>
        <v>0</v>
      </c>
      <c r="DU171" s="154">
        <f t="shared" si="114"/>
        <v>0</v>
      </c>
      <c r="DV171" s="154">
        <f t="shared" si="115"/>
        <v>0</v>
      </c>
      <c r="DW171" s="154">
        <f t="shared" si="116"/>
        <v>0</v>
      </c>
      <c r="DX171" s="154">
        <f t="shared" si="117"/>
        <v>0</v>
      </c>
      <c r="DY171" s="154">
        <f t="shared" si="118"/>
        <v>0</v>
      </c>
      <c r="DZ171" s="154">
        <f t="shared" si="119"/>
        <v>0</v>
      </c>
      <c r="EA171" s="154">
        <f t="shared" si="120"/>
        <v>0</v>
      </c>
      <c r="EB171" s="264">
        <f t="shared" si="124"/>
        <v>19</v>
      </c>
      <c r="EC171" s="264">
        <f t="shared" si="125"/>
        <v>23</v>
      </c>
      <c r="ED171" s="154">
        <f t="shared" si="95"/>
        <v>338</v>
      </c>
    </row>
    <row r="172" spans="2:134" ht="13" thickBot="1" x14ac:dyDescent="0.3">
      <c r="B172" s="131">
        <v>74</v>
      </c>
      <c r="C172" s="50">
        <f t="shared" si="84"/>
        <v>2</v>
      </c>
      <c r="D172" s="50">
        <f t="shared" si="96"/>
        <v>0</v>
      </c>
      <c r="E172" s="97"/>
      <c r="F172" s="2">
        <f t="shared" si="121"/>
        <v>167</v>
      </c>
      <c r="G172" s="207">
        <v>107</v>
      </c>
      <c r="H172" s="98">
        <f>15- COUNTIF(L172:AC172,"#N/A")</f>
        <v>5</v>
      </c>
      <c r="I172" s="131">
        <f>SUM(AH172:AY172)+SUM(BE172:BT172)</f>
        <v>73</v>
      </c>
      <c r="J172" s="398">
        <f>DI172</f>
        <v>16.322326882976803</v>
      </c>
      <c r="K172" s="456" t="str">
        <f>IF(ISNUMBER(MATCH(G172,'[4]OPR data'!$A$3:$A$2900,0)),"Y","N")</f>
        <v>Y</v>
      </c>
      <c r="L172" s="110"/>
      <c r="M172" s="233"/>
      <c r="N172" s="469" t="e">
        <f>(INDEX(Finish_table!R$4:R$83,MATCH('16 Year_History_Results'!$G172,Finish_table!S$4:S$83,0),1))</f>
        <v>#N/A</v>
      </c>
      <c r="O172" s="233" t="e">
        <f>(INDEX(Finish_table!Z$4:Z$99,MATCH('16 Year_History_Results'!$G172,Finish_table!AA$4:AA$99,0),1))</f>
        <v>#N/A</v>
      </c>
      <c r="P172" s="233" t="e">
        <f>(INDEX(Finish_table!AI$4:AI$99,MATCH('16 Year_History_Results'!$G172,Finish_table!AJ$4:AJ$99,0),1))</f>
        <v>#N/A</v>
      </c>
      <c r="Q172" s="233" t="str">
        <f>(INDEX(Finish_table!AR$4:AR$99,MATCH('16 Year_History_Results'!$G172,Finish_table!AS$4:AS$99,0),1))</f>
        <v>QF</v>
      </c>
      <c r="R172" s="233" t="str">
        <f>(INDEX(Finish_table!BA$4:BA$99,MATCH('16 Year_History_Results'!$G172,Finish_table!BB$4:BB$99,0),1))</f>
        <v>QF</v>
      </c>
      <c r="S172" s="233" t="e">
        <f>(INDEX(Finish_table!BJ$4:BJ$99,MATCH('16 Year_History_Results'!$G172,Finish_table!BK$4:BK$99,0),1))</f>
        <v>#N/A</v>
      </c>
      <c r="T172" s="233" t="str">
        <f>(INDEX(Finish_table!BS$4:BS$99,MATCH('16 Year_History_Results'!$G172,Finish_table!BT$4:BT$99,0),1))</f>
        <v>F</v>
      </c>
      <c r="U172" s="233" t="e">
        <f>(INDEX(Finish_table!CB$4:CB$99,MATCH('16 Year_History_Results'!$G172,Finish_table!CC$4:CC$99,0),1))</f>
        <v>#N/A</v>
      </c>
      <c r="V172" s="233" t="str">
        <f>(INDEX(Finish_table!CK$4:CK$99,MATCH('16 Year_History_Results'!$G172,Finish_table!CL$4:CL$99,0),1))</f>
        <v>QF</v>
      </c>
      <c r="W172" s="233" t="e">
        <f>(INDEX(Finish_table!CT$4:CT$99,MATCH('16 Year_History_Results'!$G172,Finish_table!CU$4:CU$99,0),1))</f>
        <v>#N/A</v>
      </c>
      <c r="X172" s="233" t="e">
        <f>(INDEX(Finish_table!DC$4:DC$99,MATCH('16 Year_History_Results'!$G172,Finish_table!DD$4:DD$99,0),1))</f>
        <v>#N/A</v>
      </c>
      <c r="Y172" s="233" t="e">
        <f>(INDEX(Finish_table!DL$4:DL$99,MATCH('16 Year_History_Results'!$G172,Finish_table!DM$4:DM$99,0),1))</f>
        <v>#N/A</v>
      </c>
      <c r="Z172" s="233" t="e">
        <f>(INDEX(Finish_table!DU$4:DU$99,MATCH('16 Year_History_Results'!$G172,Finish_table!DV$4:DV$99,0),1))</f>
        <v>#N/A</v>
      </c>
      <c r="AA172" s="233" t="e">
        <f>(INDEX(Finish_table!ED$4:ED$140,MATCH('16 Year_History_Results'!$G172,Finish_table!EE$4:EE$140,0),1))</f>
        <v>#N/A</v>
      </c>
      <c r="AB172" s="233" t="str">
        <f>(INDEX(Finish_table!EM$4:EM$224,MATCH('16 Year_History_Results'!$G172,Finish_table!EN$4:EN$224,0),1))</f>
        <v>QF</v>
      </c>
      <c r="AC172" s="253" t="str">
        <f>(INDEX(Finish_table!EW$4:EW$224,MATCH('16 Year_History_Results'!$G172,Finish_table!EX$4:EX$224,0),1))</f>
        <v>QF</v>
      </c>
      <c r="AD172" s="2"/>
      <c r="AE172" s="97"/>
      <c r="AG172">
        <f t="shared" si="85"/>
        <v>107</v>
      </c>
      <c r="AH172" s="110"/>
      <c r="AI172" s="2"/>
      <c r="AJ172" s="146">
        <f>INDEX('2001'!$C$44:$C$140,'16 Year_History_Results'!BZ172)</f>
        <v>0</v>
      </c>
      <c r="AK172" s="2">
        <f>INDEX('2002'!$C$44:$C$140,'16 Year_History_Results'!CA172)</f>
        <v>0</v>
      </c>
      <c r="AL172" s="2">
        <f>INDEX('2003'!$C$44:$C$140,'16 Year_History_Results'!CB172)</f>
        <v>0</v>
      </c>
      <c r="AM172" s="2">
        <f>INDEX('2004'!$C$44:$C$140,'16 Year_History_Results'!CC172)</f>
        <v>0</v>
      </c>
      <c r="AN172" s="2">
        <f>INDEX('2005'!$C$44:$C$140,'16 Year_History_Results'!CD172)</f>
        <v>0</v>
      </c>
      <c r="AO172" s="2">
        <f>INDEX('2006'!$C$44:$C$140,'16 Year_History_Results'!CE172)</f>
        <v>0</v>
      </c>
      <c r="AP172" s="2">
        <f>INDEX('2007'!$C$44:$C$140,'16 Year_History_Results'!CF172)</f>
        <v>20</v>
      </c>
      <c r="AQ172" s="2">
        <f>INDEX('2008'!$C$44:$C$140,'16 Year_History_Results'!CG172)</f>
        <v>0</v>
      </c>
      <c r="AR172" s="2">
        <f>INDEX('2009'!$C$44:$C$140,'16 Year_History_Results'!CH172)</f>
        <v>0</v>
      </c>
      <c r="AS172" s="2">
        <f>INDEX('2010'!$C$44:$C$140,'16 Year_History_Results'!CI172)</f>
        <v>0</v>
      </c>
      <c r="AT172" s="2">
        <f>INDEX('2011'!$C$44:$C$140,'16 Year_History_Results'!CJ172)</f>
        <v>0</v>
      </c>
      <c r="AU172" s="2">
        <f>INDEX('2012'!$C$44:$C$140,'16 Year_History_Results'!CK172)</f>
        <v>0</v>
      </c>
      <c r="AV172" s="2">
        <f>INDEX('2013'!$C$44:$C$140,'16 Year_History_Results'!CL172)</f>
        <v>0</v>
      </c>
      <c r="AW172" s="2">
        <f>INDEX('2014'!$C$52:$C$180,'16 Year_History_Results'!CM172)</f>
        <v>0</v>
      </c>
      <c r="AX172" s="2">
        <f>INDEX('2015'!$E$52:$E$308,'16 Year_History_Results'!CN172)</f>
        <v>0</v>
      </c>
      <c r="AY172" s="147">
        <f>INDEX('2016'!$E$52:$E$308,'16 Year_History_Results'!CO172)</f>
        <v>0</v>
      </c>
      <c r="AZ172" s="2"/>
      <c r="BA172" s="2"/>
      <c r="BB172">
        <f t="shared" si="97"/>
        <v>107</v>
      </c>
      <c r="BC172" s="110"/>
      <c r="BD172" s="2"/>
      <c r="BE172" s="146">
        <f>INDEX('2001'!$B$44:$B$140,'16 Year_History_Results'!BZ172)</f>
        <v>0</v>
      </c>
      <c r="BF172" s="2">
        <f>INDEX('2002'!$B$44:$B$140,'16 Year_History_Results'!CA172)</f>
        <v>0</v>
      </c>
      <c r="BG172" s="2">
        <f>INDEX('2003'!$B$44:$B$140,'16 Year_History_Results'!CB172)</f>
        <v>0</v>
      </c>
      <c r="BH172" s="2">
        <f>INDEX('2004'!$B$44:$B$140,'16 Year_History_Results'!CC172)</f>
        <v>15</v>
      </c>
      <c r="BI172" s="2">
        <f>INDEX('2005'!$B$44:$B$140,'16 Year_History_Results'!CD172)</f>
        <v>5</v>
      </c>
      <c r="BJ172" s="2">
        <f>INDEX('2006'!$B$44:$B$140,'16 Year_History_Results'!CE172)</f>
        <v>0</v>
      </c>
      <c r="BK172" s="2">
        <f>INDEX('2007'!$B$44:$B$140,'16 Year_History_Results'!CF172)</f>
        <v>4</v>
      </c>
      <c r="BL172" s="2">
        <f>INDEX('2008'!$B$44:$B$140,'16 Year_History_Results'!CG172)</f>
        <v>0</v>
      </c>
      <c r="BM172" s="2">
        <f>INDEX('2009'!$B$44:$B$140,'16 Year_History_Results'!CH172)</f>
        <v>9</v>
      </c>
      <c r="BN172" s="2">
        <f>INDEX('2010'!$B$44:$B$140,'16 Year_History_Results'!CI172)</f>
        <v>0</v>
      </c>
      <c r="BO172" s="2">
        <f>INDEX('2011'!$B$44:$B$140,'16 Year_History_Results'!CJ172)</f>
        <v>0</v>
      </c>
      <c r="BP172" s="2">
        <f>INDEX('2012'!$B$44:$B$140,'16 Year_History_Results'!CK172)</f>
        <v>0</v>
      </c>
      <c r="BQ172" s="2">
        <f>INDEX('2013'!$B$44:$B$140,'16 Year_History_Results'!CL172)</f>
        <v>0</v>
      </c>
      <c r="BR172" s="2">
        <f>INDEX('2014'!$B$52:$B$180,'16 Year_History_Results'!CM172)</f>
        <v>0</v>
      </c>
      <c r="BS172" s="147">
        <f>INDEX('2015'!$B$52:$B$308,'16 Year_History_Results'!CN172)</f>
        <v>15</v>
      </c>
      <c r="BT172" s="147">
        <f>INDEX('2016'!$B$52:$B$308,'16 Year_History_Results'!CO172)</f>
        <v>5</v>
      </c>
      <c r="BW172">
        <f t="shared" si="98"/>
        <v>107</v>
      </c>
      <c r="BX172" s="110"/>
      <c r="BY172" s="2"/>
      <c r="BZ172" s="146">
        <f>IF(ISNA(MATCH($BW172,'2001'!$A$44:$A$139,0)),97,MATCH($BW172,'2001'!$A$44:$A$139,0))</f>
        <v>97</v>
      </c>
      <c r="CA172" s="2">
        <f>IF(ISNA(MATCH($BW172,'2002'!$A$44:$A$139,0)),97,MATCH($BW172,'2002'!$A$44:$A$139,0))</f>
        <v>97</v>
      </c>
      <c r="CB172" s="2">
        <f>IF(ISNA(MATCH($BW172,'2003'!$A$44:$A$139,0)),97,MATCH($BW172,'2003'!$A$44:$A$139,0))</f>
        <v>97</v>
      </c>
      <c r="CC172" s="2">
        <f>IF(ISNA(MATCH($BW172,'2004'!$A$44:$A$139,0)),97,MATCH($BW172,'2004'!$A$44:$A$139,0))</f>
        <v>20</v>
      </c>
      <c r="CD172" s="2">
        <f>IF(ISNA(MATCH($BW172,'2005'!$A$44:$A$139,0)),97,MATCH($BW172,'2005'!$A$44:$A$139,0))</f>
        <v>20</v>
      </c>
      <c r="CE172" s="2">
        <f>IF(ISNA(MATCH($BW172,'2006'!$A$44:$A$139,0)),97,MATCH($BW172,'2006'!$A$44:$A$139,0))</f>
        <v>97</v>
      </c>
      <c r="CF172" s="2">
        <f>IF(ISNA(MATCH($BW172,'2007'!$A$44:$A$139,0)),97,MATCH($BW172,'2007'!$A$44:$A$139,0))</f>
        <v>18</v>
      </c>
      <c r="CG172" s="2">
        <f>IF(ISNA(MATCH($BW172,'2008'!$A$44:$A$139,0)),97,MATCH($BW172,'2008'!$A$44:$A$139,0))</f>
        <v>97</v>
      </c>
      <c r="CH172" s="2">
        <f>IF(ISNA(MATCH($BW172,'2009'!$A$44:$A$139,0)),97,MATCH($BW172,'2009'!$A$44:$A$139,0))</f>
        <v>16</v>
      </c>
      <c r="CI172" s="2">
        <f>IF(ISNA(MATCH($BW172,'2010'!$A$44:$A$139,0)),97,MATCH($BW172,'2010'!$A$44:$A$139,0))</f>
        <v>97</v>
      </c>
      <c r="CJ172" s="2">
        <f>IF(ISNA(MATCH($BW172,'2011'!$A$44:$A$139,0)),97,MATCH($BW172,'2011'!$A$44:$A$139,0))</f>
        <v>97</v>
      </c>
      <c r="CK172" s="2">
        <f>IF(ISNA(MATCH($BW172,'2012'!$A$44:$A$139,0)),97,MATCH($BW172,'2012'!$A$44:$A$139,0))</f>
        <v>97</v>
      </c>
      <c r="CL172" s="2">
        <f>IF(ISNA(MATCH($BW172,'2013'!$A$44:$A$139,0)),97,MATCH($BW172,'2013'!$A$44:$A$139,0))</f>
        <v>97</v>
      </c>
      <c r="CM172" s="2">
        <f>IF(ISNA(MATCH($BW172,'2014'!$A$52:$A$179,0)),129,MATCH($BW172,'2014'!$A$52:$A$179,0))</f>
        <v>129</v>
      </c>
      <c r="CN172" s="147">
        <f>IF(ISNA(MATCH($BW172,'2015'!$A$52:$A$307,0)),257,MATCH($BW172,'2015'!$A$52:$A$307,0))</f>
        <v>17</v>
      </c>
      <c r="CO172" s="147">
        <f>IF(ISNA(MATCH($BW172,'2016'!$A$52:$A$307,0)),257,MATCH($BW172,'2016'!$A$52:$A$307,0))</f>
        <v>16</v>
      </c>
      <c r="CQ172">
        <f t="shared" si="99"/>
        <v>107</v>
      </c>
      <c r="CR172" s="281"/>
      <c r="CS172" s="279"/>
      <c r="CT172" s="278">
        <f t="shared" si="100"/>
        <v>0</v>
      </c>
      <c r="CU172" s="279">
        <f t="shared" si="86"/>
        <v>0</v>
      </c>
      <c r="CV172" s="279">
        <f t="shared" si="87"/>
        <v>0</v>
      </c>
      <c r="CW172" s="279">
        <f t="shared" si="88"/>
        <v>15</v>
      </c>
      <c r="CX172" s="279">
        <f t="shared" si="89"/>
        <v>14.998999999999999</v>
      </c>
      <c r="CY172" s="279">
        <f t="shared" si="90"/>
        <v>9.9983333999999982</v>
      </c>
      <c r="CZ172" s="279">
        <f t="shared" si="91"/>
        <v>30.664889044439999</v>
      </c>
      <c r="DA172" s="279">
        <f t="shared" si="92"/>
        <v>20.441215037023703</v>
      </c>
      <c r="DB172" s="279">
        <f t="shared" si="93"/>
        <v>22.62611394368</v>
      </c>
      <c r="DC172" s="279">
        <f t="shared" si="101"/>
        <v>15.082567554857087</v>
      </c>
      <c r="DD172" s="279">
        <f t="shared" si="102"/>
        <v>10.054039532067733</v>
      </c>
      <c r="DE172" s="279">
        <f t="shared" si="103"/>
        <v>6.7020227520763509</v>
      </c>
      <c r="DF172" s="279">
        <f t="shared" si="104"/>
        <v>4.4675683665340955</v>
      </c>
      <c r="DG172" s="279">
        <f t="shared" si="105"/>
        <v>2.9780810731316278</v>
      </c>
      <c r="DH172" s="280">
        <f t="shared" si="122"/>
        <v>16.985188843349544</v>
      </c>
      <c r="DI172" s="280">
        <f t="shared" si="123"/>
        <v>16.322326882976803</v>
      </c>
      <c r="DJ172" s="154">
        <f t="shared" si="94"/>
        <v>134</v>
      </c>
      <c r="DK172" s="279">
        <f t="shared" si="106"/>
        <v>107</v>
      </c>
      <c r="DL172" s="97"/>
      <c r="DM172" s="154"/>
      <c r="DN172" s="267">
        <f t="shared" si="107"/>
        <v>0</v>
      </c>
      <c r="DO172" s="154">
        <f t="shared" si="108"/>
        <v>0</v>
      </c>
      <c r="DP172" s="154">
        <f t="shared" si="109"/>
        <v>0</v>
      </c>
      <c r="DQ172" s="154">
        <f t="shared" si="110"/>
        <v>15</v>
      </c>
      <c r="DR172" s="154">
        <f t="shared" si="111"/>
        <v>20</v>
      </c>
      <c r="DS172" s="154">
        <f t="shared" si="112"/>
        <v>20</v>
      </c>
      <c r="DT172" s="154">
        <f t="shared" si="113"/>
        <v>44</v>
      </c>
      <c r="DU172" s="154">
        <f t="shared" si="114"/>
        <v>44</v>
      </c>
      <c r="DV172" s="154">
        <f t="shared" si="115"/>
        <v>53</v>
      </c>
      <c r="DW172" s="154">
        <f t="shared" si="116"/>
        <v>53</v>
      </c>
      <c r="DX172" s="154">
        <f t="shared" si="117"/>
        <v>53</v>
      </c>
      <c r="DY172" s="154">
        <f t="shared" si="118"/>
        <v>53</v>
      </c>
      <c r="DZ172" s="154">
        <f t="shared" si="119"/>
        <v>53</v>
      </c>
      <c r="EA172" s="154">
        <f t="shared" si="120"/>
        <v>53</v>
      </c>
      <c r="EB172" s="264">
        <f t="shared" si="124"/>
        <v>68</v>
      </c>
      <c r="EC172" s="264">
        <f t="shared" si="125"/>
        <v>73</v>
      </c>
      <c r="ED172" s="154">
        <f t="shared" si="95"/>
        <v>132</v>
      </c>
    </row>
    <row r="173" spans="2:134" ht="13" thickBot="1" x14ac:dyDescent="0.3">
      <c r="B173" s="131">
        <v>74</v>
      </c>
      <c r="C173" s="50">
        <f t="shared" si="84"/>
        <v>3</v>
      </c>
      <c r="D173" s="50">
        <f t="shared" si="96"/>
        <v>3</v>
      </c>
      <c r="E173" s="97"/>
      <c r="F173" s="2">
        <f t="shared" si="121"/>
        <v>168</v>
      </c>
      <c r="G173" s="487">
        <v>2016</v>
      </c>
      <c r="H173" s="98">
        <f>15- COUNTIF(L173:AC173,"#N/A")</f>
        <v>4</v>
      </c>
      <c r="I173" s="131">
        <f>SUM(AH173:AY173)+SUM(BE173:BT173)</f>
        <v>102</v>
      </c>
      <c r="J173" s="398">
        <f>DI173</f>
        <v>16.293536471880721</v>
      </c>
      <c r="K173" s="456" t="str">
        <f>IF(ISNUMBER(MATCH(G173,'[4]OPR data'!$A$3:$A$2900,0)),"Y","N")</f>
        <v>Y</v>
      </c>
      <c r="L173" s="110"/>
      <c r="M173" s="233"/>
      <c r="N173" s="469" t="e">
        <f>(INDEX(Finish_table!R$4:R$83,MATCH('16 Year_History_Results'!$G173,Finish_table!S$4:S$83,0),1))</f>
        <v>#N/A</v>
      </c>
      <c r="O173" s="233" t="e">
        <f>(INDEX(Finish_table!Z$4:Z$99,MATCH('16 Year_History_Results'!$G173,Finish_table!AA$4:AA$99,0),1))</f>
        <v>#N/A</v>
      </c>
      <c r="P173" s="233" t="e">
        <f>(INDEX(Finish_table!AI$4:AI$99,MATCH('16 Year_History_Results'!$G173,Finish_table!AJ$4:AJ$99,0),1))</f>
        <v>#N/A</v>
      </c>
      <c r="Q173" s="233" t="e">
        <f>(INDEX(Finish_table!AR$4:AR$99,MATCH('16 Year_History_Results'!$G173,Finish_table!AS$4:AS$99,0),1))</f>
        <v>#N/A</v>
      </c>
      <c r="R173" s="233" t="e">
        <f>(INDEX(Finish_table!BA$4:BA$99,MATCH('16 Year_History_Results'!$G173,Finish_table!BB$4:BB$99,0),1))</f>
        <v>#N/A</v>
      </c>
      <c r="S173" s="233" t="e">
        <f>(INDEX(Finish_table!BJ$4:BJ$99,MATCH('16 Year_History_Results'!$G173,Finish_table!BK$4:BK$99,0),1))</f>
        <v>#N/A</v>
      </c>
      <c r="T173" s="233" t="e">
        <f>(INDEX(Finish_table!BS$4:BS$99,MATCH('16 Year_History_Results'!$G173,Finish_table!BT$4:BT$99,0),1))</f>
        <v>#N/A</v>
      </c>
      <c r="U173" s="233" t="str">
        <f>(INDEX(Finish_table!CB$4:CB$99,MATCH('16 Year_History_Results'!$G173,Finish_table!CC$4:CC$99,0),1))</f>
        <v>F</v>
      </c>
      <c r="V173" s="233" t="e">
        <f>(INDEX(Finish_table!CK$4:CK$99,MATCH('16 Year_History_Results'!$G173,Finish_table!CL$4:CL$99,0),1))</f>
        <v>#N/A</v>
      </c>
      <c r="W173" s="233" t="str">
        <f>(INDEX(Finish_table!CT$4:CT$99,MATCH('16 Year_History_Results'!$G173,Finish_table!CU$4:CU$99,0),1))</f>
        <v>QF</v>
      </c>
      <c r="X173" s="233" t="str">
        <f>(INDEX(Finish_table!DC$4:DC$99,MATCH('16 Year_History_Results'!$G173,Finish_table!DD$4:DD$99,0),1))</f>
        <v>WF</v>
      </c>
      <c r="Y173" s="233" t="str">
        <f>(INDEX(Finish_table!DL$4:DL$99,MATCH('16 Year_History_Results'!$G173,Finish_table!DM$4:DM$99,0),1))</f>
        <v>QF</v>
      </c>
      <c r="Z173" s="233" t="e">
        <f>(INDEX(Finish_table!DU$4:DU$99,MATCH('16 Year_History_Results'!$G173,Finish_table!DV$4:DV$99,0),1))</f>
        <v>#N/A</v>
      </c>
      <c r="AA173" s="233" t="e">
        <f>(INDEX(Finish_table!ED$4:ED$140,MATCH('16 Year_History_Results'!$G173,Finish_table!EE$4:EE$140,0),1))</f>
        <v>#N/A</v>
      </c>
      <c r="AB173" s="233" t="str">
        <f>(INDEX(Finish_table!EM$4:EM$224,MATCH('16 Year_History_Results'!$G173,Finish_table!EN$4:EN$224,0),1))</f>
        <v>QF</v>
      </c>
      <c r="AC173" s="253" t="e">
        <f>(INDEX(Finish_table!EW$4:EW$224,MATCH('16 Year_History_Results'!$G173,Finish_table!EX$4:EX$224,0),1))</f>
        <v>#N/A</v>
      </c>
      <c r="AD173" s="2"/>
      <c r="AE173" s="97"/>
      <c r="AG173">
        <f t="shared" si="85"/>
        <v>2016</v>
      </c>
      <c r="AH173" s="110"/>
      <c r="AI173" s="2"/>
      <c r="AJ173" s="146">
        <f>INDEX('2001'!$C$44:$C$140,'16 Year_History_Results'!BZ173)</f>
        <v>0</v>
      </c>
      <c r="AK173" s="2">
        <f>INDEX('2002'!$C$44:$C$140,'16 Year_History_Results'!CA173)</f>
        <v>0</v>
      </c>
      <c r="AL173" s="2">
        <f>INDEX('2003'!$C$44:$C$140,'16 Year_History_Results'!CB173)</f>
        <v>0</v>
      </c>
      <c r="AM173" s="2">
        <f>INDEX('2004'!$C$44:$C$140,'16 Year_History_Results'!CC173)</f>
        <v>0</v>
      </c>
      <c r="AN173" s="2">
        <f>INDEX('2005'!$C$44:$C$140,'16 Year_History_Results'!CD173)</f>
        <v>0</v>
      </c>
      <c r="AO173" s="2">
        <f>INDEX('2006'!$C$44:$C$140,'16 Year_History_Results'!CE173)</f>
        <v>0</v>
      </c>
      <c r="AP173" s="2">
        <f>INDEX('2007'!$C$44:$C$140,'16 Year_History_Results'!CF173)</f>
        <v>0</v>
      </c>
      <c r="AQ173" s="2">
        <f>INDEX('2008'!$C$44:$C$140,'16 Year_History_Results'!CG173)</f>
        <v>20</v>
      </c>
      <c r="AR173" s="2">
        <f>INDEX('2009'!$C$44:$C$140,'16 Year_History_Results'!CH173)</f>
        <v>0</v>
      </c>
      <c r="AS173" s="2">
        <f>INDEX('2010'!$C$44:$C$140,'16 Year_History_Results'!CI173)</f>
        <v>0</v>
      </c>
      <c r="AT173" s="2">
        <f>INDEX('2011'!$C$44:$C$140,'16 Year_History_Results'!CJ173)</f>
        <v>40</v>
      </c>
      <c r="AU173" s="2">
        <f>INDEX('2012'!$C$44:$C$140,'16 Year_History_Results'!CK173)</f>
        <v>0</v>
      </c>
      <c r="AV173" s="2">
        <f>INDEX('2013'!$C$44:$C$140,'16 Year_History_Results'!CL173)</f>
        <v>0</v>
      </c>
      <c r="AW173" s="2">
        <f>INDEX('2014'!$C$52:$C$180,'16 Year_History_Results'!CM173)</f>
        <v>0</v>
      </c>
      <c r="AX173" s="2">
        <f>INDEX('2015'!$E$52:$E$308,'16 Year_History_Results'!CN173)</f>
        <v>0</v>
      </c>
      <c r="AY173" s="147">
        <f>INDEX('2016'!$E$52:$E$308,'16 Year_History_Results'!CO173)</f>
        <v>0</v>
      </c>
      <c r="AZ173" s="2"/>
      <c r="BA173" s="2"/>
      <c r="BB173">
        <f t="shared" si="97"/>
        <v>2016</v>
      </c>
      <c r="BC173" s="110"/>
      <c r="BD173" s="2"/>
      <c r="BE173" s="146">
        <f>INDEX('2001'!$B$44:$B$140,'16 Year_History_Results'!BZ173)</f>
        <v>0</v>
      </c>
      <c r="BF173" s="2">
        <f>INDEX('2002'!$B$44:$B$140,'16 Year_History_Results'!CA173)</f>
        <v>0</v>
      </c>
      <c r="BG173" s="2">
        <f>INDEX('2003'!$B$44:$B$140,'16 Year_History_Results'!CB173)</f>
        <v>0</v>
      </c>
      <c r="BH173" s="2">
        <f>INDEX('2004'!$B$44:$B$140,'16 Year_History_Results'!CC173)</f>
        <v>0</v>
      </c>
      <c r="BI173" s="2">
        <f>INDEX('2005'!$B$44:$B$140,'16 Year_History_Results'!CD173)</f>
        <v>0</v>
      </c>
      <c r="BJ173" s="2">
        <f>INDEX('2006'!$B$44:$B$140,'16 Year_History_Results'!CE173)</f>
        <v>0</v>
      </c>
      <c r="BK173" s="2">
        <f>INDEX('2007'!$B$44:$B$140,'16 Year_History_Results'!CF173)</f>
        <v>0</v>
      </c>
      <c r="BL173" s="2">
        <f>INDEX('2008'!$B$44:$B$140,'16 Year_History_Results'!CG173)</f>
        <v>3</v>
      </c>
      <c r="BM173" s="2">
        <f>INDEX('2009'!$B$44:$B$140,'16 Year_History_Results'!CH173)</f>
        <v>0</v>
      </c>
      <c r="BN173" s="2">
        <f>INDEX('2010'!$B$44:$B$140,'16 Year_History_Results'!CI173)</f>
        <v>11</v>
      </c>
      <c r="BO173" s="2">
        <f>INDEX('2011'!$B$44:$B$140,'16 Year_History_Results'!CJ173)</f>
        <v>16</v>
      </c>
      <c r="BP173" s="2">
        <f>INDEX('2012'!$B$44:$B$140,'16 Year_History_Results'!CK173)</f>
        <v>2</v>
      </c>
      <c r="BQ173" s="2">
        <f>INDEX('2013'!$B$44:$B$140,'16 Year_History_Results'!CL173)</f>
        <v>0</v>
      </c>
      <c r="BR173" s="2">
        <f>INDEX('2014'!$B$52:$B$180,'16 Year_History_Results'!CM173)</f>
        <v>0</v>
      </c>
      <c r="BS173" s="147">
        <f>INDEX('2015'!$B$52:$B$308,'16 Year_History_Results'!CN173)</f>
        <v>10</v>
      </c>
      <c r="BT173" s="147">
        <f>INDEX('2016'!$B$52:$B$308,'16 Year_History_Results'!CO173)</f>
        <v>0</v>
      </c>
      <c r="BW173">
        <f t="shared" si="98"/>
        <v>2016</v>
      </c>
      <c r="BX173" s="110"/>
      <c r="BY173" s="2"/>
      <c r="BZ173" s="146">
        <f>IF(ISNA(MATCH($BW173,'2001'!$A$44:$A$139,0)),97,MATCH($BW173,'2001'!$A$44:$A$139,0))</f>
        <v>97</v>
      </c>
      <c r="CA173" s="2">
        <f>IF(ISNA(MATCH($BW173,'2002'!$A$44:$A$139,0)),97,MATCH($BW173,'2002'!$A$44:$A$139,0))</f>
        <v>97</v>
      </c>
      <c r="CB173" s="2">
        <f>IF(ISNA(MATCH($BW173,'2003'!$A$44:$A$139,0)),97,MATCH($BW173,'2003'!$A$44:$A$139,0))</f>
        <v>97</v>
      </c>
      <c r="CC173" s="2">
        <f>IF(ISNA(MATCH($BW173,'2004'!$A$44:$A$139,0)),97,MATCH($BW173,'2004'!$A$44:$A$139,0))</f>
        <v>97</v>
      </c>
      <c r="CD173" s="2">
        <f>IF(ISNA(MATCH($BW173,'2005'!$A$44:$A$139,0)),97,MATCH($BW173,'2005'!$A$44:$A$139,0))</f>
        <v>97</v>
      </c>
      <c r="CE173" s="2">
        <f>IF(ISNA(MATCH($BW173,'2006'!$A$44:$A$139,0)),97,MATCH($BW173,'2006'!$A$44:$A$139,0))</f>
        <v>97</v>
      </c>
      <c r="CF173" s="2">
        <f>IF(ISNA(MATCH($BW173,'2007'!$A$44:$A$139,0)),97,MATCH($BW173,'2007'!$A$44:$A$139,0))</f>
        <v>97</v>
      </c>
      <c r="CG173" s="2">
        <f>IF(ISNA(MATCH($BW173,'2008'!$A$44:$A$139,0)),97,MATCH($BW173,'2008'!$A$44:$A$139,0))</f>
        <v>86</v>
      </c>
      <c r="CH173" s="2">
        <f>IF(ISNA(MATCH($BW173,'2009'!$A$44:$A$139,0)),97,MATCH($BW173,'2009'!$A$44:$A$139,0))</f>
        <v>97</v>
      </c>
      <c r="CI173" s="2">
        <f>IF(ISNA(MATCH($BW173,'2010'!$A$44:$A$139,0)),97,MATCH($BW173,'2010'!$A$44:$A$139,0))</f>
        <v>78</v>
      </c>
      <c r="CJ173" s="2">
        <f>IF(ISNA(MATCH($BW173,'2011'!$A$44:$A$139,0)),97,MATCH($BW173,'2011'!$A$44:$A$139,0))</f>
        <v>76</v>
      </c>
      <c r="CK173" s="2">
        <f>IF(ISNA(MATCH($BW173,'2012'!$A$44:$A$139,0)),97,MATCH($BW173,'2012'!$A$44:$A$139,0))</f>
        <v>70</v>
      </c>
      <c r="CL173" s="2">
        <f>IF(ISNA(MATCH($BW173,'2013'!$A$44:$A$139,0)),97,MATCH($BW173,'2013'!$A$44:$A$139,0))</f>
        <v>97</v>
      </c>
      <c r="CM173" s="2">
        <f>IF(ISNA(MATCH($BW173,'2014'!$A$52:$A$179,0)),129,MATCH($BW173,'2014'!$A$52:$A$179,0))</f>
        <v>86</v>
      </c>
      <c r="CN173" s="147">
        <f>IF(ISNA(MATCH($BW173,'2015'!$A$52:$A$307,0)),257,MATCH($BW173,'2015'!$A$52:$A$307,0))</f>
        <v>138</v>
      </c>
      <c r="CO173" s="147">
        <f>IF(ISNA(MATCH($BW173,'2016'!$A$52:$A$307,0)),257,MATCH($BW173,'2016'!$A$52:$A$307,0))</f>
        <v>257</v>
      </c>
      <c r="CQ173">
        <f t="shared" si="99"/>
        <v>2016</v>
      </c>
      <c r="CR173" s="281"/>
      <c r="CS173" s="279"/>
      <c r="CT173" s="278">
        <f t="shared" si="100"/>
        <v>0</v>
      </c>
      <c r="CU173" s="279">
        <f t="shared" si="86"/>
        <v>0</v>
      </c>
      <c r="CV173" s="279">
        <f t="shared" si="87"/>
        <v>0</v>
      </c>
      <c r="CW173" s="279">
        <f t="shared" si="88"/>
        <v>0</v>
      </c>
      <c r="CX173" s="279">
        <f t="shared" si="89"/>
        <v>0</v>
      </c>
      <c r="CY173" s="279">
        <f t="shared" si="90"/>
        <v>0</v>
      </c>
      <c r="CZ173" s="279">
        <f t="shared" si="91"/>
        <v>0</v>
      </c>
      <c r="DA173" s="279">
        <f t="shared" si="92"/>
        <v>23</v>
      </c>
      <c r="DB173" s="279">
        <f t="shared" si="93"/>
        <v>15.331799999999999</v>
      </c>
      <c r="DC173" s="279">
        <f t="shared" si="101"/>
        <v>21.220177880000001</v>
      </c>
      <c r="DD173" s="279">
        <f t="shared" si="102"/>
        <v>70.145370574807998</v>
      </c>
      <c r="DE173" s="279">
        <f t="shared" si="103"/>
        <v>48.758904025167013</v>
      </c>
      <c r="DF173" s="279">
        <f t="shared" si="104"/>
        <v>32.502685423176331</v>
      </c>
      <c r="DG173" s="279">
        <f t="shared" si="105"/>
        <v>21.666290103089342</v>
      </c>
      <c r="DH173" s="280">
        <f t="shared" si="122"/>
        <v>24.442748982719355</v>
      </c>
      <c r="DI173" s="280">
        <f t="shared" si="123"/>
        <v>16.293536471880721</v>
      </c>
      <c r="DJ173" s="154">
        <f t="shared" si="94"/>
        <v>100</v>
      </c>
      <c r="DK173" s="279">
        <f t="shared" si="106"/>
        <v>2016</v>
      </c>
      <c r="DL173" s="97"/>
      <c r="DM173" s="154"/>
      <c r="DN173" s="267">
        <f t="shared" si="107"/>
        <v>0</v>
      </c>
      <c r="DO173" s="154">
        <f t="shared" si="108"/>
        <v>0</v>
      </c>
      <c r="DP173" s="154">
        <f t="shared" si="109"/>
        <v>0</v>
      </c>
      <c r="DQ173" s="154">
        <f t="shared" si="110"/>
        <v>0</v>
      </c>
      <c r="DR173" s="154">
        <f t="shared" si="111"/>
        <v>0</v>
      </c>
      <c r="DS173" s="154">
        <f t="shared" si="112"/>
        <v>0</v>
      </c>
      <c r="DT173" s="154">
        <f t="shared" si="113"/>
        <v>0</v>
      </c>
      <c r="DU173" s="154">
        <f t="shared" si="114"/>
        <v>23</v>
      </c>
      <c r="DV173" s="154">
        <f t="shared" si="115"/>
        <v>23</v>
      </c>
      <c r="DW173" s="154">
        <f t="shared" si="116"/>
        <v>34</v>
      </c>
      <c r="DX173" s="154">
        <f t="shared" si="117"/>
        <v>90</v>
      </c>
      <c r="DY173" s="154">
        <f t="shared" si="118"/>
        <v>92</v>
      </c>
      <c r="DZ173" s="154">
        <f t="shared" si="119"/>
        <v>92</v>
      </c>
      <c r="EA173" s="154">
        <f t="shared" si="120"/>
        <v>92</v>
      </c>
      <c r="EB173" s="264">
        <f t="shared" si="124"/>
        <v>102</v>
      </c>
      <c r="EC173" s="264">
        <f t="shared" si="125"/>
        <v>102</v>
      </c>
      <c r="ED173" s="154">
        <f t="shared" si="95"/>
        <v>82</v>
      </c>
    </row>
    <row r="174" spans="2:134" ht="13" thickBot="1" x14ac:dyDescent="0.3">
      <c r="B174" s="131">
        <v>75</v>
      </c>
      <c r="C174" s="50">
        <f t="shared" si="84"/>
        <v>1</v>
      </c>
      <c r="D174" s="50">
        <f t="shared" si="96"/>
        <v>0</v>
      </c>
      <c r="E174" s="97"/>
      <c r="F174" s="2">
        <f t="shared" si="121"/>
        <v>169</v>
      </c>
      <c r="G174" s="487">
        <v>1089</v>
      </c>
      <c r="H174" s="98">
        <f>15- COUNTIF(L174:AC174,"#N/A")</f>
        <v>3</v>
      </c>
      <c r="I174" s="131">
        <f>SUM(AH174:AY174)+SUM(BE174:BT174)</f>
        <v>52</v>
      </c>
      <c r="J174" s="398">
        <f>DI174</f>
        <v>16.003504954932495</v>
      </c>
      <c r="K174" s="456" t="str">
        <f>IF(ISNUMBER(MATCH(G174,'[4]OPR data'!$A$3:$A$2900,0)),"Y","N")</f>
        <v>Y</v>
      </c>
      <c r="L174" s="110"/>
      <c r="M174" s="233"/>
      <c r="N174" s="469" t="e">
        <f>(INDEX(Finish_table!R$4:R$83,MATCH('16 Year_History_Results'!$G174,Finish_table!S$4:S$83,0),1))</f>
        <v>#N/A</v>
      </c>
      <c r="O174" s="233" t="e">
        <f>(INDEX(Finish_table!Z$4:Z$99,MATCH('16 Year_History_Results'!$G174,Finish_table!AA$4:AA$99,0),1))</f>
        <v>#N/A</v>
      </c>
      <c r="P174" s="233" t="e">
        <f>(INDEX(Finish_table!AI$4:AI$99,MATCH('16 Year_History_Results'!$G174,Finish_table!AJ$4:AJ$99,0),1))</f>
        <v>#N/A</v>
      </c>
      <c r="Q174" s="233" t="e">
        <f>(INDEX(Finish_table!AR$4:AR$99,MATCH('16 Year_History_Results'!$G174,Finish_table!AS$4:AS$99,0),1))</f>
        <v>#N/A</v>
      </c>
      <c r="R174" s="233" t="str">
        <f>(INDEX(Finish_table!BA$4:BA$99,MATCH('16 Year_History_Results'!$G174,Finish_table!BB$4:BB$99,0),1))</f>
        <v>QF</v>
      </c>
      <c r="S174" s="233" t="e">
        <f>(INDEX(Finish_table!BJ$4:BJ$99,MATCH('16 Year_History_Results'!$G174,Finish_table!BK$4:BK$99,0),1))</f>
        <v>#N/A</v>
      </c>
      <c r="T174" s="233" t="e">
        <f>(INDEX(Finish_table!BS$4:BS$99,MATCH('16 Year_History_Results'!$G174,Finish_table!BT$4:BT$99,0),1))</f>
        <v>#N/A</v>
      </c>
      <c r="U174" s="233" t="str">
        <f>(INDEX(Finish_table!CB$4:CB$99,MATCH('16 Year_History_Results'!$G174,Finish_table!CC$4:CC$99,0),1))</f>
        <v>SF</v>
      </c>
      <c r="V174" s="233" t="e">
        <f>(INDEX(Finish_table!CK$4:CK$99,MATCH('16 Year_History_Results'!$G174,Finish_table!CL$4:CL$99,0),1))</f>
        <v>#N/A</v>
      </c>
      <c r="W174" s="233" t="e">
        <f>(INDEX(Finish_table!CT$4:CT$99,MATCH('16 Year_History_Results'!$G174,Finish_table!CU$4:CU$99,0),1))</f>
        <v>#N/A</v>
      </c>
      <c r="X174" s="233" t="e">
        <f>(INDEX(Finish_table!DC$4:DC$99,MATCH('16 Year_History_Results'!$G174,Finish_table!DD$4:DD$99,0),1))</f>
        <v>#N/A</v>
      </c>
      <c r="Y174" s="233" t="e">
        <f>(INDEX(Finish_table!DL$4:DL$99,MATCH('16 Year_History_Results'!$G174,Finish_table!DM$4:DM$99,0),1))</f>
        <v>#N/A</v>
      </c>
      <c r="Z174" s="233" t="e">
        <f>(INDEX(Finish_table!DU$4:DU$99,MATCH('16 Year_History_Results'!$G174,Finish_table!DV$4:DV$99,0),1))</f>
        <v>#N/A</v>
      </c>
      <c r="AA174" s="233" t="e">
        <f>(INDEX(Finish_table!ED$4:ED$140,MATCH('16 Year_History_Results'!$G174,Finish_table!EE$4:EE$140,0),1))</f>
        <v>#N/A</v>
      </c>
      <c r="AB174" s="233" t="str">
        <f>(INDEX(Finish_table!EM$4:EM$224,MATCH('16 Year_History_Results'!$G174,Finish_table!EN$4:EN$224,0),1))</f>
        <v>WS</v>
      </c>
      <c r="AC174" s="253" t="str">
        <f>(INDEX(Finish_table!EW$4:EW$224,MATCH('16 Year_History_Results'!$G174,Finish_table!EX$4:EX$224,0),1))</f>
        <v>QF</v>
      </c>
      <c r="AD174" s="2"/>
      <c r="AE174" s="97"/>
      <c r="AG174">
        <f t="shared" si="85"/>
        <v>1089</v>
      </c>
      <c r="AH174" s="110"/>
      <c r="AI174" s="2"/>
      <c r="AJ174" s="146">
        <f>INDEX('2001'!$C$44:$C$140,'16 Year_History_Results'!BZ174)</f>
        <v>0</v>
      </c>
      <c r="AK174" s="2">
        <f>INDEX('2002'!$C$44:$C$140,'16 Year_History_Results'!CA174)</f>
        <v>0</v>
      </c>
      <c r="AL174" s="2">
        <f>INDEX('2003'!$C$44:$C$140,'16 Year_History_Results'!CB174)</f>
        <v>0</v>
      </c>
      <c r="AM174" s="2">
        <f>INDEX('2004'!$C$44:$C$140,'16 Year_History_Results'!CC174)</f>
        <v>0</v>
      </c>
      <c r="AN174" s="2">
        <f>INDEX('2005'!$C$44:$C$140,'16 Year_History_Results'!CD174)</f>
        <v>0</v>
      </c>
      <c r="AO174" s="2">
        <f>INDEX('2006'!$C$44:$C$140,'16 Year_History_Results'!CE174)</f>
        <v>0</v>
      </c>
      <c r="AP174" s="2">
        <f>INDEX('2007'!$C$44:$C$140,'16 Year_History_Results'!CF174)</f>
        <v>0</v>
      </c>
      <c r="AQ174" s="2">
        <f>INDEX('2008'!$C$44:$C$140,'16 Year_History_Results'!CG174)</f>
        <v>10</v>
      </c>
      <c r="AR174" s="2">
        <f>INDEX('2009'!$C$44:$C$140,'16 Year_History_Results'!CH174)</f>
        <v>0</v>
      </c>
      <c r="AS174" s="2">
        <f>INDEX('2010'!$C$44:$C$140,'16 Year_History_Results'!CI174)</f>
        <v>0</v>
      </c>
      <c r="AT174" s="2">
        <f>INDEX('2011'!$C$44:$C$140,'16 Year_History_Results'!CJ174)</f>
        <v>0</v>
      </c>
      <c r="AU174" s="2">
        <f>INDEX('2012'!$C$44:$C$140,'16 Year_History_Results'!CK174)</f>
        <v>0</v>
      </c>
      <c r="AV174" s="2">
        <f>INDEX('2013'!$C$44:$C$140,'16 Year_History_Results'!CL174)</f>
        <v>0</v>
      </c>
      <c r="AW174" s="2">
        <f>INDEX('2014'!$C$52:$C$180,'16 Year_History_Results'!CM174)</f>
        <v>0</v>
      </c>
      <c r="AX174" s="2">
        <f>INDEX('2015'!$E$52:$E$308,'16 Year_History_Results'!CN174)</f>
        <v>0</v>
      </c>
      <c r="AY174" s="147">
        <f>INDEX('2016'!$E$52:$E$308,'16 Year_History_Results'!CO174)</f>
        <v>0</v>
      </c>
      <c r="AZ174" s="2"/>
      <c r="BA174" s="2"/>
      <c r="BB174">
        <f t="shared" si="97"/>
        <v>1089</v>
      </c>
      <c r="BC174" s="110"/>
      <c r="BD174" s="2"/>
      <c r="BE174" s="146">
        <f>INDEX('2001'!$B$44:$B$140,'16 Year_History_Results'!BZ174)</f>
        <v>0</v>
      </c>
      <c r="BF174" s="2">
        <f>INDEX('2002'!$B$44:$B$140,'16 Year_History_Results'!CA174)</f>
        <v>0</v>
      </c>
      <c r="BG174" s="2">
        <f>INDEX('2003'!$B$44:$B$140,'16 Year_History_Results'!CB174)</f>
        <v>0</v>
      </c>
      <c r="BH174" s="2">
        <f>INDEX('2004'!$B$44:$B$140,'16 Year_History_Results'!CC174)</f>
        <v>0</v>
      </c>
      <c r="BI174" s="2">
        <f>INDEX('2005'!$B$44:$B$140,'16 Year_History_Results'!CD174)</f>
        <v>16</v>
      </c>
      <c r="BJ174" s="2">
        <f>INDEX('2006'!$B$44:$B$140,'16 Year_History_Results'!CE174)</f>
        <v>0</v>
      </c>
      <c r="BK174" s="2">
        <f>INDEX('2007'!$B$44:$B$140,'16 Year_History_Results'!CF174)</f>
        <v>0</v>
      </c>
      <c r="BL174" s="2">
        <f>INDEX('2008'!$B$44:$B$140,'16 Year_History_Results'!CG174)</f>
        <v>11</v>
      </c>
      <c r="BM174" s="2">
        <f>INDEX('2009'!$B$44:$B$140,'16 Year_History_Results'!CH174)</f>
        <v>0</v>
      </c>
      <c r="BN174" s="2">
        <f>INDEX('2010'!$B$44:$B$140,'16 Year_History_Results'!CI174)</f>
        <v>0</v>
      </c>
      <c r="BO174" s="2">
        <f>INDEX('2011'!$B$44:$B$140,'16 Year_History_Results'!CJ174)</f>
        <v>0</v>
      </c>
      <c r="BP174" s="2">
        <f>INDEX('2012'!$B$44:$B$140,'16 Year_History_Results'!CK174)</f>
        <v>0</v>
      </c>
      <c r="BQ174" s="2">
        <f>INDEX('2013'!$B$44:$B$140,'16 Year_History_Results'!CL174)</f>
        <v>0</v>
      </c>
      <c r="BR174" s="2">
        <f>INDEX('2014'!$B$52:$B$180,'16 Year_History_Results'!CM174)</f>
        <v>0</v>
      </c>
      <c r="BS174" s="147">
        <f>INDEX('2015'!$B$52:$B$308,'16 Year_History_Results'!CN174)</f>
        <v>0</v>
      </c>
      <c r="BT174" s="147">
        <f>INDEX('2016'!$B$52:$B$308,'16 Year_History_Results'!CO174)</f>
        <v>15</v>
      </c>
      <c r="BW174">
        <f t="shared" si="98"/>
        <v>1089</v>
      </c>
      <c r="BX174" s="110"/>
      <c r="BY174" s="2"/>
      <c r="BZ174" s="146">
        <f>IF(ISNA(MATCH($BW174,'2001'!$A$44:$A$139,0)),97,MATCH($BW174,'2001'!$A$44:$A$139,0))</f>
        <v>97</v>
      </c>
      <c r="CA174" s="2">
        <f>IF(ISNA(MATCH($BW174,'2002'!$A$44:$A$139,0)),97,MATCH($BW174,'2002'!$A$44:$A$139,0))</f>
        <v>97</v>
      </c>
      <c r="CB174" s="2">
        <f>IF(ISNA(MATCH($BW174,'2003'!$A$44:$A$139,0)),97,MATCH($BW174,'2003'!$A$44:$A$139,0))</f>
        <v>97</v>
      </c>
      <c r="CC174" s="2">
        <f>IF(ISNA(MATCH($BW174,'2004'!$A$44:$A$139,0)),97,MATCH($BW174,'2004'!$A$44:$A$139,0))</f>
        <v>97</v>
      </c>
      <c r="CD174" s="2">
        <f>IF(ISNA(MATCH($BW174,'2005'!$A$44:$A$139,0)),97,MATCH($BW174,'2005'!$A$44:$A$139,0))</f>
        <v>80</v>
      </c>
      <c r="CE174" s="2">
        <f>IF(ISNA(MATCH($BW174,'2006'!$A$44:$A$139,0)),97,MATCH($BW174,'2006'!$A$44:$A$139,0))</f>
        <v>97</v>
      </c>
      <c r="CF174" s="2">
        <f>IF(ISNA(MATCH($BW174,'2007'!$A$44:$A$139,0)),97,MATCH($BW174,'2007'!$A$44:$A$139,0))</f>
        <v>97</v>
      </c>
      <c r="CG174" s="2">
        <f>IF(ISNA(MATCH($BW174,'2008'!$A$44:$A$139,0)),97,MATCH($BW174,'2008'!$A$44:$A$139,0))</f>
        <v>66</v>
      </c>
      <c r="CH174" s="2">
        <f>IF(ISNA(MATCH($BW174,'2009'!$A$44:$A$139,0)),97,MATCH($BW174,'2009'!$A$44:$A$139,0))</f>
        <v>97</v>
      </c>
      <c r="CI174" s="2">
        <f>IF(ISNA(MATCH($BW174,'2010'!$A$44:$A$139,0)),97,MATCH($BW174,'2010'!$A$44:$A$139,0))</f>
        <v>97</v>
      </c>
      <c r="CJ174" s="2">
        <f>IF(ISNA(MATCH($BW174,'2011'!$A$44:$A$139,0)),97,MATCH($BW174,'2011'!$A$44:$A$139,0))</f>
        <v>97</v>
      </c>
      <c r="CK174" s="2">
        <f>IF(ISNA(MATCH($BW174,'2012'!$A$44:$A$139,0)),97,MATCH($BW174,'2012'!$A$44:$A$139,0))</f>
        <v>97</v>
      </c>
      <c r="CL174" s="2">
        <f>IF(ISNA(MATCH($BW174,'2013'!$A$44:$A$139,0)),97,MATCH($BW174,'2013'!$A$44:$A$139,0))</f>
        <v>97</v>
      </c>
      <c r="CM174" s="2">
        <f>IF(ISNA(MATCH($BW174,'2014'!$A$52:$A$179,0)),129,MATCH($BW174,'2014'!$A$52:$A$179,0))</f>
        <v>129</v>
      </c>
      <c r="CN174" s="147">
        <f>IF(ISNA(MATCH($BW174,'2015'!$A$52:$A$307,0)),257,MATCH($BW174,'2015'!$A$52:$A$307,0))</f>
        <v>89</v>
      </c>
      <c r="CO174" s="147">
        <f>IF(ISNA(MATCH($BW174,'2016'!$A$52:$A$307,0)),257,MATCH($BW174,'2016'!$A$52:$A$307,0))</f>
        <v>87</v>
      </c>
      <c r="CQ174">
        <f t="shared" si="99"/>
        <v>1089</v>
      </c>
      <c r="CR174" s="281"/>
      <c r="CS174" s="279"/>
      <c r="CT174" s="278">
        <f t="shared" si="100"/>
        <v>0</v>
      </c>
      <c r="CU174" s="279">
        <f t="shared" si="86"/>
        <v>0</v>
      </c>
      <c r="CV174" s="279">
        <f t="shared" si="87"/>
        <v>0</v>
      </c>
      <c r="CW174" s="279">
        <f t="shared" si="88"/>
        <v>0</v>
      </c>
      <c r="CX174" s="279">
        <f t="shared" si="89"/>
        <v>16</v>
      </c>
      <c r="CY174" s="279">
        <f t="shared" si="90"/>
        <v>10.6656</v>
      </c>
      <c r="CZ174" s="279">
        <f t="shared" si="91"/>
        <v>7.1096889599999997</v>
      </c>
      <c r="DA174" s="279">
        <f t="shared" si="92"/>
        <v>25.739318660736</v>
      </c>
      <c r="DB174" s="279">
        <f t="shared" si="93"/>
        <v>17.157829819246619</v>
      </c>
      <c r="DC174" s="279">
        <f t="shared" si="101"/>
        <v>11.437409357509795</v>
      </c>
      <c r="DD174" s="279">
        <f t="shared" si="102"/>
        <v>7.6241770777160287</v>
      </c>
      <c r="DE174" s="279">
        <f t="shared" si="103"/>
        <v>5.0822764400055043</v>
      </c>
      <c r="DF174" s="279">
        <f t="shared" si="104"/>
        <v>3.3878454749076692</v>
      </c>
      <c r="DG174" s="279">
        <f t="shared" si="105"/>
        <v>2.2583377935734523</v>
      </c>
      <c r="DH174" s="280">
        <f t="shared" si="122"/>
        <v>1.5054079731960632</v>
      </c>
      <c r="DI174" s="280">
        <f t="shared" si="123"/>
        <v>16.003504954932495</v>
      </c>
      <c r="DJ174" s="154">
        <f t="shared" si="94"/>
        <v>343</v>
      </c>
      <c r="DK174" s="279">
        <f t="shared" si="106"/>
        <v>1089</v>
      </c>
      <c r="DL174" s="97"/>
      <c r="DM174" s="154"/>
      <c r="DN174" s="267">
        <f t="shared" si="107"/>
        <v>0</v>
      </c>
      <c r="DO174" s="154">
        <f t="shared" si="108"/>
        <v>0</v>
      </c>
      <c r="DP174" s="154">
        <f t="shared" si="109"/>
        <v>0</v>
      </c>
      <c r="DQ174" s="154">
        <f t="shared" si="110"/>
        <v>0</v>
      </c>
      <c r="DR174" s="154">
        <f t="shared" si="111"/>
        <v>16</v>
      </c>
      <c r="DS174" s="154">
        <f t="shared" si="112"/>
        <v>16</v>
      </c>
      <c r="DT174" s="154">
        <f t="shared" si="113"/>
        <v>16</v>
      </c>
      <c r="DU174" s="154">
        <f t="shared" si="114"/>
        <v>37</v>
      </c>
      <c r="DV174" s="154">
        <f t="shared" si="115"/>
        <v>37</v>
      </c>
      <c r="DW174" s="154">
        <f t="shared" si="116"/>
        <v>37</v>
      </c>
      <c r="DX174" s="154">
        <f t="shared" si="117"/>
        <v>37</v>
      </c>
      <c r="DY174" s="154">
        <f t="shared" si="118"/>
        <v>37</v>
      </c>
      <c r="DZ174" s="154">
        <f t="shared" si="119"/>
        <v>37</v>
      </c>
      <c r="EA174" s="154">
        <f t="shared" si="120"/>
        <v>37</v>
      </c>
      <c r="EB174" s="264">
        <f t="shared" si="124"/>
        <v>37</v>
      </c>
      <c r="EC174" s="264">
        <f t="shared" si="125"/>
        <v>52</v>
      </c>
      <c r="ED174" s="154">
        <f t="shared" si="95"/>
        <v>212</v>
      </c>
    </row>
    <row r="175" spans="2:134" ht="13" thickBot="1" x14ac:dyDescent="0.3">
      <c r="B175" s="131">
        <v>75</v>
      </c>
      <c r="C175" s="50">
        <f t="shared" si="84"/>
        <v>2</v>
      </c>
      <c r="D175" s="50">
        <f t="shared" si="96"/>
        <v>2</v>
      </c>
      <c r="E175" s="97"/>
      <c r="F175" s="2">
        <f t="shared" si="121"/>
        <v>170</v>
      </c>
      <c r="G175" s="207">
        <v>166</v>
      </c>
      <c r="H175" s="98">
        <f>15- COUNTIF(L175:AC175,"#N/A")</f>
        <v>0</v>
      </c>
      <c r="I175" s="131">
        <f>SUM(AH175:AY175)+SUM(BE175:BT175)</f>
        <v>16</v>
      </c>
      <c r="J175" s="398">
        <f>DI175</f>
        <v>16</v>
      </c>
      <c r="K175" s="456" t="str">
        <f>IF(ISNUMBER(MATCH(G175,'[4]OPR data'!$A$3:$A$2900,0)),"Y","N")</f>
        <v>Y</v>
      </c>
      <c r="L175" s="110"/>
      <c r="M175" s="233"/>
      <c r="N175" s="469" t="e">
        <f>(INDEX(Finish_table!R$4:R$83,MATCH('16 Year_History_Results'!$G175,Finish_table!S$4:S$83,0),1))</f>
        <v>#N/A</v>
      </c>
      <c r="O175" s="233" t="e">
        <f>(INDEX(Finish_table!Z$4:Z$99,MATCH('16 Year_History_Results'!$G175,Finish_table!AA$4:AA$99,0),1))</f>
        <v>#N/A</v>
      </c>
      <c r="P175" s="233" t="e">
        <f>(INDEX(Finish_table!AI$4:AI$99,MATCH('16 Year_History_Results'!$G175,Finish_table!AJ$4:AJ$99,0),1))</f>
        <v>#N/A</v>
      </c>
      <c r="Q175" s="233" t="e">
        <f>(INDEX(Finish_table!AR$4:AR$99,MATCH('16 Year_History_Results'!$G175,Finish_table!AS$4:AS$99,0),1))</f>
        <v>#N/A</v>
      </c>
      <c r="R175" s="233" t="e">
        <f>(INDEX(Finish_table!BA$4:BA$99,MATCH('16 Year_History_Results'!$G175,Finish_table!BB$4:BB$99,0),1))</f>
        <v>#N/A</v>
      </c>
      <c r="S175" s="233" t="e">
        <f>(INDEX(Finish_table!BJ$4:BJ$99,MATCH('16 Year_History_Results'!$G175,Finish_table!BK$4:BK$99,0),1))</f>
        <v>#N/A</v>
      </c>
      <c r="T175" s="233" t="e">
        <f>(INDEX(Finish_table!BS$4:BS$99,MATCH('16 Year_History_Results'!$G175,Finish_table!BT$4:BT$99,0),1))</f>
        <v>#N/A</v>
      </c>
      <c r="U175" s="233" t="e">
        <f>(INDEX(Finish_table!CB$4:CB$99,MATCH('16 Year_History_Results'!$G175,Finish_table!CC$4:CC$99,0),1))</f>
        <v>#N/A</v>
      </c>
      <c r="V175" s="233" t="e">
        <f>(INDEX(Finish_table!CK$4:CK$99,MATCH('16 Year_History_Results'!$G175,Finish_table!CL$4:CL$99,0),1))</f>
        <v>#N/A</v>
      </c>
      <c r="W175" s="233" t="e">
        <f>(INDEX(Finish_table!CT$4:CT$99,MATCH('16 Year_History_Results'!$G175,Finish_table!CU$4:CU$99,0),1))</f>
        <v>#N/A</v>
      </c>
      <c r="X175" s="233" t="e">
        <f>(INDEX(Finish_table!DC$4:DC$99,MATCH('16 Year_History_Results'!$G175,Finish_table!DD$4:DD$99,0),1))</f>
        <v>#N/A</v>
      </c>
      <c r="Y175" s="233" t="e">
        <f>(INDEX(Finish_table!DL$4:DL$99,MATCH('16 Year_History_Results'!$G175,Finish_table!DM$4:DM$99,0),1))</f>
        <v>#N/A</v>
      </c>
      <c r="Z175" s="233" t="e">
        <f>(INDEX(Finish_table!DU$4:DU$99,MATCH('16 Year_History_Results'!$G175,Finish_table!DV$4:DV$99,0),1))</f>
        <v>#N/A</v>
      </c>
      <c r="AA175" s="233" t="e">
        <f>(INDEX(Finish_table!ED$4:ED$140,MATCH('16 Year_History_Results'!$G175,Finish_table!EE$4:EE$140,0),1))</f>
        <v>#N/A</v>
      </c>
      <c r="AB175" s="233" t="e">
        <f>(INDEX(Finish_table!EM$4:EM$224,MATCH('16 Year_History_Results'!$G175,Finish_table!EN$4:EN$224,0),1))</f>
        <v>#N/A</v>
      </c>
      <c r="AC175" s="253" t="str">
        <f>(INDEX(Finish_table!EW$4:EW$224,MATCH('16 Year_History_Results'!$G175,Finish_table!EX$4:EX$224,0),1))</f>
        <v>QF</v>
      </c>
      <c r="AD175" s="2"/>
      <c r="AE175" s="97"/>
      <c r="AG175">
        <f t="shared" si="85"/>
        <v>166</v>
      </c>
      <c r="AH175" s="110"/>
      <c r="AI175" s="2"/>
      <c r="AJ175" s="146">
        <f>INDEX('2001'!$C$44:$C$140,'16 Year_History_Results'!BZ175)</f>
        <v>0</v>
      </c>
      <c r="AK175" s="2">
        <f>INDEX('2002'!$C$44:$C$140,'16 Year_History_Results'!CA175)</f>
        <v>0</v>
      </c>
      <c r="AL175" s="2">
        <f>INDEX('2003'!$C$44:$C$140,'16 Year_History_Results'!CB175)</f>
        <v>0</v>
      </c>
      <c r="AM175" s="2">
        <f>INDEX('2004'!$C$44:$C$140,'16 Year_History_Results'!CC175)</f>
        <v>0</v>
      </c>
      <c r="AN175" s="2">
        <f>INDEX('2005'!$C$44:$C$140,'16 Year_History_Results'!CD175)</f>
        <v>0</v>
      </c>
      <c r="AO175" s="2">
        <f>INDEX('2006'!$C$44:$C$140,'16 Year_History_Results'!CE175)</f>
        <v>0</v>
      </c>
      <c r="AP175" s="2">
        <f>INDEX('2007'!$C$44:$C$140,'16 Year_History_Results'!CF175)</f>
        <v>0</v>
      </c>
      <c r="AQ175" s="2">
        <f>INDEX('2008'!$C$44:$C$140,'16 Year_History_Results'!CG175)</f>
        <v>0</v>
      </c>
      <c r="AR175" s="2">
        <f>INDEX('2009'!$C$44:$C$140,'16 Year_History_Results'!CH175)</f>
        <v>0</v>
      </c>
      <c r="AS175" s="2">
        <f>INDEX('2010'!$C$44:$C$140,'16 Year_History_Results'!CI175)</f>
        <v>0</v>
      </c>
      <c r="AT175" s="2">
        <f>INDEX('2011'!$C$44:$C$140,'16 Year_History_Results'!CJ175)</f>
        <v>0</v>
      </c>
      <c r="AU175" s="2">
        <f>INDEX('2012'!$C$44:$C$140,'16 Year_History_Results'!CK175)</f>
        <v>0</v>
      </c>
      <c r="AV175" s="2">
        <f>INDEX('2013'!$C$44:$C$140,'16 Year_History_Results'!CL175)</f>
        <v>0</v>
      </c>
      <c r="AW175" s="2">
        <f>INDEX('2014'!$C$52:$C$180,'16 Year_History_Results'!CM175)</f>
        <v>0</v>
      </c>
      <c r="AX175" s="2">
        <f>INDEX('2015'!$E$52:$E$308,'16 Year_History_Results'!CN175)</f>
        <v>0</v>
      </c>
      <c r="AY175" s="147">
        <f>INDEX('2016'!$E$52:$E$308,'16 Year_History_Results'!CO175)</f>
        <v>0</v>
      </c>
      <c r="AZ175" s="2"/>
      <c r="BA175" s="2"/>
      <c r="BB175">
        <f t="shared" si="97"/>
        <v>166</v>
      </c>
      <c r="BC175" s="110"/>
      <c r="BD175" s="2"/>
      <c r="BE175" s="146">
        <f>INDEX('2001'!$B$44:$B$140,'16 Year_History_Results'!BZ175)</f>
        <v>0</v>
      </c>
      <c r="BF175" s="2">
        <f>INDEX('2002'!$B$44:$B$140,'16 Year_History_Results'!CA175)</f>
        <v>0</v>
      </c>
      <c r="BG175" s="2">
        <f>INDEX('2003'!$B$44:$B$140,'16 Year_History_Results'!CB175)</f>
        <v>0</v>
      </c>
      <c r="BH175" s="2">
        <f>INDEX('2004'!$B$44:$B$140,'16 Year_History_Results'!CC175)</f>
        <v>0</v>
      </c>
      <c r="BI175" s="2">
        <f>INDEX('2005'!$B$44:$B$140,'16 Year_History_Results'!CD175)</f>
        <v>0</v>
      </c>
      <c r="BJ175" s="2">
        <f>INDEX('2006'!$B$44:$B$140,'16 Year_History_Results'!CE175)</f>
        <v>0</v>
      </c>
      <c r="BK175" s="2">
        <f>INDEX('2007'!$B$44:$B$140,'16 Year_History_Results'!CF175)</f>
        <v>0</v>
      </c>
      <c r="BL175" s="2">
        <f>INDEX('2008'!$B$44:$B$140,'16 Year_History_Results'!CG175)</f>
        <v>0</v>
      </c>
      <c r="BM175" s="2">
        <f>INDEX('2009'!$B$44:$B$140,'16 Year_History_Results'!CH175)</f>
        <v>0</v>
      </c>
      <c r="BN175" s="2">
        <f>INDEX('2010'!$B$44:$B$140,'16 Year_History_Results'!CI175)</f>
        <v>0</v>
      </c>
      <c r="BO175" s="2">
        <f>INDEX('2011'!$B$44:$B$140,'16 Year_History_Results'!CJ175)</f>
        <v>0</v>
      </c>
      <c r="BP175" s="2">
        <f>INDEX('2012'!$B$44:$B$140,'16 Year_History_Results'!CK175)</f>
        <v>0</v>
      </c>
      <c r="BQ175" s="2">
        <f>INDEX('2013'!$B$44:$B$140,'16 Year_History_Results'!CL175)</f>
        <v>0</v>
      </c>
      <c r="BR175" s="2">
        <f>INDEX('2014'!$B$52:$B$180,'16 Year_History_Results'!CM175)</f>
        <v>0</v>
      </c>
      <c r="BS175" s="147">
        <f>INDEX('2015'!$B$52:$B$308,'16 Year_History_Results'!CN175)</f>
        <v>0</v>
      </c>
      <c r="BT175" s="147">
        <f>INDEX('2016'!$B$52:$B$308,'16 Year_History_Results'!CO175)</f>
        <v>16</v>
      </c>
      <c r="BW175">
        <f t="shared" si="98"/>
        <v>166</v>
      </c>
      <c r="BX175" s="110"/>
      <c r="BY175" s="2"/>
      <c r="BZ175" s="146">
        <f>IF(ISNA(MATCH($BW175,'2001'!$A$44:$A$139,0)),97,MATCH($BW175,'2001'!$A$44:$A$139,0))</f>
        <v>97</v>
      </c>
      <c r="CA175" s="2">
        <f>IF(ISNA(MATCH($BW175,'2002'!$A$44:$A$139,0)),97,MATCH($BW175,'2002'!$A$44:$A$139,0))</f>
        <v>97</v>
      </c>
      <c r="CB175" s="2">
        <f>IF(ISNA(MATCH($BW175,'2003'!$A$44:$A$139,0)),97,MATCH($BW175,'2003'!$A$44:$A$139,0))</f>
        <v>97</v>
      </c>
      <c r="CC175" s="2">
        <f>IF(ISNA(MATCH($BW175,'2004'!$A$44:$A$139,0)),97,MATCH($BW175,'2004'!$A$44:$A$139,0))</f>
        <v>97</v>
      </c>
      <c r="CD175" s="2">
        <f>IF(ISNA(MATCH($BW175,'2005'!$A$44:$A$139,0)),97,MATCH($BW175,'2005'!$A$44:$A$139,0))</f>
        <v>97</v>
      </c>
      <c r="CE175" s="2">
        <f>IF(ISNA(MATCH($BW175,'2006'!$A$44:$A$139,0)),97,MATCH($BW175,'2006'!$A$44:$A$139,0))</f>
        <v>97</v>
      </c>
      <c r="CF175" s="2">
        <f>IF(ISNA(MATCH($BW175,'2007'!$A$44:$A$139,0)),97,MATCH($BW175,'2007'!$A$44:$A$139,0))</f>
        <v>97</v>
      </c>
      <c r="CG175" s="2">
        <f>IF(ISNA(MATCH($BW175,'2008'!$A$44:$A$139,0)),97,MATCH($BW175,'2008'!$A$44:$A$139,0))</f>
        <v>97</v>
      </c>
      <c r="CH175" s="2">
        <f>IF(ISNA(MATCH($BW175,'2009'!$A$44:$A$139,0)),97,MATCH($BW175,'2009'!$A$44:$A$139,0))</f>
        <v>97</v>
      </c>
      <c r="CI175" s="2">
        <f>IF(ISNA(MATCH($BW175,'2010'!$A$44:$A$139,0)),97,MATCH($BW175,'2010'!$A$44:$A$139,0))</f>
        <v>97</v>
      </c>
      <c r="CJ175" s="2">
        <f>IF(ISNA(MATCH($BW175,'2011'!$A$44:$A$139,0)),97,MATCH($BW175,'2011'!$A$44:$A$139,0))</f>
        <v>97</v>
      </c>
      <c r="CK175" s="2">
        <f>IF(ISNA(MATCH($BW175,'2012'!$A$44:$A$139,0)),97,MATCH($BW175,'2012'!$A$44:$A$139,0))</f>
        <v>97</v>
      </c>
      <c r="CL175" s="2">
        <f>IF(ISNA(MATCH($BW175,'2013'!$A$44:$A$139,0)),97,MATCH($BW175,'2013'!$A$44:$A$139,0))</f>
        <v>97</v>
      </c>
      <c r="CM175" s="2">
        <f>IF(ISNA(MATCH($BW175,'2014'!$A$52:$A$179,0)),129,MATCH($BW175,'2014'!$A$52:$A$179,0))</f>
        <v>129</v>
      </c>
      <c r="CN175" s="147">
        <f>IF(ISNA(MATCH($BW175,'2015'!$A$52:$A$307,0)),257,MATCH($BW175,'2015'!$A$52:$A$307,0))</f>
        <v>257</v>
      </c>
      <c r="CO175" s="147">
        <f>IF(ISNA(MATCH($BW175,'2016'!$A$52:$A$307,0)),257,MATCH($BW175,'2016'!$A$52:$A$307,0))</f>
        <v>24</v>
      </c>
      <c r="CQ175">
        <f t="shared" si="99"/>
        <v>166</v>
      </c>
      <c r="CR175" s="281"/>
      <c r="CS175" s="279"/>
      <c r="CT175" s="278">
        <f t="shared" si="100"/>
        <v>0</v>
      </c>
      <c r="CU175" s="279">
        <f t="shared" si="86"/>
        <v>0</v>
      </c>
      <c r="CV175" s="279">
        <f t="shared" si="87"/>
        <v>0</v>
      </c>
      <c r="CW175" s="279">
        <f t="shared" si="88"/>
        <v>0</v>
      </c>
      <c r="CX175" s="279">
        <f t="shared" si="89"/>
        <v>0</v>
      </c>
      <c r="CY175" s="279">
        <f t="shared" si="90"/>
        <v>0</v>
      </c>
      <c r="CZ175" s="279">
        <f t="shared" si="91"/>
        <v>0</v>
      </c>
      <c r="DA175" s="279">
        <f t="shared" si="92"/>
        <v>0</v>
      </c>
      <c r="DB175" s="279">
        <f t="shared" si="93"/>
        <v>0</v>
      </c>
      <c r="DC175" s="279">
        <f t="shared" si="101"/>
        <v>0</v>
      </c>
      <c r="DD175" s="279">
        <f t="shared" si="102"/>
        <v>0</v>
      </c>
      <c r="DE175" s="279">
        <f t="shared" si="103"/>
        <v>0</v>
      </c>
      <c r="DF175" s="279">
        <f t="shared" si="104"/>
        <v>0</v>
      </c>
      <c r="DG175" s="279">
        <f t="shared" si="105"/>
        <v>0</v>
      </c>
      <c r="DH175" s="280">
        <f t="shared" si="122"/>
        <v>0</v>
      </c>
      <c r="DI175" s="280">
        <f t="shared" si="123"/>
        <v>16</v>
      </c>
      <c r="DJ175" s="154">
        <f t="shared" si="94"/>
        <v>515</v>
      </c>
      <c r="DK175" s="279">
        <f t="shared" si="106"/>
        <v>166</v>
      </c>
      <c r="DL175" s="97"/>
      <c r="DM175" s="154"/>
      <c r="DN175" s="267">
        <f t="shared" si="107"/>
        <v>0</v>
      </c>
      <c r="DO175" s="154">
        <f t="shared" si="108"/>
        <v>0</v>
      </c>
      <c r="DP175" s="154">
        <f t="shared" si="109"/>
        <v>0</v>
      </c>
      <c r="DQ175" s="154">
        <f t="shared" si="110"/>
        <v>0</v>
      </c>
      <c r="DR175" s="154">
        <f t="shared" si="111"/>
        <v>0</v>
      </c>
      <c r="DS175" s="154">
        <f t="shared" si="112"/>
        <v>0</v>
      </c>
      <c r="DT175" s="154">
        <f t="shared" si="113"/>
        <v>0</v>
      </c>
      <c r="DU175" s="154">
        <f t="shared" si="114"/>
        <v>0</v>
      </c>
      <c r="DV175" s="154">
        <f t="shared" si="115"/>
        <v>0</v>
      </c>
      <c r="DW175" s="154">
        <f t="shared" si="116"/>
        <v>0</v>
      </c>
      <c r="DX175" s="154">
        <f t="shared" si="117"/>
        <v>0</v>
      </c>
      <c r="DY175" s="154">
        <f t="shared" si="118"/>
        <v>0</v>
      </c>
      <c r="DZ175" s="154">
        <f t="shared" si="119"/>
        <v>0</v>
      </c>
      <c r="EA175" s="154">
        <f t="shared" si="120"/>
        <v>0</v>
      </c>
      <c r="EB175" s="264">
        <f t="shared" si="124"/>
        <v>0</v>
      </c>
      <c r="EC175" s="264">
        <f t="shared" si="125"/>
        <v>16</v>
      </c>
      <c r="ED175" s="154">
        <f t="shared" si="95"/>
        <v>515</v>
      </c>
    </row>
    <row r="176" spans="2:134" ht="13" thickBot="1" x14ac:dyDescent="0.3">
      <c r="B176" s="131">
        <v>78</v>
      </c>
      <c r="C176" s="50">
        <f t="shared" si="84"/>
        <v>1</v>
      </c>
      <c r="D176" s="50">
        <f t="shared" si="96"/>
        <v>1</v>
      </c>
      <c r="E176" s="97"/>
      <c r="F176" s="2">
        <f t="shared" si="121"/>
        <v>171</v>
      </c>
      <c r="G176" s="207">
        <v>3546</v>
      </c>
      <c r="H176" s="98">
        <f>15- COUNTIF(L176:AC176,"#N/A")</f>
        <v>0</v>
      </c>
      <c r="I176" s="131">
        <f>SUM(AH176:AY176)+SUM(BE176:BT176)</f>
        <v>16</v>
      </c>
      <c r="J176" s="398">
        <f>DI176</f>
        <v>16</v>
      </c>
      <c r="K176" s="456" t="str">
        <f>IF(ISNUMBER(MATCH(G176,'[4]OPR data'!$A$3:$A$2900,0)),"Y","N")</f>
        <v>Y</v>
      </c>
      <c r="L176" s="110"/>
      <c r="M176" s="233"/>
      <c r="N176" s="469" t="e">
        <f>(INDEX(Finish_table!R$4:R$83,MATCH('16 Year_History_Results'!$G176,Finish_table!S$4:S$83,0),1))</f>
        <v>#N/A</v>
      </c>
      <c r="O176" s="233" t="e">
        <f>(INDEX(Finish_table!Z$4:Z$99,MATCH('16 Year_History_Results'!$G176,Finish_table!AA$4:AA$99,0),1))</f>
        <v>#N/A</v>
      </c>
      <c r="P176" s="233" t="e">
        <f>(INDEX(Finish_table!AI$4:AI$99,MATCH('16 Year_History_Results'!$G176,Finish_table!AJ$4:AJ$99,0),1))</f>
        <v>#N/A</v>
      </c>
      <c r="Q176" s="233" t="e">
        <f>(INDEX(Finish_table!AR$4:AR$99,MATCH('16 Year_History_Results'!$G176,Finish_table!AS$4:AS$99,0),1))</f>
        <v>#N/A</v>
      </c>
      <c r="R176" s="233" t="e">
        <f>(INDEX(Finish_table!BA$4:BA$99,MATCH('16 Year_History_Results'!$G176,Finish_table!BB$4:BB$99,0),1))</f>
        <v>#N/A</v>
      </c>
      <c r="S176" s="233" t="e">
        <f>(INDEX(Finish_table!BJ$4:BJ$99,MATCH('16 Year_History_Results'!$G176,Finish_table!BK$4:BK$99,0),1))</f>
        <v>#N/A</v>
      </c>
      <c r="T176" s="233" t="e">
        <f>(INDEX(Finish_table!BS$4:BS$99,MATCH('16 Year_History_Results'!$G176,Finish_table!BT$4:BT$99,0),1))</f>
        <v>#N/A</v>
      </c>
      <c r="U176" s="233" t="e">
        <f>(INDEX(Finish_table!CB$4:CB$99,MATCH('16 Year_History_Results'!$G176,Finish_table!CC$4:CC$99,0),1))</f>
        <v>#N/A</v>
      </c>
      <c r="V176" s="233" t="e">
        <f>(INDEX(Finish_table!CK$4:CK$99,MATCH('16 Year_History_Results'!$G176,Finish_table!CL$4:CL$99,0),1))</f>
        <v>#N/A</v>
      </c>
      <c r="W176" s="233" t="e">
        <f>(INDEX(Finish_table!CT$4:CT$99,MATCH('16 Year_History_Results'!$G176,Finish_table!CU$4:CU$99,0),1))</f>
        <v>#N/A</v>
      </c>
      <c r="X176" s="233" t="e">
        <f>(INDEX(Finish_table!DC$4:DC$99,MATCH('16 Year_History_Results'!$G176,Finish_table!DD$4:DD$99,0),1))</f>
        <v>#N/A</v>
      </c>
      <c r="Y176" s="233" t="e">
        <f>(INDEX(Finish_table!DL$4:DL$99,MATCH('16 Year_History_Results'!$G176,Finish_table!DM$4:DM$99,0),1))</f>
        <v>#N/A</v>
      </c>
      <c r="Z176" s="233" t="e">
        <f>(INDEX(Finish_table!DU$4:DU$99,MATCH('16 Year_History_Results'!$G176,Finish_table!DV$4:DV$99,0),1))</f>
        <v>#N/A</v>
      </c>
      <c r="AA176" s="233" t="e">
        <f>(INDEX(Finish_table!ED$4:ED$140,MATCH('16 Year_History_Results'!$G176,Finish_table!EE$4:EE$140,0),1))</f>
        <v>#N/A</v>
      </c>
      <c r="AB176" s="233" t="e">
        <f>(INDEX(Finish_table!EM$4:EM$224,MATCH('16 Year_History_Results'!$G176,Finish_table!EN$4:EN$224,0),1))</f>
        <v>#N/A</v>
      </c>
      <c r="AC176" s="253" t="str">
        <f>(INDEX(Finish_table!EW$4:EW$224,MATCH('16 Year_History_Results'!$G176,Finish_table!EX$4:EX$224,0),1))</f>
        <v>QF</v>
      </c>
      <c r="AD176" s="2"/>
      <c r="AE176" s="97"/>
      <c r="AG176">
        <f t="shared" si="85"/>
        <v>3546</v>
      </c>
      <c r="AH176" s="110"/>
      <c r="AI176" s="2"/>
      <c r="AJ176" s="146">
        <f>INDEX('2001'!$C$44:$C$140,'16 Year_History_Results'!BZ176)</f>
        <v>0</v>
      </c>
      <c r="AK176" s="2">
        <f>INDEX('2002'!$C$44:$C$140,'16 Year_History_Results'!CA176)</f>
        <v>0</v>
      </c>
      <c r="AL176" s="2">
        <f>INDEX('2003'!$C$44:$C$140,'16 Year_History_Results'!CB176)</f>
        <v>0</v>
      </c>
      <c r="AM176" s="2">
        <f>INDEX('2004'!$C$44:$C$140,'16 Year_History_Results'!CC176)</f>
        <v>0</v>
      </c>
      <c r="AN176" s="2">
        <f>INDEX('2005'!$C$44:$C$140,'16 Year_History_Results'!CD176)</f>
        <v>0</v>
      </c>
      <c r="AO176" s="2">
        <f>INDEX('2006'!$C$44:$C$140,'16 Year_History_Results'!CE176)</f>
        <v>0</v>
      </c>
      <c r="AP176" s="2">
        <f>INDEX('2007'!$C$44:$C$140,'16 Year_History_Results'!CF176)</f>
        <v>0</v>
      </c>
      <c r="AQ176" s="2">
        <f>INDEX('2008'!$C$44:$C$140,'16 Year_History_Results'!CG176)</f>
        <v>0</v>
      </c>
      <c r="AR176" s="2">
        <f>INDEX('2009'!$C$44:$C$140,'16 Year_History_Results'!CH176)</f>
        <v>0</v>
      </c>
      <c r="AS176" s="2">
        <f>INDEX('2010'!$C$44:$C$140,'16 Year_History_Results'!CI176)</f>
        <v>0</v>
      </c>
      <c r="AT176" s="2">
        <f>INDEX('2011'!$C$44:$C$140,'16 Year_History_Results'!CJ176)</f>
        <v>0</v>
      </c>
      <c r="AU176" s="2">
        <f>INDEX('2012'!$C$44:$C$140,'16 Year_History_Results'!CK176)</f>
        <v>0</v>
      </c>
      <c r="AV176" s="2">
        <f>INDEX('2013'!$C$44:$C$140,'16 Year_History_Results'!CL176)</f>
        <v>0</v>
      </c>
      <c r="AW176" s="2">
        <f>INDEX('2014'!$C$52:$C$180,'16 Year_History_Results'!CM176)</f>
        <v>0</v>
      </c>
      <c r="AX176" s="2">
        <f>INDEX('2015'!$E$52:$E$308,'16 Year_History_Results'!CN176)</f>
        <v>0</v>
      </c>
      <c r="AY176" s="147">
        <f>INDEX('2016'!$E$52:$E$308,'16 Year_History_Results'!CO176)</f>
        <v>0</v>
      </c>
      <c r="AZ176" s="2"/>
      <c r="BA176" s="2"/>
      <c r="BB176">
        <f t="shared" si="97"/>
        <v>3546</v>
      </c>
      <c r="BC176" s="110"/>
      <c r="BD176" s="2"/>
      <c r="BE176" s="146">
        <f>INDEX('2001'!$B$44:$B$140,'16 Year_History_Results'!BZ176)</f>
        <v>0</v>
      </c>
      <c r="BF176" s="2">
        <f>INDEX('2002'!$B$44:$B$140,'16 Year_History_Results'!CA176)</f>
        <v>0</v>
      </c>
      <c r="BG176" s="2">
        <f>INDEX('2003'!$B$44:$B$140,'16 Year_History_Results'!CB176)</f>
        <v>0</v>
      </c>
      <c r="BH176" s="2">
        <f>INDEX('2004'!$B$44:$B$140,'16 Year_History_Results'!CC176)</f>
        <v>0</v>
      </c>
      <c r="BI176" s="2">
        <f>INDEX('2005'!$B$44:$B$140,'16 Year_History_Results'!CD176)</f>
        <v>0</v>
      </c>
      <c r="BJ176" s="2">
        <f>INDEX('2006'!$B$44:$B$140,'16 Year_History_Results'!CE176)</f>
        <v>0</v>
      </c>
      <c r="BK176" s="2">
        <f>INDEX('2007'!$B$44:$B$140,'16 Year_History_Results'!CF176)</f>
        <v>0</v>
      </c>
      <c r="BL176" s="2">
        <f>INDEX('2008'!$B$44:$B$140,'16 Year_History_Results'!CG176)</f>
        <v>0</v>
      </c>
      <c r="BM176" s="2">
        <f>INDEX('2009'!$B$44:$B$140,'16 Year_History_Results'!CH176)</f>
        <v>0</v>
      </c>
      <c r="BN176" s="2">
        <f>INDEX('2010'!$B$44:$B$140,'16 Year_History_Results'!CI176)</f>
        <v>0</v>
      </c>
      <c r="BO176" s="2">
        <f>INDEX('2011'!$B$44:$B$140,'16 Year_History_Results'!CJ176)</f>
        <v>0</v>
      </c>
      <c r="BP176" s="2">
        <f>INDEX('2012'!$B$44:$B$140,'16 Year_History_Results'!CK176)</f>
        <v>0</v>
      </c>
      <c r="BQ176" s="2">
        <f>INDEX('2013'!$B$44:$B$140,'16 Year_History_Results'!CL176)</f>
        <v>0</v>
      </c>
      <c r="BR176" s="2">
        <f>INDEX('2014'!$B$52:$B$180,'16 Year_History_Results'!CM176)</f>
        <v>0</v>
      </c>
      <c r="BS176" s="147">
        <f>INDEX('2015'!$B$52:$B$308,'16 Year_History_Results'!CN176)</f>
        <v>0</v>
      </c>
      <c r="BT176" s="147">
        <f>INDEX('2016'!$B$52:$B$308,'16 Year_History_Results'!CO176)</f>
        <v>16</v>
      </c>
      <c r="BW176">
        <f t="shared" si="98"/>
        <v>3546</v>
      </c>
      <c r="BX176" s="110"/>
      <c r="BY176" s="2"/>
      <c r="BZ176" s="146">
        <f>IF(ISNA(MATCH($BW176,'2001'!$A$44:$A$139,0)),97,MATCH($BW176,'2001'!$A$44:$A$139,0))</f>
        <v>97</v>
      </c>
      <c r="CA176" s="2">
        <f>IF(ISNA(MATCH($BW176,'2002'!$A$44:$A$139,0)),97,MATCH($BW176,'2002'!$A$44:$A$139,0))</f>
        <v>97</v>
      </c>
      <c r="CB176" s="2">
        <f>IF(ISNA(MATCH($BW176,'2003'!$A$44:$A$139,0)),97,MATCH($BW176,'2003'!$A$44:$A$139,0))</f>
        <v>97</v>
      </c>
      <c r="CC176" s="2">
        <f>IF(ISNA(MATCH($BW176,'2004'!$A$44:$A$139,0)),97,MATCH($BW176,'2004'!$A$44:$A$139,0))</f>
        <v>97</v>
      </c>
      <c r="CD176" s="2">
        <f>IF(ISNA(MATCH($BW176,'2005'!$A$44:$A$139,0)),97,MATCH($BW176,'2005'!$A$44:$A$139,0))</f>
        <v>97</v>
      </c>
      <c r="CE176" s="2">
        <f>IF(ISNA(MATCH($BW176,'2006'!$A$44:$A$139,0)),97,MATCH($BW176,'2006'!$A$44:$A$139,0))</f>
        <v>97</v>
      </c>
      <c r="CF176" s="2">
        <f>IF(ISNA(MATCH($BW176,'2007'!$A$44:$A$139,0)),97,MATCH($BW176,'2007'!$A$44:$A$139,0))</f>
        <v>97</v>
      </c>
      <c r="CG176" s="2">
        <f>IF(ISNA(MATCH($BW176,'2008'!$A$44:$A$139,0)),97,MATCH($BW176,'2008'!$A$44:$A$139,0))</f>
        <v>97</v>
      </c>
      <c r="CH176" s="2">
        <f>IF(ISNA(MATCH($BW176,'2009'!$A$44:$A$139,0)),97,MATCH($BW176,'2009'!$A$44:$A$139,0))</f>
        <v>97</v>
      </c>
      <c r="CI176" s="2">
        <f>IF(ISNA(MATCH($BW176,'2010'!$A$44:$A$139,0)),97,MATCH($BW176,'2010'!$A$44:$A$139,0))</f>
        <v>97</v>
      </c>
      <c r="CJ176" s="2">
        <f>IF(ISNA(MATCH($BW176,'2011'!$A$44:$A$139,0)),97,MATCH($BW176,'2011'!$A$44:$A$139,0))</f>
        <v>97</v>
      </c>
      <c r="CK176" s="2">
        <f>IF(ISNA(MATCH($BW176,'2012'!$A$44:$A$139,0)),97,MATCH($BW176,'2012'!$A$44:$A$139,0))</f>
        <v>97</v>
      </c>
      <c r="CL176" s="2">
        <f>IF(ISNA(MATCH($BW176,'2013'!$A$44:$A$139,0)),97,MATCH($BW176,'2013'!$A$44:$A$139,0))</f>
        <v>97</v>
      </c>
      <c r="CM176" s="2">
        <f>IF(ISNA(MATCH($BW176,'2014'!$A$52:$A$179,0)),129,MATCH($BW176,'2014'!$A$52:$A$179,0))</f>
        <v>129</v>
      </c>
      <c r="CN176" s="147">
        <f>IF(ISNA(MATCH($BW176,'2015'!$A$52:$A$307,0)),257,MATCH($BW176,'2015'!$A$52:$A$307,0))</f>
        <v>257</v>
      </c>
      <c r="CO176" s="147">
        <f>IF(ISNA(MATCH($BW176,'2016'!$A$52:$A$307,0)),257,MATCH($BW176,'2016'!$A$52:$A$307,0))</f>
        <v>200</v>
      </c>
      <c r="CQ176">
        <f t="shared" si="99"/>
        <v>3546</v>
      </c>
      <c r="CR176" s="281"/>
      <c r="CS176" s="279"/>
      <c r="CT176" s="278">
        <f t="shared" si="100"/>
        <v>0</v>
      </c>
      <c r="CU176" s="279">
        <f t="shared" si="86"/>
        <v>0</v>
      </c>
      <c r="CV176" s="279">
        <f t="shared" si="87"/>
        <v>0</v>
      </c>
      <c r="CW176" s="279">
        <f t="shared" si="88"/>
        <v>0</v>
      </c>
      <c r="CX176" s="279">
        <f t="shared" si="89"/>
        <v>0</v>
      </c>
      <c r="CY176" s="279">
        <f t="shared" si="90"/>
        <v>0</v>
      </c>
      <c r="CZ176" s="279">
        <f t="shared" si="91"/>
        <v>0</v>
      </c>
      <c r="DA176" s="279">
        <f t="shared" si="92"/>
        <v>0</v>
      </c>
      <c r="DB176" s="279">
        <f t="shared" si="93"/>
        <v>0</v>
      </c>
      <c r="DC176" s="279">
        <f t="shared" si="101"/>
        <v>0</v>
      </c>
      <c r="DD176" s="279">
        <f t="shared" si="102"/>
        <v>0</v>
      </c>
      <c r="DE176" s="279">
        <f t="shared" si="103"/>
        <v>0</v>
      </c>
      <c r="DF176" s="279">
        <f t="shared" si="104"/>
        <v>0</v>
      </c>
      <c r="DG176" s="279">
        <f t="shared" si="105"/>
        <v>0</v>
      </c>
      <c r="DH176" s="280">
        <f t="shared" si="122"/>
        <v>0</v>
      </c>
      <c r="DI176" s="280">
        <f t="shared" si="123"/>
        <v>16</v>
      </c>
      <c r="DJ176" s="154">
        <f t="shared" si="94"/>
        <v>515</v>
      </c>
      <c r="DK176" s="279">
        <f t="shared" si="106"/>
        <v>3546</v>
      </c>
      <c r="DL176" s="97"/>
      <c r="DM176" s="154"/>
      <c r="DN176" s="267">
        <f t="shared" si="107"/>
        <v>0</v>
      </c>
      <c r="DO176" s="154">
        <f t="shared" si="108"/>
        <v>0</v>
      </c>
      <c r="DP176" s="154">
        <f t="shared" si="109"/>
        <v>0</v>
      </c>
      <c r="DQ176" s="154">
        <f t="shared" si="110"/>
        <v>0</v>
      </c>
      <c r="DR176" s="154">
        <f t="shared" si="111"/>
        <v>0</v>
      </c>
      <c r="DS176" s="154">
        <f t="shared" si="112"/>
        <v>0</v>
      </c>
      <c r="DT176" s="154">
        <f t="shared" si="113"/>
        <v>0</v>
      </c>
      <c r="DU176" s="154">
        <f t="shared" si="114"/>
        <v>0</v>
      </c>
      <c r="DV176" s="154">
        <f t="shared" si="115"/>
        <v>0</v>
      </c>
      <c r="DW176" s="154">
        <f t="shared" si="116"/>
        <v>0</v>
      </c>
      <c r="DX176" s="154">
        <f t="shared" si="117"/>
        <v>0</v>
      </c>
      <c r="DY176" s="154">
        <f t="shared" si="118"/>
        <v>0</v>
      </c>
      <c r="DZ176" s="154">
        <f t="shared" si="119"/>
        <v>0</v>
      </c>
      <c r="EA176" s="154">
        <f t="shared" si="120"/>
        <v>0</v>
      </c>
      <c r="EB176" s="264">
        <f t="shared" si="124"/>
        <v>0</v>
      </c>
      <c r="EC176" s="264">
        <f t="shared" si="125"/>
        <v>16</v>
      </c>
      <c r="ED176" s="154">
        <f t="shared" si="95"/>
        <v>515</v>
      </c>
    </row>
    <row r="177" spans="2:134" ht="13" thickBot="1" x14ac:dyDescent="0.3">
      <c r="B177" s="131">
        <v>79</v>
      </c>
      <c r="C177" s="50">
        <f t="shared" si="84"/>
        <v>1</v>
      </c>
      <c r="D177" s="50">
        <f t="shared" si="96"/>
        <v>0</v>
      </c>
      <c r="E177" s="97"/>
      <c r="F177" s="2">
        <f t="shared" si="121"/>
        <v>172</v>
      </c>
      <c r="G177" s="493">
        <v>245</v>
      </c>
      <c r="H177" s="98">
        <f>15- COUNTIF(L177:AC177,"#N/A")</f>
        <v>7</v>
      </c>
      <c r="I177" s="131">
        <f>SUM(AH177:AY177)+SUM(BE177:BT177)</f>
        <v>100</v>
      </c>
      <c r="J177" s="398">
        <f>DI177</f>
        <v>15.978309009381551</v>
      </c>
      <c r="K177" s="456" t="str">
        <f>IF(ISNUMBER(MATCH(G177,'[4]OPR data'!$A$3:$A$2900,0)),"Y","N")</f>
        <v>Y</v>
      </c>
      <c r="L177" s="110"/>
      <c r="M177" s="233"/>
      <c r="N177" s="469" t="e">
        <f>(INDEX(Finish_table!R$4:R$83,MATCH('16 Year_History_Results'!$G177,Finish_table!S$4:S$83,0),1))</f>
        <v>#N/A</v>
      </c>
      <c r="O177" s="233" t="e">
        <f>(INDEX(Finish_table!Z$4:Z$99,MATCH('16 Year_History_Results'!$G177,Finish_table!AA$4:AA$99,0),1))</f>
        <v>#N/A</v>
      </c>
      <c r="P177" s="233" t="str">
        <f>(INDEX(Finish_table!AI$4:AI$99,MATCH('16 Year_History_Results'!$G177,Finish_table!AJ$4:AJ$99,0),1))</f>
        <v>QF</v>
      </c>
      <c r="Q177" s="233" t="e">
        <f>(INDEX(Finish_table!AR$4:AR$99,MATCH('16 Year_History_Results'!$G177,Finish_table!AS$4:AS$99,0),1))</f>
        <v>#N/A</v>
      </c>
      <c r="R177" s="233" t="str">
        <f>(INDEX(Finish_table!BA$4:BA$99,MATCH('16 Year_History_Results'!$G177,Finish_table!BB$4:BB$99,0),1))</f>
        <v>W</v>
      </c>
      <c r="S177" s="233" t="e">
        <f>(INDEX(Finish_table!BJ$4:BJ$99,MATCH('16 Year_History_Results'!$G177,Finish_table!BK$4:BK$99,0),1))</f>
        <v>#N/A</v>
      </c>
      <c r="T177" s="233" t="e">
        <f>(INDEX(Finish_table!BS$4:BS$99,MATCH('16 Year_History_Results'!$G177,Finish_table!BT$4:BT$99,0),1))</f>
        <v>#N/A</v>
      </c>
      <c r="U177" s="233" t="e">
        <f>(INDEX(Finish_table!CB$4:CB$99,MATCH('16 Year_History_Results'!$G177,Finish_table!CC$4:CC$99,0),1))</f>
        <v>#N/A</v>
      </c>
      <c r="V177" s="233" t="str">
        <f>(INDEX(Finish_table!CK$4:CK$99,MATCH('16 Year_History_Results'!$G177,Finish_table!CL$4:CL$99,0),1))</f>
        <v>SF</v>
      </c>
      <c r="W177" s="233" t="e">
        <f>(INDEX(Finish_table!CT$4:CT$99,MATCH('16 Year_History_Results'!$G177,Finish_table!CU$4:CU$99,0),1))</f>
        <v>#N/A</v>
      </c>
      <c r="X177" s="233" t="str">
        <f>(INDEX(Finish_table!DC$4:DC$99,MATCH('16 Year_History_Results'!$G177,Finish_table!DD$4:DD$99,0),1))</f>
        <v>QF</v>
      </c>
      <c r="Y177" s="233" t="str">
        <f>(INDEX(Finish_table!DL$4:DL$99,MATCH('16 Year_History_Results'!$G177,Finish_table!DM$4:DM$99,0),1))</f>
        <v>QF</v>
      </c>
      <c r="Z177" s="233" t="str">
        <f>(INDEX(Finish_table!DU$4:DU$99,MATCH('16 Year_History_Results'!$G177,Finish_table!DV$4:DV$99,0),1))</f>
        <v>QF</v>
      </c>
      <c r="AA177" s="233" t="e">
        <f>(INDEX(Finish_table!ED$4:ED$140,MATCH('16 Year_History_Results'!$G177,Finish_table!EE$4:EE$140,0),1))</f>
        <v>#N/A</v>
      </c>
      <c r="AB177" s="233" t="str">
        <f>(INDEX(Finish_table!EM$4:EM$224,MATCH('16 Year_History_Results'!$G177,Finish_table!EN$4:EN$224,0),1))</f>
        <v>QF</v>
      </c>
      <c r="AC177" s="253" t="str">
        <f>(INDEX(Finish_table!EW$4:EW$224,MATCH('16 Year_History_Results'!$G177,Finish_table!EX$4:EX$224,0),1))</f>
        <v>QF</v>
      </c>
      <c r="AD177" s="2"/>
      <c r="AE177" s="97"/>
      <c r="AG177">
        <f t="shared" si="85"/>
        <v>245</v>
      </c>
      <c r="AH177" s="110"/>
      <c r="AI177" s="2"/>
      <c r="AJ177" s="146">
        <f>INDEX('2001'!$C$44:$C$140,'16 Year_History_Results'!BZ177)</f>
        <v>0</v>
      </c>
      <c r="AK177" s="2">
        <f>INDEX('2002'!$C$44:$C$140,'16 Year_History_Results'!CA177)</f>
        <v>0</v>
      </c>
      <c r="AL177" s="2">
        <f>INDEX('2003'!$C$44:$C$140,'16 Year_History_Results'!CB177)</f>
        <v>0</v>
      </c>
      <c r="AM177" s="2">
        <f>INDEX('2004'!$C$44:$C$140,'16 Year_History_Results'!CC177)</f>
        <v>0</v>
      </c>
      <c r="AN177" s="2">
        <f>INDEX('2005'!$C$44:$C$140,'16 Year_History_Results'!CD177)</f>
        <v>30</v>
      </c>
      <c r="AO177" s="2">
        <f>INDEX('2006'!$C$44:$C$140,'16 Year_History_Results'!CE177)</f>
        <v>0</v>
      </c>
      <c r="AP177" s="2">
        <f>INDEX('2007'!$C$44:$C$140,'16 Year_History_Results'!CF177)</f>
        <v>0</v>
      </c>
      <c r="AQ177" s="2">
        <f>INDEX('2008'!$C$44:$C$140,'16 Year_History_Results'!CG177)</f>
        <v>0</v>
      </c>
      <c r="AR177" s="2">
        <f>INDEX('2009'!$C$44:$C$140,'16 Year_History_Results'!CH177)</f>
        <v>10</v>
      </c>
      <c r="AS177" s="2">
        <f>INDEX('2010'!$C$44:$C$140,'16 Year_History_Results'!CI177)</f>
        <v>0</v>
      </c>
      <c r="AT177" s="2">
        <f>INDEX('2011'!$C$44:$C$140,'16 Year_History_Results'!CJ177)</f>
        <v>0</v>
      </c>
      <c r="AU177" s="2">
        <f>INDEX('2012'!$C$44:$C$140,'16 Year_History_Results'!CK177)</f>
        <v>0</v>
      </c>
      <c r="AV177" s="2">
        <f>INDEX('2013'!$C$44:$C$140,'16 Year_History_Results'!CL177)</f>
        <v>0</v>
      </c>
      <c r="AW177" s="2">
        <f>INDEX('2014'!$C$52:$C$180,'16 Year_History_Results'!CM177)</f>
        <v>0</v>
      </c>
      <c r="AX177" s="2">
        <f>INDEX('2015'!$E$52:$E$308,'16 Year_History_Results'!CN177)</f>
        <v>0</v>
      </c>
      <c r="AY177" s="147">
        <f>INDEX('2016'!$E$52:$E$308,'16 Year_History_Results'!CO177)</f>
        <v>0</v>
      </c>
      <c r="AZ177" s="2"/>
      <c r="BA177" s="2"/>
      <c r="BB177">
        <f t="shared" si="97"/>
        <v>245</v>
      </c>
      <c r="BC177" s="110"/>
      <c r="BD177" s="2"/>
      <c r="BE177" s="146">
        <f>INDEX('2001'!$B$44:$B$140,'16 Year_History_Results'!BZ177)</f>
        <v>0</v>
      </c>
      <c r="BF177" s="2">
        <f>INDEX('2002'!$B$44:$B$140,'16 Year_History_Results'!CA177)</f>
        <v>0</v>
      </c>
      <c r="BG177" s="2">
        <f>INDEX('2003'!$B$44:$B$140,'16 Year_History_Results'!CB177)</f>
        <v>3</v>
      </c>
      <c r="BH177" s="2">
        <f>INDEX('2004'!$B$44:$B$140,'16 Year_History_Results'!CC177)</f>
        <v>0</v>
      </c>
      <c r="BI177" s="2">
        <f>INDEX('2005'!$B$44:$B$140,'16 Year_History_Results'!CD177)</f>
        <v>16</v>
      </c>
      <c r="BJ177" s="2">
        <f>INDEX('2006'!$B$44:$B$140,'16 Year_History_Results'!CE177)</f>
        <v>0</v>
      </c>
      <c r="BK177" s="2">
        <f>INDEX('2007'!$B$44:$B$140,'16 Year_History_Results'!CF177)</f>
        <v>0</v>
      </c>
      <c r="BL177" s="2">
        <f>INDEX('2008'!$B$44:$B$140,'16 Year_History_Results'!CG177)</f>
        <v>0</v>
      </c>
      <c r="BM177" s="2">
        <f>INDEX('2009'!$B$44:$B$140,'16 Year_History_Results'!CH177)</f>
        <v>6</v>
      </c>
      <c r="BN177" s="2">
        <f>INDEX('2010'!$B$44:$B$140,'16 Year_History_Results'!CI177)</f>
        <v>0</v>
      </c>
      <c r="BO177" s="2">
        <f>INDEX('2011'!$B$44:$B$140,'16 Year_History_Results'!CJ177)</f>
        <v>8</v>
      </c>
      <c r="BP177" s="2">
        <f>INDEX('2012'!$B$44:$B$140,'16 Year_History_Results'!CK177)</f>
        <v>9</v>
      </c>
      <c r="BQ177" s="2">
        <f>INDEX('2013'!$B$44:$B$140,'16 Year_History_Results'!CL177)</f>
        <v>9</v>
      </c>
      <c r="BR177" s="2">
        <f>INDEX('2014'!$B$52:$B$180,'16 Year_History_Results'!CM177)</f>
        <v>0</v>
      </c>
      <c r="BS177" s="147">
        <f>INDEX('2015'!$B$52:$B$308,'16 Year_History_Results'!CN177)</f>
        <v>0</v>
      </c>
      <c r="BT177" s="147">
        <f>INDEX('2016'!$B$52:$B$308,'16 Year_History_Results'!CO177)</f>
        <v>9</v>
      </c>
      <c r="BW177">
        <f t="shared" si="98"/>
        <v>245</v>
      </c>
      <c r="BX177" s="110"/>
      <c r="BY177" s="2"/>
      <c r="BZ177" s="146">
        <f>IF(ISNA(MATCH($BW177,'2001'!$A$44:$A$139,0)),97,MATCH($BW177,'2001'!$A$44:$A$139,0))</f>
        <v>97</v>
      </c>
      <c r="CA177" s="2">
        <f>IF(ISNA(MATCH($BW177,'2002'!$A$44:$A$139,0)),97,MATCH($BW177,'2002'!$A$44:$A$139,0))</f>
        <v>97</v>
      </c>
      <c r="CB177" s="2">
        <f>IF(ISNA(MATCH($BW177,'2003'!$A$44:$A$139,0)),97,MATCH($BW177,'2003'!$A$44:$A$139,0))</f>
        <v>45</v>
      </c>
      <c r="CC177" s="2">
        <f>IF(ISNA(MATCH($BW177,'2004'!$A$44:$A$139,0)),97,MATCH($BW177,'2004'!$A$44:$A$139,0))</f>
        <v>97</v>
      </c>
      <c r="CD177" s="2">
        <f>IF(ISNA(MATCH($BW177,'2005'!$A$44:$A$139,0)),97,MATCH($BW177,'2005'!$A$44:$A$139,0))</f>
        <v>42</v>
      </c>
      <c r="CE177" s="2">
        <f>IF(ISNA(MATCH($BW177,'2006'!$A$44:$A$139,0)),97,MATCH($BW177,'2006'!$A$44:$A$139,0))</f>
        <v>97</v>
      </c>
      <c r="CF177" s="2">
        <f>IF(ISNA(MATCH($BW177,'2007'!$A$44:$A$139,0)),97,MATCH($BW177,'2007'!$A$44:$A$139,0))</f>
        <v>97</v>
      </c>
      <c r="CG177" s="2">
        <f>IF(ISNA(MATCH($BW177,'2008'!$A$44:$A$139,0)),97,MATCH($BW177,'2008'!$A$44:$A$139,0))</f>
        <v>97</v>
      </c>
      <c r="CH177" s="2">
        <f>IF(ISNA(MATCH($BW177,'2009'!$A$44:$A$139,0)),97,MATCH($BW177,'2009'!$A$44:$A$139,0))</f>
        <v>33</v>
      </c>
      <c r="CI177" s="2">
        <f>IF(ISNA(MATCH($BW177,'2010'!$A$44:$A$139,0)),97,MATCH($BW177,'2010'!$A$44:$A$139,0))</f>
        <v>97</v>
      </c>
      <c r="CJ177" s="2">
        <f>IF(ISNA(MATCH($BW177,'2011'!$A$44:$A$139,0)),97,MATCH($BW177,'2011'!$A$44:$A$139,0))</f>
        <v>27</v>
      </c>
      <c r="CK177" s="2">
        <f>IF(ISNA(MATCH($BW177,'2012'!$A$44:$A$139,0)),97,MATCH($BW177,'2012'!$A$44:$A$139,0))</f>
        <v>25</v>
      </c>
      <c r="CL177" s="2">
        <f>IF(ISNA(MATCH($BW177,'2013'!$A$44:$A$139,0)),97,MATCH($BW177,'2013'!$A$44:$A$139,0))</f>
        <v>23</v>
      </c>
      <c r="CM177" s="2">
        <f>IF(ISNA(MATCH($BW177,'2014'!$A$52:$A$179,0)),129,MATCH($BW177,'2014'!$A$52:$A$179,0))</f>
        <v>129</v>
      </c>
      <c r="CN177" s="147">
        <f>IF(ISNA(MATCH($BW177,'2015'!$A$52:$A$307,0)),257,MATCH($BW177,'2015'!$A$52:$A$307,0))</f>
        <v>40</v>
      </c>
      <c r="CO177" s="147">
        <f>IF(ISNA(MATCH($BW177,'2016'!$A$52:$A$307,0)),257,MATCH($BW177,'2016'!$A$52:$A$307,0))</f>
        <v>43</v>
      </c>
      <c r="CQ177">
        <f t="shared" si="99"/>
        <v>245</v>
      </c>
      <c r="CR177" s="281"/>
      <c r="CS177" s="279"/>
      <c r="CT177" s="278">
        <f t="shared" si="100"/>
        <v>0</v>
      </c>
      <c r="CU177" s="279">
        <f t="shared" si="86"/>
        <v>0</v>
      </c>
      <c r="CV177" s="279">
        <f t="shared" si="87"/>
        <v>3</v>
      </c>
      <c r="CW177" s="279">
        <f t="shared" si="88"/>
        <v>1.9998</v>
      </c>
      <c r="CX177" s="279">
        <f t="shared" si="89"/>
        <v>47.333066680000002</v>
      </c>
      <c r="CY177" s="279">
        <f t="shared" si="90"/>
        <v>31.552222248888</v>
      </c>
      <c r="CZ177" s="279">
        <f t="shared" si="91"/>
        <v>21.032711351108741</v>
      </c>
      <c r="DA177" s="279">
        <f t="shared" si="92"/>
        <v>14.020405386649086</v>
      </c>
      <c r="DB177" s="279">
        <f t="shared" si="93"/>
        <v>25.346002230740282</v>
      </c>
      <c r="DC177" s="279">
        <f t="shared" si="101"/>
        <v>16.89564508701147</v>
      </c>
      <c r="DD177" s="279">
        <f t="shared" si="102"/>
        <v>19.262637015001843</v>
      </c>
      <c r="DE177" s="279">
        <f t="shared" si="103"/>
        <v>21.840473834200228</v>
      </c>
      <c r="DF177" s="279">
        <f t="shared" si="104"/>
        <v>23.55885985787787</v>
      </c>
      <c r="DG177" s="279">
        <f t="shared" si="105"/>
        <v>15.704335981261387</v>
      </c>
      <c r="DH177" s="280">
        <f t="shared" si="122"/>
        <v>10.468510365108839</v>
      </c>
      <c r="DI177" s="280">
        <f t="shared" si="123"/>
        <v>15.978309009381551</v>
      </c>
      <c r="DJ177" s="154">
        <f t="shared" si="94"/>
        <v>194</v>
      </c>
      <c r="DK177" s="279">
        <f t="shared" si="106"/>
        <v>245</v>
      </c>
      <c r="DL177" s="97"/>
      <c r="DM177" s="154"/>
      <c r="DN177" s="267">
        <f t="shared" si="107"/>
        <v>0</v>
      </c>
      <c r="DO177" s="154">
        <f t="shared" si="108"/>
        <v>0</v>
      </c>
      <c r="DP177" s="154">
        <f t="shared" si="109"/>
        <v>3</v>
      </c>
      <c r="DQ177" s="154">
        <f t="shared" si="110"/>
        <v>3</v>
      </c>
      <c r="DR177" s="154">
        <f t="shared" si="111"/>
        <v>49</v>
      </c>
      <c r="DS177" s="154">
        <f t="shared" si="112"/>
        <v>49</v>
      </c>
      <c r="DT177" s="154">
        <f t="shared" si="113"/>
        <v>49</v>
      </c>
      <c r="DU177" s="154">
        <f t="shared" si="114"/>
        <v>49</v>
      </c>
      <c r="DV177" s="154">
        <f t="shared" si="115"/>
        <v>65</v>
      </c>
      <c r="DW177" s="154">
        <f t="shared" si="116"/>
        <v>65</v>
      </c>
      <c r="DX177" s="154">
        <f t="shared" si="117"/>
        <v>73</v>
      </c>
      <c r="DY177" s="154">
        <f t="shared" si="118"/>
        <v>82</v>
      </c>
      <c r="DZ177" s="154">
        <f t="shared" si="119"/>
        <v>91</v>
      </c>
      <c r="EA177" s="154">
        <f t="shared" si="120"/>
        <v>91</v>
      </c>
      <c r="EB177" s="264">
        <f t="shared" si="124"/>
        <v>91</v>
      </c>
      <c r="EC177" s="264">
        <f t="shared" si="125"/>
        <v>100</v>
      </c>
      <c r="ED177" s="154">
        <f t="shared" si="95"/>
        <v>97</v>
      </c>
    </row>
    <row r="178" spans="2:134" ht="13" thickBot="1" x14ac:dyDescent="0.3">
      <c r="B178" s="247">
        <v>79</v>
      </c>
      <c r="C178" s="50">
        <f t="shared" si="84"/>
        <v>2</v>
      </c>
      <c r="D178" s="50">
        <f t="shared" si="96"/>
        <v>0</v>
      </c>
      <c r="E178" s="97"/>
      <c r="F178" s="2">
        <f t="shared" si="121"/>
        <v>173</v>
      </c>
      <c r="G178" s="493">
        <v>1592</v>
      </c>
      <c r="H178" s="98">
        <f>15- COUNTIF(L178:AC178,"#N/A")</f>
        <v>6</v>
      </c>
      <c r="I178" s="131">
        <f>SUM(AH178:AY178)+SUM(BE178:BT178)</f>
        <v>129</v>
      </c>
      <c r="J178" s="398">
        <f>DI178</f>
        <v>15.78082971407698</v>
      </c>
      <c r="K178" s="456" t="str">
        <f>IF(ISNUMBER(MATCH(G178,'[4]OPR data'!$A$3:$A$2900,0)),"Y","N")</f>
        <v>Y</v>
      </c>
      <c r="L178" s="110"/>
      <c r="M178" s="233"/>
      <c r="N178" s="469" t="e">
        <f>(INDEX(Finish_table!R$4:R$83,MATCH('16 Year_History_Results'!$G178,Finish_table!S$4:S$83,0),1))</f>
        <v>#N/A</v>
      </c>
      <c r="O178" s="233" t="e">
        <f>(INDEX(Finish_table!Z$4:Z$99,MATCH('16 Year_History_Results'!$G178,Finish_table!AA$4:AA$99,0),1))</f>
        <v>#N/A</v>
      </c>
      <c r="P178" s="233" t="e">
        <f>(INDEX(Finish_table!AI$4:AI$99,MATCH('16 Year_History_Results'!$G178,Finish_table!AJ$4:AJ$99,0),1))</f>
        <v>#N/A</v>
      </c>
      <c r="Q178" s="233" t="e">
        <f>(INDEX(Finish_table!AR$4:AR$99,MATCH('16 Year_History_Results'!$G178,Finish_table!AS$4:AS$99,0),1))</f>
        <v>#N/A</v>
      </c>
      <c r="R178" s="233" t="str">
        <f>(INDEX(Finish_table!BA$4:BA$99,MATCH('16 Year_History_Results'!$G178,Finish_table!BB$4:BB$99,0),1))</f>
        <v>SF</v>
      </c>
      <c r="S178" s="233" t="str">
        <f>(INDEX(Finish_table!BJ$4:BJ$99,MATCH('16 Year_History_Results'!$G178,Finish_table!BK$4:BK$99,0),1))</f>
        <v>QF</v>
      </c>
      <c r="T178" s="233" t="str">
        <f>(INDEX(Finish_table!BS$4:BS$99,MATCH('16 Year_History_Results'!$G178,Finish_table!BT$4:BT$99,0),1))</f>
        <v>F</v>
      </c>
      <c r="U178" s="233" t="str">
        <f>(INDEX(Finish_table!CB$4:CB$99,MATCH('16 Year_History_Results'!$G178,Finish_table!CC$4:CC$99,0),1))</f>
        <v>SF</v>
      </c>
      <c r="V178" s="233" t="e">
        <f>(INDEX(Finish_table!CK$4:CK$99,MATCH('16 Year_History_Results'!$G178,Finish_table!CL$4:CL$99,0),1))</f>
        <v>#N/A</v>
      </c>
      <c r="W178" s="233" t="str">
        <f>(INDEX(Finish_table!CT$4:CT$99,MATCH('16 Year_History_Results'!$G178,Finish_table!CU$4:CU$99,0),1))</f>
        <v>QF</v>
      </c>
      <c r="X178" s="233" t="e">
        <f>(INDEX(Finish_table!DC$4:DC$99,MATCH('16 Year_History_Results'!$G178,Finish_table!DD$4:DD$99,0),1))</f>
        <v>#N/A</v>
      </c>
      <c r="Y178" s="233" t="str">
        <f>(INDEX(Finish_table!DL$4:DL$99,MATCH('16 Year_History_Results'!$G178,Finish_table!DM$4:DM$99,0),1))</f>
        <v>QF</v>
      </c>
      <c r="Z178" s="233" t="e">
        <f>(INDEX(Finish_table!DU$4:DU$99,MATCH('16 Year_History_Results'!$G178,Finish_table!DV$4:DV$99,0),1))</f>
        <v>#N/A</v>
      </c>
      <c r="AA178" s="233" t="e">
        <f>(INDEX(Finish_table!ED$4:ED$140,MATCH('16 Year_History_Results'!$G178,Finish_table!EE$4:EE$140,0),1))</f>
        <v>#N/A</v>
      </c>
      <c r="AB178" s="233" t="str">
        <f>(INDEX(Finish_table!EM$4:EM$224,MATCH('16 Year_History_Results'!$G178,Finish_table!EN$4:EN$224,0),1))</f>
        <v>SF</v>
      </c>
      <c r="AC178" s="253" t="e">
        <f>(INDEX(Finish_table!EW$4:EW$224,MATCH('16 Year_History_Results'!$G178,Finish_table!EX$4:EX$224,0),1))</f>
        <v>#N/A</v>
      </c>
      <c r="AD178" s="2"/>
      <c r="AE178" s="97"/>
      <c r="AG178">
        <f t="shared" si="85"/>
        <v>1592</v>
      </c>
      <c r="AH178" s="110"/>
      <c r="AI178" s="2"/>
      <c r="AJ178" s="146">
        <f>INDEX('2001'!$C$44:$C$140,'16 Year_History_Results'!BZ178)</f>
        <v>0</v>
      </c>
      <c r="AK178" s="2">
        <f>INDEX('2002'!$C$44:$C$140,'16 Year_History_Results'!CA178)</f>
        <v>0</v>
      </c>
      <c r="AL178" s="2">
        <f>INDEX('2003'!$C$44:$C$140,'16 Year_History_Results'!CB178)</f>
        <v>0</v>
      </c>
      <c r="AM178" s="2">
        <f>INDEX('2004'!$C$44:$C$140,'16 Year_History_Results'!CC178)</f>
        <v>0</v>
      </c>
      <c r="AN178" s="2">
        <f>INDEX('2005'!$C$44:$C$140,'16 Year_History_Results'!CD178)</f>
        <v>10</v>
      </c>
      <c r="AO178" s="2">
        <f>INDEX('2006'!$C$44:$C$140,'16 Year_History_Results'!CE178)</f>
        <v>0</v>
      </c>
      <c r="AP178" s="2">
        <f>INDEX('2007'!$C$44:$C$140,'16 Year_History_Results'!CF178)</f>
        <v>20</v>
      </c>
      <c r="AQ178" s="2">
        <f>INDEX('2008'!$C$44:$C$140,'16 Year_History_Results'!CG178)</f>
        <v>10</v>
      </c>
      <c r="AR178" s="2">
        <f>INDEX('2009'!$C$44:$C$140,'16 Year_History_Results'!CH178)</f>
        <v>0</v>
      </c>
      <c r="AS178" s="2">
        <f>INDEX('2010'!$C$44:$C$140,'16 Year_History_Results'!CI178)</f>
        <v>0</v>
      </c>
      <c r="AT178" s="2">
        <f>INDEX('2011'!$C$44:$C$140,'16 Year_History_Results'!CJ178)</f>
        <v>0</v>
      </c>
      <c r="AU178" s="2">
        <f>INDEX('2012'!$C$44:$C$140,'16 Year_History_Results'!CK178)</f>
        <v>0</v>
      </c>
      <c r="AV178" s="2">
        <f>INDEX('2013'!$C$44:$C$140,'16 Year_History_Results'!CL178)</f>
        <v>0</v>
      </c>
      <c r="AW178" s="2">
        <f>INDEX('2014'!$C$52:$C$180,'16 Year_History_Results'!CM178)</f>
        <v>0</v>
      </c>
      <c r="AX178" s="2">
        <f>INDEX('2015'!$E$52:$E$308,'16 Year_History_Results'!CN178)</f>
        <v>10</v>
      </c>
      <c r="AY178" s="147">
        <f>INDEX('2016'!$E$52:$E$308,'16 Year_History_Results'!CO178)</f>
        <v>0</v>
      </c>
      <c r="AZ178" s="2"/>
      <c r="BA178" s="2"/>
      <c r="BB178">
        <f t="shared" si="97"/>
        <v>1592</v>
      </c>
      <c r="BC178" s="110"/>
      <c r="BD178" s="2"/>
      <c r="BE178" s="146">
        <f>INDEX('2001'!$B$44:$B$140,'16 Year_History_Results'!BZ178)</f>
        <v>0</v>
      </c>
      <c r="BF178" s="2">
        <f>INDEX('2002'!$B$44:$B$140,'16 Year_History_Results'!CA178)</f>
        <v>0</v>
      </c>
      <c r="BG178" s="2">
        <f>INDEX('2003'!$B$44:$B$140,'16 Year_History_Results'!CB178)</f>
        <v>0</v>
      </c>
      <c r="BH178" s="2">
        <f>INDEX('2004'!$B$44:$B$140,'16 Year_History_Results'!CC178)</f>
        <v>0</v>
      </c>
      <c r="BI178" s="2">
        <f>INDEX('2005'!$B$44:$B$140,'16 Year_History_Results'!CD178)</f>
        <v>12</v>
      </c>
      <c r="BJ178" s="2">
        <f>INDEX('2006'!$B$44:$B$140,'16 Year_History_Results'!CE178)</f>
        <v>9</v>
      </c>
      <c r="BK178" s="2">
        <f>INDEX('2007'!$B$44:$B$140,'16 Year_History_Results'!CF178)</f>
        <v>14</v>
      </c>
      <c r="BL178" s="2">
        <f>INDEX('2008'!$B$44:$B$140,'16 Year_History_Results'!CG178)</f>
        <v>16</v>
      </c>
      <c r="BM178" s="2">
        <f>INDEX('2009'!$B$44:$B$140,'16 Year_History_Results'!CH178)</f>
        <v>0</v>
      </c>
      <c r="BN178" s="2">
        <f>INDEX('2010'!$B$44:$B$140,'16 Year_History_Results'!CI178)</f>
        <v>14</v>
      </c>
      <c r="BO178" s="2">
        <f>INDEX('2011'!$B$44:$B$140,'16 Year_History_Results'!CJ178)</f>
        <v>0</v>
      </c>
      <c r="BP178" s="2">
        <f>INDEX('2012'!$B$44:$B$140,'16 Year_History_Results'!CK178)</f>
        <v>8</v>
      </c>
      <c r="BQ178" s="2">
        <f>INDEX('2013'!$B$44:$B$140,'16 Year_History_Results'!CL178)</f>
        <v>0</v>
      </c>
      <c r="BR178" s="2">
        <f>INDEX('2014'!$B$52:$B$180,'16 Year_History_Results'!CM178)</f>
        <v>0</v>
      </c>
      <c r="BS178" s="147">
        <f>INDEX('2015'!$B$52:$B$308,'16 Year_History_Results'!CN178)</f>
        <v>6</v>
      </c>
      <c r="BT178" s="147">
        <f>INDEX('2016'!$B$52:$B$308,'16 Year_History_Results'!CO178)</f>
        <v>0</v>
      </c>
      <c r="BW178">
        <f t="shared" si="98"/>
        <v>1592</v>
      </c>
      <c r="BX178" s="110"/>
      <c r="BY178" s="2"/>
      <c r="BZ178" s="146">
        <f>IF(ISNA(MATCH($BW178,'2001'!$A$44:$A$139,0)),97,MATCH($BW178,'2001'!$A$44:$A$139,0))</f>
        <v>97</v>
      </c>
      <c r="CA178" s="2">
        <f>IF(ISNA(MATCH($BW178,'2002'!$A$44:$A$139,0)),97,MATCH($BW178,'2002'!$A$44:$A$139,0))</f>
        <v>97</v>
      </c>
      <c r="CB178" s="2">
        <f>IF(ISNA(MATCH($BW178,'2003'!$A$44:$A$139,0)),97,MATCH($BW178,'2003'!$A$44:$A$139,0))</f>
        <v>97</v>
      </c>
      <c r="CC178" s="2">
        <f>IF(ISNA(MATCH($BW178,'2004'!$A$44:$A$139,0)),97,MATCH($BW178,'2004'!$A$44:$A$139,0))</f>
        <v>97</v>
      </c>
      <c r="CD178" s="2">
        <f>IF(ISNA(MATCH($BW178,'2005'!$A$44:$A$139,0)),97,MATCH($BW178,'2005'!$A$44:$A$139,0))</f>
        <v>93</v>
      </c>
      <c r="CE178" s="2">
        <f>IF(ISNA(MATCH($BW178,'2006'!$A$44:$A$139,0)),97,MATCH($BW178,'2006'!$A$44:$A$139,0))</f>
        <v>89</v>
      </c>
      <c r="CF178" s="2">
        <f>IF(ISNA(MATCH($BW178,'2007'!$A$44:$A$139,0)),97,MATCH($BW178,'2007'!$A$44:$A$139,0))</f>
        <v>81</v>
      </c>
      <c r="CG178" s="2">
        <f>IF(ISNA(MATCH($BW178,'2008'!$A$44:$A$139,0)),97,MATCH($BW178,'2008'!$A$44:$A$139,0))</f>
        <v>77</v>
      </c>
      <c r="CH178" s="2">
        <f>IF(ISNA(MATCH($BW178,'2009'!$A$44:$A$139,0)),97,MATCH($BW178,'2009'!$A$44:$A$139,0))</f>
        <v>97</v>
      </c>
      <c r="CI178" s="2">
        <f>IF(ISNA(MATCH($BW178,'2010'!$A$44:$A$139,0)),97,MATCH($BW178,'2010'!$A$44:$A$139,0))</f>
        <v>63</v>
      </c>
      <c r="CJ178" s="2">
        <f>IF(ISNA(MATCH($BW178,'2011'!$A$44:$A$139,0)),97,MATCH($BW178,'2011'!$A$44:$A$139,0))</f>
        <v>97</v>
      </c>
      <c r="CK178" s="2">
        <f>IF(ISNA(MATCH($BW178,'2012'!$A$44:$A$139,0)),97,MATCH($BW178,'2012'!$A$44:$A$139,0))</f>
        <v>56</v>
      </c>
      <c r="CL178" s="2">
        <f>IF(ISNA(MATCH($BW178,'2013'!$A$44:$A$139,0)),97,MATCH($BW178,'2013'!$A$44:$A$139,0))</f>
        <v>97</v>
      </c>
      <c r="CM178" s="2">
        <f>IF(ISNA(MATCH($BW178,'2014'!$A$52:$A$179,0)),129,MATCH($BW178,'2014'!$A$52:$A$179,0))</f>
        <v>71</v>
      </c>
      <c r="CN178" s="147">
        <f>IF(ISNA(MATCH($BW178,'2015'!$A$52:$A$307,0)),257,MATCH($BW178,'2015'!$A$52:$A$307,0))</f>
        <v>110</v>
      </c>
      <c r="CO178" s="147">
        <f>IF(ISNA(MATCH($BW178,'2016'!$A$52:$A$307,0)),257,MATCH($BW178,'2016'!$A$52:$A$307,0))</f>
        <v>257</v>
      </c>
      <c r="CQ178">
        <f t="shared" si="99"/>
        <v>1592</v>
      </c>
      <c r="CR178" s="281"/>
      <c r="CS178" s="279"/>
      <c r="CT178" s="278">
        <f t="shared" si="100"/>
        <v>0</v>
      </c>
      <c r="CU178" s="279">
        <f t="shared" si="86"/>
        <v>0</v>
      </c>
      <c r="CV178" s="279">
        <f t="shared" si="87"/>
        <v>0</v>
      </c>
      <c r="CW178" s="279">
        <f t="shared" si="88"/>
        <v>0</v>
      </c>
      <c r="CX178" s="279">
        <f t="shared" si="89"/>
        <v>22</v>
      </c>
      <c r="CY178" s="279">
        <f t="shared" si="90"/>
        <v>23.665199999999999</v>
      </c>
      <c r="CZ178" s="279">
        <f t="shared" si="91"/>
        <v>49.775222319999997</v>
      </c>
      <c r="DA178" s="279">
        <f t="shared" si="92"/>
        <v>59.180163198511998</v>
      </c>
      <c r="DB178" s="279">
        <f t="shared" si="93"/>
        <v>39.449496788128094</v>
      </c>
      <c r="DC178" s="279">
        <f t="shared" si="101"/>
        <v>40.297034558966189</v>
      </c>
      <c r="DD178" s="279">
        <f t="shared" si="102"/>
        <v>26.86200323700686</v>
      </c>
      <c r="DE178" s="279">
        <f t="shared" si="103"/>
        <v>25.906211357788774</v>
      </c>
      <c r="DF178" s="279">
        <f t="shared" si="104"/>
        <v>17.269080491101995</v>
      </c>
      <c r="DG178" s="279">
        <f t="shared" si="105"/>
        <v>11.511569055368589</v>
      </c>
      <c r="DH178" s="280">
        <f t="shared" si="122"/>
        <v>23.673611932308702</v>
      </c>
      <c r="DI178" s="280">
        <f t="shared" si="123"/>
        <v>15.78082971407698</v>
      </c>
      <c r="DJ178" s="154">
        <f t="shared" si="94"/>
        <v>103</v>
      </c>
      <c r="DK178" s="279">
        <f t="shared" si="106"/>
        <v>1592</v>
      </c>
      <c r="DL178" s="97"/>
      <c r="DM178" s="154"/>
      <c r="DN178" s="267">
        <f t="shared" si="107"/>
        <v>0</v>
      </c>
      <c r="DO178" s="154">
        <f t="shared" si="108"/>
        <v>0</v>
      </c>
      <c r="DP178" s="154">
        <f t="shared" si="109"/>
        <v>0</v>
      </c>
      <c r="DQ178" s="154">
        <f t="shared" si="110"/>
        <v>0</v>
      </c>
      <c r="DR178" s="154">
        <f t="shared" si="111"/>
        <v>22</v>
      </c>
      <c r="DS178" s="154">
        <f t="shared" si="112"/>
        <v>31</v>
      </c>
      <c r="DT178" s="154">
        <f t="shared" si="113"/>
        <v>65</v>
      </c>
      <c r="DU178" s="154">
        <f t="shared" si="114"/>
        <v>91</v>
      </c>
      <c r="DV178" s="154">
        <f t="shared" si="115"/>
        <v>91</v>
      </c>
      <c r="DW178" s="154">
        <f t="shared" si="116"/>
        <v>105</v>
      </c>
      <c r="DX178" s="154">
        <f t="shared" si="117"/>
        <v>105</v>
      </c>
      <c r="DY178" s="154">
        <f t="shared" si="118"/>
        <v>113</v>
      </c>
      <c r="DZ178" s="154">
        <f t="shared" si="119"/>
        <v>113</v>
      </c>
      <c r="EA178" s="154">
        <f t="shared" si="120"/>
        <v>113</v>
      </c>
      <c r="EB178" s="264">
        <f t="shared" si="124"/>
        <v>129</v>
      </c>
      <c r="EC178" s="264">
        <f t="shared" si="125"/>
        <v>129</v>
      </c>
      <c r="ED178" s="154">
        <f t="shared" si="95"/>
        <v>54</v>
      </c>
    </row>
    <row r="179" spans="2:134" ht="13" thickBot="1" x14ac:dyDescent="0.3">
      <c r="B179" s="131">
        <v>79</v>
      </c>
      <c r="C179" s="50">
        <f t="shared" si="84"/>
        <v>3</v>
      </c>
      <c r="D179" s="50">
        <f t="shared" si="96"/>
        <v>0</v>
      </c>
      <c r="E179" s="97"/>
      <c r="F179" s="2">
        <f t="shared" si="121"/>
        <v>174</v>
      </c>
      <c r="G179" s="207">
        <v>231</v>
      </c>
      <c r="H179" s="98">
        <f>15- COUNTIF(L179:AC179,"#N/A")</f>
        <v>4</v>
      </c>
      <c r="I179" s="131">
        <f>SUM(AH179:AY179)+SUM(BE179:BT179)</f>
        <v>89</v>
      </c>
      <c r="J179" s="398">
        <f>DI179</f>
        <v>15.733134006715822</v>
      </c>
      <c r="K179" s="456" t="str">
        <f>IF(ISNUMBER(MATCH(G179,'[4]OPR data'!$A$3:$A$2900,0)),"Y","N")</f>
        <v>Y</v>
      </c>
      <c r="L179" s="110"/>
      <c r="M179" s="233"/>
      <c r="N179" s="469" t="e">
        <f>(INDEX(Finish_table!R$4:R$83,MATCH('16 Year_History_Results'!$G179,Finish_table!S$4:S$83,0),1))</f>
        <v>#N/A</v>
      </c>
      <c r="O179" s="233" t="e">
        <f>(INDEX(Finish_table!Z$4:Z$99,MATCH('16 Year_History_Results'!$G179,Finish_table!AA$4:AA$99,0),1))</f>
        <v>#N/A</v>
      </c>
      <c r="P179" s="233" t="str">
        <f>(INDEX(Finish_table!AI$4:AI$99,MATCH('16 Year_History_Results'!$G179,Finish_table!AJ$4:AJ$99,0),1))</f>
        <v>F</v>
      </c>
      <c r="Q179" s="233" t="e">
        <f>(INDEX(Finish_table!AR$4:AR$99,MATCH('16 Year_History_Results'!$G179,Finish_table!AS$4:AS$99,0),1))</f>
        <v>#N/A</v>
      </c>
      <c r="R179" s="233" t="str">
        <f>(INDEX(Finish_table!BA$4:BA$99,MATCH('16 Year_History_Results'!$G179,Finish_table!BB$4:BB$99,0),1))</f>
        <v>QF</v>
      </c>
      <c r="S179" s="233" t="e">
        <f>(INDEX(Finish_table!BJ$4:BJ$99,MATCH('16 Year_History_Results'!$G179,Finish_table!BK$4:BK$99,0),1))</f>
        <v>#N/A</v>
      </c>
      <c r="T179" s="233" t="e">
        <f>(INDEX(Finish_table!BS$4:BS$99,MATCH('16 Year_History_Results'!$G179,Finish_table!BT$4:BT$99,0),1))</f>
        <v>#N/A</v>
      </c>
      <c r="U179" s="233" t="str">
        <f>(INDEX(Finish_table!CB$4:CB$99,MATCH('16 Year_History_Results'!$G179,Finish_table!CC$4:CC$99,0),1))</f>
        <v>QF</v>
      </c>
      <c r="V179" s="233" t="e">
        <f>(INDEX(Finish_table!CK$4:CK$99,MATCH('16 Year_History_Results'!$G179,Finish_table!CL$4:CL$99,0),1))</f>
        <v>#N/A</v>
      </c>
      <c r="W179" s="233" t="e">
        <f>(INDEX(Finish_table!CT$4:CT$99,MATCH('16 Year_History_Results'!$G179,Finish_table!CU$4:CU$99,0),1))</f>
        <v>#N/A</v>
      </c>
      <c r="X179" s="233" t="e">
        <f>(INDEX(Finish_table!DC$4:DC$99,MATCH('16 Year_History_Results'!$G179,Finish_table!DD$4:DD$99,0),1))</f>
        <v>#N/A</v>
      </c>
      <c r="Y179" s="233" t="str">
        <f>(INDEX(Finish_table!DL$4:DL$99,MATCH('16 Year_History_Results'!$G179,Finish_table!DM$4:DM$99,0),1))</f>
        <v>F</v>
      </c>
      <c r="Z179" s="233" t="e">
        <f>(INDEX(Finish_table!DU$4:DU$99,MATCH('16 Year_History_Results'!$G179,Finish_table!DV$4:DV$99,0),1))</f>
        <v>#N/A</v>
      </c>
      <c r="AA179" s="233" t="e">
        <f>(INDEX(Finish_table!ED$4:ED$140,MATCH('16 Year_History_Results'!$G179,Finish_table!EE$4:EE$140,0),1))</f>
        <v>#N/A</v>
      </c>
      <c r="AB179" s="233" t="e">
        <f>(INDEX(Finish_table!EM$4:EM$224,MATCH('16 Year_History_Results'!$G179,Finish_table!EN$4:EN$224,0),1))</f>
        <v>#N/A</v>
      </c>
      <c r="AC179" s="253" t="str">
        <f>(INDEX(Finish_table!EW$4:EW$224,MATCH('16 Year_History_Results'!$G179,Finish_table!EX$4:EX$224,0),1))</f>
        <v>QF</v>
      </c>
      <c r="AD179" s="2"/>
      <c r="AE179" s="97"/>
      <c r="AG179">
        <f t="shared" si="85"/>
        <v>231</v>
      </c>
      <c r="AH179" s="110"/>
      <c r="AI179" s="2"/>
      <c r="AJ179" s="146">
        <f>INDEX('2001'!$C$44:$C$140,'16 Year_History_Results'!BZ179)</f>
        <v>0</v>
      </c>
      <c r="AK179" s="2">
        <f>INDEX('2002'!$C$44:$C$140,'16 Year_History_Results'!CA179)</f>
        <v>0</v>
      </c>
      <c r="AL179" s="2">
        <f>INDEX('2003'!$C$44:$C$140,'16 Year_History_Results'!CB179)</f>
        <v>20</v>
      </c>
      <c r="AM179" s="2">
        <f>INDEX('2004'!$C$44:$C$140,'16 Year_History_Results'!CC179)</f>
        <v>0</v>
      </c>
      <c r="AN179" s="2">
        <f>INDEX('2005'!$C$44:$C$140,'16 Year_History_Results'!CD179)</f>
        <v>0</v>
      </c>
      <c r="AO179" s="2">
        <f>INDEX('2006'!$C$44:$C$140,'16 Year_History_Results'!CE179)</f>
        <v>0</v>
      </c>
      <c r="AP179" s="2">
        <f>INDEX('2007'!$C$44:$C$140,'16 Year_History_Results'!CF179)</f>
        <v>0</v>
      </c>
      <c r="AQ179" s="2">
        <f>INDEX('2008'!$C$44:$C$140,'16 Year_History_Results'!CG179)</f>
        <v>0</v>
      </c>
      <c r="AR179" s="2">
        <f>INDEX('2009'!$C$44:$C$140,'16 Year_History_Results'!CH179)</f>
        <v>0</v>
      </c>
      <c r="AS179" s="2">
        <f>INDEX('2010'!$C$44:$C$140,'16 Year_History_Results'!CI179)</f>
        <v>0</v>
      </c>
      <c r="AT179" s="2">
        <f>INDEX('2011'!$C$44:$C$140,'16 Year_History_Results'!CJ179)</f>
        <v>0</v>
      </c>
      <c r="AU179" s="2">
        <f>INDEX('2012'!$C$44:$C$140,'16 Year_History_Results'!CK179)</f>
        <v>20</v>
      </c>
      <c r="AV179" s="2">
        <f>INDEX('2013'!$C$44:$C$140,'16 Year_History_Results'!CL179)</f>
        <v>0</v>
      </c>
      <c r="AW179" s="2">
        <f>INDEX('2014'!$C$52:$C$180,'16 Year_History_Results'!CM179)</f>
        <v>0</v>
      </c>
      <c r="AX179" s="2">
        <f>INDEX('2015'!$E$52:$E$308,'16 Year_History_Results'!CN179)</f>
        <v>0</v>
      </c>
      <c r="AY179" s="147">
        <f>INDEX('2016'!$E$52:$E$308,'16 Year_History_Results'!CO179)</f>
        <v>0</v>
      </c>
      <c r="AZ179" s="2"/>
      <c r="BA179" s="2"/>
      <c r="BB179">
        <f t="shared" si="97"/>
        <v>231</v>
      </c>
      <c r="BC179" s="110"/>
      <c r="BD179" s="2"/>
      <c r="BE179" s="146">
        <f>INDEX('2001'!$B$44:$B$140,'16 Year_History_Results'!BZ179)</f>
        <v>0</v>
      </c>
      <c r="BF179" s="2">
        <f>INDEX('2002'!$B$44:$B$140,'16 Year_History_Results'!CA179)</f>
        <v>0</v>
      </c>
      <c r="BG179" s="2">
        <f>INDEX('2003'!$B$44:$B$140,'16 Year_History_Results'!CB179)</f>
        <v>7</v>
      </c>
      <c r="BH179" s="2">
        <f>INDEX('2004'!$B$44:$B$140,'16 Year_History_Results'!CC179)</f>
        <v>0</v>
      </c>
      <c r="BI179" s="2">
        <f>INDEX('2005'!$B$44:$B$140,'16 Year_History_Results'!CD179)</f>
        <v>14</v>
      </c>
      <c r="BJ179" s="2">
        <f>INDEX('2006'!$B$44:$B$140,'16 Year_History_Results'!CE179)</f>
        <v>0</v>
      </c>
      <c r="BK179" s="2">
        <f>INDEX('2007'!$B$44:$B$140,'16 Year_History_Results'!CF179)</f>
        <v>0</v>
      </c>
      <c r="BL179" s="2">
        <f>INDEX('2008'!$B$44:$B$140,'16 Year_History_Results'!CG179)</f>
        <v>8</v>
      </c>
      <c r="BM179" s="2">
        <f>INDEX('2009'!$B$44:$B$140,'16 Year_History_Results'!CH179)</f>
        <v>0</v>
      </c>
      <c r="BN179" s="2">
        <f>INDEX('2010'!$B$44:$B$140,'16 Year_History_Results'!CI179)</f>
        <v>0</v>
      </c>
      <c r="BO179" s="2">
        <f>INDEX('2011'!$B$44:$B$140,'16 Year_History_Results'!CJ179)</f>
        <v>0</v>
      </c>
      <c r="BP179" s="2">
        <f>INDEX('2012'!$B$44:$B$140,'16 Year_History_Results'!CK179)</f>
        <v>11</v>
      </c>
      <c r="BQ179" s="2">
        <f>INDEX('2013'!$B$44:$B$140,'16 Year_History_Results'!CL179)</f>
        <v>0</v>
      </c>
      <c r="BR179" s="2">
        <f>INDEX('2014'!$B$52:$B$180,'16 Year_History_Results'!CM179)</f>
        <v>0</v>
      </c>
      <c r="BS179" s="147">
        <f>INDEX('2015'!$B$52:$B$308,'16 Year_History_Results'!CN179)</f>
        <v>0</v>
      </c>
      <c r="BT179" s="147">
        <f>INDEX('2016'!$B$52:$B$308,'16 Year_History_Results'!CO179)</f>
        <v>9</v>
      </c>
      <c r="BW179">
        <f t="shared" si="98"/>
        <v>231</v>
      </c>
      <c r="BX179" s="110"/>
      <c r="BY179" s="2"/>
      <c r="BZ179" s="146">
        <f>IF(ISNA(MATCH($BW179,'2001'!$A$44:$A$139,0)),97,MATCH($BW179,'2001'!$A$44:$A$139,0))</f>
        <v>97</v>
      </c>
      <c r="CA179" s="2">
        <f>IF(ISNA(MATCH($BW179,'2002'!$A$44:$A$139,0)),97,MATCH($BW179,'2002'!$A$44:$A$139,0))</f>
        <v>97</v>
      </c>
      <c r="CB179" s="2">
        <f>IF(ISNA(MATCH($BW179,'2003'!$A$44:$A$139,0)),97,MATCH($BW179,'2003'!$A$44:$A$139,0))</f>
        <v>42</v>
      </c>
      <c r="CC179" s="2">
        <f>IF(ISNA(MATCH($BW179,'2004'!$A$44:$A$139,0)),97,MATCH($BW179,'2004'!$A$44:$A$139,0))</f>
        <v>97</v>
      </c>
      <c r="CD179" s="2">
        <f>IF(ISNA(MATCH($BW179,'2005'!$A$44:$A$139,0)),97,MATCH($BW179,'2005'!$A$44:$A$139,0))</f>
        <v>38</v>
      </c>
      <c r="CE179" s="2">
        <f>IF(ISNA(MATCH($BW179,'2006'!$A$44:$A$139,0)),97,MATCH($BW179,'2006'!$A$44:$A$139,0))</f>
        <v>97</v>
      </c>
      <c r="CF179" s="2">
        <f>IF(ISNA(MATCH($BW179,'2007'!$A$44:$A$139,0)),97,MATCH($BW179,'2007'!$A$44:$A$139,0))</f>
        <v>97</v>
      </c>
      <c r="CG179" s="2">
        <f>IF(ISNA(MATCH($BW179,'2008'!$A$44:$A$139,0)),97,MATCH($BW179,'2008'!$A$44:$A$139,0))</f>
        <v>39</v>
      </c>
      <c r="CH179" s="2">
        <f>IF(ISNA(MATCH($BW179,'2009'!$A$44:$A$139,0)),97,MATCH($BW179,'2009'!$A$44:$A$139,0))</f>
        <v>97</v>
      </c>
      <c r="CI179" s="2">
        <f>IF(ISNA(MATCH($BW179,'2010'!$A$44:$A$139,0)),97,MATCH($BW179,'2010'!$A$44:$A$139,0))</f>
        <v>97</v>
      </c>
      <c r="CJ179" s="2">
        <f>IF(ISNA(MATCH($BW179,'2011'!$A$44:$A$139,0)),97,MATCH($BW179,'2011'!$A$44:$A$139,0))</f>
        <v>97</v>
      </c>
      <c r="CK179" s="2">
        <f>IF(ISNA(MATCH($BW179,'2012'!$A$44:$A$139,0)),97,MATCH($BW179,'2012'!$A$44:$A$139,0))</f>
        <v>21</v>
      </c>
      <c r="CL179" s="2">
        <f>IF(ISNA(MATCH($BW179,'2013'!$A$44:$A$139,0)),97,MATCH($BW179,'2013'!$A$44:$A$139,0))</f>
        <v>97</v>
      </c>
      <c r="CM179" s="2">
        <f>IF(ISNA(MATCH($BW179,'2014'!$A$52:$A$179,0)),129,MATCH($BW179,'2014'!$A$52:$A$179,0))</f>
        <v>129</v>
      </c>
      <c r="CN179" s="147">
        <f>IF(ISNA(MATCH($BW179,'2015'!$A$52:$A$307,0)),257,MATCH($BW179,'2015'!$A$52:$A$307,0))</f>
        <v>257</v>
      </c>
      <c r="CO179" s="147">
        <f>IF(ISNA(MATCH($BW179,'2016'!$A$52:$A$307,0)),257,MATCH($BW179,'2016'!$A$52:$A$307,0))</f>
        <v>40</v>
      </c>
      <c r="CQ179">
        <f t="shared" si="99"/>
        <v>231</v>
      </c>
      <c r="CR179" s="281"/>
      <c r="CS179" s="279"/>
      <c r="CT179" s="278">
        <f t="shared" si="100"/>
        <v>0</v>
      </c>
      <c r="CU179" s="279">
        <f t="shared" si="86"/>
        <v>0</v>
      </c>
      <c r="CV179" s="279">
        <f t="shared" si="87"/>
        <v>27</v>
      </c>
      <c r="CW179" s="279">
        <f t="shared" si="88"/>
        <v>17.998200000000001</v>
      </c>
      <c r="CX179" s="279">
        <f t="shared" si="89"/>
        <v>25.997600120000001</v>
      </c>
      <c r="CY179" s="279">
        <f t="shared" si="90"/>
        <v>17.330000239992</v>
      </c>
      <c r="CZ179" s="279">
        <f t="shared" si="91"/>
        <v>11.552178159978666</v>
      </c>
      <c r="DA179" s="279">
        <f t="shared" si="92"/>
        <v>15.700681961441779</v>
      </c>
      <c r="DB179" s="279">
        <f t="shared" si="93"/>
        <v>10.466074595497089</v>
      </c>
      <c r="DC179" s="279">
        <f t="shared" si="101"/>
        <v>6.9766853253583587</v>
      </c>
      <c r="DD179" s="279">
        <f t="shared" si="102"/>
        <v>4.650658437883882</v>
      </c>
      <c r="DE179" s="279">
        <f t="shared" si="103"/>
        <v>34.100128914693393</v>
      </c>
      <c r="DF179" s="279">
        <f t="shared" si="104"/>
        <v>22.731145934534613</v>
      </c>
      <c r="DG179" s="279">
        <f t="shared" si="105"/>
        <v>15.152581879960772</v>
      </c>
      <c r="DH179" s="280">
        <f t="shared" si="122"/>
        <v>10.100711081181851</v>
      </c>
      <c r="DI179" s="280">
        <f t="shared" si="123"/>
        <v>15.733134006715822</v>
      </c>
      <c r="DJ179" s="154">
        <f t="shared" si="94"/>
        <v>199</v>
      </c>
      <c r="DK179" s="279">
        <f t="shared" si="106"/>
        <v>231</v>
      </c>
      <c r="DL179" s="97"/>
      <c r="DM179" s="154"/>
      <c r="DN179" s="267">
        <f t="shared" si="107"/>
        <v>0</v>
      </c>
      <c r="DO179" s="154">
        <f t="shared" si="108"/>
        <v>0</v>
      </c>
      <c r="DP179" s="154">
        <f t="shared" si="109"/>
        <v>27</v>
      </c>
      <c r="DQ179" s="154">
        <f t="shared" si="110"/>
        <v>27</v>
      </c>
      <c r="DR179" s="154">
        <f t="shared" si="111"/>
        <v>41</v>
      </c>
      <c r="DS179" s="154">
        <f t="shared" si="112"/>
        <v>41</v>
      </c>
      <c r="DT179" s="154">
        <f t="shared" si="113"/>
        <v>41</v>
      </c>
      <c r="DU179" s="154">
        <f t="shared" si="114"/>
        <v>49</v>
      </c>
      <c r="DV179" s="154">
        <f t="shared" si="115"/>
        <v>49</v>
      </c>
      <c r="DW179" s="154">
        <f t="shared" si="116"/>
        <v>49</v>
      </c>
      <c r="DX179" s="154">
        <f t="shared" si="117"/>
        <v>49</v>
      </c>
      <c r="DY179" s="154">
        <f t="shared" si="118"/>
        <v>80</v>
      </c>
      <c r="DZ179" s="154">
        <f t="shared" si="119"/>
        <v>80</v>
      </c>
      <c r="EA179" s="154">
        <f t="shared" si="120"/>
        <v>80</v>
      </c>
      <c r="EB179" s="264">
        <f t="shared" si="124"/>
        <v>80</v>
      </c>
      <c r="EC179" s="264">
        <f t="shared" si="125"/>
        <v>89</v>
      </c>
      <c r="ED179" s="154">
        <f t="shared" si="95"/>
        <v>115</v>
      </c>
    </row>
    <row r="180" spans="2:134" ht="13" thickBot="1" x14ac:dyDescent="0.3">
      <c r="B180" s="131">
        <v>79</v>
      </c>
      <c r="C180" s="50">
        <f t="shared" si="84"/>
        <v>4</v>
      </c>
      <c r="D180" s="50">
        <f t="shared" si="96"/>
        <v>0</v>
      </c>
      <c r="E180" s="97"/>
      <c r="F180" s="2">
        <f t="shared" si="121"/>
        <v>175</v>
      </c>
      <c r="G180" s="495">
        <v>3098</v>
      </c>
      <c r="H180" s="98">
        <f>15- COUNTIF(L180:AC180,"#N/A")</f>
        <v>4</v>
      </c>
      <c r="I180" s="131">
        <f>SUM(AH180:AY180)+SUM(BE180:BT180)</f>
        <v>37</v>
      </c>
      <c r="J180" s="398">
        <f>DI180</f>
        <v>15.681109763925861</v>
      </c>
      <c r="K180" s="456" t="str">
        <f>IF(ISNUMBER(MATCH(G180,'[4]OPR data'!$A$3:$A$2900,0)),"Y","N")</f>
        <v>Y</v>
      </c>
      <c r="L180" s="110"/>
      <c r="M180" s="233"/>
      <c r="N180" s="469" t="e">
        <f>(INDEX(Finish_table!R$4:R$83,MATCH('16 Year_History_Results'!$G180,Finish_table!S$4:S$83,0),1))</f>
        <v>#N/A</v>
      </c>
      <c r="O180" s="233" t="e">
        <f>(INDEX(Finish_table!Z$4:Z$99,MATCH('16 Year_History_Results'!$G180,Finish_table!AA$4:AA$99,0),1))</f>
        <v>#N/A</v>
      </c>
      <c r="P180" s="233" t="e">
        <f>(INDEX(Finish_table!AI$4:AI$99,MATCH('16 Year_History_Results'!$G180,Finish_table!AJ$4:AJ$99,0),1))</f>
        <v>#N/A</v>
      </c>
      <c r="Q180" s="233" t="e">
        <f>(INDEX(Finish_table!AR$4:AR$99,MATCH('16 Year_History_Results'!$G180,Finish_table!AS$4:AS$99,0),1))</f>
        <v>#N/A</v>
      </c>
      <c r="R180" s="233" t="e">
        <f>(INDEX(Finish_table!BA$4:BA$99,MATCH('16 Year_History_Results'!$G180,Finish_table!BB$4:BB$99,0),1))</f>
        <v>#N/A</v>
      </c>
      <c r="S180" s="233" t="e">
        <f>(INDEX(Finish_table!BJ$4:BJ$99,MATCH('16 Year_History_Results'!$G180,Finish_table!BK$4:BK$99,0),1))</f>
        <v>#N/A</v>
      </c>
      <c r="T180" s="233" t="e">
        <f>(INDEX(Finish_table!BS$4:BS$99,MATCH('16 Year_History_Results'!$G180,Finish_table!BT$4:BT$99,0),1))</f>
        <v>#N/A</v>
      </c>
      <c r="U180" s="233" t="e">
        <f>(INDEX(Finish_table!CB$4:CB$99,MATCH('16 Year_History_Results'!$G180,Finish_table!CC$4:CC$99,0),1))</f>
        <v>#N/A</v>
      </c>
      <c r="V180" s="233" t="e">
        <f>(INDEX(Finish_table!CK$4:CK$99,MATCH('16 Year_History_Results'!$G180,Finish_table!CL$4:CL$99,0),1))</f>
        <v>#N/A</v>
      </c>
      <c r="W180" s="233" t="e">
        <f>(INDEX(Finish_table!CT$4:CT$99,MATCH('16 Year_History_Results'!$G180,Finish_table!CU$4:CU$99,0),1))</f>
        <v>#N/A</v>
      </c>
      <c r="X180" s="233" t="str">
        <f>(INDEX(Finish_table!DC$4:DC$99,MATCH('16 Year_History_Results'!$G180,Finish_table!DD$4:DD$99,0),1))</f>
        <v>QF</v>
      </c>
      <c r="Y180" s="233" t="str">
        <f>(INDEX(Finish_table!DL$4:DL$99,MATCH('16 Year_History_Results'!$G180,Finish_table!DM$4:DM$99,0),1))</f>
        <v>QF</v>
      </c>
      <c r="Z180" s="233" t="e">
        <f>(INDEX(Finish_table!DU$4:DU$99,MATCH('16 Year_History_Results'!$G180,Finish_table!DV$4:DV$99,0),1))</f>
        <v>#N/A</v>
      </c>
      <c r="AA180" s="233" t="str">
        <f>(INDEX(Finish_table!ED$4:ED$140,MATCH('16 Year_History_Results'!$G180,Finish_table!EE$4:EE$140,0),1))</f>
        <v>SF</v>
      </c>
      <c r="AB180" s="233" t="str">
        <f>(INDEX(Finish_table!EM$4:EM$224,MATCH('16 Year_History_Results'!$G180,Finish_table!EN$4:EN$224,0),1))</f>
        <v>QF</v>
      </c>
      <c r="AC180" s="253" t="str">
        <f>(INDEX(Finish_table!EW$4:EW$224,MATCH('16 Year_History_Results'!$G180,Finish_table!EX$4:EX$224,0),1))</f>
        <v>QF</v>
      </c>
      <c r="AD180" s="2"/>
      <c r="AE180" s="97"/>
      <c r="AG180">
        <f t="shared" si="85"/>
        <v>3098</v>
      </c>
      <c r="AH180" s="110"/>
      <c r="AI180" s="2"/>
      <c r="AJ180" s="146">
        <f>INDEX('2001'!$C$44:$C$140,'16 Year_History_Results'!BZ180)</f>
        <v>0</v>
      </c>
      <c r="AK180" s="2">
        <f>INDEX('2002'!$C$44:$C$140,'16 Year_History_Results'!CA180)</f>
        <v>0</v>
      </c>
      <c r="AL180" s="2">
        <f>INDEX('2003'!$C$44:$C$140,'16 Year_History_Results'!CB180)</f>
        <v>0</v>
      </c>
      <c r="AM180" s="2">
        <f>INDEX('2004'!$C$44:$C$140,'16 Year_History_Results'!CC180)</f>
        <v>0</v>
      </c>
      <c r="AN180" s="2">
        <f>INDEX('2005'!$C$44:$C$140,'16 Year_History_Results'!CD180)</f>
        <v>0</v>
      </c>
      <c r="AO180" s="2">
        <f>INDEX('2006'!$C$44:$C$140,'16 Year_History_Results'!CE180)</f>
        <v>0</v>
      </c>
      <c r="AP180" s="2">
        <f>INDEX('2007'!$C$44:$C$140,'16 Year_History_Results'!CF180)</f>
        <v>0</v>
      </c>
      <c r="AQ180" s="2">
        <f>INDEX('2008'!$C$44:$C$140,'16 Year_History_Results'!CG180)</f>
        <v>0</v>
      </c>
      <c r="AR180" s="2">
        <f>INDEX('2009'!$C$44:$C$140,'16 Year_History_Results'!CH180)</f>
        <v>0</v>
      </c>
      <c r="AS180" s="2">
        <f>INDEX('2010'!$C$44:$C$140,'16 Year_History_Results'!CI180)</f>
        <v>0</v>
      </c>
      <c r="AT180" s="2">
        <f>INDEX('2011'!$C$44:$C$140,'16 Year_History_Results'!CJ180)</f>
        <v>0</v>
      </c>
      <c r="AU180" s="2">
        <f>INDEX('2012'!$C$44:$C$140,'16 Year_History_Results'!CK180)</f>
        <v>0</v>
      </c>
      <c r="AV180" s="2">
        <f>INDEX('2013'!$C$44:$C$140,'16 Year_History_Results'!CL180)</f>
        <v>0</v>
      </c>
      <c r="AW180" s="2">
        <f>INDEX('2014'!$C$52:$C$180,'16 Year_History_Results'!CM180)</f>
        <v>0</v>
      </c>
      <c r="AX180" s="2">
        <f>INDEX('2015'!$E$52:$E$308,'16 Year_History_Results'!CN180)</f>
        <v>0</v>
      </c>
      <c r="AY180" s="147">
        <f>INDEX('2016'!$E$52:$E$308,'16 Year_History_Results'!CO180)</f>
        <v>0</v>
      </c>
      <c r="AZ180" s="2"/>
      <c r="BA180" s="2"/>
      <c r="BB180">
        <f t="shared" si="97"/>
        <v>3098</v>
      </c>
      <c r="BC180" s="110"/>
      <c r="BD180" s="2"/>
      <c r="BE180" s="146">
        <f>INDEX('2001'!$B$44:$B$140,'16 Year_History_Results'!BZ180)</f>
        <v>0</v>
      </c>
      <c r="BF180" s="2">
        <f>INDEX('2002'!$B$44:$B$140,'16 Year_History_Results'!CA180)</f>
        <v>0</v>
      </c>
      <c r="BG180" s="2">
        <f>INDEX('2003'!$B$44:$B$140,'16 Year_History_Results'!CB180)</f>
        <v>0</v>
      </c>
      <c r="BH180" s="2">
        <f>INDEX('2004'!$B$44:$B$140,'16 Year_History_Results'!CC180)</f>
        <v>0</v>
      </c>
      <c r="BI180" s="2">
        <f>INDEX('2005'!$B$44:$B$140,'16 Year_History_Results'!CD180)</f>
        <v>0</v>
      </c>
      <c r="BJ180" s="2">
        <f>INDEX('2006'!$B$44:$B$140,'16 Year_History_Results'!CE180)</f>
        <v>0</v>
      </c>
      <c r="BK180" s="2">
        <f>INDEX('2007'!$B$44:$B$140,'16 Year_History_Results'!CF180)</f>
        <v>0</v>
      </c>
      <c r="BL180" s="2">
        <f>INDEX('2008'!$B$44:$B$140,'16 Year_History_Results'!CG180)</f>
        <v>0</v>
      </c>
      <c r="BM180" s="2">
        <f>INDEX('2009'!$B$44:$B$140,'16 Year_History_Results'!CH180)</f>
        <v>0</v>
      </c>
      <c r="BN180" s="2">
        <f>INDEX('2010'!$B$44:$B$140,'16 Year_History_Results'!CI180)</f>
        <v>0</v>
      </c>
      <c r="BO180" s="2">
        <f>INDEX('2011'!$B$44:$B$140,'16 Year_History_Results'!CJ180)</f>
        <v>11</v>
      </c>
      <c r="BP180" s="2">
        <f>INDEX('2012'!$B$44:$B$140,'16 Year_History_Results'!CK180)</f>
        <v>13</v>
      </c>
      <c r="BQ180" s="2">
        <f>INDEX('2013'!$B$44:$B$140,'16 Year_History_Results'!CL180)</f>
        <v>0</v>
      </c>
      <c r="BR180" s="2">
        <f>INDEX('2014'!$B$52:$B$180,'16 Year_History_Results'!CM180)</f>
        <v>0</v>
      </c>
      <c r="BS180" s="147">
        <f>INDEX('2015'!$B$52:$B$308,'16 Year_History_Results'!CN180)</f>
        <v>4</v>
      </c>
      <c r="BT180" s="147">
        <f>INDEX('2016'!$B$52:$B$308,'16 Year_History_Results'!CO180)</f>
        <v>9</v>
      </c>
      <c r="BW180">
        <f t="shared" si="98"/>
        <v>3098</v>
      </c>
      <c r="BX180" s="110"/>
      <c r="BY180" s="2"/>
      <c r="BZ180" s="146">
        <f>IF(ISNA(MATCH($BW180,'2001'!$A$44:$A$139,0)),97,MATCH($BW180,'2001'!$A$44:$A$139,0))</f>
        <v>97</v>
      </c>
      <c r="CA180" s="2">
        <f>IF(ISNA(MATCH($BW180,'2002'!$A$44:$A$139,0)),97,MATCH($BW180,'2002'!$A$44:$A$139,0))</f>
        <v>97</v>
      </c>
      <c r="CB180" s="2">
        <f>IF(ISNA(MATCH($BW180,'2003'!$A$44:$A$139,0)),97,MATCH($BW180,'2003'!$A$44:$A$139,0))</f>
        <v>97</v>
      </c>
      <c r="CC180" s="2">
        <f>IF(ISNA(MATCH($BW180,'2004'!$A$44:$A$139,0)),97,MATCH($BW180,'2004'!$A$44:$A$139,0))</f>
        <v>97</v>
      </c>
      <c r="CD180" s="2">
        <f>IF(ISNA(MATCH($BW180,'2005'!$A$44:$A$139,0)),97,MATCH($BW180,'2005'!$A$44:$A$139,0))</f>
        <v>97</v>
      </c>
      <c r="CE180" s="2">
        <f>IF(ISNA(MATCH($BW180,'2006'!$A$44:$A$139,0)),97,MATCH($BW180,'2006'!$A$44:$A$139,0))</f>
        <v>97</v>
      </c>
      <c r="CF180" s="2">
        <f>IF(ISNA(MATCH($BW180,'2007'!$A$44:$A$139,0)),97,MATCH($BW180,'2007'!$A$44:$A$139,0))</f>
        <v>97</v>
      </c>
      <c r="CG180" s="2">
        <f>IF(ISNA(MATCH($BW180,'2008'!$A$44:$A$139,0)),97,MATCH($BW180,'2008'!$A$44:$A$139,0))</f>
        <v>97</v>
      </c>
      <c r="CH180" s="2">
        <f>IF(ISNA(MATCH($BW180,'2009'!$A$44:$A$139,0)),97,MATCH($BW180,'2009'!$A$44:$A$139,0))</f>
        <v>97</v>
      </c>
      <c r="CI180" s="2">
        <f>IF(ISNA(MATCH($BW180,'2010'!$A$44:$A$139,0)),97,MATCH($BW180,'2010'!$A$44:$A$139,0))</f>
        <v>97</v>
      </c>
      <c r="CJ180" s="2">
        <f>IF(ISNA(MATCH($BW180,'2011'!$A$44:$A$139,0)),97,MATCH($BW180,'2011'!$A$44:$A$139,0))</f>
        <v>91</v>
      </c>
      <c r="CK180" s="2">
        <f>IF(ISNA(MATCH($BW180,'2012'!$A$44:$A$139,0)),97,MATCH($BW180,'2012'!$A$44:$A$139,0))</f>
        <v>89</v>
      </c>
      <c r="CL180" s="2">
        <f>IF(ISNA(MATCH($BW180,'2013'!$A$44:$A$139,0)),97,MATCH($BW180,'2013'!$A$44:$A$139,0))</f>
        <v>97</v>
      </c>
      <c r="CM180" s="2">
        <f>IF(ISNA(MATCH($BW180,'2014'!$A$52:$A$179,0)),129,MATCH($BW180,'2014'!$A$52:$A$179,0))</f>
        <v>110</v>
      </c>
      <c r="CN180" s="147">
        <f>IF(ISNA(MATCH($BW180,'2015'!$A$52:$A$307,0)),257,MATCH($BW180,'2015'!$A$52:$A$307,0))</f>
        <v>186</v>
      </c>
      <c r="CO180" s="147">
        <f>IF(ISNA(MATCH($BW180,'2016'!$A$52:$A$307,0)),257,MATCH($BW180,'2016'!$A$52:$A$307,0))</f>
        <v>180</v>
      </c>
      <c r="CQ180">
        <f t="shared" si="99"/>
        <v>3098</v>
      </c>
      <c r="CR180" s="281"/>
      <c r="CS180" s="279"/>
      <c r="CT180" s="278">
        <f t="shared" si="100"/>
        <v>0</v>
      </c>
      <c r="CU180" s="279">
        <f t="shared" si="86"/>
        <v>0</v>
      </c>
      <c r="CV180" s="279">
        <f t="shared" si="87"/>
        <v>0</v>
      </c>
      <c r="CW180" s="279">
        <f t="shared" si="88"/>
        <v>0</v>
      </c>
      <c r="CX180" s="279">
        <f t="shared" si="89"/>
        <v>0</v>
      </c>
      <c r="CY180" s="279">
        <f t="shared" si="90"/>
        <v>0</v>
      </c>
      <c r="CZ180" s="279">
        <f t="shared" si="91"/>
        <v>0</v>
      </c>
      <c r="DA180" s="279">
        <f t="shared" si="92"/>
        <v>0</v>
      </c>
      <c r="DB180" s="279">
        <f t="shared" si="93"/>
        <v>0</v>
      </c>
      <c r="DC180" s="279">
        <f t="shared" si="101"/>
        <v>0</v>
      </c>
      <c r="DD180" s="279">
        <f t="shared" si="102"/>
        <v>11</v>
      </c>
      <c r="DE180" s="279">
        <f t="shared" si="103"/>
        <v>20.332599999999999</v>
      </c>
      <c r="DF180" s="279">
        <f t="shared" si="104"/>
        <v>13.553711159999999</v>
      </c>
      <c r="DG180" s="279">
        <f t="shared" si="105"/>
        <v>9.0349038592559996</v>
      </c>
      <c r="DH180" s="280">
        <f t="shared" si="122"/>
        <v>10.02266691258005</v>
      </c>
      <c r="DI180" s="280">
        <f t="shared" si="123"/>
        <v>15.681109763925861</v>
      </c>
      <c r="DJ180" s="154">
        <f t="shared" si="94"/>
        <v>200</v>
      </c>
      <c r="DK180" s="279">
        <f t="shared" si="106"/>
        <v>3098</v>
      </c>
      <c r="DL180" s="97"/>
      <c r="DM180" s="154"/>
      <c r="DN180" s="267">
        <f t="shared" si="107"/>
        <v>0</v>
      </c>
      <c r="DO180" s="154">
        <f t="shared" si="108"/>
        <v>0</v>
      </c>
      <c r="DP180" s="154">
        <f t="shared" si="109"/>
        <v>0</v>
      </c>
      <c r="DQ180" s="154">
        <f t="shared" si="110"/>
        <v>0</v>
      </c>
      <c r="DR180" s="154">
        <f t="shared" si="111"/>
        <v>0</v>
      </c>
      <c r="DS180" s="154">
        <f t="shared" si="112"/>
        <v>0</v>
      </c>
      <c r="DT180" s="154">
        <f t="shared" si="113"/>
        <v>0</v>
      </c>
      <c r="DU180" s="154">
        <f t="shared" si="114"/>
        <v>0</v>
      </c>
      <c r="DV180" s="154">
        <f t="shared" si="115"/>
        <v>0</v>
      </c>
      <c r="DW180" s="154">
        <f t="shared" si="116"/>
        <v>0</v>
      </c>
      <c r="DX180" s="154">
        <f t="shared" si="117"/>
        <v>11</v>
      </c>
      <c r="DY180" s="154">
        <f t="shared" si="118"/>
        <v>24</v>
      </c>
      <c r="DZ180" s="154">
        <f t="shared" si="119"/>
        <v>24</v>
      </c>
      <c r="EA180" s="154">
        <f t="shared" si="120"/>
        <v>24</v>
      </c>
      <c r="EB180" s="264">
        <f t="shared" si="124"/>
        <v>28</v>
      </c>
      <c r="EC180" s="264">
        <f t="shared" si="125"/>
        <v>37</v>
      </c>
      <c r="ED180" s="154">
        <f t="shared" si="95"/>
        <v>259</v>
      </c>
    </row>
    <row r="181" spans="2:134" ht="13" thickBot="1" x14ac:dyDescent="0.3">
      <c r="B181" s="131">
        <v>79</v>
      </c>
      <c r="C181" s="50">
        <f t="shared" si="84"/>
        <v>5</v>
      </c>
      <c r="D181" s="50">
        <f t="shared" si="96"/>
        <v>0</v>
      </c>
      <c r="E181" s="97"/>
      <c r="F181" s="2">
        <f t="shared" si="121"/>
        <v>176</v>
      </c>
      <c r="G181" s="207">
        <v>3618</v>
      </c>
      <c r="H181" s="98">
        <f>15- COUNTIF(L181:AC181,"#N/A")</f>
        <v>1</v>
      </c>
      <c r="I181" s="131">
        <f>SUM(AH181:AY181)+SUM(BE181:BT181)</f>
        <v>23</v>
      </c>
      <c r="J181" s="398">
        <f>DI181</f>
        <v>15.331799999999999</v>
      </c>
      <c r="K181" s="456" t="str">
        <f>IF(ISNUMBER(MATCH(G181,'[4]OPR data'!$A$3:$A$2900,0)),"Y","N")</f>
        <v>Y</v>
      </c>
      <c r="L181" s="110"/>
      <c r="M181" s="233"/>
      <c r="N181" s="469" t="e">
        <f>(INDEX(Finish_table!R$4:R$83,MATCH('16 Year_History_Results'!$G181,Finish_table!S$4:S$83,0),1))</f>
        <v>#N/A</v>
      </c>
      <c r="O181" s="233" t="e">
        <f>(INDEX(Finish_table!Z$4:Z$99,MATCH('16 Year_History_Results'!$G181,Finish_table!AA$4:AA$99,0),1))</f>
        <v>#N/A</v>
      </c>
      <c r="P181" s="233" t="e">
        <f>(INDEX(Finish_table!AI$4:AI$99,MATCH('16 Year_History_Results'!$G181,Finish_table!AJ$4:AJ$99,0),1))</f>
        <v>#N/A</v>
      </c>
      <c r="Q181" s="233" t="e">
        <f>(INDEX(Finish_table!AR$4:AR$99,MATCH('16 Year_History_Results'!$G181,Finish_table!AS$4:AS$99,0),1))</f>
        <v>#N/A</v>
      </c>
      <c r="R181" s="233" t="e">
        <f>(INDEX(Finish_table!BA$4:BA$99,MATCH('16 Year_History_Results'!$G181,Finish_table!BB$4:BB$99,0),1))</f>
        <v>#N/A</v>
      </c>
      <c r="S181" s="233" t="e">
        <f>(INDEX(Finish_table!BJ$4:BJ$99,MATCH('16 Year_History_Results'!$G181,Finish_table!BK$4:BK$99,0),1))</f>
        <v>#N/A</v>
      </c>
      <c r="T181" s="233" t="e">
        <f>(INDEX(Finish_table!BS$4:BS$99,MATCH('16 Year_History_Results'!$G181,Finish_table!BT$4:BT$99,0),1))</f>
        <v>#N/A</v>
      </c>
      <c r="U181" s="233" t="e">
        <f>(INDEX(Finish_table!CB$4:CB$99,MATCH('16 Year_History_Results'!$G181,Finish_table!CC$4:CC$99,0),1))</f>
        <v>#N/A</v>
      </c>
      <c r="V181" s="233" t="e">
        <f>(INDEX(Finish_table!CK$4:CK$99,MATCH('16 Year_History_Results'!$G181,Finish_table!CL$4:CL$99,0),1))</f>
        <v>#N/A</v>
      </c>
      <c r="W181" s="233" t="e">
        <f>(INDEX(Finish_table!CT$4:CT$99,MATCH('16 Year_History_Results'!$G181,Finish_table!CU$4:CU$99,0),1))</f>
        <v>#N/A</v>
      </c>
      <c r="X181" s="233" t="e">
        <f>(INDEX(Finish_table!DC$4:DC$99,MATCH('16 Year_History_Results'!$G181,Finish_table!DD$4:DD$99,0),1))</f>
        <v>#N/A</v>
      </c>
      <c r="Y181" s="233" t="e">
        <f>(INDEX(Finish_table!DL$4:DL$99,MATCH('16 Year_History_Results'!$G181,Finish_table!DM$4:DM$99,0),1))</f>
        <v>#N/A</v>
      </c>
      <c r="Z181" s="233" t="e">
        <f>(INDEX(Finish_table!DU$4:DU$99,MATCH('16 Year_History_Results'!$G181,Finish_table!DV$4:DV$99,0),1))</f>
        <v>#N/A</v>
      </c>
      <c r="AA181" s="233" t="e">
        <f>(INDEX(Finish_table!ED$4:ED$140,MATCH('16 Year_History_Results'!$G181,Finish_table!EE$4:EE$140,0),1))</f>
        <v>#N/A</v>
      </c>
      <c r="AB181" s="233" t="str">
        <f>(INDEX(Finish_table!EM$4:EM$224,MATCH('16 Year_History_Results'!$G181,Finish_table!EN$4:EN$224,0),1))</f>
        <v>SF</v>
      </c>
      <c r="AC181" s="253" t="str">
        <f>(INDEX(Finish_table!EW$4:EW$224,MATCH('16 Year_History_Results'!$G181,Finish_table!EX$4:EX$224,0),1))</f>
        <v>QF</v>
      </c>
      <c r="AD181" s="2"/>
      <c r="AE181" s="97"/>
      <c r="AG181">
        <f t="shared" si="85"/>
        <v>3618</v>
      </c>
      <c r="AH181" s="110"/>
      <c r="AI181" s="2"/>
      <c r="AJ181" s="146">
        <f>INDEX('2001'!$C$44:$C$140,'16 Year_History_Results'!BZ181)</f>
        <v>0</v>
      </c>
      <c r="AK181" s="2">
        <f>INDEX('2002'!$C$44:$C$140,'16 Year_History_Results'!CA181)</f>
        <v>0</v>
      </c>
      <c r="AL181" s="2">
        <f>INDEX('2003'!$C$44:$C$140,'16 Year_History_Results'!CB181)</f>
        <v>0</v>
      </c>
      <c r="AM181" s="2">
        <f>INDEX('2004'!$C$44:$C$140,'16 Year_History_Results'!CC181)</f>
        <v>0</v>
      </c>
      <c r="AN181" s="2">
        <f>INDEX('2005'!$C$44:$C$140,'16 Year_History_Results'!CD181)</f>
        <v>0</v>
      </c>
      <c r="AO181" s="2">
        <f>INDEX('2006'!$C$44:$C$140,'16 Year_History_Results'!CE181)</f>
        <v>0</v>
      </c>
      <c r="AP181" s="2">
        <f>INDEX('2007'!$C$44:$C$140,'16 Year_History_Results'!CF181)</f>
        <v>0</v>
      </c>
      <c r="AQ181" s="2">
        <f>INDEX('2008'!$C$44:$C$140,'16 Year_History_Results'!CG181)</f>
        <v>0</v>
      </c>
      <c r="AR181" s="2">
        <f>INDEX('2009'!$C$44:$C$140,'16 Year_History_Results'!CH181)</f>
        <v>0</v>
      </c>
      <c r="AS181" s="2">
        <f>INDEX('2010'!$C$44:$C$140,'16 Year_History_Results'!CI181)</f>
        <v>0</v>
      </c>
      <c r="AT181" s="2">
        <f>INDEX('2011'!$C$44:$C$140,'16 Year_History_Results'!CJ181)</f>
        <v>0</v>
      </c>
      <c r="AU181" s="2">
        <f>INDEX('2012'!$C$44:$C$140,'16 Year_History_Results'!CK181)</f>
        <v>0</v>
      </c>
      <c r="AV181" s="2">
        <f>INDEX('2013'!$C$44:$C$140,'16 Year_History_Results'!CL181)</f>
        <v>0</v>
      </c>
      <c r="AW181" s="2">
        <f>INDEX('2014'!$C$52:$C$180,'16 Year_History_Results'!CM181)</f>
        <v>0</v>
      </c>
      <c r="AX181" s="2">
        <f>INDEX('2015'!$E$52:$E$308,'16 Year_History_Results'!CN181)</f>
        <v>10</v>
      </c>
      <c r="AY181" s="147">
        <f>INDEX('2016'!$E$52:$E$308,'16 Year_History_Results'!CO181)</f>
        <v>0</v>
      </c>
      <c r="AZ181" s="2"/>
      <c r="BA181" s="2"/>
      <c r="BB181">
        <f t="shared" si="97"/>
        <v>3618</v>
      </c>
      <c r="BC181" s="110"/>
      <c r="BD181" s="2"/>
      <c r="BE181" s="146">
        <f>INDEX('2001'!$B$44:$B$140,'16 Year_History_Results'!BZ181)</f>
        <v>0</v>
      </c>
      <c r="BF181" s="2">
        <f>INDEX('2002'!$B$44:$B$140,'16 Year_History_Results'!CA181)</f>
        <v>0</v>
      </c>
      <c r="BG181" s="2">
        <f>INDEX('2003'!$B$44:$B$140,'16 Year_History_Results'!CB181)</f>
        <v>0</v>
      </c>
      <c r="BH181" s="2">
        <f>INDEX('2004'!$B$44:$B$140,'16 Year_History_Results'!CC181)</f>
        <v>0</v>
      </c>
      <c r="BI181" s="2">
        <f>INDEX('2005'!$B$44:$B$140,'16 Year_History_Results'!CD181)</f>
        <v>0</v>
      </c>
      <c r="BJ181" s="2">
        <f>INDEX('2006'!$B$44:$B$140,'16 Year_History_Results'!CE181)</f>
        <v>0</v>
      </c>
      <c r="BK181" s="2">
        <f>INDEX('2007'!$B$44:$B$140,'16 Year_History_Results'!CF181)</f>
        <v>0</v>
      </c>
      <c r="BL181" s="2">
        <f>INDEX('2008'!$B$44:$B$140,'16 Year_History_Results'!CG181)</f>
        <v>0</v>
      </c>
      <c r="BM181" s="2">
        <f>INDEX('2009'!$B$44:$B$140,'16 Year_History_Results'!CH181)</f>
        <v>0</v>
      </c>
      <c r="BN181" s="2">
        <f>INDEX('2010'!$B$44:$B$140,'16 Year_History_Results'!CI181)</f>
        <v>0</v>
      </c>
      <c r="BO181" s="2">
        <f>INDEX('2011'!$B$44:$B$140,'16 Year_History_Results'!CJ181)</f>
        <v>0</v>
      </c>
      <c r="BP181" s="2">
        <f>INDEX('2012'!$B$44:$B$140,'16 Year_History_Results'!CK181)</f>
        <v>0</v>
      </c>
      <c r="BQ181" s="2">
        <f>INDEX('2013'!$B$44:$B$140,'16 Year_History_Results'!CL181)</f>
        <v>0</v>
      </c>
      <c r="BR181" s="2">
        <f>INDEX('2014'!$B$52:$B$180,'16 Year_History_Results'!CM181)</f>
        <v>0</v>
      </c>
      <c r="BS181" s="147">
        <f>INDEX('2015'!$B$52:$B$308,'16 Year_History_Results'!CN181)</f>
        <v>13</v>
      </c>
      <c r="BT181" s="147">
        <f>INDEX('2016'!$B$52:$B$308,'16 Year_History_Results'!CO181)</f>
        <v>0</v>
      </c>
      <c r="BW181">
        <f t="shared" si="98"/>
        <v>3618</v>
      </c>
      <c r="BX181" s="110"/>
      <c r="BY181" s="2"/>
      <c r="BZ181" s="146">
        <f>IF(ISNA(MATCH($BW181,'2001'!$A$44:$A$139,0)),97,MATCH($BW181,'2001'!$A$44:$A$139,0))</f>
        <v>97</v>
      </c>
      <c r="CA181" s="2">
        <f>IF(ISNA(MATCH($BW181,'2002'!$A$44:$A$139,0)),97,MATCH($BW181,'2002'!$A$44:$A$139,0))</f>
        <v>97</v>
      </c>
      <c r="CB181" s="2">
        <f>IF(ISNA(MATCH($BW181,'2003'!$A$44:$A$139,0)),97,MATCH($BW181,'2003'!$A$44:$A$139,0))</f>
        <v>97</v>
      </c>
      <c r="CC181" s="2">
        <f>IF(ISNA(MATCH($BW181,'2004'!$A$44:$A$139,0)),97,MATCH($BW181,'2004'!$A$44:$A$139,0))</f>
        <v>97</v>
      </c>
      <c r="CD181" s="2">
        <f>IF(ISNA(MATCH($BW181,'2005'!$A$44:$A$139,0)),97,MATCH($BW181,'2005'!$A$44:$A$139,0))</f>
        <v>97</v>
      </c>
      <c r="CE181" s="2">
        <f>IF(ISNA(MATCH($BW181,'2006'!$A$44:$A$139,0)),97,MATCH($BW181,'2006'!$A$44:$A$139,0))</f>
        <v>97</v>
      </c>
      <c r="CF181" s="2">
        <f>IF(ISNA(MATCH($BW181,'2007'!$A$44:$A$139,0)),97,MATCH($BW181,'2007'!$A$44:$A$139,0))</f>
        <v>97</v>
      </c>
      <c r="CG181" s="2">
        <f>IF(ISNA(MATCH($BW181,'2008'!$A$44:$A$139,0)),97,MATCH($BW181,'2008'!$A$44:$A$139,0))</f>
        <v>97</v>
      </c>
      <c r="CH181" s="2">
        <f>IF(ISNA(MATCH($BW181,'2009'!$A$44:$A$139,0)),97,MATCH($BW181,'2009'!$A$44:$A$139,0))</f>
        <v>97</v>
      </c>
      <c r="CI181" s="2">
        <f>IF(ISNA(MATCH($BW181,'2010'!$A$44:$A$139,0)),97,MATCH($BW181,'2010'!$A$44:$A$139,0))</f>
        <v>97</v>
      </c>
      <c r="CJ181" s="2">
        <f>IF(ISNA(MATCH($BW181,'2011'!$A$44:$A$139,0)),97,MATCH($BW181,'2011'!$A$44:$A$139,0))</f>
        <v>97</v>
      </c>
      <c r="CK181" s="2">
        <f>IF(ISNA(MATCH($BW181,'2012'!$A$44:$A$139,0)),97,MATCH($BW181,'2012'!$A$44:$A$139,0))</f>
        <v>97</v>
      </c>
      <c r="CL181" s="2">
        <f>IF(ISNA(MATCH($BW181,'2013'!$A$44:$A$139,0)),97,MATCH($BW181,'2013'!$A$44:$A$139,0))</f>
        <v>97</v>
      </c>
      <c r="CM181" s="2">
        <f>IF(ISNA(MATCH($BW181,'2014'!$A$52:$A$179,0)),129,MATCH($BW181,'2014'!$A$52:$A$179,0))</f>
        <v>129</v>
      </c>
      <c r="CN181" s="147">
        <f>IF(ISNA(MATCH($BW181,'2015'!$A$52:$A$307,0)),257,MATCH($BW181,'2015'!$A$52:$A$307,0))</f>
        <v>203</v>
      </c>
      <c r="CO181" s="147">
        <f>IF(ISNA(MATCH($BW181,'2016'!$A$52:$A$307,0)),257,MATCH($BW181,'2016'!$A$52:$A$307,0))</f>
        <v>202</v>
      </c>
      <c r="CQ181">
        <f t="shared" si="99"/>
        <v>3618</v>
      </c>
      <c r="CR181" s="281"/>
      <c r="CS181" s="279"/>
      <c r="CT181" s="278">
        <f t="shared" si="100"/>
        <v>0</v>
      </c>
      <c r="CU181" s="279">
        <f t="shared" si="86"/>
        <v>0</v>
      </c>
      <c r="CV181" s="279">
        <f t="shared" si="87"/>
        <v>0</v>
      </c>
      <c r="CW181" s="279">
        <f t="shared" si="88"/>
        <v>0</v>
      </c>
      <c r="CX181" s="279">
        <f t="shared" si="89"/>
        <v>0</v>
      </c>
      <c r="CY181" s="279">
        <f t="shared" si="90"/>
        <v>0</v>
      </c>
      <c r="CZ181" s="279">
        <f t="shared" si="91"/>
        <v>0</v>
      </c>
      <c r="DA181" s="279">
        <f t="shared" si="92"/>
        <v>0</v>
      </c>
      <c r="DB181" s="279">
        <f t="shared" si="93"/>
        <v>0</v>
      </c>
      <c r="DC181" s="279">
        <f t="shared" si="101"/>
        <v>0</v>
      </c>
      <c r="DD181" s="279">
        <f t="shared" si="102"/>
        <v>0</v>
      </c>
      <c r="DE181" s="279">
        <f t="shared" si="103"/>
        <v>0</v>
      </c>
      <c r="DF181" s="279">
        <f t="shared" si="104"/>
        <v>0</v>
      </c>
      <c r="DG181" s="279">
        <f t="shared" si="105"/>
        <v>0</v>
      </c>
      <c r="DH181" s="280">
        <f t="shared" si="122"/>
        <v>23</v>
      </c>
      <c r="DI181" s="280">
        <f t="shared" si="123"/>
        <v>15.331799999999999</v>
      </c>
      <c r="DJ181" s="154">
        <f t="shared" si="94"/>
        <v>104</v>
      </c>
      <c r="DK181" s="279">
        <f t="shared" si="106"/>
        <v>3618</v>
      </c>
      <c r="DL181" s="97"/>
      <c r="DM181" s="154"/>
      <c r="DN181" s="267">
        <f t="shared" si="107"/>
        <v>0</v>
      </c>
      <c r="DO181" s="154">
        <f t="shared" si="108"/>
        <v>0</v>
      </c>
      <c r="DP181" s="154">
        <f t="shared" si="109"/>
        <v>0</v>
      </c>
      <c r="DQ181" s="154">
        <f t="shared" si="110"/>
        <v>0</v>
      </c>
      <c r="DR181" s="154">
        <f t="shared" si="111"/>
        <v>0</v>
      </c>
      <c r="DS181" s="154">
        <f t="shared" si="112"/>
        <v>0</v>
      </c>
      <c r="DT181" s="154">
        <f t="shared" si="113"/>
        <v>0</v>
      </c>
      <c r="DU181" s="154">
        <f t="shared" si="114"/>
        <v>0</v>
      </c>
      <c r="DV181" s="154">
        <f t="shared" si="115"/>
        <v>0</v>
      </c>
      <c r="DW181" s="154">
        <f t="shared" si="116"/>
        <v>0</v>
      </c>
      <c r="DX181" s="154">
        <f t="shared" si="117"/>
        <v>0</v>
      </c>
      <c r="DY181" s="154">
        <f t="shared" si="118"/>
        <v>0</v>
      </c>
      <c r="DZ181" s="154">
        <f t="shared" si="119"/>
        <v>0</v>
      </c>
      <c r="EA181" s="154">
        <f t="shared" si="120"/>
        <v>0</v>
      </c>
      <c r="EB181" s="264">
        <f t="shared" si="124"/>
        <v>23</v>
      </c>
      <c r="EC181" s="264">
        <f t="shared" si="125"/>
        <v>23</v>
      </c>
      <c r="ED181" s="154">
        <f t="shared" si="95"/>
        <v>286</v>
      </c>
    </row>
    <row r="182" spans="2:134" ht="13" thickBot="1" x14ac:dyDescent="0.3">
      <c r="B182" s="131">
        <v>79</v>
      </c>
      <c r="C182" s="50">
        <f t="shared" si="84"/>
        <v>6</v>
      </c>
      <c r="D182" s="50">
        <f t="shared" si="96"/>
        <v>0</v>
      </c>
      <c r="E182" s="97"/>
      <c r="F182" s="2">
        <f t="shared" si="121"/>
        <v>177</v>
      </c>
      <c r="G182" s="487">
        <v>2085</v>
      </c>
      <c r="H182" s="98">
        <f>15- COUNTIF(L182:AC182,"#N/A")</f>
        <v>0</v>
      </c>
      <c r="I182" s="131">
        <f>SUM(AH182:AY182)+SUM(BE182:BT182)</f>
        <v>23</v>
      </c>
      <c r="J182" s="398">
        <f>DI182</f>
        <v>15.331799999999999</v>
      </c>
      <c r="K182" s="456" t="str">
        <f>IF(ISNUMBER(MATCH(G182,'[4]OPR data'!$A$3:$A$2900,0)),"Y","N")</f>
        <v>Y</v>
      </c>
      <c r="L182" s="110"/>
      <c r="M182" s="233"/>
      <c r="N182" s="469" t="e">
        <f>(INDEX(Finish_table!R$4:R$83,MATCH('16 Year_History_Results'!$G182,Finish_table!S$4:S$83,0),1))</f>
        <v>#N/A</v>
      </c>
      <c r="O182" s="233" t="e">
        <f>(INDEX(Finish_table!Z$4:Z$99,MATCH('16 Year_History_Results'!$G182,Finish_table!AA$4:AA$99,0),1))</f>
        <v>#N/A</v>
      </c>
      <c r="P182" s="233" t="e">
        <f>(INDEX(Finish_table!AI$4:AI$99,MATCH('16 Year_History_Results'!$G182,Finish_table!AJ$4:AJ$99,0),1))</f>
        <v>#N/A</v>
      </c>
      <c r="Q182" s="233" t="e">
        <f>(INDEX(Finish_table!AR$4:AR$99,MATCH('16 Year_History_Results'!$G182,Finish_table!AS$4:AS$99,0),1))</f>
        <v>#N/A</v>
      </c>
      <c r="R182" s="233" t="e">
        <f>(INDEX(Finish_table!BA$4:BA$99,MATCH('16 Year_History_Results'!$G182,Finish_table!BB$4:BB$99,0),1))</f>
        <v>#N/A</v>
      </c>
      <c r="S182" s="233" t="e">
        <f>(INDEX(Finish_table!BJ$4:BJ$99,MATCH('16 Year_History_Results'!$G182,Finish_table!BK$4:BK$99,0),1))</f>
        <v>#N/A</v>
      </c>
      <c r="T182" s="233" t="e">
        <f>(INDEX(Finish_table!BS$4:BS$99,MATCH('16 Year_History_Results'!$G182,Finish_table!BT$4:BT$99,0),1))</f>
        <v>#N/A</v>
      </c>
      <c r="U182" s="233" t="e">
        <f>(INDEX(Finish_table!CB$4:CB$99,MATCH('16 Year_History_Results'!$G182,Finish_table!CC$4:CC$99,0),1))</f>
        <v>#N/A</v>
      </c>
      <c r="V182" s="233" t="e">
        <f>(INDEX(Finish_table!CK$4:CK$99,MATCH('16 Year_History_Results'!$G182,Finish_table!CL$4:CL$99,0),1))</f>
        <v>#N/A</v>
      </c>
      <c r="W182" s="233" t="e">
        <f>(INDEX(Finish_table!CT$4:CT$99,MATCH('16 Year_History_Results'!$G182,Finish_table!CU$4:CU$99,0),1))</f>
        <v>#N/A</v>
      </c>
      <c r="X182" s="233" t="e">
        <f>(INDEX(Finish_table!DC$4:DC$99,MATCH('16 Year_History_Results'!$G182,Finish_table!DD$4:DD$99,0),1))</f>
        <v>#N/A</v>
      </c>
      <c r="Y182" s="233" t="e">
        <f>(INDEX(Finish_table!DL$4:DL$99,MATCH('16 Year_History_Results'!$G182,Finish_table!DM$4:DM$99,0),1))</f>
        <v>#N/A</v>
      </c>
      <c r="Z182" s="233" t="e">
        <f>(INDEX(Finish_table!DU$4:DU$99,MATCH('16 Year_History_Results'!$G182,Finish_table!DV$4:DV$99,0),1))</f>
        <v>#N/A</v>
      </c>
      <c r="AA182" s="233" t="e">
        <f>(INDEX(Finish_table!ED$4:ED$140,MATCH('16 Year_History_Results'!$G182,Finish_table!EE$4:EE$140,0),1))</f>
        <v>#N/A</v>
      </c>
      <c r="AB182" s="233" t="str">
        <f>(INDEX(Finish_table!EM$4:EM$224,MATCH('16 Year_History_Results'!$G182,Finish_table!EN$4:EN$224,0),1))</f>
        <v>SF</v>
      </c>
      <c r="AC182" s="253" t="e">
        <f>(INDEX(Finish_table!EW$4:EW$224,MATCH('16 Year_History_Results'!$G182,Finish_table!EX$4:EX$224,0),1))</f>
        <v>#N/A</v>
      </c>
      <c r="AD182" s="2"/>
      <c r="AE182" s="97"/>
      <c r="AG182">
        <f t="shared" si="85"/>
        <v>2085</v>
      </c>
      <c r="AH182" s="110"/>
      <c r="AI182" s="2"/>
      <c r="AJ182" s="146">
        <f>INDEX('2001'!$C$44:$C$140,'16 Year_History_Results'!BZ182)</f>
        <v>0</v>
      </c>
      <c r="AK182" s="2">
        <f>INDEX('2002'!$C$44:$C$140,'16 Year_History_Results'!CA182)</f>
        <v>0</v>
      </c>
      <c r="AL182" s="2">
        <f>INDEX('2003'!$C$44:$C$140,'16 Year_History_Results'!CB182)</f>
        <v>0</v>
      </c>
      <c r="AM182" s="2">
        <f>INDEX('2004'!$C$44:$C$140,'16 Year_History_Results'!CC182)</f>
        <v>0</v>
      </c>
      <c r="AN182" s="2">
        <f>INDEX('2005'!$C$44:$C$140,'16 Year_History_Results'!CD182)</f>
        <v>0</v>
      </c>
      <c r="AO182" s="2">
        <f>INDEX('2006'!$C$44:$C$140,'16 Year_History_Results'!CE182)</f>
        <v>0</v>
      </c>
      <c r="AP182" s="2">
        <f>INDEX('2007'!$C$44:$C$140,'16 Year_History_Results'!CF182)</f>
        <v>0</v>
      </c>
      <c r="AQ182" s="2">
        <f>INDEX('2008'!$C$44:$C$140,'16 Year_History_Results'!CG182)</f>
        <v>0</v>
      </c>
      <c r="AR182" s="2">
        <f>INDEX('2009'!$C$44:$C$140,'16 Year_History_Results'!CH182)</f>
        <v>0</v>
      </c>
      <c r="AS182" s="2">
        <f>INDEX('2010'!$C$44:$C$140,'16 Year_History_Results'!CI182)</f>
        <v>0</v>
      </c>
      <c r="AT182" s="2">
        <f>INDEX('2011'!$C$44:$C$140,'16 Year_History_Results'!CJ182)</f>
        <v>0</v>
      </c>
      <c r="AU182" s="2">
        <f>INDEX('2012'!$C$44:$C$140,'16 Year_History_Results'!CK182)</f>
        <v>0</v>
      </c>
      <c r="AV182" s="2">
        <f>INDEX('2013'!$C$44:$C$140,'16 Year_History_Results'!CL182)</f>
        <v>0</v>
      </c>
      <c r="AW182" s="2">
        <f>INDEX('2014'!$C$52:$C$180,'16 Year_History_Results'!CM182)</f>
        <v>0</v>
      </c>
      <c r="AX182" s="2">
        <f>INDEX('2015'!$E$52:$E$308,'16 Year_History_Results'!CN182)</f>
        <v>10</v>
      </c>
      <c r="AY182" s="147">
        <f>INDEX('2016'!$E$52:$E$308,'16 Year_History_Results'!CO182)</f>
        <v>0</v>
      </c>
      <c r="AZ182" s="2"/>
      <c r="BA182" s="2"/>
      <c r="BB182">
        <f t="shared" si="97"/>
        <v>2085</v>
      </c>
      <c r="BC182" s="110"/>
      <c r="BD182" s="2"/>
      <c r="BE182" s="146">
        <f>INDEX('2001'!$B$44:$B$140,'16 Year_History_Results'!BZ182)</f>
        <v>0</v>
      </c>
      <c r="BF182" s="2">
        <f>INDEX('2002'!$B$44:$B$140,'16 Year_History_Results'!CA182)</f>
        <v>0</v>
      </c>
      <c r="BG182" s="2">
        <f>INDEX('2003'!$B$44:$B$140,'16 Year_History_Results'!CB182)</f>
        <v>0</v>
      </c>
      <c r="BH182" s="2">
        <f>INDEX('2004'!$B$44:$B$140,'16 Year_History_Results'!CC182)</f>
        <v>0</v>
      </c>
      <c r="BI182" s="2">
        <f>INDEX('2005'!$B$44:$B$140,'16 Year_History_Results'!CD182)</f>
        <v>0</v>
      </c>
      <c r="BJ182" s="2">
        <f>INDEX('2006'!$B$44:$B$140,'16 Year_History_Results'!CE182)</f>
        <v>0</v>
      </c>
      <c r="BK182" s="2">
        <f>INDEX('2007'!$B$44:$B$140,'16 Year_History_Results'!CF182)</f>
        <v>0</v>
      </c>
      <c r="BL182" s="2">
        <f>INDEX('2008'!$B$44:$B$140,'16 Year_History_Results'!CG182)</f>
        <v>0</v>
      </c>
      <c r="BM182" s="2">
        <f>INDEX('2009'!$B$44:$B$140,'16 Year_History_Results'!CH182)</f>
        <v>0</v>
      </c>
      <c r="BN182" s="2">
        <f>INDEX('2010'!$B$44:$B$140,'16 Year_History_Results'!CI182)</f>
        <v>0</v>
      </c>
      <c r="BO182" s="2">
        <f>INDEX('2011'!$B$44:$B$140,'16 Year_History_Results'!CJ182)</f>
        <v>0</v>
      </c>
      <c r="BP182" s="2">
        <f>INDEX('2012'!$B$44:$B$140,'16 Year_History_Results'!CK182)</f>
        <v>0</v>
      </c>
      <c r="BQ182" s="2">
        <f>INDEX('2013'!$B$44:$B$140,'16 Year_History_Results'!CL182)</f>
        <v>0</v>
      </c>
      <c r="BR182" s="2">
        <f>INDEX('2014'!$B$52:$B$180,'16 Year_History_Results'!CM182)</f>
        <v>0</v>
      </c>
      <c r="BS182" s="147">
        <f>INDEX('2015'!$B$52:$B$308,'16 Year_History_Results'!CN182)</f>
        <v>13</v>
      </c>
      <c r="BT182" s="147">
        <f>INDEX('2016'!$B$52:$B$308,'16 Year_History_Results'!CO182)</f>
        <v>0</v>
      </c>
      <c r="BW182">
        <f t="shared" si="98"/>
        <v>2085</v>
      </c>
      <c r="BX182" s="110"/>
      <c r="BY182" s="2"/>
      <c r="BZ182" s="146">
        <f>IF(ISNA(MATCH($BW182,'2001'!$A$44:$A$139,0)),97,MATCH($BW182,'2001'!$A$44:$A$139,0))</f>
        <v>97</v>
      </c>
      <c r="CA182" s="2">
        <f>IF(ISNA(MATCH($BW182,'2002'!$A$44:$A$139,0)),97,MATCH($BW182,'2002'!$A$44:$A$139,0))</f>
        <v>97</v>
      </c>
      <c r="CB182" s="2">
        <f>IF(ISNA(MATCH($BW182,'2003'!$A$44:$A$139,0)),97,MATCH($BW182,'2003'!$A$44:$A$139,0))</f>
        <v>97</v>
      </c>
      <c r="CC182" s="2">
        <f>IF(ISNA(MATCH($BW182,'2004'!$A$44:$A$139,0)),97,MATCH($BW182,'2004'!$A$44:$A$139,0))</f>
        <v>97</v>
      </c>
      <c r="CD182" s="2">
        <f>IF(ISNA(MATCH($BW182,'2005'!$A$44:$A$139,0)),97,MATCH($BW182,'2005'!$A$44:$A$139,0))</f>
        <v>97</v>
      </c>
      <c r="CE182" s="2">
        <f>IF(ISNA(MATCH($BW182,'2006'!$A$44:$A$139,0)),97,MATCH($BW182,'2006'!$A$44:$A$139,0))</f>
        <v>97</v>
      </c>
      <c r="CF182" s="2">
        <f>IF(ISNA(MATCH($BW182,'2007'!$A$44:$A$139,0)),97,MATCH($BW182,'2007'!$A$44:$A$139,0))</f>
        <v>97</v>
      </c>
      <c r="CG182" s="2">
        <f>IF(ISNA(MATCH($BW182,'2008'!$A$44:$A$139,0)),97,MATCH($BW182,'2008'!$A$44:$A$139,0))</f>
        <v>97</v>
      </c>
      <c r="CH182" s="2">
        <f>IF(ISNA(MATCH($BW182,'2009'!$A$44:$A$139,0)),97,MATCH($BW182,'2009'!$A$44:$A$139,0))</f>
        <v>97</v>
      </c>
      <c r="CI182" s="2">
        <f>IF(ISNA(MATCH($BW182,'2010'!$A$44:$A$139,0)),97,MATCH($BW182,'2010'!$A$44:$A$139,0))</f>
        <v>97</v>
      </c>
      <c r="CJ182" s="2">
        <f>IF(ISNA(MATCH($BW182,'2011'!$A$44:$A$139,0)),97,MATCH($BW182,'2011'!$A$44:$A$139,0))</f>
        <v>97</v>
      </c>
      <c r="CK182" s="2">
        <f>IF(ISNA(MATCH($BW182,'2012'!$A$44:$A$139,0)),97,MATCH($BW182,'2012'!$A$44:$A$139,0))</f>
        <v>97</v>
      </c>
      <c r="CL182" s="2">
        <f>IF(ISNA(MATCH($BW182,'2013'!$A$44:$A$139,0)),97,MATCH($BW182,'2013'!$A$44:$A$139,0))</f>
        <v>97</v>
      </c>
      <c r="CM182" s="2">
        <f>IF(ISNA(MATCH($BW182,'2014'!$A$52:$A$179,0)),129,MATCH($BW182,'2014'!$A$52:$A$179,0))</f>
        <v>129</v>
      </c>
      <c r="CN182" s="147">
        <f>IF(ISNA(MATCH($BW182,'2015'!$A$52:$A$307,0)),257,MATCH($BW182,'2015'!$A$52:$A$307,0))</f>
        <v>146</v>
      </c>
      <c r="CO182" s="147">
        <f>IF(ISNA(MATCH($BW182,'2016'!$A$52:$A$307,0)),257,MATCH($BW182,'2016'!$A$52:$A$307,0))</f>
        <v>257</v>
      </c>
      <c r="CQ182">
        <f t="shared" si="99"/>
        <v>2085</v>
      </c>
      <c r="CR182" s="281"/>
      <c r="CS182" s="279"/>
      <c r="CT182" s="278">
        <f t="shared" si="100"/>
        <v>0</v>
      </c>
      <c r="CU182" s="279">
        <f t="shared" si="86"/>
        <v>0</v>
      </c>
      <c r="CV182" s="279">
        <f t="shared" si="87"/>
        <v>0</v>
      </c>
      <c r="CW182" s="279">
        <f t="shared" si="88"/>
        <v>0</v>
      </c>
      <c r="CX182" s="279">
        <f t="shared" si="89"/>
        <v>0</v>
      </c>
      <c r="CY182" s="279">
        <f t="shared" si="90"/>
        <v>0</v>
      </c>
      <c r="CZ182" s="279">
        <f t="shared" si="91"/>
        <v>0</v>
      </c>
      <c r="DA182" s="279">
        <f t="shared" si="92"/>
        <v>0</v>
      </c>
      <c r="DB182" s="279">
        <f t="shared" si="93"/>
        <v>0</v>
      </c>
      <c r="DC182" s="279">
        <f t="shared" si="101"/>
        <v>0</v>
      </c>
      <c r="DD182" s="279">
        <f t="shared" si="102"/>
        <v>0</v>
      </c>
      <c r="DE182" s="279">
        <f t="shared" si="103"/>
        <v>0</v>
      </c>
      <c r="DF182" s="279">
        <f t="shared" si="104"/>
        <v>0</v>
      </c>
      <c r="DG182" s="279">
        <f t="shared" si="105"/>
        <v>0</v>
      </c>
      <c r="DH182" s="280">
        <f t="shared" si="122"/>
        <v>23</v>
      </c>
      <c r="DI182" s="280">
        <f t="shared" si="123"/>
        <v>15.331799999999999</v>
      </c>
      <c r="DJ182" s="154">
        <f t="shared" si="94"/>
        <v>104</v>
      </c>
      <c r="DK182" s="279">
        <f t="shared" si="106"/>
        <v>2085</v>
      </c>
      <c r="DL182" s="97"/>
      <c r="DM182" s="154"/>
      <c r="DN182" s="267">
        <f t="shared" si="107"/>
        <v>0</v>
      </c>
      <c r="DO182" s="154">
        <f t="shared" si="108"/>
        <v>0</v>
      </c>
      <c r="DP182" s="154">
        <f t="shared" si="109"/>
        <v>0</v>
      </c>
      <c r="DQ182" s="154">
        <f t="shared" si="110"/>
        <v>0</v>
      </c>
      <c r="DR182" s="154">
        <f t="shared" si="111"/>
        <v>0</v>
      </c>
      <c r="DS182" s="154">
        <f t="shared" si="112"/>
        <v>0</v>
      </c>
      <c r="DT182" s="154">
        <f t="shared" si="113"/>
        <v>0</v>
      </c>
      <c r="DU182" s="154">
        <f t="shared" si="114"/>
        <v>0</v>
      </c>
      <c r="DV182" s="154">
        <f t="shared" si="115"/>
        <v>0</v>
      </c>
      <c r="DW182" s="154">
        <f t="shared" si="116"/>
        <v>0</v>
      </c>
      <c r="DX182" s="154">
        <f t="shared" si="117"/>
        <v>0</v>
      </c>
      <c r="DY182" s="154">
        <f t="shared" si="118"/>
        <v>0</v>
      </c>
      <c r="DZ182" s="154">
        <f t="shared" si="119"/>
        <v>0</v>
      </c>
      <c r="EA182" s="154">
        <f t="shared" si="120"/>
        <v>0</v>
      </c>
      <c r="EB182" s="264">
        <f t="shared" si="124"/>
        <v>23</v>
      </c>
      <c r="EC182" s="264">
        <f t="shared" si="125"/>
        <v>23</v>
      </c>
      <c r="ED182" s="154">
        <f t="shared" si="95"/>
        <v>286</v>
      </c>
    </row>
    <row r="183" spans="2:134" ht="13" thickBot="1" x14ac:dyDescent="0.3">
      <c r="B183" s="131">
        <v>79</v>
      </c>
      <c r="C183" s="50">
        <f t="shared" si="84"/>
        <v>7</v>
      </c>
      <c r="D183" s="50">
        <f t="shared" si="96"/>
        <v>0</v>
      </c>
      <c r="E183" s="97"/>
      <c r="F183" s="2">
        <f t="shared" si="121"/>
        <v>178</v>
      </c>
      <c r="G183" s="207">
        <v>3039</v>
      </c>
      <c r="H183" s="98">
        <f>15- COUNTIF(L183:AC183,"#N/A")</f>
        <v>0</v>
      </c>
      <c r="I183" s="131">
        <f>SUM(AH183:AY183)+SUM(BE183:BT183)</f>
        <v>23</v>
      </c>
      <c r="J183" s="398">
        <f>DI183</f>
        <v>15.331799999999999</v>
      </c>
      <c r="K183" s="456" t="str">
        <f>IF(ISNUMBER(MATCH(G183,'[4]OPR data'!$A$3:$A$2900,0)),"Y","N")</f>
        <v>Y</v>
      </c>
      <c r="L183" s="110"/>
      <c r="M183" s="233"/>
      <c r="N183" s="469" t="e">
        <f>(INDEX(Finish_table!R$4:R$83,MATCH('16 Year_History_Results'!$G183,Finish_table!S$4:S$83,0),1))</f>
        <v>#N/A</v>
      </c>
      <c r="O183" s="233" t="e">
        <f>(INDEX(Finish_table!Z$4:Z$99,MATCH('16 Year_History_Results'!$G183,Finish_table!AA$4:AA$99,0),1))</f>
        <v>#N/A</v>
      </c>
      <c r="P183" s="233" t="e">
        <f>(INDEX(Finish_table!AI$4:AI$99,MATCH('16 Year_History_Results'!$G183,Finish_table!AJ$4:AJ$99,0),1))</f>
        <v>#N/A</v>
      </c>
      <c r="Q183" s="233" t="e">
        <f>(INDEX(Finish_table!AR$4:AR$99,MATCH('16 Year_History_Results'!$G183,Finish_table!AS$4:AS$99,0),1))</f>
        <v>#N/A</v>
      </c>
      <c r="R183" s="233" t="e">
        <f>(INDEX(Finish_table!BA$4:BA$99,MATCH('16 Year_History_Results'!$G183,Finish_table!BB$4:BB$99,0),1))</f>
        <v>#N/A</v>
      </c>
      <c r="S183" s="233" t="e">
        <f>(INDEX(Finish_table!BJ$4:BJ$99,MATCH('16 Year_History_Results'!$G183,Finish_table!BK$4:BK$99,0),1))</f>
        <v>#N/A</v>
      </c>
      <c r="T183" s="233" t="e">
        <f>(INDEX(Finish_table!BS$4:BS$99,MATCH('16 Year_History_Results'!$G183,Finish_table!BT$4:BT$99,0),1))</f>
        <v>#N/A</v>
      </c>
      <c r="U183" s="233" t="e">
        <f>(INDEX(Finish_table!CB$4:CB$99,MATCH('16 Year_History_Results'!$G183,Finish_table!CC$4:CC$99,0),1))</f>
        <v>#N/A</v>
      </c>
      <c r="V183" s="233" t="e">
        <f>(INDEX(Finish_table!CK$4:CK$99,MATCH('16 Year_History_Results'!$G183,Finish_table!CL$4:CL$99,0),1))</f>
        <v>#N/A</v>
      </c>
      <c r="W183" s="233" t="e">
        <f>(INDEX(Finish_table!CT$4:CT$99,MATCH('16 Year_History_Results'!$G183,Finish_table!CU$4:CU$99,0),1))</f>
        <v>#N/A</v>
      </c>
      <c r="X183" s="233" t="e">
        <f>(INDEX(Finish_table!DC$4:DC$99,MATCH('16 Year_History_Results'!$G183,Finish_table!DD$4:DD$99,0),1))</f>
        <v>#N/A</v>
      </c>
      <c r="Y183" s="233" t="e">
        <f>(INDEX(Finish_table!DL$4:DL$99,MATCH('16 Year_History_Results'!$G183,Finish_table!DM$4:DM$99,0),1))</f>
        <v>#N/A</v>
      </c>
      <c r="Z183" s="233" t="e">
        <f>(INDEX(Finish_table!DU$4:DU$99,MATCH('16 Year_History_Results'!$G183,Finish_table!DV$4:DV$99,0),1))</f>
        <v>#N/A</v>
      </c>
      <c r="AA183" s="233" t="e">
        <f>(INDEX(Finish_table!ED$4:ED$140,MATCH('16 Year_History_Results'!$G183,Finish_table!EE$4:EE$140,0),1))</f>
        <v>#N/A</v>
      </c>
      <c r="AB183" s="233" t="str">
        <f>(INDEX(Finish_table!EM$4:EM$224,MATCH('16 Year_History_Results'!$G183,Finish_table!EN$4:EN$224,0),1))</f>
        <v>SF</v>
      </c>
      <c r="AC183" s="253" t="e">
        <f>(INDEX(Finish_table!EW$4:EW$224,MATCH('16 Year_History_Results'!$G183,Finish_table!EX$4:EX$224,0),1))</f>
        <v>#N/A</v>
      </c>
      <c r="AD183" s="2"/>
      <c r="AE183" s="97"/>
      <c r="AG183">
        <f t="shared" si="85"/>
        <v>3039</v>
      </c>
      <c r="AH183" s="110"/>
      <c r="AI183" s="2"/>
      <c r="AJ183" s="146">
        <f>INDEX('2001'!$C$44:$C$140,'16 Year_History_Results'!BZ183)</f>
        <v>0</v>
      </c>
      <c r="AK183" s="2">
        <f>INDEX('2002'!$C$44:$C$140,'16 Year_History_Results'!CA183)</f>
        <v>0</v>
      </c>
      <c r="AL183" s="2">
        <f>INDEX('2003'!$C$44:$C$140,'16 Year_History_Results'!CB183)</f>
        <v>0</v>
      </c>
      <c r="AM183" s="2">
        <f>INDEX('2004'!$C$44:$C$140,'16 Year_History_Results'!CC183)</f>
        <v>0</v>
      </c>
      <c r="AN183" s="2">
        <f>INDEX('2005'!$C$44:$C$140,'16 Year_History_Results'!CD183)</f>
        <v>0</v>
      </c>
      <c r="AO183" s="2">
        <f>INDEX('2006'!$C$44:$C$140,'16 Year_History_Results'!CE183)</f>
        <v>0</v>
      </c>
      <c r="AP183" s="2">
        <f>INDEX('2007'!$C$44:$C$140,'16 Year_History_Results'!CF183)</f>
        <v>0</v>
      </c>
      <c r="AQ183" s="2">
        <f>INDEX('2008'!$C$44:$C$140,'16 Year_History_Results'!CG183)</f>
        <v>0</v>
      </c>
      <c r="AR183" s="2">
        <f>INDEX('2009'!$C$44:$C$140,'16 Year_History_Results'!CH183)</f>
        <v>0</v>
      </c>
      <c r="AS183" s="2">
        <f>INDEX('2010'!$C$44:$C$140,'16 Year_History_Results'!CI183)</f>
        <v>0</v>
      </c>
      <c r="AT183" s="2">
        <f>INDEX('2011'!$C$44:$C$140,'16 Year_History_Results'!CJ183)</f>
        <v>0</v>
      </c>
      <c r="AU183" s="2">
        <f>INDEX('2012'!$C$44:$C$140,'16 Year_History_Results'!CK183)</f>
        <v>0</v>
      </c>
      <c r="AV183" s="2">
        <f>INDEX('2013'!$C$44:$C$140,'16 Year_History_Results'!CL183)</f>
        <v>0</v>
      </c>
      <c r="AW183" s="2">
        <f>INDEX('2014'!$C$52:$C$180,'16 Year_History_Results'!CM183)</f>
        <v>0</v>
      </c>
      <c r="AX183" s="2">
        <f>INDEX('2015'!$E$52:$E$308,'16 Year_History_Results'!CN183)</f>
        <v>10</v>
      </c>
      <c r="AY183" s="147">
        <f>INDEX('2016'!$E$52:$E$308,'16 Year_History_Results'!CO183)</f>
        <v>0</v>
      </c>
      <c r="AZ183" s="2"/>
      <c r="BA183" s="2"/>
      <c r="BB183">
        <f t="shared" si="97"/>
        <v>3039</v>
      </c>
      <c r="BC183" s="110"/>
      <c r="BD183" s="2"/>
      <c r="BE183" s="146">
        <f>INDEX('2001'!$B$44:$B$140,'16 Year_History_Results'!BZ183)</f>
        <v>0</v>
      </c>
      <c r="BF183" s="2">
        <f>INDEX('2002'!$B$44:$B$140,'16 Year_History_Results'!CA183)</f>
        <v>0</v>
      </c>
      <c r="BG183" s="2">
        <f>INDEX('2003'!$B$44:$B$140,'16 Year_History_Results'!CB183)</f>
        <v>0</v>
      </c>
      <c r="BH183" s="2">
        <f>INDEX('2004'!$B$44:$B$140,'16 Year_History_Results'!CC183)</f>
        <v>0</v>
      </c>
      <c r="BI183" s="2">
        <f>INDEX('2005'!$B$44:$B$140,'16 Year_History_Results'!CD183)</f>
        <v>0</v>
      </c>
      <c r="BJ183" s="2">
        <f>INDEX('2006'!$B$44:$B$140,'16 Year_History_Results'!CE183)</f>
        <v>0</v>
      </c>
      <c r="BK183" s="2">
        <f>INDEX('2007'!$B$44:$B$140,'16 Year_History_Results'!CF183)</f>
        <v>0</v>
      </c>
      <c r="BL183" s="2">
        <f>INDEX('2008'!$B$44:$B$140,'16 Year_History_Results'!CG183)</f>
        <v>0</v>
      </c>
      <c r="BM183" s="2">
        <f>INDEX('2009'!$B$44:$B$140,'16 Year_History_Results'!CH183)</f>
        <v>0</v>
      </c>
      <c r="BN183" s="2">
        <f>INDEX('2010'!$B$44:$B$140,'16 Year_History_Results'!CI183)</f>
        <v>0</v>
      </c>
      <c r="BO183" s="2">
        <f>INDEX('2011'!$B$44:$B$140,'16 Year_History_Results'!CJ183)</f>
        <v>0</v>
      </c>
      <c r="BP183" s="2">
        <f>INDEX('2012'!$B$44:$B$140,'16 Year_History_Results'!CK183)</f>
        <v>0</v>
      </c>
      <c r="BQ183" s="2">
        <f>INDEX('2013'!$B$44:$B$140,'16 Year_History_Results'!CL183)</f>
        <v>0</v>
      </c>
      <c r="BR183" s="2">
        <f>INDEX('2014'!$B$52:$B$180,'16 Year_History_Results'!CM183)</f>
        <v>0</v>
      </c>
      <c r="BS183" s="147">
        <f>INDEX('2015'!$B$52:$B$308,'16 Year_History_Results'!CN183)</f>
        <v>13</v>
      </c>
      <c r="BT183" s="147">
        <f>INDEX('2016'!$B$52:$B$308,'16 Year_History_Results'!CO183)</f>
        <v>0</v>
      </c>
      <c r="BW183">
        <f t="shared" si="98"/>
        <v>3039</v>
      </c>
      <c r="BX183" s="110"/>
      <c r="BY183" s="2"/>
      <c r="BZ183" s="146">
        <f>IF(ISNA(MATCH($BW183,'2001'!$A$44:$A$139,0)),97,MATCH($BW183,'2001'!$A$44:$A$139,0))</f>
        <v>97</v>
      </c>
      <c r="CA183" s="2">
        <f>IF(ISNA(MATCH($BW183,'2002'!$A$44:$A$139,0)),97,MATCH($BW183,'2002'!$A$44:$A$139,0))</f>
        <v>97</v>
      </c>
      <c r="CB183" s="2">
        <f>IF(ISNA(MATCH($BW183,'2003'!$A$44:$A$139,0)),97,MATCH($BW183,'2003'!$A$44:$A$139,0))</f>
        <v>97</v>
      </c>
      <c r="CC183" s="2">
        <f>IF(ISNA(MATCH($BW183,'2004'!$A$44:$A$139,0)),97,MATCH($BW183,'2004'!$A$44:$A$139,0))</f>
        <v>97</v>
      </c>
      <c r="CD183" s="2">
        <f>IF(ISNA(MATCH($BW183,'2005'!$A$44:$A$139,0)),97,MATCH($BW183,'2005'!$A$44:$A$139,0))</f>
        <v>97</v>
      </c>
      <c r="CE183" s="2">
        <f>IF(ISNA(MATCH($BW183,'2006'!$A$44:$A$139,0)),97,MATCH($BW183,'2006'!$A$44:$A$139,0))</f>
        <v>97</v>
      </c>
      <c r="CF183" s="2">
        <f>IF(ISNA(MATCH($BW183,'2007'!$A$44:$A$139,0)),97,MATCH($BW183,'2007'!$A$44:$A$139,0))</f>
        <v>97</v>
      </c>
      <c r="CG183" s="2">
        <f>IF(ISNA(MATCH($BW183,'2008'!$A$44:$A$139,0)),97,MATCH($BW183,'2008'!$A$44:$A$139,0))</f>
        <v>97</v>
      </c>
      <c r="CH183" s="2">
        <f>IF(ISNA(MATCH($BW183,'2009'!$A$44:$A$139,0)),97,MATCH($BW183,'2009'!$A$44:$A$139,0))</f>
        <v>97</v>
      </c>
      <c r="CI183" s="2">
        <f>IF(ISNA(MATCH($BW183,'2010'!$A$44:$A$139,0)),97,MATCH($BW183,'2010'!$A$44:$A$139,0))</f>
        <v>97</v>
      </c>
      <c r="CJ183" s="2">
        <f>IF(ISNA(MATCH($BW183,'2011'!$A$44:$A$139,0)),97,MATCH($BW183,'2011'!$A$44:$A$139,0))</f>
        <v>97</v>
      </c>
      <c r="CK183" s="2">
        <f>IF(ISNA(MATCH($BW183,'2012'!$A$44:$A$139,0)),97,MATCH($BW183,'2012'!$A$44:$A$139,0))</f>
        <v>97</v>
      </c>
      <c r="CL183" s="2">
        <f>IF(ISNA(MATCH($BW183,'2013'!$A$44:$A$139,0)),97,MATCH($BW183,'2013'!$A$44:$A$139,0))</f>
        <v>97</v>
      </c>
      <c r="CM183" s="2">
        <f>IF(ISNA(MATCH($BW183,'2014'!$A$52:$A$179,0)),129,MATCH($BW183,'2014'!$A$52:$A$179,0))</f>
        <v>129</v>
      </c>
      <c r="CN183" s="147">
        <f>IF(ISNA(MATCH($BW183,'2015'!$A$52:$A$307,0)),257,MATCH($BW183,'2015'!$A$52:$A$307,0))</f>
        <v>184</v>
      </c>
      <c r="CO183" s="147">
        <f>IF(ISNA(MATCH($BW183,'2016'!$A$52:$A$307,0)),257,MATCH($BW183,'2016'!$A$52:$A$307,0))</f>
        <v>257</v>
      </c>
      <c r="CQ183">
        <f t="shared" si="99"/>
        <v>3039</v>
      </c>
      <c r="CR183" s="281"/>
      <c r="CS183" s="279"/>
      <c r="CT183" s="278">
        <f t="shared" si="100"/>
        <v>0</v>
      </c>
      <c r="CU183" s="279">
        <f t="shared" si="86"/>
        <v>0</v>
      </c>
      <c r="CV183" s="279">
        <f t="shared" si="87"/>
        <v>0</v>
      </c>
      <c r="CW183" s="279">
        <f t="shared" si="88"/>
        <v>0</v>
      </c>
      <c r="CX183" s="279">
        <f t="shared" si="89"/>
        <v>0</v>
      </c>
      <c r="CY183" s="279">
        <f t="shared" si="90"/>
        <v>0</v>
      </c>
      <c r="CZ183" s="279">
        <f t="shared" si="91"/>
        <v>0</v>
      </c>
      <c r="DA183" s="279">
        <f t="shared" si="92"/>
        <v>0</v>
      </c>
      <c r="DB183" s="279">
        <f t="shared" si="93"/>
        <v>0</v>
      </c>
      <c r="DC183" s="279">
        <f t="shared" si="101"/>
        <v>0</v>
      </c>
      <c r="DD183" s="279">
        <f t="shared" si="102"/>
        <v>0</v>
      </c>
      <c r="DE183" s="279">
        <f t="shared" si="103"/>
        <v>0</v>
      </c>
      <c r="DF183" s="279">
        <f t="shared" si="104"/>
        <v>0</v>
      </c>
      <c r="DG183" s="279">
        <f t="shared" si="105"/>
        <v>0</v>
      </c>
      <c r="DH183" s="280">
        <f t="shared" si="122"/>
        <v>23</v>
      </c>
      <c r="DI183" s="280">
        <f t="shared" si="123"/>
        <v>15.331799999999999</v>
      </c>
      <c r="DJ183" s="154">
        <f t="shared" si="94"/>
        <v>104</v>
      </c>
      <c r="DK183" s="279">
        <f t="shared" si="106"/>
        <v>3039</v>
      </c>
      <c r="DL183" s="97"/>
      <c r="DM183" s="154"/>
      <c r="DN183" s="267">
        <f t="shared" si="107"/>
        <v>0</v>
      </c>
      <c r="DO183" s="154">
        <f t="shared" si="108"/>
        <v>0</v>
      </c>
      <c r="DP183" s="154">
        <f t="shared" si="109"/>
        <v>0</v>
      </c>
      <c r="DQ183" s="154">
        <f t="shared" si="110"/>
        <v>0</v>
      </c>
      <c r="DR183" s="154">
        <f t="shared" si="111"/>
        <v>0</v>
      </c>
      <c r="DS183" s="154">
        <f t="shared" si="112"/>
        <v>0</v>
      </c>
      <c r="DT183" s="154">
        <f t="shared" si="113"/>
        <v>0</v>
      </c>
      <c r="DU183" s="154">
        <f t="shared" si="114"/>
        <v>0</v>
      </c>
      <c r="DV183" s="154">
        <f t="shared" si="115"/>
        <v>0</v>
      </c>
      <c r="DW183" s="154">
        <f t="shared" si="116"/>
        <v>0</v>
      </c>
      <c r="DX183" s="154">
        <f t="shared" si="117"/>
        <v>0</v>
      </c>
      <c r="DY183" s="154">
        <f t="shared" si="118"/>
        <v>0</v>
      </c>
      <c r="DZ183" s="154">
        <f t="shared" si="119"/>
        <v>0</v>
      </c>
      <c r="EA183" s="154">
        <f t="shared" si="120"/>
        <v>0</v>
      </c>
      <c r="EB183" s="264">
        <f t="shared" si="124"/>
        <v>23</v>
      </c>
      <c r="EC183" s="264">
        <f t="shared" si="125"/>
        <v>23</v>
      </c>
      <c r="ED183" s="154">
        <f t="shared" si="95"/>
        <v>286</v>
      </c>
    </row>
    <row r="184" spans="2:134" ht="13" thickBot="1" x14ac:dyDescent="0.3">
      <c r="B184" s="131">
        <v>79</v>
      </c>
      <c r="C184" s="50">
        <f t="shared" si="84"/>
        <v>8</v>
      </c>
      <c r="D184" s="50">
        <f t="shared" si="96"/>
        <v>0</v>
      </c>
      <c r="E184" s="97"/>
      <c r="F184" s="2">
        <f t="shared" si="121"/>
        <v>179</v>
      </c>
      <c r="G184" s="207">
        <v>2959</v>
      </c>
      <c r="H184" s="98">
        <f>15- COUNTIF(L184:AC184,"#N/A")</f>
        <v>2</v>
      </c>
      <c r="I184" s="131">
        <f>SUM(AH184:AY184)+SUM(BE184:BT184)</f>
        <v>36</v>
      </c>
      <c r="J184" s="398">
        <f>DI184</f>
        <v>15.330377982216</v>
      </c>
      <c r="K184" s="456" t="str">
        <f>IF(ISNUMBER(MATCH(G184,'[4]OPR data'!$A$3:$A$2900,0)),"Y","N")</f>
        <v>Y</v>
      </c>
      <c r="L184" s="110"/>
      <c r="M184" s="233"/>
      <c r="N184" s="469" t="e">
        <f>(INDEX(Finish_table!R$4:R$83,MATCH('16 Year_History_Results'!$G184,Finish_table!S$4:S$83,0),1))</f>
        <v>#N/A</v>
      </c>
      <c r="O184" s="233" t="e">
        <f>(INDEX(Finish_table!Z$4:Z$99,MATCH('16 Year_History_Results'!$G184,Finish_table!AA$4:AA$99,0),1))</f>
        <v>#N/A</v>
      </c>
      <c r="P184" s="233" t="e">
        <f>(INDEX(Finish_table!AI$4:AI$99,MATCH('16 Year_History_Results'!$G184,Finish_table!AJ$4:AJ$99,0),1))</f>
        <v>#N/A</v>
      </c>
      <c r="Q184" s="233" t="e">
        <f>(INDEX(Finish_table!AR$4:AR$99,MATCH('16 Year_History_Results'!$G184,Finish_table!AS$4:AS$99,0),1))</f>
        <v>#N/A</v>
      </c>
      <c r="R184" s="233" t="e">
        <f>(INDEX(Finish_table!BA$4:BA$99,MATCH('16 Year_History_Results'!$G184,Finish_table!BB$4:BB$99,0),1))</f>
        <v>#N/A</v>
      </c>
      <c r="S184" s="233" t="e">
        <f>(INDEX(Finish_table!BJ$4:BJ$99,MATCH('16 Year_History_Results'!$G184,Finish_table!BK$4:BK$99,0),1))</f>
        <v>#N/A</v>
      </c>
      <c r="T184" s="233" t="e">
        <f>(INDEX(Finish_table!BS$4:BS$99,MATCH('16 Year_History_Results'!$G184,Finish_table!BT$4:BT$99,0),1))</f>
        <v>#N/A</v>
      </c>
      <c r="U184" s="233" t="e">
        <f>(INDEX(Finish_table!CB$4:CB$99,MATCH('16 Year_History_Results'!$G184,Finish_table!CC$4:CC$99,0),1))</f>
        <v>#N/A</v>
      </c>
      <c r="V184" s="233" t="e">
        <f>(INDEX(Finish_table!CK$4:CK$99,MATCH('16 Year_History_Results'!$G184,Finish_table!CL$4:CL$99,0),1))</f>
        <v>#N/A</v>
      </c>
      <c r="W184" s="233" t="e">
        <f>(INDEX(Finish_table!CT$4:CT$99,MATCH('16 Year_History_Results'!$G184,Finish_table!CU$4:CU$99,0),1))</f>
        <v>#N/A</v>
      </c>
      <c r="X184" s="233" t="e">
        <f>(INDEX(Finish_table!DC$4:DC$99,MATCH('16 Year_History_Results'!$G184,Finish_table!DD$4:DD$99,0),1))</f>
        <v>#N/A</v>
      </c>
      <c r="Y184" s="233" t="e">
        <f>(INDEX(Finish_table!DL$4:DL$99,MATCH('16 Year_History_Results'!$G184,Finish_table!DM$4:DM$99,0),1))</f>
        <v>#N/A</v>
      </c>
      <c r="Z184" s="233" t="str">
        <f>(INDEX(Finish_table!DU$4:DU$99,MATCH('16 Year_History_Results'!$G184,Finish_table!DV$4:DV$99,0),1))</f>
        <v>F</v>
      </c>
      <c r="AA184" s="233" t="str">
        <f>(INDEX(Finish_table!ED$4:ED$140,MATCH('16 Year_History_Results'!$G184,Finish_table!EE$4:EE$140,0),1))</f>
        <v>QF</v>
      </c>
      <c r="AB184" s="233" t="str">
        <f>(INDEX(Finish_table!EM$4:EM$224,MATCH('16 Year_History_Results'!$G184,Finish_table!EN$4:EN$224,0),1))</f>
        <v>QF</v>
      </c>
      <c r="AC184" s="253" t="e">
        <f>(INDEX(Finish_table!EW$4:EW$224,MATCH('16 Year_History_Results'!$G184,Finish_table!EX$4:EX$224,0),1))</f>
        <v>#N/A</v>
      </c>
      <c r="AD184" s="2"/>
      <c r="AE184" s="97"/>
      <c r="AG184">
        <f t="shared" si="85"/>
        <v>2959</v>
      </c>
      <c r="AH184" s="110"/>
      <c r="AI184" s="2"/>
      <c r="AJ184" s="146">
        <f>INDEX('2001'!$C$44:$C$140,'16 Year_History_Results'!BZ184)</f>
        <v>0</v>
      </c>
      <c r="AK184" s="2">
        <f>INDEX('2002'!$C$44:$C$140,'16 Year_History_Results'!CA184)</f>
        <v>0</v>
      </c>
      <c r="AL184" s="2">
        <f>INDEX('2003'!$C$44:$C$140,'16 Year_History_Results'!CB184)</f>
        <v>0</v>
      </c>
      <c r="AM184" s="2">
        <f>INDEX('2004'!$C$44:$C$140,'16 Year_History_Results'!CC184)</f>
        <v>0</v>
      </c>
      <c r="AN184" s="2">
        <f>INDEX('2005'!$C$44:$C$140,'16 Year_History_Results'!CD184)</f>
        <v>0</v>
      </c>
      <c r="AO184" s="2">
        <f>INDEX('2006'!$C$44:$C$140,'16 Year_History_Results'!CE184)</f>
        <v>0</v>
      </c>
      <c r="AP184" s="2">
        <f>INDEX('2007'!$C$44:$C$140,'16 Year_History_Results'!CF184)</f>
        <v>0</v>
      </c>
      <c r="AQ184" s="2">
        <f>INDEX('2008'!$C$44:$C$140,'16 Year_History_Results'!CG184)</f>
        <v>0</v>
      </c>
      <c r="AR184" s="2">
        <f>INDEX('2009'!$C$44:$C$140,'16 Year_History_Results'!CH184)</f>
        <v>0</v>
      </c>
      <c r="AS184" s="2">
        <f>INDEX('2010'!$C$44:$C$140,'16 Year_History_Results'!CI184)</f>
        <v>0</v>
      </c>
      <c r="AT184" s="2">
        <f>INDEX('2011'!$C$44:$C$140,'16 Year_History_Results'!CJ184)</f>
        <v>0</v>
      </c>
      <c r="AU184" s="2">
        <f>INDEX('2012'!$C$44:$C$140,'16 Year_History_Results'!CK184)</f>
        <v>0</v>
      </c>
      <c r="AV184" s="2">
        <f>INDEX('2013'!$C$44:$C$140,'16 Year_History_Results'!CL184)</f>
        <v>20</v>
      </c>
      <c r="AW184" s="2">
        <f>INDEX('2014'!$C$52:$C$180,'16 Year_History_Results'!CM184)</f>
        <v>0</v>
      </c>
      <c r="AX184" s="2">
        <f>INDEX('2015'!$E$52:$E$308,'16 Year_History_Results'!CN184)</f>
        <v>0</v>
      </c>
      <c r="AY184" s="147">
        <f>INDEX('2016'!$E$52:$E$308,'16 Year_History_Results'!CO184)</f>
        <v>0</v>
      </c>
      <c r="AZ184" s="2"/>
      <c r="BA184" s="2"/>
      <c r="BB184">
        <f t="shared" si="97"/>
        <v>2959</v>
      </c>
      <c r="BC184" s="110"/>
      <c r="BD184" s="2"/>
      <c r="BE184" s="146">
        <f>INDEX('2001'!$B$44:$B$140,'16 Year_History_Results'!BZ184)</f>
        <v>0</v>
      </c>
      <c r="BF184" s="2">
        <f>INDEX('2002'!$B$44:$B$140,'16 Year_History_Results'!CA184)</f>
        <v>0</v>
      </c>
      <c r="BG184" s="2">
        <f>INDEX('2003'!$B$44:$B$140,'16 Year_History_Results'!CB184)</f>
        <v>0</v>
      </c>
      <c r="BH184" s="2">
        <f>INDEX('2004'!$B$44:$B$140,'16 Year_History_Results'!CC184)</f>
        <v>0</v>
      </c>
      <c r="BI184" s="2">
        <f>INDEX('2005'!$B$44:$B$140,'16 Year_History_Results'!CD184)</f>
        <v>0</v>
      </c>
      <c r="BJ184" s="2">
        <f>INDEX('2006'!$B$44:$B$140,'16 Year_History_Results'!CE184)</f>
        <v>0</v>
      </c>
      <c r="BK184" s="2">
        <f>INDEX('2007'!$B$44:$B$140,'16 Year_History_Results'!CF184)</f>
        <v>0</v>
      </c>
      <c r="BL184" s="2">
        <f>INDEX('2008'!$B$44:$B$140,'16 Year_History_Results'!CG184)</f>
        <v>0</v>
      </c>
      <c r="BM184" s="2">
        <f>INDEX('2009'!$B$44:$B$140,'16 Year_History_Results'!CH184)</f>
        <v>0</v>
      </c>
      <c r="BN184" s="2">
        <f>INDEX('2010'!$B$44:$B$140,'16 Year_History_Results'!CI184)</f>
        <v>0</v>
      </c>
      <c r="BO184" s="2">
        <f>INDEX('2011'!$B$44:$B$140,'16 Year_History_Results'!CJ184)</f>
        <v>0</v>
      </c>
      <c r="BP184" s="2">
        <f>INDEX('2012'!$B$44:$B$140,'16 Year_History_Results'!CK184)</f>
        <v>0</v>
      </c>
      <c r="BQ184" s="2">
        <f>INDEX('2013'!$B$44:$B$140,'16 Year_History_Results'!CL184)</f>
        <v>1</v>
      </c>
      <c r="BR184" s="2">
        <f>INDEX('2014'!$B$52:$B$180,'16 Year_History_Results'!CM184)</f>
        <v>4</v>
      </c>
      <c r="BS184" s="147">
        <f>INDEX('2015'!$B$52:$B$308,'16 Year_History_Results'!CN184)</f>
        <v>11</v>
      </c>
      <c r="BT184" s="147">
        <f>INDEX('2016'!$B$52:$B$308,'16 Year_History_Results'!CO184)</f>
        <v>0</v>
      </c>
      <c r="BW184">
        <f t="shared" si="98"/>
        <v>2959</v>
      </c>
      <c r="BX184" s="110"/>
      <c r="BY184" s="2"/>
      <c r="BZ184" s="146">
        <f>IF(ISNA(MATCH($BW184,'2001'!$A$44:$A$139,0)),97,MATCH($BW184,'2001'!$A$44:$A$139,0))</f>
        <v>97</v>
      </c>
      <c r="CA184" s="2">
        <f>IF(ISNA(MATCH($BW184,'2002'!$A$44:$A$139,0)),97,MATCH($BW184,'2002'!$A$44:$A$139,0))</f>
        <v>97</v>
      </c>
      <c r="CB184" s="2">
        <f>IF(ISNA(MATCH($BW184,'2003'!$A$44:$A$139,0)),97,MATCH($BW184,'2003'!$A$44:$A$139,0))</f>
        <v>97</v>
      </c>
      <c r="CC184" s="2">
        <f>IF(ISNA(MATCH($BW184,'2004'!$A$44:$A$139,0)),97,MATCH($BW184,'2004'!$A$44:$A$139,0))</f>
        <v>97</v>
      </c>
      <c r="CD184" s="2">
        <f>IF(ISNA(MATCH($BW184,'2005'!$A$44:$A$139,0)),97,MATCH($BW184,'2005'!$A$44:$A$139,0))</f>
        <v>97</v>
      </c>
      <c r="CE184" s="2">
        <f>IF(ISNA(MATCH($BW184,'2006'!$A$44:$A$139,0)),97,MATCH($BW184,'2006'!$A$44:$A$139,0))</f>
        <v>97</v>
      </c>
      <c r="CF184" s="2">
        <f>IF(ISNA(MATCH($BW184,'2007'!$A$44:$A$139,0)),97,MATCH($BW184,'2007'!$A$44:$A$139,0))</f>
        <v>97</v>
      </c>
      <c r="CG184" s="2">
        <f>IF(ISNA(MATCH($BW184,'2008'!$A$44:$A$139,0)),97,MATCH($BW184,'2008'!$A$44:$A$139,0))</f>
        <v>97</v>
      </c>
      <c r="CH184" s="2">
        <f>IF(ISNA(MATCH($BW184,'2009'!$A$44:$A$139,0)),97,MATCH($BW184,'2009'!$A$44:$A$139,0))</f>
        <v>97</v>
      </c>
      <c r="CI184" s="2">
        <f>IF(ISNA(MATCH($BW184,'2010'!$A$44:$A$139,0)),97,MATCH($BW184,'2010'!$A$44:$A$139,0))</f>
        <v>97</v>
      </c>
      <c r="CJ184" s="2">
        <f>IF(ISNA(MATCH($BW184,'2011'!$A$44:$A$139,0)),97,MATCH($BW184,'2011'!$A$44:$A$139,0))</f>
        <v>97</v>
      </c>
      <c r="CK184" s="2">
        <f>IF(ISNA(MATCH($BW184,'2012'!$A$44:$A$139,0)),97,MATCH($BW184,'2012'!$A$44:$A$139,0))</f>
        <v>97</v>
      </c>
      <c r="CL184" s="2">
        <f>IF(ISNA(MATCH($BW184,'2013'!$A$44:$A$139,0)),97,MATCH($BW184,'2013'!$A$44:$A$139,0))</f>
        <v>79</v>
      </c>
      <c r="CM184" s="2">
        <f>IF(ISNA(MATCH($BW184,'2014'!$A$52:$A$179,0)),129,MATCH($BW184,'2014'!$A$52:$A$179,0))</f>
        <v>108</v>
      </c>
      <c r="CN184" s="147">
        <f>IF(ISNA(MATCH($BW184,'2015'!$A$52:$A$307,0)),257,MATCH($BW184,'2015'!$A$52:$A$307,0))</f>
        <v>178</v>
      </c>
      <c r="CO184" s="147">
        <f>IF(ISNA(MATCH($BW184,'2016'!$A$52:$A$307,0)),257,MATCH($BW184,'2016'!$A$52:$A$307,0))</f>
        <v>257</v>
      </c>
      <c r="CQ184">
        <f t="shared" si="99"/>
        <v>2959</v>
      </c>
      <c r="CR184" s="281"/>
      <c r="CS184" s="279"/>
      <c r="CT184" s="278">
        <f t="shared" si="100"/>
        <v>0</v>
      </c>
      <c r="CU184" s="279">
        <f t="shared" si="86"/>
        <v>0</v>
      </c>
      <c r="CV184" s="279">
        <f t="shared" si="87"/>
        <v>0</v>
      </c>
      <c r="CW184" s="279">
        <f t="shared" si="88"/>
        <v>0</v>
      </c>
      <c r="CX184" s="279">
        <f t="shared" si="89"/>
        <v>0</v>
      </c>
      <c r="CY184" s="279">
        <f t="shared" si="90"/>
        <v>0</v>
      </c>
      <c r="CZ184" s="279">
        <f t="shared" si="91"/>
        <v>0</v>
      </c>
      <c r="DA184" s="279">
        <f t="shared" si="92"/>
        <v>0</v>
      </c>
      <c r="DB184" s="279">
        <f t="shared" si="93"/>
        <v>0</v>
      </c>
      <c r="DC184" s="279">
        <f t="shared" si="101"/>
        <v>0</v>
      </c>
      <c r="DD184" s="279">
        <f t="shared" si="102"/>
        <v>0</v>
      </c>
      <c r="DE184" s="279">
        <f t="shared" si="103"/>
        <v>0</v>
      </c>
      <c r="DF184" s="279">
        <f t="shared" si="104"/>
        <v>21</v>
      </c>
      <c r="DG184" s="279">
        <f t="shared" si="105"/>
        <v>17.9986</v>
      </c>
      <c r="DH184" s="280">
        <f t="shared" si="122"/>
        <v>22.997866760000001</v>
      </c>
      <c r="DI184" s="280">
        <f t="shared" si="123"/>
        <v>15.330377982216</v>
      </c>
      <c r="DJ184" s="154">
        <f t="shared" si="94"/>
        <v>108</v>
      </c>
      <c r="DK184" s="279">
        <f t="shared" si="106"/>
        <v>2959</v>
      </c>
      <c r="DL184" s="97"/>
      <c r="DM184" s="154"/>
      <c r="DN184" s="267">
        <f t="shared" si="107"/>
        <v>0</v>
      </c>
      <c r="DO184" s="154">
        <f t="shared" si="108"/>
        <v>0</v>
      </c>
      <c r="DP184" s="154">
        <f t="shared" si="109"/>
        <v>0</v>
      </c>
      <c r="DQ184" s="154">
        <f t="shared" si="110"/>
        <v>0</v>
      </c>
      <c r="DR184" s="154">
        <f t="shared" si="111"/>
        <v>0</v>
      </c>
      <c r="DS184" s="154">
        <f t="shared" si="112"/>
        <v>0</v>
      </c>
      <c r="DT184" s="154">
        <f t="shared" si="113"/>
        <v>0</v>
      </c>
      <c r="DU184" s="154">
        <f t="shared" si="114"/>
        <v>0</v>
      </c>
      <c r="DV184" s="154">
        <f t="shared" si="115"/>
        <v>0</v>
      </c>
      <c r="DW184" s="154">
        <f t="shared" si="116"/>
        <v>0</v>
      </c>
      <c r="DX184" s="154">
        <f t="shared" si="117"/>
        <v>0</v>
      </c>
      <c r="DY184" s="154">
        <f t="shared" si="118"/>
        <v>0</v>
      </c>
      <c r="DZ184" s="154">
        <f t="shared" si="119"/>
        <v>21</v>
      </c>
      <c r="EA184" s="154">
        <f t="shared" si="120"/>
        <v>25</v>
      </c>
      <c r="EB184" s="264">
        <f t="shared" si="124"/>
        <v>36</v>
      </c>
      <c r="EC184" s="264">
        <f t="shared" si="125"/>
        <v>36</v>
      </c>
      <c r="ED184" s="154">
        <f t="shared" si="95"/>
        <v>214</v>
      </c>
    </row>
    <row r="185" spans="2:134" ht="13" thickBot="1" x14ac:dyDescent="0.3">
      <c r="B185" s="131">
        <v>79</v>
      </c>
      <c r="C185" s="50">
        <f t="shared" si="84"/>
        <v>9</v>
      </c>
      <c r="D185" s="50">
        <f t="shared" si="96"/>
        <v>9</v>
      </c>
      <c r="E185" s="97"/>
      <c r="F185" s="2">
        <f t="shared" si="121"/>
        <v>180</v>
      </c>
      <c r="G185" s="487">
        <v>2474</v>
      </c>
      <c r="H185" s="98">
        <f>15- COUNTIF(L185:AC185,"#N/A")</f>
        <v>2</v>
      </c>
      <c r="I185" s="131">
        <f>SUM(AH185:AY185)+SUM(BE185:BT185)</f>
        <v>40</v>
      </c>
      <c r="J185" s="398">
        <f>DI185</f>
        <v>15.083496628133135</v>
      </c>
      <c r="K185" s="456" t="str">
        <f>IF(ISNUMBER(MATCH(G185,'[4]OPR data'!$A$3:$A$2900,0)),"Y","N")</f>
        <v>Y</v>
      </c>
      <c r="L185" s="110"/>
      <c r="M185" s="233"/>
      <c r="N185" s="469" t="e">
        <f>(INDEX(Finish_table!R$4:R$83,MATCH('16 Year_History_Results'!$G185,Finish_table!S$4:S$83,0),1))</f>
        <v>#N/A</v>
      </c>
      <c r="O185" s="233" t="e">
        <f>(INDEX(Finish_table!Z$4:Z$99,MATCH('16 Year_History_Results'!$G185,Finish_table!AA$4:AA$99,0),1))</f>
        <v>#N/A</v>
      </c>
      <c r="P185" s="233" t="e">
        <f>(INDEX(Finish_table!AI$4:AI$99,MATCH('16 Year_History_Results'!$G185,Finish_table!AJ$4:AJ$99,0),1))</f>
        <v>#N/A</v>
      </c>
      <c r="Q185" s="233" t="e">
        <f>(INDEX(Finish_table!AR$4:AR$99,MATCH('16 Year_History_Results'!$G185,Finish_table!AS$4:AS$99,0),1))</f>
        <v>#N/A</v>
      </c>
      <c r="R185" s="233" t="e">
        <f>(INDEX(Finish_table!BA$4:BA$99,MATCH('16 Year_History_Results'!$G185,Finish_table!BB$4:BB$99,0),1))</f>
        <v>#N/A</v>
      </c>
      <c r="S185" s="233" t="e">
        <f>(INDEX(Finish_table!BJ$4:BJ$99,MATCH('16 Year_History_Results'!$G185,Finish_table!BK$4:BK$99,0),1))</f>
        <v>#N/A</v>
      </c>
      <c r="T185" s="233" t="e">
        <f>(INDEX(Finish_table!BS$4:BS$99,MATCH('16 Year_History_Results'!$G185,Finish_table!BT$4:BT$99,0),1))</f>
        <v>#N/A</v>
      </c>
      <c r="U185" s="233" t="e">
        <f>(INDEX(Finish_table!CB$4:CB$99,MATCH('16 Year_History_Results'!$G185,Finish_table!CC$4:CC$99,0),1))</f>
        <v>#N/A</v>
      </c>
      <c r="V185" s="233" t="e">
        <f>(INDEX(Finish_table!CK$4:CK$99,MATCH('16 Year_History_Results'!$G185,Finish_table!CL$4:CL$99,0),1))</f>
        <v>#N/A</v>
      </c>
      <c r="W185" s="233" t="e">
        <f>(INDEX(Finish_table!CT$4:CT$99,MATCH('16 Year_History_Results'!$G185,Finish_table!CU$4:CU$99,0),1))</f>
        <v>#N/A</v>
      </c>
      <c r="X185" s="233" t="e">
        <f>(INDEX(Finish_table!DC$4:DC$99,MATCH('16 Year_History_Results'!$G185,Finish_table!DD$4:DD$99,0),1))</f>
        <v>#N/A</v>
      </c>
      <c r="Y185" s="233" t="str">
        <f>(INDEX(Finish_table!DL$4:DL$99,MATCH('16 Year_History_Results'!$G185,Finish_table!DM$4:DM$99,0),1))</f>
        <v>QF</v>
      </c>
      <c r="Z185" s="233" t="str">
        <f>(INDEX(Finish_table!DU$4:DU$99,MATCH('16 Year_History_Results'!$G185,Finish_table!DV$4:DV$99,0),1))</f>
        <v>SF</v>
      </c>
      <c r="AA185" s="233" t="e">
        <f>(INDEX(Finish_table!ED$4:ED$140,MATCH('16 Year_History_Results'!$G185,Finish_table!EE$4:EE$140,0),1))</f>
        <v>#N/A</v>
      </c>
      <c r="AB185" s="233" t="e">
        <f>(INDEX(Finish_table!EM$4:EM$224,MATCH('16 Year_History_Results'!$G185,Finish_table!EN$4:EN$224,0),1))</f>
        <v>#N/A</v>
      </c>
      <c r="AC185" s="253" t="str">
        <f>(INDEX(Finish_table!EW$4:EW$224,MATCH('16 Year_History_Results'!$G185,Finish_table!EX$4:EX$224,0),1))</f>
        <v>SF</v>
      </c>
      <c r="AD185" s="2"/>
      <c r="AE185" s="97"/>
      <c r="AG185">
        <f t="shared" si="85"/>
        <v>2474</v>
      </c>
      <c r="AH185" s="110"/>
      <c r="AI185" s="2"/>
      <c r="AJ185" s="146">
        <f>INDEX('2001'!$C$44:$C$140,'16 Year_History_Results'!BZ185)</f>
        <v>0</v>
      </c>
      <c r="AK185" s="2">
        <f>INDEX('2002'!$C$44:$C$140,'16 Year_History_Results'!CA185)</f>
        <v>0</v>
      </c>
      <c r="AL185" s="2">
        <f>INDEX('2003'!$C$44:$C$140,'16 Year_History_Results'!CB185)</f>
        <v>0</v>
      </c>
      <c r="AM185" s="2">
        <f>INDEX('2004'!$C$44:$C$140,'16 Year_History_Results'!CC185)</f>
        <v>0</v>
      </c>
      <c r="AN185" s="2">
        <f>INDEX('2005'!$C$44:$C$140,'16 Year_History_Results'!CD185)</f>
        <v>0</v>
      </c>
      <c r="AO185" s="2">
        <f>INDEX('2006'!$C$44:$C$140,'16 Year_History_Results'!CE185)</f>
        <v>0</v>
      </c>
      <c r="AP185" s="2">
        <f>INDEX('2007'!$C$44:$C$140,'16 Year_History_Results'!CF185)</f>
        <v>0</v>
      </c>
      <c r="AQ185" s="2">
        <f>INDEX('2008'!$C$44:$C$140,'16 Year_History_Results'!CG185)</f>
        <v>0</v>
      </c>
      <c r="AR185" s="2">
        <f>INDEX('2009'!$C$44:$C$140,'16 Year_History_Results'!CH185)</f>
        <v>0</v>
      </c>
      <c r="AS185" s="2">
        <f>INDEX('2010'!$C$44:$C$140,'16 Year_History_Results'!CI185)</f>
        <v>0</v>
      </c>
      <c r="AT185" s="2">
        <f>INDEX('2011'!$C$44:$C$140,'16 Year_History_Results'!CJ185)</f>
        <v>0</v>
      </c>
      <c r="AU185" s="2">
        <f>INDEX('2012'!$C$44:$C$140,'16 Year_History_Results'!CK185)</f>
        <v>0</v>
      </c>
      <c r="AV185" s="2">
        <f>INDEX('2013'!$C$44:$C$140,'16 Year_History_Results'!CL185)</f>
        <v>10</v>
      </c>
      <c r="AW185" s="2">
        <f>INDEX('2014'!$C$52:$C$180,'16 Year_History_Results'!CM185)</f>
        <v>0</v>
      </c>
      <c r="AX185" s="2">
        <f>INDEX('2015'!$E$52:$E$308,'16 Year_History_Results'!CN185)</f>
        <v>0</v>
      </c>
      <c r="AY185" s="147">
        <f>INDEX('2016'!$E$52:$E$308,'16 Year_History_Results'!CO185)</f>
        <v>5</v>
      </c>
      <c r="AZ185" s="2"/>
      <c r="BA185" s="2"/>
      <c r="BB185">
        <f t="shared" si="97"/>
        <v>2474</v>
      </c>
      <c r="BC185" s="110"/>
      <c r="BD185" s="2"/>
      <c r="BE185" s="146">
        <f>INDEX('2001'!$B$44:$B$140,'16 Year_History_Results'!BZ185)</f>
        <v>0</v>
      </c>
      <c r="BF185" s="2">
        <f>INDEX('2002'!$B$44:$B$140,'16 Year_History_Results'!CA185)</f>
        <v>0</v>
      </c>
      <c r="BG185" s="2">
        <f>INDEX('2003'!$B$44:$B$140,'16 Year_History_Results'!CB185)</f>
        <v>0</v>
      </c>
      <c r="BH185" s="2">
        <f>INDEX('2004'!$B$44:$B$140,'16 Year_History_Results'!CC185)</f>
        <v>0</v>
      </c>
      <c r="BI185" s="2">
        <f>INDEX('2005'!$B$44:$B$140,'16 Year_History_Results'!CD185)</f>
        <v>0</v>
      </c>
      <c r="BJ185" s="2">
        <f>INDEX('2006'!$B$44:$B$140,'16 Year_History_Results'!CE185)</f>
        <v>0</v>
      </c>
      <c r="BK185" s="2">
        <f>INDEX('2007'!$B$44:$B$140,'16 Year_History_Results'!CF185)</f>
        <v>0</v>
      </c>
      <c r="BL185" s="2">
        <f>INDEX('2008'!$B$44:$B$140,'16 Year_History_Results'!CG185)</f>
        <v>0</v>
      </c>
      <c r="BM185" s="2">
        <f>INDEX('2009'!$B$44:$B$140,'16 Year_History_Results'!CH185)</f>
        <v>0</v>
      </c>
      <c r="BN185" s="2">
        <f>INDEX('2010'!$B$44:$B$140,'16 Year_History_Results'!CI185)</f>
        <v>0</v>
      </c>
      <c r="BO185" s="2">
        <f>INDEX('2011'!$B$44:$B$140,'16 Year_History_Results'!CJ185)</f>
        <v>0</v>
      </c>
      <c r="BP185" s="2">
        <f>INDEX('2012'!$B$44:$B$140,'16 Year_History_Results'!CK185)</f>
        <v>10</v>
      </c>
      <c r="BQ185" s="2">
        <f>INDEX('2013'!$B$44:$B$140,'16 Year_History_Results'!CL185)</f>
        <v>14</v>
      </c>
      <c r="BR185" s="2">
        <f>INDEX('2014'!$B$52:$B$180,'16 Year_History_Results'!CM185)</f>
        <v>0</v>
      </c>
      <c r="BS185" s="147">
        <f>INDEX('2015'!$B$52:$B$308,'16 Year_History_Results'!CN185)</f>
        <v>0</v>
      </c>
      <c r="BT185" s="147">
        <f>INDEX('2016'!$B$52:$B$308,'16 Year_History_Results'!CO185)</f>
        <v>1</v>
      </c>
      <c r="BW185">
        <f t="shared" si="98"/>
        <v>2474</v>
      </c>
      <c r="BX185" s="110"/>
      <c r="BY185" s="2"/>
      <c r="BZ185" s="146">
        <f>IF(ISNA(MATCH($BW185,'2001'!$A$44:$A$139,0)),97,MATCH($BW185,'2001'!$A$44:$A$139,0))</f>
        <v>97</v>
      </c>
      <c r="CA185" s="2">
        <f>IF(ISNA(MATCH($BW185,'2002'!$A$44:$A$139,0)),97,MATCH($BW185,'2002'!$A$44:$A$139,0))</f>
        <v>97</v>
      </c>
      <c r="CB185" s="2">
        <f>IF(ISNA(MATCH($BW185,'2003'!$A$44:$A$139,0)),97,MATCH($BW185,'2003'!$A$44:$A$139,0))</f>
        <v>97</v>
      </c>
      <c r="CC185" s="2">
        <f>IF(ISNA(MATCH($BW185,'2004'!$A$44:$A$139,0)),97,MATCH($BW185,'2004'!$A$44:$A$139,0))</f>
        <v>97</v>
      </c>
      <c r="CD185" s="2">
        <f>IF(ISNA(MATCH($BW185,'2005'!$A$44:$A$139,0)),97,MATCH($BW185,'2005'!$A$44:$A$139,0))</f>
        <v>97</v>
      </c>
      <c r="CE185" s="2">
        <f>IF(ISNA(MATCH($BW185,'2006'!$A$44:$A$139,0)),97,MATCH($BW185,'2006'!$A$44:$A$139,0))</f>
        <v>97</v>
      </c>
      <c r="CF185" s="2">
        <f>IF(ISNA(MATCH($BW185,'2007'!$A$44:$A$139,0)),97,MATCH($BW185,'2007'!$A$44:$A$139,0))</f>
        <v>97</v>
      </c>
      <c r="CG185" s="2">
        <f>IF(ISNA(MATCH($BW185,'2008'!$A$44:$A$139,0)),97,MATCH($BW185,'2008'!$A$44:$A$139,0))</f>
        <v>97</v>
      </c>
      <c r="CH185" s="2">
        <f>IF(ISNA(MATCH($BW185,'2009'!$A$44:$A$139,0)),97,MATCH($BW185,'2009'!$A$44:$A$139,0))</f>
        <v>97</v>
      </c>
      <c r="CI185" s="2">
        <f>IF(ISNA(MATCH($BW185,'2010'!$A$44:$A$139,0)),97,MATCH($BW185,'2010'!$A$44:$A$139,0))</f>
        <v>97</v>
      </c>
      <c r="CJ185" s="2">
        <f>IF(ISNA(MATCH($BW185,'2011'!$A$44:$A$139,0)),97,MATCH($BW185,'2011'!$A$44:$A$139,0))</f>
        <v>97</v>
      </c>
      <c r="CK185" s="2">
        <f>IF(ISNA(MATCH($BW185,'2012'!$A$44:$A$139,0)),97,MATCH($BW185,'2012'!$A$44:$A$139,0))</f>
        <v>81</v>
      </c>
      <c r="CL185" s="2">
        <f>IF(ISNA(MATCH($BW185,'2013'!$A$44:$A$139,0)),97,MATCH($BW185,'2013'!$A$44:$A$139,0))</f>
        <v>74</v>
      </c>
      <c r="CM185" s="2">
        <f>IF(ISNA(MATCH($BW185,'2014'!$A$52:$A$179,0)),129,MATCH($BW185,'2014'!$A$52:$A$179,0))</f>
        <v>129</v>
      </c>
      <c r="CN185" s="147">
        <f>IF(ISNA(MATCH($BW185,'2015'!$A$52:$A$307,0)),257,MATCH($BW185,'2015'!$A$52:$A$307,0))</f>
        <v>257</v>
      </c>
      <c r="CO185" s="147">
        <f>IF(ISNA(MATCH($BW185,'2016'!$A$52:$A$307,0)),257,MATCH($BW185,'2016'!$A$52:$A$307,0))</f>
        <v>158</v>
      </c>
      <c r="CQ185">
        <f t="shared" si="99"/>
        <v>2474</v>
      </c>
      <c r="CR185" s="281"/>
      <c r="CS185" s="279"/>
      <c r="CT185" s="278">
        <f t="shared" si="100"/>
        <v>0</v>
      </c>
      <c r="CU185" s="279">
        <f t="shared" si="86"/>
        <v>0</v>
      </c>
      <c r="CV185" s="279">
        <f t="shared" si="87"/>
        <v>0</v>
      </c>
      <c r="CW185" s="279">
        <f t="shared" si="88"/>
        <v>0</v>
      </c>
      <c r="CX185" s="279">
        <f t="shared" si="89"/>
        <v>0</v>
      </c>
      <c r="CY185" s="279">
        <f t="shared" si="90"/>
        <v>0</v>
      </c>
      <c r="CZ185" s="279">
        <f t="shared" si="91"/>
        <v>0</v>
      </c>
      <c r="DA185" s="279">
        <f t="shared" si="92"/>
        <v>0</v>
      </c>
      <c r="DB185" s="279">
        <f t="shared" si="93"/>
        <v>0</v>
      </c>
      <c r="DC185" s="279">
        <f t="shared" si="101"/>
        <v>0</v>
      </c>
      <c r="DD185" s="279">
        <f t="shared" si="102"/>
        <v>0</v>
      </c>
      <c r="DE185" s="279">
        <f t="shared" si="103"/>
        <v>10</v>
      </c>
      <c r="DF185" s="279">
        <f t="shared" si="104"/>
        <v>30.666</v>
      </c>
      <c r="DG185" s="279">
        <f t="shared" si="105"/>
        <v>20.4419556</v>
      </c>
      <c r="DH185" s="280">
        <f t="shared" si="122"/>
        <v>13.62660760296</v>
      </c>
      <c r="DI185" s="280">
        <f t="shared" si="123"/>
        <v>15.083496628133135</v>
      </c>
      <c r="DJ185" s="154">
        <f t="shared" si="94"/>
        <v>160</v>
      </c>
      <c r="DK185" s="279">
        <f t="shared" si="106"/>
        <v>2474</v>
      </c>
      <c r="DL185" s="97"/>
      <c r="DM185" s="154"/>
      <c r="DN185" s="267">
        <f t="shared" si="107"/>
        <v>0</v>
      </c>
      <c r="DO185" s="154">
        <f t="shared" si="108"/>
        <v>0</v>
      </c>
      <c r="DP185" s="154">
        <f t="shared" si="109"/>
        <v>0</v>
      </c>
      <c r="DQ185" s="154">
        <f t="shared" si="110"/>
        <v>0</v>
      </c>
      <c r="DR185" s="154">
        <f t="shared" si="111"/>
        <v>0</v>
      </c>
      <c r="DS185" s="154">
        <f t="shared" si="112"/>
        <v>0</v>
      </c>
      <c r="DT185" s="154">
        <f t="shared" si="113"/>
        <v>0</v>
      </c>
      <c r="DU185" s="154">
        <f t="shared" si="114"/>
        <v>0</v>
      </c>
      <c r="DV185" s="154">
        <f t="shared" si="115"/>
        <v>0</v>
      </c>
      <c r="DW185" s="154">
        <f t="shared" si="116"/>
        <v>0</v>
      </c>
      <c r="DX185" s="154">
        <f t="shared" si="117"/>
        <v>0</v>
      </c>
      <c r="DY185" s="154">
        <f t="shared" si="118"/>
        <v>10</v>
      </c>
      <c r="DZ185" s="154">
        <f t="shared" si="119"/>
        <v>34</v>
      </c>
      <c r="EA185" s="154">
        <f t="shared" si="120"/>
        <v>34</v>
      </c>
      <c r="EB185" s="264">
        <f t="shared" si="124"/>
        <v>34</v>
      </c>
      <c r="EC185" s="264">
        <f t="shared" si="125"/>
        <v>40</v>
      </c>
      <c r="ED185" s="154">
        <f t="shared" si="95"/>
        <v>230</v>
      </c>
    </row>
    <row r="186" spans="2:134" ht="13" thickBot="1" x14ac:dyDescent="0.3">
      <c r="B186" s="131">
        <v>80</v>
      </c>
      <c r="C186" s="50">
        <f t="shared" si="84"/>
        <v>1</v>
      </c>
      <c r="D186" s="50">
        <f t="shared" si="96"/>
        <v>1</v>
      </c>
      <c r="E186" s="97"/>
      <c r="F186" s="2">
        <f t="shared" si="121"/>
        <v>181</v>
      </c>
      <c r="G186" s="207">
        <v>1261</v>
      </c>
      <c r="H186" s="98">
        <f>15- COUNTIF(L186:AC186,"#N/A")</f>
        <v>0</v>
      </c>
      <c r="I186" s="131">
        <f>SUM(AH186:AY186)+SUM(BE186:BT186)</f>
        <v>15</v>
      </c>
      <c r="J186" s="398">
        <f>DI186</f>
        <v>15</v>
      </c>
      <c r="K186" s="456" t="str">
        <f>IF(ISNUMBER(MATCH(G186,'[4]OPR data'!$A$3:$A$2900,0)),"Y","N")</f>
        <v>Y</v>
      </c>
      <c r="L186" s="110"/>
      <c r="M186" s="233"/>
      <c r="N186" s="469" t="e">
        <f>(INDEX(Finish_table!R$4:R$83,MATCH('16 Year_History_Results'!$G186,Finish_table!S$4:S$83,0),1))</f>
        <v>#N/A</v>
      </c>
      <c r="O186" s="233" t="e">
        <f>(INDEX(Finish_table!Z$4:Z$99,MATCH('16 Year_History_Results'!$G186,Finish_table!AA$4:AA$99,0),1))</f>
        <v>#N/A</v>
      </c>
      <c r="P186" s="233" t="e">
        <f>(INDEX(Finish_table!AI$4:AI$99,MATCH('16 Year_History_Results'!$G186,Finish_table!AJ$4:AJ$99,0),1))</f>
        <v>#N/A</v>
      </c>
      <c r="Q186" s="233" t="e">
        <f>(INDEX(Finish_table!AR$4:AR$99,MATCH('16 Year_History_Results'!$G186,Finish_table!AS$4:AS$99,0),1))</f>
        <v>#N/A</v>
      </c>
      <c r="R186" s="233" t="e">
        <f>(INDEX(Finish_table!BA$4:BA$99,MATCH('16 Year_History_Results'!$G186,Finish_table!BB$4:BB$99,0),1))</f>
        <v>#N/A</v>
      </c>
      <c r="S186" s="233" t="e">
        <f>(INDEX(Finish_table!BJ$4:BJ$99,MATCH('16 Year_History_Results'!$G186,Finish_table!BK$4:BK$99,0),1))</f>
        <v>#N/A</v>
      </c>
      <c r="T186" s="233" t="e">
        <f>(INDEX(Finish_table!BS$4:BS$99,MATCH('16 Year_History_Results'!$G186,Finish_table!BT$4:BT$99,0),1))</f>
        <v>#N/A</v>
      </c>
      <c r="U186" s="233" t="e">
        <f>(INDEX(Finish_table!CB$4:CB$99,MATCH('16 Year_History_Results'!$G186,Finish_table!CC$4:CC$99,0),1))</f>
        <v>#N/A</v>
      </c>
      <c r="V186" s="233" t="e">
        <f>(INDEX(Finish_table!CK$4:CK$99,MATCH('16 Year_History_Results'!$G186,Finish_table!CL$4:CL$99,0),1))</f>
        <v>#N/A</v>
      </c>
      <c r="W186" s="233" t="e">
        <f>(INDEX(Finish_table!CT$4:CT$99,MATCH('16 Year_History_Results'!$G186,Finish_table!CU$4:CU$99,0),1))</f>
        <v>#N/A</v>
      </c>
      <c r="X186" s="233" t="e">
        <f>(INDEX(Finish_table!DC$4:DC$99,MATCH('16 Year_History_Results'!$G186,Finish_table!DD$4:DD$99,0),1))</f>
        <v>#N/A</v>
      </c>
      <c r="Y186" s="233" t="e">
        <f>(INDEX(Finish_table!DL$4:DL$99,MATCH('16 Year_History_Results'!$G186,Finish_table!DM$4:DM$99,0),1))</f>
        <v>#N/A</v>
      </c>
      <c r="Z186" s="233" t="e">
        <f>(INDEX(Finish_table!DU$4:DU$99,MATCH('16 Year_History_Results'!$G186,Finish_table!DV$4:DV$99,0),1))</f>
        <v>#N/A</v>
      </c>
      <c r="AA186" s="233" t="e">
        <f>(INDEX(Finish_table!ED$4:ED$140,MATCH('16 Year_History_Results'!$G186,Finish_table!EE$4:EE$140,0),1))</f>
        <v>#N/A</v>
      </c>
      <c r="AB186" s="233" t="e">
        <f>(INDEX(Finish_table!EM$4:EM$224,MATCH('16 Year_History_Results'!$G186,Finish_table!EN$4:EN$224,0),1))</f>
        <v>#N/A</v>
      </c>
      <c r="AC186" s="253" t="str">
        <f>(INDEX(Finish_table!EW$4:EW$224,MATCH('16 Year_History_Results'!$G186,Finish_table!EX$4:EX$224,0),1))</f>
        <v>SF</v>
      </c>
      <c r="AD186" s="2"/>
      <c r="AE186" s="97"/>
      <c r="AG186">
        <f t="shared" si="85"/>
        <v>1261</v>
      </c>
      <c r="AH186" s="110"/>
      <c r="AI186" s="2"/>
      <c r="AJ186" s="146">
        <f>INDEX('2001'!$C$44:$C$140,'16 Year_History_Results'!BZ186)</f>
        <v>0</v>
      </c>
      <c r="AK186" s="2">
        <f>INDEX('2002'!$C$44:$C$140,'16 Year_History_Results'!CA186)</f>
        <v>0</v>
      </c>
      <c r="AL186" s="2">
        <f>INDEX('2003'!$C$44:$C$140,'16 Year_History_Results'!CB186)</f>
        <v>0</v>
      </c>
      <c r="AM186" s="2">
        <f>INDEX('2004'!$C$44:$C$140,'16 Year_History_Results'!CC186)</f>
        <v>0</v>
      </c>
      <c r="AN186" s="2">
        <f>INDEX('2005'!$C$44:$C$140,'16 Year_History_Results'!CD186)</f>
        <v>0</v>
      </c>
      <c r="AO186" s="2">
        <f>INDEX('2006'!$C$44:$C$140,'16 Year_History_Results'!CE186)</f>
        <v>0</v>
      </c>
      <c r="AP186" s="2">
        <f>INDEX('2007'!$C$44:$C$140,'16 Year_History_Results'!CF186)</f>
        <v>0</v>
      </c>
      <c r="AQ186" s="2">
        <f>INDEX('2008'!$C$44:$C$140,'16 Year_History_Results'!CG186)</f>
        <v>0</v>
      </c>
      <c r="AR186" s="2">
        <f>INDEX('2009'!$C$44:$C$140,'16 Year_History_Results'!CH186)</f>
        <v>0</v>
      </c>
      <c r="AS186" s="2">
        <f>INDEX('2010'!$C$44:$C$140,'16 Year_History_Results'!CI186)</f>
        <v>0</v>
      </c>
      <c r="AT186" s="2">
        <f>INDEX('2011'!$C$44:$C$140,'16 Year_History_Results'!CJ186)</f>
        <v>0</v>
      </c>
      <c r="AU186" s="2">
        <f>INDEX('2012'!$C$44:$C$140,'16 Year_History_Results'!CK186)</f>
        <v>0</v>
      </c>
      <c r="AV186" s="2">
        <f>INDEX('2013'!$C$44:$C$140,'16 Year_History_Results'!CL186)</f>
        <v>0</v>
      </c>
      <c r="AW186" s="2">
        <f>INDEX('2014'!$C$52:$C$180,'16 Year_History_Results'!CM186)</f>
        <v>0</v>
      </c>
      <c r="AX186" s="2">
        <f>INDEX('2015'!$E$52:$E$308,'16 Year_History_Results'!CN186)</f>
        <v>0</v>
      </c>
      <c r="AY186" s="147">
        <f>INDEX('2016'!$E$52:$E$308,'16 Year_History_Results'!CO186)</f>
        <v>10</v>
      </c>
      <c r="AZ186" s="2"/>
      <c r="BA186" s="2"/>
      <c r="BB186">
        <f t="shared" si="97"/>
        <v>1261</v>
      </c>
      <c r="BC186" s="110"/>
      <c r="BD186" s="2"/>
      <c r="BE186" s="146">
        <f>INDEX('2001'!$B$44:$B$140,'16 Year_History_Results'!BZ186)</f>
        <v>0</v>
      </c>
      <c r="BF186" s="2">
        <f>INDEX('2002'!$B$44:$B$140,'16 Year_History_Results'!CA186)</f>
        <v>0</v>
      </c>
      <c r="BG186" s="2">
        <f>INDEX('2003'!$B$44:$B$140,'16 Year_History_Results'!CB186)</f>
        <v>0</v>
      </c>
      <c r="BH186" s="2">
        <f>INDEX('2004'!$B$44:$B$140,'16 Year_History_Results'!CC186)</f>
        <v>0</v>
      </c>
      <c r="BI186" s="2">
        <f>INDEX('2005'!$B$44:$B$140,'16 Year_History_Results'!CD186)</f>
        <v>0</v>
      </c>
      <c r="BJ186" s="2">
        <f>INDEX('2006'!$B$44:$B$140,'16 Year_History_Results'!CE186)</f>
        <v>0</v>
      </c>
      <c r="BK186" s="2">
        <f>INDEX('2007'!$B$44:$B$140,'16 Year_History_Results'!CF186)</f>
        <v>0</v>
      </c>
      <c r="BL186" s="2">
        <f>INDEX('2008'!$B$44:$B$140,'16 Year_History_Results'!CG186)</f>
        <v>0</v>
      </c>
      <c r="BM186" s="2">
        <f>INDEX('2009'!$B$44:$B$140,'16 Year_History_Results'!CH186)</f>
        <v>0</v>
      </c>
      <c r="BN186" s="2">
        <f>INDEX('2010'!$B$44:$B$140,'16 Year_History_Results'!CI186)</f>
        <v>0</v>
      </c>
      <c r="BO186" s="2">
        <f>INDEX('2011'!$B$44:$B$140,'16 Year_History_Results'!CJ186)</f>
        <v>0</v>
      </c>
      <c r="BP186" s="2">
        <f>INDEX('2012'!$B$44:$B$140,'16 Year_History_Results'!CK186)</f>
        <v>0</v>
      </c>
      <c r="BQ186" s="2">
        <f>INDEX('2013'!$B$44:$B$140,'16 Year_History_Results'!CL186)</f>
        <v>0</v>
      </c>
      <c r="BR186" s="2">
        <f>INDEX('2014'!$B$52:$B$180,'16 Year_History_Results'!CM186)</f>
        <v>0</v>
      </c>
      <c r="BS186" s="147">
        <f>INDEX('2015'!$B$52:$B$308,'16 Year_History_Results'!CN186)</f>
        <v>0</v>
      </c>
      <c r="BT186" s="147">
        <f>INDEX('2016'!$B$52:$B$308,'16 Year_History_Results'!CO186)</f>
        <v>5</v>
      </c>
      <c r="BW186">
        <f t="shared" si="98"/>
        <v>1261</v>
      </c>
      <c r="BX186" s="110"/>
      <c r="BY186" s="2"/>
      <c r="BZ186" s="146">
        <f>IF(ISNA(MATCH($BW186,'2001'!$A$44:$A$139,0)),97,MATCH($BW186,'2001'!$A$44:$A$139,0))</f>
        <v>97</v>
      </c>
      <c r="CA186" s="2">
        <f>IF(ISNA(MATCH($BW186,'2002'!$A$44:$A$139,0)),97,MATCH($BW186,'2002'!$A$44:$A$139,0))</f>
        <v>97</v>
      </c>
      <c r="CB186" s="2">
        <f>IF(ISNA(MATCH($BW186,'2003'!$A$44:$A$139,0)),97,MATCH($BW186,'2003'!$A$44:$A$139,0))</f>
        <v>97</v>
      </c>
      <c r="CC186" s="2">
        <f>IF(ISNA(MATCH($BW186,'2004'!$A$44:$A$139,0)),97,MATCH($BW186,'2004'!$A$44:$A$139,0))</f>
        <v>97</v>
      </c>
      <c r="CD186" s="2">
        <f>IF(ISNA(MATCH($BW186,'2005'!$A$44:$A$139,0)),97,MATCH($BW186,'2005'!$A$44:$A$139,0))</f>
        <v>97</v>
      </c>
      <c r="CE186" s="2">
        <f>IF(ISNA(MATCH($BW186,'2006'!$A$44:$A$139,0)),97,MATCH($BW186,'2006'!$A$44:$A$139,0))</f>
        <v>97</v>
      </c>
      <c r="CF186" s="2">
        <f>IF(ISNA(MATCH($BW186,'2007'!$A$44:$A$139,0)),97,MATCH($BW186,'2007'!$A$44:$A$139,0))</f>
        <v>97</v>
      </c>
      <c r="CG186" s="2">
        <f>IF(ISNA(MATCH($BW186,'2008'!$A$44:$A$139,0)),97,MATCH($BW186,'2008'!$A$44:$A$139,0))</f>
        <v>97</v>
      </c>
      <c r="CH186" s="2">
        <f>IF(ISNA(MATCH($BW186,'2009'!$A$44:$A$139,0)),97,MATCH($BW186,'2009'!$A$44:$A$139,0))</f>
        <v>97</v>
      </c>
      <c r="CI186" s="2">
        <f>IF(ISNA(MATCH($BW186,'2010'!$A$44:$A$139,0)),97,MATCH($BW186,'2010'!$A$44:$A$139,0))</f>
        <v>97</v>
      </c>
      <c r="CJ186" s="2">
        <f>IF(ISNA(MATCH($BW186,'2011'!$A$44:$A$139,0)),97,MATCH($BW186,'2011'!$A$44:$A$139,0))</f>
        <v>97</v>
      </c>
      <c r="CK186" s="2">
        <f>IF(ISNA(MATCH($BW186,'2012'!$A$44:$A$139,0)),97,MATCH($BW186,'2012'!$A$44:$A$139,0))</f>
        <v>97</v>
      </c>
      <c r="CL186" s="2">
        <f>IF(ISNA(MATCH($BW186,'2013'!$A$44:$A$139,0)),97,MATCH($BW186,'2013'!$A$44:$A$139,0))</f>
        <v>97</v>
      </c>
      <c r="CM186" s="2">
        <f>IF(ISNA(MATCH($BW186,'2014'!$A$52:$A$179,0)),129,MATCH($BW186,'2014'!$A$52:$A$179,0))</f>
        <v>129</v>
      </c>
      <c r="CN186" s="147">
        <f>IF(ISNA(MATCH($BW186,'2015'!$A$52:$A$307,0)),257,MATCH($BW186,'2015'!$A$52:$A$307,0))</f>
        <v>257</v>
      </c>
      <c r="CO186" s="147">
        <f>IF(ISNA(MATCH($BW186,'2016'!$A$52:$A$307,0)),257,MATCH($BW186,'2016'!$A$52:$A$307,0))</f>
        <v>95</v>
      </c>
      <c r="CQ186">
        <f t="shared" si="99"/>
        <v>1261</v>
      </c>
      <c r="CR186" s="281"/>
      <c r="CS186" s="279"/>
      <c r="CT186" s="278">
        <f t="shared" si="100"/>
        <v>0</v>
      </c>
      <c r="CU186" s="279">
        <f t="shared" si="86"/>
        <v>0</v>
      </c>
      <c r="CV186" s="279">
        <f t="shared" si="87"/>
        <v>0</v>
      </c>
      <c r="CW186" s="279">
        <f t="shared" si="88"/>
        <v>0</v>
      </c>
      <c r="CX186" s="279">
        <f t="shared" si="89"/>
        <v>0</v>
      </c>
      <c r="CY186" s="279">
        <f t="shared" si="90"/>
        <v>0</v>
      </c>
      <c r="CZ186" s="279">
        <f t="shared" si="91"/>
        <v>0</v>
      </c>
      <c r="DA186" s="279">
        <f t="shared" si="92"/>
        <v>0</v>
      </c>
      <c r="DB186" s="279">
        <f t="shared" si="93"/>
        <v>0</v>
      </c>
      <c r="DC186" s="279">
        <f t="shared" si="101"/>
        <v>0</v>
      </c>
      <c r="DD186" s="279">
        <f t="shared" si="102"/>
        <v>0</v>
      </c>
      <c r="DE186" s="279">
        <f t="shared" si="103"/>
        <v>0</v>
      </c>
      <c r="DF186" s="279">
        <f t="shared" si="104"/>
        <v>0</v>
      </c>
      <c r="DG186" s="279">
        <f t="shared" si="105"/>
        <v>0</v>
      </c>
      <c r="DH186" s="280">
        <f t="shared" si="122"/>
        <v>0</v>
      </c>
      <c r="DI186" s="280">
        <f t="shared" si="123"/>
        <v>15</v>
      </c>
      <c r="DJ186" s="154">
        <f t="shared" si="94"/>
        <v>515</v>
      </c>
      <c r="DK186" s="279">
        <f t="shared" si="106"/>
        <v>1261</v>
      </c>
      <c r="DL186" s="97"/>
      <c r="DM186" s="154"/>
      <c r="DN186" s="267">
        <f t="shared" si="107"/>
        <v>0</v>
      </c>
      <c r="DO186" s="154">
        <f t="shared" si="108"/>
        <v>0</v>
      </c>
      <c r="DP186" s="154">
        <f t="shared" si="109"/>
        <v>0</v>
      </c>
      <c r="DQ186" s="154">
        <f t="shared" si="110"/>
        <v>0</v>
      </c>
      <c r="DR186" s="154">
        <f t="shared" si="111"/>
        <v>0</v>
      </c>
      <c r="DS186" s="154">
        <f t="shared" si="112"/>
        <v>0</v>
      </c>
      <c r="DT186" s="154">
        <f t="shared" si="113"/>
        <v>0</v>
      </c>
      <c r="DU186" s="154">
        <f t="shared" si="114"/>
        <v>0</v>
      </c>
      <c r="DV186" s="154">
        <f t="shared" si="115"/>
        <v>0</v>
      </c>
      <c r="DW186" s="154">
        <f t="shared" si="116"/>
        <v>0</v>
      </c>
      <c r="DX186" s="154">
        <f t="shared" si="117"/>
        <v>0</v>
      </c>
      <c r="DY186" s="154">
        <f t="shared" si="118"/>
        <v>0</v>
      </c>
      <c r="DZ186" s="154">
        <f t="shared" si="119"/>
        <v>0</v>
      </c>
      <c r="EA186" s="154">
        <f t="shared" si="120"/>
        <v>0</v>
      </c>
      <c r="EB186" s="264">
        <f t="shared" si="124"/>
        <v>0</v>
      </c>
      <c r="EC186" s="264">
        <f t="shared" si="125"/>
        <v>15</v>
      </c>
      <c r="ED186" s="154">
        <f t="shared" si="95"/>
        <v>515</v>
      </c>
    </row>
    <row r="187" spans="2:134" ht="13" thickBot="1" x14ac:dyDescent="0.3">
      <c r="B187" s="131">
        <v>84</v>
      </c>
      <c r="C187" s="50">
        <f t="shared" si="84"/>
        <v>1</v>
      </c>
      <c r="D187" s="50">
        <f t="shared" si="96"/>
        <v>1</v>
      </c>
      <c r="E187" s="97"/>
      <c r="F187" s="2">
        <f t="shared" si="121"/>
        <v>182</v>
      </c>
      <c r="G187" s="495">
        <v>862</v>
      </c>
      <c r="H187" s="98">
        <f>15- COUNTIF(L187:AC187,"#N/A")</f>
        <v>2</v>
      </c>
      <c r="I187" s="131">
        <f>SUM(AH187:AY187)+SUM(BE187:BT187)</f>
        <v>53</v>
      </c>
      <c r="J187" s="398">
        <f>DI187</f>
        <v>14.989838438595431</v>
      </c>
      <c r="K187" s="456" t="str">
        <f>IF(ISNUMBER(MATCH(G187,'[4]OPR data'!$A$3:$A$2900,0)),"Y","N")</f>
        <v>Y</v>
      </c>
      <c r="L187" s="110"/>
      <c r="M187" s="233"/>
      <c r="N187" s="469" t="e">
        <f>(INDEX(Finish_table!R$4:R$83,MATCH('16 Year_History_Results'!$G187,Finish_table!S$4:S$83,0),1))</f>
        <v>#N/A</v>
      </c>
      <c r="O187" s="233" t="str">
        <f>(INDEX(Finish_table!Z$4:Z$99,MATCH('16 Year_History_Results'!$G187,Finish_table!AA$4:AA$99,0),1))</f>
        <v>QF</v>
      </c>
      <c r="P187" s="233" t="e">
        <f>(INDEX(Finish_table!AI$4:AI$99,MATCH('16 Year_History_Results'!$G187,Finish_table!AJ$4:AJ$99,0),1))</f>
        <v>#N/A</v>
      </c>
      <c r="Q187" s="233" t="e">
        <f>(INDEX(Finish_table!AR$4:AR$99,MATCH('16 Year_History_Results'!$G187,Finish_table!AS$4:AS$99,0),1))</f>
        <v>#N/A</v>
      </c>
      <c r="R187" s="233" t="e">
        <f>(INDEX(Finish_table!BA$4:BA$99,MATCH('16 Year_History_Results'!$G187,Finish_table!BB$4:BB$99,0),1))</f>
        <v>#N/A</v>
      </c>
      <c r="S187" s="233" t="e">
        <f>(INDEX(Finish_table!BJ$4:BJ$99,MATCH('16 Year_History_Results'!$G187,Finish_table!BK$4:BK$99,0),1))</f>
        <v>#N/A</v>
      </c>
      <c r="T187" s="233" t="e">
        <f>(INDEX(Finish_table!BS$4:BS$99,MATCH('16 Year_History_Results'!$G187,Finish_table!BT$4:BT$99,0),1))</f>
        <v>#N/A</v>
      </c>
      <c r="U187" s="233" t="e">
        <f>(INDEX(Finish_table!CB$4:CB$99,MATCH('16 Year_History_Results'!$G187,Finish_table!CC$4:CC$99,0),1))</f>
        <v>#N/A</v>
      </c>
      <c r="V187" s="233" t="e">
        <f>(INDEX(Finish_table!CK$4:CK$99,MATCH('16 Year_History_Results'!$G187,Finish_table!CL$4:CL$99,0),1))</f>
        <v>#N/A</v>
      </c>
      <c r="W187" s="233" t="e">
        <f>(INDEX(Finish_table!CT$4:CT$99,MATCH('16 Year_History_Results'!$G187,Finish_table!CU$4:CU$99,0),1))</f>
        <v>#N/A</v>
      </c>
      <c r="X187" s="233" t="e">
        <f>(INDEX(Finish_table!DC$4:DC$99,MATCH('16 Year_History_Results'!$G187,Finish_table!DD$4:DD$99,0),1))</f>
        <v>#N/A</v>
      </c>
      <c r="Y187" s="233" t="e">
        <f>(INDEX(Finish_table!DL$4:DL$99,MATCH('16 Year_History_Results'!$G187,Finish_table!DM$4:DM$99,0),1))</f>
        <v>#N/A</v>
      </c>
      <c r="Z187" s="233" t="str">
        <f>(INDEX(Finish_table!DU$4:DU$99,MATCH('16 Year_History_Results'!$G187,Finish_table!DV$4:DV$99,0),1))</f>
        <v>W</v>
      </c>
      <c r="AA187" s="233" t="str">
        <f>(INDEX(Finish_table!ED$4:ED$140,MATCH('16 Year_History_Results'!$G187,Finish_table!EE$4:EE$140,0),1))</f>
        <v>QF</v>
      </c>
      <c r="AB187" s="233" t="e">
        <f>(INDEX(Finish_table!EM$4:EM$224,MATCH('16 Year_History_Results'!$G187,Finish_table!EN$4:EN$224,0),1))</f>
        <v>#N/A</v>
      </c>
      <c r="AC187" s="253" t="e">
        <f>(INDEX(Finish_table!EW$4:EW$224,MATCH('16 Year_History_Results'!$G187,Finish_table!EX$4:EX$224,0),1))</f>
        <v>#N/A</v>
      </c>
      <c r="AD187" s="2"/>
      <c r="AE187" s="97"/>
      <c r="AG187">
        <f t="shared" si="85"/>
        <v>862</v>
      </c>
      <c r="AH187" s="110"/>
      <c r="AI187" s="2"/>
      <c r="AJ187" s="146">
        <f>INDEX('2001'!$C$44:$C$140,'16 Year_History_Results'!BZ187)</f>
        <v>0</v>
      </c>
      <c r="AK187" s="2">
        <f>INDEX('2002'!$C$44:$C$140,'16 Year_History_Results'!CA187)</f>
        <v>0</v>
      </c>
      <c r="AL187" s="2">
        <f>INDEX('2003'!$C$44:$C$140,'16 Year_History_Results'!CB187)</f>
        <v>0</v>
      </c>
      <c r="AM187" s="2">
        <f>INDEX('2004'!$C$44:$C$140,'16 Year_History_Results'!CC187)</f>
        <v>0</v>
      </c>
      <c r="AN187" s="2">
        <f>INDEX('2005'!$C$44:$C$140,'16 Year_History_Results'!CD187)</f>
        <v>0</v>
      </c>
      <c r="AO187" s="2">
        <f>INDEX('2006'!$C$44:$C$140,'16 Year_History_Results'!CE187)</f>
        <v>0</v>
      </c>
      <c r="AP187" s="2">
        <f>INDEX('2007'!$C$44:$C$140,'16 Year_History_Results'!CF187)</f>
        <v>0</v>
      </c>
      <c r="AQ187" s="2">
        <f>INDEX('2008'!$C$44:$C$140,'16 Year_History_Results'!CG187)</f>
        <v>0</v>
      </c>
      <c r="AR187" s="2">
        <f>INDEX('2009'!$C$44:$C$140,'16 Year_History_Results'!CH187)</f>
        <v>0</v>
      </c>
      <c r="AS187" s="2">
        <f>INDEX('2010'!$C$44:$C$140,'16 Year_History_Results'!CI187)</f>
        <v>0</v>
      </c>
      <c r="AT187" s="2">
        <f>INDEX('2011'!$C$44:$C$140,'16 Year_History_Results'!CJ187)</f>
        <v>0</v>
      </c>
      <c r="AU187" s="2">
        <f>INDEX('2012'!$C$44:$C$140,'16 Year_History_Results'!CK187)</f>
        <v>0</v>
      </c>
      <c r="AV187" s="2">
        <f>INDEX('2013'!$C$44:$C$140,'16 Year_History_Results'!CL187)</f>
        <v>30</v>
      </c>
      <c r="AW187" s="2">
        <f>INDEX('2014'!$C$52:$C$180,'16 Year_History_Results'!CM187)</f>
        <v>0</v>
      </c>
      <c r="AX187" s="2">
        <f>INDEX('2015'!$E$52:$E$308,'16 Year_History_Results'!CN187)</f>
        <v>0</v>
      </c>
      <c r="AY187" s="147">
        <f>INDEX('2016'!$E$52:$E$308,'16 Year_History_Results'!CO187)</f>
        <v>0</v>
      </c>
      <c r="AZ187" s="2"/>
      <c r="BA187" s="2"/>
      <c r="BB187">
        <f t="shared" si="97"/>
        <v>862</v>
      </c>
      <c r="BC187" s="110"/>
      <c r="BD187" s="2"/>
      <c r="BE187" s="146">
        <f>INDEX('2001'!$B$44:$B$140,'16 Year_History_Results'!BZ187)</f>
        <v>0</v>
      </c>
      <c r="BF187" s="2">
        <f>INDEX('2002'!$B$44:$B$140,'16 Year_History_Results'!CA187)</f>
        <v>9</v>
      </c>
      <c r="BG187" s="2">
        <f>INDEX('2003'!$B$44:$B$140,'16 Year_History_Results'!CB187)</f>
        <v>0</v>
      </c>
      <c r="BH187" s="2">
        <f>INDEX('2004'!$B$44:$B$140,'16 Year_History_Results'!CC187)</f>
        <v>0</v>
      </c>
      <c r="BI187" s="2">
        <f>INDEX('2005'!$B$44:$B$140,'16 Year_History_Results'!CD187)</f>
        <v>0</v>
      </c>
      <c r="BJ187" s="2">
        <f>INDEX('2006'!$B$44:$B$140,'16 Year_History_Results'!CE187)</f>
        <v>0</v>
      </c>
      <c r="BK187" s="2">
        <f>INDEX('2007'!$B$44:$B$140,'16 Year_History_Results'!CF187)</f>
        <v>0</v>
      </c>
      <c r="BL187" s="2">
        <f>INDEX('2008'!$B$44:$B$140,'16 Year_History_Results'!CG187)</f>
        <v>0</v>
      </c>
      <c r="BM187" s="2">
        <f>INDEX('2009'!$B$44:$B$140,'16 Year_History_Results'!CH187)</f>
        <v>0</v>
      </c>
      <c r="BN187" s="2">
        <f>INDEX('2010'!$B$44:$B$140,'16 Year_History_Results'!CI187)</f>
        <v>0</v>
      </c>
      <c r="BO187" s="2">
        <f>INDEX('2011'!$B$44:$B$140,'16 Year_History_Results'!CJ187)</f>
        <v>0</v>
      </c>
      <c r="BP187" s="2">
        <f>INDEX('2012'!$B$44:$B$140,'16 Year_History_Results'!CK187)</f>
        <v>0</v>
      </c>
      <c r="BQ187" s="2">
        <f>INDEX('2013'!$B$44:$B$140,'16 Year_History_Results'!CL187)</f>
        <v>1</v>
      </c>
      <c r="BR187" s="2">
        <f>INDEX('2014'!$B$52:$B$180,'16 Year_History_Results'!CM187)</f>
        <v>13</v>
      </c>
      <c r="BS187" s="147">
        <f>INDEX('2015'!$B$52:$B$308,'16 Year_History_Results'!CN187)</f>
        <v>0</v>
      </c>
      <c r="BT187" s="147">
        <f>INDEX('2016'!$B$52:$B$308,'16 Year_History_Results'!CO187)</f>
        <v>0</v>
      </c>
      <c r="BW187">
        <f t="shared" si="98"/>
        <v>862</v>
      </c>
      <c r="BX187" s="110"/>
      <c r="BY187" s="2"/>
      <c r="BZ187" s="146">
        <f>IF(ISNA(MATCH($BW187,'2001'!$A$44:$A$139,0)),97,MATCH($BW187,'2001'!$A$44:$A$139,0))</f>
        <v>97</v>
      </c>
      <c r="CA187" s="2">
        <f>IF(ISNA(MATCH($BW187,'2002'!$A$44:$A$139,0)),97,MATCH($BW187,'2002'!$A$44:$A$139,0))</f>
        <v>93</v>
      </c>
      <c r="CB187" s="2">
        <f>IF(ISNA(MATCH($BW187,'2003'!$A$44:$A$139,0)),97,MATCH($BW187,'2003'!$A$44:$A$139,0))</f>
        <v>97</v>
      </c>
      <c r="CC187" s="2">
        <f>IF(ISNA(MATCH($BW187,'2004'!$A$44:$A$139,0)),97,MATCH($BW187,'2004'!$A$44:$A$139,0))</f>
        <v>97</v>
      </c>
      <c r="CD187" s="2">
        <f>IF(ISNA(MATCH($BW187,'2005'!$A$44:$A$139,0)),97,MATCH($BW187,'2005'!$A$44:$A$139,0))</f>
        <v>97</v>
      </c>
      <c r="CE187" s="2">
        <f>IF(ISNA(MATCH($BW187,'2006'!$A$44:$A$139,0)),97,MATCH($BW187,'2006'!$A$44:$A$139,0))</f>
        <v>97</v>
      </c>
      <c r="CF187" s="2">
        <f>IF(ISNA(MATCH($BW187,'2007'!$A$44:$A$139,0)),97,MATCH($BW187,'2007'!$A$44:$A$139,0))</f>
        <v>97</v>
      </c>
      <c r="CG187" s="2">
        <f>IF(ISNA(MATCH($BW187,'2008'!$A$44:$A$139,0)),97,MATCH($BW187,'2008'!$A$44:$A$139,0))</f>
        <v>97</v>
      </c>
      <c r="CH187" s="2">
        <f>IF(ISNA(MATCH($BW187,'2009'!$A$44:$A$139,0)),97,MATCH($BW187,'2009'!$A$44:$A$139,0))</f>
        <v>97</v>
      </c>
      <c r="CI187" s="2">
        <f>IF(ISNA(MATCH($BW187,'2010'!$A$44:$A$139,0)),97,MATCH($BW187,'2010'!$A$44:$A$139,0))</f>
        <v>97</v>
      </c>
      <c r="CJ187" s="2">
        <f>IF(ISNA(MATCH($BW187,'2011'!$A$44:$A$139,0)),97,MATCH($BW187,'2011'!$A$44:$A$139,0))</f>
        <v>97</v>
      </c>
      <c r="CK187" s="2">
        <f>IF(ISNA(MATCH($BW187,'2012'!$A$44:$A$139,0)),97,MATCH($BW187,'2012'!$A$44:$A$139,0))</f>
        <v>97</v>
      </c>
      <c r="CL187" s="2">
        <f>IF(ISNA(MATCH($BW187,'2013'!$A$44:$A$139,0)),97,MATCH($BW187,'2013'!$A$44:$A$139,0))</f>
        <v>33</v>
      </c>
      <c r="CM187" s="2">
        <f>IF(ISNA(MATCH($BW187,'2014'!$A$52:$A$179,0)),129,MATCH($BW187,'2014'!$A$52:$A$179,0))</f>
        <v>49</v>
      </c>
      <c r="CN187" s="147">
        <f>IF(ISNA(MATCH($BW187,'2015'!$A$52:$A$307,0)),257,MATCH($BW187,'2015'!$A$52:$A$307,0))</f>
        <v>257</v>
      </c>
      <c r="CO187" s="147">
        <f>IF(ISNA(MATCH($BW187,'2016'!$A$52:$A$307,0)),257,MATCH($BW187,'2016'!$A$52:$A$307,0))</f>
        <v>257</v>
      </c>
      <c r="CQ187">
        <f t="shared" si="99"/>
        <v>862</v>
      </c>
      <c r="CR187" s="281"/>
      <c r="CS187" s="279"/>
      <c r="CT187" s="278">
        <f t="shared" si="100"/>
        <v>0</v>
      </c>
      <c r="CU187" s="279">
        <f t="shared" si="86"/>
        <v>9</v>
      </c>
      <c r="CV187" s="279">
        <f t="shared" si="87"/>
        <v>5.9993999999999996</v>
      </c>
      <c r="CW187" s="279">
        <f t="shared" si="88"/>
        <v>3.9992000399999994</v>
      </c>
      <c r="CX187" s="279">
        <f t="shared" si="89"/>
        <v>2.6658667466639994</v>
      </c>
      <c r="CY187" s="279">
        <f t="shared" si="90"/>
        <v>1.777066773326222</v>
      </c>
      <c r="CZ187" s="279">
        <f t="shared" si="91"/>
        <v>1.1845927110992596</v>
      </c>
      <c r="DA187" s="279">
        <f t="shared" si="92"/>
        <v>0.78964950121876643</v>
      </c>
      <c r="DB187" s="279">
        <f t="shared" si="93"/>
        <v>0.52638035751242973</v>
      </c>
      <c r="DC187" s="279">
        <f t="shared" si="101"/>
        <v>0.35088514631778567</v>
      </c>
      <c r="DD187" s="279">
        <f t="shared" si="102"/>
        <v>0.23390003853543592</v>
      </c>
      <c r="DE187" s="279">
        <f t="shared" si="103"/>
        <v>0.15591776568772159</v>
      </c>
      <c r="DF187" s="279">
        <f t="shared" si="104"/>
        <v>31.103934782607435</v>
      </c>
      <c r="DG187" s="279">
        <f t="shared" si="105"/>
        <v>33.73388292608611</v>
      </c>
      <c r="DH187" s="280">
        <f t="shared" si="122"/>
        <v>22.487006358529001</v>
      </c>
      <c r="DI187" s="280">
        <f t="shared" si="123"/>
        <v>14.989838438595431</v>
      </c>
      <c r="DJ187" s="154">
        <f t="shared" si="94"/>
        <v>110</v>
      </c>
      <c r="DK187" s="279">
        <f t="shared" si="106"/>
        <v>862</v>
      </c>
      <c r="DL187" s="97"/>
      <c r="DM187" s="154"/>
      <c r="DN187" s="267">
        <f t="shared" si="107"/>
        <v>0</v>
      </c>
      <c r="DO187" s="154">
        <f t="shared" si="108"/>
        <v>9</v>
      </c>
      <c r="DP187" s="154">
        <f t="shared" si="109"/>
        <v>9</v>
      </c>
      <c r="DQ187" s="154">
        <f t="shared" si="110"/>
        <v>9</v>
      </c>
      <c r="DR187" s="154">
        <f t="shared" si="111"/>
        <v>9</v>
      </c>
      <c r="DS187" s="154">
        <f t="shared" si="112"/>
        <v>9</v>
      </c>
      <c r="DT187" s="154">
        <f t="shared" si="113"/>
        <v>9</v>
      </c>
      <c r="DU187" s="154">
        <f t="shared" si="114"/>
        <v>9</v>
      </c>
      <c r="DV187" s="154">
        <f t="shared" si="115"/>
        <v>9</v>
      </c>
      <c r="DW187" s="154">
        <f t="shared" si="116"/>
        <v>9</v>
      </c>
      <c r="DX187" s="154">
        <f t="shared" si="117"/>
        <v>9</v>
      </c>
      <c r="DY187" s="154">
        <f t="shared" si="118"/>
        <v>9</v>
      </c>
      <c r="DZ187" s="154">
        <f t="shared" si="119"/>
        <v>40</v>
      </c>
      <c r="EA187" s="154">
        <f t="shared" si="120"/>
        <v>53</v>
      </c>
      <c r="EB187" s="264">
        <f t="shared" si="124"/>
        <v>53</v>
      </c>
      <c r="EC187" s="264">
        <f t="shared" si="125"/>
        <v>53</v>
      </c>
      <c r="ED187" s="154">
        <f t="shared" si="95"/>
        <v>160</v>
      </c>
    </row>
    <row r="188" spans="2:134" ht="13" thickBot="1" x14ac:dyDescent="0.3">
      <c r="B188" s="131">
        <v>85</v>
      </c>
      <c r="C188" s="50">
        <f t="shared" si="84"/>
        <v>1</v>
      </c>
      <c r="D188" s="50">
        <f t="shared" si="96"/>
        <v>0</v>
      </c>
      <c r="E188" s="97"/>
      <c r="F188" s="2">
        <f t="shared" si="121"/>
        <v>183</v>
      </c>
      <c r="G188" s="207">
        <v>66</v>
      </c>
      <c r="H188" s="98">
        <f>15- COUNTIF(L188:AC188,"#N/A")</f>
        <v>4</v>
      </c>
      <c r="I188" s="131">
        <f>SUM(AH188:AY188)+SUM(BE188:BT188)</f>
        <v>136</v>
      </c>
      <c r="J188" s="398">
        <f>DI188</f>
        <v>14.787881666567703</v>
      </c>
      <c r="K188" s="456" t="str">
        <f>IF(ISNUMBER(MATCH(G188,'[4]OPR data'!$A$3:$A$2900,0)),"Y","N")</f>
        <v>Y</v>
      </c>
      <c r="L188" s="110"/>
      <c r="M188" s="233"/>
      <c r="N188" s="469" t="e">
        <f>(INDEX(Finish_table!R$4:R$83,MATCH('16 Year_History_Results'!$G188,Finish_table!S$4:S$83,0),1))</f>
        <v>#N/A</v>
      </c>
      <c r="O188" s="233" t="str">
        <f>(INDEX(Finish_table!Z$4:Z$99,MATCH('16 Year_History_Results'!$G188,Finish_table!AA$4:AA$99,0),1))</f>
        <v>WC</v>
      </c>
      <c r="P188" s="233" t="e">
        <f>(INDEX(Finish_table!AI$4:AI$99,MATCH('16 Year_History_Results'!$G188,Finish_table!AJ$4:AJ$99,0),1))</f>
        <v>#N/A</v>
      </c>
      <c r="Q188" s="233" t="str">
        <f>(INDEX(Finish_table!AR$4:AR$99,MATCH('16 Year_History_Results'!$G188,Finish_table!AS$4:AS$99,0),1))</f>
        <v>F</v>
      </c>
      <c r="R188" s="233" t="str">
        <f>(INDEX(Finish_table!BA$4:BA$99,MATCH('16 Year_History_Results'!$G188,Finish_table!BB$4:BB$99,0),1))</f>
        <v>QF</v>
      </c>
      <c r="S188" s="233" t="str">
        <f>(INDEX(Finish_table!BJ$4:BJ$99,MATCH('16 Year_History_Results'!$G188,Finish_table!BK$4:BK$99,0),1))</f>
        <v>QF</v>
      </c>
      <c r="T188" s="233" t="e">
        <f>(INDEX(Finish_table!BS$4:BS$99,MATCH('16 Year_History_Results'!$G188,Finish_table!BT$4:BT$99,0),1))</f>
        <v>#N/A</v>
      </c>
      <c r="U188" s="233" t="e">
        <f>(INDEX(Finish_table!CB$4:CB$99,MATCH('16 Year_History_Results'!$G188,Finish_table!CC$4:CC$99,0),1))</f>
        <v>#N/A</v>
      </c>
      <c r="V188" s="233" t="e">
        <f>(INDEX(Finish_table!CK$4:CK$99,MATCH('16 Year_History_Results'!$G188,Finish_table!CL$4:CL$99,0),1))</f>
        <v>#N/A</v>
      </c>
      <c r="W188" s="233" t="e">
        <f>(INDEX(Finish_table!CT$4:CT$99,MATCH('16 Year_History_Results'!$G188,Finish_table!CU$4:CU$99,0),1))</f>
        <v>#N/A</v>
      </c>
      <c r="X188" s="233" t="e">
        <f>(INDEX(Finish_table!DC$4:DC$99,MATCH('16 Year_History_Results'!$G188,Finish_table!DD$4:DD$99,0),1))</f>
        <v>#N/A</v>
      </c>
      <c r="Y188" s="233" t="e">
        <f>(INDEX(Finish_table!DL$4:DL$99,MATCH('16 Year_History_Results'!$G188,Finish_table!DM$4:DM$99,0),1))</f>
        <v>#N/A</v>
      </c>
      <c r="Z188" s="233" t="e">
        <f>(INDEX(Finish_table!DU$4:DU$99,MATCH('16 Year_History_Results'!$G188,Finish_table!DV$4:DV$99,0),1))</f>
        <v>#N/A</v>
      </c>
      <c r="AA188" s="233" t="e">
        <f>(INDEX(Finish_table!ED$4:ED$140,MATCH('16 Year_History_Results'!$G188,Finish_table!EE$4:EE$140,0),1))</f>
        <v>#N/A</v>
      </c>
      <c r="AB188" s="233" t="str">
        <f>(INDEX(Finish_table!EM$4:EM$224,MATCH('16 Year_History_Results'!$G188,Finish_table!EN$4:EN$224,0),1))</f>
        <v>SF</v>
      </c>
      <c r="AC188" s="253" t="e">
        <f>(INDEX(Finish_table!EW$4:EW$224,MATCH('16 Year_History_Results'!$G188,Finish_table!EX$4:EX$224,0),1))</f>
        <v>#N/A</v>
      </c>
      <c r="AD188" s="2"/>
      <c r="AE188" s="97"/>
      <c r="AG188">
        <f t="shared" si="85"/>
        <v>66</v>
      </c>
      <c r="AH188" s="110"/>
      <c r="AI188" s="2"/>
      <c r="AJ188" s="146">
        <f>INDEX('2001'!$C$44:$C$140,'16 Year_History_Results'!BZ188)</f>
        <v>0</v>
      </c>
      <c r="AK188" s="2">
        <f>INDEX('2002'!$C$44:$C$140,'16 Year_History_Results'!CA188)</f>
        <v>50</v>
      </c>
      <c r="AL188" s="2">
        <f>INDEX('2003'!$C$44:$C$140,'16 Year_History_Results'!CB188)</f>
        <v>0</v>
      </c>
      <c r="AM188" s="2">
        <f>INDEX('2004'!$C$44:$C$140,'16 Year_History_Results'!CC188)</f>
        <v>20</v>
      </c>
      <c r="AN188" s="2">
        <f>INDEX('2005'!$C$44:$C$140,'16 Year_History_Results'!CD188)</f>
        <v>0</v>
      </c>
      <c r="AO188" s="2">
        <f>INDEX('2006'!$C$44:$C$140,'16 Year_History_Results'!CE188)</f>
        <v>0</v>
      </c>
      <c r="AP188" s="2">
        <f>INDEX('2007'!$C$44:$C$140,'16 Year_History_Results'!CF188)</f>
        <v>0</v>
      </c>
      <c r="AQ188" s="2">
        <f>INDEX('2008'!$C$44:$C$140,'16 Year_History_Results'!CG188)</f>
        <v>0</v>
      </c>
      <c r="AR188" s="2">
        <f>INDEX('2009'!$C$44:$C$140,'16 Year_History_Results'!CH188)</f>
        <v>0</v>
      </c>
      <c r="AS188" s="2">
        <f>INDEX('2010'!$C$44:$C$140,'16 Year_History_Results'!CI188)</f>
        <v>0</v>
      </c>
      <c r="AT188" s="2">
        <f>INDEX('2011'!$C$44:$C$140,'16 Year_History_Results'!CJ188)</f>
        <v>0</v>
      </c>
      <c r="AU188" s="2">
        <f>INDEX('2012'!$C$44:$C$140,'16 Year_History_Results'!CK188)</f>
        <v>0</v>
      </c>
      <c r="AV188" s="2">
        <f>INDEX('2013'!$C$44:$C$140,'16 Year_History_Results'!CL188)</f>
        <v>0</v>
      </c>
      <c r="AW188" s="2">
        <f>INDEX('2014'!$C$52:$C$180,'16 Year_History_Results'!CM188)</f>
        <v>0</v>
      </c>
      <c r="AX188" s="2">
        <f>INDEX('2015'!$E$52:$E$308,'16 Year_History_Results'!CN188)</f>
        <v>10</v>
      </c>
      <c r="AY188" s="147">
        <f>INDEX('2016'!$E$52:$E$308,'16 Year_History_Results'!CO188)</f>
        <v>0</v>
      </c>
      <c r="AZ188" s="2"/>
      <c r="BA188" s="2"/>
      <c r="BB188">
        <f t="shared" si="97"/>
        <v>66</v>
      </c>
      <c r="BC188" s="110"/>
      <c r="BD188" s="2"/>
      <c r="BE188" s="146">
        <f>INDEX('2001'!$B$44:$B$140,'16 Year_History_Results'!BZ188)</f>
        <v>0</v>
      </c>
      <c r="BF188" s="2">
        <f>INDEX('2002'!$B$44:$B$140,'16 Year_History_Results'!CA188)</f>
        <v>8</v>
      </c>
      <c r="BG188" s="2">
        <f>INDEX('2003'!$B$44:$B$140,'16 Year_History_Results'!CB188)</f>
        <v>0</v>
      </c>
      <c r="BH188" s="2">
        <f>INDEX('2004'!$B$44:$B$140,'16 Year_History_Results'!CC188)</f>
        <v>14</v>
      </c>
      <c r="BI188" s="2">
        <f>INDEX('2005'!$B$44:$B$140,'16 Year_History_Results'!CD188)</f>
        <v>12</v>
      </c>
      <c r="BJ188" s="2">
        <f>INDEX('2006'!$B$44:$B$140,'16 Year_History_Results'!CE188)</f>
        <v>11</v>
      </c>
      <c r="BK188" s="2">
        <f>INDEX('2007'!$B$44:$B$140,'16 Year_History_Results'!CF188)</f>
        <v>0</v>
      </c>
      <c r="BL188" s="2">
        <f>INDEX('2008'!$B$44:$B$140,'16 Year_History_Results'!CG188)</f>
        <v>0</v>
      </c>
      <c r="BM188" s="2">
        <f>INDEX('2009'!$B$44:$B$140,'16 Year_History_Results'!CH188)</f>
        <v>0</v>
      </c>
      <c r="BN188" s="2">
        <f>INDEX('2010'!$B$44:$B$140,'16 Year_History_Results'!CI188)</f>
        <v>0</v>
      </c>
      <c r="BO188" s="2">
        <f>INDEX('2011'!$B$44:$B$140,'16 Year_History_Results'!CJ188)</f>
        <v>0</v>
      </c>
      <c r="BP188" s="2">
        <f>INDEX('2012'!$B$44:$B$140,'16 Year_History_Results'!CK188)</f>
        <v>0</v>
      </c>
      <c r="BQ188" s="2">
        <f>INDEX('2013'!$B$44:$B$140,'16 Year_History_Results'!CL188)</f>
        <v>0</v>
      </c>
      <c r="BR188" s="2">
        <f>INDEX('2014'!$B$52:$B$180,'16 Year_History_Results'!CM188)</f>
        <v>0</v>
      </c>
      <c r="BS188" s="147">
        <f>INDEX('2015'!$B$52:$B$308,'16 Year_History_Results'!CN188)</f>
        <v>11</v>
      </c>
      <c r="BT188" s="147">
        <f>INDEX('2016'!$B$52:$B$308,'16 Year_History_Results'!CO188)</f>
        <v>0</v>
      </c>
      <c r="BW188">
        <f t="shared" si="98"/>
        <v>66</v>
      </c>
      <c r="BX188" s="110"/>
      <c r="BY188" s="2"/>
      <c r="BZ188" s="146">
        <f>IF(ISNA(MATCH($BW188,'2001'!$A$44:$A$139,0)),97,MATCH($BW188,'2001'!$A$44:$A$139,0))</f>
        <v>97</v>
      </c>
      <c r="CA188" s="2">
        <f>IF(ISNA(MATCH($BW188,'2002'!$A$44:$A$139,0)),97,MATCH($BW188,'2002'!$A$44:$A$139,0))</f>
        <v>14</v>
      </c>
      <c r="CB188" s="2">
        <f>IF(ISNA(MATCH($BW188,'2003'!$A$44:$A$139,0)),97,MATCH($BW188,'2003'!$A$44:$A$139,0))</f>
        <v>97</v>
      </c>
      <c r="CC188" s="2">
        <f>IF(ISNA(MATCH($BW188,'2004'!$A$44:$A$139,0)),97,MATCH($BW188,'2004'!$A$44:$A$139,0))</f>
        <v>14</v>
      </c>
      <c r="CD188" s="2">
        <f>IF(ISNA(MATCH($BW188,'2005'!$A$44:$A$139,0)),97,MATCH($BW188,'2005'!$A$44:$A$139,0))</f>
        <v>11</v>
      </c>
      <c r="CE188" s="2">
        <f>IF(ISNA(MATCH($BW188,'2006'!$A$44:$A$139,0)),97,MATCH($BW188,'2006'!$A$44:$A$139,0))</f>
        <v>11</v>
      </c>
      <c r="CF188" s="2">
        <f>IF(ISNA(MATCH($BW188,'2007'!$A$44:$A$139,0)),97,MATCH($BW188,'2007'!$A$44:$A$139,0))</f>
        <v>97</v>
      </c>
      <c r="CG188" s="2">
        <f>IF(ISNA(MATCH($BW188,'2008'!$A$44:$A$139,0)),97,MATCH($BW188,'2008'!$A$44:$A$139,0))</f>
        <v>97</v>
      </c>
      <c r="CH188" s="2">
        <f>IF(ISNA(MATCH($BW188,'2009'!$A$44:$A$139,0)),97,MATCH($BW188,'2009'!$A$44:$A$139,0))</f>
        <v>97</v>
      </c>
      <c r="CI188" s="2">
        <f>IF(ISNA(MATCH($BW188,'2010'!$A$44:$A$139,0)),97,MATCH($BW188,'2010'!$A$44:$A$139,0))</f>
        <v>97</v>
      </c>
      <c r="CJ188" s="2">
        <f>IF(ISNA(MATCH($BW188,'2011'!$A$44:$A$139,0)),97,MATCH($BW188,'2011'!$A$44:$A$139,0))</f>
        <v>97</v>
      </c>
      <c r="CK188" s="2">
        <f>IF(ISNA(MATCH($BW188,'2012'!$A$44:$A$139,0)),97,MATCH($BW188,'2012'!$A$44:$A$139,0))</f>
        <v>97</v>
      </c>
      <c r="CL188" s="2">
        <f>IF(ISNA(MATCH($BW188,'2013'!$A$44:$A$139,0)),97,MATCH($BW188,'2013'!$A$44:$A$139,0))</f>
        <v>97</v>
      </c>
      <c r="CM188" s="2">
        <f>IF(ISNA(MATCH($BW188,'2014'!$A$52:$A$179,0)),129,MATCH($BW188,'2014'!$A$52:$A$179,0))</f>
        <v>129</v>
      </c>
      <c r="CN188" s="147">
        <f>IF(ISNA(MATCH($BW188,'2015'!$A$52:$A$307,0)),257,MATCH($BW188,'2015'!$A$52:$A$307,0))</f>
        <v>10</v>
      </c>
      <c r="CO188" s="147">
        <f>IF(ISNA(MATCH($BW188,'2016'!$A$52:$A$307,0)),257,MATCH($BW188,'2016'!$A$52:$A$307,0))</f>
        <v>257</v>
      </c>
      <c r="CQ188">
        <f t="shared" si="99"/>
        <v>66</v>
      </c>
      <c r="CR188" s="281"/>
      <c r="CS188" s="279"/>
      <c r="CT188" s="278">
        <f t="shared" si="100"/>
        <v>0</v>
      </c>
      <c r="CU188" s="279">
        <f t="shared" si="86"/>
        <v>58</v>
      </c>
      <c r="CV188" s="279">
        <f t="shared" si="87"/>
        <v>38.662799999999997</v>
      </c>
      <c r="CW188" s="279">
        <f t="shared" si="88"/>
        <v>59.772622479999995</v>
      </c>
      <c r="CX188" s="279">
        <f t="shared" si="89"/>
        <v>51.844430145167998</v>
      </c>
      <c r="CY188" s="279">
        <f t="shared" si="90"/>
        <v>45.559497134768989</v>
      </c>
      <c r="CZ188" s="279">
        <f t="shared" si="91"/>
        <v>30.369960790037005</v>
      </c>
      <c r="DA188" s="279">
        <f t="shared" si="92"/>
        <v>20.244615862638668</v>
      </c>
      <c r="DB188" s="279">
        <f t="shared" si="93"/>
        <v>13.495060934034935</v>
      </c>
      <c r="DC188" s="279">
        <f t="shared" si="101"/>
        <v>8.995807618627687</v>
      </c>
      <c r="DD188" s="279">
        <f t="shared" si="102"/>
        <v>5.9966053585772157</v>
      </c>
      <c r="DE188" s="279">
        <f t="shared" si="103"/>
        <v>3.9973371320275719</v>
      </c>
      <c r="DF188" s="279">
        <f t="shared" si="104"/>
        <v>2.6646249322095792</v>
      </c>
      <c r="DG188" s="279">
        <f t="shared" si="105"/>
        <v>1.7762389798109055</v>
      </c>
      <c r="DH188" s="280">
        <f t="shared" si="122"/>
        <v>22.184040903941948</v>
      </c>
      <c r="DI188" s="280">
        <f t="shared" si="123"/>
        <v>14.787881666567703</v>
      </c>
      <c r="DJ188" s="154">
        <f t="shared" si="94"/>
        <v>111</v>
      </c>
      <c r="DK188" s="279">
        <f t="shared" si="106"/>
        <v>66</v>
      </c>
      <c r="DL188" s="97"/>
      <c r="DM188" s="154"/>
      <c r="DN188" s="267">
        <f t="shared" si="107"/>
        <v>0</v>
      </c>
      <c r="DO188" s="154">
        <f t="shared" si="108"/>
        <v>58</v>
      </c>
      <c r="DP188" s="154">
        <f t="shared" si="109"/>
        <v>58</v>
      </c>
      <c r="DQ188" s="154">
        <f t="shared" si="110"/>
        <v>92</v>
      </c>
      <c r="DR188" s="154">
        <f t="shared" si="111"/>
        <v>104</v>
      </c>
      <c r="DS188" s="154">
        <f t="shared" si="112"/>
        <v>115</v>
      </c>
      <c r="DT188" s="154">
        <f t="shared" si="113"/>
        <v>115</v>
      </c>
      <c r="DU188" s="154">
        <f t="shared" si="114"/>
        <v>115</v>
      </c>
      <c r="DV188" s="154">
        <f t="shared" si="115"/>
        <v>115</v>
      </c>
      <c r="DW188" s="154">
        <f t="shared" si="116"/>
        <v>115</v>
      </c>
      <c r="DX188" s="154">
        <f t="shared" si="117"/>
        <v>115</v>
      </c>
      <c r="DY188" s="154">
        <f t="shared" si="118"/>
        <v>115</v>
      </c>
      <c r="DZ188" s="154">
        <f t="shared" si="119"/>
        <v>115</v>
      </c>
      <c r="EA188" s="154">
        <f t="shared" si="120"/>
        <v>115</v>
      </c>
      <c r="EB188" s="264">
        <f t="shared" si="124"/>
        <v>136</v>
      </c>
      <c r="EC188" s="264">
        <f t="shared" si="125"/>
        <v>136</v>
      </c>
      <c r="ED188" s="154">
        <f t="shared" si="95"/>
        <v>48</v>
      </c>
    </row>
    <row r="189" spans="2:134" ht="13" thickBot="1" x14ac:dyDescent="0.3">
      <c r="B189" s="131">
        <v>85</v>
      </c>
      <c r="C189" s="50">
        <f t="shared" si="84"/>
        <v>2</v>
      </c>
      <c r="D189" s="50">
        <f t="shared" si="96"/>
        <v>0</v>
      </c>
      <c r="E189" s="97"/>
      <c r="F189" s="2">
        <f t="shared" si="121"/>
        <v>184</v>
      </c>
      <c r="G189" s="207">
        <v>3360</v>
      </c>
      <c r="H189" s="98">
        <f>15- COUNTIF(L189:AC189,"#N/A")</f>
        <v>0</v>
      </c>
      <c r="I189" s="131">
        <f>SUM(AH189:AY189)+SUM(BE189:BT189)</f>
        <v>22</v>
      </c>
      <c r="J189" s="398">
        <f>DI189</f>
        <v>14.665199999999999</v>
      </c>
      <c r="K189" s="456" t="str">
        <f>IF(ISNUMBER(MATCH(G189,'[4]OPR data'!$A$3:$A$2900,0)),"Y","N")</f>
        <v>Y</v>
      </c>
      <c r="L189" s="110"/>
      <c r="M189" s="233"/>
      <c r="N189" s="469" t="e">
        <f>(INDEX(Finish_table!R$4:R$83,MATCH('16 Year_History_Results'!$G189,Finish_table!S$4:S$83,0),1))</f>
        <v>#N/A</v>
      </c>
      <c r="O189" s="233" t="e">
        <f>(INDEX(Finish_table!Z$4:Z$99,MATCH('16 Year_History_Results'!$G189,Finish_table!AA$4:AA$99,0),1))</f>
        <v>#N/A</v>
      </c>
      <c r="P189" s="233" t="e">
        <f>(INDEX(Finish_table!AI$4:AI$99,MATCH('16 Year_History_Results'!$G189,Finish_table!AJ$4:AJ$99,0),1))</f>
        <v>#N/A</v>
      </c>
      <c r="Q189" s="233" t="e">
        <f>(INDEX(Finish_table!AR$4:AR$99,MATCH('16 Year_History_Results'!$G189,Finish_table!AS$4:AS$99,0),1))</f>
        <v>#N/A</v>
      </c>
      <c r="R189" s="233" t="e">
        <f>(INDEX(Finish_table!BA$4:BA$99,MATCH('16 Year_History_Results'!$G189,Finish_table!BB$4:BB$99,0),1))</f>
        <v>#N/A</v>
      </c>
      <c r="S189" s="233" t="e">
        <f>(INDEX(Finish_table!BJ$4:BJ$99,MATCH('16 Year_History_Results'!$G189,Finish_table!BK$4:BK$99,0),1))</f>
        <v>#N/A</v>
      </c>
      <c r="T189" s="233" t="e">
        <f>(INDEX(Finish_table!BS$4:BS$99,MATCH('16 Year_History_Results'!$G189,Finish_table!BT$4:BT$99,0),1))</f>
        <v>#N/A</v>
      </c>
      <c r="U189" s="233" t="e">
        <f>(INDEX(Finish_table!CB$4:CB$99,MATCH('16 Year_History_Results'!$G189,Finish_table!CC$4:CC$99,0),1))</f>
        <v>#N/A</v>
      </c>
      <c r="V189" s="233" t="e">
        <f>(INDEX(Finish_table!CK$4:CK$99,MATCH('16 Year_History_Results'!$G189,Finish_table!CL$4:CL$99,0),1))</f>
        <v>#N/A</v>
      </c>
      <c r="W189" s="233" t="e">
        <f>(INDEX(Finish_table!CT$4:CT$99,MATCH('16 Year_History_Results'!$G189,Finish_table!CU$4:CU$99,0),1))</f>
        <v>#N/A</v>
      </c>
      <c r="X189" s="233" t="e">
        <f>(INDEX(Finish_table!DC$4:DC$99,MATCH('16 Year_History_Results'!$G189,Finish_table!DD$4:DD$99,0),1))</f>
        <v>#N/A</v>
      </c>
      <c r="Y189" s="233" t="e">
        <f>(INDEX(Finish_table!DL$4:DL$99,MATCH('16 Year_History_Results'!$G189,Finish_table!DM$4:DM$99,0),1))</f>
        <v>#N/A</v>
      </c>
      <c r="Z189" s="233" t="e">
        <f>(INDEX(Finish_table!DU$4:DU$99,MATCH('16 Year_History_Results'!$G189,Finish_table!DV$4:DV$99,0),1))</f>
        <v>#N/A</v>
      </c>
      <c r="AA189" s="233" t="e">
        <f>(INDEX(Finish_table!ED$4:ED$140,MATCH('16 Year_History_Results'!$G189,Finish_table!EE$4:EE$140,0),1))</f>
        <v>#N/A</v>
      </c>
      <c r="AB189" s="233" t="str">
        <f>(INDEX(Finish_table!EM$4:EM$224,MATCH('16 Year_History_Results'!$G189,Finish_table!EN$4:EN$224,0),1))</f>
        <v>SF</v>
      </c>
      <c r="AC189" s="253" t="e">
        <f>(INDEX(Finish_table!EW$4:EW$224,MATCH('16 Year_History_Results'!$G189,Finish_table!EX$4:EX$224,0),1))</f>
        <v>#N/A</v>
      </c>
      <c r="AD189" s="2"/>
      <c r="AE189" s="97"/>
      <c r="AG189">
        <f t="shared" si="85"/>
        <v>3360</v>
      </c>
      <c r="AH189" s="110"/>
      <c r="AI189" s="2"/>
      <c r="AJ189" s="146">
        <f>INDEX('2001'!$C$44:$C$140,'16 Year_History_Results'!BZ189)</f>
        <v>0</v>
      </c>
      <c r="AK189" s="2">
        <f>INDEX('2002'!$C$44:$C$140,'16 Year_History_Results'!CA189)</f>
        <v>0</v>
      </c>
      <c r="AL189" s="2">
        <f>INDEX('2003'!$C$44:$C$140,'16 Year_History_Results'!CB189)</f>
        <v>0</v>
      </c>
      <c r="AM189" s="2">
        <f>INDEX('2004'!$C$44:$C$140,'16 Year_History_Results'!CC189)</f>
        <v>0</v>
      </c>
      <c r="AN189" s="2">
        <f>INDEX('2005'!$C$44:$C$140,'16 Year_History_Results'!CD189)</f>
        <v>0</v>
      </c>
      <c r="AO189" s="2">
        <f>INDEX('2006'!$C$44:$C$140,'16 Year_History_Results'!CE189)</f>
        <v>0</v>
      </c>
      <c r="AP189" s="2">
        <f>INDEX('2007'!$C$44:$C$140,'16 Year_History_Results'!CF189)</f>
        <v>0</v>
      </c>
      <c r="AQ189" s="2">
        <f>INDEX('2008'!$C$44:$C$140,'16 Year_History_Results'!CG189)</f>
        <v>0</v>
      </c>
      <c r="AR189" s="2">
        <f>INDEX('2009'!$C$44:$C$140,'16 Year_History_Results'!CH189)</f>
        <v>0</v>
      </c>
      <c r="AS189" s="2">
        <f>INDEX('2010'!$C$44:$C$140,'16 Year_History_Results'!CI189)</f>
        <v>0</v>
      </c>
      <c r="AT189" s="2">
        <f>INDEX('2011'!$C$44:$C$140,'16 Year_History_Results'!CJ189)</f>
        <v>0</v>
      </c>
      <c r="AU189" s="2">
        <f>INDEX('2012'!$C$44:$C$140,'16 Year_History_Results'!CK189)</f>
        <v>0</v>
      </c>
      <c r="AV189" s="2">
        <f>INDEX('2013'!$C$44:$C$140,'16 Year_History_Results'!CL189)</f>
        <v>0</v>
      </c>
      <c r="AW189" s="2">
        <f>INDEX('2014'!$C$52:$C$180,'16 Year_History_Results'!CM189)</f>
        <v>0</v>
      </c>
      <c r="AX189" s="2">
        <f>INDEX('2015'!$E$52:$E$308,'16 Year_History_Results'!CN189)</f>
        <v>10</v>
      </c>
      <c r="AY189" s="147">
        <f>INDEX('2016'!$E$52:$E$308,'16 Year_History_Results'!CO189)</f>
        <v>0</v>
      </c>
      <c r="AZ189" s="2"/>
      <c r="BA189" s="2"/>
      <c r="BB189">
        <f t="shared" si="97"/>
        <v>3360</v>
      </c>
      <c r="BC189" s="110"/>
      <c r="BD189" s="2"/>
      <c r="BE189" s="146">
        <f>INDEX('2001'!$B$44:$B$140,'16 Year_History_Results'!BZ189)</f>
        <v>0</v>
      </c>
      <c r="BF189" s="2">
        <f>INDEX('2002'!$B$44:$B$140,'16 Year_History_Results'!CA189)</f>
        <v>0</v>
      </c>
      <c r="BG189" s="2">
        <f>INDEX('2003'!$B$44:$B$140,'16 Year_History_Results'!CB189)</f>
        <v>0</v>
      </c>
      <c r="BH189" s="2">
        <f>INDEX('2004'!$B$44:$B$140,'16 Year_History_Results'!CC189)</f>
        <v>0</v>
      </c>
      <c r="BI189" s="2">
        <f>INDEX('2005'!$B$44:$B$140,'16 Year_History_Results'!CD189)</f>
        <v>0</v>
      </c>
      <c r="BJ189" s="2">
        <f>INDEX('2006'!$B$44:$B$140,'16 Year_History_Results'!CE189)</f>
        <v>0</v>
      </c>
      <c r="BK189" s="2">
        <f>INDEX('2007'!$B$44:$B$140,'16 Year_History_Results'!CF189)</f>
        <v>0</v>
      </c>
      <c r="BL189" s="2">
        <f>INDEX('2008'!$B$44:$B$140,'16 Year_History_Results'!CG189)</f>
        <v>0</v>
      </c>
      <c r="BM189" s="2">
        <f>INDEX('2009'!$B$44:$B$140,'16 Year_History_Results'!CH189)</f>
        <v>0</v>
      </c>
      <c r="BN189" s="2">
        <f>INDEX('2010'!$B$44:$B$140,'16 Year_History_Results'!CI189)</f>
        <v>0</v>
      </c>
      <c r="BO189" s="2">
        <f>INDEX('2011'!$B$44:$B$140,'16 Year_History_Results'!CJ189)</f>
        <v>0</v>
      </c>
      <c r="BP189" s="2">
        <f>INDEX('2012'!$B$44:$B$140,'16 Year_History_Results'!CK189)</f>
        <v>0</v>
      </c>
      <c r="BQ189" s="2">
        <f>INDEX('2013'!$B$44:$B$140,'16 Year_History_Results'!CL189)</f>
        <v>0</v>
      </c>
      <c r="BR189" s="2">
        <f>INDEX('2014'!$B$52:$B$180,'16 Year_History_Results'!CM189)</f>
        <v>0</v>
      </c>
      <c r="BS189" s="147">
        <f>INDEX('2015'!$B$52:$B$308,'16 Year_History_Results'!CN189)</f>
        <v>12</v>
      </c>
      <c r="BT189" s="147">
        <f>INDEX('2016'!$B$52:$B$308,'16 Year_History_Results'!CO189)</f>
        <v>0</v>
      </c>
      <c r="BW189">
        <f t="shared" si="98"/>
        <v>3360</v>
      </c>
      <c r="BX189" s="110"/>
      <c r="BY189" s="2"/>
      <c r="BZ189" s="146">
        <f>IF(ISNA(MATCH($BW189,'2001'!$A$44:$A$139,0)),97,MATCH($BW189,'2001'!$A$44:$A$139,0))</f>
        <v>97</v>
      </c>
      <c r="CA189" s="2">
        <f>IF(ISNA(MATCH($BW189,'2002'!$A$44:$A$139,0)),97,MATCH($BW189,'2002'!$A$44:$A$139,0))</f>
        <v>97</v>
      </c>
      <c r="CB189" s="2">
        <f>IF(ISNA(MATCH($BW189,'2003'!$A$44:$A$139,0)),97,MATCH($BW189,'2003'!$A$44:$A$139,0))</f>
        <v>97</v>
      </c>
      <c r="CC189" s="2">
        <f>IF(ISNA(MATCH($BW189,'2004'!$A$44:$A$139,0)),97,MATCH($BW189,'2004'!$A$44:$A$139,0))</f>
        <v>97</v>
      </c>
      <c r="CD189" s="2">
        <f>IF(ISNA(MATCH($BW189,'2005'!$A$44:$A$139,0)),97,MATCH($BW189,'2005'!$A$44:$A$139,0))</f>
        <v>97</v>
      </c>
      <c r="CE189" s="2">
        <f>IF(ISNA(MATCH($BW189,'2006'!$A$44:$A$139,0)),97,MATCH($BW189,'2006'!$A$44:$A$139,0))</f>
        <v>97</v>
      </c>
      <c r="CF189" s="2">
        <f>IF(ISNA(MATCH($BW189,'2007'!$A$44:$A$139,0)),97,MATCH($BW189,'2007'!$A$44:$A$139,0))</f>
        <v>97</v>
      </c>
      <c r="CG189" s="2">
        <f>IF(ISNA(MATCH($BW189,'2008'!$A$44:$A$139,0)),97,MATCH($BW189,'2008'!$A$44:$A$139,0))</f>
        <v>97</v>
      </c>
      <c r="CH189" s="2">
        <f>IF(ISNA(MATCH($BW189,'2009'!$A$44:$A$139,0)),97,MATCH($BW189,'2009'!$A$44:$A$139,0))</f>
        <v>97</v>
      </c>
      <c r="CI189" s="2">
        <f>IF(ISNA(MATCH($BW189,'2010'!$A$44:$A$139,0)),97,MATCH($BW189,'2010'!$A$44:$A$139,0))</f>
        <v>97</v>
      </c>
      <c r="CJ189" s="2">
        <f>IF(ISNA(MATCH($BW189,'2011'!$A$44:$A$139,0)),97,MATCH($BW189,'2011'!$A$44:$A$139,0))</f>
        <v>97</v>
      </c>
      <c r="CK189" s="2">
        <f>IF(ISNA(MATCH($BW189,'2012'!$A$44:$A$139,0)),97,MATCH($BW189,'2012'!$A$44:$A$139,0))</f>
        <v>97</v>
      </c>
      <c r="CL189" s="2">
        <f>IF(ISNA(MATCH($BW189,'2013'!$A$44:$A$139,0)),97,MATCH($BW189,'2013'!$A$44:$A$139,0))</f>
        <v>97</v>
      </c>
      <c r="CM189" s="2">
        <f>IF(ISNA(MATCH($BW189,'2014'!$A$52:$A$179,0)),129,MATCH($BW189,'2014'!$A$52:$A$179,0))</f>
        <v>114</v>
      </c>
      <c r="CN189" s="147">
        <f>IF(ISNA(MATCH($BW189,'2015'!$A$52:$A$307,0)),257,MATCH($BW189,'2015'!$A$52:$A$307,0))</f>
        <v>195</v>
      </c>
      <c r="CO189" s="147">
        <f>IF(ISNA(MATCH($BW189,'2016'!$A$52:$A$307,0)),257,MATCH($BW189,'2016'!$A$52:$A$307,0))</f>
        <v>191</v>
      </c>
      <c r="CQ189">
        <f t="shared" si="99"/>
        <v>3360</v>
      </c>
      <c r="CR189" s="281"/>
      <c r="CS189" s="279"/>
      <c r="CT189" s="278">
        <f t="shared" si="100"/>
        <v>0</v>
      </c>
      <c r="CU189" s="279">
        <f t="shared" si="86"/>
        <v>0</v>
      </c>
      <c r="CV189" s="279">
        <f t="shared" si="87"/>
        <v>0</v>
      </c>
      <c r="CW189" s="279">
        <f t="shared" si="88"/>
        <v>0</v>
      </c>
      <c r="CX189" s="279">
        <f t="shared" si="89"/>
        <v>0</v>
      </c>
      <c r="CY189" s="279">
        <f t="shared" si="90"/>
        <v>0</v>
      </c>
      <c r="CZ189" s="279">
        <f t="shared" si="91"/>
        <v>0</v>
      </c>
      <c r="DA189" s="279">
        <f t="shared" si="92"/>
        <v>0</v>
      </c>
      <c r="DB189" s="279">
        <f t="shared" si="93"/>
        <v>0</v>
      </c>
      <c r="DC189" s="279">
        <f t="shared" si="101"/>
        <v>0</v>
      </c>
      <c r="DD189" s="279">
        <f t="shared" si="102"/>
        <v>0</v>
      </c>
      <c r="DE189" s="279">
        <f t="shared" si="103"/>
        <v>0</v>
      </c>
      <c r="DF189" s="279">
        <f t="shared" si="104"/>
        <v>0</v>
      </c>
      <c r="DG189" s="279">
        <f t="shared" si="105"/>
        <v>0</v>
      </c>
      <c r="DH189" s="280">
        <f t="shared" si="122"/>
        <v>22</v>
      </c>
      <c r="DI189" s="280">
        <f t="shared" si="123"/>
        <v>14.665199999999999</v>
      </c>
      <c r="DJ189" s="154">
        <f t="shared" si="94"/>
        <v>113</v>
      </c>
      <c r="DK189" s="279">
        <f t="shared" si="106"/>
        <v>3360</v>
      </c>
      <c r="DL189" s="97"/>
      <c r="DM189" s="154"/>
      <c r="DN189" s="267">
        <f t="shared" si="107"/>
        <v>0</v>
      </c>
      <c r="DO189" s="154">
        <f t="shared" si="108"/>
        <v>0</v>
      </c>
      <c r="DP189" s="154">
        <f t="shared" si="109"/>
        <v>0</v>
      </c>
      <c r="DQ189" s="154">
        <f t="shared" si="110"/>
        <v>0</v>
      </c>
      <c r="DR189" s="154">
        <f t="shared" si="111"/>
        <v>0</v>
      </c>
      <c r="DS189" s="154">
        <f t="shared" si="112"/>
        <v>0</v>
      </c>
      <c r="DT189" s="154">
        <f t="shared" si="113"/>
        <v>0</v>
      </c>
      <c r="DU189" s="154">
        <f t="shared" si="114"/>
        <v>0</v>
      </c>
      <c r="DV189" s="154">
        <f t="shared" si="115"/>
        <v>0</v>
      </c>
      <c r="DW189" s="154">
        <f t="shared" si="116"/>
        <v>0</v>
      </c>
      <c r="DX189" s="154">
        <f t="shared" si="117"/>
        <v>0</v>
      </c>
      <c r="DY189" s="154">
        <f t="shared" si="118"/>
        <v>0</v>
      </c>
      <c r="DZ189" s="154">
        <f t="shared" si="119"/>
        <v>0</v>
      </c>
      <c r="EA189" s="154">
        <f t="shared" si="120"/>
        <v>0</v>
      </c>
      <c r="EB189" s="264">
        <f t="shared" si="124"/>
        <v>22</v>
      </c>
      <c r="EC189" s="264">
        <f t="shared" si="125"/>
        <v>22</v>
      </c>
      <c r="ED189" s="154">
        <f t="shared" si="95"/>
        <v>301</v>
      </c>
    </row>
    <row r="190" spans="2:134" ht="13" thickBot="1" x14ac:dyDescent="0.3">
      <c r="B190" s="131">
        <v>85</v>
      </c>
      <c r="C190" s="50">
        <f t="shared" si="84"/>
        <v>3</v>
      </c>
      <c r="D190" s="50">
        <f t="shared" si="96"/>
        <v>0</v>
      </c>
      <c r="E190" s="97"/>
      <c r="F190" s="2">
        <f t="shared" si="121"/>
        <v>185</v>
      </c>
      <c r="G190" s="487">
        <v>2415</v>
      </c>
      <c r="H190" s="98">
        <f>15- COUNTIF(L190:AC190,"#N/A")</f>
        <v>4</v>
      </c>
      <c r="I190" s="131">
        <f>SUM(AH190:AY190)+SUM(BE190:BT190)</f>
        <v>66</v>
      </c>
      <c r="J190" s="398">
        <f>DI190</f>
        <v>14.487844868863986</v>
      </c>
      <c r="K190" s="456" t="str">
        <f>IF(ISNUMBER(MATCH(G190,'[4]OPR data'!$A$3:$A$2900,0)),"Y","N")</f>
        <v>Y</v>
      </c>
      <c r="L190" s="110"/>
      <c r="M190" s="233"/>
      <c r="N190" s="469" t="e">
        <f>(INDEX(Finish_table!R$4:R$83,MATCH('16 Year_History_Results'!$G190,Finish_table!S$4:S$83,0),1))</f>
        <v>#N/A</v>
      </c>
      <c r="O190" s="233" t="e">
        <f>(INDEX(Finish_table!Z$4:Z$99,MATCH('16 Year_History_Results'!$G190,Finish_table!AA$4:AA$99,0),1))</f>
        <v>#N/A</v>
      </c>
      <c r="P190" s="233" t="e">
        <f>(INDEX(Finish_table!AI$4:AI$99,MATCH('16 Year_History_Results'!$G190,Finish_table!AJ$4:AJ$99,0),1))</f>
        <v>#N/A</v>
      </c>
      <c r="Q190" s="233" t="e">
        <f>(INDEX(Finish_table!AR$4:AR$99,MATCH('16 Year_History_Results'!$G190,Finish_table!AS$4:AS$99,0),1))</f>
        <v>#N/A</v>
      </c>
      <c r="R190" s="233" t="e">
        <f>(INDEX(Finish_table!BA$4:BA$99,MATCH('16 Year_History_Results'!$G190,Finish_table!BB$4:BB$99,0),1))</f>
        <v>#N/A</v>
      </c>
      <c r="S190" s="233" t="e">
        <f>(INDEX(Finish_table!BJ$4:BJ$99,MATCH('16 Year_History_Results'!$G190,Finish_table!BK$4:BK$99,0),1))</f>
        <v>#N/A</v>
      </c>
      <c r="T190" s="233" t="e">
        <f>(INDEX(Finish_table!BS$4:BS$99,MATCH('16 Year_History_Results'!$G190,Finish_table!BT$4:BT$99,0),1))</f>
        <v>#N/A</v>
      </c>
      <c r="U190" s="233" t="e">
        <f>(INDEX(Finish_table!CB$4:CB$99,MATCH('16 Year_History_Results'!$G190,Finish_table!CC$4:CC$99,0),1))</f>
        <v>#N/A</v>
      </c>
      <c r="V190" s="233" t="str">
        <f>(INDEX(Finish_table!CK$4:CK$99,MATCH('16 Year_History_Results'!$G190,Finish_table!CL$4:CL$99,0),1))</f>
        <v>QF</v>
      </c>
      <c r="W190" s="233" t="e">
        <f>(INDEX(Finish_table!CT$4:CT$99,MATCH('16 Year_History_Results'!$G190,Finish_table!CU$4:CU$99,0),1))</f>
        <v>#N/A</v>
      </c>
      <c r="X190" s="233" t="str">
        <f>(INDEX(Finish_table!DC$4:DC$99,MATCH('16 Year_History_Results'!$G190,Finish_table!DD$4:DD$99,0),1))</f>
        <v>QF</v>
      </c>
      <c r="Y190" s="233" t="str">
        <f>(INDEX(Finish_table!DL$4:DL$99,MATCH('16 Year_History_Results'!$G190,Finish_table!DM$4:DM$99,0),1))</f>
        <v>QF</v>
      </c>
      <c r="Z190" s="233" t="str">
        <f>(INDEX(Finish_table!DU$4:DU$99,MATCH('16 Year_History_Results'!$G190,Finish_table!DV$4:DV$99,0),1))</f>
        <v>F</v>
      </c>
      <c r="AA190" s="233" t="e">
        <f>(INDEX(Finish_table!ED$4:ED$140,MATCH('16 Year_History_Results'!$G190,Finish_table!EE$4:EE$140,0),1))</f>
        <v>#N/A</v>
      </c>
      <c r="AB190" s="233" t="e">
        <f>(INDEX(Finish_table!EM$4:EM$224,MATCH('16 Year_History_Results'!$G190,Finish_table!EN$4:EN$224,0),1))</f>
        <v>#N/A</v>
      </c>
      <c r="AC190" s="253" t="str">
        <f>(INDEX(Finish_table!EW$4:EW$224,MATCH('16 Year_History_Results'!$G190,Finish_table!EX$4:EX$224,0),1))</f>
        <v>SF</v>
      </c>
      <c r="AD190" s="2"/>
      <c r="AE190" s="97"/>
      <c r="AG190">
        <f t="shared" si="85"/>
        <v>2415</v>
      </c>
      <c r="AH190" s="110"/>
      <c r="AI190" s="2"/>
      <c r="AJ190" s="146">
        <f>INDEX('2001'!$C$44:$C$140,'16 Year_History_Results'!BZ190)</f>
        <v>0</v>
      </c>
      <c r="AK190" s="2">
        <f>INDEX('2002'!$C$44:$C$140,'16 Year_History_Results'!CA190)</f>
        <v>0</v>
      </c>
      <c r="AL190" s="2">
        <f>INDEX('2003'!$C$44:$C$140,'16 Year_History_Results'!CB190)</f>
        <v>0</v>
      </c>
      <c r="AM190" s="2">
        <f>INDEX('2004'!$C$44:$C$140,'16 Year_History_Results'!CC190)</f>
        <v>0</v>
      </c>
      <c r="AN190" s="2">
        <f>INDEX('2005'!$C$44:$C$140,'16 Year_History_Results'!CD190)</f>
        <v>0</v>
      </c>
      <c r="AO190" s="2">
        <f>INDEX('2006'!$C$44:$C$140,'16 Year_History_Results'!CE190)</f>
        <v>0</v>
      </c>
      <c r="AP190" s="2">
        <f>INDEX('2007'!$C$44:$C$140,'16 Year_History_Results'!CF190)</f>
        <v>0</v>
      </c>
      <c r="AQ190" s="2">
        <f>INDEX('2008'!$C$44:$C$140,'16 Year_History_Results'!CG190)</f>
        <v>0</v>
      </c>
      <c r="AR190" s="2">
        <f>INDEX('2009'!$C$44:$C$140,'16 Year_History_Results'!CH190)</f>
        <v>0</v>
      </c>
      <c r="AS190" s="2">
        <f>INDEX('2010'!$C$44:$C$140,'16 Year_History_Results'!CI190)</f>
        <v>0</v>
      </c>
      <c r="AT190" s="2">
        <f>INDEX('2011'!$C$44:$C$140,'16 Year_History_Results'!CJ190)</f>
        <v>0</v>
      </c>
      <c r="AU190" s="2">
        <f>INDEX('2012'!$C$44:$C$140,'16 Year_History_Results'!CK190)</f>
        <v>0</v>
      </c>
      <c r="AV190" s="2">
        <f>INDEX('2013'!$C$44:$C$140,'16 Year_History_Results'!CL190)</f>
        <v>20</v>
      </c>
      <c r="AW190" s="2">
        <f>INDEX('2014'!$C$52:$C$180,'16 Year_History_Results'!CM190)</f>
        <v>0</v>
      </c>
      <c r="AX190" s="2">
        <f>INDEX('2015'!$E$52:$E$308,'16 Year_History_Results'!CN190)</f>
        <v>0</v>
      </c>
      <c r="AY190" s="147">
        <f>INDEX('2016'!$E$52:$E$308,'16 Year_History_Results'!CO190)</f>
        <v>0</v>
      </c>
      <c r="AZ190" s="2"/>
      <c r="BA190" s="2"/>
      <c r="BB190">
        <f t="shared" si="97"/>
        <v>2415</v>
      </c>
      <c r="BC190" s="110"/>
      <c r="BD190" s="2"/>
      <c r="BE190" s="146">
        <f>INDEX('2001'!$B$44:$B$140,'16 Year_History_Results'!BZ190)</f>
        <v>0</v>
      </c>
      <c r="BF190" s="2">
        <f>INDEX('2002'!$B$44:$B$140,'16 Year_History_Results'!CA190)</f>
        <v>0</v>
      </c>
      <c r="BG190" s="2">
        <f>INDEX('2003'!$B$44:$B$140,'16 Year_History_Results'!CB190)</f>
        <v>0</v>
      </c>
      <c r="BH190" s="2">
        <f>INDEX('2004'!$B$44:$B$140,'16 Year_History_Results'!CC190)</f>
        <v>0</v>
      </c>
      <c r="BI190" s="2">
        <f>INDEX('2005'!$B$44:$B$140,'16 Year_History_Results'!CD190)</f>
        <v>0</v>
      </c>
      <c r="BJ190" s="2">
        <f>INDEX('2006'!$B$44:$B$140,'16 Year_History_Results'!CE190)</f>
        <v>0</v>
      </c>
      <c r="BK190" s="2">
        <f>INDEX('2007'!$B$44:$B$140,'16 Year_History_Results'!CF190)</f>
        <v>0</v>
      </c>
      <c r="BL190" s="2">
        <f>INDEX('2008'!$B$44:$B$140,'16 Year_History_Results'!CG190)</f>
        <v>0</v>
      </c>
      <c r="BM190" s="2">
        <f>INDEX('2009'!$B$44:$B$140,'16 Year_History_Results'!CH190)</f>
        <v>8</v>
      </c>
      <c r="BN190" s="2">
        <f>INDEX('2010'!$B$44:$B$140,'16 Year_History_Results'!CI190)</f>
        <v>0</v>
      </c>
      <c r="BO190" s="2">
        <f>INDEX('2011'!$B$44:$B$140,'16 Year_History_Results'!CJ190)</f>
        <v>15</v>
      </c>
      <c r="BP190" s="2">
        <f>INDEX('2012'!$B$44:$B$140,'16 Year_History_Results'!CK190)</f>
        <v>7</v>
      </c>
      <c r="BQ190" s="2">
        <f>INDEX('2013'!$B$44:$B$140,'16 Year_History_Results'!CL190)</f>
        <v>16</v>
      </c>
      <c r="BR190" s="2">
        <f>INDEX('2014'!$B$52:$B$180,'16 Year_History_Results'!CM190)</f>
        <v>0</v>
      </c>
      <c r="BS190" s="147">
        <f>INDEX('2015'!$B$52:$B$308,'16 Year_History_Results'!CN190)</f>
        <v>0</v>
      </c>
      <c r="BT190" s="147">
        <f>INDEX('2016'!$B$52:$B$308,'16 Year_History_Results'!CO190)</f>
        <v>0</v>
      </c>
      <c r="BW190">
        <f t="shared" si="98"/>
        <v>2415</v>
      </c>
      <c r="BX190" s="110"/>
      <c r="BY190" s="2"/>
      <c r="BZ190" s="146">
        <f>IF(ISNA(MATCH($BW190,'2001'!$A$44:$A$139,0)),97,MATCH($BW190,'2001'!$A$44:$A$139,0))</f>
        <v>97</v>
      </c>
      <c r="CA190" s="2">
        <f>IF(ISNA(MATCH($BW190,'2002'!$A$44:$A$139,0)),97,MATCH($BW190,'2002'!$A$44:$A$139,0))</f>
        <v>97</v>
      </c>
      <c r="CB190" s="2">
        <f>IF(ISNA(MATCH($BW190,'2003'!$A$44:$A$139,0)),97,MATCH($BW190,'2003'!$A$44:$A$139,0))</f>
        <v>97</v>
      </c>
      <c r="CC190" s="2">
        <f>IF(ISNA(MATCH($BW190,'2004'!$A$44:$A$139,0)),97,MATCH($BW190,'2004'!$A$44:$A$139,0))</f>
        <v>97</v>
      </c>
      <c r="CD190" s="2">
        <f>IF(ISNA(MATCH($BW190,'2005'!$A$44:$A$139,0)),97,MATCH($BW190,'2005'!$A$44:$A$139,0))</f>
        <v>97</v>
      </c>
      <c r="CE190" s="2">
        <f>IF(ISNA(MATCH($BW190,'2006'!$A$44:$A$139,0)),97,MATCH($BW190,'2006'!$A$44:$A$139,0))</f>
        <v>97</v>
      </c>
      <c r="CF190" s="2">
        <f>IF(ISNA(MATCH($BW190,'2007'!$A$44:$A$139,0)),97,MATCH($BW190,'2007'!$A$44:$A$139,0))</f>
        <v>97</v>
      </c>
      <c r="CG190" s="2">
        <f>IF(ISNA(MATCH($BW190,'2008'!$A$44:$A$139,0)),97,MATCH($BW190,'2008'!$A$44:$A$139,0))</f>
        <v>97</v>
      </c>
      <c r="CH190" s="2">
        <f>IF(ISNA(MATCH($BW190,'2009'!$A$44:$A$139,0)),97,MATCH($BW190,'2009'!$A$44:$A$139,0))</f>
        <v>92</v>
      </c>
      <c r="CI190" s="2">
        <f>IF(ISNA(MATCH($BW190,'2010'!$A$44:$A$139,0)),97,MATCH($BW190,'2010'!$A$44:$A$139,0))</f>
        <v>97</v>
      </c>
      <c r="CJ190" s="2">
        <f>IF(ISNA(MATCH($BW190,'2011'!$A$44:$A$139,0)),97,MATCH($BW190,'2011'!$A$44:$A$139,0))</f>
        <v>85</v>
      </c>
      <c r="CK190" s="2">
        <f>IF(ISNA(MATCH($BW190,'2012'!$A$44:$A$139,0)),97,MATCH($BW190,'2012'!$A$44:$A$139,0))</f>
        <v>79</v>
      </c>
      <c r="CL190" s="2">
        <f>IF(ISNA(MATCH($BW190,'2013'!$A$44:$A$139,0)),97,MATCH($BW190,'2013'!$A$44:$A$139,0))</f>
        <v>72</v>
      </c>
      <c r="CM190" s="2">
        <f>IF(ISNA(MATCH($BW190,'2014'!$A$52:$A$179,0)),129,MATCH($BW190,'2014'!$A$52:$A$179,0))</f>
        <v>129</v>
      </c>
      <c r="CN190" s="147">
        <f>IF(ISNA(MATCH($BW190,'2015'!$A$52:$A$307,0)),257,MATCH($BW190,'2015'!$A$52:$A$307,0))</f>
        <v>157</v>
      </c>
      <c r="CO190" s="147">
        <f>IF(ISNA(MATCH($BW190,'2016'!$A$52:$A$307,0)),257,MATCH($BW190,'2016'!$A$52:$A$307,0))</f>
        <v>154</v>
      </c>
      <c r="CQ190">
        <f t="shared" si="99"/>
        <v>2415</v>
      </c>
      <c r="CR190" s="281"/>
      <c r="CS190" s="279"/>
      <c r="CT190" s="278">
        <f t="shared" si="100"/>
        <v>0</v>
      </c>
      <c r="CU190" s="279">
        <f t="shared" si="86"/>
        <v>0</v>
      </c>
      <c r="CV190" s="279">
        <f t="shared" si="87"/>
        <v>0</v>
      </c>
      <c r="CW190" s="279">
        <f t="shared" si="88"/>
        <v>0</v>
      </c>
      <c r="CX190" s="279">
        <f t="shared" si="89"/>
        <v>0</v>
      </c>
      <c r="CY190" s="279">
        <f t="shared" si="90"/>
        <v>0</v>
      </c>
      <c r="CZ190" s="279">
        <f t="shared" si="91"/>
        <v>0</v>
      </c>
      <c r="DA190" s="279">
        <f t="shared" si="92"/>
        <v>0</v>
      </c>
      <c r="DB190" s="279">
        <f t="shared" si="93"/>
        <v>8</v>
      </c>
      <c r="DC190" s="279">
        <f t="shared" si="101"/>
        <v>5.3327999999999998</v>
      </c>
      <c r="DD190" s="279">
        <f t="shared" si="102"/>
        <v>18.55484448</v>
      </c>
      <c r="DE190" s="279">
        <f t="shared" si="103"/>
        <v>19.368659330367997</v>
      </c>
      <c r="DF190" s="279">
        <f t="shared" si="104"/>
        <v>48.911148309623307</v>
      </c>
      <c r="DG190" s="279">
        <f t="shared" si="105"/>
        <v>32.604171463194895</v>
      </c>
      <c r="DH190" s="280">
        <f t="shared" si="122"/>
        <v>21.733940697365718</v>
      </c>
      <c r="DI190" s="280">
        <f t="shared" si="123"/>
        <v>14.487844868863986</v>
      </c>
      <c r="DJ190" s="154">
        <f t="shared" si="94"/>
        <v>115</v>
      </c>
      <c r="DK190" s="279">
        <f t="shared" si="106"/>
        <v>2415</v>
      </c>
      <c r="DL190" s="97"/>
      <c r="DM190" s="154"/>
      <c r="DN190" s="267">
        <f t="shared" si="107"/>
        <v>0</v>
      </c>
      <c r="DO190" s="154">
        <f t="shared" si="108"/>
        <v>0</v>
      </c>
      <c r="DP190" s="154">
        <f t="shared" si="109"/>
        <v>0</v>
      </c>
      <c r="DQ190" s="154">
        <f t="shared" si="110"/>
        <v>0</v>
      </c>
      <c r="DR190" s="154">
        <f t="shared" si="111"/>
        <v>0</v>
      </c>
      <c r="DS190" s="154">
        <f t="shared" si="112"/>
        <v>0</v>
      </c>
      <c r="DT190" s="154">
        <f t="shared" si="113"/>
        <v>0</v>
      </c>
      <c r="DU190" s="154">
        <f t="shared" si="114"/>
        <v>0</v>
      </c>
      <c r="DV190" s="154">
        <f t="shared" si="115"/>
        <v>8</v>
      </c>
      <c r="DW190" s="154">
        <f t="shared" si="116"/>
        <v>8</v>
      </c>
      <c r="DX190" s="154">
        <f t="shared" si="117"/>
        <v>23</v>
      </c>
      <c r="DY190" s="154">
        <f t="shared" si="118"/>
        <v>30</v>
      </c>
      <c r="DZ190" s="154">
        <f t="shared" si="119"/>
        <v>66</v>
      </c>
      <c r="EA190" s="154">
        <f t="shared" si="120"/>
        <v>66</v>
      </c>
      <c r="EB190" s="264">
        <f t="shared" si="124"/>
        <v>66</v>
      </c>
      <c r="EC190" s="264">
        <f t="shared" si="125"/>
        <v>66</v>
      </c>
      <c r="ED190" s="154">
        <f t="shared" si="95"/>
        <v>136</v>
      </c>
    </row>
    <row r="191" spans="2:134" ht="13" thickBot="1" x14ac:dyDescent="0.3">
      <c r="B191" s="131">
        <v>85</v>
      </c>
      <c r="C191" s="50">
        <f t="shared" si="84"/>
        <v>4</v>
      </c>
      <c r="D191" s="50">
        <f t="shared" si="96"/>
        <v>0</v>
      </c>
      <c r="E191" s="97"/>
      <c r="F191" s="2">
        <f t="shared" si="121"/>
        <v>186</v>
      </c>
      <c r="G191" s="207">
        <v>78</v>
      </c>
      <c r="H191" s="98">
        <f>15- COUNTIF(L191:AC191,"#N/A")</f>
        <v>3</v>
      </c>
      <c r="I191" s="131">
        <f>SUM(AH191:AY191)+SUM(BE191:BT191)</f>
        <v>76</v>
      </c>
      <c r="J191" s="398">
        <f>DI191</f>
        <v>14.033452458400308</v>
      </c>
      <c r="K191" s="456" t="str">
        <f>IF(ISNUMBER(MATCH(G191,'[4]OPR data'!$A$3:$A$2900,0)),"Y","N")</f>
        <v>Y</v>
      </c>
      <c r="L191" s="110"/>
      <c r="M191" s="233"/>
      <c r="N191" s="469" t="e">
        <f>(INDEX(Finish_table!R$4:R$83,MATCH('16 Year_History_Results'!$G191,Finish_table!S$4:S$83,0),1))</f>
        <v>#N/A</v>
      </c>
      <c r="O191" s="233" t="e">
        <f>(INDEX(Finish_table!Z$4:Z$99,MATCH('16 Year_History_Results'!$G191,Finish_table!AA$4:AA$99,0),1))</f>
        <v>#N/A</v>
      </c>
      <c r="P191" s="233" t="e">
        <f>(INDEX(Finish_table!AI$4:AI$99,MATCH('16 Year_History_Results'!$G191,Finish_table!AJ$4:AJ$99,0),1))</f>
        <v>#N/A</v>
      </c>
      <c r="Q191" s="233" t="e">
        <f>(INDEX(Finish_table!AR$4:AR$99,MATCH('16 Year_History_Results'!$G191,Finish_table!AS$4:AS$99,0),1))</f>
        <v>#N/A</v>
      </c>
      <c r="R191" s="233" t="e">
        <f>(INDEX(Finish_table!BA$4:BA$99,MATCH('16 Year_History_Results'!$G191,Finish_table!BB$4:BB$99,0),1))</f>
        <v>#N/A</v>
      </c>
      <c r="S191" s="233" t="e">
        <f>(INDEX(Finish_table!BJ$4:BJ$99,MATCH('16 Year_History_Results'!$G191,Finish_table!BK$4:BK$99,0),1))</f>
        <v>#N/A</v>
      </c>
      <c r="T191" s="233" t="e">
        <f>(INDEX(Finish_table!BS$4:BS$99,MATCH('16 Year_History_Results'!$G191,Finish_table!BT$4:BT$99,0),1))</f>
        <v>#N/A</v>
      </c>
      <c r="U191" s="233" t="e">
        <f>(INDEX(Finish_table!CB$4:CB$99,MATCH('16 Year_History_Results'!$G191,Finish_table!CC$4:CC$99,0),1))</f>
        <v>#N/A</v>
      </c>
      <c r="V191" s="233" t="e">
        <f>(INDEX(Finish_table!CK$4:CK$99,MATCH('16 Year_History_Results'!$G191,Finish_table!CL$4:CL$99,0),1))</f>
        <v>#N/A</v>
      </c>
      <c r="W191" s="233" t="str">
        <f>(INDEX(Finish_table!CT$4:CT$99,MATCH('16 Year_History_Results'!$G191,Finish_table!CU$4:CU$99,0),1))</f>
        <v>SF</v>
      </c>
      <c r="X191" s="233" t="str">
        <f>(INDEX(Finish_table!DC$4:DC$99,MATCH('16 Year_History_Results'!$G191,Finish_table!DD$4:DD$99,0),1))</f>
        <v>SF</v>
      </c>
      <c r="Y191" s="233" t="str">
        <f>(INDEX(Finish_table!DL$4:DL$99,MATCH('16 Year_History_Results'!$G191,Finish_table!DM$4:DM$99,0),1))</f>
        <v>F</v>
      </c>
      <c r="Z191" s="233" t="e">
        <f>(INDEX(Finish_table!DU$4:DU$99,MATCH('16 Year_History_Results'!$G191,Finish_table!DV$4:DV$99,0),1))</f>
        <v>#N/A</v>
      </c>
      <c r="AA191" s="233" t="e">
        <f>(INDEX(Finish_table!ED$4:ED$140,MATCH('16 Year_History_Results'!$G191,Finish_table!EE$4:EE$140,0),1))</f>
        <v>#N/A</v>
      </c>
      <c r="AB191" s="233" t="str">
        <f>(INDEX(Finish_table!EM$4:EM$224,MATCH('16 Year_History_Results'!$G191,Finish_table!EN$4:EN$224,0),1))</f>
        <v>QF</v>
      </c>
      <c r="AC191" s="253" t="e">
        <f>(INDEX(Finish_table!EW$4:EW$224,MATCH('16 Year_History_Results'!$G191,Finish_table!EX$4:EX$224,0),1))</f>
        <v>#N/A</v>
      </c>
      <c r="AD191" s="2"/>
      <c r="AE191" s="97"/>
      <c r="AG191">
        <f t="shared" si="85"/>
        <v>78</v>
      </c>
      <c r="AH191" s="110"/>
      <c r="AI191" s="2"/>
      <c r="AJ191" s="146">
        <f>INDEX('2001'!$C$44:$C$140,'16 Year_History_Results'!BZ191)</f>
        <v>0</v>
      </c>
      <c r="AK191" s="2">
        <f>INDEX('2002'!$C$44:$C$140,'16 Year_History_Results'!CA191)</f>
        <v>0</v>
      </c>
      <c r="AL191" s="2">
        <f>INDEX('2003'!$C$44:$C$140,'16 Year_History_Results'!CB191)</f>
        <v>0</v>
      </c>
      <c r="AM191" s="2">
        <f>INDEX('2004'!$C$44:$C$140,'16 Year_History_Results'!CC191)</f>
        <v>0</v>
      </c>
      <c r="AN191" s="2">
        <f>INDEX('2005'!$C$44:$C$140,'16 Year_History_Results'!CD191)</f>
        <v>0</v>
      </c>
      <c r="AO191" s="2">
        <f>INDEX('2006'!$C$44:$C$140,'16 Year_History_Results'!CE191)</f>
        <v>0</v>
      </c>
      <c r="AP191" s="2">
        <f>INDEX('2007'!$C$44:$C$140,'16 Year_History_Results'!CF191)</f>
        <v>0</v>
      </c>
      <c r="AQ191" s="2">
        <f>INDEX('2008'!$C$44:$C$140,'16 Year_History_Results'!CG191)</f>
        <v>0</v>
      </c>
      <c r="AR191" s="2">
        <f>INDEX('2009'!$C$44:$C$140,'16 Year_History_Results'!CH191)</f>
        <v>0</v>
      </c>
      <c r="AS191" s="2">
        <f>INDEX('2010'!$C$44:$C$140,'16 Year_History_Results'!CI191)</f>
        <v>10</v>
      </c>
      <c r="AT191" s="2">
        <f>INDEX('2011'!$C$44:$C$140,'16 Year_History_Results'!CJ191)</f>
        <v>10</v>
      </c>
      <c r="AU191" s="2">
        <f>INDEX('2012'!$C$44:$C$140,'16 Year_History_Results'!CK191)</f>
        <v>20</v>
      </c>
      <c r="AV191" s="2">
        <f>INDEX('2013'!$C$44:$C$140,'16 Year_History_Results'!CL191)</f>
        <v>0</v>
      </c>
      <c r="AW191" s="2">
        <f>INDEX('2014'!$C$52:$C$180,'16 Year_History_Results'!CM191)</f>
        <v>0</v>
      </c>
      <c r="AX191" s="2">
        <f>INDEX('2015'!$E$52:$E$308,'16 Year_History_Results'!CN191)</f>
        <v>0</v>
      </c>
      <c r="AY191" s="147">
        <f>INDEX('2016'!$E$52:$E$308,'16 Year_History_Results'!CO191)</f>
        <v>0</v>
      </c>
      <c r="AZ191" s="2"/>
      <c r="BA191" s="2"/>
      <c r="BB191">
        <f t="shared" si="97"/>
        <v>78</v>
      </c>
      <c r="BC191" s="110"/>
      <c r="BD191" s="2"/>
      <c r="BE191" s="146">
        <f>INDEX('2001'!$B$44:$B$140,'16 Year_History_Results'!BZ191)</f>
        <v>0</v>
      </c>
      <c r="BF191" s="2">
        <f>INDEX('2002'!$B$44:$B$140,'16 Year_History_Results'!CA191)</f>
        <v>0</v>
      </c>
      <c r="BG191" s="2">
        <f>INDEX('2003'!$B$44:$B$140,'16 Year_History_Results'!CB191)</f>
        <v>0</v>
      </c>
      <c r="BH191" s="2">
        <f>INDEX('2004'!$B$44:$B$140,'16 Year_History_Results'!CC191)</f>
        <v>0</v>
      </c>
      <c r="BI191" s="2">
        <f>INDEX('2005'!$B$44:$B$140,'16 Year_History_Results'!CD191)</f>
        <v>0</v>
      </c>
      <c r="BJ191" s="2">
        <f>INDEX('2006'!$B$44:$B$140,'16 Year_History_Results'!CE191)</f>
        <v>0</v>
      </c>
      <c r="BK191" s="2">
        <f>INDEX('2007'!$B$44:$B$140,'16 Year_History_Results'!CF191)</f>
        <v>0</v>
      </c>
      <c r="BL191" s="2">
        <f>INDEX('2008'!$B$44:$B$140,'16 Year_History_Results'!CG191)</f>
        <v>0</v>
      </c>
      <c r="BM191" s="2">
        <f>INDEX('2009'!$B$44:$B$140,'16 Year_History_Results'!CH191)</f>
        <v>0</v>
      </c>
      <c r="BN191" s="2">
        <f>INDEX('2010'!$B$44:$B$140,'16 Year_History_Results'!CI191)</f>
        <v>15</v>
      </c>
      <c r="BO191" s="2">
        <f>INDEX('2011'!$B$44:$B$140,'16 Year_History_Results'!CJ191)</f>
        <v>13</v>
      </c>
      <c r="BP191" s="2">
        <f>INDEX('2012'!$B$44:$B$140,'16 Year_History_Results'!CK191)</f>
        <v>1</v>
      </c>
      <c r="BQ191" s="2">
        <f>INDEX('2013'!$B$44:$B$140,'16 Year_History_Results'!CL191)</f>
        <v>0</v>
      </c>
      <c r="BR191" s="2">
        <f>INDEX('2014'!$B$52:$B$180,'16 Year_History_Results'!CM191)</f>
        <v>0</v>
      </c>
      <c r="BS191" s="147">
        <f>INDEX('2015'!$B$52:$B$308,'16 Year_History_Results'!CN191)</f>
        <v>7</v>
      </c>
      <c r="BT191" s="147">
        <f>INDEX('2016'!$B$52:$B$308,'16 Year_History_Results'!CO191)</f>
        <v>0</v>
      </c>
      <c r="BW191">
        <f t="shared" si="98"/>
        <v>78</v>
      </c>
      <c r="BX191" s="110"/>
      <c r="BY191" s="2"/>
      <c r="BZ191" s="146">
        <f>IF(ISNA(MATCH($BW191,'2001'!$A$44:$A$139,0)),97,MATCH($BW191,'2001'!$A$44:$A$139,0))</f>
        <v>97</v>
      </c>
      <c r="CA191" s="2">
        <f>IF(ISNA(MATCH($BW191,'2002'!$A$44:$A$139,0)),97,MATCH($BW191,'2002'!$A$44:$A$139,0))</f>
        <v>97</v>
      </c>
      <c r="CB191" s="2">
        <f>IF(ISNA(MATCH($BW191,'2003'!$A$44:$A$139,0)),97,MATCH($BW191,'2003'!$A$44:$A$139,0))</f>
        <v>97</v>
      </c>
      <c r="CC191" s="2">
        <f>IF(ISNA(MATCH($BW191,'2004'!$A$44:$A$139,0)),97,MATCH($BW191,'2004'!$A$44:$A$139,0))</f>
        <v>97</v>
      </c>
      <c r="CD191" s="2">
        <f>IF(ISNA(MATCH($BW191,'2005'!$A$44:$A$139,0)),97,MATCH($BW191,'2005'!$A$44:$A$139,0))</f>
        <v>97</v>
      </c>
      <c r="CE191" s="2">
        <f>IF(ISNA(MATCH($BW191,'2006'!$A$44:$A$139,0)),97,MATCH($BW191,'2006'!$A$44:$A$139,0))</f>
        <v>97</v>
      </c>
      <c r="CF191" s="2">
        <f>IF(ISNA(MATCH($BW191,'2007'!$A$44:$A$139,0)),97,MATCH($BW191,'2007'!$A$44:$A$139,0))</f>
        <v>97</v>
      </c>
      <c r="CG191" s="2">
        <f>IF(ISNA(MATCH($BW191,'2008'!$A$44:$A$139,0)),97,MATCH($BW191,'2008'!$A$44:$A$139,0))</f>
        <v>97</v>
      </c>
      <c r="CH191" s="2">
        <f>IF(ISNA(MATCH($BW191,'2009'!$A$44:$A$139,0)),97,MATCH($BW191,'2009'!$A$44:$A$139,0))</f>
        <v>97</v>
      </c>
      <c r="CI191" s="2">
        <f>IF(ISNA(MATCH($BW191,'2010'!$A$44:$A$139,0)),97,MATCH($BW191,'2010'!$A$44:$A$139,0))</f>
        <v>11</v>
      </c>
      <c r="CJ191" s="2">
        <f>IF(ISNA(MATCH($BW191,'2011'!$A$44:$A$139,0)),97,MATCH($BW191,'2011'!$A$44:$A$139,0))</f>
        <v>12</v>
      </c>
      <c r="CK191" s="2">
        <f>IF(ISNA(MATCH($BW191,'2012'!$A$44:$A$139,0)),97,MATCH($BW191,'2012'!$A$44:$A$139,0))</f>
        <v>11</v>
      </c>
      <c r="CL191" s="2">
        <f>IF(ISNA(MATCH($BW191,'2013'!$A$44:$A$139,0)),97,MATCH($BW191,'2013'!$A$44:$A$139,0))</f>
        <v>97</v>
      </c>
      <c r="CM191" s="2">
        <f>IF(ISNA(MATCH($BW191,'2014'!$A$52:$A$179,0)),129,MATCH($BW191,'2014'!$A$52:$A$179,0))</f>
        <v>129</v>
      </c>
      <c r="CN191" s="147">
        <f>IF(ISNA(MATCH($BW191,'2015'!$A$52:$A$307,0)),257,MATCH($BW191,'2015'!$A$52:$A$307,0))</f>
        <v>14</v>
      </c>
      <c r="CO191" s="147">
        <f>IF(ISNA(MATCH($BW191,'2016'!$A$52:$A$307,0)),257,MATCH($BW191,'2016'!$A$52:$A$307,0))</f>
        <v>257</v>
      </c>
      <c r="CQ191">
        <f t="shared" si="99"/>
        <v>78</v>
      </c>
      <c r="CR191" s="281"/>
      <c r="CS191" s="279"/>
      <c r="CT191" s="278">
        <f t="shared" si="100"/>
        <v>0</v>
      </c>
      <c r="CU191" s="279">
        <f t="shared" si="86"/>
        <v>0</v>
      </c>
      <c r="CV191" s="279">
        <f t="shared" si="87"/>
        <v>0</v>
      </c>
      <c r="CW191" s="279">
        <f t="shared" si="88"/>
        <v>0</v>
      </c>
      <c r="CX191" s="279">
        <f t="shared" si="89"/>
        <v>0</v>
      </c>
      <c r="CY191" s="279">
        <f t="shared" si="90"/>
        <v>0</v>
      </c>
      <c r="CZ191" s="279">
        <f t="shared" si="91"/>
        <v>0</v>
      </c>
      <c r="DA191" s="279">
        <f t="shared" si="92"/>
        <v>0</v>
      </c>
      <c r="DB191" s="279">
        <f t="shared" si="93"/>
        <v>0</v>
      </c>
      <c r="DC191" s="279">
        <f t="shared" si="101"/>
        <v>25</v>
      </c>
      <c r="DD191" s="279">
        <f t="shared" si="102"/>
        <v>39.664999999999999</v>
      </c>
      <c r="DE191" s="279">
        <f t="shared" si="103"/>
        <v>47.440688999999999</v>
      </c>
      <c r="DF191" s="279">
        <f t="shared" si="104"/>
        <v>31.623963287399999</v>
      </c>
      <c r="DG191" s="279">
        <f t="shared" si="105"/>
        <v>21.080533927380838</v>
      </c>
      <c r="DH191" s="280">
        <f t="shared" si="122"/>
        <v>21.052283915992064</v>
      </c>
      <c r="DI191" s="280">
        <f t="shared" si="123"/>
        <v>14.033452458400308</v>
      </c>
      <c r="DJ191" s="154">
        <f t="shared" si="94"/>
        <v>117</v>
      </c>
      <c r="DK191" s="279">
        <f t="shared" si="106"/>
        <v>78</v>
      </c>
      <c r="DL191" s="97"/>
      <c r="DM191" s="154"/>
      <c r="DN191" s="267">
        <f t="shared" si="107"/>
        <v>0</v>
      </c>
      <c r="DO191" s="154">
        <f t="shared" si="108"/>
        <v>0</v>
      </c>
      <c r="DP191" s="154">
        <f t="shared" si="109"/>
        <v>0</v>
      </c>
      <c r="DQ191" s="154">
        <f t="shared" si="110"/>
        <v>0</v>
      </c>
      <c r="DR191" s="154">
        <f t="shared" si="111"/>
        <v>0</v>
      </c>
      <c r="DS191" s="154">
        <f t="shared" si="112"/>
        <v>0</v>
      </c>
      <c r="DT191" s="154">
        <f t="shared" si="113"/>
        <v>0</v>
      </c>
      <c r="DU191" s="154">
        <f t="shared" si="114"/>
        <v>0</v>
      </c>
      <c r="DV191" s="154">
        <f t="shared" si="115"/>
        <v>0</v>
      </c>
      <c r="DW191" s="154">
        <f t="shared" si="116"/>
        <v>25</v>
      </c>
      <c r="DX191" s="154">
        <f t="shared" si="117"/>
        <v>48</v>
      </c>
      <c r="DY191" s="154">
        <f t="shared" si="118"/>
        <v>69</v>
      </c>
      <c r="DZ191" s="154">
        <f t="shared" si="119"/>
        <v>69</v>
      </c>
      <c r="EA191" s="154">
        <f t="shared" si="120"/>
        <v>69</v>
      </c>
      <c r="EB191" s="264">
        <f t="shared" si="124"/>
        <v>76</v>
      </c>
      <c r="EC191" s="264">
        <f t="shared" si="125"/>
        <v>76</v>
      </c>
      <c r="ED191" s="154">
        <f t="shared" si="95"/>
        <v>121</v>
      </c>
    </row>
    <row r="192" spans="2:134" ht="13" thickBot="1" x14ac:dyDescent="0.3">
      <c r="B192" s="131">
        <v>85</v>
      </c>
      <c r="C192" s="50">
        <f t="shared" si="84"/>
        <v>5</v>
      </c>
      <c r="D192" s="50">
        <f t="shared" si="96"/>
        <v>0</v>
      </c>
      <c r="E192" s="97"/>
      <c r="F192" s="2">
        <f t="shared" si="121"/>
        <v>187</v>
      </c>
      <c r="G192" s="487">
        <v>3937</v>
      </c>
      <c r="H192" s="98">
        <f>15- COUNTIF(L192:AC192,"#N/A")</f>
        <v>1</v>
      </c>
      <c r="I192" s="131">
        <f>SUM(AH192:AY192)+SUM(BE192:BT192)</f>
        <v>14</v>
      </c>
      <c r="J192" s="398">
        <f>DI192</f>
        <v>14</v>
      </c>
      <c r="K192" s="456" t="str">
        <f>IF(ISNUMBER(MATCH(G192,'[4]OPR data'!$A$3:$A$2900,0)),"Y","N")</f>
        <v>Y</v>
      </c>
      <c r="L192" s="110"/>
      <c r="M192" s="233"/>
      <c r="N192" s="469" t="e">
        <f>(INDEX(Finish_table!R$4:R$83,MATCH('16 Year_History_Results'!$G192,Finish_table!S$4:S$83,0),1))</f>
        <v>#N/A</v>
      </c>
      <c r="O192" s="233" t="e">
        <f>(INDEX(Finish_table!Z$4:Z$99,MATCH('16 Year_History_Results'!$G192,Finish_table!AA$4:AA$99,0),1))</f>
        <v>#N/A</v>
      </c>
      <c r="P192" s="233" t="e">
        <f>(INDEX(Finish_table!AI$4:AI$99,MATCH('16 Year_History_Results'!$G192,Finish_table!AJ$4:AJ$99,0),1))</f>
        <v>#N/A</v>
      </c>
      <c r="Q192" s="233" t="e">
        <f>(INDEX(Finish_table!AR$4:AR$99,MATCH('16 Year_History_Results'!$G192,Finish_table!AS$4:AS$99,0),1))</f>
        <v>#N/A</v>
      </c>
      <c r="R192" s="233" t="e">
        <f>(INDEX(Finish_table!BA$4:BA$99,MATCH('16 Year_History_Results'!$G192,Finish_table!BB$4:BB$99,0),1))</f>
        <v>#N/A</v>
      </c>
      <c r="S192" s="233" t="e">
        <f>(INDEX(Finish_table!BJ$4:BJ$99,MATCH('16 Year_History_Results'!$G192,Finish_table!BK$4:BK$99,0),1))</f>
        <v>#N/A</v>
      </c>
      <c r="T192" s="233" t="e">
        <f>(INDEX(Finish_table!BS$4:BS$99,MATCH('16 Year_History_Results'!$G192,Finish_table!BT$4:BT$99,0),1))</f>
        <v>#N/A</v>
      </c>
      <c r="U192" s="233" t="e">
        <f>(INDEX(Finish_table!CB$4:CB$99,MATCH('16 Year_History_Results'!$G192,Finish_table!CC$4:CC$99,0),1))</f>
        <v>#N/A</v>
      </c>
      <c r="V192" s="233" t="e">
        <f>(INDEX(Finish_table!CK$4:CK$99,MATCH('16 Year_History_Results'!$G192,Finish_table!CL$4:CL$99,0),1))</f>
        <v>#N/A</v>
      </c>
      <c r="W192" s="233" t="e">
        <f>(INDEX(Finish_table!CT$4:CT$99,MATCH('16 Year_History_Results'!$G192,Finish_table!CU$4:CU$99,0),1))</f>
        <v>#N/A</v>
      </c>
      <c r="X192" s="233" t="e">
        <f>(INDEX(Finish_table!DC$4:DC$99,MATCH('16 Year_History_Results'!$G192,Finish_table!DD$4:DD$99,0),1))</f>
        <v>#N/A</v>
      </c>
      <c r="Y192" s="233" t="e">
        <f>(INDEX(Finish_table!DL$4:DL$99,MATCH('16 Year_History_Results'!$G192,Finish_table!DM$4:DM$99,0),1))</f>
        <v>#N/A</v>
      </c>
      <c r="Z192" s="233" t="e">
        <f>(INDEX(Finish_table!DU$4:DU$99,MATCH('16 Year_History_Results'!$G192,Finish_table!DV$4:DV$99,0),1))</f>
        <v>#N/A</v>
      </c>
      <c r="AA192" s="233" t="e">
        <f>(INDEX(Finish_table!ED$4:ED$140,MATCH('16 Year_History_Results'!$G192,Finish_table!EE$4:EE$140,0),1))</f>
        <v>#N/A</v>
      </c>
      <c r="AB192" s="233" t="str">
        <f>(INDEX(Finish_table!EM$4:EM$224,MATCH('16 Year_History_Results'!$G192,Finish_table!EN$4:EN$224,0),1))</f>
        <v>QF</v>
      </c>
      <c r="AC192" s="253" t="str">
        <f>(INDEX(Finish_table!EW$4:EW$224,MATCH('16 Year_History_Results'!$G192,Finish_table!EX$4:EX$224,0),1))</f>
        <v>SF</v>
      </c>
      <c r="AD192" s="2"/>
      <c r="AE192" s="97"/>
      <c r="AG192">
        <f t="shared" si="85"/>
        <v>3937</v>
      </c>
      <c r="AH192" s="110"/>
      <c r="AI192" s="2"/>
      <c r="AJ192" s="146">
        <f>INDEX('2001'!$C$44:$C$140,'16 Year_History_Results'!BZ192)</f>
        <v>0</v>
      </c>
      <c r="AK192" s="2">
        <f>INDEX('2002'!$C$44:$C$140,'16 Year_History_Results'!CA192)</f>
        <v>0</v>
      </c>
      <c r="AL192" s="2">
        <f>INDEX('2003'!$C$44:$C$140,'16 Year_History_Results'!CB192)</f>
        <v>0</v>
      </c>
      <c r="AM192" s="2">
        <f>INDEX('2004'!$C$44:$C$140,'16 Year_History_Results'!CC192)</f>
        <v>0</v>
      </c>
      <c r="AN192" s="2">
        <f>INDEX('2005'!$C$44:$C$140,'16 Year_History_Results'!CD192)</f>
        <v>0</v>
      </c>
      <c r="AO192" s="2">
        <f>INDEX('2006'!$C$44:$C$140,'16 Year_History_Results'!CE192)</f>
        <v>0</v>
      </c>
      <c r="AP192" s="2">
        <f>INDEX('2007'!$C$44:$C$140,'16 Year_History_Results'!CF192)</f>
        <v>0</v>
      </c>
      <c r="AQ192" s="2">
        <f>INDEX('2008'!$C$44:$C$140,'16 Year_History_Results'!CG192)</f>
        <v>0</v>
      </c>
      <c r="AR192" s="2">
        <f>INDEX('2009'!$C$44:$C$140,'16 Year_History_Results'!CH192)</f>
        <v>0</v>
      </c>
      <c r="AS192" s="2">
        <f>INDEX('2010'!$C$44:$C$140,'16 Year_History_Results'!CI192)</f>
        <v>0</v>
      </c>
      <c r="AT192" s="2">
        <f>INDEX('2011'!$C$44:$C$140,'16 Year_History_Results'!CJ192)</f>
        <v>0</v>
      </c>
      <c r="AU192" s="2">
        <f>INDEX('2012'!$C$44:$C$140,'16 Year_History_Results'!CK192)</f>
        <v>0</v>
      </c>
      <c r="AV192" s="2">
        <f>INDEX('2013'!$C$44:$C$140,'16 Year_History_Results'!CL192)</f>
        <v>0</v>
      </c>
      <c r="AW192" s="2">
        <f>INDEX('2014'!$C$52:$C$180,'16 Year_History_Results'!CM192)</f>
        <v>0</v>
      </c>
      <c r="AX192" s="2">
        <f>INDEX('2015'!$E$52:$E$308,'16 Year_History_Results'!CN192)</f>
        <v>0</v>
      </c>
      <c r="AY192" s="147">
        <f>INDEX('2016'!$E$52:$E$308,'16 Year_History_Results'!CO192)</f>
        <v>10</v>
      </c>
      <c r="AZ192" s="2"/>
      <c r="BA192" s="2"/>
      <c r="BB192">
        <f t="shared" si="97"/>
        <v>3937</v>
      </c>
      <c r="BC192" s="110"/>
      <c r="BD192" s="2"/>
      <c r="BE192" s="146">
        <f>INDEX('2001'!$B$44:$B$140,'16 Year_History_Results'!BZ192)</f>
        <v>0</v>
      </c>
      <c r="BF192" s="2">
        <f>INDEX('2002'!$B$44:$B$140,'16 Year_History_Results'!CA192)</f>
        <v>0</v>
      </c>
      <c r="BG192" s="2">
        <f>INDEX('2003'!$B$44:$B$140,'16 Year_History_Results'!CB192)</f>
        <v>0</v>
      </c>
      <c r="BH192" s="2">
        <f>INDEX('2004'!$B$44:$B$140,'16 Year_History_Results'!CC192)</f>
        <v>0</v>
      </c>
      <c r="BI192" s="2">
        <f>INDEX('2005'!$B$44:$B$140,'16 Year_History_Results'!CD192)</f>
        <v>0</v>
      </c>
      <c r="BJ192" s="2">
        <f>INDEX('2006'!$B$44:$B$140,'16 Year_History_Results'!CE192)</f>
        <v>0</v>
      </c>
      <c r="BK192" s="2">
        <f>INDEX('2007'!$B$44:$B$140,'16 Year_History_Results'!CF192)</f>
        <v>0</v>
      </c>
      <c r="BL192" s="2">
        <f>INDEX('2008'!$B$44:$B$140,'16 Year_History_Results'!CG192)</f>
        <v>0</v>
      </c>
      <c r="BM192" s="2">
        <f>INDEX('2009'!$B$44:$B$140,'16 Year_History_Results'!CH192)</f>
        <v>0</v>
      </c>
      <c r="BN192" s="2">
        <f>INDEX('2010'!$B$44:$B$140,'16 Year_History_Results'!CI192)</f>
        <v>0</v>
      </c>
      <c r="BO192" s="2">
        <f>INDEX('2011'!$B$44:$B$140,'16 Year_History_Results'!CJ192)</f>
        <v>0</v>
      </c>
      <c r="BP192" s="2">
        <f>INDEX('2012'!$B$44:$B$140,'16 Year_History_Results'!CK192)</f>
        <v>0</v>
      </c>
      <c r="BQ192" s="2">
        <f>INDEX('2013'!$B$44:$B$140,'16 Year_History_Results'!CL192)</f>
        <v>0</v>
      </c>
      <c r="BR192" s="2">
        <f>INDEX('2014'!$B$52:$B$180,'16 Year_History_Results'!CM192)</f>
        <v>0</v>
      </c>
      <c r="BS192" s="147">
        <f>INDEX('2015'!$B$52:$B$308,'16 Year_History_Results'!CN192)</f>
        <v>0</v>
      </c>
      <c r="BT192" s="147">
        <f>INDEX('2016'!$B$52:$B$308,'16 Year_History_Results'!CO192)</f>
        <v>4</v>
      </c>
      <c r="BW192">
        <f t="shared" si="98"/>
        <v>3937</v>
      </c>
      <c r="BX192" s="110"/>
      <c r="BY192" s="2"/>
      <c r="BZ192" s="146">
        <f>IF(ISNA(MATCH($BW192,'2001'!$A$44:$A$139,0)),97,MATCH($BW192,'2001'!$A$44:$A$139,0))</f>
        <v>97</v>
      </c>
      <c r="CA192" s="2">
        <f>IF(ISNA(MATCH($BW192,'2002'!$A$44:$A$139,0)),97,MATCH($BW192,'2002'!$A$44:$A$139,0))</f>
        <v>97</v>
      </c>
      <c r="CB192" s="2">
        <f>IF(ISNA(MATCH($BW192,'2003'!$A$44:$A$139,0)),97,MATCH($BW192,'2003'!$A$44:$A$139,0))</f>
        <v>97</v>
      </c>
      <c r="CC192" s="2">
        <f>IF(ISNA(MATCH($BW192,'2004'!$A$44:$A$139,0)),97,MATCH($BW192,'2004'!$A$44:$A$139,0))</f>
        <v>97</v>
      </c>
      <c r="CD192" s="2">
        <f>IF(ISNA(MATCH($BW192,'2005'!$A$44:$A$139,0)),97,MATCH($BW192,'2005'!$A$44:$A$139,0))</f>
        <v>97</v>
      </c>
      <c r="CE192" s="2">
        <f>IF(ISNA(MATCH($BW192,'2006'!$A$44:$A$139,0)),97,MATCH($BW192,'2006'!$A$44:$A$139,0))</f>
        <v>97</v>
      </c>
      <c r="CF192" s="2">
        <f>IF(ISNA(MATCH($BW192,'2007'!$A$44:$A$139,0)),97,MATCH($BW192,'2007'!$A$44:$A$139,0))</f>
        <v>97</v>
      </c>
      <c r="CG192" s="2">
        <f>IF(ISNA(MATCH($BW192,'2008'!$A$44:$A$139,0)),97,MATCH($BW192,'2008'!$A$44:$A$139,0))</f>
        <v>97</v>
      </c>
      <c r="CH192" s="2">
        <f>IF(ISNA(MATCH($BW192,'2009'!$A$44:$A$139,0)),97,MATCH($BW192,'2009'!$A$44:$A$139,0))</f>
        <v>97</v>
      </c>
      <c r="CI192" s="2">
        <f>IF(ISNA(MATCH($BW192,'2010'!$A$44:$A$139,0)),97,MATCH($BW192,'2010'!$A$44:$A$139,0))</f>
        <v>97</v>
      </c>
      <c r="CJ192" s="2">
        <f>IF(ISNA(MATCH($BW192,'2011'!$A$44:$A$139,0)),97,MATCH($BW192,'2011'!$A$44:$A$139,0))</f>
        <v>97</v>
      </c>
      <c r="CK192" s="2">
        <f>IF(ISNA(MATCH($BW192,'2012'!$A$44:$A$139,0)),97,MATCH($BW192,'2012'!$A$44:$A$139,0))</f>
        <v>97</v>
      </c>
      <c r="CL192" s="2">
        <f>IF(ISNA(MATCH($BW192,'2013'!$A$44:$A$139,0)),97,MATCH($BW192,'2013'!$A$44:$A$139,0))</f>
        <v>97</v>
      </c>
      <c r="CM192" s="2">
        <f>IF(ISNA(MATCH($BW192,'2014'!$A$52:$A$179,0)),129,MATCH($BW192,'2014'!$A$52:$A$179,0))</f>
        <v>129</v>
      </c>
      <c r="CN192" s="147">
        <f>IF(ISNA(MATCH($BW192,'2015'!$A$52:$A$307,0)),257,MATCH($BW192,'2015'!$A$52:$A$307,0))</f>
        <v>213</v>
      </c>
      <c r="CO192" s="147">
        <f>IF(ISNA(MATCH($BW192,'2016'!$A$52:$A$307,0)),257,MATCH($BW192,'2016'!$A$52:$A$307,0))</f>
        <v>209</v>
      </c>
      <c r="CQ192">
        <f t="shared" si="99"/>
        <v>3937</v>
      </c>
      <c r="CR192" s="281"/>
      <c r="CS192" s="279"/>
      <c r="CT192" s="278">
        <f t="shared" si="100"/>
        <v>0</v>
      </c>
      <c r="CU192" s="279">
        <f t="shared" si="86"/>
        <v>0</v>
      </c>
      <c r="CV192" s="279">
        <f t="shared" si="87"/>
        <v>0</v>
      </c>
      <c r="CW192" s="279">
        <f t="shared" si="88"/>
        <v>0</v>
      </c>
      <c r="CX192" s="279">
        <f t="shared" si="89"/>
        <v>0</v>
      </c>
      <c r="CY192" s="279">
        <f t="shared" si="90"/>
        <v>0</v>
      </c>
      <c r="CZ192" s="279">
        <f t="shared" si="91"/>
        <v>0</v>
      </c>
      <c r="DA192" s="279">
        <f t="shared" si="92"/>
        <v>0</v>
      </c>
      <c r="DB192" s="279">
        <f t="shared" si="93"/>
        <v>0</v>
      </c>
      <c r="DC192" s="279">
        <f t="shared" si="101"/>
        <v>0</v>
      </c>
      <c r="DD192" s="279">
        <f t="shared" si="102"/>
        <v>0</v>
      </c>
      <c r="DE192" s="279">
        <f t="shared" si="103"/>
        <v>0</v>
      </c>
      <c r="DF192" s="279">
        <f t="shared" si="104"/>
        <v>0</v>
      </c>
      <c r="DG192" s="279">
        <f t="shared" si="105"/>
        <v>0</v>
      </c>
      <c r="DH192" s="280">
        <f t="shared" si="122"/>
        <v>0</v>
      </c>
      <c r="DI192" s="280">
        <f t="shared" si="123"/>
        <v>14</v>
      </c>
      <c r="DJ192" s="154">
        <f t="shared" si="94"/>
        <v>515</v>
      </c>
      <c r="DK192" s="279">
        <f t="shared" si="106"/>
        <v>3937</v>
      </c>
      <c r="DL192" s="97"/>
      <c r="DM192" s="154"/>
      <c r="DN192" s="267">
        <f t="shared" si="107"/>
        <v>0</v>
      </c>
      <c r="DO192" s="154">
        <f t="shared" si="108"/>
        <v>0</v>
      </c>
      <c r="DP192" s="154">
        <f t="shared" si="109"/>
        <v>0</v>
      </c>
      <c r="DQ192" s="154">
        <f t="shared" si="110"/>
        <v>0</v>
      </c>
      <c r="DR192" s="154">
        <f t="shared" si="111"/>
        <v>0</v>
      </c>
      <c r="DS192" s="154">
        <f t="shared" si="112"/>
        <v>0</v>
      </c>
      <c r="DT192" s="154">
        <f t="shared" si="113"/>
        <v>0</v>
      </c>
      <c r="DU192" s="154">
        <f t="shared" si="114"/>
        <v>0</v>
      </c>
      <c r="DV192" s="154">
        <f t="shared" si="115"/>
        <v>0</v>
      </c>
      <c r="DW192" s="154">
        <f t="shared" si="116"/>
        <v>0</v>
      </c>
      <c r="DX192" s="154">
        <f t="shared" si="117"/>
        <v>0</v>
      </c>
      <c r="DY192" s="154">
        <f t="shared" si="118"/>
        <v>0</v>
      </c>
      <c r="DZ192" s="154">
        <f t="shared" si="119"/>
        <v>0</v>
      </c>
      <c r="EA192" s="154">
        <f t="shared" si="120"/>
        <v>0</v>
      </c>
      <c r="EB192" s="264">
        <f t="shared" si="124"/>
        <v>0</v>
      </c>
      <c r="EC192" s="264">
        <f t="shared" si="125"/>
        <v>14</v>
      </c>
      <c r="ED192" s="154">
        <f t="shared" si="95"/>
        <v>515</v>
      </c>
    </row>
    <row r="193" spans="2:134" ht="13" thickBot="1" x14ac:dyDescent="0.3">
      <c r="B193" s="131">
        <v>85</v>
      </c>
      <c r="C193" s="50">
        <f t="shared" si="84"/>
        <v>6</v>
      </c>
      <c r="D193" s="50">
        <f t="shared" si="96"/>
        <v>6</v>
      </c>
      <c r="E193" s="97"/>
      <c r="F193" s="2">
        <f t="shared" si="121"/>
        <v>188</v>
      </c>
      <c r="G193" s="487">
        <v>4009</v>
      </c>
      <c r="H193" s="98">
        <f>15- COUNTIF(L193:AC193,"#N/A")</f>
        <v>0</v>
      </c>
      <c r="I193" s="131">
        <f>SUM(AH193:AY193)+SUM(BE193:BT193)</f>
        <v>14</v>
      </c>
      <c r="J193" s="398">
        <f>DI193</f>
        <v>14</v>
      </c>
      <c r="K193" s="456" t="str">
        <f>IF(ISNUMBER(MATCH(G193,'[4]OPR data'!$A$3:$A$2900,0)),"Y","N")</f>
        <v>Y</v>
      </c>
      <c r="L193" s="110"/>
      <c r="M193" s="233"/>
      <c r="N193" s="469" t="e">
        <f>(INDEX(Finish_table!R$4:R$83,MATCH('16 Year_History_Results'!$G193,Finish_table!S$4:S$83,0),1))</f>
        <v>#N/A</v>
      </c>
      <c r="O193" s="233" t="e">
        <f>(INDEX(Finish_table!Z$4:Z$99,MATCH('16 Year_History_Results'!$G193,Finish_table!AA$4:AA$99,0),1))</f>
        <v>#N/A</v>
      </c>
      <c r="P193" s="233" t="e">
        <f>(INDEX(Finish_table!AI$4:AI$99,MATCH('16 Year_History_Results'!$G193,Finish_table!AJ$4:AJ$99,0),1))</f>
        <v>#N/A</v>
      </c>
      <c r="Q193" s="233" t="e">
        <f>(INDEX(Finish_table!AR$4:AR$99,MATCH('16 Year_History_Results'!$G193,Finish_table!AS$4:AS$99,0),1))</f>
        <v>#N/A</v>
      </c>
      <c r="R193" s="233" t="e">
        <f>(INDEX(Finish_table!BA$4:BA$99,MATCH('16 Year_History_Results'!$G193,Finish_table!BB$4:BB$99,0),1))</f>
        <v>#N/A</v>
      </c>
      <c r="S193" s="233" t="e">
        <f>(INDEX(Finish_table!BJ$4:BJ$99,MATCH('16 Year_History_Results'!$G193,Finish_table!BK$4:BK$99,0),1))</f>
        <v>#N/A</v>
      </c>
      <c r="T193" s="233" t="e">
        <f>(INDEX(Finish_table!BS$4:BS$99,MATCH('16 Year_History_Results'!$G193,Finish_table!BT$4:BT$99,0),1))</f>
        <v>#N/A</v>
      </c>
      <c r="U193" s="233" t="e">
        <f>(INDEX(Finish_table!CB$4:CB$99,MATCH('16 Year_History_Results'!$G193,Finish_table!CC$4:CC$99,0),1))</f>
        <v>#N/A</v>
      </c>
      <c r="V193" s="233" t="e">
        <f>(INDEX(Finish_table!CK$4:CK$99,MATCH('16 Year_History_Results'!$G193,Finish_table!CL$4:CL$99,0),1))</f>
        <v>#N/A</v>
      </c>
      <c r="W193" s="233" t="e">
        <f>(INDEX(Finish_table!CT$4:CT$99,MATCH('16 Year_History_Results'!$G193,Finish_table!CU$4:CU$99,0),1))</f>
        <v>#N/A</v>
      </c>
      <c r="X193" s="233" t="e">
        <f>(INDEX(Finish_table!DC$4:DC$99,MATCH('16 Year_History_Results'!$G193,Finish_table!DD$4:DD$99,0),1))</f>
        <v>#N/A</v>
      </c>
      <c r="Y193" s="233" t="e">
        <f>(INDEX(Finish_table!DL$4:DL$99,MATCH('16 Year_History_Results'!$G193,Finish_table!DM$4:DM$99,0),1))</f>
        <v>#N/A</v>
      </c>
      <c r="Z193" s="233" t="e">
        <f>(INDEX(Finish_table!DU$4:DU$99,MATCH('16 Year_History_Results'!$G193,Finish_table!DV$4:DV$99,0),1))</f>
        <v>#N/A</v>
      </c>
      <c r="AA193" s="233" t="e">
        <f>(INDEX(Finish_table!ED$4:ED$140,MATCH('16 Year_History_Results'!$G193,Finish_table!EE$4:EE$140,0),1))</f>
        <v>#N/A</v>
      </c>
      <c r="AB193" s="233" t="e">
        <f>(INDEX(Finish_table!EM$4:EM$224,MATCH('16 Year_History_Results'!$G193,Finish_table!EN$4:EN$224,0),1))</f>
        <v>#N/A</v>
      </c>
      <c r="AC193" s="253" t="str">
        <f>(INDEX(Finish_table!EW$4:EW$224,MATCH('16 Year_History_Results'!$G193,Finish_table!EX$4:EX$224,0),1))</f>
        <v>SF</v>
      </c>
      <c r="AD193" s="2"/>
      <c r="AE193" s="97"/>
      <c r="AG193">
        <f t="shared" si="85"/>
        <v>4009</v>
      </c>
      <c r="AH193" s="110"/>
      <c r="AI193" s="2"/>
      <c r="AJ193" s="146">
        <f>INDEX('2001'!$C$44:$C$140,'16 Year_History_Results'!BZ193)</f>
        <v>0</v>
      </c>
      <c r="AK193" s="2">
        <f>INDEX('2002'!$C$44:$C$140,'16 Year_History_Results'!CA193)</f>
        <v>0</v>
      </c>
      <c r="AL193" s="2">
        <f>INDEX('2003'!$C$44:$C$140,'16 Year_History_Results'!CB193)</f>
        <v>0</v>
      </c>
      <c r="AM193" s="2">
        <f>INDEX('2004'!$C$44:$C$140,'16 Year_History_Results'!CC193)</f>
        <v>0</v>
      </c>
      <c r="AN193" s="2">
        <f>INDEX('2005'!$C$44:$C$140,'16 Year_History_Results'!CD193)</f>
        <v>0</v>
      </c>
      <c r="AO193" s="2">
        <f>INDEX('2006'!$C$44:$C$140,'16 Year_History_Results'!CE193)</f>
        <v>0</v>
      </c>
      <c r="AP193" s="2">
        <f>INDEX('2007'!$C$44:$C$140,'16 Year_History_Results'!CF193)</f>
        <v>0</v>
      </c>
      <c r="AQ193" s="2">
        <f>INDEX('2008'!$C$44:$C$140,'16 Year_History_Results'!CG193)</f>
        <v>0</v>
      </c>
      <c r="AR193" s="2">
        <f>INDEX('2009'!$C$44:$C$140,'16 Year_History_Results'!CH193)</f>
        <v>0</v>
      </c>
      <c r="AS193" s="2">
        <f>INDEX('2010'!$C$44:$C$140,'16 Year_History_Results'!CI193)</f>
        <v>0</v>
      </c>
      <c r="AT193" s="2">
        <f>INDEX('2011'!$C$44:$C$140,'16 Year_History_Results'!CJ193)</f>
        <v>0</v>
      </c>
      <c r="AU193" s="2">
        <f>INDEX('2012'!$C$44:$C$140,'16 Year_History_Results'!CK193)</f>
        <v>0</v>
      </c>
      <c r="AV193" s="2">
        <f>INDEX('2013'!$C$44:$C$140,'16 Year_History_Results'!CL193)</f>
        <v>0</v>
      </c>
      <c r="AW193" s="2">
        <f>INDEX('2014'!$C$52:$C$180,'16 Year_History_Results'!CM193)</f>
        <v>0</v>
      </c>
      <c r="AX193" s="2">
        <f>INDEX('2015'!$E$52:$E$308,'16 Year_History_Results'!CN193)</f>
        <v>0</v>
      </c>
      <c r="AY193" s="147">
        <f>INDEX('2016'!$E$52:$E$308,'16 Year_History_Results'!CO193)</f>
        <v>10</v>
      </c>
      <c r="AZ193" s="2"/>
      <c r="BA193" s="2"/>
      <c r="BB193">
        <f t="shared" si="97"/>
        <v>4009</v>
      </c>
      <c r="BC193" s="110"/>
      <c r="BD193" s="2"/>
      <c r="BE193" s="146">
        <f>INDEX('2001'!$B$44:$B$140,'16 Year_History_Results'!BZ193)</f>
        <v>0</v>
      </c>
      <c r="BF193" s="2">
        <f>INDEX('2002'!$B$44:$B$140,'16 Year_History_Results'!CA193)</f>
        <v>0</v>
      </c>
      <c r="BG193" s="2">
        <f>INDEX('2003'!$B$44:$B$140,'16 Year_History_Results'!CB193)</f>
        <v>0</v>
      </c>
      <c r="BH193" s="2">
        <f>INDEX('2004'!$B$44:$B$140,'16 Year_History_Results'!CC193)</f>
        <v>0</v>
      </c>
      <c r="BI193" s="2">
        <f>INDEX('2005'!$B$44:$B$140,'16 Year_History_Results'!CD193)</f>
        <v>0</v>
      </c>
      <c r="BJ193" s="2">
        <f>INDEX('2006'!$B$44:$B$140,'16 Year_History_Results'!CE193)</f>
        <v>0</v>
      </c>
      <c r="BK193" s="2">
        <f>INDEX('2007'!$B$44:$B$140,'16 Year_History_Results'!CF193)</f>
        <v>0</v>
      </c>
      <c r="BL193" s="2">
        <f>INDEX('2008'!$B$44:$B$140,'16 Year_History_Results'!CG193)</f>
        <v>0</v>
      </c>
      <c r="BM193" s="2">
        <f>INDEX('2009'!$B$44:$B$140,'16 Year_History_Results'!CH193)</f>
        <v>0</v>
      </c>
      <c r="BN193" s="2">
        <f>INDEX('2010'!$B$44:$B$140,'16 Year_History_Results'!CI193)</f>
        <v>0</v>
      </c>
      <c r="BO193" s="2">
        <f>INDEX('2011'!$B$44:$B$140,'16 Year_History_Results'!CJ193)</f>
        <v>0</v>
      </c>
      <c r="BP193" s="2">
        <f>INDEX('2012'!$B$44:$B$140,'16 Year_History_Results'!CK193)</f>
        <v>0</v>
      </c>
      <c r="BQ193" s="2">
        <f>INDEX('2013'!$B$44:$B$140,'16 Year_History_Results'!CL193)</f>
        <v>0</v>
      </c>
      <c r="BR193" s="2">
        <f>INDEX('2014'!$B$52:$B$180,'16 Year_History_Results'!CM193)</f>
        <v>0</v>
      </c>
      <c r="BS193" s="147">
        <f>INDEX('2015'!$B$52:$B$308,'16 Year_History_Results'!CN193)</f>
        <v>0</v>
      </c>
      <c r="BT193" s="147">
        <f>INDEX('2016'!$B$52:$B$308,'16 Year_History_Results'!CO193)</f>
        <v>4</v>
      </c>
      <c r="BW193">
        <f t="shared" si="98"/>
        <v>4009</v>
      </c>
      <c r="BX193" s="110"/>
      <c r="BY193" s="2"/>
      <c r="BZ193" s="146">
        <f>IF(ISNA(MATCH($BW193,'2001'!$A$44:$A$139,0)),97,MATCH($BW193,'2001'!$A$44:$A$139,0))</f>
        <v>97</v>
      </c>
      <c r="CA193" s="2">
        <f>IF(ISNA(MATCH($BW193,'2002'!$A$44:$A$139,0)),97,MATCH($BW193,'2002'!$A$44:$A$139,0))</f>
        <v>97</v>
      </c>
      <c r="CB193" s="2">
        <f>IF(ISNA(MATCH($BW193,'2003'!$A$44:$A$139,0)),97,MATCH($BW193,'2003'!$A$44:$A$139,0))</f>
        <v>97</v>
      </c>
      <c r="CC193" s="2">
        <f>IF(ISNA(MATCH($BW193,'2004'!$A$44:$A$139,0)),97,MATCH($BW193,'2004'!$A$44:$A$139,0))</f>
        <v>97</v>
      </c>
      <c r="CD193" s="2">
        <f>IF(ISNA(MATCH($BW193,'2005'!$A$44:$A$139,0)),97,MATCH($BW193,'2005'!$A$44:$A$139,0))</f>
        <v>97</v>
      </c>
      <c r="CE193" s="2">
        <f>IF(ISNA(MATCH($BW193,'2006'!$A$44:$A$139,0)),97,MATCH($BW193,'2006'!$A$44:$A$139,0))</f>
        <v>97</v>
      </c>
      <c r="CF193" s="2">
        <f>IF(ISNA(MATCH($BW193,'2007'!$A$44:$A$139,0)),97,MATCH($BW193,'2007'!$A$44:$A$139,0))</f>
        <v>97</v>
      </c>
      <c r="CG193" s="2">
        <f>IF(ISNA(MATCH($BW193,'2008'!$A$44:$A$139,0)),97,MATCH($BW193,'2008'!$A$44:$A$139,0))</f>
        <v>97</v>
      </c>
      <c r="CH193" s="2">
        <f>IF(ISNA(MATCH($BW193,'2009'!$A$44:$A$139,0)),97,MATCH($BW193,'2009'!$A$44:$A$139,0))</f>
        <v>97</v>
      </c>
      <c r="CI193" s="2">
        <f>IF(ISNA(MATCH($BW193,'2010'!$A$44:$A$139,0)),97,MATCH($BW193,'2010'!$A$44:$A$139,0))</f>
        <v>97</v>
      </c>
      <c r="CJ193" s="2">
        <f>IF(ISNA(MATCH($BW193,'2011'!$A$44:$A$139,0)),97,MATCH($BW193,'2011'!$A$44:$A$139,0))</f>
        <v>97</v>
      </c>
      <c r="CK193" s="2">
        <f>IF(ISNA(MATCH($BW193,'2012'!$A$44:$A$139,0)),97,MATCH($BW193,'2012'!$A$44:$A$139,0))</f>
        <v>97</v>
      </c>
      <c r="CL193" s="2">
        <f>IF(ISNA(MATCH($BW193,'2013'!$A$44:$A$139,0)),97,MATCH($BW193,'2013'!$A$44:$A$139,0))</f>
        <v>97</v>
      </c>
      <c r="CM193" s="2">
        <f>IF(ISNA(MATCH($BW193,'2014'!$A$52:$A$179,0)),129,MATCH($BW193,'2014'!$A$52:$A$179,0))</f>
        <v>129</v>
      </c>
      <c r="CN193" s="147">
        <f>IF(ISNA(MATCH($BW193,'2015'!$A$52:$A$307,0)),257,MATCH($BW193,'2015'!$A$52:$A$307,0))</f>
        <v>257</v>
      </c>
      <c r="CO193" s="147">
        <f>IF(ISNA(MATCH($BW193,'2016'!$A$52:$A$307,0)),257,MATCH($BW193,'2016'!$A$52:$A$307,0))</f>
        <v>213</v>
      </c>
      <c r="CQ193">
        <f t="shared" si="99"/>
        <v>4009</v>
      </c>
      <c r="CR193" s="281"/>
      <c r="CS193" s="279"/>
      <c r="CT193" s="278">
        <f t="shared" si="100"/>
        <v>0</v>
      </c>
      <c r="CU193" s="279">
        <f t="shared" si="86"/>
        <v>0</v>
      </c>
      <c r="CV193" s="279">
        <f t="shared" si="87"/>
        <v>0</v>
      </c>
      <c r="CW193" s="279">
        <f t="shared" si="88"/>
        <v>0</v>
      </c>
      <c r="CX193" s="279">
        <f t="shared" si="89"/>
        <v>0</v>
      </c>
      <c r="CY193" s="279">
        <f t="shared" si="90"/>
        <v>0</v>
      </c>
      <c r="CZ193" s="279">
        <f t="shared" si="91"/>
        <v>0</v>
      </c>
      <c r="DA193" s="279">
        <f t="shared" si="92"/>
        <v>0</v>
      </c>
      <c r="DB193" s="279">
        <f t="shared" si="93"/>
        <v>0</v>
      </c>
      <c r="DC193" s="279">
        <f t="shared" si="101"/>
        <v>0</v>
      </c>
      <c r="DD193" s="279">
        <f t="shared" si="102"/>
        <v>0</v>
      </c>
      <c r="DE193" s="279">
        <f t="shared" si="103"/>
        <v>0</v>
      </c>
      <c r="DF193" s="279">
        <f t="shared" si="104"/>
        <v>0</v>
      </c>
      <c r="DG193" s="279">
        <f t="shared" si="105"/>
        <v>0</v>
      </c>
      <c r="DH193" s="280">
        <f t="shared" si="122"/>
        <v>0</v>
      </c>
      <c r="DI193" s="280">
        <f t="shared" si="123"/>
        <v>14</v>
      </c>
      <c r="DJ193" s="154">
        <f t="shared" si="94"/>
        <v>515</v>
      </c>
      <c r="DK193" s="279">
        <f t="shared" si="106"/>
        <v>4009</v>
      </c>
      <c r="DL193" s="97"/>
      <c r="DM193" s="154"/>
      <c r="DN193" s="267">
        <f t="shared" si="107"/>
        <v>0</v>
      </c>
      <c r="DO193" s="154">
        <f t="shared" si="108"/>
        <v>0</v>
      </c>
      <c r="DP193" s="154">
        <f t="shared" si="109"/>
        <v>0</v>
      </c>
      <c r="DQ193" s="154">
        <f t="shared" si="110"/>
        <v>0</v>
      </c>
      <c r="DR193" s="154">
        <f t="shared" si="111"/>
        <v>0</v>
      </c>
      <c r="DS193" s="154">
        <f t="shared" si="112"/>
        <v>0</v>
      </c>
      <c r="DT193" s="154">
        <f t="shared" si="113"/>
        <v>0</v>
      </c>
      <c r="DU193" s="154">
        <f t="shared" si="114"/>
        <v>0</v>
      </c>
      <c r="DV193" s="154">
        <f t="shared" si="115"/>
        <v>0</v>
      </c>
      <c r="DW193" s="154">
        <f t="shared" si="116"/>
        <v>0</v>
      </c>
      <c r="DX193" s="154">
        <f t="shared" si="117"/>
        <v>0</v>
      </c>
      <c r="DY193" s="154">
        <f t="shared" si="118"/>
        <v>0</v>
      </c>
      <c r="DZ193" s="154">
        <f t="shared" si="119"/>
        <v>0</v>
      </c>
      <c r="EA193" s="154">
        <f t="shared" si="120"/>
        <v>0</v>
      </c>
      <c r="EB193" s="264">
        <f t="shared" si="124"/>
        <v>0</v>
      </c>
      <c r="EC193" s="264">
        <f t="shared" si="125"/>
        <v>14</v>
      </c>
      <c r="ED193" s="154">
        <f t="shared" si="95"/>
        <v>515</v>
      </c>
    </row>
    <row r="194" spans="2:134" ht="13" thickBot="1" x14ac:dyDescent="0.3">
      <c r="B194" s="142">
        <v>86</v>
      </c>
      <c r="C194" s="50">
        <f t="shared" si="84"/>
        <v>1</v>
      </c>
      <c r="D194" s="50">
        <f t="shared" si="96"/>
        <v>0</v>
      </c>
      <c r="E194" s="97"/>
      <c r="F194" s="2">
        <f t="shared" si="121"/>
        <v>189</v>
      </c>
      <c r="G194" s="487">
        <v>1723</v>
      </c>
      <c r="H194" s="98">
        <f>15- COUNTIF(L194:AC194,"#N/A")</f>
        <v>0</v>
      </c>
      <c r="I194" s="131">
        <f>SUM(AH194:AY194)+SUM(BE194:BT194)</f>
        <v>21</v>
      </c>
      <c r="J194" s="398">
        <f>DI194</f>
        <v>13.9986</v>
      </c>
      <c r="K194" s="456" t="str">
        <f>IF(ISNUMBER(MATCH(G194,'[4]OPR data'!$A$3:$A$2900,0)),"Y","N")</f>
        <v>Y</v>
      </c>
      <c r="L194" s="110"/>
      <c r="M194" s="233"/>
      <c r="N194" s="469" t="e">
        <f>(INDEX(Finish_table!R$4:R$83,MATCH('16 Year_History_Results'!$G194,Finish_table!S$4:S$83,0),1))</f>
        <v>#N/A</v>
      </c>
      <c r="O194" s="233" t="e">
        <f>(INDEX(Finish_table!Z$4:Z$99,MATCH('16 Year_History_Results'!$G194,Finish_table!AA$4:AA$99,0),1))</f>
        <v>#N/A</v>
      </c>
      <c r="P194" s="233" t="e">
        <f>(INDEX(Finish_table!AI$4:AI$99,MATCH('16 Year_History_Results'!$G194,Finish_table!AJ$4:AJ$99,0),1))</f>
        <v>#N/A</v>
      </c>
      <c r="Q194" s="233" t="e">
        <f>(INDEX(Finish_table!AR$4:AR$99,MATCH('16 Year_History_Results'!$G194,Finish_table!AS$4:AS$99,0),1))</f>
        <v>#N/A</v>
      </c>
      <c r="R194" s="233" t="e">
        <f>(INDEX(Finish_table!BA$4:BA$99,MATCH('16 Year_History_Results'!$G194,Finish_table!BB$4:BB$99,0),1))</f>
        <v>#N/A</v>
      </c>
      <c r="S194" s="233" t="e">
        <f>(INDEX(Finish_table!BJ$4:BJ$99,MATCH('16 Year_History_Results'!$G194,Finish_table!BK$4:BK$99,0),1))</f>
        <v>#N/A</v>
      </c>
      <c r="T194" s="233" t="e">
        <f>(INDEX(Finish_table!BS$4:BS$99,MATCH('16 Year_History_Results'!$G194,Finish_table!BT$4:BT$99,0),1))</f>
        <v>#N/A</v>
      </c>
      <c r="U194" s="233" t="e">
        <f>(INDEX(Finish_table!CB$4:CB$99,MATCH('16 Year_History_Results'!$G194,Finish_table!CC$4:CC$99,0),1))</f>
        <v>#N/A</v>
      </c>
      <c r="V194" s="233" t="e">
        <f>(INDEX(Finish_table!CK$4:CK$99,MATCH('16 Year_History_Results'!$G194,Finish_table!CL$4:CL$99,0),1))</f>
        <v>#N/A</v>
      </c>
      <c r="W194" s="233" t="e">
        <f>(INDEX(Finish_table!CT$4:CT$99,MATCH('16 Year_History_Results'!$G194,Finish_table!CU$4:CU$99,0),1))</f>
        <v>#N/A</v>
      </c>
      <c r="X194" s="233" t="e">
        <f>(INDEX(Finish_table!DC$4:DC$99,MATCH('16 Year_History_Results'!$G194,Finish_table!DD$4:DD$99,0),1))</f>
        <v>#N/A</v>
      </c>
      <c r="Y194" s="233" t="e">
        <f>(INDEX(Finish_table!DL$4:DL$99,MATCH('16 Year_History_Results'!$G194,Finish_table!DM$4:DM$99,0),1))</f>
        <v>#N/A</v>
      </c>
      <c r="Z194" s="233" t="e">
        <f>(INDEX(Finish_table!DU$4:DU$99,MATCH('16 Year_History_Results'!$G194,Finish_table!DV$4:DV$99,0),1))</f>
        <v>#N/A</v>
      </c>
      <c r="AA194" s="233" t="e">
        <f>(INDEX(Finish_table!ED$4:ED$140,MATCH('16 Year_History_Results'!$G194,Finish_table!EE$4:EE$140,0),1))</f>
        <v>#N/A</v>
      </c>
      <c r="AB194" s="233" t="str">
        <f>(INDEX(Finish_table!EM$4:EM$224,MATCH('16 Year_History_Results'!$G194,Finish_table!EN$4:EN$224,0),1))</f>
        <v>SF</v>
      </c>
      <c r="AC194" s="253" t="e">
        <f>(INDEX(Finish_table!EW$4:EW$224,MATCH('16 Year_History_Results'!$G194,Finish_table!EX$4:EX$224,0),1))</f>
        <v>#N/A</v>
      </c>
      <c r="AD194" s="2"/>
      <c r="AE194" s="97"/>
      <c r="AG194">
        <f t="shared" si="85"/>
        <v>1723</v>
      </c>
      <c r="AH194" s="110"/>
      <c r="AI194" s="2"/>
      <c r="AJ194" s="146">
        <f>INDEX('2001'!$C$44:$C$140,'16 Year_History_Results'!BZ194)</f>
        <v>0</v>
      </c>
      <c r="AK194" s="2">
        <f>INDEX('2002'!$C$44:$C$140,'16 Year_History_Results'!CA194)</f>
        <v>0</v>
      </c>
      <c r="AL194" s="2">
        <f>INDEX('2003'!$C$44:$C$140,'16 Year_History_Results'!CB194)</f>
        <v>0</v>
      </c>
      <c r="AM194" s="2">
        <f>INDEX('2004'!$C$44:$C$140,'16 Year_History_Results'!CC194)</f>
        <v>0</v>
      </c>
      <c r="AN194" s="2">
        <f>INDEX('2005'!$C$44:$C$140,'16 Year_History_Results'!CD194)</f>
        <v>0</v>
      </c>
      <c r="AO194" s="2">
        <f>INDEX('2006'!$C$44:$C$140,'16 Year_History_Results'!CE194)</f>
        <v>0</v>
      </c>
      <c r="AP194" s="2">
        <f>INDEX('2007'!$C$44:$C$140,'16 Year_History_Results'!CF194)</f>
        <v>0</v>
      </c>
      <c r="AQ194" s="2">
        <f>INDEX('2008'!$C$44:$C$140,'16 Year_History_Results'!CG194)</f>
        <v>0</v>
      </c>
      <c r="AR194" s="2">
        <f>INDEX('2009'!$C$44:$C$140,'16 Year_History_Results'!CH194)</f>
        <v>0</v>
      </c>
      <c r="AS194" s="2">
        <f>INDEX('2010'!$C$44:$C$140,'16 Year_History_Results'!CI194)</f>
        <v>0</v>
      </c>
      <c r="AT194" s="2">
        <f>INDEX('2011'!$C$44:$C$140,'16 Year_History_Results'!CJ194)</f>
        <v>0</v>
      </c>
      <c r="AU194" s="2">
        <f>INDEX('2012'!$C$44:$C$140,'16 Year_History_Results'!CK194)</f>
        <v>0</v>
      </c>
      <c r="AV194" s="2">
        <f>INDEX('2013'!$C$44:$C$140,'16 Year_History_Results'!CL194)</f>
        <v>0</v>
      </c>
      <c r="AW194" s="2">
        <f>INDEX('2014'!$C$52:$C$180,'16 Year_History_Results'!CM194)</f>
        <v>0</v>
      </c>
      <c r="AX194" s="2">
        <f>INDEX('2015'!$E$52:$E$308,'16 Year_History_Results'!CN194)</f>
        <v>10</v>
      </c>
      <c r="AY194" s="147">
        <f>INDEX('2016'!$E$52:$E$308,'16 Year_History_Results'!CO194)</f>
        <v>0</v>
      </c>
      <c r="AZ194" s="2"/>
      <c r="BA194" s="2"/>
      <c r="BB194">
        <f t="shared" si="97"/>
        <v>1723</v>
      </c>
      <c r="BC194" s="110"/>
      <c r="BD194" s="2"/>
      <c r="BE194" s="146">
        <f>INDEX('2001'!$B$44:$B$140,'16 Year_History_Results'!BZ194)</f>
        <v>0</v>
      </c>
      <c r="BF194" s="2">
        <f>INDEX('2002'!$B$44:$B$140,'16 Year_History_Results'!CA194)</f>
        <v>0</v>
      </c>
      <c r="BG194" s="2">
        <f>INDEX('2003'!$B$44:$B$140,'16 Year_History_Results'!CB194)</f>
        <v>0</v>
      </c>
      <c r="BH194" s="2">
        <f>INDEX('2004'!$B$44:$B$140,'16 Year_History_Results'!CC194)</f>
        <v>0</v>
      </c>
      <c r="BI194" s="2">
        <f>INDEX('2005'!$B$44:$B$140,'16 Year_History_Results'!CD194)</f>
        <v>0</v>
      </c>
      <c r="BJ194" s="2">
        <f>INDEX('2006'!$B$44:$B$140,'16 Year_History_Results'!CE194)</f>
        <v>0</v>
      </c>
      <c r="BK194" s="2">
        <f>INDEX('2007'!$B$44:$B$140,'16 Year_History_Results'!CF194)</f>
        <v>0</v>
      </c>
      <c r="BL194" s="2">
        <f>INDEX('2008'!$B$44:$B$140,'16 Year_History_Results'!CG194)</f>
        <v>0</v>
      </c>
      <c r="BM194" s="2">
        <f>INDEX('2009'!$B$44:$B$140,'16 Year_History_Results'!CH194)</f>
        <v>0</v>
      </c>
      <c r="BN194" s="2">
        <f>INDEX('2010'!$B$44:$B$140,'16 Year_History_Results'!CI194)</f>
        <v>0</v>
      </c>
      <c r="BO194" s="2">
        <f>INDEX('2011'!$B$44:$B$140,'16 Year_History_Results'!CJ194)</f>
        <v>0</v>
      </c>
      <c r="BP194" s="2">
        <f>INDEX('2012'!$B$44:$B$140,'16 Year_History_Results'!CK194)</f>
        <v>0</v>
      </c>
      <c r="BQ194" s="2">
        <f>INDEX('2013'!$B$44:$B$140,'16 Year_History_Results'!CL194)</f>
        <v>0</v>
      </c>
      <c r="BR194" s="2">
        <f>INDEX('2014'!$B$52:$B$180,'16 Year_History_Results'!CM194)</f>
        <v>0</v>
      </c>
      <c r="BS194" s="147">
        <f>INDEX('2015'!$B$52:$B$308,'16 Year_History_Results'!CN194)</f>
        <v>11</v>
      </c>
      <c r="BT194" s="147">
        <f>INDEX('2016'!$B$52:$B$308,'16 Year_History_Results'!CO194)</f>
        <v>0</v>
      </c>
      <c r="BW194">
        <f t="shared" si="98"/>
        <v>1723</v>
      </c>
      <c r="BX194" s="110"/>
      <c r="BY194" s="2"/>
      <c r="BZ194" s="146">
        <f>IF(ISNA(MATCH($BW194,'2001'!$A$44:$A$139,0)),97,MATCH($BW194,'2001'!$A$44:$A$139,0))</f>
        <v>97</v>
      </c>
      <c r="CA194" s="2">
        <f>IF(ISNA(MATCH($BW194,'2002'!$A$44:$A$139,0)),97,MATCH($BW194,'2002'!$A$44:$A$139,0))</f>
        <v>97</v>
      </c>
      <c r="CB194" s="2">
        <f>IF(ISNA(MATCH($BW194,'2003'!$A$44:$A$139,0)),97,MATCH($BW194,'2003'!$A$44:$A$139,0))</f>
        <v>97</v>
      </c>
      <c r="CC194" s="2">
        <f>IF(ISNA(MATCH($BW194,'2004'!$A$44:$A$139,0)),97,MATCH($BW194,'2004'!$A$44:$A$139,0))</f>
        <v>97</v>
      </c>
      <c r="CD194" s="2">
        <f>IF(ISNA(MATCH($BW194,'2005'!$A$44:$A$139,0)),97,MATCH($BW194,'2005'!$A$44:$A$139,0))</f>
        <v>97</v>
      </c>
      <c r="CE194" s="2">
        <f>IF(ISNA(MATCH($BW194,'2006'!$A$44:$A$139,0)),97,MATCH($BW194,'2006'!$A$44:$A$139,0))</f>
        <v>97</v>
      </c>
      <c r="CF194" s="2">
        <f>IF(ISNA(MATCH($BW194,'2007'!$A$44:$A$139,0)),97,MATCH($BW194,'2007'!$A$44:$A$139,0))</f>
        <v>97</v>
      </c>
      <c r="CG194" s="2">
        <f>IF(ISNA(MATCH($BW194,'2008'!$A$44:$A$139,0)),97,MATCH($BW194,'2008'!$A$44:$A$139,0))</f>
        <v>97</v>
      </c>
      <c r="CH194" s="2">
        <f>IF(ISNA(MATCH($BW194,'2009'!$A$44:$A$139,0)),97,MATCH($BW194,'2009'!$A$44:$A$139,0))</f>
        <v>97</v>
      </c>
      <c r="CI194" s="2">
        <f>IF(ISNA(MATCH($BW194,'2010'!$A$44:$A$139,0)),97,MATCH($BW194,'2010'!$A$44:$A$139,0))</f>
        <v>97</v>
      </c>
      <c r="CJ194" s="2">
        <f>IF(ISNA(MATCH($BW194,'2011'!$A$44:$A$139,0)),97,MATCH($BW194,'2011'!$A$44:$A$139,0))</f>
        <v>97</v>
      </c>
      <c r="CK194" s="2">
        <f>IF(ISNA(MATCH($BW194,'2012'!$A$44:$A$139,0)),97,MATCH($BW194,'2012'!$A$44:$A$139,0))</f>
        <v>97</v>
      </c>
      <c r="CL194" s="2">
        <f>IF(ISNA(MATCH($BW194,'2013'!$A$44:$A$139,0)),97,MATCH($BW194,'2013'!$A$44:$A$139,0))</f>
        <v>97</v>
      </c>
      <c r="CM194" s="2">
        <f>IF(ISNA(MATCH($BW194,'2014'!$A$52:$A$179,0)),129,MATCH($BW194,'2014'!$A$52:$A$179,0))</f>
        <v>129</v>
      </c>
      <c r="CN194" s="147">
        <f>IF(ISNA(MATCH($BW194,'2015'!$A$52:$A$307,0)),257,MATCH($BW194,'2015'!$A$52:$A$307,0))</f>
        <v>124</v>
      </c>
      <c r="CO194" s="147">
        <f>IF(ISNA(MATCH($BW194,'2016'!$A$52:$A$307,0)),257,MATCH($BW194,'2016'!$A$52:$A$307,0))</f>
        <v>257</v>
      </c>
      <c r="CQ194">
        <f t="shared" si="99"/>
        <v>1723</v>
      </c>
      <c r="CR194" s="281"/>
      <c r="CS194" s="279"/>
      <c r="CT194" s="278">
        <f t="shared" si="100"/>
        <v>0</v>
      </c>
      <c r="CU194" s="279">
        <f t="shared" si="86"/>
        <v>0</v>
      </c>
      <c r="CV194" s="279">
        <f t="shared" si="87"/>
        <v>0</v>
      </c>
      <c r="CW194" s="279">
        <f t="shared" si="88"/>
        <v>0</v>
      </c>
      <c r="CX194" s="279">
        <f t="shared" si="89"/>
        <v>0</v>
      </c>
      <c r="CY194" s="279">
        <f t="shared" si="90"/>
        <v>0</v>
      </c>
      <c r="CZ194" s="279">
        <f t="shared" si="91"/>
        <v>0</v>
      </c>
      <c r="DA194" s="279">
        <f t="shared" si="92"/>
        <v>0</v>
      </c>
      <c r="DB194" s="279">
        <f t="shared" si="93"/>
        <v>0</v>
      </c>
      <c r="DC194" s="279">
        <f t="shared" si="101"/>
        <v>0</v>
      </c>
      <c r="DD194" s="279">
        <f t="shared" si="102"/>
        <v>0</v>
      </c>
      <c r="DE194" s="279">
        <f t="shared" si="103"/>
        <v>0</v>
      </c>
      <c r="DF194" s="279">
        <f t="shared" si="104"/>
        <v>0</v>
      </c>
      <c r="DG194" s="279">
        <f t="shared" si="105"/>
        <v>0</v>
      </c>
      <c r="DH194" s="280">
        <f t="shared" si="122"/>
        <v>21</v>
      </c>
      <c r="DI194" s="280">
        <f t="shared" si="123"/>
        <v>13.9986</v>
      </c>
      <c r="DJ194" s="154">
        <f t="shared" si="94"/>
        <v>118</v>
      </c>
      <c r="DK194" s="279">
        <f t="shared" si="106"/>
        <v>1723</v>
      </c>
      <c r="DL194" s="97"/>
      <c r="DM194" s="154"/>
      <c r="DN194" s="267">
        <f t="shared" si="107"/>
        <v>0</v>
      </c>
      <c r="DO194" s="154">
        <f t="shared" si="108"/>
        <v>0</v>
      </c>
      <c r="DP194" s="154">
        <f t="shared" si="109"/>
        <v>0</v>
      </c>
      <c r="DQ194" s="154">
        <f t="shared" si="110"/>
        <v>0</v>
      </c>
      <c r="DR194" s="154">
        <f t="shared" si="111"/>
        <v>0</v>
      </c>
      <c r="DS194" s="154">
        <f t="shared" si="112"/>
        <v>0</v>
      </c>
      <c r="DT194" s="154">
        <f t="shared" si="113"/>
        <v>0</v>
      </c>
      <c r="DU194" s="154">
        <f t="shared" si="114"/>
        <v>0</v>
      </c>
      <c r="DV194" s="154">
        <f t="shared" si="115"/>
        <v>0</v>
      </c>
      <c r="DW194" s="154">
        <f t="shared" si="116"/>
        <v>0</v>
      </c>
      <c r="DX194" s="154">
        <f t="shared" si="117"/>
        <v>0</v>
      </c>
      <c r="DY194" s="154">
        <f t="shared" si="118"/>
        <v>0</v>
      </c>
      <c r="DZ194" s="154">
        <f t="shared" si="119"/>
        <v>0</v>
      </c>
      <c r="EA194" s="154">
        <f t="shared" si="120"/>
        <v>0</v>
      </c>
      <c r="EB194" s="264">
        <f t="shared" si="124"/>
        <v>21</v>
      </c>
      <c r="EC194" s="264">
        <f t="shared" si="125"/>
        <v>21</v>
      </c>
      <c r="ED194" s="154">
        <f t="shared" si="95"/>
        <v>313</v>
      </c>
    </row>
    <row r="195" spans="2:134" ht="13" thickBot="1" x14ac:dyDescent="0.3">
      <c r="B195" s="131">
        <v>86</v>
      </c>
      <c r="C195" s="50">
        <f t="shared" si="84"/>
        <v>2</v>
      </c>
      <c r="D195" s="50">
        <f t="shared" si="96"/>
        <v>2</v>
      </c>
      <c r="E195" s="97"/>
      <c r="F195" s="2">
        <f t="shared" si="121"/>
        <v>190</v>
      </c>
      <c r="G195" s="207">
        <v>3255</v>
      </c>
      <c r="H195" s="98">
        <f>15- COUNTIF(L195:AC195,"#N/A")</f>
        <v>0</v>
      </c>
      <c r="I195" s="131">
        <f>SUM(AH195:AY195)+SUM(BE195:BT195)</f>
        <v>21</v>
      </c>
      <c r="J195" s="398">
        <f>DI195</f>
        <v>13.9986</v>
      </c>
      <c r="K195" s="456" t="str">
        <f>IF(ISNUMBER(MATCH(G195,'[4]OPR data'!$A$3:$A$2900,0)),"Y","N")</f>
        <v>Y</v>
      </c>
      <c r="L195" s="110"/>
      <c r="M195" s="233"/>
      <c r="N195" s="469" t="e">
        <f>(INDEX(Finish_table!R$4:R$83,MATCH('16 Year_History_Results'!$G195,Finish_table!S$4:S$83,0),1))</f>
        <v>#N/A</v>
      </c>
      <c r="O195" s="233" t="e">
        <f>(INDEX(Finish_table!Z$4:Z$99,MATCH('16 Year_History_Results'!$G195,Finish_table!AA$4:AA$99,0),1))</f>
        <v>#N/A</v>
      </c>
      <c r="P195" s="233" t="e">
        <f>(INDEX(Finish_table!AI$4:AI$99,MATCH('16 Year_History_Results'!$G195,Finish_table!AJ$4:AJ$99,0),1))</f>
        <v>#N/A</v>
      </c>
      <c r="Q195" s="233" t="e">
        <f>(INDEX(Finish_table!AR$4:AR$99,MATCH('16 Year_History_Results'!$G195,Finish_table!AS$4:AS$99,0),1))</f>
        <v>#N/A</v>
      </c>
      <c r="R195" s="233" t="e">
        <f>(INDEX(Finish_table!BA$4:BA$99,MATCH('16 Year_History_Results'!$G195,Finish_table!BB$4:BB$99,0),1))</f>
        <v>#N/A</v>
      </c>
      <c r="S195" s="233" t="e">
        <f>(INDEX(Finish_table!BJ$4:BJ$99,MATCH('16 Year_History_Results'!$G195,Finish_table!BK$4:BK$99,0),1))</f>
        <v>#N/A</v>
      </c>
      <c r="T195" s="233" t="e">
        <f>(INDEX(Finish_table!BS$4:BS$99,MATCH('16 Year_History_Results'!$G195,Finish_table!BT$4:BT$99,0),1))</f>
        <v>#N/A</v>
      </c>
      <c r="U195" s="233" t="e">
        <f>(INDEX(Finish_table!CB$4:CB$99,MATCH('16 Year_History_Results'!$G195,Finish_table!CC$4:CC$99,0),1))</f>
        <v>#N/A</v>
      </c>
      <c r="V195" s="233" t="e">
        <f>(INDEX(Finish_table!CK$4:CK$99,MATCH('16 Year_History_Results'!$G195,Finish_table!CL$4:CL$99,0),1))</f>
        <v>#N/A</v>
      </c>
      <c r="W195" s="233" t="e">
        <f>(INDEX(Finish_table!CT$4:CT$99,MATCH('16 Year_History_Results'!$G195,Finish_table!CU$4:CU$99,0),1))</f>
        <v>#N/A</v>
      </c>
      <c r="X195" s="233" t="e">
        <f>(INDEX(Finish_table!DC$4:DC$99,MATCH('16 Year_History_Results'!$G195,Finish_table!DD$4:DD$99,0),1))</f>
        <v>#N/A</v>
      </c>
      <c r="Y195" s="233" t="e">
        <f>(INDEX(Finish_table!DL$4:DL$99,MATCH('16 Year_History_Results'!$G195,Finish_table!DM$4:DM$99,0),1))</f>
        <v>#N/A</v>
      </c>
      <c r="Z195" s="233" t="e">
        <f>(INDEX(Finish_table!DU$4:DU$99,MATCH('16 Year_History_Results'!$G195,Finish_table!DV$4:DV$99,0),1))</f>
        <v>#N/A</v>
      </c>
      <c r="AA195" s="233" t="e">
        <f>(INDEX(Finish_table!ED$4:ED$140,MATCH('16 Year_History_Results'!$G195,Finish_table!EE$4:EE$140,0),1))</f>
        <v>#N/A</v>
      </c>
      <c r="AB195" s="233" t="str">
        <f>(INDEX(Finish_table!EM$4:EM$224,MATCH('16 Year_History_Results'!$G195,Finish_table!EN$4:EN$224,0),1))</f>
        <v>SF</v>
      </c>
      <c r="AC195" s="253" t="e">
        <f>(INDEX(Finish_table!EW$4:EW$224,MATCH('16 Year_History_Results'!$G195,Finish_table!EX$4:EX$224,0),1))</f>
        <v>#N/A</v>
      </c>
      <c r="AD195" s="2"/>
      <c r="AE195" s="97"/>
      <c r="AG195">
        <f t="shared" si="85"/>
        <v>3255</v>
      </c>
      <c r="AH195" s="110"/>
      <c r="AI195" s="2"/>
      <c r="AJ195" s="146">
        <f>INDEX('2001'!$C$44:$C$140,'16 Year_History_Results'!BZ195)</f>
        <v>0</v>
      </c>
      <c r="AK195" s="2">
        <f>INDEX('2002'!$C$44:$C$140,'16 Year_History_Results'!CA195)</f>
        <v>0</v>
      </c>
      <c r="AL195" s="2">
        <f>INDEX('2003'!$C$44:$C$140,'16 Year_History_Results'!CB195)</f>
        <v>0</v>
      </c>
      <c r="AM195" s="2">
        <f>INDEX('2004'!$C$44:$C$140,'16 Year_History_Results'!CC195)</f>
        <v>0</v>
      </c>
      <c r="AN195" s="2">
        <f>INDEX('2005'!$C$44:$C$140,'16 Year_History_Results'!CD195)</f>
        <v>0</v>
      </c>
      <c r="AO195" s="2">
        <f>INDEX('2006'!$C$44:$C$140,'16 Year_History_Results'!CE195)</f>
        <v>0</v>
      </c>
      <c r="AP195" s="2">
        <f>INDEX('2007'!$C$44:$C$140,'16 Year_History_Results'!CF195)</f>
        <v>0</v>
      </c>
      <c r="AQ195" s="2">
        <f>INDEX('2008'!$C$44:$C$140,'16 Year_History_Results'!CG195)</f>
        <v>0</v>
      </c>
      <c r="AR195" s="2">
        <f>INDEX('2009'!$C$44:$C$140,'16 Year_History_Results'!CH195)</f>
        <v>0</v>
      </c>
      <c r="AS195" s="2">
        <f>INDEX('2010'!$C$44:$C$140,'16 Year_History_Results'!CI195)</f>
        <v>0</v>
      </c>
      <c r="AT195" s="2">
        <f>INDEX('2011'!$C$44:$C$140,'16 Year_History_Results'!CJ195)</f>
        <v>0</v>
      </c>
      <c r="AU195" s="2">
        <f>INDEX('2012'!$C$44:$C$140,'16 Year_History_Results'!CK195)</f>
        <v>0</v>
      </c>
      <c r="AV195" s="2">
        <f>INDEX('2013'!$C$44:$C$140,'16 Year_History_Results'!CL195)</f>
        <v>0</v>
      </c>
      <c r="AW195" s="2">
        <f>INDEX('2014'!$C$52:$C$180,'16 Year_History_Results'!CM195)</f>
        <v>0</v>
      </c>
      <c r="AX195" s="2">
        <f>INDEX('2015'!$E$52:$E$308,'16 Year_History_Results'!CN195)</f>
        <v>10</v>
      </c>
      <c r="AY195" s="147">
        <f>INDEX('2016'!$E$52:$E$308,'16 Year_History_Results'!CO195)</f>
        <v>0</v>
      </c>
      <c r="AZ195" s="2"/>
      <c r="BA195" s="2"/>
      <c r="BB195">
        <f t="shared" si="97"/>
        <v>3255</v>
      </c>
      <c r="BC195" s="110"/>
      <c r="BD195" s="2"/>
      <c r="BE195" s="146">
        <f>INDEX('2001'!$B$44:$B$140,'16 Year_History_Results'!BZ195)</f>
        <v>0</v>
      </c>
      <c r="BF195" s="2">
        <f>INDEX('2002'!$B$44:$B$140,'16 Year_History_Results'!CA195)</f>
        <v>0</v>
      </c>
      <c r="BG195" s="2">
        <f>INDEX('2003'!$B$44:$B$140,'16 Year_History_Results'!CB195)</f>
        <v>0</v>
      </c>
      <c r="BH195" s="2">
        <f>INDEX('2004'!$B$44:$B$140,'16 Year_History_Results'!CC195)</f>
        <v>0</v>
      </c>
      <c r="BI195" s="2">
        <f>INDEX('2005'!$B$44:$B$140,'16 Year_History_Results'!CD195)</f>
        <v>0</v>
      </c>
      <c r="BJ195" s="2">
        <f>INDEX('2006'!$B$44:$B$140,'16 Year_History_Results'!CE195)</f>
        <v>0</v>
      </c>
      <c r="BK195" s="2">
        <f>INDEX('2007'!$B$44:$B$140,'16 Year_History_Results'!CF195)</f>
        <v>0</v>
      </c>
      <c r="BL195" s="2">
        <f>INDEX('2008'!$B$44:$B$140,'16 Year_History_Results'!CG195)</f>
        <v>0</v>
      </c>
      <c r="BM195" s="2">
        <f>INDEX('2009'!$B$44:$B$140,'16 Year_History_Results'!CH195)</f>
        <v>0</v>
      </c>
      <c r="BN195" s="2">
        <f>INDEX('2010'!$B$44:$B$140,'16 Year_History_Results'!CI195)</f>
        <v>0</v>
      </c>
      <c r="BO195" s="2">
        <f>INDEX('2011'!$B$44:$B$140,'16 Year_History_Results'!CJ195)</f>
        <v>0</v>
      </c>
      <c r="BP195" s="2">
        <f>INDEX('2012'!$B$44:$B$140,'16 Year_History_Results'!CK195)</f>
        <v>0</v>
      </c>
      <c r="BQ195" s="2">
        <f>INDEX('2013'!$B$44:$B$140,'16 Year_History_Results'!CL195)</f>
        <v>0</v>
      </c>
      <c r="BR195" s="2">
        <f>INDEX('2014'!$B$52:$B$180,'16 Year_History_Results'!CM195)</f>
        <v>0</v>
      </c>
      <c r="BS195" s="147">
        <f>INDEX('2015'!$B$52:$B$308,'16 Year_History_Results'!CN195)</f>
        <v>11</v>
      </c>
      <c r="BT195" s="147">
        <f>INDEX('2016'!$B$52:$B$308,'16 Year_History_Results'!CO195)</f>
        <v>0</v>
      </c>
      <c r="BW195">
        <f t="shared" si="98"/>
        <v>3255</v>
      </c>
      <c r="BX195" s="110"/>
      <c r="BY195" s="2"/>
      <c r="BZ195" s="146">
        <f>IF(ISNA(MATCH($BW195,'2001'!$A$44:$A$139,0)),97,MATCH($BW195,'2001'!$A$44:$A$139,0))</f>
        <v>97</v>
      </c>
      <c r="CA195" s="2">
        <f>IF(ISNA(MATCH($BW195,'2002'!$A$44:$A$139,0)),97,MATCH($BW195,'2002'!$A$44:$A$139,0))</f>
        <v>97</v>
      </c>
      <c r="CB195" s="2">
        <f>IF(ISNA(MATCH($BW195,'2003'!$A$44:$A$139,0)),97,MATCH($BW195,'2003'!$A$44:$A$139,0))</f>
        <v>97</v>
      </c>
      <c r="CC195" s="2">
        <f>IF(ISNA(MATCH($BW195,'2004'!$A$44:$A$139,0)),97,MATCH($BW195,'2004'!$A$44:$A$139,0))</f>
        <v>97</v>
      </c>
      <c r="CD195" s="2">
        <f>IF(ISNA(MATCH($BW195,'2005'!$A$44:$A$139,0)),97,MATCH($BW195,'2005'!$A$44:$A$139,0))</f>
        <v>97</v>
      </c>
      <c r="CE195" s="2">
        <f>IF(ISNA(MATCH($BW195,'2006'!$A$44:$A$139,0)),97,MATCH($BW195,'2006'!$A$44:$A$139,0))</f>
        <v>97</v>
      </c>
      <c r="CF195" s="2">
        <f>IF(ISNA(MATCH($BW195,'2007'!$A$44:$A$139,0)),97,MATCH($BW195,'2007'!$A$44:$A$139,0))</f>
        <v>97</v>
      </c>
      <c r="CG195" s="2">
        <f>IF(ISNA(MATCH($BW195,'2008'!$A$44:$A$139,0)),97,MATCH($BW195,'2008'!$A$44:$A$139,0))</f>
        <v>97</v>
      </c>
      <c r="CH195" s="2">
        <f>IF(ISNA(MATCH($BW195,'2009'!$A$44:$A$139,0)),97,MATCH($BW195,'2009'!$A$44:$A$139,0))</f>
        <v>97</v>
      </c>
      <c r="CI195" s="2">
        <f>IF(ISNA(MATCH($BW195,'2010'!$A$44:$A$139,0)),97,MATCH($BW195,'2010'!$A$44:$A$139,0))</f>
        <v>97</v>
      </c>
      <c r="CJ195" s="2">
        <f>IF(ISNA(MATCH($BW195,'2011'!$A$44:$A$139,0)),97,MATCH($BW195,'2011'!$A$44:$A$139,0))</f>
        <v>97</v>
      </c>
      <c r="CK195" s="2">
        <f>IF(ISNA(MATCH($BW195,'2012'!$A$44:$A$139,0)),97,MATCH($BW195,'2012'!$A$44:$A$139,0))</f>
        <v>97</v>
      </c>
      <c r="CL195" s="2">
        <f>IF(ISNA(MATCH($BW195,'2013'!$A$44:$A$139,0)),97,MATCH($BW195,'2013'!$A$44:$A$139,0))</f>
        <v>97</v>
      </c>
      <c r="CM195" s="2">
        <f>IF(ISNA(MATCH($BW195,'2014'!$A$52:$A$179,0)),129,MATCH($BW195,'2014'!$A$52:$A$179,0))</f>
        <v>129</v>
      </c>
      <c r="CN195" s="147">
        <f>IF(ISNA(MATCH($BW195,'2015'!$A$52:$A$307,0)),257,MATCH($BW195,'2015'!$A$52:$A$307,0))</f>
        <v>190</v>
      </c>
      <c r="CO195" s="147">
        <f>IF(ISNA(MATCH($BW195,'2016'!$A$52:$A$307,0)),257,MATCH($BW195,'2016'!$A$52:$A$307,0))</f>
        <v>257</v>
      </c>
      <c r="CQ195">
        <f t="shared" si="99"/>
        <v>3255</v>
      </c>
      <c r="CR195" s="281"/>
      <c r="CS195" s="279"/>
      <c r="CT195" s="278">
        <f t="shared" si="100"/>
        <v>0</v>
      </c>
      <c r="CU195" s="279">
        <f t="shared" si="86"/>
        <v>0</v>
      </c>
      <c r="CV195" s="279">
        <f t="shared" si="87"/>
        <v>0</v>
      </c>
      <c r="CW195" s="279">
        <f t="shared" si="88"/>
        <v>0</v>
      </c>
      <c r="CX195" s="279">
        <f t="shared" si="89"/>
        <v>0</v>
      </c>
      <c r="CY195" s="279">
        <f t="shared" si="90"/>
        <v>0</v>
      </c>
      <c r="CZ195" s="279">
        <f t="shared" si="91"/>
        <v>0</v>
      </c>
      <c r="DA195" s="279">
        <f t="shared" si="92"/>
        <v>0</v>
      </c>
      <c r="DB195" s="279">
        <f t="shared" si="93"/>
        <v>0</v>
      </c>
      <c r="DC195" s="279">
        <f t="shared" si="101"/>
        <v>0</v>
      </c>
      <c r="DD195" s="279">
        <f t="shared" si="102"/>
        <v>0</v>
      </c>
      <c r="DE195" s="279">
        <f t="shared" si="103"/>
        <v>0</v>
      </c>
      <c r="DF195" s="279">
        <f t="shared" si="104"/>
        <v>0</v>
      </c>
      <c r="DG195" s="279">
        <f t="shared" si="105"/>
        <v>0</v>
      </c>
      <c r="DH195" s="280">
        <f t="shared" si="122"/>
        <v>21</v>
      </c>
      <c r="DI195" s="280">
        <f t="shared" si="123"/>
        <v>13.9986</v>
      </c>
      <c r="DJ195" s="154">
        <f t="shared" si="94"/>
        <v>118</v>
      </c>
      <c r="DK195" s="279">
        <f t="shared" si="106"/>
        <v>3255</v>
      </c>
      <c r="DL195" s="97"/>
      <c r="DM195" s="154"/>
      <c r="DN195" s="267">
        <f t="shared" si="107"/>
        <v>0</v>
      </c>
      <c r="DO195" s="154">
        <f t="shared" si="108"/>
        <v>0</v>
      </c>
      <c r="DP195" s="154">
        <f t="shared" si="109"/>
        <v>0</v>
      </c>
      <c r="DQ195" s="154">
        <f t="shared" si="110"/>
        <v>0</v>
      </c>
      <c r="DR195" s="154">
        <f t="shared" si="111"/>
        <v>0</v>
      </c>
      <c r="DS195" s="154">
        <f t="shared" si="112"/>
        <v>0</v>
      </c>
      <c r="DT195" s="154">
        <f t="shared" si="113"/>
        <v>0</v>
      </c>
      <c r="DU195" s="154">
        <f t="shared" si="114"/>
        <v>0</v>
      </c>
      <c r="DV195" s="154">
        <f t="shared" si="115"/>
        <v>0</v>
      </c>
      <c r="DW195" s="154">
        <f t="shared" si="116"/>
        <v>0</v>
      </c>
      <c r="DX195" s="154">
        <f t="shared" si="117"/>
        <v>0</v>
      </c>
      <c r="DY195" s="154">
        <f t="shared" si="118"/>
        <v>0</v>
      </c>
      <c r="DZ195" s="154">
        <f t="shared" si="119"/>
        <v>0</v>
      </c>
      <c r="EA195" s="154">
        <f t="shared" si="120"/>
        <v>0</v>
      </c>
      <c r="EB195" s="264">
        <f t="shared" si="124"/>
        <v>21</v>
      </c>
      <c r="EC195" s="264">
        <f t="shared" si="125"/>
        <v>21</v>
      </c>
      <c r="ED195" s="154">
        <f t="shared" si="95"/>
        <v>313</v>
      </c>
    </row>
    <row r="196" spans="2:134" ht="13" thickBot="1" x14ac:dyDescent="0.3">
      <c r="B196" s="247">
        <v>87</v>
      </c>
      <c r="C196" s="50">
        <f t="shared" si="84"/>
        <v>1</v>
      </c>
      <c r="D196" s="50">
        <f t="shared" si="96"/>
        <v>1</v>
      </c>
      <c r="E196" s="97"/>
      <c r="F196" s="2">
        <f t="shared" si="121"/>
        <v>191</v>
      </c>
      <c r="G196" s="207">
        <v>144</v>
      </c>
      <c r="H196" s="98">
        <f>15- COUNTIF(L196:AC196,"#N/A")</f>
        <v>2</v>
      </c>
      <c r="I196" s="131">
        <f>SUM(AH196:AY196)+SUM(BE196:BT196)</f>
        <v>114</v>
      </c>
      <c r="J196" s="398">
        <f>DI196</f>
        <v>13.598803250078332</v>
      </c>
      <c r="K196" s="456" t="str">
        <f>IF(ISNUMBER(MATCH(G196,'[4]OPR data'!$A$3:$A$2900,0)),"Y","N")</f>
        <v>Y</v>
      </c>
      <c r="L196" s="110"/>
      <c r="M196" s="233"/>
      <c r="N196" s="469" t="str">
        <f>(INDEX(Finish_table!R$4:R$83,MATCH('16 Year_History_Results'!$G196,Finish_table!S$4:S$83,0),1))</f>
        <v>W</v>
      </c>
      <c r="O196" s="233" t="str">
        <f>(INDEX(Finish_table!Z$4:Z$99,MATCH('16 Year_History_Results'!$G196,Finish_table!AA$4:AA$99,0),1))</f>
        <v>W</v>
      </c>
      <c r="P196" s="233" t="e">
        <f>(INDEX(Finish_table!AI$4:AI$99,MATCH('16 Year_History_Results'!$G196,Finish_table!AJ$4:AJ$99,0),1))</f>
        <v>#N/A</v>
      </c>
      <c r="Q196" s="233" t="e">
        <f>(INDEX(Finish_table!AR$4:AR$99,MATCH('16 Year_History_Results'!$G196,Finish_table!AS$4:AS$99,0),1))</f>
        <v>#N/A</v>
      </c>
      <c r="R196" s="233" t="e">
        <f>(INDEX(Finish_table!BA$4:BA$99,MATCH('16 Year_History_Results'!$G196,Finish_table!BB$4:BB$99,0),1))</f>
        <v>#N/A</v>
      </c>
      <c r="S196" s="233" t="e">
        <f>(INDEX(Finish_table!BJ$4:BJ$99,MATCH('16 Year_History_Results'!$G196,Finish_table!BK$4:BK$99,0),1))</f>
        <v>#N/A</v>
      </c>
      <c r="T196" s="233" t="e">
        <f>(INDEX(Finish_table!BS$4:BS$99,MATCH('16 Year_History_Results'!$G196,Finish_table!BT$4:BT$99,0),1))</f>
        <v>#N/A</v>
      </c>
      <c r="U196" s="233" t="e">
        <f>(INDEX(Finish_table!CB$4:CB$99,MATCH('16 Year_History_Results'!$G196,Finish_table!CC$4:CC$99,0),1))</f>
        <v>#N/A</v>
      </c>
      <c r="V196" s="233" t="e">
        <f>(INDEX(Finish_table!CK$4:CK$99,MATCH('16 Year_History_Results'!$G196,Finish_table!CL$4:CL$99,0),1))</f>
        <v>#N/A</v>
      </c>
      <c r="W196" s="233" t="e">
        <f>(INDEX(Finish_table!CT$4:CT$99,MATCH('16 Year_History_Results'!$G196,Finish_table!CU$4:CU$99,0),1))</f>
        <v>#N/A</v>
      </c>
      <c r="X196" s="233" t="e">
        <f>(INDEX(Finish_table!DC$4:DC$99,MATCH('16 Year_History_Results'!$G196,Finish_table!DD$4:DD$99,0),1))</f>
        <v>#N/A</v>
      </c>
      <c r="Y196" s="233" t="e">
        <f>(INDEX(Finish_table!DL$4:DL$99,MATCH('16 Year_History_Results'!$G196,Finish_table!DM$4:DM$99,0),1))</f>
        <v>#N/A</v>
      </c>
      <c r="Z196" s="233" t="e">
        <f>(INDEX(Finish_table!DU$4:DU$99,MATCH('16 Year_History_Results'!$G196,Finish_table!DV$4:DV$99,0),1))</f>
        <v>#N/A</v>
      </c>
      <c r="AA196" s="233" t="e">
        <f>(INDEX(Finish_table!ED$4:ED$140,MATCH('16 Year_History_Results'!$G196,Finish_table!EE$4:EE$140,0),1))</f>
        <v>#N/A</v>
      </c>
      <c r="AB196" s="233" t="str">
        <f>(INDEX(Finish_table!EM$4:EM$224,MATCH('16 Year_History_Results'!$G196,Finish_table!EN$4:EN$224,0),1))</f>
        <v>W</v>
      </c>
      <c r="AC196" s="253" t="e">
        <f>(INDEX(Finish_table!EW$4:EW$224,MATCH('16 Year_History_Results'!$G196,Finish_table!EX$4:EX$224,0),1))</f>
        <v>#N/A</v>
      </c>
      <c r="AD196" s="2"/>
      <c r="AE196" s="97"/>
      <c r="AG196">
        <f t="shared" si="85"/>
        <v>144</v>
      </c>
      <c r="AH196" s="110"/>
      <c r="AI196" s="2"/>
      <c r="AJ196" s="146">
        <f>INDEX('2001'!$C$44:$C$140,'16 Year_History_Results'!BZ196)</f>
        <v>40</v>
      </c>
      <c r="AK196" s="2">
        <f>INDEX('2002'!$C$44:$C$140,'16 Year_History_Results'!CA196)</f>
        <v>30</v>
      </c>
      <c r="AL196" s="2">
        <f>INDEX('2003'!$C$44:$C$140,'16 Year_History_Results'!CB196)</f>
        <v>0</v>
      </c>
      <c r="AM196" s="2">
        <f>INDEX('2004'!$C$44:$C$140,'16 Year_History_Results'!CC196)</f>
        <v>0</v>
      </c>
      <c r="AN196" s="2">
        <f>INDEX('2005'!$C$44:$C$140,'16 Year_History_Results'!CD196)</f>
        <v>0</v>
      </c>
      <c r="AO196" s="2">
        <f>INDEX('2006'!$C$44:$C$140,'16 Year_History_Results'!CE196)</f>
        <v>0</v>
      </c>
      <c r="AP196" s="2">
        <f>INDEX('2007'!$C$44:$C$140,'16 Year_History_Results'!CF196)</f>
        <v>0</v>
      </c>
      <c r="AQ196" s="2">
        <f>INDEX('2008'!$C$44:$C$140,'16 Year_History_Results'!CG196)</f>
        <v>0</v>
      </c>
      <c r="AR196" s="2">
        <f>INDEX('2009'!$C$44:$C$140,'16 Year_History_Results'!CH196)</f>
        <v>0</v>
      </c>
      <c r="AS196" s="2">
        <f>INDEX('2010'!$C$44:$C$140,'16 Year_History_Results'!CI196)</f>
        <v>0</v>
      </c>
      <c r="AT196" s="2">
        <f>INDEX('2011'!$C$44:$C$140,'16 Year_History_Results'!CJ196)</f>
        <v>0</v>
      </c>
      <c r="AU196" s="2">
        <f>INDEX('2012'!$C$44:$C$140,'16 Year_History_Results'!CK196)</f>
        <v>0</v>
      </c>
      <c r="AV196" s="2">
        <f>INDEX('2013'!$C$44:$C$140,'16 Year_History_Results'!CL196)</f>
        <v>0</v>
      </c>
      <c r="AW196" s="2">
        <f>INDEX('2014'!$C$52:$C$180,'16 Year_History_Results'!CM196)</f>
        <v>0</v>
      </c>
      <c r="AX196" s="2">
        <f>INDEX('2015'!$E$52:$E$308,'16 Year_History_Results'!CN196)</f>
        <v>20</v>
      </c>
      <c r="AY196" s="147">
        <f>INDEX('2016'!$E$52:$E$308,'16 Year_History_Results'!CO196)</f>
        <v>0</v>
      </c>
      <c r="AZ196" s="2"/>
      <c r="BA196" s="2"/>
      <c r="BB196">
        <f t="shared" si="97"/>
        <v>144</v>
      </c>
      <c r="BC196" s="110"/>
      <c r="BD196" s="2"/>
      <c r="BE196" s="146">
        <f>INDEX('2001'!$B$44:$B$140,'16 Year_History_Results'!BZ196)</f>
        <v>8</v>
      </c>
      <c r="BF196" s="2">
        <f>INDEX('2002'!$B$44:$B$140,'16 Year_History_Results'!CA196)</f>
        <v>16</v>
      </c>
      <c r="BG196" s="2">
        <f>INDEX('2003'!$B$44:$B$140,'16 Year_History_Results'!CB196)</f>
        <v>0</v>
      </c>
      <c r="BH196" s="2">
        <f>INDEX('2004'!$B$44:$B$140,'16 Year_History_Results'!CC196)</f>
        <v>0</v>
      </c>
      <c r="BI196" s="2">
        <f>INDEX('2005'!$B$44:$B$140,'16 Year_History_Results'!CD196)</f>
        <v>0</v>
      </c>
      <c r="BJ196" s="2">
        <f>INDEX('2006'!$B$44:$B$140,'16 Year_History_Results'!CE196)</f>
        <v>0</v>
      </c>
      <c r="BK196" s="2">
        <f>INDEX('2007'!$B$44:$B$140,'16 Year_History_Results'!CF196)</f>
        <v>0</v>
      </c>
      <c r="BL196" s="2">
        <f>INDEX('2008'!$B$44:$B$140,'16 Year_History_Results'!CG196)</f>
        <v>0</v>
      </c>
      <c r="BM196" s="2">
        <f>INDEX('2009'!$B$44:$B$140,'16 Year_History_Results'!CH196)</f>
        <v>0</v>
      </c>
      <c r="BN196" s="2">
        <f>INDEX('2010'!$B$44:$B$140,'16 Year_History_Results'!CI196)</f>
        <v>0</v>
      </c>
      <c r="BO196" s="2">
        <f>INDEX('2011'!$B$44:$B$140,'16 Year_History_Results'!CJ196)</f>
        <v>0</v>
      </c>
      <c r="BP196" s="2">
        <f>INDEX('2012'!$B$44:$B$140,'16 Year_History_Results'!CK196)</f>
        <v>0</v>
      </c>
      <c r="BQ196" s="2">
        <f>INDEX('2013'!$B$44:$B$140,'16 Year_History_Results'!CL196)</f>
        <v>0</v>
      </c>
      <c r="BR196" s="2">
        <f>INDEX('2014'!$B$52:$B$180,'16 Year_History_Results'!CM196)</f>
        <v>0</v>
      </c>
      <c r="BS196" s="147">
        <f>INDEX('2015'!$B$52:$B$308,'16 Year_History_Results'!CN196)</f>
        <v>0</v>
      </c>
      <c r="BT196" s="147">
        <f>INDEX('2016'!$B$52:$B$308,'16 Year_History_Results'!CO196)</f>
        <v>0</v>
      </c>
      <c r="BW196">
        <f t="shared" si="98"/>
        <v>144</v>
      </c>
      <c r="BX196" s="110"/>
      <c r="BY196" s="2"/>
      <c r="BZ196" s="146">
        <f>IF(ISNA(MATCH($BW196,'2001'!$A$44:$A$139,0)),97,MATCH($BW196,'2001'!$A$44:$A$139,0))</f>
        <v>36</v>
      </c>
      <c r="CA196" s="2">
        <f>IF(ISNA(MATCH($BW196,'2002'!$A$44:$A$139,0)),97,MATCH($BW196,'2002'!$A$44:$A$139,0))</f>
        <v>31</v>
      </c>
      <c r="CB196" s="2">
        <f>IF(ISNA(MATCH($BW196,'2003'!$A$44:$A$139,0)),97,MATCH($BW196,'2003'!$A$44:$A$139,0))</f>
        <v>97</v>
      </c>
      <c r="CC196" s="2">
        <f>IF(ISNA(MATCH($BW196,'2004'!$A$44:$A$139,0)),97,MATCH($BW196,'2004'!$A$44:$A$139,0))</f>
        <v>97</v>
      </c>
      <c r="CD196" s="2">
        <f>IF(ISNA(MATCH($BW196,'2005'!$A$44:$A$139,0)),97,MATCH($BW196,'2005'!$A$44:$A$139,0))</f>
        <v>97</v>
      </c>
      <c r="CE196" s="2">
        <f>IF(ISNA(MATCH($BW196,'2006'!$A$44:$A$139,0)),97,MATCH($BW196,'2006'!$A$44:$A$139,0))</f>
        <v>97</v>
      </c>
      <c r="CF196" s="2">
        <f>IF(ISNA(MATCH($BW196,'2007'!$A$44:$A$139,0)),97,MATCH($BW196,'2007'!$A$44:$A$139,0))</f>
        <v>97</v>
      </c>
      <c r="CG196" s="2">
        <f>IF(ISNA(MATCH($BW196,'2008'!$A$44:$A$139,0)),97,MATCH($BW196,'2008'!$A$44:$A$139,0))</f>
        <v>97</v>
      </c>
      <c r="CH196" s="2">
        <f>IF(ISNA(MATCH($BW196,'2009'!$A$44:$A$139,0)),97,MATCH($BW196,'2009'!$A$44:$A$139,0))</f>
        <v>97</v>
      </c>
      <c r="CI196" s="2">
        <f>IF(ISNA(MATCH($BW196,'2010'!$A$44:$A$139,0)),97,MATCH($BW196,'2010'!$A$44:$A$139,0))</f>
        <v>97</v>
      </c>
      <c r="CJ196" s="2">
        <f>IF(ISNA(MATCH($BW196,'2011'!$A$44:$A$139,0)),97,MATCH($BW196,'2011'!$A$44:$A$139,0))</f>
        <v>97</v>
      </c>
      <c r="CK196" s="2">
        <f>IF(ISNA(MATCH($BW196,'2012'!$A$44:$A$139,0)),97,MATCH($BW196,'2012'!$A$44:$A$139,0))</f>
        <v>97</v>
      </c>
      <c r="CL196" s="2">
        <f>IF(ISNA(MATCH($BW196,'2013'!$A$44:$A$139,0)),97,MATCH($BW196,'2013'!$A$44:$A$139,0))</f>
        <v>97</v>
      </c>
      <c r="CM196" s="2">
        <f>IF(ISNA(MATCH($BW196,'2014'!$A$52:$A$179,0)),129,MATCH($BW196,'2014'!$A$52:$A$179,0))</f>
        <v>129</v>
      </c>
      <c r="CN196" s="147">
        <f>IF(ISNA(MATCH($BW196,'2015'!$A$52:$A$307,0)),257,MATCH($BW196,'2015'!$A$52:$A$307,0))</f>
        <v>23</v>
      </c>
      <c r="CO196" s="147">
        <f>IF(ISNA(MATCH($BW196,'2016'!$A$52:$A$307,0)),257,MATCH($BW196,'2016'!$A$52:$A$307,0))</f>
        <v>257</v>
      </c>
      <c r="CQ196">
        <f t="shared" si="99"/>
        <v>144</v>
      </c>
      <c r="CR196" s="281"/>
      <c r="CS196" s="279"/>
      <c r="CT196" s="278">
        <f t="shared" si="100"/>
        <v>48</v>
      </c>
      <c r="CU196" s="279">
        <f t="shared" si="86"/>
        <v>77.996800000000007</v>
      </c>
      <c r="CV196" s="279">
        <f t="shared" si="87"/>
        <v>51.992666880000002</v>
      </c>
      <c r="CW196" s="279">
        <f t="shared" si="88"/>
        <v>34.658311742207999</v>
      </c>
      <c r="CX196" s="279">
        <f t="shared" si="89"/>
        <v>23.103230607355851</v>
      </c>
      <c r="CY196" s="279">
        <f t="shared" si="90"/>
        <v>15.400613522863409</v>
      </c>
      <c r="CZ196" s="279">
        <f t="shared" si="91"/>
        <v>10.266048974340748</v>
      </c>
      <c r="DA196" s="279">
        <f t="shared" si="92"/>
        <v>6.8433482462955428</v>
      </c>
      <c r="DB196" s="279">
        <f t="shared" si="93"/>
        <v>4.5617759409806089</v>
      </c>
      <c r="DC196" s="279">
        <f t="shared" si="101"/>
        <v>3.0408798422576737</v>
      </c>
      <c r="DD196" s="279">
        <f t="shared" si="102"/>
        <v>2.0270505028489652</v>
      </c>
      <c r="DE196" s="279">
        <f t="shared" si="103"/>
        <v>1.3512318651991202</v>
      </c>
      <c r="DF196" s="279">
        <f t="shared" si="104"/>
        <v>0.90073116134173348</v>
      </c>
      <c r="DG196" s="279">
        <f t="shared" si="105"/>
        <v>0.60042739215039953</v>
      </c>
      <c r="DH196" s="280">
        <f t="shared" si="122"/>
        <v>20.400244899607458</v>
      </c>
      <c r="DI196" s="280">
        <f t="shared" si="123"/>
        <v>13.598803250078332</v>
      </c>
      <c r="DJ196" s="154">
        <f t="shared" si="94"/>
        <v>122</v>
      </c>
      <c r="DK196" s="279">
        <f t="shared" si="106"/>
        <v>144</v>
      </c>
      <c r="DL196" s="97"/>
      <c r="DM196" s="154"/>
      <c r="DN196" s="267">
        <f t="shared" si="107"/>
        <v>48</v>
      </c>
      <c r="DO196" s="154">
        <f t="shared" si="108"/>
        <v>94</v>
      </c>
      <c r="DP196" s="154">
        <f t="shared" si="109"/>
        <v>94</v>
      </c>
      <c r="DQ196" s="154">
        <f t="shared" si="110"/>
        <v>94</v>
      </c>
      <c r="DR196" s="154">
        <f t="shared" si="111"/>
        <v>94</v>
      </c>
      <c r="DS196" s="154">
        <f t="shared" si="112"/>
        <v>94</v>
      </c>
      <c r="DT196" s="154">
        <f t="shared" si="113"/>
        <v>94</v>
      </c>
      <c r="DU196" s="154">
        <f t="shared" si="114"/>
        <v>94</v>
      </c>
      <c r="DV196" s="154">
        <f t="shared" si="115"/>
        <v>94</v>
      </c>
      <c r="DW196" s="154">
        <f t="shared" si="116"/>
        <v>94</v>
      </c>
      <c r="DX196" s="154">
        <f t="shared" si="117"/>
        <v>94</v>
      </c>
      <c r="DY196" s="154">
        <f t="shared" si="118"/>
        <v>94</v>
      </c>
      <c r="DZ196" s="154">
        <f t="shared" si="119"/>
        <v>94</v>
      </c>
      <c r="EA196" s="154">
        <f t="shared" si="120"/>
        <v>94</v>
      </c>
      <c r="EB196" s="264">
        <f t="shared" si="124"/>
        <v>114</v>
      </c>
      <c r="EC196" s="264">
        <f t="shared" si="125"/>
        <v>114</v>
      </c>
      <c r="ED196" s="154">
        <f t="shared" si="95"/>
        <v>65</v>
      </c>
    </row>
    <row r="197" spans="2:134" ht="13" thickBot="1" x14ac:dyDescent="0.3">
      <c r="B197" s="131">
        <v>88</v>
      </c>
      <c r="C197" s="50">
        <f t="shared" si="84"/>
        <v>1</v>
      </c>
      <c r="D197" s="50">
        <f t="shared" si="96"/>
        <v>0</v>
      </c>
      <c r="E197" s="97"/>
      <c r="F197" s="2">
        <f t="shared" si="121"/>
        <v>192</v>
      </c>
      <c r="G197" s="487">
        <v>2363</v>
      </c>
      <c r="H197" s="98">
        <f>15- COUNTIF(L197:AC197,"#N/A")</f>
        <v>2</v>
      </c>
      <c r="I197" s="131">
        <f>SUM(AH197:AY197)+SUM(BE197:BT197)</f>
        <v>22</v>
      </c>
      <c r="J197" s="398">
        <f>DI197</f>
        <v>13.122328474066173</v>
      </c>
      <c r="K197" s="456" t="str">
        <f>IF(ISNUMBER(MATCH(G197,'[4]OPR data'!$A$3:$A$2900,0)),"Y","N")</f>
        <v>Y</v>
      </c>
      <c r="L197" s="110"/>
      <c r="M197" s="233"/>
      <c r="N197" s="469" t="e">
        <f>(INDEX(Finish_table!R$4:R$83,MATCH('16 Year_History_Results'!$G197,Finish_table!S$4:S$83,0),1))</f>
        <v>#N/A</v>
      </c>
      <c r="O197" s="233" t="e">
        <f>(INDEX(Finish_table!Z$4:Z$99,MATCH('16 Year_History_Results'!$G197,Finish_table!AA$4:AA$99,0),1))</f>
        <v>#N/A</v>
      </c>
      <c r="P197" s="233" t="e">
        <f>(INDEX(Finish_table!AI$4:AI$99,MATCH('16 Year_History_Results'!$G197,Finish_table!AJ$4:AJ$99,0),1))</f>
        <v>#N/A</v>
      </c>
      <c r="Q197" s="233" t="e">
        <f>(INDEX(Finish_table!AR$4:AR$99,MATCH('16 Year_History_Results'!$G197,Finish_table!AS$4:AS$99,0),1))</f>
        <v>#N/A</v>
      </c>
      <c r="R197" s="233" t="e">
        <f>(INDEX(Finish_table!BA$4:BA$99,MATCH('16 Year_History_Results'!$G197,Finish_table!BB$4:BB$99,0),1))</f>
        <v>#N/A</v>
      </c>
      <c r="S197" s="233" t="e">
        <f>(INDEX(Finish_table!BJ$4:BJ$99,MATCH('16 Year_History_Results'!$G197,Finish_table!BK$4:BK$99,0),1))</f>
        <v>#N/A</v>
      </c>
      <c r="T197" s="233" t="e">
        <f>(INDEX(Finish_table!BS$4:BS$99,MATCH('16 Year_History_Results'!$G197,Finish_table!BT$4:BT$99,0),1))</f>
        <v>#N/A</v>
      </c>
      <c r="U197" s="233" t="e">
        <f>(INDEX(Finish_table!CB$4:CB$99,MATCH('16 Year_History_Results'!$G197,Finish_table!CC$4:CC$99,0),1))</f>
        <v>#N/A</v>
      </c>
      <c r="V197" s="233" t="e">
        <f>(INDEX(Finish_table!CK$4:CK$99,MATCH('16 Year_History_Results'!$G197,Finish_table!CL$4:CL$99,0),1))</f>
        <v>#N/A</v>
      </c>
      <c r="W197" s="233" t="e">
        <f>(INDEX(Finish_table!CT$4:CT$99,MATCH('16 Year_History_Results'!$G197,Finish_table!CU$4:CU$99,0),1))</f>
        <v>#N/A</v>
      </c>
      <c r="X197" s="233" t="str">
        <f>(INDEX(Finish_table!DC$4:DC$99,MATCH('16 Year_History_Results'!$G197,Finish_table!DD$4:DD$99,0),1))</f>
        <v>QF</v>
      </c>
      <c r="Y197" s="233" t="e">
        <f>(INDEX(Finish_table!DL$4:DL$99,MATCH('16 Year_History_Results'!$G197,Finish_table!DM$4:DM$99,0),1))</f>
        <v>#N/A</v>
      </c>
      <c r="Z197" s="233" t="e">
        <f>(INDEX(Finish_table!DU$4:DU$99,MATCH('16 Year_History_Results'!$G197,Finish_table!DV$4:DV$99,0),1))</f>
        <v>#N/A</v>
      </c>
      <c r="AA197" s="233" t="e">
        <f>(INDEX(Finish_table!ED$4:ED$140,MATCH('16 Year_History_Results'!$G197,Finish_table!EE$4:EE$140,0),1))</f>
        <v>#N/A</v>
      </c>
      <c r="AB197" s="233" t="str">
        <f>(INDEX(Finish_table!EM$4:EM$224,MATCH('16 Year_History_Results'!$G197,Finish_table!EN$4:EN$224,0),1))</f>
        <v>QF</v>
      </c>
      <c r="AC197" s="253" t="str">
        <f>(INDEX(Finish_table!EW$4:EW$224,MATCH('16 Year_History_Results'!$G197,Finish_table!EX$4:EX$224,0),1))</f>
        <v>QF</v>
      </c>
      <c r="AD197" s="2"/>
      <c r="AE197" s="97"/>
      <c r="AG197">
        <f t="shared" si="85"/>
        <v>2363</v>
      </c>
      <c r="AH197" s="110"/>
      <c r="AI197" s="2"/>
      <c r="AJ197" s="146">
        <f>INDEX('2001'!$C$44:$C$140,'16 Year_History_Results'!BZ197)</f>
        <v>0</v>
      </c>
      <c r="AK197" s="2">
        <f>INDEX('2002'!$C$44:$C$140,'16 Year_History_Results'!CA197)</f>
        <v>0</v>
      </c>
      <c r="AL197" s="2">
        <f>INDEX('2003'!$C$44:$C$140,'16 Year_History_Results'!CB197)</f>
        <v>0</v>
      </c>
      <c r="AM197" s="2">
        <f>INDEX('2004'!$C$44:$C$140,'16 Year_History_Results'!CC197)</f>
        <v>0</v>
      </c>
      <c r="AN197" s="2">
        <f>INDEX('2005'!$C$44:$C$140,'16 Year_History_Results'!CD197)</f>
        <v>0</v>
      </c>
      <c r="AO197" s="2">
        <f>INDEX('2006'!$C$44:$C$140,'16 Year_History_Results'!CE197)</f>
        <v>0</v>
      </c>
      <c r="AP197" s="2">
        <f>INDEX('2007'!$C$44:$C$140,'16 Year_History_Results'!CF197)</f>
        <v>0</v>
      </c>
      <c r="AQ197" s="2">
        <f>INDEX('2008'!$C$44:$C$140,'16 Year_History_Results'!CG197)</f>
        <v>0</v>
      </c>
      <c r="AR197" s="2">
        <f>INDEX('2009'!$C$44:$C$140,'16 Year_History_Results'!CH197)</f>
        <v>0</v>
      </c>
      <c r="AS197" s="2">
        <f>INDEX('2010'!$C$44:$C$140,'16 Year_History_Results'!CI197)</f>
        <v>0</v>
      </c>
      <c r="AT197" s="2">
        <f>INDEX('2011'!$C$44:$C$140,'16 Year_History_Results'!CJ197)</f>
        <v>0</v>
      </c>
      <c r="AU197" s="2">
        <f>INDEX('2012'!$C$44:$C$140,'16 Year_History_Results'!CK197)</f>
        <v>0</v>
      </c>
      <c r="AV197" s="2">
        <f>INDEX('2013'!$C$44:$C$140,'16 Year_History_Results'!CL197)</f>
        <v>0</v>
      </c>
      <c r="AW197" s="2">
        <f>INDEX('2014'!$C$52:$C$180,'16 Year_History_Results'!CM197)</f>
        <v>0</v>
      </c>
      <c r="AX197" s="2">
        <f>INDEX('2015'!$E$52:$E$308,'16 Year_History_Results'!CN197)</f>
        <v>0</v>
      </c>
      <c r="AY197" s="147">
        <f>INDEX('2016'!$E$52:$E$308,'16 Year_History_Results'!CO197)</f>
        <v>0</v>
      </c>
      <c r="AZ197" s="2"/>
      <c r="BA197" s="2"/>
      <c r="BB197">
        <f t="shared" si="97"/>
        <v>2363</v>
      </c>
      <c r="BC197" s="110"/>
      <c r="BD197" s="2"/>
      <c r="BE197" s="146">
        <f>INDEX('2001'!$B$44:$B$140,'16 Year_History_Results'!BZ197)</f>
        <v>0</v>
      </c>
      <c r="BF197" s="2">
        <f>INDEX('2002'!$B$44:$B$140,'16 Year_History_Results'!CA197)</f>
        <v>0</v>
      </c>
      <c r="BG197" s="2">
        <f>INDEX('2003'!$B$44:$B$140,'16 Year_History_Results'!CB197)</f>
        <v>0</v>
      </c>
      <c r="BH197" s="2">
        <f>INDEX('2004'!$B$44:$B$140,'16 Year_History_Results'!CC197)</f>
        <v>0</v>
      </c>
      <c r="BI197" s="2">
        <f>INDEX('2005'!$B$44:$B$140,'16 Year_History_Results'!CD197)</f>
        <v>0</v>
      </c>
      <c r="BJ197" s="2">
        <f>INDEX('2006'!$B$44:$B$140,'16 Year_History_Results'!CE197)</f>
        <v>0</v>
      </c>
      <c r="BK197" s="2">
        <f>INDEX('2007'!$B$44:$B$140,'16 Year_History_Results'!CF197)</f>
        <v>0</v>
      </c>
      <c r="BL197" s="2">
        <f>INDEX('2008'!$B$44:$B$140,'16 Year_History_Results'!CG197)</f>
        <v>0</v>
      </c>
      <c r="BM197" s="2">
        <f>INDEX('2009'!$B$44:$B$140,'16 Year_History_Results'!CH197)</f>
        <v>0</v>
      </c>
      <c r="BN197" s="2">
        <f>INDEX('2010'!$B$44:$B$140,'16 Year_History_Results'!CI197)</f>
        <v>0</v>
      </c>
      <c r="BO197" s="2">
        <f>INDEX('2011'!$B$44:$B$140,'16 Year_History_Results'!CJ197)</f>
        <v>6</v>
      </c>
      <c r="BP197" s="2">
        <f>INDEX('2012'!$B$44:$B$140,'16 Year_History_Results'!CK197)</f>
        <v>0</v>
      </c>
      <c r="BQ197" s="2">
        <f>INDEX('2013'!$B$44:$B$140,'16 Year_History_Results'!CL197)</f>
        <v>0</v>
      </c>
      <c r="BR197" s="2">
        <f>INDEX('2014'!$B$52:$B$180,'16 Year_History_Results'!CM197)</f>
        <v>0</v>
      </c>
      <c r="BS197" s="147">
        <f>INDEX('2015'!$B$52:$B$308,'16 Year_History_Results'!CN197)</f>
        <v>11</v>
      </c>
      <c r="BT197" s="147">
        <f>INDEX('2016'!$B$52:$B$308,'16 Year_History_Results'!CO197)</f>
        <v>5</v>
      </c>
      <c r="BW197">
        <f t="shared" si="98"/>
        <v>2363</v>
      </c>
      <c r="BX197" s="110"/>
      <c r="BY197" s="2"/>
      <c r="BZ197" s="146">
        <f>IF(ISNA(MATCH($BW197,'2001'!$A$44:$A$139,0)),97,MATCH($BW197,'2001'!$A$44:$A$139,0))</f>
        <v>97</v>
      </c>
      <c r="CA197" s="2">
        <f>IF(ISNA(MATCH($BW197,'2002'!$A$44:$A$139,0)),97,MATCH($BW197,'2002'!$A$44:$A$139,0))</f>
        <v>97</v>
      </c>
      <c r="CB197" s="2">
        <f>IF(ISNA(MATCH($BW197,'2003'!$A$44:$A$139,0)),97,MATCH($BW197,'2003'!$A$44:$A$139,0))</f>
        <v>97</v>
      </c>
      <c r="CC197" s="2">
        <f>IF(ISNA(MATCH($BW197,'2004'!$A$44:$A$139,0)),97,MATCH($BW197,'2004'!$A$44:$A$139,0))</f>
        <v>97</v>
      </c>
      <c r="CD197" s="2">
        <f>IF(ISNA(MATCH($BW197,'2005'!$A$44:$A$139,0)),97,MATCH($BW197,'2005'!$A$44:$A$139,0))</f>
        <v>97</v>
      </c>
      <c r="CE197" s="2">
        <f>IF(ISNA(MATCH($BW197,'2006'!$A$44:$A$139,0)),97,MATCH($BW197,'2006'!$A$44:$A$139,0))</f>
        <v>97</v>
      </c>
      <c r="CF197" s="2">
        <f>IF(ISNA(MATCH($BW197,'2007'!$A$44:$A$139,0)),97,MATCH($BW197,'2007'!$A$44:$A$139,0))</f>
        <v>97</v>
      </c>
      <c r="CG197" s="2">
        <f>IF(ISNA(MATCH($BW197,'2008'!$A$44:$A$139,0)),97,MATCH($BW197,'2008'!$A$44:$A$139,0))</f>
        <v>97</v>
      </c>
      <c r="CH197" s="2">
        <f>IF(ISNA(MATCH($BW197,'2009'!$A$44:$A$139,0)),97,MATCH($BW197,'2009'!$A$44:$A$139,0))</f>
        <v>97</v>
      </c>
      <c r="CI197" s="2">
        <f>IF(ISNA(MATCH($BW197,'2010'!$A$44:$A$139,0)),97,MATCH($BW197,'2010'!$A$44:$A$139,0))</f>
        <v>97</v>
      </c>
      <c r="CJ197" s="2">
        <f>IF(ISNA(MATCH($BW197,'2011'!$A$44:$A$139,0)),97,MATCH($BW197,'2011'!$A$44:$A$139,0))</f>
        <v>84</v>
      </c>
      <c r="CK197" s="2">
        <f>IF(ISNA(MATCH($BW197,'2012'!$A$44:$A$139,0)),97,MATCH($BW197,'2012'!$A$44:$A$139,0))</f>
        <v>97</v>
      </c>
      <c r="CL197" s="2">
        <f>IF(ISNA(MATCH($BW197,'2013'!$A$44:$A$139,0)),97,MATCH($BW197,'2013'!$A$44:$A$139,0))</f>
        <v>97</v>
      </c>
      <c r="CM197" s="2">
        <f>IF(ISNA(MATCH($BW197,'2014'!$A$52:$A$179,0)),129,MATCH($BW197,'2014'!$A$52:$A$179,0))</f>
        <v>96</v>
      </c>
      <c r="CN197" s="147">
        <f>IF(ISNA(MATCH($BW197,'2015'!$A$52:$A$307,0)),257,MATCH($BW197,'2015'!$A$52:$A$307,0))</f>
        <v>155</v>
      </c>
      <c r="CO197" s="147">
        <f>IF(ISNA(MATCH($BW197,'2016'!$A$52:$A$307,0)),257,MATCH($BW197,'2016'!$A$52:$A$307,0))</f>
        <v>152</v>
      </c>
      <c r="CQ197">
        <f t="shared" si="99"/>
        <v>2363</v>
      </c>
      <c r="CR197" s="281"/>
      <c r="CS197" s="279"/>
      <c r="CT197" s="278">
        <f t="shared" si="100"/>
        <v>0</v>
      </c>
      <c r="CU197" s="279">
        <f t="shared" si="86"/>
        <v>0</v>
      </c>
      <c r="CV197" s="279">
        <f t="shared" si="87"/>
        <v>0</v>
      </c>
      <c r="CW197" s="279">
        <f t="shared" si="88"/>
        <v>0</v>
      </c>
      <c r="CX197" s="279">
        <f t="shared" si="89"/>
        <v>0</v>
      </c>
      <c r="CY197" s="279">
        <f t="shared" si="90"/>
        <v>0</v>
      </c>
      <c r="CZ197" s="279">
        <f t="shared" si="91"/>
        <v>0</v>
      </c>
      <c r="DA197" s="279">
        <f t="shared" si="92"/>
        <v>0</v>
      </c>
      <c r="DB197" s="279">
        <f t="shared" si="93"/>
        <v>0</v>
      </c>
      <c r="DC197" s="279">
        <f t="shared" si="101"/>
        <v>0</v>
      </c>
      <c r="DD197" s="279">
        <f t="shared" si="102"/>
        <v>6</v>
      </c>
      <c r="DE197" s="279">
        <f t="shared" si="103"/>
        <v>3.9996</v>
      </c>
      <c r="DF197" s="279">
        <f t="shared" si="104"/>
        <v>2.6661333599999999</v>
      </c>
      <c r="DG197" s="279">
        <f t="shared" si="105"/>
        <v>1.7772444977759998</v>
      </c>
      <c r="DH197" s="280">
        <f t="shared" si="122"/>
        <v>12.184711182217482</v>
      </c>
      <c r="DI197" s="280">
        <f t="shared" si="123"/>
        <v>13.122328474066173</v>
      </c>
      <c r="DJ197" s="154">
        <f t="shared" si="94"/>
        <v>170</v>
      </c>
      <c r="DK197" s="279">
        <f t="shared" si="106"/>
        <v>2363</v>
      </c>
      <c r="DL197" s="97"/>
      <c r="DM197" s="154"/>
      <c r="DN197" s="267">
        <f t="shared" si="107"/>
        <v>0</v>
      </c>
      <c r="DO197" s="154">
        <f t="shared" si="108"/>
        <v>0</v>
      </c>
      <c r="DP197" s="154">
        <f t="shared" si="109"/>
        <v>0</v>
      </c>
      <c r="DQ197" s="154">
        <f t="shared" si="110"/>
        <v>0</v>
      </c>
      <c r="DR197" s="154">
        <f t="shared" si="111"/>
        <v>0</v>
      </c>
      <c r="DS197" s="154">
        <f t="shared" si="112"/>
        <v>0</v>
      </c>
      <c r="DT197" s="154">
        <f t="shared" si="113"/>
        <v>0</v>
      </c>
      <c r="DU197" s="154">
        <f t="shared" si="114"/>
        <v>0</v>
      </c>
      <c r="DV197" s="154">
        <f t="shared" si="115"/>
        <v>0</v>
      </c>
      <c r="DW197" s="154">
        <f t="shared" si="116"/>
        <v>0</v>
      </c>
      <c r="DX197" s="154">
        <f t="shared" si="117"/>
        <v>6</v>
      </c>
      <c r="DY197" s="154">
        <f t="shared" si="118"/>
        <v>6</v>
      </c>
      <c r="DZ197" s="154">
        <f t="shared" si="119"/>
        <v>6</v>
      </c>
      <c r="EA197" s="154">
        <f t="shared" si="120"/>
        <v>6</v>
      </c>
      <c r="EB197" s="264">
        <f t="shared" si="124"/>
        <v>17</v>
      </c>
      <c r="EC197" s="264">
        <f t="shared" si="125"/>
        <v>22</v>
      </c>
      <c r="ED197" s="154">
        <f t="shared" si="95"/>
        <v>350</v>
      </c>
    </row>
    <row r="198" spans="2:134" ht="13" thickBot="1" x14ac:dyDescent="0.3">
      <c r="B198" s="131">
        <v>88</v>
      </c>
      <c r="C198" s="50">
        <f t="shared" ref="C198:C261" si="126">IF(B198&lt;&gt;B197,1,C197+1)</f>
        <v>2</v>
      </c>
      <c r="D198" s="50">
        <f t="shared" si="96"/>
        <v>0</v>
      </c>
      <c r="E198" s="97"/>
      <c r="F198" s="2">
        <f t="shared" si="121"/>
        <v>193</v>
      </c>
      <c r="G198" s="487">
        <v>5803</v>
      </c>
      <c r="H198" s="98">
        <f>15- COUNTIF(L198:AC198,"#N/A")</f>
        <v>0</v>
      </c>
      <c r="I198" s="131">
        <f>SUM(AH198:AY198)+SUM(BE198:BT198)</f>
        <v>13</v>
      </c>
      <c r="J198" s="398">
        <f>DI198</f>
        <v>13</v>
      </c>
      <c r="K198" s="456" t="str">
        <f>IF(ISNUMBER(MATCH(G198,'[4]OPR data'!$A$3:$A$2900,0)),"Y","N")</f>
        <v>Y</v>
      </c>
      <c r="L198" s="110"/>
      <c r="M198" s="233"/>
      <c r="N198" s="469" t="e">
        <f>(INDEX(Finish_table!R$4:R$83,MATCH('16 Year_History_Results'!$G198,Finish_table!S$4:S$83,0),1))</f>
        <v>#N/A</v>
      </c>
      <c r="O198" s="233" t="e">
        <f>(INDEX(Finish_table!Z$4:Z$99,MATCH('16 Year_History_Results'!$G198,Finish_table!AA$4:AA$99,0),1))</f>
        <v>#N/A</v>
      </c>
      <c r="P198" s="233" t="e">
        <f>(INDEX(Finish_table!AI$4:AI$99,MATCH('16 Year_History_Results'!$G198,Finish_table!AJ$4:AJ$99,0),1))</f>
        <v>#N/A</v>
      </c>
      <c r="Q198" s="233" t="e">
        <f>(INDEX(Finish_table!AR$4:AR$99,MATCH('16 Year_History_Results'!$G198,Finish_table!AS$4:AS$99,0),1))</f>
        <v>#N/A</v>
      </c>
      <c r="R198" s="233" t="e">
        <f>(INDEX(Finish_table!BA$4:BA$99,MATCH('16 Year_History_Results'!$G198,Finish_table!BB$4:BB$99,0),1))</f>
        <v>#N/A</v>
      </c>
      <c r="S198" s="233" t="e">
        <f>(INDEX(Finish_table!BJ$4:BJ$99,MATCH('16 Year_History_Results'!$G198,Finish_table!BK$4:BK$99,0),1))</f>
        <v>#N/A</v>
      </c>
      <c r="T198" s="233" t="e">
        <f>(INDEX(Finish_table!BS$4:BS$99,MATCH('16 Year_History_Results'!$G198,Finish_table!BT$4:BT$99,0),1))</f>
        <v>#N/A</v>
      </c>
      <c r="U198" s="233" t="e">
        <f>(INDEX(Finish_table!CB$4:CB$99,MATCH('16 Year_History_Results'!$G198,Finish_table!CC$4:CC$99,0),1))</f>
        <v>#N/A</v>
      </c>
      <c r="V198" s="233" t="e">
        <f>(INDEX(Finish_table!CK$4:CK$99,MATCH('16 Year_History_Results'!$G198,Finish_table!CL$4:CL$99,0),1))</f>
        <v>#N/A</v>
      </c>
      <c r="W198" s="233" t="e">
        <f>(INDEX(Finish_table!CT$4:CT$99,MATCH('16 Year_History_Results'!$G198,Finish_table!CU$4:CU$99,0),1))</f>
        <v>#N/A</v>
      </c>
      <c r="X198" s="233" t="e">
        <f>(INDEX(Finish_table!DC$4:DC$99,MATCH('16 Year_History_Results'!$G198,Finish_table!DD$4:DD$99,0),1))</f>
        <v>#N/A</v>
      </c>
      <c r="Y198" s="233" t="e">
        <f>(INDEX(Finish_table!DL$4:DL$99,MATCH('16 Year_History_Results'!$G198,Finish_table!DM$4:DM$99,0),1))</f>
        <v>#N/A</v>
      </c>
      <c r="Z198" s="233" t="e">
        <f>(INDEX(Finish_table!DU$4:DU$99,MATCH('16 Year_History_Results'!$G198,Finish_table!DV$4:DV$99,0),1))</f>
        <v>#N/A</v>
      </c>
      <c r="AA198" s="233" t="e">
        <f>(INDEX(Finish_table!ED$4:ED$140,MATCH('16 Year_History_Results'!$G198,Finish_table!EE$4:EE$140,0),1))</f>
        <v>#N/A</v>
      </c>
      <c r="AB198" s="233" t="e">
        <f>(INDEX(Finish_table!EM$4:EM$224,MATCH('16 Year_History_Results'!$G198,Finish_table!EN$4:EN$224,0),1))</f>
        <v>#N/A</v>
      </c>
      <c r="AC198" s="253" t="str">
        <f>(INDEX(Finish_table!EW$4:EW$224,MATCH('16 Year_History_Results'!$G198,Finish_table!EX$4:EX$224,0),1))</f>
        <v>QF</v>
      </c>
      <c r="AD198" s="2"/>
      <c r="AE198" s="97"/>
      <c r="AG198">
        <f t="shared" ref="AG198:AG261" si="127">G198</f>
        <v>5803</v>
      </c>
      <c r="AH198" s="110"/>
      <c r="AI198" s="2"/>
      <c r="AJ198" s="146">
        <f>INDEX('2001'!$C$44:$C$140,'16 Year_History_Results'!BZ198)</f>
        <v>0</v>
      </c>
      <c r="AK198" s="2">
        <f>INDEX('2002'!$C$44:$C$140,'16 Year_History_Results'!CA198)</f>
        <v>0</v>
      </c>
      <c r="AL198" s="2">
        <f>INDEX('2003'!$C$44:$C$140,'16 Year_History_Results'!CB198)</f>
        <v>0</v>
      </c>
      <c r="AM198" s="2">
        <f>INDEX('2004'!$C$44:$C$140,'16 Year_History_Results'!CC198)</f>
        <v>0</v>
      </c>
      <c r="AN198" s="2">
        <f>INDEX('2005'!$C$44:$C$140,'16 Year_History_Results'!CD198)</f>
        <v>0</v>
      </c>
      <c r="AO198" s="2">
        <f>INDEX('2006'!$C$44:$C$140,'16 Year_History_Results'!CE198)</f>
        <v>0</v>
      </c>
      <c r="AP198" s="2">
        <f>INDEX('2007'!$C$44:$C$140,'16 Year_History_Results'!CF198)</f>
        <v>0</v>
      </c>
      <c r="AQ198" s="2">
        <f>INDEX('2008'!$C$44:$C$140,'16 Year_History_Results'!CG198)</f>
        <v>0</v>
      </c>
      <c r="AR198" s="2">
        <f>INDEX('2009'!$C$44:$C$140,'16 Year_History_Results'!CH198)</f>
        <v>0</v>
      </c>
      <c r="AS198" s="2">
        <f>INDEX('2010'!$C$44:$C$140,'16 Year_History_Results'!CI198)</f>
        <v>0</v>
      </c>
      <c r="AT198" s="2">
        <f>INDEX('2011'!$C$44:$C$140,'16 Year_History_Results'!CJ198)</f>
        <v>0</v>
      </c>
      <c r="AU198" s="2">
        <f>INDEX('2012'!$C$44:$C$140,'16 Year_History_Results'!CK198)</f>
        <v>0</v>
      </c>
      <c r="AV198" s="2">
        <f>INDEX('2013'!$C$44:$C$140,'16 Year_History_Results'!CL198)</f>
        <v>0</v>
      </c>
      <c r="AW198" s="2">
        <f>INDEX('2014'!$C$52:$C$180,'16 Year_History_Results'!CM198)</f>
        <v>0</v>
      </c>
      <c r="AX198" s="2">
        <f>INDEX('2015'!$E$52:$E$308,'16 Year_History_Results'!CN198)</f>
        <v>0</v>
      </c>
      <c r="AY198" s="147">
        <f>INDEX('2016'!$E$52:$E$308,'16 Year_History_Results'!CO198)</f>
        <v>0</v>
      </c>
      <c r="AZ198" s="2"/>
      <c r="BA198" s="2"/>
      <c r="BB198">
        <f t="shared" si="97"/>
        <v>5803</v>
      </c>
      <c r="BC198" s="110"/>
      <c r="BD198" s="2"/>
      <c r="BE198" s="146">
        <f>INDEX('2001'!$B$44:$B$140,'16 Year_History_Results'!BZ198)</f>
        <v>0</v>
      </c>
      <c r="BF198" s="2">
        <f>INDEX('2002'!$B$44:$B$140,'16 Year_History_Results'!CA198)</f>
        <v>0</v>
      </c>
      <c r="BG198" s="2">
        <f>INDEX('2003'!$B$44:$B$140,'16 Year_History_Results'!CB198)</f>
        <v>0</v>
      </c>
      <c r="BH198" s="2">
        <f>INDEX('2004'!$B$44:$B$140,'16 Year_History_Results'!CC198)</f>
        <v>0</v>
      </c>
      <c r="BI198" s="2">
        <f>INDEX('2005'!$B$44:$B$140,'16 Year_History_Results'!CD198)</f>
        <v>0</v>
      </c>
      <c r="BJ198" s="2">
        <f>INDEX('2006'!$B$44:$B$140,'16 Year_History_Results'!CE198)</f>
        <v>0</v>
      </c>
      <c r="BK198" s="2">
        <f>INDEX('2007'!$B$44:$B$140,'16 Year_History_Results'!CF198)</f>
        <v>0</v>
      </c>
      <c r="BL198" s="2">
        <f>INDEX('2008'!$B$44:$B$140,'16 Year_History_Results'!CG198)</f>
        <v>0</v>
      </c>
      <c r="BM198" s="2">
        <f>INDEX('2009'!$B$44:$B$140,'16 Year_History_Results'!CH198)</f>
        <v>0</v>
      </c>
      <c r="BN198" s="2">
        <f>INDEX('2010'!$B$44:$B$140,'16 Year_History_Results'!CI198)</f>
        <v>0</v>
      </c>
      <c r="BO198" s="2">
        <f>INDEX('2011'!$B$44:$B$140,'16 Year_History_Results'!CJ198)</f>
        <v>0</v>
      </c>
      <c r="BP198" s="2">
        <f>INDEX('2012'!$B$44:$B$140,'16 Year_History_Results'!CK198)</f>
        <v>0</v>
      </c>
      <c r="BQ198" s="2">
        <f>INDEX('2013'!$B$44:$B$140,'16 Year_History_Results'!CL198)</f>
        <v>0</v>
      </c>
      <c r="BR198" s="2">
        <f>INDEX('2014'!$B$52:$B$180,'16 Year_History_Results'!CM198)</f>
        <v>0</v>
      </c>
      <c r="BS198" s="147">
        <f>INDEX('2015'!$B$52:$B$308,'16 Year_History_Results'!CN198)</f>
        <v>0</v>
      </c>
      <c r="BT198" s="147">
        <f>INDEX('2016'!$B$52:$B$308,'16 Year_History_Results'!CO198)</f>
        <v>13</v>
      </c>
      <c r="BW198">
        <f t="shared" si="98"/>
        <v>5803</v>
      </c>
      <c r="BX198" s="110"/>
      <c r="BY198" s="2"/>
      <c r="BZ198" s="146">
        <f>IF(ISNA(MATCH($BW198,'2001'!$A$44:$A$139,0)),97,MATCH($BW198,'2001'!$A$44:$A$139,0))</f>
        <v>97</v>
      </c>
      <c r="CA198" s="2">
        <f>IF(ISNA(MATCH($BW198,'2002'!$A$44:$A$139,0)),97,MATCH($BW198,'2002'!$A$44:$A$139,0))</f>
        <v>97</v>
      </c>
      <c r="CB198" s="2">
        <f>IF(ISNA(MATCH($BW198,'2003'!$A$44:$A$139,0)),97,MATCH($BW198,'2003'!$A$44:$A$139,0))</f>
        <v>97</v>
      </c>
      <c r="CC198" s="2">
        <f>IF(ISNA(MATCH($BW198,'2004'!$A$44:$A$139,0)),97,MATCH($BW198,'2004'!$A$44:$A$139,0))</f>
        <v>97</v>
      </c>
      <c r="CD198" s="2">
        <f>IF(ISNA(MATCH($BW198,'2005'!$A$44:$A$139,0)),97,MATCH($BW198,'2005'!$A$44:$A$139,0))</f>
        <v>97</v>
      </c>
      <c r="CE198" s="2">
        <f>IF(ISNA(MATCH($BW198,'2006'!$A$44:$A$139,0)),97,MATCH($BW198,'2006'!$A$44:$A$139,0))</f>
        <v>97</v>
      </c>
      <c r="CF198" s="2">
        <f>IF(ISNA(MATCH($BW198,'2007'!$A$44:$A$139,0)),97,MATCH($BW198,'2007'!$A$44:$A$139,0))</f>
        <v>97</v>
      </c>
      <c r="CG198" s="2">
        <f>IF(ISNA(MATCH($BW198,'2008'!$A$44:$A$139,0)),97,MATCH($BW198,'2008'!$A$44:$A$139,0))</f>
        <v>97</v>
      </c>
      <c r="CH198" s="2">
        <f>IF(ISNA(MATCH($BW198,'2009'!$A$44:$A$139,0)),97,MATCH($BW198,'2009'!$A$44:$A$139,0))</f>
        <v>97</v>
      </c>
      <c r="CI198" s="2">
        <f>IF(ISNA(MATCH($BW198,'2010'!$A$44:$A$139,0)),97,MATCH($BW198,'2010'!$A$44:$A$139,0))</f>
        <v>97</v>
      </c>
      <c r="CJ198" s="2">
        <f>IF(ISNA(MATCH($BW198,'2011'!$A$44:$A$139,0)),97,MATCH($BW198,'2011'!$A$44:$A$139,0))</f>
        <v>97</v>
      </c>
      <c r="CK198" s="2">
        <f>IF(ISNA(MATCH($BW198,'2012'!$A$44:$A$139,0)),97,MATCH($BW198,'2012'!$A$44:$A$139,0))</f>
        <v>97</v>
      </c>
      <c r="CL198" s="2">
        <f>IF(ISNA(MATCH($BW198,'2013'!$A$44:$A$139,0)),97,MATCH($BW198,'2013'!$A$44:$A$139,0))</f>
        <v>97</v>
      </c>
      <c r="CM198" s="2">
        <f>IF(ISNA(MATCH($BW198,'2014'!$A$52:$A$179,0)),129,MATCH($BW198,'2014'!$A$52:$A$179,0))</f>
        <v>129</v>
      </c>
      <c r="CN198" s="147">
        <f>IF(ISNA(MATCH($BW198,'2015'!$A$52:$A$307,0)),257,MATCH($BW198,'2015'!$A$52:$A$307,0))</f>
        <v>257</v>
      </c>
      <c r="CO198" s="147">
        <f>IF(ISNA(MATCH($BW198,'2016'!$A$52:$A$307,0)),257,MATCH($BW198,'2016'!$A$52:$A$307,0))</f>
        <v>249</v>
      </c>
      <c r="CQ198">
        <f t="shared" si="99"/>
        <v>5803</v>
      </c>
      <c r="CR198" s="281"/>
      <c r="CS198" s="279"/>
      <c r="CT198" s="278">
        <f t="shared" si="100"/>
        <v>0</v>
      </c>
      <c r="CU198" s="279">
        <f t="shared" ref="CU198:CU261" si="128">(BF198+AK198)+(CT198*$AE$1)</f>
        <v>0</v>
      </c>
      <c r="CV198" s="279">
        <f t="shared" ref="CV198:CV261" si="129">BG198+AL198+(CU198*$AE$1)</f>
        <v>0</v>
      </c>
      <c r="CW198" s="279">
        <f t="shared" ref="CW198:CW261" si="130">BH198+AM198+(CV198*$AE$1)</f>
        <v>0</v>
      </c>
      <c r="CX198" s="279">
        <f t="shared" ref="CX198:CX261" si="131">BI198+AN198+(CW198*$AE$1)</f>
        <v>0</v>
      </c>
      <c r="CY198" s="279">
        <f t="shared" ref="CY198:CY261" si="132">BJ198+AO198+(CX198*$AE$1)</f>
        <v>0</v>
      </c>
      <c r="CZ198" s="279">
        <f t="shared" ref="CZ198:CZ261" si="133">BK198+AP198+(CY198*$AE$1)</f>
        <v>0</v>
      </c>
      <c r="DA198" s="279">
        <f t="shared" ref="DA198:DA261" si="134">BL198+AQ198+(CZ198*$AE$1)</f>
        <v>0</v>
      </c>
      <c r="DB198" s="279">
        <f t="shared" ref="DB198:DB261" si="135">BM198+AR198+(DA198*$AE$1)</f>
        <v>0</v>
      </c>
      <c r="DC198" s="279">
        <f t="shared" si="101"/>
        <v>0</v>
      </c>
      <c r="DD198" s="279">
        <f t="shared" si="102"/>
        <v>0</v>
      </c>
      <c r="DE198" s="279">
        <f t="shared" si="103"/>
        <v>0</v>
      </c>
      <c r="DF198" s="279">
        <f t="shared" si="104"/>
        <v>0</v>
      </c>
      <c r="DG198" s="279">
        <f t="shared" si="105"/>
        <v>0</v>
      </c>
      <c r="DH198" s="280">
        <f t="shared" si="122"/>
        <v>0</v>
      </c>
      <c r="DI198" s="280">
        <f t="shared" si="123"/>
        <v>13</v>
      </c>
      <c r="DJ198" s="154">
        <f t="shared" ref="DJ198:DJ261" si="136">RANK(DH198,DH$6:DH$572)</f>
        <v>515</v>
      </c>
      <c r="DK198" s="279">
        <f t="shared" si="106"/>
        <v>5803</v>
      </c>
      <c r="DL198" s="97"/>
      <c r="DM198" s="154"/>
      <c r="DN198" s="267">
        <f t="shared" si="107"/>
        <v>0</v>
      </c>
      <c r="DO198" s="154">
        <f t="shared" si="108"/>
        <v>0</v>
      </c>
      <c r="DP198" s="154">
        <f t="shared" si="109"/>
        <v>0</v>
      </c>
      <c r="DQ198" s="154">
        <f t="shared" si="110"/>
        <v>0</v>
      </c>
      <c r="DR198" s="154">
        <f t="shared" si="111"/>
        <v>0</v>
      </c>
      <c r="DS198" s="154">
        <f t="shared" si="112"/>
        <v>0</v>
      </c>
      <c r="DT198" s="154">
        <f t="shared" si="113"/>
        <v>0</v>
      </c>
      <c r="DU198" s="154">
        <f t="shared" si="114"/>
        <v>0</v>
      </c>
      <c r="DV198" s="154">
        <f t="shared" si="115"/>
        <v>0</v>
      </c>
      <c r="DW198" s="154">
        <f t="shared" si="116"/>
        <v>0</v>
      </c>
      <c r="DX198" s="154">
        <f t="shared" si="117"/>
        <v>0</v>
      </c>
      <c r="DY198" s="154">
        <f t="shared" si="118"/>
        <v>0</v>
      </c>
      <c r="DZ198" s="154">
        <f t="shared" si="119"/>
        <v>0</v>
      </c>
      <c r="EA198" s="154">
        <f t="shared" si="120"/>
        <v>0</v>
      </c>
      <c r="EB198" s="264">
        <f t="shared" si="124"/>
        <v>0</v>
      </c>
      <c r="EC198" s="264">
        <f t="shared" si="125"/>
        <v>13</v>
      </c>
      <c r="ED198" s="154">
        <f t="shared" ref="ED198:ED261" si="137">RANK(EB198,EB$6:EB$572)</f>
        <v>515</v>
      </c>
    </row>
    <row r="199" spans="2:134" ht="13" thickBot="1" x14ac:dyDescent="0.3">
      <c r="B199" s="131">
        <v>88</v>
      </c>
      <c r="C199" s="50">
        <f t="shared" si="126"/>
        <v>3</v>
      </c>
      <c r="D199" s="50">
        <f t="shared" ref="D199:D262" si="138">IF(C199&gt;=C200,C199,0)</f>
        <v>0</v>
      </c>
      <c r="E199" s="97"/>
      <c r="F199" s="2">
        <f t="shared" si="121"/>
        <v>194</v>
      </c>
      <c r="G199" s="493">
        <v>744</v>
      </c>
      <c r="H199" s="98">
        <f>15- COUNTIF(L199:AC199,"#N/A")</f>
        <v>2</v>
      </c>
      <c r="I199" s="131">
        <f>SUM(AH199:AY199)+SUM(BE199:BT199)</f>
        <v>50</v>
      </c>
      <c r="J199" s="398">
        <f>DI199</f>
        <v>12.997796109477838</v>
      </c>
      <c r="K199" s="456" t="str">
        <f>IF(ISNUMBER(MATCH(G199,'[4]OPR data'!$A$3:$A$2900,0)),"Y","N")</f>
        <v>Y</v>
      </c>
      <c r="L199" s="110"/>
      <c r="M199" s="233"/>
      <c r="N199" s="469" t="e">
        <f>(INDEX(Finish_table!R$4:R$83,MATCH('16 Year_History_Results'!$G199,Finish_table!S$4:S$83,0),1))</f>
        <v>#N/A</v>
      </c>
      <c r="O199" s="233" t="e">
        <f>(INDEX(Finish_table!Z$4:Z$99,MATCH('16 Year_History_Results'!$G199,Finish_table!AA$4:AA$99,0),1))</f>
        <v>#N/A</v>
      </c>
      <c r="P199" s="233" t="e">
        <f>(INDEX(Finish_table!AI$4:AI$99,MATCH('16 Year_History_Results'!$G199,Finish_table!AJ$4:AJ$99,0),1))</f>
        <v>#N/A</v>
      </c>
      <c r="Q199" s="233" t="e">
        <f>(INDEX(Finish_table!AR$4:AR$99,MATCH('16 Year_History_Results'!$G199,Finish_table!AS$4:AS$99,0),1))</f>
        <v>#N/A</v>
      </c>
      <c r="R199" s="233" t="e">
        <f>(INDEX(Finish_table!BA$4:BA$99,MATCH('16 Year_History_Results'!$G199,Finish_table!BB$4:BB$99,0),1))</f>
        <v>#N/A</v>
      </c>
      <c r="S199" s="233" t="e">
        <f>(INDEX(Finish_table!BJ$4:BJ$99,MATCH('16 Year_History_Results'!$G199,Finish_table!BK$4:BK$99,0),1))</f>
        <v>#N/A</v>
      </c>
      <c r="T199" s="233" t="e">
        <f>(INDEX(Finish_table!BS$4:BS$99,MATCH('16 Year_History_Results'!$G199,Finish_table!BT$4:BT$99,0),1))</f>
        <v>#N/A</v>
      </c>
      <c r="U199" s="233" t="e">
        <f>(INDEX(Finish_table!CB$4:CB$99,MATCH('16 Year_History_Results'!$G199,Finish_table!CC$4:CC$99,0),1))</f>
        <v>#N/A</v>
      </c>
      <c r="V199" s="233" t="e">
        <f>(INDEX(Finish_table!CK$4:CK$99,MATCH('16 Year_History_Results'!$G199,Finish_table!CL$4:CL$99,0),1))</f>
        <v>#N/A</v>
      </c>
      <c r="W199" s="233" t="str">
        <f>(INDEX(Finish_table!CT$4:CT$99,MATCH('16 Year_History_Results'!$G199,Finish_table!CU$4:CU$99,0),1))</f>
        <v>QF</v>
      </c>
      <c r="X199" s="233" t="e">
        <f>(INDEX(Finish_table!DC$4:DC$99,MATCH('16 Year_History_Results'!$G199,Finish_table!DD$4:DD$99,0),1))</f>
        <v>#N/A</v>
      </c>
      <c r="Y199" s="233" t="str">
        <f>(INDEX(Finish_table!DL$4:DL$99,MATCH('16 Year_History_Results'!$G199,Finish_table!DM$4:DM$99,0),1))</f>
        <v>F</v>
      </c>
      <c r="Z199" s="233" t="e">
        <f>(INDEX(Finish_table!DU$4:DU$99,MATCH('16 Year_History_Results'!$G199,Finish_table!DV$4:DV$99,0),1))</f>
        <v>#N/A</v>
      </c>
      <c r="AA199" s="233" t="e">
        <f>(INDEX(Finish_table!ED$4:ED$140,MATCH('16 Year_History_Results'!$G199,Finish_table!EE$4:EE$140,0),1))</f>
        <v>#N/A</v>
      </c>
      <c r="AB199" s="233" t="str">
        <f>(INDEX(Finish_table!EM$4:EM$224,MATCH('16 Year_History_Results'!$G199,Finish_table!EN$4:EN$224,0),1))</f>
        <v>QF</v>
      </c>
      <c r="AC199" s="253" t="e">
        <f>(INDEX(Finish_table!EW$4:EW$224,MATCH('16 Year_History_Results'!$G199,Finish_table!EX$4:EX$224,0),1))</f>
        <v>#N/A</v>
      </c>
      <c r="AD199" s="2"/>
      <c r="AE199" s="97"/>
      <c r="AG199">
        <f t="shared" si="127"/>
        <v>744</v>
      </c>
      <c r="AH199" s="110"/>
      <c r="AI199" s="2"/>
      <c r="AJ199" s="146">
        <f>INDEX('2001'!$C$44:$C$140,'16 Year_History_Results'!BZ199)</f>
        <v>0</v>
      </c>
      <c r="AK199" s="2">
        <f>INDEX('2002'!$C$44:$C$140,'16 Year_History_Results'!CA199)</f>
        <v>0</v>
      </c>
      <c r="AL199" s="2">
        <f>INDEX('2003'!$C$44:$C$140,'16 Year_History_Results'!CB199)</f>
        <v>0</v>
      </c>
      <c r="AM199" s="2">
        <f>INDEX('2004'!$C$44:$C$140,'16 Year_History_Results'!CC199)</f>
        <v>0</v>
      </c>
      <c r="AN199" s="2">
        <f>INDEX('2005'!$C$44:$C$140,'16 Year_History_Results'!CD199)</f>
        <v>0</v>
      </c>
      <c r="AO199" s="2">
        <f>INDEX('2006'!$C$44:$C$140,'16 Year_History_Results'!CE199)</f>
        <v>0</v>
      </c>
      <c r="AP199" s="2">
        <f>INDEX('2007'!$C$44:$C$140,'16 Year_History_Results'!CF199)</f>
        <v>0</v>
      </c>
      <c r="AQ199" s="2">
        <f>INDEX('2008'!$C$44:$C$140,'16 Year_History_Results'!CG199)</f>
        <v>0</v>
      </c>
      <c r="AR199" s="2">
        <f>INDEX('2009'!$C$44:$C$140,'16 Year_History_Results'!CH199)</f>
        <v>0</v>
      </c>
      <c r="AS199" s="2">
        <f>INDEX('2010'!$C$44:$C$140,'16 Year_History_Results'!CI199)</f>
        <v>0</v>
      </c>
      <c r="AT199" s="2">
        <f>INDEX('2011'!$C$44:$C$140,'16 Year_History_Results'!CJ199)</f>
        <v>0</v>
      </c>
      <c r="AU199" s="2">
        <f>INDEX('2012'!$C$44:$C$140,'16 Year_History_Results'!CK199)</f>
        <v>20</v>
      </c>
      <c r="AV199" s="2">
        <f>INDEX('2013'!$C$44:$C$140,'16 Year_History_Results'!CL199)</f>
        <v>0</v>
      </c>
      <c r="AW199" s="2">
        <f>INDEX('2014'!$C$52:$C$180,'16 Year_History_Results'!CM199)</f>
        <v>0</v>
      </c>
      <c r="AX199" s="2">
        <f>INDEX('2015'!$E$52:$E$308,'16 Year_History_Results'!CN199)</f>
        <v>0</v>
      </c>
      <c r="AY199" s="147">
        <f>INDEX('2016'!$E$52:$E$308,'16 Year_History_Results'!CO199)</f>
        <v>0</v>
      </c>
      <c r="AZ199" s="2"/>
      <c r="BA199" s="2"/>
      <c r="BB199">
        <f t="shared" ref="BB199:BB262" si="139">$G199</f>
        <v>744</v>
      </c>
      <c r="BC199" s="110"/>
      <c r="BD199" s="2"/>
      <c r="BE199" s="146">
        <f>INDEX('2001'!$B$44:$B$140,'16 Year_History_Results'!BZ199)</f>
        <v>0</v>
      </c>
      <c r="BF199" s="2">
        <f>INDEX('2002'!$B$44:$B$140,'16 Year_History_Results'!CA199)</f>
        <v>0</v>
      </c>
      <c r="BG199" s="2">
        <f>INDEX('2003'!$B$44:$B$140,'16 Year_History_Results'!CB199)</f>
        <v>0</v>
      </c>
      <c r="BH199" s="2">
        <f>INDEX('2004'!$B$44:$B$140,'16 Year_History_Results'!CC199)</f>
        <v>0</v>
      </c>
      <c r="BI199" s="2">
        <f>INDEX('2005'!$B$44:$B$140,'16 Year_History_Results'!CD199)</f>
        <v>0</v>
      </c>
      <c r="BJ199" s="2">
        <f>INDEX('2006'!$B$44:$B$140,'16 Year_History_Results'!CE199)</f>
        <v>0</v>
      </c>
      <c r="BK199" s="2">
        <f>INDEX('2007'!$B$44:$B$140,'16 Year_History_Results'!CF199)</f>
        <v>0</v>
      </c>
      <c r="BL199" s="2">
        <f>INDEX('2008'!$B$44:$B$140,'16 Year_History_Results'!CG199)</f>
        <v>0</v>
      </c>
      <c r="BM199" s="2">
        <f>INDEX('2009'!$B$44:$B$140,'16 Year_History_Results'!CH199)</f>
        <v>0</v>
      </c>
      <c r="BN199" s="2">
        <f>INDEX('2010'!$B$44:$B$140,'16 Year_History_Results'!CI199)</f>
        <v>10</v>
      </c>
      <c r="BO199" s="2">
        <f>INDEX('2011'!$B$44:$B$140,'16 Year_History_Results'!CJ199)</f>
        <v>0</v>
      </c>
      <c r="BP199" s="2">
        <f>INDEX('2012'!$B$44:$B$140,'16 Year_History_Results'!CK199)</f>
        <v>11</v>
      </c>
      <c r="BQ199" s="2">
        <f>INDEX('2013'!$B$44:$B$140,'16 Year_History_Results'!CL199)</f>
        <v>0</v>
      </c>
      <c r="BR199" s="2">
        <f>INDEX('2014'!$B$52:$B$180,'16 Year_History_Results'!CM199)</f>
        <v>0</v>
      </c>
      <c r="BS199" s="147">
        <f>INDEX('2015'!$B$52:$B$308,'16 Year_History_Results'!CN199)</f>
        <v>9</v>
      </c>
      <c r="BT199" s="147">
        <f>INDEX('2016'!$B$52:$B$308,'16 Year_History_Results'!CO199)</f>
        <v>0</v>
      </c>
      <c r="BW199">
        <f t="shared" ref="BW199:BW262" si="140">$G199</f>
        <v>744</v>
      </c>
      <c r="BX199" s="110"/>
      <c r="BY199" s="2"/>
      <c r="BZ199" s="146">
        <f>IF(ISNA(MATCH($BW199,'2001'!$A$44:$A$139,0)),97,MATCH($BW199,'2001'!$A$44:$A$139,0))</f>
        <v>97</v>
      </c>
      <c r="CA199" s="2">
        <f>IF(ISNA(MATCH($BW199,'2002'!$A$44:$A$139,0)),97,MATCH($BW199,'2002'!$A$44:$A$139,0))</f>
        <v>97</v>
      </c>
      <c r="CB199" s="2">
        <f>IF(ISNA(MATCH($BW199,'2003'!$A$44:$A$139,0)),97,MATCH($BW199,'2003'!$A$44:$A$139,0))</f>
        <v>97</v>
      </c>
      <c r="CC199" s="2">
        <f>IF(ISNA(MATCH($BW199,'2004'!$A$44:$A$139,0)),97,MATCH($BW199,'2004'!$A$44:$A$139,0))</f>
        <v>97</v>
      </c>
      <c r="CD199" s="2">
        <f>IF(ISNA(MATCH($BW199,'2005'!$A$44:$A$139,0)),97,MATCH($BW199,'2005'!$A$44:$A$139,0))</f>
        <v>97</v>
      </c>
      <c r="CE199" s="2">
        <f>IF(ISNA(MATCH($BW199,'2006'!$A$44:$A$139,0)),97,MATCH($BW199,'2006'!$A$44:$A$139,0))</f>
        <v>97</v>
      </c>
      <c r="CF199" s="2">
        <f>IF(ISNA(MATCH($BW199,'2007'!$A$44:$A$139,0)),97,MATCH($BW199,'2007'!$A$44:$A$139,0))</f>
        <v>97</v>
      </c>
      <c r="CG199" s="2">
        <f>IF(ISNA(MATCH($BW199,'2008'!$A$44:$A$139,0)),97,MATCH($BW199,'2008'!$A$44:$A$139,0))</f>
        <v>97</v>
      </c>
      <c r="CH199" s="2">
        <f>IF(ISNA(MATCH($BW199,'2009'!$A$44:$A$139,0)),97,MATCH($BW199,'2009'!$A$44:$A$139,0))</f>
        <v>97</v>
      </c>
      <c r="CI199" s="2">
        <f>IF(ISNA(MATCH($BW199,'2010'!$A$44:$A$139,0)),97,MATCH($BW199,'2010'!$A$44:$A$139,0))</f>
        <v>47</v>
      </c>
      <c r="CJ199" s="2">
        <f>IF(ISNA(MATCH($BW199,'2011'!$A$44:$A$139,0)),97,MATCH($BW199,'2011'!$A$44:$A$139,0))</f>
        <v>97</v>
      </c>
      <c r="CK199" s="2">
        <f>IF(ISNA(MATCH($BW199,'2012'!$A$44:$A$139,0)),97,MATCH($BW199,'2012'!$A$44:$A$139,0))</f>
        <v>42</v>
      </c>
      <c r="CL199" s="2">
        <f>IF(ISNA(MATCH($BW199,'2013'!$A$44:$A$139,0)),97,MATCH($BW199,'2013'!$A$44:$A$139,0))</f>
        <v>97</v>
      </c>
      <c r="CM199" s="2">
        <f>IF(ISNA(MATCH($BW199,'2014'!$A$52:$A$179,0)),129,MATCH($BW199,'2014'!$A$52:$A$179,0))</f>
        <v>129</v>
      </c>
      <c r="CN199" s="147">
        <f>IF(ISNA(MATCH($BW199,'2015'!$A$52:$A$307,0)),257,MATCH($BW199,'2015'!$A$52:$A$307,0))</f>
        <v>73</v>
      </c>
      <c r="CO199" s="147">
        <f>IF(ISNA(MATCH($BW199,'2016'!$A$52:$A$307,0)),257,MATCH($BW199,'2016'!$A$52:$A$307,0))</f>
        <v>257</v>
      </c>
      <c r="CQ199">
        <f t="shared" ref="CQ199:CQ262" si="141">G199</f>
        <v>744</v>
      </c>
      <c r="CR199" s="281"/>
      <c r="CS199" s="279"/>
      <c r="CT199" s="278">
        <f t="shared" ref="CT199:CT262" si="142">BE199+AJ199</f>
        <v>0</v>
      </c>
      <c r="CU199" s="279">
        <f t="shared" si="128"/>
        <v>0</v>
      </c>
      <c r="CV199" s="279">
        <f t="shared" si="129"/>
        <v>0</v>
      </c>
      <c r="CW199" s="279">
        <f t="shared" si="130"/>
        <v>0</v>
      </c>
      <c r="CX199" s="279">
        <f t="shared" si="131"/>
        <v>0</v>
      </c>
      <c r="CY199" s="279">
        <f t="shared" si="132"/>
        <v>0</v>
      </c>
      <c r="CZ199" s="279">
        <f t="shared" si="133"/>
        <v>0</v>
      </c>
      <c r="DA199" s="279">
        <f t="shared" si="134"/>
        <v>0</v>
      </c>
      <c r="DB199" s="279">
        <f t="shared" si="135"/>
        <v>0</v>
      </c>
      <c r="DC199" s="279">
        <f t="shared" ref="DC199:DC262" si="143">BN199+AS199+(DB199*$AE$1)</f>
        <v>10</v>
      </c>
      <c r="DD199" s="279">
        <f t="shared" ref="DD199:DD262" si="144">BO199+AT199+(DC199*$AE$1)</f>
        <v>6.6659999999999995</v>
      </c>
      <c r="DE199" s="279">
        <f t="shared" ref="DE199:DE262" si="145">BP199+AU199+(DD199*$AE$1)</f>
        <v>35.443555599999996</v>
      </c>
      <c r="DF199" s="279">
        <f t="shared" ref="DF199:DF262" si="146">BQ199+AV199+(DE199*$AE$1)</f>
        <v>23.626674162959997</v>
      </c>
      <c r="DG199" s="279">
        <f t="shared" ref="DG199:DG262" si="147">BR199+AW199+(DF199*$AE$1)</f>
        <v>15.749540997029133</v>
      </c>
      <c r="DH199" s="280">
        <f t="shared" si="122"/>
        <v>19.498644028619619</v>
      </c>
      <c r="DI199" s="280">
        <f t="shared" si="123"/>
        <v>12.997796109477838</v>
      </c>
      <c r="DJ199" s="154">
        <f t="shared" si="136"/>
        <v>125</v>
      </c>
      <c r="DK199" s="279">
        <f t="shared" ref="DK199:DK262" si="148">G199</f>
        <v>744</v>
      </c>
      <c r="DL199" s="97"/>
      <c r="DM199" s="154"/>
      <c r="DN199" s="267">
        <f t="shared" ref="DN199:DN262" si="149">BE199+AJ199+DM199</f>
        <v>0</v>
      </c>
      <c r="DO199" s="154">
        <f t="shared" ref="DO199:DO262" si="150">BF199+AK199+DN199</f>
        <v>0</v>
      </c>
      <c r="DP199" s="154">
        <f t="shared" ref="DP199:DP262" si="151">BG199+AL199+DO199</f>
        <v>0</v>
      </c>
      <c r="DQ199" s="154">
        <f t="shared" ref="DQ199:DQ262" si="152">BH199+AM199+DP199</f>
        <v>0</v>
      </c>
      <c r="DR199" s="154">
        <f t="shared" ref="DR199:DR262" si="153">BI199+AN199+DQ199</f>
        <v>0</v>
      </c>
      <c r="DS199" s="154">
        <f t="shared" ref="DS199:DS262" si="154">BJ199+AO199+DR199</f>
        <v>0</v>
      </c>
      <c r="DT199" s="154">
        <f t="shared" ref="DT199:DT262" si="155">BK199+AP199+DS199</f>
        <v>0</v>
      </c>
      <c r="DU199" s="154">
        <f t="shared" ref="DU199:DU262" si="156">BL199+AQ199+DT199</f>
        <v>0</v>
      </c>
      <c r="DV199" s="154">
        <f t="shared" ref="DV199:DV262" si="157">BM199+AR199+DU199</f>
        <v>0</v>
      </c>
      <c r="DW199" s="154">
        <f t="shared" ref="DW199:DW262" si="158">BN199+AS199+DV199</f>
        <v>10</v>
      </c>
      <c r="DX199" s="154">
        <f t="shared" ref="DX199:DX262" si="159">BO199+AT199+DW199</f>
        <v>10</v>
      </c>
      <c r="DY199" s="154">
        <f t="shared" ref="DY199:DY262" si="160">BP199+AU199+DX199</f>
        <v>41</v>
      </c>
      <c r="DZ199" s="154">
        <f t="shared" ref="DZ199:DZ262" si="161">BQ199+AV199+DY199</f>
        <v>41</v>
      </c>
      <c r="EA199" s="154">
        <f t="shared" ref="EA199:EA262" si="162">BR199+AW199+DZ199</f>
        <v>41</v>
      </c>
      <c r="EB199" s="264">
        <f t="shared" si="124"/>
        <v>50</v>
      </c>
      <c r="EC199" s="264">
        <f t="shared" si="125"/>
        <v>50</v>
      </c>
      <c r="ED199" s="154">
        <f t="shared" si="137"/>
        <v>165</v>
      </c>
    </row>
    <row r="200" spans="2:134" ht="13" thickBot="1" x14ac:dyDescent="0.3">
      <c r="B200" s="131">
        <v>88</v>
      </c>
      <c r="C200" s="50">
        <f t="shared" si="126"/>
        <v>4</v>
      </c>
      <c r="D200" s="50">
        <f t="shared" si="138"/>
        <v>0</v>
      </c>
      <c r="E200" s="97"/>
      <c r="F200" s="2">
        <f t="shared" ref="F200:F263" si="163">F199+1</f>
        <v>195</v>
      </c>
      <c r="G200" s="493">
        <v>2974</v>
      </c>
      <c r="H200" s="98">
        <f>15- COUNTIF(L200:AC200,"#N/A")</f>
        <v>0</v>
      </c>
      <c r="I200" s="131">
        <f>SUM(AH200:AY200)+SUM(BE200:BT200)</f>
        <v>19</v>
      </c>
      <c r="J200" s="398">
        <f>DI200</f>
        <v>12.6654</v>
      </c>
      <c r="K200" s="456" t="str">
        <f>IF(ISNUMBER(MATCH(G200,'[4]OPR data'!$A$3:$A$2900,0)),"Y","N")</f>
        <v>Y</v>
      </c>
      <c r="L200" s="110"/>
      <c r="M200" s="233"/>
      <c r="N200" s="469" t="e">
        <f>(INDEX(Finish_table!R$4:R$83,MATCH('16 Year_History_Results'!$G200,Finish_table!S$4:S$83,0),1))</f>
        <v>#N/A</v>
      </c>
      <c r="O200" s="233" t="e">
        <f>(INDEX(Finish_table!Z$4:Z$99,MATCH('16 Year_History_Results'!$G200,Finish_table!AA$4:AA$99,0),1))</f>
        <v>#N/A</v>
      </c>
      <c r="P200" s="233" t="e">
        <f>(INDEX(Finish_table!AI$4:AI$99,MATCH('16 Year_History_Results'!$G200,Finish_table!AJ$4:AJ$99,0),1))</f>
        <v>#N/A</v>
      </c>
      <c r="Q200" s="233" t="e">
        <f>(INDEX(Finish_table!AR$4:AR$99,MATCH('16 Year_History_Results'!$G200,Finish_table!AS$4:AS$99,0),1))</f>
        <v>#N/A</v>
      </c>
      <c r="R200" s="233" t="e">
        <f>(INDEX(Finish_table!BA$4:BA$99,MATCH('16 Year_History_Results'!$G200,Finish_table!BB$4:BB$99,0),1))</f>
        <v>#N/A</v>
      </c>
      <c r="S200" s="233" t="e">
        <f>(INDEX(Finish_table!BJ$4:BJ$99,MATCH('16 Year_History_Results'!$G200,Finish_table!BK$4:BK$99,0),1))</f>
        <v>#N/A</v>
      </c>
      <c r="T200" s="233" t="e">
        <f>(INDEX(Finish_table!BS$4:BS$99,MATCH('16 Year_History_Results'!$G200,Finish_table!BT$4:BT$99,0),1))</f>
        <v>#N/A</v>
      </c>
      <c r="U200" s="233" t="e">
        <f>(INDEX(Finish_table!CB$4:CB$99,MATCH('16 Year_History_Results'!$G200,Finish_table!CC$4:CC$99,0),1))</f>
        <v>#N/A</v>
      </c>
      <c r="V200" s="233" t="e">
        <f>(INDEX(Finish_table!CK$4:CK$99,MATCH('16 Year_History_Results'!$G200,Finish_table!CL$4:CL$99,0),1))</f>
        <v>#N/A</v>
      </c>
      <c r="W200" s="233" t="e">
        <f>(INDEX(Finish_table!CT$4:CT$99,MATCH('16 Year_History_Results'!$G200,Finish_table!CU$4:CU$99,0),1))</f>
        <v>#N/A</v>
      </c>
      <c r="X200" s="233" t="e">
        <f>(INDEX(Finish_table!DC$4:DC$99,MATCH('16 Year_History_Results'!$G200,Finish_table!DD$4:DD$99,0),1))</f>
        <v>#N/A</v>
      </c>
      <c r="Y200" s="233" t="e">
        <f>(INDEX(Finish_table!DL$4:DL$99,MATCH('16 Year_History_Results'!$G200,Finish_table!DM$4:DM$99,0),1))</f>
        <v>#N/A</v>
      </c>
      <c r="Z200" s="233" t="e">
        <f>(INDEX(Finish_table!DU$4:DU$99,MATCH('16 Year_History_Results'!$G200,Finish_table!DV$4:DV$99,0),1))</f>
        <v>#N/A</v>
      </c>
      <c r="AA200" s="233" t="e">
        <f>(INDEX(Finish_table!ED$4:ED$140,MATCH('16 Year_History_Results'!$G200,Finish_table!EE$4:EE$140,0),1))</f>
        <v>#N/A</v>
      </c>
      <c r="AB200" s="233" t="str">
        <f>(INDEX(Finish_table!EM$4:EM$224,MATCH('16 Year_History_Results'!$G200,Finish_table!EN$4:EN$224,0),1))</f>
        <v>SF</v>
      </c>
      <c r="AC200" s="253" t="e">
        <f>(INDEX(Finish_table!EW$4:EW$224,MATCH('16 Year_History_Results'!$G200,Finish_table!EX$4:EX$224,0),1))</f>
        <v>#N/A</v>
      </c>
      <c r="AD200" s="2"/>
      <c r="AE200" s="97"/>
      <c r="AG200">
        <f t="shared" si="127"/>
        <v>2974</v>
      </c>
      <c r="AH200" s="110"/>
      <c r="AI200" s="2"/>
      <c r="AJ200" s="146">
        <f>INDEX('2001'!$C$44:$C$140,'16 Year_History_Results'!BZ200)</f>
        <v>0</v>
      </c>
      <c r="AK200" s="2">
        <f>INDEX('2002'!$C$44:$C$140,'16 Year_History_Results'!CA200)</f>
        <v>0</v>
      </c>
      <c r="AL200" s="2">
        <f>INDEX('2003'!$C$44:$C$140,'16 Year_History_Results'!CB200)</f>
        <v>0</v>
      </c>
      <c r="AM200" s="2">
        <f>INDEX('2004'!$C$44:$C$140,'16 Year_History_Results'!CC200)</f>
        <v>0</v>
      </c>
      <c r="AN200" s="2">
        <f>INDEX('2005'!$C$44:$C$140,'16 Year_History_Results'!CD200)</f>
        <v>0</v>
      </c>
      <c r="AO200" s="2">
        <f>INDEX('2006'!$C$44:$C$140,'16 Year_History_Results'!CE200)</f>
        <v>0</v>
      </c>
      <c r="AP200" s="2">
        <f>INDEX('2007'!$C$44:$C$140,'16 Year_History_Results'!CF200)</f>
        <v>0</v>
      </c>
      <c r="AQ200" s="2">
        <f>INDEX('2008'!$C$44:$C$140,'16 Year_History_Results'!CG200)</f>
        <v>0</v>
      </c>
      <c r="AR200" s="2">
        <f>INDEX('2009'!$C$44:$C$140,'16 Year_History_Results'!CH200)</f>
        <v>0</v>
      </c>
      <c r="AS200" s="2">
        <f>INDEX('2010'!$C$44:$C$140,'16 Year_History_Results'!CI200)</f>
        <v>0</v>
      </c>
      <c r="AT200" s="2">
        <f>INDEX('2011'!$C$44:$C$140,'16 Year_History_Results'!CJ200)</f>
        <v>0</v>
      </c>
      <c r="AU200" s="2">
        <f>INDEX('2012'!$C$44:$C$140,'16 Year_History_Results'!CK200)</f>
        <v>0</v>
      </c>
      <c r="AV200" s="2">
        <f>INDEX('2013'!$C$44:$C$140,'16 Year_History_Results'!CL200)</f>
        <v>0</v>
      </c>
      <c r="AW200" s="2">
        <f>INDEX('2014'!$C$52:$C$180,'16 Year_History_Results'!CM200)</f>
        <v>0</v>
      </c>
      <c r="AX200" s="2">
        <f>INDEX('2015'!$E$52:$E$308,'16 Year_History_Results'!CN200)</f>
        <v>10</v>
      </c>
      <c r="AY200" s="147">
        <f>INDEX('2016'!$E$52:$E$308,'16 Year_History_Results'!CO200)</f>
        <v>0</v>
      </c>
      <c r="AZ200" s="2"/>
      <c r="BA200" s="2"/>
      <c r="BB200">
        <f t="shared" si="139"/>
        <v>2974</v>
      </c>
      <c r="BC200" s="110"/>
      <c r="BD200" s="2"/>
      <c r="BE200" s="146">
        <f>INDEX('2001'!$B$44:$B$140,'16 Year_History_Results'!BZ200)</f>
        <v>0</v>
      </c>
      <c r="BF200" s="2">
        <f>INDEX('2002'!$B$44:$B$140,'16 Year_History_Results'!CA200)</f>
        <v>0</v>
      </c>
      <c r="BG200" s="2">
        <f>INDEX('2003'!$B$44:$B$140,'16 Year_History_Results'!CB200)</f>
        <v>0</v>
      </c>
      <c r="BH200" s="2">
        <f>INDEX('2004'!$B$44:$B$140,'16 Year_History_Results'!CC200)</f>
        <v>0</v>
      </c>
      <c r="BI200" s="2">
        <f>INDEX('2005'!$B$44:$B$140,'16 Year_History_Results'!CD200)</f>
        <v>0</v>
      </c>
      <c r="BJ200" s="2">
        <f>INDEX('2006'!$B$44:$B$140,'16 Year_History_Results'!CE200)</f>
        <v>0</v>
      </c>
      <c r="BK200" s="2">
        <f>INDEX('2007'!$B$44:$B$140,'16 Year_History_Results'!CF200)</f>
        <v>0</v>
      </c>
      <c r="BL200" s="2">
        <f>INDEX('2008'!$B$44:$B$140,'16 Year_History_Results'!CG200)</f>
        <v>0</v>
      </c>
      <c r="BM200" s="2">
        <f>INDEX('2009'!$B$44:$B$140,'16 Year_History_Results'!CH200)</f>
        <v>0</v>
      </c>
      <c r="BN200" s="2">
        <f>INDEX('2010'!$B$44:$B$140,'16 Year_History_Results'!CI200)</f>
        <v>0</v>
      </c>
      <c r="BO200" s="2">
        <f>INDEX('2011'!$B$44:$B$140,'16 Year_History_Results'!CJ200)</f>
        <v>0</v>
      </c>
      <c r="BP200" s="2">
        <f>INDEX('2012'!$B$44:$B$140,'16 Year_History_Results'!CK200)</f>
        <v>0</v>
      </c>
      <c r="BQ200" s="2">
        <f>INDEX('2013'!$B$44:$B$140,'16 Year_History_Results'!CL200)</f>
        <v>0</v>
      </c>
      <c r="BR200" s="2">
        <f>INDEX('2014'!$B$52:$B$180,'16 Year_History_Results'!CM200)</f>
        <v>0</v>
      </c>
      <c r="BS200" s="147">
        <f>INDEX('2015'!$B$52:$B$308,'16 Year_History_Results'!CN200)</f>
        <v>9</v>
      </c>
      <c r="BT200" s="147">
        <f>INDEX('2016'!$B$52:$B$308,'16 Year_History_Results'!CO200)</f>
        <v>0</v>
      </c>
      <c r="BW200">
        <f t="shared" si="140"/>
        <v>2974</v>
      </c>
      <c r="BX200" s="110"/>
      <c r="BY200" s="2"/>
      <c r="BZ200" s="146">
        <f>IF(ISNA(MATCH($BW200,'2001'!$A$44:$A$139,0)),97,MATCH($BW200,'2001'!$A$44:$A$139,0))</f>
        <v>97</v>
      </c>
      <c r="CA200" s="2">
        <f>IF(ISNA(MATCH($BW200,'2002'!$A$44:$A$139,0)),97,MATCH($BW200,'2002'!$A$44:$A$139,0))</f>
        <v>97</v>
      </c>
      <c r="CB200" s="2">
        <f>IF(ISNA(MATCH($BW200,'2003'!$A$44:$A$139,0)),97,MATCH($BW200,'2003'!$A$44:$A$139,0))</f>
        <v>97</v>
      </c>
      <c r="CC200" s="2">
        <f>IF(ISNA(MATCH($BW200,'2004'!$A$44:$A$139,0)),97,MATCH($BW200,'2004'!$A$44:$A$139,0))</f>
        <v>97</v>
      </c>
      <c r="CD200" s="2">
        <f>IF(ISNA(MATCH($BW200,'2005'!$A$44:$A$139,0)),97,MATCH($BW200,'2005'!$A$44:$A$139,0))</f>
        <v>97</v>
      </c>
      <c r="CE200" s="2">
        <f>IF(ISNA(MATCH($BW200,'2006'!$A$44:$A$139,0)),97,MATCH($BW200,'2006'!$A$44:$A$139,0))</f>
        <v>97</v>
      </c>
      <c r="CF200" s="2">
        <f>IF(ISNA(MATCH($BW200,'2007'!$A$44:$A$139,0)),97,MATCH($BW200,'2007'!$A$44:$A$139,0))</f>
        <v>97</v>
      </c>
      <c r="CG200" s="2">
        <f>IF(ISNA(MATCH($BW200,'2008'!$A$44:$A$139,0)),97,MATCH($BW200,'2008'!$A$44:$A$139,0))</f>
        <v>97</v>
      </c>
      <c r="CH200" s="2">
        <f>IF(ISNA(MATCH($BW200,'2009'!$A$44:$A$139,0)),97,MATCH($BW200,'2009'!$A$44:$A$139,0))</f>
        <v>97</v>
      </c>
      <c r="CI200" s="2">
        <f>IF(ISNA(MATCH($BW200,'2010'!$A$44:$A$139,0)),97,MATCH($BW200,'2010'!$A$44:$A$139,0))</f>
        <v>97</v>
      </c>
      <c r="CJ200" s="2">
        <f>IF(ISNA(MATCH($BW200,'2011'!$A$44:$A$139,0)),97,MATCH($BW200,'2011'!$A$44:$A$139,0))</f>
        <v>97</v>
      </c>
      <c r="CK200" s="2">
        <f>IF(ISNA(MATCH($BW200,'2012'!$A$44:$A$139,0)),97,MATCH($BW200,'2012'!$A$44:$A$139,0))</f>
        <v>97</v>
      </c>
      <c r="CL200" s="2">
        <f>IF(ISNA(MATCH($BW200,'2013'!$A$44:$A$139,0)),97,MATCH($BW200,'2013'!$A$44:$A$139,0))</f>
        <v>97</v>
      </c>
      <c r="CM200" s="2">
        <f>IF(ISNA(MATCH($BW200,'2014'!$A$52:$A$179,0)),129,MATCH($BW200,'2014'!$A$52:$A$179,0))</f>
        <v>129</v>
      </c>
      <c r="CN200" s="147">
        <f>IF(ISNA(MATCH($BW200,'2015'!$A$52:$A$307,0)),257,MATCH($BW200,'2015'!$A$52:$A$307,0))</f>
        <v>180</v>
      </c>
      <c r="CO200" s="147">
        <f>IF(ISNA(MATCH($BW200,'2016'!$A$52:$A$307,0)),257,MATCH($BW200,'2016'!$A$52:$A$307,0))</f>
        <v>257</v>
      </c>
      <c r="CQ200">
        <f t="shared" si="141"/>
        <v>2974</v>
      </c>
      <c r="CR200" s="281"/>
      <c r="CS200" s="279"/>
      <c r="CT200" s="278">
        <f t="shared" si="142"/>
        <v>0</v>
      </c>
      <c r="CU200" s="279">
        <f t="shared" si="128"/>
        <v>0</v>
      </c>
      <c r="CV200" s="279">
        <f t="shared" si="129"/>
        <v>0</v>
      </c>
      <c r="CW200" s="279">
        <f t="shared" si="130"/>
        <v>0</v>
      </c>
      <c r="CX200" s="279">
        <f t="shared" si="131"/>
        <v>0</v>
      </c>
      <c r="CY200" s="279">
        <f t="shared" si="132"/>
        <v>0</v>
      </c>
      <c r="CZ200" s="279">
        <f t="shared" si="133"/>
        <v>0</v>
      </c>
      <c r="DA200" s="279">
        <f t="shared" si="134"/>
        <v>0</v>
      </c>
      <c r="DB200" s="279">
        <f t="shared" si="135"/>
        <v>0</v>
      </c>
      <c r="DC200" s="279">
        <f t="shared" si="143"/>
        <v>0</v>
      </c>
      <c r="DD200" s="279">
        <f t="shared" si="144"/>
        <v>0</v>
      </c>
      <c r="DE200" s="279">
        <f t="shared" si="145"/>
        <v>0</v>
      </c>
      <c r="DF200" s="279">
        <f t="shared" si="146"/>
        <v>0</v>
      </c>
      <c r="DG200" s="279">
        <f t="shared" si="147"/>
        <v>0</v>
      </c>
      <c r="DH200" s="280">
        <f t="shared" ref="DH200:DH263" si="164">BS200+AX200+(DG200*$AE$1)</f>
        <v>19</v>
      </c>
      <c r="DI200" s="280">
        <f t="shared" ref="DI200:DI263" si="165">BT200+AY200+(DH200*$AE$1)</f>
        <v>12.6654</v>
      </c>
      <c r="DJ200" s="154">
        <f t="shared" si="136"/>
        <v>126</v>
      </c>
      <c r="DK200" s="279">
        <f t="shared" si="148"/>
        <v>2974</v>
      </c>
      <c r="DL200" s="97"/>
      <c r="DM200" s="154"/>
      <c r="DN200" s="267">
        <f t="shared" si="149"/>
        <v>0</v>
      </c>
      <c r="DO200" s="154">
        <f t="shared" si="150"/>
        <v>0</v>
      </c>
      <c r="DP200" s="154">
        <f t="shared" si="151"/>
        <v>0</v>
      </c>
      <c r="DQ200" s="154">
        <f t="shared" si="152"/>
        <v>0</v>
      </c>
      <c r="DR200" s="154">
        <f t="shared" si="153"/>
        <v>0</v>
      </c>
      <c r="DS200" s="154">
        <f t="shared" si="154"/>
        <v>0</v>
      </c>
      <c r="DT200" s="154">
        <f t="shared" si="155"/>
        <v>0</v>
      </c>
      <c r="DU200" s="154">
        <f t="shared" si="156"/>
        <v>0</v>
      </c>
      <c r="DV200" s="154">
        <f t="shared" si="157"/>
        <v>0</v>
      </c>
      <c r="DW200" s="154">
        <f t="shared" si="158"/>
        <v>0</v>
      </c>
      <c r="DX200" s="154">
        <f t="shared" si="159"/>
        <v>0</v>
      </c>
      <c r="DY200" s="154">
        <f t="shared" si="160"/>
        <v>0</v>
      </c>
      <c r="DZ200" s="154">
        <f t="shared" si="161"/>
        <v>0</v>
      </c>
      <c r="EA200" s="154">
        <f t="shared" si="162"/>
        <v>0</v>
      </c>
      <c r="EB200" s="264">
        <f t="shared" ref="EB200:EB263" si="166">BS200+AX200+EA200</f>
        <v>19</v>
      </c>
      <c r="EC200" s="264">
        <f t="shared" ref="EC200:EC263" si="167">BT200+AY200+EB200</f>
        <v>19</v>
      </c>
      <c r="ED200" s="154">
        <f t="shared" si="137"/>
        <v>338</v>
      </c>
    </row>
    <row r="201" spans="2:134" ht="13" thickBot="1" x14ac:dyDescent="0.3">
      <c r="B201" s="131">
        <v>88</v>
      </c>
      <c r="C201" s="50">
        <f t="shared" si="126"/>
        <v>5</v>
      </c>
      <c r="D201" s="50">
        <f t="shared" si="138"/>
        <v>5</v>
      </c>
      <c r="E201" s="97"/>
      <c r="F201" s="2">
        <f t="shared" si="163"/>
        <v>196</v>
      </c>
      <c r="G201" s="487">
        <v>4613</v>
      </c>
      <c r="H201" s="98">
        <f>15- COUNTIF(L201:AC201,"#N/A")</f>
        <v>0</v>
      </c>
      <c r="I201" s="131">
        <f>SUM(AH201:AY201)+SUM(BE201:BT201)</f>
        <v>19</v>
      </c>
      <c r="J201" s="398">
        <f>DI201</f>
        <v>12.6654</v>
      </c>
      <c r="K201" s="456" t="str">
        <f>IF(ISNUMBER(MATCH(G201,'[4]OPR data'!$A$3:$A$2900,0)),"Y","N")</f>
        <v>Y</v>
      </c>
      <c r="L201" s="110"/>
      <c r="M201" s="233"/>
      <c r="N201" s="469" t="e">
        <f>(INDEX(Finish_table!R$4:R$83,MATCH('16 Year_History_Results'!$G201,Finish_table!S$4:S$83,0),1))</f>
        <v>#N/A</v>
      </c>
      <c r="O201" s="233" t="e">
        <f>(INDEX(Finish_table!Z$4:Z$99,MATCH('16 Year_History_Results'!$G201,Finish_table!AA$4:AA$99,0),1))</f>
        <v>#N/A</v>
      </c>
      <c r="P201" s="233" t="e">
        <f>(INDEX(Finish_table!AI$4:AI$99,MATCH('16 Year_History_Results'!$G201,Finish_table!AJ$4:AJ$99,0),1))</f>
        <v>#N/A</v>
      </c>
      <c r="Q201" s="233" t="e">
        <f>(INDEX(Finish_table!AR$4:AR$99,MATCH('16 Year_History_Results'!$G201,Finish_table!AS$4:AS$99,0),1))</f>
        <v>#N/A</v>
      </c>
      <c r="R201" s="233" t="e">
        <f>(INDEX(Finish_table!BA$4:BA$99,MATCH('16 Year_History_Results'!$G201,Finish_table!BB$4:BB$99,0),1))</f>
        <v>#N/A</v>
      </c>
      <c r="S201" s="233" t="e">
        <f>(INDEX(Finish_table!BJ$4:BJ$99,MATCH('16 Year_History_Results'!$G201,Finish_table!BK$4:BK$99,0),1))</f>
        <v>#N/A</v>
      </c>
      <c r="T201" s="233" t="e">
        <f>(INDEX(Finish_table!BS$4:BS$99,MATCH('16 Year_History_Results'!$G201,Finish_table!BT$4:BT$99,0),1))</f>
        <v>#N/A</v>
      </c>
      <c r="U201" s="233" t="e">
        <f>(INDEX(Finish_table!CB$4:CB$99,MATCH('16 Year_History_Results'!$G201,Finish_table!CC$4:CC$99,0),1))</f>
        <v>#N/A</v>
      </c>
      <c r="V201" s="233" t="e">
        <f>(INDEX(Finish_table!CK$4:CK$99,MATCH('16 Year_History_Results'!$G201,Finish_table!CL$4:CL$99,0),1))</f>
        <v>#N/A</v>
      </c>
      <c r="W201" s="233" t="e">
        <f>(INDEX(Finish_table!CT$4:CT$99,MATCH('16 Year_History_Results'!$G201,Finish_table!CU$4:CU$99,0),1))</f>
        <v>#N/A</v>
      </c>
      <c r="X201" s="233" t="e">
        <f>(INDEX(Finish_table!DC$4:DC$99,MATCH('16 Year_History_Results'!$G201,Finish_table!DD$4:DD$99,0),1))</f>
        <v>#N/A</v>
      </c>
      <c r="Y201" s="233" t="e">
        <f>(INDEX(Finish_table!DL$4:DL$99,MATCH('16 Year_History_Results'!$G201,Finish_table!DM$4:DM$99,0),1))</f>
        <v>#N/A</v>
      </c>
      <c r="Z201" s="233" t="e">
        <f>(INDEX(Finish_table!DU$4:DU$99,MATCH('16 Year_History_Results'!$G201,Finish_table!DV$4:DV$99,0),1))</f>
        <v>#N/A</v>
      </c>
      <c r="AA201" s="233" t="e">
        <f>(INDEX(Finish_table!ED$4:ED$140,MATCH('16 Year_History_Results'!$G201,Finish_table!EE$4:EE$140,0),1))</f>
        <v>#N/A</v>
      </c>
      <c r="AB201" s="233" t="str">
        <f>(INDEX(Finish_table!EM$4:EM$224,MATCH('16 Year_History_Results'!$G201,Finish_table!EN$4:EN$224,0),1))</f>
        <v>SF</v>
      </c>
      <c r="AC201" s="253" t="e">
        <f>(INDEX(Finish_table!EW$4:EW$224,MATCH('16 Year_History_Results'!$G201,Finish_table!EX$4:EX$224,0),1))</f>
        <v>#N/A</v>
      </c>
      <c r="AD201" s="2"/>
      <c r="AE201" s="97"/>
      <c r="AG201">
        <f t="shared" si="127"/>
        <v>4613</v>
      </c>
      <c r="AH201" s="110"/>
      <c r="AI201" s="2"/>
      <c r="AJ201" s="146">
        <f>INDEX('2001'!$C$44:$C$140,'16 Year_History_Results'!BZ201)</f>
        <v>0</v>
      </c>
      <c r="AK201" s="2">
        <f>INDEX('2002'!$C$44:$C$140,'16 Year_History_Results'!CA201)</f>
        <v>0</v>
      </c>
      <c r="AL201" s="2">
        <f>INDEX('2003'!$C$44:$C$140,'16 Year_History_Results'!CB201)</f>
        <v>0</v>
      </c>
      <c r="AM201" s="2">
        <f>INDEX('2004'!$C$44:$C$140,'16 Year_History_Results'!CC201)</f>
        <v>0</v>
      </c>
      <c r="AN201" s="2">
        <f>INDEX('2005'!$C$44:$C$140,'16 Year_History_Results'!CD201)</f>
        <v>0</v>
      </c>
      <c r="AO201" s="2">
        <f>INDEX('2006'!$C$44:$C$140,'16 Year_History_Results'!CE201)</f>
        <v>0</v>
      </c>
      <c r="AP201" s="2">
        <f>INDEX('2007'!$C$44:$C$140,'16 Year_History_Results'!CF201)</f>
        <v>0</v>
      </c>
      <c r="AQ201" s="2">
        <f>INDEX('2008'!$C$44:$C$140,'16 Year_History_Results'!CG201)</f>
        <v>0</v>
      </c>
      <c r="AR201" s="2">
        <f>INDEX('2009'!$C$44:$C$140,'16 Year_History_Results'!CH201)</f>
        <v>0</v>
      </c>
      <c r="AS201" s="2">
        <f>INDEX('2010'!$C$44:$C$140,'16 Year_History_Results'!CI201)</f>
        <v>0</v>
      </c>
      <c r="AT201" s="2">
        <f>INDEX('2011'!$C$44:$C$140,'16 Year_History_Results'!CJ201)</f>
        <v>0</v>
      </c>
      <c r="AU201" s="2">
        <f>INDEX('2012'!$C$44:$C$140,'16 Year_History_Results'!CK201)</f>
        <v>0</v>
      </c>
      <c r="AV201" s="2">
        <f>INDEX('2013'!$C$44:$C$140,'16 Year_History_Results'!CL201)</f>
        <v>0</v>
      </c>
      <c r="AW201" s="2">
        <f>INDEX('2014'!$C$52:$C$180,'16 Year_History_Results'!CM201)</f>
        <v>0</v>
      </c>
      <c r="AX201" s="2">
        <f>INDEX('2015'!$E$52:$E$308,'16 Year_History_Results'!CN201)</f>
        <v>10</v>
      </c>
      <c r="AY201" s="147">
        <f>INDEX('2016'!$E$52:$E$308,'16 Year_History_Results'!CO201)</f>
        <v>0</v>
      </c>
      <c r="AZ201" s="2"/>
      <c r="BA201" s="2"/>
      <c r="BB201">
        <f t="shared" si="139"/>
        <v>4613</v>
      </c>
      <c r="BC201" s="110"/>
      <c r="BD201" s="2"/>
      <c r="BE201" s="146">
        <f>INDEX('2001'!$B$44:$B$140,'16 Year_History_Results'!BZ201)</f>
        <v>0</v>
      </c>
      <c r="BF201" s="2">
        <f>INDEX('2002'!$B$44:$B$140,'16 Year_History_Results'!CA201)</f>
        <v>0</v>
      </c>
      <c r="BG201" s="2">
        <f>INDEX('2003'!$B$44:$B$140,'16 Year_History_Results'!CB201)</f>
        <v>0</v>
      </c>
      <c r="BH201" s="2">
        <f>INDEX('2004'!$B$44:$B$140,'16 Year_History_Results'!CC201)</f>
        <v>0</v>
      </c>
      <c r="BI201" s="2">
        <f>INDEX('2005'!$B$44:$B$140,'16 Year_History_Results'!CD201)</f>
        <v>0</v>
      </c>
      <c r="BJ201" s="2">
        <f>INDEX('2006'!$B$44:$B$140,'16 Year_History_Results'!CE201)</f>
        <v>0</v>
      </c>
      <c r="BK201" s="2">
        <f>INDEX('2007'!$B$44:$B$140,'16 Year_History_Results'!CF201)</f>
        <v>0</v>
      </c>
      <c r="BL201" s="2">
        <f>INDEX('2008'!$B$44:$B$140,'16 Year_History_Results'!CG201)</f>
        <v>0</v>
      </c>
      <c r="BM201" s="2">
        <f>INDEX('2009'!$B$44:$B$140,'16 Year_History_Results'!CH201)</f>
        <v>0</v>
      </c>
      <c r="BN201" s="2">
        <f>INDEX('2010'!$B$44:$B$140,'16 Year_History_Results'!CI201)</f>
        <v>0</v>
      </c>
      <c r="BO201" s="2">
        <f>INDEX('2011'!$B$44:$B$140,'16 Year_History_Results'!CJ201)</f>
        <v>0</v>
      </c>
      <c r="BP201" s="2">
        <f>INDEX('2012'!$B$44:$B$140,'16 Year_History_Results'!CK201)</f>
        <v>0</v>
      </c>
      <c r="BQ201" s="2">
        <f>INDEX('2013'!$B$44:$B$140,'16 Year_History_Results'!CL201)</f>
        <v>0</v>
      </c>
      <c r="BR201" s="2">
        <f>INDEX('2014'!$B$52:$B$180,'16 Year_History_Results'!CM201)</f>
        <v>0</v>
      </c>
      <c r="BS201" s="147">
        <f>INDEX('2015'!$B$52:$B$308,'16 Year_History_Results'!CN201)</f>
        <v>9</v>
      </c>
      <c r="BT201" s="147">
        <f>INDEX('2016'!$B$52:$B$308,'16 Year_History_Results'!CO201)</f>
        <v>0</v>
      </c>
      <c r="BW201">
        <f t="shared" si="140"/>
        <v>4613</v>
      </c>
      <c r="BX201" s="110"/>
      <c r="BY201" s="2"/>
      <c r="BZ201" s="146">
        <f>IF(ISNA(MATCH($BW201,'2001'!$A$44:$A$139,0)),97,MATCH($BW201,'2001'!$A$44:$A$139,0))</f>
        <v>97</v>
      </c>
      <c r="CA201" s="2">
        <f>IF(ISNA(MATCH($BW201,'2002'!$A$44:$A$139,0)),97,MATCH($BW201,'2002'!$A$44:$A$139,0))</f>
        <v>97</v>
      </c>
      <c r="CB201" s="2">
        <f>IF(ISNA(MATCH($BW201,'2003'!$A$44:$A$139,0)),97,MATCH($BW201,'2003'!$A$44:$A$139,0))</f>
        <v>97</v>
      </c>
      <c r="CC201" s="2">
        <f>IF(ISNA(MATCH($BW201,'2004'!$A$44:$A$139,0)),97,MATCH($BW201,'2004'!$A$44:$A$139,0))</f>
        <v>97</v>
      </c>
      <c r="CD201" s="2">
        <f>IF(ISNA(MATCH($BW201,'2005'!$A$44:$A$139,0)),97,MATCH($BW201,'2005'!$A$44:$A$139,0))</f>
        <v>97</v>
      </c>
      <c r="CE201" s="2">
        <f>IF(ISNA(MATCH($BW201,'2006'!$A$44:$A$139,0)),97,MATCH($BW201,'2006'!$A$44:$A$139,0))</f>
        <v>97</v>
      </c>
      <c r="CF201" s="2">
        <f>IF(ISNA(MATCH($BW201,'2007'!$A$44:$A$139,0)),97,MATCH($BW201,'2007'!$A$44:$A$139,0))</f>
        <v>97</v>
      </c>
      <c r="CG201" s="2">
        <f>IF(ISNA(MATCH($BW201,'2008'!$A$44:$A$139,0)),97,MATCH($BW201,'2008'!$A$44:$A$139,0))</f>
        <v>97</v>
      </c>
      <c r="CH201" s="2">
        <f>IF(ISNA(MATCH($BW201,'2009'!$A$44:$A$139,0)),97,MATCH($BW201,'2009'!$A$44:$A$139,0))</f>
        <v>97</v>
      </c>
      <c r="CI201" s="2">
        <f>IF(ISNA(MATCH($BW201,'2010'!$A$44:$A$139,0)),97,MATCH($BW201,'2010'!$A$44:$A$139,0))</f>
        <v>97</v>
      </c>
      <c r="CJ201" s="2">
        <f>IF(ISNA(MATCH($BW201,'2011'!$A$44:$A$139,0)),97,MATCH($BW201,'2011'!$A$44:$A$139,0))</f>
        <v>97</v>
      </c>
      <c r="CK201" s="2">
        <f>IF(ISNA(MATCH($BW201,'2012'!$A$44:$A$139,0)),97,MATCH($BW201,'2012'!$A$44:$A$139,0))</f>
        <v>97</v>
      </c>
      <c r="CL201" s="2">
        <f>IF(ISNA(MATCH($BW201,'2013'!$A$44:$A$139,0)),97,MATCH($BW201,'2013'!$A$44:$A$139,0))</f>
        <v>97</v>
      </c>
      <c r="CM201" s="2">
        <f>IF(ISNA(MATCH($BW201,'2014'!$A$52:$A$179,0)),129,MATCH($BW201,'2014'!$A$52:$A$179,0))</f>
        <v>129</v>
      </c>
      <c r="CN201" s="147">
        <f>IF(ISNA(MATCH($BW201,'2015'!$A$52:$A$307,0)),257,MATCH($BW201,'2015'!$A$52:$A$307,0))</f>
        <v>236</v>
      </c>
      <c r="CO201" s="147">
        <f>IF(ISNA(MATCH($BW201,'2016'!$A$52:$A$307,0)),257,MATCH($BW201,'2016'!$A$52:$A$307,0))</f>
        <v>257</v>
      </c>
      <c r="CQ201">
        <f t="shared" si="141"/>
        <v>4613</v>
      </c>
      <c r="CR201" s="281"/>
      <c r="CS201" s="279"/>
      <c r="CT201" s="278">
        <f t="shared" si="142"/>
        <v>0</v>
      </c>
      <c r="CU201" s="279">
        <f t="shared" si="128"/>
        <v>0</v>
      </c>
      <c r="CV201" s="279">
        <f t="shared" si="129"/>
        <v>0</v>
      </c>
      <c r="CW201" s="279">
        <f t="shared" si="130"/>
        <v>0</v>
      </c>
      <c r="CX201" s="279">
        <f t="shared" si="131"/>
        <v>0</v>
      </c>
      <c r="CY201" s="279">
        <f t="shared" si="132"/>
        <v>0</v>
      </c>
      <c r="CZ201" s="279">
        <f t="shared" si="133"/>
        <v>0</v>
      </c>
      <c r="DA201" s="279">
        <f t="shared" si="134"/>
        <v>0</v>
      </c>
      <c r="DB201" s="279">
        <f t="shared" si="135"/>
        <v>0</v>
      </c>
      <c r="DC201" s="279">
        <f t="shared" si="143"/>
        <v>0</v>
      </c>
      <c r="DD201" s="279">
        <f t="shared" si="144"/>
        <v>0</v>
      </c>
      <c r="DE201" s="279">
        <f t="shared" si="145"/>
        <v>0</v>
      </c>
      <c r="DF201" s="279">
        <f t="shared" si="146"/>
        <v>0</v>
      </c>
      <c r="DG201" s="279">
        <f t="shared" si="147"/>
        <v>0</v>
      </c>
      <c r="DH201" s="280">
        <f t="shared" si="164"/>
        <v>19</v>
      </c>
      <c r="DI201" s="280">
        <f t="shared" si="165"/>
        <v>12.6654</v>
      </c>
      <c r="DJ201" s="154">
        <f t="shared" si="136"/>
        <v>126</v>
      </c>
      <c r="DK201" s="279">
        <f t="shared" si="148"/>
        <v>4613</v>
      </c>
      <c r="DL201" s="97"/>
      <c r="DM201" s="154"/>
      <c r="DN201" s="267">
        <f t="shared" si="149"/>
        <v>0</v>
      </c>
      <c r="DO201" s="154">
        <f t="shared" si="150"/>
        <v>0</v>
      </c>
      <c r="DP201" s="154">
        <f t="shared" si="151"/>
        <v>0</v>
      </c>
      <c r="DQ201" s="154">
        <f t="shared" si="152"/>
        <v>0</v>
      </c>
      <c r="DR201" s="154">
        <f t="shared" si="153"/>
        <v>0</v>
      </c>
      <c r="DS201" s="154">
        <f t="shared" si="154"/>
        <v>0</v>
      </c>
      <c r="DT201" s="154">
        <f t="shared" si="155"/>
        <v>0</v>
      </c>
      <c r="DU201" s="154">
        <f t="shared" si="156"/>
        <v>0</v>
      </c>
      <c r="DV201" s="154">
        <f t="shared" si="157"/>
        <v>0</v>
      </c>
      <c r="DW201" s="154">
        <f t="shared" si="158"/>
        <v>0</v>
      </c>
      <c r="DX201" s="154">
        <f t="shared" si="159"/>
        <v>0</v>
      </c>
      <c r="DY201" s="154">
        <f t="shared" si="160"/>
        <v>0</v>
      </c>
      <c r="DZ201" s="154">
        <f t="shared" si="161"/>
        <v>0</v>
      </c>
      <c r="EA201" s="154">
        <f t="shared" si="162"/>
        <v>0</v>
      </c>
      <c r="EB201" s="264">
        <f t="shared" si="166"/>
        <v>19</v>
      </c>
      <c r="EC201" s="264">
        <f t="shared" si="167"/>
        <v>19</v>
      </c>
      <c r="ED201" s="154">
        <f t="shared" si="137"/>
        <v>338</v>
      </c>
    </row>
    <row r="202" spans="2:134" ht="13" thickBot="1" x14ac:dyDescent="0.3">
      <c r="B202" s="247">
        <v>93</v>
      </c>
      <c r="C202" s="50">
        <f t="shared" si="126"/>
        <v>1</v>
      </c>
      <c r="D202" s="50">
        <f t="shared" si="138"/>
        <v>0</v>
      </c>
      <c r="E202" s="97"/>
      <c r="F202" s="2">
        <f t="shared" si="163"/>
        <v>197</v>
      </c>
      <c r="G202" s="207">
        <v>11</v>
      </c>
      <c r="H202" s="98">
        <f>15- COUNTIF(L202:AC202,"#N/A")</f>
        <v>6</v>
      </c>
      <c r="I202" s="131">
        <f>SUM(AH202:AY202)+SUM(BE202:BT202)</f>
        <v>98</v>
      </c>
      <c r="J202" s="398">
        <f>DI202</f>
        <v>12.503582387001057</v>
      </c>
      <c r="K202" s="456" t="str">
        <f>IF(ISNUMBER(MATCH(G202,'[4]OPR data'!$A$3:$A$2900,0)),"Y","N")</f>
        <v>Y</v>
      </c>
      <c r="L202" s="110"/>
      <c r="M202" s="233"/>
      <c r="N202" s="469" t="e">
        <f>(INDEX(Finish_table!R$4:R$83,MATCH('16 Year_History_Results'!$G202,Finish_table!S$4:S$83,0),1))</f>
        <v>#N/A</v>
      </c>
      <c r="O202" s="233" t="e">
        <f>(INDEX(Finish_table!Z$4:Z$99,MATCH('16 Year_History_Results'!$G202,Finish_table!AA$4:AA$99,0),1))</f>
        <v>#N/A</v>
      </c>
      <c r="P202" s="233" t="e">
        <f>(INDEX(Finish_table!AI$4:AI$99,MATCH('16 Year_History_Results'!$G202,Finish_table!AJ$4:AJ$99,0),1))</f>
        <v>#N/A</v>
      </c>
      <c r="Q202" s="233" t="str">
        <f>(INDEX(Finish_table!AR$4:AR$99,MATCH('16 Year_History_Results'!$G202,Finish_table!AS$4:AS$99,0),1))</f>
        <v>QF</v>
      </c>
      <c r="R202" s="233" t="e">
        <f>(INDEX(Finish_table!BA$4:BA$99,MATCH('16 Year_History_Results'!$G202,Finish_table!BB$4:BB$99,0),1))</f>
        <v>#N/A</v>
      </c>
      <c r="S202" s="233" t="str">
        <f>(INDEX(Finish_table!BJ$4:BJ$99,MATCH('16 Year_History_Results'!$G202,Finish_table!BK$4:BK$99,0),1))</f>
        <v>QF</v>
      </c>
      <c r="T202" s="233" t="e">
        <f>(INDEX(Finish_table!BS$4:BS$99,MATCH('16 Year_History_Results'!$G202,Finish_table!BT$4:BT$99,0),1))</f>
        <v>#N/A</v>
      </c>
      <c r="U202" s="233" t="str">
        <f>(INDEX(Finish_table!CB$4:CB$99,MATCH('16 Year_History_Results'!$G202,Finish_table!CC$4:CC$99,0),1))</f>
        <v>SF</v>
      </c>
      <c r="V202" s="233" t="e">
        <f>(INDEX(Finish_table!CK$4:CK$99,MATCH('16 Year_History_Results'!$G202,Finish_table!CL$4:CL$99,0),1))</f>
        <v>#N/A</v>
      </c>
      <c r="W202" s="233" t="e">
        <f>(INDEX(Finish_table!CT$4:CT$99,MATCH('16 Year_History_Results'!$G202,Finish_table!CU$4:CU$99,0),1))</f>
        <v>#N/A</v>
      </c>
      <c r="X202" s="233" t="str">
        <f>(INDEX(Finish_table!DC$4:DC$99,MATCH('16 Year_History_Results'!$G202,Finish_table!DD$4:DD$99,0),1))</f>
        <v>SF</v>
      </c>
      <c r="Y202" s="233" t="str">
        <f>(INDEX(Finish_table!DL$4:DL$99,MATCH('16 Year_History_Results'!$G202,Finish_table!DM$4:DM$99,0),1))</f>
        <v>QF</v>
      </c>
      <c r="Z202" s="233" t="str">
        <f>(INDEX(Finish_table!DU$4:DU$99,MATCH('16 Year_History_Results'!$G202,Finish_table!DV$4:DV$99,0),1))</f>
        <v>SF</v>
      </c>
      <c r="AA202" s="233" t="str">
        <f>(INDEX(Finish_table!ED$4:ED$140,MATCH('16 Year_History_Results'!$G202,Finish_table!EE$4:EE$140,0),1))</f>
        <v>QF</v>
      </c>
      <c r="AB202" s="233" t="e">
        <f>(INDEX(Finish_table!EM$4:EM$224,MATCH('16 Year_History_Results'!$G202,Finish_table!EN$4:EN$224,0),1))</f>
        <v>#N/A</v>
      </c>
      <c r="AC202" s="253" t="e">
        <f>(INDEX(Finish_table!EW$4:EW$224,MATCH('16 Year_History_Results'!$G202,Finish_table!EX$4:EX$224,0),1))</f>
        <v>#N/A</v>
      </c>
      <c r="AD202" s="2"/>
      <c r="AE202" s="97"/>
      <c r="AG202">
        <f t="shared" si="127"/>
        <v>11</v>
      </c>
      <c r="AH202" s="110"/>
      <c r="AI202" s="2"/>
      <c r="AJ202" s="146">
        <f>INDEX('2001'!$C$44:$C$140,'16 Year_History_Results'!BZ202)</f>
        <v>0</v>
      </c>
      <c r="AK202" s="2">
        <f>INDEX('2002'!$C$44:$C$140,'16 Year_History_Results'!CA202)</f>
        <v>0</v>
      </c>
      <c r="AL202" s="2">
        <f>INDEX('2003'!$C$44:$C$140,'16 Year_History_Results'!CB202)</f>
        <v>0</v>
      </c>
      <c r="AM202" s="2">
        <f>INDEX('2004'!$C$44:$C$140,'16 Year_History_Results'!CC202)</f>
        <v>0</v>
      </c>
      <c r="AN202" s="2">
        <f>INDEX('2005'!$C$44:$C$140,'16 Year_History_Results'!CD202)</f>
        <v>0</v>
      </c>
      <c r="AO202" s="2">
        <f>INDEX('2006'!$C$44:$C$140,'16 Year_History_Results'!CE202)</f>
        <v>0</v>
      </c>
      <c r="AP202" s="2">
        <f>INDEX('2007'!$C$44:$C$140,'16 Year_History_Results'!CF202)</f>
        <v>0</v>
      </c>
      <c r="AQ202" s="2">
        <f>INDEX('2008'!$C$44:$C$140,'16 Year_History_Results'!CG202)</f>
        <v>10</v>
      </c>
      <c r="AR202" s="2">
        <f>INDEX('2009'!$C$44:$C$140,'16 Year_History_Results'!CH202)</f>
        <v>0</v>
      </c>
      <c r="AS202" s="2">
        <f>INDEX('2010'!$C$44:$C$140,'16 Year_History_Results'!CI202)</f>
        <v>0</v>
      </c>
      <c r="AT202" s="2">
        <f>INDEX('2011'!$C$44:$C$140,'16 Year_History_Results'!CJ202)</f>
        <v>10</v>
      </c>
      <c r="AU202" s="2">
        <f>INDEX('2012'!$C$44:$C$140,'16 Year_History_Results'!CK202)</f>
        <v>0</v>
      </c>
      <c r="AV202" s="2">
        <f>INDEX('2013'!$C$44:$C$140,'16 Year_History_Results'!CL202)</f>
        <v>10</v>
      </c>
      <c r="AW202" s="2">
        <f>INDEX('2014'!$C$52:$C$180,'16 Year_History_Results'!CM202)</f>
        <v>0</v>
      </c>
      <c r="AX202" s="2">
        <f>INDEX('2015'!$E$52:$E$308,'16 Year_History_Results'!CN202)</f>
        <v>0</v>
      </c>
      <c r="AY202" s="147">
        <f>INDEX('2016'!$E$52:$E$308,'16 Year_History_Results'!CO202)</f>
        <v>0</v>
      </c>
      <c r="AZ202" s="2"/>
      <c r="BA202" s="2"/>
      <c r="BB202">
        <f t="shared" si="139"/>
        <v>11</v>
      </c>
      <c r="BC202" s="110"/>
      <c r="BD202" s="2"/>
      <c r="BE202" s="146">
        <f>INDEX('2001'!$B$44:$B$140,'16 Year_History_Results'!BZ202)</f>
        <v>0</v>
      </c>
      <c r="BF202" s="2">
        <f>INDEX('2002'!$B$44:$B$140,'16 Year_History_Results'!CA202)</f>
        <v>0</v>
      </c>
      <c r="BG202" s="2">
        <f>INDEX('2003'!$B$44:$B$140,'16 Year_History_Results'!CB202)</f>
        <v>0</v>
      </c>
      <c r="BH202" s="2">
        <f>INDEX('2004'!$B$44:$B$140,'16 Year_History_Results'!CC202)</f>
        <v>12</v>
      </c>
      <c r="BI202" s="2">
        <f>INDEX('2005'!$B$44:$B$140,'16 Year_History_Results'!CD202)</f>
        <v>0</v>
      </c>
      <c r="BJ202" s="2">
        <f>INDEX('2006'!$B$44:$B$140,'16 Year_History_Results'!CE202)</f>
        <v>12</v>
      </c>
      <c r="BK202" s="2">
        <f>INDEX('2007'!$B$44:$B$140,'16 Year_History_Results'!CF202)</f>
        <v>0</v>
      </c>
      <c r="BL202" s="2">
        <f>INDEX('2008'!$B$44:$B$140,'16 Year_History_Results'!CG202)</f>
        <v>16</v>
      </c>
      <c r="BM202" s="2">
        <f>INDEX('2009'!$B$44:$B$140,'16 Year_History_Results'!CH202)</f>
        <v>0</v>
      </c>
      <c r="BN202" s="2">
        <f>INDEX('2010'!$B$44:$B$140,'16 Year_History_Results'!CI202)</f>
        <v>0</v>
      </c>
      <c r="BO202" s="2">
        <f>INDEX('2011'!$B$44:$B$140,'16 Year_History_Results'!CJ202)</f>
        <v>6</v>
      </c>
      <c r="BP202" s="2">
        <f>INDEX('2012'!$B$44:$B$140,'16 Year_History_Results'!CK202)</f>
        <v>13</v>
      </c>
      <c r="BQ202" s="2">
        <f>INDEX('2013'!$B$44:$B$140,'16 Year_History_Results'!CL202)</f>
        <v>3</v>
      </c>
      <c r="BR202" s="2">
        <f>INDEX('2014'!$B$52:$B$180,'16 Year_History_Results'!CM202)</f>
        <v>6</v>
      </c>
      <c r="BS202" s="147">
        <f>INDEX('2015'!$B$52:$B$308,'16 Year_History_Results'!CN202)</f>
        <v>0</v>
      </c>
      <c r="BT202" s="147">
        <f>INDEX('2016'!$B$52:$B$308,'16 Year_History_Results'!CO202)</f>
        <v>0</v>
      </c>
      <c r="BW202">
        <f t="shared" si="140"/>
        <v>11</v>
      </c>
      <c r="BX202" s="110"/>
      <c r="BY202" s="2"/>
      <c r="BZ202" s="146">
        <f>IF(ISNA(MATCH($BW202,'2001'!$A$44:$A$139,0)),97,MATCH($BW202,'2001'!$A$44:$A$139,0))</f>
        <v>97</v>
      </c>
      <c r="CA202" s="2">
        <f>IF(ISNA(MATCH($BW202,'2002'!$A$44:$A$139,0)),97,MATCH($BW202,'2002'!$A$44:$A$139,0))</f>
        <v>97</v>
      </c>
      <c r="CB202" s="2">
        <f>IF(ISNA(MATCH($BW202,'2003'!$A$44:$A$139,0)),97,MATCH($BW202,'2003'!$A$44:$A$139,0))</f>
        <v>97</v>
      </c>
      <c r="CC202" s="2">
        <f>IF(ISNA(MATCH($BW202,'2004'!$A$44:$A$139,0)),97,MATCH($BW202,'2004'!$A$44:$A$139,0))</f>
        <v>1</v>
      </c>
      <c r="CD202" s="2">
        <f>IF(ISNA(MATCH($BW202,'2005'!$A$44:$A$139,0)),97,MATCH($BW202,'2005'!$A$44:$A$139,0))</f>
        <v>97</v>
      </c>
      <c r="CE202" s="2">
        <f>IF(ISNA(MATCH($BW202,'2006'!$A$44:$A$139,0)),97,MATCH($BW202,'2006'!$A$44:$A$139,0))</f>
        <v>1</v>
      </c>
      <c r="CF202" s="2">
        <f>IF(ISNA(MATCH($BW202,'2007'!$A$44:$A$139,0)),97,MATCH($BW202,'2007'!$A$44:$A$139,0))</f>
        <v>97</v>
      </c>
      <c r="CG202" s="2">
        <f>IF(ISNA(MATCH($BW202,'2008'!$A$44:$A$139,0)),97,MATCH($BW202,'2008'!$A$44:$A$139,0))</f>
        <v>2</v>
      </c>
      <c r="CH202" s="2">
        <f>IF(ISNA(MATCH($BW202,'2009'!$A$44:$A$139,0)),97,MATCH($BW202,'2009'!$A$44:$A$139,0))</f>
        <v>97</v>
      </c>
      <c r="CI202" s="2">
        <f>IF(ISNA(MATCH($BW202,'2010'!$A$44:$A$139,0)),97,MATCH($BW202,'2010'!$A$44:$A$139,0))</f>
        <v>97</v>
      </c>
      <c r="CJ202" s="2">
        <f>IF(ISNA(MATCH($BW202,'2011'!$A$44:$A$139,0)),97,MATCH($BW202,'2011'!$A$44:$A$139,0))</f>
        <v>1</v>
      </c>
      <c r="CK202" s="2">
        <f>IF(ISNA(MATCH($BW202,'2012'!$A$44:$A$139,0)),97,MATCH($BW202,'2012'!$A$44:$A$139,0))</f>
        <v>1</v>
      </c>
      <c r="CL202" s="2">
        <f>IF(ISNA(MATCH($BW202,'2013'!$A$44:$A$139,0)),97,MATCH($BW202,'2013'!$A$44:$A$139,0))</f>
        <v>1</v>
      </c>
      <c r="CM202" s="2">
        <f>IF(ISNA(MATCH($BW202,'2014'!$A$52:$A$179,0)),129,MATCH($BW202,'2014'!$A$52:$A$179,0))</f>
        <v>1</v>
      </c>
      <c r="CN202" s="147">
        <f>IF(ISNA(MATCH($BW202,'2015'!$A$52:$A$307,0)),257,MATCH($BW202,'2015'!$A$52:$A$307,0))</f>
        <v>2</v>
      </c>
      <c r="CO202" s="147">
        <f>IF(ISNA(MATCH($BW202,'2016'!$A$52:$A$307,0)),257,MATCH($BW202,'2016'!$A$52:$A$307,0))</f>
        <v>1</v>
      </c>
      <c r="CQ202">
        <f t="shared" si="141"/>
        <v>11</v>
      </c>
      <c r="CR202" s="281"/>
      <c r="CS202" s="279"/>
      <c r="CT202" s="278">
        <f t="shared" si="142"/>
        <v>0</v>
      </c>
      <c r="CU202" s="279">
        <f t="shared" si="128"/>
        <v>0</v>
      </c>
      <c r="CV202" s="279">
        <f t="shared" si="129"/>
        <v>0</v>
      </c>
      <c r="CW202" s="279">
        <f t="shared" si="130"/>
        <v>12</v>
      </c>
      <c r="CX202" s="279">
        <f t="shared" si="131"/>
        <v>7.9992000000000001</v>
      </c>
      <c r="CY202" s="279">
        <f t="shared" si="132"/>
        <v>17.33226672</v>
      </c>
      <c r="CZ202" s="279">
        <f t="shared" si="133"/>
        <v>11.553688995551999</v>
      </c>
      <c r="DA202" s="279">
        <f t="shared" si="134"/>
        <v>33.70168908443496</v>
      </c>
      <c r="DB202" s="279">
        <f t="shared" si="135"/>
        <v>22.465545943684344</v>
      </c>
      <c r="DC202" s="279">
        <f t="shared" si="143"/>
        <v>14.975532926059984</v>
      </c>
      <c r="DD202" s="279">
        <f t="shared" si="144"/>
        <v>25.982690248511584</v>
      </c>
      <c r="DE202" s="279">
        <f t="shared" si="145"/>
        <v>30.320061319657821</v>
      </c>
      <c r="DF202" s="279">
        <f t="shared" si="146"/>
        <v>33.2113528756839</v>
      </c>
      <c r="DG202" s="279">
        <f t="shared" si="147"/>
        <v>28.138687826930887</v>
      </c>
      <c r="DH202" s="280">
        <f t="shared" si="164"/>
        <v>18.757249305432129</v>
      </c>
      <c r="DI202" s="280">
        <f t="shared" si="165"/>
        <v>12.503582387001057</v>
      </c>
      <c r="DJ202" s="154">
        <f t="shared" si="136"/>
        <v>129</v>
      </c>
      <c r="DK202" s="279">
        <f t="shared" si="148"/>
        <v>11</v>
      </c>
      <c r="DL202" s="97"/>
      <c r="DM202" s="154"/>
      <c r="DN202" s="267">
        <f t="shared" si="149"/>
        <v>0</v>
      </c>
      <c r="DO202" s="154">
        <f t="shared" si="150"/>
        <v>0</v>
      </c>
      <c r="DP202" s="154">
        <f t="shared" si="151"/>
        <v>0</v>
      </c>
      <c r="DQ202" s="154">
        <f t="shared" si="152"/>
        <v>12</v>
      </c>
      <c r="DR202" s="154">
        <f t="shared" si="153"/>
        <v>12</v>
      </c>
      <c r="DS202" s="154">
        <f t="shared" si="154"/>
        <v>24</v>
      </c>
      <c r="DT202" s="154">
        <f t="shared" si="155"/>
        <v>24</v>
      </c>
      <c r="DU202" s="154">
        <f t="shared" si="156"/>
        <v>50</v>
      </c>
      <c r="DV202" s="154">
        <f t="shared" si="157"/>
        <v>50</v>
      </c>
      <c r="DW202" s="154">
        <f t="shared" si="158"/>
        <v>50</v>
      </c>
      <c r="DX202" s="154">
        <f t="shared" si="159"/>
        <v>66</v>
      </c>
      <c r="DY202" s="154">
        <f t="shared" si="160"/>
        <v>79</v>
      </c>
      <c r="DZ202" s="154">
        <f t="shared" si="161"/>
        <v>92</v>
      </c>
      <c r="EA202" s="154">
        <f t="shared" si="162"/>
        <v>98</v>
      </c>
      <c r="EB202" s="264">
        <f t="shared" si="166"/>
        <v>98</v>
      </c>
      <c r="EC202" s="264">
        <f t="shared" si="167"/>
        <v>98</v>
      </c>
      <c r="ED202" s="154">
        <f t="shared" si="137"/>
        <v>85</v>
      </c>
    </row>
    <row r="203" spans="2:134" ht="13" thickBot="1" x14ac:dyDescent="0.3">
      <c r="B203" s="131">
        <v>93</v>
      </c>
      <c r="C203" s="50">
        <f t="shared" si="126"/>
        <v>2</v>
      </c>
      <c r="D203" s="50">
        <f t="shared" si="138"/>
        <v>0</v>
      </c>
      <c r="E203" s="97"/>
      <c r="F203" s="2">
        <f t="shared" si="163"/>
        <v>198</v>
      </c>
      <c r="G203" s="207">
        <v>229</v>
      </c>
      <c r="H203" s="98">
        <f>15- COUNTIF(L203:AC203,"#N/A")</f>
        <v>4</v>
      </c>
      <c r="I203" s="131">
        <f>SUM(AH203:AY203)+SUM(BE203:BT203)</f>
        <v>78</v>
      </c>
      <c r="J203" s="398">
        <f>DI203</f>
        <v>12.455333632641885</v>
      </c>
      <c r="K203" s="456" t="str">
        <f>IF(ISNUMBER(MATCH(G203,'[4]OPR data'!$A$3:$A$2900,0)),"Y","N")</f>
        <v>Y</v>
      </c>
      <c r="L203" s="110"/>
      <c r="M203" s="233"/>
      <c r="N203" s="469" t="e">
        <f>(INDEX(Finish_table!R$4:R$83,MATCH('16 Year_History_Results'!$G203,Finish_table!S$4:S$83,0),1))</f>
        <v>#N/A</v>
      </c>
      <c r="O203" s="233" t="e">
        <f>(INDEX(Finish_table!Z$4:Z$99,MATCH('16 Year_History_Results'!$G203,Finish_table!AA$4:AA$99,0),1))</f>
        <v>#N/A</v>
      </c>
      <c r="P203" s="233" t="e">
        <f>(INDEX(Finish_table!AI$4:AI$99,MATCH('16 Year_History_Results'!$G203,Finish_table!AJ$4:AJ$99,0),1))</f>
        <v>#N/A</v>
      </c>
      <c r="Q203" s="233" t="e">
        <f>(INDEX(Finish_table!AR$4:AR$99,MATCH('16 Year_History_Results'!$G203,Finish_table!AS$4:AS$99,0),1))</f>
        <v>#N/A</v>
      </c>
      <c r="R203" s="233" t="str">
        <f>(INDEX(Finish_table!BA$4:BA$99,MATCH('16 Year_History_Results'!$G203,Finish_table!BB$4:BB$99,0),1))</f>
        <v>SF</v>
      </c>
      <c r="S203" s="233" t="str">
        <f>(INDEX(Finish_table!BJ$4:BJ$99,MATCH('16 Year_History_Results'!$G203,Finish_table!BK$4:BK$99,0),1))</f>
        <v>QF</v>
      </c>
      <c r="T203" s="233" t="str">
        <f>(INDEX(Finish_table!BS$4:BS$99,MATCH('16 Year_History_Results'!$G203,Finish_table!BT$4:BT$99,0),1))</f>
        <v>QF</v>
      </c>
      <c r="U203" s="233" t="e">
        <f>(INDEX(Finish_table!CB$4:CB$99,MATCH('16 Year_History_Results'!$G203,Finish_table!CC$4:CC$99,0),1))</f>
        <v>#N/A</v>
      </c>
      <c r="V203" s="233" t="e">
        <f>(INDEX(Finish_table!CK$4:CK$99,MATCH('16 Year_History_Results'!$G203,Finish_table!CL$4:CL$99,0),1))</f>
        <v>#N/A</v>
      </c>
      <c r="W203" s="233" t="e">
        <f>(INDEX(Finish_table!CT$4:CT$99,MATCH('16 Year_History_Results'!$G203,Finish_table!CU$4:CU$99,0),1))</f>
        <v>#N/A</v>
      </c>
      <c r="X203" s="233" t="str">
        <f>(INDEX(Finish_table!DC$4:DC$99,MATCH('16 Year_History_Results'!$G203,Finish_table!DD$4:DD$99,0),1))</f>
        <v>SF</v>
      </c>
      <c r="Y203" s="233" t="e">
        <f>(INDEX(Finish_table!DL$4:DL$99,MATCH('16 Year_History_Results'!$G203,Finish_table!DM$4:DM$99,0),1))</f>
        <v>#N/A</v>
      </c>
      <c r="Z203" s="233" t="e">
        <f>(INDEX(Finish_table!DU$4:DU$99,MATCH('16 Year_History_Results'!$G203,Finish_table!DV$4:DV$99,0),1))</f>
        <v>#N/A</v>
      </c>
      <c r="AA203" s="233" t="e">
        <f>(INDEX(Finish_table!ED$4:ED$140,MATCH('16 Year_History_Results'!$G203,Finish_table!EE$4:EE$140,0),1))</f>
        <v>#N/A</v>
      </c>
      <c r="AB203" s="233" t="e">
        <f>(INDEX(Finish_table!EM$4:EM$224,MATCH('16 Year_History_Results'!$G203,Finish_table!EN$4:EN$224,0),1))</f>
        <v>#N/A</v>
      </c>
      <c r="AC203" s="253" t="str">
        <f>(INDEX(Finish_table!EW$4:EW$224,MATCH('16 Year_History_Results'!$G203,Finish_table!EX$4:EX$224,0),1))</f>
        <v>QF</v>
      </c>
      <c r="AD203" s="2"/>
      <c r="AE203" s="97"/>
      <c r="AG203">
        <f t="shared" si="127"/>
        <v>229</v>
      </c>
      <c r="AH203" s="110"/>
      <c r="AI203" s="2"/>
      <c r="AJ203" s="146">
        <f>INDEX('2001'!$C$44:$C$140,'16 Year_History_Results'!BZ203)</f>
        <v>0</v>
      </c>
      <c r="AK203" s="2">
        <f>INDEX('2002'!$C$44:$C$140,'16 Year_History_Results'!CA203)</f>
        <v>0</v>
      </c>
      <c r="AL203" s="2">
        <f>INDEX('2003'!$C$44:$C$140,'16 Year_History_Results'!CB203)</f>
        <v>0</v>
      </c>
      <c r="AM203" s="2">
        <f>INDEX('2004'!$C$44:$C$140,'16 Year_History_Results'!CC203)</f>
        <v>0</v>
      </c>
      <c r="AN203" s="2">
        <f>INDEX('2005'!$C$44:$C$140,'16 Year_History_Results'!CD203)</f>
        <v>10</v>
      </c>
      <c r="AO203" s="2">
        <f>INDEX('2006'!$C$44:$C$140,'16 Year_History_Results'!CE203)</f>
        <v>0</v>
      </c>
      <c r="AP203" s="2">
        <f>INDEX('2007'!$C$44:$C$140,'16 Year_History_Results'!CF203)</f>
        <v>0</v>
      </c>
      <c r="AQ203" s="2">
        <f>INDEX('2008'!$C$44:$C$140,'16 Year_History_Results'!CG203)</f>
        <v>0</v>
      </c>
      <c r="AR203" s="2">
        <f>INDEX('2009'!$C$44:$C$140,'16 Year_History_Results'!CH203)</f>
        <v>0</v>
      </c>
      <c r="AS203" s="2">
        <f>INDEX('2010'!$C$44:$C$140,'16 Year_History_Results'!CI203)</f>
        <v>0</v>
      </c>
      <c r="AT203" s="2">
        <f>INDEX('2011'!$C$44:$C$140,'16 Year_History_Results'!CJ203)</f>
        <v>10</v>
      </c>
      <c r="AU203" s="2">
        <f>INDEX('2012'!$C$44:$C$140,'16 Year_History_Results'!CK203)</f>
        <v>0</v>
      </c>
      <c r="AV203" s="2">
        <f>INDEX('2013'!$C$44:$C$140,'16 Year_History_Results'!CL203)</f>
        <v>0</v>
      </c>
      <c r="AW203" s="2">
        <f>INDEX('2014'!$C$52:$C$180,'16 Year_History_Results'!CM203)</f>
        <v>0</v>
      </c>
      <c r="AX203" s="2">
        <f>INDEX('2015'!$E$52:$E$308,'16 Year_History_Results'!CN203)</f>
        <v>0</v>
      </c>
      <c r="AY203" s="147">
        <f>INDEX('2016'!$E$52:$E$308,'16 Year_History_Results'!CO203)</f>
        <v>0</v>
      </c>
      <c r="AZ203" s="2"/>
      <c r="BA203" s="2"/>
      <c r="BB203">
        <f t="shared" si="139"/>
        <v>229</v>
      </c>
      <c r="BC203" s="110"/>
      <c r="BD203" s="2"/>
      <c r="BE203" s="146">
        <f>INDEX('2001'!$B$44:$B$140,'16 Year_History_Results'!BZ203)</f>
        <v>0</v>
      </c>
      <c r="BF203" s="2">
        <f>INDEX('2002'!$B$44:$B$140,'16 Year_History_Results'!CA203)</f>
        <v>0</v>
      </c>
      <c r="BG203" s="2">
        <f>INDEX('2003'!$B$44:$B$140,'16 Year_History_Results'!CB203)</f>
        <v>0</v>
      </c>
      <c r="BH203" s="2">
        <f>INDEX('2004'!$B$44:$B$140,'16 Year_History_Results'!CC203)</f>
        <v>0</v>
      </c>
      <c r="BI203" s="2">
        <f>INDEX('2005'!$B$44:$B$140,'16 Year_History_Results'!CD203)</f>
        <v>14</v>
      </c>
      <c r="BJ203" s="2">
        <f>INDEX('2006'!$B$44:$B$140,'16 Year_History_Results'!CE203)</f>
        <v>12</v>
      </c>
      <c r="BK203" s="2">
        <f>INDEX('2007'!$B$44:$B$140,'16 Year_History_Results'!CF203)</f>
        <v>13</v>
      </c>
      <c r="BL203" s="2">
        <f>INDEX('2008'!$B$44:$B$140,'16 Year_History_Results'!CG203)</f>
        <v>0</v>
      </c>
      <c r="BM203" s="2">
        <f>INDEX('2009'!$B$44:$B$140,'16 Year_History_Results'!CH203)</f>
        <v>0</v>
      </c>
      <c r="BN203" s="2">
        <f>INDEX('2010'!$B$44:$B$140,'16 Year_History_Results'!CI203)</f>
        <v>0</v>
      </c>
      <c r="BO203" s="2">
        <f>INDEX('2011'!$B$44:$B$140,'16 Year_History_Results'!CJ203)</f>
        <v>10</v>
      </c>
      <c r="BP203" s="2">
        <f>INDEX('2012'!$B$44:$B$140,'16 Year_History_Results'!CK203)</f>
        <v>0</v>
      </c>
      <c r="BQ203" s="2">
        <f>INDEX('2013'!$B$44:$B$140,'16 Year_History_Results'!CL203)</f>
        <v>0</v>
      </c>
      <c r="BR203" s="2">
        <f>INDEX('2014'!$B$52:$B$180,'16 Year_History_Results'!CM203)</f>
        <v>0</v>
      </c>
      <c r="BS203" s="147">
        <f>INDEX('2015'!$B$52:$B$308,'16 Year_History_Results'!CN203)</f>
        <v>0</v>
      </c>
      <c r="BT203" s="147">
        <f>INDEX('2016'!$B$52:$B$308,'16 Year_History_Results'!CO203)</f>
        <v>9</v>
      </c>
      <c r="BW203">
        <f t="shared" si="140"/>
        <v>229</v>
      </c>
      <c r="BX203" s="110"/>
      <c r="BY203" s="2"/>
      <c r="BZ203" s="146">
        <f>IF(ISNA(MATCH($BW203,'2001'!$A$44:$A$139,0)),97,MATCH($BW203,'2001'!$A$44:$A$139,0))</f>
        <v>97</v>
      </c>
      <c r="CA203" s="2">
        <f>IF(ISNA(MATCH($BW203,'2002'!$A$44:$A$139,0)),97,MATCH($BW203,'2002'!$A$44:$A$139,0))</f>
        <v>97</v>
      </c>
      <c r="CB203" s="2">
        <f>IF(ISNA(MATCH($BW203,'2003'!$A$44:$A$139,0)),97,MATCH($BW203,'2003'!$A$44:$A$139,0))</f>
        <v>97</v>
      </c>
      <c r="CC203" s="2">
        <f>IF(ISNA(MATCH($BW203,'2004'!$A$44:$A$139,0)),97,MATCH($BW203,'2004'!$A$44:$A$139,0))</f>
        <v>97</v>
      </c>
      <c r="CD203" s="2">
        <f>IF(ISNA(MATCH($BW203,'2005'!$A$44:$A$139,0)),97,MATCH($BW203,'2005'!$A$44:$A$139,0))</f>
        <v>36</v>
      </c>
      <c r="CE203" s="2">
        <f>IF(ISNA(MATCH($BW203,'2006'!$A$44:$A$139,0)),97,MATCH($BW203,'2006'!$A$44:$A$139,0))</f>
        <v>43</v>
      </c>
      <c r="CF203" s="2">
        <f>IF(ISNA(MATCH($BW203,'2007'!$A$44:$A$139,0)),97,MATCH($BW203,'2007'!$A$44:$A$139,0))</f>
        <v>36</v>
      </c>
      <c r="CG203" s="2">
        <f>IF(ISNA(MATCH($BW203,'2008'!$A$44:$A$139,0)),97,MATCH($BW203,'2008'!$A$44:$A$139,0))</f>
        <v>97</v>
      </c>
      <c r="CH203" s="2">
        <f>IF(ISNA(MATCH($BW203,'2009'!$A$44:$A$139,0)),97,MATCH($BW203,'2009'!$A$44:$A$139,0))</f>
        <v>97</v>
      </c>
      <c r="CI203" s="2">
        <f>IF(ISNA(MATCH($BW203,'2010'!$A$44:$A$139,0)),97,MATCH($BW203,'2010'!$A$44:$A$139,0))</f>
        <v>97</v>
      </c>
      <c r="CJ203" s="2">
        <f>IF(ISNA(MATCH($BW203,'2011'!$A$44:$A$139,0)),97,MATCH($BW203,'2011'!$A$44:$A$139,0))</f>
        <v>24</v>
      </c>
      <c r="CK203" s="2">
        <f>IF(ISNA(MATCH($BW203,'2012'!$A$44:$A$139,0)),97,MATCH($BW203,'2012'!$A$44:$A$139,0))</f>
        <v>97</v>
      </c>
      <c r="CL203" s="2">
        <f>IF(ISNA(MATCH($BW203,'2013'!$A$44:$A$139,0)),97,MATCH($BW203,'2013'!$A$44:$A$139,0))</f>
        <v>97</v>
      </c>
      <c r="CM203" s="2">
        <f>IF(ISNA(MATCH($BW203,'2014'!$A$52:$A$179,0)),129,MATCH($BW203,'2014'!$A$52:$A$179,0))</f>
        <v>129</v>
      </c>
      <c r="CN203" s="147">
        <f>IF(ISNA(MATCH($BW203,'2015'!$A$52:$A$307,0)),257,MATCH($BW203,'2015'!$A$52:$A$307,0))</f>
        <v>257</v>
      </c>
      <c r="CO203" s="147">
        <f>IF(ISNA(MATCH($BW203,'2016'!$A$52:$A$307,0)),257,MATCH($BW203,'2016'!$A$52:$A$307,0))</f>
        <v>38</v>
      </c>
      <c r="CQ203">
        <f t="shared" si="141"/>
        <v>229</v>
      </c>
      <c r="CR203" s="281"/>
      <c r="CS203" s="279"/>
      <c r="CT203" s="278">
        <f t="shared" si="142"/>
        <v>0</v>
      </c>
      <c r="CU203" s="279">
        <f t="shared" si="128"/>
        <v>0</v>
      </c>
      <c r="CV203" s="279">
        <f t="shared" si="129"/>
        <v>0</v>
      </c>
      <c r="CW203" s="279">
        <f t="shared" si="130"/>
        <v>0</v>
      </c>
      <c r="CX203" s="279">
        <f t="shared" si="131"/>
        <v>24</v>
      </c>
      <c r="CY203" s="279">
        <f t="shared" si="132"/>
        <v>27.9984</v>
      </c>
      <c r="CZ203" s="279">
        <f t="shared" si="133"/>
        <v>31.663733439999998</v>
      </c>
      <c r="DA203" s="279">
        <f t="shared" si="134"/>
        <v>21.107044711103999</v>
      </c>
      <c r="DB203" s="279">
        <f t="shared" si="135"/>
        <v>14.069956004421925</v>
      </c>
      <c r="DC203" s="279">
        <f t="shared" si="143"/>
        <v>9.3790326725476554</v>
      </c>
      <c r="DD203" s="279">
        <f t="shared" si="144"/>
        <v>26.252063179520267</v>
      </c>
      <c r="DE203" s="279">
        <f t="shared" si="145"/>
        <v>17.499625315468208</v>
      </c>
      <c r="DF203" s="279">
        <f t="shared" si="146"/>
        <v>11.665250235291106</v>
      </c>
      <c r="DG203" s="279">
        <f t="shared" si="147"/>
        <v>7.7760558068450507</v>
      </c>
      <c r="DH203" s="280">
        <f t="shared" si="164"/>
        <v>5.1835188008429105</v>
      </c>
      <c r="DI203" s="280">
        <f t="shared" si="165"/>
        <v>12.455333632641885</v>
      </c>
      <c r="DJ203" s="154">
        <f t="shared" si="136"/>
        <v>258</v>
      </c>
      <c r="DK203" s="279">
        <f t="shared" si="148"/>
        <v>229</v>
      </c>
      <c r="DL203" s="97"/>
      <c r="DM203" s="154"/>
      <c r="DN203" s="267">
        <f t="shared" si="149"/>
        <v>0</v>
      </c>
      <c r="DO203" s="154">
        <f t="shared" si="150"/>
        <v>0</v>
      </c>
      <c r="DP203" s="154">
        <f t="shared" si="151"/>
        <v>0</v>
      </c>
      <c r="DQ203" s="154">
        <f t="shared" si="152"/>
        <v>0</v>
      </c>
      <c r="DR203" s="154">
        <f t="shared" si="153"/>
        <v>24</v>
      </c>
      <c r="DS203" s="154">
        <f t="shared" si="154"/>
        <v>36</v>
      </c>
      <c r="DT203" s="154">
        <f t="shared" si="155"/>
        <v>49</v>
      </c>
      <c r="DU203" s="154">
        <f t="shared" si="156"/>
        <v>49</v>
      </c>
      <c r="DV203" s="154">
        <f t="shared" si="157"/>
        <v>49</v>
      </c>
      <c r="DW203" s="154">
        <f t="shared" si="158"/>
        <v>49</v>
      </c>
      <c r="DX203" s="154">
        <f t="shared" si="159"/>
        <v>69</v>
      </c>
      <c r="DY203" s="154">
        <f t="shared" si="160"/>
        <v>69</v>
      </c>
      <c r="DZ203" s="154">
        <f t="shared" si="161"/>
        <v>69</v>
      </c>
      <c r="EA203" s="154">
        <f t="shared" si="162"/>
        <v>69</v>
      </c>
      <c r="EB203" s="264">
        <f t="shared" si="166"/>
        <v>69</v>
      </c>
      <c r="EC203" s="264">
        <f t="shared" si="167"/>
        <v>78</v>
      </c>
      <c r="ED203" s="154">
        <f t="shared" si="137"/>
        <v>130</v>
      </c>
    </row>
    <row r="204" spans="2:134" ht="13" thickBot="1" x14ac:dyDescent="0.3">
      <c r="B204" s="131">
        <v>93</v>
      </c>
      <c r="C204" s="50">
        <f t="shared" si="126"/>
        <v>3</v>
      </c>
      <c r="D204" s="50">
        <f t="shared" si="138"/>
        <v>0</v>
      </c>
      <c r="E204" s="97"/>
      <c r="F204" s="2">
        <f t="shared" si="163"/>
        <v>199</v>
      </c>
      <c r="G204" s="493">
        <v>45</v>
      </c>
      <c r="H204" s="98">
        <f>15- COUNTIF(L204:AC204,"#N/A")</f>
        <v>8</v>
      </c>
      <c r="I204" s="131">
        <f>SUM(AH204:AY204)+SUM(BE204:BT204)</f>
        <v>181</v>
      </c>
      <c r="J204" s="398">
        <f>DI204</f>
        <v>12.422006397011248</v>
      </c>
      <c r="K204" s="456" t="str">
        <f>IF(ISNUMBER(MATCH(G204,'[4]OPR data'!$A$3:$A$2900,0)),"Y","N")</f>
        <v>Y</v>
      </c>
      <c r="L204" s="110"/>
      <c r="M204" s="233"/>
      <c r="N204" s="469" t="str">
        <f>(INDEX(Finish_table!R$4:R$83,MATCH('16 Year_History_Results'!$G204,Finish_table!S$4:S$83,0),1))</f>
        <v>SF</v>
      </c>
      <c r="O204" s="233" t="str">
        <f>(INDEX(Finish_table!Z$4:Z$99,MATCH('16 Year_History_Results'!$G204,Finish_table!AA$4:AA$99,0),1))</f>
        <v>SF</v>
      </c>
      <c r="P204" s="233" t="str">
        <f>(INDEX(Finish_table!AI$4:AI$99,MATCH('16 Year_History_Results'!$G204,Finish_table!AJ$4:AJ$99,0),1))</f>
        <v>QF</v>
      </c>
      <c r="Q204" s="233" t="str">
        <f>(INDEX(Finish_table!AR$4:AR$99,MATCH('16 Year_History_Results'!$G204,Finish_table!AS$4:AS$99,0),1))</f>
        <v>F</v>
      </c>
      <c r="R204" s="233" t="str">
        <f>(INDEX(Finish_table!BA$4:BA$99,MATCH('16 Year_History_Results'!$G204,Finish_table!BB$4:BB$99,0),1))</f>
        <v>SF</v>
      </c>
      <c r="S204" s="233" t="e">
        <f>(INDEX(Finish_table!BJ$4:BJ$99,MATCH('16 Year_History_Results'!$G204,Finish_table!BK$4:BK$99,0),1))</f>
        <v>#N/A</v>
      </c>
      <c r="T204" s="233" t="str">
        <f>(INDEX(Finish_table!BS$4:BS$99,MATCH('16 Year_History_Results'!$G204,Finish_table!BT$4:BT$99,0),1))</f>
        <v>QF</v>
      </c>
      <c r="U204" s="233" t="str">
        <f>(INDEX(Finish_table!CB$4:CB$99,MATCH('16 Year_History_Results'!$G204,Finish_table!CC$4:CC$99,0),1))</f>
        <v>SF</v>
      </c>
      <c r="V204" s="233" t="str">
        <f>(INDEX(Finish_table!CK$4:CK$99,MATCH('16 Year_History_Results'!$G204,Finish_table!CL$4:CL$99,0),1))</f>
        <v>QF</v>
      </c>
      <c r="W204" s="233" t="e">
        <f>(INDEX(Finish_table!CT$4:CT$99,MATCH('16 Year_History_Results'!$G204,Finish_table!CU$4:CU$99,0),1))</f>
        <v>#N/A</v>
      </c>
      <c r="X204" s="233" t="e">
        <f>(INDEX(Finish_table!DC$4:DC$99,MATCH('16 Year_History_Results'!$G204,Finish_table!DD$4:DD$99,0),1))</f>
        <v>#N/A</v>
      </c>
      <c r="Y204" s="233" t="e">
        <f>(INDEX(Finish_table!DL$4:DL$99,MATCH('16 Year_History_Results'!$G204,Finish_table!DM$4:DM$99,0),1))</f>
        <v>#N/A</v>
      </c>
      <c r="Z204" s="233" t="e">
        <f>(INDEX(Finish_table!DU$4:DU$99,MATCH('16 Year_History_Results'!$G204,Finish_table!DV$4:DV$99,0),1))</f>
        <v>#N/A</v>
      </c>
      <c r="AA204" s="233" t="e">
        <f>(INDEX(Finish_table!ED$4:ED$140,MATCH('16 Year_History_Results'!$G204,Finish_table!EE$4:EE$140,0),1))</f>
        <v>#N/A</v>
      </c>
      <c r="AB204" s="233" t="e">
        <f>(INDEX(Finish_table!EM$4:EM$224,MATCH('16 Year_History_Results'!$G204,Finish_table!EN$4:EN$224,0),1))</f>
        <v>#N/A</v>
      </c>
      <c r="AC204" s="253" t="str">
        <f>(INDEX(Finish_table!EW$4:EW$224,MATCH('16 Year_History_Results'!$G204,Finish_table!EX$4:EX$224,0),1))</f>
        <v>QF</v>
      </c>
      <c r="AD204" s="2"/>
      <c r="AE204" s="97"/>
      <c r="AG204">
        <f t="shared" si="127"/>
        <v>45</v>
      </c>
      <c r="AH204" s="110"/>
      <c r="AI204" s="2"/>
      <c r="AJ204" s="146">
        <f>INDEX('2001'!$C$44:$C$140,'16 Year_History_Results'!BZ204)</f>
        <v>20</v>
      </c>
      <c r="AK204" s="2">
        <f>INDEX('2002'!$C$44:$C$140,'16 Year_History_Results'!CA204)</f>
        <v>10</v>
      </c>
      <c r="AL204" s="2">
        <f>INDEX('2003'!$C$44:$C$140,'16 Year_History_Results'!CB204)</f>
        <v>0</v>
      </c>
      <c r="AM204" s="2">
        <f>INDEX('2004'!$C$44:$C$140,'16 Year_History_Results'!CC204)</f>
        <v>20</v>
      </c>
      <c r="AN204" s="2">
        <f>INDEX('2005'!$C$44:$C$140,'16 Year_History_Results'!CD204)</f>
        <v>10</v>
      </c>
      <c r="AO204" s="2">
        <f>INDEX('2006'!$C$44:$C$140,'16 Year_History_Results'!CE204)</f>
        <v>0</v>
      </c>
      <c r="AP204" s="2">
        <f>INDEX('2007'!$C$44:$C$140,'16 Year_History_Results'!CF204)</f>
        <v>0</v>
      </c>
      <c r="AQ204" s="2">
        <f>INDEX('2008'!$C$44:$C$140,'16 Year_History_Results'!CG204)</f>
        <v>10</v>
      </c>
      <c r="AR204" s="2">
        <f>INDEX('2009'!$C$44:$C$140,'16 Year_History_Results'!CH204)</f>
        <v>0</v>
      </c>
      <c r="AS204" s="2">
        <f>INDEX('2010'!$C$44:$C$140,'16 Year_History_Results'!CI204)</f>
        <v>0</v>
      </c>
      <c r="AT204" s="2">
        <f>INDEX('2011'!$C$44:$C$140,'16 Year_History_Results'!CJ204)</f>
        <v>0</v>
      </c>
      <c r="AU204" s="2">
        <f>INDEX('2012'!$C$44:$C$140,'16 Year_History_Results'!CK204)</f>
        <v>0</v>
      </c>
      <c r="AV204" s="2">
        <f>INDEX('2013'!$C$44:$C$140,'16 Year_History_Results'!CL204)</f>
        <v>0</v>
      </c>
      <c r="AW204" s="2">
        <f>INDEX('2014'!$C$52:$C$180,'16 Year_History_Results'!CM204)</f>
        <v>0</v>
      </c>
      <c r="AX204" s="2">
        <f>INDEX('2015'!$E$52:$E$308,'16 Year_History_Results'!CN204)</f>
        <v>0</v>
      </c>
      <c r="AY204" s="147">
        <f>INDEX('2016'!$E$52:$E$308,'16 Year_History_Results'!CO204)</f>
        <v>0</v>
      </c>
      <c r="AZ204" s="2"/>
      <c r="BA204" s="2"/>
      <c r="BB204">
        <f t="shared" si="139"/>
        <v>45</v>
      </c>
      <c r="BC204" s="110"/>
      <c r="BD204" s="2"/>
      <c r="BE204" s="146">
        <f>INDEX('2001'!$B$44:$B$140,'16 Year_History_Results'!BZ204)</f>
        <v>16</v>
      </c>
      <c r="BF204" s="2">
        <f>INDEX('2002'!$B$44:$B$140,'16 Year_History_Results'!CA204)</f>
        <v>13</v>
      </c>
      <c r="BG204" s="2">
        <f>INDEX('2003'!$B$44:$B$140,'16 Year_History_Results'!CB204)</f>
        <v>14</v>
      </c>
      <c r="BH204" s="2">
        <f>INDEX('2004'!$B$44:$B$140,'16 Year_History_Results'!CC204)</f>
        <v>14</v>
      </c>
      <c r="BI204" s="2">
        <f>INDEX('2005'!$B$44:$B$140,'16 Year_History_Results'!CD204)</f>
        <v>14</v>
      </c>
      <c r="BJ204" s="2">
        <f>INDEX('2006'!$B$44:$B$140,'16 Year_History_Results'!CE204)</f>
        <v>0</v>
      </c>
      <c r="BK204" s="2">
        <f>INDEX('2007'!$B$44:$B$140,'16 Year_History_Results'!CF204)</f>
        <v>14</v>
      </c>
      <c r="BL204" s="2">
        <f>INDEX('2008'!$B$44:$B$140,'16 Year_History_Results'!CG204)</f>
        <v>2</v>
      </c>
      <c r="BM204" s="2">
        <f>INDEX('2009'!$B$44:$B$140,'16 Year_History_Results'!CH204)</f>
        <v>14</v>
      </c>
      <c r="BN204" s="2">
        <f>INDEX('2010'!$B$44:$B$140,'16 Year_History_Results'!CI204)</f>
        <v>0</v>
      </c>
      <c r="BO204" s="2">
        <f>INDEX('2011'!$B$44:$B$140,'16 Year_History_Results'!CJ204)</f>
        <v>0</v>
      </c>
      <c r="BP204" s="2">
        <f>INDEX('2012'!$B$44:$B$140,'16 Year_History_Results'!CK204)</f>
        <v>0</v>
      </c>
      <c r="BQ204" s="2">
        <f>INDEX('2013'!$B$44:$B$140,'16 Year_History_Results'!CL204)</f>
        <v>0</v>
      </c>
      <c r="BR204" s="2">
        <f>INDEX('2014'!$B$52:$B$180,'16 Year_History_Results'!CM204)</f>
        <v>0</v>
      </c>
      <c r="BS204" s="147">
        <f>INDEX('2015'!$B$52:$B$308,'16 Year_History_Results'!CN204)</f>
        <v>0</v>
      </c>
      <c r="BT204" s="147">
        <f>INDEX('2016'!$B$52:$B$308,'16 Year_History_Results'!CO204)</f>
        <v>10</v>
      </c>
      <c r="BW204">
        <f t="shared" si="140"/>
        <v>45</v>
      </c>
      <c r="BX204" s="110"/>
      <c r="BY204" s="2"/>
      <c r="BZ204" s="146">
        <f>IF(ISNA(MATCH($BW204,'2001'!$A$44:$A$139,0)),97,MATCH($BW204,'2001'!$A$44:$A$139,0))</f>
        <v>8</v>
      </c>
      <c r="CA204" s="2">
        <f>IF(ISNA(MATCH($BW204,'2002'!$A$44:$A$139,0)),97,MATCH($BW204,'2002'!$A$44:$A$139,0))</f>
        <v>6</v>
      </c>
      <c r="CB204" s="2">
        <f>IF(ISNA(MATCH($BW204,'2003'!$A$44:$A$139,0)),97,MATCH($BW204,'2003'!$A$44:$A$139,0))</f>
        <v>7</v>
      </c>
      <c r="CC204" s="2">
        <f>IF(ISNA(MATCH($BW204,'2004'!$A$44:$A$139,0)),97,MATCH($BW204,'2004'!$A$44:$A$139,0))</f>
        <v>5</v>
      </c>
      <c r="CD204" s="2">
        <f>IF(ISNA(MATCH($BW204,'2005'!$A$44:$A$139,0)),97,MATCH($BW204,'2005'!$A$44:$A$139,0))</f>
        <v>6</v>
      </c>
      <c r="CE204" s="2">
        <f>IF(ISNA(MATCH($BW204,'2006'!$A$44:$A$139,0)),97,MATCH($BW204,'2006'!$A$44:$A$139,0))</f>
        <v>97</v>
      </c>
      <c r="CF204" s="2">
        <f>IF(ISNA(MATCH($BW204,'2007'!$A$44:$A$139,0)),97,MATCH($BW204,'2007'!$A$44:$A$139,0))</f>
        <v>5</v>
      </c>
      <c r="CG204" s="2">
        <f>IF(ISNA(MATCH($BW204,'2008'!$A$44:$A$139,0)),97,MATCH($BW204,'2008'!$A$44:$A$139,0))</f>
        <v>11</v>
      </c>
      <c r="CH204" s="2">
        <f>IF(ISNA(MATCH($BW204,'2009'!$A$44:$A$139,0)),97,MATCH($BW204,'2009'!$A$44:$A$139,0))</f>
        <v>5</v>
      </c>
      <c r="CI204" s="2">
        <f>IF(ISNA(MATCH($BW204,'2010'!$A$44:$A$139,0)),97,MATCH($BW204,'2010'!$A$44:$A$139,0))</f>
        <v>97</v>
      </c>
      <c r="CJ204" s="2">
        <f>IF(ISNA(MATCH($BW204,'2011'!$A$44:$A$139,0)),97,MATCH($BW204,'2011'!$A$44:$A$139,0))</f>
        <v>97</v>
      </c>
      <c r="CK204" s="2">
        <f>IF(ISNA(MATCH($BW204,'2012'!$A$44:$A$139,0)),97,MATCH($BW204,'2012'!$A$44:$A$139,0))</f>
        <v>97</v>
      </c>
      <c r="CL204" s="2">
        <f>IF(ISNA(MATCH($BW204,'2013'!$A$44:$A$139,0)),97,MATCH($BW204,'2013'!$A$44:$A$139,0))</f>
        <v>97</v>
      </c>
      <c r="CM204" s="2">
        <f>IF(ISNA(MATCH($BW204,'2014'!$A$52:$A$179,0)),129,MATCH($BW204,'2014'!$A$52:$A$179,0))</f>
        <v>129</v>
      </c>
      <c r="CN204" s="147">
        <f>IF(ISNA(MATCH($BW204,'2015'!$A$52:$A$307,0)),257,MATCH($BW204,'2015'!$A$52:$A$307,0))</f>
        <v>257</v>
      </c>
      <c r="CO204" s="147">
        <f>IF(ISNA(MATCH($BW204,'2016'!$A$52:$A$307,0)),257,MATCH($BW204,'2016'!$A$52:$A$307,0))</f>
        <v>8</v>
      </c>
      <c r="CQ204">
        <f t="shared" si="141"/>
        <v>45</v>
      </c>
      <c r="CR204" s="281"/>
      <c r="CS204" s="279"/>
      <c r="CT204" s="278">
        <f t="shared" si="142"/>
        <v>36</v>
      </c>
      <c r="CU204" s="279">
        <f t="shared" si="128"/>
        <v>46.997599999999998</v>
      </c>
      <c r="CV204" s="279">
        <f t="shared" si="129"/>
        <v>45.328600159999993</v>
      </c>
      <c r="CW204" s="279">
        <f t="shared" si="130"/>
        <v>64.216044866655992</v>
      </c>
      <c r="CX204" s="279">
        <f t="shared" si="131"/>
        <v>66.806415508112877</v>
      </c>
      <c r="CY204" s="279">
        <f t="shared" si="132"/>
        <v>44.533156577708041</v>
      </c>
      <c r="CZ204" s="279">
        <f t="shared" si="133"/>
        <v>43.685802174700179</v>
      </c>
      <c r="DA204" s="279">
        <f t="shared" si="134"/>
        <v>41.120955729655137</v>
      </c>
      <c r="DB204" s="279">
        <f t="shared" si="135"/>
        <v>41.411229089388115</v>
      </c>
      <c r="DC204" s="279">
        <f t="shared" si="143"/>
        <v>27.604725310986115</v>
      </c>
      <c r="DD204" s="279">
        <f t="shared" si="144"/>
        <v>18.401309892303345</v>
      </c>
      <c r="DE204" s="279">
        <f t="shared" si="145"/>
        <v>12.26631317420941</v>
      </c>
      <c r="DF204" s="279">
        <f t="shared" si="146"/>
        <v>8.1767243619279917</v>
      </c>
      <c r="DG204" s="279">
        <f t="shared" si="147"/>
        <v>5.4506044596611991</v>
      </c>
      <c r="DH204" s="280">
        <f t="shared" si="164"/>
        <v>3.6333729328101549</v>
      </c>
      <c r="DI204" s="280">
        <f t="shared" si="165"/>
        <v>12.422006397011248</v>
      </c>
      <c r="DJ204" s="154">
        <f t="shared" si="136"/>
        <v>291</v>
      </c>
      <c r="DK204" s="279">
        <f t="shared" si="148"/>
        <v>45</v>
      </c>
      <c r="DL204" s="97"/>
      <c r="DM204" s="154"/>
      <c r="DN204" s="267">
        <f t="shared" si="149"/>
        <v>36</v>
      </c>
      <c r="DO204" s="154">
        <f t="shared" si="150"/>
        <v>59</v>
      </c>
      <c r="DP204" s="154">
        <f t="shared" si="151"/>
        <v>73</v>
      </c>
      <c r="DQ204" s="154">
        <f t="shared" si="152"/>
        <v>107</v>
      </c>
      <c r="DR204" s="154">
        <f t="shared" si="153"/>
        <v>131</v>
      </c>
      <c r="DS204" s="154">
        <f t="shared" si="154"/>
        <v>131</v>
      </c>
      <c r="DT204" s="154">
        <f t="shared" si="155"/>
        <v>145</v>
      </c>
      <c r="DU204" s="154">
        <f t="shared" si="156"/>
        <v>157</v>
      </c>
      <c r="DV204" s="154">
        <f t="shared" si="157"/>
        <v>171</v>
      </c>
      <c r="DW204" s="154">
        <f t="shared" si="158"/>
        <v>171</v>
      </c>
      <c r="DX204" s="154">
        <f t="shared" si="159"/>
        <v>171</v>
      </c>
      <c r="DY204" s="154">
        <f t="shared" si="160"/>
        <v>171</v>
      </c>
      <c r="DZ204" s="154">
        <f t="shared" si="161"/>
        <v>171</v>
      </c>
      <c r="EA204" s="154">
        <f t="shared" si="162"/>
        <v>171</v>
      </c>
      <c r="EB204" s="264">
        <f t="shared" si="166"/>
        <v>171</v>
      </c>
      <c r="EC204" s="264">
        <f t="shared" si="167"/>
        <v>181</v>
      </c>
      <c r="ED204" s="154">
        <f t="shared" si="137"/>
        <v>36</v>
      </c>
    </row>
    <row r="205" spans="2:134" ht="13" thickBot="1" x14ac:dyDescent="0.3">
      <c r="B205" s="131">
        <v>93</v>
      </c>
      <c r="C205" s="50">
        <f t="shared" si="126"/>
        <v>4</v>
      </c>
      <c r="D205" s="50">
        <f t="shared" si="138"/>
        <v>0</v>
      </c>
      <c r="E205" s="97"/>
      <c r="F205" s="2">
        <f t="shared" si="163"/>
        <v>200</v>
      </c>
      <c r="G205" s="487">
        <v>5254</v>
      </c>
      <c r="H205" s="98">
        <f>15- COUNTIF(L205:AC205,"#N/A")</f>
        <v>1</v>
      </c>
      <c r="I205" s="131">
        <f>SUM(AH205:AY205)+SUM(BE205:BT205)</f>
        <v>16</v>
      </c>
      <c r="J205" s="398">
        <f>DI205</f>
        <v>12.332599999999999</v>
      </c>
      <c r="K205" s="456" t="str">
        <f>IF(ISNUMBER(MATCH(G205,'[4]OPR data'!$A$3:$A$2900,0)),"Y","N")</f>
        <v>Y</v>
      </c>
      <c r="L205" s="110"/>
      <c r="M205" s="233"/>
      <c r="N205" s="469" t="e">
        <f>(INDEX(Finish_table!R$4:R$83,MATCH('16 Year_History_Results'!$G205,Finish_table!S$4:S$83,0),1))</f>
        <v>#N/A</v>
      </c>
      <c r="O205" s="233" t="e">
        <f>(INDEX(Finish_table!Z$4:Z$99,MATCH('16 Year_History_Results'!$G205,Finish_table!AA$4:AA$99,0),1))</f>
        <v>#N/A</v>
      </c>
      <c r="P205" s="233" t="e">
        <f>(INDEX(Finish_table!AI$4:AI$99,MATCH('16 Year_History_Results'!$G205,Finish_table!AJ$4:AJ$99,0),1))</f>
        <v>#N/A</v>
      </c>
      <c r="Q205" s="233" t="e">
        <f>(INDEX(Finish_table!AR$4:AR$99,MATCH('16 Year_History_Results'!$G205,Finish_table!AS$4:AS$99,0),1))</f>
        <v>#N/A</v>
      </c>
      <c r="R205" s="233" t="e">
        <f>(INDEX(Finish_table!BA$4:BA$99,MATCH('16 Year_History_Results'!$G205,Finish_table!BB$4:BB$99,0),1))</f>
        <v>#N/A</v>
      </c>
      <c r="S205" s="233" t="e">
        <f>(INDEX(Finish_table!BJ$4:BJ$99,MATCH('16 Year_History_Results'!$G205,Finish_table!BK$4:BK$99,0),1))</f>
        <v>#N/A</v>
      </c>
      <c r="T205" s="233" t="e">
        <f>(INDEX(Finish_table!BS$4:BS$99,MATCH('16 Year_History_Results'!$G205,Finish_table!BT$4:BT$99,0),1))</f>
        <v>#N/A</v>
      </c>
      <c r="U205" s="233" t="e">
        <f>(INDEX(Finish_table!CB$4:CB$99,MATCH('16 Year_History_Results'!$G205,Finish_table!CC$4:CC$99,0),1))</f>
        <v>#N/A</v>
      </c>
      <c r="V205" s="233" t="e">
        <f>(INDEX(Finish_table!CK$4:CK$99,MATCH('16 Year_History_Results'!$G205,Finish_table!CL$4:CL$99,0),1))</f>
        <v>#N/A</v>
      </c>
      <c r="W205" s="233" t="e">
        <f>(INDEX(Finish_table!CT$4:CT$99,MATCH('16 Year_History_Results'!$G205,Finish_table!CU$4:CU$99,0),1))</f>
        <v>#N/A</v>
      </c>
      <c r="X205" s="233" t="e">
        <f>(INDEX(Finish_table!DC$4:DC$99,MATCH('16 Year_History_Results'!$G205,Finish_table!DD$4:DD$99,0),1))</f>
        <v>#N/A</v>
      </c>
      <c r="Y205" s="233" t="e">
        <f>(INDEX(Finish_table!DL$4:DL$99,MATCH('16 Year_History_Results'!$G205,Finish_table!DM$4:DM$99,0),1))</f>
        <v>#N/A</v>
      </c>
      <c r="Z205" s="233" t="e">
        <f>(INDEX(Finish_table!DU$4:DU$99,MATCH('16 Year_History_Results'!$G205,Finish_table!DV$4:DV$99,0),1))</f>
        <v>#N/A</v>
      </c>
      <c r="AA205" s="233" t="e">
        <f>(INDEX(Finish_table!ED$4:ED$140,MATCH('16 Year_History_Results'!$G205,Finish_table!EE$4:EE$140,0),1))</f>
        <v>#N/A</v>
      </c>
      <c r="AB205" s="233" t="str">
        <f>(INDEX(Finish_table!EM$4:EM$224,MATCH('16 Year_History_Results'!$G205,Finish_table!EN$4:EN$224,0),1))</f>
        <v>QF</v>
      </c>
      <c r="AC205" s="253" t="str">
        <f>(INDEX(Finish_table!EW$4:EW$224,MATCH('16 Year_History_Results'!$G205,Finish_table!EX$4:EX$224,0),1))</f>
        <v>W</v>
      </c>
      <c r="AD205" s="2"/>
      <c r="AE205" s="97"/>
      <c r="AG205">
        <f t="shared" si="127"/>
        <v>5254</v>
      </c>
      <c r="AH205" s="110"/>
      <c r="AI205" s="2"/>
      <c r="AJ205" s="146">
        <f>INDEX('2001'!$C$44:$C$140,'16 Year_History_Results'!BZ205)</f>
        <v>0</v>
      </c>
      <c r="AK205" s="2">
        <f>INDEX('2002'!$C$44:$C$140,'16 Year_History_Results'!CA205)</f>
        <v>0</v>
      </c>
      <c r="AL205" s="2">
        <f>INDEX('2003'!$C$44:$C$140,'16 Year_History_Results'!CB205)</f>
        <v>0</v>
      </c>
      <c r="AM205" s="2">
        <f>INDEX('2004'!$C$44:$C$140,'16 Year_History_Results'!CC205)</f>
        <v>0</v>
      </c>
      <c r="AN205" s="2">
        <f>INDEX('2005'!$C$44:$C$140,'16 Year_History_Results'!CD205)</f>
        <v>0</v>
      </c>
      <c r="AO205" s="2">
        <f>INDEX('2006'!$C$44:$C$140,'16 Year_History_Results'!CE205)</f>
        <v>0</v>
      </c>
      <c r="AP205" s="2">
        <f>INDEX('2007'!$C$44:$C$140,'16 Year_History_Results'!CF205)</f>
        <v>0</v>
      </c>
      <c r="AQ205" s="2">
        <f>INDEX('2008'!$C$44:$C$140,'16 Year_History_Results'!CG205)</f>
        <v>0</v>
      </c>
      <c r="AR205" s="2">
        <f>INDEX('2009'!$C$44:$C$140,'16 Year_History_Results'!CH205)</f>
        <v>0</v>
      </c>
      <c r="AS205" s="2">
        <f>INDEX('2010'!$C$44:$C$140,'16 Year_History_Results'!CI205)</f>
        <v>0</v>
      </c>
      <c r="AT205" s="2">
        <f>INDEX('2011'!$C$44:$C$140,'16 Year_History_Results'!CJ205)</f>
        <v>0</v>
      </c>
      <c r="AU205" s="2">
        <f>INDEX('2012'!$C$44:$C$140,'16 Year_History_Results'!CK205)</f>
        <v>0</v>
      </c>
      <c r="AV205" s="2">
        <f>INDEX('2013'!$C$44:$C$140,'16 Year_History_Results'!CL205)</f>
        <v>0</v>
      </c>
      <c r="AW205" s="2">
        <f>INDEX('2014'!$C$52:$C$180,'16 Year_History_Results'!CM205)</f>
        <v>0</v>
      </c>
      <c r="AX205" s="2">
        <f>INDEX('2015'!$E$52:$E$308,'16 Year_History_Results'!CN205)</f>
        <v>0</v>
      </c>
      <c r="AY205" s="147">
        <f>INDEX('2016'!$E$52:$E$308,'16 Year_History_Results'!CO205)</f>
        <v>5</v>
      </c>
      <c r="AZ205" s="2"/>
      <c r="BA205" s="2"/>
      <c r="BB205">
        <f t="shared" si="139"/>
        <v>5254</v>
      </c>
      <c r="BC205" s="110"/>
      <c r="BD205" s="2"/>
      <c r="BE205" s="146">
        <f>INDEX('2001'!$B$44:$B$140,'16 Year_History_Results'!BZ205)</f>
        <v>0</v>
      </c>
      <c r="BF205" s="2">
        <f>INDEX('2002'!$B$44:$B$140,'16 Year_History_Results'!CA205)</f>
        <v>0</v>
      </c>
      <c r="BG205" s="2">
        <f>INDEX('2003'!$B$44:$B$140,'16 Year_History_Results'!CB205)</f>
        <v>0</v>
      </c>
      <c r="BH205" s="2">
        <f>INDEX('2004'!$B$44:$B$140,'16 Year_History_Results'!CC205)</f>
        <v>0</v>
      </c>
      <c r="BI205" s="2">
        <f>INDEX('2005'!$B$44:$B$140,'16 Year_History_Results'!CD205)</f>
        <v>0</v>
      </c>
      <c r="BJ205" s="2">
        <f>INDEX('2006'!$B$44:$B$140,'16 Year_History_Results'!CE205)</f>
        <v>0</v>
      </c>
      <c r="BK205" s="2">
        <f>INDEX('2007'!$B$44:$B$140,'16 Year_History_Results'!CF205)</f>
        <v>0</v>
      </c>
      <c r="BL205" s="2">
        <f>INDEX('2008'!$B$44:$B$140,'16 Year_History_Results'!CG205)</f>
        <v>0</v>
      </c>
      <c r="BM205" s="2">
        <f>INDEX('2009'!$B$44:$B$140,'16 Year_History_Results'!CH205)</f>
        <v>0</v>
      </c>
      <c r="BN205" s="2">
        <f>INDEX('2010'!$B$44:$B$140,'16 Year_History_Results'!CI205)</f>
        <v>0</v>
      </c>
      <c r="BO205" s="2">
        <f>INDEX('2011'!$B$44:$B$140,'16 Year_History_Results'!CJ205)</f>
        <v>0</v>
      </c>
      <c r="BP205" s="2">
        <f>INDEX('2012'!$B$44:$B$140,'16 Year_History_Results'!CK205)</f>
        <v>0</v>
      </c>
      <c r="BQ205" s="2">
        <f>INDEX('2013'!$B$44:$B$140,'16 Year_History_Results'!CL205)</f>
        <v>0</v>
      </c>
      <c r="BR205" s="2">
        <f>INDEX('2014'!$B$52:$B$180,'16 Year_History_Results'!CM205)</f>
        <v>0</v>
      </c>
      <c r="BS205" s="147">
        <f>INDEX('2015'!$B$52:$B$308,'16 Year_History_Results'!CN205)</f>
        <v>11</v>
      </c>
      <c r="BT205" s="147">
        <f>INDEX('2016'!$B$52:$B$308,'16 Year_History_Results'!CO205)</f>
        <v>0</v>
      </c>
      <c r="BW205">
        <f t="shared" si="140"/>
        <v>5254</v>
      </c>
      <c r="BX205" s="110"/>
      <c r="BY205" s="2"/>
      <c r="BZ205" s="146">
        <f>IF(ISNA(MATCH($BW205,'2001'!$A$44:$A$139,0)),97,MATCH($BW205,'2001'!$A$44:$A$139,0))</f>
        <v>97</v>
      </c>
      <c r="CA205" s="2">
        <f>IF(ISNA(MATCH($BW205,'2002'!$A$44:$A$139,0)),97,MATCH($BW205,'2002'!$A$44:$A$139,0))</f>
        <v>97</v>
      </c>
      <c r="CB205" s="2">
        <f>IF(ISNA(MATCH($BW205,'2003'!$A$44:$A$139,0)),97,MATCH($BW205,'2003'!$A$44:$A$139,0))</f>
        <v>97</v>
      </c>
      <c r="CC205" s="2">
        <f>IF(ISNA(MATCH($BW205,'2004'!$A$44:$A$139,0)),97,MATCH($BW205,'2004'!$A$44:$A$139,0))</f>
        <v>97</v>
      </c>
      <c r="CD205" s="2">
        <f>IF(ISNA(MATCH($BW205,'2005'!$A$44:$A$139,0)),97,MATCH($BW205,'2005'!$A$44:$A$139,0))</f>
        <v>97</v>
      </c>
      <c r="CE205" s="2">
        <f>IF(ISNA(MATCH($BW205,'2006'!$A$44:$A$139,0)),97,MATCH($BW205,'2006'!$A$44:$A$139,0))</f>
        <v>97</v>
      </c>
      <c r="CF205" s="2">
        <f>IF(ISNA(MATCH($BW205,'2007'!$A$44:$A$139,0)),97,MATCH($BW205,'2007'!$A$44:$A$139,0))</f>
        <v>97</v>
      </c>
      <c r="CG205" s="2">
        <f>IF(ISNA(MATCH($BW205,'2008'!$A$44:$A$139,0)),97,MATCH($BW205,'2008'!$A$44:$A$139,0))</f>
        <v>97</v>
      </c>
      <c r="CH205" s="2">
        <f>IF(ISNA(MATCH($BW205,'2009'!$A$44:$A$139,0)),97,MATCH($BW205,'2009'!$A$44:$A$139,0))</f>
        <v>97</v>
      </c>
      <c r="CI205" s="2">
        <f>IF(ISNA(MATCH($BW205,'2010'!$A$44:$A$139,0)),97,MATCH($BW205,'2010'!$A$44:$A$139,0))</f>
        <v>97</v>
      </c>
      <c r="CJ205" s="2">
        <f>IF(ISNA(MATCH($BW205,'2011'!$A$44:$A$139,0)),97,MATCH($BW205,'2011'!$A$44:$A$139,0))</f>
        <v>97</v>
      </c>
      <c r="CK205" s="2">
        <f>IF(ISNA(MATCH($BW205,'2012'!$A$44:$A$139,0)),97,MATCH($BW205,'2012'!$A$44:$A$139,0))</f>
        <v>97</v>
      </c>
      <c r="CL205" s="2">
        <f>IF(ISNA(MATCH($BW205,'2013'!$A$44:$A$139,0)),97,MATCH($BW205,'2013'!$A$44:$A$139,0))</f>
        <v>97</v>
      </c>
      <c r="CM205" s="2">
        <f>IF(ISNA(MATCH($BW205,'2014'!$A$52:$A$179,0)),129,MATCH($BW205,'2014'!$A$52:$A$179,0))</f>
        <v>129</v>
      </c>
      <c r="CN205" s="147">
        <f>IF(ISNA(MATCH($BW205,'2015'!$A$52:$A$307,0)),257,MATCH($BW205,'2015'!$A$52:$A$307,0))</f>
        <v>249</v>
      </c>
      <c r="CO205" s="147">
        <f>IF(ISNA(MATCH($BW205,'2016'!$A$52:$A$307,0)),257,MATCH($BW205,'2016'!$A$52:$A$307,0))</f>
        <v>243</v>
      </c>
      <c r="CQ205">
        <f t="shared" si="141"/>
        <v>5254</v>
      </c>
      <c r="CR205" s="281"/>
      <c r="CS205" s="279"/>
      <c r="CT205" s="278">
        <f t="shared" si="142"/>
        <v>0</v>
      </c>
      <c r="CU205" s="279">
        <f t="shared" si="128"/>
        <v>0</v>
      </c>
      <c r="CV205" s="279">
        <f t="shared" si="129"/>
        <v>0</v>
      </c>
      <c r="CW205" s="279">
        <f t="shared" si="130"/>
        <v>0</v>
      </c>
      <c r="CX205" s="279">
        <f t="shared" si="131"/>
        <v>0</v>
      </c>
      <c r="CY205" s="279">
        <f t="shared" si="132"/>
        <v>0</v>
      </c>
      <c r="CZ205" s="279">
        <f t="shared" si="133"/>
        <v>0</v>
      </c>
      <c r="DA205" s="279">
        <f t="shared" si="134"/>
        <v>0</v>
      </c>
      <c r="DB205" s="279">
        <f t="shared" si="135"/>
        <v>0</v>
      </c>
      <c r="DC205" s="279">
        <f t="shared" si="143"/>
        <v>0</v>
      </c>
      <c r="DD205" s="279">
        <f t="shared" si="144"/>
        <v>0</v>
      </c>
      <c r="DE205" s="279">
        <f t="shared" si="145"/>
        <v>0</v>
      </c>
      <c r="DF205" s="279">
        <f t="shared" si="146"/>
        <v>0</v>
      </c>
      <c r="DG205" s="279">
        <f t="shared" si="147"/>
        <v>0</v>
      </c>
      <c r="DH205" s="280">
        <f t="shared" si="164"/>
        <v>11</v>
      </c>
      <c r="DI205" s="280">
        <f t="shared" si="165"/>
        <v>12.332599999999999</v>
      </c>
      <c r="DJ205" s="154">
        <f t="shared" si="136"/>
        <v>187</v>
      </c>
      <c r="DK205" s="279">
        <f t="shared" si="148"/>
        <v>5254</v>
      </c>
      <c r="DL205" s="97"/>
      <c r="DM205" s="154"/>
      <c r="DN205" s="267">
        <f t="shared" si="149"/>
        <v>0</v>
      </c>
      <c r="DO205" s="154">
        <f t="shared" si="150"/>
        <v>0</v>
      </c>
      <c r="DP205" s="154">
        <f t="shared" si="151"/>
        <v>0</v>
      </c>
      <c r="DQ205" s="154">
        <f t="shared" si="152"/>
        <v>0</v>
      </c>
      <c r="DR205" s="154">
        <f t="shared" si="153"/>
        <v>0</v>
      </c>
      <c r="DS205" s="154">
        <f t="shared" si="154"/>
        <v>0</v>
      </c>
      <c r="DT205" s="154">
        <f t="shared" si="155"/>
        <v>0</v>
      </c>
      <c r="DU205" s="154">
        <f t="shared" si="156"/>
        <v>0</v>
      </c>
      <c r="DV205" s="154">
        <f t="shared" si="157"/>
        <v>0</v>
      </c>
      <c r="DW205" s="154">
        <f t="shared" si="158"/>
        <v>0</v>
      </c>
      <c r="DX205" s="154">
        <f t="shared" si="159"/>
        <v>0</v>
      </c>
      <c r="DY205" s="154">
        <f t="shared" si="160"/>
        <v>0</v>
      </c>
      <c r="DZ205" s="154">
        <f t="shared" si="161"/>
        <v>0</v>
      </c>
      <c r="EA205" s="154">
        <f t="shared" si="162"/>
        <v>0</v>
      </c>
      <c r="EB205" s="264">
        <f t="shared" si="166"/>
        <v>11</v>
      </c>
      <c r="EC205" s="264">
        <f t="shared" si="167"/>
        <v>16</v>
      </c>
      <c r="ED205" s="154">
        <f t="shared" si="137"/>
        <v>412</v>
      </c>
    </row>
    <row r="206" spans="2:134" ht="13" thickBot="1" x14ac:dyDescent="0.3">
      <c r="B206" s="131">
        <v>93</v>
      </c>
      <c r="C206" s="50">
        <f t="shared" si="126"/>
        <v>5</v>
      </c>
      <c r="D206" s="50">
        <f t="shared" si="138"/>
        <v>0</v>
      </c>
      <c r="E206" s="97"/>
      <c r="F206" s="2">
        <f t="shared" si="163"/>
        <v>201</v>
      </c>
      <c r="G206" s="487">
        <v>1747</v>
      </c>
      <c r="H206" s="98">
        <f>15- COUNTIF(L206:AC206,"#N/A")</f>
        <v>1</v>
      </c>
      <c r="I206" s="131">
        <f>SUM(AH206:AY206)+SUM(BE206:BT206)</f>
        <v>13</v>
      </c>
      <c r="J206" s="398">
        <f>DI206</f>
        <v>12.058486706390269</v>
      </c>
      <c r="K206" s="456" t="str">
        <f>IF(ISNUMBER(MATCH(G206,'[4]OPR data'!$A$3:$A$2900,0)),"Y","N")</f>
        <v>Y</v>
      </c>
      <c r="L206" s="110"/>
      <c r="M206" s="233"/>
      <c r="N206" s="469" t="e">
        <f>(INDEX(Finish_table!R$4:R$83,MATCH('16 Year_History_Results'!$G206,Finish_table!S$4:S$83,0),1))</f>
        <v>#N/A</v>
      </c>
      <c r="O206" s="233" t="e">
        <f>(INDEX(Finish_table!Z$4:Z$99,MATCH('16 Year_History_Results'!$G206,Finish_table!AA$4:AA$99,0),1))</f>
        <v>#N/A</v>
      </c>
      <c r="P206" s="233" t="e">
        <f>(INDEX(Finish_table!AI$4:AI$99,MATCH('16 Year_History_Results'!$G206,Finish_table!AJ$4:AJ$99,0),1))</f>
        <v>#N/A</v>
      </c>
      <c r="Q206" s="233" t="e">
        <f>(INDEX(Finish_table!AR$4:AR$99,MATCH('16 Year_History_Results'!$G206,Finish_table!AS$4:AS$99,0),1))</f>
        <v>#N/A</v>
      </c>
      <c r="R206" s="233" t="e">
        <f>(INDEX(Finish_table!BA$4:BA$99,MATCH('16 Year_History_Results'!$G206,Finish_table!BB$4:BB$99,0),1))</f>
        <v>#N/A</v>
      </c>
      <c r="S206" s="233" t="e">
        <f>(INDEX(Finish_table!BJ$4:BJ$99,MATCH('16 Year_History_Results'!$G206,Finish_table!BK$4:BK$99,0),1))</f>
        <v>#N/A</v>
      </c>
      <c r="T206" s="233" t="e">
        <f>(INDEX(Finish_table!BS$4:BS$99,MATCH('16 Year_History_Results'!$G206,Finish_table!BT$4:BT$99,0),1))</f>
        <v>#N/A</v>
      </c>
      <c r="U206" s="233" t="e">
        <f>(INDEX(Finish_table!CB$4:CB$99,MATCH('16 Year_History_Results'!$G206,Finish_table!CC$4:CC$99,0),1))</f>
        <v>#N/A</v>
      </c>
      <c r="V206" s="233" t="str">
        <f>(INDEX(Finish_table!CK$4:CK$99,MATCH('16 Year_History_Results'!$G206,Finish_table!CL$4:CL$99,0),1))</f>
        <v>QF</v>
      </c>
      <c r="W206" s="233" t="e">
        <f>(INDEX(Finish_table!CT$4:CT$99,MATCH('16 Year_History_Results'!$G206,Finish_table!CU$4:CU$99,0),1))</f>
        <v>#N/A</v>
      </c>
      <c r="X206" s="233" t="e">
        <f>(INDEX(Finish_table!DC$4:DC$99,MATCH('16 Year_History_Results'!$G206,Finish_table!DD$4:DD$99,0),1))</f>
        <v>#N/A</v>
      </c>
      <c r="Y206" s="233" t="e">
        <f>(INDEX(Finish_table!DL$4:DL$99,MATCH('16 Year_History_Results'!$G206,Finish_table!DM$4:DM$99,0),1))</f>
        <v>#N/A</v>
      </c>
      <c r="Z206" s="233" t="e">
        <f>(INDEX(Finish_table!DU$4:DU$99,MATCH('16 Year_History_Results'!$G206,Finish_table!DV$4:DV$99,0),1))</f>
        <v>#N/A</v>
      </c>
      <c r="AA206" s="233" t="e">
        <f>(INDEX(Finish_table!ED$4:ED$140,MATCH('16 Year_History_Results'!$G206,Finish_table!EE$4:EE$140,0),1))</f>
        <v>#N/A</v>
      </c>
      <c r="AB206" s="233" t="e">
        <f>(INDEX(Finish_table!EM$4:EM$224,MATCH('16 Year_History_Results'!$G206,Finish_table!EN$4:EN$224,0),1))</f>
        <v>#N/A</v>
      </c>
      <c r="AC206" s="253" t="str">
        <f>(INDEX(Finish_table!EW$4:EW$224,MATCH('16 Year_History_Results'!$G206,Finish_table!EX$4:EX$224,0),1))</f>
        <v>QF</v>
      </c>
      <c r="AD206" s="2"/>
      <c r="AE206" s="97"/>
      <c r="AG206">
        <f t="shared" si="127"/>
        <v>1747</v>
      </c>
      <c r="AH206" s="110"/>
      <c r="AI206" s="2"/>
      <c r="AJ206" s="146">
        <f>INDEX('2001'!$C$44:$C$140,'16 Year_History_Results'!BZ206)</f>
        <v>0</v>
      </c>
      <c r="AK206" s="2">
        <f>INDEX('2002'!$C$44:$C$140,'16 Year_History_Results'!CA206)</f>
        <v>0</v>
      </c>
      <c r="AL206" s="2">
        <f>INDEX('2003'!$C$44:$C$140,'16 Year_History_Results'!CB206)</f>
        <v>0</v>
      </c>
      <c r="AM206" s="2">
        <f>INDEX('2004'!$C$44:$C$140,'16 Year_History_Results'!CC206)</f>
        <v>0</v>
      </c>
      <c r="AN206" s="2">
        <f>INDEX('2005'!$C$44:$C$140,'16 Year_History_Results'!CD206)</f>
        <v>0</v>
      </c>
      <c r="AO206" s="2">
        <f>INDEX('2006'!$C$44:$C$140,'16 Year_History_Results'!CE206)</f>
        <v>0</v>
      </c>
      <c r="AP206" s="2">
        <f>INDEX('2007'!$C$44:$C$140,'16 Year_History_Results'!CF206)</f>
        <v>0</v>
      </c>
      <c r="AQ206" s="2">
        <f>INDEX('2008'!$C$44:$C$140,'16 Year_History_Results'!CG206)</f>
        <v>0</v>
      </c>
      <c r="AR206" s="2">
        <f>INDEX('2009'!$C$44:$C$140,'16 Year_History_Results'!CH206)</f>
        <v>0</v>
      </c>
      <c r="AS206" s="2">
        <f>INDEX('2010'!$C$44:$C$140,'16 Year_History_Results'!CI206)</f>
        <v>0</v>
      </c>
      <c r="AT206" s="2">
        <f>INDEX('2011'!$C$44:$C$140,'16 Year_History_Results'!CJ206)</f>
        <v>0</v>
      </c>
      <c r="AU206" s="2">
        <f>INDEX('2012'!$C$44:$C$140,'16 Year_History_Results'!CK206)</f>
        <v>0</v>
      </c>
      <c r="AV206" s="2">
        <f>INDEX('2013'!$C$44:$C$140,'16 Year_History_Results'!CL206)</f>
        <v>0</v>
      </c>
      <c r="AW206" s="2">
        <f>INDEX('2014'!$C$52:$C$180,'16 Year_History_Results'!CM206)</f>
        <v>0</v>
      </c>
      <c r="AX206" s="2">
        <f>INDEX('2015'!$E$52:$E$308,'16 Year_History_Results'!CN206)</f>
        <v>0</v>
      </c>
      <c r="AY206" s="147">
        <f>INDEX('2016'!$E$52:$E$308,'16 Year_History_Results'!CO206)</f>
        <v>0</v>
      </c>
      <c r="AZ206" s="2"/>
      <c r="BA206" s="2"/>
      <c r="BB206">
        <f t="shared" si="139"/>
        <v>1747</v>
      </c>
      <c r="BC206" s="110"/>
      <c r="BD206" s="2"/>
      <c r="BE206" s="146">
        <f>INDEX('2001'!$B$44:$B$140,'16 Year_History_Results'!BZ206)</f>
        <v>0</v>
      </c>
      <c r="BF206" s="2">
        <f>INDEX('2002'!$B$44:$B$140,'16 Year_History_Results'!CA206)</f>
        <v>0</v>
      </c>
      <c r="BG206" s="2">
        <f>INDEX('2003'!$B$44:$B$140,'16 Year_History_Results'!CB206)</f>
        <v>0</v>
      </c>
      <c r="BH206" s="2">
        <f>INDEX('2004'!$B$44:$B$140,'16 Year_History_Results'!CC206)</f>
        <v>0</v>
      </c>
      <c r="BI206" s="2">
        <f>INDEX('2005'!$B$44:$B$140,'16 Year_History_Results'!CD206)</f>
        <v>0</v>
      </c>
      <c r="BJ206" s="2">
        <f>INDEX('2006'!$B$44:$B$140,'16 Year_History_Results'!CE206)</f>
        <v>0</v>
      </c>
      <c r="BK206" s="2">
        <f>INDEX('2007'!$B$44:$B$140,'16 Year_History_Results'!CF206)</f>
        <v>0</v>
      </c>
      <c r="BL206" s="2">
        <f>INDEX('2008'!$B$44:$B$140,'16 Year_History_Results'!CG206)</f>
        <v>0</v>
      </c>
      <c r="BM206" s="2">
        <f>INDEX('2009'!$B$44:$B$140,'16 Year_History_Results'!CH206)</f>
        <v>1</v>
      </c>
      <c r="BN206" s="2">
        <f>INDEX('2010'!$B$44:$B$140,'16 Year_History_Results'!CI206)</f>
        <v>0</v>
      </c>
      <c r="BO206" s="2">
        <f>INDEX('2011'!$B$44:$B$140,'16 Year_History_Results'!CJ206)</f>
        <v>0</v>
      </c>
      <c r="BP206" s="2">
        <f>INDEX('2012'!$B$44:$B$140,'16 Year_History_Results'!CK206)</f>
        <v>0</v>
      </c>
      <c r="BQ206" s="2">
        <f>INDEX('2013'!$B$44:$B$140,'16 Year_History_Results'!CL206)</f>
        <v>0</v>
      </c>
      <c r="BR206" s="2">
        <f>INDEX('2014'!$B$52:$B$180,'16 Year_History_Results'!CM206)</f>
        <v>0</v>
      </c>
      <c r="BS206" s="147">
        <f>INDEX('2015'!$B$52:$B$308,'16 Year_History_Results'!CN206)</f>
        <v>0</v>
      </c>
      <c r="BT206" s="147">
        <f>INDEX('2016'!$B$52:$B$308,'16 Year_History_Results'!CO206)</f>
        <v>12</v>
      </c>
      <c r="BW206">
        <f t="shared" si="140"/>
        <v>1747</v>
      </c>
      <c r="BX206" s="110"/>
      <c r="BY206" s="2"/>
      <c r="BZ206" s="146">
        <f>IF(ISNA(MATCH($BW206,'2001'!$A$44:$A$139,0)),97,MATCH($BW206,'2001'!$A$44:$A$139,0))</f>
        <v>97</v>
      </c>
      <c r="CA206" s="2">
        <f>IF(ISNA(MATCH($BW206,'2002'!$A$44:$A$139,0)),97,MATCH($BW206,'2002'!$A$44:$A$139,0))</f>
        <v>97</v>
      </c>
      <c r="CB206" s="2">
        <f>IF(ISNA(MATCH($BW206,'2003'!$A$44:$A$139,0)),97,MATCH($BW206,'2003'!$A$44:$A$139,0))</f>
        <v>97</v>
      </c>
      <c r="CC206" s="2">
        <f>IF(ISNA(MATCH($BW206,'2004'!$A$44:$A$139,0)),97,MATCH($BW206,'2004'!$A$44:$A$139,0))</f>
        <v>97</v>
      </c>
      <c r="CD206" s="2">
        <f>IF(ISNA(MATCH($BW206,'2005'!$A$44:$A$139,0)),97,MATCH($BW206,'2005'!$A$44:$A$139,0))</f>
        <v>97</v>
      </c>
      <c r="CE206" s="2">
        <f>IF(ISNA(MATCH($BW206,'2006'!$A$44:$A$139,0)),97,MATCH($BW206,'2006'!$A$44:$A$139,0))</f>
        <v>97</v>
      </c>
      <c r="CF206" s="2">
        <f>IF(ISNA(MATCH($BW206,'2007'!$A$44:$A$139,0)),97,MATCH($BW206,'2007'!$A$44:$A$139,0))</f>
        <v>97</v>
      </c>
      <c r="CG206" s="2">
        <f>IF(ISNA(MATCH($BW206,'2008'!$A$44:$A$139,0)),97,MATCH($BW206,'2008'!$A$44:$A$139,0))</f>
        <v>97</v>
      </c>
      <c r="CH206" s="2">
        <f>IF(ISNA(MATCH($BW206,'2009'!$A$44:$A$139,0)),97,MATCH($BW206,'2009'!$A$44:$A$139,0))</f>
        <v>80</v>
      </c>
      <c r="CI206" s="2">
        <f>IF(ISNA(MATCH($BW206,'2010'!$A$44:$A$139,0)),97,MATCH($BW206,'2010'!$A$44:$A$139,0))</f>
        <v>97</v>
      </c>
      <c r="CJ206" s="2">
        <f>IF(ISNA(MATCH($BW206,'2011'!$A$44:$A$139,0)),97,MATCH($BW206,'2011'!$A$44:$A$139,0))</f>
        <v>97</v>
      </c>
      <c r="CK206" s="2">
        <f>IF(ISNA(MATCH($BW206,'2012'!$A$44:$A$139,0)),97,MATCH($BW206,'2012'!$A$44:$A$139,0))</f>
        <v>97</v>
      </c>
      <c r="CL206" s="2">
        <f>IF(ISNA(MATCH($BW206,'2013'!$A$44:$A$139,0)),97,MATCH($BW206,'2013'!$A$44:$A$139,0))</f>
        <v>97</v>
      </c>
      <c r="CM206" s="2">
        <f>IF(ISNA(MATCH($BW206,'2014'!$A$52:$A$179,0)),129,MATCH($BW206,'2014'!$A$52:$A$179,0))</f>
        <v>129</v>
      </c>
      <c r="CN206" s="147">
        <f>IF(ISNA(MATCH($BW206,'2015'!$A$52:$A$307,0)),257,MATCH($BW206,'2015'!$A$52:$A$307,0))</f>
        <v>257</v>
      </c>
      <c r="CO206" s="147">
        <f>IF(ISNA(MATCH($BW206,'2016'!$A$52:$A$307,0)),257,MATCH($BW206,'2016'!$A$52:$A$307,0))</f>
        <v>128</v>
      </c>
      <c r="CQ206">
        <f t="shared" si="141"/>
        <v>1747</v>
      </c>
      <c r="CR206" s="281"/>
      <c r="CS206" s="279"/>
      <c r="CT206" s="278">
        <f t="shared" si="142"/>
        <v>0</v>
      </c>
      <c r="CU206" s="279">
        <f t="shared" si="128"/>
        <v>0</v>
      </c>
      <c r="CV206" s="279">
        <f t="shared" si="129"/>
        <v>0</v>
      </c>
      <c r="CW206" s="279">
        <f t="shared" si="130"/>
        <v>0</v>
      </c>
      <c r="CX206" s="279">
        <f t="shared" si="131"/>
        <v>0</v>
      </c>
      <c r="CY206" s="279">
        <f t="shared" si="132"/>
        <v>0</v>
      </c>
      <c r="CZ206" s="279">
        <f t="shared" si="133"/>
        <v>0</v>
      </c>
      <c r="DA206" s="279">
        <f t="shared" si="134"/>
        <v>0</v>
      </c>
      <c r="DB206" s="279">
        <f t="shared" si="135"/>
        <v>1</v>
      </c>
      <c r="DC206" s="279">
        <f t="shared" si="143"/>
        <v>0.66659999999999997</v>
      </c>
      <c r="DD206" s="279">
        <f t="shared" si="144"/>
        <v>0.44435555999999998</v>
      </c>
      <c r="DE206" s="279">
        <f t="shared" si="145"/>
        <v>0.29620741629599995</v>
      </c>
      <c r="DF206" s="279">
        <f t="shared" si="146"/>
        <v>0.19745186370291357</v>
      </c>
      <c r="DG206" s="279">
        <f t="shared" si="147"/>
        <v>0.13162141234436217</v>
      </c>
      <c r="DH206" s="280">
        <f t="shared" si="164"/>
        <v>8.7738833468751817E-2</v>
      </c>
      <c r="DI206" s="280">
        <f t="shared" si="165"/>
        <v>12.058486706390269</v>
      </c>
      <c r="DJ206" s="154">
        <f t="shared" si="136"/>
        <v>514</v>
      </c>
      <c r="DK206" s="279">
        <f t="shared" si="148"/>
        <v>1747</v>
      </c>
      <c r="DL206" s="97"/>
      <c r="DM206" s="154"/>
      <c r="DN206" s="267">
        <f t="shared" si="149"/>
        <v>0</v>
      </c>
      <c r="DO206" s="154">
        <f t="shared" si="150"/>
        <v>0</v>
      </c>
      <c r="DP206" s="154">
        <f t="shared" si="151"/>
        <v>0</v>
      </c>
      <c r="DQ206" s="154">
        <f t="shared" si="152"/>
        <v>0</v>
      </c>
      <c r="DR206" s="154">
        <f t="shared" si="153"/>
        <v>0</v>
      </c>
      <c r="DS206" s="154">
        <f t="shared" si="154"/>
        <v>0</v>
      </c>
      <c r="DT206" s="154">
        <f t="shared" si="155"/>
        <v>0</v>
      </c>
      <c r="DU206" s="154">
        <f t="shared" si="156"/>
        <v>0</v>
      </c>
      <c r="DV206" s="154">
        <f t="shared" si="157"/>
        <v>1</v>
      </c>
      <c r="DW206" s="154">
        <f t="shared" si="158"/>
        <v>1</v>
      </c>
      <c r="DX206" s="154">
        <f t="shared" si="159"/>
        <v>1</v>
      </c>
      <c r="DY206" s="154">
        <f t="shared" si="160"/>
        <v>1</v>
      </c>
      <c r="DZ206" s="154">
        <f t="shared" si="161"/>
        <v>1</v>
      </c>
      <c r="EA206" s="154">
        <f t="shared" si="162"/>
        <v>1</v>
      </c>
      <c r="EB206" s="264">
        <f t="shared" si="166"/>
        <v>1</v>
      </c>
      <c r="EC206" s="264">
        <f t="shared" si="167"/>
        <v>13</v>
      </c>
      <c r="ED206" s="154">
        <f t="shared" si="137"/>
        <v>512</v>
      </c>
    </row>
    <row r="207" spans="2:134" ht="13" thickBot="1" x14ac:dyDescent="0.3">
      <c r="B207" s="142">
        <v>93</v>
      </c>
      <c r="C207" s="50">
        <f t="shared" si="126"/>
        <v>6</v>
      </c>
      <c r="D207" s="50">
        <f t="shared" si="138"/>
        <v>6</v>
      </c>
      <c r="E207" s="97"/>
      <c r="F207" s="2">
        <f t="shared" si="163"/>
        <v>202</v>
      </c>
      <c r="G207" s="494">
        <v>1768</v>
      </c>
      <c r="H207" s="98">
        <f>15- COUNTIF(L207:AC207,"#N/A")</f>
        <v>0</v>
      </c>
      <c r="I207" s="131">
        <f>SUM(AH207:AY207)+SUM(BE207:BT207)</f>
        <v>12</v>
      </c>
      <c r="J207" s="398">
        <f>DI207</f>
        <v>12</v>
      </c>
      <c r="K207" s="456" t="str">
        <f>IF(ISNUMBER(MATCH(G207,'[4]OPR data'!$A$3:$A$2900,0)),"Y","N")</f>
        <v>Y</v>
      </c>
      <c r="L207" s="110"/>
      <c r="M207" s="233"/>
      <c r="N207" s="469" t="e">
        <f>(INDEX(Finish_table!R$4:R$83,MATCH('16 Year_History_Results'!$G207,Finish_table!S$4:S$83,0),1))</f>
        <v>#N/A</v>
      </c>
      <c r="O207" s="233" t="e">
        <f>(INDEX(Finish_table!Z$4:Z$99,MATCH('16 Year_History_Results'!$G207,Finish_table!AA$4:AA$99,0),1))</f>
        <v>#N/A</v>
      </c>
      <c r="P207" s="233" t="e">
        <f>(INDEX(Finish_table!AI$4:AI$99,MATCH('16 Year_History_Results'!$G207,Finish_table!AJ$4:AJ$99,0),1))</f>
        <v>#N/A</v>
      </c>
      <c r="Q207" s="233" t="e">
        <f>(INDEX(Finish_table!AR$4:AR$99,MATCH('16 Year_History_Results'!$G207,Finish_table!AS$4:AS$99,0),1))</f>
        <v>#N/A</v>
      </c>
      <c r="R207" s="233" t="e">
        <f>(INDEX(Finish_table!BA$4:BA$99,MATCH('16 Year_History_Results'!$G207,Finish_table!BB$4:BB$99,0),1))</f>
        <v>#N/A</v>
      </c>
      <c r="S207" s="233" t="e">
        <f>(INDEX(Finish_table!BJ$4:BJ$99,MATCH('16 Year_History_Results'!$G207,Finish_table!BK$4:BK$99,0),1))</f>
        <v>#N/A</v>
      </c>
      <c r="T207" s="233" t="e">
        <f>(INDEX(Finish_table!BS$4:BS$99,MATCH('16 Year_History_Results'!$G207,Finish_table!BT$4:BT$99,0),1))</f>
        <v>#N/A</v>
      </c>
      <c r="U207" s="233" t="e">
        <f>(INDEX(Finish_table!CB$4:CB$99,MATCH('16 Year_History_Results'!$G207,Finish_table!CC$4:CC$99,0),1))</f>
        <v>#N/A</v>
      </c>
      <c r="V207" s="233" t="e">
        <f>(INDEX(Finish_table!CK$4:CK$99,MATCH('16 Year_History_Results'!$G207,Finish_table!CL$4:CL$99,0),1))</f>
        <v>#N/A</v>
      </c>
      <c r="W207" s="233" t="e">
        <f>(INDEX(Finish_table!CT$4:CT$99,MATCH('16 Year_History_Results'!$G207,Finish_table!CU$4:CU$99,0),1))</f>
        <v>#N/A</v>
      </c>
      <c r="X207" s="233" t="e">
        <f>(INDEX(Finish_table!DC$4:DC$99,MATCH('16 Year_History_Results'!$G207,Finish_table!DD$4:DD$99,0),1))</f>
        <v>#N/A</v>
      </c>
      <c r="Y207" s="233" t="e">
        <f>(INDEX(Finish_table!DL$4:DL$99,MATCH('16 Year_History_Results'!$G207,Finish_table!DM$4:DM$99,0),1))</f>
        <v>#N/A</v>
      </c>
      <c r="Z207" s="233" t="e">
        <f>(INDEX(Finish_table!DU$4:DU$99,MATCH('16 Year_History_Results'!$G207,Finish_table!DV$4:DV$99,0),1))</f>
        <v>#N/A</v>
      </c>
      <c r="AA207" s="233" t="e">
        <f>(INDEX(Finish_table!ED$4:ED$140,MATCH('16 Year_History_Results'!$G207,Finish_table!EE$4:EE$140,0),1))</f>
        <v>#N/A</v>
      </c>
      <c r="AB207" s="233" t="e">
        <f>(INDEX(Finish_table!EM$4:EM$224,MATCH('16 Year_History_Results'!$G207,Finish_table!EN$4:EN$224,0),1))</f>
        <v>#N/A</v>
      </c>
      <c r="AC207" s="253" t="str">
        <f>(INDEX(Finish_table!EW$4:EW$224,MATCH('16 Year_History_Results'!$G207,Finish_table!EX$4:EX$224,0),1))</f>
        <v>QF</v>
      </c>
      <c r="AD207" s="2"/>
      <c r="AE207" s="97"/>
      <c r="AG207">
        <f t="shared" si="127"/>
        <v>1768</v>
      </c>
      <c r="AH207" s="110"/>
      <c r="AI207" s="2"/>
      <c r="AJ207" s="146">
        <f>INDEX('2001'!$C$44:$C$140,'16 Year_History_Results'!BZ207)</f>
        <v>0</v>
      </c>
      <c r="AK207" s="2">
        <f>INDEX('2002'!$C$44:$C$140,'16 Year_History_Results'!CA207)</f>
        <v>0</v>
      </c>
      <c r="AL207" s="2">
        <f>INDEX('2003'!$C$44:$C$140,'16 Year_History_Results'!CB207)</f>
        <v>0</v>
      </c>
      <c r="AM207" s="2">
        <f>INDEX('2004'!$C$44:$C$140,'16 Year_History_Results'!CC207)</f>
        <v>0</v>
      </c>
      <c r="AN207" s="2">
        <f>INDEX('2005'!$C$44:$C$140,'16 Year_History_Results'!CD207)</f>
        <v>0</v>
      </c>
      <c r="AO207" s="2">
        <f>INDEX('2006'!$C$44:$C$140,'16 Year_History_Results'!CE207)</f>
        <v>0</v>
      </c>
      <c r="AP207" s="2">
        <f>INDEX('2007'!$C$44:$C$140,'16 Year_History_Results'!CF207)</f>
        <v>0</v>
      </c>
      <c r="AQ207" s="2">
        <f>INDEX('2008'!$C$44:$C$140,'16 Year_History_Results'!CG207)</f>
        <v>0</v>
      </c>
      <c r="AR207" s="2">
        <f>INDEX('2009'!$C$44:$C$140,'16 Year_History_Results'!CH207)</f>
        <v>0</v>
      </c>
      <c r="AS207" s="2">
        <f>INDEX('2010'!$C$44:$C$140,'16 Year_History_Results'!CI207)</f>
        <v>0</v>
      </c>
      <c r="AT207" s="2">
        <f>INDEX('2011'!$C$44:$C$140,'16 Year_History_Results'!CJ207)</f>
        <v>0</v>
      </c>
      <c r="AU207" s="2">
        <f>INDEX('2012'!$C$44:$C$140,'16 Year_History_Results'!CK207)</f>
        <v>0</v>
      </c>
      <c r="AV207" s="2">
        <f>INDEX('2013'!$C$44:$C$140,'16 Year_History_Results'!CL207)</f>
        <v>0</v>
      </c>
      <c r="AW207" s="2">
        <f>INDEX('2014'!$C$52:$C$180,'16 Year_History_Results'!CM207)</f>
        <v>0</v>
      </c>
      <c r="AX207" s="2">
        <f>INDEX('2015'!$E$52:$E$308,'16 Year_History_Results'!CN207)</f>
        <v>0</v>
      </c>
      <c r="AY207" s="147">
        <f>INDEX('2016'!$E$52:$E$308,'16 Year_History_Results'!CO207)</f>
        <v>0</v>
      </c>
      <c r="AZ207" s="2"/>
      <c r="BA207" s="2"/>
      <c r="BB207">
        <f t="shared" si="139"/>
        <v>1768</v>
      </c>
      <c r="BC207" s="110"/>
      <c r="BD207" s="2"/>
      <c r="BE207" s="146">
        <f>INDEX('2001'!$B$44:$B$140,'16 Year_History_Results'!BZ207)</f>
        <v>0</v>
      </c>
      <c r="BF207" s="2">
        <f>INDEX('2002'!$B$44:$B$140,'16 Year_History_Results'!CA207)</f>
        <v>0</v>
      </c>
      <c r="BG207" s="2">
        <f>INDEX('2003'!$B$44:$B$140,'16 Year_History_Results'!CB207)</f>
        <v>0</v>
      </c>
      <c r="BH207" s="2">
        <f>INDEX('2004'!$B$44:$B$140,'16 Year_History_Results'!CC207)</f>
        <v>0</v>
      </c>
      <c r="BI207" s="2">
        <f>INDEX('2005'!$B$44:$B$140,'16 Year_History_Results'!CD207)</f>
        <v>0</v>
      </c>
      <c r="BJ207" s="2">
        <f>INDEX('2006'!$B$44:$B$140,'16 Year_History_Results'!CE207)</f>
        <v>0</v>
      </c>
      <c r="BK207" s="2">
        <f>INDEX('2007'!$B$44:$B$140,'16 Year_History_Results'!CF207)</f>
        <v>0</v>
      </c>
      <c r="BL207" s="2">
        <f>INDEX('2008'!$B$44:$B$140,'16 Year_History_Results'!CG207)</f>
        <v>0</v>
      </c>
      <c r="BM207" s="2">
        <f>INDEX('2009'!$B$44:$B$140,'16 Year_History_Results'!CH207)</f>
        <v>0</v>
      </c>
      <c r="BN207" s="2">
        <f>INDEX('2010'!$B$44:$B$140,'16 Year_History_Results'!CI207)</f>
        <v>0</v>
      </c>
      <c r="BO207" s="2">
        <f>INDEX('2011'!$B$44:$B$140,'16 Year_History_Results'!CJ207)</f>
        <v>0</v>
      </c>
      <c r="BP207" s="2">
        <f>INDEX('2012'!$B$44:$B$140,'16 Year_History_Results'!CK207)</f>
        <v>0</v>
      </c>
      <c r="BQ207" s="2">
        <f>INDEX('2013'!$B$44:$B$140,'16 Year_History_Results'!CL207)</f>
        <v>0</v>
      </c>
      <c r="BR207" s="2">
        <f>INDEX('2014'!$B$52:$B$180,'16 Year_History_Results'!CM207)</f>
        <v>0</v>
      </c>
      <c r="BS207" s="147">
        <f>INDEX('2015'!$B$52:$B$308,'16 Year_History_Results'!CN207)</f>
        <v>0</v>
      </c>
      <c r="BT207" s="147">
        <f>INDEX('2016'!$B$52:$B$308,'16 Year_History_Results'!CO207)</f>
        <v>12</v>
      </c>
      <c r="BW207">
        <f t="shared" si="140"/>
        <v>1768</v>
      </c>
      <c r="BX207" s="110"/>
      <c r="BY207" s="2"/>
      <c r="BZ207" s="146">
        <f>IF(ISNA(MATCH($BW207,'2001'!$A$44:$A$139,0)),97,MATCH($BW207,'2001'!$A$44:$A$139,0))</f>
        <v>97</v>
      </c>
      <c r="CA207" s="2">
        <f>IF(ISNA(MATCH($BW207,'2002'!$A$44:$A$139,0)),97,MATCH($BW207,'2002'!$A$44:$A$139,0))</f>
        <v>97</v>
      </c>
      <c r="CB207" s="2">
        <f>IF(ISNA(MATCH($BW207,'2003'!$A$44:$A$139,0)),97,MATCH($BW207,'2003'!$A$44:$A$139,0))</f>
        <v>97</v>
      </c>
      <c r="CC207" s="2">
        <f>IF(ISNA(MATCH($BW207,'2004'!$A$44:$A$139,0)),97,MATCH($BW207,'2004'!$A$44:$A$139,0))</f>
        <v>97</v>
      </c>
      <c r="CD207" s="2">
        <f>IF(ISNA(MATCH($BW207,'2005'!$A$44:$A$139,0)),97,MATCH($BW207,'2005'!$A$44:$A$139,0))</f>
        <v>97</v>
      </c>
      <c r="CE207" s="2">
        <f>IF(ISNA(MATCH($BW207,'2006'!$A$44:$A$139,0)),97,MATCH($BW207,'2006'!$A$44:$A$139,0))</f>
        <v>97</v>
      </c>
      <c r="CF207" s="2">
        <f>IF(ISNA(MATCH($BW207,'2007'!$A$44:$A$139,0)),97,MATCH($BW207,'2007'!$A$44:$A$139,0))</f>
        <v>97</v>
      </c>
      <c r="CG207" s="2">
        <f>IF(ISNA(MATCH($BW207,'2008'!$A$44:$A$139,0)),97,MATCH($BW207,'2008'!$A$44:$A$139,0))</f>
        <v>97</v>
      </c>
      <c r="CH207" s="2">
        <f>IF(ISNA(MATCH($BW207,'2009'!$A$44:$A$139,0)),97,MATCH($BW207,'2009'!$A$44:$A$139,0))</f>
        <v>97</v>
      </c>
      <c r="CI207" s="2">
        <f>IF(ISNA(MATCH($BW207,'2010'!$A$44:$A$139,0)),97,MATCH($BW207,'2010'!$A$44:$A$139,0))</f>
        <v>97</v>
      </c>
      <c r="CJ207" s="2">
        <f>IF(ISNA(MATCH($BW207,'2011'!$A$44:$A$139,0)),97,MATCH($BW207,'2011'!$A$44:$A$139,0))</f>
        <v>97</v>
      </c>
      <c r="CK207" s="2">
        <f>IF(ISNA(MATCH($BW207,'2012'!$A$44:$A$139,0)),97,MATCH($BW207,'2012'!$A$44:$A$139,0))</f>
        <v>97</v>
      </c>
      <c r="CL207" s="2">
        <f>IF(ISNA(MATCH($BW207,'2013'!$A$44:$A$139,0)),97,MATCH($BW207,'2013'!$A$44:$A$139,0))</f>
        <v>97</v>
      </c>
      <c r="CM207" s="2">
        <f>IF(ISNA(MATCH($BW207,'2014'!$A$52:$A$179,0)),129,MATCH($BW207,'2014'!$A$52:$A$179,0))</f>
        <v>129</v>
      </c>
      <c r="CN207" s="147">
        <f>IF(ISNA(MATCH($BW207,'2015'!$A$52:$A$307,0)),257,MATCH($BW207,'2015'!$A$52:$A$307,0))</f>
        <v>128</v>
      </c>
      <c r="CO207" s="147">
        <f>IF(ISNA(MATCH($BW207,'2016'!$A$52:$A$307,0)),257,MATCH($BW207,'2016'!$A$52:$A$307,0))</f>
        <v>130</v>
      </c>
      <c r="CQ207">
        <f t="shared" si="141"/>
        <v>1768</v>
      </c>
      <c r="CR207" s="281"/>
      <c r="CS207" s="279"/>
      <c r="CT207" s="278">
        <f t="shared" si="142"/>
        <v>0</v>
      </c>
      <c r="CU207" s="279">
        <f t="shared" si="128"/>
        <v>0</v>
      </c>
      <c r="CV207" s="279">
        <f t="shared" si="129"/>
        <v>0</v>
      </c>
      <c r="CW207" s="279">
        <f t="shared" si="130"/>
        <v>0</v>
      </c>
      <c r="CX207" s="279">
        <f t="shared" si="131"/>
        <v>0</v>
      </c>
      <c r="CY207" s="279">
        <f t="shared" si="132"/>
        <v>0</v>
      </c>
      <c r="CZ207" s="279">
        <f t="shared" si="133"/>
        <v>0</v>
      </c>
      <c r="DA207" s="279">
        <f t="shared" si="134"/>
        <v>0</v>
      </c>
      <c r="DB207" s="279">
        <f t="shared" si="135"/>
        <v>0</v>
      </c>
      <c r="DC207" s="279">
        <f t="shared" si="143"/>
        <v>0</v>
      </c>
      <c r="DD207" s="279">
        <f t="shared" si="144"/>
        <v>0</v>
      </c>
      <c r="DE207" s="279">
        <f t="shared" si="145"/>
        <v>0</v>
      </c>
      <c r="DF207" s="279">
        <f t="shared" si="146"/>
        <v>0</v>
      </c>
      <c r="DG207" s="279">
        <f t="shared" si="147"/>
        <v>0</v>
      </c>
      <c r="DH207" s="280">
        <f t="shared" si="164"/>
        <v>0</v>
      </c>
      <c r="DI207" s="280">
        <f t="shared" si="165"/>
        <v>12</v>
      </c>
      <c r="DJ207" s="154">
        <f t="shared" si="136"/>
        <v>515</v>
      </c>
      <c r="DK207" s="279">
        <f t="shared" si="148"/>
        <v>1768</v>
      </c>
      <c r="DL207" s="97"/>
      <c r="DM207" s="154"/>
      <c r="DN207" s="267">
        <f t="shared" si="149"/>
        <v>0</v>
      </c>
      <c r="DO207" s="154">
        <f t="shared" si="150"/>
        <v>0</v>
      </c>
      <c r="DP207" s="154">
        <f t="shared" si="151"/>
        <v>0</v>
      </c>
      <c r="DQ207" s="154">
        <f t="shared" si="152"/>
        <v>0</v>
      </c>
      <c r="DR207" s="154">
        <f t="shared" si="153"/>
        <v>0</v>
      </c>
      <c r="DS207" s="154">
        <f t="shared" si="154"/>
        <v>0</v>
      </c>
      <c r="DT207" s="154">
        <f t="shared" si="155"/>
        <v>0</v>
      </c>
      <c r="DU207" s="154">
        <f t="shared" si="156"/>
        <v>0</v>
      </c>
      <c r="DV207" s="154">
        <f t="shared" si="157"/>
        <v>0</v>
      </c>
      <c r="DW207" s="154">
        <f t="shared" si="158"/>
        <v>0</v>
      </c>
      <c r="DX207" s="154">
        <f t="shared" si="159"/>
        <v>0</v>
      </c>
      <c r="DY207" s="154">
        <f t="shared" si="160"/>
        <v>0</v>
      </c>
      <c r="DZ207" s="154">
        <f t="shared" si="161"/>
        <v>0</v>
      </c>
      <c r="EA207" s="154">
        <f t="shared" si="162"/>
        <v>0</v>
      </c>
      <c r="EB207" s="264">
        <f t="shared" si="166"/>
        <v>0</v>
      </c>
      <c r="EC207" s="264">
        <f t="shared" si="167"/>
        <v>12</v>
      </c>
      <c r="ED207" s="154">
        <f t="shared" si="137"/>
        <v>515</v>
      </c>
    </row>
    <row r="208" spans="2:134" ht="13" thickBot="1" x14ac:dyDescent="0.3">
      <c r="B208" s="131">
        <v>94</v>
      </c>
      <c r="C208" s="50">
        <f t="shared" si="126"/>
        <v>1</v>
      </c>
      <c r="D208" s="50">
        <f t="shared" si="138"/>
        <v>1</v>
      </c>
      <c r="E208" s="97"/>
      <c r="F208" s="2">
        <f t="shared" si="163"/>
        <v>203</v>
      </c>
      <c r="G208" s="487">
        <v>2383</v>
      </c>
      <c r="H208" s="98">
        <f>15- COUNTIF(L208:AC208,"#N/A")</f>
        <v>0</v>
      </c>
      <c r="I208" s="131">
        <f>SUM(AH208:AY208)+SUM(BE208:BT208)</f>
        <v>12</v>
      </c>
      <c r="J208" s="398">
        <f>DI208</f>
        <v>12</v>
      </c>
      <c r="K208" s="456" t="str">
        <f>IF(ISNUMBER(MATCH(G208,'[4]OPR data'!$A$3:$A$2900,0)),"Y","N")</f>
        <v>Y</v>
      </c>
      <c r="L208" s="110"/>
      <c r="M208" s="233"/>
      <c r="N208" s="469" t="e">
        <f>(INDEX(Finish_table!R$4:R$83,MATCH('16 Year_History_Results'!$G208,Finish_table!S$4:S$83,0),1))</f>
        <v>#N/A</v>
      </c>
      <c r="O208" s="233" t="e">
        <f>(INDEX(Finish_table!Z$4:Z$99,MATCH('16 Year_History_Results'!$G208,Finish_table!AA$4:AA$99,0),1))</f>
        <v>#N/A</v>
      </c>
      <c r="P208" s="233" t="e">
        <f>(INDEX(Finish_table!AI$4:AI$99,MATCH('16 Year_History_Results'!$G208,Finish_table!AJ$4:AJ$99,0),1))</f>
        <v>#N/A</v>
      </c>
      <c r="Q208" s="233" t="e">
        <f>(INDEX(Finish_table!AR$4:AR$99,MATCH('16 Year_History_Results'!$G208,Finish_table!AS$4:AS$99,0),1))</f>
        <v>#N/A</v>
      </c>
      <c r="R208" s="233" t="e">
        <f>(INDEX(Finish_table!BA$4:BA$99,MATCH('16 Year_History_Results'!$G208,Finish_table!BB$4:BB$99,0),1))</f>
        <v>#N/A</v>
      </c>
      <c r="S208" s="233" t="e">
        <f>(INDEX(Finish_table!BJ$4:BJ$99,MATCH('16 Year_History_Results'!$G208,Finish_table!BK$4:BK$99,0),1))</f>
        <v>#N/A</v>
      </c>
      <c r="T208" s="233" t="e">
        <f>(INDEX(Finish_table!BS$4:BS$99,MATCH('16 Year_History_Results'!$G208,Finish_table!BT$4:BT$99,0),1))</f>
        <v>#N/A</v>
      </c>
      <c r="U208" s="233" t="e">
        <f>(INDEX(Finish_table!CB$4:CB$99,MATCH('16 Year_History_Results'!$G208,Finish_table!CC$4:CC$99,0),1))</f>
        <v>#N/A</v>
      </c>
      <c r="V208" s="233" t="e">
        <f>(INDEX(Finish_table!CK$4:CK$99,MATCH('16 Year_History_Results'!$G208,Finish_table!CL$4:CL$99,0),1))</f>
        <v>#N/A</v>
      </c>
      <c r="W208" s="233" t="e">
        <f>(INDEX(Finish_table!CT$4:CT$99,MATCH('16 Year_History_Results'!$G208,Finish_table!CU$4:CU$99,0),1))</f>
        <v>#N/A</v>
      </c>
      <c r="X208" s="233" t="e">
        <f>(INDEX(Finish_table!DC$4:DC$99,MATCH('16 Year_History_Results'!$G208,Finish_table!DD$4:DD$99,0),1))</f>
        <v>#N/A</v>
      </c>
      <c r="Y208" s="233" t="e">
        <f>(INDEX(Finish_table!DL$4:DL$99,MATCH('16 Year_History_Results'!$G208,Finish_table!DM$4:DM$99,0),1))</f>
        <v>#N/A</v>
      </c>
      <c r="Z208" s="233" t="e">
        <f>(INDEX(Finish_table!DU$4:DU$99,MATCH('16 Year_History_Results'!$G208,Finish_table!DV$4:DV$99,0),1))</f>
        <v>#N/A</v>
      </c>
      <c r="AA208" s="233" t="e">
        <f>(INDEX(Finish_table!ED$4:ED$140,MATCH('16 Year_History_Results'!$G208,Finish_table!EE$4:EE$140,0),1))</f>
        <v>#N/A</v>
      </c>
      <c r="AB208" s="233" t="e">
        <f>(INDEX(Finish_table!EM$4:EM$224,MATCH('16 Year_History_Results'!$G208,Finish_table!EN$4:EN$224,0),1))</f>
        <v>#N/A</v>
      </c>
      <c r="AC208" s="253" t="str">
        <f>(INDEX(Finish_table!EW$4:EW$224,MATCH('16 Year_History_Results'!$G208,Finish_table!EX$4:EX$224,0),1))</f>
        <v>SF</v>
      </c>
      <c r="AD208" s="2"/>
      <c r="AE208" s="97"/>
      <c r="AG208">
        <f t="shared" si="127"/>
        <v>2383</v>
      </c>
      <c r="AH208" s="110"/>
      <c r="AI208" s="2"/>
      <c r="AJ208" s="146">
        <f>INDEX('2001'!$C$44:$C$140,'16 Year_History_Results'!BZ208)</f>
        <v>0</v>
      </c>
      <c r="AK208" s="2">
        <f>INDEX('2002'!$C$44:$C$140,'16 Year_History_Results'!CA208)</f>
        <v>0</v>
      </c>
      <c r="AL208" s="2">
        <f>INDEX('2003'!$C$44:$C$140,'16 Year_History_Results'!CB208)</f>
        <v>0</v>
      </c>
      <c r="AM208" s="2">
        <f>INDEX('2004'!$C$44:$C$140,'16 Year_History_Results'!CC208)</f>
        <v>0</v>
      </c>
      <c r="AN208" s="2">
        <f>INDEX('2005'!$C$44:$C$140,'16 Year_History_Results'!CD208)</f>
        <v>0</v>
      </c>
      <c r="AO208" s="2">
        <f>INDEX('2006'!$C$44:$C$140,'16 Year_History_Results'!CE208)</f>
        <v>0</v>
      </c>
      <c r="AP208" s="2">
        <f>INDEX('2007'!$C$44:$C$140,'16 Year_History_Results'!CF208)</f>
        <v>0</v>
      </c>
      <c r="AQ208" s="2">
        <f>INDEX('2008'!$C$44:$C$140,'16 Year_History_Results'!CG208)</f>
        <v>0</v>
      </c>
      <c r="AR208" s="2">
        <f>INDEX('2009'!$C$44:$C$140,'16 Year_History_Results'!CH208)</f>
        <v>0</v>
      </c>
      <c r="AS208" s="2">
        <f>INDEX('2010'!$C$44:$C$140,'16 Year_History_Results'!CI208)</f>
        <v>0</v>
      </c>
      <c r="AT208" s="2">
        <f>INDEX('2011'!$C$44:$C$140,'16 Year_History_Results'!CJ208)</f>
        <v>0</v>
      </c>
      <c r="AU208" s="2">
        <f>INDEX('2012'!$C$44:$C$140,'16 Year_History_Results'!CK208)</f>
        <v>0</v>
      </c>
      <c r="AV208" s="2">
        <f>INDEX('2013'!$C$44:$C$140,'16 Year_History_Results'!CL208)</f>
        <v>0</v>
      </c>
      <c r="AW208" s="2">
        <f>INDEX('2014'!$C$52:$C$180,'16 Year_History_Results'!CM208)</f>
        <v>0</v>
      </c>
      <c r="AX208" s="2">
        <f>INDEX('2015'!$E$52:$E$308,'16 Year_History_Results'!CN208)</f>
        <v>0</v>
      </c>
      <c r="AY208" s="147">
        <f>INDEX('2016'!$E$52:$E$308,'16 Year_History_Results'!CO208)</f>
        <v>10</v>
      </c>
      <c r="AZ208" s="2"/>
      <c r="BA208" s="2"/>
      <c r="BB208">
        <f t="shared" si="139"/>
        <v>2383</v>
      </c>
      <c r="BC208" s="110"/>
      <c r="BD208" s="2"/>
      <c r="BE208" s="146">
        <f>INDEX('2001'!$B$44:$B$140,'16 Year_History_Results'!BZ208)</f>
        <v>0</v>
      </c>
      <c r="BF208" s="2">
        <f>INDEX('2002'!$B$44:$B$140,'16 Year_History_Results'!CA208)</f>
        <v>0</v>
      </c>
      <c r="BG208" s="2">
        <f>INDEX('2003'!$B$44:$B$140,'16 Year_History_Results'!CB208)</f>
        <v>0</v>
      </c>
      <c r="BH208" s="2">
        <f>INDEX('2004'!$B$44:$B$140,'16 Year_History_Results'!CC208)</f>
        <v>0</v>
      </c>
      <c r="BI208" s="2">
        <f>INDEX('2005'!$B$44:$B$140,'16 Year_History_Results'!CD208)</f>
        <v>0</v>
      </c>
      <c r="BJ208" s="2">
        <f>INDEX('2006'!$B$44:$B$140,'16 Year_History_Results'!CE208)</f>
        <v>0</v>
      </c>
      <c r="BK208" s="2">
        <f>INDEX('2007'!$B$44:$B$140,'16 Year_History_Results'!CF208)</f>
        <v>0</v>
      </c>
      <c r="BL208" s="2">
        <f>INDEX('2008'!$B$44:$B$140,'16 Year_History_Results'!CG208)</f>
        <v>0</v>
      </c>
      <c r="BM208" s="2">
        <f>INDEX('2009'!$B$44:$B$140,'16 Year_History_Results'!CH208)</f>
        <v>0</v>
      </c>
      <c r="BN208" s="2">
        <f>INDEX('2010'!$B$44:$B$140,'16 Year_History_Results'!CI208)</f>
        <v>0</v>
      </c>
      <c r="BO208" s="2">
        <f>INDEX('2011'!$B$44:$B$140,'16 Year_History_Results'!CJ208)</f>
        <v>0</v>
      </c>
      <c r="BP208" s="2">
        <f>INDEX('2012'!$B$44:$B$140,'16 Year_History_Results'!CK208)</f>
        <v>0</v>
      </c>
      <c r="BQ208" s="2">
        <f>INDEX('2013'!$B$44:$B$140,'16 Year_History_Results'!CL208)</f>
        <v>0</v>
      </c>
      <c r="BR208" s="2">
        <f>INDEX('2014'!$B$52:$B$180,'16 Year_History_Results'!CM208)</f>
        <v>0</v>
      </c>
      <c r="BS208" s="147">
        <f>INDEX('2015'!$B$52:$B$308,'16 Year_History_Results'!CN208)</f>
        <v>0</v>
      </c>
      <c r="BT208" s="147">
        <f>INDEX('2016'!$B$52:$B$308,'16 Year_History_Results'!CO208)</f>
        <v>2</v>
      </c>
      <c r="BW208">
        <f t="shared" si="140"/>
        <v>2383</v>
      </c>
      <c r="BX208" s="110"/>
      <c r="BY208" s="2"/>
      <c r="BZ208" s="146">
        <f>IF(ISNA(MATCH($BW208,'2001'!$A$44:$A$139,0)),97,MATCH($BW208,'2001'!$A$44:$A$139,0))</f>
        <v>97</v>
      </c>
      <c r="CA208" s="2">
        <f>IF(ISNA(MATCH($BW208,'2002'!$A$44:$A$139,0)),97,MATCH($BW208,'2002'!$A$44:$A$139,0))</f>
        <v>97</v>
      </c>
      <c r="CB208" s="2">
        <f>IF(ISNA(MATCH($BW208,'2003'!$A$44:$A$139,0)),97,MATCH($BW208,'2003'!$A$44:$A$139,0))</f>
        <v>97</v>
      </c>
      <c r="CC208" s="2">
        <f>IF(ISNA(MATCH($BW208,'2004'!$A$44:$A$139,0)),97,MATCH($BW208,'2004'!$A$44:$A$139,0))</f>
        <v>97</v>
      </c>
      <c r="CD208" s="2">
        <f>IF(ISNA(MATCH($BW208,'2005'!$A$44:$A$139,0)),97,MATCH($BW208,'2005'!$A$44:$A$139,0))</f>
        <v>97</v>
      </c>
      <c r="CE208" s="2">
        <f>IF(ISNA(MATCH($BW208,'2006'!$A$44:$A$139,0)),97,MATCH($BW208,'2006'!$A$44:$A$139,0))</f>
        <v>97</v>
      </c>
      <c r="CF208" s="2">
        <f>IF(ISNA(MATCH($BW208,'2007'!$A$44:$A$139,0)),97,MATCH($BW208,'2007'!$A$44:$A$139,0))</f>
        <v>97</v>
      </c>
      <c r="CG208" s="2">
        <f>IF(ISNA(MATCH($BW208,'2008'!$A$44:$A$139,0)),97,MATCH($BW208,'2008'!$A$44:$A$139,0))</f>
        <v>97</v>
      </c>
      <c r="CH208" s="2">
        <f>IF(ISNA(MATCH($BW208,'2009'!$A$44:$A$139,0)),97,MATCH($BW208,'2009'!$A$44:$A$139,0))</f>
        <v>97</v>
      </c>
      <c r="CI208" s="2">
        <f>IF(ISNA(MATCH($BW208,'2010'!$A$44:$A$139,0)),97,MATCH($BW208,'2010'!$A$44:$A$139,0))</f>
        <v>97</v>
      </c>
      <c r="CJ208" s="2">
        <f>IF(ISNA(MATCH($BW208,'2011'!$A$44:$A$139,0)),97,MATCH($BW208,'2011'!$A$44:$A$139,0))</f>
        <v>97</v>
      </c>
      <c r="CK208" s="2">
        <f>IF(ISNA(MATCH($BW208,'2012'!$A$44:$A$139,0)),97,MATCH($BW208,'2012'!$A$44:$A$139,0))</f>
        <v>97</v>
      </c>
      <c r="CL208" s="2">
        <f>IF(ISNA(MATCH($BW208,'2013'!$A$44:$A$139,0)),97,MATCH($BW208,'2013'!$A$44:$A$139,0))</f>
        <v>97</v>
      </c>
      <c r="CM208" s="2">
        <f>IF(ISNA(MATCH($BW208,'2014'!$A$52:$A$179,0)),129,MATCH($BW208,'2014'!$A$52:$A$179,0))</f>
        <v>129</v>
      </c>
      <c r="CN208" s="147">
        <f>IF(ISNA(MATCH($BW208,'2015'!$A$52:$A$307,0)),257,MATCH($BW208,'2015'!$A$52:$A$307,0))</f>
        <v>156</v>
      </c>
      <c r="CO208" s="147">
        <f>IF(ISNA(MATCH($BW208,'2016'!$A$52:$A$307,0)),257,MATCH($BW208,'2016'!$A$52:$A$307,0))</f>
        <v>153</v>
      </c>
      <c r="CQ208">
        <f t="shared" si="141"/>
        <v>2383</v>
      </c>
      <c r="CR208" s="281"/>
      <c r="CS208" s="279"/>
      <c r="CT208" s="278">
        <f t="shared" si="142"/>
        <v>0</v>
      </c>
      <c r="CU208" s="279">
        <f t="shared" si="128"/>
        <v>0</v>
      </c>
      <c r="CV208" s="279">
        <f t="shared" si="129"/>
        <v>0</v>
      </c>
      <c r="CW208" s="279">
        <f t="shared" si="130"/>
        <v>0</v>
      </c>
      <c r="CX208" s="279">
        <f t="shared" si="131"/>
        <v>0</v>
      </c>
      <c r="CY208" s="279">
        <f t="shared" si="132"/>
        <v>0</v>
      </c>
      <c r="CZ208" s="279">
        <f t="shared" si="133"/>
        <v>0</v>
      </c>
      <c r="DA208" s="279">
        <f t="shared" si="134"/>
        <v>0</v>
      </c>
      <c r="DB208" s="279">
        <f t="shared" si="135"/>
        <v>0</v>
      </c>
      <c r="DC208" s="279">
        <f t="shared" si="143"/>
        <v>0</v>
      </c>
      <c r="DD208" s="279">
        <f t="shared" si="144"/>
        <v>0</v>
      </c>
      <c r="DE208" s="279">
        <f t="shared" si="145"/>
        <v>0</v>
      </c>
      <c r="DF208" s="279">
        <f t="shared" si="146"/>
        <v>0</v>
      </c>
      <c r="DG208" s="279">
        <f t="shared" si="147"/>
        <v>0</v>
      </c>
      <c r="DH208" s="280">
        <f t="shared" si="164"/>
        <v>0</v>
      </c>
      <c r="DI208" s="280">
        <f t="shared" si="165"/>
        <v>12</v>
      </c>
      <c r="DJ208" s="154">
        <f t="shared" si="136"/>
        <v>515</v>
      </c>
      <c r="DK208" s="279">
        <f t="shared" si="148"/>
        <v>2383</v>
      </c>
      <c r="DL208" s="97"/>
      <c r="DM208" s="154"/>
      <c r="DN208" s="267">
        <f t="shared" si="149"/>
        <v>0</v>
      </c>
      <c r="DO208" s="154">
        <f t="shared" si="150"/>
        <v>0</v>
      </c>
      <c r="DP208" s="154">
        <f t="shared" si="151"/>
        <v>0</v>
      </c>
      <c r="DQ208" s="154">
        <f t="shared" si="152"/>
        <v>0</v>
      </c>
      <c r="DR208" s="154">
        <f t="shared" si="153"/>
        <v>0</v>
      </c>
      <c r="DS208" s="154">
        <f t="shared" si="154"/>
        <v>0</v>
      </c>
      <c r="DT208" s="154">
        <f t="shared" si="155"/>
        <v>0</v>
      </c>
      <c r="DU208" s="154">
        <f t="shared" si="156"/>
        <v>0</v>
      </c>
      <c r="DV208" s="154">
        <f t="shared" si="157"/>
        <v>0</v>
      </c>
      <c r="DW208" s="154">
        <f t="shared" si="158"/>
        <v>0</v>
      </c>
      <c r="DX208" s="154">
        <f t="shared" si="159"/>
        <v>0</v>
      </c>
      <c r="DY208" s="154">
        <f t="shared" si="160"/>
        <v>0</v>
      </c>
      <c r="DZ208" s="154">
        <f t="shared" si="161"/>
        <v>0</v>
      </c>
      <c r="EA208" s="154">
        <f t="shared" si="162"/>
        <v>0</v>
      </c>
      <c r="EB208" s="264">
        <f t="shared" si="166"/>
        <v>0</v>
      </c>
      <c r="EC208" s="264">
        <f t="shared" si="167"/>
        <v>12</v>
      </c>
      <c r="ED208" s="154">
        <f t="shared" si="137"/>
        <v>515</v>
      </c>
    </row>
    <row r="209" spans="2:134" ht="13" thickBot="1" x14ac:dyDescent="0.3">
      <c r="B209" s="131">
        <v>100</v>
      </c>
      <c r="C209" s="50">
        <f t="shared" si="126"/>
        <v>1</v>
      </c>
      <c r="D209" s="50">
        <f t="shared" si="138"/>
        <v>0</v>
      </c>
      <c r="E209" s="97"/>
      <c r="F209" s="2">
        <f t="shared" si="163"/>
        <v>204</v>
      </c>
      <c r="G209" s="487">
        <v>4587</v>
      </c>
      <c r="H209" s="98">
        <f>15- COUNTIF(L209:AC209,"#N/A")</f>
        <v>0</v>
      </c>
      <c r="I209" s="131">
        <f>SUM(AH209:AY209)+SUM(BE209:BT209)</f>
        <v>12</v>
      </c>
      <c r="J209" s="398">
        <f>DI209</f>
        <v>12</v>
      </c>
      <c r="K209" s="456" t="str">
        <f>IF(ISNUMBER(MATCH(G209,'[4]OPR data'!$A$3:$A$2900,0)),"Y","N")</f>
        <v>Y</v>
      </c>
      <c r="L209" s="110"/>
      <c r="M209" s="233"/>
      <c r="N209" s="469" t="e">
        <f>(INDEX(Finish_table!R$4:R$83,MATCH('16 Year_History_Results'!$G209,Finish_table!S$4:S$83,0),1))</f>
        <v>#N/A</v>
      </c>
      <c r="O209" s="233" t="e">
        <f>(INDEX(Finish_table!Z$4:Z$99,MATCH('16 Year_History_Results'!$G209,Finish_table!AA$4:AA$99,0),1))</f>
        <v>#N/A</v>
      </c>
      <c r="P209" s="233" t="e">
        <f>(INDEX(Finish_table!AI$4:AI$99,MATCH('16 Year_History_Results'!$G209,Finish_table!AJ$4:AJ$99,0),1))</f>
        <v>#N/A</v>
      </c>
      <c r="Q209" s="233" t="e">
        <f>(INDEX(Finish_table!AR$4:AR$99,MATCH('16 Year_History_Results'!$G209,Finish_table!AS$4:AS$99,0),1))</f>
        <v>#N/A</v>
      </c>
      <c r="R209" s="233" t="e">
        <f>(INDEX(Finish_table!BA$4:BA$99,MATCH('16 Year_History_Results'!$G209,Finish_table!BB$4:BB$99,0),1))</f>
        <v>#N/A</v>
      </c>
      <c r="S209" s="233" t="e">
        <f>(INDEX(Finish_table!BJ$4:BJ$99,MATCH('16 Year_History_Results'!$G209,Finish_table!BK$4:BK$99,0),1))</f>
        <v>#N/A</v>
      </c>
      <c r="T209" s="233" t="e">
        <f>(INDEX(Finish_table!BS$4:BS$99,MATCH('16 Year_History_Results'!$G209,Finish_table!BT$4:BT$99,0),1))</f>
        <v>#N/A</v>
      </c>
      <c r="U209" s="233" t="e">
        <f>(INDEX(Finish_table!CB$4:CB$99,MATCH('16 Year_History_Results'!$G209,Finish_table!CC$4:CC$99,0),1))</f>
        <v>#N/A</v>
      </c>
      <c r="V209" s="233" t="e">
        <f>(INDEX(Finish_table!CK$4:CK$99,MATCH('16 Year_History_Results'!$G209,Finish_table!CL$4:CL$99,0),1))</f>
        <v>#N/A</v>
      </c>
      <c r="W209" s="233" t="e">
        <f>(INDEX(Finish_table!CT$4:CT$99,MATCH('16 Year_History_Results'!$G209,Finish_table!CU$4:CU$99,0),1))</f>
        <v>#N/A</v>
      </c>
      <c r="X209" s="233" t="e">
        <f>(INDEX(Finish_table!DC$4:DC$99,MATCH('16 Year_History_Results'!$G209,Finish_table!DD$4:DD$99,0),1))</f>
        <v>#N/A</v>
      </c>
      <c r="Y209" s="233" t="e">
        <f>(INDEX(Finish_table!DL$4:DL$99,MATCH('16 Year_History_Results'!$G209,Finish_table!DM$4:DM$99,0),1))</f>
        <v>#N/A</v>
      </c>
      <c r="Z209" s="233" t="e">
        <f>(INDEX(Finish_table!DU$4:DU$99,MATCH('16 Year_History_Results'!$G209,Finish_table!DV$4:DV$99,0),1))</f>
        <v>#N/A</v>
      </c>
      <c r="AA209" s="233" t="e">
        <f>(INDEX(Finish_table!ED$4:ED$140,MATCH('16 Year_History_Results'!$G209,Finish_table!EE$4:EE$140,0),1))</f>
        <v>#N/A</v>
      </c>
      <c r="AB209" s="233" t="e">
        <f>(INDEX(Finish_table!EM$4:EM$224,MATCH('16 Year_History_Results'!$G209,Finish_table!EN$4:EN$224,0),1))</f>
        <v>#N/A</v>
      </c>
      <c r="AC209" s="253" t="str">
        <f>(INDEX(Finish_table!EW$4:EW$224,MATCH('16 Year_History_Results'!$G209,Finish_table!EX$4:EX$224,0),1))</f>
        <v>QF</v>
      </c>
      <c r="AD209" s="2"/>
      <c r="AE209" s="97"/>
      <c r="AG209">
        <f t="shared" si="127"/>
        <v>4587</v>
      </c>
      <c r="AH209" s="110"/>
      <c r="AI209" s="2"/>
      <c r="AJ209" s="146">
        <f>INDEX('2001'!$C$44:$C$140,'16 Year_History_Results'!BZ209)</f>
        <v>0</v>
      </c>
      <c r="AK209" s="2">
        <f>INDEX('2002'!$C$44:$C$140,'16 Year_History_Results'!CA209)</f>
        <v>0</v>
      </c>
      <c r="AL209" s="2">
        <f>INDEX('2003'!$C$44:$C$140,'16 Year_History_Results'!CB209)</f>
        <v>0</v>
      </c>
      <c r="AM209" s="2">
        <f>INDEX('2004'!$C$44:$C$140,'16 Year_History_Results'!CC209)</f>
        <v>0</v>
      </c>
      <c r="AN209" s="2">
        <f>INDEX('2005'!$C$44:$C$140,'16 Year_History_Results'!CD209)</f>
        <v>0</v>
      </c>
      <c r="AO209" s="2">
        <f>INDEX('2006'!$C$44:$C$140,'16 Year_History_Results'!CE209)</f>
        <v>0</v>
      </c>
      <c r="AP209" s="2">
        <f>INDEX('2007'!$C$44:$C$140,'16 Year_History_Results'!CF209)</f>
        <v>0</v>
      </c>
      <c r="AQ209" s="2">
        <f>INDEX('2008'!$C$44:$C$140,'16 Year_History_Results'!CG209)</f>
        <v>0</v>
      </c>
      <c r="AR209" s="2">
        <f>INDEX('2009'!$C$44:$C$140,'16 Year_History_Results'!CH209)</f>
        <v>0</v>
      </c>
      <c r="AS209" s="2">
        <f>INDEX('2010'!$C$44:$C$140,'16 Year_History_Results'!CI209)</f>
        <v>0</v>
      </c>
      <c r="AT209" s="2">
        <f>INDEX('2011'!$C$44:$C$140,'16 Year_History_Results'!CJ209)</f>
        <v>0</v>
      </c>
      <c r="AU209" s="2">
        <f>INDEX('2012'!$C$44:$C$140,'16 Year_History_Results'!CK209)</f>
        <v>0</v>
      </c>
      <c r="AV209" s="2">
        <f>INDEX('2013'!$C$44:$C$140,'16 Year_History_Results'!CL209)</f>
        <v>0</v>
      </c>
      <c r="AW209" s="2">
        <f>INDEX('2014'!$C$52:$C$180,'16 Year_History_Results'!CM209)</f>
        <v>0</v>
      </c>
      <c r="AX209" s="2">
        <f>INDEX('2015'!$E$52:$E$308,'16 Year_History_Results'!CN209)</f>
        <v>0</v>
      </c>
      <c r="AY209" s="147">
        <f>INDEX('2016'!$E$52:$E$308,'16 Year_History_Results'!CO209)</f>
        <v>0</v>
      </c>
      <c r="AZ209" s="2"/>
      <c r="BA209" s="2"/>
      <c r="BB209">
        <f t="shared" si="139"/>
        <v>4587</v>
      </c>
      <c r="BC209" s="110"/>
      <c r="BD209" s="2"/>
      <c r="BE209" s="146">
        <f>INDEX('2001'!$B$44:$B$140,'16 Year_History_Results'!BZ209)</f>
        <v>0</v>
      </c>
      <c r="BF209" s="2">
        <f>INDEX('2002'!$B$44:$B$140,'16 Year_History_Results'!CA209)</f>
        <v>0</v>
      </c>
      <c r="BG209" s="2">
        <f>INDEX('2003'!$B$44:$B$140,'16 Year_History_Results'!CB209)</f>
        <v>0</v>
      </c>
      <c r="BH209" s="2">
        <f>INDEX('2004'!$B$44:$B$140,'16 Year_History_Results'!CC209)</f>
        <v>0</v>
      </c>
      <c r="BI209" s="2">
        <f>INDEX('2005'!$B$44:$B$140,'16 Year_History_Results'!CD209)</f>
        <v>0</v>
      </c>
      <c r="BJ209" s="2">
        <f>INDEX('2006'!$B$44:$B$140,'16 Year_History_Results'!CE209)</f>
        <v>0</v>
      </c>
      <c r="BK209" s="2">
        <f>INDEX('2007'!$B$44:$B$140,'16 Year_History_Results'!CF209)</f>
        <v>0</v>
      </c>
      <c r="BL209" s="2">
        <f>INDEX('2008'!$B$44:$B$140,'16 Year_History_Results'!CG209)</f>
        <v>0</v>
      </c>
      <c r="BM209" s="2">
        <f>INDEX('2009'!$B$44:$B$140,'16 Year_History_Results'!CH209)</f>
        <v>0</v>
      </c>
      <c r="BN209" s="2">
        <f>INDEX('2010'!$B$44:$B$140,'16 Year_History_Results'!CI209)</f>
        <v>0</v>
      </c>
      <c r="BO209" s="2">
        <f>INDEX('2011'!$B$44:$B$140,'16 Year_History_Results'!CJ209)</f>
        <v>0</v>
      </c>
      <c r="BP209" s="2">
        <f>INDEX('2012'!$B$44:$B$140,'16 Year_History_Results'!CK209)</f>
        <v>0</v>
      </c>
      <c r="BQ209" s="2">
        <f>INDEX('2013'!$B$44:$B$140,'16 Year_History_Results'!CL209)</f>
        <v>0</v>
      </c>
      <c r="BR209" s="2">
        <f>INDEX('2014'!$B$52:$B$180,'16 Year_History_Results'!CM209)</f>
        <v>0</v>
      </c>
      <c r="BS209" s="147">
        <f>INDEX('2015'!$B$52:$B$308,'16 Year_History_Results'!CN209)</f>
        <v>0</v>
      </c>
      <c r="BT209" s="147">
        <f>INDEX('2016'!$B$52:$B$308,'16 Year_History_Results'!CO209)</f>
        <v>12</v>
      </c>
      <c r="BW209">
        <f t="shared" si="140"/>
        <v>4587</v>
      </c>
      <c r="BX209" s="110"/>
      <c r="BY209" s="2"/>
      <c r="BZ209" s="146">
        <f>IF(ISNA(MATCH($BW209,'2001'!$A$44:$A$139,0)),97,MATCH($BW209,'2001'!$A$44:$A$139,0))</f>
        <v>97</v>
      </c>
      <c r="CA209" s="2">
        <f>IF(ISNA(MATCH($BW209,'2002'!$A$44:$A$139,0)),97,MATCH($BW209,'2002'!$A$44:$A$139,0))</f>
        <v>97</v>
      </c>
      <c r="CB209" s="2">
        <f>IF(ISNA(MATCH($BW209,'2003'!$A$44:$A$139,0)),97,MATCH($BW209,'2003'!$A$44:$A$139,0))</f>
        <v>97</v>
      </c>
      <c r="CC209" s="2">
        <f>IF(ISNA(MATCH($BW209,'2004'!$A$44:$A$139,0)),97,MATCH($BW209,'2004'!$A$44:$A$139,0))</f>
        <v>97</v>
      </c>
      <c r="CD209" s="2">
        <f>IF(ISNA(MATCH($BW209,'2005'!$A$44:$A$139,0)),97,MATCH($BW209,'2005'!$A$44:$A$139,0))</f>
        <v>97</v>
      </c>
      <c r="CE209" s="2">
        <f>IF(ISNA(MATCH($BW209,'2006'!$A$44:$A$139,0)),97,MATCH($BW209,'2006'!$A$44:$A$139,0))</f>
        <v>97</v>
      </c>
      <c r="CF209" s="2">
        <f>IF(ISNA(MATCH($BW209,'2007'!$A$44:$A$139,0)),97,MATCH($BW209,'2007'!$A$44:$A$139,0))</f>
        <v>97</v>
      </c>
      <c r="CG209" s="2">
        <f>IF(ISNA(MATCH($BW209,'2008'!$A$44:$A$139,0)),97,MATCH($BW209,'2008'!$A$44:$A$139,0))</f>
        <v>97</v>
      </c>
      <c r="CH209" s="2">
        <f>IF(ISNA(MATCH($BW209,'2009'!$A$44:$A$139,0)),97,MATCH($BW209,'2009'!$A$44:$A$139,0))</f>
        <v>97</v>
      </c>
      <c r="CI209" s="2">
        <f>IF(ISNA(MATCH($BW209,'2010'!$A$44:$A$139,0)),97,MATCH($BW209,'2010'!$A$44:$A$139,0))</f>
        <v>97</v>
      </c>
      <c r="CJ209" s="2">
        <f>IF(ISNA(MATCH($BW209,'2011'!$A$44:$A$139,0)),97,MATCH($BW209,'2011'!$A$44:$A$139,0))</f>
        <v>97</v>
      </c>
      <c r="CK209" s="2">
        <f>IF(ISNA(MATCH($BW209,'2012'!$A$44:$A$139,0)),97,MATCH($BW209,'2012'!$A$44:$A$139,0))</f>
        <v>97</v>
      </c>
      <c r="CL209" s="2">
        <f>IF(ISNA(MATCH($BW209,'2013'!$A$44:$A$139,0)),97,MATCH($BW209,'2013'!$A$44:$A$139,0))</f>
        <v>97</v>
      </c>
      <c r="CM209" s="2">
        <f>IF(ISNA(MATCH($BW209,'2014'!$A$52:$A$179,0)),129,MATCH($BW209,'2014'!$A$52:$A$179,0))</f>
        <v>129</v>
      </c>
      <c r="CN209" s="147">
        <f>IF(ISNA(MATCH($BW209,'2015'!$A$52:$A$307,0)),257,MATCH($BW209,'2015'!$A$52:$A$307,0))</f>
        <v>257</v>
      </c>
      <c r="CO209" s="147">
        <f>IF(ISNA(MATCH($BW209,'2016'!$A$52:$A$307,0)),257,MATCH($BW209,'2016'!$A$52:$A$307,0))</f>
        <v>231</v>
      </c>
      <c r="CQ209">
        <f t="shared" si="141"/>
        <v>4587</v>
      </c>
      <c r="CR209" s="281"/>
      <c r="CS209" s="279"/>
      <c r="CT209" s="278">
        <f t="shared" si="142"/>
        <v>0</v>
      </c>
      <c r="CU209" s="279">
        <f t="shared" si="128"/>
        <v>0</v>
      </c>
      <c r="CV209" s="279">
        <f t="shared" si="129"/>
        <v>0</v>
      </c>
      <c r="CW209" s="279">
        <f t="shared" si="130"/>
        <v>0</v>
      </c>
      <c r="CX209" s="279">
        <f t="shared" si="131"/>
        <v>0</v>
      </c>
      <c r="CY209" s="279">
        <f t="shared" si="132"/>
        <v>0</v>
      </c>
      <c r="CZ209" s="279">
        <f t="shared" si="133"/>
        <v>0</v>
      </c>
      <c r="DA209" s="279">
        <f t="shared" si="134"/>
        <v>0</v>
      </c>
      <c r="DB209" s="279">
        <f t="shared" si="135"/>
        <v>0</v>
      </c>
      <c r="DC209" s="279">
        <f t="shared" si="143"/>
        <v>0</v>
      </c>
      <c r="DD209" s="279">
        <f t="shared" si="144"/>
        <v>0</v>
      </c>
      <c r="DE209" s="279">
        <f t="shared" si="145"/>
        <v>0</v>
      </c>
      <c r="DF209" s="279">
        <f t="shared" si="146"/>
        <v>0</v>
      </c>
      <c r="DG209" s="279">
        <f t="shared" si="147"/>
        <v>0</v>
      </c>
      <c r="DH209" s="280">
        <f t="shared" si="164"/>
        <v>0</v>
      </c>
      <c r="DI209" s="280">
        <f t="shared" si="165"/>
        <v>12</v>
      </c>
      <c r="DJ209" s="154">
        <f t="shared" si="136"/>
        <v>515</v>
      </c>
      <c r="DK209" s="279">
        <f t="shared" si="148"/>
        <v>4587</v>
      </c>
      <c r="DL209" s="97"/>
      <c r="DM209" s="154"/>
      <c r="DN209" s="267">
        <f t="shared" si="149"/>
        <v>0</v>
      </c>
      <c r="DO209" s="154">
        <f t="shared" si="150"/>
        <v>0</v>
      </c>
      <c r="DP209" s="154">
        <f t="shared" si="151"/>
        <v>0</v>
      </c>
      <c r="DQ209" s="154">
        <f t="shared" si="152"/>
        <v>0</v>
      </c>
      <c r="DR209" s="154">
        <f t="shared" si="153"/>
        <v>0</v>
      </c>
      <c r="DS209" s="154">
        <f t="shared" si="154"/>
        <v>0</v>
      </c>
      <c r="DT209" s="154">
        <f t="shared" si="155"/>
        <v>0</v>
      </c>
      <c r="DU209" s="154">
        <f t="shared" si="156"/>
        <v>0</v>
      </c>
      <c r="DV209" s="154">
        <f t="shared" si="157"/>
        <v>0</v>
      </c>
      <c r="DW209" s="154">
        <f t="shared" si="158"/>
        <v>0</v>
      </c>
      <c r="DX209" s="154">
        <f t="shared" si="159"/>
        <v>0</v>
      </c>
      <c r="DY209" s="154">
        <f t="shared" si="160"/>
        <v>0</v>
      </c>
      <c r="DZ209" s="154">
        <f t="shared" si="161"/>
        <v>0</v>
      </c>
      <c r="EA209" s="154">
        <f t="shared" si="162"/>
        <v>0</v>
      </c>
      <c r="EB209" s="264">
        <f t="shared" si="166"/>
        <v>0</v>
      </c>
      <c r="EC209" s="264">
        <f t="shared" si="167"/>
        <v>12</v>
      </c>
      <c r="ED209" s="154">
        <f t="shared" si="137"/>
        <v>515</v>
      </c>
    </row>
    <row r="210" spans="2:134" ht="13" thickBot="1" x14ac:dyDescent="0.3">
      <c r="B210" s="142">
        <v>100</v>
      </c>
      <c r="C210" s="50">
        <f t="shared" si="126"/>
        <v>2</v>
      </c>
      <c r="D210" s="50">
        <f t="shared" si="138"/>
        <v>2</v>
      </c>
      <c r="E210" s="97"/>
      <c r="F210" s="2">
        <f t="shared" si="163"/>
        <v>205</v>
      </c>
      <c r="G210" s="487">
        <v>5150</v>
      </c>
      <c r="H210" s="98">
        <f>15- COUNTIF(L210:AC210,"#N/A")</f>
        <v>0</v>
      </c>
      <c r="I210" s="131">
        <f>SUM(AH210:AY210)+SUM(BE210:BT210)</f>
        <v>12</v>
      </c>
      <c r="J210" s="398">
        <f>DI210</f>
        <v>12</v>
      </c>
      <c r="K210" s="456" t="str">
        <f>IF(ISNUMBER(MATCH(G210,'[4]OPR data'!$A$3:$A$2900,0)),"Y","N")</f>
        <v>Y</v>
      </c>
      <c r="L210" s="110"/>
      <c r="M210" s="233"/>
      <c r="N210" s="469" t="e">
        <f>(INDEX(Finish_table!R$4:R$83,MATCH('16 Year_History_Results'!$G210,Finish_table!S$4:S$83,0),1))</f>
        <v>#N/A</v>
      </c>
      <c r="O210" s="233" t="e">
        <f>(INDEX(Finish_table!Z$4:Z$99,MATCH('16 Year_History_Results'!$G210,Finish_table!AA$4:AA$99,0),1))</f>
        <v>#N/A</v>
      </c>
      <c r="P210" s="233" t="e">
        <f>(INDEX(Finish_table!AI$4:AI$99,MATCH('16 Year_History_Results'!$G210,Finish_table!AJ$4:AJ$99,0),1))</f>
        <v>#N/A</v>
      </c>
      <c r="Q210" s="233" t="e">
        <f>(INDEX(Finish_table!AR$4:AR$99,MATCH('16 Year_History_Results'!$G210,Finish_table!AS$4:AS$99,0),1))</f>
        <v>#N/A</v>
      </c>
      <c r="R210" s="233" t="e">
        <f>(INDEX(Finish_table!BA$4:BA$99,MATCH('16 Year_History_Results'!$G210,Finish_table!BB$4:BB$99,0),1))</f>
        <v>#N/A</v>
      </c>
      <c r="S210" s="233" t="e">
        <f>(INDEX(Finish_table!BJ$4:BJ$99,MATCH('16 Year_History_Results'!$G210,Finish_table!BK$4:BK$99,0),1))</f>
        <v>#N/A</v>
      </c>
      <c r="T210" s="233" t="e">
        <f>(INDEX(Finish_table!BS$4:BS$99,MATCH('16 Year_History_Results'!$G210,Finish_table!BT$4:BT$99,0),1))</f>
        <v>#N/A</v>
      </c>
      <c r="U210" s="233" t="e">
        <f>(INDEX(Finish_table!CB$4:CB$99,MATCH('16 Year_History_Results'!$G210,Finish_table!CC$4:CC$99,0),1))</f>
        <v>#N/A</v>
      </c>
      <c r="V210" s="233" t="e">
        <f>(INDEX(Finish_table!CK$4:CK$99,MATCH('16 Year_History_Results'!$G210,Finish_table!CL$4:CL$99,0),1))</f>
        <v>#N/A</v>
      </c>
      <c r="W210" s="233" t="e">
        <f>(INDEX(Finish_table!CT$4:CT$99,MATCH('16 Year_History_Results'!$G210,Finish_table!CU$4:CU$99,0),1))</f>
        <v>#N/A</v>
      </c>
      <c r="X210" s="233" t="e">
        <f>(INDEX(Finish_table!DC$4:DC$99,MATCH('16 Year_History_Results'!$G210,Finish_table!DD$4:DD$99,0),1))</f>
        <v>#N/A</v>
      </c>
      <c r="Y210" s="233" t="e">
        <f>(INDEX(Finish_table!DL$4:DL$99,MATCH('16 Year_History_Results'!$G210,Finish_table!DM$4:DM$99,0),1))</f>
        <v>#N/A</v>
      </c>
      <c r="Z210" s="233" t="e">
        <f>(INDEX(Finish_table!DU$4:DU$99,MATCH('16 Year_History_Results'!$G210,Finish_table!DV$4:DV$99,0),1))</f>
        <v>#N/A</v>
      </c>
      <c r="AA210" s="233" t="e">
        <f>(INDEX(Finish_table!ED$4:ED$140,MATCH('16 Year_History_Results'!$G210,Finish_table!EE$4:EE$140,0),1))</f>
        <v>#N/A</v>
      </c>
      <c r="AB210" s="233" t="e">
        <f>(INDEX(Finish_table!EM$4:EM$224,MATCH('16 Year_History_Results'!$G210,Finish_table!EN$4:EN$224,0),1))</f>
        <v>#N/A</v>
      </c>
      <c r="AC210" s="253" t="str">
        <f>(INDEX(Finish_table!EW$4:EW$224,MATCH('16 Year_History_Results'!$G210,Finish_table!EX$4:EX$224,0),1))</f>
        <v>QF</v>
      </c>
      <c r="AD210" s="2"/>
      <c r="AE210" s="97"/>
      <c r="AG210">
        <f t="shared" si="127"/>
        <v>5150</v>
      </c>
      <c r="AH210" s="110"/>
      <c r="AI210" s="2"/>
      <c r="AJ210" s="146">
        <f>INDEX('2001'!$C$44:$C$140,'16 Year_History_Results'!BZ210)</f>
        <v>0</v>
      </c>
      <c r="AK210" s="2">
        <f>INDEX('2002'!$C$44:$C$140,'16 Year_History_Results'!CA210)</f>
        <v>0</v>
      </c>
      <c r="AL210" s="2">
        <f>INDEX('2003'!$C$44:$C$140,'16 Year_History_Results'!CB210)</f>
        <v>0</v>
      </c>
      <c r="AM210" s="2">
        <f>INDEX('2004'!$C$44:$C$140,'16 Year_History_Results'!CC210)</f>
        <v>0</v>
      </c>
      <c r="AN210" s="2">
        <f>INDEX('2005'!$C$44:$C$140,'16 Year_History_Results'!CD210)</f>
        <v>0</v>
      </c>
      <c r="AO210" s="2">
        <f>INDEX('2006'!$C$44:$C$140,'16 Year_History_Results'!CE210)</f>
        <v>0</v>
      </c>
      <c r="AP210" s="2">
        <f>INDEX('2007'!$C$44:$C$140,'16 Year_History_Results'!CF210)</f>
        <v>0</v>
      </c>
      <c r="AQ210" s="2">
        <f>INDEX('2008'!$C$44:$C$140,'16 Year_History_Results'!CG210)</f>
        <v>0</v>
      </c>
      <c r="AR210" s="2">
        <f>INDEX('2009'!$C$44:$C$140,'16 Year_History_Results'!CH210)</f>
        <v>0</v>
      </c>
      <c r="AS210" s="2">
        <f>INDEX('2010'!$C$44:$C$140,'16 Year_History_Results'!CI210)</f>
        <v>0</v>
      </c>
      <c r="AT210" s="2">
        <f>INDEX('2011'!$C$44:$C$140,'16 Year_History_Results'!CJ210)</f>
        <v>0</v>
      </c>
      <c r="AU210" s="2">
        <f>INDEX('2012'!$C$44:$C$140,'16 Year_History_Results'!CK210)</f>
        <v>0</v>
      </c>
      <c r="AV210" s="2">
        <f>INDEX('2013'!$C$44:$C$140,'16 Year_History_Results'!CL210)</f>
        <v>0</v>
      </c>
      <c r="AW210" s="2">
        <f>INDEX('2014'!$C$52:$C$180,'16 Year_History_Results'!CM210)</f>
        <v>0</v>
      </c>
      <c r="AX210" s="2">
        <f>INDEX('2015'!$E$52:$E$308,'16 Year_History_Results'!CN210)</f>
        <v>0</v>
      </c>
      <c r="AY210" s="147">
        <f>INDEX('2016'!$E$52:$E$308,'16 Year_History_Results'!CO210)</f>
        <v>0</v>
      </c>
      <c r="AZ210" s="2"/>
      <c r="BA210" s="2"/>
      <c r="BB210">
        <f t="shared" si="139"/>
        <v>5150</v>
      </c>
      <c r="BC210" s="110"/>
      <c r="BD210" s="2"/>
      <c r="BE210" s="146">
        <f>INDEX('2001'!$B$44:$B$140,'16 Year_History_Results'!BZ210)</f>
        <v>0</v>
      </c>
      <c r="BF210" s="2">
        <f>INDEX('2002'!$B$44:$B$140,'16 Year_History_Results'!CA210)</f>
        <v>0</v>
      </c>
      <c r="BG210" s="2">
        <f>INDEX('2003'!$B$44:$B$140,'16 Year_History_Results'!CB210)</f>
        <v>0</v>
      </c>
      <c r="BH210" s="2">
        <f>INDEX('2004'!$B$44:$B$140,'16 Year_History_Results'!CC210)</f>
        <v>0</v>
      </c>
      <c r="BI210" s="2">
        <f>INDEX('2005'!$B$44:$B$140,'16 Year_History_Results'!CD210)</f>
        <v>0</v>
      </c>
      <c r="BJ210" s="2">
        <f>INDEX('2006'!$B$44:$B$140,'16 Year_History_Results'!CE210)</f>
        <v>0</v>
      </c>
      <c r="BK210" s="2">
        <f>INDEX('2007'!$B$44:$B$140,'16 Year_History_Results'!CF210)</f>
        <v>0</v>
      </c>
      <c r="BL210" s="2">
        <f>INDEX('2008'!$B$44:$B$140,'16 Year_History_Results'!CG210)</f>
        <v>0</v>
      </c>
      <c r="BM210" s="2">
        <f>INDEX('2009'!$B$44:$B$140,'16 Year_History_Results'!CH210)</f>
        <v>0</v>
      </c>
      <c r="BN210" s="2">
        <f>INDEX('2010'!$B$44:$B$140,'16 Year_History_Results'!CI210)</f>
        <v>0</v>
      </c>
      <c r="BO210" s="2">
        <f>INDEX('2011'!$B$44:$B$140,'16 Year_History_Results'!CJ210)</f>
        <v>0</v>
      </c>
      <c r="BP210" s="2">
        <f>INDEX('2012'!$B$44:$B$140,'16 Year_History_Results'!CK210)</f>
        <v>0</v>
      </c>
      <c r="BQ210" s="2">
        <f>INDEX('2013'!$B$44:$B$140,'16 Year_History_Results'!CL210)</f>
        <v>0</v>
      </c>
      <c r="BR210" s="2">
        <f>INDEX('2014'!$B$52:$B$180,'16 Year_History_Results'!CM210)</f>
        <v>0</v>
      </c>
      <c r="BS210" s="147">
        <f>INDEX('2015'!$B$52:$B$308,'16 Year_History_Results'!CN210)</f>
        <v>0</v>
      </c>
      <c r="BT210" s="147">
        <f>INDEX('2016'!$B$52:$B$308,'16 Year_History_Results'!CO210)</f>
        <v>12</v>
      </c>
      <c r="BW210">
        <f t="shared" si="140"/>
        <v>5150</v>
      </c>
      <c r="BX210" s="110"/>
      <c r="BY210" s="2"/>
      <c r="BZ210" s="146">
        <f>IF(ISNA(MATCH($BW210,'2001'!$A$44:$A$139,0)),97,MATCH($BW210,'2001'!$A$44:$A$139,0))</f>
        <v>97</v>
      </c>
      <c r="CA210" s="2">
        <f>IF(ISNA(MATCH($BW210,'2002'!$A$44:$A$139,0)),97,MATCH($BW210,'2002'!$A$44:$A$139,0))</f>
        <v>97</v>
      </c>
      <c r="CB210" s="2">
        <f>IF(ISNA(MATCH($BW210,'2003'!$A$44:$A$139,0)),97,MATCH($BW210,'2003'!$A$44:$A$139,0))</f>
        <v>97</v>
      </c>
      <c r="CC210" s="2">
        <f>IF(ISNA(MATCH($BW210,'2004'!$A$44:$A$139,0)),97,MATCH($BW210,'2004'!$A$44:$A$139,0))</f>
        <v>97</v>
      </c>
      <c r="CD210" s="2">
        <f>IF(ISNA(MATCH($BW210,'2005'!$A$44:$A$139,0)),97,MATCH($BW210,'2005'!$A$44:$A$139,0))</f>
        <v>97</v>
      </c>
      <c r="CE210" s="2">
        <f>IF(ISNA(MATCH($BW210,'2006'!$A$44:$A$139,0)),97,MATCH($BW210,'2006'!$A$44:$A$139,0))</f>
        <v>97</v>
      </c>
      <c r="CF210" s="2">
        <f>IF(ISNA(MATCH($BW210,'2007'!$A$44:$A$139,0)),97,MATCH($BW210,'2007'!$A$44:$A$139,0))</f>
        <v>97</v>
      </c>
      <c r="CG210" s="2">
        <f>IF(ISNA(MATCH($BW210,'2008'!$A$44:$A$139,0)),97,MATCH($BW210,'2008'!$A$44:$A$139,0))</f>
        <v>97</v>
      </c>
      <c r="CH210" s="2">
        <f>IF(ISNA(MATCH($BW210,'2009'!$A$44:$A$139,0)),97,MATCH($BW210,'2009'!$A$44:$A$139,0))</f>
        <v>97</v>
      </c>
      <c r="CI210" s="2">
        <f>IF(ISNA(MATCH($BW210,'2010'!$A$44:$A$139,0)),97,MATCH($BW210,'2010'!$A$44:$A$139,0))</f>
        <v>97</v>
      </c>
      <c r="CJ210" s="2">
        <f>IF(ISNA(MATCH($BW210,'2011'!$A$44:$A$139,0)),97,MATCH($BW210,'2011'!$A$44:$A$139,0))</f>
        <v>97</v>
      </c>
      <c r="CK210" s="2">
        <f>IF(ISNA(MATCH($BW210,'2012'!$A$44:$A$139,0)),97,MATCH($BW210,'2012'!$A$44:$A$139,0))</f>
        <v>97</v>
      </c>
      <c r="CL210" s="2">
        <f>IF(ISNA(MATCH($BW210,'2013'!$A$44:$A$139,0)),97,MATCH($BW210,'2013'!$A$44:$A$139,0))</f>
        <v>97</v>
      </c>
      <c r="CM210" s="2">
        <f>IF(ISNA(MATCH($BW210,'2014'!$A$52:$A$179,0)),129,MATCH($BW210,'2014'!$A$52:$A$179,0))</f>
        <v>129</v>
      </c>
      <c r="CN210" s="147">
        <f>IF(ISNA(MATCH($BW210,'2015'!$A$52:$A$307,0)),257,MATCH($BW210,'2015'!$A$52:$A$307,0))</f>
        <v>257</v>
      </c>
      <c r="CO210" s="147">
        <f>IF(ISNA(MATCH($BW210,'2016'!$A$52:$A$307,0)),257,MATCH($BW210,'2016'!$A$52:$A$307,0))</f>
        <v>241</v>
      </c>
      <c r="CQ210">
        <f t="shared" si="141"/>
        <v>5150</v>
      </c>
      <c r="CR210" s="281"/>
      <c r="CS210" s="279"/>
      <c r="CT210" s="278">
        <f t="shared" si="142"/>
        <v>0</v>
      </c>
      <c r="CU210" s="279">
        <f t="shared" si="128"/>
        <v>0</v>
      </c>
      <c r="CV210" s="279">
        <f t="shared" si="129"/>
        <v>0</v>
      </c>
      <c r="CW210" s="279">
        <f t="shared" si="130"/>
        <v>0</v>
      </c>
      <c r="CX210" s="279">
        <f t="shared" si="131"/>
        <v>0</v>
      </c>
      <c r="CY210" s="279">
        <f t="shared" si="132"/>
        <v>0</v>
      </c>
      <c r="CZ210" s="279">
        <f t="shared" si="133"/>
        <v>0</v>
      </c>
      <c r="DA210" s="279">
        <f t="shared" si="134"/>
        <v>0</v>
      </c>
      <c r="DB210" s="279">
        <f t="shared" si="135"/>
        <v>0</v>
      </c>
      <c r="DC210" s="279">
        <f t="shared" si="143"/>
        <v>0</v>
      </c>
      <c r="DD210" s="279">
        <f t="shared" si="144"/>
        <v>0</v>
      </c>
      <c r="DE210" s="279">
        <f t="shared" si="145"/>
        <v>0</v>
      </c>
      <c r="DF210" s="279">
        <f t="shared" si="146"/>
        <v>0</v>
      </c>
      <c r="DG210" s="279">
        <f t="shared" si="147"/>
        <v>0</v>
      </c>
      <c r="DH210" s="280">
        <f t="shared" si="164"/>
        <v>0</v>
      </c>
      <c r="DI210" s="280">
        <f t="shared" si="165"/>
        <v>12</v>
      </c>
      <c r="DJ210" s="154">
        <f t="shared" si="136"/>
        <v>515</v>
      </c>
      <c r="DK210" s="279">
        <f t="shared" si="148"/>
        <v>5150</v>
      </c>
      <c r="DL210" s="97"/>
      <c r="DM210" s="154"/>
      <c r="DN210" s="267">
        <f t="shared" si="149"/>
        <v>0</v>
      </c>
      <c r="DO210" s="154">
        <f t="shared" si="150"/>
        <v>0</v>
      </c>
      <c r="DP210" s="154">
        <f t="shared" si="151"/>
        <v>0</v>
      </c>
      <c r="DQ210" s="154">
        <f t="shared" si="152"/>
        <v>0</v>
      </c>
      <c r="DR210" s="154">
        <f t="shared" si="153"/>
        <v>0</v>
      </c>
      <c r="DS210" s="154">
        <f t="shared" si="154"/>
        <v>0</v>
      </c>
      <c r="DT210" s="154">
        <f t="shared" si="155"/>
        <v>0</v>
      </c>
      <c r="DU210" s="154">
        <f t="shared" si="156"/>
        <v>0</v>
      </c>
      <c r="DV210" s="154">
        <f t="shared" si="157"/>
        <v>0</v>
      </c>
      <c r="DW210" s="154">
        <f t="shared" si="158"/>
        <v>0</v>
      </c>
      <c r="DX210" s="154">
        <f t="shared" si="159"/>
        <v>0</v>
      </c>
      <c r="DY210" s="154">
        <f t="shared" si="160"/>
        <v>0</v>
      </c>
      <c r="DZ210" s="154">
        <f t="shared" si="161"/>
        <v>0</v>
      </c>
      <c r="EA210" s="154">
        <f t="shared" si="162"/>
        <v>0</v>
      </c>
      <c r="EB210" s="264">
        <f t="shared" si="166"/>
        <v>0</v>
      </c>
      <c r="EC210" s="264">
        <f t="shared" si="167"/>
        <v>12</v>
      </c>
      <c r="ED210" s="154">
        <f t="shared" si="137"/>
        <v>515</v>
      </c>
    </row>
    <row r="211" spans="2:134" ht="13" thickBot="1" x14ac:dyDescent="0.3">
      <c r="B211" s="131">
        <v>102</v>
      </c>
      <c r="C211" s="50">
        <f t="shared" si="126"/>
        <v>1</v>
      </c>
      <c r="D211" s="50">
        <f t="shared" si="138"/>
        <v>0</v>
      </c>
      <c r="E211" s="97"/>
      <c r="F211" s="2">
        <f t="shared" si="163"/>
        <v>206</v>
      </c>
      <c r="G211" s="487">
        <v>5813</v>
      </c>
      <c r="H211" s="98">
        <f>15- COUNTIF(L211:AC211,"#N/A")</f>
        <v>0</v>
      </c>
      <c r="I211" s="131">
        <f>SUM(AH211:AY211)+SUM(BE211:BT211)</f>
        <v>12</v>
      </c>
      <c r="J211" s="398">
        <f>DI211</f>
        <v>12</v>
      </c>
      <c r="K211" s="456" t="str">
        <f>IF(ISNUMBER(MATCH(G211,'[4]OPR data'!$A$3:$A$2900,0)),"Y","N")</f>
        <v>Y</v>
      </c>
      <c r="L211" s="110"/>
      <c r="M211" s="233"/>
      <c r="N211" s="469" t="e">
        <f>(INDEX(Finish_table!R$4:R$83,MATCH('16 Year_History_Results'!$G211,Finish_table!S$4:S$83,0),1))</f>
        <v>#N/A</v>
      </c>
      <c r="O211" s="233" t="e">
        <f>(INDEX(Finish_table!Z$4:Z$99,MATCH('16 Year_History_Results'!$G211,Finish_table!AA$4:AA$99,0),1))</f>
        <v>#N/A</v>
      </c>
      <c r="P211" s="233" t="e">
        <f>(INDEX(Finish_table!AI$4:AI$99,MATCH('16 Year_History_Results'!$G211,Finish_table!AJ$4:AJ$99,0),1))</f>
        <v>#N/A</v>
      </c>
      <c r="Q211" s="233" t="e">
        <f>(INDEX(Finish_table!AR$4:AR$99,MATCH('16 Year_History_Results'!$G211,Finish_table!AS$4:AS$99,0),1))</f>
        <v>#N/A</v>
      </c>
      <c r="R211" s="233" t="e">
        <f>(INDEX(Finish_table!BA$4:BA$99,MATCH('16 Year_History_Results'!$G211,Finish_table!BB$4:BB$99,0),1))</f>
        <v>#N/A</v>
      </c>
      <c r="S211" s="233" t="e">
        <f>(INDEX(Finish_table!BJ$4:BJ$99,MATCH('16 Year_History_Results'!$G211,Finish_table!BK$4:BK$99,0),1))</f>
        <v>#N/A</v>
      </c>
      <c r="T211" s="233" t="e">
        <f>(INDEX(Finish_table!BS$4:BS$99,MATCH('16 Year_History_Results'!$G211,Finish_table!BT$4:BT$99,0),1))</f>
        <v>#N/A</v>
      </c>
      <c r="U211" s="233" t="e">
        <f>(INDEX(Finish_table!CB$4:CB$99,MATCH('16 Year_History_Results'!$G211,Finish_table!CC$4:CC$99,0),1))</f>
        <v>#N/A</v>
      </c>
      <c r="V211" s="233" t="e">
        <f>(INDEX(Finish_table!CK$4:CK$99,MATCH('16 Year_History_Results'!$G211,Finish_table!CL$4:CL$99,0),1))</f>
        <v>#N/A</v>
      </c>
      <c r="W211" s="233" t="e">
        <f>(INDEX(Finish_table!CT$4:CT$99,MATCH('16 Year_History_Results'!$G211,Finish_table!CU$4:CU$99,0),1))</f>
        <v>#N/A</v>
      </c>
      <c r="X211" s="233" t="e">
        <f>(INDEX(Finish_table!DC$4:DC$99,MATCH('16 Year_History_Results'!$G211,Finish_table!DD$4:DD$99,0),1))</f>
        <v>#N/A</v>
      </c>
      <c r="Y211" s="233" t="e">
        <f>(INDEX(Finish_table!DL$4:DL$99,MATCH('16 Year_History_Results'!$G211,Finish_table!DM$4:DM$99,0),1))</f>
        <v>#N/A</v>
      </c>
      <c r="Z211" s="233" t="e">
        <f>(INDEX(Finish_table!DU$4:DU$99,MATCH('16 Year_History_Results'!$G211,Finish_table!DV$4:DV$99,0),1))</f>
        <v>#N/A</v>
      </c>
      <c r="AA211" s="233" t="e">
        <f>(INDEX(Finish_table!ED$4:ED$140,MATCH('16 Year_History_Results'!$G211,Finish_table!EE$4:EE$140,0),1))</f>
        <v>#N/A</v>
      </c>
      <c r="AB211" s="233" t="e">
        <f>(INDEX(Finish_table!EM$4:EM$224,MATCH('16 Year_History_Results'!$G211,Finish_table!EN$4:EN$224,0),1))</f>
        <v>#N/A</v>
      </c>
      <c r="AC211" s="253" t="str">
        <f>(INDEX(Finish_table!EW$4:EW$224,MATCH('16 Year_History_Results'!$G211,Finish_table!EX$4:EX$224,0),1))</f>
        <v>QF</v>
      </c>
      <c r="AD211" s="2"/>
      <c r="AE211" s="97"/>
      <c r="AG211">
        <f t="shared" si="127"/>
        <v>5813</v>
      </c>
      <c r="AH211" s="110"/>
      <c r="AI211" s="2"/>
      <c r="AJ211" s="146">
        <f>INDEX('2001'!$C$44:$C$140,'16 Year_History_Results'!BZ211)</f>
        <v>0</v>
      </c>
      <c r="AK211" s="2">
        <f>INDEX('2002'!$C$44:$C$140,'16 Year_History_Results'!CA211)</f>
        <v>0</v>
      </c>
      <c r="AL211" s="2">
        <f>INDEX('2003'!$C$44:$C$140,'16 Year_History_Results'!CB211)</f>
        <v>0</v>
      </c>
      <c r="AM211" s="2">
        <f>INDEX('2004'!$C$44:$C$140,'16 Year_History_Results'!CC211)</f>
        <v>0</v>
      </c>
      <c r="AN211" s="2">
        <f>INDEX('2005'!$C$44:$C$140,'16 Year_History_Results'!CD211)</f>
        <v>0</v>
      </c>
      <c r="AO211" s="2">
        <f>INDEX('2006'!$C$44:$C$140,'16 Year_History_Results'!CE211)</f>
        <v>0</v>
      </c>
      <c r="AP211" s="2">
        <f>INDEX('2007'!$C$44:$C$140,'16 Year_History_Results'!CF211)</f>
        <v>0</v>
      </c>
      <c r="AQ211" s="2">
        <f>INDEX('2008'!$C$44:$C$140,'16 Year_History_Results'!CG211)</f>
        <v>0</v>
      </c>
      <c r="AR211" s="2">
        <f>INDEX('2009'!$C$44:$C$140,'16 Year_History_Results'!CH211)</f>
        <v>0</v>
      </c>
      <c r="AS211" s="2">
        <f>INDEX('2010'!$C$44:$C$140,'16 Year_History_Results'!CI211)</f>
        <v>0</v>
      </c>
      <c r="AT211" s="2">
        <f>INDEX('2011'!$C$44:$C$140,'16 Year_History_Results'!CJ211)</f>
        <v>0</v>
      </c>
      <c r="AU211" s="2">
        <f>INDEX('2012'!$C$44:$C$140,'16 Year_History_Results'!CK211)</f>
        <v>0</v>
      </c>
      <c r="AV211" s="2">
        <f>INDEX('2013'!$C$44:$C$140,'16 Year_History_Results'!CL211)</f>
        <v>0</v>
      </c>
      <c r="AW211" s="2">
        <f>INDEX('2014'!$C$52:$C$180,'16 Year_History_Results'!CM211)</f>
        <v>0</v>
      </c>
      <c r="AX211" s="2">
        <f>INDEX('2015'!$E$52:$E$308,'16 Year_History_Results'!CN211)</f>
        <v>0</v>
      </c>
      <c r="AY211" s="147">
        <f>INDEX('2016'!$E$52:$E$308,'16 Year_History_Results'!CO211)</f>
        <v>0</v>
      </c>
      <c r="AZ211" s="2"/>
      <c r="BA211" s="2"/>
      <c r="BB211">
        <f t="shared" si="139"/>
        <v>5813</v>
      </c>
      <c r="BC211" s="110"/>
      <c r="BD211" s="2"/>
      <c r="BE211" s="146">
        <f>INDEX('2001'!$B$44:$B$140,'16 Year_History_Results'!BZ211)</f>
        <v>0</v>
      </c>
      <c r="BF211" s="2">
        <f>INDEX('2002'!$B$44:$B$140,'16 Year_History_Results'!CA211)</f>
        <v>0</v>
      </c>
      <c r="BG211" s="2">
        <f>INDEX('2003'!$B$44:$B$140,'16 Year_History_Results'!CB211)</f>
        <v>0</v>
      </c>
      <c r="BH211" s="2">
        <f>INDEX('2004'!$B$44:$B$140,'16 Year_History_Results'!CC211)</f>
        <v>0</v>
      </c>
      <c r="BI211" s="2">
        <f>INDEX('2005'!$B$44:$B$140,'16 Year_History_Results'!CD211)</f>
        <v>0</v>
      </c>
      <c r="BJ211" s="2">
        <f>INDEX('2006'!$B$44:$B$140,'16 Year_History_Results'!CE211)</f>
        <v>0</v>
      </c>
      <c r="BK211" s="2">
        <f>INDEX('2007'!$B$44:$B$140,'16 Year_History_Results'!CF211)</f>
        <v>0</v>
      </c>
      <c r="BL211" s="2">
        <f>INDEX('2008'!$B$44:$B$140,'16 Year_History_Results'!CG211)</f>
        <v>0</v>
      </c>
      <c r="BM211" s="2">
        <f>INDEX('2009'!$B$44:$B$140,'16 Year_History_Results'!CH211)</f>
        <v>0</v>
      </c>
      <c r="BN211" s="2">
        <f>INDEX('2010'!$B$44:$B$140,'16 Year_History_Results'!CI211)</f>
        <v>0</v>
      </c>
      <c r="BO211" s="2">
        <f>INDEX('2011'!$B$44:$B$140,'16 Year_History_Results'!CJ211)</f>
        <v>0</v>
      </c>
      <c r="BP211" s="2">
        <f>INDEX('2012'!$B$44:$B$140,'16 Year_History_Results'!CK211)</f>
        <v>0</v>
      </c>
      <c r="BQ211" s="2">
        <f>INDEX('2013'!$B$44:$B$140,'16 Year_History_Results'!CL211)</f>
        <v>0</v>
      </c>
      <c r="BR211" s="2">
        <f>INDEX('2014'!$B$52:$B$180,'16 Year_History_Results'!CM211)</f>
        <v>0</v>
      </c>
      <c r="BS211" s="147">
        <f>INDEX('2015'!$B$52:$B$308,'16 Year_History_Results'!CN211)</f>
        <v>0</v>
      </c>
      <c r="BT211" s="147">
        <f>INDEX('2016'!$B$52:$B$308,'16 Year_History_Results'!CO211)</f>
        <v>12</v>
      </c>
      <c r="BW211">
        <f t="shared" si="140"/>
        <v>5813</v>
      </c>
      <c r="BX211" s="110"/>
      <c r="BY211" s="2"/>
      <c r="BZ211" s="146">
        <f>IF(ISNA(MATCH($BW211,'2001'!$A$44:$A$139,0)),97,MATCH($BW211,'2001'!$A$44:$A$139,0))</f>
        <v>97</v>
      </c>
      <c r="CA211" s="2">
        <f>IF(ISNA(MATCH($BW211,'2002'!$A$44:$A$139,0)),97,MATCH($BW211,'2002'!$A$44:$A$139,0))</f>
        <v>97</v>
      </c>
      <c r="CB211" s="2">
        <f>IF(ISNA(MATCH($BW211,'2003'!$A$44:$A$139,0)),97,MATCH($BW211,'2003'!$A$44:$A$139,0))</f>
        <v>97</v>
      </c>
      <c r="CC211" s="2">
        <f>IF(ISNA(MATCH($BW211,'2004'!$A$44:$A$139,0)),97,MATCH($BW211,'2004'!$A$44:$A$139,0))</f>
        <v>97</v>
      </c>
      <c r="CD211" s="2">
        <f>IF(ISNA(MATCH($BW211,'2005'!$A$44:$A$139,0)),97,MATCH($BW211,'2005'!$A$44:$A$139,0))</f>
        <v>97</v>
      </c>
      <c r="CE211" s="2">
        <f>IF(ISNA(MATCH($BW211,'2006'!$A$44:$A$139,0)),97,MATCH($BW211,'2006'!$A$44:$A$139,0))</f>
        <v>97</v>
      </c>
      <c r="CF211" s="2">
        <f>IF(ISNA(MATCH($BW211,'2007'!$A$44:$A$139,0)),97,MATCH($BW211,'2007'!$A$44:$A$139,0))</f>
        <v>97</v>
      </c>
      <c r="CG211" s="2">
        <f>IF(ISNA(MATCH($BW211,'2008'!$A$44:$A$139,0)),97,MATCH($BW211,'2008'!$A$44:$A$139,0))</f>
        <v>97</v>
      </c>
      <c r="CH211" s="2">
        <f>IF(ISNA(MATCH($BW211,'2009'!$A$44:$A$139,0)),97,MATCH($BW211,'2009'!$A$44:$A$139,0))</f>
        <v>97</v>
      </c>
      <c r="CI211" s="2">
        <f>IF(ISNA(MATCH($BW211,'2010'!$A$44:$A$139,0)),97,MATCH($BW211,'2010'!$A$44:$A$139,0))</f>
        <v>97</v>
      </c>
      <c r="CJ211" s="2">
        <f>IF(ISNA(MATCH($BW211,'2011'!$A$44:$A$139,0)),97,MATCH($BW211,'2011'!$A$44:$A$139,0))</f>
        <v>97</v>
      </c>
      <c r="CK211" s="2">
        <f>IF(ISNA(MATCH($BW211,'2012'!$A$44:$A$139,0)),97,MATCH($BW211,'2012'!$A$44:$A$139,0))</f>
        <v>97</v>
      </c>
      <c r="CL211" s="2">
        <f>IF(ISNA(MATCH($BW211,'2013'!$A$44:$A$139,0)),97,MATCH($BW211,'2013'!$A$44:$A$139,0))</f>
        <v>97</v>
      </c>
      <c r="CM211" s="2">
        <f>IF(ISNA(MATCH($BW211,'2014'!$A$52:$A$179,0)),129,MATCH($BW211,'2014'!$A$52:$A$179,0))</f>
        <v>129</v>
      </c>
      <c r="CN211" s="147">
        <f>IF(ISNA(MATCH($BW211,'2015'!$A$52:$A$307,0)),257,MATCH($BW211,'2015'!$A$52:$A$307,0))</f>
        <v>257</v>
      </c>
      <c r="CO211" s="147">
        <f>IF(ISNA(MATCH($BW211,'2016'!$A$52:$A$307,0)),257,MATCH($BW211,'2016'!$A$52:$A$307,0))</f>
        <v>250</v>
      </c>
      <c r="CQ211">
        <f t="shared" si="141"/>
        <v>5813</v>
      </c>
      <c r="CR211" s="281"/>
      <c r="CS211" s="279"/>
      <c r="CT211" s="278">
        <f t="shared" si="142"/>
        <v>0</v>
      </c>
      <c r="CU211" s="279">
        <f t="shared" si="128"/>
        <v>0</v>
      </c>
      <c r="CV211" s="279">
        <f t="shared" si="129"/>
        <v>0</v>
      </c>
      <c r="CW211" s="279">
        <f t="shared" si="130"/>
        <v>0</v>
      </c>
      <c r="CX211" s="279">
        <f t="shared" si="131"/>
        <v>0</v>
      </c>
      <c r="CY211" s="279">
        <f t="shared" si="132"/>
        <v>0</v>
      </c>
      <c r="CZ211" s="279">
        <f t="shared" si="133"/>
        <v>0</v>
      </c>
      <c r="DA211" s="279">
        <f t="shared" si="134"/>
        <v>0</v>
      </c>
      <c r="DB211" s="279">
        <f t="shared" si="135"/>
        <v>0</v>
      </c>
      <c r="DC211" s="279">
        <f t="shared" si="143"/>
        <v>0</v>
      </c>
      <c r="DD211" s="279">
        <f t="shared" si="144"/>
        <v>0</v>
      </c>
      <c r="DE211" s="279">
        <f t="shared" si="145"/>
        <v>0</v>
      </c>
      <c r="DF211" s="279">
        <f t="shared" si="146"/>
        <v>0</v>
      </c>
      <c r="DG211" s="279">
        <f t="shared" si="147"/>
        <v>0</v>
      </c>
      <c r="DH211" s="280">
        <f t="shared" si="164"/>
        <v>0</v>
      </c>
      <c r="DI211" s="280">
        <f t="shared" si="165"/>
        <v>12</v>
      </c>
      <c r="DJ211" s="154">
        <f t="shared" si="136"/>
        <v>515</v>
      </c>
      <c r="DK211" s="279">
        <f t="shared" si="148"/>
        <v>5813</v>
      </c>
      <c r="DL211" s="97"/>
      <c r="DM211" s="154"/>
      <c r="DN211" s="267">
        <f t="shared" si="149"/>
        <v>0</v>
      </c>
      <c r="DO211" s="154">
        <f t="shared" si="150"/>
        <v>0</v>
      </c>
      <c r="DP211" s="154">
        <f t="shared" si="151"/>
        <v>0</v>
      </c>
      <c r="DQ211" s="154">
        <f t="shared" si="152"/>
        <v>0</v>
      </c>
      <c r="DR211" s="154">
        <f t="shared" si="153"/>
        <v>0</v>
      </c>
      <c r="DS211" s="154">
        <f t="shared" si="154"/>
        <v>0</v>
      </c>
      <c r="DT211" s="154">
        <f t="shared" si="155"/>
        <v>0</v>
      </c>
      <c r="DU211" s="154">
        <f t="shared" si="156"/>
        <v>0</v>
      </c>
      <c r="DV211" s="154">
        <f t="shared" si="157"/>
        <v>0</v>
      </c>
      <c r="DW211" s="154">
        <f t="shared" si="158"/>
        <v>0</v>
      </c>
      <c r="DX211" s="154">
        <f t="shared" si="159"/>
        <v>0</v>
      </c>
      <c r="DY211" s="154">
        <f t="shared" si="160"/>
        <v>0</v>
      </c>
      <c r="DZ211" s="154">
        <f t="shared" si="161"/>
        <v>0</v>
      </c>
      <c r="EA211" s="154">
        <f t="shared" si="162"/>
        <v>0</v>
      </c>
      <c r="EB211" s="264">
        <f t="shared" si="166"/>
        <v>0</v>
      </c>
      <c r="EC211" s="264">
        <f t="shared" si="167"/>
        <v>12</v>
      </c>
      <c r="ED211" s="154">
        <f t="shared" si="137"/>
        <v>515</v>
      </c>
    </row>
    <row r="212" spans="2:134" ht="13" thickBot="1" x14ac:dyDescent="0.3">
      <c r="B212" s="131">
        <v>102</v>
      </c>
      <c r="C212" s="50">
        <f t="shared" si="126"/>
        <v>2</v>
      </c>
      <c r="D212" s="50">
        <f t="shared" si="138"/>
        <v>0</v>
      </c>
      <c r="E212" s="97"/>
      <c r="F212" s="2">
        <f t="shared" si="163"/>
        <v>207</v>
      </c>
      <c r="G212" s="494">
        <v>1712</v>
      </c>
      <c r="H212" s="98">
        <f>15- COUNTIF(L212:AC212,"#N/A")</f>
        <v>1</v>
      </c>
      <c r="I212" s="131">
        <f>SUM(AH212:AY212)+SUM(BE212:BT212)</f>
        <v>33</v>
      </c>
      <c r="J212" s="398">
        <f>DI212</f>
        <v>11.571755649753287</v>
      </c>
      <c r="K212" s="456" t="str">
        <f>IF(ISNUMBER(MATCH(G212,'[4]OPR data'!$A$3:$A$2900,0)),"Y","N")</f>
        <v>Y</v>
      </c>
      <c r="L212" s="110"/>
      <c r="M212" s="233"/>
      <c r="N212" s="469" t="e">
        <f>(INDEX(Finish_table!R$4:R$83,MATCH('16 Year_History_Results'!$G212,Finish_table!S$4:S$83,0),1))</f>
        <v>#N/A</v>
      </c>
      <c r="O212" s="233" t="e">
        <f>(INDEX(Finish_table!Z$4:Z$99,MATCH('16 Year_History_Results'!$G212,Finish_table!AA$4:AA$99,0),1))</f>
        <v>#N/A</v>
      </c>
      <c r="P212" s="233" t="e">
        <f>(INDEX(Finish_table!AI$4:AI$99,MATCH('16 Year_History_Results'!$G212,Finish_table!AJ$4:AJ$99,0),1))</f>
        <v>#N/A</v>
      </c>
      <c r="Q212" s="233" t="e">
        <f>(INDEX(Finish_table!AR$4:AR$99,MATCH('16 Year_History_Results'!$G212,Finish_table!AS$4:AS$99,0),1))</f>
        <v>#N/A</v>
      </c>
      <c r="R212" s="233" t="e">
        <f>(INDEX(Finish_table!BA$4:BA$99,MATCH('16 Year_History_Results'!$G212,Finish_table!BB$4:BB$99,0),1))</f>
        <v>#N/A</v>
      </c>
      <c r="S212" s="233" t="e">
        <f>(INDEX(Finish_table!BJ$4:BJ$99,MATCH('16 Year_History_Results'!$G212,Finish_table!BK$4:BK$99,0),1))</f>
        <v>#N/A</v>
      </c>
      <c r="T212" s="233" t="str">
        <f>(INDEX(Finish_table!BS$4:BS$99,MATCH('16 Year_History_Results'!$G212,Finish_table!BT$4:BT$99,0),1))</f>
        <v>SF</v>
      </c>
      <c r="U212" s="233" t="e">
        <f>(INDEX(Finish_table!CB$4:CB$99,MATCH('16 Year_History_Results'!$G212,Finish_table!CC$4:CC$99,0),1))</f>
        <v>#N/A</v>
      </c>
      <c r="V212" s="233" t="e">
        <f>(INDEX(Finish_table!CK$4:CK$99,MATCH('16 Year_History_Results'!$G212,Finish_table!CL$4:CL$99,0),1))</f>
        <v>#N/A</v>
      </c>
      <c r="W212" s="233" t="e">
        <f>(INDEX(Finish_table!CT$4:CT$99,MATCH('16 Year_History_Results'!$G212,Finish_table!CU$4:CU$99,0),1))</f>
        <v>#N/A</v>
      </c>
      <c r="X212" s="233" t="e">
        <f>(INDEX(Finish_table!DC$4:DC$99,MATCH('16 Year_History_Results'!$G212,Finish_table!DD$4:DD$99,0),1))</f>
        <v>#N/A</v>
      </c>
      <c r="Y212" s="233" t="e">
        <f>(INDEX(Finish_table!DL$4:DL$99,MATCH('16 Year_History_Results'!$G212,Finish_table!DM$4:DM$99,0),1))</f>
        <v>#N/A</v>
      </c>
      <c r="Z212" s="233" t="e">
        <f>(INDEX(Finish_table!DU$4:DU$99,MATCH('16 Year_History_Results'!$G212,Finish_table!DV$4:DV$99,0),1))</f>
        <v>#N/A</v>
      </c>
      <c r="AA212" s="233" t="e">
        <f>(INDEX(Finish_table!ED$4:ED$140,MATCH('16 Year_History_Results'!$G212,Finish_table!EE$4:EE$140,0),1))</f>
        <v>#N/A</v>
      </c>
      <c r="AB212" s="233" t="e">
        <f>(INDEX(Finish_table!EM$4:EM$224,MATCH('16 Year_History_Results'!$G212,Finish_table!EN$4:EN$224,0),1))</f>
        <v>#N/A</v>
      </c>
      <c r="AC212" s="253" t="str">
        <f>(INDEX(Finish_table!EW$4:EW$224,MATCH('16 Year_History_Results'!$G212,Finish_table!EX$4:EX$224,0),1))</f>
        <v>QF</v>
      </c>
      <c r="AD212" s="2"/>
      <c r="AE212" s="97"/>
      <c r="AG212">
        <f t="shared" si="127"/>
        <v>1712</v>
      </c>
      <c r="AH212" s="110"/>
      <c r="AI212" s="2"/>
      <c r="AJ212" s="146">
        <f>INDEX('2001'!$C$44:$C$140,'16 Year_History_Results'!BZ212)</f>
        <v>0</v>
      </c>
      <c r="AK212" s="2">
        <f>INDEX('2002'!$C$44:$C$140,'16 Year_History_Results'!CA212)</f>
        <v>0</v>
      </c>
      <c r="AL212" s="2">
        <f>INDEX('2003'!$C$44:$C$140,'16 Year_History_Results'!CB212)</f>
        <v>0</v>
      </c>
      <c r="AM212" s="2">
        <f>INDEX('2004'!$C$44:$C$140,'16 Year_History_Results'!CC212)</f>
        <v>0</v>
      </c>
      <c r="AN212" s="2">
        <f>INDEX('2005'!$C$44:$C$140,'16 Year_History_Results'!CD212)</f>
        <v>0</v>
      </c>
      <c r="AO212" s="2">
        <f>INDEX('2006'!$C$44:$C$140,'16 Year_History_Results'!CE212)</f>
        <v>0</v>
      </c>
      <c r="AP212" s="2">
        <f>INDEX('2007'!$C$44:$C$140,'16 Year_History_Results'!CF212)</f>
        <v>10</v>
      </c>
      <c r="AQ212" s="2">
        <f>INDEX('2008'!$C$44:$C$140,'16 Year_History_Results'!CG212)</f>
        <v>0</v>
      </c>
      <c r="AR212" s="2">
        <f>INDEX('2009'!$C$44:$C$140,'16 Year_History_Results'!CH212)</f>
        <v>0</v>
      </c>
      <c r="AS212" s="2">
        <f>INDEX('2010'!$C$44:$C$140,'16 Year_History_Results'!CI212)</f>
        <v>0</v>
      </c>
      <c r="AT212" s="2">
        <f>INDEX('2011'!$C$44:$C$140,'16 Year_History_Results'!CJ212)</f>
        <v>0</v>
      </c>
      <c r="AU212" s="2">
        <f>INDEX('2012'!$C$44:$C$140,'16 Year_History_Results'!CK212)</f>
        <v>0</v>
      </c>
      <c r="AV212" s="2">
        <f>INDEX('2013'!$C$44:$C$140,'16 Year_History_Results'!CL212)</f>
        <v>0</v>
      </c>
      <c r="AW212" s="2">
        <f>INDEX('2014'!$C$52:$C$180,'16 Year_History_Results'!CM212)</f>
        <v>0</v>
      </c>
      <c r="AX212" s="2">
        <f>INDEX('2015'!$E$52:$E$308,'16 Year_History_Results'!CN212)</f>
        <v>0</v>
      </c>
      <c r="AY212" s="147">
        <f>INDEX('2016'!$E$52:$E$308,'16 Year_History_Results'!CO212)</f>
        <v>0</v>
      </c>
      <c r="AZ212" s="2"/>
      <c r="BA212" s="2"/>
      <c r="BB212">
        <f t="shared" si="139"/>
        <v>1712</v>
      </c>
      <c r="BC212" s="110"/>
      <c r="BD212" s="2"/>
      <c r="BE212" s="146">
        <f>INDEX('2001'!$B$44:$B$140,'16 Year_History_Results'!BZ212)</f>
        <v>0</v>
      </c>
      <c r="BF212" s="2">
        <f>INDEX('2002'!$B$44:$B$140,'16 Year_History_Results'!CA212)</f>
        <v>0</v>
      </c>
      <c r="BG212" s="2">
        <f>INDEX('2003'!$B$44:$B$140,'16 Year_History_Results'!CB212)</f>
        <v>0</v>
      </c>
      <c r="BH212" s="2">
        <f>INDEX('2004'!$B$44:$B$140,'16 Year_History_Results'!CC212)</f>
        <v>0</v>
      </c>
      <c r="BI212" s="2">
        <f>INDEX('2005'!$B$44:$B$140,'16 Year_History_Results'!CD212)</f>
        <v>0</v>
      </c>
      <c r="BJ212" s="2">
        <f>INDEX('2006'!$B$44:$B$140,'16 Year_History_Results'!CE212)</f>
        <v>0</v>
      </c>
      <c r="BK212" s="2">
        <f>INDEX('2007'!$B$44:$B$140,'16 Year_History_Results'!CF212)</f>
        <v>12</v>
      </c>
      <c r="BL212" s="2">
        <f>INDEX('2008'!$B$44:$B$140,'16 Year_History_Results'!CG212)</f>
        <v>0</v>
      </c>
      <c r="BM212" s="2">
        <f>INDEX('2009'!$B$44:$B$140,'16 Year_History_Results'!CH212)</f>
        <v>0</v>
      </c>
      <c r="BN212" s="2">
        <f>INDEX('2010'!$B$44:$B$140,'16 Year_History_Results'!CI212)</f>
        <v>0</v>
      </c>
      <c r="BO212" s="2">
        <f>INDEX('2011'!$B$44:$B$140,'16 Year_History_Results'!CJ212)</f>
        <v>0</v>
      </c>
      <c r="BP212" s="2">
        <f>INDEX('2012'!$B$44:$B$140,'16 Year_History_Results'!CK212)</f>
        <v>0</v>
      </c>
      <c r="BQ212" s="2">
        <f>INDEX('2013'!$B$44:$B$140,'16 Year_History_Results'!CL212)</f>
        <v>0</v>
      </c>
      <c r="BR212" s="2">
        <f>INDEX('2014'!$B$52:$B$180,'16 Year_History_Results'!CM212)</f>
        <v>0</v>
      </c>
      <c r="BS212" s="147">
        <f>INDEX('2015'!$B$52:$B$308,'16 Year_History_Results'!CN212)</f>
        <v>0</v>
      </c>
      <c r="BT212" s="147">
        <f>INDEX('2016'!$B$52:$B$308,'16 Year_History_Results'!CO212)</f>
        <v>11</v>
      </c>
      <c r="BW212">
        <f t="shared" si="140"/>
        <v>1712</v>
      </c>
      <c r="BX212" s="110"/>
      <c r="BY212" s="2"/>
      <c r="BZ212" s="146">
        <f>IF(ISNA(MATCH($BW212,'2001'!$A$44:$A$139,0)),97,MATCH($BW212,'2001'!$A$44:$A$139,0))</f>
        <v>97</v>
      </c>
      <c r="CA212" s="2">
        <f>IF(ISNA(MATCH($BW212,'2002'!$A$44:$A$139,0)),97,MATCH($BW212,'2002'!$A$44:$A$139,0))</f>
        <v>97</v>
      </c>
      <c r="CB212" s="2">
        <f>IF(ISNA(MATCH($BW212,'2003'!$A$44:$A$139,0)),97,MATCH($BW212,'2003'!$A$44:$A$139,0))</f>
        <v>97</v>
      </c>
      <c r="CC212" s="2">
        <f>IF(ISNA(MATCH($BW212,'2004'!$A$44:$A$139,0)),97,MATCH($BW212,'2004'!$A$44:$A$139,0))</f>
        <v>97</v>
      </c>
      <c r="CD212" s="2">
        <f>IF(ISNA(MATCH($BW212,'2005'!$A$44:$A$139,0)),97,MATCH($BW212,'2005'!$A$44:$A$139,0))</f>
        <v>97</v>
      </c>
      <c r="CE212" s="2">
        <f>IF(ISNA(MATCH($BW212,'2006'!$A$44:$A$139,0)),97,MATCH($BW212,'2006'!$A$44:$A$139,0))</f>
        <v>97</v>
      </c>
      <c r="CF212" s="2">
        <f>IF(ISNA(MATCH($BW212,'2007'!$A$44:$A$139,0)),97,MATCH($BW212,'2007'!$A$44:$A$139,0))</f>
        <v>84</v>
      </c>
      <c r="CG212" s="2">
        <f>IF(ISNA(MATCH($BW212,'2008'!$A$44:$A$139,0)),97,MATCH($BW212,'2008'!$A$44:$A$139,0))</f>
        <v>97</v>
      </c>
      <c r="CH212" s="2">
        <f>IF(ISNA(MATCH($BW212,'2009'!$A$44:$A$139,0)),97,MATCH($BW212,'2009'!$A$44:$A$139,0))</f>
        <v>97</v>
      </c>
      <c r="CI212" s="2">
        <f>IF(ISNA(MATCH($BW212,'2010'!$A$44:$A$139,0)),97,MATCH($BW212,'2010'!$A$44:$A$139,0))</f>
        <v>97</v>
      </c>
      <c r="CJ212" s="2">
        <f>IF(ISNA(MATCH($BW212,'2011'!$A$44:$A$139,0)),97,MATCH($BW212,'2011'!$A$44:$A$139,0))</f>
        <v>97</v>
      </c>
      <c r="CK212" s="2">
        <f>IF(ISNA(MATCH($BW212,'2012'!$A$44:$A$139,0)),97,MATCH($BW212,'2012'!$A$44:$A$139,0))</f>
        <v>97</v>
      </c>
      <c r="CL212" s="2">
        <f>IF(ISNA(MATCH($BW212,'2013'!$A$44:$A$139,0)),97,MATCH($BW212,'2013'!$A$44:$A$139,0))</f>
        <v>97</v>
      </c>
      <c r="CM212" s="2">
        <f>IF(ISNA(MATCH($BW212,'2014'!$A$52:$A$179,0)),129,MATCH($BW212,'2014'!$A$52:$A$179,0))</f>
        <v>129</v>
      </c>
      <c r="CN212" s="147">
        <f>IF(ISNA(MATCH($BW212,'2015'!$A$52:$A$307,0)),257,MATCH($BW212,'2015'!$A$52:$A$307,0))</f>
        <v>257</v>
      </c>
      <c r="CO212" s="147">
        <f>IF(ISNA(MATCH($BW212,'2016'!$A$52:$A$307,0)),257,MATCH($BW212,'2016'!$A$52:$A$307,0))</f>
        <v>121</v>
      </c>
      <c r="CQ212">
        <f t="shared" si="141"/>
        <v>1712</v>
      </c>
      <c r="CR212" s="281"/>
      <c r="CS212" s="279"/>
      <c r="CT212" s="278">
        <f t="shared" si="142"/>
        <v>0</v>
      </c>
      <c r="CU212" s="279">
        <f t="shared" si="128"/>
        <v>0</v>
      </c>
      <c r="CV212" s="279">
        <f t="shared" si="129"/>
        <v>0</v>
      </c>
      <c r="CW212" s="279">
        <f t="shared" si="130"/>
        <v>0</v>
      </c>
      <c r="CX212" s="279">
        <f t="shared" si="131"/>
        <v>0</v>
      </c>
      <c r="CY212" s="279">
        <f t="shared" si="132"/>
        <v>0</v>
      </c>
      <c r="CZ212" s="279">
        <f t="shared" si="133"/>
        <v>22</v>
      </c>
      <c r="DA212" s="279">
        <f t="shared" si="134"/>
        <v>14.665199999999999</v>
      </c>
      <c r="DB212" s="279">
        <f t="shared" si="135"/>
        <v>9.7758223199999978</v>
      </c>
      <c r="DC212" s="279">
        <f t="shared" si="143"/>
        <v>6.5165631585119979</v>
      </c>
      <c r="DD212" s="279">
        <f t="shared" si="144"/>
        <v>4.3439410014640973</v>
      </c>
      <c r="DE212" s="279">
        <f t="shared" si="145"/>
        <v>2.895671071575967</v>
      </c>
      <c r="DF212" s="279">
        <f t="shared" si="146"/>
        <v>1.9302543363125395</v>
      </c>
      <c r="DG212" s="279">
        <f t="shared" si="147"/>
        <v>1.2867075405859387</v>
      </c>
      <c r="DH212" s="280">
        <f t="shared" si="164"/>
        <v>0.85771924655458676</v>
      </c>
      <c r="DI212" s="280">
        <f t="shared" si="165"/>
        <v>11.571755649753287</v>
      </c>
      <c r="DJ212" s="154">
        <f t="shared" si="136"/>
        <v>384</v>
      </c>
      <c r="DK212" s="279">
        <f t="shared" si="148"/>
        <v>1712</v>
      </c>
      <c r="DL212" s="97"/>
      <c r="DM212" s="154"/>
      <c r="DN212" s="267">
        <f t="shared" si="149"/>
        <v>0</v>
      </c>
      <c r="DO212" s="154">
        <f t="shared" si="150"/>
        <v>0</v>
      </c>
      <c r="DP212" s="154">
        <f t="shared" si="151"/>
        <v>0</v>
      </c>
      <c r="DQ212" s="154">
        <f t="shared" si="152"/>
        <v>0</v>
      </c>
      <c r="DR212" s="154">
        <f t="shared" si="153"/>
        <v>0</v>
      </c>
      <c r="DS212" s="154">
        <f t="shared" si="154"/>
        <v>0</v>
      </c>
      <c r="DT212" s="154">
        <f t="shared" si="155"/>
        <v>22</v>
      </c>
      <c r="DU212" s="154">
        <f t="shared" si="156"/>
        <v>22</v>
      </c>
      <c r="DV212" s="154">
        <f t="shared" si="157"/>
        <v>22</v>
      </c>
      <c r="DW212" s="154">
        <f t="shared" si="158"/>
        <v>22</v>
      </c>
      <c r="DX212" s="154">
        <f t="shared" si="159"/>
        <v>22</v>
      </c>
      <c r="DY212" s="154">
        <f t="shared" si="160"/>
        <v>22</v>
      </c>
      <c r="DZ212" s="154">
        <f t="shared" si="161"/>
        <v>22</v>
      </c>
      <c r="EA212" s="154">
        <f t="shared" si="162"/>
        <v>22</v>
      </c>
      <c r="EB212" s="264">
        <f t="shared" si="166"/>
        <v>22</v>
      </c>
      <c r="EC212" s="264">
        <f t="shared" si="167"/>
        <v>33</v>
      </c>
      <c r="ED212" s="154">
        <f t="shared" si="137"/>
        <v>301</v>
      </c>
    </row>
    <row r="213" spans="2:134" ht="13" thickBot="1" x14ac:dyDescent="0.3">
      <c r="B213" s="131">
        <v>102</v>
      </c>
      <c r="C213" s="50">
        <f t="shared" si="126"/>
        <v>3</v>
      </c>
      <c r="D213" s="50">
        <f t="shared" si="138"/>
        <v>3</v>
      </c>
      <c r="E213" s="97"/>
      <c r="F213" s="2">
        <f t="shared" si="163"/>
        <v>208</v>
      </c>
      <c r="G213" s="207">
        <v>3478</v>
      </c>
      <c r="H213" s="98">
        <f>15- COUNTIF(L213:AC213,"#N/A")</f>
        <v>1</v>
      </c>
      <c r="I213" s="131">
        <f>SUM(AH213:AY213)+SUM(BE213:BT213)</f>
        <v>17</v>
      </c>
      <c r="J213" s="398">
        <f>DI213</f>
        <v>11.4435556</v>
      </c>
      <c r="K213" s="456" t="str">
        <f>IF(ISNUMBER(MATCH(G213,'[4]OPR data'!$A$3:$A$2900,0)),"Y","N")</f>
        <v>Y</v>
      </c>
      <c r="L213" s="110"/>
      <c r="M213" s="233"/>
      <c r="N213" s="469" t="e">
        <f>(INDEX(Finish_table!R$4:R$83,MATCH('16 Year_History_Results'!$G213,Finish_table!S$4:S$83,0),1))</f>
        <v>#N/A</v>
      </c>
      <c r="O213" s="233" t="e">
        <f>(INDEX(Finish_table!Z$4:Z$99,MATCH('16 Year_History_Results'!$G213,Finish_table!AA$4:AA$99,0),1))</f>
        <v>#N/A</v>
      </c>
      <c r="P213" s="233" t="e">
        <f>(INDEX(Finish_table!AI$4:AI$99,MATCH('16 Year_History_Results'!$G213,Finish_table!AJ$4:AJ$99,0),1))</f>
        <v>#N/A</v>
      </c>
      <c r="Q213" s="233" t="e">
        <f>(INDEX(Finish_table!AR$4:AR$99,MATCH('16 Year_History_Results'!$G213,Finish_table!AS$4:AS$99,0),1))</f>
        <v>#N/A</v>
      </c>
      <c r="R213" s="233" t="e">
        <f>(INDEX(Finish_table!BA$4:BA$99,MATCH('16 Year_History_Results'!$G213,Finish_table!BB$4:BB$99,0),1))</f>
        <v>#N/A</v>
      </c>
      <c r="S213" s="233" t="e">
        <f>(INDEX(Finish_table!BJ$4:BJ$99,MATCH('16 Year_History_Results'!$G213,Finish_table!BK$4:BK$99,0),1))</f>
        <v>#N/A</v>
      </c>
      <c r="T213" s="233" t="e">
        <f>(INDEX(Finish_table!BS$4:BS$99,MATCH('16 Year_History_Results'!$G213,Finish_table!BT$4:BT$99,0),1))</f>
        <v>#N/A</v>
      </c>
      <c r="U213" s="233" t="e">
        <f>(INDEX(Finish_table!CB$4:CB$99,MATCH('16 Year_History_Results'!$G213,Finish_table!CC$4:CC$99,0),1))</f>
        <v>#N/A</v>
      </c>
      <c r="V213" s="233" t="e">
        <f>(INDEX(Finish_table!CK$4:CK$99,MATCH('16 Year_History_Results'!$G213,Finish_table!CL$4:CL$99,0),1))</f>
        <v>#N/A</v>
      </c>
      <c r="W213" s="233" t="e">
        <f>(INDEX(Finish_table!CT$4:CT$99,MATCH('16 Year_History_Results'!$G213,Finish_table!CU$4:CU$99,0),1))</f>
        <v>#N/A</v>
      </c>
      <c r="X213" s="233" t="e">
        <f>(INDEX(Finish_table!DC$4:DC$99,MATCH('16 Year_History_Results'!$G213,Finish_table!DD$4:DD$99,0),1))</f>
        <v>#N/A</v>
      </c>
      <c r="Y213" s="233" t="e">
        <f>(INDEX(Finish_table!DL$4:DL$99,MATCH('16 Year_History_Results'!$G213,Finish_table!DM$4:DM$99,0),1))</f>
        <v>#N/A</v>
      </c>
      <c r="Z213" s="233" t="e">
        <f>(INDEX(Finish_table!DU$4:DU$99,MATCH('16 Year_History_Results'!$G213,Finish_table!DV$4:DV$99,0),1))</f>
        <v>#N/A</v>
      </c>
      <c r="AA213" s="233" t="str">
        <f>(INDEX(Finish_table!ED$4:ED$140,MATCH('16 Year_History_Results'!$G213,Finish_table!EE$4:EE$140,0),1))</f>
        <v>QF</v>
      </c>
      <c r="AB213" s="233" t="e">
        <f>(INDEX(Finish_table!EM$4:EM$224,MATCH('16 Year_History_Results'!$G213,Finish_table!EN$4:EN$224,0),1))</f>
        <v>#N/A</v>
      </c>
      <c r="AC213" s="253" t="str">
        <f>(INDEX(Finish_table!EW$4:EW$224,MATCH('16 Year_History_Results'!$G213,Finish_table!EX$4:EX$224,0),1))</f>
        <v>QF</v>
      </c>
      <c r="AD213" s="2"/>
      <c r="AE213" s="97"/>
      <c r="AG213">
        <f t="shared" si="127"/>
        <v>3478</v>
      </c>
      <c r="AH213" s="110"/>
      <c r="AI213" s="2"/>
      <c r="AJ213" s="146">
        <f>INDEX('2001'!$C$44:$C$140,'16 Year_History_Results'!BZ213)</f>
        <v>0</v>
      </c>
      <c r="AK213" s="2">
        <f>INDEX('2002'!$C$44:$C$140,'16 Year_History_Results'!CA213)</f>
        <v>0</v>
      </c>
      <c r="AL213" s="2">
        <f>INDEX('2003'!$C$44:$C$140,'16 Year_History_Results'!CB213)</f>
        <v>0</v>
      </c>
      <c r="AM213" s="2">
        <f>INDEX('2004'!$C$44:$C$140,'16 Year_History_Results'!CC213)</f>
        <v>0</v>
      </c>
      <c r="AN213" s="2">
        <f>INDEX('2005'!$C$44:$C$140,'16 Year_History_Results'!CD213)</f>
        <v>0</v>
      </c>
      <c r="AO213" s="2">
        <f>INDEX('2006'!$C$44:$C$140,'16 Year_History_Results'!CE213)</f>
        <v>0</v>
      </c>
      <c r="AP213" s="2">
        <f>INDEX('2007'!$C$44:$C$140,'16 Year_History_Results'!CF213)</f>
        <v>0</v>
      </c>
      <c r="AQ213" s="2">
        <f>INDEX('2008'!$C$44:$C$140,'16 Year_History_Results'!CG213)</f>
        <v>0</v>
      </c>
      <c r="AR213" s="2">
        <f>INDEX('2009'!$C$44:$C$140,'16 Year_History_Results'!CH213)</f>
        <v>0</v>
      </c>
      <c r="AS213" s="2">
        <f>INDEX('2010'!$C$44:$C$140,'16 Year_History_Results'!CI213)</f>
        <v>0</v>
      </c>
      <c r="AT213" s="2">
        <f>INDEX('2011'!$C$44:$C$140,'16 Year_History_Results'!CJ213)</f>
        <v>0</v>
      </c>
      <c r="AU213" s="2">
        <f>INDEX('2012'!$C$44:$C$140,'16 Year_History_Results'!CK213)</f>
        <v>0</v>
      </c>
      <c r="AV213" s="2">
        <f>INDEX('2013'!$C$44:$C$140,'16 Year_History_Results'!CL213)</f>
        <v>0</v>
      </c>
      <c r="AW213" s="2">
        <f>INDEX('2014'!$C$52:$C$180,'16 Year_History_Results'!CM213)</f>
        <v>0</v>
      </c>
      <c r="AX213" s="2">
        <f>INDEX('2015'!$E$52:$E$308,'16 Year_History_Results'!CN213)</f>
        <v>0</v>
      </c>
      <c r="AY213" s="147">
        <f>INDEX('2016'!$E$52:$E$308,'16 Year_History_Results'!CO213)</f>
        <v>0</v>
      </c>
      <c r="AZ213" s="2"/>
      <c r="BA213" s="2"/>
      <c r="BB213">
        <f t="shared" si="139"/>
        <v>3478</v>
      </c>
      <c r="BC213" s="110"/>
      <c r="BD213" s="2"/>
      <c r="BE213" s="146">
        <f>INDEX('2001'!$B$44:$B$140,'16 Year_History_Results'!BZ213)</f>
        <v>0</v>
      </c>
      <c r="BF213" s="2">
        <f>INDEX('2002'!$B$44:$B$140,'16 Year_History_Results'!CA213)</f>
        <v>0</v>
      </c>
      <c r="BG213" s="2">
        <f>INDEX('2003'!$B$44:$B$140,'16 Year_History_Results'!CB213)</f>
        <v>0</v>
      </c>
      <c r="BH213" s="2">
        <f>INDEX('2004'!$B$44:$B$140,'16 Year_History_Results'!CC213)</f>
        <v>0</v>
      </c>
      <c r="BI213" s="2">
        <f>INDEX('2005'!$B$44:$B$140,'16 Year_History_Results'!CD213)</f>
        <v>0</v>
      </c>
      <c r="BJ213" s="2">
        <f>INDEX('2006'!$B$44:$B$140,'16 Year_History_Results'!CE213)</f>
        <v>0</v>
      </c>
      <c r="BK213" s="2">
        <f>INDEX('2007'!$B$44:$B$140,'16 Year_History_Results'!CF213)</f>
        <v>0</v>
      </c>
      <c r="BL213" s="2">
        <f>INDEX('2008'!$B$44:$B$140,'16 Year_History_Results'!CG213)</f>
        <v>0</v>
      </c>
      <c r="BM213" s="2">
        <f>INDEX('2009'!$B$44:$B$140,'16 Year_History_Results'!CH213)</f>
        <v>0</v>
      </c>
      <c r="BN213" s="2">
        <f>INDEX('2010'!$B$44:$B$140,'16 Year_History_Results'!CI213)</f>
        <v>0</v>
      </c>
      <c r="BO213" s="2">
        <f>INDEX('2011'!$B$44:$B$140,'16 Year_History_Results'!CJ213)</f>
        <v>0</v>
      </c>
      <c r="BP213" s="2">
        <f>INDEX('2012'!$B$44:$B$140,'16 Year_History_Results'!CK213)</f>
        <v>0</v>
      </c>
      <c r="BQ213" s="2">
        <f>INDEX('2013'!$B$44:$B$140,'16 Year_History_Results'!CL213)</f>
        <v>0</v>
      </c>
      <c r="BR213" s="2">
        <f>INDEX('2014'!$B$52:$B$180,'16 Year_History_Results'!CM213)</f>
        <v>10</v>
      </c>
      <c r="BS213" s="147">
        <f>INDEX('2015'!$B$52:$B$308,'16 Year_History_Results'!CN213)</f>
        <v>0</v>
      </c>
      <c r="BT213" s="147">
        <f>INDEX('2016'!$B$52:$B$308,'16 Year_History_Results'!CO213)</f>
        <v>7</v>
      </c>
      <c r="BW213">
        <f t="shared" si="140"/>
        <v>3478</v>
      </c>
      <c r="BX213" s="110"/>
      <c r="BY213" s="2"/>
      <c r="BZ213" s="146">
        <f>IF(ISNA(MATCH($BW213,'2001'!$A$44:$A$139,0)),97,MATCH($BW213,'2001'!$A$44:$A$139,0))</f>
        <v>97</v>
      </c>
      <c r="CA213" s="2">
        <f>IF(ISNA(MATCH($BW213,'2002'!$A$44:$A$139,0)),97,MATCH($BW213,'2002'!$A$44:$A$139,0))</f>
        <v>97</v>
      </c>
      <c r="CB213" s="2">
        <f>IF(ISNA(MATCH($BW213,'2003'!$A$44:$A$139,0)),97,MATCH($BW213,'2003'!$A$44:$A$139,0))</f>
        <v>97</v>
      </c>
      <c r="CC213" s="2">
        <f>IF(ISNA(MATCH($BW213,'2004'!$A$44:$A$139,0)),97,MATCH($BW213,'2004'!$A$44:$A$139,0))</f>
        <v>97</v>
      </c>
      <c r="CD213" s="2">
        <f>IF(ISNA(MATCH($BW213,'2005'!$A$44:$A$139,0)),97,MATCH($BW213,'2005'!$A$44:$A$139,0))</f>
        <v>97</v>
      </c>
      <c r="CE213" s="2">
        <f>IF(ISNA(MATCH($BW213,'2006'!$A$44:$A$139,0)),97,MATCH($BW213,'2006'!$A$44:$A$139,0))</f>
        <v>97</v>
      </c>
      <c r="CF213" s="2">
        <f>IF(ISNA(MATCH($BW213,'2007'!$A$44:$A$139,0)),97,MATCH($BW213,'2007'!$A$44:$A$139,0))</f>
        <v>97</v>
      </c>
      <c r="CG213" s="2">
        <f>IF(ISNA(MATCH($BW213,'2008'!$A$44:$A$139,0)),97,MATCH($BW213,'2008'!$A$44:$A$139,0))</f>
        <v>97</v>
      </c>
      <c r="CH213" s="2">
        <f>IF(ISNA(MATCH($BW213,'2009'!$A$44:$A$139,0)),97,MATCH($BW213,'2009'!$A$44:$A$139,0))</f>
        <v>97</v>
      </c>
      <c r="CI213" s="2">
        <f>IF(ISNA(MATCH($BW213,'2010'!$A$44:$A$139,0)),97,MATCH($BW213,'2010'!$A$44:$A$139,0))</f>
        <v>97</v>
      </c>
      <c r="CJ213" s="2">
        <f>IF(ISNA(MATCH($BW213,'2011'!$A$44:$A$139,0)),97,MATCH($BW213,'2011'!$A$44:$A$139,0))</f>
        <v>97</v>
      </c>
      <c r="CK213" s="2">
        <f>IF(ISNA(MATCH($BW213,'2012'!$A$44:$A$139,0)),97,MATCH($BW213,'2012'!$A$44:$A$139,0))</f>
        <v>97</v>
      </c>
      <c r="CL213" s="2">
        <f>IF(ISNA(MATCH($BW213,'2013'!$A$44:$A$139,0)),97,MATCH($BW213,'2013'!$A$44:$A$139,0))</f>
        <v>97</v>
      </c>
      <c r="CM213" s="2">
        <f>IF(ISNA(MATCH($BW213,'2014'!$A$52:$A$179,0)),129,MATCH($BW213,'2014'!$A$52:$A$179,0))</f>
        <v>118</v>
      </c>
      <c r="CN213" s="147">
        <f>IF(ISNA(MATCH($BW213,'2015'!$A$52:$A$307,0)),257,MATCH($BW213,'2015'!$A$52:$A$307,0))</f>
        <v>257</v>
      </c>
      <c r="CO213" s="147">
        <f>IF(ISNA(MATCH($BW213,'2016'!$A$52:$A$307,0)),257,MATCH($BW213,'2016'!$A$52:$A$307,0))</f>
        <v>195</v>
      </c>
      <c r="CQ213">
        <f t="shared" si="141"/>
        <v>3478</v>
      </c>
      <c r="CR213" s="281"/>
      <c r="CS213" s="279"/>
      <c r="CT213" s="278">
        <f t="shared" si="142"/>
        <v>0</v>
      </c>
      <c r="CU213" s="279">
        <f t="shared" si="128"/>
        <v>0</v>
      </c>
      <c r="CV213" s="279">
        <f t="shared" si="129"/>
        <v>0</v>
      </c>
      <c r="CW213" s="279">
        <f t="shared" si="130"/>
        <v>0</v>
      </c>
      <c r="CX213" s="279">
        <f t="shared" si="131"/>
        <v>0</v>
      </c>
      <c r="CY213" s="279">
        <f t="shared" si="132"/>
        <v>0</v>
      </c>
      <c r="CZ213" s="279">
        <f t="shared" si="133"/>
        <v>0</v>
      </c>
      <c r="DA213" s="279">
        <f t="shared" si="134"/>
        <v>0</v>
      </c>
      <c r="DB213" s="279">
        <f t="shared" si="135"/>
        <v>0</v>
      </c>
      <c r="DC213" s="279">
        <f t="shared" si="143"/>
        <v>0</v>
      </c>
      <c r="DD213" s="279">
        <f t="shared" si="144"/>
        <v>0</v>
      </c>
      <c r="DE213" s="279">
        <f t="shared" si="145"/>
        <v>0</v>
      </c>
      <c r="DF213" s="279">
        <f t="shared" si="146"/>
        <v>0</v>
      </c>
      <c r="DG213" s="279">
        <f t="shared" si="147"/>
        <v>10</v>
      </c>
      <c r="DH213" s="280">
        <f t="shared" si="164"/>
        <v>6.6659999999999995</v>
      </c>
      <c r="DI213" s="280">
        <f t="shared" si="165"/>
        <v>11.4435556</v>
      </c>
      <c r="DJ213" s="154">
        <f t="shared" si="136"/>
        <v>237</v>
      </c>
      <c r="DK213" s="279">
        <f t="shared" si="148"/>
        <v>3478</v>
      </c>
      <c r="DL213" s="97"/>
      <c r="DM213" s="154"/>
      <c r="DN213" s="267">
        <f t="shared" si="149"/>
        <v>0</v>
      </c>
      <c r="DO213" s="154">
        <f t="shared" si="150"/>
        <v>0</v>
      </c>
      <c r="DP213" s="154">
        <f t="shared" si="151"/>
        <v>0</v>
      </c>
      <c r="DQ213" s="154">
        <f t="shared" si="152"/>
        <v>0</v>
      </c>
      <c r="DR213" s="154">
        <f t="shared" si="153"/>
        <v>0</v>
      </c>
      <c r="DS213" s="154">
        <f t="shared" si="154"/>
        <v>0</v>
      </c>
      <c r="DT213" s="154">
        <f t="shared" si="155"/>
        <v>0</v>
      </c>
      <c r="DU213" s="154">
        <f t="shared" si="156"/>
        <v>0</v>
      </c>
      <c r="DV213" s="154">
        <f t="shared" si="157"/>
        <v>0</v>
      </c>
      <c r="DW213" s="154">
        <f t="shared" si="158"/>
        <v>0</v>
      </c>
      <c r="DX213" s="154">
        <f t="shared" si="159"/>
        <v>0</v>
      </c>
      <c r="DY213" s="154">
        <f t="shared" si="160"/>
        <v>0</v>
      </c>
      <c r="DZ213" s="154">
        <f t="shared" si="161"/>
        <v>0</v>
      </c>
      <c r="EA213" s="154">
        <f t="shared" si="162"/>
        <v>10</v>
      </c>
      <c r="EB213" s="264">
        <f t="shared" si="166"/>
        <v>10</v>
      </c>
      <c r="EC213" s="264">
        <f t="shared" si="167"/>
        <v>17</v>
      </c>
      <c r="ED213" s="154">
        <f t="shared" si="137"/>
        <v>424</v>
      </c>
    </row>
    <row r="214" spans="2:134" ht="13" thickBot="1" x14ac:dyDescent="0.3">
      <c r="B214" s="247">
        <v>103</v>
      </c>
      <c r="C214" s="50">
        <f t="shared" si="126"/>
        <v>1</v>
      </c>
      <c r="D214" s="50">
        <f t="shared" si="138"/>
        <v>0</v>
      </c>
      <c r="E214" s="97"/>
      <c r="F214" s="2">
        <f t="shared" si="163"/>
        <v>209</v>
      </c>
      <c r="G214" s="487">
        <v>1255</v>
      </c>
      <c r="H214" s="98">
        <f>15- COUNTIF(L214:AC214,"#N/A")</f>
        <v>0</v>
      </c>
      <c r="I214" s="131">
        <f>SUM(AH214:AY214)+SUM(BE214:BT214)</f>
        <v>17</v>
      </c>
      <c r="J214" s="398">
        <f>DI214</f>
        <v>11.3322</v>
      </c>
      <c r="K214" s="456" t="str">
        <f>IF(ISNUMBER(MATCH(G214,'[4]OPR data'!$A$3:$A$2900,0)),"Y","N")</f>
        <v>Y</v>
      </c>
      <c r="L214" s="110"/>
      <c r="M214" s="233"/>
      <c r="N214" s="469" t="e">
        <f>(INDEX(Finish_table!R$4:R$83,MATCH('16 Year_History_Results'!$G214,Finish_table!S$4:S$83,0),1))</f>
        <v>#N/A</v>
      </c>
      <c r="O214" s="233" t="e">
        <f>(INDEX(Finish_table!Z$4:Z$99,MATCH('16 Year_History_Results'!$G214,Finish_table!AA$4:AA$99,0),1))</f>
        <v>#N/A</v>
      </c>
      <c r="P214" s="233" t="e">
        <f>(INDEX(Finish_table!AI$4:AI$99,MATCH('16 Year_History_Results'!$G214,Finish_table!AJ$4:AJ$99,0),1))</f>
        <v>#N/A</v>
      </c>
      <c r="Q214" s="233" t="e">
        <f>(INDEX(Finish_table!AR$4:AR$99,MATCH('16 Year_History_Results'!$G214,Finish_table!AS$4:AS$99,0),1))</f>
        <v>#N/A</v>
      </c>
      <c r="R214" s="233" t="e">
        <f>(INDEX(Finish_table!BA$4:BA$99,MATCH('16 Year_History_Results'!$G214,Finish_table!BB$4:BB$99,0),1))</f>
        <v>#N/A</v>
      </c>
      <c r="S214" s="233" t="e">
        <f>(INDEX(Finish_table!BJ$4:BJ$99,MATCH('16 Year_History_Results'!$G214,Finish_table!BK$4:BK$99,0),1))</f>
        <v>#N/A</v>
      </c>
      <c r="T214" s="233" t="e">
        <f>(INDEX(Finish_table!BS$4:BS$99,MATCH('16 Year_History_Results'!$G214,Finish_table!BT$4:BT$99,0),1))</f>
        <v>#N/A</v>
      </c>
      <c r="U214" s="233" t="e">
        <f>(INDEX(Finish_table!CB$4:CB$99,MATCH('16 Year_History_Results'!$G214,Finish_table!CC$4:CC$99,0),1))</f>
        <v>#N/A</v>
      </c>
      <c r="V214" s="233" t="e">
        <f>(INDEX(Finish_table!CK$4:CK$99,MATCH('16 Year_History_Results'!$G214,Finish_table!CL$4:CL$99,0),1))</f>
        <v>#N/A</v>
      </c>
      <c r="W214" s="233" t="e">
        <f>(INDEX(Finish_table!CT$4:CT$99,MATCH('16 Year_History_Results'!$G214,Finish_table!CU$4:CU$99,0),1))</f>
        <v>#N/A</v>
      </c>
      <c r="X214" s="233" t="e">
        <f>(INDEX(Finish_table!DC$4:DC$99,MATCH('16 Year_History_Results'!$G214,Finish_table!DD$4:DD$99,0),1))</f>
        <v>#N/A</v>
      </c>
      <c r="Y214" s="233" t="e">
        <f>(INDEX(Finish_table!DL$4:DL$99,MATCH('16 Year_History_Results'!$G214,Finish_table!DM$4:DM$99,0),1))</f>
        <v>#N/A</v>
      </c>
      <c r="Z214" s="233" t="e">
        <f>(INDEX(Finish_table!DU$4:DU$99,MATCH('16 Year_History_Results'!$G214,Finish_table!DV$4:DV$99,0),1))</f>
        <v>#N/A</v>
      </c>
      <c r="AA214" s="233" t="e">
        <f>(INDEX(Finish_table!ED$4:ED$140,MATCH('16 Year_History_Results'!$G214,Finish_table!EE$4:EE$140,0),1))</f>
        <v>#N/A</v>
      </c>
      <c r="AB214" s="233" t="str">
        <f>(INDEX(Finish_table!EM$4:EM$224,MATCH('16 Year_History_Results'!$G214,Finish_table!EN$4:EN$224,0),1))</f>
        <v>W</v>
      </c>
      <c r="AC214" s="253" t="e">
        <f>(INDEX(Finish_table!EW$4:EW$224,MATCH('16 Year_History_Results'!$G214,Finish_table!EX$4:EX$224,0),1))</f>
        <v>#N/A</v>
      </c>
      <c r="AD214" s="2"/>
      <c r="AE214" s="97"/>
      <c r="AG214">
        <f t="shared" si="127"/>
        <v>1255</v>
      </c>
      <c r="AH214" s="110"/>
      <c r="AI214" s="2"/>
      <c r="AJ214" s="146">
        <f>INDEX('2001'!$C$44:$C$140,'16 Year_History_Results'!BZ214)</f>
        <v>0</v>
      </c>
      <c r="AK214" s="2">
        <f>INDEX('2002'!$C$44:$C$140,'16 Year_History_Results'!CA214)</f>
        <v>0</v>
      </c>
      <c r="AL214" s="2">
        <f>INDEX('2003'!$C$44:$C$140,'16 Year_History_Results'!CB214)</f>
        <v>0</v>
      </c>
      <c r="AM214" s="2">
        <f>INDEX('2004'!$C$44:$C$140,'16 Year_History_Results'!CC214)</f>
        <v>0</v>
      </c>
      <c r="AN214" s="2">
        <f>INDEX('2005'!$C$44:$C$140,'16 Year_History_Results'!CD214)</f>
        <v>0</v>
      </c>
      <c r="AO214" s="2">
        <f>INDEX('2006'!$C$44:$C$140,'16 Year_History_Results'!CE214)</f>
        <v>0</v>
      </c>
      <c r="AP214" s="2">
        <f>INDEX('2007'!$C$44:$C$140,'16 Year_History_Results'!CF214)</f>
        <v>0</v>
      </c>
      <c r="AQ214" s="2">
        <f>INDEX('2008'!$C$44:$C$140,'16 Year_History_Results'!CG214)</f>
        <v>0</v>
      </c>
      <c r="AR214" s="2">
        <f>INDEX('2009'!$C$44:$C$140,'16 Year_History_Results'!CH214)</f>
        <v>0</v>
      </c>
      <c r="AS214" s="2">
        <f>INDEX('2010'!$C$44:$C$140,'16 Year_History_Results'!CI214)</f>
        <v>0</v>
      </c>
      <c r="AT214" s="2">
        <f>INDEX('2011'!$C$44:$C$140,'16 Year_History_Results'!CJ214)</f>
        <v>0</v>
      </c>
      <c r="AU214" s="2">
        <f>INDEX('2012'!$C$44:$C$140,'16 Year_History_Results'!CK214)</f>
        <v>0</v>
      </c>
      <c r="AV214" s="2">
        <f>INDEX('2013'!$C$44:$C$140,'16 Year_History_Results'!CL214)</f>
        <v>0</v>
      </c>
      <c r="AW214" s="2">
        <f>INDEX('2014'!$C$52:$C$180,'16 Year_History_Results'!CM214)</f>
        <v>0</v>
      </c>
      <c r="AX214" s="2">
        <f>INDEX('2015'!$E$52:$E$308,'16 Year_History_Results'!CN214)</f>
        <v>15</v>
      </c>
      <c r="AY214" s="147">
        <f>INDEX('2016'!$E$52:$E$308,'16 Year_History_Results'!CO214)</f>
        <v>0</v>
      </c>
      <c r="AZ214" s="2"/>
      <c r="BA214" s="2"/>
      <c r="BB214">
        <f t="shared" si="139"/>
        <v>1255</v>
      </c>
      <c r="BC214" s="110"/>
      <c r="BD214" s="2"/>
      <c r="BE214" s="146">
        <f>INDEX('2001'!$B$44:$B$140,'16 Year_History_Results'!BZ214)</f>
        <v>0</v>
      </c>
      <c r="BF214" s="2">
        <f>INDEX('2002'!$B$44:$B$140,'16 Year_History_Results'!CA214)</f>
        <v>0</v>
      </c>
      <c r="BG214" s="2">
        <f>INDEX('2003'!$B$44:$B$140,'16 Year_History_Results'!CB214)</f>
        <v>0</v>
      </c>
      <c r="BH214" s="2">
        <f>INDEX('2004'!$B$44:$B$140,'16 Year_History_Results'!CC214)</f>
        <v>0</v>
      </c>
      <c r="BI214" s="2">
        <f>INDEX('2005'!$B$44:$B$140,'16 Year_History_Results'!CD214)</f>
        <v>0</v>
      </c>
      <c r="BJ214" s="2">
        <f>INDEX('2006'!$B$44:$B$140,'16 Year_History_Results'!CE214)</f>
        <v>0</v>
      </c>
      <c r="BK214" s="2">
        <f>INDEX('2007'!$B$44:$B$140,'16 Year_History_Results'!CF214)</f>
        <v>0</v>
      </c>
      <c r="BL214" s="2">
        <f>INDEX('2008'!$B$44:$B$140,'16 Year_History_Results'!CG214)</f>
        <v>0</v>
      </c>
      <c r="BM214" s="2">
        <f>INDEX('2009'!$B$44:$B$140,'16 Year_History_Results'!CH214)</f>
        <v>0</v>
      </c>
      <c r="BN214" s="2">
        <f>INDEX('2010'!$B$44:$B$140,'16 Year_History_Results'!CI214)</f>
        <v>0</v>
      </c>
      <c r="BO214" s="2">
        <f>INDEX('2011'!$B$44:$B$140,'16 Year_History_Results'!CJ214)</f>
        <v>0</v>
      </c>
      <c r="BP214" s="2">
        <f>INDEX('2012'!$B$44:$B$140,'16 Year_History_Results'!CK214)</f>
        <v>0</v>
      </c>
      <c r="BQ214" s="2">
        <f>INDEX('2013'!$B$44:$B$140,'16 Year_History_Results'!CL214)</f>
        <v>0</v>
      </c>
      <c r="BR214" s="2">
        <f>INDEX('2014'!$B$52:$B$180,'16 Year_History_Results'!CM214)</f>
        <v>0</v>
      </c>
      <c r="BS214" s="147">
        <f>INDEX('2015'!$B$52:$B$308,'16 Year_History_Results'!CN214)</f>
        <v>2</v>
      </c>
      <c r="BT214" s="147">
        <f>INDEX('2016'!$B$52:$B$308,'16 Year_History_Results'!CO214)</f>
        <v>0</v>
      </c>
      <c r="BW214">
        <f t="shared" si="140"/>
        <v>1255</v>
      </c>
      <c r="BX214" s="110"/>
      <c r="BY214" s="2"/>
      <c r="BZ214" s="146">
        <f>IF(ISNA(MATCH($BW214,'2001'!$A$44:$A$139,0)),97,MATCH($BW214,'2001'!$A$44:$A$139,0))</f>
        <v>97</v>
      </c>
      <c r="CA214" s="2">
        <f>IF(ISNA(MATCH($BW214,'2002'!$A$44:$A$139,0)),97,MATCH($BW214,'2002'!$A$44:$A$139,0))</f>
        <v>97</v>
      </c>
      <c r="CB214" s="2">
        <f>IF(ISNA(MATCH($BW214,'2003'!$A$44:$A$139,0)),97,MATCH($BW214,'2003'!$A$44:$A$139,0))</f>
        <v>97</v>
      </c>
      <c r="CC214" s="2">
        <f>IF(ISNA(MATCH($BW214,'2004'!$A$44:$A$139,0)),97,MATCH($BW214,'2004'!$A$44:$A$139,0))</f>
        <v>97</v>
      </c>
      <c r="CD214" s="2">
        <f>IF(ISNA(MATCH($BW214,'2005'!$A$44:$A$139,0)),97,MATCH($BW214,'2005'!$A$44:$A$139,0))</f>
        <v>97</v>
      </c>
      <c r="CE214" s="2">
        <f>IF(ISNA(MATCH($BW214,'2006'!$A$44:$A$139,0)),97,MATCH($BW214,'2006'!$A$44:$A$139,0))</f>
        <v>97</v>
      </c>
      <c r="CF214" s="2">
        <f>IF(ISNA(MATCH($BW214,'2007'!$A$44:$A$139,0)),97,MATCH($BW214,'2007'!$A$44:$A$139,0))</f>
        <v>97</v>
      </c>
      <c r="CG214" s="2">
        <f>IF(ISNA(MATCH($BW214,'2008'!$A$44:$A$139,0)),97,MATCH($BW214,'2008'!$A$44:$A$139,0))</f>
        <v>97</v>
      </c>
      <c r="CH214" s="2">
        <f>IF(ISNA(MATCH($BW214,'2009'!$A$44:$A$139,0)),97,MATCH($BW214,'2009'!$A$44:$A$139,0))</f>
        <v>97</v>
      </c>
      <c r="CI214" s="2">
        <f>IF(ISNA(MATCH($BW214,'2010'!$A$44:$A$139,0)),97,MATCH($BW214,'2010'!$A$44:$A$139,0))</f>
        <v>97</v>
      </c>
      <c r="CJ214" s="2">
        <f>IF(ISNA(MATCH($BW214,'2011'!$A$44:$A$139,0)),97,MATCH($BW214,'2011'!$A$44:$A$139,0))</f>
        <v>97</v>
      </c>
      <c r="CK214" s="2">
        <f>IF(ISNA(MATCH($BW214,'2012'!$A$44:$A$139,0)),97,MATCH($BW214,'2012'!$A$44:$A$139,0))</f>
        <v>97</v>
      </c>
      <c r="CL214" s="2">
        <f>IF(ISNA(MATCH($BW214,'2013'!$A$44:$A$139,0)),97,MATCH($BW214,'2013'!$A$44:$A$139,0))</f>
        <v>97</v>
      </c>
      <c r="CM214" s="2">
        <f>IF(ISNA(MATCH($BW214,'2014'!$A$52:$A$179,0)),129,MATCH($BW214,'2014'!$A$52:$A$179,0))</f>
        <v>129</v>
      </c>
      <c r="CN214" s="147">
        <f>IF(ISNA(MATCH($BW214,'2015'!$A$52:$A$307,0)),257,MATCH($BW214,'2015'!$A$52:$A$307,0))</f>
        <v>95</v>
      </c>
      <c r="CO214" s="147">
        <f>IF(ISNA(MATCH($BW214,'2016'!$A$52:$A$307,0)),257,MATCH($BW214,'2016'!$A$52:$A$307,0))</f>
        <v>257</v>
      </c>
      <c r="CQ214">
        <f t="shared" si="141"/>
        <v>1255</v>
      </c>
      <c r="CR214" s="281"/>
      <c r="CS214" s="279"/>
      <c r="CT214" s="278">
        <f t="shared" si="142"/>
        <v>0</v>
      </c>
      <c r="CU214" s="279">
        <f t="shared" si="128"/>
        <v>0</v>
      </c>
      <c r="CV214" s="279">
        <f t="shared" si="129"/>
        <v>0</v>
      </c>
      <c r="CW214" s="279">
        <f t="shared" si="130"/>
        <v>0</v>
      </c>
      <c r="CX214" s="279">
        <f t="shared" si="131"/>
        <v>0</v>
      </c>
      <c r="CY214" s="279">
        <f t="shared" si="132"/>
        <v>0</v>
      </c>
      <c r="CZ214" s="279">
        <f t="shared" si="133"/>
        <v>0</v>
      </c>
      <c r="DA214" s="279">
        <f t="shared" si="134"/>
        <v>0</v>
      </c>
      <c r="DB214" s="279">
        <f t="shared" si="135"/>
        <v>0</v>
      </c>
      <c r="DC214" s="279">
        <f t="shared" si="143"/>
        <v>0</v>
      </c>
      <c r="DD214" s="279">
        <f t="shared" si="144"/>
        <v>0</v>
      </c>
      <c r="DE214" s="279">
        <f t="shared" si="145"/>
        <v>0</v>
      </c>
      <c r="DF214" s="279">
        <f t="shared" si="146"/>
        <v>0</v>
      </c>
      <c r="DG214" s="279">
        <f t="shared" si="147"/>
        <v>0</v>
      </c>
      <c r="DH214" s="280">
        <f t="shared" si="164"/>
        <v>17</v>
      </c>
      <c r="DI214" s="280">
        <f t="shared" si="165"/>
        <v>11.3322</v>
      </c>
      <c r="DJ214" s="154">
        <f t="shared" si="136"/>
        <v>131</v>
      </c>
      <c r="DK214" s="279">
        <f t="shared" si="148"/>
        <v>1255</v>
      </c>
      <c r="DL214" s="97"/>
      <c r="DM214" s="154"/>
      <c r="DN214" s="267">
        <f t="shared" si="149"/>
        <v>0</v>
      </c>
      <c r="DO214" s="154">
        <f t="shared" si="150"/>
        <v>0</v>
      </c>
      <c r="DP214" s="154">
        <f t="shared" si="151"/>
        <v>0</v>
      </c>
      <c r="DQ214" s="154">
        <f t="shared" si="152"/>
        <v>0</v>
      </c>
      <c r="DR214" s="154">
        <f t="shared" si="153"/>
        <v>0</v>
      </c>
      <c r="DS214" s="154">
        <f t="shared" si="154"/>
        <v>0</v>
      </c>
      <c r="DT214" s="154">
        <f t="shared" si="155"/>
        <v>0</v>
      </c>
      <c r="DU214" s="154">
        <f t="shared" si="156"/>
        <v>0</v>
      </c>
      <c r="DV214" s="154">
        <f t="shared" si="157"/>
        <v>0</v>
      </c>
      <c r="DW214" s="154">
        <f t="shared" si="158"/>
        <v>0</v>
      </c>
      <c r="DX214" s="154">
        <f t="shared" si="159"/>
        <v>0</v>
      </c>
      <c r="DY214" s="154">
        <f t="shared" si="160"/>
        <v>0</v>
      </c>
      <c r="DZ214" s="154">
        <f t="shared" si="161"/>
        <v>0</v>
      </c>
      <c r="EA214" s="154">
        <f t="shared" si="162"/>
        <v>0</v>
      </c>
      <c r="EB214" s="264">
        <f t="shared" si="166"/>
        <v>17</v>
      </c>
      <c r="EC214" s="264">
        <f t="shared" si="167"/>
        <v>17</v>
      </c>
      <c r="ED214" s="154">
        <f t="shared" si="137"/>
        <v>350</v>
      </c>
    </row>
    <row r="215" spans="2:134" ht="13" thickBot="1" x14ac:dyDescent="0.3">
      <c r="B215" s="131">
        <v>103</v>
      </c>
      <c r="C215" s="50">
        <f t="shared" si="126"/>
        <v>2</v>
      </c>
      <c r="D215" s="50">
        <f t="shared" si="138"/>
        <v>0</v>
      </c>
      <c r="E215" s="97"/>
      <c r="F215" s="2">
        <f t="shared" si="163"/>
        <v>210</v>
      </c>
      <c r="G215" s="487">
        <v>4450</v>
      </c>
      <c r="H215" s="98">
        <f>15- COUNTIF(L215:AC215,"#N/A")</f>
        <v>1</v>
      </c>
      <c r="I215" s="131">
        <f>SUM(AH215:AY215)+SUM(BE215:BT215)</f>
        <v>22</v>
      </c>
      <c r="J215" s="398">
        <f>DI215</f>
        <v>11.331666746663998</v>
      </c>
      <c r="K215" s="456" t="str">
        <f>IF(ISNUMBER(MATCH(G215,'[4]OPR data'!$A$3:$A$2900,0)),"Y","N")</f>
        <v>Y</v>
      </c>
      <c r="L215" s="110"/>
      <c r="M215" s="233"/>
      <c r="N215" s="469" t="e">
        <f>(INDEX(Finish_table!R$4:R$83,MATCH('16 Year_History_Results'!$G215,Finish_table!S$4:S$83,0),1))</f>
        <v>#N/A</v>
      </c>
      <c r="O215" s="233" t="e">
        <f>(INDEX(Finish_table!Z$4:Z$99,MATCH('16 Year_History_Results'!$G215,Finish_table!AA$4:AA$99,0),1))</f>
        <v>#N/A</v>
      </c>
      <c r="P215" s="233" t="e">
        <f>(INDEX(Finish_table!AI$4:AI$99,MATCH('16 Year_History_Results'!$G215,Finish_table!AJ$4:AJ$99,0),1))</f>
        <v>#N/A</v>
      </c>
      <c r="Q215" s="233" t="e">
        <f>(INDEX(Finish_table!AR$4:AR$99,MATCH('16 Year_History_Results'!$G215,Finish_table!AS$4:AS$99,0),1))</f>
        <v>#N/A</v>
      </c>
      <c r="R215" s="233" t="e">
        <f>(INDEX(Finish_table!BA$4:BA$99,MATCH('16 Year_History_Results'!$G215,Finish_table!BB$4:BB$99,0),1))</f>
        <v>#N/A</v>
      </c>
      <c r="S215" s="233" t="e">
        <f>(INDEX(Finish_table!BJ$4:BJ$99,MATCH('16 Year_History_Results'!$G215,Finish_table!BK$4:BK$99,0),1))</f>
        <v>#N/A</v>
      </c>
      <c r="T215" s="233" t="e">
        <f>(INDEX(Finish_table!BS$4:BS$99,MATCH('16 Year_History_Results'!$G215,Finish_table!BT$4:BT$99,0),1))</f>
        <v>#N/A</v>
      </c>
      <c r="U215" s="233" t="e">
        <f>(INDEX(Finish_table!CB$4:CB$99,MATCH('16 Year_History_Results'!$G215,Finish_table!CC$4:CC$99,0),1))</f>
        <v>#N/A</v>
      </c>
      <c r="V215" s="233" t="e">
        <f>(INDEX(Finish_table!CK$4:CK$99,MATCH('16 Year_History_Results'!$G215,Finish_table!CL$4:CL$99,0),1))</f>
        <v>#N/A</v>
      </c>
      <c r="W215" s="233" t="e">
        <f>(INDEX(Finish_table!CT$4:CT$99,MATCH('16 Year_History_Results'!$G215,Finish_table!CU$4:CU$99,0),1))</f>
        <v>#N/A</v>
      </c>
      <c r="X215" s="233" t="e">
        <f>(INDEX(Finish_table!DC$4:DC$99,MATCH('16 Year_History_Results'!$G215,Finish_table!DD$4:DD$99,0),1))</f>
        <v>#N/A</v>
      </c>
      <c r="Y215" s="233" t="e">
        <f>(INDEX(Finish_table!DL$4:DL$99,MATCH('16 Year_History_Results'!$G215,Finish_table!DM$4:DM$99,0),1))</f>
        <v>#N/A</v>
      </c>
      <c r="Z215" s="233" t="str">
        <f>(INDEX(Finish_table!DU$4:DU$99,MATCH('16 Year_History_Results'!$G215,Finish_table!DV$4:DV$99,0),1))</f>
        <v>QF</v>
      </c>
      <c r="AA215" s="233" t="e">
        <f>(INDEX(Finish_table!ED$4:ED$140,MATCH('16 Year_History_Results'!$G215,Finish_table!EE$4:EE$140,0),1))</f>
        <v>#N/A</v>
      </c>
      <c r="AB215" s="233" t="str">
        <f>(INDEX(Finish_table!EM$4:EM$224,MATCH('16 Year_History_Results'!$G215,Finish_table!EN$4:EN$224,0),1))</f>
        <v>QF</v>
      </c>
      <c r="AC215" s="253" t="e">
        <f>(INDEX(Finish_table!EW$4:EW$224,MATCH('16 Year_History_Results'!$G215,Finish_table!EX$4:EX$224,0),1))</f>
        <v>#N/A</v>
      </c>
      <c r="AD215" s="2"/>
      <c r="AE215" s="97"/>
      <c r="AG215">
        <f t="shared" si="127"/>
        <v>4450</v>
      </c>
      <c r="AH215" s="110"/>
      <c r="AI215" s="2"/>
      <c r="AJ215" s="146">
        <f>INDEX('2001'!$C$44:$C$140,'16 Year_History_Results'!BZ215)</f>
        <v>0</v>
      </c>
      <c r="AK215" s="2">
        <f>INDEX('2002'!$C$44:$C$140,'16 Year_History_Results'!CA215)</f>
        <v>0</v>
      </c>
      <c r="AL215" s="2">
        <f>INDEX('2003'!$C$44:$C$140,'16 Year_History_Results'!CB215)</f>
        <v>0</v>
      </c>
      <c r="AM215" s="2">
        <f>INDEX('2004'!$C$44:$C$140,'16 Year_History_Results'!CC215)</f>
        <v>0</v>
      </c>
      <c r="AN215" s="2">
        <f>INDEX('2005'!$C$44:$C$140,'16 Year_History_Results'!CD215)</f>
        <v>0</v>
      </c>
      <c r="AO215" s="2">
        <f>INDEX('2006'!$C$44:$C$140,'16 Year_History_Results'!CE215)</f>
        <v>0</v>
      </c>
      <c r="AP215" s="2">
        <f>INDEX('2007'!$C$44:$C$140,'16 Year_History_Results'!CF215)</f>
        <v>0</v>
      </c>
      <c r="AQ215" s="2">
        <f>INDEX('2008'!$C$44:$C$140,'16 Year_History_Results'!CG215)</f>
        <v>0</v>
      </c>
      <c r="AR215" s="2">
        <f>INDEX('2009'!$C$44:$C$140,'16 Year_History_Results'!CH215)</f>
        <v>0</v>
      </c>
      <c r="AS215" s="2">
        <f>INDEX('2010'!$C$44:$C$140,'16 Year_History_Results'!CI215)</f>
        <v>0</v>
      </c>
      <c r="AT215" s="2">
        <f>INDEX('2011'!$C$44:$C$140,'16 Year_History_Results'!CJ215)</f>
        <v>0</v>
      </c>
      <c r="AU215" s="2">
        <f>INDEX('2012'!$C$44:$C$140,'16 Year_History_Results'!CK215)</f>
        <v>0</v>
      </c>
      <c r="AV215" s="2">
        <f>INDEX('2013'!$C$44:$C$140,'16 Year_History_Results'!CL215)</f>
        <v>0</v>
      </c>
      <c r="AW215" s="2">
        <f>INDEX('2014'!$C$52:$C$180,'16 Year_History_Results'!CM215)</f>
        <v>0</v>
      </c>
      <c r="AX215" s="2">
        <f>INDEX('2015'!$E$52:$E$308,'16 Year_History_Results'!CN215)</f>
        <v>0</v>
      </c>
      <c r="AY215" s="147">
        <f>INDEX('2016'!$E$52:$E$308,'16 Year_History_Results'!CO215)</f>
        <v>0</v>
      </c>
      <c r="AZ215" s="2"/>
      <c r="BA215" s="2"/>
      <c r="BB215">
        <f t="shared" si="139"/>
        <v>4450</v>
      </c>
      <c r="BC215" s="110"/>
      <c r="BD215" s="2"/>
      <c r="BE215" s="146">
        <f>INDEX('2001'!$B$44:$B$140,'16 Year_History_Results'!BZ215)</f>
        <v>0</v>
      </c>
      <c r="BF215" s="2">
        <f>INDEX('2002'!$B$44:$B$140,'16 Year_History_Results'!CA215)</f>
        <v>0</v>
      </c>
      <c r="BG215" s="2">
        <f>INDEX('2003'!$B$44:$B$140,'16 Year_History_Results'!CB215)</f>
        <v>0</v>
      </c>
      <c r="BH215" s="2">
        <f>INDEX('2004'!$B$44:$B$140,'16 Year_History_Results'!CC215)</f>
        <v>0</v>
      </c>
      <c r="BI215" s="2">
        <f>INDEX('2005'!$B$44:$B$140,'16 Year_History_Results'!CD215)</f>
        <v>0</v>
      </c>
      <c r="BJ215" s="2">
        <f>INDEX('2006'!$B$44:$B$140,'16 Year_History_Results'!CE215)</f>
        <v>0</v>
      </c>
      <c r="BK215" s="2">
        <f>INDEX('2007'!$B$44:$B$140,'16 Year_History_Results'!CF215)</f>
        <v>0</v>
      </c>
      <c r="BL215" s="2">
        <f>INDEX('2008'!$B$44:$B$140,'16 Year_History_Results'!CG215)</f>
        <v>0</v>
      </c>
      <c r="BM215" s="2">
        <f>INDEX('2009'!$B$44:$B$140,'16 Year_History_Results'!CH215)</f>
        <v>0</v>
      </c>
      <c r="BN215" s="2">
        <f>INDEX('2010'!$B$44:$B$140,'16 Year_History_Results'!CI215)</f>
        <v>0</v>
      </c>
      <c r="BO215" s="2">
        <f>INDEX('2011'!$B$44:$B$140,'16 Year_History_Results'!CJ215)</f>
        <v>0</v>
      </c>
      <c r="BP215" s="2">
        <f>INDEX('2012'!$B$44:$B$140,'16 Year_History_Results'!CK215)</f>
        <v>0</v>
      </c>
      <c r="BQ215" s="2">
        <f>INDEX('2013'!$B$44:$B$140,'16 Year_History_Results'!CL215)</f>
        <v>9</v>
      </c>
      <c r="BR215" s="2">
        <f>INDEX('2014'!$B$52:$B$180,'16 Year_History_Results'!CM215)</f>
        <v>0</v>
      </c>
      <c r="BS215" s="147">
        <f>INDEX('2015'!$B$52:$B$308,'16 Year_History_Results'!CN215)</f>
        <v>13</v>
      </c>
      <c r="BT215" s="147">
        <f>INDEX('2016'!$B$52:$B$308,'16 Year_History_Results'!CO215)</f>
        <v>0</v>
      </c>
      <c r="BW215">
        <f t="shared" si="140"/>
        <v>4450</v>
      </c>
      <c r="BX215" s="110"/>
      <c r="BY215" s="2"/>
      <c r="BZ215" s="146">
        <f>IF(ISNA(MATCH($BW215,'2001'!$A$44:$A$139,0)),97,MATCH($BW215,'2001'!$A$44:$A$139,0))</f>
        <v>97</v>
      </c>
      <c r="CA215" s="2">
        <f>IF(ISNA(MATCH($BW215,'2002'!$A$44:$A$139,0)),97,MATCH($BW215,'2002'!$A$44:$A$139,0))</f>
        <v>97</v>
      </c>
      <c r="CB215" s="2">
        <f>IF(ISNA(MATCH($BW215,'2003'!$A$44:$A$139,0)),97,MATCH($BW215,'2003'!$A$44:$A$139,0))</f>
        <v>97</v>
      </c>
      <c r="CC215" s="2">
        <f>IF(ISNA(MATCH($BW215,'2004'!$A$44:$A$139,0)),97,MATCH($BW215,'2004'!$A$44:$A$139,0))</f>
        <v>97</v>
      </c>
      <c r="CD215" s="2">
        <f>IF(ISNA(MATCH($BW215,'2005'!$A$44:$A$139,0)),97,MATCH($BW215,'2005'!$A$44:$A$139,0))</f>
        <v>97</v>
      </c>
      <c r="CE215" s="2">
        <f>IF(ISNA(MATCH($BW215,'2006'!$A$44:$A$139,0)),97,MATCH($BW215,'2006'!$A$44:$A$139,0))</f>
        <v>97</v>
      </c>
      <c r="CF215" s="2">
        <f>IF(ISNA(MATCH($BW215,'2007'!$A$44:$A$139,0)),97,MATCH($BW215,'2007'!$A$44:$A$139,0))</f>
        <v>97</v>
      </c>
      <c r="CG215" s="2">
        <f>IF(ISNA(MATCH($BW215,'2008'!$A$44:$A$139,0)),97,MATCH($BW215,'2008'!$A$44:$A$139,0))</f>
        <v>97</v>
      </c>
      <c r="CH215" s="2">
        <f>IF(ISNA(MATCH($BW215,'2009'!$A$44:$A$139,0)),97,MATCH($BW215,'2009'!$A$44:$A$139,0))</f>
        <v>97</v>
      </c>
      <c r="CI215" s="2">
        <f>IF(ISNA(MATCH($BW215,'2010'!$A$44:$A$139,0)),97,MATCH($BW215,'2010'!$A$44:$A$139,0))</f>
        <v>97</v>
      </c>
      <c r="CJ215" s="2">
        <f>IF(ISNA(MATCH($BW215,'2011'!$A$44:$A$139,0)),97,MATCH($BW215,'2011'!$A$44:$A$139,0))</f>
        <v>97</v>
      </c>
      <c r="CK215" s="2">
        <f>IF(ISNA(MATCH($BW215,'2012'!$A$44:$A$139,0)),97,MATCH($BW215,'2012'!$A$44:$A$139,0))</f>
        <v>97</v>
      </c>
      <c r="CL215" s="2">
        <f>IF(ISNA(MATCH($BW215,'2013'!$A$44:$A$139,0)),97,MATCH($BW215,'2013'!$A$44:$A$139,0))</f>
        <v>94</v>
      </c>
      <c r="CM215" s="2">
        <f>IF(ISNA(MATCH($BW215,'2014'!$A$52:$A$179,0)),129,MATCH($BW215,'2014'!$A$52:$A$179,0))</f>
        <v>129</v>
      </c>
      <c r="CN215" s="147">
        <f>IF(ISNA(MATCH($BW215,'2015'!$A$52:$A$307,0)),257,MATCH($BW215,'2015'!$A$52:$A$307,0))</f>
        <v>231</v>
      </c>
      <c r="CO215" s="147">
        <f>IF(ISNA(MATCH($BW215,'2016'!$A$52:$A$307,0)),257,MATCH($BW215,'2016'!$A$52:$A$307,0))</f>
        <v>257</v>
      </c>
      <c r="CQ215">
        <f t="shared" si="141"/>
        <v>4450</v>
      </c>
      <c r="CR215" s="281"/>
      <c r="CS215" s="279"/>
      <c r="CT215" s="278">
        <f t="shared" si="142"/>
        <v>0</v>
      </c>
      <c r="CU215" s="279">
        <f t="shared" si="128"/>
        <v>0</v>
      </c>
      <c r="CV215" s="279">
        <f t="shared" si="129"/>
        <v>0</v>
      </c>
      <c r="CW215" s="279">
        <f t="shared" si="130"/>
        <v>0</v>
      </c>
      <c r="CX215" s="279">
        <f t="shared" si="131"/>
        <v>0</v>
      </c>
      <c r="CY215" s="279">
        <f t="shared" si="132"/>
        <v>0</v>
      </c>
      <c r="CZ215" s="279">
        <f t="shared" si="133"/>
        <v>0</v>
      </c>
      <c r="DA215" s="279">
        <f t="shared" si="134"/>
        <v>0</v>
      </c>
      <c r="DB215" s="279">
        <f t="shared" si="135"/>
        <v>0</v>
      </c>
      <c r="DC215" s="279">
        <f t="shared" si="143"/>
        <v>0</v>
      </c>
      <c r="DD215" s="279">
        <f t="shared" si="144"/>
        <v>0</v>
      </c>
      <c r="DE215" s="279">
        <f t="shared" si="145"/>
        <v>0</v>
      </c>
      <c r="DF215" s="279">
        <f t="shared" si="146"/>
        <v>9</v>
      </c>
      <c r="DG215" s="279">
        <f t="shared" si="147"/>
        <v>5.9993999999999996</v>
      </c>
      <c r="DH215" s="280">
        <f t="shared" si="164"/>
        <v>16.999200039999998</v>
      </c>
      <c r="DI215" s="280">
        <f t="shared" si="165"/>
        <v>11.331666746663998</v>
      </c>
      <c r="DJ215" s="154">
        <f t="shared" si="136"/>
        <v>133</v>
      </c>
      <c r="DK215" s="279">
        <f t="shared" si="148"/>
        <v>4450</v>
      </c>
      <c r="DL215" s="97"/>
      <c r="DM215" s="154"/>
      <c r="DN215" s="267">
        <f t="shared" si="149"/>
        <v>0</v>
      </c>
      <c r="DO215" s="154">
        <f t="shared" si="150"/>
        <v>0</v>
      </c>
      <c r="DP215" s="154">
        <f t="shared" si="151"/>
        <v>0</v>
      </c>
      <c r="DQ215" s="154">
        <f t="shared" si="152"/>
        <v>0</v>
      </c>
      <c r="DR215" s="154">
        <f t="shared" si="153"/>
        <v>0</v>
      </c>
      <c r="DS215" s="154">
        <f t="shared" si="154"/>
        <v>0</v>
      </c>
      <c r="DT215" s="154">
        <f t="shared" si="155"/>
        <v>0</v>
      </c>
      <c r="DU215" s="154">
        <f t="shared" si="156"/>
        <v>0</v>
      </c>
      <c r="DV215" s="154">
        <f t="shared" si="157"/>
        <v>0</v>
      </c>
      <c r="DW215" s="154">
        <f t="shared" si="158"/>
        <v>0</v>
      </c>
      <c r="DX215" s="154">
        <f t="shared" si="159"/>
        <v>0</v>
      </c>
      <c r="DY215" s="154">
        <f t="shared" si="160"/>
        <v>0</v>
      </c>
      <c r="DZ215" s="154">
        <f t="shared" si="161"/>
        <v>9</v>
      </c>
      <c r="EA215" s="154">
        <f t="shared" si="162"/>
        <v>9</v>
      </c>
      <c r="EB215" s="264">
        <f t="shared" si="166"/>
        <v>22</v>
      </c>
      <c r="EC215" s="264">
        <f t="shared" si="167"/>
        <v>22</v>
      </c>
      <c r="ED215" s="154">
        <f t="shared" si="137"/>
        <v>301</v>
      </c>
    </row>
    <row r="216" spans="2:134" ht="13" thickBot="1" x14ac:dyDescent="0.3">
      <c r="B216" s="131">
        <v>103</v>
      </c>
      <c r="C216" s="50">
        <f t="shared" si="126"/>
        <v>3</v>
      </c>
      <c r="D216" s="50">
        <f t="shared" si="138"/>
        <v>0</v>
      </c>
      <c r="E216" s="97"/>
      <c r="F216" s="2">
        <f t="shared" si="163"/>
        <v>211</v>
      </c>
      <c r="G216" s="207">
        <v>1741</v>
      </c>
      <c r="H216" s="98">
        <f>15- COUNTIF(L216:AC216,"#N/A")</f>
        <v>2</v>
      </c>
      <c r="I216" s="131">
        <f>SUM(AH216:AY216)+SUM(BE216:BT216)</f>
        <v>36</v>
      </c>
      <c r="J216" s="398">
        <f>DI216</f>
        <v>11.305733647390618</v>
      </c>
      <c r="K216" s="456" t="str">
        <f>IF(ISNUMBER(MATCH(G216,'[4]OPR data'!$A$3:$A$2900,0)),"Y","N")</f>
        <v>Y</v>
      </c>
      <c r="L216" s="110"/>
      <c r="M216" s="233"/>
      <c r="N216" s="469" t="e">
        <f>(INDEX(Finish_table!R$4:R$83,MATCH('16 Year_History_Results'!$G216,Finish_table!S$4:S$83,0),1))</f>
        <v>#N/A</v>
      </c>
      <c r="O216" s="233" t="e">
        <f>(INDEX(Finish_table!Z$4:Z$99,MATCH('16 Year_History_Results'!$G216,Finish_table!AA$4:AA$99,0),1))</f>
        <v>#N/A</v>
      </c>
      <c r="P216" s="233" t="e">
        <f>(INDEX(Finish_table!AI$4:AI$99,MATCH('16 Year_History_Results'!$G216,Finish_table!AJ$4:AJ$99,0),1))</f>
        <v>#N/A</v>
      </c>
      <c r="Q216" s="233" t="e">
        <f>(INDEX(Finish_table!AR$4:AR$99,MATCH('16 Year_History_Results'!$G216,Finish_table!AS$4:AS$99,0),1))</f>
        <v>#N/A</v>
      </c>
      <c r="R216" s="233" t="e">
        <f>(INDEX(Finish_table!BA$4:BA$99,MATCH('16 Year_History_Results'!$G216,Finish_table!BB$4:BB$99,0),1))</f>
        <v>#N/A</v>
      </c>
      <c r="S216" s="233" t="e">
        <f>(INDEX(Finish_table!BJ$4:BJ$99,MATCH('16 Year_History_Results'!$G216,Finish_table!BK$4:BK$99,0),1))</f>
        <v>#N/A</v>
      </c>
      <c r="T216" s="233" t="e">
        <f>(INDEX(Finish_table!BS$4:BS$99,MATCH('16 Year_History_Results'!$G216,Finish_table!BT$4:BT$99,0),1))</f>
        <v>#N/A</v>
      </c>
      <c r="U216" s="233" t="e">
        <f>(INDEX(Finish_table!CB$4:CB$99,MATCH('16 Year_History_Results'!$G216,Finish_table!CC$4:CC$99,0),1))</f>
        <v>#N/A</v>
      </c>
      <c r="V216" s="233" t="e">
        <f>(INDEX(Finish_table!CK$4:CK$99,MATCH('16 Year_History_Results'!$G216,Finish_table!CL$4:CL$99,0),1))</f>
        <v>#N/A</v>
      </c>
      <c r="W216" s="233" t="e">
        <f>(INDEX(Finish_table!CT$4:CT$99,MATCH('16 Year_History_Results'!$G216,Finish_table!CU$4:CU$99,0),1))</f>
        <v>#N/A</v>
      </c>
      <c r="X216" s="233" t="e">
        <f>(INDEX(Finish_table!DC$4:DC$99,MATCH('16 Year_History_Results'!$G216,Finish_table!DD$4:DD$99,0),1))</f>
        <v>#N/A</v>
      </c>
      <c r="Y216" s="233" t="str">
        <f>(INDEX(Finish_table!DL$4:DL$99,MATCH('16 Year_History_Results'!$G216,Finish_table!DM$4:DM$99,0),1))</f>
        <v>SF</v>
      </c>
      <c r="Z216" s="233" t="str">
        <f>(INDEX(Finish_table!DU$4:DU$99,MATCH('16 Year_History_Results'!$G216,Finish_table!DV$4:DV$99,0),1))</f>
        <v>SF</v>
      </c>
      <c r="AA216" s="233" t="e">
        <f>(INDEX(Finish_table!ED$4:ED$140,MATCH('16 Year_History_Results'!$G216,Finish_table!EE$4:EE$140,0),1))</f>
        <v>#N/A</v>
      </c>
      <c r="AB216" s="233" t="str">
        <f>(INDEX(Finish_table!EM$4:EM$224,MATCH('16 Year_History_Results'!$G216,Finish_table!EN$4:EN$224,0),1))</f>
        <v>QF</v>
      </c>
      <c r="AC216" s="253" t="e">
        <f>(INDEX(Finish_table!EW$4:EW$224,MATCH('16 Year_History_Results'!$G216,Finish_table!EX$4:EX$224,0),1))</f>
        <v>#N/A</v>
      </c>
      <c r="AD216" s="2"/>
      <c r="AE216" s="97"/>
      <c r="AG216">
        <f t="shared" si="127"/>
        <v>1741</v>
      </c>
      <c r="AH216" s="110"/>
      <c r="AI216" s="2"/>
      <c r="AJ216" s="146">
        <f>INDEX('2001'!$C$44:$C$140,'16 Year_History_Results'!BZ216)</f>
        <v>0</v>
      </c>
      <c r="AK216" s="2">
        <f>INDEX('2002'!$C$44:$C$140,'16 Year_History_Results'!CA216)</f>
        <v>0</v>
      </c>
      <c r="AL216" s="2">
        <f>INDEX('2003'!$C$44:$C$140,'16 Year_History_Results'!CB216)</f>
        <v>0</v>
      </c>
      <c r="AM216" s="2">
        <f>INDEX('2004'!$C$44:$C$140,'16 Year_History_Results'!CC216)</f>
        <v>0</v>
      </c>
      <c r="AN216" s="2">
        <f>INDEX('2005'!$C$44:$C$140,'16 Year_History_Results'!CD216)</f>
        <v>0</v>
      </c>
      <c r="AO216" s="2">
        <f>INDEX('2006'!$C$44:$C$140,'16 Year_History_Results'!CE216)</f>
        <v>0</v>
      </c>
      <c r="AP216" s="2">
        <f>INDEX('2007'!$C$44:$C$140,'16 Year_History_Results'!CF216)</f>
        <v>0</v>
      </c>
      <c r="AQ216" s="2">
        <f>INDEX('2008'!$C$44:$C$140,'16 Year_History_Results'!CG216)</f>
        <v>0</v>
      </c>
      <c r="AR216" s="2">
        <f>INDEX('2009'!$C$44:$C$140,'16 Year_History_Results'!CH216)</f>
        <v>0</v>
      </c>
      <c r="AS216" s="2">
        <f>INDEX('2010'!$C$44:$C$140,'16 Year_History_Results'!CI216)</f>
        <v>0</v>
      </c>
      <c r="AT216" s="2">
        <f>INDEX('2011'!$C$44:$C$140,'16 Year_History_Results'!CJ216)</f>
        <v>0</v>
      </c>
      <c r="AU216" s="2">
        <f>INDEX('2012'!$C$44:$C$140,'16 Year_History_Results'!CK216)</f>
        <v>10</v>
      </c>
      <c r="AV216" s="2">
        <f>INDEX('2013'!$C$44:$C$140,'16 Year_History_Results'!CL216)</f>
        <v>10</v>
      </c>
      <c r="AW216" s="2">
        <f>INDEX('2014'!$C$52:$C$180,'16 Year_History_Results'!CM216)</f>
        <v>0</v>
      </c>
      <c r="AX216" s="2">
        <f>INDEX('2015'!$E$52:$E$308,'16 Year_History_Results'!CN216)</f>
        <v>0</v>
      </c>
      <c r="AY216" s="147">
        <f>INDEX('2016'!$E$52:$E$308,'16 Year_History_Results'!CO216)</f>
        <v>0</v>
      </c>
      <c r="AZ216" s="2"/>
      <c r="BA216" s="2"/>
      <c r="BB216">
        <f t="shared" si="139"/>
        <v>1741</v>
      </c>
      <c r="BC216" s="110"/>
      <c r="BD216" s="2"/>
      <c r="BE216" s="146">
        <f>INDEX('2001'!$B$44:$B$140,'16 Year_History_Results'!BZ216)</f>
        <v>0</v>
      </c>
      <c r="BF216" s="2">
        <f>INDEX('2002'!$B$44:$B$140,'16 Year_History_Results'!CA216)</f>
        <v>0</v>
      </c>
      <c r="BG216" s="2">
        <f>INDEX('2003'!$B$44:$B$140,'16 Year_History_Results'!CB216)</f>
        <v>0</v>
      </c>
      <c r="BH216" s="2">
        <f>INDEX('2004'!$B$44:$B$140,'16 Year_History_Results'!CC216)</f>
        <v>0</v>
      </c>
      <c r="BI216" s="2">
        <f>INDEX('2005'!$B$44:$B$140,'16 Year_History_Results'!CD216)</f>
        <v>0</v>
      </c>
      <c r="BJ216" s="2">
        <f>INDEX('2006'!$B$44:$B$140,'16 Year_History_Results'!CE216)</f>
        <v>0</v>
      </c>
      <c r="BK216" s="2">
        <f>INDEX('2007'!$B$44:$B$140,'16 Year_History_Results'!CF216)</f>
        <v>0</v>
      </c>
      <c r="BL216" s="2">
        <f>INDEX('2008'!$B$44:$B$140,'16 Year_History_Results'!CG216)</f>
        <v>0</v>
      </c>
      <c r="BM216" s="2">
        <f>INDEX('2009'!$B$44:$B$140,'16 Year_History_Results'!CH216)</f>
        <v>0</v>
      </c>
      <c r="BN216" s="2">
        <f>INDEX('2010'!$B$44:$B$140,'16 Year_History_Results'!CI216)</f>
        <v>0</v>
      </c>
      <c r="BO216" s="2">
        <f>INDEX('2011'!$B$44:$B$140,'16 Year_History_Results'!CJ216)</f>
        <v>0</v>
      </c>
      <c r="BP216" s="2">
        <f>INDEX('2012'!$B$44:$B$140,'16 Year_History_Results'!CK216)</f>
        <v>6</v>
      </c>
      <c r="BQ216" s="2">
        <f>INDEX('2013'!$B$44:$B$140,'16 Year_History_Results'!CL216)</f>
        <v>4</v>
      </c>
      <c r="BR216" s="2">
        <f>INDEX('2014'!$B$52:$B$180,'16 Year_History_Results'!CM216)</f>
        <v>0</v>
      </c>
      <c r="BS216" s="147">
        <f>INDEX('2015'!$B$52:$B$308,'16 Year_History_Results'!CN216)</f>
        <v>6</v>
      </c>
      <c r="BT216" s="147">
        <f>INDEX('2016'!$B$52:$B$308,'16 Year_History_Results'!CO216)</f>
        <v>0</v>
      </c>
      <c r="BW216">
        <f t="shared" si="140"/>
        <v>1741</v>
      </c>
      <c r="BX216" s="110"/>
      <c r="BY216" s="2"/>
      <c r="BZ216" s="146">
        <f>IF(ISNA(MATCH($BW216,'2001'!$A$44:$A$139,0)),97,MATCH($BW216,'2001'!$A$44:$A$139,0))</f>
        <v>97</v>
      </c>
      <c r="CA216" s="2">
        <f>IF(ISNA(MATCH($BW216,'2002'!$A$44:$A$139,0)),97,MATCH($BW216,'2002'!$A$44:$A$139,0))</f>
        <v>97</v>
      </c>
      <c r="CB216" s="2">
        <f>IF(ISNA(MATCH($BW216,'2003'!$A$44:$A$139,0)),97,MATCH($BW216,'2003'!$A$44:$A$139,0))</f>
        <v>97</v>
      </c>
      <c r="CC216" s="2">
        <f>IF(ISNA(MATCH($BW216,'2004'!$A$44:$A$139,0)),97,MATCH($BW216,'2004'!$A$44:$A$139,0))</f>
        <v>97</v>
      </c>
      <c r="CD216" s="2">
        <f>IF(ISNA(MATCH($BW216,'2005'!$A$44:$A$139,0)),97,MATCH($BW216,'2005'!$A$44:$A$139,0))</f>
        <v>97</v>
      </c>
      <c r="CE216" s="2">
        <f>IF(ISNA(MATCH($BW216,'2006'!$A$44:$A$139,0)),97,MATCH($BW216,'2006'!$A$44:$A$139,0))</f>
        <v>97</v>
      </c>
      <c r="CF216" s="2">
        <f>IF(ISNA(MATCH($BW216,'2007'!$A$44:$A$139,0)),97,MATCH($BW216,'2007'!$A$44:$A$139,0))</f>
        <v>97</v>
      </c>
      <c r="CG216" s="2">
        <f>IF(ISNA(MATCH($BW216,'2008'!$A$44:$A$139,0)),97,MATCH($BW216,'2008'!$A$44:$A$139,0))</f>
        <v>97</v>
      </c>
      <c r="CH216" s="2">
        <f>IF(ISNA(MATCH($BW216,'2009'!$A$44:$A$139,0)),97,MATCH($BW216,'2009'!$A$44:$A$139,0))</f>
        <v>97</v>
      </c>
      <c r="CI216" s="2">
        <f>IF(ISNA(MATCH($BW216,'2010'!$A$44:$A$139,0)),97,MATCH($BW216,'2010'!$A$44:$A$139,0))</f>
        <v>97</v>
      </c>
      <c r="CJ216" s="2">
        <f>IF(ISNA(MATCH($BW216,'2011'!$A$44:$A$139,0)),97,MATCH($BW216,'2011'!$A$44:$A$139,0))</f>
        <v>97</v>
      </c>
      <c r="CK216" s="2">
        <f>IF(ISNA(MATCH($BW216,'2012'!$A$44:$A$139,0)),97,MATCH($BW216,'2012'!$A$44:$A$139,0))</f>
        <v>65</v>
      </c>
      <c r="CL216" s="2">
        <f>IF(ISNA(MATCH($BW216,'2013'!$A$44:$A$139,0)),97,MATCH($BW216,'2013'!$A$44:$A$139,0))</f>
        <v>57</v>
      </c>
      <c r="CM216" s="2">
        <f>IF(ISNA(MATCH($BW216,'2014'!$A$52:$A$179,0)),129,MATCH($BW216,'2014'!$A$52:$A$179,0))</f>
        <v>129</v>
      </c>
      <c r="CN216" s="147">
        <f>IF(ISNA(MATCH($BW216,'2015'!$A$52:$A$307,0)),257,MATCH($BW216,'2015'!$A$52:$A$307,0))</f>
        <v>126</v>
      </c>
      <c r="CO216" s="147">
        <f>IF(ISNA(MATCH($BW216,'2016'!$A$52:$A$307,0)),257,MATCH($BW216,'2016'!$A$52:$A$307,0))</f>
        <v>257</v>
      </c>
      <c r="CQ216">
        <f t="shared" si="141"/>
        <v>1741</v>
      </c>
      <c r="CR216" s="281"/>
      <c r="CS216" s="279"/>
      <c r="CT216" s="278">
        <f t="shared" si="142"/>
        <v>0</v>
      </c>
      <c r="CU216" s="279">
        <f t="shared" si="128"/>
        <v>0</v>
      </c>
      <c r="CV216" s="279">
        <f t="shared" si="129"/>
        <v>0</v>
      </c>
      <c r="CW216" s="279">
        <f t="shared" si="130"/>
        <v>0</v>
      </c>
      <c r="CX216" s="279">
        <f t="shared" si="131"/>
        <v>0</v>
      </c>
      <c r="CY216" s="279">
        <f t="shared" si="132"/>
        <v>0</v>
      </c>
      <c r="CZ216" s="279">
        <f t="shared" si="133"/>
        <v>0</v>
      </c>
      <c r="DA216" s="279">
        <f t="shared" si="134"/>
        <v>0</v>
      </c>
      <c r="DB216" s="279">
        <f t="shared" si="135"/>
        <v>0</v>
      </c>
      <c r="DC216" s="279">
        <f t="shared" si="143"/>
        <v>0</v>
      </c>
      <c r="DD216" s="279">
        <f t="shared" si="144"/>
        <v>0</v>
      </c>
      <c r="DE216" s="279">
        <f t="shared" si="145"/>
        <v>16</v>
      </c>
      <c r="DF216" s="279">
        <f t="shared" si="146"/>
        <v>24.665599999999998</v>
      </c>
      <c r="DG216" s="279">
        <f t="shared" si="147"/>
        <v>16.44208896</v>
      </c>
      <c r="DH216" s="280">
        <f t="shared" si="164"/>
        <v>16.960296500736</v>
      </c>
      <c r="DI216" s="280">
        <f t="shared" si="165"/>
        <v>11.305733647390618</v>
      </c>
      <c r="DJ216" s="154">
        <f t="shared" si="136"/>
        <v>135</v>
      </c>
      <c r="DK216" s="279">
        <f t="shared" si="148"/>
        <v>1741</v>
      </c>
      <c r="DL216" s="97"/>
      <c r="DM216" s="154"/>
      <c r="DN216" s="267">
        <f t="shared" si="149"/>
        <v>0</v>
      </c>
      <c r="DO216" s="154">
        <f t="shared" si="150"/>
        <v>0</v>
      </c>
      <c r="DP216" s="154">
        <f t="shared" si="151"/>
        <v>0</v>
      </c>
      <c r="DQ216" s="154">
        <f t="shared" si="152"/>
        <v>0</v>
      </c>
      <c r="DR216" s="154">
        <f t="shared" si="153"/>
        <v>0</v>
      </c>
      <c r="DS216" s="154">
        <f t="shared" si="154"/>
        <v>0</v>
      </c>
      <c r="DT216" s="154">
        <f t="shared" si="155"/>
        <v>0</v>
      </c>
      <c r="DU216" s="154">
        <f t="shared" si="156"/>
        <v>0</v>
      </c>
      <c r="DV216" s="154">
        <f t="shared" si="157"/>
        <v>0</v>
      </c>
      <c r="DW216" s="154">
        <f t="shared" si="158"/>
        <v>0</v>
      </c>
      <c r="DX216" s="154">
        <f t="shared" si="159"/>
        <v>0</v>
      </c>
      <c r="DY216" s="154">
        <f t="shared" si="160"/>
        <v>16</v>
      </c>
      <c r="DZ216" s="154">
        <f t="shared" si="161"/>
        <v>30</v>
      </c>
      <c r="EA216" s="154">
        <f t="shared" si="162"/>
        <v>30</v>
      </c>
      <c r="EB216" s="264">
        <f t="shared" si="166"/>
        <v>36</v>
      </c>
      <c r="EC216" s="264">
        <f t="shared" si="167"/>
        <v>36</v>
      </c>
      <c r="ED216" s="154">
        <f t="shared" si="137"/>
        <v>214</v>
      </c>
    </row>
    <row r="217" spans="2:134" ht="13" thickBot="1" x14ac:dyDescent="0.3">
      <c r="B217" s="131">
        <v>103</v>
      </c>
      <c r="C217" s="50">
        <f t="shared" si="126"/>
        <v>4</v>
      </c>
      <c r="D217" s="50">
        <f t="shared" si="138"/>
        <v>4</v>
      </c>
      <c r="E217" s="97"/>
      <c r="F217" s="2">
        <f t="shared" si="163"/>
        <v>212</v>
      </c>
      <c r="G217" s="207">
        <v>1540</v>
      </c>
      <c r="H217" s="98">
        <f>15- COUNTIF(L217:AC217,"#N/A")</f>
        <v>1</v>
      </c>
      <c r="I217" s="131">
        <f>SUM(AH217:AY217)+SUM(BE217:BT217)</f>
        <v>16</v>
      </c>
      <c r="J217" s="398">
        <f>DI217</f>
        <v>11.184711182217482</v>
      </c>
      <c r="K217" s="456" t="str">
        <f>IF(ISNUMBER(MATCH(G217,'[4]OPR data'!$A$3:$A$2900,0)),"Y","N")</f>
        <v>Y</v>
      </c>
      <c r="L217" s="110"/>
      <c r="M217" s="233"/>
      <c r="N217" s="469" t="e">
        <f>(INDEX(Finish_table!R$4:R$83,MATCH('16 Year_History_Results'!$G217,Finish_table!S$4:S$83,0),1))</f>
        <v>#N/A</v>
      </c>
      <c r="O217" s="233" t="e">
        <f>(INDEX(Finish_table!Z$4:Z$99,MATCH('16 Year_History_Results'!$G217,Finish_table!AA$4:AA$99,0),1))</f>
        <v>#N/A</v>
      </c>
      <c r="P217" s="233" t="e">
        <f>(INDEX(Finish_table!AI$4:AI$99,MATCH('16 Year_History_Results'!$G217,Finish_table!AJ$4:AJ$99,0),1))</f>
        <v>#N/A</v>
      </c>
      <c r="Q217" s="233" t="e">
        <f>(INDEX(Finish_table!AR$4:AR$99,MATCH('16 Year_History_Results'!$G217,Finish_table!AS$4:AS$99,0),1))</f>
        <v>#N/A</v>
      </c>
      <c r="R217" s="233" t="e">
        <f>(INDEX(Finish_table!BA$4:BA$99,MATCH('16 Year_History_Results'!$G217,Finish_table!BB$4:BB$99,0),1))</f>
        <v>#N/A</v>
      </c>
      <c r="S217" s="233" t="e">
        <f>(INDEX(Finish_table!BJ$4:BJ$99,MATCH('16 Year_History_Results'!$G217,Finish_table!BK$4:BK$99,0),1))</f>
        <v>#N/A</v>
      </c>
      <c r="T217" s="233" t="e">
        <f>(INDEX(Finish_table!BS$4:BS$99,MATCH('16 Year_History_Results'!$G217,Finish_table!BT$4:BT$99,0),1))</f>
        <v>#N/A</v>
      </c>
      <c r="U217" s="233" t="e">
        <f>(INDEX(Finish_table!CB$4:CB$99,MATCH('16 Year_History_Results'!$G217,Finish_table!CC$4:CC$99,0),1))</f>
        <v>#N/A</v>
      </c>
      <c r="V217" s="233" t="e">
        <f>(INDEX(Finish_table!CK$4:CK$99,MATCH('16 Year_History_Results'!$G217,Finish_table!CL$4:CL$99,0),1))</f>
        <v>#N/A</v>
      </c>
      <c r="W217" s="233" t="e">
        <f>(INDEX(Finish_table!CT$4:CT$99,MATCH('16 Year_History_Results'!$G217,Finish_table!CU$4:CU$99,0),1))</f>
        <v>#N/A</v>
      </c>
      <c r="X217" s="233" t="e">
        <f>(INDEX(Finish_table!DC$4:DC$99,MATCH('16 Year_History_Results'!$G217,Finish_table!DD$4:DD$99,0),1))</f>
        <v>#N/A</v>
      </c>
      <c r="Y217" s="233" t="str">
        <f>(INDEX(Finish_table!DL$4:DL$99,MATCH('16 Year_History_Results'!$G217,Finish_table!DM$4:DM$99,0),1))</f>
        <v>QF</v>
      </c>
      <c r="Z217" s="233" t="e">
        <f>(INDEX(Finish_table!DU$4:DU$99,MATCH('16 Year_History_Results'!$G217,Finish_table!DV$4:DV$99,0),1))</f>
        <v>#N/A</v>
      </c>
      <c r="AA217" s="233" t="e">
        <f>(INDEX(Finish_table!ED$4:ED$140,MATCH('16 Year_History_Results'!$G217,Finish_table!EE$4:EE$140,0),1))</f>
        <v>#N/A</v>
      </c>
      <c r="AB217" s="233" t="e">
        <f>(INDEX(Finish_table!EM$4:EM$224,MATCH('16 Year_History_Results'!$G217,Finish_table!EN$4:EN$224,0),1))</f>
        <v>#N/A</v>
      </c>
      <c r="AC217" s="253" t="str">
        <f>(INDEX(Finish_table!EW$4:EW$224,MATCH('16 Year_History_Results'!$G217,Finish_table!EX$4:EX$224,0),1))</f>
        <v>QF</v>
      </c>
      <c r="AD217" s="2"/>
      <c r="AE217" s="97"/>
      <c r="AG217">
        <f t="shared" si="127"/>
        <v>1540</v>
      </c>
      <c r="AH217" s="110"/>
      <c r="AI217" s="2"/>
      <c r="AJ217" s="146">
        <f>INDEX('2001'!$C$44:$C$140,'16 Year_History_Results'!BZ217)</f>
        <v>0</v>
      </c>
      <c r="AK217" s="2">
        <f>INDEX('2002'!$C$44:$C$140,'16 Year_History_Results'!CA217)</f>
        <v>0</v>
      </c>
      <c r="AL217" s="2">
        <f>INDEX('2003'!$C$44:$C$140,'16 Year_History_Results'!CB217)</f>
        <v>0</v>
      </c>
      <c r="AM217" s="2">
        <f>INDEX('2004'!$C$44:$C$140,'16 Year_History_Results'!CC217)</f>
        <v>0</v>
      </c>
      <c r="AN217" s="2">
        <f>INDEX('2005'!$C$44:$C$140,'16 Year_History_Results'!CD217)</f>
        <v>0</v>
      </c>
      <c r="AO217" s="2">
        <f>INDEX('2006'!$C$44:$C$140,'16 Year_History_Results'!CE217)</f>
        <v>0</v>
      </c>
      <c r="AP217" s="2">
        <f>INDEX('2007'!$C$44:$C$140,'16 Year_History_Results'!CF217)</f>
        <v>0</v>
      </c>
      <c r="AQ217" s="2">
        <f>INDEX('2008'!$C$44:$C$140,'16 Year_History_Results'!CG217)</f>
        <v>0</v>
      </c>
      <c r="AR217" s="2">
        <f>INDEX('2009'!$C$44:$C$140,'16 Year_History_Results'!CH217)</f>
        <v>0</v>
      </c>
      <c r="AS217" s="2">
        <f>INDEX('2010'!$C$44:$C$140,'16 Year_History_Results'!CI217)</f>
        <v>0</v>
      </c>
      <c r="AT217" s="2">
        <f>INDEX('2011'!$C$44:$C$140,'16 Year_History_Results'!CJ217)</f>
        <v>0</v>
      </c>
      <c r="AU217" s="2">
        <f>INDEX('2012'!$C$44:$C$140,'16 Year_History_Results'!CK217)</f>
        <v>0</v>
      </c>
      <c r="AV217" s="2">
        <f>INDEX('2013'!$C$44:$C$140,'16 Year_History_Results'!CL217)</f>
        <v>0</v>
      </c>
      <c r="AW217" s="2">
        <f>INDEX('2014'!$C$52:$C$180,'16 Year_History_Results'!CM217)</f>
        <v>0</v>
      </c>
      <c r="AX217" s="2">
        <f>INDEX('2015'!$E$52:$E$308,'16 Year_History_Results'!CN217)</f>
        <v>0</v>
      </c>
      <c r="AY217" s="147">
        <f>INDEX('2016'!$E$52:$E$308,'16 Year_History_Results'!CO217)</f>
        <v>0</v>
      </c>
      <c r="AZ217" s="2"/>
      <c r="BA217" s="2"/>
      <c r="BB217">
        <f t="shared" si="139"/>
        <v>1540</v>
      </c>
      <c r="BC217" s="110"/>
      <c r="BD217" s="2"/>
      <c r="BE217" s="146">
        <f>INDEX('2001'!$B$44:$B$140,'16 Year_History_Results'!BZ217)</f>
        <v>0</v>
      </c>
      <c r="BF217" s="2">
        <f>INDEX('2002'!$B$44:$B$140,'16 Year_History_Results'!CA217)</f>
        <v>0</v>
      </c>
      <c r="BG217" s="2">
        <f>INDEX('2003'!$B$44:$B$140,'16 Year_History_Results'!CB217)</f>
        <v>0</v>
      </c>
      <c r="BH217" s="2">
        <f>INDEX('2004'!$B$44:$B$140,'16 Year_History_Results'!CC217)</f>
        <v>0</v>
      </c>
      <c r="BI217" s="2">
        <f>INDEX('2005'!$B$44:$B$140,'16 Year_History_Results'!CD217)</f>
        <v>0</v>
      </c>
      <c r="BJ217" s="2">
        <f>INDEX('2006'!$B$44:$B$140,'16 Year_History_Results'!CE217)</f>
        <v>0</v>
      </c>
      <c r="BK217" s="2">
        <f>INDEX('2007'!$B$44:$B$140,'16 Year_History_Results'!CF217)</f>
        <v>0</v>
      </c>
      <c r="BL217" s="2">
        <f>INDEX('2008'!$B$44:$B$140,'16 Year_History_Results'!CG217)</f>
        <v>0</v>
      </c>
      <c r="BM217" s="2">
        <f>INDEX('2009'!$B$44:$B$140,'16 Year_History_Results'!CH217)</f>
        <v>0</v>
      </c>
      <c r="BN217" s="2">
        <f>INDEX('2010'!$B$44:$B$140,'16 Year_History_Results'!CI217)</f>
        <v>0</v>
      </c>
      <c r="BO217" s="2">
        <f>INDEX('2011'!$B$44:$B$140,'16 Year_History_Results'!CJ217)</f>
        <v>0</v>
      </c>
      <c r="BP217" s="2">
        <f>INDEX('2012'!$B$44:$B$140,'16 Year_History_Results'!CK217)</f>
        <v>6</v>
      </c>
      <c r="BQ217" s="2">
        <f>INDEX('2013'!$B$44:$B$140,'16 Year_History_Results'!CL217)</f>
        <v>0</v>
      </c>
      <c r="BR217" s="2">
        <f>INDEX('2014'!$B$52:$B$180,'16 Year_History_Results'!CM217)</f>
        <v>0</v>
      </c>
      <c r="BS217" s="147">
        <f>INDEX('2015'!$B$52:$B$308,'16 Year_History_Results'!CN217)</f>
        <v>0</v>
      </c>
      <c r="BT217" s="147">
        <f>INDEX('2016'!$B$52:$B$308,'16 Year_History_Results'!CO217)</f>
        <v>10</v>
      </c>
      <c r="BW217">
        <f t="shared" si="140"/>
        <v>1540</v>
      </c>
      <c r="BX217" s="110"/>
      <c r="BY217" s="2"/>
      <c r="BZ217" s="146">
        <f>IF(ISNA(MATCH($BW217,'2001'!$A$44:$A$139,0)),97,MATCH($BW217,'2001'!$A$44:$A$139,0))</f>
        <v>97</v>
      </c>
      <c r="CA217" s="2">
        <f>IF(ISNA(MATCH($BW217,'2002'!$A$44:$A$139,0)),97,MATCH($BW217,'2002'!$A$44:$A$139,0))</f>
        <v>97</v>
      </c>
      <c r="CB217" s="2">
        <f>IF(ISNA(MATCH($BW217,'2003'!$A$44:$A$139,0)),97,MATCH($BW217,'2003'!$A$44:$A$139,0))</f>
        <v>97</v>
      </c>
      <c r="CC217" s="2">
        <f>IF(ISNA(MATCH($BW217,'2004'!$A$44:$A$139,0)),97,MATCH($BW217,'2004'!$A$44:$A$139,0))</f>
        <v>97</v>
      </c>
      <c r="CD217" s="2">
        <f>IF(ISNA(MATCH($BW217,'2005'!$A$44:$A$139,0)),97,MATCH($BW217,'2005'!$A$44:$A$139,0))</f>
        <v>97</v>
      </c>
      <c r="CE217" s="2">
        <f>IF(ISNA(MATCH($BW217,'2006'!$A$44:$A$139,0)),97,MATCH($BW217,'2006'!$A$44:$A$139,0))</f>
        <v>97</v>
      </c>
      <c r="CF217" s="2">
        <f>IF(ISNA(MATCH($BW217,'2007'!$A$44:$A$139,0)),97,MATCH($BW217,'2007'!$A$44:$A$139,0))</f>
        <v>97</v>
      </c>
      <c r="CG217" s="2">
        <f>IF(ISNA(MATCH($BW217,'2008'!$A$44:$A$139,0)),97,MATCH($BW217,'2008'!$A$44:$A$139,0))</f>
        <v>97</v>
      </c>
      <c r="CH217" s="2">
        <f>IF(ISNA(MATCH($BW217,'2009'!$A$44:$A$139,0)),97,MATCH($BW217,'2009'!$A$44:$A$139,0))</f>
        <v>97</v>
      </c>
      <c r="CI217" s="2">
        <f>IF(ISNA(MATCH($BW217,'2010'!$A$44:$A$139,0)),97,MATCH($BW217,'2010'!$A$44:$A$139,0))</f>
        <v>97</v>
      </c>
      <c r="CJ217" s="2">
        <f>IF(ISNA(MATCH($BW217,'2011'!$A$44:$A$139,0)),97,MATCH($BW217,'2011'!$A$44:$A$139,0))</f>
        <v>97</v>
      </c>
      <c r="CK217" s="2">
        <f>IF(ISNA(MATCH($BW217,'2012'!$A$44:$A$139,0)),97,MATCH($BW217,'2012'!$A$44:$A$139,0))</f>
        <v>55</v>
      </c>
      <c r="CL217" s="2">
        <f>IF(ISNA(MATCH($BW217,'2013'!$A$44:$A$139,0)),97,MATCH($BW217,'2013'!$A$44:$A$139,0))</f>
        <v>97</v>
      </c>
      <c r="CM217" s="2">
        <f>IF(ISNA(MATCH($BW217,'2014'!$A$52:$A$179,0)),129,MATCH($BW217,'2014'!$A$52:$A$179,0))</f>
        <v>129</v>
      </c>
      <c r="CN217" s="147">
        <f>IF(ISNA(MATCH($BW217,'2015'!$A$52:$A$307,0)),257,MATCH($BW217,'2015'!$A$52:$A$307,0))</f>
        <v>257</v>
      </c>
      <c r="CO217" s="147">
        <f>IF(ISNA(MATCH($BW217,'2016'!$A$52:$A$307,0)),257,MATCH($BW217,'2016'!$A$52:$A$307,0))</f>
        <v>111</v>
      </c>
      <c r="CQ217">
        <f t="shared" si="141"/>
        <v>1540</v>
      </c>
      <c r="CR217" s="281"/>
      <c r="CS217" s="279"/>
      <c r="CT217" s="278">
        <f t="shared" si="142"/>
        <v>0</v>
      </c>
      <c r="CU217" s="279">
        <f t="shared" si="128"/>
        <v>0</v>
      </c>
      <c r="CV217" s="279">
        <f t="shared" si="129"/>
        <v>0</v>
      </c>
      <c r="CW217" s="279">
        <f t="shared" si="130"/>
        <v>0</v>
      </c>
      <c r="CX217" s="279">
        <f t="shared" si="131"/>
        <v>0</v>
      </c>
      <c r="CY217" s="279">
        <f t="shared" si="132"/>
        <v>0</v>
      </c>
      <c r="CZ217" s="279">
        <f t="shared" si="133"/>
        <v>0</v>
      </c>
      <c r="DA217" s="279">
        <f t="shared" si="134"/>
        <v>0</v>
      </c>
      <c r="DB217" s="279">
        <f t="shared" si="135"/>
        <v>0</v>
      </c>
      <c r="DC217" s="279">
        <f t="shared" si="143"/>
        <v>0</v>
      </c>
      <c r="DD217" s="279">
        <f t="shared" si="144"/>
        <v>0</v>
      </c>
      <c r="DE217" s="279">
        <f t="shared" si="145"/>
        <v>6</v>
      </c>
      <c r="DF217" s="279">
        <f t="shared" si="146"/>
        <v>3.9996</v>
      </c>
      <c r="DG217" s="279">
        <f t="shared" si="147"/>
        <v>2.6661333599999999</v>
      </c>
      <c r="DH217" s="280">
        <f t="shared" si="164"/>
        <v>1.7772444977759998</v>
      </c>
      <c r="DI217" s="280">
        <f t="shared" si="165"/>
        <v>11.184711182217482</v>
      </c>
      <c r="DJ217" s="154">
        <f t="shared" si="136"/>
        <v>330</v>
      </c>
      <c r="DK217" s="279">
        <f t="shared" si="148"/>
        <v>1540</v>
      </c>
      <c r="DL217" s="97"/>
      <c r="DM217" s="154"/>
      <c r="DN217" s="267">
        <f t="shared" si="149"/>
        <v>0</v>
      </c>
      <c r="DO217" s="154">
        <f t="shared" si="150"/>
        <v>0</v>
      </c>
      <c r="DP217" s="154">
        <f t="shared" si="151"/>
        <v>0</v>
      </c>
      <c r="DQ217" s="154">
        <f t="shared" si="152"/>
        <v>0</v>
      </c>
      <c r="DR217" s="154">
        <f t="shared" si="153"/>
        <v>0</v>
      </c>
      <c r="DS217" s="154">
        <f t="shared" si="154"/>
        <v>0</v>
      </c>
      <c r="DT217" s="154">
        <f t="shared" si="155"/>
        <v>0</v>
      </c>
      <c r="DU217" s="154">
        <f t="shared" si="156"/>
        <v>0</v>
      </c>
      <c r="DV217" s="154">
        <f t="shared" si="157"/>
        <v>0</v>
      </c>
      <c r="DW217" s="154">
        <f t="shared" si="158"/>
        <v>0</v>
      </c>
      <c r="DX217" s="154">
        <f t="shared" si="159"/>
        <v>0</v>
      </c>
      <c r="DY217" s="154">
        <f t="shared" si="160"/>
        <v>6</v>
      </c>
      <c r="DZ217" s="154">
        <f t="shared" si="161"/>
        <v>6</v>
      </c>
      <c r="EA217" s="154">
        <f t="shared" si="162"/>
        <v>6</v>
      </c>
      <c r="EB217" s="264">
        <f t="shared" si="166"/>
        <v>6</v>
      </c>
      <c r="EC217" s="264">
        <f t="shared" si="167"/>
        <v>16</v>
      </c>
      <c r="ED217" s="154">
        <f t="shared" si="137"/>
        <v>486</v>
      </c>
    </row>
    <row r="218" spans="2:134" ht="13" thickBot="1" x14ac:dyDescent="0.3">
      <c r="B218" s="131">
        <v>107</v>
      </c>
      <c r="C218" s="50">
        <f t="shared" si="126"/>
        <v>1</v>
      </c>
      <c r="D218" s="50">
        <f t="shared" si="138"/>
        <v>0</v>
      </c>
      <c r="E218" s="97"/>
      <c r="F218" s="2">
        <f t="shared" si="163"/>
        <v>213</v>
      </c>
      <c r="G218" s="494">
        <v>1675</v>
      </c>
      <c r="H218" s="98">
        <f>15- COUNTIF(L218:AC218,"#N/A")</f>
        <v>1</v>
      </c>
      <c r="I218" s="131">
        <f>SUM(AH218:AY218)+SUM(BE218:BT218)</f>
        <v>19</v>
      </c>
      <c r="J218" s="398">
        <f>DI218</f>
        <v>11.18459271109926</v>
      </c>
      <c r="K218" s="456" t="str">
        <f>IF(ISNUMBER(MATCH(G218,'[4]OPR data'!$A$3:$A$2900,0)),"Y","N")</f>
        <v>Y</v>
      </c>
      <c r="L218" s="110"/>
      <c r="M218" s="233"/>
      <c r="N218" s="469" t="e">
        <f>(INDEX(Finish_table!R$4:R$83,MATCH('16 Year_History_Results'!$G218,Finish_table!S$4:S$83,0),1))</f>
        <v>#N/A</v>
      </c>
      <c r="O218" s="233" t="e">
        <f>(INDEX(Finish_table!Z$4:Z$99,MATCH('16 Year_History_Results'!$G218,Finish_table!AA$4:AA$99,0),1))</f>
        <v>#N/A</v>
      </c>
      <c r="P218" s="233" t="e">
        <f>(INDEX(Finish_table!AI$4:AI$99,MATCH('16 Year_History_Results'!$G218,Finish_table!AJ$4:AJ$99,0),1))</f>
        <v>#N/A</v>
      </c>
      <c r="Q218" s="233" t="e">
        <f>(INDEX(Finish_table!AR$4:AR$99,MATCH('16 Year_History_Results'!$G218,Finish_table!AS$4:AS$99,0),1))</f>
        <v>#N/A</v>
      </c>
      <c r="R218" s="233" t="e">
        <f>(INDEX(Finish_table!BA$4:BA$99,MATCH('16 Year_History_Results'!$G218,Finish_table!BB$4:BB$99,0),1))</f>
        <v>#N/A</v>
      </c>
      <c r="S218" s="233" t="e">
        <f>(INDEX(Finish_table!BJ$4:BJ$99,MATCH('16 Year_History_Results'!$G218,Finish_table!BK$4:BK$99,0),1))</f>
        <v>#N/A</v>
      </c>
      <c r="T218" s="233" t="e">
        <f>(INDEX(Finish_table!BS$4:BS$99,MATCH('16 Year_History_Results'!$G218,Finish_table!BT$4:BT$99,0),1))</f>
        <v>#N/A</v>
      </c>
      <c r="U218" s="233" t="e">
        <f>(INDEX(Finish_table!CB$4:CB$99,MATCH('16 Year_History_Results'!$G218,Finish_table!CC$4:CC$99,0),1))</f>
        <v>#N/A</v>
      </c>
      <c r="V218" s="233" t="e">
        <f>(INDEX(Finish_table!CK$4:CK$99,MATCH('16 Year_History_Results'!$G218,Finish_table!CL$4:CL$99,0),1))</f>
        <v>#N/A</v>
      </c>
      <c r="W218" s="233" t="e">
        <f>(INDEX(Finish_table!CT$4:CT$99,MATCH('16 Year_History_Results'!$G218,Finish_table!CU$4:CU$99,0),1))</f>
        <v>#N/A</v>
      </c>
      <c r="X218" s="233" t="str">
        <f>(INDEX(Finish_table!DC$4:DC$99,MATCH('16 Year_History_Results'!$G218,Finish_table!DD$4:DD$99,0),1))</f>
        <v>QF</v>
      </c>
      <c r="Y218" s="233" t="e">
        <f>(INDEX(Finish_table!DL$4:DL$99,MATCH('16 Year_History_Results'!$G218,Finish_table!DM$4:DM$99,0),1))</f>
        <v>#N/A</v>
      </c>
      <c r="Z218" s="233" t="e">
        <f>(INDEX(Finish_table!DU$4:DU$99,MATCH('16 Year_History_Results'!$G218,Finish_table!DV$4:DV$99,0),1))</f>
        <v>#N/A</v>
      </c>
      <c r="AA218" s="233" t="e">
        <f>(INDEX(Finish_table!ED$4:ED$140,MATCH('16 Year_History_Results'!$G218,Finish_table!EE$4:EE$140,0),1))</f>
        <v>#N/A</v>
      </c>
      <c r="AB218" s="233" t="e">
        <f>(INDEX(Finish_table!EM$4:EM$224,MATCH('16 Year_History_Results'!$G218,Finish_table!EN$4:EN$224,0),1))</f>
        <v>#N/A</v>
      </c>
      <c r="AC218" s="253" t="str">
        <f>(INDEX(Finish_table!EW$4:EW$224,MATCH('16 Year_History_Results'!$G218,Finish_table!EX$4:EX$224,0),1))</f>
        <v>QF</v>
      </c>
      <c r="AD218" s="2"/>
      <c r="AE218" s="97"/>
      <c r="AG218">
        <f t="shared" si="127"/>
        <v>1675</v>
      </c>
      <c r="AH218" s="110"/>
      <c r="AI218" s="2"/>
      <c r="AJ218" s="146">
        <f>INDEX('2001'!$C$44:$C$140,'16 Year_History_Results'!BZ218)</f>
        <v>0</v>
      </c>
      <c r="AK218" s="2">
        <f>INDEX('2002'!$C$44:$C$140,'16 Year_History_Results'!CA218)</f>
        <v>0</v>
      </c>
      <c r="AL218" s="2">
        <f>INDEX('2003'!$C$44:$C$140,'16 Year_History_Results'!CB218)</f>
        <v>0</v>
      </c>
      <c r="AM218" s="2">
        <f>INDEX('2004'!$C$44:$C$140,'16 Year_History_Results'!CC218)</f>
        <v>0</v>
      </c>
      <c r="AN218" s="2">
        <f>INDEX('2005'!$C$44:$C$140,'16 Year_History_Results'!CD218)</f>
        <v>0</v>
      </c>
      <c r="AO218" s="2">
        <f>INDEX('2006'!$C$44:$C$140,'16 Year_History_Results'!CE218)</f>
        <v>0</v>
      </c>
      <c r="AP218" s="2">
        <f>INDEX('2007'!$C$44:$C$140,'16 Year_History_Results'!CF218)</f>
        <v>0</v>
      </c>
      <c r="AQ218" s="2">
        <f>INDEX('2008'!$C$44:$C$140,'16 Year_History_Results'!CG218)</f>
        <v>0</v>
      </c>
      <c r="AR218" s="2">
        <f>INDEX('2009'!$C$44:$C$140,'16 Year_History_Results'!CH218)</f>
        <v>0</v>
      </c>
      <c r="AS218" s="2">
        <f>INDEX('2010'!$C$44:$C$140,'16 Year_History_Results'!CI218)</f>
        <v>0</v>
      </c>
      <c r="AT218" s="2">
        <f>INDEX('2011'!$C$44:$C$140,'16 Year_History_Results'!CJ218)</f>
        <v>0</v>
      </c>
      <c r="AU218" s="2">
        <f>INDEX('2012'!$C$44:$C$140,'16 Year_History_Results'!CK218)</f>
        <v>0</v>
      </c>
      <c r="AV218" s="2">
        <f>INDEX('2013'!$C$44:$C$140,'16 Year_History_Results'!CL218)</f>
        <v>0</v>
      </c>
      <c r="AW218" s="2">
        <f>INDEX('2014'!$C$52:$C$180,'16 Year_History_Results'!CM218)</f>
        <v>0</v>
      </c>
      <c r="AX218" s="2">
        <f>INDEX('2015'!$E$52:$E$308,'16 Year_History_Results'!CN218)</f>
        <v>0</v>
      </c>
      <c r="AY218" s="147">
        <f>INDEX('2016'!$E$52:$E$308,'16 Year_History_Results'!CO218)</f>
        <v>0</v>
      </c>
      <c r="AZ218" s="2"/>
      <c r="BA218" s="2"/>
      <c r="BB218">
        <f t="shared" si="139"/>
        <v>1675</v>
      </c>
      <c r="BC218" s="110"/>
      <c r="BD218" s="2"/>
      <c r="BE218" s="146">
        <f>INDEX('2001'!$B$44:$B$140,'16 Year_History_Results'!BZ218)</f>
        <v>0</v>
      </c>
      <c r="BF218" s="2">
        <f>INDEX('2002'!$B$44:$B$140,'16 Year_History_Results'!CA218)</f>
        <v>0</v>
      </c>
      <c r="BG218" s="2">
        <f>INDEX('2003'!$B$44:$B$140,'16 Year_History_Results'!CB218)</f>
        <v>0</v>
      </c>
      <c r="BH218" s="2">
        <f>INDEX('2004'!$B$44:$B$140,'16 Year_History_Results'!CC218)</f>
        <v>0</v>
      </c>
      <c r="BI218" s="2">
        <f>INDEX('2005'!$B$44:$B$140,'16 Year_History_Results'!CD218)</f>
        <v>0</v>
      </c>
      <c r="BJ218" s="2">
        <f>INDEX('2006'!$B$44:$B$140,'16 Year_History_Results'!CE218)</f>
        <v>0</v>
      </c>
      <c r="BK218" s="2">
        <f>INDEX('2007'!$B$44:$B$140,'16 Year_History_Results'!CF218)</f>
        <v>0</v>
      </c>
      <c r="BL218" s="2">
        <f>INDEX('2008'!$B$44:$B$140,'16 Year_History_Results'!CG218)</f>
        <v>0</v>
      </c>
      <c r="BM218" s="2">
        <f>INDEX('2009'!$B$44:$B$140,'16 Year_History_Results'!CH218)</f>
        <v>0</v>
      </c>
      <c r="BN218" s="2">
        <f>INDEX('2010'!$B$44:$B$140,'16 Year_History_Results'!CI218)</f>
        <v>0</v>
      </c>
      <c r="BO218" s="2">
        <f>INDEX('2011'!$B$44:$B$140,'16 Year_History_Results'!CJ218)</f>
        <v>9</v>
      </c>
      <c r="BP218" s="2">
        <f>INDEX('2012'!$B$44:$B$140,'16 Year_History_Results'!CK218)</f>
        <v>0</v>
      </c>
      <c r="BQ218" s="2">
        <f>INDEX('2013'!$B$44:$B$140,'16 Year_History_Results'!CL218)</f>
        <v>0</v>
      </c>
      <c r="BR218" s="2">
        <f>INDEX('2014'!$B$52:$B$180,'16 Year_History_Results'!CM218)</f>
        <v>0</v>
      </c>
      <c r="BS218" s="147">
        <f>INDEX('2015'!$B$52:$B$308,'16 Year_History_Results'!CN218)</f>
        <v>0</v>
      </c>
      <c r="BT218" s="147">
        <f>INDEX('2016'!$B$52:$B$308,'16 Year_History_Results'!CO218)</f>
        <v>10</v>
      </c>
      <c r="BW218">
        <f t="shared" si="140"/>
        <v>1675</v>
      </c>
      <c r="BX218" s="110"/>
      <c r="BY218" s="2"/>
      <c r="BZ218" s="146">
        <f>IF(ISNA(MATCH($BW218,'2001'!$A$44:$A$139,0)),97,MATCH($BW218,'2001'!$A$44:$A$139,0))</f>
        <v>97</v>
      </c>
      <c r="CA218" s="2">
        <f>IF(ISNA(MATCH($BW218,'2002'!$A$44:$A$139,0)),97,MATCH($BW218,'2002'!$A$44:$A$139,0))</f>
        <v>97</v>
      </c>
      <c r="CB218" s="2">
        <f>IF(ISNA(MATCH($BW218,'2003'!$A$44:$A$139,0)),97,MATCH($BW218,'2003'!$A$44:$A$139,0))</f>
        <v>97</v>
      </c>
      <c r="CC218" s="2">
        <f>IF(ISNA(MATCH($BW218,'2004'!$A$44:$A$139,0)),97,MATCH($BW218,'2004'!$A$44:$A$139,0))</f>
        <v>97</v>
      </c>
      <c r="CD218" s="2">
        <f>IF(ISNA(MATCH($BW218,'2005'!$A$44:$A$139,0)),97,MATCH($BW218,'2005'!$A$44:$A$139,0))</f>
        <v>97</v>
      </c>
      <c r="CE218" s="2">
        <f>IF(ISNA(MATCH($BW218,'2006'!$A$44:$A$139,0)),97,MATCH($BW218,'2006'!$A$44:$A$139,0))</f>
        <v>97</v>
      </c>
      <c r="CF218" s="2">
        <f>IF(ISNA(MATCH($BW218,'2007'!$A$44:$A$139,0)),97,MATCH($BW218,'2007'!$A$44:$A$139,0))</f>
        <v>97</v>
      </c>
      <c r="CG218" s="2">
        <f>IF(ISNA(MATCH($BW218,'2008'!$A$44:$A$139,0)),97,MATCH($BW218,'2008'!$A$44:$A$139,0))</f>
        <v>97</v>
      </c>
      <c r="CH218" s="2">
        <f>IF(ISNA(MATCH($BW218,'2009'!$A$44:$A$139,0)),97,MATCH($BW218,'2009'!$A$44:$A$139,0))</f>
        <v>97</v>
      </c>
      <c r="CI218" s="2">
        <f>IF(ISNA(MATCH($BW218,'2010'!$A$44:$A$139,0)),97,MATCH($BW218,'2010'!$A$44:$A$139,0))</f>
        <v>97</v>
      </c>
      <c r="CJ218" s="2">
        <f>IF(ISNA(MATCH($BW218,'2011'!$A$44:$A$139,0)),97,MATCH($BW218,'2011'!$A$44:$A$139,0))</f>
        <v>63</v>
      </c>
      <c r="CK218" s="2">
        <f>IF(ISNA(MATCH($BW218,'2012'!$A$44:$A$139,0)),97,MATCH($BW218,'2012'!$A$44:$A$139,0))</f>
        <v>97</v>
      </c>
      <c r="CL218" s="2">
        <f>IF(ISNA(MATCH($BW218,'2013'!$A$44:$A$139,0)),97,MATCH($BW218,'2013'!$A$44:$A$139,0))</f>
        <v>97</v>
      </c>
      <c r="CM218" s="2">
        <f>IF(ISNA(MATCH($BW218,'2014'!$A$52:$A$179,0)),129,MATCH($BW218,'2014'!$A$52:$A$179,0))</f>
        <v>129</v>
      </c>
      <c r="CN218" s="147">
        <f>IF(ISNA(MATCH($BW218,'2015'!$A$52:$A$307,0)),257,MATCH($BW218,'2015'!$A$52:$A$307,0))</f>
        <v>257</v>
      </c>
      <c r="CO218" s="147">
        <f>IF(ISNA(MATCH($BW218,'2016'!$A$52:$A$307,0)),257,MATCH($BW218,'2016'!$A$52:$A$307,0))</f>
        <v>117</v>
      </c>
      <c r="CQ218">
        <f t="shared" si="141"/>
        <v>1675</v>
      </c>
      <c r="CR218" s="281"/>
      <c r="CS218" s="279"/>
      <c r="CT218" s="278">
        <f t="shared" si="142"/>
        <v>0</v>
      </c>
      <c r="CU218" s="279">
        <f t="shared" si="128"/>
        <v>0</v>
      </c>
      <c r="CV218" s="279">
        <f t="shared" si="129"/>
        <v>0</v>
      </c>
      <c r="CW218" s="279">
        <f t="shared" si="130"/>
        <v>0</v>
      </c>
      <c r="CX218" s="279">
        <f t="shared" si="131"/>
        <v>0</v>
      </c>
      <c r="CY218" s="279">
        <f t="shared" si="132"/>
        <v>0</v>
      </c>
      <c r="CZ218" s="279">
        <f t="shared" si="133"/>
        <v>0</v>
      </c>
      <c r="DA218" s="279">
        <f t="shared" si="134"/>
        <v>0</v>
      </c>
      <c r="DB218" s="279">
        <f t="shared" si="135"/>
        <v>0</v>
      </c>
      <c r="DC218" s="279">
        <f t="shared" si="143"/>
        <v>0</v>
      </c>
      <c r="DD218" s="279">
        <f t="shared" si="144"/>
        <v>9</v>
      </c>
      <c r="DE218" s="279">
        <f t="shared" si="145"/>
        <v>5.9993999999999996</v>
      </c>
      <c r="DF218" s="279">
        <f t="shared" si="146"/>
        <v>3.9992000399999994</v>
      </c>
      <c r="DG218" s="279">
        <f t="shared" si="147"/>
        <v>2.6658667466639994</v>
      </c>
      <c r="DH218" s="280">
        <f t="shared" si="164"/>
        <v>1.777066773326222</v>
      </c>
      <c r="DI218" s="280">
        <f t="shared" si="165"/>
        <v>11.18459271109926</v>
      </c>
      <c r="DJ218" s="154">
        <f t="shared" si="136"/>
        <v>331</v>
      </c>
      <c r="DK218" s="279">
        <f t="shared" si="148"/>
        <v>1675</v>
      </c>
      <c r="DL218" s="97"/>
      <c r="DM218" s="154"/>
      <c r="DN218" s="267">
        <f t="shared" si="149"/>
        <v>0</v>
      </c>
      <c r="DO218" s="154">
        <f t="shared" si="150"/>
        <v>0</v>
      </c>
      <c r="DP218" s="154">
        <f t="shared" si="151"/>
        <v>0</v>
      </c>
      <c r="DQ218" s="154">
        <f t="shared" si="152"/>
        <v>0</v>
      </c>
      <c r="DR218" s="154">
        <f t="shared" si="153"/>
        <v>0</v>
      </c>
      <c r="DS218" s="154">
        <f t="shared" si="154"/>
        <v>0</v>
      </c>
      <c r="DT218" s="154">
        <f t="shared" si="155"/>
        <v>0</v>
      </c>
      <c r="DU218" s="154">
        <f t="shared" si="156"/>
        <v>0</v>
      </c>
      <c r="DV218" s="154">
        <f t="shared" si="157"/>
        <v>0</v>
      </c>
      <c r="DW218" s="154">
        <f t="shared" si="158"/>
        <v>0</v>
      </c>
      <c r="DX218" s="154">
        <f t="shared" si="159"/>
        <v>9</v>
      </c>
      <c r="DY218" s="154">
        <f t="shared" si="160"/>
        <v>9</v>
      </c>
      <c r="DZ218" s="154">
        <f t="shared" si="161"/>
        <v>9</v>
      </c>
      <c r="EA218" s="154">
        <f t="shared" si="162"/>
        <v>9</v>
      </c>
      <c r="EB218" s="264">
        <f t="shared" si="166"/>
        <v>9</v>
      </c>
      <c r="EC218" s="264">
        <f t="shared" si="167"/>
        <v>19</v>
      </c>
      <c r="ED218" s="154">
        <f t="shared" si="137"/>
        <v>446</v>
      </c>
    </row>
    <row r="219" spans="2:134" ht="13" thickBot="1" x14ac:dyDescent="0.3">
      <c r="B219" s="131">
        <v>107</v>
      </c>
      <c r="C219" s="50">
        <f t="shared" si="126"/>
        <v>2</v>
      </c>
      <c r="D219" s="50">
        <f t="shared" si="138"/>
        <v>0</v>
      </c>
      <c r="E219" s="97"/>
      <c r="F219" s="2">
        <f t="shared" si="163"/>
        <v>214</v>
      </c>
      <c r="G219" s="495">
        <v>2907</v>
      </c>
      <c r="H219" s="98">
        <f>15- COUNTIF(L219:AC219,"#N/A")</f>
        <v>0</v>
      </c>
      <c r="I219" s="131">
        <f>SUM(AH219:AY219)+SUM(BE219:BT219)</f>
        <v>25</v>
      </c>
      <c r="J219" s="398">
        <f>DI219</f>
        <v>11.108889</v>
      </c>
      <c r="K219" s="456" t="str">
        <f>IF(ISNUMBER(MATCH(G219,'[4]OPR data'!$A$3:$A$2900,0)),"Y","N")</f>
        <v>Y</v>
      </c>
      <c r="L219" s="110"/>
      <c r="M219" s="233"/>
      <c r="N219" s="469" t="e">
        <f>(INDEX(Finish_table!R$4:R$83,MATCH('16 Year_History_Results'!$G219,Finish_table!S$4:S$83,0),1))</f>
        <v>#N/A</v>
      </c>
      <c r="O219" s="233" t="e">
        <f>(INDEX(Finish_table!Z$4:Z$99,MATCH('16 Year_History_Results'!$G219,Finish_table!AA$4:AA$99,0),1))</f>
        <v>#N/A</v>
      </c>
      <c r="P219" s="233" t="e">
        <f>(INDEX(Finish_table!AI$4:AI$99,MATCH('16 Year_History_Results'!$G219,Finish_table!AJ$4:AJ$99,0),1))</f>
        <v>#N/A</v>
      </c>
      <c r="Q219" s="233" t="e">
        <f>(INDEX(Finish_table!AR$4:AR$99,MATCH('16 Year_History_Results'!$G219,Finish_table!AS$4:AS$99,0),1))</f>
        <v>#N/A</v>
      </c>
      <c r="R219" s="233" t="e">
        <f>(INDEX(Finish_table!BA$4:BA$99,MATCH('16 Year_History_Results'!$G219,Finish_table!BB$4:BB$99,0),1))</f>
        <v>#N/A</v>
      </c>
      <c r="S219" s="233" t="e">
        <f>(INDEX(Finish_table!BJ$4:BJ$99,MATCH('16 Year_History_Results'!$G219,Finish_table!BK$4:BK$99,0),1))</f>
        <v>#N/A</v>
      </c>
      <c r="T219" s="233" t="e">
        <f>(INDEX(Finish_table!BS$4:BS$99,MATCH('16 Year_History_Results'!$G219,Finish_table!BT$4:BT$99,0),1))</f>
        <v>#N/A</v>
      </c>
      <c r="U219" s="233" t="e">
        <f>(INDEX(Finish_table!CB$4:CB$99,MATCH('16 Year_History_Results'!$G219,Finish_table!CC$4:CC$99,0),1))</f>
        <v>#N/A</v>
      </c>
      <c r="V219" s="233" t="e">
        <f>(INDEX(Finish_table!CK$4:CK$99,MATCH('16 Year_History_Results'!$G219,Finish_table!CL$4:CL$99,0),1))</f>
        <v>#N/A</v>
      </c>
      <c r="W219" s="233" t="e">
        <f>(INDEX(Finish_table!CT$4:CT$99,MATCH('16 Year_History_Results'!$G219,Finish_table!CU$4:CU$99,0),1))</f>
        <v>#N/A</v>
      </c>
      <c r="X219" s="233" t="e">
        <f>(INDEX(Finish_table!DC$4:DC$99,MATCH('16 Year_History_Results'!$G219,Finish_table!DD$4:DD$99,0),1))</f>
        <v>#N/A</v>
      </c>
      <c r="Y219" s="233" t="e">
        <f>(INDEX(Finish_table!DL$4:DL$99,MATCH('16 Year_History_Results'!$G219,Finish_table!DM$4:DM$99,0),1))</f>
        <v>#N/A</v>
      </c>
      <c r="Z219" s="233" t="e">
        <f>(INDEX(Finish_table!DU$4:DU$99,MATCH('16 Year_History_Results'!$G219,Finish_table!DV$4:DV$99,0),1))</f>
        <v>#N/A</v>
      </c>
      <c r="AA219" s="233" t="str">
        <f>(INDEX(Finish_table!ED$4:ED$140,MATCH('16 Year_History_Results'!$G219,Finish_table!EE$4:EE$140,0),1))</f>
        <v>SF</v>
      </c>
      <c r="AB219" s="233" t="e">
        <f>(INDEX(Finish_table!EM$4:EM$224,MATCH('16 Year_History_Results'!$G219,Finish_table!EN$4:EN$224,0),1))</f>
        <v>#N/A</v>
      </c>
      <c r="AC219" s="253" t="e">
        <f>(INDEX(Finish_table!EW$4:EW$224,MATCH('16 Year_History_Results'!$G219,Finish_table!EX$4:EX$224,0),1))</f>
        <v>#N/A</v>
      </c>
      <c r="AD219" s="2"/>
      <c r="AE219" s="97"/>
      <c r="AG219">
        <f t="shared" si="127"/>
        <v>2907</v>
      </c>
      <c r="AH219" s="110"/>
      <c r="AI219" s="2"/>
      <c r="AJ219" s="146">
        <f>INDEX('2001'!$C$44:$C$140,'16 Year_History_Results'!BZ219)</f>
        <v>0</v>
      </c>
      <c r="AK219" s="2">
        <f>INDEX('2002'!$C$44:$C$140,'16 Year_History_Results'!CA219)</f>
        <v>0</v>
      </c>
      <c r="AL219" s="2">
        <f>INDEX('2003'!$C$44:$C$140,'16 Year_History_Results'!CB219)</f>
        <v>0</v>
      </c>
      <c r="AM219" s="2">
        <f>INDEX('2004'!$C$44:$C$140,'16 Year_History_Results'!CC219)</f>
        <v>0</v>
      </c>
      <c r="AN219" s="2">
        <f>INDEX('2005'!$C$44:$C$140,'16 Year_History_Results'!CD219)</f>
        <v>0</v>
      </c>
      <c r="AO219" s="2">
        <f>INDEX('2006'!$C$44:$C$140,'16 Year_History_Results'!CE219)</f>
        <v>0</v>
      </c>
      <c r="AP219" s="2">
        <f>INDEX('2007'!$C$44:$C$140,'16 Year_History_Results'!CF219)</f>
        <v>0</v>
      </c>
      <c r="AQ219" s="2">
        <f>INDEX('2008'!$C$44:$C$140,'16 Year_History_Results'!CG219)</f>
        <v>0</v>
      </c>
      <c r="AR219" s="2">
        <f>INDEX('2009'!$C$44:$C$140,'16 Year_History_Results'!CH219)</f>
        <v>0</v>
      </c>
      <c r="AS219" s="2">
        <f>INDEX('2010'!$C$44:$C$140,'16 Year_History_Results'!CI219)</f>
        <v>0</v>
      </c>
      <c r="AT219" s="2">
        <f>INDEX('2011'!$C$44:$C$140,'16 Year_History_Results'!CJ219)</f>
        <v>0</v>
      </c>
      <c r="AU219" s="2">
        <f>INDEX('2012'!$C$44:$C$140,'16 Year_History_Results'!CK219)</f>
        <v>0</v>
      </c>
      <c r="AV219" s="2">
        <f>INDEX('2013'!$C$44:$C$140,'16 Year_History_Results'!CL219)</f>
        <v>0</v>
      </c>
      <c r="AW219" s="2">
        <f>INDEX('2014'!$C$52:$C$180,'16 Year_History_Results'!CM219)</f>
        <v>10</v>
      </c>
      <c r="AX219" s="2">
        <f>INDEX('2015'!$E$52:$E$308,'16 Year_History_Results'!CN219)</f>
        <v>0</v>
      </c>
      <c r="AY219" s="147">
        <f>INDEX('2016'!$E$52:$E$308,'16 Year_History_Results'!CO219)</f>
        <v>0</v>
      </c>
      <c r="AZ219" s="2"/>
      <c r="BA219" s="2"/>
      <c r="BB219">
        <f t="shared" si="139"/>
        <v>2907</v>
      </c>
      <c r="BC219" s="110"/>
      <c r="BD219" s="2"/>
      <c r="BE219" s="146">
        <f>INDEX('2001'!$B$44:$B$140,'16 Year_History_Results'!BZ219)</f>
        <v>0</v>
      </c>
      <c r="BF219" s="2">
        <f>INDEX('2002'!$B$44:$B$140,'16 Year_History_Results'!CA219)</f>
        <v>0</v>
      </c>
      <c r="BG219" s="2">
        <f>INDEX('2003'!$B$44:$B$140,'16 Year_History_Results'!CB219)</f>
        <v>0</v>
      </c>
      <c r="BH219" s="2">
        <f>INDEX('2004'!$B$44:$B$140,'16 Year_History_Results'!CC219)</f>
        <v>0</v>
      </c>
      <c r="BI219" s="2">
        <f>INDEX('2005'!$B$44:$B$140,'16 Year_History_Results'!CD219)</f>
        <v>0</v>
      </c>
      <c r="BJ219" s="2">
        <f>INDEX('2006'!$B$44:$B$140,'16 Year_History_Results'!CE219)</f>
        <v>0</v>
      </c>
      <c r="BK219" s="2">
        <f>INDEX('2007'!$B$44:$B$140,'16 Year_History_Results'!CF219)</f>
        <v>0</v>
      </c>
      <c r="BL219" s="2">
        <f>INDEX('2008'!$B$44:$B$140,'16 Year_History_Results'!CG219)</f>
        <v>0</v>
      </c>
      <c r="BM219" s="2">
        <f>INDEX('2009'!$B$44:$B$140,'16 Year_History_Results'!CH219)</f>
        <v>0</v>
      </c>
      <c r="BN219" s="2">
        <f>INDEX('2010'!$B$44:$B$140,'16 Year_History_Results'!CI219)</f>
        <v>0</v>
      </c>
      <c r="BO219" s="2">
        <f>INDEX('2011'!$B$44:$B$140,'16 Year_History_Results'!CJ219)</f>
        <v>0</v>
      </c>
      <c r="BP219" s="2">
        <f>INDEX('2012'!$B$44:$B$140,'16 Year_History_Results'!CK219)</f>
        <v>0</v>
      </c>
      <c r="BQ219" s="2">
        <f>INDEX('2013'!$B$44:$B$140,'16 Year_History_Results'!CL219)</f>
        <v>0</v>
      </c>
      <c r="BR219" s="2">
        <f>INDEX('2014'!$B$52:$B$180,'16 Year_History_Results'!CM219)</f>
        <v>15</v>
      </c>
      <c r="BS219" s="147">
        <f>INDEX('2015'!$B$52:$B$308,'16 Year_History_Results'!CN219)</f>
        <v>0</v>
      </c>
      <c r="BT219" s="147">
        <f>INDEX('2016'!$B$52:$B$308,'16 Year_History_Results'!CO219)</f>
        <v>0</v>
      </c>
      <c r="BW219">
        <f t="shared" si="140"/>
        <v>2907</v>
      </c>
      <c r="BX219" s="110"/>
      <c r="BY219" s="2"/>
      <c r="BZ219" s="146">
        <f>IF(ISNA(MATCH($BW219,'2001'!$A$44:$A$139,0)),97,MATCH($BW219,'2001'!$A$44:$A$139,0))</f>
        <v>97</v>
      </c>
      <c r="CA219" s="2">
        <f>IF(ISNA(MATCH($BW219,'2002'!$A$44:$A$139,0)),97,MATCH($BW219,'2002'!$A$44:$A$139,0))</f>
        <v>97</v>
      </c>
      <c r="CB219" s="2">
        <f>IF(ISNA(MATCH($BW219,'2003'!$A$44:$A$139,0)),97,MATCH($BW219,'2003'!$A$44:$A$139,0))</f>
        <v>97</v>
      </c>
      <c r="CC219" s="2">
        <f>IF(ISNA(MATCH($BW219,'2004'!$A$44:$A$139,0)),97,MATCH($BW219,'2004'!$A$44:$A$139,0))</f>
        <v>97</v>
      </c>
      <c r="CD219" s="2">
        <f>IF(ISNA(MATCH($BW219,'2005'!$A$44:$A$139,0)),97,MATCH($BW219,'2005'!$A$44:$A$139,0))</f>
        <v>97</v>
      </c>
      <c r="CE219" s="2">
        <f>IF(ISNA(MATCH($BW219,'2006'!$A$44:$A$139,0)),97,MATCH($BW219,'2006'!$A$44:$A$139,0))</f>
        <v>97</v>
      </c>
      <c r="CF219" s="2">
        <f>IF(ISNA(MATCH($BW219,'2007'!$A$44:$A$139,0)),97,MATCH($BW219,'2007'!$A$44:$A$139,0))</f>
        <v>97</v>
      </c>
      <c r="CG219" s="2">
        <f>IF(ISNA(MATCH($BW219,'2008'!$A$44:$A$139,0)),97,MATCH($BW219,'2008'!$A$44:$A$139,0))</f>
        <v>97</v>
      </c>
      <c r="CH219" s="2">
        <f>IF(ISNA(MATCH($BW219,'2009'!$A$44:$A$139,0)),97,MATCH($BW219,'2009'!$A$44:$A$139,0))</f>
        <v>97</v>
      </c>
      <c r="CI219" s="2">
        <f>IF(ISNA(MATCH($BW219,'2010'!$A$44:$A$139,0)),97,MATCH($BW219,'2010'!$A$44:$A$139,0))</f>
        <v>97</v>
      </c>
      <c r="CJ219" s="2">
        <f>IF(ISNA(MATCH($BW219,'2011'!$A$44:$A$139,0)),97,MATCH($BW219,'2011'!$A$44:$A$139,0))</f>
        <v>97</v>
      </c>
      <c r="CK219" s="2">
        <f>IF(ISNA(MATCH($BW219,'2012'!$A$44:$A$139,0)),97,MATCH($BW219,'2012'!$A$44:$A$139,0))</f>
        <v>97</v>
      </c>
      <c r="CL219" s="2">
        <f>IF(ISNA(MATCH($BW219,'2013'!$A$44:$A$139,0)),97,MATCH($BW219,'2013'!$A$44:$A$139,0))</f>
        <v>97</v>
      </c>
      <c r="CM219" s="2">
        <f>IF(ISNA(MATCH($BW219,'2014'!$A$52:$A$179,0)),129,MATCH($BW219,'2014'!$A$52:$A$179,0))</f>
        <v>106</v>
      </c>
      <c r="CN219" s="147">
        <f>IF(ISNA(MATCH($BW219,'2015'!$A$52:$A$307,0)),257,MATCH($BW219,'2015'!$A$52:$A$307,0))</f>
        <v>257</v>
      </c>
      <c r="CO219" s="147">
        <f>IF(ISNA(MATCH($BW219,'2016'!$A$52:$A$307,0)),257,MATCH($BW219,'2016'!$A$52:$A$307,0))</f>
        <v>173</v>
      </c>
      <c r="CQ219">
        <f t="shared" si="141"/>
        <v>2907</v>
      </c>
      <c r="CR219" s="281"/>
      <c r="CS219" s="279"/>
      <c r="CT219" s="278">
        <f t="shared" si="142"/>
        <v>0</v>
      </c>
      <c r="CU219" s="279">
        <f t="shared" si="128"/>
        <v>0</v>
      </c>
      <c r="CV219" s="279">
        <f t="shared" si="129"/>
        <v>0</v>
      </c>
      <c r="CW219" s="279">
        <f t="shared" si="130"/>
        <v>0</v>
      </c>
      <c r="CX219" s="279">
        <f t="shared" si="131"/>
        <v>0</v>
      </c>
      <c r="CY219" s="279">
        <f t="shared" si="132"/>
        <v>0</v>
      </c>
      <c r="CZ219" s="279">
        <f t="shared" si="133"/>
        <v>0</v>
      </c>
      <c r="DA219" s="279">
        <f t="shared" si="134"/>
        <v>0</v>
      </c>
      <c r="DB219" s="279">
        <f t="shared" si="135"/>
        <v>0</v>
      </c>
      <c r="DC219" s="279">
        <f t="shared" si="143"/>
        <v>0</v>
      </c>
      <c r="DD219" s="279">
        <f t="shared" si="144"/>
        <v>0</v>
      </c>
      <c r="DE219" s="279">
        <f t="shared" si="145"/>
        <v>0</v>
      </c>
      <c r="DF219" s="279">
        <f t="shared" si="146"/>
        <v>0</v>
      </c>
      <c r="DG219" s="279">
        <f t="shared" si="147"/>
        <v>25</v>
      </c>
      <c r="DH219" s="280">
        <f t="shared" si="164"/>
        <v>16.664999999999999</v>
      </c>
      <c r="DI219" s="280">
        <f t="shared" si="165"/>
        <v>11.108889</v>
      </c>
      <c r="DJ219" s="154">
        <f t="shared" si="136"/>
        <v>136</v>
      </c>
      <c r="DK219" s="279">
        <f t="shared" si="148"/>
        <v>2907</v>
      </c>
      <c r="DL219" s="97"/>
      <c r="DM219" s="154"/>
      <c r="DN219" s="267">
        <f t="shared" si="149"/>
        <v>0</v>
      </c>
      <c r="DO219" s="154">
        <f t="shared" si="150"/>
        <v>0</v>
      </c>
      <c r="DP219" s="154">
        <f t="shared" si="151"/>
        <v>0</v>
      </c>
      <c r="DQ219" s="154">
        <f t="shared" si="152"/>
        <v>0</v>
      </c>
      <c r="DR219" s="154">
        <f t="shared" si="153"/>
        <v>0</v>
      </c>
      <c r="DS219" s="154">
        <f t="shared" si="154"/>
        <v>0</v>
      </c>
      <c r="DT219" s="154">
        <f t="shared" si="155"/>
        <v>0</v>
      </c>
      <c r="DU219" s="154">
        <f t="shared" si="156"/>
        <v>0</v>
      </c>
      <c r="DV219" s="154">
        <f t="shared" si="157"/>
        <v>0</v>
      </c>
      <c r="DW219" s="154">
        <f t="shared" si="158"/>
        <v>0</v>
      </c>
      <c r="DX219" s="154">
        <f t="shared" si="159"/>
        <v>0</v>
      </c>
      <c r="DY219" s="154">
        <f t="shared" si="160"/>
        <v>0</v>
      </c>
      <c r="DZ219" s="154">
        <f t="shared" si="161"/>
        <v>0</v>
      </c>
      <c r="EA219" s="154">
        <f t="shared" si="162"/>
        <v>25</v>
      </c>
      <c r="EB219" s="264">
        <f t="shared" si="166"/>
        <v>25</v>
      </c>
      <c r="EC219" s="264">
        <f t="shared" si="167"/>
        <v>25</v>
      </c>
      <c r="ED219" s="154">
        <f t="shared" si="137"/>
        <v>270</v>
      </c>
    </row>
    <row r="220" spans="2:134" ht="13" thickBot="1" x14ac:dyDescent="0.3">
      <c r="B220" s="131">
        <v>107</v>
      </c>
      <c r="C220" s="50">
        <f t="shared" si="126"/>
        <v>3</v>
      </c>
      <c r="D220" s="50">
        <f t="shared" si="138"/>
        <v>0</v>
      </c>
      <c r="E220" s="97"/>
      <c r="F220" s="2">
        <f t="shared" si="163"/>
        <v>215</v>
      </c>
      <c r="G220" s="207">
        <v>3393</v>
      </c>
      <c r="H220" s="98">
        <f>15- COUNTIF(L220:AC220,"#N/A")</f>
        <v>0</v>
      </c>
      <c r="I220" s="131">
        <f>SUM(AH220:AY220)+SUM(BE220:BT220)</f>
        <v>25</v>
      </c>
      <c r="J220" s="398">
        <f>DI220</f>
        <v>11.108889</v>
      </c>
      <c r="K220" s="456" t="str">
        <f>IF(ISNUMBER(MATCH(G220,'[4]OPR data'!$A$3:$A$2900,0)),"Y","N")</f>
        <v>Y</v>
      </c>
      <c r="L220" s="110"/>
      <c r="M220" s="233"/>
      <c r="N220" s="469" t="e">
        <f>(INDEX(Finish_table!R$4:R$83,MATCH('16 Year_History_Results'!$G220,Finish_table!S$4:S$83,0),1))</f>
        <v>#N/A</v>
      </c>
      <c r="O220" s="233" t="e">
        <f>(INDEX(Finish_table!Z$4:Z$99,MATCH('16 Year_History_Results'!$G220,Finish_table!AA$4:AA$99,0),1))</f>
        <v>#N/A</v>
      </c>
      <c r="P220" s="233" t="e">
        <f>(INDEX(Finish_table!AI$4:AI$99,MATCH('16 Year_History_Results'!$G220,Finish_table!AJ$4:AJ$99,0),1))</f>
        <v>#N/A</v>
      </c>
      <c r="Q220" s="233" t="e">
        <f>(INDEX(Finish_table!AR$4:AR$99,MATCH('16 Year_History_Results'!$G220,Finish_table!AS$4:AS$99,0),1))</f>
        <v>#N/A</v>
      </c>
      <c r="R220" s="233" t="e">
        <f>(INDEX(Finish_table!BA$4:BA$99,MATCH('16 Year_History_Results'!$G220,Finish_table!BB$4:BB$99,0),1))</f>
        <v>#N/A</v>
      </c>
      <c r="S220" s="233" t="e">
        <f>(INDEX(Finish_table!BJ$4:BJ$99,MATCH('16 Year_History_Results'!$G220,Finish_table!BK$4:BK$99,0),1))</f>
        <v>#N/A</v>
      </c>
      <c r="T220" s="233" t="e">
        <f>(INDEX(Finish_table!BS$4:BS$99,MATCH('16 Year_History_Results'!$G220,Finish_table!BT$4:BT$99,0),1))</f>
        <v>#N/A</v>
      </c>
      <c r="U220" s="233" t="e">
        <f>(INDEX(Finish_table!CB$4:CB$99,MATCH('16 Year_History_Results'!$G220,Finish_table!CC$4:CC$99,0),1))</f>
        <v>#N/A</v>
      </c>
      <c r="V220" s="233" t="e">
        <f>(INDEX(Finish_table!CK$4:CK$99,MATCH('16 Year_History_Results'!$G220,Finish_table!CL$4:CL$99,0),1))</f>
        <v>#N/A</v>
      </c>
      <c r="W220" s="233" t="e">
        <f>(INDEX(Finish_table!CT$4:CT$99,MATCH('16 Year_History_Results'!$G220,Finish_table!CU$4:CU$99,0),1))</f>
        <v>#N/A</v>
      </c>
      <c r="X220" s="233" t="e">
        <f>(INDEX(Finish_table!DC$4:DC$99,MATCH('16 Year_History_Results'!$G220,Finish_table!DD$4:DD$99,0),1))</f>
        <v>#N/A</v>
      </c>
      <c r="Y220" s="233" t="e">
        <f>(INDEX(Finish_table!DL$4:DL$99,MATCH('16 Year_History_Results'!$G220,Finish_table!DM$4:DM$99,0),1))</f>
        <v>#N/A</v>
      </c>
      <c r="Z220" s="233" t="e">
        <f>(INDEX(Finish_table!DU$4:DU$99,MATCH('16 Year_History_Results'!$G220,Finish_table!DV$4:DV$99,0),1))</f>
        <v>#N/A</v>
      </c>
      <c r="AA220" s="233" t="str">
        <f>(INDEX(Finish_table!ED$4:ED$140,MATCH('16 Year_History_Results'!$G220,Finish_table!EE$4:EE$140,0),1))</f>
        <v>SF</v>
      </c>
      <c r="AB220" s="233" t="e">
        <f>(INDEX(Finish_table!EM$4:EM$224,MATCH('16 Year_History_Results'!$G220,Finish_table!EN$4:EN$224,0),1))</f>
        <v>#N/A</v>
      </c>
      <c r="AC220" s="253" t="e">
        <f>(INDEX(Finish_table!EW$4:EW$224,MATCH('16 Year_History_Results'!$G220,Finish_table!EX$4:EX$224,0),1))</f>
        <v>#N/A</v>
      </c>
      <c r="AD220" s="2"/>
      <c r="AE220" s="97"/>
      <c r="AG220">
        <f t="shared" si="127"/>
        <v>3393</v>
      </c>
      <c r="AH220" s="110"/>
      <c r="AI220" s="2"/>
      <c r="AJ220" s="146">
        <f>INDEX('2001'!$C$44:$C$140,'16 Year_History_Results'!BZ220)</f>
        <v>0</v>
      </c>
      <c r="AK220" s="2">
        <f>INDEX('2002'!$C$44:$C$140,'16 Year_History_Results'!CA220)</f>
        <v>0</v>
      </c>
      <c r="AL220" s="2">
        <f>INDEX('2003'!$C$44:$C$140,'16 Year_History_Results'!CB220)</f>
        <v>0</v>
      </c>
      <c r="AM220" s="2">
        <f>INDEX('2004'!$C$44:$C$140,'16 Year_History_Results'!CC220)</f>
        <v>0</v>
      </c>
      <c r="AN220" s="2">
        <f>INDEX('2005'!$C$44:$C$140,'16 Year_History_Results'!CD220)</f>
        <v>0</v>
      </c>
      <c r="AO220" s="2">
        <f>INDEX('2006'!$C$44:$C$140,'16 Year_History_Results'!CE220)</f>
        <v>0</v>
      </c>
      <c r="AP220" s="2">
        <f>INDEX('2007'!$C$44:$C$140,'16 Year_History_Results'!CF220)</f>
        <v>0</v>
      </c>
      <c r="AQ220" s="2">
        <f>INDEX('2008'!$C$44:$C$140,'16 Year_History_Results'!CG220)</f>
        <v>0</v>
      </c>
      <c r="AR220" s="2">
        <f>INDEX('2009'!$C$44:$C$140,'16 Year_History_Results'!CH220)</f>
        <v>0</v>
      </c>
      <c r="AS220" s="2">
        <f>INDEX('2010'!$C$44:$C$140,'16 Year_History_Results'!CI220)</f>
        <v>0</v>
      </c>
      <c r="AT220" s="2">
        <f>INDEX('2011'!$C$44:$C$140,'16 Year_History_Results'!CJ220)</f>
        <v>0</v>
      </c>
      <c r="AU220" s="2">
        <f>INDEX('2012'!$C$44:$C$140,'16 Year_History_Results'!CK220)</f>
        <v>0</v>
      </c>
      <c r="AV220" s="2">
        <f>INDEX('2013'!$C$44:$C$140,'16 Year_History_Results'!CL220)</f>
        <v>0</v>
      </c>
      <c r="AW220" s="2">
        <f>INDEX('2014'!$C$52:$C$180,'16 Year_History_Results'!CM220)</f>
        <v>10</v>
      </c>
      <c r="AX220" s="2">
        <f>INDEX('2015'!$E$52:$E$308,'16 Year_History_Results'!CN220)</f>
        <v>0</v>
      </c>
      <c r="AY220" s="147">
        <f>INDEX('2016'!$E$52:$E$308,'16 Year_History_Results'!CO220)</f>
        <v>0</v>
      </c>
      <c r="AZ220" s="2"/>
      <c r="BA220" s="2"/>
      <c r="BB220">
        <f t="shared" si="139"/>
        <v>3393</v>
      </c>
      <c r="BC220" s="110"/>
      <c r="BD220" s="2"/>
      <c r="BE220" s="146">
        <f>INDEX('2001'!$B$44:$B$140,'16 Year_History_Results'!BZ220)</f>
        <v>0</v>
      </c>
      <c r="BF220" s="2">
        <f>INDEX('2002'!$B$44:$B$140,'16 Year_History_Results'!CA220)</f>
        <v>0</v>
      </c>
      <c r="BG220" s="2">
        <f>INDEX('2003'!$B$44:$B$140,'16 Year_History_Results'!CB220)</f>
        <v>0</v>
      </c>
      <c r="BH220" s="2">
        <f>INDEX('2004'!$B$44:$B$140,'16 Year_History_Results'!CC220)</f>
        <v>0</v>
      </c>
      <c r="BI220" s="2">
        <f>INDEX('2005'!$B$44:$B$140,'16 Year_History_Results'!CD220)</f>
        <v>0</v>
      </c>
      <c r="BJ220" s="2">
        <f>INDEX('2006'!$B$44:$B$140,'16 Year_History_Results'!CE220)</f>
        <v>0</v>
      </c>
      <c r="BK220" s="2">
        <f>INDEX('2007'!$B$44:$B$140,'16 Year_History_Results'!CF220)</f>
        <v>0</v>
      </c>
      <c r="BL220" s="2">
        <f>INDEX('2008'!$B$44:$B$140,'16 Year_History_Results'!CG220)</f>
        <v>0</v>
      </c>
      <c r="BM220" s="2">
        <f>INDEX('2009'!$B$44:$B$140,'16 Year_History_Results'!CH220)</f>
        <v>0</v>
      </c>
      <c r="BN220" s="2">
        <f>INDEX('2010'!$B$44:$B$140,'16 Year_History_Results'!CI220)</f>
        <v>0</v>
      </c>
      <c r="BO220" s="2">
        <f>INDEX('2011'!$B$44:$B$140,'16 Year_History_Results'!CJ220)</f>
        <v>0</v>
      </c>
      <c r="BP220" s="2">
        <f>INDEX('2012'!$B$44:$B$140,'16 Year_History_Results'!CK220)</f>
        <v>0</v>
      </c>
      <c r="BQ220" s="2">
        <f>INDEX('2013'!$B$44:$B$140,'16 Year_History_Results'!CL220)</f>
        <v>0</v>
      </c>
      <c r="BR220" s="2">
        <f>INDEX('2014'!$B$52:$B$180,'16 Year_History_Results'!CM220)</f>
        <v>15</v>
      </c>
      <c r="BS220" s="147">
        <f>INDEX('2015'!$B$52:$B$308,'16 Year_History_Results'!CN220)</f>
        <v>0</v>
      </c>
      <c r="BT220" s="147">
        <f>INDEX('2016'!$B$52:$B$308,'16 Year_History_Results'!CO220)</f>
        <v>0</v>
      </c>
      <c r="BW220">
        <f t="shared" si="140"/>
        <v>3393</v>
      </c>
      <c r="BX220" s="110"/>
      <c r="BY220" s="2"/>
      <c r="BZ220" s="146">
        <f>IF(ISNA(MATCH($BW220,'2001'!$A$44:$A$139,0)),97,MATCH($BW220,'2001'!$A$44:$A$139,0))</f>
        <v>97</v>
      </c>
      <c r="CA220" s="2">
        <f>IF(ISNA(MATCH($BW220,'2002'!$A$44:$A$139,0)),97,MATCH($BW220,'2002'!$A$44:$A$139,0))</f>
        <v>97</v>
      </c>
      <c r="CB220" s="2">
        <f>IF(ISNA(MATCH($BW220,'2003'!$A$44:$A$139,0)),97,MATCH($BW220,'2003'!$A$44:$A$139,0))</f>
        <v>97</v>
      </c>
      <c r="CC220" s="2">
        <f>IF(ISNA(MATCH($BW220,'2004'!$A$44:$A$139,0)),97,MATCH($BW220,'2004'!$A$44:$A$139,0))</f>
        <v>97</v>
      </c>
      <c r="CD220" s="2">
        <f>IF(ISNA(MATCH($BW220,'2005'!$A$44:$A$139,0)),97,MATCH($BW220,'2005'!$A$44:$A$139,0))</f>
        <v>97</v>
      </c>
      <c r="CE220" s="2">
        <f>IF(ISNA(MATCH($BW220,'2006'!$A$44:$A$139,0)),97,MATCH($BW220,'2006'!$A$44:$A$139,0))</f>
        <v>97</v>
      </c>
      <c r="CF220" s="2">
        <f>IF(ISNA(MATCH($BW220,'2007'!$A$44:$A$139,0)),97,MATCH($BW220,'2007'!$A$44:$A$139,0))</f>
        <v>97</v>
      </c>
      <c r="CG220" s="2">
        <f>IF(ISNA(MATCH($BW220,'2008'!$A$44:$A$139,0)),97,MATCH($BW220,'2008'!$A$44:$A$139,0))</f>
        <v>97</v>
      </c>
      <c r="CH220" s="2">
        <f>IF(ISNA(MATCH($BW220,'2009'!$A$44:$A$139,0)),97,MATCH($BW220,'2009'!$A$44:$A$139,0))</f>
        <v>97</v>
      </c>
      <c r="CI220" s="2">
        <f>IF(ISNA(MATCH($BW220,'2010'!$A$44:$A$139,0)),97,MATCH($BW220,'2010'!$A$44:$A$139,0))</f>
        <v>97</v>
      </c>
      <c r="CJ220" s="2">
        <f>IF(ISNA(MATCH($BW220,'2011'!$A$44:$A$139,0)),97,MATCH($BW220,'2011'!$A$44:$A$139,0))</f>
        <v>97</v>
      </c>
      <c r="CK220" s="2">
        <f>IF(ISNA(MATCH($BW220,'2012'!$A$44:$A$139,0)),97,MATCH($BW220,'2012'!$A$44:$A$139,0))</f>
        <v>97</v>
      </c>
      <c r="CL220" s="2">
        <f>IF(ISNA(MATCH($BW220,'2013'!$A$44:$A$139,0)),97,MATCH($BW220,'2013'!$A$44:$A$139,0))</f>
        <v>97</v>
      </c>
      <c r="CM220" s="2">
        <f>IF(ISNA(MATCH($BW220,'2014'!$A$52:$A$179,0)),129,MATCH($BW220,'2014'!$A$52:$A$179,0))</f>
        <v>115</v>
      </c>
      <c r="CN220" s="147">
        <f>IF(ISNA(MATCH($BW220,'2015'!$A$52:$A$307,0)),257,MATCH($BW220,'2015'!$A$52:$A$307,0))</f>
        <v>257</v>
      </c>
      <c r="CO220" s="147">
        <f>IF(ISNA(MATCH($BW220,'2016'!$A$52:$A$307,0)),257,MATCH($BW220,'2016'!$A$52:$A$307,0))</f>
        <v>257</v>
      </c>
      <c r="CQ220">
        <f t="shared" si="141"/>
        <v>3393</v>
      </c>
      <c r="CR220" s="281"/>
      <c r="CS220" s="279"/>
      <c r="CT220" s="278">
        <f t="shared" si="142"/>
        <v>0</v>
      </c>
      <c r="CU220" s="279">
        <f t="shared" si="128"/>
        <v>0</v>
      </c>
      <c r="CV220" s="279">
        <f t="shared" si="129"/>
        <v>0</v>
      </c>
      <c r="CW220" s="279">
        <f t="shared" si="130"/>
        <v>0</v>
      </c>
      <c r="CX220" s="279">
        <f t="shared" si="131"/>
        <v>0</v>
      </c>
      <c r="CY220" s="279">
        <f t="shared" si="132"/>
        <v>0</v>
      </c>
      <c r="CZ220" s="279">
        <f t="shared" si="133"/>
        <v>0</v>
      </c>
      <c r="DA220" s="279">
        <f t="shared" si="134"/>
        <v>0</v>
      </c>
      <c r="DB220" s="279">
        <f t="shared" si="135"/>
        <v>0</v>
      </c>
      <c r="DC220" s="279">
        <f t="shared" si="143"/>
        <v>0</v>
      </c>
      <c r="DD220" s="279">
        <f t="shared" si="144"/>
        <v>0</v>
      </c>
      <c r="DE220" s="279">
        <f t="shared" si="145"/>
        <v>0</v>
      </c>
      <c r="DF220" s="279">
        <f t="shared" si="146"/>
        <v>0</v>
      </c>
      <c r="DG220" s="279">
        <f t="shared" si="147"/>
        <v>25</v>
      </c>
      <c r="DH220" s="280">
        <f t="shared" si="164"/>
        <v>16.664999999999999</v>
      </c>
      <c r="DI220" s="280">
        <f t="shared" si="165"/>
        <v>11.108889</v>
      </c>
      <c r="DJ220" s="154">
        <f t="shared" si="136"/>
        <v>136</v>
      </c>
      <c r="DK220" s="279">
        <f t="shared" si="148"/>
        <v>3393</v>
      </c>
      <c r="DL220" s="97"/>
      <c r="DM220" s="154"/>
      <c r="DN220" s="267">
        <f t="shared" si="149"/>
        <v>0</v>
      </c>
      <c r="DO220" s="154">
        <f t="shared" si="150"/>
        <v>0</v>
      </c>
      <c r="DP220" s="154">
        <f t="shared" si="151"/>
        <v>0</v>
      </c>
      <c r="DQ220" s="154">
        <f t="shared" si="152"/>
        <v>0</v>
      </c>
      <c r="DR220" s="154">
        <f t="shared" si="153"/>
        <v>0</v>
      </c>
      <c r="DS220" s="154">
        <f t="shared" si="154"/>
        <v>0</v>
      </c>
      <c r="DT220" s="154">
        <f t="shared" si="155"/>
        <v>0</v>
      </c>
      <c r="DU220" s="154">
        <f t="shared" si="156"/>
        <v>0</v>
      </c>
      <c r="DV220" s="154">
        <f t="shared" si="157"/>
        <v>0</v>
      </c>
      <c r="DW220" s="154">
        <f t="shared" si="158"/>
        <v>0</v>
      </c>
      <c r="DX220" s="154">
        <f t="shared" si="159"/>
        <v>0</v>
      </c>
      <c r="DY220" s="154">
        <f t="shared" si="160"/>
        <v>0</v>
      </c>
      <c r="DZ220" s="154">
        <f t="shared" si="161"/>
        <v>0</v>
      </c>
      <c r="EA220" s="154">
        <f t="shared" si="162"/>
        <v>25</v>
      </c>
      <c r="EB220" s="264">
        <f t="shared" si="166"/>
        <v>25</v>
      </c>
      <c r="EC220" s="264">
        <f t="shared" si="167"/>
        <v>25</v>
      </c>
      <c r="ED220" s="154">
        <f t="shared" si="137"/>
        <v>270</v>
      </c>
    </row>
    <row r="221" spans="2:134" ht="13" thickBot="1" x14ac:dyDescent="0.3">
      <c r="B221" s="131">
        <v>107</v>
      </c>
      <c r="C221" s="50">
        <f t="shared" si="126"/>
        <v>4</v>
      </c>
      <c r="D221" s="50">
        <f t="shared" si="138"/>
        <v>4</v>
      </c>
      <c r="E221" s="97"/>
      <c r="F221" s="2">
        <f t="shared" si="163"/>
        <v>216</v>
      </c>
      <c r="G221" s="207">
        <v>869</v>
      </c>
      <c r="H221" s="98">
        <f>15- COUNTIF(L221:AC221,"#N/A")</f>
        <v>0</v>
      </c>
      <c r="I221" s="131">
        <f>SUM(AH221:AY221)+SUM(BE221:BT221)</f>
        <v>11</v>
      </c>
      <c r="J221" s="398">
        <f>DI221</f>
        <v>11</v>
      </c>
      <c r="K221" s="456" t="str">
        <f>IF(ISNUMBER(MATCH(G221,'[4]OPR data'!$A$3:$A$2900,0)),"Y","N")</f>
        <v>Y</v>
      </c>
      <c r="L221" s="110"/>
      <c r="M221" s="233"/>
      <c r="N221" s="469" t="e">
        <f>(INDEX(Finish_table!R$4:R$83,MATCH('16 Year_History_Results'!$G221,Finish_table!S$4:S$83,0),1))</f>
        <v>#N/A</v>
      </c>
      <c r="O221" s="233" t="e">
        <f>(INDEX(Finish_table!Z$4:Z$99,MATCH('16 Year_History_Results'!$G221,Finish_table!AA$4:AA$99,0),1))</f>
        <v>#N/A</v>
      </c>
      <c r="P221" s="233" t="e">
        <f>(INDEX(Finish_table!AI$4:AI$99,MATCH('16 Year_History_Results'!$G221,Finish_table!AJ$4:AJ$99,0),1))</f>
        <v>#N/A</v>
      </c>
      <c r="Q221" s="233" t="e">
        <f>(INDEX(Finish_table!AR$4:AR$99,MATCH('16 Year_History_Results'!$G221,Finish_table!AS$4:AS$99,0),1))</f>
        <v>#N/A</v>
      </c>
      <c r="R221" s="233" t="e">
        <f>(INDEX(Finish_table!BA$4:BA$99,MATCH('16 Year_History_Results'!$G221,Finish_table!BB$4:BB$99,0),1))</f>
        <v>#N/A</v>
      </c>
      <c r="S221" s="233" t="e">
        <f>(INDEX(Finish_table!BJ$4:BJ$99,MATCH('16 Year_History_Results'!$G221,Finish_table!BK$4:BK$99,0),1))</f>
        <v>#N/A</v>
      </c>
      <c r="T221" s="233" t="e">
        <f>(INDEX(Finish_table!BS$4:BS$99,MATCH('16 Year_History_Results'!$G221,Finish_table!BT$4:BT$99,0),1))</f>
        <v>#N/A</v>
      </c>
      <c r="U221" s="233" t="e">
        <f>(INDEX(Finish_table!CB$4:CB$99,MATCH('16 Year_History_Results'!$G221,Finish_table!CC$4:CC$99,0),1))</f>
        <v>#N/A</v>
      </c>
      <c r="V221" s="233" t="e">
        <f>(INDEX(Finish_table!CK$4:CK$99,MATCH('16 Year_History_Results'!$G221,Finish_table!CL$4:CL$99,0),1))</f>
        <v>#N/A</v>
      </c>
      <c r="W221" s="233" t="e">
        <f>(INDEX(Finish_table!CT$4:CT$99,MATCH('16 Year_History_Results'!$G221,Finish_table!CU$4:CU$99,0),1))</f>
        <v>#N/A</v>
      </c>
      <c r="X221" s="233" t="e">
        <f>(INDEX(Finish_table!DC$4:DC$99,MATCH('16 Year_History_Results'!$G221,Finish_table!DD$4:DD$99,0),1))</f>
        <v>#N/A</v>
      </c>
      <c r="Y221" s="233" t="e">
        <f>(INDEX(Finish_table!DL$4:DL$99,MATCH('16 Year_History_Results'!$G221,Finish_table!DM$4:DM$99,0),1))</f>
        <v>#N/A</v>
      </c>
      <c r="Z221" s="233" t="e">
        <f>(INDEX(Finish_table!DU$4:DU$99,MATCH('16 Year_History_Results'!$G221,Finish_table!DV$4:DV$99,0),1))</f>
        <v>#N/A</v>
      </c>
      <c r="AA221" s="233" t="e">
        <f>(INDEX(Finish_table!ED$4:ED$140,MATCH('16 Year_History_Results'!$G221,Finish_table!EE$4:EE$140,0),1))</f>
        <v>#N/A</v>
      </c>
      <c r="AB221" s="233" t="e">
        <f>(INDEX(Finish_table!EM$4:EM$224,MATCH('16 Year_History_Results'!$G221,Finish_table!EN$4:EN$224,0),1))</f>
        <v>#N/A</v>
      </c>
      <c r="AC221" s="253" t="str">
        <f>(INDEX(Finish_table!EW$4:EW$224,MATCH('16 Year_History_Results'!$G221,Finish_table!EX$4:EX$224,0),1))</f>
        <v>QF</v>
      </c>
      <c r="AD221" s="2"/>
      <c r="AE221" s="97"/>
      <c r="AG221">
        <f t="shared" si="127"/>
        <v>869</v>
      </c>
      <c r="AH221" s="110"/>
      <c r="AI221" s="2"/>
      <c r="AJ221" s="146">
        <f>INDEX('2001'!$C$44:$C$140,'16 Year_History_Results'!BZ221)</f>
        <v>0</v>
      </c>
      <c r="AK221" s="2">
        <f>INDEX('2002'!$C$44:$C$140,'16 Year_History_Results'!CA221)</f>
        <v>0</v>
      </c>
      <c r="AL221" s="2">
        <f>INDEX('2003'!$C$44:$C$140,'16 Year_History_Results'!CB221)</f>
        <v>0</v>
      </c>
      <c r="AM221" s="2">
        <f>INDEX('2004'!$C$44:$C$140,'16 Year_History_Results'!CC221)</f>
        <v>0</v>
      </c>
      <c r="AN221" s="2">
        <f>INDEX('2005'!$C$44:$C$140,'16 Year_History_Results'!CD221)</f>
        <v>0</v>
      </c>
      <c r="AO221" s="2">
        <f>INDEX('2006'!$C$44:$C$140,'16 Year_History_Results'!CE221)</f>
        <v>0</v>
      </c>
      <c r="AP221" s="2">
        <f>INDEX('2007'!$C$44:$C$140,'16 Year_History_Results'!CF221)</f>
        <v>0</v>
      </c>
      <c r="AQ221" s="2">
        <f>INDEX('2008'!$C$44:$C$140,'16 Year_History_Results'!CG221)</f>
        <v>0</v>
      </c>
      <c r="AR221" s="2">
        <f>INDEX('2009'!$C$44:$C$140,'16 Year_History_Results'!CH221)</f>
        <v>0</v>
      </c>
      <c r="AS221" s="2">
        <f>INDEX('2010'!$C$44:$C$140,'16 Year_History_Results'!CI221)</f>
        <v>0</v>
      </c>
      <c r="AT221" s="2">
        <f>INDEX('2011'!$C$44:$C$140,'16 Year_History_Results'!CJ221)</f>
        <v>0</v>
      </c>
      <c r="AU221" s="2">
        <f>INDEX('2012'!$C$44:$C$140,'16 Year_History_Results'!CK221)</f>
        <v>0</v>
      </c>
      <c r="AV221" s="2">
        <f>INDEX('2013'!$C$44:$C$140,'16 Year_History_Results'!CL221)</f>
        <v>0</v>
      </c>
      <c r="AW221" s="2">
        <f>INDEX('2014'!$C$52:$C$180,'16 Year_History_Results'!CM221)</f>
        <v>0</v>
      </c>
      <c r="AX221" s="2">
        <f>INDEX('2015'!$E$52:$E$308,'16 Year_History_Results'!CN221)</f>
        <v>0</v>
      </c>
      <c r="AY221" s="147">
        <f>INDEX('2016'!$E$52:$E$308,'16 Year_History_Results'!CO221)</f>
        <v>0</v>
      </c>
      <c r="AZ221" s="2"/>
      <c r="BA221" s="2"/>
      <c r="BB221">
        <f t="shared" si="139"/>
        <v>869</v>
      </c>
      <c r="BC221" s="110"/>
      <c r="BD221" s="2"/>
      <c r="BE221" s="146">
        <f>INDEX('2001'!$B$44:$B$140,'16 Year_History_Results'!BZ221)</f>
        <v>0</v>
      </c>
      <c r="BF221" s="2">
        <f>INDEX('2002'!$B$44:$B$140,'16 Year_History_Results'!CA221)</f>
        <v>0</v>
      </c>
      <c r="BG221" s="2">
        <f>INDEX('2003'!$B$44:$B$140,'16 Year_History_Results'!CB221)</f>
        <v>0</v>
      </c>
      <c r="BH221" s="2">
        <f>INDEX('2004'!$B$44:$B$140,'16 Year_History_Results'!CC221)</f>
        <v>0</v>
      </c>
      <c r="BI221" s="2">
        <f>INDEX('2005'!$B$44:$B$140,'16 Year_History_Results'!CD221)</f>
        <v>0</v>
      </c>
      <c r="BJ221" s="2">
        <f>INDEX('2006'!$B$44:$B$140,'16 Year_History_Results'!CE221)</f>
        <v>0</v>
      </c>
      <c r="BK221" s="2">
        <f>INDEX('2007'!$B$44:$B$140,'16 Year_History_Results'!CF221)</f>
        <v>0</v>
      </c>
      <c r="BL221" s="2">
        <f>INDEX('2008'!$B$44:$B$140,'16 Year_History_Results'!CG221)</f>
        <v>0</v>
      </c>
      <c r="BM221" s="2">
        <f>INDEX('2009'!$B$44:$B$140,'16 Year_History_Results'!CH221)</f>
        <v>0</v>
      </c>
      <c r="BN221" s="2">
        <f>INDEX('2010'!$B$44:$B$140,'16 Year_History_Results'!CI221)</f>
        <v>0</v>
      </c>
      <c r="BO221" s="2">
        <f>INDEX('2011'!$B$44:$B$140,'16 Year_History_Results'!CJ221)</f>
        <v>0</v>
      </c>
      <c r="BP221" s="2">
        <f>INDEX('2012'!$B$44:$B$140,'16 Year_History_Results'!CK221)</f>
        <v>0</v>
      </c>
      <c r="BQ221" s="2">
        <f>INDEX('2013'!$B$44:$B$140,'16 Year_History_Results'!CL221)</f>
        <v>0</v>
      </c>
      <c r="BR221" s="2">
        <f>INDEX('2014'!$B$52:$B$180,'16 Year_History_Results'!CM221)</f>
        <v>0</v>
      </c>
      <c r="BS221" s="147">
        <f>INDEX('2015'!$B$52:$B$308,'16 Year_History_Results'!CN221)</f>
        <v>0</v>
      </c>
      <c r="BT221" s="147">
        <f>INDEX('2016'!$B$52:$B$308,'16 Year_History_Results'!CO221)</f>
        <v>11</v>
      </c>
      <c r="BW221">
        <f t="shared" si="140"/>
        <v>869</v>
      </c>
      <c r="BX221" s="110"/>
      <c r="BY221" s="2"/>
      <c r="BZ221" s="146">
        <f>IF(ISNA(MATCH($BW221,'2001'!$A$44:$A$139,0)),97,MATCH($BW221,'2001'!$A$44:$A$139,0))</f>
        <v>97</v>
      </c>
      <c r="CA221" s="2">
        <f>IF(ISNA(MATCH($BW221,'2002'!$A$44:$A$139,0)),97,MATCH($BW221,'2002'!$A$44:$A$139,0))</f>
        <v>97</v>
      </c>
      <c r="CB221" s="2">
        <f>IF(ISNA(MATCH($BW221,'2003'!$A$44:$A$139,0)),97,MATCH($BW221,'2003'!$A$44:$A$139,0))</f>
        <v>97</v>
      </c>
      <c r="CC221" s="2">
        <f>IF(ISNA(MATCH($BW221,'2004'!$A$44:$A$139,0)),97,MATCH($BW221,'2004'!$A$44:$A$139,0))</f>
        <v>97</v>
      </c>
      <c r="CD221" s="2">
        <f>IF(ISNA(MATCH($BW221,'2005'!$A$44:$A$139,0)),97,MATCH($BW221,'2005'!$A$44:$A$139,0))</f>
        <v>97</v>
      </c>
      <c r="CE221" s="2">
        <f>IF(ISNA(MATCH($BW221,'2006'!$A$44:$A$139,0)),97,MATCH($BW221,'2006'!$A$44:$A$139,0))</f>
        <v>97</v>
      </c>
      <c r="CF221" s="2">
        <f>IF(ISNA(MATCH($BW221,'2007'!$A$44:$A$139,0)),97,MATCH($BW221,'2007'!$A$44:$A$139,0))</f>
        <v>97</v>
      </c>
      <c r="CG221" s="2">
        <f>IF(ISNA(MATCH($BW221,'2008'!$A$44:$A$139,0)),97,MATCH($BW221,'2008'!$A$44:$A$139,0))</f>
        <v>97</v>
      </c>
      <c r="CH221" s="2">
        <f>IF(ISNA(MATCH($BW221,'2009'!$A$44:$A$139,0)),97,MATCH($BW221,'2009'!$A$44:$A$139,0))</f>
        <v>97</v>
      </c>
      <c r="CI221" s="2">
        <f>IF(ISNA(MATCH($BW221,'2010'!$A$44:$A$139,0)),97,MATCH($BW221,'2010'!$A$44:$A$139,0))</f>
        <v>97</v>
      </c>
      <c r="CJ221" s="2">
        <f>IF(ISNA(MATCH($BW221,'2011'!$A$44:$A$139,0)),97,MATCH($BW221,'2011'!$A$44:$A$139,0))</f>
        <v>97</v>
      </c>
      <c r="CK221" s="2">
        <f>IF(ISNA(MATCH($BW221,'2012'!$A$44:$A$139,0)),97,MATCH($BW221,'2012'!$A$44:$A$139,0))</f>
        <v>97</v>
      </c>
      <c r="CL221" s="2">
        <f>IF(ISNA(MATCH($BW221,'2013'!$A$44:$A$139,0)),97,MATCH($BW221,'2013'!$A$44:$A$139,0))</f>
        <v>97</v>
      </c>
      <c r="CM221" s="2">
        <f>IF(ISNA(MATCH($BW221,'2014'!$A$52:$A$179,0)),129,MATCH($BW221,'2014'!$A$52:$A$179,0))</f>
        <v>129</v>
      </c>
      <c r="CN221" s="147">
        <f>IF(ISNA(MATCH($BW221,'2015'!$A$52:$A$307,0)),257,MATCH($BW221,'2015'!$A$52:$A$307,0))</f>
        <v>257</v>
      </c>
      <c r="CO221" s="147">
        <f>IF(ISNA(MATCH($BW221,'2016'!$A$52:$A$307,0)),257,MATCH($BW221,'2016'!$A$52:$A$307,0))</f>
        <v>73</v>
      </c>
      <c r="CQ221">
        <f t="shared" si="141"/>
        <v>869</v>
      </c>
      <c r="CR221" s="281"/>
      <c r="CS221" s="279"/>
      <c r="CT221" s="278">
        <f t="shared" si="142"/>
        <v>0</v>
      </c>
      <c r="CU221" s="279">
        <f t="shared" si="128"/>
        <v>0</v>
      </c>
      <c r="CV221" s="279">
        <f t="shared" si="129"/>
        <v>0</v>
      </c>
      <c r="CW221" s="279">
        <f t="shared" si="130"/>
        <v>0</v>
      </c>
      <c r="CX221" s="279">
        <f t="shared" si="131"/>
        <v>0</v>
      </c>
      <c r="CY221" s="279">
        <f t="shared" si="132"/>
        <v>0</v>
      </c>
      <c r="CZ221" s="279">
        <f t="shared" si="133"/>
        <v>0</v>
      </c>
      <c r="DA221" s="279">
        <f t="shared" si="134"/>
        <v>0</v>
      </c>
      <c r="DB221" s="279">
        <f t="shared" si="135"/>
        <v>0</v>
      </c>
      <c r="DC221" s="279">
        <f t="shared" si="143"/>
        <v>0</v>
      </c>
      <c r="DD221" s="279">
        <f t="shared" si="144"/>
        <v>0</v>
      </c>
      <c r="DE221" s="279">
        <f t="shared" si="145"/>
        <v>0</v>
      </c>
      <c r="DF221" s="279">
        <f t="shared" si="146"/>
        <v>0</v>
      </c>
      <c r="DG221" s="279">
        <f t="shared" si="147"/>
        <v>0</v>
      </c>
      <c r="DH221" s="280">
        <f t="shared" si="164"/>
        <v>0</v>
      </c>
      <c r="DI221" s="280">
        <f t="shared" si="165"/>
        <v>11</v>
      </c>
      <c r="DJ221" s="154">
        <f t="shared" si="136"/>
        <v>515</v>
      </c>
      <c r="DK221" s="279">
        <f t="shared" si="148"/>
        <v>869</v>
      </c>
      <c r="DL221" s="97"/>
      <c r="DM221" s="154"/>
      <c r="DN221" s="267">
        <f t="shared" si="149"/>
        <v>0</v>
      </c>
      <c r="DO221" s="154">
        <f t="shared" si="150"/>
        <v>0</v>
      </c>
      <c r="DP221" s="154">
        <f t="shared" si="151"/>
        <v>0</v>
      </c>
      <c r="DQ221" s="154">
        <f t="shared" si="152"/>
        <v>0</v>
      </c>
      <c r="DR221" s="154">
        <f t="shared" si="153"/>
        <v>0</v>
      </c>
      <c r="DS221" s="154">
        <f t="shared" si="154"/>
        <v>0</v>
      </c>
      <c r="DT221" s="154">
        <f t="shared" si="155"/>
        <v>0</v>
      </c>
      <c r="DU221" s="154">
        <f t="shared" si="156"/>
        <v>0</v>
      </c>
      <c r="DV221" s="154">
        <f t="shared" si="157"/>
        <v>0</v>
      </c>
      <c r="DW221" s="154">
        <f t="shared" si="158"/>
        <v>0</v>
      </c>
      <c r="DX221" s="154">
        <f t="shared" si="159"/>
        <v>0</v>
      </c>
      <c r="DY221" s="154">
        <f t="shared" si="160"/>
        <v>0</v>
      </c>
      <c r="DZ221" s="154">
        <f t="shared" si="161"/>
        <v>0</v>
      </c>
      <c r="EA221" s="154">
        <f t="shared" si="162"/>
        <v>0</v>
      </c>
      <c r="EB221" s="264">
        <f t="shared" si="166"/>
        <v>0</v>
      </c>
      <c r="EC221" s="264">
        <f t="shared" si="167"/>
        <v>11</v>
      </c>
      <c r="ED221" s="154">
        <f t="shared" si="137"/>
        <v>515</v>
      </c>
    </row>
    <row r="222" spans="2:134" ht="13" thickBot="1" x14ac:dyDescent="0.3">
      <c r="B222" s="131">
        <v>108</v>
      </c>
      <c r="C222" s="50">
        <f t="shared" si="126"/>
        <v>1</v>
      </c>
      <c r="D222" s="50">
        <f t="shared" si="138"/>
        <v>0</v>
      </c>
      <c r="E222" s="97"/>
      <c r="F222" s="2">
        <f t="shared" si="163"/>
        <v>217</v>
      </c>
      <c r="G222" s="493">
        <v>4001</v>
      </c>
      <c r="H222" s="98">
        <f>15- COUNTIF(L222:AC222,"#N/A")</f>
        <v>0</v>
      </c>
      <c r="I222" s="131">
        <f>SUM(AH222:AY222)+SUM(BE222:BT222)</f>
        <v>11</v>
      </c>
      <c r="J222" s="398">
        <f>DI222</f>
        <v>11</v>
      </c>
      <c r="K222" s="456" t="str">
        <f>IF(ISNUMBER(MATCH(G222,'[4]OPR data'!$A$3:$A$2900,0)),"Y","N")</f>
        <v>Y</v>
      </c>
      <c r="L222" s="110"/>
      <c r="M222" s="233"/>
      <c r="N222" s="469" t="e">
        <f>(INDEX(Finish_table!R$4:R$83,MATCH('16 Year_History_Results'!$G222,Finish_table!S$4:S$83,0),1))</f>
        <v>#N/A</v>
      </c>
      <c r="O222" s="233" t="e">
        <f>(INDEX(Finish_table!Z$4:Z$99,MATCH('16 Year_History_Results'!$G222,Finish_table!AA$4:AA$99,0),1))</f>
        <v>#N/A</v>
      </c>
      <c r="P222" s="233" t="e">
        <f>(INDEX(Finish_table!AI$4:AI$99,MATCH('16 Year_History_Results'!$G222,Finish_table!AJ$4:AJ$99,0),1))</f>
        <v>#N/A</v>
      </c>
      <c r="Q222" s="233" t="e">
        <f>(INDEX(Finish_table!AR$4:AR$99,MATCH('16 Year_History_Results'!$G222,Finish_table!AS$4:AS$99,0),1))</f>
        <v>#N/A</v>
      </c>
      <c r="R222" s="233" t="e">
        <f>(INDEX(Finish_table!BA$4:BA$99,MATCH('16 Year_History_Results'!$G222,Finish_table!BB$4:BB$99,0),1))</f>
        <v>#N/A</v>
      </c>
      <c r="S222" s="233" t="e">
        <f>(INDEX(Finish_table!BJ$4:BJ$99,MATCH('16 Year_History_Results'!$G222,Finish_table!BK$4:BK$99,0),1))</f>
        <v>#N/A</v>
      </c>
      <c r="T222" s="233" t="e">
        <f>(INDEX(Finish_table!BS$4:BS$99,MATCH('16 Year_History_Results'!$G222,Finish_table!BT$4:BT$99,0),1))</f>
        <v>#N/A</v>
      </c>
      <c r="U222" s="233" t="e">
        <f>(INDEX(Finish_table!CB$4:CB$99,MATCH('16 Year_History_Results'!$G222,Finish_table!CC$4:CC$99,0),1))</f>
        <v>#N/A</v>
      </c>
      <c r="V222" s="233" t="e">
        <f>(INDEX(Finish_table!CK$4:CK$99,MATCH('16 Year_History_Results'!$G222,Finish_table!CL$4:CL$99,0),1))</f>
        <v>#N/A</v>
      </c>
      <c r="W222" s="233" t="e">
        <f>(INDEX(Finish_table!CT$4:CT$99,MATCH('16 Year_History_Results'!$G222,Finish_table!CU$4:CU$99,0),1))</f>
        <v>#N/A</v>
      </c>
      <c r="X222" s="233" t="e">
        <f>(INDEX(Finish_table!DC$4:DC$99,MATCH('16 Year_History_Results'!$G222,Finish_table!DD$4:DD$99,0),1))</f>
        <v>#N/A</v>
      </c>
      <c r="Y222" s="233" t="e">
        <f>(INDEX(Finish_table!DL$4:DL$99,MATCH('16 Year_History_Results'!$G222,Finish_table!DM$4:DM$99,0),1))</f>
        <v>#N/A</v>
      </c>
      <c r="Z222" s="233" t="e">
        <f>(INDEX(Finish_table!DU$4:DU$99,MATCH('16 Year_History_Results'!$G222,Finish_table!DV$4:DV$99,0),1))</f>
        <v>#N/A</v>
      </c>
      <c r="AA222" s="233" t="e">
        <f>(INDEX(Finish_table!ED$4:ED$140,MATCH('16 Year_History_Results'!$G222,Finish_table!EE$4:EE$140,0),1))</f>
        <v>#N/A</v>
      </c>
      <c r="AB222" s="233" t="e">
        <f>(INDEX(Finish_table!EM$4:EM$224,MATCH('16 Year_History_Results'!$G222,Finish_table!EN$4:EN$224,0),1))</f>
        <v>#N/A</v>
      </c>
      <c r="AC222" s="253" t="str">
        <f>(INDEX(Finish_table!EW$4:EW$224,MATCH('16 Year_History_Results'!$G222,Finish_table!EX$4:EX$224,0),1))</f>
        <v>QF</v>
      </c>
      <c r="AD222" s="2"/>
      <c r="AE222" s="97"/>
      <c r="AG222">
        <f t="shared" si="127"/>
        <v>4001</v>
      </c>
      <c r="AH222" s="110"/>
      <c r="AI222" s="2"/>
      <c r="AJ222" s="146">
        <f>INDEX('2001'!$C$44:$C$140,'16 Year_History_Results'!BZ222)</f>
        <v>0</v>
      </c>
      <c r="AK222" s="2">
        <f>INDEX('2002'!$C$44:$C$140,'16 Year_History_Results'!CA222)</f>
        <v>0</v>
      </c>
      <c r="AL222" s="2">
        <f>INDEX('2003'!$C$44:$C$140,'16 Year_History_Results'!CB222)</f>
        <v>0</v>
      </c>
      <c r="AM222" s="2">
        <f>INDEX('2004'!$C$44:$C$140,'16 Year_History_Results'!CC222)</f>
        <v>0</v>
      </c>
      <c r="AN222" s="2">
        <f>INDEX('2005'!$C$44:$C$140,'16 Year_History_Results'!CD222)</f>
        <v>0</v>
      </c>
      <c r="AO222" s="2">
        <f>INDEX('2006'!$C$44:$C$140,'16 Year_History_Results'!CE222)</f>
        <v>0</v>
      </c>
      <c r="AP222" s="2">
        <f>INDEX('2007'!$C$44:$C$140,'16 Year_History_Results'!CF222)</f>
        <v>0</v>
      </c>
      <c r="AQ222" s="2">
        <f>INDEX('2008'!$C$44:$C$140,'16 Year_History_Results'!CG222)</f>
        <v>0</v>
      </c>
      <c r="AR222" s="2">
        <f>INDEX('2009'!$C$44:$C$140,'16 Year_History_Results'!CH222)</f>
        <v>0</v>
      </c>
      <c r="AS222" s="2">
        <f>INDEX('2010'!$C$44:$C$140,'16 Year_History_Results'!CI222)</f>
        <v>0</v>
      </c>
      <c r="AT222" s="2">
        <f>INDEX('2011'!$C$44:$C$140,'16 Year_History_Results'!CJ222)</f>
        <v>0</v>
      </c>
      <c r="AU222" s="2">
        <f>INDEX('2012'!$C$44:$C$140,'16 Year_History_Results'!CK222)</f>
        <v>0</v>
      </c>
      <c r="AV222" s="2">
        <f>INDEX('2013'!$C$44:$C$140,'16 Year_History_Results'!CL222)</f>
        <v>0</v>
      </c>
      <c r="AW222" s="2">
        <f>INDEX('2014'!$C$52:$C$180,'16 Year_History_Results'!CM222)</f>
        <v>0</v>
      </c>
      <c r="AX222" s="2">
        <f>INDEX('2015'!$E$52:$E$308,'16 Year_History_Results'!CN222)</f>
        <v>0</v>
      </c>
      <c r="AY222" s="147">
        <f>INDEX('2016'!$E$52:$E$308,'16 Year_History_Results'!CO222)</f>
        <v>0</v>
      </c>
      <c r="AZ222" s="2"/>
      <c r="BA222" s="2"/>
      <c r="BB222">
        <f t="shared" si="139"/>
        <v>4001</v>
      </c>
      <c r="BC222" s="110"/>
      <c r="BD222" s="2"/>
      <c r="BE222" s="146">
        <f>INDEX('2001'!$B$44:$B$140,'16 Year_History_Results'!BZ222)</f>
        <v>0</v>
      </c>
      <c r="BF222" s="2">
        <f>INDEX('2002'!$B$44:$B$140,'16 Year_History_Results'!CA222)</f>
        <v>0</v>
      </c>
      <c r="BG222" s="2">
        <f>INDEX('2003'!$B$44:$B$140,'16 Year_History_Results'!CB222)</f>
        <v>0</v>
      </c>
      <c r="BH222" s="2">
        <f>INDEX('2004'!$B$44:$B$140,'16 Year_History_Results'!CC222)</f>
        <v>0</v>
      </c>
      <c r="BI222" s="2">
        <f>INDEX('2005'!$B$44:$B$140,'16 Year_History_Results'!CD222)</f>
        <v>0</v>
      </c>
      <c r="BJ222" s="2">
        <f>INDEX('2006'!$B$44:$B$140,'16 Year_History_Results'!CE222)</f>
        <v>0</v>
      </c>
      <c r="BK222" s="2">
        <f>INDEX('2007'!$B$44:$B$140,'16 Year_History_Results'!CF222)</f>
        <v>0</v>
      </c>
      <c r="BL222" s="2">
        <f>INDEX('2008'!$B$44:$B$140,'16 Year_History_Results'!CG222)</f>
        <v>0</v>
      </c>
      <c r="BM222" s="2">
        <f>INDEX('2009'!$B$44:$B$140,'16 Year_History_Results'!CH222)</f>
        <v>0</v>
      </c>
      <c r="BN222" s="2">
        <f>INDEX('2010'!$B$44:$B$140,'16 Year_History_Results'!CI222)</f>
        <v>0</v>
      </c>
      <c r="BO222" s="2">
        <f>INDEX('2011'!$B$44:$B$140,'16 Year_History_Results'!CJ222)</f>
        <v>0</v>
      </c>
      <c r="BP222" s="2">
        <f>INDEX('2012'!$B$44:$B$140,'16 Year_History_Results'!CK222)</f>
        <v>0</v>
      </c>
      <c r="BQ222" s="2">
        <f>INDEX('2013'!$B$44:$B$140,'16 Year_History_Results'!CL222)</f>
        <v>0</v>
      </c>
      <c r="BR222" s="2">
        <f>INDEX('2014'!$B$52:$B$180,'16 Year_History_Results'!CM222)</f>
        <v>0</v>
      </c>
      <c r="BS222" s="147">
        <f>INDEX('2015'!$B$52:$B$308,'16 Year_History_Results'!CN222)</f>
        <v>0</v>
      </c>
      <c r="BT222" s="147">
        <f>INDEX('2016'!$B$52:$B$308,'16 Year_History_Results'!CO222)</f>
        <v>11</v>
      </c>
      <c r="BW222">
        <f t="shared" si="140"/>
        <v>4001</v>
      </c>
      <c r="BX222" s="110"/>
      <c r="BY222" s="2"/>
      <c r="BZ222" s="146">
        <f>IF(ISNA(MATCH($BW222,'2001'!$A$44:$A$139,0)),97,MATCH($BW222,'2001'!$A$44:$A$139,0))</f>
        <v>97</v>
      </c>
      <c r="CA222" s="2">
        <f>IF(ISNA(MATCH($BW222,'2002'!$A$44:$A$139,0)),97,MATCH($BW222,'2002'!$A$44:$A$139,0))</f>
        <v>97</v>
      </c>
      <c r="CB222" s="2">
        <f>IF(ISNA(MATCH($BW222,'2003'!$A$44:$A$139,0)),97,MATCH($BW222,'2003'!$A$44:$A$139,0))</f>
        <v>97</v>
      </c>
      <c r="CC222" s="2">
        <f>IF(ISNA(MATCH($BW222,'2004'!$A$44:$A$139,0)),97,MATCH($BW222,'2004'!$A$44:$A$139,0))</f>
        <v>97</v>
      </c>
      <c r="CD222" s="2">
        <f>IF(ISNA(MATCH($BW222,'2005'!$A$44:$A$139,0)),97,MATCH($BW222,'2005'!$A$44:$A$139,0))</f>
        <v>97</v>
      </c>
      <c r="CE222" s="2">
        <f>IF(ISNA(MATCH($BW222,'2006'!$A$44:$A$139,0)),97,MATCH($BW222,'2006'!$A$44:$A$139,0))</f>
        <v>97</v>
      </c>
      <c r="CF222" s="2">
        <f>IF(ISNA(MATCH($BW222,'2007'!$A$44:$A$139,0)),97,MATCH($BW222,'2007'!$A$44:$A$139,0))</f>
        <v>97</v>
      </c>
      <c r="CG222" s="2">
        <f>IF(ISNA(MATCH($BW222,'2008'!$A$44:$A$139,0)),97,MATCH($BW222,'2008'!$A$44:$A$139,0))</f>
        <v>97</v>
      </c>
      <c r="CH222" s="2">
        <f>IF(ISNA(MATCH($BW222,'2009'!$A$44:$A$139,0)),97,MATCH($BW222,'2009'!$A$44:$A$139,0))</f>
        <v>97</v>
      </c>
      <c r="CI222" s="2">
        <f>IF(ISNA(MATCH($BW222,'2010'!$A$44:$A$139,0)),97,MATCH($BW222,'2010'!$A$44:$A$139,0))</f>
        <v>97</v>
      </c>
      <c r="CJ222" s="2">
        <f>IF(ISNA(MATCH($BW222,'2011'!$A$44:$A$139,0)),97,MATCH($BW222,'2011'!$A$44:$A$139,0))</f>
        <v>97</v>
      </c>
      <c r="CK222" s="2">
        <f>IF(ISNA(MATCH($BW222,'2012'!$A$44:$A$139,0)),97,MATCH($BW222,'2012'!$A$44:$A$139,0))</f>
        <v>97</v>
      </c>
      <c r="CL222" s="2">
        <f>IF(ISNA(MATCH($BW222,'2013'!$A$44:$A$139,0)),97,MATCH($BW222,'2013'!$A$44:$A$139,0))</f>
        <v>97</v>
      </c>
      <c r="CM222" s="2">
        <f>IF(ISNA(MATCH($BW222,'2014'!$A$52:$A$179,0)),129,MATCH($BW222,'2014'!$A$52:$A$179,0))</f>
        <v>129</v>
      </c>
      <c r="CN222" s="147">
        <f>IF(ISNA(MATCH($BW222,'2015'!$A$52:$A$307,0)),257,MATCH($BW222,'2015'!$A$52:$A$307,0))</f>
        <v>257</v>
      </c>
      <c r="CO222" s="147">
        <f>IF(ISNA(MATCH($BW222,'2016'!$A$52:$A$307,0)),257,MATCH($BW222,'2016'!$A$52:$A$307,0))</f>
        <v>211</v>
      </c>
      <c r="CQ222">
        <f t="shared" si="141"/>
        <v>4001</v>
      </c>
      <c r="CR222" s="281"/>
      <c r="CS222" s="279"/>
      <c r="CT222" s="278">
        <f t="shared" si="142"/>
        <v>0</v>
      </c>
      <c r="CU222" s="279">
        <f t="shared" si="128"/>
        <v>0</v>
      </c>
      <c r="CV222" s="279">
        <f t="shared" si="129"/>
        <v>0</v>
      </c>
      <c r="CW222" s="279">
        <f t="shared" si="130"/>
        <v>0</v>
      </c>
      <c r="CX222" s="279">
        <f t="shared" si="131"/>
        <v>0</v>
      </c>
      <c r="CY222" s="279">
        <f t="shared" si="132"/>
        <v>0</v>
      </c>
      <c r="CZ222" s="279">
        <f t="shared" si="133"/>
        <v>0</v>
      </c>
      <c r="DA222" s="279">
        <f t="shared" si="134"/>
        <v>0</v>
      </c>
      <c r="DB222" s="279">
        <f t="shared" si="135"/>
        <v>0</v>
      </c>
      <c r="DC222" s="279">
        <f t="shared" si="143"/>
        <v>0</v>
      </c>
      <c r="DD222" s="279">
        <f t="shared" si="144"/>
        <v>0</v>
      </c>
      <c r="DE222" s="279">
        <f t="shared" si="145"/>
        <v>0</v>
      </c>
      <c r="DF222" s="279">
        <f t="shared" si="146"/>
        <v>0</v>
      </c>
      <c r="DG222" s="279">
        <f t="shared" si="147"/>
        <v>0</v>
      </c>
      <c r="DH222" s="280">
        <f t="shared" si="164"/>
        <v>0</v>
      </c>
      <c r="DI222" s="280">
        <f t="shared" si="165"/>
        <v>11</v>
      </c>
      <c r="DJ222" s="154">
        <f t="shared" si="136"/>
        <v>515</v>
      </c>
      <c r="DK222" s="279">
        <f t="shared" si="148"/>
        <v>4001</v>
      </c>
      <c r="DL222" s="97"/>
      <c r="DM222" s="154"/>
      <c r="DN222" s="267">
        <f t="shared" si="149"/>
        <v>0</v>
      </c>
      <c r="DO222" s="154">
        <f t="shared" si="150"/>
        <v>0</v>
      </c>
      <c r="DP222" s="154">
        <f t="shared" si="151"/>
        <v>0</v>
      </c>
      <c r="DQ222" s="154">
        <f t="shared" si="152"/>
        <v>0</v>
      </c>
      <c r="DR222" s="154">
        <f t="shared" si="153"/>
        <v>0</v>
      </c>
      <c r="DS222" s="154">
        <f t="shared" si="154"/>
        <v>0</v>
      </c>
      <c r="DT222" s="154">
        <f t="shared" si="155"/>
        <v>0</v>
      </c>
      <c r="DU222" s="154">
        <f t="shared" si="156"/>
        <v>0</v>
      </c>
      <c r="DV222" s="154">
        <f t="shared" si="157"/>
        <v>0</v>
      </c>
      <c r="DW222" s="154">
        <f t="shared" si="158"/>
        <v>0</v>
      </c>
      <c r="DX222" s="154">
        <f t="shared" si="159"/>
        <v>0</v>
      </c>
      <c r="DY222" s="154">
        <f t="shared" si="160"/>
        <v>0</v>
      </c>
      <c r="DZ222" s="154">
        <f t="shared" si="161"/>
        <v>0</v>
      </c>
      <c r="EA222" s="154">
        <f t="shared" si="162"/>
        <v>0</v>
      </c>
      <c r="EB222" s="264">
        <f t="shared" si="166"/>
        <v>0</v>
      </c>
      <c r="EC222" s="264">
        <f t="shared" si="167"/>
        <v>11</v>
      </c>
      <c r="ED222" s="154">
        <f t="shared" si="137"/>
        <v>515</v>
      </c>
    </row>
    <row r="223" spans="2:134" ht="13" thickBot="1" x14ac:dyDescent="0.3">
      <c r="B223" s="247">
        <v>108</v>
      </c>
      <c r="C223" s="50">
        <f t="shared" si="126"/>
        <v>2</v>
      </c>
      <c r="D223" s="50">
        <f t="shared" si="138"/>
        <v>0</v>
      </c>
      <c r="E223" s="97"/>
      <c r="F223" s="2">
        <f t="shared" si="163"/>
        <v>218</v>
      </c>
      <c r="G223" s="487">
        <v>4103</v>
      </c>
      <c r="H223" s="98">
        <f>15- COUNTIF(L223:AC223,"#N/A")</f>
        <v>0</v>
      </c>
      <c r="I223" s="131">
        <f>SUM(AH223:AY223)+SUM(BE223:BT223)</f>
        <v>11</v>
      </c>
      <c r="J223" s="398">
        <f>DI223</f>
        <v>11</v>
      </c>
      <c r="K223" s="456" t="str">
        <f>IF(ISNUMBER(MATCH(G223,'[4]OPR data'!$A$3:$A$2900,0)),"Y","N")</f>
        <v>Y</v>
      </c>
      <c r="L223" s="110"/>
      <c r="M223" s="233"/>
      <c r="N223" s="469" t="e">
        <f>(INDEX(Finish_table!R$4:R$83,MATCH('16 Year_History_Results'!$G223,Finish_table!S$4:S$83,0),1))</f>
        <v>#N/A</v>
      </c>
      <c r="O223" s="233" t="e">
        <f>(INDEX(Finish_table!Z$4:Z$99,MATCH('16 Year_History_Results'!$G223,Finish_table!AA$4:AA$99,0),1))</f>
        <v>#N/A</v>
      </c>
      <c r="P223" s="233" t="e">
        <f>(INDEX(Finish_table!AI$4:AI$99,MATCH('16 Year_History_Results'!$G223,Finish_table!AJ$4:AJ$99,0),1))</f>
        <v>#N/A</v>
      </c>
      <c r="Q223" s="233" t="e">
        <f>(INDEX(Finish_table!AR$4:AR$99,MATCH('16 Year_History_Results'!$G223,Finish_table!AS$4:AS$99,0),1))</f>
        <v>#N/A</v>
      </c>
      <c r="R223" s="233" t="e">
        <f>(INDEX(Finish_table!BA$4:BA$99,MATCH('16 Year_History_Results'!$G223,Finish_table!BB$4:BB$99,0),1))</f>
        <v>#N/A</v>
      </c>
      <c r="S223" s="233" t="e">
        <f>(INDEX(Finish_table!BJ$4:BJ$99,MATCH('16 Year_History_Results'!$G223,Finish_table!BK$4:BK$99,0),1))</f>
        <v>#N/A</v>
      </c>
      <c r="T223" s="233" t="e">
        <f>(INDEX(Finish_table!BS$4:BS$99,MATCH('16 Year_History_Results'!$G223,Finish_table!BT$4:BT$99,0),1))</f>
        <v>#N/A</v>
      </c>
      <c r="U223" s="233" t="e">
        <f>(INDEX(Finish_table!CB$4:CB$99,MATCH('16 Year_History_Results'!$G223,Finish_table!CC$4:CC$99,0),1))</f>
        <v>#N/A</v>
      </c>
      <c r="V223" s="233" t="e">
        <f>(INDEX(Finish_table!CK$4:CK$99,MATCH('16 Year_History_Results'!$G223,Finish_table!CL$4:CL$99,0),1))</f>
        <v>#N/A</v>
      </c>
      <c r="W223" s="233" t="e">
        <f>(INDEX(Finish_table!CT$4:CT$99,MATCH('16 Year_History_Results'!$G223,Finish_table!CU$4:CU$99,0),1))</f>
        <v>#N/A</v>
      </c>
      <c r="X223" s="233" t="e">
        <f>(INDEX(Finish_table!DC$4:DC$99,MATCH('16 Year_History_Results'!$G223,Finish_table!DD$4:DD$99,0),1))</f>
        <v>#N/A</v>
      </c>
      <c r="Y223" s="233" t="e">
        <f>(INDEX(Finish_table!DL$4:DL$99,MATCH('16 Year_History_Results'!$G223,Finish_table!DM$4:DM$99,0),1))</f>
        <v>#N/A</v>
      </c>
      <c r="Z223" s="233" t="e">
        <f>(INDEX(Finish_table!DU$4:DU$99,MATCH('16 Year_History_Results'!$G223,Finish_table!DV$4:DV$99,0),1))</f>
        <v>#N/A</v>
      </c>
      <c r="AA223" s="233" t="e">
        <f>(INDEX(Finish_table!ED$4:ED$140,MATCH('16 Year_History_Results'!$G223,Finish_table!EE$4:EE$140,0),1))</f>
        <v>#N/A</v>
      </c>
      <c r="AB223" s="233" t="e">
        <f>(INDEX(Finish_table!EM$4:EM$224,MATCH('16 Year_History_Results'!$G223,Finish_table!EN$4:EN$224,0),1))</f>
        <v>#N/A</v>
      </c>
      <c r="AC223" s="253" t="str">
        <f>(INDEX(Finish_table!EW$4:EW$224,MATCH('16 Year_History_Results'!$G223,Finish_table!EX$4:EX$224,0),1))</f>
        <v>QF</v>
      </c>
      <c r="AD223" s="2"/>
      <c r="AE223" s="97"/>
      <c r="AG223">
        <f t="shared" si="127"/>
        <v>4103</v>
      </c>
      <c r="AH223" s="110"/>
      <c r="AI223" s="2"/>
      <c r="AJ223" s="146">
        <f>INDEX('2001'!$C$44:$C$140,'16 Year_History_Results'!BZ223)</f>
        <v>0</v>
      </c>
      <c r="AK223" s="2">
        <f>INDEX('2002'!$C$44:$C$140,'16 Year_History_Results'!CA223)</f>
        <v>0</v>
      </c>
      <c r="AL223" s="2">
        <f>INDEX('2003'!$C$44:$C$140,'16 Year_History_Results'!CB223)</f>
        <v>0</v>
      </c>
      <c r="AM223" s="2">
        <f>INDEX('2004'!$C$44:$C$140,'16 Year_History_Results'!CC223)</f>
        <v>0</v>
      </c>
      <c r="AN223" s="2">
        <f>INDEX('2005'!$C$44:$C$140,'16 Year_History_Results'!CD223)</f>
        <v>0</v>
      </c>
      <c r="AO223" s="2">
        <f>INDEX('2006'!$C$44:$C$140,'16 Year_History_Results'!CE223)</f>
        <v>0</v>
      </c>
      <c r="AP223" s="2">
        <f>INDEX('2007'!$C$44:$C$140,'16 Year_History_Results'!CF223)</f>
        <v>0</v>
      </c>
      <c r="AQ223" s="2">
        <f>INDEX('2008'!$C$44:$C$140,'16 Year_History_Results'!CG223)</f>
        <v>0</v>
      </c>
      <c r="AR223" s="2">
        <f>INDEX('2009'!$C$44:$C$140,'16 Year_History_Results'!CH223)</f>
        <v>0</v>
      </c>
      <c r="AS223" s="2">
        <f>INDEX('2010'!$C$44:$C$140,'16 Year_History_Results'!CI223)</f>
        <v>0</v>
      </c>
      <c r="AT223" s="2">
        <f>INDEX('2011'!$C$44:$C$140,'16 Year_History_Results'!CJ223)</f>
        <v>0</v>
      </c>
      <c r="AU223" s="2">
        <f>INDEX('2012'!$C$44:$C$140,'16 Year_History_Results'!CK223)</f>
        <v>0</v>
      </c>
      <c r="AV223" s="2">
        <f>INDEX('2013'!$C$44:$C$140,'16 Year_History_Results'!CL223)</f>
        <v>0</v>
      </c>
      <c r="AW223" s="2">
        <f>INDEX('2014'!$C$52:$C$180,'16 Year_History_Results'!CM223)</f>
        <v>0</v>
      </c>
      <c r="AX223" s="2">
        <f>INDEX('2015'!$E$52:$E$308,'16 Year_History_Results'!CN223)</f>
        <v>0</v>
      </c>
      <c r="AY223" s="147">
        <f>INDEX('2016'!$E$52:$E$308,'16 Year_History_Results'!CO223)</f>
        <v>0</v>
      </c>
      <c r="AZ223" s="2"/>
      <c r="BA223" s="2"/>
      <c r="BB223">
        <f t="shared" si="139"/>
        <v>4103</v>
      </c>
      <c r="BC223" s="110"/>
      <c r="BD223" s="2"/>
      <c r="BE223" s="146">
        <f>INDEX('2001'!$B$44:$B$140,'16 Year_History_Results'!BZ223)</f>
        <v>0</v>
      </c>
      <c r="BF223" s="2">
        <f>INDEX('2002'!$B$44:$B$140,'16 Year_History_Results'!CA223)</f>
        <v>0</v>
      </c>
      <c r="BG223" s="2">
        <f>INDEX('2003'!$B$44:$B$140,'16 Year_History_Results'!CB223)</f>
        <v>0</v>
      </c>
      <c r="BH223" s="2">
        <f>INDEX('2004'!$B$44:$B$140,'16 Year_History_Results'!CC223)</f>
        <v>0</v>
      </c>
      <c r="BI223" s="2">
        <f>INDEX('2005'!$B$44:$B$140,'16 Year_History_Results'!CD223)</f>
        <v>0</v>
      </c>
      <c r="BJ223" s="2">
        <f>INDEX('2006'!$B$44:$B$140,'16 Year_History_Results'!CE223)</f>
        <v>0</v>
      </c>
      <c r="BK223" s="2">
        <f>INDEX('2007'!$B$44:$B$140,'16 Year_History_Results'!CF223)</f>
        <v>0</v>
      </c>
      <c r="BL223" s="2">
        <f>INDEX('2008'!$B$44:$B$140,'16 Year_History_Results'!CG223)</f>
        <v>0</v>
      </c>
      <c r="BM223" s="2">
        <f>INDEX('2009'!$B$44:$B$140,'16 Year_History_Results'!CH223)</f>
        <v>0</v>
      </c>
      <c r="BN223" s="2">
        <f>INDEX('2010'!$B$44:$B$140,'16 Year_History_Results'!CI223)</f>
        <v>0</v>
      </c>
      <c r="BO223" s="2">
        <f>INDEX('2011'!$B$44:$B$140,'16 Year_History_Results'!CJ223)</f>
        <v>0</v>
      </c>
      <c r="BP223" s="2">
        <f>INDEX('2012'!$B$44:$B$140,'16 Year_History_Results'!CK223)</f>
        <v>0</v>
      </c>
      <c r="BQ223" s="2">
        <f>INDEX('2013'!$B$44:$B$140,'16 Year_History_Results'!CL223)</f>
        <v>0</v>
      </c>
      <c r="BR223" s="2">
        <f>INDEX('2014'!$B$52:$B$180,'16 Year_History_Results'!CM223)</f>
        <v>0</v>
      </c>
      <c r="BS223" s="147">
        <f>INDEX('2015'!$B$52:$B$308,'16 Year_History_Results'!CN223)</f>
        <v>0</v>
      </c>
      <c r="BT223" s="147">
        <f>INDEX('2016'!$B$52:$B$308,'16 Year_History_Results'!CO223)</f>
        <v>11</v>
      </c>
      <c r="BW223">
        <f t="shared" si="140"/>
        <v>4103</v>
      </c>
      <c r="BX223" s="110"/>
      <c r="BY223" s="2"/>
      <c r="BZ223" s="146">
        <f>IF(ISNA(MATCH($BW223,'2001'!$A$44:$A$139,0)),97,MATCH($BW223,'2001'!$A$44:$A$139,0))</f>
        <v>97</v>
      </c>
      <c r="CA223" s="2">
        <f>IF(ISNA(MATCH($BW223,'2002'!$A$44:$A$139,0)),97,MATCH($BW223,'2002'!$A$44:$A$139,0))</f>
        <v>97</v>
      </c>
      <c r="CB223" s="2">
        <f>IF(ISNA(MATCH($BW223,'2003'!$A$44:$A$139,0)),97,MATCH($BW223,'2003'!$A$44:$A$139,0))</f>
        <v>97</v>
      </c>
      <c r="CC223" s="2">
        <f>IF(ISNA(MATCH($BW223,'2004'!$A$44:$A$139,0)),97,MATCH($BW223,'2004'!$A$44:$A$139,0))</f>
        <v>97</v>
      </c>
      <c r="CD223" s="2">
        <f>IF(ISNA(MATCH($BW223,'2005'!$A$44:$A$139,0)),97,MATCH($BW223,'2005'!$A$44:$A$139,0))</f>
        <v>97</v>
      </c>
      <c r="CE223" s="2">
        <f>IF(ISNA(MATCH($BW223,'2006'!$A$44:$A$139,0)),97,MATCH($BW223,'2006'!$A$44:$A$139,0))</f>
        <v>97</v>
      </c>
      <c r="CF223" s="2">
        <f>IF(ISNA(MATCH($BW223,'2007'!$A$44:$A$139,0)),97,MATCH($BW223,'2007'!$A$44:$A$139,0))</f>
        <v>97</v>
      </c>
      <c r="CG223" s="2">
        <f>IF(ISNA(MATCH($BW223,'2008'!$A$44:$A$139,0)),97,MATCH($BW223,'2008'!$A$44:$A$139,0))</f>
        <v>97</v>
      </c>
      <c r="CH223" s="2">
        <f>IF(ISNA(MATCH($BW223,'2009'!$A$44:$A$139,0)),97,MATCH($BW223,'2009'!$A$44:$A$139,0))</f>
        <v>97</v>
      </c>
      <c r="CI223" s="2">
        <f>IF(ISNA(MATCH($BW223,'2010'!$A$44:$A$139,0)),97,MATCH($BW223,'2010'!$A$44:$A$139,0))</f>
        <v>97</v>
      </c>
      <c r="CJ223" s="2">
        <f>IF(ISNA(MATCH($BW223,'2011'!$A$44:$A$139,0)),97,MATCH($BW223,'2011'!$A$44:$A$139,0))</f>
        <v>97</v>
      </c>
      <c r="CK223" s="2">
        <f>IF(ISNA(MATCH($BW223,'2012'!$A$44:$A$139,0)),97,MATCH($BW223,'2012'!$A$44:$A$139,0))</f>
        <v>97</v>
      </c>
      <c r="CL223" s="2">
        <f>IF(ISNA(MATCH($BW223,'2013'!$A$44:$A$139,0)),97,MATCH($BW223,'2013'!$A$44:$A$139,0))</f>
        <v>97</v>
      </c>
      <c r="CM223" s="2">
        <f>IF(ISNA(MATCH($BW223,'2014'!$A$52:$A$179,0)),129,MATCH($BW223,'2014'!$A$52:$A$179,0))</f>
        <v>129</v>
      </c>
      <c r="CN223" s="147">
        <f>IF(ISNA(MATCH($BW223,'2015'!$A$52:$A$307,0)),257,MATCH($BW223,'2015'!$A$52:$A$307,0))</f>
        <v>257</v>
      </c>
      <c r="CO223" s="147">
        <f>IF(ISNA(MATCH($BW223,'2016'!$A$52:$A$307,0)),257,MATCH($BW223,'2016'!$A$52:$A$307,0))</f>
        <v>218</v>
      </c>
      <c r="CQ223">
        <f t="shared" si="141"/>
        <v>4103</v>
      </c>
      <c r="CR223" s="281"/>
      <c r="CS223" s="279"/>
      <c r="CT223" s="278">
        <f t="shared" si="142"/>
        <v>0</v>
      </c>
      <c r="CU223" s="279">
        <f t="shared" si="128"/>
        <v>0</v>
      </c>
      <c r="CV223" s="279">
        <f t="shared" si="129"/>
        <v>0</v>
      </c>
      <c r="CW223" s="279">
        <f t="shared" si="130"/>
        <v>0</v>
      </c>
      <c r="CX223" s="279">
        <f t="shared" si="131"/>
        <v>0</v>
      </c>
      <c r="CY223" s="279">
        <f t="shared" si="132"/>
        <v>0</v>
      </c>
      <c r="CZ223" s="279">
        <f t="shared" si="133"/>
        <v>0</v>
      </c>
      <c r="DA223" s="279">
        <f t="shared" si="134"/>
        <v>0</v>
      </c>
      <c r="DB223" s="279">
        <f t="shared" si="135"/>
        <v>0</v>
      </c>
      <c r="DC223" s="279">
        <f t="shared" si="143"/>
        <v>0</v>
      </c>
      <c r="DD223" s="279">
        <f t="shared" si="144"/>
        <v>0</v>
      </c>
      <c r="DE223" s="279">
        <f t="shared" si="145"/>
        <v>0</v>
      </c>
      <c r="DF223" s="279">
        <f t="shared" si="146"/>
        <v>0</v>
      </c>
      <c r="DG223" s="279">
        <f t="shared" si="147"/>
        <v>0</v>
      </c>
      <c r="DH223" s="280">
        <f t="shared" si="164"/>
        <v>0</v>
      </c>
      <c r="DI223" s="280">
        <f t="shared" si="165"/>
        <v>11</v>
      </c>
      <c r="DJ223" s="154">
        <f t="shared" si="136"/>
        <v>515</v>
      </c>
      <c r="DK223" s="279">
        <f t="shared" si="148"/>
        <v>4103</v>
      </c>
      <c r="DL223" s="97"/>
      <c r="DM223" s="154"/>
      <c r="DN223" s="267">
        <f t="shared" si="149"/>
        <v>0</v>
      </c>
      <c r="DO223" s="154">
        <f t="shared" si="150"/>
        <v>0</v>
      </c>
      <c r="DP223" s="154">
        <f t="shared" si="151"/>
        <v>0</v>
      </c>
      <c r="DQ223" s="154">
        <f t="shared" si="152"/>
        <v>0</v>
      </c>
      <c r="DR223" s="154">
        <f t="shared" si="153"/>
        <v>0</v>
      </c>
      <c r="DS223" s="154">
        <f t="shared" si="154"/>
        <v>0</v>
      </c>
      <c r="DT223" s="154">
        <f t="shared" si="155"/>
        <v>0</v>
      </c>
      <c r="DU223" s="154">
        <f t="shared" si="156"/>
        <v>0</v>
      </c>
      <c r="DV223" s="154">
        <f t="shared" si="157"/>
        <v>0</v>
      </c>
      <c r="DW223" s="154">
        <f t="shared" si="158"/>
        <v>0</v>
      </c>
      <c r="DX223" s="154">
        <f t="shared" si="159"/>
        <v>0</v>
      </c>
      <c r="DY223" s="154">
        <f t="shared" si="160"/>
        <v>0</v>
      </c>
      <c r="DZ223" s="154">
        <f t="shared" si="161"/>
        <v>0</v>
      </c>
      <c r="EA223" s="154">
        <f t="shared" si="162"/>
        <v>0</v>
      </c>
      <c r="EB223" s="264">
        <f t="shared" si="166"/>
        <v>0</v>
      </c>
      <c r="EC223" s="264">
        <f t="shared" si="167"/>
        <v>11</v>
      </c>
      <c r="ED223" s="154">
        <f t="shared" si="137"/>
        <v>515</v>
      </c>
    </row>
    <row r="224" spans="2:134" ht="13" thickBot="1" x14ac:dyDescent="0.3">
      <c r="B224" s="247">
        <v>108</v>
      </c>
      <c r="C224" s="50">
        <f t="shared" si="126"/>
        <v>3</v>
      </c>
      <c r="D224" s="50">
        <f t="shared" si="138"/>
        <v>0</v>
      </c>
      <c r="E224" s="97"/>
      <c r="F224" s="2">
        <f t="shared" si="163"/>
        <v>219</v>
      </c>
      <c r="G224" s="487">
        <v>4391</v>
      </c>
      <c r="H224" s="98">
        <f>15- COUNTIF(L224:AC224,"#N/A")</f>
        <v>0</v>
      </c>
      <c r="I224" s="131">
        <f>SUM(AH224:AY224)+SUM(BE224:BT224)</f>
        <v>11</v>
      </c>
      <c r="J224" s="398">
        <f>DI224</f>
        <v>11</v>
      </c>
      <c r="K224" s="456" t="str">
        <f>IF(ISNUMBER(MATCH(G224,'[4]OPR data'!$A$3:$A$2900,0)),"Y","N")</f>
        <v>Y</v>
      </c>
      <c r="L224" s="110"/>
      <c r="M224" s="233"/>
      <c r="N224" s="469" t="e">
        <f>(INDEX(Finish_table!R$4:R$83,MATCH('16 Year_History_Results'!$G224,Finish_table!S$4:S$83,0),1))</f>
        <v>#N/A</v>
      </c>
      <c r="O224" s="233" t="e">
        <f>(INDEX(Finish_table!Z$4:Z$99,MATCH('16 Year_History_Results'!$G224,Finish_table!AA$4:AA$99,0),1))</f>
        <v>#N/A</v>
      </c>
      <c r="P224" s="233" t="e">
        <f>(INDEX(Finish_table!AI$4:AI$99,MATCH('16 Year_History_Results'!$G224,Finish_table!AJ$4:AJ$99,0),1))</f>
        <v>#N/A</v>
      </c>
      <c r="Q224" s="233" t="e">
        <f>(INDEX(Finish_table!AR$4:AR$99,MATCH('16 Year_History_Results'!$G224,Finish_table!AS$4:AS$99,0),1))</f>
        <v>#N/A</v>
      </c>
      <c r="R224" s="233" t="e">
        <f>(INDEX(Finish_table!BA$4:BA$99,MATCH('16 Year_History_Results'!$G224,Finish_table!BB$4:BB$99,0),1))</f>
        <v>#N/A</v>
      </c>
      <c r="S224" s="233" t="e">
        <f>(INDEX(Finish_table!BJ$4:BJ$99,MATCH('16 Year_History_Results'!$G224,Finish_table!BK$4:BK$99,0),1))</f>
        <v>#N/A</v>
      </c>
      <c r="T224" s="233" t="e">
        <f>(INDEX(Finish_table!BS$4:BS$99,MATCH('16 Year_History_Results'!$G224,Finish_table!BT$4:BT$99,0),1))</f>
        <v>#N/A</v>
      </c>
      <c r="U224" s="233" t="e">
        <f>(INDEX(Finish_table!CB$4:CB$99,MATCH('16 Year_History_Results'!$G224,Finish_table!CC$4:CC$99,0),1))</f>
        <v>#N/A</v>
      </c>
      <c r="V224" s="233" t="e">
        <f>(INDEX(Finish_table!CK$4:CK$99,MATCH('16 Year_History_Results'!$G224,Finish_table!CL$4:CL$99,0),1))</f>
        <v>#N/A</v>
      </c>
      <c r="W224" s="233" t="e">
        <f>(INDEX(Finish_table!CT$4:CT$99,MATCH('16 Year_History_Results'!$G224,Finish_table!CU$4:CU$99,0),1))</f>
        <v>#N/A</v>
      </c>
      <c r="X224" s="233" t="e">
        <f>(INDEX(Finish_table!DC$4:DC$99,MATCH('16 Year_History_Results'!$G224,Finish_table!DD$4:DD$99,0),1))</f>
        <v>#N/A</v>
      </c>
      <c r="Y224" s="233" t="e">
        <f>(INDEX(Finish_table!DL$4:DL$99,MATCH('16 Year_History_Results'!$G224,Finish_table!DM$4:DM$99,0),1))</f>
        <v>#N/A</v>
      </c>
      <c r="Z224" s="233" t="e">
        <f>(INDEX(Finish_table!DU$4:DU$99,MATCH('16 Year_History_Results'!$G224,Finish_table!DV$4:DV$99,0),1))</f>
        <v>#N/A</v>
      </c>
      <c r="AA224" s="233" t="e">
        <f>(INDEX(Finish_table!ED$4:ED$140,MATCH('16 Year_History_Results'!$G224,Finish_table!EE$4:EE$140,0),1))</f>
        <v>#N/A</v>
      </c>
      <c r="AB224" s="233" t="e">
        <f>(INDEX(Finish_table!EM$4:EM$224,MATCH('16 Year_History_Results'!$G224,Finish_table!EN$4:EN$224,0),1))</f>
        <v>#N/A</v>
      </c>
      <c r="AC224" s="253" t="str">
        <f>(INDEX(Finish_table!EW$4:EW$224,MATCH('16 Year_History_Results'!$G224,Finish_table!EX$4:EX$224,0),1))</f>
        <v>QF</v>
      </c>
      <c r="AD224" s="2"/>
      <c r="AE224" s="97"/>
      <c r="AG224">
        <f t="shared" si="127"/>
        <v>4391</v>
      </c>
      <c r="AH224" s="110"/>
      <c r="AI224" s="2"/>
      <c r="AJ224" s="146">
        <f>INDEX('2001'!$C$44:$C$140,'16 Year_History_Results'!BZ224)</f>
        <v>0</v>
      </c>
      <c r="AK224" s="2">
        <f>INDEX('2002'!$C$44:$C$140,'16 Year_History_Results'!CA224)</f>
        <v>0</v>
      </c>
      <c r="AL224" s="2">
        <f>INDEX('2003'!$C$44:$C$140,'16 Year_History_Results'!CB224)</f>
        <v>0</v>
      </c>
      <c r="AM224" s="2">
        <f>INDEX('2004'!$C$44:$C$140,'16 Year_History_Results'!CC224)</f>
        <v>0</v>
      </c>
      <c r="AN224" s="2">
        <f>INDEX('2005'!$C$44:$C$140,'16 Year_History_Results'!CD224)</f>
        <v>0</v>
      </c>
      <c r="AO224" s="2">
        <f>INDEX('2006'!$C$44:$C$140,'16 Year_History_Results'!CE224)</f>
        <v>0</v>
      </c>
      <c r="AP224" s="2">
        <f>INDEX('2007'!$C$44:$C$140,'16 Year_History_Results'!CF224)</f>
        <v>0</v>
      </c>
      <c r="AQ224" s="2">
        <f>INDEX('2008'!$C$44:$C$140,'16 Year_History_Results'!CG224)</f>
        <v>0</v>
      </c>
      <c r="AR224" s="2">
        <f>INDEX('2009'!$C$44:$C$140,'16 Year_History_Results'!CH224)</f>
        <v>0</v>
      </c>
      <c r="AS224" s="2">
        <f>INDEX('2010'!$C$44:$C$140,'16 Year_History_Results'!CI224)</f>
        <v>0</v>
      </c>
      <c r="AT224" s="2">
        <f>INDEX('2011'!$C$44:$C$140,'16 Year_History_Results'!CJ224)</f>
        <v>0</v>
      </c>
      <c r="AU224" s="2">
        <f>INDEX('2012'!$C$44:$C$140,'16 Year_History_Results'!CK224)</f>
        <v>0</v>
      </c>
      <c r="AV224" s="2">
        <f>INDEX('2013'!$C$44:$C$140,'16 Year_History_Results'!CL224)</f>
        <v>0</v>
      </c>
      <c r="AW224" s="2">
        <f>INDEX('2014'!$C$52:$C$180,'16 Year_History_Results'!CM224)</f>
        <v>0</v>
      </c>
      <c r="AX224" s="2">
        <f>INDEX('2015'!$E$52:$E$308,'16 Year_History_Results'!CN224)</f>
        <v>0</v>
      </c>
      <c r="AY224" s="147">
        <f>INDEX('2016'!$E$52:$E$308,'16 Year_History_Results'!CO224)</f>
        <v>0</v>
      </c>
      <c r="AZ224" s="2"/>
      <c r="BA224" s="2"/>
      <c r="BB224">
        <f t="shared" si="139"/>
        <v>4391</v>
      </c>
      <c r="BC224" s="110"/>
      <c r="BD224" s="2"/>
      <c r="BE224" s="146">
        <f>INDEX('2001'!$B$44:$B$140,'16 Year_History_Results'!BZ224)</f>
        <v>0</v>
      </c>
      <c r="BF224" s="2">
        <f>INDEX('2002'!$B$44:$B$140,'16 Year_History_Results'!CA224)</f>
        <v>0</v>
      </c>
      <c r="BG224" s="2">
        <f>INDEX('2003'!$B$44:$B$140,'16 Year_History_Results'!CB224)</f>
        <v>0</v>
      </c>
      <c r="BH224" s="2">
        <f>INDEX('2004'!$B$44:$B$140,'16 Year_History_Results'!CC224)</f>
        <v>0</v>
      </c>
      <c r="BI224" s="2">
        <f>INDEX('2005'!$B$44:$B$140,'16 Year_History_Results'!CD224)</f>
        <v>0</v>
      </c>
      <c r="BJ224" s="2">
        <f>INDEX('2006'!$B$44:$B$140,'16 Year_History_Results'!CE224)</f>
        <v>0</v>
      </c>
      <c r="BK224" s="2">
        <f>INDEX('2007'!$B$44:$B$140,'16 Year_History_Results'!CF224)</f>
        <v>0</v>
      </c>
      <c r="BL224" s="2">
        <f>INDEX('2008'!$B$44:$B$140,'16 Year_History_Results'!CG224)</f>
        <v>0</v>
      </c>
      <c r="BM224" s="2">
        <f>INDEX('2009'!$B$44:$B$140,'16 Year_History_Results'!CH224)</f>
        <v>0</v>
      </c>
      <c r="BN224" s="2">
        <f>INDEX('2010'!$B$44:$B$140,'16 Year_History_Results'!CI224)</f>
        <v>0</v>
      </c>
      <c r="BO224" s="2">
        <f>INDEX('2011'!$B$44:$B$140,'16 Year_History_Results'!CJ224)</f>
        <v>0</v>
      </c>
      <c r="BP224" s="2">
        <f>INDEX('2012'!$B$44:$B$140,'16 Year_History_Results'!CK224)</f>
        <v>0</v>
      </c>
      <c r="BQ224" s="2">
        <f>INDEX('2013'!$B$44:$B$140,'16 Year_History_Results'!CL224)</f>
        <v>0</v>
      </c>
      <c r="BR224" s="2">
        <f>INDEX('2014'!$B$52:$B$180,'16 Year_History_Results'!CM224)</f>
        <v>0</v>
      </c>
      <c r="BS224" s="147">
        <f>INDEX('2015'!$B$52:$B$308,'16 Year_History_Results'!CN224)</f>
        <v>0</v>
      </c>
      <c r="BT224" s="147">
        <f>INDEX('2016'!$B$52:$B$308,'16 Year_History_Results'!CO224)</f>
        <v>11</v>
      </c>
      <c r="BW224">
        <f t="shared" si="140"/>
        <v>4391</v>
      </c>
      <c r="BX224" s="110"/>
      <c r="BY224" s="2"/>
      <c r="BZ224" s="146">
        <f>IF(ISNA(MATCH($BW224,'2001'!$A$44:$A$139,0)),97,MATCH($BW224,'2001'!$A$44:$A$139,0))</f>
        <v>97</v>
      </c>
      <c r="CA224" s="2">
        <f>IF(ISNA(MATCH($BW224,'2002'!$A$44:$A$139,0)),97,MATCH($BW224,'2002'!$A$44:$A$139,0))</f>
        <v>97</v>
      </c>
      <c r="CB224" s="2">
        <f>IF(ISNA(MATCH($BW224,'2003'!$A$44:$A$139,0)),97,MATCH($BW224,'2003'!$A$44:$A$139,0))</f>
        <v>97</v>
      </c>
      <c r="CC224" s="2">
        <f>IF(ISNA(MATCH($BW224,'2004'!$A$44:$A$139,0)),97,MATCH($BW224,'2004'!$A$44:$A$139,0))</f>
        <v>97</v>
      </c>
      <c r="CD224" s="2">
        <f>IF(ISNA(MATCH($BW224,'2005'!$A$44:$A$139,0)),97,MATCH($BW224,'2005'!$A$44:$A$139,0))</f>
        <v>97</v>
      </c>
      <c r="CE224" s="2">
        <f>IF(ISNA(MATCH($BW224,'2006'!$A$44:$A$139,0)),97,MATCH($BW224,'2006'!$A$44:$A$139,0))</f>
        <v>97</v>
      </c>
      <c r="CF224" s="2">
        <f>IF(ISNA(MATCH($BW224,'2007'!$A$44:$A$139,0)),97,MATCH($BW224,'2007'!$A$44:$A$139,0))</f>
        <v>97</v>
      </c>
      <c r="CG224" s="2">
        <f>IF(ISNA(MATCH($BW224,'2008'!$A$44:$A$139,0)),97,MATCH($BW224,'2008'!$A$44:$A$139,0))</f>
        <v>97</v>
      </c>
      <c r="CH224" s="2">
        <f>IF(ISNA(MATCH($BW224,'2009'!$A$44:$A$139,0)),97,MATCH($BW224,'2009'!$A$44:$A$139,0))</f>
        <v>97</v>
      </c>
      <c r="CI224" s="2">
        <f>IF(ISNA(MATCH($BW224,'2010'!$A$44:$A$139,0)),97,MATCH($BW224,'2010'!$A$44:$A$139,0))</f>
        <v>97</v>
      </c>
      <c r="CJ224" s="2">
        <f>IF(ISNA(MATCH($BW224,'2011'!$A$44:$A$139,0)),97,MATCH($BW224,'2011'!$A$44:$A$139,0))</f>
        <v>97</v>
      </c>
      <c r="CK224" s="2">
        <f>IF(ISNA(MATCH($BW224,'2012'!$A$44:$A$139,0)),97,MATCH($BW224,'2012'!$A$44:$A$139,0))</f>
        <v>97</v>
      </c>
      <c r="CL224" s="2">
        <f>IF(ISNA(MATCH($BW224,'2013'!$A$44:$A$139,0)),97,MATCH($BW224,'2013'!$A$44:$A$139,0))</f>
        <v>97</v>
      </c>
      <c r="CM224" s="2">
        <f>IF(ISNA(MATCH($BW224,'2014'!$A$52:$A$179,0)),129,MATCH($BW224,'2014'!$A$52:$A$179,0))</f>
        <v>129</v>
      </c>
      <c r="CN224" s="147">
        <f>IF(ISNA(MATCH($BW224,'2015'!$A$52:$A$307,0)),257,MATCH($BW224,'2015'!$A$52:$A$307,0))</f>
        <v>257</v>
      </c>
      <c r="CO224" s="147">
        <f>IF(ISNA(MATCH($BW224,'2016'!$A$52:$A$307,0)),257,MATCH($BW224,'2016'!$A$52:$A$307,0))</f>
        <v>223</v>
      </c>
      <c r="CQ224">
        <f t="shared" si="141"/>
        <v>4391</v>
      </c>
      <c r="CR224" s="281"/>
      <c r="CS224" s="279"/>
      <c r="CT224" s="278">
        <f t="shared" si="142"/>
        <v>0</v>
      </c>
      <c r="CU224" s="279">
        <f t="shared" si="128"/>
        <v>0</v>
      </c>
      <c r="CV224" s="279">
        <f t="shared" si="129"/>
        <v>0</v>
      </c>
      <c r="CW224" s="279">
        <f t="shared" si="130"/>
        <v>0</v>
      </c>
      <c r="CX224" s="279">
        <f t="shared" si="131"/>
        <v>0</v>
      </c>
      <c r="CY224" s="279">
        <f t="shared" si="132"/>
        <v>0</v>
      </c>
      <c r="CZ224" s="279">
        <f t="shared" si="133"/>
        <v>0</v>
      </c>
      <c r="DA224" s="279">
        <f t="shared" si="134"/>
        <v>0</v>
      </c>
      <c r="DB224" s="279">
        <f t="shared" si="135"/>
        <v>0</v>
      </c>
      <c r="DC224" s="279">
        <f t="shared" si="143"/>
        <v>0</v>
      </c>
      <c r="DD224" s="279">
        <f t="shared" si="144"/>
        <v>0</v>
      </c>
      <c r="DE224" s="279">
        <f t="shared" si="145"/>
        <v>0</v>
      </c>
      <c r="DF224" s="279">
        <f t="shared" si="146"/>
        <v>0</v>
      </c>
      <c r="DG224" s="279">
        <f t="shared" si="147"/>
        <v>0</v>
      </c>
      <c r="DH224" s="280">
        <f t="shared" si="164"/>
        <v>0</v>
      </c>
      <c r="DI224" s="280">
        <f t="shared" si="165"/>
        <v>11</v>
      </c>
      <c r="DJ224" s="154">
        <f t="shared" si="136"/>
        <v>515</v>
      </c>
      <c r="DK224" s="279">
        <f t="shared" si="148"/>
        <v>4391</v>
      </c>
      <c r="DL224" s="97"/>
      <c r="DM224" s="154"/>
      <c r="DN224" s="267">
        <f t="shared" si="149"/>
        <v>0</v>
      </c>
      <c r="DO224" s="154">
        <f t="shared" si="150"/>
        <v>0</v>
      </c>
      <c r="DP224" s="154">
        <f t="shared" si="151"/>
        <v>0</v>
      </c>
      <c r="DQ224" s="154">
        <f t="shared" si="152"/>
        <v>0</v>
      </c>
      <c r="DR224" s="154">
        <f t="shared" si="153"/>
        <v>0</v>
      </c>
      <c r="DS224" s="154">
        <f t="shared" si="154"/>
        <v>0</v>
      </c>
      <c r="DT224" s="154">
        <f t="shared" si="155"/>
        <v>0</v>
      </c>
      <c r="DU224" s="154">
        <f t="shared" si="156"/>
        <v>0</v>
      </c>
      <c r="DV224" s="154">
        <f t="shared" si="157"/>
        <v>0</v>
      </c>
      <c r="DW224" s="154">
        <f t="shared" si="158"/>
        <v>0</v>
      </c>
      <c r="DX224" s="154">
        <f t="shared" si="159"/>
        <v>0</v>
      </c>
      <c r="DY224" s="154">
        <f t="shared" si="160"/>
        <v>0</v>
      </c>
      <c r="DZ224" s="154">
        <f t="shared" si="161"/>
        <v>0</v>
      </c>
      <c r="EA224" s="154">
        <f t="shared" si="162"/>
        <v>0</v>
      </c>
      <c r="EB224" s="264">
        <f t="shared" si="166"/>
        <v>0</v>
      </c>
      <c r="EC224" s="264">
        <f t="shared" si="167"/>
        <v>11</v>
      </c>
      <c r="ED224" s="154">
        <f t="shared" si="137"/>
        <v>515</v>
      </c>
    </row>
    <row r="225" spans="2:134" ht="13" thickBot="1" x14ac:dyDescent="0.3">
      <c r="B225" s="131">
        <v>108</v>
      </c>
      <c r="C225" s="50">
        <f t="shared" si="126"/>
        <v>4</v>
      </c>
      <c r="D225" s="50">
        <f t="shared" si="138"/>
        <v>0</v>
      </c>
      <c r="E225" s="97"/>
      <c r="F225" s="2">
        <f t="shared" si="163"/>
        <v>220</v>
      </c>
      <c r="G225" s="487">
        <v>5114</v>
      </c>
      <c r="H225" s="98">
        <f>15- COUNTIF(L225:AC225,"#N/A")</f>
        <v>0</v>
      </c>
      <c r="I225" s="131">
        <f>SUM(AH225:AY225)+SUM(BE225:BT225)</f>
        <v>11</v>
      </c>
      <c r="J225" s="398">
        <f>DI225</f>
        <v>11</v>
      </c>
      <c r="K225" s="456" t="str">
        <f>IF(ISNUMBER(MATCH(G225,'[4]OPR data'!$A$3:$A$2900,0)),"Y","N")</f>
        <v>Y</v>
      </c>
      <c r="L225" s="110"/>
      <c r="M225" s="233"/>
      <c r="N225" s="469" t="e">
        <f>(INDEX(Finish_table!R$4:R$83,MATCH('16 Year_History_Results'!$G225,Finish_table!S$4:S$83,0),1))</f>
        <v>#N/A</v>
      </c>
      <c r="O225" s="233" t="e">
        <f>(INDEX(Finish_table!Z$4:Z$99,MATCH('16 Year_History_Results'!$G225,Finish_table!AA$4:AA$99,0),1))</f>
        <v>#N/A</v>
      </c>
      <c r="P225" s="233" t="e">
        <f>(INDEX(Finish_table!AI$4:AI$99,MATCH('16 Year_History_Results'!$G225,Finish_table!AJ$4:AJ$99,0),1))</f>
        <v>#N/A</v>
      </c>
      <c r="Q225" s="233" t="e">
        <f>(INDEX(Finish_table!AR$4:AR$99,MATCH('16 Year_History_Results'!$G225,Finish_table!AS$4:AS$99,0),1))</f>
        <v>#N/A</v>
      </c>
      <c r="R225" s="233" t="e">
        <f>(INDEX(Finish_table!BA$4:BA$99,MATCH('16 Year_History_Results'!$G225,Finish_table!BB$4:BB$99,0),1))</f>
        <v>#N/A</v>
      </c>
      <c r="S225" s="233" t="e">
        <f>(INDEX(Finish_table!BJ$4:BJ$99,MATCH('16 Year_History_Results'!$G225,Finish_table!BK$4:BK$99,0),1))</f>
        <v>#N/A</v>
      </c>
      <c r="T225" s="233" t="e">
        <f>(INDEX(Finish_table!BS$4:BS$99,MATCH('16 Year_History_Results'!$G225,Finish_table!BT$4:BT$99,0),1))</f>
        <v>#N/A</v>
      </c>
      <c r="U225" s="233" t="e">
        <f>(INDEX(Finish_table!CB$4:CB$99,MATCH('16 Year_History_Results'!$G225,Finish_table!CC$4:CC$99,0),1))</f>
        <v>#N/A</v>
      </c>
      <c r="V225" s="233" t="e">
        <f>(INDEX(Finish_table!CK$4:CK$99,MATCH('16 Year_History_Results'!$G225,Finish_table!CL$4:CL$99,0),1))</f>
        <v>#N/A</v>
      </c>
      <c r="W225" s="233" t="e">
        <f>(INDEX(Finish_table!CT$4:CT$99,MATCH('16 Year_History_Results'!$G225,Finish_table!CU$4:CU$99,0),1))</f>
        <v>#N/A</v>
      </c>
      <c r="X225" s="233" t="e">
        <f>(INDEX(Finish_table!DC$4:DC$99,MATCH('16 Year_History_Results'!$G225,Finish_table!DD$4:DD$99,0),1))</f>
        <v>#N/A</v>
      </c>
      <c r="Y225" s="233" t="e">
        <f>(INDEX(Finish_table!DL$4:DL$99,MATCH('16 Year_History_Results'!$G225,Finish_table!DM$4:DM$99,0),1))</f>
        <v>#N/A</v>
      </c>
      <c r="Z225" s="233" t="e">
        <f>(INDEX(Finish_table!DU$4:DU$99,MATCH('16 Year_History_Results'!$G225,Finish_table!DV$4:DV$99,0),1))</f>
        <v>#N/A</v>
      </c>
      <c r="AA225" s="233" t="e">
        <f>(INDEX(Finish_table!ED$4:ED$140,MATCH('16 Year_History_Results'!$G225,Finish_table!EE$4:EE$140,0),1))</f>
        <v>#N/A</v>
      </c>
      <c r="AB225" s="233" t="e">
        <f>(INDEX(Finish_table!EM$4:EM$224,MATCH('16 Year_History_Results'!$G225,Finish_table!EN$4:EN$224,0),1))</f>
        <v>#N/A</v>
      </c>
      <c r="AC225" s="253" t="str">
        <f>(INDEX(Finish_table!EW$4:EW$224,MATCH('16 Year_History_Results'!$G225,Finish_table!EX$4:EX$224,0),1))</f>
        <v>QF</v>
      </c>
      <c r="AD225" s="2"/>
      <c r="AE225" s="97"/>
      <c r="AG225">
        <f t="shared" si="127"/>
        <v>5114</v>
      </c>
      <c r="AH225" s="110"/>
      <c r="AI225" s="2"/>
      <c r="AJ225" s="146">
        <f>INDEX('2001'!$C$44:$C$140,'16 Year_History_Results'!BZ225)</f>
        <v>0</v>
      </c>
      <c r="AK225" s="2">
        <f>INDEX('2002'!$C$44:$C$140,'16 Year_History_Results'!CA225)</f>
        <v>0</v>
      </c>
      <c r="AL225" s="2">
        <f>INDEX('2003'!$C$44:$C$140,'16 Year_History_Results'!CB225)</f>
        <v>0</v>
      </c>
      <c r="AM225" s="2">
        <f>INDEX('2004'!$C$44:$C$140,'16 Year_History_Results'!CC225)</f>
        <v>0</v>
      </c>
      <c r="AN225" s="2">
        <f>INDEX('2005'!$C$44:$C$140,'16 Year_History_Results'!CD225)</f>
        <v>0</v>
      </c>
      <c r="AO225" s="2">
        <f>INDEX('2006'!$C$44:$C$140,'16 Year_History_Results'!CE225)</f>
        <v>0</v>
      </c>
      <c r="AP225" s="2">
        <f>INDEX('2007'!$C$44:$C$140,'16 Year_History_Results'!CF225)</f>
        <v>0</v>
      </c>
      <c r="AQ225" s="2">
        <f>INDEX('2008'!$C$44:$C$140,'16 Year_History_Results'!CG225)</f>
        <v>0</v>
      </c>
      <c r="AR225" s="2">
        <f>INDEX('2009'!$C$44:$C$140,'16 Year_History_Results'!CH225)</f>
        <v>0</v>
      </c>
      <c r="AS225" s="2">
        <f>INDEX('2010'!$C$44:$C$140,'16 Year_History_Results'!CI225)</f>
        <v>0</v>
      </c>
      <c r="AT225" s="2">
        <f>INDEX('2011'!$C$44:$C$140,'16 Year_History_Results'!CJ225)</f>
        <v>0</v>
      </c>
      <c r="AU225" s="2">
        <f>INDEX('2012'!$C$44:$C$140,'16 Year_History_Results'!CK225)</f>
        <v>0</v>
      </c>
      <c r="AV225" s="2">
        <f>INDEX('2013'!$C$44:$C$140,'16 Year_History_Results'!CL225)</f>
        <v>0</v>
      </c>
      <c r="AW225" s="2">
        <f>INDEX('2014'!$C$52:$C$180,'16 Year_History_Results'!CM225)</f>
        <v>0</v>
      </c>
      <c r="AX225" s="2">
        <f>INDEX('2015'!$E$52:$E$308,'16 Year_History_Results'!CN225)</f>
        <v>0</v>
      </c>
      <c r="AY225" s="147">
        <f>INDEX('2016'!$E$52:$E$308,'16 Year_History_Results'!CO225)</f>
        <v>0</v>
      </c>
      <c r="AZ225" s="2"/>
      <c r="BA225" s="2"/>
      <c r="BB225">
        <f t="shared" si="139"/>
        <v>5114</v>
      </c>
      <c r="BC225" s="110"/>
      <c r="BD225" s="2"/>
      <c r="BE225" s="146">
        <f>INDEX('2001'!$B$44:$B$140,'16 Year_History_Results'!BZ225)</f>
        <v>0</v>
      </c>
      <c r="BF225" s="2">
        <f>INDEX('2002'!$B$44:$B$140,'16 Year_History_Results'!CA225)</f>
        <v>0</v>
      </c>
      <c r="BG225" s="2">
        <f>INDEX('2003'!$B$44:$B$140,'16 Year_History_Results'!CB225)</f>
        <v>0</v>
      </c>
      <c r="BH225" s="2">
        <f>INDEX('2004'!$B$44:$B$140,'16 Year_History_Results'!CC225)</f>
        <v>0</v>
      </c>
      <c r="BI225" s="2">
        <f>INDEX('2005'!$B$44:$B$140,'16 Year_History_Results'!CD225)</f>
        <v>0</v>
      </c>
      <c r="BJ225" s="2">
        <f>INDEX('2006'!$B$44:$B$140,'16 Year_History_Results'!CE225)</f>
        <v>0</v>
      </c>
      <c r="BK225" s="2">
        <f>INDEX('2007'!$B$44:$B$140,'16 Year_History_Results'!CF225)</f>
        <v>0</v>
      </c>
      <c r="BL225" s="2">
        <f>INDEX('2008'!$B$44:$B$140,'16 Year_History_Results'!CG225)</f>
        <v>0</v>
      </c>
      <c r="BM225" s="2">
        <f>INDEX('2009'!$B$44:$B$140,'16 Year_History_Results'!CH225)</f>
        <v>0</v>
      </c>
      <c r="BN225" s="2">
        <f>INDEX('2010'!$B$44:$B$140,'16 Year_History_Results'!CI225)</f>
        <v>0</v>
      </c>
      <c r="BO225" s="2">
        <f>INDEX('2011'!$B$44:$B$140,'16 Year_History_Results'!CJ225)</f>
        <v>0</v>
      </c>
      <c r="BP225" s="2">
        <f>INDEX('2012'!$B$44:$B$140,'16 Year_History_Results'!CK225)</f>
        <v>0</v>
      </c>
      <c r="BQ225" s="2">
        <f>INDEX('2013'!$B$44:$B$140,'16 Year_History_Results'!CL225)</f>
        <v>0</v>
      </c>
      <c r="BR225" s="2">
        <f>INDEX('2014'!$B$52:$B$180,'16 Year_History_Results'!CM225)</f>
        <v>0</v>
      </c>
      <c r="BS225" s="147">
        <f>INDEX('2015'!$B$52:$B$308,'16 Year_History_Results'!CN225)</f>
        <v>0</v>
      </c>
      <c r="BT225" s="147">
        <f>INDEX('2016'!$B$52:$B$308,'16 Year_History_Results'!CO225)</f>
        <v>11</v>
      </c>
      <c r="BW225">
        <f t="shared" si="140"/>
        <v>5114</v>
      </c>
      <c r="BX225" s="110"/>
      <c r="BY225" s="2"/>
      <c r="BZ225" s="146">
        <f>IF(ISNA(MATCH($BW225,'2001'!$A$44:$A$139,0)),97,MATCH($BW225,'2001'!$A$44:$A$139,0))</f>
        <v>97</v>
      </c>
      <c r="CA225" s="2">
        <f>IF(ISNA(MATCH($BW225,'2002'!$A$44:$A$139,0)),97,MATCH($BW225,'2002'!$A$44:$A$139,0))</f>
        <v>97</v>
      </c>
      <c r="CB225" s="2">
        <f>IF(ISNA(MATCH($BW225,'2003'!$A$44:$A$139,0)),97,MATCH($BW225,'2003'!$A$44:$A$139,0))</f>
        <v>97</v>
      </c>
      <c r="CC225" s="2">
        <f>IF(ISNA(MATCH($BW225,'2004'!$A$44:$A$139,0)),97,MATCH($BW225,'2004'!$A$44:$A$139,0))</f>
        <v>97</v>
      </c>
      <c r="CD225" s="2">
        <f>IF(ISNA(MATCH($BW225,'2005'!$A$44:$A$139,0)),97,MATCH($BW225,'2005'!$A$44:$A$139,0))</f>
        <v>97</v>
      </c>
      <c r="CE225" s="2">
        <f>IF(ISNA(MATCH($BW225,'2006'!$A$44:$A$139,0)),97,MATCH($BW225,'2006'!$A$44:$A$139,0))</f>
        <v>97</v>
      </c>
      <c r="CF225" s="2">
        <f>IF(ISNA(MATCH($BW225,'2007'!$A$44:$A$139,0)),97,MATCH($BW225,'2007'!$A$44:$A$139,0))</f>
        <v>97</v>
      </c>
      <c r="CG225" s="2">
        <f>IF(ISNA(MATCH($BW225,'2008'!$A$44:$A$139,0)),97,MATCH($BW225,'2008'!$A$44:$A$139,0))</f>
        <v>97</v>
      </c>
      <c r="CH225" s="2">
        <f>IF(ISNA(MATCH($BW225,'2009'!$A$44:$A$139,0)),97,MATCH($BW225,'2009'!$A$44:$A$139,0))</f>
        <v>97</v>
      </c>
      <c r="CI225" s="2">
        <f>IF(ISNA(MATCH($BW225,'2010'!$A$44:$A$139,0)),97,MATCH($BW225,'2010'!$A$44:$A$139,0))</f>
        <v>97</v>
      </c>
      <c r="CJ225" s="2">
        <f>IF(ISNA(MATCH($BW225,'2011'!$A$44:$A$139,0)),97,MATCH($BW225,'2011'!$A$44:$A$139,0))</f>
        <v>97</v>
      </c>
      <c r="CK225" s="2">
        <f>IF(ISNA(MATCH($BW225,'2012'!$A$44:$A$139,0)),97,MATCH($BW225,'2012'!$A$44:$A$139,0))</f>
        <v>97</v>
      </c>
      <c r="CL225" s="2">
        <f>IF(ISNA(MATCH($BW225,'2013'!$A$44:$A$139,0)),97,MATCH($BW225,'2013'!$A$44:$A$139,0))</f>
        <v>97</v>
      </c>
      <c r="CM225" s="2">
        <f>IF(ISNA(MATCH($BW225,'2014'!$A$52:$A$179,0)),129,MATCH($BW225,'2014'!$A$52:$A$179,0))</f>
        <v>129</v>
      </c>
      <c r="CN225" s="147">
        <f>IF(ISNA(MATCH($BW225,'2015'!$A$52:$A$307,0)),257,MATCH($BW225,'2015'!$A$52:$A$307,0))</f>
        <v>257</v>
      </c>
      <c r="CO225" s="147">
        <f>IF(ISNA(MATCH($BW225,'2016'!$A$52:$A$307,0)),257,MATCH($BW225,'2016'!$A$52:$A$307,0))</f>
        <v>240</v>
      </c>
      <c r="CQ225">
        <f t="shared" si="141"/>
        <v>5114</v>
      </c>
      <c r="CR225" s="281"/>
      <c r="CS225" s="279"/>
      <c r="CT225" s="278">
        <f t="shared" si="142"/>
        <v>0</v>
      </c>
      <c r="CU225" s="279">
        <f t="shared" si="128"/>
        <v>0</v>
      </c>
      <c r="CV225" s="279">
        <f t="shared" si="129"/>
        <v>0</v>
      </c>
      <c r="CW225" s="279">
        <f t="shared" si="130"/>
        <v>0</v>
      </c>
      <c r="CX225" s="279">
        <f t="shared" si="131"/>
        <v>0</v>
      </c>
      <c r="CY225" s="279">
        <f t="shared" si="132"/>
        <v>0</v>
      </c>
      <c r="CZ225" s="279">
        <f t="shared" si="133"/>
        <v>0</v>
      </c>
      <c r="DA225" s="279">
        <f t="shared" si="134"/>
        <v>0</v>
      </c>
      <c r="DB225" s="279">
        <f t="shared" si="135"/>
        <v>0</v>
      </c>
      <c r="DC225" s="279">
        <f t="shared" si="143"/>
        <v>0</v>
      </c>
      <c r="DD225" s="279">
        <f t="shared" si="144"/>
        <v>0</v>
      </c>
      <c r="DE225" s="279">
        <f t="shared" si="145"/>
        <v>0</v>
      </c>
      <c r="DF225" s="279">
        <f t="shared" si="146"/>
        <v>0</v>
      </c>
      <c r="DG225" s="279">
        <f t="shared" si="147"/>
        <v>0</v>
      </c>
      <c r="DH225" s="280">
        <f t="shared" si="164"/>
        <v>0</v>
      </c>
      <c r="DI225" s="280">
        <f t="shared" si="165"/>
        <v>11</v>
      </c>
      <c r="DJ225" s="154">
        <f t="shared" si="136"/>
        <v>515</v>
      </c>
      <c r="DK225" s="279">
        <f t="shared" si="148"/>
        <v>5114</v>
      </c>
      <c r="DL225" s="97"/>
      <c r="DM225" s="154"/>
      <c r="DN225" s="267">
        <f t="shared" si="149"/>
        <v>0</v>
      </c>
      <c r="DO225" s="154">
        <f t="shared" si="150"/>
        <v>0</v>
      </c>
      <c r="DP225" s="154">
        <f t="shared" si="151"/>
        <v>0</v>
      </c>
      <c r="DQ225" s="154">
        <f t="shared" si="152"/>
        <v>0</v>
      </c>
      <c r="DR225" s="154">
        <f t="shared" si="153"/>
        <v>0</v>
      </c>
      <c r="DS225" s="154">
        <f t="shared" si="154"/>
        <v>0</v>
      </c>
      <c r="DT225" s="154">
        <f t="shared" si="155"/>
        <v>0</v>
      </c>
      <c r="DU225" s="154">
        <f t="shared" si="156"/>
        <v>0</v>
      </c>
      <c r="DV225" s="154">
        <f t="shared" si="157"/>
        <v>0</v>
      </c>
      <c r="DW225" s="154">
        <f t="shared" si="158"/>
        <v>0</v>
      </c>
      <c r="DX225" s="154">
        <f t="shared" si="159"/>
        <v>0</v>
      </c>
      <c r="DY225" s="154">
        <f t="shared" si="160"/>
        <v>0</v>
      </c>
      <c r="DZ225" s="154">
        <f t="shared" si="161"/>
        <v>0</v>
      </c>
      <c r="EA225" s="154">
        <f t="shared" si="162"/>
        <v>0</v>
      </c>
      <c r="EB225" s="264">
        <f t="shared" si="166"/>
        <v>0</v>
      </c>
      <c r="EC225" s="264">
        <f t="shared" si="167"/>
        <v>11</v>
      </c>
      <c r="ED225" s="154">
        <f t="shared" si="137"/>
        <v>515</v>
      </c>
    </row>
    <row r="226" spans="2:134" ht="13" thickBot="1" x14ac:dyDescent="0.3">
      <c r="B226" s="131">
        <v>108</v>
      </c>
      <c r="C226" s="50">
        <f t="shared" si="126"/>
        <v>5</v>
      </c>
      <c r="D226" s="50">
        <f t="shared" si="138"/>
        <v>0</v>
      </c>
      <c r="E226" s="97"/>
      <c r="F226" s="2">
        <f t="shared" si="163"/>
        <v>221</v>
      </c>
      <c r="G226" s="495">
        <v>71</v>
      </c>
      <c r="H226" s="98">
        <f>15- COUNTIF(L226:AC226,"#N/A")</f>
        <v>11</v>
      </c>
      <c r="I226" s="131">
        <f>SUM(AH226:AY226)+SUM(BE226:BT226)</f>
        <v>379</v>
      </c>
      <c r="J226" s="398">
        <f>DI226</f>
        <v>10.937374625775544</v>
      </c>
      <c r="K226" s="456" t="str">
        <f>IF(ISNUMBER(MATCH(G226,'[4]OPR data'!$A$3:$A$2900,0)),"Y","N")</f>
        <v>Y</v>
      </c>
      <c r="L226" s="110"/>
      <c r="M226" s="233"/>
      <c r="N226" s="469" t="str">
        <f>(INDEX(Finish_table!R$4:R$83,MATCH('16 Year_History_Results'!$G226,Finish_table!S$4:S$83,0),1))</f>
        <v>WF</v>
      </c>
      <c r="O226" s="233" t="str">
        <f>(INDEX(Finish_table!Z$4:Z$99,MATCH('16 Year_History_Results'!$G226,Finish_table!AA$4:AA$99,0),1))</f>
        <v>WC</v>
      </c>
      <c r="P226" s="233" t="str">
        <f>(INDEX(Finish_table!AI$4:AI$99,MATCH('16 Year_History_Results'!$G226,Finish_table!AJ$4:AJ$99,0),1))</f>
        <v>QF</v>
      </c>
      <c r="Q226" s="233" t="str">
        <f>(INDEX(Finish_table!AR$4:AR$99,MATCH('16 Year_History_Results'!$G226,Finish_table!AS$4:AS$99,0),1))</f>
        <v>WC</v>
      </c>
      <c r="R226" s="233" t="str">
        <f>(INDEX(Finish_table!BA$4:BA$99,MATCH('16 Year_History_Results'!$G226,Finish_table!BB$4:BB$99,0),1))</f>
        <v>QF</v>
      </c>
      <c r="S226" s="233" t="str">
        <f>(INDEX(Finish_table!BJ$4:BJ$99,MATCH('16 Year_History_Results'!$G226,Finish_table!BK$4:BK$99,0),1))</f>
        <v>SF</v>
      </c>
      <c r="T226" s="233" t="str">
        <f>(INDEX(Finish_table!BS$4:BS$99,MATCH('16 Year_History_Results'!$G226,Finish_table!BT$4:BT$99,0),1))</f>
        <v>WF</v>
      </c>
      <c r="U226" s="233" t="str">
        <f>(INDEX(Finish_table!CB$4:CB$99,MATCH('16 Year_History_Results'!$G226,Finish_table!CC$4:CC$99,0),1))</f>
        <v>SF</v>
      </c>
      <c r="V226" s="233" t="str">
        <f>(INDEX(Finish_table!CK$4:CK$99,MATCH('16 Year_History_Results'!$G226,Finish_table!CL$4:CL$99,0),1))</f>
        <v>QF</v>
      </c>
      <c r="W226" s="233" t="str">
        <f>(INDEX(Finish_table!CT$4:CT$99,MATCH('16 Year_History_Results'!$G226,Finish_table!CU$4:CU$99,0),1))</f>
        <v>QF</v>
      </c>
      <c r="X226" s="233" t="str">
        <f>(INDEX(Finish_table!DC$4:DC$99,MATCH('16 Year_History_Results'!$G226,Finish_table!DD$4:DD$99,0),1))</f>
        <v>F</v>
      </c>
      <c r="Y226" s="233" t="e">
        <f>(INDEX(Finish_table!DL$4:DL$99,MATCH('16 Year_History_Results'!$G226,Finish_table!DM$4:DM$99,0),1))</f>
        <v>#N/A</v>
      </c>
      <c r="Z226" s="233" t="str">
        <f>(INDEX(Finish_table!DU$4:DU$99,MATCH('16 Year_History_Results'!$G226,Finish_table!DV$4:DV$99,0),1))</f>
        <v>QF</v>
      </c>
      <c r="AA226" s="233" t="e">
        <f>(INDEX(Finish_table!ED$4:ED$140,MATCH('16 Year_History_Results'!$G226,Finish_table!EE$4:EE$140,0),1))</f>
        <v>#N/A</v>
      </c>
      <c r="AB226" s="233" t="e">
        <f>(INDEX(Finish_table!EM$4:EM$224,MATCH('16 Year_History_Results'!$G226,Finish_table!EN$4:EN$224,0),1))</f>
        <v>#N/A</v>
      </c>
      <c r="AC226" s="253" t="e">
        <f>(INDEX(Finish_table!EW$4:EW$224,MATCH('16 Year_History_Results'!$G226,Finish_table!EX$4:EX$224,0),1))</f>
        <v>#N/A</v>
      </c>
      <c r="AD226" s="2"/>
      <c r="AE226" s="97"/>
      <c r="AG226">
        <f t="shared" si="127"/>
        <v>71</v>
      </c>
      <c r="AH226" s="110"/>
      <c r="AI226" s="2"/>
      <c r="AJ226" s="146">
        <f>INDEX('2001'!$C$44:$C$140,'16 Year_History_Results'!BZ226)</f>
        <v>50</v>
      </c>
      <c r="AK226" s="2">
        <f>INDEX('2002'!$C$44:$C$140,'16 Year_History_Results'!CA226)</f>
        <v>50</v>
      </c>
      <c r="AL226" s="2">
        <f>INDEX('2003'!$C$44:$C$140,'16 Year_History_Results'!CB226)</f>
        <v>0</v>
      </c>
      <c r="AM226" s="2">
        <f>INDEX('2004'!$C$44:$C$140,'16 Year_History_Results'!CC226)</f>
        <v>50</v>
      </c>
      <c r="AN226" s="2">
        <f>INDEX('2005'!$C$44:$C$140,'16 Year_History_Results'!CD226)</f>
        <v>0</v>
      </c>
      <c r="AO226" s="2">
        <f>INDEX('2006'!$C$44:$C$140,'16 Year_History_Results'!CE226)</f>
        <v>10</v>
      </c>
      <c r="AP226" s="2">
        <f>INDEX('2007'!$C$44:$C$140,'16 Year_History_Results'!CF226)</f>
        <v>40</v>
      </c>
      <c r="AQ226" s="2">
        <f>INDEX('2008'!$C$44:$C$140,'16 Year_History_Results'!CG226)</f>
        <v>10</v>
      </c>
      <c r="AR226" s="2">
        <f>INDEX('2009'!$C$44:$C$140,'16 Year_History_Results'!CH226)</f>
        <v>0</v>
      </c>
      <c r="AS226" s="2">
        <f>INDEX('2010'!$C$44:$C$140,'16 Year_History_Results'!CI226)</f>
        <v>0</v>
      </c>
      <c r="AT226" s="2">
        <f>INDEX('2011'!$C$44:$C$140,'16 Year_History_Results'!CJ226)</f>
        <v>20</v>
      </c>
      <c r="AU226" s="2">
        <f>INDEX('2012'!$C$44:$C$140,'16 Year_History_Results'!CK226)</f>
        <v>0</v>
      </c>
      <c r="AV226" s="2">
        <f>INDEX('2013'!$C$44:$C$140,'16 Year_History_Results'!CL226)</f>
        <v>0</v>
      </c>
      <c r="AW226" s="2">
        <f>INDEX('2014'!$C$52:$C$180,'16 Year_History_Results'!CM226)</f>
        <v>0</v>
      </c>
      <c r="AX226" s="2">
        <f>INDEX('2015'!$E$52:$E$308,'16 Year_History_Results'!CN226)</f>
        <v>0</v>
      </c>
      <c r="AY226" s="147">
        <f>INDEX('2016'!$E$52:$E$308,'16 Year_History_Results'!CO226)</f>
        <v>0</v>
      </c>
      <c r="AZ226" s="2"/>
      <c r="BA226" s="2"/>
      <c r="BB226">
        <f t="shared" si="139"/>
        <v>71</v>
      </c>
      <c r="BC226" s="110"/>
      <c r="BD226" s="2"/>
      <c r="BE226" s="146">
        <f>INDEX('2001'!$B$44:$B$140,'16 Year_History_Results'!BZ226)</f>
        <v>16</v>
      </c>
      <c r="BF226" s="2">
        <f>INDEX('2002'!$B$44:$B$140,'16 Year_History_Results'!CA226)</f>
        <v>16</v>
      </c>
      <c r="BG226" s="2">
        <f>INDEX('2003'!$B$44:$B$140,'16 Year_History_Results'!CB226)</f>
        <v>9</v>
      </c>
      <c r="BH226" s="2">
        <f>INDEX('2004'!$B$44:$B$140,'16 Year_History_Results'!CC226)</f>
        <v>12</v>
      </c>
      <c r="BI226" s="2">
        <f>INDEX('2005'!$B$44:$B$140,'16 Year_History_Results'!CD226)</f>
        <v>14</v>
      </c>
      <c r="BJ226" s="2">
        <f>INDEX('2006'!$B$44:$B$140,'16 Year_History_Results'!CE226)</f>
        <v>13</v>
      </c>
      <c r="BK226" s="2">
        <f>INDEX('2007'!$B$44:$B$140,'16 Year_History_Results'!CF226)</f>
        <v>15</v>
      </c>
      <c r="BL226" s="2">
        <f>INDEX('2008'!$B$44:$B$140,'16 Year_History_Results'!CG226)</f>
        <v>16</v>
      </c>
      <c r="BM226" s="2">
        <f>INDEX('2009'!$B$44:$B$140,'16 Year_History_Results'!CH226)</f>
        <v>13</v>
      </c>
      <c r="BN226" s="2">
        <f>INDEX('2010'!$B$44:$B$140,'16 Year_History_Results'!CI226)</f>
        <v>7</v>
      </c>
      <c r="BO226" s="2">
        <f>INDEX('2011'!$B$44:$B$140,'16 Year_History_Results'!CJ226)</f>
        <v>14</v>
      </c>
      <c r="BP226" s="2">
        <f>INDEX('2012'!$B$44:$B$140,'16 Year_History_Results'!CK226)</f>
        <v>0</v>
      </c>
      <c r="BQ226" s="2">
        <f>INDEX('2013'!$B$44:$B$140,'16 Year_History_Results'!CL226)</f>
        <v>4</v>
      </c>
      <c r="BR226" s="2">
        <f>INDEX('2014'!$B$52:$B$180,'16 Year_History_Results'!CM226)</f>
        <v>0</v>
      </c>
      <c r="BS226" s="147">
        <f>INDEX('2015'!$B$52:$B$308,'16 Year_History_Results'!CN226)</f>
        <v>0</v>
      </c>
      <c r="BT226" s="147">
        <f>INDEX('2016'!$B$52:$B$308,'16 Year_History_Results'!CO226)</f>
        <v>0</v>
      </c>
      <c r="BW226">
        <f t="shared" si="140"/>
        <v>71</v>
      </c>
      <c r="BX226" s="110"/>
      <c r="BY226" s="2"/>
      <c r="BZ226" s="146">
        <f>IF(ISNA(MATCH($BW226,'2001'!$A$44:$A$139,0)),97,MATCH($BW226,'2001'!$A$44:$A$139,0))</f>
        <v>19</v>
      </c>
      <c r="CA226" s="2">
        <f>IF(ISNA(MATCH($BW226,'2002'!$A$44:$A$139,0)),97,MATCH($BW226,'2002'!$A$44:$A$139,0))</f>
        <v>17</v>
      </c>
      <c r="CB226" s="2">
        <f>IF(ISNA(MATCH($BW226,'2003'!$A$44:$A$139,0)),97,MATCH($BW226,'2003'!$A$44:$A$139,0))</f>
        <v>16</v>
      </c>
      <c r="CC226" s="2">
        <f>IF(ISNA(MATCH($BW226,'2004'!$A$44:$A$139,0)),97,MATCH($BW226,'2004'!$A$44:$A$139,0))</f>
        <v>17</v>
      </c>
      <c r="CD226" s="2">
        <f>IF(ISNA(MATCH($BW226,'2005'!$A$44:$A$139,0)),97,MATCH($BW226,'2005'!$A$44:$A$139,0))</f>
        <v>14</v>
      </c>
      <c r="CE226" s="2">
        <f>IF(ISNA(MATCH($BW226,'2006'!$A$44:$A$139,0)),97,MATCH($BW226,'2006'!$A$44:$A$139,0))</f>
        <v>14</v>
      </c>
      <c r="CF226" s="2">
        <f>IF(ISNA(MATCH($BW226,'2007'!$A$44:$A$139,0)),97,MATCH($BW226,'2007'!$A$44:$A$139,0))</f>
        <v>13</v>
      </c>
      <c r="CG226" s="2">
        <f>IF(ISNA(MATCH($BW226,'2008'!$A$44:$A$139,0)),97,MATCH($BW226,'2008'!$A$44:$A$139,0))</f>
        <v>16</v>
      </c>
      <c r="CH226" s="2">
        <f>IF(ISNA(MATCH($BW226,'2009'!$A$44:$A$139,0)),97,MATCH($BW226,'2009'!$A$44:$A$139,0))</f>
        <v>11</v>
      </c>
      <c r="CI226" s="2">
        <f>IF(ISNA(MATCH($BW226,'2010'!$A$44:$A$139,0)),97,MATCH($BW226,'2010'!$A$44:$A$139,0))</f>
        <v>10</v>
      </c>
      <c r="CJ226" s="2">
        <f>IF(ISNA(MATCH($BW226,'2011'!$A$44:$A$139,0)),97,MATCH($BW226,'2011'!$A$44:$A$139,0))</f>
        <v>10</v>
      </c>
      <c r="CK226" s="2">
        <f>IF(ISNA(MATCH($BW226,'2012'!$A$44:$A$139,0)),97,MATCH($BW226,'2012'!$A$44:$A$139,0))</f>
        <v>97</v>
      </c>
      <c r="CL226" s="2">
        <f>IF(ISNA(MATCH($BW226,'2013'!$A$44:$A$139,0)),97,MATCH($BW226,'2013'!$A$44:$A$139,0))</f>
        <v>8</v>
      </c>
      <c r="CM226" s="2">
        <f>IF(ISNA(MATCH($BW226,'2014'!$A$52:$A$179,0)),129,MATCH($BW226,'2014'!$A$52:$A$179,0))</f>
        <v>129</v>
      </c>
      <c r="CN226" s="147">
        <f>IF(ISNA(MATCH($BW226,'2015'!$A$52:$A$307,0)),257,MATCH($BW226,'2015'!$A$52:$A$307,0))</f>
        <v>257</v>
      </c>
      <c r="CO226" s="147">
        <f>IF(ISNA(MATCH($BW226,'2016'!$A$52:$A$307,0)),257,MATCH($BW226,'2016'!$A$52:$A$307,0))</f>
        <v>257</v>
      </c>
      <c r="CQ226">
        <f t="shared" si="141"/>
        <v>71</v>
      </c>
      <c r="CR226" s="281"/>
      <c r="CS226" s="279"/>
      <c r="CT226" s="278">
        <f t="shared" si="142"/>
        <v>66</v>
      </c>
      <c r="CU226" s="279">
        <f t="shared" si="128"/>
        <v>109.9956</v>
      </c>
      <c r="CV226" s="279">
        <f t="shared" si="129"/>
        <v>82.323066959999991</v>
      </c>
      <c r="CW226" s="279">
        <f t="shared" si="130"/>
        <v>116.87655643553599</v>
      </c>
      <c r="CX226" s="279">
        <f t="shared" si="131"/>
        <v>91.909912519928284</v>
      </c>
      <c r="CY226" s="279">
        <f t="shared" si="132"/>
        <v>84.267147685784181</v>
      </c>
      <c r="CZ226" s="279">
        <f t="shared" si="133"/>
        <v>111.17248064734373</v>
      </c>
      <c r="DA226" s="279">
        <f t="shared" si="134"/>
        <v>100.10757559951932</v>
      </c>
      <c r="DB226" s="279">
        <f t="shared" si="135"/>
        <v>79.731709894639579</v>
      </c>
      <c r="DC226" s="279">
        <f t="shared" si="143"/>
        <v>60.149157815766742</v>
      </c>
      <c r="DD226" s="279">
        <f t="shared" si="144"/>
        <v>74.0954285999901</v>
      </c>
      <c r="DE226" s="279">
        <f t="shared" si="145"/>
        <v>49.392012704753398</v>
      </c>
      <c r="DF226" s="279">
        <f t="shared" si="146"/>
        <v>36.924715668988611</v>
      </c>
      <c r="DG226" s="279">
        <f t="shared" si="147"/>
        <v>24.614015464947808</v>
      </c>
      <c r="DH226" s="280">
        <f t="shared" si="164"/>
        <v>16.40770270893421</v>
      </c>
      <c r="DI226" s="280">
        <f t="shared" si="165"/>
        <v>10.937374625775544</v>
      </c>
      <c r="DJ226" s="154">
        <f t="shared" si="136"/>
        <v>138</v>
      </c>
      <c r="DK226" s="279">
        <f t="shared" si="148"/>
        <v>71</v>
      </c>
      <c r="DL226" s="97"/>
      <c r="DM226" s="154"/>
      <c r="DN226" s="267">
        <f t="shared" si="149"/>
        <v>66</v>
      </c>
      <c r="DO226" s="154">
        <f t="shared" si="150"/>
        <v>132</v>
      </c>
      <c r="DP226" s="154">
        <f t="shared" si="151"/>
        <v>141</v>
      </c>
      <c r="DQ226" s="154">
        <f t="shared" si="152"/>
        <v>203</v>
      </c>
      <c r="DR226" s="154">
        <f t="shared" si="153"/>
        <v>217</v>
      </c>
      <c r="DS226" s="154">
        <f t="shared" si="154"/>
        <v>240</v>
      </c>
      <c r="DT226" s="154">
        <f t="shared" si="155"/>
        <v>295</v>
      </c>
      <c r="DU226" s="154">
        <f t="shared" si="156"/>
        <v>321</v>
      </c>
      <c r="DV226" s="154">
        <f t="shared" si="157"/>
        <v>334</v>
      </c>
      <c r="DW226" s="154">
        <f t="shared" si="158"/>
        <v>341</v>
      </c>
      <c r="DX226" s="154">
        <f t="shared" si="159"/>
        <v>375</v>
      </c>
      <c r="DY226" s="154">
        <f t="shared" si="160"/>
        <v>375</v>
      </c>
      <c r="DZ226" s="154">
        <f t="shared" si="161"/>
        <v>379</v>
      </c>
      <c r="EA226" s="154">
        <f t="shared" si="162"/>
        <v>379</v>
      </c>
      <c r="EB226" s="264">
        <f t="shared" si="166"/>
        <v>379</v>
      </c>
      <c r="EC226" s="264">
        <f t="shared" si="167"/>
        <v>379</v>
      </c>
      <c r="ED226" s="154">
        <f t="shared" si="137"/>
        <v>9</v>
      </c>
    </row>
    <row r="227" spans="2:134" ht="13" thickBot="1" x14ac:dyDescent="0.3">
      <c r="B227" s="131">
        <v>108</v>
      </c>
      <c r="C227" s="50">
        <f t="shared" si="126"/>
        <v>6</v>
      </c>
      <c r="D227" s="50">
        <f t="shared" si="138"/>
        <v>6</v>
      </c>
      <c r="E227" s="97"/>
      <c r="F227" s="2">
        <f t="shared" si="163"/>
        <v>222</v>
      </c>
      <c r="G227" s="207">
        <v>74</v>
      </c>
      <c r="H227" s="98">
        <f>15- COUNTIF(L227:AC227,"#N/A")</f>
        <v>5</v>
      </c>
      <c r="I227" s="131">
        <f>SUM(AH227:AY227)+SUM(BE227:BT227)</f>
        <v>102</v>
      </c>
      <c r="J227" s="398">
        <f>DI227</f>
        <v>10.912846773689889</v>
      </c>
      <c r="K227" s="456" t="str">
        <f>IF(ISNUMBER(MATCH(G227,'[4]OPR data'!$A$3:$A$2900,0)),"Y","N")</f>
        <v>Y</v>
      </c>
      <c r="L227" s="110"/>
      <c r="M227" s="233"/>
      <c r="N227" s="469" t="str">
        <f>(INDEX(Finish_table!R$4:R$83,MATCH('16 Year_History_Results'!$G227,Finish_table!S$4:S$83,0),1))</f>
        <v>SF</v>
      </c>
      <c r="O227" s="233" t="e">
        <f>(INDEX(Finish_table!Z$4:Z$99,MATCH('16 Year_History_Results'!$G227,Finish_table!AA$4:AA$99,0),1))</f>
        <v>#N/A</v>
      </c>
      <c r="P227" s="233" t="str">
        <f>(INDEX(Finish_table!AI$4:AI$99,MATCH('16 Year_History_Results'!$G227,Finish_table!AJ$4:AJ$99,0),1))</f>
        <v>SF</v>
      </c>
      <c r="Q227" s="233" t="e">
        <f>(INDEX(Finish_table!AR$4:AR$99,MATCH('16 Year_History_Results'!$G227,Finish_table!AS$4:AS$99,0),1))</f>
        <v>#N/A</v>
      </c>
      <c r="R227" s="233" t="str">
        <f>(INDEX(Finish_table!BA$4:BA$99,MATCH('16 Year_History_Results'!$G227,Finish_table!BB$4:BB$99,0),1))</f>
        <v>SF</v>
      </c>
      <c r="S227" s="233" t="e">
        <f>(INDEX(Finish_table!BJ$4:BJ$99,MATCH('16 Year_History_Results'!$G227,Finish_table!BK$4:BK$99,0),1))</f>
        <v>#N/A</v>
      </c>
      <c r="T227" s="233" t="e">
        <f>(INDEX(Finish_table!BS$4:BS$99,MATCH('16 Year_History_Results'!$G227,Finish_table!BT$4:BT$99,0),1))</f>
        <v>#N/A</v>
      </c>
      <c r="U227" s="233" t="e">
        <f>(INDEX(Finish_table!CB$4:CB$99,MATCH('16 Year_History_Results'!$G227,Finish_table!CC$4:CC$99,0),1))</f>
        <v>#N/A</v>
      </c>
      <c r="V227" s="233" t="e">
        <f>(INDEX(Finish_table!CK$4:CK$99,MATCH('16 Year_History_Results'!$G227,Finish_table!CL$4:CL$99,0),1))</f>
        <v>#N/A</v>
      </c>
      <c r="W227" s="233" t="e">
        <f>(INDEX(Finish_table!CT$4:CT$99,MATCH('16 Year_History_Results'!$G227,Finish_table!CU$4:CU$99,0),1))</f>
        <v>#N/A</v>
      </c>
      <c r="X227" s="233" t="str">
        <f>(INDEX(Finish_table!DC$4:DC$99,MATCH('16 Year_History_Results'!$G227,Finish_table!DD$4:DD$99,0),1))</f>
        <v>QF</v>
      </c>
      <c r="Y227" s="233" t="e">
        <f>(INDEX(Finish_table!DL$4:DL$99,MATCH('16 Year_History_Results'!$G227,Finish_table!DM$4:DM$99,0),1))</f>
        <v>#N/A</v>
      </c>
      <c r="Z227" s="233" t="e">
        <f>(INDEX(Finish_table!DU$4:DU$99,MATCH('16 Year_History_Results'!$G227,Finish_table!DV$4:DV$99,0),1))</f>
        <v>#N/A</v>
      </c>
      <c r="AA227" s="233" t="str">
        <f>(INDEX(Finish_table!ED$4:ED$140,MATCH('16 Year_History_Results'!$G227,Finish_table!EE$4:EE$140,0),1))</f>
        <v>WC</v>
      </c>
      <c r="AB227" s="233" t="e">
        <f>(INDEX(Finish_table!EM$4:EM$224,MATCH('16 Year_History_Results'!$G227,Finish_table!EN$4:EN$224,0),1))</f>
        <v>#N/A</v>
      </c>
      <c r="AC227" s="253" t="str">
        <f>(INDEX(Finish_table!EW$4:EW$224,MATCH('16 Year_History_Results'!$G227,Finish_table!EX$4:EX$224,0),1))</f>
        <v>QF</v>
      </c>
      <c r="AD227" s="2"/>
      <c r="AE227" s="97"/>
      <c r="AG227">
        <f t="shared" si="127"/>
        <v>74</v>
      </c>
      <c r="AH227" s="110"/>
      <c r="AI227" s="2"/>
      <c r="AJ227" s="146">
        <f>INDEX('2001'!$C$44:$C$140,'16 Year_History_Results'!BZ227)</f>
        <v>20</v>
      </c>
      <c r="AK227" s="2">
        <f>INDEX('2002'!$C$44:$C$140,'16 Year_History_Results'!CA227)</f>
        <v>0</v>
      </c>
      <c r="AL227" s="2">
        <f>INDEX('2003'!$C$44:$C$140,'16 Year_History_Results'!CB227)</f>
        <v>10</v>
      </c>
      <c r="AM227" s="2">
        <f>INDEX('2004'!$C$44:$C$140,'16 Year_History_Results'!CC227)</f>
        <v>0</v>
      </c>
      <c r="AN227" s="2">
        <f>INDEX('2005'!$C$44:$C$140,'16 Year_History_Results'!CD227)</f>
        <v>10</v>
      </c>
      <c r="AO227" s="2">
        <f>INDEX('2006'!$C$44:$C$140,'16 Year_History_Results'!CE227)</f>
        <v>0</v>
      </c>
      <c r="AP227" s="2">
        <f>INDEX('2007'!$C$44:$C$140,'16 Year_History_Results'!CF227)</f>
        <v>0</v>
      </c>
      <c r="AQ227" s="2">
        <f>INDEX('2008'!$C$44:$C$140,'16 Year_History_Results'!CG227)</f>
        <v>0</v>
      </c>
      <c r="AR227" s="2">
        <f>INDEX('2009'!$C$44:$C$140,'16 Year_History_Results'!CH227)</f>
        <v>0</v>
      </c>
      <c r="AS227" s="2">
        <f>INDEX('2010'!$C$44:$C$140,'16 Year_History_Results'!CI227)</f>
        <v>0</v>
      </c>
      <c r="AT227" s="2">
        <f>INDEX('2011'!$C$44:$C$140,'16 Year_History_Results'!CJ227)</f>
        <v>0</v>
      </c>
      <c r="AU227" s="2">
        <f>INDEX('2012'!$C$44:$C$140,'16 Year_History_Results'!CK227)</f>
        <v>0</v>
      </c>
      <c r="AV227" s="2">
        <f>INDEX('2013'!$C$44:$C$140,'16 Year_History_Results'!CL227)</f>
        <v>0</v>
      </c>
      <c r="AW227" s="2">
        <f>INDEX('2014'!$C$52:$C$180,'16 Year_History_Results'!CM227)</f>
        <v>0</v>
      </c>
      <c r="AX227" s="2">
        <f>INDEX('2015'!$E$52:$E$308,'16 Year_History_Results'!CN227)</f>
        <v>0</v>
      </c>
      <c r="AY227" s="147">
        <f>INDEX('2016'!$E$52:$E$308,'16 Year_History_Results'!CO227)</f>
        <v>0</v>
      </c>
      <c r="AZ227" s="2"/>
      <c r="BA227" s="2"/>
      <c r="BB227">
        <f t="shared" si="139"/>
        <v>74</v>
      </c>
      <c r="BC227" s="110"/>
      <c r="BD227" s="2"/>
      <c r="BE227" s="146">
        <f>INDEX('2001'!$B$44:$B$140,'16 Year_History_Results'!BZ227)</f>
        <v>14</v>
      </c>
      <c r="BF227" s="2">
        <f>INDEX('2002'!$B$44:$B$140,'16 Year_History_Results'!CA227)</f>
        <v>0</v>
      </c>
      <c r="BG227" s="2">
        <f>INDEX('2003'!$B$44:$B$140,'16 Year_History_Results'!CB227)</f>
        <v>16</v>
      </c>
      <c r="BH227" s="2">
        <f>INDEX('2004'!$B$44:$B$140,'16 Year_History_Results'!CC227)</f>
        <v>0</v>
      </c>
      <c r="BI227" s="2">
        <f>INDEX('2005'!$B$44:$B$140,'16 Year_History_Results'!CD227)</f>
        <v>12</v>
      </c>
      <c r="BJ227" s="2">
        <f>INDEX('2006'!$B$44:$B$140,'16 Year_History_Results'!CE227)</f>
        <v>0</v>
      </c>
      <c r="BK227" s="2">
        <f>INDEX('2007'!$B$44:$B$140,'16 Year_History_Results'!CF227)</f>
        <v>0</v>
      </c>
      <c r="BL227" s="2">
        <f>INDEX('2008'!$B$44:$B$140,'16 Year_History_Results'!CG227)</f>
        <v>0</v>
      </c>
      <c r="BM227" s="2">
        <f>INDEX('2009'!$B$44:$B$140,'16 Year_History_Results'!CH227)</f>
        <v>0</v>
      </c>
      <c r="BN227" s="2">
        <f>INDEX('2010'!$B$44:$B$140,'16 Year_History_Results'!CI227)</f>
        <v>0</v>
      </c>
      <c r="BO227" s="2">
        <f>INDEX('2011'!$B$44:$B$140,'16 Year_History_Results'!CJ227)</f>
        <v>11</v>
      </c>
      <c r="BP227" s="2">
        <f>INDEX('2012'!$B$44:$B$140,'16 Year_History_Results'!CK227)</f>
        <v>0</v>
      </c>
      <c r="BQ227" s="2">
        <f>INDEX('2013'!$B$44:$B$140,'16 Year_History_Results'!CL227)</f>
        <v>0</v>
      </c>
      <c r="BR227" s="2">
        <f>INDEX('2014'!$B$52:$B$180,'16 Year_History_Results'!CM227)</f>
        <v>0</v>
      </c>
      <c r="BS227" s="147">
        <f>INDEX('2015'!$B$52:$B$308,'16 Year_History_Results'!CN227)</f>
        <v>0</v>
      </c>
      <c r="BT227" s="147">
        <f>INDEX('2016'!$B$52:$B$308,'16 Year_History_Results'!CO227)</f>
        <v>9</v>
      </c>
      <c r="BW227">
        <f t="shared" si="140"/>
        <v>74</v>
      </c>
      <c r="BX227" s="110"/>
      <c r="BY227" s="2"/>
      <c r="BZ227" s="146">
        <f>IF(ISNA(MATCH($BW227,'2001'!$A$44:$A$139,0)),97,MATCH($BW227,'2001'!$A$44:$A$139,0))</f>
        <v>20</v>
      </c>
      <c r="CA227" s="2">
        <f>IF(ISNA(MATCH($BW227,'2002'!$A$44:$A$139,0)),97,MATCH($BW227,'2002'!$A$44:$A$139,0))</f>
        <v>97</v>
      </c>
      <c r="CB227" s="2">
        <f>IF(ISNA(MATCH($BW227,'2003'!$A$44:$A$139,0)),97,MATCH($BW227,'2003'!$A$44:$A$139,0))</f>
        <v>17</v>
      </c>
      <c r="CC227" s="2">
        <f>IF(ISNA(MATCH($BW227,'2004'!$A$44:$A$139,0)),97,MATCH($BW227,'2004'!$A$44:$A$139,0))</f>
        <v>97</v>
      </c>
      <c r="CD227" s="2">
        <f>IF(ISNA(MATCH($BW227,'2005'!$A$44:$A$139,0)),97,MATCH($BW227,'2005'!$A$44:$A$139,0))</f>
        <v>15</v>
      </c>
      <c r="CE227" s="2">
        <f>IF(ISNA(MATCH($BW227,'2006'!$A$44:$A$139,0)),97,MATCH($BW227,'2006'!$A$44:$A$139,0))</f>
        <v>97</v>
      </c>
      <c r="CF227" s="2">
        <f>IF(ISNA(MATCH($BW227,'2007'!$A$44:$A$139,0)),97,MATCH($BW227,'2007'!$A$44:$A$139,0))</f>
        <v>97</v>
      </c>
      <c r="CG227" s="2">
        <f>IF(ISNA(MATCH($BW227,'2008'!$A$44:$A$139,0)),97,MATCH($BW227,'2008'!$A$44:$A$139,0))</f>
        <v>97</v>
      </c>
      <c r="CH227" s="2">
        <f>IF(ISNA(MATCH($BW227,'2009'!$A$44:$A$139,0)),97,MATCH($BW227,'2009'!$A$44:$A$139,0))</f>
        <v>97</v>
      </c>
      <c r="CI227" s="2">
        <f>IF(ISNA(MATCH($BW227,'2010'!$A$44:$A$139,0)),97,MATCH($BW227,'2010'!$A$44:$A$139,0))</f>
        <v>97</v>
      </c>
      <c r="CJ227" s="2">
        <f>IF(ISNA(MATCH($BW227,'2011'!$A$44:$A$139,0)),97,MATCH($BW227,'2011'!$A$44:$A$139,0))</f>
        <v>11</v>
      </c>
      <c r="CK227" s="2">
        <f>IF(ISNA(MATCH($BW227,'2012'!$A$44:$A$139,0)),97,MATCH($BW227,'2012'!$A$44:$A$139,0))</f>
        <v>97</v>
      </c>
      <c r="CL227" s="2">
        <f>IF(ISNA(MATCH($BW227,'2013'!$A$44:$A$139,0)),97,MATCH($BW227,'2013'!$A$44:$A$139,0))</f>
        <v>97</v>
      </c>
      <c r="CM227" s="2">
        <f>IF(ISNA(MATCH($BW227,'2014'!$A$52:$A$179,0)),129,MATCH($BW227,'2014'!$A$52:$A$179,0))</f>
        <v>11</v>
      </c>
      <c r="CN227" s="147">
        <f>IF(ISNA(MATCH($BW227,'2015'!$A$52:$A$307,0)),257,MATCH($BW227,'2015'!$A$52:$A$307,0))</f>
        <v>257</v>
      </c>
      <c r="CO227" s="147">
        <f>IF(ISNA(MATCH($BW227,'2016'!$A$52:$A$307,0)),257,MATCH($BW227,'2016'!$A$52:$A$307,0))</f>
        <v>14</v>
      </c>
      <c r="CQ227">
        <f t="shared" si="141"/>
        <v>74</v>
      </c>
      <c r="CR227" s="281"/>
      <c r="CS227" s="279"/>
      <c r="CT227" s="278">
        <f t="shared" si="142"/>
        <v>34</v>
      </c>
      <c r="CU227" s="279">
        <f t="shared" si="128"/>
        <v>22.664400000000001</v>
      </c>
      <c r="CV227" s="279">
        <f t="shared" si="129"/>
        <v>41.108089039999996</v>
      </c>
      <c r="CW227" s="279">
        <f t="shared" si="130"/>
        <v>27.402652154063997</v>
      </c>
      <c r="CX227" s="279">
        <f t="shared" si="131"/>
        <v>40.266607925899059</v>
      </c>
      <c r="CY227" s="279">
        <f t="shared" si="132"/>
        <v>26.84172084340431</v>
      </c>
      <c r="CZ227" s="279">
        <f t="shared" si="133"/>
        <v>17.892691114213314</v>
      </c>
      <c r="DA227" s="279">
        <f t="shared" si="134"/>
        <v>11.927267896734595</v>
      </c>
      <c r="DB227" s="279">
        <f t="shared" si="135"/>
        <v>7.9507167799632805</v>
      </c>
      <c r="DC227" s="279">
        <f t="shared" si="143"/>
        <v>5.299947805523523</v>
      </c>
      <c r="DD227" s="279">
        <f t="shared" si="144"/>
        <v>14.53294520716198</v>
      </c>
      <c r="DE227" s="279">
        <f t="shared" si="145"/>
        <v>9.6876612750941753</v>
      </c>
      <c r="DF227" s="279">
        <f t="shared" si="146"/>
        <v>6.4577950059777773</v>
      </c>
      <c r="DG227" s="279">
        <f t="shared" si="147"/>
        <v>4.3047661509847863</v>
      </c>
      <c r="DH227" s="280">
        <f t="shared" si="164"/>
        <v>2.8695571162464586</v>
      </c>
      <c r="DI227" s="280">
        <f t="shared" si="165"/>
        <v>10.912846773689889</v>
      </c>
      <c r="DJ227" s="154">
        <f t="shared" si="136"/>
        <v>303</v>
      </c>
      <c r="DK227" s="279">
        <f t="shared" si="148"/>
        <v>74</v>
      </c>
      <c r="DL227" s="97"/>
      <c r="DM227" s="154"/>
      <c r="DN227" s="267">
        <f t="shared" si="149"/>
        <v>34</v>
      </c>
      <c r="DO227" s="154">
        <f t="shared" si="150"/>
        <v>34</v>
      </c>
      <c r="DP227" s="154">
        <f t="shared" si="151"/>
        <v>60</v>
      </c>
      <c r="DQ227" s="154">
        <f t="shared" si="152"/>
        <v>60</v>
      </c>
      <c r="DR227" s="154">
        <f t="shared" si="153"/>
        <v>82</v>
      </c>
      <c r="DS227" s="154">
        <f t="shared" si="154"/>
        <v>82</v>
      </c>
      <c r="DT227" s="154">
        <f t="shared" si="155"/>
        <v>82</v>
      </c>
      <c r="DU227" s="154">
        <f t="shared" si="156"/>
        <v>82</v>
      </c>
      <c r="DV227" s="154">
        <f t="shared" si="157"/>
        <v>82</v>
      </c>
      <c r="DW227" s="154">
        <f t="shared" si="158"/>
        <v>82</v>
      </c>
      <c r="DX227" s="154">
        <f t="shared" si="159"/>
        <v>93</v>
      </c>
      <c r="DY227" s="154">
        <f t="shared" si="160"/>
        <v>93</v>
      </c>
      <c r="DZ227" s="154">
        <f t="shared" si="161"/>
        <v>93</v>
      </c>
      <c r="EA227" s="154">
        <f t="shared" si="162"/>
        <v>93</v>
      </c>
      <c r="EB227" s="264">
        <f t="shared" si="166"/>
        <v>93</v>
      </c>
      <c r="EC227" s="264">
        <f t="shared" si="167"/>
        <v>102</v>
      </c>
      <c r="ED227" s="154">
        <f t="shared" si="137"/>
        <v>96</v>
      </c>
    </row>
    <row r="228" spans="2:134" ht="13" thickBot="1" x14ac:dyDescent="0.3">
      <c r="B228" s="131">
        <v>111</v>
      </c>
      <c r="C228" s="50">
        <f t="shared" si="126"/>
        <v>1</v>
      </c>
      <c r="D228" s="50">
        <f t="shared" si="138"/>
        <v>0</v>
      </c>
      <c r="E228" s="97"/>
      <c r="F228" s="2">
        <f t="shared" si="163"/>
        <v>223</v>
      </c>
      <c r="G228" s="207">
        <v>2928</v>
      </c>
      <c r="H228" s="98">
        <f>15- COUNTIF(L228:AC228,"#N/A")</f>
        <v>0</v>
      </c>
      <c r="I228" s="131">
        <f>SUM(AH228:AY228)+SUM(BE228:BT228)</f>
        <v>24</v>
      </c>
      <c r="J228" s="398">
        <f>DI228</f>
        <v>10.66453344</v>
      </c>
      <c r="K228" s="456" t="str">
        <f>IF(ISNUMBER(MATCH(G228,'[4]OPR data'!$A$3:$A$2900,0)),"Y","N")</f>
        <v>Y</v>
      </c>
      <c r="L228" s="110"/>
      <c r="M228" s="233"/>
      <c r="N228" s="469" t="e">
        <f>(INDEX(Finish_table!R$4:R$83,MATCH('16 Year_History_Results'!$G228,Finish_table!S$4:S$83,0),1))</f>
        <v>#N/A</v>
      </c>
      <c r="O228" s="233" t="e">
        <f>(INDEX(Finish_table!Z$4:Z$99,MATCH('16 Year_History_Results'!$G228,Finish_table!AA$4:AA$99,0),1))</f>
        <v>#N/A</v>
      </c>
      <c r="P228" s="233" t="e">
        <f>(INDEX(Finish_table!AI$4:AI$99,MATCH('16 Year_History_Results'!$G228,Finish_table!AJ$4:AJ$99,0),1))</f>
        <v>#N/A</v>
      </c>
      <c r="Q228" s="233" t="e">
        <f>(INDEX(Finish_table!AR$4:AR$99,MATCH('16 Year_History_Results'!$G228,Finish_table!AS$4:AS$99,0),1))</f>
        <v>#N/A</v>
      </c>
      <c r="R228" s="233" t="e">
        <f>(INDEX(Finish_table!BA$4:BA$99,MATCH('16 Year_History_Results'!$G228,Finish_table!BB$4:BB$99,0),1))</f>
        <v>#N/A</v>
      </c>
      <c r="S228" s="233" t="e">
        <f>(INDEX(Finish_table!BJ$4:BJ$99,MATCH('16 Year_History_Results'!$G228,Finish_table!BK$4:BK$99,0),1))</f>
        <v>#N/A</v>
      </c>
      <c r="T228" s="233" t="e">
        <f>(INDEX(Finish_table!BS$4:BS$99,MATCH('16 Year_History_Results'!$G228,Finish_table!BT$4:BT$99,0),1))</f>
        <v>#N/A</v>
      </c>
      <c r="U228" s="233" t="e">
        <f>(INDEX(Finish_table!CB$4:CB$99,MATCH('16 Year_History_Results'!$G228,Finish_table!CC$4:CC$99,0),1))</f>
        <v>#N/A</v>
      </c>
      <c r="V228" s="233" t="e">
        <f>(INDEX(Finish_table!CK$4:CK$99,MATCH('16 Year_History_Results'!$G228,Finish_table!CL$4:CL$99,0),1))</f>
        <v>#N/A</v>
      </c>
      <c r="W228" s="233" t="e">
        <f>(INDEX(Finish_table!CT$4:CT$99,MATCH('16 Year_History_Results'!$G228,Finish_table!CU$4:CU$99,0),1))</f>
        <v>#N/A</v>
      </c>
      <c r="X228" s="233" t="e">
        <f>(INDEX(Finish_table!DC$4:DC$99,MATCH('16 Year_History_Results'!$G228,Finish_table!DD$4:DD$99,0),1))</f>
        <v>#N/A</v>
      </c>
      <c r="Y228" s="233" t="e">
        <f>(INDEX(Finish_table!DL$4:DL$99,MATCH('16 Year_History_Results'!$G228,Finish_table!DM$4:DM$99,0),1))</f>
        <v>#N/A</v>
      </c>
      <c r="Z228" s="233" t="e">
        <f>(INDEX(Finish_table!DU$4:DU$99,MATCH('16 Year_History_Results'!$G228,Finish_table!DV$4:DV$99,0),1))</f>
        <v>#N/A</v>
      </c>
      <c r="AA228" s="233" t="str">
        <f>(INDEX(Finish_table!ED$4:ED$140,MATCH('16 Year_History_Results'!$G228,Finish_table!EE$4:EE$140,0),1))</f>
        <v>SF</v>
      </c>
      <c r="AB228" s="233" t="e">
        <f>(INDEX(Finish_table!EM$4:EM$224,MATCH('16 Year_History_Results'!$G228,Finish_table!EN$4:EN$224,0),1))</f>
        <v>#N/A</v>
      </c>
      <c r="AC228" s="253" t="e">
        <f>(INDEX(Finish_table!EW$4:EW$224,MATCH('16 Year_History_Results'!$G228,Finish_table!EX$4:EX$224,0),1))</f>
        <v>#N/A</v>
      </c>
      <c r="AD228" s="2"/>
      <c r="AE228" s="97"/>
      <c r="AG228">
        <f t="shared" si="127"/>
        <v>2928</v>
      </c>
      <c r="AH228" s="110"/>
      <c r="AI228" s="2"/>
      <c r="AJ228" s="146">
        <f>INDEX('2001'!$C$44:$C$140,'16 Year_History_Results'!BZ228)</f>
        <v>0</v>
      </c>
      <c r="AK228" s="2">
        <f>INDEX('2002'!$C$44:$C$140,'16 Year_History_Results'!CA228)</f>
        <v>0</v>
      </c>
      <c r="AL228" s="2">
        <f>INDEX('2003'!$C$44:$C$140,'16 Year_History_Results'!CB228)</f>
        <v>0</v>
      </c>
      <c r="AM228" s="2">
        <f>INDEX('2004'!$C$44:$C$140,'16 Year_History_Results'!CC228)</f>
        <v>0</v>
      </c>
      <c r="AN228" s="2">
        <f>INDEX('2005'!$C$44:$C$140,'16 Year_History_Results'!CD228)</f>
        <v>0</v>
      </c>
      <c r="AO228" s="2">
        <f>INDEX('2006'!$C$44:$C$140,'16 Year_History_Results'!CE228)</f>
        <v>0</v>
      </c>
      <c r="AP228" s="2">
        <f>INDEX('2007'!$C$44:$C$140,'16 Year_History_Results'!CF228)</f>
        <v>0</v>
      </c>
      <c r="AQ228" s="2">
        <f>INDEX('2008'!$C$44:$C$140,'16 Year_History_Results'!CG228)</f>
        <v>0</v>
      </c>
      <c r="AR228" s="2">
        <f>INDEX('2009'!$C$44:$C$140,'16 Year_History_Results'!CH228)</f>
        <v>0</v>
      </c>
      <c r="AS228" s="2">
        <f>INDEX('2010'!$C$44:$C$140,'16 Year_History_Results'!CI228)</f>
        <v>0</v>
      </c>
      <c r="AT228" s="2">
        <f>INDEX('2011'!$C$44:$C$140,'16 Year_History_Results'!CJ228)</f>
        <v>0</v>
      </c>
      <c r="AU228" s="2">
        <f>INDEX('2012'!$C$44:$C$140,'16 Year_History_Results'!CK228)</f>
        <v>0</v>
      </c>
      <c r="AV228" s="2">
        <f>INDEX('2013'!$C$44:$C$140,'16 Year_History_Results'!CL228)</f>
        <v>0</v>
      </c>
      <c r="AW228" s="2">
        <f>INDEX('2014'!$C$52:$C$180,'16 Year_History_Results'!CM228)</f>
        <v>10</v>
      </c>
      <c r="AX228" s="2">
        <f>INDEX('2015'!$E$52:$E$308,'16 Year_History_Results'!CN228)</f>
        <v>0</v>
      </c>
      <c r="AY228" s="147">
        <f>INDEX('2016'!$E$52:$E$308,'16 Year_History_Results'!CO228)</f>
        <v>0</v>
      </c>
      <c r="AZ228" s="2"/>
      <c r="BA228" s="2"/>
      <c r="BB228">
        <f t="shared" si="139"/>
        <v>2928</v>
      </c>
      <c r="BC228" s="110"/>
      <c r="BD228" s="2"/>
      <c r="BE228" s="146">
        <f>INDEX('2001'!$B$44:$B$140,'16 Year_History_Results'!BZ228)</f>
        <v>0</v>
      </c>
      <c r="BF228" s="2">
        <f>INDEX('2002'!$B$44:$B$140,'16 Year_History_Results'!CA228)</f>
        <v>0</v>
      </c>
      <c r="BG228" s="2">
        <f>INDEX('2003'!$B$44:$B$140,'16 Year_History_Results'!CB228)</f>
        <v>0</v>
      </c>
      <c r="BH228" s="2">
        <f>INDEX('2004'!$B$44:$B$140,'16 Year_History_Results'!CC228)</f>
        <v>0</v>
      </c>
      <c r="BI228" s="2">
        <f>INDEX('2005'!$B$44:$B$140,'16 Year_History_Results'!CD228)</f>
        <v>0</v>
      </c>
      <c r="BJ228" s="2">
        <f>INDEX('2006'!$B$44:$B$140,'16 Year_History_Results'!CE228)</f>
        <v>0</v>
      </c>
      <c r="BK228" s="2">
        <f>INDEX('2007'!$B$44:$B$140,'16 Year_History_Results'!CF228)</f>
        <v>0</v>
      </c>
      <c r="BL228" s="2">
        <f>INDEX('2008'!$B$44:$B$140,'16 Year_History_Results'!CG228)</f>
        <v>0</v>
      </c>
      <c r="BM228" s="2">
        <f>INDEX('2009'!$B$44:$B$140,'16 Year_History_Results'!CH228)</f>
        <v>0</v>
      </c>
      <c r="BN228" s="2">
        <f>INDEX('2010'!$B$44:$B$140,'16 Year_History_Results'!CI228)</f>
        <v>0</v>
      </c>
      <c r="BO228" s="2">
        <f>INDEX('2011'!$B$44:$B$140,'16 Year_History_Results'!CJ228)</f>
        <v>0</v>
      </c>
      <c r="BP228" s="2">
        <f>INDEX('2012'!$B$44:$B$140,'16 Year_History_Results'!CK228)</f>
        <v>0</v>
      </c>
      <c r="BQ228" s="2">
        <f>INDEX('2013'!$B$44:$B$140,'16 Year_History_Results'!CL228)</f>
        <v>0</v>
      </c>
      <c r="BR228" s="2">
        <f>INDEX('2014'!$B$52:$B$180,'16 Year_History_Results'!CM228)</f>
        <v>14</v>
      </c>
      <c r="BS228" s="147">
        <f>INDEX('2015'!$B$52:$B$308,'16 Year_History_Results'!CN228)</f>
        <v>0</v>
      </c>
      <c r="BT228" s="147">
        <f>INDEX('2016'!$B$52:$B$308,'16 Year_History_Results'!CO228)</f>
        <v>0</v>
      </c>
      <c r="BW228">
        <f t="shared" si="140"/>
        <v>2928</v>
      </c>
      <c r="BX228" s="110"/>
      <c r="BY228" s="2"/>
      <c r="BZ228" s="146">
        <f>IF(ISNA(MATCH($BW228,'2001'!$A$44:$A$139,0)),97,MATCH($BW228,'2001'!$A$44:$A$139,0))</f>
        <v>97</v>
      </c>
      <c r="CA228" s="2">
        <f>IF(ISNA(MATCH($BW228,'2002'!$A$44:$A$139,0)),97,MATCH($BW228,'2002'!$A$44:$A$139,0))</f>
        <v>97</v>
      </c>
      <c r="CB228" s="2">
        <f>IF(ISNA(MATCH($BW228,'2003'!$A$44:$A$139,0)),97,MATCH($BW228,'2003'!$A$44:$A$139,0))</f>
        <v>97</v>
      </c>
      <c r="CC228" s="2">
        <f>IF(ISNA(MATCH($BW228,'2004'!$A$44:$A$139,0)),97,MATCH($BW228,'2004'!$A$44:$A$139,0))</f>
        <v>97</v>
      </c>
      <c r="CD228" s="2">
        <f>IF(ISNA(MATCH($BW228,'2005'!$A$44:$A$139,0)),97,MATCH($BW228,'2005'!$A$44:$A$139,0))</f>
        <v>97</v>
      </c>
      <c r="CE228" s="2">
        <f>IF(ISNA(MATCH($BW228,'2006'!$A$44:$A$139,0)),97,MATCH($BW228,'2006'!$A$44:$A$139,0))</f>
        <v>97</v>
      </c>
      <c r="CF228" s="2">
        <f>IF(ISNA(MATCH($BW228,'2007'!$A$44:$A$139,0)),97,MATCH($BW228,'2007'!$A$44:$A$139,0))</f>
        <v>97</v>
      </c>
      <c r="CG228" s="2">
        <f>IF(ISNA(MATCH($BW228,'2008'!$A$44:$A$139,0)),97,MATCH($BW228,'2008'!$A$44:$A$139,0))</f>
        <v>97</v>
      </c>
      <c r="CH228" s="2">
        <f>IF(ISNA(MATCH($BW228,'2009'!$A$44:$A$139,0)),97,MATCH($BW228,'2009'!$A$44:$A$139,0))</f>
        <v>97</v>
      </c>
      <c r="CI228" s="2">
        <f>IF(ISNA(MATCH($BW228,'2010'!$A$44:$A$139,0)),97,MATCH($BW228,'2010'!$A$44:$A$139,0))</f>
        <v>97</v>
      </c>
      <c r="CJ228" s="2">
        <f>IF(ISNA(MATCH($BW228,'2011'!$A$44:$A$139,0)),97,MATCH($BW228,'2011'!$A$44:$A$139,0))</f>
        <v>97</v>
      </c>
      <c r="CK228" s="2">
        <f>IF(ISNA(MATCH($BW228,'2012'!$A$44:$A$139,0)),97,MATCH($BW228,'2012'!$A$44:$A$139,0))</f>
        <v>97</v>
      </c>
      <c r="CL228" s="2">
        <f>IF(ISNA(MATCH($BW228,'2013'!$A$44:$A$139,0)),97,MATCH($BW228,'2013'!$A$44:$A$139,0))</f>
        <v>97</v>
      </c>
      <c r="CM228" s="2">
        <f>IF(ISNA(MATCH($BW228,'2014'!$A$52:$A$179,0)),129,MATCH($BW228,'2014'!$A$52:$A$179,0))</f>
        <v>107</v>
      </c>
      <c r="CN228" s="147">
        <f>IF(ISNA(MATCH($BW228,'2015'!$A$52:$A$307,0)),257,MATCH($BW228,'2015'!$A$52:$A$307,0))</f>
        <v>257</v>
      </c>
      <c r="CO228" s="147">
        <f>IF(ISNA(MATCH($BW228,'2016'!$A$52:$A$307,0)),257,MATCH($BW228,'2016'!$A$52:$A$307,0))</f>
        <v>257</v>
      </c>
      <c r="CQ228">
        <f t="shared" si="141"/>
        <v>2928</v>
      </c>
      <c r="CR228" s="281"/>
      <c r="CS228" s="279"/>
      <c r="CT228" s="278">
        <f t="shared" si="142"/>
        <v>0</v>
      </c>
      <c r="CU228" s="279">
        <f t="shared" si="128"/>
        <v>0</v>
      </c>
      <c r="CV228" s="279">
        <f t="shared" si="129"/>
        <v>0</v>
      </c>
      <c r="CW228" s="279">
        <f t="shared" si="130"/>
        <v>0</v>
      </c>
      <c r="CX228" s="279">
        <f t="shared" si="131"/>
        <v>0</v>
      </c>
      <c r="CY228" s="279">
        <f t="shared" si="132"/>
        <v>0</v>
      </c>
      <c r="CZ228" s="279">
        <f t="shared" si="133"/>
        <v>0</v>
      </c>
      <c r="DA228" s="279">
        <f t="shared" si="134"/>
        <v>0</v>
      </c>
      <c r="DB228" s="279">
        <f t="shared" si="135"/>
        <v>0</v>
      </c>
      <c r="DC228" s="279">
        <f t="shared" si="143"/>
        <v>0</v>
      </c>
      <c r="DD228" s="279">
        <f t="shared" si="144"/>
        <v>0</v>
      </c>
      <c r="DE228" s="279">
        <f t="shared" si="145"/>
        <v>0</v>
      </c>
      <c r="DF228" s="279">
        <f t="shared" si="146"/>
        <v>0</v>
      </c>
      <c r="DG228" s="279">
        <f t="shared" si="147"/>
        <v>24</v>
      </c>
      <c r="DH228" s="280">
        <f t="shared" si="164"/>
        <v>15.9984</v>
      </c>
      <c r="DI228" s="280">
        <f t="shared" si="165"/>
        <v>10.66453344</v>
      </c>
      <c r="DJ228" s="154">
        <f t="shared" si="136"/>
        <v>141</v>
      </c>
      <c r="DK228" s="279">
        <f t="shared" si="148"/>
        <v>2928</v>
      </c>
      <c r="DL228" s="97"/>
      <c r="DM228" s="154"/>
      <c r="DN228" s="267">
        <f t="shared" si="149"/>
        <v>0</v>
      </c>
      <c r="DO228" s="154">
        <f t="shared" si="150"/>
        <v>0</v>
      </c>
      <c r="DP228" s="154">
        <f t="shared" si="151"/>
        <v>0</v>
      </c>
      <c r="DQ228" s="154">
        <f t="shared" si="152"/>
        <v>0</v>
      </c>
      <c r="DR228" s="154">
        <f t="shared" si="153"/>
        <v>0</v>
      </c>
      <c r="DS228" s="154">
        <f t="shared" si="154"/>
        <v>0</v>
      </c>
      <c r="DT228" s="154">
        <f t="shared" si="155"/>
        <v>0</v>
      </c>
      <c r="DU228" s="154">
        <f t="shared" si="156"/>
        <v>0</v>
      </c>
      <c r="DV228" s="154">
        <f t="shared" si="157"/>
        <v>0</v>
      </c>
      <c r="DW228" s="154">
        <f t="shared" si="158"/>
        <v>0</v>
      </c>
      <c r="DX228" s="154">
        <f t="shared" si="159"/>
        <v>0</v>
      </c>
      <c r="DY228" s="154">
        <f t="shared" si="160"/>
        <v>0</v>
      </c>
      <c r="DZ228" s="154">
        <f t="shared" si="161"/>
        <v>0</v>
      </c>
      <c r="EA228" s="154">
        <f t="shared" si="162"/>
        <v>24</v>
      </c>
      <c r="EB228" s="264">
        <f t="shared" si="166"/>
        <v>24</v>
      </c>
      <c r="EC228" s="264">
        <f t="shared" si="167"/>
        <v>24</v>
      </c>
      <c r="ED228" s="154">
        <f t="shared" si="137"/>
        <v>276</v>
      </c>
    </row>
    <row r="229" spans="2:134" ht="13" thickBot="1" x14ac:dyDescent="0.3">
      <c r="B229" s="132">
        <v>111</v>
      </c>
      <c r="C229" s="50">
        <f t="shared" si="126"/>
        <v>2</v>
      </c>
      <c r="D229" s="50">
        <f t="shared" si="138"/>
        <v>0</v>
      </c>
      <c r="E229" s="97"/>
      <c r="F229" s="2">
        <f t="shared" si="163"/>
        <v>224</v>
      </c>
      <c r="G229" s="207">
        <v>337</v>
      </c>
      <c r="H229" s="98">
        <f>15- COUNTIF(L229:AC229,"#N/A")</f>
        <v>2</v>
      </c>
      <c r="I229" s="131">
        <f>SUM(AH229:AY229)+SUM(BE229:BT229)</f>
        <v>60</v>
      </c>
      <c r="J229" s="398">
        <f>DI229</f>
        <v>10.625527465117258</v>
      </c>
      <c r="K229" s="456" t="str">
        <f>IF(ISNUMBER(MATCH(G229,'[4]OPR data'!$A$3:$A$2900,0)),"Y","N")</f>
        <v>Y</v>
      </c>
      <c r="L229" s="110"/>
      <c r="M229" s="233"/>
      <c r="N229" s="469" t="e">
        <f>(INDEX(Finish_table!R$4:R$83,MATCH('16 Year_History_Results'!$G229,Finish_table!S$4:S$83,0),1))</f>
        <v>#N/A</v>
      </c>
      <c r="O229" s="233" t="e">
        <f>(INDEX(Finish_table!Z$4:Z$99,MATCH('16 Year_History_Results'!$G229,Finish_table!AA$4:AA$99,0),1))</f>
        <v>#N/A</v>
      </c>
      <c r="P229" s="233" t="e">
        <f>(INDEX(Finish_table!AI$4:AI$99,MATCH('16 Year_History_Results'!$G229,Finish_table!AJ$4:AJ$99,0),1))</f>
        <v>#N/A</v>
      </c>
      <c r="Q229" s="233" t="e">
        <f>(INDEX(Finish_table!AR$4:AR$99,MATCH('16 Year_History_Results'!$G229,Finish_table!AS$4:AS$99,0),1))</f>
        <v>#N/A</v>
      </c>
      <c r="R229" s="233" t="str">
        <f>(INDEX(Finish_table!BA$4:BA$99,MATCH('16 Year_History_Results'!$G229,Finish_table!BB$4:BB$99,0),1))</f>
        <v>F</v>
      </c>
      <c r="S229" s="233" t="e">
        <f>(INDEX(Finish_table!BJ$4:BJ$99,MATCH('16 Year_History_Results'!$G229,Finish_table!BK$4:BK$99,0),1))</f>
        <v>#N/A</v>
      </c>
      <c r="T229" s="233" t="e">
        <f>(INDEX(Finish_table!BS$4:BS$99,MATCH('16 Year_History_Results'!$G229,Finish_table!BT$4:BT$99,0),1))</f>
        <v>#N/A</v>
      </c>
      <c r="U229" s="233" t="e">
        <f>(INDEX(Finish_table!CB$4:CB$99,MATCH('16 Year_History_Results'!$G229,Finish_table!CC$4:CC$99,0),1))</f>
        <v>#N/A</v>
      </c>
      <c r="V229" s="233" t="e">
        <f>(INDEX(Finish_table!CK$4:CK$99,MATCH('16 Year_History_Results'!$G229,Finish_table!CL$4:CL$99,0),1))</f>
        <v>#N/A</v>
      </c>
      <c r="W229" s="233" t="str">
        <f>(INDEX(Finish_table!CT$4:CT$99,MATCH('16 Year_History_Results'!$G229,Finish_table!CU$4:CU$99,0),1))</f>
        <v>QF</v>
      </c>
      <c r="X229" s="233" t="e">
        <f>(INDEX(Finish_table!DC$4:DC$99,MATCH('16 Year_History_Results'!$G229,Finish_table!DD$4:DD$99,0),1))</f>
        <v>#N/A</v>
      </c>
      <c r="Y229" s="233" t="e">
        <f>(INDEX(Finish_table!DL$4:DL$99,MATCH('16 Year_History_Results'!$G229,Finish_table!DM$4:DM$99,0),1))</f>
        <v>#N/A</v>
      </c>
      <c r="Z229" s="233" t="e">
        <f>(INDEX(Finish_table!DU$4:DU$99,MATCH('16 Year_History_Results'!$G229,Finish_table!DV$4:DV$99,0),1))</f>
        <v>#N/A</v>
      </c>
      <c r="AA229" s="233" t="e">
        <f>(INDEX(Finish_table!ED$4:ED$140,MATCH('16 Year_History_Results'!$G229,Finish_table!EE$4:EE$140,0),1))</f>
        <v>#N/A</v>
      </c>
      <c r="AB229" s="233" t="str">
        <f>(INDEX(Finish_table!EM$4:EM$224,MATCH('16 Year_History_Results'!$G229,Finish_table!EN$4:EN$224,0),1))</f>
        <v>W</v>
      </c>
      <c r="AC229" s="253" t="e">
        <f>(INDEX(Finish_table!EW$4:EW$224,MATCH('16 Year_History_Results'!$G229,Finish_table!EX$4:EX$224,0),1))</f>
        <v>#N/A</v>
      </c>
      <c r="AD229" s="2"/>
      <c r="AE229" s="97"/>
      <c r="AG229">
        <f t="shared" si="127"/>
        <v>337</v>
      </c>
      <c r="AH229" s="110"/>
      <c r="AI229" s="2"/>
      <c r="AJ229" s="146">
        <f>INDEX('2001'!$C$44:$C$140,'16 Year_History_Results'!BZ229)</f>
        <v>0</v>
      </c>
      <c r="AK229" s="2">
        <f>INDEX('2002'!$C$44:$C$140,'16 Year_History_Results'!CA229)</f>
        <v>0</v>
      </c>
      <c r="AL229" s="2">
        <f>INDEX('2003'!$C$44:$C$140,'16 Year_History_Results'!CB229)</f>
        <v>0</v>
      </c>
      <c r="AM229" s="2">
        <f>INDEX('2004'!$C$44:$C$140,'16 Year_History_Results'!CC229)</f>
        <v>0</v>
      </c>
      <c r="AN229" s="2">
        <f>INDEX('2005'!$C$44:$C$140,'16 Year_History_Results'!CD229)</f>
        <v>20</v>
      </c>
      <c r="AO229" s="2">
        <f>INDEX('2006'!$C$44:$C$140,'16 Year_History_Results'!CE229)</f>
        <v>0</v>
      </c>
      <c r="AP229" s="2">
        <f>INDEX('2007'!$C$44:$C$140,'16 Year_History_Results'!CF229)</f>
        <v>0</v>
      </c>
      <c r="AQ229" s="2">
        <f>INDEX('2008'!$C$44:$C$140,'16 Year_History_Results'!CG229)</f>
        <v>0</v>
      </c>
      <c r="AR229" s="2">
        <f>INDEX('2009'!$C$44:$C$140,'16 Year_History_Results'!CH229)</f>
        <v>0</v>
      </c>
      <c r="AS229" s="2">
        <f>INDEX('2010'!$C$44:$C$140,'16 Year_History_Results'!CI229)</f>
        <v>0</v>
      </c>
      <c r="AT229" s="2">
        <f>INDEX('2011'!$C$44:$C$140,'16 Year_History_Results'!CJ229)</f>
        <v>0</v>
      </c>
      <c r="AU229" s="2">
        <f>INDEX('2012'!$C$44:$C$140,'16 Year_History_Results'!CK229)</f>
        <v>0</v>
      </c>
      <c r="AV229" s="2">
        <f>INDEX('2013'!$C$44:$C$140,'16 Year_History_Results'!CL229)</f>
        <v>0</v>
      </c>
      <c r="AW229" s="2">
        <f>INDEX('2014'!$C$52:$C$180,'16 Year_History_Results'!CM229)</f>
        <v>0</v>
      </c>
      <c r="AX229" s="2">
        <f>INDEX('2015'!$E$52:$E$308,'16 Year_History_Results'!CN229)</f>
        <v>10</v>
      </c>
      <c r="AY229" s="147">
        <f>INDEX('2016'!$E$52:$E$308,'16 Year_History_Results'!CO229)</f>
        <v>0</v>
      </c>
      <c r="AZ229" s="2"/>
      <c r="BA229" s="2"/>
      <c r="BB229">
        <f t="shared" si="139"/>
        <v>337</v>
      </c>
      <c r="BC229" s="110"/>
      <c r="BD229" s="2"/>
      <c r="BE229" s="146">
        <f>INDEX('2001'!$B$44:$B$140,'16 Year_History_Results'!BZ229)</f>
        <v>0</v>
      </c>
      <c r="BF229" s="2">
        <f>INDEX('2002'!$B$44:$B$140,'16 Year_History_Results'!CA229)</f>
        <v>0</v>
      </c>
      <c r="BG229" s="2">
        <f>INDEX('2003'!$B$44:$B$140,'16 Year_History_Results'!CB229)</f>
        <v>0</v>
      </c>
      <c r="BH229" s="2">
        <f>INDEX('2004'!$B$44:$B$140,'16 Year_History_Results'!CC229)</f>
        <v>0</v>
      </c>
      <c r="BI229" s="2">
        <f>INDEX('2005'!$B$44:$B$140,'16 Year_History_Results'!CD229)</f>
        <v>16</v>
      </c>
      <c r="BJ229" s="2">
        <f>INDEX('2006'!$B$44:$B$140,'16 Year_History_Results'!CE229)</f>
        <v>0</v>
      </c>
      <c r="BK229" s="2">
        <f>INDEX('2007'!$B$44:$B$140,'16 Year_History_Results'!CF229)</f>
        <v>0</v>
      </c>
      <c r="BL229" s="2">
        <f>INDEX('2008'!$B$44:$B$140,'16 Year_History_Results'!CG229)</f>
        <v>0</v>
      </c>
      <c r="BM229" s="2">
        <f>INDEX('2009'!$B$44:$B$140,'16 Year_History_Results'!CH229)</f>
        <v>0</v>
      </c>
      <c r="BN229" s="2">
        <f>INDEX('2010'!$B$44:$B$140,'16 Year_History_Results'!CI229)</f>
        <v>10</v>
      </c>
      <c r="BO229" s="2">
        <f>INDEX('2011'!$B$44:$B$140,'16 Year_History_Results'!CJ229)</f>
        <v>0</v>
      </c>
      <c r="BP229" s="2">
        <f>INDEX('2012'!$B$44:$B$140,'16 Year_History_Results'!CK229)</f>
        <v>0</v>
      </c>
      <c r="BQ229" s="2">
        <f>INDEX('2013'!$B$44:$B$140,'16 Year_History_Results'!CL229)</f>
        <v>0</v>
      </c>
      <c r="BR229" s="2">
        <f>INDEX('2014'!$B$52:$B$180,'16 Year_History_Results'!CM229)</f>
        <v>0</v>
      </c>
      <c r="BS229" s="147">
        <f>INDEX('2015'!$B$52:$B$308,'16 Year_History_Results'!CN229)</f>
        <v>4</v>
      </c>
      <c r="BT229" s="147">
        <f>INDEX('2016'!$B$52:$B$308,'16 Year_History_Results'!CO229)</f>
        <v>0</v>
      </c>
      <c r="BW229">
        <f t="shared" si="140"/>
        <v>337</v>
      </c>
      <c r="BX229" s="110"/>
      <c r="BY229" s="2"/>
      <c r="BZ229" s="146">
        <f>IF(ISNA(MATCH($BW229,'2001'!$A$44:$A$139,0)),97,MATCH($BW229,'2001'!$A$44:$A$139,0))</f>
        <v>97</v>
      </c>
      <c r="CA229" s="2">
        <f>IF(ISNA(MATCH($BW229,'2002'!$A$44:$A$139,0)),97,MATCH($BW229,'2002'!$A$44:$A$139,0))</f>
        <v>97</v>
      </c>
      <c r="CB229" s="2">
        <f>IF(ISNA(MATCH($BW229,'2003'!$A$44:$A$139,0)),97,MATCH($BW229,'2003'!$A$44:$A$139,0))</f>
        <v>97</v>
      </c>
      <c r="CC229" s="2">
        <f>IF(ISNA(MATCH($BW229,'2004'!$A$44:$A$139,0)),97,MATCH($BW229,'2004'!$A$44:$A$139,0))</f>
        <v>97</v>
      </c>
      <c r="CD229" s="2">
        <f>IF(ISNA(MATCH($BW229,'2005'!$A$44:$A$139,0)),97,MATCH($BW229,'2005'!$A$44:$A$139,0))</f>
        <v>52</v>
      </c>
      <c r="CE229" s="2">
        <f>IF(ISNA(MATCH($BW229,'2006'!$A$44:$A$139,0)),97,MATCH($BW229,'2006'!$A$44:$A$139,0))</f>
        <v>97</v>
      </c>
      <c r="CF229" s="2">
        <f>IF(ISNA(MATCH($BW229,'2007'!$A$44:$A$139,0)),97,MATCH($BW229,'2007'!$A$44:$A$139,0))</f>
        <v>97</v>
      </c>
      <c r="CG229" s="2">
        <f>IF(ISNA(MATCH($BW229,'2008'!$A$44:$A$139,0)),97,MATCH($BW229,'2008'!$A$44:$A$139,0))</f>
        <v>97</v>
      </c>
      <c r="CH229" s="2">
        <f>IF(ISNA(MATCH($BW229,'2009'!$A$44:$A$139,0)),97,MATCH($BW229,'2009'!$A$44:$A$139,0))</f>
        <v>97</v>
      </c>
      <c r="CI229" s="2">
        <f>IF(ISNA(MATCH($BW229,'2010'!$A$44:$A$139,0)),97,MATCH($BW229,'2010'!$A$44:$A$139,0))</f>
        <v>33</v>
      </c>
      <c r="CJ229" s="2">
        <f>IF(ISNA(MATCH($BW229,'2011'!$A$44:$A$139,0)),97,MATCH($BW229,'2011'!$A$44:$A$139,0))</f>
        <v>97</v>
      </c>
      <c r="CK229" s="2">
        <f>IF(ISNA(MATCH($BW229,'2012'!$A$44:$A$139,0)),97,MATCH($BW229,'2012'!$A$44:$A$139,0))</f>
        <v>97</v>
      </c>
      <c r="CL229" s="2">
        <f>IF(ISNA(MATCH($BW229,'2013'!$A$44:$A$139,0)),97,MATCH($BW229,'2013'!$A$44:$A$139,0))</f>
        <v>97</v>
      </c>
      <c r="CM229" s="2">
        <f>IF(ISNA(MATCH($BW229,'2014'!$A$52:$A$179,0)),129,MATCH($BW229,'2014'!$A$52:$A$179,0))</f>
        <v>129</v>
      </c>
      <c r="CN229" s="147">
        <f>IF(ISNA(MATCH($BW229,'2015'!$A$52:$A$307,0)),257,MATCH($BW229,'2015'!$A$52:$A$307,0))</f>
        <v>48</v>
      </c>
      <c r="CO229" s="147">
        <f>IF(ISNA(MATCH($BW229,'2016'!$A$52:$A$307,0)),257,MATCH($BW229,'2016'!$A$52:$A$307,0))</f>
        <v>257</v>
      </c>
      <c r="CQ229">
        <f t="shared" si="141"/>
        <v>337</v>
      </c>
      <c r="CR229" s="281"/>
      <c r="CS229" s="279"/>
      <c r="CT229" s="278">
        <f t="shared" si="142"/>
        <v>0</v>
      </c>
      <c r="CU229" s="279">
        <f t="shared" si="128"/>
        <v>0</v>
      </c>
      <c r="CV229" s="279">
        <f t="shared" si="129"/>
        <v>0</v>
      </c>
      <c r="CW229" s="279">
        <f t="shared" si="130"/>
        <v>0</v>
      </c>
      <c r="CX229" s="279">
        <f t="shared" si="131"/>
        <v>36</v>
      </c>
      <c r="CY229" s="279">
        <f t="shared" si="132"/>
        <v>23.997599999999998</v>
      </c>
      <c r="CZ229" s="279">
        <f t="shared" si="133"/>
        <v>15.996800159999998</v>
      </c>
      <c r="DA229" s="279">
        <f t="shared" si="134"/>
        <v>10.663466986655997</v>
      </c>
      <c r="DB229" s="279">
        <f t="shared" si="135"/>
        <v>7.1082670933048879</v>
      </c>
      <c r="DC229" s="279">
        <f t="shared" si="143"/>
        <v>14.738370844397039</v>
      </c>
      <c r="DD229" s="279">
        <f t="shared" si="144"/>
        <v>9.8245980048750656</v>
      </c>
      <c r="DE229" s="279">
        <f t="shared" si="145"/>
        <v>6.5490770300497188</v>
      </c>
      <c r="DF229" s="279">
        <f t="shared" si="146"/>
        <v>4.3656147482311427</v>
      </c>
      <c r="DG229" s="279">
        <f t="shared" si="147"/>
        <v>2.9101187911708797</v>
      </c>
      <c r="DH229" s="280">
        <f t="shared" si="164"/>
        <v>15.939885186194509</v>
      </c>
      <c r="DI229" s="280">
        <f t="shared" si="165"/>
        <v>10.625527465117258</v>
      </c>
      <c r="DJ229" s="154">
        <f t="shared" si="136"/>
        <v>143</v>
      </c>
      <c r="DK229" s="279">
        <f t="shared" si="148"/>
        <v>337</v>
      </c>
      <c r="DL229" s="97"/>
      <c r="DM229" s="154"/>
      <c r="DN229" s="267">
        <f t="shared" si="149"/>
        <v>0</v>
      </c>
      <c r="DO229" s="154">
        <f t="shared" si="150"/>
        <v>0</v>
      </c>
      <c r="DP229" s="154">
        <f t="shared" si="151"/>
        <v>0</v>
      </c>
      <c r="DQ229" s="154">
        <f t="shared" si="152"/>
        <v>0</v>
      </c>
      <c r="DR229" s="154">
        <f t="shared" si="153"/>
        <v>36</v>
      </c>
      <c r="DS229" s="154">
        <f t="shared" si="154"/>
        <v>36</v>
      </c>
      <c r="DT229" s="154">
        <f t="shared" si="155"/>
        <v>36</v>
      </c>
      <c r="DU229" s="154">
        <f t="shared" si="156"/>
        <v>36</v>
      </c>
      <c r="DV229" s="154">
        <f t="shared" si="157"/>
        <v>36</v>
      </c>
      <c r="DW229" s="154">
        <f t="shared" si="158"/>
        <v>46</v>
      </c>
      <c r="DX229" s="154">
        <f t="shared" si="159"/>
        <v>46</v>
      </c>
      <c r="DY229" s="154">
        <f t="shared" si="160"/>
        <v>46</v>
      </c>
      <c r="DZ229" s="154">
        <f t="shared" si="161"/>
        <v>46</v>
      </c>
      <c r="EA229" s="154">
        <f t="shared" si="162"/>
        <v>46</v>
      </c>
      <c r="EB229" s="264">
        <f t="shared" si="166"/>
        <v>60</v>
      </c>
      <c r="EC229" s="264">
        <f t="shared" si="167"/>
        <v>60</v>
      </c>
      <c r="ED229" s="154">
        <f t="shared" si="137"/>
        <v>148</v>
      </c>
    </row>
    <row r="230" spans="2:134" ht="13" thickBot="1" x14ac:dyDescent="0.3">
      <c r="B230" s="130">
        <v>111</v>
      </c>
      <c r="C230" s="50">
        <f t="shared" si="126"/>
        <v>3</v>
      </c>
      <c r="D230" s="50">
        <f t="shared" si="138"/>
        <v>0</v>
      </c>
      <c r="E230" s="97"/>
      <c r="F230" s="2">
        <f t="shared" si="163"/>
        <v>225</v>
      </c>
      <c r="G230" s="207">
        <v>968</v>
      </c>
      <c r="H230" s="98">
        <f>15- COUNTIF(L230:AC230,"#N/A")</f>
        <v>4</v>
      </c>
      <c r="I230" s="131">
        <f>SUM(AH230:AY230)+SUM(BE230:BT230)</f>
        <v>175</v>
      </c>
      <c r="J230" s="398">
        <f>DI230</f>
        <v>10.432033811994382</v>
      </c>
      <c r="K230" s="456" t="str">
        <f>IF(ISNUMBER(MATCH(G230,'[4]OPR data'!$A$3:$A$2900,0)),"Y","N")</f>
        <v>Y</v>
      </c>
      <c r="L230" s="110"/>
      <c r="M230" s="233"/>
      <c r="N230" s="469" t="e">
        <f>(INDEX(Finish_table!R$4:R$83,MATCH('16 Year_History_Results'!$G230,Finish_table!S$4:S$83,0),1))</f>
        <v>#N/A</v>
      </c>
      <c r="O230" s="233" t="e">
        <f>(INDEX(Finish_table!Z$4:Z$99,MATCH('16 Year_History_Results'!$G230,Finish_table!AA$4:AA$99,0),1))</f>
        <v>#N/A</v>
      </c>
      <c r="P230" s="233" t="e">
        <f>(INDEX(Finish_table!AI$4:AI$99,MATCH('16 Year_History_Results'!$G230,Finish_table!AJ$4:AJ$99,0),1))</f>
        <v>#N/A</v>
      </c>
      <c r="Q230" s="233" t="str">
        <f>(INDEX(Finish_table!AR$4:AR$99,MATCH('16 Year_History_Results'!$G230,Finish_table!AS$4:AS$99,0),1))</f>
        <v>QF</v>
      </c>
      <c r="R230" s="233" t="e">
        <f>(INDEX(Finish_table!BA$4:BA$99,MATCH('16 Year_History_Results'!$G230,Finish_table!BB$4:BB$99,0),1))</f>
        <v>#N/A</v>
      </c>
      <c r="S230" s="233" t="str">
        <f>(INDEX(Finish_table!BJ$4:BJ$99,MATCH('16 Year_History_Results'!$G230,Finish_table!BK$4:BK$99,0),1))</f>
        <v>WF</v>
      </c>
      <c r="T230" s="233" t="e">
        <f>(INDEX(Finish_table!BS$4:BS$99,MATCH('16 Year_History_Results'!$G230,Finish_table!BT$4:BT$99,0),1))</f>
        <v>#N/A</v>
      </c>
      <c r="U230" s="233" t="str">
        <f>(INDEX(Finish_table!CB$4:CB$99,MATCH('16 Year_History_Results'!$G230,Finish_table!CC$4:CC$99,0),1))</f>
        <v>QF</v>
      </c>
      <c r="V230" s="233" t="e">
        <f>(INDEX(Finish_table!CK$4:CK$99,MATCH('16 Year_History_Results'!$G230,Finish_table!CL$4:CL$99,0),1))</f>
        <v>#N/A</v>
      </c>
      <c r="W230" s="233" t="str">
        <f>(INDEX(Finish_table!CT$4:CT$99,MATCH('16 Year_History_Results'!$G230,Finish_table!CU$4:CU$99,0),1))</f>
        <v>SF</v>
      </c>
      <c r="X230" s="233" t="str">
        <f>(INDEX(Finish_table!DC$4:DC$99,MATCH('16 Year_History_Results'!$G230,Finish_table!DD$4:DD$99,0),1))</f>
        <v>W</v>
      </c>
      <c r="Y230" s="233" t="e">
        <f>(INDEX(Finish_table!DL$4:DL$99,MATCH('16 Year_History_Results'!$G230,Finish_table!DM$4:DM$99,0),1))</f>
        <v>#N/A</v>
      </c>
      <c r="Z230" s="233" t="e">
        <f>(INDEX(Finish_table!DU$4:DU$99,MATCH('16 Year_History_Results'!$G230,Finish_table!DV$4:DV$99,0),1))</f>
        <v>#N/A</v>
      </c>
      <c r="AA230" s="233" t="e">
        <f>(INDEX(Finish_table!ED$4:ED$140,MATCH('16 Year_History_Results'!$G230,Finish_table!EE$4:EE$140,0),1))</f>
        <v>#N/A</v>
      </c>
      <c r="AB230" s="233" t="e">
        <f>(INDEX(Finish_table!EM$4:EM$224,MATCH('16 Year_History_Results'!$G230,Finish_table!EN$4:EN$224,0),1))</f>
        <v>#N/A</v>
      </c>
      <c r="AC230" s="253" t="e">
        <f>(INDEX(Finish_table!EW$4:EW$224,MATCH('16 Year_History_Results'!$G230,Finish_table!EX$4:EX$224,0),1))</f>
        <v>#N/A</v>
      </c>
      <c r="AD230" s="2"/>
      <c r="AE230" s="97"/>
      <c r="AG230">
        <f t="shared" si="127"/>
        <v>968</v>
      </c>
      <c r="AH230" s="110"/>
      <c r="AI230" s="2"/>
      <c r="AJ230" s="146">
        <f>INDEX('2001'!$C$44:$C$140,'16 Year_History_Results'!BZ230)</f>
        <v>0</v>
      </c>
      <c r="AK230" s="2">
        <f>INDEX('2002'!$C$44:$C$140,'16 Year_History_Results'!CA230)</f>
        <v>0</v>
      </c>
      <c r="AL230" s="2">
        <f>INDEX('2003'!$C$44:$C$140,'16 Year_History_Results'!CB230)</f>
        <v>0</v>
      </c>
      <c r="AM230" s="2">
        <f>INDEX('2004'!$C$44:$C$140,'16 Year_History_Results'!CC230)</f>
        <v>0</v>
      </c>
      <c r="AN230" s="2">
        <f>INDEX('2005'!$C$44:$C$140,'16 Year_History_Results'!CD230)</f>
        <v>0</v>
      </c>
      <c r="AO230" s="2">
        <f>INDEX('2006'!$C$44:$C$140,'16 Year_History_Results'!CE230)</f>
        <v>40</v>
      </c>
      <c r="AP230" s="2">
        <f>INDEX('2007'!$C$44:$C$140,'16 Year_History_Results'!CF230)</f>
        <v>0</v>
      </c>
      <c r="AQ230" s="2">
        <f>INDEX('2008'!$C$44:$C$140,'16 Year_History_Results'!CG230)</f>
        <v>30</v>
      </c>
      <c r="AR230" s="2">
        <f>INDEX('2009'!$C$44:$C$140,'16 Year_History_Results'!CH230)</f>
        <v>0</v>
      </c>
      <c r="AS230" s="2">
        <f>INDEX('2010'!$C$44:$C$140,'16 Year_History_Results'!CI230)</f>
        <v>10</v>
      </c>
      <c r="AT230" s="2">
        <f>INDEX('2011'!$C$44:$C$140,'16 Year_History_Results'!CJ230)</f>
        <v>30</v>
      </c>
      <c r="AU230" s="2">
        <f>INDEX('2012'!$C$44:$C$140,'16 Year_History_Results'!CK230)</f>
        <v>0</v>
      </c>
      <c r="AV230" s="2">
        <f>INDEX('2013'!$C$44:$C$140,'16 Year_History_Results'!CL230)</f>
        <v>0</v>
      </c>
      <c r="AW230" s="2">
        <f>INDEX('2014'!$C$52:$C$180,'16 Year_History_Results'!CM230)</f>
        <v>0</v>
      </c>
      <c r="AX230" s="2">
        <f>INDEX('2015'!$E$52:$E$308,'16 Year_History_Results'!CN230)</f>
        <v>0</v>
      </c>
      <c r="AY230" s="147">
        <f>INDEX('2016'!$E$52:$E$308,'16 Year_History_Results'!CO230)</f>
        <v>0</v>
      </c>
      <c r="AZ230" s="2"/>
      <c r="BA230" s="2"/>
      <c r="BB230">
        <f t="shared" si="139"/>
        <v>968</v>
      </c>
      <c r="BC230" s="110"/>
      <c r="BD230" s="2"/>
      <c r="BE230" s="146">
        <f>INDEX('2001'!$B$44:$B$140,'16 Year_History_Results'!BZ230)</f>
        <v>0</v>
      </c>
      <c r="BF230" s="2">
        <f>INDEX('2002'!$B$44:$B$140,'16 Year_History_Results'!CA230)</f>
        <v>0</v>
      </c>
      <c r="BG230" s="2">
        <f>INDEX('2003'!$B$44:$B$140,'16 Year_History_Results'!CB230)</f>
        <v>0</v>
      </c>
      <c r="BH230" s="2">
        <f>INDEX('2004'!$B$44:$B$140,'16 Year_History_Results'!CC230)</f>
        <v>9</v>
      </c>
      <c r="BI230" s="2">
        <f>INDEX('2005'!$B$44:$B$140,'16 Year_History_Results'!CD230)</f>
        <v>0</v>
      </c>
      <c r="BJ230" s="2">
        <f>INDEX('2006'!$B$44:$B$140,'16 Year_History_Results'!CE230)</f>
        <v>14</v>
      </c>
      <c r="BK230" s="2">
        <f>INDEX('2007'!$B$44:$B$140,'16 Year_History_Results'!CF230)</f>
        <v>0</v>
      </c>
      <c r="BL230" s="2">
        <f>INDEX('2008'!$B$44:$B$140,'16 Year_History_Results'!CG230)</f>
        <v>16</v>
      </c>
      <c r="BM230" s="2">
        <f>INDEX('2009'!$B$44:$B$140,'16 Year_History_Results'!CH230)</f>
        <v>0</v>
      </c>
      <c r="BN230" s="2">
        <f>INDEX('2010'!$B$44:$B$140,'16 Year_History_Results'!CI230)</f>
        <v>14</v>
      </c>
      <c r="BO230" s="2">
        <f>INDEX('2011'!$B$44:$B$140,'16 Year_History_Results'!CJ230)</f>
        <v>12</v>
      </c>
      <c r="BP230" s="2">
        <f>INDEX('2012'!$B$44:$B$140,'16 Year_History_Results'!CK230)</f>
        <v>0</v>
      </c>
      <c r="BQ230" s="2">
        <f>INDEX('2013'!$B$44:$B$140,'16 Year_History_Results'!CL230)</f>
        <v>0</v>
      </c>
      <c r="BR230" s="2">
        <f>INDEX('2014'!$B$52:$B$180,'16 Year_History_Results'!CM230)</f>
        <v>0</v>
      </c>
      <c r="BS230" s="147">
        <f>INDEX('2015'!$B$52:$B$308,'16 Year_History_Results'!CN230)</f>
        <v>0</v>
      </c>
      <c r="BT230" s="147">
        <f>INDEX('2016'!$B$52:$B$308,'16 Year_History_Results'!CO230)</f>
        <v>0</v>
      </c>
      <c r="BW230">
        <f t="shared" si="140"/>
        <v>968</v>
      </c>
      <c r="BX230" s="110"/>
      <c r="BY230" s="2"/>
      <c r="BZ230" s="146">
        <f>IF(ISNA(MATCH($BW230,'2001'!$A$44:$A$139,0)),97,MATCH($BW230,'2001'!$A$44:$A$139,0))</f>
        <v>97</v>
      </c>
      <c r="CA230" s="2">
        <f>IF(ISNA(MATCH($BW230,'2002'!$A$44:$A$139,0)),97,MATCH($BW230,'2002'!$A$44:$A$139,0))</f>
        <v>97</v>
      </c>
      <c r="CB230" s="2">
        <f>IF(ISNA(MATCH($BW230,'2003'!$A$44:$A$139,0)),97,MATCH($BW230,'2003'!$A$44:$A$139,0))</f>
        <v>97</v>
      </c>
      <c r="CC230" s="2">
        <f>IF(ISNA(MATCH($BW230,'2004'!$A$44:$A$139,0)),97,MATCH($BW230,'2004'!$A$44:$A$139,0))</f>
        <v>81</v>
      </c>
      <c r="CD230" s="2">
        <f>IF(ISNA(MATCH($BW230,'2005'!$A$44:$A$139,0)),97,MATCH($BW230,'2005'!$A$44:$A$139,0))</f>
        <v>97</v>
      </c>
      <c r="CE230" s="2">
        <f>IF(ISNA(MATCH($BW230,'2006'!$A$44:$A$139,0)),97,MATCH($BW230,'2006'!$A$44:$A$139,0))</f>
        <v>72</v>
      </c>
      <c r="CF230" s="2">
        <f>IF(ISNA(MATCH($BW230,'2007'!$A$44:$A$139,0)),97,MATCH($BW230,'2007'!$A$44:$A$139,0))</f>
        <v>97</v>
      </c>
      <c r="CG230" s="2">
        <f>IF(ISNA(MATCH($BW230,'2008'!$A$44:$A$139,0)),97,MATCH($BW230,'2008'!$A$44:$A$139,0))</f>
        <v>61</v>
      </c>
      <c r="CH230" s="2">
        <f>IF(ISNA(MATCH($BW230,'2009'!$A$44:$A$139,0)),97,MATCH($BW230,'2009'!$A$44:$A$139,0))</f>
        <v>97</v>
      </c>
      <c r="CI230" s="2">
        <f>IF(ISNA(MATCH($BW230,'2010'!$A$44:$A$139,0)),97,MATCH($BW230,'2010'!$A$44:$A$139,0))</f>
        <v>50</v>
      </c>
      <c r="CJ230" s="2">
        <f>IF(ISNA(MATCH($BW230,'2011'!$A$44:$A$139,0)),97,MATCH($BW230,'2011'!$A$44:$A$139,0))</f>
        <v>48</v>
      </c>
      <c r="CK230" s="2">
        <f>IF(ISNA(MATCH($BW230,'2012'!$A$44:$A$139,0)),97,MATCH($BW230,'2012'!$A$44:$A$139,0))</f>
        <v>97</v>
      </c>
      <c r="CL230" s="2">
        <f>IF(ISNA(MATCH($BW230,'2013'!$A$44:$A$139,0)),97,MATCH($BW230,'2013'!$A$44:$A$139,0))</f>
        <v>97</v>
      </c>
      <c r="CM230" s="2">
        <f>IF(ISNA(MATCH($BW230,'2014'!$A$52:$A$179,0)),129,MATCH($BW230,'2014'!$A$52:$A$179,0))</f>
        <v>129</v>
      </c>
      <c r="CN230" s="147">
        <f>IF(ISNA(MATCH($BW230,'2015'!$A$52:$A$307,0)),257,MATCH($BW230,'2015'!$A$52:$A$307,0))</f>
        <v>257</v>
      </c>
      <c r="CO230" s="147">
        <f>IF(ISNA(MATCH($BW230,'2016'!$A$52:$A$307,0)),257,MATCH($BW230,'2016'!$A$52:$A$307,0))</f>
        <v>257</v>
      </c>
      <c r="CQ230">
        <f t="shared" si="141"/>
        <v>968</v>
      </c>
      <c r="CR230" s="281"/>
      <c r="CS230" s="279"/>
      <c r="CT230" s="278">
        <f t="shared" si="142"/>
        <v>0</v>
      </c>
      <c r="CU230" s="279">
        <f t="shared" si="128"/>
        <v>0</v>
      </c>
      <c r="CV230" s="279">
        <f t="shared" si="129"/>
        <v>0</v>
      </c>
      <c r="CW230" s="279">
        <f t="shared" si="130"/>
        <v>9</v>
      </c>
      <c r="CX230" s="279">
        <f t="shared" si="131"/>
        <v>5.9993999999999996</v>
      </c>
      <c r="CY230" s="279">
        <f t="shared" si="132"/>
        <v>57.999200039999998</v>
      </c>
      <c r="CZ230" s="279">
        <f t="shared" si="133"/>
        <v>38.662266746663995</v>
      </c>
      <c r="DA230" s="279">
        <f t="shared" si="134"/>
        <v>71.772267013326214</v>
      </c>
      <c r="DB230" s="279">
        <f t="shared" si="135"/>
        <v>47.843393191083251</v>
      </c>
      <c r="DC230" s="279">
        <f t="shared" si="143"/>
        <v>55.89240590117609</v>
      </c>
      <c r="DD230" s="279">
        <f t="shared" si="144"/>
        <v>79.257877773723976</v>
      </c>
      <c r="DE230" s="279">
        <f t="shared" si="145"/>
        <v>52.833301323964399</v>
      </c>
      <c r="DF230" s="279">
        <f t="shared" si="146"/>
        <v>35.218678662554666</v>
      </c>
      <c r="DG230" s="279">
        <f t="shared" si="147"/>
        <v>23.476771196458941</v>
      </c>
      <c r="DH230" s="280">
        <f t="shared" si="164"/>
        <v>15.649615679559529</v>
      </c>
      <c r="DI230" s="280">
        <f t="shared" si="165"/>
        <v>10.432033811994382</v>
      </c>
      <c r="DJ230" s="154">
        <f t="shared" si="136"/>
        <v>146</v>
      </c>
      <c r="DK230" s="279">
        <f t="shared" si="148"/>
        <v>968</v>
      </c>
      <c r="DL230" s="97"/>
      <c r="DM230" s="154"/>
      <c r="DN230" s="267">
        <f t="shared" si="149"/>
        <v>0</v>
      </c>
      <c r="DO230" s="154">
        <f t="shared" si="150"/>
        <v>0</v>
      </c>
      <c r="DP230" s="154">
        <f t="shared" si="151"/>
        <v>0</v>
      </c>
      <c r="DQ230" s="154">
        <f t="shared" si="152"/>
        <v>9</v>
      </c>
      <c r="DR230" s="154">
        <f t="shared" si="153"/>
        <v>9</v>
      </c>
      <c r="DS230" s="154">
        <f t="shared" si="154"/>
        <v>63</v>
      </c>
      <c r="DT230" s="154">
        <f t="shared" si="155"/>
        <v>63</v>
      </c>
      <c r="DU230" s="154">
        <f t="shared" si="156"/>
        <v>109</v>
      </c>
      <c r="DV230" s="154">
        <f t="shared" si="157"/>
        <v>109</v>
      </c>
      <c r="DW230" s="154">
        <f t="shared" si="158"/>
        <v>133</v>
      </c>
      <c r="DX230" s="154">
        <f t="shared" si="159"/>
        <v>175</v>
      </c>
      <c r="DY230" s="154">
        <f t="shared" si="160"/>
        <v>175</v>
      </c>
      <c r="DZ230" s="154">
        <f t="shared" si="161"/>
        <v>175</v>
      </c>
      <c r="EA230" s="154">
        <f t="shared" si="162"/>
        <v>175</v>
      </c>
      <c r="EB230" s="264">
        <f t="shared" si="166"/>
        <v>175</v>
      </c>
      <c r="EC230" s="264">
        <f t="shared" si="167"/>
        <v>175</v>
      </c>
      <c r="ED230" s="154">
        <f t="shared" si="137"/>
        <v>34</v>
      </c>
    </row>
    <row r="231" spans="2:134" ht="13" thickBot="1" x14ac:dyDescent="0.3">
      <c r="B231" s="131">
        <v>111</v>
      </c>
      <c r="C231" s="50">
        <f t="shared" si="126"/>
        <v>4</v>
      </c>
      <c r="D231" s="50">
        <f t="shared" si="138"/>
        <v>0</v>
      </c>
      <c r="E231" s="97"/>
      <c r="F231" s="2">
        <f t="shared" si="163"/>
        <v>226</v>
      </c>
      <c r="G231" s="487">
        <v>2168</v>
      </c>
      <c r="H231" s="98">
        <f>15- COUNTIF(L231:AC231,"#N/A")</f>
        <v>2</v>
      </c>
      <c r="I231" s="131">
        <f>SUM(AH231:AY231)+SUM(BE231:BT231)</f>
        <v>18</v>
      </c>
      <c r="J231" s="398">
        <f>DI231</f>
        <v>10.369259330367999</v>
      </c>
      <c r="K231" s="456" t="str">
        <f>IF(ISNUMBER(MATCH(G231,'[4]OPR data'!$A$3:$A$2900,0)),"Y","N")</f>
        <v>Y</v>
      </c>
      <c r="L231" s="110"/>
      <c r="M231" s="233"/>
      <c r="N231" s="469" t="e">
        <f>(INDEX(Finish_table!R$4:R$83,MATCH('16 Year_History_Results'!$G231,Finish_table!S$4:S$83,0),1))</f>
        <v>#N/A</v>
      </c>
      <c r="O231" s="233" t="e">
        <f>(INDEX(Finish_table!Z$4:Z$99,MATCH('16 Year_History_Results'!$G231,Finish_table!AA$4:AA$99,0),1))</f>
        <v>#N/A</v>
      </c>
      <c r="P231" s="233" t="e">
        <f>(INDEX(Finish_table!AI$4:AI$99,MATCH('16 Year_History_Results'!$G231,Finish_table!AJ$4:AJ$99,0),1))</f>
        <v>#N/A</v>
      </c>
      <c r="Q231" s="233" t="e">
        <f>(INDEX(Finish_table!AR$4:AR$99,MATCH('16 Year_History_Results'!$G231,Finish_table!AS$4:AS$99,0),1))</f>
        <v>#N/A</v>
      </c>
      <c r="R231" s="233" t="e">
        <f>(INDEX(Finish_table!BA$4:BA$99,MATCH('16 Year_History_Results'!$G231,Finish_table!BB$4:BB$99,0),1))</f>
        <v>#N/A</v>
      </c>
      <c r="S231" s="233" t="e">
        <f>(INDEX(Finish_table!BJ$4:BJ$99,MATCH('16 Year_History_Results'!$G231,Finish_table!BK$4:BK$99,0),1))</f>
        <v>#N/A</v>
      </c>
      <c r="T231" s="233" t="e">
        <f>(INDEX(Finish_table!BS$4:BS$99,MATCH('16 Year_History_Results'!$G231,Finish_table!BT$4:BT$99,0),1))</f>
        <v>#N/A</v>
      </c>
      <c r="U231" s="233" t="e">
        <f>(INDEX(Finish_table!CB$4:CB$99,MATCH('16 Year_History_Results'!$G231,Finish_table!CC$4:CC$99,0),1))</f>
        <v>#N/A</v>
      </c>
      <c r="V231" s="233" t="e">
        <f>(INDEX(Finish_table!CK$4:CK$99,MATCH('16 Year_History_Results'!$G231,Finish_table!CL$4:CL$99,0),1))</f>
        <v>#N/A</v>
      </c>
      <c r="W231" s="233" t="e">
        <f>(INDEX(Finish_table!CT$4:CT$99,MATCH('16 Year_History_Results'!$G231,Finish_table!CU$4:CU$99,0),1))</f>
        <v>#N/A</v>
      </c>
      <c r="X231" s="233" t="e">
        <f>(INDEX(Finish_table!DC$4:DC$99,MATCH('16 Year_History_Results'!$G231,Finish_table!DD$4:DD$99,0),1))</f>
        <v>#N/A</v>
      </c>
      <c r="Y231" s="233" t="e">
        <f>(INDEX(Finish_table!DL$4:DL$99,MATCH('16 Year_History_Results'!$G231,Finish_table!DM$4:DM$99,0),1))</f>
        <v>#N/A</v>
      </c>
      <c r="Z231" s="233" t="str">
        <f>(INDEX(Finish_table!DU$4:DU$99,MATCH('16 Year_History_Results'!$G231,Finish_table!DV$4:DV$99,0),1))</f>
        <v>QF</v>
      </c>
      <c r="AA231" s="233" t="e">
        <f>(INDEX(Finish_table!ED$4:ED$140,MATCH('16 Year_History_Results'!$G231,Finish_table!EE$4:EE$140,0),1))</f>
        <v>#N/A</v>
      </c>
      <c r="AB231" s="233" t="str">
        <f>(INDEX(Finish_table!EM$4:EM$224,MATCH('16 Year_History_Results'!$G231,Finish_table!EN$4:EN$224,0),1))</f>
        <v>SF</v>
      </c>
      <c r="AC231" s="253" t="str">
        <f>(INDEX(Finish_table!EW$4:EW$224,MATCH('16 Year_History_Results'!$G231,Finish_table!EX$4:EX$224,0),1))</f>
        <v>QF</v>
      </c>
      <c r="AD231" s="2"/>
      <c r="AE231" s="97"/>
      <c r="AG231">
        <f t="shared" si="127"/>
        <v>2168</v>
      </c>
      <c r="AH231" s="110"/>
      <c r="AI231" s="2"/>
      <c r="AJ231" s="146">
        <f>INDEX('2001'!$C$44:$C$140,'16 Year_History_Results'!BZ231)</f>
        <v>0</v>
      </c>
      <c r="AK231" s="2">
        <f>INDEX('2002'!$C$44:$C$140,'16 Year_History_Results'!CA231)</f>
        <v>0</v>
      </c>
      <c r="AL231" s="2">
        <f>INDEX('2003'!$C$44:$C$140,'16 Year_History_Results'!CB231)</f>
        <v>0</v>
      </c>
      <c r="AM231" s="2">
        <f>INDEX('2004'!$C$44:$C$140,'16 Year_History_Results'!CC231)</f>
        <v>0</v>
      </c>
      <c r="AN231" s="2">
        <f>INDEX('2005'!$C$44:$C$140,'16 Year_History_Results'!CD231)</f>
        <v>0</v>
      </c>
      <c r="AO231" s="2">
        <f>INDEX('2006'!$C$44:$C$140,'16 Year_History_Results'!CE231)</f>
        <v>0</v>
      </c>
      <c r="AP231" s="2">
        <f>INDEX('2007'!$C$44:$C$140,'16 Year_History_Results'!CF231)</f>
        <v>0</v>
      </c>
      <c r="AQ231" s="2">
        <f>INDEX('2008'!$C$44:$C$140,'16 Year_History_Results'!CG231)</f>
        <v>0</v>
      </c>
      <c r="AR231" s="2">
        <f>INDEX('2009'!$C$44:$C$140,'16 Year_History_Results'!CH231)</f>
        <v>0</v>
      </c>
      <c r="AS231" s="2">
        <f>INDEX('2010'!$C$44:$C$140,'16 Year_History_Results'!CI231)</f>
        <v>0</v>
      </c>
      <c r="AT231" s="2">
        <f>INDEX('2011'!$C$44:$C$140,'16 Year_History_Results'!CJ231)</f>
        <v>0</v>
      </c>
      <c r="AU231" s="2">
        <f>INDEX('2012'!$C$44:$C$140,'16 Year_History_Results'!CK231)</f>
        <v>0</v>
      </c>
      <c r="AV231" s="2">
        <f>INDEX('2013'!$C$44:$C$140,'16 Year_History_Results'!CL231)</f>
        <v>0</v>
      </c>
      <c r="AW231" s="2">
        <f>INDEX('2014'!$C$52:$C$180,'16 Year_History_Results'!CM231)</f>
        <v>0</v>
      </c>
      <c r="AX231" s="2">
        <f>INDEX('2015'!$E$52:$E$308,'16 Year_History_Results'!CN231)</f>
        <v>5</v>
      </c>
      <c r="AY231" s="147">
        <f>INDEX('2016'!$E$52:$E$308,'16 Year_History_Results'!CO231)</f>
        <v>0</v>
      </c>
      <c r="AZ231" s="2"/>
      <c r="BA231" s="2"/>
      <c r="BB231">
        <f t="shared" si="139"/>
        <v>2168</v>
      </c>
      <c r="BC231" s="110"/>
      <c r="BD231" s="2"/>
      <c r="BE231" s="146">
        <f>INDEX('2001'!$B$44:$B$140,'16 Year_History_Results'!BZ231)</f>
        <v>0</v>
      </c>
      <c r="BF231" s="2">
        <f>INDEX('2002'!$B$44:$B$140,'16 Year_History_Results'!CA231)</f>
        <v>0</v>
      </c>
      <c r="BG231" s="2">
        <f>INDEX('2003'!$B$44:$B$140,'16 Year_History_Results'!CB231)</f>
        <v>0</v>
      </c>
      <c r="BH231" s="2">
        <f>INDEX('2004'!$B$44:$B$140,'16 Year_History_Results'!CC231)</f>
        <v>0</v>
      </c>
      <c r="BI231" s="2">
        <f>INDEX('2005'!$B$44:$B$140,'16 Year_History_Results'!CD231)</f>
        <v>0</v>
      </c>
      <c r="BJ231" s="2">
        <f>INDEX('2006'!$B$44:$B$140,'16 Year_History_Results'!CE231)</f>
        <v>0</v>
      </c>
      <c r="BK231" s="2">
        <f>INDEX('2007'!$B$44:$B$140,'16 Year_History_Results'!CF231)</f>
        <v>0</v>
      </c>
      <c r="BL231" s="2">
        <f>INDEX('2008'!$B$44:$B$140,'16 Year_History_Results'!CG231)</f>
        <v>0</v>
      </c>
      <c r="BM231" s="2">
        <f>INDEX('2009'!$B$44:$B$140,'16 Year_History_Results'!CH231)</f>
        <v>0</v>
      </c>
      <c r="BN231" s="2">
        <f>INDEX('2010'!$B$44:$B$140,'16 Year_History_Results'!CI231)</f>
        <v>0</v>
      </c>
      <c r="BO231" s="2">
        <f>INDEX('2011'!$B$44:$B$140,'16 Year_History_Results'!CJ231)</f>
        <v>0</v>
      </c>
      <c r="BP231" s="2">
        <f>INDEX('2012'!$B$44:$B$140,'16 Year_History_Results'!CK231)</f>
        <v>0</v>
      </c>
      <c r="BQ231" s="2">
        <f>INDEX('2013'!$B$44:$B$140,'16 Year_History_Results'!CL231)</f>
        <v>8</v>
      </c>
      <c r="BR231" s="2">
        <f>INDEX('2014'!$B$52:$B$180,'16 Year_History_Results'!CM231)</f>
        <v>0</v>
      </c>
      <c r="BS231" s="147">
        <f>INDEX('2015'!$B$52:$B$308,'16 Year_History_Results'!CN231)</f>
        <v>1</v>
      </c>
      <c r="BT231" s="147">
        <f>INDEX('2016'!$B$52:$B$308,'16 Year_History_Results'!CO231)</f>
        <v>4</v>
      </c>
      <c r="BW231">
        <f t="shared" si="140"/>
        <v>2168</v>
      </c>
      <c r="BX231" s="110"/>
      <c r="BY231" s="2"/>
      <c r="BZ231" s="146">
        <f>IF(ISNA(MATCH($BW231,'2001'!$A$44:$A$139,0)),97,MATCH($BW231,'2001'!$A$44:$A$139,0))</f>
        <v>97</v>
      </c>
      <c r="CA231" s="2">
        <f>IF(ISNA(MATCH($BW231,'2002'!$A$44:$A$139,0)),97,MATCH($BW231,'2002'!$A$44:$A$139,0))</f>
        <v>97</v>
      </c>
      <c r="CB231" s="2">
        <f>IF(ISNA(MATCH($BW231,'2003'!$A$44:$A$139,0)),97,MATCH($BW231,'2003'!$A$44:$A$139,0))</f>
        <v>97</v>
      </c>
      <c r="CC231" s="2">
        <f>IF(ISNA(MATCH($BW231,'2004'!$A$44:$A$139,0)),97,MATCH($BW231,'2004'!$A$44:$A$139,0))</f>
        <v>97</v>
      </c>
      <c r="CD231" s="2">
        <f>IF(ISNA(MATCH($BW231,'2005'!$A$44:$A$139,0)),97,MATCH($BW231,'2005'!$A$44:$A$139,0))</f>
        <v>97</v>
      </c>
      <c r="CE231" s="2">
        <f>IF(ISNA(MATCH($BW231,'2006'!$A$44:$A$139,0)),97,MATCH($BW231,'2006'!$A$44:$A$139,0))</f>
        <v>97</v>
      </c>
      <c r="CF231" s="2">
        <f>IF(ISNA(MATCH($BW231,'2007'!$A$44:$A$139,0)),97,MATCH($BW231,'2007'!$A$44:$A$139,0))</f>
        <v>97</v>
      </c>
      <c r="CG231" s="2">
        <f>IF(ISNA(MATCH($BW231,'2008'!$A$44:$A$139,0)),97,MATCH($BW231,'2008'!$A$44:$A$139,0))</f>
        <v>97</v>
      </c>
      <c r="CH231" s="2">
        <f>IF(ISNA(MATCH($BW231,'2009'!$A$44:$A$139,0)),97,MATCH($BW231,'2009'!$A$44:$A$139,0))</f>
        <v>97</v>
      </c>
      <c r="CI231" s="2">
        <f>IF(ISNA(MATCH($BW231,'2010'!$A$44:$A$139,0)),97,MATCH($BW231,'2010'!$A$44:$A$139,0))</f>
        <v>97</v>
      </c>
      <c r="CJ231" s="2">
        <f>IF(ISNA(MATCH($BW231,'2011'!$A$44:$A$139,0)),97,MATCH($BW231,'2011'!$A$44:$A$139,0))</f>
        <v>97</v>
      </c>
      <c r="CK231" s="2">
        <f>IF(ISNA(MATCH($BW231,'2012'!$A$44:$A$139,0)),97,MATCH($BW231,'2012'!$A$44:$A$139,0))</f>
        <v>97</v>
      </c>
      <c r="CL231" s="2">
        <f>IF(ISNA(MATCH($BW231,'2013'!$A$44:$A$139,0)),97,MATCH($BW231,'2013'!$A$44:$A$139,0))</f>
        <v>66</v>
      </c>
      <c r="CM231" s="2">
        <f>IF(ISNA(MATCH($BW231,'2014'!$A$52:$A$179,0)),129,MATCH($BW231,'2014'!$A$52:$A$179,0))</f>
        <v>129</v>
      </c>
      <c r="CN231" s="147">
        <f>IF(ISNA(MATCH($BW231,'2015'!$A$52:$A$307,0)),257,MATCH($BW231,'2015'!$A$52:$A$307,0))</f>
        <v>149</v>
      </c>
      <c r="CO231" s="147">
        <f>IF(ISNA(MATCH($BW231,'2016'!$A$52:$A$307,0)),257,MATCH($BW231,'2016'!$A$52:$A$307,0))</f>
        <v>148</v>
      </c>
      <c r="CQ231">
        <f t="shared" si="141"/>
        <v>2168</v>
      </c>
      <c r="CR231" s="281"/>
      <c r="CS231" s="279"/>
      <c r="CT231" s="278">
        <f t="shared" si="142"/>
        <v>0</v>
      </c>
      <c r="CU231" s="279">
        <f t="shared" si="128"/>
        <v>0</v>
      </c>
      <c r="CV231" s="279">
        <f t="shared" si="129"/>
        <v>0</v>
      </c>
      <c r="CW231" s="279">
        <f t="shared" si="130"/>
        <v>0</v>
      </c>
      <c r="CX231" s="279">
        <f t="shared" si="131"/>
        <v>0</v>
      </c>
      <c r="CY231" s="279">
        <f t="shared" si="132"/>
        <v>0</v>
      </c>
      <c r="CZ231" s="279">
        <f t="shared" si="133"/>
        <v>0</v>
      </c>
      <c r="DA231" s="279">
        <f t="shared" si="134"/>
        <v>0</v>
      </c>
      <c r="DB231" s="279">
        <f t="shared" si="135"/>
        <v>0</v>
      </c>
      <c r="DC231" s="279">
        <f t="shared" si="143"/>
        <v>0</v>
      </c>
      <c r="DD231" s="279">
        <f t="shared" si="144"/>
        <v>0</v>
      </c>
      <c r="DE231" s="279">
        <f t="shared" si="145"/>
        <v>0</v>
      </c>
      <c r="DF231" s="279">
        <f t="shared" si="146"/>
        <v>8</v>
      </c>
      <c r="DG231" s="279">
        <f t="shared" si="147"/>
        <v>5.3327999999999998</v>
      </c>
      <c r="DH231" s="280">
        <f t="shared" si="164"/>
        <v>9.5548444799999999</v>
      </c>
      <c r="DI231" s="280">
        <f t="shared" si="165"/>
        <v>10.369259330367999</v>
      </c>
      <c r="DJ231" s="154">
        <f t="shared" si="136"/>
        <v>213</v>
      </c>
      <c r="DK231" s="279">
        <f t="shared" si="148"/>
        <v>2168</v>
      </c>
      <c r="DL231" s="97"/>
      <c r="DM231" s="154"/>
      <c r="DN231" s="267">
        <f t="shared" si="149"/>
        <v>0</v>
      </c>
      <c r="DO231" s="154">
        <f t="shared" si="150"/>
        <v>0</v>
      </c>
      <c r="DP231" s="154">
        <f t="shared" si="151"/>
        <v>0</v>
      </c>
      <c r="DQ231" s="154">
        <f t="shared" si="152"/>
        <v>0</v>
      </c>
      <c r="DR231" s="154">
        <f t="shared" si="153"/>
        <v>0</v>
      </c>
      <c r="DS231" s="154">
        <f t="shared" si="154"/>
        <v>0</v>
      </c>
      <c r="DT231" s="154">
        <f t="shared" si="155"/>
        <v>0</v>
      </c>
      <c r="DU231" s="154">
        <f t="shared" si="156"/>
        <v>0</v>
      </c>
      <c r="DV231" s="154">
        <f t="shared" si="157"/>
        <v>0</v>
      </c>
      <c r="DW231" s="154">
        <f t="shared" si="158"/>
        <v>0</v>
      </c>
      <c r="DX231" s="154">
        <f t="shared" si="159"/>
        <v>0</v>
      </c>
      <c r="DY231" s="154">
        <f t="shared" si="160"/>
        <v>0</v>
      </c>
      <c r="DZ231" s="154">
        <f t="shared" si="161"/>
        <v>8</v>
      </c>
      <c r="EA231" s="154">
        <f t="shared" si="162"/>
        <v>8</v>
      </c>
      <c r="EB231" s="264">
        <f t="shared" si="166"/>
        <v>14</v>
      </c>
      <c r="EC231" s="264">
        <f t="shared" si="167"/>
        <v>18</v>
      </c>
      <c r="ED231" s="154">
        <f t="shared" si="137"/>
        <v>369</v>
      </c>
    </row>
    <row r="232" spans="2:134" ht="13" thickBot="1" x14ac:dyDescent="0.3">
      <c r="B232" s="131">
        <v>111</v>
      </c>
      <c r="C232" s="50">
        <f t="shared" si="126"/>
        <v>5</v>
      </c>
      <c r="D232" s="50">
        <f t="shared" si="138"/>
        <v>0</v>
      </c>
      <c r="E232" s="97"/>
      <c r="F232" s="2">
        <f t="shared" si="163"/>
        <v>227</v>
      </c>
      <c r="G232" s="207">
        <v>3284</v>
      </c>
      <c r="H232" s="98">
        <f>15- COUNTIF(L232:AC232,"#N/A")</f>
        <v>1</v>
      </c>
      <c r="I232" s="131">
        <f>SUM(AH232:AY232)+SUM(BE232:BT232)</f>
        <v>35</v>
      </c>
      <c r="J232" s="398">
        <f>DI232</f>
        <v>10.36725957036</v>
      </c>
      <c r="K232" s="456" t="str">
        <f>IF(ISNUMBER(MATCH(G232,'[4]OPR data'!$A$3:$A$2900,0)),"Y","N")</f>
        <v>Y</v>
      </c>
      <c r="L232" s="110"/>
      <c r="M232" s="233"/>
      <c r="N232" s="469" t="e">
        <f>(INDEX(Finish_table!R$4:R$83,MATCH('16 Year_History_Results'!$G232,Finish_table!S$4:S$83,0),1))</f>
        <v>#N/A</v>
      </c>
      <c r="O232" s="233" t="e">
        <f>(INDEX(Finish_table!Z$4:Z$99,MATCH('16 Year_History_Results'!$G232,Finish_table!AA$4:AA$99,0),1))</f>
        <v>#N/A</v>
      </c>
      <c r="P232" s="233" t="e">
        <f>(INDEX(Finish_table!AI$4:AI$99,MATCH('16 Year_History_Results'!$G232,Finish_table!AJ$4:AJ$99,0),1))</f>
        <v>#N/A</v>
      </c>
      <c r="Q232" s="233" t="e">
        <f>(INDEX(Finish_table!AR$4:AR$99,MATCH('16 Year_History_Results'!$G232,Finish_table!AS$4:AS$99,0),1))</f>
        <v>#N/A</v>
      </c>
      <c r="R232" s="233" t="e">
        <f>(INDEX(Finish_table!BA$4:BA$99,MATCH('16 Year_History_Results'!$G232,Finish_table!BB$4:BB$99,0),1))</f>
        <v>#N/A</v>
      </c>
      <c r="S232" s="233" t="e">
        <f>(INDEX(Finish_table!BJ$4:BJ$99,MATCH('16 Year_History_Results'!$G232,Finish_table!BK$4:BK$99,0),1))</f>
        <v>#N/A</v>
      </c>
      <c r="T232" s="233" t="e">
        <f>(INDEX(Finish_table!BS$4:BS$99,MATCH('16 Year_History_Results'!$G232,Finish_table!BT$4:BT$99,0),1))</f>
        <v>#N/A</v>
      </c>
      <c r="U232" s="233" t="e">
        <f>(INDEX(Finish_table!CB$4:CB$99,MATCH('16 Year_History_Results'!$G232,Finish_table!CC$4:CC$99,0),1))</f>
        <v>#N/A</v>
      </c>
      <c r="V232" s="233" t="e">
        <f>(INDEX(Finish_table!CK$4:CK$99,MATCH('16 Year_History_Results'!$G232,Finish_table!CL$4:CL$99,0),1))</f>
        <v>#N/A</v>
      </c>
      <c r="W232" s="233" t="e">
        <f>(INDEX(Finish_table!CT$4:CT$99,MATCH('16 Year_History_Results'!$G232,Finish_table!CU$4:CU$99,0),1))</f>
        <v>#N/A</v>
      </c>
      <c r="X232" s="233" t="e">
        <f>(INDEX(Finish_table!DC$4:DC$99,MATCH('16 Year_History_Results'!$G232,Finish_table!DD$4:DD$99,0),1))</f>
        <v>#N/A</v>
      </c>
      <c r="Y232" s="233" t="e">
        <f>(INDEX(Finish_table!DL$4:DL$99,MATCH('16 Year_History_Results'!$G232,Finish_table!DM$4:DM$99,0),1))</f>
        <v>#N/A</v>
      </c>
      <c r="Z232" s="233" t="str">
        <f>(INDEX(Finish_table!DU$4:DU$99,MATCH('16 Year_History_Results'!$G232,Finish_table!DV$4:DV$99,0),1))</f>
        <v>F</v>
      </c>
      <c r="AA232" s="233" t="str">
        <f>(INDEX(Finish_table!ED$4:ED$140,MATCH('16 Year_History_Results'!$G232,Finish_table!EE$4:EE$140,0),1))</f>
        <v>QF</v>
      </c>
      <c r="AB232" s="233" t="e">
        <f>(INDEX(Finish_table!EM$4:EM$224,MATCH('16 Year_History_Results'!$G232,Finish_table!EN$4:EN$224,0),1))</f>
        <v>#N/A</v>
      </c>
      <c r="AC232" s="253" t="e">
        <f>(INDEX(Finish_table!EW$4:EW$224,MATCH('16 Year_History_Results'!$G232,Finish_table!EX$4:EX$224,0),1))</f>
        <v>#N/A</v>
      </c>
      <c r="AD232" s="2"/>
      <c r="AE232" s="97"/>
      <c r="AG232">
        <f t="shared" si="127"/>
        <v>3284</v>
      </c>
      <c r="AH232" s="110"/>
      <c r="AI232" s="2"/>
      <c r="AJ232" s="146">
        <f>INDEX('2001'!$C$44:$C$140,'16 Year_History_Results'!BZ232)</f>
        <v>0</v>
      </c>
      <c r="AK232" s="2">
        <f>INDEX('2002'!$C$44:$C$140,'16 Year_History_Results'!CA232)</f>
        <v>0</v>
      </c>
      <c r="AL232" s="2">
        <f>INDEX('2003'!$C$44:$C$140,'16 Year_History_Results'!CB232)</f>
        <v>0</v>
      </c>
      <c r="AM232" s="2">
        <f>INDEX('2004'!$C$44:$C$140,'16 Year_History_Results'!CC232)</f>
        <v>0</v>
      </c>
      <c r="AN232" s="2">
        <f>INDEX('2005'!$C$44:$C$140,'16 Year_History_Results'!CD232)</f>
        <v>0</v>
      </c>
      <c r="AO232" s="2">
        <f>INDEX('2006'!$C$44:$C$140,'16 Year_History_Results'!CE232)</f>
        <v>0</v>
      </c>
      <c r="AP232" s="2">
        <f>INDEX('2007'!$C$44:$C$140,'16 Year_History_Results'!CF232)</f>
        <v>0</v>
      </c>
      <c r="AQ232" s="2">
        <f>INDEX('2008'!$C$44:$C$140,'16 Year_History_Results'!CG232)</f>
        <v>0</v>
      </c>
      <c r="AR232" s="2">
        <f>INDEX('2009'!$C$44:$C$140,'16 Year_History_Results'!CH232)</f>
        <v>0</v>
      </c>
      <c r="AS232" s="2">
        <f>INDEX('2010'!$C$44:$C$140,'16 Year_History_Results'!CI232)</f>
        <v>0</v>
      </c>
      <c r="AT232" s="2">
        <f>INDEX('2011'!$C$44:$C$140,'16 Year_History_Results'!CJ232)</f>
        <v>0</v>
      </c>
      <c r="AU232" s="2">
        <f>INDEX('2012'!$C$44:$C$140,'16 Year_History_Results'!CK232)</f>
        <v>0</v>
      </c>
      <c r="AV232" s="2">
        <f>INDEX('2013'!$C$44:$C$140,'16 Year_History_Results'!CL232)</f>
        <v>20</v>
      </c>
      <c r="AW232" s="2">
        <f>INDEX('2014'!$C$52:$C$180,'16 Year_History_Results'!CM232)</f>
        <v>0</v>
      </c>
      <c r="AX232" s="2">
        <f>INDEX('2015'!$E$52:$E$308,'16 Year_History_Results'!CN232)</f>
        <v>0</v>
      </c>
      <c r="AY232" s="147">
        <f>INDEX('2016'!$E$52:$E$308,'16 Year_History_Results'!CO232)</f>
        <v>0</v>
      </c>
      <c r="AZ232" s="2"/>
      <c r="BA232" s="2"/>
      <c r="BB232">
        <f t="shared" si="139"/>
        <v>3284</v>
      </c>
      <c r="BC232" s="110"/>
      <c r="BD232" s="2"/>
      <c r="BE232" s="146">
        <f>INDEX('2001'!$B$44:$B$140,'16 Year_History_Results'!BZ232)</f>
        <v>0</v>
      </c>
      <c r="BF232" s="2">
        <f>INDEX('2002'!$B$44:$B$140,'16 Year_History_Results'!CA232)</f>
        <v>0</v>
      </c>
      <c r="BG232" s="2">
        <f>INDEX('2003'!$B$44:$B$140,'16 Year_History_Results'!CB232)</f>
        <v>0</v>
      </c>
      <c r="BH232" s="2">
        <f>INDEX('2004'!$B$44:$B$140,'16 Year_History_Results'!CC232)</f>
        <v>0</v>
      </c>
      <c r="BI232" s="2">
        <f>INDEX('2005'!$B$44:$B$140,'16 Year_History_Results'!CD232)</f>
        <v>0</v>
      </c>
      <c r="BJ232" s="2">
        <f>INDEX('2006'!$B$44:$B$140,'16 Year_History_Results'!CE232)</f>
        <v>0</v>
      </c>
      <c r="BK232" s="2">
        <f>INDEX('2007'!$B$44:$B$140,'16 Year_History_Results'!CF232)</f>
        <v>0</v>
      </c>
      <c r="BL232" s="2">
        <f>INDEX('2008'!$B$44:$B$140,'16 Year_History_Results'!CG232)</f>
        <v>0</v>
      </c>
      <c r="BM232" s="2">
        <f>INDEX('2009'!$B$44:$B$140,'16 Year_History_Results'!CH232)</f>
        <v>0</v>
      </c>
      <c r="BN232" s="2">
        <f>INDEX('2010'!$B$44:$B$140,'16 Year_History_Results'!CI232)</f>
        <v>0</v>
      </c>
      <c r="BO232" s="2">
        <f>INDEX('2011'!$B$44:$B$140,'16 Year_History_Results'!CJ232)</f>
        <v>0</v>
      </c>
      <c r="BP232" s="2">
        <f>INDEX('2012'!$B$44:$B$140,'16 Year_History_Results'!CK232)</f>
        <v>0</v>
      </c>
      <c r="BQ232" s="2">
        <f>INDEX('2013'!$B$44:$B$140,'16 Year_History_Results'!CL232)</f>
        <v>15</v>
      </c>
      <c r="BR232" s="2">
        <f>INDEX('2014'!$B$52:$B$180,'16 Year_History_Results'!CM232)</f>
        <v>0</v>
      </c>
      <c r="BS232" s="147">
        <f>INDEX('2015'!$B$52:$B$308,'16 Year_History_Results'!CN232)</f>
        <v>0</v>
      </c>
      <c r="BT232" s="147">
        <f>INDEX('2016'!$B$52:$B$308,'16 Year_History_Results'!CO232)</f>
        <v>0</v>
      </c>
      <c r="BW232">
        <f t="shared" si="140"/>
        <v>3284</v>
      </c>
      <c r="BX232" s="110"/>
      <c r="BY232" s="2"/>
      <c r="BZ232" s="146">
        <f>IF(ISNA(MATCH($BW232,'2001'!$A$44:$A$139,0)),97,MATCH($BW232,'2001'!$A$44:$A$139,0))</f>
        <v>97</v>
      </c>
      <c r="CA232" s="2">
        <f>IF(ISNA(MATCH($BW232,'2002'!$A$44:$A$139,0)),97,MATCH($BW232,'2002'!$A$44:$A$139,0))</f>
        <v>97</v>
      </c>
      <c r="CB232" s="2">
        <f>IF(ISNA(MATCH($BW232,'2003'!$A$44:$A$139,0)),97,MATCH($BW232,'2003'!$A$44:$A$139,0))</f>
        <v>97</v>
      </c>
      <c r="CC232" s="2">
        <f>IF(ISNA(MATCH($BW232,'2004'!$A$44:$A$139,0)),97,MATCH($BW232,'2004'!$A$44:$A$139,0))</f>
        <v>97</v>
      </c>
      <c r="CD232" s="2">
        <f>IF(ISNA(MATCH($BW232,'2005'!$A$44:$A$139,0)),97,MATCH($BW232,'2005'!$A$44:$A$139,0))</f>
        <v>97</v>
      </c>
      <c r="CE232" s="2">
        <f>IF(ISNA(MATCH($BW232,'2006'!$A$44:$A$139,0)),97,MATCH($BW232,'2006'!$A$44:$A$139,0))</f>
        <v>97</v>
      </c>
      <c r="CF232" s="2">
        <f>IF(ISNA(MATCH($BW232,'2007'!$A$44:$A$139,0)),97,MATCH($BW232,'2007'!$A$44:$A$139,0))</f>
        <v>97</v>
      </c>
      <c r="CG232" s="2">
        <f>IF(ISNA(MATCH($BW232,'2008'!$A$44:$A$139,0)),97,MATCH($BW232,'2008'!$A$44:$A$139,0))</f>
        <v>97</v>
      </c>
      <c r="CH232" s="2">
        <f>IF(ISNA(MATCH($BW232,'2009'!$A$44:$A$139,0)),97,MATCH($BW232,'2009'!$A$44:$A$139,0))</f>
        <v>97</v>
      </c>
      <c r="CI232" s="2">
        <f>IF(ISNA(MATCH($BW232,'2010'!$A$44:$A$139,0)),97,MATCH($BW232,'2010'!$A$44:$A$139,0))</f>
        <v>97</v>
      </c>
      <c r="CJ232" s="2">
        <f>IF(ISNA(MATCH($BW232,'2011'!$A$44:$A$139,0)),97,MATCH($BW232,'2011'!$A$44:$A$139,0))</f>
        <v>97</v>
      </c>
      <c r="CK232" s="2">
        <f>IF(ISNA(MATCH($BW232,'2012'!$A$44:$A$139,0)),97,MATCH($BW232,'2012'!$A$44:$A$139,0))</f>
        <v>97</v>
      </c>
      <c r="CL232" s="2">
        <f>IF(ISNA(MATCH($BW232,'2013'!$A$44:$A$139,0)),97,MATCH($BW232,'2013'!$A$44:$A$139,0))</f>
        <v>81</v>
      </c>
      <c r="CM232" s="2">
        <f>IF(ISNA(MATCH($BW232,'2014'!$A$52:$A$179,0)),129,MATCH($BW232,'2014'!$A$52:$A$179,0))</f>
        <v>112</v>
      </c>
      <c r="CN232" s="147">
        <f>IF(ISNA(MATCH($BW232,'2015'!$A$52:$A$307,0)),257,MATCH($BW232,'2015'!$A$52:$A$307,0))</f>
        <v>257</v>
      </c>
      <c r="CO232" s="147">
        <f>IF(ISNA(MATCH($BW232,'2016'!$A$52:$A$307,0)),257,MATCH($BW232,'2016'!$A$52:$A$307,0))</f>
        <v>257</v>
      </c>
      <c r="CQ232">
        <f t="shared" si="141"/>
        <v>3284</v>
      </c>
      <c r="CR232" s="281"/>
      <c r="CS232" s="279"/>
      <c r="CT232" s="278">
        <f t="shared" si="142"/>
        <v>0</v>
      </c>
      <c r="CU232" s="279">
        <f t="shared" si="128"/>
        <v>0</v>
      </c>
      <c r="CV232" s="279">
        <f t="shared" si="129"/>
        <v>0</v>
      </c>
      <c r="CW232" s="279">
        <f t="shared" si="130"/>
        <v>0</v>
      </c>
      <c r="CX232" s="279">
        <f t="shared" si="131"/>
        <v>0</v>
      </c>
      <c r="CY232" s="279">
        <f t="shared" si="132"/>
        <v>0</v>
      </c>
      <c r="CZ232" s="279">
        <f t="shared" si="133"/>
        <v>0</v>
      </c>
      <c r="DA232" s="279">
        <f t="shared" si="134"/>
        <v>0</v>
      </c>
      <c r="DB232" s="279">
        <f t="shared" si="135"/>
        <v>0</v>
      </c>
      <c r="DC232" s="279">
        <f t="shared" si="143"/>
        <v>0</v>
      </c>
      <c r="DD232" s="279">
        <f t="shared" si="144"/>
        <v>0</v>
      </c>
      <c r="DE232" s="279">
        <f t="shared" si="145"/>
        <v>0</v>
      </c>
      <c r="DF232" s="279">
        <f t="shared" si="146"/>
        <v>35</v>
      </c>
      <c r="DG232" s="279">
        <f t="shared" si="147"/>
        <v>23.331</v>
      </c>
      <c r="DH232" s="280">
        <f t="shared" si="164"/>
        <v>15.552444599999999</v>
      </c>
      <c r="DI232" s="280">
        <f t="shared" si="165"/>
        <v>10.36725957036</v>
      </c>
      <c r="DJ232" s="154">
        <f t="shared" si="136"/>
        <v>147</v>
      </c>
      <c r="DK232" s="279">
        <f t="shared" si="148"/>
        <v>3284</v>
      </c>
      <c r="DL232" s="97"/>
      <c r="DM232" s="154"/>
      <c r="DN232" s="267">
        <f t="shared" si="149"/>
        <v>0</v>
      </c>
      <c r="DO232" s="154">
        <f t="shared" si="150"/>
        <v>0</v>
      </c>
      <c r="DP232" s="154">
        <f t="shared" si="151"/>
        <v>0</v>
      </c>
      <c r="DQ232" s="154">
        <f t="shared" si="152"/>
        <v>0</v>
      </c>
      <c r="DR232" s="154">
        <f t="shared" si="153"/>
        <v>0</v>
      </c>
      <c r="DS232" s="154">
        <f t="shared" si="154"/>
        <v>0</v>
      </c>
      <c r="DT232" s="154">
        <f t="shared" si="155"/>
        <v>0</v>
      </c>
      <c r="DU232" s="154">
        <f t="shared" si="156"/>
        <v>0</v>
      </c>
      <c r="DV232" s="154">
        <f t="shared" si="157"/>
        <v>0</v>
      </c>
      <c r="DW232" s="154">
        <f t="shared" si="158"/>
        <v>0</v>
      </c>
      <c r="DX232" s="154">
        <f t="shared" si="159"/>
        <v>0</v>
      </c>
      <c r="DY232" s="154">
        <f t="shared" si="160"/>
        <v>0</v>
      </c>
      <c r="DZ232" s="154">
        <f t="shared" si="161"/>
        <v>35</v>
      </c>
      <c r="EA232" s="154">
        <f t="shared" si="162"/>
        <v>35</v>
      </c>
      <c r="EB232" s="264">
        <f t="shared" si="166"/>
        <v>35</v>
      </c>
      <c r="EC232" s="264">
        <f t="shared" si="167"/>
        <v>35</v>
      </c>
      <c r="ED232" s="154">
        <f t="shared" si="137"/>
        <v>221</v>
      </c>
    </row>
    <row r="233" spans="2:134" ht="13" thickBot="1" x14ac:dyDescent="0.3">
      <c r="B233" s="131">
        <v>111</v>
      </c>
      <c r="C233" s="50">
        <f t="shared" si="126"/>
        <v>6</v>
      </c>
      <c r="D233" s="50">
        <f t="shared" si="138"/>
        <v>0</v>
      </c>
      <c r="E233" s="97"/>
      <c r="F233" s="2">
        <f t="shared" si="163"/>
        <v>228</v>
      </c>
      <c r="G233" s="207">
        <v>319</v>
      </c>
      <c r="H233" s="98">
        <f>15- COUNTIF(L233:AC233,"#N/A")</f>
        <v>1</v>
      </c>
      <c r="I233" s="131">
        <f>SUM(AH233:AY233)+SUM(BE233:BT233)</f>
        <v>13</v>
      </c>
      <c r="J233" s="398">
        <f>DI233</f>
        <v>10.332799999999999</v>
      </c>
      <c r="K233" s="456" t="str">
        <f>IF(ISNUMBER(MATCH(G233,'[4]OPR data'!$A$3:$A$2900,0)),"Y","N")</f>
        <v>Y</v>
      </c>
      <c r="L233" s="110"/>
      <c r="M233" s="233"/>
      <c r="N233" s="469" t="e">
        <f>(INDEX(Finish_table!R$4:R$83,MATCH('16 Year_History_Results'!$G233,Finish_table!S$4:S$83,0),1))</f>
        <v>#N/A</v>
      </c>
      <c r="O233" s="233" t="e">
        <f>(INDEX(Finish_table!Z$4:Z$99,MATCH('16 Year_History_Results'!$G233,Finish_table!AA$4:AA$99,0),1))</f>
        <v>#N/A</v>
      </c>
      <c r="P233" s="233" t="e">
        <f>(INDEX(Finish_table!AI$4:AI$99,MATCH('16 Year_History_Results'!$G233,Finish_table!AJ$4:AJ$99,0),1))</f>
        <v>#N/A</v>
      </c>
      <c r="Q233" s="233" t="e">
        <f>(INDEX(Finish_table!AR$4:AR$99,MATCH('16 Year_History_Results'!$G233,Finish_table!AS$4:AS$99,0),1))</f>
        <v>#N/A</v>
      </c>
      <c r="R233" s="233" t="e">
        <f>(INDEX(Finish_table!BA$4:BA$99,MATCH('16 Year_History_Results'!$G233,Finish_table!BB$4:BB$99,0),1))</f>
        <v>#N/A</v>
      </c>
      <c r="S233" s="233" t="e">
        <f>(INDEX(Finish_table!BJ$4:BJ$99,MATCH('16 Year_History_Results'!$G233,Finish_table!BK$4:BK$99,0),1))</f>
        <v>#N/A</v>
      </c>
      <c r="T233" s="233" t="e">
        <f>(INDEX(Finish_table!BS$4:BS$99,MATCH('16 Year_History_Results'!$G233,Finish_table!BT$4:BT$99,0),1))</f>
        <v>#N/A</v>
      </c>
      <c r="U233" s="233" t="e">
        <f>(INDEX(Finish_table!CB$4:CB$99,MATCH('16 Year_History_Results'!$G233,Finish_table!CC$4:CC$99,0),1))</f>
        <v>#N/A</v>
      </c>
      <c r="V233" s="233" t="e">
        <f>(INDEX(Finish_table!CK$4:CK$99,MATCH('16 Year_History_Results'!$G233,Finish_table!CL$4:CL$99,0),1))</f>
        <v>#N/A</v>
      </c>
      <c r="W233" s="233" t="e">
        <f>(INDEX(Finish_table!CT$4:CT$99,MATCH('16 Year_History_Results'!$G233,Finish_table!CU$4:CU$99,0),1))</f>
        <v>#N/A</v>
      </c>
      <c r="X233" s="233" t="e">
        <f>(INDEX(Finish_table!DC$4:DC$99,MATCH('16 Year_History_Results'!$G233,Finish_table!DD$4:DD$99,0),1))</f>
        <v>#N/A</v>
      </c>
      <c r="Y233" s="233" t="e">
        <f>(INDEX(Finish_table!DL$4:DL$99,MATCH('16 Year_History_Results'!$G233,Finish_table!DM$4:DM$99,0),1))</f>
        <v>#N/A</v>
      </c>
      <c r="Z233" s="233" t="e">
        <f>(INDEX(Finish_table!DU$4:DU$99,MATCH('16 Year_History_Results'!$G233,Finish_table!DV$4:DV$99,0),1))</f>
        <v>#N/A</v>
      </c>
      <c r="AA233" s="233" t="e">
        <f>(INDEX(Finish_table!ED$4:ED$140,MATCH('16 Year_History_Results'!$G233,Finish_table!EE$4:EE$140,0),1))</f>
        <v>#N/A</v>
      </c>
      <c r="AB233" s="233" t="str">
        <f>(INDEX(Finish_table!EM$4:EM$224,MATCH('16 Year_History_Results'!$G233,Finish_table!EN$4:EN$224,0),1))</f>
        <v>QF</v>
      </c>
      <c r="AC233" s="253" t="str">
        <f>(INDEX(Finish_table!EW$4:EW$224,MATCH('16 Year_History_Results'!$G233,Finish_table!EX$4:EX$224,0),1))</f>
        <v>SF</v>
      </c>
      <c r="AD233" s="2"/>
      <c r="AE233" s="97"/>
      <c r="AG233">
        <f t="shared" si="127"/>
        <v>319</v>
      </c>
      <c r="AH233" s="110"/>
      <c r="AI233" s="2"/>
      <c r="AJ233" s="146">
        <f>INDEX('2001'!$C$44:$C$140,'16 Year_History_Results'!BZ233)</f>
        <v>0</v>
      </c>
      <c r="AK233" s="2">
        <f>INDEX('2002'!$C$44:$C$140,'16 Year_History_Results'!CA233)</f>
        <v>0</v>
      </c>
      <c r="AL233" s="2">
        <f>INDEX('2003'!$C$44:$C$140,'16 Year_History_Results'!CB233)</f>
        <v>0</v>
      </c>
      <c r="AM233" s="2">
        <f>INDEX('2004'!$C$44:$C$140,'16 Year_History_Results'!CC233)</f>
        <v>0</v>
      </c>
      <c r="AN233" s="2">
        <f>INDEX('2005'!$C$44:$C$140,'16 Year_History_Results'!CD233)</f>
        <v>0</v>
      </c>
      <c r="AO233" s="2">
        <f>INDEX('2006'!$C$44:$C$140,'16 Year_History_Results'!CE233)</f>
        <v>0</v>
      </c>
      <c r="AP233" s="2">
        <f>INDEX('2007'!$C$44:$C$140,'16 Year_History_Results'!CF233)</f>
        <v>0</v>
      </c>
      <c r="AQ233" s="2">
        <f>INDEX('2008'!$C$44:$C$140,'16 Year_History_Results'!CG233)</f>
        <v>0</v>
      </c>
      <c r="AR233" s="2">
        <f>INDEX('2009'!$C$44:$C$140,'16 Year_History_Results'!CH233)</f>
        <v>0</v>
      </c>
      <c r="AS233" s="2">
        <f>INDEX('2010'!$C$44:$C$140,'16 Year_History_Results'!CI233)</f>
        <v>0</v>
      </c>
      <c r="AT233" s="2">
        <f>INDEX('2011'!$C$44:$C$140,'16 Year_History_Results'!CJ233)</f>
        <v>0</v>
      </c>
      <c r="AU233" s="2">
        <f>INDEX('2012'!$C$44:$C$140,'16 Year_History_Results'!CK233)</f>
        <v>0</v>
      </c>
      <c r="AV233" s="2">
        <f>INDEX('2013'!$C$44:$C$140,'16 Year_History_Results'!CL233)</f>
        <v>0</v>
      </c>
      <c r="AW233" s="2">
        <f>INDEX('2014'!$C$52:$C$180,'16 Year_History_Results'!CM233)</f>
        <v>0</v>
      </c>
      <c r="AX233" s="2">
        <f>INDEX('2015'!$E$52:$E$308,'16 Year_History_Results'!CN233)</f>
        <v>0</v>
      </c>
      <c r="AY233" s="147">
        <f>INDEX('2016'!$E$52:$E$308,'16 Year_History_Results'!CO233)</f>
        <v>5</v>
      </c>
      <c r="AZ233" s="2"/>
      <c r="BA233" s="2"/>
      <c r="BB233">
        <f t="shared" si="139"/>
        <v>319</v>
      </c>
      <c r="BC233" s="110"/>
      <c r="BD233" s="2"/>
      <c r="BE233" s="146">
        <f>INDEX('2001'!$B$44:$B$140,'16 Year_History_Results'!BZ233)</f>
        <v>0</v>
      </c>
      <c r="BF233" s="2">
        <f>INDEX('2002'!$B$44:$B$140,'16 Year_History_Results'!CA233)</f>
        <v>0</v>
      </c>
      <c r="BG233" s="2">
        <f>INDEX('2003'!$B$44:$B$140,'16 Year_History_Results'!CB233)</f>
        <v>0</v>
      </c>
      <c r="BH233" s="2">
        <f>INDEX('2004'!$B$44:$B$140,'16 Year_History_Results'!CC233)</f>
        <v>0</v>
      </c>
      <c r="BI233" s="2">
        <f>INDEX('2005'!$B$44:$B$140,'16 Year_History_Results'!CD233)</f>
        <v>0</v>
      </c>
      <c r="BJ233" s="2">
        <f>INDEX('2006'!$B$44:$B$140,'16 Year_History_Results'!CE233)</f>
        <v>0</v>
      </c>
      <c r="BK233" s="2">
        <f>INDEX('2007'!$B$44:$B$140,'16 Year_History_Results'!CF233)</f>
        <v>0</v>
      </c>
      <c r="BL233" s="2">
        <f>INDEX('2008'!$B$44:$B$140,'16 Year_History_Results'!CG233)</f>
        <v>0</v>
      </c>
      <c r="BM233" s="2">
        <f>INDEX('2009'!$B$44:$B$140,'16 Year_History_Results'!CH233)</f>
        <v>0</v>
      </c>
      <c r="BN233" s="2">
        <f>INDEX('2010'!$B$44:$B$140,'16 Year_History_Results'!CI233)</f>
        <v>0</v>
      </c>
      <c r="BO233" s="2">
        <f>INDEX('2011'!$B$44:$B$140,'16 Year_History_Results'!CJ233)</f>
        <v>0</v>
      </c>
      <c r="BP233" s="2">
        <f>INDEX('2012'!$B$44:$B$140,'16 Year_History_Results'!CK233)</f>
        <v>0</v>
      </c>
      <c r="BQ233" s="2">
        <f>INDEX('2013'!$B$44:$B$140,'16 Year_History_Results'!CL233)</f>
        <v>0</v>
      </c>
      <c r="BR233" s="2">
        <f>INDEX('2014'!$B$52:$B$180,'16 Year_History_Results'!CM233)</f>
        <v>0</v>
      </c>
      <c r="BS233" s="147">
        <f>INDEX('2015'!$B$52:$B$308,'16 Year_History_Results'!CN233)</f>
        <v>8</v>
      </c>
      <c r="BT233" s="147">
        <f>INDEX('2016'!$B$52:$B$308,'16 Year_History_Results'!CO233)</f>
        <v>0</v>
      </c>
      <c r="BW233">
        <f t="shared" si="140"/>
        <v>319</v>
      </c>
      <c r="BX233" s="110"/>
      <c r="BY233" s="2"/>
      <c r="BZ233" s="146">
        <f>IF(ISNA(MATCH($BW233,'2001'!$A$44:$A$139,0)),97,MATCH($BW233,'2001'!$A$44:$A$139,0))</f>
        <v>97</v>
      </c>
      <c r="CA233" s="2">
        <f>IF(ISNA(MATCH($BW233,'2002'!$A$44:$A$139,0)),97,MATCH($BW233,'2002'!$A$44:$A$139,0))</f>
        <v>97</v>
      </c>
      <c r="CB233" s="2">
        <f>IF(ISNA(MATCH($BW233,'2003'!$A$44:$A$139,0)),97,MATCH($BW233,'2003'!$A$44:$A$139,0))</f>
        <v>97</v>
      </c>
      <c r="CC233" s="2">
        <f>IF(ISNA(MATCH($BW233,'2004'!$A$44:$A$139,0)),97,MATCH($BW233,'2004'!$A$44:$A$139,0))</f>
        <v>97</v>
      </c>
      <c r="CD233" s="2">
        <f>IF(ISNA(MATCH($BW233,'2005'!$A$44:$A$139,0)),97,MATCH($BW233,'2005'!$A$44:$A$139,0))</f>
        <v>97</v>
      </c>
      <c r="CE233" s="2">
        <f>IF(ISNA(MATCH($BW233,'2006'!$A$44:$A$139,0)),97,MATCH($BW233,'2006'!$A$44:$A$139,0))</f>
        <v>97</v>
      </c>
      <c r="CF233" s="2">
        <f>IF(ISNA(MATCH($BW233,'2007'!$A$44:$A$139,0)),97,MATCH($BW233,'2007'!$A$44:$A$139,0))</f>
        <v>97</v>
      </c>
      <c r="CG233" s="2">
        <f>IF(ISNA(MATCH($BW233,'2008'!$A$44:$A$139,0)),97,MATCH($BW233,'2008'!$A$44:$A$139,0))</f>
        <v>97</v>
      </c>
      <c r="CH233" s="2">
        <f>IF(ISNA(MATCH($BW233,'2009'!$A$44:$A$139,0)),97,MATCH($BW233,'2009'!$A$44:$A$139,0))</f>
        <v>97</v>
      </c>
      <c r="CI233" s="2">
        <f>IF(ISNA(MATCH($BW233,'2010'!$A$44:$A$139,0)),97,MATCH($BW233,'2010'!$A$44:$A$139,0))</f>
        <v>97</v>
      </c>
      <c r="CJ233" s="2">
        <f>IF(ISNA(MATCH($BW233,'2011'!$A$44:$A$139,0)),97,MATCH($BW233,'2011'!$A$44:$A$139,0))</f>
        <v>97</v>
      </c>
      <c r="CK233" s="2">
        <f>IF(ISNA(MATCH($BW233,'2012'!$A$44:$A$139,0)),97,MATCH($BW233,'2012'!$A$44:$A$139,0))</f>
        <v>97</v>
      </c>
      <c r="CL233" s="2">
        <f>IF(ISNA(MATCH($BW233,'2013'!$A$44:$A$139,0)),97,MATCH($BW233,'2013'!$A$44:$A$139,0))</f>
        <v>97</v>
      </c>
      <c r="CM233" s="2">
        <f>IF(ISNA(MATCH($BW233,'2014'!$A$52:$A$179,0)),129,MATCH($BW233,'2014'!$A$52:$A$179,0))</f>
        <v>129</v>
      </c>
      <c r="CN233" s="147">
        <f>IF(ISNA(MATCH($BW233,'2015'!$A$52:$A$307,0)),257,MATCH($BW233,'2015'!$A$52:$A$307,0))</f>
        <v>45</v>
      </c>
      <c r="CO233" s="147">
        <f>IF(ISNA(MATCH($BW233,'2016'!$A$52:$A$307,0)),257,MATCH($BW233,'2016'!$A$52:$A$307,0))</f>
        <v>48</v>
      </c>
      <c r="CQ233">
        <f t="shared" si="141"/>
        <v>319</v>
      </c>
      <c r="CR233" s="281"/>
      <c r="CS233" s="279"/>
      <c r="CT233" s="278">
        <f t="shared" si="142"/>
        <v>0</v>
      </c>
      <c r="CU233" s="279">
        <f t="shared" si="128"/>
        <v>0</v>
      </c>
      <c r="CV233" s="279">
        <f t="shared" si="129"/>
        <v>0</v>
      </c>
      <c r="CW233" s="279">
        <f t="shared" si="130"/>
        <v>0</v>
      </c>
      <c r="CX233" s="279">
        <f t="shared" si="131"/>
        <v>0</v>
      </c>
      <c r="CY233" s="279">
        <f t="shared" si="132"/>
        <v>0</v>
      </c>
      <c r="CZ233" s="279">
        <f t="shared" si="133"/>
        <v>0</v>
      </c>
      <c r="DA233" s="279">
        <f t="shared" si="134"/>
        <v>0</v>
      </c>
      <c r="DB233" s="279">
        <f t="shared" si="135"/>
        <v>0</v>
      </c>
      <c r="DC233" s="279">
        <f t="shared" si="143"/>
        <v>0</v>
      </c>
      <c r="DD233" s="279">
        <f t="shared" si="144"/>
        <v>0</v>
      </c>
      <c r="DE233" s="279">
        <f t="shared" si="145"/>
        <v>0</v>
      </c>
      <c r="DF233" s="279">
        <f t="shared" si="146"/>
        <v>0</v>
      </c>
      <c r="DG233" s="279">
        <f t="shared" si="147"/>
        <v>0</v>
      </c>
      <c r="DH233" s="280">
        <f t="shared" si="164"/>
        <v>8</v>
      </c>
      <c r="DI233" s="280">
        <f t="shared" si="165"/>
        <v>10.332799999999999</v>
      </c>
      <c r="DJ233" s="154">
        <f t="shared" si="136"/>
        <v>222</v>
      </c>
      <c r="DK233" s="279">
        <f t="shared" si="148"/>
        <v>319</v>
      </c>
      <c r="DL233" s="97"/>
      <c r="DM233" s="154"/>
      <c r="DN233" s="267">
        <f t="shared" si="149"/>
        <v>0</v>
      </c>
      <c r="DO233" s="154">
        <f t="shared" si="150"/>
        <v>0</v>
      </c>
      <c r="DP233" s="154">
        <f t="shared" si="151"/>
        <v>0</v>
      </c>
      <c r="DQ233" s="154">
        <f t="shared" si="152"/>
        <v>0</v>
      </c>
      <c r="DR233" s="154">
        <f t="shared" si="153"/>
        <v>0</v>
      </c>
      <c r="DS233" s="154">
        <f t="shared" si="154"/>
        <v>0</v>
      </c>
      <c r="DT233" s="154">
        <f t="shared" si="155"/>
        <v>0</v>
      </c>
      <c r="DU233" s="154">
        <f t="shared" si="156"/>
        <v>0</v>
      </c>
      <c r="DV233" s="154">
        <f t="shared" si="157"/>
        <v>0</v>
      </c>
      <c r="DW233" s="154">
        <f t="shared" si="158"/>
        <v>0</v>
      </c>
      <c r="DX233" s="154">
        <f t="shared" si="159"/>
        <v>0</v>
      </c>
      <c r="DY233" s="154">
        <f t="shared" si="160"/>
        <v>0</v>
      </c>
      <c r="DZ233" s="154">
        <f t="shared" si="161"/>
        <v>0</v>
      </c>
      <c r="EA233" s="154">
        <f t="shared" si="162"/>
        <v>0</v>
      </c>
      <c r="EB233" s="264">
        <f t="shared" si="166"/>
        <v>8</v>
      </c>
      <c r="EC233" s="264">
        <f t="shared" si="167"/>
        <v>13</v>
      </c>
      <c r="ED233" s="154">
        <f t="shared" si="137"/>
        <v>467</v>
      </c>
    </row>
    <row r="234" spans="2:134" ht="13" thickBot="1" x14ac:dyDescent="0.3">
      <c r="B234" s="142">
        <v>111</v>
      </c>
      <c r="C234" s="50">
        <f t="shared" si="126"/>
        <v>7</v>
      </c>
      <c r="D234" s="50">
        <f t="shared" si="138"/>
        <v>0</v>
      </c>
      <c r="E234" s="97"/>
      <c r="F234" s="2">
        <f t="shared" si="163"/>
        <v>229</v>
      </c>
      <c r="G234" s="487">
        <v>4814</v>
      </c>
      <c r="H234" s="98">
        <f>15- COUNTIF(L234:AC234,"#N/A")</f>
        <v>0</v>
      </c>
      <c r="I234" s="131">
        <f>SUM(AH234:AY234)+SUM(BE234:BT234)</f>
        <v>34</v>
      </c>
      <c r="J234" s="398">
        <f>DI234</f>
        <v>10.071052154063999</v>
      </c>
      <c r="K234" s="456" t="str">
        <f>IF(ISNUMBER(MATCH(G234,'[4]OPR data'!$A$3:$A$2900,0)),"Y","N")</f>
        <v>Y</v>
      </c>
      <c r="L234" s="110"/>
      <c r="M234" s="233"/>
      <c r="N234" s="469" t="e">
        <f>(INDEX(Finish_table!R$4:R$83,MATCH('16 Year_History_Results'!$G234,Finish_table!S$4:S$83,0),1))</f>
        <v>#N/A</v>
      </c>
      <c r="O234" s="233" t="e">
        <f>(INDEX(Finish_table!Z$4:Z$99,MATCH('16 Year_History_Results'!$G234,Finish_table!AA$4:AA$99,0),1))</f>
        <v>#N/A</v>
      </c>
      <c r="P234" s="233" t="e">
        <f>(INDEX(Finish_table!AI$4:AI$99,MATCH('16 Year_History_Results'!$G234,Finish_table!AJ$4:AJ$99,0),1))</f>
        <v>#N/A</v>
      </c>
      <c r="Q234" s="233" t="e">
        <f>(INDEX(Finish_table!AR$4:AR$99,MATCH('16 Year_History_Results'!$G234,Finish_table!AS$4:AS$99,0),1))</f>
        <v>#N/A</v>
      </c>
      <c r="R234" s="233" t="e">
        <f>(INDEX(Finish_table!BA$4:BA$99,MATCH('16 Year_History_Results'!$G234,Finish_table!BB$4:BB$99,0),1))</f>
        <v>#N/A</v>
      </c>
      <c r="S234" s="233" t="e">
        <f>(INDEX(Finish_table!BJ$4:BJ$99,MATCH('16 Year_History_Results'!$G234,Finish_table!BK$4:BK$99,0),1))</f>
        <v>#N/A</v>
      </c>
      <c r="T234" s="233" t="e">
        <f>(INDEX(Finish_table!BS$4:BS$99,MATCH('16 Year_History_Results'!$G234,Finish_table!BT$4:BT$99,0),1))</f>
        <v>#N/A</v>
      </c>
      <c r="U234" s="233" t="e">
        <f>(INDEX(Finish_table!CB$4:CB$99,MATCH('16 Year_History_Results'!$G234,Finish_table!CC$4:CC$99,0),1))</f>
        <v>#N/A</v>
      </c>
      <c r="V234" s="233" t="e">
        <f>(INDEX(Finish_table!CK$4:CK$99,MATCH('16 Year_History_Results'!$G234,Finish_table!CL$4:CL$99,0),1))</f>
        <v>#N/A</v>
      </c>
      <c r="W234" s="233" t="e">
        <f>(INDEX(Finish_table!CT$4:CT$99,MATCH('16 Year_History_Results'!$G234,Finish_table!CU$4:CU$99,0),1))</f>
        <v>#N/A</v>
      </c>
      <c r="X234" s="233" t="e">
        <f>(INDEX(Finish_table!DC$4:DC$99,MATCH('16 Year_History_Results'!$G234,Finish_table!DD$4:DD$99,0),1))</f>
        <v>#N/A</v>
      </c>
      <c r="Y234" s="233" t="e">
        <f>(INDEX(Finish_table!DL$4:DL$99,MATCH('16 Year_History_Results'!$G234,Finish_table!DM$4:DM$99,0),1))</f>
        <v>#N/A</v>
      </c>
      <c r="Z234" s="233" t="str">
        <f>(INDEX(Finish_table!DU$4:DU$99,MATCH('16 Year_History_Results'!$G234,Finish_table!DV$4:DV$99,0),1))</f>
        <v>F</v>
      </c>
      <c r="AA234" s="233" t="e">
        <f>(INDEX(Finish_table!ED$4:ED$140,MATCH('16 Year_History_Results'!$G234,Finish_table!EE$4:EE$140,0),1))</f>
        <v>#N/A</v>
      </c>
      <c r="AB234" s="233" t="e">
        <f>(INDEX(Finish_table!EM$4:EM$224,MATCH('16 Year_History_Results'!$G234,Finish_table!EN$4:EN$224,0),1))</f>
        <v>#N/A</v>
      </c>
      <c r="AC234" s="253" t="e">
        <f>(INDEX(Finish_table!EW$4:EW$224,MATCH('16 Year_History_Results'!$G234,Finish_table!EX$4:EX$224,0),1))</f>
        <v>#N/A</v>
      </c>
      <c r="AD234" s="2"/>
      <c r="AE234" s="97"/>
      <c r="AG234">
        <f t="shared" si="127"/>
        <v>4814</v>
      </c>
      <c r="AH234" s="110"/>
      <c r="AI234" s="2"/>
      <c r="AJ234" s="146">
        <f>INDEX('2001'!$C$44:$C$140,'16 Year_History_Results'!BZ234)</f>
        <v>0</v>
      </c>
      <c r="AK234" s="2">
        <f>INDEX('2002'!$C$44:$C$140,'16 Year_History_Results'!CA234)</f>
        <v>0</v>
      </c>
      <c r="AL234" s="2">
        <f>INDEX('2003'!$C$44:$C$140,'16 Year_History_Results'!CB234)</f>
        <v>0</v>
      </c>
      <c r="AM234" s="2">
        <f>INDEX('2004'!$C$44:$C$140,'16 Year_History_Results'!CC234)</f>
        <v>0</v>
      </c>
      <c r="AN234" s="2">
        <f>INDEX('2005'!$C$44:$C$140,'16 Year_History_Results'!CD234)</f>
        <v>0</v>
      </c>
      <c r="AO234" s="2">
        <f>INDEX('2006'!$C$44:$C$140,'16 Year_History_Results'!CE234)</f>
        <v>0</v>
      </c>
      <c r="AP234" s="2">
        <f>INDEX('2007'!$C$44:$C$140,'16 Year_History_Results'!CF234)</f>
        <v>0</v>
      </c>
      <c r="AQ234" s="2">
        <f>INDEX('2008'!$C$44:$C$140,'16 Year_History_Results'!CG234)</f>
        <v>0</v>
      </c>
      <c r="AR234" s="2">
        <f>INDEX('2009'!$C$44:$C$140,'16 Year_History_Results'!CH234)</f>
        <v>0</v>
      </c>
      <c r="AS234" s="2">
        <f>INDEX('2010'!$C$44:$C$140,'16 Year_History_Results'!CI234)</f>
        <v>0</v>
      </c>
      <c r="AT234" s="2">
        <f>INDEX('2011'!$C$44:$C$140,'16 Year_History_Results'!CJ234)</f>
        <v>0</v>
      </c>
      <c r="AU234" s="2">
        <f>INDEX('2012'!$C$44:$C$140,'16 Year_History_Results'!CK234)</f>
        <v>0</v>
      </c>
      <c r="AV234" s="2">
        <f>INDEX('2013'!$C$44:$C$140,'16 Year_History_Results'!CL234)</f>
        <v>20</v>
      </c>
      <c r="AW234" s="2">
        <f>INDEX('2014'!$C$52:$C$180,'16 Year_History_Results'!CM234)</f>
        <v>0</v>
      </c>
      <c r="AX234" s="2">
        <f>INDEX('2015'!$E$52:$E$308,'16 Year_History_Results'!CN234)</f>
        <v>0</v>
      </c>
      <c r="AY234" s="147">
        <f>INDEX('2016'!$E$52:$E$308,'16 Year_History_Results'!CO234)</f>
        <v>0</v>
      </c>
      <c r="AZ234" s="2"/>
      <c r="BA234" s="2"/>
      <c r="BB234">
        <f t="shared" si="139"/>
        <v>4814</v>
      </c>
      <c r="BC234" s="110"/>
      <c r="BD234" s="2"/>
      <c r="BE234" s="146">
        <f>INDEX('2001'!$B$44:$B$140,'16 Year_History_Results'!BZ234)</f>
        <v>0</v>
      </c>
      <c r="BF234" s="2">
        <f>INDEX('2002'!$B$44:$B$140,'16 Year_History_Results'!CA234)</f>
        <v>0</v>
      </c>
      <c r="BG234" s="2">
        <f>INDEX('2003'!$B$44:$B$140,'16 Year_History_Results'!CB234)</f>
        <v>0</v>
      </c>
      <c r="BH234" s="2">
        <f>INDEX('2004'!$B$44:$B$140,'16 Year_History_Results'!CC234)</f>
        <v>0</v>
      </c>
      <c r="BI234" s="2">
        <f>INDEX('2005'!$B$44:$B$140,'16 Year_History_Results'!CD234)</f>
        <v>0</v>
      </c>
      <c r="BJ234" s="2">
        <f>INDEX('2006'!$B$44:$B$140,'16 Year_History_Results'!CE234)</f>
        <v>0</v>
      </c>
      <c r="BK234" s="2">
        <f>INDEX('2007'!$B$44:$B$140,'16 Year_History_Results'!CF234)</f>
        <v>0</v>
      </c>
      <c r="BL234" s="2">
        <f>INDEX('2008'!$B$44:$B$140,'16 Year_History_Results'!CG234)</f>
        <v>0</v>
      </c>
      <c r="BM234" s="2">
        <f>INDEX('2009'!$B$44:$B$140,'16 Year_History_Results'!CH234)</f>
        <v>0</v>
      </c>
      <c r="BN234" s="2">
        <f>INDEX('2010'!$B$44:$B$140,'16 Year_History_Results'!CI234)</f>
        <v>0</v>
      </c>
      <c r="BO234" s="2">
        <f>INDEX('2011'!$B$44:$B$140,'16 Year_History_Results'!CJ234)</f>
        <v>0</v>
      </c>
      <c r="BP234" s="2">
        <f>INDEX('2012'!$B$44:$B$140,'16 Year_History_Results'!CK234)</f>
        <v>0</v>
      </c>
      <c r="BQ234" s="2">
        <f>INDEX('2013'!$B$44:$B$140,'16 Year_History_Results'!CL234)</f>
        <v>14</v>
      </c>
      <c r="BR234" s="2">
        <f>INDEX('2014'!$B$52:$B$180,'16 Year_History_Results'!CM234)</f>
        <v>0</v>
      </c>
      <c r="BS234" s="147">
        <f>INDEX('2015'!$B$52:$B$308,'16 Year_History_Results'!CN234)</f>
        <v>0</v>
      </c>
      <c r="BT234" s="147">
        <f>INDEX('2016'!$B$52:$B$308,'16 Year_History_Results'!CO234)</f>
        <v>0</v>
      </c>
      <c r="BW234">
        <f t="shared" si="140"/>
        <v>4814</v>
      </c>
      <c r="BX234" s="110"/>
      <c r="BY234" s="2"/>
      <c r="BZ234" s="146">
        <f>IF(ISNA(MATCH($BW234,'2001'!$A$44:$A$139,0)),97,MATCH($BW234,'2001'!$A$44:$A$139,0))</f>
        <v>97</v>
      </c>
      <c r="CA234" s="2">
        <f>IF(ISNA(MATCH($BW234,'2002'!$A$44:$A$139,0)),97,MATCH($BW234,'2002'!$A$44:$A$139,0))</f>
        <v>97</v>
      </c>
      <c r="CB234" s="2">
        <f>IF(ISNA(MATCH($BW234,'2003'!$A$44:$A$139,0)),97,MATCH($BW234,'2003'!$A$44:$A$139,0))</f>
        <v>97</v>
      </c>
      <c r="CC234" s="2">
        <f>IF(ISNA(MATCH($BW234,'2004'!$A$44:$A$139,0)),97,MATCH($BW234,'2004'!$A$44:$A$139,0))</f>
        <v>97</v>
      </c>
      <c r="CD234" s="2">
        <f>IF(ISNA(MATCH($BW234,'2005'!$A$44:$A$139,0)),97,MATCH($BW234,'2005'!$A$44:$A$139,0))</f>
        <v>97</v>
      </c>
      <c r="CE234" s="2">
        <f>IF(ISNA(MATCH($BW234,'2006'!$A$44:$A$139,0)),97,MATCH($BW234,'2006'!$A$44:$A$139,0))</f>
        <v>97</v>
      </c>
      <c r="CF234" s="2">
        <f>IF(ISNA(MATCH($BW234,'2007'!$A$44:$A$139,0)),97,MATCH($BW234,'2007'!$A$44:$A$139,0))</f>
        <v>97</v>
      </c>
      <c r="CG234" s="2">
        <f>IF(ISNA(MATCH($BW234,'2008'!$A$44:$A$139,0)),97,MATCH($BW234,'2008'!$A$44:$A$139,0))</f>
        <v>97</v>
      </c>
      <c r="CH234" s="2">
        <f>IF(ISNA(MATCH($BW234,'2009'!$A$44:$A$139,0)),97,MATCH($BW234,'2009'!$A$44:$A$139,0))</f>
        <v>97</v>
      </c>
      <c r="CI234" s="2">
        <f>IF(ISNA(MATCH($BW234,'2010'!$A$44:$A$139,0)),97,MATCH($BW234,'2010'!$A$44:$A$139,0))</f>
        <v>97</v>
      </c>
      <c r="CJ234" s="2">
        <f>IF(ISNA(MATCH($BW234,'2011'!$A$44:$A$139,0)),97,MATCH($BW234,'2011'!$A$44:$A$139,0))</f>
        <v>97</v>
      </c>
      <c r="CK234" s="2">
        <f>IF(ISNA(MATCH($BW234,'2012'!$A$44:$A$139,0)),97,MATCH($BW234,'2012'!$A$44:$A$139,0))</f>
        <v>97</v>
      </c>
      <c r="CL234" s="2">
        <f>IF(ISNA(MATCH($BW234,'2013'!$A$44:$A$139,0)),97,MATCH($BW234,'2013'!$A$44:$A$139,0))</f>
        <v>96</v>
      </c>
      <c r="CM234" s="2">
        <f>IF(ISNA(MATCH($BW234,'2014'!$A$52:$A$179,0)),129,MATCH($BW234,'2014'!$A$52:$A$179,0))</f>
        <v>129</v>
      </c>
      <c r="CN234" s="147">
        <f>IF(ISNA(MATCH($BW234,'2015'!$A$52:$A$307,0)),257,MATCH($BW234,'2015'!$A$52:$A$307,0))</f>
        <v>257</v>
      </c>
      <c r="CO234" s="147">
        <f>IF(ISNA(MATCH($BW234,'2016'!$A$52:$A$307,0)),257,MATCH($BW234,'2016'!$A$52:$A$307,0))</f>
        <v>257</v>
      </c>
      <c r="CQ234">
        <f t="shared" si="141"/>
        <v>4814</v>
      </c>
      <c r="CR234" s="281"/>
      <c r="CS234" s="279"/>
      <c r="CT234" s="278">
        <f t="shared" si="142"/>
        <v>0</v>
      </c>
      <c r="CU234" s="279">
        <f t="shared" si="128"/>
        <v>0</v>
      </c>
      <c r="CV234" s="279">
        <f t="shared" si="129"/>
        <v>0</v>
      </c>
      <c r="CW234" s="279">
        <f t="shared" si="130"/>
        <v>0</v>
      </c>
      <c r="CX234" s="279">
        <f t="shared" si="131"/>
        <v>0</v>
      </c>
      <c r="CY234" s="279">
        <f t="shared" si="132"/>
        <v>0</v>
      </c>
      <c r="CZ234" s="279">
        <f t="shared" si="133"/>
        <v>0</v>
      </c>
      <c r="DA234" s="279">
        <f t="shared" si="134"/>
        <v>0</v>
      </c>
      <c r="DB234" s="279">
        <f t="shared" si="135"/>
        <v>0</v>
      </c>
      <c r="DC234" s="279">
        <f t="shared" si="143"/>
        <v>0</v>
      </c>
      <c r="DD234" s="279">
        <f t="shared" si="144"/>
        <v>0</v>
      </c>
      <c r="DE234" s="279">
        <f t="shared" si="145"/>
        <v>0</v>
      </c>
      <c r="DF234" s="279">
        <f t="shared" si="146"/>
        <v>34</v>
      </c>
      <c r="DG234" s="279">
        <f t="shared" si="147"/>
        <v>22.664400000000001</v>
      </c>
      <c r="DH234" s="280">
        <f t="shared" si="164"/>
        <v>15.108089039999999</v>
      </c>
      <c r="DI234" s="280">
        <f t="shared" si="165"/>
        <v>10.071052154063999</v>
      </c>
      <c r="DJ234" s="154">
        <f t="shared" si="136"/>
        <v>148</v>
      </c>
      <c r="DK234" s="279">
        <f t="shared" si="148"/>
        <v>4814</v>
      </c>
      <c r="DL234" s="97"/>
      <c r="DM234" s="154"/>
      <c r="DN234" s="267">
        <f t="shared" si="149"/>
        <v>0</v>
      </c>
      <c r="DO234" s="154">
        <f t="shared" si="150"/>
        <v>0</v>
      </c>
      <c r="DP234" s="154">
        <f t="shared" si="151"/>
        <v>0</v>
      </c>
      <c r="DQ234" s="154">
        <f t="shared" si="152"/>
        <v>0</v>
      </c>
      <c r="DR234" s="154">
        <f t="shared" si="153"/>
        <v>0</v>
      </c>
      <c r="DS234" s="154">
        <f t="shared" si="154"/>
        <v>0</v>
      </c>
      <c r="DT234" s="154">
        <f t="shared" si="155"/>
        <v>0</v>
      </c>
      <c r="DU234" s="154">
        <f t="shared" si="156"/>
        <v>0</v>
      </c>
      <c r="DV234" s="154">
        <f t="shared" si="157"/>
        <v>0</v>
      </c>
      <c r="DW234" s="154">
        <f t="shared" si="158"/>
        <v>0</v>
      </c>
      <c r="DX234" s="154">
        <f t="shared" si="159"/>
        <v>0</v>
      </c>
      <c r="DY234" s="154">
        <f t="shared" si="160"/>
        <v>0</v>
      </c>
      <c r="DZ234" s="154">
        <f t="shared" si="161"/>
        <v>34</v>
      </c>
      <c r="EA234" s="154">
        <f t="shared" si="162"/>
        <v>34</v>
      </c>
      <c r="EB234" s="264">
        <f t="shared" si="166"/>
        <v>34</v>
      </c>
      <c r="EC234" s="264">
        <f t="shared" si="167"/>
        <v>34</v>
      </c>
      <c r="ED234" s="154">
        <f t="shared" si="137"/>
        <v>230</v>
      </c>
    </row>
    <row r="235" spans="2:134" ht="13" thickBot="1" x14ac:dyDescent="0.3">
      <c r="B235" s="131">
        <v>111</v>
      </c>
      <c r="C235" s="50">
        <f t="shared" si="126"/>
        <v>8</v>
      </c>
      <c r="D235" s="50">
        <f t="shared" si="138"/>
        <v>0</v>
      </c>
      <c r="E235" s="97"/>
      <c r="F235" s="2">
        <f t="shared" si="163"/>
        <v>230</v>
      </c>
      <c r="G235" s="207">
        <v>57</v>
      </c>
      <c r="H235" s="98">
        <f>15- COUNTIF(L235:AC235,"#N/A")</f>
        <v>2</v>
      </c>
      <c r="I235" s="131">
        <f>SUM(AH235:AY235)+SUM(BE235:BT235)</f>
        <v>19</v>
      </c>
      <c r="J235" s="398">
        <f>DI235</f>
        <v>10.060728109937966</v>
      </c>
      <c r="K235" s="456" t="str">
        <f>IF(ISNUMBER(MATCH(G235,'[4]OPR data'!$A$3:$A$2900,0)),"Y","N")</f>
        <v>Y</v>
      </c>
      <c r="L235" s="110"/>
      <c r="M235" s="233"/>
      <c r="N235" s="469" t="e">
        <f>(INDEX(Finish_table!R$4:R$83,MATCH('16 Year_History_Results'!$G235,Finish_table!S$4:S$83,0),1))</f>
        <v>#N/A</v>
      </c>
      <c r="O235" s="233" t="str">
        <f>(INDEX(Finish_table!Z$4:Z$99,MATCH('16 Year_History_Results'!$G235,Finish_table!AA$4:AA$99,0),1))</f>
        <v>QF</v>
      </c>
      <c r="P235" s="233" t="e">
        <f>(INDEX(Finish_table!AI$4:AI$99,MATCH('16 Year_History_Results'!$G235,Finish_table!AJ$4:AJ$99,0),1))</f>
        <v>#N/A</v>
      </c>
      <c r="Q235" s="233" t="str">
        <f>(INDEX(Finish_table!AR$4:AR$99,MATCH('16 Year_History_Results'!$G235,Finish_table!AS$4:AS$99,0),1))</f>
        <v>QF</v>
      </c>
      <c r="R235" s="233" t="e">
        <f>(INDEX(Finish_table!BA$4:BA$99,MATCH('16 Year_History_Results'!$G235,Finish_table!BB$4:BB$99,0),1))</f>
        <v>#N/A</v>
      </c>
      <c r="S235" s="233" t="e">
        <f>(INDEX(Finish_table!BJ$4:BJ$99,MATCH('16 Year_History_Results'!$G235,Finish_table!BK$4:BK$99,0),1))</f>
        <v>#N/A</v>
      </c>
      <c r="T235" s="233" t="e">
        <f>(INDEX(Finish_table!BS$4:BS$99,MATCH('16 Year_History_Results'!$G235,Finish_table!BT$4:BT$99,0),1))</f>
        <v>#N/A</v>
      </c>
      <c r="U235" s="233" t="e">
        <f>(INDEX(Finish_table!CB$4:CB$99,MATCH('16 Year_History_Results'!$G235,Finish_table!CC$4:CC$99,0),1))</f>
        <v>#N/A</v>
      </c>
      <c r="V235" s="233" t="e">
        <f>(INDEX(Finish_table!CK$4:CK$99,MATCH('16 Year_History_Results'!$G235,Finish_table!CL$4:CL$99,0),1))</f>
        <v>#N/A</v>
      </c>
      <c r="W235" s="233" t="e">
        <f>(INDEX(Finish_table!CT$4:CT$99,MATCH('16 Year_History_Results'!$G235,Finish_table!CU$4:CU$99,0),1))</f>
        <v>#N/A</v>
      </c>
      <c r="X235" s="233" t="e">
        <f>(INDEX(Finish_table!DC$4:DC$99,MATCH('16 Year_History_Results'!$G235,Finish_table!DD$4:DD$99,0),1))</f>
        <v>#N/A</v>
      </c>
      <c r="Y235" s="233" t="e">
        <f>(INDEX(Finish_table!DL$4:DL$99,MATCH('16 Year_History_Results'!$G235,Finish_table!DM$4:DM$99,0),1))</f>
        <v>#N/A</v>
      </c>
      <c r="Z235" s="233" t="e">
        <f>(INDEX(Finish_table!DU$4:DU$99,MATCH('16 Year_History_Results'!$G235,Finish_table!DV$4:DV$99,0),1))</f>
        <v>#N/A</v>
      </c>
      <c r="AA235" s="233" t="e">
        <f>(INDEX(Finish_table!ED$4:ED$140,MATCH('16 Year_History_Results'!$G235,Finish_table!EE$4:EE$140,0),1))</f>
        <v>#N/A</v>
      </c>
      <c r="AB235" s="233" t="e">
        <f>(INDEX(Finish_table!EM$4:EM$224,MATCH('16 Year_History_Results'!$G235,Finish_table!EN$4:EN$224,0),1))</f>
        <v>#N/A</v>
      </c>
      <c r="AC235" s="253" t="str">
        <f>(INDEX(Finish_table!EW$4:EW$224,MATCH('16 Year_History_Results'!$G235,Finish_table!EX$4:EX$224,0),1))</f>
        <v>QF</v>
      </c>
      <c r="AD235" s="2"/>
      <c r="AE235" s="97"/>
      <c r="AG235">
        <f t="shared" si="127"/>
        <v>57</v>
      </c>
      <c r="AH235" s="110"/>
      <c r="AI235" s="2"/>
      <c r="AJ235" s="146">
        <f>INDEX('2001'!$C$44:$C$140,'16 Year_History_Results'!BZ235)</f>
        <v>0</v>
      </c>
      <c r="AK235" s="2">
        <f>INDEX('2002'!$C$44:$C$140,'16 Year_History_Results'!CA235)</f>
        <v>0</v>
      </c>
      <c r="AL235" s="2">
        <f>INDEX('2003'!$C$44:$C$140,'16 Year_History_Results'!CB235)</f>
        <v>0</v>
      </c>
      <c r="AM235" s="2">
        <f>INDEX('2004'!$C$44:$C$140,'16 Year_History_Results'!CC235)</f>
        <v>0</v>
      </c>
      <c r="AN235" s="2">
        <f>INDEX('2005'!$C$44:$C$140,'16 Year_History_Results'!CD235)</f>
        <v>0</v>
      </c>
      <c r="AO235" s="2">
        <f>INDEX('2006'!$C$44:$C$140,'16 Year_History_Results'!CE235)</f>
        <v>0</v>
      </c>
      <c r="AP235" s="2">
        <f>INDEX('2007'!$C$44:$C$140,'16 Year_History_Results'!CF235)</f>
        <v>0</v>
      </c>
      <c r="AQ235" s="2">
        <f>INDEX('2008'!$C$44:$C$140,'16 Year_History_Results'!CG235)</f>
        <v>0</v>
      </c>
      <c r="AR235" s="2">
        <f>INDEX('2009'!$C$44:$C$140,'16 Year_History_Results'!CH235)</f>
        <v>0</v>
      </c>
      <c r="AS235" s="2">
        <f>INDEX('2010'!$C$44:$C$140,'16 Year_History_Results'!CI235)</f>
        <v>0</v>
      </c>
      <c r="AT235" s="2">
        <f>INDEX('2011'!$C$44:$C$140,'16 Year_History_Results'!CJ235)</f>
        <v>0</v>
      </c>
      <c r="AU235" s="2">
        <f>INDEX('2012'!$C$44:$C$140,'16 Year_History_Results'!CK235)</f>
        <v>0</v>
      </c>
      <c r="AV235" s="2">
        <f>INDEX('2013'!$C$44:$C$140,'16 Year_History_Results'!CL235)</f>
        <v>0</v>
      </c>
      <c r="AW235" s="2">
        <f>INDEX('2014'!$C$52:$C$180,'16 Year_History_Results'!CM235)</f>
        <v>0</v>
      </c>
      <c r="AX235" s="2">
        <f>INDEX('2015'!$E$52:$E$308,'16 Year_History_Results'!CN235)</f>
        <v>0</v>
      </c>
      <c r="AY235" s="147">
        <f>INDEX('2016'!$E$52:$E$308,'16 Year_History_Results'!CO235)</f>
        <v>0</v>
      </c>
      <c r="AZ235" s="2"/>
      <c r="BA235" s="2"/>
      <c r="BB235">
        <f t="shared" si="139"/>
        <v>57</v>
      </c>
      <c r="BC235" s="110"/>
      <c r="BD235" s="2"/>
      <c r="BE235" s="146">
        <f>INDEX('2001'!$B$44:$B$140,'16 Year_History_Results'!BZ235)</f>
        <v>0</v>
      </c>
      <c r="BF235" s="2">
        <f>INDEX('2002'!$B$44:$B$140,'16 Year_History_Results'!CA235)</f>
        <v>2</v>
      </c>
      <c r="BG235" s="2">
        <f>INDEX('2003'!$B$44:$B$140,'16 Year_History_Results'!CB235)</f>
        <v>0</v>
      </c>
      <c r="BH235" s="2">
        <f>INDEX('2004'!$B$44:$B$140,'16 Year_History_Results'!CC235)</f>
        <v>7</v>
      </c>
      <c r="BI235" s="2">
        <f>INDEX('2005'!$B$44:$B$140,'16 Year_History_Results'!CD235)</f>
        <v>0</v>
      </c>
      <c r="BJ235" s="2">
        <f>INDEX('2006'!$B$44:$B$140,'16 Year_History_Results'!CE235)</f>
        <v>0</v>
      </c>
      <c r="BK235" s="2">
        <f>INDEX('2007'!$B$44:$B$140,'16 Year_History_Results'!CF235)</f>
        <v>0</v>
      </c>
      <c r="BL235" s="2">
        <f>INDEX('2008'!$B$44:$B$140,'16 Year_History_Results'!CG235)</f>
        <v>0</v>
      </c>
      <c r="BM235" s="2">
        <f>INDEX('2009'!$B$44:$B$140,'16 Year_History_Results'!CH235)</f>
        <v>0</v>
      </c>
      <c r="BN235" s="2">
        <f>INDEX('2010'!$B$44:$B$140,'16 Year_History_Results'!CI235)</f>
        <v>0</v>
      </c>
      <c r="BO235" s="2">
        <f>INDEX('2011'!$B$44:$B$140,'16 Year_History_Results'!CJ235)</f>
        <v>0</v>
      </c>
      <c r="BP235" s="2">
        <f>INDEX('2012'!$B$44:$B$140,'16 Year_History_Results'!CK235)</f>
        <v>0</v>
      </c>
      <c r="BQ235" s="2">
        <f>INDEX('2013'!$B$44:$B$140,'16 Year_History_Results'!CL235)</f>
        <v>0</v>
      </c>
      <c r="BR235" s="2">
        <f>INDEX('2014'!$B$52:$B$180,'16 Year_History_Results'!CM235)</f>
        <v>0</v>
      </c>
      <c r="BS235" s="147">
        <f>INDEX('2015'!$B$52:$B$308,'16 Year_History_Results'!CN235)</f>
        <v>0</v>
      </c>
      <c r="BT235" s="147">
        <f>INDEX('2016'!$B$52:$B$308,'16 Year_History_Results'!CO235)</f>
        <v>10</v>
      </c>
      <c r="BW235">
        <f t="shared" si="140"/>
        <v>57</v>
      </c>
      <c r="BX235" s="110"/>
      <c r="BY235" s="2"/>
      <c r="BZ235" s="146">
        <f>IF(ISNA(MATCH($BW235,'2001'!$A$44:$A$139,0)),97,MATCH($BW235,'2001'!$A$44:$A$139,0))</f>
        <v>97</v>
      </c>
      <c r="CA235" s="2">
        <f>IF(ISNA(MATCH($BW235,'2002'!$A$44:$A$139,0)),97,MATCH($BW235,'2002'!$A$44:$A$139,0))</f>
        <v>9</v>
      </c>
      <c r="CB235" s="2">
        <f>IF(ISNA(MATCH($BW235,'2003'!$A$44:$A$139,0)),97,MATCH($BW235,'2003'!$A$44:$A$139,0))</f>
        <v>97</v>
      </c>
      <c r="CC235" s="2">
        <f>IF(ISNA(MATCH($BW235,'2004'!$A$44:$A$139,0)),97,MATCH($BW235,'2004'!$A$44:$A$139,0))</f>
        <v>9</v>
      </c>
      <c r="CD235" s="2">
        <f>IF(ISNA(MATCH($BW235,'2005'!$A$44:$A$139,0)),97,MATCH($BW235,'2005'!$A$44:$A$139,0))</f>
        <v>97</v>
      </c>
      <c r="CE235" s="2">
        <f>IF(ISNA(MATCH($BW235,'2006'!$A$44:$A$139,0)),97,MATCH($BW235,'2006'!$A$44:$A$139,0))</f>
        <v>97</v>
      </c>
      <c r="CF235" s="2">
        <f>IF(ISNA(MATCH($BW235,'2007'!$A$44:$A$139,0)),97,MATCH($BW235,'2007'!$A$44:$A$139,0))</f>
        <v>97</v>
      </c>
      <c r="CG235" s="2">
        <f>IF(ISNA(MATCH($BW235,'2008'!$A$44:$A$139,0)),97,MATCH($BW235,'2008'!$A$44:$A$139,0))</f>
        <v>97</v>
      </c>
      <c r="CH235" s="2">
        <f>IF(ISNA(MATCH($BW235,'2009'!$A$44:$A$139,0)),97,MATCH($BW235,'2009'!$A$44:$A$139,0))</f>
        <v>97</v>
      </c>
      <c r="CI235" s="2">
        <f>IF(ISNA(MATCH($BW235,'2010'!$A$44:$A$139,0)),97,MATCH($BW235,'2010'!$A$44:$A$139,0))</f>
        <v>97</v>
      </c>
      <c r="CJ235" s="2">
        <f>IF(ISNA(MATCH($BW235,'2011'!$A$44:$A$139,0)),97,MATCH($BW235,'2011'!$A$44:$A$139,0))</f>
        <v>97</v>
      </c>
      <c r="CK235" s="2">
        <f>IF(ISNA(MATCH($BW235,'2012'!$A$44:$A$139,0)),97,MATCH($BW235,'2012'!$A$44:$A$139,0))</f>
        <v>97</v>
      </c>
      <c r="CL235" s="2">
        <f>IF(ISNA(MATCH($BW235,'2013'!$A$44:$A$139,0)),97,MATCH($BW235,'2013'!$A$44:$A$139,0))</f>
        <v>97</v>
      </c>
      <c r="CM235" s="2">
        <f>IF(ISNA(MATCH($BW235,'2014'!$A$52:$A$179,0)),129,MATCH($BW235,'2014'!$A$52:$A$179,0))</f>
        <v>129</v>
      </c>
      <c r="CN235" s="147">
        <f>IF(ISNA(MATCH($BW235,'2015'!$A$52:$A$307,0)),257,MATCH($BW235,'2015'!$A$52:$A$307,0))</f>
        <v>257</v>
      </c>
      <c r="CO235" s="147">
        <f>IF(ISNA(MATCH($BW235,'2016'!$A$52:$A$307,0)),257,MATCH($BW235,'2016'!$A$52:$A$307,0))</f>
        <v>10</v>
      </c>
      <c r="CQ235">
        <f t="shared" si="141"/>
        <v>57</v>
      </c>
      <c r="CR235" s="281"/>
      <c r="CS235" s="279"/>
      <c r="CT235" s="278">
        <f t="shared" si="142"/>
        <v>0</v>
      </c>
      <c r="CU235" s="279">
        <f t="shared" si="128"/>
        <v>2</v>
      </c>
      <c r="CV235" s="279">
        <f t="shared" si="129"/>
        <v>1.3331999999999999</v>
      </c>
      <c r="CW235" s="279">
        <f t="shared" si="130"/>
        <v>7.88871112</v>
      </c>
      <c r="CX235" s="279">
        <f t="shared" si="131"/>
        <v>5.2586148325919995</v>
      </c>
      <c r="CY235" s="279">
        <f t="shared" si="132"/>
        <v>3.5053926474058268</v>
      </c>
      <c r="CZ235" s="279">
        <f t="shared" si="133"/>
        <v>2.3366947387607242</v>
      </c>
      <c r="DA235" s="279">
        <f t="shared" si="134"/>
        <v>1.5576407128578986</v>
      </c>
      <c r="DB235" s="279">
        <f t="shared" si="135"/>
        <v>1.0383232991910751</v>
      </c>
      <c r="DC235" s="279">
        <f t="shared" si="143"/>
        <v>0.69214631124077064</v>
      </c>
      <c r="DD235" s="279">
        <f t="shared" si="144"/>
        <v>0.46138473107309769</v>
      </c>
      <c r="DE235" s="279">
        <f t="shared" si="145"/>
        <v>0.30755906173332692</v>
      </c>
      <c r="DF235" s="279">
        <f t="shared" si="146"/>
        <v>0.20501887055143572</v>
      </c>
      <c r="DG235" s="279">
        <f t="shared" si="147"/>
        <v>0.13666557910958704</v>
      </c>
      <c r="DH235" s="280">
        <f t="shared" si="164"/>
        <v>9.1101275034450716E-2</v>
      </c>
      <c r="DI235" s="280">
        <f t="shared" si="165"/>
        <v>10.060728109937966</v>
      </c>
      <c r="DJ235" s="154">
        <f t="shared" si="136"/>
        <v>513</v>
      </c>
      <c r="DK235" s="279">
        <f t="shared" si="148"/>
        <v>57</v>
      </c>
      <c r="DL235" s="97"/>
      <c r="DM235" s="154"/>
      <c r="DN235" s="267">
        <f t="shared" si="149"/>
        <v>0</v>
      </c>
      <c r="DO235" s="154">
        <f t="shared" si="150"/>
        <v>2</v>
      </c>
      <c r="DP235" s="154">
        <f t="shared" si="151"/>
        <v>2</v>
      </c>
      <c r="DQ235" s="154">
        <f t="shared" si="152"/>
        <v>9</v>
      </c>
      <c r="DR235" s="154">
        <f t="shared" si="153"/>
        <v>9</v>
      </c>
      <c r="DS235" s="154">
        <f t="shared" si="154"/>
        <v>9</v>
      </c>
      <c r="DT235" s="154">
        <f t="shared" si="155"/>
        <v>9</v>
      </c>
      <c r="DU235" s="154">
        <f t="shared" si="156"/>
        <v>9</v>
      </c>
      <c r="DV235" s="154">
        <f t="shared" si="157"/>
        <v>9</v>
      </c>
      <c r="DW235" s="154">
        <f t="shared" si="158"/>
        <v>9</v>
      </c>
      <c r="DX235" s="154">
        <f t="shared" si="159"/>
        <v>9</v>
      </c>
      <c r="DY235" s="154">
        <f t="shared" si="160"/>
        <v>9</v>
      </c>
      <c r="DZ235" s="154">
        <f t="shared" si="161"/>
        <v>9</v>
      </c>
      <c r="EA235" s="154">
        <f t="shared" si="162"/>
        <v>9</v>
      </c>
      <c r="EB235" s="264">
        <f t="shared" si="166"/>
        <v>9</v>
      </c>
      <c r="EC235" s="264">
        <f t="shared" si="167"/>
        <v>19</v>
      </c>
      <c r="ED235" s="154">
        <f t="shared" si="137"/>
        <v>446</v>
      </c>
    </row>
    <row r="236" spans="2:134" ht="13" thickBot="1" x14ac:dyDescent="0.3">
      <c r="B236" s="142">
        <v>111</v>
      </c>
      <c r="C236" s="50">
        <f t="shared" si="126"/>
        <v>9</v>
      </c>
      <c r="D236" s="50">
        <f t="shared" si="138"/>
        <v>0</v>
      </c>
      <c r="E236" s="97"/>
      <c r="F236" s="2">
        <f t="shared" si="163"/>
        <v>231</v>
      </c>
      <c r="G236" s="207">
        <v>333</v>
      </c>
      <c r="H236" s="98">
        <f>15- COUNTIF(L236:AC236,"#N/A")</f>
        <v>0</v>
      </c>
      <c r="I236" s="131">
        <f>SUM(AH236:AY236)+SUM(BE236:BT236)</f>
        <v>10</v>
      </c>
      <c r="J236" s="398">
        <f>DI236</f>
        <v>10</v>
      </c>
      <c r="K236" s="456" t="str">
        <f>IF(ISNUMBER(MATCH(G236,'[4]OPR data'!$A$3:$A$2900,0)),"Y","N")</f>
        <v>Y</v>
      </c>
      <c r="L236" s="110"/>
      <c r="M236" s="233"/>
      <c r="N236" s="469" t="e">
        <f>(INDEX(Finish_table!R$4:R$83,MATCH('16 Year_History_Results'!$G236,Finish_table!S$4:S$83,0),1))</f>
        <v>#N/A</v>
      </c>
      <c r="O236" s="233" t="e">
        <f>(INDEX(Finish_table!Z$4:Z$99,MATCH('16 Year_History_Results'!$G236,Finish_table!AA$4:AA$99,0),1))</f>
        <v>#N/A</v>
      </c>
      <c r="P236" s="233" t="e">
        <f>(INDEX(Finish_table!AI$4:AI$99,MATCH('16 Year_History_Results'!$G236,Finish_table!AJ$4:AJ$99,0),1))</f>
        <v>#N/A</v>
      </c>
      <c r="Q236" s="233" t="e">
        <f>(INDEX(Finish_table!AR$4:AR$99,MATCH('16 Year_History_Results'!$G236,Finish_table!AS$4:AS$99,0),1))</f>
        <v>#N/A</v>
      </c>
      <c r="R236" s="233" t="e">
        <f>(INDEX(Finish_table!BA$4:BA$99,MATCH('16 Year_History_Results'!$G236,Finish_table!BB$4:BB$99,0),1))</f>
        <v>#N/A</v>
      </c>
      <c r="S236" s="233" t="e">
        <f>(INDEX(Finish_table!BJ$4:BJ$99,MATCH('16 Year_History_Results'!$G236,Finish_table!BK$4:BK$99,0),1))</f>
        <v>#N/A</v>
      </c>
      <c r="T236" s="233" t="e">
        <f>(INDEX(Finish_table!BS$4:BS$99,MATCH('16 Year_History_Results'!$G236,Finish_table!BT$4:BT$99,0),1))</f>
        <v>#N/A</v>
      </c>
      <c r="U236" s="233" t="e">
        <f>(INDEX(Finish_table!CB$4:CB$99,MATCH('16 Year_History_Results'!$G236,Finish_table!CC$4:CC$99,0),1))</f>
        <v>#N/A</v>
      </c>
      <c r="V236" s="233" t="e">
        <f>(INDEX(Finish_table!CK$4:CK$99,MATCH('16 Year_History_Results'!$G236,Finish_table!CL$4:CL$99,0),1))</f>
        <v>#N/A</v>
      </c>
      <c r="W236" s="233" t="e">
        <f>(INDEX(Finish_table!CT$4:CT$99,MATCH('16 Year_History_Results'!$G236,Finish_table!CU$4:CU$99,0),1))</f>
        <v>#N/A</v>
      </c>
      <c r="X236" s="233" t="e">
        <f>(INDEX(Finish_table!DC$4:DC$99,MATCH('16 Year_History_Results'!$G236,Finish_table!DD$4:DD$99,0),1))</f>
        <v>#N/A</v>
      </c>
      <c r="Y236" s="233" t="e">
        <f>(INDEX(Finish_table!DL$4:DL$99,MATCH('16 Year_History_Results'!$G236,Finish_table!DM$4:DM$99,0),1))</f>
        <v>#N/A</v>
      </c>
      <c r="Z236" s="233" t="e">
        <f>(INDEX(Finish_table!DU$4:DU$99,MATCH('16 Year_History_Results'!$G236,Finish_table!DV$4:DV$99,0),1))</f>
        <v>#N/A</v>
      </c>
      <c r="AA236" s="233" t="e">
        <f>(INDEX(Finish_table!ED$4:ED$140,MATCH('16 Year_History_Results'!$G236,Finish_table!EE$4:EE$140,0),1))</f>
        <v>#N/A</v>
      </c>
      <c r="AB236" s="233" t="e">
        <f>(INDEX(Finish_table!EM$4:EM$224,MATCH('16 Year_History_Results'!$G236,Finish_table!EN$4:EN$224,0),1))</f>
        <v>#N/A</v>
      </c>
      <c r="AC236" s="253" t="str">
        <f>(INDEX(Finish_table!EW$4:EW$224,MATCH('16 Year_History_Results'!$G236,Finish_table!EX$4:EX$224,0),1))</f>
        <v>QF</v>
      </c>
      <c r="AD236" s="2"/>
      <c r="AE236" s="97"/>
      <c r="AG236">
        <f t="shared" si="127"/>
        <v>333</v>
      </c>
      <c r="AH236" s="110"/>
      <c r="AI236" s="2"/>
      <c r="AJ236" s="146">
        <f>INDEX('2001'!$C$44:$C$140,'16 Year_History_Results'!BZ236)</f>
        <v>0</v>
      </c>
      <c r="AK236" s="2">
        <f>INDEX('2002'!$C$44:$C$140,'16 Year_History_Results'!CA236)</f>
        <v>0</v>
      </c>
      <c r="AL236" s="2">
        <f>INDEX('2003'!$C$44:$C$140,'16 Year_History_Results'!CB236)</f>
        <v>0</v>
      </c>
      <c r="AM236" s="2">
        <f>INDEX('2004'!$C$44:$C$140,'16 Year_History_Results'!CC236)</f>
        <v>0</v>
      </c>
      <c r="AN236" s="2">
        <f>INDEX('2005'!$C$44:$C$140,'16 Year_History_Results'!CD236)</f>
        <v>0</v>
      </c>
      <c r="AO236" s="2">
        <f>INDEX('2006'!$C$44:$C$140,'16 Year_History_Results'!CE236)</f>
        <v>0</v>
      </c>
      <c r="AP236" s="2">
        <f>INDEX('2007'!$C$44:$C$140,'16 Year_History_Results'!CF236)</f>
        <v>0</v>
      </c>
      <c r="AQ236" s="2">
        <f>INDEX('2008'!$C$44:$C$140,'16 Year_History_Results'!CG236)</f>
        <v>0</v>
      </c>
      <c r="AR236" s="2">
        <f>INDEX('2009'!$C$44:$C$140,'16 Year_History_Results'!CH236)</f>
        <v>0</v>
      </c>
      <c r="AS236" s="2">
        <f>INDEX('2010'!$C$44:$C$140,'16 Year_History_Results'!CI236)</f>
        <v>0</v>
      </c>
      <c r="AT236" s="2">
        <f>INDEX('2011'!$C$44:$C$140,'16 Year_History_Results'!CJ236)</f>
        <v>0</v>
      </c>
      <c r="AU236" s="2">
        <f>INDEX('2012'!$C$44:$C$140,'16 Year_History_Results'!CK236)</f>
        <v>0</v>
      </c>
      <c r="AV236" s="2">
        <f>INDEX('2013'!$C$44:$C$140,'16 Year_History_Results'!CL236)</f>
        <v>0</v>
      </c>
      <c r="AW236" s="2">
        <f>INDEX('2014'!$C$52:$C$180,'16 Year_History_Results'!CM236)</f>
        <v>0</v>
      </c>
      <c r="AX236" s="2">
        <f>INDEX('2015'!$E$52:$E$308,'16 Year_History_Results'!CN236)</f>
        <v>0</v>
      </c>
      <c r="AY236" s="147">
        <f>INDEX('2016'!$E$52:$E$308,'16 Year_History_Results'!CO236)</f>
        <v>0</v>
      </c>
      <c r="AZ236" s="2"/>
      <c r="BA236" s="2"/>
      <c r="BB236">
        <f t="shared" si="139"/>
        <v>333</v>
      </c>
      <c r="BC236" s="110"/>
      <c r="BD236" s="2"/>
      <c r="BE236" s="146">
        <f>INDEX('2001'!$B$44:$B$140,'16 Year_History_Results'!BZ236)</f>
        <v>0</v>
      </c>
      <c r="BF236" s="2">
        <f>INDEX('2002'!$B$44:$B$140,'16 Year_History_Results'!CA236)</f>
        <v>0</v>
      </c>
      <c r="BG236" s="2">
        <f>INDEX('2003'!$B$44:$B$140,'16 Year_History_Results'!CB236)</f>
        <v>0</v>
      </c>
      <c r="BH236" s="2">
        <f>INDEX('2004'!$B$44:$B$140,'16 Year_History_Results'!CC236)</f>
        <v>0</v>
      </c>
      <c r="BI236" s="2">
        <f>INDEX('2005'!$B$44:$B$140,'16 Year_History_Results'!CD236)</f>
        <v>0</v>
      </c>
      <c r="BJ236" s="2">
        <f>INDEX('2006'!$B$44:$B$140,'16 Year_History_Results'!CE236)</f>
        <v>0</v>
      </c>
      <c r="BK236" s="2">
        <f>INDEX('2007'!$B$44:$B$140,'16 Year_History_Results'!CF236)</f>
        <v>0</v>
      </c>
      <c r="BL236" s="2">
        <f>INDEX('2008'!$B$44:$B$140,'16 Year_History_Results'!CG236)</f>
        <v>0</v>
      </c>
      <c r="BM236" s="2">
        <f>INDEX('2009'!$B$44:$B$140,'16 Year_History_Results'!CH236)</f>
        <v>0</v>
      </c>
      <c r="BN236" s="2">
        <f>INDEX('2010'!$B$44:$B$140,'16 Year_History_Results'!CI236)</f>
        <v>0</v>
      </c>
      <c r="BO236" s="2">
        <f>INDEX('2011'!$B$44:$B$140,'16 Year_History_Results'!CJ236)</f>
        <v>0</v>
      </c>
      <c r="BP236" s="2">
        <f>INDEX('2012'!$B$44:$B$140,'16 Year_History_Results'!CK236)</f>
        <v>0</v>
      </c>
      <c r="BQ236" s="2">
        <f>INDEX('2013'!$B$44:$B$140,'16 Year_History_Results'!CL236)</f>
        <v>0</v>
      </c>
      <c r="BR236" s="2">
        <f>INDEX('2014'!$B$52:$B$180,'16 Year_History_Results'!CM236)</f>
        <v>0</v>
      </c>
      <c r="BS236" s="147">
        <f>INDEX('2015'!$B$52:$B$308,'16 Year_History_Results'!CN236)</f>
        <v>0</v>
      </c>
      <c r="BT236" s="147">
        <f>INDEX('2016'!$B$52:$B$308,'16 Year_History_Results'!CO236)</f>
        <v>10</v>
      </c>
      <c r="BW236">
        <f t="shared" si="140"/>
        <v>333</v>
      </c>
      <c r="BX236" s="110"/>
      <c r="BY236" s="2"/>
      <c r="BZ236" s="146">
        <f>IF(ISNA(MATCH($BW236,'2001'!$A$44:$A$139,0)),97,MATCH($BW236,'2001'!$A$44:$A$139,0))</f>
        <v>97</v>
      </c>
      <c r="CA236" s="2">
        <f>IF(ISNA(MATCH($BW236,'2002'!$A$44:$A$139,0)),97,MATCH($BW236,'2002'!$A$44:$A$139,0))</f>
        <v>97</v>
      </c>
      <c r="CB236" s="2">
        <f>IF(ISNA(MATCH($BW236,'2003'!$A$44:$A$139,0)),97,MATCH($BW236,'2003'!$A$44:$A$139,0))</f>
        <v>97</v>
      </c>
      <c r="CC236" s="2">
        <f>IF(ISNA(MATCH($BW236,'2004'!$A$44:$A$139,0)),97,MATCH($BW236,'2004'!$A$44:$A$139,0))</f>
        <v>97</v>
      </c>
      <c r="CD236" s="2">
        <f>IF(ISNA(MATCH($BW236,'2005'!$A$44:$A$139,0)),97,MATCH($BW236,'2005'!$A$44:$A$139,0))</f>
        <v>97</v>
      </c>
      <c r="CE236" s="2">
        <f>IF(ISNA(MATCH($BW236,'2006'!$A$44:$A$139,0)),97,MATCH($BW236,'2006'!$A$44:$A$139,0))</f>
        <v>97</v>
      </c>
      <c r="CF236" s="2">
        <f>IF(ISNA(MATCH($BW236,'2007'!$A$44:$A$139,0)),97,MATCH($BW236,'2007'!$A$44:$A$139,0))</f>
        <v>97</v>
      </c>
      <c r="CG236" s="2">
        <f>IF(ISNA(MATCH($BW236,'2008'!$A$44:$A$139,0)),97,MATCH($BW236,'2008'!$A$44:$A$139,0))</f>
        <v>97</v>
      </c>
      <c r="CH236" s="2">
        <f>IF(ISNA(MATCH($BW236,'2009'!$A$44:$A$139,0)),97,MATCH($BW236,'2009'!$A$44:$A$139,0))</f>
        <v>97</v>
      </c>
      <c r="CI236" s="2">
        <f>IF(ISNA(MATCH($BW236,'2010'!$A$44:$A$139,0)),97,MATCH($BW236,'2010'!$A$44:$A$139,0))</f>
        <v>97</v>
      </c>
      <c r="CJ236" s="2">
        <f>IF(ISNA(MATCH($BW236,'2011'!$A$44:$A$139,0)),97,MATCH($BW236,'2011'!$A$44:$A$139,0))</f>
        <v>97</v>
      </c>
      <c r="CK236" s="2">
        <f>IF(ISNA(MATCH($BW236,'2012'!$A$44:$A$139,0)),97,MATCH($BW236,'2012'!$A$44:$A$139,0))</f>
        <v>97</v>
      </c>
      <c r="CL236" s="2">
        <f>IF(ISNA(MATCH($BW236,'2013'!$A$44:$A$139,0)),97,MATCH($BW236,'2013'!$A$44:$A$139,0))</f>
        <v>97</v>
      </c>
      <c r="CM236" s="2">
        <f>IF(ISNA(MATCH($BW236,'2014'!$A$52:$A$179,0)),129,MATCH($BW236,'2014'!$A$52:$A$179,0))</f>
        <v>129</v>
      </c>
      <c r="CN236" s="147">
        <f>IF(ISNA(MATCH($BW236,'2015'!$A$52:$A$307,0)),257,MATCH($BW236,'2015'!$A$52:$A$307,0))</f>
        <v>257</v>
      </c>
      <c r="CO236" s="147">
        <f>IF(ISNA(MATCH($BW236,'2016'!$A$52:$A$307,0)),257,MATCH($BW236,'2016'!$A$52:$A$307,0))</f>
        <v>51</v>
      </c>
      <c r="CQ236">
        <f t="shared" si="141"/>
        <v>333</v>
      </c>
      <c r="CR236" s="281"/>
      <c r="CS236" s="279"/>
      <c r="CT236" s="278">
        <f t="shared" si="142"/>
        <v>0</v>
      </c>
      <c r="CU236" s="279">
        <f t="shared" si="128"/>
        <v>0</v>
      </c>
      <c r="CV236" s="279">
        <f t="shared" si="129"/>
        <v>0</v>
      </c>
      <c r="CW236" s="279">
        <f t="shared" si="130"/>
        <v>0</v>
      </c>
      <c r="CX236" s="279">
        <f t="shared" si="131"/>
        <v>0</v>
      </c>
      <c r="CY236" s="279">
        <f t="shared" si="132"/>
        <v>0</v>
      </c>
      <c r="CZ236" s="279">
        <f t="shared" si="133"/>
        <v>0</v>
      </c>
      <c r="DA236" s="279">
        <f t="shared" si="134"/>
        <v>0</v>
      </c>
      <c r="DB236" s="279">
        <f t="shared" si="135"/>
        <v>0</v>
      </c>
      <c r="DC236" s="279">
        <f t="shared" si="143"/>
        <v>0</v>
      </c>
      <c r="DD236" s="279">
        <f t="shared" si="144"/>
        <v>0</v>
      </c>
      <c r="DE236" s="279">
        <f t="shared" si="145"/>
        <v>0</v>
      </c>
      <c r="DF236" s="279">
        <f t="shared" si="146"/>
        <v>0</v>
      </c>
      <c r="DG236" s="279">
        <f t="shared" si="147"/>
        <v>0</v>
      </c>
      <c r="DH236" s="280">
        <f t="shared" si="164"/>
        <v>0</v>
      </c>
      <c r="DI236" s="280">
        <f t="shared" si="165"/>
        <v>10</v>
      </c>
      <c r="DJ236" s="154">
        <f t="shared" si="136"/>
        <v>515</v>
      </c>
      <c r="DK236" s="279">
        <f t="shared" si="148"/>
        <v>333</v>
      </c>
      <c r="DL236" s="97"/>
      <c r="DM236" s="154"/>
      <c r="DN236" s="267">
        <f t="shared" si="149"/>
        <v>0</v>
      </c>
      <c r="DO236" s="154">
        <f t="shared" si="150"/>
        <v>0</v>
      </c>
      <c r="DP236" s="154">
        <f t="shared" si="151"/>
        <v>0</v>
      </c>
      <c r="DQ236" s="154">
        <f t="shared" si="152"/>
        <v>0</v>
      </c>
      <c r="DR236" s="154">
        <f t="shared" si="153"/>
        <v>0</v>
      </c>
      <c r="DS236" s="154">
        <f t="shared" si="154"/>
        <v>0</v>
      </c>
      <c r="DT236" s="154">
        <f t="shared" si="155"/>
        <v>0</v>
      </c>
      <c r="DU236" s="154">
        <f t="shared" si="156"/>
        <v>0</v>
      </c>
      <c r="DV236" s="154">
        <f t="shared" si="157"/>
        <v>0</v>
      </c>
      <c r="DW236" s="154">
        <f t="shared" si="158"/>
        <v>0</v>
      </c>
      <c r="DX236" s="154">
        <f t="shared" si="159"/>
        <v>0</v>
      </c>
      <c r="DY236" s="154">
        <f t="shared" si="160"/>
        <v>0</v>
      </c>
      <c r="DZ236" s="154">
        <f t="shared" si="161"/>
        <v>0</v>
      </c>
      <c r="EA236" s="154">
        <f t="shared" si="162"/>
        <v>0</v>
      </c>
      <c r="EB236" s="264">
        <f t="shared" si="166"/>
        <v>0</v>
      </c>
      <c r="EC236" s="264">
        <f t="shared" si="167"/>
        <v>10</v>
      </c>
      <c r="ED236" s="154">
        <f t="shared" si="137"/>
        <v>515</v>
      </c>
    </row>
    <row r="237" spans="2:134" ht="13" thickBot="1" x14ac:dyDescent="0.3">
      <c r="B237" s="131">
        <v>111</v>
      </c>
      <c r="C237" s="50">
        <f t="shared" si="126"/>
        <v>10</v>
      </c>
      <c r="D237" s="50">
        <f t="shared" si="138"/>
        <v>0</v>
      </c>
      <c r="E237" s="97"/>
      <c r="F237" s="2">
        <f t="shared" si="163"/>
        <v>232</v>
      </c>
      <c r="G237" s="494">
        <v>360</v>
      </c>
      <c r="H237" s="98">
        <f>15- COUNTIF(L237:AC237,"#N/A")</f>
        <v>0</v>
      </c>
      <c r="I237" s="131">
        <f>SUM(AH237:AY237)+SUM(BE237:BT237)</f>
        <v>10</v>
      </c>
      <c r="J237" s="398">
        <f>DI237</f>
        <v>10</v>
      </c>
      <c r="K237" s="456" t="str">
        <f>IF(ISNUMBER(MATCH(G237,'[4]OPR data'!$A$3:$A$2900,0)),"Y","N")</f>
        <v>Y</v>
      </c>
      <c r="L237" s="110"/>
      <c r="M237" s="233"/>
      <c r="N237" s="469" t="e">
        <f>(INDEX(Finish_table!R$4:R$83,MATCH('16 Year_History_Results'!$G237,Finish_table!S$4:S$83,0),1))</f>
        <v>#N/A</v>
      </c>
      <c r="O237" s="233" t="e">
        <f>(INDEX(Finish_table!Z$4:Z$99,MATCH('16 Year_History_Results'!$G237,Finish_table!AA$4:AA$99,0),1))</f>
        <v>#N/A</v>
      </c>
      <c r="P237" s="233" t="e">
        <f>(INDEX(Finish_table!AI$4:AI$99,MATCH('16 Year_History_Results'!$G237,Finish_table!AJ$4:AJ$99,0),1))</f>
        <v>#N/A</v>
      </c>
      <c r="Q237" s="233" t="e">
        <f>(INDEX(Finish_table!AR$4:AR$99,MATCH('16 Year_History_Results'!$G237,Finish_table!AS$4:AS$99,0),1))</f>
        <v>#N/A</v>
      </c>
      <c r="R237" s="233" t="e">
        <f>(INDEX(Finish_table!BA$4:BA$99,MATCH('16 Year_History_Results'!$G237,Finish_table!BB$4:BB$99,0),1))</f>
        <v>#N/A</v>
      </c>
      <c r="S237" s="233" t="e">
        <f>(INDEX(Finish_table!BJ$4:BJ$99,MATCH('16 Year_History_Results'!$G237,Finish_table!BK$4:BK$99,0),1))</f>
        <v>#N/A</v>
      </c>
      <c r="T237" s="233" t="e">
        <f>(INDEX(Finish_table!BS$4:BS$99,MATCH('16 Year_History_Results'!$G237,Finish_table!BT$4:BT$99,0),1))</f>
        <v>#N/A</v>
      </c>
      <c r="U237" s="233" t="e">
        <f>(INDEX(Finish_table!CB$4:CB$99,MATCH('16 Year_History_Results'!$G237,Finish_table!CC$4:CC$99,0),1))</f>
        <v>#N/A</v>
      </c>
      <c r="V237" s="233" t="e">
        <f>(INDEX(Finish_table!CK$4:CK$99,MATCH('16 Year_History_Results'!$G237,Finish_table!CL$4:CL$99,0),1))</f>
        <v>#N/A</v>
      </c>
      <c r="W237" s="233" t="e">
        <f>(INDEX(Finish_table!CT$4:CT$99,MATCH('16 Year_History_Results'!$G237,Finish_table!CU$4:CU$99,0),1))</f>
        <v>#N/A</v>
      </c>
      <c r="X237" s="233" t="e">
        <f>(INDEX(Finish_table!DC$4:DC$99,MATCH('16 Year_History_Results'!$G237,Finish_table!DD$4:DD$99,0),1))</f>
        <v>#N/A</v>
      </c>
      <c r="Y237" s="233" t="e">
        <f>(INDEX(Finish_table!DL$4:DL$99,MATCH('16 Year_History_Results'!$G237,Finish_table!DM$4:DM$99,0),1))</f>
        <v>#N/A</v>
      </c>
      <c r="Z237" s="233" t="e">
        <f>(INDEX(Finish_table!DU$4:DU$99,MATCH('16 Year_History_Results'!$G237,Finish_table!DV$4:DV$99,0),1))</f>
        <v>#N/A</v>
      </c>
      <c r="AA237" s="233" t="e">
        <f>(INDEX(Finish_table!ED$4:ED$140,MATCH('16 Year_History_Results'!$G237,Finish_table!EE$4:EE$140,0),1))</f>
        <v>#N/A</v>
      </c>
      <c r="AB237" s="233" t="e">
        <f>(INDEX(Finish_table!EM$4:EM$224,MATCH('16 Year_History_Results'!$G237,Finish_table!EN$4:EN$224,0),1))</f>
        <v>#N/A</v>
      </c>
      <c r="AC237" s="253" t="str">
        <f>(INDEX(Finish_table!EW$4:EW$224,MATCH('16 Year_History_Results'!$G237,Finish_table!EX$4:EX$224,0),1))</f>
        <v>QF</v>
      </c>
      <c r="AD237" s="2"/>
      <c r="AE237" s="97"/>
      <c r="AG237">
        <f t="shared" si="127"/>
        <v>360</v>
      </c>
      <c r="AH237" s="110"/>
      <c r="AI237" s="2"/>
      <c r="AJ237" s="146">
        <f>INDEX('2001'!$C$44:$C$140,'16 Year_History_Results'!BZ237)</f>
        <v>0</v>
      </c>
      <c r="AK237" s="2">
        <f>INDEX('2002'!$C$44:$C$140,'16 Year_History_Results'!CA237)</f>
        <v>0</v>
      </c>
      <c r="AL237" s="2">
        <f>INDEX('2003'!$C$44:$C$140,'16 Year_History_Results'!CB237)</f>
        <v>0</v>
      </c>
      <c r="AM237" s="2">
        <f>INDEX('2004'!$C$44:$C$140,'16 Year_History_Results'!CC237)</f>
        <v>0</v>
      </c>
      <c r="AN237" s="2">
        <f>INDEX('2005'!$C$44:$C$140,'16 Year_History_Results'!CD237)</f>
        <v>0</v>
      </c>
      <c r="AO237" s="2">
        <f>INDEX('2006'!$C$44:$C$140,'16 Year_History_Results'!CE237)</f>
        <v>0</v>
      </c>
      <c r="AP237" s="2">
        <f>INDEX('2007'!$C$44:$C$140,'16 Year_History_Results'!CF237)</f>
        <v>0</v>
      </c>
      <c r="AQ237" s="2">
        <f>INDEX('2008'!$C$44:$C$140,'16 Year_History_Results'!CG237)</f>
        <v>0</v>
      </c>
      <c r="AR237" s="2">
        <f>INDEX('2009'!$C$44:$C$140,'16 Year_History_Results'!CH237)</f>
        <v>0</v>
      </c>
      <c r="AS237" s="2">
        <f>INDEX('2010'!$C$44:$C$140,'16 Year_History_Results'!CI237)</f>
        <v>0</v>
      </c>
      <c r="AT237" s="2">
        <f>INDEX('2011'!$C$44:$C$140,'16 Year_History_Results'!CJ237)</f>
        <v>0</v>
      </c>
      <c r="AU237" s="2">
        <f>INDEX('2012'!$C$44:$C$140,'16 Year_History_Results'!CK237)</f>
        <v>0</v>
      </c>
      <c r="AV237" s="2">
        <f>INDEX('2013'!$C$44:$C$140,'16 Year_History_Results'!CL237)</f>
        <v>0</v>
      </c>
      <c r="AW237" s="2">
        <f>INDEX('2014'!$C$52:$C$180,'16 Year_History_Results'!CM237)</f>
        <v>0</v>
      </c>
      <c r="AX237" s="2">
        <f>INDEX('2015'!$E$52:$E$308,'16 Year_History_Results'!CN237)</f>
        <v>0</v>
      </c>
      <c r="AY237" s="147">
        <f>INDEX('2016'!$E$52:$E$308,'16 Year_History_Results'!CO237)</f>
        <v>0</v>
      </c>
      <c r="AZ237" s="2"/>
      <c r="BA237" s="2"/>
      <c r="BB237">
        <f t="shared" si="139"/>
        <v>360</v>
      </c>
      <c r="BC237" s="110"/>
      <c r="BD237" s="2"/>
      <c r="BE237" s="146">
        <f>INDEX('2001'!$B$44:$B$140,'16 Year_History_Results'!BZ237)</f>
        <v>0</v>
      </c>
      <c r="BF237" s="2">
        <f>INDEX('2002'!$B$44:$B$140,'16 Year_History_Results'!CA237)</f>
        <v>0</v>
      </c>
      <c r="BG237" s="2">
        <f>INDEX('2003'!$B$44:$B$140,'16 Year_History_Results'!CB237)</f>
        <v>0</v>
      </c>
      <c r="BH237" s="2">
        <f>INDEX('2004'!$B$44:$B$140,'16 Year_History_Results'!CC237)</f>
        <v>0</v>
      </c>
      <c r="BI237" s="2">
        <f>INDEX('2005'!$B$44:$B$140,'16 Year_History_Results'!CD237)</f>
        <v>0</v>
      </c>
      <c r="BJ237" s="2">
        <f>INDEX('2006'!$B$44:$B$140,'16 Year_History_Results'!CE237)</f>
        <v>0</v>
      </c>
      <c r="BK237" s="2">
        <f>INDEX('2007'!$B$44:$B$140,'16 Year_History_Results'!CF237)</f>
        <v>0</v>
      </c>
      <c r="BL237" s="2">
        <f>INDEX('2008'!$B$44:$B$140,'16 Year_History_Results'!CG237)</f>
        <v>0</v>
      </c>
      <c r="BM237" s="2">
        <f>INDEX('2009'!$B$44:$B$140,'16 Year_History_Results'!CH237)</f>
        <v>0</v>
      </c>
      <c r="BN237" s="2">
        <f>INDEX('2010'!$B$44:$B$140,'16 Year_History_Results'!CI237)</f>
        <v>0</v>
      </c>
      <c r="BO237" s="2">
        <f>INDEX('2011'!$B$44:$B$140,'16 Year_History_Results'!CJ237)</f>
        <v>0</v>
      </c>
      <c r="BP237" s="2">
        <f>INDEX('2012'!$B$44:$B$140,'16 Year_History_Results'!CK237)</f>
        <v>0</v>
      </c>
      <c r="BQ237" s="2">
        <f>INDEX('2013'!$B$44:$B$140,'16 Year_History_Results'!CL237)</f>
        <v>0</v>
      </c>
      <c r="BR237" s="2">
        <f>INDEX('2014'!$B$52:$B$180,'16 Year_History_Results'!CM237)</f>
        <v>0</v>
      </c>
      <c r="BS237" s="147">
        <f>INDEX('2015'!$B$52:$B$308,'16 Year_History_Results'!CN237)</f>
        <v>0</v>
      </c>
      <c r="BT237" s="147">
        <f>INDEX('2016'!$B$52:$B$308,'16 Year_History_Results'!CO237)</f>
        <v>10</v>
      </c>
      <c r="BW237">
        <f t="shared" si="140"/>
        <v>360</v>
      </c>
      <c r="BX237" s="110"/>
      <c r="BY237" s="2"/>
      <c r="BZ237" s="146">
        <f>IF(ISNA(MATCH($BW237,'2001'!$A$44:$A$139,0)),97,MATCH($BW237,'2001'!$A$44:$A$139,0))</f>
        <v>97</v>
      </c>
      <c r="CA237" s="2">
        <f>IF(ISNA(MATCH($BW237,'2002'!$A$44:$A$139,0)),97,MATCH($BW237,'2002'!$A$44:$A$139,0))</f>
        <v>97</v>
      </c>
      <c r="CB237" s="2">
        <f>IF(ISNA(MATCH($BW237,'2003'!$A$44:$A$139,0)),97,MATCH($BW237,'2003'!$A$44:$A$139,0))</f>
        <v>97</v>
      </c>
      <c r="CC237" s="2">
        <f>IF(ISNA(MATCH($BW237,'2004'!$A$44:$A$139,0)),97,MATCH($BW237,'2004'!$A$44:$A$139,0))</f>
        <v>97</v>
      </c>
      <c r="CD237" s="2">
        <f>IF(ISNA(MATCH($BW237,'2005'!$A$44:$A$139,0)),97,MATCH($BW237,'2005'!$A$44:$A$139,0))</f>
        <v>97</v>
      </c>
      <c r="CE237" s="2">
        <f>IF(ISNA(MATCH($BW237,'2006'!$A$44:$A$139,0)),97,MATCH($BW237,'2006'!$A$44:$A$139,0))</f>
        <v>97</v>
      </c>
      <c r="CF237" s="2">
        <f>IF(ISNA(MATCH($BW237,'2007'!$A$44:$A$139,0)),97,MATCH($BW237,'2007'!$A$44:$A$139,0))</f>
        <v>97</v>
      </c>
      <c r="CG237" s="2">
        <f>IF(ISNA(MATCH($BW237,'2008'!$A$44:$A$139,0)),97,MATCH($BW237,'2008'!$A$44:$A$139,0))</f>
        <v>97</v>
      </c>
      <c r="CH237" s="2">
        <f>IF(ISNA(MATCH($BW237,'2009'!$A$44:$A$139,0)),97,MATCH($BW237,'2009'!$A$44:$A$139,0))</f>
        <v>97</v>
      </c>
      <c r="CI237" s="2">
        <f>IF(ISNA(MATCH($BW237,'2010'!$A$44:$A$139,0)),97,MATCH($BW237,'2010'!$A$44:$A$139,0))</f>
        <v>97</v>
      </c>
      <c r="CJ237" s="2">
        <f>IF(ISNA(MATCH($BW237,'2011'!$A$44:$A$139,0)),97,MATCH($BW237,'2011'!$A$44:$A$139,0))</f>
        <v>97</v>
      </c>
      <c r="CK237" s="2">
        <f>IF(ISNA(MATCH($BW237,'2012'!$A$44:$A$139,0)),97,MATCH($BW237,'2012'!$A$44:$A$139,0))</f>
        <v>97</v>
      </c>
      <c r="CL237" s="2">
        <f>IF(ISNA(MATCH($BW237,'2013'!$A$44:$A$139,0)),97,MATCH($BW237,'2013'!$A$44:$A$139,0))</f>
        <v>97</v>
      </c>
      <c r="CM237" s="2">
        <f>IF(ISNA(MATCH($BW237,'2014'!$A$52:$A$179,0)),129,MATCH($BW237,'2014'!$A$52:$A$179,0))</f>
        <v>129</v>
      </c>
      <c r="CN237" s="147">
        <f>IF(ISNA(MATCH($BW237,'2015'!$A$52:$A$307,0)),257,MATCH($BW237,'2015'!$A$52:$A$307,0))</f>
        <v>52</v>
      </c>
      <c r="CO237" s="147">
        <f>IF(ISNA(MATCH($BW237,'2016'!$A$52:$A$307,0)),257,MATCH($BW237,'2016'!$A$52:$A$307,0))</f>
        <v>55</v>
      </c>
      <c r="CQ237">
        <f t="shared" si="141"/>
        <v>360</v>
      </c>
      <c r="CR237" s="281"/>
      <c r="CS237" s="279"/>
      <c r="CT237" s="278">
        <f t="shared" si="142"/>
        <v>0</v>
      </c>
      <c r="CU237" s="279">
        <f t="shared" si="128"/>
        <v>0</v>
      </c>
      <c r="CV237" s="279">
        <f t="shared" si="129"/>
        <v>0</v>
      </c>
      <c r="CW237" s="279">
        <f t="shared" si="130"/>
        <v>0</v>
      </c>
      <c r="CX237" s="279">
        <f t="shared" si="131"/>
        <v>0</v>
      </c>
      <c r="CY237" s="279">
        <f t="shared" si="132"/>
        <v>0</v>
      </c>
      <c r="CZ237" s="279">
        <f t="shared" si="133"/>
        <v>0</v>
      </c>
      <c r="DA237" s="279">
        <f t="shared" si="134"/>
        <v>0</v>
      </c>
      <c r="DB237" s="279">
        <f t="shared" si="135"/>
        <v>0</v>
      </c>
      <c r="DC237" s="279">
        <f t="shared" si="143"/>
        <v>0</v>
      </c>
      <c r="DD237" s="279">
        <f t="shared" si="144"/>
        <v>0</v>
      </c>
      <c r="DE237" s="279">
        <f t="shared" si="145"/>
        <v>0</v>
      </c>
      <c r="DF237" s="279">
        <f t="shared" si="146"/>
        <v>0</v>
      </c>
      <c r="DG237" s="279">
        <f t="shared" si="147"/>
        <v>0</v>
      </c>
      <c r="DH237" s="280">
        <f t="shared" si="164"/>
        <v>0</v>
      </c>
      <c r="DI237" s="280">
        <f t="shared" si="165"/>
        <v>10</v>
      </c>
      <c r="DJ237" s="154">
        <f t="shared" si="136"/>
        <v>515</v>
      </c>
      <c r="DK237" s="279">
        <f t="shared" si="148"/>
        <v>360</v>
      </c>
      <c r="DL237" s="97"/>
      <c r="DM237" s="154"/>
      <c r="DN237" s="267">
        <f t="shared" si="149"/>
        <v>0</v>
      </c>
      <c r="DO237" s="154">
        <f t="shared" si="150"/>
        <v>0</v>
      </c>
      <c r="DP237" s="154">
        <f t="shared" si="151"/>
        <v>0</v>
      </c>
      <c r="DQ237" s="154">
        <f t="shared" si="152"/>
        <v>0</v>
      </c>
      <c r="DR237" s="154">
        <f t="shared" si="153"/>
        <v>0</v>
      </c>
      <c r="DS237" s="154">
        <f t="shared" si="154"/>
        <v>0</v>
      </c>
      <c r="DT237" s="154">
        <f t="shared" si="155"/>
        <v>0</v>
      </c>
      <c r="DU237" s="154">
        <f t="shared" si="156"/>
        <v>0</v>
      </c>
      <c r="DV237" s="154">
        <f t="shared" si="157"/>
        <v>0</v>
      </c>
      <c r="DW237" s="154">
        <f t="shared" si="158"/>
        <v>0</v>
      </c>
      <c r="DX237" s="154">
        <f t="shared" si="159"/>
        <v>0</v>
      </c>
      <c r="DY237" s="154">
        <f t="shared" si="160"/>
        <v>0</v>
      </c>
      <c r="DZ237" s="154">
        <f t="shared" si="161"/>
        <v>0</v>
      </c>
      <c r="EA237" s="154">
        <f t="shared" si="162"/>
        <v>0</v>
      </c>
      <c r="EB237" s="264">
        <f t="shared" si="166"/>
        <v>0</v>
      </c>
      <c r="EC237" s="264">
        <f t="shared" si="167"/>
        <v>10</v>
      </c>
      <c r="ED237" s="154">
        <f t="shared" si="137"/>
        <v>515</v>
      </c>
    </row>
    <row r="238" spans="2:134" ht="13" thickBot="1" x14ac:dyDescent="0.3">
      <c r="B238" s="131">
        <v>111</v>
      </c>
      <c r="C238" s="50">
        <f t="shared" si="126"/>
        <v>11</v>
      </c>
      <c r="D238" s="50">
        <f t="shared" si="138"/>
        <v>11</v>
      </c>
      <c r="E238" s="97"/>
      <c r="F238" s="2">
        <f t="shared" si="163"/>
        <v>233</v>
      </c>
      <c r="G238" s="487">
        <v>1257</v>
      </c>
      <c r="H238" s="98">
        <f>15- COUNTIF(L238:AC238,"#N/A")</f>
        <v>0</v>
      </c>
      <c r="I238" s="131">
        <f>SUM(AH238:AY238)+SUM(BE238:BT238)</f>
        <v>10</v>
      </c>
      <c r="J238" s="398">
        <f>DI238</f>
        <v>10</v>
      </c>
      <c r="K238" s="456" t="str">
        <f>IF(ISNUMBER(MATCH(G238,'[4]OPR data'!$A$3:$A$2900,0)),"Y","N")</f>
        <v>Y</v>
      </c>
      <c r="L238" s="110"/>
      <c r="M238" s="233"/>
      <c r="N238" s="469" t="e">
        <f>(INDEX(Finish_table!R$4:R$83,MATCH('16 Year_History_Results'!$G238,Finish_table!S$4:S$83,0),1))</f>
        <v>#N/A</v>
      </c>
      <c r="O238" s="233" t="e">
        <f>(INDEX(Finish_table!Z$4:Z$99,MATCH('16 Year_History_Results'!$G238,Finish_table!AA$4:AA$99,0),1))</f>
        <v>#N/A</v>
      </c>
      <c r="P238" s="233" t="e">
        <f>(INDEX(Finish_table!AI$4:AI$99,MATCH('16 Year_History_Results'!$G238,Finish_table!AJ$4:AJ$99,0),1))</f>
        <v>#N/A</v>
      </c>
      <c r="Q238" s="233" t="e">
        <f>(INDEX(Finish_table!AR$4:AR$99,MATCH('16 Year_History_Results'!$G238,Finish_table!AS$4:AS$99,0),1))</f>
        <v>#N/A</v>
      </c>
      <c r="R238" s="233" t="e">
        <f>(INDEX(Finish_table!BA$4:BA$99,MATCH('16 Year_History_Results'!$G238,Finish_table!BB$4:BB$99,0),1))</f>
        <v>#N/A</v>
      </c>
      <c r="S238" s="233" t="e">
        <f>(INDEX(Finish_table!BJ$4:BJ$99,MATCH('16 Year_History_Results'!$G238,Finish_table!BK$4:BK$99,0),1))</f>
        <v>#N/A</v>
      </c>
      <c r="T238" s="233" t="e">
        <f>(INDEX(Finish_table!BS$4:BS$99,MATCH('16 Year_History_Results'!$G238,Finish_table!BT$4:BT$99,0),1))</f>
        <v>#N/A</v>
      </c>
      <c r="U238" s="233" t="e">
        <f>(INDEX(Finish_table!CB$4:CB$99,MATCH('16 Year_History_Results'!$G238,Finish_table!CC$4:CC$99,0),1))</f>
        <v>#N/A</v>
      </c>
      <c r="V238" s="233" t="e">
        <f>(INDEX(Finish_table!CK$4:CK$99,MATCH('16 Year_History_Results'!$G238,Finish_table!CL$4:CL$99,0),1))</f>
        <v>#N/A</v>
      </c>
      <c r="W238" s="233" t="e">
        <f>(INDEX(Finish_table!CT$4:CT$99,MATCH('16 Year_History_Results'!$G238,Finish_table!CU$4:CU$99,0),1))</f>
        <v>#N/A</v>
      </c>
      <c r="X238" s="233" t="e">
        <f>(INDEX(Finish_table!DC$4:DC$99,MATCH('16 Year_History_Results'!$G238,Finish_table!DD$4:DD$99,0),1))</f>
        <v>#N/A</v>
      </c>
      <c r="Y238" s="233" t="e">
        <f>(INDEX(Finish_table!DL$4:DL$99,MATCH('16 Year_History_Results'!$G238,Finish_table!DM$4:DM$99,0),1))</f>
        <v>#N/A</v>
      </c>
      <c r="Z238" s="233" t="e">
        <f>(INDEX(Finish_table!DU$4:DU$99,MATCH('16 Year_History_Results'!$G238,Finish_table!DV$4:DV$99,0),1))</f>
        <v>#N/A</v>
      </c>
      <c r="AA238" s="233" t="e">
        <f>(INDEX(Finish_table!ED$4:ED$140,MATCH('16 Year_History_Results'!$G238,Finish_table!EE$4:EE$140,0),1))</f>
        <v>#N/A</v>
      </c>
      <c r="AB238" s="233" t="e">
        <f>(INDEX(Finish_table!EM$4:EM$224,MATCH('16 Year_History_Results'!$G238,Finish_table!EN$4:EN$224,0),1))</f>
        <v>#N/A</v>
      </c>
      <c r="AC238" s="253" t="str">
        <f>(INDEX(Finish_table!EW$4:EW$224,MATCH('16 Year_History_Results'!$G238,Finish_table!EX$4:EX$224,0),1))</f>
        <v>SF</v>
      </c>
      <c r="AD238" s="2"/>
      <c r="AE238" s="97"/>
      <c r="AG238">
        <f t="shared" si="127"/>
        <v>1257</v>
      </c>
      <c r="AH238" s="110"/>
      <c r="AI238" s="2"/>
      <c r="AJ238" s="146">
        <f>INDEX('2001'!$C$44:$C$140,'16 Year_History_Results'!BZ238)</f>
        <v>0</v>
      </c>
      <c r="AK238" s="2">
        <f>INDEX('2002'!$C$44:$C$140,'16 Year_History_Results'!CA238)</f>
        <v>0</v>
      </c>
      <c r="AL238" s="2">
        <f>INDEX('2003'!$C$44:$C$140,'16 Year_History_Results'!CB238)</f>
        <v>0</v>
      </c>
      <c r="AM238" s="2">
        <f>INDEX('2004'!$C$44:$C$140,'16 Year_History_Results'!CC238)</f>
        <v>0</v>
      </c>
      <c r="AN238" s="2">
        <f>INDEX('2005'!$C$44:$C$140,'16 Year_History_Results'!CD238)</f>
        <v>0</v>
      </c>
      <c r="AO238" s="2">
        <f>INDEX('2006'!$C$44:$C$140,'16 Year_History_Results'!CE238)</f>
        <v>0</v>
      </c>
      <c r="AP238" s="2">
        <f>INDEX('2007'!$C$44:$C$140,'16 Year_History_Results'!CF238)</f>
        <v>0</v>
      </c>
      <c r="AQ238" s="2">
        <f>INDEX('2008'!$C$44:$C$140,'16 Year_History_Results'!CG238)</f>
        <v>0</v>
      </c>
      <c r="AR238" s="2">
        <f>INDEX('2009'!$C$44:$C$140,'16 Year_History_Results'!CH238)</f>
        <v>0</v>
      </c>
      <c r="AS238" s="2">
        <f>INDEX('2010'!$C$44:$C$140,'16 Year_History_Results'!CI238)</f>
        <v>0</v>
      </c>
      <c r="AT238" s="2">
        <f>INDEX('2011'!$C$44:$C$140,'16 Year_History_Results'!CJ238)</f>
        <v>0</v>
      </c>
      <c r="AU238" s="2">
        <f>INDEX('2012'!$C$44:$C$140,'16 Year_History_Results'!CK238)</f>
        <v>0</v>
      </c>
      <c r="AV238" s="2">
        <f>INDEX('2013'!$C$44:$C$140,'16 Year_History_Results'!CL238)</f>
        <v>0</v>
      </c>
      <c r="AW238" s="2">
        <f>INDEX('2014'!$C$52:$C$180,'16 Year_History_Results'!CM238)</f>
        <v>0</v>
      </c>
      <c r="AX238" s="2">
        <f>INDEX('2015'!$E$52:$E$308,'16 Year_History_Results'!CN238)</f>
        <v>0</v>
      </c>
      <c r="AY238" s="147">
        <f>INDEX('2016'!$E$52:$E$308,'16 Year_History_Results'!CO238)</f>
        <v>10</v>
      </c>
      <c r="AZ238" s="2"/>
      <c r="BA238" s="2"/>
      <c r="BB238">
        <f t="shared" si="139"/>
        <v>1257</v>
      </c>
      <c r="BC238" s="110"/>
      <c r="BD238" s="2"/>
      <c r="BE238" s="146">
        <f>INDEX('2001'!$B$44:$B$140,'16 Year_History_Results'!BZ238)</f>
        <v>0</v>
      </c>
      <c r="BF238" s="2">
        <f>INDEX('2002'!$B$44:$B$140,'16 Year_History_Results'!CA238)</f>
        <v>0</v>
      </c>
      <c r="BG238" s="2">
        <f>INDEX('2003'!$B$44:$B$140,'16 Year_History_Results'!CB238)</f>
        <v>0</v>
      </c>
      <c r="BH238" s="2">
        <f>INDEX('2004'!$B$44:$B$140,'16 Year_History_Results'!CC238)</f>
        <v>0</v>
      </c>
      <c r="BI238" s="2">
        <f>INDEX('2005'!$B$44:$B$140,'16 Year_History_Results'!CD238)</f>
        <v>0</v>
      </c>
      <c r="BJ238" s="2">
        <f>INDEX('2006'!$B$44:$B$140,'16 Year_History_Results'!CE238)</f>
        <v>0</v>
      </c>
      <c r="BK238" s="2">
        <f>INDEX('2007'!$B$44:$B$140,'16 Year_History_Results'!CF238)</f>
        <v>0</v>
      </c>
      <c r="BL238" s="2">
        <f>INDEX('2008'!$B$44:$B$140,'16 Year_History_Results'!CG238)</f>
        <v>0</v>
      </c>
      <c r="BM238" s="2">
        <f>INDEX('2009'!$B$44:$B$140,'16 Year_History_Results'!CH238)</f>
        <v>0</v>
      </c>
      <c r="BN238" s="2">
        <f>INDEX('2010'!$B$44:$B$140,'16 Year_History_Results'!CI238)</f>
        <v>0</v>
      </c>
      <c r="BO238" s="2">
        <f>INDEX('2011'!$B$44:$B$140,'16 Year_History_Results'!CJ238)</f>
        <v>0</v>
      </c>
      <c r="BP238" s="2">
        <f>INDEX('2012'!$B$44:$B$140,'16 Year_History_Results'!CK238)</f>
        <v>0</v>
      </c>
      <c r="BQ238" s="2">
        <f>INDEX('2013'!$B$44:$B$140,'16 Year_History_Results'!CL238)</f>
        <v>0</v>
      </c>
      <c r="BR238" s="2">
        <f>INDEX('2014'!$B$52:$B$180,'16 Year_History_Results'!CM238)</f>
        <v>0</v>
      </c>
      <c r="BS238" s="147">
        <f>INDEX('2015'!$B$52:$B$308,'16 Year_History_Results'!CN238)</f>
        <v>0</v>
      </c>
      <c r="BT238" s="147">
        <f>INDEX('2016'!$B$52:$B$308,'16 Year_History_Results'!CO238)</f>
        <v>0</v>
      </c>
      <c r="BW238">
        <f t="shared" si="140"/>
        <v>1257</v>
      </c>
      <c r="BX238" s="110"/>
      <c r="BY238" s="2"/>
      <c r="BZ238" s="146">
        <f>IF(ISNA(MATCH($BW238,'2001'!$A$44:$A$139,0)),97,MATCH($BW238,'2001'!$A$44:$A$139,0))</f>
        <v>97</v>
      </c>
      <c r="CA238" s="2">
        <f>IF(ISNA(MATCH($BW238,'2002'!$A$44:$A$139,0)),97,MATCH($BW238,'2002'!$A$44:$A$139,0))</f>
        <v>97</v>
      </c>
      <c r="CB238" s="2">
        <f>IF(ISNA(MATCH($BW238,'2003'!$A$44:$A$139,0)),97,MATCH($BW238,'2003'!$A$44:$A$139,0))</f>
        <v>97</v>
      </c>
      <c r="CC238" s="2">
        <f>IF(ISNA(MATCH($BW238,'2004'!$A$44:$A$139,0)),97,MATCH($BW238,'2004'!$A$44:$A$139,0))</f>
        <v>97</v>
      </c>
      <c r="CD238" s="2">
        <f>IF(ISNA(MATCH($BW238,'2005'!$A$44:$A$139,0)),97,MATCH($BW238,'2005'!$A$44:$A$139,0))</f>
        <v>97</v>
      </c>
      <c r="CE238" s="2">
        <f>IF(ISNA(MATCH($BW238,'2006'!$A$44:$A$139,0)),97,MATCH($BW238,'2006'!$A$44:$A$139,0))</f>
        <v>97</v>
      </c>
      <c r="CF238" s="2">
        <f>IF(ISNA(MATCH($BW238,'2007'!$A$44:$A$139,0)),97,MATCH($BW238,'2007'!$A$44:$A$139,0))</f>
        <v>97</v>
      </c>
      <c r="CG238" s="2">
        <f>IF(ISNA(MATCH($BW238,'2008'!$A$44:$A$139,0)),97,MATCH($BW238,'2008'!$A$44:$A$139,0))</f>
        <v>97</v>
      </c>
      <c r="CH238" s="2">
        <f>IF(ISNA(MATCH($BW238,'2009'!$A$44:$A$139,0)),97,MATCH($BW238,'2009'!$A$44:$A$139,0))</f>
        <v>97</v>
      </c>
      <c r="CI238" s="2">
        <f>IF(ISNA(MATCH($BW238,'2010'!$A$44:$A$139,0)),97,MATCH($BW238,'2010'!$A$44:$A$139,0))</f>
        <v>97</v>
      </c>
      <c r="CJ238" s="2">
        <f>IF(ISNA(MATCH($BW238,'2011'!$A$44:$A$139,0)),97,MATCH($BW238,'2011'!$A$44:$A$139,0))</f>
        <v>97</v>
      </c>
      <c r="CK238" s="2">
        <f>IF(ISNA(MATCH($BW238,'2012'!$A$44:$A$139,0)),97,MATCH($BW238,'2012'!$A$44:$A$139,0))</f>
        <v>97</v>
      </c>
      <c r="CL238" s="2">
        <f>IF(ISNA(MATCH($BW238,'2013'!$A$44:$A$139,0)),97,MATCH($BW238,'2013'!$A$44:$A$139,0))</f>
        <v>97</v>
      </c>
      <c r="CM238" s="2">
        <f>IF(ISNA(MATCH($BW238,'2014'!$A$52:$A$179,0)),129,MATCH($BW238,'2014'!$A$52:$A$179,0))</f>
        <v>129</v>
      </c>
      <c r="CN238" s="147">
        <f>IF(ISNA(MATCH($BW238,'2015'!$A$52:$A$307,0)),257,MATCH($BW238,'2015'!$A$52:$A$307,0))</f>
        <v>257</v>
      </c>
      <c r="CO238" s="147">
        <f>IF(ISNA(MATCH($BW238,'2016'!$A$52:$A$307,0)),257,MATCH($BW238,'2016'!$A$52:$A$307,0))</f>
        <v>94</v>
      </c>
      <c r="CQ238">
        <f t="shared" si="141"/>
        <v>1257</v>
      </c>
      <c r="CR238" s="281"/>
      <c r="CS238" s="279"/>
      <c r="CT238" s="278">
        <f t="shared" si="142"/>
        <v>0</v>
      </c>
      <c r="CU238" s="279">
        <f t="shared" si="128"/>
        <v>0</v>
      </c>
      <c r="CV238" s="279">
        <f t="shared" si="129"/>
        <v>0</v>
      </c>
      <c r="CW238" s="279">
        <f t="shared" si="130"/>
        <v>0</v>
      </c>
      <c r="CX238" s="279">
        <f t="shared" si="131"/>
        <v>0</v>
      </c>
      <c r="CY238" s="279">
        <f t="shared" si="132"/>
        <v>0</v>
      </c>
      <c r="CZ238" s="279">
        <f t="shared" si="133"/>
        <v>0</v>
      </c>
      <c r="DA238" s="279">
        <f t="shared" si="134"/>
        <v>0</v>
      </c>
      <c r="DB238" s="279">
        <f t="shared" si="135"/>
        <v>0</v>
      </c>
      <c r="DC238" s="279">
        <f t="shared" si="143"/>
        <v>0</v>
      </c>
      <c r="DD238" s="279">
        <f t="shared" si="144"/>
        <v>0</v>
      </c>
      <c r="DE238" s="279">
        <f t="shared" si="145"/>
        <v>0</v>
      </c>
      <c r="DF238" s="279">
        <f t="shared" si="146"/>
        <v>0</v>
      </c>
      <c r="DG238" s="279">
        <f t="shared" si="147"/>
        <v>0</v>
      </c>
      <c r="DH238" s="280">
        <f t="shared" si="164"/>
        <v>0</v>
      </c>
      <c r="DI238" s="280">
        <f t="shared" si="165"/>
        <v>10</v>
      </c>
      <c r="DJ238" s="154">
        <f t="shared" si="136"/>
        <v>515</v>
      </c>
      <c r="DK238" s="279">
        <f t="shared" si="148"/>
        <v>1257</v>
      </c>
      <c r="DL238" s="97"/>
      <c r="DM238" s="154"/>
      <c r="DN238" s="267">
        <f t="shared" si="149"/>
        <v>0</v>
      </c>
      <c r="DO238" s="154">
        <f t="shared" si="150"/>
        <v>0</v>
      </c>
      <c r="DP238" s="154">
        <f t="shared" si="151"/>
        <v>0</v>
      </c>
      <c r="DQ238" s="154">
        <f t="shared" si="152"/>
        <v>0</v>
      </c>
      <c r="DR238" s="154">
        <f t="shared" si="153"/>
        <v>0</v>
      </c>
      <c r="DS238" s="154">
        <f t="shared" si="154"/>
        <v>0</v>
      </c>
      <c r="DT238" s="154">
        <f t="shared" si="155"/>
        <v>0</v>
      </c>
      <c r="DU238" s="154">
        <f t="shared" si="156"/>
        <v>0</v>
      </c>
      <c r="DV238" s="154">
        <f t="shared" si="157"/>
        <v>0</v>
      </c>
      <c r="DW238" s="154">
        <f t="shared" si="158"/>
        <v>0</v>
      </c>
      <c r="DX238" s="154">
        <f t="shared" si="159"/>
        <v>0</v>
      </c>
      <c r="DY238" s="154">
        <f t="shared" si="160"/>
        <v>0</v>
      </c>
      <c r="DZ238" s="154">
        <f t="shared" si="161"/>
        <v>0</v>
      </c>
      <c r="EA238" s="154">
        <f t="shared" si="162"/>
        <v>0</v>
      </c>
      <c r="EB238" s="264">
        <f t="shared" si="166"/>
        <v>0</v>
      </c>
      <c r="EC238" s="264">
        <f t="shared" si="167"/>
        <v>10</v>
      </c>
      <c r="ED238" s="154">
        <f t="shared" si="137"/>
        <v>515</v>
      </c>
    </row>
    <row r="239" spans="2:134" ht="13" thickBot="1" x14ac:dyDescent="0.3">
      <c r="B239" s="131">
        <v>114</v>
      </c>
      <c r="C239" s="50">
        <f t="shared" si="126"/>
        <v>1</v>
      </c>
      <c r="D239" s="50">
        <f t="shared" si="138"/>
        <v>1</v>
      </c>
      <c r="E239" s="97"/>
      <c r="F239" s="2">
        <f t="shared" si="163"/>
        <v>234</v>
      </c>
      <c r="G239" s="494">
        <v>1711</v>
      </c>
      <c r="H239" s="98">
        <f>15- COUNTIF(L239:AC239,"#N/A")</f>
        <v>0</v>
      </c>
      <c r="I239" s="131">
        <f>SUM(AH239:AY239)+SUM(BE239:BT239)</f>
        <v>15</v>
      </c>
      <c r="J239" s="398">
        <f>DI239</f>
        <v>9.9989999999999988</v>
      </c>
      <c r="K239" s="456" t="str">
        <f>IF(ISNUMBER(MATCH(G239,'[4]OPR data'!$A$3:$A$2900,0)),"Y","N")</f>
        <v>Y</v>
      </c>
      <c r="L239" s="110"/>
      <c r="M239" s="233"/>
      <c r="N239" s="469" t="e">
        <f>(INDEX(Finish_table!R$4:R$83,MATCH('16 Year_History_Results'!$G239,Finish_table!S$4:S$83,0),1))</f>
        <v>#N/A</v>
      </c>
      <c r="O239" s="233" t="e">
        <f>(INDEX(Finish_table!Z$4:Z$99,MATCH('16 Year_History_Results'!$G239,Finish_table!AA$4:AA$99,0),1))</f>
        <v>#N/A</v>
      </c>
      <c r="P239" s="233" t="e">
        <f>(INDEX(Finish_table!AI$4:AI$99,MATCH('16 Year_History_Results'!$G239,Finish_table!AJ$4:AJ$99,0),1))</f>
        <v>#N/A</v>
      </c>
      <c r="Q239" s="233" t="e">
        <f>(INDEX(Finish_table!AR$4:AR$99,MATCH('16 Year_History_Results'!$G239,Finish_table!AS$4:AS$99,0),1))</f>
        <v>#N/A</v>
      </c>
      <c r="R239" s="233" t="e">
        <f>(INDEX(Finish_table!BA$4:BA$99,MATCH('16 Year_History_Results'!$G239,Finish_table!BB$4:BB$99,0),1))</f>
        <v>#N/A</v>
      </c>
      <c r="S239" s="233" t="e">
        <f>(INDEX(Finish_table!BJ$4:BJ$99,MATCH('16 Year_History_Results'!$G239,Finish_table!BK$4:BK$99,0),1))</f>
        <v>#N/A</v>
      </c>
      <c r="T239" s="233" t="e">
        <f>(INDEX(Finish_table!BS$4:BS$99,MATCH('16 Year_History_Results'!$G239,Finish_table!BT$4:BT$99,0),1))</f>
        <v>#N/A</v>
      </c>
      <c r="U239" s="233" t="e">
        <f>(INDEX(Finish_table!CB$4:CB$99,MATCH('16 Year_History_Results'!$G239,Finish_table!CC$4:CC$99,0),1))</f>
        <v>#N/A</v>
      </c>
      <c r="V239" s="233" t="e">
        <f>(INDEX(Finish_table!CK$4:CK$99,MATCH('16 Year_History_Results'!$G239,Finish_table!CL$4:CL$99,0),1))</f>
        <v>#N/A</v>
      </c>
      <c r="W239" s="233" t="e">
        <f>(INDEX(Finish_table!CT$4:CT$99,MATCH('16 Year_History_Results'!$G239,Finish_table!CU$4:CU$99,0),1))</f>
        <v>#N/A</v>
      </c>
      <c r="X239" s="233" t="e">
        <f>(INDEX(Finish_table!DC$4:DC$99,MATCH('16 Year_History_Results'!$G239,Finish_table!DD$4:DD$99,0),1))</f>
        <v>#N/A</v>
      </c>
      <c r="Y239" s="233" t="e">
        <f>(INDEX(Finish_table!DL$4:DL$99,MATCH('16 Year_History_Results'!$G239,Finish_table!DM$4:DM$99,0),1))</f>
        <v>#N/A</v>
      </c>
      <c r="Z239" s="233" t="e">
        <f>(INDEX(Finish_table!DU$4:DU$99,MATCH('16 Year_History_Results'!$G239,Finish_table!DV$4:DV$99,0),1))</f>
        <v>#N/A</v>
      </c>
      <c r="AA239" s="233" t="e">
        <f>(INDEX(Finish_table!ED$4:ED$140,MATCH('16 Year_History_Results'!$G239,Finish_table!EE$4:EE$140,0),1))</f>
        <v>#N/A</v>
      </c>
      <c r="AB239" s="233" t="str">
        <f>(INDEX(Finish_table!EM$4:EM$224,MATCH('16 Year_History_Results'!$G239,Finish_table!EN$4:EN$224,0),1))</f>
        <v>W</v>
      </c>
      <c r="AC239" s="253" t="e">
        <f>(INDEX(Finish_table!EW$4:EW$224,MATCH('16 Year_History_Results'!$G239,Finish_table!EX$4:EX$224,0),1))</f>
        <v>#N/A</v>
      </c>
      <c r="AD239" s="2"/>
      <c r="AE239" s="97"/>
      <c r="AG239">
        <f t="shared" si="127"/>
        <v>1711</v>
      </c>
      <c r="AH239" s="110"/>
      <c r="AI239" s="2"/>
      <c r="AJ239" s="146">
        <f>INDEX('2001'!$C$44:$C$140,'16 Year_History_Results'!BZ239)</f>
        <v>0</v>
      </c>
      <c r="AK239" s="2">
        <f>INDEX('2002'!$C$44:$C$140,'16 Year_History_Results'!CA239)</f>
        <v>0</v>
      </c>
      <c r="AL239" s="2">
        <f>INDEX('2003'!$C$44:$C$140,'16 Year_History_Results'!CB239)</f>
        <v>0</v>
      </c>
      <c r="AM239" s="2">
        <f>INDEX('2004'!$C$44:$C$140,'16 Year_History_Results'!CC239)</f>
        <v>0</v>
      </c>
      <c r="AN239" s="2">
        <f>INDEX('2005'!$C$44:$C$140,'16 Year_History_Results'!CD239)</f>
        <v>0</v>
      </c>
      <c r="AO239" s="2">
        <f>INDEX('2006'!$C$44:$C$140,'16 Year_History_Results'!CE239)</f>
        <v>0</v>
      </c>
      <c r="AP239" s="2">
        <f>INDEX('2007'!$C$44:$C$140,'16 Year_History_Results'!CF239)</f>
        <v>0</v>
      </c>
      <c r="AQ239" s="2">
        <f>INDEX('2008'!$C$44:$C$140,'16 Year_History_Results'!CG239)</f>
        <v>0</v>
      </c>
      <c r="AR239" s="2">
        <f>INDEX('2009'!$C$44:$C$140,'16 Year_History_Results'!CH239)</f>
        <v>0</v>
      </c>
      <c r="AS239" s="2">
        <f>INDEX('2010'!$C$44:$C$140,'16 Year_History_Results'!CI239)</f>
        <v>0</v>
      </c>
      <c r="AT239" s="2">
        <f>INDEX('2011'!$C$44:$C$140,'16 Year_History_Results'!CJ239)</f>
        <v>0</v>
      </c>
      <c r="AU239" s="2">
        <f>INDEX('2012'!$C$44:$C$140,'16 Year_History_Results'!CK239)</f>
        <v>0</v>
      </c>
      <c r="AV239" s="2">
        <f>INDEX('2013'!$C$44:$C$140,'16 Year_History_Results'!CL239)</f>
        <v>0</v>
      </c>
      <c r="AW239" s="2">
        <f>INDEX('2014'!$C$52:$C$180,'16 Year_History_Results'!CM239)</f>
        <v>0</v>
      </c>
      <c r="AX239" s="2">
        <f>INDEX('2015'!$E$52:$E$308,'16 Year_History_Results'!CN239)</f>
        <v>15</v>
      </c>
      <c r="AY239" s="147">
        <f>INDEX('2016'!$E$52:$E$308,'16 Year_History_Results'!CO239)</f>
        <v>0</v>
      </c>
      <c r="AZ239" s="2"/>
      <c r="BA239" s="2"/>
      <c r="BB239">
        <f t="shared" si="139"/>
        <v>1711</v>
      </c>
      <c r="BC239" s="110"/>
      <c r="BD239" s="2"/>
      <c r="BE239" s="146">
        <f>INDEX('2001'!$B$44:$B$140,'16 Year_History_Results'!BZ239)</f>
        <v>0</v>
      </c>
      <c r="BF239" s="2">
        <f>INDEX('2002'!$B$44:$B$140,'16 Year_History_Results'!CA239)</f>
        <v>0</v>
      </c>
      <c r="BG239" s="2">
        <f>INDEX('2003'!$B$44:$B$140,'16 Year_History_Results'!CB239)</f>
        <v>0</v>
      </c>
      <c r="BH239" s="2">
        <f>INDEX('2004'!$B$44:$B$140,'16 Year_History_Results'!CC239)</f>
        <v>0</v>
      </c>
      <c r="BI239" s="2">
        <f>INDEX('2005'!$B$44:$B$140,'16 Year_History_Results'!CD239)</f>
        <v>0</v>
      </c>
      <c r="BJ239" s="2">
        <f>INDEX('2006'!$B$44:$B$140,'16 Year_History_Results'!CE239)</f>
        <v>0</v>
      </c>
      <c r="BK239" s="2">
        <f>INDEX('2007'!$B$44:$B$140,'16 Year_History_Results'!CF239)</f>
        <v>0</v>
      </c>
      <c r="BL239" s="2">
        <f>INDEX('2008'!$B$44:$B$140,'16 Year_History_Results'!CG239)</f>
        <v>0</v>
      </c>
      <c r="BM239" s="2">
        <f>INDEX('2009'!$B$44:$B$140,'16 Year_History_Results'!CH239)</f>
        <v>0</v>
      </c>
      <c r="BN239" s="2">
        <f>INDEX('2010'!$B$44:$B$140,'16 Year_History_Results'!CI239)</f>
        <v>0</v>
      </c>
      <c r="BO239" s="2">
        <f>INDEX('2011'!$B$44:$B$140,'16 Year_History_Results'!CJ239)</f>
        <v>0</v>
      </c>
      <c r="BP239" s="2">
        <f>INDEX('2012'!$B$44:$B$140,'16 Year_History_Results'!CK239)</f>
        <v>0</v>
      </c>
      <c r="BQ239" s="2">
        <f>INDEX('2013'!$B$44:$B$140,'16 Year_History_Results'!CL239)</f>
        <v>0</v>
      </c>
      <c r="BR239" s="2">
        <f>INDEX('2014'!$B$52:$B$180,'16 Year_History_Results'!CM239)</f>
        <v>0</v>
      </c>
      <c r="BS239" s="147">
        <f>INDEX('2015'!$B$52:$B$308,'16 Year_History_Results'!CN239)</f>
        <v>0</v>
      </c>
      <c r="BT239" s="147">
        <f>INDEX('2016'!$B$52:$B$308,'16 Year_History_Results'!CO239)</f>
        <v>0</v>
      </c>
      <c r="BW239">
        <f t="shared" si="140"/>
        <v>1711</v>
      </c>
      <c r="BX239" s="110"/>
      <c r="BY239" s="2"/>
      <c r="BZ239" s="146">
        <f>IF(ISNA(MATCH($BW239,'2001'!$A$44:$A$139,0)),97,MATCH($BW239,'2001'!$A$44:$A$139,0))</f>
        <v>97</v>
      </c>
      <c r="CA239" s="2">
        <f>IF(ISNA(MATCH($BW239,'2002'!$A$44:$A$139,0)),97,MATCH($BW239,'2002'!$A$44:$A$139,0))</f>
        <v>97</v>
      </c>
      <c r="CB239" s="2">
        <f>IF(ISNA(MATCH($BW239,'2003'!$A$44:$A$139,0)),97,MATCH($BW239,'2003'!$A$44:$A$139,0))</f>
        <v>97</v>
      </c>
      <c r="CC239" s="2">
        <f>IF(ISNA(MATCH($BW239,'2004'!$A$44:$A$139,0)),97,MATCH($BW239,'2004'!$A$44:$A$139,0))</f>
        <v>97</v>
      </c>
      <c r="CD239" s="2">
        <f>IF(ISNA(MATCH($BW239,'2005'!$A$44:$A$139,0)),97,MATCH($BW239,'2005'!$A$44:$A$139,0))</f>
        <v>97</v>
      </c>
      <c r="CE239" s="2">
        <f>IF(ISNA(MATCH($BW239,'2006'!$A$44:$A$139,0)),97,MATCH($BW239,'2006'!$A$44:$A$139,0))</f>
        <v>97</v>
      </c>
      <c r="CF239" s="2">
        <f>IF(ISNA(MATCH($BW239,'2007'!$A$44:$A$139,0)),97,MATCH($BW239,'2007'!$A$44:$A$139,0))</f>
        <v>97</v>
      </c>
      <c r="CG239" s="2">
        <f>IF(ISNA(MATCH($BW239,'2008'!$A$44:$A$139,0)),97,MATCH($BW239,'2008'!$A$44:$A$139,0))</f>
        <v>97</v>
      </c>
      <c r="CH239" s="2">
        <f>IF(ISNA(MATCH($BW239,'2009'!$A$44:$A$139,0)),97,MATCH($BW239,'2009'!$A$44:$A$139,0))</f>
        <v>97</v>
      </c>
      <c r="CI239" s="2">
        <f>IF(ISNA(MATCH($BW239,'2010'!$A$44:$A$139,0)),97,MATCH($BW239,'2010'!$A$44:$A$139,0))</f>
        <v>97</v>
      </c>
      <c r="CJ239" s="2">
        <f>IF(ISNA(MATCH($BW239,'2011'!$A$44:$A$139,0)),97,MATCH($BW239,'2011'!$A$44:$A$139,0))</f>
        <v>97</v>
      </c>
      <c r="CK239" s="2">
        <f>IF(ISNA(MATCH($BW239,'2012'!$A$44:$A$139,0)),97,MATCH($BW239,'2012'!$A$44:$A$139,0))</f>
        <v>97</v>
      </c>
      <c r="CL239" s="2">
        <f>IF(ISNA(MATCH($BW239,'2013'!$A$44:$A$139,0)),97,MATCH($BW239,'2013'!$A$44:$A$139,0))</f>
        <v>97</v>
      </c>
      <c r="CM239" s="2">
        <f>IF(ISNA(MATCH($BW239,'2014'!$A$52:$A$179,0)),129,MATCH($BW239,'2014'!$A$52:$A$179,0))</f>
        <v>129</v>
      </c>
      <c r="CN239" s="147">
        <f>IF(ISNA(MATCH($BW239,'2015'!$A$52:$A$307,0)),257,MATCH($BW239,'2015'!$A$52:$A$307,0))</f>
        <v>120</v>
      </c>
      <c r="CO239" s="147">
        <f>IF(ISNA(MATCH($BW239,'2016'!$A$52:$A$307,0)),257,MATCH($BW239,'2016'!$A$52:$A$307,0))</f>
        <v>257</v>
      </c>
      <c r="CQ239">
        <f t="shared" si="141"/>
        <v>1711</v>
      </c>
      <c r="CR239" s="281"/>
      <c r="CS239" s="279"/>
      <c r="CT239" s="278">
        <f t="shared" si="142"/>
        <v>0</v>
      </c>
      <c r="CU239" s="279">
        <f t="shared" si="128"/>
        <v>0</v>
      </c>
      <c r="CV239" s="279">
        <f t="shared" si="129"/>
        <v>0</v>
      </c>
      <c r="CW239" s="279">
        <f t="shared" si="130"/>
        <v>0</v>
      </c>
      <c r="CX239" s="279">
        <f t="shared" si="131"/>
        <v>0</v>
      </c>
      <c r="CY239" s="279">
        <f t="shared" si="132"/>
        <v>0</v>
      </c>
      <c r="CZ239" s="279">
        <f t="shared" si="133"/>
        <v>0</v>
      </c>
      <c r="DA239" s="279">
        <f t="shared" si="134"/>
        <v>0</v>
      </c>
      <c r="DB239" s="279">
        <f t="shared" si="135"/>
        <v>0</v>
      </c>
      <c r="DC239" s="279">
        <f t="shared" si="143"/>
        <v>0</v>
      </c>
      <c r="DD239" s="279">
        <f t="shared" si="144"/>
        <v>0</v>
      </c>
      <c r="DE239" s="279">
        <f t="shared" si="145"/>
        <v>0</v>
      </c>
      <c r="DF239" s="279">
        <f t="shared" si="146"/>
        <v>0</v>
      </c>
      <c r="DG239" s="279">
        <f t="shared" si="147"/>
        <v>0</v>
      </c>
      <c r="DH239" s="280">
        <f t="shared" si="164"/>
        <v>15</v>
      </c>
      <c r="DI239" s="280">
        <f t="shared" si="165"/>
        <v>9.9989999999999988</v>
      </c>
      <c r="DJ239" s="154">
        <f t="shared" si="136"/>
        <v>149</v>
      </c>
      <c r="DK239" s="279">
        <f t="shared" si="148"/>
        <v>1711</v>
      </c>
      <c r="DL239" s="97"/>
      <c r="DM239" s="154"/>
      <c r="DN239" s="267">
        <f t="shared" si="149"/>
        <v>0</v>
      </c>
      <c r="DO239" s="154">
        <f t="shared" si="150"/>
        <v>0</v>
      </c>
      <c r="DP239" s="154">
        <f t="shared" si="151"/>
        <v>0</v>
      </c>
      <c r="DQ239" s="154">
        <f t="shared" si="152"/>
        <v>0</v>
      </c>
      <c r="DR239" s="154">
        <f t="shared" si="153"/>
        <v>0</v>
      </c>
      <c r="DS239" s="154">
        <f t="shared" si="154"/>
        <v>0</v>
      </c>
      <c r="DT239" s="154">
        <f t="shared" si="155"/>
        <v>0</v>
      </c>
      <c r="DU239" s="154">
        <f t="shared" si="156"/>
        <v>0</v>
      </c>
      <c r="DV239" s="154">
        <f t="shared" si="157"/>
        <v>0</v>
      </c>
      <c r="DW239" s="154">
        <f t="shared" si="158"/>
        <v>0</v>
      </c>
      <c r="DX239" s="154">
        <f t="shared" si="159"/>
        <v>0</v>
      </c>
      <c r="DY239" s="154">
        <f t="shared" si="160"/>
        <v>0</v>
      </c>
      <c r="DZ239" s="154">
        <f t="shared" si="161"/>
        <v>0</v>
      </c>
      <c r="EA239" s="154">
        <f t="shared" si="162"/>
        <v>0</v>
      </c>
      <c r="EB239" s="264">
        <f t="shared" si="166"/>
        <v>15</v>
      </c>
      <c r="EC239" s="264">
        <f t="shared" si="167"/>
        <v>15</v>
      </c>
      <c r="ED239" s="154">
        <f t="shared" si="137"/>
        <v>360</v>
      </c>
    </row>
    <row r="240" spans="2:134" ht="13" thickBot="1" x14ac:dyDescent="0.3">
      <c r="B240" s="131">
        <v>115</v>
      </c>
      <c r="C240" s="50">
        <f t="shared" si="126"/>
        <v>1</v>
      </c>
      <c r="D240" s="50">
        <f t="shared" si="138"/>
        <v>1</v>
      </c>
      <c r="E240" s="97"/>
      <c r="F240" s="2">
        <f t="shared" si="163"/>
        <v>235</v>
      </c>
      <c r="G240" s="487">
        <v>2526</v>
      </c>
      <c r="H240" s="98">
        <f>15- COUNTIF(L240:AC240,"#N/A")</f>
        <v>0</v>
      </c>
      <c r="I240" s="131">
        <f>SUM(AH240:AY240)+SUM(BE240:BT240)</f>
        <v>15</v>
      </c>
      <c r="J240" s="398">
        <f>DI240</f>
        <v>9.9989999999999988</v>
      </c>
      <c r="K240" s="456" t="str">
        <f>IF(ISNUMBER(MATCH(G240,'[4]OPR data'!$A$3:$A$2900,0)),"Y","N")</f>
        <v>Y</v>
      </c>
      <c r="L240" s="110"/>
      <c r="M240" s="233"/>
      <c r="N240" s="469" t="e">
        <f>(INDEX(Finish_table!R$4:R$83,MATCH('16 Year_History_Results'!$G240,Finish_table!S$4:S$83,0),1))</f>
        <v>#N/A</v>
      </c>
      <c r="O240" s="233" t="e">
        <f>(INDEX(Finish_table!Z$4:Z$99,MATCH('16 Year_History_Results'!$G240,Finish_table!AA$4:AA$99,0),1))</f>
        <v>#N/A</v>
      </c>
      <c r="P240" s="233" t="e">
        <f>(INDEX(Finish_table!AI$4:AI$99,MATCH('16 Year_History_Results'!$G240,Finish_table!AJ$4:AJ$99,0),1))</f>
        <v>#N/A</v>
      </c>
      <c r="Q240" s="233" t="e">
        <f>(INDEX(Finish_table!AR$4:AR$99,MATCH('16 Year_History_Results'!$G240,Finish_table!AS$4:AS$99,0),1))</f>
        <v>#N/A</v>
      </c>
      <c r="R240" s="233" t="e">
        <f>(INDEX(Finish_table!BA$4:BA$99,MATCH('16 Year_History_Results'!$G240,Finish_table!BB$4:BB$99,0),1))</f>
        <v>#N/A</v>
      </c>
      <c r="S240" s="233" t="e">
        <f>(INDEX(Finish_table!BJ$4:BJ$99,MATCH('16 Year_History_Results'!$G240,Finish_table!BK$4:BK$99,0),1))</f>
        <v>#N/A</v>
      </c>
      <c r="T240" s="233" t="e">
        <f>(INDEX(Finish_table!BS$4:BS$99,MATCH('16 Year_History_Results'!$G240,Finish_table!BT$4:BT$99,0),1))</f>
        <v>#N/A</v>
      </c>
      <c r="U240" s="233" t="e">
        <f>(INDEX(Finish_table!CB$4:CB$99,MATCH('16 Year_History_Results'!$G240,Finish_table!CC$4:CC$99,0),1))</f>
        <v>#N/A</v>
      </c>
      <c r="V240" s="233" t="e">
        <f>(INDEX(Finish_table!CK$4:CK$99,MATCH('16 Year_History_Results'!$G240,Finish_table!CL$4:CL$99,0),1))</f>
        <v>#N/A</v>
      </c>
      <c r="W240" s="233" t="e">
        <f>(INDEX(Finish_table!CT$4:CT$99,MATCH('16 Year_History_Results'!$G240,Finish_table!CU$4:CU$99,0),1))</f>
        <v>#N/A</v>
      </c>
      <c r="X240" s="233" t="e">
        <f>(INDEX(Finish_table!DC$4:DC$99,MATCH('16 Year_History_Results'!$G240,Finish_table!DD$4:DD$99,0),1))</f>
        <v>#N/A</v>
      </c>
      <c r="Y240" s="233" t="e">
        <f>(INDEX(Finish_table!DL$4:DL$99,MATCH('16 Year_History_Results'!$G240,Finish_table!DM$4:DM$99,0),1))</f>
        <v>#N/A</v>
      </c>
      <c r="Z240" s="233" t="e">
        <f>(INDEX(Finish_table!DU$4:DU$99,MATCH('16 Year_History_Results'!$G240,Finish_table!DV$4:DV$99,0),1))</f>
        <v>#N/A</v>
      </c>
      <c r="AA240" s="233" t="e">
        <f>(INDEX(Finish_table!ED$4:ED$140,MATCH('16 Year_History_Results'!$G240,Finish_table!EE$4:EE$140,0),1))</f>
        <v>#N/A</v>
      </c>
      <c r="AB240" s="233" t="str">
        <f>(INDEX(Finish_table!EM$4:EM$224,MATCH('16 Year_History_Results'!$G240,Finish_table!EN$4:EN$224,0),1))</f>
        <v>W</v>
      </c>
      <c r="AC240" s="253" t="e">
        <f>(INDEX(Finish_table!EW$4:EW$224,MATCH('16 Year_History_Results'!$G240,Finish_table!EX$4:EX$224,0),1))</f>
        <v>#N/A</v>
      </c>
      <c r="AD240" s="2"/>
      <c r="AE240" s="97"/>
      <c r="AG240">
        <f t="shared" si="127"/>
        <v>2526</v>
      </c>
      <c r="AH240" s="110"/>
      <c r="AI240" s="2"/>
      <c r="AJ240" s="146">
        <f>INDEX('2001'!$C$44:$C$140,'16 Year_History_Results'!BZ240)</f>
        <v>0</v>
      </c>
      <c r="AK240" s="2">
        <f>INDEX('2002'!$C$44:$C$140,'16 Year_History_Results'!CA240)</f>
        <v>0</v>
      </c>
      <c r="AL240" s="2">
        <f>INDEX('2003'!$C$44:$C$140,'16 Year_History_Results'!CB240)</f>
        <v>0</v>
      </c>
      <c r="AM240" s="2">
        <f>INDEX('2004'!$C$44:$C$140,'16 Year_History_Results'!CC240)</f>
        <v>0</v>
      </c>
      <c r="AN240" s="2">
        <f>INDEX('2005'!$C$44:$C$140,'16 Year_History_Results'!CD240)</f>
        <v>0</v>
      </c>
      <c r="AO240" s="2">
        <f>INDEX('2006'!$C$44:$C$140,'16 Year_History_Results'!CE240)</f>
        <v>0</v>
      </c>
      <c r="AP240" s="2">
        <f>INDEX('2007'!$C$44:$C$140,'16 Year_History_Results'!CF240)</f>
        <v>0</v>
      </c>
      <c r="AQ240" s="2">
        <f>INDEX('2008'!$C$44:$C$140,'16 Year_History_Results'!CG240)</f>
        <v>0</v>
      </c>
      <c r="AR240" s="2">
        <f>INDEX('2009'!$C$44:$C$140,'16 Year_History_Results'!CH240)</f>
        <v>0</v>
      </c>
      <c r="AS240" s="2">
        <f>INDEX('2010'!$C$44:$C$140,'16 Year_History_Results'!CI240)</f>
        <v>0</v>
      </c>
      <c r="AT240" s="2">
        <f>INDEX('2011'!$C$44:$C$140,'16 Year_History_Results'!CJ240)</f>
        <v>0</v>
      </c>
      <c r="AU240" s="2">
        <f>INDEX('2012'!$C$44:$C$140,'16 Year_History_Results'!CK240)</f>
        <v>0</v>
      </c>
      <c r="AV240" s="2">
        <f>INDEX('2013'!$C$44:$C$140,'16 Year_History_Results'!CL240)</f>
        <v>0</v>
      </c>
      <c r="AW240" s="2">
        <f>INDEX('2014'!$C$52:$C$180,'16 Year_History_Results'!CM240)</f>
        <v>0</v>
      </c>
      <c r="AX240" s="2">
        <f>INDEX('2015'!$E$52:$E$308,'16 Year_History_Results'!CN240)</f>
        <v>15</v>
      </c>
      <c r="AY240" s="147">
        <f>INDEX('2016'!$E$52:$E$308,'16 Year_History_Results'!CO240)</f>
        <v>0</v>
      </c>
      <c r="AZ240" s="2"/>
      <c r="BA240" s="2"/>
      <c r="BB240">
        <f t="shared" si="139"/>
        <v>2526</v>
      </c>
      <c r="BC240" s="110"/>
      <c r="BD240" s="2"/>
      <c r="BE240" s="146">
        <f>INDEX('2001'!$B$44:$B$140,'16 Year_History_Results'!BZ240)</f>
        <v>0</v>
      </c>
      <c r="BF240" s="2">
        <f>INDEX('2002'!$B$44:$B$140,'16 Year_History_Results'!CA240)</f>
        <v>0</v>
      </c>
      <c r="BG240" s="2">
        <f>INDEX('2003'!$B$44:$B$140,'16 Year_History_Results'!CB240)</f>
        <v>0</v>
      </c>
      <c r="BH240" s="2">
        <f>INDEX('2004'!$B$44:$B$140,'16 Year_History_Results'!CC240)</f>
        <v>0</v>
      </c>
      <c r="BI240" s="2">
        <f>INDEX('2005'!$B$44:$B$140,'16 Year_History_Results'!CD240)</f>
        <v>0</v>
      </c>
      <c r="BJ240" s="2">
        <f>INDEX('2006'!$B$44:$B$140,'16 Year_History_Results'!CE240)</f>
        <v>0</v>
      </c>
      <c r="BK240" s="2">
        <f>INDEX('2007'!$B$44:$B$140,'16 Year_History_Results'!CF240)</f>
        <v>0</v>
      </c>
      <c r="BL240" s="2">
        <f>INDEX('2008'!$B$44:$B$140,'16 Year_History_Results'!CG240)</f>
        <v>0</v>
      </c>
      <c r="BM240" s="2">
        <f>INDEX('2009'!$B$44:$B$140,'16 Year_History_Results'!CH240)</f>
        <v>0</v>
      </c>
      <c r="BN240" s="2">
        <f>INDEX('2010'!$B$44:$B$140,'16 Year_History_Results'!CI240)</f>
        <v>0</v>
      </c>
      <c r="BO240" s="2">
        <f>INDEX('2011'!$B$44:$B$140,'16 Year_History_Results'!CJ240)</f>
        <v>0</v>
      </c>
      <c r="BP240" s="2">
        <f>INDEX('2012'!$B$44:$B$140,'16 Year_History_Results'!CK240)</f>
        <v>0</v>
      </c>
      <c r="BQ240" s="2">
        <f>INDEX('2013'!$B$44:$B$140,'16 Year_History_Results'!CL240)</f>
        <v>0</v>
      </c>
      <c r="BR240" s="2">
        <f>INDEX('2014'!$B$52:$B$180,'16 Year_History_Results'!CM240)</f>
        <v>0</v>
      </c>
      <c r="BS240" s="147">
        <f>INDEX('2015'!$B$52:$B$308,'16 Year_History_Results'!CN240)</f>
        <v>0</v>
      </c>
      <c r="BT240" s="147">
        <f>INDEX('2016'!$B$52:$B$308,'16 Year_History_Results'!CO240)</f>
        <v>0</v>
      </c>
      <c r="BW240">
        <f t="shared" si="140"/>
        <v>2526</v>
      </c>
      <c r="BX240" s="110"/>
      <c r="BY240" s="2"/>
      <c r="BZ240" s="146">
        <f>IF(ISNA(MATCH($BW240,'2001'!$A$44:$A$139,0)),97,MATCH($BW240,'2001'!$A$44:$A$139,0))</f>
        <v>97</v>
      </c>
      <c r="CA240" s="2">
        <f>IF(ISNA(MATCH($BW240,'2002'!$A$44:$A$139,0)),97,MATCH($BW240,'2002'!$A$44:$A$139,0))</f>
        <v>97</v>
      </c>
      <c r="CB240" s="2">
        <f>IF(ISNA(MATCH($BW240,'2003'!$A$44:$A$139,0)),97,MATCH($BW240,'2003'!$A$44:$A$139,0))</f>
        <v>97</v>
      </c>
      <c r="CC240" s="2">
        <f>IF(ISNA(MATCH($BW240,'2004'!$A$44:$A$139,0)),97,MATCH($BW240,'2004'!$A$44:$A$139,0))</f>
        <v>97</v>
      </c>
      <c r="CD240" s="2">
        <f>IF(ISNA(MATCH($BW240,'2005'!$A$44:$A$139,0)),97,MATCH($BW240,'2005'!$A$44:$A$139,0))</f>
        <v>97</v>
      </c>
      <c r="CE240" s="2">
        <f>IF(ISNA(MATCH($BW240,'2006'!$A$44:$A$139,0)),97,MATCH($BW240,'2006'!$A$44:$A$139,0))</f>
        <v>97</v>
      </c>
      <c r="CF240" s="2">
        <f>IF(ISNA(MATCH($BW240,'2007'!$A$44:$A$139,0)),97,MATCH($BW240,'2007'!$A$44:$A$139,0))</f>
        <v>97</v>
      </c>
      <c r="CG240" s="2">
        <f>IF(ISNA(MATCH($BW240,'2008'!$A$44:$A$139,0)),97,MATCH($BW240,'2008'!$A$44:$A$139,0))</f>
        <v>97</v>
      </c>
      <c r="CH240" s="2">
        <f>IF(ISNA(MATCH($BW240,'2009'!$A$44:$A$139,0)),97,MATCH($BW240,'2009'!$A$44:$A$139,0))</f>
        <v>97</v>
      </c>
      <c r="CI240" s="2">
        <f>IF(ISNA(MATCH($BW240,'2010'!$A$44:$A$139,0)),97,MATCH($BW240,'2010'!$A$44:$A$139,0))</f>
        <v>97</v>
      </c>
      <c r="CJ240" s="2">
        <f>IF(ISNA(MATCH($BW240,'2011'!$A$44:$A$139,0)),97,MATCH($BW240,'2011'!$A$44:$A$139,0))</f>
        <v>97</v>
      </c>
      <c r="CK240" s="2">
        <f>IF(ISNA(MATCH($BW240,'2012'!$A$44:$A$139,0)),97,MATCH($BW240,'2012'!$A$44:$A$139,0))</f>
        <v>97</v>
      </c>
      <c r="CL240" s="2">
        <f>IF(ISNA(MATCH($BW240,'2013'!$A$44:$A$139,0)),97,MATCH($BW240,'2013'!$A$44:$A$139,0))</f>
        <v>97</v>
      </c>
      <c r="CM240" s="2">
        <f>IF(ISNA(MATCH($BW240,'2014'!$A$52:$A$179,0)),129,MATCH($BW240,'2014'!$A$52:$A$179,0))</f>
        <v>129</v>
      </c>
      <c r="CN240" s="147">
        <f>IF(ISNA(MATCH($BW240,'2015'!$A$52:$A$307,0)),257,MATCH($BW240,'2015'!$A$52:$A$307,0))</f>
        <v>164</v>
      </c>
      <c r="CO240" s="147">
        <f>IF(ISNA(MATCH($BW240,'2016'!$A$52:$A$307,0)),257,MATCH($BW240,'2016'!$A$52:$A$307,0))</f>
        <v>257</v>
      </c>
      <c r="CQ240">
        <f t="shared" si="141"/>
        <v>2526</v>
      </c>
      <c r="CR240" s="281"/>
      <c r="CS240" s="279"/>
      <c r="CT240" s="278">
        <f t="shared" si="142"/>
        <v>0</v>
      </c>
      <c r="CU240" s="279">
        <f t="shared" si="128"/>
        <v>0</v>
      </c>
      <c r="CV240" s="279">
        <f t="shared" si="129"/>
        <v>0</v>
      </c>
      <c r="CW240" s="279">
        <f t="shared" si="130"/>
        <v>0</v>
      </c>
      <c r="CX240" s="279">
        <f t="shared" si="131"/>
        <v>0</v>
      </c>
      <c r="CY240" s="279">
        <f t="shared" si="132"/>
        <v>0</v>
      </c>
      <c r="CZ240" s="279">
        <f t="shared" si="133"/>
        <v>0</v>
      </c>
      <c r="DA240" s="279">
        <f t="shared" si="134"/>
        <v>0</v>
      </c>
      <c r="DB240" s="279">
        <f t="shared" si="135"/>
        <v>0</v>
      </c>
      <c r="DC240" s="279">
        <f t="shared" si="143"/>
        <v>0</v>
      </c>
      <c r="DD240" s="279">
        <f t="shared" si="144"/>
        <v>0</v>
      </c>
      <c r="DE240" s="279">
        <f t="shared" si="145"/>
        <v>0</v>
      </c>
      <c r="DF240" s="279">
        <f t="shared" si="146"/>
        <v>0</v>
      </c>
      <c r="DG240" s="279">
        <f t="shared" si="147"/>
        <v>0</v>
      </c>
      <c r="DH240" s="280">
        <f t="shared" si="164"/>
        <v>15</v>
      </c>
      <c r="DI240" s="280">
        <f t="shared" si="165"/>
        <v>9.9989999999999988</v>
      </c>
      <c r="DJ240" s="154">
        <f t="shared" si="136"/>
        <v>149</v>
      </c>
      <c r="DK240" s="279">
        <f t="shared" si="148"/>
        <v>2526</v>
      </c>
      <c r="DL240" s="97"/>
      <c r="DM240" s="154"/>
      <c r="DN240" s="267">
        <f t="shared" si="149"/>
        <v>0</v>
      </c>
      <c r="DO240" s="154">
        <f t="shared" si="150"/>
        <v>0</v>
      </c>
      <c r="DP240" s="154">
        <f t="shared" si="151"/>
        <v>0</v>
      </c>
      <c r="DQ240" s="154">
        <f t="shared" si="152"/>
        <v>0</v>
      </c>
      <c r="DR240" s="154">
        <f t="shared" si="153"/>
        <v>0</v>
      </c>
      <c r="DS240" s="154">
        <f t="shared" si="154"/>
        <v>0</v>
      </c>
      <c r="DT240" s="154">
        <f t="shared" si="155"/>
        <v>0</v>
      </c>
      <c r="DU240" s="154">
        <f t="shared" si="156"/>
        <v>0</v>
      </c>
      <c r="DV240" s="154">
        <f t="shared" si="157"/>
        <v>0</v>
      </c>
      <c r="DW240" s="154">
        <f t="shared" si="158"/>
        <v>0</v>
      </c>
      <c r="DX240" s="154">
        <f t="shared" si="159"/>
        <v>0</v>
      </c>
      <c r="DY240" s="154">
        <f t="shared" si="160"/>
        <v>0</v>
      </c>
      <c r="DZ240" s="154">
        <f t="shared" si="161"/>
        <v>0</v>
      </c>
      <c r="EA240" s="154">
        <f t="shared" si="162"/>
        <v>0</v>
      </c>
      <c r="EB240" s="264">
        <f t="shared" si="166"/>
        <v>15</v>
      </c>
      <c r="EC240" s="264">
        <f t="shared" si="167"/>
        <v>15</v>
      </c>
      <c r="ED240" s="154">
        <f t="shared" si="137"/>
        <v>360</v>
      </c>
    </row>
    <row r="241" spans="2:134" ht="13" thickBot="1" x14ac:dyDescent="0.3">
      <c r="B241" s="131">
        <v>116</v>
      </c>
      <c r="C241" s="50">
        <f t="shared" si="126"/>
        <v>1</v>
      </c>
      <c r="D241" s="50">
        <f t="shared" si="138"/>
        <v>1</v>
      </c>
      <c r="E241" s="97"/>
      <c r="F241" s="2">
        <f t="shared" si="163"/>
        <v>236</v>
      </c>
      <c r="G241" s="207">
        <v>2960</v>
      </c>
      <c r="H241" s="98">
        <f>15- COUNTIF(L241:AC241,"#N/A")</f>
        <v>0</v>
      </c>
      <c r="I241" s="131">
        <f>SUM(AH241:AY241)+SUM(BE241:BT241)</f>
        <v>15</v>
      </c>
      <c r="J241" s="398">
        <f>DI241</f>
        <v>9.9989999999999988</v>
      </c>
      <c r="K241" s="456" t="str">
        <f>IF(ISNUMBER(MATCH(G241,'[4]OPR data'!$A$3:$A$2900,0)),"Y","N")</f>
        <v>Y</v>
      </c>
      <c r="L241" s="110"/>
      <c r="M241" s="233"/>
      <c r="N241" s="469" t="e">
        <f>(INDEX(Finish_table!R$4:R$83,MATCH('16 Year_History_Results'!$G241,Finish_table!S$4:S$83,0),1))</f>
        <v>#N/A</v>
      </c>
      <c r="O241" s="233" t="e">
        <f>(INDEX(Finish_table!Z$4:Z$99,MATCH('16 Year_History_Results'!$G241,Finish_table!AA$4:AA$99,0),1))</f>
        <v>#N/A</v>
      </c>
      <c r="P241" s="233" t="e">
        <f>(INDEX(Finish_table!AI$4:AI$99,MATCH('16 Year_History_Results'!$G241,Finish_table!AJ$4:AJ$99,0),1))</f>
        <v>#N/A</v>
      </c>
      <c r="Q241" s="233" t="e">
        <f>(INDEX(Finish_table!AR$4:AR$99,MATCH('16 Year_History_Results'!$G241,Finish_table!AS$4:AS$99,0),1))</f>
        <v>#N/A</v>
      </c>
      <c r="R241" s="233" t="e">
        <f>(INDEX(Finish_table!BA$4:BA$99,MATCH('16 Year_History_Results'!$G241,Finish_table!BB$4:BB$99,0),1))</f>
        <v>#N/A</v>
      </c>
      <c r="S241" s="233" t="e">
        <f>(INDEX(Finish_table!BJ$4:BJ$99,MATCH('16 Year_History_Results'!$G241,Finish_table!BK$4:BK$99,0),1))</f>
        <v>#N/A</v>
      </c>
      <c r="T241" s="233" t="e">
        <f>(INDEX(Finish_table!BS$4:BS$99,MATCH('16 Year_History_Results'!$G241,Finish_table!BT$4:BT$99,0),1))</f>
        <v>#N/A</v>
      </c>
      <c r="U241" s="233" t="e">
        <f>(INDEX(Finish_table!CB$4:CB$99,MATCH('16 Year_History_Results'!$G241,Finish_table!CC$4:CC$99,0),1))</f>
        <v>#N/A</v>
      </c>
      <c r="V241" s="233" t="e">
        <f>(INDEX(Finish_table!CK$4:CK$99,MATCH('16 Year_History_Results'!$G241,Finish_table!CL$4:CL$99,0),1))</f>
        <v>#N/A</v>
      </c>
      <c r="W241" s="233" t="e">
        <f>(INDEX(Finish_table!CT$4:CT$99,MATCH('16 Year_History_Results'!$G241,Finish_table!CU$4:CU$99,0),1))</f>
        <v>#N/A</v>
      </c>
      <c r="X241" s="233" t="e">
        <f>(INDEX(Finish_table!DC$4:DC$99,MATCH('16 Year_History_Results'!$G241,Finish_table!DD$4:DD$99,0),1))</f>
        <v>#N/A</v>
      </c>
      <c r="Y241" s="233" t="e">
        <f>(INDEX(Finish_table!DL$4:DL$99,MATCH('16 Year_History_Results'!$G241,Finish_table!DM$4:DM$99,0),1))</f>
        <v>#N/A</v>
      </c>
      <c r="Z241" s="233" t="e">
        <f>(INDEX(Finish_table!DU$4:DU$99,MATCH('16 Year_History_Results'!$G241,Finish_table!DV$4:DV$99,0),1))</f>
        <v>#N/A</v>
      </c>
      <c r="AA241" s="233" t="e">
        <f>(INDEX(Finish_table!ED$4:ED$140,MATCH('16 Year_History_Results'!$G241,Finish_table!EE$4:EE$140,0),1))</f>
        <v>#N/A</v>
      </c>
      <c r="AB241" s="233" t="str">
        <f>(INDEX(Finish_table!EM$4:EM$224,MATCH('16 Year_History_Results'!$G241,Finish_table!EN$4:EN$224,0),1))</f>
        <v>SF</v>
      </c>
      <c r="AC241" s="253" t="e">
        <f>(INDEX(Finish_table!EW$4:EW$224,MATCH('16 Year_History_Results'!$G241,Finish_table!EX$4:EX$224,0),1))</f>
        <v>#N/A</v>
      </c>
      <c r="AD241" s="2"/>
      <c r="AE241" s="97"/>
      <c r="AG241">
        <f t="shared" si="127"/>
        <v>2960</v>
      </c>
      <c r="AH241" s="110"/>
      <c r="AI241" s="2"/>
      <c r="AJ241" s="146">
        <f>INDEX('2001'!$C$44:$C$140,'16 Year_History_Results'!BZ241)</f>
        <v>0</v>
      </c>
      <c r="AK241" s="2">
        <f>INDEX('2002'!$C$44:$C$140,'16 Year_History_Results'!CA241)</f>
        <v>0</v>
      </c>
      <c r="AL241" s="2">
        <f>INDEX('2003'!$C$44:$C$140,'16 Year_History_Results'!CB241)</f>
        <v>0</v>
      </c>
      <c r="AM241" s="2">
        <f>INDEX('2004'!$C$44:$C$140,'16 Year_History_Results'!CC241)</f>
        <v>0</v>
      </c>
      <c r="AN241" s="2">
        <f>INDEX('2005'!$C$44:$C$140,'16 Year_History_Results'!CD241)</f>
        <v>0</v>
      </c>
      <c r="AO241" s="2">
        <f>INDEX('2006'!$C$44:$C$140,'16 Year_History_Results'!CE241)</f>
        <v>0</v>
      </c>
      <c r="AP241" s="2">
        <f>INDEX('2007'!$C$44:$C$140,'16 Year_History_Results'!CF241)</f>
        <v>0</v>
      </c>
      <c r="AQ241" s="2">
        <f>INDEX('2008'!$C$44:$C$140,'16 Year_History_Results'!CG241)</f>
        <v>0</v>
      </c>
      <c r="AR241" s="2">
        <f>INDEX('2009'!$C$44:$C$140,'16 Year_History_Results'!CH241)</f>
        <v>0</v>
      </c>
      <c r="AS241" s="2">
        <f>INDEX('2010'!$C$44:$C$140,'16 Year_History_Results'!CI241)</f>
        <v>0</v>
      </c>
      <c r="AT241" s="2">
        <f>INDEX('2011'!$C$44:$C$140,'16 Year_History_Results'!CJ241)</f>
        <v>0</v>
      </c>
      <c r="AU241" s="2">
        <f>INDEX('2012'!$C$44:$C$140,'16 Year_History_Results'!CK241)</f>
        <v>0</v>
      </c>
      <c r="AV241" s="2">
        <f>INDEX('2013'!$C$44:$C$140,'16 Year_History_Results'!CL241)</f>
        <v>0</v>
      </c>
      <c r="AW241" s="2">
        <f>INDEX('2014'!$C$52:$C$180,'16 Year_History_Results'!CM241)</f>
        <v>0</v>
      </c>
      <c r="AX241" s="2">
        <f>INDEX('2015'!$E$52:$E$308,'16 Year_History_Results'!CN241)</f>
        <v>10</v>
      </c>
      <c r="AY241" s="147">
        <f>INDEX('2016'!$E$52:$E$308,'16 Year_History_Results'!CO241)</f>
        <v>0</v>
      </c>
      <c r="AZ241" s="2"/>
      <c r="BA241" s="2"/>
      <c r="BB241">
        <f t="shared" si="139"/>
        <v>2960</v>
      </c>
      <c r="BC241" s="110"/>
      <c r="BD241" s="2"/>
      <c r="BE241" s="146">
        <f>INDEX('2001'!$B$44:$B$140,'16 Year_History_Results'!BZ241)</f>
        <v>0</v>
      </c>
      <c r="BF241" s="2">
        <f>INDEX('2002'!$B$44:$B$140,'16 Year_History_Results'!CA241)</f>
        <v>0</v>
      </c>
      <c r="BG241" s="2">
        <f>INDEX('2003'!$B$44:$B$140,'16 Year_History_Results'!CB241)</f>
        <v>0</v>
      </c>
      <c r="BH241" s="2">
        <f>INDEX('2004'!$B$44:$B$140,'16 Year_History_Results'!CC241)</f>
        <v>0</v>
      </c>
      <c r="BI241" s="2">
        <f>INDEX('2005'!$B$44:$B$140,'16 Year_History_Results'!CD241)</f>
        <v>0</v>
      </c>
      <c r="BJ241" s="2">
        <f>INDEX('2006'!$B$44:$B$140,'16 Year_History_Results'!CE241)</f>
        <v>0</v>
      </c>
      <c r="BK241" s="2">
        <f>INDEX('2007'!$B$44:$B$140,'16 Year_History_Results'!CF241)</f>
        <v>0</v>
      </c>
      <c r="BL241" s="2">
        <f>INDEX('2008'!$B$44:$B$140,'16 Year_History_Results'!CG241)</f>
        <v>0</v>
      </c>
      <c r="BM241" s="2">
        <f>INDEX('2009'!$B$44:$B$140,'16 Year_History_Results'!CH241)</f>
        <v>0</v>
      </c>
      <c r="BN241" s="2">
        <f>INDEX('2010'!$B$44:$B$140,'16 Year_History_Results'!CI241)</f>
        <v>0</v>
      </c>
      <c r="BO241" s="2">
        <f>INDEX('2011'!$B$44:$B$140,'16 Year_History_Results'!CJ241)</f>
        <v>0</v>
      </c>
      <c r="BP241" s="2">
        <f>INDEX('2012'!$B$44:$B$140,'16 Year_History_Results'!CK241)</f>
        <v>0</v>
      </c>
      <c r="BQ241" s="2">
        <f>INDEX('2013'!$B$44:$B$140,'16 Year_History_Results'!CL241)</f>
        <v>0</v>
      </c>
      <c r="BR241" s="2">
        <f>INDEX('2014'!$B$52:$B$180,'16 Year_History_Results'!CM241)</f>
        <v>0</v>
      </c>
      <c r="BS241" s="147">
        <f>INDEX('2015'!$B$52:$B$308,'16 Year_History_Results'!CN241)</f>
        <v>5</v>
      </c>
      <c r="BT241" s="147">
        <f>INDEX('2016'!$B$52:$B$308,'16 Year_History_Results'!CO241)</f>
        <v>0</v>
      </c>
      <c r="BW241">
        <f t="shared" si="140"/>
        <v>2960</v>
      </c>
      <c r="BX241" s="110"/>
      <c r="BY241" s="2"/>
      <c r="BZ241" s="146">
        <f>IF(ISNA(MATCH($BW241,'2001'!$A$44:$A$139,0)),97,MATCH($BW241,'2001'!$A$44:$A$139,0))</f>
        <v>97</v>
      </c>
      <c r="CA241" s="2">
        <f>IF(ISNA(MATCH($BW241,'2002'!$A$44:$A$139,0)),97,MATCH($BW241,'2002'!$A$44:$A$139,0))</f>
        <v>97</v>
      </c>
      <c r="CB241" s="2">
        <f>IF(ISNA(MATCH($BW241,'2003'!$A$44:$A$139,0)),97,MATCH($BW241,'2003'!$A$44:$A$139,0))</f>
        <v>97</v>
      </c>
      <c r="CC241" s="2">
        <f>IF(ISNA(MATCH($BW241,'2004'!$A$44:$A$139,0)),97,MATCH($BW241,'2004'!$A$44:$A$139,0))</f>
        <v>97</v>
      </c>
      <c r="CD241" s="2">
        <f>IF(ISNA(MATCH($BW241,'2005'!$A$44:$A$139,0)),97,MATCH($BW241,'2005'!$A$44:$A$139,0))</f>
        <v>97</v>
      </c>
      <c r="CE241" s="2">
        <f>IF(ISNA(MATCH($BW241,'2006'!$A$44:$A$139,0)),97,MATCH($BW241,'2006'!$A$44:$A$139,0))</f>
        <v>97</v>
      </c>
      <c r="CF241" s="2">
        <f>IF(ISNA(MATCH($BW241,'2007'!$A$44:$A$139,0)),97,MATCH($BW241,'2007'!$A$44:$A$139,0))</f>
        <v>97</v>
      </c>
      <c r="CG241" s="2">
        <f>IF(ISNA(MATCH($BW241,'2008'!$A$44:$A$139,0)),97,MATCH($BW241,'2008'!$A$44:$A$139,0))</f>
        <v>97</v>
      </c>
      <c r="CH241" s="2">
        <f>IF(ISNA(MATCH($BW241,'2009'!$A$44:$A$139,0)),97,MATCH($BW241,'2009'!$A$44:$A$139,0))</f>
        <v>97</v>
      </c>
      <c r="CI241" s="2">
        <f>IF(ISNA(MATCH($BW241,'2010'!$A$44:$A$139,0)),97,MATCH($BW241,'2010'!$A$44:$A$139,0))</f>
        <v>97</v>
      </c>
      <c r="CJ241" s="2">
        <f>IF(ISNA(MATCH($BW241,'2011'!$A$44:$A$139,0)),97,MATCH($BW241,'2011'!$A$44:$A$139,0))</f>
        <v>97</v>
      </c>
      <c r="CK241" s="2">
        <f>IF(ISNA(MATCH($BW241,'2012'!$A$44:$A$139,0)),97,MATCH($BW241,'2012'!$A$44:$A$139,0))</f>
        <v>97</v>
      </c>
      <c r="CL241" s="2">
        <f>IF(ISNA(MATCH($BW241,'2013'!$A$44:$A$139,0)),97,MATCH($BW241,'2013'!$A$44:$A$139,0))</f>
        <v>97</v>
      </c>
      <c r="CM241" s="2">
        <f>IF(ISNA(MATCH($BW241,'2014'!$A$52:$A$179,0)),129,MATCH($BW241,'2014'!$A$52:$A$179,0))</f>
        <v>129</v>
      </c>
      <c r="CN241" s="147">
        <f>IF(ISNA(MATCH($BW241,'2015'!$A$52:$A$307,0)),257,MATCH($BW241,'2015'!$A$52:$A$307,0))</f>
        <v>179</v>
      </c>
      <c r="CO241" s="147">
        <f>IF(ISNA(MATCH($BW241,'2016'!$A$52:$A$307,0)),257,MATCH($BW241,'2016'!$A$52:$A$307,0))</f>
        <v>257</v>
      </c>
      <c r="CQ241">
        <f t="shared" si="141"/>
        <v>2960</v>
      </c>
      <c r="CR241" s="281"/>
      <c r="CS241" s="279"/>
      <c r="CT241" s="278">
        <f t="shared" si="142"/>
        <v>0</v>
      </c>
      <c r="CU241" s="279">
        <f t="shared" si="128"/>
        <v>0</v>
      </c>
      <c r="CV241" s="279">
        <f t="shared" si="129"/>
        <v>0</v>
      </c>
      <c r="CW241" s="279">
        <f t="shared" si="130"/>
        <v>0</v>
      </c>
      <c r="CX241" s="279">
        <f t="shared" si="131"/>
        <v>0</v>
      </c>
      <c r="CY241" s="279">
        <f t="shared" si="132"/>
        <v>0</v>
      </c>
      <c r="CZ241" s="279">
        <f t="shared" si="133"/>
        <v>0</v>
      </c>
      <c r="DA241" s="279">
        <f t="shared" si="134"/>
        <v>0</v>
      </c>
      <c r="DB241" s="279">
        <f t="shared" si="135"/>
        <v>0</v>
      </c>
      <c r="DC241" s="279">
        <f t="shared" si="143"/>
        <v>0</v>
      </c>
      <c r="DD241" s="279">
        <f t="shared" si="144"/>
        <v>0</v>
      </c>
      <c r="DE241" s="279">
        <f t="shared" si="145"/>
        <v>0</v>
      </c>
      <c r="DF241" s="279">
        <f t="shared" si="146"/>
        <v>0</v>
      </c>
      <c r="DG241" s="279">
        <f t="shared" si="147"/>
        <v>0</v>
      </c>
      <c r="DH241" s="280">
        <f t="shared" si="164"/>
        <v>15</v>
      </c>
      <c r="DI241" s="280">
        <f t="shared" si="165"/>
        <v>9.9989999999999988</v>
      </c>
      <c r="DJ241" s="154">
        <f t="shared" si="136"/>
        <v>149</v>
      </c>
      <c r="DK241" s="279">
        <f t="shared" si="148"/>
        <v>2960</v>
      </c>
      <c r="DL241" s="97"/>
      <c r="DM241" s="154"/>
      <c r="DN241" s="267">
        <f t="shared" si="149"/>
        <v>0</v>
      </c>
      <c r="DO241" s="154">
        <f t="shared" si="150"/>
        <v>0</v>
      </c>
      <c r="DP241" s="154">
        <f t="shared" si="151"/>
        <v>0</v>
      </c>
      <c r="DQ241" s="154">
        <f t="shared" si="152"/>
        <v>0</v>
      </c>
      <c r="DR241" s="154">
        <f t="shared" si="153"/>
        <v>0</v>
      </c>
      <c r="DS241" s="154">
        <f t="shared" si="154"/>
        <v>0</v>
      </c>
      <c r="DT241" s="154">
        <f t="shared" si="155"/>
        <v>0</v>
      </c>
      <c r="DU241" s="154">
        <f t="shared" si="156"/>
        <v>0</v>
      </c>
      <c r="DV241" s="154">
        <f t="shared" si="157"/>
        <v>0</v>
      </c>
      <c r="DW241" s="154">
        <f t="shared" si="158"/>
        <v>0</v>
      </c>
      <c r="DX241" s="154">
        <f t="shared" si="159"/>
        <v>0</v>
      </c>
      <c r="DY241" s="154">
        <f t="shared" si="160"/>
        <v>0</v>
      </c>
      <c r="DZ241" s="154">
        <f t="shared" si="161"/>
        <v>0</v>
      </c>
      <c r="EA241" s="154">
        <f t="shared" si="162"/>
        <v>0</v>
      </c>
      <c r="EB241" s="264">
        <f t="shared" si="166"/>
        <v>15</v>
      </c>
      <c r="EC241" s="264">
        <f t="shared" si="167"/>
        <v>15</v>
      </c>
      <c r="ED241" s="154">
        <f t="shared" si="137"/>
        <v>360</v>
      </c>
    </row>
    <row r="242" spans="2:134" ht="13" thickBot="1" x14ac:dyDescent="0.3">
      <c r="B242" s="131">
        <v>118</v>
      </c>
      <c r="C242" s="50">
        <f t="shared" si="126"/>
        <v>1</v>
      </c>
      <c r="D242" s="50">
        <f t="shared" si="138"/>
        <v>0</v>
      </c>
      <c r="E242" s="97"/>
      <c r="F242" s="2">
        <f t="shared" si="163"/>
        <v>237</v>
      </c>
      <c r="G242" s="207">
        <v>3536</v>
      </c>
      <c r="H242" s="98">
        <f>15- COUNTIF(L242:AC242,"#N/A")</f>
        <v>0</v>
      </c>
      <c r="I242" s="131">
        <f>SUM(AH242:AY242)+SUM(BE242:BT242)</f>
        <v>15</v>
      </c>
      <c r="J242" s="398">
        <f>DI242</f>
        <v>9.9989999999999988</v>
      </c>
      <c r="K242" s="456" t="str">
        <f>IF(ISNUMBER(MATCH(G242,'[4]OPR data'!$A$3:$A$2900,0)),"Y","N")</f>
        <v>Y</v>
      </c>
      <c r="L242" s="110"/>
      <c r="M242" s="233"/>
      <c r="N242" s="469" t="e">
        <f>(INDEX(Finish_table!R$4:R$83,MATCH('16 Year_History_Results'!$G242,Finish_table!S$4:S$83,0),1))</f>
        <v>#N/A</v>
      </c>
      <c r="O242" s="233" t="e">
        <f>(INDEX(Finish_table!Z$4:Z$99,MATCH('16 Year_History_Results'!$G242,Finish_table!AA$4:AA$99,0),1))</f>
        <v>#N/A</v>
      </c>
      <c r="P242" s="233" t="e">
        <f>(INDEX(Finish_table!AI$4:AI$99,MATCH('16 Year_History_Results'!$G242,Finish_table!AJ$4:AJ$99,0),1))</f>
        <v>#N/A</v>
      </c>
      <c r="Q242" s="233" t="e">
        <f>(INDEX(Finish_table!AR$4:AR$99,MATCH('16 Year_History_Results'!$G242,Finish_table!AS$4:AS$99,0),1))</f>
        <v>#N/A</v>
      </c>
      <c r="R242" s="233" t="e">
        <f>(INDEX(Finish_table!BA$4:BA$99,MATCH('16 Year_History_Results'!$G242,Finish_table!BB$4:BB$99,0),1))</f>
        <v>#N/A</v>
      </c>
      <c r="S242" s="233" t="e">
        <f>(INDEX(Finish_table!BJ$4:BJ$99,MATCH('16 Year_History_Results'!$G242,Finish_table!BK$4:BK$99,0),1))</f>
        <v>#N/A</v>
      </c>
      <c r="T242" s="233" t="e">
        <f>(INDEX(Finish_table!BS$4:BS$99,MATCH('16 Year_History_Results'!$G242,Finish_table!BT$4:BT$99,0),1))</f>
        <v>#N/A</v>
      </c>
      <c r="U242" s="233" t="e">
        <f>(INDEX(Finish_table!CB$4:CB$99,MATCH('16 Year_History_Results'!$G242,Finish_table!CC$4:CC$99,0),1))</f>
        <v>#N/A</v>
      </c>
      <c r="V242" s="233" t="e">
        <f>(INDEX(Finish_table!CK$4:CK$99,MATCH('16 Year_History_Results'!$G242,Finish_table!CL$4:CL$99,0),1))</f>
        <v>#N/A</v>
      </c>
      <c r="W242" s="233" t="e">
        <f>(INDEX(Finish_table!CT$4:CT$99,MATCH('16 Year_History_Results'!$G242,Finish_table!CU$4:CU$99,0),1))</f>
        <v>#N/A</v>
      </c>
      <c r="X242" s="233" t="e">
        <f>(INDEX(Finish_table!DC$4:DC$99,MATCH('16 Year_History_Results'!$G242,Finish_table!DD$4:DD$99,0),1))</f>
        <v>#N/A</v>
      </c>
      <c r="Y242" s="233" t="e">
        <f>(INDEX(Finish_table!DL$4:DL$99,MATCH('16 Year_History_Results'!$G242,Finish_table!DM$4:DM$99,0),1))</f>
        <v>#N/A</v>
      </c>
      <c r="Z242" s="233" t="e">
        <f>(INDEX(Finish_table!DU$4:DU$99,MATCH('16 Year_History_Results'!$G242,Finish_table!DV$4:DV$99,0),1))</f>
        <v>#N/A</v>
      </c>
      <c r="AA242" s="233" t="e">
        <f>(INDEX(Finish_table!ED$4:ED$140,MATCH('16 Year_History_Results'!$G242,Finish_table!EE$4:EE$140,0),1))</f>
        <v>#N/A</v>
      </c>
      <c r="AB242" s="233" t="str">
        <f>(INDEX(Finish_table!EM$4:EM$224,MATCH('16 Year_History_Results'!$G242,Finish_table!EN$4:EN$224,0),1))</f>
        <v>QF</v>
      </c>
      <c r="AC242" s="253" t="e">
        <f>(INDEX(Finish_table!EW$4:EW$224,MATCH('16 Year_History_Results'!$G242,Finish_table!EX$4:EX$224,0),1))</f>
        <v>#N/A</v>
      </c>
      <c r="AD242" s="2"/>
      <c r="AE242" s="97"/>
      <c r="AG242">
        <f t="shared" si="127"/>
        <v>3536</v>
      </c>
      <c r="AH242" s="110"/>
      <c r="AI242" s="2"/>
      <c r="AJ242" s="146">
        <f>INDEX('2001'!$C$44:$C$140,'16 Year_History_Results'!BZ242)</f>
        <v>0</v>
      </c>
      <c r="AK242" s="2">
        <f>INDEX('2002'!$C$44:$C$140,'16 Year_History_Results'!CA242)</f>
        <v>0</v>
      </c>
      <c r="AL242" s="2">
        <f>INDEX('2003'!$C$44:$C$140,'16 Year_History_Results'!CB242)</f>
        <v>0</v>
      </c>
      <c r="AM242" s="2">
        <f>INDEX('2004'!$C$44:$C$140,'16 Year_History_Results'!CC242)</f>
        <v>0</v>
      </c>
      <c r="AN242" s="2">
        <f>INDEX('2005'!$C$44:$C$140,'16 Year_History_Results'!CD242)</f>
        <v>0</v>
      </c>
      <c r="AO242" s="2">
        <f>INDEX('2006'!$C$44:$C$140,'16 Year_History_Results'!CE242)</f>
        <v>0</v>
      </c>
      <c r="AP242" s="2">
        <f>INDEX('2007'!$C$44:$C$140,'16 Year_History_Results'!CF242)</f>
        <v>0</v>
      </c>
      <c r="AQ242" s="2">
        <f>INDEX('2008'!$C$44:$C$140,'16 Year_History_Results'!CG242)</f>
        <v>0</v>
      </c>
      <c r="AR242" s="2">
        <f>INDEX('2009'!$C$44:$C$140,'16 Year_History_Results'!CH242)</f>
        <v>0</v>
      </c>
      <c r="AS242" s="2">
        <f>INDEX('2010'!$C$44:$C$140,'16 Year_History_Results'!CI242)</f>
        <v>0</v>
      </c>
      <c r="AT242" s="2">
        <f>INDEX('2011'!$C$44:$C$140,'16 Year_History_Results'!CJ242)</f>
        <v>0</v>
      </c>
      <c r="AU242" s="2">
        <f>INDEX('2012'!$C$44:$C$140,'16 Year_History_Results'!CK242)</f>
        <v>0</v>
      </c>
      <c r="AV242" s="2">
        <f>INDEX('2013'!$C$44:$C$140,'16 Year_History_Results'!CL242)</f>
        <v>0</v>
      </c>
      <c r="AW242" s="2">
        <f>INDEX('2014'!$C$52:$C$180,'16 Year_History_Results'!CM242)</f>
        <v>0</v>
      </c>
      <c r="AX242" s="2">
        <f>INDEX('2015'!$E$52:$E$308,'16 Year_History_Results'!CN242)</f>
        <v>0</v>
      </c>
      <c r="AY242" s="147">
        <f>INDEX('2016'!$E$52:$E$308,'16 Year_History_Results'!CO242)</f>
        <v>0</v>
      </c>
      <c r="AZ242" s="2"/>
      <c r="BA242" s="2"/>
      <c r="BB242">
        <f t="shared" si="139"/>
        <v>3536</v>
      </c>
      <c r="BC242" s="110"/>
      <c r="BD242" s="2"/>
      <c r="BE242" s="146">
        <f>INDEX('2001'!$B$44:$B$140,'16 Year_History_Results'!BZ242)</f>
        <v>0</v>
      </c>
      <c r="BF242" s="2">
        <f>INDEX('2002'!$B$44:$B$140,'16 Year_History_Results'!CA242)</f>
        <v>0</v>
      </c>
      <c r="BG242" s="2">
        <f>INDEX('2003'!$B$44:$B$140,'16 Year_History_Results'!CB242)</f>
        <v>0</v>
      </c>
      <c r="BH242" s="2">
        <f>INDEX('2004'!$B$44:$B$140,'16 Year_History_Results'!CC242)</f>
        <v>0</v>
      </c>
      <c r="BI242" s="2">
        <f>INDEX('2005'!$B$44:$B$140,'16 Year_History_Results'!CD242)</f>
        <v>0</v>
      </c>
      <c r="BJ242" s="2">
        <f>INDEX('2006'!$B$44:$B$140,'16 Year_History_Results'!CE242)</f>
        <v>0</v>
      </c>
      <c r="BK242" s="2">
        <f>INDEX('2007'!$B$44:$B$140,'16 Year_History_Results'!CF242)</f>
        <v>0</v>
      </c>
      <c r="BL242" s="2">
        <f>INDEX('2008'!$B$44:$B$140,'16 Year_History_Results'!CG242)</f>
        <v>0</v>
      </c>
      <c r="BM242" s="2">
        <f>INDEX('2009'!$B$44:$B$140,'16 Year_History_Results'!CH242)</f>
        <v>0</v>
      </c>
      <c r="BN242" s="2">
        <f>INDEX('2010'!$B$44:$B$140,'16 Year_History_Results'!CI242)</f>
        <v>0</v>
      </c>
      <c r="BO242" s="2">
        <f>INDEX('2011'!$B$44:$B$140,'16 Year_History_Results'!CJ242)</f>
        <v>0</v>
      </c>
      <c r="BP242" s="2">
        <f>INDEX('2012'!$B$44:$B$140,'16 Year_History_Results'!CK242)</f>
        <v>0</v>
      </c>
      <c r="BQ242" s="2">
        <f>INDEX('2013'!$B$44:$B$140,'16 Year_History_Results'!CL242)</f>
        <v>0</v>
      </c>
      <c r="BR242" s="2">
        <f>INDEX('2014'!$B$52:$B$180,'16 Year_History_Results'!CM242)</f>
        <v>0</v>
      </c>
      <c r="BS242" s="147">
        <f>INDEX('2015'!$B$52:$B$308,'16 Year_History_Results'!CN242)</f>
        <v>15</v>
      </c>
      <c r="BT242" s="147">
        <f>INDEX('2016'!$B$52:$B$308,'16 Year_History_Results'!CO242)</f>
        <v>0</v>
      </c>
      <c r="BW242">
        <f t="shared" si="140"/>
        <v>3536</v>
      </c>
      <c r="BX242" s="110"/>
      <c r="BY242" s="2"/>
      <c r="BZ242" s="146">
        <f>IF(ISNA(MATCH($BW242,'2001'!$A$44:$A$139,0)),97,MATCH($BW242,'2001'!$A$44:$A$139,0))</f>
        <v>97</v>
      </c>
      <c r="CA242" s="2">
        <f>IF(ISNA(MATCH($BW242,'2002'!$A$44:$A$139,0)),97,MATCH($BW242,'2002'!$A$44:$A$139,0))</f>
        <v>97</v>
      </c>
      <c r="CB242" s="2">
        <f>IF(ISNA(MATCH($BW242,'2003'!$A$44:$A$139,0)),97,MATCH($BW242,'2003'!$A$44:$A$139,0))</f>
        <v>97</v>
      </c>
      <c r="CC242" s="2">
        <f>IF(ISNA(MATCH($BW242,'2004'!$A$44:$A$139,0)),97,MATCH($BW242,'2004'!$A$44:$A$139,0))</f>
        <v>97</v>
      </c>
      <c r="CD242" s="2">
        <f>IF(ISNA(MATCH($BW242,'2005'!$A$44:$A$139,0)),97,MATCH($BW242,'2005'!$A$44:$A$139,0))</f>
        <v>97</v>
      </c>
      <c r="CE242" s="2">
        <f>IF(ISNA(MATCH($BW242,'2006'!$A$44:$A$139,0)),97,MATCH($BW242,'2006'!$A$44:$A$139,0))</f>
        <v>97</v>
      </c>
      <c r="CF242" s="2">
        <f>IF(ISNA(MATCH($BW242,'2007'!$A$44:$A$139,0)),97,MATCH($BW242,'2007'!$A$44:$A$139,0))</f>
        <v>97</v>
      </c>
      <c r="CG242" s="2">
        <f>IF(ISNA(MATCH($BW242,'2008'!$A$44:$A$139,0)),97,MATCH($BW242,'2008'!$A$44:$A$139,0))</f>
        <v>97</v>
      </c>
      <c r="CH242" s="2">
        <f>IF(ISNA(MATCH($BW242,'2009'!$A$44:$A$139,0)),97,MATCH($BW242,'2009'!$A$44:$A$139,0))</f>
        <v>97</v>
      </c>
      <c r="CI242" s="2">
        <f>IF(ISNA(MATCH($BW242,'2010'!$A$44:$A$139,0)),97,MATCH($BW242,'2010'!$A$44:$A$139,0))</f>
        <v>97</v>
      </c>
      <c r="CJ242" s="2">
        <f>IF(ISNA(MATCH($BW242,'2011'!$A$44:$A$139,0)),97,MATCH($BW242,'2011'!$A$44:$A$139,0))</f>
        <v>97</v>
      </c>
      <c r="CK242" s="2">
        <f>IF(ISNA(MATCH($BW242,'2012'!$A$44:$A$139,0)),97,MATCH($BW242,'2012'!$A$44:$A$139,0))</f>
        <v>97</v>
      </c>
      <c r="CL242" s="2">
        <f>IF(ISNA(MATCH($BW242,'2013'!$A$44:$A$139,0)),97,MATCH($BW242,'2013'!$A$44:$A$139,0))</f>
        <v>97</v>
      </c>
      <c r="CM242" s="2">
        <f>IF(ISNA(MATCH($BW242,'2014'!$A$52:$A$179,0)),129,MATCH($BW242,'2014'!$A$52:$A$179,0))</f>
        <v>129</v>
      </c>
      <c r="CN242" s="147">
        <f>IF(ISNA(MATCH($BW242,'2015'!$A$52:$A$307,0)),257,MATCH($BW242,'2015'!$A$52:$A$307,0))</f>
        <v>200</v>
      </c>
      <c r="CO242" s="147">
        <f>IF(ISNA(MATCH($BW242,'2016'!$A$52:$A$307,0)),257,MATCH($BW242,'2016'!$A$52:$A$307,0))</f>
        <v>257</v>
      </c>
      <c r="CQ242">
        <f t="shared" si="141"/>
        <v>3536</v>
      </c>
      <c r="CR242" s="281"/>
      <c r="CS242" s="279"/>
      <c r="CT242" s="278">
        <f t="shared" si="142"/>
        <v>0</v>
      </c>
      <c r="CU242" s="279">
        <f t="shared" si="128"/>
        <v>0</v>
      </c>
      <c r="CV242" s="279">
        <f t="shared" si="129"/>
        <v>0</v>
      </c>
      <c r="CW242" s="279">
        <f t="shared" si="130"/>
        <v>0</v>
      </c>
      <c r="CX242" s="279">
        <f t="shared" si="131"/>
        <v>0</v>
      </c>
      <c r="CY242" s="279">
        <f t="shared" si="132"/>
        <v>0</v>
      </c>
      <c r="CZ242" s="279">
        <f t="shared" si="133"/>
        <v>0</v>
      </c>
      <c r="DA242" s="279">
        <f t="shared" si="134"/>
        <v>0</v>
      </c>
      <c r="DB242" s="279">
        <f t="shared" si="135"/>
        <v>0</v>
      </c>
      <c r="DC242" s="279">
        <f t="shared" si="143"/>
        <v>0</v>
      </c>
      <c r="DD242" s="279">
        <f t="shared" si="144"/>
        <v>0</v>
      </c>
      <c r="DE242" s="279">
        <f t="shared" si="145"/>
        <v>0</v>
      </c>
      <c r="DF242" s="279">
        <f t="shared" si="146"/>
        <v>0</v>
      </c>
      <c r="DG242" s="279">
        <f t="shared" si="147"/>
        <v>0</v>
      </c>
      <c r="DH242" s="280">
        <f t="shared" si="164"/>
        <v>15</v>
      </c>
      <c r="DI242" s="280">
        <f t="shared" si="165"/>
        <v>9.9989999999999988</v>
      </c>
      <c r="DJ242" s="154">
        <f t="shared" si="136"/>
        <v>149</v>
      </c>
      <c r="DK242" s="279">
        <f t="shared" si="148"/>
        <v>3536</v>
      </c>
      <c r="DL242" s="97"/>
      <c r="DM242" s="154"/>
      <c r="DN242" s="267">
        <f t="shared" si="149"/>
        <v>0</v>
      </c>
      <c r="DO242" s="154">
        <f t="shared" si="150"/>
        <v>0</v>
      </c>
      <c r="DP242" s="154">
        <f t="shared" si="151"/>
        <v>0</v>
      </c>
      <c r="DQ242" s="154">
        <f t="shared" si="152"/>
        <v>0</v>
      </c>
      <c r="DR242" s="154">
        <f t="shared" si="153"/>
        <v>0</v>
      </c>
      <c r="DS242" s="154">
        <f t="shared" si="154"/>
        <v>0</v>
      </c>
      <c r="DT242" s="154">
        <f t="shared" si="155"/>
        <v>0</v>
      </c>
      <c r="DU242" s="154">
        <f t="shared" si="156"/>
        <v>0</v>
      </c>
      <c r="DV242" s="154">
        <f t="shared" si="157"/>
        <v>0</v>
      </c>
      <c r="DW242" s="154">
        <f t="shared" si="158"/>
        <v>0</v>
      </c>
      <c r="DX242" s="154">
        <f t="shared" si="159"/>
        <v>0</v>
      </c>
      <c r="DY242" s="154">
        <f t="shared" si="160"/>
        <v>0</v>
      </c>
      <c r="DZ242" s="154">
        <f t="shared" si="161"/>
        <v>0</v>
      </c>
      <c r="EA242" s="154">
        <f t="shared" si="162"/>
        <v>0</v>
      </c>
      <c r="EB242" s="264">
        <f t="shared" si="166"/>
        <v>15</v>
      </c>
      <c r="EC242" s="264">
        <f t="shared" si="167"/>
        <v>15</v>
      </c>
      <c r="ED242" s="154">
        <f t="shared" si="137"/>
        <v>360</v>
      </c>
    </row>
    <row r="243" spans="2:134" ht="13" thickBot="1" x14ac:dyDescent="0.3">
      <c r="B243" s="131">
        <v>118</v>
      </c>
      <c r="C243" s="50">
        <f t="shared" si="126"/>
        <v>2</v>
      </c>
      <c r="D243" s="50">
        <f t="shared" si="138"/>
        <v>0</v>
      </c>
      <c r="E243" s="97"/>
      <c r="F243" s="2">
        <f t="shared" si="163"/>
        <v>238</v>
      </c>
      <c r="G243" s="494">
        <v>948</v>
      </c>
      <c r="H243" s="98">
        <f>15- COUNTIF(L243:AC243,"#N/A")</f>
        <v>1</v>
      </c>
      <c r="I243" s="131">
        <f>SUM(AH243:AY243)+SUM(BE243:BT243)</f>
        <v>21</v>
      </c>
      <c r="J243" s="398">
        <f>DI243</f>
        <v>9.9242815792559984</v>
      </c>
      <c r="K243" s="456" t="str">
        <f>IF(ISNUMBER(MATCH(G243,'[4]OPR data'!$A$3:$A$2900,0)),"Y","N")</f>
        <v>Y</v>
      </c>
      <c r="L243" s="110"/>
      <c r="M243" s="233"/>
      <c r="N243" s="469" t="e">
        <f>(INDEX(Finish_table!R$4:R$83,MATCH('16 Year_History_Results'!$G243,Finish_table!S$4:S$83,0),1))</f>
        <v>#N/A</v>
      </c>
      <c r="O243" s="233" t="e">
        <f>(INDEX(Finish_table!Z$4:Z$99,MATCH('16 Year_History_Results'!$G243,Finish_table!AA$4:AA$99,0),1))</f>
        <v>#N/A</v>
      </c>
      <c r="P243" s="233" t="e">
        <f>(INDEX(Finish_table!AI$4:AI$99,MATCH('16 Year_History_Results'!$G243,Finish_table!AJ$4:AJ$99,0),1))</f>
        <v>#N/A</v>
      </c>
      <c r="Q243" s="233" t="e">
        <f>(INDEX(Finish_table!AR$4:AR$99,MATCH('16 Year_History_Results'!$G243,Finish_table!AS$4:AS$99,0),1))</f>
        <v>#N/A</v>
      </c>
      <c r="R243" s="233" t="e">
        <f>(INDEX(Finish_table!BA$4:BA$99,MATCH('16 Year_History_Results'!$G243,Finish_table!BB$4:BB$99,0),1))</f>
        <v>#N/A</v>
      </c>
      <c r="S243" s="233" t="e">
        <f>(INDEX(Finish_table!BJ$4:BJ$99,MATCH('16 Year_History_Results'!$G243,Finish_table!BK$4:BK$99,0),1))</f>
        <v>#N/A</v>
      </c>
      <c r="T243" s="233" t="e">
        <f>(INDEX(Finish_table!BS$4:BS$99,MATCH('16 Year_History_Results'!$G243,Finish_table!BT$4:BT$99,0),1))</f>
        <v>#N/A</v>
      </c>
      <c r="U243" s="233" t="e">
        <f>(INDEX(Finish_table!CB$4:CB$99,MATCH('16 Year_History_Results'!$G243,Finish_table!CC$4:CC$99,0),1))</f>
        <v>#N/A</v>
      </c>
      <c r="V243" s="233" t="e">
        <f>(INDEX(Finish_table!CK$4:CK$99,MATCH('16 Year_History_Results'!$G243,Finish_table!CL$4:CL$99,0),1))</f>
        <v>#N/A</v>
      </c>
      <c r="W243" s="233" t="e">
        <f>(INDEX(Finish_table!CT$4:CT$99,MATCH('16 Year_History_Results'!$G243,Finish_table!CU$4:CU$99,0),1))</f>
        <v>#N/A</v>
      </c>
      <c r="X243" s="233" t="e">
        <f>(INDEX(Finish_table!DC$4:DC$99,MATCH('16 Year_History_Results'!$G243,Finish_table!DD$4:DD$99,0),1))</f>
        <v>#N/A</v>
      </c>
      <c r="Y243" s="233" t="e">
        <f>(INDEX(Finish_table!DL$4:DL$99,MATCH('16 Year_History_Results'!$G243,Finish_table!DM$4:DM$99,0),1))</f>
        <v>#N/A</v>
      </c>
      <c r="Z243" s="233" t="str">
        <f>(INDEX(Finish_table!DU$4:DU$99,MATCH('16 Year_History_Results'!$G243,Finish_table!DV$4:DV$99,0),1))</f>
        <v>QF</v>
      </c>
      <c r="AA243" s="233" t="e">
        <f>(INDEX(Finish_table!ED$4:ED$140,MATCH('16 Year_History_Results'!$G243,Finish_table!EE$4:EE$140,0),1))</f>
        <v>#N/A</v>
      </c>
      <c r="AB243" s="233" t="str">
        <f>(INDEX(Finish_table!EM$4:EM$224,MATCH('16 Year_History_Results'!$G243,Finish_table!EN$4:EN$224,0),1))</f>
        <v>SF</v>
      </c>
      <c r="AC243" s="253" t="e">
        <f>(INDEX(Finish_table!EW$4:EW$224,MATCH('16 Year_History_Results'!$G243,Finish_table!EX$4:EX$224,0),1))</f>
        <v>#N/A</v>
      </c>
      <c r="AD243" s="2"/>
      <c r="AE243" s="97"/>
      <c r="AG243">
        <f t="shared" si="127"/>
        <v>948</v>
      </c>
      <c r="AH243" s="110"/>
      <c r="AI243" s="2"/>
      <c r="AJ243" s="146">
        <f>INDEX('2001'!$C$44:$C$140,'16 Year_History_Results'!BZ243)</f>
        <v>0</v>
      </c>
      <c r="AK243" s="2">
        <f>INDEX('2002'!$C$44:$C$140,'16 Year_History_Results'!CA243)</f>
        <v>0</v>
      </c>
      <c r="AL243" s="2">
        <f>INDEX('2003'!$C$44:$C$140,'16 Year_History_Results'!CB243)</f>
        <v>0</v>
      </c>
      <c r="AM243" s="2">
        <f>INDEX('2004'!$C$44:$C$140,'16 Year_History_Results'!CC243)</f>
        <v>0</v>
      </c>
      <c r="AN243" s="2">
        <f>INDEX('2005'!$C$44:$C$140,'16 Year_History_Results'!CD243)</f>
        <v>0</v>
      </c>
      <c r="AO243" s="2">
        <f>INDEX('2006'!$C$44:$C$140,'16 Year_History_Results'!CE243)</f>
        <v>0</v>
      </c>
      <c r="AP243" s="2">
        <f>INDEX('2007'!$C$44:$C$140,'16 Year_History_Results'!CF243)</f>
        <v>0</v>
      </c>
      <c r="AQ243" s="2">
        <f>INDEX('2008'!$C$44:$C$140,'16 Year_History_Results'!CG243)</f>
        <v>0</v>
      </c>
      <c r="AR243" s="2">
        <f>INDEX('2009'!$C$44:$C$140,'16 Year_History_Results'!CH243)</f>
        <v>0</v>
      </c>
      <c r="AS243" s="2">
        <f>INDEX('2010'!$C$44:$C$140,'16 Year_History_Results'!CI243)</f>
        <v>0</v>
      </c>
      <c r="AT243" s="2">
        <f>INDEX('2011'!$C$44:$C$140,'16 Year_History_Results'!CJ243)</f>
        <v>0</v>
      </c>
      <c r="AU243" s="2">
        <f>INDEX('2012'!$C$44:$C$140,'16 Year_History_Results'!CK243)</f>
        <v>0</v>
      </c>
      <c r="AV243" s="2">
        <f>INDEX('2013'!$C$44:$C$140,'16 Year_History_Results'!CL243)</f>
        <v>0</v>
      </c>
      <c r="AW243" s="2">
        <f>INDEX('2014'!$C$52:$C$180,'16 Year_History_Results'!CM243)</f>
        <v>0</v>
      </c>
      <c r="AX243" s="2">
        <f>INDEX('2015'!$E$52:$E$308,'16 Year_History_Results'!CN243)</f>
        <v>10</v>
      </c>
      <c r="AY243" s="147">
        <f>INDEX('2016'!$E$52:$E$308,'16 Year_History_Results'!CO243)</f>
        <v>0</v>
      </c>
      <c r="AZ243" s="2"/>
      <c r="BA243" s="2"/>
      <c r="BB243">
        <f t="shared" si="139"/>
        <v>948</v>
      </c>
      <c r="BC243" s="110"/>
      <c r="BD243" s="2"/>
      <c r="BE243" s="146">
        <f>INDEX('2001'!$B$44:$B$140,'16 Year_History_Results'!BZ243)</f>
        <v>0</v>
      </c>
      <c r="BF243" s="2">
        <f>INDEX('2002'!$B$44:$B$140,'16 Year_History_Results'!CA243)</f>
        <v>0</v>
      </c>
      <c r="BG243" s="2">
        <f>INDEX('2003'!$B$44:$B$140,'16 Year_History_Results'!CB243)</f>
        <v>0</v>
      </c>
      <c r="BH243" s="2">
        <f>INDEX('2004'!$B$44:$B$140,'16 Year_History_Results'!CC243)</f>
        <v>0</v>
      </c>
      <c r="BI243" s="2">
        <f>INDEX('2005'!$B$44:$B$140,'16 Year_History_Results'!CD243)</f>
        <v>0</v>
      </c>
      <c r="BJ243" s="2">
        <f>INDEX('2006'!$B$44:$B$140,'16 Year_History_Results'!CE243)</f>
        <v>0</v>
      </c>
      <c r="BK243" s="2">
        <f>INDEX('2007'!$B$44:$B$140,'16 Year_History_Results'!CF243)</f>
        <v>0</v>
      </c>
      <c r="BL243" s="2">
        <f>INDEX('2008'!$B$44:$B$140,'16 Year_History_Results'!CG243)</f>
        <v>0</v>
      </c>
      <c r="BM243" s="2">
        <f>INDEX('2009'!$B$44:$B$140,'16 Year_History_Results'!CH243)</f>
        <v>0</v>
      </c>
      <c r="BN243" s="2">
        <f>INDEX('2010'!$B$44:$B$140,'16 Year_History_Results'!CI243)</f>
        <v>0</v>
      </c>
      <c r="BO243" s="2">
        <f>INDEX('2011'!$B$44:$B$140,'16 Year_History_Results'!CJ243)</f>
        <v>0</v>
      </c>
      <c r="BP243" s="2">
        <f>INDEX('2012'!$B$44:$B$140,'16 Year_History_Results'!CK243)</f>
        <v>0</v>
      </c>
      <c r="BQ243" s="2">
        <f>INDEX('2013'!$B$44:$B$140,'16 Year_History_Results'!CL243)</f>
        <v>11</v>
      </c>
      <c r="BR243" s="2">
        <f>INDEX('2014'!$B$52:$B$180,'16 Year_History_Results'!CM243)</f>
        <v>0</v>
      </c>
      <c r="BS243" s="147">
        <f>INDEX('2015'!$B$52:$B$308,'16 Year_History_Results'!CN243)</f>
        <v>0</v>
      </c>
      <c r="BT243" s="147">
        <f>INDEX('2016'!$B$52:$B$308,'16 Year_History_Results'!CO243)</f>
        <v>0</v>
      </c>
      <c r="BW243">
        <f t="shared" si="140"/>
        <v>948</v>
      </c>
      <c r="BX243" s="110"/>
      <c r="BY243" s="2"/>
      <c r="BZ243" s="146">
        <f>IF(ISNA(MATCH($BW243,'2001'!$A$44:$A$139,0)),97,MATCH($BW243,'2001'!$A$44:$A$139,0))</f>
        <v>97</v>
      </c>
      <c r="CA243" s="2">
        <f>IF(ISNA(MATCH($BW243,'2002'!$A$44:$A$139,0)),97,MATCH($BW243,'2002'!$A$44:$A$139,0))</f>
        <v>97</v>
      </c>
      <c r="CB243" s="2">
        <f>IF(ISNA(MATCH($BW243,'2003'!$A$44:$A$139,0)),97,MATCH($BW243,'2003'!$A$44:$A$139,0))</f>
        <v>97</v>
      </c>
      <c r="CC243" s="2">
        <f>IF(ISNA(MATCH($BW243,'2004'!$A$44:$A$139,0)),97,MATCH($BW243,'2004'!$A$44:$A$139,0))</f>
        <v>97</v>
      </c>
      <c r="CD243" s="2">
        <f>IF(ISNA(MATCH($BW243,'2005'!$A$44:$A$139,0)),97,MATCH($BW243,'2005'!$A$44:$A$139,0))</f>
        <v>97</v>
      </c>
      <c r="CE243" s="2">
        <f>IF(ISNA(MATCH($BW243,'2006'!$A$44:$A$139,0)),97,MATCH($BW243,'2006'!$A$44:$A$139,0))</f>
        <v>97</v>
      </c>
      <c r="CF243" s="2">
        <f>IF(ISNA(MATCH($BW243,'2007'!$A$44:$A$139,0)),97,MATCH($BW243,'2007'!$A$44:$A$139,0))</f>
        <v>97</v>
      </c>
      <c r="CG243" s="2">
        <f>IF(ISNA(MATCH($BW243,'2008'!$A$44:$A$139,0)),97,MATCH($BW243,'2008'!$A$44:$A$139,0))</f>
        <v>97</v>
      </c>
      <c r="CH243" s="2">
        <f>IF(ISNA(MATCH($BW243,'2009'!$A$44:$A$139,0)),97,MATCH($BW243,'2009'!$A$44:$A$139,0))</f>
        <v>97</v>
      </c>
      <c r="CI243" s="2">
        <f>IF(ISNA(MATCH($BW243,'2010'!$A$44:$A$139,0)),97,MATCH($BW243,'2010'!$A$44:$A$139,0))</f>
        <v>97</v>
      </c>
      <c r="CJ243" s="2">
        <f>IF(ISNA(MATCH($BW243,'2011'!$A$44:$A$139,0)),97,MATCH($BW243,'2011'!$A$44:$A$139,0))</f>
        <v>97</v>
      </c>
      <c r="CK243" s="2">
        <f>IF(ISNA(MATCH($BW243,'2012'!$A$44:$A$139,0)),97,MATCH($BW243,'2012'!$A$44:$A$139,0))</f>
        <v>97</v>
      </c>
      <c r="CL243" s="2">
        <f>IF(ISNA(MATCH($BW243,'2013'!$A$44:$A$139,0)),97,MATCH($BW243,'2013'!$A$44:$A$139,0))</f>
        <v>35</v>
      </c>
      <c r="CM243" s="2">
        <f>IF(ISNA(MATCH($BW243,'2014'!$A$52:$A$179,0)),129,MATCH($BW243,'2014'!$A$52:$A$179,0))</f>
        <v>129</v>
      </c>
      <c r="CN243" s="147">
        <f>IF(ISNA(MATCH($BW243,'2015'!$A$52:$A$307,0)),257,MATCH($BW243,'2015'!$A$52:$A$307,0))</f>
        <v>79</v>
      </c>
      <c r="CO243" s="147">
        <f>IF(ISNA(MATCH($BW243,'2016'!$A$52:$A$307,0)),257,MATCH($BW243,'2016'!$A$52:$A$307,0))</f>
        <v>257</v>
      </c>
      <c r="CQ243">
        <f t="shared" si="141"/>
        <v>948</v>
      </c>
      <c r="CR243" s="281"/>
      <c r="CS243" s="279"/>
      <c r="CT243" s="278">
        <f t="shared" si="142"/>
        <v>0</v>
      </c>
      <c r="CU243" s="279">
        <f t="shared" si="128"/>
        <v>0</v>
      </c>
      <c r="CV243" s="279">
        <f t="shared" si="129"/>
        <v>0</v>
      </c>
      <c r="CW243" s="279">
        <f t="shared" si="130"/>
        <v>0</v>
      </c>
      <c r="CX243" s="279">
        <f t="shared" si="131"/>
        <v>0</v>
      </c>
      <c r="CY243" s="279">
        <f t="shared" si="132"/>
        <v>0</v>
      </c>
      <c r="CZ243" s="279">
        <f t="shared" si="133"/>
        <v>0</v>
      </c>
      <c r="DA243" s="279">
        <f t="shared" si="134"/>
        <v>0</v>
      </c>
      <c r="DB243" s="279">
        <f t="shared" si="135"/>
        <v>0</v>
      </c>
      <c r="DC243" s="279">
        <f t="shared" si="143"/>
        <v>0</v>
      </c>
      <c r="DD243" s="279">
        <f t="shared" si="144"/>
        <v>0</v>
      </c>
      <c r="DE243" s="279">
        <f t="shared" si="145"/>
        <v>0</v>
      </c>
      <c r="DF243" s="279">
        <f t="shared" si="146"/>
        <v>11</v>
      </c>
      <c r="DG243" s="279">
        <f t="shared" si="147"/>
        <v>7.3325999999999993</v>
      </c>
      <c r="DH243" s="280">
        <f t="shared" si="164"/>
        <v>14.887911159999998</v>
      </c>
      <c r="DI243" s="280">
        <f t="shared" si="165"/>
        <v>9.9242815792559984</v>
      </c>
      <c r="DJ243" s="154">
        <f t="shared" si="136"/>
        <v>153</v>
      </c>
      <c r="DK243" s="279">
        <f t="shared" si="148"/>
        <v>948</v>
      </c>
      <c r="DL243" s="97"/>
      <c r="DM243" s="154"/>
      <c r="DN243" s="267">
        <f t="shared" si="149"/>
        <v>0</v>
      </c>
      <c r="DO243" s="154">
        <f t="shared" si="150"/>
        <v>0</v>
      </c>
      <c r="DP243" s="154">
        <f t="shared" si="151"/>
        <v>0</v>
      </c>
      <c r="DQ243" s="154">
        <f t="shared" si="152"/>
        <v>0</v>
      </c>
      <c r="DR243" s="154">
        <f t="shared" si="153"/>
        <v>0</v>
      </c>
      <c r="DS243" s="154">
        <f t="shared" si="154"/>
        <v>0</v>
      </c>
      <c r="DT243" s="154">
        <f t="shared" si="155"/>
        <v>0</v>
      </c>
      <c r="DU243" s="154">
        <f t="shared" si="156"/>
        <v>0</v>
      </c>
      <c r="DV243" s="154">
        <f t="shared" si="157"/>
        <v>0</v>
      </c>
      <c r="DW243" s="154">
        <f t="shared" si="158"/>
        <v>0</v>
      </c>
      <c r="DX243" s="154">
        <f t="shared" si="159"/>
        <v>0</v>
      </c>
      <c r="DY243" s="154">
        <f t="shared" si="160"/>
        <v>0</v>
      </c>
      <c r="DZ243" s="154">
        <f t="shared" si="161"/>
        <v>11</v>
      </c>
      <c r="EA243" s="154">
        <f t="shared" si="162"/>
        <v>11</v>
      </c>
      <c r="EB243" s="264">
        <f t="shared" si="166"/>
        <v>21</v>
      </c>
      <c r="EC243" s="264">
        <f t="shared" si="167"/>
        <v>21</v>
      </c>
      <c r="ED243" s="154">
        <f t="shared" si="137"/>
        <v>313</v>
      </c>
    </row>
    <row r="244" spans="2:134" ht="13" thickBot="1" x14ac:dyDescent="0.3">
      <c r="B244" s="142">
        <v>118</v>
      </c>
      <c r="C244" s="50">
        <f t="shared" si="126"/>
        <v>3</v>
      </c>
      <c r="D244" s="50">
        <f t="shared" si="138"/>
        <v>0</v>
      </c>
      <c r="E244" s="97"/>
      <c r="F244" s="2">
        <f t="shared" si="163"/>
        <v>239</v>
      </c>
      <c r="G244" s="207">
        <v>1595</v>
      </c>
      <c r="H244" s="98">
        <f>15- COUNTIF(L244:AC244,"#N/A")</f>
        <v>1</v>
      </c>
      <c r="I244" s="131">
        <f>SUM(AH244:AY244)+SUM(BE244:BT244)</f>
        <v>35</v>
      </c>
      <c r="J244" s="398">
        <f>DI244</f>
        <v>9.8781667565826847</v>
      </c>
      <c r="K244" s="456" t="str">
        <f>IF(ISNUMBER(MATCH(G244,'[4]OPR data'!$A$3:$A$2900,0)),"Y","N")</f>
        <v>Y</v>
      </c>
      <c r="L244" s="110"/>
      <c r="M244" s="233"/>
      <c r="N244" s="469" t="e">
        <f>(INDEX(Finish_table!R$4:R$83,MATCH('16 Year_History_Results'!$G244,Finish_table!S$4:S$83,0),1))</f>
        <v>#N/A</v>
      </c>
      <c r="O244" s="233" t="e">
        <f>(INDEX(Finish_table!Z$4:Z$99,MATCH('16 Year_History_Results'!$G244,Finish_table!AA$4:AA$99,0),1))</f>
        <v>#N/A</v>
      </c>
      <c r="P244" s="233" t="e">
        <f>(INDEX(Finish_table!AI$4:AI$99,MATCH('16 Year_History_Results'!$G244,Finish_table!AJ$4:AJ$99,0),1))</f>
        <v>#N/A</v>
      </c>
      <c r="Q244" s="233" t="e">
        <f>(INDEX(Finish_table!AR$4:AR$99,MATCH('16 Year_History_Results'!$G244,Finish_table!AS$4:AS$99,0),1))</f>
        <v>#N/A</v>
      </c>
      <c r="R244" s="233" t="e">
        <f>(INDEX(Finish_table!BA$4:BA$99,MATCH('16 Year_History_Results'!$G244,Finish_table!BB$4:BB$99,0),1))</f>
        <v>#N/A</v>
      </c>
      <c r="S244" s="233" t="e">
        <f>(INDEX(Finish_table!BJ$4:BJ$99,MATCH('16 Year_History_Results'!$G244,Finish_table!BK$4:BK$99,0),1))</f>
        <v>#N/A</v>
      </c>
      <c r="T244" s="233" t="str">
        <f>(INDEX(Finish_table!BS$4:BS$99,MATCH('16 Year_History_Results'!$G244,Finish_table!BT$4:BT$99,0),1))</f>
        <v>SF</v>
      </c>
      <c r="U244" s="233" t="e">
        <f>(INDEX(Finish_table!CB$4:CB$99,MATCH('16 Year_History_Results'!$G244,Finish_table!CC$4:CC$99,0),1))</f>
        <v>#N/A</v>
      </c>
      <c r="V244" s="233" t="e">
        <f>(INDEX(Finish_table!CK$4:CK$99,MATCH('16 Year_History_Results'!$G244,Finish_table!CL$4:CL$99,0),1))</f>
        <v>#N/A</v>
      </c>
      <c r="W244" s="233" t="e">
        <f>(INDEX(Finish_table!CT$4:CT$99,MATCH('16 Year_History_Results'!$G244,Finish_table!CU$4:CU$99,0),1))</f>
        <v>#N/A</v>
      </c>
      <c r="X244" s="233" t="e">
        <f>(INDEX(Finish_table!DC$4:DC$99,MATCH('16 Year_History_Results'!$G244,Finish_table!DD$4:DD$99,0),1))</f>
        <v>#N/A</v>
      </c>
      <c r="Y244" s="233" t="e">
        <f>(INDEX(Finish_table!DL$4:DL$99,MATCH('16 Year_History_Results'!$G244,Finish_table!DM$4:DM$99,0),1))</f>
        <v>#N/A</v>
      </c>
      <c r="Z244" s="233" t="e">
        <f>(INDEX(Finish_table!DU$4:DU$99,MATCH('16 Year_History_Results'!$G244,Finish_table!DV$4:DV$99,0),1))</f>
        <v>#N/A</v>
      </c>
      <c r="AA244" s="233" t="e">
        <f>(INDEX(Finish_table!ED$4:ED$140,MATCH('16 Year_History_Results'!$G244,Finish_table!EE$4:EE$140,0),1))</f>
        <v>#N/A</v>
      </c>
      <c r="AB244" s="233" t="str">
        <f>(INDEX(Finish_table!EM$4:EM$224,MATCH('16 Year_History_Results'!$G244,Finish_table!EN$4:EN$224,0),1))</f>
        <v>QF</v>
      </c>
      <c r="AC244" s="253" t="e">
        <f>(INDEX(Finish_table!EW$4:EW$224,MATCH('16 Year_History_Results'!$G244,Finish_table!EX$4:EX$224,0),1))</f>
        <v>#N/A</v>
      </c>
      <c r="AD244" s="2"/>
      <c r="AE244" s="97"/>
      <c r="AG244">
        <f t="shared" si="127"/>
        <v>1595</v>
      </c>
      <c r="AH244" s="110"/>
      <c r="AI244" s="2"/>
      <c r="AJ244" s="146">
        <f>INDEX('2001'!$C$44:$C$140,'16 Year_History_Results'!BZ244)</f>
        <v>0</v>
      </c>
      <c r="AK244" s="2">
        <f>INDEX('2002'!$C$44:$C$140,'16 Year_History_Results'!CA244)</f>
        <v>0</v>
      </c>
      <c r="AL244" s="2">
        <f>INDEX('2003'!$C$44:$C$140,'16 Year_History_Results'!CB244)</f>
        <v>0</v>
      </c>
      <c r="AM244" s="2">
        <f>INDEX('2004'!$C$44:$C$140,'16 Year_History_Results'!CC244)</f>
        <v>0</v>
      </c>
      <c r="AN244" s="2">
        <f>INDEX('2005'!$C$44:$C$140,'16 Year_History_Results'!CD244)</f>
        <v>0</v>
      </c>
      <c r="AO244" s="2">
        <f>INDEX('2006'!$C$44:$C$140,'16 Year_History_Results'!CE244)</f>
        <v>0</v>
      </c>
      <c r="AP244" s="2">
        <f>INDEX('2007'!$C$44:$C$140,'16 Year_History_Results'!CF244)</f>
        <v>10</v>
      </c>
      <c r="AQ244" s="2">
        <f>INDEX('2008'!$C$44:$C$140,'16 Year_History_Results'!CG244)</f>
        <v>0</v>
      </c>
      <c r="AR244" s="2">
        <f>INDEX('2009'!$C$44:$C$140,'16 Year_History_Results'!CH244)</f>
        <v>0</v>
      </c>
      <c r="AS244" s="2">
        <f>INDEX('2010'!$C$44:$C$140,'16 Year_History_Results'!CI244)</f>
        <v>0</v>
      </c>
      <c r="AT244" s="2">
        <f>INDEX('2011'!$C$44:$C$140,'16 Year_History_Results'!CJ244)</f>
        <v>0</v>
      </c>
      <c r="AU244" s="2">
        <f>INDEX('2012'!$C$44:$C$140,'16 Year_History_Results'!CK244)</f>
        <v>0</v>
      </c>
      <c r="AV244" s="2">
        <f>INDEX('2013'!$C$44:$C$140,'16 Year_History_Results'!CL244)</f>
        <v>0</v>
      </c>
      <c r="AW244" s="2">
        <f>INDEX('2014'!$C$52:$C$180,'16 Year_History_Results'!CM244)</f>
        <v>0</v>
      </c>
      <c r="AX244" s="2">
        <f>INDEX('2015'!$E$52:$E$308,'16 Year_History_Results'!CN244)</f>
        <v>0</v>
      </c>
      <c r="AY244" s="147">
        <f>INDEX('2016'!$E$52:$E$308,'16 Year_History_Results'!CO244)</f>
        <v>0</v>
      </c>
      <c r="AZ244" s="2"/>
      <c r="BA244" s="2"/>
      <c r="BB244">
        <f t="shared" si="139"/>
        <v>1595</v>
      </c>
      <c r="BC244" s="110"/>
      <c r="BD244" s="2"/>
      <c r="BE244" s="146">
        <f>INDEX('2001'!$B$44:$B$140,'16 Year_History_Results'!BZ244)</f>
        <v>0</v>
      </c>
      <c r="BF244" s="2">
        <f>INDEX('2002'!$B$44:$B$140,'16 Year_History_Results'!CA244)</f>
        <v>0</v>
      </c>
      <c r="BG244" s="2">
        <f>INDEX('2003'!$B$44:$B$140,'16 Year_History_Results'!CB244)</f>
        <v>0</v>
      </c>
      <c r="BH244" s="2">
        <f>INDEX('2004'!$B$44:$B$140,'16 Year_History_Results'!CC244)</f>
        <v>0</v>
      </c>
      <c r="BI244" s="2">
        <f>INDEX('2005'!$B$44:$B$140,'16 Year_History_Results'!CD244)</f>
        <v>0</v>
      </c>
      <c r="BJ244" s="2">
        <f>INDEX('2006'!$B$44:$B$140,'16 Year_History_Results'!CE244)</f>
        <v>0</v>
      </c>
      <c r="BK244" s="2">
        <f>INDEX('2007'!$B$44:$B$140,'16 Year_History_Results'!CF244)</f>
        <v>11</v>
      </c>
      <c r="BL244" s="2">
        <f>INDEX('2008'!$B$44:$B$140,'16 Year_History_Results'!CG244)</f>
        <v>0</v>
      </c>
      <c r="BM244" s="2">
        <f>INDEX('2009'!$B$44:$B$140,'16 Year_History_Results'!CH244)</f>
        <v>0</v>
      </c>
      <c r="BN244" s="2">
        <f>INDEX('2010'!$B$44:$B$140,'16 Year_History_Results'!CI244)</f>
        <v>0</v>
      </c>
      <c r="BO244" s="2">
        <f>INDEX('2011'!$B$44:$B$140,'16 Year_History_Results'!CJ244)</f>
        <v>0</v>
      </c>
      <c r="BP244" s="2">
        <f>INDEX('2012'!$B$44:$B$140,'16 Year_History_Results'!CK244)</f>
        <v>0</v>
      </c>
      <c r="BQ244" s="2">
        <f>INDEX('2013'!$B$44:$B$140,'16 Year_History_Results'!CL244)</f>
        <v>0</v>
      </c>
      <c r="BR244" s="2">
        <f>INDEX('2014'!$B$52:$B$180,'16 Year_History_Results'!CM244)</f>
        <v>0</v>
      </c>
      <c r="BS244" s="147">
        <f>INDEX('2015'!$B$52:$B$308,'16 Year_History_Results'!CN244)</f>
        <v>14</v>
      </c>
      <c r="BT244" s="147">
        <f>INDEX('2016'!$B$52:$B$308,'16 Year_History_Results'!CO244)</f>
        <v>0</v>
      </c>
      <c r="BW244">
        <f t="shared" si="140"/>
        <v>1595</v>
      </c>
      <c r="BX244" s="110"/>
      <c r="BY244" s="2"/>
      <c r="BZ244" s="146">
        <f>IF(ISNA(MATCH($BW244,'2001'!$A$44:$A$139,0)),97,MATCH($BW244,'2001'!$A$44:$A$139,0))</f>
        <v>97</v>
      </c>
      <c r="CA244" s="2">
        <f>IF(ISNA(MATCH($BW244,'2002'!$A$44:$A$139,0)),97,MATCH($BW244,'2002'!$A$44:$A$139,0))</f>
        <v>97</v>
      </c>
      <c r="CB244" s="2">
        <f>IF(ISNA(MATCH($BW244,'2003'!$A$44:$A$139,0)),97,MATCH($BW244,'2003'!$A$44:$A$139,0))</f>
        <v>97</v>
      </c>
      <c r="CC244" s="2">
        <f>IF(ISNA(MATCH($BW244,'2004'!$A$44:$A$139,0)),97,MATCH($BW244,'2004'!$A$44:$A$139,0))</f>
        <v>97</v>
      </c>
      <c r="CD244" s="2">
        <f>IF(ISNA(MATCH($BW244,'2005'!$A$44:$A$139,0)),97,MATCH($BW244,'2005'!$A$44:$A$139,0))</f>
        <v>97</v>
      </c>
      <c r="CE244" s="2">
        <f>IF(ISNA(MATCH($BW244,'2006'!$A$44:$A$139,0)),97,MATCH($BW244,'2006'!$A$44:$A$139,0))</f>
        <v>97</v>
      </c>
      <c r="CF244" s="2">
        <f>IF(ISNA(MATCH($BW244,'2007'!$A$44:$A$139,0)),97,MATCH($BW244,'2007'!$A$44:$A$139,0))</f>
        <v>82</v>
      </c>
      <c r="CG244" s="2">
        <f>IF(ISNA(MATCH($BW244,'2008'!$A$44:$A$139,0)),97,MATCH($BW244,'2008'!$A$44:$A$139,0))</f>
        <v>97</v>
      </c>
      <c r="CH244" s="2">
        <f>IF(ISNA(MATCH($BW244,'2009'!$A$44:$A$139,0)),97,MATCH($BW244,'2009'!$A$44:$A$139,0))</f>
        <v>97</v>
      </c>
      <c r="CI244" s="2">
        <f>IF(ISNA(MATCH($BW244,'2010'!$A$44:$A$139,0)),97,MATCH($BW244,'2010'!$A$44:$A$139,0))</f>
        <v>97</v>
      </c>
      <c r="CJ244" s="2">
        <f>IF(ISNA(MATCH($BW244,'2011'!$A$44:$A$139,0)),97,MATCH($BW244,'2011'!$A$44:$A$139,0))</f>
        <v>97</v>
      </c>
      <c r="CK244" s="2">
        <f>IF(ISNA(MATCH($BW244,'2012'!$A$44:$A$139,0)),97,MATCH($BW244,'2012'!$A$44:$A$139,0))</f>
        <v>97</v>
      </c>
      <c r="CL244" s="2">
        <f>IF(ISNA(MATCH($BW244,'2013'!$A$44:$A$139,0)),97,MATCH($BW244,'2013'!$A$44:$A$139,0))</f>
        <v>97</v>
      </c>
      <c r="CM244" s="2">
        <f>IF(ISNA(MATCH($BW244,'2014'!$A$52:$A$179,0)),129,MATCH($BW244,'2014'!$A$52:$A$179,0))</f>
        <v>129</v>
      </c>
      <c r="CN244" s="147">
        <f>IF(ISNA(MATCH($BW244,'2015'!$A$52:$A$307,0)),257,MATCH($BW244,'2015'!$A$52:$A$307,0))</f>
        <v>111</v>
      </c>
      <c r="CO244" s="147">
        <f>IF(ISNA(MATCH($BW244,'2016'!$A$52:$A$307,0)),257,MATCH($BW244,'2016'!$A$52:$A$307,0))</f>
        <v>257</v>
      </c>
      <c r="CQ244">
        <f t="shared" si="141"/>
        <v>1595</v>
      </c>
      <c r="CR244" s="281"/>
      <c r="CS244" s="279"/>
      <c r="CT244" s="278">
        <f t="shared" si="142"/>
        <v>0</v>
      </c>
      <c r="CU244" s="279">
        <f t="shared" si="128"/>
        <v>0</v>
      </c>
      <c r="CV244" s="279">
        <f t="shared" si="129"/>
        <v>0</v>
      </c>
      <c r="CW244" s="279">
        <f t="shared" si="130"/>
        <v>0</v>
      </c>
      <c r="CX244" s="279">
        <f t="shared" si="131"/>
        <v>0</v>
      </c>
      <c r="CY244" s="279">
        <f t="shared" si="132"/>
        <v>0</v>
      </c>
      <c r="CZ244" s="279">
        <f t="shared" si="133"/>
        <v>21</v>
      </c>
      <c r="DA244" s="279">
        <f t="shared" si="134"/>
        <v>13.9986</v>
      </c>
      <c r="DB244" s="279">
        <f t="shared" si="135"/>
        <v>9.3314667599999996</v>
      </c>
      <c r="DC244" s="279">
        <f t="shared" si="143"/>
        <v>6.2203557422159994</v>
      </c>
      <c r="DD244" s="279">
        <f t="shared" si="144"/>
        <v>4.1464891377611854</v>
      </c>
      <c r="DE244" s="279">
        <f t="shared" si="145"/>
        <v>2.7640496592316062</v>
      </c>
      <c r="DF244" s="279">
        <f t="shared" si="146"/>
        <v>1.8425155028437885</v>
      </c>
      <c r="DG244" s="279">
        <f t="shared" si="147"/>
        <v>1.2282208341956693</v>
      </c>
      <c r="DH244" s="280">
        <f t="shared" si="164"/>
        <v>14.818732008074834</v>
      </c>
      <c r="DI244" s="280">
        <f t="shared" si="165"/>
        <v>9.8781667565826847</v>
      </c>
      <c r="DJ244" s="154">
        <f t="shared" si="136"/>
        <v>154</v>
      </c>
      <c r="DK244" s="279">
        <f t="shared" si="148"/>
        <v>1595</v>
      </c>
      <c r="DL244" s="97"/>
      <c r="DM244" s="154"/>
      <c r="DN244" s="267">
        <f t="shared" si="149"/>
        <v>0</v>
      </c>
      <c r="DO244" s="154">
        <f t="shared" si="150"/>
        <v>0</v>
      </c>
      <c r="DP244" s="154">
        <f t="shared" si="151"/>
        <v>0</v>
      </c>
      <c r="DQ244" s="154">
        <f t="shared" si="152"/>
        <v>0</v>
      </c>
      <c r="DR244" s="154">
        <f t="shared" si="153"/>
        <v>0</v>
      </c>
      <c r="DS244" s="154">
        <f t="shared" si="154"/>
        <v>0</v>
      </c>
      <c r="DT244" s="154">
        <f t="shared" si="155"/>
        <v>21</v>
      </c>
      <c r="DU244" s="154">
        <f t="shared" si="156"/>
        <v>21</v>
      </c>
      <c r="DV244" s="154">
        <f t="shared" si="157"/>
        <v>21</v>
      </c>
      <c r="DW244" s="154">
        <f t="shared" si="158"/>
        <v>21</v>
      </c>
      <c r="DX244" s="154">
        <f t="shared" si="159"/>
        <v>21</v>
      </c>
      <c r="DY244" s="154">
        <f t="shared" si="160"/>
        <v>21</v>
      </c>
      <c r="DZ244" s="154">
        <f t="shared" si="161"/>
        <v>21</v>
      </c>
      <c r="EA244" s="154">
        <f t="shared" si="162"/>
        <v>21</v>
      </c>
      <c r="EB244" s="264">
        <f t="shared" si="166"/>
        <v>35</v>
      </c>
      <c r="EC244" s="264">
        <f t="shared" si="167"/>
        <v>35</v>
      </c>
      <c r="ED244" s="154">
        <f t="shared" si="137"/>
        <v>221</v>
      </c>
    </row>
    <row r="245" spans="2:134" ht="13" thickBot="1" x14ac:dyDescent="0.3">
      <c r="B245" s="131">
        <v>118</v>
      </c>
      <c r="C245" s="50">
        <f t="shared" si="126"/>
        <v>4</v>
      </c>
      <c r="D245" s="50">
        <f t="shared" si="138"/>
        <v>0</v>
      </c>
      <c r="E245" s="97"/>
      <c r="F245" s="2">
        <f t="shared" si="163"/>
        <v>240</v>
      </c>
      <c r="G245" s="495">
        <v>176</v>
      </c>
      <c r="H245" s="98">
        <f>15- COUNTIF(L245:AC245,"#N/A")</f>
        <v>6</v>
      </c>
      <c r="I245" s="131">
        <f>SUM(AH245:AY245)+SUM(BE245:BT245)</f>
        <v>131</v>
      </c>
      <c r="J245" s="398">
        <f>DI245</f>
        <v>9.6388451428064563</v>
      </c>
      <c r="K245" s="456" t="str">
        <f>IF(ISNUMBER(MATCH(G245,'[4]OPR data'!$A$3:$A$2900,0)),"Y","N")</f>
        <v>Y</v>
      </c>
      <c r="L245" s="110"/>
      <c r="M245" s="233"/>
      <c r="N245" s="469" t="str">
        <f>(INDEX(Finish_table!R$4:R$83,MATCH('16 Year_History_Results'!$G245,Finish_table!S$4:S$83,0),1))</f>
        <v>QF</v>
      </c>
      <c r="O245" s="233" t="str">
        <f>(INDEX(Finish_table!Z$4:Z$99,MATCH('16 Year_History_Results'!$G245,Finish_table!AA$4:AA$99,0),1))</f>
        <v>QF</v>
      </c>
      <c r="P245" s="233" t="e">
        <f>(INDEX(Finish_table!AI$4:AI$99,MATCH('16 Year_History_Results'!$G245,Finish_table!AJ$4:AJ$99,0),1))</f>
        <v>#N/A</v>
      </c>
      <c r="Q245" s="233" t="str">
        <f>(INDEX(Finish_table!AR$4:AR$99,MATCH('16 Year_History_Results'!$G245,Finish_table!AS$4:AS$99,0),1))</f>
        <v>F</v>
      </c>
      <c r="R245" s="233" t="e">
        <f>(INDEX(Finish_table!BA$4:BA$99,MATCH('16 Year_History_Results'!$G245,Finish_table!BB$4:BB$99,0),1))</f>
        <v>#N/A</v>
      </c>
      <c r="S245" s="233" t="str">
        <f>(INDEX(Finish_table!BJ$4:BJ$99,MATCH('16 Year_History_Results'!$G245,Finish_table!BK$4:BK$99,0),1))</f>
        <v>F</v>
      </c>
      <c r="T245" s="233" t="str">
        <f>(INDEX(Finish_table!BS$4:BS$99,MATCH('16 Year_History_Results'!$G245,Finish_table!BT$4:BT$99,0),1))</f>
        <v>QF</v>
      </c>
      <c r="U245" s="233" t="str">
        <f>(INDEX(Finish_table!CB$4:CB$99,MATCH('16 Year_History_Results'!$G245,Finish_table!CC$4:CC$99,0),1))</f>
        <v>QF</v>
      </c>
      <c r="V245" s="233" t="e">
        <f>(INDEX(Finish_table!CK$4:CK$99,MATCH('16 Year_History_Results'!$G245,Finish_table!CL$4:CL$99,0),1))</f>
        <v>#N/A</v>
      </c>
      <c r="W245" s="233" t="e">
        <f>(INDEX(Finish_table!CT$4:CT$99,MATCH('16 Year_History_Results'!$G245,Finish_table!CU$4:CU$99,0),1))</f>
        <v>#N/A</v>
      </c>
      <c r="X245" s="233" t="e">
        <f>(INDEX(Finish_table!DC$4:DC$99,MATCH('16 Year_History_Results'!$G245,Finish_table!DD$4:DD$99,0),1))</f>
        <v>#N/A</v>
      </c>
      <c r="Y245" s="233" t="e">
        <f>(INDEX(Finish_table!DL$4:DL$99,MATCH('16 Year_History_Results'!$G245,Finish_table!DM$4:DM$99,0),1))</f>
        <v>#N/A</v>
      </c>
      <c r="Z245" s="233" t="e">
        <f>(INDEX(Finish_table!DU$4:DU$99,MATCH('16 Year_History_Results'!$G245,Finish_table!DV$4:DV$99,0),1))</f>
        <v>#N/A</v>
      </c>
      <c r="AA245" s="233" t="e">
        <f>(INDEX(Finish_table!ED$4:ED$140,MATCH('16 Year_History_Results'!$G245,Finish_table!EE$4:EE$140,0),1))</f>
        <v>#N/A</v>
      </c>
      <c r="AB245" s="233" t="e">
        <f>(INDEX(Finish_table!EM$4:EM$224,MATCH('16 Year_History_Results'!$G245,Finish_table!EN$4:EN$224,0),1))</f>
        <v>#N/A</v>
      </c>
      <c r="AC245" s="253" t="str">
        <f>(INDEX(Finish_table!EW$4:EW$224,MATCH('16 Year_History_Results'!$G245,Finish_table!EX$4:EX$224,0),1))</f>
        <v>QF</v>
      </c>
      <c r="AD245" s="2"/>
      <c r="AE245" s="97"/>
      <c r="AG245">
        <f t="shared" si="127"/>
        <v>176</v>
      </c>
      <c r="AH245" s="110"/>
      <c r="AI245" s="2"/>
      <c r="AJ245" s="146">
        <f>INDEX('2001'!$C$44:$C$140,'16 Year_History_Results'!BZ245)</f>
        <v>10</v>
      </c>
      <c r="AK245" s="2">
        <f>INDEX('2002'!$C$44:$C$140,'16 Year_History_Results'!CA245)</f>
        <v>0</v>
      </c>
      <c r="AL245" s="2">
        <f>INDEX('2003'!$C$44:$C$140,'16 Year_History_Results'!CB245)</f>
        <v>0</v>
      </c>
      <c r="AM245" s="2">
        <f>INDEX('2004'!$C$44:$C$140,'16 Year_History_Results'!CC245)</f>
        <v>20</v>
      </c>
      <c r="AN245" s="2">
        <f>INDEX('2005'!$C$44:$C$140,'16 Year_History_Results'!CD245)</f>
        <v>0</v>
      </c>
      <c r="AO245" s="2">
        <f>INDEX('2006'!$C$44:$C$140,'16 Year_History_Results'!CE245)</f>
        <v>20</v>
      </c>
      <c r="AP245" s="2">
        <f>INDEX('2007'!$C$44:$C$140,'16 Year_History_Results'!CF245)</f>
        <v>0</v>
      </c>
      <c r="AQ245" s="2">
        <f>INDEX('2008'!$C$44:$C$140,'16 Year_History_Results'!CG245)</f>
        <v>0</v>
      </c>
      <c r="AR245" s="2">
        <f>INDEX('2009'!$C$44:$C$140,'16 Year_History_Results'!CH245)</f>
        <v>0</v>
      </c>
      <c r="AS245" s="2">
        <f>INDEX('2010'!$C$44:$C$140,'16 Year_History_Results'!CI245)</f>
        <v>0</v>
      </c>
      <c r="AT245" s="2">
        <f>INDEX('2011'!$C$44:$C$140,'16 Year_History_Results'!CJ245)</f>
        <v>0</v>
      </c>
      <c r="AU245" s="2">
        <f>INDEX('2012'!$C$44:$C$140,'16 Year_History_Results'!CK245)</f>
        <v>0</v>
      </c>
      <c r="AV245" s="2">
        <f>INDEX('2013'!$C$44:$C$140,'16 Year_History_Results'!CL245)</f>
        <v>0</v>
      </c>
      <c r="AW245" s="2">
        <f>INDEX('2014'!$C$52:$C$180,'16 Year_History_Results'!CM245)</f>
        <v>0</v>
      </c>
      <c r="AX245" s="2">
        <f>INDEX('2015'!$E$52:$E$308,'16 Year_History_Results'!CN245)</f>
        <v>0</v>
      </c>
      <c r="AY245" s="147">
        <f>INDEX('2016'!$E$52:$E$308,'16 Year_History_Results'!CO245)</f>
        <v>0</v>
      </c>
      <c r="AZ245" s="2"/>
      <c r="BA245" s="2"/>
      <c r="BB245">
        <f t="shared" si="139"/>
        <v>176</v>
      </c>
      <c r="BC245" s="110"/>
      <c r="BD245" s="2"/>
      <c r="BE245" s="146">
        <f>INDEX('2001'!$B$44:$B$140,'16 Year_History_Results'!BZ245)</f>
        <v>15</v>
      </c>
      <c r="BF245" s="2">
        <f>INDEX('2002'!$B$44:$B$140,'16 Year_History_Results'!CA245)</f>
        <v>9</v>
      </c>
      <c r="BG245" s="2">
        <f>INDEX('2003'!$B$44:$B$140,'16 Year_History_Results'!CB245)</f>
        <v>0</v>
      </c>
      <c r="BH245" s="2">
        <f>INDEX('2004'!$B$44:$B$140,'16 Year_History_Results'!CC245)</f>
        <v>11</v>
      </c>
      <c r="BI245" s="2">
        <f>INDEX('2005'!$B$44:$B$140,'16 Year_History_Results'!CD245)</f>
        <v>0</v>
      </c>
      <c r="BJ245" s="2">
        <f>INDEX('2006'!$B$44:$B$140,'16 Year_History_Results'!CE245)</f>
        <v>16</v>
      </c>
      <c r="BK245" s="2">
        <f>INDEX('2007'!$B$44:$B$140,'16 Year_History_Results'!CF245)</f>
        <v>13</v>
      </c>
      <c r="BL245" s="2">
        <f>INDEX('2008'!$B$44:$B$140,'16 Year_History_Results'!CG245)</f>
        <v>9</v>
      </c>
      <c r="BM245" s="2">
        <f>INDEX('2009'!$B$44:$B$140,'16 Year_History_Results'!CH245)</f>
        <v>0</v>
      </c>
      <c r="BN245" s="2">
        <f>INDEX('2010'!$B$44:$B$140,'16 Year_History_Results'!CI245)</f>
        <v>0</v>
      </c>
      <c r="BO245" s="2">
        <f>INDEX('2011'!$B$44:$B$140,'16 Year_History_Results'!CJ245)</f>
        <v>0</v>
      </c>
      <c r="BP245" s="2">
        <f>INDEX('2012'!$B$44:$B$140,'16 Year_History_Results'!CK245)</f>
        <v>0</v>
      </c>
      <c r="BQ245" s="2">
        <f>INDEX('2013'!$B$44:$B$140,'16 Year_History_Results'!CL245)</f>
        <v>0</v>
      </c>
      <c r="BR245" s="2">
        <f>INDEX('2014'!$B$52:$B$180,'16 Year_History_Results'!CM245)</f>
        <v>0</v>
      </c>
      <c r="BS245" s="147">
        <f>INDEX('2015'!$B$52:$B$308,'16 Year_History_Results'!CN245)</f>
        <v>0</v>
      </c>
      <c r="BT245" s="147">
        <f>INDEX('2016'!$B$52:$B$308,'16 Year_History_Results'!CO245)</f>
        <v>8</v>
      </c>
      <c r="BW245">
        <f t="shared" si="140"/>
        <v>176</v>
      </c>
      <c r="BX245" s="110"/>
      <c r="BY245" s="2"/>
      <c r="BZ245" s="146">
        <f>IF(ISNA(MATCH($BW245,'2001'!$A$44:$A$139,0)),97,MATCH($BW245,'2001'!$A$44:$A$139,0))</f>
        <v>42</v>
      </c>
      <c r="CA245" s="2">
        <f>IF(ISNA(MATCH($BW245,'2002'!$A$44:$A$139,0)),97,MATCH($BW245,'2002'!$A$44:$A$139,0))</f>
        <v>41</v>
      </c>
      <c r="CB245" s="2">
        <f>IF(ISNA(MATCH($BW245,'2003'!$A$44:$A$139,0)),97,MATCH($BW245,'2003'!$A$44:$A$139,0))</f>
        <v>97</v>
      </c>
      <c r="CC245" s="2">
        <f>IF(ISNA(MATCH($BW245,'2004'!$A$44:$A$139,0)),97,MATCH($BW245,'2004'!$A$44:$A$139,0))</f>
        <v>27</v>
      </c>
      <c r="CD245" s="2">
        <f>IF(ISNA(MATCH($BW245,'2005'!$A$44:$A$139,0)),97,MATCH($BW245,'2005'!$A$44:$A$139,0))</f>
        <v>97</v>
      </c>
      <c r="CE245" s="2">
        <f>IF(ISNA(MATCH($BW245,'2006'!$A$44:$A$139,0)),97,MATCH($BW245,'2006'!$A$44:$A$139,0))</f>
        <v>34</v>
      </c>
      <c r="CF245" s="2">
        <f>IF(ISNA(MATCH($BW245,'2007'!$A$44:$A$139,0)),97,MATCH($BW245,'2007'!$A$44:$A$139,0))</f>
        <v>27</v>
      </c>
      <c r="CG245" s="2">
        <f>IF(ISNA(MATCH($BW245,'2008'!$A$44:$A$139,0)),97,MATCH($BW245,'2008'!$A$44:$A$139,0))</f>
        <v>31</v>
      </c>
      <c r="CH245" s="2">
        <f>IF(ISNA(MATCH($BW245,'2009'!$A$44:$A$139,0)),97,MATCH($BW245,'2009'!$A$44:$A$139,0))</f>
        <v>97</v>
      </c>
      <c r="CI245" s="2">
        <f>IF(ISNA(MATCH($BW245,'2010'!$A$44:$A$139,0)),97,MATCH($BW245,'2010'!$A$44:$A$139,0))</f>
        <v>97</v>
      </c>
      <c r="CJ245" s="2">
        <f>IF(ISNA(MATCH($BW245,'2011'!$A$44:$A$139,0)),97,MATCH($BW245,'2011'!$A$44:$A$139,0))</f>
        <v>97</v>
      </c>
      <c r="CK245" s="2">
        <f>IF(ISNA(MATCH($BW245,'2012'!$A$44:$A$139,0)),97,MATCH($BW245,'2012'!$A$44:$A$139,0))</f>
        <v>97</v>
      </c>
      <c r="CL245" s="2">
        <f>IF(ISNA(MATCH($BW245,'2013'!$A$44:$A$139,0)),97,MATCH($BW245,'2013'!$A$44:$A$139,0))</f>
        <v>97</v>
      </c>
      <c r="CM245" s="2">
        <f>IF(ISNA(MATCH($BW245,'2014'!$A$52:$A$179,0)),129,MATCH($BW245,'2014'!$A$52:$A$179,0))</f>
        <v>129</v>
      </c>
      <c r="CN245" s="147">
        <f>IF(ISNA(MATCH($BW245,'2015'!$A$52:$A$307,0)),257,MATCH($BW245,'2015'!$A$52:$A$307,0))</f>
        <v>257</v>
      </c>
      <c r="CO245" s="147">
        <f>IF(ISNA(MATCH($BW245,'2016'!$A$52:$A$307,0)),257,MATCH($BW245,'2016'!$A$52:$A$307,0))</f>
        <v>27</v>
      </c>
      <c r="CQ245">
        <f t="shared" si="141"/>
        <v>176</v>
      </c>
      <c r="CR245" s="281"/>
      <c r="CS245" s="279"/>
      <c r="CT245" s="278">
        <f t="shared" si="142"/>
        <v>25</v>
      </c>
      <c r="CU245" s="279">
        <f t="shared" si="128"/>
        <v>25.664999999999999</v>
      </c>
      <c r="CV245" s="279">
        <f t="shared" si="129"/>
        <v>17.108288999999999</v>
      </c>
      <c r="CW245" s="279">
        <f t="shared" si="130"/>
        <v>42.404385447400003</v>
      </c>
      <c r="CX245" s="279">
        <f t="shared" si="131"/>
        <v>28.266763339236842</v>
      </c>
      <c r="CY245" s="279">
        <f t="shared" si="132"/>
        <v>54.842624441935278</v>
      </c>
      <c r="CZ245" s="279">
        <f t="shared" si="133"/>
        <v>49.558093452994058</v>
      </c>
      <c r="DA245" s="279">
        <f t="shared" si="134"/>
        <v>42.035425095765838</v>
      </c>
      <c r="DB245" s="279">
        <f t="shared" si="135"/>
        <v>28.020814368837506</v>
      </c>
      <c r="DC245" s="279">
        <f t="shared" si="143"/>
        <v>18.67867485826708</v>
      </c>
      <c r="DD245" s="279">
        <f t="shared" si="144"/>
        <v>12.451204660520835</v>
      </c>
      <c r="DE245" s="279">
        <f t="shared" si="145"/>
        <v>8.2999730267031886</v>
      </c>
      <c r="DF245" s="279">
        <f t="shared" si="146"/>
        <v>5.5327620196003453</v>
      </c>
      <c r="DG245" s="279">
        <f t="shared" si="147"/>
        <v>3.6881391622655899</v>
      </c>
      <c r="DH245" s="280">
        <f t="shared" si="164"/>
        <v>2.4585135655662422</v>
      </c>
      <c r="DI245" s="280">
        <f t="shared" si="165"/>
        <v>9.6388451428064563</v>
      </c>
      <c r="DJ245" s="154">
        <f t="shared" si="136"/>
        <v>314</v>
      </c>
      <c r="DK245" s="279">
        <f t="shared" si="148"/>
        <v>176</v>
      </c>
      <c r="DL245" s="97"/>
      <c r="DM245" s="154"/>
      <c r="DN245" s="267">
        <f t="shared" si="149"/>
        <v>25</v>
      </c>
      <c r="DO245" s="154">
        <f t="shared" si="150"/>
        <v>34</v>
      </c>
      <c r="DP245" s="154">
        <f t="shared" si="151"/>
        <v>34</v>
      </c>
      <c r="DQ245" s="154">
        <f t="shared" si="152"/>
        <v>65</v>
      </c>
      <c r="DR245" s="154">
        <f t="shared" si="153"/>
        <v>65</v>
      </c>
      <c r="DS245" s="154">
        <f t="shared" si="154"/>
        <v>101</v>
      </c>
      <c r="DT245" s="154">
        <f t="shared" si="155"/>
        <v>114</v>
      </c>
      <c r="DU245" s="154">
        <f t="shared" si="156"/>
        <v>123</v>
      </c>
      <c r="DV245" s="154">
        <f t="shared" si="157"/>
        <v>123</v>
      </c>
      <c r="DW245" s="154">
        <f t="shared" si="158"/>
        <v>123</v>
      </c>
      <c r="DX245" s="154">
        <f t="shared" si="159"/>
        <v>123</v>
      </c>
      <c r="DY245" s="154">
        <f t="shared" si="160"/>
        <v>123</v>
      </c>
      <c r="DZ245" s="154">
        <f t="shared" si="161"/>
        <v>123</v>
      </c>
      <c r="EA245" s="154">
        <f t="shared" si="162"/>
        <v>123</v>
      </c>
      <c r="EB245" s="264">
        <f t="shared" si="166"/>
        <v>123</v>
      </c>
      <c r="EC245" s="264">
        <f t="shared" si="167"/>
        <v>131</v>
      </c>
      <c r="ED245" s="154">
        <f t="shared" si="137"/>
        <v>60</v>
      </c>
    </row>
    <row r="246" spans="2:134" ht="13" thickBot="1" x14ac:dyDescent="0.3">
      <c r="B246" s="131">
        <v>118</v>
      </c>
      <c r="C246" s="50">
        <f t="shared" si="126"/>
        <v>5</v>
      </c>
      <c r="D246" s="50">
        <f t="shared" si="138"/>
        <v>0</v>
      </c>
      <c r="E246" s="97"/>
      <c r="F246" s="2">
        <f t="shared" si="163"/>
        <v>241</v>
      </c>
      <c r="G246" s="207">
        <v>3467</v>
      </c>
      <c r="H246" s="98">
        <f>15- COUNTIF(L246:AC246,"#N/A")</f>
        <v>1</v>
      </c>
      <c r="I246" s="131">
        <f>SUM(AH246:AY246)+SUM(BE246:BT246)</f>
        <v>20</v>
      </c>
      <c r="J246" s="398">
        <f>DI246</f>
        <v>9.6280741629599991</v>
      </c>
      <c r="K246" s="456" t="str">
        <f>IF(ISNUMBER(MATCH(G246,'[4]OPR data'!$A$3:$A$2900,0)),"Y","N")</f>
        <v>Y</v>
      </c>
      <c r="L246" s="110"/>
      <c r="M246" s="233"/>
      <c r="N246" s="469" t="e">
        <f>(INDEX(Finish_table!R$4:R$83,MATCH('16 Year_History_Results'!$G246,Finish_table!S$4:S$83,0),1))</f>
        <v>#N/A</v>
      </c>
      <c r="O246" s="233" t="e">
        <f>(INDEX(Finish_table!Z$4:Z$99,MATCH('16 Year_History_Results'!$G246,Finish_table!AA$4:AA$99,0),1))</f>
        <v>#N/A</v>
      </c>
      <c r="P246" s="233" t="e">
        <f>(INDEX(Finish_table!AI$4:AI$99,MATCH('16 Year_History_Results'!$G246,Finish_table!AJ$4:AJ$99,0),1))</f>
        <v>#N/A</v>
      </c>
      <c r="Q246" s="233" t="e">
        <f>(INDEX(Finish_table!AR$4:AR$99,MATCH('16 Year_History_Results'!$G246,Finish_table!AS$4:AS$99,0),1))</f>
        <v>#N/A</v>
      </c>
      <c r="R246" s="233" t="e">
        <f>(INDEX(Finish_table!BA$4:BA$99,MATCH('16 Year_History_Results'!$G246,Finish_table!BB$4:BB$99,0),1))</f>
        <v>#N/A</v>
      </c>
      <c r="S246" s="233" t="e">
        <f>(INDEX(Finish_table!BJ$4:BJ$99,MATCH('16 Year_History_Results'!$G246,Finish_table!BK$4:BK$99,0),1))</f>
        <v>#N/A</v>
      </c>
      <c r="T246" s="233" t="e">
        <f>(INDEX(Finish_table!BS$4:BS$99,MATCH('16 Year_History_Results'!$G246,Finish_table!BT$4:BT$99,0),1))</f>
        <v>#N/A</v>
      </c>
      <c r="U246" s="233" t="e">
        <f>(INDEX(Finish_table!CB$4:CB$99,MATCH('16 Year_History_Results'!$G246,Finish_table!CC$4:CC$99,0),1))</f>
        <v>#N/A</v>
      </c>
      <c r="V246" s="233" t="e">
        <f>(INDEX(Finish_table!CK$4:CK$99,MATCH('16 Year_History_Results'!$G246,Finish_table!CL$4:CL$99,0),1))</f>
        <v>#N/A</v>
      </c>
      <c r="W246" s="233" t="e">
        <f>(INDEX(Finish_table!CT$4:CT$99,MATCH('16 Year_History_Results'!$G246,Finish_table!CU$4:CU$99,0),1))</f>
        <v>#N/A</v>
      </c>
      <c r="X246" s="233" t="e">
        <f>(INDEX(Finish_table!DC$4:DC$99,MATCH('16 Year_History_Results'!$G246,Finish_table!DD$4:DD$99,0),1))</f>
        <v>#N/A</v>
      </c>
      <c r="Y246" s="233" t="e">
        <f>(INDEX(Finish_table!DL$4:DL$99,MATCH('16 Year_History_Results'!$G246,Finish_table!DM$4:DM$99,0),1))</f>
        <v>#N/A</v>
      </c>
      <c r="Z246" s="233" t="str">
        <f>(INDEX(Finish_table!DU$4:DU$99,MATCH('16 Year_History_Results'!$G246,Finish_table!DV$4:DV$99,0),1))</f>
        <v>QF</v>
      </c>
      <c r="AA246" s="233" t="e">
        <f>(INDEX(Finish_table!ED$4:ED$140,MATCH('16 Year_History_Results'!$G246,Finish_table!EE$4:EE$140,0),1))</f>
        <v>#N/A</v>
      </c>
      <c r="AB246" s="233" t="str">
        <f>(INDEX(Finish_table!EM$4:EM$224,MATCH('16 Year_History_Results'!$G246,Finish_table!EN$4:EN$224,0),1))</f>
        <v>QF</v>
      </c>
      <c r="AC246" s="253" t="e">
        <f>(INDEX(Finish_table!EW$4:EW$224,MATCH('16 Year_History_Results'!$G246,Finish_table!EX$4:EX$224,0),1))</f>
        <v>#N/A</v>
      </c>
      <c r="AD246" s="2"/>
      <c r="AE246" s="97"/>
      <c r="AG246">
        <f t="shared" si="127"/>
        <v>3467</v>
      </c>
      <c r="AH246" s="110"/>
      <c r="AI246" s="2"/>
      <c r="AJ246" s="146">
        <f>INDEX('2001'!$C$44:$C$140,'16 Year_History_Results'!BZ246)</f>
        <v>0</v>
      </c>
      <c r="AK246" s="2">
        <f>INDEX('2002'!$C$44:$C$140,'16 Year_History_Results'!CA246)</f>
        <v>0</v>
      </c>
      <c r="AL246" s="2">
        <f>INDEX('2003'!$C$44:$C$140,'16 Year_History_Results'!CB246)</f>
        <v>0</v>
      </c>
      <c r="AM246" s="2">
        <f>INDEX('2004'!$C$44:$C$140,'16 Year_History_Results'!CC246)</f>
        <v>0</v>
      </c>
      <c r="AN246" s="2">
        <f>INDEX('2005'!$C$44:$C$140,'16 Year_History_Results'!CD246)</f>
        <v>0</v>
      </c>
      <c r="AO246" s="2">
        <f>INDEX('2006'!$C$44:$C$140,'16 Year_History_Results'!CE246)</f>
        <v>0</v>
      </c>
      <c r="AP246" s="2">
        <f>INDEX('2007'!$C$44:$C$140,'16 Year_History_Results'!CF246)</f>
        <v>0</v>
      </c>
      <c r="AQ246" s="2">
        <f>INDEX('2008'!$C$44:$C$140,'16 Year_History_Results'!CG246)</f>
        <v>0</v>
      </c>
      <c r="AR246" s="2">
        <f>INDEX('2009'!$C$44:$C$140,'16 Year_History_Results'!CH246)</f>
        <v>0</v>
      </c>
      <c r="AS246" s="2">
        <f>INDEX('2010'!$C$44:$C$140,'16 Year_History_Results'!CI246)</f>
        <v>0</v>
      </c>
      <c r="AT246" s="2">
        <f>INDEX('2011'!$C$44:$C$140,'16 Year_History_Results'!CJ246)</f>
        <v>0</v>
      </c>
      <c r="AU246" s="2">
        <f>INDEX('2012'!$C$44:$C$140,'16 Year_History_Results'!CK246)</f>
        <v>0</v>
      </c>
      <c r="AV246" s="2">
        <f>INDEX('2013'!$C$44:$C$140,'16 Year_History_Results'!CL246)</f>
        <v>0</v>
      </c>
      <c r="AW246" s="2">
        <f>INDEX('2014'!$C$52:$C$180,'16 Year_History_Results'!CM246)</f>
        <v>0</v>
      </c>
      <c r="AX246" s="2">
        <f>INDEX('2015'!$E$52:$E$308,'16 Year_History_Results'!CN246)</f>
        <v>0</v>
      </c>
      <c r="AY246" s="147">
        <f>INDEX('2016'!$E$52:$E$308,'16 Year_History_Results'!CO246)</f>
        <v>0</v>
      </c>
      <c r="AZ246" s="2"/>
      <c r="BA246" s="2"/>
      <c r="BB246">
        <f t="shared" si="139"/>
        <v>3467</v>
      </c>
      <c r="BC246" s="110"/>
      <c r="BD246" s="2"/>
      <c r="BE246" s="146">
        <f>INDEX('2001'!$B$44:$B$140,'16 Year_History_Results'!BZ246)</f>
        <v>0</v>
      </c>
      <c r="BF246" s="2">
        <f>INDEX('2002'!$B$44:$B$140,'16 Year_History_Results'!CA246)</f>
        <v>0</v>
      </c>
      <c r="BG246" s="2">
        <f>INDEX('2003'!$B$44:$B$140,'16 Year_History_Results'!CB246)</f>
        <v>0</v>
      </c>
      <c r="BH246" s="2">
        <f>INDEX('2004'!$B$44:$B$140,'16 Year_History_Results'!CC246)</f>
        <v>0</v>
      </c>
      <c r="BI246" s="2">
        <f>INDEX('2005'!$B$44:$B$140,'16 Year_History_Results'!CD246)</f>
        <v>0</v>
      </c>
      <c r="BJ246" s="2">
        <f>INDEX('2006'!$B$44:$B$140,'16 Year_History_Results'!CE246)</f>
        <v>0</v>
      </c>
      <c r="BK246" s="2">
        <f>INDEX('2007'!$B$44:$B$140,'16 Year_History_Results'!CF246)</f>
        <v>0</v>
      </c>
      <c r="BL246" s="2">
        <f>INDEX('2008'!$B$44:$B$140,'16 Year_History_Results'!CG246)</f>
        <v>0</v>
      </c>
      <c r="BM246" s="2">
        <f>INDEX('2009'!$B$44:$B$140,'16 Year_History_Results'!CH246)</f>
        <v>0</v>
      </c>
      <c r="BN246" s="2">
        <f>INDEX('2010'!$B$44:$B$140,'16 Year_History_Results'!CI246)</f>
        <v>0</v>
      </c>
      <c r="BO246" s="2">
        <f>INDEX('2011'!$B$44:$B$140,'16 Year_History_Results'!CJ246)</f>
        <v>0</v>
      </c>
      <c r="BP246" s="2">
        <f>INDEX('2012'!$B$44:$B$140,'16 Year_History_Results'!CK246)</f>
        <v>0</v>
      </c>
      <c r="BQ246" s="2">
        <f>INDEX('2013'!$B$44:$B$140,'16 Year_History_Results'!CL246)</f>
        <v>10</v>
      </c>
      <c r="BR246" s="2">
        <f>INDEX('2014'!$B$52:$B$180,'16 Year_History_Results'!CM246)</f>
        <v>0</v>
      </c>
      <c r="BS246" s="147">
        <f>INDEX('2015'!$B$52:$B$308,'16 Year_History_Results'!CN246)</f>
        <v>10</v>
      </c>
      <c r="BT246" s="147">
        <f>INDEX('2016'!$B$52:$B$308,'16 Year_History_Results'!CO246)</f>
        <v>0</v>
      </c>
      <c r="BW246">
        <f t="shared" si="140"/>
        <v>3467</v>
      </c>
      <c r="BX246" s="110"/>
      <c r="BY246" s="2"/>
      <c r="BZ246" s="146">
        <f>IF(ISNA(MATCH($BW246,'2001'!$A$44:$A$139,0)),97,MATCH($BW246,'2001'!$A$44:$A$139,0))</f>
        <v>97</v>
      </c>
      <c r="CA246" s="2">
        <f>IF(ISNA(MATCH($BW246,'2002'!$A$44:$A$139,0)),97,MATCH($BW246,'2002'!$A$44:$A$139,0))</f>
        <v>97</v>
      </c>
      <c r="CB246" s="2">
        <f>IF(ISNA(MATCH($BW246,'2003'!$A$44:$A$139,0)),97,MATCH($BW246,'2003'!$A$44:$A$139,0))</f>
        <v>97</v>
      </c>
      <c r="CC246" s="2">
        <f>IF(ISNA(MATCH($BW246,'2004'!$A$44:$A$139,0)),97,MATCH($BW246,'2004'!$A$44:$A$139,0))</f>
        <v>97</v>
      </c>
      <c r="CD246" s="2">
        <f>IF(ISNA(MATCH($BW246,'2005'!$A$44:$A$139,0)),97,MATCH($BW246,'2005'!$A$44:$A$139,0))</f>
        <v>97</v>
      </c>
      <c r="CE246" s="2">
        <f>IF(ISNA(MATCH($BW246,'2006'!$A$44:$A$139,0)),97,MATCH($BW246,'2006'!$A$44:$A$139,0))</f>
        <v>97</v>
      </c>
      <c r="CF246" s="2">
        <f>IF(ISNA(MATCH($BW246,'2007'!$A$44:$A$139,0)),97,MATCH($BW246,'2007'!$A$44:$A$139,0))</f>
        <v>97</v>
      </c>
      <c r="CG246" s="2">
        <f>IF(ISNA(MATCH($BW246,'2008'!$A$44:$A$139,0)),97,MATCH($BW246,'2008'!$A$44:$A$139,0))</f>
        <v>97</v>
      </c>
      <c r="CH246" s="2">
        <f>IF(ISNA(MATCH($BW246,'2009'!$A$44:$A$139,0)),97,MATCH($BW246,'2009'!$A$44:$A$139,0))</f>
        <v>97</v>
      </c>
      <c r="CI246" s="2">
        <f>IF(ISNA(MATCH($BW246,'2010'!$A$44:$A$139,0)),97,MATCH($BW246,'2010'!$A$44:$A$139,0))</f>
        <v>97</v>
      </c>
      <c r="CJ246" s="2">
        <f>IF(ISNA(MATCH($BW246,'2011'!$A$44:$A$139,0)),97,MATCH($BW246,'2011'!$A$44:$A$139,0))</f>
        <v>97</v>
      </c>
      <c r="CK246" s="2">
        <f>IF(ISNA(MATCH($BW246,'2012'!$A$44:$A$139,0)),97,MATCH($BW246,'2012'!$A$44:$A$139,0))</f>
        <v>97</v>
      </c>
      <c r="CL246" s="2">
        <f>IF(ISNA(MATCH($BW246,'2013'!$A$44:$A$139,0)),97,MATCH($BW246,'2013'!$A$44:$A$139,0))</f>
        <v>83</v>
      </c>
      <c r="CM246" s="2">
        <f>IF(ISNA(MATCH($BW246,'2014'!$A$52:$A$179,0)),129,MATCH($BW246,'2014'!$A$52:$A$179,0))</f>
        <v>116</v>
      </c>
      <c r="CN246" s="147">
        <f>IF(ISNA(MATCH($BW246,'2015'!$A$52:$A$307,0)),257,MATCH($BW246,'2015'!$A$52:$A$307,0))</f>
        <v>197</v>
      </c>
      <c r="CO246" s="147">
        <f>IF(ISNA(MATCH($BW246,'2016'!$A$52:$A$307,0)),257,MATCH($BW246,'2016'!$A$52:$A$307,0))</f>
        <v>257</v>
      </c>
      <c r="CQ246">
        <f t="shared" si="141"/>
        <v>3467</v>
      </c>
      <c r="CR246" s="281"/>
      <c r="CS246" s="279"/>
      <c r="CT246" s="278">
        <f t="shared" si="142"/>
        <v>0</v>
      </c>
      <c r="CU246" s="279">
        <f t="shared" si="128"/>
        <v>0</v>
      </c>
      <c r="CV246" s="279">
        <f t="shared" si="129"/>
        <v>0</v>
      </c>
      <c r="CW246" s="279">
        <f t="shared" si="130"/>
        <v>0</v>
      </c>
      <c r="CX246" s="279">
        <f t="shared" si="131"/>
        <v>0</v>
      </c>
      <c r="CY246" s="279">
        <f t="shared" si="132"/>
        <v>0</v>
      </c>
      <c r="CZ246" s="279">
        <f t="shared" si="133"/>
        <v>0</v>
      </c>
      <c r="DA246" s="279">
        <f t="shared" si="134"/>
        <v>0</v>
      </c>
      <c r="DB246" s="279">
        <f t="shared" si="135"/>
        <v>0</v>
      </c>
      <c r="DC246" s="279">
        <f t="shared" si="143"/>
        <v>0</v>
      </c>
      <c r="DD246" s="279">
        <f t="shared" si="144"/>
        <v>0</v>
      </c>
      <c r="DE246" s="279">
        <f t="shared" si="145"/>
        <v>0</v>
      </c>
      <c r="DF246" s="279">
        <f t="shared" si="146"/>
        <v>10</v>
      </c>
      <c r="DG246" s="279">
        <f t="shared" si="147"/>
        <v>6.6659999999999995</v>
      </c>
      <c r="DH246" s="280">
        <f t="shared" si="164"/>
        <v>14.4435556</v>
      </c>
      <c r="DI246" s="280">
        <f t="shared" si="165"/>
        <v>9.6280741629599991</v>
      </c>
      <c r="DJ246" s="154">
        <f t="shared" si="136"/>
        <v>156</v>
      </c>
      <c r="DK246" s="279">
        <f t="shared" si="148"/>
        <v>3467</v>
      </c>
      <c r="DL246" s="97"/>
      <c r="DM246" s="154"/>
      <c r="DN246" s="267">
        <f t="shared" si="149"/>
        <v>0</v>
      </c>
      <c r="DO246" s="154">
        <f t="shared" si="150"/>
        <v>0</v>
      </c>
      <c r="DP246" s="154">
        <f t="shared" si="151"/>
        <v>0</v>
      </c>
      <c r="DQ246" s="154">
        <f t="shared" si="152"/>
        <v>0</v>
      </c>
      <c r="DR246" s="154">
        <f t="shared" si="153"/>
        <v>0</v>
      </c>
      <c r="DS246" s="154">
        <f t="shared" si="154"/>
        <v>0</v>
      </c>
      <c r="DT246" s="154">
        <f t="shared" si="155"/>
        <v>0</v>
      </c>
      <c r="DU246" s="154">
        <f t="shared" si="156"/>
        <v>0</v>
      </c>
      <c r="DV246" s="154">
        <f t="shared" si="157"/>
        <v>0</v>
      </c>
      <c r="DW246" s="154">
        <f t="shared" si="158"/>
        <v>0</v>
      </c>
      <c r="DX246" s="154">
        <f t="shared" si="159"/>
        <v>0</v>
      </c>
      <c r="DY246" s="154">
        <f t="shared" si="160"/>
        <v>0</v>
      </c>
      <c r="DZ246" s="154">
        <f t="shared" si="161"/>
        <v>10</v>
      </c>
      <c r="EA246" s="154">
        <f t="shared" si="162"/>
        <v>10</v>
      </c>
      <c r="EB246" s="264">
        <f t="shared" si="166"/>
        <v>20</v>
      </c>
      <c r="EC246" s="264">
        <f t="shared" si="167"/>
        <v>20</v>
      </c>
      <c r="ED246" s="154">
        <f t="shared" si="137"/>
        <v>333</v>
      </c>
    </row>
    <row r="247" spans="2:134" ht="13" thickBot="1" x14ac:dyDescent="0.3">
      <c r="B247" s="131">
        <v>118</v>
      </c>
      <c r="C247" s="50">
        <f t="shared" si="126"/>
        <v>6</v>
      </c>
      <c r="D247" s="50">
        <f t="shared" si="138"/>
        <v>0</v>
      </c>
      <c r="E247" s="97"/>
      <c r="F247" s="2">
        <f t="shared" si="163"/>
        <v>242</v>
      </c>
      <c r="G247" s="495">
        <v>1885</v>
      </c>
      <c r="H247" s="98">
        <f>15- COUNTIF(L247:AC247,"#N/A")</f>
        <v>1</v>
      </c>
      <c r="I247" s="131">
        <f>SUM(AH247:AY247)+SUM(BE247:BT247)</f>
        <v>25</v>
      </c>
      <c r="J247" s="398">
        <f>DI247</f>
        <v>9.6277779555437029</v>
      </c>
      <c r="K247" s="456" t="str">
        <f>IF(ISNUMBER(MATCH(G247,'[4]OPR data'!$A$3:$A$2900,0)),"Y","N")</f>
        <v>Y</v>
      </c>
      <c r="L247" s="110"/>
      <c r="M247" s="233"/>
      <c r="N247" s="469" t="e">
        <f>(INDEX(Finish_table!R$4:R$83,MATCH('16 Year_History_Results'!$G247,Finish_table!S$4:S$83,0),1))</f>
        <v>#N/A</v>
      </c>
      <c r="O247" s="233" t="e">
        <f>(INDEX(Finish_table!Z$4:Z$99,MATCH('16 Year_History_Results'!$G247,Finish_table!AA$4:AA$99,0),1))</f>
        <v>#N/A</v>
      </c>
      <c r="P247" s="233" t="e">
        <f>(INDEX(Finish_table!AI$4:AI$99,MATCH('16 Year_History_Results'!$G247,Finish_table!AJ$4:AJ$99,0),1))</f>
        <v>#N/A</v>
      </c>
      <c r="Q247" s="233" t="e">
        <f>(INDEX(Finish_table!AR$4:AR$99,MATCH('16 Year_History_Results'!$G247,Finish_table!AS$4:AS$99,0),1))</f>
        <v>#N/A</v>
      </c>
      <c r="R247" s="233" t="e">
        <f>(INDEX(Finish_table!BA$4:BA$99,MATCH('16 Year_History_Results'!$G247,Finish_table!BB$4:BB$99,0),1))</f>
        <v>#N/A</v>
      </c>
      <c r="S247" s="233" t="e">
        <f>(INDEX(Finish_table!BJ$4:BJ$99,MATCH('16 Year_History_Results'!$G247,Finish_table!BK$4:BK$99,0),1))</f>
        <v>#N/A</v>
      </c>
      <c r="T247" s="233" t="e">
        <f>(INDEX(Finish_table!BS$4:BS$99,MATCH('16 Year_History_Results'!$G247,Finish_table!BT$4:BT$99,0),1))</f>
        <v>#N/A</v>
      </c>
      <c r="U247" s="233" t="e">
        <f>(INDEX(Finish_table!CB$4:CB$99,MATCH('16 Year_History_Results'!$G247,Finish_table!CC$4:CC$99,0),1))</f>
        <v>#N/A</v>
      </c>
      <c r="V247" s="233" t="e">
        <f>(INDEX(Finish_table!CK$4:CK$99,MATCH('16 Year_History_Results'!$G247,Finish_table!CL$4:CL$99,0),1))</f>
        <v>#N/A</v>
      </c>
      <c r="W247" s="233" t="e">
        <f>(INDEX(Finish_table!CT$4:CT$99,MATCH('16 Year_History_Results'!$G247,Finish_table!CU$4:CU$99,0),1))</f>
        <v>#N/A</v>
      </c>
      <c r="X247" s="233" t="e">
        <f>(INDEX(Finish_table!DC$4:DC$99,MATCH('16 Year_History_Results'!$G247,Finish_table!DD$4:DD$99,0),1))</f>
        <v>#N/A</v>
      </c>
      <c r="Y247" s="233" t="str">
        <f>(INDEX(Finish_table!DL$4:DL$99,MATCH('16 Year_History_Results'!$G247,Finish_table!DM$4:DM$99,0),1))</f>
        <v>SF</v>
      </c>
      <c r="Z247" s="233" t="e">
        <f>(INDEX(Finish_table!DU$4:DU$99,MATCH('16 Year_History_Results'!$G247,Finish_table!DV$4:DV$99,0),1))</f>
        <v>#N/A</v>
      </c>
      <c r="AA247" s="233" t="e">
        <f>(INDEX(Finish_table!ED$4:ED$140,MATCH('16 Year_History_Results'!$G247,Finish_table!EE$4:EE$140,0),1))</f>
        <v>#N/A</v>
      </c>
      <c r="AB247" s="233" t="str">
        <f>(INDEX(Finish_table!EM$4:EM$224,MATCH('16 Year_History_Results'!$G247,Finish_table!EN$4:EN$224,0),1))</f>
        <v>QF</v>
      </c>
      <c r="AC247" s="253" t="e">
        <f>(INDEX(Finish_table!EW$4:EW$224,MATCH('16 Year_History_Results'!$G247,Finish_table!EX$4:EX$224,0),1))</f>
        <v>#N/A</v>
      </c>
      <c r="AD247" s="2"/>
      <c r="AE247" s="97"/>
      <c r="AG247">
        <f t="shared" si="127"/>
        <v>1885</v>
      </c>
      <c r="AH247" s="110"/>
      <c r="AI247" s="2"/>
      <c r="AJ247" s="146">
        <f>INDEX('2001'!$C$44:$C$140,'16 Year_History_Results'!BZ247)</f>
        <v>0</v>
      </c>
      <c r="AK247" s="2">
        <f>INDEX('2002'!$C$44:$C$140,'16 Year_History_Results'!CA247)</f>
        <v>0</v>
      </c>
      <c r="AL247" s="2">
        <f>INDEX('2003'!$C$44:$C$140,'16 Year_History_Results'!CB247)</f>
        <v>0</v>
      </c>
      <c r="AM247" s="2">
        <f>INDEX('2004'!$C$44:$C$140,'16 Year_History_Results'!CC247)</f>
        <v>0</v>
      </c>
      <c r="AN247" s="2">
        <f>INDEX('2005'!$C$44:$C$140,'16 Year_History_Results'!CD247)</f>
        <v>0</v>
      </c>
      <c r="AO247" s="2">
        <f>INDEX('2006'!$C$44:$C$140,'16 Year_History_Results'!CE247)</f>
        <v>0</v>
      </c>
      <c r="AP247" s="2">
        <f>INDEX('2007'!$C$44:$C$140,'16 Year_History_Results'!CF247)</f>
        <v>0</v>
      </c>
      <c r="AQ247" s="2">
        <f>INDEX('2008'!$C$44:$C$140,'16 Year_History_Results'!CG247)</f>
        <v>0</v>
      </c>
      <c r="AR247" s="2">
        <f>INDEX('2009'!$C$44:$C$140,'16 Year_History_Results'!CH247)</f>
        <v>0</v>
      </c>
      <c r="AS247" s="2">
        <f>INDEX('2010'!$C$44:$C$140,'16 Year_History_Results'!CI247)</f>
        <v>0</v>
      </c>
      <c r="AT247" s="2">
        <f>INDEX('2011'!$C$44:$C$140,'16 Year_History_Results'!CJ247)</f>
        <v>0</v>
      </c>
      <c r="AU247" s="2">
        <f>INDEX('2012'!$C$44:$C$140,'16 Year_History_Results'!CK247)</f>
        <v>10</v>
      </c>
      <c r="AV247" s="2">
        <f>INDEX('2013'!$C$44:$C$140,'16 Year_History_Results'!CL247)</f>
        <v>0</v>
      </c>
      <c r="AW247" s="2">
        <f>INDEX('2014'!$C$52:$C$180,'16 Year_History_Results'!CM247)</f>
        <v>0</v>
      </c>
      <c r="AX247" s="2">
        <f>INDEX('2015'!$E$52:$E$308,'16 Year_History_Results'!CN247)</f>
        <v>0</v>
      </c>
      <c r="AY247" s="147">
        <f>INDEX('2016'!$E$52:$E$308,'16 Year_History_Results'!CO247)</f>
        <v>0</v>
      </c>
      <c r="AZ247" s="2"/>
      <c r="BA247" s="2"/>
      <c r="BB247">
        <f t="shared" si="139"/>
        <v>1885</v>
      </c>
      <c r="BC247" s="110"/>
      <c r="BD247" s="2"/>
      <c r="BE247" s="146">
        <f>INDEX('2001'!$B$44:$B$140,'16 Year_History_Results'!BZ247)</f>
        <v>0</v>
      </c>
      <c r="BF247" s="2">
        <f>INDEX('2002'!$B$44:$B$140,'16 Year_History_Results'!CA247)</f>
        <v>0</v>
      </c>
      <c r="BG247" s="2">
        <f>INDEX('2003'!$B$44:$B$140,'16 Year_History_Results'!CB247)</f>
        <v>0</v>
      </c>
      <c r="BH247" s="2">
        <f>INDEX('2004'!$B$44:$B$140,'16 Year_History_Results'!CC247)</f>
        <v>0</v>
      </c>
      <c r="BI247" s="2">
        <f>INDEX('2005'!$B$44:$B$140,'16 Year_History_Results'!CD247)</f>
        <v>0</v>
      </c>
      <c r="BJ247" s="2">
        <f>INDEX('2006'!$B$44:$B$140,'16 Year_History_Results'!CE247)</f>
        <v>0</v>
      </c>
      <c r="BK247" s="2">
        <f>INDEX('2007'!$B$44:$B$140,'16 Year_History_Results'!CF247)</f>
        <v>0</v>
      </c>
      <c r="BL247" s="2">
        <f>INDEX('2008'!$B$44:$B$140,'16 Year_History_Results'!CG247)</f>
        <v>0</v>
      </c>
      <c r="BM247" s="2">
        <f>INDEX('2009'!$B$44:$B$140,'16 Year_History_Results'!CH247)</f>
        <v>0</v>
      </c>
      <c r="BN247" s="2">
        <f>INDEX('2010'!$B$44:$B$140,'16 Year_History_Results'!CI247)</f>
        <v>0</v>
      </c>
      <c r="BO247" s="2">
        <f>INDEX('2011'!$B$44:$B$140,'16 Year_History_Results'!CJ247)</f>
        <v>0</v>
      </c>
      <c r="BP247" s="2">
        <f>INDEX('2012'!$B$44:$B$140,'16 Year_History_Results'!CK247)</f>
        <v>5</v>
      </c>
      <c r="BQ247" s="2">
        <f>INDEX('2013'!$B$44:$B$140,'16 Year_History_Results'!CL247)</f>
        <v>0</v>
      </c>
      <c r="BR247" s="2">
        <f>INDEX('2014'!$B$52:$B$180,'16 Year_History_Results'!CM247)</f>
        <v>0</v>
      </c>
      <c r="BS247" s="147">
        <f>INDEX('2015'!$B$52:$B$308,'16 Year_History_Results'!CN247)</f>
        <v>10</v>
      </c>
      <c r="BT247" s="147">
        <f>INDEX('2016'!$B$52:$B$308,'16 Year_History_Results'!CO247)</f>
        <v>0</v>
      </c>
      <c r="BW247">
        <f t="shared" si="140"/>
        <v>1885</v>
      </c>
      <c r="BX247" s="110"/>
      <c r="BY247" s="2"/>
      <c r="BZ247" s="146">
        <f>IF(ISNA(MATCH($BW247,'2001'!$A$44:$A$139,0)),97,MATCH($BW247,'2001'!$A$44:$A$139,0))</f>
        <v>97</v>
      </c>
      <c r="CA247" s="2">
        <f>IF(ISNA(MATCH($BW247,'2002'!$A$44:$A$139,0)),97,MATCH($BW247,'2002'!$A$44:$A$139,0))</f>
        <v>97</v>
      </c>
      <c r="CB247" s="2">
        <f>IF(ISNA(MATCH($BW247,'2003'!$A$44:$A$139,0)),97,MATCH($BW247,'2003'!$A$44:$A$139,0))</f>
        <v>97</v>
      </c>
      <c r="CC247" s="2">
        <f>IF(ISNA(MATCH($BW247,'2004'!$A$44:$A$139,0)),97,MATCH($BW247,'2004'!$A$44:$A$139,0))</f>
        <v>97</v>
      </c>
      <c r="CD247" s="2">
        <f>IF(ISNA(MATCH($BW247,'2005'!$A$44:$A$139,0)),97,MATCH($BW247,'2005'!$A$44:$A$139,0))</f>
        <v>97</v>
      </c>
      <c r="CE247" s="2">
        <f>IF(ISNA(MATCH($BW247,'2006'!$A$44:$A$139,0)),97,MATCH($BW247,'2006'!$A$44:$A$139,0))</f>
        <v>97</v>
      </c>
      <c r="CF247" s="2">
        <f>IF(ISNA(MATCH($BW247,'2007'!$A$44:$A$139,0)),97,MATCH($BW247,'2007'!$A$44:$A$139,0))</f>
        <v>97</v>
      </c>
      <c r="CG247" s="2">
        <f>IF(ISNA(MATCH($BW247,'2008'!$A$44:$A$139,0)),97,MATCH($BW247,'2008'!$A$44:$A$139,0))</f>
        <v>97</v>
      </c>
      <c r="CH247" s="2">
        <f>IF(ISNA(MATCH($BW247,'2009'!$A$44:$A$139,0)),97,MATCH($BW247,'2009'!$A$44:$A$139,0))</f>
        <v>97</v>
      </c>
      <c r="CI247" s="2">
        <f>IF(ISNA(MATCH($BW247,'2010'!$A$44:$A$139,0)),97,MATCH($BW247,'2010'!$A$44:$A$139,0))</f>
        <v>97</v>
      </c>
      <c r="CJ247" s="2">
        <f>IF(ISNA(MATCH($BW247,'2011'!$A$44:$A$139,0)),97,MATCH($BW247,'2011'!$A$44:$A$139,0))</f>
        <v>97</v>
      </c>
      <c r="CK247" s="2">
        <f>IF(ISNA(MATCH($BW247,'2012'!$A$44:$A$139,0)),97,MATCH($BW247,'2012'!$A$44:$A$139,0))</f>
        <v>66</v>
      </c>
      <c r="CL247" s="2">
        <f>IF(ISNA(MATCH($BW247,'2013'!$A$44:$A$139,0)),97,MATCH($BW247,'2013'!$A$44:$A$139,0))</f>
        <v>97</v>
      </c>
      <c r="CM247" s="2">
        <f>IF(ISNA(MATCH($BW247,'2014'!$A$52:$A$179,0)),129,MATCH($BW247,'2014'!$A$52:$A$179,0))</f>
        <v>129</v>
      </c>
      <c r="CN247" s="147">
        <f>IF(ISNA(MATCH($BW247,'2015'!$A$52:$A$307,0)),257,MATCH($BW247,'2015'!$A$52:$A$307,0))</f>
        <v>133</v>
      </c>
      <c r="CO247" s="147">
        <f>IF(ISNA(MATCH($BW247,'2016'!$A$52:$A$307,0)),257,MATCH($BW247,'2016'!$A$52:$A$307,0))</f>
        <v>134</v>
      </c>
      <c r="CQ247">
        <f t="shared" si="141"/>
        <v>1885</v>
      </c>
      <c r="CR247" s="281"/>
      <c r="CS247" s="279"/>
      <c r="CT247" s="278">
        <f t="shared" si="142"/>
        <v>0</v>
      </c>
      <c r="CU247" s="279">
        <f t="shared" si="128"/>
        <v>0</v>
      </c>
      <c r="CV247" s="279">
        <f t="shared" si="129"/>
        <v>0</v>
      </c>
      <c r="CW247" s="279">
        <f t="shared" si="130"/>
        <v>0</v>
      </c>
      <c r="CX247" s="279">
        <f t="shared" si="131"/>
        <v>0</v>
      </c>
      <c r="CY247" s="279">
        <f t="shared" si="132"/>
        <v>0</v>
      </c>
      <c r="CZ247" s="279">
        <f t="shared" si="133"/>
        <v>0</v>
      </c>
      <c r="DA247" s="279">
        <f t="shared" si="134"/>
        <v>0</v>
      </c>
      <c r="DB247" s="279">
        <f t="shared" si="135"/>
        <v>0</v>
      </c>
      <c r="DC247" s="279">
        <f t="shared" si="143"/>
        <v>0</v>
      </c>
      <c r="DD247" s="279">
        <f t="shared" si="144"/>
        <v>0</v>
      </c>
      <c r="DE247" s="279">
        <f t="shared" si="145"/>
        <v>15</v>
      </c>
      <c r="DF247" s="279">
        <f t="shared" si="146"/>
        <v>9.9989999999999988</v>
      </c>
      <c r="DG247" s="279">
        <f t="shared" si="147"/>
        <v>6.6653333999999989</v>
      </c>
      <c r="DH247" s="280">
        <f t="shared" si="164"/>
        <v>14.443111244439999</v>
      </c>
      <c r="DI247" s="280">
        <f t="shared" si="165"/>
        <v>9.6277779555437029</v>
      </c>
      <c r="DJ247" s="154">
        <f t="shared" si="136"/>
        <v>157</v>
      </c>
      <c r="DK247" s="279">
        <f t="shared" si="148"/>
        <v>1885</v>
      </c>
      <c r="DL247" s="97"/>
      <c r="DM247" s="154"/>
      <c r="DN247" s="267">
        <f t="shared" si="149"/>
        <v>0</v>
      </c>
      <c r="DO247" s="154">
        <f t="shared" si="150"/>
        <v>0</v>
      </c>
      <c r="DP247" s="154">
        <f t="shared" si="151"/>
        <v>0</v>
      </c>
      <c r="DQ247" s="154">
        <f t="shared" si="152"/>
        <v>0</v>
      </c>
      <c r="DR247" s="154">
        <f t="shared" si="153"/>
        <v>0</v>
      </c>
      <c r="DS247" s="154">
        <f t="shared" si="154"/>
        <v>0</v>
      </c>
      <c r="DT247" s="154">
        <f t="shared" si="155"/>
        <v>0</v>
      </c>
      <c r="DU247" s="154">
        <f t="shared" si="156"/>
        <v>0</v>
      </c>
      <c r="DV247" s="154">
        <f t="shared" si="157"/>
        <v>0</v>
      </c>
      <c r="DW247" s="154">
        <f t="shared" si="158"/>
        <v>0</v>
      </c>
      <c r="DX247" s="154">
        <f t="shared" si="159"/>
        <v>0</v>
      </c>
      <c r="DY247" s="154">
        <f t="shared" si="160"/>
        <v>15</v>
      </c>
      <c r="DZ247" s="154">
        <f t="shared" si="161"/>
        <v>15</v>
      </c>
      <c r="EA247" s="154">
        <f t="shared" si="162"/>
        <v>15</v>
      </c>
      <c r="EB247" s="264">
        <f t="shared" si="166"/>
        <v>25</v>
      </c>
      <c r="EC247" s="264">
        <f t="shared" si="167"/>
        <v>25</v>
      </c>
      <c r="ED247" s="154">
        <f t="shared" si="137"/>
        <v>270</v>
      </c>
    </row>
    <row r="248" spans="2:134" ht="13" thickBot="1" x14ac:dyDescent="0.3">
      <c r="B248" s="131">
        <v>118</v>
      </c>
      <c r="C248" s="50">
        <f t="shared" si="126"/>
        <v>7</v>
      </c>
      <c r="D248" s="50">
        <f t="shared" si="138"/>
        <v>0</v>
      </c>
      <c r="E248" s="97"/>
      <c r="F248" s="2">
        <f t="shared" si="163"/>
        <v>243</v>
      </c>
      <c r="G248" s="487">
        <v>4143</v>
      </c>
      <c r="H248" s="98">
        <f>15- COUNTIF(L248:AC248,"#N/A")</f>
        <v>1</v>
      </c>
      <c r="I248" s="131">
        <f>SUM(AH248:AY248)+SUM(BE248:BT248)</f>
        <v>29</v>
      </c>
      <c r="J248" s="398">
        <f>DI248</f>
        <v>9.4792891377611852</v>
      </c>
      <c r="K248" s="456" t="str">
        <f>IF(ISNUMBER(MATCH(G248,'[4]OPR data'!$A$3:$A$2900,0)),"Y","N")</f>
        <v>Y</v>
      </c>
      <c r="L248" s="110"/>
      <c r="M248" s="233"/>
      <c r="N248" s="469" t="e">
        <f>(INDEX(Finish_table!R$4:R$83,MATCH('16 Year_History_Results'!$G248,Finish_table!S$4:S$83,0),1))</f>
        <v>#N/A</v>
      </c>
      <c r="O248" s="233" t="e">
        <f>(INDEX(Finish_table!Z$4:Z$99,MATCH('16 Year_History_Results'!$G248,Finish_table!AA$4:AA$99,0),1))</f>
        <v>#N/A</v>
      </c>
      <c r="P248" s="233" t="e">
        <f>(INDEX(Finish_table!AI$4:AI$99,MATCH('16 Year_History_Results'!$G248,Finish_table!AJ$4:AJ$99,0),1))</f>
        <v>#N/A</v>
      </c>
      <c r="Q248" s="233" t="e">
        <f>(INDEX(Finish_table!AR$4:AR$99,MATCH('16 Year_History_Results'!$G248,Finish_table!AS$4:AS$99,0),1))</f>
        <v>#N/A</v>
      </c>
      <c r="R248" s="233" t="e">
        <f>(INDEX(Finish_table!BA$4:BA$99,MATCH('16 Year_History_Results'!$G248,Finish_table!BB$4:BB$99,0),1))</f>
        <v>#N/A</v>
      </c>
      <c r="S248" s="233" t="e">
        <f>(INDEX(Finish_table!BJ$4:BJ$99,MATCH('16 Year_History_Results'!$G248,Finish_table!BK$4:BK$99,0),1))</f>
        <v>#N/A</v>
      </c>
      <c r="T248" s="233" t="e">
        <f>(INDEX(Finish_table!BS$4:BS$99,MATCH('16 Year_History_Results'!$G248,Finish_table!BT$4:BT$99,0),1))</f>
        <v>#N/A</v>
      </c>
      <c r="U248" s="233" t="e">
        <f>(INDEX(Finish_table!CB$4:CB$99,MATCH('16 Year_History_Results'!$G248,Finish_table!CC$4:CC$99,0),1))</f>
        <v>#N/A</v>
      </c>
      <c r="V248" s="233" t="e">
        <f>(INDEX(Finish_table!CK$4:CK$99,MATCH('16 Year_History_Results'!$G248,Finish_table!CL$4:CL$99,0),1))</f>
        <v>#N/A</v>
      </c>
      <c r="W248" s="233" t="e">
        <f>(INDEX(Finish_table!CT$4:CT$99,MATCH('16 Year_History_Results'!$G248,Finish_table!CU$4:CU$99,0),1))</f>
        <v>#N/A</v>
      </c>
      <c r="X248" s="233" t="e">
        <f>(INDEX(Finish_table!DC$4:DC$99,MATCH('16 Year_History_Results'!$G248,Finish_table!DD$4:DD$99,0),1))</f>
        <v>#N/A</v>
      </c>
      <c r="Y248" s="233" t="str">
        <f>(INDEX(Finish_table!DL$4:DL$99,MATCH('16 Year_History_Results'!$G248,Finish_table!DM$4:DM$99,0),1))</f>
        <v>F</v>
      </c>
      <c r="Z248" s="233" t="e">
        <f>(INDEX(Finish_table!DU$4:DU$99,MATCH('16 Year_History_Results'!$G248,Finish_table!DV$4:DV$99,0),1))</f>
        <v>#N/A</v>
      </c>
      <c r="AA248" s="233" t="e">
        <f>(INDEX(Finish_table!ED$4:ED$140,MATCH('16 Year_History_Results'!$G248,Finish_table!EE$4:EE$140,0),1))</f>
        <v>#N/A</v>
      </c>
      <c r="AB248" s="233" t="str">
        <f>(INDEX(Finish_table!EM$4:EM$224,MATCH('16 Year_History_Results'!$G248,Finish_table!EN$4:EN$224,0),1))</f>
        <v>SF</v>
      </c>
      <c r="AC248" s="253" t="e">
        <f>(INDEX(Finish_table!EW$4:EW$224,MATCH('16 Year_History_Results'!$G248,Finish_table!EX$4:EX$224,0),1))</f>
        <v>#N/A</v>
      </c>
      <c r="AD248" s="2"/>
      <c r="AE248" s="97"/>
      <c r="AG248">
        <f t="shared" si="127"/>
        <v>4143</v>
      </c>
      <c r="AH248" s="110"/>
      <c r="AI248" s="2"/>
      <c r="AJ248" s="146">
        <f>INDEX('2001'!$C$44:$C$140,'16 Year_History_Results'!BZ248)</f>
        <v>0</v>
      </c>
      <c r="AK248" s="2">
        <f>INDEX('2002'!$C$44:$C$140,'16 Year_History_Results'!CA248)</f>
        <v>0</v>
      </c>
      <c r="AL248" s="2">
        <f>INDEX('2003'!$C$44:$C$140,'16 Year_History_Results'!CB248)</f>
        <v>0</v>
      </c>
      <c r="AM248" s="2">
        <f>INDEX('2004'!$C$44:$C$140,'16 Year_History_Results'!CC248)</f>
        <v>0</v>
      </c>
      <c r="AN248" s="2">
        <f>INDEX('2005'!$C$44:$C$140,'16 Year_History_Results'!CD248)</f>
        <v>0</v>
      </c>
      <c r="AO248" s="2">
        <f>INDEX('2006'!$C$44:$C$140,'16 Year_History_Results'!CE248)</f>
        <v>0</v>
      </c>
      <c r="AP248" s="2">
        <f>INDEX('2007'!$C$44:$C$140,'16 Year_History_Results'!CF248)</f>
        <v>0</v>
      </c>
      <c r="AQ248" s="2">
        <f>INDEX('2008'!$C$44:$C$140,'16 Year_History_Results'!CG248)</f>
        <v>0</v>
      </c>
      <c r="AR248" s="2">
        <f>INDEX('2009'!$C$44:$C$140,'16 Year_History_Results'!CH248)</f>
        <v>0</v>
      </c>
      <c r="AS248" s="2">
        <f>INDEX('2010'!$C$44:$C$140,'16 Year_History_Results'!CI248)</f>
        <v>0</v>
      </c>
      <c r="AT248" s="2">
        <f>INDEX('2011'!$C$44:$C$140,'16 Year_History_Results'!CJ248)</f>
        <v>0</v>
      </c>
      <c r="AU248" s="2">
        <f>INDEX('2012'!$C$44:$C$140,'16 Year_History_Results'!CK248)</f>
        <v>20</v>
      </c>
      <c r="AV248" s="2">
        <f>INDEX('2013'!$C$44:$C$140,'16 Year_History_Results'!CL248)</f>
        <v>0</v>
      </c>
      <c r="AW248" s="2">
        <f>INDEX('2014'!$C$52:$C$180,'16 Year_History_Results'!CM248)</f>
        <v>0</v>
      </c>
      <c r="AX248" s="2">
        <f>INDEX('2015'!$E$52:$E$308,'16 Year_History_Results'!CN248)</f>
        <v>0</v>
      </c>
      <c r="AY248" s="147">
        <f>INDEX('2016'!$E$52:$E$308,'16 Year_History_Results'!CO248)</f>
        <v>0</v>
      </c>
      <c r="AZ248" s="2"/>
      <c r="BA248" s="2"/>
      <c r="BB248">
        <f t="shared" si="139"/>
        <v>4143</v>
      </c>
      <c r="BC248" s="110"/>
      <c r="BD248" s="2"/>
      <c r="BE248" s="146">
        <f>INDEX('2001'!$B$44:$B$140,'16 Year_History_Results'!BZ248)</f>
        <v>0</v>
      </c>
      <c r="BF248" s="2">
        <f>INDEX('2002'!$B$44:$B$140,'16 Year_History_Results'!CA248)</f>
        <v>0</v>
      </c>
      <c r="BG248" s="2">
        <f>INDEX('2003'!$B$44:$B$140,'16 Year_History_Results'!CB248)</f>
        <v>0</v>
      </c>
      <c r="BH248" s="2">
        <f>INDEX('2004'!$B$44:$B$140,'16 Year_History_Results'!CC248)</f>
        <v>0</v>
      </c>
      <c r="BI248" s="2">
        <f>INDEX('2005'!$B$44:$B$140,'16 Year_History_Results'!CD248)</f>
        <v>0</v>
      </c>
      <c r="BJ248" s="2">
        <f>INDEX('2006'!$B$44:$B$140,'16 Year_History_Results'!CE248)</f>
        <v>0</v>
      </c>
      <c r="BK248" s="2">
        <f>INDEX('2007'!$B$44:$B$140,'16 Year_History_Results'!CF248)</f>
        <v>0</v>
      </c>
      <c r="BL248" s="2">
        <f>INDEX('2008'!$B$44:$B$140,'16 Year_History_Results'!CG248)</f>
        <v>0</v>
      </c>
      <c r="BM248" s="2">
        <f>INDEX('2009'!$B$44:$B$140,'16 Year_History_Results'!CH248)</f>
        <v>0</v>
      </c>
      <c r="BN248" s="2">
        <f>INDEX('2010'!$B$44:$B$140,'16 Year_History_Results'!CI248)</f>
        <v>0</v>
      </c>
      <c r="BO248" s="2">
        <f>INDEX('2011'!$B$44:$B$140,'16 Year_History_Results'!CJ248)</f>
        <v>0</v>
      </c>
      <c r="BP248" s="2">
        <f>INDEX('2012'!$B$44:$B$140,'16 Year_History_Results'!CK248)</f>
        <v>1</v>
      </c>
      <c r="BQ248" s="2">
        <f>INDEX('2013'!$B$44:$B$140,'16 Year_History_Results'!CL248)</f>
        <v>0</v>
      </c>
      <c r="BR248" s="2">
        <f>INDEX('2014'!$B$52:$B$180,'16 Year_History_Results'!CM248)</f>
        <v>0</v>
      </c>
      <c r="BS248" s="147">
        <f>INDEX('2015'!$B$52:$B$308,'16 Year_History_Results'!CN248)</f>
        <v>8</v>
      </c>
      <c r="BT248" s="147">
        <f>INDEX('2016'!$B$52:$B$308,'16 Year_History_Results'!CO248)</f>
        <v>0</v>
      </c>
      <c r="BW248">
        <f t="shared" si="140"/>
        <v>4143</v>
      </c>
      <c r="BX248" s="110"/>
      <c r="BY248" s="2"/>
      <c r="BZ248" s="146">
        <f>IF(ISNA(MATCH($BW248,'2001'!$A$44:$A$139,0)),97,MATCH($BW248,'2001'!$A$44:$A$139,0))</f>
        <v>97</v>
      </c>
      <c r="CA248" s="2">
        <f>IF(ISNA(MATCH($BW248,'2002'!$A$44:$A$139,0)),97,MATCH($BW248,'2002'!$A$44:$A$139,0))</f>
        <v>97</v>
      </c>
      <c r="CB248" s="2">
        <f>IF(ISNA(MATCH($BW248,'2003'!$A$44:$A$139,0)),97,MATCH($BW248,'2003'!$A$44:$A$139,0))</f>
        <v>97</v>
      </c>
      <c r="CC248" s="2">
        <f>IF(ISNA(MATCH($BW248,'2004'!$A$44:$A$139,0)),97,MATCH($BW248,'2004'!$A$44:$A$139,0))</f>
        <v>97</v>
      </c>
      <c r="CD248" s="2">
        <f>IF(ISNA(MATCH($BW248,'2005'!$A$44:$A$139,0)),97,MATCH($BW248,'2005'!$A$44:$A$139,0))</f>
        <v>97</v>
      </c>
      <c r="CE248" s="2">
        <f>IF(ISNA(MATCH($BW248,'2006'!$A$44:$A$139,0)),97,MATCH($BW248,'2006'!$A$44:$A$139,0))</f>
        <v>97</v>
      </c>
      <c r="CF248" s="2">
        <f>IF(ISNA(MATCH($BW248,'2007'!$A$44:$A$139,0)),97,MATCH($BW248,'2007'!$A$44:$A$139,0))</f>
        <v>97</v>
      </c>
      <c r="CG248" s="2">
        <f>IF(ISNA(MATCH($BW248,'2008'!$A$44:$A$139,0)),97,MATCH($BW248,'2008'!$A$44:$A$139,0))</f>
        <v>97</v>
      </c>
      <c r="CH248" s="2">
        <f>IF(ISNA(MATCH($BW248,'2009'!$A$44:$A$139,0)),97,MATCH($BW248,'2009'!$A$44:$A$139,0))</f>
        <v>97</v>
      </c>
      <c r="CI248" s="2">
        <f>IF(ISNA(MATCH($BW248,'2010'!$A$44:$A$139,0)),97,MATCH($BW248,'2010'!$A$44:$A$139,0))</f>
        <v>97</v>
      </c>
      <c r="CJ248" s="2">
        <f>IF(ISNA(MATCH($BW248,'2011'!$A$44:$A$139,0)),97,MATCH($BW248,'2011'!$A$44:$A$139,0))</f>
        <v>97</v>
      </c>
      <c r="CK248" s="2">
        <f>IF(ISNA(MATCH($BW248,'2012'!$A$44:$A$139,0)),97,MATCH($BW248,'2012'!$A$44:$A$139,0))</f>
        <v>95</v>
      </c>
      <c r="CL248" s="2">
        <f>IF(ISNA(MATCH($BW248,'2013'!$A$44:$A$139,0)),97,MATCH($BW248,'2013'!$A$44:$A$139,0))</f>
        <v>97</v>
      </c>
      <c r="CM248" s="2">
        <f>IF(ISNA(MATCH($BW248,'2014'!$A$52:$A$179,0)),129,MATCH($BW248,'2014'!$A$52:$A$179,0))</f>
        <v>129</v>
      </c>
      <c r="CN248" s="147">
        <f>IF(ISNA(MATCH($BW248,'2015'!$A$52:$A$307,0)),257,MATCH($BW248,'2015'!$A$52:$A$307,0))</f>
        <v>224</v>
      </c>
      <c r="CO248" s="147">
        <f>IF(ISNA(MATCH($BW248,'2016'!$A$52:$A$307,0)),257,MATCH($BW248,'2016'!$A$52:$A$307,0))</f>
        <v>257</v>
      </c>
      <c r="CQ248">
        <f t="shared" si="141"/>
        <v>4143</v>
      </c>
      <c r="CR248" s="281"/>
      <c r="CS248" s="279"/>
      <c r="CT248" s="278">
        <f t="shared" si="142"/>
        <v>0</v>
      </c>
      <c r="CU248" s="279">
        <f t="shared" si="128"/>
        <v>0</v>
      </c>
      <c r="CV248" s="279">
        <f t="shared" si="129"/>
        <v>0</v>
      </c>
      <c r="CW248" s="279">
        <f t="shared" si="130"/>
        <v>0</v>
      </c>
      <c r="CX248" s="279">
        <f t="shared" si="131"/>
        <v>0</v>
      </c>
      <c r="CY248" s="279">
        <f t="shared" si="132"/>
        <v>0</v>
      </c>
      <c r="CZ248" s="279">
        <f t="shared" si="133"/>
        <v>0</v>
      </c>
      <c r="DA248" s="279">
        <f t="shared" si="134"/>
        <v>0</v>
      </c>
      <c r="DB248" s="279">
        <f t="shared" si="135"/>
        <v>0</v>
      </c>
      <c r="DC248" s="279">
        <f t="shared" si="143"/>
        <v>0</v>
      </c>
      <c r="DD248" s="279">
        <f t="shared" si="144"/>
        <v>0</v>
      </c>
      <c r="DE248" s="279">
        <f t="shared" si="145"/>
        <v>21</v>
      </c>
      <c r="DF248" s="279">
        <f t="shared" si="146"/>
        <v>13.9986</v>
      </c>
      <c r="DG248" s="279">
        <f t="shared" si="147"/>
        <v>9.3314667599999996</v>
      </c>
      <c r="DH248" s="280">
        <f t="shared" si="164"/>
        <v>14.220355742216</v>
      </c>
      <c r="DI248" s="280">
        <f t="shared" si="165"/>
        <v>9.4792891377611852</v>
      </c>
      <c r="DJ248" s="154">
        <f t="shared" si="136"/>
        <v>158</v>
      </c>
      <c r="DK248" s="279">
        <f t="shared" si="148"/>
        <v>4143</v>
      </c>
      <c r="DL248" s="97"/>
      <c r="DM248" s="154"/>
      <c r="DN248" s="267">
        <f t="shared" si="149"/>
        <v>0</v>
      </c>
      <c r="DO248" s="154">
        <f t="shared" si="150"/>
        <v>0</v>
      </c>
      <c r="DP248" s="154">
        <f t="shared" si="151"/>
        <v>0</v>
      </c>
      <c r="DQ248" s="154">
        <f t="shared" si="152"/>
        <v>0</v>
      </c>
      <c r="DR248" s="154">
        <f t="shared" si="153"/>
        <v>0</v>
      </c>
      <c r="DS248" s="154">
        <f t="shared" si="154"/>
        <v>0</v>
      </c>
      <c r="DT248" s="154">
        <f t="shared" si="155"/>
        <v>0</v>
      </c>
      <c r="DU248" s="154">
        <f t="shared" si="156"/>
        <v>0</v>
      </c>
      <c r="DV248" s="154">
        <f t="shared" si="157"/>
        <v>0</v>
      </c>
      <c r="DW248" s="154">
        <f t="shared" si="158"/>
        <v>0</v>
      </c>
      <c r="DX248" s="154">
        <f t="shared" si="159"/>
        <v>0</v>
      </c>
      <c r="DY248" s="154">
        <f t="shared" si="160"/>
        <v>21</v>
      </c>
      <c r="DZ248" s="154">
        <f t="shared" si="161"/>
        <v>21</v>
      </c>
      <c r="EA248" s="154">
        <f t="shared" si="162"/>
        <v>21</v>
      </c>
      <c r="EB248" s="264">
        <f t="shared" si="166"/>
        <v>29</v>
      </c>
      <c r="EC248" s="264">
        <f t="shared" si="167"/>
        <v>29</v>
      </c>
      <c r="ED248" s="154">
        <f t="shared" si="137"/>
        <v>257</v>
      </c>
    </row>
    <row r="249" spans="2:134" ht="13" thickBot="1" x14ac:dyDescent="0.3">
      <c r="B249" s="142">
        <v>118</v>
      </c>
      <c r="C249" s="50">
        <f t="shared" si="126"/>
        <v>8</v>
      </c>
      <c r="D249" s="50">
        <f t="shared" si="138"/>
        <v>0</v>
      </c>
      <c r="E249" s="97"/>
      <c r="F249" s="2">
        <f t="shared" si="163"/>
        <v>244</v>
      </c>
      <c r="G249" s="487">
        <v>207</v>
      </c>
      <c r="H249" s="98">
        <f>15- COUNTIF(L249:AC249,"#N/A")</f>
        <v>3</v>
      </c>
      <c r="I249" s="131">
        <f>SUM(AH249:AY249)+SUM(BE249:BT249)</f>
        <v>64</v>
      </c>
      <c r="J249" s="398">
        <f>DI249</f>
        <v>9.3066932653610834</v>
      </c>
      <c r="K249" s="456" t="str">
        <f>IF(ISNUMBER(MATCH(G249,'[4]OPR data'!$A$3:$A$2900,0)),"Y","N")</f>
        <v>Y</v>
      </c>
      <c r="L249" s="110"/>
      <c r="M249" s="233"/>
      <c r="N249" s="469" t="e">
        <f>(INDEX(Finish_table!R$4:R$83,MATCH('16 Year_History_Results'!$G249,Finish_table!S$4:S$83,0),1))</f>
        <v>#N/A</v>
      </c>
      <c r="O249" s="233" t="e">
        <f>(INDEX(Finish_table!Z$4:Z$99,MATCH('16 Year_History_Results'!$G249,Finish_table!AA$4:AA$99,0),1))</f>
        <v>#N/A</v>
      </c>
      <c r="P249" s="233" t="e">
        <f>(INDEX(Finish_table!AI$4:AI$99,MATCH('16 Year_History_Results'!$G249,Finish_table!AJ$4:AJ$99,0),1))</f>
        <v>#N/A</v>
      </c>
      <c r="Q249" s="233" t="e">
        <f>(INDEX(Finish_table!AR$4:AR$99,MATCH('16 Year_History_Results'!$G249,Finish_table!AS$4:AS$99,0),1))</f>
        <v>#N/A</v>
      </c>
      <c r="R249" s="233" t="e">
        <f>(INDEX(Finish_table!BA$4:BA$99,MATCH('16 Year_History_Results'!$G249,Finish_table!BB$4:BB$99,0),1))</f>
        <v>#N/A</v>
      </c>
      <c r="S249" s="233" t="e">
        <f>(INDEX(Finish_table!BJ$4:BJ$99,MATCH('16 Year_History_Results'!$G249,Finish_table!BK$4:BK$99,0),1))</f>
        <v>#N/A</v>
      </c>
      <c r="T249" s="233" t="e">
        <f>(INDEX(Finish_table!BS$4:BS$99,MATCH('16 Year_History_Results'!$G249,Finish_table!BT$4:BT$99,0),1))</f>
        <v>#N/A</v>
      </c>
      <c r="U249" s="233" t="str">
        <f>(INDEX(Finish_table!CB$4:CB$99,MATCH('16 Year_History_Results'!$G249,Finish_table!CC$4:CC$99,0),1))</f>
        <v>SF</v>
      </c>
      <c r="V249" s="233" t="str">
        <f>(INDEX(Finish_table!CK$4:CK$99,MATCH('16 Year_History_Results'!$G249,Finish_table!CL$4:CL$99,0),1))</f>
        <v>QF</v>
      </c>
      <c r="W249" s="233" t="e">
        <f>(INDEX(Finish_table!CT$4:CT$99,MATCH('16 Year_History_Results'!$G249,Finish_table!CU$4:CU$99,0),1))</f>
        <v>#N/A</v>
      </c>
      <c r="X249" s="233" t="e">
        <f>(INDEX(Finish_table!DC$4:DC$99,MATCH('16 Year_History_Results'!$G249,Finish_table!DD$4:DD$99,0),1))</f>
        <v>#N/A</v>
      </c>
      <c r="Y249" s="233" t="str">
        <f>(INDEX(Finish_table!DL$4:DL$99,MATCH('16 Year_History_Results'!$G249,Finish_table!DM$4:DM$99,0),1))</f>
        <v>WF</v>
      </c>
      <c r="Z249" s="233" t="e">
        <f>(INDEX(Finish_table!DU$4:DU$99,MATCH('16 Year_History_Results'!$G249,Finish_table!DV$4:DV$99,0),1))</f>
        <v>#N/A</v>
      </c>
      <c r="AA249" s="233" t="e">
        <f>(INDEX(Finish_table!ED$4:ED$140,MATCH('16 Year_History_Results'!$G249,Finish_table!EE$4:EE$140,0),1))</f>
        <v>#N/A</v>
      </c>
      <c r="AB249" s="233" t="e">
        <f>(INDEX(Finish_table!EM$4:EM$224,MATCH('16 Year_History_Results'!$G249,Finish_table!EN$4:EN$224,0),1))</f>
        <v>#N/A</v>
      </c>
      <c r="AC249" s="253" t="str">
        <f>(INDEX(Finish_table!EW$4:EW$224,MATCH('16 Year_History_Results'!$G249,Finish_table!EX$4:EX$224,0),1))</f>
        <v>QF</v>
      </c>
      <c r="AD249" s="2"/>
      <c r="AE249" s="97"/>
      <c r="AG249">
        <f t="shared" si="127"/>
        <v>207</v>
      </c>
      <c r="AH249" s="110"/>
      <c r="AI249" s="2"/>
      <c r="AJ249" s="146">
        <f>INDEX('2001'!$C$44:$C$140,'16 Year_History_Results'!BZ249)</f>
        <v>0</v>
      </c>
      <c r="AK249" s="2">
        <f>INDEX('2002'!$C$44:$C$140,'16 Year_History_Results'!CA249)</f>
        <v>0</v>
      </c>
      <c r="AL249" s="2">
        <f>INDEX('2003'!$C$44:$C$140,'16 Year_History_Results'!CB249)</f>
        <v>0</v>
      </c>
      <c r="AM249" s="2">
        <f>INDEX('2004'!$C$44:$C$140,'16 Year_History_Results'!CC249)</f>
        <v>0</v>
      </c>
      <c r="AN249" s="2">
        <f>INDEX('2005'!$C$44:$C$140,'16 Year_History_Results'!CD249)</f>
        <v>0</v>
      </c>
      <c r="AO249" s="2">
        <f>INDEX('2006'!$C$44:$C$140,'16 Year_History_Results'!CE249)</f>
        <v>0</v>
      </c>
      <c r="AP249" s="2">
        <f>INDEX('2007'!$C$44:$C$140,'16 Year_History_Results'!CF249)</f>
        <v>0</v>
      </c>
      <c r="AQ249" s="2">
        <f>INDEX('2008'!$C$44:$C$140,'16 Year_History_Results'!CG249)</f>
        <v>10</v>
      </c>
      <c r="AR249" s="2">
        <f>INDEX('2009'!$C$44:$C$140,'16 Year_History_Results'!CH249)</f>
        <v>0</v>
      </c>
      <c r="AS249" s="2">
        <f>INDEX('2010'!$C$44:$C$140,'16 Year_History_Results'!CI249)</f>
        <v>0</v>
      </c>
      <c r="AT249" s="2">
        <f>INDEX('2011'!$C$44:$C$140,'16 Year_History_Results'!CJ249)</f>
        <v>0</v>
      </c>
      <c r="AU249" s="2">
        <f>INDEX('2012'!$C$44:$C$140,'16 Year_History_Results'!CK249)</f>
        <v>40</v>
      </c>
      <c r="AV249" s="2">
        <f>INDEX('2013'!$C$44:$C$140,'16 Year_History_Results'!CL249)</f>
        <v>0</v>
      </c>
      <c r="AW249" s="2">
        <f>INDEX('2014'!$C$52:$C$180,'16 Year_History_Results'!CM249)</f>
        <v>0</v>
      </c>
      <c r="AX249" s="2">
        <f>INDEX('2015'!$E$52:$E$308,'16 Year_History_Results'!CN249)</f>
        <v>0</v>
      </c>
      <c r="AY249" s="147">
        <f>INDEX('2016'!$E$52:$E$308,'16 Year_History_Results'!CO249)</f>
        <v>0</v>
      </c>
      <c r="AZ249" s="2"/>
      <c r="BA249" s="2"/>
      <c r="BB249">
        <f t="shared" si="139"/>
        <v>207</v>
      </c>
      <c r="BC249" s="110"/>
      <c r="BD249" s="2"/>
      <c r="BE249" s="146">
        <f>INDEX('2001'!$B$44:$B$140,'16 Year_History_Results'!BZ249)</f>
        <v>0</v>
      </c>
      <c r="BF249" s="2">
        <f>INDEX('2002'!$B$44:$B$140,'16 Year_History_Results'!CA249)</f>
        <v>0</v>
      </c>
      <c r="BG249" s="2">
        <f>INDEX('2003'!$B$44:$B$140,'16 Year_History_Results'!CB249)</f>
        <v>0</v>
      </c>
      <c r="BH249" s="2">
        <f>INDEX('2004'!$B$44:$B$140,'16 Year_History_Results'!CC249)</f>
        <v>0</v>
      </c>
      <c r="BI249" s="2">
        <f>INDEX('2005'!$B$44:$B$140,'16 Year_History_Results'!CD249)</f>
        <v>0</v>
      </c>
      <c r="BJ249" s="2">
        <f>INDEX('2006'!$B$44:$B$140,'16 Year_History_Results'!CE249)</f>
        <v>0</v>
      </c>
      <c r="BK249" s="2">
        <f>INDEX('2007'!$B$44:$B$140,'16 Year_History_Results'!CF249)</f>
        <v>0</v>
      </c>
      <c r="BL249" s="2">
        <f>INDEX('2008'!$B$44:$B$140,'16 Year_History_Results'!CG249)</f>
        <v>4</v>
      </c>
      <c r="BM249" s="2">
        <f>INDEX('2009'!$B$44:$B$140,'16 Year_History_Results'!CH249)</f>
        <v>8</v>
      </c>
      <c r="BN249" s="2">
        <f>INDEX('2010'!$B$44:$B$140,'16 Year_History_Results'!CI249)</f>
        <v>0</v>
      </c>
      <c r="BO249" s="2">
        <f>INDEX('2011'!$B$44:$B$140,'16 Year_History_Results'!CJ249)</f>
        <v>0</v>
      </c>
      <c r="BP249" s="2">
        <f>INDEX('2012'!$B$44:$B$140,'16 Year_History_Results'!CK249)</f>
        <v>2</v>
      </c>
      <c r="BQ249" s="2">
        <f>INDEX('2013'!$B$44:$B$140,'16 Year_History_Results'!CL249)</f>
        <v>0</v>
      </c>
      <c r="BR249" s="2">
        <f>INDEX('2014'!$B$52:$B$180,'16 Year_History_Results'!CM249)</f>
        <v>0</v>
      </c>
      <c r="BS249" s="147">
        <f>INDEX('2015'!$B$52:$B$308,'16 Year_History_Results'!CN249)</f>
        <v>0</v>
      </c>
      <c r="BT249" s="147">
        <f>INDEX('2016'!$B$52:$B$308,'16 Year_History_Results'!CO249)</f>
        <v>0</v>
      </c>
      <c r="BW249">
        <f t="shared" si="140"/>
        <v>207</v>
      </c>
      <c r="BX249" s="110"/>
      <c r="BY249" s="2"/>
      <c r="BZ249" s="146">
        <f>IF(ISNA(MATCH($BW249,'2001'!$A$44:$A$139,0)),97,MATCH($BW249,'2001'!$A$44:$A$139,0))</f>
        <v>97</v>
      </c>
      <c r="CA249" s="2">
        <f>IF(ISNA(MATCH($BW249,'2002'!$A$44:$A$139,0)),97,MATCH($BW249,'2002'!$A$44:$A$139,0))</f>
        <v>97</v>
      </c>
      <c r="CB249" s="2">
        <f>IF(ISNA(MATCH($BW249,'2003'!$A$44:$A$139,0)),97,MATCH($BW249,'2003'!$A$44:$A$139,0))</f>
        <v>97</v>
      </c>
      <c r="CC249" s="2">
        <f>IF(ISNA(MATCH($BW249,'2004'!$A$44:$A$139,0)),97,MATCH($BW249,'2004'!$A$44:$A$139,0))</f>
        <v>97</v>
      </c>
      <c r="CD249" s="2">
        <f>IF(ISNA(MATCH($BW249,'2005'!$A$44:$A$139,0)),97,MATCH($BW249,'2005'!$A$44:$A$139,0))</f>
        <v>97</v>
      </c>
      <c r="CE249" s="2">
        <f>IF(ISNA(MATCH($BW249,'2006'!$A$44:$A$139,0)),97,MATCH($BW249,'2006'!$A$44:$A$139,0))</f>
        <v>97</v>
      </c>
      <c r="CF249" s="2">
        <f>IF(ISNA(MATCH($BW249,'2007'!$A$44:$A$139,0)),97,MATCH($BW249,'2007'!$A$44:$A$139,0))</f>
        <v>97</v>
      </c>
      <c r="CG249" s="2">
        <f>IF(ISNA(MATCH($BW249,'2008'!$A$44:$A$139,0)),97,MATCH($BW249,'2008'!$A$44:$A$139,0))</f>
        <v>37</v>
      </c>
      <c r="CH249" s="2">
        <f>IF(ISNA(MATCH($BW249,'2009'!$A$44:$A$139,0)),97,MATCH($BW249,'2009'!$A$44:$A$139,0))</f>
        <v>29</v>
      </c>
      <c r="CI249" s="2">
        <f>IF(ISNA(MATCH($BW249,'2010'!$A$44:$A$139,0)),97,MATCH($BW249,'2010'!$A$44:$A$139,0))</f>
        <v>97</v>
      </c>
      <c r="CJ249" s="2">
        <f>IF(ISNA(MATCH($BW249,'2011'!$A$44:$A$139,0)),97,MATCH($BW249,'2011'!$A$44:$A$139,0))</f>
        <v>97</v>
      </c>
      <c r="CK249" s="2">
        <f>IF(ISNA(MATCH($BW249,'2012'!$A$44:$A$139,0)),97,MATCH($BW249,'2012'!$A$44:$A$139,0))</f>
        <v>20</v>
      </c>
      <c r="CL249" s="2">
        <f>IF(ISNA(MATCH($BW249,'2013'!$A$44:$A$139,0)),97,MATCH($BW249,'2013'!$A$44:$A$139,0))</f>
        <v>97</v>
      </c>
      <c r="CM249" s="2">
        <f>IF(ISNA(MATCH($BW249,'2014'!$A$52:$A$179,0)),129,MATCH($BW249,'2014'!$A$52:$A$179,0))</f>
        <v>129</v>
      </c>
      <c r="CN249" s="147">
        <f>IF(ISNA(MATCH($BW249,'2015'!$A$52:$A$307,0)),257,MATCH($BW249,'2015'!$A$52:$A$307,0))</f>
        <v>257</v>
      </c>
      <c r="CO249" s="147">
        <f>IF(ISNA(MATCH($BW249,'2016'!$A$52:$A$307,0)),257,MATCH($BW249,'2016'!$A$52:$A$307,0))</f>
        <v>34</v>
      </c>
      <c r="CQ249">
        <f t="shared" si="141"/>
        <v>207</v>
      </c>
      <c r="CR249" s="281"/>
      <c r="CS249" s="279"/>
      <c r="CT249" s="278">
        <f t="shared" si="142"/>
        <v>0</v>
      </c>
      <c r="CU249" s="279">
        <f t="shared" si="128"/>
        <v>0</v>
      </c>
      <c r="CV249" s="279">
        <f t="shared" si="129"/>
        <v>0</v>
      </c>
      <c r="CW249" s="279">
        <f t="shared" si="130"/>
        <v>0</v>
      </c>
      <c r="CX249" s="279">
        <f t="shared" si="131"/>
        <v>0</v>
      </c>
      <c r="CY249" s="279">
        <f t="shared" si="132"/>
        <v>0</v>
      </c>
      <c r="CZ249" s="279">
        <f t="shared" si="133"/>
        <v>0</v>
      </c>
      <c r="DA249" s="279">
        <f t="shared" si="134"/>
        <v>14</v>
      </c>
      <c r="DB249" s="279">
        <f t="shared" si="135"/>
        <v>17.3324</v>
      </c>
      <c r="DC249" s="279">
        <f t="shared" si="143"/>
        <v>11.553777839999999</v>
      </c>
      <c r="DD249" s="279">
        <f t="shared" si="144"/>
        <v>7.7017483081439986</v>
      </c>
      <c r="DE249" s="279">
        <f t="shared" si="145"/>
        <v>47.133985422208788</v>
      </c>
      <c r="DF249" s="279">
        <f t="shared" si="146"/>
        <v>31.419514682444376</v>
      </c>
      <c r="DG249" s="279">
        <f t="shared" si="147"/>
        <v>20.94424848731742</v>
      </c>
      <c r="DH249" s="280">
        <f t="shared" si="164"/>
        <v>13.961436041645792</v>
      </c>
      <c r="DI249" s="280">
        <f t="shared" si="165"/>
        <v>9.3066932653610834</v>
      </c>
      <c r="DJ249" s="154">
        <f t="shared" si="136"/>
        <v>159</v>
      </c>
      <c r="DK249" s="279">
        <f t="shared" si="148"/>
        <v>207</v>
      </c>
      <c r="DL249" s="97"/>
      <c r="DM249" s="154"/>
      <c r="DN249" s="267">
        <f t="shared" si="149"/>
        <v>0</v>
      </c>
      <c r="DO249" s="154">
        <f t="shared" si="150"/>
        <v>0</v>
      </c>
      <c r="DP249" s="154">
        <f t="shared" si="151"/>
        <v>0</v>
      </c>
      <c r="DQ249" s="154">
        <f t="shared" si="152"/>
        <v>0</v>
      </c>
      <c r="DR249" s="154">
        <f t="shared" si="153"/>
        <v>0</v>
      </c>
      <c r="DS249" s="154">
        <f t="shared" si="154"/>
        <v>0</v>
      </c>
      <c r="DT249" s="154">
        <f t="shared" si="155"/>
        <v>0</v>
      </c>
      <c r="DU249" s="154">
        <f t="shared" si="156"/>
        <v>14</v>
      </c>
      <c r="DV249" s="154">
        <f t="shared" si="157"/>
        <v>22</v>
      </c>
      <c r="DW249" s="154">
        <f t="shared" si="158"/>
        <v>22</v>
      </c>
      <c r="DX249" s="154">
        <f t="shared" si="159"/>
        <v>22</v>
      </c>
      <c r="DY249" s="154">
        <f t="shared" si="160"/>
        <v>64</v>
      </c>
      <c r="DZ249" s="154">
        <f t="shared" si="161"/>
        <v>64</v>
      </c>
      <c r="EA249" s="154">
        <f t="shared" si="162"/>
        <v>64</v>
      </c>
      <c r="EB249" s="264">
        <f t="shared" si="166"/>
        <v>64</v>
      </c>
      <c r="EC249" s="264">
        <f t="shared" si="167"/>
        <v>64</v>
      </c>
      <c r="ED249" s="154">
        <f t="shared" si="137"/>
        <v>140</v>
      </c>
    </row>
    <row r="250" spans="2:134" ht="13" thickBot="1" x14ac:dyDescent="0.3">
      <c r="B250" s="131">
        <v>118</v>
      </c>
      <c r="C250" s="50">
        <f t="shared" si="126"/>
        <v>9</v>
      </c>
      <c r="D250" s="50">
        <f t="shared" si="138"/>
        <v>9</v>
      </c>
      <c r="E250" s="97"/>
      <c r="F250" s="2">
        <f t="shared" si="163"/>
        <v>245</v>
      </c>
      <c r="G250" s="207">
        <v>1418</v>
      </c>
      <c r="H250" s="98">
        <f>15- COUNTIF(L250:AC250,"#N/A")</f>
        <v>0</v>
      </c>
      <c r="I250" s="131">
        <f>SUM(AH250:AY250)+SUM(BE250:BT250)</f>
        <v>9</v>
      </c>
      <c r="J250" s="398">
        <f>DI250</f>
        <v>9</v>
      </c>
      <c r="K250" s="456" t="str">
        <f>IF(ISNUMBER(MATCH(G250,'[4]OPR data'!$A$3:$A$2900,0)),"Y","N")</f>
        <v>Y</v>
      </c>
      <c r="L250" s="110"/>
      <c r="M250" s="233"/>
      <c r="N250" s="469" t="e">
        <f>(INDEX(Finish_table!R$4:R$83,MATCH('16 Year_History_Results'!$G250,Finish_table!S$4:S$83,0),1))</f>
        <v>#N/A</v>
      </c>
      <c r="O250" s="233" t="e">
        <f>(INDEX(Finish_table!Z$4:Z$99,MATCH('16 Year_History_Results'!$G250,Finish_table!AA$4:AA$99,0),1))</f>
        <v>#N/A</v>
      </c>
      <c r="P250" s="233" t="e">
        <f>(INDEX(Finish_table!AI$4:AI$99,MATCH('16 Year_History_Results'!$G250,Finish_table!AJ$4:AJ$99,0),1))</f>
        <v>#N/A</v>
      </c>
      <c r="Q250" s="233" t="e">
        <f>(INDEX(Finish_table!AR$4:AR$99,MATCH('16 Year_History_Results'!$G250,Finish_table!AS$4:AS$99,0),1))</f>
        <v>#N/A</v>
      </c>
      <c r="R250" s="233" t="e">
        <f>(INDEX(Finish_table!BA$4:BA$99,MATCH('16 Year_History_Results'!$G250,Finish_table!BB$4:BB$99,0),1))</f>
        <v>#N/A</v>
      </c>
      <c r="S250" s="233" t="e">
        <f>(INDEX(Finish_table!BJ$4:BJ$99,MATCH('16 Year_History_Results'!$G250,Finish_table!BK$4:BK$99,0),1))</f>
        <v>#N/A</v>
      </c>
      <c r="T250" s="233" t="e">
        <f>(INDEX(Finish_table!BS$4:BS$99,MATCH('16 Year_History_Results'!$G250,Finish_table!BT$4:BT$99,0),1))</f>
        <v>#N/A</v>
      </c>
      <c r="U250" s="233" t="e">
        <f>(INDEX(Finish_table!CB$4:CB$99,MATCH('16 Year_History_Results'!$G250,Finish_table!CC$4:CC$99,0),1))</f>
        <v>#N/A</v>
      </c>
      <c r="V250" s="233" t="e">
        <f>(INDEX(Finish_table!CK$4:CK$99,MATCH('16 Year_History_Results'!$G250,Finish_table!CL$4:CL$99,0),1))</f>
        <v>#N/A</v>
      </c>
      <c r="W250" s="233" t="e">
        <f>(INDEX(Finish_table!CT$4:CT$99,MATCH('16 Year_History_Results'!$G250,Finish_table!CU$4:CU$99,0),1))</f>
        <v>#N/A</v>
      </c>
      <c r="X250" s="233" t="e">
        <f>(INDEX(Finish_table!DC$4:DC$99,MATCH('16 Year_History_Results'!$G250,Finish_table!DD$4:DD$99,0),1))</f>
        <v>#N/A</v>
      </c>
      <c r="Y250" s="233" t="e">
        <f>(INDEX(Finish_table!DL$4:DL$99,MATCH('16 Year_History_Results'!$G250,Finish_table!DM$4:DM$99,0),1))</f>
        <v>#N/A</v>
      </c>
      <c r="Z250" s="233" t="e">
        <f>(INDEX(Finish_table!DU$4:DU$99,MATCH('16 Year_History_Results'!$G250,Finish_table!DV$4:DV$99,0),1))</f>
        <v>#N/A</v>
      </c>
      <c r="AA250" s="233" t="e">
        <f>(INDEX(Finish_table!ED$4:ED$140,MATCH('16 Year_History_Results'!$G250,Finish_table!EE$4:EE$140,0),1))</f>
        <v>#N/A</v>
      </c>
      <c r="AB250" s="233" t="e">
        <f>(INDEX(Finish_table!EM$4:EM$224,MATCH('16 Year_History_Results'!$G250,Finish_table!EN$4:EN$224,0),1))</f>
        <v>#N/A</v>
      </c>
      <c r="AC250" s="253" t="str">
        <f>(INDEX(Finish_table!EW$4:EW$224,MATCH('16 Year_History_Results'!$G250,Finish_table!EX$4:EX$224,0),1))</f>
        <v>QF</v>
      </c>
      <c r="AD250" s="2"/>
      <c r="AE250" s="97"/>
      <c r="AG250">
        <f t="shared" si="127"/>
        <v>1418</v>
      </c>
      <c r="AH250" s="110"/>
      <c r="AI250" s="2"/>
      <c r="AJ250" s="146">
        <f>INDEX('2001'!$C$44:$C$140,'16 Year_History_Results'!BZ250)</f>
        <v>0</v>
      </c>
      <c r="AK250" s="2">
        <f>INDEX('2002'!$C$44:$C$140,'16 Year_History_Results'!CA250)</f>
        <v>0</v>
      </c>
      <c r="AL250" s="2">
        <f>INDEX('2003'!$C$44:$C$140,'16 Year_History_Results'!CB250)</f>
        <v>0</v>
      </c>
      <c r="AM250" s="2">
        <f>INDEX('2004'!$C$44:$C$140,'16 Year_History_Results'!CC250)</f>
        <v>0</v>
      </c>
      <c r="AN250" s="2">
        <f>INDEX('2005'!$C$44:$C$140,'16 Year_History_Results'!CD250)</f>
        <v>0</v>
      </c>
      <c r="AO250" s="2">
        <f>INDEX('2006'!$C$44:$C$140,'16 Year_History_Results'!CE250)</f>
        <v>0</v>
      </c>
      <c r="AP250" s="2">
        <f>INDEX('2007'!$C$44:$C$140,'16 Year_History_Results'!CF250)</f>
        <v>0</v>
      </c>
      <c r="AQ250" s="2">
        <f>INDEX('2008'!$C$44:$C$140,'16 Year_History_Results'!CG250)</f>
        <v>0</v>
      </c>
      <c r="AR250" s="2">
        <f>INDEX('2009'!$C$44:$C$140,'16 Year_History_Results'!CH250)</f>
        <v>0</v>
      </c>
      <c r="AS250" s="2">
        <f>INDEX('2010'!$C$44:$C$140,'16 Year_History_Results'!CI250)</f>
        <v>0</v>
      </c>
      <c r="AT250" s="2">
        <f>INDEX('2011'!$C$44:$C$140,'16 Year_History_Results'!CJ250)</f>
        <v>0</v>
      </c>
      <c r="AU250" s="2">
        <f>INDEX('2012'!$C$44:$C$140,'16 Year_History_Results'!CK250)</f>
        <v>0</v>
      </c>
      <c r="AV250" s="2">
        <f>INDEX('2013'!$C$44:$C$140,'16 Year_History_Results'!CL250)</f>
        <v>0</v>
      </c>
      <c r="AW250" s="2">
        <f>INDEX('2014'!$C$52:$C$180,'16 Year_History_Results'!CM250)</f>
        <v>0</v>
      </c>
      <c r="AX250" s="2">
        <f>INDEX('2015'!$E$52:$E$308,'16 Year_History_Results'!CN250)</f>
        <v>0</v>
      </c>
      <c r="AY250" s="147">
        <f>INDEX('2016'!$E$52:$E$308,'16 Year_History_Results'!CO250)</f>
        <v>0</v>
      </c>
      <c r="AZ250" s="2"/>
      <c r="BA250" s="2"/>
      <c r="BB250">
        <f t="shared" si="139"/>
        <v>1418</v>
      </c>
      <c r="BC250" s="110"/>
      <c r="BD250" s="2"/>
      <c r="BE250" s="146">
        <f>INDEX('2001'!$B$44:$B$140,'16 Year_History_Results'!BZ250)</f>
        <v>0</v>
      </c>
      <c r="BF250" s="2">
        <f>INDEX('2002'!$B$44:$B$140,'16 Year_History_Results'!CA250)</f>
        <v>0</v>
      </c>
      <c r="BG250" s="2">
        <f>INDEX('2003'!$B$44:$B$140,'16 Year_History_Results'!CB250)</f>
        <v>0</v>
      </c>
      <c r="BH250" s="2">
        <f>INDEX('2004'!$B$44:$B$140,'16 Year_History_Results'!CC250)</f>
        <v>0</v>
      </c>
      <c r="BI250" s="2">
        <f>INDEX('2005'!$B$44:$B$140,'16 Year_History_Results'!CD250)</f>
        <v>0</v>
      </c>
      <c r="BJ250" s="2">
        <f>INDEX('2006'!$B$44:$B$140,'16 Year_History_Results'!CE250)</f>
        <v>0</v>
      </c>
      <c r="BK250" s="2">
        <f>INDEX('2007'!$B$44:$B$140,'16 Year_History_Results'!CF250)</f>
        <v>0</v>
      </c>
      <c r="BL250" s="2">
        <f>INDEX('2008'!$B$44:$B$140,'16 Year_History_Results'!CG250)</f>
        <v>0</v>
      </c>
      <c r="BM250" s="2">
        <f>INDEX('2009'!$B$44:$B$140,'16 Year_History_Results'!CH250)</f>
        <v>0</v>
      </c>
      <c r="BN250" s="2">
        <f>INDEX('2010'!$B$44:$B$140,'16 Year_History_Results'!CI250)</f>
        <v>0</v>
      </c>
      <c r="BO250" s="2">
        <f>INDEX('2011'!$B$44:$B$140,'16 Year_History_Results'!CJ250)</f>
        <v>0</v>
      </c>
      <c r="BP250" s="2">
        <f>INDEX('2012'!$B$44:$B$140,'16 Year_History_Results'!CK250)</f>
        <v>0</v>
      </c>
      <c r="BQ250" s="2">
        <f>INDEX('2013'!$B$44:$B$140,'16 Year_History_Results'!CL250)</f>
        <v>0</v>
      </c>
      <c r="BR250" s="2">
        <f>INDEX('2014'!$B$52:$B$180,'16 Year_History_Results'!CM250)</f>
        <v>0</v>
      </c>
      <c r="BS250" s="147">
        <f>INDEX('2015'!$B$52:$B$308,'16 Year_History_Results'!CN250)</f>
        <v>0</v>
      </c>
      <c r="BT250" s="147">
        <f>INDEX('2016'!$B$52:$B$308,'16 Year_History_Results'!CO250)</f>
        <v>9</v>
      </c>
      <c r="BW250">
        <f t="shared" si="140"/>
        <v>1418</v>
      </c>
      <c r="BX250" s="110"/>
      <c r="BY250" s="2"/>
      <c r="BZ250" s="146">
        <f>IF(ISNA(MATCH($BW250,'2001'!$A$44:$A$139,0)),97,MATCH($BW250,'2001'!$A$44:$A$139,0))</f>
        <v>97</v>
      </c>
      <c r="CA250" s="2">
        <f>IF(ISNA(MATCH($BW250,'2002'!$A$44:$A$139,0)),97,MATCH($BW250,'2002'!$A$44:$A$139,0))</f>
        <v>97</v>
      </c>
      <c r="CB250" s="2">
        <f>IF(ISNA(MATCH($BW250,'2003'!$A$44:$A$139,0)),97,MATCH($BW250,'2003'!$A$44:$A$139,0))</f>
        <v>97</v>
      </c>
      <c r="CC250" s="2">
        <f>IF(ISNA(MATCH($BW250,'2004'!$A$44:$A$139,0)),97,MATCH($BW250,'2004'!$A$44:$A$139,0))</f>
        <v>97</v>
      </c>
      <c r="CD250" s="2">
        <f>IF(ISNA(MATCH($BW250,'2005'!$A$44:$A$139,0)),97,MATCH($BW250,'2005'!$A$44:$A$139,0))</f>
        <v>97</v>
      </c>
      <c r="CE250" s="2">
        <f>IF(ISNA(MATCH($BW250,'2006'!$A$44:$A$139,0)),97,MATCH($BW250,'2006'!$A$44:$A$139,0))</f>
        <v>97</v>
      </c>
      <c r="CF250" s="2">
        <f>IF(ISNA(MATCH($BW250,'2007'!$A$44:$A$139,0)),97,MATCH($BW250,'2007'!$A$44:$A$139,0))</f>
        <v>97</v>
      </c>
      <c r="CG250" s="2">
        <f>IF(ISNA(MATCH($BW250,'2008'!$A$44:$A$139,0)),97,MATCH($BW250,'2008'!$A$44:$A$139,0))</f>
        <v>97</v>
      </c>
      <c r="CH250" s="2">
        <f>IF(ISNA(MATCH($BW250,'2009'!$A$44:$A$139,0)),97,MATCH($BW250,'2009'!$A$44:$A$139,0))</f>
        <v>97</v>
      </c>
      <c r="CI250" s="2">
        <f>IF(ISNA(MATCH($BW250,'2010'!$A$44:$A$139,0)),97,MATCH($BW250,'2010'!$A$44:$A$139,0))</f>
        <v>97</v>
      </c>
      <c r="CJ250" s="2">
        <f>IF(ISNA(MATCH($BW250,'2011'!$A$44:$A$139,0)),97,MATCH($BW250,'2011'!$A$44:$A$139,0))</f>
        <v>97</v>
      </c>
      <c r="CK250" s="2">
        <f>IF(ISNA(MATCH($BW250,'2012'!$A$44:$A$139,0)),97,MATCH($BW250,'2012'!$A$44:$A$139,0))</f>
        <v>97</v>
      </c>
      <c r="CL250" s="2">
        <f>IF(ISNA(MATCH($BW250,'2013'!$A$44:$A$139,0)),97,MATCH($BW250,'2013'!$A$44:$A$139,0))</f>
        <v>97</v>
      </c>
      <c r="CM250" s="2">
        <f>IF(ISNA(MATCH($BW250,'2014'!$A$52:$A$179,0)),129,MATCH($BW250,'2014'!$A$52:$A$179,0))</f>
        <v>129</v>
      </c>
      <c r="CN250" s="147">
        <f>IF(ISNA(MATCH($BW250,'2015'!$A$52:$A$307,0)),257,MATCH($BW250,'2015'!$A$52:$A$307,0))</f>
        <v>257</v>
      </c>
      <c r="CO250" s="147">
        <f>IF(ISNA(MATCH($BW250,'2016'!$A$52:$A$307,0)),257,MATCH($BW250,'2016'!$A$52:$A$307,0))</f>
        <v>104</v>
      </c>
      <c r="CQ250">
        <f t="shared" si="141"/>
        <v>1418</v>
      </c>
      <c r="CR250" s="281"/>
      <c r="CS250" s="279"/>
      <c r="CT250" s="278">
        <f t="shared" si="142"/>
        <v>0</v>
      </c>
      <c r="CU250" s="279">
        <f t="shared" si="128"/>
        <v>0</v>
      </c>
      <c r="CV250" s="279">
        <f t="shared" si="129"/>
        <v>0</v>
      </c>
      <c r="CW250" s="279">
        <f t="shared" si="130"/>
        <v>0</v>
      </c>
      <c r="CX250" s="279">
        <f t="shared" si="131"/>
        <v>0</v>
      </c>
      <c r="CY250" s="279">
        <f t="shared" si="132"/>
        <v>0</v>
      </c>
      <c r="CZ250" s="279">
        <f t="shared" si="133"/>
        <v>0</v>
      </c>
      <c r="DA250" s="279">
        <f t="shared" si="134"/>
        <v>0</v>
      </c>
      <c r="DB250" s="279">
        <f t="shared" si="135"/>
        <v>0</v>
      </c>
      <c r="DC250" s="279">
        <f t="shared" si="143"/>
        <v>0</v>
      </c>
      <c r="DD250" s="279">
        <f t="shared" si="144"/>
        <v>0</v>
      </c>
      <c r="DE250" s="279">
        <f t="shared" si="145"/>
        <v>0</v>
      </c>
      <c r="DF250" s="279">
        <f t="shared" si="146"/>
        <v>0</v>
      </c>
      <c r="DG250" s="279">
        <f t="shared" si="147"/>
        <v>0</v>
      </c>
      <c r="DH250" s="280">
        <f t="shared" si="164"/>
        <v>0</v>
      </c>
      <c r="DI250" s="280">
        <f t="shared" si="165"/>
        <v>9</v>
      </c>
      <c r="DJ250" s="154">
        <f t="shared" si="136"/>
        <v>515</v>
      </c>
      <c r="DK250" s="279">
        <f t="shared" si="148"/>
        <v>1418</v>
      </c>
      <c r="DL250" s="97"/>
      <c r="DM250" s="154"/>
      <c r="DN250" s="267">
        <f t="shared" si="149"/>
        <v>0</v>
      </c>
      <c r="DO250" s="154">
        <f t="shared" si="150"/>
        <v>0</v>
      </c>
      <c r="DP250" s="154">
        <f t="shared" si="151"/>
        <v>0</v>
      </c>
      <c r="DQ250" s="154">
        <f t="shared" si="152"/>
        <v>0</v>
      </c>
      <c r="DR250" s="154">
        <f t="shared" si="153"/>
        <v>0</v>
      </c>
      <c r="DS250" s="154">
        <f t="shared" si="154"/>
        <v>0</v>
      </c>
      <c r="DT250" s="154">
        <f t="shared" si="155"/>
        <v>0</v>
      </c>
      <c r="DU250" s="154">
        <f t="shared" si="156"/>
        <v>0</v>
      </c>
      <c r="DV250" s="154">
        <f t="shared" si="157"/>
        <v>0</v>
      </c>
      <c r="DW250" s="154">
        <f t="shared" si="158"/>
        <v>0</v>
      </c>
      <c r="DX250" s="154">
        <f t="shared" si="159"/>
        <v>0</v>
      </c>
      <c r="DY250" s="154">
        <f t="shared" si="160"/>
        <v>0</v>
      </c>
      <c r="DZ250" s="154">
        <f t="shared" si="161"/>
        <v>0</v>
      </c>
      <c r="EA250" s="154">
        <f t="shared" si="162"/>
        <v>0</v>
      </c>
      <c r="EB250" s="264">
        <f t="shared" si="166"/>
        <v>0</v>
      </c>
      <c r="EC250" s="264">
        <f t="shared" si="167"/>
        <v>9</v>
      </c>
      <c r="ED250" s="154">
        <f t="shared" si="137"/>
        <v>515</v>
      </c>
    </row>
    <row r="251" spans="2:134" ht="13" thickBot="1" x14ac:dyDescent="0.3">
      <c r="B251" s="131">
        <v>120</v>
      </c>
      <c r="C251" s="50">
        <f t="shared" si="126"/>
        <v>1</v>
      </c>
      <c r="D251" s="50">
        <f t="shared" si="138"/>
        <v>1</v>
      </c>
      <c r="E251" s="97"/>
      <c r="F251" s="2">
        <f t="shared" si="163"/>
        <v>246</v>
      </c>
      <c r="G251" s="207">
        <v>2987</v>
      </c>
      <c r="H251" s="98">
        <f>15- COUNTIF(L251:AC251,"#N/A")</f>
        <v>0</v>
      </c>
      <c r="I251" s="131">
        <f>SUM(AH251:AY251)+SUM(BE251:BT251)</f>
        <v>9</v>
      </c>
      <c r="J251" s="398">
        <f>DI251</f>
        <v>9</v>
      </c>
      <c r="K251" s="456" t="str">
        <f>IF(ISNUMBER(MATCH(G251,'[4]OPR data'!$A$3:$A$2900,0)),"Y","N")</f>
        <v>Y</v>
      </c>
      <c r="L251" s="110"/>
      <c r="M251" s="233"/>
      <c r="N251" s="469" t="e">
        <f>(INDEX(Finish_table!R$4:R$83,MATCH('16 Year_History_Results'!$G251,Finish_table!S$4:S$83,0),1))</f>
        <v>#N/A</v>
      </c>
      <c r="O251" s="233" t="e">
        <f>(INDEX(Finish_table!Z$4:Z$99,MATCH('16 Year_History_Results'!$G251,Finish_table!AA$4:AA$99,0),1))</f>
        <v>#N/A</v>
      </c>
      <c r="P251" s="233" t="e">
        <f>(INDEX(Finish_table!AI$4:AI$99,MATCH('16 Year_History_Results'!$G251,Finish_table!AJ$4:AJ$99,0),1))</f>
        <v>#N/A</v>
      </c>
      <c r="Q251" s="233" t="e">
        <f>(INDEX(Finish_table!AR$4:AR$99,MATCH('16 Year_History_Results'!$G251,Finish_table!AS$4:AS$99,0),1))</f>
        <v>#N/A</v>
      </c>
      <c r="R251" s="233" t="e">
        <f>(INDEX(Finish_table!BA$4:BA$99,MATCH('16 Year_History_Results'!$G251,Finish_table!BB$4:BB$99,0),1))</f>
        <v>#N/A</v>
      </c>
      <c r="S251" s="233" t="e">
        <f>(INDEX(Finish_table!BJ$4:BJ$99,MATCH('16 Year_History_Results'!$G251,Finish_table!BK$4:BK$99,0),1))</f>
        <v>#N/A</v>
      </c>
      <c r="T251" s="233" t="e">
        <f>(INDEX(Finish_table!BS$4:BS$99,MATCH('16 Year_History_Results'!$G251,Finish_table!BT$4:BT$99,0),1))</f>
        <v>#N/A</v>
      </c>
      <c r="U251" s="233" t="e">
        <f>(INDEX(Finish_table!CB$4:CB$99,MATCH('16 Year_History_Results'!$G251,Finish_table!CC$4:CC$99,0),1))</f>
        <v>#N/A</v>
      </c>
      <c r="V251" s="233" t="e">
        <f>(INDEX(Finish_table!CK$4:CK$99,MATCH('16 Year_History_Results'!$G251,Finish_table!CL$4:CL$99,0),1))</f>
        <v>#N/A</v>
      </c>
      <c r="W251" s="233" t="e">
        <f>(INDEX(Finish_table!CT$4:CT$99,MATCH('16 Year_History_Results'!$G251,Finish_table!CU$4:CU$99,0),1))</f>
        <v>#N/A</v>
      </c>
      <c r="X251" s="233" t="e">
        <f>(INDEX(Finish_table!DC$4:DC$99,MATCH('16 Year_History_Results'!$G251,Finish_table!DD$4:DD$99,0),1))</f>
        <v>#N/A</v>
      </c>
      <c r="Y251" s="233" t="e">
        <f>(INDEX(Finish_table!DL$4:DL$99,MATCH('16 Year_History_Results'!$G251,Finish_table!DM$4:DM$99,0),1))</f>
        <v>#N/A</v>
      </c>
      <c r="Z251" s="233" t="e">
        <f>(INDEX(Finish_table!DU$4:DU$99,MATCH('16 Year_History_Results'!$G251,Finish_table!DV$4:DV$99,0),1))</f>
        <v>#N/A</v>
      </c>
      <c r="AA251" s="233" t="e">
        <f>(INDEX(Finish_table!ED$4:ED$140,MATCH('16 Year_History_Results'!$G251,Finish_table!EE$4:EE$140,0),1))</f>
        <v>#N/A</v>
      </c>
      <c r="AB251" s="233" t="e">
        <f>(INDEX(Finish_table!EM$4:EM$224,MATCH('16 Year_History_Results'!$G251,Finish_table!EN$4:EN$224,0),1))</f>
        <v>#N/A</v>
      </c>
      <c r="AC251" s="253" t="str">
        <f>(INDEX(Finish_table!EW$4:EW$224,MATCH('16 Year_History_Results'!$G251,Finish_table!EX$4:EX$224,0),1))</f>
        <v>QF</v>
      </c>
      <c r="AD251" s="2"/>
      <c r="AE251" s="97"/>
      <c r="AG251">
        <f t="shared" si="127"/>
        <v>2987</v>
      </c>
      <c r="AH251" s="110"/>
      <c r="AI251" s="2"/>
      <c r="AJ251" s="146">
        <f>INDEX('2001'!$C$44:$C$140,'16 Year_History_Results'!BZ251)</f>
        <v>0</v>
      </c>
      <c r="AK251" s="2">
        <f>INDEX('2002'!$C$44:$C$140,'16 Year_History_Results'!CA251)</f>
        <v>0</v>
      </c>
      <c r="AL251" s="2">
        <f>INDEX('2003'!$C$44:$C$140,'16 Year_History_Results'!CB251)</f>
        <v>0</v>
      </c>
      <c r="AM251" s="2">
        <f>INDEX('2004'!$C$44:$C$140,'16 Year_History_Results'!CC251)</f>
        <v>0</v>
      </c>
      <c r="AN251" s="2">
        <f>INDEX('2005'!$C$44:$C$140,'16 Year_History_Results'!CD251)</f>
        <v>0</v>
      </c>
      <c r="AO251" s="2">
        <f>INDEX('2006'!$C$44:$C$140,'16 Year_History_Results'!CE251)</f>
        <v>0</v>
      </c>
      <c r="AP251" s="2">
        <f>INDEX('2007'!$C$44:$C$140,'16 Year_History_Results'!CF251)</f>
        <v>0</v>
      </c>
      <c r="AQ251" s="2">
        <f>INDEX('2008'!$C$44:$C$140,'16 Year_History_Results'!CG251)</f>
        <v>0</v>
      </c>
      <c r="AR251" s="2">
        <f>INDEX('2009'!$C$44:$C$140,'16 Year_History_Results'!CH251)</f>
        <v>0</v>
      </c>
      <c r="AS251" s="2">
        <f>INDEX('2010'!$C$44:$C$140,'16 Year_History_Results'!CI251)</f>
        <v>0</v>
      </c>
      <c r="AT251" s="2">
        <f>INDEX('2011'!$C$44:$C$140,'16 Year_History_Results'!CJ251)</f>
        <v>0</v>
      </c>
      <c r="AU251" s="2">
        <f>INDEX('2012'!$C$44:$C$140,'16 Year_History_Results'!CK251)</f>
        <v>0</v>
      </c>
      <c r="AV251" s="2">
        <f>INDEX('2013'!$C$44:$C$140,'16 Year_History_Results'!CL251)</f>
        <v>0</v>
      </c>
      <c r="AW251" s="2">
        <f>INDEX('2014'!$C$52:$C$180,'16 Year_History_Results'!CM251)</f>
        <v>0</v>
      </c>
      <c r="AX251" s="2">
        <f>INDEX('2015'!$E$52:$E$308,'16 Year_History_Results'!CN251)</f>
        <v>0</v>
      </c>
      <c r="AY251" s="147">
        <f>INDEX('2016'!$E$52:$E$308,'16 Year_History_Results'!CO251)</f>
        <v>0</v>
      </c>
      <c r="AZ251" s="2"/>
      <c r="BA251" s="2"/>
      <c r="BB251">
        <f t="shared" si="139"/>
        <v>2987</v>
      </c>
      <c r="BC251" s="110"/>
      <c r="BD251" s="2"/>
      <c r="BE251" s="146">
        <f>INDEX('2001'!$B$44:$B$140,'16 Year_History_Results'!BZ251)</f>
        <v>0</v>
      </c>
      <c r="BF251" s="2">
        <f>INDEX('2002'!$B$44:$B$140,'16 Year_History_Results'!CA251)</f>
        <v>0</v>
      </c>
      <c r="BG251" s="2">
        <f>INDEX('2003'!$B$44:$B$140,'16 Year_History_Results'!CB251)</f>
        <v>0</v>
      </c>
      <c r="BH251" s="2">
        <f>INDEX('2004'!$B$44:$B$140,'16 Year_History_Results'!CC251)</f>
        <v>0</v>
      </c>
      <c r="BI251" s="2">
        <f>INDEX('2005'!$B$44:$B$140,'16 Year_History_Results'!CD251)</f>
        <v>0</v>
      </c>
      <c r="BJ251" s="2">
        <f>INDEX('2006'!$B$44:$B$140,'16 Year_History_Results'!CE251)</f>
        <v>0</v>
      </c>
      <c r="BK251" s="2">
        <f>INDEX('2007'!$B$44:$B$140,'16 Year_History_Results'!CF251)</f>
        <v>0</v>
      </c>
      <c r="BL251" s="2">
        <f>INDEX('2008'!$B$44:$B$140,'16 Year_History_Results'!CG251)</f>
        <v>0</v>
      </c>
      <c r="BM251" s="2">
        <f>INDEX('2009'!$B$44:$B$140,'16 Year_History_Results'!CH251)</f>
        <v>0</v>
      </c>
      <c r="BN251" s="2">
        <f>INDEX('2010'!$B$44:$B$140,'16 Year_History_Results'!CI251)</f>
        <v>0</v>
      </c>
      <c r="BO251" s="2">
        <f>INDEX('2011'!$B$44:$B$140,'16 Year_History_Results'!CJ251)</f>
        <v>0</v>
      </c>
      <c r="BP251" s="2">
        <f>INDEX('2012'!$B$44:$B$140,'16 Year_History_Results'!CK251)</f>
        <v>0</v>
      </c>
      <c r="BQ251" s="2">
        <f>INDEX('2013'!$B$44:$B$140,'16 Year_History_Results'!CL251)</f>
        <v>0</v>
      </c>
      <c r="BR251" s="2">
        <f>INDEX('2014'!$B$52:$B$180,'16 Year_History_Results'!CM251)</f>
        <v>0</v>
      </c>
      <c r="BS251" s="147">
        <f>INDEX('2015'!$B$52:$B$308,'16 Year_History_Results'!CN251)</f>
        <v>0</v>
      </c>
      <c r="BT251" s="147">
        <f>INDEX('2016'!$B$52:$B$308,'16 Year_History_Results'!CO251)</f>
        <v>9</v>
      </c>
      <c r="BW251">
        <f t="shared" si="140"/>
        <v>2987</v>
      </c>
      <c r="BX251" s="110"/>
      <c r="BY251" s="2"/>
      <c r="BZ251" s="146">
        <f>IF(ISNA(MATCH($BW251,'2001'!$A$44:$A$139,0)),97,MATCH($BW251,'2001'!$A$44:$A$139,0))</f>
        <v>97</v>
      </c>
      <c r="CA251" s="2">
        <f>IF(ISNA(MATCH($BW251,'2002'!$A$44:$A$139,0)),97,MATCH($BW251,'2002'!$A$44:$A$139,0))</f>
        <v>97</v>
      </c>
      <c r="CB251" s="2">
        <f>IF(ISNA(MATCH($BW251,'2003'!$A$44:$A$139,0)),97,MATCH($BW251,'2003'!$A$44:$A$139,0))</f>
        <v>97</v>
      </c>
      <c r="CC251" s="2">
        <f>IF(ISNA(MATCH($BW251,'2004'!$A$44:$A$139,0)),97,MATCH($BW251,'2004'!$A$44:$A$139,0))</f>
        <v>97</v>
      </c>
      <c r="CD251" s="2">
        <f>IF(ISNA(MATCH($BW251,'2005'!$A$44:$A$139,0)),97,MATCH($BW251,'2005'!$A$44:$A$139,0))</f>
        <v>97</v>
      </c>
      <c r="CE251" s="2">
        <f>IF(ISNA(MATCH($BW251,'2006'!$A$44:$A$139,0)),97,MATCH($BW251,'2006'!$A$44:$A$139,0))</f>
        <v>97</v>
      </c>
      <c r="CF251" s="2">
        <f>IF(ISNA(MATCH($BW251,'2007'!$A$44:$A$139,0)),97,MATCH($BW251,'2007'!$A$44:$A$139,0))</f>
        <v>97</v>
      </c>
      <c r="CG251" s="2">
        <f>IF(ISNA(MATCH($BW251,'2008'!$A$44:$A$139,0)),97,MATCH($BW251,'2008'!$A$44:$A$139,0))</f>
        <v>97</v>
      </c>
      <c r="CH251" s="2">
        <f>IF(ISNA(MATCH($BW251,'2009'!$A$44:$A$139,0)),97,MATCH($BW251,'2009'!$A$44:$A$139,0))</f>
        <v>97</v>
      </c>
      <c r="CI251" s="2">
        <f>IF(ISNA(MATCH($BW251,'2010'!$A$44:$A$139,0)),97,MATCH($BW251,'2010'!$A$44:$A$139,0))</f>
        <v>97</v>
      </c>
      <c r="CJ251" s="2">
        <f>IF(ISNA(MATCH($BW251,'2011'!$A$44:$A$139,0)),97,MATCH($BW251,'2011'!$A$44:$A$139,0))</f>
        <v>97</v>
      </c>
      <c r="CK251" s="2">
        <f>IF(ISNA(MATCH($BW251,'2012'!$A$44:$A$139,0)),97,MATCH($BW251,'2012'!$A$44:$A$139,0))</f>
        <v>97</v>
      </c>
      <c r="CL251" s="2">
        <f>IF(ISNA(MATCH($BW251,'2013'!$A$44:$A$139,0)),97,MATCH($BW251,'2013'!$A$44:$A$139,0))</f>
        <v>97</v>
      </c>
      <c r="CM251" s="2">
        <f>IF(ISNA(MATCH($BW251,'2014'!$A$52:$A$179,0)),129,MATCH($BW251,'2014'!$A$52:$A$179,0))</f>
        <v>129</v>
      </c>
      <c r="CN251" s="147">
        <f>IF(ISNA(MATCH($BW251,'2015'!$A$52:$A$307,0)),257,MATCH($BW251,'2015'!$A$52:$A$307,0))</f>
        <v>257</v>
      </c>
      <c r="CO251" s="147">
        <f>IF(ISNA(MATCH($BW251,'2016'!$A$52:$A$307,0)),257,MATCH($BW251,'2016'!$A$52:$A$307,0))</f>
        <v>174</v>
      </c>
      <c r="CQ251">
        <f t="shared" si="141"/>
        <v>2987</v>
      </c>
      <c r="CR251" s="281"/>
      <c r="CS251" s="279"/>
      <c r="CT251" s="278">
        <f t="shared" si="142"/>
        <v>0</v>
      </c>
      <c r="CU251" s="279">
        <f t="shared" si="128"/>
        <v>0</v>
      </c>
      <c r="CV251" s="279">
        <f t="shared" si="129"/>
        <v>0</v>
      </c>
      <c r="CW251" s="279">
        <f t="shared" si="130"/>
        <v>0</v>
      </c>
      <c r="CX251" s="279">
        <f t="shared" si="131"/>
        <v>0</v>
      </c>
      <c r="CY251" s="279">
        <f t="shared" si="132"/>
        <v>0</v>
      </c>
      <c r="CZ251" s="279">
        <f t="shared" si="133"/>
        <v>0</v>
      </c>
      <c r="DA251" s="279">
        <f t="shared" si="134"/>
        <v>0</v>
      </c>
      <c r="DB251" s="279">
        <f t="shared" si="135"/>
        <v>0</v>
      </c>
      <c r="DC251" s="279">
        <f t="shared" si="143"/>
        <v>0</v>
      </c>
      <c r="DD251" s="279">
        <f t="shared" si="144"/>
        <v>0</v>
      </c>
      <c r="DE251" s="279">
        <f t="shared" si="145"/>
        <v>0</v>
      </c>
      <c r="DF251" s="279">
        <f t="shared" si="146"/>
        <v>0</v>
      </c>
      <c r="DG251" s="279">
        <f t="shared" si="147"/>
        <v>0</v>
      </c>
      <c r="DH251" s="280">
        <f t="shared" si="164"/>
        <v>0</v>
      </c>
      <c r="DI251" s="280">
        <f t="shared" si="165"/>
        <v>9</v>
      </c>
      <c r="DJ251" s="154">
        <f t="shared" si="136"/>
        <v>515</v>
      </c>
      <c r="DK251" s="279">
        <f t="shared" si="148"/>
        <v>2987</v>
      </c>
      <c r="DL251" s="97"/>
      <c r="DM251" s="154"/>
      <c r="DN251" s="267">
        <f t="shared" si="149"/>
        <v>0</v>
      </c>
      <c r="DO251" s="154">
        <f t="shared" si="150"/>
        <v>0</v>
      </c>
      <c r="DP251" s="154">
        <f t="shared" si="151"/>
        <v>0</v>
      </c>
      <c r="DQ251" s="154">
        <f t="shared" si="152"/>
        <v>0</v>
      </c>
      <c r="DR251" s="154">
        <f t="shared" si="153"/>
        <v>0</v>
      </c>
      <c r="DS251" s="154">
        <f t="shared" si="154"/>
        <v>0</v>
      </c>
      <c r="DT251" s="154">
        <f t="shared" si="155"/>
        <v>0</v>
      </c>
      <c r="DU251" s="154">
        <f t="shared" si="156"/>
        <v>0</v>
      </c>
      <c r="DV251" s="154">
        <f t="shared" si="157"/>
        <v>0</v>
      </c>
      <c r="DW251" s="154">
        <f t="shared" si="158"/>
        <v>0</v>
      </c>
      <c r="DX251" s="154">
        <f t="shared" si="159"/>
        <v>0</v>
      </c>
      <c r="DY251" s="154">
        <f t="shared" si="160"/>
        <v>0</v>
      </c>
      <c r="DZ251" s="154">
        <f t="shared" si="161"/>
        <v>0</v>
      </c>
      <c r="EA251" s="154">
        <f t="shared" si="162"/>
        <v>0</v>
      </c>
      <c r="EB251" s="264">
        <f t="shared" si="166"/>
        <v>0</v>
      </c>
      <c r="EC251" s="264">
        <f t="shared" si="167"/>
        <v>9</v>
      </c>
      <c r="ED251" s="154">
        <f t="shared" si="137"/>
        <v>515</v>
      </c>
    </row>
    <row r="252" spans="2:134" ht="13" thickBot="1" x14ac:dyDescent="0.3">
      <c r="B252" s="131">
        <v>121</v>
      </c>
      <c r="C252" s="50">
        <f t="shared" si="126"/>
        <v>1</v>
      </c>
      <c r="D252" s="50">
        <f t="shared" si="138"/>
        <v>0</v>
      </c>
      <c r="E252" s="97"/>
      <c r="F252" s="2">
        <f t="shared" si="163"/>
        <v>247</v>
      </c>
      <c r="G252" s="207">
        <v>3534</v>
      </c>
      <c r="H252" s="98">
        <f>15- COUNTIF(L252:AC252,"#N/A")</f>
        <v>0</v>
      </c>
      <c r="I252" s="131">
        <f>SUM(AH252:AY252)+SUM(BE252:BT252)</f>
        <v>9</v>
      </c>
      <c r="J252" s="398">
        <f>DI252</f>
        <v>9</v>
      </c>
      <c r="K252" s="456" t="str">
        <f>IF(ISNUMBER(MATCH(G252,'[4]OPR data'!$A$3:$A$2900,0)),"Y","N")</f>
        <v>Y</v>
      </c>
      <c r="L252" s="110"/>
      <c r="M252" s="233"/>
      <c r="N252" s="469" t="e">
        <f>(INDEX(Finish_table!R$4:R$83,MATCH('16 Year_History_Results'!$G252,Finish_table!S$4:S$83,0),1))</f>
        <v>#N/A</v>
      </c>
      <c r="O252" s="233" t="e">
        <f>(INDEX(Finish_table!Z$4:Z$99,MATCH('16 Year_History_Results'!$G252,Finish_table!AA$4:AA$99,0),1))</f>
        <v>#N/A</v>
      </c>
      <c r="P252" s="233" t="e">
        <f>(INDEX(Finish_table!AI$4:AI$99,MATCH('16 Year_History_Results'!$G252,Finish_table!AJ$4:AJ$99,0),1))</f>
        <v>#N/A</v>
      </c>
      <c r="Q252" s="233" t="e">
        <f>(INDEX(Finish_table!AR$4:AR$99,MATCH('16 Year_History_Results'!$G252,Finish_table!AS$4:AS$99,0),1))</f>
        <v>#N/A</v>
      </c>
      <c r="R252" s="233" t="e">
        <f>(INDEX(Finish_table!BA$4:BA$99,MATCH('16 Year_History_Results'!$G252,Finish_table!BB$4:BB$99,0),1))</f>
        <v>#N/A</v>
      </c>
      <c r="S252" s="233" t="e">
        <f>(INDEX(Finish_table!BJ$4:BJ$99,MATCH('16 Year_History_Results'!$G252,Finish_table!BK$4:BK$99,0),1))</f>
        <v>#N/A</v>
      </c>
      <c r="T252" s="233" t="e">
        <f>(INDEX(Finish_table!BS$4:BS$99,MATCH('16 Year_History_Results'!$G252,Finish_table!BT$4:BT$99,0),1))</f>
        <v>#N/A</v>
      </c>
      <c r="U252" s="233" t="e">
        <f>(INDEX(Finish_table!CB$4:CB$99,MATCH('16 Year_History_Results'!$G252,Finish_table!CC$4:CC$99,0),1))</f>
        <v>#N/A</v>
      </c>
      <c r="V252" s="233" t="e">
        <f>(INDEX(Finish_table!CK$4:CK$99,MATCH('16 Year_History_Results'!$G252,Finish_table!CL$4:CL$99,0),1))</f>
        <v>#N/A</v>
      </c>
      <c r="W252" s="233" t="e">
        <f>(INDEX(Finish_table!CT$4:CT$99,MATCH('16 Year_History_Results'!$G252,Finish_table!CU$4:CU$99,0),1))</f>
        <v>#N/A</v>
      </c>
      <c r="X252" s="233" t="e">
        <f>(INDEX(Finish_table!DC$4:DC$99,MATCH('16 Year_History_Results'!$G252,Finish_table!DD$4:DD$99,0),1))</f>
        <v>#N/A</v>
      </c>
      <c r="Y252" s="233" t="e">
        <f>(INDEX(Finish_table!DL$4:DL$99,MATCH('16 Year_History_Results'!$G252,Finish_table!DM$4:DM$99,0),1))</f>
        <v>#N/A</v>
      </c>
      <c r="Z252" s="233" t="e">
        <f>(INDEX(Finish_table!DU$4:DU$99,MATCH('16 Year_History_Results'!$G252,Finish_table!DV$4:DV$99,0),1))</f>
        <v>#N/A</v>
      </c>
      <c r="AA252" s="233" t="e">
        <f>(INDEX(Finish_table!ED$4:ED$140,MATCH('16 Year_History_Results'!$G252,Finish_table!EE$4:EE$140,0),1))</f>
        <v>#N/A</v>
      </c>
      <c r="AB252" s="233" t="e">
        <f>(INDEX(Finish_table!EM$4:EM$224,MATCH('16 Year_History_Results'!$G252,Finish_table!EN$4:EN$224,0),1))</f>
        <v>#N/A</v>
      </c>
      <c r="AC252" s="253" t="str">
        <f>(INDEX(Finish_table!EW$4:EW$224,MATCH('16 Year_History_Results'!$G252,Finish_table!EX$4:EX$224,0),1))</f>
        <v>QF</v>
      </c>
      <c r="AD252" s="2"/>
      <c r="AE252" s="97"/>
      <c r="AG252">
        <f t="shared" si="127"/>
        <v>3534</v>
      </c>
      <c r="AH252" s="110"/>
      <c r="AI252" s="2"/>
      <c r="AJ252" s="146">
        <f>INDEX('2001'!$C$44:$C$140,'16 Year_History_Results'!BZ252)</f>
        <v>0</v>
      </c>
      <c r="AK252" s="2">
        <f>INDEX('2002'!$C$44:$C$140,'16 Year_History_Results'!CA252)</f>
        <v>0</v>
      </c>
      <c r="AL252" s="2">
        <f>INDEX('2003'!$C$44:$C$140,'16 Year_History_Results'!CB252)</f>
        <v>0</v>
      </c>
      <c r="AM252" s="2">
        <f>INDEX('2004'!$C$44:$C$140,'16 Year_History_Results'!CC252)</f>
        <v>0</v>
      </c>
      <c r="AN252" s="2">
        <f>INDEX('2005'!$C$44:$C$140,'16 Year_History_Results'!CD252)</f>
        <v>0</v>
      </c>
      <c r="AO252" s="2">
        <f>INDEX('2006'!$C$44:$C$140,'16 Year_History_Results'!CE252)</f>
        <v>0</v>
      </c>
      <c r="AP252" s="2">
        <f>INDEX('2007'!$C$44:$C$140,'16 Year_History_Results'!CF252)</f>
        <v>0</v>
      </c>
      <c r="AQ252" s="2">
        <f>INDEX('2008'!$C$44:$C$140,'16 Year_History_Results'!CG252)</f>
        <v>0</v>
      </c>
      <c r="AR252" s="2">
        <f>INDEX('2009'!$C$44:$C$140,'16 Year_History_Results'!CH252)</f>
        <v>0</v>
      </c>
      <c r="AS252" s="2">
        <f>INDEX('2010'!$C$44:$C$140,'16 Year_History_Results'!CI252)</f>
        <v>0</v>
      </c>
      <c r="AT252" s="2">
        <f>INDEX('2011'!$C$44:$C$140,'16 Year_History_Results'!CJ252)</f>
        <v>0</v>
      </c>
      <c r="AU252" s="2">
        <f>INDEX('2012'!$C$44:$C$140,'16 Year_History_Results'!CK252)</f>
        <v>0</v>
      </c>
      <c r="AV252" s="2">
        <f>INDEX('2013'!$C$44:$C$140,'16 Year_History_Results'!CL252)</f>
        <v>0</v>
      </c>
      <c r="AW252" s="2">
        <f>INDEX('2014'!$C$52:$C$180,'16 Year_History_Results'!CM252)</f>
        <v>0</v>
      </c>
      <c r="AX252" s="2">
        <f>INDEX('2015'!$E$52:$E$308,'16 Year_History_Results'!CN252)</f>
        <v>0</v>
      </c>
      <c r="AY252" s="147">
        <f>INDEX('2016'!$E$52:$E$308,'16 Year_History_Results'!CO252)</f>
        <v>0</v>
      </c>
      <c r="AZ252" s="2"/>
      <c r="BA252" s="2"/>
      <c r="BB252">
        <f t="shared" si="139"/>
        <v>3534</v>
      </c>
      <c r="BC252" s="110"/>
      <c r="BD252" s="2"/>
      <c r="BE252" s="146">
        <f>INDEX('2001'!$B$44:$B$140,'16 Year_History_Results'!BZ252)</f>
        <v>0</v>
      </c>
      <c r="BF252" s="2">
        <f>INDEX('2002'!$B$44:$B$140,'16 Year_History_Results'!CA252)</f>
        <v>0</v>
      </c>
      <c r="BG252" s="2">
        <f>INDEX('2003'!$B$44:$B$140,'16 Year_History_Results'!CB252)</f>
        <v>0</v>
      </c>
      <c r="BH252" s="2">
        <f>INDEX('2004'!$B$44:$B$140,'16 Year_History_Results'!CC252)</f>
        <v>0</v>
      </c>
      <c r="BI252" s="2">
        <f>INDEX('2005'!$B$44:$B$140,'16 Year_History_Results'!CD252)</f>
        <v>0</v>
      </c>
      <c r="BJ252" s="2">
        <f>INDEX('2006'!$B$44:$B$140,'16 Year_History_Results'!CE252)</f>
        <v>0</v>
      </c>
      <c r="BK252" s="2">
        <f>INDEX('2007'!$B$44:$B$140,'16 Year_History_Results'!CF252)</f>
        <v>0</v>
      </c>
      <c r="BL252" s="2">
        <f>INDEX('2008'!$B$44:$B$140,'16 Year_History_Results'!CG252)</f>
        <v>0</v>
      </c>
      <c r="BM252" s="2">
        <f>INDEX('2009'!$B$44:$B$140,'16 Year_History_Results'!CH252)</f>
        <v>0</v>
      </c>
      <c r="BN252" s="2">
        <f>INDEX('2010'!$B$44:$B$140,'16 Year_History_Results'!CI252)</f>
        <v>0</v>
      </c>
      <c r="BO252" s="2">
        <f>INDEX('2011'!$B$44:$B$140,'16 Year_History_Results'!CJ252)</f>
        <v>0</v>
      </c>
      <c r="BP252" s="2">
        <f>INDEX('2012'!$B$44:$B$140,'16 Year_History_Results'!CK252)</f>
        <v>0</v>
      </c>
      <c r="BQ252" s="2">
        <f>INDEX('2013'!$B$44:$B$140,'16 Year_History_Results'!CL252)</f>
        <v>0</v>
      </c>
      <c r="BR252" s="2">
        <f>INDEX('2014'!$B$52:$B$180,'16 Year_History_Results'!CM252)</f>
        <v>0</v>
      </c>
      <c r="BS252" s="147">
        <f>INDEX('2015'!$B$52:$B$308,'16 Year_History_Results'!CN252)</f>
        <v>0</v>
      </c>
      <c r="BT252" s="147">
        <f>INDEX('2016'!$B$52:$B$308,'16 Year_History_Results'!CO252)</f>
        <v>9</v>
      </c>
      <c r="BW252">
        <f t="shared" si="140"/>
        <v>3534</v>
      </c>
      <c r="BX252" s="110"/>
      <c r="BY252" s="2"/>
      <c r="BZ252" s="146">
        <f>IF(ISNA(MATCH($BW252,'2001'!$A$44:$A$139,0)),97,MATCH($BW252,'2001'!$A$44:$A$139,0))</f>
        <v>97</v>
      </c>
      <c r="CA252" s="2">
        <f>IF(ISNA(MATCH($BW252,'2002'!$A$44:$A$139,0)),97,MATCH($BW252,'2002'!$A$44:$A$139,0))</f>
        <v>97</v>
      </c>
      <c r="CB252" s="2">
        <f>IF(ISNA(MATCH($BW252,'2003'!$A$44:$A$139,0)),97,MATCH($BW252,'2003'!$A$44:$A$139,0))</f>
        <v>97</v>
      </c>
      <c r="CC252" s="2">
        <f>IF(ISNA(MATCH($BW252,'2004'!$A$44:$A$139,0)),97,MATCH($BW252,'2004'!$A$44:$A$139,0))</f>
        <v>97</v>
      </c>
      <c r="CD252" s="2">
        <f>IF(ISNA(MATCH($BW252,'2005'!$A$44:$A$139,0)),97,MATCH($BW252,'2005'!$A$44:$A$139,0))</f>
        <v>97</v>
      </c>
      <c r="CE252" s="2">
        <f>IF(ISNA(MATCH($BW252,'2006'!$A$44:$A$139,0)),97,MATCH($BW252,'2006'!$A$44:$A$139,0))</f>
        <v>97</v>
      </c>
      <c r="CF252" s="2">
        <f>IF(ISNA(MATCH($BW252,'2007'!$A$44:$A$139,0)),97,MATCH($BW252,'2007'!$A$44:$A$139,0))</f>
        <v>97</v>
      </c>
      <c r="CG252" s="2">
        <f>IF(ISNA(MATCH($BW252,'2008'!$A$44:$A$139,0)),97,MATCH($BW252,'2008'!$A$44:$A$139,0))</f>
        <v>97</v>
      </c>
      <c r="CH252" s="2">
        <f>IF(ISNA(MATCH($BW252,'2009'!$A$44:$A$139,0)),97,MATCH($BW252,'2009'!$A$44:$A$139,0))</f>
        <v>97</v>
      </c>
      <c r="CI252" s="2">
        <f>IF(ISNA(MATCH($BW252,'2010'!$A$44:$A$139,0)),97,MATCH($BW252,'2010'!$A$44:$A$139,0))</f>
        <v>97</v>
      </c>
      <c r="CJ252" s="2">
        <f>IF(ISNA(MATCH($BW252,'2011'!$A$44:$A$139,0)),97,MATCH($BW252,'2011'!$A$44:$A$139,0))</f>
        <v>97</v>
      </c>
      <c r="CK252" s="2">
        <f>IF(ISNA(MATCH($BW252,'2012'!$A$44:$A$139,0)),97,MATCH($BW252,'2012'!$A$44:$A$139,0))</f>
        <v>97</v>
      </c>
      <c r="CL252" s="2">
        <f>IF(ISNA(MATCH($BW252,'2013'!$A$44:$A$139,0)),97,MATCH($BW252,'2013'!$A$44:$A$139,0))</f>
        <v>97</v>
      </c>
      <c r="CM252" s="2">
        <f>IF(ISNA(MATCH($BW252,'2014'!$A$52:$A$179,0)),129,MATCH($BW252,'2014'!$A$52:$A$179,0))</f>
        <v>129</v>
      </c>
      <c r="CN252" s="147">
        <f>IF(ISNA(MATCH($BW252,'2015'!$A$52:$A$307,0)),257,MATCH($BW252,'2015'!$A$52:$A$307,0))</f>
        <v>257</v>
      </c>
      <c r="CO252" s="147">
        <f>IF(ISNA(MATCH($BW252,'2016'!$A$52:$A$307,0)),257,MATCH($BW252,'2016'!$A$52:$A$307,0))</f>
        <v>197</v>
      </c>
      <c r="CQ252">
        <f t="shared" si="141"/>
        <v>3534</v>
      </c>
      <c r="CR252" s="281"/>
      <c r="CS252" s="279"/>
      <c r="CT252" s="278">
        <f t="shared" si="142"/>
        <v>0</v>
      </c>
      <c r="CU252" s="279">
        <f t="shared" si="128"/>
        <v>0</v>
      </c>
      <c r="CV252" s="279">
        <f t="shared" si="129"/>
        <v>0</v>
      </c>
      <c r="CW252" s="279">
        <f t="shared" si="130"/>
        <v>0</v>
      </c>
      <c r="CX252" s="279">
        <f t="shared" si="131"/>
        <v>0</v>
      </c>
      <c r="CY252" s="279">
        <f t="shared" si="132"/>
        <v>0</v>
      </c>
      <c r="CZ252" s="279">
        <f t="shared" si="133"/>
        <v>0</v>
      </c>
      <c r="DA252" s="279">
        <f t="shared" si="134"/>
        <v>0</v>
      </c>
      <c r="DB252" s="279">
        <f t="shared" si="135"/>
        <v>0</v>
      </c>
      <c r="DC252" s="279">
        <f t="shared" si="143"/>
        <v>0</v>
      </c>
      <c r="DD252" s="279">
        <f t="shared" si="144"/>
        <v>0</v>
      </c>
      <c r="DE252" s="279">
        <f t="shared" si="145"/>
        <v>0</v>
      </c>
      <c r="DF252" s="279">
        <f t="shared" si="146"/>
        <v>0</v>
      </c>
      <c r="DG252" s="279">
        <f t="shared" si="147"/>
        <v>0</v>
      </c>
      <c r="DH252" s="280">
        <f t="shared" si="164"/>
        <v>0</v>
      </c>
      <c r="DI252" s="280">
        <f t="shared" si="165"/>
        <v>9</v>
      </c>
      <c r="DJ252" s="154">
        <f t="shared" si="136"/>
        <v>515</v>
      </c>
      <c r="DK252" s="279">
        <f t="shared" si="148"/>
        <v>3534</v>
      </c>
      <c r="DL252" s="97"/>
      <c r="DM252" s="154"/>
      <c r="DN252" s="267">
        <f t="shared" si="149"/>
        <v>0</v>
      </c>
      <c r="DO252" s="154">
        <f t="shared" si="150"/>
        <v>0</v>
      </c>
      <c r="DP252" s="154">
        <f t="shared" si="151"/>
        <v>0</v>
      </c>
      <c r="DQ252" s="154">
        <f t="shared" si="152"/>
        <v>0</v>
      </c>
      <c r="DR252" s="154">
        <f t="shared" si="153"/>
        <v>0</v>
      </c>
      <c r="DS252" s="154">
        <f t="shared" si="154"/>
        <v>0</v>
      </c>
      <c r="DT252" s="154">
        <f t="shared" si="155"/>
        <v>0</v>
      </c>
      <c r="DU252" s="154">
        <f t="shared" si="156"/>
        <v>0</v>
      </c>
      <c r="DV252" s="154">
        <f t="shared" si="157"/>
        <v>0</v>
      </c>
      <c r="DW252" s="154">
        <f t="shared" si="158"/>
        <v>0</v>
      </c>
      <c r="DX252" s="154">
        <f t="shared" si="159"/>
        <v>0</v>
      </c>
      <c r="DY252" s="154">
        <f t="shared" si="160"/>
        <v>0</v>
      </c>
      <c r="DZ252" s="154">
        <f t="shared" si="161"/>
        <v>0</v>
      </c>
      <c r="EA252" s="154">
        <f t="shared" si="162"/>
        <v>0</v>
      </c>
      <c r="EB252" s="264">
        <f t="shared" si="166"/>
        <v>0</v>
      </c>
      <c r="EC252" s="264">
        <f t="shared" si="167"/>
        <v>9</v>
      </c>
      <c r="ED252" s="154">
        <f t="shared" si="137"/>
        <v>515</v>
      </c>
    </row>
    <row r="253" spans="2:134" ht="13" thickBot="1" x14ac:dyDescent="0.3">
      <c r="B253" s="131">
        <v>121</v>
      </c>
      <c r="C253" s="50">
        <f t="shared" si="126"/>
        <v>2</v>
      </c>
      <c r="D253" s="50">
        <f t="shared" si="138"/>
        <v>0</v>
      </c>
      <c r="E253" s="97"/>
      <c r="F253" s="2">
        <f t="shared" si="163"/>
        <v>248</v>
      </c>
      <c r="G253" s="487">
        <v>4264</v>
      </c>
      <c r="H253" s="98">
        <f>15- COUNTIF(L253:AC253,"#N/A")</f>
        <v>0</v>
      </c>
      <c r="I253" s="131">
        <f>SUM(AH253:AY253)+SUM(BE253:BT253)</f>
        <v>9</v>
      </c>
      <c r="J253" s="398">
        <f>DI253</f>
        <v>9</v>
      </c>
      <c r="K253" s="456" t="str">
        <f>IF(ISNUMBER(MATCH(G253,'[4]OPR data'!$A$3:$A$2900,0)),"Y","N")</f>
        <v>Y</v>
      </c>
      <c r="L253" s="110"/>
      <c r="M253" s="233"/>
      <c r="N253" s="469" t="e">
        <f>(INDEX(Finish_table!R$4:R$83,MATCH('16 Year_History_Results'!$G253,Finish_table!S$4:S$83,0),1))</f>
        <v>#N/A</v>
      </c>
      <c r="O253" s="233" t="e">
        <f>(INDEX(Finish_table!Z$4:Z$99,MATCH('16 Year_History_Results'!$G253,Finish_table!AA$4:AA$99,0),1))</f>
        <v>#N/A</v>
      </c>
      <c r="P253" s="233" t="e">
        <f>(INDEX(Finish_table!AI$4:AI$99,MATCH('16 Year_History_Results'!$G253,Finish_table!AJ$4:AJ$99,0),1))</f>
        <v>#N/A</v>
      </c>
      <c r="Q253" s="233" t="e">
        <f>(INDEX(Finish_table!AR$4:AR$99,MATCH('16 Year_History_Results'!$G253,Finish_table!AS$4:AS$99,0),1))</f>
        <v>#N/A</v>
      </c>
      <c r="R253" s="233" t="e">
        <f>(INDEX(Finish_table!BA$4:BA$99,MATCH('16 Year_History_Results'!$G253,Finish_table!BB$4:BB$99,0),1))</f>
        <v>#N/A</v>
      </c>
      <c r="S253" s="233" t="e">
        <f>(INDEX(Finish_table!BJ$4:BJ$99,MATCH('16 Year_History_Results'!$G253,Finish_table!BK$4:BK$99,0),1))</f>
        <v>#N/A</v>
      </c>
      <c r="T253" s="233" t="e">
        <f>(INDEX(Finish_table!BS$4:BS$99,MATCH('16 Year_History_Results'!$G253,Finish_table!BT$4:BT$99,0),1))</f>
        <v>#N/A</v>
      </c>
      <c r="U253" s="233" t="e">
        <f>(INDEX(Finish_table!CB$4:CB$99,MATCH('16 Year_History_Results'!$G253,Finish_table!CC$4:CC$99,0),1))</f>
        <v>#N/A</v>
      </c>
      <c r="V253" s="233" t="e">
        <f>(INDEX(Finish_table!CK$4:CK$99,MATCH('16 Year_History_Results'!$G253,Finish_table!CL$4:CL$99,0),1))</f>
        <v>#N/A</v>
      </c>
      <c r="W253" s="233" t="e">
        <f>(INDEX(Finish_table!CT$4:CT$99,MATCH('16 Year_History_Results'!$G253,Finish_table!CU$4:CU$99,0),1))</f>
        <v>#N/A</v>
      </c>
      <c r="X253" s="233" t="e">
        <f>(INDEX(Finish_table!DC$4:DC$99,MATCH('16 Year_History_Results'!$G253,Finish_table!DD$4:DD$99,0),1))</f>
        <v>#N/A</v>
      </c>
      <c r="Y253" s="233" t="e">
        <f>(INDEX(Finish_table!DL$4:DL$99,MATCH('16 Year_History_Results'!$G253,Finish_table!DM$4:DM$99,0),1))</f>
        <v>#N/A</v>
      </c>
      <c r="Z253" s="233" t="e">
        <f>(INDEX(Finish_table!DU$4:DU$99,MATCH('16 Year_History_Results'!$G253,Finish_table!DV$4:DV$99,0),1))</f>
        <v>#N/A</v>
      </c>
      <c r="AA253" s="233" t="e">
        <f>(INDEX(Finish_table!ED$4:ED$140,MATCH('16 Year_History_Results'!$G253,Finish_table!EE$4:EE$140,0),1))</f>
        <v>#N/A</v>
      </c>
      <c r="AB253" s="233" t="e">
        <f>(INDEX(Finish_table!EM$4:EM$224,MATCH('16 Year_History_Results'!$G253,Finish_table!EN$4:EN$224,0),1))</f>
        <v>#N/A</v>
      </c>
      <c r="AC253" s="253" t="str">
        <f>(INDEX(Finish_table!EW$4:EW$224,MATCH('16 Year_History_Results'!$G253,Finish_table!EX$4:EX$224,0),1))</f>
        <v>QF</v>
      </c>
      <c r="AD253" s="2"/>
      <c r="AE253" s="97"/>
      <c r="AG253">
        <f t="shared" si="127"/>
        <v>4264</v>
      </c>
      <c r="AH253" s="110"/>
      <c r="AI253" s="2"/>
      <c r="AJ253" s="146">
        <f>INDEX('2001'!$C$44:$C$140,'16 Year_History_Results'!BZ253)</f>
        <v>0</v>
      </c>
      <c r="AK253" s="2">
        <f>INDEX('2002'!$C$44:$C$140,'16 Year_History_Results'!CA253)</f>
        <v>0</v>
      </c>
      <c r="AL253" s="2">
        <f>INDEX('2003'!$C$44:$C$140,'16 Year_History_Results'!CB253)</f>
        <v>0</v>
      </c>
      <c r="AM253" s="2">
        <f>INDEX('2004'!$C$44:$C$140,'16 Year_History_Results'!CC253)</f>
        <v>0</v>
      </c>
      <c r="AN253" s="2">
        <f>INDEX('2005'!$C$44:$C$140,'16 Year_History_Results'!CD253)</f>
        <v>0</v>
      </c>
      <c r="AO253" s="2">
        <f>INDEX('2006'!$C$44:$C$140,'16 Year_History_Results'!CE253)</f>
        <v>0</v>
      </c>
      <c r="AP253" s="2">
        <f>INDEX('2007'!$C$44:$C$140,'16 Year_History_Results'!CF253)</f>
        <v>0</v>
      </c>
      <c r="AQ253" s="2">
        <f>INDEX('2008'!$C$44:$C$140,'16 Year_History_Results'!CG253)</f>
        <v>0</v>
      </c>
      <c r="AR253" s="2">
        <f>INDEX('2009'!$C$44:$C$140,'16 Year_History_Results'!CH253)</f>
        <v>0</v>
      </c>
      <c r="AS253" s="2">
        <f>INDEX('2010'!$C$44:$C$140,'16 Year_History_Results'!CI253)</f>
        <v>0</v>
      </c>
      <c r="AT253" s="2">
        <f>INDEX('2011'!$C$44:$C$140,'16 Year_History_Results'!CJ253)</f>
        <v>0</v>
      </c>
      <c r="AU253" s="2">
        <f>INDEX('2012'!$C$44:$C$140,'16 Year_History_Results'!CK253)</f>
        <v>0</v>
      </c>
      <c r="AV253" s="2">
        <f>INDEX('2013'!$C$44:$C$140,'16 Year_History_Results'!CL253)</f>
        <v>0</v>
      </c>
      <c r="AW253" s="2">
        <f>INDEX('2014'!$C$52:$C$180,'16 Year_History_Results'!CM253)</f>
        <v>0</v>
      </c>
      <c r="AX253" s="2">
        <f>INDEX('2015'!$E$52:$E$308,'16 Year_History_Results'!CN253)</f>
        <v>0</v>
      </c>
      <c r="AY253" s="147">
        <f>INDEX('2016'!$E$52:$E$308,'16 Year_History_Results'!CO253)</f>
        <v>0</v>
      </c>
      <c r="AZ253" s="2"/>
      <c r="BA253" s="2"/>
      <c r="BB253">
        <f t="shared" si="139"/>
        <v>4264</v>
      </c>
      <c r="BC253" s="110"/>
      <c r="BD253" s="2"/>
      <c r="BE253" s="146">
        <f>INDEX('2001'!$B$44:$B$140,'16 Year_History_Results'!BZ253)</f>
        <v>0</v>
      </c>
      <c r="BF253" s="2">
        <f>INDEX('2002'!$B$44:$B$140,'16 Year_History_Results'!CA253)</f>
        <v>0</v>
      </c>
      <c r="BG253" s="2">
        <f>INDEX('2003'!$B$44:$B$140,'16 Year_History_Results'!CB253)</f>
        <v>0</v>
      </c>
      <c r="BH253" s="2">
        <f>INDEX('2004'!$B$44:$B$140,'16 Year_History_Results'!CC253)</f>
        <v>0</v>
      </c>
      <c r="BI253" s="2">
        <f>INDEX('2005'!$B$44:$B$140,'16 Year_History_Results'!CD253)</f>
        <v>0</v>
      </c>
      <c r="BJ253" s="2">
        <f>INDEX('2006'!$B$44:$B$140,'16 Year_History_Results'!CE253)</f>
        <v>0</v>
      </c>
      <c r="BK253" s="2">
        <f>INDEX('2007'!$B$44:$B$140,'16 Year_History_Results'!CF253)</f>
        <v>0</v>
      </c>
      <c r="BL253" s="2">
        <f>INDEX('2008'!$B$44:$B$140,'16 Year_History_Results'!CG253)</f>
        <v>0</v>
      </c>
      <c r="BM253" s="2">
        <f>INDEX('2009'!$B$44:$B$140,'16 Year_History_Results'!CH253)</f>
        <v>0</v>
      </c>
      <c r="BN253" s="2">
        <f>INDEX('2010'!$B$44:$B$140,'16 Year_History_Results'!CI253)</f>
        <v>0</v>
      </c>
      <c r="BO253" s="2">
        <f>INDEX('2011'!$B$44:$B$140,'16 Year_History_Results'!CJ253)</f>
        <v>0</v>
      </c>
      <c r="BP253" s="2">
        <f>INDEX('2012'!$B$44:$B$140,'16 Year_History_Results'!CK253)</f>
        <v>0</v>
      </c>
      <c r="BQ253" s="2">
        <f>INDEX('2013'!$B$44:$B$140,'16 Year_History_Results'!CL253)</f>
        <v>0</v>
      </c>
      <c r="BR253" s="2">
        <f>INDEX('2014'!$B$52:$B$180,'16 Year_History_Results'!CM253)</f>
        <v>0</v>
      </c>
      <c r="BS253" s="147">
        <f>INDEX('2015'!$B$52:$B$308,'16 Year_History_Results'!CN253)</f>
        <v>0</v>
      </c>
      <c r="BT253" s="147">
        <f>INDEX('2016'!$B$52:$B$308,'16 Year_History_Results'!CO253)</f>
        <v>9</v>
      </c>
      <c r="BW253">
        <f t="shared" si="140"/>
        <v>4264</v>
      </c>
      <c r="BX253" s="110"/>
      <c r="BY253" s="2"/>
      <c r="BZ253" s="146">
        <f>IF(ISNA(MATCH($BW253,'2001'!$A$44:$A$139,0)),97,MATCH($BW253,'2001'!$A$44:$A$139,0))</f>
        <v>97</v>
      </c>
      <c r="CA253" s="2">
        <f>IF(ISNA(MATCH($BW253,'2002'!$A$44:$A$139,0)),97,MATCH($BW253,'2002'!$A$44:$A$139,0))</f>
        <v>97</v>
      </c>
      <c r="CB253" s="2">
        <f>IF(ISNA(MATCH($BW253,'2003'!$A$44:$A$139,0)),97,MATCH($BW253,'2003'!$A$44:$A$139,0))</f>
        <v>97</v>
      </c>
      <c r="CC253" s="2">
        <f>IF(ISNA(MATCH($BW253,'2004'!$A$44:$A$139,0)),97,MATCH($BW253,'2004'!$A$44:$A$139,0))</f>
        <v>97</v>
      </c>
      <c r="CD253" s="2">
        <f>IF(ISNA(MATCH($BW253,'2005'!$A$44:$A$139,0)),97,MATCH($BW253,'2005'!$A$44:$A$139,0))</f>
        <v>97</v>
      </c>
      <c r="CE253" s="2">
        <f>IF(ISNA(MATCH($BW253,'2006'!$A$44:$A$139,0)),97,MATCH($BW253,'2006'!$A$44:$A$139,0))</f>
        <v>97</v>
      </c>
      <c r="CF253" s="2">
        <f>IF(ISNA(MATCH($BW253,'2007'!$A$44:$A$139,0)),97,MATCH($BW253,'2007'!$A$44:$A$139,0))</f>
        <v>97</v>
      </c>
      <c r="CG253" s="2">
        <f>IF(ISNA(MATCH($BW253,'2008'!$A$44:$A$139,0)),97,MATCH($BW253,'2008'!$A$44:$A$139,0))</f>
        <v>97</v>
      </c>
      <c r="CH253" s="2">
        <f>IF(ISNA(MATCH($BW253,'2009'!$A$44:$A$139,0)),97,MATCH($BW253,'2009'!$A$44:$A$139,0))</f>
        <v>97</v>
      </c>
      <c r="CI253" s="2">
        <f>IF(ISNA(MATCH($BW253,'2010'!$A$44:$A$139,0)),97,MATCH($BW253,'2010'!$A$44:$A$139,0))</f>
        <v>97</v>
      </c>
      <c r="CJ253" s="2">
        <f>IF(ISNA(MATCH($BW253,'2011'!$A$44:$A$139,0)),97,MATCH($BW253,'2011'!$A$44:$A$139,0))</f>
        <v>97</v>
      </c>
      <c r="CK253" s="2">
        <f>IF(ISNA(MATCH($BW253,'2012'!$A$44:$A$139,0)),97,MATCH($BW253,'2012'!$A$44:$A$139,0))</f>
        <v>97</v>
      </c>
      <c r="CL253" s="2">
        <f>IF(ISNA(MATCH($BW253,'2013'!$A$44:$A$139,0)),97,MATCH($BW253,'2013'!$A$44:$A$139,0))</f>
        <v>97</v>
      </c>
      <c r="CM253" s="2">
        <f>IF(ISNA(MATCH($BW253,'2014'!$A$52:$A$179,0)),129,MATCH($BW253,'2014'!$A$52:$A$179,0))</f>
        <v>129</v>
      </c>
      <c r="CN253" s="147">
        <f>IF(ISNA(MATCH($BW253,'2015'!$A$52:$A$307,0)),257,MATCH($BW253,'2015'!$A$52:$A$307,0))</f>
        <v>257</v>
      </c>
      <c r="CO253" s="147">
        <f>IF(ISNA(MATCH($BW253,'2016'!$A$52:$A$307,0)),257,MATCH($BW253,'2016'!$A$52:$A$307,0))</f>
        <v>219</v>
      </c>
      <c r="CQ253">
        <f t="shared" si="141"/>
        <v>4264</v>
      </c>
      <c r="CR253" s="281"/>
      <c r="CS253" s="279"/>
      <c r="CT253" s="278">
        <f t="shared" si="142"/>
        <v>0</v>
      </c>
      <c r="CU253" s="279">
        <f t="shared" si="128"/>
        <v>0</v>
      </c>
      <c r="CV253" s="279">
        <f t="shared" si="129"/>
        <v>0</v>
      </c>
      <c r="CW253" s="279">
        <f t="shared" si="130"/>
        <v>0</v>
      </c>
      <c r="CX253" s="279">
        <f t="shared" si="131"/>
        <v>0</v>
      </c>
      <c r="CY253" s="279">
        <f t="shared" si="132"/>
        <v>0</v>
      </c>
      <c r="CZ253" s="279">
        <f t="shared" si="133"/>
        <v>0</v>
      </c>
      <c r="DA253" s="279">
        <f t="shared" si="134"/>
        <v>0</v>
      </c>
      <c r="DB253" s="279">
        <f t="shared" si="135"/>
        <v>0</v>
      </c>
      <c r="DC253" s="279">
        <f t="shared" si="143"/>
        <v>0</v>
      </c>
      <c r="DD253" s="279">
        <f t="shared" si="144"/>
        <v>0</v>
      </c>
      <c r="DE253" s="279">
        <f t="shared" si="145"/>
        <v>0</v>
      </c>
      <c r="DF253" s="279">
        <f t="shared" si="146"/>
        <v>0</v>
      </c>
      <c r="DG253" s="279">
        <f t="shared" si="147"/>
        <v>0</v>
      </c>
      <c r="DH253" s="280">
        <f t="shared" si="164"/>
        <v>0</v>
      </c>
      <c r="DI253" s="280">
        <f t="shared" si="165"/>
        <v>9</v>
      </c>
      <c r="DJ253" s="154">
        <f t="shared" si="136"/>
        <v>515</v>
      </c>
      <c r="DK253" s="279">
        <f t="shared" si="148"/>
        <v>4264</v>
      </c>
      <c r="DL253" s="97"/>
      <c r="DM253" s="154"/>
      <c r="DN253" s="267">
        <f t="shared" si="149"/>
        <v>0</v>
      </c>
      <c r="DO253" s="154">
        <f t="shared" si="150"/>
        <v>0</v>
      </c>
      <c r="DP253" s="154">
        <f t="shared" si="151"/>
        <v>0</v>
      </c>
      <c r="DQ253" s="154">
        <f t="shared" si="152"/>
        <v>0</v>
      </c>
      <c r="DR253" s="154">
        <f t="shared" si="153"/>
        <v>0</v>
      </c>
      <c r="DS253" s="154">
        <f t="shared" si="154"/>
        <v>0</v>
      </c>
      <c r="DT253" s="154">
        <f t="shared" si="155"/>
        <v>0</v>
      </c>
      <c r="DU253" s="154">
        <f t="shared" si="156"/>
        <v>0</v>
      </c>
      <c r="DV253" s="154">
        <f t="shared" si="157"/>
        <v>0</v>
      </c>
      <c r="DW253" s="154">
        <f t="shared" si="158"/>
        <v>0</v>
      </c>
      <c r="DX253" s="154">
        <f t="shared" si="159"/>
        <v>0</v>
      </c>
      <c r="DY253" s="154">
        <f t="shared" si="160"/>
        <v>0</v>
      </c>
      <c r="DZ253" s="154">
        <f t="shared" si="161"/>
        <v>0</v>
      </c>
      <c r="EA253" s="154">
        <f t="shared" si="162"/>
        <v>0</v>
      </c>
      <c r="EB253" s="264">
        <f t="shared" si="166"/>
        <v>0</v>
      </c>
      <c r="EC253" s="264">
        <f t="shared" si="167"/>
        <v>9</v>
      </c>
      <c r="ED253" s="154">
        <f t="shared" si="137"/>
        <v>515</v>
      </c>
    </row>
    <row r="254" spans="2:134" ht="13" thickBot="1" x14ac:dyDescent="0.3">
      <c r="B254" s="131">
        <v>121</v>
      </c>
      <c r="C254" s="50">
        <f t="shared" si="126"/>
        <v>3</v>
      </c>
      <c r="D254" s="50">
        <f t="shared" si="138"/>
        <v>0</v>
      </c>
      <c r="E254" s="97"/>
      <c r="F254" s="2">
        <f t="shared" si="163"/>
        <v>249</v>
      </c>
      <c r="G254" s="487">
        <v>4920</v>
      </c>
      <c r="H254" s="98">
        <f>15- COUNTIF(L254:AC254,"#N/A")</f>
        <v>0</v>
      </c>
      <c r="I254" s="131">
        <f>SUM(AH254:AY254)+SUM(BE254:BT254)</f>
        <v>9</v>
      </c>
      <c r="J254" s="398">
        <f>DI254</f>
        <v>9</v>
      </c>
      <c r="K254" s="456" t="str">
        <f>IF(ISNUMBER(MATCH(G254,'[4]OPR data'!$A$3:$A$2900,0)),"Y","N")</f>
        <v>Y</v>
      </c>
      <c r="L254" s="110"/>
      <c r="M254" s="233"/>
      <c r="N254" s="469" t="e">
        <f>(INDEX(Finish_table!R$4:R$83,MATCH('16 Year_History_Results'!$G254,Finish_table!S$4:S$83,0),1))</f>
        <v>#N/A</v>
      </c>
      <c r="O254" s="233" t="e">
        <f>(INDEX(Finish_table!Z$4:Z$99,MATCH('16 Year_History_Results'!$G254,Finish_table!AA$4:AA$99,0),1))</f>
        <v>#N/A</v>
      </c>
      <c r="P254" s="233" t="e">
        <f>(INDEX(Finish_table!AI$4:AI$99,MATCH('16 Year_History_Results'!$G254,Finish_table!AJ$4:AJ$99,0),1))</f>
        <v>#N/A</v>
      </c>
      <c r="Q254" s="233" t="e">
        <f>(INDEX(Finish_table!AR$4:AR$99,MATCH('16 Year_History_Results'!$G254,Finish_table!AS$4:AS$99,0),1))</f>
        <v>#N/A</v>
      </c>
      <c r="R254" s="233" t="e">
        <f>(INDEX(Finish_table!BA$4:BA$99,MATCH('16 Year_History_Results'!$G254,Finish_table!BB$4:BB$99,0),1))</f>
        <v>#N/A</v>
      </c>
      <c r="S254" s="233" t="e">
        <f>(INDEX(Finish_table!BJ$4:BJ$99,MATCH('16 Year_History_Results'!$G254,Finish_table!BK$4:BK$99,0),1))</f>
        <v>#N/A</v>
      </c>
      <c r="T254" s="233" t="e">
        <f>(INDEX(Finish_table!BS$4:BS$99,MATCH('16 Year_History_Results'!$G254,Finish_table!BT$4:BT$99,0),1))</f>
        <v>#N/A</v>
      </c>
      <c r="U254" s="233" t="e">
        <f>(INDEX(Finish_table!CB$4:CB$99,MATCH('16 Year_History_Results'!$G254,Finish_table!CC$4:CC$99,0),1))</f>
        <v>#N/A</v>
      </c>
      <c r="V254" s="233" t="e">
        <f>(INDEX(Finish_table!CK$4:CK$99,MATCH('16 Year_History_Results'!$G254,Finish_table!CL$4:CL$99,0),1))</f>
        <v>#N/A</v>
      </c>
      <c r="W254" s="233" t="e">
        <f>(INDEX(Finish_table!CT$4:CT$99,MATCH('16 Year_History_Results'!$G254,Finish_table!CU$4:CU$99,0),1))</f>
        <v>#N/A</v>
      </c>
      <c r="X254" s="233" t="e">
        <f>(INDEX(Finish_table!DC$4:DC$99,MATCH('16 Year_History_Results'!$G254,Finish_table!DD$4:DD$99,0),1))</f>
        <v>#N/A</v>
      </c>
      <c r="Y254" s="233" t="e">
        <f>(INDEX(Finish_table!DL$4:DL$99,MATCH('16 Year_History_Results'!$G254,Finish_table!DM$4:DM$99,0),1))</f>
        <v>#N/A</v>
      </c>
      <c r="Z254" s="233" t="e">
        <f>(INDEX(Finish_table!DU$4:DU$99,MATCH('16 Year_History_Results'!$G254,Finish_table!DV$4:DV$99,0),1))</f>
        <v>#N/A</v>
      </c>
      <c r="AA254" s="233" t="e">
        <f>(INDEX(Finish_table!ED$4:ED$140,MATCH('16 Year_History_Results'!$G254,Finish_table!EE$4:EE$140,0),1))</f>
        <v>#N/A</v>
      </c>
      <c r="AB254" s="233" t="e">
        <f>(INDEX(Finish_table!EM$4:EM$224,MATCH('16 Year_History_Results'!$G254,Finish_table!EN$4:EN$224,0),1))</f>
        <v>#N/A</v>
      </c>
      <c r="AC254" s="253" t="str">
        <f>(INDEX(Finish_table!EW$4:EW$224,MATCH('16 Year_History_Results'!$G254,Finish_table!EX$4:EX$224,0),1))</f>
        <v>QF</v>
      </c>
      <c r="AD254" s="2"/>
      <c r="AE254" s="97"/>
      <c r="AG254">
        <f t="shared" si="127"/>
        <v>4920</v>
      </c>
      <c r="AH254" s="110"/>
      <c r="AI254" s="2"/>
      <c r="AJ254" s="146">
        <f>INDEX('2001'!$C$44:$C$140,'16 Year_History_Results'!BZ254)</f>
        <v>0</v>
      </c>
      <c r="AK254" s="2">
        <f>INDEX('2002'!$C$44:$C$140,'16 Year_History_Results'!CA254)</f>
        <v>0</v>
      </c>
      <c r="AL254" s="2">
        <f>INDEX('2003'!$C$44:$C$140,'16 Year_History_Results'!CB254)</f>
        <v>0</v>
      </c>
      <c r="AM254" s="2">
        <f>INDEX('2004'!$C$44:$C$140,'16 Year_History_Results'!CC254)</f>
        <v>0</v>
      </c>
      <c r="AN254" s="2">
        <f>INDEX('2005'!$C$44:$C$140,'16 Year_History_Results'!CD254)</f>
        <v>0</v>
      </c>
      <c r="AO254" s="2">
        <f>INDEX('2006'!$C$44:$C$140,'16 Year_History_Results'!CE254)</f>
        <v>0</v>
      </c>
      <c r="AP254" s="2">
        <f>INDEX('2007'!$C$44:$C$140,'16 Year_History_Results'!CF254)</f>
        <v>0</v>
      </c>
      <c r="AQ254" s="2">
        <f>INDEX('2008'!$C$44:$C$140,'16 Year_History_Results'!CG254)</f>
        <v>0</v>
      </c>
      <c r="AR254" s="2">
        <f>INDEX('2009'!$C$44:$C$140,'16 Year_History_Results'!CH254)</f>
        <v>0</v>
      </c>
      <c r="AS254" s="2">
        <f>INDEX('2010'!$C$44:$C$140,'16 Year_History_Results'!CI254)</f>
        <v>0</v>
      </c>
      <c r="AT254" s="2">
        <f>INDEX('2011'!$C$44:$C$140,'16 Year_History_Results'!CJ254)</f>
        <v>0</v>
      </c>
      <c r="AU254" s="2">
        <f>INDEX('2012'!$C$44:$C$140,'16 Year_History_Results'!CK254)</f>
        <v>0</v>
      </c>
      <c r="AV254" s="2">
        <f>INDEX('2013'!$C$44:$C$140,'16 Year_History_Results'!CL254)</f>
        <v>0</v>
      </c>
      <c r="AW254" s="2">
        <f>INDEX('2014'!$C$52:$C$180,'16 Year_History_Results'!CM254)</f>
        <v>0</v>
      </c>
      <c r="AX254" s="2">
        <f>INDEX('2015'!$E$52:$E$308,'16 Year_History_Results'!CN254)</f>
        <v>0</v>
      </c>
      <c r="AY254" s="147">
        <f>INDEX('2016'!$E$52:$E$308,'16 Year_History_Results'!CO254)</f>
        <v>0</v>
      </c>
      <c r="AZ254" s="2"/>
      <c r="BA254" s="2"/>
      <c r="BB254">
        <f t="shared" si="139"/>
        <v>4920</v>
      </c>
      <c r="BC254" s="110"/>
      <c r="BD254" s="2"/>
      <c r="BE254" s="146">
        <f>INDEX('2001'!$B$44:$B$140,'16 Year_History_Results'!BZ254)</f>
        <v>0</v>
      </c>
      <c r="BF254" s="2">
        <f>INDEX('2002'!$B$44:$B$140,'16 Year_History_Results'!CA254)</f>
        <v>0</v>
      </c>
      <c r="BG254" s="2">
        <f>INDEX('2003'!$B$44:$B$140,'16 Year_History_Results'!CB254)</f>
        <v>0</v>
      </c>
      <c r="BH254" s="2">
        <f>INDEX('2004'!$B$44:$B$140,'16 Year_History_Results'!CC254)</f>
        <v>0</v>
      </c>
      <c r="BI254" s="2">
        <f>INDEX('2005'!$B$44:$B$140,'16 Year_History_Results'!CD254)</f>
        <v>0</v>
      </c>
      <c r="BJ254" s="2">
        <f>INDEX('2006'!$B$44:$B$140,'16 Year_History_Results'!CE254)</f>
        <v>0</v>
      </c>
      <c r="BK254" s="2">
        <f>INDEX('2007'!$B$44:$B$140,'16 Year_History_Results'!CF254)</f>
        <v>0</v>
      </c>
      <c r="BL254" s="2">
        <f>INDEX('2008'!$B$44:$B$140,'16 Year_History_Results'!CG254)</f>
        <v>0</v>
      </c>
      <c r="BM254" s="2">
        <f>INDEX('2009'!$B$44:$B$140,'16 Year_History_Results'!CH254)</f>
        <v>0</v>
      </c>
      <c r="BN254" s="2">
        <f>INDEX('2010'!$B$44:$B$140,'16 Year_History_Results'!CI254)</f>
        <v>0</v>
      </c>
      <c r="BO254" s="2">
        <f>INDEX('2011'!$B$44:$B$140,'16 Year_History_Results'!CJ254)</f>
        <v>0</v>
      </c>
      <c r="BP254" s="2">
        <f>INDEX('2012'!$B$44:$B$140,'16 Year_History_Results'!CK254)</f>
        <v>0</v>
      </c>
      <c r="BQ254" s="2">
        <f>INDEX('2013'!$B$44:$B$140,'16 Year_History_Results'!CL254)</f>
        <v>0</v>
      </c>
      <c r="BR254" s="2">
        <f>INDEX('2014'!$B$52:$B$180,'16 Year_History_Results'!CM254)</f>
        <v>0</v>
      </c>
      <c r="BS254" s="147">
        <f>INDEX('2015'!$B$52:$B$308,'16 Year_History_Results'!CN254)</f>
        <v>0</v>
      </c>
      <c r="BT254" s="147">
        <f>INDEX('2016'!$B$52:$B$308,'16 Year_History_Results'!CO254)</f>
        <v>9</v>
      </c>
      <c r="BW254">
        <f t="shared" si="140"/>
        <v>4920</v>
      </c>
      <c r="BX254" s="110"/>
      <c r="BY254" s="2"/>
      <c r="BZ254" s="146">
        <f>IF(ISNA(MATCH($BW254,'2001'!$A$44:$A$139,0)),97,MATCH($BW254,'2001'!$A$44:$A$139,0))</f>
        <v>97</v>
      </c>
      <c r="CA254" s="2">
        <f>IF(ISNA(MATCH($BW254,'2002'!$A$44:$A$139,0)),97,MATCH($BW254,'2002'!$A$44:$A$139,0))</f>
        <v>97</v>
      </c>
      <c r="CB254" s="2">
        <f>IF(ISNA(MATCH($BW254,'2003'!$A$44:$A$139,0)),97,MATCH($BW254,'2003'!$A$44:$A$139,0))</f>
        <v>97</v>
      </c>
      <c r="CC254" s="2">
        <f>IF(ISNA(MATCH($BW254,'2004'!$A$44:$A$139,0)),97,MATCH($BW254,'2004'!$A$44:$A$139,0))</f>
        <v>97</v>
      </c>
      <c r="CD254" s="2">
        <f>IF(ISNA(MATCH($BW254,'2005'!$A$44:$A$139,0)),97,MATCH($BW254,'2005'!$A$44:$A$139,0))</f>
        <v>97</v>
      </c>
      <c r="CE254" s="2">
        <f>IF(ISNA(MATCH($BW254,'2006'!$A$44:$A$139,0)),97,MATCH($BW254,'2006'!$A$44:$A$139,0))</f>
        <v>97</v>
      </c>
      <c r="CF254" s="2">
        <f>IF(ISNA(MATCH($BW254,'2007'!$A$44:$A$139,0)),97,MATCH($BW254,'2007'!$A$44:$A$139,0))</f>
        <v>97</v>
      </c>
      <c r="CG254" s="2">
        <f>IF(ISNA(MATCH($BW254,'2008'!$A$44:$A$139,0)),97,MATCH($BW254,'2008'!$A$44:$A$139,0))</f>
        <v>97</v>
      </c>
      <c r="CH254" s="2">
        <f>IF(ISNA(MATCH($BW254,'2009'!$A$44:$A$139,0)),97,MATCH($BW254,'2009'!$A$44:$A$139,0))</f>
        <v>97</v>
      </c>
      <c r="CI254" s="2">
        <f>IF(ISNA(MATCH($BW254,'2010'!$A$44:$A$139,0)),97,MATCH($BW254,'2010'!$A$44:$A$139,0))</f>
        <v>97</v>
      </c>
      <c r="CJ254" s="2">
        <f>IF(ISNA(MATCH($BW254,'2011'!$A$44:$A$139,0)),97,MATCH($BW254,'2011'!$A$44:$A$139,0))</f>
        <v>97</v>
      </c>
      <c r="CK254" s="2">
        <f>IF(ISNA(MATCH($BW254,'2012'!$A$44:$A$139,0)),97,MATCH($BW254,'2012'!$A$44:$A$139,0))</f>
        <v>97</v>
      </c>
      <c r="CL254" s="2">
        <f>IF(ISNA(MATCH($BW254,'2013'!$A$44:$A$139,0)),97,MATCH($BW254,'2013'!$A$44:$A$139,0))</f>
        <v>97</v>
      </c>
      <c r="CM254" s="2">
        <f>IF(ISNA(MATCH($BW254,'2014'!$A$52:$A$179,0)),129,MATCH($BW254,'2014'!$A$52:$A$179,0))</f>
        <v>129</v>
      </c>
      <c r="CN254" s="147">
        <f>IF(ISNA(MATCH($BW254,'2015'!$A$52:$A$307,0)),257,MATCH($BW254,'2015'!$A$52:$A$307,0))</f>
        <v>257</v>
      </c>
      <c r="CO254" s="147">
        <f>IF(ISNA(MATCH($BW254,'2016'!$A$52:$A$307,0)),257,MATCH($BW254,'2016'!$A$52:$A$307,0))</f>
        <v>237</v>
      </c>
      <c r="CQ254">
        <f t="shared" si="141"/>
        <v>4920</v>
      </c>
      <c r="CR254" s="281"/>
      <c r="CS254" s="279"/>
      <c r="CT254" s="278">
        <f t="shared" si="142"/>
        <v>0</v>
      </c>
      <c r="CU254" s="279">
        <f t="shared" si="128"/>
        <v>0</v>
      </c>
      <c r="CV254" s="279">
        <f t="shared" si="129"/>
        <v>0</v>
      </c>
      <c r="CW254" s="279">
        <f t="shared" si="130"/>
        <v>0</v>
      </c>
      <c r="CX254" s="279">
        <f t="shared" si="131"/>
        <v>0</v>
      </c>
      <c r="CY254" s="279">
        <f t="shared" si="132"/>
        <v>0</v>
      </c>
      <c r="CZ254" s="279">
        <f t="shared" si="133"/>
        <v>0</v>
      </c>
      <c r="DA254" s="279">
        <f t="shared" si="134"/>
        <v>0</v>
      </c>
      <c r="DB254" s="279">
        <f t="shared" si="135"/>
        <v>0</v>
      </c>
      <c r="DC254" s="279">
        <f t="shared" si="143"/>
        <v>0</v>
      </c>
      <c r="DD254" s="279">
        <f t="shared" si="144"/>
        <v>0</v>
      </c>
      <c r="DE254" s="279">
        <f t="shared" si="145"/>
        <v>0</v>
      </c>
      <c r="DF254" s="279">
        <f t="shared" si="146"/>
        <v>0</v>
      </c>
      <c r="DG254" s="279">
        <f t="shared" si="147"/>
        <v>0</v>
      </c>
      <c r="DH254" s="280">
        <f t="shared" si="164"/>
        <v>0</v>
      </c>
      <c r="DI254" s="280">
        <f t="shared" si="165"/>
        <v>9</v>
      </c>
      <c r="DJ254" s="154">
        <f t="shared" si="136"/>
        <v>515</v>
      </c>
      <c r="DK254" s="279">
        <f t="shared" si="148"/>
        <v>4920</v>
      </c>
      <c r="DL254" s="97"/>
      <c r="DM254" s="154"/>
      <c r="DN254" s="267">
        <f t="shared" si="149"/>
        <v>0</v>
      </c>
      <c r="DO254" s="154">
        <f t="shared" si="150"/>
        <v>0</v>
      </c>
      <c r="DP254" s="154">
        <f t="shared" si="151"/>
        <v>0</v>
      </c>
      <c r="DQ254" s="154">
        <f t="shared" si="152"/>
        <v>0</v>
      </c>
      <c r="DR254" s="154">
        <f t="shared" si="153"/>
        <v>0</v>
      </c>
      <c r="DS254" s="154">
        <f t="shared" si="154"/>
        <v>0</v>
      </c>
      <c r="DT254" s="154">
        <f t="shared" si="155"/>
        <v>0</v>
      </c>
      <c r="DU254" s="154">
        <f t="shared" si="156"/>
        <v>0</v>
      </c>
      <c r="DV254" s="154">
        <f t="shared" si="157"/>
        <v>0</v>
      </c>
      <c r="DW254" s="154">
        <f t="shared" si="158"/>
        <v>0</v>
      </c>
      <c r="DX254" s="154">
        <f t="shared" si="159"/>
        <v>0</v>
      </c>
      <c r="DY254" s="154">
        <f t="shared" si="160"/>
        <v>0</v>
      </c>
      <c r="DZ254" s="154">
        <f t="shared" si="161"/>
        <v>0</v>
      </c>
      <c r="EA254" s="154">
        <f t="shared" si="162"/>
        <v>0</v>
      </c>
      <c r="EB254" s="264">
        <f t="shared" si="166"/>
        <v>0</v>
      </c>
      <c r="EC254" s="264">
        <f t="shared" si="167"/>
        <v>9</v>
      </c>
      <c r="ED254" s="154">
        <f t="shared" si="137"/>
        <v>515</v>
      </c>
    </row>
    <row r="255" spans="2:134" ht="13" thickBot="1" x14ac:dyDescent="0.3">
      <c r="B255" s="131">
        <v>121</v>
      </c>
      <c r="C255" s="50">
        <f t="shared" si="126"/>
        <v>4</v>
      </c>
      <c r="D255" s="50">
        <f t="shared" si="138"/>
        <v>0</v>
      </c>
      <c r="E255" s="97"/>
      <c r="F255" s="2">
        <f t="shared" si="163"/>
        <v>250</v>
      </c>
      <c r="G255" s="487">
        <v>1816</v>
      </c>
      <c r="H255" s="98">
        <f>15- COUNTIF(L255:AC255,"#N/A")</f>
        <v>2</v>
      </c>
      <c r="I255" s="131">
        <f>SUM(AH255:AY255)+SUM(BE255:BT255)</f>
        <v>46</v>
      </c>
      <c r="J255" s="398">
        <f>DI255</f>
        <v>8.7875107009866618</v>
      </c>
      <c r="K255" s="456" t="str">
        <f>IF(ISNUMBER(MATCH(G255,'[4]OPR data'!$A$3:$A$2900,0)),"Y","N")</f>
        <v>Y</v>
      </c>
      <c r="L255" s="110"/>
      <c r="M255" s="233"/>
      <c r="N255" s="469" t="e">
        <f>(INDEX(Finish_table!R$4:R$83,MATCH('16 Year_History_Results'!$G255,Finish_table!S$4:S$83,0),1))</f>
        <v>#N/A</v>
      </c>
      <c r="O255" s="233" t="e">
        <f>(INDEX(Finish_table!Z$4:Z$99,MATCH('16 Year_History_Results'!$G255,Finish_table!AA$4:AA$99,0),1))</f>
        <v>#N/A</v>
      </c>
      <c r="P255" s="233" t="e">
        <f>(INDEX(Finish_table!AI$4:AI$99,MATCH('16 Year_History_Results'!$G255,Finish_table!AJ$4:AJ$99,0),1))</f>
        <v>#N/A</v>
      </c>
      <c r="Q255" s="233" t="e">
        <f>(INDEX(Finish_table!AR$4:AR$99,MATCH('16 Year_History_Results'!$G255,Finish_table!AS$4:AS$99,0),1))</f>
        <v>#N/A</v>
      </c>
      <c r="R255" s="233" t="e">
        <f>(INDEX(Finish_table!BA$4:BA$99,MATCH('16 Year_History_Results'!$G255,Finish_table!BB$4:BB$99,0),1))</f>
        <v>#N/A</v>
      </c>
      <c r="S255" s="233" t="str">
        <f>(INDEX(Finish_table!BJ$4:BJ$99,MATCH('16 Year_History_Results'!$G255,Finish_table!BK$4:BK$99,0),1))</f>
        <v>QF</v>
      </c>
      <c r="T255" s="233" t="str">
        <f>(INDEX(Finish_table!BS$4:BS$99,MATCH('16 Year_History_Results'!$G255,Finish_table!BT$4:BT$99,0),1))</f>
        <v>F</v>
      </c>
      <c r="U255" s="233" t="e">
        <f>(INDEX(Finish_table!CB$4:CB$99,MATCH('16 Year_History_Results'!$G255,Finish_table!CC$4:CC$99,0),1))</f>
        <v>#N/A</v>
      </c>
      <c r="V255" s="233" t="e">
        <f>(INDEX(Finish_table!CK$4:CK$99,MATCH('16 Year_History_Results'!$G255,Finish_table!CL$4:CL$99,0),1))</f>
        <v>#N/A</v>
      </c>
      <c r="W255" s="233" t="e">
        <f>(INDEX(Finish_table!CT$4:CT$99,MATCH('16 Year_History_Results'!$G255,Finish_table!CU$4:CU$99,0),1))</f>
        <v>#N/A</v>
      </c>
      <c r="X255" s="233" t="e">
        <f>(INDEX(Finish_table!DC$4:DC$99,MATCH('16 Year_History_Results'!$G255,Finish_table!DD$4:DD$99,0),1))</f>
        <v>#N/A</v>
      </c>
      <c r="Y255" s="233" t="e">
        <f>(INDEX(Finish_table!DL$4:DL$99,MATCH('16 Year_History_Results'!$G255,Finish_table!DM$4:DM$99,0),1))</f>
        <v>#N/A</v>
      </c>
      <c r="Z255" s="233" t="e">
        <f>(INDEX(Finish_table!DU$4:DU$99,MATCH('16 Year_History_Results'!$G255,Finish_table!DV$4:DV$99,0),1))</f>
        <v>#N/A</v>
      </c>
      <c r="AA255" s="233" t="e">
        <f>(INDEX(Finish_table!ED$4:ED$140,MATCH('16 Year_History_Results'!$G255,Finish_table!EE$4:EE$140,0),1))</f>
        <v>#N/A</v>
      </c>
      <c r="AB255" s="233" t="str">
        <f>(INDEX(Finish_table!EM$4:EM$224,MATCH('16 Year_History_Results'!$G255,Finish_table!EN$4:EN$224,0),1))</f>
        <v>QF</v>
      </c>
      <c r="AC255" s="253" t="e">
        <f>(INDEX(Finish_table!EW$4:EW$224,MATCH('16 Year_History_Results'!$G255,Finish_table!EX$4:EX$224,0),1))</f>
        <v>#N/A</v>
      </c>
      <c r="AD255" s="2"/>
      <c r="AE255" s="97"/>
      <c r="AG255">
        <f t="shared" si="127"/>
        <v>1816</v>
      </c>
      <c r="AH255" s="110"/>
      <c r="AI255" s="2"/>
      <c r="AJ255" s="146">
        <f>INDEX('2001'!$C$44:$C$140,'16 Year_History_Results'!BZ255)</f>
        <v>0</v>
      </c>
      <c r="AK255" s="2">
        <f>INDEX('2002'!$C$44:$C$140,'16 Year_History_Results'!CA255)</f>
        <v>0</v>
      </c>
      <c r="AL255" s="2">
        <f>INDEX('2003'!$C$44:$C$140,'16 Year_History_Results'!CB255)</f>
        <v>0</v>
      </c>
      <c r="AM255" s="2">
        <f>INDEX('2004'!$C$44:$C$140,'16 Year_History_Results'!CC255)</f>
        <v>0</v>
      </c>
      <c r="AN255" s="2">
        <f>INDEX('2005'!$C$44:$C$140,'16 Year_History_Results'!CD255)</f>
        <v>0</v>
      </c>
      <c r="AO255" s="2">
        <f>INDEX('2006'!$C$44:$C$140,'16 Year_History_Results'!CE255)</f>
        <v>0</v>
      </c>
      <c r="AP255" s="2">
        <f>INDEX('2007'!$C$44:$C$140,'16 Year_History_Results'!CF255)</f>
        <v>20</v>
      </c>
      <c r="AQ255" s="2">
        <f>INDEX('2008'!$C$44:$C$140,'16 Year_History_Results'!CG255)</f>
        <v>0</v>
      </c>
      <c r="AR255" s="2">
        <f>INDEX('2009'!$C$44:$C$140,'16 Year_History_Results'!CH255)</f>
        <v>0</v>
      </c>
      <c r="AS255" s="2">
        <f>INDEX('2010'!$C$44:$C$140,'16 Year_History_Results'!CI255)</f>
        <v>0</v>
      </c>
      <c r="AT255" s="2">
        <f>INDEX('2011'!$C$44:$C$140,'16 Year_History_Results'!CJ255)</f>
        <v>0</v>
      </c>
      <c r="AU255" s="2">
        <f>INDEX('2012'!$C$44:$C$140,'16 Year_History_Results'!CK255)</f>
        <v>0</v>
      </c>
      <c r="AV255" s="2">
        <f>INDEX('2013'!$C$44:$C$140,'16 Year_History_Results'!CL255)</f>
        <v>0</v>
      </c>
      <c r="AW255" s="2">
        <f>INDEX('2014'!$C$52:$C$180,'16 Year_History_Results'!CM255)</f>
        <v>0</v>
      </c>
      <c r="AX255" s="2">
        <f>INDEX('2015'!$E$52:$E$308,'16 Year_History_Results'!CN255)</f>
        <v>0</v>
      </c>
      <c r="AY255" s="147">
        <f>INDEX('2016'!$E$52:$E$308,'16 Year_History_Results'!CO255)</f>
        <v>0</v>
      </c>
      <c r="AZ255" s="2"/>
      <c r="BA255" s="2"/>
      <c r="BB255">
        <f t="shared" si="139"/>
        <v>1816</v>
      </c>
      <c r="BC255" s="110"/>
      <c r="BD255" s="2"/>
      <c r="BE255" s="146">
        <f>INDEX('2001'!$B$44:$B$140,'16 Year_History_Results'!BZ255)</f>
        <v>0</v>
      </c>
      <c r="BF255" s="2">
        <f>INDEX('2002'!$B$44:$B$140,'16 Year_History_Results'!CA255)</f>
        <v>0</v>
      </c>
      <c r="BG255" s="2">
        <f>INDEX('2003'!$B$44:$B$140,'16 Year_History_Results'!CB255)</f>
        <v>0</v>
      </c>
      <c r="BH255" s="2">
        <f>INDEX('2004'!$B$44:$B$140,'16 Year_History_Results'!CC255)</f>
        <v>0</v>
      </c>
      <c r="BI255" s="2">
        <f>INDEX('2005'!$B$44:$B$140,'16 Year_History_Results'!CD255)</f>
        <v>0</v>
      </c>
      <c r="BJ255" s="2">
        <f>INDEX('2006'!$B$44:$B$140,'16 Year_History_Results'!CE255)</f>
        <v>11</v>
      </c>
      <c r="BK255" s="2">
        <f>INDEX('2007'!$B$44:$B$140,'16 Year_History_Results'!CF255)</f>
        <v>3</v>
      </c>
      <c r="BL255" s="2">
        <f>INDEX('2008'!$B$44:$B$140,'16 Year_History_Results'!CG255)</f>
        <v>0</v>
      </c>
      <c r="BM255" s="2">
        <f>INDEX('2009'!$B$44:$B$140,'16 Year_History_Results'!CH255)</f>
        <v>0</v>
      </c>
      <c r="BN255" s="2">
        <f>INDEX('2010'!$B$44:$B$140,'16 Year_History_Results'!CI255)</f>
        <v>0</v>
      </c>
      <c r="BO255" s="2">
        <f>INDEX('2011'!$B$44:$B$140,'16 Year_History_Results'!CJ255)</f>
        <v>0</v>
      </c>
      <c r="BP255" s="2">
        <f>INDEX('2012'!$B$44:$B$140,'16 Year_History_Results'!CK255)</f>
        <v>0</v>
      </c>
      <c r="BQ255" s="2">
        <f>INDEX('2013'!$B$44:$B$140,'16 Year_History_Results'!CL255)</f>
        <v>0</v>
      </c>
      <c r="BR255" s="2">
        <f>INDEX('2014'!$B$52:$B$180,'16 Year_History_Results'!CM255)</f>
        <v>0</v>
      </c>
      <c r="BS255" s="147">
        <f>INDEX('2015'!$B$52:$B$308,'16 Year_History_Results'!CN255)</f>
        <v>12</v>
      </c>
      <c r="BT255" s="147">
        <f>INDEX('2016'!$B$52:$B$308,'16 Year_History_Results'!CO255)</f>
        <v>0</v>
      </c>
      <c r="BW255">
        <f t="shared" si="140"/>
        <v>1816</v>
      </c>
      <c r="BX255" s="110"/>
      <c r="BY255" s="2"/>
      <c r="BZ255" s="146">
        <f>IF(ISNA(MATCH($BW255,'2001'!$A$44:$A$139,0)),97,MATCH($BW255,'2001'!$A$44:$A$139,0))</f>
        <v>97</v>
      </c>
      <c r="CA255" s="2">
        <f>IF(ISNA(MATCH($BW255,'2002'!$A$44:$A$139,0)),97,MATCH($BW255,'2002'!$A$44:$A$139,0))</f>
        <v>97</v>
      </c>
      <c r="CB255" s="2">
        <f>IF(ISNA(MATCH($BW255,'2003'!$A$44:$A$139,0)),97,MATCH($BW255,'2003'!$A$44:$A$139,0))</f>
        <v>97</v>
      </c>
      <c r="CC255" s="2">
        <f>IF(ISNA(MATCH($BW255,'2004'!$A$44:$A$139,0)),97,MATCH($BW255,'2004'!$A$44:$A$139,0))</f>
        <v>97</v>
      </c>
      <c r="CD255" s="2">
        <f>IF(ISNA(MATCH($BW255,'2005'!$A$44:$A$139,0)),97,MATCH($BW255,'2005'!$A$44:$A$139,0))</f>
        <v>97</v>
      </c>
      <c r="CE255" s="2">
        <f>IF(ISNA(MATCH($BW255,'2006'!$A$44:$A$139,0)),97,MATCH($BW255,'2006'!$A$44:$A$139,0))</f>
        <v>95</v>
      </c>
      <c r="CF255" s="2">
        <f>IF(ISNA(MATCH($BW255,'2007'!$A$44:$A$139,0)),97,MATCH($BW255,'2007'!$A$44:$A$139,0))</f>
        <v>86</v>
      </c>
      <c r="CG255" s="2">
        <f>IF(ISNA(MATCH($BW255,'2008'!$A$44:$A$139,0)),97,MATCH($BW255,'2008'!$A$44:$A$139,0))</f>
        <v>97</v>
      </c>
      <c r="CH255" s="2">
        <f>IF(ISNA(MATCH($BW255,'2009'!$A$44:$A$139,0)),97,MATCH($BW255,'2009'!$A$44:$A$139,0))</f>
        <v>97</v>
      </c>
      <c r="CI255" s="2">
        <f>IF(ISNA(MATCH($BW255,'2010'!$A$44:$A$139,0)),97,MATCH($BW255,'2010'!$A$44:$A$139,0))</f>
        <v>97</v>
      </c>
      <c r="CJ255" s="2">
        <f>IF(ISNA(MATCH($BW255,'2011'!$A$44:$A$139,0)),97,MATCH($BW255,'2011'!$A$44:$A$139,0))</f>
        <v>97</v>
      </c>
      <c r="CK255" s="2">
        <f>IF(ISNA(MATCH($BW255,'2012'!$A$44:$A$139,0)),97,MATCH($BW255,'2012'!$A$44:$A$139,0))</f>
        <v>97</v>
      </c>
      <c r="CL255" s="2">
        <f>IF(ISNA(MATCH($BW255,'2013'!$A$44:$A$139,0)),97,MATCH($BW255,'2013'!$A$44:$A$139,0))</f>
        <v>97</v>
      </c>
      <c r="CM255" s="2">
        <f>IF(ISNA(MATCH($BW255,'2014'!$A$52:$A$179,0)),129,MATCH($BW255,'2014'!$A$52:$A$179,0))</f>
        <v>129</v>
      </c>
      <c r="CN255" s="147">
        <f>IF(ISNA(MATCH($BW255,'2015'!$A$52:$A$307,0)),257,MATCH($BW255,'2015'!$A$52:$A$307,0))</f>
        <v>130</v>
      </c>
      <c r="CO255" s="147">
        <f>IF(ISNA(MATCH($BW255,'2016'!$A$52:$A$307,0)),257,MATCH($BW255,'2016'!$A$52:$A$307,0))</f>
        <v>257</v>
      </c>
      <c r="CQ255">
        <f t="shared" si="141"/>
        <v>1816</v>
      </c>
      <c r="CR255" s="281"/>
      <c r="CS255" s="279"/>
      <c r="CT255" s="278">
        <f t="shared" si="142"/>
        <v>0</v>
      </c>
      <c r="CU255" s="279">
        <f t="shared" si="128"/>
        <v>0</v>
      </c>
      <c r="CV255" s="279">
        <f t="shared" si="129"/>
        <v>0</v>
      </c>
      <c r="CW255" s="279">
        <f t="shared" si="130"/>
        <v>0</v>
      </c>
      <c r="CX255" s="279">
        <f t="shared" si="131"/>
        <v>0</v>
      </c>
      <c r="CY255" s="279">
        <f t="shared" si="132"/>
        <v>11</v>
      </c>
      <c r="CZ255" s="279">
        <f t="shared" si="133"/>
        <v>30.332599999999999</v>
      </c>
      <c r="DA255" s="279">
        <f t="shared" si="134"/>
        <v>20.219711159999999</v>
      </c>
      <c r="DB255" s="279">
        <f t="shared" si="135"/>
        <v>13.478459459255999</v>
      </c>
      <c r="DC255" s="279">
        <f t="shared" si="143"/>
        <v>8.9847410755400485</v>
      </c>
      <c r="DD255" s="279">
        <f t="shared" si="144"/>
        <v>5.9892284009549961</v>
      </c>
      <c r="DE255" s="279">
        <f t="shared" si="145"/>
        <v>3.9924196520766002</v>
      </c>
      <c r="DF255" s="279">
        <f t="shared" si="146"/>
        <v>2.6613469400742615</v>
      </c>
      <c r="DG255" s="279">
        <f t="shared" si="147"/>
        <v>1.7740538702535027</v>
      </c>
      <c r="DH255" s="280">
        <f t="shared" si="164"/>
        <v>13.182584309910984</v>
      </c>
      <c r="DI255" s="280">
        <f t="shared" si="165"/>
        <v>8.7875107009866618</v>
      </c>
      <c r="DJ255" s="154">
        <f t="shared" si="136"/>
        <v>164</v>
      </c>
      <c r="DK255" s="279">
        <f t="shared" si="148"/>
        <v>1816</v>
      </c>
      <c r="DL255" s="97"/>
      <c r="DM255" s="154"/>
      <c r="DN255" s="267">
        <f t="shared" si="149"/>
        <v>0</v>
      </c>
      <c r="DO255" s="154">
        <f t="shared" si="150"/>
        <v>0</v>
      </c>
      <c r="DP255" s="154">
        <f t="shared" si="151"/>
        <v>0</v>
      </c>
      <c r="DQ255" s="154">
        <f t="shared" si="152"/>
        <v>0</v>
      </c>
      <c r="DR255" s="154">
        <f t="shared" si="153"/>
        <v>0</v>
      </c>
      <c r="DS255" s="154">
        <f t="shared" si="154"/>
        <v>11</v>
      </c>
      <c r="DT255" s="154">
        <f t="shared" si="155"/>
        <v>34</v>
      </c>
      <c r="DU255" s="154">
        <f t="shared" si="156"/>
        <v>34</v>
      </c>
      <c r="DV255" s="154">
        <f t="shared" si="157"/>
        <v>34</v>
      </c>
      <c r="DW255" s="154">
        <f t="shared" si="158"/>
        <v>34</v>
      </c>
      <c r="DX255" s="154">
        <f t="shared" si="159"/>
        <v>34</v>
      </c>
      <c r="DY255" s="154">
        <f t="shared" si="160"/>
        <v>34</v>
      </c>
      <c r="DZ255" s="154">
        <f t="shared" si="161"/>
        <v>34</v>
      </c>
      <c r="EA255" s="154">
        <f t="shared" si="162"/>
        <v>34</v>
      </c>
      <c r="EB255" s="264">
        <f t="shared" si="166"/>
        <v>46</v>
      </c>
      <c r="EC255" s="264">
        <f t="shared" si="167"/>
        <v>46</v>
      </c>
      <c r="ED255" s="154">
        <f t="shared" si="137"/>
        <v>177</v>
      </c>
    </row>
    <row r="256" spans="2:134" ht="13" thickBot="1" x14ac:dyDescent="0.3">
      <c r="B256" s="131">
        <v>121</v>
      </c>
      <c r="C256" s="50">
        <f t="shared" si="126"/>
        <v>5</v>
      </c>
      <c r="D256" s="50">
        <f t="shared" si="138"/>
        <v>0</v>
      </c>
      <c r="E256" s="97"/>
      <c r="F256" s="2">
        <f t="shared" si="163"/>
        <v>251</v>
      </c>
      <c r="G256" s="494">
        <v>2771</v>
      </c>
      <c r="H256" s="98">
        <f>15- COUNTIF(L256:AC256,"#N/A")</f>
        <v>1</v>
      </c>
      <c r="I256" s="131">
        <f>SUM(AH256:AY256)+SUM(BE256:BT256)</f>
        <v>21</v>
      </c>
      <c r="J256" s="398">
        <f>DI256</f>
        <v>8.7603271830735103</v>
      </c>
      <c r="K256" s="456" t="str">
        <f>IF(ISNUMBER(MATCH(G256,'[4]OPR data'!$A$3:$A$2900,0)),"Y","N")</f>
        <v>Y</v>
      </c>
      <c r="L256" s="110"/>
      <c r="M256" s="233"/>
      <c r="N256" s="469" t="e">
        <f>(INDEX(Finish_table!R$4:R$83,MATCH('16 Year_History_Results'!$G256,Finish_table!S$4:S$83,0),1))</f>
        <v>#N/A</v>
      </c>
      <c r="O256" s="233" t="e">
        <f>(INDEX(Finish_table!Z$4:Z$99,MATCH('16 Year_History_Results'!$G256,Finish_table!AA$4:AA$99,0),1))</f>
        <v>#N/A</v>
      </c>
      <c r="P256" s="233" t="e">
        <f>(INDEX(Finish_table!AI$4:AI$99,MATCH('16 Year_History_Results'!$G256,Finish_table!AJ$4:AJ$99,0),1))</f>
        <v>#N/A</v>
      </c>
      <c r="Q256" s="233" t="e">
        <f>(INDEX(Finish_table!AR$4:AR$99,MATCH('16 Year_History_Results'!$G256,Finish_table!AS$4:AS$99,0),1))</f>
        <v>#N/A</v>
      </c>
      <c r="R256" s="233" t="e">
        <f>(INDEX(Finish_table!BA$4:BA$99,MATCH('16 Year_History_Results'!$G256,Finish_table!BB$4:BB$99,0),1))</f>
        <v>#N/A</v>
      </c>
      <c r="S256" s="233" t="e">
        <f>(INDEX(Finish_table!BJ$4:BJ$99,MATCH('16 Year_History_Results'!$G256,Finish_table!BK$4:BK$99,0),1))</f>
        <v>#N/A</v>
      </c>
      <c r="T256" s="233" t="e">
        <f>(INDEX(Finish_table!BS$4:BS$99,MATCH('16 Year_History_Results'!$G256,Finish_table!BT$4:BT$99,0),1))</f>
        <v>#N/A</v>
      </c>
      <c r="U256" s="233" t="e">
        <f>(INDEX(Finish_table!CB$4:CB$99,MATCH('16 Year_History_Results'!$G256,Finish_table!CC$4:CC$99,0),1))</f>
        <v>#N/A</v>
      </c>
      <c r="V256" s="233" t="str">
        <f>(INDEX(Finish_table!CK$4:CK$99,MATCH('16 Year_History_Results'!$G256,Finish_table!CL$4:CL$99,0),1))</f>
        <v>QF</v>
      </c>
      <c r="W256" s="233" t="e">
        <f>(INDEX(Finish_table!CT$4:CT$99,MATCH('16 Year_History_Results'!$G256,Finish_table!CU$4:CU$99,0),1))</f>
        <v>#N/A</v>
      </c>
      <c r="X256" s="233" t="e">
        <f>(INDEX(Finish_table!DC$4:DC$99,MATCH('16 Year_History_Results'!$G256,Finish_table!DD$4:DD$99,0),1))</f>
        <v>#N/A</v>
      </c>
      <c r="Y256" s="233" t="e">
        <f>(INDEX(Finish_table!DL$4:DL$99,MATCH('16 Year_History_Results'!$G256,Finish_table!DM$4:DM$99,0),1))</f>
        <v>#N/A</v>
      </c>
      <c r="Z256" s="233" t="e">
        <f>(INDEX(Finish_table!DU$4:DU$99,MATCH('16 Year_History_Results'!$G256,Finish_table!DV$4:DV$99,0),1))</f>
        <v>#N/A</v>
      </c>
      <c r="AA256" s="233" t="e">
        <f>(INDEX(Finish_table!ED$4:ED$140,MATCH('16 Year_History_Results'!$G256,Finish_table!EE$4:EE$140,0),1))</f>
        <v>#N/A</v>
      </c>
      <c r="AB256" s="233" t="e">
        <f>(INDEX(Finish_table!EM$4:EM$224,MATCH('16 Year_History_Results'!$G256,Finish_table!EN$4:EN$224,0),1))</f>
        <v>#N/A</v>
      </c>
      <c r="AC256" s="253" t="str">
        <f>(INDEX(Finish_table!EW$4:EW$224,MATCH('16 Year_History_Results'!$G256,Finish_table!EX$4:EX$224,0),1))</f>
        <v>QF</v>
      </c>
      <c r="AD256" s="2"/>
      <c r="AE256" s="97"/>
      <c r="AG256">
        <f t="shared" si="127"/>
        <v>2771</v>
      </c>
      <c r="AH256" s="110"/>
      <c r="AI256" s="2"/>
      <c r="AJ256" s="146">
        <f>INDEX('2001'!$C$44:$C$140,'16 Year_History_Results'!BZ256)</f>
        <v>0</v>
      </c>
      <c r="AK256" s="2">
        <f>INDEX('2002'!$C$44:$C$140,'16 Year_History_Results'!CA256)</f>
        <v>0</v>
      </c>
      <c r="AL256" s="2">
        <f>INDEX('2003'!$C$44:$C$140,'16 Year_History_Results'!CB256)</f>
        <v>0</v>
      </c>
      <c r="AM256" s="2">
        <f>INDEX('2004'!$C$44:$C$140,'16 Year_History_Results'!CC256)</f>
        <v>0</v>
      </c>
      <c r="AN256" s="2">
        <f>INDEX('2005'!$C$44:$C$140,'16 Year_History_Results'!CD256)</f>
        <v>0</v>
      </c>
      <c r="AO256" s="2">
        <f>INDEX('2006'!$C$44:$C$140,'16 Year_History_Results'!CE256)</f>
        <v>0</v>
      </c>
      <c r="AP256" s="2">
        <f>INDEX('2007'!$C$44:$C$140,'16 Year_History_Results'!CF256)</f>
        <v>0</v>
      </c>
      <c r="AQ256" s="2">
        <f>INDEX('2008'!$C$44:$C$140,'16 Year_History_Results'!CG256)</f>
        <v>0</v>
      </c>
      <c r="AR256" s="2">
        <f>INDEX('2009'!$C$44:$C$140,'16 Year_History_Results'!CH256)</f>
        <v>0</v>
      </c>
      <c r="AS256" s="2">
        <f>INDEX('2010'!$C$44:$C$140,'16 Year_History_Results'!CI256)</f>
        <v>0</v>
      </c>
      <c r="AT256" s="2">
        <f>INDEX('2011'!$C$44:$C$140,'16 Year_History_Results'!CJ256)</f>
        <v>0</v>
      </c>
      <c r="AU256" s="2">
        <f>INDEX('2012'!$C$44:$C$140,'16 Year_History_Results'!CK256)</f>
        <v>0</v>
      </c>
      <c r="AV256" s="2">
        <f>INDEX('2013'!$C$44:$C$140,'16 Year_History_Results'!CL256)</f>
        <v>0</v>
      </c>
      <c r="AW256" s="2">
        <f>INDEX('2014'!$C$52:$C$180,'16 Year_History_Results'!CM256)</f>
        <v>0</v>
      </c>
      <c r="AX256" s="2">
        <f>INDEX('2015'!$E$52:$E$308,'16 Year_History_Results'!CN256)</f>
        <v>0</v>
      </c>
      <c r="AY256" s="147">
        <f>INDEX('2016'!$E$52:$E$308,'16 Year_History_Results'!CO256)</f>
        <v>0</v>
      </c>
      <c r="AZ256" s="2"/>
      <c r="BA256" s="2"/>
      <c r="BB256">
        <f t="shared" si="139"/>
        <v>2771</v>
      </c>
      <c r="BC256" s="110"/>
      <c r="BD256" s="2"/>
      <c r="BE256" s="146">
        <f>INDEX('2001'!$B$44:$B$140,'16 Year_History_Results'!BZ256)</f>
        <v>0</v>
      </c>
      <c r="BF256" s="2">
        <f>INDEX('2002'!$B$44:$B$140,'16 Year_History_Results'!CA256)</f>
        <v>0</v>
      </c>
      <c r="BG256" s="2">
        <f>INDEX('2003'!$B$44:$B$140,'16 Year_History_Results'!CB256)</f>
        <v>0</v>
      </c>
      <c r="BH256" s="2">
        <f>INDEX('2004'!$B$44:$B$140,'16 Year_History_Results'!CC256)</f>
        <v>0</v>
      </c>
      <c r="BI256" s="2">
        <f>INDEX('2005'!$B$44:$B$140,'16 Year_History_Results'!CD256)</f>
        <v>0</v>
      </c>
      <c r="BJ256" s="2">
        <f>INDEX('2006'!$B$44:$B$140,'16 Year_History_Results'!CE256)</f>
        <v>0</v>
      </c>
      <c r="BK256" s="2">
        <f>INDEX('2007'!$B$44:$B$140,'16 Year_History_Results'!CF256)</f>
        <v>0</v>
      </c>
      <c r="BL256" s="2">
        <f>INDEX('2008'!$B$44:$B$140,'16 Year_History_Results'!CG256)</f>
        <v>0</v>
      </c>
      <c r="BM256" s="2">
        <f>INDEX('2009'!$B$44:$B$140,'16 Year_History_Results'!CH256)</f>
        <v>13</v>
      </c>
      <c r="BN256" s="2">
        <f>INDEX('2010'!$B$44:$B$140,'16 Year_History_Results'!CI256)</f>
        <v>0</v>
      </c>
      <c r="BO256" s="2">
        <f>INDEX('2011'!$B$44:$B$140,'16 Year_History_Results'!CJ256)</f>
        <v>0</v>
      </c>
      <c r="BP256" s="2">
        <f>INDEX('2012'!$B$44:$B$140,'16 Year_History_Results'!CK256)</f>
        <v>0</v>
      </c>
      <c r="BQ256" s="2">
        <f>INDEX('2013'!$B$44:$B$140,'16 Year_History_Results'!CL256)</f>
        <v>0</v>
      </c>
      <c r="BR256" s="2">
        <f>INDEX('2014'!$B$52:$B$180,'16 Year_History_Results'!CM256)</f>
        <v>0</v>
      </c>
      <c r="BS256" s="147">
        <f>INDEX('2015'!$B$52:$B$308,'16 Year_History_Results'!CN256)</f>
        <v>0</v>
      </c>
      <c r="BT256" s="147">
        <f>INDEX('2016'!$B$52:$B$308,'16 Year_History_Results'!CO256)</f>
        <v>8</v>
      </c>
      <c r="BW256">
        <f t="shared" si="140"/>
        <v>2771</v>
      </c>
      <c r="BX256" s="110"/>
      <c r="BY256" s="2"/>
      <c r="BZ256" s="146">
        <f>IF(ISNA(MATCH($BW256,'2001'!$A$44:$A$139,0)),97,MATCH($BW256,'2001'!$A$44:$A$139,0))</f>
        <v>97</v>
      </c>
      <c r="CA256" s="2">
        <f>IF(ISNA(MATCH($BW256,'2002'!$A$44:$A$139,0)),97,MATCH($BW256,'2002'!$A$44:$A$139,0))</f>
        <v>97</v>
      </c>
      <c r="CB256" s="2">
        <f>IF(ISNA(MATCH($BW256,'2003'!$A$44:$A$139,0)),97,MATCH($BW256,'2003'!$A$44:$A$139,0))</f>
        <v>97</v>
      </c>
      <c r="CC256" s="2">
        <f>IF(ISNA(MATCH($BW256,'2004'!$A$44:$A$139,0)),97,MATCH($BW256,'2004'!$A$44:$A$139,0))</f>
        <v>97</v>
      </c>
      <c r="CD256" s="2">
        <f>IF(ISNA(MATCH($BW256,'2005'!$A$44:$A$139,0)),97,MATCH($BW256,'2005'!$A$44:$A$139,0))</f>
        <v>97</v>
      </c>
      <c r="CE256" s="2">
        <f>IF(ISNA(MATCH($BW256,'2006'!$A$44:$A$139,0)),97,MATCH($BW256,'2006'!$A$44:$A$139,0))</f>
        <v>97</v>
      </c>
      <c r="CF256" s="2">
        <f>IF(ISNA(MATCH($BW256,'2007'!$A$44:$A$139,0)),97,MATCH($BW256,'2007'!$A$44:$A$139,0))</f>
        <v>97</v>
      </c>
      <c r="CG256" s="2">
        <f>IF(ISNA(MATCH($BW256,'2008'!$A$44:$A$139,0)),97,MATCH($BW256,'2008'!$A$44:$A$139,0))</f>
        <v>97</v>
      </c>
      <c r="CH256" s="2">
        <f>IF(ISNA(MATCH($BW256,'2009'!$A$44:$A$139,0)),97,MATCH($BW256,'2009'!$A$44:$A$139,0))</f>
        <v>94</v>
      </c>
      <c r="CI256" s="2">
        <f>IF(ISNA(MATCH($BW256,'2010'!$A$44:$A$139,0)),97,MATCH($BW256,'2010'!$A$44:$A$139,0))</f>
        <v>97</v>
      </c>
      <c r="CJ256" s="2">
        <f>IF(ISNA(MATCH($BW256,'2011'!$A$44:$A$139,0)),97,MATCH($BW256,'2011'!$A$44:$A$139,0))</f>
        <v>97</v>
      </c>
      <c r="CK256" s="2">
        <f>IF(ISNA(MATCH($BW256,'2012'!$A$44:$A$139,0)),97,MATCH($BW256,'2012'!$A$44:$A$139,0))</f>
        <v>97</v>
      </c>
      <c r="CL256" s="2">
        <f>IF(ISNA(MATCH($BW256,'2013'!$A$44:$A$139,0)),97,MATCH($BW256,'2013'!$A$44:$A$139,0))</f>
        <v>97</v>
      </c>
      <c r="CM256" s="2">
        <f>IF(ISNA(MATCH($BW256,'2014'!$A$52:$A$179,0)),129,MATCH($BW256,'2014'!$A$52:$A$179,0))</f>
        <v>129</v>
      </c>
      <c r="CN256" s="147">
        <f>IF(ISNA(MATCH($BW256,'2015'!$A$52:$A$307,0)),257,MATCH($BW256,'2015'!$A$52:$A$307,0))</f>
        <v>257</v>
      </c>
      <c r="CO256" s="147">
        <f>IF(ISNA(MATCH($BW256,'2016'!$A$52:$A$307,0)),257,MATCH($BW256,'2016'!$A$52:$A$307,0))</f>
        <v>168</v>
      </c>
      <c r="CQ256">
        <f t="shared" si="141"/>
        <v>2771</v>
      </c>
      <c r="CR256" s="281"/>
      <c r="CS256" s="279"/>
      <c r="CT256" s="278">
        <f t="shared" si="142"/>
        <v>0</v>
      </c>
      <c r="CU256" s="279">
        <f t="shared" si="128"/>
        <v>0</v>
      </c>
      <c r="CV256" s="279">
        <f t="shared" si="129"/>
        <v>0</v>
      </c>
      <c r="CW256" s="279">
        <f t="shared" si="130"/>
        <v>0</v>
      </c>
      <c r="CX256" s="279">
        <f t="shared" si="131"/>
        <v>0</v>
      </c>
      <c r="CY256" s="279">
        <f t="shared" si="132"/>
        <v>0</v>
      </c>
      <c r="CZ256" s="279">
        <f t="shared" si="133"/>
        <v>0</v>
      </c>
      <c r="DA256" s="279">
        <f t="shared" si="134"/>
        <v>0</v>
      </c>
      <c r="DB256" s="279">
        <f t="shared" si="135"/>
        <v>13</v>
      </c>
      <c r="DC256" s="279">
        <f t="shared" si="143"/>
        <v>8.6657999999999991</v>
      </c>
      <c r="DD256" s="279">
        <f t="shared" si="144"/>
        <v>5.7766222799999989</v>
      </c>
      <c r="DE256" s="279">
        <f t="shared" si="145"/>
        <v>3.8506964118479989</v>
      </c>
      <c r="DF256" s="279">
        <f t="shared" si="146"/>
        <v>2.566874228137876</v>
      </c>
      <c r="DG256" s="279">
        <f t="shared" si="147"/>
        <v>1.7110783604767081</v>
      </c>
      <c r="DH256" s="280">
        <f t="shared" si="164"/>
        <v>1.1406048350937736</v>
      </c>
      <c r="DI256" s="280">
        <f t="shared" si="165"/>
        <v>8.7603271830735103</v>
      </c>
      <c r="DJ256" s="154">
        <f t="shared" si="136"/>
        <v>367</v>
      </c>
      <c r="DK256" s="279">
        <f t="shared" si="148"/>
        <v>2771</v>
      </c>
      <c r="DL256" s="97"/>
      <c r="DM256" s="154"/>
      <c r="DN256" s="267">
        <f t="shared" si="149"/>
        <v>0</v>
      </c>
      <c r="DO256" s="154">
        <f t="shared" si="150"/>
        <v>0</v>
      </c>
      <c r="DP256" s="154">
        <f t="shared" si="151"/>
        <v>0</v>
      </c>
      <c r="DQ256" s="154">
        <f t="shared" si="152"/>
        <v>0</v>
      </c>
      <c r="DR256" s="154">
        <f t="shared" si="153"/>
        <v>0</v>
      </c>
      <c r="DS256" s="154">
        <f t="shared" si="154"/>
        <v>0</v>
      </c>
      <c r="DT256" s="154">
        <f t="shared" si="155"/>
        <v>0</v>
      </c>
      <c r="DU256" s="154">
        <f t="shared" si="156"/>
        <v>0</v>
      </c>
      <c r="DV256" s="154">
        <f t="shared" si="157"/>
        <v>13</v>
      </c>
      <c r="DW256" s="154">
        <f t="shared" si="158"/>
        <v>13</v>
      </c>
      <c r="DX256" s="154">
        <f t="shared" si="159"/>
        <v>13</v>
      </c>
      <c r="DY256" s="154">
        <f t="shared" si="160"/>
        <v>13</v>
      </c>
      <c r="DZ256" s="154">
        <f t="shared" si="161"/>
        <v>13</v>
      </c>
      <c r="EA256" s="154">
        <f t="shared" si="162"/>
        <v>13</v>
      </c>
      <c r="EB256" s="264">
        <f t="shared" si="166"/>
        <v>13</v>
      </c>
      <c r="EC256" s="264">
        <f t="shared" si="167"/>
        <v>21</v>
      </c>
      <c r="ED256" s="154">
        <f t="shared" si="137"/>
        <v>381</v>
      </c>
    </row>
    <row r="257" spans="2:134" ht="13" thickBot="1" x14ac:dyDescent="0.3">
      <c r="B257" s="142">
        <v>121</v>
      </c>
      <c r="C257" s="50">
        <f t="shared" si="126"/>
        <v>6</v>
      </c>
      <c r="D257" s="50">
        <f t="shared" si="138"/>
        <v>0</v>
      </c>
      <c r="E257" s="97"/>
      <c r="F257" s="2">
        <f t="shared" si="163"/>
        <v>252</v>
      </c>
      <c r="G257" s="487">
        <v>2170</v>
      </c>
      <c r="H257" s="98">
        <f>15- COUNTIF(L257:AC257,"#N/A")</f>
        <v>0</v>
      </c>
      <c r="I257" s="131">
        <f>SUM(AH257:AY257)+SUM(BE257:BT257)</f>
        <v>13</v>
      </c>
      <c r="J257" s="398">
        <f>DI257</f>
        <v>8.6657999999999991</v>
      </c>
      <c r="K257" s="456" t="str">
        <f>IF(ISNUMBER(MATCH(G257,'[4]OPR data'!$A$3:$A$2900,0)),"Y","N")</f>
        <v>Y</v>
      </c>
      <c r="L257" s="110"/>
      <c r="M257" s="233"/>
      <c r="N257" s="469" t="e">
        <f>(INDEX(Finish_table!R$4:R$83,MATCH('16 Year_History_Results'!$G257,Finish_table!S$4:S$83,0),1))</f>
        <v>#N/A</v>
      </c>
      <c r="O257" s="233" t="e">
        <f>(INDEX(Finish_table!Z$4:Z$99,MATCH('16 Year_History_Results'!$G257,Finish_table!AA$4:AA$99,0),1))</f>
        <v>#N/A</v>
      </c>
      <c r="P257" s="233" t="e">
        <f>(INDEX(Finish_table!AI$4:AI$99,MATCH('16 Year_History_Results'!$G257,Finish_table!AJ$4:AJ$99,0),1))</f>
        <v>#N/A</v>
      </c>
      <c r="Q257" s="233" t="e">
        <f>(INDEX(Finish_table!AR$4:AR$99,MATCH('16 Year_History_Results'!$G257,Finish_table!AS$4:AS$99,0),1))</f>
        <v>#N/A</v>
      </c>
      <c r="R257" s="233" t="e">
        <f>(INDEX(Finish_table!BA$4:BA$99,MATCH('16 Year_History_Results'!$G257,Finish_table!BB$4:BB$99,0),1))</f>
        <v>#N/A</v>
      </c>
      <c r="S257" s="233" t="e">
        <f>(INDEX(Finish_table!BJ$4:BJ$99,MATCH('16 Year_History_Results'!$G257,Finish_table!BK$4:BK$99,0),1))</f>
        <v>#N/A</v>
      </c>
      <c r="T257" s="233" t="e">
        <f>(INDEX(Finish_table!BS$4:BS$99,MATCH('16 Year_History_Results'!$G257,Finish_table!BT$4:BT$99,0),1))</f>
        <v>#N/A</v>
      </c>
      <c r="U257" s="233" t="e">
        <f>(INDEX(Finish_table!CB$4:CB$99,MATCH('16 Year_History_Results'!$G257,Finish_table!CC$4:CC$99,0),1))</f>
        <v>#N/A</v>
      </c>
      <c r="V257" s="233" t="e">
        <f>(INDEX(Finish_table!CK$4:CK$99,MATCH('16 Year_History_Results'!$G257,Finish_table!CL$4:CL$99,0),1))</f>
        <v>#N/A</v>
      </c>
      <c r="W257" s="233" t="e">
        <f>(INDEX(Finish_table!CT$4:CT$99,MATCH('16 Year_History_Results'!$G257,Finish_table!CU$4:CU$99,0),1))</f>
        <v>#N/A</v>
      </c>
      <c r="X257" s="233" t="e">
        <f>(INDEX(Finish_table!DC$4:DC$99,MATCH('16 Year_History_Results'!$G257,Finish_table!DD$4:DD$99,0),1))</f>
        <v>#N/A</v>
      </c>
      <c r="Y257" s="233" t="e">
        <f>(INDEX(Finish_table!DL$4:DL$99,MATCH('16 Year_History_Results'!$G257,Finish_table!DM$4:DM$99,0),1))</f>
        <v>#N/A</v>
      </c>
      <c r="Z257" s="233" t="e">
        <f>(INDEX(Finish_table!DU$4:DU$99,MATCH('16 Year_History_Results'!$G257,Finish_table!DV$4:DV$99,0),1))</f>
        <v>#N/A</v>
      </c>
      <c r="AA257" s="233" t="e">
        <f>(INDEX(Finish_table!ED$4:ED$140,MATCH('16 Year_History_Results'!$G257,Finish_table!EE$4:EE$140,0),1))</f>
        <v>#N/A</v>
      </c>
      <c r="AB257" s="233" t="str">
        <f>(INDEX(Finish_table!EM$4:EM$224,MATCH('16 Year_History_Results'!$G257,Finish_table!EN$4:EN$224,0),1))</f>
        <v>QF</v>
      </c>
      <c r="AC257" s="253" t="e">
        <f>(INDEX(Finish_table!EW$4:EW$224,MATCH('16 Year_History_Results'!$G257,Finish_table!EX$4:EX$224,0),1))</f>
        <v>#N/A</v>
      </c>
      <c r="AD257" s="2"/>
      <c r="AE257" s="97"/>
      <c r="AG257">
        <f t="shared" si="127"/>
        <v>2170</v>
      </c>
      <c r="AH257" s="110"/>
      <c r="AI257" s="2"/>
      <c r="AJ257" s="146">
        <f>INDEX('2001'!$C$44:$C$140,'16 Year_History_Results'!BZ257)</f>
        <v>0</v>
      </c>
      <c r="AK257" s="2">
        <f>INDEX('2002'!$C$44:$C$140,'16 Year_History_Results'!CA257)</f>
        <v>0</v>
      </c>
      <c r="AL257" s="2">
        <f>INDEX('2003'!$C$44:$C$140,'16 Year_History_Results'!CB257)</f>
        <v>0</v>
      </c>
      <c r="AM257" s="2">
        <f>INDEX('2004'!$C$44:$C$140,'16 Year_History_Results'!CC257)</f>
        <v>0</v>
      </c>
      <c r="AN257" s="2">
        <f>INDEX('2005'!$C$44:$C$140,'16 Year_History_Results'!CD257)</f>
        <v>0</v>
      </c>
      <c r="AO257" s="2">
        <f>INDEX('2006'!$C$44:$C$140,'16 Year_History_Results'!CE257)</f>
        <v>0</v>
      </c>
      <c r="AP257" s="2">
        <f>INDEX('2007'!$C$44:$C$140,'16 Year_History_Results'!CF257)</f>
        <v>0</v>
      </c>
      <c r="AQ257" s="2">
        <f>INDEX('2008'!$C$44:$C$140,'16 Year_History_Results'!CG257)</f>
        <v>0</v>
      </c>
      <c r="AR257" s="2">
        <f>INDEX('2009'!$C$44:$C$140,'16 Year_History_Results'!CH257)</f>
        <v>0</v>
      </c>
      <c r="AS257" s="2">
        <f>INDEX('2010'!$C$44:$C$140,'16 Year_History_Results'!CI257)</f>
        <v>0</v>
      </c>
      <c r="AT257" s="2">
        <f>INDEX('2011'!$C$44:$C$140,'16 Year_History_Results'!CJ257)</f>
        <v>0</v>
      </c>
      <c r="AU257" s="2">
        <f>INDEX('2012'!$C$44:$C$140,'16 Year_History_Results'!CK257)</f>
        <v>0</v>
      </c>
      <c r="AV257" s="2">
        <f>INDEX('2013'!$C$44:$C$140,'16 Year_History_Results'!CL257)</f>
        <v>0</v>
      </c>
      <c r="AW257" s="2">
        <f>INDEX('2014'!$C$52:$C$180,'16 Year_History_Results'!CM257)</f>
        <v>0</v>
      </c>
      <c r="AX257" s="2">
        <f>INDEX('2015'!$E$52:$E$308,'16 Year_History_Results'!CN257)</f>
        <v>0</v>
      </c>
      <c r="AY257" s="147">
        <f>INDEX('2016'!$E$52:$E$308,'16 Year_History_Results'!CO257)</f>
        <v>0</v>
      </c>
      <c r="AZ257" s="2"/>
      <c r="BA257" s="2"/>
      <c r="BB257">
        <f t="shared" si="139"/>
        <v>2170</v>
      </c>
      <c r="BC257" s="110"/>
      <c r="BD257" s="2"/>
      <c r="BE257" s="146">
        <f>INDEX('2001'!$B$44:$B$140,'16 Year_History_Results'!BZ257)</f>
        <v>0</v>
      </c>
      <c r="BF257" s="2">
        <f>INDEX('2002'!$B$44:$B$140,'16 Year_History_Results'!CA257)</f>
        <v>0</v>
      </c>
      <c r="BG257" s="2">
        <f>INDEX('2003'!$B$44:$B$140,'16 Year_History_Results'!CB257)</f>
        <v>0</v>
      </c>
      <c r="BH257" s="2">
        <f>INDEX('2004'!$B$44:$B$140,'16 Year_History_Results'!CC257)</f>
        <v>0</v>
      </c>
      <c r="BI257" s="2">
        <f>INDEX('2005'!$B$44:$B$140,'16 Year_History_Results'!CD257)</f>
        <v>0</v>
      </c>
      <c r="BJ257" s="2">
        <f>INDEX('2006'!$B$44:$B$140,'16 Year_History_Results'!CE257)</f>
        <v>0</v>
      </c>
      <c r="BK257" s="2">
        <f>INDEX('2007'!$B$44:$B$140,'16 Year_History_Results'!CF257)</f>
        <v>0</v>
      </c>
      <c r="BL257" s="2">
        <f>INDEX('2008'!$B$44:$B$140,'16 Year_History_Results'!CG257)</f>
        <v>0</v>
      </c>
      <c r="BM257" s="2">
        <f>INDEX('2009'!$B$44:$B$140,'16 Year_History_Results'!CH257)</f>
        <v>0</v>
      </c>
      <c r="BN257" s="2">
        <f>INDEX('2010'!$B$44:$B$140,'16 Year_History_Results'!CI257)</f>
        <v>0</v>
      </c>
      <c r="BO257" s="2">
        <f>INDEX('2011'!$B$44:$B$140,'16 Year_History_Results'!CJ257)</f>
        <v>0</v>
      </c>
      <c r="BP257" s="2">
        <f>INDEX('2012'!$B$44:$B$140,'16 Year_History_Results'!CK257)</f>
        <v>0</v>
      </c>
      <c r="BQ257" s="2">
        <f>INDEX('2013'!$B$44:$B$140,'16 Year_History_Results'!CL257)</f>
        <v>0</v>
      </c>
      <c r="BR257" s="2">
        <f>INDEX('2014'!$B$52:$B$180,'16 Year_History_Results'!CM257)</f>
        <v>0</v>
      </c>
      <c r="BS257" s="147">
        <f>INDEX('2015'!$B$52:$B$308,'16 Year_History_Results'!CN257)</f>
        <v>13</v>
      </c>
      <c r="BT257" s="147">
        <f>INDEX('2016'!$B$52:$B$308,'16 Year_History_Results'!CO257)</f>
        <v>0</v>
      </c>
      <c r="BW257">
        <f t="shared" si="140"/>
        <v>2170</v>
      </c>
      <c r="BX257" s="110"/>
      <c r="BY257" s="2"/>
      <c r="BZ257" s="146">
        <f>IF(ISNA(MATCH($BW257,'2001'!$A$44:$A$139,0)),97,MATCH($BW257,'2001'!$A$44:$A$139,0))</f>
        <v>97</v>
      </c>
      <c r="CA257" s="2">
        <f>IF(ISNA(MATCH($BW257,'2002'!$A$44:$A$139,0)),97,MATCH($BW257,'2002'!$A$44:$A$139,0))</f>
        <v>97</v>
      </c>
      <c r="CB257" s="2">
        <f>IF(ISNA(MATCH($BW257,'2003'!$A$44:$A$139,0)),97,MATCH($BW257,'2003'!$A$44:$A$139,0))</f>
        <v>97</v>
      </c>
      <c r="CC257" s="2">
        <f>IF(ISNA(MATCH($BW257,'2004'!$A$44:$A$139,0)),97,MATCH($BW257,'2004'!$A$44:$A$139,0))</f>
        <v>97</v>
      </c>
      <c r="CD257" s="2">
        <f>IF(ISNA(MATCH($BW257,'2005'!$A$44:$A$139,0)),97,MATCH($BW257,'2005'!$A$44:$A$139,0))</f>
        <v>97</v>
      </c>
      <c r="CE257" s="2">
        <f>IF(ISNA(MATCH($BW257,'2006'!$A$44:$A$139,0)),97,MATCH($BW257,'2006'!$A$44:$A$139,0))</f>
        <v>97</v>
      </c>
      <c r="CF257" s="2">
        <f>IF(ISNA(MATCH($BW257,'2007'!$A$44:$A$139,0)),97,MATCH($BW257,'2007'!$A$44:$A$139,0))</f>
        <v>97</v>
      </c>
      <c r="CG257" s="2">
        <f>IF(ISNA(MATCH($BW257,'2008'!$A$44:$A$139,0)),97,MATCH($BW257,'2008'!$A$44:$A$139,0))</f>
        <v>97</v>
      </c>
      <c r="CH257" s="2">
        <f>IF(ISNA(MATCH($BW257,'2009'!$A$44:$A$139,0)),97,MATCH($BW257,'2009'!$A$44:$A$139,0))</f>
        <v>97</v>
      </c>
      <c r="CI257" s="2">
        <f>IF(ISNA(MATCH($BW257,'2010'!$A$44:$A$139,0)),97,MATCH($BW257,'2010'!$A$44:$A$139,0))</f>
        <v>97</v>
      </c>
      <c r="CJ257" s="2">
        <f>IF(ISNA(MATCH($BW257,'2011'!$A$44:$A$139,0)),97,MATCH($BW257,'2011'!$A$44:$A$139,0))</f>
        <v>97</v>
      </c>
      <c r="CK257" s="2">
        <f>IF(ISNA(MATCH($BW257,'2012'!$A$44:$A$139,0)),97,MATCH($BW257,'2012'!$A$44:$A$139,0))</f>
        <v>97</v>
      </c>
      <c r="CL257" s="2">
        <f>IF(ISNA(MATCH($BW257,'2013'!$A$44:$A$139,0)),97,MATCH($BW257,'2013'!$A$44:$A$139,0))</f>
        <v>97</v>
      </c>
      <c r="CM257" s="2">
        <f>IF(ISNA(MATCH($BW257,'2014'!$A$52:$A$179,0)),129,MATCH($BW257,'2014'!$A$52:$A$179,0))</f>
        <v>129</v>
      </c>
      <c r="CN257" s="147">
        <f>IF(ISNA(MATCH($BW257,'2015'!$A$52:$A$307,0)),257,MATCH($BW257,'2015'!$A$52:$A$307,0))</f>
        <v>151</v>
      </c>
      <c r="CO257" s="147">
        <f>IF(ISNA(MATCH($BW257,'2016'!$A$52:$A$307,0)),257,MATCH($BW257,'2016'!$A$52:$A$307,0))</f>
        <v>257</v>
      </c>
      <c r="CQ257">
        <f t="shared" si="141"/>
        <v>2170</v>
      </c>
      <c r="CR257" s="281"/>
      <c r="CS257" s="279"/>
      <c r="CT257" s="278">
        <f t="shared" si="142"/>
        <v>0</v>
      </c>
      <c r="CU257" s="279">
        <f t="shared" si="128"/>
        <v>0</v>
      </c>
      <c r="CV257" s="279">
        <f t="shared" si="129"/>
        <v>0</v>
      </c>
      <c r="CW257" s="279">
        <f t="shared" si="130"/>
        <v>0</v>
      </c>
      <c r="CX257" s="279">
        <f t="shared" si="131"/>
        <v>0</v>
      </c>
      <c r="CY257" s="279">
        <f t="shared" si="132"/>
        <v>0</v>
      </c>
      <c r="CZ257" s="279">
        <f t="shared" si="133"/>
        <v>0</v>
      </c>
      <c r="DA257" s="279">
        <f t="shared" si="134"/>
        <v>0</v>
      </c>
      <c r="DB257" s="279">
        <f t="shared" si="135"/>
        <v>0</v>
      </c>
      <c r="DC257" s="279">
        <f t="shared" si="143"/>
        <v>0</v>
      </c>
      <c r="DD257" s="279">
        <f t="shared" si="144"/>
        <v>0</v>
      </c>
      <c r="DE257" s="279">
        <f t="shared" si="145"/>
        <v>0</v>
      </c>
      <c r="DF257" s="279">
        <f t="shared" si="146"/>
        <v>0</v>
      </c>
      <c r="DG257" s="279">
        <f t="shared" si="147"/>
        <v>0</v>
      </c>
      <c r="DH257" s="280">
        <f t="shared" si="164"/>
        <v>13</v>
      </c>
      <c r="DI257" s="280">
        <f t="shared" si="165"/>
        <v>8.6657999999999991</v>
      </c>
      <c r="DJ257" s="154">
        <f t="shared" si="136"/>
        <v>165</v>
      </c>
      <c r="DK257" s="279">
        <f t="shared" si="148"/>
        <v>2170</v>
      </c>
      <c r="DL257" s="97"/>
      <c r="DM257" s="154"/>
      <c r="DN257" s="267">
        <f t="shared" si="149"/>
        <v>0</v>
      </c>
      <c r="DO257" s="154">
        <f t="shared" si="150"/>
        <v>0</v>
      </c>
      <c r="DP257" s="154">
        <f t="shared" si="151"/>
        <v>0</v>
      </c>
      <c r="DQ257" s="154">
        <f t="shared" si="152"/>
        <v>0</v>
      </c>
      <c r="DR257" s="154">
        <f t="shared" si="153"/>
        <v>0</v>
      </c>
      <c r="DS257" s="154">
        <f t="shared" si="154"/>
        <v>0</v>
      </c>
      <c r="DT257" s="154">
        <f t="shared" si="155"/>
        <v>0</v>
      </c>
      <c r="DU257" s="154">
        <f t="shared" si="156"/>
        <v>0</v>
      </c>
      <c r="DV257" s="154">
        <f t="shared" si="157"/>
        <v>0</v>
      </c>
      <c r="DW257" s="154">
        <f t="shared" si="158"/>
        <v>0</v>
      </c>
      <c r="DX257" s="154">
        <f t="shared" si="159"/>
        <v>0</v>
      </c>
      <c r="DY257" s="154">
        <f t="shared" si="160"/>
        <v>0</v>
      </c>
      <c r="DZ257" s="154">
        <f t="shared" si="161"/>
        <v>0</v>
      </c>
      <c r="EA257" s="154">
        <f t="shared" si="162"/>
        <v>0</v>
      </c>
      <c r="EB257" s="264">
        <f t="shared" si="166"/>
        <v>13</v>
      </c>
      <c r="EC257" s="264">
        <f t="shared" si="167"/>
        <v>13</v>
      </c>
      <c r="ED257" s="154">
        <f t="shared" si="137"/>
        <v>381</v>
      </c>
    </row>
    <row r="258" spans="2:134" ht="13" thickBot="1" x14ac:dyDescent="0.3">
      <c r="B258" s="131">
        <v>121</v>
      </c>
      <c r="C258" s="50">
        <f t="shared" si="126"/>
        <v>7</v>
      </c>
      <c r="D258" s="50">
        <f t="shared" si="138"/>
        <v>0</v>
      </c>
      <c r="E258" s="97"/>
      <c r="F258" s="2">
        <f t="shared" si="163"/>
        <v>253</v>
      </c>
      <c r="G258" s="487">
        <v>4362</v>
      </c>
      <c r="H258" s="98">
        <f>15- COUNTIF(L258:AC258,"#N/A")</f>
        <v>0</v>
      </c>
      <c r="I258" s="131">
        <f>SUM(AH258:AY258)+SUM(BE258:BT258)</f>
        <v>13</v>
      </c>
      <c r="J258" s="398">
        <f>DI258</f>
        <v>8.6657999999999991</v>
      </c>
      <c r="K258" s="456" t="str">
        <f>IF(ISNUMBER(MATCH(G258,'[4]OPR data'!$A$3:$A$2900,0)),"Y","N")</f>
        <v>Y</v>
      </c>
      <c r="L258" s="110"/>
      <c r="M258" s="233"/>
      <c r="N258" s="469" t="e">
        <f>(INDEX(Finish_table!R$4:R$83,MATCH('16 Year_History_Results'!$G258,Finish_table!S$4:S$83,0),1))</f>
        <v>#N/A</v>
      </c>
      <c r="O258" s="233" t="e">
        <f>(INDEX(Finish_table!Z$4:Z$99,MATCH('16 Year_History_Results'!$G258,Finish_table!AA$4:AA$99,0),1))</f>
        <v>#N/A</v>
      </c>
      <c r="P258" s="233" t="e">
        <f>(INDEX(Finish_table!AI$4:AI$99,MATCH('16 Year_History_Results'!$G258,Finish_table!AJ$4:AJ$99,0),1))</f>
        <v>#N/A</v>
      </c>
      <c r="Q258" s="233" t="e">
        <f>(INDEX(Finish_table!AR$4:AR$99,MATCH('16 Year_History_Results'!$G258,Finish_table!AS$4:AS$99,0),1))</f>
        <v>#N/A</v>
      </c>
      <c r="R258" s="233" t="e">
        <f>(INDEX(Finish_table!BA$4:BA$99,MATCH('16 Year_History_Results'!$G258,Finish_table!BB$4:BB$99,0),1))</f>
        <v>#N/A</v>
      </c>
      <c r="S258" s="233" t="e">
        <f>(INDEX(Finish_table!BJ$4:BJ$99,MATCH('16 Year_History_Results'!$G258,Finish_table!BK$4:BK$99,0),1))</f>
        <v>#N/A</v>
      </c>
      <c r="T258" s="233" t="e">
        <f>(INDEX(Finish_table!BS$4:BS$99,MATCH('16 Year_History_Results'!$G258,Finish_table!BT$4:BT$99,0),1))</f>
        <v>#N/A</v>
      </c>
      <c r="U258" s="233" t="e">
        <f>(INDEX(Finish_table!CB$4:CB$99,MATCH('16 Year_History_Results'!$G258,Finish_table!CC$4:CC$99,0),1))</f>
        <v>#N/A</v>
      </c>
      <c r="V258" s="233" t="e">
        <f>(INDEX(Finish_table!CK$4:CK$99,MATCH('16 Year_History_Results'!$G258,Finish_table!CL$4:CL$99,0),1))</f>
        <v>#N/A</v>
      </c>
      <c r="W258" s="233" t="e">
        <f>(INDEX(Finish_table!CT$4:CT$99,MATCH('16 Year_History_Results'!$G258,Finish_table!CU$4:CU$99,0),1))</f>
        <v>#N/A</v>
      </c>
      <c r="X258" s="233" t="e">
        <f>(INDEX(Finish_table!DC$4:DC$99,MATCH('16 Year_History_Results'!$G258,Finish_table!DD$4:DD$99,0),1))</f>
        <v>#N/A</v>
      </c>
      <c r="Y258" s="233" t="e">
        <f>(INDEX(Finish_table!DL$4:DL$99,MATCH('16 Year_History_Results'!$G258,Finish_table!DM$4:DM$99,0),1))</f>
        <v>#N/A</v>
      </c>
      <c r="Z258" s="233" t="e">
        <f>(INDEX(Finish_table!DU$4:DU$99,MATCH('16 Year_History_Results'!$G258,Finish_table!DV$4:DV$99,0),1))</f>
        <v>#N/A</v>
      </c>
      <c r="AA258" s="233" t="e">
        <f>(INDEX(Finish_table!ED$4:ED$140,MATCH('16 Year_History_Results'!$G258,Finish_table!EE$4:EE$140,0),1))</f>
        <v>#N/A</v>
      </c>
      <c r="AB258" s="233" t="str">
        <f>(INDEX(Finish_table!EM$4:EM$224,MATCH('16 Year_History_Results'!$G258,Finish_table!EN$4:EN$224,0),1))</f>
        <v>QF</v>
      </c>
      <c r="AC258" s="253" t="e">
        <f>(INDEX(Finish_table!EW$4:EW$224,MATCH('16 Year_History_Results'!$G258,Finish_table!EX$4:EX$224,0),1))</f>
        <v>#N/A</v>
      </c>
      <c r="AD258" s="2"/>
      <c r="AE258" s="97"/>
      <c r="AG258">
        <f t="shared" si="127"/>
        <v>4362</v>
      </c>
      <c r="AH258" s="110"/>
      <c r="AI258" s="2"/>
      <c r="AJ258" s="146">
        <f>INDEX('2001'!$C$44:$C$140,'16 Year_History_Results'!BZ258)</f>
        <v>0</v>
      </c>
      <c r="AK258" s="2">
        <f>INDEX('2002'!$C$44:$C$140,'16 Year_History_Results'!CA258)</f>
        <v>0</v>
      </c>
      <c r="AL258" s="2">
        <f>INDEX('2003'!$C$44:$C$140,'16 Year_History_Results'!CB258)</f>
        <v>0</v>
      </c>
      <c r="AM258" s="2">
        <f>INDEX('2004'!$C$44:$C$140,'16 Year_History_Results'!CC258)</f>
        <v>0</v>
      </c>
      <c r="AN258" s="2">
        <f>INDEX('2005'!$C$44:$C$140,'16 Year_History_Results'!CD258)</f>
        <v>0</v>
      </c>
      <c r="AO258" s="2">
        <f>INDEX('2006'!$C$44:$C$140,'16 Year_History_Results'!CE258)</f>
        <v>0</v>
      </c>
      <c r="AP258" s="2">
        <f>INDEX('2007'!$C$44:$C$140,'16 Year_History_Results'!CF258)</f>
        <v>0</v>
      </c>
      <c r="AQ258" s="2">
        <f>INDEX('2008'!$C$44:$C$140,'16 Year_History_Results'!CG258)</f>
        <v>0</v>
      </c>
      <c r="AR258" s="2">
        <f>INDEX('2009'!$C$44:$C$140,'16 Year_History_Results'!CH258)</f>
        <v>0</v>
      </c>
      <c r="AS258" s="2">
        <f>INDEX('2010'!$C$44:$C$140,'16 Year_History_Results'!CI258)</f>
        <v>0</v>
      </c>
      <c r="AT258" s="2">
        <f>INDEX('2011'!$C$44:$C$140,'16 Year_History_Results'!CJ258)</f>
        <v>0</v>
      </c>
      <c r="AU258" s="2">
        <f>INDEX('2012'!$C$44:$C$140,'16 Year_History_Results'!CK258)</f>
        <v>0</v>
      </c>
      <c r="AV258" s="2">
        <f>INDEX('2013'!$C$44:$C$140,'16 Year_History_Results'!CL258)</f>
        <v>0</v>
      </c>
      <c r="AW258" s="2">
        <f>INDEX('2014'!$C$52:$C$180,'16 Year_History_Results'!CM258)</f>
        <v>0</v>
      </c>
      <c r="AX258" s="2">
        <f>INDEX('2015'!$E$52:$E$308,'16 Year_History_Results'!CN258)</f>
        <v>0</v>
      </c>
      <c r="AY258" s="147">
        <f>INDEX('2016'!$E$52:$E$308,'16 Year_History_Results'!CO258)</f>
        <v>0</v>
      </c>
      <c r="AZ258" s="2"/>
      <c r="BA258" s="2"/>
      <c r="BB258">
        <f t="shared" si="139"/>
        <v>4362</v>
      </c>
      <c r="BC258" s="110"/>
      <c r="BD258" s="2"/>
      <c r="BE258" s="146">
        <f>INDEX('2001'!$B$44:$B$140,'16 Year_History_Results'!BZ258)</f>
        <v>0</v>
      </c>
      <c r="BF258" s="2">
        <f>INDEX('2002'!$B$44:$B$140,'16 Year_History_Results'!CA258)</f>
        <v>0</v>
      </c>
      <c r="BG258" s="2">
        <f>INDEX('2003'!$B$44:$B$140,'16 Year_History_Results'!CB258)</f>
        <v>0</v>
      </c>
      <c r="BH258" s="2">
        <f>INDEX('2004'!$B$44:$B$140,'16 Year_History_Results'!CC258)</f>
        <v>0</v>
      </c>
      <c r="BI258" s="2">
        <f>INDEX('2005'!$B$44:$B$140,'16 Year_History_Results'!CD258)</f>
        <v>0</v>
      </c>
      <c r="BJ258" s="2">
        <f>INDEX('2006'!$B$44:$B$140,'16 Year_History_Results'!CE258)</f>
        <v>0</v>
      </c>
      <c r="BK258" s="2">
        <f>INDEX('2007'!$B$44:$B$140,'16 Year_History_Results'!CF258)</f>
        <v>0</v>
      </c>
      <c r="BL258" s="2">
        <f>INDEX('2008'!$B$44:$B$140,'16 Year_History_Results'!CG258)</f>
        <v>0</v>
      </c>
      <c r="BM258" s="2">
        <f>INDEX('2009'!$B$44:$B$140,'16 Year_History_Results'!CH258)</f>
        <v>0</v>
      </c>
      <c r="BN258" s="2">
        <f>INDEX('2010'!$B$44:$B$140,'16 Year_History_Results'!CI258)</f>
        <v>0</v>
      </c>
      <c r="BO258" s="2">
        <f>INDEX('2011'!$B$44:$B$140,'16 Year_History_Results'!CJ258)</f>
        <v>0</v>
      </c>
      <c r="BP258" s="2">
        <f>INDEX('2012'!$B$44:$B$140,'16 Year_History_Results'!CK258)</f>
        <v>0</v>
      </c>
      <c r="BQ258" s="2">
        <f>INDEX('2013'!$B$44:$B$140,'16 Year_History_Results'!CL258)</f>
        <v>0</v>
      </c>
      <c r="BR258" s="2">
        <f>INDEX('2014'!$B$52:$B$180,'16 Year_History_Results'!CM258)</f>
        <v>0</v>
      </c>
      <c r="BS258" s="147">
        <f>INDEX('2015'!$B$52:$B$308,'16 Year_History_Results'!CN258)</f>
        <v>13</v>
      </c>
      <c r="BT258" s="147">
        <f>INDEX('2016'!$B$52:$B$308,'16 Year_History_Results'!CO258)</f>
        <v>0</v>
      </c>
      <c r="BW258">
        <f t="shared" si="140"/>
        <v>4362</v>
      </c>
      <c r="BX258" s="110"/>
      <c r="BY258" s="2"/>
      <c r="BZ258" s="146">
        <f>IF(ISNA(MATCH($BW258,'2001'!$A$44:$A$139,0)),97,MATCH($BW258,'2001'!$A$44:$A$139,0))</f>
        <v>97</v>
      </c>
      <c r="CA258" s="2">
        <f>IF(ISNA(MATCH($BW258,'2002'!$A$44:$A$139,0)),97,MATCH($BW258,'2002'!$A$44:$A$139,0))</f>
        <v>97</v>
      </c>
      <c r="CB258" s="2">
        <f>IF(ISNA(MATCH($BW258,'2003'!$A$44:$A$139,0)),97,MATCH($BW258,'2003'!$A$44:$A$139,0))</f>
        <v>97</v>
      </c>
      <c r="CC258" s="2">
        <f>IF(ISNA(MATCH($BW258,'2004'!$A$44:$A$139,0)),97,MATCH($BW258,'2004'!$A$44:$A$139,0))</f>
        <v>97</v>
      </c>
      <c r="CD258" s="2">
        <f>IF(ISNA(MATCH($BW258,'2005'!$A$44:$A$139,0)),97,MATCH($BW258,'2005'!$A$44:$A$139,0))</f>
        <v>97</v>
      </c>
      <c r="CE258" s="2">
        <f>IF(ISNA(MATCH($BW258,'2006'!$A$44:$A$139,0)),97,MATCH($BW258,'2006'!$A$44:$A$139,0))</f>
        <v>97</v>
      </c>
      <c r="CF258" s="2">
        <f>IF(ISNA(MATCH($BW258,'2007'!$A$44:$A$139,0)),97,MATCH($BW258,'2007'!$A$44:$A$139,0))</f>
        <v>97</v>
      </c>
      <c r="CG258" s="2">
        <f>IF(ISNA(MATCH($BW258,'2008'!$A$44:$A$139,0)),97,MATCH($BW258,'2008'!$A$44:$A$139,0))</f>
        <v>97</v>
      </c>
      <c r="CH258" s="2">
        <f>IF(ISNA(MATCH($BW258,'2009'!$A$44:$A$139,0)),97,MATCH($BW258,'2009'!$A$44:$A$139,0))</f>
        <v>97</v>
      </c>
      <c r="CI258" s="2">
        <f>IF(ISNA(MATCH($BW258,'2010'!$A$44:$A$139,0)),97,MATCH($BW258,'2010'!$A$44:$A$139,0))</f>
        <v>97</v>
      </c>
      <c r="CJ258" s="2">
        <f>IF(ISNA(MATCH($BW258,'2011'!$A$44:$A$139,0)),97,MATCH($BW258,'2011'!$A$44:$A$139,0))</f>
        <v>97</v>
      </c>
      <c r="CK258" s="2">
        <f>IF(ISNA(MATCH($BW258,'2012'!$A$44:$A$139,0)),97,MATCH($BW258,'2012'!$A$44:$A$139,0))</f>
        <v>97</v>
      </c>
      <c r="CL258" s="2">
        <f>IF(ISNA(MATCH($BW258,'2013'!$A$44:$A$139,0)),97,MATCH($BW258,'2013'!$A$44:$A$139,0))</f>
        <v>97</v>
      </c>
      <c r="CM258" s="2">
        <f>IF(ISNA(MATCH($BW258,'2014'!$A$52:$A$179,0)),129,MATCH($BW258,'2014'!$A$52:$A$179,0))</f>
        <v>129</v>
      </c>
      <c r="CN258" s="147">
        <f>IF(ISNA(MATCH($BW258,'2015'!$A$52:$A$307,0)),257,MATCH($BW258,'2015'!$A$52:$A$307,0))</f>
        <v>230</v>
      </c>
      <c r="CO258" s="147">
        <f>IF(ISNA(MATCH($BW258,'2016'!$A$52:$A$307,0)),257,MATCH($BW258,'2016'!$A$52:$A$307,0))</f>
        <v>222</v>
      </c>
      <c r="CQ258">
        <f t="shared" si="141"/>
        <v>4362</v>
      </c>
      <c r="CR258" s="281"/>
      <c r="CS258" s="279"/>
      <c r="CT258" s="278">
        <f t="shared" si="142"/>
        <v>0</v>
      </c>
      <c r="CU258" s="279">
        <f t="shared" si="128"/>
        <v>0</v>
      </c>
      <c r="CV258" s="279">
        <f t="shared" si="129"/>
        <v>0</v>
      </c>
      <c r="CW258" s="279">
        <f t="shared" si="130"/>
        <v>0</v>
      </c>
      <c r="CX258" s="279">
        <f t="shared" si="131"/>
        <v>0</v>
      </c>
      <c r="CY258" s="279">
        <f t="shared" si="132"/>
        <v>0</v>
      </c>
      <c r="CZ258" s="279">
        <f t="shared" si="133"/>
        <v>0</v>
      </c>
      <c r="DA258" s="279">
        <f t="shared" si="134"/>
        <v>0</v>
      </c>
      <c r="DB258" s="279">
        <f t="shared" si="135"/>
        <v>0</v>
      </c>
      <c r="DC258" s="279">
        <f t="shared" si="143"/>
        <v>0</v>
      </c>
      <c r="DD258" s="279">
        <f t="shared" si="144"/>
        <v>0</v>
      </c>
      <c r="DE258" s="279">
        <f t="shared" si="145"/>
        <v>0</v>
      </c>
      <c r="DF258" s="279">
        <f t="shared" si="146"/>
        <v>0</v>
      </c>
      <c r="DG258" s="279">
        <f t="shared" si="147"/>
        <v>0</v>
      </c>
      <c r="DH258" s="280">
        <f t="shared" si="164"/>
        <v>13</v>
      </c>
      <c r="DI258" s="280">
        <f t="shared" si="165"/>
        <v>8.6657999999999991</v>
      </c>
      <c r="DJ258" s="154">
        <f t="shared" si="136"/>
        <v>165</v>
      </c>
      <c r="DK258" s="279">
        <f t="shared" si="148"/>
        <v>4362</v>
      </c>
      <c r="DL258" s="97"/>
      <c r="DM258" s="154"/>
      <c r="DN258" s="267">
        <f t="shared" si="149"/>
        <v>0</v>
      </c>
      <c r="DO258" s="154">
        <f t="shared" si="150"/>
        <v>0</v>
      </c>
      <c r="DP258" s="154">
        <f t="shared" si="151"/>
        <v>0</v>
      </c>
      <c r="DQ258" s="154">
        <f t="shared" si="152"/>
        <v>0</v>
      </c>
      <c r="DR258" s="154">
        <f t="shared" si="153"/>
        <v>0</v>
      </c>
      <c r="DS258" s="154">
        <f t="shared" si="154"/>
        <v>0</v>
      </c>
      <c r="DT258" s="154">
        <f t="shared" si="155"/>
        <v>0</v>
      </c>
      <c r="DU258" s="154">
        <f t="shared" si="156"/>
        <v>0</v>
      </c>
      <c r="DV258" s="154">
        <f t="shared" si="157"/>
        <v>0</v>
      </c>
      <c r="DW258" s="154">
        <f t="shared" si="158"/>
        <v>0</v>
      </c>
      <c r="DX258" s="154">
        <f t="shared" si="159"/>
        <v>0</v>
      </c>
      <c r="DY258" s="154">
        <f t="shared" si="160"/>
        <v>0</v>
      </c>
      <c r="DZ258" s="154">
        <f t="shared" si="161"/>
        <v>0</v>
      </c>
      <c r="EA258" s="154">
        <f t="shared" si="162"/>
        <v>0</v>
      </c>
      <c r="EB258" s="264">
        <f t="shared" si="166"/>
        <v>13</v>
      </c>
      <c r="EC258" s="264">
        <f t="shared" si="167"/>
        <v>13</v>
      </c>
      <c r="ED258" s="154">
        <f t="shared" si="137"/>
        <v>381</v>
      </c>
    </row>
    <row r="259" spans="2:134" ht="13" thickBot="1" x14ac:dyDescent="0.3">
      <c r="B259" s="142">
        <v>121</v>
      </c>
      <c r="C259" s="50">
        <f t="shared" si="126"/>
        <v>8</v>
      </c>
      <c r="D259" s="50">
        <f t="shared" si="138"/>
        <v>8</v>
      </c>
      <c r="E259" s="97"/>
      <c r="F259" s="2">
        <f t="shared" si="163"/>
        <v>254</v>
      </c>
      <c r="G259" s="487">
        <v>2485</v>
      </c>
      <c r="H259" s="98">
        <f>15- COUNTIF(L259:AC259,"#N/A")</f>
        <v>0</v>
      </c>
      <c r="I259" s="131">
        <f>SUM(AH259:AY259)+SUM(BE259:BT259)</f>
        <v>19</v>
      </c>
      <c r="J259" s="398">
        <f>DI259</f>
        <v>8.4427556399999997</v>
      </c>
      <c r="K259" s="456" t="str">
        <f>IF(ISNUMBER(MATCH(G259,'[4]OPR data'!$A$3:$A$2900,0)),"Y","N")</f>
        <v>Y</v>
      </c>
      <c r="L259" s="110"/>
      <c r="M259" s="233"/>
      <c r="N259" s="469" t="e">
        <f>(INDEX(Finish_table!R$4:R$83,MATCH('16 Year_History_Results'!$G259,Finish_table!S$4:S$83,0),1))</f>
        <v>#N/A</v>
      </c>
      <c r="O259" s="233" t="e">
        <f>(INDEX(Finish_table!Z$4:Z$99,MATCH('16 Year_History_Results'!$G259,Finish_table!AA$4:AA$99,0),1))</f>
        <v>#N/A</v>
      </c>
      <c r="P259" s="233" t="e">
        <f>(INDEX(Finish_table!AI$4:AI$99,MATCH('16 Year_History_Results'!$G259,Finish_table!AJ$4:AJ$99,0),1))</f>
        <v>#N/A</v>
      </c>
      <c r="Q259" s="233" t="e">
        <f>(INDEX(Finish_table!AR$4:AR$99,MATCH('16 Year_History_Results'!$G259,Finish_table!AS$4:AS$99,0),1))</f>
        <v>#N/A</v>
      </c>
      <c r="R259" s="233" t="e">
        <f>(INDEX(Finish_table!BA$4:BA$99,MATCH('16 Year_History_Results'!$G259,Finish_table!BB$4:BB$99,0),1))</f>
        <v>#N/A</v>
      </c>
      <c r="S259" s="233" t="e">
        <f>(INDEX(Finish_table!BJ$4:BJ$99,MATCH('16 Year_History_Results'!$G259,Finish_table!BK$4:BK$99,0),1))</f>
        <v>#N/A</v>
      </c>
      <c r="T259" s="233" t="e">
        <f>(INDEX(Finish_table!BS$4:BS$99,MATCH('16 Year_History_Results'!$G259,Finish_table!BT$4:BT$99,0),1))</f>
        <v>#N/A</v>
      </c>
      <c r="U259" s="233" t="e">
        <f>(INDEX(Finish_table!CB$4:CB$99,MATCH('16 Year_History_Results'!$G259,Finish_table!CC$4:CC$99,0),1))</f>
        <v>#N/A</v>
      </c>
      <c r="V259" s="233" t="e">
        <f>(INDEX(Finish_table!CK$4:CK$99,MATCH('16 Year_History_Results'!$G259,Finish_table!CL$4:CL$99,0),1))</f>
        <v>#N/A</v>
      </c>
      <c r="W259" s="233" t="e">
        <f>(INDEX(Finish_table!CT$4:CT$99,MATCH('16 Year_History_Results'!$G259,Finish_table!CU$4:CU$99,0),1))</f>
        <v>#N/A</v>
      </c>
      <c r="X259" s="233" t="e">
        <f>(INDEX(Finish_table!DC$4:DC$99,MATCH('16 Year_History_Results'!$G259,Finish_table!DD$4:DD$99,0),1))</f>
        <v>#N/A</v>
      </c>
      <c r="Y259" s="233" t="e">
        <f>(INDEX(Finish_table!DL$4:DL$99,MATCH('16 Year_History_Results'!$G259,Finish_table!DM$4:DM$99,0),1))</f>
        <v>#N/A</v>
      </c>
      <c r="Z259" s="233" t="e">
        <f>(INDEX(Finish_table!DU$4:DU$99,MATCH('16 Year_History_Results'!$G259,Finish_table!DV$4:DV$99,0),1))</f>
        <v>#N/A</v>
      </c>
      <c r="AA259" s="233" t="str">
        <f>(INDEX(Finish_table!ED$4:ED$140,MATCH('16 Year_History_Results'!$G259,Finish_table!EE$4:EE$140,0),1))</f>
        <v>SF</v>
      </c>
      <c r="AB259" s="233" t="e">
        <f>(INDEX(Finish_table!EM$4:EM$224,MATCH('16 Year_History_Results'!$G259,Finish_table!EN$4:EN$224,0),1))</f>
        <v>#N/A</v>
      </c>
      <c r="AC259" s="253" t="e">
        <f>(INDEX(Finish_table!EW$4:EW$224,MATCH('16 Year_History_Results'!$G259,Finish_table!EX$4:EX$224,0),1))</f>
        <v>#N/A</v>
      </c>
      <c r="AD259" s="2"/>
      <c r="AE259" s="97"/>
      <c r="AG259">
        <f t="shared" si="127"/>
        <v>2485</v>
      </c>
      <c r="AH259" s="110"/>
      <c r="AI259" s="2"/>
      <c r="AJ259" s="146">
        <f>INDEX('2001'!$C$44:$C$140,'16 Year_History_Results'!BZ259)</f>
        <v>0</v>
      </c>
      <c r="AK259" s="2">
        <f>INDEX('2002'!$C$44:$C$140,'16 Year_History_Results'!CA259)</f>
        <v>0</v>
      </c>
      <c r="AL259" s="2">
        <f>INDEX('2003'!$C$44:$C$140,'16 Year_History_Results'!CB259)</f>
        <v>0</v>
      </c>
      <c r="AM259" s="2">
        <f>INDEX('2004'!$C$44:$C$140,'16 Year_History_Results'!CC259)</f>
        <v>0</v>
      </c>
      <c r="AN259" s="2">
        <f>INDEX('2005'!$C$44:$C$140,'16 Year_History_Results'!CD259)</f>
        <v>0</v>
      </c>
      <c r="AO259" s="2">
        <f>INDEX('2006'!$C$44:$C$140,'16 Year_History_Results'!CE259)</f>
        <v>0</v>
      </c>
      <c r="AP259" s="2">
        <f>INDEX('2007'!$C$44:$C$140,'16 Year_History_Results'!CF259)</f>
        <v>0</v>
      </c>
      <c r="AQ259" s="2">
        <f>INDEX('2008'!$C$44:$C$140,'16 Year_History_Results'!CG259)</f>
        <v>0</v>
      </c>
      <c r="AR259" s="2">
        <f>INDEX('2009'!$C$44:$C$140,'16 Year_History_Results'!CH259)</f>
        <v>0</v>
      </c>
      <c r="AS259" s="2">
        <f>INDEX('2010'!$C$44:$C$140,'16 Year_History_Results'!CI259)</f>
        <v>0</v>
      </c>
      <c r="AT259" s="2">
        <f>INDEX('2011'!$C$44:$C$140,'16 Year_History_Results'!CJ259)</f>
        <v>0</v>
      </c>
      <c r="AU259" s="2">
        <f>INDEX('2012'!$C$44:$C$140,'16 Year_History_Results'!CK259)</f>
        <v>0</v>
      </c>
      <c r="AV259" s="2">
        <f>INDEX('2013'!$C$44:$C$140,'16 Year_History_Results'!CL259)</f>
        <v>0</v>
      </c>
      <c r="AW259" s="2">
        <f>INDEX('2014'!$C$52:$C$180,'16 Year_History_Results'!CM259)</f>
        <v>10</v>
      </c>
      <c r="AX259" s="2">
        <f>INDEX('2015'!$E$52:$E$308,'16 Year_History_Results'!CN259)</f>
        <v>0</v>
      </c>
      <c r="AY259" s="147">
        <f>INDEX('2016'!$E$52:$E$308,'16 Year_History_Results'!CO259)</f>
        <v>0</v>
      </c>
      <c r="AZ259" s="2"/>
      <c r="BA259" s="2"/>
      <c r="BB259">
        <f t="shared" si="139"/>
        <v>2485</v>
      </c>
      <c r="BC259" s="110"/>
      <c r="BD259" s="2"/>
      <c r="BE259" s="146">
        <f>INDEX('2001'!$B$44:$B$140,'16 Year_History_Results'!BZ259)</f>
        <v>0</v>
      </c>
      <c r="BF259" s="2">
        <f>INDEX('2002'!$B$44:$B$140,'16 Year_History_Results'!CA259)</f>
        <v>0</v>
      </c>
      <c r="BG259" s="2">
        <f>INDEX('2003'!$B$44:$B$140,'16 Year_History_Results'!CB259)</f>
        <v>0</v>
      </c>
      <c r="BH259" s="2">
        <f>INDEX('2004'!$B$44:$B$140,'16 Year_History_Results'!CC259)</f>
        <v>0</v>
      </c>
      <c r="BI259" s="2">
        <f>INDEX('2005'!$B$44:$B$140,'16 Year_History_Results'!CD259)</f>
        <v>0</v>
      </c>
      <c r="BJ259" s="2">
        <f>INDEX('2006'!$B$44:$B$140,'16 Year_History_Results'!CE259)</f>
        <v>0</v>
      </c>
      <c r="BK259" s="2">
        <f>INDEX('2007'!$B$44:$B$140,'16 Year_History_Results'!CF259)</f>
        <v>0</v>
      </c>
      <c r="BL259" s="2">
        <f>INDEX('2008'!$B$44:$B$140,'16 Year_History_Results'!CG259)</f>
        <v>0</v>
      </c>
      <c r="BM259" s="2">
        <f>INDEX('2009'!$B$44:$B$140,'16 Year_History_Results'!CH259)</f>
        <v>0</v>
      </c>
      <c r="BN259" s="2">
        <f>INDEX('2010'!$B$44:$B$140,'16 Year_History_Results'!CI259)</f>
        <v>0</v>
      </c>
      <c r="BO259" s="2">
        <f>INDEX('2011'!$B$44:$B$140,'16 Year_History_Results'!CJ259)</f>
        <v>0</v>
      </c>
      <c r="BP259" s="2">
        <f>INDEX('2012'!$B$44:$B$140,'16 Year_History_Results'!CK259)</f>
        <v>0</v>
      </c>
      <c r="BQ259" s="2">
        <f>INDEX('2013'!$B$44:$B$140,'16 Year_History_Results'!CL259)</f>
        <v>0</v>
      </c>
      <c r="BR259" s="2">
        <f>INDEX('2014'!$B$52:$B$180,'16 Year_History_Results'!CM259)</f>
        <v>9</v>
      </c>
      <c r="BS259" s="147">
        <f>INDEX('2015'!$B$52:$B$308,'16 Year_History_Results'!CN259)</f>
        <v>0</v>
      </c>
      <c r="BT259" s="147">
        <f>INDEX('2016'!$B$52:$B$308,'16 Year_History_Results'!CO259)</f>
        <v>0</v>
      </c>
      <c r="BW259">
        <f t="shared" si="140"/>
        <v>2485</v>
      </c>
      <c r="BX259" s="110"/>
      <c r="BY259" s="2"/>
      <c r="BZ259" s="146">
        <f>IF(ISNA(MATCH($BW259,'2001'!$A$44:$A$139,0)),97,MATCH($BW259,'2001'!$A$44:$A$139,0))</f>
        <v>97</v>
      </c>
      <c r="CA259" s="2">
        <f>IF(ISNA(MATCH($BW259,'2002'!$A$44:$A$139,0)),97,MATCH($BW259,'2002'!$A$44:$A$139,0))</f>
        <v>97</v>
      </c>
      <c r="CB259" s="2">
        <f>IF(ISNA(MATCH($BW259,'2003'!$A$44:$A$139,0)),97,MATCH($BW259,'2003'!$A$44:$A$139,0))</f>
        <v>97</v>
      </c>
      <c r="CC259" s="2">
        <f>IF(ISNA(MATCH($BW259,'2004'!$A$44:$A$139,0)),97,MATCH($BW259,'2004'!$A$44:$A$139,0))</f>
        <v>97</v>
      </c>
      <c r="CD259" s="2">
        <f>IF(ISNA(MATCH($BW259,'2005'!$A$44:$A$139,0)),97,MATCH($BW259,'2005'!$A$44:$A$139,0))</f>
        <v>97</v>
      </c>
      <c r="CE259" s="2">
        <f>IF(ISNA(MATCH($BW259,'2006'!$A$44:$A$139,0)),97,MATCH($BW259,'2006'!$A$44:$A$139,0))</f>
        <v>97</v>
      </c>
      <c r="CF259" s="2">
        <f>IF(ISNA(MATCH($BW259,'2007'!$A$44:$A$139,0)),97,MATCH($BW259,'2007'!$A$44:$A$139,0))</f>
        <v>97</v>
      </c>
      <c r="CG259" s="2">
        <f>IF(ISNA(MATCH($BW259,'2008'!$A$44:$A$139,0)),97,MATCH($BW259,'2008'!$A$44:$A$139,0))</f>
        <v>97</v>
      </c>
      <c r="CH259" s="2">
        <f>IF(ISNA(MATCH($BW259,'2009'!$A$44:$A$139,0)),97,MATCH($BW259,'2009'!$A$44:$A$139,0))</f>
        <v>97</v>
      </c>
      <c r="CI259" s="2">
        <f>IF(ISNA(MATCH($BW259,'2010'!$A$44:$A$139,0)),97,MATCH($BW259,'2010'!$A$44:$A$139,0))</f>
        <v>97</v>
      </c>
      <c r="CJ259" s="2">
        <f>IF(ISNA(MATCH($BW259,'2011'!$A$44:$A$139,0)),97,MATCH($BW259,'2011'!$A$44:$A$139,0))</f>
        <v>97</v>
      </c>
      <c r="CK259" s="2">
        <f>IF(ISNA(MATCH($BW259,'2012'!$A$44:$A$139,0)),97,MATCH($BW259,'2012'!$A$44:$A$139,0))</f>
        <v>97</v>
      </c>
      <c r="CL259" s="2">
        <f>IF(ISNA(MATCH($BW259,'2013'!$A$44:$A$139,0)),97,MATCH($BW259,'2013'!$A$44:$A$139,0))</f>
        <v>97</v>
      </c>
      <c r="CM259" s="2">
        <f>IF(ISNA(MATCH($BW259,'2014'!$A$52:$A$179,0)),129,MATCH($BW259,'2014'!$A$52:$A$179,0))</f>
        <v>100</v>
      </c>
      <c r="CN259" s="147">
        <f>IF(ISNA(MATCH($BW259,'2015'!$A$52:$A$307,0)),257,MATCH($BW259,'2015'!$A$52:$A$307,0))</f>
        <v>257</v>
      </c>
      <c r="CO259" s="147">
        <f>IF(ISNA(MATCH($BW259,'2016'!$A$52:$A$307,0)),257,MATCH($BW259,'2016'!$A$52:$A$307,0))</f>
        <v>257</v>
      </c>
      <c r="CQ259">
        <f t="shared" si="141"/>
        <v>2485</v>
      </c>
      <c r="CR259" s="281"/>
      <c r="CS259" s="279"/>
      <c r="CT259" s="278">
        <f t="shared" si="142"/>
        <v>0</v>
      </c>
      <c r="CU259" s="279">
        <f t="shared" si="128"/>
        <v>0</v>
      </c>
      <c r="CV259" s="279">
        <f t="shared" si="129"/>
        <v>0</v>
      </c>
      <c r="CW259" s="279">
        <f t="shared" si="130"/>
        <v>0</v>
      </c>
      <c r="CX259" s="279">
        <f t="shared" si="131"/>
        <v>0</v>
      </c>
      <c r="CY259" s="279">
        <f t="shared" si="132"/>
        <v>0</v>
      </c>
      <c r="CZ259" s="279">
        <f t="shared" si="133"/>
        <v>0</v>
      </c>
      <c r="DA259" s="279">
        <f t="shared" si="134"/>
        <v>0</v>
      </c>
      <c r="DB259" s="279">
        <f t="shared" si="135"/>
        <v>0</v>
      </c>
      <c r="DC259" s="279">
        <f t="shared" si="143"/>
        <v>0</v>
      </c>
      <c r="DD259" s="279">
        <f t="shared" si="144"/>
        <v>0</v>
      </c>
      <c r="DE259" s="279">
        <f t="shared" si="145"/>
        <v>0</v>
      </c>
      <c r="DF259" s="279">
        <f t="shared" si="146"/>
        <v>0</v>
      </c>
      <c r="DG259" s="279">
        <f t="shared" si="147"/>
        <v>19</v>
      </c>
      <c r="DH259" s="280">
        <f t="shared" si="164"/>
        <v>12.6654</v>
      </c>
      <c r="DI259" s="280">
        <f t="shared" si="165"/>
        <v>8.4427556399999997</v>
      </c>
      <c r="DJ259" s="154">
        <f t="shared" si="136"/>
        <v>168</v>
      </c>
      <c r="DK259" s="279">
        <f t="shared" si="148"/>
        <v>2485</v>
      </c>
      <c r="DL259" s="97"/>
      <c r="DM259" s="154"/>
      <c r="DN259" s="267">
        <f t="shared" si="149"/>
        <v>0</v>
      </c>
      <c r="DO259" s="154">
        <f t="shared" si="150"/>
        <v>0</v>
      </c>
      <c r="DP259" s="154">
        <f t="shared" si="151"/>
        <v>0</v>
      </c>
      <c r="DQ259" s="154">
        <f t="shared" si="152"/>
        <v>0</v>
      </c>
      <c r="DR259" s="154">
        <f t="shared" si="153"/>
        <v>0</v>
      </c>
      <c r="DS259" s="154">
        <f t="shared" si="154"/>
        <v>0</v>
      </c>
      <c r="DT259" s="154">
        <f t="shared" si="155"/>
        <v>0</v>
      </c>
      <c r="DU259" s="154">
        <f t="shared" si="156"/>
        <v>0</v>
      </c>
      <c r="DV259" s="154">
        <f t="shared" si="157"/>
        <v>0</v>
      </c>
      <c r="DW259" s="154">
        <f t="shared" si="158"/>
        <v>0</v>
      </c>
      <c r="DX259" s="154">
        <f t="shared" si="159"/>
        <v>0</v>
      </c>
      <c r="DY259" s="154">
        <f t="shared" si="160"/>
        <v>0</v>
      </c>
      <c r="DZ259" s="154">
        <f t="shared" si="161"/>
        <v>0</v>
      </c>
      <c r="EA259" s="154">
        <f t="shared" si="162"/>
        <v>19</v>
      </c>
      <c r="EB259" s="264">
        <f t="shared" si="166"/>
        <v>19</v>
      </c>
      <c r="EC259" s="264">
        <f t="shared" si="167"/>
        <v>19</v>
      </c>
      <c r="ED259" s="154">
        <f t="shared" si="137"/>
        <v>338</v>
      </c>
    </row>
    <row r="260" spans="2:134" ht="13" thickBot="1" x14ac:dyDescent="0.3">
      <c r="B260" s="131">
        <v>122</v>
      </c>
      <c r="C260" s="50">
        <f t="shared" si="126"/>
        <v>1</v>
      </c>
      <c r="D260" s="50">
        <f t="shared" si="138"/>
        <v>0</v>
      </c>
      <c r="E260" s="97"/>
      <c r="F260" s="2">
        <f t="shared" si="163"/>
        <v>255</v>
      </c>
      <c r="G260" s="487">
        <v>2471</v>
      </c>
      <c r="H260" s="98">
        <f>15- COUNTIF(L260:AC260,"#N/A")</f>
        <v>1</v>
      </c>
      <c r="I260" s="131">
        <f>SUM(AH260:AY260)+SUM(BE260:BT260)</f>
        <v>21</v>
      </c>
      <c r="J260" s="398">
        <f>DI260</f>
        <v>8.368822364434962</v>
      </c>
      <c r="K260" s="456" t="str">
        <f>IF(ISNUMBER(MATCH(G260,'[4]OPR data'!$A$3:$A$2900,0)),"Y","N")</f>
        <v>Y</v>
      </c>
      <c r="L260" s="110"/>
      <c r="M260" s="233"/>
      <c r="N260" s="469" t="e">
        <f>(INDEX(Finish_table!R$4:R$83,MATCH('16 Year_History_Results'!$G260,Finish_table!S$4:S$83,0),1))</f>
        <v>#N/A</v>
      </c>
      <c r="O260" s="233" t="e">
        <f>(INDEX(Finish_table!Z$4:Z$99,MATCH('16 Year_History_Results'!$G260,Finish_table!AA$4:AA$99,0),1))</f>
        <v>#N/A</v>
      </c>
      <c r="P260" s="233" t="e">
        <f>(INDEX(Finish_table!AI$4:AI$99,MATCH('16 Year_History_Results'!$G260,Finish_table!AJ$4:AJ$99,0),1))</f>
        <v>#N/A</v>
      </c>
      <c r="Q260" s="233" t="e">
        <f>(INDEX(Finish_table!AR$4:AR$99,MATCH('16 Year_History_Results'!$G260,Finish_table!AS$4:AS$99,0),1))</f>
        <v>#N/A</v>
      </c>
      <c r="R260" s="233" t="e">
        <f>(INDEX(Finish_table!BA$4:BA$99,MATCH('16 Year_History_Results'!$G260,Finish_table!BB$4:BB$99,0),1))</f>
        <v>#N/A</v>
      </c>
      <c r="S260" s="233" t="e">
        <f>(INDEX(Finish_table!BJ$4:BJ$99,MATCH('16 Year_History_Results'!$G260,Finish_table!BK$4:BK$99,0),1))</f>
        <v>#N/A</v>
      </c>
      <c r="T260" s="233" t="e">
        <f>(INDEX(Finish_table!BS$4:BS$99,MATCH('16 Year_History_Results'!$G260,Finish_table!BT$4:BT$99,0),1))</f>
        <v>#N/A</v>
      </c>
      <c r="U260" s="233" t="e">
        <f>(INDEX(Finish_table!CB$4:CB$99,MATCH('16 Year_History_Results'!$G260,Finish_table!CC$4:CC$99,0),1))</f>
        <v>#N/A</v>
      </c>
      <c r="V260" s="233" t="e">
        <f>(INDEX(Finish_table!CK$4:CK$99,MATCH('16 Year_History_Results'!$G260,Finish_table!CL$4:CL$99,0),1))</f>
        <v>#N/A</v>
      </c>
      <c r="W260" s="233" t="e">
        <f>(INDEX(Finish_table!CT$4:CT$99,MATCH('16 Year_History_Results'!$G260,Finish_table!CU$4:CU$99,0),1))</f>
        <v>#N/A</v>
      </c>
      <c r="X260" s="233" t="e">
        <f>(INDEX(Finish_table!DC$4:DC$99,MATCH('16 Year_History_Results'!$G260,Finish_table!DD$4:DD$99,0),1))</f>
        <v>#N/A</v>
      </c>
      <c r="Y260" s="233" t="str">
        <f>(INDEX(Finish_table!DL$4:DL$99,MATCH('16 Year_History_Results'!$G260,Finish_table!DM$4:DM$99,0),1))</f>
        <v>SF</v>
      </c>
      <c r="Z260" s="233" t="e">
        <f>(INDEX(Finish_table!DU$4:DU$99,MATCH('16 Year_History_Results'!$G260,Finish_table!DV$4:DV$99,0),1))</f>
        <v>#N/A</v>
      </c>
      <c r="AA260" s="233" t="e">
        <f>(INDEX(Finish_table!ED$4:ED$140,MATCH('16 Year_History_Results'!$G260,Finish_table!EE$4:EE$140,0),1))</f>
        <v>#N/A</v>
      </c>
      <c r="AB260" s="233" t="str">
        <f>(INDEX(Finish_table!EM$4:EM$224,MATCH('16 Year_History_Results'!$G260,Finish_table!EN$4:EN$224,0),1))</f>
        <v>QF</v>
      </c>
      <c r="AC260" s="253" t="e">
        <f>(INDEX(Finish_table!EW$4:EW$224,MATCH('16 Year_History_Results'!$G260,Finish_table!EX$4:EX$224,0),1))</f>
        <v>#N/A</v>
      </c>
      <c r="AD260" s="2"/>
      <c r="AE260" s="97"/>
      <c r="AG260">
        <f t="shared" si="127"/>
        <v>2471</v>
      </c>
      <c r="AH260" s="110"/>
      <c r="AI260" s="2"/>
      <c r="AJ260" s="146">
        <f>INDEX('2001'!$C$44:$C$140,'16 Year_History_Results'!BZ260)</f>
        <v>0</v>
      </c>
      <c r="AK260" s="2">
        <f>INDEX('2002'!$C$44:$C$140,'16 Year_History_Results'!CA260)</f>
        <v>0</v>
      </c>
      <c r="AL260" s="2">
        <f>INDEX('2003'!$C$44:$C$140,'16 Year_History_Results'!CB260)</f>
        <v>0</v>
      </c>
      <c r="AM260" s="2">
        <f>INDEX('2004'!$C$44:$C$140,'16 Year_History_Results'!CC260)</f>
        <v>0</v>
      </c>
      <c r="AN260" s="2">
        <f>INDEX('2005'!$C$44:$C$140,'16 Year_History_Results'!CD260)</f>
        <v>0</v>
      </c>
      <c r="AO260" s="2">
        <f>INDEX('2006'!$C$44:$C$140,'16 Year_History_Results'!CE260)</f>
        <v>0</v>
      </c>
      <c r="AP260" s="2">
        <f>INDEX('2007'!$C$44:$C$140,'16 Year_History_Results'!CF260)</f>
        <v>0</v>
      </c>
      <c r="AQ260" s="2">
        <f>INDEX('2008'!$C$44:$C$140,'16 Year_History_Results'!CG260)</f>
        <v>0</v>
      </c>
      <c r="AR260" s="2">
        <f>INDEX('2009'!$C$44:$C$140,'16 Year_History_Results'!CH260)</f>
        <v>0</v>
      </c>
      <c r="AS260" s="2">
        <f>INDEX('2010'!$C$44:$C$140,'16 Year_History_Results'!CI260)</f>
        <v>0</v>
      </c>
      <c r="AT260" s="2">
        <f>INDEX('2011'!$C$44:$C$140,'16 Year_History_Results'!CJ260)</f>
        <v>0</v>
      </c>
      <c r="AU260" s="2">
        <f>INDEX('2012'!$C$44:$C$140,'16 Year_History_Results'!CK260)</f>
        <v>10</v>
      </c>
      <c r="AV260" s="2">
        <f>INDEX('2013'!$C$44:$C$140,'16 Year_History_Results'!CL260)</f>
        <v>0</v>
      </c>
      <c r="AW260" s="2">
        <f>INDEX('2014'!$C$52:$C$180,'16 Year_History_Results'!CM260)</f>
        <v>0</v>
      </c>
      <c r="AX260" s="2">
        <f>INDEX('2015'!$E$52:$E$308,'16 Year_History_Results'!CN260)</f>
        <v>0</v>
      </c>
      <c r="AY260" s="147">
        <f>INDEX('2016'!$E$52:$E$308,'16 Year_History_Results'!CO260)</f>
        <v>0</v>
      </c>
      <c r="AZ260" s="2"/>
      <c r="BA260" s="2"/>
      <c r="BB260">
        <f t="shared" si="139"/>
        <v>2471</v>
      </c>
      <c r="BC260" s="110"/>
      <c r="BD260" s="2"/>
      <c r="BE260" s="146">
        <f>INDEX('2001'!$B$44:$B$140,'16 Year_History_Results'!BZ260)</f>
        <v>0</v>
      </c>
      <c r="BF260" s="2">
        <f>INDEX('2002'!$B$44:$B$140,'16 Year_History_Results'!CA260)</f>
        <v>0</v>
      </c>
      <c r="BG260" s="2">
        <f>INDEX('2003'!$B$44:$B$140,'16 Year_History_Results'!CB260)</f>
        <v>0</v>
      </c>
      <c r="BH260" s="2">
        <f>INDEX('2004'!$B$44:$B$140,'16 Year_History_Results'!CC260)</f>
        <v>0</v>
      </c>
      <c r="BI260" s="2">
        <f>INDEX('2005'!$B$44:$B$140,'16 Year_History_Results'!CD260)</f>
        <v>0</v>
      </c>
      <c r="BJ260" s="2">
        <f>INDEX('2006'!$B$44:$B$140,'16 Year_History_Results'!CE260)</f>
        <v>0</v>
      </c>
      <c r="BK260" s="2">
        <f>INDEX('2007'!$B$44:$B$140,'16 Year_History_Results'!CF260)</f>
        <v>0</v>
      </c>
      <c r="BL260" s="2">
        <f>INDEX('2008'!$B$44:$B$140,'16 Year_History_Results'!CG260)</f>
        <v>0</v>
      </c>
      <c r="BM260" s="2">
        <f>INDEX('2009'!$B$44:$B$140,'16 Year_History_Results'!CH260)</f>
        <v>0</v>
      </c>
      <c r="BN260" s="2">
        <f>INDEX('2010'!$B$44:$B$140,'16 Year_History_Results'!CI260)</f>
        <v>0</v>
      </c>
      <c r="BO260" s="2">
        <f>INDEX('2011'!$B$44:$B$140,'16 Year_History_Results'!CJ260)</f>
        <v>0</v>
      </c>
      <c r="BP260" s="2">
        <f>INDEX('2012'!$B$44:$B$140,'16 Year_History_Results'!CK260)</f>
        <v>2</v>
      </c>
      <c r="BQ260" s="2">
        <f>INDEX('2013'!$B$44:$B$140,'16 Year_History_Results'!CL260)</f>
        <v>0</v>
      </c>
      <c r="BR260" s="2">
        <f>INDEX('2014'!$B$52:$B$180,'16 Year_History_Results'!CM260)</f>
        <v>0</v>
      </c>
      <c r="BS260" s="147">
        <f>INDEX('2015'!$B$52:$B$308,'16 Year_History_Results'!CN260)</f>
        <v>9</v>
      </c>
      <c r="BT260" s="147">
        <f>INDEX('2016'!$B$52:$B$308,'16 Year_History_Results'!CO260)</f>
        <v>0</v>
      </c>
      <c r="BW260">
        <f t="shared" si="140"/>
        <v>2471</v>
      </c>
      <c r="BX260" s="110"/>
      <c r="BY260" s="2"/>
      <c r="BZ260" s="146">
        <f>IF(ISNA(MATCH($BW260,'2001'!$A$44:$A$139,0)),97,MATCH($BW260,'2001'!$A$44:$A$139,0))</f>
        <v>97</v>
      </c>
      <c r="CA260" s="2">
        <f>IF(ISNA(MATCH($BW260,'2002'!$A$44:$A$139,0)),97,MATCH($BW260,'2002'!$A$44:$A$139,0))</f>
        <v>97</v>
      </c>
      <c r="CB260" s="2">
        <f>IF(ISNA(MATCH($BW260,'2003'!$A$44:$A$139,0)),97,MATCH($BW260,'2003'!$A$44:$A$139,0))</f>
        <v>97</v>
      </c>
      <c r="CC260" s="2">
        <f>IF(ISNA(MATCH($BW260,'2004'!$A$44:$A$139,0)),97,MATCH($BW260,'2004'!$A$44:$A$139,0))</f>
        <v>97</v>
      </c>
      <c r="CD260" s="2">
        <f>IF(ISNA(MATCH($BW260,'2005'!$A$44:$A$139,0)),97,MATCH($BW260,'2005'!$A$44:$A$139,0))</f>
        <v>97</v>
      </c>
      <c r="CE260" s="2">
        <f>IF(ISNA(MATCH($BW260,'2006'!$A$44:$A$139,0)),97,MATCH($BW260,'2006'!$A$44:$A$139,0))</f>
        <v>97</v>
      </c>
      <c r="CF260" s="2">
        <f>IF(ISNA(MATCH($BW260,'2007'!$A$44:$A$139,0)),97,MATCH($BW260,'2007'!$A$44:$A$139,0))</f>
        <v>97</v>
      </c>
      <c r="CG260" s="2">
        <f>IF(ISNA(MATCH($BW260,'2008'!$A$44:$A$139,0)),97,MATCH($BW260,'2008'!$A$44:$A$139,0))</f>
        <v>97</v>
      </c>
      <c r="CH260" s="2">
        <f>IF(ISNA(MATCH($BW260,'2009'!$A$44:$A$139,0)),97,MATCH($BW260,'2009'!$A$44:$A$139,0))</f>
        <v>97</v>
      </c>
      <c r="CI260" s="2">
        <f>IF(ISNA(MATCH($BW260,'2010'!$A$44:$A$139,0)),97,MATCH($BW260,'2010'!$A$44:$A$139,0))</f>
        <v>97</v>
      </c>
      <c r="CJ260" s="2">
        <f>IF(ISNA(MATCH($BW260,'2011'!$A$44:$A$139,0)),97,MATCH($BW260,'2011'!$A$44:$A$139,0))</f>
        <v>97</v>
      </c>
      <c r="CK260" s="2">
        <f>IF(ISNA(MATCH($BW260,'2012'!$A$44:$A$139,0)),97,MATCH($BW260,'2012'!$A$44:$A$139,0))</f>
        <v>80</v>
      </c>
      <c r="CL260" s="2">
        <f>IF(ISNA(MATCH($BW260,'2013'!$A$44:$A$139,0)),97,MATCH($BW260,'2013'!$A$44:$A$139,0))</f>
        <v>97</v>
      </c>
      <c r="CM260" s="2">
        <f>IF(ISNA(MATCH($BW260,'2014'!$A$52:$A$179,0)),129,MATCH($BW260,'2014'!$A$52:$A$179,0))</f>
        <v>129</v>
      </c>
      <c r="CN260" s="147">
        <f>IF(ISNA(MATCH($BW260,'2015'!$A$52:$A$307,0)),257,MATCH($BW260,'2015'!$A$52:$A$307,0))</f>
        <v>160</v>
      </c>
      <c r="CO260" s="147">
        <f>IF(ISNA(MATCH($BW260,'2016'!$A$52:$A$307,0)),257,MATCH($BW260,'2016'!$A$52:$A$307,0))</f>
        <v>157</v>
      </c>
      <c r="CQ260">
        <f t="shared" si="141"/>
        <v>2471</v>
      </c>
      <c r="CR260" s="281"/>
      <c r="CS260" s="279"/>
      <c r="CT260" s="278">
        <f t="shared" si="142"/>
        <v>0</v>
      </c>
      <c r="CU260" s="279">
        <f t="shared" si="128"/>
        <v>0</v>
      </c>
      <c r="CV260" s="279">
        <f t="shared" si="129"/>
        <v>0</v>
      </c>
      <c r="CW260" s="279">
        <f t="shared" si="130"/>
        <v>0</v>
      </c>
      <c r="CX260" s="279">
        <f t="shared" si="131"/>
        <v>0</v>
      </c>
      <c r="CY260" s="279">
        <f t="shared" si="132"/>
        <v>0</v>
      </c>
      <c r="CZ260" s="279">
        <f t="shared" si="133"/>
        <v>0</v>
      </c>
      <c r="DA260" s="279">
        <f t="shared" si="134"/>
        <v>0</v>
      </c>
      <c r="DB260" s="279">
        <f t="shared" si="135"/>
        <v>0</v>
      </c>
      <c r="DC260" s="279">
        <f t="shared" si="143"/>
        <v>0</v>
      </c>
      <c r="DD260" s="279">
        <f t="shared" si="144"/>
        <v>0</v>
      </c>
      <c r="DE260" s="279">
        <f t="shared" si="145"/>
        <v>12</v>
      </c>
      <c r="DF260" s="279">
        <f t="shared" si="146"/>
        <v>7.9992000000000001</v>
      </c>
      <c r="DG260" s="279">
        <f t="shared" si="147"/>
        <v>5.3322667199999998</v>
      </c>
      <c r="DH260" s="280">
        <f t="shared" si="164"/>
        <v>12.554488995551999</v>
      </c>
      <c r="DI260" s="280">
        <f t="shared" si="165"/>
        <v>8.368822364434962</v>
      </c>
      <c r="DJ260" s="154">
        <f t="shared" si="136"/>
        <v>169</v>
      </c>
      <c r="DK260" s="279">
        <f t="shared" si="148"/>
        <v>2471</v>
      </c>
      <c r="DL260" s="97"/>
      <c r="DM260" s="154"/>
      <c r="DN260" s="267">
        <f t="shared" si="149"/>
        <v>0</v>
      </c>
      <c r="DO260" s="154">
        <f t="shared" si="150"/>
        <v>0</v>
      </c>
      <c r="DP260" s="154">
        <f t="shared" si="151"/>
        <v>0</v>
      </c>
      <c r="DQ260" s="154">
        <f t="shared" si="152"/>
        <v>0</v>
      </c>
      <c r="DR260" s="154">
        <f t="shared" si="153"/>
        <v>0</v>
      </c>
      <c r="DS260" s="154">
        <f t="shared" si="154"/>
        <v>0</v>
      </c>
      <c r="DT260" s="154">
        <f t="shared" si="155"/>
        <v>0</v>
      </c>
      <c r="DU260" s="154">
        <f t="shared" si="156"/>
        <v>0</v>
      </c>
      <c r="DV260" s="154">
        <f t="shared" si="157"/>
        <v>0</v>
      </c>
      <c r="DW260" s="154">
        <f t="shared" si="158"/>
        <v>0</v>
      </c>
      <c r="DX260" s="154">
        <f t="shared" si="159"/>
        <v>0</v>
      </c>
      <c r="DY260" s="154">
        <f t="shared" si="160"/>
        <v>12</v>
      </c>
      <c r="DZ260" s="154">
        <f t="shared" si="161"/>
        <v>12</v>
      </c>
      <c r="EA260" s="154">
        <f t="shared" si="162"/>
        <v>12</v>
      </c>
      <c r="EB260" s="264">
        <f t="shared" si="166"/>
        <v>21</v>
      </c>
      <c r="EC260" s="264">
        <f t="shared" si="167"/>
        <v>21</v>
      </c>
      <c r="ED260" s="154">
        <f t="shared" si="137"/>
        <v>313</v>
      </c>
    </row>
    <row r="261" spans="2:134" ht="13" thickBot="1" x14ac:dyDescent="0.3">
      <c r="B261" s="131">
        <v>122</v>
      </c>
      <c r="C261" s="50">
        <f t="shared" si="126"/>
        <v>2</v>
      </c>
      <c r="D261" s="50">
        <f t="shared" si="138"/>
        <v>0</v>
      </c>
      <c r="E261" s="97"/>
      <c r="F261" s="2">
        <f t="shared" si="163"/>
        <v>256</v>
      </c>
      <c r="G261" s="207">
        <v>781</v>
      </c>
      <c r="H261" s="98">
        <f>15- COUNTIF(L261:AC261,"#N/A")</f>
        <v>2</v>
      </c>
      <c r="I261" s="131">
        <f>SUM(AH261:AY261)+SUM(BE261:BT261)</f>
        <v>68</v>
      </c>
      <c r="J261" s="398">
        <f>DI261</f>
        <v>8.0351939097462903</v>
      </c>
      <c r="K261" s="456" t="str">
        <f>IF(ISNUMBER(MATCH(G261,'[4]OPR data'!$A$3:$A$2900,0)),"Y","N")</f>
        <v>Y</v>
      </c>
      <c r="L261" s="110"/>
      <c r="M261" s="233"/>
      <c r="N261" s="469" t="e">
        <f>(INDEX(Finish_table!R$4:R$83,MATCH('16 Year_History_Results'!$G261,Finish_table!S$4:S$83,0),1))</f>
        <v>#N/A</v>
      </c>
      <c r="O261" s="233" t="e">
        <f>(INDEX(Finish_table!Z$4:Z$99,MATCH('16 Year_History_Results'!$G261,Finish_table!AA$4:AA$99,0),1))</f>
        <v>#N/A</v>
      </c>
      <c r="P261" s="233" t="str">
        <f>(INDEX(Finish_table!AI$4:AI$99,MATCH('16 Year_History_Results'!$G261,Finish_table!AJ$4:AJ$99,0),1))</f>
        <v>SF</v>
      </c>
      <c r="Q261" s="233" t="e">
        <f>(INDEX(Finish_table!AR$4:AR$99,MATCH('16 Year_History_Results'!$G261,Finish_table!AS$4:AS$99,0),1))</f>
        <v>#N/A</v>
      </c>
      <c r="R261" s="233" t="e">
        <f>(INDEX(Finish_table!BA$4:BA$99,MATCH('16 Year_History_Results'!$G261,Finish_table!BB$4:BB$99,0),1))</f>
        <v>#N/A</v>
      </c>
      <c r="S261" s="233" t="e">
        <f>(INDEX(Finish_table!BJ$4:BJ$99,MATCH('16 Year_History_Results'!$G261,Finish_table!BK$4:BK$99,0),1))</f>
        <v>#N/A</v>
      </c>
      <c r="T261" s="233" t="e">
        <f>(INDEX(Finish_table!BS$4:BS$99,MATCH('16 Year_History_Results'!$G261,Finish_table!BT$4:BT$99,0),1))</f>
        <v>#N/A</v>
      </c>
      <c r="U261" s="233" t="e">
        <f>(INDEX(Finish_table!CB$4:CB$99,MATCH('16 Year_History_Results'!$G261,Finish_table!CC$4:CC$99,0),1))</f>
        <v>#N/A</v>
      </c>
      <c r="V261" s="233" t="e">
        <f>(INDEX(Finish_table!CK$4:CK$99,MATCH('16 Year_History_Results'!$G261,Finish_table!CL$4:CL$99,0),1))</f>
        <v>#N/A</v>
      </c>
      <c r="W261" s="233" t="e">
        <f>(INDEX(Finish_table!CT$4:CT$99,MATCH('16 Year_History_Results'!$G261,Finish_table!CU$4:CU$99,0),1))</f>
        <v>#N/A</v>
      </c>
      <c r="X261" s="233" t="str">
        <f>(INDEX(Finish_table!DC$4:DC$99,MATCH('16 Year_History_Results'!$G261,Finish_table!DD$4:DD$99,0),1))</f>
        <v>WF</v>
      </c>
      <c r="Y261" s="233" t="str">
        <f>(INDEX(Finish_table!DL$4:DL$99,MATCH('16 Year_History_Results'!$G261,Finish_table!DM$4:DM$99,0),1))</f>
        <v>QF</v>
      </c>
      <c r="Z261" s="233" t="e">
        <f>(INDEX(Finish_table!DU$4:DU$99,MATCH('16 Year_History_Results'!$G261,Finish_table!DV$4:DV$99,0),1))</f>
        <v>#N/A</v>
      </c>
      <c r="AA261" s="233" t="e">
        <f>(INDEX(Finish_table!ED$4:ED$140,MATCH('16 Year_History_Results'!$G261,Finish_table!EE$4:EE$140,0),1))</f>
        <v>#N/A</v>
      </c>
      <c r="AB261" s="233" t="e">
        <f>(INDEX(Finish_table!EM$4:EM$224,MATCH('16 Year_History_Results'!$G261,Finish_table!EN$4:EN$224,0),1))</f>
        <v>#N/A</v>
      </c>
      <c r="AC261" s="253" t="e">
        <f>(INDEX(Finish_table!EW$4:EW$224,MATCH('16 Year_History_Results'!$G261,Finish_table!EX$4:EX$224,0),1))</f>
        <v>#N/A</v>
      </c>
      <c r="AD261" s="2"/>
      <c r="AE261" s="97"/>
      <c r="AG261">
        <f t="shared" si="127"/>
        <v>781</v>
      </c>
      <c r="AH261" s="110"/>
      <c r="AI261" s="2"/>
      <c r="AJ261" s="146">
        <f>INDEX('2001'!$C$44:$C$140,'16 Year_History_Results'!BZ261)</f>
        <v>0</v>
      </c>
      <c r="AK261" s="2">
        <f>INDEX('2002'!$C$44:$C$140,'16 Year_History_Results'!CA261)</f>
        <v>0</v>
      </c>
      <c r="AL261" s="2">
        <f>INDEX('2003'!$C$44:$C$140,'16 Year_History_Results'!CB261)</f>
        <v>10</v>
      </c>
      <c r="AM261" s="2">
        <f>INDEX('2004'!$C$44:$C$140,'16 Year_History_Results'!CC261)</f>
        <v>0</v>
      </c>
      <c r="AN261" s="2">
        <f>INDEX('2005'!$C$44:$C$140,'16 Year_History_Results'!CD261)</f>
        <v>0</v>
      </c>
      <c r="AO261" s="2">
        <f>INDEX('2006'!$C$44:$C$140,'16 Year_History_Results'!CE261)</f>
        <v>0</v>
      </c>
      <c r="AP261" s="2">
        <f>INDEX('2007'!$C$44:$C$140,'16 Year_History_Results'!CF261)</f>
        <v>0</v>
      </c>
      <c r="AQ261" s="2">
        <f>INDEX('2008'!$C$44:$C$140,'16 Year_History_Results'!CG261)</f>
        <v>0</v>
      </c>
      <c r="AR261" s="2">
        <f>INDEX('2009'!$C$44:$C$140,'16 Year_History_Results'!CH261)</f>
        <v>0</v>
      </c>
      <c r="AS261" s="2">
        <f>INDEX('2010'!$C$44:$C$140,'16 Year_History_Results'!CI261)</f>
        <v>0</v>
      </c>
      <c r="AT261" s="2">
        <f>INDEX('2011'!$C$44:$C$140,'16 Year_History_Results'!CJ261)</f>
        <v>40</v>
      </c>
      <c r="AU261" s="2">
        <f>INDEX('2012'!$C$44:$C$140,'16 Year_History_Results'!CK261)</f>
        <v>0</v>
      </c>
      <c r="AV261" s="2">
        <f>INDEX('2013'!$C$44:$C$140,'16 Year_History_Results'!CL261)</f>
        <v>0</v>
      </c>
      <c r="AW261" s="2">
        <f>INDEX('2014'!$C$52:$C$180,'16 Year_History_Results'!CM261)</f>
        <v>0</v>
      </c>
      <c r="AX261" s="2">
        <f>INDEX('2015'!$E$52:$E$308,'16 Year_History_Results'!CN261)</f>
        <v>0</v>
      </c>
      <c r="AY261" s="147">
        <f>INDEX('2016'!$E$52:$E$308,'16 Year_History_Results'!CO261)</f>
        <v>0</v>
      </c>
      <c r="AZ261" s="2"/>
      <c r="BA261" s="2"/>
      <c r="BB261">
        <f t="shared" si="139"/>
        <v>781</v>
      </c>
      <c r="BC261" s="110"/>
      <c r="BD261" s="2"/>
      <c r="BE261" s="146">
        <f>INDEX('2001'!$B$44:$B$140,'16 Year_History_Results'!BZ261)</f>
        <v>0</v>
      </c>
      <c r="BF261" s="2">
        <f>INDEX('2002'!$B$44:$B$140,'16 Year_History_Results'!CA261)</f>
        <v>0</v>
      </c>
      <c r="BG261" s="2">
        <f>INDEX('2003'!$B$44:$B$140,'16 Year_History_Results'!CB261)</f>
        <v>4</v>
      </c>
      <c r="BH261" s="2">
        <f>INDEX('2004'!$B$44:$B$140,'16 Year_History_Results'!CC261)</f>
        <v>0</v>
      </c>
      <c r="BI261" s="2">
        <f>INDEX('2005'!$B$44:$B$140,'16 Year_History_Results'!CD261)</f>
        <v>0</v>
      </c>
      <c r="BJ261" s="2">
        <f>INDEX('2006'!$B$44:$B$140,'16 Year_History_Results'!CE261)</f>
        <v>0</v>
      </c>
      <c r="BK261" s="2">
        <f>INDEX('2007'!$B$44:$B$140,'16 Year_History_Results'!CF261)</f>
        <v>0</v>
      </c>
      <c r="BL261" s="2">
        <f>INDEX('2008'!$B$44:$B$140,'16 Year_History_Results'!CG261)</f>
        <v>0</v>
      </c>
      <c r="BM261" s="2">
        <f>INDEX('2009'!$B$44:$B$140,'16 Year_History_Results'!CH261)</f>
        <v>0</v>
      </c>
      <c r="BN261" s="2">
        <f>INDEX('2010'!$B$44:$B$140,'16 Year_History_Results'!CI261)</f>
        <v>0</v>
      </c>
      <c r="BO261" s="2">
        <f>INDEX('2011'!$B$44:$B$140,'16 Year_History_Results'!CJ261)</f>
        <v>1</v>
      </c>
      <c r="BP261" s="2">
        <f>INDEX('2012'!$B$44:$B$140,'16 Year_History_Results'!CK261)</f>
        <v>13</v>
      </c>
      <c r="BQ261" s="2">
        <f>INDEX('2013'!$B$44:$B$140,'16 Year_History_Results'!CL261)</f>
        <v>0</v>
      </c>
      <c r="BR261" s="2">
        <f>INDEX('2014'!$B$52:$B$180,'16 Year_History_Results'!CM261)</f>
        <v>0</v>
      </c>
      <c r="BS261" s="147">
        <f>INDEX('2015'!$B$52:$B$308,'16 Year_History_Results'!CN261)</f>
        <v>0</v>
      </c>
      <c r="BT261" s="147">
        <f>INDEX('2016'!$B$52:$B$308,'16 Year_History_Results'!CO261)</f>
        <v>0</v>
      </c>
      <c r="BW261">
        <f t="shared" si="140"/>
        <v>781</v>
      </c>
      <c r="BX261" s="110"/>
      <c r="BY261" s="2"/>
      <c r="BZ261" s="146">
        <f>IF(ISNA(MATCH($BW261,'2001'!$A$44:$A$139,0)),97,MATCH($BW261,'2001'!$A$44:$A$139,0))</f>
        <v>97</v>
      </c>
      <c r="CA261" s="2">
        <f>IF(ISNA(MATCH($BW261,'2002'!$A$44:$A$139,0)),97,MATCH($BW261,'2002'!$A$44:$A$139,0))</f>
        <v>97</v>
      </c>
      <c r="CB261" s="2">
        <f>IF(ISNA(MATCH($BW261,'2003'!$A$44:$A$139,0)),97,MATCH($BW261,'2003'!$A$44:$A$139,0))</f>
        <v>88</v>
      </c>
      <c r="CC261" s="2">
        <f>IF(ISNA(MATCH($BW261,'2004'!$A$44:$A$139,0)),97,MATCH($BW261,'2004'!$A$44:$A$139,0))</f>
        <v>97</v>
      </c>
      <c r="CD261" s="2">
        <f>IF(ISNA(MATCH($BW261,'2005'!$A$44:$A$139,0)),97,MATCH($BW261,'2005'!$A$44:$A$139,0))</f>
        <v>97</v>
      </c>
      <c r="CE261" s="2">
        <f>IF(ISNA(MATCH($BW261,'2006'!$A$44:$A$139,0)),97,MATCH($BW261,'2006'!$A$44:$A$139,0))</f>
        <v>97</v>
      </c>
      <c r="CF261" s="2">
        <f>IF(ISNA(MATCH($BW261,'2007'!$A$44:$A$139,0)),97,MATCH($BW261,'2007'!$A$44:$A$139,0))</f>
        <v>97</v>
      </c>
      <c r="CG261" s="2">
        <f>IF(ISNA(MATCH($BW261,'2008'!$A$44:$A$139,0)),97,MATCH($BW261,'2008'!$A$44:$A$139,0))</f>
        <v>97</v>
      </c>
      <c r="CH261" s="2">
        <f>IF(ISNA(MATCH($BW261,'2009'!$A$44:$A$139,0)),97,MATCH($BW261,'2009'!$A$44:$A$139,0))</f>
        <v>97</v>
      </c>
      <c r="CI261" s="2">
        <f>IF(ISNA(MATCH($BW261,'2010'!$A$44:$A$139,0)),97,MATCH($BW261,'2010'!$A$44:$A$139,0))</f>
        <v>97</v>
      </c>
      <c r="CJ261" s="2">
        <f>IF(ISNA(MATCH($BW261,'2011'!$A$44:$A$139,0)),97,MATCH($BW261,'2011'!$A$44:$A$139,0))</f>
        <v>43</v>
      </c>
      <c r="CK261" s="2">
        <f>IF(ISNA(MATCH($BW261,'2012'!$A$44:$A$139,0)),97,MATCH($BW261,'2012'!$A$44:$A$139,0))</f>
        <v>43</v>
      </c>
      <c r="CL261" s="2">
        <f>IF(ISNA(MATCH($BW261,'2013'!$A$44:$A$139,0)),97,MATCH($BW261,'2013'!$A$44:$A$139,0))</f>
        <v>97</v>
      </c>
      <c r="CM261" s="2">
        <f>IF(ISNA(MATCH($BW261,'2014'!$A$52:$A$179,0)),129,MATCH($BW261,'2014'!$A$52:$A$179,0))</f>
        <v>45</v>
      </c>
      <c r="CN261" s="147">
        <f>IF(ISNA(MATCH($BW261,'2015'!$A$52:$A$307,0)),257,MATCH($BW261,'2015'!$A$52:$A$307,0))</f>
        <v>257</v>
      </c>
      <c r="CO261" s="147">
        <f>IF(ISNA(MATCH($BW261,'2016'!$A$52:$A$307,0)),257,MATCH($BW261,'2016'!$A$52:$A$307,0))</f>
        <v>257</v>
      </c>
      <c r="CQ261">
        <f t="shared" si="141"/>
        <v>781</v>
      </c>
      <c r="CR261" s="281"/>
      <c r="CS261" s="279"/>
      <c r="CT261" s="278">
        <f t="shared" si="142"/>
        <v>0</v>
      </c>
      <c r="CU261" s="279">
        <f t="shared" si="128"/>
        <v>0</v>
      </c>
      <c r="CV261" s="279">
        <f t="shared" si="129"/>
        <v>14</v>
      </c>
      <c r="CW261" s="279">
        <f t="shared" si="130"/>
        <v>9.3323999999999998</v>
      </c>
      <c r="CX261" s="279">
        <f t="shared" si="131"/>
        <v>6.2209778399999998</v>
      </c>
      <c r="CY261" s="279">
        <f t="shared" si="132"/>
        <v>4.1469038281439996</v>
      </c>
      <c r="CZ261" s="279">
        <f t="shared" si="133"/>
        <v>2.7643260918407901</v>
      </c>
      <c r="DA261" s="279">
        <f t="shared" si="134"/>
        <v>1.8426997728210706</v>
      </c>
      <c r="DB261" s="279">
        <f t="shared" si="135"/>
        <v>1.2283436685625255</v>
      </c>
      <c r="DC261" s="279">
        <f t="shared" si="143"/>
        <v>0.81881388946377953</v>
      </c>
      <c r="DD261" s="279">
        <f t="shared" si="144"/>
        <v>41.545821338716557</v>
      </c>
      <c r="DE261" s="279">
        <f t="shared" si="145"/>
        <v>40.694444504388457</v>
      </c>
      <c r="DF261" s="279">
        <f t="shared" si="146"/>
        <v>27.126916706625344</v>
      </c>
      <c r="DG261" s="279">
        <f t="shared" si="147"/>
        <v>18.082802676636454</v>
      </c>
      <c r="DH261" s="280">
        <f t="shared" si="164"/>
        <v>12.05399626424586</v>
      </c>
      <c r="DI261" s="280">
        <f t="shared" si="165"/>
        <v>8.0351939097462903</v>
      </c>
      <c r="DJ261" s="154">
        <f t="shared" si="136"/>
        <v>171</v>
      </c>
      <c r="DK261" s="279">
        <f t="shared" si="148"/>
        <v>781</v>
      </c>
      <c r="DL261" s="97"/>
      <c r="DM261" s="154"/>
      <c r="DN261" s="267">
        <f t="shared" si="149"/>
        <v>0</v>
      </c>
      <c r="DO261" s="154">
        <f t="shared" si="150"/>
        <v>0</v>
      </c>
      <c r="DP261" s="154">
        <f t="shared" si="151"/>
        <v>14</v>
      </c>
      <c r="DQ261" s="154">
        <f t="shared" si="152"/>
        <v>14</v>
      </c>
      <c r="DR261" s="154">
        <f t="shared" si="153"/>
        <v>14</v>
      </c>
      <c r="DS261" s="154">
        <f t="shared" si="154"/>
        <v>14</v>
      </c>
      <c r="DT261" s="154">
        <f t="shared" si="155"/>
        <v>14</v>
      </c>
      <c r="DU261" s="154">
        <f t="shared" si="156"/>
        <v>14</v>
      </c>
      <c r="DV261" s="154">
        <f t="shared" si="157"/>
        <v>14</v>
      </c>
      <c r="DW261" s="154">
        <f t="shared" si="158"/>
        <v>14</v>
      </c>
      <c r="DX261" s="154">
        <f t="shared" si="159"/>
        <v>55</v>
      </c>
      <c r="DY261" s="154">
        <f t="shared" si="160"/>
        <v>68</v>
      </c>
      <c r="DZ261" s="154">
        <f t="shared" si="161"/>
        <v>68</v>
      </c>
      <c r="EA261" s="154">
        <f t="shared" si="162"/>
        <v>68</v>
      </c>
      <c r="EB261" s="264">
        <f t="shared" si="166"/>
        <v>68</v>
      </c>
      <c r="EC261" s="264">
        <f t="shared" si="167"/>
        <v>68</v>
      </c>
      <c r="ED261" s="154">
        <f t="shared" si="137"/>
        <v>132</v>
      </c>
    </row>
    <row r="262" spans="2:134" ht="13" thickBot="1" x14ac:dyDescent="0.3">
      <c r="B262" s="131">
        <v>122</v>
      </c>
      <c r="C262" s="50">
        <f t="shared" ref="C262:C325" si="168">IF(B262&lt;&gt;B261,1,C261+1)</f>
        <v>3</v>
      </c>
      <c r="D262" s="50">
        <f t="shared" si="138"/>
        <v>3</v>
      </c>
      <c r="E262" s="97"/>
      <c r="F262" s="2">
        <f t="shared" si="163"/>
        <v>257</v>
      </c>
      <c r="G262" s="487">
        <v>2637</v>
      </c>
      <c r="H262" s="98">
        <f>15- COUNTIF(L262:AC262,"#N/A")</f>
        <v>0</v>
      </c>
      <c r="I262" s="131">
        <f>SUM(AH262:AY262)+SUM(BE262:BT262)</f>
        <v>8</v>
      </c>
      <c r="J262" s="398">
        <f>DI262</f>
        <v>8</v>
      </c>
      <c r="K262" s="456" t="str">
        <f>IF(ISNUMBER(MATCH(G262,'[4]OPR data'!$A$3:$A$2900,0)),"Y","N")</f>
        <v>Y</v>
      </c>
      <c r="L262" s="110"/>
      <c r="M262" s="233"/>
      <c r="N262" s="469" t="e">
        <f>(INDEX(Finish_table!R$4:R$83,MATCH('16 Year_History_Results'!$G262,Finish_table!S$4:S$83,0),1))</f>
        <v>#N/A</v>
      </c>
      <c r="O262" s="233" t="e">
        <f>(INDEX(Finish_table!Z$4:Z$99,MATCH('16 Year_History_Results'!$G262,Finish_table!AA$4:AA$99,0),1))</f>
        <v>#N/A</v>
      </c>
      <c r="P262" s="233" t="e">
        <f>(INDEX(Finish_table!AI$4:AI$99,MATCH('16 Year_History_Results'!$G262,Finish_table!AJ$4:AJ$99,0),1))</f>
        <v>#N/A</v>
      </c>
      <c r="Q262" s="233" t="e">
        <f>(INDEX(Finish_table!AR$4:AR$99,MATCH('16 Year_History_Results'!$G262,Finish_table!AS$4:AS$99,0),1))</f>
        <v>#N/A</v>
      </c>
      <c r="R262" s="233" t="e">
        <f>(INDEX(Finish_table!BA$4:BA$99,MATCH('16 Year_History_Results'!$G262,Finish_table!BB$4:BB$99,0),1))</f>
        <v>#N/A</v>
      </c>
      <c r="S262" s="233" t="e">
        <f>(INDEX(Finish_table!BJ$4:BJ$99,MATCH('16 Year_History_Results'!$G262,Finish_table!BK$4:BK$99,0),1))</f>
        <v>#N/A</v>
      </c>
      <c r="T262" s="233" t="e">
        <f>(INDEX(Finish_table!BS$4:BS$99,MATCH('16 Year_History_Results'!$G262,Finish_table!BT$4:BT$99,0),1))</f>
        <v>#N/A</v>
      </c>
      <c r="U262" s="233" t="e">
        <f>(INDEX(Finish_table!CB$4:CB$99,MATCH('16 Year_History_Results'!$G262,Finish_table!CC$4:CC$99,0),1))</f>
        <v>#N/A</v>
      </c>
      <c r="V262" s="233" t="e">
        <f>(INDEX(Finish_table!CK$4:CK$99,MATCH('16 Year_History_Results'!$G262,Finish_table!CL$4:CL$99,0),1))</f>
        <v>#N/A</v>
      </c>
      <c r="W262" s="233" t="e">
        <f>(INDEX(Finish_table!CT$4:CT$99,MATCH('16 Year_History_Results'!$G262,Finish_table!CU$4:CU$99,0),1))</f>
        <v>#N/A</v>
      </c>
      <c r="X262" s="233" t="e">
        <f>(INDEX(Finish_table!DC$4:DC$99,MATCH('16 Year_History_Results'!$G262,Finish_table!DD$4:DD$99,0),1))</f>
        <v>#N/A</v>
      </c>
      <c r="Y262" s="233" t="e">
        <f>(INDEX(Finish_table!DL$4:DL$99,MATCH('16 Year_History_Results'!$G262,Finish_table!DM$4:DM$99,0),1))</f>
        <v>#N/A</v>
      </c>
      <c r="Z262" s="233" t="e">
        <f>(INDEX(Finish_table!DU$4:DU$99,MATCH('16 Year_History_Results'!$G262,Finish_table!DV$4:DV$99,0),1))</f>
        <v>#N/A</v>
      </c>
      <c r="AA262" s="233" t="e">
        <f>(INDEX(Finish_table!ED$4:ED$140,MATCH('16 Year_History_Results'!$G262,Finish_table!EE$4:EE$140,0),1))</f>
        <v>#N/A</v>
      </c>
      <c r="AB262" s="233" t="e">
        <f>(INDEX(Finish_table!EM$4:EM$224,MATCH('16 Year_History_Results'!$G262,Finish_table!EN$4:EN$224,0),1))</f>
        <v>#N/A</v>
      </c>
      <c r="AC262" s="253" t="str">
        <f>(INDEX(Finish_table!EW$4:EW$224,MATCH('16 Year_History_Results'!$G262,Finish_table!EX$4:EX$224,0),1))</f>
        <v>QF</v>
      </c>
      <c r="AD262" s="2"/>
      <c r="AE262" s="97"/>
      <c r="AG262">
        <f t="shared" ref="AG262:AG325" si="169">G262</f>
        <v>2637</v>
      </c>
      <c r="AH262" s="110"/>
      <c r="AI262" s="2"/>
      <c r="AJ262" s="146">
        <f>INDEX('2001'!$C$44:$C$140,'16 Year_History_Results'!BZ262)</f>
        <v>0</v>
      </c>
      <c r="AK262" s="2">
        <f>INDEX('2002'!$C$44:$C$140,'16 Year_History_Results'!CA262)</f>
        <v>0</v>
      </c>
      <c r="AL262" s="2">
        <f>INDEX('2003'!$C$44:$C$140,'16 Year_History_Results'!CB262)</f>
        <v>0</v>
      </c>
      <c r="AM262" s="2">
        <f>INDEX('2004'!$C$44:$C$140,'16 Year_History_Results'!CC262)</f>
        <v>0</v>
      </c>
      <c r="AN262" s="2">
        <f>INDEX('2005'!$C$44:$C$140,'16 Year_History_Results'!CD262)</f>
        <v>0</v>
      </c>
      <c r="AO262" s="2">
        <f>INDEX('2006'!$C$44:$C$140,'16 Year_History_Results'!CE262)</f>
        <v>0</v>
      </c>
      <c r="AP262" s="2">
        <f>INDEX('2007'!$C$44:$C$140,'16 Year_History_Results'!CF262)</f>
        <v>0</v>
      </c>
      <c r="AQ262" s="2">
        <f>INDEX('2008'!$C$44:$C$140,'16 Year_History_Results'!CG262)</f>
        <v>0</v>
      </c>
      <c r="AR262" s="2">
        <f>INDEX('2009'!$C$44:$C$140,'16 Year_History_Results'!CH262)</f>
        <v>0</v>
      </c>
      <c r="AS262" s="2">
        <f>INDEX('2010'!$C$44:$C$140,'16 Year_History_Results'!CI262)</f>
        <v>0</v>
      </c>
      <c r="AT262" s="2">
        <f>INDEX('2011'!$C$44:$C$140,'16 Year_History_Results'!CJ262)</f>
        <v>0</v>
      </c>
      <c r="AU262" s="2">
        <f>INDEX('2012'!$C$44:$C$140,'16 Year_History_Results'!CK262)</f>
        <v>0</v>
      </c>
      <c r="AV262" s="2">
        <f>INDEX('2013'!$C$44:$C$140,'16 Year_History_Results'!CL262)</f>
        <v>0</v>
      </c>
      <c r="AW262" s="2">
        <f>INDEX('2014'!$C$52:$C$180,'16 Year_History_Results'!CM262)</f>
        <v>0</v>
      </c>
      <c r="AX262" s="2">
        <f>INDEX('2015'!$E$52:$E$308,'16 Year_History_Results'!CN262)</f>
        <v>0</v>
      </c>
      <c r="AY262" s="147">
        <f>INDEX('2016'!$E$52:$E$308,'16 Year_History_Results'!CO262)</f>
        <v>0</v>
      </c>
      <c r="AZ262" s="2"/>
      <c r="BA262" s="2"/>
      <c r="BB262">
        <f t="shared" si="139"/>
        <v>2637</v>
      </c>
      <c r="BC262" s="110"/>
      <c r="BD262" s="2"/>
      <c r="BE262" s="146">
        <f>INDEX('2001'!$B$44:$B$140,'16 Year_History_Results'!BZ262)</f>
        <v>0</v>
      </c>
      <c r="BF262" s="2">
        <f>INDEX('2002'!$B$44:$B$140,'16 Year_History_Results'!CA262)</f>
        <v>0</v>
      </c>
      <c r="BG262" s="2">
        <f>INDEX('2003'!$B$44:$B$140,'16 Year_History_Results'!CB262)</f>
        <v>0</v>
      </c>
      <c r="BH262" s="2">
        <f>INDEX('2004'!$B$44:$B$140,'16 Year_History_Results'!CC262)</f>
        <v>0</v>
      </c>
      <c r="BI262" s="2">
        <f>INDEX('2005'!$B$44:$B$140,'16 Year_History_Results'!CD262)</f>
        <v>0</v>
      </c>
      <c r="BJ262" s="2">
        <f>INDEX('2006'!$B$44:$B$140,'16 Year_History_Results'!CE262)</f>
        <v>0</v>
      </c>
      <c r="BK262" s="2">
        <f>INDEX('2007'!$B$44:$B$140,'16 Year_History_Results'!CF262)</f>
        <v>0</v>
      </c>
      <c r="BL262" s="2">
        <f>INDEX('2008'!$B$44:$B$140,'16 Year_History_Results'!CG262)</f>
        <v>0</v>
      </c>
      <c r="BM262" s="2">
        <f>INDEX('2009'!$B$44:$B$140,'16 Year_History_Results'!CH262)</f>
        <v>0</v>
      </c>
      <c r="BN262" s="2">
        <f>INDEX('2010'!$B$44:$B$140,'16 Year_History_Results'!CI262)</f>
        <v>0</v>
      </c>
      <c r="BO262" s="2">
        <f>INDEX('2011'!$B$44:$B$140,'16 Year_History_Results'!CJ262)</f>
        <v>0</v>
      </c>
      <c r="BP262" s="2">
        <f>INDEX('2012'!$B$44:$B$140,'16 Year_History_Results'!CK262)</f>
        <v>0</v>
      </c>
      <c r="BQ262" s="2">
        <f>INDEX('2013'!$B$44:$B$140,'16 Year_History_Results'!CL262)</f>
        <v>0</v>
      </c>
      <c r="BR262" s="2">
        <f>INDEX('2014'!$B$52:$B$180,'16 Year_History_Results'!CM262)</f>
        <v>0</v>
      </c>
      <c r="BS262" s="147">
        <f>INDEX('2015'!$B$52:$B$308,'16 Year_History_Results'!CN262)</f>
        <v>0</v>
      </c>
      <c r="BT262" s="147">
        <f>INDEX('2016'!$B$52:$B$308,'16 Year_History_Results'!CO262)</f>
        <v>8</v>
      </c>
      <c r="BW262">
        <f t="shared" si="140"/>
        <v>2637</v>
      </c>
      <c r="BX262" s="110"/>
      <c r="BY262" s="2"/>
      <c r="BZ262" s="146">
        <f>IF(ISNA(MATCH($BW262,'2001'!$A$44:$A$139,0)),97,MATCH($BW262,'2001'!$A$44:$A$139,0))</f>
        <v>97</v>
      </c>
      <c r="CA262" s="2">
        <f>IF(ISNA(MATCH($BW262,'2002'!$A$44:$A$139,0)),97,MATCH($BW262,'2002'!$A$44:$A$139,0))</f>
        <v>97</v>
      </c>
      <c r="CB262" s="2">
        <f>IF(ISNA(MATCH($BW262,'2003'!$A$44:$A$139,0)),97,MATCH($BW262,'2003'!$A$44:$A$139,0))</f>
        <v>97</v>
      </c>
      <c r="CC262" s="2">
        <f>IF(ISNA(MATCH($BW262,'2004'!$A$44:$A$139,0)),97,MATCH($BW262,'2004'!$A$44:$A$139,0))</f>
        <v>97</v>
      </c>
      <c r="CD262" s="2">
        <f>IF(ISNA(MATCH($BW262,'2005'!$A$44:$A$139,0)),97,MATCH($BW262,'2005'!$A$44:$A$139,0))</f>
        <v>97</v>
      </c>
      <c r="CE262" s="2">
        <f>IF(ISNA(MATCH($BW262,'2006'!$A$44:$A$139,0)),97,MATCH($BW262,'2006'!$A$44:$A$139,0))</f>
        <v>97</v>
      </c>
      <c r="CF262" s="2">
        <f>IF(ISNA(MATCH($BW262,'2007'!$A$44:$A$139,0)),97,MATCH($BW262,'2007'!$A$44:$A$139,0))</f>
        <v>97</v>
      </c>
      <c r="CG262" s="2">
        <f>IF(ISNA(MATCH($BW262,'2008'!$A$44:$A$139,0)),97,MATCH($BW262,'2008'!$A$44:$A$139,0))</f>
        <v>97</v>
      </c>
      <c r="CH262" s="2">
        <f>IF(ISNA(MATCH($BW262,'2009'!$A$44:$A$139,0)),97,MATCH($BW262,'2009'!$A$44:$A$139,0))</f>
        <v>97</v>
      </c>
      <c r="CI262" s="2">
        <f>IF(ISNA(MATCH($BW262,'2010'!$A$44:$A$139,0)),97,MATCH($BW262,'2010'!$A$44:$A$139,0))</f>
        <v>97</v>
      </c>
      <c r="CJ262" s="2">
        <f>IF(ISNA(MATCH($BW262,'2011'!$A$44:$A$139,0)),97,MATCH($BW262,'2011'!$A$44:$A$139,0))</f>
        <v>97</v>
      </c>
      <c r="CK262" s="2">
        <f>IF(ISNA(MATCH($BW262,'2012'!$A$44:$A$139,0)),97,MATCH($BW262,'2012'!$A$44:$A$139,0))</f>
        <v>97</v>
      </c>
      <c r="CL262" s="2">
        <f>IF(ISNA(MATCH($BW262,'2013'!$A$44:$A$139,0)),97,MATCH($BW262,'2013'!$A$44:$A$139,0))</f>
        <v>97</v>
      </c>
      <c r="CM262" s="2">
        <f>IF(ISNA(MATCH($BW262,'2014'!$A$52:$A$179,0)),129,MATCH($BW262,'2014'!$A$52:$A$179,0))</f>
        <v>129</v>
      </c>
      <c r="CN262" s="147">
        <f>IF(ISNA(MATCH($BW262,'2015'!$A$52:$A$307,0)),257,MATCH($BW262,'2015'!$A$52:$A$307,0))</f>
        <v>257</v>
      </c>
      <c r="CO262" s="147">
        <f>IF(ISNA(MATCH($BW262,'2016'!$A$52:$A$307,0)),257,MATCH($BW262,'2016'!$A$52:$A$307,0))</f>
        <v>164</v>
      </c>
      <c r="CQ262">
        <f t="shared" si="141"/>
        <v>2637</v>
      </c>
      <c r="CR262" s="281"/>
      <c r="CS262" s="279"/>
      <c r="CT262" s="278">
        <f t="shared" si="142"/>
        <v>0</v>
      </c>
      <c r="CU262" s="279">
        <f t="shared" ref="CU262:CU325" si="170">(BF262+AK262)+(CT262*$AE$1)</f>
        <v>0</v>
      </c>
      <c r="CV262" s="279">
        <f t="shared" ref="CV262:CV325" si="171">BG262+AL262+(CU262*$AE$1)</f>
        <v>0</v>
      </c>
      <c r="CW262" s="279">
        <f t="shared" ref="CW262:CW325" si="172">BH262+AM262+(CV262*$AE$1)</f>
        <v>0</v>
      </c>
      <c r="CX262" s="279">
        <f t="shared" ref="CX262:CX325" si="173">BI262+AN262+(CW262*$AE$1)</f>
        <v>0</v>
      </c>
      <c r="CY262" s="279">
        <f t="shared" ref="CY262:CY325" si="174">BJ262+AO262+(CX262*$AE$1)</f>
        <v>0</v>
      </c>
      <c r="CZ262" s="279">
        <f t="shared" ref="CZ262:CZ325" si="175">BK262+AP262+(CY262*$AE$1)</f>
        <v>0</v>
      </c>
      <c r="DA262" s="279">
        <f t="shared" ref="DA262:DA325" si="176">BL262+AQ262+(CZ262*$AE$1)</f>
        <v>0</v>
      </c>
      <c r="DB262" s="279">
        <f t="shared" ref="DB262:DB325" si="177">BM262+AR262+(DA262*$AE$1)</f>
        <v>0</v>
      </c>
      <c r="DC262" s="279">
        <f t="shared" si="143"/>
        <v>0</v>
      </c>
      <c r="DD262" s="279">
        <f t="shared" si="144"/>
        <v>0</v>
      </c>
      <c r="DE262" s="279">
        <f t="shared" si="145"/>
        <v>0</v>
      </c>
      <c r="DF262" s="279">
        <f t="shared" si="146"/>
        <v>0</v>
      </c>
      <c r="DG262" s="279">
        <f t="shared" si="147"/>
        <v>0</v>
      </c>
      <c r="DH262" s="280">
        <f t="shared" si="164"/>
        <v>0</v>
      </c>
      <c r="DI262" s="280">
        <f t="shared" si="165"/>
        <v>8</v>
      </c>
      <c r="DJ262" s="154">
        <f t="shared" ref="DJ262:DJ325" si="178">RANK(DH262,DH$6:DH$572)</f>
        <v>515</v>
      </c>
      <c r="DK262" s="279">
        <f t="shared" si="148"/>
        <v>2637</v>
      </c>
      <c r="DL262" s="97"/>
      <c r="DM262" s="154"/>
      <c r="DN262" s="267">
        <f t="shared" si="149"/>
        <v>0</v>
      </c>
      <c r="DO262" s="154">
        <f t="shared" si="150"/>
        <v>0</v>
      </c>
      <c r="DP262" s="154">
        <f t="shared" si="151"/>
        <v>0</v>
      </c>
      <c r="DQ262" s="154">
        <f t="shared" si="152"/>
        <v>0</v>
      </c>
      <c r="DR262" s="154">
        <f t="shared" si="153"/>
        <v>0</v>
      </c>
      <c r="DS262" s="154">
        <f t="shared" si="154"/>
        <v>0</v>
      </c>
      <c r="DT262" s="154">
        <f t="shared" si="155"/>
        <v>0</v>
      </c>
      <c r="DU262" s="154">
        <f t="shared" si="156"/>
        <v>0</v>
      </c>
      <c r="DV262" s="154">
        <f t="shared" si="157"/>
        <v>0</v>
      </c>
      <c r="DW262" s="154">
        <f t="shared" si="158"/>
        <v>0</v>
      </c>
      <c r="DX262" s="154">
        <f t="shared" si="159"/>
        <v>0</v>
      </c>
      <c r="DY262" s="154">
        <f t="shared" si="160"/>
        <v>0</v>
      </c>
      <c r="DZ262" s="154">
        <f t="shared" si="161"/>
        <v>0</v>
      </c>
      <c r="EA262" s="154">
        <f t="shared" si="162"/>
        <v>0</v>
      </c>
      <c r="EB262" s="264">
        <f t="shared" si="166"/>
        <v>0</v>
      </c>
      <c r="EC262" s="264">
        <f t="shared" si="167"/>
        <v>8</v>
      </c>
      <c r="ED262" s="154">
        <f t="shared" ref="ED262:ED325" si="179">RANK(EB262,EB$6:EB$572)</f>
        <v>515</v>
      </c>
    </row>
    <row r="263" spans="2:134" ht="13" thickBot="1" x14ac:dyDescent="0.3">
      <c r="B263" s="247">
        <v>123</v>
      </c>
      <c r="C263" s="50">
        <f t="shared" si="168"/>
        <v>1</v>
      </c>
      <c r="D263" s="50">
        <f t="shared" ref="D263:D326" si="180">IF(C263&gt;=C264,C263,0)</f>
        <v>1</v>
      </c>
      <c r="E263" s="97"/>
      <c r="F263" s="2">
        <f t="shared" si="163"/>
        <v>258</v>
      </c>
      <c r="G263" s="207">
        <v>3314</v>
      </c>
      <c r="H263" s="98">
        <f>15- COUNTIF(L263:AC263,"#N/A")</f>
        <v>0</v>
      </c>
      <c r="I263" s="131">
        <f>SUM(AH263:AY263)+SUM(BE263:BT263)</f>
        <v>8</v>
      </c>
      <c r="J263" s="398">
        <f>DI263</f>
        <v>8</v>
      </c>
      <c r="K263" s="456" t="str">
        <f>IF(ISNUMBER(MATCH(G263,'[4]OPR data'!$A$3:$A$2900,0)),"Y","N")</f>
        <v>Y</v>
      </c>
      <c r="L263" s="110"/>
      <c r="M263" s="233"/>
      <c r="N263" s="469" t="e">
        <f>(INDEX(Finish_table!R$4:R$83,MATCH('16 Year_History_Results'!$G263,Finish_table!S$4:S$83,0),1))</f>
        <v>#N/A</v>
      </c>
      <c r="O263" s="233" t="e">
        <f>(INDEX(Finish_table!Z$4:Z$99,MATCH('16 Year_History_Results'!$G263,Finish_table!AA$4:AA$99,0),1))</f>
        <v>#N/A</v>
      </c>
      <c r="P263" s="233" t="e">
        <f>(INDEX(Finish_table!AI$4:AI$99,MATCH('16 Year_History_Results'!$G263,Finish_table!AJ$4:AJ$99,0),1))</f>
        <v>#N/A</v>
      </c>
      <c r="Q263" s="233" t="e">
        <f>(INDEX(Finish_table!AR$4:AR$99,MATCH('16 Year_History_Results'!$G263,Finish_table!AS$4:AS$99,0),1))</f>
        <v>#N/A</v>
      </c>
      <c r="R263" s="233" t="e">
        <f>(INDEX(Finish_table!BA$4:BA$99,MATCH('16 Year_History_Results'!$G263,Finish_table!BB$4:BB$99,0),1))</f>
        <v>#N/A</v>
      </c>
      <c r="S263" s="233" t="e">
        <f>(INDEX(Finish_table!BJ$4:BJ$99,MATCH('16 Year_History_Results'!$G263,Finish_table!BK$4:BK$99,0),1))</f>
        <v>#N/A</v>
      </c>
      <c r="T263" s="233" t="e">
        <f>(INDEX(Finish_table!BS$4:BS$99,MATCH('16 Year_History_Results'!$G263,Finish_table!BT$4:BT$99,0),1))</f>
        <v>#N/A</v>
      </c>
      <c r="U263" s="233" t="e">
        <f>(INDEX(Finish_table!CB$4:CB$99,MATCH('16 Year_History_Results'!$G263,Finish_table!CC$4:CC$99,0),1))</f>
        <v>#N/A</v>
      </c>
      <c r="V263" s="233" t="e">
        <f>(INDEX(Finish_table!CK$4:CK$99,MATCH('16 Year_History_Results'!$G263,Finish_table!CL$4:CL$99,0),1))</f>
        <v>#N/A</v>
      </c>
      <c r="W263" s="233" t="e">
        <f>(INDEX(Finish_table!CT$4:CT$99,MATCH('16 Year_History_Results'!$G263,Finish_table!CU$4:CU$99,0),1))</f>
        <v>#N/A</v>
      </c>
      <c r="X263" s="233" t="e">
        <f>(INDEX(Finish_table!DC$4:DC$99,MATCH('16 Year_History_Results'!$G263,Finish_table!DD$4:DD$99,0),1))</f>
        <v>#N/A</v>
      </c>
      <c r="Y263" s="233" t="e">
        <f>(INDEX(Finish_table!DL$4:DL$99,MATCH('16 Year_History_Results'!$G263,Finish_table!DM$4:DM$99,0),1))</f>
        <v>#N/A</v>
      </c>
      <c r="Z263" s="233" t="e">
        <f>(INDEX(Finish_table!DU$4:DU$99,MATCH('16 Year_History_Results'!$G263,Finish_table!DV$4:DV$99,0),1))</f>
        <v>#N/A</v>
      </c>
      <c r="AA263" s="233" t="e">
        <f>(INDEX(Finish_table!ED$4:ED$140,MATCH('16 Year_History_Results'!$G263,Finish_table!EE$4:EE$140,0),1))</f>
        <v>#N/A</v>
      </c>
      <c r="AB263" s="233" t="e">
        <f>(INDEX(Finish_table!EM$4:EM$224,MATCH('16 Year_History_Results'!$G263,Finish_table!EN$4:EN$224,0),1))</f>
        <v>#N/A</v>
      </c>
      <c r="AC263" s="253" t="str">
        <f>(INDEX(Finish_table!EW$4:EW$224,MATCH('16 Year_History_Results'!$G263,Finish_table!EX$4:EX$224,0),1))</f>
        <v>QF</v>
      </c>
      <c r="AD263" s="2"/>
      <c r="AE263" s="97"/>
      <c r="AG263">
        <f t="shared" si="169"/>
        <v>3314</v>
      </c>
      <c r="AH263" s="110"/>
      <c r="AI263" s="2"/>
      <c r="AJ263" s="146">
        <f>INDEX('2001'!$C$44:$C$140,'16 Year_History_Results'!BZ263)</f>
        <v>0</v>
      </c>
      <c r="AK263" s="2">
        <f>INDEX('2002'!$C$44:$C$140,'16 Year_History_Results'!CA263)</f>
        <v>0</v>
      </c>
      <c r="AL263" s="2">
        <f>INDEX('2003'!$C$44:$C$140,'16 Year_History_Results'!CB263)</f>
        <v>0</v>
      </c>
      <c r="AM263" s="2">
        <f>INDEX('2004'!$C$44:$C$140,'16 Year_History_Results'!CC263)</f>
        <v>0</v>
      </c>
      <c r="AN263" s="2">
        <f>INDEX('2005'!$C$44:$C$140,'16 Year_History_Results'!CD263)</f>
        <v>0</v>
      </c>
      <c r="AO263" s="2">
        <f>INDEX('2006'!$C$44:$C$140,'16 Year_History_Results'!CE263)</f>
        <v>0</v>
      </c>
      <c r="AP263" s="2">
        <f>INDEX('2007'!$C$44:$C$140,'16 Year_History_Results'!CF263)</f>
        <v>0</v>
      </c>
      <c r="AQ263" s="2">
        <f>INDEX('2008'!$C$44:$C$140,'16 Year_History_Results'!CG263)</f>
        <v>0</v>
      </c>
      <c r="AR263" s="2">
        <f>INDEX('2009'!$C$44:$C$140,'16 Year_History_Results'!CH263)</f>
        <v>0</v>
      </c>
      <c r="AS263" s="2">
        <f>INDEX('2010'!$C$44:$C$140,'16 Year_History_Results'!CI263)</f>
        <v>0</v>
      </c>
      <c r="AT263" s="2">
        <f>INDEX('2011'!$C$44:$C$140,'16 Year_History_Results'!CJ263)</f>
        <v>0</v>
      </c>
      <c r="AU263" s="2">
        <f>INDEX('2012'!$C$44:$C$140,'16 Year_History_Results'!CK263)</f>
        <v>0</v>
      </c>
      <c r="AV263" s="2">
        <f>INDEX('2013'!$C$44:$C$140,'16 Year_History_Results'!CL263)</f>
        <v>0</v>
      </c>
      <c r="AW263" s="2">
        <f>INDEX('2014'!$C$52:$C$180,'16 Year_History_Results'!CM263)</f>
        <v>0</v>
      </c>
      <c r="AX263" s="2">
        <f>INDEX('2015'!$E$52:$E$308,'16 Year_History_Results'!CN263)</f>
        <v>0</v>
      </c>
      <c r="AY263" s="147">
        <f>INDEX('2016'!$E$52:$E$308,'16 Year_History_Results'!CO263)</f>
        <v>0</v>
      </c>
      <c r="AZ263" s="2"/>
      <c r="BA263" s="2"/>
      <c r="BB263">
        <f t="shared" ref="BB263:BB326" si="181">$G263</f>
        <v>3314</v>
      </c>
      <c r="BC263" s="110"/>
      <c r="BD263" s="2"/>
      <c r="BE263" s="146">
        <f>INDEX('2001'!$B$44:$B$140,'16 Year_History_Results'!BZ263)</f>
        <v>0</v>
      </c>
      <c r="BF263" s="2">
        <f>INDEX('2002'!$B$44:$B$140,'16 Year_History_Results'!CA263)</f>
        <v>0</v>
      </c>
      <c r="BG263" s="2">
        <f>INDEX('2003'!$B$44:$B$140,'16 Year_History_Results'!CB263)</f>
        <v>0</v>
      </c>
      <c r="BH263" s="2">
        <f>INDEX('2004'!$B$44:$B$140,'16 Year_History_Results'!CC263)</f>
        <v>0</v>
      </c>
      <c r="BI263" s="2">
        <f>INDEX('2005'!$B$44:$B$140,'16 Year_History_Results'!CD263)</f>
        <v>0</v>
      </c>
      <c r="BJ263" s="2">
        <f>INDEX('2006'!$B$44:$B$140,'16 Year_History_Results'!CE263)</f>
        <v>0</v>
      </c>
      <c r="BK263" s="2">
        <f>INDEX('2007'!$B$44:$B$140,'16 Year_History_Results'!CF263)</f>
        <v>0</v>
      </c>
      <c r="BL263" s="2">
        <f>INDEX('2008'!$B$44:$B$140,'16 Year_History_Results'!CG263)</f>
        <v>0</v>
      </c>
      <c r="BM263" s="2">
        <f>INDEX('2009'!$B$44:$B$140,'16 Year_History_Results'!CH263)</f>
        <v>0</v>
      </c>
      <c r="BN263" s="2">
        <f>INDEX('2010'!$B$44:$B$140,'16 Year_History_Results'!CI263)</f>
        <v>0</v>
      </c>
      <c r="BO263" s="2">
        <f>INDEX('2011'!$B$44:$B$140,'16 Year_History_Results'!CJ263)</f>
        <v>0</v>
      </c>
      <c r="BP263" s="2">
        <f>INDEX('2012'!$B$44:$B$140,'16 Year_History_Results'!CK263)</f>
        <v>0</v>
      </c>
      <c r="BQ263" s="2">
        <f>INDEX('2013'!$B$44:$B$140,'16 Year_History_Results'!CL263)</f>
        <v>0</v>
      </c>
      <c r="BR263" s="2">
        <f>INDEX('2014'!$B$52:$B$180,'16 Year_History_Results'!CM263)</f>
        <v>0</v>
      </c>
      <c r="BS263" s="147">
        <f>INDEX('2015'!$B$52:$B$308,'16 Year_History_Results'!CN263)</f>
        <v>0</v>
      </c>
      <c r="BT263" s="147">
        <f>INDEX('2016'!$B$52:$B$308,'16 Year_History_Results'!CO263)</f>
        <v>8</v>
      </c>
      <c r="BW263">
        <f t="shared" ref="BW263:BW326" si="182">$G263</f>
        <v>3314</v>
      </c>
      <c r="BX263" s="110"/>
      <c r="BY263" s="2"/>
      <c r="BZ263" s="146">
        <f>IF(ISNA(MATCH($BW263,'2001'!$A$44:$A$139,0)),97,MATCH($BW263,'2001'!$A$44:$A$139,0))</f>
        <v>97</v>
      </c>
      <c r="CA263" s="2">
        <f>IF(ISNA(MATCH($BW263,'2002'!$A$44:$A$139,0)),97,MATCH($BW263,'2002'!$A$44:$A$139,0))</f>
        <v>97</v>
      </c>
      <c r="CB263" s="2">
        <f>IF(ISNA(MATCH($BW263,'2003'!$A$44:$A$139,0)),97,MATCH($BW263,'2003'!$A$44:$A$139,0))</f>
        <v>97</v>
      </c>
      <c r="CC263" s="2">
        <f>IF(ISNA(MATCH($BW263,'2004'!$A$44:$A$139,0)),97,MATCH($BW263,'2004'!$A$44:$A$139,0))</f>
        <v>97</v>
      </c>
      <c r="CD263" s="2">
        <f>IF(ISNA(MATCH($BW263,'2005'!$A$44:$A$139,0)),97,MATCH($BW263,'2005'!$A$44:$A$139,0))</f>
        <v>97</v>
      </c>
      <c r="CE263" s="2">
        <f>IF(ISNA(MATCH($BW263,'2006'!$A$44:$A$139,0)),97,MATCH($BW263,'2006'!$A$44:$A$139,0))</f>
        <v>97</v>
      </c>
      <c r="CF263" s="2">
        <f>IF(ISNA(MATCH($BW263,'2007'!$A$44:$A$139,0)),97,MATCH($BW263,'2007'!$A$44:$A$139,0))</f>
        <v>97</v>
      </c>
      <c r="CG263" s="2">
        <f>IF(ISNA(MATCH($BW263,'2008'!$A$44:$A$139,0)),97,MATCH($BW263,'2008'!$A$44:$A$139,0))</f>
        <v>97</v>
      </c>
      <c r="CH263" s="2">
        <f>IF(ISNA(MATCH($BW263,'2009'!$A$44:$A$139,0)),97,MATCH($BW263,'2009'!$A$44:$A$139,0))</f>
        <v>97</v>
      </c>
      <c r="CI263" s="2">
        <f>IF(ISNA(MATCH($BW263,'2010'!$A$44:$A$139,0)),97,MATCH($BW263,'2010'!$A$44:$A$139,0))</f>
        <v>97</v>
      </c>
      <c r="CJ263" s="2">
        <f>IF(ISNA(MATCH($BW263,'2011'!$A$44:$A$139,0)),97,MATCH($BW263,'2011'!$A$44:$A$139,0))</f>
        <v>97</v>
      </c>
      <c r="CK263" s="2">
        <f>IF(ISNA(MATCH($BW263,'2012'!$A$44:$A$139,0)),97,MATCH($BW263,'2012'!$A$44:$A$139,0))</f>
        <v>97</v>
      </c>
      <c r="CL263" s="2">
        <f>IF(ISNA(MATCH($BW263,'2013'!$A$44:$A$139,0)),97,MATCH($BW263,'2013'!$A$44:$A$139,0))</f>
        <v>97</v>
      </c>
      <c r="CM263" s="2">
        <f>IF(ISNA(MATCH($BW263,'2014'!$A$52:$A$179,0)),129,MATCH($BW263,'2014'!$A$52:$A$179,0))</f>
        <v>129</v>
      </c>
      <c r="CN263" s="147">
        <f>IF(ISNA(MATCH($BW263,'2015'!$A$52:$A$307,0)),257,MATCH($BW263,'2015'!$A$52:$A$307,0))</f>
        <v>257</v>
      </c>
      <c r="CO263" s="147">
        <f>IF(ISNA(MATCH($BW263,'2016'!$A$52:$A$307,0)),257,MATCH($BW263,'2016'!$A$52:$A$307,0))</f>
        <v>187</v>
      </c>
      <c r="CQ263">
        <f t="shared" ref="CQ263:CQ326" si="183">G263</f>
        <v>3314</v>
      </c>
      <c r="CR263" s="281"/>
      <c r="CS263" s="279"/>
      <c r="CT263" s="278">
        <f t="shared" ref="CT263:CT326" si="184">BE263+AJ263</f>
        <v>0</v>
      </c>
      <c r="CU263" s="279">
        <f t="shared" si="170"/>
        <v>0</v>
      </c>
      <c r="CV263" s="279">
        <f t="shared" si="171"/>
        <v>0</v>
      </c>
      <c r="CW263" s="279">
        <f t="shared" si="172"/>
        <v>0</v>
      </c>
      <c r="CX263" s="279">
        <f t="shared" si="173"/>
        <v>0</v>
      </c>
      <c r="CY263" s="279">
        <f t="shared" si="174"/>
        <v>0</v>
      </c>
      <c r="CZ263" s="279">
        <f t="shared" si="175"/>
        <v>0</v>
      </c>
      <c r="DA263" s="279">
        <f t="shared" si="176"/>
        <v>0</v>
      </c>
      <c r="DB263" s="279">
        <f t="shared" si="177"/>
        <v>0</v>
      </c>
      <c r="DC263" s="279">
        <f t="shared" ref="DC263:DC326" si="185">BN263+AS263+(DB263*$AE$1)</f>
        <v>0</v>
      </c>
      <c r="DD263" s="279">
        <f t="shared" ref="DD263:DD326" si="186">BO263+AT263+(DC263*$AE$1)</f>
        <v>0</v>
      </c>
      <c r="DE263" s="279">
        <f t="shared" ref="DE263:DE326" si="187">BP263+AU263+(DD263*$AE$1)</f>
        <v>0</v>
      </c>
      <c r="DF263" s="279">
        <f t="shared" ref="DF263:DF326" si="188">BQ263+AV263+(DE263*$AE$1)</f>
        <v>0</v>
      </c>
      <c r="DG263" s="279">
        <f t="shared" ref="DG263:DG326" si="189">BR263+AW263+(DF263*$AE$1)</f>
        <v>0</v>
      </c>
      <c r="DH263" s="280">
        <f t="shared" si="164"/>
        <v>0</v>
      </c>
      <c r="DI263" s="280">
        <f t="shared" si="165"/>
        <v>8</v>
      </c>
      <c r="DJ263" s="154">
        <f t="shared" si="178"/>
        <v>515</v>
      </c>
      <c r="DK263" s="279">
        <f t="shared" ref="DK263:DK326" si="190">G263</f>
        <v>3314</v>
      </c>
      <c r="DL263" s="97"/>
      <c r="DM263" s="154"/>
      <c r="DN263" s="267">
        <f t="shared" ref="DN263:DN326" si="191">BE263+AJ263+DM263</f>
        <v>0</v>
      </c>
      <c r="DO263" s="154">
        <f t="shared" ref="DO263:DO326" si="192">BF263+AK263+DN263</f>
        <v>0</v>
      </c>
      <c r="DP263" s="154">
        <f t="shared" ref="DP263:DP326" si="193">BG263+AL263+DO263</f>
        <v>0</v>
      </c>
      <c r="DQ263" s="154">
        <f t="shared" ref="DQ263:DQ326" si="194">BH263+AM263+DP263</f>
        <v>0</v>
      </c>
      <c r="DR263" s="154">
        <f t="shared" ref="DR263:DR326" si="195">BI263+AN263+DQ263</f>
        <v>0</v>
      </c>
      <c r="DS263" s="154">
        <f t="shared" ref="DS263:DS326" si="196">BJ263+AO263+DR263</f>
        <v>0</v>
      </c>
      <c r="DT263" s="154">
        <f t="shared" ref="DT263:DT326" si="197">BK263+AP263+DS263</f>
        <v>0</v>
      </c>
      <c r="DU263" s="154">
        <f t="shared" ref="DU263:DU326" si="198">BL263+AQ263+DT263</f>
        <v>0</v>
      </c>
      <c r="DV263" s="154">
        <f t="shared" ref="DV263:DV326" si="199">BM263+AR263+DU263</f>
        <v>0</v>
      </c>
      <c r="DW263" s="154">
        <f t="shared" ref="DW263:DW326" si="200">BN263+AS263+DV263</f>
        <v>0</v>
      </c>
      <c r="DX263" s="154">
        <f t="shared" ref="DX263:DX326" si="201">BO263+AT263+DW263</f>
        <v>0</v>
      </c>
      <c r="DY263" s="154">
        <f t="shared" ref="DY263:DY326" si="202">BP263+AU263+DX263</f>
        <v>0</v>
      </c>
      <c r="DZ263" s="154">
        <f t="shared" ref="DZ263:DZ326" si="203">BQ263+AV263+DY263</f>
        <v>0</v>
      </c>
      <c r="EA263" s="154">
        <f t="shared" ref="EA263:EA326" si="204">BR263+AW263+DZ263</f>
        <v>0</v>
      </c>
      <c r="EB263" s="264">
        <f t="shared" si="166"/>
        <v>0</v>
      </c>
      <c r="EC263" s="264">
        <f t="shared" si="167"/>
        <v>8</v>
      </c>
      <c r="ED263" s="154">
        <f t="shared" si="179"/>
        <v>515</v>
      </c>
    </row>
    <row r="264" spans="2:134" ht="13" thickBot="1" x14ac:dyDescent="0.3">
      <c r="B264" s="131">
        <v>125</v>
      </c>
      <c r="C264" s="50">
        <f t="shared" si="168"/>
        <v>1</v>
      </c>
      <c r="D264" s="50">
        <f t="shared" si="180"/>
        <v>0</v>
      </c>
      <c r="E264" s="97"/>
      <c r="F264" s="2">
        <f t="shared" ref="F264:F327" si="205">F263+1</f>
        <v>259</v>
      </c>
      <c r="G264" s="207">
        <v>3604</v>
      </c>
      <c r="H264" s="98">
        <f>15- COUNTIF(L264:AC264,"#N/A")</f>
        <v>0</v>
      </c>
      <c r="I264" s="131">
        <f>SUM(AH264:AY264)+SUM(BE264:BT264)</f>
        <v>8</v>
      </c>
      <c r="J264" s="398">
        <f>DI264</f>
        <v>8</v>
      </c>
      <c r="K264" s="456" t="str">
        <f>IF(ISNUMBER(MATCH(G264,'[4]OPR data'!$A$3:$A$2900,0)),"Y","N")</f>
        <v>Y</v>
      </c>
      <c r="L264" s="110"/>
      <c r="M264" s="233"/>
      <c r="N264" s="469" t="e">
        <f>(INDEX(Finish_table!R$4:R$83,MATCH('16 Year_History_Results'!$G264,Finish_table!S$4:S$83,0),1))</f>
        <v>#N/A</v>
      </c>
      <c r="O264" s="233" t="e">
        <f>(INDEX(Finish_table!Z$4:Z$99,MATCH('16 Year_History_Results'!$G264,Finish_table!AA$4:AA$99,0),1))</f>
        <v>#N/A</v>
      </c>
      <c r="P264" s="233" t="e">
        <f>(INDEX(Finish_table!AI$4:AI$99,MATCH('16 Year_History_Results'!$G264,Finish_table!AJ$4:AJ$99,0),1))</f>
        <v>#N/A</v>
      </c>
      <c r="Q264" s="233" t="e">
        <f>(INDEX(Finish_table!AR$4:AR$99,MATCH('16 Year_History_Results'!$G264,Finish_table!AS$4:AS$99,0),1))</f>
        <v>#N/A</v>
      </c>
      <c r="R264" s="233" t="e">
        <f>(INDEX(Finish_table!BA$4:BA$99,MATCH('16 Year_History_Results'!$G264,Finish_table!BB$4:BB$99,0),1))</f>
        <v>#N/A</v>
      </c>
      <c r="S264" s="233" t="e">
        <f>(INDEX(Finish_table!BJ$4:BJ$99,MATCH('16 Year_History_Results'!$G264,Finish_table!BK$4:BK$99,0),1))</f>
        <v>#N/A</v>
      </c>
      <c r="T264" s="233" t="e">
        <f>(INDEX(Finish_table!BS$4:BS$99,MATCH('16 Year_History_Results'!$G264,Finish_table!BT$4:BT$99,0),1))</f>
        <v>#N/A</v>
      </c>
      <c r="U264" s="233" t="e">
        <f>(INDEX(Finish_table!CB$4:CB$99,MATCH('16 Year_History_Results'!$G264,Finish_table!CC$4:CC$99,0),1))</f>
        <v>#N/A</v>
      </c>
      <c r="V264" s="233" t="e">
        <f>(INDEX(Finish_table!CK$4:CK$99,MATCH('16 Year_History_Results'!$G264,Finish_table!CL$4:CL$99,0),1))</f>
        <v>#N/A</v>
      </c>
      <c r="W264" s="233" t="e">
        <f>(INDEX(Finish_table!CT$4:CT$99,MATCH('16 Year_History_Results'!$G264,Finish_table!CU$4:CU$99,0),1))</f>
        <v>#N/A</v>
      </c>
      <c r="X264" s="233" t="e">
        <f>(INDEX(Finish_table!DC$4:DC$99,MATCH('16 Year_History_Results'!$G264,Finish_table!DD$4:DD$99,0),1))</f>
        <v>#N/A</v>
      </c>
      <c r="Y264" s="233" t="e">
        <f>(INDEX(Finish_table!DL$4:DL$99,MATCH('16 Year_History_Results'!$G264,Finish_table!DM$4:DM$99,0),1))</f>
        <v>#N/A</v>
      </c>
      <c r="Z264" s="233" t="e">
        <f>(INDEX(Finish_table!DU$4:DU$99,MATCH('16 Year_History_Results'!$G264,Finish_table!DV$4:DV$99,0),1))</f>
        <v>#N/A</v>
      </c>
      <c r="AA264" s="233" t="e">
        <f>(INDEX(Finish_table!ED$4:ED$140,MATCH('16 Year_History_Results'!$G264,Finish_table!EE$4:EE$140,0),1))</f>
        <v>#N/A</v>
      </c>
      <c r="AB264" s="233" t="e">
        <f>(INDEX(Finish_table!EM$4:EM$224,MATCH('16 Year_History_Results'!$G264,Finish_table!EN$4:EN$224,0),1))</f>
        <v>#N/A</v>
      </c>
      <c r="AC264" s="253" t="str">
        <f>(INDEX(Finish_table!EW$4:EW$224,MATCH('16 Year_History_Results'!$G264,Finish_table!EX$4:EX$224,0),1))</f>
        <v>QF</v>
      </c>
      <c r="AD264" s="2"/>
      <c r="AE264" s="97"/>
      <c r="AG264">
        <f t="shared" si="169"/>
        <v>3604</v>
      </c>
      <c r="AH264" s="110"/>
      <c r="AI264" s="2"/>
      <c r="AJ264" s="146">
        <f>INDEX('2001'!$C$44:$C$140,'16 Year_History_Results'!BZ264)</f>
        <v>0</v>
      </c>
      <c r="AK264" s="2">
        <f>INDEX('2002'!$C$44:$C$140,'16 Year_History_Results'!CA264)</f>
        <v>0</v>
      </c>
      <c r="AL264" s="2">
        <f>INDEX('2003'!$C$44:$C$140,'16 Year_History_Results'!CB264)</f>
        <v>0</v>
      </c>
      <c r="AM264" s="2">
        <f>INDEX('2004'!$C$44:$C$140,'16 Year_History_Results'!CC264)</f>
        <v>0</v>
      </c>
      <c r="AN264" s="2">
        <f>INDEX('2005'!$C$44:$C$140,'16 Year_History_Results'!CD264)</f>
        <v>0</v>
      </c>
      <c r="AO264" s="2">
        <f>INDEX('2006'!$C$44:$C$140,'16 Year_History_Results'!CE264)</f>
        <v>0</v>
      </c>
      <c r="AP264" s="2">
        <f>INDEX('2007'!$C$44:$C$140,'16 Year_History_Results'!CF264)</f>
        <v>0</v>
      </c>
      <c r="AQ264" s="2">
        <f>INDEX('2008'!$C$44:$C$140,'16 Year_History_Results'!CG264)</f>
        <v>0</v>
      </c>
      <c r="AR264" s="2">
        <f>INDEX('2009'!$C$44:$C$140,'16 Year_History_Results'!CH264)</f>
        <v>0</v>
      </c>
      <c r="AS264" s="2">
        <f>INDEX('2010'!$C$44:$C$140,'16 Year_History_Results'!CI264)</f>
        <v>0</v>
      </c>
      <c r="AT264" s="2">
        <f>INDEX('2011'!$C$44:$C$140,'16 Year_History_Results'!CJ264)</f>
        <v>0</v>
      </c>
      <c r="AU264" s="2">
        <f>INDEX('2012'!$C$44:$C$140,'16 Year_History_Results'!CK264)</f>
        <v>0</v>
      </c>
      <c r="AV264" s="2">
        <f>INDEX('2013'!$C$44:$C$140,'16 Year_History_Results'!CL264)</f>
        <v>0</v>
      </c>
      <c r="AW264" s="2">
        <f>INDEX('2014'!$C$52:$C$180,'16 Year_History_Results'!CM264)</f>
        <v>0</v>
      </c>
      <c r="AX264" s="2">
        <f>INDEX('2015'!$E$52:$E$308,'16 Year_History_Results'!CN264)</f>
        <v>0</v>
      </c>
      <c r="AY264" s="147">
        <f>INDEX('2016'!$E$52:$E$308,'16 Year_History_Results'!CO264)</f>
        <v>0</v>
      </c>
      <c r="AZ264" s="2"/>
      <c r="BA264" s="2"/>
      <c r="BB264">
        <f t="shared" si="181"/>
        <v>3604</v>
      </c>
      <c r="BC264" s="110"/>
      <c r="BD264" s="2"/>
      <c r="BE264" s="146">
        <f>INDEX('2001'!$B$44:$B$140,'16 Year_History_Results'!BZ264)</f>
        <v>0</v>
      </c>
      <c r="BF264" s="2">
        <f>INDEX('2002'!$B$44:$B$140,'16 Year_History_Results'!CA264)</f>
        <v>0</v>
      </c>
      <c r="BG264" s="2">
        <f>INDEX('2003'!$B$44:$B$140,'16 Year_History_Results'!CB264)</f>
        <v>0</v>
      </c>
      <c r="BH264" s="2">
        <f>INDEX('2004'!$B$44:$B$140,'16 Year_History_Results'!CC264)</f>
        <v>0</v>
      </c>
      <c r="BI264" s="2">
        <f>INDEX('2005'!$B$44:$B$140,'16 Year_History_Results'!CD264)</f>
        <v>0</v>
      </c>
      <c r="BJ264" s="2">
        <f>INDEX('2006'!$B$44:$B$140,'16 Year_History_Results'!CE264)</f>
        <v>0</v>
      </c>
      <c r="BK264" s="2">
        <f>INDEX('2007'!$B$44:$B$140,'16 Year_History_Results'!CF264)</f>
        <v>0</v>
      </c>
      <c r="BL264" s="2">
        <f>INDEX('2008'!$B$44:$B$140,'16 Year_History_Results'!CG264)</f>
        <v>0</v>
      </c>
      <c r="BM264" s="2">
        <f>INDEX('2009'!$B$44:$B$140,'16 Year_History_Results'!CH264)</f>
        <v>0</v>
      </c>
      <c r="BN264" s="2">
        <f>INDEX('2010'!$B$44:$B$140,'16 Year_History_Results'!CI264)</f>
        <v>0</v>
      </c>
      <c r="BO264" s="2">
        <f>INDEX('2011'!$B$44:$B$140,'16 Year_History_Results'!CJ264)</f>
        <v>0</v>
      </c>
      <c r="BP264" s="2">
        <f>INDEX('2012'!$B$44:$B$140,'16 Year_History_Results'!CK264)</f>
        <v>0</v>
      </c>
      <c r="BQ264" s="2">
        <f>INDEX('2013'!$B$44:$B$140,'16 Year_History_Results'!CL264)</f>
        <v>0</v>
      </c>
      <c r="BR264" s="2">
        <f>INDEX('2014'!$B$52:$B$180,'16 Year_History_Results'!CM264)</f>
        <v>0</v>
      </c>
      <c r="BS264" s="147">
        <f>INDEX('2015'!$B$52:$B$308,'16 Year_History_Results'!CN264)</f>
        <v>0</v>
      </c>
      <c r="BT264" s="147">
        <f>INDEX('2016'!$B$52:$B$308,'16 Year_History_Results'!CO264)</f>
        <v>8</v>
      </c>
      <c r="BW264">
        <f t="shared" si="182"/>
        <v>3604</v>
      </c>
      <c r="BX264" s="110"/>
      <c r="BY264" s="2"/>
      <c r="BZ264" s="146">
        <f>IF(ISNA(MATCH($BW264,'2001'!$A$44:$A$139,0)),97,MATCH($BW264,'2001'!$A$44:$A$139,0))</f>
        <v>97</v>
      </c>
      <c r="CA264" s="2">
        <f>IF(ISNA(MATCH($BW264,'2002'!$A$44:$A$139,0)),97,MATCH($BW264,'2002'!$A$44:$A$139,0))</f>
        <v>97</v>
      </c>
      <c r="CB264" s="2">
        <f>IF(ISNA(MATCH($BW264,'2003'!$A$44:$A$139,0)),97,MATCH($BW264,'2003'!$A$44:$A$139,0))</f>
        <v>97</v>
      </c>
      <c r="CC264" s="2">
        <f>IF(ISNA(MATCH($BW264,'2004'!$A$44:$A$139,0)),97,MATCH($BW264,'2004'!$A$44:$A$139,0))</f>
        <v>97</v>
      </c>
      <c r="CD264" s="2">
        <f>IF(ISNA(MATCH($BW264,'2005'!$A$44:$A$139,0)),97,MATCH($BW264,'2005'!$A$44:$A$139,0))</f>
        <v>97</v>
      </c>
      <c r="CE264" s="2">
        <f>IF(ISNA(MATCH($BW264,'2006'!$A$44:$A$139,0)),97,MATCH($BW264,'2006'!$A$44:$A$139,0))</f>
        <v>97</v>
      </c>
      <c r="CF264" s="2">
        <f>IF(ISNA(MATCH($BW264,'2007'!$A$44:$A$139,0)),97,MATCH($BW264,'2007'!$A$44:$A$139,0))</f>
        <v>97</v>
      </c>
      <c r="CG264" s="2">
        <f>IF(ISNA(MATCH($BW264,'2008'!$A$44:$A$139,0)),97,MATCH($BW264,'2008'!$A$44:$A$139,0))</f>
        <v>97</v>
      </c>
      <c r="CH264" s="2">
        <f>IF(ISNA(MATCH($BW264,'2009'!$A$44:$A$139,0)),97,MATCH($BW264,'2009'!$A$44:$A$139,0))</f>
        <v>97</v>
      </c>
      <c r="CI264" s="2">
        <f>IF(ISNA(MATCH($BW264,'2010'!$A$44:$A$139,0)),97,MATCH($BW264,'2010'!$A$44:$A$139,0))</f>
        <v>97</v>
      </c>
      <c r="CJ264" s="2">
        <f>IF(ISNA(MATCH($BW264,'2011'!$A$44:$A$139,0)),97,MATCH($BW264,'2011'!$A$44:$A$139,0))</f>
        <v>97</v>
      </c>
      <c r="CK264" s="2">
        <f>IF(ISNA(MATCH($BW264,'2012'!$A$44:$A$139,0)),97,MATCH($BW264,'2012'!$A$44:$A$139,0))</f>
        <v>97</v>
      </c>
      <c r="CL264" s="2">
        <f>IF(ISNA(MATCH($BW264,'2013'!$A$44:$A$139,0)),97,MATCH($BW264,'2013'!$A$44:$A$139,0))</f>
        <v>97</v>
      </c>
      <c r="CM264" s="2">
        <f>IF(ISNA(MATCH($BW264,'2014'!$A$52:$A$179,0)),129,MATCH($BW264,'2014'!$A$52:$A$179,0))</f>
        <v>129</v>
      </c>
      <c r="CN264" s="147">
        <f>IF(ISNA(MATCH($BW264,'2015'!$A$52:$A$307,0)),257,MATCH($BW264,'2015'!$A$52:$A$307,0))</f>
        <v>257</v>
      </c>
      <c r="CO264" s="147">
        <f>IF(ISNA(MATCH($BW264,'2016'!$A$52:$A$307,0)),257,MATCH($BW264,'2016'!$A$52:$A$307,0))</f>
        <v>201</v>
      </c>
      <c r="CQ264">
        <f t="shared" si="183"/>
        <v>3604</v>
      </c>
      <c r="CR264" s="281"/>
      <c r="CS264" s="279"/>
      <c r="CT264" s="278">
        <f t="shared" si="184"/>
        <v>0</v>
      </c>
      <c r="CU264" s="279">
        <f t="shared" si="170"/>
        <v>0</v>
      </c>
      <c r="CV264" s="279">
        <f t="shared" si="171"/>
        <v>0</v>
      </c>
      <c r="CW264" s="279">
        <f t="shared" si="172"/>
        <v>0</v>
      </c>
      <c r="CX264" s="279">
        <f t="shared" si="173"/>
        <v>0</v>
      </c>
      <c r="CY264" s="279">
        <f t="shared" si="174"/>
        <v>0</v>
      </c>
      <c r="CZ264" s="279">
        <f t="shared" si="175"/>
        <v>0</v>
      </c>
      <c r="DA264" s="279">
        <f t="shared" si="176"/>
        <v>0</v>
      </c>
      <c r="DB264" s="279">
        <f t="shared" si="177"/>
        <v>0</v>
      </c>
      <c r="DC264" s="279">
        <f t="shared" si="185"/>
        <v>0</v>
      </c>
      <c r="DD264" s="279">
        <f t="shared" si="186"/>
        <v>0</v>
      </c>
      <c r="DE264" s="279">
        <f t="shared" si="187"/>
        <v>0</v>
      </c>
      <c r="DF264" s="279">
        <f t="shared" si="188"/>
        <v>0</v>
      </c>
      <c r="DG264" s="279">
        <f t="shared" si="189"/>
        <v>0</v>
      </c>
      <c r="DH264" s="280">
        <f t="shared" ref="DH264:DH327" si="206">BS264+AX264+(DG264*$AE$1)</f>
        <v>0</v>
      </c>
      <c r="DI264" s="280">
        <f t="shared" ref="DI264:DI327" si="207">BT264+AY264+(DH264*$AE$1)</f>
        <v>8</v>
      </c>
      <c r="DJ264" s="154">
        <f t="shared" si="178"/>
        <v>515</v>
      </c>
      <c r="DK264" s="279">
        <f t="shared" si="190"/>
        <v>3604</v>
      </c>
      <c r="DL264" s="97"/>
      <c r="DM264" s="154"/>
      <c r="DN264" s="267">
        <f t="shared" si="191"/>
        <v>0</v>
      </c>
      <c r="DO264" s="154">
        <f t="shared" si="192"/>
        <v>0</v>
      </c>
      <c r="DP264" s="154">
        <f t="shared" si="193"/>
        <v>0</v>
      </c>
      <c r="DQ264" s="154">
        <f t="shared" si="194"/>
        <v>0</v>
      </c>
      <c r="DR264" s="154">
        <f t="shared" si="195"/>
        <v>0</v>
      </c>
      <c r="DS264" s="154">
        <f t="shared" si="196"/>
        <v>0</v>
      </c>
      <c r="DT264" s="154">
        <f t="shared" si="197"/>
        <v>0</v>
      </c>
      <c r="DU264" s="154">
        <f t="shared" si="198"/>
        <v>0</v>
      </c>
      <c r="DV264" s="154">
        <f t="shared" si="199"/>
        <v>0</v>
      </c>
      <c r="DW264" s="154">
        <f t="shared" si="200"/>
        <v>0</v>
      </c>
      <c r="DX264" s="154">
        <f t="shared" si="201"/>
        <v>0</v>
      </c>
      <c r="DY264" s="154">
        <f t="shared" si="202"/>
        <v>0</v>
      </c>
      <c r="DZ264" s="154">
        <f t="shared" si="203"/>
        <v>0</v>
      </c>
      <c r="EA264" s="154">
        <f t="shared" si="204"/>
        <v>0</v>
      </c>
      <c r="EB264" s="264">
        <f t="shared" ref="EB264:EB327" si="208">BS264+AX264+EA264</f>
        <v>0</v>
      </c>
      <c r="EC264" s="264">
        <f t="shared" ref="EC264:EC327" si="209">BT264+AY264+EB264</f>
        <v>8</v>
      </c>
      <c r="ED264" s="154">
        <f t="shared" si="179"/>
        <v>515</v>
      </c>
    </row>
    <row r="265" spans="2:134" ht="13" thickBot="1" x14ac:dyDescent="0.3">
      <c r="B265" s="142">
        <v>125</v>
      </c>
      <c r="C265" s="50">
        <f t="shared" si="168"/>
        <v>2</v>
      </c>
      <c r="D265" s="50">
        <f t="shared" si="180"/>
        <v>2</v>
      </c>
      <c r="E265" s="97"/>
      <c r="F265" s="2">
        <f t="shared" si="205"/>
        <v>260</v>
      </c>
      <c r="G265" s="487">
        <v>4468</v>
      </c>
      <c r="H265" s="98">
        <f>15- COUNTIF(L265:AC265,"#N/A")</f>
        <v>0</v>
      </c>
      <c r="I265" s="131">
        <f>SUM(AH265:AY265)+SUM(BE265:BT265)</f>
        <v>8</v>
      </c>
      <c r="J265" s="398">
        <f>DI265</f>
        <v>8</v>
      </c>
      <c r="K265" s="456" t="str">
        <f>IF(ISNUMBER(MATCH(G265,'[4]OPR data'!$A$3:$A$2900,0)),"Y","N")</f>
        <v>Y</v>
      </c>
      <c r="L265" s="110"/>
      <c r="M265" s="233"/>
      <c r="N265" s="469" t="e">
        <f>(INDEX(Finish_table!R$4:R$83,MATCH('16 Year_History_Results'!$G265,Finish_table!S$4:S$83,0),1))</f>
        <v>#N/A</v>
      </c>
      <c r="O265" s="233" t="e">
        <f>(INDEX(Finish_table!Z$4:Z$99,MATCH('16 Year_History_Results'!$G265,Finish_table!AA$4:AA$99,0),1))</f>
        <v>#N/A</v>
      </c>
      <c r="P265" s="233" t="e">
        <f>(INDEX(Finish_table!AI$4:AI$99,MATCH('16 Year_History_Results'!$G265,Finish_table!AJ$4:AJ$99,0),1))</f>
        <v>#N/A</v>
      </c>
      <c r="Q265" s="233" t="e">
        <f>(INDEX(Finish_table!AR$4:AR$99,MATCH('16 Year_History_Results'!$G265,Finish_table!AS$4:AS$99,0),1))</f>
        <v>#N/A</v>
      </c>
      <c r="R265" s="233" t="e">
        <f>(INDEX(Finish_table!BA$4:BA$99,MATCH('16 Year_History_Results'!$G265,Finish_table!BB$4:BB$99,0),1))</f>
        <v>#N/A</v>
      </c>
      <c r="S265" s="233" t="e">
        <f>(INDEX(Finish_table!BJ$4:BJ$99,MATCH('16 Year_History_Results'!$G265,Finish_table!BK$4:BK$99,0),1))</f>
        <v>#N/A</v>
      </c>
      <c r="T265" s="233" t="e">
        <f>(INDEX(Finish_table!BS$4:BS$99,MATCH('16 Year_History_Results'!$G265,Finish_table!BT$4:BT$99,0),1))</f>
        <v>#N/A</v>
      </c>
      <c r="U265" s="233" t="e">
        <f>(INDEX(Finish_table!CB$4:CB$99,MATCH('16 Year_History_Results'!$G265,Finish_table!CC$4:CC$99,0),1))</f>
        <v>#N/A</v>
      </c>
      <c r="V265" s="233" t="e">
        <f>(INDEX(Finish_table!CK$4:CK$99,MATCH('16 Year_History_Results'!$G265,Finish_table!CL$4:CL$99,0),1))</f>
        <v>#N/A</v>
      </c>
      <c r="W265" s="233" t="e">
        <f>(INDEX(Finish_table!CT$4:CT$99,MATCH('16 Year_History_Results'!$G265,Finish_table!CU$4:CU$99,0),1))</f>
        <v>#N/A</v>
      </c>
      <c r="X265" s="233" t="e">
        <f>(INDEX(Finish_table!DC$4:DC$99,MATCH('16 Year_History_Results'!$G265,Finish_table!DD$4:DD$99,0),1))</f>
        <v>#N/A</v>
      </c>
      <c r="Y265" s="233" t="e">
        <f>(INDEX(Finish_table!DL$4:DL$99,MATCH('16 Year_History_Results'!$G265,Finish_table!DM$4:DM$99,0),1))</f>
        <v>#N/A</v>
      </c>
      <c r="Z265" s="233" t="e">
        <f>(INDEX(Finish_table!DU$4:DU$99,MATCH('16 Year_History_Results'!$G265,Finish_table!DV$4:DV$99,0),1))</f>
        <v>#N/A</v>
      </c>
      <c r="AA265" s="233" t="e">
        <f>(INDEX(Finish_table!ED$4:ED$140,MATCH('16 Year_History_Results'!$G265,Finish_table!EE$4:EE$140,0),1))</f>
        <v>#N/A</v>
      </c>
      <c r="AB265" s="233" t="e">
        <f>(INDEX(Finish_table!EM$4:EM$224,MATCH('16 Year_History_Results'!$G265,Finish_table!EN$4:EN$224,0),1))</f>
        <v>#N/A</v>
      </c>
      <c r="AC265" s="253" t="str">
        <f>(INDEX(Finish_table!EW$4:EW$224,MATCH('16 Year_History_Results'!$G265,Finish_table!EX$4:EX$224,0),1))</f>
        <v>QF</v>
      </c>
      <c r="AD265" s="2"/>
      <c r="AE265" s="97"/>
      <c r="AG265">
        <f t="shared" si="169"/>
        <v>4468</v>
      </c>
      <c r="AH265" s="110"/>
      <c r="AI265" s="2"/>
      <c r="AJ265" s="146">
        <f>INDEX('2001'!$C$44:$C$140,'16 Year_History_Results'!BZ265)</f>
        <v>0</v>
      </c>
      <c r="AK265" s="2">
        <f>INDEX('2002'!$C$44:$C$140,'16 Year_History_Results'!CA265)</f>
        <v>0</v>
      </c>
      <c r="AL265" s="2">
        <f>INDEX('2003'!$C$44:$C$140,'16 Year_History_Results'!CB265)</f>
        <v>0</v>
      </c>
      <c r="AM265" s="2">
        <f>INDEX('2004'!$C$44:$C$140,'16 Year_History_Results'!CC265)</f>
        <v>0</v>
      </c>
      <c r="AN265" s="2">
        <f>INDEX('2005'!$C$44:$C$140,'16 Year_History_Results'!CD265)</f>
        <v>0</v>
      </c>
      <c r="AO265" s="2">
        <f>INDEX('2006'!$C$44:$C$140,'16 Year_History_Results'!CE265)</f>
        <v>0</v>
      </c>
      <c r="AP265" s="2">
        <f>INDEX('2007'!$C$44:$C$140,'16 Year_History_Results'!CF265)</f>
        <v>0</v>
      </c>
      <c r="AQ265" s="2">
        <f>INDEX('2008'!$C$44:$C$140,'16 Year_History_Results'!CG265)</f>
        <v>0</v>
      </c>
      <c r="AR265" s="2">
        <f>INDEX('2009'!$C$44:$C$140,'16 Year_History_Results'!CH265)</f>
        <v>0</v>
      </c>
      <c r="AS265" s="2">
        <f>INDEX('2010'!$C$44:$C$140,'16 Year_History_Results'!CI265)</f>
        <v>0</v>
      </c>
      <c r="AT265" s="2">
        <f>INDEX('2011'!$C$44:$C$140,'16 Year_History_Results'!CJ265)</f>
        <v>0</v>
      </c>
      <c r="AU265" s="2">
        <f>INDEX('2012'!$C$44:$C$140,'16 Year_History_Results'!CK265)</f>
        <v>0</v>
      </c>
      <c r="AV265" s="2">
        <f>INDEX('2013'!$C$44:$C$140,'16 Year_History_Results'!CL265)</f>
        <v>0</v>
      </c>
      <c r="AW265" s="2">
        <f>INDEX('2014'!$C$52:$C$180,'16 Year_History_Results'!CM265)</f>
        <v>0</v>
      </c>
      <c r="AX265" s="2">
        <f>INDEX('2015'!$E$52:$E$308,'16 Year_History_Results'!CN265)</f>
        <v>0</v>
      </c>
      <c r="AY265" s="147">
        <f>INDEX('2016'!$E$52:$E$308,'16 Year_History_Results'!CO265)</f>
        <v>0</v>
      </c>
      <c r="AZ265" s="2"/>
      <c r="BA265" s="2"/>
      <c r="BB265">
        <f t="shared" si="181"/>
        <v>4468</v>
      </c>
      <c r="BC265" s="110"/>
      <c r="BD265" s="2"/>
      <c r="BE265" s="146">
        <f>INDEX('2001'!$B$44:$B$140,'16 Year_History_Results'!BZ265)</f>
        <v>0</v>
      </c>
      <c r="BF265" s="2">
        <f>INDEX('2002'!$B$44:$B$140,'16 Year_History_Results'!CA265)</f>
        <v>0</v>
      </c>
      <c r="BG265" s="2">
        <f>INDEX('2003'!$B$44:$B$140,'16 Year_History_Results'!CB265)</f>
        <v>0</v>
      </c>
      <c r="BH265" s="2">
        <f>INDEX('2004'!$B$44:$B$140,'16 Year_History_Results'!CC265)</f>
        <v>0</v>
      </c>
      <c r="BI265" s="2">
        <f>INDEX('2005'!$B$44:$B$140,'16 Year_History_Results'!CD265)</f>
        <v>0</v>
      </c>
      <c r="BJ265" s="2">
        <f>INDEX('2006'!$B$44:$B$140,'16 Year_History_Results'!CE265)</f>
        <v>0</v>
      </c>
      <c r="BK265" s="2">
        <f>INDEX('2007'!$B$44:$B$140,'16 Year_History_Results'!CF265)</f>
        <v>0</v>
      </c>
      <c r="BL265" s="2">
        <f>INDEX('2008'!$B$44:$B$140,'16 Year_History_Results'!CG265)</f>
        <v>0</v>
      </c>
      <c r="BM265" s="2">
        <f>INDEX('2009'!$B$44:$B$140,'16 Year_History_Results'!CH265)</f>
        <v>0</v>
      </c>
      <c r="BN265" s="2">
        <f>INDEX('2010'!$B$44:$B$140,'16 Year_History_Results'!CI265)</f>
        <v>0</v>
      </c>
      <c r="BO265" s="2">
        <f>INDEX('2011'!$B$44:$B$140,'16 Year_History_Results'!CJ265)</f>
        <v>0</v>
      </c>
      <c r="BP265" s="2">
        <f>INDEX('2012'!$B$44:$B$140,'16 Year_History_Results'!CK265)</f>
        <v>0</v>
      </c>
      <c r="BQ265" s="2">
        <f>INDEX('2013'!$B$44:$B$140,'16 Year_History_Results'!CL265)</f>
        <v>0</v>
      </c>
      <c r="BR265" s="2">
        <f>INDEX('2014'!$B$52:$B$180,'16 Year_History_Results'!CM265)</f>
        <v>0</v>
      </c>
      <c r="BS265" s="147">
        <f>INDEX('2015'!$B$52:$B$308,'16 Year_History_Results'!CN265)</f>
        <v>0</v>
      </c>
      <c r="BT265" s="147">
        <f>INDEX('2016'!$B$52:$B$308,'16 Year_History_Results'!CO265)</f>
        <v>8</v>
      </c>
      <c r="BW265">
        <f t="shared" si="182"/>
        <v>4468</v>
      </c>
      <c r="BX265" s="110"/>
      <c r="BY265" s="2"/>
      <c r="BZ265" s="146">
        <f>IF(ISNA(MATCH($BW265,'2001'!$A$44:$A$139,0)),97,MATCH($BW265,'2001'!$A$44:$A$139,0))</f>
        <v>97</v>
      </c>
      <c r="CA265" s="2">
        <f>IF(ISNA(MATCH($BW265,'2002'!$A$44:$A$139,0)),97,MATCH($BW265,'2002'!$A$44:$A$139,0))</f>
        <v>97</v>
      </c>
      <c r="CB265" s="2">
        <f>IF(ISNA(MATCH($BW265,'2003'!$A$44:$A$139,0)),97,MATCH($BW265,'2003'!$A$44:$A$139,0))</f>
        <v>97</v>
      </c>
      <c r="CC265" s="2">
        <f>IF(ISNA(MATCH($BW265,'2004'!$A$44:$A$139,0)),97,MATCH($BW265,'2004'!$A$44:$A$139,0))</f>
        <v>97</v>
      </c>
      <c r="CD265" s="2">
        <f>IF(ISNA(MATCH($BW265,'2005'!$A$44:$A$139,0)),97,MATCH($BW265,'2005'!$A$44:$A$139,0))</f>
        <v>97</v>
      </c>
      <c r="CE265" s="2">
        <f>IF(ISNA(MATCH($BW265,'2006'!$A$44:$A$139,0)),97,MATCH($BW265,'2006'!$A$44:$A$139,0))</f>
        <v>97</v>
      </c>
      <c r="CF265" s="2">
        <f>IF(ISNA(MATCH($BW265,'2007'!$A$44:$A$139,0)),97,MATCH($BW265,'2007'!$A$44:$A$139,0))</f>
        <v>97</v>
      </c>
      <c r="CG265" s="2">
        <f>IF(ISNA(MATCH($BW265,'2008'!$A$44:$A$139,0)),97,MATCH($BW265,'2008'!$A$44:$A$139,0))</f>
        <v>97</v>
      </c>
      <c r="CH265" s="2">
        <f>IF(ISNA(MATCH($BW265,'2009'!$A$44:$A$139,0)),97,MATCH($BW265,'2009'!$A$44:$A$139,0))</f>
        <v>97</v>
      </c>
      <c r="CI265" s="2">
        <f>IF(ISNA(MATCH($BW265,'2010'!$A$44:$A$139,0)),97,MATCH($BW265,'2010'!$A$44:$A$139,0))</f>
        <v>97</v>
      </c>
      <c r="CJ265" s="2">
        <f>IF(ISNA(MATCH($BW265,'2011'!$A$44:$A$139,0)),97,MATCH($BW265,'2011'!$A$44:$A$139,0))</f>
        <v>97</v>
      </c>
      <c r="CK265" s="2">
        <f>IF(ISNA(MATCH($BW265,'2012'!$A$44:$A$139,0)),97,MATCH($BW265,'2012'!$A$44:$A$139,0))</f>
        <v>97</v>
      </c>
      <c r="CL265" s="2">
        <f>IF(ISNA(MATCH($BW265,'2013'!$A$44:$A$139,0)),97,MATCH($BW265,'2013'!$A$44:$A$139,0))</f>
        <v>97</v>
      </c>
      <c r="CM265" s="2">
        <f>IF(ISNA(MATCH($BW265,'2014'!$A$52:$A$179,0)),129,MATCH($BW265,'2014'!$A$52:$A$179,0))</f>
        <v>129</v>
      </c>
      <c r="CN265" s="147">
        <f>IF(ISNA(MATCH($BW265,'2015'!$A$52:$A$307,0)),257,MATCH($BW265,'2015'!$A$52:$A$307,0))</f>
        <v>257</v>
      </c>
      <c r="CO265" s="147">
        <f>IF(ISNA(MATCH($BW265,'2016'!$A$52:$A$307,0)),257,MATCH($BW265,'2016'!$A$52:$A$307,0))</f>
        <v>225</v>
      </c>
      <c r="CQ265">
        <f t="shared" si="183"/>
        <v>4468</v>
      </c>
      <c r="CR265" s="281"/>
      <c r="CS265" s="279"/>
      <c r="CT265" s="278">
        <f t="shared" si="184"/>
        <v>0</v>
      </c>
      <c r="CU265" s="279">
        <f t="shared" si="170"/>
        <v>0</v>
      </c>
      <c r="CV265" s="279">
        <f t="shared" si="171"/>
        <v>0</v>
      </c>
      <c r="CW265" s="279">
        <f t="shared" si="172"/>
        <v>0</v>
      </c>
      <c r="CX265" s="279">
        <f t="shared" si="173"/>
        <v>0</v>
      </c>
      <c r="CY265" s="279">
        <f t="shared" si="174"/>
        <v>0</v>
      </c>
      <c r="CZ265" s="279">
        <f t="shared" si="175"/>
        <v>0</v>
      </c>
      <c r="DA265" s="279">
        <f t="shared" si="176"/>
        <v>0</v>
      </c>
      <c r="DB265" s="279">
        <f t="shared" si="177"/>
        <v>0</v>
      </c>
      <c r="DC265" s="279">
        <f t="shared" si="185"/>
        <v>0</v>
      </c>
      <c r="DD265" s="279">
        <f t="shared" si="186"/>
        <v>0</v>
      </c>
      <c r="DE265" s="279">
        <f t="shared" si="187"/>
        <v>0</v>
      </c>
      <c r="DF265" s="279">
        <f t="shared" si="188"/>
        <v>0</v>
      </c>
      <c r="DG265" s="279">
        <f t="shared" si="189"/>
        <v>0</v>
      </c>
      <c r="DH265" s="280">
        <f t="shared" si="206"/>
        <v>0</v>
      </c>
      <c r="DI265" s="280">
        <f t="shared" si="207"/>
        <v>8</v>
      </c>
      <c r="DJ265" s="154">
        <f t="shared" si="178"/>
        <v>515</v>
      </c>
      <c r="DK265" s="279">
        <f t="shared" si="190"/>
        <v>4468</v>
      </c>
      <c r="DL265" s="97"/>
      <c r="DM265" s="154"/>
      <c r="DN265" s="267">
        <f t="shared" si="191"/>
        <v>0</v>
      </c>
      <c r="DO265" s="154">
        <f t="shared" si="192"/>
        <v>0</v>
      </c>
      <c r="DP265" s="154">
        <f t="shared" si="193"/>
        <v>0</v>
      </c>
      <c r="DQ265" s="154">
        <f t="shared" si="194"/>
        <v>0</v>
      </c>
      <c r="DR265" s="154">
        <f t="shared" si="195"/>
        <v>0</v>
      </c>
      <c r="DS265" s="154">
        <f t="shared" si="196"/>
        <v>0</v>
      </c>
      <c r="DT265" s="154">
        <f t="shared" si="197"/>
        <v>0</v>
      </c>
      <c r="DU265" s="154">
        <f t="shared" si="198"/>
        <v>0</v>
      </c>
      <c r="DV265" s="154">
        <f t="shared" si="199"/>
        <v>0</v>
      </c>
      <c r="DW265" s="154">
        <f t="shared" si="200"/>
        <v>0</v>
      </c>
      <c r="DX265" s="154">
        <f t="shared" si="201"/>
        <v>0</v>
      </c>
      <c r="DY265" s="154">
        <f t="shared" si="202"/>
        <v>0</v>
      </c>
      <c r="DZ265" s="154">
        <f t="shared" si="203"/>
        <v>0</v>
      </c>
      <c r="EA265" s="154">
        <f t="shared" si="204"/>
        <v>0</v>
      </c>
      <c r="EB265" s="264">
        <f t="shared" si="208"/>
        <v>0</v>
      </c>
      <c r="EC265" s="264">
        <f t="shared" si="209"/>
        <v>8</v>
      </c>
      <c r="ED265" s="154">
        <f t="shared" si="179"/>
        <v>515</v>
      </c>
    </row>
    <row r="266" spans="2:134" ht="13" thickBot="1" x14ac:dyDescent="0.3">
      <c r="B266" s="131">
        <v>126</v>
      </c>
      <c r="C266" s="50">
        <f t="shared" si="168"/>
        <v>1</v>
      </c>
      <c r="D266" s="50">
        <f t="shared" si="180"/>
        <v>0</v>
      </c>
      <c r="E266" s="97"/>
      <c r="F266" s="2">
        <f t="shared" si="205"/>
        <v>261</v>
      </c>
      <c r="G266" s="487">
        <v>4607</v>
      </c>
      <c r="H266" s="98">
        <f>15- COUNTIF(L266:AC266,"#N/A")</f>
        <v>0</v>
      </c>
      <c r="I266" s="131">
        <f>SUM(AH266:AY266)+SUM(BE266:BT266)</f>
        <v>8</v>
      </c>
      <c r="J266" s="398">
        <f>DI266</f>
        <v>8</v>
      </c>
      <c r="K266" s="456" t="str">
        <f>IF(ISNUMBER(MATCH(G266,'[4]OPR data'!$A$3:$A$2900,0)),"Y","N")</f>
        <v>Y</v>
      </c>
      <c r="L266" s="110"/>
      <c r="M266" s="233"/>
      <c r="N266" s="469" t="e">
        <f>(INDEX(Finish_table!R$4:R$83,MATCH('16 Year_History_Results'!$G266,Finish_table!S$4:S$83,0),1))</f>
        <v>#N/A</v>
      </c>
      <c r="O266" s="233" t="e">
        <f>(INDEX(Finish_table!Z$4:Z$99,MATCH('16 Year_History_Results'!$G266,Finish_table!AA$4:AA$99,0),1))</f>
        <v>#N/A</v>
      </c>
      <c r="P266" s="233" t="e">
        <f>(INDEX(Finish_table!AI$4:AI$99,MATCH('16 Year_History_Results'!$G266,Finish_table!AJ$4:AJ$99,0),1))</f>
        <v>#N/A</v>
      </c>
      <c r="Q266" s="233" t="e">
        <f>(INDEX(Finish_table!AR$4:AR$99,MATCH('16 Year_History_Results'!$G266,Finish_table!AS$4:AS$99,0),1))</f>
        <v>#N/A</v>
      </c>
      <c r="R266" s="233" t="e">
        <f>(INDEX(Finish_table!BA$4:BA$99,MATCH('16 Year_History_Results'!$G266,Finish_table!BB$4:BB$99,0),1))</f>
        <v>#N/A</v>
      </c>
      <c r="S266" s="233" t="e">
        <f>(INDEX(Finish_table!BJ$4:BJ$99,MATCH('16 Year_History_Results'!$G266,Finish_table!BK$4:BK$99,0),1))</f>
        <v>#N/A</v>
      </c>
      <c r="T266" s="233" t="e">
        <f>(INDEX(Finish_table!BS$4:BS$99,MATCH('16 Year_History_Results'!$G266,Finish_table!BT$4:BT$99,0),1))</f>
        <v>#N/A</v>
      </c>
      <c r="U266" s="233" t="e">
        <f>(INDEX(Finish_table!CB$4:CB$99,MATCH('16 Year_History_Results'!$G266,Finish_table!CC$4:CC$99,0),1))</f>
        <v>#N/A</v>
      </c>
      <c r="V266" s="233" t="e">
        <f>(INDEX(Finish_table!CK$4:CK$99,MATCH('16 Year_History_Results'!$G266,Finish_table!CL$4:CL$99,0),1))</f>
        <v>#N/A</v>
      </c>
      <c r="W266" s="233" t="e">
        <f>(INDEX(Finish_table!CT$4:CT$99,MATCH('16 Year_History_Results'!$G266,Finish_table!CU$4:CU$99,0),1))</f>
        <v>#N/A</v>
      </c>
      <c r="X266" s="233" t="e">
        <f>(INDEX(Finish_table!DC$4:DC$99,MATCH('16 Year_History_Results'!$G266,Finish_table!DD$4:DD$99,0),1))</f>
        <v>#N/A</v>
      </c>
      <c r="Y266" s="233" t="e">
        <f>(INDEX(Finish_table!DL$4:DL$99,MATCH('16 Year_History_Results'!$G266,Finish_table!DM$4:DM$99,0),1))</f>
        <v>#N/A</v>
      </c>
      <c r="Z266" s="233" t="e">
        <f>(INDEX(Finish_table!DU$4:DU$99,MATCH('16 Year_History_Results'!$G266,Finish_table!DV$4:DV$99,0),1))</f>
        <v>#N/A</v>
      </c>
      <c r="AA266" s="233" t="e">
        <f>(INDEX(Finish_table!ED$4:ED$140,MATCH('16 Year_History_Results'!$G266,Finish_table!EE$4:EE$140,0),1))</f>
        <v>#N/A</v>
      </c>
      <c r="AB266" s="233" t="e">
        <f>(INDEX(Finish_table!EM$4:EM$224,MATCH('16 Year_History_Results'!$G266,Finish_table!EN$4:EN$224,0),1))</f>
        <v>#N/A</v>
      </c>
      <c r="AC266" s="253" t="str">
        <f>(INDEX(Finish_table!EW$4:EW$224,MATCH('16 Year_History_Results'!$G266,Finish_table!EX$4:EX$224,0),1))</f>
        <v>QF</v>
      </c>
      <c r="AD266" s="2"/>
      <c r="AE266" s="97"/>
      <c r="AG266">
        <f t="shared" si="169"/>
        <v>4607</v>
      </c>
      <c r="AH266" s="110"/>
      <c r="AI266" s="2"/>
      <c r="AJ266" s="146">
        <f>INDEX('2001'!$C$44:$C$140,'16 Year_History_Results'!BZ266)</f>
        <v>0</v>
      </c>
      <c r="AK266" s="2">
        <f>INDEX('2002'!$C$44:$C$140,'16 Year_History_Results'!CA266)</f>
        <v>0</v>
      </c>
      <c r="AL266" s="2">
        <f>INDEX('2003'!$C$44:$C$140,'16 Year_History_Results'!CB266)</f>
        <v>0</v>
      </c>
      <c r="AM266" s="2">
        <f>INDEX('2004'!$C$44:$C$140,'16 Year_History_Results'!CC266)</f>
        <v>0</v>
      </c>
      <c r="AN266" s="2">
        <f>INDEX('2005'!$C$44:$C$140,'16 Year_History_Results'!CD266)</f>
        <v>0</v>
      </c>
      <c r="AO266" s="2">
        <f>INDEX('2006'!$C$44:$C$140,'16 Year_History_Results'!CE266)</f>
        <v>0</v>
      </c>
      <c r="AP266" s="2">
        <f>INDEX('2007'!$C$44:$C$140,'16 Year_History_Results'!CF266)</f>
        <v>0</v>
      </c>
      <c r="AQ266" s="2">
        <f>INDEX('2008'!$C$44:$C$140,'16 Year_History_Results'!CG266)</f>
        <v>0</v>
      </c>
      <c r="AR266" s="2">
        <f>INDEX('2009'!$C$44:$C$140,'16 Year_History_Results'!CH266)</f>
        <v>0</v>
      </c>
      <c r="AS266" s="2">
        <f>INDEX('2010'!$C$44:$C$140,'16 Year_History_Results'!CI266)</f>
        <v>0</v>
      </c>
      <c r="AT266" s="2">
        <f>INDEX('2011'!$C$44:$C$140,'16 Year_History_Results'!CJ266)</f>
        <v>0</v>
      </c>
      <c r="AU266" s="2">
        <f>INDEX('2012'!$C$44:$C$140,'16 Year_History_Results'!CK266)</f>
        <v>0</v>
      </c>
      <c r="AV266" s="2">
        <f>INDEX('2013'!$C$44:$C$140,'16 Year_History_Results'!CL266)</f>
        <v>0</v>
      </c>
      <c r="AW266" s="2">
        <f>INDEX('2014'!$C$52:$C$180,'16 Year_History_Results'!CM266)</f>
        <v>0</v>
      </c>
      <c r="AX266" s="2">
        <f>INDEX('2015'!$E$52:$E$308,'16 Year_History_Results'!CN266)</f>
        <v>0</v>
      </c>
      <c r="AY266" s="147">
        <f>INDEX('2016'!$E$52:$E$308,'16 Year_History_Results'!CO266)</f>
        <v>0</v>
      </c>
      <c r="AZ266" s="2"/>
      <c r="BA266" s="2"/>
      <c r="BB266">
        <f t="shared" si="181"/>
        <v>4607</v>
      </c>
      <c r="BC266" s="110"/>
      <c r="BD266" s="2"/>
      <c r="BE266" s="146">
        <f>INDEX('2001'!$B$44:$B$140,'16 Year_History_Results'!BZ266)</f>
        <v>0</v>
      </c>
      <c r="BF266" s="2">
        <f>INDEX('2002'!$B$44:$B$140,'16 Year_History_Results'!CA266)</f>
        <v>0</v>
      </c>
      <c r="BG266" s="2">
        <f>INDEX('2003'!$B$44:$B$140,'16 Year_History_Results'!CB266)</f>
        <v>0</v>
      </c>
      <c r="BH266" s="2">
        <f>INDEX('2004'!$B$44:$B$140,'16 Year_History_Results'!CC266)</f>
        <v>0</v>
      </c>
      <c r="BI266" s="2">
        <f>INDEX('2005'!$B$44:$B$140,'16 Year_History_Results'!CD266)</f>
        <v>0</v>
      </c>
      <c r="BJ266" s="2">
        <f>INDEX('2006'!$B$44:$B$140,'16 Year_History_Results'!CE266)</f>
        <v>0</v>
      </c>
      <c r="BK266" s="2">
        <f>INDEX('2007'!$B$44:$B$140,'16 Year_History_Results'!CF266)</f>
        <v>0</v>
      </c>
      <c r="BL266" s="2">
        <f>INDEX('2008'!$B$44:$B$140,'16 Year_History_Results'!CG266)</f>
        <v>0</v>
      </c>
      <c r="BM266" s="2">
        <f>INDEX('2009'!$B$44:$B$140,'16 Year_History_Results'!CH266)</f>
        <v>0</v>
      </c>
      <c r="BN266" s="2">
        <f>INDEX('2010'!$B$44:$B$140,'16 Year_History_Results'!CI266)</f>
        <v>0</v>
      </c>
      <c r="BO266" s="2">
        <f>INDEX('2011'!$B$44:$B$140,'16 Year_History_Results'!CJ266)</f>
        <v>0</v>
      </c>
      <c r="BP266" s="2">
        <f>INDEX('2012'!$B$44:$B$140,'16 Year_History_Results'!CK266)</f>
        <v>0</v>
      </c>
      <c r="BQ266" s="2">
        <f>INDEX('2013'!$B$44:$B$140,'16 Year_History_Results'!CL266)</f>
        <v>0</v>
      </c>
      <c r="BR266" s="2">
        <f>INDEX('2014'!$B$52:$B$180,'16 Year_History_Results'!CM266)</f>
        <v>0</v>
      </c>
      <c r="BS266" s="147">
        <f>INDEX('2015'!$B$52:$B$308,'16 Year_History_Results'!CN266)</f>
        <v>0</v>
      </c>
      <c r="BT266" s="147">
        <f>INDEX('2016'!$B$52:$B$308,'16 Year_History_Results'!CO266)</f>
        <v>8</v>
      </c>
      <c r="BW266">
        <f t="shared" si="182"/>
        <v>4607</v>
      </c>
      <c r="BX266" s="110"/>
      <c r="BY266" s="2"/>
      <c r="BZ266" s="146">
        <f>IF(ISNA(MATCH($BW266,'2001'!$A$44:$A$139,0)),97,MATCH($BW266,'2001'!$A$44:$A$139,0))</f>
        <v>97</v>
      </c>
      <c r="CA266" s="2">
        <f>IF(ISNA(MATCH($BW266,'2002'!$A$44:$A$139,0)),97,MATCH($BW266,'2002'!$A$44:$A$139,0))</f>
        <v>97</v>
      </c>
      <c r="CB266" s="2">
        <f>IF(ISNA(MATCH($BW266,'2003'!$A$44:$A$139,0)),97,MATCH($BW266,'2003'!$A$44:$A$139,0))</f>
        <v>97</v>
      </c>
      <c r="CC266" s="2">
        <f>IF(ISNA(MATCH($BW266,'2004'!$A$44:$A$139,0)),97,MATCH($BW266,'2004'!$A$44:$A$139,0))</f>
        <v>97</v>
      </c>
      <c r="CD266" s="2">
        <f>IF(ISNA(MATCH($BW266,'2005'!$A$44:$A$139,0)),97,MATCH($BW266,'2005'!$A$44:$A$139,0))</f>
        <v>97</v>
      </c>
      <c r="CE266" s="2">
        <f>IF(ISNA(MATCH($BW266,'2006'!$A$44:$A$139,0)),97,MATCH($BW266,'2006'!$A$44:$A$139,0))</f>
        <v>97</v>
      </c>
      <c r="CF266" s="2">
        <f>IF(ISNA(MATCH($BW266,'2007'!$A$44:$A$139,0)),97,MATCH($BW266,'2007'!$A$44:$A$139,0))</f>
        <v>97</v>
      </c>
      <c r="CG266" s="2">
        <f>IF(ISNA(MATCH($BW266,'2008'!$A$44:$A$139,0)),97,MATCH($BW266,'2008'!$A$44:$A$139,0))</f>
        <v>97</v>
      </c>
      <c r="CH266" s="2">
        <f>IF(ISNA(MATCH($BW266,'2009'!$A$44:$A$139,0)),97,MATCH($BW266,'2009'!$A$44:$A$139,0))</f>
        <v>97</v>
      </c>
      <c r="CI266" s="2">
        <f>IF(ISNA(MATCH($BW266,'2010'!$A$44:$A$139,0)),97,MATCH($BW266,'2010'!$A$44:$A$139,0))</f>
        <v>97</v>
      </c>
      <c r="CJ266" s="2">
        <f>IF(ISNA(MATCH($BW266,'2011'!$A$44:$A$139,0)),97,MATCH($BW266,'2011'!$A$44:$A$139,0))</f>
        <v>97</v>
      </c>
      <c r="CK266" s="2">
        <f>IF(ISNA(MATCH($BW266,'2012'!$A$44:$A$139,0)),97,MATCH($BW266,'2012'!$A$44:$A$139,0))</f>
        <v>97</v>
      </c>
      <c r="CL266" s="2">
        <f>IF(ISNA(MATCH($BW266,'2013'!$A$44:$A$139,0)),97,MATCH($BW266,'2013'!$A$44:$A$139,0))</f>
        <v>97</v>
      </c>
      <c r="CM266" s="2">
        <f>IF(ISNA(MATCH($BW266,'2014'!$A$52:$A$179,0)),129,MATCH($BW266,'2014'!$A$52:$A$179,0))</f>
        <v>129</v>
      </c>
      <c r="CN266" s="147">
        <f>IF(ISNA(MATCH($BW266,'2015'!$A$52:$A$307,0)),257,MATCH($BW266,'2015'!$A$52:$A$307,0))</f>
        <v>257</v>
      </c>
      <c r="CO266" s="147">
        <f>IF(ISNA(MATCH($BW266,'2016'!$A$52:$A$307,0)),257,MATCH($BW266,'2016'!$A$52:$A$307,0))</f>
        <v>232</v>
      </c>
      <c r="CQ266">
        <f t="shared" si="183"/>
        <v>4607</v>
      </c>
      <c r="CR266" s="281"/>
      <c r="CS266" s="279"/>
      <c r="CT266" s="278">
        <f t="shared" si="184"/>
        <v>0</v>
      </c>
      <c r="CU266" s="279">
        <f t="shared" si="170"/>
        <v>0</v>
      </c>
      <c r="CV266" s="279">
        <f t="shared" si="171"/>
        <v>0</v>
      </c>
      <c r="CW266" s="279">
        <f t="shared" si="172"/>
        <v>0</v>
      </c>
      <c r="CX266" s="279">
        <f t="shared" si="173"/>
        <v>0</v>
      </c>
      <c r="CY266" s="279">
        <f t="shared" si="174"/>
        <v>0</v>
      </c>
      <c r="CZ266" s="279">
        <f t="shared" si="175"/>
        <v>0</v>
      </c>
      <c r="DA266" s="279">
        <f t="shared" si="176"/>
        <v>0</v>
      </c>
      <c r="DB266" s="279">
        <f t="shared" si="177"/>
        <v>0</v>
      </c>
      <c r="DC266" s="279">
        <f t="shared" si="185"/>
        <v>0</v>
      </c>
      <c r="DD266" s="279">
        <f t="shared" si="186"/>
        <v>0</v>
      </c>
      <c r="DE266" s="279">
        <f t="shared" si="187"/>
        <v>0</v>
      </c>
      <c r="DF266" s="279">
        <f t="shared" si="188"/>
        <v>0</v>
      </c>
      <c r="DG266" s="279">
        <f t="shared" si="189"/>
        <v>0</v>
      </c>
      <c r="DH266" s="280">
        <f t="shared" si="206"/>
        <v>0</v>
      </c>
      <c r="DI266" s="280">
        <f t="shared" si="207"/>
        <v>8</v>
      </c>
      <c r="DJ266" s="154">
        <f t="shared" si="178"/>
        <v>515</v>
      </c>
      <c r="DK266" s="279">
        <f t="shared" si="190"/>
        <v>4607</v>
      </c>
      <c r="DL266" s="97"/>
      <c r="DM266" s="154"/>
      <c r="DN266" s="267">
        <f t="shared" si="191"/>
        <v>0</v>
      </c>
      <c r="DO266" s="154">
        <f t="shared" si="192"/>
        <v>0</v>
      </c>
      <c r="DP266" s="154">
        <f t="shared" si="193"/>
        <v>0</v>
      </c>
      <c r="DQ266" s="154">
        <f t="shared" si="194"/>
        <v>0</v>
      </c>
      <c r="DR266" s="154">
        <f t="shared" si="195"/>
        <v>0</v>
      </c>
      <c r="DS266" s="154">
        <f t="shared" si="196"/>
        <v>0</v>
      </c>
      <c r="DT266" s="154">
        <f t="shared" si="197"/>
        <v>0</v>
      </c>
      <c r="DU266" s="154">
        <f t="shared" si="198"/>
        <v>0</v>
      </c>
      <c r="DV266" s="154">
        <f t="shared" si="199"/>
        <v>0</v>
      </c>
      <c r="DW266" s="154">
        <f t="shared" si="200"/>
        <v>0</v>
      </c>
      <c r="DX266" s="154">
        <f t="shared" si="201"/>
        <v>0</v>
      </c>
      <c r="DY266" s="154">
        <f t="shared" si="202"/>
        <v>0</v>
      </c>
      <c r="DZ266" s="154">
        <f t="shared" si="203"/>
        <v>0</v>
      </c>
      <c r="EA266" s="154">
        <f t="shared" si="204"/>
        <v>0</v>
      </c>
      <c r="EB266" s="264">
        <f t="shared" si="208"/>
        <v>0</v>
      </c>
      <c r="EC266" s="264">
        <f t="shared" si="209"/>
        <v>8</v>
      </c>
      <c r="ED266" s="154">
        <f t="shared" si="179"/>
        <v>515</v>
      </c>
    </row>
    <row r="267" spans="2:134" ht="13" thickBot="1" x14ac:dyDescent="0.3">
      <c r="B267" s="131">
        <v>126</v>
      </c>
      <c r="C267" s="50">
        <f t="shared" si="168"/>
        <v>2</v>
      </c>
      <c r="D267" s="50">
        <f t="shared" si="180"/>
        <v>0</v>
      </c>
      <c r="E267" s="97"/>
      <c r="F267" s="2">
        <f t="shared" si="205"/>
        <v>262</v>
      </c>
      <c r="G267" s="487">
        <v>701</v>
      </c>
      <c r="H267" s="98">
        <f>15- COUNTIF(L267:AC267,"#N/A")</f>
        <v>0</v>
      </c>
      <c r="I267" s="131">
        <f>SUM(AH267:AY267)+SUM(BE267:BT267)</f>
        <v>12</v>
      </c>
      <c r="J267" s="398">
        <f>DI267</f>
        <v>7.9992000000000001</v>
      </c>
      <c r="K267" s="456" t="str">
        <f>IF(ISNUMBER(MATCH(G267,'[4]OPR data'!$A$3:$A$2900,0)),"Y","N")</f>
        <v>Y</v>
      </c>
      <c r="L267" s="110"/>
      <c r="M267" s="233"/>
      <c r="N267" s="469" t="e">
        <f>(INDEX(Finish_table!R$4:R$83,MATCH('16 Year_History_Results'!$G267,Finish_table!S$4:S$83,0),1))</f>
        <v>#N/A</v>
      </c>
      <c r="O267" s="233" t="e">
        <f>(INDEX(Finish_table!Z$4:Z$99,MATCH('16 Year_History_Results'!$G267,Finish_table!AA$4:AA$99,0),1))</f>
        <v>#N/A</v>
      </c>
      <c r="P267" s="233" t="e">
        <f>(INDEX(Finish_table!AI$4:AI$99,MATCH('16 Year_History_Results'!$G267,Finish_table!AJ$4:AJ$99,0),1))</f>
        <v>#N/A</v>
      </c>
      <c r="Q267" s="233" t="e">
        <f>(INDEX(Finish_table!AR$4:AR$99,MATCH('16 Year_History_Results'!$G267,Finish_table!AS$4:AS$99,0),1))</f>
        <v>#N/A</v>
      </c>
      <c r="R267" s="233" t="e">
        <f>(INDEX(Finish_table!BA$4:BA$99,MATCH('16 Year_History_Results'!$G267,Finish_table!BB$4:BB$99,0),1))</f>
        <v>#N/A</v>
      </c>
      <c r="S267" s="233" t="e">
        <f>(INDEX(Finish_table!BJ$4:BJ$99,MATCH('16 Year_History_Results'!$G267,Finish_table!BK$4:BK$99,0),1))</f>
        <v>#N/A</v>
      </c>
      <c r="T267" s="233" t="e">
        <f>(INDEX(Finish_table!BS$4:BS$99,MATCH('16 Year_History_Results'!$G267,Finish_table!BT$4:BT$99,0),1))</f>
        <v>#N/A</v>
      </c>
      <c r="U267" s="233" t="e">
        <f>(INDEX(Finish_table!CB$4:CB$99,MATCH('16 Year_History_Results'!$G267,Finish_table!CC$4:CC$99,0),1))</f>
        <v>#N/A</v>
      </c>
      <c r="V267" s="233" t="e">
        <f>(INDEX(Finish_table!CK$4:CK$99,MATCH('16 Year_History_Results'!$G267,Finish_table!CL$4:CL$99,0),1))</f>
        <v>#N/A</v>
      </c>
      <c r="W267" s="233" t="e">
        <f>(INDEX(Finish_table!CT$4:CT$99,MATCH('16 Year_History_Results'!$G267,Finish_table!CU$4:CU$99,0),1))</f>
        <v>#N/A</v>
      </c>
      <c r="X267" s="233" t="e">
        <f>(INDEX(Finish_table!DC$4:DC$99,MATCH('16 Year_History_Results'!$G267,Finish_table!DD$4:DD$99,0),1))</f>
        <v>#N/A</v>
      </c>
      <c r="Y267" s="233" t="e">
        <f>(INDEX(Finish_table!DL$4:DL$99,MATCH('16 Year_History_Results'!$G267,Finish_table!DM$4:DM$99,0),1))</f>
        <v>#N/A</v>
      </c>
      <c r="Z267" s="233" t="e">
        <f>(INDEX(Finish_table!DU$4:DU$99,MATCH('16 Year_History_Results'!$G267,Finish_table!DV$4:DV$99,0),1))</f>
        <v>#N/A</v>
      </c>
      <c r="AA267" s="233" t="e">
        <f>(INDEX(Finish_table!ED$4:ED$140,MATCH('16 Year_History_Results'!$G267,Finish_table!EE$4:EE$140,0),1))</f>
        <v>#N/A</v>
      </c>
      <c r="AB267" s="233" t="str">
        <f>(INDEX(Finish_table!EM$4:EM$224,MATCH('16 Year_History_Results'!$G267,Finish_table!EN$4:EN$224,0),1))</f>
        <v>QF</v>
      </c>
      <c r="AC267" s="253" t="e">
        <f>(INDEX(Finish_table!EW$4:EW$224,MATCH('16 Year_History_Results'!$G267,Finish_table!EX$4:EX$224,0),1))</f>
        <v>#N/A</v>
      </c>
      <c r="AD267" s="2"/>
      <c r="AE267" s="97"/>
      <c r="AG267">
        <f t="shared" si="169"/>
        <v>701</v>
      </c>
      <c r="AH267" s="110"/>
      <c r="AI267" s="2"/>
      <c r="AJ267" s="146">
        <f>INDEX('2001'!$C$44:$C$140,'16 Year_History_Results'!BZ267)</f>
        <v>0</v>
      </c>
      <c r="AK267" s="2">
        <f>INDEX('2002'!$C$44:$C$140,'16 Year_History_Results'!CA267)</f>
        <v>0</v>
      </c>
      <c r="AL267" s="2">
        <f>INDEX('2003'!$C$44:$C$140,'16 Year_History_Results'!CB267)</f>
        <v>0</v>
      </c>
      <c r="AM267" s="2">
        <f>INDEX('2004'!$C$44:$C$140,'16 Year_History_Results'!CC267)</f>
        <v>0</v>
      </c>
      <c r="AN267" s="2">
        <f>INDEX('2005'!$C$44:$C$140,'16 Year_History_Results'!CD267)</f>
        <v>0</v>
      </c>
      <c r="AO267" s="2">
        <f>INDEX('2006'!$C$44:$C$140,'16 Year_History_Results'!CE267)</f>
        <v>0</v>
      </c>
      <c r="AP267" s="2">
        <f>INDEX('2007'!$C$44:$C$140,'16 Year_History_Results'!CF267)</f>
        <v>0</v>
      </c>
      <c r="AQ267" s="2">
        <f>INDEX('2008'!$C$44:$C$140,'16 Year_History_Results'!CG267)</f>
        <v>0</v>
      </c>
      <c r="AR267" s="2">
        <f>INDEX('2009'!$C$44:$C$140,'16 Year_History_Results'!CH267)</f>
        <v>0</v>
      </c>
      <c r="AS267" s="2">
        <f>INDEX('2010'!$C$44:$C$140,'16 Year_History_Results'!CI267)</f>
        <v>0</v>
      </c>
      <c r="AT267" s="2">
        <f>INDEX('2011'!$C$44:$C$140,'16 Year_History_Results'!CJ267)</f>
        <v>0</v>
      </c>
      <c r="AU267" s="2">
        <f>INDEX('2012'!$C$44:$C$140,'16 Year_History_Results'!CK267)</f>
        <v>0</v>
      </c>
      <c r="AV267" s="2">
        <f>INDEX('2013'!$C$44:$C$140,'16 Year_History_Results'!CL267)</f>
        <v>0</v>
      </c>
      <c r="AW267" s="2">
        <f>INDEX('2014'!$C$52:$C$180,'16 Year_History_Results'!CM267)</f>
        <v>0</v>
      </c>
      <c r="AX267" s="2">
        <f>INDEX('2015'!$E$52:$E$308,'16 Year_History_Results'!CN267)</f>
        <v>0</v>
      </c>
      <c r="AY267" s="147">
        <f>INDEX('2016'!$E$52:$E$308,'16 Year_History_Results'!CO267)</f>
        <v>0</v>
      </c>
      <c r="AZ267" s="2"/>
      <c r="BA267" s="2"/>
      <c r="BB267">
        <f t="shared" si="181"/>
        <v>701</v>
      </c>
      <c r="BC267" s="110"/>
      <c r="BD267" s="2"/>
      <c r="BE267" s="146">
        <f>INDEX('2001'!$B$44:$B$140,'16 Year_History_Results'!BZ267)</f>
        <v>0</v>
      </c>
      <c r="BF267" s="2">
        <f>INDEX('2002'!$B$44:$B$140,'16 Year_History_Results'!CA267)</f>
        <v>0</v>
      </c>
      <c r="BG267" s="2">
        <f>INDEX('2003'!$B$44:$B$140,'16 Year_History_Results'!CB267)</f>
        <v>0</v>
      </c>
      <c r="BH267" s="2">
        <f>INDEX('2004'!$B$44:$B$140,'16 Year_History_Results'!CC267)</f>
        <v>0</v>
      </c>
      <c r="BI267" s="2">
        <f>INDEX('2005'!$B$44:$B$140,'16 Year_History_Results'!CD267)</f>
        <v>0</v>
      </c>
      <c r="BJ267" s="2">
        <f>INDEX('2006'!$B$44:$B$140,'16 Year_History_Results'!CE267)</f>
        <v>0</v>
      </c>
      <c r="BK267" s="2">
        <f>INDEX('2007'!$B$44:$B$140,'16 Year_History_Results'!CF267)</f>
        <v>0</v>
      </c>
      <c r="BL267" s="2">
        <f>INDEX('2008'!$B$44:$B$140,'16 Year_History_Results'!CG267)</f>
        <v>0</v>
      </c>
      <c r="BM267" s="2">
        <f>INDEX('2009'!$B$44:$B$140,'16 Year_History_Results'!CH267)</f>
        <v>0</v>
      </c>
      <c r="BN267" s="2">
        <f>INDEX('2010'!$B$44:$B$140,'16 Year_History_Results'!CI267)</f>
        <v>0</v>
      </c>
      <c r="BO267" s="2">
        <f>INDEX('2011'!$B$44:$B$140,'16 Year_History_Results'!CJ267)</f>
        <v>0</v>
      </c>
      <c r="BP267" s="2">
        <f>INDEX('2012'!$B$44:$B$140,'16 Year_History_Results'!CK267)</f>
        <v>0</v>
      </c>
      <c r="BQ267" s="2">
        <f>INDEX('2013'!$B$44:$B$140,'16 Year_History_Results'!CL267)</f>
        <v>0</v>
      </c>
      <c r="BR267" s="2">
        <f>INDEX('2014'!$B$52:$B$180,'16 Year_History_Results'!CM267)</f>
        <v>0</v>
      </c>
      <c r="BS267" s="147">
        <f>INDEX('2015'!$B$52:$B$308,'16 Year_History_Results'!CN267)</f>
        <v>12</v>
      </c>
      <c r="BT267" s="147">
        <f>INDEX('2016'!$B$52:$B$308,'16 Year_History_Results'!CO267)</f>
        <v>0</v>
      </c>
      <c r="BW267">
        <f t="shared" si="182"/>
        <v>701</v>
      </c>
      <c r="BX267" s="110"/>
      <c r="BY267" s="2"/>
      <c r="BZ267" s="146">
        <f>IF(ISNA(MATCH($BW267,'2001'!$A$44:$A$139,0)),97,MATCH($BW267,'2001'!$A$44:$A$139,0))</f>
        <v>97</v>
      </c>
      <c r="CA267" s="2">
        <f>IF(ISNA(MATCH($BW267,'2002'!$A$44:$A$139,0)),97,MATCH($BW267,'2002'!$A$44:$A$139,0))</f>
        <v>97</v>
      </c>
      <c r="CB267" s="2">
        <f>IF(ISNA(MATCH($BW267,'2003'!$A$44:$A$139,0)),97,MATCH($BW267,'2003'!$A$44:$A$139,0))</f>
        <v>97</v>
      </c>
      <c r="CC267" s="2">
        <f>IF(ISNA(MATCH($BW267,'2004'!$A$44:$A$139,0)),97,MATCH($BW267,'2004'!$A$44:$A$139,0))</f>
        <v>97</v>
      </c>
      <c r="CD267" s="2">
        <f>IF(ISNA(MATCH($BW267,'2005'!$A$44:$A$139,0)),97,MATCH($BW267,'2005'!$A$44:$A$139,0))</f>
        <v>97</v>
      </c>
      <c r="CE267" s="2">
        <f>IF(ISNA(MATCH($BW267,'2006'!$A$44:$A$139,0)),97,MATCH($BW267,'2006'!$A$44:$A$139,0))</f>
        <v>97</v>
      </c>
      <c r="CF267" s="2">
        <f>IF(ISNA(MATCH($BW267,'2007'!$A$44:$A$139,0)),97,MATCH($BW267,'2007'!$A$44:$A$139,0))</f>
        <v>97</v>
      </c>
      <c r="CG267" s="2">
        <f>IF(ISNA(MATCH($BW267,'2008'!$A$44:$A$139,0)),97,MATCH($BW267,'2008'!$A$44:$A$139,0))</f>
        <v>97</v>
      </c>
      <c r="CH267" s="2">
        <f>IF(ISNA(MATCH($BW267,'2009'!$A$44:$A$139,0)),97,MATCH($BW267,'2009'!$A$44:$A$139,0))</f>
        <v>97</v>
      </c>
      <c r="CI267" s="2">
        <f>IF(ISNA(MATCH($BW267,'2010'!$A$44:$A$139,0)),97,MATCH($BW267,'2010'!$A$44:$A$139,0))</f>
        <v>97</v>
      </c>
      <c r="CJ267" s="2">
        <f>IF(ISNA(MATCH($BW267,'2011'!$A$44:$A$139,0)),97,MATCH($BW267,'2011'!$A$44:$A$139,0))</f>
        <v>97</v>
      </c>
      <c r="CK267" s="2">
        <f>IF(ISNA(MATCH($BW267,'2012'!$A$44:$A$139,0)),97,MATCH($BW267,'2012'!$A$44:$A$139,0))</f>
        <v>97</v>
      </c>
      <c r="CL267" s="2">
        <f>IF(ISNA(MATCH($BW267,'2013'!$A$44:$A$139,0)),97,MATCH($BW267,'2013'!$A$44:$A$139,0))</f>
        <v>97</v>
      </c>
      <c r="CM267" s="2">
        <f>IF(ISNA(MATCH($BW267,'2014'!$A$52:$A$179,0)),129,MATCH($BW267,'2014'!$A$52:$A$179,0))</f>
        <v>129</v>
      </c>
      <c r="CN267" s="147">
        <f>IF(ISNA(MATCH($BW267,'2015'!$A$52:$A$307,0)),257,MATCH($BW267,'2015'!$A$52:$A$307,0))</f>
        <v>71</v>
      </c>
      <c r="CO267" s="147">
        <f>IF(ISNA(MATCH($BW267,'2016'!$A$52:$A$307,0)),257,MATCH($BW267,'2016'!$A$52:$A$307,0))</f>
        <v>257</v>
      </c>
      <c r="CQ267">
        <f t="shared" si="183"/>
        <v>701</v>
      </c>
      <c r="CR267" s="281"/>
      <c r="CS267" s="279"/>
      <c r="CT267" s="278">
        <f t="shared" si="184"/>
        <v>0</v>
      </c>
      <c r="CU267" s="279">
        <f t="shared" si="170"/>
        <v>0</v>
      </c>
      <c r="CV267" s="279">
        <f t="shared" si="171"/>
        <v>0</v>
      </c>
      <c r="CW267" s="279">
        <f t="shared" si="172"/>
        <v>0</v>
      </c>
      <c r="CX267" s="279">
        <f t="shared" si="173"/>
        <v>0</v>
      </c>
      <c r="CY267" s="279">
        <f t="shared" si="174"/>
        <v>0</v>
      </c>
      <c r="CZ267" s="279">
        <f t="shared" si="175"/>
        <v>0</v>
      </c>
      <c r="DA267" s="279">
        <f t="shared" si="176"/>
        <v>0</v>
      </c>
      <c r="DB267" s="279">
        <f t="shared" si="177"/>
        <v>0</v>
      </c>
      <c r="DC267" s="279">
        <f t="shared" si="185"/>
        <v>0</v>
      </c>
      <c r="DD267" s="279">
        <f t="shared" si="186"/>
        <v>0</v>
      </c>
      <c r="DE267" s="279">
        <f t="shared" si="187"/>
        <v>0</v>
      </c>
      <c r="DF267" s="279">
        <f t="shared" si="188"/>
        <v>0</v>
      </c>
      <c r="DG267" s="279">
        <f t="shared" si="189"/>
        <v>0</v>
      </c>
      <c r="DH267" s="280">
        <f t="shared" si="206"/>
        <v>12</v>
      </c>
      <c r="DI267" s="280">
        <f t="shared" si="207"/>
        <v>7.9992000000000001</v>
      </c>
      <c r="DJ267" s="154">
        <f t="shared" si="178"/>
        <v>172</v>
      </c>
      <c r="DK267" s="279">
        <f t="shared" si="190"/>
        <v>701</v>
      </c>
      <c r="DL267" s="97"/>
      <c r="DM267" s="154"/>
      <c r="DN267" s="267">
        <f t="shared" si="191"/>
        <v>0</v>
      </c>
      <c r="DO267" s="154">
        <f t="shared" si="192"/>
        <v>0</v>
      </c>
      <c r="DP267" s="154">
        <f t="shared" si="193"/>
        <v>0</v>
      </c>
      <c r="DQ267" s="154">
        <f t="shared" si="194"/>
        <v>0</v>
      </c>
      <c r="DR267" s="154">
        <f t="shared" si="195"/>
        <v>0</v>
      </c>
      <c r="DS267" s="154">
        <f t="shared" si="196"/>
        <v>0</v>
      </c>
      <c r="DT267" s="154">
        <f t="shared" si="197"/>
        <v>0</v>
      </c>
      <c r="DU267" s="154">
        <f t="shared" si="198"/>
        <v>0</v>
      </c>
      <c r="DV267" s="154">
        <f t="shared" si="199"/>
        <v>0</v>
      </c>
      <c r="DW267" s="154">
        <f t="shared" si="200"/>
        <v>0</v>
      </c>
      <c r="DX267" s="154">
        <f t="shared" si="201"/>
        <v>0</v>
      </c>
      <c r="DY267" s="154">
        <f t="shared" si="202"/>
        <v>0</v>
      </c>
      <c r="DZ267" s="154">
        <f t="shared" si="203"/>
        <v>0</v>
      </c>
      <c r="EA267" s="154">
        <f t="shared" si="204"/>
        <v>0</v>
      </c>
      <c r="EB267" s="264">
        <f t="shared" si="208"/>
        <v>12</v>
      </c>
      <c r="EC267" s="264">
        <f t="shared" si="209"/>
        <v>12</v>
      </c>
      <c r="ED267" s="154">
        <f t="shared" si="179"/>
        <v>395</v>
      </c>
    </row>
    <row r="268" spans="2:134" ht="13" thickBot="1" x14ac:dyDescent="0.3">
      <c r="B268" s="131">
        <v>126</v>
      </c>
      <c r="C268" s="50">
        <f t="shared" si="168"/>
        <v>3</v>
      </c>
      <c r="D268" s="50">
        <f t="shared" si="180"/>
        <v>0</v>
      </c>
      <c r="E268" s="97"/>
      <c r="F268" s="2">
        <f t="shared" si="205"/>
        <v>263</v>
      </c>
      <c r="G268" s="494">
        <v>1720</v>
      </c>
      <c r="H268" s="98">
        <f>15- COUNTIF(L268:AC268,"#N/A")</f>
        <v>0</v>
      </c>
      <c r="I268" s="131">
        <f>SUM(AH268:AY268)+SUM(BE268:BT268)</f>
        <v>12</v>
      </c>
      <c r="J268" s="398">
        <f>DI268</f>
        <v>7.9992000000000001</v>
      </c>
      <c r="K268" s="456" t="str">
        <f>IF(ISNUMBER(MATCH(G268,'[4]OPR data'!$A$3:$A$2900,0)),"Y","N")</f>
        <v>Y</v>
      </c>
      <c r="L268" s="110"/>
      <c r="M268" s="233"/>
      <c r="N268" s="469" t="e">
        <f>(INDEX(Finish_table!R$4:R$83,MATCH('16 Year_History_Results'!$G268,Finish_table!S$4:S$83,0),1))</f>
        <v>#N/A</v>
      </c>
      <c r="O268" s="233" t="e">
        <f>(INDEX(Finish_table!Z$4:Z$99,MATCH('16 Year_History_Results'!$G268,Finish_table!AA$4:AA$99,0),1))</f>
        <v>#N/A</v>
      </c>
      <c r="P268" s="233" t="e">
        <f>(INDEX(Finish_table!AI$4:AI$99,MATCH('16 Year_History_Results'!$G268,Finish_table!AJ$4:AJ$99,0),1))</f>
        <v>#N/A</v>
      </c>
      <c r="Q268" s="233" t="e">
        <f>(INDEX(Finish_table!AR$4:AR$99,MATCH('16 Year_History_Results'!$G268,Finish_table!AS$4:AS$99,0),1))</f>
        <v>#N/A</v>
      </c>
      <c r="R268" s="233" t="e">
        <f>(INDEX(Finish_table!BA$4:BA$99,MATCH('16 Year_History_Results'!$G268,Finish_table!BB$4:BB$99,0),1))</f>
        <v>#N/A</v>
      </c>
      <c r="S268" s="233" t="e">
        <f>(INDEX(Finish_table!BJ$4:BJ$99,MATCH('16 Year_History_Results'!$G268,Finish_table!BK$4:BK$99,0),1))</f>
        <v>#N/A</v>
      </c>
      <c r="T268" s="233" t="e">
        <f>(INDEX(Finish_table!BS$4:BS$99,MATCH('16 Year_History_Results'!$G268,Finish_table!BT$4:BT$99,0),1))</f>
        <v>#N/A</v>
      </c>
      <c r="U268" s="233" t="e">
        <f>(INDEX(Finish_table!CB$4:CB$99,MATCH('16 Year_History_Results'!$G268,Finish_table!CC$4:CC$99,0),1))</f>
        <v>#N/A</v>
      </c>
      <c r="V268" s="233" t="e">
        <f>(INDEX(Finish_table!CK$4:CK$99,MATCH('16 Year_History_Results'!$G268,Finish_table!CL$4:CL$99,0),1))</f>
        <v>#N/A</v>
      </c>
      <c r="W268" s="233" t="e">
        <f>(INDEX(Finish_table!CT$4:CT$99,MATCH('16 Year_History_Results'!$G268,Finish_table!CU$4:CU$99,0),1))</f>
        <v>#N/A</v>
      </c>
      <c r="X268" s="233" t="e">
        <f>(INDEX(Finish_table!DC$4:DC$99,MATCH('16 Year_History_Results'!$G268,Finish_table!DD$4:DD$99,0),1))</f>
        <v>#N/A</v>
      </c>
      <c r="Y268" s="233" t="e">
        <f>(INDEX(Finish_table!DL$4:DL$99,MATCH('16 Year_History_Results'!$G268,Finish_table!DM$4:DM$99,0),1))</f>
        <v>#N/A</v>
      </c>
      <c r="Z268" s="233" t="e">
        <f>(INDEX(Finish_table!DU$4:DU$99,MATCH('16 Year_History_Results'!$G268,Finish_table!DV$4:DV$99,0),1))</f>
        <v>#N/A</v>
      </c>
      <c r="AA268" s="233" t="e">
        <f>(INDEX(Finish_table!ED$4:ED$140,MATCH('16 Year_History_Results'!$G268,Finish_table!EE$4:EE$140,0),1))</f>
        <v>#N/A</v>
      </c>
      <c r="AB268" s="233" t="str">
        <f>(INDEX(Finish_table!EM$4:EM$224,MATCH('16 Year_History_Results'!$G268,Finish_table!EN$4:EN$224,0),1))</f>
        <v>QF</v>
      </c>
      <c r="AC268" s="253" t="e">
        <f>(INDEX(Finish_table!EW$4:EW$224,MATCH('16 Year_History_Results'!$G268,Finish_table!EX$4:EX$224,0),1))</f>
        <v>#N/A</v>
      </c>
      <c r="AD268" s="2"/>
      <c r="AE268" s="97"/>
      <c r="AG268">
        <f t="shared" si="169"/>
        <v>1720</v>
      </c>
      <c r="AH268" s="110"/>
      <c r="AI268" s="2"/>
      <c r="AJ268" s="146">
        <f>INDEX('2001'!$C$44:$C$140,'16 Year_History_Results'!BZ268)</f>
        <v>0</v>
      </c>
      <c r="AK268" s="2">
        <f>INDEX('2002'!$C$44:$C$140,'16 Year_History_Results'!CA268)</f>
        <v>0</v>
      </c>
      <c r="AL268" s="2">
        <f>INDEX('2003'!$C$44:$C$140,'16 Year_History_Results'!CB268)</f>
        <v>0</v>
      </c>
      <c r="AM268" s="2">
        <f>INDEX('2004'!$C$44:$C$140,'16 Year_History_Results'!CC268)</f>
        <v>0</v>
      </c>
      <c r="AN268" s="2">
        <f>INDEX('2005'!$C$44:$C$140,'16 Year_History_Results'!CD268)</f>
        <v>0</v>
      </c>
      <c r="AO268" s="2">
        <f>INDEX('2006'!$C$44:$C$140,'16 Year_History_Results'!CE268)</f>
        <v>0</v>
      </c>
      <c r="AP268" s="2">
        <f>INDEX('2007'!$C$44:$C$140,'16 Year_History_Results'!CF268)</f>
        <v>0</v>
      </c>
      <c r="AQ268" s="2">
        <f>INDEX('2008'!$C$44:$C$140,'16 Year_History_Results'!CG268)</f>
        <v>0</v>
      </c>
      <c r="AR268" s="2">
        <f>INDEX('2009'!$C$44:$C$140,'16 Year_History_Results'!CH268)</f>
        <v>0</v>
      </c>
      <c r="AS268" s="2">
        <f>INDEX('2010'!$C$44:$C$140,'16 Year_History_Results'!CI268)</f>
        <v>0</v>
      </c>
      <c r="AT268" s="2">
        <f>INDEX('2011'!$C$44:$C$140,'16 Year_History_Results'!CJ268)</f>
        <v>0</v>
      </c>
      <c r="AU268" s="2">
        <f>INDEX('2012'!$C$44:$C$140,'16 Year_History_Results'!CK268)</f>
        <v>0</v>
      </c>
      <c r="AV268" s="2">
        <f>INDEX('2013'!$C$44:$C$140,'16 Year_History_Results'!CL268)</f>
        <v>0</v>
      </c>
      <c r="AW268" s="2">
        <f>INDEX('2014'!$C$52:$C$180,'16 Year_History_Results'!CM268)</f>
        <v>0</v>
      </c>
      <c r="AX268" s="2">
        <f>INDEX('2015'!$E$52:$E$308,'16 Year_History_Results'!CN268)</f>
        <v>0</v>
      </c>
      <c r="AY268" s="147">
        <f>INDEX('2016'!$E$52:$E$308,'16 Year_History_Results'!CO268)</f>
        <v>0</v>
      </c>
      <c r="AZ268" s="2"/>
      <c r="BA268" s="2"/>
      <c r="BB268">
        <f t="shared" si="181"/>
        <v>1720</v>
      </c>
      <c r="BC268" s="110"/>
      <c r="BD268" s="2"/>
      <c r="BE268" s="146">
        <f>INDEX('2001'!$B$44:$B$140,'16 Year_History_Results'!BZ268)</f>
        <v>0</v>
      </c>
      <c r="BF268" s="2">
        <f>INDEX('2002'!$B$44:$B$140,'16 Year_History_Results'!CA268)</f>
        <v>0</v>
      </c>
      <c r="BG268" s="2">
        <f>INDEX('2003'!$B$44:$B$140,'16 Year_History_Results'!CB268)</f>
        <v>0</v>
      </c>
      <c r="BH268" s="2">
        <f>INDEX('2004'!$B$44:$B$140,'16 Year_History_Results'!CC268)</f>
        <v>0</v>
      </c>
      <c r="BI268" s="2">
        <f>INDEX('2005'!$B$44:$B$140,'16 Year_History_Results'!CD268)</f>
        <v>0</v>
      </c>
      <c r="BJ268" s="2">
        <f>INDEX('2006'!$B$44:$B$140,'16 Year_History_Results'!CE268)</f>
        <v>0</v>
      </c>
      <c r="BK268" s="2">
        <f>INDEX('2007'!$B$44:$B$140,'16 Year_History_Results'!CF268)</f>
        <v>0</v>
      </c>
      <c r="BL268" s="2">
        <f>INDEX('2008'!$B$44:$B$140,'16 Year_History_Results'!CG268)</f>
        <v>0</v>
      </c>
      <c r="BM268" s="2">
        <f>INDEX('2009'!$B$44:$B$140,'16 Year_History_Results'!CH268)</f>
        <v>0</v>
      </c>
      <c r="BN268" s="2">
        <f>INDEX('2010'!$B$44:$B$140,'16 Year_History_Results'!CI268)</f>
        <v>0</v>
      </c>
      <c r="BO268" s="2">
        <f>INDEX('2011'!$B$44:$B$140,'16 Year_History_Results'!CJ268)</f>
        <v>0</v>
      </c>
      <c r="BP268" s="2">
        <f>INDEX('2012'!$B$44:$B$140,'16 Year_History_Results'!CK268)</f>
        <v>0</v>
      </c>
      <c r="BQ268" s="2">
        <f>INDEX('2013'!$B$44:$B$140,'16 Year_History_Results'!CL268)</f>
        <v>0</v>
      </c>
      <c r="BR268" s="2">
        <f>INDEX('2014'!$B$52:$B$180,'16 Year_History_Results'!CM268)</f>
        <v>0</v>
      </c>
      <c r="BS268" s="147">
        <f>INDEX('2015'!$B$52:$B$308,'16 Year_History_Results'!CN268)</f>
        <v>12</v>
      </c>
      <c r="BT268" s="147">
        <f>INDEX('2016'!$B$52:$B$308,'16 Year_History_Results'!CO268)</f>
        <v>0</v>
      </c>
      <c r="BW268">
        <f t="shared" si="182"/>
        <v>1720</v>
      </c>
      <c r="BX268" s="110"/>
      <c r="BY268" s="2"/>
      <c r="BZ268" s="146">
        <f>IF(ISNA(MATCH($BW268,'2001'!$A$44:$A$139,0)),97,MATCH($BW268,'2001'!$A$44:$A$139,0))</f>
        <v>97</v>
      </c>
      <c r="CA268" s="2">
        <f>IF(ISNA(MATCH($BW268,'2002'!$A$44:$A$139,0)),97,MATCH($BW268,'2002'!$A$44:$A$139,0))</f>
        <v>97</v>
      </c>
      <c r="CB268" s="2">
        <f>IF(ISNA(MATCH($BW268,'2003'!$A$44:$A$139,0)),97,MATCH($BW268,'2003'!$A$44:$A$139,0))</f>
        <v>97</v>
      </c>
      <c r="CC268" s="2">
        <f>IF(ISNA(MATCH($BW268,'2004'!$A$44:$A$139,0)),97,MATCH($BW268,'2004'!$A$44:$A$139,0))</f>
        <v>97</v>
      </c>
      <c r="CD268" s="2">
        <f>IF(ISNA(MATCH($BW268,'2005'!$A$44:$A$139,0)),97,MATCH($BW268,'2005'!$A$44:$A$139,0))</f>
        <v>97</v>
      </c>
      <c r="CE268" s="2">
        <f>IF(ISNA(MATCH($BW268,'2006'!$A$44:$A$139,0)),97,MATCH($BW268,'2006'!$A$44:$A$139,0))</f>
        <v>97</v>
      </c>
      <c r="CF268" s="2">
        <f>IF(ISNA(MATCH($BW268,'2007'!$A$44:$A$139,0)),97,MATCH($BW268,'2007'!$A$44:$A$139,0))</f>
        <v>97</v>
      </c>
      <c r="CG268" s="2">
        <f>IF(ISNA(MATCH($BW268,'2008'!$A$44:$A$139,0)),97,MATCH($BW268,'2008'!$A$44:$A$139,0))</f>
        <v>97</v>
      </c>
      <c r="CH268" s="2">
        <f>IF(ISNA(MATCH($BW268,'2009'!$A$44:$A$139,0)),97,MATCH($BW268,'2009'!$A$44:$A$139,0))</f>
        <v>97</v>
      </c>
      <c r="CI268" s="2">
        <f>IF(ISNA(MATCH($BW268,'2010'!$A$44:$A$139,0)),97,MATCH($BW268,'2010'!$A$44:$A$139,0))</f>
        <v>97</v>
      </c>
      <c r="CJ268" s="2">
        <f>IF(ISNA(MATCH($BW268,'2011'!$A$44:$A$139,0)),97,MATCH($BW268,'2011'!$A$44:$A$139,0))</f>
        <v>97</v>
      </c>
      <c r="CK268" s="2">
        <f>IF(ISNA(MATCH($BW268,'2012'!$A$44:$A$139,0)),97,MATCH($BW268,'2012'!$A$44:$A$139,0))</f>
        <v>97</v>
      </c>
      <c r="CL268" s="2">
        <f>IF(ISNA(MATCH($BW268,'2013'!$A$44:$A$139,0)),97,MATCH($BW268,'2013'!$A$44:$A$139,0))</f>
        <v>97</v>
      </c>
      <c r="CM268" s="2">
        <f>IF(ISNA(MATCH($BW268,'2014'!$A$52:$A$179,0)),129,MATCH($BW268,'2014'!$A$52:$A$179,0))</f>
        <v>129</v>
      </c>
      <c r="CN268" s="147">
        <f>IF(ISNA(MATCH($BW268,'2015'!$A$52:$A$307,0)),257,MATCH($BW268,'2015'!$A$52:$A$307,0))</f>
        <v>123</v>
      </c>
      <c r="CO268" s="147">
        <f>IF(ISNA(MATCH($BW268,'2016'!$A$52:$A$307,0)),257,MATCH($BW268,'2016'!$A$52:$A$307,0))</f>
        <v>257</v>
      </c>
      <c r="CQ268">
        <f t="shared" si="183"/>
        <v>1720</v>
      </c>
      <c r="CR268" s="281"/>
      <c r="CS268" s="279"/>
      <c r="CT268" s="278">
        <f t="shared" si="184"/>
        <v>0</v>
      </c>
      <c r="CU268" s="279">
        <f t="shared" si="170"/>
        <v>0</v>
      </c>
      <c r="CV268" s="279">
        <f t="shared" si="171"/>
        <v>0</v>
      </c>
      <c r="CW268" s="279">
        <f t="shared" si="172"/>
        <v>0</v>
      </c>
      <c r="CX268" s="279">
        <f t="shared" si="173"/>
        <v>0</v>
      </c>
      <c r="CY268" s="279">
        <f t="shared" si="174"/>
        <v>0</v>
      </c>
      <c r="CZ268" s="279">
        <f t="shared" si="175"/>
        <v>0</v>
      </c>
      <c r="DA268" s="279">
        <f t="shared" si="176"/>
        <v>0</v>
      </c>
      <c r="DB268" s="279">
        <f t="shared" si="177"/>
        <v>0</v>
      </c>
      <c r="DC268" s="279">
        <f t="shared" si="185"/>
        <v>0</v>
      </c>
      <c r="DD268" s="279">
        <f t="shared" si="186"/>
        <v>0</v>
      </c>
      <c r="DE268" s="279">
        <f t="shared" si="187"/>
        <v>0</v>
      </c>
      <c r="DF268" s="279">
        <f t="shared" si="188"/>
        <v>0</v>
      </c>
      <c r="DG268" s="279">
        <f t="shared" si="189"/>
        <v>0</v>
      </c>
      <c r="DH268" s="280">
        <f t="shared" si="206"/>
        <v>12</v>
      </c>
      <c r="DI268" s="280">
        <f t="shared" si="207"/>
        <v>7.9992000000000001</v>
      </c>
      <c r="DJ268" s="154">
        <f t="shared" si="178"/>
        <v>172</v>
      </c>
      <c r="DK268" s="279">
        <f t="shared" si="190"/>
        <v>1720</v>
      </c>
      <c r="DL268" s="97"/>
      <c r="DM268" s="154"/>
      <c r="DN268" s="267">
        <f t="shared" si="191"/>
        <v>0</v>
      </c>
      <c r="DO268" s="154">
        <f t="shared" si="192"/>
        <v>0</v>
      </c>
      <c r="DP268" s="154">
        <f t="shared" si="193"/>
        <v>0</v>
      </c>
      <c r="DQ268" s="154">
        <f t="shared" si="194"/>
        <v>0</v>
      </c>
      <c r="DR268" s="154">
        <f t="shared" si="195"/>
        <v>0</v>
      </c>
      <c r="DS268" s="154">
        <f t="shared" si="196"/>
        <v>0</v>
      </c>
      <c r="DT268" s="154">
        <f t="shared" si="197"/>
        <v>0</v>
      </c>
      <c r="DU268" s="154">
        <f t="shared" si="198"/>
        <v>0</v>
      </c>
      <c r="DV268" s="154">
        <f t="shared" si="199"/>
        <v>0</v>
      </c>
      <c r="DW268" s="154">
        <f t="shared" si="200"/>
        <v>0</v>
      </c>
      <c r="DX268" s="154">
        <f t="shared" si="201"/>
        <v>0</v>
      </c>
      <c r="DY268" s="154">
        <f t="shared" si="202"/>
        <v>0</v>
      </c>
      <c r="DZ268" s="154">
        <f t="shared" si="203"/>
        <v>0</v>
      </c>
      <c r="EA268" s="154">
        <f t="shared" si="204"/>
        <v>0</v>
      </c>
      <c r="EB268" s="264">
        <f t="shared" si="208"/>
        <v>12</v>
      </c>
      <c r="EC268" s="264">
        <f t="shared" si="209"/>
        <v>12</v>
      </c>
      <c r="ED268" s="154">
        <f t="shared" si="179"/>
        <v>395</v>
      </c>
    </row>
    <row r="269" spans="2:134" ht="13" thickBot="1" x14ac:dyDescent="0.3">
      <c r="B269" s="131">
        <v>126</v>
      </c>
      <c r="C269" s="50">
        <f t="shared" si="168"/>
        <v>4</v>
      </c>
      <c r="D269" s="50">
        <f t="shared" si="180"/>
        <v>0</v>
      </c>
      <c r="E269" s="97"/>
      <c r="F269" s="2">
        <f t="shared" si="205"/>
        <v>264</v>
      </c>
      <c r="G269" s="207">
        <v>1503</v>
      </c>
      <c r="H269" s="98">
        <f>15- COUNTIF(L269:AC269,"#N/A")</f>
        <v>5</v>
      </c>
      <c r="I269" s="131">
        <f>SUM(AH269:AY269)+SUM(BE269:BT269)</f>
        <v>111</v>
      </c>
      <c r="J269" s="398">
        <f>DI269</f>
        <v>7.8561070037804344</v>
      </c>
      <c r="K269" s="456" t="str">
        <f>IF(ISNUMBER(MATCH(G269,'[4]OPR data'!$A$3:$A$2900,0)),"Y","N")</f>
        <v>N</v>
      </c>
      <c r="L269" s="110"/>
      <c r="M269" s="233"/>
      <c r="N269" s="469" t="e">
        <f>(INDEX(Finish_table!R$4:R$83,MATCH('16 Year_History_Results'!$G269,Finish_table!S$4:S$83,0),1))</f>
        <v>#N/A</v>
      </c>
      <c r="O269" s="233" t="e">
        <f>(INDEX(Finish_table!Z$4:Z$99,MATCH('16 Year_History_Results'!$G269,Finish_table!AA$4:AA$99,0),1))</f>
        <v>#N/A</v>
      </c>
      <c r="P269" s="233" t="e">
        <f>(INDEX(Finish_table!AI$4:AI$99,MATCH('16 Year_History_Results'!$G269,Finish_table!AJ$4:AJ$99,0),1))</f>
        <v>#N/A</v>
      </c>
      <c r="Q269" s="233" t="e">
        <f>(INDEX(Finish_table!AR$4:AR$99,MATCH('16 Year_History_Results'!$G269,Finish_table!AS$4:AS$99,0),1))</f>
        <v>#N/A</v>
      </c>
      <c r="R269" s="233" t="str">
        <f>(INDEX(Finish_table!BA$4:BA$99,MATCH('16 Year_History_Results'!$G269,Finish_table!BB$4:BB$99,0),1))</f>
        <v>QF</v>
      </c>
      <c r="S269" s="233" t="str">
        <f>(INDEX(Finish_table!BJ$4:BJ$99,MATCH('16 Year_History_Results'!$G269,Finish_table!BK$4:BK$99,0),1))</f>
        <v>SF</v>
      </c>
      <c r="T269" s="233" t="str">
        <f>(INDEX(Finish_table!BS$4:BS$99,MATCH('16 Year_History_Results'!$G269,Finish_table!BT$4:BT$99,0),1))</f>
        <v>QF</v>
      </c>
      <c r="U269" s="233" t="str">
        <f>(INDEX(Finish_table!CB$4:CB$99,MATCH('16 Year_History_Results'!$G269,Finish_table!CC$4:CC$99,0),1))</f>
        <v>SF</v>
      </c>
      <c r="V269" s="233" t="str">
        <f>(INDEX(Finish_table!CK$4:CK$99,MATCH('16 Year_History_Results'!$G269,Finish_table!CL$4:CL$99,0),1))</f>
        <v>SF</v>
      </c>
      <c r="W269" s="233" t="e">
        <f>(INDEX(Finish_table!CT$4:CT$99,MATCH('16 Year_History_Results'!$G269,Finish_table!CU$4:CU$99,0),1))</f>
        <v>#N/A</v>
      </c>
      <c r="X269" s="233" t="str">
        <f>(INDEX(Finish_table!DC$4:DC$99,MATCH('16 Year_History_Results'!$G269,Finish_table!DD$4:DD$99,0),1))</f>
        <v>W</v>
      </c>
      <c r="Y269" s="233" t="e">
        <f>(INDEX(Finish_table!DL$4:DL$99,MATCH('16 Year_History_Results'!$G269,Finish_table!DM$4:DM$99,0),1))</f>
        <v>#N/A</v>
      </c>
      <c r="Z269" s="233" t="e">
        <f>(INDEX(Finish_table!DU$4:DU$99,MATCH('16 Year_History_Results'!$G269,Finish_table!DV$4:DV$99,0),1))</f>
        <v>#N/A</v>
      </c>
      <c r="AA269" s="233" t="e">
        <f>(INDEX(Finish_table!ED$4:ED$140,MATCH('16 Year_History_Results'!$G269,Finish_table!EE$4:EE$140,0),1))</f>
        <v>#N/A</v>
      </c>
      <c r="AB269" s="233" t="e">
        <f>(INDEX(Finish_table!EM$4:EM$224,MATCH('16 Year_History_Results'!$G269,Finish_table!EN$4:EN$224,0),1))</f>
        <v>#N/A</v>
      </c>
      <c r="AC269" s="253" t="e">
        <f>(INDEX(Finish_table!EW$4:EW$224,MATCH('16 Year_History_Results'!$G269,Finish_table!EX$4:EX$224,0),1))</f>
        <v>#N/A</v>
      </c>
      <c r="AD269" s="2"/>
      <c r="AE269" s="97"/>
      <c r="AG269">
        <f t="shared" si="169"/>
        <v>1503</v>
      </c>
      <c r="AH269" s="110"/>
      <c r="AI269" s="2"/>
      <c r="AJ269" s="146">
        <f>INDEX('2001'!$C$44:$C$140,'16 Year_History_Results'!BZ269)</f>
        <v>0</v>
      </c>
      <c r="AK269" s="2">
        <f>INDEX('2002'!$C$44:$C$140,'16 Year_History_Results'!CA269)</f>
        <v>0</v>
      </c>
      <c r="AL269" s="2">
        <f>INDEX('2003'!$C$44:$C$140,'16 Year_History_Results'!CB269)</f>
        <v>0</v>
      </c>
      <c r="AM269" s="2">
        <f>INDEX('2004'!$C$44:$C$140,'16 Year_History_Results'!CC269)</f>
        <v>0</v>
      </c>
      <c r="AN269" s="2">
        <f>INDEX('2005'!$C$44:$C$140,'16 Year_History_Results'!CD269)</f>
        <v>0</v>
      </c>
      <c r="AO269" s="2">
        <f>INDEX('2006'!$C$44:$C$140,'16 Year_History_Results'!CE269)</f>
        <v>10</v>
      </c>
      <c r="AP269" s="2">
        <f>INDEX('2007'!$C$44:$C$140,'16 Year_History_Results'!CF269)</f>
        <v>0</v>
      </c>
      <c r="AQ269" s="2">
        <f>INDEX('2008'!$C$44:$C$140,'16 Year_History_Results'!CG269)</f>
        <v>10</v>
      </c>
      <c r="AR269" s="2">
        <f>INDEX('2009'!$C$44:$C$140,'16 Year_History_Results'!CH269)</f>
        <v>10</v>
      </c>
      <c r="AS269" s="2">
        <f>INDEX('2010'!$C$44:$C$140,'16 Year_History_Results'!CI269)</f>
        <v>0</v>
      </c>
      <c r="AT269" s="2">
        <f>INDEX('2011'!$C$44:$C$140,'16 Year_History_Results'!CJ269)</f>
        <v>30</v>
      </c>
      <c r="AU269" s="2">
        <f>INDEX('2012'!$C$44:$C$140,'16 Year_History_Results'!CK269)</f>
        <v>0</v>
      </c>
      <c r="AV269" s="2">
        <f>INDEX('2013'!$C$44:$C$140,'16 Year_History_Results'!CL269)</f>
        <v>0</v>
      </c>
      <c r="AW269" s="2">
        <f>INDEX('2014'!$C$52:$C$180,'16 Year_History_Results'!CM269)</f>
        <v>0</v>
      </c>
      <c r="AX269" s="2">
        <f>INDEX('2015'!$E$52:$E$308,'16 Year_History_Results'!CN269)</f>
        <v>0</v>
      </c>
      <c r="AY269" s="147">
        <f>INDEX('2016'!$E$52:$E$308,'16 Year_History_Results'!CO269)</f>
        <v>0</v>
      </c>
      <c r="AZ269" s="2"/>
      <c r="BA269" s="2"/>
      <c r="BB269">
        <f t="shared" si="181"/>
        <v>1503</v>
      </c>
      <c r="BC269" s="110"/>
      <c r="BD269" s="2"/>
      <c r="BE269" s="146">
        <f>INDEX('2001'!$B$44:$B$140,'16 Year_History_Results'!BZ269)</f>
        <v>0</v>
      </c>
      <c r="BF269" s="2">
        <f>INDEX('2002'!$B$44:$B$140,'16 Year_History_Results'!CA269)</f>
        <v>0</v>
      </c>
      <c r="BG269" s="2">
        <f>INDEX('2003'!$B$44:$B$140,'16 Year_History_Results'!CB269)</f>
        <v>0</v>
      </c>
      <c r="BH269" s="2">
        <f>INDEX('2004'!$B$44:$B$140,'16 Year_History_Results'!CC269)</f>
        <v>0</v>
      </c>
      <c r="BI269" s="2">
        <f>INDEX('2005'!$B$44:$B$140,'16 Year_History_Results'!CD269)</f>
        <v>4</v>
      </c>
      <c r="BJ269" s="2">
        <f>INDEX('2006'!$B$44:$B$140,'16 Year_History_Results'!CE269)</f>
        <v>15</v>
      </c>
      <c r="BK269" s="2">
        <f>INDEX('2007'!$B$44:$B$140,'16 Year_History_Results'!CF269)</f>
        <v>1</v>
      </c>
      <c r="BL269" s="2">
        <f>INDEX('2008'!$B$44:$B$140,'16 Year_History_Results'!CG269)</f>
        <v>6</v>
      </c>
      <c r="BM269" s="2">
        <f>INDEX('2009'!$B$44:$B$140,'16 Year_History_Results'!CH269)</f>
        <v>15</v>
      </c>
      <c r="BN269" s="2">
        <f>INDEX('2010'!$B$44:$B$140,'16 Year_History_Results'!CI269)</f>
        <v>0</v>
      </c>
      <c r="BO269" s="2">
        <f>INDEX('2011'!$B$44:$B$140,'16 Year_History_Results'!CJ269)</f>
        <v>10</v>
      </c>
      <c r="BP269" s="2">
        <f>INDEX('2012'!$B$44:$B$140,'16 Year_History_Results'!CK269)</f>
        <v>0</v>
      </c>
      <c r="BQ269" s="2">
        <f>INDEX('2013'!$B$44:$B$140,'16 Year_History_Results'!CL269)</f>
        <v>0</v>
      </c>
      <c r="BR269" s="2">
        <f>INDEX('2014'!$B$52:$B$180,'16 Year_History_Results'!CM269)</f>
        <v>0</v>
      </c>
      <c r="BS269" s="147">
        <f>INDEX('2015'!$B$52:$B$308,'16 Year_History_Results'!CN269)</f>
        <v>0</v>
      </c>
      <c r="BT269" s="147">
        <f>INDEX('2016'!$B$52:$B$308,'16 Year_History_Results'!CO269)</f>
        <v>0</v>
      </c>
      <c r="BW269">
        <f t="shared" si="182"/>
        <v>1503</v>
      </c>
      <c r="BX269" s="110"/>
      <c r="BY269" s="2"/>
      <c r="BZ269" s="146">
        <f>IF(ISNA(MATCH($BW269,'2001'!$A$44:$A$139,0)),97,MATCH($BW269,'2001'!$A$44:$A$139,0))</f>
        <v>97</v>
      </c>
      <c r="CA269" s="2">
        <f>IF(ISNA(MATCH($BW269,'2002'!$A$44:$A$139,0)),97,MATCH($BW269,'2002'!$A$44:$A$139,0))</f>
        <v>97</v>
      </c>
      <c r="CB269" s="2">
        <f>IF(ISNA(MATCH($BW269,'2003'!$A$44:$A$139,0)),97,MATCH($BW269,'2003'!$A$44:$A$139,0))</f>
        <v>97</v>
      </c>
      <c r="CC269" s="2">
        <f>IF(ISNA(MATCH($BW269,'2004'!$A$44:$A$139,0)),97,MATCH($BW269,'2004'!$A$44:$A$139,0))</f>
        <v>97</v>
      </c>
      <c r="CD269" s="2">
        <f>IF(ISNA(MATCH($BW269,'2005'!$A$44:$A$139,0)),97,MATCH($BW269,'2005'!$A$44:$A$139,0))</f>
        <v>90</v>
      </c>
      <c r="CE269" s="2">
        <f>IF(ISNA(MATCH($BW269,'2006'!$A$44:$A$139,0)),97,MATCH($BW269,'2006'!$A$44:$A$139,0))</f>
        <v>85</v>
      </c>
      <c r="CF269" s="2">
        <f>IF(ISNA(MATCH($BW269,'2007'!$A$44:$A$139,0)),97,MATCH($BW269,'2007'!$A$44:$A$139,0))</f>
        <v>75</v>
      </c>
      <c r="CG269" s="2">
        <f>IF(ISNA(MATCH($BW269,'2008'!$A$44:$A$139,0)),97,MATCH($BW269,'2008'!$A$44:$A$139,0))</f>
        <v>74</v>
      </c>
      <c r="CH269" s="2">
        <f>IF(ISNA(MATCH($BW269,'2009'!$A$44:$A$139,0)),97,MATCH($BW269,'2009'!$A$44:$A$139,0))</f>
        <v>68</v>
      </c>
      <c r="CI269" s="2">
        <f>IF(ISNA(MATCH($BW269,'2010'!$A$44:$A$139,0)),97,MATCH($BW269,'2010'!$A$44:$A$139,0))</f>
        <v>97</v>
      </c>
      <c r="CJ269" s="2">
        <f>IF(ISNA(MATCH($BW269,'2011'!$A$44:$A$139,0)),97,MATCH($BW269,'2011'!$A$44:$A$139,0))</f>
        <v>58</v>
      </c>
      <c r="CK269" s="2">
        <f>IF(ISNA(MATCH($BW269,'2012'!$A$44:$A$139,0)),97,MATCH($BW269,'2012'!$A$44:$A$139,0))</f>
        <v>97</v>
      </c>
      <c r="CL269" s="2">
        <f>IF(ISNA(MATCH($BW269,'2013'!$A$44:$A$139,0)),97,MATCH($BW269,'2013'!$A$44:$A$139,0))</f>
        <v>97</v>
      </c>
      <c r="CM269" s="2">
        <f>IF(ISNA(MATCH($BW269,'2014'!$A$52:$A$179,0)),129,MATCH($BW269,'2014'!$A$52:$A$179,0))</f>
        <v>129</v>
      </c>
      <c r="CN269" s="147">
        <f>IF(ISNA(MATCH($BW269,'2015'!$A$52:$A$307,0)),257,MATCH($BW269,'2015'!$A$52:$A$307,0))</f>
        <v>257</v>
      </c>
      <c r="CO269" s="147">
        <f>IF(ISNA(MATCH($BW269,'2016'!$A$52:$A$307,0)),257,MATCH($BW269,'2016'!$A$52:$A$307,0))</f>
        <v>257</v>
      </c>
      <c r="CQ269">
        <f t="shared" si="183"/>
        <v>1503</v>
      </c>
      <c r="CR269" s="281"/>
      <c r="CS269" s="279"/>
      <c r="CT269" s="278">
        <f t="shared" si="184"/>
        <v>0</v>
      </c>
      <c r="CU269" s="279">
        <f t="shared" si="170"/>
        <v>0</v>
      </c>
      <c r="CV269" s="279">
        <f t="shared" si="171"/>
        <v>0</v>
      </c>
      <c r="CW269" s="279">
        <f t="shared" si="172"/>
        <v>0</v>
      </c>
      <c r="CX269" s="279">
        <f t="shared" si="173"/>
        <v>4</v>
      </c>
      <c r="CY269" s="279">
        <f t="shared" si="174"/>
        <v>27.666399999999999</v>
      </c>
      <c r="CZ269" s="279">
        <f t="shared" si="175"/>
        <v>19.442422239999999</v>
      </c>
      <c r="DA269" s="279">
        <f t="shared" si="176"/>
        <v>28.960318665183998</v>
      </c>
      <c r="DB269" s="279">
        <f t="shared" si="177"/>
        <v>44.304948422211652</v>
      </c>
      <c r="DC269" s="279">
        <f t="shared" si="185"/>
        <v>29.533678618246284</v>
      </c>
      <c r="DD269" s="279">
        <f t="shared" si="186"/>
        <v>59.687150166922976</v>
      </c>
      <c r="DE269" s="279">
        <f t="shared" si="187"/>
        <v>39.787454301270856</v>
      </c>
      <c r="DF269" s="279">
        <f t="shared" si="188"/>
        <v>26.52231703722715</v>
      </c>
      <c r="DG269" s="279">
        <f t="shared" si="189"/>
        <v>17.679776537015616</v>
      </c>
      <c r="DH269" s="280">
        <f t="shared" si="206"/>
        <v>11.785339039574609</v>
      </c>
      <c r="DI269" s="280">
        <f t="shared" si="207"/>
        <v>7.8561070037804344</v>
      </c>
      <c r="DJ269" s="154">
        <f t="shared" si="178"/>
        <v>178</v>
      </c>
      <c r="DK269" s="279">
        <f t="shared" si="190"/>
        <v>1503</v>
      </c>
      <c r="DL269" s="97"/>
      <c r="DM269" s="154"/>
      <c r="DN269" s="267">
        <f t="shared" si="191"/>
        <v>0</v>
      </c>
      <c r="DO269" s="154">
        <f t="shared" si="192"/>
        <v>0</v>
      </c>
      <c r="DP269" s="154">
        <f t="shared" si="193"/>
        <v>0</v>
      </c>
      <c r="DQ269" s="154">
        <f t="shared" si="194"/>
        <v>0</v>
      </c>
      <c r="DR269" s="154">
        <f t="shared" si="195"/>
        <v>4</v>
      </c>
      <c r="DS269" s="154">
        <f t="shared" si="196"/>
        <v>29</v>
      </c>
      <c r="DT269" s="154">
        <f t="shared" si="197"/>
        <v>30</v>
      </c>
      <c r="DU269" s="154">
        <f t="shared" si="198"/>
        <v>46</v>
      </c>
      <c r="DV269" s="154">
        <f t="shared" si="199"/>
        <v>71</v>
      </c>
      <c r="DW269" s="154">
        <f t="shared" si="200"/>
        <v>71</v>
      </c>
      <c r="DX269" s="154">
        <f t="shared" si="201"/>
        <v>111</v>
      </c>
      <c r="DY269" s="154">
        <f t="shared" si="202"/>
        <v>111</v>
      </c>
      <c r="DZ269" s="154">
        <f t="shared" si="203"/>
        <v>111</v>
      </c>
      <c r="EA269" s="154">
        <f t="shared" si="204"/>
        <v>111</v>
      </c>
      <c r="EB269" s="264">
        <f t="shared" si="208"/>
        <v>111</v>
      </c>
      <c r="EC269" s="264">
        <f t="shared" si="209"/>
        <v>111</v>
      </c>
      <c r="ED269" s="154">
        <f t="shared" si="179"/>
        <v>68</v>
      </c>
    </row>
    <row r="270" spans="2:134" ht="13" thickBot="1" x14ac:dyDescent="0.3">
      <c r="B270" s="142">
        <v>126</v>
      </c>
      <c r="C270" s="50">
        <f t="shared" si="168"/>
        <v>5</v>
      </c>
      <c r="D270" s="50">
        <f t="shared" si="180"/>
        <v>0</v>
      </c>
      <c r="E270" s="97"/>
      <c r="F270" s="2">
        <f t="shared" si="205"/>
        <v>265</v>
      </c>
      <c r="G270" s="207">
        <v>836</v>
      </c>
      <c r="H270" s="98">
        <f>15- COUNTIF(L270:AC270,"#N/A")</f>
        <v>2</v>
      </c>
      <c r="I270" s="131">
        <f>SUM(AH270:AY270)+SUM(BE270:BT270)</f>
        <v>15</v>
      </c>
      <c r="J270" s="398">
        <f>DI270</f>
        <v>7.7765556</v>
      </c>
      <c r="K270" s="456" t="str">
        <f>IF(ISNUMBER(MATCH(G270,'[4]OPR data'!$A$3:$A$2900,0)),"Y","N")</f>
        <v>Y</v>
      </c>
      <c r="L270" s="110"/>
      <c r="M270" s="233"/>
      <c r="N270" s="469" t="e">
        <f>(INDEX(Finish_table!R$4:R$83,MATCH('16 Year_History_Results'!$G270,Finish_table!S$4:S$83,0),1))</f>
        <v>#N/A</v>
      </c>
      <c r="O270" s="233" t="e">
        <f>(INDEX(Finish_table!Z$4:Z$99,MATCH('16 Year_History_Results'!$G270,Finish_table!AA$4:AA$99,0),1))</f>
        <v>#N/A</v>
      </c>
      <c r="P270" s="233" t="e">
        <f>(INDEX(Finish_table!AI$4:AI$99,MATCH('16 Year_History_Results'!$G270,Finish_table!AJ$4:AJ$99,0),1))</f>
        <v>#N/A</v>
      </c>
      <c r="Q270" s="233" t="e">
        <f>(INDEX(Finish_table!AR$4:AR$99,MATCH('16 Year_History_Results'!$G270,Finish_table!AS$4:AS$99,0),1))</f>
        <v>#N/A</v>
      </c>
      <c r="R270" s="233" t="e">
        <f>(INDEX(Finish_table!BA$4:BA$99,MATCH('16 Year_History_Results'!$G270,Finish_table!BB$4:BB$99,0),1))</f>
        <v>#N/A</v>
      </c>
      <c r="S270" s="233" t="e">
        <f>(INDEX(Finish_table!BJ$4:BJ$99,MATCH('16 Year_History_Results'!$G270,Finish_table!BK$4:BK$99,0),1))</f>
        <v>#N/A</v>
      </c>
      <c r="T270" s="233" t="e">
        <f>(INDEX(Finish_table!BS$4:BS$99,MATCH('16 Year_History_Results'!$G270,Finish_table!BT$4:BT$99,0),1))</f>
        <v>#N/A</v>
      </c>
      <c r="U270" s="233" t="e">
        <f>(INDEX(Finish_table!CB$4:CB$99,MATCH('16 Year_History_Results'!$G270,Finish_table!CC$4:CC$99,0),1))</f>
        <v>#N/A</v>
      </c>
      <c r="V270" s="233" t="e">
        <f>(INDEX(Finish_table!CK$4:CK$99,MATCH('16 Year_History_Results'!$G270,Finish_table!CL$4:CL$99,0),1))</f>
        <v>#N/A</v>
      </c>
      <c r="W270" s="233" t="e">
        <f>(INDEX(Finish_table!CT$4:CT$99,MATCH('16 Year_History_Results'!$G270,Finish_table!CU$4:CU$99,0),1))</f>
        <v>#N/A</v>
      </c>
      <c r="X270" s="233" t="e">
        <f>(INDEX(Finish_table!DC$4:DC$99,MATCH('16 Year_History_Results'!$G270,Finish_table!DD$4:DD$99,0),1))</f>
        <v>#N/A</v>
      </c>
      <c r="Y270" s="233" t="e">
        <f>(INDEX(Finish_table!DL$4:DL$99,MATCH('16 Year_History_Results'!$G270,Finish_table!DM$4:DM$99,0),1))</f>
        <v>#N/A</v>
      </c>
      <c r="Z270" s="233" t="e">
        <f>(INDEX(Finish_table!DU$4:DU$99,MATCH('16 Year_History_Results'!$G270,Finish_table!DV$4:DV$99,0),1))</f>
        <v>#N/A</v>
      </c>
      <c r="AA270" s="233" t="str">
        <f>(INDEX(Finish_table!ED$4:ED$140,MATCH('16 Year_History_Results'!$G270,Finish_table!EE$4:EE$140,0),1))</f>
        <v>QF</v>
      </c>
      <c r="AB270" s="233" t="str">
        <f>(INDEX(Finish_table!EM$4:EM$224,MATCH('16 Year_History_Results'!$G270,Finish_table!EN$4:EN$224,0),1))</f>
        <v>SF</v>
      </c>
      <c r="AC270" s="253" t="str">
        <f>(INDEX(Finish_table!EW$4:EW$224,MATCH('16 Year_History_Results'!$G270,Finish_table!EX$4:EX$224,0),1))</f>
        <v>QF</v>
      </c>
      <c r="AD270" s="2"/>
      <c r="AE270" s="97"/>
      <c r="AG270">
        <f t="shared" si="169"/>
        <v>836</v>
      </c>
      <c r="AH270" s="110"/>
      <c r="AI270" s="2"/>
      <c r="AJ270" s="146">
        <f>INDEX('2001'!$C$44:$C$140,'16 Year_History_Results'!BZ270)</f>
        <v>0</v>
      </c>
      <c r="AK270" s="2">
        <f>INDEX('2002'!$C$44:$C$140,'16 Year_History_Results'!CA270)</f>
        <v>0</v>
      </c>
      <c r="AL270" s="2">
        <f>INDEX('2003'!$C$44:$C$140,'16 Year_History_Results'!CB270)</f>
        <v>0</v>
      </c>
      <c r="AM270" s="2">
        <f>INDEX('2004'!$C$44:$C$140,'16 Year_History_Results'!CC270)</f>
        <v>0</v>
      </c>
      <c r="AN270" s="2">
        <f>INDEX('2005'!$C$44:$C$140,'16 Year_History_Results'!CD270)</f>
        <v>0</v>
      </c>
      <c r="AO270" s="2">
        <f>INDEX('2006'!$C$44:$C$140,'16 Year_History_Results'!CE270)</f>
        <v>0</v>
      </c>
      <c r="AP270" s="2">
        <f>INDEX('2007'!$C$44:$C$140,'16 Year_History_Results'!CF270)</f>
        <v>0</v>
      </c>
      <c r="AQ270" s="2">
        <f>INDEX('2008'!$C$44:$C$140,'16 Year_History_Results'!CG270)</f>
        <v>0</v>
      </c>
      <c r="AR270" s="2">
        <f>INDEX('2009'!$C$44:$C$140,'16 Year_History_Results'!CH270)</f>
        <v>0</v>
      </c>
      <c r="AS270" s="2">
        <f>INDEX('2010'!$C$44:$C$140,'16 Year_History_Results'!CI270)</f>
        <v>0</v>
      </c>
      <c r="AT270" s="2">
        <f>INDEX('2011'!$C$44:$C$140,'16 Year_History_Results'!CJ270)</f>
        <v>0</v>
      </c>
      <c r="AU270" s="2">
        <f>INDEX('2012'!$C$44:$C$140,'16 Year_History_Results'!CK270)</f>
        <v>0</v>
      </c>
      <c r="AV270" s="2">
        <f>INDEX('2013'!$C$44:$C$140,'16 Year_History_Results'!CL270)</f>
        <v>0</v>
      </c>
      <c r="AW270" s="2">
        <f>INDEX('2014'!$C$52:$C$180,'16 Year_History_Results'!CM270)</f>
        <v>0</v>
      </c>
      <c r="AX270" s="2">
        <f>INDEX('2015'!$E$52:$E$308,'16 Year_History_Results'!CN270)</f>
        <v>5</v>
      </c>
      <c r="AY270" s="147">
        <f>INDEX('2016'!$E$52:$E$308,'16 Year_History_Results'!CO270)</f>
        <v>0</v>
      </c>
      <c r="AZ270" s="2"/>
      <c r="BA270" s="2"/>
      <c r="BB270">
        <f t="shared" si="181"/>
        <v>836</v>
      </c>
      <c r="BC270" s="110"/>
      <c r="BD270" s="2"/>
      <c r="BE270" s="146">
        <f>INDEX('2001'!$B$44:$B$140,'16 Year_History_Results'!BZ270)</f>
        <v>0</v>
      </c>
      <c r="BF270" s="2">
        <f>INDEX('2002'!$B$44:$B$140,'16 Year_History_Results'!CA270)</f>
        <v>0</v>
      </c>
      <c r="BG270" s="2">
        <f>INDEX('2003'!$B$44:$B$140,'16 Year_History_Results'!CB270)</f>
        <v>0</v>
      </c>
      <c r="BH270" s="2">
        <f>INDEX('2004'!$B$44:$B$140,'16 Year_History_Results'!CC270)</f>
        <v>0</v>
      </c>
      <c r="BI270" s="2">
        <f>INDEX('2005'!$B$44:$B$140,'16 Year_History_Results'!CD270)</f>
        <v>0</v>
      </c>
      <c r="BJ270" s="2">
        <f>INDEX('2006'!$B$44:$B$140,'16 Year_History_Results'!CE270)</f>
        <v>0</v>
      </c>
      <c r="BK270" s="2">
        <f>INDEX('2007'!$B$44:$B$140,'16 Year_History_Results'!CF270)</f>
        <v>0</v>
      </c>
      <c r="BL270" s="2">
        <f>INDEX('2008'!$B$44:$B$140,'16 Year_History_Results'!CG270)</f>
        <v>0</v>
      </c>
      <c r="BM270" s="2">
        <f>INDEX('2009'!$B$44:$B$140,'16 Year_History_Results'!CH270)</f>
        <v>0</v>
      </c>
      <c r="BN270" s="2">
        <f>INDEX('2010'!$B$44:$B$140,'16 Year_History_Results'!CI270)</f>
        <v>0</v>
      </c>
      <c r="BO270" s="2">
        <f>INDEX('2011'!$B$44:$B$140,'16 Year_History_Results'!CJ270)</f>
        <v>0</v>
      </c>
      <c r="BP270" s="2">
        <f>INDEX('2012'!$B$44:$B$140,'16 Year_History_Results'!CK270)</f>
        <v>0</v>
      </c>
      <c r="BQ270" s="2">
        <f>INDEX('2013'!$B$44:$B$140,'16 Year_History_Results'!CL270)</f>
        <v>0</v>
      </c>
      <c r="BR270" s="2">
        <f>INDEX('2014'!$B$52:$B$180,'16 Year_History_Results'!CM270)</f>
        <v>10</v>
      </c>
      <c r="BS270" s="147">
        <f>INDEX('2015'!$B$52:$B$308,'16 Year_History_Results'!CN270)</f>
        <v>0</v>
      </c>
      <c r="BT270" s="147">
        <f>INDEX('2016'!$B$52:$B$308,'16 Year_History_Results'!CO270)</f>
        <v>0</v>
      </c>
      <c r="BW270">
        <f t="shared" si="182"/>
        <v>836</v>
      </c>
      <c r="BX270" s="110"/>
      <c r="BY270" s="2"/>
      <c r="BZ270" s="146">
        <f>IF(ISNA(MATCH($BW270,'2001'!$A$44:$A$139,0)),97,MATCH($BW270,'2001'!$A$44:$A$139,0))</f>
        <v>97</v>
      </c>
      <c r="CA270" s="2">
        <f>IF(ISNA(MATCH($BW270,'2002'!$A$44:$A$139,0)),97,MATCH($BW270,'2002'!$A$44:$A$139,0))</f>
        <v>97</v>
      </c>
      <c r="CB270" s="2">
        <f>IF(ISNA(MATCH($BW270,'2003'!$A$44:$A$139,0)),97,MATCH($BW270,'2003'!$A$44:$A$139,0))</f>
        <v>97</v>
      </c>
      <c r="CC270" s="2">
        <f>IF(ISNA(MATCH($BW270,'2004'!$A$44:$A$139,0)),97,MATCH($BW270,'2004'!$A$44:$A$139,0))</f>
        <v>97</v>
      </c>
      <c r="CD270" s="2">
        <f>IF(ISNA(MATCH($BW270,'2005'!$A$44:$A$139,0)),97,MATCH($BW270,'2005'!$A$44:$A$139,0))</f>
        <v>97</v>
      </c>
      <c r="CE270" s="2">
        <f>IF(ISNA(MATCH($BW270,'2006'!$A$44:$A$139,0)),97,MATCH($BW270,'2006'!$A$44:$A$139,0))</f>
        <v>97</v>
      </c>
      <c r="CF270" s="2">
        <f>IF(ISNA(MATCH($BW270,'2007'!$A$44:$A$139,0)),97,MATCH($BW270,'2007'!$A$44:$A$139,0))</f>
        <v>97</v>
      </c>
      <c r="CG270" s="2">
        <f>IF(ISNA(MATCH($BW270,'2008'!$A$44:$A$139,0)),97,MATCH($BW270,'2008'!$A$44:$A$139,0))</f>
        <v>97</v>
      </c>
      <c r="CH270" s="2">
        <f>IF(ISNA(MATCH($BW270,'2009'!$A$44:$A$139,0)),97,MATCH($BW270,'2009'!$A$44:$A$139,0))</f>
        <v>97</v>
      </c>
      <c r="CI270" s="2">
        <f>IF(ISNA(MATCH($BW270,'2010'!$A$44:$A$139,0)),97,MATCH($BW270,'2010'!$A$44:$A$139,0))</f>
        <v>97</v>
      </c>
      <c r="CJ270" s="2">
        <f>IF(ISNA(MATCH($BW270,'2011'!$A$44:$A$139,0)),97,MATCH($BW270,'2011'!$A$44:$A$139,0))</f>
        <v>97</v>
      </c>
      <c r="CK270" s="2">
        <f>IF(ISNA(MATCH($BW270,'2012'!$A$44:$A$139,0)),97,MATCH($BW270,'2012'!$A$44:$A$139,0))</f>
        <v>97</v>
      </c>
      <c r="CL270" s="2">
        <f>IF(ISNA(MATCH($BW270,'2013'!$A$44:$A$139,0)),97,MATCH($BW270,'2013'!$A$44:$A$139,0))</f>
        <v>97</v>
      </c>
      <c r="CM270" s="2">
        <f>IF(ISNA(MATCH($BW270,'2014'!$A$52:$A$179,0)),129,MATCH($BW270,'2014'!$A$52:$A$179,0))</f>
        <v>46</v>
      </c>
      <c r="CN270" s="147">
        <f>IF(ISNA(MATCH($BW270,'2015'!$A$52:$A$307,0)),257,MATCH($BW270,'2015'!$A$52:$A$307,0))</f>
        <v>74</v>
      </c>
      <c r="CO270" s="147">
        <f>IF(ISNA(MATCH($BW270,'2016'!$A$52:$A$307,0)),257,MATCH($BW270,'2016'!$A$52:$A$307,0))</f>
        <v>69</v>
      </c>
      <c r="CQ270">
        <f t="shared" si="183"/>
        <v>836</v>
      </c>
      <c r="CR270" s="281"/>
      <c r="CS270" s="279"/>
      <c r="CT270" s="278">
        <f t="shared" si="184"/>
        <v>0</v>
      </c>
      <c r="CU270" s="279">
        <f t="shared" si="170"/>
        <v>0</v>
      </c>
      <c r="CV270" s="279">
        <f t="shared" si="171"/>
        <v>0</v>
      </c>
      <c r="CW270" s="279">
        <f t="shared" si="172"/>
        <v>0</v>
      </c>
      <c r="CX270" s="279">
        <f t="shared" si="173"/>
        <v>0</v>
      </c>
      <c r="CY270" s="279">
        <f t="shared" si="174"/>
        <v>0</v>
      </c>
      <c r="CZ270" s="279">
        <f t="shared" si="175"/>
        <v>0</v>
      </c>
      <c r="DA270" s="279">
        <f t="shared" si="176"/>
        <v>0</v>
      </c>
      <c r="DB270" s="279">
        <f t="shared" si="177"/>
        <v>0</v>
      </c>
      <c r="DC270" s="279">
        <f t="shared" si="185"/>
        <v>0</v>
      </c>
      <c r="DD270" s="279">
        <f t="shared" si="186"/>
        <v>0</v>
      </c>
      <c r="DE270" s="279">
        <f t="shared" si="187"/>
        <v>0</v>
      </c>
      <c r="DF270" s="279">
        <f t="shared" si="188"/>
        <v>0</v>
      </c>
      <c r="DG270" s="279">
        <f t="shared" si="189"/>
        <v>10</v>
      </c>
      <c r="DH270" s="280">
        <f t="shared" si="206"/>
        <v>11.666</v>
      </c>
      <c r="DI270" s="280">
        <f t="shared" si="207"/>
        <v>7.7765556</v>
      </c>
      <c r="DJ270" s="154">
        <f t="shared" si="178"/>
        <v>179</v>
      </c>
      <c r="DK270" s="279">
        <f t="shared" si="190"/>
        <v>836</v>
      </c>
      <c r="DL270" s="97"/>
      <c r="DM270" s="154"/>
      <c r="DN270" s="267">
        <f t="shared" si="191"/>
        <v>0</v>
      </c>
      <c r="DO270" s="154">
        <f t="shared" si="192"/>
        <v>0</v>
      </c>
      <c r="DP270" s="154">
        <f t="shared" si="193"/>
        <v>0</v>
      </c>
      <c r="DQ270" s="154">
        <f t="shared" si="194"/>
        <v>0</v>
      </c>
      <c r="DR270" s="154">
        <f t="shared" si="195"/>
        <v>0</v>
      </c>
      <c r="DS270" s="154">
        <f t="shared" si="196"/>
        <v>0</v>
      </c>
      <c r="DT270" s="154">
        <f t="shared" si="197"/>
        <v>0</v>
      </c>
      <c r="DU270" s="154">
        <f t="shared" si="198"/>
        <v>0</v>
      </c>
      <c r="DV270" s="154">
        <f t="shared" si="199"/>
        <v>0</v>
      </c>
      <c r="DW270" s="154">
        <f t="shared" si="200"/>
        <v>0</v>
      </c>
      <c r="DX270" s="154">
        <f t="shared" si="201"/>
        <v>0</v>
      </c>
      <c r="DY270" s="154">
        <f t="shared" si="202"/>
        <v>0</v>
      </c>
      <c r="DZ270" s="154">
        <f t="shared" si="203"/>
        <v>0</v>
      </c>
      <c r="EA270" s="154">
        <f t="shared" si="204"/>
        <v>10</v>
      </c>
      <c r="EB270" s="264">
        <f t="shared" si="208"/>
        <v>15</v>
      </c>
      <c r="EC270" s="264">
        <f t="shared" si="209"/>
        <v>15</v>
      </c>
      <c r="ED270" s="154">
        <f t="shared" si="179"/>
        <v>360</v>
      </c>
    </row>
    <row r="271" spans="2:134" ht="13" thickBot="1" x14ac:dyDescent="0.3">
      <c r="B271" s="131">
        <v>126</v>
      </c>
      <c r="C271" s="50">
        <f t="shared" si="168"/>
        <v>6</v>
      </c>
      <c r="D271" s="50">
        <f t="shared" si="180"/>
        <v>0</v>
      </c>
      <c r="E271" s="97"/>
      <c r="F271" s="2">
        <f t="shared" si="205"/>
        <v>266</v>
      </c>
      <c r="G271" s="207">
        <v>3138</v>
      </c>
      <c r="H271" s="98">
        <f>15- COUNTIF(L271:AC271,"#N/A")</f>
        <v>1</v>
      </c>
      <c r="I271" s="131">
        <f>SUM(AH271:AY271)+SUM(BE271:BT271)</f>
        <v>69</v>
      </c>
      <c r="J271" s="398">
        <f>DI271</f>
        <v>7.6337523488658485</v>
      </c>
      <c r="K271" s="456" t="str">
        <f>IF(ISNUMBER(MATCH(G271,'[4]OPR data'!$A$3:$A$2900,0)),"Y","N")</f>
        <v>Y</v>
      </c>
      <c r="L271" s="110"/>
      <c r="M271" s="233"/>
      <c r="N271" s="469" t="e">
        <f>(INDEX(Finish_table!R$4:R$83,MATCH('16 Year_History_Results'!$G271,Finish_table!S$4:S$83,0),1))</f>
        <v>#N/A</v>
      </c>
      <c r="O271" s="233" t="e">
        <f>(INDEX(Finish_table!Z$4:Z$99,MATCH('16 Year_History_Results'!$G271,Finish_table!AA$4:AA$99,0),1))</f>
        <v>#N/A</v>
      </c>
      <c r="P271" s="233" t="e">
        <f>(INDEX(Finish_table!AI$4:AI$99,MATCH('16 Year_History_Results'!$G271,Finish_table!AJ$4:AJ$99,0),1))</f>
        <v>#N/A</v>
      </c>
      <c r="Q271" s="233" t="e">
        <f>(INDEX(Finish_table!AR$4:AR$99,MATCH('16 Year_History_Results'!$G271,Finish_table!AS$4:AS$99,0),1))</f>
        <v>#N/A</v>
      </c>
      <c r="R271" s="233" t="e">
        <f>(INDEX(Finish_table!BA$4:BA$99,MATCH('16 Year_History_Results'!$G271,Finish_table!BB$4:BB$99,0),1))</f>
        <v>#N/A</v>
      </c>
      <c r="S271" s="233" t="e">
        <f>(INDEX(Finish_table!BJ$4:BJ$99,MATCH('16 Year_History_Results'!$G271,Finish_table!BK$4:BK$99,0),1))</f>
        <v>#N/A</v>
      </c>
      <c r="T271" s="233" t="e">
        <f>(INDEX(Finish_table!BS$4:BS$99,MATCH('16 Year_History_Results'!$G271,Finish_table!BT$4:BT$99,0),1))</f>
        <v>#N/A</v>
      </c>
      <c r="U271" s="233" t="e">
        <f>(INDEX(Finish_table!CB$4:CB$99,MATCH('16 Year_History_Results'!$G271,Finish_table!CC$4:CC$99,0),1))</f>
        <v>#N/A</v>
      </c>
      <c r="V271" s="233" t="e">
        <f>(INDEX(Finish_table!CK$4:CK$99,MATCH('16 Year_History_Results'!$G271,Finish_table!CL$4:CL$99,0),1))</f>
        <v>#N/A</v>
      </c>
      <c r="W271" s="233" t="str">
        <f>(INDEX(Finish_table!CT$4:CT$99,MATCH('16 Year_History_Results'!$G271,Finish_table!CU$4:CU$99,0),1))</f>
        <v>W</v>
      </c>
      <c r="X271" s="233" t="str">
        <f>(INDEX(Finish_table!DC$4:DC$99,MATCH('16 Year_History_Results'!$G271,Finish_table!DD$4:DD$99,0),1))</f>
        <v>F</v>
      </c>
      <c r="Y271" s="233" t="e">
        <f>(INDEX(Finish_table!DL$4:DL$99,MATCH('16 Year_History_Results'!$G271,Finish_table!DM$4:DM$99,0),1))</f>
        <v>#N/A</v>
      </c>
      <c r="Z271" s="233" t="e">
        <f>(INDEX(Finish_table!DU$4:DU$99,MATCH('16 Year_History_Results'!$G271,Finish_table!DV$4:DV$99,0),1))</f>
        <v>#N/A</v>
      </c>
      <c r="AA271" s="233" t="e">
        <f>(INDEX(Finish_table!ED$4:ED$140,MATCH('16 Year_History_Results'!$G271,Finish_table!EE$4:EE$140,0),1))</f>
        <v>#N/A</v>
      </c>
      <c r="AB271" s="233" t="e">
        <f>(INDEX(Finish_table!EM$4:EM$224,MATCH('16 Year_History_Results'!$G271,Finish_table!EN$4:EN$224,0),1))</f>
        <v>#N/A</v>
      </c>
      <c r="AC271" s="253" t="e">
        <f>(INDEX(Finish_table!EW$4:EW$224,MATCH('16 Year_History_Results'!$G271,Finish_table!EX$4:EX$224,0),1))</f>
        <v>#N/A</v>
      </c>
      <c r="AD271" s="2"/>
      <c r="AE271" s="97"/>
      <c r="AG271">
        <f t="shared" si="169"/>
        <v>3138</v>
      </c>
      <c r="AH271" s="110"/>
      <c r="AI271" s="2"/>
      <c r="AJ271" s="146">
        <f>INDEX('2001'!$C$44:$C$140,'16 Year_History_Results'!BZ271)</f>
        <v>0</v>
      </c>
      <c r="AK271" s="2">
        <f>INDEX('2002'!$C$44:$C$140,'16 Year_History_Results'!CA271)</f>
        <v>0</v>
      </c>
      <c r="AL271" s="2">
        <f>INDEX('2003'!$C$44:$C$140,'16 Year_History_Results'!CB271)</f>
        <v>0</v>
      </c>
      <c r="AM271" s="2">
        <f>INDEX('2004'!$C$44:$C$140,'16 Year_History_Results'!CC271)</f>
        <v>0</v>
      </c>
      <c r="AN271" s="2">
        <f>INDEX('2005'!$C$44:$C$140,'16 Year_History_Results'!CD271)</f>
        <v>0</v>
      </c>
      <c r="AO271" s="2">
        <f>INDEX('2006'!$C$44:$C$140,'16 Year_History_Results'!CE271)</f>
        <v>0</v>
      </c>
      <c r="AP271" s="2">
        <f>INDEX('2007'!$C$44:$C$140,'16 Year_History_Results'!CF271)</f>
        <v>0</v>
      </c>
      <c r="AQ271" s="2">
        <f>INDEX('2008'!$C$44:$C$140,'16 Year_History_Results'!CG271)</f>
        <v>0</v>
      </c>
      <c r="AR271" s="2">
        <f>INDEX('2009'!$C$44:$C$140,'16 Year_History_Results'!CH271)</f>
        <v>0</v>
      </c>
      <c r="AS271" s="2">
        <f>INDEX('2010'!$C$44:$C$140,'16 Year_History_Results'!CI271)</f>
        <v>30</v>
      </c>
      <c r="AT271" s="2">
        <f>INDEX('2011'!$C$44:$C$140,'16 Year_History_Results'!CJ271)</f>
        <v>20</v>
      </c>
      <c r="AU271" s="2">
        <f>INDEX('2012'!$C$44:$C$140,'16 Year_History_Results'!CK271)</f>
        <v>0</v>
      </c>
      <c r="AV271" s="2">
        <f>INDEX('2013'!$C$44:$C$140,'16 Year_History_Results'!CL271)</f>
        <v>0</v>
      </c>
      <c r="AW271" s="2">
        <f>INDEX('2014'!$C$52:$C$180,'16 Year_History_Results'!CM271)</f>
        <v>0</v>
      </c>
      <c r="AX271" s="2">
        <f>INDEX('2015'!$E$52:$E$308,'16 Year_History_Results'!CN271)</f>
        <v>0</v>
      </c>
      <c r="AY271" s="147">
        <f>INDEX('2016'!$E$52:$E$308,'16 Year_History_Results'!CO271)</f>
        <v>0</v>
      </c>
      <c r="AZ271" s="2"/>
      <c r="BA271" s="2"/>
      <c r="BB271">
        <f t="shared" si="181"/>
        <v>3138</v>
      </c>
      <c r="BC271" s="110"/>
      <c r="BD271" s="2"/>
      <c r="BE271" s="146">
        <f>INDEX('2001'!$B$44:$B$140,'16 Year_History_Results'!BZ271)</f>
        <v>0</v>
      </c>
      <c r="BF271" s="2">
        <f>INDEX('2002'!$B$44:$B$140,'16 Year_History_Results'!CA271)</f>
        <v>0</v>
      </c>
      <c r="BG271" s="2">
        <f>INDEX('2003'!$B$44:$B$140,'16 Year_History_Results'!CB271)</f>
        <v>0</v>
      </c>
      <c r="BH271" s="2">
        <f>INDEX('2004'!$B$44:$B$140,'16 Year_History_Results'!CC271)</f>
        <v>0</v>
      </c>
      <c r="BI271" s="2">
        <f>INDEX('2005'!$B$44:$B$140,'16 Year_History_Results'!CD271)</f>
        <v>0</v>
      </c>
      <c r="BJ271" s="2">
        <f>INDEX('2006'!$B$44:$B$140,'16 Year_History_Results'!CE271)</f>
        <v>0</v>
      </c>
      <c r="BK271" s="2">
        <f>INDEX('2007'!$B$44:$B$140,'16 Year_History_Results'!CF271)</f>
        <v>0</v>
      </c>
      <c r="BL271" s="2">
        <f>INDEX('2008'!$B$44:$B$140,'16 Year_History_Results'!CG271)</f>
        <v>0</v>
      </c>
      <c r="BM271" s="2">
        <f>INDEX('2009'!$B$44:$B$140,'16 Year_History_Results'!CH271)</f>
        <v>0</v>
      </c>
      <c r="BN271" s="2">
        <f>INDEX('2010'!$B$44:$B$140,'16 Year_History_Results'!CI271)</f>
        <v>3</v>
      </c>
      <c r="BO271" s="2">
        <f>INDEX('2011'!$B$44:$B$140,'16 Year_History_Results'!CJ271)</f>
        <v>16</v>
      </c>
      <c r="BP271" s="2">
        <f>INDEX('2012'!$B$44:$B$140,'16 Year_History_Results'!CK271)</f>
        <v>0</v>
      </c>
      <c r="BQ271" s="2">
        <f>INDEX('2013'!$B$44:$B$140,'16 Year_History_Results'!CL271)</f>
        <v>0</v>
      </c>
      <c r="BR271" s="2">
        <f>INDEX('2014'!$B$52:$B$180,'16 Year_History_Results'!CM271)</f>
        <v>0</v>
      </c>
      <c r="BS271" s="147">
        <f>INDEX('2015'!$B$52:$B$308,'16 Year_History_Results'!CN271)</f>
        <v>0</v>
      </c>
      <c r="BT271" s="147">
        <f>INDEX('2016'!$B$52:$B$308,'16 Year_History_Results'!CO271)</f>
        <v>0</v>
      </c>
      <c r="BW271">
        <f t="shared" si="182"/>
        <v>3138</v>
      </c>
      <c r="BX271" s="110"/>
      <c r="BY271" s="2"/>
      <c r="BZ271" s="146">
        <f>IF(ISNA(MATCH($BW271,'2001'!$A$44:$A$139,0)),97,MATCH($BW271,'2001'!$A$44:$A$139,0))</f>
        <v>97</v>
      </c>
      <c r="CA271" s="2">
        <f>IF(ISNA(MATCH($BW271,'2002'!$A$44:$A$139,0)),97,MATCH($BW271,'2002'!$A$44:$A$139,0))</f>
        <v>97</v>
      </c>
      <c r="CB271" s="2">
        <f>IF(ISNA(MATCH($BW271,'2003'!$A$44:$A$139,0)),97,MATCH($BW271,'2003'!$A$44:$A$139,0))</f>
        <v>97</v>
      </c>
      <c r="CC271" s="2">
        <f>IF(ISNA(MATCH($BW271,'2004'!$A$44:$A$139,0)),97,MATCH($BW271,'2004'!$A$44:$A$139,0))</f>
        <v>97</v>
      </c>
      <c r="CD271" s="2">
        <f>IF(ISNA(MATCH($BW271,'2005'!$A$44:$A$139,0)),97,MATCH($BW271,'2005'!$A$44:$A$139,0))</f>
        <v>97</v>
      </c>
      <c r="CE271" s="2">
        <f>IF(ISNA(MATCH($BW271,'2006'!$A$44:$A$139,0)),97,MATCH($BW271,'2006'!$A$44:$A$139,0))</f>
        <v>97</v>
      </c>
      <c r="CF271" s="2">
        <f>IF(ISNA(MATCH($BW271,'2007'!$A$44:$A$139,0)),97,MATCH($BW271,'2007'!$A$44:$A$139,0))</f>
        <v>97</v>
      </c>
      <c r="CG271" s="2">
        <f>IF(ISNA(MATCH($BW271,'2008'!$A$44:$A$139,0)),97,MATCH($BW271,'2008'!$A$44:$A$139,0))</f>
        <v>97</v>
      </c>
      <c r="CH271" s="2">
        <f>IF(ISNA(MATCH($BW271,'2009'!$A$44:$A$139,0)),97,MATCH($BW271,'2009'!$A$44:$A$139,0))</f>
        <v>97</v>
      </c>
      <c r="CI271" s="2">
        <f>IF(ISNA(MATCH($BW271,'2010'!$A$44:$A$139,0)),97,MATCH($BW271,'2010'!$A$44:$A$139,0))</f>
        <v>92</v>
      </c>
      <c r="CJ271" s="2">
        <f>IF(ISNA(MATCH($BW271,'2011'!$A$44:$A$139,0)),97,MATCH($BW271,'2011'!$A$44:$A$139,0))</f>
        <v>92</v>
      </c>
      <c r="CK271" s="2">
        <f>IF(ISNA(MATCH($BW271,'2012'!$A$44:$A$139,0)),97,MATCH($BW271,'2012'!$A$44:$A$139,0))</f>
        <v>97</v>
      </c>
      <c r="CL271" s="2">
        <f>IF(ISNA(MATCH($BW271,'2013'!$A$44:$A$139,0)),97,MATCH($BW271,'2013'!$A$44:$A$139,0))</f>
        <v>97</v>
      </c>
      <c r="CM271" s="2">
        <f>IF(ISNA(MATCH($BW271,'2014'!$A$52:$A$179,0)),129,MATCH($BW271,'2014'!$A$52:$A$179,0))</f>
        <v>129</v>
      </c>
      <c r="CN271" s="147">
        <f>IF(ISNA(MATCH($BW271,'2015'!$A$52:$A$307,0)),257,MATCH($BW271,'2015'!$A$52:$A$307,0))</f>
        <v>257</v>
      </c>
      <c r="CO271" s="147">
        <f>IF(ISNA(MATCH($BW271,'2016'!$A$52:$A$307,0)),257,MATCH($BW271,'2016'!$A$52:$A$307,0))</f>
        <v>257</v>
      </c>
      <c r="CQ271">
        <f t="shared" si="183"/>
        <v>3138</v>
      </c>
      <c r="CR271" s="281"/>
      <c r="CS271" s="279"/>
      <c r="CT271" s="278">
        <f t="shared" si="184"/>
        <v>0</v>
      </c>
      <c r="CU271" s="279">
        <f t="shared" si="170"/>
        <v>0</v>
      </c>
      <c r="CV271" s="279">
        <f t="shared" si="171"/>
        <v>0</v>
      </c>
      <c r="CW271" s="279">
        <f t="shared" si="172"/>
        <v>0</v>
      </c>
      <c r="CX271" s="279">
        <f t="shared" si="173"/>
        <v>0</v>
      </c>
      <c r="CY271" s="279">
        <f t="shared" si="174"/>
        <v>0</v>
      </c>
      <c r="CZ271" s="279">
        <f t="shared" si="175"/>
        <v>0</v>
      </c>
      <c r="DA271" s="279">
        <f t="shared" si="176"/>
        <v>0</v>
      </c>
      <c r="DB271" s="279">
        <f t="shared" si="177"/>
        <v>0</v>
      </c>
      <c r="DC271" s="279">
        <f t="shared" si="185"/>
        <v>33</v>
      </c>
      <c r="DD271" s="279">
        <f t="shared" si="186"/>
        <v>57.997799999999998</v>
      </c>
      <c r="DE271" s="279">
        <f t="shared" si="187"/>
        <v>38.661333479999996</v>
      </c>
      <c r="DF271" s="279">
        <f t="shared" si="188"/>
        <v>25.771644897767995</v>
      </c>
      <c r="DG271" s="279">
        <f t="shared" si="189"/>
        <v>17.179378488852144</v>
      </c>
      <c r="DH271" s="280">
        <f t="shared" si="206"/>
        <v>11.45177370066884</v>
      </c>
      <c r="DI271" s="280">
        <f t="shared" si="207"/>
        <v>7.6337523488658485</v>
      </c>
      <c r="DJ271" s="154">
        <f t="shared" si="178"/>
        <v>180</v>
      </c>
      <c r="DK271" s="279">
        <f t="shared" si="190"/>
        <v>3138</v>
      </c>
      <c r="DL271" s="97"/>
      <c r="DM271" s="154"/>
      <c r="DN271" s="267">
        <f t="shared" si="191"/>
        <v>0</v>
      </c>
      <c r="DO271" s="154">
        <f t="shared" si="192"/>
        <v>0</v>
      </c>
      <c r="DP271" s="154">
        <f t="shared" si="193"/>
        <v>0</v>
      </c>
      <c r="DQ271" s="154">
        <f t="shared" si="194"/>
        <v>0</v>
      </c>
      <c r="DR271" s="154">
        <f t="shared" si="195"/>
        <v>0</v>
      </c>
      <c r="DS271" s="154">
        <f t="shared" si="196"/>
        <v>0</v>
      </c>
      <c r="DT271" s="154">
        <f t="shared" si="197"/>
        <v>0</v>
      </c>
      <c r="DU271" s="154">
        <f t="shared" si="198"/>
        <v>0</v>
      </c>
      <c r="DV271" s="154">
        <f t="shared" si="199"/>
        <v>0</v>
      </c>
      <c r="DW271" s="154">
        <f t="shared" si="200"/>
        <v>33</v>
      </c>
      <c r="DX271" s="154">
        <f t="shared" si="201"/>
        <v>69</v>
      </c>
      <c r="DY271" s="154">
        <f t="shared" si="202"/>
        <v>69</v>
      </c>
      <c r="DZ271" s="154">
        <f t="shared" si="203"/>
        <v>69</v>
      </c>
      <c r="EA271" s="154">
        <f t="shared" si="204"/>
        <v>69</v>
      </c>
      <c r="EB271" s="264">
        <f t="shared" si="208"/>
        <v>69</v>
      </c>
      <c r="EC271" s="264">
        <f t="shared" si="209"/>
        <v>69</v>
      </c>
      <c r="ED271" s="154">
        <f t="shared" si="179"/>
        <v>130</v>
      </c>
    </row>
    <row r="272" spans="2:134" ht="13" thickBot="1" x14ac:dyDescent="0.3">
      <c r="B272" s="142">
        <v>126</v>
      </c>
      <c r="C272" s="50">
        <f t="shared" si="168"/>
        <v>7</v>
      </c>
      <c r="D272" s="50">
        <f t="shared" si="180"/>
        <v>0</v>
      </c>
      <c r="E272" s="97"/>
      <c r="F272" s="2">
        <f t="shared" si="205"/>
        <v>267</v>
      </c>
      <c r="G272" s="487">
        <v>329</v>
      </c>
      <c r="H272" s="98">
        <f>15- COUNTIF(L272:AC272,"#N/A")</f>
        <v>3</v>
      </c>
      <c r="I272" s="131">
        <f>SUM(AH272:AY272)+SUM(BE272:BT272)</f>
        <v>83</v>
      </c>
      <c r="J272" s="398">
        <f>DI272</f>
        <v>7.5399019049520959</v>
      </c>
      <c r="K272" s="456" t="str">
        <f>IF(ISNUMBER(MATCH(G272,'[4]OPR data'!$A$3:$A$2900,0)),"Y","N")</f>
        <v>Y</v>
      </c>
      <c r="L272" s="110"/>
      <c r="M272" s="233"/>
      <c r="N272" s="469" t="str">
        <f>(INDEX(Finish_table!R$4:R$83,MATCH('16 Year_History_Results'!$G272,Finish_table!S$4:S$83,0),1))</f>
        <v>SF</v>
      </c>
      <c r="O272" s="233" t="str">
        <f>(INDEX(Finish_table!Z$4:Z$99,MATCH('16 Year_History_Results'!$G272,Finish_table!AA$4:AA$99,0),1))</f>
        <v>SF</v>
      </c>
      <c r="P272" s="233" t="e">
        <f>(INDEX(Finish_table!AI$4:AI$99,MATCH('16 Year_History_Results'!$G272,Finish_table!AJ$4:AJ$99,0),1))</f>
        <v>#N/A</v>
      </c>
      <c r="Q272" s="233" t="e">
        <f>(INDEX(Finish_table!AR$4:AR$99,MATCH('16 Year_History_Results'!$G272,Finish_table!AS$4:AS$99,0),1))</f>
        <v>#N/A</v>
      </c>
      <c r="R272" s="233" t="e">
        <f>(INDEX(Finish_table!BA$4:BA$99,MATCH('16 Year_History_Results'!$G272,Finish_table!BB$4:BB$99,0),1))</f>
        <v>#N/A</v>
      </c>
      <c r="S272" s="233" t="e">
        <f>(INDEX(Finish_table!BJ$4:BJ$99,MATCH('16 Year_History_Results'!$G272,Finish_table!BK$4:BK$99,0),1))</f>
        <v>#N/A</v>
      </c>
      <c r="T272" s="233" t="e">
        <f>(INDEX(Finish_table!BS$4:BS$99,MATCH('16 Year_History_Results'!$G272,Finish_table!BT$4:BT$99,0),1))</f>
        <v>#N/A</v>
      </c>
      <c r="U272" s="233" t="e">
        <f>(INDEX(Finish_table!CB$4:CB$99,MATCH('16 Year_History_Results'!$G272,Finish_table!CC$4:CC$99,0),1))</f>
        <v>#N/A</v>
      </c>
      <c r="V272" s="233" t="str">
        <f>(INDEX(Finish_table!CK$4:CK$99,MATCH('16 Year_History_Results'!$G272,Finish_table!CL$4:CL$99,0),1))</f>
        <v>F</v>
      </c>
      <c r="W272" s="233" t="e">
        <f>(INDEX(Finish_table!CT$4:CT$99,MATCH('16 Year_History_Results'!$G272,Finish_table!CU$4:CU$99,0),1))</f>
        <v>#N/A</v>
      </c>
      <c r="X272" s="233" t="e">
        <f>(INDEX(Finish_table!DC$4:DC$99,MATCH('16 Year_History_Results'!$G272,Finish_table!DD$4:DD$99,0),1))</f>
        <v>#N/A</v>
      </c>
      <c r="Y272" s="233" t="e">
        <f>(INDEX(Finish_table!DL$4:DL$99,MATCH('16 Year_History_Results'!$G272,Finish_table!DM$4:DM$99,0),1))</f>
        <v>#N/A</v>
      </c>
      <c r="Z272" s="233" t="e">
        <f>(INDEX(Finish_table!DU$4:DU$99,MATCH('16 Year_History_Results'!$G272,Finish_table!DV$4:DV$99,0),1))</f>
        <v>#N/A</v>
      </c>
      <c r="AA272" s="233" t="e">
        <f>(INDEX(Finish_table!ED$4:ED$140,MATCH('16 Year_History_Results'!$G272,Finish_table!EE$4:EE$140,0),1))</f>
        <v>#N/A</v>
      </c>
      <c r="AB272" s="233" t="str">
        <f>(INDEX(Finish_table!EM$4:EM$224,MATCH('16 Year_History_Results'!$G272,Finish_table!EN$4:EN$224,0),1))</f>
        <v>QF</v>
      </c>
      <c r="AC272" s="253" t="e">
        <f>(INDEX(Finish_table!EW$4:EW$224,MATCH('16 Year_History_Results'!$G272,Finish_table!EX$4:EX$224,0),1))</f>
        <v>#N/A</v>
      </c>
      <c r="AD272" s="2"/>
      <c r="AE272" s="97"/>
      <c r="AG272">
        <f t="shared" si="169"/>
        <v>329</v>
      </c>
      <c r="AH272" s="110"/>
      <c r="AI272" s="2"/>
      <c r="AJ272" s="146">
        <f>INDEX('2001'!$C$44:$C$140,'16 Year_History_Results'!BZ272)</f>
        <v>20</v>
      </c>
      <c r="AK272" s="2">
        <f>INDEX('2002'!$C$44:$C$140,'16 Year_History_Results'!CA272)</f>
        <v>10</v>
      </c>
      <c r="AL272" s="2">
        <f>INDEX('2003'!$C$44:$C$140,'16 Year_History_Results'!CB272)</f>
        <v>0</v>
      </c>
      <c r="AM272" s="2">
        <f>INDEX('2004'!$C$44:$C$140,'16 Year_History_Results'!CC272)</f>
        <v>0</v>
      </c>
      <c r="AN272" s="2">
        <f>INDEX('2005'!$C$44:$C$140,'16 Year_History_Results'!CD272)</f>
        <v>0</v>
      </c>
      <c r="AO272" s="2">
        <f>INDEX('2006'!$C$44:$C$140,'16 Year_History_Results'!CE272)</f>
        <v>0</v>
      </c>
      <c r="AP272" s="2">
        <f>INDEX('2007'!$C$44:$C$140,'16 Year_History_Results'!CF272)</f>
        <v>0</v>
      </c>
      <c r="AQ272" s="2">
        <f>INDEX('2008'!$C$44:$C$140,'16 Year_History_Results'!CG272)</f>
        <v>0</v>
      </c>
      <c r="AR272" s="2">
        <f>INDEX('2009'!$C$44:$C$140,'16 Year_History_Results'!CH272)</f>
        <v>20</v>
      </c>
      <c r="AS272" s="2">
        <f>INDEX('2010'!$C$44:$C$140,'16 Year_History_Results'!CI272)</f>
        <v>0</v>
      </c>
      <c r="AT272" s="2">
        <f>INDEX('2011'!$C$44:$C$140,'16 Year_History_Results'!CJ272)</f>
        <v>0</v>
      </c>
      <c r="AU272" s="2">
        <f>INDEX('2012'!$C$44:$C$140,'16 Year_History_Results'!CK272)</f>
        <v>0</v>
      </c>
      <c r="AV272" s="2">
        <f>INDEX('2013'!$C$44:$C$140,'16 Year_History_Results'!CL272)</f>
        <v>0</v>
      </c>
      <c r="AW272" s="2">
        <f>INDEX('2014'!$C$52:$C$180,'16 Year_History_Results'!CM272)</f>
        <v>0</v>
      </c>
      <c r="AX272" s="2">
        <f>INDEX('2015'!$E$52:$E$308,'16 Year_History_Results'!CN272)</f>
        <v>0</v>
      </c>
      <c r="AY272" s="147">
        <f>INDEX('2016'!$E$52:$E$308,'16 Year_History_Results'!CO272)</f>
        <v>0</v>
      </c>
      <c r="AZ272" s="2"/>
      <c r="BA272" s="2"/>
      <c r="BB272">
        <f t="shared" si="181"/>
        <v>329</v>
      </c>
      <c r="BC272" s="110"/>
      <c r="BD272" s="2"/>
      <c r="BE272" s="146">
        <f>INDEX('2001'!$B$44:$B$140,'16 Year_History_Results'!BZ272)</f>
        <v>10</v>
      </c>
      <c r="BF272" s="2">
        <f>INDEX('2002'!$B$44:$B$140,'16 Year_History_Results'!CA272)</f>
        <v>10</v>
      </c>
      <c r="BG272" s="2">
        <f>INDEX('2003'!$B$44:$B$140,'16 Year_History_Results'!CB272)</f>
        <v>0</v>
      </c>
      <c r="BH272" s="2">
        <f>INDEX('2004'!$B$44:$B$140,'16 Year_History_Results'!CC272)</f>
        <v>0</v>
      </c>
      <c r="BI272" s="2">
        <f>INDEX('2005'!$B$44:$B$140,'16 Year_History_Results'!CD272)</f>
        <v>0</v>
      </c>
      <c r="BJ272" s="2">
        <f>INDEX('2006'!$B$44:$B$140,'16 Year_History_Results'!CE272)</f>
        <v>0</v>
      </c>
      <c r="BK272" s="2">
        <f>INDEX('2007'!$B$44:$B$140,'16 Year_History_Results'!CF272)</f>
        <v>0</v>
      </c>
      <c r="BL272" s="2">
        <f>INDEX('2008'!$B$44:$B$140,'16 Year_History_Results'!CG272)</f>
        <v>0</v>
      </c>
      <c r="BM272" s="2">
        <f>INDEX('2009'!$B$44:$B$140,'16 Year_History_Results'!CH272)</f>
        <v>4</v>
      </c>
      <c r="BN272" s="2">
        <f>INDEX('2010'!$B$44:$B$140,'16 Year_History_Results'!CI272)</f>
        <v>0</v>
      </c>
      <c r="BO272" s="2">
        <f>INDEX('2011'!$B$44:$B$140,'16 Year_History_Results'!CJ272)</f>
        <v>0</v>
      </c>
      <c r="BP272" s="2">
        <f>INDEX('2012'!$B$44:$B$140,'16 Year_History_Results'!CK272)</f>
        <v>0</v>
      </c>
      <c r="BQ272" s="2">
        <f>INDEX('2013'!$B$44:$B$140,'16 Year_History_Results'!CL272)</f>
        <v>0</v>
      </c>
      <c r="BR272" s="2">
        <f>INDEX('2014'!$B$52:$B$180,'16 Year_History_Results'!CM272)</f>
        <v>0</v>
      </c>
      <c r="BS272" s="147">
        <f>INDEX('2015'!$B$52:$B$308,'16 Year_History_Results'!CN272)</f>
        <v>9</v>
      </c>
      <c r="BT272" s="147">
        <f>INDEX('2016'!$B$52:$B$308,'16 Year_History_Results'!CO272)</f>
        <v>0</v>
      </c>
      <c r="BW272">
        <f t="shared" si="182"/>
        <v>329</v>
      </c>
      <c r="BX272" s="110"/>
      <c r="BY272" s="2"/>
      <c r="BZ272" s="146">
        <f>IF(ISNA(MATCH($BW272,'2001'!$A$44:$A$139,0)),97,MATCH($BW272,'2001'!$A$44:$A$139,0))</f>
        <v>66</v>
      </c>
      <c r="CA272" s="2">
        <f>IF(ISNA(MATCH($BW272,'2002'!$A$44:$A$139,0)),97,MATCH($BW272,'2002'!$A$44:$A$139,0))</f>
        <v>67</v>
      </c>
      <c r="CB272" s="2">
        <f>IF(ISNA(MATCH($BW272,'2003'!$A$44:$A$139,0)),97,MATCH($BW272,'2003'!$A$44:$A$139,0))</f>
        <v>97</v>
      </c>
      <c r="CC272" s="2">
        <f>IF(ISNA(MATCH($BW272,'2004'!$A$44:$A$139,0)),97,MATCH($BW272,'2004'!$A$44:$A$139,0))</f>
        <v>97</v>
      </c>
      <c r="CD272" s="2">
        <f>IF(ISNA(MATCH($BW272,'2005'!$A$44:$A$139,0)),97,MATCH($BW272,'2005'!$A$44:$A$139,0))</f>
        <v>97</v>
      </c>
      <c r="CE272" s="2">
        <f>IF(ISNA(MATCH($BW272,'2006'!$A$44:$A$139,0)),97,MATCH($BW272,'2006'!$A$44:$A$139,0))</f>
        <v>97</v>
      </c>
      <c r="CF272" s="2">
        <f>IF(ISNA(MATCH($BW272,'2007'!$A$44:$A$139,0)),97,MATCH($BW272,'2007'!$A$44:$A$139,0))</f>
        <v>97</v>
      </c>
      <c r="CG272" s="2">
        <f>IF(ISNA(MATCH($BW272,'2008'!$A$44:$A$139,0)),97,MATCH($BW272,'2008'!$A$44:$A$139,0))</f>
        <v>97</v>
      </c>
      <c r="CH272" s="2">
        <f>IF(ISNA(MATCH($BW272,'2009'!$A$44:$A$139,0)),97,MATCH($BW272,'2009'!$A$44:$A$139,0))</f>
        <v>36</v>
      </c>
      <c r="CI272" s="2">
        <f>IF(ISNA(MATCH($BW272,'2010'!$A$44:$A$139,0)),97,MATCH($BW272,'2010'!$A$44:$A$139,0))</f>
        <v>97</v>
      </c>
      <c r="CJ272" s="2">
        <f>IF(ISNA(MATCH($BW272,'2011'!$A$44:$A$139,0)),97,MATCH($BW272,'2011'!$A$44:$A$139,0))</f>
        <v>97</v>
      </c>
      <c r="CK272" s="2">
        <f>IF(ISNA(MATCH($BW272,'2012'!$A$44:$A$139,0)),97,MATCH($BW272,'2012'!$A$44:$A$139,0))</f>
        <v>97</v>
      </c>
      <c r="CL272" s="2">
        <f>IF(ISNA(MATCH($BW272,'2013'!$A$44:$A$139,0)),97,MATCH($BW272,'2013'!$A$44:$A$139,0))</f>
        <v>97</v>
      </c>
      <c r="CM272" s="2">
        <f>IF(ISNA(MATCH($BW272,'2014'!$A$52:$A$179,0)),129,MATCH($BW272,'2014'!$A$52:$A$179,0))</f>
        <v>129</v>
      </c>
      <c r="CN272" s="147">
        <f>IF(ISNA(MATCH($BW272,'2015'!$A$52:$A$307,0)),257,MATCH($BW272,'2015'!$A$52:$A$307,0))</f>
        <v>46</v>
      </c>
      <c r="CO272" s="147">
        <f>IF(ISNA(MATCH($BW272,'2016'!$A$52:$A$307,0)),257,MATCH($BW272,'2016'!$A$52:$A$307,0))</f>
        <v>49</v>
      </c>
      <c r="CQ272">
        <f t="shared" si="183"/>
        <v>329</v>
      </c>
      <c r="CR272" s="281"/>
      <c r="CS272" s="279"/>
      <c r="CT272" s="278">
        <f t="shared" si="184"/>
        <v>30</v>
      </c>
      <c r="CU272" s="279">
        <f t="shared" si="170"/>
        <v>39.997999999999998</v>
      </c>
      <c r="CV272" s="279">
        <f t="shared" si="171"/>
        <v>26.662666799999997</v>
      </c>
      <c r="CW272" s="279">
        <f t="shared" si="172"/>
        <v>17.773333688879998</v>
      </c>
      <c r="CX272" s="279">
        <f t="shared" si="173"/>
        <v>11.847704237007406</v>
      </c>
      <c r="CY272" s="279">
        <f t="shared" si="174"/>
        <v>7.8976796443891368</v>
      </c>
      <c r="CZ272" s="279">
        <f t="shared" si="175"/>
        <v>5.2645932509497984</v>
      </c>
      <c r="DA272" s="279">
        <f t="shared" si="176"/>
        <v>3.5093778610831352</v>
      </c>
      <c r="DB272" s="279">
        <f t="shared" si="177"/>
        <v>26.339351282198017</v>
      </c>
      <c r="DC272" s="279">
        <f t="shared" si="185"/>
        <v>17.557811564713198</v>
      </c>
      <c r="DD272" s="279">
        <f t="shared" si="186"/>
        <v>11.704037189037818</v>
      </c>
      <c r="DE272" s="279">
        <f t="shared" si="187"/>
        <v>7.8019111902126088</v>
      </c>
      <c r="DF272" s="279">
        <f t="shared" si="188"/>
        <v>5.200753999395725</v>
      </c>
      <c r="DG272" s="279">
        <f t="shared" si="189"/>
        <v>3.4668226159971902</v>
      </c>
      <c r="DH272" s="280">
        <f t="shared" si="206"/>
        <v>11.310983955823726</v>
      </c>
      <c r="DI272" s="280">
        <f t="shared" si="207"/>
        <v>7.5399019049520959</v>
      </c>
      <c r="DJ272" s="154">
        <f t="shared" si="178"/>
        <v>181</v>
      </c>
      <c r="DK272" s="279">
        <f t="shared" si="190"/>
        <v>329</v>
      </c>
      <c r="DL272" s="97"/>
      <c r="DM272" s="154"/>
      <c r="DN272" s="267">
        <f t="shared" si="191"/>
        <v>30</v>
      </c>
      <c r="DO272" s="154">
        <f t="shared" si="192"/>
        <v>50</v>
      </c>
      <c r="DP272" s="154">
        <f t="shared" si="193"/>
        <v>50</v>
      </c>
      <c r="DQ272" s="154">
        <f t="shared" si="194"/>
        <v>50</v>
      </c>
      <c r="DR272" s="154">
        <f t="shared" si="195"/>
        <v>50</v>
      </c>
      <c r="DS272" s="154">
        <f t="shared" si="196"/>
        <v>50</v>
      </c>
      <c r="DT272" s="154">
        <f t="shared" si="197"/>
        <v>50</v>
      </c>
      <c r="DU272" s="154">
        <f t="shared" si="198"/>
        <v>50</v>
      </c>
      <c r="DV272" s="154">
        <f t="shared" si="199"/>
        <v>74</v>
      </c>
      <c r="DW272" s="154">
        <f t="shared" si="200"/>
        <v>74</v>
      </c>
      <c r="DX272" s="154">
        <f t="shared" si="201"/>
        <v>74</v>
      </c>
      <c r="DY272" s="154">
        <f t="shared" si="202"/>
        <v>74</v>
      </c>
      <c r="DZ272" s="154">
        <f t="shared" si="203"/>
        <v>74</v>
      </c>
      <c r="EA272" s="154">
        <f t="shared" si="204"/>
        <v>74</v>
      </c>
      <c r="EB272" s="264">
        <f t="shared" si="208"/>
        <v>83</v>
      </c>
      <c r="EC272" s="264">
        <f t="shared" si="209"/>
        <v>83</v>
      </c>
      <c r="ED272" s="154">
        <f t="shared" si="179"/>
        <v>111</v>
      </c>
    </row>
    <row r="273" spans="2:134" ht="13" thickBot="1" x14ac:dyDescent="0.3">
      <c r="B273" s="131">
        <v>126</v>
      </c>
      <c r="C273" s="50">
        <f t="shared" si="168"/>
        <v>8</v>
      </c>
      <c r="D273" s="50">
        <f t="shared" si="180"/>
        <v>0</v>
      </c>
      <c r="E273" s="97"/>
      <c r="F273" s="2">
        <f t="shared" si="205"/>
        <v>268</v>
      </c>
      <c r="G273" s="207">
        <v>128</v>
      </c>
      <c r="H273" s="98">
        <f>15- COUNTIF(L273:AC273,"#N/A")</f>
        <v>1</v>
      </c>
      <c r="I273" s="131">
        <f>SUM(AH273:AY273)+SUM(BE273:BT273)</f>
        <v>61</v>
      </c>
      <c r="J273" s="398">
        <f>DI273</f>
        <v>7.4872738735175801</v>
      </c>
      <c r="K273" s="456" t="str">
        <f>IF(ISNUMBER(MATCH(G273,'[4]OPR data'!$A$3:$A$2900,0)),"Y","N")</f>
        <v>Y</v>
      </c>
      <c r="L273" s="110"/>
      <c r="M273" s="233"/>
      <c r="N273" s="469" t="str">
        <f>(INDEX(Finish_table!R$4:R$83,MATCH('16 Year_History_Results'!$G273,Finish_table!S$4:S$83,0),1))</f>
        <v>SF</v>
      </c>
      <c r="O273" s="233" t="e">
        <f>(INDEX(Finish_table!Z$4:Z$99,MATCH('16 Year_History_Results'!$G273,Finish_table!AA$4:AA$99,0),1))</f>
        <v>#N/A</v>
      </c>
      <c r="P273" s="233" t="e">
        <f>(INDEX(Finish_table!AI$4:AI$99,MATCH('16 Year_History_Results'!$G273,Finish_table!AJ$4:AJ$99,0),1))</f>
        <v>#N/A</v>
      </c>
      <c r="Q273" s="233" t="e">
        <f>(INDEX(Finish_table!AR$4:AR$99,MATCH('16 Year_History_Results'!$G273,Finish_table!AS$4:AS$99,0),1))</f>
        <v>#N/A</v>
      </c>
      <c r="R273" s="233" t="e">
        <f>(INDEX(Finish_table!BA$4:BA$99,MATCH('16 Year_History_Results'!$G273,Finish_table!BB$4:BB$99,0),1))</f>
        <v>#N/A</v>
      </c>
      <c r="S273" s="233" t="e">
        <f>(INDEX(Finish_table!BJ$4:BJ$99,MATCH('16 Year_History_Results'!$G273,Finish_table!BK$4:BK$99,0),1))</f>
        <v>#N/A</v>
      </c>
      <c r="T273" s="233" t="e">
        <f>(INDEX(Finish_table!BS$4:BS$99,MATCH('16 Year_History_Results'!$G273,Finish_table!BT$4:BT$99,0),1))</f>
        <v>#N/A</v>
      </c>
      <c r="U273" s="233" t="e">
        <f>(INDEX(Finish_table!CB$4:CB$99,MATCH('16 Year_History_Results'!$G273,Finish_table!CC$4:CC$99,0),1))</f>
        <v>#N/A</v>
      </c>
      <c r="V273" s="233" t="e">
        <f>(INDEX(Finish_table!CK$4:CK$99,MATCH('16 Year_History_Results'!$G273,Finish_table!CL$4:CL$99,0),1))</f>
        <v>#N/A</v>
      </c>
      <c r="W273" s="233" t="e">
        <f>(INDEX(Finish_table!CT$4:CT$99,MATCH('16 Year_History_Results'!$G273,Finish_table!CU$4:CU$99,0),1))</f>
        <v>#N/A</v>
      </c>
      <c r="X273" s="233" t="e">
        <f>(INDEX(Finish_table!DC$4:DC$99,MATCH('16 Year_History_Results'!$G273,Finish_table!DD$4:DD$99,0),1))</f>
        <v>#N/A</v>
      </c>
      <c r="Y273" s="233" t="e">
        <f>(INDEX(Finish_table!DL$4:DL$99,MATCH('16 Year_History_Results'!$G273,Finish_table!DM$4:DM$99,0),1))</f>
        <v>#N/A</v>
      </c>
      <c r="Z273" s="233" t="str">
        <f>(INDEX(Finish_table!DU$4:DU$99,MATCH('16 Year_History_Results'!$G273,Finish_table!DV$4:DV$99,0),1))</f>
        <v>SF</v>
      </c>
      <c r="AA273" s="233" t="e">
        <f>(INDEX(Finish_table!ED$4:ED$140,MATCH('16 Year_History_Results'!$G273,Finish_table!EE$4:EE$140,0),1))</f>
        <v>#N/A</v>
      </c>
      <c r="AB273" s="233" t="e">
        <f>(INDEX(Finish_table!EM$4:EM$224,MATCH('16 Year_History_Results'!$G273,Finish_table!EN$4:EN$224,0),1))</f>
        <v>#N/A</v>
      </c>
      <c r="AC273" s="253" t="e">
        <f>(INDEX(Finish_table!EW$4:EW$224,MATCH('16 Year_History_Results'!$G273,Finish_table!EX$4:EX$224,0),1))</f>
        <v>#N/A</v>
      </c>
      <c r="AD273" s="2"/>
      <c r="AE273" s="97"/>
      <c r="AG273">
        <f t="shared" si="169"/>
        <v>128</v>
      </c>
      <c r="AH273" s="110"/>
      <c r="AI273" s="2"/>
      <c r="AJ273" s="146">
        <f>INDEX('2001'!$C$44:$C$140,'16 Year_History_Results'!BZ273)</f>
        <v>20</v>
      </c>
      <c r="AK273" s="2">
        <f>INDEX('2002'!$C$44:$C$140,'16 Year_History_Results'!CA273)</f>
        <v>0</v>
      </c>
      <c r="AL273" s="2">
        <f>INDEX('2003'!$C$44:$C$140,'16 Year_History_Results'!CB273)</f>
        <v>0</v>
      </c>
      <c r="AM273" s="2">
        <f>INDEX('2004'!$C$44:$C$140,'16 Year_History_Results'!CC273)</f>
        <v>0</v>
      </c>
      <c r="AN273" s="2">
        <f>INDEX('2005'!$C$44:$C$140,'16 Year_History_Results'!CD273)</f>
        <v>0</v>
      </c>
      <c r="AO273" s="2">
        <f>INDEX('2006'!$C$44:$C$140,'16 Year_History_Results'!CE273)</f>
        <v>0</v>
      </c>
      <c r="AP273" s="2">
        <f>INDEX('2007'!$C$44:$C$140,'16 Year_History_Results'!CF273)</f>
        <v>0</v>
      </c>
      <c r="AQ273" s="2">
        <f>INDEX('2008'!$C$44:$C$140,'16 Year_History_Results'!CG273)</f>
        <v>0</v>
      </c>
      <c r="AR273" s="2">
        <f>INDEX('2009'!$C$44:$C$140,'16 Year_History_Results'!CH273)</f>
        <v>0</v>
      </c>
      <c r="AS273" s="2">
        <f>INDEX('2010'!$C$44:$C$140,'16 Year_History_Results'!CI273)</f>
        <v>0</v>
      </c>
      <c r="AT273" s="2">
        <f>INDEX('2011'!$C$44:$C$140,'16 Year_History_Results'!CJ273)</f>
        <v>0</v>
      </c>
      <c r="AU273" s="2">
        <f>INDEX('2012'!$C$44:$C$140,'16 Year_History_Results'!CK273)</f>
        <v>0</v>
      </c>
      <c r="AV273" s="2">
        <f>INDEX('2013'!$C$44:$C$140,'16 Year_History_Results'!CL273)</f>
        <v>10</v>
      </c>
      <c r="AW273" s="2">
        <f>INDEX('2014'!$C$52:$C$180,'16 Year_History_Results'!CM273)</f>
        <v>0</v>
      </c>
      <c r="AX273" s="2">
        <f>INDEX('2015'!$E$52:$E$308,'16 Year_History_Results'!CN273)</f>
        <v>0</v>
      </c>
      <c r="AY273" s="147">
        <f>INDEX('2016'!$E$52:$E$308,'16 Year_History_Results'!CO273)</f>
        <v>0</v>
      </c>
      <c r="AZ273" s="2"/>
      <c r="BA273" s="2"/>
      <c r="BB273">
        <f t="shared" si="181"/>
        <v>128</v>
      </c>
      <c r="BC273" s="110"/>
      <c r="BD273" s="2"/>
      <c r="BE273" s="146">
        <f>INDEX('2001'!$B$44:$B$140,'16 Year_History_Results'!BZ273)</f>
        <v>16</v>
      </c>
      <c r="BF273" s="2">
        <f>INDEX('2002'!$B$44:$B$140,'16 Year_History_Results'!CA273)</f>
        <v>0</v>
      </c>
      <c r="BG273" s="2">
        <f>INDEX('2003'!$B$44:$B$140,'16 Year_History_Results'!CB273)</f>
        <v>0</v>
      </c>
      <c r="BH273" s="2">
        <f>INDEX('2004'!$B$44:$B$140,'16 Year_History_Results'!CC273)</f>
        <v>0</v>
      </c>
      <c r="BI273" s="2">
        <f>INDEX('2005'!$B$44:$B$140,'16 Year_History_Results'!CD273)</f>
        <v>0</v>
      </c>
      <c r="BJ273" s="2">
        <f>INDEX('2006'!$B$44:$B$140,'16 Year_History_Results'!CE273)</f>
        <v>0</v>
      </c>
      <c r="BK273" s="2">
        <f>INDEX('2007'!$B$44:$B$140,'16 Year_History_Results'!CF273)</f>
        <v>0</v>
      </c>
      <c r="BL273" s="2">
        <f>INDEX('2008'!$B$44:$B$140,'16 Year_History_Results'!CG273)</f>
        <v>0</v>
      </c>
      <c r="BM273" s="2">
        <f>INDEX('2009'!$B$44:$B$140,'16 Year_History_Results'!CH273)</f>
        <v>0</v>
      </c>
      <c r="BN273" s="2">
        <f>INDEX('2010'!$B$44:$B$140,'16 Year_History_Results'!CI273)</f>
        <v>0</v>
      </c>
      <c r="BO273" s="2">
        <f>INDEX('2011'!$B$44:$B$140,'16 Year_History_Results'!CJ273)</f>
        <v>0</v>
      </c>
      <c r="BP273" s="2">
        <f>INDEX('2012'!$B$44:$B$140,'16 Year_History_Results'!CK273)</f>
        <v>0</v>
      </c>
      <c r="BQ273" s="2">
        <f>INDEX('2013'!$B$44:$B$140,'16 Year_History_Results'!CL273)</f>
        <v>15</v>
      </c>
      <c r="BR273" s="2">
        <f>INDEX('2014'!$B$52:$B$180,'16 Year_History_Results'!CM273)</f>
        <v>0</v>
      </c>
      <c r="BS273" s="147">
        <f>INDEX('2015'!$B$52:$B$308,'16 Year_History_Results'!CN273)</f>
        <v>0</v>
      </c>
      <c r="BT273" s="147">
        <f>INDEX('2016'!$B$52:$B$308,'16 Year_History_Results'!CO273)</f>
        <v>0</v>
      </c>
      <c r="BW273">
        <f t="shared" si="182"/>
        <v>128</v>
      </c>
      <c r="BX273" s="110"/>
      <c r="BY273" s="2"/>
      <c r="BZ273" s="146">
        <f>IF(ISNA(MATCH($BW273,'2001'!$A$44:$A$139,0)),97,MATCH($BW273,'2001'!$A$44:$A$139,0))</f>
        <v>31</v>
      </c>
      <c r="CA273" s="2">
        <f>IF(ISNA(MATCH($BW273,'2002'!$A$44:$A$139,0)),97,MATCH($BW273,'2002'!$A$44:$A$139,0))</f>
        <v>97</v>
      </c>
      <c r="CB273" s="2">
        <f>IF(ISNA(MATCH($BW273,'2003'!$A$44:$A$139,0)),97,MATCH($BW273,'2003'!$A$44:$A$139,0))</f>
        <v>97</v>
      </c>
      <c r="CC273" s="2">
        <f>IF(ISNA(MATCH($BW273,'2004'!$A$44:$A$139,0)),97,MATCH($BW273,'2004'!$A$44:$A$139,0))</f>
        <v>97</v>
      </c>
      <c r="CD273" s="2">
        <f>IF(ISNA(MATCH($BW273,'2005'!$A$44:$A$139,0)),97,MATCH($BW273,'2005'!$A$44:$A$139,0))</f>
        <v>97</v>
      </c>
      <c r="CE273" s="2">
        <f>IF(ISNA(MATCH($BW273,'2006'!$A$44:$A$139,0)),97,MATCH($BW273,'2006'!$A$44:$A$139,0))</f>
        <v>97</v>
      </c>
      <c r="CF273" s="2">
        <f>IF(ISNA(MATCH($BW273,'2007'!$A$44:$A$139,0)),97,MATCH($BW273,'2007'!$A$44:$A$139,0))</f>
        <v>97</v>
      </c>
      <c r="CG273" s="2">
        <f>IF(ISNA(MATCH($BW273,'2008'!$A$44:$A$139,0)),97,MATCH($BW273,'2008'!$A$44:$A$139,0))</f>
        <v>97</v>
      </c>
      <c r="CH273" s="2">
        <f>IF(ISNA(MATCH($BW273,'2009'!$A$44:$A$139,0)),97,MATCH($BW273,'2009'!$A$44:$A$139,0))</f>
        <v>97</v>
      </c>
      <c r="CI273" s="2">
        <f>IF(ISNA(MATCH($BW273,'2010'!$A$44:$A$139,0)),97,MATCH($BW273,'2010'!$A$44:$A$139,0))</f>
        <v>97</v>
      </c>
      <c r="CJ273" s="2">
        <f>IF(ISNA(MATCH($BW273,'2011'!$A$44:$A$139,0)),97,MATCH($BW273,'2011'!$A$44:$A$139,0))</f>
        <v>97</v>
      </c>
      <c r="CK273" s="2">
        <f>IF(ISNA(MATCH($BW273,'2012'!$A$44:$A$139,0)),97,MATCH($BW273,'2012'!$A$44:$A$139,0))</f>
        <v>97</v>
      </c>
      <c r="CL273" s="2">
        <f>IF(ISNA(MATCH($BW273,'2013'!$A$44:$A$139,0)),97,MATCH($BW273,'2013'!$A$44:$A$139,0))</f>
        <v>12</v>
      </c>
      <c r="CM273" s="2">
        <f>IF(ISNA(MATCH($BW273,'2014'!$A$52:$A$179,0)),129,MATCH($BW273,'2014'!$A$52:$A$179,0))</f>
        <v>129</v>
      </c>
      <c r="CN273" s="147">
        <f>IF(ISNA(MATCH($BW273,'2015'!$A$52:$A$307,0)),257,MATCH($BW273,'2015'!$A$52:$A$307,0))</f>
        <v>257</v>
      </c>
      <c r="CO273" s="147">
        <f>IF(ISNA(MATCH($BW273,'2016'!$A$52:$A$307,0)),257,MATCH($BW273,'2016'!$A$52:$A$307,0))</f>
        <v>257</v>
      </c>
      <c r="CQ273">
        <f t="shared" si="183"/>
        <v>128</v>
      </c>
      <c r="CR273" s="281"/>
      <c r="CS273" s="279"/>
      <c r="CT273" s="278">
        <f t="shared" si="184"/>
        <v>36</v>
      </c>
      <c r="CU273" s="279">
        <f t="shared" si="170"/>
        <v>23.997599999999998</v>
      </c>
      <c r="CV273" s="279">
        <f t="shared" si="171"/>
        <v>15.996800159999998</v>
      </c>
      <c r="CW273" s="279">
        <f t="shared" si="172"/>
        <v>10.663466986655997</v>
      </c>
      <c r="CX273" s="279">
        <f t="shared" si="173"/>
        <v>7.1082670933048879</v>
      </c>
      <c r="CY273" s="279">
        <f t="shared" si="174"/>
        <v>4.7383708443970383</v>
      </c>
      <c r="CZ273" s="279">
        <f t="shared" si="175"/>
        <v>3.1585980048750657</v>
      </c>
      <c r="DA273" s="279">
        <f t="shared" si="176"/>
        <v>2.1055214300497189</v>
      </c>
      <c r="DB273" s="279">
        <f t="shared" si="177"/>
        <v>1.4035405852711427</v>
      </c>
      <c r="DC273" s="279">
        <f t="shared" si="185"/>
        <v>0.93560015414174369</v>
      </c>
      <c r="DD273" s="279">
        <f t="shared" si="186"/>
        <v>0.62367106275088635</v>
      </c>
      <c r="DE273" s="279">
        <f t="shared" si="187"/>
        <v>0.41573913042974081</v>
      </c>
      <c r="DF273" s="279">
        <f t="shared" si="188"/>
        <v>25.277131704344466</v>
      </c>
      <c r="DG273" s="279">
        <f t="shared" si="189"/>
        <v>16.849735994116021</v>
      </c>
      <c r="DH273" s="280">
        <f t="shared" si="206"/>
        <v>11.232034013677739</v>
      </c>
      <c r="DI273" s="280">
        <f t="shared" si="207"/>
        <v>7.4872738735175801</v>
      </c>
      <c r="DJ273" s="154">
        <f t="shared" si="178"/>
        <v>183</v>
      </c>
      <c r="DK273" s="279">
        <f t="shared" si="190"/>
        <v>128</v>
      </c>
      <c r="DL273" s="97"/>
      <c r="DM273" s="154"/>
      <c r="DN273" s="267">
        <f t="shared" si="191"/>
        <v>36</v>
      </c>
      <c r="DO273" s="154">
        <f t="shared" si="192"/>
        <v>36</v>
      </c>
      <c r="DP273" s="154">
        <f t="shared" si="193"/>
        <v>36</v>
      </c>
      <c r="DQ273" s="154">
        <f t="shared" si="194"/>
        <v>36</v>
      </c>
      <c r="DR273" s="154">
        <f t="shared" si="195"/>
        <v>36</v>
      </c>
      <c r="DS273" s="154">
        <f t="shared" si="196"/>
        <v>36</v>
      </c>
      <c r="DT273" s="154">
        <f t="shared" si="197"/>
        <v>36</v>
      </c>
      <c r="DU273" s="154">
        <f t="shared" si="198"/>
        <v>36</v>
      </c>
      <c r="DV273" s="154">
        <f t="shared" si="199"/>
        <v>36</v>
      </c>
      <c r="DW273" s="154">
        <f t="shared" si="200"/>
        <v>36</v>
      </c>
      <c r="DX273" s="154">
        <f t="shared" si="201"/>
        <v>36</v>
      </c>
      <c r="DY273" s="154">
        <f t="shared" si="202"/>
        <v>36</v>
      </c>
      <c r="DZ273" s="154">
        <f t="shared" si="203"/>
        <v>61</v>
      </c>
      <c r="EA273" s="154">
        <f t="shared" si="204"/>
        <v>61</v>
      </c>
      <c r="EB273" s="264">
        <f t="shared" si="208"/>
        <v>61</v>
      </c>
      <c r="EC273" s="264">
        <f t="shared" si="209"/>
        <v>61</v>
      </c>
      <c r="ED273" s="154">
        <f t="shared" si="179"/>
        <v>147</v>
      </c>
    </row>
    <row r="274" spans="2:134" ht="13" thickBot="1" x14ac:dyDescent="0.3">
      <c r="B274" s="131">
        <v>126</v>
      </c>
      <c r="C274" s="50">
        <f t="shared" si="168"/>
        <v>9</v>
      </c>
      <c r="D274" s="50">
        <f t="shared" si="180"/>
        <v>9</v>
      </c>
      <c r="E274" s="97"/>
      <c r="F274" s="2">
        <f t="shared" si="205"/>
        <v>269</v>
      </c>
      <c r="G274" s="493">
        <v>1714</v>
      </c>
      <c r="H274" s="98">
        <f>15- COUNTIF(L274:AC274,"#N/A")</f>
        <v>2</v>
      </c>
      <c r="I274" s="131">
        <f>SUM(AH274:AY274)+SUM(BE274:BT274)</f>
        <v>58</v>
      </c>
      <c r="J274" s="398">
        <f>DI274</f>
        <v>7.4538751773858332</v>
      </c>
      <c r="K274" s="456" t="str">
        <f>IF(ISNUMBER(MATCH(G274,'[4]OPR data'!$A$3:$A$2900,0)),"Y","N")</f>
        <v>Y</v>
      </c>
      <c r="L274" s="110"/>
      <c r="M274" s="233"/>
      <c r="N274" s="469" t="e">
        <f>(INDEX(Finish_table!R$4:R$83,MATCH('16 Year_History_Results'!$G274,Finish_table!S$4:S$83,0),1))</f>
        <v>#N/A</v>
      </c>
      <c r="O274" s="233" t="e">
        <f>(INDEX(Finish_table!Z$4:Z$99,MATCH('16 Year_History_Results'!$G274,Finish_table!AA$4:AA$99,0),1))</f>
        <v>#N/A</v>
      </c>
      <c r="P274" s="233" t="e">
        <f>(INDEX(Finish_table!AI$4:AI$99,MATCH('16 Year_History_Results'!$G274,Finish_table!AJ$4:AJ$99,0),1))</f>
        <v>#N/A</v>
      </c>
      <c r="Q274" s="233" t="e">
        <f>(INDEX(Finish_table!AR$4:AR$99,MATCH('16 Year_History_Results'!$G274,Finish_table!AS$4:AS$99,0),1))</f>
        <v>#N/A</v>
      </c>
      <c r="R274" s="233" t="e">
        <f>(INDEX(Finish_table!BA$4:BA$99,MATCH('16 Year_History_Results'!$G274,Finish_table!BB$4:BB$99,0),1))</f>
        <v>#N/A</v>
      </c>
      <c r="S274" s="233" t="e">
        <f>(INDEX(Finish_table!BJ$4:BJ$99,MATCH('16 Year_History_Results'!$G274,Finish_table!BK$4:BK$99,0),1))</f>
        <v>#N/A</v>
      </c>
      <c r="T274" s="233" t="e">
        <f>(INDEX(Finish_table!BS$4:BS$99,MATCH('16 Year_History_Results'!$G274,Finish_table!BT$4:BT$99,0),1))</f>
        <v>#N/A</v>
      </c>
      <c r="U274" s="233" t="str">
        <f>(INDEX(Finish_table!CB$4:CB$99,MATCH('16 Year_History_Results'!$G274,Finish_table!CC$4:CC$99,0),1))</f>
        <v>QF</v>
      </c>
      <c r="V274" s="233" t="e">
        <f>(INDEX(Finish_table!CK$4:CK$99,MATCH('16 Year_History_Results'!$G274,Finish_table!CL$4:CL$99,0),1))</f>
        <v>#N/A</v>
      </c>
      <c r="W274" s="233" t="str">
        <f>(INDEX(Finish_table!CT$4:CT$99,MATCH('16 Year_History_Results'!$G274,Finish_table!CU$4:CU$99,0),1))</f>
        <v>SF</v>
      </c>
      <c r="X274" s="233" t="e">
        <f>(INDEX(Finish_table!DC$4:DC$99,MATCH('16 Year_History_Results'!$G274,Finish_table!DD$4:DD$99,0),1))</f>
        <v>#N/A</v>
      </c>
      <c r="Y274" s="233" t="str">
        <f>(INDEX(Finish_table!DL$4:DL$99,MATCH('16 Year_History_Results'!$G274,Finish_table!DM$4:DM$99,0),1))</f>
        <v>QF</v>
      </c>
      <c r="Z274" s="233" t="e">
        <f>(INDEX(Finish_table!DU$4:DU$99,MATCH('16 Year_History_Results'!$G274,Finish_table!DV$4:DV$99,0),1))</f>
        <v>#N/A</v>
      </c>
      <c r="AA274" s="233" t="e">
        <f>(INDEX(Finish_table!ED$4:ED$140,MATCH('16 Year_History_Results'!$G274,Finish_table!EE$4:EE$140,0),1))</f>
        <v>#N/A</v>
      </c>
      <c r="AB274" s="233" t="e">
        <f>(INDEX(Finish_table!EM$4:EM$224,MATCH('16 Year_History_Results'!$G274,Finish_table!EN$4:EN$224,0),1))</f>
        <v>#N/A</v>
      </c>
      <c r="AC274" s="253" t="e">
        <f>(INDEX(Finish_table!EW$4:EW$224,MATCH('16 Year_History_Results'!$G274,Finish_table!EX$4:EX$224,0),1))</f>
        <v>#N/A</v>
      </c>
      <c r="AD274" s="2"/>
      <c r="AE274" s="97"/>
      <c r="AG274">
        <f t="shared" si="169"/>
        <v>1714</v>
      </c>
      <c r="AH274" s="110"/>
      <c r="AI274" s="2"/>
      <c r="AJ274" s="146">
        <f>INDEX('2001'!$C$44:$C$140,'16 Year_History_Results'!BZ274)</f>
        <v>0</v>
      </c>
      <c r="AK274" s="2">
        <f>INDEX('2002'!$C$44:$C$140,'16 Year_History_Results'!CA274)</f>
        <v>0</v>
      </c>
      <c r="AL274" s="2">
        <f>INDEX('2003'!$C$44:$C$140,'16 Year_History_Results'!CB274)</f>
        <v>0</v>
      </c>
      <c r="AM274" s="2">
        <f>INDEX('2004'!$C$44:$C$140,'16 Year_History_Results'!CC274)</f>
        <v>0</v>
      </c>
      <c r="AN274" s="2">
        <f>INDEX('2005'!$C$44:$C$140,'16 Year_History_Results'!CD274)</f>
        <v>0</v>
      </c>
      <c r="AO274" s="2">
        <f>INDEX('2006'!$C$44:$C$140,'16 Year_History_Results'!CE274)</f>
        <v>0</v>
      </c>
      <c r="AP274" s="2">
        <f>INDEX('2007'!$C$44:$C$140,'16 Year_History_Results'!CF274)</f>
        <v>0</v>
      </c>
      <c r="AQ274" s="2">
        <f>INDEX('2008'!$C$44:$C$140,'16 Year_History_Results'!CG274)</f>
        <v>0</v>
      </c>
      <c r="AR274" s="2">
        <f>INDEX('2009'!$C$44:$C$140,'16 Year_History_Results'!CH274)</f>
        <v>0</v>
      </c>
      <c r="AS274" s="2">
        <f>INDEX('2010'!$C$44:$C$140,'16 Year_History_Results'!CI274)</f>
        <v>10</v>
      </c>
      <c r="AT274" s="2">
        <f>INDEX('2011'!$C$44:$C$140,'16 Year_History_Results'!CJ274)</f>
        <v>0</v>
      </c>
      <c r="AU274" s="2">
        <f>INDEX('2012'!$C$44:$C$140,'16 Year_History_Results'!CK274)</f>
        <v>20</v>
      </c>
      <c r="AV274" s="2">
        <f>INDEX('2013'!$C$44:$C$140,'16 Year_History_Results'!CL274)</f>
        <v>0</v>
      </c>
      <c r="AW274" s="2">
        <f>INDEX('2014'!$C$52:$C$180,'16 Year_History_Results'!CM274)</f>
        <v>0</v>
      </c>
      <c r="AX274" s="2">
        <f>INDEX('2015'!$E$52:$E$308,'16 Year_History_Results'!CN274)</f>
        <v>0</v>
      </c>
      <c r="AY274" s="147">
        <f>INDEX('2016'!$E$52:$E$308,'16 Year_History_Results'!CO274)</f>
        <v>0</v>
      </c>
      <c r="AZ274" s="2"/>
      <c r="BA274" s="2"/>
      <c r="BB274">
        <f t="shared" si="181"/>
        <v>1714</v>
      </c>
      <c r="BC274" s="110"/>
      <c r="BD274" s="2"/>
      <c r="BE274" s="146">
        <f>INDEX('2001'!$B$44:$B$140,'16 Year_History_Results'!BZ274)</f>
        <v>0</v>
      </c>
      <c r="BF274" s="2">
        <f>INDEX('2002'!$B$44:$B$140,'16 Year_History_Results'!CA274)</f>
        <v>0</v>
      </c>
      <c r="BG274" s="2">
        <f>INDEX('2003'!$B$44:$B$140,'16 Year_History_Results'!CB274)</f>
        <v>0</v>
      </c>
      <c r="BH274" s="2">
        <f>INDEX('2004'!$B$44:$B$140,'16 Year_History_Results'!CC274)</f>
        <v>0</v>
      </c>
      <c r="BI274" s="2">
        <f>INDEX('2005'!$B$44:$B$140,'16 Year_History_Results'!CD274)</f>
        <v>0</v>
      </c>
      <c r="BJ274" s="2">
        <f>INDEX('2006'!$B$44:$B$140,'16 Year_History_Results'!CE274)</f>
        <v>0</v>
      </c>
      <c r="BK274" s="2">
        <f>INDEX('2007'!$B$44:$B$140,'16 Year_History_Results'!CF274)</f>
        <v>0</v>
      </c>
      <c r="BL274" s="2">
        <f>INDEX('2008'!$B$44:$B$140,'16 Year_History_Results'!CG274)</f>
        <v>10</v>
      </c>
      <c r="BM274" s="2">
        <f>INDEX('2009'!$B$44:$B$140,'16 Year_History_Results'!CH274)</f>
        <v>0</v>
      </c>
      <c r="BN274" s="2">
        <f>INDEX('2010'!$B$44:$B$140,'16 Year_History_Results'!CI274)</f>
        <v>12</v>
      </c>
      <c r="BO274" s="2">
        <f>INDEX('2011'!$B$44:$B$140,'16 Year_History_Results'!CJ274)</f>
        <v>0</v>
      </c>
      <c r="BP274" s="2">
        <f>INDEX('2012'!$B$44:$B$140,'16 Year_History_Results'!CK274)</f>
        <v>6</v>
      </c>
      <c r="BQ274" s="2">
        <f>INDEX('2013'!$B$44:$B$140,'16 Year_History_Results'!CL274)</f>
        <v>0</v>
      </c>
      <c r="BR274" s="2">
        <f>INDEX('2014'!$B$52:$B$180,'16 Year_History_Results'!CM274)</f>
        <v>0</v>
      </c>
      <c r="BS274" s="147">
        <f>INDEX('2015'!$B$52:$B$308,'16 Year_History_Results'!CN274)</f>
        <v>0</v>
      </c>
      <c r="BT274" s="147">
        <f>INDEX('2016'!$B$52:$B$308,'16 Year_History_Results'!CO274)</f>
        <v>0</v>
      </c>
      <c r="BW274">
        <f t="shared" si="182"/>
        <v>1714</v>
      </c>
      <c r="BX274" s="110"/>
      <c r="BY274" s="2"/>
      <c r="BZ274" s="146">
        <f>IF(ISNA(MATCH($BW274,'2001'!$A$44:$A$139,0)),97,MATCH($BW274,'2001'!$A$44:$A$139,0))</f>
        <v>97</v>
      </c>
      <c r="CA274" s="2">
        <f>IF(ISNA(MATCH($BW274,'2002'!$A$44:$A$139,0)),97,MATCH($BW274,'2002'!$A$44:$A$139,0))</f>
        <v>97</v>
      </c>
      <c r="CB274" s="2">
        <f>IF(ISNA(MATCH($BW274,'2003'!$A$44:$A$139,0)),97,MATCH($BW274,'2003'!$A$44:$A$139,0))</f>
        <v>97</v>
      </c>
      <c r="CC274" s="2">
        <f>IF(ISNA(MATCH($BW274,'2004'!$A$44:$A$139,0)),97,MATCH($BW274,'2004'!$A$44:$A$139,0))</f>
        <v>97</v>
      </c>
      <c r="CD274" s="2">
        <f>IF(ISNA(MATCH($BW274,'2005'!$A$44:$A$139,0)),97,MATCH($BW274,'2005'!$A$44:$A$139,0))</f>
        <v>97</v>
      </c>
      <c r="CE274" s="2">
        <f>IF(ISNA(MATCH($BW274,'2006'!$A$44:$A$139,0)),97,MATCH($BW274,'2006'!$A$44:$A$139,0))</f>
        <v>97</v>
      </c>
      <c r="CF274" s="2">
        <f>IF(ISNA(MATCH($BW274,'2007'!$A$44:$A$139,0)),97,MATCH($BW274,'2007'!$A$44:$A$139,0))</f>
        <v>97</v>
      </c>
      <c r="CG274" s="2">
        <f>IF(ISNA(MATCH($BW274,'2008'!$A$44:$A$139,0)),97,MATCH($BW274,'2008'!$A$44:$A$139,0))</f>
        <v>81</v>
      </c>
      <c r="CH274" s="2">
        <f>IF(ISNA(MATCH($BW274,'2009'!$A$44:$A$139,0)),97,MATCH($BW274,'2009'!$A$44:$A$139,0))</f>
        <v>97</v>
      </c>
      <c r="CI274" s="2">
        <f>IF(ISNA(MATCH($BW274,'2010'!$A$44:$A$139,0)),97,MATCH($BW274,'2010'!$A$44:$A$139,0))</f>
        <v>67</v>
      </c>
      <c r="CJ274" s="2">
        <f>IF(ISNA(MATCH($BW274,'2011'!$A$44:$A$139,0)),97,MATCH($BW274,'2011'!$A$44:$A$139,0))</f>
        <v>97</v>
      </c>
      <c r="CK274" s="2">
        <f>IF(ISNA(MATCH($BW274,'2012'!$A$44:$A$139,0)),97,MATCH($BW274,'2012'!$A$44:$A$139,0))</f>
        <v>61</v>
      </c>
      <c r="CL274" s="2">
        <f>IF(ISNA(MATCH($BW274,'2013'!$A$44:$A$139,0)),97,MATCH($BW274,'2013'!$A$44:$A$139,0))</f>
        <v>97</v>
      </c>
      <c r="CM274" s="2">
        <f>IF(ISNA(MATCH($BW274,'2014'!$A$52:$A$179,0)),129,MATCH($BW274,'2014'!$A$52:$A$179,0))</f>
        <v>129</v>
      </c>
      <c r="CN274" s="147">
        <f>IF(ISNA(MATCH($BW274,'2015'!$A$52:$A$307,0)),257,MATCH($BW274,'2015'!$A$52:$A$307,0))</f>
        <v>257</v>
      </c>
      <c r="CO274" s="147">
        <f>IF(ISNA(MATCH($BW274,'2016'!$A$52:$A$307,0)),257,MATCH($BW274,'2016'!$A$52:$A$307,0))</f>
        <v>257</v>
      </c>
      <c r="CQ274">
        <f t="shared" si="183"/>
        <v>1714</v>
      </c>
      <c r="CR274" s="281"/>
      <c r="CS274" s="279"/>
      <c r="CT274" s="278">
        <f t="shared" si="184"/>
        <v>0</v>
      </c>
      <c r="CU274" s="279">
        <f t="shared" si="170"/>
        <v>0</v>
      </c>
      <c r="CV274" s="279">
        <f t="shared" si="171"/>
        <v>0</v>
      </c>
      <c r="CW274" s="279">
        <f t="shared" si="172"/>
        <v>0</v>
      </c>
      <c r="CX274" s="279">
        <f t="shared" si="173"/>
        <v>0</v>
      </c>
      <c r="CY274" s="279">
        <f t="shared" si="174"/>
        <v>0</v>
      </c>
      <c r="CZ274" s="279">
        <f t="shared" si="175"/>
        <v>0</v>
      </c>
      <c r="DA274" s="279">
        <f t="shared" si="176"/>
        <v>10</v>
      </c>
      <c r="DB274" s="279">
        <f t="shared" si="177"/>
        <v>6.6659999999999995</v>
      </c>
      <c r="DC274" s="279">
        <f t="shared" si="185"/>
        <v>26.4435556</v>
      </c>
      <c r="DD274" s="279">
        <f t="shared" si="186"/>
        <v>17.627274162959999</v>
      </c>
      <c r="DE274" s="279">
        <f t="shared" si="187"/>
        <v>37.750340957029138</v>
      </c>
      <c r="DF274" s="279">
        <f t="shared" si="188"/>
        <v>25.164377281955623</v>
      </c>
      <c r="DG274" s="279">
        <f t="shared" si="189"/>
        <v>16.774573896151619</v>
      </c>
      <c r="DH274" s="280">
        <f t="shared" si="206"/>
        <v>11.181930959174668</v>
      </c>
      <c r="DI274" s="280">
        <f t="shared" si="207"/>
        <v>7.4538751773858332</v>
      </c>
      <c r="DJ274" s="154">
        <f t="shared" si="178"/>
        <v>184</v>
      </c>
      <c r="DK274" s="279">
        <f t="shared" si="190"/>
        <v>1714</v>
      </c>
      <c r="DL274" s="97"/>
      <c r="DM274" s="154"/>
      <c r="DN274" s="267">
        <f t="shared" si="191"/>
        <v>0</v>
      </c>
      <c r="DO274" s="154">
        <f t="shared" si="192"/>
        <v>0</v>
      </c>
      <c r="DP274" s="154">
        <f t="shared" si="193"/>
        <v>0</v>
      </c>
      <c r="DQ274" s="154">
        <f t="shared" si="194"/>
        <v>0</v>
      </c>
      <c r="DR274" s="154">
        <f t="shared" si="195"/>
        <v>0</v>
      </c>
      <c r="DS274" s="154">
        <f t="shared" si="196"/>
        <v>0</v>
      </c>
      <c r="DT274" s="154">
        <f t="shared" si="197"/>
        <v>0</v>
      </c>
      <c r="DU274" s="154">
        <f t="shared" si="198"/>
        <v>10</v>
      </c>
      <c r="DV274" s="154">
        <f t="shared" si="199"/>
        <v>10</v>
      </c>
      <c r="DW274" s="154">
        <f t="shared" si="200"/>
        <v>32</v>
      </c>
      <c r="DX274" s="154">
        <f t="shared" si="201"/>
        <v>32</v>
      </c>
      <c r="DY274" s="154">
        <f t="shared" si="202"/>
        <v>58</v>
      </c>
      <c r="DZ274" s="154">
        <f t="shared" si="203"/>
        <v>58</v>
      </c>
      <c r="EA274" s="154">
        <f t="shared" si="204"/>
        <v>58</v>
      </c>
      <c r="EB274" s="264">
        <f t="shared" si="208"/>
        <v>58</v>
      </c>
      <c r="EC274" s="264">
        <f t="shared" si="209"/>
        <v>58</v>
      </c>
      <c r="ED274" s="154">
        <f t="shared" si="179"/>
        <v>153</v>
      </c>
    </row>
    <row r="275" spans="2:134" ht="13" thickBot="1" x14ac:dyDescent="0.3">
      <c r="B275" s="131">
        <v>128</v>
      </c>
      <c r="C275" s="50">
        <f t="shared" si="168"/>
        <v>1</v>
      </c>
      <c r="D275" s="50">
        <f t="shared" si="180"/>
        <v>1</v>
      </c>
      <c r="E275" s="97"/>
      <c r="F275" s="2">
        <f t="shared" si="205"/>
        <v>270</v>
      </c>
      <c r="G275" s="207">
        <v>126</v>
      </c>
      <c r="H275" s="98">
        <f>15- COUNTIF(L275:AC275,"#N/A")</f>
        <v>8</v>
      </c>
      <c r="I275" s="131">
        <f>SUM(AH275:AY275)+SUM(BE275:BT275)</f>
        <v>127</v>
      </c>
      <c r="J275" s="398">
        <f>DI275</f>
        <v>7.3656989616645907</v>
      </c>
      <c r="K275" s="456" t="str">
        <f>IF(ISNUMBER(MATCH(G275,'[4]OPR data'!$A$3:$A$2900,0)),"Y","N")</f>
        <v>Y</v>
      </c>
      <c r="L275" s="110"/>
      <c r="M275" s="233"/>
      <c r="N275" s="469" t="str">
        <f>(INDEX(Finish_table!R$4:R$83,MATCH('16 Year_History_Results'!$G275,Finish_table!S$4:S$83,0),1))</f>
        <v>QF</v>
      </c>
      <c r="O275" s="233" t="str">
        <f>(INDEX(Finish_table!Z$4:Z$99,MATCH('16 Year_History_Results'!$G275,Finish_table!AA$4:AA$99,0),1))</f>
        <v>QF</v>
      </c>
      <c r="P275" s="233" t="str">
        <f>(INDEX(Finish_table!AI$4:AI$99,MATCH('16 Year_History_Results'!$G275,Finish_table!AJ$4:AJ$99,0),1))</f>
        <v>SF</v>
      </c>
      <c r="Q275" s="233" t="str">
        <f>(INDEX(Finish_table!AR$4:AR$99,MATCH('16 Year_History_Results'!$G275,Finish_table!AS$4:AS$99,0),1))</f>
        <v>QF</v>
      </c>
      <c r="R275" s="233" t="str">
        <f>(INDEX(Finish_table!BA$4:BA$99,MATCH('16 Year_History_Results'!$G275,Finish_table!BB$4:BB$99,0),1))</f>
        <v>QF</v>
      </c>
      <c r="S275" s="233" t="str">
        <f>(INDEX(Finish_table!BJ$4:BJ$99,MATCH('16 Year_History_Results'!$G275,Finish_table!BK$4:BK$99,0),1))</f>
        <v>SF</v>
      </c>
      <c r="T275" s="233" t="str">
        <f>(INDEX(Finish_table!BS$4:BS$99,MATCH('16 Year_History_Results'!$G275,Finish_table!BT$4:BT$99,0),1))</f>
        <v>SF</v>
      </c>
      <c r="U275" s="233" t="e">
        <f>(INDEX(Finish_table!CB$4:CB$99,MATCH('16 Year_History_Results'!$G275,Finish_table!CC$4:CC$99,0),1))</f>
        <v>#N/A</v>
      </c>
      <c r="V275" s="233" t="str">
        <f>(INDEX(Finish_table!CK$4:CK$99,MATCH('16 Year_History_Results'!$G275,Finish_table!CL$4:CL$99,0),1))</f>
        <v>QF</v>
      </c>
      <c r="W275" s="233" t="e">
        <f>(INDEX(Finish_table!CT$4:CT$99,MATCH('16 Year_History_Results'!$G275,Finish_table!CU$4:CU$99,0),1))</f>
        <v>#N/A</v>
      </c>
      <c r="X275" s="233" t="e">
        <f>(INDEX(Finish_table!DC$4:DC$99,MATCH('16 Year_History_Results'!$G275,Finish_table!DD$4:DD$99,0),1))</f>
        <v>#N/A</v>
      </c>
      <c r="Y275" s="233" t="e">
        <f>(INDEX(Finish_table!DL$4:DL$99,MATCH('16 Year_History_Results'!$G275,Finish_table!DM$4:DM$99,0),1))</f>
        <v>#N/A</v>
      </c>
      <c r="Z275" s="233" t="e">
        <f>(INDEX(Finish_table!DU$4:DU$99,MATCH('16 Year_History_Results'!$G275,Finish_table!DV$4:DV$99,0),1))</f>
        <v>#N/A</v>
      </c>
      <c r="AA275" s="233" t="e">
        <f>(INDEX(Finish_table!ED$4:ED$140,MATCH('16 Year_History_Results'!$G275,Finish_table!EE$4:EE$140,0),1))</f>
        <v>#N/A</v>
      </c>
      <c r="AB275" s="233" t="str">
        <f>(INDEX(Finish_table!EM$4:EM$224,MATCH('16 Year_History_Results'!$G275,Finish_table!EN$4:EN$224,0),1))</f>
        <v>QF</v>
      </c>
      <c r="AC275" s="253" t="e">
        <f>(INDEX(Finish_table!EW$4:EW$224,MATCH('16 Year_History_Results'!$G275,Finish_table!EX$4:EX$224,0),1))</f>
        <v>#N/A</v>
      </c>
      <c r="AD275" s="2"/>
      <c r="AE275" s="97"/>
      <c r="AG275">
        <f t="shared" si="169"/>
        <v>126</v>
      </c>
      <c r="AH275" s="110"/>
      <c r="AI275" s="2"/>
      <c r="AJ275" s="146">
        <f>INDEX('2001'!$C$44:$C$140,'16 Year_History_Results'!BZ275)</f>
        <v>10</v>
      </c>
      <c r="AK275" s="2">
        <f>INDEX('2002'!$C$44:$C$140,'16 Year_History_Results'!CA275)</f>
        <v>0</v>
      </c>
      <c r="AL275" s="2">
        <f>INDEX('2003'!$C$44:$C$140,'16 Year_History_Results'!CB275)</f>
        <v>10</v>
      </c>
      <c r="AM275" s="2">
        <f>INDEX('2004'!$C$44:$C$140,'16 Year_History_Results'!CC275)</f>
        <v>0</v>
      </c>
      <c r="AN275" s="2">
        <f>INDEX('2005'!$C$44:$C$140,'16 Year_History_Results'!CD275)</f>
        <v>0</v>
      </c>
      <c r="AO275" s="2">
        <f>INDEX('2006'!$C$44:$C$140,'16 Year_History_Results'!CE275)</f>
        <v>10</v>
      </c>
      <c r="AP275" s="2">
        <f>INDEX('2007'!$C$44:$C$140,'16 Year_History_Results'!CF275)</f>
        <v>10</v>
      </c>
      <c r="AQ275" s="2">
        <f>INDEX('2008'!$C$44:$C$140,'16 Year_History_Results'!CG275)</f>
        <v>0</v>
      </c>
      <c r="AR275" s="2">
        <f>INDEX('2009'!$C$44:$C$140,'16 Year_History_Results'!CH275)</f>
        <v>0</v>
      </c>
      <c r="AS275" s="2">
        <f>INDEX('2010'!$C$44:$C$140,'16 Year_History_Results'!CI275)</f>
        <v>0</v>
      </c>
      <c r="AT275" s="2">
        <f>INDEX('2011'!$C$44:$C$140,'16 Year_History_Results'!CJ275)</f>
        <v>0</v>
      </c>
      <c r="AU275" s="2">
        <f>INDEX('2012'!$C$44:$C$140,'16 Year_History_Results'!CK275)</f>
        <v>0</v>
      </c>
      <c r="AV275" s="2">
        <f>INDEX('2013'!$C$44:$C$140,'16 Year_History_Results'!CL275)</f>
        <v>0</v>
      </c>
      <c r="AW275" s="2">
        <f>INDEX('2014'!$C$52:$C$180,'16 Year_History_Results'!CM275)</f>
        <v>0</v>
      </c>
      <c r="AX275" s="2">
        <f>INDEX('2015'!$E$52:$E$308,'16 Year_History_Results'!CN275)</f>
        <v>0</v>
      </c>
      <c r="AY275" s="147">
        <f>INDEX('2016'!$E$52:$E$308,'16 Year_History_Results'!CO275)</f>
        <v>0</v>
      </c>
      <c r="AZ275" s="2"/>
      <c r="BA275" s="2"/>
      <c r="BB275">
        <f t="shared" si="181"/>
        <v>126</v>
      </c>
      <c r="BC275" s="110"/>
      <c r="BD275" s="2"/>
      <c r="BE275" s="146">
        <f>INDEX('2001'!$B$44:$B$140,'16 Year_History_Results'!BZ275)</f>
        <v>9</v>
      </c>
      <c r="BF275" s="2">
        <f>INDEX('2002'!$B$44:$B$140,'16 Year_History_Results'!CA275)</f>
        <v>9</v>
      </c>
      <c r="BG275" s="2">
        <f>INDEX('2003'!$B$44:$B$140,'16 Year_History_Results'!CB275)</f>
        <v>12</v>
      </c>
      <c r="BH275" s="2">
        <f>INDEX('2004'!$B$44:$B$140,'16 Year_History_Results'!CC275)</f>
        <v>16</v>
      </c>
      <c r="BI275" s="2">
        <f>INDEX('2005'!$B$44:$B$140,'16 Year_History_Results'!CD275)</f>
        <v>14</v>
      </c>
      <c r="BJ275" s="2">
        <f>INDEX('2006'!$B$44:$B$140,'16 Year_History_Results'!CE275)</f>
        <v>12</v>
      </c>
      <c r="BK275" s="2">
        <f>INDEX('2007'!$B$44:$B$140,'16 Year_History_Results'!CF275)</f>
        <v>3</v>
      </c>
      <c r="BL275" s="2">
        <f>INDEX('2008'!$B$44:$B$140,'16 Year_History_Results'!CG275)</f>
        <v>0</v>
      </c>
      <c r="BM275" s="2">
        <f>INDEX('2009'!$B$44:$B$140,'16 Year_History_Results'!CH275)</f>
        <v>3</v>
      </c>
      <c r="BN275" s="2">
        <f>INDEX('2010'!$B$44:$B$140,'16 Year_History_Results'!CI275)</f>
        <v>0</v>
      </c>
      <c r="BO275" s="2">
        <f>INDEX('2011'!$B$44:$B$140,'16 Year_History_Results'!CJ275)</f>
        <v>0</v>
      </c>
      <c r="BP275" s="2">
        <f>INDEX('2012'!$B$44:$B$140,'16 Year_History_Results'!CK275)</f>
        <v>0</v>
      </c>
      <c r="BQ275" s="2">
        <f>INDEX('2013'!$B$44:$B$140,'16 Year_History_Results'!CL275)</f>
        <v>0</v>
      </c>
      <c r="BR275" s="2">
        <f>INDEX('2014'!$B$52:$B$180,'16 Year_History_Results'!CM275)</f>
        <v>0</v>
      </c>
      <c r="BS275" s="147">
        <f>INDEX('2015'!$B$52:$B$308,'16 Year_History_Results'!CN275)</f>
        <v>9</v>
      </c>
      <c r="BT275" s="147">
        <f>INDEX('2016'!$B$52:$B$308,'16 Year_History_Results'!CO275)</f>
        <v>0</v>
      </c>
      <c r="BW275">
        <f t="shared" si="182"/>
        <v>126</v>
      </c>
      <c r="BX275" s="110"/>
      <c r="BY275" s="2"/>
      <c r="BZ275" s="146">
        <f>IF(ISNA(MATCH($BW275,'2001'!$A$44:$A$139,0)),97,MATCH($BW275,'2001'!$A$44:$A$139,0))</f>
        <v>30</v>
      </c>
      <c r="CA275" s="2">
        <f>IF(ISNA(MATCH($BW275,'2002'!$A$44:$A$139,0)),97,MATCH($BW275,'2002'!$A$44:$A$139,0))</f>
        <v>28</v>
      </c>
      <c r="CB275" s="2">
        <f>IF(ISNA(MATCH($BW275,'2003'!$A$44:$A$139,0)),97,MATCH($BW275,'2003'!$A$44:$A$139,0))</f>
        <v>26</v>
      </c>
      <c r="CC275" s="2">
        <f>IF(ISNA(MATCH($BW275,'2004'!$A$44:$A$139,0)),97,MATCH($BW275,'2004'!$A$44:$A$139,0))</f>
        <v>23</v>
      </c>
      <c r="CD275" s="2">
        <f>IF(ISNA(MATCH($BW275,'2005'!$A$44:$A$139,0)),97,MATCH($BW275,'2005'!$A$44:$A$139,0))</f>
        <v>25</v>
      </c>
      <c r="CE275" s="2">
        <f>IF(ISNA(MATCH($BW275,'2006'!$A$44:$A$139,0)),97,MATCH($BW275,'2006'!$A$44:$A$139,0))</f>
        <v>26</v>
      </c>
      <c r="CF275" s="2">
        <f>IF(ISNA(MATCH($BW275,'2007'!$A$44:$A$139,0)),97,MATCH($BW275,'2007'!$A$44:$A$139,0))</f>
        <v>23</v>
      </c>
      <c r="CG275" s="2">
        <f>IF(ISNA(MATCH($BW275,'2008'!$A$44:$A$139,0)),97,MATCH($BW275,'2008'!$A$44:$A$139,0))</f>
        <v>97</v>
      </c>
      <c r="CH275" s="2">
        <f>IF(ISNA(MATCH($BW275,'2009'!$A$44:$A$139,0)),97,MATCH($BW275,'2009'!$A$44:$A$139,0))</f>
        <v>21</v>
      </c>
      <c r="CI275" s="2">
        <f>IF(ISNA(MATCH($BW275,'2010'!$A$44:$A$139,0)),97,MATCH($BW275,'2010'!$A$44:$A$139,0))</f>
        <v>97</v>
      </c>
      <c r="CJ275" s="2">
        <f>IF(ISNA(MATCH($BW275,'2011'!$A$44:$A$139,0)),97,MATCH($BW275,'2011'!$A$44:$A$139,0))</f>
        <v>97</v>
      </c>
      <c r="CK275" s="2">
        <f>IF(ISNA(MATCH($BW275,'2012'!$A$44:$A$139,0)),97,MATCH($BW275,'2012'!$A$44:$A$139,0))</f>
        <v>97</v>
      </c>
      <c r="CL275" s="2">
        <f>IF(ISNA(MATCH($BW275,'2013'!$A$44:$A$139,0)),97,MATCH($BW275,'2013'!$A$44:$A$139,0))</f>
        <v>97</v>
      </c>
      <c r="CM275" s="2">
        <f>IF(ISNA(MATCH($BW275,'2014'!$A$52:$A$179,0)),129,MATCH($BW275,'2014'!$A$52:$A$179,0))</f>
        <v>129</v>
      </c>
      <c r="CN275" s="147">
        <f>IF(ISNA(MATCH($BW275,'2015'!$A$52:$A$307,0)),257,MATCH($BW275,'2015'!$A$52:$A$307,0))</f>
        <v>21</v>
      </c>
      <c r="CO275" s="147">
        <f>IF(ISNA(MATCH($BW275,'2016'!$A$52:$A$307,0)),257,MATCH($BW275,'2016'!$A$52:$A$307,0))</f>
        <v>257</v>
      </c>
      <c r="CQ275">
        <f t="shared" si="183"/>
        <v>126</v>
      </c>
      <c r="CR275" s="281"/>
      <c r="CS275" s="279"/>
      <c r="CT275" s="278">
        <f t="shared" si="184"/>
        <v>19</v>
      </c>
      <c r="CU275" s="279">
        <f t="shared" si="170"/>
        <v>21.665399999999998</v>
      </c>
      <c r="CV275" s="279">
        <f t="shared" si="171"/>
        <v>36.442155639999996</v>
      </c>
      <c r="CW275" s="279">
        <f t="shared" si="172"/>
        <v>40.292340949623991</v>
      </c>
      <c r="CX275" s="279">
        <f t="shared" si="173"/>
        <v>40.858874477019356</v>
      </c>
      <c r="CY275" s="279">
        <f t="shared" si="174"/>
        <v>49.236525726381103</v>
      </c>
      <c r="CZ275" s="279">
        <f t="shared" si="175"/>
        <v>45.821068049205643</v>
      </c>
      <c r="DA275" s="279">
        <f t="shared" si="176"/>
        <v>30.54432396160048</v>
      </c>
      <c r="DB275" s="279">
        <f t="shared" si="177"/>
        <v>23.360846352802877</v>
      </c>
      <c r="DC275" s="279">
        <f t="shared" si="185"/>
        <v>15.572340178778397</v>
      </c>
      <c r="DD275" s="279">
        <f t="shared" si="186"/>
        <v>10.380521963173679</v>
      </c>
      <c r="DE275" s="279">
        <f t="shared" si="187"/>
        <v>6.9196559406515741</v>
      </c>
      <c r="DF275" s="279">
        <f t="shared" si="188"/>
        <v>4.6126426500383388</v>
      </c>
      <c r="DG275" s="279">
        <f t="shared" si="189"/>
        <v>3.0747875905155566</v>
      </c>
      <c r="DH275" s="280">
        <f t="shared" si="206"/>
        <v>11.04965340783767</v>
      </c>
      <c r="DI275" s="280">
        <f t="shared" si="207"/>
        <v>7.3656989616645907</v>
      </c>
      <c r="DJ275" s="154">
        <f t="shared" si="178"/>
        <v>185</v>
      </c>
      <c r="DK275" s="279">
        <f t="shared" si="190"/>
        <v>126</v>
      </c>
      <c r="DL275" s="97"/>
      <c r="DM275" s="154"/>
      <c r="DN275" s="267">
        <f t="shared" si="191"/>
        <v>19</v>
      </c>
      <c r="DO275" s="154">
        <f t="shared" si="192"/>
        <v>28</v>
      </c>
      <c r="DP275" s="154">
        <f t="shared" si="193"/>
        <v>50</v>
      </c>
      <c r="DQ275" s="154">
        <f t="shared" si="194"/>
        <v>66</v>
      </c>
      <c r="DR275" s="154">
        <f t="shared" si="195"/>
        <v>80</v>
      </c>
      <c r="DS275" s="154">
        <f t="shared" si="196"/>
        <v>102</v>
      </c>
      <c r="DT275" s="154">
        <f t="shared" si="197"/>
        <v>115</v>
      </c>
      <c r="DU275" s="154">
        <f t="shared" si="198"/>
        <v>115</v>
      </c>
      <c r="DV275" s="154">
        <f t="shared" si="199"/>
        <v>118</v>
      </c>
      <c r="DW275" s="154">
        <f t="shared" si="200"/>
        <v>118</v>
      </c>
      <c r="DX275" s="154">
        <f t="shared" si="201"/>
        <v>118</v>
      </c>
      <c r="DY275" s="154">
        <f t="shared" si="202"/>
        <v>118</v>
      </c>
      <c r="DZ275" s="154">
        <f t="shared" si="203"/>
        <v>118</v>
      </c>
      <c r="EA275" s="154">
        <f t="shared" si="204"/>
        <v>118</v>
      </c>
      <c r="EB275" s="264">
        <f t="shared" si="208"/>
        <v>127</v>
      </c>
      <c r="EC275" s="264">
        <f t="shared" si="209"/>
        <v>127</v>
      </c>
      <c r="ED275" s="154">
        <f t="shared" si="179"/>
        <v>57</v>
      </c>
    </row>
    <row r="276" spans="2:134" ht="13" thickBot="1" x14ac:dyDescent="0.3">
      <c r="B276" s="131">
        <v>131</v>
      </c>
      <c r="C276" s="50">
        <f t="shared" si="168"/>
        <v>1</v>
      </c>
      <c r="D276" s="50">
        <f t="shared" si="180"/>
        <v>0</v>
      </c>
      <c r="E276" s="97"/>
      <c r="F276" s="2">
        <f t="shared" si="205"/>
        <v>271</v>
      </c>
      <c r="G276" s="495">
        <v>226</v>
      </c>
      <c r="H276" s="98">
        <f>15- COUNTIF(L276:AC276,"#N/A")</f>
        <v>1</v>
      </c>
      <c r="I276" s="131">
        <f>SUM(AH276:AY276)+SUM(BE276:BT276)</f>
        <v>18</v>
      </c>
      <c r="J276" s="398">
        <f>DI276</f>
        <v>7.3565448637706714</v>
      </c>
      <c r="K276" s="456" t="str">
        <f>IF(ISNUMBER(MATCH(G276,'[4]OPR data'!$A$3:$A$2900,0)),"Y","N")</f>
        <v>Y</v>
      </c>
      <c r="L276" s="110"/>
      <c r="M276" s="233"/>
      <c r="N276" s="469" t="e">
        <f>(INDEX(Finish_table!R$4:R$83,MATCH('16 Year_History_Results'!$G276,Finish_table!S$4:S$83,0),1))</f>
        <v>#N/A</v>
      </c>
      <c r="O276" s="233" t="str">
        <f>(INDEX(Finish_table!Z$4:Z$99,MATCH('16 Year_History_Results'!$G276,Finish_table!AA$4:AA$99,0),1))</f>
        <v>QF</v>
      </c>
      <c r="P276" s="233" t="e">
        <f>(INDEX(Finish_table!AI$4:AI$99,MATCH('16 Year_History_Results'!$G276,Finish_table!AJ$4:AJ$99,0),1))</f>
        <v>#N/A</v>
      </c>
      <c r="Q276" s="233" t="e">
        <f>(INDEX(Finish_table!AR$4:AR$99,MATCH('16 Year_History_Results'!$G276,Finish_table!AS$4:AS$99,0),1))</f>
        <v>#N/A</v>
      </c>
      <c r="R276" s="233" t="e">
        <f>(INDEX(Finish_table!BA$4:BA$99,MATCH('16 Year_History_Results'!$G276,Finish_table!BB$4:BB$99,0),1))</f>
        <v>#N/A</v>
      </c>
      <c r="S276" s="233" t="e">
        <f>(INDEX(Finish_table!BJ$4:BJ$99,MATCH('16 Year_History_Results'!$G276,Finish_table!BK$4:BK$99,0),1))</f>
        <v>#N/A</v>
      </c>
      <c r="T276" s="233" t="e">
        <f>(INDEX(Finish_table!BS$4:BS$99,MATCH('16 Year_History_Results'!$G276,Finish_table!BT$4:BT$99,0),1))</f>
        <v>#N/A</v>
      </c>
      <c r="U276" s="233" t="e">
        <f>(INDEX(Finish_table!CB$4:CB$99,MATCH('16 Year_History_Results'!$G276,Finish_table!CC$4:CC$99,0),1))</f>
        <v>#N/A</v>
      </c>
      <c r="V276" s="233" t="e">
        <f>(INDEX(Finish_table!CK$4:CK$99,MATCH('16 Year_History_Results'!$G276,Finish_table!CL$4:CL$99,0),1))</f>
        <v>#N/A</v>
      </c>
      <c r="W276" s="233" t="e">
        <f>(INDEX(Finish_table!CT$4:CT$99,MATCH('16 Year_History_Results'!$G276,Finish_table!CU$4:CU$99,0),1))</f>
        <v>#N/A</v>
      </c>
      <c r="X276" s="233" t="e">
        <f>(INDEX(Finish_table!DC$4:DC$99,MATCH('16 Year_History_Results'!$G276,Finish_table!DD$4:DD$99,0),1))</f>
        <v>#N/A</v>
      </c>
      <c r="Y276" s="233" t="e">
        <f>(INDEX(Finish_table!DL$4:DL$99,MATCH('16 Year_History_Results'!$G276,Finish_table!DM$4:DM$99,0),1))</f>
        <v>#N/A</v>
      </c>
      <c r="Z276" s="233" t="e">
        <f>(INDEX(Finish_table!DU$4:DU$99,MATCH('16 Year_History_Results'!$G276,Finish_table!DV$4:DV$99,0),1))</f>
        <v>#N/A</v>
      </c>
      <c r="AA276" s="233" t="e">
        <f>(INDEX(Finish_table!ED$4:ED$140,MATCH('16 Year_History_Results'!$G276,Finish_table!EE$4:EE$140,0),1))</f>
        <v>#N/A</v>
      </c>
      <c r="AB276" s="233" t="str">
        <f>(INDEX(Finish_table!EM$4:EM$224,MATCH('16 Year_History_Results'!$G276,Finish_table!EN$4:EN$224,0),1))</f>
        <v>QF</v>
      </c>
      <c r="AC276" s="253" t="e">
        <f>(INDEX(Finish_table!EW$4:EW$224,MATCH('16 Year_History_Results'!$G276,Finish_table!EX$4:EX$224,0),1))</f>
        <v>#N/A</v>
      </c>
      <c r="AD276" s="2"/>
      <c r="AE276" s="97"/>
      <c r="AG276">
        <f t="shared" si="169"/>
        <v>226</v>
      </c>
      <c r="AH276" s="110"/>
      <c r="AI276" s="2"/>
      <c r="AJ276" s="146">
        <f>INDEX('2001'!$C$44:$C$140,'16 Year_History_Results'!BZ276)</f>
        <v>0</v>
      </c>
      <c r="AK276" s="2">
        <f>INDEX('2002'!$C$44:$C$140,'16 Year_History_Results'!CA276)</f>
        <v>0</v>
      </c>
      <c r="AL276" s="2">
        <f>INDEX('2003'!$C$44:$C$140,'16 Year_History_Results'!CB276)</f>
        <v>0</v>
      </c>
      <c r="AM276" s="2">
        <f>INDEX('2004'!$C$44:$C$140,'16 Year_History_Results'!CC276)</f>
        <v>0</v>
      </c>
      <c r="AN276" s="2">
        <f>INDEX('2005'!$C$44:$C$140,'16 Year_History_Results'!CD276)</f>
        <v>0</v>
      </c>
      <c r="AO276" s="2">
        <f>INDEX('2006'!$C$44:$C$140,'16 Year_History_Results'!CE276)</f>
        <v>0</v>
      </c>
      <c r="AP276" s="2">
        <f>INDEX('2007'!$C$44:$C$140,'16 Year_History_Results'!CF276)</f>
        <v>0</v>
      </c>
      <c r="AQ276" s="2">
        <f>INDEX('2008'!$C$44:$C$140,'16 Year_History_Results'!CG276)</f>
        <v>0</v>
      </c>
      <c r="AR276" s="2">
        <f>INDEX('2009'!$C$44:$C$140,'16 Year_History_Results'!CH276)</f>
        <v>0</v>
      </c>
      <c r="AS276" s="2">
        <f>INDEX('2010'!$C$44:$C$140,'16 Year_History_Results'!CI276)</f>
        <v>0</v>
      </c>
      <c r="AT276" s="2">
        <f>INDEX('2011'!$C$44:$C$140,'16 Year_History_Results'!CJ276)</f>
        <v>0</v>
      </c>
      <c r="AU276" s="2">
        <f>INDEX('2012'!$C$44:$C$140,'16 Year_History_Results'!CK276)</f>
        <v>0</v>
      </c>
      <c r="AV276" s="2">
        <f>INDEX('2013'!$C$44:$C$140,'16 Year_History_Results'!CL276)</f>
        <v>0</v>
      </c>
      <c r="AW276" s="2">
        <f>INDEX('2014'!$C$52:$C$180,'16 Year_History_Results'!CM276)</f>
        <v>0</v>
      </c>
      <c r="AX276" s="2">
        <f>INDEX('2015'!$E$52:$E$308,'16 Year_History_Results'!CN276)</f>
        <v>0</v>
      </c>
      <c r="AY276" s="147">
        <f>INDEX('2016'!$E$52:$E$308,'16 Year_History_Results'!CO276)</f>
        <v>0</v>
      </c>
      <c r="AZ276" s="2"/>
      <c r="BA276" s="2"/>
      <c r="BB276">
        <f t="shared" si="181"/>
        <v>226</v>
      </c>
      <c r="BC276" s="110"/>
      <c r="BD276" s="2"/>
      <c r="BE276" s="146">
        <f>INDEX('2001'!$B$44:$B$140,'16 Year_History_Results'!BZ276)</f>
        <v>0</v>
      </c>
      <c r="BF276" s="2">
        <f>INDEX('2002'!$B$44:$B$140,'16 Year_History_Results'!CA276)</f>
        <v>7</v>
      </c>
      <c r="BG276" s="2">
        <f>INDEX('2003'!$B$44:$B$140,'16 Year_History_Results'!CB276)</f>
        <v>0</v>
      </c>
      <c r="BH276" s="2">
        <f>INDEX('2004'!$B$44:$B$140,'16 Year_History_Results'!CC276)</f>
        <v>0</v>
      </c>
      <c r="BI276" s="2">
        <f>INDEX('2005'!$B$44:$B$140,'16 Year_History_Results'!CD276)</f>
        <v>0</v>
      </c>
      <c r="BJ276" s="2">
        <f>INDEX('2006'!$B$44:$B$140,'16 Year_History_Results'!CE276)</f>
        <v>0</v>
      </c>
      <c r="BK276" s="2">
        <f>INDEX('2007'!$B$44:$B$140,'16 Year_History_Results'!CF276)</f>
        <v>0</v>
      </c>
      <c r="BL276" s="2">
        <f>INDEX('2008'!$B$44:$B$140,'16 Year_History_Results'!CG276)</f>
        <v>0</v>
      </c>
      <c r="BM276" s="2">
        <f>INDEX('2009'!$B$44:$B$140,'16 Year_History_Results'!CH276)</f>
        <v>0</v>
      </c>
      <c r="BN276" s="2">
        <f>INDEX('2010'!$B$44:$B$140,'16 Year_History_Results'!CI276)</f>
        <v>0</v>
      </c>
      <c r="BO276" s="2">
        <f>INDEX('2011'!$B$44:$B$140,'16 Year_History_Results'!CJ276)</f>
        <v>0</v>
      </c>
      <c r="BP276" s="2">
        <f>INDEX('2012'!$B$44:$B$140,'16 Year_History_Results'!CK276)</f>
        <v>0</v>
      </c>
      <c r="BQ276" s="2">
        <f>INDEX('2013'!$B$44:$B$140,'16 Year_History_Results'!CL276)</f>
        <v>0</v>
      </c>
      <c r="BR276" s="2">
        <f>INDEX('2014'!$B$52:$B$180,'16 Year_History_Results'!CM276)</f>
        <v>0</v>
      </c>
      <c r="BS276" s="147">
        <f>INDEX('2015'!$B$52:$B$308,'16 Year_History_Results'!CN276)</f>
        <v>11</v>
      </c>
      <c r="BT276" s="147">
        <f>INDEX('2016'!$B$52:$B$308,'16 Year_History_Results'!CO276)</f>
        <v>0</v>
      </c>
      <c r="BW276">
        <f t="shared" si="182"/>
        <v>226</v>
      </c>
      <c r="BX276" s="110"/>
      <c r="BY276" s="2"/>
      <c r="BZ276" s="146">
        <f>IF(ISNA(MATCH($BW276,'2001'!$A$44:$A$139,0)),97,MATCH($BW276,'2001'!$A$44:$A$139,0))</f>
        <v>97</v>
      </c>
      <c r="CA276" s="2">
        <f>IF(ISNA(MATCH($BW276,'2002'!$A$44:$A$139,0)),97,MATCH($BW276,'2002'!$A$44:$A$139,0))</f>
        <v>49</v>
      </c>
      <c r="CB276" s="2">
        <f>IF(ISNA(MATCH($BW276,'2003'!$A$44:$A$139,0)),97,MATCH($BW276,'2003'!$A$44:$A$139,0))</f>
        <v>97</v>
      </c>
      <c r="CC276" s="2">
        <f>IF(ISNA(MATCH($BW276,'2004'!$A$44:$A$139,0)),97,MATCH($BW276,'2004'!$A$44:$A$139,0))</f>
        <v>97</v>
      </c>
      <c r="CD276" s="2">
        <f>IF(ISNA(MATCH($BW276,'2005'!$A$44:$A$139,0)),97,MATCH($BW276,'2005'!$A$44:$A$139,0))</f>
        <v>97</v>
      </c>
      <c r="CE276" s="2">
        <f>IF(ISNA(MATCH($BW276,'2006'!$A$44:$A$139,0)),97,MATCH($BW276,'2006'!$A$44:$A$139,0))</f>
        <v>97</v>
      </c>
      <c r="CF276" s="2">
        <f>IF(ISNA(MATCH($BW276,'2007'!$A$44:$A$139,0)),97,MATCH($BW276,'2007'!$A$44:$A$139,0))</f>
        <v>97</v>
      </c>
      <c r="CG276" s="2">
        <f>IF(ISNA(MATCH($BW276,'2008'!$A$44:$A$139,0)),97,MATCH($BW276,'2008'!$A$44:$A$139,0))</f>
        <v>97</v>
      </c>
      <c r="CH276" s="2">
        <f>IF(ISNA(MATCH($BW276,'2009'!$A$44:$A$139,0)),97,MATCH($BW276,'2009'!$A$44:$A$139,0))</f>
        <v>97</v>
      </c>
      <c r="CI276" s="2">
        <f>IF(ISNA(MATCH($BW276,'2010'!$A$44:$A$139,0)),97,MATCH($BW276,'2010'!$A$44:$A$139,0))</f>
        <v>97</v>
      </c>
      <c r="CJ276" s="2">
        <f>IF(ISNA(MATCH($BW276,'2011'!$A$44:$A$139,0)),97,MATCH($BW276,'2011'!$A$44:$A$139,0))</f>
        <v>97</v>
      </c>
      <c r="CK276" s="2">
        <f>IF(ISNA(MATCH($BW276,'2012'!$A$44:$A$139,0)),97,MATCH($BW276,'2012'!$A$44:$A$139,0))</f>
        <v>97</v>
      </c>
      <c r="CL276" s="2">
        <f>IF(ISNA(MATCH($BW276,'2013'!$A$44:$A$139,0)),97,MATCH($BW276,'2013'!$A$44:$A$139,0))</f>
        <v>97</v>
      </c>
      <c r="CM276" s="2">
        <f>IF(ISNA(MATCH($BW276,'2014'!$A$52:$A$179,0)),129,MATCH($BW276,'2014'!$A$52:$A$179,0))</f>
        <v>129</v>
      </c>
      <c r="CN276" s="147">
        <f>IF(ISNA(MATCH($BW276,'2015'!$A$52:$A$307,0)),257,MATCH($BW276,'2015'!$A$52:$A$307,0))</f>
        <v>34</v>
      </c>
      <c r="CO276" s="147">
        <f>IF(ISNA(MATCH($BW276,'2016'!$A$52:$A$307,0)),257,MATCH($BW276,'2016'!$A$52:$A$307,0))</f>
        <v>257</v>
      </c>
      <c r="CQ276">
        <f t="shared" si="183"/>
        <v>226</v>
      </c>
      <c r="CR276" s="281"/>
      <c r="CS276" s="279"/>
      <c r="CT276" s="278">
        <f t="shared" si="184"/>
        <v>0</v>
      </c>
      <c r="CU276" s="279">
        <f t="shared" si="170"/>
        <v>7</v>
      </c>
      <c r="CV276" s="279">
        <f t="shared" si="171"/>
        <v>4.6661999999999999</v>
      </c>
      <c r="CW276" s="279">
        <f t="shared" si="172"/>
        <v>3.1104889199999999</v>
      </c>
      <c r="CX276" s="279">
        <f t="shared" si="173"/>
        <v>2.0734519140719998</v>
      </c>
      <c r="CY276" s="279">
        <f t="shared" si="174"/>
        <v>1.3821630459203951</v>
      </c>
      <c r="CZ276" s="279">
        <f t="shared" si="175"/>
        <v>0.92134988641053528</v>
      </c>
      <c r="DA276" s="279">
        <f t="shared" si="176"/>
        <v>0.61417183428126276</v>
      </c>
      <c r="DB276" s="279">
        <f t="shared" si="177"/>
        <v>0.40940694473188977</v>
      </c>
      <c r="DC276" s="279">
        <f t="shared" si="185"/>
        <v>0.27291066935827768</v>
      </c>
      <c r="DD276" s="279">
        <f t="shared" si="186"/>
        <v>0.18192225219422789</v>
      </c>
      <c r="DE276" s="279">
        <f t="shared" si="187"/>
        <v>0.1212693733126723</v>
      </c>
      <c r="DF276" s="279">
        <f t="shared" si="188"/>
        <v>8.0838164250227357E-2</v>
      </c>
      <c r="DG276" s="279">
        <f t="shared" si="189"/>
        <v>5.3886720289201551E-2</v>
      </c>
      <c r="DH276" s="280">
        <f t="shared" si="206"/>
        <v>11.035920887744782</v>
      </c>
      <c r="DI276" s="280">
        <f t="shared" si="207"/>
        <v>7.3565448637706714</v>
      </c>
      <c r="DJ276" s="154">
        <f t="shared" si="178"/>
        <v>186</v>
      </c>
      <c r="DK276" s="279">
        <f t="shared" si="190"/>
        <v>226</v>
      </c>
      <c r="DL276" s="97"/>
      <c r="DM276" s="154"/>
      <c r="DN276" s="267">
        <f t="shared" si="191"/>
        <v>0</v>
      </c>
      <c r="DO276" s="154">
        <f t="shared" si="192"/>
        <v>7</v>
      </c>
      <c r="DP276" s="154">
        <f t="shared" si="193"/>
        <v>7</v>
      </c>
      <c r="DQ276" s="154">
        <f t="shared" si="194"/>
        <v>7</v>
      </c>
      <c r="DR276" s="154">
        <f t="shared" si="195"/>
        <v>7</v>
      </c>
      <c r="DS276" s="154">
        <f t="shared" si="196"/>
        <v>7</v>
      </c>
      <c r="DT276" s="154">
        <f t="shared" si="197"/>
        <v>7</v>
      </c>
      <c r="DU276" s="154">
        <f t="shared" si="198"/>
        <v>7</v>
      </c>
      <c r="DV276" s="154">
        <f t="shared" si="199"/>
        <v>7</v>
      </c>
      <c r="DW276" s="154">
        <f t="shared" si="200"/>
        <v>7</v>
      </c>
      <c r="DX276" s="154">
        <f t="shared" si="201"/>
        <v>7</v>
      </c>
      <c r="DY276" s="154">
        <f t="shared" si="202"/>
        <v>7</v>
      </c>
      <c r="DZ276" s="154">
        <f t="shared" si="203"/>
        <v>7</v>
      </c>
      <c r="EA276" s="154">
        <f t="shared" si="204"/>
        <v>7</v>
      </c>
      <c r="EB276" s="264">
        <f t="shared" si="208"/>
        <v>18</v>
      </c>
      <c r="EC276" s="264">
        <f t="shared" si="209"/>
        <v>18</v>
      </c>
      <c r="ED276" s="154">
        <f t="shared" si="179"/>
        <v>346</v>
      </c>
    </row>
    <row r="277" spans="2:134" ht="13" thickBot="1" x14ac:dyDescent="0.3">
      <c r="B277" s="131">
        <v>131</v>
      </c>
      <c r="C277" s="50">
        <f t="shared" si="168"/>
        <v>2</v>
      </c>
      <c r="D277" s="50">
        <f t="shared" si="180"/>
        <v>2</v>
      </c>
      <c r="E277" s="97"/>
      <c r="F277" s="2">
        <f t="shared" si="205"/>
        <v>272</v>
      </c>
      <c r="G277" s="494">
        <v>857</v>
      </c>
      <c r="H277" s="98">
        <f>15- COUNTIF(L277:AC277,"#N/A")</f>
        <v>0</v>
      </c>
      <c r="I277" s="131">
        <f>SUM(AH277:AY277)+SUM(BE277:BT277)</f>
        <v>11</v>
      </c>
      <c r="J277" s="398">
        <f>DI277</f>
        <v>7.3325999999999993</v>
      </c>
      <c r="K277" s="456" t="str">
        <f>IF(ISNUMBER(MATCH(G277,'[4]OPR data'!$A$3:$A$2900,0)),"Y","N")</f>
        <v>Y</v>
      </c>
      <c r="L277" s="110"/>
      <c r="M277" s="233"/>
      <c r="N277" s="469" t="e">
        <f>(INDEX(Finish_table!R$4:R$83,MATCH('16 Year_History_Results'!$G277,Finish_table!S$4:S$83,0),1))</f>
        <v>#N/A</v>
      </c>
      <c r="O277" s="233" t="e">
        <f>(INDEX(Finish_table!Z$4:Z$99,MATCH('16 Year_History_Results'!$G277,Finish_table!AA$4:AA$99,0),1))</f>
        <v>#N/A</v>
      </c>
      <c r="P277" s="233" t="e">
        <f>(INDEX(Finish_table!AI$4:AI$99,MATCH('16 Year_History_Results'!$G277,Finish_table!AJ$4:AJ$99,0),1))</f>
        <v>#N/A</v>
      </c>
      <c r="Q277" s="233" t="e">
        <f>(INDEX(Finish_table!AR$4:AR$99,MATCH('16 Year_History_Results'!$G277,Finish_table!AS$4:AS$99,0),1))</f>
        <v>#N/A</v>
      </c>
      <c r="R277" s="233" t="e">
        <f>(INDEX(Finish_table!BA$4:BA$99,MATCH('16 Year_History_Results'!$G277,Finish_table!BB$4:BB$99,0),1))</f>
        <v>#N/A</v>
      </c>
      <c r="S277" s="233" t="e">
        <f>(INDEX(Finish_table!BJ$4:BJ$99,MATCH('16 Year_History_Results'!$G277,Finish_table!BK$4:BK$99,0),1))</f>
        <v>#N/A</v>
      </c>
      <c r="T277" s="233" t="e">
        <f>(INDEX(Finish_table!BS$4:BS$99,MATCH('16 Year_History_Results'!$G277,Finish_table!BT$4:BT$99,0),1))</f>
        <v>#N/A</v>
      </c>
      <c r="U277" s="233" t="e">
        <f>(INDEX(Finish_table!CB$4:CB$99,MATCH('16 Year_History_Results'!$G277,Finish_table!CC$4:CC$99,0),1))</f>
        <v>#N/A</v>
      </c>
      <c r="V277" s="233" t="e">
        <f>(INDEX(Finish_table!CK$4:CK$99,MATCH('16 Year_History_Results'!$G277,Finish_table!CL$4:CL$99,0),1))</f>
        <v>#N/A</v>
      </c>
      <c r="W277" s="233" t="e">
        <f>(INDEX(Finish_table!CT$4:CT$99,MATCH('16 Year_History_Results'!$G277,Finish_table!CU$4:CU$99,0),1))</f>
        <v>#N/A</v>
      </c>
      <c r="X277" s="233" t="e">
        <f>(INDEX(Finish_table!DC$4:DC$99,MATCH('16 Year_History_Results'!$G277,Finish_table!DD$4:DD$99,0),1))</f>
        <v>#N/A</v>
      </c>
      <c r="Y277" s="233" t="e">
        <f>(INDEX(Finish_table!DL$4:DL$99,MATCH('16 Year_History_Results'!$G277,Finish_table!DM$4:DM$99,0),1))</f>
        <v>#N/A</v>
      </c>
      <c r="Z277" s="233" t="e">
        <f>(INDEX(Finish_table!DU$4:DU$99,MATCH('16 Year_History_Results'!$G277,Finish_table!DV$4:DV$99,0),1))</f>
        <v>#N/A</v>
      </c>
      <c r="AA277" s="233" t="e">
        <f>(INDEX(Finish_table!ED$4:ED$140,MATCH('16 Year_History_Results'!$G277,Finish_table!EE$4:EE$140,0),1))</f>
        <v>#N/A</v>
      </c>
      <c r="AB277" s="233" t="str">
        <f>(INDEX(Finish_table!EM$4:EM$224,MATCH('16 Year_History_Results'!$G277,Finish_table!EN$4:EN$224,0),1))</f>
        <v>QF</v>
      </c>
      <c r="AC277" s="253" t="e">
        <f>(INDEX(Finish_table!EW$4:EW$224,MATCH('16 Year_History_Results'!$G277,Finish_table!EX$4:EX$224,0),1))</f>
        <v>#N/A</v>
      </c>
      <c r="AD277" s="2"/>
      <c r="AE277" s="97"/>
      <c r="AG277">
        <f t="shared" si="169"/>
        <v>857</v>
      </c>
      <c r="AH277" s="110"/>
      <c r="AI277" s="2"/>
      <c r="AJ277" s="146">
        <f>INDEX('2001'!$C$44:$C$140,'16 Year_History_Results'!BZ277)</f>
        <v>0</v>
      </c>
      <c r="AK277" s="2">
        <f>INDEX('2002'!$C$44:$C$140,'16 Year_History_Results'!CA277)</f>
        <v>0</v>
      </c>
      <c r="AL277" s="2">
        <f>INDEX('2003'!$C$44:$C$140,'16 Year_History_Results'!CB277)</f>
        <v>0</v>
      </c>
      <c r="AM277" s="2">
        <f>INDEX('2004'!$C$44:$C$140,'16 Year_History_Results'!CC277)</f>
        <v>0</v>
      </c>
      <c r="AN277" s="2">
        <f>INDEX('2005'!$C$44:$C$140,'16 Year_History_Results'!CD277)</f>
        <v>0</v>
      </c>
      <c r="AO277" s="2">
        <f>INDEX('2006'!$C$44:$C$140,'16 Year_History_Results'!CE277)</f>
        <v>0</v>
      </c>
      <c r="AP277" s="2">
        <f>INDEX('2007'!$C$44:$C$140,'16 Year_History_Results'!CF277)</f>
        <v>0</v>
      </c>
      <c r="AQ277" s="2">
        <f>INDEX('2008'!$C$44:$C$140,'16 Year_History_Results'!CG277)</f>
        <v>0</v>
      </c>
      <c r="AR277" s="2">
        <f>INDEX('2009'!$C$44:$C$140,'16 Year_History_Results'!CH277)</f>
        <v>0</v>
      </c>
      <c r="AS277" s="2">
        <f>INDEX('2010'!$C$44:$C$140,'16 Year_History_Results'!CI277)</f>
        <v>0</v>
      </c>
      <c r="AT277" s="2">
        <f>INDEX('2011'!$C$44:$C$140,'16 Year_History_Results'!CJ277)</f>
        <v>0</v>
      </c>
      <c r="AU277" s="2">
        <f>INDEX('2012'!$C$44:$C$140,'16 Year_History_Results'!CK277)</f>
        <v>0</v>
      </c>
      <c r="AV277" s="2">
        <f>INDEX('2013'!$C$44:$C$140,'16 Year_History_Results'!CL277)</f>
        <v>0</v>
      </c>
      <c r="AW277" s="2">
        <f>INDEX('2014'!$C$52:$C$180,'16 Year_History_Results'!CM277)</f>
        <v>0</v>
      </c>
      <c r="AX277" s="2">
        <f>INDEX('2015'!$E$52:$E$308,'16 Year_History_Results'!CN277)</f>
        <v>0</v>
      </c>
      <c r="AY277" s="147">
        <f>INDEX('2016'!$E$52:$E$308,'16 Year_History_Results'!CO277)</f>
        <v>0</v>
      </c>
      <c r="AZ277" s="2"/>
      <c r="BA277" s="2"/>
      <c r="BB277">
        <f t="shared" si="181"/>
        <v>857</v>
      </c>
      <c r="BC277" s="110"/>
      <c r="BD277" s="2"/>
      <c r="BE277" s="146">
        <f>INDEX('2001'!$B$44:$B$140,'16 Year_History_Results'!BZ277)</f>
        <v>0</v>
      </c>
      <c r="BF277" s="2">
        <f>INDEX('2002'!$B$44:$B$140,'16 Year_History_Results'!CA277)</f>
        <v>0</v>
      </c>
      <c r="BG277" s="2">
        <f>INDEX('2003'!$B$44:$B$140,'16 Year_History_Results'!CB277)</f>
        <v>0</v>
      </c>
      <c r="BH277" s="2">
        <f>INDEX('2004'!$B$44:$B$140,'16 Year_History_Results'!CC277)</f>
        <v>0</v>
      </c>
      <c r="BI277" s="2">
        <f>INDEX('2005'!$B$44:$B$140,'16 Year_History_Results'!CD277)</f>
        <v>0</v>
      </c>
      <c r="BJ277" s="2">
        <f>INDEX('2006'!$B$44:$B$140,'16 Year_History_Results'!CE277)</f>
        <v>0</v>
      </c>
      <c r="BK277" s="2">
        <f>INDEX('2007'!$B$44:$B$140,'16 Year_History_Results'!CF277)</f>
        <v>0</v>
      </c>
      <c r="BL277" s="2">
        <f>INDEX('2008'!$B$44:$B$140,'16 Year_History_Results'!CG277)</f>
        <v>0</v>
      </c>
      <c r="BM277" s="2">
        <f>INDEX('2009'!$B$44:$B$140,'16 Year_History_Results'!CH277)</f>
        <v>0</v>
      </c>
      <c r="BN277" s="2">
        <f>INDEX('2010'!$B$44:$B$140,'16 Year_History_Results'!CI277)</f>
        <v>0</v>
      </c>
      <c r="BO277" s="2">
        <f>INDEX('2011'!$B$44:$B$140,'16 Year_History_Results'!CJ277)</f>
        <v>0</v>
      </c>
      <c r="BP277" s="2">
        <f>INDEX('2012'!$B$44:$B$140,'16 Year_History_Results'!CK277)</f>
        <v>0</v>
      </c>
      <c r="BQ277" s="2">
        <f>INDEX('2013'!$B$44:$B$140,'16 Year_History_Results'!CL277)</f>
        <v>0</v>
      </c>
      <c r="BR277" s="2">
        <f>INDEX('2014'!$B$52:$B$180,'16 Year_History_Results'!CM277)</f>
        <v>0</v>
      </c>
      <c r="BS277" s="147">
        <f>INDEX('2015'!$B$52:$B$308,'16 Year_History_Results'!CN277)</f>
        <v>11</v>
      </c>
      <c r="BT277" s="147">
        <f>INDEX('2016'!$B$52:$B$308,'16 Year_History_Results'!CO277)</f>
        <v>0</v>
      </c>
      <c r="BW277">
        <f t="shared" si="182"/>
        <v>857</v>
      </c>
      <c r="BX277" s="110"/>
      <c r="BY277" s="2"/>
      <c r="BZ277" s="146">
        <f>IF(ISNA(MATCH($BW277,'2001'!$A$44:$A$139,0)),97,MATCH($BW277,'2001'!$A$44:$A$139,0))</f>
        <v>97</v>
      </c>
      <c r="CA277" s="2">
        <f>IF(ISNA(MATCH($BW277,'2002'!$A$44:$A$139,0)),97,MATCH($BW277,'2002'!$A$44:$A$139,0))</f>
        <v>97</v>
      </c>
      <c r="CB277" s="2">
        <f>IF(ISNA(MATCH($BW277,'2003'!$A$44:$A$139,0)),97,MATCH($BW277,'2003'!$A$44:$A$139,0))</f>
        <v>97</v>
      </c>
      <c r="CC277" s="2">
        <f>IF(ISNA(MATCH($BW277,'2004'!$A$44:$A$139,0)),97,MATCH($BW277,'2004'!$A$44:$A$139,0))</f>
        <v>97</v>
      </c>
      <c r="CD277" s="2">
        <f>IF(ISNA(MATCH($BW277,'2005'!$A$44:$A$139,0)),97,MATCH($BW277,'2005'!$A$44:$A$139,0))</f>
        <v>97</v>
      </c>
      <c r="CE277" s="2">
        <f>IF(ISNA(MATCH($BW277,'2006'!$A$44:$A$139,0)),97,MATCH($BW277,'2006'!$A$44:$A$139,0))</f>
        <v>97</v>
      </c>
      <c r="CF277" s="2">
        <f>IF(ISNA(MATCH($BW277,'2007'!$A$44:$A$139,0)),97,MATCH($BW277,'2007'!$A$44:$A$139,0))</f>
        <v>97</v>
      </c>
      <c r="CG277" s="2">
        <f>IF(ISNA(MATCH($BW277,'2008'!$A$44:$A$139,0)),97,MATCH($BW277,'2008'!$A$44:$A$139,0))</f>
        <v>97</v>
      </c>
      <c r="CH277" s="2">
        <f>IF(ISNA(MATCH($BW277,'2009'!$A$44:$A$139,0)),97,MATCH($BW277,'2009'!$A$44:$A$139,0))</f>
        <v>97</v>
      </c>
      <c r="CI277" s="2">
        <f>IF(ISNA(MATCH($BW277,'2010'!$A$44:$A$139,0)),97,MATCH($BW277,'2010'!$A$44:$A$139,0))</f>
        <v>97</v>
      </c>
      <c r="CJ277" s="2">
        <f>IF(ISNA(MATCH($BW277,'2011'!$A$44:$A$139,0)),97,MATCH($BW277,'2011'!$A$44:$A$139,0))</f>
        <v>97</v>
      </c>
      <c r="CK277" s="2">
        <f>IF(ISNA(MATCH($BW277,'2012'!$A$44:$A$139,0)),97,MATCH($BW277,'2012'!$A$44:$A$139,0))</f>
        <v>97</v>
      </c>
      <c r="CL277" s="2">
        <f>IF(ISNA(MATCH($BW277,'2013'!$A$44:$A$139,0)),97,MATCH($BW277,'2013'!$A$44:$A$139,0))</f>
        <v>97</v>
      </c>
      <c r="CM277" s="2">
        <f>IF(ISNA(MATCH($BW277,'2014'!$A$52:$A$179,0)),129,MATCH($BW277,'2014'!$A$52:$A$179,0))</f>
        <v>129</v>
      </c>
      <c r="CN277" s="147">
        <f>IF(ISNA(MATCH($BW277,'2015'!$A$52:$A$307,0)),257,MATCH($BW277,'2015'!$A$52:$A$307,0))</f>
        <v>76</v>
      </c>
      <c r="CO277" s="147">
        <f>IF(ISNA(MATCH($BW277,'2016'!$A$52:$A$307,0)),257,MATCH($BW277,'2016'!$A$52:$A$307,0))</f>
        <v>257</v>
      </c>
      <c r="CQ277">
        <f t="shared" si="183"/>
        <v>857</v>
      </c>
      <c r="CR277" s="281"/>
      <c r="CS277" s="279"/>
      <c r="CT277" s="278">
        <f t="shared" si="184"/>
        <v>0</v>
      </c>
      <c r="CU277" s="279">
        <f t="shared" si="170"/>
        <v>0</v>
      </c>
      <c r="CV277" s="279">
        <f t="shared" si="171"/>
        <v>0</v>
      </c>
      <c r="CW277" s="279">
        <f t="shared" si="172"/>
        <v>0</v>
      </c>
      <c r="CX277" s="279">
        <f t="shared" si="173"/>
        <v>0</v>
      </c>
      <c r="CY277" s="279">
        <f t="shared" si="174"/>
        <v>0</v>
      </c>
      <c r="CZ277" s="279">
        <f t="shared" si="175"/>
        <v>0</v>
      </c>
      <c r="DA277" s="279">
        <f t="shared" si="176"/>
        <v>0</v>
      </c>
      <c r="DB277" s="279">
        <f t="shared" si="177"/>
        <v>0</v>
      </c>
      <c r="DC277" s="279">
        <f t="shared" si="185"/>
        <v>0</v>
      </c>
      <c r="DD277" s="279">
        <f t="shared" si="186"/>
        <v>0</v>
      </c>
      <c r="DE277" s="279">
        <f t="shared" si="187"/>
        <v>0</v>
      </c>
      <c r="DF277" s="279">
        <f t="shared" si="188"/>
        <v>0</v>
      </c>
      <c r="DG277" s="279">
        <f t="shared" si="189"/>
        <v>0</v>
      </c>
      <c r="DH277" s="280">
        <f t="shared" si="206"/>
        <v>11</v>
      </c>
      <c r="DI277" s="280">
        <f t="shared" si="207"/>
        <v>7.3325999999999993</v>
      </c>
      <c r="DJ277" s="154">
        <f t="shared" si="178"/>
        <v>187</v>
      </c>
      <c r="DK277" s="279">
        <f t="shared" si="190"/>
        <v>857</v>
      </c>
      <c r="DL277" s="97"/>
      <c r="DM277" s="154"/>
      <c r="DN277" s="267">
        <f t="shared" si="191"/>
        <v>0</v>
      </c>
      <c r="DO277" s="154">
        <f t="shared" si="192"/>
        <v>0</v>
      </c>
      <c r="DP277" s="154">
        <f t="shared" si="193"/>
        <v>0</v>
      </c>
      <c r="DQ277" s="154">
        <f t="shared" si="194"/>
        <v>0</v>
      </c>
      <c r="DR277" s="154">
        <f t="shared" si="195"/>
        <v>0</v>
      </c>
      <c r="DS277" s="154">
        <f t="shared" si="196"/>
        <v>0</v>
      </c>
      <c r="DT277" s="154">
        <f t="shared" si="197"/>
        <v>0</v>
      </c>
      <c r="DU277" s="154">
        <f t="shared" si="198"/>
        <v>0</v>
      </c>
      <c r="DV277" s="154">
        <f t="shared" si="199"/>
        <v>0</v>
      </c>
      <c r="DW277" s="154">
        <f t="shared" si="200"/>
        <v>0</v>
      </c>
      <c r="DX277" s="154">
        <f t="shared" si="201"/>
        <v>0</v>
      </c>
      <c r="DY277" s="154">
        <f t="shared" si="202"/>
        <v>0</v>
      </c>
      <c r="DZ277" s="154">
        <f t="shared" si="203"/>
        <v>0</v>
      </c>
      <c r="EA277" s="154">
        <f t="shared" si="204"/>
        <v>0</v>
      </c>
      <c r="EB277" s="264">
        <f t="shared" si="208"/>
        <v>11</v>
      </c>
      <c r="EC277" s="264">
        <f t="shared" si="209"/>
        <v>11</v>
      </c>
      <c r="ED277" s="154">
        <f t="shared" si="179"/>
        <v>412</v>
      </c>
    </row>
    <row r="278" spans="2:134" ht="13" thickBot="1" x14ac:dyDescent="0.3">
      <c r="B278" s="131">
        <v>133</v>
      </c>
      <c r="C278" s="50">
        <f t="shared" si="168"/>
        <v>1</v>
      </c>
      <c r="D278" s="50">
        <f t="shared" si="180"/>
        <v>1</v>
      </c>
      <c r="E278" s="97"/>
      <c r="F278" s="2">
        <f t="shared" si="205"/>
        <v>273</v>
      </c>
      <c r="G278" s="207">
        <v>1156</v>
      </c>
      <c r="H278" s="98">
        <f>15- COUNTIF(L278:AC278,"#N/A")</f>
        <v>0</v>
      </c>
      <c r="I278" s="131">
        <f>SUM(AH278:AY278)+SUM(BE278:BT278)</f>
        <v>11</v>
      </c>
      <c r="J278" s="398">
        <f>DI278</f>
        <v>7.3325999999999993</v>
      </c>
      <c r="K278" s="456" t="str">
        <f>IF(ISNUMBER(MATCH(G278,'[4]OPR data'!$A$3:$A$2900,0)),"Y","N")</f>
        <v>Y</v>
      </c>
      <c r="L278" s="110"/>
      <c r="M278" s="233"/>
      <c r="N278" s="469" t="e">
        <f>(INDEX(Finish_table!R$4:R$83,MATCH('16 Year_History_Results'!$G278,Finish_table!S$4:S$83,0),1))</f>
        <v>#N/A</v>
      </c>
      <c r="O278" s="233" t="e">
        <f>(INDEX(Finish_table!Z$4:Z$99,MATCH('16 Year_History_Results'!$G278,Finish_table!AA$4:AA$99,0),1))</f>
        <v>#N/A</v>
      </c>
      <c r="P278" s="233" t="e">
        <f>(INDEX(Finish_table!AI$4:AI$99,MATCH('16 Year_History_Results'!$G278,Finish_table!AJ$4:AJ$99,0),1))</f>
        <v>#N/A</v>
      </c>
      <c r="Q278" s="233" t="e">
        <f>(INDEX(Finish_table!AR$4:AR$99,MATCH('16 Year_History_Results'!$G278,Finish_table!AS$4:AS$99,0),1))</f>
        <v>#N/A</v>
      </c>
      <c r="R278" s="233" t="e">
        <f>(INDEX(Finish_table!BA$4:BA$99,MATCH('16 Year_History_Results'!$G278,Finish_table!BB$4:BB$99,0),1))</f>
        <v>#N/A</v>
      </c>
      <c r="S278" s="233" t="e">
        <f>(INDEX(Finish_table!BJ$4:BJ$99,MATCH('16 Year_History_Results'!$G278,Finish_table!BK$4:BK$99,0),1))</f>
        <v>#N/A</v>
      </c>
      <c r="T278" s="233" t="e">
        <f>(INDEX(Finish_table!BS$4:BS$99,MATCH('16 Year_History_Results'!$G278,Finish_table!BT$4:BT$99,0),1))</f>
        <v>#N/A</v>
      </c>
      <c r="U278" s="233" t="e">
        <f>(INDEX(Finish_table!CB$4:CB$99,MATCH('16 Year_History_Results'!$G278,Finish_table!CC$4:CC$99,0),1))</f>
        <v>#N/A</v>
      </c>
      <c r="V278" s="233" t="e">
        <f>(INDEX(Finish_table!CK$4:CK$99,MATCH('16 Year_History_Results'!$G278,Finish_table!CL$4:CL$99,0),1))</f>
        <v>#N/A</v>
      </c>
      <c r="W278" s="233" t="e">
        <f>(INDEX(Finish_table!CT$4:CT$99,MATCH('16 Year_History_Results'!$G278,Finish_table!CU$4:CU$99,0),1))</f>
        <v>#N/A</v>
      </c>
      <c r="X278" s="233" t="e">
        <f>(INDEX(Finish_table!DC$4:DC$99,MATCH('16 Year_History_Results'!$G278,Finish_table!DD$4:DD$99,0),1))</f>
        <v>#N/A</v>
      </c>
      <c r="Y278" s="233" t="e">
        <f>(INDEX(Finish_table!DL$4:DL$99,MATCH('16 Year_History_Results'!$G278,Finish_table!DM$4:DM$99,0),1))</f>
        <v>#N/A</v>
      </c>
      <c r="Z278" s="233" t="e">
        <f>(INDEX(Finish_table!DU$4:DU$99,MATCH('16 Year_History_Results'!$G278,Finish_table!DV$4:DV$99,0),1))</f>
        <v>#N/A</v>
      </c>
      <c r="AA278" s="233" t="e">
        <f>(INDEX(Finish_table!ED$4:ED$140,MATCH('16 Year_History_Results'!$G278,Finish_table!EE$4:EE$140,0),1))</f>
        <v>#N/A</v>
      </c>
      <c r="AB278" s="233" t="str">
        <f>(INDEX(Finish_table!EM$4:EM$224,MATCH('16 Year_History_Results'!$G278,Finish_table!EN$4:EN$224,0),1))</f>
        <v>QF</v>
      </c>
      <c r="AC278" s="253" t="e">
        <f>(INDEX(Finish_table!EW$4:EW$224,MATCH('16 Year_History_Results'!$G278,Finish_table!EX$4:EX$224,0),1))</f>
        <v>#N/A</v>
      </c>
      <c r="AD278" s="2"/>
      <c r="AE278" s="97"/>
      <c r="AG278">
        <f t="shared" si="169"/>
        <v>1156</v>
      </c>
      <c r="AH278" s="110"/>
      <c r="AI278" s="2"/>
      <c r="AJ278" s="146">
        <f>INDEX('2001'!$C$44:$C$140,'16 Year_History_Results'!BZ278)</f>
        <v>0</v>
      </c>
      <c r="AK278" s="2">
        <f>INDEX('2002'!$C$44:$C$140,'16 Year_History_Results'!CA278)</f>
        <v>0</v>
      </c>
      <c r="AL278" s="2">
        <f>INDEX('2003'!$C$44:$C$140,'16 Year_History_Results'!CB278)</f>
        <v>0</v>
      </c>
      <c r="AM278" s="2">
        <f>INDEX('2004'!$C$44:$C$140,'16 Year_History_Results'!CC278)</f>
        <v>0</v>
      </c>
      <c r="AN278" s="2">
        <f>INDEX('2005'!$C$44:$C$140,'16 Year_History_Results'!CD278)</f>
        <v>0</v>
      </c>
      <c r="AO278" s="2">
        <f>INDEX('2006'!$C$44:$C$140,'16 Year_History_Results'!CE278)</f>
        <v>0</v>
      </c>
      <c r="AP278" s="2">
        <f>INDEX('2007'!$C$44:$C$140,'16 Year_History_Results'!CF278)</f>
        <v>0</v>
      </c>
      <c r="AQ278" s="2">
        <f>INDEX('2008'!$C$44:$C$140,'16 Year_History_Results'!CG278)</f>
        <v>0</v>
      </c>
      <c r="AR278" s="2">
        <f>INDEX('2009'!$C$44:$C$140,'16 Year_History_Results'!CH278)</f>
        <v>0</v>
      </c>
      <c r="AS278" s="2">
        <f>INDEX('2010'!$C$44:$C$140,'16 Year_History_Results'!CI278)</f>
        <v>0</v>
      </c>
      <c r="AT278" s="2">
        <f>INDEX('2011'!$C$44:$C$140,'16 Year_History_Results'!CJ278)</f>
        <v>0</v>
      </c>
      <c r="AU278" s="2">
        <f>INDEX('2012'!$C$44:$C$140,'16 Year_History_Results'!CK278)</f>
        <v>0</v>
      </c>
      <c r="AV278" s="2">
        <f>INDEX('2013'!$C$44:$C$140,'16 Year_History_Results'!CL278)</f>
        <v>0</v>
      </c>
      <c r="AW278" s="2">
        <f>INDEX('2014'!$C$52:$C$180,'16 Year_History_Results'!CM278)</f>
        <v>0</v>
      </c>
      <c r="AX278" s="2">
        <f>INDEX('2015'!$E$52:$E$308,'16 Year_History_Results'!CN278)</f>
        <v>0</v>
      </c>
      <c r="AY278" s="147">
        <f>INDEX('2016'!$E$52:$E$308,'16 Year_History_Results'!CO278)</f>
        <v>0</v>
      </c>
      <c r="AZ278" s="2"/>
      <c r="BA278" s="2"/>
      <c r="BB278">
        <f t="shared" si="181"/>
        <v>1156</v>
      </c>
      <c r="BC278" s="110"/>
      <c r="BD278" s="2"/>
      <c r="BE278" s="146">
        <f>INDEX('2001'!$B$44:$B$140,'16 Year_History_Results'!BZ278)</f>
        <v>0</v>
      </c>
      <c r="BF278" s="2">
        <f>INDEX('2002'!$B$44:$B$140,'16 Year_History_Results'!CA278)</f>
        <v>0</v>
      </c>
      <c r="BG278" s="2">
        <f>INDEX('2003'!$B$44:$B$140,'16 Year_History_Results'!CB278)</f>
        <v>0</v>
      </c>
      <c r="BH278" s="2">
        <f>INDEX('2004'!$B$44:$B$140,'16 Year_History_Results'!CC278)</f>
        <v>0</v>
      </c>
      <c r="BI278" s="2">
        <f>INDEX('2005'!$B$44:$B$140,'16 Year_History_Results'!CD278)</f>
        <v>0</v>
      </c>
      <c r="BJ278" s="2">
        <f>INDEX('2006'!$B$44:$B$140,'16 Year_History_Results'!CE278)</f>
        <v>0</v>
      </c>
      <c r="BK278" s="2">
        <f>INDEX('2007'!$B$44:$B$140,'16 Year_History_Results'!CF278)</f>
        <v>0</v>
      </c>
      <c r="BL278" s="2">
        <f>INDEX('2008'!$B$44:$B$140,'16 Year_History_Results'!CG278)</f>
        <v>0</v>
      </c>
      <c r="BM278" s="2">
        <f>INDEX('2009'!$B$44:$B$140,'16 Year_History_Results'!CH278)</f>
        <v>0</v>
      </c>
      <c r="BN278" s="2">
        <f>INDEX('2010'!$B$44:$B$140,'16 Year_History_Results'!CI278)</f>
        <v>0</v>
      </c>
      <c r="BO278" s="2">
        <f>INDEX('2011'!$B$44:$B$140,'16 Year_History_Results'!CJ278)</f>
        <v>0</v>
      </c>
      <c r="BP278" s="2">
        <f>INDEX('2012'!$B$44:$B$140,'16 Year_History_Results'!CK278)</f>
        <v>0</v>
      </c>
      <c r="BQ278" s="2">
        <f>INDEX('2013'!$B$44:$B$140,'16 Year_History_Results'!CL278)</f>
        <v>0</v>
      </c>
      <c r="BR278" s="2">
        <f>INDEX('2014'!$B$52:$B$180,'16 Year_History_Results'!CM278)</f>
        <v>0</v>
      </c>
      <c r="BS278" s="147">
        <f>INDEX('2015'!$B$52:$B$308,'16 Year_History_Results'!CN278)</f>
        <v>11</v>
      </c>
      <c r="BT278" s="147">
        <f>INDEX('2016'!$B$52:$B$308,'16 Year_History_Results'!CO278)</f>
        <v>0</v>
      </c>
      <c r="BW278">
        <f t="shared" si="182"/>
        <v>1156</v>
      </c>
      <c r="BX278" s="110"/>
      <c r="BY278" s="2"/>
      <c r="BZ278" s="146">
        <f>IF(ISNA(MATCH($BW278,'2001'!$A$44:$A$139,0)),97,MATCH($BW278,'2001'!$A$44:$A$139,0))</f>
        <v>97</v>
      </c>
      <c r="CA278" s="2">
        <f>IF(ISNA(MATCH($BW278,'2002'!$A$44:$A$139,0)),97,MATCH($BW278,'2002'!$A$44:$A$139,0))</f>
        <v>97</v>
      </c>
      <c r="CB278" s="2">
        <f>IF(ISNA(MATCH($BW278,'2003'!$A$44:$A$139,0)),97,MATCH($BW278,'2003'!$A$44:$A$139,0))</f>
        <v>97</v>
      </c>
      <c r="CC278" s="2">
        <f>IF(ISNA(MATCH($BW278,'2004'!$A$44:$A$139,0)),97,MATCH($BW278,'2004'!$A$44:$A$139,0))</f>
        <v>97</v>
      </c>
      <c r="CD278" s="2">
        <f>IF(ISNA(MATCH($BW278,'2005'!$A$44:$A$139,0)),97,MATCH($BW278,'2005'!$A$44:$A$139,0))</f>
        <v>97</v>
      </c>
      <c r="CE278" s="2">
        <f>IF(ISNA(MATCH($BW278,'2006'!$A$44:$A$139,0)),97,MATCH($BW278,'2006'!$A$44:$A$139,0))</f>
        <v>97</v>
      </c>
      <c r="CF278" s="2">
        <f>IF(ISNA(MATCH($BW278,'2007'!$A$44:$A$139,0)),97,MATCH($BW278,'2007'!$A$44:$A$139,0))</f>
        <v>97</v>
      </c>
      <c r="CG278" s="2">
        <f>IF(ISNA(MATCH($BW278,'2008'!$A$44:$A$139,0)),97,MATCH($BW278,'2008'!$A$44:$A$139,0))</f>
        <v>97</v>
      </c>
      <c r="CH278" s="2">
        <f>IF(ISNA(MATCH($BW278,'2009'!$A$44:$A$139,0)),97,MATCH($BW278,'2009'!$A$44:$A$139,0))</f>
        <v>97</v>
      </c>
      <c r="CI278" s="2">
        <f>IF(ISNA(MATCH($BW278,'2010'!$A$44:$A$139,0)),97,MATCH($BW278,'2010'!$A$44:$A$139,0))</f>
        <v>97</v>
      </c>
      <c r="CJ278" s="2">
        <f>IF(ISNA(MATCH($BW278,'2011'!$A$44:$A$139,0)),97,MATCH($BW278,'2011'!$A$44:$A$139,0))</f>
        <v>97</v>
      </c>
      <c r="CK278" s="2">
        <f>IF(ISNA(MATCH($BW278,'2012'!$A$44:$A$139,0)),97,MATCH($BW278,'2012'!$A$44:$A$139,0))</f>
        <v>97</v>
      </c>
      <c r="CL278" s="2">
        <f>IF(ISNA(MATCH($BW278,'2013'!$A$44:$A$139,0)),97,MATCH($BW278,'2013'!$A$44:$A$139,0))</f>
        <v>97</v>
      </c>
      <c r="CM278" s="2">
        <f>IF(ISNA(MATCH($BW278,'2014'!$A$52:$A$179,0)),129,MATCH($BW278,'2014'!$A$52:$A$179,0))</f>
        <v>129</v>
      </c>
      <c r="CN278" s="147">
        <f>IF(ISNA(MATCH($BW278,'2015'!$A$52:$A$307,0)),257,MATCH($BW278,'2015'!$A$52:$A$307,0))</f>
        <v>92</v>
      </c>
      <c r="CO278" s="147">
        <f>IF(ISNA(MATCH($BW278,'2016'!$A$52:$A$307,0)),257,MATCH($BW278,'2016'!$A$52:$A$307,0))</f>
        <v>257</v>
      </c>
      <c r="CQ278">
        <f t="shared" si="183"/>
        <v>1156</v>
      </c>
      <c r="CR278" s="281"/>
      <c r="CS278" s="279"/>
      <c r="CT278" s="278">
        <f t="shared" si="184"/>
        <v>0</v>
      </c>
      <c r="CU278" s="279">
        <f t="shared" si="170"/>
        <v>0</v>
      </c>
      <c r="CV278" s="279">
        <f t="shared" si="171"/>
        <v>0</v>
      </c>
      <c r="CW278" s="279">
        <f t="shared" si="172"/>
        <v>0</v>
      </c>
      <c r="CX278" s="279">
        <f t="shared" si="173"/>
        <v>0</v>
      </c>
      <c r="CY278" s="279">
        <f t="shared" si="174"/>
        <v>0</v>
      </c>
      <c r="CZ278" s="279">
        <f t="shared" si="175"/>
        <v>0</v>
      </c>
      <c r="DA278" s="279">
        <f t="shared" si="176"/>
        <v>0</v>
      </c>
      <c r="DB278" s="279">
        <f t="shared" si="177"/>
        <v>0</v>
      </c>
      <c r="DC278" s="279">
        <f t="shared" si="185"/>
        <v>0</v>
      </c>
      <c r="DD278" s="279">
        <f t="shared" si="186"/>
        <v>0</v>
      </c>
      <c r="DE278" s="279">
        <f t="shared" si="187"/>
        <v>0</v>
      </c>
      <c r="DF278" s="279">
        <f t="shared" si="188"/>
        <v>0</v>
      </c>
      <c r="DG278" s="279">
        <f t="shared" si="189"/>
        <v>0</v>
      </c>
      <c r="DH278" s="280">
        <f t="shared" si="206"/>
        <v>11</v>
      </c>
      <c r="DI278" s="280">
        <f t="shared" si="207"/>
        <v>7.3325999999999993</v>
      </c>
      <c r="DJ278" s="154">
        <f t="shared" si="178"/>
        <v>187</v>
      </c>
      <c r="DK278" s="279">
        <f t="shared" si="190"/>
        <v>1156</v>
      </c>
      <c r="DL278" s="97"/>
      <c r="DM278" s="154"/>
      <c r="DN278" s="267">
        <f t="shared" si="191"/>
        <v>0</v>
      </c>
      <c r="DO278" s="154">
        <f t="shared" si="192"/>
        <v>0</v>
      </c>
      <c r="DP278" s="154">
        <f t="shared" si="193"/>
        <v>0</v>
      </c>
      <c r="DQ278" s="154">
        <f t="shared" si="194"/>
        <v>0</v>
      </c>
      <c r="DR278" s="154">
        <f t="shared" si="195"/>
        <v>0</v>
      </c>
      <c r="DS278" s="154">
        <f t="shared" si="196"/>
        <v>0</v>
      </c>
      <c r="DT278" s="154">
        <f t="shared" si="197"/>
        <v>0</v>
      </c>
      <c r="DU278" s="154">
        <f t="shared" si="198"/>
        <v>0</v>
      </c>
      <c r="DV278" s="154">
        <f t="shared" si="199"/>
        <v>0</v>
      </c>
      <c r="DW278" s="154">
        <f t="shared" si="200"/>
        <v>0</v>
      </c>
      <c r="DX278" s="154">
        <f t="shared" si="201"/>
        <v>0</v>
      </c>
      <c r="DY278" s="154">
        <f t="shared" si="202"/>
        <v>0</v>
      </c>
      <c r="DZ278" s="154">
        <f t="shared" si="203"/>
        <v>0</v>
      </c>
      <c r="EA278" s="154">
        <f t="shared" si="204"/>
        <v>0</v>
      </c>
      <c r="EB278" s="264">
        <f t="shared" si="208"/>
        <v>11</v>
      </c>
      <c r="EC278" s="264">
        <f t="shared" si="209"/>
        <v>11</v>
      </c>
      <c r="ED278" s="154">
        <f t="shared" si="179"/>
        <v>412</v>
      </c>
    </row>
    <row r="279" spans="2:134" ht="13" thickBot="1" x14ac:dyDescent="0.3">
      <c r="B279" s="131">
        <v>135</v>
      </c>
      <c r="C279" s="50">
        <f t="shared" si="168"/>
        <v>1</v>
      </c>
      <c r="D279" s="50">
        <f t="shared" si="180"/>
        <v>0</v>
      </c>
      <c r="E279" s="97"/>
      <c r="F279" s="2">
        <f t="shared" si="205"/>
        <v>274</v>
      </c>
      <c r="G279" s="495">
        <v>340</v>
      </c>
      <c r="H279" s="98">
        <f>15- COUNTIF(L279:AC279,"#N/A")</f>
        <v>4</v>
      </c>
      <c r="I279" s="131">
        <f>SUM(AH279:AY279)+SUM(BE279:BT279)</f>
        <v>98</v>
      </c>
      <c r="J279" s="398">
        <f>DI279</f>
        <v>7.3060560693214729</v>
      </c>
      <c r="K279" s="456" t="str">
        <f>IF(ISNUMBER(MATCH(G279,'[4]OPR data'!$A$3:$A$2900,0)),"Y","N")</f>
        <v>Y</v>
      </c>
      <c r="L279" s="110"/>
      <c r="M279" s="233"/>
      <c r="N279" s="469" t="str">
        <f>(INDEX(Finish_table!R$4:R$83,MATCH('16 Year_History_Results'!$G279,Finish_table!S$4:S$83,0),1))</f>
        <v>F</v>
      </c>
      <c r="O279" s="233" t="str">
        <f>(INDEX(Finish_table!Z$4:Z$99,MATCH('16 Year_History_Results'!$G279,Finish_table!AA$4:AA$99,0),1))</f>
        <v>SF</v>
      </c>
      <c r="P279" s="233" t="e">
        <f>(INDEX(Finish_table!AI$4:AI$99,MATCH('16 Year_History_Results'!$G279,Finish_table!AJ$4:AJ$99,0),1))</f>
        <v>#N/A</v>
      </c>
      <c r="Q279" s="233" t="str">
        <f>(INDEX(Finish_table!AR$4:AR$99,MATCH('16 Year_History_Results'!$G279,Finish_table!AS$4:AS$99,0),1))</f>
        <v>W</v>
      </c>
      <c r="R279" s="233" t="e">
        <f>(INDEX(Finish_table!BA$4:BA$99,MATCH('16 Year_History_Results'!$G279,Finish_table!BB$4:BB$99,0),1))</f>
        <v>#N/A</v>
      </c>
      <c r="S279" s="233" t="e">
        <f>(INDEX(Finish_table!BJ$4:BJ$99,MATCH('16 Year_History_Results'!$G279,Finish_table!BK$4:BK$99,0),1))</f>
        <v>#N/A</v>
      </c>
      <c r="T279" s="233" t="e">
        <f>(INDEX(Finish_table!BS$4:BS$99,MATCH('16 Year_History_Results'!$G279,Finish_table!BT$4:BT$99,0),1))</f>
        <v>#N/A</v>
      </c>
      <c r="U279" s="233" t="e">
        <f>(INDEX(Finish_table!CB$4:CB$99,MATCH('16 Year_History_Results'!$G279,Finish_table!CC$4:CC$99,0),1))</f>
        <v>#N/A</v>
      </c>
      <c r="V279" s="233" t="e">
        <f>(INDEX(Finish_table!CK$4:CK$99,MATCH('16 Year_History_Results'!$G279,Finish_table!CL$4:CL$99,0),1))</f>
        <v>#N/A</v>
      </c>
      <c r="W279" s="233" t="e">
        <f>(INDEX(Finish_table!CT$4:CT$99,MATCH('16 Year_History_Results'!$G279,Finish_table!CU$4:CU$99,0),1))</f>
        <v>#N/A</v>
      </c>
      <c r="X279" s="233" t="e">
        <f>(INDEX(Finish_table!DC$4:DC$99,MATCH('16 Year_History_Results'!$G279,Finish_table!DD$4:DD$99,0),1))</f>
        <v>#N/A</v>
      </c>
      <c r="Y279" s="233" t="e">
        <f>(INDEX(Finish_table!DL$4:DL$99,MATCH('16 Year_History_Results'!$G279,Finish_table!DM$4:DM$99,0),1))</f>
        <v>#N/A</v>
      </c>
      <c r="Z279" s="233" t="e">
        <f>(INDEX(Finish_table!DU$4:DU$99,MATCH('16 Year_History_Results'!$G279,Finish_table!DV$4:DV$99,0),1))</f>
        <v>#N/A</v>
      </c>
      <c r="AA279" s="233" t="str">
        <f>(INDEX(Finish_table!ED$4:ED$140,MATCH('16 Year_History_Results'!$G279,Finish_table!EE$4:EE$140,0),1))</f>
        <v>QF</v>
      </c>
      <c r="AB279" s="233" t="str">
        <f>(INDEX(Finish_table!EM$4:EM$224,MATCH('16 Year_History_Results'!$G279,Finish_table!EN$4:EN$224,0),1))</f>
        <v>QF</v>
      </c>
      <c r="AC279" s="253" t="e">
        <f>(INDEX(Finish_table!EW$4:EW$224,MATCH('16 Year_History_Results'!$G279,Finish_table!EX$4:EX$224,0),1))</f>
        <v>#N/A</v>
      </c>
      <c r="AD279" s="2"/>
      <c r="AE279" s="97"/>
      <c r="AG279">
        <f t="shared" si="169"/>
        <v>340</v>
      </c>
      <c r="AH279" s="110"/>
      <c r="AI279" s="2"/>
      <c r="AJ279" s="146">
        <f>INDEX('2001'!$C$44:$C$140,'16 Year_History_Results'!BZ279)</f>
        <v>30</v>
      </c>
      <c r="AK279" s="2">
        <f>INDEX('2002'!$C$44:$C$140,'16 Year_History_Results'!CA279)</f>
        <v>10</v>
      </c>
      <c r="AL279" s="2">
        <f>INDEX('2003'!$C$44:$C$140,'16 Year_History_Results'!CB279)</f>
        <v>0</v>
      </c>
      <c r="AM279" s="2">
        <f>INDEX('2004'!$C$44:$C$140,'16 Year_History_Results'!CC279)</f>
        <v>30</v>
      </c>
      <c r="AN279" s="2">
        <f>INDEX('2005'!$C$44:$C$140,'16 Year_History_Results'!CD279)</f>
        <v>0</v>
      </c>
      <c r="AO279" s="2">
        <f>INDEX('2006'!$C$44:$C$140,'16 Year_History_Results'!CE279)</f>
        <v>0</v>
      </c>
      <c r="AP279" s="2">
        <f>INDEX('2007'!$C$44:$C$140,'16 Year_History_Results'!CF279)</f>
        <v>0</v>
      </c>
      <c r="AQ279" s="2">
        <f>INDEX('2008'!$C$44:$C$140,'16 Year_History_Results'!CG279)</f>
        <v>0</v>
      </c>
      <c r="AR279" s="2">
        <f>INDEX('2009'!$C$44:$C$140,'16 Year_History_Results'!CH279)</f>
        <v>0</v>
      </c>
      <c r="AS279" s="2">
        <f>INDEX('2010'!$C$44:$C$140,'16 Year_History_Results'!CI279)</f>
        <v>0</v>
      </c>
      <c r="AT279" s="2">
        <f>INDEX('2011'!$C$44:$C$140,'16 Year_History_Results'!CJ279)</f>
        <v>0</v>
      </c>
      <c r="AU279" s="2">
        <f>INDEX('2012'!$C$44:$C$140,'16 Year_History_Results'!CK279)</f>
        <v>0</v>
      </c>
      <c r="AV279" s="2">
        <f>INDEX('2013'!$C$44:$C$140,'16 Year_History_Results'!CL279)</f>
        <v>0</v>
      </c>
      <c r="AW279" s="2">
        <f>INDEX('2014'!$C$52:$C$180,'16 Year_History_Results'!CM279)</f>
        <v>0</v>
      </c>
      <c r="AX279" s="2">
        <f>INDEX('2015'!$E$52:$E$308,'16 Year_History_Results'!CN279)</f>
        <v>0</v>
      </c>
      <c r="AY279" s="147">
        <f>INDEX('2016'!$E$52:$E$308,'16 Year_History_Results'!CO279)</f>
        <v>0</v>
      </c>
      <c r="AZ279" s="2"/>
      <c r="BA279" s="2"/>
      <c r="BB279">
        <f t="shared" si="181"/>
        <v>340</v>
      </c>
      <c r="BC279" s="110"/>
      <c r="BD279" s="2"/>
      <c r="BE279" s="146">
        <f>INDEX('2001'!$B$44:$B$140,'16 Year_History_Results'!BZ279)</f>
        <v>7</v>
      </c>
      <c r="BF279" s="2">
        <f>INDEX('2002'!$B$44:$B$140,'16 Year_History_Results'!CA279)</f>
        <v>2</v>
      </c>
      <c r="BG279" s="2">
        <f>INDEX('2003'!$B$44:$B$140,'16 Year_History_Results'!CB279)</f>
        <v>0</v>
      </c>
      <c r="BH279" s="2">
        <f>INDEX('2004'!$B$44:$B$140,'16 Year_History_Results'!CC279)</f>
        <v>8</v>
      </c>
      <c r="BI279" s="2">
        <f>INDEX('2005'!$B$44:$B$140,'16 Year_History_Results'!CD279)</f>
        <v>0</v>
      </c>
      <c r="BJ279" s="2">
        <f>INDEX('2006'!$B$44:$B$140,'16 Year_History_Results'!CE279)</f>
        <v>0</v>
      </c>
      <c r="BK279" s="2">
        <f>INDEX('2007'!$B$44:$B$140,'16 Year_History_Results'!CF279)</f>
        <v>0</v>
      </c>
      <c r="BL279" s="2">
        <f>INDEX('2008'!$B$44:$B$140,'16 Year_History_Results'!CG279)</f>
        <v>0</v>
      </c>
      <c r="BM279" s="2">
        <f>INDEX('2009'!$B$44:$B$140,'16 Year_History_Results'!CH279)</f>
        <v>0</v>
      </c>
      <c r="BN279" s="2">
        <f>INDEX('2010'!$B$44:$B$140,'16 Year_History_Results'!CI279)</f>
        <v>0</v>
      </c>
      <c r="BO279" s="2">
        <f>INDEX('2011'!$B$44:$B$140,'16 Year_History_Results'!CJ279)</f>
        <v>0</v>
      </c>
      <c r="BP279" s="2">
        <f>INDEX('2012'!$B$44:$B$140,'16 Year_History_Results'!CK279)</f>
        <v>0</v>
      </c>
      <c r="BQ279" s="2">
        <f>INDEX('2013'!$B$44:$B$140,'16 Year_History_Results'!CL279)</f>
        <v>0</v>
      </c>
      <c r="BR279" s="2">
        <f>INDEX('2014'!$B$52:$B$180,'16 Year_History_Results'!CM279)</f>
        <v>2</v>
      </c>
      <c r="BS279" s="147">
        <f>INDEX('2015'!$B$52:$B$308,'16 Year_History_Results'!CN279)</f>
        <v>9</v>
      </c>
      <c r="BT279" s="147">
        <f>INDEX('2016'!$B$52:$B$308,'16 Year_History_Results'!CO279)</f>
        <v>0</v>
      </c>
      <c r="BW279">
        <f t="shared" si="182"/>
        <v>340</v>
      </c>
      <c r="BX279" s="110"/>
      <c r="BY279" s="2"/>
      <c r="BZ279" s="146">
        <f>IF(ISNA(MATCH($BW279,'2001'!$A$44:$A$139,0)),97,MATCH($BW279,'2001'!$A$44:$A$139,0))</f>
        <v>67</v>
      </c>
      <c r="CA279" s="2">
        <f>IF(ISNA(MATCH($BW279,'2002'!$A$44:$A$139,0)),97,MATCH($BW279,'2002'!$A$44:$A$139,0))</f>
        <v>69</v>
      </c>
      <c r="CB279" s="2">
        <f>IF(ISNA(MATCH($BW279,'2003'!$A$44:$A$139,0)),97,MATCH($BW279,'2003'!$A$44:$A$139,0))</f>
        <v>97</v>
      </c>
      <c r="CC279" s="2">
        <f>IF(ISNA(MATCH($BW279,'2004'!$A$44:$A$139,0)),97,MATCH($BW279,'2004'!$A$44:$A$139,0))</f>
        <v>51</v>
      </c>
      <c r="CD279" s="2">
        <f>IF(ISNA(MATCH($BW279,'2005'!$A$44:$A$139,0)),97,MATCH($BW279,'2005'!$A$44:$A$139,0))</f>
        <v>97</v>
      </c>
      <c r="CE279" s="2">
        <f>IF(ISNA(MATCH($BW279,'2006'!$A$44:$A$139,0)),97,MATCH($BW279,'2006'!$A$44:$A$139,0))</f>
        <v>97</v>
      </c>
      <c r="CF279" s="2">
        <f>IF(ISNA(MATCH($BW279,'2007'!$A$44:$A$139,0)),97,MATCH($BW279,'2007'!$A$44:$A$139,0))</f>
        <v>97</v>
      </c>
      <c r="CG279" s="2">
        <f>IF(ISNA(MATCH($BW279,'2008'!$A$44:$A$139,0)),97,MATCH($BW279,'2008'!$A$44:$A$139,0))</f>
        <v>97</v>
      </c>
      <c r="CH279" s="2">
        <f>IF(ISNA(MATCH($BW279,'2009'!$A$44:$A$139,0)),97,MATCH($BW279,'2009'!$A$44:$A$139,0))</f>
        <v>97</v>
      </c>
      <c r="CI279" s="2">
        <f>IF(ISNA(MATCH($BW279,'2010'!$A$44:$A$139,0)),97,MATCH($BW279,'2010'!$A$44:$A$139,0))</f>
        <v>97</v>
      </c>
      <c r="CJ279" s="2">
        <f>IF(ISNA(MATCH($BW279,'2011'!$A$44:$A$139,0)),97,MATCH($BW279,'2011'!$A$44:$A$139,0))</f>
        <v>97</v>
      </c>
      <c r="CK279" s="2">
        <f>IF(ISNA(MATCH($BW279,'2012'!$A$44:$A$139,0)),97,MATCH($BW279,'2012'!$A$44:$A$139,0))</f>
        <v>97</v>
      </c>
      <c r="CL279" s="2">
        <f>IF(ISNA(MATCH($BW279,'2013'!$A$44:$A$139,0)),97,MATCH($BW279,'2013'!$A$44:$A$139,0))</f>
        <v>97</v>
      </c>
      <c r="CM279" s="2">
        <f>IF(ISNA(MATCH($BW279,'2014'!$A$52:$A$179,0)),129,MATCH($BW279,'2014'!$A$52:$A$179,0))</f>
        <v>31</v>
      </c>
      <c r="CN279" s="147">
        <f>IF(ISNA(MATCH($BW279,'2015'!$A$52:$A$307,0)),257,MATCH($BW279,'2015'!$A$52:$A$307,0))</f>
        <v>49</v>
      </c>
      <c r="CO279" s="147">
        <f>IF(ISNA(MATCH($BW279,'2016'!$A$52:$A$307,0)),257,MATCH($BW279,'2016'!$A$52:$A$307,0))</f>
        <v>257</v>
      </c>
      <c r="CQ279">
        <f t="shared" si="183"/>
        <v>340</v>
      </c>
      <c r="CR279" s="281"/>
      <c r="CS279" s="279"/>
      <c r="CT279" s="278">
        <f t="shared" si="184"/>
        <v>37</v>
      </c>
      <c r="CU279" s="279">
        <f t="shared" si="170"/>
        <v>36.664199999999994</v>
      </c>
      <c r="CV279" s="279">
        <f t="shared" si="171"/>
        <v>24.440355719999996</v>
      </c>
      <c r="CW279" s="279">
        <f t="shared" si="172"/>
        <v>54.291941122951997</v>
      </c>
      <c r="CX279" s="279">
        <f t="shared" si="173"/>
        <v>36.191007952559801</v>
      </c>
      <c r="CY279" s="279">
        <f t="shared" si="174"/>
        <v>24.124925901176361</v>
      </c>
      <c r="CZ279" s="279">
        <f t="shared" si="175"/>
        <v>16.081675605724161</v>
      </c>
      <c r="DA279" s="279">
        <f t="shared" si="176"/>
        <v>10.720044958775725</v>
      </c>
      <c r="DB279" s="279">
        <f t="shared" si="177"/>
        <v>7.1459819695198981</v>
      </c>
      <c r="DC279" s="279">
        <f t="shared" si="185"/>
        <v>4.7635115808819641</v>
      </c>
      <c r="DD279" s="279">
        <f t="shared" si="186"/>
        <v>3.1753568198159172</v>
      </c>
      <c r="DE279" s="279">
        <f t="shared" si="187"/>
        <v>2.1166928560892901</v>
      </c>
      <c r="DF279" s="279">
        <f t="shared" si="188"/>
        <v>1.4109874578691208</v>
      </c>
      <c r="DG279" s="279">
        <f t="shared" si="189"/>
        <v>2.940564239415556</v>
      </c>
      <c r="DH279" s="280">
        <f t="shared" si="206"/>
        <v>10.960180121994409</v>
      </c>
      <c r="DI279" s="280">
        <f t="shared" si="207"/>
        <v>7.3060560693214729</v>
      </c>
      <c r="DJ279" s="154">
        <f t="shared" si="178"/>
        <v>190</v>
      </c>
      <c r="DK279" s="279">
        <f t="shared" si="190"/>
        <v>340</v>
      </c>
      <c r="DL279" s="97"/>
      <c r="DM279" s="154"/>
      <c r="DN279" s="267">
        <f t="shared" si="191"/>
        <v>37</v>
      </c>
      <c r="DO279" s="154">
        <f t="shared" si="192"/>
        <v>49</v>
      </c>
      <c r="DP279" s="154">
        <f t="shared" si="193"/>
        <v>49</v>
      </c>
      <c r="DQ279" s="154">
        <f t="shared" si="194"/>
        <v>87</v>
      </c>
      <c r="DR279" s="154">
        <f t="shared" si="195"/>
        <v>87</v>
      </c>
      <c r="DS279" s="154">
        <f t="shared" si="196"/>
        <v>87</v>
      </c>
      <c r="DT279" s="154">
        <f t="shared" si="197"/>
        <v>87</v>
      </c>
      <c r="DU279" s="154">
        <f t="shared" si="198"/>
        <v>87</v>
      </c>
      <c r="DV279" s="154">
        <f t="shared" si="199"/>
        <v>87</v>
      </c>
      <c r="DW279" s="154">
        <f t="shared" si="200"/>
        <v>87</v>
      </c>
      <c r="DX279" s="154">
        <f t="shared" si="201"/>
        <v>87</v>
      </c>
      <c r="DY279" s="154">
        <f t="shared" si="202"/>
        <v>87</v>
      </c>
      <c r="DZ279" s="154">
        <f t="shared" si="203"/>
        <v>87</v>
      </c>
      <c r="EA279" s="154">
        <f t="shared" si="204"/>
        <v>89</v>
      </c>
      <c r="EB279" s="264">
        <f t="shared" si="208"/>
        <v>98</v>
      </c>
      <c r="EC279" s="264">
        <f t="shared" si="209"/>
        <v>98</v>
      </c>
      <c r="ED279" s="154">
        <f t="shared" si="179"/>
        <v>85</v>
      </c>
    </row>
    <row r="280" spans="2:134" ht="13" thickBot="1" x14ac:dyDescent="0.3">
      <c r="B280" s="131">
        <v>135</v>
      </c>
      <c r="C280" s="50">
        <f t="shared" si="168"/>
        <v>2</v>
      </c>
      <c r="D280" s="50">
        <f t="shared" si="180"/>
        <v>0</v>
      </c>
      <c r="E280" s="97"/>
      <c r="F280" s="2">
        <f t="shared" si="205"/>
        <v>275</v>
      </c>
      <c r="G280" s="207">
        <v>48</v>
      </c>
      <c r="H280" s="98">
        <f>15- COUNTIF(L280:AC280,"#N/A")</f>
        <v>6</v>
      </c>
      <c r="I280" s="131">
        <f>SUM(AH280:AY280)+SUM(BE280:BT280)</f>
        <v>98</v>
      </c>
      <c r="J280" s="398">
        <f>DI280</f>
        <v>7.0675640682313441</v>
      </c>
      <c r="K280" s="456" t="str">
        <f>IF(ISNUMBER(MATCH(G280,'[4]OPR data'!$A$3:$A$2900,0)),"Y","N")</f>
        <v>Y</v>
      </c>
      <c r="L280" s="110"/>
      <c r="M280" s="233"/>
      <c r="N280" s="469" t="e">
        <f>(INDEX(Finish_table!R$4:R$83,MATCH('16 Year_History_Results'!$G280,Finish_table!S$4:S$83,0),1))</f>
        <v>#N/A</v>
      </c>
      <c r="O280" s="233" t="str">
        <f>(INDEX(Finish_table!Z$4:Z$99,MATCH('16 Year_History_Results'!$G280,Finish_table!AA$4:AA$99,0),1))</f>
        <v>SF</v>
      </c>
      <c r="P280" s="233" t="str">
        <f>(INDEX(Finish_table!AI$4:AI$99,MATCH('16 Year_History_Results'!$G280,Finish_table!AJ$4:AJ$99,0),1))</f>
        <v>QF</v>
      </c>
      <c r="Q280" s="233" t="str">
        <f>(INDEX(Finish_table!AR$4:AR$99,MATCH('16 Year_History_Results'!$G280,Finish_table!AS$4:AS$99,0),1))</f>
        <v>SF</v>
      </c>
      <c r="R280" s="233" t="e">
        <f>(INDEX(Finish_table!BA$4:BA$99,MATCH('16 Year_History_Results'!$G280,Finish_table!BB$4:BB$99,0),1))</f>
        <v>#N/A</v>
      </c>
      <c r="S280" s="233" t="str">
        <f>(INDEX(Finish_table!BJ$4:BJ$99,MATCH('16 Year_History_Results'!$G280,Finish_table!BK$4:BK$99,0),1))</f>
        <v>F</v>
      </c>
      <c r="T280" s="233" t="str">
        <f>(INDEX(Finish_table!BS$4:BS$99,MATCH('16 Year_History_Results'!$G280,Finish_table!BT$4:BT$99,0),1))</f>
        <v>F</v>
      </c>
      <c r="U280" s="233" t="e">
        <f>(INDEX(Finish_table!CB$4:CB$99,MATCH('16 Year_History_Results'!$G280,Finish_table!CC$4:CC$99,0),1))</f>
        <v>#N/A</v>
      </c>
      <c r="V280" s="233" t="e">
        <f>(INDEX(Finish_table!CK$4:CK$99,MATCH('16 Year_History_Results'!$G280,Finish_table!CL$4:CL$99,0),1))</f>
        <v>#N/A</v>
      </c>
      <c r="W280" s="233" t="e">
        <f>(INDEX(Finish_table!CT$4:CT$99,MATCH('16 Year_History_Results'!$G280,Finish_table!CU$4:CU$99,0),1))</f>
        <v>#N/A</v>
      </c>
      <c r="X280" s="233" t="e">
        <f>(INDEX(Finish_table!DC$4:DC$99,MATCH('16 Year_History_Results'!$G280,Finish_table!DD$4:DD$99,0),1))</f>
        <v>#N/A</v>
      </c>
      <c r="Y280" s="233" t="str">
        <f>(INDEX(Finish_table!DL$4:DL$99,MATCH('16 Year_History_Results'!$G280,Finish_table!DM$4:DM$99,0),1))</f>
        <v>QF</v>
      </c>
      <c r="Z280" s="233" t="e">
        <f>(INDEX(Finish_table!DU$4:DU$99,MATCH('16 Year_History_Results'!$G280,Finish_table!DV$4:DV$99,0),1))</f>
        <v>#N/A</v>
      </c>
      <c r="AA280" s="233" t="e">
        <f>(INDEX(Finish_table!ED$4:ED$140,MATCH('16 Year_History_Results'!$G280,Finish_table!EE$4:EE$140,0),1))</f>
        <v>#N/A</v>
      </c>
      <c r="AB280" s="233" t="str">
        <f>(INDEX(Finish_table!EM$4:EM$224,MATCH('16 Year_History_Results'!$G280,Finish_table!EN$4:EN$224,0),1))</f>
        <v>QF</v>
      </c>
      <c r="AC280" s="253" t="e">
        <f>(INDEX(Finish_table!EW$4:EW$224,MATCH('16 Year_History_Results'!$G280,Finish_table!EX$4:EX$224,0),1))</f>
        <v>#N/A</v>
      </c>
      <c r="AD280" s="2"/>
      <c r="AE280" s="97"/>
      <c r="AG280">
        <f t="shared" si="169"/>
        <v>48</v>
      </c>
      <c r="AH280" s="110"/>
      <c r="AI280" s="2"/>
      <c r="AJ280" s="146">
        <f>INDEX('2001'!$C$44:$C$140,'16 Year_History_Results'!BZ280)</f>
        <v>0</v>
      </c>
      <c r="AK280" s="2">
        <f>INDEX('2002'!$C$44:$C$140,'16 Year_History_Results'!CA280)</f>
        <v>10</v>
      </c>
      <c r="AL280" s="2">
        <f>INDEX('2003'!$C$44:$C$140,'16 Year_History_Results'!CB280)</f>
        <v>0</v>
      </c>
      <c r="AM280" s="2">
        <f>INDEX('2004'!$C$44:$C$140,'16 Year_History_Results'!CC280)</f>
        <v>10</v>
      </c>
      <c r="AN280" s="2">
        <f>INDEX('2005'!$C$44:$C$140,'16 Year_History_Results'!CD280)</f>
        <v>0</v>
      </c>
      <c r="AO280" s="2">
        <f>INDEX('2006'!$C$44:$C$140,'16 Year_History_Results'!CE280)</f>
        <v>16</v>
      </c>
      <c r="AP280" s="2">
        <f>INDEX('2007'!$C$44:$C$140,'16 Year_History_Results'!CF280)</f>
        <v>20</v>
      </c>
      <c r="AQ280" s="2">
        <f>INDEX('2008'!$C$44:$C$140,'16 Year_History_Results'!CG280)</f>
        <v>0</v>
      </c>
      <c r="AR280" s="2">
        <f>INDEX('2009'!$C$44:$C$140,'16 Year_History_Results'!CH280)</f>
        <v>0</v>
      </c>
      <c r="AS280" s="2">
        <f>INDEX('2010'!$C$44:$C$140,'16 Year_History_Results'!CI280)</f>
        <v>0</v>
      </c>
      <c r="AT280" s="2">
        <f>INDEX('2011'!$C$44:$C$140,'16 Year_History_Results'!CJ280)</f>
        <v>0</v>
      </c>
      <c r="AU280" s="2">
        <f>INDEX('2012'!$C$44:$C$140,'16 Year_History_Results'!CK280)</f>
        <v>0</v>
      </c>
      <c r="AV280" s="2">
        <f>INDEX('2013'!$C$44:$C$140,'16 Year_History_Results'!CL280)</f>
        <v>0</v>
      </c>
      <c r="AW280" s="2">
        <f>INDEX('2014'!$C$52:$C$180,'16 Year_History_Results'!CM280)</f>
        <v>0</v>
      </c>
      <c r="AX280" s="2">
        <f>INDEX('2015'!$E$52:$E$308,'16 Year_History_Results'!CN280)</f>
        <v>0</v>
      </c>
      <c r="AY280" s="147">
        <f>INDEX('2016'!$E$52:$E$308,'16 Year_History_Results'!CO280)</f>
        <v>0</v>
      </c>
      <c r="AZ280" s="2"/>
      <c r="BA280" s="2"/>
      <c r="BB280">
        <f t="shared" si="181"/>
        <v>48</v>
      </c>
      <c r="BC280" s="110"/>
      <c r="BD280" s="2"/>
      <c r="BE280" s="146">
        <f>INDEX('2001'!$B$44:$B$140,'16 Year_History_Results'!BZ280)</f>
        <v>0</v>
      </c>
      <c r="BF280" s="2">
        <f>INDEX('2002'!$B$44:$B$140,'16 Year_History_Results'!CA280)</f>
        <v>4</v>
      </c>
      <c r="BG280" s="2">
        <f>INDEX('2003'!$B$44:$B$140,'16 Year_History_Results'!CB280)</f>
        <v>10</v>
      </c>
      <c r="BH280" s="2">
        <f>INDEX('2004'!$B$44:$B$140,'16 Year_History_Results'!CC280)</f>
        <v>10</v>
      </c>
      <c r="BI280" s="2">
        <f>INDEX('2005'!$B$44:$B$140,'16 Year_History_Results'!CD280)</f>
        <v>0</v>
      </c>
      <c r="BJ280" s="2">
        <f>INDEX('2006'!$B$44:$B$140,'16 Year_History_Results'!CE280)</f>
        <v>1</v>
      </c>
      <c r="BK280" s="2">
        <f>INDEX('2007'!$B$44:$B$140,'16 Year_History_Results'!CF280)</f>
        <v>1</v>
      </c>
      <c r="BL280" s="2">
        <f>INDEX('2008'!$B$44:$B$140,'16 Year_History_Results'!CG280)</f>
        <v>0</v>
      </c>
      <c r="BM280" s="2">
        <f>INDEX('2009'!$B$44:$B$140,'16 Year_History_Results'!CH280)</f>
        <v>0</v>
      </c>
      <c r="BN280" s="2">
        <f>INDEX('2010'!$B$44:$B$140,'16 Year_History_Results'!CI280)</f>
        <v>0</v>
      </c>
      <c r="BO280" s="2">
        <f>INDEX('2011'!$B$44:$B$140,'16 Year_History_Results'!CJ280)</f>
        <v>0</v>
      </c>
      <c r="BP280" s="2">
        <f>INDEX('2012'!$B$44:$B$140,'16 Year_History_Results'!CK280)</f>
        <v>10</v>
      </c>
      <c r="BQ280" s="2">
        <f>INDEX('2013'!$B$44:$B$140,'16 Year_History_Results'!CL280)</f>
        <v>0</v>
      </c>
      <c r="BR280" s="2">
        <f>INDEX('2014'!$B$52:$B$180,'16 Year_History_Results'!CM280)</f>
        <v>0</v>
      </c>
      <c r="BS280" s="147">
        <f>INDEX('2015'!$B$52:$B$308,'16 Year_History_Results'!CN280)</f>
        <v>6</v>
      </c>
      <c r="BT280" s="147">
        <f>INDEX('2016'!$B$52:$B$308,'16 Year_History_Results'!CO280)</f>
        <v>0</v>
      </c>
      <c r="BW280">
        <f t="shared" si="182"/>
        <v>48</v>
      </c>
      <c r="BX280" s="110"/>
      <c r="BY280" s="2"/>
      <c r="BZ280" s="146">
        <f>IF(ISNA(MATCH($BW280,'2001'!$A$44:$A$139,0)),97,MATCH($BW280,'2001'!$A$44:$A$139,0))</f>
        <v>97</v>
      </c>
      <c r="CA280" s="2">
        <f>IF(ISNA(MATCH($BW280,'2002'!$A$44:$A$139,0)),97,MATCH($BW280,'2002'!$A$44:$A$139,0))</f>
        <v>8</v>
      </c>
      <c r="CB280" s="2">
        <f>IF(ISNA(MATCH($BW280,'2003'!$A$44:$A$139,0)),97,MATCH($BW280,'2003'!$A$44:$A$139,0))</f>
        <v>9</v>
      </c>
      <c r="CC280" s="2">
        <f>IF(ISNA(MATCH($BW280,'2004'!$A$44:$A$139,0)),97,MATCH($BW280,'2004'!$A$44:$A$139,0))</f>
        <v>7</v>
      </c>
      <c r="CD280" s="2">
        <f>IF(ISNA(MATCH($BW280,'2005'!$A$44:$A$139,0)),97,MATCH($BW280,'2005'!$A$44:$A$139,0))</f>
        <v>97</v>
      </c>
      <c r="CE280" s="2">
        <f>IF(ISNA(MATCH($BW280,'2006'!$A$44:$A$139,0)),97,MATCH($BW280,'2006'!$A$44:$A$139,0))</f>
        <v>8</v>
      </c>
      <c r="CF280" s="2">
        <f>IF(ISNA(MATCH($BW280,'2007'!$A$44:$A$139,0)),97,MATCH($BW280,'2007'!$A$44:$A$139,0))</f>
        <v>7</v>
      </c>
      <c r="CG280" s="2">
        <f>IF(ISNA(MATCH($BW280,'2008'!$A$44:$A$139,0)),97,MATCH($BW280,'2008'!$A$44:$A$139,0))</f>
        <v>97</v>
      </c>
      <c r="CH280" s="2">
        <f>IF(ISNA(MATCH($BW280,'2009'!$A$44:$A$139,0)),97,MATCH($BW280,'2009'!$A$44:$A$139,0))</f>
        <v>97</v>
      </c>
      <c r="CI280" s="2">
        <f>IF(ISNA(MATCH($BW280,'2010'!$A$44:$A$139,0)),97,MATCH($BW280,'2010'!$A$44:$A$139,0))</f>
        <v>97</v>
      </c>
      <c r="CJ280" s="2">
        <f>IF(ISNA(MATCH($BW280,'2011'!$A$44:$A$139,0)),97,MATCH($BW280,'2011'!$A$44:$A$139,0))</f>
        <v>97</v>
      </c>
      <c r="CK280" s="2">
        <f>IF(ISNA(MATCH($BW280,'2012'!$A$44:$A$139,0)),97,MATCH($BW280,'2012'!$A$44:$A$139,0))</f>
        <v>6</v>
      </c>
      <c r="CL280" s="2">
        <f>IF(ISNA(MATCH($BW280,'2013'!$A$44:$A$139,0)),97,MATCH($BW280,'2013'!$A$44:$A$139,0))</f>
        <v>97</v>
      </c>
      <c r="CM280" s="2">
        <f>IF(ISNA(MATCH($BW280,'2014'!$A$52:$A$179,0)),129,MATCH($BW280,'2014'!$A$52:$A$179,0))</f>
        <v>129</v>
      </c>
      <c r="CN280" s="147">
        <f>IF(ISNA(MATCH($BW280,'2015'!$A$52:$A$307,0)),257,MATCH($BW280,'2015'!$A$52:$A$307,0))</f>
        <v>7</v>
      </c>
      <c r="CO280" s="147">
        <f>IF(ISNA(MATCH($BW280,'2016'!$A$52:$A$307,0)),257,MATCH($BW280,'2016'!$A$52:$A$307,0))</f>
        <v>9</v>
      </c>
      <c r="CQ280">
        <f t="shared" si="183"/>
        <v>48</v>
      </c>
      <c r="CR280" s="281"/>
      <c r="CS280" s="279"/>
      <c r="CT280" s="278">
        <f t="shared" si="184"/>
        <v>0</v>
      </c>
      <c r="CU280" s="279">
        <f t="shared" si="170"/>
        <v>14</v>
      </c>
      <c r="CV280" s="279">
        <f t="shared" si="171"/>
        <v>19.3324</v>
      </c>
      <c r="CW280" s="279">
        <f t="shared" si="172"/>
        <v>32.88697784</v>
      </c>
      <c r="CX280" s="279">
        <f t="shared" si="173"/>
        <v>21.922459428143998</v>
      </c>
      <c r="CY280" s="279">
        <f t="shared" si="174"/>
        <v>31.613511454800786</v>
      </c>
      <c r="CZ280" s="279">
        <f t="shared" si="175"/>
        <v>42.0735667357702</v>
      </c>
      <c r="DA280" s="279">
        <f t="shared" si="176"/>
        <v>28.046239586064413</v>
      </c>
      <c r="DB280" s="279">
        <f t="shared" si="177"/>
        <v>18.695623308070537</v>
      </c>
      <c r="DC280" s="279">
        <f t="shared" si="185"/>
        <v>12.46250249715982</v>
      </c>
      <c r="DD280" s="279">
        <f t="shared" si="186"/>
        <v>8.3075041646067351</v>
      </c>
      <c r="DE280" s="279">
        <f t="shared" si="187"/>
        <v>15.537782276126849</v>
      </c>
      <c r="DF280" s="279">
        <f t="shared" si="188"/>
        <v>10.357485665266157</v>
      </c>
      <c r="DG280" s="279">
        <f t="shared" si="189"/>
        <v>6.9042999444664206</v>
      </c>
      <c r="DH280" s="280">
        <f t="shared" si="206"/>
        <v>10.602406342981315</v>
      </c>
      <c r="DI280" s="280">
        <f t="shared" si="207"/>
        <v>7.0675640682313441</v>
      </c>
      <c r="DJ280" s="154">
        <f t="shared" si="178"/>
        <v>191</v>
      </c>
      <c r="DK280" s="279">
        <f t="shared" si="190"/>
        <v>48</v>
      </c>
      <c r="DL280" s="97"/>
      <c r="DM280" s="154"/>
      <c r="DN280" s="267">
        <f t="shared" si="191"/>
        <v>0</v>
      </c>
      <c r="DO280" s="154">
        <f t="shared" si="192"/>
        <v>14</v>
      </c>
      <c r="DP280" s="154">
        <f t="shared" si="193"/>
        <v>24</v>
      </c>
      <c r="DQ280" s="154">
        <f t="shared" si="194"/>
        <v>44</v>
      </c>
      <c r="DR280" s="154">
        <f t="shared" si="195"/>
        <v>44</v>
      </c>
      <c r="DS280" s="154">
        <f t="shared" si="196"/>
        <v>61</v>
      </c>
      <c r="DT280" s="154">
        <f t="shared" si="197"/>
        <v>82</v>
      </c>
      <c r="DU280" s="154">
        <f t="shared" si="198"/>
        <v>82</v>
      </c>
      <c r="DV280" s="154">
        <f t="shared" si="199"/>
        <v>82</v>
      </c>
      <c r="DW280" s="154">
        <f t="shared" si="200"/>
        <v>82</v>
      </c>
      <c r="DX280" s="154">
        <f t="shared" si="201"/>
        <v>82</v>
      </c>
      <c r="DY280" s="154">
        <f t="shared" si="202"/>
        <v>92</v>
      </c>
      <c r="DZ280" s="154">
        <f t="shared" si="203"/>
        <v>92</v>
      </c>
      <c r="EA280" s="154">
        <f t="shared" si="204"/>
        <v>92</v>
      </c>
      <c r="EB280" s="264">
        <f t="shared" si="208"/>
        <v>98</v>
      </c>
      <c r="EC280" s="264">
        <f t="shared" si="209"/>
        <v>98</v>
      </c>
      <c r="ED280" s="154">
        <f t="shared" si="179"/>
        <v>85</v>
      </c>
    </row>
    <row r="281" spans="2:134" ht="13" thickBot="1" x14ac:dyDescent="0.3">
      <c r="B281" s="142">
        <v>135</v>
      </c>
      <c r="C281" s="50">
        <f t="shared" si="168"/>
        <v>3</v>
      </c>
      <c r="D281" s="50">
        <f t="shared" si="180"/>
        <v>0</v>
      </c>
      <c r="E281" s="97"/>
      <c r="F281" s="2">
        <f t="shared" si="205"/>
        <v>276</v>
      </c>
      <c r="G281" s="207">
        <v>846</v>
      </c>
      <c r="H281" s="98">
        <f>15- COUNTIF(L281:AC281,"#N/A")</f>
        <v>1</v>
      </c>
      <c r="I281" s="131">
        <f>SUM(AH281:AY281)+SUM(BE281:BT281)</f>
        <v>20</v>
      </c>
      <c r="J281" s="398">
        <f>DI281</f>
        <v>7.0107063140661721</v>
      </c>
      <c r="K281" s="456" t="str">
        <f>IF(ISNUMBER(MATCH(G281,'[4]OPR data'!$A$3:$A$2900,0)),"Y","N")</f>
        <v>Y</v>
      </c>
      <c r="L281" s="110"/>
      <c r="M281" s="233"/>
      <c r="N281" s="469" t="e">
        <f>(INDEX(Finish_table!R$4:R$83,MATCH('16 Year_History_Results'!$G281,Finish_table!S$4:S$83,0),1))</f>
        <v>#N/A</v>
      </c>
      <c r="O281" s="233" t="e">
        <f>(INDEX(Finish_table!Z$4:Z$99,MATCH('16 Year_History_Results'!$G281,Finish_table!AA$4:AA$99,0),1))</f>
        <v>#N/A</v>
      </c>
      <c r="P281" s="233" t="e">
        <f>(INDEX(Finish_table!AI$4:AI$99,MATCH('16 Year_History_Results'!$G281,Finish_table!AJ$4:AJ$99,0),1))</f>
        <v>#N/A</v>
      </c>
      <c r="Q281" s="233" t="e">
        <f>(INDEX(Finish_table!AR$4:AR$99,MATCH('16 Year_History_Results'!$G281,Finish_table!AS$4:AS$99,0),1))</f>
        <v>#N/A</v>
      </c>
      <c r="R281" s="233" t="e">
        <f>(INDEX(Finish_table!BA$4:BA$99,MATCH('16 Year_History_Results'!$G281,Finish_table!BB$4:BB$99,0),1))</f>
        <v>#N/A</v>
      </c>
      <c r="S281" s="233" t="e">
        <f>(INDEX(Finish_table!BJ$4:BJ$99,MATCH('16 Year_History_Results'!$G281,Finish_table!BK$4:BK$99,0),1))</f>
        <v>#N/A</v>
      </c>
      <c r="T281" s="233" t="e">
        <f>(INDEX(Finish_table!BS$4:BS$99,MATCH('16 Year_History_Results'!$G281,Finish_table!BT$4:BT$99,0),1))</f>
        <v>#N/A</v>
      </c>
      <c r="U281" s="233" t="e">
        <f>(INDEX(Finish_table!CB$4:CB$99,MATCH('16 Year_History_Results'!$G281,Finish_table!CC$4:CC$99,0),1))</f>
        <v>#N/A</v>
      </c>
      <c r="V281" s="233" t="e">
        <f>(INDEX(Finish_table!CK$4:CK$99,MATCH('16 Year_History_Results'!$G281,Finish_table!CL$4:CL$99,0),1))</f>
        <v>#N/A</v>
      </c>
      <c r="W281" s="233" t="e">
        <f>(INDEX(Finish_table!CT$4:CT$99,MATCH('16 Year_History_Results'!$G281,Finish_table!CU$4:CU$99,0),1))</f>
        <v>#N/A</v>
      </c>
      <c r="X281" s="233" t="str">
        <f>(INDEX(Finish_table!DC$4:DC$99,MATCH('16 Year_History_Results'!$G281,Finish_table!DD$4:DD$99,0),1))</f>
        <v>QF</v>
      </c>
      <c r="Y281" s="233" t="e">
        <f>(INDEX(Finish_table!DL$4:DL$99,MATCH('16 Year_History_Results'!$G281,Finish_table!DM$4:DM$99,0),1))</f>
        <v>#N/A</v>
      </c>
      <c r="Z281" s="233" t="e">
        <f>(INDEX(Finish_table!DU$4:DU$99,MATCH('16 Year_History_Results'!$G281,Finish_table!DV$4:DV$99,0),1))</f>
        <v>#N/A</v>
      </c>
      <c r="AA281" s="233" t="str">
        <f>(INDEX(Finish_table!ED$4:ED$140,MATCH('16 Year_History_Results'!$G281,Finish_table!EE$4:EE$140,0),1))</f>
        <v>QF</v>
      </c>
      <c r="AB281" s="233" t="e">
        <f>(INDEX(Finish_table!EM$4:EM$224,MATCH('16 Year_History_Results'!$G281,Finish_table!EN$4:EN$224,0),1))</f>
        <v>#N/A</v>
      </c>
      <c r="AC281" s="253" t="e">
        <f>(INDEX(Finish_table!EW$4:EW$224,MATCH('16 Year_History_Results'!$G281,Finish_table!EX$4:EX$224,0),1))</f>
        <v>#N/A</v>
      </c>
      <c r="AD281" s="2"/>
      <c r="AE281" s="97"/>
      <c r="AG281">
        <f t="shared" si="169"/>
        <v>846</v>
      </c>
      <c r="AH281" s="110"/>
      <c r="AI281" s="2"/>
      <c r="AJ281" s="146">
        <f>INDEX('2001'!$C$44:$C$140,'16 Year_History_Results'!BZ281)</f>
        <v>0</v>
      </c>
      <c r="AK281" s="2">
        <f>INDEX('2002'!$C$44:$C$140,'16 Year_History_Results'!CA281)</f>
        <v>0</v>
      </c>
      <c r="AL281" s="2">
        <f>INDEX('2003'!$C$44:$C$140,'16 Year_History_Results'!CB281)</f>
        <v>0</v>
      </c>
      <c r="AM281" s="2">
        <f>INDEX('2004'!$C$44:$C$140,'16 Year_History_Results'!CC281)</f>
        <v>0</v>
      </c>
      <c r="AN281" s="2">
        <f>INDEX('2005'!$C$44:$C$140,'16 Year_History_Results'!CD281)</f>
        <v>0</v>
      </c>
      <c r="AO281" s="2">
        <f>INDEX('2006'!$C$44:$C$140,'16 Year_History_Results'!CE281)</f>
        <v>0</v>
      </c>
      <c r="AP281" s="2">
        <f>INDEX('2007'!$C$44:$C$140,'16 Year_History_Results'!CF281)</f>
        <v>0</v>
      </c>
      <c r="AQ281" s="2">
        <f>INDEX('2008'!$C$44:$C$140,'16 Year_History_Results'!CG281)</f>
        <v>0</v>
      </c>
      <c r="AR281" s="2">
        <f>INDEX('2009'!$C$44:$C$140,'16 Year_History_Results'!CH281)</f>
        <v>0</v>
      </c>
      <c r="AS281" s="2">
        <f>INDEX('2010'!$C$44:$C$140,'16 Year_History_Results'!CI281)</f>
        <v>0</v>
      </c>
      <c r="AT281" s="2">
        <f>INDEX('2011'!$C$44:$C$140,'16 Year_History_Results'!CJ281)</f>
        <v>0</v>
      </c>
      <c r="AU281" s="2">
        <f>INDEX('2012'!$C$44:$C$140,'16 Year_History_Results'!CK281)</f>
        <v>0</v>
      </c>
      <c r="AV281" s="2">
        <f>INDEX('2013'!$C$44:$C$140,'16 Year_History_Results'!CL281)</f>
        <v>0</v>
      </c>
      <c r="AW281" s="2">
        <f>INDEX('2014'!$C$52:$C$180,'16 Year_History_Results'!CM281)</f>
        <v>0</v>
      </c>
      <c r="AX281" s="2">
        <f>INDEX('2015'!$E$52:$E$308,'16 Year_History_Results'!CN281)</f>
        <v>0</v>
      </c>
      <c r="AY281" s="147">
        <f>INDEX('2016'!$E$52:$E$308,'16 Year_History_Results'!CO281)</f>
        <v>0</v>
      </c>
      <c r="AZ281" s="2"/>
      <c r="BA281" s="2"/>
      <c r="BB281">
        <f t="shared" si="181"/>
        <v>846</v>
      </c>
      <c r="BC281" s="110"/>
      <c r="BD281" s="2"/>
      <c r="BE281" s="146">
        <f>INDEX('2001'!$B$44:$B$140,'16 Year_History_Results'!BZ281)</f>
        <v>0</v>
      </c>
      <c r="BF281" s="2">
        <f>INDEX('2002'!$B$44:$B$140,'16 Year_History_Results'!CA281)</f>
        <v>0</v>
      </c>
      <c r="BG281" s="2">
        <f>INDEX('2003'!$B$44:$B$140,'16 Year_History_Results'!CB281)</f>
        <v>0</v>
      </c>
      <c r="BH281" s="2">
        <f>INDEX('2004'!$B$44:$B$140,'16 Year_History_Results'!CC281)</f>
        <v>0</v>
      </c>
      <c r="BI281" s="2">
        <f>INDEX('2005'!$B$44:$B$140,'16 Year_History_Results'!CD281)</f>
        <v>0</v>
      </c>
      <c r="BJ281" s="2">
        <f>INDEX('2006'!$B$44:$B$140,'16 Year_History_Results'!CE281)</f>
        <v>0</v>
      </c>
      <c r="BK281" s="2">
        <f>INDEX('2007'!$B$44:$B$140,'16 Year_History_Results'!CF281)</f>
        <v>0</v>
      </c>
      <c r="BL281" s="2">
        <f>INDEX('2008'!$B$44:$B$140,'16 Year_History_Results'!CG281)</f>
        <v>0</v>
      </c>
      <c r="BM281" s="2">
        <f>INDEX('2009'!$B$44:$B$140,'16 Year_History_Results'!CH281)</f>
        <v>0</v>
      </c>
      <c r="BN281" s="2">
        <f>INDEX('2010'!$B$44:$B$140,'16 Year_History_Results'!CI281)</f>
        <v>0</v>
      </c>
      <c r="BO281" s="2">
        <f>INDEX('2011'!$B$44:$B$140,'16 Year_History_Results'!CJ281)</f>
        <v>6</v>
      </c>
      <c r="BP281" s="2">
        <f>INDEX('2012'!$B$44:$B$140,'16 Year_History_Results'!CK281)</f>
        <v>0</v>
      </c>
      <c r="BQ281" s="2">
        <f>INDEX('2013'!$B$44:$B$140,'16 Year_History_Results'!CL281)</f>
        <v>0</v>
      </c>
      <c r="BR281" s="2">
        <f>INDEX('2014'!$B$52:$B$180,'16 Year_History_Results'!CM281)</f>
        <v>14</v>
      </c>
      <c r="BS281" s="147">
        <f>INDEX('2015'!$B$52:$B$308,'16 Year_History_Results'!CN281)</f>
        <v>0</v>
      </c>
      <c r="BT281" s="147">
        <f>INDEX('2016'!$B$52:$B$308,'16 Year_History_Results'!CO281)</f>
        <v>0</v>
      </c>
      <c r="BW281">
        <f t="shared" si="182"/>
        <v>846</v>
      </c>
      <c r="BX281" s="110"/>
      <c r="BY281" s="2"/>
      <c r="BZ281" s="146">
        <f>IF(ISNA(MATCH($BW281,'2001'!$A$44:$A$139,0)),97,MATCH($BW281,'2001'!$A$44:$A$139,0))</f>
        <v>97</v>
      </c>
      <c r="CA281" s="2">
        <f>IF(ISNA(MATCH($BW281,'2002'!$A$44:$A$139,0)),97,MATCH($BW281,'2002'!$A$44:$A$139,0))</f>
        <v>97</v>
      </c>
      <c r="CB281" s="2">
        <f>IF(ISNA(MATCH($BW281,'2003'!$A$44:$A$139,0)),97,MATCH($BW281,'2003'!$A$44:$A$139,0))</f>
        <v>97</v>
      </c>
      <c r="CC281" s="2">
        <f>IF(ISNA(MATCH($BW281,'2004'!$A$44:$A$139,0)),97,MATCH($BW281,'2004'!$A$44:$A$139,0))</f>
        <v>97</v>
      </c>
      <c r="CD281" s="2">
        <f>IF(ISNA(MATCH($BW281,'2005'!$A$44:$A$139,0)),97,MATCH($BW281,'2005'!$A$44:$A$139,0))</f>
        <v>97</v>
      </c>
      <c r="CE281" s="2">
        <f>IF(ISNA(MATCH($BW281,'2006'!$A$44:$A$139,0)),97,MATCH($BW281,'2006'!$A$44:$A$139,0))</f>
        <v>97</v>
      </c>
      <c r="CF281" s="2">
        <f>IF(ISNA(MATCH($BW281,'2007'!$A$44:$A$139,0)),97,MATCH($BW281,'2007'!$A$44:$A$139,0))</f>
        <v>97</v>
      </c>
      <c r="CG281" s="2">
        <f>IF(ISNA(MATCH($BW281,'2008'!$A$44:$A$139,0)),97,MATCH($BW281,'2008'!$A$44:$A$139,0))</f>
        <v>97</v>
      </c>
      <c r="CH281" s="2">
        <f>IF(ISNA(MATCH($BW281,'2009'!$A$44:$A$139,0)),97,MATCH($BW281,'2009'!$A$44:$A$139,0))</f>
        <v>97</v>
      </c>
      <c r="CI281" s="2">
        <f>IF(ISNA(MATCH($BW281,'2010'!$A$44:$A$139,0)),97,MATCH($BW281,'2010'!$A$44:$A$139,0))</f>
        <v>97</v>
      </c>
      <c r="CJ281" s="2">
        <f>IF(ISNA(MATCH($BW281,'2011'!$A$44:$A$139,0)),97,MATCH($BW281,'2011'!$A$44:$A$139,0))</f>
        <v>45</v>
      </c>
      <c r="CK281" s="2">
        <f>IF(ISNA(MATCH($BW281,'2012'!$A$44:$A$139,0)),97,MATCH($BW281,'2012'!$A$44:$A$139,0))</f>
        <v>97</v>
      </c>
      <c r="CL281" s="2">
        <f>IF(ISNA(MATCH($BW281,'2013'!$A$44:$A$139,0)),97,MATCH($BW281,'2013'!$A$44:$A$139,0))</f>
        <v>97</v>
      </c>
      <c r="CM281" s="2">
        <f>IF(ISNA(MATCH($BW281,'2014'!$A$52:$A$179,0)),129,MATCH($BW281,'2014'!$A$52:$A$179,0))</f>
        <v>48</v>
      </c>
      <c r="CN281" s="147">
        <f>IF(ISNA(MATCH($BW281,'2015'!$A$52:$A$307,0)),257,MATCH($BW281,'2015'!$A$52:$A$307,0))</f>
        <v>257</v>
      </c>
      <c r="CO281" s="147">
        <f>IF(ISNA(MATCH($BW281,'2016'!$A$52:$A$307,0)),257,MATCH($BW281,'2016'!$A$52:$A$307,0))</f>
        <v>257</v>
      </c>
      <c r="CQ281">
        <f t="shared" si="183"/>
        <v>846</v>
      </c>
      <c r="CR281" s="281"/>
      <c r="CS281" s="279"/>
      <c r="CT281" s="278">
        <f t="shared" si="184"/>
        <v>0</v>
      </c>
      <c r="CU281" s="279">
        <f t="shared" si="170"/>
        <v>0</v>
      </c>
      <c r="CV281" s="279">
        <f t="shared" si="171"/>
        <v>0</v>
      </c>
      <c r="CW281" s="279">
        <f t="shared" si="172"/>
        <v>0</v>
      </c>
      <c r="CX281" s="279">
        <f t="shared" si="173"/>
        <v>0</v>
      </c>
      <c r="CY281" s="279">
        <f t="shared" si="174"/>
        <v>0</v>
      </c>
      <c r="CZ281" s="279">
        <f t="shared" si="175"/>
        <v>0</v>
      </c>
      <c r="DA281" s="279">
        <f t="shared" si="176"/>
        <v>0</v>
      </c>
      <c r="DB281" s="279">
        <f t="shared" si="177"/>
        <v>0</v>
      </c>
      <c r="DC281" s="279">
        <f t="shared" si="185"/>
        <v>0</v>
      </c>
      <c r="DD281" s="279">
        <f t="shared" si="186"/>
        <v>6</v>
      </c>
      <c r="DE281" s="279">
        <f t="shared" si="187"/>
        <v>3.9996</v>
      </c>
      <c r="DF281" s="279">
        <f t="shared" si="188"/>
        <v>2.6661333599999999</v>
      </c>
      <c r="DG281" s="279">
        <f t="shared" si="189"/>
        <v>15.777244497776</v>
      </c>
      <c r="DH281" s="280">
        <f t="shared" si="206"/>
        <v>10.51711118221748</v>
      </c>
      <c r="DI281" s="280">
        <f t="shared" si="207"/>
        <v>7.0107063140661721</v>
      </c>
      <c r="DJ281" s="154">
        <f t="shared" si="178"/>
        <v>192</v>
      </c>
      <c r="DK281" s="279">
        <f t="shared" si="190"/>
        <v>846</v>
      </c>
      <c r="DL281" s="97"/>
      <c r="DM281" s="154"/>
      <c r="DN281" s="267">
        <f t="shared" si="191"/>
        <v>0</v>
      </c>
      <c r="DO281" s="154">
        <f t="shared" si="192"/>
        <v>0</v>
      </c>
      <c r="DP281" s="154">
        <f t="shared" si="193"/>
        <v>0</v>
      </c>
      <c r="DQ281" s="154">
        <f t="shared" si="194"/>
        <v>0</v>
      </c>
      <c r="DR281" s="154">
        <f t="shared" si="195"/>
        <v>0</v>
      </c>
      <c r="DS281" s="154">
        <f t="shared" si="196"/>
        <v>0</v>
      </c>
      <c r="DT281" s="154">
        <f t="shared" si="197"/>
        <v>0</v>
      </c>
      <c r="DU281" s="154">
        <f t="shared" si="198"/>
        <v>0</v>
      </c>
      <c r="DV281" s="154">
        <f t="shared" si="199"/>
        <v>0</v>
      </c>
      <c r="DW281" s="154">
        <f t="shared" si="200"/>
        <v>0</v>
      </c>
      <c r="DX281" s="154">
        <f t="shared" si="201"/>
        <v>6</v>
      </c>
      <c r="DY281" s="154">
        <f t="shared" si="202"/>
        <v>6</v>
      </c>
      <c r="DZ281" s="154">
        <f t="shared" si="203"/>
        <v>6</v>
      </c>
      <c r="EA281" s="154">
        <f t="shared" si="204"/>
        <v>20</v>
      </c>
      <c r="EB281" s="264">
        <f t="shared" si="208"/>
        <v>20</v>
      </c>
      <c r="EC281" s="264">
        <f t="shared" si="209"/>
        <v>20</v>
      </c>
      <c r="ED281" s="154">
        <f t="shared" si="179"/>
        <v>333</v>
      </c>
    </row>
    <row r="282" spans="2:134" ht="13" thickBot="1" x14ac:dyDescent="0.3">
      <c r="B282" s="131">
        <v>135</v>
      </c>
      <c r="C282" s="50">
        <f t="shared" si="168"/>
        <v>4</v>
      </c>
      <c r="D282" s="50">
        <f t="shared" si="180"/>
        <v>0</v>
      </c>
      <c r="E282" s="97"/>
      <c r="F282" s="2">
        <f t="shared" si="205"/>
        <v>277</v>
      </c>
      <c r="G282" s="487">
        <v>5448</v>
      </c>
      <c r="H282" s="98">
        <f>15- COUNTIF(L282:AC282,"#N/A")</f>
        <v>0</v>
      </c>
      <c r="I282" s="131">
        <f>SUM(AH282:AY282)+SUM(BE282:BT282)</f>
        <v>7</v>
      </c>
      <c r="J282" s="398">
        <f>DI282</f>
        <v>7</v>
      </c>
      <c r="K282" s="456" t="str">
        <f>IF(ISNUMBER(MATCH(G282,'[4]OPR data'!$A$3:$A$2900,0)),"Y","N")</f>
        <v>Y</v>
      </c>
      <c r="L282" s="110"/>
      <c r="M282" s="233"/>
      <c r="N282" s="469" t="e">
        <f>(INDEX(Finish_table!R$4:R$83,MATCH('16 Year_History_Results'!$G282,Finish_table!S$4:S$83,0),1))</f>
        <v>#N/A</v>
      </c>
      <c r="O282" s="233" t="e">
        <f>(INDEX(Finish_table!Z$4:Z$99,MATCH('16 Year_History_Results'!$G282,Finish_table!AA$4:AA$99,0),1))</f>
        <v>#N/A</v>
      </c>
      <c r="P282" s="233" t="e">
        <f>(INDEX(Finish_table!AI$4:AI$99,MATCH('16 Year_History_Results'!$G282,Finish_table!AJ$4:AJ$99,0),1))</f>
        <v>#N/A</v>
      </c>
      <c r="Q282" s="233" t="e">
        <f>(INDEX(Finish_table!AR$4:AR$99,MATCH('16 Year_History_Results'!$G282,Finish_table!AS$4:AS$99,0),1))</f>
        <v>#N/A</v>
      </c>
      <c r="R282" s="233" t="e">
        <f>(INDEX(Finish_table!BA$4:BA$99,MATCH('16 Year_History_Results'!$G282,Finish_table!BB$4:BB$99,0),1))</f>
        <v>#N/A</v>
      </c>
      <c r="S282" s="233" t="e">
        <f>(INDEX(Finish_table!BJ$4:BJ$99,MATCH('16 Year_History_Results'!$G282,Finish_table!BK$4:BK$99,0),1))</f>
        <v>#N/A</v>
      </c>
      <c r="T282" s="233" t="e">
        <f>(INDEX(Finish_table!BS$4:BS$99,MATCH('16 Year_History_Results'!$G282,Finish_table!BT$4:BT$99,0),1))</f>
        <v>#N/A</v>
      </c>
      <c r="U282" s="233" t="e">
        <f>(INDEX(Finish_table!CB$4:CB$99,MATCH('16 Year_History_Results'!$G282,Finish_table!CC$4:CC$99,0),1))</f>
        <v>#N/A</v>
      </c>
      <c r="V282" s="233" t="e">
        <f>(INDEX(Finish_table!CK$4:CK$99,MATCH('16 Year_History_Results'!$G282,Finish_table!CL$4:CL$99,0),1))</f>
        <v>#N/A</v>
      </c>
      <c r="W282" s="233" t="e">
        <f>(INDEX(Finish_table!CT$4:CT$99,MATCH('16 Year_History_Results'!$G282,Finish_table!CU$4:CU$99,0),1))</f>
        <v>#N/A</v>
      </c>
      <c r="X282" s="233" t="e">
        <f>(INDEX(Finish_table!DC$4:DC$99,MATCH('16 Year_History_Results'!$G282,Finish_table!DD$4:DD$99,0),1))</f>
        <v>#N/A</v>
      </c>
      <c r="Y282" s="233" t="e">
        <f>(INDEX(Finish_table!DL$4:DL$99,MATCH('16 Year_History_Results'!$G282,Finish_table!DM$4:DM$99,0),1))</f>
        <v>#N/A</v>
      </c>
      <c r="Z282" s="233" t="e">
        <f>(INDEX(Finish_table!DU$4:DU$99,MATCH('16 Year_History_Results'!$G282,Finish_table!DV$4:DV$99,0),1))</f>
        <v>#N/A</v>
      </c>
      <c r="AA282" s="233" t="e">
        <f>(INDEX(Finish_table!ED$4:ED$140,MATCH('16 Year_History_Results'!$G282,Finish_table!EE$4:EE$140,0),1))</f>
        <v>#N/A</v>
      </c>
      <c r="AB282" s="233" t="e">
        <f>(INDEX(Finish_table!EM$4:EM$224,MATCH('16 Year_History_Results'!$G282,Finish_table!EN$4:EN$224,0),1))</f>
        <v>#N/A</v>
      </c>
      <c r="AC282" s="253" t="str">
        <f>(INDEX(Finish_table!EW$4:EW$224,MATCH('16 Year_History_Results'!$G282,Finish_table!EX$4:EX$224,0),1))</f>
        <v>QF</v>
      </c>
      <c r="AD282" s="2"/>
      <c r="AE282" s="97"/>
      <c r="AG282">
        <f t="shared" si="169"/>
        <v>5448</v>
      </c>
      <c r="AH282" s="110"/>
      <c r="AI282" s="2"/>
      <c r="AJ282" s="146">
        <f>INDEX('2001'!$C$44:$C$140,'16 Year_History_Results'!BZ282)</f>
        <v>0</v>
      </c>
      <c r="AK282" s="2">
        <f>INDEX('2002'!$C$44:$C$140,'16 Year_History_Results'!CA282)</f>
        <v>0</v>
      </c>
      <c r="AL282" s="2">
        <f>INDEX('2003'!$C$44:$C$140,'16 Year_History_Results'!CB282)</f>
        <v>0</v>
      </c>
      <c r="AM282" s="2">
        <f>INDEX('2004'!$C$44:$C$140,'16 Year_History_Results'!CC282)</f>
        <v>0</v>
      </c>
      <c r="AN282" s="2">
        <f>INDEX('2005'!$C$44:$C$140,'16 Year_History_Results'!CD282)</f>
        <v>0</v>
      </c>
      <c r="AO282" s="2">
        <f>INDEX('2006'!$C$44:$C$140,'16 Year_History_Results'!CE282)</f>
        <v>0</v>
      </c>
      <c r="AP282" s="2">
        <f>INDEX('2007'!$C$44:$C$140,'16 Year_History_Results'!CF282)</f>
        <v>0</v>
      </c>
      <c r="AQ282" s="2">
        <f>INDEX('2008'!$C$44:$C$140,'16 Year_History_Results'!CG282)</f>
        <v>0</v>
      </c>
      <c r="AR282" s="2">
        <f>INDEX('2009'!$C$44:$C$140,'16 Year_History_Results'!CH282)</f>
        <v>0</v>
      </c>
      <c r="AS282" s="2">
        <f>INDEX('2010'!$C$44:$C$140,'16 Year_History_Results'!CI282)</f>
        <v>0</v>
      </c>
      <c r="AT282" s="2">
        <f>INDEX('2011'!$C$44:$C$140,'16 Year_History_Results'!CJ282)</f>
        <v>0</v>
      </c>
      <c r="AU282" s="2">
        <f>INDEX('2012'!$C$44:$C$140,'16 Year_History_Results'!CK282)</f>
        <v>0</v>
      </c>
      <c r="AV282" s="2">
        <f>INDEX('2013'!$C$44:$C$140,'16 Year_History_Results'!CL282)</f>
        <v>0</v>
      </c>
      <c r="AW282" s="2">
        <f>INDEX('2014'!$C$52:$C$180,'16 Year_History_Results'!CM282)</f>
        <v>0</v>
      </c>
      <c r="AX282" s="2">
        <f>INDEX('2015'!$E$52:$E$308,'16 Year_History_Results'!CN282)</f>
        <v>0</v>
      </c>
      <c r="AY282" s="147">
        <f>INDEX('2016'!$E$52:$E$308,'16 Year_History_Results'!CO282)</f>
        <v>0</v>
      </c>
      <c r="AZ282" s="2"/>
      <c r="BA282" s="2"/>
      <c r="BB282">
        <f t="shared" si="181"/>
        <v>5448</v>
      </c>
      <c r="BC282" s="110"/>
      <c r="BD282" s="2"/>
      <c r="BE282" s="146">
        <f>INDEX('2001'!$B$44:$B$140,'16 Year_History_Results'!BZ282)</f>
        <v>0</v>
      </c>
      <c r="BF282" s="2">
        <f>INDEX('2002'!$B$44:$B$140,'16 Year_History_Results'!CA282)</f>
        <v>0</v>
      </c>
      <c r="BG282" s="2">
        <f>INDEX('2003'!$B$44:$B$140,'16 Year_History_Results'!CB282)</f>
        <v>0</v>
      </c>
      <c r="BH282" s="2">
        <f>INDEX('2004'!$B$44:$B$140,'16 Year_History_Results'!CC282)</f>
        <v>0</v>
      </c>
      <c r="BI282" s="2">
        <f>INDEX('2005'!$B$44:$B$140,'16 Year_History_Results'!CD282)</f>
        <v>0</v>
      </c>
      <c r="BJ282" s="2">
        <f>INDEX('2006'!$B$44:$B$140,'16 Year_History_Results'!CE282)</f>
        <v>0</v>
      </c>
      <c r="BK282" s="2">
        <f>INDEX('2007'!$B$44:$B$140,'16 Year_History_Results'!CF282)</f>
        <v>0</v>
      </c>
      <c r="BL282" s="2">
        <f>INDEX('2008'!$B$44:$B$140,'16 Year_History_Results'!CG282)</f>
        <v>0</v>
      </c>
      <c r="BM282" s="2">
        <f>INDEX('2009'!$B$44:$B$140,'16 Year_History_Results'!CH282)</f>
        <v>0</v>
      </c>
      <c r="BN282" s="2">
        <f>INDEX('2010'!$B$44:$B$140,'16 Year_History_Results'!CI282)</f>
        <v>0</v>
      </c>
      <c r="BO282" s="2">
        <f>INDEX('2011'!$B$44:$B$140,'16 Year_History_Results'!CJ282)</f>
        <v>0</v>
      </c>
      <c r="BP282" s="2">
        <f>INDEX('2012'!$B$44:$B$140,'16 Year_History_Results'!CK282)</f>
        <v>0</v>
      </c>
      <c r="BQ282" s="2">
        <f>INDEX('2013'!$B$44:$B$140,'16 Year_History_Results'!CL282)</f>
        <v>0</v>
      </c>
      <c r="BR282" s="2">
        <f>INDEX('2014'!$B$52:$B$180,'16 Year_History_Results'!CM282)</f>
        <v>0</v>
      </c>
      <c r="BS282" s="147">
        <f>INDEX('2015'!$B$52:$B$308,'16 Year_History_Results'!CN282)</f>
        <v>0</v>
      </c>
      <c r="BT282" s="147">
        <f>INDEX('2016'!$B$52:$B$308,'16 Year_History_Results'!CO282)</f>
        <v>7</v>
      </c>
      <c r="BW282">
        <f t="shared" si="182"/>
        <v>5448</v>
      </c>
      <c r="BX282" s="110"/>
      <c r="BY282" s="2"/>
      <c r="BZ282" s="146">
        <f>IF(ISNA(MATCH($BW282,'2001'!$A$44:$A$139,0)),97,MATCH($BW282,'2001'!$A$44:$A$139,0))</f>
        <v>97</v>
      </c>
      <c r="CA282" s="2">
        <f>IF(ISNA(MATCH($BW282,'2002'!$A$44:$A$139,0)),97,MATCH($BW282,'2002'!$A$44:$A$139,0))</f>
        <v>97</v>
      </c>
      <c r="CB282" s="2">
        <f>IF(ISNA(MATCH($BW282,'2003'!$A$44:$A$139,0)),97,MATCH($BW282,'2003'!$A$44:$A$139,0))</f>
        <v>97</v>
      </c>
      <c r="CC282" s="2">
        <f>IF(ISNA(MATCH($BW282,'2004'!$A$44:$A$139,0)),97,MATCH($BW282,'2004'!$A$44:$A$139,0))</f>
        <v>97</v>
      </c>
      <c r="CD282" s="2">
        <f>IF(ISNA(MATCH($BW282,'2005'!$A$44:$A$139,0)),97,MATCH($BW282,'2005'!$A$44:$A$139,0))</f>
        <v>97</v>
      </c>
      <c r="CE282" s="2">
        <f>IF(ISNA(MATCH($BW282,'2006'!$A$44:$A$139,0)),97,MATCH($BW282,'2006'!$A$44:$A$139,0))</f>
        <v>97</v>
      </c>
      <c r="CF282" s="2">
        <f>IF(ISNA(MATCH($BW282,'2007'!$A$44:$A$139,0)),97,MATCH($BW282,'2007'!$A$44:$A$139,0))</f>
        <v>97</v>
      </c>
      <c r="CG282" s="2">
        <f>IF(ISNA(MATCH($BW282,'2008'!$A$44:$A$139,0)),97,MATCH($BW282,'2008'!$A$44:$A$139,0))</f>
        <v>97</v>
      </c>
      <c r="CH282" s="2">
        <f>IF(ISNA(MATCH($BW282,'2009'!$A$44:$A$139,0)),97,MATCH($BW282,'2009'!$A$44:$A$139,0))</f>
        <v>97</v>
      </c>
      <c r="CI282" s="2">
        <f>IF(ISNA(MATCH($BW282,'2010'!$A$44:$A$139,0)),97,MATCH($BW282,'2010'!$A$44:$A$139,0))</f>
        <v>97</v>
      </c>
      <c r="CJ282" s="2">
        <f>IF(ISNA(MATCH($BW282,'2011'!$A$44:$A$139,0)),97,MATCH($BW282,'2011'!$A$44:$A$139,0))</f>
        <v>97</v>
      </c>
      <c r="CK282" s="2">
        <f>IF(ISNA(MATCH($BW282,'2012'!$A$44:$A$139,0)),97,MATCH($BW282,'2012'!$A$44:$A$139,0))</f>
        <v>97</v>
      </c>
      <c r="CL282" s="2">
        <f>IF(ISNA(MATCH($BW282,'2013'!$A$44:$A$139,0)),97,MATCH($BW282,'2013'!$A$44:$A$139,0))</f>
        <v>97</v>
      </c>
      <c r="CM282" s="2">
        <f>IF(ISNA(MATCH($BW282,'2014'!$A$52:$A$179,0)),129,MATCH($BW282,'2014'!$A$52:$A$179,0))</f>
        <v>129</v>
      </c>
      <c r="CN282" s="147">
        <f>IF(ISNA(MATCH($BW282,'2015'!$A$52:$A$307,0)),257,MATCH($BW282,'2015'!$A$52:$A$307,0))</f>
        <v>257</v>
      </c>
      <c r="CO282" s="147">
        <f>IF(ISNA(MATCH($BW282,'2016'!$A$52:$A$307,0)),257,MATCH($BW282,'2016'!$A$52:$A$307,0))</f>
        <v>246</v>
      </c>
      <c r="CQ282">
        <f t="shared" si="183"/>
        <v>5448</v>
      </c>
      <c r="CR282" s="281"/>
      <c r="CS282" s="279"/>
      <c r="CT282" s="278">
        <f t="shared" si="184"/>
        <v>0</v>
      </c>
      <c r="CU282" s="279">
        <f t="shared" si="170"/>
        <v>0</v>
      </c>
      <c r="CV282" s="279">
        <f t="shared" si="171"/>
        <v>0</v>
      </c>
      <c r="CW282" s="279">
        <f t="shared" si="172"/>
        <v>0</v>
      </c>
      <c r="CX282" s="279">
        <f t="shared" si="173"/>
        <v>0</v>
      </c>
      <c r="CY282" s="279">
        <f t="shared" si="174"/>
        <v>0</v>
      </c>
      <c r="CZ282" s="279">
        <f t="shared" si="175"/>
        <v>0</v>
      </c>
      <c r="DA282" s="279">
        <f t="shared" si="176"/>
        <v>0</v>
      </c>
      <c r="DB282" s="279">
        <f t="shared" si="177"/>
        <v>0</v>
      </c>
      <c r="DC282" s="279">
        <f t="shared" si="185"/>
        <v>0</v>
      </c>
      <c r="DD282" s="279">
        <f t="shared" si="186"/>
        <v>0</v>
      </c>
      <c r="DE282" s="279">
        <f t="shared" si="187"/>
        <v>0</v>
      </c>
      <c r="DF282" s="279">
        <f t="shared" si="188"/>
        <v>0</v>
      </c>
      <c r="DG282" s="279">
        <f t="shared" si="189"/>
        <v>0</v>
      </c>
      <c r="DH282" s="280">
        <f t="shared" si="206"/>
        <v>0</v>
      </c>
      <c r="DI282" s="280">
        <f t="shared" si="207"/>
        <v>7</v>
      </c>
      <c r="DJ282" s="154">
        <f t="shared" si="178"/>
        <v>515</v>
      </c>
      <c r="DK282" s="279">
        <f t="shared" si="190"/>
        <v>5448</v>
      </c>
      <c r="DL282" s="97"/>
      <c r="DM282" s="154"/>
      <c r="DN282" s="267">
        <f t="shared" si="191"/>
        <v>0</v>
      </c>
      <c r="DO282" s="154">
        <f t="shared" si="192"/>
        <v>0</v>
      </c>
      <c r="DP282" s="154">
        <f t="shared" si="193"/>
        <v>0</v>
      </c>
      <c r="DQ282" s="154">
        <f t="shared" si="194"/>
        <v>0</v>
      </c>
      <c r="DR282" s="154">
        <f t="shared" si="195"/>
        <v>0</v>
      </c>
      <c r="DS282" s="154">
        <f t="shared" si="196"/>
        <v>0</v>
      </c>
      <c r="DT282" s="154">
        <f t="shared" si="197"/>
        <v>0</v>
      </c>
      <c r="DU282" s="154">
        <f t="shared" si="198"/>
        <v>0</v>
      </c>
      <c r="DV282" s="154">
        <f t="shared" si="199"/>
        <v>0</v>
      </c>
      <c r="DW282" s="154">
        <f t="shared" si="200"/>
        <v>0</v>
      </c>
      <c r="DX282" s="154">
        <f t="shared" si="201"/>
        <v>0</v>
      </c>
      <c r="DY282" s="154">
        <f t="shared" si="202"/>
        <v>0</v>
      </c>
      <c r="DZ282" s="154">
        <f t="shared" si="203"/>
        <v>0</v>
      </c>
      <c r="EA282" s="154">
        <f t="shared" si="204"/>
        <v>0</v>
      </c>
      <c r="EB282" s="264">
        <f t="shared" si="208"/>
        <v>0</v>
      </c>
      <c r="EC282" s="264">
        <f t="shared" si="209"/>
        <v>7</v>
      </c>
      <c r="ED282" s="154">
        <f t="shared" si="179"/>
        <v>515</v>
      </c>
    </row>
    <row r="283" spans="2:134" ht="13" thickBot="1" x14ac:dyDescent="0.3">
      <c r="B283" s="131">
        <v>135</v>
      </c>
      <c r="C283" s="50">
        <f t="shared" si="168"/>
        <v>5</v>
      </c>
      <c r="D283" s="50">
        <f t="shared" si="180"/>
        <v>0</v>
      </c>
      <c r="E283" s="97"/>
      <c r="F283" s="2">
        <f t="shared" si="205"/>
        <v>278</v>
      </c>
      <c r="G283" s="495">
        <v>103</v>
      </c>
      <c r="H283" s="98">
        <f>15- COUNTIF(L283:AC283,"#N/A")</f>
        <v>5</v>
      </c>
      <c r="I283" s="131">
        <f>SUM(AH283:AY283)+SUM(BE283:BT283)</f>
        <v>112</v>
      </c>
      <c r="J283" s="398">
        <f>DI283</f>
        <v>6.9981753994917391</v>
      </c>
      <c r="K283" s="456" t="str">
        <f>IF(ISNUMBER(MATCH(G283,'[4]OPR data'!$A$3:$A$2900,0)),"Y","N")</f>
        <v>Y</v>
      </c>
      <c r="L283" s="110"/>
      <c r="M283" s="233"/>
      <c r="N283" s="469" t="e">
        <f>(INDEX(Finish_table!R$4:R$83,MATCH('16 Year_History_Results'!$G283,Finish_table!S$4:S$83,0),1))</f>
        <v>#N/A</v>
      </c>
      <c r="O283" s="233" t="e">
        <f>(INDEX(Finish_table!Z$4:Z$99,MATCH('16 Year_History_Results'!$G283,Finish_table!AA$4:AA$99,0),1))</f>
        <v>#N/A</v>
      </c>
      <c r="P283" s="233" t="str">
        <f>(INDEX(Finish_table!AI$4:AI$99,MATCH('16 Year_History_Results'!$G283,Finish_table!AJ$4:AJ$99,0),1))</f>
        <v>F</v>
      </c>
      <c r="Q283" s="233" t="e">
        <f>(INDEX(Finish_table!AR$4:AR$99,MATCH('16 Year_History_Results'!$G283,Finish_table!AS$4:AS$99,0),1))</f>
        <v>#N/A</v>
      </c>
      <c r="R283" s="233" t="str">
        <f>(INDEX(Finish_table!BA$4:BA$99,MATCH('16 Year_History_Results'!$G283,Finish_table!BB$4:BB$99,0),1))</f>
        <v>SF</v>
      </c>
      <c r="S283" s="233" t="str">
        <f>(INDEX(Finish_table!BJ$4:BJ$99,MATCH('16 Year_History_Results'!$G283,Finish_table!BK$4:BK$99,0),1))</f>
        <v>QF</v>
      </c>
      <c r="T283" s="233" t="e">
        <f>(INDEX(Finish_table!BS$4:BS$99,MATCH('16 Year_History_Results'!$G283,Finish_table!BT$4:BT$99,0),1))</f>
        <v>#N/A</v>
      </c>
      <c r="U283" s="233" t="str">
        <f>(INDEX(Finish_table!CB$4:CB$99,MATCH('16 Year_History_Results'!$G283,Finish_table!CC$4:CC$99,0),1))</f>
        <v>SF</v>
      </c>
      <c r="V283" s="233" t="e">
        <f>(INDEX(Finish_table!CK$4:CK$99,MATCH('16 Year_History_Results'!$G283,Finish_table!CL$4:CL$99,0),1))</f>
        <v>#N/A</v>
      </c>
      <c r="W283" s="233" t="e">
        <f>(INDEX(Finish_table!CT$4:CT$99,MATCH('16 Year_History_Results'!$G283,Finish_table!CU$4:CU$99,0),1))</f>
        <v>#N/A</v>
      </c>
      <c r="X283" s="233" t="str">
        <f>(INDEX(Finish_table!DC$4:DC$99,MATCH('16 Year_History_Results'!$G283,Finish_table!DD$4:DD$99,0),1))</f>
        <v>F</v>
      </c>
      <c r="Y283" s="233" t="e">
        <f>(INDEX(Finish_table!DL$4:DL$99,MATCH('16 Year_History_Results'!$G283,Finish_table!DM$4:DM$99,0),1))</f>
        <v>#N/A</v>
      </c>
      <c r="Z283" s="233" t="str">
        <f>(INDEX(Finish_table!DU$4:DU$99,MATCH('16 Year_History_Results'!$G283,Finish_table!DV$4:DV$99,0),1))</f>
        <v>QF</v>
      </c>
      <c r="AA283" s="233" t="e">
        <f>(INDEX(Finish_table!ED$4:ED$140,MATCH('16 Year_History_Results'!$G283,Finish_table!EE$4:EE$140,0),1))</f>
        <v>#N/A</v>
      </c>
      <c r="AB283" s="233" t="e">
        <f>(INDEX(Finish_table!EM$4:EM$224,MATCH('16 Year_History_Results'!$G283,Finish_table!EN$4:EN$224,0),1))</f>
        <v>#N/A</v>
      </c>
      <c r="AC283" s="253" t="e">
        <f>(INDEX(Finish_table!EW$4:EW$224,MATCH('16 Year_History_Results'!$G283,Finish_table!EX$4:EX$224,0),1))</f>
        <v>#N/A</v>
      </c>
      <c r="AD283" s="2"/>
      <c r="AE283" s="97"/>
      <c r="AG283">
        <f t="shared" si="169"/>
        <v>103</v>
      </c>
      <c r="AH283" s="110"/>
      <c r="AI283" s="2"/>
      <c r="AJ283" s="146">
        <f>INDEX('2001'!$C$44:$C$140,'16 Year_History_Results'!BZ283)</f>
        <v>0</v>
      </c>
      <c r="AK283" s="2">
        <f>INDEX('2002'!$C$44:$C$140,'16 Year_History_Results'!CA283)</f>
        <v>0</v>
      </c>
      <c r="AL283" s="2">
        <f>INDEX('2003'!$C$44:$C$140,'16 Year_History_Results'!CB283)</f>
        <v>20</v>
      </c>
      <c r="AM283" s="2">
        <f>INDEX('2004'!$C$44:$C$140,'16 Year_History_Results'!CC283)</f>
        <v>0</v>
      </c>
      <c r="AN283" s="2">
        <f>INDEX('2005'!$C$44:$C$140,'16 Year_History_Results'!CD283)</f>
        <v>10</v>
      </c>
      <c r="AO283" s="2">
        <f>INDEX('2006'!$C$44:$C$140,'16 Year_History_Results'!CE283)</f>
        <v>0</v>
      </c>
      <c r="AP283" s="2">
        <f>INDEX('2007'!$C$44:$C$140,'16 Year_History_Results'!CF283)</f>
        <v>0</v>
      </c>
      <c r="AQ283" s="2">
        <f>INDEX('2008'!$C$44:$C$140,'16 Year_History_Results'!CG283)</f>
        <v>10</v>
      </c>
      <c r="AR283" s="2">
        <f>INDEX('2009'!$C$44:$C$140,'16 Year_History_Results'!CH283)</f>
        <v>0</v>
      </c>
      <c r="AS283" s="2">
        <f>INDEX('2010'!$C$44:$C$140,'16 Year_History_Results'!CI283)</f>
        <v>0</v>
      </c>
      <c r="AT283" s="2">
        <f>INDEX('2011'!$C$44:$C$140,'16 Year_History_Results'!CJ283)</f>
        <v>20</v>
      </c>
      <c r="AU283" s="2">
        <f>INDEX('2012'!$C$44:$C$140,'16 Year_History_Results'!CK283)</f>
        <v>0</v>
      </c>
      <c r="AV283" s="2">
        <f>INDEX('2013'!$C$44:$C$140,'16 Year_History_Results'!CL283)</f>
        <v>0</v>
      </c>
      <c r="AW283" s="2">
        <f>INDEX('2014'!$C$52:$C$180,'16 Year_History_Results'!CM283)</f>
        <v>0</v>
      </c>
      <c r="AX283" s="2">
        <f>INDEX('2015'!$E$52:$E$308,'16 Year_History_Results'!CN283)</f>
        <v>0</v>
      </c>
      <c r="AY283" s="147">
        <f>INDEX('2016'!$E$52:$E$308,'16 Year_History_Results'!CO283)</f>
        <v>0</v>
      </c>
      <c r="AZ283" s="2"/>
      <c r="BA283" s="2"/>
      <c r="BB283">
        <f t="shared" si="181"/>
        <v>103</v>
      </c>
      <c r="BC283" s="110"/>
      <c r="BD283" s="2"/>
      <c r="BE283" s="146">
        <f>INDEX('2001'!$B$44:$B$140,'16 Year_History_Results'!BZ283)</f>
        <v>0</v>
      </c>
      <c r="BF283" s="2">
        <f>INDEX('2002'!$B$44:$B$140,'16 Year_History_Results'!CA283)</f>
        <v>0</v>
      </c>
      <c r="BG283" s="2">
        <f>INDEX('2003'!$B$44:$B$140,'16 Year_History_Results'!CB283)</f>
        <v>14</v>
      </c>
      <c r="BH283" s="2">
        <f>INDEX('2004'!$B$44:$B$140,'16 Year_History_Results'!CC283)</f>
        <v>0</v>
      </c>
      <c r="BI283" s="2">
        <f>INDEX('2005'!$B$44:$B$140,'16 Year_History_Results'!CD283)</f>
        <v>11</v>
      </c>
      <c r="BJ283" s="2">
        <f>INDEX('2006'!$B$44:$B$140,'16 Year_History_Results'!CE283)</f>
        <v>4</v>
      </c>
      <c r="BK283" s="2">
        <f>INDEX('2007'!$B$44:$B$140,'16 Year_History_Results'!CF283)</f>
        <v>0</v>
      </c>
      <c r="BL283" s="2">
        <f>INDEX('2008'!$B$44:$B$140,'16 Year_History_Results'!CG283)</f>
        <v>11</v>
      </c>
      <c r="BM283" s="2">
        <f>INDEX('2009'!$B$44:$B$140,'16 Year_History_Results'!CH283)</f>
        <v>0</v>
      </c>
      <c r="BN283" s="2">
        <f>INDEX('2010'!$B$44:$B$140,'16 Year_History_Results'!CI283)</f>
        <v>0</v>
      </c>
      <c r="BO283" s="2">
        <f>INDEX('2011'!$B$44:$B$140,'16 Year_History_Results'!CJ283)</f>
        <v>3</v>
      </c>
      <c r="BP283" s="2">
        <f>INDEX('2012'!$B$44:$B$140,'16 Year_History_Results'!CK283)</f>
        <v>0</v>
      </c>
      <c r="BQ283" s="2">
        <f>INDEX('2013'!$B$44:$B$140,'16 Year_History_Results'!CL283)</f>
        <v>9</v>
      </c>
      <c r="BR283" s="2">
        <f>INDEX('2014'!$B$52:$B$180,'16 Year_History_Results'!CM283)</f>
        <v>0</v>
      </c>
      <c r="BS283" s="147">
        <f>INDEX('2015'!$B$52:$B$308,'16 Year_History_Results'!CN283)</f>
        <v>0</v>
      </c>
      <c r="BT283" s="147">
        <f>INDEX('2016'!$B$52:$B$308,'16 Year_History_Results'!CO283)</f>
        <v>0</v>
      </c>
      <c r="BW283">
        <f t="shared" si="182"/>
        <v>103</v>
      </c>
      <c r="BX283" s="110"/>
      <c r="BY283" s="2"/>
      <c r="BZ283" s="146">
        <f>IF(ISNA(MATCH($BW283,'2001'!$A$44:$A$139,0)),97,MATCH($BW283,'2001'!$A$44:$A$139,0))</f>
        <v>97</v>
      </c>
      <c r="CA283" s="2">
        <f>IF(ISNA(MATCH($BW283,'2002'!$A$44:$A$139,0)),97,MATCH($BW283,'2002'!$A$44:$A$139,0))</f>
        <v>97</v>
      </c>
      <c r="CB283" s="2">
        <f>IF(ISNA(MATCH($BW283,'2003'!$A$44:$A$139,0)),97,MATCH($BW283,'2003'!$A$44:$A$139,0))</f>
        <v>20</v>
      </c>
      <c r="CC283" s="2">
        <f>IF(ISNA(MATCH($BW283,'2004'!$A$44:$A$139,0)),97,MATCH($BW283,'2004'!$A$44:$A$139,0))</f>
        <v>97</v>
      </c>
      <c r="CD283" s="2">
        <f>IF(ISNA(MATCH($BW283,'2005'!$A$44:$A$139,0)),97,MATCH($BW283,'2005'!$A$44:$A$139,0))</f>
        <v>19</v>
      </c>
      <c r="CE283" s="2">
        <f>IF(ISNA(MATCH($BW283,'2006'!$A$44:$A$139,0)),97,MATCH($BW283,'2006'!$A$44:$A$139,0))</f>
        <v>19</v>
      </c>
      <c r="CF283" s="2">
        <f>IF(ISNA(MATCH($BW283,'2007'!$A$44:$A$139,0)),97,MATCH($BW283,'2007'!$A$44:$A$139,0))</f>
        <v>97</v>
      </c>
      <c r="CG283" s="2">
        <f>IF(ISNA(MATCH($BW283,'2008'!$A$44:$A$139,0)),97,MATCH($BW283,'2008'!$A$44:$A$139,0))</f>
        <v>21</v>
      </c>
      <c r="CH283" s="2">
        <f>IF(ISNA(MATCH($BW283,'2009'!$A$44:$A$139,0)),97,MATCH($BW283,'2009'!$A$44:$A$139,0))</f>
        <v>97</v>
      </c>
      <c r="CI283" s="2">
        <f>IF(ISNA(MATCH($BW283,'2010'!$A$44:$A$139,0)),97,MATCH($BW283,'2010'!$A$44:$A$139,0))</f>
        <v>97</v>
      </c>
      <c r="CJ283" s="2">
        <f>IF(ISNA(MATCH($BW283,'2011'!$A$44:$A$139,0)),97,MATCH($BW283,'2011'!$A$44:$A$139,0))</f>
        <v>13</v>
      </c>
      <c r="CK283" s="2">
        <f>IF(ISNA(MATCH($BW283,'2012'!$A$44:$A$139,0)),97,MATCH($BW283,'2012'!$A$44:$A$139,0))</f>
        <v>97</v>
      </c>
      <c r="CL283" s="2">
        <f>IF(ISNA(MATCH($BW283,'2013'!$A$44:$A$139,0)),97,MATCH($BW283,'2013'!$A$44:$A$139,0))</f>
        <v>9</v>
      </c>
      <c r="CM283" s="2">
        <f>IF(ISNA(MATCH($BW283,'2014'!$A$52:$A$179,0)),129,MATCH($BW283,'2014'!$A$52:$A$179,0))</f>
        <v>129</v>
      </c>
      <c r="CN283" s="147">
        <f>IF(ISNA(MATCH($BW283,'2015'!$A$52:$A$307,0)),257,MATCH($BW283,'2015'!$A$52:$A$307,0))</f>
        <v>16</v>
      </c>
      <c r="CO283" s="147">
        <f>IF(ISNA(MATCH($BW283,'2016'!$A$52:$A$307,0)),257,MATCH($BW283,'2016'!$A$52:$A$307,0))</f>
        <v>257</v>
      </c>
      <c r="CQ283">
        <f t="shared" si="183"/>
        <v>103</v>
      </c>
      <c r="CR283" s="281"/>
      <c r="CS283" s="279"/>
      <c r="CT283" s="278">
        <f t="shared" si="184"/>
        <v>0</v>
      </c>
      <c r="CU283" s="279">
        <f t="shared" si="170"/>
        <v>0</v>
      </c>
      <c r="CV283" s="279">
        <f t="shared" si="171"/>
        <v>34</v>
      </c>
      <c r="CW283" s="279">
        <f t="shared" si="172"/>
        <v>22.664400000000001</v>
      </c>
      <c r="CX283" s="279">
        <f t="shared" si="173"/>
        <v>36.108089039999996</v>
      </c>
      <c r="CY283" s="279">
        <f t="shared" si="174"/>
        <v>28.069652154063995</v>
      </c>
      <c r="CZ283" s="279">
        <f t="shared" si="175"/>
        <v>18.711230125899057</v>
      </c>
      <c r="DA283" s="279">
        <f t="shared" si="176"/>
        <v>33.472906001924315</v>
      </c>
      <c r="DB283" s="279">
        <f t="shared" si="177"/>
        <v>22.313039140882747</v>
      </c>
      <c r="DC283" s="279">
        <f t="shared" si="185"/>
        <v>14.873871891312438</v>
      </c>
      <c r="DD283" s="279">
        <f t="shared" si="186"/>
        <v>32.914923002748871</v>
      </c>
      <c r="DE283" s="279">
        <f t="shared" si="187"/>
        <v>21.941087673632396</v>
      </c>
      <c r="DF283" s="279">
        <f t="shared" si="188"/>
        <v>23.625929043243353</v>
      </c>
      <c r="DG283" s="279">
        <f t="shared" si="189"/>
        <v>15.749044300226018</v>
      </c>
      <c r="DH283" s="280">
        <f t="shared" si="206"/>
        <v>10.498312930530663</v>
      </c>
      <c r="DI283" s="280">
        <f t="shared" si="207"/>
        <v>6.9981753994917391</v>
      </c>
      <c r="DJ283" s="154">
        <f t="shared" si="178"/>
        <v>193</v>
      </c>
      <c r="DK283" s="279">
        <f t="shared" si="190"/>
        <v>103</v>
      </c>
      <c r="DL283" s="97"/>
      <c r="DM283" s="154"/>
      <c r="DN283" s="267">
        <f t="shared" si="191"/>
        <v>0</v>
      </c>
      <c r="DO283" s="154">
        <f t="shared" si="192"/>
        <v>0</v>
      </c>
      <c r="DP283" s="154">
        <f t="shared" si="193"/>
        <v>34</v>
      </c>
      <c r="DQ283" s="154">
        <f t="shared" si="194"/>
        <v>34</v>
      </c>
      <c r="DR283" s="154">
        <f t="shared" si="195"/>
        <v>55</v>
      </c>
      <c r="DS283" s="154">
        <f t="shared" si="196"/>
        <v>59</v>
      </c>
      <c r="DT283" s="154">
        <f t="shared" si="197"/>
        <v>59</v>
      </c>
      <c r="DU283" s="154">
        <f t="shared" si="198"/>
        <v>80</v>
      </c>
      <c r="DV283" s="154">
        <f t="shared" si="199"/>
        <v>80</v>
      </c>
      <c r="DW283" s="154">
        <f t="shared" si="200"/>
        <v>80</v>
      </c>
      <c r="DX283" s="154">
        <f t="shared" si="201"/>
        <v>103</v>
      </c>
      <c r="DY283" s="154">
        <f t="shared" si="202"/>
        <v>103</v>
      </c>
      <c r="DZ283" s="154">
        <f t="shared" si="203"/>
        <v>112</v>
      </c>
      <c r="EA283" s="154">
        <f t="shared" si="204"/>
        <v>112</v>
      </c>
      <c r="EB283" s="264">
        <f t="shared" si="208"/>
        <v>112</v>
      </c>
      <c r="EC283" s="264">
        <f t="shared" si="209"/>
        <v>112</v>
      </c>
      <c r="ED283" s="154">
        <f t="shared" si="179"/>
        <v>66</v>
      </c>
    </row>
    <row r="284" spans="2:134" ht="13" thickBot="1" x14ac:dyDescent="0.3">
      <c r="B284" s="131">
        <v>135</v>
      </c>
      <c r="C284" s="50">
        <f t="shared" si="168"/>
        <v>6</v>
      </c>
      <c r="D284" s="50">
        <f t="shared" si="180"/>
        <v>6</v>
      </c>
      <c r="E284" s="97"/>
      <c r="F284" s="2">
        <f t="shared" si="205"/>
        <v>279</v>
      </c>
      <c r="G284" s="487">
        <v>2175</v>
      </c>
      <c r="H284" s="98">
        <f>15- COUNTIF(L284:AC284,"#N/A")</f>
        <v>1</v>
      </c>
      <c r="I284" s="131">
        <f>SUM(AH284:AY284)+SUM(BE284:BT284)</f>
        <v>23</v>
      </c>
      <c r="J284" s="398">
        <f>DI284</f>
        <v>6.9609187185119987</v>
      </c>
      <c r="K284" s="456" t="str">
        <f>IF(ISNUMBER(MATCH(G284,'[4]OPR data'!$A$3:$A$2900,0)),"Y","N")</f>
        <v>Y</v>
      </c>
      <c r="L284" s="110"/>
      <c r="M284" s="233"/>
      <c r="N284" s="469" t="e">
        <f>(INDEX(Finish_table!R$4:R$83,MATCH('16 Year_History_Results'!$G284,Finish_table!S$4:S$83,0),1))</f>
        <v>#N/A</v>
      </c>
      <c r="O284" s="233" t="e">
        <f>(INDEX(Finish_table!Z$4:Z$99,MATCH('16 Year_History_Results'!$G284,Finish_table!AA$4:AA$99,0),1))</f>
        <v>#N/A</v>
      </c>
      <c r="P284" s="233" t="e">
        <f>(INDEX(Finish_table!AI$4:AI$99,MATCH('16 Year_History_Results'!$G284,Finish_table!AJ$4:AJ$99,0),1))</f>
        <v>#N/A</v>
      </c>
      <c r="Q284" s="233" t="e">
        <f>(INDEX(Finish_table!AR$4:AR$99,MATCH('16 Year_History_Results'!$G284,Finish_table!AS$4:AS$99,0),1))</f>
        <v>#N/A</v>
      </c>
      <c r="R284" s="233" t="e">
        <f>(INDEX(Finish_table!BA$4:BA$99,MATCH('16 Year_History_Results'!$G284,Finish_table!BB$4:BB$99,0),1))</f>
        <v>#N/A</v>
      </c>
      <c r="S284" s="233" t="e">
        <f>(INDEX(Finish_table!BJ$4:BJ$99,MATCH('16 Year_History_Results'!$G284,Finish_table!BK$4:BK$99,0),1))</f>
        <v>#N/A</v>
      </c>
      <c r="T284" s="233" t="e">
        <f>(INDEX(Finish_table!BS$4:BS$99,MATCH('16 Year_History_Results'!$G284,Finish_table!BT$4:BT$99,0),1))</f>
        <v>#N/A</v>
      </c>
      <c r="U284" s="233" t="e">
        <f>(INDEX(Finish_table!CB$4:CB$99,MATCH('16 Year_History_Results'!$G284,Finish_table!CC$4:CC$99,0),1))</f>
        <v>#N/A</v>
      </c>
      <c r="V284" s="233" t="e">
        <f>(INDEX(Finish_table!CK$4:CK$99,MATCH('16 Year_History_Results'!$G284,Finish_table!CL$4:CL$99,0),1))</f>
        <v>#N/A</v>
      </c>
      <c r="W284" s="233" t="e">
        <f>(INDEX(Finish_table!CT$4:CT$99,MATCH('16 Year_History_Results'!$G284,Finish_table!CU$4:CU$99,0),1))</f>
        <v>#N/A</v>
      </c>
      <c r="X284" s="233" t="e">
        <f>(INDEX(Finish_table!DC$4:DC$99,MATCH('16 Year_History_Results'!$G284,Finish_table!DD$4:DD$99,0),1))</f>
        <v>#N/A</v>
      </c>
      <c r="Y284" s="233" t="e">
        <f>(INDEX(Finish_table!DL$4:DL$99,MATCH('16 Year_History_Results'!$G284,Finish_table!DM$4:DM$99,0),1))</f>
        <v>#N/A</v>
      </c>
      <c r="Z284" s="233" t="str">
        <f>(INDEX(Finish_table!DU$4:DU$99,MATCH('16 Year_History_Results'!$G284,Finish_table!DV$4:DV$99,0),1))</f>
        <v>F</v>
      </c>
      <c r="AA284" s="233" t="str">
        <f>(INDEX(Finish_table!ED$4:ED$140,MATCH('16 Year_History_Results'!$G284,Finish_table!EE$4:EE$140,0),1))</f>
        <v>QF</v>
      </c>
      <c r="AB284" s="233" t="e">
        <f>(INDEX(Finish_table!EM$4:EM$224,MATCH('16 Year_History_Results'!$G284,Finish_table!EN$4:EN$224,0),1))</f>
        <v>#N/A</v>
      </c>
      <c r="AC284" s="253" t="e">
        <f>(INDEX(Finish_table!EW$4:EW$224,MATCH('16 Year_History_Results'!$G284,Finish_table!EX$4:EX$224,0),1))</f>
        <v>#N/A</v>
      </c>
      <c r="AD284" s="2"/>
      <c r="AE284" s="97"/>
      <c r="AG284">
        <f t="shared" si="169"/>
        <v>2175</v>
      </c>
      <c r="AH284" s="110"/>
      <c r="AI284" s="2"/>
      <c r="AJ284" s="146">
        <f>INDEX('2001'!$C$44:$C$140,'16 Year_History_Results'!BZ284)</f>
        <v>0</v>
      </c>
      <c r="AK284" s="2">
        <f>INDEX('2002'!$C$44:$C$140,'16 Year_History_Results'!CA284)</f>
        <v>0</v>
      </c>
      <c r="AL284" s="2">
        <f>INDEX('2003'!$C$44:$C$140,'16 Year_History_Results'!CB284)</f>
        <v>0</v>
      </c>
      <c r="AM284" s="2">
        <f>INDEX('2004'!$C$44:$C$140,'16 Year_History_Results'!CC284)</f>
        <v>0</v>
      </c>
      <c r="AN284" s="2">
        <f>INDEX('2005'!$C$44:$C$140,'16 Year_History_Results'!CD284)</f>
        <v>0</v>
      </c>
      <c r="AO284" s="2">
        <f>INDEX('2006'!$C$44:$C$140,'16 Year_History_Results'!CE284)</f>
        <v>0</v>
      </c>
      <c r="AP284" s="2">
        <f>INDEX('2007'!$C$44:$C$140,'16 Year_History_Results'!CF284)</f>
        <v>0</v>
      </c>
      <c r="AQ284" s="2">
        <f>INDEX('2008'!$C$44:$C$140,'16 Year_History_Results'!CG284)</f>
        <v>0</v>
      </c>
      <c r="AR284" s="2">
        <f>INDEX('2009'!$C$44:$C$140,'16 Year_History_Results'!CH284)</f>
        <v>0</v>
      </c>
      <c r="AS284" s="2">
        <f>INDEX('2010'!$C$44:$C$140,'16 Year_History_Results'!CI284)</f>
        <v>0</v>
      </c>
      <c r="AT284" s="2">
        <f>INDEX('2011'!$C$44:$C$140,'16 Year_History_Results'!CJ284)</f>
        <v>0</v>
      </c>
      <c r="AU284" s="2">
        <f>INDEX('2012'!$C$44:$C$140,'16 Year_History_Results'!CK284)</f>
        <v>0</v>
      </c>
      <c r="AV284" s="2">
        <f>INDEX('2013'!$C$44:$C$140,'16 Year_History_Results'!CL284)</f>
        <v>20</v>
      </c>
      <c r="AW284" s="2">
        <f>INDEX('2014'!$C$52:$C$180,'16 Year_History_Results'!CM284)</f>
        <v>0</v>
      </c>
      <c r="AX284" s="2">
        <f>INDEX('2015'!$E$52:$E$308,'16 Year_History_Results'!CN284)</f>
        <v>0</v>
      </c>
      <c r="AY284" s="147">
        <f>INDEX('2016'!$E$52:$E$308,'16 Year_History_Results'!CO284)</f>
        <v>0</v>
      </c>
      <c r="AZ284" s="2"/>
      <c r="BA284" s="2"/>
      <c r="BB284">
        <f t="shared" si="181"/>
        <v>2175</v>
      </c>
      <c r="BC284" s="110"/>
      <c r="BD284" s="2"/>
      <c r="BE284" s="146">
        <f>INDEX('2001'!$B$44:$B$140,'16 Year_History_Results'!BZ284)</f>
        <v>0</v>
      </c>
      <c r="BF284" s="2">
        <f>INDEX('2002'!$B$44:$B$140,'16 Year_History_Results'!CA284)</f>
        <v>0</v>
      </c>
      <c r="BG284" s="2">
        <f>INDEX('2003'!$B$44:$B$140,'16 Year_History_Results'!CB284)</f>
        <v>0</v>
      </c>
      <c r="BH284" s="2">
        <f>INDEX('2004'!$B$44:$B$140,'16 Year_History_Results'!CC284)</f>
        <v>0</v>
      </c>
      <c r="BI284" s="2">
        <f>INDEX('2005'!$B$44:$B$140,'16 Year_History_Results'!CD284)</f>
        <v>0</v>
      </c>
      <c r="BJ284" s="2">
        <f>INDEX('2006'!$B$44:$B$140,'16 Year_History_Results'!CE284)</f>
        <v>0</v>
      </c>
      <c r="BK284" s="2">
        <f>INDEX('2007'!$B$44:$B$140,'16 Year_History_Results'!CF284)</f>
        <v>0</v>
      </c>
      <c r="BL284" s="2">
        <f>INDEX('2008'!$B$44:$B$140,'16 Year_History_Results'!CG284)</f>
        <v>0</v>
      </c>
      <c r="BM284" s="2">
        <f>INDEX('2009'!$B$44:$B$140,'16 Year_History_Results'!CH284)</f>
        <v>0</v>
      </c>
      <c r="BN284" s="2">
        <f>INDEX('2010'!$B$44:$B$140,'16 Year_History_Results'!CI284)</f>
        <v>0</v>
      </c>
      <c r="BO284" s="2">
        <f>INDEX('2011'!$B$44:$B$140,'16 Year_History_Results'!CJ284)</f>
        <v>0</v>
      </c>
      <c r="BP284" s="2">
        <f>INDEX('2012'!$B$44:$B$140,'16 Year_History_Results'!CK284)</f>
        <v>0</v>
      </c>
      <c r="BQ284" s="2">
        <f>INDEX('2013'!$B$44:$B$140,'16 Year_History_Results'!CL284)</f>
        <v>2</v>
      </c>
      <c r="BR284" s="2">
        <f>INDEX('2014'!$B$52:$B$180,'16 Year_History_Results'!CM284)</f>
        <v>1</v>
      </c>
      <c r="BS284" s="147">
        <f>INDEX('2015'!$B$52:$B$308,'16 Year_History_Results'!CN284)</f>
        <v>0</v>
      </c>
      <c r="BT284" s="147">
        <f>INDEX('2016'!$B$52:$B$308,'16 Year_History_Results'!CO284)</f>
        <v>0</v>
      </c>
      <c r="BW284">
        <f t="shared" si="182"/>
        <v>2175</v>
      </c>
      <c r="BX284" s="110"/>
      <c r="BY284" s="2"/>
      <c r="BZ284" s="146">
        <f>IF(ISNA(MATCH($BW284,'2001'!$A$44:$A$139,0)),97,MATCH($BW284,'2001'!$A$44:$A$139,0))</f>
        <v>97</v>
      </c>
      <c r="CA284" s="2">
        <f>IF(ISNA(MATCH($BW284,'2002'!$A$44:$A$139,0)),97,MATCH($BW284,'2002'!$A$44:$A$139,0))</f>
        <v>97</v>
      </c>
      <c r="CB284" s="2">
        <f>IF(ISNA(MATCH($BW284,'2003'!$A$44:$A$139,0)),97,MATCH($BW284,'2003'!$A$44:$A$139,0))</f>
        <v>97</v>
      </c>
      <c r="CC284" s="2">
        <f>IF(ISNA(MATCH($BW284,'2004'!$A$44:$A$139,0)),97,MATCH($BW284,'2004'!$A$44:$A$139,0))</f>
        <v>97</v>
      </c>
      <c r="CD284" s="2">
        <f>IF(ISNA(MATCH($BW284,'2005'!$A$44:$A$139,0)),97,MATCH($BW284,'2005'!$A$44:$A$139,0))</f>
        <v>97</v>
      </c>
      <c r="CE284" s="2">
        <f>IF(ISNA(MATCH($BW284,'2006'!$A$44:$A$139,0)),97,MATCH($BW284,'2006'!$A$44:$A$139,0))</f>
        <v>97</v>
      </c>
      <c r="CF284" s="2">
        <f>IF(ISNA(MATCH($BW284,'2007'!$A$44:$A$139,0)),97,MATCH($BW284,'2007'!$A$44:$A$139,0))</f>
        <v>97</v>
      </c>
      <c r="CG284" s="2">
        <f>IF(ISNA(MATCH($BW284,'2008'!$A$44:$A$139,0)),97,MATCH($BW284,'2008'!$A$44:$A$139,0))</f>
        <v>97</v>
      </c>
      <c r="CH284" s="2">
        <f>IF(ISNA(MATCH($BW284,'2009'!$A$44:$A$139,0)),97,MATCH($BW284,'2009'!$A$44:$A$139,0))</f>
        <v>97</v>
      </c>
      <c r="CI284" s="2">
        <f>IF(ISNA(MATCH($BW284,'2010'!$A$44:$A$139,0)),97,MATCH($BW284,'2010'!$A$44:$A$139,0))</f>
        <v>97</v>
      </c>
      <c r="CJ284" s="2">
        <f>IF(ISNA(MATCH($BW284,'2011'!$A$44:$A$139,0)),97,MATCH($BW284,'2011'!$A$44:$A$139,0))</f>
        <v>97</v>
      </c>
      <c r="CK284" s="2">
        <f>IF(ISNA(MATCH($BW284,'2012'!$A$44:$A$139,0)),97,MATCH($BW284,'2012'!$A$44:$A$139,0))</f>
        <v>97</v>
      </c>
      <c r="CL284" s="2">
        <f>IF(ISNA(MATCH($BW284,'2013'!$A$44:$A$139,0)),97,MATCH($BW284,'2013'!$A$44:$A$139,0))</f>
        <v>68</v>
      </c>
      <c r="CM284" s="2">
        <f>IF(ISNA(MATCH($BW284,'2014'!$A$52:$A$179,0)),129,MATCH($BW284,'2014'!$A$52:$A$179,0))</f>
        <v>93</v>
      </c>
      <c r="CN284" s="147">
        <f>IF(ISNA(MATCH($BW284,'2015'!$A$52:$A$307,0)),257,MATCH($BW284,'2015'!$A$52:$A$307,0))</f>
        <v>257</v>
      </c>
      <c r="CO284" s="147">
        <f>IF(ISNA(MATCH($BW284,'2016'!$A$52:$A$307,0)),257,MATCH($BW284,'2016'!$A$52:$A$307,0))</f>
        <v>257</v>
      </c>
      <c r="CQ284">
        <f t="shared" si="183"/>
        <v>2175</v>
      </c>
      <c r="CR284" s="281"/>
      <c r="CS284" s="279"/>
      <c r="CT284" s="278">
        <f t="shared" si="184"/>
        <v>0</v>
      </c>
      <c r="CU284" s="279">
        <f t="shared" si="170"/>
        <v>0</v>
      </c>
      <c r="CV284" s="279">
        <f t="shared" si="171"/>
        <v>0</v>
      </c>
      <c r="CW284" s="279">
        <f t="shared" si="172"/>
        <v>0</v>
      </c>
      <c r="CX284" s="279">
        <f t="shared" si="173"/>
        <v>0</v>
      </c>
      <c r="CY284" s="279">
        <f t="shared" si="174"/>
        <v>0</v>
      </c>
      <c r="CZ284" s="279">
        <f t="shared" si="175"/>
        <v>0</v>
      </c>
      <c r="DA284" s="279">
        <f t="shared" si="176"/>
        <v>0</v>
      </c>
      <c r="DB284" s="279">
        <f t="shared" si="177"/>
        <v>0</v>
      </c>
      <c r="DC284" s="279">
        <f t="shared" si="185"/>
        <v>0</v>
      </c>
      <c r="DD284" s="279">
        <f t="shared" si="186"/>
        <v>0</v>
      </c>
      <c r="DE284" s="279">
        <f t="shared" si="187"/>
        <v>0</v>
      </c>
      <c r="DF284" s="279">
        <f t="shared" si="188"/>
        <v>22</v>
      </c>
      <c r="DG284" s="279">
        <f t="shared" si="189"/>
        <v>15.665199999999999</v>
      </c>
      <c r="DH284" s="280">
        <f t="shared" si="206"/>
        <v>10.442422319999999</v>
      </c>
      <c r="DI284" s="280">
        <f t="shared" si="207"/>
        <v>6.9609187185119987</v>
      </c>
      <c r="DJ284" s="154">
        <f t="shared" si="178"/>
        <v>195</v>
      </c>
      <c r="DK284" s="279">
        <f t="shared" si="190"/>
        <v>2175</v>
      </c>
      <c r="DL284" s="97"/>
      <c r="DM284" s="154"/>
      <c r="DN284" s="267">
        <f t="shared" si="191"/>
        <v>0</v>
      </c>
      <c r="DO284" s="154">
        <f t="shared" si="192"/>
        <v>0</v>
      </c>
      <c r="DP284" s="154">
        <f t="shared" si="193"/>
        <v>0</v>
      </c>
      <c r="DQ284" s="154">
        <f t="shared" si="194"/>
        <v>0</v>
      </c>
      <c r="DR284" s="154">
        <f t="shared" si="195"/>
        <v>0</v>
      </c>
      <c r="DS284" s="154">
        <f t="shared" si="196"/>
        <v>0</v>
      </c>
      <c r="DT284" s="154">
        <f t="shared" si="197"/>
        <v>0</v>
      </c>
      <c r="DU284" s="154">
        <f t="shared" si="198"/>
        <v>0</v>
      </c>
      <c r="DV284" s="154">
        <f t="shared" si="199"/>
        <v>0</v>
      </c>
      <c r="DW284" s="154">
        <f t="shared" si="200"/>
        <v>0</v>
      </c>
      <c r="DX284" s="154">
        <f t="shared" si="201"/>
        <v>0</v>
      </c>
      <c r="DY284" s="154">
        <f t="shared" si="202"/>
        <v>0</v>
      </c>
      <c r="DZ284" s="154">
        <f t="shared" si="203"/>
        <v>22</v>
      </c>
      <c r="EA284" s="154">
        <f t="shared" si="204"/>
        <v>23</v>
      </c>
      <c r="EB284" s="264">
        <f t="shared" si="208"/>
        <v>23</v>
      </c>
      <c r="EC284" s="264">
        <f t="shared" si="209"/>
        <v>23</v>
      </c>
      <c r="ED284" s="154">
        <f t="shared" si="179"/>
        <v>286</v>
      </c>
    </row>
    <row r="285" spans="2:134" ht="13" thickBot="1" x14ac:dyDescent="0.3">
      <c r="B285" s="131">
        <v>138</v>
      </c>
      <c r="C285" s="50">
        <f t="shared" si="168"/>
        <v>1</v>
      </c>
      <c r="D285" s="50">
        <f t="shared" si="180"/>
        <v>0</v>
      </c>
      <c r="E285" s="97"/>
      <c r="F285" s="2">
        <f t="shared" si="205"/>
        <v>280</v>
      </c>
      <c r="G285" s="487">
        <v>2039</v>
      </c>
      <c r="H285" s="98">
        <f>15- COUNTIF(L285:AC285,"#N/A")</f>
        <v>1</v>
      </c>
      <c r="I285" s="131">
        <f>SUM(AH285:AY285)+SUM(BE285:BT285)</f>
        <v>24</v>
      </c>
      <c r="J285" s="398">
        <f>DI285</f>
        <v>6.8767005958540484</v>
      </c>
      <c r="K285" s="456" t="str">
        <f>IF(ISNUMBER(MATCH(G285,'[4]OPR data'!$A$3:$A$2900,0)),"Y","N")</f>
        <v>Y</v>
      </c>
      <c r="L285" s="110"/>
      <c r="M285" s="233"/>
      <c r="N285" s="469" t="e">
        <f>(INDEX(Finish_table!R$4:R$83,MATCH('16 Year_History_Results'!$G285,Finish_table!S$4:S$83,0),1))</f>
        <v>#N/A</v>
      </c>
      <c r="O285" s="233" t="e">
        <f>(INDEX(Finish_table!Z$4:Z$99,MATCH('16 Year_History_Results'!$G285,Finish_table!AA$4:AA$99,0),1))</f>
        <v>#N/A</v>
      </c>
      <c r="P285" s="233" t="e">
        <f>(INDEX(Finish_table!AI$4:AI$99,MATCH('16 Year_History_Results'!$G285,Finish_table!AJ$4:AJ$99,0),1))</f>
        <v>#N/A</v>
      </c>
      <c r="Q285" s="233" t="e">
        <f>(INDEX(Finish_table!AR$4:AR$99,MATCH('16 Year_History_Results'!$G285,Finish_table!AS$4:AS$99,0),1))</f>
        <v>#N/A</v>
      </c>
      <c r="R285" s="233" t="e">
        <f>(INDEX(Finish_table!BA$4:BA$99,MATCH('16 Year_History_Results'!$G285,Finish_table!BB$4:BB$99,0),1))</f>
        <v>#N/A</v>
      </c>
      <c r="S285" s="233" t="e">
        <f>(INDEX(Finish_table!BJ$4:BJ$99,MATCH('16 Year_History_Results'!$G285,Finish_table!BK$4:BK$99,0),1))</f>
        <v>#N/A</v>
      </c>
      <c r="T285" s="233" t="e">
        <f>(INDEX(Finish_table!BS$4:BS$99,MATCH('16 Year_History_Results'!$G285,Finish_table!BT$4:BT$99,0),1))</f>
        <v>#N/A</v>
      </c>
      <c r="U285" s="233" t="e">
        <f>(INDEX(Finish_table!CB$4:CB$99,MATCH('16 Year_History_Results'!$G285,Finish_table!CC$4:CC$99,0),1))</f>
        <v>#N/A</v>
      </c>
      <c r="V285" s="233" t="str">
        <f>(INDEX(Finish_table!CK$4:CK$99,MATCH('16 Year_History_Results'!$G285,Finish_table!CL$4:CL$99,0),1))</f>
        <v>QF</v>
      </c>
      <c r="W285" s="233" t="e">
        <f>(INDEX(Finish_table!CT$4:CT$99,MATCH('16 Year_History_Results'!$G285,Finish_table!CU$4:CU$99,0),1))</f>
        <v>#N/A</v>
      </c>
      <c r="X285" s="233" t="e">
        <f>(INDEX(Finish_table!DC$4:DC$99,MATCH('16 Year_History_Results'!$G285,Finish_table!DD$4:DD$99,0),1))</f>
        <v>#N/A</v>
      </c>
      <c r="Y285" s="233" t="e">
        <f>(INDEX(Finish_table!DL$4:DL$99,MATCH('16 Year_History_Results'!$G285,Finish_table!DM$4:DM$99,0),1))</f>
        <v>#N/A</v>
      </c>
      <c r="Z285" s="233" t="e">
        <f>(INDEX(Finish_table!DU$4:DU$99,MATCH('16 Year_History_Results'!$G285,Finish_table!DV$4:DV$99,0),1))</f>
        <v>#N/A</v>
      </c>
      <c r="AA285" s="233" t="e">
        <f>(INDEX(Finish_table!ED$4:ED$140,MATCH('16 Year_History_Results'!$G285,Finish_table!EE$4:EE$140,0),1))</f>
        <v>#N/A</v>
      </c>
      <c r="AB285" s="233" t="str">
        <f>(INDEX(Finish_table!EM$4:EM$224,MATCH('16 Year_History_Results'!$G285,Finish_table!EN$4:EN$224,0),1))</f>
        <v>QF</v>
      </c>
      <c r="AC285" s="253" t="e">
        <f>(INDEX(Finish_table!EW$4:EW$224,MATCH('16 Year_History_Results'!$G285,Finish_table!EX$4:EX$224,0),1))</f>
        <v>#N/A</v>
      </c>
      <c r="AD285" s="2"/>
      <c r="AE285" s="97"/>
      <c r="AG285">
        <f t="shared" si="169"/>
        <v>2039</v>
      </c>
      <c r="AH285" s="110"/>
      <c r="AI285" s="2"/>
      <c r="AJ285" s="146">
        <f>INDEX('2001'!$C$44:$C$140,'16 Year_History_Results'!BZ285)</f>
        <v>0</v>
      </c>
      <c r="AK285" s="2">
        <f>INDEX('2002'!$C$44:$C$140,'16 Year_History_Results'!CA285)</f>
        <v>0</v>
      </c>
      <c r="AL285" s="2">
        <f>INDEX('2003'!$C$44:$C$140,'16 Year_History_Results'!CB285)</f>
        <v>0</v>
      </c>
      <c r="AM285" s="2">
        <f>INDEX('2004'!$C$44:$C$140,'16 Year_History_Results'!CC285)</f>
        <v>0</v>
      </c>
      <c r="AN285" s="2">
        <f>INDEX('2005'!$C$44:$C$140,'16 Year_History_Results'!CD285)</f>
        <v>0</v>
      </c>
      <c r="AO285" s="2">
        <f>INDEX('2006'!$C$44:$C$140,'16 Year_History_Results'!CE285)</f>
        <v>0</v>
      </c>
      <c r="AP285" s="2">
        <f>INDEX('2007'!$C$44:$C$140,'16 Year_History_Results'!CF285)</f>
        <v>0</v>
      </c>
      <c r="AQ285" s="2">
        <f>INDEX('2008'!$C$44:$C$140,'16 Year_History_Results'!CG285)</f>
        <v>0</v>
      </c>
      <c r="AR285" s="2">
        <f>INDEX('2009'!$C$44:$C$140,'16 Year_History_Results'!CH285)</f>
        <v>0</v>
      </c>
      <c r="AS285" s="2">
        <f>INDEX('2010'!$C$44:$C$140,'16 Year_History_Results'!CI285)</f>
        <v>0</v>
      </c>
      <c r="AT285" s="2">
        <f>INDEX('2011'!$C$44:$C$140,'16 Year_History_Results'!CJ285)</f>
        <v>0</v>
      </c>
      <c r="AU285" s="2">
        <f>INDEX('2012'!$C$44:$C$140,'16 Year_History_Results'!CK285)</f>
        <v>0</v>
      </c>
      <c r="AV285" s="2">
        <f>INDEX('2013'!$C$44:$C$140,'16 Year_History_Results'!CL285)</f>
        <v>0</v>
      </c>
      <c r="AW285" s="2">
        <f>INDEX('2014'!$C$52:$C$180,'16 Year_History_Results'!CM285)</f>
        <v>0</v>
      </c>
      <c r="AX285" s="2">
        <f>INDEX('2015'!$E$52:$E$308,'16 Year_History_Results'!CN285)</f>
        <v>0</v>
      </c>
      <c r="AY285" s="147">
        <f>INDEX('2016'!$E$52:$E$308,'16 Year_History_Results'!CO285)</f>
        <v>0</v>
      </c>
      <c r="AZ285" s="2"/>
      <c r="BA285" s="2"/>
      <c r="BB285">
        <f t="shared" si="181"/>
        <v>2039</v>
      </c>
      <c r="BC285" s="110"/>
      <c r="BD285" s="2"/>
      <c r="BE285" s="146">
        <f>INDEX('2001'!$B$44:$B$140,'16 Year_History_Results'!BZ285)</f>
        <v>0</v>
      </c>
      <c r="BF285" s="2">
        <f>INDEX('2002'!$B$44:$B$140,'16 Year_History_Results'!CA285)</f>
        <v>0</v>
      </c>
      <c r="BG285" s="2">
        <f>INDEX('2003'!$B$44:$B$140,'16 Year_History_Results'!CB285)</f>
        <v>0</v>
      </c>
      <c r="BH285" s="2">
        <f>INDEX('2004'!$B$44:$B$140,'16 Year_History_Results'!CC285)</f>
        <v>0</v>
      </c>
      <c r="BI285" s="2">
        <f>INDEX('2005'!$B$44:$B$140,'16 Year_History_Results'!CD285)</f>
        <v>0</v>
      </c>
      <c r="BJ285" s="2">
        <f>INDEX('2006'!$B$44:$B$140,'16 Year_History_Results'!CE285)</f>
        <v>0</v>
      </c>
      <c r="BK285" s="2">
        <f>INDEX('2007'!$B$44:$B$140,'16 Year_History_Results'!CF285)</f>
        <v>0</v>
      </c>
      <c r="BL285" s="2">
        <f>INDEX('2008'!$B$44:$B$140,'16 Year_History_Results'!CG285)</f>
        <v>0</v>
      </c>
      <c r="BM285" s="2">
        <f>INDEX('2009'!$B$44:$B$140,'16 Year_History_Results'!CH285)</f>
        <v>15</v>
      </c>
      <c r="BN285" s="2">
        <f>INDEX('2010'!$B$44:$B$140,'16 Year_History_Results'!CI285)</f>
        <v>0</v>
      </c>
      <c r="BO285" s="2">
        <f>INDEX('2011'!$B$44:$B$140,'16 Year_History_Results'!CJ285)</f>
        <v>0</v>
      </c>
      <c r="BP285" s="2">
        <f>INDEX('2012'!$B$44:$B$140,'16 Year_History_Results'!CK285)</f>
        <v>0</v>
      </c>
      <c r="BQ285" s="2">
        <f>INDEX('2013'!$B$44:$B$140,'16 Year_History_Results'!CL285)</f>
        <v>0</v>
      </c>
      <c r="BR285" s="2">
        <f>INDEX('2014'!$B$52:$B$180,'16 Year_History_Results'!CM285)</f>
        <v>0</v>
      </c>
      <c r="BS285" s="147">
        <f>INDEX('2015'!$B$52:$B$308,'16 Year_History_Results'!CN285)</f>
        <v>9</v>
      </c>
      <c r="BT285" s="147">
        <f>INDEX('2016'!$B$52:$B$308,'16 Year_History_Results'!CO285)</f>
        <v>0</v>
      </c>
      <c r="BW285">
        <f t="shared" si="182"/>
        <v>2039</v>
      </c>
      <c r="BX285" s="110"/>
      <c r="BY285" s="2"/>
      <c r="BZ285" s="146">
        <f>IF(ISNA(MATCH($BW285,'2001'!$A$44:$A$139,0)),97,MATCH($BW285,'2001'!$A$44:$A$139,0))</f>
        <v>97</v>
      </c>
      <c r="CA285" s="2">
        <f>IF(ISNA(MATCH($BW285,'2002'!$A$44:$A$139,0)),97,MATCH($BW285,'2002'!$A$44:$A$139,0))</f>
        <v>97</v>
      </c>
      <c r="CB285" s="2">
        <f>IF(ISNA(MATCH($BW285,'2003'!$A$44:$A$139,0)),97,MATCH($BW285,'2003'!$A$44:$A$139,0))</f>
        <v>97</v>
      </c>
      <c r="CC285" s="2">
        <f>IF(ISNA(MATCH($BW285,'2004'!$A$44:$A$139,0)),97,MATCH($BW285,'2004'!$A$44:$A$139,0))</f>
        <v>97</v>
      </c>
      <c r="CD285" s="2">
        <f>IF(ISNA(MATCH($BW285,'2005'!$A$44:$A$139,0)),97,MATCH($BW285,'2005'!$A$44:$A$139,0))</f>
        <v>97</v>
      </c>
      <c r="CE285" s="2">
        <f>IF(ISNA(MATCH($BW285,'2006'!$A$44:$A$139,0)),97,MATCH($BW285,'2006'!$A$44:$A$139,0))</f>
        <v>97</v>
      </c>
      <c r="CF285" s="2">
        <f>IF(ISNA(MATCH($BW285,'2007'!$A$44:$A$139,0)),97,MATCH($BW285,'2007'!$A$44:$A$139,0))</f>
        <v>97</v>
      </c>
      <c r="CG285" s="2">
        <f>IF(ISNA(MATCH($BW285,'2008'!$A$44:$A$139,0)),97,MATCH($BW285,'2008'!$A$44:$A$139,0))</f>
        <v>97</v>
      </c>
      <c r="CH285" s="2">
        <f>IF(ISNA(MATCH($BW285,'2009'!$A$44:$A$139,0)),97,MATCH($BW285,'2009'!$A$44:$A$139,0))</f>
        <v>88</v>
      </c>
      <c r="CI285" s="2">
        <f>IF(ISNA(MATCH($BW285,'2010'!$A$44:$A$139,0)),97,MATCH($BW285,'2010'!$A$44:$A$139,0))</f>
        <v>97</v>
      </c>
      <c r="CJ285" s="2">
        <f>IF(ISNA(MATCH($BW285,'2011'!$A$44:$A$139,0)),97,MATCH($BW285,'2011'!$A$44:$A$139,0))</f>
        <v>97</v>
      </c>
      <c r="CK285" s="2">
        <f>IF(ISNA(MATCH($BW285,'2012'!$A$44:$A$139,0)),97,MATCH($BW285,'2012'!$A$44:$A$139,0))</f>
        <v>97</v>
      </c>
      <c r="CL285" s="2">
        <f>IF(ISNA(MATCH($BW285,'2013'!$A$44:$A$139,0)),97,MATCH($BW285,'2013'!$A$44:$A$139,0))</f>
        <v>97</v>
      </c>
      <c r="CM285" s="2">
        <f>IF(ISNA(MATCH($BW285,'2014'!$A$52:$A$179,0)),129,MATCH($BW285,'2014'!$A$52:$A$179,0))</f>
        <v>129</v>
      </c>
      <c r="CN285" s="147">
        <f>IF(ISNA(MATCH($BW285,'2015'!$A$52:$A$307,0)),257,MATCH($BW285,'2015'!$A$52:$A$307,0))</f>
        <v>139</v>
      </c>
      <c r="CO285" s="147">
        <f>IF(ISNA(MATCH($BW285,'2016'!$A$52:$A$307,0)),257,MATCH($BW285,'2016'!$A$52:$A$307,0))</f>
        <v>257</v>
      </c>
      <c r="CQ285">
        <f t="shared" si="183"/>
        <v>2039</v>
      </c>
      <c r="CR285" s="281"/>
      <c r="CS285" s="279"/>
      <c r="CT285" s="278">
        <f t="shared" si="184"/>
        <v>0</v>
      </c>
      <c r="CU285" s="279">
        <f t="shared" si="170"/>
        <v>0</v>
      </c>
      <c r="CV285" s="279">
        <f t="shared" si="171"/>
        <v>0</v>
      </c>
      <c r="CW285" s="279">
        <f t="shared" si="172"/>
        <v>0</v>
      </c>
      <c r="CX285" s="279">
        <f t="shared" si="173"/>
        <v>0</v>
      </c>
      <c r="CY285" s="279">
        <f t="shared" si="174"/>
        <v>0</v>
      </c>
      <c r="CZ285" s="279">
        <f t="shared" si="175"/>
        <v>0</v>
      </c>
      <c r="DA285" s="279">
        <f t="shared" si="176"/>
        <v>0</v>
      </c>
      <c r="DB285" s="279">
        <f t="shared" si="177"/>
        <v>15</v>
      </c>
      <c r="DC285" s="279">
        <f t="shared" si="185"/>
        <v>9.9989999999999988</v>
      </c>
      <c r="DD285" s="279">
        <f t="shared" si="186"/>
        <v>6.6653333999999989</v>
      </c>
      <c r="DE285" s="279">
        <f t="shared" si="187"/>
        <v>4.4431112444399989</v>
      </c>
      <c r="DF285" s="279">
        <f t="shared" si="188"/>
        <v>2.9617779555437034</v>
      </c>
      <c r="DG285" s="279">
        <f t="shared" si="189"/>
        <v>1.9743211851654325</v>
      </c>
      <c r="DH285" s="280">
        <f t="shared" si="206"/>
        <v>10.316082502031277</v>
      </c>
      <c r="DI285" s="280">
        <f t="shared" si="207"/>
        <v>6.8767005958540484</v>
      </c>
      <c r="DJ285" s="154">
        <f t="shared" si="178"/>
        <v>196</v>
      </c>
      <c r="DK285" s="279">
        <f t="shared" si="190"/>
        <v>2039</v>
      </c>
      <c r="DL285" s="97"/>
      <c r="DM285" s="154"/>
      <c r="DN285" s="267">
        <f t="shared" si="191"/>
        <v>0</v>
      </c>
      <c r="DO285" s="154">
        <f t="shared" si="192"/>
        <v>0</v>
      </c>
      <c r="DP285" s="154">
        <f t="shared" si="193"/>
        <v>0</v>
      </c>
      <c r="DQ285" s="154">
        <f t="shared" si="194"/>
        <v>0</v>
      </c>
      <c r="DR285" s="154">
        <f t="shared" si="195"/>
        <v>0</v>
      </c>
      <c r="DS285" s="154">
        <f t="shared" si="196"/>
        <v>0</v>
      </c>
      <c r="DT285" s="154">
        <f t="shared" si="197"/>
        <v>0</v>
      </c>
      <c r="DU285" s="154">
        <f t="shared" si="198"/>
        <v>0</v>
      </c>
      <c r="DV285" s="154">
        <f t="shared" si="199"/>
        <v>15</v>
      </c>
      <c r="DW285" s="154">
        <f t="shared" si="200"/>
        <v>15</v>
      </c>
      <c r="DX285" s="154">
        <f t="shared" si="201"/>
        <v>15</v>
      </c>
      <c r="DY285" s="154">
        <f t="shared" si="202"/>
        <v>15</v>
      </c>
      <c r="DZ285" s="154">
        <f t="shared" si="203"/>
        <v>15</v>
      </c>
      <c r="EA285" s="154">
        <f t="shared" si="204"/>
        <v>15</v>
      </c>
      <c r="EB285" s="264">
        <f t="shared" si="208"/>
        <v>24</v>
      </c>
      <c r="EC285" s="264">
        <f t="shared" si="209"/>
        <v>24</v>
      </c>
      <c r="ED285" s="154">
        <f t="shared" si="179"/>
        <v>276</v>
      </c>
    </row>
    <row r="286" spans="2:134" ht="13" thickBot="1" x14ac:dyDescent="0.3">
      <c r="B286" s="131">
        <v>138</v>
      </c>
      <c r="C286" s="50">
        <f t="shared" si="168"/>
        <v>2</v>
      </c>
      <c r="D286" s="50">
        <f t="shared" si="180"/>
        <v>2</v>
      </c>
      <c r="E286" s="97"/>
      <c r="F286" s="2">
        <f t="shared" si="205"/>
        <v>281</v>
      </c>
      <c r="G286" s="493">
        <v>829</v>
      </c>
      <c r="H286" s="98">
        <f>15- COUNTIF(L286:AC286,"#N/A")</f>
        <v>0</v>
      </c>
      <c r="I286" s="131">
        <f>SUM(AH286:AY286)+SUM(BE286:BT286)</f>
        <v>23</v>
      </c>
      <c r="J286" s="398">
        <f>DI286</f>
        <v>6.8127705748079999</v>
      </c>
      <c r="K286" s="456" t="str">
        <f>IF(ISNUMBER(MATCH(G286,'[4]OPR data'!$A$3:$A$2900,0)),"Y","N")</f>
        <v>Y</v>
      </c>
      <c r="L286" s="110"/>
      <c r="M286" s="233"/>
      <c r="N286" s="469" t="e">
        <f>(INDEX(Finish_table!R$4:R$83,MATCH('16 Year_History_Results'!$G286,Finish_table!S$4:S$83,0),1))</f>
        <v>#N/A</v>
      </c>
      <c r="O286" s="233" t="e">
        <f>(INDEX(Finish_table!Z$4:Z$99,MATCH('16 Year_History_Results'!$G286,Finish_table!AA$4:AA$99,0),1))</f>
        <v>#N/A</v>
      </c>
      <c r="P286" s="233" t="e">
        <f>(INDEX(Finish_table!AI$4:AI$99,MATCH('16 Year_History_Results'!$G286,Finish_table!AJ$4:AJ$99,0),1))</f>
        <v>#N/A</v>
      </c>
      <c r="Q286" s="233" t="e">
        <f>(INDEX(Finish_table!AR$4:AR$99,MATCH('16 Year_History_Results'!$G286,Finish_table!AS$4:AS$99,0),1))</f>
        <v>#N/A</v>
      </c>
      <c r="R286" s="233" t="e">
        <f>(INDEX(Finish_table!BA$4:BA$99,MATCH('16 Year_History_Results'!$G286,Finish_table!BB$4:BB$99,0),1))</f>
        <v>#N/A</v>
      </c>
      <c r="S286" s="233" t="e">
        <f>(INDEX(Finish_table!BJ$4:BJ$99,MATCH('16 Year_History_Results'!$G286,Finish_table!BK$4:BK$99,0),1))</f>
        <v>#N/A</v>
      </c>
      <c r="T286" s="233" t="e">
        <f>(INDEX(Finish_table!BS$4:BS$99,MATCH('16 Year_History_Results'!$G286,Finish_table!BT$4:BT$99,0),1))</f>
        <v>#N/A</v>
      </c>
      <c r="U286" s="233" t="e">
        <f>(INDEX(Finish_table!CB$4:CB$99,MATCH('16 Year_History_Results'!$G286,Finish_table!CC$4:CC$99,0),1))</f>
        <v>#N/A</v>
      </c>
      <c r="V286" s="233" t="e">
        <f>(INDEX(Finish_table!CK$4:CK$99,MATCH('16 Year_History_Results'!$G286,Finish_table!CL$4:CL$99,0),1))</f>
        <v>#N/A</v>
      </c>
      <c r="W286" s="233" t="e">
        <f>(INDEX(Finish_table!CT$4:CT$99,MATCH('16 Year_History_Results'!$G286,Finish_table!CU$4:CU$99,0),1))</f>
        <v>#N/A</v>
      </c>
      <c r="X286" s="233" t="e">
        <f>(INDEX(Finish_table!DC$4:DC$99,MATCH('16 Year_History_Results'!$G286,Finish_table!DD$4:DD$99,0),1))</f>
        <v>#N/A</v>
      </c>
      <c r="Y286" s="233" t="e">
        <f>(INDEX(Finish_table!DL$4:DL$99,MATCH('16 Year_History_Results'!$G286,Finish_table!DM$4:DM$99,0),1))</f>
        <v>#N/A</v>
      </c>
      <c r="Z286" s="233" t="str">
        <f>(INDEX(Finish_table!DU$4:DU$99,MATCH('16 Year_History_Results'!$G286,Finish_table!DV$4:DV$99,0),1))</f>
        <v>SF</v>
      </c>
      <c r="AA286" s="233" t="e">
        <f>(INDEX(Finish_table!ED$4:ED$140,MATCH('16 Year_History_Results'!$G286,Finish_table!EE$4:EE$140,0),1))</f>
        <v>#N/A</v>
      </c>
      <c r="AB286" s="233" t="e">
        <f>(INDEX(Finish_table!EM$4:EM$224,MATCH('16 Year_History_Results'!$G286,Finish_table!EN$4:EN$224,0),1))</f>
        <v>#N/A</v>
      </c>
      <c r="AC286" s="253" t="e">
        <f>(INDEX(Finish_table!EW$4:EW$224,MATCH('16 Year_History_Results'!$G286,Finish_table!EX$4:EX$224,0),1))</f>
        <v>#N/A</v>
      </c>
      <c r="AD286" s="2"/>
      <c r="AE286" s="97"/>
      <c r="AG286">
        <f t="shared" si="169"/>
        <v>829</v>
      </c>
      <c r="AH286" s="110"/>
      <c r="AI286" s="2"/>
      <c r="AJ286" s="146">
        <f>INDEX('2001'!$C$44:$C$140,'16 Year_History_Results'!BZ286)</f>
        <v>0</v>
      </c>
      <c r="AK286" s="2">
        <f>INDEX('2002'!$C$44:$C$140,'16 Year_History_Results'!CA286)</f>
        <v>0</v>
      </c>
      <c r="AL286" s="2">
        <f>INDEX('2003'!$C$44:$C$140,'16 Year_History_Results'!CB286)</f>
        <v>0</v>
      </c>
      <c r="AM286" s="2">
        <f>INDEX('2004'!$C$44:$C$140,'16 Year_History_Results'!CC286)</f>
        <v>0</v>
      </c>
      <c r="AN286" s="2">
        <f>INDEX('2005'!$C$44:$C$140,'16 Year_History_Results'!CD286)</f>
        <v>0</v>
      </c>
      <c r="AO286" s="2">
        <f>INDEX('2006'!$C$44:$C$140,'16 Year_History_Results'!CE286)</f>
        <v>0</v>
      </c>
      <c r="AP286" s="2">
        <f>INDEX('2007'!$C$44:$C$140,'16 Year_History_Results'!CF286)</f>
        <v>0</v>
      </c>
      <c r="AQ286" s="2">
        <f>INDEX('2008'!$C$44:$C$140,'16 Year_History_Results'!CG286)</f>
        <v>0</v>
      </c>
      <c r="AR286" s="2">
        <f>INDEX('2009'!$C$44:$C$140,'16 Year_History_Results'!CH286)</f>
        <v>0</v>
      </c>
      <c r="AS286" s="2">
        <f>INDEX('2010'!$C$44:$C$140,'16 Year_History_Results'!CI286)</f>
        <v>0</v>
      </c>
      <c r="AT286" s="2">
        <f>INDEX('2011'!$C$44:$C$140,'16 Year_History_Results'!CJ286)</f>
        <v>0</v>
      </c>
      <c r="AU286" s="2">
        <f>INDEX('2012'!$C$44:$C$140,'16 Year_History_Results'!CK286)</f>
        <v>0</v>
      </c>
      <c r="AV286" s="2">
        <f>INDEX('2013'!$C$44:$C$140,'16 Year_History_Results'!CL286)</f>
        <v>10</v>
      </c>
      <c r="AW286" s="2">
        <f>INDEX('2014'!$C$52:$C$180,'16 Year_History_Results'!CM286)</f>
        <v>0</v>
      </c>
      <c r="AX286" s="2">
        <f>INDEX('2015'!$E$52:$E$308,'16 Year_History_Results'!CN286)</f>
        <v>0</v>
      </c>
      <c r="AY286" s="147">
        <f>INDEX('2016'!$E$52:$E$308,'16 Year_History_Results'!CO286)</f>
        <v>0</v>
      </c>
      <c r="AZ286" s="2"/>
      <c r="BA286" s="2"/>
      <c r="BB286">
        <f t="shared" si="181"/>
        <v>829</v>
      </c>
      <c r="BC286" s="110"/>
      <c r="BD286" s="2"/>
      <c r="BE286" s="146">
        <f>INDEX('2001'!$B$44:$B$140,'16 Year_History_Results'!BZ286)</f>
        <v>0</v>
      </c>
      <c r="BF286" s="2">
        <f>INDEX('2002'!$B$44:$B$140,'16 Year_History_Results'!CA286)</f>
        <v>0</v>
      </c>
      <c r="BG286" s="2">
        <f>INDEX('2003'!$B$44:$B$140,'16 Year_History_Results'!CB286)</f>
        <v>0</v>
      </c>
      <c r="BH286" s="2">
        <f>INDEX('2004'!$B$44:$B$140,'16 Year_History_Results'!CC286)</f>
        <v>0</v>
      </c>
      <c r="BI286" s="2">
        <f>INDEX('2005'!$B$44:$B$140,'16 Year_History_Results'!CD286)</f>
        <v>0</v>
      </c>
      <c r="BJ286" s="2">
        <f>INDEX('2006'!$B$44:$B$140,'16 Year_History_Results'!CE286)</f>
        <v>0</v>
      </c>
      <c r="BK286" s="2">
        <f>INDEX('2007'!$B$44:$B$140,'16 Year_History_Results'!CF286)</f>
        <v>0</v>
      </c>
      <c r="BL286" s="2">
        <f>INDEX('2008'!$B$44:$B$140,'16 Year_History_Results'!CG286)</f>
        <v>0</v>
      </c>
      <c r="BM286" s="2">
        <f>INDEX('2009'!$B$44:$B$140,'16 Year_History_Results'!CH286)</f>
        <v>0</v>
      </c>
      <c r="BN286" s="2">
        <f>INDEX('2010'!$B$44:$B$140,'16 Year_History_Results'!CI286)</f>
        <v>0</v>
      </c>
      <c r="BO286" s="2">
        <f>INDEX('2011'!$B$44:$B$140,'16 Year_History_Results'!CJ286)</f>
        <v>0</v>
      </c>
      <c r="BP286" s="2">
        <f>INDEX('2012'!$B$44:$B$140,'16 Year_History_Results'!CK286)</f>
        <v>0</v>
      </c>
      <c r="BQ286" s="2">
        <f>INDEX('2013'!$B$44:$B$140,'16 Year_History_Results'!CL286)</f>
        <v>13</v>
      </c>
      <c r="BR286" s="2">
        <f>INDEX('2014'!$B$52:$B$180,'16 Year_History_Results'!CM286)</f>
        <v>0</v>
      </c>
      <c r="BS286" s="147">
        <f>INDEX('2015'!$B$52:$B$308,'16 Year_History_Results'!CN286)</f>
        <v>0</v>
      </c>
      <c r="BT286" s="147">
        <f>INDEX('2016'!$B$52:$B$308,'16 Year_History_Results'!CO286)</f>
        <v>0</v>
      </c>
      <c r="BW286">
        <f t="shared" si="182"/>
        <v>829</v>
      </c>
      <c r="BX286" s="110"/>
      <c r="BY286" s="2"/>
      <c r="BZ286" s="146">
        <f>IF(ISNA(MATCH($BW286,'2001'!$A$44:$A$139,0)),97,MATCH($BW286,'2001'!$A$44:$A$139,0))</f>
        <v>97</v>
      </c>
      <c r="CA286" s="2">
        <f>IF(ISNA(MATCH($BW286,'2002'!$A$44:$A$139,0)),97,MATCH($BW286,'2002'!$A$44:$A$139,0))</f>
        <v>97</v>
      </c>
      <c r="CB286" s="2">
        <f>IF(ISNA(MATCH($BW286,'2003'!$A$44:$A$139,0)),97,MATCH($BW286,'2003'!$A$44:$A$139,0))</f>
        <v>97</v>
      </c>
      <c r="CC286" s="2">
        <f>IF(ISNA(MATCH($BW286,'2004'!$A$44:$A$139,0)),97,MATCH($BW286,'2004'!$A$44:$A$139,0))</f>
        <v>97</v>
      </c>
      <c r="CD286" s="2">
        <f>IF(ISNA(MATCH($BW286,'2005'!$A$44:$A$139,0)),97,MATCH($BW286,'2005'!$A$44:$A$139,0))</f>
        <v>97</v>
      </c>
      <c r="CE286" s="2">
        <f>IF(ISNA(MATCH($BW286,'2006'!$A$44:$A$139,0)),97,MATCH($BW286,'2006'!$A$44:$A$139,0))</f>
        <v>97</v>
      </c>
      <c r="CF286" s="2">
        <f>IF(ISNA(MATCH($BW286,'2007'!$A$44:$A$139,0)),97,MATCH($BW286,'2007'!$A$44:$A$139,0))</f>
        <v>97</v>
      </c>
      <c r="CG286" s="2">
        <f>IF(ISNA(MATCH($BW286,'2008'!$A$44:$A$139,0)),97,MATCH($BW286,'2008'!$A$44:$A$139,0))</f>
        <v>97</v>
      </c>
      <c r="CH286" s="2">
        <f>IF(ISNA(MATCH($BW286,'2009'!$A$44:$A$139,0)),97,MATCH($BW286,'2009'!$A$44:$A$139,0))</f>
        <v>97</v>
      </c>
      <c r="CI286" s="2">
        <f>IF(ISNA(MATCH($BW286,'2010'!$A$44:$A$139,0)),97,MATCH($BW286,'2010'!$A$44:$A$139,0))</f>
        <v>97</v>
      </c>
      <c r="CJ286" s="2">
        <f>IF(ISNA(MATCH($BW286,'2011'!$A$44:$A$139,0)),97,MATCH($BW286,'2011'!$A$44:$A$139,0))</f>
        <v>97</v>
      </c>
      <c r="CK286" s="2">
        <f>IF(ISNA(MATCH($BW286,'2012'!$A$44:$A$139,0)),97,MATCH($BW286,'2012'!$A$44:$A$139,0))</f>
        <v>97</v>
      </c>
      <c r="CL286" s="2">
        <f>IF(ISNA(MATCH($BW286,'2013'!$A$44:$A$139,0)),97,MATCH($BW286,'2013'!$A$44:$A$139,0))</f>
        <v>32</v>
      </c>
      <c r="CM286" s="2">
        <f>IF(ISNA(MATCH($BW286,'2014'!$A$52:$A$179,0)),129,MATCH($BW286,'2014'!$A$52:$A$179,0))</f>
        <v>129</v>
      </c>
      <c r="CN286" s="147">
        <f>IF(ISNA(MATCH($BW286,'2015'!$A$52:$A$307,0)),257,MATCH($BW286,'2015'!$A$52:$A$307,0))</f>
        <v>257</v>
      </c>
      <c r="CO286" s="147">
        <f>IF(ISNA(MATCH($BW286,'2016'!$A$52:$A$307,0)),257,MATCH($BW286,'2016'!$A$52:$A$307,0))</f>
        <v>257</v>
      </c>
      <c r="CQ286">
        <f t="shared" si="183"/>
        <v>829</v>
      </c>
      <c r="CR286" s="281"/>
      <c r="CS286" s="279"/>
      <c r="CT286" s="278">
        <f t="shared" si="184"/>
        <v>0</v>
      </c>
      <c r="CU286" s="279">
        <f t="shared" si="170"/>
        <v>0</v>
      </c>
      <c r="CV286" s="279">
        <f t="shared" si="171"/>
        <v>0</v>
      </c>
      <c r="CW286" s="279">
        <f t="shared" si="172"/>
        <v>0</v>
      </c>
      <c r="CX286" s="279">
        <f t="shared" si="173"/>
        <v>0</v>
      </c>
      <c r="CY286" s="279">
        <f t="shared" si="174"/>
        <v>0</v>
      </c>
      <c r="CZ286" s="279">
        <f t="shared" si="175"/>
        <v>0</v>
      </c>
      <c r="DA286" s="279">
        <f t="shared" si="176"/>
        <v>0</v>
      </c>
      <c r="DB286" s="279">
        <f t="shared" si="177"/>
        <v>0</v>
      </c>
      <c r="DC286" s="279">
        <f t="shared" si="185"/>
        <v>0</v>
      </c>
      <c r="DD286" s="279">
        <f t="shared" si="186"/>
        <v>0</v>
      </c>
      <c r="DE286" s="279">
        <f t="shared" si="187"/>
        <v>0</v>
      </c>
      <c r="DF286" s="279">
        <f t="shared" si="188"/>
        <v>23</v>
      </c>
      <c r="DG286" s="279">
        <f t="shared" si="189"/>
        <v>15.331799999999999</v>
      </c>
      <c r="DH286" s="280">
        <f t="shared" si="206"/>
        <v>10.22017788</v>
      </c>
      <c r="DI286" s="280">
        <f t="shared" si="207"/>
        <v>6.8127705748079999</v>
      </c>
      <c r="DJ286" s="154">
        <f t="shared" si="178"/>
        <v>197</v>
      </c>
      <c r="DK286" s="279">
        <f t="shared" si="190"/>
        <v>829</v>
      </c>
      <c r="DL286" s="97"/>
      <c r="DM286" s="154"/>
      <c r="DN286" s="267">
        <f t="shared" si="191"/>
        <v>0</v>
      </c>
      <c r="DO286" s="154">
        <f t="shared" si="192"/>
        <v>0</v>
      </c>
      <c r="DP286" s="154">
        <f t="shared" si="193"/>
        <v>0</v>
      </c>
      <c r="DQ286" s="154">
        <f t="shared" si="194"/>
        <v>0</v>
      </c>
      <c r="DR286" s="154">
        <f t="shared" si="195"/>
        <v>0</v>
      </c>
      <c r="DS286" s="154">
        <f t="shared" si="196"/>
        <v>0</v>
      </c>
      <c r="DT286" s="154">
        <f t="shared" si="197"/>
        <v>0</v>
      </c>
      <c r="DU286" s="154">
        <f t="shared" si="198"/>
        <v>0</v>
      </c>
      <c r="DV286" s="154">
        <f t="shared" si="199"/>
        <v>0</v>
      </c>
      <c r="DW286" s="154">
        <f t="shared" si="200"/>
        <v>0</v>
      </c>
      <c r="DX286" s="154">
        <f t="shared" si="201"/>
        <v>0</v>
      </c>
      <c r="DY286" s="154">
        <f t="shared" si="202"/>
        <v>0</v>
      </c>
      <c r="DZ286" s="154">
        <f t="shared" si="203"/>
        <v>23</v>
      </c>
      <c r="EA286" s="154">
        <f t="shared" si="204"/>
        <v>23</v>
      </c>
      <c r="EB286" s="264">
        <f t="shared" si="208"/>
        <v>23</v>
      </c>
      <c r="EC286" s="264">
        <f t="shared" si="209"/>
        <v>23</v>
      </c>
      <c r="ED286" s="154">
        <f t="shared" si="179"/>
        <v>286</v>
      </c>
    </row>
    <row r="287" spans="2:134" ht="13" thickBot="1" x14ac:dyDescent="0.3">
      <c r="B287" s="131">
        <v>140</v>
      </c>
      <c r="C287" s="50">
        <f t="shared" si="168"/>
        <v>1</v>
      </c>
      <c r="D287" s="50">
        <f t="shared" si="180"/>
        <v>1</v>
      </c>
      <c r="E287" s="97"/>
      <c r="F287" s="2">
        <f t="shared" si="205"/>
        <v>282</v>
      </c>
      <c r="G287" s="493">
        <v>3997</v>
      </c>
      <c r="H287" s="98">
        <f>15- COUNTIF(L287:AC287,"#N/A")</f>
        <v>0</v>
      </c>
      <c r="I287" s="131">
        <f>SUM(AH287:AY287)+SUM(BE287:BT287)</f>
        <v>23</v>
      </c>
      <c r="J287" s="398">
        <f>DI287</f>
        <v>6.8127705748079999</v>
      </c>
      <c r="K287" s="456" t="str">
        <f>IF(ISNUMBER(MATCH(G287,'[4]OPR data'!$A$3:$A$2900,0)),"Y","N")</f>
        <v>Y</v>
      </c>
      <c r="L287" s="110"/>
      <c r="M287" s="233"/>
      <c r="N287" s="469" t="e">
        <f>(INDEX(Finish_table!R$4:R$83,MATCH('16 Year_History_Results'!$G287,Finish_table!S$4:S$83,0),1))</f>
        <v>#N/A</v>
      </c>
      <c r="O287" s="233" t="e">
        <f>(INDEX(Finish_table!Z$4:Z$99,MATCH('16 Year_History_Results'!$G287,Finish_table!AA$4:AA$99,0),1))</f>
        <v>#N/A</v>
      </c>
      <c r="P287" s="233" t="e">
        <f>(INDEX(Finish_table!AI$4:AI$99,MATCH('16 Year_History_Results'!$G287,Finish_table!AJ$4:AJ$99,0),1))</f>
        <v>#N/A</v>
      </c>
      <c r="Q287" s="233" t="e">
        <f>(INDEX(Finish_table!AR$4:AR$99,MATCH('16 Year_History_Results'!$G287,Finish_table!AS$4:AS$99,0),1))</f>
        <v>#N/A</v>
      </c>
      <c r="R287" s="233" t="e">
        <f>(INDEX(Finish_table!BA$4:BA$99,MATCH('16 Year_History_Results'!$G287,Finish_table!BB$4:BB$99,0),1))</f>
        <v>#N/A</v>
      </c>
      <c r="S287" s="233" t="e">
        <f>(INDEX(Finish_table!BJ$4:BJ$99,MATCH('16 Year_History_Results'!$G287,Finish_table!BK$4:BK$99,0),1))</f>
        <v>#N/A</v>
      </c>
      <c r="T287" s="233" t="e">
        <f>(INDEX(Finish_table!BS$4:BS$99,MATCH('16 Year_History_Results'!$G287,Finish_table!BT$4:BT$99,0),1))</f>
        <v>#N/A</v>
      </c>
      <c r="U287" s="233" t="e">
        <f>(INDEX(Finish_table!CB$4:CB$99,MATCH('16 Year_History_Results'!$G287,Finish_table!CC$4:CC$99,0),1))</f>
        <v>#N/A</v>
      </c>
      <c r="V287" s="233" t="e">
        <f>(INDEX(Finish_table!CK$4:CK$99,MATCH('16 Year_History_Results'!$G287,Finish_table!CL$4:CL$99,0),1))</f>
        <v>#N/A</v>
      </c>
      <c r="W287" s="233" t="e">
        <f>(INDEX(Finish_table!CT$4:CT$99,MATCH('16 Year_History_Results'!$G287,Finish_table!CU$4:CU$99,0),1))</f>
        <v>#N/A</v>
      </c>
      <c r="X287" s="233" t="e">
        <f>(INDEX(Finish_table!DC$4:DC$99,MATCH('16 Year_History_Results'!$G287,Finish_table!DD$4:DD$99,0),1))</f>
        <v>#N/A</v>
      </c>
      <c r="Y287" s="233" t="e">
        <f>(INDEX(Finish_table!DL$4:DL$99,MATCH('16 Year_History_Results'!$G287,Finish_table!DM$4:DM$99,0),1))</f>
        <v>#N/A</v>
      </c>
      <c r="Z287" s="233" t="str">
        <f>(INDEX(Finish_table!DU$4:DU$99,MATCH('16 Year_History_Results'!$G287,Finish_table!DV$4:DV$99,0),1))</f>
        <v>SF</v>
      </c>
      <c r="AA287" s="233" t="e">
        <f>(INDEX(Finish_table!ED$4:ED$140,MATCH('16 Year_History_Results'!$G287,Finish_table!EE$4:EE$140,0),1))</f>
        <v>#N/A</v>
      </c>
      <c r="AB287" s="233" t="e">
        <f>(INDEX(Finish_table!EM$4:EM$224,MATCH('16 Year_History_Results'!$G287,Finish_table!EN$4:EN$224,0),1))</f>
        <v>#N/A</v>
      </c>
      <c r="AC287" s="253" t="e">
        <f>(INDEX(Finish_table!EW$4:EW$224,MATCH('16 Year_History_Results'!$G287,Finish_table!EX$4:EX$224,0),1))</f>
        <v>#N/A</v>
      </c>
      <c r="AD287" s="2"/>
      <c r="AE287" s="97"/>
      <c r="AG287">
        <f t="shared" si="169"/>
        <v>3997</v>
      </c>
      <c r="AH287" s="110"/>
      <c r="AI287" s="2"/>
      <c r="AJ287" s="146">
        <f>INDEX('2001'!$C$44:$C$140,'16 Year_History_Results'!BZ287)</f>
        <v>0</v>
      </c>
      <c r="AK287" s="2">
        <f>INDEX('2002'!$C$44:$C$140,'16 Year_History_Results'!CA287)</f>
        <v>0</v>
      </c>
      <c r="AL287" s="2">
        <f>INDEX('2003'!$C$44:$C$140,'16 Year_History_Results'!CB287)</f>
        <v>0</v>
      </c>
      <c r="AM287" s="2">
        <f>INDEX('2004'!$C$44:$C$140,'16 Year_History_Results'!CC287)</f>
        <v>0</v>
      </c>
      <c r="AN287" s="2">
        <f>INDEX('2005'!$C$44:$C$140,'16 Year_History_Results'!CD287)</f>
        <v>0</v>
      </c>
      <c r="AO287" s="2">
        <f>INDEX('2006'!$C$44:$C$140,'16 Year_History_Results'!CE287)</f>
        <v>0</v>
      </c>
      <c r="AP287" s="2">
        <f>INDEX('2007'!$C$44:$C$140,'16 Year_History_Results'!CF287)</f>
        <v>0</v>
      </c>
      <c r="AQ287" s="2">
        <f>INDEX('2008'!$C$44:$C$140,'16 Year_History_Results'!CG287)</f>
        <v>0</v>
      </c>
      <c r="AR287" s="2">
        <f>INDEX('2009'!$C$44:$C$140,'16 Year_History_Results'!CH287)</f>
        <v>0</v>
      </c>
      <c r="AS287" s="2">
        <f>INDEX('2010'!$C$44:$C$140,'16 Year_History_Results'!CI287)</f>
        <v>0</v>
      </c>
      <c r="AT287" s="2">
        <f>INDEX('2011'!$C$44:$C$140,'16 Year_History_Results'!CJ287)</f>
        <v>0</v>
      </c>
      <c r="AU287" s="2">
        <f>INDEX('2012'!$C$44:$C$140,'16 Year_History_Results'!CK287)</f>
        <v>0</v>
      </c>
      <c r="AV287" s="2">
        <f>INDEX('2013'!$C$44:$C$140,'16 Year_History_Results'!CL287)</f>
        <v>10</v>
      </c>
      <c r="AW287" s="2">
        <f>INDEX('2014'!$C$52:$C$180,'16 Year_History_Results'!CM287)</f>
        <v>0</v>
      </c>
      <c r="AX287" s="2">
        <f>INDEX('2015'!$E$52:$E$308,'16 Year_History_Results'!CN287)</f>
        <v>0</v>
      </c>
      <c r="AY287" s="147">
        <f>INDEX('2016'!$E$52:$E$308,'16 Year_History_Results'!CO287)</f>
        <v>0</v>
      </c>
      <c r="AZ287" s="2"/>
      <c r="BA287" s="2"/>
      <c r="BB287">
        <f t="shared" si="181"/>
        <v>3997</v>
      </c>
      <c r="BC287" s="110"/>
      <c r="BD287" s="2"/>
      <c r="BE287" s="146">
        <f>INDEX('2001'!$B$44:$B$140,'16 Year_History_Results'!BZ287)</f>
        <v>0</v>
      </c>
      <c r="BF287" s="2">
        <f>INDEX('2002'!$B$44:$B$140,'16 Year_History_Results'!CA287)</f>
        <v>0</v>
      </c>
      <c r="BG287" s="2">
        <f>INDEX('2003'!$B$44:$B$140,'16 Year_History_Results'!CB287)</f>
        <v>0</v>
      </c>
      <c r="BH287" s="2">
        <f>INDEX('2004'!$B$44:$B$140,'16 Year_History_Results'!CC287)</f>
        <v>0</v>
      </c>
      <c r="BI287" s="2">
        <f>INDEX('2005'!$B$44:$B$140,'16 Year_History_Results'!CD287)</f>
        <v>0</v>
      </c>
      <c r="BJ287" s="2">
        <f>INDEX('2006'!$B$44:$B$140,'16 Year_History_Results'!CE287)</f>
        <v>0</v>
      </c>
      <c r="BK287" s="2">
        <f>INDEX('2007'!$B$44:$B$140,'16 Year_History_Results'!CF287)</f>
        <v>0</v>
      </c>
      <c r="BL287" s="2">
        <f>INDEX('2008'!$B$44:$B$140,'16 Year_History_Results'!CG287)</f>
        <v>0</v>
      </c>
      <c r="BM287" s="2">
        <f>INDEX('2009'!$B$44:$B$140,'16 Year_History_Results'!CH287)</f>
        <v>0</v>
      </c>
      <c r="BN287" s="2">
        <f>INDEX('2010'!$B$44:$B$140,'16 Year_History_Results'!CI287)</f>
        <v>0</v>
      </c>
      <c r="BO287" s="2">
        <f>INDEX('2011'!$B$44:$B$140,'16 Year_History_Results'!CJ287)</f>
        <v>0</v>
      </c>
      <c r="BP287" s="2">
        <f>INDEX('2012'!$B$44:$B$140,'16 Year_History_Results'!CK287)</f>
        <v>0</v>
      </c>
      <c r="BQ287" s="2">
        <f>INDEX('2013'!$B$44:$B$140,'16 Year_History_Results'!CL287)</f>
        <v>13</v>
      </c>
      <c r="BR287" s="2">
        <f>INDEX('2014'!$B$52:$B$180,'16 Year_History_Results'!CM287)</f>
        <v>0</v>
      </c>
      <c r="BS287" s="147">
        <f>INDEX('2015'!$B$52:$B$308,'16 Year_History_Results'!CN287)</f>
        <v>0</v>
      </c>
      <c r="BT287" s="147">
        <f>INDEX('2016'!$B$52:$B$308,'16 Year_History_Results'!CO287)</f>
        <v>0</v>
      </c>
      <c r="BW287">
        <f t="shared" si="182"/>
        <v>3997</v>
      </c>
      <c r="BX287" s="110"/>
      <c r="BY287" s="2"/>
      <c r="BZ287" s="146">
        <f>IF(ISNA(MATCH($BW287,'2001'!$A$44:$A$139,0)),97,MATCH($BW287,'2001'!$A$44:$A$139,0))</f>
        <v>97</v>
      </c>
      <c r="CA287" s="2">
        <f>IF(ISNA(MATCH($BW287,'2002'!$A$44:$A$139,0)),97,MATCH($BW287,'2002'!$A$44:$A$139,0))</f>
        <v>97</v>
      </c>
      <c r="CB287" s="2">
        <f>IF(ISNA(MATCH($BW287,'2003'!$A$44:$A$139,0)),97,MATCH($BW287,'2003'!$A$44:$A$139,0))</f>
        <v>97</v>
      </c>
      <c r="CC287" s="2">
        <f>IF(ISNA(MATCH($BW287,'2004'!$A$44:$A$139,0)),97,MATCH($BW287,'2004'!$A$44:$A$139,0))</f>
        <v>97</v>
      </c>
      <c r="CD287" s="2">
        <f>IF(ISNA(MATCH($BW287,'2005'!$A$44:$A$139,0)),97,MATCH($BW287,'2005'!$A$44:$A$139,0))</f>
        <v>97</v>
      </c>
      <c r="CE287" s="2">
        <f>IF(ISNA(MATCH($BW287,'2006'!$A$44:$A$139,0)),97,MATCH($BW287,'2006'!$A$44:$A$139,0))</f>
        <v>97</v>
      </c>
      <c r="CF287" s="2">
        <f>IF(ISNA(MATCH($BW287,'2007'!$A$44:$A$139,0)),97,MATCH($BW287,'2007'!$A$44:$A$139,0))</f>
        <v>97</v>
      </c>
      <c r="CG287" s="2">
        <f>IF(ISNA(MATCH($BW287,'2008'!$A$44:$A$139,0)),97,MATCH($BW287,'2008'!$A$44:$A$139,0))</f>
        <v>97</v>
      </c>
      <c r="CH287" s="2">
        <f>IF(ISNA(MATCH($BW287,'2009'!$A$44:$A$139,0)),97,MATCH($BW287,'2009'!$A$44:$A$139,0))</f>
        <v>97</v>
      </c>
      <c r="CI287" s="2">
        <f>IF(ISNA(MATCH($BW287,'2010'!$A$44:$A$139,0)),97,MATCH($BW287,'2010'!$A$44:$A$139,0))</f>
        <v>97</v>
      </c>
      <c r="CJ287" s="2">
        <f>IF(ISNA(MATCH($BW287,'2011'!$A$44:$A$139,0)),97,MATCH($BW287,'2011'!$A$44:$A$139,0))</f>
        <v>97</v>
      </c>
      <c r="CK287" s="2">
        <f>IF(ISNA(MATCH($BW287,'2012'!$A$44:$A$139,0)),97,MATCH($BW287,'2012'!$A$44:$A$139,0))</f>
        <v>97</v>
      </c>
      <c r="CL287" s="2">
        <f>IF(ISNA(MATCH($BW287,'2013'!$A$44:$A$139,0)),97,MATCH($BW287,'2013'!$A$44:$A$139,0))</f>
        <v>91</v>
      </c>
      <c r="CM287" s="2">
        <f>IF(ISNA(MATCH($BW287,'2014'!$A$52:$A$179,0)),129,MATCH($BW287,'2014'!$A$52:$A$179,0))</f>
        <v>129</v>
      </c>
      <c r="CN287" s="147">
        <f>IF(ISNA(MATCH($BW287,'2015'!$A$52:$A$307,0)),257,MATCH($BW287,'2015'!$A$52:$A$307,0))</f>
        <v>257</v>
      </c>
      <c r="CO287" s="147">
        <f>IF(ISNA(MATCH($BW287,'2016'!$A$52:$A$307,0)),257,MATCH($BW287,'2016'!$A$52:$A$307,0))</f>
        <v>257</v>
      </c>
      <c r="CQ287">
        <f t="shared" si="183"/>
        <v>3997</v>
      </c>
      <c r="CR287" s="281"/>
      <c r="CS287" s="279"/>
      <c r="CT287" s="278">
        <f t="shared" si="184"/>
        <v>0</v>
      </c>
      <c r="CU287" s="279">
        <f t="shared" si="170"/>
        <v>0</v>
      </c>
      <c r="CV287" s="279">
        <f t="shared" si="171"/>
        <v>0</v>
      </c>
      <c r="CW287" s="279">
        <f t="shared" si="172"/>
        <v>0</v>
      </c>
      <c r="CX287" s="279">
        <f t="shared" si="173"/>
        <v>0</v>
      </c>
      <c r="CY287" s="279">
        <f t="shared" si="174"/>
        <v>0</v>
      </c>
      <c r="CZ287" s="279">
        <f t="shared" si="175"/>
        <v>0</v>
      </c>
      <c r="DA287" s="279">
        <f t="shared" si="176"/>
        <v>0</v>
      </c>
      <c r="DB287" s="279">
        <f t="shared" si="177"/>
        <v>0</v>
      </c>
      <c r="DC287" s="279">
        <f t="shared" si="185"/>
        <v>0</v>
      </c>
      <c r="DD287" s="279">
        <f t="shared" si="186"/>
        <v>0</v>
      </c>
      <c r="DE287" s="279">
        <f t="shared" si="187"/>
        <v>0</v>
      </c>
      <c r="DF287" s="279">
        <f t="shared" si="188"/>
        <v>23</v>
      </c>
      <c r="DG287" s="279">
        <f t="shared" si="189"/>
        <v>15.331799999999999</v>
      </c>
      <c r="DH287" s="280">
        <f t="shared" si="206"/>
        <v>10.22017788</v>
      </c>
      <c r="DI287" s="280">
        <f t="shared" si="207"/>
        <v>6.8127705748079999</v>
      </c>
      <c r="DJ287" s="154">
        <f t="shared" si="178"/>
        <v>197</v>
      </c>
      <c r="DK287" s="279">
        <f t="shared" si="190"/>
        <v>3997</v>
      </c>
      <c r="DL287" s="97"/>
      <c r="DM287" s="154"/>
      <c r="DN287" s="267">
        <f t="shared" si="191"/>
        <v>0</v>
      </c>
      <c r="DO287" s="154">
        <f t="shared" si="192"/>
        <v>0</v>
      </c>
      <c r="DP287" s="154">
        <f t="shared" si="193"/>
        <v>0</v>
      </c>
      <c r="DQ287" s="154">
        <f t="shared" si="194"/>
        <v>0</v>
      </c>
      <c r="DR287" s="154">
        <f t="shared" si="195"/>
        <v>0</v>
      </c>
      <c r="DS287" s="154">
        <f t="shared" si="196"/>
        <v>0</v>
      </c>
      <c r="DT287" s="154">
        <f t="shared" si="197"/>
        <v>0</v>
      </c>
      <c r="DU287" s="154">
        <f t="shared" si="198"/>
        <v>0</v>
      </c>
      <c r="DV287" s="154">
        <f t="shared" si="199"/>
        <v>0</v>
      </c>
      <c r="DW287" s="154">
        <f t="shared" si="200"/>
        <v>0</v>
      </c>
      <c r="DX287" s="154">
        <f t="shared" si="201"/>
        <v>0</v>
      </c>
      <c r="DY287" s="154">
        <f t="shared" si="202"/>
        <v>0</v>
      </c>
      <c r="DZ287" s="154">
        <f t="shared" si="203"/>
        <v>23</v>
      </c>
      <c r="EA287" s="154">
        <f t="shared" si="204"/>
        <v>23</v>
      </c>
      <c r="EB287" s="264">
        <f t="shared" si="208"/>
        <v>23</v>
      </c>
      <c r="EC287" s="264">
        <f t="shared" si="209"/>
        <v>23</v>
      </c>
      <c r="ED287" s="154">
        <f t="shared" si="179"/>
        <v>286</v>
      </c>
    </row>
    <row r="288" spans="2:134" ht="13" thickBot="1" x14ac:dyDescent="0.3">
      <c r="B288" s="131">
        <v>141</v>
      </c>
      <c r="C288" s="50">
        <f t="shared" si="168"/>
        <v>1</v>
      </c>
      <c r="D288" s="50">
        <f t="shared" si="180"/>
        <v>0</v>
      </c>
      <c r="E288" s="97"/>
      <c r="F288" s="2">
        <f t="shared" si="205"/>
        <v>283</v>
      </c>
      <c r="G288" s="487">
        <v>2342</v>
      </c>
      <c r="H288" s="98">
        <f>15- COUNTIF(L288:AC288,"#N/A")</f>
        <v>0</v>
      </c>
      <c r="I288" s="131">
        <f>SUM(AH288:AY288)+SUM(BE288:BT288)</f>
        <v>10</v>
      </c>
      <c r="J288" s="398">
        <f>DI288</f>
        <v>6.6659999999999995</v>
      </c>
      <c r="K288" s="456" t="str">
        <f>IF(ISNUMBER(MATCH(G288,'[4]OPR data'!$A$3:$A$2900,0)),"Y","N")</f>
        <v>Y</v>
      </c>
      <c r="L288" s="110"/>
      <c r="M288" s="233"/>
      <c r="N288" s="469" t="e">
        <f>(INDEX(Finish_table!R$4:R$83,MATCH('16 Year_History_Results'!$G288,Finish_table!S$4:S$83,0),1))</f>
        <v>#N/A</v>
      </c>
      <c r="O288" s="233" t="e">
        <f>(INDEX(Finish_table!Z$4:Z$99,MATCH('16 Year_History_Results'!$G288,Finish_table!AA$4:AA$99,0),1))</f>
        <v>#N/A</v>
      </c>
      <c r="P288" s="233" t="e">
        <f>(INDEX(Finish_table!AI$4:AI$99,MATCH('16 Year_History_Results'!$G288,Finish_table!AJ$4:AJ$99,0),1))</f>
        <v>#N/A</v>
      </c>
      <c r="Q288" s="233" t="e">
        <f>(INDEX(Finish_table!AR$4:AR$99,MATCH('16 Year_History_Results'!$G288,Finish_table!AS$4:AS$99,0),1))</f>
        <v>#N/A</v>
      </c>
      <c r="R288" s="233" t="e">
        <f>(INDEX(Finish_table!BA$4:BA$99,MATCH('16 Year_History_Results'!$G288,Finish_table!BB$4:BB$99,0),1))</f>
        <v>#N/A</v>
      </c>
      <c r="S288" s="233" t="e">
        <f>(INDEX(Finish_table!BJ$4:BJ$99,MATCH('16 Year_History_Results'!$G288,Finish_table!BK$4:BK$99,0),1))</f>
        <v>#N/A</v>
      </c>
      <c r="T288" s="233" t="e">
        <f>(INDEX(Finish_table!BS$4:BS$99,MATCH('16 Year_History_Results'!$G288,Finish_table!BT$4:BT$99,0),1))</f>
        <v>#N/A</v>
      </c>
      <c r="U288" s="233" t="e">
        <f>(INDEX(Finish_table!CB$4:CB$99,MATCH('16 Year_History_Results'!$G288,Finish_table!CC$4:CC$99,0),1))</f>
        <v>#N/A</v>
      </c>
      <c r="V288" s="233" t="e">
        <f>(INDEX(Finish_table!CK$4:CK$99,MATCH('16 Year_History_Results'!$G288,Finish_table!CL$4:CL$99,0),1))</f>
        <v>#N/A</v>
      </c>
      <c r="W288" s="233" t="e">
        <f>(INDEX(Finish_table!CT$4:CT$99,MATCH('16 Year_History_Results'!$G288,Finish_table!CU$4:CU$99,0),1))</f>
        <v>#N/A</v>
      </c>
      <c r="X288" s="233" t="e">
        <f>(INDEX(Finish_table!DC$4:DC$99,MATCH('16 Year_History_Results'!$G288,Finish_table!DD$4:DD$99,0),1))</f>
        <v>#N/A</v>
      </c>
      <c r="Y288" s="233" t="e">
        <f>(INDEX(Finish_table!DL$4:DL$99,MATCH('16 Year_History_Results'!$G288,Finish_table!DM$4:DM$99,0),1))</f>
        <v>#N/A</v>
      </c>
      <c r="Z288" s="233" t="e">
        <f>(INDEX(Finish_table!DU$4:DU$99,MATCH('16 Year_History_Results'!$G288,Finish_table!DV$4:DV$99,0),1))</f>
        <v>#N/A</v>
      </c>
      <c r="AA288" s="233" t="e">
        <f>(INDEX(Finish_table!ED$4:ED$140,MATCH('16 Year_History_Results'!$G288,Finish_table!EE$4:EE$140,0),1))</f>
        <v>#N/A</v>
      </c>
      <c r="AB288" s="233" t="str">
        <f>(INDEX(Finish_table!EM$4:EM$224,MATCH('16 Year_History_Results'!$G288,Finish_table!EN$4:EN$224,0),1))</f>
        <v>QF</v>
      </c>
      <c r="AC288" s="253" t="e">
        <f>(INDEX(Finish_table!EW$4:EW$224,MATCH('16 Year_History_Results'!$G288,Finish_table!EX$4:EX$224,0),1))</f>
        <v>#N/A</v>
      </c>
      <c r="AD288" s="2"/>
      <c r="AE288" s="97"/>
      <c r="AG288">
        <f t="shared" si="169"/>
        <v>2342</v>
      </c>
      <c r="AH288" s="110"/>
      <c r="AI288" s="2"/>
      <c r="AJ288" s="146">
        <f>INDEX('2001'!$C$44:$C$140,'16 Year_History_Results'!BZ288)</f>
        <v>0</v>
      </c>
      <c r="AK288" s="2">
        <f>INDEX('2002'!$C$44:$C$140,'16 Year_History_Results'!CA288)</f>
        <v>0</v>
      </c>
      <c r="AL288" s="2">
        <f>INDEX('2003'!$C$44:$C$140,'16 Year_History_Results'!CB288)</f>
        <v>0</v>
      </c>
      <c r="AM288" s="2">
        <f>INDEX('2004'!$C$44:$C$140,'16 Year_History_Results'!CC288)</f>
        <v>0</v>
      </c>
      <c r="AN288" s="2">
        <f>INDEX('2005'!$C$44:$C$140,'16 Year_History_Results'!CD288)</f>
        <v>0</v>
      </c>
      <c r="AO288" s="2">
        <f>INDEX('2006'!$C$44:$C$140,'16 Year_History_Results'!CE288)</f>
        <v>0</v>
      </c>
      <c r="AP288" s="2">
        <f>INDEX('2007'!$C$44:$C$140,'16 Year_History_Results'!CF288)</f>
        <v>0</v>
      </c>
      <c r="AQ288" s="2">
        <f>INDEX('2008'!$C$44:$C$140,'16 Year_History_Results'!CG288)</f>
        <v>0</v>
      </c>
      <c r="AR288" s="2">
        <f>INDEX('2009'!$C$44:$C$140,'16 Year_History_Results'!CH288)</f>
        <v>0</v>
      </c>
      <c r="AS288" s="2">
        <f>INDEX('2010'!$C$44:$C$140,'16 Year_History_Results'!CI288)</f>
        <v>0</v>
      </c>
      <c r="AT288" s="2">
        <f>INDEX('2011'!$C$44:$C$140,'16 Year_History_Results'!CJ288)</f>
        <v>0</v>
      </c>
      <c r="AU288" s="2">
        <f>INDEX('2012'!$C$44:$C$140,'16 Year_History_Results'!CK288)</f>
        <v>0</v>
      </c>
      <c r="AV288" s="2">
        <f>INDEX('2013'!$C$44:$C$140,'16 Year_History_Results'!CL288)</f>
        <v>0</v>
      </c>
      <c r="AW288" s="2">
        <f>INDEX('2014'!$C$52:$C$180,'16 Year_History_Results'!CM288)</f>
        <v>0</v>
      </c>
      <c r="AX288" s="2">
        <f>INDEX('2015'!$E$52:$E$308,'16 Year_History_Results'!CN288)</f>
        <v>0</v>
      </c>
      <c r="AY288" s="147">
        <f>INDEX('2016'!$E$52:$E$308,'16 Year_History_Results'!CO288)</f>
        <v>0</v>
      </c>
      <c r="AZ288" s="2"/>
      <c r="BA288" s="2"/>
      <c r="BB288">
        <f t="shared" si="181"/>
        <v>2342</v>
      </c>
      <c r="BC288" s="110"/>
      <c r="BD288" s="2"/>
      <c r="BE288" s="146">
        <f>INDEX('2001'!$B$44:$B$140,'16 Year_History_Results'!BZ288)</f>
        <v>0</v>
      </c>
      <c r="BF288" s="2">
        <f>INDEX('2002'!$B$44:$B$140,'16 Year_History_Results'!CA288)</f>
        <v>0</v>
      </c>
      <c r="BG288" s="2">
        <f>INDEX('2003'!$B$44:$B$140,'16 Year_History_Results'!CB288)</f>
        <v>0</v>
      </c>
      <c r="BH288" s="2">
        <f>INDEX('2004'!$B$44:$B$140,'16 Year_History_Results'!CC288)</f>
        <v>0</v>
      </c>
      <c r="BI288" s="2">
        <f>INDEX('2005'!$B$44:$B$140,'16 Year_History_Results'!CD288)</f>
        <v>0</v>
      </c>
      <c r="BJ288" s="2">
        <f>INDEX('2006'!$B$44:$B$140,'16 Year_History_Results'!CE288)</f>
        <v>0</v>
      </c>
      <c r="BK288" s="2">
        <f>INDEX('2007'!$B$44:$B$140,'16 Year_History_Results'!CF288)</f>
        <v>0</v>
      </c>
      <c r="BL288" s="2">
        <f>INDEX('2008'!$B$44:$B$140,'16 Year_History_Results'!CG288)</f>
        <v>0</v>
      </c>
      <c r="BM288" s="2">
        <f>INDEX('2009'!$B$44:$B$140,'16 Year_History_Results'!CH288)</f>
        <v>0</v>
      </c>
      <c r="BN288" s="2">
        <f>INDEX('2010'!$B$44:$B$140,'16 Year_History_Results'!CI288)</f>
        <v>0</v>
      </c>
      <c r="BO288" s="2">
        <f>INDEX('2011'!$B$44:$B$140,'16 Year_History_Results'!CJ288)</f>
        <v>0</v>
      </c>
      <c r="BP288" s="2">
        <f>INDEX('2012'!$B$44:$B$140,'16 Year_History_Results'!CK288)</f>
        <v>0</v>
      </c>
      <c r="BQ288" s="2">
        <f>INDEX('2013'!$B$44:$B$140,'16 Year_History_Results'!CL288)</f>
        <v>0</v>
      </c>
      <c r="BR288" s="2">
        <f>INDEX('2014'!$B$52:$B$180,'16 Year_History_Results'!CM288)</f>
        <v>0</v>
      </c>
      <c r="BS288" s="147">
        <f>INDEX('2015'!$B$52:$B$308,'16 Year_History_Results'!CN288)</f>
        <v>10</v>
      </c>
      <c r="BT288" s="147">
        <f>INDEX('2016'!$B$52:$B$308,'16 Year_History_Results'!CO288)</f>
        <v>0</v>
      </c>
      <c r="BW288">
        <f t="shared" si="182"/>
        <v>2342</v>
      </c>
      <c r="BX288" s="110"/>
      <c r="BY288" s="2"/>
      <c r="BZ288" s="146">
        <f>IF(ISNA(MATCH($BW288,'2001'!$A$44:$A$139,0)),97,MATCH($BW288,'2001'!$A$44:$A$139,0))</f>
        <v>97</v>
      </c>
      <c r="CA288" s="2">
        <f>IF(ISNA(MATCH($BW288,'2002'!$A$44:$A$139,0)),97,MATCH($BW288,'2002'!$A$44:$A$139,0))</f>
        <v>97</v>
      </c>
      <c r="CB288" s="2">
        <f>IF(ISNA(MATCH($BW288,'2003'!$A$44:$A$139,0)),97,MATCH($BW288,'2003'!$A$44:$A$139,0))</f>
        <v>97</v>
      </c>
      <c r="CC288" s="2">
        <f>IF(ISNA(MATCH($BW288,'2004'!$A$44:$A$139,0)),97,MATCH($BW288,'2004'!$A$44:$A$139,0))</f>
        <v>97</v>
      </c>
      <c r="CD288" s="2">
        <f>IF(ISNA(MATCH($BW288,'2005'!$A$44:$A$139,0)),97,MATCH($BW288,'2005'!$A$44:$A$139,0))</f>
        <v>97</v>
      </c>
      <c r="CE288" s="2">
        <f>IF(ISNA(MATCH($BW288,'2006'!$A$44:$A$139,0)),97,MATCH($BW288,'2006'!$A$44:$A$139,0))</f>
        <v>97</v>
      </c>
      <c r="CF288" s="2">
        <f>IF(ISNA(MATCH($BW288,'2007'!$A$44:$A$139,0)),97,MATCH($BW288,'2007'!$A$44:$A$139,0))</f>
        <v>97</v>
      </c>
      <c r="CG288" s="2">
        <f>IF(ISNA(MATCH($BW288,'2008'!$A$44:$A$139,0)),97,MATCH($BW288,'2008'!$A$44:$A$139,0))</f>
        <v>97</v>
      </c>
      <c r="CH288" s="2">
        <f>IF(ISNA(MATCH($BW288,'2009'!$A$44:$A$139,0)),97,MATCH($BW288,'2009'!$A$44:$A$139,0))</f>
        <v>97</v>
      </c>
      <c r="CI288" s="2">
        <f>IF(ISNA(MATCH($BW288,'2010'!$A$44:$A$139,0)),97,MATCH($BW288,'2010'!$A$44:$A$139,0))</f>
        <v>97</v>
      </c>
      <c r="CJ288" s="2">
        <f>IF(ISNA(MATCH($BW288,'2011'!$A$44:$A$139,0)),97,MATCH($BW288,'2011'!$A$44:$A$139,0))</f>
        <v>97</v>
      </c>
      <c r="CK288" s="2">
        <f>IF(ISNA(MATCH($BW288,'2012'!$A$44:$A$139,0)),97,MATCH($BW288,'2012'!$A$44:$A$139,0))</f>
        <v>97</v>
      </c>
      <c r="CL288" s="2">
        <f>IF(ISNA(MATCH($BW288,'2013'!$A$44:$A$139,0)),97,MATCH($BW288,'2013'!$A$44:$A$139,0))</f>
        <v>97</v>
      </c>
      <c r="CM288" s="2">
        <f>IF(ISNA(MATCH($BW288,'2014'!$A$52:$A$179,0)),129,MATCH($BW288,'2014'!$A$52:$A$179,0))</f>
        <v>129</v>
      </c>
      <c r="CN288" s="147">
        <f>IF(ISNA(MATCH($BW288,'2015'!$A$52:$A$307,0)),257,MATCH($BW288,'2015'!$A$52:$A$307,0))</f>
        <v>154</v>
      </c>
      <c r="CO288" s="147">
        <f>IF(ISNA(MATCH($BW288,'2016'!$A$52:$A$307,0)),257,MATCH($BW288,'2016'!$A$52:$A$307,0))</f>
        <v>257</v>
      </c>
      <c r="CQ288">
        <f t="shared" si="183"/>
        <v>2342</v>
      </c>
      <c r="CR288" s="281"/>
      <c r="CS288" s="279"/>
      <c r="CT288" s="278">
        <f t="shared" si="184"/>
        <v>0</v>
      </c>
      <c r="CU288" s="279">
        <f t="shared" si="170"/>
        <v>0</v>
      </c>
      <c r="CV288" s="279">
        <f t="shared" si="171"/>
        <v>0</v>
      </c>
      <c r="CW288" s="279">
        <f t="shared" si="172"/>
        <v>0</v>
      </c>
      <c r="CX288" s="279">
        <f t="shared" si="173"/>
        <v>0</v>
      </c>
      <c r="CY288" s="279">
        <f t="shared" si="174"/>
        <v>0</v>
      </c>
      <c r="CZ288" s="279">
        <f t="shared" si="175"/>
        <v>0</v>
      </c>
      <c r="DA288" s="279">
        <f t="shared" si="176"/>
        <v>0</v>
      </c>
      <c r="DB288" s="279">
        <f t="shared" si="177"/>
        <v>0</v>
      </c>
      <c r="DC288" s="279">
        <f t="shared" si="185"/>
        <v>0</v>
      </c>
      <c r="DD288" s="279">
        <f t="shared" si="186"/>
        <v>0</v>
      </c>
      <c r="DE288" s="279">
        <f t="shared" si="187"/>
        <v>0</v>
      </c>
      <c r="DF288" s="279">
        <f t="shared" si="188"/>
        <v>0</v>
      </c>
      <c r="DG288" s="279">
        <f t="shared" si="189"/>
        <v>0</v>
      </c>
      <c r="DH288" s="280">
        <f t="shared" si="206"/>
        <v>10</v>
      </c>
      <c r="DI288" s="280">
        <f t="shared" si="207"/>
        <v>6.6659999999999995</v>
      </c>
      <c r="DJ288" s="154">
        <f t="shared" si="178"/>
        <v>201</v>
      </c>
      <c r="DK288" s="279">
        <f t="shared" si="190"/>
        <v>2342</v>
      </c>
      <c r="DL288" s="97"/>
      <c r="DM288" s="154"/>
      <c r="DN288" s="267">
        <f t="shared" si="191"/>
        <v>0</v>
      </c>
      <c r="DO288" s="154">
        <f t="shared" si="192"/>
        <v>0</v>
      </c>
      <c r="DP288" s="154">
        <f t="shared" si="193"/>
        <v>0</v>
      </c>
      <c r="DQ288" s="154">
        <f t="shared" si="194"/>
        <v>0</v>
      </c>
      <c r="DR288" s="154">
        <f t="shared" si="195"/>
        <v>0</v>
      </c>
      <c r="DS288" s="154">
        <f t="shared" si="196"/>
        <v>0</v>
      </c>
      <c r="DT288" s="154">
        <f t="shared" si="197"/>
        <v>0</v>
      </c>
      <c r="DU288" s="154">
        <f t="shared" si="198"/>
        <v>0</v>
      </c>
      <c r="DV288" s="154">
        <f t="shared" si="199"/>
        <v>0</v>
      </c>
      <c r="DW288" s="154">
        <f t="shared" si="200"/>
        <v>0</v>
      </c>
      <c r="DX288" s="154">
        <f t="shared" si="201"/>
        <v>0</v>
      </c>
      <c r="DY288" s="154">
        <f t="shared" si="202"/>
        <v>0</v>
      </c>
      <c r="DZ288" s="154">
        <f t="shared" si="203"/>
        <v>0</v>
      </c>
      <c r="EA288" s="154">
        <f t="shared" si="204"/>
        <v>0</v>
      </c>
      <c r="EB288" s="264">
        <f t="shared" si="208"/>
        <v>10</v>
      </c>
      <c r="EC288" s="264">
        <f t="shared" si="209"/>
        <v>10</v>
      </c>
      <c r="ED288" s="154">
        <f t="shared" si="179"/>
        <v>424</v>
      </c>
    </row>
    <row r="289" spans="2:134" ht="13" thickBot="1" x14ac:dyDescent="0.3">
      <c r="B289" s="131">
        <v>141</v>
      </c>
      <c r="C289" s="50">
        <f t="shared" si="168"/>
        <v>2</v>
      </c>
      <c r="D289" s="50">
        <f t="shared" si="180"/>
        <v>0</v>
      </c>
      <c r="E289" s="97"/>
      <c r="F289" s="2">
        <f t="shared" si="205"/>
        <v>284</v>
      </c>
      <c r="G289" s="207">
        <v>2877</v>
      </c>
      <c r="H289" s="98">
        <f>15- COUNTIF(L289:AC289,"#N/A")</f>
        <v>0</v>
      </c>
      <c r="I289" s="131">
        <f>SUM(AH289:AY289)+SUM(BE289:BT289)</f>
        <v>10</v>
      </c>
      <c r="J289" s="398">
        <f>DI289</f>
        <v>6.6659999999999995</v>
      </c>
      <c r="K289" s="456" t="str">
        <f>IF(ISNUMBER(MATCH(G289,'[4]OPR data'!$A$3:$A$2900,0)),"Y","N")</f>
        <v>Y</v>
      </c>
      <c r="L289" s="110"/>
      <c r="M289" s="233"/>
      <c r="N289" s="469" t="e">
        <f>(INDEX(Finish_table!R$4:R$83,MATCH('16 Year_History_Results'!$G289,Finish_table!S$4:S$83,0),1))</f>
        <v>#N/A</v>
      </c>
      <c r="O289" s="233" t="e">
        <f>(INDEX(Finish_table!Z$4:Z$99,MATCH('16 Year_History_Results'!$G289,Finish_table!AA$4:AA$99,0),1))</f>
        <v>#N/A</v>
      </c>
      <c r="P289" s="233" t="e">
        <f>(INDEX(Finish_table!AI$4:AI$99,MATCH('16 Year_History_Results'!$G289,Finish_table!AJ$4:AJ$99,0),1))</f>
        <v>#N/A</v>
      </c>
      <c r="Q289" s="233" t="e">
        <f>(INDEX(Finish_table!AR$4:AR$99,MATCH('16 Year_History_Results'!$G289,Finish_table!AS$4:AS$99,0),1))</f>
        <v>#N/A</v>
      </c>
      <c r="R289" s="233" t="e">
        <f>(INDEX(Finish_table!BA$4:BA$99,MATCH('16 Year_History_Results'!$G289,Finish_table!BB$4:BB$99,0),1))</f>
        <v>#N/A</v>
      </c>
      <c r="S289" s="233" t="e">
        <f>(INDEX(Finish_table!BJ$4:BJ$99,MATCH('16 Year_History_Results'!$G289,Finish_table!BK$4:BK$99,0),1))</f>
        <v>#N/A</v>
      </c>
      <c r="T289" s="233" t="e">
        <f>(INDEX(Finish_table!BS$4:BS$99,MATCH('16 Year_History_Results'!$G289,Finish_table!BT$4:BT$99,0),1))</f>
        <v>#N/A</v>
      </c>
      <c r="U289" s="233" t="e">
        <f>(INDEX(Finish_table!CB$4:CB$99,MATCH('16 Year_History_Results'!$G289,Finish_table!CC$4:CC$99,0),1))</f>
        <v>#N/A</v>
      </c>
      <c r="V289" s="233" t="e">
        <f>(INDEX(Finish_table!CK$4:CK$99,MATCH('16 Year_History_Results'!$G289,Finish_table!CL$4:CL$99,0),1))</f>
        <v>#N/A</v>
      </c>
      <c r="W289" s="233" t="e">
        <f>(INDEX(Finish_table!CT$4:CT$99,MATCH('16 Year_History_Results'!$G289,Finish_table!CU$4:CU$99,0),1))</f>
        <v>#N/A</v>
      </c>
      <c r="X289" s="233" t="e">
        <f>(INDEX(Finish_table!DC$4:DC$99,MATCH('16 Year_History_Results'!$G289,Finish_table!DD$4:DD$99,0),1))</f>
        <v>#N/A</v>
      </c>
      <c r="Y289" s="233" t="e">
        <f>(INDEX(Finish_table!DL$4:DL$99,MATCH('16 Year_History_Results'!$G289,Finish_table!DM$4:DM$99,0),1))</f>
        <v>#N/A</v>
      </c>
      <c r="Z289" s="233" t="e">
        <f>(INDEX(Finish_table!DU$4:DU$99,MATCH('16 Year_History_Results'!$G289,Finish_table!DV$4:DV$99,0),1))</f>
        <v>#N/A</v>
      </c>
      <c r="AA289" s="233" t="e">
        <f>(INDEX(Finish_table!ED$4:ED$140,MATCH('16 Year_History_Results'!$G289,Finish_table!EE$4:EE$140,0),1))</f>
        <v>#N/A</v>
      </c>
      <c r="AB289" s="233" t="str">
        <f>(INDEX(Finish_table!EM$4:EM$224,MATCH('16 Year_History_Results'!$G289,Finish_table!EN$4:EN$224,0),1))</f>
        <v>QF</v>
      </c>
      <c r="AC289" s="253" t="e">
        <f>(INDEX(Finish_table!EW$4:EW$224,MATCH('16 Year_History_Results'!$G289,Finish_table!EX$4:EX$224,0),1))</f>
        <v>#N/A</v>
      </c>
      <c r="AD289" s="2"/>
      <c r="AE289" s="97"/>
      <c r="AG289">
        <f t="shared" si="169"/>
        <v>2877</v>
      </c>
      <c r="AH289" s="110"/>
      <c r="AI289" s="2"/>
      <c r="AJ289" s="146">
        <f>INDEX('2001'!$C$44:$C$140,'16 Year_History_Results'!BZ289)</f>
        <v>0</v>
      </c>
      <c r="AK289" s="2">
        <f>INDEX('2002'!$C$44:$C$140,'16 Year_History_Results'!CA289)</f>
        <v>0</v>
      </c>
      <c r="AL289" s="2">
        <f>INDEX('2003'!$C$44:$C$140,'16 Year_History_Results'!CB289)</f>
        <v>0</v>
      </c>
      <c r="AM289" s="2">
        <f>INDEX('2004'!$C$44:$C$140,'16 Year_History_Results'!CC289)</f>
        <v>0</v>
      </c>
      <c r="AN289" s="2">
        <f>INDEX('2005'!$C$44:$C$140,'16 Year_History_Results'!CD289)</f>
        <v>0</v>
      </c>
      <c r="AO289" s="2">
        <f>INDEX('2006'!$C$44:$C$140,'16 Year_History_Results'!CE289)</f>
        <v>0</v>
      </c>
      <c r="AP289" s="2">
        <f>INDEX('2007'!$C$44:$C$140,'16 Year_History_Results'!CF289)</f>
        <v>0</v>
      </c>
      <c r="AQ289" s="2">
        <f>INDEX('2008'!$C$44:$C$140,'16 Year_History_Results'!CG289)</f>
        <v>0</v>
      </c>
      <c r="AR289" s="2">
        <f>INDEX('2009'!$C$44:$C$140,'16 Year_History_Results'!CH289)</f>
        <v>0</v>
      </c>
      <c r="AS289" s="2">
        <f>INDEX('2010'!$C$44:$C$140,'16 Year_History_Results'!CI289)</f>
        <v>0</v>
      </c>
      <c r="AT289" s="2">
        <f>INDEX('2011'!$C$44:$C$140,'16 Year_History_Results'!CJ289)</f>
        <v>0</v>
      </c>
      <c r="AU289" s="2">
        <f>INDEX('2012'!$C$44:$C$140,'16 Year_History_Results'!CK289)</f>
        <v>0</v>
      </c>
      <c r="AV289" s="2">
        <f>INDEX('2013'!$C$44:$C$140,'16 Year_History_Results'!CL289)</f>
        <v>0</v>
      </c>
      <c r="AW289" s="2">
        <f>INDEX('2014'!$C$52:$C$180,'16 Year_History_Results'!CM289)</f>
        <v>0</v>
      </c>
      <c r="AX289" s="2">
        <f>INDEX('2015'!$E$52:$E$308,'16 Year_History_Results'!CN289)</f>
        <v>0</v>
      </c>
      <c r="AY289" s="147">
        <f>INDEX('2016'!$E$52:$E$308,'16 Year_History_Results'!CO289)</f>
        <v>0</v>
      </c>
      <c r="AZ289" s="2"/>
      <c r="BA289" s="2"/>
      <c r="BB289">
        <f t="shared" si="181"/>
        <v>2877</v>
      </c>
      <c r="BC289" s="110"/>
      <c r="BD289" s="2"/>
      <c r="BE289" s="146">
        <f>INDEX('2001'!$B$44:$B$140,'16 Year_History_Results'!BZ289)</f>
        <v>0</v>
      </c>
      <c r="BF289" s="2">
        <f>INDEX('2002'!$B$44:$B$140,'16 Year_History_Results'!CA289)</f>
        <v>0</v>
      </c>
      <c r="BG289" s="2">
        <f>INDEX('2003'!$B$44:$B$140,'16 Year_History_Results'!CB289)</f>
        <v>0</v>
      </c>
      <c r="BH289" s="2">
        <f>INDEX('2004'!$B$44:$B$140,'16 Year_History_Results'!CC289)</f>
        <v>0</v>
      </c>
      <c r="BI289" s="2">
        <f>INDEX('2005'!$B$44:$B$140,'16 Year_History_Results'!CD289)</f>
        <v>0</v>
      </c>
      <c r="BJ289" s="2">
        <f>INDEX('2006'!$B$44:$B$140,'16 Year_History_Results'!CE289)</f>
        <v>0</v>
      </c>
      <c r="BK289" s="2">
        <f>INDEX('2007'!$B$44:$B$140,'16 Year_History_Results'!CF289)</f>
        <v>0</v>
      </c>
      <c r="BL289" s="2">
        <f>INDEX('2008'!$B$44:$B$140,'16 Year_History_Results'!CG289)</f>
        <v>0</v>
      </c>
      <c r="BM289" s="2">
        <f>INDEX('2009'!$B$44:$B$140,'16 Year_History_Results'!CH289)</f>
        <v>0</v>
      </c>
      <c r="BN289" s="2">
        <f>INDEX('2010'!$B$44:$B$140,'16 Year_History_Results'!CI289)</f>
        <v>0</v>
      </c>
      <c r="BO289" s="2">
        <f>INDEX('2011'!$B$44:$B$140,'16 Year_History_Results'!CJ289)</f>
        <v>0</v>
      </c>
      <c r="BP289" s="2">
        <f>INDEX('2012'!$B$44:$B$140,'16 Year_History_Results'!CK289)</f>
        <v>0</v>
      </c>
      <c r="BQ289" s="2">
        <f>INDEX('2013'!$B$44:$B$140,'16 Year_History_Results'!CL289)</f>
        <v>0</v>
      </c>
      <c r="BR289" s="2">
        <f>INDEX('2014'!$B$52:$B$180,'16 Year_History_Results'!CM289)</f>
        <v>0</v>
      </c>
      <c r="BS289" s="147">
        <f>INDEX('2015'!$B$52:$B$308,'16 Year_History_Results'!CN289)</f>
        <v>10</v>
      </c>
      <c r="BT289" s="147">
        <f>INDEX('2016'!$B$52:$B$308,'16 Year_History_Results'!CO289)</f>
        <v>0</v>
      </c>
      <c r="BW289">
        <f t="shared" si="182"/>
        <v>2877</v>
      </c>
      <c r="BX289" s="110"/>
      <c r="BY289" s="2"/>
      <c r="BZ289" s="146">
        <f>IF(ISNA(MATCH($BW289,'2001'!$A$44:$A$139,0)),97,MATCH($BW289,'2001'!$A$44:$A$139,0))</f>
        <v>97</v>
      </c>
      <c r="CA289" s="2">
        <f>IF(ISNA(MATCH($BW289,'2002'!$A$44:$A$139,0)),97,MATCH($BW289,'2002'!$A$44:$A$139,0))</f>
        <v>97</v>
      </c>
      <c r="CB289" s="2">
        <f>IF(ISNA(MATCH($BW289,'2003'!$A$44:$A$139,0)),97,MATCH($BW289,'2003'!$A$44:$A$139,0))</f>
        <v>97</v>
      </c>
      <c r="CC289" s="2">
        <f>IF(ISNA(MATCH($BW289,'2004'!$A$44:$A$139,0)),97,MATCH($BW289,'2004'!$A$44:$A$139,0))</f>
        <v>97</v>
      </c>
      <c r="CD289" s="2">
        <f>IF(ISNA(MATCH($BW289,'2005'!$A$44:$A$139,0)),97,MATCH($BW289,'2005'!$A$44:$A$139,0))</f>
        <v>97</v>
      </c>
      <c r="CE289" s="2">
        <f>IF(ISNA(MATCH($BW289,'2006'!$A$44:$A$139,0)),97,MATCH($BW289,'2006'!$A$44:$A$139,0))</f>
        <v>97</v>
      </c>
      <c r="CF289" s="2">
        <f>IF(ISNA(MATCH($BW289,'2007'!$A$44:$A$139,0)),97,MATCH($BW289,'2007'!$A$44:$A$139,0))</f>
        <v>97</v>
      </c>
      <c r="CG289" s="2">
        <f>IF(ISNA(MATCH($BW289,'2008'!$A$44:$A$139,0)),97,MATCH($BW289,'2008'!$A$44:$A$139,0))</f>
        <v>97</v>
      </c>
      <c r="CH289" s="2">
        <f>IF(ISNA(MATCH($BW289,'2009'!$A$44:$A$139,0)),97,MATCH($BW289,'2009'!$A$44:$A$139,0))</f>
        <v>97</v>
      </c>
      <c r="CI289" s="2">
        <f>IF(ISNA(MATCH($BW289,'2010'!$A$44:$A$139,0)),97,MATCH($BW289,'2010'!$A$44:$A$139,0))</f>
        <v>97</v>
      </c>
      <c r="CJ289" s="2">
        <f>IF(ISNA(MATCH($BW289,'2011'!$A$44:$A$139,0)),97,MATCH($BW289,'2011'!$A$44:$A$139,0))</f>
        <v>97</v>
      </c>
      <c r="CK289" s="2">
        <f>IF(ISNA(MATCH($BW289,'2012'!$A$44:$A$139,0)),97,MATCH($BW289,'2012'!$A$44:$A$139,0))</f>
        <v>97</v>
      </c>
      <c r="CL289" s="2">
        <f>IF(ISNA(MATCH($BW289,'2013'!$A$44:$A$139,0)),97,MATCH($BW289,'2013'!$A$44:$A$139,0))</f>
        <v>97</v>
      </c>
      <c r="CM289" s="2">
        <f>IF(ISNA(MATCH($BW289,'2014'!$A$52:$A$179,0)),129,MATCH($BW289,'2014'!$A$52:$A$179,0))</f>
        <v>129</v>
      </c>
      <c r="CN289" s="147">
        <f>IF(ISNA(MATCH($BW289,'2015'!$A$52:$A$307,0)),257,MATCH($BW289,'2015'!$A$52:$A$307,0))</f>
        <v>176</v>
      </c>
      <c r="CO289" s="147">
        <f>IF(ISNA(MATCH($BW289,'2016'!$A$52:$A$307,0)),257,MATCH($BW289,'2016'!$A$52:$A$307,0))</f>
        <v>257</v>
      </c>
      <c r="CQ289">
        <f t="shared" si="183"/>
        <v>2877</v>
      </c>
      <c r="CR289" s="281"/>
      <c r="CS289" s="279"/>
      <c r="CT289" s="278">
        <f t="shared" si="184"/>
        <v>0</v>
      </c>
      <c r="CU289" s="279">
        <f t="shared" si="170"/>
        <v>0</v>
      </c>
      <c r="CV289" s="279">
        <f t="shared" si="171"/>
        <v>0</v>
      </c>
      <c r="CW289" s="279">
        <f t="shared" si="172"/>
        <v>0</v>
      </c>
      <c r="CX289" s="279">
        <f t="shared" si="173"/>
        <v>0</v>
      </c>
      <c r="CY289" s="279">
        <f t="shared" si="174"/>
        <v>0</v>
      </c>
      <c r="CZ289" s="279">
        <f t="shared" si="175"/>
        <v>0</v>
      </c>
      <c r="DA289" s="279">
        <f t="shared" si="176"/>
        <v>0</v>
      </c>
      <c r="DB289" s="279">
        <f t="shared" si="177"/>
        <v>0</v>
      </c>
      <c r="DC289" s="279">
        <f t="shared" si="185"/>
        <v>0</v>
      </c>
      <c r="DD289" s="279">
        <f t="shared" si="186"/>
        <v>0</v>
      </c>
      <c r="DE289" s="279">
        <f t="shared" si="187"/>
        <v>0</v>
      </c>
      <c r="DF289" s="279">
        <f t="shared" si="188"/>
        <v>0</v>
      </c>
      <c r="DG289" s="279">
        <f t="shared" si="189"/>
        <v>0</v>
      </c>
      <c r="DH289" s="280">
        <f t="shared" si="206"/>
        <v>10</v>
      </c>
      <c r="DI289" s="280">
        <f t="shared" si="207"/>
        <v>6.6659999999999995</v>
      </c>
      <c r="DJ289" s="154">
        <f t="shared" si="178"/>
        <v>201</v>
      </c>
      <c r="DK289" s="279">
        <f t="shared" si="190"/>
        <v>2877</v>
      </c>
      <c r="DL289" s="97"/>
      <c r="DM289" s="154"/>
      <c r="DN289" s="267">
        <f t="shared" si="191"/>
        <v>0</v>
      </c>
      <c r="DO289" s="154">
        <f t="shared" si="192"/>
        <v>0</v>
      </c>
      <c r="DP289" s="154">
        <f t="shared" si="193"/>
        <v>0</v>
      </c>
      <c r="DQ289" s="154">
        <f t="shared" si="194"/>
        <v>0</v>
      </c>
      <c r="DR289" s="154">
        <f t="shared" si="195"/>
        <v>0</v>
      </c>
      <c r="DS289" s="154">
        <f t="shared" si="196"/>
        <v>0</v>
      </c>
      <c r="DT289" s="154">
        <f t="shared" si="197"/>
        <v>0</v>
      </c>
      <c r="DU289" s="154">
        <f t="shared" si="198"/>
        <v>0</v>
      </c>
      <c r="DV289" s="154">
        <f t="shared" si="199"/>
        <v>0</v>
      </c>
      <c r="DW289" s="154">
        <f t="shared" si="200"/>
        <v>0</v>
      </c>
      <c r="DX289" s="154">
        <f t="shared" si="201"/>
        <v>0</v>
      </c>
      <c r="DY289" s="154">
        <f t="shared" si="202"/>
        <v>0</v>
      </c>
      <c r="DZ289" s="154">
        <f t="shared" si="203"/>
        <v>0</v>
      </c>
      <c r="EA289" s="154">
        <f t="shared" si="204"/>
        <v>0</v>
      </c>
      <c r="EB289" s="264">
        <f t="shared" si="208"/>
        <v>10</v>
      </c>
      <c r="EC289" s="264">
        <f t="shared" si="209"/>
        <v>10</v>
      </c>
      <c r="ED289" s="154">
        <f t="shared" si="179"/>
        <v>424</v>
      </c>
    </row>
    <row r="290" spans="2:134" ht="13" thickBot="1" x14ac:dyDescent="0.3">
      <c r="B290" s="131">
        <v>141</v>
      </c>
      <c r="C290" s="50">
        <f t="shared" si="168"/>
        <v>3</v>
      </c>
      <c r="D290" s="50">
        <f t="shared" si="180"/>
        <v>3</v>
      </c>
      <c r="E290" s="97"/>
      <c r="F290" s="2">
        <f t="shared" si="205"/>
        <v>285</v>
      </c>
      <c r="G290" s="207">
        <v>2930</v>
      </c>
      <c r="H290" s="98">
        <f>15- COUNTIF(L290:AC290,"#N/A")</f>
        <v>0</v>
      </c>
      <c r="I290" s="131">
        <f>SUM(AH290:AY290)+SUM(BE290:BT290)</f>
        <v>10</v>
      </c>
      <c r="J290" s="398">
        <f>DI290</f>
        <v>6.6659999999999995</v>
      </c>
      <c r="K290" s="456" t="str">
        <f>IF(ISNUMBER(MATCH(G290,'[4]OPR data'!$A$3:$A$2900,0)),"Y","N")</f>
        <v>Y</v>
      </c>
      <c r="L290" s="110"/>
      <c r="M290" s="233"/>
      <c r="N290" s="469" t="e">
        <f>(INDEX(Finish_table!R$4:R$83,MATCH('16 Year_History_Results'!$G290,Finish_table!S$4:S$83,0),1))</f>
        <v>#N/A</v>
      </c>
      <c r="O290" s="233" t="e">
        <f>(INDEX(Finish_table!Z$4:Z$99,MATCH('16 Year_History_Results'!$G290,Finish_table!AA$4:AA$99,0),1))</f>
        <v>#N/A</v>
      </c>
      <c r="P290" s="233" t="e">
        <f>(INDEX(Finish_table!AI$4:AI$99,MATCH('16 Year_History_Results'!$G290,Finish_table!AJ$4:AJ$99,0),1))</f>
        <v>#N/A</v>
      </c>
      <c r="Q290" s="233" t="e">
        <f>(INDEX(Finish_table!AR$4:AR$99,MATCH('16 Year_History_Results'!$G290,Finish_table!AS$4:AS$99,0),1))</f>
        <v>#N/A</v>
      </c>
      <c r="R290" s="233" t="e">
        <f>(INDEX(Finish_table!BA$4:BA$99,MATCH('16 Year_History_Results'!$G290,Finish_table!BB$4:BB$99,0),1))</f>
        <v>#N/A</v>
      </c>
      <c r="S290" s="233" t="e">
        <f>(INDEX(Finish_table!BJ$4:BJ$99,MATCH('16 Year_History_Results'!$G290,Finish_table!BK$4:BK$99,0),1))</f>
        <v>#N/A</v>
      </c>
      <c r="T290" s="233" t="e">
        <f>(INDEX(Finish_table!BS$4:BS$99,MATCH('16 Year_History_Results'!$G290,Finish_table!BT$4:BT$99,0),1))</f>
        <v>#N/A</v>
      </c>
      <c r="U290" s="233" t="e">
        <f>(INDEX(Finish_table!CB$4:CB$99,MATCH('16 Year_History_Results'!$G290,Finish_table!CC$4:CC$99,0),1))</f>
        <v>#N/A</v>
      </c>
      <c r="V290" s="233" t="e">
        <f>(INDEX(Finish_table!CK$4:CK$99,MATCH('16 Year_History_Results'!$G290,Finish_table!CL$4:CL$99,0),1))</f>
        <v>#N/A</v>
      </c>
      <c r="W290" s="233" t="e">
        <f>(INDEX(Finish_table!CT$4:CT$99,MATCH('16 Year_History_Results'!$G290,Finish_table!CU$4:CU$99,0),1))</f>
        <v>#N/A</v>
      </c>
      <c r="X290" s="233" t="e">
        <f>(INDEX(Finish_table!DC$4:DC$99,MATCH('16 Year_History_Results'!$G290,Finish_table!DD$4:DD$99,0),1))</f>
        <v>#N/A</v>
      </c>
      <c r="Y290" s="233" t="e">
        <f>(INDEX(Finish_table!DL$4:DL$99,MATCH('16 Year_History_Results'!$G290,Finish_table!DM$4:DM$99,0),1))</f>
        <v>#N/A</v>
      </c>
      <c r="Z290" s="233" t="e">
        <f>(INDEX(Finish_table!DU$4:DU$99,MATCH('16 Year_History_Results'!$G290,Finish_table!DV$4:DV$99,0),1))</f>
        <v>#N/A</v>
      </c>
      <c r="AA290" s="233" t="e">
        <f>(INDEX(Finish_table!ED$4:ED$140,MATCH('16 Year_History_Results'!$G290,Finish_table!EE$4:EE$140,0),1))</f>
        <v>#N/A</v>
      </c>
      <c r="AB290" s="233" t="str">
        <f>(INDEX(Finish_table!EM$4:EM$224,MATCH('16 Year_History_Results'!$G290,Finish_table!EN$4:EN$224,0),1))</f>
        <v>SF</v>
      </c>
      <c r="AC290" s="253" t="e">
        <f>(INDEX(Finish_table!EW$4:EW$224,MATCH('16 Year_History_Results'!$G290,Finish_table!EX$4:EX$224,0),1))</f>
        <v>#N/A</v>
      </c>
      <c r="AD290" s="2"/>
      <c r="AE290" s="97"/>
      <c r="AG290">
        <f t="shared" si="169"/>
        <v>2930</v>
      </c>
      <c r="AH290" s="110"/>
      <c r="AI290" s="2"/>
      <c r="AJ290" s="146">
        <f>INDEX('2001'!$C$44:$C$140,'16 Year_History_Results'!BZ290)</f>
        <v>0</v>
      </c>
      <c r="AK290" s="2">
        <f>INDEX('2002'!$C$44:$C$140,'16 Year_History_Results'!CA290)</f>
        <v>0</v>
      </c>
      <c r="AL290" s="2">
        <f>INDEX('2003'!$C$44:$C$140,'16 Year_History_Results'!CB290)</f>
        <v>0</v>
      </c>
      <c r="AM290" s="2">
        <f>INDEX('2004'!$C$44:$C$140,'16 Year_History_Results'!CC290)</f>
        <v>0</v>
      </c>
      <c r="AN290" s="2">
        <f>INDEX('2005'!$C$44:$C$140,'16 Year_History_Results'!CD290)</f>
        <v>0</v>
      </c>
      <c r="AO290" s="2">
        <f>INDEX('2006'!$C$44:$C$140,'16 Year_History_Results'!CE290)</f>
        <v>0</v>
      </c>
      <c r="AP290" s="2">
        <f>INDEX('2007'!$C$44:$C$140,'16 Year_History_Results'!CF290)</f>
        <v>0</v>
      </c>
      <c r="AQ290" s="2">
        <f>INDEX('2008'!$C$44:$C$140,'16 Year_History_Results'!CG290)</f>
        <v>0</v>
      </c>
      <c r="AR290" s="2">
        <f>INDEX('2009'!$C$44:$C$140,'16 Year_History_Results'!CH290)</f>
        <v>0</v>
      </c>
      <c r="AS290" s="2">
        <f>INDEX('2010'!$C$44:$C$140,'16 Year_History_Results'!CI290)</f>
        <v>0</v>
      </c>
      <c r="AT290" s="2">
        <f>INDEX('2011'!$C$44:$C$140,'16 Year_History_Results'!CJ290)</f>
        <v>0</v>
      </c>
      <c r="AU290" s="2">
        <f>INDEX('2012'!$C$44:$C$140,'16 Year_History_Results'!CK290)</f>
        <v>0</v>
      </c>
      <c r="AV290" s="2">
        <f>INDEX('2013'!$C$44:$C$140,'16 Year_History_Results'!CL290)</f>
        <v>0</v>
      </c>
      <c r="AW290" s="2">
        <f>INDEX('2014'!$C$52:$C$180,'16 Year_History_Results'!CM290)</f>
        <v>0</v>
      </c>
      <c r="AX290" s="2">
        <f>INDEX('2015'!$E$52:$E$308,'16 Year_History_Results'!CN290)</f>
        <v>10</v>
      </c>
      <c r="AY290" s="147">
        <f>INDEX('2016'!$E$52:$E$308,'16 Year_History_Results'!CO290)</f>
        <v>0</v>
      </c>
      <c r="AZ290" s="2"/>
      <c r="BA290" s="2"/>
      <c r="BB290">
        <f t="shared" si="181"/>
        <v>2930</v>
      </c>
      <c r="BC290" s="110"/>
      <c r="BD290" s="2"/>
      <c r="BE290" s="146">
        <f>INDEX('2001'!$B$44:$B$140,'16 Year_History_Results'!BZ290)</f>
        <v>0</v>
      </c>
      <c r="BF290" s="2">
        <f>INDEX('2002'!$B$44:$B$140,'16 Year_History_Results'!CA290)</f>
        <v>0</v>
      </c>
      <c r="BG290" s="2">
        <f>INDEX('2003'!$B$44:$B$140,'16 Year_History_Results'!CB290)</f>
        <v>0</v>
      </c>
      <c r="BH290" s="2">
        <f>INDEX('2004'!$B$44:$B$140,'16 Year_History_Results'!CC290)</f>
        <v>0</v>
      </c>
      <c r="BI290" s="2">
        <f>INDEX('2005'!$B$44:$B$140,'16 Year_History_Results'!CD290)</f>
        <v>0</v>
      </c>
      <c r="BJ290" s="2">
        <f>INDEX('2006'!$B$44:$B$140,'16 Year_History_Results'!CE290)</f>
        <v>0</v>
      </c>
      <c r="BK290" s="2">
        <f>INDEX('2007'!$B$44:$B$140,'16 Year_History_Results'!CF290)</f>
        <v>0</v>
      </c>
      <c r="BL290" s="2">
        <f>INDEX('2008'!$B$44:$B$140,'16 Year_History_Results'!CG290)</f>
        <v>0</v>
      </c>
      <c r="BM290" s="2">
        <f>INDEX('2009'!$B$44:$B$140,'16 Year_History_Results'!CH290)</f>
        <v>0</v>
      </c>
      <c r="BN290" s="2">
        <f>INDEX('2010'!$B$44:$B$140,'16 Year_History_Results'!CI290)</f>
        <v>0</v>
      </c>
      <c r="BO290" s="2">
        <f>INDEX('2011'!$B$44:$B$140,'16 Year_History_Results'!CJ290)</f>
        <v>0</v>
      </c>
      <c r="BP290" s="2">
        <f>INDEX('2012'!$B$44:$B$140,'16 Year_History_Results'!CK290)</f>
        <v>0</v>
      </c>
      <c r="BQ290" s="2">
        <f>INDEX('2013'!$B$44:$B$140,'16 Year_History_Results'!CL290)</f>
        <v>0</v>
      </c>
      <c r="BR290" s="2">
        <f>INDEX('2014'!$B$52:$B$180,'16 Year_History_Results'!CM290)</f>
        <v>0</v>
      </c>
      <c r="BS290" s="147">
        <f>INDEX('2015'!$B$52:$B$308,'16 Year_History_Results'!CN290)</f>
        <v>0</v>
      </c>
      <c r="BT290" s="147">
        <f>INDEX('2016'!$B$52:$B$308,'16 Year_History_Results'!CO290)</f>
        <v>0</v>
      </c>
      <c r="BW290">
        <f t="shared" si="182"/>
        <v>2930</v>
      </c>
      <c r="BX290" s="110"/>
      <c r="BY290" s="2"/>
      <c r="BZ290" s="146">
        <f>IF(ISNA(MATCH($BW290,'2001'!$A$44:$A$139,0)),97,MATCH($BW290,'2001'!$A$44:$A$139,0))</f>
        <v>97</v>
      </c>
      <c r="CA290" s="2">
        <f>IF(ISNA(MATCH($BW290,'2002'!$A$44:$A$139,0)),97,MATCH($BW290,'2002'!$A$44:$A$139,0))</f>
        <v>97</v>
      </c>
      <c r="CB290" s="2">
        <f>IF(ISNA(MATCH($BW290,'2003'!$A$44:$A$139,0)),97,MATCH($BW290,'2003'!$A$44:$A$139,0))</f>
        <v>97</v>
      </c>
      <c r="CC290" s="2">
        <f>IF(ISNA(MATCH($BW290,'2004'!$A$44:$A$139,0)),97,MATCH($BW290,'2004'!$A$44:$A$139,0))</f>
        <v>97</v>
      </c>
      <c r="CD290" s="2">
        <f>IF(ISNA(MATCH($BW290,'2005'!$A$44:$A$139,0)),97,MATCH($BW290,'2005'!$A$44:$A$139,0))</f>
        <v>97</v>
      </c>
      <c r="CE290" s="2">
        <f>IF(ISNA(MATCH($BW290,'2006'!$A$44:$A$139,0)),97,MATCH($BW290,'2006'!$A$44:$A$139,0))</f>
        <v>97</v>
      </c>
      <c r="CF290" s="2">
        <f>IF(ISNA(MATCH($BW290,'2007'!$A$44:$A$139,0)),97,MATCH($BW290,'2007'!$A$44:$A$139,0))</f>
        <v>97</v>
      </c>
      <c r="CG290" s="2">
        <f>IF(ISNA(MATCH($BW290,'2008'!$A$44:$A$139,0)),97,MATCH($BW290,'2008'!$A$44:$A$139,0))</f>
        <v>97</v>
      </c>
      <c r="CH290" s="2">
        <f>IF(ISNA(MATCH($BW290,'2009'!$A$44:$A$139,0)),97,MATCH($BW290,'2009'!$A$44:$A$139,0))</f>
        <v>97</v>
      </c>
      <c r="CI290" s="2">
        <f>IF(ISNA(MATCH($BW290,'2010'!$A$44:$A$139,0)),97,MATCH($BW290,'2010'!$A$44:$A$139,0))</f>
        <v>97</v>
      </c>
      <c r="CJ290" s="2">
        <f>IF(ISNA(MATCH($BW290,'2011'!$A$44:$A$139,0)),97,MATCH($BW290,'2011'!$A$44:$A$139,0))</f>
        <v>97</v>
      </c>
      <c r="CK290" s="2">
        <f>IF(ISNA(MATCH($BW290,'2012'!$A$44:$A$139,0)),97,MATCH($BW290,'2012'!$A$44:$A$139,0))</f>
        <v>97</v>
      </c>
      <c r="CL290" s="2">
        <f>IF(ISNA(MATCH($BW290,'2013'!$A$44:$A$139,0)),97,MATCH($BW290,'2013'!$A$44:$A$139,0))</f>
        <v>97</v>
      </c>
      <c r="CM290" s="2">
        <f>IF(ISNA(MATCH($BW290,'2014'!$A$52:$A$179,0)),129,MATCH($BW290,'2014'!$A$52:$A$179,0))</f>
        <v>129</v>
      </c>
      <c r="CN290" s="147">
        <f>IF(ISNA(MATCH($BW290,'2015'!$A$52:$A$307,0)),257,MATCH($BW290,'2015'!$A$52:$A$307,0))</f>
        <v>177</v>
      </c>
      <c r="CO290" s="147">
        <f>IF(ISNA(MATCH($BW290,'2016'!$A$52:$A$307,0)),257,MATCH($BW290,'2016'!$A$52:$A$307,0))</f>
        <v>257</v>
      </c>
      <c r="CQ290">
        <f t="shared" si="183"/>
        <v>2930</v>
      </c>
      <c r="CR290" s="281"/>
      <c r="CS290" s="279"/>
      <c r="CT290" s="278">
        <f t="shared" si="184"/>
        <v>0</v>
      </c>
      <c r="CU290" s="279">
        <f t="shared" si="170"/>
        <v>0</v>
      </c>
      <c r="CV290" s="279">
        <f t="shared" si="171"/>
        <v>0</v>
      </c>
      <c r="CW290" s="279">
        <f t="shared" si="172"/>
        <v>0</v>
      </c>
      <c r="CX290" s="279">
        <f t="shared" si="173"/>
        <v>0</v>
      </c>
      <c r="CY290" s="279">
        <f t="shared" si="174"/>
        <v>0</v>
      </c>
      <c r="CZ290" s="279">
        <f t="shared" si="175"/>
        <v>0</v>
      </c>
      <c r="DA290" s="279">
        <f t="shared" si="176"/>
        <v>0</v>
      </c>
      <c r="DB290" s="279">
        <f t="shared" si="177"/>
        <v>0</v>
      </c>
      <c r="DC290" s="279">
        <f t="shared" si="185"/>
        <v>0</v>
      </c>
      <c r="DD290" s="279">
        <f t="shared" si="186"/>
        <v>0</v>
      </c>
      <c r="DE290" s="279">
        <f t="shared" si="187"/>
        <v>0</v>
      </c>
      <c r="DF290" s="279">
        <f t="shared" si="188"/>
        <v>0</v>
      </c>
      <c r="DG290" s="279">
        <f t="shared" si="189"/>
        <v>0</v>
      </c>
      <c r="DH290" s="280">
        <f t="shared" si="206"/>
        <v>10</v>
      </c>
      <c r="DI290" s="280">
        <f t="shared" si="207"/>
        <v>6.6659999999999995</v>
      </c>
      <c r="DJ290" s="154">
        <f t="shared" si="178"/>
        <v>201</v>
      </c>
      <c r="DK290" s="279">
        <f t="shared" si="190"/>
        <v>2930</v>
      </c>
      <c r="DL290" s="97"/>
      <c r="DM290" s="154"/>
      <c r="DN290" s="267">
        <f t="shared" si="191"/>
        <v>0</v>
      </c>
      <c r="DO290" s="154">
        <f t="shared" si="192"/>
        <v>0</v>
      </c>
      <c r="DP290" s="154">
        <f t="shared" si="193"/>
        <v>0</v>
      </c>
      <c r="DQ290" s="154">
        <f t="shared" si="194"/>
        <v>0</v>
      </c>
      <c r="DR290" s="154">
        <f t="shared" si="195"/>
        <v>0</v>
      </c>
      <c r="DS290" s="154">
        <f t="shared" si="196"/>
        <v>0</v>
      </c>
      <c r="DT290" s="154">
        <f t="shared" si="197"/>
        <v>0</v>
      </c>
      <c r="DU290" s="154">
        <f t="shared" si="198"/>
        <v>0</v>
      </c>
      <c r="DV290" s="154">
        <f t="shared" si="199"/>
        <v>0</v>
      </c>
      <c r="DW290" s="154">
        <f t="shared" si="200"/>
        <v>0</v>
      </c>
      <c r="DX290" s="154">
        <f t="shared" si="201"/>
        <v>0</v>
      </c>
      <c r="DY290" s="154">
        <f t="shared" si="202"/>
        <v>0</v>
      </c>
      <c r="DZ290" s="154">
        <f t="shared" si="203"/>
        <v>0</v>
      </c>
      <c r="EA290" s="154">
        <f t="shared" si="204"/>
        <v>0</v>
      </c>
      <c r="EB290" s="264">
        <f t="shared" si="208"/>
        <v>10</v>
      </c>
      <c r="EC290" s="264">
        <f t="shared" si="209"/>
        <v>10</v>
      </c>
      <c r="ED290" s="154">
        <f t="shared" si="179"/>
        <v>424</v>
      </c>
    </row>
    <row r="291" spans="2:134" ht="13" thickBot="1" x14ac:dyDescent="0.3">
      <c r="B291" s="131">
        <v>144</v>
      </c>
      <c r="C291" s="50">
        <f t="shared" si="168"/>
        <v>1</v>
      </c>
      <c r="D291" s="50">
        <f t="shared" si="180"/>
        <v>0</v>
      </c>
      <c r="E291" s="97"/>
      <c r="F291" s="2">
        <f t="shared" si="205"/>
        <v>286</v>
      </c>
      <c r="G291" s="487">
        <v>4061</v>
      </c>
      <c r="H291" s="98">
        <f>15- COUNTIF(L291:AC291,"#N/A")</f>
        <v>0</v>
      </c>
      <c r="I291" s="131">
        <f>SUM(AH291:AY291)+SUM(BE291:BT291)</f>
        <v>10</v>
      </c>
      <c r="J291" s="398">
        <f>DI291</f>
        <v>6.6659999999999995</v>
      </c>
      <c r="K291" s="456" t="str">
        <f>IF(ISNUMBER(MATCH(G291,'[4]OPR data'!$A$3:$A$2900,0)),"Y","N")</f>
        <v>Y</v>
      </c>
      <c r="L291" s="110"/>
      <c r="M291" s="233"/>
      <c r="N291" s="469" t="e">
        <f>(INDEX(Finish_table!R$4:R$83,MATCH('16 Year_History_Results'!$G291,Finish_table!S$4:S$83,0),1))</f>
        <v>#N/A</v>
      </c>
      <c r="O291" s="233" t="e">
        <f>(INDEX(Finish_table!Z$4:Z$99,MATCH('16 Year_History_Results'!$G291,Finish_table!AA$4:AA$99,0),1))</f>
        <v>#N/A</v>
      </c>
      <c r="P291" s="233" t="e">
        <f>(INDEX(Finish_table!AI$4:AI$99,MATCH('16 Year_History_Results'!$G291,Finish_table!AJ$4:AJ$99,0),1))</f>
        <v>#N/A</v>
      </c>
      <c r="Q291" s="233" t="e">
        <f>(INDEX(Finish_table!AR$4:AR$99,MATCH('16 Year_History_Results'!$G291,Finish_table!AS$4:AS$99,0),1))</f>
        <v>#N/A</v>
      </c>
      <c r="R291" s="233" t="e">
        <f>(INDEX(Finish_table!BA$4:BA$99,MATCH('16 Year_History_Results'!$G291,Finish_table!BB$4:BB$99,0),1))</f>
        <v>#N/A</v>
      </c>
      <c r="S291" s="233" t="e">
        <f>(INDEX(Finish_table!BJ$4:BJ$99,MATCH('16 Year_History_Results'!$G291,Finish_table!BK$4:BK$99,0),1))</f>
        <v>#N/A</v>
      </c>
      <c r="T291" s="233" t="e">
        <f>(INDEX(Finish_table!BS$4:BS$99,MATCH('16 Year_History_Results'!$G291,Finish_table!BT$4:BT$99,0),1))</f>
        <v>#N/A</v>
      </c>
      <c r="U291" s="233" t="e">
        <f>(INDEX(Finish_table!CB$4:CB$99,MATCH('16 Year_History_Results'!$G291,Finish_table!CC$4:CC$99,0),1))</f>
        <v>#N/A</v>
      </c>
      <c r="V291" s="233" t="e">
        <f>(INDEX(Finish_table!CK$4:CK$99,MATCH('16 Year_History_Results'!$G291,Finish_table!CL$4:CL$99,0),1))</f>
        <v>#N/A</v>
      </c>
      <c r="W291" s="233" t="e">
        <f>(INDEX(Finish_table!CT$4:CT$99,MATCH('16 Year_History_Results'!$G291,Finish_table!CU$4:CU$99,0),1))</f>
        <v>#N/A</v>
      </c>
      <c r="X291" s="233" t="e">
        <f>(INDEX(Finish_table!DC$4:DC$99,MATCH('16 Year_History_Results'!$G291,Finish_table!DD$4:DD$99,0),1))</f>
        <v>#N/A</v>
      </c>
      <c r="Y291" s="233" t="e">
        <f>(INDEX(Finish_table!DL$4:DL$99,MATCH('16 Year_History_Results'!$G291,Finish_table!DM$4:DM$99,0),1))</f>
        <v>#N/A</v>
      </c>
      <c r="Z291" s="233" t="e">
        <f>(INDEX(Finish_table!DU$4:DU$99,MATCH('16 Year_History_Results'!$G291,Finish_table!DV$4:DV$99,0),1))</f>
        <v>#N/A</v>
      </c>
      <c r="AA291" s="233" t="e">
        <f>(INDEX(Finish_table!ED$4:ED$140,MATCH('16 Year_History_Results'!$G291,Finish_table!EE$4:EE$140,0),1))</f>
        <v>#N/A</v>
      </c>
      <c r="AB291" s="233" t="str">
        <f>(INDEX(Finish_table!EM$4:EM$224,MATCH('16 Year_History_Results'!$G291,Finish_table!EN$4:EN$224,0),1))</f>
        <v>SF</v>
      </c>
      <c r="AC291" s="253" t="e">
        <f>(INDEX(Finish_table!EW$4:EW$224,MATCH('16 Year_History_Results'!$G291,Finish_table!EX$4:EX$224,0),1))</f>
        <v>#N/A</v>
      </c>
      <c r="AD291" s="2"/>
      <c r="AE291" s="97"/>
      <c r="AG291">
        <f t="shared" si="169"/>
        <v>4061</v>
      </c>
      <c r="AH291" s="110"/>
      <c r="AI291" s="2"/>
      <c r="AJ291" s="146">
        <f>INDEX('2001'!$C$44:$C$140,'16 Year_History_Results'!BZ291)</f>
        <v>0</v>
      </c>
      <c r="AK291" s="2">
        <f>INDEX('2002'!$C$44:$C$140,'16 Year_History_Results'!CA291)</f>
        <v>0</v>
      </c>
      <c r="AL291" s="2">
        <f>INDEX('2003'!$C$44:$C$140,'16 Year_History_Results'!CB291)</f>
        <v>0</v>
      </c>
      <c r="AM291" s="2">
        <f>INDEX('2004'!$C$44:$C$140,'16 Year_History_Results'!CC291)</f>
        <v>0</v>
      </c>
      <c r="AN291" s="2">
        <f>INDEX('2005'!$C$44:$C$140,'16 Year_History_Results'!CD291)</f>
        <v>0</v>
      </c>
      <c r="AO291" s="2">
        <f>INDEX('2006'!$C$44:$C$140,'16 Year_History_Results'!CE291)</f>
        <v>0</v>
      </c>
      <c r="AP291" s="2">
        <f>INDEX('2007'!$C$44:$C$140,'16 Year_History_Results'!CF291)</f>
        <v>0</v>
      </c>
      <c r="AQ291" s="2">
        <f>INDEX('2008'!$C$44:$C$140,'16 Year_History_Results'!CG291)</f>
        <v>0</v>
      </c>
      <c r="AR291" s="2">
        <f>INDEX('2009'!$C$44:$C$140,'16 Year_History_Results'!CH291)</f>
        <v>0</v>
      </c>
      <c r="AS291" s="2">
        <f>INDEX('2010'!$C$44:$C$140,'16 Year_History_Results'!CI291)</f>
        <v>0</v>
      </c>
      <c r="AT291" s="2">
        <f>INDEX('2011'!$C$44:$C$140,'16 Year_History_Results'!CJ291)</f>
        <v>0</v>
      </c>
      <c r="AU291" s="2">
        <f>INDEX('2012'!$C$44:$C$140,'16 Year_History_Results'!CK291)</f>
        <v>0</v>
      </c>
      <c r="AV291" s="2">
        <f>INDEX('2013'!$C$44:$C$140,'16 Year_History_Results'!CL291)</f>
        <v>0</v>
      </c>
      <c r="AW291" s="2">
        <f>INDEX('2014'!$C$52:$C$180,'16 Year_History_Results'!CM291)</f>
        <v>0</v>
      </c>
      <c r="AX291" s="2">
        <f>INDEX('2015'!$E$52:$E$308,'16 Year_History_Results'!CN291)</f>
        <v>10</v>
      </c>
      <c r="AY291" s="147">
        <f>INDEX('2016'!$E$52:$E$308,'16 Year_History_Results'!CO291)</f>
        <v>0</v>
      </c>
      <c r="AZ291" s="2"/>
      <c r="BA291" s="2"/>
      <c r="BB291">
        <f t="shared" si="181"/>
        <v>4061</v>
      </c>
      <c r="BC291" s="110"/>
      <c r="BD291" s="2"/>
      <c r="BE291" s="146">
        <f>INDEX('2001'!$B$44:$B$140,'16 Year_History_Results'!BZ291)</f>
        <v>0</v>
      </c>
      <c r="BF291" s="2">
        <f>INDEX('2002'!$B$44:$B$140,'16 Year_History_Results'!CA291)</f>
        <v>0</v>
      </c>
      <c r="BG291" s="2">
        <f>INDEX('2003'!$B$44:$B$140,'16 Year_History_Results'!CB291)</f>
        <v>0</v>
      </c>
      <c r="BH291" s="2">
        <f>INDEX('2004'!$B$44:$B$140,'16 Year_History_Results'!CC291)</f>
        <v>0</v>
      </c>
      <c r="BI291" s="2">
        <f>INDEX('2005'!$B$44:$B$140,'16 Year_History_Results'!CD291)</f>
        <v>0</v>
      </c>
      <c r="BJ291" s="2">
        <f>INDEX('2006'!$B$44:$B$140,'16 Year_History_Results'!CE291)</f>
        <v>0</v>
      </c>
      <c r="BK291" s="2">
        <f>INDEX('2007'!$B$44:$B$140,'16 Year_History_Results'!CF291)</f>
        <v>0</v>
      </c>
      <c r="BL291" s="2">
        <f>INDEX('2008'!$B$44:$B$140,'16 Year_History_Results'!CG291)</f>
        <v>0</v>
      </c>
      <c r="BM291" s="2">
        <f>INDEX('2009'!$B$44:$B$140,'16 Year_History_Results'!CH291)</f>
        <v>0</v>
      </c>
      <c r="BN291" s="2">
        <f>INDEX('2010'!$B$44:$B$140,'16 Year_History_Results'!CI291)</f>
        <v>0</v>
      </c>
      <c r="BO291" s="2">
        <f>INDEX('2011'!$B$44:$B$140,'16 Year_History_Results'!CJ291)</f>
        <v>0</v>
      </c>
      <c r="BP291" s="2">
        <f>INDEX('2012'!$B$44:$B$140,'16 Year_History_Results'!CK291)</f>
        <v>0</v>
      </c>
      <c r="BQ291" s="2">
        <f>INDEX('2013'!$B$44:$B$140,'16 Year_History_Results'!CL291)</f>
        <v>0</v>
      </c>
      <c r="BR291" s="2">
        <f>INDEX('2014'!$B$52:$B$180,'16 Year_History_Results'!CM291)</f>
        <v>0</v>
      </c>
      <c r="BS291" s="147">
        <f>INDEX('2015'!$B$52:$B$308,'16 Year_History_Results'!CN291)</f>
        <v>0</v>
      </c>
      <c r="BT291" s="147">
        <f>INDEX('2016'!$B$52:$B$308,'16 Year_History_Results'!CO291)</f>
        <v>0</v>
      </c>
      <c r="BW291">
        <f t="shared" si="182"/>
        <v>4061</v>
      </c>
      <c r="BX291" s="110"/>
      <c r="BY291" s="2"/>
      <c r="BZ291" s="146">
        <f>IF(ISNA(MATCH($BW291,'2001'!$A$44:$A$139,0)),97,MATCH($BW291,'2001'!$A$44:$A$139,0))</f>
        <v>97</v>
      </c>
      <c r="CA291" s="2">
        <f>IF(ISNA(MATCH($BW291,'2002'!$A$44:$A$139,0)),97,MATCH($BW291,'2002'!$A$44:$A$139,0))</f>
        <v>97</v>
      </c>
      <c r="CB291" s="2">
        <f>IF(ISNA(MATCH($BW291,'2003'!$A$44:$A$139,0)),97,MATCH($BW291,'2003'!$A$44:$A$139,0))</f>
        <v>97</v>
      </c>
      <c r="CC291" s="2">
        <f>IF(ISNA(MATCH($BW291,'2004'!$A$44:$A$139,0)),97,MATCH($BW291,'2004'!$A$44:$A$139,0))</f>
        <v>97</v>
      </c>
      <c r="CD291" s="2">
        <f>IF(ISNA(MATCH($BW291,'2005'!$A$44:$A$139,0)),97,MATCH($BW291,'2005'!$A$44:$A$139,0))</f>
        <v>97</v>
      </c>
      <c r="CE291" s="2">
        <f>IF(ISNA(MATCH($BW291,'2006'!$A$44:$A$139,0)),97,MATCH($BW291,'2006'!$A$44:$A$139,0))</f>
        <v>97</v>
      </c>
      <c r="CF291" s="2">
        <f>IF(ISNA(MATCH($BW291,'2007'!$A$44:$A$139,0)),97,MATCH($BW291,'2007'!$A$44:$A$139,0))</f>
        <v>97</v>
      </c>
      <c r="CG291" s="2">
        <f>IF(ISNA(MATCH($BW291,'2008'!$A$44:$A$139,0)),97,MATCH($BW291,'2008'!$A$44:$A$139,0))</f>
        <v>97</v>
      </c>
      <c r="CH291" s="2">
        <f>IF(ISNA(MATCH($BW291,'2009'!$A$44:$A$139,0)),97,MATCH($BW291,'2009'!$A$44:$A$139,0))</f>
        <v>97</v>
      </c>
      <c r="CI291" s="2">
        <f>IF(ISNA(MATCH($BW291,'2010'!$A$44:$A$139,0)),97,MATCH($BW291,'2010'!$A$44:$A$139,0))</f>
        <v>97</v>
      </c>
      <c r="CJ291" s="2">
        <f>IF(ISNA(MATCH($BW291,'2011'!$A$44:$A$139,0)),97,MATCH($BW291,'2011'!$A$44:$A$139,0))</f>
        <v>97</v>
      </c>
      <c r="CK291" s="2">
        <f>IF(ISNA(MATCH($BW291,'2012'!$A$44:$A$139,0)),97,MATCH($BW291,'2012'!$A$44:$A$139,0))</f>
        <v>97</v>
      </c>
      <c r="CL291" s="2">
        <f>IF(ISNA(MATCH($BW291,'2013'!$A$44:$A$139,0)),97,MATCH($BW291,'2013'!$A$44:$A$139,0))</f>
        <v>97</v>
      </c>
      <c r="CM291" s="2">
        <f>IF(ISNA(MATCH($BW291,'2014'!$A$52:$A$179,0)),129,MATCH($BW291,'2014'!$A$52:$A$179,0))</f>
        <v>129</v>
      </c>
      <c r="CN291" s="147">
        <f>IF(ISNA(MATCH($BW291,'2015'!$A$52:$A$307,0)),257,MATCH($BW291,'2015'!$A$52:$A$307,0))</f>
        <v>221</v>
      </c>
      <c r="CO291" s="147">
        <f>IF(ISNA(MATCH($BW291,'2016'!$A$52:$A$307,0)),257,MATCH($BW291,'2016'!$A$52:$A$307,0))</f>
        <v>216</v>
      </c>
      <c r="CQ291">
        <f t="shared" si="183"/>
        <v>4061</v>
      </c>
      <c r="CR291" s="281"/>
      <c r="CS291" s="279"/>
      <c r="CT291" s="278">
        <f t="shared" si="184"/>
        <v>0</v>
      </c>
      <c r="CU291" s="279">
        <f t="shared" si="170"/>
        <v>0</v>
      </c>
      <c r="CV291" s="279">
        <f t="shared" si="171"/>
        <v>0</v>
      </c>
      <c r="CW291" s="279">
        <f t="shared" si="172"/>
        <v>0</v>
      </c>
      <c r="CX291" s="279">
        <f t="shared" si="173"/>
        <v>0</v>
      </c>
      <c r="CY291" s="279">
        <f t="shared" si="174"/>
        <v>0</v>
      </c>
      <c r="CZ291" s="279">
        <f t="shared" si="175"/>
        <v>0</v>
      </c>
      <c r="DA291" s="279">
        <f t="shared" si="176"/>
        <v>0</v>
      </c>
      <c r="DB291" s="279">
        <f t="shared" si="177"/>
        <v>0</v>
      </c>
      <c r="DC291" s="279">
        <f t="shared" si="185"/>
        <v>0</v>
      </c>
      <c r="DD291" s="279">
        <f t="shared" si="186"/>
        <v>0</v>
      </c>
      <c r="DE291" s="279">
        <f t="shared" si="187"/>
        <v>0</v>
      </c>
      <c r="DF291" s="279">
        <f t="shared" si="188"/>
        <v>0</v>
      </c>
      <c r="DG291" s="279">
        <f t="shared" si="189"/>
        <v>0</v>
      </c>
      <c r="DH291" s="280">
        <f t="shared" si="206"/>
        <v>10</v>
      </c>
      <c r="DI291" s="280">
        <f t="shared" si="207"/>
        <v>6.6659999999999995</v>
      </c>
      <c r="DJ291" s="154">
        <f t="shared" si="178"/>
        <v>201</v>
      </c>
      <c r="DK291" s="279">
        <f t="shared" si="190"/>
        <v>4061</v>
      </c>
      <c r="DL291" s="97"/>
      <c r="DM291" s="154"/>
      <c r="DN291" s="267">
        <f t="shared" si="191"/>
        <v>0</v>
      </c>
      <c r="DO291" s="154">
        <f t="shared" si="192"/>
        <v>0</v>
      </c>
      <c r="DP291" s="154">
        <f t="shared" si="193"/>
        <v>0</v>
      </c>
      <c r="DQ291" s="154">
        <f t="shared" si="194"/>
        <v>0</v>
      </c>
      <c r="DR291" s="154">
        <f t="shared" si="195"/>
        <v>0</v>
      </c>
      <c r="DS291" s="154">
        <f t="shared" si="196"/>
        <v>0</v>
      </c>
      <c r="DT291" s="154">
        <f t="shared" si="197"/>
        <v>0</v>
      </c>
      <c r="DU291" s="154">
        <f t="shared" si="198"/>
        <v>0</v>
      </c>
      <c r="DV291" s="154">
        <f t="shared" si="199"/>
        <v>0</v>
      </c>
      <c r="DW291" s="154">
        <f t="shared" si="200"/>
        <v>0</v>
      </c>
      <c r="DX291" s="154">
        <f t="shared" si="201"/>
        <v>0</v>
      </c>
      <c r="DY291" s="154">
        <f t="shared" si="202"/>
        <v>0</v>
      </c>
      <c r="DZ291" s="154">
        <f t="shared" si="203"/>
        <v>0</v>
      </c>
      <c r="EA291" s="154">
        <f t="shared" si="204"/>
        <v>0</v>
      </c>
      <c r="EB291" s="264">
        <f t="shared" si="208"/>
        <v>10</v>
      </c>
      <c r="EC291" s="264">
        <f t="shared" si="209"/>
        <v>10</v>
      </c>
      <c r="ED291" s="154">
        <f t="shared" si="179"/>
        <v>424</v>
      </c>
    </row>
    <row r="292" spans="2:134" ht="13" thickBot="1" x14ac:dyDescent="0.3">
      <c r="B292" s="131">
        <v>144</v>
      </c>
      <c r="C292" s="50">
        <f t="shared" si="168"/>
        <v>2</v>
      </c>
      <c r="D292" s="50">
        <f t="shared" si="180"/>
        <v>2</v>
      </c>
      <c r="E292" s="97"/>
      <c r="F292" s="2">
        <f t="shared" si="205"/>
        <v>287</v>
      </c>
      <c r="G292" s="487">
        <v>4201</v>
      </c>
      <c r="H292" s="98">
        <f>15- COUNTIF(L292:AC292,"#N/A")</f>
        <v>0</v>
      </c>
      <c r="I292" s="131">
        <f>SUM(AH292:AY292)+SUM(BE292:BT292)</f>
        <v>10</v>
      </c>
      <c r="J292" s="398">
        <f>DI292</f>
        <v>6.6659999999999995</v>
      </c>
      <c r="K292" s="456" t="str">
        <f>IF(ISNUMBER(MATCH(G292,'[4]OPR data'!$A$3:$A$2900,0)),"Y","N")</f>
        <v>Y</v>
      </c>
      <c r="L292" s="110"/>
      <c r="M292" s="233"/>
      <c r="N292" s="469" t="e">
        <f>(INDEX(Finish_table!R$4:R$83,MATCH('16 Year_History_Results'!$G292,Finish_table!S$4:S$83,0),1))</f>
        <v>#N/A</v>
      </c>
      <c r="O292" s="233" t="e">
        <f>(INDEX(Finish_table!Z$4:Z$99,MATCH('16 Year_History_Results'!$G292,Finish_table!AA$4:AA$99,0),1))</f>
        <v>#N/A</v>
      </c>
      <c r="P292" s="233" t="e">
        <f>(INDEX(Finish_table!AI$4:AI$99,MATCH('16 Year_History_Results'!$G292,Finish_table!AJ$4:AJ$99,0),1))</f>
        <v>#N/A</v>
      </c>
      <c r="Q292" s="233" t="e">
        <f>(INDEX(Finish_table!AR$4:AR$99,MATCH('16 Year_History_Results'!$G292,Finish_table!AS$4:AS$99,0),1))</f>
        <v>#N/A</v>
      </c>
      <c r="R292" s="233" t="e">
        <f>(INDEX(Finish_table!BA$4:BA$99,MATCH('16 Year_History_Results'!$G292,Finish_table!BB$4:BB$99,0),1))</f>
        <v>#N/A</v>
      </c>
      <c r="S292" s="233" t="e">
        <f>(INDEX(Finish_table!BJ$4:BJ$99,MATCH('16 Year_History_Results'!$G292,Finish_table!BK$4:BK$99,0),1))</f>
        <v>#N/A</v>
      </c>
      <c r="T292" s="233" t="e">
        <f>(INDEX(Finish_table!BS$4:BS$99,MATCH('16 Year_History_Results'!$G292,Finish_table!BT$4:BT$99,0),1))</f>
        <v>#N/A</v>
      </c>
      <c r="U292" s="233" t="e">
        <f>(INDEX(Finish_table!CB$4:CB$99,MATCH('16 Year_History_Results'!$G292,Finish_table!CC$4:CC$99,0),1))</f>
        <v>#N/A</v>
      </c>
      <c r="V292" s="233" t="e">
        <f>(INDEX(Finish_table!CK$4:CK$99,MATCH('16 Year_History_Results'!$G292,Finish_table!CL$4:CL$99,0),1))</f>
        <v>#N/A</v>
      </c>
      <c r="W292" s="233" t="e">
        <f>(INDEX(Finish_table!CT$4:CT$99,MATCH('16 Year_History_Results'!$G292,Finish_table!CU$4:CU$99,0),1))</f>
        <v>#N/A</v>
      </c>
      <c r="X292" s="233" t="e">
        <f>(INDEX(Finish_table!DC$4:DC$99,MATCH('16 Year_History_Results'!$G292,Finish_table!DD$4:DD$99,0),1))</f>
        <v>#N/A</v>
      </c>
      <c r="Y292" s="233" t="e">
        <f>(INDEX(Finish_table!DL$4:DL$99,MATCH('16 Year_History_Results'!$G292,Finish_table!DM$4:DM$99,0),1))</f>
        <v>#N/A</v>
      </c>
      <c r="Z292" s="233" t="e">
        <f>(INDEX(Finish_table!DU$4:DU$99,MATCH('16 Year_History_Results'!$G292,Finish_table!DV$4:DV$99,0),1))</f>
        <v>#N/A</v>
      </c>
      <c r="AA292" s="233" t="e">
        <f>(INDEX(Finish_table!ED$4:ED$140,MATCH('16 Year_History_Results'!$G292,Finish_table!EE$4:EE$140,0),1))</f>
        <v>#N/A</v>
      </c>
      <c r="AB292" s="233" t="str">
        <f>(INDEX(Finish_table!EM$4:EM$224,MATCH('16 Year_History_Results'!$G292,Finish_table!EN$4:EN$224,0),1))</f>
        <v>QF</v>
      </c>
      <c r="AC292" s="253" t="e">
        <f>(INDEX(Finish_table!EW$4:EW$224,MATCH('16 Year_History_Results'!$G292,Finish_table!EX$4:EX$224,0),1))</f>
        <v>#N/A</v>
      </c>
      <c r="AD292" s="2"/>
      <c r="AE292" s="97"/>
      <c r="AG292">
        <f t="shared" si="169"/>
        <v>4201</v>
      </c>
      <c r="AH292" s="110"/>
      <c r="AI292" s="2"/>
      <c r="AJ292" s="146">
        <f>INDEX('2001'!$C$44:$C$140,'16 Year_History_Results'!BZ292)</f>
        <v>0</v>
      </c>
      <c r="AK292" s="2">
        <f>INDEX('2002'!$C$44:$C$140,'16 Year_History_Results'!CA292)</f>
        <v>0</v>
      </c>
      <c r="AL292" s="2">
        <f>INDEX('2003'!$C$44:$C$140,'16 Year_History_Results'!CB292)</f>
        <v>0</v>
      </c>
      <c r="AM292" s="2">
        <f>INDEX('2004'!$C$44:$C$140,'16 Year_History_Results'!CC292)</f>
        <v>0</v>
      </c>
      <c r="AN292" s="2">
        <f>INDEX('2005'!$C$44:$C$140,'16 Year_History_Results'!CD292)</f>
        <v>0</v>
      </c>
      <c r="AO292" s="2">
        <f>INDEX('2006'!$C$44:$C$140,'16 Year_History_Results'!CE292)</f>
        <v>0</v>
      </c>
      <c r="AP292" s="2">
        <f>INDEX('2007'!$C$44:$C$140,'16 Year_History_Results'!CF292)</f>
        <v>0</v>
      </c>
      <c r="AQ292" s="2">
        <f>INDEX('2008'!$C$44:$C$140,'16 Year_History_Results'!CG292)</f>
        <v>0</v>
      </c>
      <c r="AR292" s="2">
        <f>INDEX('2009'!$C$44:$C$140,'16 Year_History_Results'!CH292)</f>
        <v>0</v>
      </c>
      <c r="AS292" s="2">
        <f>INDEX('2010'!$C$44:$C$140,'16 Year_History_Results'!CI292)</f>
        <v>0</v>
      </c>
      <c r="AT292" s="2">
        <f>INDEX('2011'!$C$44:$C$140,'16 Year_History_Results'!CJ292)</f>
        <v>0</v>
      </c>
      <c r="AU292" s="2">
        <f>INDEX('2012'!$C$44:$C$140,'16 Year_History_Results'!CK292)</f>
        <v>0</v>
      </c>
      <c r="AV292" s="2">
        <f>INDEX('2013'!$C$44:$C$140,'16 Year_History_Results'!CL292)</f>
        <v>0</v>
      </c>
      <c r="AW292" s="2">
        <f>INDEX('2014'!$C$52:$C$180,'16 Year_History_Results'!CM292)</f>
        <v>0</v>
      </c>
      <c r="AX292" s="2">
        <f>INDEX('2015'!$E$52:$E$308,'16 Year_History_Results'!CN292)</f>
        <v>0</v>
      </c>
      <c r="AY292" s="147">
        <f>INDEX('2016'!$E$52:$E$308,'16 Year_History_Results'!CO292)</f>
        <v>0</v>
      </c>
      <c r="AZ292" s="2"/>
      <c r="BA292" s="2"/>
      <c r="BB292">
        <f t="shared" si="181"/>
        <v>4201</v>
      </c>
      <c r="BC292" s="110"/>
      <c r="BD292" s="2"/>
      <c r="BE292" s="146">
        <f>INDEX('2001'!$B$44:$B$140,'16 Year_History_Results'!BZ292)</f>
        <v>0</v>
      </c>
      <c r="BF292" s="2">
        <f>INDEX('2002'!$B$44:$B$140,'16 Year_History_Results'!CA292)</f>
        <v>0</v>
      </c>
      <c r="BG292" s="2">
        <f>INDEX('2003'!$B$44:$B$140,'16 Year_History_Results'!CB292)</f>
        <v>0</v>
      </c>
      <c r="BH292" s="2">
        <f>INDEX('2004'!$B$44:$B$140,'16 Year_History_Results'!CC292)</f>
        <v>0</v>
      </c>
      <c r="BI292" s="2">
        <f>INDEX('2005'!$B$44:$B$140,'16 Year_History_Results'!CD292)</f>
        <v>0</v>
      </c>
      <c r="BJ292" s="2">
        <f>INDEX('2006'!$B$44:$B$140,'16 Year_History_Results'!CE292)</f>
        <v>0</v>
      </c>
      <c r="BK292" s="2">
        <f>INDEX('2007'!$B$44:$B$140,'16 Year_History_Results'!CF292)</f>
        <v>0</v>
      </c>
      <c r="BL292" s="2">
        <f>INDEX('2008'!$B$44:$B$140,'16 Year_History_Results'!CG292)</f>
        <v>0</v>
      </c>
      <c r="BM292" s="2">
        <f>INDEX('2009'!$B$44:$B$140,'16 Year_History_Results'!CH292)</f>
        <v>0</v>
      </c>
      <c r="BN292" s="2">
        <f>INDEX('2010'!$B$44:$B$140,'16 Year_History_Results'!CI292)</f>
        <v>0</v>
      </c>
      <c r="BO292" s="2">
        <f>INDEX('2011'!$B$44:$B$140,'16 Year_History_Results'!CJ292)</f>
        <v>0</v>
      </c>
      <c r="BP292" s="2">
        <f>INDEX('2012'!$B$44:$B$140,'16 Year_History_Results'!CK292)</f>
        <v>0</v>
      </c>
      <c r="BQ292" s="2">
        <f>INDEX('2013'!$B$44:$B$140,'16 Year_History_Results'!CL292)</f>
        <v>0</v>
      </c>
      <c r="BR292" s="2">
        <f>INDEX('2014'!$B$52:$B$180,'16 Year_History_Results'!CM292)</f>
        <v>0</v>
      </c>
      <c r="BS292" s="147">
        <f>INDEX('2015'!$B$52:$B$308,'16 Year_History_Results'!CN292)</f>
        <v>10</v>
      </c>
      <c r="BT292" s="147">
        <f>INDEX('2016'!$B$52:$B$308,'16 Year_History_Results'!CO292)</f>
        <v>0</v>
      </c>
      <c r="BW292">
        <f t="shared" si="182"/>
        <v>4201</v>
      </c>
      <c r="BX292" s="110"/>
      <c r="BY292" s="2"/>
      <c r="BZ292" s="146">
        <f>IF(ISNA(MATCH($BW292,'2001'!$A$44:$A$139,0)),97,MATCH($BW292,'2001'!$A$44:$A$139,0))</f>
        <v>97</v>
      </c>
      <c r="CA292" s="2">
        <f>IF(ISNA(MATCH($BW292,'2002'!$A$44:$A$139,0)),97,MATCH($BW292,'2002'!$A$44:$A$139,0))</f>
        <v>97</v>
      </c>
      <c r="CB292" s="2">
        <f>IF(ISNA(MATCH($BW292,'2003'!$A$44:$A$139,0)),97,MATCH($BW292,'2003'!$A$44:$A$139,0))</f>
        <v>97</v>
      </c>
      <c r="CC292" s="2">
        <f>IF(ISNA(MATCH($BW292,'2004'!$A$44:$A$139,0)),97,MATCH($BW292,'2004'!$A$44:$A$139,0))</f>
        <v>97</v>
      </c>
      <c r="CD292" s="2">
        <f>IF(ISNA(MATCH($BW292,'2005'!$A$44:$A$139,0)),97,MATCH($BW292,'2005'!$A$44:$A$139,0))</f>
        <v>97</v>
      </c>
      <c r="CE292" s="2">
        <f>IF(ISNA(MATCH($BW292,'2006'!$A$44:$A$139,0)),97,MATCH($BW292,'2006'!$A$44:$A$139,0))</f>
        <v>97</v>
      </c>
      <c r="CF292" s="2">
        <f>IF(ISNA(MATCH($BW292,'2007'!$A$44:$A$139,0)),97,MATCH($BW292,'2007'!$A$44:$A$139,0))</f>
        <v>97</v>
      </c>
      <c r="CG292" s="2">
        <f>IF(ISNA(MATCH($BW292,'2008'!$A$44:$A$139,0)),97,MATCH($BW292,'2008'!$A$44:$A$139,0))</f>
        <v>97</v>
      </c>
      <c r="CH292" s="2">
        <f>IF(ISNA(MATCH($BW292,'2009'!$A$44:$A$139,0)),97,MATCH($BW292,'2009'!$A$44:$A$139,0))</f>
        <v>97</v>
      </c>
      <c r="CI292" s="2">
        <f>IF(ISNA(MATCH($BW292,'2010'!$A$44:$A$139,0)),97,MATCH($BW292,'2010'!$A$44:$A$139,0))</f>
        <v>97</v>
      </c>
      <c r="CJ292" s="2">
        <f>IF(ISNA(MATCH($BW292,'2011'!$A$44:$A$139,0)),97,MATCH($BW292,'2011'!$A$44:$A$139,0))</f>
        <v>97</v>
      </c>
      <c r="CK292" s="2">
        <f>IF(ISNA(MATCH($BW292,'2012'!$A$44:$A$139,0)),97,MATCH($BW292,'2012'!$A$44:$A$139,0))</f>
        <v>97</v>
      </c>
      <c r="CL292" s="2">
        <f>IF(ISNA(MATCH($BW292,'2013'!$A$44:$A$139,0)),97,MATCH($BW292,'2013'!$A$44:$A$139,0))</f>
        <v>97</v>
      </c>
      <c r="CM292" s="2">
        <f>IF(ISNA(MATCH($BW292,'2014'!$A$52:$A$179,0)),129,MATCH($BW292,'2014'!$A$52:$A$179,0))</f>
        <v>129</v>
      </c>
      <c r="CN292" s="147">
        <f>IF(ISNA(MATCH($BW292,'2015'!$A$52:$A$307,0)),257,MATCH($BW292,'2015'!$A$52:$A$307,0))</f>
        <v>226</v>
      </c>
      <c r="CO292" s="147">
        <f>IF(ISNA(MATCH($BW292,'2016'!$A$52:$A$307,0)),257,MATCH($BW292,'2016'!$A$52:$A$307,0))</f>
        <v>257</v>
      </c>
      <c r="CQ292">
        <f t="shared" si="183"/>
        <v>4201</v>
      </c>
      <c r="CR292" s="281"/>
      <c r="CS292" s="279"/>
      <c r="CT292" s="278">
        <f t="shared" si="184"/>
        <v>0</v>
      </c>
      <c r="CU292" s="279">
        <f t="shared" si="170"/>
        <v>0</v>
      </c>
      <c r="CV292" s="279">
        <f t="shared" si="171"/>
        <v>0</v>
      </c>
      <c r="CW292" s="279">
        <f t="shared" si="172"/>
        <v>0</v>
      </c>
      <c r="CX292" s="279">
        <f t="shared" si="173"/>
        <v>0</v>
      </c>
      <c r="CY292" s="279">
        <f t="shared" si="174"/>
        <v>0</v>
      </c>
      <c r="CZ292" s="279">
        <f t="shared" si="175"/>
        <v>0</v>
      </c>
      <c r="DA292" s="279">
        <f t="shared" si="176"/>
        <v>0</v>
      </c>
      <c r="DB292" s="279">
        <f t="shared" si="177"/>
        <v>0</v>
      </c>
      <c r="DC292" s="279">
        <f t="shared" si="185"/>
        <v>0</v>
      </c>
      <c r="DD292" s="279">
        <f t="shared" si="186"/>
        <v>0</v>
      </c>
      <c r="DE292" s="279">
        <f t="shared" si="187"/>
        <v>0</v>
      </c>
      <c r="DF292" s="279">
        <f t="shared" si="188"/>
        <v>0</v>
      </c>
      <c r="DG292" s="279">
        <f t="shared" si="189"/>
        <v>0</v>
      </c>
      <c r="DH292" s="280">
        <f t="shared" si="206"/>
        <v>10</v>
      </c>
      <c r="DI292" s="280">
        <f t="shared" si="207"/>
        <v>6.6659999999999995</v>
      </c>
      <c r="DJ292" s="154">
        <f t="shared" si="178"/>
        <v>201</v>
      </c>
      <c r="DK292" s="279">
        <f t="shared" si="190"/>
        <v>4201</v>
      </c>
      <c r="DL292" s="97"/>
      <c r="DM292" s="154"/>
      <c r="DN292" s="267">
        <f t="shared" si="191"/>
        <v>0</v>
      </c>
      <c r="DO292" s="154">
        <f t="shared" si="192"/>
        <v>0</v>
      </c>
      <c r="DP292" s="154">
        <f t="shared" si="193"/>
        <v>0</v>
      </c>
      <c r="DQ292" s="154">
        <f t="shared" si="194"/>
        <v>0</v>
      </c>
      <c r="DR292" s="154">
        <f t="shared" si="195"/>
        <v>0</v>
      </c>
      <c r="DS292" s="154">
        <f t="shared" si="196"/>
        <v>0</v>
      </c>
      <c r="DT292" s="154">
        <f t="shared" si="197"/>
        <v>0</v>
      </c>
      <c r="DU292" s="154">
        <f t="shared" si="198"/>
        <v>0</v>
      </c>
      <c r="DV292" s="154">
        <f t="shared" si="199"/>
        <v>0</v>
      </c>
      <c r="DW292" s="154">
        <f t="shared" si="200"/>
        <v>0</v>
      </c>
      <c r="DX292" s="154">
        <f t="shared" si="201"/>
        <v>0</v>
      </c>
      <c r="DY292" s="154">
        <f t="shared" si="202"/>
        <v>0</v>
      </c>
      <c r="DZ292" s="154">
        <f t="shared" si="203"/>
        <v>0</v>
      </c>
      <c r="EA292" s="154">
        <f t="shared" si="204"/>
        <v>0</v>
      </c>
      <c r="EB292" s="264">
        <f t="shared" si="208"/>
        <v>10</v>
      </c>
      <c r="EC292" s="264">
        <f t="shared" si="209"/>
        <v>10</v>
      </c>
      <c r="ED292" s="154">
        <f t="shared" si="179"/>
        <v>424</v>
      </c>
    </row>
    <row r="293" spans="2:134" ht="13" thickBot="1" x14ac:dyDescent="0.3">
      <c r="B293" s="142">
        <v>145</v>
      </c>
      <c r="C293" s="50">
        <f t="shared" si="168"/>
        <v>1</v>
      </c>
      <c r="D293" s="50">
        <f t="shared" si="180"/>
        <v>1</v>
      </c>
      <c r="E293" s="97"/>
      <c r="F293" s="2">
        <f t="shared" si="205"/>
        <v>288</v>
      </c>
      <c r="G293" s="487">
        <v>5413</v>
      </c>
      <c r="H293" s="98">
        <f>15- COUNTIF(L293:AC293,"#N/A")</f>
        <v>0</v>
      </c>
      <c r="I293" s="131">
        <f>SUM(AH293:AY293)+SUM(BE293:BT293)</f>
        <v>10</v>
      </c>
      <c r="J293" s="398">
        <f>DI293</f>
        <v>6.6659999999999995</v>
      </c>
      <c r="K293" s="456" t="str">
        <f>IF(ISNUMBER(MATCH(G293,'[4]OPR data'!$A$3:$A$2900,0)),"Y","N")</f>
        <v>Y</v>
      </c>
      <c r="L293" s="110"/>
      <c r="M293" s="233"/>
      <c r="N293" s="469" t="e">
        <f>(INDEX(Finish_table!R$4:R$83,MATCH('16 Year_History_Results'!$G293,Finish_table!S$4:S$83,0),1))</f>
        <v>#N/A</v>
      </c>
      <c r="O293" s="233" t="e">
        <f>(INDEX(Finish_table!Z$4:Z$99,MATCH('16 Year_History_Results'!$G293,Finish_table!AA$4:AA$99,0),1))</f>
        <v>#N/A</v>
      </c>
      <c r="P293" s="233" t="e">
        <f>(INDEX(Finish_table!AI$4:AI$99,MATCH('16 Year_History_Results'!$G293,Finish_table!AJ$4:AJ$99,0),1))</f>
        <v>#N/A</v>
      </c>
      <c r="Q293" s="233" t="e">
        <f>(INDEX(Finish_table!AR$4:AR$99,MATCH('16 Year_History_Results'!$G293,Finish_table!AS$4:AS$99,0),1))</f>
        <v>#N/A</v>
      </c>
      <c r="R293" s="233" t="e">
        <f>(INDEX(Finish_table!BA$4:BA$99,MATCH('16 Year_History_Results'!$G293,Finish_table!BB$4:BB$99,0),1))</f>
        <v>#N/A</v>
      </c>
      <c r="S293" s="233" t="e">
        <f>(INDEX(Finish_table!BJ$4:BJ$99,MATCH('16 Year_History_Results'!$G293,Finish_table!BK$4:BK$99,0),1))</f>
        <v>#N/A</v>
      </c>
      <c r="T293" s="233" t="e">
        <f>(INDEX(Finish_table!BS$4:BS$99,MATCH('16 Year_History_Results'!$G293,Finish_table!BT$4:BT$99,0),1))</f>
        <v>#N/A</v>
      </c>
      <c r="U293" s="233" t="e">
        <f>(INDEX(Finish_table!CB$4:CB$99,MATCH('16 Year_History_Results'!$G293,Finish_table!CC$4:CC$99,0),1))</f>
        <v>#N/A</v>
      </c>
      <c r="V293" s="233" t="e">
        <f>(INDEX(Finish_table!CK$4:CK$99,MATCH('16 Year_History_Results'!$G293,Finish_table!CL$4:CL$99,0),1))</f>
        <v>#N/A</v>
      </c>
      <c r="W293" s="233" t="e">
        <f>(INDEX(Finish_table!CT$4:CT$99,MATCH('16 Year_History_Results'!$G293,Finish_table!CU$4:CU$99,0),1))</f>
        <v>#N/A</v>
      </c>
      <c r="X293" s="233" t="e">
        <f>(INDEX(Finish_table!DC$4:DC$99,MATCH('16 Year_History_Results'!$G293,Finish_table!DD$4:DD$99,0),1))</f>
        <v>#N/A</v>
      </c>
      <c r="Y293" s="233" t="e">
        <f>(INDEX(Finish_table!DL$4:DL$99,MATCH('16 Year_History_Results'!$G293,Finish_table!DM$4:DM$99,0),1))</f>
        <v>#N/A</v>
      </c>
      <c r="Z293" s="233" t="e">
        <f>(INDEX(Finish_table!DU$4:DU$99,MATCH('16 Year_History_Results'!$G293,Finish_table!DV$4:DV$99,0),1))</f>
        <v>#N/A</v>
      </c>
      <c r="AA293" s="233" t="e">
        <f>(INDEX(Finish_table!ED$4:ED$140,MATCH('16 Year_History_Results'!$G293,Finish_table!EE$4:EE$140,0),1))</f>
        <v>#N/A</v>
      </c>
      <c r="AB293" s="233" t="str">
        <f>(INDEX(Finish_table!EM$4:EM$224,MATCH('16 Year_History_Results'!$G293,Finish_table!EN$4:EN$224,0),1))</f>
        <v>QF</v>
      </c>
      <c r="AC293" s="253" t="e">
        <f>(INDEX(Finish_table!EW$4:EW$224,MATCH('16 Year_History_Results'!$G293,Finish_table!EX$4:EX$224,0),1))</f>
        <v>#N/A</v>
      </c>
      <c r="AD293" s="2"/>
      <c r="AE293" s="97"/>
      <c r="AG293">
        <f t="shared" si="169"/>
        <v>5413</v>
      </c>
      <c r="AH293" s="110"/>
      <c r="AI293" s="2"/>
      <c r="AJ293" s="146">
        <f>INDEX('2001'!$C$44:$C$140,'16 Year_History_Results'!BZ293)</f>
        <v>0</v>
      </c>
      <c r="AK293" s="2">
        <f>INDEX('2002'!$C$44:$C$140,'16 Year_History_Results'!CA293)</f>
        <v>0</v>
      </c>
      <c r="AL293" s="2">
        <f>INDEX('2003'!$C$44:$C$140,'16 Year_History_Results'!CB293)</f>
        <v>0</v>
      </c>
      <c r="AM293" s="2">
        <f>INDEX('2004'!$C$44:$C$140,'16 Year_History_Results'!CC293)</f>
        <v>0</v>
      </c>
      <c r="AN293" s="2">
        <f>INDEX('2005'!$C$44:$C$140,'16 Year_History_Results'!CD293)</f>
        <v>0</v>
      </c>
      <c r="AO293" s="2">
        <f>INDEX('2006'!$C$44:$C$140,'16 Year_History_Results'!CE293)</f>
        <v>0</v>
      </c>
      <c r="AP293" s="2">
        <f>INDEX('2007'!$C$44:$C$140,'16 Year_History_Results'!CF293)</f>
        <v>0</v>
      </c>
      <c r="AQ293" s="2">
        <f>INDEX('2008'!$C$44:$C$140,'16 Year_History_Results'!CG293)</f>
        <v>0</v>
      </c>
      <c r="AR293" s="2">
        <f>INDEX('2009'!$C$44:$C$140,'16 Year_History_Results'!CH293)</f>
        <v>0</v>
      </c>
      <c r="AS293" s="2">
        <f>INDEX('2010'!$C$44:$C$140,'16 Year_History_Results'!CI293)</f>
        <v>0</v>
      </c>
      <c r="AT293" s="2">
        <f>INDEX('2011'!$C$44:$C$140,'16 Year_History_Results'!CJ293)</f>
        <v>0</v>
      </c>
      <c r="AU293" s="2">
        <f>INDEX('2012'!$C$44:$C$140,'16 Year_History_Results'!CK293)</f>
        <v>0</v>
      </c>
      <c r="AV293" s="2">
        <f>INDEX('2013'!$C$44:$C$140,'16 Year_History_Results'!CL293)</f>
        <v>0</v>
      </c>
      <c r="AW293" s="2">
        <f>INDEX('2014'!$C$52:$C$180,'16 Year_History_Results'!CM293)</f>
        <v>0</v>
      </c>
      <c r="AX293" s="2">
        <f>INDEX('2015'!$E$52:$E$308,'16 Year_History_Results'!CN293)</f>
        <v>0</v>
      </c>
      <c r="AY293" s="147">
        <f>INDEX('2016'!$E$52:$E$308,'16 Year_History_Results'!CO293)</f>
        <v>0</v>
      </c>
      <c r="AZ293" s="2"/>
      <c r="BA293" s="2"/>
      <c r="BB293">
        <f t="shared" si="181"/>
        <v>5413</v>
      </c>
      <c r="BC293" s="110"/>
      <c r="BD293" s="2"/>
      <c r="BE293" s="146">
        <f>INDEX('2001'!$B$44:$B$140,'16 Year_History_Results'!BZ293)</f>
        <v>0</v>
      </c>
      <c r="BF293" s="2">
        <f>INDEX('2002'!$B$44:$B$140,'16 Year_History_Results'!CA293)</f>
        <v>0</v>
      </c>
      <c r="BG293" s="2">
        <f>INDEX('2003'!$B$44:$B$140,'16 Year_History_Results'!CB293)</f>
        <v>0</v>
      </c>
      <c r="BH293" s="2">
        <f>INDEX('2004'!$B$44:$B$140,'16 Year_History_Results'!CC293)</f>
        <v>0</v>
      </c>
      <c r="BI293" s="2">
        <f>INDEX('2005'!$B$44:$B$140,'16 Year_History_Results'!CD293)</f>
        <v>0</v>
      </c>
      <c r="BJ293" s="2">
        <f>INDEX('2006'!$B$44:$B$140,'16 Year_History_Results'!CE293)</f>
        <v>0</v>
      </c>
      <c r="BK293" s="2">
        <f>INDEX('2007'!$B$44:$B$140,'16 Year_History_Results'!CF293)</f>
        <v>0</v>
      </c>
      <c r="BL293" s="2">
        <f>INDEX('2008'!$B$44:$B$140,'16 Year_History_Results'!CG293)</f>
        <v>0</v>
      </c>
      <c r="BM293" s="2">
        <f>INDEX('2009'!$B$44:$B$140,'16 Year_History_Results'!CH293)</f>
        <v>0</v>
      </c>
      <c r="BN293" s="2">
        <f>INDEX('2010'!$B$44:$B$140,'16 Year_History_Results'!CI293)</f>
        <v>0</v>
      </c>
      <c r="BO293" s="2">
        <f>INDEX('2011'!$B$44:$B$140,'16 Year_History_Results'!CJ293)</f>
        <v>0</v>
      </c>
      <c r="BP293" s="2">
        <f>INDEX('2012'!$B$44:$B$140,'16 Year_History_Results'!CK293)</f>
        <v>0</v>
      </c>
      <c r="BQ293" s="2">
        <f>INDEX('2013'!$B$44:$B$140,'16 Year_History_Results'!CL293)</f>
        <v>0</v>
      </c>
      <c r="BR293" s="2">
        <f>INDEX('2014'!$B$52:$B$180,'16 Year_History_Results'!CM293)</f>
        <v>0</v>
      </c>
      <c r="BS293" s="147">
        <f>INDEX('2015'!$B$52:$B$308,'16 Year_History_Results'!CN293)</f>
        <v>10</v>
      </c>
      <c r="BT293" s="147">
        <f>INDEX('2016'!$B$52:$B$308,'16 Year_History_Results'!CO293)</f>
        <v>0</v>
      </c>
      <c r="BW293">
        <f t="shared" si="182"/>
        <v>5413</v>
      </c>
      <c r="BX293" s="110"/>
      <c r="BY293" s="2"/>
      <c r="BZ293" s="146">
        <f>IF(ISNA(MATCH($BW293,'2001'!$A$44:$A$139,0)),97,MATCH($BW293,'2001'!$A$44:$A$139,0))</f>
        <v>97</v>
      </c>
      <c r="CA293" s="2">
        <f>IF(ISNA(MATCH($BW293,'2002'!$A$44:$A$139,0)),97,MATCH($BW293,'2002'!$A$44:$A$139,0))</f>
        <v>97</v>
      </c>
      <c r="CB293" s="2">
        <f>IF(ISNA(MATCH($BW293,'2003'!$A$44:$A$139,0)),97,MATCH($BW293,'2003'!$A$44:$A$139,0))</f>
        <v>97</v>
      </c>
      <c r="CC293" s="2">
        <f>IF(ISNA(MATCH($BW293,'2004'!$A$44:$A$139,0)),97,MATCH($BW293,'2004'!$A$44:$A$139,0))</f>
        <v>97</v>
      </c>
      <c r="CD293" s="2">
        <f>IF(ISNA(MATCH($BW293,'2005'!$A$44:$A$139,0)),97,MATCH($BW293,'2005'!$A$44:$A$139,0))</f>
        <v>97</v>
      </c>
      <c r="CE293" s="2">
        <f>IF(ISNA(MATCH($BW293,'2006'!$A$44:$A$139,0)),97,MATCH($BW293,'2006'!$A$44:$A$139,0))</f>
        <v>97</v>
      </c>
      <c r="CF293" s="2">
        <f>IF(ISNA(MATCH($BW293,'2007'!$A$44:$A$139,0)),97,MATCH($BW293,'2007'!$A$44:$A$139,0))</f>
        <v>97</v>
      </c>
      <c r="CG293" s="2">
        <f>IF(ISNA(MATCH($BW293,'2008'!$A$44:$A$139,0)),97,MATCH($BW293,'2008'!$A$44:$A$139,0))</f>
        <v>97</v>
      </c>
      <c r="CH293" s="2">
        <f>IF(ISNA(MATCH($BW293,'2009'!$A$44:$A$139,0)),97,MATCH($BW293,'2009'!$A$44:$A$139,0))</f>
        <v>97</v>
      </c>
      <c r="CI293" s="2">
        <f>IF(ISNA(MATCH($BW293,'2010'!$A$44:$A$139,0)),97,MATCH($BW293,'2010'!$A$44:$A$139,0))</f>
        <v>97</v>
      </c>
      <c r="CJ293" s="2">
        <f>IF(ISNA(MATCH($BW293,'2011'!$A$44:$A$139,0)),97,MATCH($BW293,'2011'!$A$44:$A$139,0))</f>
        <v>97</v>
      </c>
      <c r="CK293" s="2">
        <f>IF(ISNA(MATCH($BW293,'2012'!$A$44:$A$139,0)),97,MATCH($BW293,'2012'!$A$44:$A$139,0))</f>
        <v>97</v>
      </c>
      <c r="CL293" s="2">
        <f>IF(ISNA(MATCH($BW293,'2013'!$A$44:$A$139,0)),97,MATCH($BW293,'2013'!$A$44:$A$139,0))</f>
        <v>97</v>
      </c>
      <c r="CM293" s="2">
        <f>IF(ISNA(MATCH($BW293,'2014'!$A$52:$A$179,0)),129,MATCH($BW293,'2014'!$A$52:$A$179,0))</f>
        <v>129</v>
      </c>
      <c r="CN293" s="147">
        <f>IF(ISNA(MATCH($BW293,'2015'!$A$52:$A$307,0)),257,MATCH($BW293,'2015'!$A$52:$A$307,0))</f>
        <v>252</v>
      </c>
      <c r="CO293" s="147">
        <f>IF(ISNA(MATCH($BW293,'2016'!$A$52:$A$307,0)),257,MATCH($BW293,'2016'!$A$52:$A$307,0))</f>
        <v>257</v>
      </c>
      <c r="CQ293">
        <f t="shared" si="183"/>
        <v>5413</v>
      </c>
      <c r="CR293" s="281"/>
      <c r="CS293" s="279"/>
      <c r="CT293" s="278">
        <f t="shared" si="184"/>
        <v>0</v>
      </c>
      <c r="CU293" s="279">
        <f t="shared" si="170"/>
        <v>0</v>
      </c>
      <c r="CV293" s="279">
        <f t="shared" si="171"/>
        <v>0</v>
      </c>
      <c r="CW293" s="279">
        <f t="shared" si="172"/>
        <v>0</v>
      </c>
      <c r="CX293" s="279">
        <f t="shared" si="173"/>
        <v>0</v>
      </c>
      <c r="CY293" s="279">
        <f t="shared" si="174"/>
        <v>0</v>
      </c>
      <c r="CZ293" s="279">
        <f t="shared" si="175"/>
        <v>0</v>
      </c>
      <c r="DA293" s="279">
        <f t="shared" si="176"/>
        <v>0</v>
      </c>
      <c r="DB293" s="279">
        <f t="shared" si="177"/>
        <v>0</v>
      </c>
      <c r="DC293" s="279">
        <f t="shared" si="185"/>
        <v>0</v>
      </c>
      <c r="DD293" s="279">
        <f t="shared" si="186"/>
        <v>0</v>
      </c>
      <c r="DE293" s="279">
        <f t="shared" si="187"/>
        <v>0</v>
      </c>
      <c r="DF293" s="279">
        <f t="shared" si="188"/>
        <v>0</v>
      </c>
      <c r="DG293" s="279">
        <f t="shared" si="189"/>
        <v>0</v>
      </c>
      <c r="DH293" s="280">
        <f t="shared" si="206"/>
        <v>10</v>
      </c>
      <c r="DI293" s="280">
        <f t="shared" si="207"/>
        <v>6.6659999999999995</v>
      </c>
      <c r="DJ293" s="154">
        <f t="shared" si="178"/>
        <v>201</v>
      </c>
      <c r="DK293" s="279">
        <f t="shared" si="190"/>
        <v>5413</v>
      </c>
      <c r="DL293" s="97"/>
      <c r="DM293" s="154"/>
      <c r="DN293" s="267">
        <f t="shared" si="191"/>
        <v>0</v>
      </c>
      <c r="DO293" s="154">
        <f t="shared" si="192"/>
        <v>0</v>
      </c>
      <c r="DP293" s="154">
        <f t="shared" si="193"/>
        <v>0</v>
      </c>
      <c r="DQ293" s="154">
        <f t="shared" si="194"/>
        <v>0</v>
      </c>
      <c r="DR293" s="154">
        <f t="shared" si="195"/>
        <v>0</v>
      </c>
      <c r="DS293" s="154">
        <f t="shared" si="196"/>
        <v>0</v>
      </c>
      <c r="DT293" s="154">
        <f t="shared" si="197"/>
        <v>0</v>
      </c>
      <c r="DU293" s="154">
        <f t="shared" si="198"/>
        <v>0</v>
      </c>
      <c r="DV293" s="154">
        <f t="shared" si="199"/>
        <v>0</v>
      </c>
      <c r="DW293" s="154">
        <f t="shared" si="200"/>
        <v>0</v>
      </c>
      <c r="DX293" s="154">
        <f t="shared" si="201"/>
        <v>0</v>
      </c>
      <c r="DY293" s="154">
        <f t="shared" si="202"/>
        <v>0</v>
      </c>
      <c r="DZ293" s="154">
        <f t="shared" si="203"/>
        <v>0</v>
      </c>
      <c r="EA293" s="154">
        <f t="shared" si="204"/>
        <v>0</v>
      </c>
      <c r="EB293" s="264">
        <f t="shared" si="208"/>
        <v>10</v>
      </c>
      <c r="EC293" s="264">
        <f t="shared" si="209"/>
        <v>10</v>
      </c>
      <c r="ED293" s="154">
        <f t="shared" si="179"/>
        <v>424</v>
      </c>
    </row>
    <row r="294" spans="2:134" ht="13" thickBot="1" x14ac:dyDescent="0.3">
      <c r="B294" s="131">
        <v>147</v>
      </c>
      <c r="C294" s="50">
        <f t="shared" si="168"/>
        <v>1</v>
      </c>
      <c r="D294" s="50">
        <f t="shared" si="180"/>
        <v>1</v>
      </c>
      <c r="E294" s="97"/>
      <c r="F294" s="2">
        <f t="shared" si="205"/>
        <v>289</v>
      </c>
      <c r="G294" s="207">
        <v>60</v>
      </c>
      <c r="H294" s="98">
        <f>15- COUNTIF(L294:AC294,"#N/A")</f>
        <v>7</v>
      </c>
      <c r="I294" s="131">
        <f>SUM(AH294:AY294)+SUM(BE294:BT294)</f>
        <v>171</v>
      </c>
      <c r="J294" s="398">
        <f>DI294</f>
        <v>6.6493775885678561</v>
      </c>
      <c r="K294" s="456" t="str">
        <f>IF(ISNUMBER(MATCH(G294,'[4]OPR data'!$A$3:$A$2900,0)),"Y","N")</f>
        <v>Y</v>
      </c>
      <c r="L294" s="110"/>
      <c r="M294" s="233"/>
      <c r="N294" s="469" t="str">
        <f>(INDEX(Finish_table!R$4:R$83,MATCH('16 Year_History_Results'!$G294,Finish_table!S$4:S$83,0),1))</f>
        <v>F</v>
      </c>
      <c r="O294" s="233" t="str">
        <f>(INDEX(Finish_table!Z$4:Z$99,MATCH('16 Year_History_Results'!$G294,Finish_table!AA$4:AA$99,0),1))</f>
        <v>W</v>
      </c>
      <c r="P294" s="233" t="str">
        <f>(INDEX(Finish_table!AI$4:AI$99,MATCH('16 Year_History_Results'!$G294,Finish_table!AJ$4:AJ$99,0),1))</f>
        <v>QF</v>
      </c>
      <c r="Q294" s="233" t="str">
        <f>(INDEX(Finish_table!AR$4:AR$99,MATCH('16 Year_History_Results'!$G294,Finish_table!AS$4:AS$99,0),1))</f>
        <v>QF</v>
      </c>
      <c r="R294" s="233" t="e">
        <f>(INDEX(Finish_table!BA$4:BA$99,MATCH('16 Year_History_Results'!$G294,Finish_table!BB$4:BB$99,0),1))</f>
        <v>#N/A</v>
      </c>
      <c r="S294" s="233" t="str">
        <f>(INDEX(Finish_table!BJ$4:BJ$99,MATCH('16 Year_History_Results'!$G294,Finish_table!BK$4:BK$99,0),1))</f>
        <v>QF</v>
      </c>
      <c r="T294" s="233" t="str">
        <f>(INDEX(Finish_table!BS$4:BS$99,MATCH('16 Year_History_Results'!$G294,Finish_table!BT$4:BT$99,0),1))</f>
        <v>QF</v>
      </c>
      <c r="U294" s="233" t="str">
        <f>(INDEX(Finish_table!CB$4:CB$99,MATCH('16 Year_History_Results'!$G294,Finish_table!CC$4:CC$99,0),1))</f>
        <v>W</v>
      </c>
      <c r="V294" s="233" t="e">
        <f>(INDEX(Finish_table!CK$4:CK$99,MATCH('16 Year_History_Results'!$G294,Finish_table!CL$4:CL$99,0),1))</f>
        <v>#N/A</v>
      </c>
      <c r="W294" s="233" t="e">
        <f>(INDEX(Finish_table!CT$4:CT$99,MATCH('16 Year_History_Results'!$G294,Finish_table!CU$4:CU$99,0),1))</f>
        <v>#N/A</v>
      </c>
      <c r="X294" s="233" t="e">
        <f>(INDEX(Finish_table!DC$4:DC$99,MATCH('16 Year_History_Results'!$G294,Finish_table!DD$4:DD$99,0),1))</f>
        <v>#N/A</v>
      </c>
      <c r="Y294" s="233" t="e">
        <f>(INDEX(Finish_table!DL$4:DL$99,MATCH('16 Year_History_Results'!$G294,Finish_table!DM$4:DM$99,0),1))</f>
        <v>#N/A</v>
      </c>
      <c r="Z294" s="233" t="e">
        <f>(INDEX(Finish_table!DU$4:DU$99,MATCH('16 Year_History_Results'!$G294,Finish_table!DV$4:DV$99,0),1))</f>
        <v>#N/A</v>
      </c>
      <c r="AA294" s="233" t="e">
        <f>(INDEX(Finish_table!ED$4:ED$140,MATCH('16 Year_History_Results'!$G294,Finish_table!EE$4:EE$140,0),1))</f>
        <v>#N/A</v>
      </c>
      <c r="AB294" s="233" t="str">
        <f>(INDEX(Finish_table!EM$4:EM$224,MATCH('16 Year_History_Results'!$G294,Finish_table!EN$4:EN$224,0),1))</f>
        <v>QF</v>
      </c>
      <c r="AC294" s="253" t="e">
        <f>(INDEX(Finish_table!EW$4:EW$224,MATCH('16 Year_History_Results'!$G294,Finish_table!EX$4:EX$224,0),1))</f>
        <v>#N/A</v>
      </c>
      <c r="AD294" s="2"/>
      <c r="AE294" s="97"/>
      <c r="AG294">
        <f t="shared" si="169"/>
        <v>60</v>
      </c>
      <c r="AH294" s="110"/>
      <c r="AI294" s="2"/>
      <c r="AJ294" s="146">
        <f>INDEX('2001'!$C$44:$C$140,'16 Year_History_Results'!BZ294)</f>
        <v>30</v>
      </c>
      <c r="AK294" s="2">
        <f>INDEX('2002'!$C$44:$C$140,'16 Year_History_Results'!CA294)</f>
        <v>30</v>
      </c>
      <c r="AL294" s="2">
        <f>INDEX('2003'!$C$44:$C$140,'16 Year_History_Results'!CB294)</f>
        <v>0</v>
      </c>
      <c r="AM294" s="2">
        <f>INDEX('2004'!$C$44:$C$140,'16 Year_History_Results'!CC294)</f>
        <v>0</v>
      </c>
      <c r="AN294" s="2">
        <f>INDEX('2005'!$C$44:$C$140,'16 Year_History_Results'!CD294)</f>
        <v>0</v>
      </c>
      <c r="AO294" s="2">
        <f>INDEX('2006'!$C$44:$C$140,'16 Year_History_Results'!CE294)</f>
        <v>0</v>
      </c>
      <c r="AP294" s="2">
        <f>INDEX('2007'!$C$44:$C$140,'16 Year_History_Results'!CF294)</f>
        <v>0</v>
      </c>
      <c r="AQ294" s="2">
        <f>INDEX('2008'!$C$44:$C$140,'16 Year_History_Results'!CG294)</f>
        <v>30</v>
      </c>
      <c r="AR294" s="2">
        <f>INDEX('2009'!$C$44:$C$140,'16 Year_History_Results'!CH294)</f>
        <v>0</v>
      </c>
      <c r="AS294" s="2">
        <f>INDEX('2010'!$C$44:$C$140,'16 Year_History_Results'!CI294)</f>
        <v>0</v>
      </c>
      <c r="AT294" s="2">
        <f>INDEX('2011'!$C$44:$C$140,'16 Year_History_Results'!CJ294)</f>
        <v>0</v>
      </c>
      <c r="AU294" s="2">
        <f>INDEX('2012'!$C$44:$C$140,'16 Year_History_Results'!CK294)</f>
        <v>0</v>
      </c>
      <c r="AV294" s="2">
        <f>INDEX('2013'!$C$44:$C$140,'16 Year_History_Results'!CL294)</f>
        <v>0</v>
      </c>
      <c r="AW294" s="2">
        <f>INDEX('2014'!$C$52:$C$180,'16 Year_History_Results'!CM294)</f>
        <v>0</v>
      </c>
      <c r="AX294" s="2">
        <f>INDEX('2015'!$E$52:$E$308,'16 Year_History_Results'!CN294)</f>
        <v>0</v>
      </c>
      <c r="AY294" s="147">
        <f>INDEX('2016'!$E$52:$E$308,'16 Year_History_Results'!CO294)</f>
        <v>0</v>
      </c>
      <c r="AZ294" s="2"/>
      <c r="BA294" s="2"/>
      <c r="BB294">
        <f t="shared" si="181"/>
        <v>60</v>
      </c>
      <c r="BC294" s="110"/>
      <c r="BD294" s="2"/>
      <c r="BE294" s="146">
        <f>INDEX('2001'!$B$44:$B$140,'16 Year_History_Results'!BZ294)</f>
        <v>16</v>
      </c>
      <c r="BF294" s="2">
        <f>INDEX('2002'!$B$44:$B$140,'16 Year_History_Results'!CA294)</f>
        <v>16</v>
      </c>
      <c r="BG294" s="2">
        <f>INDEX('2003'!$B$44:$B$140,'16 Year_History_Results'!CB294)</f>
        <v>10</v>
      </c>
      <c r="BH294" s="2">
        <f>INDEX('2004'!$B$44:$B$140,'16 Year_History_Results'!CC294)</f>
        <v>16</v>
      </c>
      <c r="BI294" s="2">
        <f>INDEX('2005'!$B$44:$B$140,'16 Year_History_Results'!CD294)</f>
        <v>0</v>
      </c>
      <c r="BJ294" s="2">
        <f>INDEX('2006'!$B$44:$B$140,'16 Year_History_Results'!CE294)</f>
        <v>6</v>
      </c>
      <c r="BK294" s="2">
        <f>INDEX('2007'!$B$44:$B$140,'16 Year_History_Results'!CF294)</f>
        <v>9</v>
      </c>
      <c r="BL294" s="2">
        <f>INDEX('2008'!$B$44:$B$140,'16 Year_History_Results'!CG294)</f>
        <v>1</v>
      </c>
      <c r="BM294" s="2">
        <f>INDEX('2009'!$B$44:$B$140,'16 Year_History_Results'!CH294)</f>
        <v>0</v>
      </c>
      <c r="BN294" s="2">
        <f>INDEX('2010'!$B$44:$B$140,'16 Year_History_Results'!CI294)</f>
        <v>0</v>
      </c>
      <c r="BO294" s="2">
        <f>INDEX('2011'!$B$44:$B$140,'16 Year_History_Results'!CJ294)</f>
        <v>0</v>
      </c>
      <c r="BP294" s="2">
        <f>INDEX('2012'!$B$44:$B$140,'16 Year_History_Results'!CK294)</f>
        <v>0</v>
      </c>
      <c r="BQ294" s="2">
        <f>INDEX('2013'!$B$44:$B$140,'16 Year_History_Results'!CL294)</f>
        <v>0</v>
      </c>
      <c r="BR294" s="2">
        <f>INDEX('2014'!$B$52:$B$180,'16 Year_History_Results'!CM294)</f>
        <v>0</v>
      </c>
      <c r="BS294" s="147">
        <f>INDEX('2015'!$B$52:$B$308,'16 Year_History_Results'!CN294)</f>
        <v>7</v>
      </c>
      <c r="BT294" s="147">
        <f>INDEX('2016'!$B$52:$B$308,'16 Year_History_Results'!CO294)</f>
        <v>0</v>
      </c>
      <c r="BW294">
        <f t="shared" si="182"/>
        <v>60</v>
      </c>
      <c r="BX294" s="110"/>
      <c r="BY294" s="2"/>
      <c r="BZ294" s="146">
        <f>IF(ISNA(MATCH($BW294,'2001'!$A$44:$A$139,0)),97,MATCH($BW294,'2001'!$A$44:$A$139,0))</f>
        <v>14</v>
      </c>
      <c r="CA294" s="2">
        <f>IF(ISNA(MATCH($BW294,'2002'!$A$44:$A$139,0)),97,MATCH($BW294,'2002'!$A$44:$A$139,0))</f>
        <v>10</v>
      </c>
      <c r="CB294" s="2">
        <f>IF(ISNA(MATCH($BW294,'2003'!$A$44:$A$139,0)),97,MATCH($BW294,'2003'!$A$44:$A$139,0))</f>
        <v>11</v>
      </c>
      <c r="CC294" s="2">
        <f>IF(ISNA(MATCH($BW294,'2004'!$A$44:$A$139,0)),97,MATCH($BW294,'2004'!$A$44:$A$139,0))</f>
        <v>10</v>
      </c>
      <c r="CD294" s="2">
        <f>IF(ISNA(MATCH($BW294,'2005'!$A$44:$A$139,0)),97,MATCH($BW294,'2005'!$A$44:$A$139,0))</f>
        <v>97</v>
      </c>
      <c r="CE294" s="2">
        <f>IF(ISNA(MATCH($BW294,'2006'!$A$44:$A$139,0)),97,MATCH($BW294,'2006'!$A$44:$A$139,0))</f>
        <v>9</v>
      </c>
      <c r="CF294" s="2">
        <f>IF(ISNA(MATCH($BW294,'2007'!$A$44:$A$139,0)),97,MATCH($BW294,'2007'!$A$44:$A$139,0))</f>
        <v>9</v>
      </c>
      <c r="CG294" s="2">
        <f>IF(ISNA(MATCH($BW294,'2008'!$A$44:$A$139,0)),97,MATCH($BW294,'2008'!$A$44:$A$139,0))</f>
        <v>13</v>
      </c>
      <c r="CH294" s="2">
        <f>IF(ISNA(MATCH($BW294,'2009'!$A$44:$A$139,0)),97,MATCH($BW294,'2009'!$A$44:$A$139,0))</f>
        <v>97</v>
      </c>
      <c r="CI294" s="2">
        <f>IF(ISNA(MATCH($BW294,'2010'!$A$44:$A$139,0)),97,MATCH($BW294,'2010'!$A$44:$A$139,0))</f>
        <v>97</v>
      </c>
      <c r="CJ294" s="2">
        <f>IF(ISNA(MATCH($BW294,'2011'!$A$44:$A$139,0)),97,MATCH($BW294,'2011'!$A$44:$A$139,0))</f>
        <v>97</v>
      </c>
      <c r="CK294" s="2">
        <f>IF(ISNA(MATCH($BW294,'2012'!$A$44:$A$139,0)),97,MATCH($BW294,'2012'!$A$44:$A$139,0))</f>
        <v>97</v>
      </c>
      <c r="CL294" s="2">
        <f>IF(ISNA(MATCH($BW294,'2013'!$A$44:$A$139,0)),97,MATCH($BW294,'2013'!$A$44:$A$139,0))</f>
        <v>97</v>
      </c>
      <c r="CM294" s="2">
        <f>IF(ISNA(MATCH($BW294,'2014'!$A$52:$A$179,0)),129,MATCH($BW294,'2014'!$A$52:$A$179,0))</f>
        <v>129</v>
      </c>
      <c r="CN294" s="147">
        <f>IF(ISNA(MATCH($BW294,'2015'!$A$52:$A$307,0)),257,MATCH($BW294,'2015'!$A$52:$A$307,0))</f>
        <v>9</v>
      </c>
      <c r="CO294" s="147">
        <f>IF(ISNA(MATCH($BW294,'2016'!$A$52:$A$307,0)),257,MATCH($BW294,'2016'!$A$52:$A$307,0))</f>
        <v>257</v>
      </c>
      <c r="CQ294">
        <f t="shared" si="183"/>
        <v>60</v>
      </c>
      <c r="CR294" s="281"/>
      <c r="CS294" s="279"/>
      <c r="CT294" s="278">
        <f t="shared" si="184"/>
        <v>46</v>
      </c>
      <c r="CU294" s="279">
        <f t="shared" si="170"/>
        <v>76.663600000000002</v>
      </c>
      <c r="CV294" s="279">
        <f t="shared" si="171"/>
        <v>61.103955759999998</v>
      </c>
      <c r="CW294" s="279">
        <f t="shared" si="172"/>
        <v>56.731896909615998</v>
      </c>
      <c r="CX294" s="279">
        <f t="shared" si="173"/>
        <v>37.817482479950023</v>
      </c>
      <c r="CY294" s="279">
        <f t="shared" si="174"/>
        <v>31.209133821134685</v>
      </c>
      <c r="CZ294" s="279">
        <f t="shared" si="175"/>
        <v>29.804008605168381</v>
      </c>
      <c r="DA294" s="279">
        <f t="shared" si="176"/>
        <v>50.867352136205241</v>
      </c>
      <c r="DB294" s="279">
        <f t="shared" si="177"/>
        <v>33.908176933994412</v>
      </c>
      <c r="DC294" s="279">
        <f t="shared" si="185"/>
        <v>22.603190744200674</v>
      </c>
      <c r="DD294" s="279">
        <f t="shared" si="186"/>
        <v>15.067286950084169</v>
      </c>
      <c r="DE294" s="279">
        <f t="shared" si="187"/>
        <v>10.043853480926106</v>
      </c>
      <c r="DF294" s="279">
        <f t="shared" si="188"/>
        <v>6.6952327303853423</v>
      </c>
      <c r="DG294" s="279">
        <f t="shared" si="189"/>
        <v>4.4630421380748686</v>
      </c>
      <c r="DH294" s="280">
        <f t="shared" si="206"/>
        <v>9.9750638892407082</v>
      </c>
      <c r="DI294" s="280">
        <f t="shared" si="207"/>
        <v>6.6493775885678561</v>
      </c>
      <c r="DJ294" s="154">
        <f t="shared" si="178"/>
        <v>209</v>
      </c>
      <c r="DK294" s="279">
        <f t="shared" si="190"/>
        <v>60</v>
      </c>
      <c r="DL294" s="97"/>
      <c r="DM294" s="154"/>
      <c r="DN294" s="267">
        <f t="shared" si="191"/>
        <v>46</v>
      </c>
      <c r="DO294" s="154">
        <f t="shared" si="192"/>
        <v>92</v>
      </c>
      <c r="DP294" s="154">
        <f t="shared" si="193"/>
        <v>102</v>
      </c>
      <c r="DQ294" s="154">
        <f t="shared" si="194"/>
        <v>118</v>
      </c>
      <c r="DR294" s="154">
        <f t="shared" si="195"/>
        <v>118</v>
      </c>
      <c r="DS294" s="154">
        <f t="shared" si="196"/>
        <v>124</v>
      </c>
      <c r="DT294" s="154">
        <f t="shared" si="197"/>
        <v>133</v>
      </c>
      <c r="DU294" s="154">
        <f t="shared" si="198"/>
        <v>164</v>
      </c>
      <c r="DV294" s="154">
        <f t="shared" si="199"/>
        <v>164</v>
      </c>
      <c r="DW294" s="154">
        <f t="shared" si="200"/>
        <v>164</v>
      </c>
      <c r="DX294" s="154">
        <f t="shared" si="201"/>
        <v>164</v>
      </c>
      <c r="DY294" s="154">
        <f t="shared" si="202"/>
        <v>164</v>
      </c>
      <c r="DZ294" s="154">
        <f t="shared" si="203"/>
        <v>164</v>
      </c>
      <c r="EA294" s="154">
        <f t="shared" si="204"/>
        <v>164</v>
      </c>
      <c r="EB294" s="264">
        <f t="shared" si="208"/>
        <v>171</v>
      </c>
      <c r="EC294" s="264">
        <f t="shared" si="209"/>
        <v>171</v>
      </c>
      <c r="ED294" s="154">
        <f t="shared" si="179"/>
        <v>36</v>
      </c>
    </row>
    <row r="295" spans="2:134" ht="13" thickBot="1" x14ac:dyDescent="0.3">
      <c r="B295" s="131">
        <v>148</v>
      </c>
      <c r="C295" s="50">
        <f t="shared" si="168"/>
        <v>1</v>
      </c>
      <c r="D295" s="50">
        <f t="shared" si="180"/>
        <v>0</v>
      </c>
      <c r="E295" s="97"/>
      <c r="F295" s="2">
        <f t="shared" si="205"/>
        <v>290</v>
      </c>
      <c r="G295" s="207">
        <v>263</v>
      </c>
      <c r="H295" s="98">
        <f>15- COUNTIF(L295:AC295,"#N/A")</f>
        <v>3</v>
      </c>
      <c r="I295" s="131">
        <f>SUM(AH295:AY295)+SUM(BE295:BT295)</f>
        <v>38</v>
      </c>
      <c r="J295" s="398">
        <f>DI295</f>
        <v>6.5734740142914001</v>
      </c>
      <c r="K295" s="456" t="str">
        <f>IF(ISNUMBER(MATCH(G295,'[4]OPR data'!$A$3:$A$2900,0)),"Y","N")</f>
        <v>Y</v>
      </c>
      <c r="L295" s="110"/>
      <c r="M295" s="233"/>
      <c r="N295" s="469" t="e">
        <f>(INDEX(Finish_table!R$4:R$83,MATCH('16 Year_History_Results'!$G295,Finish_table!S$4:S$83,0),1))</f>
        <v>#N/A</v>
      </c>
      <c r="O295" s="233" t="e">
        <f>(INDEX(Finish_table!Z$4:Z$99,MATCH('16 Year_History_Results'!$G295,Finish_table!AA$4:AA$99,0),1))</f>
        <v>#N/A</v>
      </c>
      <c r="P295" s="233" t="str">
        <f>(INDEX(Finish_table!AI$4:AI$99,MATCH('16 Year_History_Results'!$G295,Finish_table!AJ$4:AJ$99,0),1))</f>
        <v>QF</v>
      </c>
      <c r="Q295" s="233" t="str">
        <f>(INDEX(Finish_table!AR$4:AR$99,MATCH('16 Year_History_Results'!$G295,Finish_table!AS$4:AS$99,0),1))</f>
        <v>QF</v>
      </c>
      <c r="R295" s="233" t="e">
        <f>(INDEX(Finish_table!BA$4:BA$99,MATCH('16 Year_History_Results'!$G295,Finish_table!BB$4:BB$99,0),1))</f>
        <v>#N/A</v>
      </c>
      <c r="S295" s="233" t="e">
        <f>(INDEX(Finish_table!BJ$4:BJ$99,MATCH('16 Year_History_Results'!$G295,Finish_table!BK$4:BK$99,0),1))</f>
        <v>#N/A</v>
      </c>
      <c r="T295" s="233" t="e">
        <f>(INDEX(Finish_table!BS$4:BS$99,MATCH('16 Year_History_Results'!$G295,Finish_table!BT$4:BT$99,0),1))</f>
        <v>#N/A</v>
      </c>
      <c r="U295" s="233" t="e">
        <f>(INDEX(Finish_table!CB$4:CB$99,MATCH('16 Year_History_Results'!$G295,Finish_table!CC$4:CC$99,0),1))</f>
        <v>#N/A</v>
      </c>
      <c r="V295" s="233" t="e">
        <f>(INDEX(Finish_table!CK$4:CK$99,MATCH('16 Year_History_Results'!$G295,Finish_table!CL$4:CL$99,0),1))</f>
        <v>#N/A</v>
      </c>
      <c r="W295" s="233" t="str">
        <f>(INDEX(Finish_table!CT$4:CT$99,MATCH('16 Year_History_Results'!$G295,Finish_table!CU$4:CU$99,0),1))</f>
        <v>QF</v>
      </c>
      <c r="X295" s="233" t="e">
        <f>(INDEX(Finish_table!DC$4:DC$99,MATCH('16 Year_History_Results'!$G295,Finish_table!DD$4:DD$99,0),1))</f>
        <v>#N/A</v>
      </c>
      <c r="Y295" s="233" t="e">
        <f>(INDEX(Finish_table!DL$4:DL$99,MATCH('16 Year_History_Results'!$G295,Finish_table!DM$4:DM$99,0),1))</f>
        <v>#N/A</v>
      </c>
      <c r="Z295" s="233" t="e">
        <f>(INDEX(Finish_table!DU$4:DU$99,MATCH('16 Year_History_Results'!$G295,Finish_table!DV$4:DV$99,0),1))</f>
        <v>#N/A</v>
      </c>
      <c r="AA295" s="233" t="e">
        <f>(INDEX(Finish_table!ED$4:ED$140,MATCH('16 Year_History_Results'!$G295,Finish_table!EE$4:EE$140,0),1))</f>
        <v>#N/A</v>
      </c>
      <c r="AB295" s="233" t="str">
        <f>(INDEX(Finish_table!EM$4:EM$224,MATCH('16 Year_History_Results'!$G295,Finish_table!EN$4:EN$224,0),1))</f>
        <v>QF</v>
      </c>
      <c r="AC295" s="253" t="e">
        <f>(INDEX(Finish_table!EW$4:EW$224,MATCH('16 Year_History_Results'!$G295,Finish_table!EX$4:EX$224,0),1))</f>
        <v>#N/A</v>
      </c>
      <c r="AD295" s="2"/>
      <c r="AE295" s="97"/>
      <c r="AG295">
        <f t="shared" si="169"/>
        <v>263</v>
      </c>
      <c r="AH295" s="110"/>
      <c r="AI295" s="2"/>
      <c r="AJ295" s="146">
        <f>INDEX('2001'!$C$44:$C$140,'16 Year_History_Results'!BZ295)</f>
        <v>0</v>
      </c>
      <c r="AK295" s="2">
        <f>INDEX('2002'!$C$44:$C$140,'16 Year_History_Results'!CA295)</f>
        <v>0</v>
      </c>
      <c r="AL295" s="2">
        <f>INDEX('2003'!$C$44:$C$140,'16 Year_History_Results'!CB295)</f>
        <v>0</v>
      </c>
      <c r="AM295" s="2">
        <f>INDEX('2004'!$C$44:$C$140,'16 Year_History_Results'!CC295)</f>
        <v>0</v>
      </c>
      <c r="AN295" s="2">
        <f>INDEX('2005'!$C$44:$C$140,'16 Year_History_Results'!CD295)</f>
        <v>0</v>
      </c>
      <c r="AO295" s="2">
        <f>INDEX('2006'!$C$44:$C$140,'16 Year_History_Results'!CE295)</f>
        <v>0</v>
      </c>
      <c r="AP295" s="2">
        <f>INDEX('2007'!$C$44:$C$140,'16 Year_History_Results'!CF295)</f>
        <v>0</v>
      </c>
      <c r="AQ295" s="2">
        <f>INDEX('2008'!$C$44:$C$140,'16 Year_History_Results'!CG295)</f>
        <v>0</v>
      </c>
      <c r="AR295" s="2">
        <f>INDEX('2009'!$C$44:$C$140,'16 Year_History_Results'!CH295)</f>
        <v>0</v>
      </c>
      <c r="AS295" s="2">
        <f>INDEX('2010'!$C$44:$C$140,'16 Year_History_Results'!CI295)</f>
        <v>0</v>
      </c>
      <c r="AT295" s="2">
        <f>INDEX('2011'!$C$44:$C$140,'16 Year_History_Results'!CJ295)</f>
        <v>0</v>
      </c>
      <c r="AU295" s="2">
        <f>INDEX('2012'!$C$44:$C$140,'16 Year_History_Results'!CK295)</f>
        <v>0</v>
      </c>
      <c r="AV295" s="2">
        <f>INDEX('2013'!$C$44:$C$140,'16 Year_History_Results'!CL295)</f>
        <v>0</v>
      </c>
      <c r="AW295" s="2">
        <f>INDEX('2014'!$C$52:$C$180,'16 Year_History_Results'!CM295)</f>
        <v>0</v>
      </c>
      <c r="AX295" s="2">
        <f>INDEX('2015'!$E$52:$E$308,'16 Year_History_Results'!CN295)</f>
        <v>0</v>
      </c>
      <c r="AY295" s="147">
        <f>INDEX('2016'!$E$52:$E$308,'16 Year_History_Results'!CO295)</f>
        <v>0</v>
      </c>
      <c r="AZ295" s="2"/>
      <c r="BA295" s="2"/>
      <c r="BB295">
        <f t="shared" si="181"/>
        <v>263</v>
      </c>
      <c r="BC295" s="110"/>
      <c r="BD295" s="2"/>
      <c r="BE295" s="146">
        <f>INDEX('2001'!$B$44:$B$140,'16 Year_History_Results'!BZ295)</f>
        <v>0</v>
      </c>
      <c r="BF295" s="2">
        <f>INDEX('2002'!$B$44:$B$140,'16 Year_History_Results'!CA295)</f>
        <v>0</v>
      </c>
      <c r="BG295" s="2">
        <f>INDEX('2003'!$B$44:$B$140,'16 Year_History_Results'!CB295)</f>
        <v>12</v>
      </c>
      <c r="BH295" s="2">
        <f>INDEX('2004'!$B$44:$B$140,'16 Year_History_Results'!CC295)</f>
        <v>5</v>
      </c>
      <c r="BI295" s="2">
        <f>INDEX('2005'!$B$44:$B$140,'16 Year_History_Results'!CD295)</f>
        <v>0</v>
      </c>
      <c r="BJ295" s="2">
        <f>INDEX('2006'!$B$44:$B$140,'16 Year_History_Results'!CE295)</f>
        <v>0</v>
      </c>
      <c r="BK295" s="2">
        <f>INDEX('2007'!$B$44:$B$140,'16 Year_History_Results'!CF295)</f>
        <v>0</v>
      </c>
      <c r="BL295" s="2">
        <f>INDEX('2008'!$B$44:$B$140,'16 Year_History_Results'!CG295)</f>
        <v>0</v>
      </c>
      <c r="BM295" s="2">
        <f>INDEX('2009'!$B$44:$B$140,'16 Year_History_Results'!CH295)</f>
        <v>0</v>
      </c>
      <c r="BN295" s="2">
        <f>INDEX('2010'!$B$44:$B$140,'16 Year_History_Results'!CI295)</f>
        <v>13</v>
      </c>
      <c r="BO295" s="2">
        <f>INDEX('2011'!$B$44:$B$140,'16 Year_History_Results'!CJ295)</f>
        <v>0</v>
      </c>
      <c r="BP295" s="2">
        <f>INDEX('2012'!$B$44:$B$140,'16 Year_History_Results'!CK295)</f>
        <v>0</v>
      </c>
      <c r="BQ295" s="2">
        <f>INDEX('2013'!$B$44:$B$140,'16 Year_History_Results'!CL295)</f>
        <v>0</v>
      </c>
      <c r="BR295" s="2">
        <f>INDEX('2014'!$B$52:$B$180,'16 Year_History_Results'!CM295)</f>
        <v>0</v>
      </c>
      <c r="BS295" s="147">
        <f>INDEX('2015'!$B$52:$B$308,'16 Year_History_Results'!CN295)</f>
        <v>8</v>
      </c>
      <c r="BT295" s="147">
        <f>INDEX('2016'!$B$52:$B$308,'16 Year_History_Results'!CO295)</f>
        <v>0</v>
      </c>
      <c r="BW295">
        <f t="shared" si="182"/>
        <v>263</v>
      </c>
      <c r="BX295" s="110"/>
      <c r="BY295" s="2"/>
      <c r="BZ295" s="146">
        <f>IF(ISNA(MATCH($BW295,'2001'!$A$44:$A$139,0)),97,MATCH($BW295,'2001'!$A$44:$A$139,0))</f>
        <v>97</v>
      </c>
      <c r="CA295" s="2">
        <f>IF(ISNA(MATCH($BW295,'2002'!$A$44:$A$139,0)),97,MATCH($BW295,'2002'!$A$44:$A$139,0))</f>
        <v>97</v>
      </c>
      <c r="CB295" s="2">
        <f>IF(ISNA(MATCH($BW295,'2003'!$A$44:$A$139,0)),97,MATCH($BW295,'2003'!$A$44:$A$139,0))</f>
        <v>49</v>
      </c>
      <c r="CC295" s="2">
        <f>IF(ISNA(MATCH($BW295,'2004'!$A$44:$A$139,0)),97,MATCH($BW295,'2004'!$A$44:$A$139,0))</f>
        <v>40</v>
      </c>
      <c r="CD295" s="2">
        <f>IF(ISNA(MATCH($BW295,'2005'!$A$44:$A$139,0)),97,MATCH($BW295,'2005'!$A$44:$A$139,0))</f>
        <v>97</v>
      </c>
      <c r="CE295" s="2">
        <f>IF(ISNA(MATCH($BW295,'2006'!$A$44:$A$139,0)),97,MATCH($BW295,'2006'!$A$44:$A$139,0))</f>
        <v>97</v>
      </c>
      <c r="CF295" s="2">
        <f>IF(ISNA(MATCH($BW295,'2007'!$A$44:$A$139,0)),97,MATCH($BW295,'2007'!$A$44:$A$139,0))</f>
        <v>97</v>
      </c>
      <c r="CG295" s="2">
        <f>IF(ISNA(MATCH($BW295,'2008'!$A$44:$A$139,0)),97,MATCH($BW295,'2008'!$A$44:$A$139,0))</f>
        <v>97</v>
      </c>
      <c r="CH295" s="2">
        <f>IF(ISNA(MATCH($BW295,'2009'!$A$44:$A$139,0)),97,MATCH($BW295,'2009'!$A$44:$A$139,0))</f>
        <v>97</v>
      </c>
      <c r="CI295" s="2">
        <f>IF(ISNA(MATCH($BW295,'2010'!$A$44:$A$139,0)),97,MATCH($BW295,'2010'!$A$44:$A$139,0))</f>
        <v>28</v>
      </c>
      <c r="CJ295" s="2">
        <f>IF(ISNA(MATCH($BW295,'2011'!$A$44:$A$139,0)),97,MATCH($BW295,'2011'!$A$44:$A$139,0))</f>
        <v>97</v>
      </c>
      <c r="CK295" s="2">
        <f>IF(ISNA(MATCH($BW295,'2012'!$A$44:$A$139,0)),97,MATCH($BW295,'2012'!$A$44:$A$139,0))</f>
        <v>97</v>
      </c>
      <c r="CL295" s="2">
        <f>IF(ISNA(MATCH($BW295,'2013'!$A$44:$A$139,0)),97,MATCH($BW295,'2013'!$A$44:$A$139,0))</f>
        <v>97</v>
      </c>
      <c r="CM295" s="2">
        <f>IF(ISNA(MATCH($BW295,'2014'!$A$52:$A$179,0)),129,MATCH($BW295,'2014'!$A$52:$A$179,0))</f>
        <v>129</v>
      </c>
      <c r="CN295" s="147">
        <f>IF(ISNA(MATCH($BW295,'2015'!$A$52:$A$307,0)),257,MATCH($BW295,'2015'!$A$52:$A$307,0))</f>
        <v>42</v>
      </c>
      <c r="CO295" s="147">
        <f>IF(ISNA(MATCH($BW295,'2016'!$A$52:$A$307,0)),257,MATCH($BW295,'2016'!$A$52:$A$307,0))</f>
        <v>257</v>
      </c>
      <c r="CQ295">
        <f t="shared" si="183"/>
        <v>263</v>
      </c>
      <c r="CR295" s="281"/>
      <c r="CS295" s="279"/>
      <c r="CT295" s="278">
        <f t="shared" si="184"/>
        <v>0</v>
      </c>
      <c r="CU295" s="279">
        <f t="shared" si="170"/>
        <v>0</v>
      </c>
      <c r="CV295" s="279">
        <f t="shared" si="171"/>
        <v>12</v>
      </c>
      <c r="CW295" s="279">
        <f t="shared" si="172"/>
        <v>12.9992</v>
      </c>
      <c r="CX295" s="279">
        <f t="shared" si="173"/>
        <v>8.66526672</v>
      </c>
      <c r="CY295" s="279">
        <f t="shared" si="174"/>
        <v>5.776266795552</v>
      </c>
      <c r="CZ295" s="279">
        <f t="shared" si="175"/>
        <v>3.850459445914963</v>
      </c>
      <c r="DA295" s="279">
        <f t="shared" si="176"/>
        <v>2.5667162666469143</v>
      </c>
      <c r="DB295" s="279">
        <f t="shared" si="177"/>
        <v>1.710973063346833</v>
      </c>
      <c r="DC295" s="279">
        <f t="shared" si="185"/>
        <v>14.140534644026999</v>
      </c>
      <c r="DD295" s="279">
        <f t="shared" si="186"/>
        <v>9.4260803937083981</v>
      </c>
      <c r="DE295" s="279">
        <f t="shared" si="187"/>
        <v>6.2834251904460183</v>
      </c>
      <c r="DF295" s="279">
        <f t="shared" si="188"/>
        <v>4.1885312319513153</v>
      </c>
      <c r="DG295" s="279">
        <f t="shared" si="189"/>
        <v>2.7920749192187468</v>
      </c>
      <c r="DH295" s="280">
        <f t="shared" si="206"/>
        <v>9.8611971411512158</v>
      </c>
      <c r="DI295" s="280">
        <f t="shared" si="207"/>
        <v>6.5734740142914001</v>
      </c>
      <c r="DJ295" s="154">
        <f t="shared" si="178"/>
        <v>210</v>
      </c>
      <c r="DK295" s="279">
        <f t="shared" si="190"/>
        <v>263</v>
      </c>
      <c r="DL295" s="97"/>
      <c r="DM295" s="154"/>
      <c r="DN295" s="267">
        <f t="shared" si="191"/>
        <v>0</v>
      </c>
      <c r="DO295" s="154">
        <f t="shared" si="192"/>
        <v>0</v>
      </c>
      <c r="DP295" s="154">
        <f t="shared" si="193"/>
        <v>12</v>
      </c>
      <c r="DQ295" s="154">
        <f t="shared" si="194"/>
        <v>17</v>
      </c>
      <c r="DR295" s="154">
        <f t="shared" si="195"/>
        <v>17</v>
      </c>
      <c r="DS295" s="154">
        <f t="shared" si="196"/>
        <v>17</v>
      </c>
      <c r="DT295" s="154">
        <f t="shared" si="197"/>
        <v>17</v>
      </c>
      <c r="DU295" s="154">
        <f t="shared" si="198"/>
        <v>17</v>
      </c>
      <c r="DV295" s="154">
        <f t="shared" si="199"/>
        <v>17</v>
      </c>
      <c r="DW295" s="154">
        <f t="shared" si="200"/>
        <v>30</v>
      </c>
      <c r="DX295" s="154">
        <f t="shared" si="201"/>
        <v>30</v>
      </c>
      <c r="DY295" s="154">
        <f t="shared" si="202"/>
        <v>30</v>
      </c>
      <c r="DZ295" s="154">
        <f t="shared" si="203"/>
        <v>30</v>
      </c>
      <c r="EA295" s="154">
        <f t="shared" si="204"/>
        <v>30</v>
      </c>
      <c r="EB295" s="264">
        <f t="shared" si="208"/>
        <v>38</v>
      </c>
      <c r="EC295" s="264">
        <f t="shared" si="209"/>
        <v>38</v>
      </c>
      <c r="ED295" s="154">
        <f t="shared" si="179"/>
        <v>207</v>
      </c>
    </row>
    <row r="296" spans="2:134" ht="13" thickBot="1" x14ac:dyDescent="0.3">
      <c r="B296" s="142">
        <v>148</v>
      </c>
      <c r="C296" s="50">
        <f t="shared" si="168"/>
        <v>2</v>
      </c>
      <c r="D296" s="50">
        <f t="shared" si="180"/>
        <v>0</v>
      </c>
      <c r="E296" s="97"/>
      <c r="F296" s="2">
        <f t="shared" si="205"/>
        <v>291</v>
      </c>
      <c r="G296" s="495">
        <v>236</v>
      </c>
      <c r="H296" s="98">
        <f>15- COUNTIF(L296:AC296,"#N/A")</f>
        <v>6</v>
      </c>
      <c r="I296" s="131">
        <f>SUM(AH296:AY296)+SUM(BE296:BT296)</f>
        <v>111</v>
      </c>
      <c r="J296" s="398">
        <f>DI296</f>
        <v>6.5067250140053545</v>
      </c>
      <c r="K296" s="456" t="str">
        <f>IF(ISNUMBER(MATCH(G296,'[4]OPR data'!$A$3:$A$2900,0)),"Y","N")</f>
        <v>Y</v>
      </c>
      <c r="L296" s="110"/>
      <c r="M296" s="233"/>
      <c r="N296" s="469" t="str">
        <f>(INDEX(Finish_table!R$4:R$83,MATCH('16 Year_History_Results'!$G296,Finish_table!S$4:S$83,0),1))</f>
        <v>SF</v>
      </c>
      <c r="O296" s="233" t="str">
        <f>(INDEX(Finish_table!Z$4:Z$99,MATCH('16 Year_History_Results'!$G296,Finish_table!AA$4:AA$99,0),1))</f>
        <v>QF</v>
      </c>
      <c r="P296" s="233" t="str">
        <f>(INDEX(Finish_table!AI$4:AI$99,MATCH('16 Year_History_Results'!$G296,Finish_table!AJ$4:AJ$99,0),1))</f>
        <v>W</v>
      </c>
      <c r="Q296" s="233" t="str">
        <f>(INDEX(Finish_table!AR$4:AR$99,MATCH('16 Year_History_Results'!$G296,Finish_table!AS$4:AS$99,0),1))</f>
        <v>QF</v>
      </c>
      <c r="R296" s="233" t="str">
        <f>(INDEX(Finish_table!BA$4:BA$99,MATCH('16 Year_History_Results'!$G296,Finish_table!BB$4:BB$99,0),1))</f>
        <v>QF</v>
      </c>
      <c r="S296" s="233" t="e">
        <f>(INDEX(Finish_table!BJ$4:BJ$99,MATCH('16 Year_History_Results'!$G296,Finish_table!BK$4:BK$99,0),1))</f>
        <v>#N/A</v>
      </c>
      <c r="T296" s="233" t="e">
        <f>(INDEX(Finish_table!BS$4:BS$99,MATCH('16 Year_History_Results'!$G296,Finish_table!BT$4:BT$99,0),1))</f>
        <v>#N/A</v>
      </c>
      <c r="U296" s="233" t="e">
        <f>(INDEX(Finish_table!CB$4:CB$99,MATCH('16 Year_History_Results'!$G296,Finish_table!CC$4:CC$99,0),1))</f>
        <v>#N/A</v>
      </c>
      <c r="V296" s="233" t="e">
        <f>(INDEX(Finish_table!CK$4:CK$99,MATCH('16 Year_History_Results'!$G296,Finish_table!CL$4:CL$99,0),1))</f>
        <v>#N/A</v>
      </c>
      <c r="W296" s="233" t="e">
        <f>(INDEX(Finish_table!CT$4:CT$99,MATCH('16 Year_History_Results'!$G296,Finish_table!CU$4:CU$99,0),1))</f>
        <v>#N/A</v>
      </c>
      <c r="X296" s="233" t="e">
        <f>(INDEX(Finish_table!DC$4:DC$99,MATCH('16 Year_History_Results'!$G296,Finish_table!DD$4:DD$99,0),1))</f>
        <v>#N/A</v>
      </c>
      <c r="Y296" s="233" t="e">
        <f>(INDEX(Finish_table!DL$4:DL$99,MATCH('16 Year_History_Results'!$G296,Finish_table!DM$4:DM$99,0),1))</f>
        <v>#N/A</v>
      </c>
      <c r="Z296" s="233" t="e">
        <f>(INDEX(Finish_table!DU$4:DU$99,MATCH('16 Year_History_Results'!$G296,Finish_table!DV$4:DV$99,0),1))</f>
        <v>#N/A</v>
      </c>
      <c r="AA296" s="233" t="e">
        <f>(INDEX(Finish_table!ED$4:ED$140,MATCH('16 Year_History_Results'!$G296,Finish_table!EE$4:EE$140,0),1))</f>
        <v>#N/A</v>
      </c>
      <c r="AB296" s="233" t="str">
        <f>(INDEX(Finish_table!EM$4:EM$224,MATCH('16 Year_History_Results'!$G296,Finish_table!EN$4:EN$224,0),1))</f>
        <v>QF</v>
      </c>
      <c r="AC296" s="253" t="str">
        <f>(INDEX(Finish_table!EW$4:EW$224,MATCH('16 Year_History_Results'!$G296,Finish_table!EX$4:EX$224,0),1))</f>
        <v>QF</v>
      </c>
      <c r="AD296" s="2"/>
      <c r="AE296" s="97"/>
      <c r="AG296">
        <f t="shared" si="169"/>
        <v>236</v>
      </c>
      <c r="AH296" s="110"/>
      <c r="AI296" s="2"/>
      <c r="AJ296" s="146">
        <f>INDEX('2001'!$C$44:$C$140,'16 Year_History_Results'!BZ296)</f>
        <v>20</v>
      </c>
      <c r="AK296" s="2">
        <f>INDEX('2002'!$C$44:$C$140,'16 Year_History_Results'!CA296)</f>
        <v>0</v>
      </c>
      <c r="AL296" s="2">
        <f>INDEX('2003'!$C$44:$C$140,'16 Year_History_Results'!CB296)</f>
        <v>30</v>
      </c>
      <c r="AM296" s="2">
        <f>INDEX('2004'!$C$44:$C$140,'16 Year_History_Results'!CC296)</f>
        <v>0</v>
      </c>
      <c r="AN296" s="2">
        <f>INDEX('2005'!$C$44:$C$140,'16 Year_History_Results'!CD296)</f>
        <v>0</v>
      </c>
      <c r="AO296" s="2">
        <f>INDEX('2006'!$C$44:$C$140,'16 Year_History_Results'!CE296)</f>
        <v>0</v>
      </c>
      <c r="AP296" s="2">
        <f>INDEX('2007'!$C$44:$C$140,'16 Year_History_Results'!CF296)</f>
        <v>0</v>
      </c>
      <c r="AQ296" s="2">
        <f>INDEX('2008'!$C$44:$C$140,'16 Year_History_Results'!CG296)</f>
        <v>0</v>
      </c>
      <c r="AR296" s="2">
        <f>INDEX('2009'!$C$44:$C$140,'16 Year_History_Results'!CH296)</f>
        <v>0</v>
      </c>
      <c r="AS296" s="2">
        <f>INDEX('2010'!$C$44:$C$140,'16 Year_History_Results'!CI296)</f>
        <v>0</v>
      </c>
      <c r="AT296" s="2">
        <f>INDEX('2011'!$C$44:$C$140,'16 Year_History_Results'!CJ296)</f>
        <v>0</v>
      </c>
      <c r="AU296" s="2">
        <f>INDEX('2012'!$C$44:$C$140,'16 Year_History_Results'!CK296)</f>
        <v>0</v>
      </c>
      <c r="AV296" s="2">
        <f>INDEX('2013'!$C$44:$C$140,'16 Year_History_Results'!CL296)</f>
        <v>0</v>
      </c>
      <c r="AW296" s="2">
        <f>INDEX('2014'!$C$52:$C$180,'16 Year_History_Results'!CM296)</f>
        <v>0</v>
      </c>
      <c r="AX296" s="2">
        <f>INDEX('2015'!$E$52:$E$308,'16 Year_History_Results'!CN296)</f>
        <v>0</v>
      </c>
      <c r="AY296" s="147">
        <f>INDEX('2016'!$E$52:$E$308,'16 Year_History_Results'!CO296)</f>
        <v>0</v>
      </c>
      <c r="AZ296" s="2"/>
      <c r="BA296" s="2"/>
      <c r="BB296">
        <f t="shared" si="181"/>
        <v>236</v>
      </c>
      <c r="BC296" s="110"/>
      <c r="BD296" s="2"/>
      <c r="BE296" s="146">
        <f>INDEX('2001'!$B$44:$B$140,'16 Year_History_Results'!BZ296)</f>
        <v>14</v>
      </c>
      <c r="BF296" s="2">
        <f>INDEX('2002'!$B$44:$B$140,'16 Year_History_Results'!CA296)</f>
        <v>9</v>
      </c>
      <c r="BG296" s="2">
        <f>INDEX('2003'!$B$44:$B$140,'16 Year_History_Results'!CB296)</f>
        <v>5</v>
      </c>
      <c r="BH296" s="2">
        <f>INDEX('2004'!$B$44:$B$140,'16 Year_History_Results'!CC296)</f>
        <v>15</v>
      </c>
      <c r="BI296" s="2">
        <f>INDEX('2005'!$B$44:$B$140,'16 Year_History_Results'!CD296)</f>
        <v>9</v>
      </c>
      <c r="BJ296" s="2">
        <f>INDEX('2006'!$B$44:$B$140,'16 Year_History_Results'!CE296)</f>
        <v>0</v>
      </c>
      <c r="BK296" s="2">
        <f>INDEX('2007'!$B$44:$B$140,'16 Year_History_Results'!CF296)</f>
        <v>0</v>
      </c>
      <c r="BL296" s="2">
        <f>INDEX('2008'!$B$44:$B$140,'16 Year_History_Results'!CG296)</f>
        <v>0</v>
      </c>
      <c r="BM296" s="2">
        <f>INDEX('2009'!$B$44:$B$140,'16 Year_History_Results'!CH296)</f>
        <v>0</v>
      </c>
      <c r="BN296" s="2">
        <f>INDEX('2010'!$B$44:$B$140,'16 Year_History_Results'!CI296)</f>
        <v>0</v>
      </c>
      <c r="BO296" s="2">
        <f>INDEX('2011'!$B$44:$B$140,'16 Year_History_Results'!CJ296)</f>
        <v>0</v>
      </c>
      <c r="BP296" s="2">
        <f>INDEX('2012'!$B$44:$B$140,'16 Year_History_Results'!CK296)</f>
        <v>0</v>
      </c>
      <c r="BQ296" s="2">
        <f>INDEX('2013'!$B$44:$B$140,'16 Year_History_Results'!CL296)</f>
        <v>0</v>
      </c>
      <c r="BR296" s="2">
        <f>INDEX('2014'!$B$52:$B$180,'16 Year_History_Results'!CM296)</f>
        <v>0</v>
      </c>
      <c r="BS296" s="147">
        <f>INDEX('2015'!$B$52:$B$308,'16 Year_History_Results'!CN296)</f>
        <v>9</v>
      </c>
      <c r="BT296" s="147">
        <f>INDEX('2016'!$B$52:$B$308,'16 Year_History_Results'!CO296)</f>
        <v>0</v>
      </c>
      <c r="BW296">
        <f t="shared" si="182"/>
        <v>236</v>
      </c>
      <c r="BX296" s="110"/>
      <c r="BY296" s="2"/>
      <c r="BZ296" s="146">
        <f>IF(ISNA(MATCH($BW296,'2001'!$A$44:$A$139,0)),97,MATCH($BW296,'2001'!$A$44:$A$139,0))</f>
        <v>51</v>
      </c>
      <c r="CA296" s="2">
        <f>IF(ISNA(MATCH($BW296,'2002'!$A$44:$A$139,0)),97,MATCH($BW296,'2002'!$A$44:$A$139,0))</f>
        <v>52</v>
      </c>
      <c r="CB296" s="2">
        <f>IF(ISNA(MATCH($BW296,'2003'!$A$44:$A$139,0)),97,MATCH($BW296,'2003'!$A$44:$A$139,0))</f>
        <v>44</v>
      </c>
      <c r="CC296" s="2">
        <f>IF(ISNA(MATCH($BW296,'2004'!$A$44:$A$139,0)),97,MATCH($BW296,'2004'!$A$44:$A$139,0))</f>
        <v>37</v>
      </c>
      <c r="CD296" s="2">
        <f>IF(ISNA(MATCH($BW296,'2005'!$A$44:$A$139,0)),97,MATCH($BW296,'2005'!$A$44:$A$139,0))</f>
        <v>41</v>
      </c>
      <c r="CE296" s="2">
        <f>IF(ISNA(MATCH($BW296,'2006'!$A$44:$A$139,0)),97,MATCH($BW296,'2006'!$A$44:$A$139,0))</f>
        <v>97</v>
      </c>
      <c r="CF296" s="2">
        <f>IF(ISNA(MATCH($BW296,'2007'!$A$44:$A$139,0)),97,MATCH($BW296,'2007'!$A$44:$A$139,0))</f>
        <v>97</v>
      </c>
      <c r="CG296" s="2">
        <f>IF(ISNA(MATCH($BW296,'2008'!$A$44:$A$139,0)),97,MATCH($BW296,'2008'!$A$44:$A$139,0))</f>
        <v>97</v>
      </c>
      <c r="CH296" s="2">
        <f>IF(ISNA(MATCH($BW296,'2009'!$A$44:$A$139,0)),97,MATCH($BW296,'2009'!$A$44:$A$139,0))</f>
        <v>97</v>
      </c>
      <c r="CI296" s="2">
        <f>IF(ISNA(MATCH($BW296,'2010'!$A$44:$A$139,0)),97,MATCH($BW296,'2010'!$A$44:$A$139,0))</f>
        <v>97</v>
      </c>
      <c r="CJ296" s="2">
        <f>IF(ISNA(MATCH($BW296,'2011'!$A$44:$A$139,0)),97,MATCH($BW296,'2011'!$A$44:$A$139,0))</f>
        <v>97</v>
      </c>
      <c r="CK296" s="2">
        <f>IF(ISNA(MATCH($BW296,'2012'!$A$44:$A$139,0)),97,MATCH($BW296,'2012'!$A$44:$A$139,0))</f>
        <v>97</v>
      </c>
      <c r="CL296" s="2">
        <f>IF(ISNA(MATCH($BW296,'2013'!$A$44:$A$139,0)),97,MATCH($BW296,'2013'!$A$44:$A$139,0))</f>
        <v>97</v>
      </c>
      <c r="CM296" s="2">
        <f>IF(ISNA(MATCH($BW296,'2014'!$A$52:$A$179,0)),129,MATCH($BW296,'2014'!$A$52:$A$179,0))</f>
        <v>129</v>
      </c>
      <c r="CN296" s="147">
        <f>IF(ISNA(MATCH($BW296,'2015'!$A$52:$A$307,0)),257,MATCH($BW296,'2015'!$A$52:$A$307,0))</f>
        <v>39</v>
      </c>
      <c r="CO296" s="147">
        <f>IF(ISNA(MATCH($BW296,'2016'!$A$52:$A$307,0)),257,MATCH($BW296,'2016'!$A$52:$A$307,0))</f>
        <v>42</v>
      </c>
      <c r="CQ296">
        <f t="shared" si="183"/>
        <v>236</v>
      </c>
      <c r="CR296" s="281"/>
      <c r="CS296" s="279"/>
      <c r="CT296" s="278">
        <f t="shared" si="184"/>
        <v>34</v>
      </c>
      <c r="CU296" s="279">
        <f t="shared" si="170"/>
        <v>31.664400000000001</v>
      </c>
      <c r="CV296" s="279">
        <f t="shared" si="171"/>
        <v>56.107489040000004</v>
      </c>
      <c r="CW296" s="279">
        <f t="shared" si="172"/>
        <v>52.401252194064</v>
      </c>
      <c r="CX296" s="279">
        <f t="shared" si="173"/>
        <v>43.930674712563061</v>
      </c>
      <c r="CY296" s="279">
        <f t="shared" si="174"/>
        <v>29.284187763394534</v>
      </c>
      <c r="CZ296" s="279">
        <f t="shared" si="175"/>
        <v>19.520839563078795</v>
      </c>
      <c r="DA296" s="279">
        <f t="shared" si="176"/>
        <v>13.012591652748323</v>
      </c>
      <c r="DB296" s="279">
        <f t="shared" si="177"/>
        <v>8.6741935957220324</v>
      </c>
      <c r="DC296" s="279">
        <f t="shared" si="185"/>
        <v>5.7822174509083064</v>
      </c>
      <c r="DD296" s="279">
        <f t="shared" si="186"/>
        <v>3.8544261527754768</v>
      </c>
      <c r="DE296" s="279">
        <f t="shared" si="187"/>
        <v>2.569360473440133</v>
      </c>
      <c r="DF296" s="279">
        <f t="shared" si="188"/>
        <v>1.7127356915951926</v>
      </c>
      <c r="DG296" s="279">
        <f t="shared" si="189"/>
        <v>1.1417096120173553</v>
      </c>
      <c r="DH296" s="280">
        <f t="shared" si="206"/>
        <v>9.7610636273707687</v>
      </c>
      <c r="DI296" s="280">
        <f t="shared" si="207"/>
        <v>6.5067250140053545</v>
      </c>
      <c r="DJ296" s="154">
        <f t="shared" si="178"/>
        <v>212</v>
      </c>
      <c r="DK296" s="279">
        <f t="shared" si="190"/>
        <v>236</v>
      </c>
      <c r="DL296" s="97"/>
      <c r="DM296" s="154"/>
      <c r="DN296" s="267">
        <f t="shared" si="191"/>
        <v>34</v>
      </c>
      <c r="DO296" s="154">
        <f t="shared" si="192"/>
        <v>43</v>
      </c>
      <c r="DP296" s="154">
        <f t="shared" si="193"/>
        <v>78</v>
      </c>
      <c r="DQ296" s="154">
        <f t="shared" si="194"/>
        <v>93</v>
      </c>
      <c r="DR296" s="154">
        <f t="shared" si="195"/>
        <v>102</v>
      </c>
      <c r="DS296" s="154">
        <f t="shared" si="196"/>
        <v>102</v>
      </c>
      <c r="DT296" s="154">
        <f t="shared" si="197"/>
        <v>102</v>
      </c>
      <c r="DU296" s="154">
        <f t="shared" si="198"/>
        <v>102</v>
      </c>
      <c r="DV296" s="154">
        <f t="shared" si="199"/>
        <v>102</v>
      </c>
      <c r="DW296" s="154">
        <f t="shared" si="200"/>
        <v>102</v>
      </c>
      <c r="DX296" s="154">
        <f t="shared" si="201"/>
        <v>102</v>
      </c>
      <c r="DY296" s="154">
        <f t="shared" si="202"/>
        <v>102</v>
      </c>
      <c r="DZ296" s="154">
        <f t="shared" si="203"/>
        <v>102</v>
      </c>
      <c r="EA296" s="154">
        <f t="shared" si="204"/>
        <v>102</v>
      </c>
      <c r="EB296" s="264">
        <f t="shared" si="208"/>
        <v>111</v>
      </c>
      <c r="EC296" s="264">
        <f t="shared" si="209"/>
        <v>111</v>
      </c>
      <c r="ED296" s="154">
        <f t="shared" si="179"/>
        <v>68</v>
      </c>
    </row>
    <row r="297" spans="2:134" ht="13" thickBot="1" x14ac:dyDescent="0.3">
      <c r="B297" s="131">
        <v>148</v>
      </c>
      <c r="C297" s="50">
        <f t="shared" si="168"/>
        <v>3</v>
      </c>
      <c r="D297" s="50">
        <f t="shared" si="180"/>
        <v>0</v>
      </c>
      <c r="E297" s="97"/>
      <c r="F297" s="2">
        <f t="shared" si="205"/>
        <v>292</v>
      </c>
      <c r="G297" s="207">
        <v>1658</v>
      </c>
      <c r="H297" s="98">
        <f>15- COUNTIF(L297:AC297,"#N/A")</f>
        <v>0</v>
      </c>
      <c r="I297" s="131">
        <f>SUM(AH297:AY297)+SUM(BE297:BT297)</f>
        <v>9</v>
      </c>
      <c r="J297" s="398">
        <f>DI297</f>
        <v>5.9993999999999996</v>
      </c>
      <c r="K297" s="456" t="str">
        <f>IF(ISNUMBER(MATCH(G297,'[4]OPR data'!$A$3:$A$2900,0)),"Y","N")</f>
        <v>Y</v>
      </c>
      <c r="L297" s="110"/>
      <c r="M297" s="233"/>
      <c r="N297" s="469" t="e">
        <f>(INDEX(Finish_table!R$4:R$83,MATCH('16 Year_History_Results'!$G297,Finish_table!S$4:S$83,0),1))</f>
        <v>#N/A</v>
      </c>
      <c r="O297" s="233" t="e">
        <f>(INDEX(Finish_table!Z$4:Z$99,MATCH('16 Year_History_Results'!$G297,Finish_table!AA$4:AA$99,0),1))</f>
        <v>#N/A</v>
      </c>
      <c r="P297" s="233" t="e">
        <f>(INDEX(Finish_table!AI$4:AI$99,MATCH('16 Year_History_Results'!$G297,Finish_table!AJ$4:AJ$99,0),1))</f>
        <v>#N/A</v>
      </c>
      <c r="Q297" s="233" t="e">
        <f>(INDEX(Finish_table!AR$4:AR$99,MATCH('16 Year_History_Results'!$G297,Finish_table!AS$4:AS$99,0),1))</f>
        <v>#N/A</v>
      </c>
      <c r="R297" s="233" t="e">
        <f>(INDEX(Finish_table!BA$4:BA$99,MATCH('16 Year_History_Results'!$G297,Finish_table!BB$4:BB$99,0),1))</f>
        <v>#N/A</v>
      </c>
      <c r="S297" s="233" t="e">
        <f>(INDEX(Finish_table!BJ$4:BJ$99,MATCH('16 Year_History_Results'!$G297,Finish_table!BK$4:BK$99,0),1))</f>
        <v>#N/A</v>
      </c>
      <c r="T297" s="233" t="e">
        <f>(INDEX(Finish_table!BS$4:BS$99,MATCH('16 Year_History_Results'!$G297,Finish_table!BT$4:BT$99,0),1))</f>
        <v>#N/A</v>
      </c>
      <c r="U297" s="233" t="e">
        <f>(INDEX(Finish_table!CB$4:CB$99,MATCH('16 Year_History_Results'!$G297,Finish_table!CC$4:CC$99,0),1))</f>
        <v>#N/A</v>
      </c>
      <c r="V297" s="233" t="e">
        <f>(INDEX(Finish_table!CK$4:CK$99,MATCH('16 Year_History_Results'!$G297,Finish_table!CL$4:CL$99,0),1))</f>
        <v>#N/A</v>
      </c>
      <c r="W297" s="233" t="e">
        <f>(INDEX(Finish_table!CT$4:CT$99,MATCH('16 Year_History_Results'!$G297,Finish_table!CU$4:CU$99,0),1))</f>
        <v>#N/A</v>
      </c>
      <c r="X297" s="233" t="e">
        <f>(INDEX(Finish_table!DC$4:DC$99,MATCH('16 Year_History_Results'!$G297,Finish_table!DD$4:DD$99,0),1))</f>
        <v>#N/A</v>
      </c>
      <c r="Y297" s="233" t="e">
        <f>(INDEX(Finish_table!DL$4:DL$99,MATCH('16 Year_History_Results'!$G297,Finish_table!DM$4:DM$99,0),1))</f>
        <v>#N/A</v>
      </c>
      <c r="Z297" s="233" t="e">
        <f>(INDEX(Finish_table!DU$4:DU$99,MATCH('16 Year_History_Results'!$G297,Finish_table!DV$4:DV$99,0),1))</f>
        <v>#N/A</v>
      </c>
      <c r="AA297" s="233" t="e">
        <f>(INDEX(Finish_table!ED$4:ED$140,MATCH('16 Year_History_Results'!$G297,Finish_table!EE$4:EE$140,0),1))</f>
        <v>#N/A</v>
      </c>
      <c r="AB297" s="233" t="str">
        <f>(INDEX(Finish_table!EM$4:EM$224,MATCH('16 Year_History_Results'!$G297,Finish_table!EN$4:EN$224,0),1))</f>
        <v>QF</v>
      </c>
      <c r="AC297" s="253" t="e">
        <f>(INDEX(Finish_table!EW$4:EW$224,MATCH('16 Year_History_Results'!$G297,Finish_table!EX$4:EX$224,0),1))</f>
        <v>#N/A</v>
      </c>
      <c r="AD297" s="2"/>
      <c r="AE297" s="97"/>
      <c r="AG297">
        <f t="shared" si="169"/>
        <v>1658</v>
      </c>
      <c r="AH297" s="110"/>
      <c r="AI297" s="2"/>
      <c r="AJ297" s="146">
        <f>INDEX('2001'!$C$44:$C$140,'16 Year_History_Results'!BZ297)</f>
        <v>0</v>
      </c>
      <c r="AK297" s="2">
        <f>INDEX('2002'!$C$44:$C$140,'16 Year_History_Results'!CA297)</f>
        <v>0</v>
      </c>
      <c r="AL297" s="2">
        <f>INDEX('2003'!$C$44:$C$140,'16 Year_History_Results'!CB297)</f>
        <v>0</v>
      </c>
      <c r="AM297" s="2">
        <f>INDEX('2004'!$C$44:$C$140,'16 Year_History_Results'!CC297)</f>
        <v>0</v>
      </c>
      <c r="AN297" s="2">
        <f>INDEX('2005'!$C$44:$C$140,'16 Year_History_Results'!CD297)</f>
        <v>0</v>
      </c>
      <c r="AO297" s="2">
        <f>INDEX('2006'!$C$44:$C$140,'16 Year_History_Results'!CE297)</f>
        <v>0</v>
      </c>
      <c r="AP297" s="2">
        <f>INDEX('2007'!$C$44:$C$140,'16 Year_History_Results'!CF297)</f>
        <v>0</v>
      </c>
      <c r="AQ297" s="2">
        <f>INDEX('2008'!$C$44:$C$140,'16 Year_History_Results'!CG297)</f>
        <v>0</v>
      </c>
      <c r="AR297" s="2">
        <f>INDEX('2009'!$C$44:$C$140,'16 Year_History_Results'!CH297)</f>
        <v>0</v>
      </c>
      <c r="AS297" s="2">
        <f>INDEX('2010'!$C$44:$C$140,'16 Year_History_Results'!CI297)</f>
        <v>0</v>
      </c>
      <c r="AT297" s="2">
        <f>INDEX('2011'!$C$44:$C$140,'16 Year_History_Results'!CJ297)</f>
        <v>0</v>
      </c>
      <c r="AU297" s="2">
        <f>INDEX('2012'!$C$44:$C$140,'16 Year_History_Results'!CK297)</f>
        <v>0</v>
      </c>
      <c r="AV297" s="2">
        <f>INDEX('2013'!$C$44:$C$140,'16 Year_History_Results'!CL297)</f>
        <v>0</v>
      </c>
      <c r="AW297" s="2">
        <f>INDEX('2014'!$C$52:$C$180,'16 Year_History_Results'!CM297)</f>
        <v>0</v>
      </c>
      <c r="AX297" s="2">
        <f>INDEX('2015'!$E$52:$E$308,'16 Year_History_Results'!CN297)</f>
        <v>0</v>
      </c>
      <c r="AY297" s="147">
        <f>INDEX('2016'!$E$52:$E$308,'16 Year_History_Results'!CO297)</f>
        <v>0</v>
      </c>
      <c r="AZ297" s="2"/>
      <c r="BA297" s="2"/>
      <c r="BB297">
        <f t="shared" si="181"/>
        <v>1658</v>
      </c>
      <c r="BC297" s="110"/>
      <c r="BD297" s="2"/>
      <c r="BE297" s="146">
        <f>INDEX('2001'!$B$44:$B$140,'16 Year_History_Results'!BZ297)</f>
        <v>0</v>
      </c>
      <c r="BF297" s="2">
        <f>INDEX('2002'!$B$44:$B$140,'16 Year_History_Results'!CA297)</f>
        <v>0</v>
      </c>
      <c r="BG297" s="2">
        <f>INDEX('2003'!$B$44:$B$140,'16 Year_History_Results'!CB297)</f>
        <v>0</v>
      </c>
      <c r="BH297" s="2">
        <f>INDEX('2004'!$B$44:$B$140,'16 Year_History_Results'!CC297)</f>
        <v>0</v>
      </c>
      <c r="BI297" s="2">
        <f>INDEX('2005'!$B$44:$B$140,'16 Year_History_Results'!CD297)</f>
        <v>0</v>
      </c>
      <c r="BJ297" s="2">
        <f>INDEX('2006'!$B$44:$B$140,'16 Year_History_Results'!CE297)</f>
        <v>0</v>
      </c>
      <c r="BK297" s="2">
        <f>INDEX('2007'!$B$44:$B$140,'16 Year_History_Results'!CF297)</f>
        <v>0</v>
      </c>
      <c r="BL297" s="2">
        <f>INDEX('2008'!$B$44:$B$140,'16 Year_History_Results'!CG297)</f>
        <v>0</v>
      </c>
      <c r="BM297" s="2">
        <f>INDEX('2009'!$B$44:$B$140,'16 Year_History_Results'!CH297)</f>
        <v>0</v>
      </c>
      <c r="BN297" s="2">
        <f>INDEX('2010'!$B$44:$B$140,'16 Year_History_Results'!CI297)</f>
        <v>0</v>
      </c>
      <c r="BO297" s="2">
        <f>INDEX('2011'!$B$44:$B$140,'16 Year_History_Results'!CJ297)</f>
        <v>0</v>
      </c>
      <c r="BP297" s="2">
        <f>INDEX('2012'!$B$44:$B$140,'16 Year_History_Results'!CK297)</f>
        <v>0</v>
      </c>
      <c r="BQ297" s="2">
        <f>INDEX('2013'!$B$44:$B$140,'16 Year_History_Results'!CL297)</f>
        <v>0</v>
      </c>
      <c r="BR297" s="2">
        <f>INDEX('2014'!$B$52:$B$180,'16 Year_History_Results'!CM297)</f>
        <v>0</v>
      </c>
      <c r="BS297" s="147">
        <f>INDEX('2015'!$B$52:$B$308,'16 Year_History_Results'!CN297)</f>
        <v>9</v>
      </c>
      <c r="BT297" s="147">
        <f>INDEX('2016'!$B$52:$B$308,'16 Year_History_Results'!CO297)</f>
        <v>0</v>
      </c>
      <c r="BW297">
        <f t="shared" si="182"/>
        <v>1658</v>
      </c>
      <c r="BX297" s="110"/>
      <c r="BY297" s="2"/>
      <c r="BZ297" s="146">
        <f>IF(ISNA(MATCH($BW297,'2001'!$A$44:$A$139,0)),97,MATCH($BW297,'2001'!$A$44:$A$139,0))</f>
        <v>97</v>
      </c>
      <c r="CA297" s="2">
        <f>IF(ISNA(MATCH($BW297,'2002'!$A$44:$A$139,0)),97,MATCH($BW297,'2002'!$A$44:$A$139,0))</f>
        <v>97</v>
      </c>
      <c r="CB297" s="2">
        <f>IF(ISNA(MATCH($BW297,'2003'!$A$44:$A$139,0)),97,MATCH($BW297,'2003'!$A$44:$A$139,0))</f>
        <v>97</v>
      </c>
      <c r="CC297" s="2">
        <f>IF(ISNA(MATCH($BW297,'2004'!$A$44:$A$139,0)),97,MATCH($BW297,'2004'!$A$44:$A$139,0))</f>
        <v>97</v>
      </c>
      <c r="CD297" s="2">
        <f>IF(ISNA(MATCH($BW297,'2005'!$A$44:$A$139,0)),97,MATCH($BW297,'2005'!$A$44:$A$139,0))</f>
        <v>97</v>
      </c>
      <c r="CE297" s="2">
        <f>IF(ISNA(MATCH($BW297,'2006'!$A$44:$A$139,0)),97,MATCH($BW297,'2006'!$A$44:$A$139,0))</f>
        <v>97</v>
      </c>
      <c r="CF297" s="2">
        <f>IF(ISNA(MATCH($BW297,'2007'!$A$44:$A$139,0)),97,MATCH($BW297,'2007'!$A$44:$A$139,0))</f>
        <v>97</v>
      </c>
      <c r="CG297" s="2">
        <f>IF(ISNA(MATCH($BW297,'2008'!$A$44:$A$139,0)),97,MATCH($BW297,'2008'!$A$44:$A$139,0))</f>
        <v>97</v>
      </c>
      <c r="CH297" s="2">
        <f>IF(ISNA(MATCH($BW297,'2009'!$A$44:$A$139,0)),97,MATCH($BW297,'2009'!$A$44:$A$139,0))</f>
        <v>97</v>
      </c>
      <c r="CI297" s="2">
        <f>IF(ISNA(MATCH($BW297,'2010'!$A$44:$A$139,0)),97,MATCH($BW297,'2010'!$A$44:$A$139,0))</f>
        <v>97</v>
      </c>
      <c r="CJ297" s="2">
        <f>IF(ISNA(MATCH($BW297,'2011'!$A$44:$A$139,0)),97,MATCH($BW297,'2011'!$A$44:$A$139,0))</f>
        <v>97</v>
      </c>
      <c r="CK297" s="2">
        <f>IF(ISNA(MATCH($BW297,'2012'!$A$44:$A$139,0)),97,MATCH($BW297,'2012'!$A$44:$A$139,0))</f>
        <v>97</v>
      </c>
      <c r="CL297" s="2">
        <f>IF(ISNA(MATCH($BW297,'2013'!$A$44:$A$139,0)),97,MATCH($BW297,'2013'!$A$44:$A$139,0))</f>
        <v>97</v>
      </c>
      <c r="CM297" s="2">
        <f>IF(ISNA(MATCH($BW297,'2014'!$A$52:$A$179,0)),129,MATCH($BW297,'2014'!$A$52:$A$179,0))</f>
        <v>129</v>
      </c>
      <c r="CN297" s="147">
        <f>IF(ISNA(MATCH($BW297,'2015'!$A$52:$A$307,0)),257,MATCH($BW297,'2015'!$A$52:$A$307,0))</f>
        <v>115</v>
      </c>
      <c r="CO297" s="147">
        <f>IF(ISNA(MATCH($BW297,'2016'!$A$52:$A$307,0)),257,MATCH($BW297,'2016'!$A$52:$A$307,0))</f>
        <v>257</v>
      </c>
      <c r="CQ297">
        <f t="shared" si="183"/>
        <v>1658</v>
      </c>
      <c r="CR297" s="281"/>
      <c r="CS297" s="279"/>
      <c r="CT297" s="278">
        <f t="shared" si="184"/>
        <v>0</v>
      </c>
      <c r="CU297" s="279">
        <f t="shared" si="170"/>
        <v>0</v>
      </c>
      <c r="CV297" s="279">
        <f t="shared" si="171"/>
        <v>0</v>
      </c>
      <c r="CW297" s="279">
        <f t="shared" si="172"/>
        <v>0</v>
      </c>
      <c r="CX297" s="279">
        <f t="shared" si="173"/>
        <v>0</v>
      </c>
      <c r="CY297" s="279">
        <f t="shared" si="174"/>
        <v>0</v>
      </c>
      <c r="CZ297" s="279">
        <f t="shared" si="175"/>
        <v>0</v>
      </c>
      <c r="DA297" s="279">
        <f t="shared" si="176"/>
        <v>0</v>
      </c>
      <c r="DB297" s="279">
        <f t="shared" si="177"/>
        <v>0</v>
      </c>
      <c r="DC297" s="279">
        <f t="shared" si="185"/>
        <v>0</v>
      </c>
      <c r="DD297" s="279">
        <f t="shared" si="186"/>
        <v>0</v>
      </c>
      <c r="DE297" s="279">
        <f t="shared" si="187"/>
        <v>0</v>
      </c>
      <c r="DF297" s="279">
        <f t="shared" si="188"/>
        <v>0</v>
      </c>
      <c r="DG297" s="279">
        <f t="shared" si="189"/>
        <v>0</v>
      </c>
      <c r="DH297" s="280">
        <f t="shared" si="206"/>
        <v>9</v>
      </c>
      <c r="DI297" s="280">
        <f t="shared" si="207"/>
        <v>5.9993999999999996</v>
      </c>
      <c r="DJ297" s="154">
        <f t="shared" si="178"/>
        <v>214</v>
      </c>
      <c r="DK297" s="279">
        <f t="shared" si="190"/>
        <v>1658</v>
      </c>
      <c r="DL297" s="97"/>
      <c r="DM297" s="154"/>
      <c r="DN297" s="267">
        <f t="shared" si="191"/>
        <v>0</v>
      </c>
      <c r="DO297" s="154">
        <f t="shared" si="192"/>
        <v>0</v>
      </c>
      <c r="DP297" s="154">
        <f t="shared" si="193"/>
        <v>0</v>
      </c>
      <c r="DQ297" s="154">
        <f t="shared" si="194"/>
        <v>0</v>
      </c>
      <c r="DR297" s="154">
        <f t="shared" si="195"/>
        <v>0</v>
      </c>
      <c r="DS297" s="154">
        <f t="shared" si="196"/>
        <v>0</v>
      </c>
      <c r="DT297" s="154">
        <f t="shared" si="197"/>
        <v>0</v>
      </c>
      <c r="DU297" s="154">
        <f t="shared" si="198"/>
        <v>0</v>
      </c>
      <c r="DV297" s="154">
        <f t="shared" si="199"/>
        <v>0</v>
      </c>
      <c r="DW297" s="154">
        <f t="shared" si="200"/>
        <v>0</v>
      </c>
      <c r="DX297" s="154">
        <f t="shared" si="201"/>
        <v>0</v>
      </c>
      <c r="DY297" s="154">
        <f t="shared" si="202"/>
        <v>0</v>
      </c>
      <c r="DZ297" s="154">
        <f t="shared" si="203"/>
        <v>0</v>
      </c>
      <c r="EA297" s="154">
        <f t="shared" si="204"/>
        <v>0</v>
      </c>
      <c r="EB297" s="264">
        <f t="shared" si="208"/>
        <v>9</v>
      </c>
      <c r="EC297" s="264">
        <f t="shared" si="209"/>
        <v>9</v>
      </c>
      <c r="ED297" s="154">
        <f t="shared" si="179"/>
        <v>446</v>
      </c>
    </row>
    <row r="298" spans="2:134" ht="13" thickBot="1" x14ac:dyDescent="0.3">
      <c r="B298" s="131">
        <v>148</v>
      </c>
      <c r="C298" s="50">
        <f t="shared" si="168"/>
        <v>4</v>
      </c>
      <c r="D298" s="50">
        <f t="shared" si="180"/>
        <v>0</v>
      </c>
      <c r="E298" s="97"/>
      <c r="F298" s="2">
        <f t="shared" si="205"/>
        <v>293</v>
      </c>
      <c r="G298" s="487">
        <v>4118</v>
      </c>
      <c r="H298" s="98">
        <f>15- COUNTIF(L298:AC298,"#N/A")</f>
        <v>0</v>
      </c>
      <c r="I298" s="131">
        <f>SUM(AH298:AY298)+SUM(BE298:BT298)</f>
        <v>9</v>
      </c>
      <c r="J298" s="398">
        <f>DI298</f>
        <v>5.9993999999999996</v>
      </c>
      <c r="K298" s="456" t="str">
        <f>IF(ISNUMBER(MATCH(G298,'[4]OPR data'!$A$3:$A$2900,0)),"Y","N")</f>
        <v>Y</v>
      </c>
      <c r="L298" s="110"/>
      <c r="M298" s="233"/>
      <c r="N298" s="469" t="e">
        <f>(INDEX(Finish_table!R$4:R$83,MATCH('16 Year_History_Results'!$G298,Finish_table!S$4:S$83,0),1))</f>
        <v>#N/A</v>
      </c>
      <c r="O298" s="233" t="e">
        <f>(INDEX(Finish_table!Z$4:Z$99,MATCH('16 Year_History_Results'!$G298,Finish_table!AA$4:AA$99,0),1))</f>
        <v>#N/A</v>
      </c>
      <c r="P298" s="233" t="e">
        <f>(INDEX(Finish_table!AI$4:AI$99,MATCH('16 Year_History_Results'!$G298,Finish_table!AJ$4:AJ$99,0),1))</f>
        <v>#N/A</v>
      </c>
      <c r="Q298" s="233" t="e">
        <f>(INDEX(Finish_table!AR$4:AR$99,MATCH('16 Year_History_Results'!$G298,Finish_table!AS$4:AS$99,0),1))</f>
        <v>#N/A</v>
      </c>
      <c r="R298" s="233" t="e">
        <f>(INDEX(Finish_table!BA$4:BA$99,MATCH('16 Year_History_Results'!$G298,Finish_table!BB$4:BB$99,0),1))</f>
        <v>#N/A</v>
      </c>
      <c r="S298" s="233" t="e">
        <f>(INDEX(Finish_table!BJ$4:BJ$99,MATCH('16 Year_History_Results'!$G298,Finish_table!BK$4:BK$99,0),1))</f>
        <v>#N/A</v>
      </c>
      <c r="T298" s="233" t="e">
        <f>(INDEX(Finish_table!BS$4:BS$99,MATCH('16 Year_History_Results'!$G298,Finish_table!BT$4:BT$99,0),1))</f>
        <v>#N/A</v>
      </c>
      <c r="U298" s="233" t="e">
        <f>(INDEX(Finish_table!CB$4:CB$99,MATCH('16 Year_History_Results'!$G298,Finish_table!CC$4:CC$99,0),1))</f>
        <v>#N/A</v>
      </c>
      <c r="V298" s="233" t="e">
        <f>(INDEX(Finish_table!CK$4:CK$99,MATCH('16 Year_History_Results'!$G298,Finish_table!CL$4:CL$99,0),1))</f>
        <v>#N/A</v>
      </c>
      <c r="W298" s="233" t="e">
        <f>(INDEX(Finish_table!CT$4:CT$99,MATCH('16 Year_History_Results'!$G298,Finish_table!CU$4:CU$99,0),1))</f>
        <v>#N/A</v>
      </c>
      <c r="X298" s="233" t="e">
        <f>(INDEX(Finish_table!DC$4:DC$99,MATCH('16 Year_History_Results'!$G298,Finish_table!DD$4:DD$99,0),1))</f>
        <v>#N/A</v>
      </c>
      <c r="Y298" s="233" t="e">
        <f>(INDEX(Finish_table!DL$4:DL$99,MATCH('16 Year_History_Results'!$G298,Finish_table!DM$4:DM$99,0),1))</f>
        <v>#N/A</v>
      </c>
      <c r="Z298" s="233" t="e">
        <f>(INDEX(Finish_table!DU$4:DU$99,MATCH('16 Year_History_Results'!$G298,Finish_table!DV$4:DV$99,0),1))</f>
        <v>#N/A</v>
      </c>
      <c r="AA298" s="233" t="e">
        <f>(INDEX(Finish_table!ED$4:ED$140,MATCH('16 Year_History_Results'!$G298,Finish_table!EE$4:EE$140,0),1))</f>
        <v>#N/A</v>
      </c>
      <c r="AB298" s="233" t="str">
        <f>(INDEX(Finish_table!EM$4:EM$224,MATCH('16 Year_History_Results'!$G298,Finish_table!EN$4:EN$224,0),1))</f>
        <v>QF</v>
      </c>
      <c r="AC298" s="253" t="e">
        <f>(INDEX(Finish_table!EW$4:EW$224,MATCH('16 Year_History_Results'!$G298,Finish_table!EX$4:EX$224,0),1))</f>
        <v>#N/A</v>
      </c>
      <c r="AD298" s="2"/>
      <c r="AE298" s="97"/>
      <c r="AG298">
        <f t="shared" si="169"/>
        <v>4118</v>
      </c>
      <c r="AH298" s="110"/>
      <c r="AI298" s="2"/>
      <c r="AJ298" s="146">
        <f>INDEX('2001'!$C$44:$C$140,'16 Year_History_Results'!BZ298)</f>
        <v>0</v>
      </c>
      <c r="AK298" s="2">
        <f>INDEX('2002'!$C$44:$C$140,'16 Year_History_Results'!CA298)</f>
        <v>0</v>
      </c>
      <c r="AL298" s="2">
        <f>INDEX('2003'!$C$44:$C$140,'16 Year_History_Results'!CB298)</f>
        <v>0</v>
      </c>
      <c r="AM298" s="2">
        <f>INDEX('2004'!$C$44:$C$140,'16 Year_History_Results'!CC298)</f>
        <v>0</v>
      </c>
      <c r="AN298" s="2">
        <f>INDEX('2005'!$C$44:$C$140,'16 Year_History_Results'!CD298)</f>
        <v>0</v>
      </c>
      <c r="AO298" s="2">
        <f>INDEX('2006'!$C$44:$C$140,'16 Year_History_Results'!CE298)</f>
        <v>0</v>
      </c>
      <c r="AP298" s="2">
        <f>INDEX('2007'!$C$44:$C$140,'16 Year_History_Results'!CF298)</f>
        <v>0</v>
      </c>
      <c r="AQ298" s="2">
        <f>INDEX('2008'!$C$44:$C$140,'16 Year_History_Results'!CG298)</f>
        <v>0</v>
      </c>
      <c r="AR298" s="2">
        <f>INDEX('2009'!$C$44:$C$140,'16 Year_History_Results'!CH298)</f>
        <v>0</v>
      </c>
      <c r="AS298" s="2">
        <f>INDEX('2010'!$C$44:$C$140,'16 Year_History_Results'!CI298)</f>
        <v>0</v>
      </c>
      <c r="AT298" s="2">
        <f>INDEX('2011'!$C$44:$C$140,'16 Year_History_Results'!CJ298)</f>
        <v>0</v>
      </c>
      <c r="AU298" s="2">
        <f>INDEX('2012'!$C$44:$C$140,'16 Year_History_Results'!CK298)</f>
        <v>0</v>
      </c>
      <c r="AV298" s="2">
        <f>INDEX('2013'!$C$44:$C$140,'16 Year_History_Results'!CL298)</f>
        <v>0</v>
      </c>
      <c r="AW298" s="2">
        <f>INDEX('2014'!$C$52:$C$180,'16 Year_History_Results'!CM298)</f>
        <v>0</v>
      </c>
      <c r="AX298" s="2">
        <f>INDEX('2015'!$E$52:$E$308,'16 Year_History_Results'!CN298)</f>
        <v>0</v>
      </c>
      <c r="AY298" s="147">
        <f>INDEX('2016'!$E$52:$E$308,'16 Year_History_Results'!CO298)</f>
        <v>0</v>
      </c>
      <c r="AZ298" s="2"/>
      <c r="BA298" s="2"/>
      <c r="BB298">
        <f t="shared" si="181"/>
        <v>4118</v>
      </c>
      <c r="BC298" s="110"/>
      <c r="BD298" s="2"/>
      <c r="BE298" s="146">
        <f>INDEX('2001'!$B$44:$B$140,'16 Year_History_Results'!BZ298)</f>
        <v>0</v>
      </c>
      <c r="BF298" s="2">
        <f>INDEX('2002'!$B$44:$B$140,'16 Year_History_Results'!CA298)</f>
        <v>0</v>
      </c>
      <c r="BG298" s="2">
        <f>INDEX('2003'!$B$44:$B$140,'16 Year_History_Results'!CB298)</f>
        <v>0</v>
      </c>
      <c r="BH298" s="2">
        <f>INDEX('2004'!$B$44:$B$140,'16 Year_History_Results'!CC298)</f>
        <v>0</v>
      </c>
      <c r="BI298" s="2">
        <f>INDEX('2005'!$B$44:$B$140,'16 Year_History_Results'!CD298)</f>
        <v>0</v>
      </c>
      <c r="BJ298" s="2">
        <f>INDEX('2006'!$B$44:$B$140,'16 Year_History_Results'!CE298)</f>
        <v>0</v>
      </c>
      <c r="BK298" s="2">
        <f>INDEX('2007'!$B$44:$B$140,'16 Year_History_Results'!CF298)</f>
        <v>0</v>
      </c>
      <c r="BL298" s="2">
        <f>INDEX('2008'!$B$44:$B$140,'16 Year_History_Results'!CG298)</f>
        <v>0</v>
      </c>
      <c r="BM298" s="2">
        <f>INDEX('2009'!$B$44:$B$140,'16 Year_History_Results'!CH298)</f>
        <v>0</v>
      </c>
      <c r="BN298" s="2">
        <f>INDEX('2010'!$B$44:$B$140,'16 Year_History_Results'!CI298)</f>
        <v>0</v>
      </c>
      <c r="BO298" s="2">
        <f>INDEX('2011'!$B$44:$B$140,'16 Year_History_Results'!CJ298)</f>
        <v>0</v>
      </c>
      <c r="BP298" s="2">
        <f>INDEX('2012'!$B$44:$B$140,'16 Year_History_Results'!CK298)</f>
        <v>0</v>
      </c>
      <c r="BQ298" s="2">
        <f>INDEX('2013'!$B$44:$B$140,'16 Year_History_Results'!CL298)</f>
        <v>0</v>
      </c>
      <c r="BR298" s="2">
        <f>INDEX('2014'!$B$52:$B$180,'16 Year_History_Results'!CM298)</f>
        <v>0</v>
      </c>
      <c r="BS298" s="147">
        <f>INDEX('2015'!$B$52:$B$308,'16 Year_History_Results'!CN298)</f>
        <v>9</v>
      </c>
      <c r="BT298" s="147">
        <f>INDEX('2016'!$B$52:$B$308,'16 Year_History_Results'!CO298)</f>
        <v>0</v>
      </c>
      <c r="BW298">
        <f t="shared" si="182"/>
        <v>4118</v>
      </c>
      <c r="BX298" s="110"/>
      <c r="BY298" s="2"/>
      <c r="BZ298" s="146">
        <f>IF(ISNA(MATCH($BW298,'2001'!$A$44:$A$139,0)),97,MATCH($BW298,'2001'!$A$44:$A$139,0))</f>
        <v>97</v>
      </c>
      <c r="CA298" s="2">
        <f>IF(ISNA(MATCH($BW298,'2002'!$A$44:$A$139,0)),97,MATCH($BW298,'2002'!$A$44:$A$139,0))</f>
        <v>97</v>
      </c>
      <c r="CB298" s="2">
        <f>IF(ISNA(MATCH($BW298,'2003'!$A$44:$A$139,0)),97,MATCH($BW298,'2003'!$A$44:$A$139,0))</f>
        <v>97</v>
      </c>
      <c r="CC298" s="2">
        <f>IF(ISNA(MATCH($BW298,'2004'!$A$44:$A$139,0)),97,MATCH($BW298,'2004'!$A$44:$A$139,0))</f>
        <v>97</v>
      </c>
      <c r="CD298" s="2">
        <f>IF(ISNA(MATCH($BW298,'2005'!$A$44:$A$139,0)),97,MATCH($BW298,'2005'!$A$44:$A$139,0))</f>
        <v>97</v>
      </c>
      <c r="CE298" s="2">
        <f>IF(ISNA(MATCH($BW298,'2006'!$A$44:$A$139,0)),97,MATCH($BW298,'2006'!$A$44:$A$139,0))</f>
        <v>97</v>
      </c>
      <c r="CF298" s="2">
        <f>IF(ISNA(MATCH($BW298,'2007'!$A$44:$A$139,0)),97,MATCH($BW298,'2007'!$A$44:$A$139,0))</f>
        <v>97</v>
      </c>
      <c r="CG298" s="2">
        <f>IF(ISNA(MATCH($BW298,'2008'!$A$44:$A$139,0)),97,MATCH($BW298,'2008'!$A$44:$A$139,0))</f>
        <v>97</v>
      </c>
      <c r="CH298" s="2">
        <f>IF(ISNA(MATCH($BW298,'2009'!$A$44:$A$139,0)),97,MATCH($BW298,'2009'!$A$44:$A$139,0))</f>
        <v>97</v>
      </c>
      <c r="CI298" s="2">
        <f>IF(ISNA(MATCH($BW298,'2010'!$A$44:$A$139,0)),97,MATCH($BW298,'2010'!$A$44:$A$139,0))</f>
        <v>97</v>
      </c>
      <c r="CJ298" s="2">
        <f>IF(ISNA(MATCH($BW298,'2011'!$A$44:$A$139,0)),97,MATCH($BW298,'2011'!$A$44:$A$139,0))</f>
        <v>97</v>
      </c>
      <c r="CK298" s="2">
        <f>IF(ISNA(MATCH($BW298,'2012'!$A$44:$A$139,0)),97,MATCH($BW298,'2012'!$A$44:$A$139,0))</f>
        <v>97</v>
      </c>
      <c r="CL298" s="2">
        <f>IF(ISNA(MATCH($BW298,'2013'!$A$44:$A$139,0)),97,MATCH($BW298,'2013'!$A$44:$A$139,0))</f>
        <v>97</v>
      </c>
      <c r="CM298" s="2">
        <f>IF(ISNA(MATCH($BW298,'2014'!$A$52:$A$179,0)),129,MATCH($BW298,'2014'!$A$52:$A$179,0))</f>
        <v>129</v>
      </c>
      <c r="CN298" s="147">
        <f>IF(ISNA(MATCH($BW298,'2015'!$A$52:$A$307,0)),257,MATCH($BW298,'2015'!$A$52:$A$307,0))</f>
        <v>222</v>
      </c>
      <c r="CO298" s="147">
        <f>IF(ISNA(MATCH($BW298,'2016'!$A$52:$A$307,0)),257,MATCH($BW298,'2016'!$A$52:$A$307,0))</f>
        <v>257</v>
      </c>
      <c r="CQ298">
        <f t="shared" si="183"/>
        <v>4118</v>
      </c>
      <c r="CR298" s="281"/>
      <c r="CS298" s="279"/>
      <c r="CT298" s="278">
        <f t="shared" si="184"/>
        <v>0</v>
      </c>
      <c r="CU298" s="279">
        <f t="shared" si="170"/>
        <v>0</v>
      </c>
      <c r="CV298" s="279">
        <f t="shared" si="171"/>
        <v>0</v>
      </c>
      <c r="CW298" s="279">
        <f t="shared" si="172"/>
        <v>0</v>
      </c>
      <c r="CX298" s="279">
        <f t="shared" si="173"/>
        <v>0</v>
      </c>
      <c r="CY298" s="279">
        <f t="shared" si="174"/>
        <v>0</v>
      </c>
      <c r="CZ298" s="279">
        <f t="shared" si="175"/>
        <v>0</v>
      </c>
      <c r="DA298" s="279">
        <f t="shared" si="176"/>
        <v>0</v>
      </c>
      <c r="DB298" s="279">
        <f t="shared" si="177"/>
        <v>0</v>
      </c>
      <c r="DC298" s="279">
        <f t="shared" si="185"/>
        <v>0</v>
      </c>
      <c r="DD298" s="279">
        <f t="shared" si="186"/>
        <v>0</v>
      </c>
      <c r="DE298" s="279">
        <f t="shared" si="187"/>
        <v>0</v>
      </c>
      <c r="DF298" s="279">
        <f t="shared" si="188"/>
        <v>0</v>
      </c>
      <c r="DG298" s="279">
        <f t="shared" si="189"/>
        <v>0</v>
      </c>
      <c r="DH298" s="280">
        <f t="shared" si="206"/>
        <v>9</v>
      </c>
      <c r="DI298" s="280">
        <f t="shared" si="207"/>
        <v>5.9993999999999996</v>
      </c>
      <c r="DJ298" s="154">
        <f t="shared" si="178"/>
        <v>214</v>
      </c>
      <c r="DK298" s="279">
        <f t="shared" si="190"/>
        <v>4118</v>
      </c>
      <c r="DL298" s="97"/>
      <c r="DM298" s="154"/>
      <c r="DN298" s="267">
        <f t="shared" si="191"/>
        <v>0</v>
      </c>
      <c r="DO298" s="154">
        <f t="shared" si="192"/>
        <v>0</v>
      </c>
      <c r="DP298" s="154">
        <f t="shared" si="193"/>
        <v>0</v>
      </c>
      <c r="DQ298" s="154">
        <f t="shared" si="194"/>
        <v>0</v>
      </c>
      <c r="DR298" s="154">
        <f t="shared" si="195"/>
        <v>0</v>
      </c>
      <c r="DS298" s="154">
        <f t="shared" si="196"/>
        <v>0</v>
      </c>
      <c r="DT298" s="154">
        <f t="shared" si="197"/>
        <v>0</v>
      </c>
      <c r="DU298" s="154">
        <f t="shared" si="198"/>
        <v>0</v>
      </c>
      <c r="DV298" s="154">
        <f t="shared" si="199"/>
        <v>0</v>
      </c>
      <c r="DW298" s="154">
        <f t="shared" si="200"/>
        <v>0</v>
      </c>
      <c r="DX298" s="154">
        <f t="shared" si="201"/>
        <v>0</v>
      </c>
      <c r="DY298" s="154">
        <f t="shared" si="202"/>
        <v>0</v>
      </c>
      <c r="DZ298" s="154">
        <f t="shared" si="203"/>
        <v>0</v>
      </c>
      <c r="EA298" s="154">
        <f t="shared" si="204"/>
        <v>0</v>
      </c>
      <c r="EB298" s="264">
        <f t="shared" si="208"/>
        <v>9</v>
      </c>
      <c r="EC298" s="264">
        <f t="shared" si="209"/>
        <v>9</v>
      </c>
      <c r="ED298" s="154">
        <f t="shared" si="179"/>
        <v>446</v>
      </c>
    </row>
    <row r="299" spans="2:134" ht="13" thickBot="1" x14ac:dyDescent="0.3">
      <c r="B299" s="131">
        <v>148</v>
      </c>
      <c r="C299" s="50">
        <f t="shared" si="168"/>
        <v>5</v>
      </c>
      <c r="D299" s="50">
        <f t="shared" si="180"/>
        <v>0</v>
      </c>
      <c r="E299" s="97"/>
      <c r="F299" s="2">
        <f t="shared" si="205"/>
        <v>294</v>
      </c>
      <c r="G299" s="487">
        <v>4961</v>
      </c>
      <c r="H299" s="98">
        <f>15- COUNTIF(L299:AC299,"#N/A")</f>
        <v>0</v>
      </c>
      <c r="I299" s="131">
        <f>SUM(AH299:AY299)+SUM(BE299:BT299)</f>
        <v>9</v>
      </c>
      <c r="J299" s="398">
        <f>DI299</f>
        <v>5.9993999999999996</v>
      </c>
      <c r="K299" s="456" t="str">
        <f>IF(ISNUMBER(MATCH(G299,'[4]OPR data'!$A$3:$A$2900,0)),"Y","N")</f>
        <v>Y</v>
      </c>
      <c r="L299" s="110"/>
      <c r="M299" s="233"/>
      <c r="N299" s="469" t="e">
        <f>(INDEX(Finish_table!R$4:R$83,MATCH('16 Year_History_Results'!$G299,Finish_table!S$4:S$83,0),1))</f>
        <v>#N/A</v>
      </c>
      <c r="O299" s="233" t="e">
        <f>(INDEX(Finish_table!Z$4:Z$99,MATCH('16 Year_History_Results'!$G299,Finish_table!AA$4:AA$99,0),1))</f>
        <v>#N/A</v>
      </c>
      <c r="P299" s="233" t="e">
        <f>(INDEX(Finish_table!AI$4:AI$99,MATCH('16 Year_History_Results'!$G299,Finish_table!AJ$4:AJ$99,0),1))</f>
        <v>#N/A</v>
      </c>
      <c r="Q299" s="233" t="e">
        <f>(INDEX(Finish_table!AR$4:AR$99,MATCH('16 Year_History_Results'!$G299,Finish_table!AS$4:AS$99,0),1))</f>
        <v>#N/A</v>
      </c>
      <c r="R299" s="233" t="e">
        <f>(INDEX(Finish_table!BA$4:BA$99,MATCH('16 Year_History_Results'!$G299,Finish_table!BB$4:BB$99,0),1))</f>
        <v>#N/A</v>
      </c>
      <c r="S299" s="233" t="e">
        <f>(INDEX(Finish_table!BJ$4:BJ$99,MATCH('16 Year_History_Results'!$G299,Finish_table!BK$4:BK$99,0),1))</f>
        <v>#N/A</v>
      </c>
      <c r="T299" s="233" t="e">
        <f>(INDEX(Finish_table!BS$4:BS$99,MATCH('16 Year_History_Results'!$G299,Finish_table!BT$4:BT$99,0),1))</f>
        <v>#N/A</v>
      </c>
      <c r="U299" s="233" t="e">
        <f>(INDEX(Finish_table!CB$4:CB$99,MATCH('16 Year_History_Results'!$G299,Finish_table!CC$4:CC$99,0),1))</f>
        <v>#N/A</v>
      </c>
      <c r="V299" s="233" t="e">
        <f>(INDEX(Finish_table!CK$4:CK$99,MATCH('16 Year_History_Results'!$G299,Finish_table!CL$4:CL$99,0),1))</f>
        <v>#N/A</v>
      </c>
      <c r="W299" s="233" t="e">
        <f>(INDEX(Finish_table!CT$4:CT$99,MATCH('16 Year_History_Results'!$G299,Finish_table!CU$4:CU$99,0),1))</f>
        <v>#N/A</v>
      </c>
      <c r="X299" s="233" t="e">
        <f>(INDEX(Finish_table!DC$4:DC$99,MATCH('16 Year_History_Results'!$G299,Finish_table!DD$4:DD$99,0),1))</f>
        <v>#N/A</v>
      </c>
      <c r="Y299" s="233" t="e">
        <f>(INDEX(Finish_table!DL$4:DL$99,MATCH('16 Year_History_Results'!$G299,Finish_table!DM$4:DM$99,0),1))</f>
        <v>#N/A</v>
      </c>
      <c r="Z299" s="233" t="e">
        <f>(INDEX(Finish_table!DU$4:DU$99,MATCH('16 Year_History_Results'!$G299,Finish_table!DV$4:DV$99,0),1))</f>
        <v>#N/A</v>
      </c>
      <c r="AA299" s="233" t="e">
        <f>(INDEX(Finish_table!ED$4:ED$140,MATCH('16 Year_History_Results'!$G299,Finish_table!EE$4:EE$140,0),1))</f>
        <v>#N/A</v>
      </c>
      <c r="AB299" s="233" t="str">
        <f>(INDEX(Finish_table!EM$4:EM$224,MATCH('16 Year_History_Results'!$G299,Finish_table!EN$4:EN$224,0),1))</f>
        <v>QF</v>
      </c>
      <c r="AC299" s="253" t="e">
        <f>(INDEX(Finish_table!EW$4:EW$224,MATCH('16 Year_History_Results'!$G299,Finish_table!EX$4:EX$224,0),1))</f>
        <v>#N/A</v>
      </c>
      <c r="AD299" s="2"/>
      <c r="AE299" s="97"/>
      <c r="AG299">
        <f t="shared" si="169"/>
        <v>4961</v>
      </c>
      <c r="AH299" s="110"/>
      <c r="AI299" s="2"/>
      <c r="AJ299" s="146">
        <f>INDEX('2001'!$C$44:$C$140,'16 Year_History_Results'!BZ299)</f>
        <v>0</v>
      </c>
      <c r="AK299" s="2">
        <f>INDEX('2002'!$C$44:$C$140,'16 Year_History_Results'!CA299)</f>
        <v>0</v>
      </c>
      <c r="AL299" s="2">
        <f>INDEX('2003'!$C$44:$C$140,'16 Year_History_Results'!CB299)</f>
        <v>0</v>
      </c>
      <c r="AM299" s="2">
        <f>INDEX('2004'!$C$44:$C$140,'16 Year_History_Results'!CC299)</f>
        <v>0</v>
      </c>
      <c r="AN299" s="2">
        <f>INDEX('2005'!$C$44:$C$140,'16 Year_History_Results'!CD299)</f>
        <v>0</v>
      </c>
      <c r="AO299" s="2">
        <f>INDEX('2006'!$C$44:$C$140,'16 Year_History_Results'!CE299)</f>
        <v>0</v>
      </c>
      <c r="AP299" s="2">
        <f>INDEX('2007'!$C$44:$C$140,'16 Year_History_Results'!CF299)</f>
        <v>0</v>
      </c>
      <c r="AQ299" s="2">
        <f>INDEX('2008'!$C$44:$C$140,'16 Year_History_Results'!CG299)</f>
        <v>0</v>
      </c>
      <c r="AR299" s="2">
        <f>INDEX('2009'!$C$44:$C$140,'16 Year_History_Results'!CH299)</f>
        <v>0</v>
      </c>
      <c r="AS299" s="2">
        <f>INDEX('2010'!$C$44:$C$140,'16 Year_History_Results'!CI299)</f>
        <v>0</v>
      </c>
      <c r="AT299" s="2">
        <f>INDEX('2011'!$C$44:$C$140,'16 Year_History_Results'!CJ299)</f>
        <v>0</v>
      </c>
      <c r="AU299" s="2">
        <f>INDEX('2012'!$C$44:$C$140,'16 Year_History_Results'!CK299)</f>
        <v>0</v>
      </c>
      <c r="AV299" s="2">
        <f>INDEX('2013'!$C$44:$C$140,'16 Year_History_Results'!CL299)</f>
        <v>0</v>
      </c>
      <c r="AW299" s="2">
        <f>INDEX('2014'!$C$52:$C$180,'16 Year_History_Results'!CM299)</f>
        <v>0</v>
      </c>
      <c r="AX299" s="2">
        <f>INDEX('2015'!$E$52:$E$308,'16 Year_History_Results'!CN299)</f>
        <v>0</v>
      </c>
      <c r="AY299" s="147">
        <f>INDEX('2016'!$E$52:$E$308,'16 Year_History_Results'!CO299)</f>
        <v>0</v>
      </c>
      <c r="AZ299" s="2"/>
      <c r="BA299" s="2"/>
      <c r="BB299">
        <f t="shared" si="181"/>
        <v>4961</v>
      </c>
      <c r="BC299" s="110"/>
      <c r="BD299" s="2"/>
      <c r="BE299" s="146">
        <f>INDEX('2001'!$B$44:$B$140,'16 Year_History_Results'!BZ299)</f>
        <v>0</v>
      </c>
      <c r="BF299" s="2">
        <f>INDEX('2002'!$B$44:$B$140,'16 Year_History_Results'!CA299)</f>
        <v>0</v>
      </c>
      <c r="BG299" s="2">
        <f>INDEX('2003'!$B$44:$B$140,'16 Year_History_Results'!CB299)</f>
        <v>0</v>
      </c>
      <c r="BH299" s="2">
        <f>INDEX('2004'!$B$44:$B$140,'16 Year_History_Results'!CC299)</f>
        <v>0</v>
      </c>
      <c r="BI299" s="2">
        <f>INDEX('2005'!$B$44:$B$140,'16 Year_History_Results'!CD299)</f>
        <v>0</v>
      </c>
      <c r="BJ299" s="2">
        <f>INDEX('2006'!$B$44:$B$140,'16 Year_History_Results'!CE299)</f>
        <v>0</v>
      </c>
      <c r="BK299" s="2">
        <f>INDEX('2007'!$B$44:$B$140,'16 Year_History_Results'!CF299)</f>
        <v>0</v>
      </c>
      <c r="BL299" s="2">
        <f>INDEX('2008'!$B$44:$B$140,'16 Year_History_Results'!CG299)</f>
        <v>0</v>
      </c>
      <c r="BM299" s="2">
        <f>INDEX('2009'!$B$44:$B$140,'16 Year_History_Results'!CH299)</f>
        <v>0</v>
      </c>
      <c r="BN299" s="2">
        <f>INDEX('2010'!$B$44:$B$140,'16 Year_History_Results'!CI299)</f>
        <v>0</v>
      </c>
      <c r="BO299" s="2">
        <f>INDEX('2011'!$B$44:$B$140,'16 Year_History_Results'!CJ299)</f>
        <v>0</v>
      </c>
      <c r="BP299" s="2">
        <f>INDEX('2012'!$B$44:$B$140,'16 Year_History_Results'!CK299)</f>
        <v>0</v>
      </c>
      <c r="BQ299" s="2">
        <f>INDEX('2013'!$B$44:$B$140,'16 Year_History_Results'!CL299)</f>
        <v>0</v>
      </c>
      <c r="BR299" s="2">
        <f>INDEX('2014'!$B$52:$B$180,'16 Year_History_Results'!CM299)</f>
        <v>0</v>
      </c>
      <c r="BS299" s="147">
        <f>INDEX('2015'!$B$52:$B$308,'16 Year_History_Results'!CN299)</f>
        <v>9</v>
      </c>
      <c r="BT299" s="147">
        <f>INDEX('2016'!$B$52:$B$308,'16 Year_History_Results'!CO299)</f>
        <v>0</v>
      </c>
      <c r="BW299">
        <f t="shared" si="182"/>
        <v>4961</v>
      </c>
      <c r="BX299" s="110"/>
      <c r="BY299" s="2"/>
      <c r="BZ299" s="146">
        <f>IF(ISNA(MATCH($BW299,'2001'!$A$44:$A$139,0)),97,MATCH($BW299,'2001'!$A$44:$A$139,0))</f>
        <v>97</v>
      </c>
      <c r="CA299" s="2">
        <f>IF(ISNA(MATCH($BW299,'2002'!$A$44:$A$139,0)),97,MATCH($BW299,'2002'!$A$44:$A$139,0))</f>
        <v>97</v>
      </c>
      <c r="CB299" s="2">
        <f>IF(ISNA(MATCH($BW299,'2003'!$A$44:$A$139,0)),97,MATCH($BW299,'2003'!$A$44:$A$139,0))</f>
        <v>97</v>
      </c>
      <c r="CC299" s="2">
        <f>IF(ISNA(MATCH($BW299,'2004'!$A$44:$A$139,0)),97,MATCH($BW299,'2004'!$A$44:$A$139,0))</f>
        <v>97</v>
      </c>
      <c r="CD299" s="2">
        <f>IF(ISNA(MATCH($BW299,'2005'!$A$44:$A$139,0)),97,MATCH($BW299,'2005'!$A$44:$A$139,0))</f>
        <v>97</v>
      </c>
      <c r="CE299" s="2">
        <f>IF(ISNA(MATCH($BW299,'2006'!$A$44:$A$139,0)),97,MATCH($BW299,'2006'!$A$44:$A$139,0))</f>
        <v>97</v>
      </c>
      <c r="CF299" s="2">
        <f>IF(ISNA(MATCH($BW299,'2007'!$A$44:$A$139,0)),97,MATCH($BW299,'2007'!$A$44:$A$139,0))</f>
        <v>97</v>
      </c>
      <c r="CG299" s="2">
        <f>IF(ISNA(MATCH($BW299,'2008'!$A$44:$A$139,0)),97,MATCH($BW299,'2008'!$A$44:$A$139,0))</f>
        <v>97</v>
      </c>
      <c r="CH299" s="2">
        <f>IF(ISNA(MATCH($BW299,'2009'!$A$44:$A$139,0)),97,MATCH($BW299,'2009'!$A$44:$A$139,0))</f>
        <v>97</v>
      </c>
      <c r="CI299" s="2">
        <f>IF(ISNA(MATCH($BW299,'2010'!$A$44:$A$139,0)),97,MATCH($BW299,'2010'!$A$44:$A$139,0))</f>
        <v>97</v>
      </c>
      <c r="CJ299" s="2">
        <f>IF(ISNA(MATCH($BW299,'2011'!$A$44:$A$139,0)),97,MATCH($BW299,'2011'!$A$44:$A$139,0))</f>
        <v>97</v>
      </c>
      <c r="CK299" s="2">
        <f>IF(ISNA(MATCH($BW299,'2012'!$A$44:$A$139,0)),97,MATCH($BW299,'2012'!$A$44:$A$139,0))</f>
        <v>97</v>
      </c>
      <c r="CL299" s="2">
        <f>IF(ISNA(MATCH($BW299,'2013'!$A$44:$A$139,0)),97,MATCH($BW299,'2013'!$A$44:$A$139,0))</f>
        <v>97</v>
      </c>
      <c r="CM299" s="2">
        <f>IF(ISNA(MATCH($BW299,'2014'!$A$52:$A$179,0)),129,MATCH($BW299,'2014'!$A$52:$A$179,0))</f>
        <v>129</v>
      </c>
      <c r="CN299" s="147">
        <f>IF(ISNA(MATCH($BW299,'2015'!$A$52:$A$307,0)),257,MATCH($BW299,'2015'!$A$52:$A$307,0))</f>
        <v>241</v>
      </c>
      <c r="CO299" s="147">
        <f>IF(ISNA(MATCH($BW299,'2016'!$A$52:$A$307,0)),257,MATCH($BW299,'2016'!$A$52:$A$307,0))</f>
        <v>257</v>
      </c>
      <c r="CQ299">
        <f t="shared" si="183"/>
        <v>4961</v>
      </c>
      <c r="CR299" s="281"/>
      <c r="CS299" s="279"/>
      <c r="CT299" s="278">
        <f t="shared" si="184"/>
        <v>0</v>
      </c>
      <c r="CU299" s="279">
        <f t="shared" si="170"/>
        <v>0</v>
      </c>
      <c r="CV299" s="279">
        <f t="shared" si="171"/>
        <v>0</v>
      </c>
      <c r="CW299" s="279">
        <f t="shared" si="172"/>
        <v>0</v>
      </c>
      <c r="CX299" s="279">
        <f t="shared" si="173"/>
        <v>0</v>
      </c>
      <c r="CY299" s="279">
        <f t="shared" si="174"/>
        <v>0</v>
      </c>
      <c r="CZ299" s="279">
        <f t="shared" si="175"/>
        <v>0</v>
      </c>
      <c r="DA299" s="279">
        <f t="shared" si="176"/>
        <v>0</v>
      </c>
      <c r="DB299" s="279">
        <f t="shared" si="177"/>
        <v>0</v>
      </c>
      <c r="DC299" s="279">
        <f t="shared" si="185"/>
        <v>0</v>
      </c>
      <c r="DD299" s="279">
        <f t="shared" si="186"/>
        <v>0</v>
      </c>
      <c r="DE299" s="279">
        <f t="shared" si="187"/>
        <v>0</v>
      </c>
      <c r="DF299" s="279">
        <f t="shared" si="188"/>
        <v>0</v>
      </c>
      <c r="DG299" s="279">
        <f t="shared" si="189"/>
        <v>0</v>
      </c>
      <c r="DH299" s="280">
        <f t="shared" si="206"/>
        <v>9</v>
      </c>
      <c r="DI299" s="280">
        <f t="shared" si="207"/>
        <v>5.9993999999999996</v>
      </c>
      <c r="DJ299" s="154">
        <f t="shared" si="178"/>
        <v>214</v>
      </c>
      <c r="DK299" s="279">
        <f t="shared" si="190"/>
        <v>4961</v>
      </c>
      <c r="DL299" s="97"/>
      <c r="DM299" s="154"/>
      <c r="DN299" s="267">
        <f t="shared" si="191"/>
        <v>0</v>
      </c>
      <c r="DO299" s="154">
        <f t="shared" si="192"/>
        <v>0</v>
      </c>
      <c r="DP299" s="154">
        <f t="shared" si="193"/>
        <v>0</v>
      </c>
      <c r="DQ299" s="154">
        <f t="shared" si="194"/>
        <v>0</v>
      </c>
      <c r="DR299" s="154">
        <f t="shared" si="195"/>
        <v>0</v>
      </c>
      <c r="DS299" s="154">
        <f t="shared" si="196"/>
        <v>0</v>
      </c>
      <c r="DT299" s="154">
        <f t="shared" si="197"/>
        <v>0</v>
      </c>
      <c r="DU299" s="154">
        <f t="shared" si="198"/>
        <v>0</v>
      </c>
      <c r="DV299" s="154">
        <f t="shared" si="199"/>
        <v>0</v>
      </c>
      <c r="DW299" s="154">
        <f t="shared" si="200"/>
        <v>0</v>
      </c>
      <c r="DX299" s="154">
        <f t="shared" si="201"/>
        <v>0</v>
      </c>
      <c r="DY299" s="154">
        <f t="shared" si="202"/>
        <v>0</v>
      </c>
      <c r="DZ299" s="154">
        <f t="shared" si="203"/>
        <v>0</v>
      </c>
      <c r="EA299" s="154">
        <f t="shared" si="204"/>
        <v>0</v>
      </c>
      <c r="EB299" s="264">
        <f t="shared" si="208"/>
        <v>9</v>
      </c>
      <c r="EC299" s="264">
        <f t="shared" si="209"/>
        <v>9</v>
      </c>
      <c r="ED299" s="154">
        <f t="shared" si="179"/>
        <v>446</v>
      </c>
    </row>
    <row r="300" spans="2:134" ht="13" thickBot="1" x14ac:dyDescent="0.3">
      <c r="B300" s="131">
        <v>148</v>
      </c>
      <c r="C300" s="50">
        <f t="shared" si="168"/>
        <v>6</v>
      </c>
      <c r="D300" s="50">
        <f t="shared" si="180"/>
        <v>0</v>
      </c>
      <c r="E300" s="97"/>
      <c r="F300" s="2">
        <f t="shared" si="205"/>
        <v>295</v>
      </c>
      <c r="G300" s="494">
        <v>1732</v>
      </c>
      <c r="H300" s="98">
        <f>15- COUNTIF(L300:AC300,"#N/A")</f>
        <v>5</v>
      </c>
      <c r="I300" s="131">
        <f>SUM(AH300:AY300)+SUM(BE300:BT300)</f>
        <v>62</v>
      </c>
      <c r="J300" s="398">
        <f>DI300</f>
        <v>5.9487834391648775</v>
      </c>
      <c r="K300" s="456" t="str">
        <f>IF(ISNUMBER(MATCH(G300,'[4]OPR data'!$A$3:$A$2900,0)),"Y","N")</f>
        <v>Y</v>
      </c>
      <c r="L300" s="110"/>
      <c r="M300" s="233"/>
      <c r="N300" s="469" t="e">
        <f>(INDEX(Finish_table!R$4:R$83,MATCH('16 Year_History_Results'!$G300,Finish_table!S$4:S$83,0),1))</f>
        <v>#N/A</v>
      </c>
      <c r="O300" s="233" t="e">
        <f>(INDEX(Finish_table!Z$4:Z$99,MATCH('16 Year_History_Results'!$G300,Finish_table!AA$4:AA$99,0),1))</f>
        <v>#N/A</v>
      </c>
      <c r="P300" s="233" t="e">
        <f>(INDEX(Finish_table!AI$4:AI$99,MATCH('16 Year_History_Results'!$G300,Finish_table!AJ$4:AJ$99,0),1))</f>
        <v>#N/A</v>
      </c>
      <c r="Q300" s="233" t="e">
        <f>(INDEX(Finish_table!AR$4:AR$99,MATCH('16 Year_History_Results'!$G300,Finish_table!AS$4:AS$99,0),1))</f>
        <v>#N/A</v>
      </c>
      <c r="R300" s="233" t="e">
        <f>(INDEX(Finish_table!BA$4:BA$99,MATCH('16 Year_History_Results'!$G300,Finish_table!BB$4:BB$99,0),1))</f>
        <v>#N/A</v>
      </c>
      <c r="S300" s="233" t="e">
        <f>(INDEX(Finish_table!BJ$4:BJ$99,MATCH('16 Year_History_Results'!$G300,Finish_table!BK$4:BK$99,0),1))</f>
        <v>#N/A</v>
      </c>
      <c r="T300" s="233" t="str">
        <f>(INDEX(Finish_table!BS$4:BS$99,MATCH('16 Year_History_Results'!$G300,Finish_table!BT$4:BT$99,0),1))</f>
        <v>F</v>
      </c>
      <c r="U300" s="233" t="e">
        <f>(INDEX(Finish_table!CB$4:CB$99,MATCH('16 Year_History_Results'!$G300,Finish_table!CC$4:CC$99,0),1))</f>
        <v>#N/A</v>
      </c>
      <c r="V300" s="233" t="e">
        <f>(INDEX(Finish_table!CK$4:CK$99,MATCH('16 Year_History_Results'!$G300,Finish_table!CL$4:CL$99,0),1))</f>
        <v>#N/A</v>
      </c>
      <c r="W300" s="233" t="str">
        <f>(INDEX(Finish_table!CT$4:CT$99,MATCH('16 Year_History_Results'!$G300,Finish_table!CU$4:CU$99,0),1))</f>
        <v>QF</v>
      </c>
      <c r="X300" s="233" t="str">
        <f>(INDEX(Finish_table!DC$4:DC$99,MATCH('16 Year_History_Results'!$G300,Finish_table!DD$4:DD$99,0),1))</f>
        <v>QF</v>
      </c>
      <c r="Y300" s="233" t="str">
        <f>(INDEX(Finish_table!DL$4:DL$99,MATCH('16 Year_History_Results'!$G300,Finish_table!DM$4:DM$99,0),1))</f>
        <v>QF</v>
      </c>
      <c r="Z300" s="233" t="str">
        <f>(INDEX(Finish_table!DU$4:DU$99,MATCH('16 Year_History_Results'!$G300,Finish_table!DV$4:DV$99,0),1))</f>
        <v>QF</v>
      </c>
      <c r="AA300" s="233" t="e">
        <f>(INDEX(Finish_table!ED$4:ED$140,MATCH('16 Year_History_Results'!$G300,Finish_table!EE$4:EE$140,0),1))</f>
        <v>#N/A</v>
      </c>
      <c r="AB300" s="233" t="e">
        <f>(INDEX(Finish_table!EM$4:EM$224,MATCH('16 Year_History_Results'!$G300,Finish_table!EN$4:EN$224,0),1))</f>
        <v>#N/A</v>
      </c>
      <c r="AC300" s="253" t="str">
        <f>(INDEX(Finish_table!EW$4:EW$224,MATCH('16 Year_History_Results'!$G300,Finish_table!EX$4:EX$224,0),1))</f>
        <v>SF</v>
      </c>
      <c r="AD300" s="2"/>
      <c r="AE300" s="97"/>
      <c r="AG300">
        <f t="shared" si="169"/>
        <v>1732</v>
      </c>
      <c r="AH300" s="110"/>
      <c r="AI300" s="2"/>
      <c r="AJ300" s="146">
        <f>INDEX('2001'!$C$44:$C$140,'16 Year_History_Results'!BZ300)</f>
        <v>0</v>
      </c>
      <c r="AK300" s="2">
        <f>INDEX('2002'!$C$44:$C$140,'16 Year_History_Results'!CA300)</f>
        <v>0</v>
      </c>
      <c r="AL300" s="2">
        <f>INDEX('2003'!$C$44:$C$140,'16 Year_History_Results'!CB300)</f>
        <v>0</v>
      </c>
      <c r="AM300" s="2">
        <f>INDEX('2004'!$C$44:$C$140,'16 Year_History_Results'!CC300)</f>
        <v>0</v>
      </c>
      <c r="AN300" s="2">
        <f>INDEX('2005'!$C$44:$C$140,'16 Year_History_Results'!CD300)</f>
        <v>0</v>
      </c>
      <c r="AO300" s="2">
        <f>INDEX('2006'!$C$44:$C$140,'16 Year_History_Results'!CE300)</f>
        <v>0</v>
      </c>
      <c r="AP300" s="2">
        <f>INDEX('2007'!$C$44:$C$140,'16 Year_History_Results'!CF300)</f>
        <v>20</v>
      </c>
      <c r="AQ300" s="2">
        <f>INDEX('2008'!$C$44:$C$140,'16 Year_History_Results'!CG300)</f>
        <v>0</v>
      </c>
      <c r="AR300" s="2">
        <f>INDEX('2009'!$C$44:$C$140,'16 Year_History_Results'!CH300)</f>
        <v>0</v>
      </c>
      <c r="AS300" s="2">
        <f>INDEX('2010'!$C$44:$C$140,'16 Year_History_Results'!CI300)</f>
        <v>0</v>
      </c>
      <c r="AT300" s="2">
        <f>INDEX('2011'!$C$44:$C$140,'16 Year_History_Results'!CJ300)</f>
        <v>0</v>
      </c>
      <c r="AU300" s="2">
        <f>INDEX('2012'!$C$44:$C$140,'16 Year_History_Results'!CK300)</f>
        <v>0</v>
      </c>
      <c r="AV300" s="2">
        <f>INDEX('2013'!$C$44:$C$140,'16 Year_History_Results'!CL300)</f>
        <v>0</v>
      </c>
      <c r="AW300" s="2">
        <f>INDEX('2014'!$C$52:$C$180,'16 Year_History_Results'!CM300)</f>
        <v>0</v>
      </c>
      <c r="AX300" s="2">
        <f>INDEX('2015'!$E$52:$E$308,'16 Year_History_Results'!CN300)</f>
        <v>0</v>
      </c>
      <c r="AY300" s="147">
        <f>INDEX('2016'!$E$52:$E$308,'16 Year_History_Results'!CO300)</f>
        <v>0</v>
      </c>
      <c r="AZ300" s="2"/>
      <c r="BA300" s="2"/>
      <c r="BB300">
        <f t="shared" si="181"/>
        <v>1732</v>
      </c>
      <c r="BC300" s="110"/>
      <c r="BD300" s="2"/>
      <c r="BE300" s="146">
        <f>INDEX('2001'!$B$44:$B$140,'16 Year_History_Results'!BZ300)</f>
        <v>0</v>
      </c>
      <c r="BF300" s="2">
        <f>INDEX('2002'!$B$44:$B$140,'16 Year_History_Results'!CA300)</f>
        <v>0</v>
      </c>
      <c r="BG300" s="2">
        <f>INDEX('2003'!$B$44:$B$140,'16 Year_History_Results'!CB300)</f>
        <v>0</v>
      </c>
      <c r="BH300" s="2">
        <f>INDEX('2004'!$B$44:$B$140,'16 Year_History_Results'!CC300)</f>
        <v>0</v>
      </c>
      <c r="BI300" s="2">
        <f>INDEX('2005'!$B$44:$B$140,'16 Year_History_Results'!CD300)</f>
        <v>0</v>
      </c>
      <c r="BJ300" s="2">
        <f>INDEX('2006'!$B$44:$B$140,'16 Year_History_Results'!CE300)</f>
        <v>0</v>
      </c>
      <c r="BK300" s="2">
        <f>INDEX('2007'!$B$44:$B$140,'16 Year_History_Results'!CF300)</f>
        <v>16</v>
      </c>
      <c r="BL300" s="2">
        <f>INDEX('2008'!$B$44:$B$140,'16 Year_History_Results'!CG300)</f>
        <v>0</v>
      </c>
      <c r="BM300" s="2">
        <f>INDEX('2009'!$B$44:$B$140,'16 Year_History_Results'!CH300)</f>
        <v>0</v>
      </c>
      <c r="BN300" s="2">
        <f>INDEX('2010'!$B$44:$B$140,'16 Year_History_Results'!CI300)</f>
        <v>8</v>
      </c>
      <c r="BO300" s="2">
        <f>INDEX('2011'!$B$44:$B$140,'16 Year_History_Results'!CJ300)</f>
        <v>2</v>
      </c>
      <c r="BP300" s="2">
        <f>INDEX('2012'!$B$44:$B$140,'16 Year_History_Results'!CK300)</f>
        <v>7</v>
      </c>
      <c r="BQ300" s="2">
        <f>INDEX('2013'!$B$44:$B$140,'16 Year_History_Results'!CL300)</f>
        <v>9</v>
      </c>
      <c r="BR300" s="2">
        <f>INDEX('2014'!$B$52:$B$180,'16 Year_History_Results'!CM300)</f>
        <v>0</v>
      </c>
      <c r="BS300" s="147">
        <f>INDEX('2015'!$B$52:$B$308,'16 Year_History_Results'!CN300)</f>
        <v>0</v>
      </c>
      <c r="BT300" s="147">
        <f>INDEX('2016'!$B$52:$B$308,'16 Year_History_Results'!CO300)</f>
        <v>0</v>
      </c>
      <c r="BW300">
        <f t="shared" si="182"/>
        <v>1732</v>
      </c>
      <c r="BX300" s="110"/>
      <c r="BY300" s="2"/>
      <c r="BZ300" s="146">
        <f>IF(ISNA(MATCH($BW300,'2001'!$A$44:$A$139,0)),97,MATCH($BW300,'2001'!$A$44:$A$139,0))</f>
        <v>97</v>
      </c>
      <c r="CA300" s="2">
        <f>IF(ISNA(MATCH($BW300,'2002'!$A$44:$A$139,0)),97,MATCH($BW300,'2002'!$A$44:$A$139,0))</f>
        <v>97</v>
      </c>
      <c r="CB300" s="2">
        <f>IF(ISNA(MATCH($BW300,'2003'!$A$44:$A$139,0)),97,MATCH($BW300,'2003'!$A$44:$A$139,0))</f>
        <v>97</v>
      </c>
      <c r="CC300" s="2">
        <f>IF(ISNA(MATCH($BW300,'2004'!$A$44:$A$139,0)),97,MATCH($BW300,'2004'!$A$44:$A$139,0))</f>
        <v>97</v>
      </c>
      <c r="CD300" s="2">
        <f>IF(ISNA(MATCH($BW300,'2005'!$A$44:$A$139,0)),97,MATCH($BW300,'2005'!$A$44:$A$139,0))</f>
        <v>97</v>
      </c>
      <c r="CE300" s="2">
        <f>IF(ISNA(MATCH($BW300,'2006'!$A$44:$A$139,0)),97,MATCH($BW300,'2006'!$A$44:$A$139,0))</f>
        <v>97</v>
      </c>
      <c r="CF300" s="2">
        <f>IF(ISNA(MATCH($BW300,'2007'!$A$44:$A$139,0)),97,MATCH($BW300,'2007'!$A$44:$A$139,0))</f>
        <v>85</v>
      </c>
      <c r="CG300" s="2">
        <f>IF(ISNA(MATCH($BW300,'2008'!$A$44:$A$139,0)),97,MATCH($BW300,'2008'!$A$44:$A$139,0))</f>
        <v>97</v>
      </c>
      <c r="CH300" s="2">
        <f>IF(ISNA(MATCH($BW300,'2009'!$A$44:$A$139,0)),97,MATCH($BW300,'2009'!$A$44:$A$139,0))</f>
        <v>97</v>
      </c>
      <c r="CI300" s="2">
        <f>IF(ISNA(MATCH($BW300,'2010'!$A$44:$A$139,0)),97,MATCH($BW300,'2010'!$A$44:$A$139,0))</f>
        <v>71</v>
      </c>
      <c r="CJ300" s="2">
        <f>IF(ISNA(MATCH($BW300,'2011'!$A$44:$A$139,0)),97,MATCH($BW300,'2011'!$A$44:$A$139,0))</f>
        <v>70</v>
      </c>
      <c r="CK300" s="2">
        <f>IF(ISNA(MATCH($BW300,'2012'!$A$44:$A$139,0)),97,MATCH($BW300,'2012'!$A$44:$A$139,0))</f>
        <v>64</v>
      </c>
      <c r="CL300" s="2">
        <f>IF(ISNA(MATCH($BW300,'2013'!$A$44:$A$139,0)),97,MATCH($BW300,'2013'!$A$44:$A$139,0))</f>
        <v>56</v>
      </c>
      <c r="CM300" s="2">
        <f>IF(ISNA(MATCH($BW300,'2014'!$A$52:$A$179,0)),129,MATCH($BW300,'2014'!$A$52:$A$179,0))</f>
        <v>129</v>
      </c>
      <c r="CN300" s="147">
        <f>IF(ISNA(MATCH($BW300,'2015'!$A$52:$A$307,0)),257,MATCH($BW300,'2015'!$A$52:$A$307,0))</f>
        <v>257</v>
      </c>
      <c r="CO300" s="147">
        <f>IF(ISNA(MATCH($BW300,'2016'!$A$52:$A$307,0)),257,MATCH($BW300,'2016'!$A$52:$A$307,0))</f>
        <v>125</v>
      </c>
      <c r="CQ300">
        <f t="shared" si="183"/>
        <v>1732</v>
      </c>
      <c r="CR300" s="281"/>
      <c r="CS300" s="279"/>
      <c r="CT300" s="278">
        <f t="shared" si="184"/>
        <v>0</v>
      </c>
      <c r="CU300" s="279">
        <f t="shared" si="170"/>
        <v>0</v>
      </c>
      <c r="CV300" s="279">
        <f t="shared" si="171"/>
        <v>0</v>
      </c>
      <c r="CW300" s="279">
        <f t="shared" si="172"/>
        <v>0</v>
      </c>
      <c r="CX300" s="279">
        <f t="shared" si="173"/>
        <v>0</v>
      </c>
      <c r="CY300" s="279">
        <f t="shared" si="174"/>
        <v>0</v>
      </c>
      <c r="CZ300" s="279">
        <f t="shared" si="175"/>
        <v>36</v>
      </c>
      <c r="DA300" s="279">
        <f t="shared" si="176"/>
        <v>23.997599999999998</v>
      </c>
      <c r="DB300" s="279">
        <f t="shared" si="177"/>
        <v>15.996800159999998</v>
      </c>
      <c r="DC300" s="279">
        <f t="shared" si="185"/>
        <v>18.663466986655997</v>
      </c>
      <c r="DD300" s="279">
        <f t="shared" si="186"/>
        <v>14.441067093304888</v>
      </c>
      <c r="DE300" s="279">
        <f t="shared" si="187"/>
        <v>16.626415324397037</v>
      </c>
      <c r="DF300" s="279">
        <f t="shared" si="188"/>
        <v>20.083168455243065</v>
      </c>
      <c r="DG300" s="279">
        <f t="shared" si="189"/>
        <v>13.387440092265027</v>
      </c>
      <c r="DH300" s="280">
        <f t="shared" si="206"/>
        <v>8.9240675655038668</v>
      </c>
      <c r="DI300" s="280">
        <f t="shared" si="207"/>
        <v>5.9487834391648775</v>
      </c>
      <c r="DJ300" s="154">
        <f t="shared" si="178"/>
        <v>217</v>
      </c>
      <c r="DK300" s="279">
        <f t="shared" si="190"/>
        <v>1732</v>
      </c>
      <c r="DL300" s="97"/>
      <c r="DM300" s="154"/>
      <c r="DN300" s="267">
        <f t="shared" si="191"/>
        <v>0</v>
      </c>
      <c r="DO300" s="154">
        <f t="shared" si="192"/>
        <v>0</v>
      </c>
      <c r="DP300" s="154">
        <f t="shared" si="193"/>
        <v>0</v>
      </c>
      <c r="DQ300" s="154">
        <f t="shared" si="194"/>
        <v>0</v>
      </c>
      <c r="DR300" s="154">
        <f t="shared" si="195"/>
        <v>0</v>
      </c>
      <c r="DS300" s="154">
        <f t="shared" si="196"/>
        <v>0</v>
      </c>
      <c r="DT300" s="154">
        <f t="shared" si="197"/>
        <v>36</v>
      </c>
      <c r="DU300" s="154">
        <f t="shared" si="198"/>
        <v>36</v>
      </c>
      <c r="DV300" s="154">
        <f t="shared" si="199"/>
        <v>36</v>
      </c>
      <c r="DW300" s="154">
        <f t="shared" si="200"/>
        <v>44</v>
      </c>
      <c r="DX300" s="154">
        <f t="shared" si="201"/>
        <v>46</v>
      </c>
      <c r="DY300" s="154">
        <f t="shared" si="202"/>
        <v>53</v>
      </c>
      <c r="DZ300" s="154">
        <f t="shared" si="203"/>
        <v>62</v>
      </c>
      <c r="EA300" s="154">
        <f t="shared" si="204"/>
        <v>62</v>
      </c>
      <c r="EB300" s="264">
        <f t="shared" si="208"/>
        <v>62</v>
      </c>
      <c r="EC300" s="264">
        <f t="shared" si="209"/>
        <v>62</v>
      </c>
      <c r="ED300" s="154">
        <f t="shared" si="179"/>
        <v>146</v>
      </c>
    </row>
    <row r="301" spans="2:134" ht="13" thickBot="1" x14ac:dyDescent="0.3">
      <c r="B301" s="131">
        <v>148</v>
      </c>
      <c r="C301" s="50">
        <f t="shared" si="168"/>
        <v>7</v>
      </c>
      <c r="D301" s="50">
        <f t="shared" si="180"/>
        <v>0</v>
      </c>
      <c r="E301" s="97"/>
      <c r="F301" s="2">
        <f t="shared" si="205"/>
        <v>296</v>
      </c>
      <c r="G301" s="207">
        <v>40</v>
      </c>
      <c r="H301" s="98">
        <f>15- COUNTIF(L301:AC301,"#N/A")</f>
        <v>5</v>
      </c>
      <c r="I301" s="131">
        <f>SUM(AH301:AY301)+SUM(BE301:BT301)</f>
        <v>82</v>
      </c>
      <c r="J301" s="398">
        <f>DI301</f>
        <v>5.8308222306077946</v>
      </c>
      <c r="K301" s="456" t="str">
        <f>IF(ISNUMBER(MATCH(G301,'[4]OPR data'!$A$3:$A$2900,0)),"Y","N")</f>
        <v>N</v>
      </c>
      <c r="L301" s="110"/>
      <c r="M301" s="233"/>
      <c r="N301" s="469" t="e">
        <f>(INDEX(Finish_table!R$4:R$83,MATCH('16 Year_History_Results'!$G301,Finish_table!S$4:S$83,0),1))</f>
        <v>#N/A</v>
      </c>
      <c r="O301" s="233" t="e">
        <f>(INDEX(Finish_table!Z$4:Z$99,MATCH('16 Year_History_Results'!$G301,Finish_table!AA$4:AA$99,0),1))</f>
        <v>#N/A</v>
      </c>
      <c r="P301" s="233" t="e">
        <f>(INDEX(Finish_table!AI$4:AI$99,MATCH('16 Year_History_Results'!$G301,Finish_table!AJ$4:AJ$99,0),1))</f>
        <v>#N/A</v>
      </c>
      <c r="Q301" s="233" t="e">
        <f>(INDEX(Finish_table!AR$4:AR$99,MATCH('16 Year_History_Results'!$G301,Finish_table!AS$4:AS$99,0),1))</f>
        <v>#N/A</v>
      </c>
      <c r="R301" s="233" t="str">
        <f>(INDEX(Finish_table!BA$4:BA$99,MATCH('16 Year_History_Results'!$G301,Finish_table!BB$4:BB$99,0),1))</f>
        <v>QF</v>
      </c>
      <c r="S301" s="233" t="str">
        <f>(INDEX(Finish_table!BJ$4:BJ$99,MATCH('16 Year_History_Results'!$G301,Finish_table!BK$4:BK$99,0),1))</f>
        <v>QF</v>
      </c>
      <c r="T301" s="233" t="e">
        <f>(INDEX(Finish_table!BS$4:BS$99,MATCH('16 Year_History_Results'!$G301,Finish_table!BT$4:BT$99,0),1))</f>
        <v>#N/A</v>
      </c>
      <c r="U301" s="233" t="str">
        <f>(INDEX(Finish_table!CB$4:CB$99,MATCH('16 Year_History_Results'!$G301,Finish_table!CC$4:CC$99,0),1))</f>
        <v>SF</v>
      </c>
      <c r="V301" s="233" t="str">
        <f>(INDEX(Finish_table!CK$4:CK$99,MATCH('16 Year_History_Results'!$G301,Finish_table!CL$4:CL$99,0),1))</f>
        <v>SF</v>
      </c>
      <c r="W301" s="233" t="str">
        <f>(INDEX(Finish_table!CT$4:CT$99,MATCH('16 Year_History_Results'!$G301,Finish_table!CU$4:CU$99,0),1))</f>
        <v>QF</v>
      </c>
      <c r="X301" s="233" t="str">
        <f>(INDEX(Finish_table!DC$4:DC$99,MATCH('16 Year_History_Results'!$G301,Finish_table!DD$4:DD$99,0),1))</f>
        <v>SF</v>
      </c>
      <c r="Y301" s="233" t="e">
        <f>(INDEX(Finish_table!DL$4:DL$99,MATCH('16 Year_History_Results'!$G301,Finish_table!DM$4:DM$99,0),1))</f>
        <v>#N/A</v>
      </c>
      <c r="Z301" s="233" t="e">
        <f>(INDEX(Finish_table!DU$4:DU$99,MATCH('16 Year_History_Results'!$G301,Finish_table!DV$4:DV$99,0),1))</f>
        <v>#N/A</v>
      </c>
      <c r="AA301" s="233" t="e">
        <f>(INDEX(Finish_table!ED$4:ED$140,MATCH('16 Year_History_Results'!$G301,Finish_table!EE$4:EE$140,0),1))</f>
        <v>#N/A</v>
      </c>
      <c r="AB301" s="233" t="e">
        <f>(INDEX(Finish_table!EM$4:EM$224,MATCH('16 Year_History_Results'!$G301,Finish_table!EN$4:EN$224,0),1))</f>
        <v>#N/A</v>
      </c>
      <c r="AC301" s="253" t="e">
        <f>(INDEX(Finish_table!EW$4:EW$224,MATCH('16 Year_History_Results'!$G301,Finish_table!EX$4:EX$224,0),1))</f>
        <v>#N/A</v>
      </c>
      <c r="AD301" s="2"/>
      <c r="AE301" s="97"/>
      <c r="AG301">
        <f t="shared" si="169"/>
        <v>40</v>
      </c>
      <c r="AH301" s="110"/>
      <c r="AI301" s="2"/>
      <c r="AJ301" s="146">
        <f>INDEX('2001'!$C$44:$C$140,'16 Year_History_Results'!BZ301)</f>
        <v>0</v>
      </c>
      <c r="AK301" s="2">
        <f>INDEX('2002'!$C$44:$C$140,'16 Year_History_Results'!CA301)</f>
        <v>0</v>
      </c>
      <c r="AL301" s="2">
        <f>INDEX('2003'!$C$44:$C$140,'16 Year_History_Results'!CB301)</f>
        <v>0</v>
      </c>
      <c r="AM301" s="2">
        <f>INDEX('2004'!$C$44:$C$140,'16 Year_History_Results'!CC301)</f>
        <v>0</v>
      </c>
      <c r="AN301" s="2">
        <f>INDEX('2005'!$C$44:$C$140,'16 Year_History_Results'!CD301)</f>
        <v>0</v>
      </c>
      <c r="AO301" s="2">
        <f>INDEX('2006'!$C$44:$C$140,'16 Year_History_Results'!CE301)</f>
        <v>0</v>
      </c>
      <c r="AP301" s="2">
        <f>INDEX('2007'!$C$44:$C$140,'16 Year_History_Results'!CF301)</f>
        <v>0</v>
      </c>
      <c r="AQ301" s="2">
        <f>INDEX('2008'!$C$44:$C$140,'16 Year_History_Results'!CG301)</f>
        <v>10</v>
      </c>
      <c r="AR301" s="2">
        <f>INDEX('2009'!$C$44:$C$140,'16 Year_History_Results'!CH301)</f>
        <v>10</v>
      </c>
      <c r="AS301" s="2">
        <f>INDEX('2010'!$C$44:$C$140,'16 Year_History_Results'!CI301)</f>
        <v>0</v>
      </c>
      <c r="AT301" s="2">
        <f>INDEX('2011'!$C$44:$C$140,'16 Year_History_Results'!CJ301)</f>
        <v>10</v>
      </c>
      <c r="AU301" s="2">
        <f>INDEX('2012'!$C$44:$C$140,'16 Year_History_Results'!CK301)</f>
        <v>0</v>
      </c>
      <c r="AV301" s="2">
        <f>INDEX('2013'!$C$44:$C$140,'16 Year_History_Results'!CL301)</f>
        <v>0</v>
      </c>
      <c r="AW301" s="2">
        <f>INDEX('2014'!$C$52:$C$180,'16 Year_History_Results'!CM301)</f>
        <v>0</v>
      </c>
      <c r="AX301" s="2">
        <f>INDEX('2015'!$E$52:$E$308,'16 Year_History_Results'!CN301)</f>
        <v>0</v>
      </c>
      <c r="AY301" s="147">
        <f>INDEX('2016'!$E$52:$E$308,'16 Year_History_Results'!CO301)</f>
        <v>0</v>
      </c>
      <c r="AZ301" s="2"/>
      <c r="BA301" s="2"/>
      <c r="BB301">
        <f t="shared" si="181"/>
        <v>40</v>
      </c>
      <c r="BC301" s="110"/>
      <c r="BD301" s="2"/>
      <c r="BE301" s="146">
        <f>INDEX('2001'!$B$44:$B$140,'16 Year_History_Results'!BZ301)</f>
        <v>0</v>
      </c>
      <c r="BF301" s="2">
        <f>INDEX('2002'!$B$44:$B$140,'16 Year_History_Results'!CA301)</f>
        <v>0</v>
      </c>
      <c r="BG301" s="2">
        <f>INDEX('2003'!$B$44:$B$140,'16 Year_History_Results'!CB301)</f>
        <v>0</v>
      </c>
      <c r="BH301" s="2">
        <f>INDEX('2004'!$B$44:$B$140,'16 Year_History_Results'!CC301)</f>
        <v>0</v>
      </c>
      <c r="BI301" s="2">
        <f>INDEX('2005'!$B$44:$B$140,'16 Year_History_Results'!CD301)</f>
        <v>6</v>
      </c>
      <c r="BJ301" s="2">
        <f>INDEX('2006'!$B$44:$B$140,'16 Year_History_Results'!CE301)</f>
        <v>9</v>
      </c>
      <c r="BK301" s="2">
        <f>INDEX('2007'!$B$44:$B$140,'16 Year_History_Results'!CF301)</f>
        <v>0</v>
      </c>
      <c r="BL301" s="2">
        <f>INDEX('2008'!$B$44:$B$140,'16 Year_History_Results'!CG301)</f>
        <v>4</v>
      </c>
      <c r="BM301" s="2">
        <f>INDEX('2009'!$B$44:$B$140,'16 Year_History_Results'!CH301)</f>
        <v>12</v>
      </c>
      <c r="BN301" s="2">
        <f>INDEX('2010'!$B$44:$B$140,'16 Year_History_Results'!CI301)</f>
        <v>7</v>
      </c>
      <c r="BO301" s="2">
        <f>INDEX('2011'!$B$44:$B$140,'16 Year_History_Results'!CJ301)</f>
        <v>14</v>
      </c>
      <c r="BP301" s="2">
        <f>INDEX('2012'!$B$44:$B$140,'16 Year_History_Results'!CK301)</f>
        <v>0</v>
      </c>
      <c r="BQ301" s="2">
        <f>INDEX('2013'!$B$44:$B$140,'16 Year_History_Results'!CL301)</f>
        <v>0</v>
      </c>
      <c r="BR301" s="2">
        <f>INDEX('2014'!$B$52:$B$180,'16 Year_History_Results'!CM301)</f>
        <v>0</v>
      </c>
      <c r="BS301" s="147">
        <f>INDEX('2015'!$B$52:$B$308,'16 Year_History_Results'!CN301)</f>
        <v>0</v>
      </c>
      <c r="BT301" s="147">
        <f>INDEX('2016'!$B$52:$B$308,'16 Year_History_Results'!CO301)</f>
        <v>0</v>
      </c>
      <c r="BW301">
        <f t="shared" si="182"/>
        <v>40</v>
      </c>
      <c r="BX301" s="110"/>
      <c r="BY301" s="2"/>
      <c r="BZ301" s="146">
        <f>IF(ISNA(MATCH($BW301,'2001'!$A$44:$A$139,0)),97,MATCH($BW301,'2001'!$A$44:$A$139,0))</f>
        <v>97</v>
      </c>
      <c r="CA301" s="2">
        <f>IF(ISNA(MATCH($BW301,'2002'!$A$44:$A$139,0)),97,MATCH($BW301,'2002'!$A$44:$A$139,0))</f>
        <v>97</v>
      </c>
      <c r="CB301" s="2">
        <f>IF(ISNA(MATCH($BW301,'2003'!$A$44:$A$139,0)),97,MATCH($BW301,'2003'!$A$44:$A$139,0))</f>
        <v>97</v>
      </c>
      <c r="CC301" s="2">
        <f>IF(ISNA(MATCH($BW301,'2004'!$A$44:$A$139,0)),97,MATCH($BW301,'2004'!$A$44:$A$139,0))</f>
        <v>97</v>
      </c>
      <c r="CD301" s="2">
        <f>IF(ISNA(MATCH($BW301,'2005'!$A$44:$A$139,0)),97,MATCH($BW301,'2005'!$A$44:$A$139,0))</f>
        <v>5</v>
      </c>
      <c r="CE301" s="2">
        <f>IF(ISNA(MATCH($BW301,'2006'!$A$44:$A$139,0)),97,MATCH($BW301,'2006'!$A$44:$A$139,0))</f>
        <v>7</v>
      </c>
      <c r="CF301" s="2">
        <f>IF(ISNA(MATCH($BW301,'2007'!$A$44:$A$139,0)),97,MATCH($BW301,'2007'!$A$44:$A$139,0))</f>
        <v>97</v>
      </c>
      <c r="CG301" s="2">
        <f>IF(ISNA(MATCH($BW301,'2008'!$A$44:$A$139,0)),97,MATCH($BW301,'2008'!$A$44:$A$139,0))</f>
        <v>9</v>
      </c>
      <c r="CH301" s="2">
        <f>IF(ISNA(MATCH($BW301,'2009'!$A$44:$A$139,0)),97,MATCH($BW301,'2009'!$A$44:$A$139,0))</f>
        <v>4</v>
      </c>
      <c r="CI301" s="2">
        <f>IF(ISNA(MATCH($BW301,'2010'!$A$44:$A$139,0)),97,MATCH($BW301,'2010'!$A$44:$A$139,0))</f>
        <v>6</v>
      </c>
      <c r="CJ301" s="2">
        <f>IF(ISNA(MATCH($BW301,'2011'!$A$44:$A$139,0)),97,MATCH($BW301,'2011'!$A$44:$A$139,0))</f>
        <v>6</v>
      </c>
      <c r="CK301" s="2">
        <f>IF(ISNA(MATCH($BW301,'2012'!$A$44:$A$139,0)),97,MATCH($BW301,'2012'!$A$44:$A$139,0))</f>
        <v>97</v>
      </c>
      <c r="CL301" s="2">
        <f>IF(ISNA(MATCH($BW301,'2013'!$A$44:$A$139,0)),97,MATCH($BW301,'2013'!$A$44:$A$139,0))</f>
        <v>97</v>
      </c>
      <c r="CM301" s="2">
        <f>IF(ISNA(MATCH($BW301,'2014'!$A$52:$A$179,0)),129,MATCH($BW301,'2014'!$A$52:$A$179,0))</f>
        <v>129</v>
      </c>
      <c r="CN301" s="147">
        <f>IF(ISNA(MATCH($BW301,'2015'!$A$52:$A$307,0)),257,MATCH($BW301,'2015'!$A$52:$A$307,0))</f>
        <v>257</v>
      </c>
      <c r="CO301" s="147">
        <f>IF(ISNA(MATCH($BW301,'2016'!$A$52:$A$307,0)),257,MATCH($BW301,'2016'!$A$52:$A$307,0))</f>
        <v>257</v>
      </c>
      <c r="CQ301">
        <f t="shared" si="183"/>
        <v>40</v>
      </c>
      <c r="CR301" s="281"/>
      <c r="CS301" s="279"/>
      <c r="CT301" s="278">
        <f t="shared" si="184"/>
        <v>0</v>
      </c>
      <c r="CU301" s="279">
        <f t="shared" si="170"/>
        <v>0</v>
      </c>
      <c r="CV301" s="279">
        <f t="shared" si="171"/>
        <v>0</v>
      </c>
      <c r="CW301" s="279">
        <f t="shared" si="172"/>
        <v>0</v>
      </c>
      <c r="CX301" s="279">
        <f t="shared" si="173"/>
        <v>6</v>
      </c>
      <c r="CY301" s="279">
        <f t="shared" si="174"/>
        <v>12.999600000000001</v>
      </c>
      <c r="CZ301" s="279">
        <f t="shared" si="175"/>
        <v>8.6655333599999995</v>
      </c>
      <c r="DA301" s="279">
        <f t="shared" si="176"/>
        <v>19.776444537776001</v>
      </c>
      <c r="DB301" s="279">
        <f t="shared" si="177"/>
        <v>35.182977928881485</v>
      </c>
      <c r="DC301" s="279">
        <f t="shared" si="185"/>
        <v>30.452973087392397</v>
      </c>
      <c r="DD301" s="279">
        <f t="shared" si="186"/>
        <v>44.299951860055771</v>
      </c>
      <c r="DE301" s="279">
        <f t="shared" si="187"/>
        <v>29.530347909913175</v>
      </c>
      <c r="DF301" s="279">
        <f t="shared" si="188"/>
        <v>19.684929916748121</v>
      </c>
      <c r="DG301" s="279">
        <f t="shared" si="189"/>
        <v>13.121974282504297</v>
      </c>
      <c r="DH301" s="280">
        <f t="shared" si="206"/>
        <v>8.747108056717364</v>
      </c>
      <c r="DI301" s="280">
        <f t="shared" si="207"/>
        <v>5.8308222306077946</v>
      </c>
      <c r="DJ301" s="154">
        <f t="shared" si="178"/>
        <v>218</v>
      </c>
      <c r="DK301" s="279">
        <f t="shared" si="190"/>
        <v>40</v>
      </c>
      <c r="DL301" s="97"/>
      <c r="DM301" s="154"/>
      <c r="DN301" s="267">
        <f t="shared" si="191"/>
        <v>0</v>
      </c>
      <c r="DO301" s="154">
        <f t="shared" si="192"/>
        <v>0</v>
      </c>
      <c r="DP301" s="154">
        <f t="shared" si="193"/>
        <v>0</v>
      </c>
      <c r="DQ301" s="154">
        <f t="shared" si="194"/>
        <v>0</v>
      </c>
      <c r="DR301" s="154">
        <f t="shared" si="195"/>
        <v>6</v>
      </c>
      <c r="DS301" s="154">
        <f t="shared" si="196"/>
        <v>15</v>
      </c>
      <c r="DT301" s="154">
        <f t="shared" si="197"/>
        <v>15</v>
      </c>
      <c r="DU301" s="154">
        <f t="shared" si="198"/>
        <v>29</v>
      </c>
      <c r="DV301" s="154">
        <f t="shared" si="199"/>
        <v>51</v>
      </c>
      <c r="DW301" s="154">
        <f t="shared" si="200"/>
        <v>58</v>
      </c>
      <c r="DX301" s="154">
        <f t="shared" si="201"/>
        <v>82</v>
      </c>
      <c r="DY301" s="154">
        <f t="shared" si="202"/>
        <v>82</v>
      </c>
      <c r="DZ301" s="154">
        <f t="shared" si="203"/>
        <v>82</v>
      </c>
      <c r="EA301" s="154">
        <f t="shared" si="204"/>
        <v>82</v>
      </c>
      <c r="EB301" s="264">
        <f t="shared" si="208"/>
        <v>82</v>
      </c>
      <c r="EC301" s="264">
        <f t="shared" si="209"/>
        <v>82</v>
      </c>
      <c r="ED301" s="154">
        <f t="shared" si="179"/>
        <v>113</v>
      </c>
    </row>
    <row r="302" spans="2:134" ht="13" thickBot="1" x14ac:dyDescent="0.3">
      <c r="B302" s="142">
        <v>148</v>
      </c>
      <c r="C302" s="50">
        <f t="shared" si="168"/>
        <v>8</v>
      </c>
      <c r="D302" s="50">
        <f t="shared" si="180"/>
        <v>0</v>
      </c>
      <c r="E302" s="97"/>
      <c r="F302" s="2">
        <f t="shared" si="205"/>
        <v>297</v>
      </c>
      <c r="G302" s="494">
        <v>999</v>
      </c>
      <c r="H302" s="98">
        <f>15- COUNTIF(L302:AC302,"#N/A")</f>
        <v>1</v>
      </c>
      <c r="I302" s="131">
        <f>SUM(AH302:AY302)+SUM(BE302:BT302)</f>
        <v>6</v>
      </c>
      <c r="J302" s="398">
        <f>DI302</f>
        <v>5.6665999999999999</v>
      </c>
      <c r="K302" s="456" t="str">
        <f>IF(ISNUMBER(MATCH(G302,'[4]OPR data'!$A$3:$A$2900,0)),"Y","N")</f>
        <v>Y</v>
      </c>
      <c r="L302" s="110"/>
      <c r="M302" s="233"/>
      <c r="N302" s="469" t="e">
        <f>(INDEX(Finish_table!R$4:R$83,MATCH('16 Year_History_Results'!$G302,Finish_table!S$4:S$83,0),1))</f>
        <v>#N/A</v>
      </c>
      <c r="O302" s="233" t="e">
        <f>(INDEX(Finish_table!Z$4:Z$99,MATCH('16 Year_History_Results'!$G302,Finish_table!AA$4:AA$99,0),1))</f>
        <v>#N/A</v>
      </c>
      <c r="P302" s="233" t="e">
        <f>(INDEX(Finish_table!AI$4:AI$99,MATCH('16 Year_History_Results'!$G302,Finish_table!AJ$4:AJ$99,0),1))</f>
        <v>#N/A</v>
      </c>
      <c r="Q302" s="233" t="e">
        <f>(INDEX(Finish_table!AR$4:AR$99,MATCH('16 Year_History_Results'!$G302,Finish_table!AS$4:AS$99,0),1))</f>
        <v>#N/A</v>
      </c>
      <c r="R302" s="233" t="e">
        <f>(INDEX(Finish_table!BA$4:BA$99,MATCH('16 Year_History_Results'!$G302,Finish_table!BB$4:BB$99,0),1))</f>
        <v>#N/A</v>
      </c>
      <c r="S302" s="233" t="e">
        <f>(INDEX(Finish_table!BJ$4:BJ$99,MATCH('16 Year_History_Results'!$G302,Finish_table!BK$4:BK$99,0),1))</f>
        <v>#N/A</v>
      </c>
      <c r="T302" s="233" t="e">
        <f>(INDEX(Finish_table!BS$4:BS$99,MATCH('16 Year_History_Results'!$G302,Finish_table!BT$4:BT$99,0),1))</f>
        <v>#N/A</v>
      </c>
      <c r="U302" s="233" t="e">
        <f>(INDEX(Finish_table!CB$4:CB$99,MATCH('16 Year_History_Results'!$G302,Finish_table!CC$4:CC$99,0),1))</f>
        <v>#N/A</v>
      </c>
      <c r="V302" s="233" t="e">
        <f>(INDEX(Finish_table!CK$4:CK$99,MATCH('16 Year_History_Results'!$G302,Finish_table!CL$4:CL$99,0),1))</f>
        <v>#N/A</v>
      </c>
      <c r="W302" s="233" t="e">
        <f>(INDEX(Finish_table!CT$4:CT$99,MATCH('16 Year_History_Results'!$G302,Finish_table!CU$4:CU$99,0),1))</f>
        <v>#N/A</v>
      </c>
      <c r="X302" s="233" t="e">
        <f>(INDEX(Finish_table!DC$4:DC$99,MATCH('16 Year_History_Results'!$G302,Finish_table!DD$4:DD$99,0),1))</f>
        <v>#N/A</v>
      </c>
      <c r="Y302" s="233" t="e">
        <f>(INDEX(Finish_table!DL$4:DL$99,MATCH('16 Year_History_Results'!$G302,Finish_table!DM$4:DM$99,0),1))</f>
        <v>#N/A</v>
      </c>
      <c r="Z302" s="233" t="e">
        <f>(INDEX(Finish_table!DU$4:DU$99,MATCH('16 Year_History_Results'!$G302,Finish_table!DV$4:DV$99,0),1))</f>
        <v>#N/A</v>
      </c>
      <c r="AA302" s="233" t="e">
        <f>(INDEX(Finish_table!ED$4:ED$140,MATCH('16 Year_History_Results'!$G302,Finish_table!EE$4:EE$140,0),1))</f>
        <v>#N/A</v>
      </c>
      <c r="AB302" s="233" t="str">
        <f>(INDEX(Finish_table!EM$4:EM$224,MATCH('16 Year_History_Results'!$G302,Finish_table!EN$4:EN$224,0),1))</f>
        <v>QF</v>
      </c>
      <c r="AC302" s="253" t="str">
        <f>(INDEX(Finish_table!EW$4:EW$224,MATCH('16 Year_History_Results'!$G302,Finish_table!EX$4:EX$224,0),1))</f>
        <v>F</v>
      </c>
      <c r="AD302" s="2"/>
      <c r="AE302" s="97"/>
      <c r="AG302">
        <f t="shared" si="169"/>
        <v>999</v>
      </c>
      <c r="AH302" s="110"/>
      <c r="AI302" s="2"/>
      <c r="AJ302" s="146">
        <f>INDEX('2001'!$C$44:$C$140,'16 Year_History_Results'!BZ302)</f>
        <v>0</v>
      </c>
      <c r="AK302" s="2">
        <f>INDEX('2002'!$C$44:$C$140,'16 Year_History_Results'!CA302)</f>
        <v>0</v>
      </c>
      <c r="AL302" s="2">
        <f>INDEX('2003'!$C$44:$C$140,'16 Year_History_Results'!CB302)</f>
        <v>0</v>
      </c>
      <c r="AM302" s="2">
        <f>INDEX('2004'!$C$44:$C$140,'16 Year_History_Results'!CC302)</f>
        <v>0</v>
      </c>
      <c r="AN302" s="2">
        <f>INDEX('2005'!$C$44:$C$140,'16 Year_History_Results'!CD302)</f>
        <v>0</v>
      </c>
      <c r="AO302" s="2">
        <f>INDEX('2006'!$C$44:$C$140,'16 Year_History_Results'!CE302)</f>
        <v>0</v>
      </c>
      <c r="AP302" s="2">
        <f>INDEX('2007'!$C$44:$C$140,'16 Year_History_Results'!CF302)</f>
        <v>0</v>
      </c>
      <c r="AQ302" s="2">
        <f>INDEX('2008'!$C$44:$C$140,'16 Year_History_Results'!CG302)</f>
        <v>0</v>
      </c>
      <c r="AR302" s="2">
        <f>INDEX('2009'!$C$44:$C$140,'16 Year_History_Results'!CH302)</f>
        <v>0</v>
      </c>
      <c r="AS302" s="2">
        <f>INDEX('2010'!$C$44:$C$140,'16 Year_History_Results'!CI302)</f>
        <v>0</v>
      </c>
      <c r="AT302" s="2">
        <f>INDEX('2011'!$C$44:$C$140,'16 Year_History_Results'!CJ302)</f>
        <v>0</v>
      </c>
      <c r="AU302" s="2">
        <f>INDEX('2012'!$C$44:$C$140,'16 Year_History_Results'!CK302)</f>
        <v>0</v>
      </c>
      <c r="AV302" s="2">
        <f>INDEX('2013'!$C$44:$C$140,'16 Year_History_Results'!CL302)</f>
        <v>0</v>
      </c>
      <c r="AW302" s="2">
        <f>INDEX('2014'!$C$52:$C$180,'16 Year_History_Results'!CM302)</f>
        <v>0</v>
      </c>
      <c r="AX302" s="2">
        <f>INDEX('2015'!$E$52:$E$308,'16 Year_History_Results'!CN302)</f>
        <v>0</v>
      </c>
      <c r="AY302" s="147">
        <f>INDEX('2016'!$E$52:$E$308,'16 Year_History_Results'!CO302)</f>
        <v>5</v>
      </c>
      <c r="AZ302" s="2"/>
      <c r="BA302" s="2"/>
      <c r="BB302">
        <f t="shared" si="181"/>
        <v>999</v>
      </c>
      <c r="BC302" s="110"/>
      <c r="BD302" s="2"/>
      <c r="BE302" s="146">
        <f>INDEX('2001'!$B$44:$B$140,'16 Year_History_Results'!BZ302)</f>
        <v>0</v>
      </c>
      <c r="BF302" s="2">
        <f>INDEX('2002'!$B$44:$B$140,'16 Year_History_Results'!CA302)</f>
        <v>0</v>
      </c>
      <c r="BG302" s="2">
        <f>INDEX('2003'!$B$44:$B$140,'16 Year_History_Results'!CB302)</f>
        <v>0</v>
      </c>
      <c r="BH302" s="2">
        <f>INDEX('2004'!$B$44:$B$140,'16 Year_History_Results'!CC302)</f>
        <v>0</v>
      </c>
      <c r="BI302" s="2">
        <f>INDEX('2005'!$B$44:$B$140,'16 Year_History_Results'!CD302)</f>
        <v>0</v>
      </c>
      <c r="BJ302" s="2">
        <f>INDEX('2006'!$B$44:$B$140,'16 Year_History_Results'!CE302)</f>
        <v>0</v>
      </c>
      <c r="BK302" s="2">
        <f>INDEX('2007'!$B$44:$B$140,'16 Year_History_Results'!CF302)</f>
        <v>0</v>
      </c>
      <c r="BL302" s="2">
        <f>INDEX('2008'!$B$44:$B$140,'16 Year_History_Results'!CG302)</f>
        <v>0</v>
      </c>
      <c r="BM302" s="2">
        <f>INDEX('2009'!$B$44:$B$140,'16 Year_History_Results'!CH302)</f>
        <v>0</v>
      </c>
      <c r="BN302" s="2">
        <f>INDEX('2010'!$B$44:$B$140,'16 Year_History_Results'!CI302)</f>
        <v>0</v>
      </c>
      <c r="BO302" s="2">
        <f>INDEX('2011'!$B$44:$B$140,'16 Year_History_Results'!CJ302)</f>
        <v>0</v>
      </c>
      <c r="BP302" s="2">
        <f>INDEX('2012'!$B$44:$B$140,'16 Year_History_Results'!CK302)</f>
        <v>0</v>
      </c>
      <c r="BQ302" s="2">
        <f>INDEX('2013'!$B$44:$B$140,'16 Year_History_Results'!CL302)</f>
        <v>0</v>
      </c>
      <c r="BR302" s="2">
        <f>INDEX('2014'!$B$52:$B$180,'16 Year_History_Results'!CM302)</f>
        <v>0</v>
      </c>
      <c r="BS302" s="147">
        <f>INDEX('2015'!$B$52:$B$308,'16 Year_History_Results'!CN302)</f>
        <v>1</v>
      </c>
      <c r="BT302" s="147">
        <f>INDEX('2016'!$B$52:$B$308,'16 Year_History_Results'!CO302)</f>
        <v>0</v>
      </c>
      <c r="BW302">
        <f t="shared" si="182"/>
        <v>999</v>
      </c>
      <c r="BX302" s="110"/>
      <c r="BY302" s="2"/>
      <c r="BZ302" s="146">
        <f>IF(ISNA(MATCH($BW302,'2001'!$A$44:$A$139,0)),97,MATCH($BW302,'2001'!$A$44:$A$139,0))</f>
        <v>97</v>
      </c>
      <c r="CA302" s="2">
        <f>IF(ISNA(MATCH($BW302,'2002'!$A$44:$A$139,0)),97,MATCH($BW302,'2002'!$A$44:$A$139,0))</f>
        <v>97</v>
      </c>
      <c r="CB302" s="2">
        <f>IF(ISNA(MATCH($BW302,'2003'!$A$44:$A$139,0)),97,MATCH($BW302,'2003'!$A$44:$A$139,0))</f>
        <v>97</v>
      </c>
      <c r="CC302" s="2">
        <f>IF(ISNA(MATCH($BW302,'2004'!$A$44:$A$139,0)),97,MATCH($BW302,'2004'!$A$44:$A$139,0))</f>
        <v>97</v>
      </c>
      <c r="CD302" s="2">
        <f>IF(ISNA(MATCH($BW302,'2005'!$A$44:$A$139,0)),97,MATCH($BW302,'2005'!$A$44:$A$139,0))</f>
        <v>97</v>
      </c>
      <c r="CE302" s="2">
        <f>IF(ISNA(MATCH($BW302,'2006'!$A$44:$A$139,0)),97,MATCH($BW302,'2006'!$A$44:$A$139,0))</f>
        <v>97</v>
      </c>
      <c r="CF302" s="2">
        <f>IF(ISNA(MATCH($BW302,'2007'!$A$44:$A$139,0)),97,MATCH($BW302,'2007'!$A$44:$A$139,0))</f>
        <v>97</v>
      </c>
      <c r="CG302" s="2">
        <f>IF(ISNA(MATCH($BW302,'2008'!$A$44:$A$139,0)),97,MATCH($BW302,'2008'!$A$44:$A$139,0))</f>
        <v>97</v>
      </c>
      <c r="CH302" s="2">
        <f>IF(ISNA(MATCH($BW302,'2009'!$A$44:$A$139,0)),97,MATCH($BW302,'2009'!$A$44:$A$139,0))</f>
        <v>97</v>
      </c>
      <c r="CI302" s="2">
        <f>IF(ISNA(MATCH($BW302,'2010'!$A$44:$A$139,0)),97,MATCH($BW302,'2010'!$A$44:$A$139,0))</f>
        <v>97</v>
      </c>
      <c r="CJ302" s="2">
        <f>IF(ISNA(MATCH($BW302,'2011'!$A$44:$A$139,0)),97,MATCH($BW302,'2011'!$A$44:$A$139,0))</f>
        <v>97</v>
      </c>
      <c r="CK302" s="2">
        <f>IF(ISNA(MATCH($BW302,'2012'!$A$44:$A$139,0)),97,MATCH($BW302,'2012'!$A$44:$A$139,0))</f>
        <v>97</v>
      </c>
      <c r="CL302" s="2">
        <f>IF(ISNA(MATCH($BW302,'2013'!$A$44:$A$139,0)),97,MATCH($BW302,'2013'!$A$44:$A$139,0))</f>
        <v>97</v>
      </c>
      <c r="CM302" s="2">
        <f>IF(ISNA(MATCH($BW302,'2014'!$A$52:$A$179,0)),129,MATCH($BW302,'2014'!$A$52:$A$179,0))</f>
        <v>129</v>
      </c>
      <c r="CN302" s="147">
        <f>IF(ISNA(MATCH($BW302,'2015'!$A$52:$A$307,0)),257,MATCH($BW302,'2015'!$A$52:$A$307,0))</f>
        <v>85</v>
      </c>
      <c r="CO302" s="147">
        <f>IF(ISNA(MATCH($BW302,'2016'!$A$52:$A$307,0)),257,MATCH($BW302,'2016'!$A$52:$A$307,0))</f>
        <v>80</v>
      </c>
      <c r="CQ302">
        <f t="shared" si="183"/>
        <v>999</v>
      </c>
      <c r="CR302" s="281"/>
      <c r="CS302" s="279"/>
      <c r="CT302" s="278">
        <f t="shared" si="184"/>
        <v>0</v>
      </c>
      <c r="CU302" s="279">
        <f t="shared" si="170"/>
        <v>0</v>
      </c>
      <c r="CV302" s="279">
        <f t="shared" si="171"/>
        <v>0</v>
      </c>
      <c r="CW302" s="279">
        <f t="shared" si="172"/>
        <v>0</v>
      </c>
      <c r="CX302" s="279">
        <f t="shared" si="173"/>
        <v>0</v>
      </c>
      <c r="CY302" s="279">
        <f t="shared" si="174"/>
        <v>0</v>
      </c>
      <c r="CZ302" s="279">
        <f t="shared" si="175"/>
        <v>0</v>
      </c>
      <c r="DA302" s="279">
        <f t="shared" si="176"/>
        <v>0</v>
      </c>
      <c r="DB302" s="279">
        <f t="shared" si="177"/>
        <v>0</v>
      </c>
      <c r="DC302" s="279">
        <f t="shared" si="185"/>
        <v>0</v>
      </c>
      <c r="DD302" s="279">
        <f t="shared" si="186"/>
        <v>0</v>
      </c>
      <c r="DE302" s="279">
        <f t="shared" si="187"/>
        <v>0</v>
      </c>
      <c r="DF302" s="279">
        <f t="shared" si="188"/>
        <v>0</v>
      </c>
      <c r="DG302" s="279">
        <f t="shared" si="189"/>
        <v>0</v>
      </c>
      <c r="DH302" s="280">
        <f t="shared" si="206"/>
        <v>1</v>
      </c>
      <c r="DI302" s="280">
        <f t="shared" si="207"/>
        <v>5.6665999999999999</v>
      </c>
      <c r="DJ302" s="154">
        <f t="shared" si="178"/>
        <v>374</v>
      </c>
      <c r="DK302" s="279">
        <f t="shared" si="190"/>
        <v>999</v>
      </c>
      <c r="DL302" s="97"/>
      <c r="DM302" s="154"/>
      <c r="DN302" s="267">
        <f t="shared" si="191"/>
        <v>0</v>
      </c>
      <c r="DO302" s="154">
        <f t="shared" si="192"/>
        <v>0</v>
      </c>
      <c r="DP302" s="154">
        <f t="shared" si="193"/>
        <v>0</v>
      </c>
      <c r="DQ302" s="154">
        <f t="shared" si="194"/>
        <v>0</v>
      </c>
      <c r="DR302" s="154">
        <f t="shared" si="195"/>
        <v>0</v>
      </c>
      <c r="DS302" s="154">
        <f t="shared" si="196"/>
        <v>0</v>
      </c>
      <c r="DT302" s="154">
        <f t="shared" si="197"/>
        <v>0</v>
      </c>
      <c r="DU302" s="154">
        <f t="shared" si="198"/>
        <v>0</v>
      </c>
      <c r="DV302" s="154">
        <f t="shared" si="199"/>
        <v>0</v>
      </c>
      <c r="DW302" s="154">
        <f t="shared" si="200"/>
        <v>0</v>
      </c>
      <c r="DX302" s="154">
        <f t="shared" si="201"/>
        <v>0</v>
      </c>
      <c r="DY302" s="154">
        <f t="shared" si="202"/>
        <v>0</v>
      </c>
      <c r="DZ302" s="154">
        <f t="shared" si="203"/>
        <v>0</v>
      </c>
      <c r="EA302" s="154">
        <f t="shared" si="204"/>
        <v>0</v>
      </c>
      <c r="EB302" s="264">
        <f t="shared" si="208"/>
        <v>1</v>
      </c>
      <c r="EC302" s="264">
        <f t="shared" si="209"/>
        <v>6</v>
      </c>
      <c r="ED302" s="154">
        <f t="shared" si="179"/>
        <v>512</v>
      </c>
    </row>
    <row r="303" spans="2:134" ht="13" thickBot="1" x14ac:dyDescent="0.3">
      <c r="B303" s="131">
        <v>148</v>
      </c>
      <c r="C303" s="50">
        <f t="shared" si="168"/>
        <v>9</v>
      </c>
      <c r="D303" s="50">
        <f t="shared" si="180"/>
        <v>9</v>
      </c>
      <c r="E303" s="97"/>
      <c r="F303" s="2">
        <f t="shared" si="205"/>
        <v>298</v>
      </c>
      <c r="G303" s="493">
        <v>1771</v>
      </c>
      <c r="H303" s="98">
        <f>15- COUNTIF(L303:AC303,"#N/A")</f>
        <v>3</v>
      </c>
      <c r="I303" s="131">
        <f>SUM(AH303:AY303)+SUM(BE303:BT303)</f>
        <v>59</v>
      </c>
      <c r="J303" s="398">
        <f>DI303</f>
        <v>5.4594914322545343</v>
      </c>
      <c r="K303" s="456" t="str">
        <f>IF(ISNUMBER(MATCH(G303,'[4]OPR data'!$A$3:$A$2900,0)),"Y","N")</f>
        <v>Y</v>
      </c>
      <c r="L303" s="110"/>
      <c r="M303" s="233"/>
      <c r="N303" s="469" t="e">
        <f>(INDEX(Finish_table!R$4:R$83,MATCH('16 Year_History_Results'!$G303,Finish_table!S$4:S$83,0),1))</f>
        <v>#N/A</v>
      </c>
      <c r="O303" s="233" t="e">
        <f>(INDEX(Finish_table!Z$4:Z$99,MATCH('16 Year_History_Results'!$G303,Finish_table!AA$4:AA$99,0),1))</f>
        <v>#N/A</v>
      </c>
      <c r="P303" s="233" t="e">
        <f>(INDEX(Finish_table!AI$4:AI$99,MATCH('16 Year_History_Results'!$G303,Finish_table!AJ$4:AJ$99,0),1))</f>
        <v>#N/A</v>
      </c>
      <c r="Q303" s="233" t="e">
        <f>(INDEX(Finish_table!AR$4:AR$99,MATCH('16 Year_History_Results'!$G303,Finish_table!AS$4:AS$99,0),1))</f>
        <v>#N/A</v>
      </c>
      <c r="R303" s="233" t="e">
        <f>(INDEX(Finish_table!BA$4:BA$99,MATCH('16 Year_History_Results'!$G303,Finish_table!BB$4:BB$99,0),1))</f>
        <v>#N/A</v>
      </c>
      <c r="S303" s="233" t="e">
        <f>(INDEX(Finish_table!BJ$4:BJ$99,MATCH('16 Year_History_Results'!$G303,Finish_table!BK$4:BK$99,0),1))</f>
        <v>#N/A</v>
      </c>
      <c r="T303" s="233" t="e">
        <f>(INDEX(Finish_table!BS$4:BS$99,MATCH('16 Year_History_Results'!$G303,Finish_table!BT$4:BT$99,0),1))</f>
        <v>#N/A</v>
      </c>
      <c r="U303" s="233" t="str">
        <f>(INDEX(Finish_table!CB$4:CB$99,MATCH('16 Year_History_Results'!$G303,Finish_table!CC$4:CC$99,0),1))</f>
        <v>QF</v>
      </c>
      <c r="V303" s="233" t="str">
        <f>(INDEX(Finish_table!CK$4:CK$99,MATCH('16 Year_History_Results'!$G303,Finish_table!CL$4:CL$99,0),1))</f>
        <v>QF</v>
      </c>
      <c r="W303" s="233" t="str">
        <f>(INDEX(Finish_table!CT$4:CT$99,MATCH('16 Year_History_Results'!$G303,Finish_table!CU$4:CU$99,0),1))</f>
        <v>QF</v>
      </c>
      <c r="X303" s="233" t="str">
        <f>(INDEX(Finish_table!DC$4:DC$99,MATCH('16 Year_History_Results'!$G303,Finish_table!DD$4:DD$99,0),1))</f>
        <v>SF</v>
      </c>
      <c r="Y303" s="233" t="e">
        <f>(INDEX(Finish_table!DL$4:DL$99,MATCH('16 Year_History_Results'!$G303,Finish_table!DM$4:DM$99,0),1))</f>
        <v>#N/A</v>
      </c>
      <c r="Z303" s="233" t="e">
        <f>(INDEX(Finish_table!DU$4:DU$99,MATCH('16 Year_History_Results'!$G303,Finish_table!DV$4:DV$99,0),1))</f>
        <v>#N/A</v>
      </c>
      <c r="AA303" s="233" t="e">
        <f>(INDEX(Finish_table!ED$4:ED$140,MATCH('16 Year_History_Results'!$G303,Finish_table!EE$4:EE$140,0),1))</f>
        <v>#N/A</v>
      </c>
      <c r="AB303" s="233" t="e">
        <f>(INDEX(Finish_table!EM$4:EM$224,MATCH('16 Year_History_Results'!$G303,Finish_table!EN$4:EN$224,0),1))</f>
        <v>#N/A</v>
      </c>
      <c r="AC303" s="253" t="e">
        <f>(INDEX(Finish_table!EW$4:EW$224,MATCH('16 Year_History_Results'!$G303,Finish_table!EX$4:EX$224,0),1))</f>
        <v>#N/A</v>
      </c>
      <c r="AD303" s="2"/>
      <c r="AE303" s="97"/>
      <c r="AG303">
        <f t="shared" si="169"/>
        <v>1771</v>
      </c>
      <c r="AH303" s="110"/>
      <c r="AI303" s="2"/>
      <c r="AJ303" s="146">
        <f>INDEX('2001'!$C$44:$C$140,'16 Year_History_Results'!BZ303)</f>
        <v>0</v>
      </c>
      <c r="AK303" s="2">
        <f>INDEX('2002'!$C$44:$C$140,'16 Year_History_Results'!CA303)</f>
        <v>0</v>
      </c>
      <c r="AL303" s="2">
        <f>INDEX('2003'!$C$44:$C$140,'16 Year_History_Results'!CB303)</f>
        <v>0</v>
      </c>
      <c r="AM303" s="2">
        <f>INDEX('2004'!$C$44:$C$140,'16 Year_History_Results'!CC303)</f>
        <v>0</v>
      </c>
      <c r="AN303" s="2">
        <f>INDEX('2005'!$C$44:$C$140,'16 Year_History_Results'!CD303)</f>
        <v>0</v>
      </c>
      <c r="AO303" s="2">
        <f>INDEX('2006'!$C$44:$C$140,'16 Year_History_Results'!CE303)</f>
        <v>0</v>
      </c>
      <c r="AP303" s="2">
        <f>INDEX('2007'!$C$44:$C$140,'16 Year_History_Results'!CF303)</f>
        <v>0</v>
      </c>
      <c r="AQ303" s="2">
        <f>INDEX('2008'!$C$44:$C$140,'16 Year_History_Results'!CG303)</f>
        <v>0</v>
      </c>
      <c r="AR303" s="2">
        <f>INDEX('2009'!$C$44:$C$140,'16 Year_History_Results'!CH303)</f>
        <v>0</v>
      </c>
      <c r="AS303" s="2">
        <f>INDEX('2010'!$C$44:$C$140,'16 Year_History_Results'!CI303)</f>
        <v>0</v>
      </c>
      <c r="AT303" s="2">
        <f>INDEX('2011'!$C$44:$C$140,'16 Year_History_Results'!CJ303)</f>
        <v>10</v>
      </c>
      <c r="AU303" s="2">
        <f>INDEX('2012'!$C$44:$C$140,'16 Year_History_Results'!CK303)</f>
        <v>0</v>
      </c>
      <c r="AV303" s="2">
        <f>INDEX('2013'!$C$44:$C$140,'16 Year_History_Results'!CL303)</f>
        <v>0</v>
      </c>
      <c r="AW303" s="2">
        <f>INDEX('2014'!$C$52:$C$180,'16 Year_History_Results'!CM303)</f>
        <v>0</v>
      </c>
      <c r="AX303" s="2">
        <f>INDEX('2015'!$E$52:$E$308,'16 Year_History_Results'!CN303)</f>
        <v>0</v>
      </c>
      <c r="AY303" s="147">
        <f>INDEX('2016'!$E$52:$E$308,'16 Year_History_Results'!CO303)</f>
        <v>0</v>
      </c>
      <c r="AZ303" s="2"/>
      <c r="BA303" s="2"/>
      <c r="BB303">
        <f t="shared" si="181"/>
        <v>1771</v>
      </c>
      <c r="BC303" s="110"/>
      <c r="BD303" s="2"/>
      <c r="BE303" s="146">
        <f>INDEX('2001'!$B$44:$B$140,'16 Year_History_Results'!BZ303)</f>
        <v>0</v>
      </c>
      <c r="BF303" s="2">
        <f>INDEX('2002'!$B$44:$B$140,'16 Year_History_Results'!CA303)</f>
        <v>0</v>
      </c>
      <c r="BG303" s="2">
        <f>INDEX('2003'!$B$44:$B$140,'16 Year_History_Results'!CB303)</f>
        <v>0</v>
      </c>
      <c r="BH303" s="2">
        <f>INDEX('2004'!$B$44:$B$140,'16 Year_History_Results'!CC303)</f>
        <v>0</v>
      </c>
      <c r="BI303" s="2">
        <f>INDEX('2005'!$B$44:$B$140,'16 Year_History_Results'!CD303)</f>
        <v>0</v>
      </c>
      <c r="BJ303" s="2">
        <f>INDEX('2006'!$B$44:$B$140,'16 Year_History_Results'!CE303)</f>
        <v>0</v>
      </c>
      <c r="BK303" s="2">
        <f>INDEX('2007'!$B$44:$B$140,'16 Year_History_Results'!CF303)</f>
        <v>0</v>
      </c>
      <c r="BL303" s="2">
        <f>INDEX('2008'!$B$44:$B$140,'16 Year_History_Results'!CG303)</f>
        <v>8</v>
      </c>
      <c r="BM303" s="2">
        <f>INDEX('2009'!$B$44:$B$140,'16 Year_History_Results'!CH303)</f>
        <v>16</v>
      </c>
      <c r="BN303" s="2">
        <f>INDEX('2010'!$B$44:$B$140,'16 Year_History_Results'!CI303)</f>
        <v>9</v>
      </c>
      <c r="BO303" s="2">
        <f>INDEX('2011'!$B$44:$B$140,'16 Year_History_Results'!CJ303)</f>
        <v>16</v>
      </c>
      <c r="BP303" s="2">
        <f>INDEX('2012'!$B$44:$B$140,'16 Year_History_Results'!CK303)</f>
        <v>0</v>
      </c>
      <c r="BQ303" s="2">
        <f>INDEX('2013'!$B$44:$B$140,'16 Year_History_Results'!CL303)</f>
        <v>0</v>
      </c>
      <c r="BR303" s="2">
        <f>INDEX('2014'!$B$52:$B$180,'16 Year_History_Results'!CM303)</f>
        <v>0</v>
      </c>
      <c r="BS303" s="147">
        <f>INDEX('2015'!$B$52:$B$308,'16 Year_History_Results'!CN303)</f>
        <v>0</v>
      </c>
      <c r="BT303" s="147">
        <f>INDEX('2016'!$B$52:$B$308,'16 Year_History_Results'!CO303)</f>
        <v>0</v>
      </c>
      <c r="BW303">
        <f t="shared" si="182"/>
        <v>1771</v>
      </c>
      <c r="BX303" s="110"/>
      <c r="BY303" s="2"/>
      <c r="BZ303" s="146">
        <f>IF(ISNA(MATCH($BW303,'2001'!$A$44:$A$139,0)),97,MATCH($BW303,'2001'!$A$44:$A$139,0))</f>
        <v>97</v>
      </c>
      <c r="CA303" s="2">
        <f>IF(ISNA(MATCH($BW303,'2002'!$A$44:$A$139,0)),97,MATCH($BW303,'2002'!$A$44:$A$139,0))</f>
        <v>97</v>
      </c>
      <c r="CB303" s="2">
        <f>IF(ISNA(MATCH($BW303,'2003'!$A$44:$A$139,0)),97,MATCH($BW303,'2003'!$A$44:$A$139,0))</f>
        <v>97</v>
      </c>
      <c r="CC303" s="2">
        <f>IF(ISNA(MATCH($BW303,'2004'!$A$44:$A$139,0)),97,MATCH($BW303,'2004'!$A$44:$A$139,0))</f>
        <v>97</v>
      </c>
      <c r="CD303" s="2">
        <f>IF(ISNA(MATCH($BW303,'2005'!$A$44:$A$139,0)),97,MATCH($BW303,'2005'!$A$44:$A$139,0))</f>
        <v>97</v>
      </c>
      <c r="CE303" s="2">
        <f>IF(ISNA(MATCH($BW303,'2006'!$A$44:$A$139,0)),97,MATCH($BW303,'2006'!$A$44:$A$139,0))</f>
        <v>97</v>
      </c>
      <c r="CF303" s="2">
        <f>IF(ISNA(MATCH($BW303,'2007'!$A$44:$A$139,0)),97,MATCH($BW303,'2007'!$A$44:$A$139,0))</f>
        <v>97</v>
      </c>
      <c r="CG303" s="2">
        <f>IF(ISNA(MATCH($BW303,'2008'!$A$44:$A$139,0)),97,MATCH($BW303,'2008'!$A$44:$A$139,0))</f>
        <v>83</v>
      </c>
      <c r="CH303" s="2">
        <f>IF(ISNA(MATCH($BW303,'2009'!$A$44:$A$139,0)),97,MATCH($BW303,'2009'!$A$44:$A$139,0))</f>
        <v>81</v>
      </c>
      <c r="CI303" s="2">
        <f>IF(ISNA(MATCH($BW303,'2010'!$A$44:$A$139,0)),97,MATCH($BW303,'2010'!$A$44:$A$139,0))</f>
        <v>72</v>
      </c>
      <c r="CJ303" s="2">
        <f>IF(ISNA(MATCH($BW303,'2011'!$A$44:$A$139,0)),97,MATCH($BW303,'2011'!$A$44:$A$139,0))</f>
        <v>71</v>
      </c>
      <c r="CK303" s="2">
        <f>IF(ISNA(MATCH($BW303,'2012'!$A$44:$A$139,0)),97,MATCH($BW303,'2012'!$A$44:$A$139,0))</f>
        <v>97</v>
      </c>
      <c r="CL303" s="2">
        <f>IF(ISNA(MATCH($BW303,'2013'!$A$44:$A$139,0)),97,MATCH($BW303,'2013'!$A$44:$A$139,0))</f>
        <v>97</v>
      </c>
      <c r="CM303" s="2">
        <f>IF(ISNA(MATCH($BW303,'2014'!$A$52:$A$179,0)),129,MATCH($BW303,'2014'!$A$52:$A$179,0))</f>
        <v>129</v>
      </c>
      <c r="CN303" s="147">
        <f>IF(ISNA(MATCH($BW303,'2015'!$A$52:$A$307,0)),257,MATCH($BW303,'2015'!$A$52:$A$307,0))</f>
        <v>257</v>
      </c>
      <c r="CO303" s="147">
        <f>IF(ISNA(MATCH($BW303,'2016'!$A$52:$A$307,0)),257,MATCH($BW303,'2016'!$A$52:$A$307,0))</f>
        <v>257</v>
      </c>
      <c r="CQ303">
        <f t="shared" si="183"/>
        <v>1771</v>
      </c>
      <c r="CR303" s="281"/>
      <c r="CS303" s="279"/>
      <c r="CT303" s="278">
        <f t="shared" si="184"/>
        <v>0</v>
      </c>
      <c r="CU303" s="279">
        <f t="shared" si="170"/>
        <v>0</v>
      </c>
      <c r="CV303" s="279">
        <f t="shared" si="171"/>
        <v>0</v>
      </c>
      <c r="CW303" s="279">
        <f t="shared" si="172"/>
        <v>0</v>
      </c>
      <c r="CX303" s="279">
        <f t="shared" si="173"/>
        <v>0</v>
      </c>
      <c r="CY303" s="279">
        <f t="shared" si="174"/>
        <v>0</v>
      </c>
      <c r="CZ303" s="279">
        <f t="shared" si="175"/>
        <v>0</v>
      </c>
      <c r="DA303" s="279">
        <f t="shared" si="176"/>
        <v>8</v>
      </c>
      <c r="DB303" s="279">
        <f t="shared" si="177"/>
        <v>21.332799999999999</v>
      </c>
      <c r="DC303" s="279">
        <f t="shared" si="185"/>
        <v>23.220444479999998</v>
      </c>
      <c r="DD303" s="279">
        <f t="shared" si="186"/>
        <v>41.478748290367996</v>
      </c>
      <c r="DE303" s="279">
        <f t="shared" si="187"/>
        <v>27.649733610359306</v>
      </c>
      <c r="DF303" s="279">
        <f t="shared" si="188"/>
        <v>18.431312424665514</v>
      </c>
      <c r="DG303" s="279">
        <f t="shared" si="189"/>
        <v>12.286312862282031</v>
      </c>
      <c r="DH303" s="280">
        <f t="shared" si="206"/>
        <v>8.190056153997201</v>
      </c>
      <c r="DI303" s="280">
        <f t="shared" si="207"/>
        <v>5.4594914322545343</v>
      </c>
      <c r="DJ303" s="154">
        <f t="shared" si="178"/>
        <v>220</v>
      </c>
      <c r="DK303" s="279">
        <f t="shared" si="190"/>
        <v>1771</v>
      </c>
      <c r="DL303" s="97"/>
      <c r="DM303" s="154"/>
      <c r="DN303" s="267">
        <f t="shared" si="191"/>
        <v>0</v>
      </c>
      <c r="DO303" s="154">
        <f t="shared" si="192"/>
        <v>0</v>
      </c>
      <c r="DP303" s="154">
        <f t="shared" si="193"/>
        <v>0</v>
      </c>
      <c r="DQ303" s="154">
        <f t="shared" si="194"/>
        <v>0</v>
      </c>
      <c r="DR303" s="154">
        <f t="shared" si="195"/>
        <v>0</v>
      </c>
      <c r="DS303" s="154">
        <f t="shared" si="196"/>
        <v>0</v>
      </c>
      <c r="DT303" s="154">
        <f t="shared" si="197"/>
        <v>0</v>
      </c>
      <c r="DU303" s="154">
        <f t="shared" si="198"/>
        <v>8</v>
      </c>
      <c r="DV303" s="154">
        <f t="shared" si="199"/>
        <v>24</v>
      </c>
      <c r="DW303" s="154">
        <f t="shared" si="200"/>
        <v>33</v>
      </c>
      <c r="DX303" s="154">
        <f t="shared" si="201"/>
        <v>59</v>
      </c>
      <c r="DY303" s="154">
        <f t="shared" si="202"/>
        <v>59</v>
      </c>
      <c r="DZ303" s="154">
        <f t="shared" si="203"/>
        <v>59</v>
      </c>
      <c r="EA303" s="154">
        <f t="shared" si="204"/>
        <v>59</v>
      </c>
      <c r="EB303" s="264">
        <f t="shared" si="208"/>
        <v>59</v>
      </c>
      <c r="EC303" s="264">
        <f t="shared" si="209"/>
        <v>59</v>
      </c>
      <c r="ED303" s="154">
        <f t="shared" si="179"/>
        <v>151</v>
      </c>
    </row>
    <row r="304" spans="2:134" ht="13" thickBot="1" x14ac:dyDescent="0.3">
      <c r="B304" s="142">
        <v>151</v>
      </c>
      <c r="C304" s="50">
        <f t="shared" si="168"/>
        <v>1</v>
      </c>
      <c r="D304" s="50">
        <f t="shared" si="180"/>
        <v>1</v>
      </c>
      <c r="E304" s="97"/>
      <c r="F304" s="2">
        <f t="shared" si="205"/>
        <v>299</v>
      </c>
      <c r="G304" s="207">
        <v>190</v>
      </c>
      <c r="H304" s="98">
        <f>15- COUNTIF(L304:AC304,"#N/A")</f>
        <v>7</v>
      </c>
      <c r="I304" s="131">
        <f>SUM(AH304:AY304)+SUM(BE304:BT304)</f>
        <v>124</v>
      </c>
      <c r="J304" s="398">
        <f>DI304</f>
        <v>5.3505023841968491</v>
      </c>
      <c r="K304" s="456" t="str">
        <f>IF(ISNUMBER(MATCH(G304,'[4]OPR data'!$A$3:$A$2900,0)),"Y","N")</f>
        <v>Y</v>
      </c>
      <c r="L304" s="110"/>
      <c r="M304" s="233"/>
      <c r="N304" s="469" t="str">
        <f>(INDEX(Finish_table!R$4:R$83,MATCH('16 Year_History_Results'!$G304,Finish_table!S$4:S$83,0),1))</f>
        <v>QF</v>
      </c>
      <c r="O304" s="233" t="str">
        <f>(INDEX(Finish_table!Z$4:Z$99,MATCH('16 Year_History_Results'!$G304,Finish_table!AA$4:AA$99,0),1))</f>
        <v>QF</v>
      </c>
      <c r="P304" s="233" t="e">
        <f>(INDEX(Finish_table!AI$4:AI$99,MATCH('16 Year_History_Results'!$G304,Finish_table!AJ$4:AJ$99,0),1))</f>
        <v>#N/A</v>
      </c>
      <c r="Q304" s="233" t="str">
        <f>(INDEX(Finish_table!AR$4:AR$99,MATCH('16 Year_History_Results'!$G304,Finish_table!AS$4:AS$99,0),1))</f>
        <v>QF</v>
      </c>
      <c r="R304" s="233" t="e">
        <f>(INDEX(Finish_table!BA$4:BA$99,MATCH('16 Year_History_Results'!$G304,Finish_table!BB$4:BB$99,0),1))</f>
        <v>#N/A</v>
      </c>
      <c r="S304" s="233" t="str">
        <f>(INDEX(Finish_table!BJ$4:BJ$99,MATCH('16 Year_History_Results'!$G304,Finish_table!BK$4:BK$99,0),1))</f>
        <v>SF</v>
      </c>
      <c r="T304" s="233" t="str">
        <f>(INDEX(Finish_table!BS$4:BS$99,MATCH('16 Year_History_Results'!$G304,Finish_table!BT$4:BT$99,0),1))</f>
        <v>WC</v>
      </c>
      <c r="U304" s="233" t="e">
        <f>(INDEX(Finish_table!CB$4:CB$99,MATCH('16 Year_History_Results'!$G304,Finish_table!CC$4:CC$99,0),1))</f>
        <v>#N/A</v>
      </c>
      <c r="V304" s="233" t="str">
        <f>(INDEX(Finish_table!CK$4:CK$99,MATCH('16 Year_History_Results'!$G304,Finish_table!CL$4:CL$99,0),1))</f>
        <v>QF</v>
      </c>
      <c r="W304" s="233" t="e">
        <f>(INDEX(Finish_table!CT$4:CT$99,MATCH('16 Year_History_Results'!$G304,Finish_table!CU$4:CU$99,0),1))</f>
        <v>#N/A</v>
      </c>
      <c r="X304" s="233" t="e">
        <f>(INDEX(Finish_table!DC$4:DC$99,MATCH('16 Year_History_Results'!$G304,Finish_table!DD$4:DD$99,0),1))</f>
        <v>#N/A</v>
      </c>
      <c r="Y304" s="233" t="str">
        <f>(INDEX(Finish_table!DL$4:DL$99,MATCH('16 Year_History_Results'!$G304,Finish_table!DM$4:DM$99,0),1))</f>
        <v>QF</v>
      </c>
      <c r="Z304" s="233" t="str">
        <f>(INDEX(Finish_table!DU$4:DU$99,MATCH('16 Year_History_Results'!$G304,Finish_table!DV$4:DV$99,0),1))</f>
        <v>QF</v>
      </c>
      <c r="AA304" s="233" t="e">
        <f>(INDEX(Finish_table!ED$4:ED$140,MATCH('16 Year_History_Results'!$G304,Finish_table!EE$4:EE$140,0),1))</f>
        <v>#N/A</v>
      </c>
      <c r="AB304" s="233" t="e">
        <f>(INDEX(Finish_table!EM$4:EM$224,MATCH('16 Year_History_Results'!$G304,Finish_table!EN$4:EN$224,0),1))</f>
        <v>#N/A</v>
      </c>
      <c r="AC304" s="253" t="e">
        <f>(INDEX(Finish_table!EW$4:EW$224,MATCH('16 Year_History_Results'!$G304,Finish_table!EX$4:EX$224,0),1))</f>
        <v>#N/A</v>
      </c>
      <c r="AD304" s="2"/>
      <c r="AE304" s="97"/>
      <c r="AG304">
        <f t="shared" si="169"/>
        <v>190</v>
      </c>
      <c r="AH304" s="110"/>
      <c r="AI304" s="2"/>
      <c r="AJ304" s="146">
        <f>INDEX('2001'!$C$44:$C$140,'16 Year_History_Results'!BZ304)</f>
        <v>10</v>
      </c>
      <c r="AK304" s="2">
        <f>INDEX('2002'!$C$44:$C$140,'16 Year_History_Results'!CA304)</f>
        <v>0</v>
      </c>
      <c r="AL304" s="2">
        <f>INDEX('2003'!$C$44:$C$140,'16 Year_History_Results'!CB304)</f>
        <v>0</v>
      </c>
      <c r="AM304" s="2">
        <f>INDEX('2004'!$C$44:$C$140,'16 Year_History_Results'!CC304)</f>
        <v>0</v>
      </c>
      <c r="AN304" s="2">
        <f>INDEX('2005'!$C$44:$C$140,'16 Year_History_Results'!CD304)</f>
        <v>0</v>
      </c>
      <c r="AO304" s="2">
        <f>INDEX('2006'!$C$44:$C$140,'16 Year_History_Results'!CE304)</f>
        <v>8</v>
      </c>
      <c r="AP304" s="2">
        <f>INDEX('2007'!$C$44:$C$140,'16 Year_History_Results'!CF304)</f>
        <v>50</v>
      </c>
      <c r="AQ304" s="2">
        <f>INDEX('2008'!$C$44:$C$140,'16 Year_History_Results'!CG304)</f>
        <v>0</v>
      </c>
      <c r="AR304" s="2">
        <f>INDEX('2009'!$C$44:$C$140,'16 Year_History_Results'!CH304)</f>
        <v>0</v>
      </c>
      <c r="AS304" s="2">
        <f>INDEX('2010'!$C$44:$C$140,'16 Year_History_Results'!CI304)</f>
        <v>0</v>
      </c>
      <c r="AT304" s="2">
        <f>INDEX('2011'!$C$44:$C$140,'16 Year_History_Results'!CJ304)</f>
        <v>0</v>
      </c>
      <c r="AU304" s="2">
        <f>INDEX('2012'!$C$44:$C$140,'16 Year_History_Results'!CK304)</f>
        <v>0</v>
      </c>
      <c r="AV304" s="2">
        <f>INDEX('2013'!$C$44:$C$140,'16 Year_History_Results'!CL304)</f>
        <v>0</v>
      </c>
      <c r="AW304" s="2">
        <f>INDEX('2014'!$C$52:$C$180,'16 Year_History_Results'!CM304)</f>
        <v>0</v>
      </c>
      <c r="AX304" s="2">
        <f>INDEX('2015'!$E$52:$E$308,'16 Year_History_Results'!CN304)</f>
        <v>0</v>
      </c>
      <c r="AY304" s="147">
        <f>INDEX('2016'!$E$52:$E$308,'16 Year_History_Results'!CO304)</f>
        <v>0</v>
      </c>
      <c r="AZ304" s="2"/>
      <c r="BA304" s="2"/>
      <c r="BB304">
        <f t="shared" si="181"/>
        <v>190</v>
      </c>
      <c r="BC304" s="110"/>
      <c r="BD304" s="2"/>
      <c r="BE304" s="146">
        <f>INDEX('2001'!$B$44:$B$140,'16 Year_History_Results'!BZ304)</f>
        <v>5</v>
      </c>
      <c r="BF304" s="2">
        <f>INDEX('2002'!$B$44:$B$140,'16 Year_History_Results'!CA304)</f>
        <v>9</v>
      </c>
      <c r="BG304" s="2">
        <f>INDEX('2003'!$B$44:$B$140,'16 Year_History_Results'!CB304)</f>
        <v>0</v>
      </c>
      <c r="BH304" s="2">
        <f>INDEX('2004'!$B$44:$B$140,'16 Year_History_Results'!CC304)</f>
        <v>12</v>
      </c>
      <c r="BI304" s="2">
        <f>INDEX('2005'!$B$44:$B$140,'16 Year_History_Results'!CD304)</f>
        <v>0</v>
      </c>
      <c r="BJ304" s="2">
        <f>INDEX('2006'!$B$44:$B$140,'16 Year_History_Results'!CE304)</f>
        <v>4</v>
      </c>
      <c r="BK304" s="2">
        <f>INDEX('2007'!$B$44:$B$140,'16 Year_History_Results'!CF304)</f>
        <v>9</v>
      </c>
      <c r="BL304" s="2">
        <f>INDEX('2008'!$B$44:$B$140,'16 Year_History_Results'!CG304)</f>
        <v>0</v>
      </c>
      <c r="BM304" s="2">
        <f>INDEX('2009'!$B$44:$B$140,'16 Year_History_Results'!CH304)</f>
        <v>5</v>
      </c>
      <c r="BN304" s="2">
        <f>INDEX('2010'!$B$44:$B$140,'16 Year_History_Results'!CI304)</f>
        <v>0</v>
      </c>
      <c r="BO304" s="2">
        <f>INDEX('2011'!$B$44:$B$140,'16 Year_History_Results'!CJ304)</f>
        <v>0</v>
      </c>
      <c r="BP304" s="2">
        <f>INDEX('2012'!$B$44:$B$140,'16 Year_History_Results'!CK304)</f>
        <v>4</v>
      </c>
      <c r="BQ304" s="2">
        <f>INDEX('2013'!$B$44:$B$140,'16 Year_History_Results'!CL304)</f>
        <v>8</v>
      </c>
      <c r="BR304" s="2">
        <f>INDEX('2014'!$B$52:$B$180,'16 Year_History_Results'!CM304)</f>
        <v>0</v>
      </c>
      <c r="BS304" s="147">
        <f>INDEX('2015'!$B$52:$B$308,'16 Year_History_Results'!CN304)</f>
        <v>0</v>
      </c>
      <c r="BT304" s="147">
        <f>INDEX('2016'!$B$52:$B$308,'16 Year_History_Results'!CO304)</f>
        <v>0</v>
      </c>
      <c r="BW304">
        <f t="shared" si="182"/>
        <v>190</v>
      </c>
      <c r="BX304" s="110"/>
      <c r="BY304" s="2"/>
      <c r="BZ304" s="146">
        <f>IF(ISNA(MATCH($BW304,'2001'!$A$44:$A$139,0)),97,MATCH($BW304,'2001'!$A$44:$A$139,0))</f>
        <v>45</v>
      </c>
      <c r="CA304" s="2">
        <f>IF(ISNA(MATCH($BW304,'2002'!$A$44:$A$139,0)),97,MATCH($BW304,'2002'!$A$44:$A$139,0))</f>
        <v>45</v>
      </c>
      <c r="CB304" s="2">
        <f>IF(ISNA(MATCH($BW304,'2003'!$A$44:$A$139,0)),97,MATCH($BW304,'2003'!$A$44:$A$139,0))</f>
        <v>97</v>
      </c>
      <c r="CC304" s="2">
        <f>IF(ISNA(MATCH($BW304,'2004'!$A$44:$A$139,0)),97,MATCH($BW304,'2004'!$A$44:$A$139,0))</f>
        <v>32</v>
      </c>
      <c r="CD304" s="2">
        <f>IF(ISNA(MATCH($BW304,'2005'!$A$44:$A$139,0)),97,MATCH($BW304,'2005'!$A$44:$A$139,0))</f>
        <v>97</v>
      </c>
      <c r="CE304" s="2">
        <f>IF(ISNA(MATCH($BW304,'2006'!$A$44:$A$139,0)),97,MATCH($BW304,'2006'!$A$44:$A$139,0))</f>
        <v>38</v>
      </c>
      <c r="CF304" s="2">
        <f>IF(ISNA(MATCH($BW304,'2007'!$A$44:$A$139,0)),97,MATCH($BW304,'2007'!$A$44:$A$139,0))</f>
        <v>31</v>
      </c>
      <c r="CG304" s="2">
        <f>IF(ISNA(MATCH($BW304,'2008'!$A$44:$A$139,0)),97,MATCH($BW304,'2008'!$A$44:$A$139,0))</f>
        <v>97</v>
      </c>
      <c r="CH304" s="2">
        <f>IF(ISNA(MATCH($BW304,'2009'!$A$44:$A$139,0)),97,MATCH($BW304,'2009'!$A$44:$A$139,0))</f>
        <v>27</v>
      </c>
      <c r="CI304" s="2">
        <f>IF(ISNA(MATCH($BW304,'2010'!$A$44:$A$139,0)),97,MATCH($BW304,'2010'!$A$44:$A$139,0))</f>
        <v>97</v>
      </c>
      <c r="CJ304" s="2">
        <f>IF(ISNA(MATCH($BW304,'2011'!$A$44:$A$139,0)),97,MATCH($BW304,'2011'!$A$44:$A$139,0))</f>
        <v>97</v>
      </c>
      <c r="CK304" s="2">
        <f>IF(ISNA(MATCH($BW304,'2012'!$A$44:$A$139,0)),97,MATCH($BW304,'2012'!$A$44:$A$139,0))</f>
        <v>18</v>
      </c>
      <c r="CL304" s="2">
        <f>IF(ISNA(MATCH($BW304,'2013'!$A$44:$A$139,0)),97,MATCH($BW304,'2013'!$A$44:$A$139,0))</f>
        <v>17</v>
      </c>
      <c r="CM304" s="2">
        <f>IF(ISNA(MATCH($BW304,'2014'!$A$52:$A$179,0)),129,MATCH($BW304,'2014'!$A$52:$A$179,0))</f>
        <v>129</v>
      </c>
      <c r="CN304" s="147">
        <f>IF(ISNA(MATCH($BW304,'2015'!$A$52:$A$307,0)),257,MATCH($BW304,'2015'!$A$52:$A$307,0))</f>
        <v>257</v>
      </c>
      <c r="CO304" s="147">
        <f>IF(ISNA(MATCH($BW304,'2016'!$A$52:$A$307,0)),257,MATCH($BW304,'2016'!$A$52:$A$307,0))</f>
        <v>257</v>
      </c>
      <c r="CQ304">
        <f t="shared" si="183"/>
        <v>190</v>
      </c>
      <c r="CR304" s="281"/>
      <c r="CS304" s="279"/>
      <c r="CT304" s="278">
        <f t="shared" si="184"/>
        <v>15</v>
      </c>
      <c r="CU304" s="279">
        <f t="shared" si="170"/>
        <v>18.998999999999999</v>
      </c>
      <c r="CV304" s="279">
        <f t="shared" si="171"/>
        <v>12.664733399999999</v>
      </c>
      <c r="CW304" s="279">
        <f t="shared" si="172"/>
        <v>20.442311284439999</v>
      </c>
      <c r="CX304" s="279">
        <f t="shared" si="173"/>
        <v>13.626844702207702</v>
      </c>
      <c r="CY304" s="279">
        <f t="shared" si="174"/>
        <v>21.083654678491655</v>
      </c>
      <c r="CZ304" s="279">
        <f t="shared" si="175"/>
        <v>73.054364208682529</v>
      </c>
      <c r="DA304" s="279">
        <f t="shared" si="176"/>
        <v>48.698039181507774</v>
      </c>
      <c r="DB304" s="279">
        <f t="shared" si="177"/>
        <v>37.462112918393082</v>
      </c>
      <c r="DC304" s="279">
        <f t="shared" si="185"/>
        <v>24.972244471400828</v>
      </c>
      <c r="DD304" s="279">
        <f t="shared" si="186"/>
        <v>16.646498164635791</v>
      </c>
      <c r="DE304" s="279">
        <f t="shared" si="187"/>
        <v>15.096555676546217</v>
      </c>
      <c r="DF304" s="279">
        <f t="shared" si="188"/>
        <v>18.063364013985705</v>
      </c>
      <c r="DG304" s="279">
        <f t="shared" si="189"/>
        <v>12.041038451722871</v>
      </c>
      <c r="DH304" s="280">
        <f t="shared" si="206"/>
        <v>8.026556231918466</v>
      </c>
      <c r="DI304" s="280">
        <f t="shared" si="207"/>
        <v>5.3505023841968491</v>
      </c>
      <c r="DJ304" s="154">
        <f t="shared" si="178"/>
        <v>221</v>
      </c>
      <c r="DK304" s="279">
        <f t="shared" si="190"/>
        <v>190</v>
      </c>
      <c r="DL304" s="97"/>
      <c r="DM304" s="154"/>
      <c r="DN304" s="267">
        <f t="shared" si="191"/>
        <v>15</v>
      </c>
      <c r="DO304" s="154">
        <f t="shared" si="192"/>
        <v>24</v>
      </c>
      <c r="DP304" s="154">
        <f t="shared" si="193"/>
        <v>24</v>
      </c>
      <c r="DQ304" s="154">
        <f t="shared" si="194"/>
        <v>36</v>
      </c>
      <c r="DR304" s="154">
        <f t="shared" si="195"/>
        <v>36</v>
      </c>
      <c r="DS304" s="154">
        <f t="shared" si="196"/>
        <v>48</v>
      </c>
      <c r="DT304" s="154">
        <f t="shared" si="197"/>
        <v>107</v>
      </c>
      <c r="DU304" s="154">
        <f t="shared" si="198"/>
        <v>107</v>
      </c>
      <c r="DV304" s="154">
        <f t="shared" si="199"/>
        <v>112</v>
      </c>
      <c r="DW304" s="154">
        <f t="shared" si="200"/>
        <v>112</v>
      </c>
      <c r="DX304" s="154">
        <f t="shared" si="201"/>
        <v>112</v>
      </c>
      <c r="DY304" s="154">
        <f t="shared" si="202"/>
        <v>116</v>
      </c>
      <c r="DZ304" s="154">
        <f t="shared" si="203"/>
        <v>124</v>
      </c>
      <c r="EA304" s="154">
        <f t="shared" si="204"/>
        <v>124</v>
      </c>
      <c r="EB304" s="264">
        <f t="shared" si="208"/>
        <v>124</v>
      </c>
      <c r="EC304" s="264">
        <f t="shared" si="209"/>
        <v>124</v>
      </c>
      <c r="ED304" s="154">
        <f t="shared" si="179"/>
        <v>59</v>
      </c>
    </row>
    <row r="305" spans="2:134" ht="13" thickBot="1" x14ac:dyDescent="0.3">
      <c r="B305" s="247">
        <v>155</v>
      </c>
      <c r="C305" s="50">
        <f t="shared" si="168"/>
        <v>1</v>
      </c>
      <c r="D305" s="50">
        <f t="shared" si="180"/>
        <v>0</v>
      </c>
      <c r="E305" s="97"/>
      <c r="F305" s="2">
        <f t="shared" si="205"/>
        <v>300</v>
      </c>
      <c r="G305" s="207">
        <v>955</v>
      </c>
      <c r="H305" s="98">
        <f>15- COUNTIF(L305:AC305,"#N/A")</f>
        <v>0</v>
      </c>
      <c r="I305" s="131">
        <f>SUM(AH305:AY305)+SUM(BE305:BT305)</f>
        <v>8</v>
      </c>
      <c r="J305" s="398">
        <f>DI305</f>
        <v>5.3327999999999998</v>
      </c>
      <c r="K305" s="456" t="str">
        <f>IF(ISNUMBER(MATCH(G305,'[4]OPR data'!$A$3:$A$2900,0)),"Y","N")</f>
        <v>Y</v>
      </c>
      <c r="L305" s="110"/>
      <c r="M305" s="233"/>
      <c r="N305" s="469" t="e">
        <f>(INDEX(Finish_table!R$4:R$83,MATCH('16 Year_History_Results'!$G305,Finish_table!S$4:S$83,0),1))</f>
        <v>#N/A</v>
      </c>
      <c r="O305" s="233" t="e">
        <f>(INDEX(Finish_table!Z$4:Z$99,MATCH('16 Year_History_Results'!$G305,Finish_table!AA$4:AA$99,0),1))</f>
        <v>#N/A</v>
      </c>
      <c r="P305" s="233" t="e">
        <f>(INDEX(Finish_table!AI$4:AI$99,MATCH('16 Year_History_Results'!$G305,Finish_table!AJ$4:AJ$99,0),1))</f>
        <v>#N/A</v>
      </c>
      <c r="Q305" s="233" t="e">
        <f>(INDEX(Finish_table!AR$4:AR$99,MATCH('16 Year_History_Results'!$G305,Finish_table!AS$4:AS$99,0),1))</f>
        <v>#N/A</v>
      </c>
      <c r="R305" s="233" t="e">
        <f>(INDEX(Finish_table!BA$4:BA$99,MATCH('16 Year_History_Results'!$G305,Finish_table!BB$4:BB$99,0),1))</f>
        <v>#N/A</v>
      </c>
      <c r="S305" s="233" t="e">
        <f>(INDEX(Finish_table!BJ$4:BJ$99,MATCH('16 Year_History_Results'!$G305,Finish_table!BK$4:BK$99,0),1))</f>
        <v>#N/A</v>
      </c>
      <c r="T305" s="233" t="e">
        <f>(INDEX(Finish_table!BS$4:BS$99,MATCH('16 Year_History_Results'!$G305,Finish_table!BT$4:BT$99,0),1))</f>
        <v>#N/A</v>
      </c>
      <c r="U305" s="233" t="e">
        <f>(INDEX(Finish_table!CB$4:CB$99,MATCH('16 Year_History_Results'!$G305,Finish_table!CC$4:CC$99,0),1))</f>
        <v>#N/A</v>
      </c>
      <c r="V305" s="233" t="e">
        <f>(INDEX(Finish_table!CK$4:CK$99,MATCH('16 Year_History_Results'!$G305,Finish_table!CL$4:CL$99,0),1))</f>
        <v>#N/A</v>
      </c>
      <c r="W305" s="233" t="e">
        <f>(INDEX(Finish_table!CT$4:CT$99,MATCH('16 Year_History_Results'!$G305,Finish_table!CU$4:CU$99,0),1))</f>
        <v>#N/A</v>
      </c>
      <c r="X305" s="233" t="e">
        <f>(INDEX(Finish_table!DC$4:DC$99,MATCH('16 Year_History_Results'!$G305,Finish_table!DD$4:DD$99,0),1))</f>
        <v>#N/A</v>
      </c>
      <c r="Y305" s="233" t="e">
        <f>(INDEX(Finish_table!DL$4:DL$99,MATCH('16 Year_History_Results'!$G305,Finish_table!DM$4:DM$99,0),1))</f>
        <v>#N/A</v>
      </c>
      <c r="Z305" s="233" t="e">
        <f>(INDEX(Finish_table!DU$4:DU$99,MATCH('16 Year_History_Results'!$G305,Finish_table!DV$4:DV$99,0),1))</f>
        <v>#N/A</v>
      </c>
      <c r="AA305" s="233" t="e">
        <f>(INDEX(Finish_table!ED$4:ED$140,MATCH('16 Year_History_Results'!$G305,Finish_table!EE$4:EE$140,0),1))</f>
        <v>#N/A</v>
      </c>
      <c r="AB305" s="233" t="str">
        <f>(INDEX(Finish_table!EM$4:EM$224,MATCH('16 Year_History_Results'!$G305,Finish_table!EN$4:EN$224,0),1))</f>
        <v>QF</v>
      </c>
      <c r="AC305" s="253" t="e">
        <f>(INDEX(Finish_table!EW$4:EW$224,MATCH('16 Year_History_Results'!$G305,Finish_table!EX$4:EX$224,0),1))</f>
        <v>#N/A</v>
      </c>
      <c r="AD305" s="2"/>
      <c r="AE305" s="97"/>
      <c r="AG305">
        <f t="shared" si="169"/>
        <v>955</v>
      </c>
      <c r="AH305" s="110"/>
      <c r="AI305" s="2"/>
      <c r="AJ305" s="146">
        <f>INDEX('2001'!$C$44:$C$140,'16 Year_History_Results'!BZ305)</f>
        <v>0</v>
      </c>
      <c r="AK305" s="2">
        <f>INDEX('2002'!$C$44:$C$140,'16 Year_History_Results'!CA305)</f>
        <v>0</v>
      </c>
      <c r="AL305" s="2">
        <f>INDEX('2003'!$C$44:$C$140,'16 Year_History_Results'!CB305)</f>
        <v>0</v>
      </c>
      <c r="AM305" s="2">
        <f>INDEX('2004'!$C$44:$C$140,'16 Year_History_Results'!CC305)</f>
        <v>0</v>
      </c>
      <c r="AN305" s="2">
        <f>INDEX('2005'!$C$44:$C$140,'16 Year_History_Results'!CD305)</f>
        <v>0</v>
      </c>
      <c r="AO305" s="2">
        <f>INDEX('2006'!$C$44:$C$140,'16 Year_History_Results'!CE305)</f>
        <v>0</v>
      </c>
      <c r="AP305" s="2">
        <f>INDEX('2007'!$C$44:$C$140,'16 Year_History_Results'!CF305)</f>
        <v>0</v>
      </c>
      <c r="AQ305" s="2">
        <f>INDEX('2008'!$C$44:$C$140,'16 Year_History_Results'!CG305)</f>
        <v>0</v>
      </c>
      <c r="AR305" s="2">
        <f>INDEX('2009'!$C$44:$C$140,'16 Year_History_Results'!CH305)</f>
        <v>0</v>
      </c>
      <c r="AS305" s="2">
        <f>INDEX('2010'!$C$44:$C$140,'16 Year_History_Results'!CI305)</f>
        <v>0</v>
      </c>
      <c r="AT305" s="2">
        <f>INDEX('2011'!$C$44:$C$140,'16 Year_History_Results'!CJ305)</f>
        <v>0</v>
      </c>
      <c r="AU305" s="2">
        <f>INDEX('2012'!$C$44:$C$140,'16 Year_History_Results'!CK305)</f>
        <v>0</v>
      </c>
      <c r="AV305" s="2">
        <f>INDEX('2013'!$C$44:$C$140,'16 Year_History_Results'!CL305)</f>
        <v>0</v>
      </c>
      <c r="AW305" s="2">
        <f>INDEX('2014'!$C$52:$C$180,'16 Year_History_Results'!CM305)</f>
        <v>0</v>
      </c>
      <c r="AX305" s="2">
        <f>INDEX('2015'!$E$52:$E$308,'16 Year_History_Results'!CN305)</f>
        <v>0</v>
      </c>
      <c r="AY305" s="147">
        <f>INDEX('2016'!$E$52:$E$308,'16 Year_History_Results'!CO305)</f>
        <v>0</v>
      </c>
      <c r="AZ305" s="2"/>
      <c r="BA305" s="2"/>
      <c r="BB305">
        <f t="shared" si="181"/>
        <v>955</v>
      </c>
      <c r="BC305" s="110"/>
      <c r="BD305" s="2"/>
      <c r="BE305" s="146">
        <f>INDEX('2001'!$B$44:$B$140,'16 Year_History_Results'!BZ305)</f>
        <v>0</v>
      </c>
      <c r="BF305" s="2">
        <f>INDEX('2002'!$B$44:$B$140,'16 Year_History_Results'!CA305)</f>
        <v>0</v>
      </c>
      <c r="BG305" s="2">
        <f>INDEX('2003'!$B$44:$B$140,'16 Year_History_Results'!CB305)</f>
        <v>0</v>
      </c>
      <c r="BH305" s="2">
        <f>INDEX('2004'!$B$44:$B$140,'16 Year_History_Results'!CC305)</f>
        <v>0</v>
      </c>
      <c r="BI305" s="2">
        <f>INDEX('2005'!$B$44:$B$140,'16 Year_History_Results'!CD305)</f>
        <v>0</v>
      </c>
      <c r="BJ305" s="2">
        <f>INDEX('2006'!$B$44:$B$140,'16 Year_History_Results'!CE305)</f>
        <v>0</v>
      </c>
      <c r="BK305" s="2">
        <f>INDEX('2007'!$B$44:$B$140,'16 Year_History_Results'!CF305)</f>
        <v>0</v>
      </c>
      <c r="BL305" s="2">
        <f>INDEX('2008'!$B$44:$B$140,'16 Year_History_Results'!CG305)</f>
        <v>0</v>
      </c>
      <c r="BM305" s="2">
        <f>INDEX('2009'!$B$44:$B$140,'16 Year_History_Results'!CH305)</f>
        <v>0</v>
      </c>
      <c r="BN305" s="2">
        <f>INDEX('2010'!$B$44:$B$140,'16 Year_History_Results'!CI305)</f>
        <v>0</v>
      </c>
      <c r="BO305" s="2">
        <f>INDEX('2011'!$B$44:$B$140,'16 Year_History_Results'!CJ305)</f>
        <v>0</v>
      </c>
      <c r="BP305" s="2">
        <f>INDEX('2012'!$B$44:$B$140,'16 Year_History_Results'!CK305)</f>
        <v>0</v>
      </c>
      <c r="BQ305" s="2">
        <f>INDEX('2013'!$B$44:$B$140,'16 Year_History_Results'!CL305)</f>
        <v>0</v>
      </c>
      <c r="BR305" s="2">
        <f>INDEX('2014'!$B$52:$B$180,'16 Year_History_Results'!CM305)</f>
        <v>0</v>
      </c>
      <c r="BS305" s="147">
        <f>INDEX('2015'!$B$52:$B$308,'16 Year_History_Results'!CN305)</f>
        <v>8</v>
      </c>
      <c r="BT305" s="147">
        <f>INDEX('2016'!$B$52:$B$308,'16 Year_History_Results'!CO305)</f>
        <v>0</v>
      </c>
      <c r="BW305">
        <f t="shared" si="182"/>
        <v>955</v>
      </c>
      <c r="BX305" s="110"/>
      <c r="BY305" s="2"/>
      <c r="BZ305" s="146">
        <f>IF(ISNA(MATCH($BW305,'2001'!$A$44:$A$139,0)),97,MATCH($BW305,'2001'!$A$44:$A$139,0))</f>
        <v>97</v>
      </c>
      <c r="CA305" s="2">
        <f>IF(ISNA(MATCH($BW305,'2002'!$A$44:$A$139,0)),97,MATCH($BW305,'2002'!$A$44:$A$139,0))</f>
        <v>97</v>
      </c>
      <c r="CB305" s="2">
        <f>IF(ISNA(MATCH($BW305,'2003'!$A$44:$A$139,0)),97,MATCH($BW305,'2003'!$A$44:$A$139,0))</f>
        <v>97</v>
      </c>
      <c r="CC305" s="2">
        <f>IF(ISNA(MATCH($BW305,'2004'!$A$44:$A$139,0)),97,MATCH($BW305,'2004'!$A$44:$A$139,0))</f>
        <v>97</v>
      </c>
      <c r="CD305" s="2">
        <f>IF(ISNA(MATCH($BW305,'2005'!$A$44:$A$139,0)),97,MATCH($BW305,'2005'!$A$44:$A$139,0))</f>
        <v>97</v>
      </c>
      <c r="CE305" s="2">
        <f>IF(ISNA(MATCH($BW305,'2006'!$A$44:$A$139,0)),97,MATCH($BW305,'2006'!$A$44:$A$139,0))</f>
        <v>97</v>
      </c>
      <c r="CF305" s="2">
        <f>IF(ISNA(MATCH($BW305,'2007'!$A$44:$A$139,0)),97,MATCH($BW305,'2007'!$A$44:$A$139,0))</f>
        <v>97</v>
      </c>
      <c r="CG305" s="2">
        <f>IF(ISNA(MATCH($BW305,'2008'!$A$44:$A$139,0)),97,MATCH($BW305,'2008'!$A$44:$A$139,0))</f>
        <v>97</v>
      </c>
      <c r="CH305" s="2">
        <f>IF(ISNA(MATCH($BW305,'2009'!$A$44:$A$139,0)),97,MATCH($BW305,'2009'!$A$44:$A$139,0))</f>
        <v>97</v>
      </c>
      <c r="CI305" s="2">
        <f>IF(ISNA(MATCH($BW305,'2010'!$A$44:$A$139,0)),97,MATCH($BW305,'2010'!$A$44:$A$139,0))</f>
        <v>97</v>
      </c>
      <c r="CJ305" s="2">
        <f>IF(ISNA(MATCH($BW305,'2011'!$A$44:$A$139,0)),97,MATCH($BW305,'2011'!$A$44:$A$139,0))</f>
        <v>97</v>
      </c>
      <c r="CK305" s="2">
        <f>IF(ISNA(MATCH($BW305,'2012'!$A$44:$A$139,0)),97,MATCH($BW305,'2012'!$A$44:$A$139,0))</f>
        <v>97</v>
      </c>
      <c r="CL305" s="2">
        <f>IF(ISNA(MATCH($BW305,'2013'!$A$44:$A$139,0)),97,MATCH($BW305,'2013'!$A$44:$A$139,0))</f>
        <v>97</v>
      </c>
      <c r="CM305" s="2">
        <f>IF(ISNA(MATCH($BW305,'2014'!$A$52:$A$179,0)),129,MATCH($BW305,'2014'!$A$52:$A$179,0))</f>
        <v>129</v>
      </c>
      <c r="CN305" s="147">
        <f>IF(ISNA(MATCH($BW305,'2015'!$A$52:$A$307,0)),257,MATCH($BW305,'2015'!$A$52:$A$307,0))</f>
        <v>80</v>
      </c>
      <c r="CO305" s="147">
        <f>IF(ISNA(MATCH($BW305,'2016'!$A$52:$A$307,0)),257,MATCH($BW305,'2016'!$A$52:$A$307,0))</f>
        <v>257</v>
      </c>
      <c r="CQ305">
        <f t="shared" si="183"/>
        <v>955</v>
      </c>
      <c r="CR305" s="281"/>
      <c r="CS305" s="279"/>
      <c r="CT305" s="278">
        <f t="shared" si="184"/>
        <v>0</v>
      </c>
      <c r="CU305" s="279">
        <f t="shared" si="170"/>
        <v>0</v>
      </c>
      <c r="CV305" s="279">
        <f t="shared" si="171"/>
        <v>0</v>
      </c>
      <c r="CW305" s="279">
        <f t="shared" si="172"/>
        <v>0</v>
      </c>
      <c r="CX305" s="279">
        <f t="shared" si="173"/>
        <v>0</v>
      </c>
      <c r="CY305" s="279">
        <f t="shared" si="174"/>
        <v>0</v>
      </c>
      <c r="CZ305" s="279">
        <f t="shared" si="175"/>
        <v>0</v>
      </c>
      <c r="DA305" s="279">
        <f t="shared" si="176"/>
        <v>0</v>
      </c>
      <c r="DB305" s="279">
        <f t="shared" si="177"/>
        <v>0</v>
      </c>
      <c r="DC305" s="279">
        <f t="shared" si="185"/>
        <v>0</v>
      </c>
      <c r="DD305" s="279">
        <f t="shared" si="186"/>
        <v>0</v>
      </c>
      <c r="DE305" s="279">
        <f t="shared" si="187"/>
        <v>0</v>
      </c>
      <c r="DF305" s="279">
        <f t="shared" si="188"/>
        <v>0</v>
      </c>
      <c r="DG305" s="279">
        <f t="shared" si="189"/>
        <v>0</v>
      </c>
      <c r="DH305" s="280">
        <f t="shared" si="206"/>
        <v>8</v>
      </c>
      <c r="DI305" s="280">
        <f t="shared" si="207"/>
        <v>5.3327999999999998</v>
      </c>
      <c r="DJ305" s="154">
        <f t="shared" si="178"/>
        <v>222</v>
      </c>
      <c r="DK305" s="279">
        <f t="shared" si="190"/>
        <v>955</v>
      </c>
      <c r="DL305" s="97"/>
      <c r="DM305" s="154"/>
      <c r="DN305" s="267">
        <f t="shared" si="191"/>
        <v>0</v>
      </c>
      <c r="DO305" s="154">
        <f t="shared" si="192"/>
        <v>0</v>
      </c>
      <c r="DP305" s="154">
        <f t="shared" si="193"/>
        <v>0</v>
      </c>
      <c r="DQ305" s="154">
        <f t="shared" si="194"/>
        <v>0</v>
      </c>
      <c r="DR305" s="154">
        <f t="shared" si="195"/>
        <v>0</v>
      </c>
      <c r="DS305" s="154">
        <f t="shared" si="196"/>
        <v>0</v>
      </c>
      <c r="DT305" s="154">
        <f t="shared" si="197"/>
        <v>0</v>
      </c>
      <c r="DU305" s="154">
        <f t="shared" si="198"/>
        <v>0</v>
      </c>
      <c r="DV305" s="154">
        <f t="shared" si="199"/>
        <v>0</v>
      </c>
      <c r="DW305" s="154">
        <f t="shared" si="200"/>
        <v>0</v>
      </c>
      <c r="DX305" s="154">
        <f t="shared" si="201"/>
        <v>0</v>
      </c>
      <c r="DY305" s="154">
        <f t="shared" si="202"/>
        <v>0</v>
      </c>
      <c r="DZ305" s="154">
        <f t="shared" si="203"/>
        <v>0</v>
      </c>
      <c r="EA305" s="154">
        <f t="shared" si="204"/>
        <v>0</v>
      </c>
      <c r="EB305" s="264">
        <f t="shared" si="208"/>
        <v>8</v>
      </c>
      <c r="EC305" s="264">
        <f t="shared" si="209"/>
        <v>8</v>
      </c>
      <c r="ED305" s="154">
        <f t="shared" si="179"/>
        <v>467</v>
      </c>
    </row>
    <row r="306" spans="2:134" ht="13" thickBot="1" x14ac:dyDescent="0.3">
      <c r="B306" s="131">
        <v>155</v>
      </c>
      <c r="C306" s="50">
        <f t="shared" si="168"/>
        <v>2</v>
      </c>
      <c r="D306" s="50">
        <f t="shared" si="180"/>
        <v>2</v>
      </c>
      <c r="E306" s="97"/>
      <c r="F306" s="2">
        <f t="shared" si="205"/>
        <v>301</v>
      </c>
      <c r="G306" s="207">
        <v>3512</v>
      </c>
      <c r="H306" s="98">
        <f>15- COUNTIF(L306:AC306,"#N/A")</f>
        <v>0</v>
      </c>
      <c r="I306" s="131">
        <f>SUM(AH306:AY306)+SUM(BE306:BT306)</f>
        <v>8</v>
      </c>
      <c r="J306" s="398">
        <f>DI306</f>
        <v>5.3327999999999998</v>
      </c>
      <c r="K306" s="456" t="str">
        <f>IF(ISNUMBER(MATCH(G306,'[4]OPR data'!$A$3:$A$2900,0)),"Y","N")</f>
        <v>Y</v>
      </c>
      <c r="L306" s="110"/>
      <c r="M306" s="233"/>
      <c r="N306" s="469" t="e">
        <f>(INDEX(Finish_table!R$4:R$83,MATCH('16 Year_History_Results'!$G306,Finish_table!S$4:S$83,0),1))</f>
        <v>#N/A</v>
      </c>
      <c r="O306" s="233" t="e">
        <f>(INDEX(Finish_table!Z$4:Z$99,MATCH('16 Year_History_Results'!$G306,Finish_table!AA$4:AA$99,0),1))</f>
        <v>#N/A</v>
      </c>
      <c r="P306" s="233" t="e">
        <f>(INDEX(Finish_table!AI$4:AI$99,MATCH('16 Year_History_Results'!$G306,Finish_table!AJ$4:AJ$99,0),1))</f>
        <v>#N/A</v>
      </c>
      <c r="Q306" s="233" t="e">
        <f>(INDEX(Finish_table!AR$4:AR$99,MATCH('16 Year_History_Results'!$G306,Finish_table!AS$4:AS$99,0),1))</f>
        <v>#N/A</v>
      </c>
      <c r="R306" s="233" t="e">
        <f>(INDEX(Finish_table!BA$4:BA$99,MATCH('16 Year_History_Results'!$G306,Finish_table!BB$4:BB$99,0),1))</f>
        <v>#N/A</v>
      </c>
      <c r="S306" s="233" t="e">
        <f>(INDEX(Finish_table!BJ$4:BJ$99,MATCH('16 Year_History_Results'!$G306,Finish_table!BK$4:BK$99,0),1))</f>
        <v>#N/A</v>
      </c>
      <c r="T306" s="233" t="e">
        <f>(INDEX(Finish_table!BS$4:BS$99,MATCH('16 Year_History_Results'!$G306,Finish_table!BT$4:BT$99,0),1))</f>
        <v>#N/A</v>
      </c>
      <c r="U306" s="233" t="e">
        <f>(INDEX(Finish_table!CB$4:CB$99,MATCH('16 Year_History_Results'!$G306,Finish_table!CC$4:CC$99,0),1))</f>
        <v>#N/A</v>
      </c>
      <c r="V306" s="233" t="e">
        <f>(INDEX(Finish_table!CK$4:CK$99,MATCH('16 Year_History_Results'!$G306,Finish_table!CL$4:CL$99,0),1))</f>
        <v>#N/A</v>
      </c>
      <c r="W306" s="233" t="e">
        <f>(INDEX(Finish_table!CT$4:CT$99,MATCH('16 Year_History_Results'!$G306,Finish_table!CU$4:CU$99,0),1))</f>
        <v>#N/A</v>
      </c>
      <c r="X306" s="233" t="e">
        <f>(INDEX(Finish_table!DC$4:DC$99,MATCH('16 Year_History_Results'!$G306,Finish_table!DD$4:DD$99,0),1))</f>
        <v>#N/A</v>
      </c>
      <c r="Y306" s="233" t="e">
        <f>(INDEX(Finish_table!DL$4:DL$99,MATCH('16 Year_History_Results'!$G306,Finish_table!DM$4:DM$99,0),1))</f>
        <v>#N/A</v>
      </c>
      <c r="Z306" s="233" t="e">
        <f>(INDEX(Finish_table!DU$4:DU$99,MATCH('16 Year_History_Results'!$G306,Finish_table!DV$4:DV$99,0),1))</f>
        <v>#N/A</v>
      </c>
      <c r="AA306" s="233" t="e">
        <f>(INDEX(Finish_table!ED$4:ED$140,MATCH('16 Year_History_Results'!$G306,Finish_table!EE$4:EE$140,0),1))</f>
        <v>#N/A</v>
      </c>
      <c r="AB306" s="233" t="str">
        <f>(INDEX(Finish_table!EM$4:EM$224,MATCH('16 Year_History_Results'!$G306,Finish_table!EN$4:EN$224,0),1))</f>
        <v>QF</v>
      </c>
      <c r="AC306" s="253" t="e">
        <f>(INDEX(Finish_table!EW$4:EW$224,MATCH('16 Year_History_Results'!$G306,Finish_table!EX$4:EX$224,0),1))</f>
        <v>#N/A</v>
      </c>
      <c r="AD306" s="2"/>
      <c r="AE306" s="97"/>
      <c r="AG306">
        <f t="shared" si="169"/>
        <v>3512</v>
      </c>
      <c r="AH306" s="110"/>
      <c r="AI306" s="2"/>
      <c r="AJ306" s="146">
        <f>INDEX('2001'!$C$44:$C$140,'16 Year_History_Results'!BZ306)</f>
        <v>0</v>
      </c>
      <c r="AK306" s="2">
        <f>INDEX('2002'!$C$44:$C$140,'16 Year_History_Results'!CA306)</f>
        <v>0</v>
      </c>
      <c r="AL306" s="2">
        <f>INDEX('2003'!$C$44:$C$140,'16 Year_History_Results'!CB306)</f>
        <v>0</v>
      </c>
      <c r="AM306" s="2">
        <f>INDEX('2004'!$C$44:$C$140,'16 Year_History_Results'!CC306)</f>
        <v>0</v>
      </c>
      <c r="AN306" s="2">
        <f>INDEX('2005'!$C$44:$C$140,'16 Year_History_Results'!CD306)</f>
        <v>0</v>
      </c>
      <c r="AO306" s="2">
        <f>INDEX('2006'!$C$44:$C$140,'16 Year_History_Results'!CE306)</f>
        <v>0</v>
      </c>
      <c r="AP306" s="2">
        <f>INDEX('2007'!$C$44:$C$140,'16 Year_History_Results'!CF306)</f>
        <v>0</v>
      </c>
      <c r="AQ306" s="2">
        <f>INDEX('2008'!$C$44:$C$140,'16 Year_History_Results'!CG306)</f>
        <v>0</v>
      </c>
      <c r="AR306" s="2">
        <f>INDEX('2009'!$C$44:$C$140,'16 Year_History_Results'!CH306)</f>
        <v>0</v>
      </c>
      <c r="AS306" s="2">
        <f>INDEX('2010'!$C$44:$C$140,'16 Year_History_Results'!CI306)</f>
        <v>0</v>
      </c>
      <c r="AT306" s="2">
        <f>INDEX('2011'!$C$44:$C$140,'16 Year_History_Results'!CJ306)</f>
        <v>0</v>
      </c>
      <c r="AU306" s="2">
        <f>INDEX('2012'!$C$44:$C$140,'16 Year_History_Results'!CK306)</f>
        <v>0</v>
      </c>
      <c r="AV306" s="2">
        <f>INDEX('2013'!$C$44:$C$140,'16 Year_History_Results'!CL306)</f>
        <v>0</v>
      </c>
      <c r="AW306" s="2">
        <f>INDEX('2014'!$C$52:$C$180,'16 Year_History_Results'!CM306)</f>
        <v>0</v>
      </c>
      <c r="AX306" s="2">
        <f>INDEX('2015'!$E$52:$E$308,'16 Year_History_Results'!CN306)</f>
        <v>0</v>
      </c>
      <c r="AY306" s="147">
        <f>INDEX('2016'!$E$52:$E$308,'16 Year_History_Results'!CO306)</f>
        <v>0</v>
      </c>
      <c r="AZ306" s="2"/>
      <c r="BA306" s="2"/>
      <c r="BB306">
        <f t="shared" si="181"/>
        <v>3512</v>
      </c>
      <c r="BC306" s="110"/>
      <c r="BD306" s="2"/>
      <c r="BE306" s="146">
        <f>INDEX('2001'!$B$44:$B$140,'16 Year_History_Results'!BZ306)</f>
        <v>0</v>
      </c>
      <c r="BF306" s="2">
        <f>INDEX('2002'!$B$44:$B$140,'16 Year_History_Results'!CA306)</f>
        <v>0</v>
      </c>
      <c r="BG306" s="2">
        <f>INDEX('2003'!$B$44:$B$140,'16 Year_History_Results'!CB306)</f>
        <v>0</v>
      </c>
      <c r="BH306" s="2">
        <f>INDEX('2004'!$B$44:$B$140,'16 Year_History_Results'!CC306)</f>
        <v>0</v>
      </c>
      <c r="BI306" s="2">
        <f>INDEX('2005'!$B$44:$B$140,'16 Year_History_Results'!CD306)</f>
        <v>0</v>
      </c>
      <c r="BJ306" s="2">
        <f>INDEX('2006'!$B$44:$B$140,'16 Year_History_Results'!CE306)</f>
        <v>0</v>
      </c>
      <c r="BK306" s="2">
        <f>INDEX('2007'!$B$44:$B$140,'16 Year_History_Results'!CF306)</f>
        <v>0</v>
      </c>
      <c r="BL306" s="2">
        <f>INDEX('2008'!$B$44:$B$140,'16 Year_History_Results'!CG306)</f>
        <v>0</v>
      </c>
      <c r="BM306" s="2">
        <f>INDEX('2009'!$B$44:$B$140,'16 Year_History_Results'!CH306)</f>
        <v>0</v>
      </c>
      <c r="BN306" s="2">
        <f>INDEX('2010'!$B$44:$B$140,'16 Year_History_Results'!CI306)</f>
        <v>0</v>
      </c>
      <c r="BO306" s="2">
        <f>INDEX('2011'!$B$44:$B$140,'16 Year_History_Results'!CJ306)</f>
        <v>0</v>
      </c>
      <c r="BP306" s="2">
        <f>INDEX('2012'!$B$44:$B$140,'16 Year_History_Results'!CK306)</f>
        <v>0</v>
      </c>
      <c r="BQ306" s="2">
        <f>INDEX('2013'!$B$44:$B$140,'16 Year_History_Results'!CL306)</f>
        <v>0</v>
      </c>
      <c r="BR306" s="2">
        <f>INDEX('2014'!$B$52:$B$180,'16 Year_History_Results'!CM306)</f>
        <v>0</v>
      </c>
      <c r="BS306" s="147">
        <f>INDEX('2015'!$B$52:$B$308,'16 Year_History_Results'!CN306)</f>
        <v>8</v>
      </c>
      <c r="BT306" s="147">
        <f>INDEX('2016'!$B$52:$B$308,'16 Year_History_Results'!CO306)</f>
        <v>0</v>
      </c>
      <c r="BW306">
        <f t="shared" si="182"/>
        <v>3512</v>
      </c>
      <c r="BX306" s="110"/>
      <c r="BY306" s="2"/>
      <c r="BZ306" s="146">
        <f>IF(ISNA(MATCH($BW306,'2001'!$A$44:$A$139,0)),97,MATCH($BW306,'2001'!$A$44:$A$139,0))</f>
        <v>97</v>
      </c>
      <c r="CA306" s="2">
        <f>IF(ISNA(MATCH($BW306,'2002'!$A$44:$A$139,0)),97,MATCH($BW306,'2002'!$A$44:$A$139,0))</f>
        <v>97</v>
      </c>
      <c r="CB306" s="2">
        <f>IF(ISNA(MATCH($BW306,'2003'!$A$44:$A$139,0)),97,MATCH($BW306,'2003'!$A$44:$A$139,0))</f>
        <v>97</v>
      </c>
      <c r="CC306" s="2">
        <f>IF(ISNA(MATCH($BW306,'2004'!$A$44:$A$139,0)),97,MATCH($BW306,'2004'!$A$44:$A$139,0))</f>
        <v>97</v>
      </c>
      <c r="CD306" s="2">
        <f>IF(ISNA(MATCH($BW306,'2005'!$A$44:$A$139,0)),97,MATCH($BW306,'2005'!$A$44:$A$139,0))</f>
        <v>97</v>
      </c>
      <c r="CE306" s="2">
        <f>IF(ISNA(MATCH($BW306,'2006'!$A$44:$A$139,0)),97,MATCH($BW306,'2006'!$A$44:$A$139,0))</f>
        <v>97</v>
      </c>
      <c r="CF306" s="2">
        <f>IF(ISNA(MATCH($BW306,'2007'!$A$44:$A$139,0)),97,MATCH($BW306,'2007'!$A$44:$A$139,0))</f>
        <v>97</v>
      </c>
      <c r="CG306" s="2">
        <f>IF(ISNA(MATCH($BW306,'2008'!$A$44:$A$139,0)),97,MATCH($BW306,'2008'!$A$44:$A$139,0))</f>
        <v>97</v>
      </c>
      <c r="CH306" s="2">
        <f>IF(ISNA(MATCH($BW306,'2009'!$A$44:$A$139,0)),97,MATCH($BW306,'2009'!$A$44:$A$139,0))</f>
        <v>97</v>
      </c>
      <c r="CI306" s="2">
        <f>IF(ISNA(MATCH($BW306,'2010'!$A$44:$A$139,0)),97,MATCH($BW306,'2010'!$A$44:$A$139,0))</f>
        <v>97</v>
      </c>
      <c r="CJ306" s="2">
        <f>IF(ISNA(MATCH($BW306,'2011'!$A$44:$A$139,0)),97,MATCH($BW306,'2011'!$A$44:$A$139,0))</f>
        <v>97</v>
      </c>
      <c r="CK306" s="2">
        <f>IF(ISNA(MATCH($BW306,'2012'!$A$44:$A$139,0)),97,MATCH($BW306,'2012'!$A$44:$A$139,0))</f>
        <v>97</v>
      </c>
      <c r="CL306" s="2">
        <f>IF(ISNA(MATCH($BW306,'2013'!$A$44:$A$139,0)),97,MATCH($BW306,'2013'!$A$44:$A$139,0))</f>
        <v>97</v>
      </c>
      <c r="CM306" s="2">
        <f>IF(ISNA(MATCH($BW306,'2014'!$A$52:$A$179,0)),129,MATCH($BW306,'2014'!$A$52:$A$179,0))</f>
        <v>129</v>
      </c>
      <c r="CN306" s="147">
        <f>IF(ISNA(MATCH($BW306,'2015'!$A$52:$A$307,0)),257,MATCH($BW306,'2015'!$A$52:$A$307,0))</f>
        <v>199</v>
      </c>
      <c r="CO306" s="147">
        <f>IF(ISNA(MATCH($BW306,'2016'!$A$52:$A$307,0)),257,MATCH($BW306,'2016'!$A$52:$A$307,0))</f>
        <v>257</v>
      </c>
      <c r="CQ306">
        <f t="shared" si="183"/>
        <v>3512</v>
      </c>
      <c r="CR306" s="281"/>
      <c r="CS306" s="279"/>
      <c r="CT306" s="278">
        <f t="shared" si="184"/>
        <v>0</v>
      </c>
      <c r="CU306" s="279">
        <f t="shared" si="170"/>
        <v>0</v>
      </c>
      <c r="CV306" s="279">
        <f t="shared" si="171"/>
        <v>0</v>
      </c>
      <c r="CW306" s="279">
        <f t="shared" si="172"/>
        <v>0</v>
      </c>
      <c r="CX306" s="279">
        <f t="shared" si="173"/>
        <v>0</v>
      </c>
      <c r="CY306" s="279">
        <f t="shared" si="174"/>
        <v>0</v>
      </c>
      <c r="CZ306" s="279">
        <f t="shared" si="175"/>
        <v>0</v>
      </c>
      <c r="DA306" s="279">
        <f t="shared" si="176"/>
        <v>0</v>
      </c>
      <c r="DB306" s="279">
        <f t="shared" si="177"/>
        <v>0</v>
      </c>
      <c r="DC306" s="279">
        <f t="shared" si="185"/>
        <v>0</v>
      </c>
      <c r="DD306" s="279">
        <f t="shared" si="186"/>
        <v>0</v>
      </c>
      <c r="DE306" s="279">
        <f t="shared" si="187"/>
        <v>0</v>
      </c>
      <c r="DF306" s="279">
        <f t="shared" si="188"/>
        <v>0</v>
      </c>
      <c r="DG306" s="279">
        <f t="shared" si="189"/>
        <v>0</v>
      </c>
      <c r="DH306" s="280">
        <f t="shared" si="206"/>
        <v>8</v>
      </c>
      <c r="DI306" s="280">
        <f t="shared" si="207"/>
        <v>5.3327999999999998</v>
      </c>
      <c r="DJ306" s="154">
        <f t="shared" si="178"/>
        <v>222</v>
      </c>
      <c r="DK306" s="279">
        <f t="shared" si="190"/>
        <v>3512</v>
      </c>
      <c r="DL306" s="97"/>
      <c r="DM306" s="154"/>
      <c r="DN306" s="267">
        <f t="shared" si="191"/>
        <v>0</v>
      </c>
      <c r="DO306" s="154">
        <f t="shared" si="192"/>
        <v>0</v>
      </c>
      <c r="DP306" s="154">
        <f t="shared" si="193"/>
        <v>0</v>
      </c>
      <c r="DQ306" s="154">
        <f t="shared" si="194"/>
        <v>0</v>
      </c>
      <c r="DR306" s="154">
        <f t="shared" si="195"/>
        <v>0</v>
      </c>
      <c r="DS306" s="154">
        <f t="shared" si="196"/>
        <v>0</v>
      </c>
      <c r="DT306" s="154">
        <f t="shared" si="197"/>
        <v>0</v>
      </c>
      <c r="DU306" s="154">
        <f t="shared" si="198"/>
        <v>0</v>
      </c>
      <c r="DV306" s="154">
        <f t="shared" si="199"/>
        <v>0</v>
      </c>
      <c r="DW306" s="154">
        <f t="shared" si="200"/>
        <v>0</v>
      </c>
      <c r="DX306" s="154">
        <f t="shared" si="201"/>
        <v>0</v>
      </c>
      <c r="DY306" s="154">
        <f t="shared" si="202"/>
        <v>0</v>
      </c>
      <c r="DZ306" s="154">
        <f t="shared" si="203"/>
        <v>0</v>
      </c>
      <c r="EA306" s="154">
        <f t="shared" si="204"/>
        <v>0</v>
      </c>
      <c r="EB306" s="264">
        <f t="shared" si="208"/>
        <v>8</v>
      </c>
      <c r="EC306" s="264">
        <f t="shared" si="209"/>
        <v>8</v>
      </c>
      <c r="ED306" s="154">
        <f t="shared" si="179"/>
        <v>467</v>
      </c>
    </row>
    <row r="307" spans="2:134" ht="13" thickBot="1" x14ac:dyDescent="0.3">
      <c r="B307" s="131">
        <v>157</v>
      </c>
      <c r="C307" s="50">
        <f t="shared" si="168"/>
        <v>1</v>
      </c>
      <c r="D307" s="50">
        <f t="shared" si="180"/>
        <v>0</v>
      </c>
      <c r="E307" s="97"/>
      <c r="F307" s="2">
        <f t="shared" si="205"/>
        <v>302</v>
      </c>
      <c r="G307" s="487">
        <v>4818</v>
      </c>
      <c r="H307" s="98">
        <f>15- COUNTIF(L307:AC307,"#N/A")</f>
        <v>0</v>
      </c>
      <c r="I307" s="131">
        <f>SUM(AH307:AY307)+SUM(BE307:BT307)</f>
        <v>8</v>
      </c>
      <c r="J307" s="398">
        <f>DI307</f>
        <v>5.3327999999999998</v>
      </c>
      <c r="K307" s="456" t="str">
        <f>IF(ISNUMBER(MATCH(G307,'[4]OPR data'!$A$3:$A$2900,0)),"Y","N")</f>
        <v>Y</v>
      </c>
      <c r="L307" s="110"/>
      <c r="M307" s="233"/>
      <c r="N307" s="469" t="e">
        <f>(INDEX(Finish_table!R$4:R$83,MATCH('16 Year_History_Results'!$G307,Finish_table!S$4:S$83,0),1))</f>
        <v>#N/A</v>
      </c>
      <c r="O307" s="233" t="e">
        <f>(INDEX(Finish_table!Z$4:Z$99,MATCH('16 Year_History_Results'!$G307,Finish_table!AA$4:AA$99,0),1))</f>
        <v>#N/A</v>
      </c>
      <c r="P307" s="233" t="e">
        <f>(INDEX(Finish_table!AI$4:AI$99,MATCH('16 Year_History_Results'!$G307,Finish_table!AJ$4:AJ$99,0),1))</f>
        <v>#N/A</v>
      </c>
      <c r="Q307" s="233" t="e">
        <f>(INDEX(Finish_table!AR$4:AR$99,MATCH('16 Year_History_Results'!$G307,Finish_table!AS$4:AS$99,0),1))</f>
        <v>#N/A</v>
      </c>
      <c r="R307" s="233" t="e">
        <f>(INDEX(Finish_table!BA$4:BA$99,MATCH('16 Year_History_Results'!$G307,Finish_table!BB$4:BB$99,0),1))</f>
        <v>#N/A</v>
      </c>
      <c r="S307" s="233" t="e">
        <f>(INDEX(Finish_table!BJ$4:BJ$99,MATCH('16 Year_History_Results'!$G307,Finish_table!BK$4:BK$99,0),1))</f>
        <v>#N/A</v>
      </c>
      <c r="T307" s="233" t="e">
        <f>(INDEX(Finish_table!BS$4:BS$99,MATCH('16 Year_History_Results'!$G307,Finish_table!BT$4:BT$99,0),1))</f>
        <v>#N/A</v>
      </c>
      <c r="U307" s="233" t="e">
        <f>(INDEX(Finish_table!CB$4:CB$99,MATCH('16 Year_History_Results'!$G307,Finish_table!CC$4:CC$99,0),1))</f>
        <v>#N/A</v>
      </c>
      <c r="V307" s="233" t="e">
        <f>(INDEX(Finish_table!CK$4:CK$99,MATCH('16 Year_History_Results'!$G307,Finish_table!CL$4:CL$99,0),1))</f>
        <v>#N/A</v>
      </c>
      <c r="W307" s="233" t="e">
        <f>(INDEX(Finish_table!CT$4:CT$99,MATCH('16 Year_History_Results'!$G307,Finish_table!CU$4:CU$99,0),1))</f>
        <v>#N/A</v>
      </c>
      <c r="X307" s="233" t="e">
        <f>(INDEX(Finish_table!DC$4:DC$99,MATCH('16 Year_History_Results'!$G307,Finish_table!DD$4:DD$99,0),1))</f>
        <v>#N/A</v>
      </c>
      <c r="Y307" s="233" t="e">
        <f>(INDEX(Finish_table!DL$4:DL$99,MATCH('16 Year_History_Results'!$G307,Finish_table!DM$4:DM$99,0),1))</f>
        <v>#N/A</v>
      </c>
      <c r="Z307" s="233" t="e">
        <f>(INDEX(Finish_table!DU$4:DU$99,MATCH('16 Year_History_Results'!$G307,Finish_table!DV$4:DV$99,0),1))</f>
        <v>#N/A</v>
      </c>
      <c r="AA307" s="233" t="e">
        <f>(INDEX(Finish_table!ED$4:ED$140,MATCH('16 Year_History_Results'!$G307,Finish_table!EE$4:EE$140,0),1))</f>
        <v>#N/A</v>
      </c>
      <c r="AB307" s="233" t="str">
        <f>(INDEX(Finish_table!EM$4:EM$224,MATCH('16 Year_History_Results'!$G307,Finish_table!EN$4:EN$224,0),1))</f>
        <v>QF</v>
      </c>
      <c r="AC307" s="253" t="e">
        <f>(INDEX(Finish_table!EW$4:EW$224,MATCH('16 Year_History_Results'!$G307,Finish_table!EX$4:EX$224,0),1))</f>
        <v>#N/A</v>
      </c>
      <c r="AD307" s="2"/>
      <c r="AE307" s="97"/>
      <c r="AG307">
        <f t="shared" si="169"/>
        <v>4818</v>
      </c>
      <c r="AH307" s="110"/>
      <c r="AI307" s="2"/>
      <c r="AJ307" s="146">
        <f>INDEX('2001'!$C$44:$C$140,'16 Year_History_Results'!BZ307)</f>
        <v>0</v>
      </c>
      <c r="AK307" s="2">
        <f>INDEX('2002'!$C$44:$C$140,'16 Year_History_Results'!CA307)</f>
        <v>0</v>
      </c>
      <c r="AL307" s="2">
        <f>INDEX('2003'!$C$44:$C$140,'16 Year_History_Results'!CB307)</f>
        <v>0</v>
      </c>
      <c r="AM307" s="2">
        <f>INDEX('2004'!$C$44:$C$140,'16 Year_History_Results'!CC307)</f>
        <v>0</v>
      </c>
      <c r="AN307" s="2">
        <f>INDEX('2005'!$C$44:$C$140,'16 Year_History_Results'!CD307)</f>
        <v>0</v>
      </c>
      <c r="AO307" s="2">
        <f>INDEX('2006'!$C$44:$C$140,'16 Year_History_Results'!CE307)</f>
        <v>0</v>
      </c>
      <c r="AP307" s="2">
        <f>INDEX('2007'!$C$44:$C$140,'16 Year_History_Results'!CF307)</f>
        <v>0</v>
      </c>
      <c r="AQ307" s="2">
        <f>INDEX('2008'!$C$44:$C$140,'16 Year_History_Results'!CG307)</f>
        <v>0</v>
      </c>
      <c r="AR307" s="2">
        <f>INDEX('2009'!$C$44:$C$140,'16 Year_History_Results'!CH307)</f>
        <v>0</v>
      </c>
      <c r="AS307" s="2">
        <f>INDEX('2010'!$C$44:$C$140,'16 Year_History_Results'!CI307)</f>
        <v>0</v>
      </c>
      <c r="AT307" s="2">
        <f>INDEX('2011'!$C$44:$C$140,'16 Year_History_Results'!CJ307)</f>
        <v>0</v>
      </c>
      <c r="AU307" s="2">
        <f>INDEX('2012'!$C$44:$C$140,'16 Year_History_Results'!CK307)</f>
        <v>0</v>
      </c>
      <c r="AV307" s="2">
        <f>INDEX('2013'!$C$44:$C$140,'16 Year_History_Results'!CL307)</f>
        <v>0</v>
      </c>
      <c r="AW307" s="2">
        <f>INDEX('2014'!$C$52:$C$180,'16 Year_History_Results'!CM307)</f>
        <v>0</v>
      </c>
      <c r="AX307" s="2">
        <f>INDEX('2015'!$E$52:$E$308,'16 Year_History_Results'!CN307)</f>
        <v>0</v>
      </c>
      <c r="AY307" s="147">
        <f>INDEX('2016'!$E$52:$E$308,'16 Year_History_Results'!CO307)</f>
        <v>0</v>
      </c>
      <c r="AZ307" s="2"/>
      <c r="BA307" s="2"/>
      <c r="BB307">
        <f t="shared" si="181"/>
        <v>4818</v>
      </c>
      <c r="BC307" s="110"/>
      <c r="BD307" s="2"/>
      <c r="BE307" s="146">
        <f>INDEX('2001'!$B$44:$B$140,'16 Year_History_Results'!BZ307)</f>
        <v>0</v>
      </c>
      <c r="BF307" s="2">
        <f>INDEX('2002'!$B$44:$B$140,'16 Year_History_Results'!CA307)</f>
        <v>0</v>
      </c>
      <c r="BG307" s="2">
        <f>INDEX('2003'!$B$44:$B$140,'16 Year_History_Results'!CB307)</f>
        <v>0</v>
      </c>
      <c r="BH307" s="2">
        <f>INDEX('2004'!$B$44:$B$140,'16 Year_History_Results'!CC307)</f>
        <v>0</v>
      </c>
      <c r="BI307" s="2">
        <f>INDEX('2005'!$B$44:$B$140,'16 Year_History_Results'!CD307)</f>
        <v>0</v>
      </c>
      <c r="BJ307" s="2">
        <f>INDEX('2006'!$B$44:$B$140,'16 Year_History_Results'!CE307)</f>
        <v>0</v>
      </c>
      <c r="BK307" s="2">
        <f>INDEX('2007'!$B$44:$B$140,'16 Year_History_Results'!CF307)</f>
        <v>0</v>
      </c>
      <c r="BL307" s="2">
        <f>INDEX('2008'!$B$44:$B$140,'16 Year_History_Results'!CG307)</f>
        <v>0</v>
      </c>
      <c r="BM307" s="2">
        <f>INDEX('2009'!$B$44:$B$140,'16 Year_History_Results'!CH307)</f>
        <v>0</v>
      </c>
      <c r="BN307" s="2">
        <f>INDEX('2010'!$B$44:$B$140,'16 Year_History_Results'!CI307)</f>
        <v>0</v>
      </c>
      <c r="BO307" s="2">
        <f>INDEX('2011'!$B$44:$B$140,'16 Year_History_Results'!CJ307)</f>
        <v>0</v>
      </c>
      <c r="BP307" s="2">
        <f>INDEX('2012'!$B$44:$B$140,'16 Year_History_Results'!CK307)</f>
        <v>0</v>
      </c>
      <c r="BQ307" s="2">
        <f>INDEX('2013'!$B$44:$B$140,'16 Year_History_Results'!CL307)</f>
        <v>0</v>
      </c>
      <c r="BR307" s="2">
        <f>INDEX('2014'!$B$52:$B$180,'16 Year_History_Results'!CM307)</f>
        <v>0</v>
      </c>
      <c r="BS307" s="147">
        <f>INDEX('2015'!$B$52:$B$308,'16 Year_History_Results'!CN307)</f>
        <v>8</v>
      </c>
      <c r="BT307" s="147">
        <f>INDEX('2016'!$B$52:$B$308,'16 Year_History_Results'!CO307)</f>
        <v>0</v>
      </c>
      <c r="BW307">
        <f t="shared" si="182"/>
        <v>4818</v>
      </c>
      <c r="BX307" s="110"/>
      <c r="BY307" s="2"/>
      <c r="BZ307" s="146">
        <f>IF(ISNA(MATCH($BW307,'2001'!$A$44:$A$139,0)),97,MATCH($BW307,'2001'!$A$44:$A$139,0))</f>
        <v>97</v>
      </c>
      <c r="CA307" s="2">
        <f>IF(ISNA(MATCH($BW307,'2002'!$A$44:$A$139,0)),97,MATCH($BW307,'2002'!$A$44:$A$139,0))</f>
        <v>97</v>
      </c>
      <c r="CB307" s="2">
        <f>IF(ISNA(MATCH($BW307,'2003'!$A$44:$A$139,0)),97,MATCH($BW307,'2003'!$A$44:$A$139,0))</f>
        <v>97</v>
      </c>
      <c r="CC307" s="2">
        <f>IF(ISNA(MATCH($BW307,'2004'!$A$44:$A$139,0)),97,MATCH($BW307,'2004'!$A$44:$A$139,0))</f>
        <v>97</v>
      </c>
      <c r="CD307" s="2">
        <f>IF(ISNA(MATCH($BW307,'2005'!$A$44:$A$139,0)),97,MATCH($BW307,'2005'!$A$44:$A$139,0))</f>
        <v>97</v>
      </c>
      <c r="CE307" s="2">
        <f>IF(ISNA(MATCH($BW307,'2006'!$A$44:$A$139,0)),97,MATCH($BW307,'2006'!$A$44:$A$139,0))</f>
        <v>97</v>
      </c>
      <c r="CF307" s="2">
        <f>IF(ISNA(MATCH($BW307,'2007'!$A$44:$A$139,0)),97,MATCH($BW307,'2007'!$A$44:$A$139,0))</f>
        <v>97</v>
      </c>
      <c r="CG307" s="2">
        <f>IF(ISNA(MATCH($BW307,'2008'!$A$44:$A$139,0)),97,MATCH($BW307,'2008'!$A$44:$A$139,0))</f>
        <v>97</v>
      </c>
      <c r="CH307" s="2">
        <f>IF(ISNA(MATCH($BW307,'2009'!$A$44:$A$139,0)),97,MATCH($BW307,'2009'!$A$44:$A$139,0))</f>
        <v>97</v>
      </c>
      <c r="CI307" s="2">
        <f>IF(ISNA(MATCH($BW307,'2010'!$A$44:$A$139,0)),97,MATCH($BW307,'2010'!$A$44:$A$139,0))</f>
        <v>97</v>
      </c>
      <c r="CJ307" s="2">
        <f>IF(ISNA(MATCH($BW307,'2011'!$A$44:$A$139,0)),97,MATCH($BW307,'2011'!$A$44:$A$139,0))</f>
        <v>97</v>
      </c>
      <c r="CK307" s="2">
        <f>IF(ISNA(MATCH($BW307,'2012'!$A$44:$A$139,0)),97,MATCH($BW307,'2012'!$A$44:$A$139,0))</f>
        <v>97</v>
      </c>
      <c r="CL307" s="2">
        <f>IF(ISNA(MATCH($BW307,'2013'!$A$44:$A$139,0)),97,MATCH($BW307,'2013'!$A$44:$A$139,0))</f>
        <v>97</v>
      </c>
      <c r="CM307" s="2">
        <f>IF(ISNA(MATCH($BW307,'2014'!$A$52:$A$179,0)),129,MATCH($BW307,'2014'!$A$52:$A$179,0))</f>
        <v>129</v>
      </c>
      <c r="CN307" s="147">
        <f>IF(ISNA(MATCH($BW307,'2015'!$A$52:$A$307,0)),257,MATCH($BW307,'2015'!$A$52:$A$307,0))</f>
        <v>238</v>
      </c>
      <c r="CO307" s="147">
        <f>IF(ISNA(MATCH($BW307,'2016'!$A$52:$A$307,0)),257,MATCH($BW307,'2016'!$A$52:$A$307,0))</f>
        <v>257</v>
      </c>
      <c r="CQ307">
        <f t="shared" si="183"/>
        <v>4818</v>
      </c>
      <c r="CR307" s="281"/>
      <c r="CS307" s="279"/>
      <c r="CT307" s="278">
        <f t="shared" si="184"/>
        <v>0</v>
      </c>
      <c r="CU307" s="279">
        <f t="shared" si="170"/>
        <v>0</v>
      </c>
      <c r="CV307" s="279">
        <f t="shared" si="171"/>
        <v>0</v>
      </c>
      <c r="CW307" s="279">
        <f t="shared" si="172"/>
        <v>0</v>
      </c>
      <c r="CX307" s="279">
        <f t="shared" si="173"/>
        <v>0</v>
      </c>
      <c r="CY307" s="279">
        <f t="shared" si="174"/>
        <v>0</v>
      </c>
      <c r="CZ307" s="279">
        <f t="shared" si="175"/>
        <v>0</v>
      </c>
      <c r="DA307" s="279">
        <f t="shared" si="176"/>
        <v>0</v>
      </c>
      <c r="DB307" s="279">
        <f t="shared" si="177"/>
        <v>0</v>
      </c>
      <c r="DC307" s="279">
        <f t="shared" si="185"/>
        <v>0</v>
      </c>
      <c r="DD307" s="279">
        <f t="shared" si="186"/>
        <v>0</v>
      </c>
      <c r="DE307" s="279">
        <f t="shared" si="187"/>
        <v>0</v>
      </c>
      <c r="DF307" s="279">
        <f t="shared" si="188"/>
        <v>0</v>
      </c>
      <c r="DG307" s="279">
        <f t="shared" si="189"/>
        <v>0</v>
      </c>
      <c r="DH307" s="280">
        <f t="shared" si="206"/>
        <v>8</v>
      </c>
      <c r="DI307" s="280">
        <f t="shared" si="207"/>
        <v>5.3327999999999998</v>
      </c>
      <c r="DJ307" s="154">
        <f t="shared" si="178"/>
        <v>222</v>
      </c>
      <c r="DK307" s="279">
        <f t="shared" si="190"/>
        <v>4818</v>
      </c>
      <c r="DL307" s="97"/>
      <c r="DM307" s="154"/>
      <c r="DN307" s="267">
        <f t="shared" si="191"/>
        <v>0</v>
      </c>
      <c r="DO307" s="154">
        <f t="shared" si="192"/>
        <v>0</v>
      </c>
      <c r="DP307" s="154">
        <f t="shared" si="193"/>
        <v>0</v>
      </c>
      <c r="DQ307" s="154">
        <f t="shared" si="194"/>
        <v>0</v>
      </c>
      <c r="DR307" s="154">
        <f t="shared" si="195"/>
        <v>0</v>
      </c>
      <c r="DS307" s="154">
        <f t="shared" si="196"/>
        <v>0</v>
      </c>
      <c r="DT307" s="154">
        <f t="shared" si="197"/>
        <v>0</v>
      </c>
      <c r="DU307" s="154">
        <f t="shared" si="198"/>
        <v>0</v>
      </c>
      <c r="DV307" s="154">
        <f t="shared" si="199"/>
        <v>0</v>
      </c>
      <c r="DW307" s="154">
        <f t="shared" si="200"/>
        <v>0</v>
      </c>
      <c r="DX307" s="154">
        <f t="shared" si="201"/>
        <v>0</v>
      </c>
      <c r="DY307" s="154">
        <f t="shared" si="202"/>
        <v>0</v>
      </c>
      <c r="DZ307" s="154">
        <f t="shared" si="203"/>
        <v>0</v>
      </c>
      <c r="EA307" s="154">
        <f t="shared" si="204"/>
        <v>0</v>
      </c>
      <c r="EB307" s="264">
        <f t="shared" si="208"/>
        <v>8</v>
      </c>
      <c r="EC307" s="264">
        <f t="shared" si="209"/>
        <v>8</v>
      </c>
      <c r="ED307" s="154">
        <f t="shared" si="179"/>
        <v>467</v>
      </c>
    </row>
    <row r="308" spans="2:134" ht="13" thickBot="1" x14ac:dyDescent="0.3">
      <c r="B308" s="142">
        <v>157</v>
      </c>
      <c r="C308" s="50">
        <f t="shared" si="168"/>
        <v>2</v>
      </c>
      <c r="D308" s="50">
        <f t="shared" si="180"/>
        <v>0</v>
      </c>
      <c r="E308" s="97"/>
      <c r="F308" s="2">
        <f t="shared" si="205"/>
        <v>303</v>
      </c>
      <c r="G308" s="207">
        <v>1507</v>
      </c>
      <c r="H308" s="98">
        <f>15- COUNTIF(L308:AC308,"#N/A")</f>
        <v>2</v>
      </c>
      <c r="I308" s="131">
        <f>SUM(AH308:AY308)+SUM(BE308:BT308)</f>
        <v>78</v>
      </c>
      <c r="J308" s="398">
        <f>DI308</f>
        <v>5.2889270076371044</v>
      </c>
      <c r="K308" s="456" t="str">
        <f>IF(ISNUMBER(MATCH(G308,'[4]OPR data'!$A$3:$A$2900,0)),"Y","N")</f>
        <v>Y</v>
      </c>
      <c r="L308" s="110"/>
      <c r="M308" s="233"/>
      <c r="N308" s="469" t="e">
        <f>(INDEX(Finish_table!R$4:R$83,MATCH('16 Year_History_Results'!$G308,Finish_table!S$4:S$83,0),1))</f>
        <v>#N/A</v>
      </c>
      <c r="O308" s="233" t="e">
        <f>(INDEX(Finish_table!Z$4:Z$99,MATCH('16 Year_History_Results'!$G308,Finish_table!AA$4:AA$99,0),1))</f>
        <v>#N/A</v>
      </c>
      <c r="P308" s="233" t="e">
        <f>(INDEX(Finish_table!AI$4:AI$99,MATCH('16 Year_History_Results'!$G308,Finish_table!AJ$4:AJ$99,0),1))</f>
        <v>#N/A</v>
      </c>
      <c r="Q308" s="233" t="e">
        <f>(INDEX(Finish_table!AR$4:AR$99,MATCH('16 Year_History_Results'!$G308,Finish_table!AS$4:AS$99,0),1))</f>
        <v>#N/A</v>
      </c>
      <c r="R308" s="233" t="str">
        <f>(INDEX(Finish_table!BA$4:BA$99,MATCH('16 Year_History_Results'!$G308,Finish_table!BB$4:BB$99,0),1))</f>
        <v>SF</v>
      </c>
      <c r="S308" s="233" t="e">
        <f>(INDEX(Finish_table!BJ$4:BJ$99,MATCH('16 Year_History_Results'!$G308,Finish_table!BK$4:BK$99,0),1))</f>
        <v>#N/A</v>
      </c>
      <c r="T308" s="233" t="e">
        <f>(INDEX(Finish_table!BS$4:BS$99,MATCH('16 Year_History_Results'!$G308,Finish_table!BT$4:BT$99,0),1))</f>
        <v>#N/A</v>
      </c>
      <c r="U308" s="233" t="e">
        <f>(INDEX(Finish_table!CB$4:CB$99,MATCH('16 Year_History_Results'!$G308,Finish_table!CC$4:CC$99,0),1))</f>
        <v>#N/A</v>
      </c>
      <c r="V308" s="233" t="str">
        <f>(INDEX(Finish_table!CK$4:CK$99,MATCH('16 Year_History_Results'!$G308,Finish_table!CL$4:CL$99,0),1))</f>
        <v>W</v>
      </c>
      <c r="W308" s="233" t="e">
        <f>(INDEX(Finish_table!CT$4:CT$99,MATCH('16 Year_History_Results'!$G308,Finish_table!CU$4:CU$99,0),1))</f>
        <v>#N/A</v>
      </c>
      <c r="X308" s="233" t="e">
        <f>(INDEX(Finish_table!DC$4:DC$99,MATCH('16 Year_History_Results'!$G308,Finish_table!DD$4:DD$99,0),1))</f>
        <v>#N/A</v>
      </c>
      <c r="Y308" s="233" t="str">
        <f>(INDEX(Finish_table!DL$4:DL$99,MATCH('16 Year_History_Results'!$G308,Finish_table!DM$4:DM$99,0),1))</f>
        <v>QF</v>
      </c>
      <c r="Z308" s="233" t="e">
        <f>(INDEX(Finish_table!DU$4:DU$99,MATCH('16 Year_History_Results'!$G308,Finish_table!DV$4:DV$99,0),1))</f>
        <v>#N/A</v>
      </c>
      <c r="AA308" s="233" t="e">
        <f>(INDEX(Finish_table!ED$4:ED$140,MATCH('16 Year_History_Results'!$G308,Finish_table!EE$4:EE$140,0),1))</f>
        <v>#N/A</v>
      </c>
      <c r="AB308" s="233" t="e">
        <f>(INDEX(Finish_table!EM$4:EM$224,MATCH('16 Year_History_Results'!$G308,Finish_table!EN$4:EN$224,0),1))</f>
        <v>#N/A</v>
      </c>
      <c r="AC308" s="253" t="e">
        <f>(INDEX(Finish_table!EW$4:EW$224,MATCH('16 Year_History_Results'!$G308,Finish_table!EX$4:EX$224,0),1))</f>
        <v>#N/A</v>
      </c>
      <c r="AD308" s="2"/>
      <c r="AE308" s="97"/>
      <c r="AG308">
        <f t="shared" si="169"/>
        <v>1507</v>
      </c>
      <c r="AH308" s="110"/>
      <c r="AI308" s="2"/>
      <c r="AJ308" s="146">
        <f>INDEX('2001'!$C$44:$C$140,'16 Year_History_Results'!BZ308)</f>
        <v>0</v>
      </c>
      <c r="AK308" s="2">
        <f>INDEX('2002'!$C$44:$C$140,'16 Year_History_Results'!CA308)</f>
        <v>0</v>
      </c>
      <c r="AL308" s="2">
        <f>INDEX('2003'!$C$44:$C$140,'16 Year_History_Results'!CB308)</f>
        <v>0</v>
      </c>
      <c r="AM308" s="2">
        <f>INDEX('2004'!$C$44:$C$140,'16 Year_History_Results'!CC308)</f>
        <v>0</v>
      </c>
      <c r="AN308" s="2">
        <f>INDEX('2005'!$C$44:$C$140,'16 Year_History_Results'!CD308)</f>
        <v>10</v>
      </c>
      <c r="AO308" s="2">
        <f>INDEX('2006'!$C$44:$C$140,'16 Year_History_Results'!CE308)</f>
        <v>0</v>
      </c>
      <c r="AP308" s="2">
        <f>INDEX('2007'!$C$44:$C$140,'16 Year_History_Results'!CF308)</f>
        <v>0</v>
      </c>
      <c r="AQ308" s="2">
        <f>INDEX('2008'!$C$44:$C$140,'16 Year_History_Results'!CG308)</f>
        <v>0</v>
      </c>
      <c r="AR308" s="2">
        <f>INDEX('2009'!$C$44:$C$140,'16 Year_History_Results'!CH308)</f>
        <v>30</v>
      </c>
      <c r="AS308" s="2">
        <f>INDEX('2010'!$C$44:$C$140,'16 Year_History_Results'!CI308)</f>
        <v>0</v>
      </c>
      <c r="AT308" s="2">
        <f>INDEX('2011'!$C$44:$C$140,'16 Year_History_Results'!CJ308)</f>
        <v>0</v>
      </c>
      <c r="AU308" s="2">
        <f>INDEX('2012'!$C$44:$C$140,'16 Year_History_Results'!CK308)</f>
        <v>0</v>
      </c>
      <c r="AV308" s="2">
        <f>INDEX('2013'!$C$44:$C$140,'16 Year_History_Results'!CL308)</f>
        <v>0</v>
      </c>
      <c r="AW308" s="2">
        <f>INDEX('2014'!$C$52:$C$180,'16 Year_History_Results'!CM308)</f>
        <v>0</v>
      </c>
      <c r="AX308" s="2">
        <f>INDEX('2015'!$E$52:$E$308,'16 Year_History_Results'!CN308)</f>
        <v>0</v>
      </c>
      <c r="AY308" s="147">
        <f>INDEX('2016'!$E$52:$E$308,'16 Year_History_Results'!CO308)</f>
        <v>0</v>
      </c>
      <c r="AZ308" s="2"/>
      <c r="BA308" s="2"/>
      <c r="BB308">
        <f t="shared" si="181"/>
        <v>1507</v>
      </c>
      <c r="BC308" s="110"/>
      <c r="BD308" s="2"/>
      <c r="BE308" s="146">
        <f>INDEX('2001'!$B$44:$B$140,'16 Year_History_Results'!BZ308)</f>
        <v>0</v>
      </c>
      <c r="BF308" s="2">
        <f>INDEX('2002'!$B$44:$B$140,'16 Year_History_Results'!CA308)</f>
        <v>0</v>
      </c>
      <c r="BG308" s="2">
        <f>INDEX('2003'!$B$44:$B$140,'16 Year_History_Results'!CB308)</f>
        <v>0</v>
      </c>
      <c r="BH308" s="2">
        <f>INDEX('2004'!$B$44:$B$140,'16 Year_History_Results'!CC308)</f>
        <v>0</v>
      </c>
      <c r="BI308" s="2">
        <f>INDEX('2005'!$B$44:$B$140,'16 Year_History_Results'!CD308)</f>
        <v>13</v>
      </c>
      <c r="BJ308" s="2">
        <f>INDEX('2006'!$B$44:$B$140,'16 Year_History_Results'!CE308)</f>
        <v>0</v>
      </c>
      <c r="BK308" s="2">
        <f>INDEX('2007'!$B$44:$B$140,'16 Year_History_Results'!CF308)</f>
        <v>0</v>
      </c>
      <c r="BL308" s="2">
        <f>INDEX('2008'!$B$44:$B$140,'16 Year_History_Results'!CG308)</f>
        <v>0</v>
      </c>
      <c r="BM308" s="2">
        <f>INDEX('2009'!$B$44:$B$140,'16 Year_History_Results'!CH308)</f>
        <v>12</v>
      </c>
      <c r="BN308" s="2">
        <f>INDEX('2010'!$B$44:$B$140,'16 Year_History_Results'!CI308)</f>
        <v>0</v>
      </c>
      <c r="BO308" s="2">
        <f>INDEX('2011'!$B$44:$B$140,'16 Year_History_Results'!CJ308)</f>
        <v>0</v>
      </c>
      <c r="BP308" s="2">
        <f>INDEX('2012'!$B$44:$B$140,'16 Year_History_Results'!CK308)</f>
        <v>13</v>
      </c>
      <c r="BQ308" s="2">
        <f>INDEX('2013'!$B$44:$B$140,'16 Year_History_Results'!CL308)</f>
        <v>0</v>
      </c>
      <c r="BR308" s="2">
        <f>INDEX('2014'!$B$52:$B$180,'16 Year_History_Results'!CM308)</f>
        <v>0</v>
      </c>
      <c r="BS308" s="147">
        <f>INDEX('2015'!$B$52:$B$308,'16 Year_History_Results'!CN308)</f>
        <v>0</v>
      </c>
      <c r="BT308" s="147">
        <f>INDEX('2016'!$B$52:$B$308,'16 Year_History_Results'!CO308)</f>
        <v>0</v>
      </c>
      <c r="BW308">
        <f t="shared" si="182"/>
        <v>1507</v>
      </c>
      <c r="BX308" s="110"/>
      <c r="BY308" s="2"/>
      <c r="BZ308" s="146">
        <f>IF(ISNA(MATCH($BW308,'2001'!$A$44:$A$139,0)),97,MATCH($BW308,'2001'!$A$44:$A$139,0))</f>
        <v>97</v>
      </c>
      <c r="CA308" s="2">
        <f>IF(ISNA(MATCH($BW308,'2002'!$A$44:$A$139,0)),97,MATCH($BW308,'2002'!$A$44:$A$139,0))</f>
        <v>97</v>
      </c>
      <c r="CB308" s="2">
        <f>IF(ISNA(MATCH($BW308,'2003'!$A$44:$A$139,0)),97,MATCH($BW308,'2003'!$A$44:$A$139,0))</f>
        <v>97</v>
      </c>
      <c r="CC308" s="2">
        <f>IF(ISNA(MATCH($BW308,'2004'!$A$44:$A$139,0)),97,MATCH($BW308,'2004'!$A$44:$A$139,0))</f>
        <v>97</v>
      </c>
      <c r="CD308" s="2">
        <f>IF(ISNA(MATCH($BW308,'2005'!$A$44:$A$139,0)),97,MATCH($BW308,'2005'!$A$44:$A$139,0))</f>
        <v>91</v>
      </c>
      <c r="CE308" s="2">
        <f>IF(ISNA(MATCH($BW308,'2006'!$A$44:$A$139,0)),97,MATCH($BW308,'2006'!$A$44:$A$139,0))</f>
        <v>97</v>
      </c>
      <c r="CF308" s="2">
        <f>IF(ISNA(MATCH($BW308,'2007'!$A$44:$A$139,0)),97,MATCH($BW308,'2007'!$A$44:$A$139,0))</f>
        <v>97</v>
      </c>
      <c r="CG308" s="2">
        <f>IF(ISNA(MATCH($BW308,'2008'!$A$44:$A$139,0)),97,MATCH($BW308,'2008'!$A$44:$A$139,0))</f>
        <v>97</v>
      </c>
      <c r="CH308" s="2">
        <f>IF(ISNA(MATCH($BW308,'2009'!$A$44:$A$139,0)),97,MATCH($BW308,'2009'!$A$44:$A$139,0))</f>
        <v>69</v>
      </c>
      <c r="CI308" s="2">
        <f>IF(ISNA(MATCH($BW308,'2010'!$A$44:$A$139,0)),97,MATCH($BW308,'2010'!$A$44:$A$139,0))</f>
        <v>97</v>
      </c>
      <c r="CJ308" s="2">
        <f>IF(ISNA(MATCH($BW308,'2011'!$A$44:$A$139,0)),97,MATCH($BW308,'2011'!$A$44:$A$139,0))</f>
        <v>97</v>
      </c>
      <c r="CK308" s="2">
        <f>IF(ISNA(MATCH($BW308,'2012'!$A$44:$A$139,0)),97,MATCH($BW308,'2012'!$A$44:$A$139,0))</f>
        <v>53</v>
      </c>
      <c r="CL308" s="2">
        <f>IF(ISNA(MATCH($BW308,'2013'!$A$44:$A$139,0)),97,MATCH($BW308,'2013'!$A$44:$A$139,0))</f>
        <v>97</v>
      </c>
      <c r="CM308" s="2">
        <f>IF(ISNA(MATCH($BW308,'2014'!$A$52:$A$179,0)),129,MATCH($BW308,'2014'!$A$52:$A$179,0))</f>
        <v>68</v>
      </c>
      <c r="CN308" s="147">
        <f>IF(ISNA(MATCH($BW308,'2015'!$A$52:$A$307,0)),257,MATCH($BW308,'2015'!$A$52:$A$307,0))</f>
        <v>257</v>
      </c>
      <c r="CO308" s="147">
        <f>IF(ISNA(MATCH($BW308,'2016'!$A$52:$A$307,0)),257,MATCH($BW308,'2016'!$A$52:$A$307,0))</f>
        <v>257</v>
      </c>
      <c r="CQ308">
        <f t="shared" si="183"/>
        <v>1507</v>
      </c>
      <c r="CR308" s="281"/>
      <c r="CS308" s="279"/>
      <c r="CT308" s="278">
        <f t="shared" si="184"/>
        <v>0</v>
      </c>
      <c r="CU308" s="279">
        <f t="shared" si="170"/>
        <v>0</v>
      </c>
      <c r="CV308" s="279">
        <f t="shared" si="171"/>
        <v>0</v>
      </c>
      <c r="CW308" s="279">
        <f t="shared" si="172"/>
        <v>0</v>
      </c>
      <c r="CX308" s="279">
        <f t="shared" si="173"/>
        <v>23</v>
      </c>
      <c r="CY308" s="279">
        <f t="shared" si="174"/>
        <v>15.331799999999999</v>
      </c>
      <c r="CZ308" s="279">
        <f t="shared" si="175"/>
        <v>10.22017788</v>
      </c>
      <c r="DA308" s="279">
        <f t="shared" si="176"/>
        <v>6.8127705748079999</v>
      </c>
      <c r="DB308" s="279">
        <f t="shared" si="177"/>
        <v>46.541392865167012</v>
      </c>
      <c r="DC308" s="279">
        <f t="shared" si="185"/>
        <v>31.02449248392033</v>
      </c>
      <c r="DD308" s="279">
        <f t="shared" si="186"/>
        <v>20.680926689781291</v>
      </c>
      <c r="DE308" s="279">
        <f t="shared" si="187"/>
        <v>26.785905731408207</v>
      </c>
      <c r="DF308" s="279">
        <f t="shared" si="188"/>
        <v>17.85548476055671</v>
      </c>
      <c r="DG308" s="279">
        <f t="shared" si="189"/>
        <v>11.902466141387102</v>
      </c>
      <c r="DH308" s="280">
        <f t="shared" si="206"/>
        <v>7.9341839298486416</v>
      </c>
      <c r="DI308" s="280">
        <f t="shared" si="207"/>
        <v>5.2889270076371044</v>
      </c>
      <c r="DJ308" s="154">
        <f t="shared" si="178"/>
        <v>228</v>
      </c>
      <c r="DK308" s="279">
        <f t="shared" si="190"/>
        <v>1507</v>
      </c>
      <c r="DL308" s="97"/>
      <c r="DM308" s="154"/>
      <c r="DN308" s="267">
        <f t="shared" si="191"/>
        <v>0</v>
      </c>
      <c r="DO308" s="154">
        <f t="shared" si="192"/>
        <v>0</v>
      </c>
      <c r="DP308" s="154">
        <f t="shared" si="193"/>
        <v>0</v>
      </c>
      <c r="DQ308" s="154">
        <f t="shared" si="194"/>
        <v>0</v>
      </c>
      <c r="DR308" s="154">
        <f t="shared" si="195"/>
        <v>23</v>
      </c>
      <c r="DS308" s="154">
        <f t="shared" si="196"/>
        <v>23</v>
      </c>
      <c r="DT308" s="154">
        <f t="shared" si="197"/>
        <v>23</v>
      </c>
      <c r="DU308" s="154">
        <f t="shared" si="198"/>
        <v>23</v>
      </c>
      <c r="DV308" s="154">
        <f t="shared" si="199"/>
        <v>65</v>
      </c>
      <c r="DW308" s="154">
        <f t="shared" si="200"/>
        <v>65</v>
      </c>
      <c r="DX308" s="154">
        <f t="shared" si="201"/>
        <v>65</v>
      </c>
      <c r="DY308" s="154">
        <f t="shared" si="202"/>
        <v>78</v>
      </c>
      <c r="DZ308" s="154">
        <f t="shared" si="203"/>
        <v>78</v>
      </c>
      <c r="EA308" s="154">
        <f t="shared" si="204"/>
        <v>78</v>
      </c>
      <c r="EB308" s="264">
        <f t="shared" si="208"/>
        <v>78</v>
      </c>
      <c r="EC308" s="264">
        <f t="shared" si="209"/>
        <v>78</v>
      </c>
      <c r="ED308" s="154">
        <f t="shared" si="179"/>
        <v>117</v>
      </c>
    </row>
    <row r="309" spans="2:134" ht="13" thickBot="1" x14ac:dyDescent="0.3">
      <c r="B309" s="247">
        <v>157</v>
      </c>
      <c r="C309" s="50">
        <f t="shared" si="168"/>
        <v>3</v>
      </c>
      <c r="D309" s="50">
        <f t="shared" si="180"/>
        <v>0</v>
      </c>
      <c r="E309" s="97"/>
      <c r="F309" s="2">
        <f t="shared" si="205"/>
        <v>304</v>
      </c>
      <c r="G309" s="207">
        <v>1065</v>
      </c>
      <c r="H309" s="98">
        <f>15- COUNTIF(L309:AC309,"#N/A")</f>
        <v>0</v>
      </c>
      <c r="I309" s="131">
        <f>SUM(AH309:AY309)+SUM(BE309:BT309)</f>
        <v>5</v>
      </c>
      <c r="J309" s="398">
        <f>DI309</f>
        <v>5</v>
      </c>
      <c r="K309" s="456" t="str">
        <f>IF(ISNUMBER(MATCH(G309,'[4]OPR data'!$A$3:$A$2900,0)),"Y","N")</f>
        <v>Y</v>
      </c>
      <c r="L309" s="110"/>
      <c r="M309" s="233"/>
      <c r="N309" s="469" t="e">
        <f>(INDEX(Finish_table!R$4:R$83,MATCH('16 Year_History_Results'!$G309,Finish_table!S$4:S$83,0),1))</f>
        <v>#N/A</v>
      </c>
      <c r="O309" s="233" t="e">
        <f>(INDEX(Finish_table!Z$4:Z$99,MATCH('16 Year_History_Results'!$G309,Finish_table!AA$4:AA$99,0),1))</f>
        <v>#N/A</v>
      </c>
      <c r="P309" s="233" t="e">
        <f>(INDEX(Finish_table!AI$4:AI$99,MATCH('16 Year_History_Results'!$G309,Finish_table!AJ$4:AJ$99,0),1))</f>
        <v>#N/A</v>
      </c>
      <c r="Q309" s="233" t="e">
        <f>(INDEX(Finish_table!AR$4:AR$99,MATCH('16 Year_History_Results'!$G309,Finish_table!AS$4:AS$99,0),1))</f>
        <v>#N/A</v>
      </c>
      <c r="R309" s="233" t="e">
        <f>(INDEX(Finish_table!BA$4:BA$99,MATCH('16 Year_History_Results'!$G309,Finish_table!BB$4:BB$99,0),1))</f>
        <v>#N/A</v>
      </c>
      <c r="S309" s="233" t="e">
        <f>(INDEX(Finish_table!BJ$4:BJ$99,MATCH('16 Year_History_Results'!$G309,Finish_table!BK$4:BK$99,0),1))</f>
        <v>#N/A</v>
      </c>
      <c r="T309" s="233" t="e">
        <f>(INDEX(Finish_table!BS$4:BS$99,MATCH('16 Year_History_Results'!$G309,Finish_table!BT$4:BT$99,0),1))</f>
        <v>#N/A</v>
      </c>
      <c r="U309" s="233" t="e">
        <f>(INDEX(Finish_table!CB$4:CB$99,MATCH('16 Year_History_Results'!$G309,Finish_table!CC$4:CC$99,0),1))</f>
        <v>#N/A</v>
      </c>
      <c r="V309" s="233" t="e">
        <f>(INDEX(Finish_table!CK$4:CK$99,MATCH('16 Year_History_Results'!$G309,Finish_table!CL$4:CL$99,0),1))</f>
        <v>#N/A</v>
      </c>
      <c r="W309" s="233" t="e">
        <f>(INDEX(Finish_table!CT$4:CT$99,MATCH('16 Year_History_Results'!$G309,Finish_table!CU$4:CU$99,0),1))</f>
        <v>#N/A</v>
      </c>
      <c r="X309" s="233" t="e">
        <f>(INDEX(Finish_table!DC$4:DC$99,MATCH('16 Year_History_Results'!$G309,Finish_table!DD$4:DD$99,0),1))</f>
        <v>#N/A</v>
      </c>
      <c r="Y309" s="233" t="e">
        <f>(INDEX(Finish_table!DL$4:DL$99,MATCH('16 Year_History_Results'!$G309,Finish_table!DM$4:DM$99,0),1))</f>
        <v>#N/A</v>
      </c>
      <c r="Z309" s="233" t="e">
        <f>(INDEX(Finish_table!DU$4:DU$99,MATCH('16 Year_History_Results'!$G309,Finish_table!DV$4:DV$99,0),1))</f>
        <v>#N/A</v>
      </c>
      <c r="AA309" s="233" t="e">
        <f>(INDEX(Finish_table!ED$4:ED$140,MATCH('16 Year_History_Results'!$G309,Finish_table!EE$4:EE$140,0),1))</f>
        <v>#N/A</v>
      </c>
      <c r="AB309" s="233" t="e">
        <f>(INDEX(Finish_table!EM$4:EM$224,MATCH('16 Year_History_Results'!$G309,Finish_table!EN$4:EN$224,0),1))</f>
        <v>#N/A</v>
      </c>
      <c r="AC309" s="253" t="str">
        <f>(INDEX(Finish_table!EW$4:EW$224,MATCH('16 Year_History_Results'!$G309,Finish_table!EX$4:EX$224,0),1))</f>
        <v>WS</v>
      </c>
      <c r="AD309" s="2"/>
      <c r="AE309" s="97"/>
      <c r="AG309">
        <f t="shared" si="169"/>
        <v>1065</v>
      </c>
      <c r="AH309" s="110"/>
      <c r="AI309" s="2"/>
      <c r="AJ309" s="146">
        <f>INDEX('2001'!$C$44:$C$140,'16 Year_History_Results'!BZ309)</f>
        <v>0</v>
      </c>
      <c r="AK309" s="2">
        <f>INDEX('2002'!$C$44:$C$140,'16 Year_History_Results'!CA309)</f>
        <v>0</v>
      </c>
      <c r="AL309" s="2">
        <f>INDEX('2003'!$C$44:$C$140,'16 Year_History_Results'!CB309)</f>
        <v>0</v>
      </c>
      <c r="AM309" s="2">
        <f>INDEX('2004'!$C$44:$C$140,'16 Year_History_Results'!CC309)</f>
        <v>0</v>
      </c>
      <c r="AN309" s="2">
        <f>INDEX('2005'!$C$44:$C$140,'16 Year_History_Results'!CD309)</f>
        <v>0</v>
      </c>
      <c r="AO309" s="2">
        <f>INDEX('2006'!$C$44:$C$140,'16 Year_History_Results'!CE309)</f>
        <v>0</v>
      </c>
      <c r="AP309" s="2">
        <f>INDEX('2007'!$C$44:$C$140,'16 Year_History_Results'!CF309)</f>
        <v>0</v>
      </c>
      <c r="AQ309" s="2">
        <f>INDEX('2008'!$C$44:$C$140,'16 Year_History_Results'!CG309)</f>
        <v>0</v>
      </c>
      <c r="AR309" s="2">
        <f>INDEX('2009'!$C$44:$C$140,'16 Year_History_Results'!CH309)</f>
        <v>0</v>
      </c>
      <c r="AS309" s="2">
        <f>INDEX('2010'!$C$44:$C$140,'16 Year_History_Results'!CI309)</f>
        <v>0</v>
      </c>
      <c r="AT309" s="2">
        <f>INDEX('2011'!$C$44:$C$140,'16 Year_History_Results'!CJ309)</f>
        <v>0</v>
      </c>
      <c r="AU309" s="2">
        <f>INDEX('2012'!$C$44:$C$140,'16 Year_History_Results'!CK309)</f>
        <v>0</v>
      </c>
      <c r="AV309" s="2">
        <f>INDEX('2013'!$C$44:$C$140,'16 Year_History_Results'!CL309)</f>
        <v>0</v>
      </c>
      <c r="AW309" s="2">
        <f>INDEX('2014'!$C$52:$C$180,'16 Year_History_Results'!CM309)</f>
        <v>0</v>
      </c>
      <c r="AX309" s="2">
        <f>INDEX('2015'!$E$52:$E$308,'16 Year_History_Results'!CN309)</f>
        <v>0</v>
      </c>
      <c r="AY309" s="147">
        <f>INDEX('2016'!$E$52:$E$308,'16 Year_History_Results'!CO309)</f>
        <v>5</v>
      </c>
      <c r="AZ309" s="2"/>
      <c r="BA309" s="2"/>
      <c r="BB309">
        <f t="shared" si="181"/>
        <v>1065</v>
      </c>
      <c r="BC309" s="110"/>
      <c r="BD309" s="2"/>
      <c r="BE309" s="146">
        <f>INDEX('2001'!$B$44:$B$140,'16 Year_History_Results'!BZ309)</f>
        <v>0</v>
      </c>
      <c r="BF309" s="2">
        <f>INDEX('2002'!$B$44:$B$140,'16 Year_History_Results'!CA309)</f>
        <v>0</v>
      </c>
      <c r="BG309" s="2">
        <f>INDEX('2003'!$B$44:$B$140,'16 Year_History_Results'!CB309)</f>
        <v>0</v>
      </c>
      <c r="BH309" s="2">
        <f>INDEX('2004'!$B$44:$B$140,'16 Year_History_Results'!CC309)</f>
        <v>0</v>
      </c>
      <c r="BI309" s="2">
        <f>INDEX('2005'!$B$44:$B$140,'16 Year_History_Results'!CD309)</f>
        <v>0</v>
      </c>
      <c r="BJ309" s="2">
        <f>INDEX('2006'!$B$44:$B$140,'16 Year_History_Results'!CE309)</f>
        <v>0</v>
      </c>
      <c r="BK309" s="2">
        <f>INDEX('2007'!$B$44:$B$140,'16 Year_History_Results'!CF309)</f>
        <v>0</v>
      </c>
      <c r="BL309" s="2">
        <f>INDEX('2008'!$B$44:$B$140,'16 Year_History_Results'!CG309)</f>
        <v>0</v>
      </c>
      <c r="BM309" s="2">
        <f>INDEX('2009'!$B$44:$B$140,'16 Year_History_Results'!CH309)</f>
        <v>0</v>
      </c>
      <c r="BN309" s="2">
        <f>INDEX('2010'!$B$44:$B$140,'16 Year_History_Results'!CI309)</f>
        <v>0</v>
      </c>
      <c r="BO309" s="2">
        <f>INDEX('2011'!$B$44:$B$140,'16 Year_History_Results'!CJ309)</f>
        <v>0</v>
      </c>
      <c r="BP309" s="2">
        <f>INDEX('2012'!$B$44:$B$140,'16 Year_History_Results'!CK309)</f>
        <v>0</v>
      </c>
      <c r="BQ309" s="2">
        <f>INDEX('2013'!$B$44:$B$140,'16 Year_History_Results'!CL309)</f>
        <v>0</v>
      </c>
      <c r="BR309" s="2">
        <f>INDEX('2014'!$B$52:$B$180,'16 Year_History_Results'!CM309)</f>
        <v>0</v>
      </c>
      <c r="BS309" s="147">
        <f>INDEX('2015'!$B$52:$B$308,'16 Year_History_Results'!CN309)</f>
        <v>0</v>
      </c>
      <c r="BT309" s="147">
        <f>INDEX('2016'!$B$52:$B$308,'16 Year_History_Results'!CO309)</f>
        <v>0</v>
      </c>
      <c r="BW309">
        <f t="shared" si="182"/>
        <v>1065</v>
      </c>
      <c r="BX309" s="110"/>
      <c r="BY309" s="2"/>
      <c r="BZ309" s="146">
        <f>IF(ISNA(MATCH($BW309,'2001'!$A$44:$A$139,0)),97,MATCH($BW309,'2001'!$A$44:$A$139,0))</f>
        <v>97</v>
      </c>
      <c r="CA309" s="2">
        <f>IF(ISNA(MATCH($BW309,'2002'!$A$44:$A$139,0)),97,MATCH($BW309,'2002'!$A$44:$A$139,0))</f>
        <v>97</v>
      </c>
      <c r="CB309" s="2">
        <f>IF(ISNA(MATCH($BW309,'2003'!$A$44:$A$139,0)),97,MATCH($BW309,'2003'!$A$44:$A$139,0))</f>
        <v>97</v>
      </c>
      <c r="CC309" s="2">
        <f>IF(ISNA(MATCH($BW309,'2004'!$A$44:$A$139,0)),97,MATCH($BW309,'2004'!$A$44:$A$139,0))</f>
        <v>97</v>
      </c>
      <c r="CD309" s="2">
        <f>IF(ISNA(MATCH($BW309,'2005'!$A$44:$A$139,0)),97,MATCH($BW309,'2005'!$A$44:$A$139,0))</f>
        <v>97</v>
      </c>
      <c r="CE309" s="2">
        <f>IF(ISNA(MATCH($BW309,'2006'!$A$44:$A$139,0)),97,MATCH($BW309,'2006'!$A$44:$A$139,0))</f>
        <v>97</v>
      </c>
      <c r="CF309" s="2">
        <f>IF(ISNA(MATCH($BW309,'2007'!$A$44:$A$139,0)),97,MATCH($BW309,'2007'!$A$44:$A$139,0))</f>
        <v>97</v>
      </c>
      <c r="CG309" s="2">
        <f>IF(ISNA(MATCH($BW309,'2008'!$A$44:$A$139,0)),97,MATCH($BW309,'2008'!$A$44:$A$139,0))</f>
        <v>97</v>
      </c>
      <c r="CH309" s="2">
        <f>IF(ISNA(MATCH($BW309,'2009'!$A$44:$A$139,0)),97,MATCH($BW309,'2009'!$A$44:$A$139,0))</f>
        <v>97</v>
      </c>
      <c r="CI309" s="2">
        <f>IF(ISNA(MATCH($BW309,'2010'!$A$44:$A$139,0)),97,MATCH($BW309,'2010'!$A$44:$A$139,0))</f>
        <v>97</v>
      </c>
      <c r="CJ309" s="2">
        <f>IF(ISNA(MATCH($BW309,'2011'!$A$44:$A$139,0)),97,MATCH($BW309,'2011'!$A$44:$A$139,0))</f>
        <v>97</v>
      </c>
      <c r="CK309" s="2">
        <f>IF(ISNA(MATCH($BW309,'2012'!$A$44:$A$139,0)),97,MATCH($BW309,'2012'!$A$44:$A$139,0))</f>
        <v>97</v>
      </c>
      <c r="CL309" s="2">
        <f>IF(ISNA(MATCH($BW309,'2013'!$A$44:$A$139,0)),97,MATCH($BW309,'2013'!$A$44:$A$139,0))</f>
        <v>97</v>
      </c>
      <c r="CM309" s="2">
        <f>IF(ISNA(MATCH($BW309,'2014'!$A$52:$A$179,0)),129,MATCH($BW309,'2014'!$A$52:$A$179,0))</f>
        <v>129</v>
      </c>
      <c r="CN309" s="147">
        <f>IF(ISNA(MATCH($BW309,'2015'!$A$52:$A$307,0)),257,MATCH($BW309,'2015'!$A$52:$A$307,0))</f>
        <v>257</v>
      </c>
      <c r="CO309" s="147">
        <f>IF(ISNA(MATCH($BW309,'2016'!$A$52:$A$307,0)),257,MATCH($BW309,'2016'!$A$52:$A$307,0))</f>
        <v>85</v>
      </c>
      <c r="CQ309">
        <f t="shared" si="183"/>
        <v>1065</v>
      </c>
      <c r="CR309" s="281"/>
      <c r="CS309" s="279"/>
      <c r="CT309" s="278">
        <f t="shared" si="184"/>
        <v>0</v>
      </c>
      <c r="CU309" s="279">
        <f t="shared" si="170"/>
        <v>0</v>
      </c>
      <c r="CV309" s="279">
        <f t="shared" si="171"/>
        <v>0</v>
      </c>
      <c r="CW309" s="279">
        <f t="shared" si="172"/>
        <v>0</v>
      </c>
      <c r="CX309" s="279">
        <f t="shared" si="173"/>
        <v>0</v>
      </c>
      <c r="CY309" s="279">
        <f t="shared" si="174"/>
        <v>0</v>
      </c>
      <c r="CZ309" s="279">
        <f t="shared" si="175"/>
        <v>0</v>
      </c>
      <c r="DA309" s="279">
        <f t="shared" si="176"/>
        <v>0</v>
      </c>
      <c r="DB309" s="279">
        <f t="shared" si="177"/>
        <v>0</v>
      </c>
      <c r="DC309" s="279">
        <f t="shared" si="185"/>
        <v>0</v>
      </c>
      <c r="DD309" s="279">
        <f t="shared" si="186"/>
        <v>0</v>
      </c>
      <c r="DE309" s="279">
        <f t="shared" si="187"/>
        <v>0</v>
      </c>
      <c r="DF309" s="279">
        <f t="shared" si="188"/>
        <v>0</v>
      </c>
      <c r="DG309" s="279">
        <f t="shared" si="189"/>
        <v>0</v>
      </c>
      <c r="DH309" s="280">
        <f t="shared" si="206"/>
        <v>0</v>
      </c>
      <c r="DI309" s="280">
        <f t="shared" si="207"/>
        <v>5</v>
      </c>
      <c r="DJ309" s="154">
        <f t="shared" si="178"/>
        <v>515</v>
      </c>
      <c r="DK309" s="279">
        <f t="shared" si="190"/>
        <v>1065</v>
      </c>
      <c r="DL309" s="97"/>
      <c r="DM309" s="154"/>
      <c r="DN309" s="267">
        <f t="shared" si="191"/>
        <v>0</v>
      </c>
      <c r="DO309" s="154">
        <f t="shared" si="192"/>
        <v>0</v>
      </c>
      <c r="DP309" s="154">
        <f t="shared" si="193"/>
        <v>0</v>
      </c>
      <c r="DQ309" s="154">
        <f t="shared" si="194"/>
        <v>0</v>
      </c>
      <c r="DR309" s="154">
        <f t="shared" si="195"/>
        <v>0</v>
      </c>
      <c r="DS309" s="154">
        <f t="shared" si="196"/>
        <v>0</v>
      </c>
      <c r="DT309" s="154">
        <f t="shared" si="197"/>
        <v>0</v>
      </c>
      <c r="DU309" s="154">
        <f t="shared" si="198"/>
        <v>0</v>
      </c>
      <c r="DV309" s="154">
        <f t="shared" si="199"/>
        <v>0</v>
      </c>
      <c r="DW309" s="154">
        <f t="shared" si="200"/>
        <v>0</v>
      </c>
      <c r="DX309" s="154">
        <f t="shared" si="201"/>
        <v>0</v>
      </c>
      <c r="DY309" s="154">
        <f t="shared" si="202"/>
        <v>0</v>
      </c>
      <c r="DZ309" s="154">
        <f t="shared" si="203"/>
        <v>0</v>
      </c>
      <c r="EA309" s="154">
        <f t="shared" si="204"/>
        <v>0</v>
      </c>
      <c r="EB309" s="264">
        <f t="shared" si="208"/>
        <v>0</v>
      </c>
      <c r="EC309" s="264">
        <f t="shared" si="209"/>
        <v>5</v>
      </c>
      <c r="ED309" s="154">
        <f t="shared" si="179"/>
        <v>515</v>
      </c>
    </row>
    <row r="310" spans="2:134" ht="13" thickBot="1" x14ac:dyDescent="0.3">
      <c r="B310" s="131">
        <v>157</v>
      </c>
      <c r="C310" s="50">
        <f t="shared" si="168"/>
        <v>4</v>
      </c>
      <c r="D310" s="50">
        <f t="shared" si="180"/>
        <v>4</v>
      </c>
      <c r="E310" s="97"/>
      <c r="F310" s="2">
        <f t="shared" si="205"/>
        <v>305</v>
      </c>
      <c r="G310" s="494">
        <v>1775</v>
      </c>
      <c r="H310" s="98">
        <f>15- COUNTIF(L310:AC310,"#N/A")</f>
        <v>0</v>
      </c>
      <c r="I310" s="131">
        <f>SUM(AH310:AY310)+SUM(BE310:BT310)</f>
        <v>5</v>
      </c>
      <c r="J310" s="398">
        <f>DI310</f>
        <v>5</v>
      </c>
      <c r="K310" s="456" t="str">
        <f>IF(ISNUMBER(MATCH(G310,'[4]OPR data'!$A$3:$A$2900,0)),"Y","N")</f>
        <v>Y</v>
      </c>
      <c r="L310" s="110"/>
      <c r="M310" s="233"/>
      <c r="N310" s="469" t="e">
        <f>(INDEX(Finish_table!R$4:R$83,MATCH('16 Year_History_Results'!$G310,Finish_table!S$4:S$83,0),1))</f>
        <v>#N/A</v>
      </c>
      <c r="O310" s="233" t="e">
        <f>(INDEX(Finish_table!Z$4:Z$99,MATCH('16 Year_History_Results'!$G310,Finish_table!AA$4:AA$99,0),1))</f>
        <v>#N/A</v>
      </c>
      <c r="P310" s="233" t="e">
        <f>(INDEX(Finish_table!AI$4:AI$99,MATCH('16 Year_History_Results'!$G310,Finish_table!AJ$4:AJ$99,0),1))</f>
        <v>#N/A</v>
      </c>
      <c r="Q310" s="233" t="e">
        <f>(INDEX(Finish_table!AR$4:AR$99,MATCH('16 Year_History_Results'!$G310,Finish_table!AS$4:AS$99,0),1))</f>
        <v>#N/A</v>
      </c>
      <c r="R310" s="233" t="e">
        <f>(INDEX(Finish_table!BA$4:BA$99,MATCH('16 Year_History_Results'!$G310,Finish_table!BB$4:BB$99,0),1))</f>
        <v>#N/A</v>
      </c>
      <c r="S310" s="233" t="e">
        <f>(INDEX(Finish_table!BJ$4:BJ$99,MATCH('16 Year_History_Results'!$G310,Finish_table!BK$4:BK$99,0),1))</f>
        <v>#N/A</v>
      </c>
      <c r="T310" s="233" t="e">
        <f>(INDEX(Finish_table!BS$4:BS$99,MATCH('16 Year_History_Results'!$G310,Finish_table!BT$4:BT$99,0),1))</f>
        <v>#N/A</v>
      </c>
      <c r="U310" s="233" t="e">
        <f>(INDEX(Finish_table!CB$4:CB$99,MATCH('16 Year_History_Results'!$G310,Finish_table!CC$4:CC$99,0),1))</f>
        <v>#N/A</v>
      </c>
      <c r="V310" s="233" t="e">
        <f>(INDEX(Finish_table!CK$4:CK$99,MATCH('16 Year_History_Results'!$G310,Finish_table!CL$4:CL$99,0),1))</f>
        <v>#N/A</v>
      </c>
      <c r="W310" s="233" t="e">
        <f>(INDEX(Finish_table!CT$4:CT$99,MATCH('16 Year_History_Results'!$G310,Finish_table!CU$4:CU$99,0),1))</f>
        <v>#N/A</v>
      </c>
      <c r="X310" s="233" t="e">
        <f>(INDEX(Finish_table!DC$4:DC$99,MATCH('16 Year_History_Results'!$G310,Finish_table!DD$4:DD$99,0),1))</f>
        <v>#N/A</v>
      </c>
      <c r="Y310" s="233" t="e">
        <f>(INDEX(Finish_table!DL$4:DL$99,MATCH('16 Year_History_Results'!$G310,Finish_table!DM$4:DM$99,0),1))</f>
        <v>#N/A</v>
      </c>
      <c r="Z310" s="233" t="e">
        <f>(INDEX(Finish_table!DU$4:DU$99,MATCH('16 Year_History_Results'!$G310,Finish_table!DV$4:DV$99,0),1))</f>
        <v>#N/A</v>
      </c>
      <c r="AA310" s="233" t="e">
        <f>(INDEX(Finish_table!ED$4:ED$140,MATCH('16 Year_History_Results'!$G310,Finish_table!EE$4:EE$140,0),1))</f>
        <v>#N/A</v>
      </c>
      <c r="AB310" s="233" t="e">
        <f>(INDEX(Finish_table!EM$4:EM$224,MATCH('16 Year_History_Results'!$G310,Finish_table!EN$4:EN$224,0),1))</f>
        <v>#N/A</v>
      </c>
      <c r="AC310" s="253" t="str">
        <f>(INDEX(Finish_table!EW$4:EW$224,MATCH('16 Year_History_Results'!$G310,Finish_table!EX$4:EX$224,0),1))</f>
        <v>W</v>
      </c>
      <c r="AD310" s="2"/>
      <c r="AE310" s="97"/>
      <c r="AG310">
        <f t="shared" si="169"/>
        <v>1775</v>
      </c>
      <c r="AH310" s="110"/>
      <c r="AI310" s="2"/>
      <c r="AJ310" s="146">
        <f>INDEX('2001'!$C$44:$C$140,'16 Year_History_Results'!BZ310)</f>
        <v>0</v>
      </c>
      <c r="AK310" s="2">
        <f>INDEX('2002'!$C$44:$C$140,'16 Year_History_Results'!CA310)</f>
        <v>0</v>
      </c>
      <c r="AL310" s="2">
        <f>INDEX('2003'!$C$44:$C$140,'16 Year_History_Results'!CB310)</f>
        <v>0</v>
      </c>
      <c r="AM310" s="2">
        <f>INDEX('2004'!$C$44:$C$140,'16 Year_History_Results'!CC310)</f>
        <v>0</v>
      </c>
      <c r="AN310" s="2">
        <f>INDEX('2005'!$C$44:$C$140,'16 Year_History_Results'!CD310)</f>
        <v>0</v>
      </c>
      <c r="AO310" s="2">
        <f>INDEX('2006'!$C$44:$C$140,'16 Year_History_Results'!CE310)</f>
        <v>0</v>
      </c>
      <c r="AP310" s="2">
        <f>INDEX('2007'!$C$44:$C$140,'16 Year_History_Results'!CF310)</f>
        <v>0</v>
      </c>
      <c r="AQ310" s="2">
        <f>INDEX('2008'!$C$44:$C$140,'16 Year_History_Results'!CG310)</f>
        <v>0</v>
      </c>
      <c r="AR310" s="2">
        <f>INDEX('2009'!$C$44:$C$140,'16 Year_History_Results'!CH310)</f>
        <v>0</v>
      </c>
      <c r="AS310" s="2">
        <f>INDEX('2010'!$C$44:$C$140,'16 Year_History_Results'!CI310)</f>
        <v>0</v>
      </c>
      <c r="AT310" s="2">
        <f>INDEX('2011'!$C$44:$C$140,'16 Year_History_Results'!CJ310)</f>
        <v>0</v>
      </c>
      <c r="AU310" s="2">
        <f>INDEX('2012'!$C$44:$C$140,'16 Year_History_Results'!CK310)</f>
        <v>0</v>
      </c>
      <c r="AV310" s="2">
        <f>INDEX('2013'!$C$44:$C$140,'16 Year_History_Results'!CL310)</f>
        <v>0</v>
      </c>
      <c r="AW310" s="2">
        <f>INDEX('2014'!$C$52:$C$180,'16 Year_History_Results'!CM310)</f>
        <v>0</v>
      </c>
      <c r="AX310" s="2">
        <f>INDEX('2015'!$E$52:$E$308,'16 Year_History_Results'!CN310)</f>
        <v>0</v>
      </c>
      <c r="AY310" s="147">
        <f>INDEX('2016'!$E$52:$E$308,'16 Year_History_Results'!CO310)</f>
        <v>5</v>
      </c>
      <c r="AZ310" s="2"/>
      <c r="BA310" s="2"/>
      <c r="BB310">
        <f t="shared" si="181"/>
        <v>1775</v>
      </c>
      <c r="BC310" s="110"/>
      <c r="BD310" s="2"/>
      <c r="BE310" s="146">
        <f>INDEX('2001'!$B$44:$B$140,'16 Year_History_Results'!BZ310)</f>
        <v>0</v>
      </c>
      <c r="BF310" s="2">
        <f>INDEX('2002'!$B$44:$B$140,'16 Year_History_Results'!CA310)</f>
        <v>0</v>
      </c>
      <c r="BG310" s="2">
        <f>INDEX('2003'!$B$44:$B$140,'16 Year_History_Results'!CB310)</f>
        <v>0</v>
      </c>
      <c r="BH310" s="2">
        <f>INDEX('2004'!$B$44:$B$140,'16 Year_History_Results'!CC310)</f>
        <v>0</v>
      </c>
      <c r="BI310" s="2">
        <f>INDEX('2005'!$B$44:$B$140,'16 Year_History_Results'!CD310)</f>
        <v>0</v>
      </c>
      <c r="BJ310" s="2">
        <f>INDEX('2006'!$B$44:$B$140,'16 Year_History_Results'!CE310)</f>
        <v>0</v>
      </c>
      <c r="BK310" s="2">
        <f>INDEX('2007'!$B$44:$B$140,'16 Year_History_Results'!CF310)</f>
        <v>0</v>
      </c>
      <c r="BL310" s="2">
        <f>INDEX('2008'!$B$44:$B$140,'16 Year_History_Results'!CG310)</f>
        <v>0</v>
      </c>
      <c r="BM310" s="2">
        <f>INDEX('2009'!$B$44:$B$140,'16 Year_History_Results'!CH310)</f>
        <v>0</v>
      </c>
      <c r="BN310" s="2">
        <f>INDEX('2010'!$B$44:$B$140,'16 Year_History_Results'!CI310)</f>
        <v>0</v>
      </c>
      <c r="BO310" s="2">
        <f>INDEX('2011'!$B$44:$B$140,'16 Year_History_Results'!CJ310)</f>
        <v>0</v>
      </c>
      <c r="BP310" s="2">
        <f>INDEX('2012'!$B$44:$B$140,'16 Year_History_Results'!CK310)</f>
        <v>0</v>
      </c>
      <c r="BQ310" s="2">
        <f>INDEX('2013'!$B$44:$B$140,'16 Year_History_Results'!CL310)</f>
        <v>0</v>
      </c>
      <c r="BR310" s="2">
        <f>INDEX('2014'!$B$52:$B$180,'16 Year_History_Results'!CM310)</f>
        <v>0</v>
      </c>
      <c r="BS310" s="147">
        <f>INDEX('2015'!$B$52:$B$308,'16 Year_History_Results'!CN310)</f>
        <v>0</v>
      </c>
      <c r="BT310" s="147">
        <f>INDEX('2016'!$B$52:$B$308,'16 Year_History_Results'!CO310)</f>
        <v>0</v>
      </c>
      <c r="BW310">
        <f t="shared" si="182"/>
        <v>1775</v>
      </c>
      <c r="BX310" s="110"/>
      <c r="BY310" s="2"/>
      <c r="BZ310" s="146">
        <f>IF(ISNA(MATCH($BW310,'2001'!$A$44:$A$139,0)),97,MATCH($BW310,'2001'!$A$44:$A$139,0))</f>
        <v>97</v>
      </c>
      <c r="CA310" s="2">
        <f>IF(ISNA(MATCH($BW310,'2002'!$A$44:$A$139,0)),97,MATCH($BW310,'2002'!$A$44:$A$139,0))</f>
        <v>97</v>
      </c>
      <c r="CB310" s="2">
        <f>IF(ISNA(MATCH($BW310,'2003'!$A$44:$A$139,0)),97,MATCH($BW310,'2003'!$A$44:$A$139,0))</f>
        <v>97</v>
      </c>
      <c r="CC310" s="2">
        <f>IF(ISNA(MATCH($BW310,'2004'!$A$44:$A$139,0)),97,MATCH($BW310,'2004'!$A$44:$A$139,0))</f>
        <v>97</v>
      </c>
      <c r="CD310" s="2">
        <f>IF(ISNA(MATCH($BW310,'2005'!$A$44:$A$139,0)),97,MATCH($BW310,'2005'!$A$44:$A$139,0))</f>
        <v>97</v>
      </c>
      <c r="CE310" s="2">
        <f>IF(ISNA(MATCH($BW310,'2006'!$A$44:$A$139,0)),97,MATCH($BW310,'2006'!$A$44:$A$139,0))</f>
        <v>97</v>
      </c>
      <c r="CF310" s="2">
        <f>IF(ISNA(MATCH($BW310,'2007'!$A$44:$A$139,0)),97,MATCH($BW310,'2007'!$A$44:$A$139,0))</f>
        <v>97</v>
      </c>
      <c r="CG310" s="2">
        <f>IF(ISNA(MATCH($BW310,'2008'!$A$44:$A$139,0)),97,MATCH($BW310,'2008'!$A$44:$A$139,0))</f>
        <v>97</v>
      </c>
      <c r="CH310" s="2">
        <f>IF(ISNA(MATCH($BW310,'2009'!$A$44:$A$139,0)),97,MATCH($BW310,'2009'!$A$44:$A$139,0))</f>
        <v>97</v>
      </c>
      <c r="CI310" s="2">
        <f>IF(ISNA(MATCH($BW310,'2010'!$A$44:$A$139,0)),97,MATCH($BW310,'2010'!$A$44:$A$139,0))</f>
        <v>97</v>
      </c>
      <c r="CJ310" s="2">
        <f>IF(ISNA(MATCH($BW310,'2011'!$A$44:$A$139,0)),97,MATCH($BW310,'2011'!$A$44:$A$139,0))</f>
        <v>97</v>
      </c>
      <c r="CK310" s="2">
        <f>IF(ISNA(MATCH($BW310,'2012'!$A$44:$A$139,0)),97,MATCH($BW310,'2012'!$A$44:$A$139,0))</f>
        <v>97</v>
      </c>
      <c r="CL310" s="2">
        <f>IF(ISNA(MATCH($BW310,'2013'!$A$44:$A$139,0)),97,MATCH($BW310,'2013'!$A$44:$A$139,0))</f>
        <v>97</v>
      </c>
      <c r="CM310" s="2">
        <f>IF(ISNA(MATCH($BW310,'2014'!$A$52:$A$179,0)),129,MATCH($BW310,'2014'!$A$52:$A$179,0))</f>
        <v>129</v>
      </c>
      <c r="CN310" s="147">
        <f>IF(ISNA(MATCH($BW310,'2015'!$A$52:$A$307,0)),257,MATCH($BW310,'2015'!$A$52:$A$307,0))</f>
        <v>257</v>
      </c>
      <c r="CO310" s="147">
        <f>IF(ISNA(MATCH($BW310,'2016'!$A$52:$A$307,0)),257,MATCH($BW310,'2016'!$A$52:$A$307,0))</f>
        <v>131</v>
      </c>
      <c r="CQ310">
        <f t="shared" si="183"/>
        <v>1775</v>
      </c>
      <c r="CR310" s="281"/>
      <c r="CS310" s="279"/>
      <c r="CT310" s="278">
        <f t="shared" si="184"/>
        <v>0</v>
      </c>
      <c r="CU310" s="279">
        <f t="shared" si="170"/>
        <v>0</v>
      </c>
      <c r="CV310" s="279">
        <f t="shared" si="171"/>
        <v>0</v>
      </c>
      <c r="CW310" s="279">
        <f t="shared" si="172"/>
        <v>0</v>
      </c>
      <c r="CX310" s="279">
        <f t="shared" si="173"/>
        <v>0</v>
      </c>
      <c r="CY310" s="279">
        <f t="shared" si="174"/>
        <v>0</v>
      </c>
      <c r="CZ310" s="279">
        <f t="shared" si="175"/>
        <v>0</v>
      </c>
      <c r="DA310" s="279">
        <f t="shared" si="176"/>
        <v>0</v>
      </c>
      <c r="DB310" s="279">
        <f t="shared" si="177"/>
        <v>0</v>
      </c>
      <c r="DC310" s="279">
        <f t="shared" si="185"/>
        <v>0</v>
      </c>
      <c r="DD310" s="279">
        <f t="shared" si="186"/>
        <v>0</v>
      </c>
      <c r="DE310" s="279">
        <f t="shared" si="187"/>
        <v>0</v>
      </c>
      <c r="DF310" s="279">
        <f t="shared" si="188"/>
        <v>0</v>
      </c>
      <c r="DG310" s="279">
        <f t="shared" si="189"/>
        <v>0</v>
      </c>
      <c r="DH310" s="280">
        <f t="shared" si="206"/>
        <v>0</v>
      </c>
      <c r="DI310" s="280">
        <f t="shared" si="207"/>
        <v>5</v>
      </c>
      <c r="DJ310" s="154">
        <f t="shared" si="178"/>
        <v>515</v>
      </c>
      <c r="DK310" s="279">
        <f t="shared" si="190"/>
        <v>1775</v>
      </c>
      <c r="DL310" s="97"/>
      <c r="DM310" s="154"/>
      <c r="DN310" s="267">
        <f t="shared" si="191"/>
        <v>0</v>
      </c>
      <c r="DO310" s="154">
        <f t="shared" si="192"/>
        <v>0</v>
      </c>
      <c r="DP310" s="154">
        <f t="shared" si="193"/>
        <v>0</v>
      </c>
      <c r="DQ310" s="154">
        <f t="shared" si="194"/>
        <v>0</v>
      </c>
      <c r="DR310" s="154">
        <f t="shared" si="195"/>
        <v>0</v>
      </c>
      <c r="DS310" s="154">
        <f t="shared" si="196"/>
        <v>0</v>
      </c>
      <c r="DT310" s="154">
        <f t="shared" si="197"/>
        <v>0</v>
      </c>
      <c r="DU310" s="154">
        <f t="shared" si="198"/>
        <v>0</v>
      </c>
      <c r="DV310" s="154">
        <f t="shared" si="199"/>
        <v>0</v>
      </c>
      <c r="DW310" s="154">
        <f t="shared" si="200"/>
        <v>0</v>
      </c>
      <c r="DX310" s="154">
        <f t="shared" si="201"/>
        <v>0</v>
      </c>
      <c r="DY310" s="154">
        <f t="shared" si="202"/>
        <v>0</v>
      </c>
      <c r="DZ310" s="154">
        <f t="shared" si="203"/>
        <v>0</v>
      </c>
      <c r="EA310" s="154">
        <f t="shared" si="204"/>
        <v>0</v>
      </c>
      <c r="EB310" s="264">
        <f t="shared" si="208"/>
        <v>0</v>
      </c>
      <c r="EC310" s="264">
        <f t="shared" si="209"/>
        <v>5</v>
      </c>
      <c r="ED310" s="154">
        <f t="shared" si="179"/>
        <v>515</v>
      </c>
    </row>
    <row r="311" spans="2:134" ht="13" thickBot="1" x14ac:dyDescent="0.3">
      <c r="B311" s="131">
        <v>159</v>
      </c>
      <c r="C311" s="50">
        <f t="shared" si="168"/>
        <v>1</v>
      </c>
      <c r="D311" s="50">
        <f t="shared" si="180"/>
        <v>0</v>
      </c>
      <c r="E311" s="97"/>
      <c r="F311" s="2">
        <f t="shared" si="205"/>
        <v>306</v>
      </c>
      <c r="G311" s="487">
        <v>1796</v>
      </c>
      <c r="H311" s="98">
        <f>15- COUNTIF(L311:AC311,"#N/A")</f>
        <v>0</v>
      </c>
      <c r="I311" s="131">
        <f>SUM(AH311:AY311)+SUM(BE311:BT311)</f>
        <v>5</v>
      </c>
      <c r="J311" s="398">
        <f>DI311</f>
        <v>5</v>
      </c>
      <c r="K311" s="456" t="str">
        <f>IF(ISNUMBER(MATCH(G311,'[4]OPR data'!$A$3:$A$2900,0)),"Y","N")</f>
        <v>Y</v>
      </c>
      <c r="L311" s="110"/>
      <c r="M311" s="233"/>
      <c r="N311" s="469" t="e">
        <f>(INDEX(Finish_table!R$4:R$83,MATCH('16 Year_History_Results'!$G311,Finish_table!S$4:S$83,0),1))</f>
        <v>#N/A</v>
      </c>
      <c r="O311" s="233" t="e">
        <f>(INDEX(Finish_table!Z$4:Z$99,MATCH('16 Year_History_Results'!$G311,Finish_table!AA$4:AA$99,0),1))</f>
        <v>#N/A</v>
      </c>
      <c r="P311" s="233" t="e">
        <f>(INDEX(Finish_table!AI$4:AI$99,MATCH('16 Year_History_Results'!$G311,Finish_table!AJ$4:AJ$99,0),1))</f>
        <v>#N/A</v>
      </c>
      <c r="Q311" s="233" t="e">
        <f>(INDEX(Finish_table!AR$4:AR$99,MATCH('16 Year_History_Results'!$G311,Finish_table!AS$4:AS$99,0),1))</f>
        <v>#N/A</v>
      </c>
      <c r="R311" s="233" t="e">
        <f>(INDEX(Finish_table!BA$4:BA$99,MATCH('16 Year_History_Results'!$G311,Finish_table!BB$4:BB$99,0),1))</f>
        <v>#N/A</v>
      </c>
      <c r="S311" s="233" t="e">
        <f>(INDEX(Finish_table!BJ$4:BJ$99,MATCH('16 Year_History_Results'!$G311,Finish_table!BK$4:BK$99,0),1))</f>
        <v>#N/A</v>
      </c>
      <c r="T311" s="233" t="e">
        <f>(INDEX(Finish_table!BS$4:BS$99,MATCH('16 Year_History_Results'!$G311,Finish_table!BT$4:BT$99,0),1))</f>
        <v>#N/A</v>
      </c>
      <c r="U311" s="233" t="e">
        <f>(INDEX(Finish_table!CB$4:CB$99,MATCH('16 Year_History_Results'!$G311,Finish_table!CC$4:CC$99,0),1))</f>
        <v>#N/A</v>
      </c>
      <c r="V311" s="233" t="e">
        <f>(INDEX(Finish_table!CK$4:CK$99,MATCH('16 Year_History_Results'!$G311,Finish_table!CL$4:CL$99,0),1))</f>
        <v>#N/A</v>
      </c>
      <c r="W311" s="233" t="e">
        <f>(INDEX(Finish_table!CT$4:CT$99,MATCH('16 Year_History_Results'!$G311,Finish_table!CU$4:CU$99,0),1))</f>
        <v>#N/A</v>
      </c>
      <c r="X311" s="233" t="e">
        <f>(INDEX(Finish_table!DC$4:DC$99,MATCH('16 Year_History_Results'!$G311,Finish_table!DD$4:DD$99,0),1))</f>
        <v>#N/A</v>
      </c>
      <c r="Y311" s="233" t="e">
        <f>(INDEX(Finish_table!DL$4:DL$99,MATCH('16 Year_History_Results'!$G311,Finish_table!DM$4:DM$99,0),1))</f>
        <v>#N/A</v>
      </c>
      <c r="Z311" s="233" t="e">
        <f>(INDEX(Finish_table!DU$4:DU$99,MATCH('16 Year_History_Results'!$G311,Finish_table!DV$4:DV$99,0),1))</f>
        <v>#N/A</v>
      </c>
      <c r="AA311" s="233" t="e">
        <f>(INDEX(Finish_table!ED$4:ED$140,MATCH('16 Year_History_Results'!$G311,Finish_table!EE$4:EE$140,0),1))</f>
        <v>#N/A</v>
      </c>
      <c r="AB311" s="233" t="e">
        <f>(INDEX(Finish_table!EM$4:EM$224,MATCH('16 Year_History_Results'!$G311,Finish_table!EN$4:EN$224,0),1))</f>
        <v>#N/A</v>
      </c>
      <c r="AC311" s="253" t="str">
        <f>(INDEX(Finish_table!EW$4:EW$224,MATCH('16 Year_History_Results'!$G311,Finish_table!EX$4:EX$224,0),1))</f>
        <v>QF</v>
      </c>
      <c r="AD311" s="2"/>
      <c r="AE311" s="97"/>
      <c r="AG311">
        <f t="shared" si="169"/>
        <v>1796</v>
      </c>
      <c r="AH311" s="110"/>
      <c r="AI311" s="2"/>
      <c r="AJ311" s="146">
        <f>INDEX('2001'!$C$44:$C$140,'16 Year_History_Results'!BZ311)</f>
        <v>0</v>
      </c>
      <c r="AK311" s="2">
        <f>INDEX('2002'!$C$44:$C$140,'16 Year_History_Results'!CA311)</f>
        <v>0</v>
      </c>
      <c r="AL311" s="2">
        <f>INDEX('2003'!$C$44:$C$140,'16 Year_History_Results'!CB311)</f>
        <v>0</v>
      </c>
      <c r="AM311" s="2">
        <f>INDEX('2004'!$C$44:$C$140,'16 Year_History_Results'!CC311)</f>
        <v>0</v>
      </c>
      <c r="AN311" s="2">
        <f>INDEX('2005'!$C$44:$C$140,'16 Year_History_Results'!CD311)</f>
        <v>0</v>
      </c>
      <c r="AO311" s="2">
        <f>INDEX('2006'!$C$44:$C$140,'16 Year_History_Results'!CE311)</f>
        <v>0</v>
      </c>
      <c r="AP311" s="2">
        <f>INDEX('2007'!$C$44:$C$140,'16 Year_History_Results'!CF311)</f>
        <v>0</v>
      </c>
      <c r="AQ311" s="2">
        <f>INDEX('2008'!$C$44:$C$140,'16 Year_History_Results'!CG311)</f>
        <v>0</v>
      </c>
      <c r="AR311" s="2">
        <f>INDEX('2009'!$C$44:$C$140,'16 Year_History_Results'!CH311)</f>
        <v>0</v>
      </c>
      <c r="AS311" s="2">
        <f>INDEX('2010'!$C$44:$C$140,'16 Year_History_Results'!CI311)</f>
        <v>0</v>
      </c>
      <c r="AT311" s="2">
        <f>INDEX('2011'!$C$44:$C$140,'16 Year_History_Results'!CJ311)</f>
        <v>0</v>
      </c>
      <c r="AU311" s="2">
        <f>INDEX('2012'!$C$44:$C$140,'16 Year_History_Results'!CK311)</f>
        <v>0</v>
      </c>
      <c r="AV311" s="2">
        <f>INDEX('2013'!$C$44:$C$140,'16 Year_History_Results'!CL311)</f>
        <v>0</v>
      </c>
      <c r="AW311" s="2">
        <f>INDEX('2014'!$C$52:$C$180,'16 Year_History_Results'!CM311)</f>
        <v>0</v>
      </c>
      <c r="AX311" s="2">
        <f>INDEX('2015'!$E$52:$E$308,'16 Year_History_Results'!CN311)</f>
        <v>0</v>
      </c>
      <c r="AY311" s="147">
        <f>INDEX('2016'!$E$52:$E$308,'16 Year_History_Results'!CO311)</f>
        <v>0</v>
      </c>
      <c r="AZ311" s="2"/>
      <c r="BA311" s="2"/>
      <c r="BB311">
        <f t="shared" si="181"/>
        <v>1796</v>
      </c>
      <c r="BC311" s="110"/>
      <c r="BD311" s="2"/>
      <c r="BE311" s="146">
        <f>INDEX('2001'!$B$44:$B$140,'16 Year_History_Results'!BZ311)</f>
        <v>0</v>
      </c>
      <c r="BF311" s="2">
        <f>INDEX('2002'!$B$44:$B$140,'16 Year_History_Results'!CA311)</f>
        <v>0</v>
      </c>
      <c r="BG311" s="2">
        <f>INDEX('2003'!$B$44:$B$140,'16 Year_History_Results'!CB311)</f>
        <v>0</v>
      </c>
      <c r="BH311" s="2">
        <f>INDEX('2004'!$B$44:$B$140,'16 Year_History_Results'!CC311)</f>
        <v>0</v>
      </c>
      <c r="BI311" s="2">
        <f>INDEX('2005'!$B$44:$B$140,'16 Year_History_Results'!CD311)</f>
        <v>0</v>
      </c>
      <c r="BJ311" s="2">
        <f>INDEX('2006'!$B$44:$B$140,'16 Year_History_Results'!CE311)</f>
        <v>0</v>
      </c>
      <c r="BK311" s="2">
        <f>INDEX('2007'!$B$44:$B$140,'16 Year_History_Results'!CF311)</f>
        <v>0</v>
      </c>
      <c r="BL311" s="2">
        <f>INDEX('2008'!$B$44:$B$140,'16 Year_History_Results'!CG311)</f>
        <v>0</v>
      </c>
      <c r="BM311" s="2">
        <f>INDEX('2009'!$B$44:$B$140,'16 Year_History_Results'!CH311)</f>
        <v>0</v>
      </c>
      <c r="BN311" s="2">
        <f>INDEX('2010'!$B$44:$B$140,'16 Year_History_Results'!CI311)</f>
        <v>0</v>
      </c>
      <c r="BO311" s="2">
        <f>INDEX('2011'!$B$44:$B$140,'16 Year_History_Results'!CJ311)</f>
        <v>0</v>
      </c>
      <c r="BP311" s="2">
        <f>INDEX('2012'!$B$44:$B$140,'16 Year_History_Results'!CK311)</f>
        <v>0</v>
      </c>
      <c r="BQ311" s="2">
        <f>INDEX('2013'!$B$44:$B$140,'16 Year_History_Results'!CL311)</f>
        <v>0</v>
      </c>
      <c r="BR311" s="2">
        <f>INDEX('2014'!$B$52:$B$180,'16 Year_History_Results'!CM311)</f>
        <v>0</v>
      </c>
      <c r="BS311" s="147">
        <f>INDEX('2015'!$B$52:$B$308,'16 Year_History_Results'!CN311)</f>
        <v>0</v>
      </c>
      <c r="BT311" s="147">
        <f>INDEX('2016'!$B$52:$B$308,'16 Year_History_Results'!CO311)</f>
        <v>5</v>
      </c>
      <c r="BW311">
        <f t="shared" si="182"/>
        <v>1796</v>
      </c>
      <c r="BX311" s="110"/>
      <c r="BY311" s="2"/>
      <c r="BZ311" s="146">
        <f>IF(ISNA(MATCH($BW311,'2001'!$A$44:$A$139,0)),97,MATCH($BW311,'2001'!$A$44:$A$139,0))</f>
        <v>97</v>
      </c>
      <c r="CA311" s="2">
        <f>IF(ISNA(MATCH($BW311,'2002'!$A$44:$A$139,0)),97,MATCH($BW311,'2002'!$A$44:$A$139,0))</f>
        <v>97</v>
      </c>
      <c r="CB311" s="2">
        <f>IF(ISNA(MATCH($BW311,'2003'!$A$44:$A$139,0)),97,MATCH($BW311,'2003'!$A$44:$A$139,0))</f>
        <v>97</v>
      </c>
      <c r="CC311" s="2">
        <f>IF(ISNA(MATCH($BW311,'2004'!$A$44:$A$139,0)),97,MATCH($BW311,'2004'!$A$44:$A$139,0))</f>
        <v>97</v>
      </c>
      <c r="CD311" s="2">
        <f>IF(ISNA(MATCH($BW311,'2005'!$A$44:$A$139,0)),97,MATCH($BW311,'2005'!$A$44:$A$139,0))</f>
        <v>97</v>
      </c>
      <c r="CE311" s="2">
        <f>IF(ISNA(MATCH($BW311,'2006'!$A$44:$A$139,0)),97,MATCH($BW311,'2006'!$A$44:$A$139,0))</f>
        <v>97</v>
      </c>
      <c r="CF311" s="2">
        <f>IF(ISNA(MATCH($BW311,'2007'!$A$44:$A$139,0)),97,MATCH($BW311,'2007'!$A$44:$A$139,0))</f>
        <v>97</v>
      </c>
      <c r="CG311" s="2">
        <f>IF(ISNA(MATCH($BW311,'2008'!$A$44:$A$139,0)),97,MATCH($BW311,'2008'!$A$44:$A$139,0))</f>
        <v>97</v>
      </c>
      <c r="CH311" s="2">
        <f>IF(ISNA(MATCH($BW311,'2009'!$A$44:$A$139,0)),97,MATCH($BW311,'2009'!$A$44:$A$139,0))</f>
        <v>97</v>
      </c>
      <c r="CI311" s="2">
        <f>IF(ISNA(MATCH($BW311,'2010'!$A$44:$A$139,0)),97,MATCH($BW311,'2010'!$A$44:$A$139,0))</f>
        <v>97</v>
      </c>
      <c r="CJ311" s="2">
        <f>IF(ISNA(MATCH($BW311,'2011'!$A$44:$A$139,0)),97,MATCH($BW311,'2011'!$A$44:$A$139,0))</f>
        <v>97</v>
      </c>
      <c r="CK311" s="2">
        <f>IF(ISNA(MATCH($BW311,'2012'!$A$44:$A$139,0)),97,MATCH($BW311,'2012'!$A$44:$A$139,0))</f>
        <v>97</v>
      </c>
      <c r="CL311" s="2">
        <f>IF(ISNA(MATCH($BW311,'2013'!$A$44:$A$139,0)),97,MATCH($BW311,'2013'!$A$44:$A$139,0))</f>
        <v>97</v>
      </c>
      <c r="CM311" s="2">
        <f>IF(ISNA(MATCH($BW311,'2014'!$A$52:$A$179,0)),129,MATCH($BW311,'2014'!$A$52:$A$179,0))</f>
        <v>129</v>
      </c>
      <c r="CN311" s="147">
        <f>IF(ISNA(MATCH($BW311,'2015'!$A$52:$A$307,0)),257,MATCH($BW311,'2015'!$A$52:$A$307,0))</f>
        <v>257</v>
      </c>
      <c r="CO311" s="147">
        <f>IF(ISNA(MATCH($BW311,'2016'!$A$52:$A$307,0)),257,MATCH($BW311,'2016'!$A$52:$A$307,0))</f>
        <v>132</v>
      </c>
      <c r="CQ311">
        <f t="shared" si="183"/>
        <v>1796</v>
      </c>
      <c r="CR311" s="281"/>
      <c r="CS311" s="279"/>
      <c r="CT311" s="278">
        <f t="shared" si="184"/>
        <v>0</v>
      </c>
      <c r="CU311" s="279">
        <f t="shared" si="170"/>
        <v>0</v>
      </c>
      <c r="CV311" s="279">
        <f t="shared" si="171"/>
        <v>0</v>
      </c>
      <c r="CW311" s="279">
        <f t="shared" si="172"/>
        <v>0</v>
      </c>
      <c r="CX311" s="279">
        <f t="shared" si="173"/>
        <v>0</v>
      </c>
      <c r="CY311" s="279">
        <f t="shared" si="174"/>
        <v>0</v>
      </c>
      <c r="CZ311" s="279">
        <f t="shared" si="175"/>
        <v>0</v>
      </c>
      <c r="DA311" s="279">
        <f t="shared" si="176"/>
        <v>0</v>
      </c>
      <c r="DB311" s="279">
        <f t="shared" si="177"/>
        <v>0</v>
      </c>
      <c r="DC311" s="279">
        <f t="shared" si="185"/>
        <v>0</v>
      </c>
      <c r="DD311" s="279">
        <f t="shared" si="186"/>
        <v>0</v>
      </c>
      <c r="DE311" s="279">
        <f t="shared" si="187"/>
        <v>0</v>
      </c>
      <c r="DF311" s="279">
        <f t="shared" si="188"/>
        <v>0</v>
      </c>
      <c r="DG311" s="279">
        <f t="shared" si="189"/>
        <v>0</v>
      </c>
      <c r="DH311" s="280">
        <f t="shared" si="206"/>
        <v>0</v>
      </c>
      <c r="DI311" s="280">
        <f t="shared" si="207"/>
        <v>5</v>
      </c>
      <c r="DJ311" s="154">
        <f t="shared" si="178"/>
        <v>515</v>
      </c>
      <c r="DK311" s="279">
        <f t="shared" si="190"/>
        <v>1796</v>
      </c>
      <c r="DL311" s="97"/>
      <c r="DM311" s="154"/>
      <c r="DN311" s="267">
        <f t="shared" si="191"/>
        <v>0</v>
      </c>
      <c r="DO311" s="154">
        <f t="shared" si="192"/>
        <v>0</v>
      </c>
      <c r="DP311" s="154">
        <f t="shared" si="193"/>
        <v>0</v>
      </c>
      <c r="DQ311" s="154">
        <f t="shared" si="194"/>
        <v>0</v>
      </c>
      <c r="DR311" s="154">
        <f t="shared" si="195"/>
        <v>0</v>
      </c>
      <c r="DS311" s="154">
        <f t="shared" si="196"/>
        <v>0</v>
      </c>
      <c r="DT311" s="154">
        <f t="shared" si="197"/>
        <v>0</v>
      </c>
      <c r="DU311" s="154">
        <f t="shared" si="198"/>
        <v>0</v>
      </c>
      <c r="DV311" s="154">
        <f t="shared" si="199"/>
        <v>0</v>
      </c>
      <c r="DW311" s="154">
        <f t="shared" si="200"/>
        <v>0</v>
      </c>
      <c r="DX311" s="154">
        <f t="shared" si="201"/>
        <v>0</v>
      </c>
      <c r="DY311" s="154">
        <f t="shared" si="202"/>
        <v>0</v>
      </c>
      <c r="DZ311" s="154">
        <f t="shared" si="203"/>
        <v>0</v>
      </c>
      <c r="EA311" s="154">
        <f t="shared" si="204"/>
        <v>0</v>
      </c>
      <c r="EB311" s="264">
        <f t="shared" si="208"/>
        <v>0</v>
      </c>
      <c r="EC311" s="264">
        <f t="shared" si="209"/>
        <v>5</v>
      </c>
      <c r="ED311" s="154">
        <f t="shared" si="179"/>
        <v>515</v>
      </c>
    </row>
    <row r="312" spans="2:134" ht="13" thickBot="1" x14ac:dyDescent="0.3">
      <c r="B312" s="131">
        <v>159</v>
      </c>
      <c r="C312" s="50">
        <f t="shared" si="168"/>
        <v>2</v>
      </c>
      <c r="D312" s="50">
        <f t="shared" si="180"/>
        <v>2</v>
      </c>
      <c r="E312" s="97"/>
      <c r="F312" s="2">
        <f t="shared" si="205"/>
        <v>307</v>
      </c>
      <c r="G312" s="487">
        <v>2630</v>
      </c>
      <c r="H312" s="98">
        <f>15- COUNTIF(L312:AC312,"#N/A")</f>
        <v>1</v>
      </c>
      <c r="I312" s="131">
        <f>SUM(AH312:AY312)+SUM(BE312:BT312)</f>
        <v>25</v>
      </c>
      <c r="J312" s="398">
        <f>DI312</f>
        <v>4.9035624134730211</v>
      </c>
      <c r="K312" s="456" t="str">
        <f>IF(ISNUMBER(MATCH(G312,'[4]OPR data'!$A$3:$A$2900,0)),"Y","N")</f>
        <v>Y</v>
      </c>
      <c r="L312" s="110"/>
      <c r="M312" s="233"/>
      <c r="N312" s="469" t="e">
        <f>(INDEX(Finish_table!R$4:R$83,MATCH('16 Year_History_Results'!$G312,Finish_table!S$4:S$83,0),1))</f>
        <v>#N/A</v>
      </c>
      <c r="O312" s="233" t="e">
        <f>(INDEX(Finish_table!Z$4:Z$99,MATCH('16 Year_History_Results'!$G312,Finish_table!AA$4:AA$99,0),1))</f>
        <v>#N/A</v>
      </c>
      <c r="P312" s="233" t="e">
        <f>(INDEX(Finish_table!AI$4:AI$99,MATCH('16 Year_History_Results'!$G312,Finish_table!AJ$4:AJ$99,0),1))</f>
        <v>#N/A</v>
      </c>
      <c r="Q312" s="233" t="e">
        <f>(INDEX(Finish_table!AR$4:AR$99,MATCH('16 Year_History_Results'!$G312,Finish_table!AS$4:AS$99,0),1))</f>
        <v>#N/A</v>
      </c>
      <c r="R312" s="233" t="e">
        <f>(INDEX(Finish_table!BA$4:BA$99,MATCH('16 Year_History_Results'!$G312,Finish_table!BB$4:BB$99,0),1))</f>
        <v>#N/A</v>
      </c>
      <c r="S312" s="233" t="e">
        <f>(INDEX(Finish_table!BJ$4:BJ$99,MATCH('16 Year_History_Results'!$G312,Finish_table!BK$4:BK$99,0),1))</f>
        <v>#N/A</v>
      </c>
      <c r="T312" s="233" t="e">
        <f>(INDEX(Finish_table!BS$4:BS$99,MATCH('16 Year_History_Results'!$G312,Finish_table!BT$4:BT$99,0),1))</f>
        <v>#N/A</v>
      </c>
      <c r="U312" s="233" t="e">
        <f>(INDEX(Finish_table!CB$4:CB$99,MATCH('16 Year_History_Results'!$G312,Finish_table!CC$4:CC$99,0),1))</f>
        <v>#N/A</v>
      </c>
      <c r="V312" s="233" t="e">
        <f>(INDEX(Finish_table!CK$4:CK$99,MATCH('16 Year_History_Results'!$G312,Finish_table!CL$4:CL$99,0),1))</f>
        <v>#N/A</v>
      </c>
      <c r="W312" s="233" t="str">
        <f>(INDEX(Finish_table!CT$4:CT$99,MATCH('16 Year_History_Results'!$G312,Finish_table!CU$4:CU$99,0),1))</f>
        <v>SF</v>
      </c>
      <c r="X312" s="233" t="e">
        <f>(INDEX(Finish_table!DC$4:DC$99,MATCH('16 Year_History_Results'!$G312,Finish_table!DD$4:DD$99,0),1))</f>
        <v>#N/A</v>
      </c>
      <c r="Y312" s="233" t="e">
        <f>(INDEX(Finish_table!DL$4:DL$99,MATCH('16 Year_History_Results'!$G312,Finish_table!DM$4:DM$99,0),1))</f>
        <v>#N/A</v>
      </c>
      <c r="Z312" s="233" t="str">
        <f>(INDEX(Finish_table!DU$4:DU$99,MATCH('16 Year_History_Results'!$G312,Finish_table!DV$4:DV$99,0),1))</f>
        <v>QF</v>
      </c>
      <c r="AA312" s="233" t="e">
        <f>(INDEX(Finish_table!ED$4:ED$140,MATCH('16 Year_History_Results'!$G312,Finish_table!EE$4:EE$140,0),1))</f>
        <v>#N/A</v>
      </c>
      <c r="AB312" s="233" t="e">
        <f>(INDEX(Finish_table!EM$4:EM$224,MATCH('16 Year_History_Results'!$G312,Finish_table!EN$4:EN$224,0),1))</f>
        <v>#N/A</v>
      </c>
      <c r="AC312" s="253" t="e">
        <f>(INDEX(Finish_table!EW$4:EW$224,MATCH('16 Year_History_Results'!$G312,Finish_table!EX$4:EX$224,0),1))</f>
        <v>#N/A</v>
      </c>
      <c r="AD312" s="2"/>
      <c r="AE312" s="97"/>
      <c r="AG312">
        <f t="shared" si="169"/>
        <v>2630</v>
      </c>
      <c r="AH312" s="110"/>
      <c r="AI312" s="2"/>
      <c r="AJ312" s="146">
        <f>INDEX('2001'!$C$44:$C$140,'16 Year_History_Results'!BZ312)</f>
        <v>0</v>
      </c>
      <c r="AK312" s="2">
        <f>INDEX('2002'!$C$44:$C$140,'16 Year_History_Results'!CA312)</f>
        <v>0</v>
      </c>
      <c r="AL312" s="2">
        <f>INDEX('2003'!$C$44:$C$140,'16 Year_History_Results'!CB312)</f>
        <v>0</v>
      </c>
      <c r="AM312" s="2">
        <f>INDEX('2004'!$C$44:$C$140,'16 Year_History_Results'!CC312)</f>
        <v>0</v>
      </c>
      <c r="AN312" s="2">
        <f>INDEX('2005'!$C$44:$C$140,'16 Year_History_Results'!CD312)</f>
        <v>0</v>
      </c>
      <c r="AO312" s="2">
        <f>INDEX('2006'!$C$44:$C$140,'16 Year_History_Results'!CE312)</f>
        <v>0</v>
      </c>
      <c r="AP312" s="2">
        <f>INDEX('2007'!$C$44:$C$140,'16 Year_History_Results'!CF312)</f>
        <v>0</v>
      </c>
      <c r="AQ312" s="2">
        <f>INDEX('2008'!$C$44:$C$140,'16 Year_History_Results'!CG312)</f>
        <v>0</v>
      </c>
      <c r="AR312" s="2">
        <f>INDEX('2009'!$C$44:$C$140,'16 Year_History_Results'!CH312)</f>
        <v>0</v>
      </c>
      <c r="AS312" s="2">
        <f>INDEX('2010'!$C$44:$C$140,'16 Year_History_Results'!CI312)</f>
        <v>10</v>
      </c>
      <c r="AT312" s="2">
        <f>INDEX('2011'!$C$44:$C$140,'16 Year_History_Results'!CJ312)</f>
        <v>0</v>
      </c>
      <c r="AU312" s="2">
        <f>INDEX('2012'!$C$44:$C$140,'16 Year_History_Results'!CK312)</f>
        <v>0</v>
      </c>
      <c r="AV312" s="2">
        <f>INDEX('2013'!$C$44:$C$140,'16 Year_History_Results'!CL312)</f>
        <v>0</v>
      </c>
      <c r="AW312" s="2">
        <f>INDEX('2014'!$C$52:$C$180,'16 Year_History_Results'!CM312)</f>
        <v>0</v>
      </c>
      <c r="AX312" s="2">
        <f>INDEX('2015'!$E$52:$E$308,'16 Year_History_Results'!CN312)</f>
        <v>0</v>
      </c>
      <c r="AY312" s="147">
        <f>INDEX('2016'!$E$52:$E$308,'16 Year_History_Results'!CO312)</f>
        <v>0</v>
      </c>
      <c r="AZ312" s="2"/>
      <c r="BA312" s="2"/>
      <c r="BB312">
        <f t="shared" si="181"/>
        <v>2630</v>
      </c>
      <c r="BC312" s="110"/>
      <c r="BD312" s="2"/>
      <c r="BE312" s="146">
        <f>INDEX('2001'!$B$44:$B$140,'16 Year_History_Results'!BZ312)</f>
        <v>0</v>
      </c>
      <c r="BF312" s="2">
        <f>INDEX('2002'!$B$44:$B$140,'16 Year_History_Results'!CA312)</f>
        <v>0</v>
      </c>
      <c r="BG312" s="2">
        <f>INDEX('2003'!$B$44:$B$140,'16 Year_History_Results'!CB312)</f>
        <v>0</v>
      </c>
      <c r="BH312" s="2">
        <f>INDEX('2004'!$B$44:$B$140,'16 Year_History_Results'!CC312)</f>
        <v>0</v>
      </c>
      <c r="BI312" s="2">
        <f>INDEX('2005'!$B$44:$B$140,'16 Year_History_Results'!CD312)</f>
        <v>0</v>
      </c>
      <c r="BJ312" s="2">
        <f>INDEX('2006'!$B$44:$B$140,'16 Year_History_Results'!CE312)</f>
        <v>0</v>
      </c>
      <c r="BK312" s="2">
        <f>INDEX('2007'!$B$44:$B$140,'16 Year_History_Results'!CF312)</f>
        <v>0</v>
      </c>
      <c r="BL312" s="2">
        <f>INDEX('2008'!$B$44:$B$140,'16 Year_History_Results'!CG312)</f>
        <v>0</v>
      </c>
      <c r="BM312" s="2">
        <f>INDEX('2009'!$B$44:$B$140,'16 Year_History_Results'!CH312)</f>
        <v>0</v>
      </c>
      <c r="BN312" s="2">
        <f>INDEX('2010'!$B$44:$B$140,'16 Year_History_Results'!CI312)</f>
        <v>2</v>
      </c>
      <c r="BO312" s="2">
        <f>INDEX('2011'!$B$44:$B$140,'16 Year_History_Results'!CJ312)</f>
        <v>0</v>
      </c>
      <c r="BP312" s="2">
        <f>INDEX('2012'!$B$44:$B$140,'16 Year_History_Results'!CK312)</f>
        <v>0</v>
      </c>
      <c r="BQ312" s="2">
        <f>INDEX('2013'!$B$44:$B$140,'16 Year_History_Results'!CL312)</f>
        <v>13</v>
      </c>
      <c r="BR312" s="2">
        <f>INDEX('2014'!$B$52:$B$180,'16 Year_History_Results'!CM312)</f>
        <v>0</v>
      </c>
      <c r="BS312" s="147">
        <f>INDEX('2015'!$B$52:$B$308,'16 Year_History_Results'!CN312)</f>
        <v>0</v>
      </c>
      <c r="BT312" s="147">
        <f>INDEX('2016'!$B$52:$B$308,'16 Year_History_Results'!CO312)</f>
        <v>0</v>
      </c>
      <c r="BW312">
        <f t="shared" si="182"/>
        <v>2630</v>
      </c>
      <c r="BX312" s="110"/>
      <c r="BY312" s="2"/>
      <c r="BZ312" s="146">
        <f>IF(ISNA(MATCH($BW312,'2001'!$A$44:$A$139,0)),97,MATCH($BW312,'2001'!$A$44:$A$139,0))</f>
        <v>97</v>
      </c>
      <c r="CA312" s="2">
        <f>IF(ISNA(MATCH($BW312,'2002'!$A$44:$A$139,0)),97,MATCH($BW312,'2002'!$A$44:$A$139,0))</f>
        <v>97</v>
      </c>
      <c r="CB312" s="2">
        <f>IF(ISNA(MATCH($BW312,'2003'!$A$44:$A$139,0)),97,MATCH($BW312,'2003'!$A$44:$A$139,0))</f>
        <v>97</v>
      </c>
      <c r="CC312" s="2">
        <f>IF(ISNA(MATCH($BW312,'2004'!$A$44:$A$139,0)),97,MATCH($BW312,'2004'!$A$44:$A$139,0))</f>
        <v>97</v>
      </c>
      <c r="CD312" s="2">
        <f>IF(ISNA(MATCH($BW312,'2005'!$A$44:$A$139,0)),97,MATCH($BW312,'2005'!$A$44:$A$139,0))</f>
        <v>97</v>
      </c>
      <c r="CE312" s="2">
        <f>IF(ISNA(MATCH($BW312,'2006'!$A$44:$A$139,0)),97,MATCH($BW312,'2006'!$A$44:$A$139,0))</f>
        <v>97</v>
      </c>
      <c r="CF312" s="2">
        <f>IF(ISNA(MATCH($BW312,'2007'!$A$44:$A$139,0)),97,MATCH($BW312,'2007'!$A$44:$A$139,0))</f>
        <v>97</v>
      </c>
      <c r="CG312" s="2">
        <f>IF(ISNA(MATCH($BW312,'2008'!$A$44:$A$139,0)),97,MATCH($BW312,'2008'!$A$44:$A$139,0))</f>
        <v>97</v>
      </c>
      <c r="CH312" s="2">
        <f>IF(ISNA(MATCH($BW312,'2009'!$A$44:$A$139,0)),97,MATCH($BW312,'2009'!$A$44:$A$139,0))</f>
        <v>97</v>
      </c>
      <c r="CI312" s="2">
        <f>IF(ISNA(MATCH($BW312,'2010'!$A$44:$A$139,0)),97,MATCH($BW312,'2010'!$A$44:$A$139,0))</f>
        <v>88</v>
      </c>
      <c r="CJ312" s="2">
        <f>IF(ISNA(MATCH($BW312,'2011'!$A$44:$A$139,0)),97,MATCH($BW312,'2011'!$A$44:$A$139,0))</f>
        <v>97</v>
      </c>
      <c r="CK312" s="2">
        <f>IF(ISNA(MATCH($BW312,'2012'!$A$44:$A$139,0)),97,MATCH($BW312,'2012'!$A$44:$A$139,0))</f>
        <v>97</v>
      </c>
      <c r="CL312" s="2">
        <f>IF(ISNA(MATCH($BW312,'2013'!$A$44:$A$139,0)),97,MATCH($BW312,'2013'!$A$44:$A$139,0))</f>
        <v>77</v>
      </c>
      <c r="CM312" s="2">
        <f>IF(ISNA(MATCH($BW312,'2014'!$A$52:$A$179,0)),129,MATCH($BW312,'2014'!$A$52:$A$179,0))</f>
        <v>129</v>
      </c>
      <c r="CN312" s="147">
        <f>IF(ISNA(MATCH($BW312,'2015'!$A$52:$A$307,0)),257,MATCH($BW312,'2015'!$A$52:$A$307,0))</f>
        <v>257</v>
      </c>
      <c r="CO312" s="147">
        <f>IF(ISNA(MATCH($BW312,'2016'!$A$52:$A$307,0)),257,MATCH($BW312,'2016'!$A$52:$A$307,0))</f>
        <v>257</v>
      </c>
      <c r="CQ312">
        <f t="shared" si="183"/>
        <v>2630</v>
      </c>
      <c r="CR312" s="281"/>
      <c r="CS312" s="279"/>
      <c r="CT312" s="278">
        <f t="shared" si="184"/>
        <v>0</v>
      </c>
      <c r="CU312" s="279">
        <f t="shared" si="170"/>
        <v>0</v>
      </c>
      <c r="CV312" s="279">
        <f t="shared" si="171"/>
        <v>0</v>
      </c>
      <c r="CW312" s="279">
        <f t="shared" si="172"/>
        <v>0</v>
      </c>
      <c r="CX312" s="279">
        <f t="shared" si="173"/>
        <v>0</v>
      </c>
      <c r="CY312" s="279">
        <f t="shared" si="174"/>
        <v>0</v>
      </c>
      <c r="CZ312" s="279">
        <f t="shared" si="175"/>
        <v>0</v>
      </c>
      <c r="DA312" s="279">
        <f t="shared" si="176"/>
        <v>0</v>
      </c>
      <c r="DB312" s="279">
        <f t="shared" si="177"/>
        <v>0</v>
      </c>
      <c r="DC312" s="279">
        <f t="shared" si="185"/>
        <v>12</v>
      </c>
      <c r="DD312" s="279">
        <f t="shared" si="186"/>
        <v>7.9992000000000001</v>
      </c>
      <c r="DE312" s="279">
        <f t="shared" si="187"/>
        <v>5.3322667199999998</v>
      </c>
      <c r="DF312" s="279">
        <f t="shared" si="188"/>
        <v>16.554488995551999</v>
      </c>
      <c r="DG312" s="279">
        <f t="shared" si="189"/>
        <v>11.035222364434961</v>
      </c>
      <c r="DH312" s="280">
        <f t="shared" si="206"/>
        <v>7.3560792281323453</v>
      </c>
      <c r="DI312" s="280">
        <f t="shared" si="207"/>
        <v>4.9035624134730211</v>
      </c>
      <c r="DJ312" s="154">
        <f t="shared" si="178"/>
        <v>229</v>
      </c>
      <c r="DK312" s="279">
        <f t="shared" si="190"/>
        <v>2630</v>
      </c>
      <c r="DL312" s="97"/>
      <c r="DM312" s="154"/>
      <c r="DN312" s="267">
        <f t="shared" si="191"/>
        <v>0</v>
      </c>
      <c r="DO312" s="154">
        <f t="shared" si="192"/>
        <v>0</v>
      </c>
      <c r="DP312" s="154">
        <f t="shared" si="193"/>
        <v>0</v>
      </c>
      <c r="DQ312" s="154">
        <f t="shared" si="194"/>
        <v>0</v>
      </c>
      <c r="DR312" s="154">
        <f t="shared" si="195"/>
        <v>0</v>
      </c>
      <c r="DS312" s="154">
        <f t="shared" si="196"/>
        <v>0</v>
      </c>
      <c r="DT312" s="154">
        <f t="shared" si="197"/>
        <v>0</v>
      </c>
      <c r="DU312" s="154">
        <f t="shared" si="198"/>
        <v>0</v>
      </c>
      <c r="DV312" s="154">
        <f t="shared" si="199"/>
        <v>0</v>
      </c>
      <c r="DW312" s="154">
        <f t="shared" si="200"/>
        <v>12</v>
      </c>
      <c r="DX312" s="154">
        <f t="shared" si="201"/>
        <v>12</v>
      </c>
      <c r="DY312" s="154">
        <f t="shared" si="202"/>
        <v>12</v>
      </c>
      <c r="DZ312" s="154">
        <f t="shared" si="203"/>
        <v>25</v>
      </c>
      <c r="EA312" s="154">
        <f t="shared" si="204"/>
        <v>25</v>
      </c>
      <c r="EB312" s="264">
        <f t="shared" si="208"/>
        <v>25</v>
      </c>
      <c r="EC312" s="264">
        <f t="shared" si="209"/>
        <v>25</v>
      </c>
      <c r="ED312" s="154">
        <f t="shared" si="179"/>
        <v>270</v>
      </c>
    </row>
    <row r="313" spans="2:134" ht="13" thickBot="1" x14ac:dyDescent="0.3">
      <c r="B313" s="131">
        <v>167</v>
      </c>
      <c r="C313" s="50">
        <f t="shared" si="168"/>
        <v>1</v>
      </c>
      <c r="D313" s="50">
        <f t="shared" si="180"/>
        <v>1</v>
      </c>
      <c r="E313" s="97"/>
      <c r="F313" s="2">
        <f t="shared" si="205"/>
        <v>308</v>
      </c>
      <c r="G313" s="487">
        <v>4077</v>
      </c>
      <c r="H313" s="98">
        <f>15- COUNTIF(L313:AC313,"#N/A")</f>
        <v>0</v>
      </c>
      <c r="I313" s="131">
        <f>SUM(AH313:AY313)+SUM(BE313:BT313)</f>
        <v>11</v>
      </c>
      <c r="J313" s="398">
        <f>DI313</f>
        <v>4.8879111599999989</v>
      </c>
      <c r="K313" s="456" t="str">
        <f>IF(ISNUMBER(MATCH(G313,'[4]OPR data'!$A$3:$A$2900,0)),"Y","N")</f>
        <v>Y</v>
      </c>
      <c r="L313" s="110"/>
      <c r="M313" s="233"/>
      <c r="N313" s="469" t="e">
        <f>(INDEX(Finish_table!R$4:R$83,MATCH('16 Year_History_Results'!$G313,Finish_table!S$4:S$83,0),1))</f>
        <v>#N/A</v>
      </c>
      <c r="O313" s="233" t="e">
        <f>(INDEX(Finish_table!Z$4:Z$99,MATCH('16 Year_History_Results'!$G313,Finish_table!AA$4:AA$99,0),1))</f>
        <v>#N/A</v>
      </c>
      <c r="P313" s="233" t="e">
        <f>(INDEX(Finish_table!AI$4:AI$99,MATCH('16 Year_History_Results'!$G313,Finish_table!AJ$4:AJ$99,0),1))</f>
        <v>#N/A</v>
      </c>
      <c r="Q313" s="233" t="e">
        <f>(INDEX(Finish_table!AR$4:AR$99,MATCH('16 Year_History_Results'!$G313,Finish_table!AS$4:AS$99,0),1))</f>
        <v>#N/A</v>
      </c>
      <c r="R313" s="233" t="e">
        <f>(INDEX(Finish_table!BA$4:BA$99,MATCH('16 Year_History_Results'!$G313,Finish_table!BB$4:BB$99,0),1))</f>
        <v>#N/A</v>
      </c>
      <c r="S313" s="233" t="e">
        <f>(INDEX(Finish_table!BJ$4:BJ$99,MATCH('16 Year_History_Results'!$G313,Finish_table!BK$4:BK$99,0),1))</f>
        <v>#N/A</v>
      </c>
      <c r="T313" s="233" t="e">
        <f>(INDEX(Finish_table!BS$4:BS$99,MATCH('16 Year_History_Results'!$G313,Finish_table!BT$4:BT$99,0),1))</f>
        <v>#N/A</v>
      </c>
      <c r="U313" s="233" t="e">
        <f>(INDEX(Finish_table!CB$4:CB$99,MATCH('16 Year_History_Results'!$G313,Finish_table!CC$4:CC$99,0),1))</f>
        <v>#N/A</v>
      </c>
      <c r="V313" s="233" t="e">
        <f>(INDEX(Finish_table!CK$4:CK$99,MATCH('16 Year_History_Results'!$G313,Finish_table!CL$4:CL$99,0),1))</f>
        <v>#N/A</v>
      </c>
      <c r="W313" s="233" t="e">
        <f>(INDEX(Finish_table!CT$4:CT$99,MATCH('16 Year_History_Results'!$G313,Finish_table!CU$4:CU$99,0),1))</f>
        <v>#N/A</v>
      </c>
      <c r="X313" s="233" t="e">
        <f>(INDEX(Finish_table!DC$4:DC$99,MATCH('16 Year_History_Results'!$G313,Finish_table!DD$4:DD$99,0),1))</f>
        <v>#N/A</v>
      </c>
      <c r="Y313" s="233" t="e">
        <f>(INDEX(Finish_table!DL$4:DL$99,MATCH('16 Year_History_Results'!$G313,Finish_table!DM$4:DM$99,0),1))</f>
        <v>#N/A</v>
      </c>
      <c r="Z313" s="233" t="e">
        <f>(INDEX(Finish_table!DU$4:DU$99,MATCH('16 Year_History_Results'!$G313,Finish_table!DV$4:DV$99,0),1))</f>
        <v>#N/A</v>
      </c>
      <c r="AA313" s="233" t="str">
        <f>(INDEX(Finish_table!ED$4:ED$140,MATCH('16 Year_History_Results'!$G313,Finish_table!EE$4:EE$140,0),1))</f>
        <v>QF</v>
      </c>
      <c r="AB313" s="233" t="e">
        <f>(INDEX(Finish_table!EM$4:EM$224,MATCH('16 Year_History_Results'!$G313,Finish_table!EN$4:EN$224,0),1))</f>
        <v>#N/A</v>
      </c>
      <c r="AC313" s="253" t="e">
        <f>(INDEX(Finish_table!EW$4:EW$224,MATCH('16 Year_History_Results'!$G313,Finish_table!EX$4:EX$224,0),1))</f>
        <v>#N/A</v>
      </c>
      <c r="AD313" s="2"/>
      <c r="AE313" s="97"/>
      <c r="AG313">
        <f t="shared" si="169"/>
        <v>4077</v>
      </c>
      <c r="AH313" s="110"/>
      <c r="AI313" s="2"/>
      <c r="AJ313" s="146">
        <f>INDEX('2001'!$C$44:$C$140,'16 Year_History_Results'!BZ313)</f>
        <v>0</v>
      </c>
      <c r="AK313" s="2">
        <f>INDEX('2002'!$C$44:$C$140,'16 Year_History_Results'!CA313)</f>
        <v>0</v>
      </c>
      <c r="AL313" s="2">
        <f>INDEX('2003'!$C$44:$C$140,'16 Year_History_Results'!CB313)</f>
        <v>0</v>
      </c>
      <c r="AM313" s="2">
        <f>INDEX('2004'!$C$44:$C$140,'16 Year_History_Results'!CC313)</f>
        <v>0</v>
      </c>
      <c r="AN313" s="2">
        <f>INDEX('2005'!$C$44:$C$140,'16 Year_History_Results'!CD313)</f>
        <v>0</v>
      </c>
      <c r="AO313" s="2">
        <f>INDEX('2006'!$C$44:$C$140,'16 Year_History_Results'!CE313)</f>
        <v>0</v>
      </c>
      <c r="AP313" s="2">
        <f>INDEX('2007'!$C$44:$C$140,'16 Year_History_Results'!CF313)</f>
        <v>0</v>
      </c>
      <c r="AQ313" s="2">
        <f>INDEX('2008'!$C$44:$C$140,'16 Year_History_Results'!CG313)</f>
        <v>0</v>
      </c>
      <c r="AR313" s="2">
        <f>INDEX('2009'!$C$44:$C$140,'16 Year_History_Results'!CH313)</f>
        <v>0</v>
      </c>
      <c r="AS313" s="2">
        <f>INDEX('2010'!$C$44:$C$140,'16 Year_History_Results'!CI313)</f>
        <v>0</v>
      </c>
      <c r="AT313" s="2">
        <f>INDEX('2011'!$C$44:$C$140,'16 Year_History_Results'!CJ313)</f>
        <v>0</v>
      </c>
      <c r="AU313" s="2">
        <f>INDEX('2012'!$C$44:$C$140,'16 Year_History_Results'!CK313)</f>
        <v>0</v>
      </c>
      <c r="AV313" s="2">
        <f>INDEX('2013'!$C$44:$C$140,'16 Year_History_Results'!CL313)</f>
        <v>0</v>
      </c>
      <c r="AW313" s="2">
        <f>INDEX('2014'!$C$52:$C$180,'16 Year_History_Results'!CM313)</f>
        <v>0</v>
      </c>
      <c r="AX313" s="2">
        <f>INDEX('2015'!$E$52:$E$308,'16 Year_History_Results'!CN313)</f>
        <v>0</v>
      </c>
      <c r="AY313" s="147">
        <f>INDEX('2016'!$E$52:$E$308,'16 Year_History_Results'!CO313)</f>
        <v>0</v>
      </c>
      <c r="AZ313" s="2"/>
      <c r="BA313" s="2"/>
      <c r="BB313">
        <f t="shared" si="181"/>
        <v>4077</v>
      </c>
      <c r="BC313" s="110"/>
      <c r="BD313" s="2"/>
      <c r="BE313" s="146">
        <f>INDEX('2001'!$B$44:$B$140,'16 Year_History_Results'!BZ313)</f>
        <v>0</v>
      </c>
      <c r="BF313" s="2">
        <f>INDEX('2002'!$B$44:$B$140,'16 Year_History_Results'!CA313)</f>
        <v>0</v>
      </c>
      <c r="BG313" s="2">
        <f>INDEX('2003'!$B$44:$B$140,'16 Year_History_Results'!CB313)</f>
        <v>0</v>
      </c>
      <c r="BH313" s="2">
        <f>INDEX('2004'!$B$44:$B$140,'16 Year_History_Results'!CC313)</f>
        <v>0</v>
      </c>
      <c r="BI313" s="2">
        <f>INDEX('2005'!$B$44:$B$140,'16 Year_History_Results'!CD313)</f>
        <v>0</v>
      </c>
      <c r="BJ313" s="2">
        <f>INDEX('2006'!$B$44:$B$140,'16 Year_History_Results'!CE313)</f>
        <v>0</v>
      </c>
      <c r="BK313" s="2">
        <f>INDEX('2007'!$B$44:$B$140,'16 Year_History_Results'!CF313)</f>
        <v>0</v>
      </c>
      <c r="BL313" s="2">
        <f>INDEX('2008'!$B$44:$B$140,'16 Year_History_Results'!CG313)</f>
        <v>0</v>
      </c>
      <c r="BM313" s="2">
        <f>INDEX('2009'!$B$44:$B$140,'16 Year_History_Results'!CH313)</f>
        <v>0</v>
      </c>
      <c r="BN313" s="2">
        <f>INDEX('2010'!$B$44:$B$140,'16 Year_History_Results'!CI313)</f>
        <v>0</v>
      </c>
      <c r="BO313" s="2">
        <f>INDEX('2011'!$B$44:$B$140,'16 Year_History_Results'!CJ313)</f>
        <v>0</v>
      </c>
      <c r="BP313" s="2">
        <f>INDEX('2012'!$B$44:$B$140,'16 Year_History_Results'!CK313)</f>
        <v>0</v>
      </c>
      <c r="BQ313" s="2">
        <f>INDEX('2013'!$B$44:$B$140,'16 Year_History_Results'!CL313)</f>
        <v>0</v>
      </c>
      <c r="BR313" s="2">
        <f>INDEX('2014'!$B$52:$B$180,'16 Year_History_Results'!CM313)</f>
        <v>11</v>
      </c>
      <c r="BS313" s="147">
        <f>INDEX('2015'!$B$52:$B$308,'16 Year_History_Results'!CN313)</f>
        <v>0</v>
      </c>
      <c r="BT313" s="147">
        <f>INDEX('2016'!$B$52:$B$308,'16 Year_History_Results'!CO313)</f>
        <v>0</v>
      </c>
      <c r="BW313">
        <f t="shared" si="182"/>
        <v>4077</v>
      </c>
      <c r="BX313" s="110"/>
      <c r="BY313" s="2"/>
      <c r="BZ313" s="146">
        <f>IF(ISNA(MATCH($BW313,'2001'!$A$44:$A$139,0)),97,MATCH($BW313,'2001'!$A$44:$A$139,0))</f>
        <v>97</v>
      </c>
      <c r="CA313" s="2">
        <f>IF(ISNA(MATCH($BW313,'2002'!$A$44:$A$139,0)),97,MATCH($BW313,'2002'!$A$44:$A$139,0))</f>
        <v>97</v>
      </c>
      <c r="CB313" s="2">
        <f>IF(ISNA(MATCH($BW313,'2003'!$A$44:$A$139,0)),97,MATCH($BW313,'2003'!$A$44:$A$139,0))</f>
        <v>97</v>
      </c>
      <c r="CC313" s="2">
        <f>IF(ISNA(MATCH($BW313,'2004'!$A$44:$A$139,0)),97,MATCH($BW313,'2004'!$A$44:$A$139,0))</f>
        <v>97</v>
      </c>
      <c r="CD313" s="2">
        <f>IF(ISNA(MATCH($BW313,'2005'!$A$44:$A$139,0)),97,MATCH($BW313,'2005'!$A$44:$A$139,0))</f>
        <v>97</v>
      </c>
      <c r="CE313" s="2">
        <f>IF(ISNA(MATCH($BW313,'2006'!$A$44:$A$139,0)),97,MATCH($BW313,'2006'!$A$44:$A$139,0))</f>
        <v>97</v>
      </c>
      <c r="CF313" s="2">
        <f>IF(ISNA(MATCH($BW313,'2007'!$A$44:$A$139,0)),97,MATCH($BW313,'2007'!$A$44:$A$139,0))</f>
        <v>97</v>
      </c>
      <c r="CG313" s="2">
        <f>IF(ISNA(MATCH($BW313,'2008'!$A$44:$A$139,0)),97,MATCH($BW313,'2008'!$A$44:$A$139,0))</f>
        <v>97</v>
      </c>
      <c r="CH313" s="2">
        <f>IF(ISNA(MATCH($BW313,'2009'!$A$44:$A$139,0)),97,MATCH($BW313,'2009'!$A$44:$A$139,0))</f>
        <v>97</v>
      </c>
      <c r="CI313" s="2">
        <f>IF(ISNA(MATCH($BW313,'2010'!$A$44:$A$139,0)),97,MATCH($BW313,'2010'!$A$44:$A$139,0))</f>
        <v>97</v>
      </c>
      <c r="CJ313" s="2">
        <f>IF(ISNA(MATCH($BW313,'2011'!$A$44:$A$139,0)),97,MATCH($BW313,'2011'!$A$44:$A$139,0))</f>
        <v>97</v>
      </c>
      <c r="CK313" s="2">
        <f>IF(ISNA(MATCH($BW313,'2012'!$A$44:$A$139,0)),97,MATCH($BW313,'2012'!$A$44:$A$139,0))</f>
        <v>97</v>
      </c>
      <c r="CL313" s="2">
        <f>IF(ISNA(MATCH($BW313,'2013'!$A$44:$A$139,0)),97,MATCH($BW313,'2013'!$A$44:$A$139,0))</f>
        <v>97</v>
      </c>
      <c r="CM313" s="2">
        <f>IF(ISNA(MATCH($BW313,'2014'!$A$52:$A$179,0)),129,MATCH($BW313,'2014'!$A$52:$A$179,0))</f>
        <v>123</v>
      </c>
      <c r="CN313" s="147">
        <f>IF(ISNA(MATCH($BW313,'2015'!$A$52:$A$307,0)),257,MATCH($BW313,'2015'!$A$52:$A$307,0))</f>
        <v>257</v>
      </c>
      <c r="CO313" s="147">
        <f>IF(ISNA(MATCH($BW313,'2016'!$A$52:$A$307,0)),257,MATCH($BW313,'2016'!$A$52:$A$307,0))</f>
        <v>257</v>
      </c>
      <c r="CQ313">
        <f t="shared" si="183"/>
        <v>4077</v>
      </c>
      <c r="CR313" s="281"/>
      <c r="CS313" s="279"/>
      <c r="CT313" s="278">
        <f t="shared" si="184"/>
        <v>0</v>
      </c>
      <c r="CU313" s="279">
        <f t="shared" si="170"/>
        <v>0</v>
      </c>
      <c r="CV313" s="279">
        <f t="shared" si="171"/>
        <v>0</v>
      </c>
      <c r="CW313" s="279">
        <f t="shared" si="172"/>
        <v>0</v>
      </c>
      <c r="CX313" s="279">
        <f t="shared" si="173"/>
        <v>0</v>
      </c>
      <c r="CY313" s="279">
        <f t="shared" si="174"/>
        <v>0</v>
      </c>
      <c r="CZ313" s="279">
        <f t="shared" si="175"/>
        <v>0</v>
      </c>
      <c r="DA313" s="279">
        <f t="shared" si="176"/>
        <v>0</v>
      </c>
      <c r="DB313" s="279">
        <f t="shared" si="177"/>
        <v>0</v>
      </c>
      <c r="DC313" s="279">
        <f t="shared" si="185"/>
        <v>0</v>
      </c>
      <c r="DD313" s="279">
        <f t="shared" si="186"/>
        <v>0</v>
      </c>
      <c r="DE313" s="279">
        <f t="shared" si="187"/>
        <v>0</v>
      </c>
      <c r="DF313" s="279">
        <f t="shared" si="188"/>
        <v>0</v>
      </c>
      <c r="DG313" s="279">
        <f t="shared" si="189"/>
        <v>11</v>
      </c>
      <c r="DH313" s="280">
        <f t="shared" si="206"/>
        <v>7.3325999999999993</v>
      </c>
      <c r="DI313" s="280">
        <f t="shared" si="207"/>
        <v>4.8879111599999989</v>
      </c>
      <c r="DJ313" s="154">
        <f t="shared" si="178"/>
        <v>230</v>
      </c>
      <c r="DK313" s="279">
        <f t="shared" si="190"/>
        <v>4077</v>
      </c>
      <c r="DL313" s="97"/>
      <c r="DM313" s="154"/>
      <c r="DN313" s="267">
        <f t="shared" si="191"/>
        <v>0</v>
      </c>
      <c r="DO313" s="154">
        <f t="shared" si="192"/>
        <v>0</v>
      </c>
      <c r="DP313" s="154">
        <f t="shared" si="193"/>
        <v>0</v>
      </c>
      <c r="DQ313" s="154">
        <f t="shared" si="194"/>
        <v>0</v>
      </c>
      <c r="DR313" s="154">
        <f t="shared" si="195"/>
        <v>0</v>
      </c>
      <c r="DS313" s="154">
        <f t="shared" si="196"/>
        <v>0</v>
      </c>
      <c r="DT313" s="154">
        <f t="shared" si="197"/>
        <v>0</v>
      </c>
      <c r="DU313" s="154">
        <f t="shared" si="198"/>
        <v>0</v>
      </c>
      <c r="DV313" s="154">
        <f t="shared" si="199"/>
        <v>0</v>
      </c>
      <c r="DW313" s="154">
        <f t="shared" si="200"/>
        <v>0</v>
      </c>
      <c r="DX313" s="154">
        <f t="shared" si="201"/>
        <v>0</v>
      </c>
      <c r="DY313" s="154">
        <f t="shared" si="202"/>
        <v>0</v>
      </c>
      <c r="DZ313" s="154">
        <f t="shared" si="203"/>
        <v>0</v>
      </c>
      <c r="EA313" s="154">
        <f t="shared" si="204"/>
        <v>11</v>
      </c>
      <c r="EB313" s="264">
        <f t="shared" si="208"/>
        <v>11</v>
      </c>
      <c r="EC313" s="264">
        <f t="shared" si="209"/>
        <v>11</v>
      </c>
      <c r="ED313" s="154">
        <f t="shared" si="179"/>
        <v>412</v>
      </c>
    </row>
    <row r="314" spans="2:134" ht="13" thickBot="1" x14ac:dyDescent="0.3">
      <c r="B314" s="247">
        <v>168</v>
      </c>
      <c r="C314" s="50">
        <f t="shared" si="168"/>
        <v>1</v>
      </c>
      <c r="D314" s="50">
        <f t="shared" si="180"/>
        <v>0</v>
      </c>
      <c r="E314" s="97"/>
      <c r="F314" s="2">
        <f t="shared" si="205"/>
        <v>309</v>
      </c>
      <c r="G314" s="207">
        <v>2996</v>
      </c>
      <c r="H314" s="98">
        <f>15- COUNTIF(L314:AC314,"#N/A")</f>
        <v>1</v>
      </c>
      <c r="I314" s="131">
        <f>SUM(AH314:AY314)+SUM(BE314:BT314)</f>
        <v>22</v>
      </c>
      <c r="J314" s="398">
        <f>DI314</f>
        <v>4.8707031189956211</v>
      </c>
      <c r="K314" s="456" t="str">
        <f>IF(ISNUMBER(MATCH(G314,'[4]OPR data'!$A$3:$A$2900,0)),"Y","N")</f>
        <v>Y</v>
      </c>
      <c r="L314" s="110"/>
      <c r="M314" s="233"/>
      <c r="N314" s="469" t="e">
        <f>(INDEX(Finish_table!R$4:R$83,MATCH('16 Year_History_Results'!$G314,Finish_table!S$4:S$83,0),1))</f>
        <v>#N/A</v>
      </c>
      <c r="O314" s="233" t="e">
        <f>(INDEX(Finish_table!Z$4:Z$99,MATCH('16 Year_History_Results'!$G314,Finish_table!AA$4:AA$99,0),1))</f>
        <v>#N/A</v>
      </c>
      <c r="P314" s="233" t="e">
        <f>(INDEX(Finish_table!AI$4:AI$99,MATCH('16 Year_History_Results'!$G314,Finish_table!AJ$4:AJ$99,0),1))</f>
        <v>#N/A</v>
      </c>
      <c r="Q314" s="233" t="e">
        <f>(INDEX(Finish_table!AR$4:AR$99,MATCH('16 Year_History_Results'!$G314,Finish_table!AS$4:AS$99,0),1))</f>
        <v>#N/A</v>
      </c>
      <c r="R314" s="233" t="e">
        <f>(INDEX(Finish_table!BA$4:BA$99,MATCH('16 Year_History_Results'!$G314,Finish_table!BB$4:BB$99,0),1))</f>
        <v>#N/A</v>
      </c>
      <c r="S314" s="233" t="e">
        <f>(INDEX(Finish_table!BJ$4:BJ$99,MATCH('16 Year_History_Results'!$G314,Finish_table!BK$4:BK$99,0),1))</f>
        <v>#N/A</v>
      </c>
      <c r="T314" s="233" t="e">
        <f>(INDEX(Finish_table!BS$4:BS$99,MATCH('16 Year_History_Results'!$G314,Finish_table!BT$4:BT$99,0),1))</f>
        <v>#N/A</v>
      </c>
      <c r="U314" s="233" t="e">
        <f>(INDEX(Finish_table!CB$4:CB$99,MATCH('16 Year_History_Results'!$G314,Finish_table!CC$4:CC$99,0),1))</f>
        <v>#N/A</v>
      </c>
      <c r="V314" s="233" t="e">
        <f>(INDEX(Finish_table!CK$4:CK$99,MATCH('16 Year_History_Results'!$G314,Finish_table!CL$4:CL$99,0),1))</f>
        <v>#N/A</v>
      </c>
      <c r="W314" s="233" t="e">
        <f>(INDEX(Finish_table!CT$4:CT$99,MATCH('16 Year_History_Results'!$G314,Finish_table!CU$4:CU$99,0),1))</f>
        <v>#N/A</v>
      </c>
      <c r="X314" s="233" t="str">
        <f>(INDEX(Finish_table!DC$4:DC$99,MATCH('16 Year_History_Results'!$G314,Finish_table!DD$4:DD$99,0),1))</f>
        <v>QF</v>
      </c>
      <c r="Y314" s="233" t="e">
        <f>(INDEX(Finish_table!DL$4:DL$99,MATCH('16 Year_History_Results'!$G314,Finish_table!DM$4:DM$99,0),1))</f>
        <v>#N/A</v>
      </c>
      <c r="Z314" s="233" t="str">
        <f>(INDEX(Finish_table!DU$4:DU$99,MATCH('16 Year_History_Results'!$G314,Finish_table!DV$4:DV$99,0),1))</f>
        <v>SF</v>
      </c>
      <c r="AA314" s="233" t="e">
        <f>(INDEX(Finish_table!ED$4:ED$140,MATCH('16 Year_History_Results'!$G314,Finish_table!EE$4:EE$140,0),1))</f>
        <v>#N/A</v>
      </c>
      <c r="AB314" s="233" t="e">
        <f>(INDEX(Finish_table!EM$4:EM$224,MATCH('16 Year_History_Results'!$G314,Finish_table!EN$4:EN$224,0),1))</f>
        <v>#N/A</v>
      </c>
      <c r="AC314" s="253" t="e">
        <f>(INDEX(Finish_table!EW$4:EW$224,MATCH('16 Year_History_Results'!$G314,Finish_table!EX$4:EX$224,0),1))</f>
        <v>#N/A</v>
      </c>
      <c r="AD314" s="2"/>
      <c r="AE314" s="97"/>
      <c r="AG314">
        <f t="shared" si="169"/>
        <v>2996</v>
      </c>
      <c r="AH314" s="110"/>
      <c r="AI314" s="2"/>
      <c r="AJ314" s="146">
        <f>INDEX('2001'!$C$44:$C$140,'16 Year_History_Results'!BZ314)</f>
        <v>0</v>
      </c>
      <c r="AK314" s="2">
        <f>INDEX('2002'!$C$44:$C$140,'16 Year_History_Results'!CA314)</f>
        <v>0</v>
      </c>
      <c r="AL314" s="2">
        <f>INDEX('2003'!$C$44:$C$140,'16 Year_History_Results'!CB314)</f>
        <v>0</v>
      </c>
      <c r="AM314" s="2">
        <f>INDEX('2004'!$C$44:$C$140,'16 Year_History_Results'!CC314)</f>
        <v>0</v>
      </c>
      <c r="AN314" s="2">
        <f>INDEX('2005'!$C$44:$C$140,'16 Year_History_Results'!CD314)</f>
        <v>0</v>
      </c>
      <c r="AO314" s="2">
        <f>INDEX('2006'!$C$44:$C$140,'16 Year_History_Results'!CE314)</f>
        <v>0</v>
      </c>
      <c r="AP314" s="2">
        <f>INDEX('2007'!$C$44:$C$140,'16 Year_History_Results'!CF314)</f>
        <v>0</v>
      </c>
      <c r="AQ314" s="2">
        <f>INDEX('2008'!$C$44:$C$140,'16 Year_History_Results'!CG314)</f>
        <v>0</v>
      </c>
      <c r="AR314" s="2">
        <f>INDEX('2009'!$C$44:$C$140,'16 Year_History_Results'!CH314)</f>
        <v>0</v>
      </c>
      <c r="AS314" s="2">
        <f>INDEX('2010'!$C$44:$C$140,'16 Year_History_Results'!CI314)</f>
        <v>0</v>
      </c>
      <c r="AT314" s="2">
        <f>INDEX('2011'!$C$44:$C$140,'16 Year_History_Results'!CJ314)</f>
        <v>0</v>
      </c>
      <c r="AU314" s="2">
        <f>INDEX('2012'!$C$44:$C$140,'16 Year_History_Results'!CK314)</f>
        <v>0</v>
      </c>
      <c r="AV314" s="2">
        <f>INDEX('2013'!$C$44:$C$140,'16 Year_History_Results'!CL314)</f>
        <v>10</v>
      </c>
      <c r="AW314" s="2">
        <f>INDEX('2014'!$C$52:$C$180,'16 Year_History_Results'!CM314)</f>
        <v>0</v>
      </c>
      <c r="AX314" s="2">
        <f>INDEX('2015'!$E$52:$E$308,'16 Year_History_Results'!CN314)</f>
        <v>0</v>
      </c>
      <c r="AY314" s="147">
        <f>INDEX('2016'!$E$52:$E$308,'16 Year_History_Results'!CO314)</f>
        <v>0</v>
      </c>
      <c r="AZ314" s="2"/>
      <c r="BA314" s="2"/>
      <c r="BB314">
        <f t="shared" si="181"/>
        <v>2996</v>
      </c>
      <c r="BC314" s="110"/>
      <c r="BD314" s="2"/>
      <c r="BE314" s="146">
        <f>INDEX('2001'!$B$44:$B$140,'16 Year_History_Results'!BZ314)</f>
        <v>0</v>
      </c>
      <c r="BF314" s="2">
        <f>INDEX('2002'!$B$44:$B$140,'16 Year_History_Results'!CA314)</f>
        <v>0</v>
      </c>
      <c r="BG314" s="2">
        <f>INDEX('2003'!$B$44:$B$140,'16 Year_History_Results'!CB314)</f>
        <v>0</v>
      </c>
      <c r="BH314" s="2">
        <f>INDEX('2004'!$B$44:$B$140,'16 Year_History_Results'!CC314)</f>
        <v>0</v>
      </c>
      <c r="BI314" s="2">
        <f>INDEX('2005'!$B$44:$B$140,'16 Year_History_Results'!CD314)</f>
        <v>0</v>
      </c>
      <c r="BJ314" s="2">
        <f>INDEX('2006'!$B$44:$B$140,'16 Year_History_Results'!CE314)</f>
        <v>0</v>
      </c>
      <c r="BK314" s="2">
        <f>INDEX('2007'!$B$44:$B$140,'16 Year_History_Results'!CF314)</f>
        <v>0</v>
      </c>
      <c r="BL314" s="2">
        <f>INDEX('2008'!$B$44:$B$140,'16 Year_History_Results'!CG314)</f>
        <v>0</v>
      </c>
      <c r="BM314" s="2">
        <f>INDEX('2009'!$B$44:$B$140,'16 Year_History_Results'!CH314)</f>
        <v>0</v>
      </c>
      <c r="BN314" s="2">
        <f>INDEX('2010'!$B$44:$B$140,'16 Year_History_Results'!CI314)</f>
        <v>0</v>
      </c>
      <c r="BO314" s="2">
        <f>INDEX('2011'!$B$44:$B$140,'16 Year_History_Results'!CJ314)</f>
        <v>10</v>
      </c>
      <c r="BP314" s="2">
        <f>INDEX('2012'!$B$44:$B$140,'16 Year_History_Results'!CK314)</f>
        <v>0</v>
      </c>
      <c r="BQ314" s="2">
        <f>INDEX('2013'!$B$44:$B$140,'16 Year_History_Results'!CL314)</f>
        <v>2</v>
      </c>
      <c r="BR314" s="2">
        <f>INDEX('2014'!$B$52:$B$180,'16 Year_History_Results'!CM314)</f>
        <v>0</v>
      </c>
      <c r="BS314" s="147">
        <f>INDEX('2015'!$B$52:$B$308,'16 Year_History_Results'!CN314)</f>
        <v>0</v>
      </c>
      <c r="BT314" s="147">
        <f>INDEX('2016'!$B$52:$B$308,'16 Year_History_Results'!CO314)</f>
        <v>0</v>
      </c>
      <c r="BW314">
        <f t="shared" si="182"/>
        <v>2996</v>
      </c>
      <c r="BX314" s="110"/>
      <c r="BY314" s="2"/>
      <c r="BZ314" s="146">
        <f>IF(ISNA(MATCH($BW314,'2001'!$A$44:$A$139,0)),97,MATCH($BW314,'2001'!$A$44:$A$139,0))</f>
        <v>97</v>
      </c>
      <c r="CA314" s="2">
        <f>IF(ISNA(MATCH($BW314,'2002'!$A$44:$A$139,0)),97,MATCH($BW314,'2002'!$A$44:$A$139,0))</f>
        <v>97</v>
      </c>
      <c r="CB314" s="2">
        <f>IF(ISNA(MATCH($BW314,'2003'!$A$44:$A$139,0)),97,MATCH($BW314,'2003'!$A$44:$A$139,0))</f>
        <v>97</v>
      </c>
      <c r="CC314" s="2">
        <f>IF(ISNA(MATCH($BW314,'2004'!$A$44:$A$139,0)),97,MATCH($BW314,'2004'!$A$44:$A$139,0))</f>
        <v>97</v>
      </c>
      <c r="CD314" s="2">
        <f>IF(ISNA(MATCH($BW314,'2005'!$A$44:$A$139,0)),97,MATCH($BW314,'2005'!$A$44:$A$139,0))</f>
        <v>97</v>
      </c>
      <c r="CE314" s="2">
        <f>IF(ISNA(MATCH($BW314,'2006'!$A$44:$A$139,0)),97,MATCH($BW314,'2006'!$A$44:$A$139,0))</f>
        <v>97</v>
      </c>
      <c r="CF314" s="2">
        <f>IF(ISNA(MATCH($BW314,'2007'!$A$44:$A$139,0)),97,MATCH($BW314,'2007'!$A$44:$A$139,0))</f>
        <v>97</v>
      </c>
      <c r="CG314" s="2">
        <f>IF(ISNA(MATCH($BW314,'2008'!$A$44:$A$139,0)),97,MATCH($BW314,'2008'!$A$44:$A$139,0))</f>
        <v>97</v>
      </c>
      <c r="CH314" s="2">
        <f>IF(ISNA(MATCH($BW314,'2009'!$A$44:$A$139,0)),97,MATCH($BW314,'2009'!$A$44:$A$139,0))</f>
        <v>97</v>
      </c>
      <c r="CI314" s="2">
        <f>IF(ISNA(MATCH($BW314,'2010'!$A$44:$A$139,0)),97,MATCH($BW314,'2010'!$A$44:$A$139,0))</f>
        <v>97</v>
      </c>
      <c r="CJ314" s="2">
        <f>IF(ISNA(MATCH($BW314,'2011'!$A$44:$A$139,0)),97,MATCH($BW314,'2011'!$A$44:$A$139,0))</f>
        <v>90</v>
      </c>
      <c r="CK314" s="2">
        <f>IF(ISNA(MATCH($BW314,'2012'!$A$44:$A$139,0)),97,MATCH($BW314,'2012'!$A$44:$A$139,0))</f>
        <v>97</v>
      </c>
      <c r="CL314" s="2">
        <f>IF(ISNA(MATCH($BW314,'2013'!$A$44:$A$139,0)),97,MATCH($BW314,'2013'!$A$44:$A$139,0))</f>
        <v>80</v>
      </c>
      <c r="CM314" s="2">
        <f>IF(ISNA(MATCH($BW314,'2014'!$A$52:$A$179,0)),129,MATCH($BW314,'2014'!$A$52:$A$179,0))</f>
        <v>129</v>
      </c>
      <c r="CN314" s="147">
        <f>IF(ISNA(MATCH($BW314,'2015'!$A$52:$A$307,0)),257,MATCH($BW314,'2015'!$A$52:$A$307,0))</f>
        <v>257</v>
      </c>
      <c r="CO314" s="147">
        <f>IF(ISNA(MATCH($BW314,'2016'!$A$52:$A$307,0)),257,MATCH($BW314,'2016'!$A$52:$A$307,0))</f>
        <v>257</v>
      </c>
      <c r="CQ314">
        <f t="shared" si="183"/>
        <v>2996</v>
      </c>
      <c r="CR314" s="281"/>
      <c r="CS314" s="279"/>
      <c r="CT314" s="278">
        <f t="shared" si="184"/>
        <v>0</v>
      </c>
      <c r="CU314" s="279">
        <f t="shared" si="170"/>
        <v>0</v>
      </c>
      <c r="CV314" s="279">
        <f t="shared" si="171"/>
        <v>0</v>
      </c>
      <c r="CW314" s="279">
        <f t="shared" si="172"/>
        <v>0</v>
      </c>
      <c r="CX314" s="279">
        <f t="shared" si="173"/>
        <v>0</v>
      </c>
      <c r="CY314" s="279">
        <f t="shared" si="174"/>
        <v>0</v>
      </c>
      <c r="CZ314" s="279">
        <f t="shared" si="175"/>
        <v>0</v>
      </c>
      <c r="DA314" s="279">
        <f t="shared" si="176"/>
        <v>0</v>
      </c>
      <c r="DB314" s="279">
        <f t="shared" si="177"/>
        <v>0</v>
      </c>
      <c r="DC314" s="279">
        <f t="shared" si="185"/>
        <v>0</v>
      </c>
      <c r="DD314" s="279">
        <f t="shared" si="186"/>
        <v>10</v>
      </c>
      <c r="DE314" s="279">
        <f t="shared" si="187"/>
        <v>6.6659999999999995</v>
      </c>
      <c r="DF314" s="279">
        <f t="shared" si="188"/>
        <v>16.4435556</v>
      </c>
      <c r="DG314" s="279">
        <f t="shared" si="189"/>
        <v>10.961274162959999</v>
      </c>
      <c r="DH314" s="280">
        <f t="shared" si="206"/>
        <v>7.3067853570291348</v>
      </c>
      <c r="DI314" s="280">
        <f t="shared" si="207"/>
        <v>4.8707031189956211</v>
      </c>
      <c r="DJ314" s="154">
        <f t="shared" si="178"/>
        <v>231</v>
      </c>
      <c r="DK314" s="279">
        <f t="shared" si="190"/>
        <v>2996</v>
      </c>
      <c r="DL314" s="97"/>
      <c r="DM314" s="154"/>
      <c r="DN314" s="267">
        <f t="shared" si="191"/>
        <v>0</v>
      </c>
      <c r="DO314" s="154">
        <f t="shared" si="192"/>
        <v>0</v>
      </c>
      <c r="DP314" s="154">
        <f t="shared" si="193"/>
        <v>0</v>
      </c>
      <c r="DQ314" s="154">
        <f t="shared" si="194"/>
        <v>0</v>
      </c>
      <c r="DR314" s="154">
        <f t="shared" si="195"/>
        <v>0</v>
      </c>
      <c r="DS314" s="154">
        <f t="shared" si="196"/>
        <v>0</v>
      </c>
      <c r="DT314" s="154">
        <f t="shared" si="197"/>
        <v>0</v>
      </c>
      <c r="DU314" s="154">
        <f t="shared" si="198"/>
        <v>0</v>
      </c>
      <c r="DV314" s="154">
        <f t="shared" si="199"/>
        <v>0</v>
      </c>
      <c r="DW314" s="154">
        <f t="shared" si="200"/>
        <v>0</v>
      </c>
      <c r="DX314" s="154">
        <f t="shared" si="201"/>
        <v>10</v>
      </c>
      <c r="DY314" s="154">
        <f t="shared" si="202"/>
        <v>10</v>
      </c>
      <c r="DZ314" s="154">
        <f t="shared" si="203"/>
        <v>22</v>
      </c>
      <c r="EA314" s="154">
        <f t="shared" si="204"/>
        <v>22</v>
      </c>
      <c r="EB314" s="264">
        <f t="shared" si="208"/>
        <v>22</v>
      </c>
      <c r="EC314" s="264">
        <f t="shared" si="209"/>
        <v>22</v>
      </c>
      <c r="ED314" s="154">
        <f t="shared" si="179"/>
        <v>301</v>
      </c>
    </row>
    <row r="315" spans="2:134" ht="13" thickBot="1" x14ac:dyDescent="0.3">
      <c r="B315" s="131">
        <v>168</v>
      </c>
      <c r="C315" s="50">
        <f t="shared" si="168"/>
        <v>2</v>
      </c>
      <c r="D315" s="50">
        <f t="shared" si="180"/>
        <v>2</v>
      </c>
      <c r="E315" s="97"/>
      <c r="F315" s="2">
        <f t="shared" si="205"/>
        <v>310</v>
      </c>
      <c r="G315" s="487">
        <v>2062</v>
      </c>
      <c r="H315" s="98">
        <f>15- COUNTIF(L315:AC315,"#N/A")</f>
        <v>1</v>
      </c>
      <c r="I315" s="131">
        <f>SUM(AH315:AY315)+SUM(BE315:BT315)</f>
        <v>13</v>
      </c>
      <c r="J315" s="398">
        <f>DI315</f>
        <v>4.8221333590236242</v>
      </c>
      <c r="K315" s="456" t="str">
        <f>IF(ISNUMBER(MATCH(G315,'[4]OPR data'!$A$3:$A$2900,0)),"Y","N")</f>
        <v>Y</v>
      </c>
      <c r="L315" s="110"/>
      <c r="M315" s="233"/>
      <c r="N315" s="469" t="e">
        <f>(INDEX(Finish_table!R$4:R$83,MATCH('16 Year_History_Results'!$G315,Finish_table!S$4:S$83,0),1))</f>
        <v>#N/A</v>
      </c>
      <c r="O315" s="233" t="e">
        <f>(INDEX(Finish_table!Z$4:Z$99,MATCH('16 Year_History_Results'!$G315,Finish_table!AA$4:AA$99,0),1))</f>
        <v>#N/A</v>
      </c>
      <c r="P315" s="233" t="e">
        <f>(INDEX(Finish_table!AI$4:AI$99,MATCH('16 Year_History_Results'!$G315,Finish_table!AJ$4:AJ$99,0),1))</f>
        <v>#N/A</v>
      </c>
      <c r="Q315" s="233" t="e">
        <f>(INDEX(Finish_table!AR$4:AR$99,MATCH('16 Year_History_Results'!$G315,Finish_table!AS$4:AS$99,0),1))</f>
        <v>#N/A</v>
      </c>
      <c r="R315" s="233" t="e">
        <f>(INDEX(Finish_table!BA$4:BA$99,MATCH('16 Year_History_Results'!$G315,Finish_table!BB$4:BB$99,0),1))</f>
        <v>#N/A</v>
      </c>
      <c r="S315" s="233" t="e">
        <f>(INDEX(Finish_table!BJ$4:BJ$99,MATCH('16 Year_History_Results'!$G315,Finish_table!BK$4:BK$99,0),1))</f>
        <v>#N/A</v>
      </c>
      <c r="T315" s="233" t="str">
        <f>(INDEX(Finish_table!BS$4:BS$99,MATCH('16 Year_History_Results'!$G315,Finish_table!BT$4:BT$99,0),1))</f>
        <v>QF</v>
      </c>
      <c r="U315" s="233" t="e">
        <f>(INDEX(Finish_table!CB$4:CB$99,MATCH('16 Year_History_Results'!$G315,Finish_table!CC$4:CC$99,0),1))</f>
        <v>#N/A</v>
      </c>
      <c r="V315" s="233" t="e">
        <f>(INDEX(Finish_table!CK$4:CK$99,MATCH('16 Year_History_Results'!$G315,Finish_table!CL$4:CL$99,0),1))</f>
        <v>#N/A</v>
      </c>
      <c r="W315" s="233" t="e">
        <f>(INDEX(Finish_table!CT$4:CT$99,MATCH('16 Year_History_Results'!$G315,Finish_table!CU$4:CU$99,0),1))</f>
        <v>#N/A</v>
      </c>
      <c r="X315" s="233" t="e">
        <f>(INDEX(Finish_table!DC$4:DC$99,MATCH('16 Year_History_Results'!$G315,Finish_table!DD$4:DD$99,0),1))</f>
        <v>#N/A</v>
      </c>
      <c r="Y315" s="233" t="e">
        <f>(INDEX(Finish_table!DL$4:DL$99,MATCH('16 Year_History_Results'!$G315,Finish_table!DM$4:DM$99,0),1))</f>
        <v>#N/A</v>
      </c>
      <c r="Z315" s="233" t="e">
        <f>(INDEX(Finish_table!DU$4:DU$99,MATCH('16 Year_History_Results'!$G315,Finish_table!DV$4:DV$99,0),1))</f>
        <v>#N/A</v>
      </c>
      <c r="AA315" s="233" t="e">
        <f>(INDEX(Finish_table!ED$4:ED$140,MATCH('16 Year_History_Results'!$G315,Finish_table!EE$4:EE$140,0),1))</f>
        <v>#N/A</v>
      </c>
      <c r="AB315" s="233" t="str">
        <f>(INDEX(Finish_table!EM$4:EM$224,MATCH('16 Year_History_Results'!$G315,Finish_table!EN$4:EN$224,0),1))</f>
        <v>QF</v>
      </c>
      <c r="AC315" s="253" t="e">
        <f>(INDEX(Finish_table!EW$4:EW$224,MATCH('16 Year_History_Results'!$G315,Finish_table!EX$4:EX$224,0),1))</f>
        <v>#N/A</v>
      </c>
      <c r="AD315" s="2"/>
      <c r="AE315" s="97"/>
      <c r="AG315">
        <f t="shared" si="169"/>
        <v>2062</v>
      </c>
      <c r="AH315" s="110"/>
      <c r="AI315" s="2"/>
      <c r="AJ315" s="146">
        <f>INDEX('2001'!$C$44:$C$140,'16 Year_History_Results'!BZ315)</f>
        <v>0</v>
      </c>
      <c r="AK315" s="2">
        <f>INDEX('2002'!$C$44:$C$140,'16 Year_History_Results'!CA315)</f>
        <v>0</v>
      </c>
      <c r="AL315" s="2">
        <f>INDEX('2003'!$C$44:$C$140,'16 Year_History_Results'!CB315)</f>
        <v>0</v>
      </c>
      <c r="AM315" s="2">
        <f>INDEX('2004'!$C$44:$C$140,'16 Year_History_Results'!CC315)</f>
        <v>0</v>
      </c>
      <c r="AN315" s="2">
        <f>INDEX('2005'!$C$44:$C$140,'16 Year_History_Results'!CD315)</f>
        <v>0</v>
      </c>
      <c r="AO315" s="2">
        <f>INDEX('2006'!$C$44:$C$140,'16 Year_History_Results'!CE315)</f>
        <v>0</v>
      </c>
      <c r="AP315" s="2">
        <f>INDEX('2007'!$C$44:$C$140,'16 Year_History_Results'!CF315)</f>
        <v>0</v>
      </c>
      <c r="AQ315" s="2">
        <f>INDEX('2008'!$C$44:$C$140,'16 Year_History_Results'!CG315)</f>
        <v>0</v>
      </c>
      <c r="AR315" s="2">
        <f>INDEX('2009'!$C$44:$C$140,'16 Year_History_Results'!CH315)</f>
        <v>0</v>
      </c>
      <c r="AS315" s="2">
        <f>INDEX('2010'!$C$44:$C$140,'16 Year_History_Results'!CI315)</f>
        <v>0</v>
      </c>
      <c r="AT315" s="2">
        <f>INDEX('2011'!$C$44:$C$140,'16 Year_History_Results'!CJ315)</f>
        <v>0</v>
      </c>
      <c r="AU315" s="2">
        <f>INDEX('2012'!$C$44:$C$140,'16 Year_History_Results'!CK315)</f>
        <v>0</v>
      </c>
      <c r="AV315" s="2">
        <f>INDEX('2013'!$C$44:$C$140,'16 Year_History_Results'!CL315)</f>
        <v>0</v>
      </c>
      <c r="AW315" s="2">
        <f>INDEX('2014'!$C$52:$C$180,'16 Year_History_Results'!CM315)</f>
        <v>0</v>
      </c>
      <c r="AX315" s="2">
        <f>INDEX('2015'!$E$52:$E$308,'16 Year_History_Results'!CN315)</f>
        <v>0</v>
      </c>
      <c r="AY315" s="147">
        <f>INDEX('2016'!$E$52:$E$308,'16 Year_History_Results'!CO315)</f>
        <v>0</v>
      </c>
      <c r="AZ315" s="2"/>
      <c r="BA315" s="2"/>
      <c r="BB315">
        <f t="shared" si="181"/>
        <v>2062</v>
      </c>
      <c r="BC315" s="110"/>
      <c r="BD315" s="2"/>
      <c r="BE315" s="146">
        <f>INDEX('2001'!$B$44:$B$140,'16 Year_History_Results'!BZ315)</f>
        <v>0</v>
      </c>
      <c r="BF315" s="2">
        <f>INDEX('2002'!$B$44:$B$140,'16 Year_History_Results'!CA315)</f>
        <v>0</v>
      </c>
      <c r="BG315" s="2">
        <f>INDEX('2003'!$B$44:$B$140,'16 Year_History_Results'!CB315)</f>
        <v>0</v>
      </c>
      <c r="BH315" s="2">
        <f>INDEX('2004'!$B$44:$B$140,'16 Year_History_Results'!CC315)</f>
        <v>0</v>
      </c>
      <c r="BI315" s="2">
        <f>INDEX('2005'!$B$44:$B$140,'16 Year_History_Results'!CD315)</f>
        <v>0</v>
      </c>
      <c r="BJ315" s="2">
        <f>INDEX('2006'!$B$44:$B$140,'16 Year_History_Results'!CE315)</f>
        <v>0</v>
      </c>
      <c r="BK315" s="2">
        <f>INDEX('2007'!$B$44:$B$140,'16 Year_History_Results'!CF315)</f>
        <v>6</v>
      </c>
      <c r="BL315" s="2">
        <f>INDEX('2008'!$B$44:$B$140,'16 Year_History_Results'!CG315)</f>
        <v>0</v>
      </c>
      <c r="BM315" s="2">
        <f>INDEX('2009'!$B$44:$B$140,'16 Year_History_Results'!CH315)</f>
        <v>0</v>
      </c>
      <c r="BN315" s="2">
        <f>INDEX('2010'!$B$44:$B$140,'16 Year_History_Results'!CI315)</f>
        <v>0</v>
      </c>
      <c r="BO315" s="2">
        <f>INDEX('2011'!$B$44:$B$140,'16 Year_History_Results'!CJ315)</f>
        <v>0</v>
      </c>
      <c r="BP315" s="2">
        <f>INDEX('2012'!$B$44:$B$140,'16 Year_History_Results'!CK315)</f>
        <v>0</v>
      </c>
      <c r="BQ315" s="2">
        <f>INDEX('2013'!$B$44:$B$140,'16 Year_History_Results'!CL315)</f>
        <v>0</v>
      </c>
      <c r="BR315" s="2">
        <f>INDEX('2014'!$B$52:$B$180,'16 Year_History_Results'!CM315)</f>
        <v>0</v>
      </c>
      <c r="BS315" s="147">
        <f>INDEX('2015'!$B$52:$B$308,'16 Year_History_Results'!CN315)</f>
        <v>7</v>
      </c>
      <c r="BT315" s="147">
        <f>INDEX('2016'!$B$52:$B$308,'16 Year_History_Results'!CO315)</f>
        <v>0</v>
      </c>
      <c r="BW315">
        <f t="shared" si="182"/>
        <v>2062</v>
      </c>
      <c r="BX315" s="110"/>
      <c r="BY315" s="2"/>
      <c r="BZ315" s="146">
        <f>IF(ISNA(MATCH($BW315,'2001'!$A$44:$A$139,0)),97,MATCH($BW315,'2001'!$A$44:$A$139,0))</f>
        <v>97</v>
      </c>
      <c r="CA315" s="2">
        <f>IF(ISNA(MATCH($BW315,'2002'!$A$44:$A$139,0)),97,MATCH($BW315,'2002'!$A$44:$A$139,0))</f>
        <v>97</v>
      </c>
      <c r="CB315" s="2">
        <f>IF(ISNA(MATCH($BW315,'2003'!$A$44:$A$139,0)),97,MATCH($BW315,'2003'!$A$44:$A$139,0))</f>
        <v>97</v>
      </c>
      <c r="CC315" s="2">
        <f>IF(ISNA(MATCH($BW315,'2004'!$A$44:$A$139,0)),97,MATCH($BW315,'2004'!$A$44:$A$139,0))</f>
        <v>97</v>
      </c>
      <c r="CD315" s="2">
        <f>IF(ISNA(MATCH($BW315,'2005'!$A$44:$A$139,0)),97,MATCH($BW315,'2005'!$A$44:$A$139,0))</f>
        <v>97</v>
      </c>
      <c r="CE315" s="2">
        <f>IF(ISNA(MATCH($BW315,'2006'!$A$44:$A$139,0)),97,MATCH($BW315,'2006'!$A$44:$A$139,0))</f>
        <v>97</v>
      </c>
      <c r="CF315" s="2">
        <f>IF(ISNA(MATCH($BW315,'2007'!$A$44:$A$139,0)),97,MATCH($BW315,'2007'!$A$44:$A$139,0))</f>
        <v>91</v>
      </c>
      <c r="CG315" s="2">
        <f>IF(ISNA(MATCH($BW315,'2008'!$A$44:$A$139,0)),97,MATCH($BW315,'2008'!$A$44:$A$139,0))</f>
        <v>97</v>
      </c>
      <c r="CH315" s="2">
        <f>IF(ISNA(MATCH($BW315,'2009'!$A$44:$A$139,0)),97,MATCH($BW315,'2009'!$A$44:$A$139,0))</f>
        <v>97</v>
      </c>
      <c r="CI315" s="2">
        <f>IF(ISNA(MATCH($BW315,'2010'!$A$44:$A$139,0)),97,MATCH($BW315,'2010'!$A$44:$A$139,0))</f>
        <v>97</v>
      </c>
      <c r="CJ315" s="2">
        <f>IF(ISNA(MATCH($BW315,'2011'!$A$44:$A$139,0)),97,MATCH($BW315,'2011'!$A$44:$A$139,0))</f>
        <v>97</v>
      </c>
      <c r="CK315" s="2">
        <f>IF(ISNA(MATCH($BW315,'2012'!$A$44:$A$139,0)),97,MATCH($BW315,'2012'!$A$44:$A$139,0))</f>
        <v>97</v>
      </c>
      <c r="CL315" s="2">
        <f>IF(ISNA(MATCH($BW315,'2013'!$A$44:$A$139,0)),97,MATCH($BW315,'2013'!$A$44:$A$139,0))</f>
        <v>97</v>
      </c>
      <c r="CM315" s="2">
        <f>IF(ISNA(MATCH($BW315,'2014'!$A$52:$A$179,0)),129,MATCH($BW315,'2014'!$A$52:$A$179,0))</f>
        <v>129</v>
      </c>
      <c r="CN315" s="147">
        <f>IF(ISNA(MATCH($BW315,'2015'!$A$52:$A$307,0)),257,MATCH($BW315,'2015'!$A$52:$A$307,0))</f>
        <v>144</v>
      </c>
      <c r="CO315" s="147">
        <f>IF(ISNA(MATCH($BW315,'2016'!$A$52:$A$307,0)),257,MATCH($BW315,'2016'!$A$52:$A$307,0))</f>
        <v>257</v>
      </c>
      <c r="CQ315">
        <f t="shared" si="183"/>
        <v>2062</v>
      </c>
      <c r="CR315" s="281"/>
      <c r="CS315" s="279"/>
      <c r="CT315" s="278">
        <f t="shared" si="184"/>
        <v>0</v>
      </c>
      <c r="CU315" s="279">
        <f t="shared" si="170"/>
        <v>0</v>
      </c>
      <c r="CV315" s="279">
        <f t="shared" si="171"/>
        <v>0</v>
      </c>
      <c r="CW315" s="279">
        <f t="shared" si="172"/>
        <v>0</v>
      </c>
      <c r="CX315" s="279">
        <f t="shared" si="173"/>
        <v>0</v>
      </c>
      <c r="CY315" s="279">
        <f t="shared" si="174"/>
        <v>0</v>
      </c>
      <c r="CZ315" s="279">
        <f t="shared" si="175"/>
        <v>6</v>
      </c>
      <c r="DA315" s="279">
        <f t="shared" si="176"/>
        <v>3.9996</v>
      </c>
      <c r="DB315" s="279">
        <f t="shared" si="177"/>
        <v>2.6661333599999999</v>
      </c>
      <c r="DC315" s="279">
        <f t="shared" si="185"/>
        <v>1.7772444977759998</v>
      </c>
      <c r="DD315" s="279">
        <f t="shared" si="186"/>
        <v>1.1847111822174814</v>
      </c>
      <c r="DE315" s="279">
        <f t="shared" si="187"/>
        <v>0.78972847406617308</v>
      </c>
      <c r="DF315" s="279">
        <f t="shared" si="188"/>
        <v>0.52643300081251099</v>
      </c>
      <c r="DG315" s="279">
        <f t="shared" si="189"/>
        <v>0.35092023834161978</v>
      </c>
      <c r="DH315" s="280">
        <f t="shared" si="206"/>
        <v>7.2339234308785239</v>
      </c>
      <c r="DI315" s="280">
        <f t="shared" si="207"/>
        <v>4.8221333590236242</v>
      </c>
      <c r="DJ315" s="154">
        <f t="shared" si="178"/>
        <v>232</v>
      </c>
      <c r="DK315" s="279">
        <f t="shared" si="190"/>
        <v>2062</v>
      </c>
      <c r="DL315" s="97"/>
      <c r="DM315" s="154"/>
      <c r="DN315" s="267">
        <f t="shared" si="191"/>
        <v>0</v>
      </c>
      <c r="DO315" s="154">
        <f t="shared" si="192"/>
        <v>0</v>
      </c>
      <c r="DP315" s="154">
        <f t="shared" si="193"/>
        <v>0</v>
      </c>
      <c r="DQ315" s="154">
        <f t="shared" si="194"/>
        <v>0</v>
      </c>
      <c r="DR315" s="154">
        <f t="shared" si="195"/>
        <v>0</v>
      </c>
      <c r="DS315" s="154">
        <f t="shared" si="196"/>
        <v>0</v>
      </c>
      <c r="DT315" s="154">
        <f t="shared" si="197"/>
        <v>6</v>
      </c>
      <c r="DU315" s="154">
        <f t="shared" si="198"/>
        <v>6</v>
      </c>
      <c r="DV315" s="154">
        <f t="shared" si="199"/>
        <v>6</v>
      </c>
      <c r="DW315" s="154">
        <f t="shared" si="200"/>
        <v>6</v>
      </c>
      <c r="DX315" s="154">
        <f t="shared" si="201"/>
        <v>6</v>
      </c>
      <c r="DY315" s="154">
        <f t="shared" si="202"/>
        <v>6</v>
      </c>
      <c r="DZ315" s="154">
        <f t="shared" si="203"/>
        <v>6</v>
      </c>
      <c r="EA315" s="154">
        <f t="shared" si="204"/>
        <v>6</v>
      </c>
      <c r="EB315" s="264">
        <f t="shared" si="208"/>
        <v>13</v>
      </c>
      <c r="EC315" s="264">
        <f t="shared" si="209"/>
        <v>13</v>
      </c>
      <c r="ED315" s="154">
        <f t="shared" si="179"/>
        <v>381</v>
      </c>
    </row>
    <row r="316" spans="2:134" ht="13" thickBot="1" x14ac:dyDescent="0.3">
      <c r="B316" s="131">
        <v>173</v>
      </c>
      <c r="C316" s="50">
        <f t="shared" si="168"/>
        <v>1</v>
      </c>
      <c r="D316" s="50">
        <f t="shared" si="180"/>
        <v>0</v>
      </c>
      <c r="E316" s="97"/>
      <c r="F316" s="2">
        <f t="shared" si="205"/>
        <v>311</v>
      </c>
      <c r="G316" s="493">
        <v>870</v>
      </c>
      <c r="H316" s="98">
        <f>15- COUNTIF(L316:AC316,"#N/A")</f>
        <v>1</v>
      </c>
      <c r="I316" s="131">
        <f>SUM(AH316:AY316)+SUM(BE316:BT316)</f>
        <v>34</v>
      </c>
      <c r="J316" s="398">
        <f>DI316</f>
        <v>4.8130878980983685</v>
      </c>
      <c r="K316" s="456" t="str">
        <f>IF(ISNUMBER(MATCH(G316,'[4]OPR data'!$A$3:$A$2900,0)),"Y","N")</f>
        <v>Y</v>
      </c>
      <c r="L316" s="110"/>
      <c r="M316" s="233"/>
      <c r="N316" s="469" t="e">
        <f>(INDEX(Finish_table!R$4:R$83,MATCH('16 Year_History_Results'!$G316,Finish_table!S$4:S$83,0),1))</f>
        <v>#N/A</v>
      </c>
      <c r="O316" s="233" t="e">
        <f>(INDEX(Finish_table!Z$4:Z$99,MATCH('16 Year_History_Results'!$G316,Finish_table!AA$4:AA$99,0),1))</f>
        <v>#N/A</v>
      </c>
      <c r="P316" s="233" t="e">
        <f>(INDEX(Finish_table!AI$4:AI$99,MATCH('16 Year_History_Results'!$G316,Finish_table!AJ$4:AJ$99,0),1))</f>
        <v>#N/A</v>
      </c>
      <c r="Q316" s="233" t="e">
        <f>(INDEX(Finish_table!AR$4:AR$99,MATCH('16 Year_History_Results'!$G316,Finish_table!AS$4:AS$99,0),1))</f>
        <v>#N/A</v>
      </c>
      <c r="R316" s="233" t="e">
        <f>(INDEX(Finish_table!BA$4:BA$99,MATCH('16 Year_History_Results'!$G316,Finish_table!BB$4:BB$99,0),1))</f>
        <v>#N/A</v>
      </c>
      <c r="S316" s="233" t="e">
        <f>(INDEX(Finish_table!BJ$4:BJ$99,MATCH('16 Year_History_Results'!$G316,Finish_table!BK$4:BK$99,0),1))</f>
        <v>#N/A</v>
      </c>
      <c r="T316" s="233" t="e">
        <f>(INDEX(Finish_table!BS$4:BS$99,MATCH('16 Year_History_Results'!$G316,Finish_table!BT$4:BT$99,0),1))</f>
        <v>#N/A</v>
      </c>
      <c r="U316" s="233" t="e">
        <f>(INDEX(Finish_table!CB$4:CB$99,MATCH('16 Year_History_Results'!$G316,Finish_table!CC$4:CC$99,0),1))</f>
        <v>#N/A</v>
      </c>
      <c r="V316" s="233" t="str">
        <f>(INDEX(Finish_table!CK$4:CK$99,MATCH('16 Year_History_Results'!$G316,Finish_table!CL$4:CL$99,0),1))</f>
        <v>F</v>
      </c>
      <c r="W316" s="233" t="e">
        <f>(INDEX(Finish_table!CT$4:CT$99,MATCH('16 Year_History_Results'!$G316,Finish_table!CU$4:CU$99,0),1))</f>
        <v>#N/A</v>
      </c>
      <c r="X316" s="233" t="e">
        <f>(INDEX(Finish_table!DC$4:DC$99,MATCH('16 Year_History_Results'!$G316,Finish_table!DD$4:DD$99,0),1))</f>
        <v>#N/A</v>
      </c>
      <c r="Y316" s="233" t="e">
        <f>(INDEX(Finish_table!DL$4:DL$99,MATCH('16 Year_History_Results'!$G316,Finish_table!DM$4:DM$99,0),1))</f>
        <v>#N/A</v>
      </c>
      <c r="Z316" s="233" t="e">
        <f>(INDEX(Finish_table!DU$4:DU$99,MATCH('16 Year_History_Results'!$G316,Finish_table!DV$4:DV$99,0),1))</f>
        <v>#N/A</v>
      </c>
      <c r="AA316" s="233" t="e">
        <f>(INDEX(Finish_table!ED$4:ED$140,MATCH('16 Year_History_Results'!$G316,Finish_table!EE$4:EE$140,0),1))</f>
        <v>#N/A</v>
      </c>
      <c r="AB316" s="233" t="e">
        <f>(INDEX(Finish_table!EM$4:EM$224,MATCH('16 Year_History_Results'!$G316,Finish_table!EN$4:EN$224,0),1))</f>
        <v>#N/A</v>
      </c>
      <c r="AC316" s="253" t="str">
        <f>(INDEX(Finish_table!EW$4:EW$224,MATCH('16 Year_History_Results'!$G316,Finish_table!EX$4:EX$224,0),1))</f>
        <v>QF</v>
      </c>
      <c r="AD316" s="2"/>
      <c r="AE316" s="97"/>
      <c r="AG316">
        <f t="shared" si="169"/>
        <v>870</v>
      </c>
      <c r="AH316" s="110"/>
      <c r="AI316" s="2"/>
      <c r="AJ316" s="146">
        <f>INDEX('2001'!$C$44:$C$140,'16 Year_History_Results'!BZ316)</f>
        <v>0</v>
      </c>
      <c r="AK316" s="2">
        <f>INDEX('2002'!$C$44:$C$140,'16 Year_History_Results'!CA316)</f>
        <v>0</v>
      </c>
      <c r="AL316" s="2">
        <f>INDEX('2003'!$C$44:$C$140,'16 Year_History_Results'!CB316)</f>
        <v>0</v>
      </c>
      <c r="AM316" s="2">
        <f>INDEX('2004'!$C$44:$C$140,'16 Year_History_Results'!CC316)</f>
        <v>0</v>
      </c>
      <c r="AN316" s="2">
        <f>INDEX('2005'!$C$44:$C$140,'16 Year_History_Results'!CD316)</f>
        <v>0</v>
      </c>
      <c r="AO316" s="2">
        <f>INDEX('2006'!$C$44:$C$140,'16 Year_History_Results'!CE316)</f>
        <v>0</v>
      </c>
      <c r="AP316" s="2">
        <f>INDEX('2007'!$C$44:$C$140,'16 Year_History_Results'!CF316)</f>
        <v>0</v>
      </c>
      <c r="AQ316" s="2">
        <f>INDEX('2008'!$C$44:$C$140,'16 Year_History_Results'!CG316)</f>
        <v>0</v>
      </c>
      <c r="AR316" s="2">
        <f>INDEX('2009'!$C$44:$C$140,'16 Year_History_Results'!CH316)</f>
        <v>20</v>
      </c>
      <c r="AS316" s="2">
        <f>INDEX('2010'!$C$44:$C$140,'16 Year_History_Results'!CI316)</f>
        <v>0</v>
      </c>
      <c r="AT316" s="2">
        <f>INDEX('2011'!$C$44:$C$140,'16 Year_History_Results'!CJ316)</f>
        <v>0</v>
      </c>
      <c r="AU316" s="2">
        <f>INDEX('2012'!$C$44:$C$140,'16 Year_History_Results'!CK316)</f>
        <v>0</v>
      </c>
      <c r="AV316" s="2">
        <f>INDEX('2013'!$C$44:$C$140,'16 Year_History_Results'!CL316)</f>
        <v>0</v>
      </c>
      <c r="AW316" s="2">
        <f>INDEX('2014'!$C$52:$C$180,'16 Year_History_Results'!CM316)</f>
        <v>0</v>
      </c>
      <c r="AX316" s="2">
        <f>INDEX('2015'!$E$52:$E$308,'16 Year_History_Results'!CN316)</f>
        <v>0</v>
      </c>
      <c r="AY316" s="147">
        <f>INDEX('2016'!$E$52:$E$308,'16 Year_History_Results'!CO316)</f>
        <v>0</v>
      </c>
      <c r="AZ316" s="2"/>
      <c r="BA316" s="2"/>
      <c r="BB316">
        <f t="shared" si="181"/>
        <v>870</v>
      </c>
      <c r="BC316" s="110"/>
      <c r="BD316" s="2"/>
      <c r="BE316" s="146">
        <f>INDEX('2001'!$B$44:$B$140,'16 Year_History_Results'!BZ316)</f>
        <v>0</v>
      </c>
      <c r="BF316" s="2">
        <f>INDEX('2002'!$B$44:$B$140,'16 Year_History_Results'!CA316)</f>
        <v>0</v>
      </c>
      <c r="BG316" s="2">
        <f>INDEX('2003'!$B$44:$B$140,'16 Year_History_Results'!CB316)</f>
        <v>0</v>
      </c>
      <c r="BH316" s="2">
        <f>INDEX('2004'!$B$44:$B$140,'16 Year_History_Results'!CC316)</f>
        <v>0</v>
      </c>
      <c r="BI316" s="2">
        <f>INDEX('2005'!$B$44:$B$140,'16 Year_History_Results'!CD316)</f>
        <v>0</v>
      </c>
      <c r="BJ316" s="2">
        <f>INDEX('2006'!$B$44:$B$140,'16 Year_History_Results'!CE316)</f>
        <v>0</v>
      </c>
      <c r="BK316" s="2">
        <f>INDEX('2007'!$B$44:$B$140,'16 Year_History_Results'!CF316)</f>
        <v>0</v>
      </c>
      <c r="BL316" s="2">
        <f>INDEX('2008'!$B$44:$B$140,'16 Year_History_Results'!CG316)</f>
        <v>0</v>
      </c>
      <c r="BM316" s="2">
        <f>INDEX('2009'!$B$44:$B$140,'16 Year_History_Results'!CH316)</f>
        <v>11</v>
      </c>
      <c r="BN316" s="2">
        <f>INDEX('2010'!$B$44:$B$140,'16 Year_History_Results'!CI316)</f>
        <v>0</v>
      </c>
      <c r="BO316" s="2">
        <f>INDEX('2011'!$B$44:$B$140,'16 Year_History_Results'!CJ316)</f>
        <v>0</v>
      </c>
      <c r="BP316" s="2">
        <f>INDEX('2012'!$B$44:$B$140,'16 Year_History_Results'!CK316)</f>
        <v>0</v>
      </c>
      <c r="BQ316" s="2">
        <f>INDEX('2013'!$B$44:$B$140,'16 Year_History_Results'!CL316)</f>
        <v>0</v>
      </c>
      <c r="BR316" s="2">
        <f>INDEX('2014'!$B$52:$B$180,'16 Year_History_Results'!CM316)</f>
        <v>0</v>
      </c>
      <c r="BS316" s="147">
        <f>INDEX('2015'!$B$52:$B$308,'16 Year_History_Results'!CN316)</f>
        <v>0</v>
      </c>
      <c r="BT316" s="147">
        <f>INDEX('2016'!$B$52:$B$308,'16 Year_History_Results'!CO316)</f>
        <v>3</v>
      </c>
      <c r="BW316">
        <f t="shared" si="182"/>
        <v>870</v>
      </c>
      <c r="BX316" s="110"/>
      <c r="BY316" s="2"/>
      <c r="BZ316" s="146">
        <f>IF(ISNA(MATCH($BW316,'2001'!$A$44:$A$139,0)),97,MATCH($BW316,'2001'!$A$44:$A$139,0))</f>
        <v>97</v>
      </c>
      <c r="CA316" s="2">
        <f>IF(ISNA(MATCH($BW316,'2002'!$A$44:$A$139,0)),97,MATCH($BW316,'2002'!$A$44:$A$139,0))</f>
        <v>97</v>
      </c>
      <c r="CB316" s="2">
        <f>IF(ISNA(MATCH($BW316,'2003'!$A$44:$A$139,0)),97,MATCH($BW316,'2003'!$A$44:$A$139,0))</f>
        <v>97</v>
      </c>
      <c r="CC316" s="2">
        <f>IF(ISNA(MATCH($BW316,'2004'!$A$44:$A$139,0)),97,MATCH($BW316,'2004'!$A$44:$A$139,0))</f>
        <v>97</v>
      </c>
      <c r="CD316" s="2">
        <f>IF(ISNA(MATCH($BW316,'2005'!$A$44:$A$139,0)),97,MATCH($BW316,'2005'!$A$44:$A$139,0))</f>
        <v>97</v>
      </c>
      <c r="CE316" s="2">
        <f>IF(ISNA(MATCH($BW316,'2006'!$A$44:$A$139,0)),97,MATCH($BW316,'2006'!$A$44:$A$139,0))</f>
        <v>97</v>
      </c>
      <c r="CF316" s="2">
        <f>IF(ISNA(MATCH($BW316,'2007'!$A$44:$A$139,0)),97,MATCH($BW316,'2007'!$A$44:$A$139,0))</f>
        <v>97</v>
      </c>
      <c r="CG316" s="2">
        <f>IF(ISNA(MATCH($BW316,'2008'!$A$44:$A$139,0)),97,MATCH($BW316,'2008'!$A$44:$A$139,0))</f>
        <v>97</v>
      </c>
      <c r="CH316" s="2">
        <f>IF(ISNA(MATCH($BW316,'2009'!$A$44:$A$139,0)),97,MATCH($BW316,'2009'!$A$44:$A$139,0))</f>
        <v>55</v>
      </c>
      <c r="CI316" s="2">
        <f>IF(ISNA(MATCH($BW316,'2010'!$A$44:$A$139,0)),97,MATCH($BW316,'2010'!$A$44:$A$139,0))</f>
        <v>97</v>
      </c>
      <c r="CJ316" s="2">
        <f>IF(ISNA(MATCH($BW316,'2011'!$A$44:$A$139,0)),97,MATCH($BW316,'2011'!$A$44:$A$139,0))</f>
        <v>97</v>
      </c>
      <c r="CK316" s="2">
        <f>IF(ISNA(MATCH($BW316,'2012'!$A$44:$A$139,0)),97,MATCH($BW316,'2012'!$A$44:$A$139,0))</f>
        <v>97</v>
      </c>
      <c r="CL316" s="2">
        <f>IF(ISNA(MATCH($BW316,'2013'!$A$44:$A$139,0)),97,MATCH($BW316,'2013'!$A$44:$A$139,0))</f>
        <v>97</v>
      </c>
      <c r="CM316" s="2">
        <f>IF(ISNA(MATCH($BW316,'2014'!$A$52:$A$179,0)),129,MATCH($BW316,'2014'!$A$52:$A$179,0))</f>
        <v>129</v>
      </c>
      <c r="CN316" s="147">
        <f>IF(ISNA(MATCH($BW316,'2015'!$A$52:$A$307,0)),257,MATCH($BW316,'2015'!$A$52:$A$307,0))</f>
        <v>257</v>
      </c>
      <c r="CO316" s="147">
        <f>IF(ISNA(MATCH($BW316,'2016'!$A$52:$A$307,0)),257,MATCH($BW316,'2016'!$A$52:$A$307,0))</f>
        <v>74</v>
      </c>
      <c r="CQ316">
        <f t="shared" si="183"/>
        <v>870</v>
      </c>
      <c r="CR316" s="281"/>
      <c r="CS316" s="279"/>
      <c r="CT316" s="278">
        <f t="shared" si="184"/>
        <v>0</v>
      </c>
      <c r="CU316" s="279">
        <f t="shared" si="170"/>
        <v>0</v>
      </c>
      <c r="CV316" s="279">
        <f t="shared" si="171"/>
        <v>0</v>
      </c>
      <c r="CW316" s="279">
        <f t="shared" si="172"/>
        <v>0</v>
      </c>
      <c r="CX316" s="279">
        <f t="shared" si="173"/>
        <v>0</v>
      </c>
      <c r="CY316" s="279">
        <f t="shared" si="174"/>
        <v>0</v>
      </c>
      <c r="CZ316" s="279">
        <f t="shared" si="175"/>
        <v>0</v>
      </c>
      <c r="DA316" s="279">
        <f t="shared" si="176"/>
        <v>0</v>
      </c>
      <c r="DB316" s="279">
        <f t="shared" si="177"/>
        <v>31</v>
      </c>
      <c r="DC316" s="279">
        <f t="shared" si="185"/>
        <v>20.6646</v>
      </c>
      <c r="DD316" s="279">
        <f t="shared" si="186"/>
        <v>13.775022359999999</v>
      </c>
      <c r="DE316" s="279">
        <f t="shared" si="187"/>
        <v>9.182429905175999</v>
      </c>
      <c r="DF316" s="279">
        <f t="shared" si="188"/>
        <v>6.1210077747903204</v>
      </c>
      <c r="DG316" s="279">
        <f t="shared" si="189"/>
        <v>4.0802637826752273</v>
      </c>
      <c r="DH316" s="280">
        <f t="shared" si="206"/>
        <v>2.7199038375313065</v>
      </c>
      <c r="DI316" s="280">
        <f t="shared" si="207"/>
        <v>4.8130878980983685</v>
      </c>
      <c r="DJ316" s="154">
        <f t="shared" si="178"/>
        <v>308</v>
      </c>
      <c r="DK316" s="279">
        <f t="shared" si="190"/>
        <v>870</v>
      </c>
      <c r="DL316" s="97"/>
      <c r="DM316" s="154"/>
      <c r="DN316" s="267">
        <f t="shared" si="191"/>
        <v>0</v>
      </c>
      <c r="DO316" s="154">
        <f t="shared" si="192"/>
        <v>0</v>
      </c>
      <c r="DP316" s="154">
        <f t="shared" si="193"/>
        <v>0</v>
      </c>
      <c r="DQ316" s="154">
        <f t="shared" si="194"/>
        <v>0</v>
      </c>
      <c r="DR316" s="154">
        <f t="shared" si="195"/>
        <v>0</v>
      </c>
      <c r="DS316" s="154">
        <f t="shared" si="196"/>
        <v>0</v>
      </c>
      <c r="DT316" s="154">
        <f t="shared" si="197"/>
        <v>0</v>
      </c>
      <c r="DU316" s="154">
        <f t="shared" si="198"/>
        <v>0</v>
      </c>
      <c r="DV316" s="154">
        <f t="shared" si="199"/>
        <v>31</v>
      </c>
      <c r="DW316" s="154">
        <f t="shared" si="200"/>
        <v>31</v>
      </c>
      <c r="DX316" s="154">
        <f t="shared" si="201"/>
        <v>31</v>
      </c>
      <c r="DY316" s="154">
        <f t="shared" si="202"/>
        <v>31</v>
      </c>
      <c r="DZ316" s="154">
        <f t="shared" si="203"/>
        <v>31</v>
      </c>
      <c r="EA316" s="154">
        <f t="shared" si="204"/>
        <v>31</v>
      </c>
      <c r="EB316" s="264">
        <f t="shared" si="208"/>
        <v>31</v>
      </c>
      <c r="EC316" s="264">
        <f t="shared" si="209"/>
        <v>34</v>
      </c>
      <c r="ED316" s="154">
        <f t="shared" si="179"/>
        <v>245</v>
      </c>
    </row>
    <row r="317" spans="2:134" ht="13" thickBot="1" x14ac:dyDescent="0.3">
      <c r="B317" s="131">
        <v>173</v>
      </c>
      <c r="C317" s="50">
        <f t="shared" si="168"/>
        <v>2</v>
      </c>
      <c r="D317" s="50">
        <f t="shared" si="180"/>
        <v>0</v>
      </c>
      <c r="E317" s="97"/>
      <c r="F317" s="2">
        <f t="shared" si="205"/>
        <v>312</v>
      </c>
      <c r="G317" s="207">
        <v>3173</v>
      </c>
      <c r="H317" s="98">
        <f>15- COUNTIF(L317:AC317,"#N/A")</f>
        <v>0</v>
      </c>
      <c r="I317" s="131">
        <f>SUM(AH317:AY317)+SUM(BE317:BT317)</f>
        <v>24</v>
      </c>
      <c r="J317" s="398">
        <f>DI317</f>
        <v>4.7388447288699256</v>
      </c>
      <c r="K317" s="456" t="str">
        <f>IF(ISNUMBER(MATCH(G317,'[4]OPR data'!$A$3:$A$2900,0)),"Y","N")</f>
        <v>Y</v>
      </c>
      <c r="L317" s="110"/>
      <c r="M317" s="233"/>
      <c r="N317" s="469" t="e">
        <f>(INDEX(Finish_table!R$4:R$83,MATCH('16 Year_History_Results'!$G317,Finish_table!S$4:S$83,0),1))</f>
        <v>#N/A</v>
      </c>
      <c r="O317" s="233" t="e">
        <f>(INDEX(Finish_table!Z$4:Z$99,MATCH('16 Year_History_Results'!$G317,Finish_table!AA$4:AA$99,0),1))</f>
        <v>#N/A</v>
      </c>
      <c r="P317" s="233" t="e">
        <f>(INDEX(Finish_table!AI$4:AI$99,MATCH('16 Year_History_Results'!$G317,Finish_table!AJ$4:AJ$99,0),1))</f>
        <v>#N/A</v>
      </c>
      <c r="Q317" s="233" t="e">
        <f>(INDEX(Finish_table!AR$4:AR$99,MATCH('16 Year_History_Results'!$G317,Finish_table!AS$4:AS$99,0),1))</f>
        <v>#N/A</v>
      </c>
      <c r="R317" s="233" t="e">
        <f>(INDEX(Finish_table!BA$4:BA$99,MATCH('16 Year_History_Results'!$G317,Finish_table!BB$4:BB$99,0),1))</f>
        <v>#N/A</v>
      </c>
      <c r="S317" s="233" t="e">
        <f>(INDEX(Finish_table!BJ$4:BJ$99,MATCH('16 Year_History_Results'!$G317,Finish_table!BK$4:BK$99,0),1))</f>
        <v>#N/A</v>
      </c>
      <c r="T317" s="233" t="e">
        <f>(INDEX(Finish_table!BS$4:BS$99,MATCH('16 Year_History_Results'!$G317,Finish_table!BT$4:BT$99,0),1))</f>
        <v>#N/A</v>
      </c>
      <c r="U317" s="233" t="e">
        <f>(INDEX(Finish_table!CB$4:CB$99,MATCH('16 Year_History_Results'!$G317,Finish_table!CC$4:CC$99,0),1))</f>
        <v>#N/A</v>
      </c>
      <c r="V317" s="233" t="e">
        <f>(INDEX(Finish_table!CK$4:CK$99,MATCH('16 Year_History_Results'!$G317,Finish_table!CL$4:CL$99,0),1))</f>
        <v>#N/A</v>
      </c>
      <c r="W317" s="233" t="e">
        <f>(INDEX(Finish_table!CT$4:CT$99,MATCH('16 Year_History_Results'!$G317,Finish_table!CU$4:CU$99,0),1))</f>
        <v>#N/A</v>
      </c>
      <c r="X317" s="233" t="e">
        <f>(INDEX(Finish_table!DC$4:DC$99,MATCH('16 Year_History_Results'!$G317,Finish_table!DD$4:DD$99,0),1))</f>
        <v>#N/A</v>
      </c>
      <c r="Y317" s="233" t="str">
        <f>(INDEX(Finish_table!DL$4:DL$99,MATCH('16 Year_History_Results'!$G317,Finish_table!DM$4:DM$99,0),1))</f>
        <v>SF</v>
      </c>
      <c r="Z317" s="233" t="e">
        <f>(INDEX(Finish_table!DU$4:DU$99,MATCH('16 Year_History_Results'!$G317,Finish_table!DV$4:DV$99,0),1))</f>
        <v>#N/A</v>
      </c>
      <c r="AA317" s="233" t="e">
        <f>(INDEX(Finish_table!ED$4:ED$140,MATCH('16 Year_History_Results'!$G317,Finish_table!EE$4:EE$140,0),1))</f>
        <v>#N/A</v>
      </c>
      <c r="AB317" s="233" t="e">
        <f>(INDEX(Finish_table!EM$4:EM$224,MATCH('16 Year_History_Results'!$G317,Finish_table!EN$4:EN$224,0),1))</f>
        <v>#N/A</v>
      </c>
      <c r="AC317" s="253" t="e">
        <f>(INDEX(Finish_table!EW$4:EW$224,MATCH('16 Year_History_Results'!$G317,Finish_table!EX$4:EX$224,0),1))</f>
        <v>#N/A</v>
      </c>
      <c r="AD317" s="2"/>
      <c r="AE317" s="97"/>
      <c r="AG317">
        <f t="shared" si="169"/>
        <v>3173</v>
      </c>
      <c r="AH317" s="110"/>
      <c r="AI317" s="2"/>
      <c r="AJ317" s="146">
        <f>INDEX('2001'!$C$44:$C$140,'16 Year_History_Results'!BZ317)</f>
        <v>0</v>
      </c>
      <c r="AK317" s="2">
        <f>INDEX('2002'!$C$44:$C$140,'16 Year_History_Results'!CA317)</f>
        <v>0</v>
      </c>
      <c r="AL317" s="2">
        <f>INDEX('2003'!$C$44:$C$140,'16 Year_History_Results'!CB317)</f>
        <v>0</v>
      </c>
      <c r="AM317" s="2">
        <f>INDEX('2004'!$C$44:$C$140,'16 Year_History_Results'!CC317)</f>
        <v>0</v>
      </c>
      <c r="AN317" s="2">
        <f>INDEX('2005'!$C$44:$C$140,'16 Year_History_Results'!CD317)</f>
        <v>0</v>
      </c>
      <c r="AO317" s="2">
        <f>INDEX('2006'!$C$44:$C$140,'16 Year_History_Results'!CE317)</f>
        <v>0</v>
      </c>
      <c r="AP317" s="2">
        <f>INDEX('2007'!$C$44:$C$140,'16 Year_History_Results'!CF317)</f>
        <v>0</v>
      </c>
      <c r="AQ317" s="2">
        <f>INDEX('2008'!$C$44:$C$140,'16 Year_History_Results'!CG317)</f>
        <v>0</v>
      </c>
      <c r="AR317" s="2">
        <f>INDEX('2009'!$C$44:$C$140,'16 Year_History_Results'!CH317)</f>
        <v>0</v>
      </c>
      <c r="AS317" s="2">
        <f>INDEX('2010'!$C$44:$C$140,'16 Year_History_Results'!CI317)</f>
        <v>0</v>
      </c>
      <c r="AT317" s="2">
        <f>INDEX('2011'!$C$44:$C$140,'16 Year_History_Results'!CJ317)</f>
        <v>0</v>
      </c>
      <c r="AU317" s="2">
        <f>INDEX('2012'!$C$44:$C$140,'16 Year_History_Results'!CK317)</f>
        <v>10</v>
      </c>
      <c r="AV317" s="2">
        <f>INDEX('2013'!$C$44:$C$140,'16 Year_History_Results'!CL317)</f>
        <v>0</v>
      </c>
      <c r="AW317" s="2">
        <f>INDEX('2014'!$C$52:$C$180,'16 Year_History_Results'!CM317)</f>
        <v>0</v>
      </c>
      <c r="AX317" s="2">
        <f>INDEX('2015'!$E$52:$E$308,'16 Year_History_Results'!CN317)</f>
        <v>0</v>
      </c>
      <c r="AY317" s="147">
        <f>INDEX('2016'!$E$52:$E$308,'16 Year_History_Results'!CO317)</f>
        <v>0</v>
      </c>
      <c r="AZ317" s="2"/>
      <c r="BA317" s="2"/>
      <c r="BB317">
        <f t="shared" si="181"/>
        <v>3173</v>
      </c>
      <c r="BC317" s="110"/>
      <c r="BD317" s="2"/>
      <c r="BE317" s="146">
        <f>INDEX('2001'!$B$44:$B$140,'16 Year_History_Results'!BZ317)</f>
        <v>0</v>
      </c>
      <c r="BF317" s="2">
        <f>INDEX('2002'!$B$44:$B$140,'16 Year_History_Results'!CA317)</f>
        <v>0</v>
      </c>
      <c r="BG317" s="2">
        <f>INDEX('2003'!$B$44:$B$140,'16 Year_History_Results'!CB317)</f>
        <v>0</v>
      </c>
      <c r="BH317" s="2">
        <f>INDEX('2004'!$B$44:$B$140,'16 Year_History_Results'!CC317)</f>
        <v>0</v>
      </c>
      <c r="BI317" s="2">
        <f>INDEX('2005'!$B$44:$B$140,'16 Year_History_Results'!CD317)</f>
        <v>0</v>
      </c>
      <c r="BJ317" s="2">
        <f>INDEX('2006'!$B$44:$B$140,'16 Year_History_Results'!CE317)</f>
        <v>0</v>
      </c>
      <c r="BK317" s="2">
        <f>INDEX('2007'!$B$44:$B$140,'16 Year_History_Results'!CF317)</f>
        <v>0</v>
      </c>
      <c r="BL317" s="2">
        <f>INDEX('2008'!$B$44:$B$140,'16 Year_History_Results'!CG317)</f>
        <v>0</v>
      </c>
      <c r="BM317" s="2">
        <f>INDEX('2009'!$B$44:$B$140,'16 Year_History_Results'!CH317)</f>
        <v>0</v>
      </c>
      <c r="BN317" s="2">
        <f>INDEX('2010'!$B$44:$B$140,'16 Year_History_Results'!CI317)</f>
        <v>0</v>
      </c>
      <c r="BO317" s="2">
        <f>INDEX('2011'!$B$44:$B$140,'16 Year_History_Results'!CJ317)</f>
        <v>0</v>
      </c>
      <c r="BP317" s="2">
        <f>INDEX('2012'!$B$44:$B$140,'16 Year_History_Results'!CK317)</f>
        <v>14</v>
      </c>
      <c r="BQ317" s="2">
        <f>INDEX('2013'!$B$44:$B$140,'16 Year_History_Results'!CL317)</f>
        <v>0</v>
      </c>
      <c r="BR317" s="2">
        <f>INDEX('2014'!$B$52:$B$180,'16 Year_History_Results'!CM317)</f>
        <v>0</v>
      </c>
      <c r="BS317" s="147">
        <f>INDEX('2015'!$B$52:$B$308,'16 Year_History_Results'!CN317)</f>
        <v>0</v>
      </c>
      <c r="BT317" s="147">
        <f>INDEX('2016'!$B$52:$B$308,'16 Year_History_Results'!CO317)</f>
        <v>0</v>
      </c>
      <c r="BW317">
        <f t="shared" si="182"/>
        <v>3173</v>
      </c>
      <c r="BX317" s="110"/>
      <c r="BY317" s="2"/>
      <c r="BZ317" s="146">
        <f>IF(ISNA(MATCH($BW317,'2001'!$A$44:$A$139,0)),97,MATCH($BW317,'2001'!$A$44:$A$139,0))</f>
        <v>97</v>
      </c>
      <c r="CA317" s="2">
        <f>IF(ISNA(MATCH($BW317,'2002'!$A$44:$A$139,0)),97,MATCH($BW317,'2002'!$A$44:$A$139,0))</f>
        <v>97</v>
      </c>
      <c r="CB317" s="2">
        <f>IF(ISNA(MATCH($BW317,'2003'!$A$44:$A$139,0)),97,MATCH($BW317,'2003'!$A$44:$A$139,0))</f>
        <v>97</v>
      </c>
      <c r="CC317" s="2">
        <f>IF(ISNA(MATCH($BW317,'2004'!$A$44:$A$139,0)),97,MATCH($BW317,'2004'!$A$44:$A$139,0))</f>
        <v>97</v>
      </c>
      <c r="CD317" s="2">
        <f>IF(ISNA(MATCH($BW317,'2005'!$A$44:$A$139,0)),97,MATCH($BW317,'2005'!$A$44:$A$139,0))</f>
        <v>97</v>
      </c>
      <c r="CE317" s="2">
        <f>IF(ISNA(MATCH($BW317,'2006'!$A$44:$A$139,0)),97,MATCH($BW317,'2006'!$A$44:$A$139,0))</f>
        <v>97</v>
      </c>
      <c r="CF317" s="2">
        <f>IF(ISNA(MATCH($BW317,'2007'!$A$44:$A$139,0)),97,MATCH($BW317,'2007'!$A$44:$A$139,0))</f>
        <v>97</v>
      </c>
      <c r="CG317" s="2">
        <f>IF(ISNA(MATCH($BW317,'2008'!$A$44:$A$139,0)),97,MATCH($BW317,'2008'!$A$44:$A$139,0))</f>
        <v>97</v>
      </c>
      <c r="CH317" s="2">
        <f>IF(ISNA(MATCH($BW317,'2009'!$A$44:$A$139,0)),97,MATCH($BW317,'2009'!$A$44:$A$139,0))</f>
        <v>97</v>
      </c>
      <c r="CI317" s="2">
        <f>IF(ISNA(MATCH($BW317,'2010'!$A$44:$A$139,0)),97,MATCH($BW317,'2010'!$A$44:$A$139,0))</f>
        <v>97</v>
      </c>
      <c r="CJ317" s="2">
        <f>IF(ISNA(MATCH($BW317,'2011'!$A$44:$A$139,0)),97,MATCH($BW317,'2011'!$A$44:$A$139,0))</f>
        <v>97</v>
      </c>
      <c r="CK317" s="2">
        <f>IF(ISNA(MATCH($BW317,'2012'!$A$44:$A$139,0)),97,MATCH($BW317,'2012'!$A$44:$A$139,0))</f>
        <v>90</v>
      </c>
      <c r="CL317" s="2">
        <f>IF(ISNA(MATCH($BW317,'2013'!$A$44:$A$139,0)),97,MATCH($BW317,'2013'!$A$44:$A$139,0))</f>
        <v>97</v>
      </c>
      <c r="CM317" s="2">
        <f>IF(ISNA(MATCH($BW317,'2014'!$A$52:$A$179,0)),129,MATCH($BW317,'2014'!$A$52:$A$179,0))</f>
        <v>129</v>
      </c>
      <c r="CN317" s="147">
        <f>IF(ISNA(MATCH($BW317,'2015'!$A$52:$A$307,0)),257,MATCH($BW317,'2015'!$A$52:$A$307,0))</f>
        <v>257</v>
      </c>
      <c r="CO317" s="147">
        <f>IF(ISNA(MATCH($BW317,'2016'!$A$52:$A$307,0)),257,MATCH($BW317,'2016'!$A$52:$A$307,0))</f>
        <v>257</v>
      </c>
      <c r="CQ317">
        <f t="shared" si="183"/>
        <v>3173</v>
      </c>
      <c r="CR317" s="281"/>
      <c r="CS317" s="279"/>
      <c r="CT317" s="278">
        <f t="shared" si="184"/>
        <v>0</v>
      </c>
      <c r="CU317" s="279">
        <f t="shared" si="170"/>
        <v>0</v>
      </c>
      <c r="CV317" s="279">
        <f t="shared" si="171"/>
        <v>0</v>
      </c>
      <c r="CW317" s="279">
        <f t="shared" si="172"/>
        <v>0</v>
      </c>
      <c r="CX317" s="279">
        <f t="shared" si="173"/>
        <v>0</v>
      </c>
      <c r="CY317" s="279">
        <f t="shared" si="174"/>
        <v>0</v>
      </c>
      <c r="CZ317" s="279">
        <f t="shared" si="175"/>
        <v>0</v>
      </c>
      <c r="DA317" s="279">
        <f t="shared" si="176"/>
        <v>0</v>
      </c>
      <c r="DB317" s="279">
        <f t="shared" si="177"/>
        <v>0</v>
      </c>
      <c r="DC317" s="279">
        <f t="shared" si="185"/>
        <v>0</v>
      </c>
      <c r="DD317" s="279">
        <f t="shared" si="186"/>
        <v>0</v>
      </c>
      <c r="DE317" s="279">
        <f t="shared" si="187"/>
        <v>24</v>
      </c>
      <c r="DF317" s="279">
        <f t="shared" si="188"/>
        <v>15.9984</v>
      </c>
      <c r="DG317" s="279">
        <f t="shared" si="189"/>
        <v>10.66453344</v>
      </c>
      <c r="DH317" s="280">
        <f t="shared" si="206"/>
        <v>7.1089779911039992</v>
      </c>
      <c r="DI317" s="280">
        <f t="shared" si="207"/>
        <v>4.7388447288699256</v>
      </c>
      <c r="DJ317" s="154">
        <f t="shared" si="178"/>
        <v>233</v>
      </c>
      <c r="DK317" s="279">
        <f t="shared" si="190"/>
        <v>3173</v>
      </c>
      <c r="DL317" s="97"/>
      <c r="DM317" s="154"/>
      <c r="DN317" s="267">
        <f t="shared" si="191"/>
        <v>0</v>
      </c>
      <c r="DO317" s="154">
        <f t="shared" si="192"/>
        <v>0</v>
      </c>
      <c r="DP317" s="154">
        <f t="shared" si="193"/>
        <v>0</v>
      </c>
      <c r="DQ317" s="154">
        <f t="shared" si="194"/>
        <v>0</v>
      </c>
      <c r="DR317" s="154">
        <f t="shared" si="195"/>
        <v>0</v>
      </c>
      <c r="DS317" s="154">
        <f t="shared" si="196"/>
        <v>0</v>
      </c>
      <c r="DT317" s="154">
        <f t="shared" si="197"/>
        <v>0</v>
      </c>
      <c r="DU317" s="154">
        <f t="shared" si="198"/>
        <v>0</v>
      </c>
      <c r="DV317" s="154">
        <f t="shared" si="199"/>
        <v>0</v>
      </c>
      <c r="DW317" s="154">
        <f t="shared" si="200"/>
        <v>0</v>
      </c>
      <c r="DX317" s="154">
        <f t="shared" si="201"/>
        <v>0</v>
      </c>
      <c r="DY317" s="154">
        <f t="shared" si="202"/>
        <v>24</v>
      </c>
      <c r="DZ317" s="154">
        <f t="shared" si="203"/>
        <v>24</v>
      </c>
      <c r="EA317" s="154">
        <f t="shared" si="204"/>
        <v>24</v>
      </c>
      <c r="EB317" s="264">
        <f t="shared" si="208"/>
        <v>24</v>
      </c>
      <c r="EC317" s="264">
        <f t="shared" si="209"/>
        <v>24</v>
      </c>
      <c r="ED317" s="154">
        <f t="shared" si="179"/>
        <v>276</v>
      </c>
    </row>
    <row r="318" spans="2:134" ht="13" thickBot="1" x14ac:dyDescent="0.3">
      <c r="B318" s="131">
        <v>173</v>
      </c>
      <c r="C318" s="50">
        <f t="shared" si="168"/>
        <v>3</v>
      </c>
      <c r="D318" s="50">
        <f t="shared" si="180"/>
        <v>0</v>
      </c>
      <c r="E318" s="97"/>
      <c r="F318" s="2">
        <f t="shared" si="205"/>
        <v>313</v>
      </c>
      <c r="G318" s="207">
        <v>492</v>
      </c>
      <c r="H318" s="98">
        <f>15- COUNTIF(L318:AC318,"#N/A")</f>
        <v>3</v>
      </c>
      <c r="I318" s="131">
        <f>SUM(AH318:AY318)+SUM(BE318:BT318)</f>
        <v>60</v>
      </c>
      <c r="J318" s="398">
        <f>DI318</f>
        <v>4.7068507120604473</v>
      </c>
      <c r="K318" s="456" t="str">
        <f>IF(ISNUMBER(MATCH(G318,'[4]OPR data'!$A$3:$A$2900,0)),"Y","N")</f>
        <v>Y</v>
      </c>
      <c r="L318" s="110"/>
      <c r="M318" s="233"/>
      <c r="N318" s="469" t="e">
        <f>(INDEX(Finish_table!R$4:R$83,MATCH('16 Year_History_Results'!$G318,Finish_table!S$4:S$83,0),1))</f>
        <v>#N/A</v>
      </c>
      <c r="O318" s="233" t="e">
        <f>(INDEX(Finish_table!Z$4:Z$99,MATCH('16 Year_History_Results'!$G318,Finish_table!AA$4:AA$99,0),1))</f>
        <v>#N/A</v>
      </c>
      <c r="P318" s="233" t="e">
        <f>(INDEX(Finish_table!AI$4:AI$99,MATCH('16 Year_History_Results'!$G318,Finish_table!AJ$4:AJ$99,0),1))</f>
        <v>#N/A</v>
      </c>
      <c r="Q318" s="233" t="str">
        <f>(INDEX(Finish_table!AR$4:AR$99,MATCH('16 Year_History_Results'!$G318,Finish_table!AS$4:AS$99,0),1))</f>
        <v>SF</v>
      </c>
      <c r="R318" s="233" t="str">
        <f>(INDEX(Finish_table!BA$4:BA$99,MATCH('16 Year_History_Results'!$G318,Finish_table!BB$4:BB$99,0),1))</f>
        <v>F</v>
      </c>
      <c r="S318" s="233" t="e">
        <f>(INDEX(Finish_table!BJ$4:BJ$99,MATCH('16 Year_History_Results'!$G318,Finish_table!BK$4:BK$99,0),1))</f>
        <v>#N/A</v>
      </c>
      <c r="T318" s="233" t="e">
        <f>(INDEX(Finish_table!BS$4:BS$99,MATCH('16 Year_History_Results'!$G318,Finish_table!BT$4:BT$99,0),1))</f>
        <v>#N/A</v>
      </c>
      <c r="U318" s="233" t="e">
        <f>(INDEX(Finish_table!CB$4:CB$99,MATCH('16 Year_History_Results'!$G318,Finish_table!CC$4:CC$99,0),1))</f>
        <v>#N/A</v>
      </c>
      <c r="V318" s="233" t="e">
        <f>(INDEX(Finish_table!CK$4:CK$99,MATCH('16 Year_History_Results'!$G318,Finish_table!CL$4:CL$99,0),1))</f>
        <v>#N/A</v>
      </c>
      <c r="W318" s="233" t="e">
        <f>(INDEX(Finish_table!CT$4:CT$99,MATCH('16 Year_History_Results'!$G318,Finish_table!CU$4:CU$99,0),1))</f>
        <v>#N/A</v>
      </c>
      <c r="X318" s="233" t="e">
        <f>(INDEX(Finish_table!DC$4:DC$99,MATCH('16 Year_History_Results'!$G318,Finish_table!DD$4:DD$99,0),1))</f>
        <v>#N/A</v>
      </c>
      <c r="Y318" s="233" t="str">
        <f>(INDEX(Finish_table!DL$4:DL$99,MATCH('16 Year_History_Results'!$G318,Finish_table!DM$4:DM$99,0),1))</f>
        <v>QF</v>
      </c>
      <c r="Z318" s="233" t="e">
        <f>(INDEX(Finish_table!DU$4:DU$99,MATCH('16 Year_History_Results'!$G318,Finish_table!DV$4:DV$99,0),1))</f>
        <v>#N/A</v>
      </c>
      <c r="AA318" s="233" t="e">
        <f>(INDEX(Finish_table!ED$4:ED$140,MATCH('16 Year_History_Results'!$G318,Finish_table!EE$4:EE$140,0),1))</f>
        <v>#N/A</v>
      </c>
      <c r="AB318" s="233" t="str">
        <f>(INDEX(Finish_table!EM$4:EM$224,MATCH('16 Year_History_Results'!$G318,Finish_table!EN$4:EN$224,0),1))</f>
        <v>W</v>
      </c>
      <c r="AC318" s="253" t="e">
        <f>(INDEX(Finish_table!EW$4:EW$224,MATCH('16 Year_History_Results'!$G318,Finish_table!EX$4:EX$224,0),1))</f>
        <v>#N/A</v>
      </c>
      <c r="AD318" s="2"/>
      <c r="AE318" s="97"/>
      <c r="AG318">
        <f t="shared" si="169"/>
        <v>492</v>
      </c>
      <c r="AH318" s="110"/>
      <c r="AI318" s="2"/>
      <c r="AJ318" s="146">
        <f>INDEX('2001'!$C$44:$C$140,'16 Year_History_Results'!BZ318)</f>
        <v>0</v>
      </c>
      <c r="AK318" s="2">
        <f>INDEX('2002'!$C$44:$C$140,'16 Year_History_Results'!CA318)</f>
        <v>0</v>
      </c>
      <c r="AL318" s="2">
        <f>INDEX('2003'!$C$44:$C$140,'16 Year_History_Results'!CB318)</f>
        <v>0</v>
      </c>
      <c r="AM318" s="2">
        <f>INDEX('2004'!$C$44:$C$140,'16 Year_History_Results'!CC318)</f>
        <v>10</v>
      </c>
      <c r="AN318" s="2">
        <f>INDEX('2005'!$C$44:$C$140,'16 Year_History_Results'!CD318)</f>
        <v>20</v>
      </c>
      <c r="AO318" s="2">
        <f>INDEX('2006'!$C$44:$C$140,'16 Year_History_Results'!CE318)</f>
        <v>0</v>
      </c>
      <c r="AP318" s="2">
        <f>INDEX('2007'!$C$44:$C$140,'16 Year_History_Results'!CF318)</f>
        <v>0</v>
      </c>
      <c r="AQ318" s="2">
        <f>INDEX('2008'!$C$44:$C$140,'16 Year_History_Results'!CG318)</f>
        <v>0</v>
      </c>
      <c r="AR318" s="2">
        <f>INDEX('2009'!$C$44:$C$140,'16 Year_History_Results'!CH318)</f>
        <v>0</v>
      </c>
      <c r="AS318" s="2">
        <f>INDEX('2010'!$C$44:$C$140,'16 Year_History_Results'!CI318)</f>
        <v>0</v>
      </c>
      <c r="AT318" s="2">
        <f>INDEX('2011'!$C$44:$C$140,'16 Year_History_Results'!CJ318)</f>
        <v>0</v>
      </c>
      <c r="AU318" s="2">
        <f>INDEX('2012'!$C$44:$C$140,'16 Year_History_Results'!CK318)</f>
        <v>0</v>
      </c>
      <c r="AV318" s="2">
        <f>INDEX('2013'!$C$44:$C$140,'16 Year_History_Results'!CL318)</f>
        <v>0</v>
      </c>
      <c r="AW318" s="2">
        <f>INDEX('2014'!$C$52:$C$180,'16 Year_History_Results'!CM318)</f>
        <v>0</v>
      </c>
      <c r="AX318" s="2">
        <f>INDEX('2015'!$E$52:$E$308,'16 Year_History_Results'!CN318)</f>
        <v>0</v>
      </c>
      <c r="AY318" s="147">
        <f>INDEX('2016'!$E$52:$E$308,'16 Year_History_Results'!CO318)</f>
        <v>0</v>
      </c>
      <c r="AZ318" s="2"/>
      <c r="BA318" s="2"/>
      <c r="BB318">
        <f t="shared" si="181"/>
        <v>492</v>
      </c>
      <c r="BC318" s="110"/>
      <c r="BD318" s="2"/>
      <c r="BE318" s="146">
        <f>INDEX('2001'!$B$44:$B$140,'16 Year_History_Results'!BZ318)</f>
        <v>0</v>
      </c>
      <c r="BF318" s="2">
        <f>INDEX('2002'!$B$44:$B$140,'16 Year_History_Results'!CA318)</f>
        <v>0</v>
      </c>
      <c r="BG318" s="2">
        <f>INDEX('2003'!$B$44:$B$140,'16 Year_History_Results'!CB318)</f>
        <v>0</v>
      </c>
      <c r="BH318" s="2">
        <f>INDEX('2004'!$B$44:$B$140,'16 Year_History_Results'!CC318)</f>
        <v>12</v>
      </c>
      <c r="BI318" s="2">
        <f>INDEX('2005'!$B$44:$B$140,'16 Year_History_Results'!CD318)</f>
        <v>1</v>
      </c>
      <c r="BJ318" s="2">
        <f>INDEX('2006'!$B$44:$B$140,'16 Year_History_Results'!CE318)</f>
        <v>0</v>
      </c>
      <c r="BK318" s="2">
        <f>INDEX('2007'!$B$44:$B$140,'16 Year_History_Results'!CF318)</f>
        <v>0</v>
      </c>
      <c r="BL318" s="2">
        <f>INDEX('2008'!$B$44:$B$140,'16 Year_History_Results'!CG318)</f>
        <v>0</v>
      </c>
      <c r="BM318" s="2">
        <f>INDEX('2009'!$B$44:$B$140,'16 Year_History_Results'!CH318)</f>
        <v>0</v>
      </c>
      <c r="BN318" s="2">
        <f>INDEX('2010'!$B$44:$B$140,'16 Year_History_Results'!CI318)</f>
        <v>0</v>
      </c>
      <c r="BO318" s="2">
        <f>INDEX('2011'!$B$44:$B$140,'16 Year_History_Results'!CJ318)</f>
        <v>0</v>
      </c>
      <c r="BP318" s="2">
        <f>INDEX('2012'!$B$44:$B$140,'16 Year_History_Results'!CK318)</f>
        <v>15</v>
      </c>
      <c r="BQ318" s="2">
        <f>INDEX('2013'!$B$44:$B$140,'16 Year_History_Results'!CL318)</f>
        <v>0</v>
      </c>
      <c r="BR318" s="2">
        <f>INDEX('2014'!$B$52:$B$180,'16 Year_History_Results'!CM318)</f>
        <v>0</v>
      </c>
      <c r="BS318" s="147">
        <f>INDEX('2015'!$B$52:$B$308,'16 Year_History_Results'!CN318)</f>
        <v>2</v>
      </c>
      <c r="BT318" s="147">
        <f>INDEX('2016'!$B$52:$B$308,'16 Year_History_Results'!CO318)</f>
        <v>0</v>
      </c>
      <c r="BW318">
        <f t="shared" si="182"/>
        <v>492</v>
      </c>
      <c r="BX318" s="110"/>
      <c r="BY318" s="2"/>
      <c r="BZ318" s="146">
        <f>IF(ISNA(MATCH($BW318,'2001'!$A$44:$A$139,0)),97,MATCH($BW318,'2001'!$A$44:$A$139,0))</f>
        <v>97</v>
      </c>
      <c r="CA318" s="2">
        <f>IF(ISNA(MATCH($BW318,'2002'!$A$44:$A$139,0)),97,MATCH($BW318,'2002'!$A$44:$A$139,0))</f>
        <v>97</v>
      </c>
      <c r="CB318" s="2">
        <f>IF(ISNA(MATCH($BW318,'2003'!$A$44:$A$139,0)),97,MATCH($BW318,'2003'!$A$44:$A$139,0))</f>
        <v>97</v>
      </c>
      <c r="CC318" s="2">
        <f>IF(ISNA(MATCH($BW318,'2004'!$A$44:$A$139,0)),97,MATCH($BW318,'2004'!$A$44:$A$139,0))</f>
        <v>65</v>
      </c>
      <c r="CD318" s="2">
        <f>IF(ISNA(MATCH($BW318,'2005'!$A$44:$A$139,0)),97,MATCH($BW318,'2005'!$A$44:$A$139,0))</f>
        <v>62</v>
      </c>
      <c r="CE318" s="2">
        <f>IF(ISNA(MATCH($BW318,'2006'!$A$44:$A$139,0)),97,MATCH($BW318,'2006'!$A$44:$A$139,0))</f>
        <v>97</v>
      </c>
      <c r="CF318" s="2">
        <f>IF(ISNA(MATCH($BW318,'2007'!$A$44:$A$139,0)),97,MATCH($BW318,'2007'!$A$44:$A$139,0))</f>
        <v>97</v>
      </c>
      <c r="CG318" s="2">
        <f>IF(ISNA(MATCH($BW318,'2008'!$A$44:$A$139,0)),97,MATCH($BW318,'2008'!$A$44:$A$139,0))</f>
        <v>97</v>
      </c>
      <c r="CH318" s="2">
        <f>IF(ISNA(MATCH($BW318,'2009'!$A$44:$A$139,0)),97,MATCH($BW318,'2009'!$A$44:$A$139,0))</f>
        <v>97</v>
      </c>
      <c r="CI318" s="2">
        <f>IF(ISNA(MATCH($BW318,'2010'!$A$44:$A$139,0)),97,MATCH($BW318,'2010'!$A$44:$A$139,0))</f>
        <v>97</v>
      </c>
      <c r="CJ318" s="2">
        <f>IF(ISNA(MATCH($BW318,'2011'!$A$44:$A$139,0)),97,MATCH($BW318,'2011'!$A$44:$A$139,0))</f>
        <v>97</v>
      </c>
      <c r="CK318" s="2">
        <f>IF(ISNA(MATCH($BW318,'2012'!$A$44:$A$139,0)),97,MATCH($BW318,'2012'!$A$44:$A$139,0))</f>
        <v>34</v>
      </c>
      <c r="CL318" s="2">
        <f>IF(ISNA(MATCH($BW318,'2013'!$A$44:$A$139,0)),97,MATCH($BW318,'2013'!$A$44:$A$139,0))</f>
        <v>97</v>
      </c>
      <c r="CM318" s="2">
        <f>IF(ISNA(MATCH($BW318,'2014'!$A$52:$A$179,0)),129,MATCH($BW318,'2014'!$A$52:$A$179,0))</f>
        <v>129</v>
      </c>
      <c r="CN318" s="147">
        <f>IF(ISNA(MATCH($BW318,'2015'!$A$52:$A$307,0)),257,MATCH($BW318,'2015'!$A$52:$A$307,0))</f>
        <v>60</v>
      </c>
      <c r="CO318" s="147">
        <f>IF(ISNA(MATCH($BW318,'2016'!$A$52:$A$307,0)),257,MATCH($BW318,'2016'!$A$52:$A$307,0))</f>
        <v>257</v>
      </c>
      <c r="CQ318">
        <f t="shared" si="183"/>
        <v>492</v>
      </c>
      <c r="CR318" s="281"/>
      <c r="CS318" s="279"/>
      <c r="CT318" s="278">
        <f t="shared" si="184"/>
        <v>0</v>
      </c>
      <c r="CU318" s="279">
        <f t="shared" si="170"/>
        <v>0</v>
      </c>
      <c r="CV318" s="279">
        <f t="shared" si="171"/>
        <v>0</v>
      </c>
      <c r="CW318" s="279">
        <f t="shared" si="172"/>
        <v>22</v>
      </c>
      <c r="CX318" s="279">
        <f t="shared" si="173"/>
        <v>35.665199999999999</v>
      </c>
      <c r="CY318" s="279">
        <f t="shared" si="174"/>
        <v>23.774422319999999</v>
      </c>
      <c r="CZ318" s="279">
        <f t="shared" si="175"/>
        <v>15.848029918511999</v>
      </c>
      <c r="DA318" s="279">
        <f t="shared" si="176"/>
        <v>10.564296743680098</v>
      </c>
      <c r="DB318" s="279">
        <f t="shared" si="177"/>
        <v>7.0421602093371529</v>
      </c>
      <c r="DC318" s="279">
        <f t="shared" si="185"/>
        <v>4.6943039955441463</v>
      </c>
      <c r="DD318" s="279">
        <f t="shared" si="186"/>
        <v>3.1292230434297279</v>
      </c>
      <c r="DE318" s="279">
        <f t="shared" si="187"/>
        <v>17.085940080750255</v>
      </c>
      <c r="DF318" s="279">
        <f t="shared" si="188"/>
        <v>11.38948765782812</v>
      </c>
      <c r="DG318" s="279">
        <f t="shared" si="189"/>
        <v>7.5922324727082247</v>
      </c>
      <c r="DH318" s="280">
        <f t="shared" si="206"/>
        <v>7.0609821663073022</v>
      </c>
      <c r="DI318" s="280">
        <f t="shared" si="207"/>
        <v>4.7068507120604473</v>
      </c>
      <c r="DJ318" s="154">
        <f t="shared" si="178"/>
        <v>234</v>
      </c>
      <c r="DK318" s="279">
        <f t="shared" si="190"/>
        <v>492</v>
      </c>
      <c r="DL318" s="97"/>
      <c r="DM318" s="154"/>
      <c r="DN318" s="267">
        <f t="shared" si="191"/>
        <v>0</v>
      </c>
      <c r="DO318" s="154">
        <f t="shared" si="192"/>
        <v>0</v>
      </c>
      <c r="DP318" s="154">
        <f t="shared" si="193"/>
        <v>0</v>
      </c>
      <c r="DQ318" s="154">
        <f t="shared" si="194"/>
        <v>22</v>
      </c>
      <c r="DR318" s="154">
        <f t="shared" si="195"/>
        <v>43</v>
      </c>
      <c r="DS318" s="154">
        <f t="shared" si="196"/>
        <v>43</v>
      </c>
      <c r="DT318" s="154">
        <f t="shared" si="197"/>
        <v>43</v>
      </c>
      <c r="DU318" s="154">
        <f t="shared" si="198"/>
        <v>43</v>
      </c>
      <c r="DV318" s="154">
        <f t="shared" si="199"/>
        <v>43</v>
      </c>
      <c r="DW318" s="154">
        <f t="shared" si="200"/>
        <v>43</v>
      </c>
      <c r="DX318" s="154">
        <f t="shared" si="201"/>
        <v>43</v>
      </c>
      <c r="DY318" s="154">
        <f t="shared" si="202"/>
        <v>58</v>
      </c>
      <c r="DZ318" s="154">
        <f t="shared" si="203"/>
        <v>58</v>
      </c>
      <c r="EA318" s="154">
        <f t="shared" si="204"/>
        <v>58</v>
      </c>
      <c r="EB318" s="264">
        <f t="shared" si="208"/>
        <v>60</v>
      </c>
      <c r="EC318" s="264">
        <f t="shared" si="209"/>
        <v>60</v>
      </c>
      <c r="ED318" s="154">
        <f t="shared" si="179"/>
        <v>148</v>
      </c>
    </row>
    <row r="319" spans="2:134" ht="13" thickBot="1" x14ac:dyDescent="0.3">
      <c r="B319" s="247">
        <v>173</v>
      </c>
      <c r="C319" s="50">
        <f t="shared" si="168"/>
        <v>4</v>
      </c>
      <c r="D319" s="50">
        <f t="shared" si="180"/>
        <v>0</v>
      </c>
      <c r="E319" s="97"/>
      <c r="F319" s="2">
        <f t="shared" si="205"/>
        <v>314</v>
      </c>
      <c r="G319" s="207">
        <v>3309</v>
      </c>
      <c r="H319" s="98">
        <f>15- COUNTIF(L319:AC319,"#N/A")</f>
        <v>1</v>
      </c>
      <c r="I319" s="131">
        <f>SUM(AH319:AY319)+SUM(BE319:BT319)</f>
        <v>6</v>
      </c>
      <c r="J319" s="398">
        <f>DI319</f>
        <v>4.6663999999999994</v>
      </c>
      <c r="K319" s="456" t="str">
        <f>IF(ISNUMBER(MATCH(G319,'[4]OPR data'!$A$3:$A$2900,0)),"Y","N")</f>
        <v>Y</v>
      </c>
      <c r="L319" s="110"/>
      <c r="M319" s="233"/>
      <c r="N319" s="469" t="e">
        <f>(INDEX(Finish_table!R$4:R$83,MATCH('16 Year_History_Results'!$G319,Finish_table!S$4:S$83,0),1))</f>
        <v>#N/A</v>
      </c>
      <c r="O319" s="233" t="e">
        <f>(INDEX(Finish_table!Z$4:Z$99,MATCH('16 Year_History_Results'!$G319,Finish_table!AA$4:AA$99,0),1))</f>
        <v>#N/A</v>
      </c>
      <c r="P319" s="233" t="e">
        <f>(INDEX(Finish_table!AI$4:AI$99,MATCH('16 Year_History_Results'!$G319,Finish_table!AJ$4:AJ$99,0),1))</f>
        <v>#N/A</v>
      </c>
      <c r="Q319" s="233" t="e">
        <f>(INDEX(Finish_table!AR$4:AR$99,MATCH('16 Year_History_Results'!$G319,Finish_table!AS$4:AS$99,0),1))</f>
        <v>#N/A</v>
      </c>
      <c r="R319" s="233" t="e">
        <f>(INDEX(Finish_table!BA$4:BA$99,MATCH('16 Year_History_Results'!$G319,Finish_table!BB$4:BB$99,0),1))</f>
        <v>#N/A</v>
      </c>
      <c r="S319" s="233" t="e">
        <f>(INDEX(Finish_table!BJ$4:BJ$99,MATCH('16 Year_History_Results'!$G319,Finish_table!BK$4:BK$99,0),1))</f>
        <v>#N/A</v>
      </c>
      <c r="T319" s="233" t="e">
        <f>(INDEX(Finish_table!BS$4:BS$99,MATCH('16 Year_History_Results'!$G319,Finish_table!BT$4:BT$99,0),1))</f>
        <v>#N/A</v>
      </c>
      <c r="U319" s="233" t="e">
        <f>(INDEX(Finish_table!CB$4:CB$99,MATCH('16 Year_History_Results'!$G319,Finish_table!CC$4:CC$99,0),1))</f>
        <v>#N/A</v>
      </c>
      <c r="V319" s="233" t="e">
        <f>(INDEX(Finish_table!CK$4:CK$99,MATCH('16 Year_History_Results'!$G319,Finish_table!CL$4:CL$99,0),1))</f>
        <v>#N/A</v>
      </c>
      <c r="W319" s="233" t="e">
        <f>(INDEX(Finish_table!CT$4:CT$99,MATCH('16 Year_History_Results'!$G319,Finish_table!CU$4:CU$99,0),1))</f>
        <v>#N/A</v>
      </c>
      <c r="X319" s="233" t="e">
        <f>(INDEX(Finish_table!DC$4:DC$99,MATCH('16 Year_History_Results'!$G319,Finish_table!DD$4:DD$99,0),1))</f>
        <v>#N/A</v>
      </c>
      <c r="Y319" s="233" t="e">
        <f>(INDEX(Finish_table!DL$4:DL$99,MATCH('16 Year_History_Results'!$G319,Finish_table!DM$4:DM$99,0),1))</f>
        <v>#N/A</v>
      </c>
      <c r="Z319" s="233" t="e">
        <f>(INDEX(Finish_table!DU$4:DU$99,MATCH('16 Year_History_Results'!$G319,Finish_table!DV$4:DV$99,0),1))</f>
        <v>#N/A</v>
      </c>
      <c r="AA319" s="233" t="e">
        <f>(INDEX(Finish_table!ED$4:ED$140,MATCH('16 Year_History_Results'!$G319,Finish_table!EE$4:EE$140,0),1))</f>
        <v>#N/A</v>
      </c>
      <c r="AB319" s="233" t="str">
        <f>(INDEX(Finish_table!EM$4:EM$224,MATCH('16 Year_History_Results'!$G319,Finish_table!EN$4:EN$224,0),1))</f>
        <v>QF</v>
      </c>
      <c r="AC319" s="253" t="str">
        <f>(INDEX(Finish_table!EW$4:EW$224,MATCH('16 Year_History_Results'!$G319,Finish_table!EX$4:EX$224,0),1))</f>
        <v>QF</v>
      </c>
      <c r="AD319" s="2"/>
      <c r="AE319" s="97"/>
      <c r="AG319">
        <f t="shared" si="169"/>
        <v>3309</v>
      </c>
      <c r="AH319" s="110"/>
      <c r="AI319" s="2"/>
      <c r="AJ319" s="146">
        <f>INDEX('2001'!$C$44:$C$140,'16 Year_History_Results'!BZ319)</f>
        <v>0</v>
      </c>
      <c r="AK319" s="2">
        <f>INDEX('2002'!$C$44:$C$140,'16 Year_History_Results'!CA319)</f>
        <v>0</v>
      </c>
      <c r="AL319" s="2">
        <f>INDEX('2003'!$C$44:$C$140,'16 Year_History_Results'!CB319)</f>
        <v>0</v>
      </c>
      <c r="AM319" s="2">
        <f>INDEX('2004'!$C$44:$C$140,'16 Year_History_Results'!CC319)</f>
        <v>0</v>
      </c>
      <c r="AN319" s="2">
        <f>INDEX('2005'!$C$44:$C$140,'16 Year_History_Results'!CD319)</f>
        <v>0</v>
      </c>
      <c r="AO319" s="2">
        <f>INDEX('2006'!$C$44:$C$140,'16 Year_History_Results'!CE319)</f>
        <v>0</v>
      </c>
      <c r="AP319" s="2">
        <f>INDEX('2007'!$C$44:$C$140,'16 Year_History_Results'!CF319)</f>
        <v>0</v>
      </c>
      <c r="AQ319" s="2">
        <f>INDEX('2008'!$C$44:$C$140,'16 Year_History_Results'!CG319)</f>
        <v>0</v>
      </c>
      <c r="AR319" s="2">
        <f>INDEX('2009'!$C$44:$C$140,'16 Year_History_Results'!CH319)</f>
        <v>0</v>
      </c>
      <c r="AS319" s="2">
        <f>INDEX('2010'!$C$44:$C$140,'16 Year_History_Results'!CI319)</f>
        <v>0</v>
      </c>
      <c r="AT319" s="2">
        <f>INDEX('2011'!$C$44:$C$140,'16 Year_History_Results'!CJ319)</f>
        <v>0</v>
      </c>
      <c r="AU319" s="2">
        <f>INDEX('2012'!$C$44:$C$140,'16 Year_History_Results'!CK319)</f>
        <v>0</v>
      </c>
      <c r="AV319" s="2">
        <f>INDEX('2013'!$C$44:$C$140,'16 Year_History_Results'!CL319)</f>
        <v>0</v>
      </c>
      <c r="AW319" s="2">
        <f>INDEX('2014'!$C$52:$C$180,'16 Year_History_Results'!CM319)</f>
        <v>0</v>
      </c>
      <c r="AX319" s="2">
        <f>INDEX('2015'!$E$52:$E$308,'16 Year_History_Results'!CN319)</f>
        <v>0</v>
      </c>
      <c r="AY319" s="147">
        <f>INDEX('2016'!$E$52:$E$308,'16 Year_History_Results'!CO319)</f>
        <v>0</v>
      </c>
      <c r="AZ319" s="2"/>
      <c r="BA319" s="2"/>
      <c r="BB319">
        <f t="shared" si="181"/>
        <v>3309</v>
      </c>
      <c r="BC319" s="110"/>
      <c r="BD319" s="2"/>
      <c r="BE319" s="146">
        <f>INDEX('2001'!$B$44:$B$140,'16 Year_History_Results'!BZ319)</f>
        <v>0</v>
      </c>
      <c r="BF319" s="2">
        <f>INDEX('2002'!$B$44:$B$140,'16 Year_History_Results'!CA319)</f>
        <v>0</v>
      </c>
      <c r="BG319" s="2">
        <f>INDEX('2003'!$B$44:$B$140,'16 Year_History_Results'!CB319)</f>
        <v>0</v>
      </c>
      <c r="BH319" s="2">
        <f>INDEX('2004'!$B$44:$B$140,'16 Year_History_Results'!CC319)</f>
        <v>0</v>
      </c>
      <c r="BI319" s="2">
        <f>INDEX('2005'!$B$44:$B$140,'16 Year_History_Results'!CD319)</f>
        <v>0</v>
      </c>
      <c r="BJ319" s="2">
        <f>INDEX('2006'!$B$44:$B$140,'16 Year_History_Results'!CE319)</f>
        <v>0</v>
      </c>
      <c r="BK319" s="2">
        <f>INDEX('2007'!$B$44:$B$140,'16 Year_History_Results'!CF319)</f>
        <v>0</v>
      </c>
      <c r="BL319" s="2">
        <f>INDEX('2008'!$B$44:$B$140,'16 Year_History_Results'!CG319)</f>
        <v>0</v>
      </c>
      <c r="BM319" s="2">
        <f>INDEX('2009'!$B$44:$B$140,'16 Year_History_Results'!CH319)</f>
        <v>0</v>
      </c>
      <c r="BN319" s="2">
        <f>INDEX('2010'!$B$44:$B$140,'16 Year_History_Results'!CI319)</f>
        <v>0</v>
      </c>
      <c r="BO319" s="2">
        <f>INDEX('2011'!$B$44:$B$140,'16 Year_History_Results'!CJ319)</f>
        <v>0</v>
      </c>
      <c r="BP319" s="2">
        <f>INDEX('2012'!$B$44:$B$140,'16 Year_History_Results'!CK319)</f>
        <v>0</v>
      </c>
      <c r="BQ319" s="2">
        <f>INDEX('2013'!$B$44:$B$140,'16 Year_History_Results'!CL319)</f>
        <v>0</v>
      </c>
      <c r="BR319" s="2">
        <f>INDEX('2014'!$B$52:$B$180,'16 Year_History_Results'!CM319)</f>
        <v>0</v>
      </c>
      <c r="BS319" s="147">
        <f>INDEX('2015'!$B$52:$B$308,'16 Year_History_Results'!CN319)</f>
        <v>4</v>
      </c>
      <c r="BT319" s="147">
        <f>INDEX('2016'!$B$52:$B$308,'16 Year_History_Results'!CO319)</f>
        <v>2</v>
      </c>
      <c r="BW319">
        <f t="shared" si="182"/>
        <v>3309</v>
      </c>
      <c r="BX319" s="110"/>
      <c r="BY319" s="2"/>
      <c r="BZ319" s="146">
        <f>IF(ISNA(MATCH($BW319,'2001'!$A$44:$A$139,0)),97,MATCH($BW319,'2001'!$A$44:$A$139,0))</f>
        <v>97</v>
      </c>
      <c r="CA319" s="2">
        <f>IF(ISNA(MATCH($BW319,'2002'!$A$44:$A$139,0)),97,MATCH($BW319,'2002'!$A$44:$A$139,0))</f>
        <v>97</v>
      </c>
      <c r="CB319" s="2">
        <f>IF(ISNA(MATCH($BW319,'2003'!$A$44:$A$139,0)),97,MATCH($BW319,'2003'!$A$44:$A$139,0))</f>
        <v>97</v>
      </c>
      <c r="CC319" s="2">
        <f>IF(ISNA(MATCH($BW319,'2004'!$A$44:$A$139,0)),97,MATCH($BW319,'2004'!$A$44:$A$139,0))</f>
        <v>97</v>
      </c>
      <c r="CD319" s="2">
        <f>IF(ISNA(MATCH($BW319,'2005'!$A$44:$A$139,0)),97,MATCH($BW319,'2005'!$A$44:$A$139,0))</f>
        <v>97</v>
      </c>
      <c r="CE319" s="2">
        <f>IF(ISNA(MATCH($BW319,'2006'!$A$44:$A$139,0)),97,MATCH($BW319,'2006'!$A$44:$A$139,0))</f>
        <v>97</v>
      </c>
      <c r="CF319" s="2">
        <f>IF(ISNA(MATCH($BW319,'2007'!$A$44:$A$139,0)),97,MATCH($BW319,'2007'!$A$44:$A$139,0))</f>
        <v>97</v>
      </c>
      <c r="CG319" s="2">
        <f>IF(ISNA(MATCH($BW319,'2008'!$A$44:$A$139,0)),97,MATCH($BW319,'2008'!$A$44:$A$139,0))</f>
        <v>97</v>
      </c>
      <c r="CH319" s="2">
        <f>IF(ISNA(MATCH($BW319,'2009'!$A$44:$A$139,0)),97,MATCH($BW319,'2009'!$A$44:$A$139,0))</f>
        <v>97</v>
      </c>
      <c r="CI319" s="2">
        <f>IF(ISNA(MATCH($BW319,'2010'!$A$44:$A$139,0)),97,MATCH($BW319,'2010'!$A$44:$A$139,0))</f>
        <v>97</v>
      </c>
      <c r="CJ319" s="2">
        <f>IF(ISNA(MATCH($BW319,'2011'!$A$44:$A$139,0)),97,MATCH($BW319,'2011'!$A$44:$A$139,0))</f>
        <v>97</v>
      </c>
      <c r="CK319" s="2">
        <f>IF(ISNA(MATCH($BW319,'2012'!$A$44:$A$139,0)),97,MATCH($BW319,'2012'!$A$44:$A$139,0))</f>
        <v>97</v>
      </c>
      <c r="CL319" s="2">
        <f>IF(ISNA(MATCH($BW319,'2013'!$A$44:$A$139,0)),97,MATCH($BW319,'2013'!$A$44:$A$139,0))</f>
        <v>97</v>
      </c>
      <c r="CM319" s="2">
        <f>IF(ISNA(MATCH($BW319,'2014'!$A$52:$A$179,0)),129,MATCH($BW319,'2014'!$A$52:$A$179,0))</f>
        <v>129</v>
      </c>
      <c r="CN319" s="147">
        <f>IF(ISNA(MATCH($BW319,'2015'!$A$52:$A$307,0)),257,MATCH($BW319,'2015'!$A$52:$A$307,0))</f>
        <v>191</v>
      </c>
      <c r="CO319" s="147">
        <f>IF(ISNA(MATCH($BW319,'2016'!$A$52:$A$307,0)),257,MATCH($BW319,'2016'!$A$52:$A$307,0))</f>
        <v>185</v>
      </c>
      <c r="CQ319">
        <f t="shared" si="183"/>
        <v>3309</v>
      </c>
      <c r="CR319" s="281"/>
      <c r="CS319" s="279"/>
      <c r="CT319" s="278">
        <f t="shared" si="184"/>
        <v>0</v>
      </c>
      <c r="CU319" s="279">
        <f t="shared" si="170"/>
        <v>0</v>
      </c>
      <c r="CV319" s="279">
        <f t="shared" si="171"/>
        <v>0</v>
      </c>
      <c r="CW319" s="279">
        <f t="shared" si="172"/>
        <v>0</v>
      </c>
      <c r="CX319" s="279">
        <f t="shared" si="173"/>
        <v>0</v>
      </c>
      <c r="CY319" s="279">
        <f t="shared" si="174"/>
        <v>0</v>
      </c>
      <c r="CZ319" s="279">
        <f t="shared" si="175"/>
        <v>0</v>
      </c>
      <c r="DA319" s="279">
        <f t="shared" si="176"/>
        <v>0</v>
      </c>
      <c r="DB319" s="279">
        <f t="shared" si="177"/>
        <v>0</v>
      </c>
      <c r="DC319" s="279">
        <f t="shared" si="185"/>
        <v>0</v>
      </c>
      <c r="DD319" s="279">
        <f t="shared" si="186"/>
        <v>0</v>
      </c>
      <c r="DE319" s="279">
        <f t="shared" si="187"/>
        <v>0</v>
      </c>
      <c r="DF319" s="279">
        <f t="shared" si="188"/>
        <v>0</v>
      </c>
      <c r="DG319" s="279">
        <f t="shared" si="189"/>
        <v>0</v>
      </c>
      <c r="DH319" s="280">
        <f t="shared" si="206"/>
        <v>4</v>
      </c>
      <c r="DI319" s="280">
        <f t="shared" si="207"/>
        <v>4.6663999999999994</v>
      </c>
      <c r="DJ319" s="154">
        <f t="shared" si="178"/>
        <v>282</v>
      </c>
      <c r="DK319" s="279">
        <f t="shared" si="190"/>
        <v>3309</v>
      </c>
      <c r="DL319" s="97"/>
      <c r="DM319" s="154"/>
      <c r="DN319" s="267">
        <f t="shared" si="191"/>
        <v>0</v>
      </c>
      <c r="DO319" s="154">
        <f t="shared" si="192"/>
        <v>0</v>
      </c>
      <c r="DP319" s="154">
        <f t="shared" si="193"/>
        <v>0</v>
      </c>
      <c r="DQ319" s="154">
        <f t="shared" si="194"/>
        <v>0</v>
      </c>
      <c r="DR319" s="154">
        <f t="shared" si="195"/>
        <v>0</v>
      </c>
      <c r="DS319" s="154">
        <f t="shared" si="196"/>
        <v>0</v>
      </c>
      <c r="DT319" s="154">
        <f t="shared" si="197"/>
        <v>0</v>
      </c>
      <c r="DU319" s="154">
        <f t="shared" si="198"/>
        <v>0</v>
      </c>
      <c r="DV319" s="154">
        <f t="shared" si="199"/>
        <v>0</v>
      </c>
      <c r="DW319" s="154">
        <f t="shared" si="200"/>
        <v>0</v>
      </c>
      <c r="DX319" s="154">
        <f t="shared" si="201"/>
        <v>0</v>
      </c>
      <c r="DY319" s="154">
        <f t="shared" si="202"/>
        <v>0</v>
      </c>
      <c r="DZ319" s="154">
        <f t="shared" si="203"/>
        <v>0</v>
      </c>
      <c r="EA319" s="154">
        <f t="shared" si="204"/>
        <v>0</v>
      </c>
      <c r="EB319" s="264">
        <f t="shared" si="208"/>
        <v>4</v>
      </c>
      <c r="EC319" s="264">
        <f t="shared" si="209"/>
        <v>6</v>
      </c>
      <c r="ED319" s="154">
        <f t="shared" si="179"/>
        <v>500</v>
      </c>
    </row>
    <row r="320" spans="2:134" ht="13" thickBot="1" x14ac:dyDescent="0.3">
      <c r="B320" s="131">
        <v>173</v>
      </c>
      <c r="C320" s="50">
        <f t="shared" si="168"/>
        <v>5</v>
      </c>
      <c r="D320" s="50">
        <f t="shared" si="180"/>
        <v>0</v>
      </c>
      <c r="E320" s="97"/>
      <c r="F320" s="2">
        <f t="shared" si="205"/>
        <v>315</v>
      </c>
      <c r="G320" s="487">
        <v>5403</v>
      </c>
      <c r="H320" s="98">
        <f>15- COUNTIF(L320:AC320,"#N/A")</f>
        <v>0</v>
      </c>
      <c r="I320" s="131">
        <f>SUM(AH320:AY320)+SUM(BE320:BT320)</f>
        <v>7</v>
      </c>
      <c r="J320" s="398">
        <f>DI320</f>
        <v>4.6661999999999999</v>
      </c>
      <c r="K320" s="456" t="str">
        <f>IF(ISNUMBER(MATCH(G320,'[4]OPR data'!$A$3:$A$2900,0)),"Y","N")</f>
        <v>Y</v>
      </c>
      <c r="L320" s="110"/>
      <c r="M320" s="233"/>
      <c r="N320" s="469" t="e">
        <f>(INDEX(Finish_table!R$4:R$83,MATCH('16 Year_History_Results'!$G320,Finish_table!S$4:S$83,0),1))</f>
        <v>#N/A</v>
      </c>
      <c r="O320" s="233" t="e">
        <f>(INDEX(Finish_table!Z$4:Z$99,MATCH('16 Year_History_Results'!$G320,Finish_table!AA$4:AA$99,0),1))</f>
        <v>#N/A</v>
      </c>
      <c r="P320" s="233" t="e">
        <f>(INDEX(Finish_table!AI$4:AI$99,MATCH('16 Year_History_Results'!$G320,Finish_table!AJ$4:AJ$99,0),1))</f>
        <v>#N/A</v>
      </c>
      <c r="Q320" s="233" t="e">
        <f>(INDEX(Finish_table!AR$4:AR$99,MATCH('16 Year_History_Results'!$G320,Finish_table!AS$4:AS$99,0),1))</f>
        <v>#N/A</v>
      </c>
      <c r="R320" s="233" t="e">
        <f>(INDEX(Finish_table!BA$4:BA$99,MATCH('16 Year_History_Results'!$G320,Finish_table!BB$4:BB$99,0),1))</f>
        <v>#N/A</v>
      </c>
      <c r="S320" s="233" t="e">
        <f>(INDEX(Finish_table!BJ$4:BJ$99,MATCH('16 Year_History_Results'!$G320,Finish_table!BK$4:BK$99,0),1))</f>
        <v>#N/A</v>
      </c>
      <c r="T320" s="233" t="e">
        <f>(INDEX(Finish_table!BS$4:BS$99,MATCH('16 Year_History_Results'!$G320,Finish_table!BT$4:BT$99,0),1))</f>
        <v>#N/A</v>
      </c>
      <c r="U320" s="233" t="e">
        <f>(INDEX(Finish_table!CB$4:CB$99,MATCH('16 Year_History_Results'!$G320,Finish_table!CC$4:CC$99,0),1))</f>
        <v>#N/A</v>
      </c>
      <c r="V320" s="233" t="e">
        <f>(INDEX(Finish_table!CK$4:CK$99,MATCH('16 Year_History_Results'!$G320,Finish_table!CL$4:CL$99,0),1))</f>
        <v>#N/A</v>
      </c>
      <c r="W320" s="233" t="e">
        <f>(INDEX(Finish_table!CT$4:CT$99,MATCH('16 Year_History_Results'!$G320,Finish_table!CU$4:CU$99,0),1))</f>
        <v>#N/A</v>
      </c>
      <c r="X320" s="233" t="e">
        <f>(INDEX(Finish_table!DC$4:DC$99,MATCH('16 Year_History_Results'!$G320,Finish_table!DD$4:DD$99,0),1))</f>
        <v>#N/A</v>
      </c>
      <c r="Y320" s="233" t="e">
        <f>(INDEX(Finish_table!DL$4:DL$99,MATCH('16 Year_History_Results'!$G320,Finish_table!DM$4:DM$99,0),1))</f>
        <v>#N/A</v>
      </c>
      <c r="Z320" s="233" t="e">
        <f>(INDEX(Finish_table!DU$4:DU$99,MATCH('16 Year_History_Results'!$G320,Finish_table!DV$4:DV$99,0),1))</f>
        <v>#N/A</v>
      </c>
      <c r="AA320" s="233" t="e">
        <f>(INDEX(Finish_table!ED$4:ED$140,MATCH('16 Year_History_Results'!$G320,Finish_table!EE$4:EE$140,0),1))</f>
        <v>#N/A</v>
      </c>
      <c r="AB320" s="233" t="str">
        <f>(INDEX(Finish_table!EM$4:EM$224,MATCH('16 Year_History_Results'!$G320,Finish_table!EN$4:EN$224,0),1))</f>
        <v>QF</v>
      </c>
      <c r="AC320" s="253" t="e">
        <f>(INDEX(Finish_table!EW$4:EW$224,MATCH('16 Year_History_Results'!$G320,Finish_table!EX$4:EX$224,0),1))</f>
        <v>#N/A</v>
      </c>
      <c r="AD320" s="2"/>
      <c r="AE320" s="97"/>
      <c r="AG320">
        <f t="shared" si="169"/>
        <v>5403</v>
      </c>
      <c r="AH320" s="110"/>
      <c r="AI320" s="2"/>
      <c r="AJ320" s="146">
        <f>INDEX('2001'!$C$44:$C$140,'16 Year_History_Results'!BZ320)</f>
        <v>0</v>
      </c>
      <c r="AK320" s="2">
        <f>INDEX('2002'!$C$44:$C$140,'16 Year_History_Results'!CA320)</f>
        <v>0</v>
      </c>
      <c r="AL320" s="2">
        <f>INDEX('2003'!$C$44:$C$140,'16 Year_History_Results'!CB320)</f>
        <v>0</v>
      </c>
      <c r="AM320" s="2">
        <f>INDEX('2004'!$C$44:$C$140,'16 Year_History_Results'!CC320)</f>
        <v>0</v>
      </c>
      <c r="AN320" s="2">
        <f>INDEX('2005'!$C$44:$C$140,'16 Year_History_Results'!CD320)</f>
        <v>0</v>
      </c>
      <c r="AO320" s="2">
        <f>INDEX('2006'!$C$44:$C$140,'16 Year_History_Results'!CE320)</f>
        <v>0</v>
      </c>
      <c r="AP320" s="2">
        <f>INDEX('2007'!$C$44:$C$140,'16 Year_History_Results'!CF320)</f>
        <v>0</v>
      </c>
      <c r="AQ320" s="2">
        <f>INDEX('2008'!$C$44:$C$140,'16 Year_History_Results'!CG320)</f>
        <v>0</v>
      </c>
      <c r="AR320" s="2">
        <f>INDEX('2009'!$C$44:$C$140,'16 Year_History_Results'!CH320)</f>
        <v>0</v>
      </c>
      <c r="AS320" s="2">
        <f>INDEX('2010'!$C$44:$C$140,'16 Year_History_Results'!CI320)</f>
        <v>0</v>
      </c>
      <c r="AT320" s="2">
        <f>INDEX('2011'!$C$44:$C$140,'16 Year_History_Results'!CJ320)</f>
        <v>0</v>
      </c>
      <c r="AU320" s="2">
        <f>INDEX('2012'!$C$44:$C$140,'16 Year_History_Results'!CK320)</f>
        <v>0</v>
      </c>
      <c r="AV320" s="2">
        <f>INDEX('2013'!$C$44:$C$140,'16 Year_History_Results'!CL320)</f>
        <v>0</v>
      </c>
      <c r="AW320" s="2">
        <f>INDEX('2014'!$C$52:$C$180,'16 Year_History_Results'!CM320)</f>
        <v>0</v>
      </c>
      <c r="AX320" s="2">
        <f>INDEX('2015'!$E$52:$E$308,'16 Year_History_Results'!CN320)</f>
        <v>0</v>
      </c>
      <c r="AY320" s="147">
        <f>INDEX('2016'!$E$52:$E$308,'16 Year_History_Results'!CO320)</f>
        <v>0</v>
      </c>
      <c r="AZ320" s="2"/>
      <c r="BA320" s="2"/>
      <c r="BB320">
        <f t="shared" si="181"/>
        <v>5403</v>
      </c>
      <c r="BC320" s="110"/>
      <c r="BD320" s="2"/>
      <c r="BE320" s="146">
        <f>INDEX('2001'!$B$44:$B$140,'16 Year_History_Results'!BZ320)</f>
        <v>0</v>
      </c>
      <c r="BF320" s="2">
        <f>INDEX('2002'!$B$44:$B$140,'16 Year_History_Results'!CA320)</f>
        <v>0</v>
      </c>
      <c r="BG320" s="2">
        <f>INDEX('2003'!$B$44:$B$140,'16 Year_History_Results'!CB320)</f>
        <v>0</v>
      </c>
      <c r="BH320" s="2">
        <f>INDEX('2004'!$B$44:$B$140,'16 Year_History_Results'!CC320)</f>
        <v>0</v>
      </c>
      <c r="BI320" s="2">
        <f>INDEX('2005'!$B$44:$B$140,'16 Year_History_Results'!CD320)</f>
        <v>0</v>
      </c>
      <c r="BJ320" s="2">
        <f>INDEX('2006'!$B$44:$B$140,'16 Year_History_Results'!CE320)</f>
        <v>0</v>
      </c>
      <c r="BK320" s="2">
        <f>INDEX('2007'!$B$44:$B$140,'16 Year_History_Results'!CF320)</f>
        <v>0</v>
      </c>
      <c r="BL320" s="2">
        <f>INDEX('2008'!$B$44:$B$140,'16 Year_History_Results'!CG320)</f>
        <v>0</v>
      </c>
      <c r="BM320" s="2">
        <f>INDEX('2009'!$B$44:$B$140,'16 Year_History_Results'!CH320)</f>
        <v>0</v>
      </c>
      <c r="BN320" s="2">
        <f>INDEX('2010'!$B$44:$B$140,'16 Year_History_Results'!CI320)</f>
        <v>0</v>
      </c>
      <c r="BO320" s="2">
        <f>INDEX('2011'!$B$44:$B$140,'16 Year_History_Results'!CJ320)</f>
        <v>0</v>
      </c>
      <c r="BP320" s="2">
        <f>INDEX('2012'!$B$44:$B$140,'16 Year_History_Results'!CK320)</f>
        <v>0</v>
      </c>
      <c r="BQ320" s="2">
        <f>INDEX('2013'!$B$44:$B$140,'16 Year_History_Results'!CL320)</f>
        <v>0</v>
      </c>
      <c r="BR320" s="2">
        <f>INDEX('2014'!$B$52:$B$180,'16 Year_History_Results'!CM320)</f>
        <v>0</v>
      </c>
      <c r="BS320" s="147">
        <f>INDEX('2015'!$B$52:$B$308,'16 Year_History_Results'!CN320)</f>
        <v>7</v>
      </c>
      <c r="BT320" s="147">
        <f>INDEX('2016'!$B$52:$B$308,'16 Year_History_Results'!CO320)</f>
        <v>0</v>
      </c>
      <c r="BW320">
        <f t="shared" si="182"/>
        <v>5403</v>
      </c>
      <c r="BX320" s="110"/>
      <c r="BY320" s="2"/>
      <c r="BZ320" s="146">
        <f>IF(ISNA(MATCH($BW320,'2001'!$A$44:$A$139,0)),97,MATCH($BW320,'2001'!$A$44:$A$139,0))</f>
        <v>97</v>
      </c>
      <c r="CA320" s="2">
        <f>IF(ISNA(MATCH($BW320,'2002'!$A$44:$A$139,0)),97,MATCH($BW320,'2002'!$A$44:$A$139,0))</f>
        <v>97</v>
      </c>
      <c r="CB320" s="2">
        <f>IF(ISNA(MATCH($BW320,'2003'!$A$44:$A$139,0)),97,MATCH($BW320,'2003'!$A$44:$A$139,0))</f>
        <v>97</v>
      </c>
      <c r="CC320" s="2">
        <f>IF(ISNA(MATCH($BW320,'2004'!$A$44:$A$139,0)),97,MATCH($BW320,'2004'!$A$44:$A$139,0))</f>
        <v>97</v>
      </c>
      <c r="CD320" s="2">
        <f>IF(ISNA(MATCH($BW320,'2005'!$A$44:$A$139,0)),97,MATCH($BW320,'2005'!$A$44:$A$139,0))</f>
        <v>97</v>
      </c>
      <c r="CE320" s="2">
        <f>IF(ISNA(MATCH($BW320,'2006'!$A$44:$A$139,0)),97,MATCH($BW320,'2006'!$A$44:$A$139,0))</f>
        <v>97</v>
      </c>
      <c r="CF320" s="2">
        <f>IF(ISNA(MATCH($BW320,'2007'!$A$44:$A$139,0)),97,MATCH($BW320,'2007'!$A$44:$A$139,0))</f>
        <v>97</v>
      </c>
      <c r="CG320" s="2">
        <f>IF(ISNA(MATCH($BW320,'2008'!$A$44:$A$139,0)),97,MATCH($BW320,'2008'!$A$44:$A$139,0))</f>
        <v>97</v>
      </c>
      <c r="CH320" s="2">
        <f>IF(ISNA(MATCH($BW320,'2009'!$A$44:$A$139,0)),97,MATCH($BW320,'2009'!$A$44:$A$139,0))</f>
        <v>97</v>
      </c>
      <c r="CI320" s="2">
        <f>IF(ISNA(MATCH($BW320,'2010'!$A$44:$A$139,0)),97,MATCH($BW320,'2010'!$A$44:$A$139,0))</f>
        <v>97</v>
      </c>
      <c r="CJ320" s="2">
        <f>IF(ISNA(MATCH($BW320,'2011'!$A$44:$A$139,0)),97,MATCH($BW320,'2011'!$A$44:$A$139,0))</f>
        <v>97</v>
      </c>
      <c r="CK320" s="2">
        <f>IF(ISNA(MATCH($BW320,'2012'!$A$44:$A$139,0)),97,MATCH($BW320,'2012'!$A$44:$A$139,0))</f>
        <v>97</v>
      </c>
      <c r="CL320" s="2">
        <f>IF(ISNA(MATCH($BW320,'2013'!$A$44:$A$139,0)),97,MATCH($BW320,'2013'!$A$44:$A$139,0))</f>
        <v>97</v>
      </c>
      <c r="CM320" s="2">
        <f>IF(ISNA(MATCH($BW320,'2014'!$A$52:$A$179,0)),129,MATCH($BW320,'2014'!$A$52:$A$179,0))</f>
        <v>129</v>
      </c>
      <c r="CN320" s="147">
        <f>IF(ISNA(MATCH($BW320,'2015'!$A$52:$A$307,0)),257,MATCH($BW320,'2015'!$A$52:$A$307,0))</f>
        <v>250</v>
      </c>
      <c r="CO320" s="147">
        <f>IF(ISNA(MATCH($BW320,'2016'!$A$52:$A$307,0)),257,MATCH($BW320,'2016'!$A$52:$A$307,0))</f>
        <v>257</v>
      </c>
      <c r="CQ320">
        <f t="shared" si="183"/>
        <v>5403</v>
      </c>
      <c r="CR320" s="281"/>
      <c r="CS320" s="279"/>
      <c r="CT320" s="278">
        <f t="shared" si="184"/>
        <v>0</v>
      </c>
      <c r="CU320" s="279">
        <f t="shared" si="170"/>
        <v>0</v>
      </c>
      <c r="CV320" s="279">
        <f t="shared" si="171"/>
        <v>0</v>
      </c>
      <c r="CW320" s="279">
        <f t="shared" si="172"/>
        <v>0</v>
      </c>
      <c r="CX320" s="279">
        <f t="shared" si="173"/>
        <v>0</v>
      </c>
      <c r="CY320" s="279">
        <f t="shared" si="174"/>
        <v>0</v>
      </c>
      <c r="CZ320" s="279">
        <f t="shared" si="175"/>
        <v>0</v>
      </c>
      <c r="DA320" s="279">
        <f t="shared" si="176"/>
        <v>0</v>
      </c>
      <c r="DB320" s="279">
        <f t="shared" si="177"/>
        <v>0</v>
      </c>
      <c r="DC320" s="279">
        <f t="shared" si="185"/>
        <v>0</v>
      </c>
      <c r="DD320" s="279">
        <f t="shared" si="186"/>
        <v>0</v>
      </c>
      <c r="DE320" s="279">
        <f t="shared" si="187"/>
        <v>0</v>
      </c>
      <c r="DF320" s="279">
        <f t="shared" si="188"/>
        <v>0</v>
      </c>
      <c r="DG320" s="279">
        <f t="shared" si="189"/>
        <v>0</v>
      </c>
      <c r="DH320" s="280">
        <f t="shared" si="206"/>
        <v>7</v>
      </c>
      <c r="DI320" s="280">
        <f t="shared" si="207"/>
        <v>4.6661999999999999</v>
      </c>
      <c r="DJ320" s="154">
        <f t="shared" si="178"/>
        <v>235</v>
      </c>
      <c r="DK320" s="279">
        <f t="shared" si="190"/>
        <v>5403</v>
      </c>
      <c r="DL320" s="97"/>
      <c r="DM320" s="154"/>
      <c r="DN320" s="267">
        <f t="shared" si="191"/>
        <v>0</v>
      </c>
      <c r="DO320" s="154">
        <f t="shared" si="192"/>
        <v>0</v>
      </c>
      <c r="DP320" s="154">
        <f t="shared" si="193"/>
        <v>0</v>
      </c>
      <c r="DQ320" s="154">
        <f t="shared" si="194"/>
        <v>0</v>
      </c>
      <c r="DR320" s="154">
        <f t="shared" si="195"/>
        <v>0</v>
      </c>
      <c r="DS320" s="154">
        <f t="shared" si="196"/>
        <v>0</v>
      </c>
      <c r="DT320" s="154">
        <f t="shared" si="197"/>
        <v>0</v>
      </c>
      <c r="DU320" s="154">
        <f t="shared" si="198"/>
        <v>0</v>
      </c>
      <c r="DV320" s="154">
        <f t="shared" si="199"/>
        <v>0</v>
      </c>
      <c r="DW320" s="154">
        <f t="shared" si="200"/>
        <v>0</v>
      </c>
      <c r="DX320" s="154">
        <f t="shared" si="201"/>
        <v>0</v>
      </c>
      <c r="DY320" s="154">
        <f t="shared" si="202"/>
        <v>0</v>
      </c>
      <c r="DZ320" s="154">
        <f t="shared" si="203"/>
        <v>0</v>
      </c>
      <c r="EA320" s="154">
        <f t="shared" si="204"/>
        <v>0</v>
      </c>
      <c r="EB320" s="264">
        <f t="shared" si="208"/>
        <v>7</v>
      </c>
      <c r="EC320" s="264">
        <f t="shared" si="209"/>
        <v>7</v>
      </c>
      <c r="ED320" s="154">
        <f t="shared" si="179"/>
        <v>479</v>
      </c>
    </row>
    <row r="321" spans="2:134" ht="13" thickBot="1" x14ac:dyDescent="0.3">
      <c r="B321" s="131">
        <v>173</v>
      </c>
      <c r="C321" s="50">
        <f t="shared" si="168"/>
        <v>6</v>
      </c>
      <c r="D321" s="50">
        <f t="shared" si="180"/>
        <v>0</v>
      </c>
      <c r="E321" s="97"/>
      <c r="F321" s="2">
        <f t="shared" si="205"/>
        <v>316</v>
      </c>
      <c r="G321" s="207">
        <v>141</v>
      </c>
      <c r="H321" s="98">
        <f>15- COUNTIF(L321:AC321,"#N/A")</f>
        <v>3</v>
      </c>
      <c r="I321" s="131">
        <f>SUM(AH321:AY321)+SUM(BE321:BT321)</f>
        <v>88</v>
      </c>
      <c r="J321" s="398">
        <f>DI321</f>
        <v>4.4086822704278754</v>
      </c>
      <c r="K321" s="456" t="str">
        <f>IF(ISNUMBER(MATCH(G321,'[4]OPR data'!$A$3:$A$2900,0)),"Y","N")</f>
        <v>Y</v>
      </c>
      <c r="L321" s="110"/>
      <c r="M321" s="233"/>
      <c r="N321" s="469" t="str">
        <f>(INDEX(Finish_table!R$4:R$83,MATCH('16 Year_History_Results'!$G321,Finish_table!S$4:S$83,0),1))</f>
        <v>SF</v>
      </c>
      <c r="O321" s="233" t="e">
        <f>(INDEX(Finish_table!Z$4:Z$99,MATCH('16 Year_History_Results'!$G321,Finish_table!AA$4:AA$99,0),1))</f>
        <v>#N/A</v>
      </c>
      <c r="P321" s="233" t="e">
        <f>(INDEX(Finish_table!AI$4:AI$99,MATCH('16 Year_History_Results'!$G321,Finish_table!AJ$4:AJ$99,0),1))</f>
        <v>#N/A</v>
      </c>
      <c r="Q321" s="233" t="e">
        <f>(INDEX(Finish_table!AR$4:AR$99,MATCH('16 Year_History_Results'!$G321,Finish_table!AS$4:AS$99,0),1))</f>
        <v>#N/A</v>
      </c>
      <c r="R321" s="233" t="e">
        <f>(INDEX(Finish_table!BA$4:BA$99,MATCH('16 Year_History_Results'!$G321,Finish_table!BB$4:BB$99,0),1))</f>
        <v>#N/A</v>
      </c>
      <c r="S321" s="233" t="e">
        <f>(INDEX(Finish_table!BJ$4:BJ$99,MATCH('16 Year_History_Results'!$G321,Finish_table!BK$4:BK$99,0),1))</f>
        <v>#N/A</v>
      </c>
      <c r="T321" s="233" t="e">
        <f>(INDEX(Finish_table!BS$4:BS$99,MATCH('16 Year_History_Results'!$G321,Finish_table!BT$4:BT$99,0),1))</f>
        <v>#N/A</v>
      </c>
      <c r="U321" s="233" t="str">
        <f>(INDEX(Finish_table!CB$4:CB$99,MATCH('16 Year_History_Results'!$G321,Finish_table!CC$4:CC$99,0),1))</f>
        <v>F</v>
      </c>
      <c r="V321" s="233" t="e">
        <f>(INDEX(Finish_table!CK$4:CK$99,MATCH('16 Year_History_Results'!$G321,Finish_table!CL$4:CL$99,0),1))</f>
        <v>#N/A</v>
      </c>
      <c r="W321" s="233" t="str">
        <f>(INDEX(Finish_table!CT$4:CT$99,MATCH('16 Year_History_Results'!$G321,Finish_table!CU$4:CU$99,0),1))</f>
        <v>SF</v>
      </c>
      <c r="X321" s="233" t="e">
        <f>(INDEX(Finish_table!DC$4:DC$99,MATCH('16 Year_History_Results'!$G321,Finish_table!DD$4:DD$99,0),1))</f>
        <v>#N/A</v>
      </c>
      <c r="Y321" s="233" t="e">
        <f>(INDEX(Finish_table!DL$4:DL$99,MATCH('16 Year_History_Results'!$G321,Finish_table!DM$4:DM$99,0),1))</f>
        <v>#N/A</v>
      </c>
      <c r="Z321" s="233" t="str">
        <f>(INDEX(Finish_table!DU$4:DU$99,MATCH('16 Year_History_Results'!$G321,Finish_table!DV$4:DV$99,0),1))</f>
        <v>QF</v>
      </c>
      <c r="AA321" s="233" t="e">
        <f>(INDEX(Finish_table!ED$4:ED$140,MATCH('16 Year_History_Results'!$G321,Finish_table!EE$4:EE$140,0),1))</f>
        <v>#N/A</v>
      </c>
      <c r="AB321" s="233" t="e">
        <f>(INDEX(Finish_table!EM$4:EM$224,MATCH('16 Year_History_Results'!$G321,Finish_table!EN$4:EN$224,0),1))</f>
        <v>#N/A</v>
      </c>
      <c r="AC321" s="253" t="e">
        <f>(INDEX(Finish_table!EW$4:EW$224,MATCH('16 Year_History_Results'!$G321,Finish_table!EX$4:EX$224,0),1))</f>
        <v>#N/A</v>
      </c>
      <c r="AD321" s="2"/>
      <c r="AE321" s="97"/>
      <c r="AG321">
        <f t="shared" si="169"/>
        <v>141</v>
      </c>
      <c r="AH321" s="110"/>
      <c r="AI321" s="2"/>
      <c r="AJ321" s="146">
        <f>INDEX('2001'!$C$44:$C$140,'16 Year_History_Results'!BZ321)</f>
        <v>20</v>
      </c>
      <c r="AK321" s="2">
        <f>INDEX('2002'!$C$44:$C$140,'16 Year_History_Results'!CA321)</f>
        <v>0</v>
      </c>
      <c r="AL321" s="2">
        <f>INDEX('2003'!$C$44:$C$140,'16 Year_History_Results'!CB321)</f>
        <v>0</v>
      </c>
      <c r="AM321" s="2">
        <f>INDEX('2004'!$C$44:$C$140,'16 Year_History_Results'!CC321)</f>
        <v>0</v>
      </c>
      <c r="AN321" s="2">
        <f>INDEX('2005'!$C$44:$C$140,'16 Year_History_Results'!CD321)</f>
        <v>0</v>
      </c>
      <c r="AO321" s="2">
        <f>INDEX('2006'!$C$44:$C$140,'16 Year_History_Results'!CE321)</f>
        <v>0</v>
      </c>
      <c r="AP321" s="2">
        <f>INDEX('2007'!$C$44:$C$140,'16 Year_History_Results'!CF321)</f>
        <v>0</v>
      </c>
      <c r="AQ321" s="2">
        <f>INDEX('2008'!$C$44:$C$140,'16 Year_History_Results'!CG321)</f>
        <v>20</v>
      </c>
      <c r="AR321" s="2">
        <f>INDEX('2009'!$C$44:$C$140,'16 Year_History_Results'!CH321)</f>
        <v>0</v>
      </c>
      <c r="AS321" s="2">
        <f>INDEX('2010'!$C$44:$C$140,'16 Year_History_Results'!CI321)</f>
        <v>10</v>
      </c>
      <c r="AT321" s="2">
        <f>INDEX('2011'!$C$44:$C$140,'16 Year_History_Results'!CJ321)</f>
        <v>0</v>
      </c>
      <c r="AU321" s="2">
        <f>INDEX('2012'!$C$44:$C$140,'16 Year_History_Results'!CK321)</f>
        <v>0</v>
      </c>
      <c r="AV321" s="2">
        <f>INDEX('2013'!$C$44:$C$140,'16 Year_History_Results'!CL321)</f>
        <v>0</v>
      </c>
      <c r="AW321" s="2">
        <f>INDEX('2014'!$C$52:$C$180,'16 Year_History_Results'!CM321)</f>
        <v>0</v>
      </c>
      <c r="AX321" s="2">
        <f>INDEX('2015'!$E$52:$E$308,'16 Year_History_Results'!CN321)</f>
        <v>0</v>
      </c>
      <c r="AY321" s="147">
        <f>INDEX('2016'!$E$52:$E$308,'16 Year_History_Results'!CO321)</f>
        <v>0</v>
      </c>
      <c r="AZ321" s="2"/>
      <c r="BA321" s="2"/>
      <c r="BB321">
        <f t="shared" si="181"/>
        <v>141</v>
      </c>
      <c r="BC321" s="110"/>
      <c r="BD321" s="2"/>
      <c r="BE321" s="146">
        <f>INDEX('2001'!$B$44:$B$140,'16 Year_History_Results'!BZ321)</f>
        <v>14</v>
      </c>
      <c r="BF321" s="2">
        <f>INDEX('2002'!$B$44:$B$140,'16 Year_History_Results'!CA321)</f>
        <v>0</v>
      </c>
      <c r="BG321" s="2">
        <f>INDEX('2003'!$B$44:$B$140,'16 Year_History_Results'!CB321)</f>
        <v>0</v>
      </c>
      <c r="BH321" s="2">
        <f>INDEX('2004'!$B$44:$B$140,'16 Year_History_Results'!CC321)</f>
        <v>0</v>
      </c>
      <c r="BI321" s="2">
        <f>INDEX('2005'!$B$44:$B$140,'16 Year_History_Results'!CD321)</f>
        <v>0</v>
      </c>
      <c r="BJ321" s="2">
        <f>INDEX('2006'!$B$44:$B$140,'16 Year_History_Results'!CE321)</f>
        <v>0</v>
      </c>
      <c r="BK321" s="2">
        <f>INDEX('2007'!$B$44:$B$140,'16 Year_History_Results'!CF321)</f>
        <v>0</v>
      </c>
      <c r="BL321" s="2">
        <f>INDEX('2008'!$B$44:$B$140,'16 Year_History_Results'!CG321)</f>
        <v>14</v>
      </c>
      <c r="BM321" s="2">
        <f>INDEX('2009'!$B$44:$B$140,'16 Year_History_Results'!CH321)</f>
        <v>0</v>
      </c>
      <c r="BN321" s="2">
        <f>INDEX('2010'!$B$44:$B$140,'16 Year_History_Results'!CI321)</f>
        <v>4</v>
      </c>
      <c r="BO321" s="2">
        <f>INDEX('2011'!$B$44:$B$140,'16 Year_History_Results'!CJ321)</f>
        <v>0</v>
      </c>
      <c r="BP321" s="2">
        <f>INDEX('2012'!$B$44:$B$140,'16 Year_History_Results'!CK321)</f>
        <v>0</v>
      </c>
      <c r="BQ321" s="2">
        <f>INDEX('2013'!$B$44:$B$140,'16 Year_History_Results'!CL321)</f>
        <v>6</v>
      </c>
      <c r="BR321" s="2">
        <f>INDEX('2014'!$B$52:$B$180,'16 Year_History_Results'!CM321)</f>
        <v>0</v>
      </c>
      <c r="BS321" s="147">
        <f>INDEX('2015'!$B$52:$B$308,'16 Year_History_Results'!CN321)</f>
        <v>0</v>
      </c>
      <c r="BT321" s="147">
        <f>INDEX('2016'!$B$52:$B$308,'16 Year_History_Results'!CO321)</f>
        <v>0</v>
      </c>
      <c r="BW321">
        <f t="shared" si="182"/>
        <v>141</v>
      </c>
      <c r="BX321" s="110"/>
      <c r="BY321" s="2"/>
      <c r="BZ321" s="146">
        <f>IF(ISNA(MATCH($BW321,'2001'!$A$44:$A$139,0)),97,MATCH($BW321,'2001'!$A$44:$A$139,0))</f>
        <v>35</v>
      </c>
      <c r="CA321" s="2">
        <f>IF(ISNA(MATCH($BW321,'2002'!$A$44:$A$139,0)),97,MATCH($BW321,'2002'!$A$44:$A$139,0))</f>
        <v>97</v>
      </c>
      <c r="CB321" s="2">
        <f>IF(ISNA(MATCH($BW321,'2003'!$A$44:$A$139,0)),97,MATCH($BW321,'2003'!$A$44:$A$139,0))</f>
        <v>97</v>
      </c>
      <c r="CC321" s="2">
        <f>IF(ISNA(MATCH($BW321,'2004'!$A$44:$A$139,0)),97,MATCH($BW321,'2004'!$A$44:$A$139,0))</f>
        <v>97</v>
      </c>
      <c r="CD321" s="2">
        <f>IF(ISNA(MATCH($BW321,'2005'!$A$44:$A$139,0)),97,MATCH($BW321,'2005'!$A$44:$A$139,0))</f>
        <v>97</v>
      </c>
      <c r="CE321" s="2">
        <f>IF(ISNA(MATCH($BW321,'2006'!$A$44:$A$139,0)),97,MATCH($BW321,'2006'!$A$44:$A$139,0))</f>
        <v>97</v>
      </c>
      <c r="CF321" s="2">
        <f>IF(ISNA(MATCH($BW321,'2007'!$A$44:$A$139,0)),97,MATCH($BW321,'2007'!$A$44:$A$139,0))</f>
        <v>97</v>
      </c>
      <c r="CG321" s="2">
        <f>IF(ISNA(MATCH($BW321,'2008'!$A$44:$A$139,0)),97,MATCH($BW321,'2008'!$A$44:$A$139,0))</f>
        <v>27</v>
      </c>
      <c r="CH321" s="2">
        <f>IF(ISNA(MATCH($BW321,'2009'!$A$44:$A$139,0)),97,MATCH($BW321,'2009'!$A$44:$A$139,0))</f>
        <v>97</v>
      </c>
      <c r="CI321" s="2">
        <f>IF(ISNA(MATCH($BW321,'2010'!$A$44:$A$139,0)),97,MATCH($BW321,'2010'!$A$44:$A$139,0))</f>
        <v>17</v>
      </c>
      <c r="CJ321" s="2">
        <f>IF(ISNA(MATCH($BW321,'2011'!$A$44:$A$139,0)),97,MATCH($BW321,'2011'!$A$44:$A$139,0))</f>
        <v>97</v>
      </c>
      <c r="CK321" s="2">
        <f>IF(ISNA(MATCH($BW321,'2012'!$A$44:$A$139,0)),97,MATCH($BW321,'2012'!$A$44:$A$139,0))</f>
        <v>97</v>
      </c>
      <c r="CL321" s="2">
        <f>IF(ISNA(MATCH($BW321,'2013'!$A$44:$A$139,0)),97,MATCH($BW321,'2013'!$A$44:$A$139,0))</f>
        <v>14</v>
      </c>
      <c r="CM321" s="2">
        <f>IF(ISNA(MATCH($BW321,'2014'!$A$52:$A$179,0)),129,MATCH($BW321,'2014'!$A$52:$A$179,0))</f>
        <v>129</v>
      </c>
      <c r="CN321" s="147">
        <f>IF(ISNA(MATCH($BW321,'2015'!$A$52:$A$307,0)),257,MATCH($BW321,'2015'!$A$52:$A$307,0))</f>
        <v>257</v>
      </c>
      <c r="CO321" s="147">
        <f>IF(ISNA(MATCH($BW321,'2016'!$A$52:$A$307,0)),257,MATCH($BW321,'2016'!$A$52:$A$307,0))</f>
        <v>257</v>
      </c>
      <c r="CQ321">
        <f t="shared" si="183"/>
        <v>141</v>
      </c>
      <c r="CR321" s="281"/>
      <c r="CS321" s="279"/>
      <c r="CT321" s="278">
        <f t="shared" si="184"/>
        <v>34</v>
      </c>
      <c r="CU321" s="279">
        <f t="shared" si="170"/>
        <v>22.664400000000001</v>
      </c>
      <c r="CV321" s="279">
        <f t="shared" si="171"/>
        <v>15.108089039999999</v>
      </c>
      <c r="CW321" s="279">
        <f t="shared" si="172"/>
        <v>10.071052154063999</v>
      </c>
      <c r="CX321" s="279">
        <f t="shared" si="173"/>
        <v>6.7133633658990615</v>
      </c>
      <c r="CY321" s="279">
        <f t="shared" si="174"/>
        <v>4.4751280197083139</v>
      </c>
      <c r="CZ321" s="279">
        <f t="shared" si="175"/>
        <v>2.9831203379375619</v>
      </c>
      <c r="DA321" s="279">
        <f t="shared" si="176"/>
        <v>35.988548017269181</v>
      </c>
      <c r="DB321" s="279">
        <f t="shared" si="177"/>
        <v>23.989966108311634</v>
      </c>
      <c r="DC321" s="279">
        <f t="shared" si="185"/>
        <v>29.991711407800537</v>
      </c>
      <c r="DD321" s="279">
        <f t="shared" si="186"/>
        <v>19.992474824439839</v>
      </c>
      <c r="DE321" s="279">
        <f t="shared" si="187"/>
        <v>13.326983717971595</v>
      </c>
      <c r="DF321" s="279">
        <f t="shared" si="188"/>
        <v>14.883767346399866</v>
      </c>
      <c r="DG321" s="279">
        <f t="shared" si="189"/>
        <v>9.9215193131101493</v>
      </c>
      <c r="DH321" s="280">
        <f t="shared" si="206"/>
        <v>6.6136847741192248</v>
      </c>
      <c r="DI321" s="280">
        <f t="shared" si="207"/>
        <v>4.4086822704278754</v>
      </c>
      <c r="DJ321" s="154">
        <f t="shared" si="178"/>
        <v>238</v>
      </c>
      <c r="DK321" s="279">
        <f t="shared" si="190"/>
        <v>141</v>
      </c>
      <c r="DL321" s="97"/>
      <c r="DM321" s="154"/>
      <c r="DN321" s="267">
        <f t="shared" si="191"/>
        <v>34</v>
      </c>
      <c r="DO321" s="154">
        <f t="shared" si="192"/>
        <v>34</v>
      </c>
      <c r="DP321" s="154">
        <f t="shared" si="193"/>
        <v>34</v>
      </c>
      <c r="DQ321" s="154">
        <f t="shared" si="194"/>
        <v>34</v>
      </c>
      <c r="DR321" s="154">
        <f t="shared" si="195"/>
        <v>34</v>
      </c>
      <c r="DS321" s="154">
        <f t="shared" si="196"/>
        <v>34</v>
      </c>
      <c r="DT321" s="154">
        <f t="shared" si="197"/>
        <v>34</v>
      </c>
      <c r="DU321" s="154">
        <f t="shared" si="198"/>
        <v>68</v>
      </c>
      <c r="DV321" s="154">
        <f t="shared" si="199"/>
        <v>68</v>
      </c>
      <c r="DW321" s="154">
        <f t="shared" si="200"/>
        <v>82</v>
      </c>
      <c r="DX321" s="154">
        <f t="shared" si="201"/>
        <v>82</v>
      </c>
      <c r="DY321" s="154">
        <f t="shared" si="202"/>
        <v>82</v>
      </c>
      <c r="DZ321" s="154">
        <f t="shared" si="203"/>
        <v>88</v>
      </c>
      <c r="EA321" s="154">
        <f t="shared" si="204"/>
        <v>88</v>
      </c>
      <c r="EB321" s="264">
        <f t="shared" si="208"/>
        <v>88</v>
      </c>
      <c r="EC321" s="264">
        <f t="shared" si="209"/>
        <v>88</v>
      </c>
      <c r="ED321" s="154">
        <f t="shared" si="179"/>
        <v>101</v>
      </c>
    </row>
    <row r="322" spans="2:134" ht="13" thickBot="1" x14ac:dyDescent="0.3">
      <c r="B322" s="131">
        <v>173</v>
      </c>
      <c r="C322" s="50">
        <f t="shared" si="168"/>
        <v>7</v>
      </c>
      <c r="D322" s="50">
        <f t="shared" si="180"/>
        <v>7</v>
      </c>
      <c r="E322" s="97"/>
      <c r="F322" s="2">
        <f t="shared" si="205"/>
        <v>317</v>
      </c>
      <c r="G322" s="207">
        <v>244</v>
      </c>
      <c r="H322" s="98">
        <f>15- COUNTIF(L322:AC322,"#N/A")</f>
        <v>0</v>
      </c>
      <c r="I322" s="131">
        <f>SUM(AH322:AY322)+SUM(BE322:BT322)</f>
        <v>22</v>
      </c>
      <c r="J322" s="398">
        <f>DI322</f>
        <v>4.3439410014640973</v>
      </c>
      <c r="K322" s="456" t="str">
        <f>IF(ISNUMBER(MATCH(G322,'[4]OPR data'!$A$3:$A$2900,0)),"Y","N")</f>
        <v>Y</v>
      </c>
      <c r="L322" s="110"/>
      <c r="M322" s="233"/>
      <c r="N322" s="469" t="e">
        <f>(INDEX(Finish_table!R$4:R$83,MATCH('16 Year_History_Results'!$G322,Finish_table!S$4:S$83,0),1))</f>
        <v>#N/A</v>
      </c>
      <c r="O322" s="233" t="e">
        <f>(INDEX(Finish_table!Z$4:Z$99,MATCH('16 Year_History_Results'!$G322,Finish_table!AA$4:AA$99,0),1))</f>
        <v>#N/A</v>
      </c>
      <c r="P322" s="233" t="e">
        <f>(INDEX(Finish_table!AI$4:AI$99,MATCH('16 Year_History_Results'!$G322,Finish_table!AJ$4:AJ$99,0),1))</f>
        <v>#N/A</v>
      </c>
      <c r="Q322" s="233" t="e">
        <f>(INDEX(Finish_table!AR$4:AR$99,MATCH('16 Year_History_Results'!$G322,Finish_table!AS$4:AS$99,0),1))</f>
        <v>#N/A</v>
      </c>
      <c r="R322" s="233" t="e">
        <f>(INDEX(Finish_table!BA$4:BA$99,MATCH('16 Year_History_Results'!$G322,Finish_table!BB$4:BB$99,0),1))</f>
        <v>#N/A</v>
      </c>
      <c r="S322" s="233" t="e">
        <f>(INDEX(Finish_table!BJ$4:BJ$99,MATCH('16 Year_History_Results'!$G322,Finish_table!BK$4:BK$99,0),1))</f>
        <v>#N/A</v>
      </c>
      <c r="T322" s="233" t="e">
        <f>(INDEX(Finish_table!BS$4:BS$99,MATCH('16 Year_History_Results'!$G322,Finish_table!BT$4:BT$99,0),1))</f>
        <v>#N/A</v>
      </c>
      <c r="U322" s="233" t="e">
        <f>(INDEX(Finish_table!CB$4:CB$99,MATCH('16 Year_History_Results'!$G322,Finish_table!CC$4:CC$99,0),1))</f>
        <v>#N/A</v>
      </c>
      <c r="V322" s="233" t="e">
        <f>(INDEX(Finish_table!CK$4:CK$99,MATCH('16 Year_History_Results'!$G322,Finish_table!CL$4:CL$99,0),1))</f>
        <v>#N/A</v>
      </c>
      <c r="W322" s="233" t="e">
        <f>(INDEX(Finish_table!CT$4:CT$99,MATCH('16 Year_History_Results'!$G322,Finish_table!CU$4:CU$99,0),1))</f>
        <v>#N/A</v>
      </c>
      <c r="X322" s="233" t="e">
        <f>(INDEX(Finish_table!DC$4:DC$99,MATCH('16 Year_History_Results'!$G322,Finish_table!DD$4:DD$99,0),1))</f>
        <v>#N/A</v>
      </c>
      <c r="Y322" s="233" t="str">
        <f>(INDEX(Finish_table!DL$4:DL$99,MATCH('16 Year_History_Results'!$G322,Finish_table!DM$4:DM$99,0),1))</f>
        <v>SF</v>
      </c>
      <c r="Z322" s="233" t="e">
        <f>(INDEX(Finish_table!DU$4:DU$99,MATCH('16 Year_History_Results'!$G322,Finish_table!DV$4:DV$99,0),1))</f>
        <v>#N/A</v>
      </c>
      <c r="AA322" s="233" t="e">
        <f>(INDEX(Finish_table!ED$4:ED$140,MATCH('16 Year_History_Results'!$G322,Finish_table!EE$4:EE$140,0),1))</f>
        <v>#N/A</v>
      </c>
      <c r="AB322" s="233" t="e">
        <f>(INDEX(Finish_table!EM$4:EM$224,MATCH('16 Year_History_Results'!$G322,Finish_table!EN$4:EN$224,0),1))</f>
        <v>#N/A</v>
      </c>
      <c r="AC322" s="253" t="e">
        <f>(INDEX(Finish_table!EW$4:EW$224,MATCH('16 Year_History_Results'!$G322,Finish_table!EX$4:EX$224,0),1))</f>
        <v>#N/A</v>
      </c>
      <c r="AD322" s="2"/>
      <c r="AE322" s="97"/>
      <c r="AG322">
        <f t="shared" si="169"/>
        <v>244</v>
      </c>
      <c r="AH322" s="110"/>
      <c r="AI322" s="2"/>
      <c r="AJ322" s="146">
        <f>INDEX('2001'!$C$44:$C$140,'16 Year_History_Results'!BZ322)</f>
        <v>0</v>
      </c>
      <c r="AK322" s="2">
        <f>INDEX('2002'!$C$44:$C$140,'16 Year_History_Results'!CA322)</f>
        <v>0</v>
      </c>
      <c r="AL322" s="2">
        <f>INDEX('2003'!$C$44:$C$140,'16 Year_History_Results'!CB322)</f>
        <v>0</v>
      </c>
      <c r="AM322" s="2">
        <f>INDEX('2004'!$C$44:$C$140,'16 Year_History_Results'!CC322)</f>
        <v>0</v>
      </c>
      <c r="AN322" s="2">
        <f>INDEX('2005'!$C$44:$C$140,'16 Year_History_Results'!CD322)</f>
        <v>0</v>
      </c>
      <c r="AO322" s="2">
        <f>INDEX('2006'!$C$44:$C$140,'16 Year_History_Results'!CE322)</f>
        <v>0</v>
      </c>
      <c r="AP322" s="2">
        <f>INDEX('2007'!$C$44:$C$140,'16 Year_History_Results'!CF322)</f>
        <v>0</v>
      </c>
      <c r="AQ322" s="2">
        <f>INDEX('2008'!$C$44:$C$140,'16 Year_History_Results'!CG322)</f>
        <v>0</v>
      </c>
      <c r="AR322" s="2">
        <f>INDEX('2009'!$C$44:$C$140,'16 Year_History_Results'!CH322)</f>
        <v>0</v>
      </c>
      <c r="AS322" s="2">
        <f>INDEX('2010'!$C$44:$C$140,'16 Year_History_Results'!CI322)</f>
        <v>0</v>
      </c>
      <c r="AT322" s="2">
        <f>INDEX('2011'!$C$44:$C$140,'16 Year_History_Results'!CJ322)</f>
        <v>0</v>
      </c>
      <c r="AU322" s="2">
        <f>INDEX('2012'!$C$44:$C$140,'16 Year_History_Results'!CK322)</f>
        <v>10</v>
      </c>
      <c r="AV322" s="2">
        <f>INDEX('2013'!$C$44:$C$140,'16 Year_History_Results'!CL322)</f>
        <v>0</v>
      </c>
      <c r="AW322" s="2">
        <f>INDEX('2014'!$C$52:$C$180,'16 Year_History_Results'!CM322)</f>
        <v>0</v>
      </c>
      <c r="AX322" s="2">
        <f>INDEX('2015'!$E$52:$E$308,'16 Year_History_Results'!CN322)</f>
        <v>0</v>
      </c>
      <c r="AY322" s="147">
        <f>INDEX('2016'!$E$52:$E$308,'16 Year_History_Results'!CO322)</f>
        <v>0</v>
      </c>
      <c r="AZ322" s="2"/>
      <c r="BA322" s="2"/>
      <c r="BB322">
        <f t="shared" si="181"/>
        <v>244</v>
      </c>
      <c r="BC322" s="110"/>
      <c r="BD322" s="2"/>
      <c r="BE322" s="146">
        <f>INDEX('2001'!$B$44:$B$140,'16 Year_History_Results'!BZ322)</f>
        <v>0</v>
      </c>
      <c r="BF322" s="2">
        <f>INDEX('2002'!$B$44:$B$140,'16 Year_History_Results'!CA322)</f>
        <v>0</v>
      </c>
      <c r="BG322" s="2">
        <f>INDEX('2003'!$B$44:$B$140,'16 Year_History_Results'!CB322)</f>
        <v>0</v>
      </c>
      <c r="BH322" s="2">
        <f>INDEX('2004'!$B$44:$B$140,'16 Year_History_Results'!CC322)</f>
        <v>0</v>
      </c>
      <c r="BI322" s="2">
        <f>INDEX('2005'!$B$44:$B$140,'16 Year_History_Results'!CD322)</f>
        <v>0</v>
      </c>
      <c r="BJ322" s="2">
        <f>INDEX('2006'!$B$44:$B$140,'16 Year_History_Results'!CE322)</f>
        <v>0</v>
      </c>
      <c r="BK322" s="2">
        <f>INDEX('2007'!$B$44:$B$140,'16 Year_History_Results'!CF322)</f>
        <v>0</v>
      </c>
      <c r="BL322" s="2">
        <f>INDEX('2008'!$B$44:$B$140,'16 Year_History_Results'!CG322)</f>
        <v>0</v>
      </c>
      <c r="BM322" s="2">
        <f>INDEX('2009'!$B$44:$B$140,'16 Year_History_Results'!CH322)</f>
        <v>0</v>
      </c>
      <c r="BN322" s="2">
        <f>INDEX('2010'!$B$44:$B$140,'16 Year_History_Results'!CI322)</f>
        <v>0</v>
      </c>
      <c r="BO322" s="2">
        <f>INDEX('2011'!$B$44:$B$140,'16 Year_History_Results'!CJ322)</f>
        <v>0</v>
      </c>
      <c r="BP322" s="2">
        <f>INDEX('2012'!$B$44:$B$140,'16 Year_History_Results'!CK322)</f>
        <v>12</v>
      </c>
      <c r="BQ322" s="2">
        <f>INDEX('2013'!$B$44:$B$140,'16 Year_History_Results'!CL322)</f>
        <v>0</v>
      </c>
      <c r="BR322" s="2">
        <f>INDEX('2014'!$B$52:$B$180,'16 Year_History_Results'!CM322)</f>
        <v>0</v>
      </c>
      <c r="BS322" s="147">
        <f>INDEX('2015'!$B$52:$B$308,'16 Year_History_Results'!CN322)</f>
        <v>0</v>
      </c>
      <c r="BT322" s="147">
        <f>INDEX('2016'!$B$52:$B$308,'16 Year_History_Results'!CO322)</f>
        <v>0</v>
      </c>
      <c r="BW322">
        <f t="shared" si="182"/>
        <v>244</v>
      </c>
      <c r="BX322" s="110"/>
      <c r="BY322" s="2"/>
      <c r="BZ322" s="146">
        <f>IF(ISNA(MATCH($BW322,'2001'!$A$44:$A$139,0)),97,MATCH($BW322,'2001'!$A$44:$A$139,0))</f>
        <v>97</v>
      </c>
      <c r="CA322" s="2">
        <f>IF(ISNA(MATCH($BW322,'2002'!$A$44:$A$139,0)),97,MATCH($BW322,'2002'!$A$44:$A$139,0))</f>
        <v>97</v>
      </c>
      <c r="CB322" s="2">
        <f>IF(ISNA(MATCH($BW322,'2003'!$A$44:$A$139,0)),97,MATCH($BW322,'2003'!$A$44:$A$139,0))</f>
        <v>97</v>
      </c>
      <c r="CC322" s="2">
        <f>IF(ISNA(MATCH($BW322,'2004'!$A$44:$A$139,0)),97,MATCH($BW322,'2004'!$A$44:$A$139,0))</f>
        <v>97</v>
      </c>
      <c r="CD322" s="2">
        <f>IF(ISNA(MATCH($BW322,'2005'!$A$44:$A$139,0)),97,MATCH($BW322,'2005'!$A$44:$A$139,0))</f>
        <v>97</v>
      </c>
      <c r="CE322" s="2">
        <f>IF(ISNA(MATCH($BW322,'2006'!$A$44:$A$139,0)),97,MATCH($BW322,'2006'!$A$44:$A$139,0))</f>
        <v>97</v>
      </c>
      <c r="CF322" s="2">
        <f>IF(ISNA(MATCH($BW322,'2007'!$A$44:$A$139,0)),97,MATCH($BW322,'2007'!$A$44:$A$139,0))</f>
        <v>97</v>
      </c>
      <c r="CG322" s="2">
        <f>IF(ISNA(MATCH($BW322,'2008'!$A$44:$A$139,0)),97,MATCH($BW322,'2008'!$A$44:$A$139,0))</f>
        <v>97</v>
      </c>
      <c r="CH322" s="2">
        <f>IF(ISNA(MATCH($BW322,'2009'!$A$44:$A$139,0)),97,MATCH($BW322,'2009'!$A$44:$A$139,0))</f>
        <v>97</v>
      </c>
      <c r="CI322" s="2">
        <f>IF(ISNA(MATCH($BW322,'2010'!$A$44:$A$139,0)),97,MATCH($BW322,'2010'!$A$44:$A$139,0))</f>
        <v>97</v>
      </c>
      <c r="CJ322" s="2">
        <f>IF(ISNA(MATCH($BW322,'2011'!$A$44:$A$139,0)),97,MATCH($BW322,'2011'!$A$44:$A$139,0))</f>
        <v>97</v>
      </c>
      <c r="CK322" s="2">
        <f>IF(ISNA(MATCH($BW322,'2012'!$A$44:$A$139,0)),97,MATCH($BW322,'2012'!$A$44:$A$139,0))</f>
        <v>24</v>
      </c>
      <c r="CL322" s="2">
        <f>IF(ISNA(MATCH($BW322,'2013'!$A$44:$A$139,0)),97,MATCH($BW322,'2013'!$A$44:$A$139,0))</f>
        <v>97</v>
      </c>
      <c r="CM322" s="2">
        <f>IF(ISNA(MATCH($BW322,'2014'!$A$52:$A$179,0)),129,MATCH($BW322,'2014'!$A$52:$A$179,0))</f>
        <v>129</v>
      </c>
      <c r="CN322" s="147">
        <f>IF(ISNA(MATCH($BW322,'2015'!$A$52:$A$307,0)),257,MATCH($BW322,'2015'!$A$52:$A$307,0))</f>
        <v>257</v>
      </c>
      <c r="CO322" s="147">
        <f>IF(ISNA(MATCH($BW322,'2016'!$A$52:$A$307,0)),257,MATCH($BW322,'2016'!$A$52:$A$307,0))</f>
        <v>257</v>
      </c>
      <c r="CQ322">
        <f t="shared" si="183"/>
        <v>244</v>
      </c>
      <c r="CR322" s="281"/>
      <c r="CS322" s="279"/>
      <c r="CT322" s="278">
        <f t="shared" si="184"/>
        <v>0</v>
      </c>
      <c r="CU322" s="279">
        <f t="shared" si="170"/>
        <v>0</v>
      </c>
      <c r="CV322" s="279">
        <f t="shared" si="171"/>
        <v>0</v>
      </c>
      <c r="CW322" s="279">
        <f t="shared" si="172"/>
        <v>0</v>
      </c>
      <c r="CX322" s="279">
        <f t="shared" si="173"/>
        <v>0</v>
      </c>
      <c r="CY322" s="279">
        <f t="shared" si="174"/>
        <v>0</v>
      </c>
      <c r="CZ322" s="279">
        <f t="shared" si="175"/>
        <v>0</v>
      </c>
      <c r="DA322" s="279">
        <f t="shared" si="176"/>
        <v>0</v>
      </c>
      <c r="DB322" s="279">
        <f t="shared" si="177"/>
        <v>0</v>
      </c>
      <c r="DC322" s="279">
        <f t="shared" si="185"/>
        <v>0</v>
      </c>
      <c r="DD322" s="279">
        <f t="shared" si="186"/>
        <v>0</v>
      </c>
      <c r="DE322" s="279">
        <f t="shared" si="187"/>
        <v>22</v>
      </c>
      <c r="DF322" s="279">
        <f t="shared" si="188"/>
        <v>14.665199999999999</v>
      </c>
      <c r="DG322" s="279">
        <f t="shared" si="189"/>
        <v>9.7758223199999978</v>
      </c>
      <c r="DH322" s="280">
        <f t="shared" si="206"/>
        <v>6.5165631585119979</v>
      </c>
      <c r="DI322" s="280">
        <f t="shared" si="207"/>
        <v>4.3439410014640973</v>
      </c>
      <c r="DJ322" s="154">
        <f t="shared" si="178"/>
        <v>239</v>
      </c>
      <c r="DK322" s="279">
        <f t="shared" si="190"/>
        <v>244</v>
      </c>
      <c r="DL322" s="97"/>
      <c r="DM322" s="154"/>
      <c r="DN322" s="267">
        <f t="shared" si="191"/>
        <v>0</v>
      </c>
      <c r="DO322" s="154">
        <f t="shared" si="192"/>
        <v>0</v>
      </c>
      <c r="DP322" s="154">
        <f t="shared" si="193"/>
        <v>0</v>
      </c>
      <c r="DQ322" s="154">
        <f t="shared" si="194"/>
        <v>0</v>
      </c>
      <c r="DR322" s="154">
        <f t="shared" si="195"/>
        <v>0</v>
      </c>
      <c r="DS322" s="154">
        <f t="shared" si="196"/>
        <v>0</v>
      </c>
      <c r="DT322" s="154">
        <f t="shared" si="197"/>
        <v>0</v>
      </c>
      <c r="DU322" s="154">
        <f t="shared" si="198"/>
        <v>0</v>
      </c>
      <c r="DV322" s="154">
        <f t="shared" si="199"/>
        <v>0</v>
      </c>
      <c r="DW322" s="154">
        <f t="shared" si="200"/>
        <v>0</v>
      </c>
      <c r="DX322" s="154">
        <f t="shared" si="201"/>
        <v>0</v>
      </c>
      <c r="DY322" s="154">
        <f t="shared" si="202"/>
        <v>22</v>
      </c>
      <c r="DZ322" s="154">
        <f t="shared" si="203"/>
        <v>22</v>
      </c>
      <c r="EA322" s="154">
        <f t="shared" si="204"/>
        <v>22</v>
      </c>
      <c r="EB322" s="264">
        <f t="shared" si="208"/>
        <v>22</v>
      </c>
      <c r="EC322" s="264">
        <f t="shared" si="209"/>
        <v>22</v>
      </c>
      <c r="ED322" s="154">
        <f t="shared" si="179"/>
        <v>301</v>
      </c>
    </row>
    <row r="323" spans="2:134" ht="13" thickBot="1" x14ac:dyDescent="0.3">
      <c r="B323" s="131">
        <v>174</v>
      </c>
      <c r="C323" s="50">
        <f t="shared" si="168"/>
        <v>1</v>
      </c>
      <c r="D323" s="50">
        <f t="shared" si="180"/>
        <v>1</v>
      </c>
      <c r="E323" s="97"/>
      <c r="F323" s="2">
        <f t="shared" si="205"/>
        <v>318</v>
      </c>
      <c r="G323" s="207">
        <v>343</v>
      </c>
      <c r="H323" s="98">
        <f>15- COUNTIF(L323:AC323,"#N/A")</f>
        <v>6</v>
      </c>
      <c r="I323" s="131">
        <f>SUM(AH323:AY323)+SUM(BE323:BT323)</f>
        <v>168</v>
      </c>
      <c r="J323" s="398">
        <f>DI323</f>
        <v>4.3099061425421512</v>
      </c>
      <c r="K323" s="456" t="str">
        <f>IF(ISNUMBER(MATCH(G323,'[4]OPR data'!$A$3:$A$2900,0)),"Y","N")</f>
        <v>Y</v>
      </c>
      <c r="L323" s="110"/>
      <c r="M323" s="233"/>
      <c r="N323" s="469" t="e">
        <f>(INDEX(Finish_table!R$4:R$83,MATCH('16 Year_History_Results'!$G323,Finish_table!S$4:S$83,0),1))</f>
        <v>#N/A</v>
      </c>
      <c r="O323" s="233" t="str">
        <f>(INDEX(Finish_table!Z$4:Z$99,MATCH('16 Year_History_Results'!$G323,Finish_table!AA$4:AA$99,0),1))</f>
        <v>F</v>
      </c>
      <c r="P323" s="233" t="str">
        <f>(INDEX(Finish_table!AI$4:AI$99,MATCH('16 Year_History_Results'!$G323,Finish_table!AJ$4:AJ$99,0),1))</f>
        <v>WF</v>
      </c>
      <c r="Q323" s="233" t="str">
        <f>(INDEX(Finish_table!AR$4:AR$99,MATCH('16 Year_History_Results'!$G323,Finish_table!AS$4:AS$99,0),1))</f>
        <v>QF</v>
      </c>
      <c r="R323" s="233" t="str">
        <f>(INDEX(Finish_table!BA$4:BA$99,MATCH('16 Year_History_Results'!$G323,Finish_table!BB$4:BB$99,0),1))</f>
        <v>SF</v>
      </c>
      <c r="S323" s="233" t="str">
        <f>(INDEX(Finish_table!BJ$4:BJ$99,MATCH('16 Year_History_Results'!$G323,Finish_table!BK$4:BK$99,0),1))</f>
        <v>QF</v>
      </c>
      <c r="T323" s="233" t="e">
        <f>(INDEX(Finish_table!BS$4:BS$99,MATCH('16 Year_History_Results'!$G323,Finish_table!BT$4:BT$99,0),1))</f>
        <v>#N/A</v>
      </c>
      <c r="U323" s="233" t="e">
        <f>(INDEX(Finish_table!CB$4:CB$99,MATCH('16 Year_History_Results'!$G323,Finish_table!CC$4:CC$99,0),1))</f>
        <v>#N/A</v>
      </c>
      <c r="V323" s="233" t="str">
        <f>(INDEX(Finish_table!CK$4:CK$99,MATCH('16 Year_History_Results'!$G323,Finish_table!CL$4:CL$99,0),1))</f>
        <v>F</v>
      </c>
      <c r="W323" s="233" t="str">
        <f>(INDEX(Finish_table!CT$4:CT$99,MATCH('16 Year_History_Results'!$G323,Finish_table!CU$4:CU$99,0),1))</f>
        <v>F</v>
      </c>
      <c r="X323" s="233" t="e">
        <f>(INDEX(Finish_table!DC$4:DC$99,MATCH('16 Year_History_Results'!$G323,Finish_table!DD$4:DD$99,0),1))</f>
        <v>#N/A</v>
      </c>
      <c r="Y323" s="233" t="e">
        <f>(INDEX(Finish_table!DL$4:DL$99,MATCH('16 Year_History_Results'!$G323,Finish_table!DM$4:DM$99,0),1))</f>
        <v>#N/A</v>
      </c>
      <c r="Z323" s="233" t="e">
        <f>(INDEX(Finish_table!DU$4:DU$99,MATCH('16 Year_History_Results'!$G323,Finish_table!DV$4:DV$99,0),1))</f>
        <v>#N/A</v>
      </c>
      <c r="AA323" s="233" t="e">
        <f>(INDEX(Finish_table!ED$4:ED$140,MATCH('16 Year_History_Results'!$G323,Finish_table!EE$4:EE$140,0),1))</f>
        <v>#N/A</v>
      </c>
      <c r="AB323" s="233" t="e">
        <f>(INDEX(Finish_table!EM$4:EM$224,MATCH('16 Year_History_Results'!$G323,Finish_table!EN$4:EN$224,0),1))</f>
        <v>#N/A</v>
      </c>
      <c r="AC323" s="253" t="e">
        <f>(INDEX(Finish_table!EW$4:EW$224,MATCH('16 Year_History_Results'!$G323,Finish_table!EX$4:EX$224,0),1))</f>
        <v>#N/A</v>
      </c>
      <c r="AD323" s="2"/>
      <c r="AE323" s="97"/>
      <c r="AG323">
        <f t="shared" si="169"/>
        <v>343</v>
      </c>
      <c r="AH323" s="110"/>
      <c r="AI323" s="2"/>
      <c r="AJ323" s="146">
        <f>INDEX('2001'!$C$44:$C$140,'16 Year_History_Results'!BZ323)</f>
        <v>0</v>
      </c>
      <c r="AK323" s="2">
        <f>INDEX('2002'!$C$44:$C$140,'16 Year_History_Results'!CA323)</f>
        <v>20</v>
      </c>
      <c r="AL323" s="2">
        <f>INDEX('2003'!$C$44:$C$140,'16 Year_History_Results'!CB323)</f>
        <v>40</v>
      </c>
      <c r="AM323" s="2">
        <f>INDEX('2004'!$C$44:$C$140,'16 Year_History_Results'!CC323)</f>
        <v>0</v>
      </c>
      <c r="AN323" s="2">
        <f>INDEX('2005'!$C$44:$C$140,'16 Year_History_Results'!CD323)</f>
        <v>10</v>
      </c>
      <c r="AO323" s="2">
        <f>INDEX('2006'!$C$44:$C$140,'16 Year_History_Results'!CE323)</f>
        <v>0</v>
      </c>
      <c r="AP323" s="2">
        <f>INDEX('2007'!$C$44:$C$140,'16 Year_History_Results'!CF323)</f>
        <v>0</v>
      </c>
      <c r="AQ323" s="2">
        <f>INDEX('2008'!$C$44:$C$140,'16 Year_History_Results'!CG323)</f>
        <v>0</v>
      </c>
      <c r="AR323" s="2">
        <f>INDEX('2009'!$C$44:$C$140,'16 Year_History_Results'!CH323)</f>
        <v>20</v>
      </c>
      <c r="AS323" s="2">
        <f>INDEX('2010'!$C$44:$C$140,'16 Year_History_Results'!CI323)</f>
        <v>20</v>
      </c>
      <c r="AT323" s="2">
        <f>INDEX('2011'!$C$44:$C$140,'16 Year_History_Results'!CJ323)</f>
        <v>0</v>
      </c>
      <c r="AU323" s="2">
        <f>INDEX('2012'!$C$44:$C$140,'16 Year_History_Results'!CK323)</f>
        <v>0</v>
      </c>
      <c r="AV323" s="2">
        <f>INDEX('2013'!$C$44:$C$140,'16 Year_History_Results'!CL323)</f>
        <v>0</v>
      </c>
      <c r="AW323" s="2">
        <f>INDEX('2014'!$C$52:$C$180,'16 Year_History_Results'!CM323)</f>
        <v>0</v>
      </c>
      <c r="AX323" s="2">
        <f>INDEX('2015'!$E$52:$E$308,'16 Year_History_Results'!CN323)</f>
        <v>0</v>
      </c>
      <c r="AY323" s="147">
        <f>INDEX('2016'!$E$52:$E$308,'16 Year_History_Results'!CO323)</f>
        <v>0</v>
      </c>
      <c r="AZ323" s="2"/>
      <c r="BA323" s="2"/>
      <c r="BB323">
        <f t="shared" si="181"/>
        <v>343</v>
      </c>
      <c r="BC323" s="110"/>
      <c r="BD323" s="2"/>
      <c r="BE323" s="146">
        <f>INDEX('2001'!$B$44:$B$140,'16 Year_History_Results'!BZ323)</f>
        <v>0</v>
      </c>
      <c r="BF323" s="2">
        <f>INDEX('2002'!$B$44:$B$140,'16 Year_History_Results'!CA323)</f>
        <v>7</v>
      </c>
      <c r="BG323" s="2">
        <f>INDEX('2003'!$B$44:$B$140,'16 Year_History_Results'!CB323)</f>
        <v>16</v>
      </c>
      <c r="BH323" s="2">
        <f>INDEX('2004'!$B$44:$B$140,'16 Year_History_Results'!CC323)</f>
        <v>3</v>
      </c>
      <c r="BI323" s="2">
        <f>INDEX('2005'!$B$44:$B$140,'16 Year_History_Results'!CD323)</f>
        <v>13</v>
      </c>
      <c r="BJ323" s="2">
        <f>INDEX('2006'!$B$44:$B$140,'16 Year_History_Results'!CE323)</f>
        <v>11</v>
      </c>
      <c r="BK323" s="2">
        <f>INDEX('2007'!$B$44:$B$140,'16 Year_History_Results'!CF323)</f>
        <v>0</v>
      </c>
      <c r="BL323" s="2">
        <f>INDEX('2008'!$B$44:$B$140,'16 Year_History_Results'!CG323)</f>
        <v>0</v>
      </c>
      <c r="BM323" s="2">
        <f>INDEX('2009'!$B$44:$B$140,'16 Year_History_Results'!CH323)</f>
        <v>6</v>
      </c>
      <c r="BN323" s="2">
        <f>INDEX('2010'!$B$44:$B$140,'16 Year_History_Results'!CI323)</f>
        <v>2</v>
      </c>
      <c r="BO323" s="2">
        <f>INDEX('2011'!$B$44:$B$140,'16 Year_History_Results'!CJ323)</f>
        <v>0</v>
      </c>
      <c r="BP323" s="2">
        <f>INDEX('2012'!$B$44:$B$140,'16 Year_History_Results'!CK323)</f>
        <v>0</v>
      </c>
      <c r="BQ323" s="2">
        <f>INDEX('2013'!$B$44:$B$140,'16 Year_History_Results'!CL323)</f>
        <v>0</v>
      </c>
      <c r="BR323" s="2">
        <f>INDEX('2014'!$B$52:$B$180,'16 Year_History_Results'!CM323)</f>
        <v>0</v>
      </c>
      <c r="BS323" s="147">
        <f>INDEX('2015'!$B$52:$B$308,'16 Year_History_Results'!CN323)</f>
        <v>0</v>
      </c>
      <c r="BT323" s="147">
        <f>INDEX('2016'!$B$52:$B$308,'16 Year_History_Results'!CO323)</f>
        <v>0</v>
      </c>
      <c r="BW323">
        <f t="shared" si="182"/>
        <v>343</v>
      </c>
      <c r="BX323" s="110"/>
      <c r="BY323" s="2"/>
      <c r="BZ323" s="146">
        <f>IF(ISNA(MATCH($BW323,'2001'!$A$44:$A$139,0)),97,MATCH($BW323,'2001'!$A$44:$A$139,0))</f>
        <v>97</v>
      </c>
      <c r="CA323" s="2">
        <f>IF(ISNA(MATCH($BW323,'2002'!$A$44:$A$139,0)),97,MATCH($BW323,'2002'!$A$44:$A$139,0))</f>
        <v>70</v>
      </c>
      <c r="CB323" s="2">
        <f>IF(ISNA(MATCH($BW323,'2003'!$A$44:$A$139,0)),97,MATCH($BW323,'2003'!$A$44:$A$139,0))</f>
        <v>63</v>
      </c>
      <c r="CC323" s="2">
        <f>IF(ISNA(MATCH($BW323,'2004'!$A$44:$A$139,0)),97,MATCH($BW323,'2004'!$A$44:$A$139,0))</f>
        <v>53</v>
      </c>
      <c r="CD323" s="2">
        <f>IF(ISNA(MATCH($BW323,'2005'!$A$44:$A$139,0)),97,MATCH($BW323,'2005'!$A$44:$A$139,0))</f>
        <v>53</v>
      </c>
      <c r="CE323" s="2">
        <f>IF(ISNA(MATCH($BW323,'2006'!$A$44:$A$139,0)),97,MATCH($BW323,'2006'!$A$44:$A$139,0))</f>
        <v>55</v>
      </c>
      <c r="CF323" s="2">
        <f>IF(ISNA(MATCH($BW323,'2007'!$A$44:$A$139,0)),97,MATCH($BW323,'2007'!$A$44:$A$139,0))</f>
        <v>97</v>
      </c>
      <c r="CG323" s="2">
        <f>IF(ISNA(MATCH($BW323,'2008'!$A$44:$A$139,0)),97,MATCH($BW323,'2008'!$A$44:$A$139,0))</f>
        <v>97</v>
      </c>
      <c r="CH323" s="2">
        <f>IF(ISNA(MATCH($BW323,'2009'!$A$44:$A$139,0)),97,MATCH($BW323,'2009'!$A$44:$A$139,0))</f>
        <v>38</v>
      </c>
      <c r="CI323" s="2">
        <f>IF(ISNA(MATCH($BW323,'2010'!$A$44:$A$139,0)),97,MATCH($BW323,'2010'!$A$44:$A$139,0))</f>
        <v>35</v>
      </c>
      <c r="CJ323" s="2">
        <f>IF(ISNA(MATCH($BW323,'2011'!$A$44:$A$139,0)),97,MATCH($BW323,'2011'!$A$44:$A$139,0))</f>
        <v>97</v>
      </c>
      <c r="CK323" s="2">
        <f>IF(ISNA(MATCH($BW323,'2012'!$A$44:$A$139,0)),97,MATCH($BW323,'2012'!$A$44:$A$139,0))</f>
        <v>97</v>
      </c>
      <c r="CL323" s="2">
        <f>IF(ISNA(MATCH($BW323,'2013'!$A$44:$A$139,0)),97,MATCH($BW323,'2013'!$A$44:$A$139,0))</f>
        <v>97</v>
      </c>
      <c r="CM323" s="2">
        <f>IF(ISNA(MATCH($BW323,'2014'!$A$52:$A$179,0)),129,MATCH($BW323,'2014'!$A$52:$A$179,0))</f>
        <v>129</v>
      </c>
      <c r="CN323" s="147">
        <f>IF(ISNA(MATCH($BW323,'2015'!$A$52:$A$307,0)),257,MATCH($BW323,'2015'!$A$52:$A$307,0))</f>
        <v>50</v>
      </c>
      <c r="CO323" s="147">
        <f>IF(ISNA(MATCH($BW323,'2016'!$A$52:$A$307,0)),257,MATCH($BW323,'2016'!$A$52:$A$307,0))</f>
        <v>257</v>
      </c>
      <c r="CQ323">
        <f t="shared" si="183"/>
        <v>343</v>
      </c>
      <c r="CR323" s="281"/>
      <c r="CS323" s="279"/>
      <c r="CT323" s="278">
        <f t="shared" si="184"/>
        <v>0</v>
      </c>
      <c r="CU323" s="279">
        <f t="shared" si="170"/>
        <v>27</v>
      </c>
      <c r="CV323" s="279">
        <f t="shared" si="171"/>
        <v>73.998199999999997</v>
      </c>
      <c r="CW323" s="279">
        <f t="shared" si="172"/>
        <v>52.327200119999993</v>
      </c>
      <c r="CX323" s="279">
        <f t="shared" si="173"/>
        <v>57.881311599991996</v>
      </c>
      <c r="CY323" s="279">
        <f t="shared" si="174"/>
        <v>49.583682312554664</v>
      </c>
      <c r="CZ323" s="279">
        <f t="shared" si="175"/>
        <v>33.05248262954894</v>
      </c>
      <c r="DA323" s="279">
        <f t="shared" si="176"/>
        <v>22.032784920857324</v>
      </c>
      <c r="DB323" s="279">
        <f t="shared" si="177"/>
        <v>40.687054428243492</v>
      </c>
      <c r="DC323" s="279">
        <f t="shared" si="185"/>
        <v>49.121990481867115</v>
      </c>
      <c r="DD323" s="279">
        <f t="shared" si="186"/>
        <v>32.744718855212618</v>
      </c>
      <c r="DE323" s="279">
        <f t="shared" si="187"/>
        <v>21.827629588884729</v>
      </c>
      <c r="DF323" s="279">
        <f t="shared" si="188"/>
        <v>14.550297883950559</v>
      </c>
      <c r="DG323" s="279">
        <f t="shared" si="189"/>
        <v>9.6992285694414431</v>
      </c>
      <c r="DH323" s="280">
        <f t="shared" si="206"/>
        <v>6.4655057643896656</v>
      </c>
      <c r="DI323" s="280">
        <f t="shared" si="207"/>
        <v>4.3099061425421512</v>
      </c>
      <c r="DJ323" s="154">
        <f t="shared" si="178"/>
        <v>240</v>
      </c>
      <c r="DK323" s="279">
        <f t="shared" si="190"/>
        <v>343</v>
      </c>
      <c r="DL323" s="97"/>
      <c r="DM323" s="154"/>
      <c r="DN323" s="267">
        <f t="shared" si="191"/>
        <v>0</v>
      </c>
      <c r="DO323" s="154">
        <f t="shared" si="192"/>
        <v>27</v>
      </c>
      <c r="DP323" s="154">
        <f t="shared" si="193"/>
        <v>83</v>
      </c>
      <c r="DQ323" s="154">
        <f t="shared" si="194"/>
        <v>86</v>
      </c>
      <c r="DR323" s="154">
        <f t="shared" si="195"/>
        <v>109</v>
      </c>
      <c r="DS323" s="154">
        <f t="shared" si="196"/>
        <v>120</v>
      </c>
      <c r="DT323" s="154">
        <f t="shared" si="197"/>
        <v>120</v>
      </c>
      <c r="DU323" s="154">
        <f t="shared" si="198"/>
        <v>120</v>
      </c>
      <c r="DV323" s="154">
        <f t="shared" si="199"/>
        <v>146</v>
      </c>
      <c r="DW323" s="154">
        <f t="shared" si="200"/>
        <v>168</v>
      </c>
      <c r="DX323" s="154">
        <f t="shared" si="201"/>
        <v>168</v>
      </c>
      <c r="DY323" s="154">
        <f t="shared" si="202"/>
        <v>168</v>
      </c>
      <c r="DZ323" s="154">
        <f t="shared" si="203"/>
        <v>168</v>
      </c>
      <c r="EA323" s="154">
        <f t="shared" si="204"/>
        <v>168</v>
      </c>
      <c r="EB323" s="264">
        <f t="shared" si="208"/>
        <v>168</v>
      </c>
      <c r="EC323" s="264">
        <f t="shared" si="209"/>
        <v>168</v>
      </c>
      <c r="ED323" s="154">
        <f t="shared" si="179"/>
        <v>38</v>
      </c>
    </row>
    <row r="324" spans="2:134" ht="13" thickBot="1" x14ac:dyDescent="0.3">
      <c r="B324" s="131">
        <v>175</v>
      </c>
      <c r="C324" s="50">
        <f t="shared" si="168"/>
        <v>1</v>
      </c>
      <c r="D324" s="50">
        <f t="shared" si="180"/>
        <v>0</v>
      </c>
      <c r="E324" s="97"/>
      <c r="F324" s="2">
        <f t="shared" si="205"/>
        <v>319</v>
      </c>
      <c r="G324" s="495">
        <v>121</v>
      </c>
      <c r="H324" s="98">
        <f>15- COUNTIF(L324:AC324,"#N/A")</f>
        <v>7</v>
      </c>
      <c r="I324" s="131">
        <f>SUM(AH324:AY324)+SUM(BE324:BT324)</f>
        <v>178</v>
      </c>
      <c r="J324" s="398">
        <f>DI324</f>
        <v>4.3042156621058139</v>
      </c>
      <c r="K324" s="456" t="str">
        <f>IF(ISNUMBER(MATCH(G324,'[4]OPR data'!$A$3:$A$2900,0)),"Y","N")</f>
        <v>Y</v>
      </c>
      <c r="L324" s="110"/>
      <c r="M324" s="233"/>
      <c r="N324" s="469" t="e">
        <f>(INDEX(Finish_table!R$4:R$83,MATCH('16 Year_History_Results'!$G324,Finish_table!S$4:S$83,0),1))</f>
        <v>#N/A</v>
      </c>
      <c r="O324" s="233" t="str">
        <f>(INDEX(Finish_table!Z$4:Z$99,MATCH('16 Year_History_Results'!$G324,Finish_table!AA$4:AA$99,0),1))</f>
        <v>F</v>
      </c>
      <c r="P324" s="233" t="str">
        <f>(INDEX(Finish_table!AI$4:AI$99,MATCH('16 Year_History_Results'!$G324,Finish_table!AJ$4:AJ$99,0),1))</f>
        <v>QF</v>
      </c>
      <c r="Q324" s="233" t="str">
        <f>(INDEX(Finish_table!AR$4:AR$99,MATCH('16 Year_History_Results'!$G324,Finish_table!AS$4:AS$99,0),1))</f>
        <v>SF</v>
      </c>
      <c r="R324" s="233" t="str">
        <f>(INDEX(Finish_table!BA$4:BA$99,MATCH('16 Year_History_Results'!$G324,Finish_table!BB$4:BB$99,0),1))</f>
        <v>QF</v>
      </c>
      <c r="S324" s="233" t="str">
        <f>(INDEX(Finish_table!BJ$4:BJ$99,MATCH('16 Year_History_Results'!$G324,Finish_table!BK$4:BK$99,0),1))</f>
        <v>SF</v>
      </c>
      <c r="T324" s="233" t="str">
        <f>(INDEX(Finish_table!BS$4:BS$99,MATCH('16 Year_History_Results'!$G324,Finish_table!BT$4:BT$99,0),1))</f>
        <v>SF</v>
      </c>
      <c r="U324" s="233" t="str">
        <f>(INDEX(Finish_table!CB$4:CB$99,MATCH('16 Year_History_Results'!$G324,Finish_table!CC$4:CC$99,0),1))</f>
        <v>QF</v>
      </c>
      <c r="V324" s="233" t="str">
        <f>(INDEX(Finish_table!CK$4:CK$99,MATCH('16 Year_History_Results'!$G324,Finish_table!CL$4:CL$99,0),1))</f>
        <v>W</v>
      </c>
      <c r="W324" s="233" t="e">
        <f>(INDEX(Finish_table!CT$4:CT$99,MATCH('16 Year_History_Results'!$G324,Finish_table!CU$4:CU$99,0),1))</f>
        <v>#N/A</v>
      </c>
      <c r="X324" s="233" t="e">
        <f>(INDEX(Finish_table!DC$4:DC$99,MATCH('16 Year_History_Results'!$G324,Finish_table!DD$4:DD$99,0),1))</f>
        <v>#N/A</v>
      </c>
      <c r="Y324" s="233" t="e">
        <f>(INDEX(Finish_table!DL$4:DL$99,MATCH('16 Year_History_Results'!$G324,Finish_table!DM$4:DM$99,0),1))</f>
        <v>#N/A</v>
      </c>
      <c r="Z324" s="233" t="e">
        <f>(INDEX(Finish_table!DU$4:DU$99,MATCH('16 Year_History_Results'!$G324,Finish_table!DV$4:DV$99,0),1))</f>
        <v>#N/A</v>
      </c>
      <c r="AA324" s="233" t="e">
        <f>(INDEX(Finish_table!ED$4:ED$140,MATCH('16 Year_History_Results'!$G324,Finish_table!EE$4:EE$140,0),1))</f>
        <v>#N/A</v>
      </c>
      <c r="AB324" s="233" t="e">
        <f>(INDEX(Finish_table!EM$4:EM$224,MATCH('16 Year_History_Results'!$G324,Finish_table!EN$4:EN$224,0),1))</f>
        <v>#N/A</v>
      </c>
      <c r="AC324" s="253" t="e">
        <f>(INDEX(Finish_table!EW$4:EW$224,MATCH('16 Year_History_Results'!$G324,Finish_table!EX$4:EX$224,0),1))</f>
        <v>#N/A</v>
      </c>
      <c r="AD324" s="2"/>
      <c r="AE324" s="97"/>
      <c r="AG324">
        <f t="shared" si="169"/>
        <v>121</v>
      </c>
      <c r="AH324" s="110"/>
      <c r="AI324" s="2"/>
      <c r="AJ324" s="146">
        <f>INDEX('2001'!$C$44:$C$140,'16 Year_History_Results'!BZ324)</f>
        <v>0</v>
      </c>
      <c r="AK324" s="2">
        <f>INDEX('2002'!$C$44:$C$140,'16 Year_History_Results'!CA324)</f>
        <v>20</v>
      </c>
      <c r="AL324" s="2">
        <f>INDEX('2003'!$C$44:$C$140,'16 Year_History_Results'!CB324)</f>
        <v>0</v>
      </c>
      <c r="AM324" s="2">
        <f>INDEX('2004'!$C$44:$C$140,'16 Year_History_Results'!CC324)</f>
        <v>10</v>
      </c>
      <c r="AN324" s="2">
        <f>INDEX('2005'!$C$44:$C$140,'16 Year_History_Results'!CD324)</f>
        <v>0</v>
      </c>
      <c r="AO324" s="2">
        <f>INDEX('2006'!$C$44:$C$140,'16 Year_History_Results'!CE324)</f>
        <v>10</v>
      </c>
      <c r="AP324" s="2">
        <f>INDEX('2007'!$C$44:$C$140,'16 Year_History_Results'!CF324)</f>
        <v>10</v>
      </c>
      <c r="AQ324" s="2">
        <f>INDEX('2008'!$C$44:$C$140,'16 Year_History_Results'!CG324)</f>
        <v>0</v>
      </c>
      <c r="AR324" s="2">
        <f>INDEX('2009'!$C$44:$C$140,'16 Year_History_Results'!CH324)</f>
        <v>30</v>
      </c>
      <c r="AS324" s="2">
        <f>INDEX('2010'!$C$44:$C$140,'16 Year_History_Results'!CI324)</f>
        <v>0</v>
      </c>
      <c r="AT324" s="2">
        <f>INDEX('2011'!$C$44:$C$140,'16 Year_History_Results'!CJ324)</f>
        <v>0</v>
      </c>
      <c r="AU324" s="2">
        <f>INDEX('2012'!$C$44:$C$140,'16 Year_History_Results'!CK324)</f>
        <v>0</v>
      </c>
      <c r="AV324" s="2">
        <f>INDEX('2013'!$C$44:$C$140,'16 Year_History_Results'!CL324)</f>
        <v>0</v>
      </c>
      <c r="AW324" s="2">
        <f>INDEX('2014'!$C$52:$C$180,'16 Year_History_Results'!CM324)</f>
        <v>0</v>
      </c>
      <c r="AX324" s="2">
        <f>INDEX('2015'!$E$52:$E$308,'16 Year_History_Results'!CN324)</f>
        <v>0</v>
      </c>
      <c r="AY324" s="147">
        <f>INDEX('2016'!$E$52:$E$308,'16 Year_History_Results'!CO324)</f>
        <v>0</v>
      </c>
      <c r="AZ324" s="2"/>
      <c r="BA324" s="2"/>
      <c r="BB324">
        <f t="shared" si="181"/>
        <v>121</v>
      </c>
      <c r="BC324" s="110"/>
      <c r="BD324" s="2"/>
      <c r="BE324" s="146">
        <f>INDEX('2001'!$B$44:$B$140,'16 Year_History_Results'!BZ324)</f>
        <v>0</v>
      </c>
      <c r="BF324" s="2">
        <f>INDEX('2002'!$B$44:$B$140,'16 Year_History_Results'!CA324)</f>
        <v>16</v>
      </c>
      <c r="BG324" s="2">
        <f>INDEX('2003'!$B$44:$B$140,'16 Year_History_Results'!CB324)</f>
        <v>13</v>
      </c>
      <c r="BH324" s="2">
        <f>INDEX('2004'!$B$44:$B$140,'16 Year_History_Results'!CC324)</f>
        <v>9</v>
      </c>
      <c r="BI324" s="2">
        <f>INDEX('2005'!$B$44:$B$140,'16 Year_History_Results'!CD324)</f>
        <v>12</v>
      </c>
      <c r="BJ324" s="2">
        <f>INDEX('2006'!$B$44:$B$140,'16 Year_History_Results'!CE324)</f>
        <v>13</v>
      </c>
      <c r="BK324" s="2">
        <f>INDEX('2007'!$B$44:$B$140,'16 Year_History_Results'!CF324)</f>
        <v>14</v>
      </c>
      <c r="BL324" s="2">
        <f>INDEX('2008'!$B$44:$B$140,'16 Year_History_Results'!CG324)</f>
        <v>9</v>
      </c>
      <c r="BM324" s="2">
        <f>INDEX('2009'!$B$44:$B$140,'16 Year_History_Results'!CH324)</f>
        <v>12</v>
      </c>
      <c r="BN324" s="2">
        <f>INDEX('2010'!$B$44:$B$140,'16 Year_History_Results'!CI324)</f>
        <v>0</v>
      </c>
      <c r="BO324" s="2">
        <f>INDEX('2011'!$B$44:$B$140,'16 Year_History_Results'!CJ324)</f>
        <v>0</v>
      </c>
      <c r="BP324" s="2">
        <f>INDEX('2012'!$B$44:$B$140,'16 Year_History_Results'!CK324)</f>
        <v>0</v>
      </c>
      <c r="BQ324" s="2">
        <f>INDEX('2013'!$B$44:$B$140,'16 Year_History_Results'!CL324)</f>
        <v>0</v>
      </c>
      <c r="BR324" s="2">
        <f>INDEX('2014'!$B$52:$B$180,'16 Year_History_Results'!CM324)</f>
        <v>0</v>
      </c>
      <c r="BS324" s="147">
        <f>INDEX('2015'!$B$52:$B$308,'16 Year_History_Results'!CN324)</f>
        <v>0</v>
      </c>
      <c r="BT324" s="147">
        <f>INDEX('2016'!$B$52:$B$308,'16 Year_History_Results'!CO324)</f>
        <v>0</v>
      </c>
      <c r="BW324">
        <f t="shared" si="182"/>
        <v>121</v>
      </c>
      <c r="BX324" s="110"/>
      <c r="BY324" s="2"/>
      <c r="BZ324" s="146">
        <f>IF(ISNA(MATCH($BW324,'2001'!$A$44:$A$139,0)),97,MATCH($BW324,'2001'!$A$44:$A$139,0))</f>
        <v>97</v>
      </c>
      <c r="CA324" s="2">
        <f>IF(ISNA(MATCH($BW324,'2002'!$A$44:$A$139,0)),97,MATCH($BW324,'2002'!$A$44:$A$139,0))</f>
        <v>27</v>
      </c>
      <c r="CB324" s="2">
        <f>IF(ISNA(MATCH($BW324,'2003'!$A$44:$A$139,0)),97,MATCH($BW324,'2003'!$A$44:$A$139,0))</f>
        <v>24</v>
      </c>
      <c r="CC324" s="2">
        <f>IF(ISNA(MATCH($BW324,'2004'!$A$44:$A$139,0)),97,MATCH($BW324,'2004'!$A$44:$A$139,0))</f>
        <v>22</v>
      </c>
      <c r="CD324" s="2">
        <f>IF(ISNA(MATCH($BW324,'2005'!$A$44:$A$139,0)),97,MATCH($BW324,'2005'!$A$44:$A$139,0))</f>
        <v>24</v>
      </c>
      <c r="CE324" s="2">
        <f>IF(ISNA(MATCH($BW324,'2006'!$A$44:$A$139,0)),97,MATCH($BW324,'2006'!$A$44:$A$139,0))</f>
        <v>24</v>
      </c>
      <c r="CF324" s="2">
        <f>IF(ISNA(MATCH($BW324,'2007'!$A$44:$A$139,0)),97,MATCH($BW324,'2007'!$A$44:$A$139,0))</f>
        <v>22</v>
      </c>
      <c r="CG324" s="2">
        <f>IF(ISNA(MATCH($BW324,'2008'!$A$44:$A$139,0)),97,MATCH($BW324,'2008'!$A$44:$A$139,0))</f>
        <v>25</v>
      </c>
      <c r="CH324" s="2">
        <f>IF(ISNA(MATCH($BW324,'2009'!$A$44:$A$139,0)),97,MATCH($BW324,'2009'!$A$44:$A$139,0))</f>
        <v>19</v>
      </c>
      <c r="CI324" s="2">
        <f>IF(ISNA(MATCH($BW324,'2010'!$A$44:$A$139,0)),97,MATCH($BW324,'2010'!$A$44:$A$139,0))</f>
        <v>97</v>
      </c>
      <c r="CJ324" s="2">
        <f>IF(ISNA(MATCH($BW324,'2011'!$A$44:$A$139,0)),97,MATCH($BW324,'2011'!$A$44:$A$139,0))</f>
        <v>97</v>
      </c>
      <c r="CK324" s="2">
        <f>IF(ISNA(MATCH($BW324,'2012'!$A$44:$A$139,0)),97,MATCH($BW324,'2012'!$A$44:$A$139,0))</f>
        <v>97</v>
      </c>
      <c r="CL324" s="2">
        <f>IF(ISNA(MATCH($BW324,'2013'!$A$44:$A$139,0)),97,MATCH($BW324,'2013'!$A$44:$A$139,0))</f>
        <v>97</v>
      </c>
      <c r="CM324" s="2">
        <f>IF(ISNA(MATCH($BW324,'2014'!$A$52:$A$179,0)),129,MATCH($BW324,'2014'!$A$52:$A$179,0))</f>
        <v>129</v>
      </c>
      <c r="CN324" s="147">
        <f>IF(ISNA(MATCH($BW324,'2015'!$A$52:$A$307,0)),257,MATCH($BW324,'2015'!$A$52:$A$307,0))</f>
        <v>257</v>
      </c>
      <c r="CO324" s="147">
        <f>IF(ISNA(MATCH($BW324,'2016'!$A$52:$A$307,0)),257,MATCH($BW324,'2016'!$A$52:$A$307,0))</f>
        <v>257</v>
      </c>
      <c r="CQ324">
        <f t="shared" si="183"/>
        <v>121</v>
      </c>
      <c r="CR324" s="281"/>
      <c r="CS324" s="279"/>
      <c r="CT324" s="278">
        <f t="shared" si="184"/>
        <v>0</v>
      </c>
      <c r="CU324" s="279">
        <f t="shared" si="170"/>
        <v>36</v>
      </c>
      <c r="CV324" s="279">
        <f t="shared" si="171"/>
        <v>36.997599999999998</v>
      </c>
      <c r="CW324" s="279">
        <f t="shared" si="172"/>
        <v>43.662600159999997</v>
      </c>
      <c r="CX324" s="279">
        <f t="shared" si="173"/>
        <v>41.105489266655994</v>
      </c>
      <c r="CY324" s="279">
        <f t="shared" si="174"/>
        <v>50.400919145152884</v>
      </c>
      <c r="CZ324" s="279">
        <f t="shared" si="175"/>
        <v>57.597252702158912</v>
      </c>
      <c r="DA324" s="279">
        <f t="shared" si="176"/>
        <v>47.39432865125913</v>
      </c>
      <c r="DB324" s="279">
        <f t="shared" si="177"/>
        <v>73.593059478929334</v>
      </c>
      <c r="DC324" s="279">
        <f t="shared" si="185"/>
        <v>49.057133448654291</v>
      </c>
      <c r="DD324" s="279">
        <f t="shared" si="186"/>
        <v>32.701485156872948</v>
      </c>
      <c r="DE324" s="279">
        <f t="shared" si="187"/>
        <v>21.798810005571507</v>
      </c>
      <c r="DF324" s="279">
        <f t="shared" si="188"/>
        <v>14.531086749713966</v>
      </c>
      <c r="DG324" s="279">
        <f t="shared" si="189"/>
        <v>9.6864224273593287</v>
      </c>
      <c r="DH324" s="280">
        <f t="shared" si="206"/>
        <v>6.4569691900777286</v>
      </c>
      <c r="DI324" s="280">
        <f t="shared" si="207"/>
        <v>4.3042156621058139</v>
      </c>
      <c r="DJ324" s="154">
        <f t="shared" si="178"/>
        <v>241</v>
      </c>
      <c r="DK324" s="279">
        <f t="shared" si="190"/>
        <v>121</v>
      </c>
      <c r="DL324" s="97"/>
      <c r="DM324" s="154"/>
      <c r="DN324" s="267">
        <f t="shared" si="191"/>
        <v>0</v>
      </c>
      <c r="DO324" s="154">
        <f t="shared" si="192"/>
        <v>36</v>
      </c>
      <c r="DP324" s="154">
        <f t="shared" si="193"/>
        <v>49</v>
      </c>
      <c r="DQ324" s="154">
        <f t="shared" si="194"/>
        <v>68</v>
      </c>
      <c r="DR324" s="154">
        <f t="shared" si="195"/>
        <v>80</v>
      </c>
      <c r="DS324" s="154">
        <f t="shared" si="196"/>
        <v>103</v>
      </c>
      <c r="DT324" s="154">
        <f t="shared" si="197"/>
        <v>127</v>
      </c>
      <c r="DU324" s="154">
        <f t="shared" si="198"/>
        <v>136</v>
      </c>
      <c r="DV324" s="154">
        <f t="shared" si="199"/>
        <v>178</v>
      </c>
      <c r="DW324" s="154">
        <f t="shared" si="200"/>
        <v>178</v>
      </c>
      <c r="DX324" s="154">
        <f t="shared" si="201"/>
        <v>178</v>
      </c>
      <c r="DY324" s="154">
        <f t="shared" si="202"/>
        <v>178</v>
      </c>
      <c r="DZ324" s="154">
        <f t="shared" si="203"/>
        <v>178</v>
      </c>
      <c r="EA324" s="154">
        <f t="shared" si="204"/>
        <v>178</v>
      </c>
      <c r="EB324" s="264">
        <f t="shared" si="208"/>
        <v>178</v>
      </c>
      <c r="EC324" s="264">
        <f t="shared" si="209"/>
        <v>178</v>
      </c>
      <c r="ED324" s="154">
        <f t="shared" si="179"/>
        <v>31</v>
      </c>
    </row>
    <row r="325" spans="2:134" ht="13" thickBot="1" x14ac:dyDescent="0.3">
      <c r="B325" s="132">
        <v>175</v>
      </c>
      <c r="C325" s="50">
        <f t="shared" si="168"/>
        <v>2</v>
      </c>
      <c r="D325" s="50">
        <f t="shared" si="180"/>
        <v>0</v>
      </c>
      <c r="E325" s="97"/>
      <c r="F325" s="2">
        <f t="shared" si="205"/>
        <v>320</v>
      </c>
      <c r="G325" s="493">
        <v>3322</v>
      </c>
      <c r="H325" s="98">
        <f>15- COUNTIF(L325:AC325,"#N/A")</f>
        <v>1</v>
      </c>
      <c r="I325" s="131">
        <f>SUM(AH325:AY325)+SUM(BE325:BT325)</f>
        <v>7</v>
      </c>
      <c r="J325" s="398">
        <f>DI325</f>
        <v>4.1970518637029137</v>
      </c>
      <c r="K325" s="456" t="str">
        <f>IF(ISNUMBER(MATCH(G325,'[4]OPR data'!$A$3:$A$2900,0)),"Y","N")</f>
        <v>Y</v>
      </c>
      <c r="L325" s="110"/>
      <c r="M325" s="233"/>
      <c r="N325" s="469" t="e">
        <f>(INDEX(Finish_table!R$4:R$83,MATCH('16 Year_History_Results'!$G325,Finish_table!S$4:S$83,0),1))</f>
        <v>#N/A</v>
      </c>
      <c r="O325" s="233" t="e">
        <f>(INDEX(Finish_table!Z$4:Z$99,MATCH('16 Year_History_Results'!$G325,Finish_table!AA$4:AA$99,0),1))</f>
        <v>#N/A</v>
      </c>
      <c r="P325" s="233" t="e">
        <f>(INDEX(Finish_table!AI$4:AI$99,MATCH('16 Year_History_Results'!$G325,Finish_table!AJ$4:AJ$99,0),1))</f>
        <v>#N/A</v>
      </c>
      <c r="Q325" s="233" t="e">
        <f>(INDEX(Finish_table!AR$4:AR$99,MATCH('16 Year_History_Results'!$G325,Finish_table!AS$4:AS$99,0),1))</f>
        <v>#N/A</v>
      </c>
      <c r="R325" s="233" t="e">
        <f>(INDEX(Finish_table!BA$4:BA$99,MATCH('16 Year_History_Results'!$G325,Finish_table!BB$4:BB$99,0),1))</f>
        <v>#N/A</v>
      </c>
      <c r="S325" s="233" t="e">
        <f>(INDEX(Finish_table!BJ$4:BJ$99,MATCH('16 Year_History_Results'!$G325,Finish_table!BK$4:BK$99,0),1))</f>
        <v>#N/A</v>
      </c>
      <c r="T325" s="233" t="e">
        <f>(INDEX(Finish_table!BS$4:BS$99,MATCH('16 Year_History_Results'!$G325,Finish_table!BT$4:BT$99,0),1))</f>
        <v>#N/A</v>
      </c>
      <c r="U325" s="233" t="e">
        <f>(INDEX(Finish_table!CB$4:CB$99,MATCH('16 Year_History_Results'!$G325,Finish_table!CC$4:CC$99,0),1))</f>
        <v>#N/A</v>
      </c>
      <c r="V325" s="233" t="e">
        <f>(INDEX(Finish_table!CK$4:CK$99,MATCH('16 Year_History_Results'!$G325,Finish_table!CL$4:CL$99,0),1))</f>
        <v>#N/A</v>
      </c>
      <c r="W325" s="233" t="e">
        <f>(INDEX(Finish_table!CT$4:CT$99,MATCH('16 Year_History_Results'!$G325,Finish_table!CU$4:CU$99,0),1))</f>
        <v>#N/A</v>
      </c>
      <c r="X325" s="233" t="e">
        <f>(INDEX(Finish_table!DC$4:DC$99,MATCH('16 Year_History_Results'!$G325,Finish_table!DD$4:DD$99,0),1))</f>
        <v>#N/A</v>
      </c>
      <c r="Y325" s="233" t="str">
        <f>(INDEX(Finish_table!DL$4:DL$99,MATCH('16 Year_History_Results'!$G325,Finish_table!DM$4:DM$99,0),1))</f>
        <v>QF</v>
      </c>
      <c r="Z325" s="233" t="e">
        <f>(INDEX(Finish_table!DU$4:DU$99,MATCH('16 Year_History_Results'!$G325,Finish_table!DV$4:DV$99,0),1))</f>
        <v>#N/A</v>
      </c>
      <c r="AA325" s="233" t="e">
        <f>(INDEX(Finish_table!ED$4:ED$140,MATCH('16 Year_History_Results'!$G325,Finish_table!EE$4:EE$140,0),1))</f>
        <v>#N/A</v>
      </c>
      <c r="AB325" s="233" t="str">
        <f>(INDEX(Finish_table!EM$4:EM$224,MATCH('16 Year_History_Results'!$G325,Finish_table!EN$4:EN$224,0),1))</f>
        <v>QF</v>
      </c>
      <c r="AC325" s="253" t="e">
        <f>(INDEX(Finish_table!EW$4:EW$224,MATCH('16 Year_History_Results'!$G325,Finish_table!EX$4:EX$224,0),1))</f>
        <v>#N/A</v>
      </c>
      <c r="AD325" s="2"/>
      <c r="AE325" s="97"/>
      <c r="AG325">
        <f t="shared" si="169"/>
        <v>3322</v>
      </c>
      <c r="AH325" s="110"/>
      <c r="AI325" s="2"/>
      <c r="AJ325" s="146">
        <f>INDEX('2001'!$C$44:$C$140,'16 Year_History_Results'!BZ325)</f>
        <v>0</v>
      </c>
      <c r="AK325" s="2">
        <f>INDEX('2002'!$C$44:$C$140,'16 Year_History_Results'!CA325)</f>
        <v>0</v>
      </c>
      <c r="AL325" s="2">
        <f>INDEX('2003'!$C$44:$C$140,'16 Year_History_Results'!CB325)</f>
        <v>0</v>
      </c>
      <c r="AM325" s="2">
        <f>INDEX('2004'!$C$44:$C$140,'16 Year_History_Results'!CC325)</f>
        <v>0</v>
      </c>
      <c r="AN325" s="2">
        <f>INDEX('2005'!$C$44:$C$140,'16 Year_History_Results'!CD325)</f>
        <v>0</v>
      </c>
      <c r="AO325" s="2">
        <f>INDEX('2006'!$C$44:$C$140,'16 Year_History_Results'!CE325)</f>
        <v>0</v>
      </c>
      <c r="AP325" s="2">
        <f>INDEX('2007'!$C$44:$C$140,'16 Year_History_Results'!CF325)</f>
        <v>0</v>
      </c>
      <c r="AQ325" s="2">
        <f>INDEX('2008'!$C$44:$C$140,'16 Year_History_Results'!CG325)</f>
        <v>0</v>
      </c>
      <c r="AR325" s="2">
        <f>INDEX('2009'!$C$44:$C$140,'16 Year_History_Results'!CH325)</f>
        <v>0</v>
      </c>
      <c r="AS325" s="2">
        <f>INDEX('2010'!$C$44:$C$140,'16 Year_History_Results'!CI325)</f>
        <v>0</v>
      </c>
      <c r="AT325" s="2">
        <f>INDEX('2011'!$C$44:$C$140,'16 Year_History_Results'!CJ325)</f>
        <v>0</v>
      </c>
      <c r="AU325" s="2">
        <f>INDEX('2012'!$C$44:$C$140,'16 Year_History_Results'!CK325)</f>
        <v>0</v>
      </c>
      <c r="AV325" s="2">
        <f>INDEX('2013'!$C$44:$C$140,'16 Year_History_Results'!CL325)</f>
        <v>0</v>
      </c>
      <c r="AW325" s="2">
        <f>INDEX('2014'!$C$52:$C$180,'16 Year_History_Results'!CM325)</f>
        <v>0</v>
      </c>
      <c r="AX325" s="2">
        <f>INDEX('2015'!$E$52:$E$308,'16 Year_History_Results'!CN325)</f>
        <v>0</v>
      </c>
      <c r="AY325" s="147">
        <f>INDEX('2016'!$E$52:$E$308,'16 Year_History_Results'!CO325)</f>
        <v>0</v>
      </c>
      <c r="AZ325" s="2"/>
      <c r="BA325" s="2"/>
      <c r="BB325">
        <f t="shared" si="181"/>
        <v>3322</v>
      </c>
      <c r="BC325" s="110"/>
      <c r="BD325" s="2"/>
      <c r="BE325" s="146">
        <f>INDEX('2001'!$B$44:$B$140,'16 Year_History_Results'!BZ325)</f>
        <v>0</v>
      </c>
      <c r="BF325" s="2">
        <f>INDEX('2002'!$B$44:$B$140,'16 Year_History_Results'!CA325)</f>
        <v>0</v>
      </c>
      <c r="BG325" s="2">
        <f>INDEX('2003'!$B$44:$B$140,'16 Year_History_Results'!CB325)</f>
        <v>0</v>
      </c>
      <c r="BH325" s="2">
        <f>INDEX('2004'!$B$44:$B$140,'16 Year_History_Results'!CC325)</f>
        <v>0</v>
      </c>
      <c r="BI325" s="2">
        <f>INDEX('2005'!$B$44:$B$140,'16 Year_History_Results'!CD325)</f>
        <v>0</v>
      </c>
      <c r="BJ325" s="2">
        <f>INDEX('2006'!$B$44:$B$140,'16 Year_History_Results'!CE325)</f>
        <v>0</v>
      </c>
      <c r="BK325" s="2">
        <f>INDEX('2007'!$B$44:$B$140,'16 Year_History_Results'!CF325)</f>
        <v>0</v>
      </c>
      <c r="BL325" s="2">
        <f>INDEX('2008'!$B$44:$B$140,'16 Year_History_Results'!CG325)</f>
        <v>0</v>
      </c>
      <c r="BM325" s="2">
        <f>INDEX('2009'!$B$44:$B$140,'16 Year_History_Results'!CH325)</f>
        <v>0</v>
      </c>
      <c r="BN325" s="2">
        <f>INDEX('2010'!$B$44:$B$140,'16 Year_History_Results'!CI325)</f>
        <v>0</v>
      </c>
      <c r="BO325" s="2">
        <f>INDEX('2011'!$B$44:$B$140,'16 Year_History_Results'!CJ325)</f>
        <v>0</v>
      </c>
      <c r="BP325" s="2">
        <f>INDEX('2012'!$B$44:$B$140,'16 Year_History_Results'!CK325)</f>
        <v>1</v>
      </c>
      <c r="BQ325" s="2">
        <f>INDEX('2013'!$B$44:$B$140,'16 Year_History_Results'!CL325)</f>
        <v>0</v>
      </c>
      <c r="BR325" s="2">
        <f>INDEX('2014'!$B$52:$B$180,'16 Year_History_Results'!CM325)</f>
        <v>0</v>
      </c>
      <c r="BS325" s="147">
        <f>INDEX('2015'!$B$52:$B$308,'16 Year_History_Results'!CN325)</f>
        <v>6</v>
      </c>
      <c r="BT325" s="147">
        <f>INDEX('2016'!$B$52:$B$308,'16 Year_History_Results'!CO325)</f>
        <v>0</v>
      </c>
      <c r="BW325">
        <f t="shared" si="182"/>
        <v>3322</v>
      </c>
      <c r="BX325" s="110"/>
      <c r="BY325" s="2"/>
      <c r="BZ325" s="146">
        <f>IF(ISNA(MATCH($BW325,'2001'!$A$44:$A$139,0)),97,MATCH($BW325,'2001'!$A$44:$A$139,0))</f>
        <v>97</v>
      </c>
      <c r="CA325" s="2">
        <f>IF(ISNA(MATCH($BW325,'2002'!$A$44:$A$139,0)),97,MATCH($BW325,'2002'!$A$44:$A$139,0))</f>
        <v>97</v>
      </c>
      <c r="CB325" s="2">
        <f>IF(ISNA(MATCH($BW325,'2003'!$A$44:$A$139,0)),97,MATCH($BW325,'2003'!$A$44:$A$139,0))</f>
        <v>97</v>
      </c>
      <c r="CC325" s="2">
        <f>IF(ISNA(MATCH($BW325,'2004'!$A$44:$A$139,0)),97,MATCH($BW325,'2004'!$A$44:$A$139,0))</f>
        <v>97</v>
      </c>
      <c r="CD325" s="2">
        <f>IF(ISNA(MATCH($BW325,'2005'!$A$44:$A$139,0)),97,MATCH($BW325,'2005'!$A$44:$A$139,0))</f>
        <v>97</v>
      </c>
      <c r="CE325" s="2">
        <f>IF(ISNA(MATCH($BW325,'2006'!$A$44:$A$139,0)),97,MATCH($BW325,'2006'!$A$44:$A$139,0))</f>
        <v>97</v>
      </c>
      <c r="CF325" s="2">
        <f>IF(ISNA(MATCH($BW325,'2007'!$A$44:$A$139,0)),97,MATCH($BW325,'2007'!$A$44:$A$139,0))</f>
        <v>97</v>
      </c>
      <c r="CG325" s="2">
        <f>IF(ISNA(MATCH($BW325,'2008'!$A$44:$A$139,0)),97,MATCH($BW325,'2008'!$A$44:$A$139,0))</f>
        <v>97</v>
      </c>
      <c r="CH325" s="2">
        <f>IF(ISNA(MATCH($BW325,'2009'!$A$44:$A$139,0)),97,MATCH($BW325,'2009'!$A$44:$A$139,0))</f>
        <v>97</v>
      </c>
      <c r="CI325" s="2">
        <f>IF(ISNA(MATCH($BW325,'2010'!$A$44:$A$139,0)),97,MATCH($BW325,'2010'!$A$44:$A$139,0))</f>
        <v>97</v>
      </c>
      <c r="CJ325" s="2">
        <f>IF(ISNA(MATCH($BW325,'2011'!$A$44:$A$139,0)),97,MATCH($BW325,'2011'!$A$44:$A$139,0))</f>
        <v>97</v>
      </c>
      <c r="CK325" s="2">
        <f>IF(ISNA(MATCH($BW325,'2012'!$A$44:$A$139,0)),97,MATCH($BW325,'2012'!$A$44:$A$139,0))</f>
        <v>91</v>
      </c>
      <c r="CL325" s="2">
        <f>IF(ISNA(MATCH($BW325,'2013'!$A$44:$A$139,0)),97,MATCH($BW325,'2013'!$A$44:$A$139,0))</f>
        <v>97</v>
      </c>
      <c r="CM325" s="2">
        <f>IF(ISNA(MATCH($BW325,'2014'!$A$52:$A$179,0)),129,MATCH($BW325,'2014'!$A$52:$A$179,0))</f>
        <v>129</v>
      </c>
      <c r="CN325" s="147">
        <f>IF(ISNA(MATCH($BW325,'2015'!$A$52:$A$307,0)),257,MATCH($BW325,'2015'!$A$52:$A$307,0))</f>
        <v>193</v>
      </c>
      <c r="CO325" s="147">
        <f>IF(ISNA(MATCH($BW325,'2016'!$A$52:$A$307,0)),257,MATCH($BW325,'2016'!$A$52:$A$307,0))</f>
        <v>257</v>
      </c>
      <c r="CQ325">
        <f t="shared" si="183"/>
        <v>3322</v>
      </c>
      <c r="CR325" s="281"/>
      <c r="CS325" s="279"/>
      <c r="CT325" s="278">
        <f t="shared" si="184"/>
        <v>0</v>
      </c>
      <c r="CU325" s="279">
        <f t="shared" si="170"/>
        <v>0</v>
      </c>
      <c r="CV325" s="279">
        <f t="shared" si="171"/>
        <v>0</v>
      </c>
      <c r="CW325" s="279">
        <f t="shared" si="172"/>
        <v>0</v>
      </c>
      <c r="CX325" s="279">
        <f t="shared" si="173"/>
        <v>0</v>
      </c>
      <c r="CY325" s="279">
        <f t="shared" si="174"/>
        <v>0</v>
      </c>
      <c r="CZ325" s="279">
        <f t="shared" si="175"/>
        <v>0</v>
      </c>
      <c r="DA325" s="279">
        <f t="shared" si="176"/>
        <v>0</v>
      </c>
      <c r="DB325" s="279">
        <f t="shared" si="177"/>
        <v>0</v>
      </c>
      <c r="DC325" s="279">
        <f t="shared" si="185"/>
        <v>0</v>
      </c>
      <c r="DD325" s="279">
        <f t="shared" si="186"/>
        <v>0</v>
      </c>
      <c r="DE325" s="279">
        <f t="shared" si="187"/>
        <v>1</v>
      </c>
      <c r="DF325" s="279">
        <f t="shared" si="188"/>
        <v>0.66659999999999997</v>
      </c>
      <c r="DG325" s="279">
        <f t="shared" si="189"/>
        <v>0.44435555999999998</v>
      </c>
      <c r="DH325" s="280">
        <f t="shared" si="206"/>
        <v>6.2962074162960002</v>
      </c>
      <c r="DI325" s="280">
        <f t="shared" si="207"/>
        <v>4.1970518637029137</v>
      </c>
      <c r="DJ325" s="154">
        <f t="shared" si="178"/>
        <v>243</v>
      </c>
      <c r="DK325" s="279">
        <f t="shared" si="190"/>
        <v>3322</v>
      </c>
      <c r="DL325" s="97"/>
      <c r="DM325" s="154"/>
      <c r="DN325" s="267">
        <f t="shared" si="191"/>
        <v>0</v>
      </c>
      <c r="DO325" s="154">
        <f t="shared" si="192"/>
        <v>0</v>
      </c>
      <c r="DP325" s="154">
        <f t="shared" si="193"/>
        <v>0</v>
      </c>
      <c r="DQ325" s="154">
        <f t="shared" si="194"/>
        <v>0</v>
      </c>
      <c r="DR325" s="154">
        <f t="shared" si="195"/>
        <v>0</v>
      </c>
      <c r="DS325" s="154">
        <f t="shared" si="196"/>
        <v>0</v>
      </c>
      <c r="DT325" s="154">
        <f t="shared" si="197"/>
        <v>0</v>
      </c>
      <c r="DU325" s="154">
        <f t="shared" si="198"/>
        <v>0</v>
      </c>
      <c r="DV325" s="154">
        <f t="shared" si="199"/>
        <v>0</v>
      </c>
      <c r="DW325" s="154">
        <f t="shared" si="200"/>
        <v>0</v>
      </c>
      <c r="DX325" s="154">
        <f t="shared" si="201"/>
        <v>0</v>
      </c>
      <c r="DY325" s="154">
        <f t="shared" si="202"/>
        <v>1</v>
      </c>
      <c r="DZ325" s="154">
        <f t="shared" si="203"/>
        <v>1</v>
      </c>
      <c r="EA325" s="154">
        <f t="shared" si="204"/>
        <v>1</v>
      </c>
      <c r="EB325" s="264">
        <f t="shared" si="208"/>
        <v>7</v>
      </c>
      <c r="EC325" s="264">
        <f t="shared" si="209"/>
        <v>7</v>
      </c>
      <c r="ED325" s="154">
        <f t="shared" si="179"/>
        <v>479</v>
      </c>
    </row>
    <row r="326" spans="2:134" ht="13" thickBot="1" x14ac:dyDescent="0.3">
      <c r="B326" s="248">
        <v>175</v>
      </c>
      <c r="C326" s="50">
        <f t="shared" ref="C326:C389" si="210">IF(B326&lt;&gt;B325,1,C325+1)</f>
        <v>3</v>
      </c>
      <c r="D326" s="50">
        <f t="shared" si="180"/>
        <v>0</v>
      </c>
      <c r="E326" s="97"/>
      <c r="F326" s="2">
        <f t="shared" si="205"/>
        <v>321</v>
      </c>
      <c r="G326" s="487">
        <v>3528</v>
      </c>
      <c r="H326" s="98">
        <f>15- COUNTIF(L326:AC326,"#N/A")</f>
        <v>0</v>
      </c>
      <c r="I326" s="131">
        <f>SUM(AH326:AY326)+SUM(BE326:BT326)</f>
        <v>21</v>
      </c>
      <c r="J326" s="398">
        <f>DI326</f>
        <v>4.1464891377611854</v>
      </c>
      <c r="K326" s="456" t="str">
        <f>IF(ISNUMBER(MATCH(G326,'[4]OPR data'!$A$3:$A$2900,0)),"Y","N")</f>
        <v>Y</v>
      </c>
      <c r="L326" s="110"/>
      <c r="M326" s="233"/>
      <c r="N326" s="469" t="e">
        <f>(INDEX(Finish_table!R$4:R$83,MATCH('16 Year_History_Results'!$G326,Finish_table!S$4:S$83,0),1))</f>
        <v>#N/A</v>
      </c>
      <c r="O326" s="233" t="e">
        <f>(INDEX(Finish_table!Z$4:Z$99,MATCH('16 Year_History_Results'!$G326,Finish_table!AA$4:AA$99,0),1))</f>
        <v>#N/A</v>
      </c>
      <c r="P326" s="233" t="e">
        <f>(INDEX(Finish_table!AI$4:AI$99,MATCH('16 Year_History_Results'!$G326,Finish_table!AJ$4:AJ$99,0),1))</f>
        <v>#N/A</v>
      </c>
      <c r="Q326" s="233" t="e">
        <f>(INDEX(Finish_table!AR$4:AR$99,MATCH('16 Year_History_Results'!$G326,Finish_table!AS$4:AS$99,0),1))</f>
        <v>#N/A</v>
      </c>
      <c r="R326" s="233" t="e">
        <f>(INDEX(Finish_table!BA$4:BA$99,MATCH('16 Year_History_Results'!$G326,Finish_table!BB$4:BB$99,0),1))</f>
        <v>#N/A</v>
      </c>
      <c r="S326" s="233" t="e">
        <f>(INDEX(Finish_table!BJ$4:BJ$99,MATCH('16 Year_History_Results'!$G326,Finish_table!BK$4:BK$99,0),1))</f>
        <v>#N/A</v>
      </c>
      <c r="T326" s="233" t="e">
        <f>(INDEX(Finish_table!BS$4:BS$99,MATCH('16 Year_History_Results'!$G326,Finish_table!BT$4:BT$99,0),1))</f>
        <v>#N/A</v>
      </c>
      <c r="U326" s="233" t="e">
        <f>(INDEX(Finish_table!CB$4:CB$99,MATCH('16 Year_History_Results'!$G326,Finish_table!CC$4:CC$99,0),1))</f>
        <v>#N/A</v>
      </c>
      <c r="V326" s="233" t="e">
        <f>(INDEX(Finish_table!CK$4:CK$99,MATCH('16 Year_History_Results'!$G326,Finish_table!CL$4:CL$99,0),1))</f>
        <v>#N/A</v>
      </c>
      <c r="W326" s="233" t="e">
        <f>(INDEX(Finish_table!CT$4:CT$99,MATCH('16 Year_History_Results'!$G326,Finish_table!CU$4:CU$99,0),1))</f>
        <v>#N/A</v>
      </c>
      <c r="X326" s="233" t="e">
        <f>(INDEX(Finish_table!DC$4:DC$99,MATCH('16 Year_History_Results'!$G326,Finish_table!DD$4:DD$99,0),1))</f>
        <v>#N/A</v>
      </c>
      <c r="Y326" s="233" t="str">
        <f>(INDEX(Finish_table!DL$4:DL$99,MATCH('16 Year_History_Results'!$G326,Finish_table!DM$4:DM$99,0),1))</f>
        <v>SF</v>
      </c>
      <c r="Z326" s="233" t="e">
        <f>(INDEX(Finish_table!DU$4:DU$99,MATCH('16 Year_History_Results'!$G326,Finish_table!DV$4:DV$99,0),1))</f>
        <v>#N/A</v>
      </c>
      <c r="AA326" s="233" t="e">
        <f>(INDEX(Finish_table!ED$4:ED$140,MATCH('16 Year_History_Results'!$G326,Finish_table!EE$4:EE$140,0),1))</f>
        <v>#N/A</v>
      </c>
      <c r="AB326" s="233" t="e">
        <f>(INDEX(Finish_table!EM$4:EM$224,MATCH('16 Year_History_Results'!$G326,Finish_table!EN$4:EN$224,0),1))</f>
        <v>#N/A</v>
      </c>
      <c r="AC326" s="253" t="e">
        <f>(INDEX(Finish_table!EW$4:EW$224,MATCH('16 Year_History_Results'!$G326,Finish_table!EX$4:EX$224,0),1))</f>
        <v>#N/A</v>
      </c>
      <c r="AD326" s="2"/>
      <c r="AE326" s="97"/>
      <c r="AG326">
        <f t="shared" ref="AG326:AG387" si="211">G326</f>
        <v>3528</v>
      </c>
      <c r="AH326" s="110"/>
      <c r="AI326" s="2"/>
      <c r="AJ326" s="146">
        <f>INDEX('2001'!$C$44:$C$140,'16 Year_History_Results'!BZ326)</f>
        <v>0</v>
      </c>
      <c r="AK326" s="2">
        <f>INDEX('2002'!$C$44:$C$140,'16 Year_History_Results'!CA326)</f>
        <v>0</v>
      </c>
      <c r="AL326" s="2">
        <f>INDEX('2003'!$C$44:$C$140,'16 Year_History_Results'!CB326)</f>
        <v>0</v>
      </c>
      <c r="AM326" s="2">
        <f>INDEX('2004'!$C$44:$C$140,'16 Year_History_Results'!CC326)</f>
        <v>0</v>
      </c>
      <c r="AN326" s="2">
        <f>INDEX('2005'!$C$44:$C$140,'16 Year_History_Results'!CD326)</f>
        <v>0</v>
      </c>
      <c r="AO326" s="2">
        <f>INDEX('2006'!$C$44:$C$140,'16 Year_History_Results'!CE326)</f>
        <v>0</v>
      </c>
      <c r="AP326" s="2">
        <f>INDEX('2007'!$C$44:$C$140,'16 Year_History_Results'!CF326)</f>
        <v>0</v>
      </c>
      <c r="AQ326" s="2">
        <f>INDEX('2008'!$C$44:$C$140,'16 Year_History_Results'!CG326)</f>
        <v>0</v>
      </c>
      <c r="AR326" s="2">
        <f>INDEX('2009'!$C$44:$C$140,'16 Year_History_Results'!CH326)</f>
        <v>0</v>
      </c>
      <c r="AS326" s="2">
        <f>INDEX('2010'!$C$44:$C$140,'16 Year_History_Results'!CI326)</f>
        <v>0</v>
      </c>
      <c r="AT326" s="2">
        <f>INDEX('2011'!$C$44:$C$140,'16 Year_History_Results'!CJ326)</f>
        <v>0</v>
      </c>
      <c r="AU326" s="2">
        <f>INDEX('2012'!$C$44:$C$140,'16 Year_History_Results'!CK326)</f>
        <v>10</v>
      </c>
      <c r="AV326" s="2">
        <f>INDEX('2013'!$C$44:$C$140,'16 Year_History_Results'!CL326)</f>
        <v>0</v>
      </c>
      <c r="AW326" s="2">
        <f>INDEX('2014'!$C$52:$C$180,'16 Year_History_Results'!CM326)</f>
        <v>0</v>
      </c>
      <c r="AX326" s="2">
        <f>INDEX('2015'!$E$52:$E$308,'16 Year_History_Results'!CN326)</f>
        <v>0</v>
      </c>
      <c r="AY326" s="147">
        <f>INDEX('2016'!$E$52:$E$308,'16 Year_History_Results'!CO326)</f>
        <v>0</v>
      </c>
      <c r="AZ326" s="2"/>
      <c r="BA326" s="2"/>
      <c r="BB326">
        <f t="shared" si="181"/>
        <v>3528</v>
      </c>
      <c r="BC326" s="110"/>
      <c r="BD326" s="2"/>
      <c r="BE326" s="146">
        <f>INDEX('2001'!$B$44:$B$140,'16 Year_History_Results'!BZ326)</f>
        <v>0</v>
      </c>
      <c r="BF326" s="2">
        <f>INDEX('2002'!$B$44:$B$140,'16 Year_History_Results'!CA326)</f>
        <v>0</v>
      </c>
      <c r="BG326" s="2">
        <f>INDEX('2003'!$B$44:$B$140,'16 Year_History_Results'!CB326)</f>
        <v>0</v>
      </c>
      <c r="BH326" s="2">
        <f>INDEX('2004'!$B$44:$B$140,'16 Year_History_Results'!CC326)</f>
        <v>0</v>
      </c>
      <c r="BI326" s="2">
        <f>INDEX('2005'!$B$44:$B$140,'16 Year_History_Results'!CD326)</f>
        <v>0</v>
      </c>
      <c r="BJ326" s="2">
        <f>INDEX('2006'!$B$44:$B$140,'16 Year_History_Results'!CE326)</f>
        <v>0</v>
      </c>
      <c r="BK326" s="2">
        <f>INDEX('2007'!$B$44:$B$140,'16 Year_History_Results'!CF326)</f>
        <v>0</v>
      </c>
      <c r="BL326" s="2">
        <f>INDEX('2008'!$B$44:$B$140,'16 Year_History_Results'!CG326)</f>
        <v>0</v>
      </c>
      <c r="BM326" s="2">
        <f>INDEX('2009'!$B$44:$B$140,'16 Year_History_Results'!CH326)</f>
        <v>0</v>
      </c>
      <c r="BN326" s="2">
        <f>INDEX('2010'!$B$44:$B$140,'16 Year_History_Results'!CI326)</f>
        <v>0</v>
      </c>
      <c r="BO326" s="2">
        <f>INDEX('2011'!$B$44:$B$140,'16 Year_History_Results'!CJ326)</f>
        <v>0</v>
      </c>
      <c r="BP326" s="2">
        <f>INDEX('2012'!$B$44:$B$140,'16 Year_History_Results'!CK326)</f>
        <v>11</v>
      </c>
      <c r="BQ326" s="2">
        <f>INDEX('2013'!$B$44:$B$140,'16 Year_History_Results'!CL326)</f>
        <v>0</v>
      </c>
      <c r="BR326" s="2">
        <f>INDEX('2014'!$B$52:$B$180,'16 Year_History_Results'!CM326)</f>
        <v>0</v>
      </c>
      <c r="BS326" s="147">
        <f>INDEX('2015'!$B$52:$B$308,'16 Year_History_Results'!CN326)</f>
        <v>0</v>
      </c>
      <c r="BT326" s="147">
        <f>INDEX('2016'!$B$52:$B$308,'16 Year_History_Results'!CO326)</f>
        <v>0</v>
      </c>
      <c r="BW326">
        <f t="shared" si="182"/>
        <v>3528</v>
      </c>
      <c r="BX326" s="110"/>
      <c r="BY326" s="2"/>
      <c r="BZ326" s="146">
        <f>IF(ISNA(MATCH($BW326,'2001'!$A$44:$A$139,0)),97,MATCH($BW326,'2001'!$A$44:$A$139,0))</f>
        <v>97</v>
      </c>
      <c r="CA326" s="2">
        <f>IF(ISNA(MATCH($BW326,'2002'!$A$44:$A$139,0)),97,MATCH($BW326,'2002'!$A$44:$A$139,0))</f>
        <v>97</v>
      </c>
      <c r="CB326" s="2">
        <f>IF(ISNA(MATCH($BW326,'2003'!$A$44:$A$139,0)),97,MATCH($BW326,'2003'!$A$44:$A$139,0))</f>
        <v>97</v>
      </c>
      <c r="CC326" s="2">
        <f>IF(ISNA(MATCH($BW326,'2004'!$A$44:$A$139,0)),97,MATCH($BW326,'2004'!$A$44:$A$139,0))</f>
        <v>97</v>
      </c>
      <c r="CD326" s="2">
        <f>IF(ISNA(MATCH($BW326,'2005'!$A$44:$A$139,0)),97,MATCH($BW326,'2005'!$A$44:$A$139,0))</f>
        <v>97</v>
      </c>
      <c r="CE326" s="2">
        <f>IF(ISNA(MATCH($BW326,'2006'!$A$44:$A$139,0)),97,MATCH($BW326,'2006'!$A$44:$A$139,0))</f>
        <v>97</v>
      </c>
      <c r="CF326" s="2">
        <f>IF(ISNA(MATCH($BW326,'2007'!$A$44:$A$139,0)),97,MATCH($BW326,'2007'!$A$44:$A$139,0))</f>
        <v>97</v>
      </c>
      <c r="CG326" s="2">
        <f>IF(ISNA(MATCH($BW326,'2008'!$A$44:$A$139,0)),97,MATCH($BW326,'2008'!$A$44:$A$139,0))</f>
        <v>97</v>
      </c>
      <c r="CH326" s="2">
        <f>IF(ISNA(MATCH($BW326,'2009'!$A$44:$A$139,0)),97,MATCH($BW326,'2009'!$A$44:$A$139,0))</f>
        <v>97</v>
      </c>
      <c r="CI326" s="2">
        <f>IF(ISNA(MATCH($BW326,'2010'!$A$44:$A$139,0)),97,MATCH($BW326,'2010'!$A$44:$A$139,0))</f>
        <v>97</v>
      </c>
      <c r="CJ326" s="2">
        <f>IF(ISNA(MATCH($BW326,'2011'!$A$44:$A$139,0)),97,MATCH($BW326,'2011'!$A$44:$A$139,0))</f>
        <v>97</v>
      </c>
      <c r="CK326" s="2">
        <f>IF(ISNA(MATCH($BW326,'2012'!$A$44:$A$139,0)),97,MATCH($BW326,'2012'!$A$44:$A$139,0))</f>
        <v>94</v>
      </c>
      <c r="CL326" s="2">
        <f>IF(ISNA(MATCH($BW326,'2013'!$A$44:$A$139,0)),97,MATCH($BW326,'2013'!$A$44:$A$139,0))</f>
        <v>97</v>
      </c>
      <c r="CM326" s="2">
        <f>IF(ISNA(MATCH($BW326,'2014'!$A$52:$A$179,0)),129,MATCH($BW326,'2014'!$A$52:$A$179,0))</f>
        <v>129</v>
      </c>
      <c r="CN326" s="147">
        <f>IF(ISNA(MATCH($BW326,'2015'!$A$52:$A$307,0)),257,MATCH($BW326,'2015'!$A$52:$A$307,0))</f>
        <v>257</v>
      </c>
      <c r="CO326" s="147">
        <f>IF(ISNA(MATCH($BW326,'2016'!$A$52:$A$307,0)),257,MATCH($BW326,'2016'!$A$52:$A$307,0))</f>
        <v>257</v>
      </c>
      <c r="CQ326">
        <f t="shared" si="183"/>
        <v>3528</v>
      </c>
      <c r="CR326" s="281"/>
      <c r="CS326" s="279"/>
      <c r="CT326" s="278">
        <f t="shared" si="184"/>
        <v>0</v>
      </c>
      <c r="CU326" s="279">
        <f t="shared" ref="CU326:CU387" si="212">(BF326+AK326)+(CT326*$AE$1)</f>
        <v>0</v>
      </c>
      <c r="CV326" s="279">
        <f t="shared" ref="CV326:CV387" si="213">BG326+AL326+(CU326*$AE$1)</f>
        <v>0</v>
      </c>
      <c r="CW326" s="279">
        <f t="shared" ref="CW326:CW387" si="214">BH326+AM326+(CV326*$AE$1)</f>
        <v>0</v>
      </c>
      <c r="CX326" s="279">
        <f t="shared" ref="CX326:CX387" si="215">BI326+AN326+(CW326*$AE$1)</f>
        <v>0</v>
      </c>
      <c r="CY326" s="279">
        <f t="shared" ref="CY326:CY387" si="216">BJ326+AO326+(CX326*$AE$1)</f>
        <v>0</v>
      </c>
      <c r="CZ326" s="279">
        <f t="shared" ref="CZ326:CZ387" si="217">BK326+AP326+(CY326*$AE$1)</f>
        <v>0</v>
      </c>
      <c r="DA326" s="279">
        <f t="shared" ref="DA326:DA387" si="218">BL326+AQ326+(CZ326*$AE$1)</f>
        <v>0</v>
      </c>
      <c r="DB326" s="279">
        <f t="shared" ref="DB326:DB387" si="219">BM326+AR326+(DA326*$AE$1)</f>
        <v>0</v>
      </c>
      <c r="DC326" s="279">
        <f t="shared" si="185"/>
        <v>0</v>
      </c>
      <c r="DD326" s="279">
        <f t="shared" si="186"/>
        <v>0</v>
      </c>
      <c r="DE326" s="279">
        <f t="shared" si="187"/>
        <v>21</v>
      </c>
      <c r="DF326" s="279">
        <f t="shared" si="188"/>
        <v>13.9986</v>
      </c>
      <c r="DG326" s="279">
        <f t="shared" si="189"/>
        <v>9.3314667599999996</v>
      </c>
      <c r="DH326" s="280">
        <f t="shared" si="206"/>
        <v>6.2203557422159994</v>
      </c>
      <c r="DI326" s="280">
        <f t="shared" si="207"/>
        <v>4.1464891377611854</v>
      </c>
      <c r="DJ326" s="154">
        <f t="shared" ref="DJ326:DJ389" si="220">RANK(DH326,DH$6:DH$572)</f>
        <v>245</v>
      </c>
      <c r="DK326" s="279">
        <f t="shared" si="190"/>
        <v>3528</v>
      </c>
      <c r="DL326" s="97"/>
      <c r="DM326" s="154"/>
      <c r="DN326" s="267">
        <f t="shared" si="191"/>
        <v>0</v>
      </c>
      <c r="DO326" s="154">
        <f t="shared" si="192"/>
        <v>0</v>
      </c>
      <c r="DP326" s="154">
        <f t="shared" si="193"/>
        <v>0</v>
      </c>
      <c r="DQ326" s="154">
        <f t="shared" si="194"/>
        <v>0</v>
      </c>
      <c r="DR326" s="154">
        <f t="shared" si="195"/>
        <v>0</v>
      </c>
      <c r="DS326" s="154">
        <f t="shared" si="196"/>
        <v>0</v>
      </c>
      <c r="DT326" s="154">
        <f t="shared" si="197"/>
        <v>0</v>
      </c>
      <c r="DU326" s="154">
        <f t="shared" si="198"/>
        <v>0</v>
      </c>
      <c r="DV326" s="154">
        <f t="shared" si="199"/>
        <v>0</v>
      </c>
      <c r="DW326" s="154">
        <f t="shared" si="200"/>
        <v>0</v>
      </c>
      <c r="DX326" s="154">
        <f t="shared" si="201"/>
        <v>0</v>
      </c>
      <c r="DY326" s="154">
        <f t="shared" si="202"/>
        <v>21</v>
      </c>
      <c r="DZ326" s="154">
        <f t="shared" si="203"/>
        <v>21</v>
      </c>
      <c r="EA326" s="154">
        <f t="shared" si="204"/>
        <v>21</v>
      </c>
      <c r="EB326" s="264">
        <f t="shared" si="208"/>
        <v>21</v>
      </c>
      <c r="EC326" s="264">
        <f t="shared" si="209"/>
        <v>21</v>
      </c>
      <c r="ED326" s="154">
        <f t="shared" ref="ED326:ED389" si="221">RANK(EB326,EB$6:EB$572)</f>
        <v>313</v>
      </c>
    </row>
    <row r="327" spans="2:134" ht="13" thickBot="1" x14ac:dyDescent="0.3">
      <c r="B327" s="131">
        <v>175</v>
      </c>
      <c r="C327" s="50">
        <f t="shared" si="210"/>
        <v>4</v>
      </c>
      <c r="D327" s="50">
        <f t="shared" ref="D327:D390" si="222">IF(C327&gt;=C328,C327,0)</f>
        <v>0</v>
      </c>
      <c r="E327" s="97"/>
      <c r="F327" s="2">
        <f t="shared" si="205"/>
        <v>322</v>
      </c>
      <c r="G327" s="487">
        <v>4265</v>
      </c>
      <c r="H327" s="98">
        <f>15- COUNTIF(L327:AC327,"#N/A")</f>
        <v>1</v>
      </c>
      <c r="I327" s="131">
        <f>SUM(AH327:AY327)+SUM(BE327:BT327)</f>
        <v>6</v>
      </c>
      <c r="J327" s="398">
        <f>DI327</f>
        <v>3.9996</v>
      </c>
      <c r="K327" s="456" t="str">
        <f>IF(ISNUMBER(MATCH(G327,'[4]OPR data'!$A$3:$A$2900,0)),"Y","N")</f>
        <v>Y</v>
      </c>
      <c r="L327" s="110"/>
      <c r="M327" s="233"/>
      <c r="N327" s="469" t="e">
        <f>(INDEX(Finish_table!R$4:R$83,MATCH('16 Year_History_Results'!$G327,Finish_table!S$4:S$83,0),1))</f>
        <v>#N/A</v>
      </c>
      <c r="O327" s="233" t="e">
        <f>(INDEX(Finish_table!Z$4:Z$99,MATCH('16 Year_History_Results'!$G327,Finish_table!AA$4:AA$99,0),1))</f>
        <v>#N/A</v>
      </c>
      <c r="P327" s="233" t="e">
        <f>(INDEX(Finish_table!AI$4:AI$99,MATCH('16 Year_History_Results'!$G327,Finish_table!AJ$4:AJ$99,0),1))</f>
        <v>#N/A</v>
      </c>
      <c r="Q327" s="233" t="e">
        <f>(INDEX(Finish_table!AR$4:AR$99,MATCH('16 Year_History_Results'!$G327,Finish_table!AS$4:AS$99,0),1))</f>
        <v>#N/A</v>
      </c>
      <c r="R327" s="233" t="e">
        <f>(INDEX(Finish_table!BA$4:BA$99,MATCH('16 Year_History_Results'!$G327,Finish_table!BB$4:BB$99,0),1))</f>
        <v>#N/A</v>
      </c>
      <c r="S327" s="233" t="e">
        <f>(INDEX(Finish_table!BJ$4:BJ$99,MATCH('16 Year_History_Results'!$G327,Finish_table!BK$4:BK$99,0),1))</f>
        <v>#N/A</v>
      </c>
      <c r="T327" s="233" t="e">
        <f>(INDEX(Finish_table!BS$4:BS$99,MATCH('16 Year_History_Results'!$G327,Finish_table!BT$4:BT$99,0),1))</f>
        <v>#N/A</v>
      </c>
      <c r="U327" s="233" t="e">
        <f>(INDEX(Finish_table!CB$4:CB$99,MATCH('16 Year_History_Results'!$G327,Finish_table!CC$4:CC$99,0),1))</f>
        <v>#N/A</v>
      </c>
      <c r="V327" s="233" t="e">
        <f>(INDEX(Finish_table!CK$4:CK$99,MATCH('16 Year_History_Results'!$G327,Finish_table!CL$4:CL$99,0),1))</f>
        <v>#N/A</v>
      </c>
      <c r="W327" s="233" t="e">
        <f>(INDEX(Finish_table!CT$4:CT$99,MATCH('16 Year_History_Results'!$G327,Finish_table!CU$4:CU$99,0),1))</f>
        <v>#N/A</v>
      </c>
      <c r="X327" s="233" t="e">
        <f>(INDEX(Finish_table!DC$4:DC$99,MATCH('16 Year_History_Results'!$G327,Finish_table!DD$4:DD$99,0),1))</f>
        <v>#N/A</v>
      </c>
      <c r="Y327" s="233" t="e">
        <f>(INDEX(Finish_table!DL$4:DL$99,MATCH('16 Year_History_Results'!$G327,Finish_table!DM$4:DM$99,0),1))</f>
        <v>#N/A</v>
      </c>
      <c r="Z327" s="233" t="e">
        <f>(INDEX(Finish_table!DU$4:DU$99,MATCH('16 Year_History_Results'!$G327,Finish_table!DV$4:DV$99,0),1))</f>
        <v>#N/A</v>
      </c>
      <c r="AA327" s="233" t="str">
        <f>(INDEX(Finish_table!ED$4:ED$140,MATCH('16 Year_History_Results'!$G327,Finish_table!EE$4:EE$140,0),1))</f>
        <v>QF</v>
      </c>
      <c r="AB327" s="233" t="str">
        <f>(INDEX(Finish_table!EM$4:EM$224,MATCH('16 Year_History_Results'!$G327,Finish_table!EN$4:EN$224,0),1))</f>
        <v>WF</v>
      </c>
      <c r="AC327" s="253" t="e">
        <f>(INDEX(Finish_table!EW$4:EW$224,MATCH('16 Year_History_Results'!$G327,Finish_table!EX$4:EX$224,0),1))</f>
        <v>#N/A</v>
      </c>
      <c r="AD327" s="2"/>
      <c r="AE327" s="97"/>
      <c r="AG327">
        <f t="shared" si="211"/>
        <v>4265</v>
      </c>
      <c r="AH327" s="110"/>
      <c r="AI327" s="2"/>
      <c r="AJ327" s="146">
        <f>INDEX('2001'!$C$44:$C$140,'16 Year_History_Results'!BZ327)</f>
        <v>0</v>
      </c>
      <c r="AK327" s="2">
        <f>INDEX('2002'!$C$44:$C$140,'16 Year_History_Results'!CA327)</f>
        <v>0</v>
      </c>
      <c r="AL327" s="2">
        <f>INDEX('2003'!$C$44:$C$140,'16 Year_History_Results'!CB327)</f>
        <v>0</v>
      </c>
      <c r="AM327" s="2">
        <f>INDEX('2004'!$C$44:$C$140,'16 Year_History_Results'!CC327)</f>
        <v>0</v>
      </c>
      <c r="AN327" s="2">
        <f>INDEX('2005'!$C$44:$C$140,'16 Year_History_Results'!CD327)</f>
        <v>0</v>
      </c>
      <c r="AO327" s="2">
        <f>INDEX('2006'!$C$44:$C$140,'16 Year_History_Results'!CE327)</f>
        <v>0</v>
      </c>
      <c r="AP327" s="2">
        <f>INDEX('2007'!$C$44:$C$140,'16 Year_History_Results'!CF327)</f>
        <v>0</v>
      </c>
      <c r="AQ327" s="2">
        <f>INDEX('2008'!$C$44:$C$140,'16 Year_History_Results'!CG327)</f>
        <v>0</v>
      </c>
      <c r="AR327" s="2">
        <f>INDEX('2009'!$C$44:$C$140,'16 Year_History_Results'!CH327)</f>
        <v>0</v>
      </c>
      <c r="AS327" s="2">
        <f>INDEX('2010'!$C$44:$C$140,'16 Year_History_Results'!CI327)</f>
        <v>0</v>
      </c>
      <c r="AT327" s="2">
        <f>INDEX('2011'!$C$44:$C$140,'16 Year_History_Results'!CJ327)</f>
        <v>0</v>
      </c>
      <c r="AU327" s="2">
        <f>INDEX('2012'!$C$44:$C$140,'16 Year_History_Results'!CK327)</f>
        <v>0</v>
      </c>
      <c r="AV327" s="2">
        <f>INDEX('2013'!$C$44:$C$140,'16 Year_History_Results'!CL327)</f>
        <v>0</v>
      </c>
      <c r="AW327" s="2">
        <f>INDEX('2014'!$C$52:$C$180,'16 Year_History_Results'!CM327)</f>
        <v>0</v>
      </c>
      <c r="AX327" s="2">
        <f>INDEX('2015'!$E$52:$E$308,'16 Year_History_Results'!CN327)</f>
        <v>5</v>
      </c>
      <c r="AY327" s="147">
        <f>INDEX('2016'!$E$52:$E$308,'16 Year_History_Results'!CO327)</f>
        <v>0</v>
      </c>
      <c r="AZ327" s="2"/>
      <c r="BA327" s="2"/>
      <c r="BB327">
        <f t="shared" ref="BB327:BB388" si="223">$G327</f>
        <v>4265</v>
      </c>
      <c r="BC327" s="110"/>
      <c r="BD327" s="2"/>
      <c r="BE327" s="146">
        <f>INDEX('2001'!$B$44:$B$140,'16 Year_History_Results'!BZ327)</f>
        <v>0</v>
      </c>
      <c r="BF327" s="2">
        <f>INDEX('2002'!$B$44:$B$140,'16 Year_History_Results'!CA327)</f>
        <v>0</v>
      </c>
      <c r="BG327" s="2">
        <f>INDEX('2003'!$B$44:$B$140,'16 Year_History_Results'!CB327)</f>
        <v>0</v>
      </c>
      <c r="BH327" s="2">
        <f>INDEX('2004'!$B$44:$B$140,'16 Year_History_Results'!CC327)</f>
        <v>0</v>
      </c>
      <c r="BI327" s="2">
        <f>INDEX('2005'!$B$44:$B$140,'16 Year_History_Results'!CD327)</f>
        <v>0</v>
      </c>
      <c r="BJ327" s="2">
        <f>INDEX('2006'!$B$44:$B$140,'16 Year_History_Results'!CE327)</f>
        <v>0</v>
      </c>
      <c r="BK327" s="2">
        <f>INDEX('2007'!$B$44:$B$140,'16 Year_History_Results'!CF327)</f>
        <v>0</v>
      </c>
      <c r="BL327" s="2">
        <f>INDEX('2008'!$B$44:$B$140,'16 Year_History_Results'!CG327)</f>
        <v>0</v>
      </c>
      <c r="BM327" s="2">
        <f>INDEX('2009'!$B$44:$B$140,'16 Year_History_Results'!CH327)</f>
        <v>0</v>
      </c>
      <c r="BN327" s="2">
        <f>INDEX('2010'!$B$44:$B$140,'16 Year_History_Results'!CI327)</f>
        <v>0</v>
      </c>
      <c r="BO327" s="2">
        <f>INDEX('2011'!$B$44:$B$140,'16 Year_History_Results'!CJ327)</f>
        <v>0</v>
      </c>
      <c r="BP327" s="2">
        <f>INDEX('2012'!$B$44:$B$140,'16 Year_History_Results'!CK327)</f>
        <v>0</v>
      </c>
      <c r="BQ327" s="2">
        <f>INDEX('2013'!$B$44:$B$140,'16 Year_History_Results'!CL327)</f>
        <v>0</v>
      </c>
      <c r="BR327" s="2">
        <f>INDEX('2014'!$B$52:$B$180,'16 Year_History_Results'!CM327)</f>
        <v>0</v>
      </c>
      <c r="BS327" s="147">
        <f>INDEX('2015'!$B$52:$B$308,'16 Year_History_Results'!CN327)</f>
        <v>1</v>
      </c>
      <c r="BT327" s="147">
        <f>INDEX('2016'!$B$52:$B$308,'16 Year_History_Results'!CO327)</f>
        <v>0</v>
      </c>
      <c r="BW327">
        <f t="shared" ref="BW327:BW388" si="224">$G327</f>
        <v>4265</v>
      </c>
      <c r="BX327" s="110"/>
      <c r="BY327" s="2"/>
      <c r="BZ327" s="146">
        <f>IF(ISNA(MATCH($BW327,'2001'!$A$44:$A$139,0)),97,MATCH($BW327,'2001'!$A$44:$A$139,0))</f>
        <v>97</v>
      </c>
      <c r="CA327" s="2">
        <f>IF(ISNA(MATCH($BW327,'2002'!$A$44:$A$139,0)),97,MATCH($BW327,'2002'!$A$44:$A$139,0))</f>
        <v>97</v>
      </c>
      <c r="CB327" s="2">
        <f>IF(ISNA(MATCH($BW327,'2003'!$A$44:$A$139,0)),97,MATCH($BW327,'2003'!$A$44:$A$139,0))</f>
        <v>97</v>
      </c>
      <c r="CC327" s="2">
        <f>IF(ISNA(MATCH($BW327,'2004'!$A$44:$A$139,0)),97,MATCH($BW327,'2004'!$A$44:$A$139,0))</f>
        <v>97</v>
      </c>
      <c r="CD327" s="2">
        <f>IF(ISNA(MATCH($BW327,'2005'!$A$44:$A$139,0)),97,MATCH($BW327,'2005'!$A$44:$A$139,0))</f>
        <v>97</v>
      </c>
      <c r="CE327" s="2">
        <f>IF(ISNA(MATCH($BW327,'2006'!$A$44:$A$139,0)),97,MATCH($BW327,'2006'!$A$44:$A$139,0))</f>
        <v>97</v>
      </c>
      <c r="CF327" s="2">
        <f>IF(ISNA(MATCH($BW327,'2007'!$A$44:$A$139,0)),97,MATCH($BW327,'2007'!$A$44:$A$139,0))</f>
        <v>97</v>
      </c>
      <c r="CG327" s="2">
        <f>IF(ISNA(MATCH($BW327,'2008'!$A$44:$A$139,0)),97,MATCH($BW327,'2008'!$A$44:$A$139,0))</f>
        <v>97</v>
      </c>
      <c r="CH327" s="2">
        <f>IF(ISNA(MATCH($BW327,'2009'!$A$44:$A$139,0)),97,MATCH($BW327,'2009'!$A$44:$A$139,0))</f>
        <v>97</v>
      </c>
      <c r="CI327" s="2">
        <f>IF(ISNA(MATCH($BW327,'2010'!$A$44:$A$139,0)),97,MATCH($BW327,'2010'!$A$44:$A$139,0))</f>
        <v>97</v>
      </c>
      <c r="CJ327" s="2">
        <f>IF(ISNA(MATCH($BW327,'2011'!$A$44:$A$139,0)),97,MATCH($BW327,'2011'!$A$44:$A$139,0))</f>
        <v>97</v>
      </c>
      <c r="CK327" s="2">
        <f>IF(ISNA(MATCH($BW327,'2012'!$A$44:$A$139,0)),97,MATCH($BW327,'2012'!$A$44:$A$139,0))</f>
        <v>97</v>
      </c>
      <c r="CL327" s="2">
        <f>IF(ISNA(MATCH($BW327,'2013'!$A$44:$A$139,0)),97,MATCH($BW327,'2013'!$A$44:$A$139,0))</f>
        <v>97</v>
      </c>
      <c r="CM327" s="2">
        <f>IF(ISNA(MATCH($BW327,'2014'!$A$52:$A$179,0)),129,MATCH($BW327,'2014'!$A$52:$A$179,0))</f>
        <v>124</v>
      </c>
      <c r="CN327" s="147">
        <f>IF(ISNA(MATCH($BW327,'2015'!$A$52:$A$307,0)),257,MATCH($BW327,'2015'!$A$52:$A$307,0))</f>
        <v>229</v>
      </c>
      <c r="CO327" s="147">
        <f>IF(ISNA(MATCH($BW327,'2016'!$A$52:$A$307,0)),257,MATCH($BW327,'2016'!$A$52:$A$307,0))</f>
        <v>257</v>
      </c>
      <c r="CQ327">
        <f t="shared" ref="CQ327:CQ388" si="225">G327</f>
        <v>4265</v>
      </c>
      <c r="CR327" s="281"/>
      <c r="CS327" s="279"/>
      <c r="CT327" s="278">
        <f t="shared" ref="CT327:CT388" si="226">BE327+AJ327</f>
        <v>0</v>
      </c>
      <c r="CU327" s="279">
        <f t="shared" si="212"/>
        <v>0</v>
      </c>
      <c r="CV327" s="279">
        <f t="shared" si="213"/>
        <v>0</v>
      </c>
      <c r="CW327" s="279">
        <f t="shared" si="214"/>
        <v>0</v>
      </c>
      <c r="CX327" s="279">
        <f t="shared" si="215"/>
        <v>0</v>
      </c>
      <c r="CY327" s="279">
        <f t="shared" si="216"/>
        <v>0</v>
      </c>
      <c r="CZ327" s="279">
        <f t="shared" si="217"/>
        <v>0</v>
      </c>
      <c r="DA327" s="279">
        <f t="shared" si="218"/>
        <v>0</v>
      </c>
      <c r="DB327" s="279">
        <f t="shared" si="219"/>
        <v>0</v>
      </c>
      <c r="DC327" s="279">
        <f t="shared" ref="DC327:DC388" si="227">BN327+AS327+(DB327*$AE$1)</f>
        <v>0</v>
      </c>
      <c r="DD327" s="279">
        <f t="shared" ref="DD327:DD388" si="228">BO327+AT327+(DC327*$AE$1)</f>
        <v>0</v>
      </c>
      <c r="DE327" s="279">
        <f t="shared" ref="DE327:DE388" si="229">BP327+AU327+(DD327*$AE$1)</f>
        <v>0</v>
      </c>
      <c r="DF327" s="279">
        <f t="shared" ref="DF327:DF388" si="230">BQ327+AV327+(DE327*$AE$1)</f>
        <v>0</v>
      </c>
      <c r="DG327" s="279">
        <f t="shared" ref="DG327:DG388" si="231">BR327+AW327+(DF327*$AE$1)</f>
        <v>0</v>
      </c>
      <c r="DH327" s="280">
        <f t="shared" si="206"/>
        <v>6</v>
      </c>
      <c r="DI327" s="280">
        <f t="shared" si="207"/>
        <v>3.9996</v>
      </c>
      <c r="DJ327" s="154">
        <f t="shared" si="220"/>
        <v>246</v>
      </c>
      <c r="DK327" s="279">
        <f t="shared" ref="DK327:DK388" si="232">G327</f>
        <v>4265</v>
      </c>
      <c r="DL327" s="97"/>
      <c r="DM327" s="154"/>
      <c r="DN327" s="267">
        <f t="shared" ref="DN327:DN388" si="233">BE327+AJ327+DM327</f>
        <v>0</v>
      </c>
      <c r="DO327" s="154">
        <f t="shared" ref="DO327:DO388" si="234">BF327+AK327+DN327</f>
        <v>0</v>
      </c>
      <c r="DP327" s="154">
        <f t="shared" ref="DP327:DP388" si="235">BG327+AL327+DO327</f>
        <v>0</v>
      </c>
      <c r="DQ327" s="154">
        <f t="shared" ref="DQ327:DQ388" si="236">BH327+AM327+DP327</f>
        <v>0</v>
      </c>
      <c r="DR327" s="154">
        <f t="shared" ref="DR327:DR388" si="237">BI327+AN327+DQ327</f>
        <v>0</v>
      </c>
      <c r="DS327" s="154">
        <f t="shared" ref="DS327:DS388" si="238">BJ327+AO327+DR327</f>
        <v>0</v>
      </c>
      <c r="DT327" s="154">
        <f t="shared" ref="DT327:DT388" si="239">BK327+AP327+DS327</f>
        <v>0</v>
      </c>
      <c r="DU327" s="154">
        <f t="shared" ref="DU327:DU388" si="240">BL327+AQ327+DT327</f>
        <v>0</v>
      </c>
      <c r="DV327" s="154">
        <f t="shared" ref="DV327:DV388" si="241">BM327+AR327+DU327</f>
        <v>0</v>
      </c>
      <c r="DW327" s="154">
        <f t="shared" ref="DW327:DW388" si="242">BN327+AS327+DV327</f>
        <v>0</v>
      </c>
      <c r="DX327" s="154">
        <f t="shared" ref="DX327:DX388" si="243">BO327+AT327+DW327</f>
        <v>0</v>
      </c>
      <c r="DY327" s="154">
        <f t="shared" ref="DY327:DY388" si="244">BP327+AU327+DX327</f>
        <v>0</v>
      </c>
      <c r="DZ327" s="154">
        <f t="shared" ref="DZ327:DZ388" si="245">BQ327+AV327+DY327</f>
        <v>0</v>
      </c>
      <c r="EA327" s="154">
        <f t="shared" ref="EA327:EA388" si="246">BR327+AW327+DZ327</f>
        <v>0</v>
      </c>
      <c r="EB327" s="264">
        <f t="shared" si="208"/>
        <v>6</v>
      </c>
      <c r="EC327" s="264">
        <f t="shared" si="209"/>
        <v>6</v>
      </c>
      <c r="ED327" s="154">
        <f t="shared" si="221"/>
        <v>486</v>
      </c>
    </row>
    <row r="328" spans="2:134" ht="13" thickBot="1" x14ac:dyDescent="0.3">
      <c r="B328" s="131">
        <v>175</v>
      </c>
      <c r="C328" s="50">
        <f t="shared" si="210"/>
        <v>5</v>
      </c>
      <c r="D328" s="50">
        <f t="shared" si="222"/>
        <v>0</v>
      </c>
      <c r="E328" s="97"/>
      <c r="F328" s="2">
        <f t="shared" ref="F328:F391" si="247">F327+1</f>
        <v>323</v>
      </c>
      <c r="G328" s="207">
        <v>3974</v>
      </c>
      <c r="H328" s="98">
        <f>15- COUNTIF(L328:AC328,"#N/A")</f>
        <v>0</v>
      </c>
      <c r="I328" s="131">
        <f>SUM(AH328:AY328)+SUM(BE328:BT328)</f>
        <v>6</v>
      </c>
      <c r="J328" s="398">
        <f>DI328</f>
        <v>3.9996</v>
      </c>
      <c r="K328" s="456" t="str">
        <f>IF(ISNUMBER(MATCH(G328,'[4]OPR data'!$A$3:$A$2900,0)),"Y","N")</f>
        <v>Y</v>
      </c>
      <c r="L328" s="110"/>
      <c r="M328" s="233"/>
      <c r="N328" s="469" t="e">
        <f>(INDEX(Finish_table!R$4:R$83,MATCH('16 Year_History_Results'!$G328,Finish_table!S$4:S$83,0),1))</f>
        <v>#N/A</v>
      </c>
      <c r="O328" s="233" t="e">
        <f>(INDEX(Finish_table!Z$4:Z$99,MATCH('16 Year_History_Results'!$G328,Finish_table!AA$4:AA$99,0),1))</f>
        <v>#N/A</v>
      </c>
      <c r="P328" s="233" t="e">
        <f>(INDEX(Finish_table!AI$4:AI$99,MATCH('16 Year_History_Results'!$G328,Finish_table!AJ$4:AJ$99,0),1))</f>
        <v>#N/A</v>
      </c>
      <c r="Q328" s="233" t="e">
        <f>(INDEX(Finish_table!AR$4:AR$99,MATCH('16 Year_History_Results'!$G328,Finish_table!AS$4:AS$99,0),1))</f>
        <v>#N/A</v>
      </c>
      <c r="R328" s="233" t="e">
        <f>(INDEX(Finish_table!BA$4:BA$99,MATCH('16 Year_History_Results'!$G328,Finish_table!BB$4:BB$99,0),1))</f>
        <v>#N/A</v>
      </c>
      <c r="S328" s="233" t="e">
        <f>(INDEX(Finish_table!BJ$4:BJ$99,MATCH('16 Year_History_Results'!$G328,Finish_table!BK$4:BK$99,0),1))</f>
        <v>#N/A</v>
      </c>
      <c r="T328" s="233" t="e">
        <f>(INDEX(Finish_table!BS$4:BS$99,MATCH('16 Year_History_Results'!$G328,Finish_table!BT$4:BT$99,0),1))</f>
        <v>#N/A</v>
      </c>
      <c r="U328" s="233" t="e">
        <f>(INDEX(Finish_table!CB$4:CB$99,MATCH('16 Year_History_Results'!$G328,Finish_table!CC$4:CC$99,0),1))</f>
        <v>#N/A</v>
      </c>
      <c r="V328" s="233" t="e">
        <f>(INDEX(Finish_table!CK$4:CK$99,MATCH('16 Year_History_Results'!$G328,Finish_table!CL$4:CL$99,0),1))</f>
        <v>#N/A</v>
      </c>
      <c r="W328" s="233" t="e">
        <f>(INDEX(Finish_table!CT$4:CT$99,MATCH('16 Year_History_Results'!$G328,Finish_table!CU$4:CU$99,0),1))</f>
        <v>#N/A</v>
      </c>
      <c r="X328" s="233" t="e">
        <f>(INDEX(Finish_table!DC$4:DC$99,MATCH('16 Year_History_Results'!$G328,Finish_table!DD$4:DD$99,0),1))</f>
        <v>#N/A</v>
      </c>
      <c r="Y328" s="233" t="e">
        <f>(INDEX(Finish_table!DL$4:DL$99,MATCH('16 Year_History_Results'!$G328,Finish_table!DM$4:DM$99,0),1))</f>
        <v>#N/A</v>
      </c>
      <c r="Z328" s="233" t="e">
        <f>(INDEX(Finish_table!DU$4:DU$99,MATCH('16 Year_History_Results'!$G328,Finish_table!DV$4:DV$99,0),1))</f>
        <v>#N/A</v>
      </c>
      <c r="AA328" s="233" t="e">
        <f>(INDEX(Finish_table!ED$4:ED$140,MATCH('16 Year_History_Results'!$G328,Finish_table!EE$4:EE$140,0),1))</f>
        <v>#N/A</v>
      </c>
      <c r="AB328" s="233" t="str">
        <f>(INDEX(Finish_table!EM$4:EM$224,MATCH('16 Year_History_Results'!$G328,Finish_table!EN$4:EN$224,0),1))</f>
        <v>QF</v>
      </c>
      <c r="AC328" s="253" t="e">
        <f>(INDEX(Finish_table!EW$4:EW$224,MATCH('16 Year_History_Results'!$G328,Finish_table!EX$4:EX$224,0),1))</f>
        <v>#N/A</v>
      </c>
      <c r="AD328" s="2"/>
      <c r="AE328" s="97"/>
      <c r="AG328">
        <f t="shared" si="211"/>
        <v>3974</v>
      </c>
      <c r="AH328" s="110"/>
      <c r="AI328" s="2"/>
      <c r="AJ328" s="146">
        <f>INDEX('2001'!$C$44:$C$140,'16 Year_History_Results'!BZ328)</f>
        <v>0</v>
      </c>
      <c r="AK328" s="2">
        <f>INDEX('2002'!$C$44:$C$140,'16 Year_History_Results'!CA328)</f>
        <v>0</v>
      </c>
      <c r="AL328" s="2">
        <f>INDEX('2003'!$C$44:$C$140,'16 Year_History_Results'!CB328)</f>
        <v>0</v>
      </c>
      <c r="AM328" s="2">
        <f>INDEX('2004'!$C$44:$C$140,'16 Year_History_Results'!CC328)</f>
        <v>0</v>
      </c>
      <c r="AN328" s="2">
        <f>INDEX('2005'!$C$44:$C$140,'16 Year_History_Results'!CD328)</f>
        <v>0</v>
      </c>
      <c r="AO328" s="2">
        <f>INDEX('2006'!$C$44:$C$140,'16 Year_History_Results'!CE328)</f>
        <v>0</v>
      </c>
      <c r="AP328" s="2">
        <f>INDEX('2007'!$C$44:$C$140,'16 Year_History_Results'!CF328)</f>
        <v>0</v>
      </c>
      <c r="AQ328" s="2">
        <f>INDEX('2008'!$C$44:$C$140,'16 Year_History_Results'!CG328)</f>
        <v>0</v>
      </c>
      <c r="AR328" s="2">
        <f>INDEX('2009'!$C$44:$C$140,'16 Year_History_Results'!CH328)</f>
        <v>0</v>
      </c>
      <c r="AS328" s="2">
        <f>INDEX('2010'!$C$44:$C$140,'16 Year_History_Results'!CI328)</f>
        <v>0</v>
      </c>
      <c r="AT328" s="2">
        <f>INDEX('2011'!$C$44:$C$140,'16 Year_History_Results'!CJ328)</f>
        <v>0</v>
      </c>
      <c r="AU328" s="2">
        <f>INDEX('2012'!$C$44:$C$140,'16 Year_History_Results'!CK328)</f>
        <v>0</v>
      </c>
      <c r="AV328" s="2">
        <f>INDEX('2013'!$C$44:$C$140,'16 Year_History_Results'!CL328)</f>
        <v>0</v>
      </c>
      <c r="AW328" s="2">
        <f>INDEX('2014'!$C$52:$C$180,'16 Year_History_Results'!CM328)</f>
        <v>0</v>
      </c>
      <c r="AX328" s="2">
        <f>INDEX('2015'!$E$52:$E$308,'16 Year_History_Results'!CN328)</f>
        <v>0</v>
      </c>
      <c r="AY328" s="147">
        <f>INDEX('2016'!$E$52:$E$308,'16 Year_History_Results'!CO328)</f>
        <v>0</v>
      </c>
      <c r="AZ328" s="2"/>
      <c r="BA328" s="2"/>
      <c r="BB328">
        <f t="shared" si="223"/>
        <v>3974</v>
      </c>
      <c r="BC328" s="110"/>
      <c r="BD328" s="2"/>
      <c r="BE328" s="146">
        <f>INDEX('2001'!$B$44:$B$140,'16 Year_History_Results'!BZ328)</f>
        <v>0</v>
      </c>
      <c r="BF328" s="2">
        <f>INDEX('2002'!$B$44:$B$140,'16 Year_History_Results'!CA328)</f>
        <v>0</v>
      </c>
      <c r="BG328" s="2">
        <f>INDEX('2003'!$B$44:$B$140,'16 Year_History_Results'!CB328)</f>
        <v>0</v>
      </c>
      <c r="BH328" s="2">
        <f>INDEX('2004'!$B$44:$B$140,'16 Year_History_Results'!CC328)</f>
        <v>0</v>
      </c>
      <c r="BI328" s="2">
        <f>INDEX('2005'!$B$44:$B$140,'16 Year_History_Results'!CD328)</f>
        <v>0</v>
      </c>
      <c r="BJ328" s="2">
        <f>INDEX('2006'!$B$44:$B$140,'16 Year_History_Results'!CE328)</f>
        <v>0</v>
      </c>
      <c r="BK328" s="2">
        <f>INDEX('2007'!$B$44:$B$140,'16 Year_History_Results'!CF328)</f>
        <v>0</v>
      </c>
      <c r="BL328" s="2">
        <f>INDEX('2008'!$B$44:$B$140,'16 Year_History_Results'!CG328)</f>
        <v>0</v>
      </c>
      <c r="BM328" s="2">
        <f>INDEX('2009'!$B$44:$B$140,'16 Year_History_Results'!CH328)</f>
        <v>0</v>
      </c>
      <c r="BN328" s="2">
        <f>INDEX('2010'!$B$44:$B$140,'16 Year_History_Results'!CI328)</f>
        <v>0</v>
      </c>
      <c r="BO328" s="2">
        <f>INDEX('2011'!$B$44:$B$140,'16 Year_History_Results'!CJ328)</f>
        <v>0</v>
      </c>
      <c r="BP328" s="2">
        <f>INDEX('2012'!$B$44:$B$140,'16 Year_History_Results'!CK328)</f>
        <v>0</v>
      </c>
      <c r="BQ328" s="2">
        <f>INDEX('2013'!$B$44:$B$140,'16 Year_History_Results'!CL328)</f>
        <v>0</v>
      </c>
      <c r="BR328" s="2">
        <f>INDEX('2014'!$B$52:$B$180,'16 Year_History_Results'!CM328)</f>
        <v>0</v>
      </c>
      <c r="BS328" s="147">
        <f>INDEX('2015'!$B$52:$B$308,'16 Year_History_Results'!CN328)</f>
        <v>6</v>
      </c>
      <c r="BT328" s="147">
        <f>INDEX('2016'!$B$52:$B$308,'16 Year_History_Results'!CO328)</f>
        <v>0</v>
      </c>
      <c r="BW328">
        <f t="shared" si="224"/>
        <v>3974</v>
      </c>
      <c r="BX328" s="110"/>
      <c r="BY328" s="2"/>
      <c r="BZ328" s="146">
        <f>IF(ISNA(MATCH($BW328,'2001'!$A$44:$A$139,0)),97,MATCH($BW328,'2001'!$A$44:$A$139,0))</f>
        <v>97</v>
      </c>
      <c r="CA328" s="2">
        <f>IF(ISNA(MATCH($BW328,'2002'!$A$44:$A$139,0)),97,MATCH($BW328,'2002'!$A$44:$A$139,0))</f>
        <v>97</v>
      </c>
      <c r="CB328" s="2">
        <f>IF(ISNA(MATCH($BW328,'2003'!$A$44:$A$139,0)),97,MATCH($BW328,'2003'!$A$44:$A$139,0))</f>
        <v>97</v>
      </c>
      <c r="CC328" s="2">
        <f>IF(ISNA(MATCH($BW328,'2004'!$A$44:$A$139,0)),97,MATCH($BW328,'2004'!$A$44:$A$139,0))</f>
        <v>97</v>
      </c>
      <c r="CD328" s="2">
        <f>IF(ISNA(MATCH($BW328,'2005'!$A$44:$A$139,0)),97,MATCH($BW328,'2005'!$A$44:$A$139,0))</f>
        <v>97</v>
      </c>
      <c r="CE328" s="2">
        <f>IF(ISNA(MATCH($BW328,'2006'!$A$44:$A$139,0)),97,MATCH($BW328,'2006'!$A$44:$A$139,0))</f>
        <v>97</v>
      </c>
      <c r="CF328" s="2">
        <f>IF(ISNA(MATCH($BW328,'2007'!$A$44:$A$139,0)),97,MATCH($BW328,'2007'!$A$44:$A$139,0))</f>
        <v>97</v>
      </c>
      <c r="CG328" s="2">
        <f>IF(ISNA(MATCH($BW328,'2008'!$A$44:$A$139,0)),97,MATCH($BW328,'2008'!$A$44:$A$139,0))</f>
        <v>97</v>
      </c>
      <c r="CH328" s="2">
        <f>IF(ISNA(MATCH($BW328,'2009'!$A$44:$A$139,0)),97,MATCH($BW328,'2009'!$A$44:$A$139,0))</f>
        <v>97</v>
      </c>
      <c r="CI328" s="2">
        <f>IF(ISNA(MATCH($BW328,'2010'!$A$44:$A$139,0)),97,MATCH($BW328,'2010'!$A$44:$A$139,0))</f>
        <v>97</v>
      </c>
      <c r="CJ328" s="2">
        <f>IF(ISNA(MATCH($BW328,'2011'!$A$44:$A$139,0)),97,MATCH($BW328,'2011'!$A$44:$A$139,0))</f>
        <v>97</v>
      </c>
      <c r="CK328" s="2">
        <f>IF(ISNA(MATCH($BW328,'2012'!$A$44:$A$139,0)),97,MATCH($BW328,'2012'!$A$44:$A$139,0))</f>
        <v>97</v>
      </c>
      <c r="CL328" s="2">
        <f>IF(ISNA(MATCH($BW328,'2013'!$A$44:$A$139,0)),97,MATCH($BW328,'2013'!$A$44:$A$139,0))</f>
        <v>97</v>
      </c>
      <c r="CM328" s="2">
        <f>IF(ISNA(MATCH($BW328,'2014'!$A$52:$A$179,0)),129,MATCH($BW328,'2014'!$A$52:$A$179,0))</f>
        <v>129</v>
      </c>
      <c r="CN328" s="147">
        <f>IF(ISNA(MATCH($BW328,'2015'!$A$52:$A$307,0)),257,MATCH($BW328,'2015'!$A$52:$A$307,0))</f>
        <v>216</v>
      </c>
      <c r="CO328" s="147">
        <f>IF(ISNA(MATCH($BW328,'2016'!$A$52:$A$307,0)),257,MATCH($BW328,'2016'!$A$52:$A$307,0))</f>
        <v>257</v>
      </c>
      <c r="CQ328">
        <f t="shared" si="225"/>
        <v>3974</v>
      </c>
      <c r="CR328" s="281"/>
      <c r="CS328" s="279"/>
      <c r="CT328" s="278">
        <f t="shared" si="226"/>
        <v>0</v>
      </c>
      <c r="CU328" s="279">
        <f t="shared" si="212"/>
        <v>0</v>
      </c>
      <c r="CV328" s="279">
        <f t="shared" si="213"/>
        <v>0</v>
      </c>
      <c r="CW328" s="279">
        <f t="shared" si="214"/>
        <v>0</v>
      </c>
      <c r="CX328" s="279">
        <f t="shared" si="215"/>
        <v>0</v>
      </c>
      <c r="CY328" s="279">
        <f t="shared" si="216"/>
        <v>0</v>
      </c>
      <c r="CZ328" s="279">
        <f t="shared" si="217"/>
        <v>0</v>
      </c>
      <c r="DA328" s="279">
        <f t="shared" si="218"/>
        <v>0</v>
      </c>
      <c r="DB328" s="279">
        <f t="shared" si="219"/>
        <v>0</v>
      </c>
      <c r="DC328" s="279">
        <f t="shared" si="227"/>
        <v>0</v>
      </c>
      <c r="DD328" s="279">
        <f t="shared" si="228"/>
        <v>0</v>
      </c>
      <c r="DE328" s="279">
        <f t="shared" si="229"/>
        <v>0</v>
      </c>
      <c r="DF328" s="279">
        <f t="shared" si="230"/>
        <v>0</v>
      </c>
      <c r="DG328" s="279">
        <f t="shared" si="231"/>
        <v>0</v>
      </c>
      <c r="DH328" s="280">
        <f t="shared" ref="DH328:DH389" si="248">BS328+AX328+(DG328*$AE$1)</f>
        <v>6</v>
      </c>
      <c r="DI328" s="280">
        <f t="shared" ref="DI328:DI391" si="249">BT328+AY328+(DH328*$AE$1)</f>
        <v>3.9996</v>
      </c>
      <c r="DJ328" s="154">
        <f t="shared" si="220"/>
        <v>246</v>
      </c>
      <c r="DK328" s="279">
        <f t="shared" si="232"/>
        <v>3974</v>
      </c>
      <c r="DL328" s="97"/>
      <c r="DM328" s="154"/>
      <c r="DN328" s="267">
        <f t="shared" si="233"/>
        <v>0</v>
      </c>
      <c r="DO328" s="154">
        <f t="shared" si="234"/>
        <v>0</v>
      </c>
      <c r="DP328" s="154">
        <f t="shared" si="235"/>
        <v>0</v>
      </c>
      <c r="DQ328" s="154">
        <f t="shared" si="236"/>
        <v>0</v>
      </c>
      <c r="DR328" s="154">
        <f t="shared" si="237"/>
        <v>0</v>
      </c>
      <c r="DS328" s="154">
        <f t="shared" si="238"/>
        <v>0</v>
      </c>
      <c r="DT328" s="154">
        <f t="shared" si="239"/>
        <v>0</v>
      </c>
      <c r="DU328" s="154">
        <f t="shared" si="240"/>
        <v>0</v>
      </c>
      <c r="DV328" s="154">
        <f t="shared" si="241"/>
        <v>0</v>
      </c>
      <c r="DW328" s="154">
        <f t="shared" si="242"/>
        <v>0</v>
      </c>
      <c r="DX328" s="154">
        <f t="shared" si="243"/>
        <v>0</v>
      </c>
      <c r="DY328" s="154">
        <f t="shared" si="244"/>
        <v>0</v>
      </c>
      <c r="DZ328" s="154">
        <f t="shared" si="245"/>
        <v>0</v>
      </c>
      <c r="EA328" s="154">
        <f t="shared" si="246"/>
        <v>0</v>
      </c>
      <c r="EB328" s="264">
        <f t="shared" ref="EB328:EB389" si="250">BS328+AX328+EA328</f>
        <v>6</v>
      </c>
      <c r="EC328" s="264">
        <f t="shared" ref="EC328:EC391" si="251">BT328+AY328+EB328</f>
        <v>6</v>
      </c>
      <c r="ED328" s="154">
        <f t="shared" si="221"/>
        <v>486</v>
      </c>
    </row>
    <row r="329" spans="2:134" ht="13" thickBot="1" x14ac:dyDescent="0.3">
      <c r="B329" s="131">
        <v>175</v>
      </c>
      <c r="C329" s="50">
        <f t="shared" si="210"/>
        <v>6</v>
      </c>
      <c r="D329" s="50">
        <f t="shared" si="222"/>
        <v>0</v>
      </c>
      <c r="E329" s="97"/>
      <c r="F329" s="2">
        <f t="shared" si="247"/>
        <v>324</v>
      </c>
      <c r="G329" s="487">
        <v>2486</v>
      </c>
      <c r="H329" s="98">
        <f>15- COUNTIF(L329:AC329,"#N/A")</f>
        <v>0</v>
      </c>
      <c r="I329" s="131">
        <f>SUM(AH329:AY329)+SUM(BE329:BT329)</f>
        <v>9</v>
      </c>
      <c r="J329" s="398">
        <f>DI329</f>
        <v>3.9992000399999994</v>
      </c>
      <c r="K329" s="456" t="str">
        <f>IF(ISNUMBER(MATCH(G329,'[4]OPR data'!$A$3:$A$2900,0)),"Y","N")</f>
        <v>Y</v>
      </c>
      <c r="L329" s="110"/>
      <c r="M329" s="233"/>
      <c r="N329" s="469" t="e">
        <f>(INDEX(Finish_table!R$4:R$83,MATCH('16 Year_History_Results'!$G329,Finish_table!S$4:S$83,0),1))</f>
        <v>#N/A</v>
      </c>
      <c r="O329" s="233" t="e">
        <f>(INDEX(Finish_table!Z$4:Z$99,MATCH('16 Year_History_Results'!$G329,Finish_table!AA$4:AA$99,0),1))</f>
        <v>#N/A</v>
      </c>
      <c r="P329" s="233" t="e">
        <f>(INDEX(Finish_table!AI$4:AI$99,MATCH('16 Year_History_Results'!$G329,Finish_table!AJ$4:AJ$99,0),1))</f>
        <v>#N/A</v>
      </c>
      <c r="Q329" s="233" t="e">
        <f>(INDEX(Finish_table!AR$4:AR$99,MATCH('16 Year_History_Results'!$G329,Finish_table!AS$4:AS$99,0),1))</f>
        <v>#N/A</v>
      </c>
      <c r="R329" s="233" t="e">
        <f>(INDEX(Finish_table!BA$4:BA$99,MATCH('16 Year_History_Results'!$G329,Finish_table!BB$4:BB$99,0),1))</f>
        <v>#N/A</v>
      </c>
      <c r="S329" s="233" t="e">
        <f>(INDEX(Finish_table!BJ$4:BJ$99,MATCH('16 Year_History_Results'!$G329,Finish_table!BK$4:BK$99,0),1))</f>
        <v>#N/A</v>
      </c>
      <c r="T329" s="233" t="e">
        <f>(INDEX(Finish_table!BS$4:BS$99,MATCH('16 Year_History_Results'!$G329,Finish_table!BT$4:BT$99,0),1))</f>
        <v>#N/A</v>
      </c>
      <c r="U329" s="233" t="e">
        <f>(INDEX(Finish_table!CB$4:CB$99,MATCH('16 Year_History_Results'!$G329,Finish_table!CC$4:CC$99,0),1))</f>
        <v>#N/A</v>
      </c>
      <c r="V329" s="233" t="e">
        <f>(INDEX(Finish_table!CK$4:CK$99,MATCH('16 Year_History_Results'!$G329,Finish_table!CL$4:CL$99,0),1))</f>
        <v>#N/A</v>
      </c>
      <c r="W329" s="233" t="e">
        <f>(INDEX(Finish_table!CT$4:CT$99,MATCH('16 Year_History_Results'!$G329,Finish_table!CU$4:CU$99,0),1))</f>
        <v>#N/A</v>
      </c>
      <c r="X329" s="233" t="e">
        <f>(INDEX(Finish_table!DC$4:DC$99,MATCH('16 Year_History_Results'!$G329,Finish_table!DD$4:DD$99,0),1))</f>
        <v>#N/A</v>
      </c>
      <c r="Y329" s="233" t="e">
        <f>(INDEX(Finish_table!DL$4:DL$99,MATCH('16 Year_History_Results'!$G329,Finish_table!DM$4:DM$99,0),1))</f>
        <v>#N/A</v>
      </c>
      <c r="Z329" s="233" t="e">
        <f>(INDEX(Finish_table!DU$4:DU$99,MATCH('16 Year_History_Results'!$G329,Finish_table!DV$4:DV$99,0),1))</f>
        <v>#N/A</v>
      </c>
      <c r="AA329" s="233" t="str">
        <f>(INDEX(Finish_table!ED$4:ED$140,MATCH('16 Year_History_Results'!$G329,Finish_table!EE$4:EE$140,0),1))</f>
        <v>QF</v>
      </c>
      <c r="AB329" s="233" t="e">
        <f>(INDEX(Finish_table!EM$4:EM$224,MATCH('16 Year_History_Results'!$G329,Finish_table!EN$4:EN$224,0),1))</f>
        <v>#N/A</v>
      </c>
      <c r="AC329" s="253" t="e">
        <f>(INDEX(Finish_table!EW$4:EW$224,MATCH('16 Year_History_Results'!$G329,Finish_table!EX$4:EX$224,0),1))</f>
        <v>#N/A</v>
      </c>
      <c r="AD329" s="2"/>
      <c r="AE329" s="97"/>
      <c r="AG329">
        <f t="shared" si="211"/>
        <v>2486</v>
      </c>
      <c r="AH329" s="110"/>
      <c r="AI329" s="2"/>
      <c r="AJ329" s="146">
        <f>INDEX('2001'!$C$44:$C$140,'16 Year_History_Results'!BZ329)</f>
        <v>0</v>
      </c>
      <c r="AK329" s="2">
        <f>INDEX('2002'!$C$44:$C$140,'16 Year_History_Results'!CA329)</f>
        <v>0</v>
      </c>
      <c r="AL329" s="2">
        <f>INDEX('2003'!$C$44:$C$140,'16 Year_History_Results'!CB329)</f>
        <v>0</v>
      </c>
      <c r="AM329" s="2">
        <f>INDEX('2004'!$C$44:$C$140,'16 Year_History_Results'!CC329)</f>
        <v>0</v>
      </c>
      <c r="AN329" s="2">
        <f>INDEX('2005'!$C$44:$C$140,'16 Year_History_Results'!CD329)</f>
        <v>0</v>
      </c>
      <c r="AO329" s="2">
        <f>INDEX('2006'!$C$44:$C$140,'16 Year_History_Results'!CE329)</f>
        <v>0</v>
      </c>
      <c r="AP329" s="2">
        <f>INDEX('2007'!$C$44:$C$140,'16 Year_History_Results'!CF329)</f>
        <v>0</v>
      </c>
      <c r="AQ329" s="2">
        <f>INDEX('2008'!$C$44:$C$140,'16 Year_History_Results'!CG329)</f>
        <v>0</v>
      </c>
      <c r="AR329" s="2">
        <f>INDEX('2009'!$C$44:$C$140,'16 Year_History_Results'!CH329)</f>
        <v>0</v>
      </c>
      <c r="AS329" s="2">
        <f>INDEX('2010'!$C$44:$C$140,'16 Year_History_Results'!CI329)</f>
        <v>0</v>
      </c>
      <c r="AT329" s="2">
        <f>INDEX('2011'!$C$44:$C$140,'16 Year_History_Results'!CJ329)</f>
        <v>0</v>
      </c>
      <c r="AU329" s="2">
        <f>INDEX('2012'!$C$44:$C$140,'16 Year_History_Results'!CK329)</f>
        <v>0</v>
      </c>
      <c r="AV329" s="2">
        <f>INDEX('2013'!$C$44:$C$140,'16 Year_History_Results'!CL329)</f>
        <v>0</v>
      </c>
      <c r="AW329" s="2">
        <f>INDEX('2014'!$C$52:$C$180,'16 Year_History_Results'!CM329)</f>
        <v>0</v>
      </c>
      <c r="AX329" s="2">
        <f>INDEX('2015'!$E$52:$E$308,'16 Year_History_Results'!CN329)</f>
        <v>0</v>
      </c>
      <c r="AY329" s="147">
        <f>INDEX('2016'!$E$52:$E$308,'16 Year_History_Results'!CO329)</f>
        <v>0</v>
      </c>
      <c r="AZ329" s="2"/>
      <c r="BA329" s="2"/>
      <c r="BB329">
        <f t="shared" si="223"/>
        <v>2486</v>
      </c>
      <c r="BC329" s="110"/>
      <c r="BD329" s="2"/>
      <c r="BE329" s="146">
        <f>INDEX('2001'!$B$44:$B$140,'16 Year_History_Results'!BZ329)</f>
        <v>0</v>
      </c>
      <c r="BF329" s="2">
        <f>INDEX('2002'!$B$44:$B$140,'16 Year_History_Results'!CA329)</f>
        <v>0</v>
      </c>
      <c r="BG329" s="2">
        <f>INDEX('2003'!$B$44:$B$140,'16 Year_History_Results'!CB329)</f>
        <v>0</v>
      </c>
      <c r="BH329" s="2">
        <f>INDEX('2004'!$B$44:$B$140,'16 Year_History_Results'!CC329)</f>
        <v>0</v>
      </c>
      <c r="BI329" s="2">
        <f>INDEX('2005'!$B$44:$B$140,'16 Year_History_Results'!CD329)</f>
        <v>0</v>
      </c>
      <c r="BJ329" s="2">
        <f>INDEX('2006'!$B$44:$B$140,'16 Year_History_Results'!CE329)</f>
        <v>0</v>
      </c>
      <c r="BK329" s="2">
        <f>INDEX('2007'!$B$44:$B$140,'16 Year_History_Results'!CF329)</f>
        <v>0</v>
      </c>
      <c r="BL329" s="2">
        <f>INDEX('2008'!$B$44:$B$140,'16 Year_History_Results'!CG329)</f>
        <v>0</v>
      </c>
      <c r="BM329" s="2">
        <f>INDEX('2009'!$B$44:$B$140,'16 Year_History_Results'!CH329)</f>
        <v>0</v>
      </c>
      <c r="BN329" s="2">
        <f>INDEX('2010'!$B$44:$B$140,'16 Year_History_Results'!CI329)</f>
        <v>0</v>
      </c>
      <c r="BO329" s="2">
        <f>INDEX('2011'!$B$44:$B$140,'16 Year_History_Results'!CJ329)</f>
        <v>0</v>
      </c>
      <c r="BP329" s="2">
        <f>INDEX('2012'!$B$44:$B$140,'16 Year_History_Results'!CK329)</f>
        <v>0</v>
      </c>
      <c r="BQ329" s="2">
        <f>INDEX('2013'!$B$44:$B$140,'16 Year_History_Results'!CL329)</f>
        <v>0</v>
      </c>
      <c r="BR329" s="2">
        <f>INDEX('2014'!$B$52:$B$180,'16 Year_History_Results'!CM329)</f>
        <v>9</v>
      </c>
      <c r="BS329" s="147">
        <f>INDEX('2015'!$B$52:$B$308,'16 Year_History_Results'!CN329)</f>
        <v>0</v>
      </c>
      <c r="BT329" s="147">
        <f>INDEX('2016'!$B$52:$B$308,'16 Year_History_Results'!CO329)</f>
        <v>0</v>
      </c>
      <c r="BW329">
        <f t="shared" si="224"/>
        <v>2486</v>
      </c>
      <c r="BX329" s="110"/>
      <c r="BY329" s="2"/>
      <c r="BZ329" s="146">
        <f>IF(ISNA(MATCH($BW329,'2001'!$A$44:$A$139,0)),97,MATCH($BW329,'2001'!$A$44:$A$139,0))</f>
        <v>97</v>
      </c>
      <c r="CA329" s="2">
        <f>IF(ISNA(MATCH($BW329,'2002'!$A$44:$A$139,0)),97,MATCH($BW329,'2002'!$A$44:$A$139,0))</f>
        <v>97</v>
      </c>
      <c r="CB329" s="2">
        <f>IF(ISNA(MATCH($BW329,'2003'!$A$44:$A$139,0)),97,MATCH($BW329,'2003'!$A$44:$A$139,0))</f>
        <v>97</v>
      </c>
      <c r="CC329" s="2">
        <f>IF(ISNA(MATCH($BW329,'2004'!$A$44:$A$139,0)),97,MATCH($BW329,'2004'!$A$44:$A$139,0))</f>
        <v>97</v>
      </c>
      <c r="CD329" s="2">
        <f>IF(ISNA(MATCH($BW329,'2005'!$A$44:$A$139,0)),97,MATCH($BW329,'2005'!$A$44:$A$139,0))</f>
        <v>97</v>
      </c>
      <c r="CE329" s="2">
        <f>IF(ISNA(MATCH($BW329,'2006'!$A$44:$A$139,0)),97,MATCH($BW329,'2006'!$A$44:$A$139,0))</f>
        <v>97</v>
      </c>
      <c r="CF329" s="2">
        <f>IF(ISNA(MATCH($BW329,'2007'!$A$44:$A$139,0)),97,MATCH($BW329,'2007'!$A$44:$A$139,0))</f>
        <v>97</v>
      </c>
      <c r="CG329" s="2">
        <f>IF(ISNA(MATCH($BW329,'2008'!$A$44:$A$139,0)),97,MATCH($BW329,'2008'!$A$44:$A$139,0))</f>
        <v>97</v>
      </c>
      <c r="CH329" s="2">
        <f>IF(ISNA(MATCH($BW329,'2009'!$A$44:$A$139,0)),97,MATCH($BW329,'2009'!$A$44:$A$139,0))</f>
        <v>97</v>
      </c>
      <c r="CI329" s="2">
        <f>IF(ISNA(MATCH($BW329,'2010'!$A$44:$A$139,0)),97,MATCH($BW329,'2010'!$A$44:$A$139,0))</f>
        <v>97</v>
      </c>
      <c r="CJ329" s="2">
        <f>IF(ISNA(MATCH($BW329,'2011'!$A$44:$A$139,0)),97,MATCH($BW329,'2011'!$A$44:$A$139,0))</f>
        <v>97</v>
      </c>
      <c r="CK329" s="2">
        <f>IF(ISNA(MATCH($BW329,'2012'!$A$44:$A$139,0)),97,MATCH($BW329,'2012'!$A$44:$A$139,0))</f>
        <v>97</v>
      </c>
      <c r="CL329" s="2">
        <f>IF(ISNA(MATCH($BW329,'2013'!$A$44:$A$139,0)),97,MATCH($BW329,'2013'!$A$44:$A$139,0))</f>
        <v>97</v>
      </c>
      <c r="CM329" s="2">
        <f>IF(ISNA(MATCH($BW329,'2014'!$A$52:$A$179,0)),129,MATCH($BW329,'2014'!$A$52:$A$179,0))</f>
        <v>101</v>
      </c>
      <c r="CN329" s="147">
        <f>IF(ISNA(MATCH($BW329,'2015'!$A$52:$A$307,0)),257,MATCH($BW329,'2015'!$A$52:$A$307,0))</f>
        <v>257</v>
      </c>
      <c r="CO329" s="147">
        <f>IF(ISNA(MATCH($BW329,'2016'!$A$52:$A$307,0)),257,MATCH($BW329,'2016'!$A$52:$A$307,0))</f>
        <v>257</v>
      </c>
      <c r="CQ329">
        <f t="shared" si="225"/>
        <v>2486</v>
      </c>
      <c r="CR329" s="281"/>
      <c r="CS329" s="279"/>
      <c r="CT329" s="278">
        <f t="shared" si="226"/>
        <v>0</v>
      </c>
      <c r="CU329" s="279">
        <f t="shared" si="212"/>
        <v>0</v>
      </c>
      <c r="CV329" s="279">
        <f t="shared" si="213"/>
        <v>0</v>
      </c>
      <c r="CW329" s="279">
        <f t="shared" si="214"/>
        <v>0</v>
      </c>
      <c r="CX329" s="279">
        <f t="shared" si="215"/>
        <v>0</v>
      </c>
      <c r="CY329" s="279">
        <f t="shared" si="216"/>
        <v>0</v>
      </c>
      <c r="CZ329" s="279">
        <f t="shared" si="217"/>
        <v>0</v>
      </c>
      <c r="DA329" s="279">
        <f t="shared" si="218"/>
        <v>0</v>
      </c>
      <c r="DB329" s="279">
        <f t="shared" si="219"/>
        <v>0</v>
      </c>
      <c r="DC329" s="279">
        <f t="shared" si="227"/>
        <v>0</v>
      </c>
      <c r="DD329" s="279">
        <f t="shared" si="228"/>
        <v>0</v>
      </c>
      <c r="DE329" s="279">
        <f t="shared" si="229"/>
        <v>0</v>
      </c>
      <c r="DF329" s="279">
        <f t="shared" si="230"/>
        <v>0</v>
      </c>
      <c r="DG329" s="279">
        <f t="shared" si="231"/>
        <v>9</v>
      </c>
      <c r="DH329" s="280">
        <f t="shared" si="248"/>
        <v>5.9993999999999996</v>
      </c>
      <c r="DI329" s="280">
        <f t="shared" si="249"/>
        <v>3.9992000399999994</v>
      </c>
      <c r="DJ329" s="154">
        <f t="shared" si="220"/>
        <v>248</v>
      </c>
      <c r="DK329" s="279">
        <f t="shared" si="232"/>
        <v>2486</v>
      </c>
      <c r="DL329" s="97"/>
      <c r="DM329" s="154"/>
      <c r="DN329" s="267">
        <f t="shared" si="233"/>
        <v>0</v>
      </c>
      <c r="DO329" s="154">
        <f t="shared" si="234"/>
        <v>0</v>
      </c>
      <c r="DP329" s="154">
        <f t="shared" si="235"/>
        <v>0</v>
      </c>
      <c r="DQ329" s="154">
        <f t="shared" si="236"/>
        <v>0</v>
      </c>
      <c r="DR329" s="154">
        <f t="shared" si="237"/>
        <v>0</v>
      </c>
      <c r="DS329" s="154">
        <f t="shared" si="238"/>
        <v>0</v>
      </c>
      <c r="DT329" s="154">
        <f t="shared" si="239"/>
        <v>0</v>
      </c>
      <c r="DU329" s="154">
        <f t="shared" si="240"/>
        <v>0</v>
      </c>
      <c r="DV329" s="154">
        <f t="shared" si="241"/>
        <v>0</v>
      </c>
      <c r="DW329" s="154">
        <f t="shared" si="242"/>
        <v>0</v>
      </c>
      <c r="DX329" s="154">
        <f t="shared" si="243"/>
        <v>0</v>
      </c>
      <c r="DY329" s="154">
        <f t="shared" si="244"/>
        <v>0</v>
      </c>
      <c r="DZ329" s="154">
        <f t="shared" si="245"/>
        <v>0</v>
      </c>
      <c r="EA329" s="154">
        <f t="shared" si="246"/>
        <v>9</v>
      </c>
      <c r="EB329" s="264">
        <f t="shared" si="250"/>
        <v>9</v>
      </c>
      <c r="EC329" s="264">
        <f t="shared" si="251"/>
        <v>9</v>
      </c>
      <c r="ED329" s="154">
        <f t="shared" si="221"/>
        <v>446</v>
      </c>
    </row>
    <row r="330" spans="2:134" ht="13" thickBot="1" x14ac:dyDescent="0.3">
      <c r="B330" s="131">
        <v>175</v>
      </c>
      <c r="C330" s="50">
        <f t="shared" si="210"/>
        <v>7</v>
      </c>
      <c r="D330" s="50">
        <f t="shared" si="222"/>
        <v>0</v>
      </c>
      <c r="E330" s="97"/>
      <c r="F330" s="2">
        <f t="shared" si="247"/>
        <v>325</v>
      </c>
      <c r="G330" s="207">
        <v>1511</v>
      </c>
      <c r="H330" s="98">
        <f>15- COUNTIF(L330:AC330,"#N/A")</f>
        <v>4</v>
      </c>
      <c r="I330" s="131">
        <f>SUM(AH330:AY330)+SUM(BE330:BT330)</f>
        <v>47</v>
      </c>
      <c r="J330" s="398">
        <f>DI330</f>
        <v>3.9080662104523949</v>
      </c>
      <c r="K330" s="456" t="str">
        <f>IF(ISNUMBER(MATCH(G330,'[4]OPR data'!$A$3:$A$2900,0)),"Y","N")</f>
        <v>Y</v>
      </c>
      <c r="L330" s="110"/>
      <c r="M330" s="233"/>
      <c r="N330" s="469" t="e">
        <f>(INDEX(Finish_table!R$4:R$83,MATCH('16 Year_History_Results'!$G330,Finish_table!S$4:S$83,0),1))</f>
        <v>#N/A</v>
      </c>
      <c r="O330" s="233" t="e">
        <f>(INDEX(Finish_table!Z$4:Z$99,MATCH('16 Year_History_Results'!$G330,Finish_table!AA$4:AA$99,0),1))</f>
        <v>#N/A</v>
      </c>
      <c r="P330" s="233" t="e">
        <f>(INDEX(Finish_table!AI$4:AI$99,MATCH('16 Year_History_Results'!$G330,Finish_table!AJ$4:AJ$99,0),1))</f>
        <v>#N/A</v>
      </c>
      <c r="Q330" s="233" t="e">
        <f>(INDEX(Finish_table!AR$4:AR$99,MATCH('16 Year_History_Results'!$G330,Finish_table!AS$4:AS$99,0),1))</f>
        <v>#N/A</v>
      </c>
      <c r="R330" s="233" t="e">
        <f>(INDEX(Finish_table!BA$4:BA$99,MATCH('16 Year_History_Results'!$G330,Finish_table!BB$4:BB$99,0),1))</f>
        <v>#N/A</v>
      </c>
      <c r="S330" s="233" t="str">
        <f>(INDEX(Finish_table!BJ$4:BJ$99,MATCH('16 Year_History_Results'!$G330,Finish_table!BK$4:BK$99,0),1))</f>
        <v>SF</v>
      </c>
      <c r="T330" s="233" t="str">
        <f>(INDEX(Finish_table!BS$4:BS$99,MATCH('16 Year_History_Results'!$G330,Finish_table!BT$4:BT$99,0),1))</f>
        <v>QF</v>
      </c>
      <c r="U330" s="233" t="str">
        <f>(INDEX(Finish_table!CB$4:CB$99,MATCH('16 Year_History_Results'!$G330,Finish_table!CC$4:CC$99,0),1))</f>
        <v>SF</v>
      </c>
      <c r="V330" s="233" t="e">
        <f>(INDEX(Finish_table!CK$4:CK$99,MATCH('16 Year_History_Results'!$G330,Finish_table!CL$4:CL$99,0),1))</f>
        <v>#N/A</v>
      </c>
      <c r="W330" s="233" t="str">
        <f>(INDEX(Finish_table!CT$4:CT$99,MATCH('16 Year_History_Results'!$G330,Finish_table!CU$4:CU$99,0),1))</f>
        <v>QF</v>
      </c>
      <c r="X330" s="233" t="e">
        <f>(INDEX(Finish_table!DC$4:DC$99,MATCH('16 Year_History_Results'!$G330,Finish_table!DD$4:DD$99,0),1))</f>
        <v>#N/A</v>
      </c>
      <c r="Y330" s="233" t="e">
        <f>(INDEX(Finish_table!DL$4:DL$99,MATCH('16 Year_History_Results'!$G330,Finish_table!DM$4:DM$99,0),1))</f>
        <v>#N/A</v>
      </c>
      <c r="Z330" s="233" t="e">
        <f>(INDEX(Finish_table!DU$4:DU$99,MATCH('16 Year_History_Results'!$G330,Finish_table!DV$4:DV$99,0),1))</f>
        <v>#N/A</v>
      </c>
      <c r="AA330" s="233" t="str">
        <f>(INDEX(Finish_table!ED$4:ED$140,MATCH('16 Year_History_Results'!$G330,Finish_table!EE$4:EE$140,0),1))</f>
        <v>QF</v>
      </c>
      <c r="AB330" s="233" t="e">
        <f>(INDEX(Finish_table!EM$4:EM$224,MATCH('16 Year_History_Results'!$G330,Finish_table!EN$4:EN$224,0),1))</f>
        <v>#N/A</v>
      </c>
      <c r="AC330" s="253" t="e">
        <f>(INDEX(Finish_table!EW$4:EW$224,MATCH('16 Year_History_Results'!$G330,Finish_table!EX$4:EX$224,0),1))</f>
        <v>#N/A</v>
      </c>
      <c r="AD330" s="2"/>
      <c r="AE330" s="97"/>
      <c r="AG330">
        <f t="shared" si="211"/>
        <v>1511</v>
      </c>
      <c r="AH330" s="110"/>
      <c r="AI330" s="2"/>
      <c r="AJ330" s="146">
        <f>INDEX('2001'!$C$44:$C$140,'16 Year_History_Results'!BZ330)</f>
        <v>0</v>
      </c>
      <c r="AK330" s="2">
        <f>INDEX('2002'!$C$44:$C$140,'16 Year_History_Results'!CA330)</f>
        <v>0</v>
      </c>
      <c r="AL330" s="2">
        <f>INDEX('2003'!$C$44:$C$140,'16 Year_History_Results'!CB330)</f>
        <v>0</v>
      </c>
      <c r="AM330" s="2">
        <f>INDEX('2004'!$C$44:$C$140,'16 Year_History_Results'!CC330)</f>
        <v>0</v>
      </c>
      <c r="AN330" s="2">
        <f>INDEX('2005'!$C$44:$C$140,'16 Year_History_Results'!CD330)</f>
        <v>0</v>
      </c>
      <c r="AO330" s="2">
        <f>INDEX('2006'!$C$44:$C$140,'16 Year_History_Results'!CE330)</f>
        <v>8</v>
      </c>
      <c r="AP330" s="2">
        <f>INDEX('2007'!$C$44:$C$140,'16 Year_History_Results'!CF330)</f>
        <v>0</v>
      </c>
      <c r="AQ330" s="2">
        <f>INDEX('2008'!$C$44:$C$140,'16 Year_History_Results'!CG330)</f>
        <v>10</v>
      </c>
      <c r="AR330" s="2">
        <f>INDEX('2009'!$C$44:$C$140,'16 Year_History_Results'!CH330)</f>
        <v>0</v>
      </c>
      <c r="AS330" s="2">
        <f>INDEX('2010'!$C$44:$C$140,'16 Year_History_Results'!CI330)</f>
        <v>0</v>
      </c>
      <c r="AT330" s="2">
        <f>INDEX('2011'!$C$44:$C$140,'16 Year_History_Results'!CJ330)</f>
        <v>0</v>
      </c>
      <c r="AU330" s="2">
        <f>INDEX('2012'!$C$44:$C$140,'16 Year_History_Results'!CK330)</f>
        <v>0</v>
      </c>
      <c r="AV330" s="2">
        <f>INDEX('2013'!$C$44:$C$140,'16 Year_History_Results'!CL330)</f>
        <v>0</v>
      </c>
      <c r="AW330" s="2">
        <f>INDEX('2014'!$C$52:$C$180,'16 Year_History_Results'!CM330)</f>
        <v>0</v>
      </c>
      <c r="AX330" s="2">
        <f>INDEX('2015'!$E$52:$E$308,'16 Year_History_Results'!CN330)</f>
        <v>0</v>
      </c>
      <c r="AY330" s="147">
        <f>INDEX('2016'!$E$52:$E$308,'16 Year_History_Results'!CO330)</f>
        <v>0</v>
      </c>
      <c r="AZ330" s="2"/>
      <c r="BA330" s="2"/>
      <c r="BB330">
        <f t="shared" si="223"/>
        <v>1511</v>
      </c>
      <c r="BC330" s="110"/>
      <c r="BD330" s="2"/>
      <c r="BE330" s="146">
        <f>INDEX('2001'!$B$44:$B$140,'16 Year_History_Results'!BZ330)</f>
        <v>0</v>
      </c>
      <c r="BF330" s="2">
        <f>INDEX('2002'!$B$44:$B$140,'16 Year_History_Results'!CA330)</f>
        <v>0</v>
      </c>
      <c r="BG330" s="2">
        <f>INDEX('2003'!$B$44:$B$140,'16 Year_History_Results'!CB330)</f>
        <v>0</v>
      </c>
      <c r="BH330" s="2">
        <f>INDEX('2004'!$B$44:$B$140,'16 Year_History_Results'!CC330)</f>
        <v>0</v>
      </c>
      <c r="BI330" s="2">
        <f>INDEX('2005'!$B$44:$B$140,'16 Year_History_Results'!CD330)</f>
        <v>0</v>
      </c>
      <c r="BJ330" s="2">
        <f>INDEX('2006'!$B$44:$B$140,'16 Year_History_Results'!CE330)</f>
        <v>4</v>
      </c>
      <c r="BK330" s="2">
        <f>INDEX('2007'!$B$44:$B$140,'16 Year_History_Results'!CF330)</f>
        <v>10</v>
      </c>
      <c r="BL330" s="2">
        <f>INDEX('2008'!$B$44:$B$140,'16 Year_History_Results'!CG330)</f>
        <v>1</v>
      </c>
      <c r="BM330" s="2">
        <f>INDEX('2009'!$B$44:$B$140,'16 Year_History_Results'!CH330)</f>
        <v>0</v>
      </c>
      <c r="BN330" s="2">
        <f>INDEX('2010'!$B$44:$B$140,'16 Year_History_Results'!CI330)</f>
        <v>9</v>
      </c>
      <c r="BO330" s="2">
        <f>INDEX('2011'!$B$44:$B$140,'16 Year_History_Results'!CJ330)</f>
        <v>0</v>
      </c>
      <c r="BP330" s="2">
        <f>INDEX('2012'!$B$44:$B$140,'16 Year_History_Results'!CK330)</f>
        <v>0</v>
      </c>
      <c r="BQ330" s="2">
        <f>INDEX('2013'!$B$44:$B$140,'16 Year_History_Results'!CL330)</f>
        <v>0</v>
      </c>
      <c r="BR330" s="2">
        <f>INDEX('2014'!$B$52:$B$180,'16 Year_History_Results'!CM330)</f>
        <v>5</v>
      </c>
      <c r="BS330" s="147">
        <f>INDEX('2015'!$B$52:$B$308,'16 Year_History_Results'!CN330)</f>
        <v>0</v>
      </c>
      <c r="BT330" s="147">
        <f>INDEX('2016'!$B$52:$B$308,'16 Year_History_Results'!CO330)</f>
        <v>0</v>
      </c>
      <c r="BW330">
        <f t="shared" si="224"/>
        <v>1511</v>
      </c>
      <c r="BX330" s="110"/>
      <c r="BY330" s="2"/>
      <c r="BZ330" s="146">
        <f>IF(ISNA(MATCH($BW330,'2001'!$A$44:$A$139,0)),97,MATCH($BW330,'2001'!$A$44:$A$139,0))</f>
        <v>97</v>
      </c>
      <c r="CA330" s="2">
        <f>IF(ISNA(MATCH($BW330,'2002'!$A$44:$A$139,0)),97,MATCH($BW330,'2002'!$A$44:$A$139,0))</f>
        <v>97</v>
      </c>
      <c r="CB330" s="2">
        <f>IF(ISNA(MATCH($BW330,'2003'!$A$44:$A$139,0)),97,MATCH($BW330,'2003'!$A$44:$A$139,0))</f>
        <v>97</v>
      </c>
      <c r="CC330" s="2">
        <f>IF(ISNA(MATCH($BW330,'2004'!$A$44:$A$139,0)),97,MATCH($BW330,'2004'!$A$44:$A$139,0))</f>
        <v>97</v>
      </c>
      <c r="CD330" s="2">
        <f>IF(ISNA(MATCH($BW330,'2005'!$A$44:$A$139,0)),97,MATCH($BW330,'2005'!$A$44:$A$139,0))</f>
        <v>97</v>
      </c>
      <c r="CE330" s="2">
        <f>IF(ISNA(MATCH($BW330,'2006'!$A$44:$A$139,0)),97,MATCH($BW330,'2006'!$A$44:$A$139,0))</f>
        <v>86</v>
      </c>
      <c r="CF330" s="2">
        <f>IF(ISNA(MATCH($BW330,'2007'!$A$44:$A$139,0)),97,MATCH($BW330,'2007'!$A$44:$A$139,0))</f>
        <v>76</v>
      </c>
      <c r="CG330" s="2">
        <f>IF(ISNA(MATCH($BW330,'2008'!$A$44:$A$139,0)),97,MATCH($BW330,'2008'!$A$44:$A$139,0))</f>
        <v>75</v>
      </c>
      <c r="CH330" s="2">
        <f>IF(ISNA(MATCH($BW330,'2009'!$A$44:$A$139,0)),97,MATCH($BW330,'2009'!$A$44:$A$139,0))</f>
        <v>97</v>
      </c>
      <c r="CI330" s="2">
        <f>IF(ISNA(MATCH($BW330,'2010'!$A$44:$A$139,0)),97,MATCH($BW330,'2010'!$A$44:$A$139,0))</f>
        <v>60</v>
      </c>
      <c r="CJ330" s="2">
        <f>IF(ISNA(MATCH($BW330,'2011'!$A$44:$A$139,0)),97,MATCH($BW330,'2011'!$A$44:$A$139,0))</f>
        <v>97</v>
      </c>
      <c r="CK330" s="2">
        <f>IF(ISNA(MATCH($BW330,'2012'!$A$44:$A$139,0)),97,MATCH($BW330,'2012'!$A$44:$A$139,0))</f>
        <v>97</v>
      </c>
      <c r="CL330" s="2">
        <f>IF(ISNA(MATCH($BW330,'2013'!$A$44:$A$139,0)),97,MATCH($BW330,'2013'!$A$44:$A$139,0))</f>
        <v>97</v>
      </c>
      <c r="CM330" s="2">
        <f>IF(ISNA(MATCH($BW330,'2014'!$A$52:$A$179,0)),129,MATCH($BW330,'2014'!$A$52:$A$179,0))</f>
        <v>69</v>
      </c>
      <c r="CN330" s="147">
        <f>IF(ISNA(MATCH($BW330,'2015'!$A$52:$A$307,0)),257,MATCH($BW330,'2015'!$A$52:$A$307,0))</f>
        <v>106</v>
      </c>
      <c r="CO330" s="147">
        <f>IF(ISNA(MATCH($BW330,'2016'!$A$52:$A$307,0)),257,MATCH($BW330,'2016'!$A$52:$A$307,0))</f>
        <v>108</v>
      </c>
      <c r="CQ330">
        <f t="shared" si="225"/>
        <v>1511</v>
      </c>
      <c r="CR330" s="281"/>
      <c r="CS330" s="279"/>
      <c r="CT330" s="278">
        <f t="shared" si="226"/>
        <v>0</v>
      </c>
      <c r="CU330" s="279">
        <f t="shared" si="212"/>
        <v>0</v>
      </c>
      <c r="CV330" s="279">
        <f t="shared" si="213"/>
        <v>0</v>
      </c>
      <c r="CW330" s="279">
        <f t="shared" si="214"/>
        <v>0</v>
      </c>
      <c r="CX330" s="279">
        <f t="shared" si="215"/>
        <v>0</v>
      </c>
      <c r="CY330" s="279">
        <f t="shared" si="216"/>
        <v>12</v>
      </c>
      <c r="CZ330" s="279">
        <f t="shared" si="217"/>
        <v>17.999200000000002</v>
      </c>
      <c r="DA330" s="279">
        <f t="shared" si="218"/>
        <v>22.99826672</v>
      </c>
      <c r="DB330" s="279">
        <f t="shared" si="219"/>
        <v>15.330644595552</v>
      </c>
      <c r="DC330" s="279">
        <f t="shared" si="227"/>
        <v>19.219407687394963</v>
      </c>
      <c r="DD330" s="279">
        <f t="shared" si="228"/>
        <v>12.811657164417481</v>
      </c>
      <c r="DE330" s="279">
        <f t="shared" si="229"/>
        <v>8.5402506658006931</v>
      </c>
      <c r="DF330" s="279">
        <f t="shared" si="230"/>
        <v>5.6929310938227422</v>
      </c>
      <c r="DG330" s="279">
        <f t="shared" si="231"/>
        <v>8.7949078671422392</v>
      </c>
      <c r="DH330" s="280">
        <f t="shared" si="248"/>
        <v>5.862685584237016</v>
      </c>
      <c r="DI330" s="280">
        <f t="shared" si="249"/>
        <v>3.9080662104523949</v>
      </c>
      <c r="DJ330" s="154">
        <f t="shared" si="220"/>
        <v>249</v>
      </c>
      <c r="DK330" s="279">
        <f t="shared" si="232"/>
        <v>1511</v>
      </c>
      <c r="DL330" s="97"/>
      <c r="DM330" s="154"/>
      <c r="DN330" s="267">
        <f t="shared" si="233"/>
        <v>0</v>
      </c>
      <c r="DO330" s="154">
        <f t="shared" si="234"/>
        <v>0</v>
      </c>
      <c r="DP330" s="154">
        <f t="shared" si="235"/>
        <v>0</v>
      </c>
      <c r="DQ330" s="154">
        <f t="shared" si="236"/>
        <v>0</v>
      </c>
      <c r="DR330" s="154">
        <f t="shared" si="237"/>
        <v>0</v>
      </c>
      <c r="DS330" s="154">
        <f t="shared" si="238"/>
        <v>12</v>
      </c>
      <c r="DT330" s="154">
        <f t="shared" si="239"/>
        <v>22</v>
      </c>
      <c r="DU330" s="154">
        <f t="shared" si="240"/>
        <v>33</v>
      </c>
      <c r="DV330" s="154">
        <f t="shared" si="241"/>
        <v>33</v>
      </c>
      <c r="DW330" s="154">
        <f t="shared" si="242"/>
        <v>42</v>
      </c>
      <c r="DX330" s="154">
        <f t="shared" si="243"/>
        <v>42</v>
      </c>
      <c r="DY330" s="154">
        <f t="shared" si="244"/>
        <v>42</v>
      </c>
      <c r="DZ330" s="154">
        <f t="shared" si="245"/>
        <v>42</v>
      </c>
      <c r="EA330" s="154">
        <f t="shared" si="246"/>
        <v>47</v>
      </c>
      <c r="EB330" s="264">
        <f t="shared" si="250"/>
        <v>47</v>
      </c>
      <c r="EC330" s="264">
        <f t="shared" si="251"/>
        <v>47</v>
      </c>
      <c r="ED330" s="154">
        <f t="shared" si="221"/>
        <v>173</v>
      </c>
    </row>
    <row r="331" spans="2:134" ht="13" thickBot="1" x14ac:dyDescent="0.3">
      <c r="B331" s="142">
        <v>175</v>
      </c>
      <c r="C331" s="50">
        <f t="shared" si="210"/>
        <v>8</v>
      </c>
      <c r="D331" s="50">
        <f t="shared" si="222"/>
        <v>0</v>
      </c>
      <c r="E331" s="97"/>
      <c r="F331" s="2">
        <f t="shared" si="247"/>
        <v>326</v>
      </c>
      <c r="G331" s="495">
        <v>1311</v>
      </c>
      <c r="H331" s="98">
        <f>15- COUNTIF(L331:AC331,"#N/A")</f>
        <v>2</v>
      </c>
      <c r="I331" s="131">
        <f>SUM(AH331:AY331)+SUM(BE331:BT331)</f>
        <v>19</v>
      </c>
      <c r="J331" s="398">
        <f>DI331</f>
        <v>3.8407223048766439</v>
      </c>
      <c r="K331" s="456" t="str">
        <f>IF(ISNUMBER(MATCH(G331,'[4]OPR data'!$A$3:$A$2900,0)),"Y","N")</f>
        <v>Y</v>
      </c>
      <c r="L331" s="110"/>
      <c r="M331" s="233"/>
      <c r="N331" s="469" t="e">
        <f>(INDEX(Finish_table!R$4:R$83,MATCH('16 Year_History_Results'!$G331,Finish_table!S$4:S$83,0),1))</f>
        <v>#N/A</v>
      </c>
      <c r="O331" s="233" t="e">
        <f>(INDEX(Finish_table!Z$4:Z$99,MATCH('16 Year_History_Results'!$G331,Finish_table!AA$4:AA$99,0),1))</f>
        <v>#N/A</v>
      </c>
      <c r="P331" s="233" t="e">
        <f>(INDEX(Finish_table!AI$4:AI$99,MATCH('16 Year_History_Results'!$G331,Finish_table!AJ$4:AJ$99,0),1))</f>
        <v>#N/A</v>
      </c>
      <c r="Q331" s="233" t="e">
        <f>(INDEX(Finish_table!AR$4:AR$99,MATCH('16 Year_History_Results'!$G331,Finish_table!AS$4:AS$99,0),1))</f>
        <v>#N/A</v>
      </c>
      <c r="R331" s="233" t="e">
        <f>(INDEX(Finish_table!BA$4:BA$99,MATCH('16 Year_History_Results'!$G331,Finish_table!BB$4:BB$99,0),1))</f>
        <v>#N/A</v>
      </c>
      <c r="S331" s="233" t="e">
        <f>(INDEX(Finish_table!BJ$4:BJ$99,MATCH('16 Year_History_Results'!$G331,Finish_table!BK$4:BK$99,0),1))</f>
        <v>#N/A</v>
      </c>
      <c r="T331" s="233" t="str">
        <f>(INDEX(Finish_table!BS$4:BS$99,MATCH('16 Year_History_Results'!$G331,Finish_table!BT$4:BT$99,0),1))</f>
        <v>QF</v>
      </c>
      <c r="U331" s="233" t="e">
        <f>(INDEX(Finish_table!CB$4:CB$99,MATCH('16 Year_History_Results'!$G331,Finish_table!CC$4:CC$99,0),1))</f>
        <v>#N/A</v>
      </c>
      <c r="V331" s="233" t="e">
        <f>(INDEX(Finish_table!CK$4:CK$99,MATCH('16 Year_History_Results'!$G331,Finish_table!CL$4:CL$99,0),1))</f>
        <v>#N/A</v>
      </c>
      <c r="W331" s="233" t="e">
        <f>(INDEX(Finish_table!CT$4:CT$99,MATCH('16 Year_History_Results'!$G331,Finish_table!CU$4:CU$99,0),1))</f>
        <v>#N/A</v>
      </c>
      <c r="X331" s="233" t="e">
        <f>(INDEX(Finish_table!DC$4:DC$99,MATCH('16 Year_History_Results'!$G331,Finish_table!DD$4:DD$99,0),1))</f>
        <v>#N/A</v>
      </c>
      <c r="Y331" s="233" t="e">
        <f>(INDEX(Finish_table!DL$4:DL$99,MATCH('16 Year_History_Results'!$G331,Finish_table!DM$4:DM$99,0),1))</f>
        <v>#N/A</v>
      </c>
      <c r="Z331" s="233" t="e">
        <f>(INDEX(Finish_table!DU$4:DU$99,MATCH('16 Year_History_Results'!$G331,Finish_table!DV$4:DV$99,0),1))</f>
        <v>#N/A</v>
      </c>
      <c r="AA331" s="233" t="str">
        <f>(INDEX(Finish_table!ED$4:ED$140,MATCH('16 Year_History_Results'!$G331,Finish_table!EE$4:EE$140,0),1))</f>
        <v>SF</v>
      </c>
      <c r="AB331" s="233" t="str">
        <f>(INDEX(Finish_table!EM$4:EM$224,MATCH('16 Year_History_Results'!$G331,Finish_table!EN$4:EN$224,0),1))</f>
        <v>SF</v>
      </c>
      <c r="AC331" s="253" t="e">
        <f>(INDEX(Finish_table!EW$4:EW$224,MATCH('16 Year_History_Results'!$G331,Finish_table!EX$4:EX$224,0),1))</f>
        <v>#N/A</v>
      </c>
      <c r="AD331" s="2"/>
      <c r="AE331" s="97"/>
      <c r="AG331">
        <f t="shared" si="211"/>
        <v>1311</v>
      </c>
      <c r="AH331" s="110"/>
      <c r="AI331" s="2"/>
      <c r="AJ331" s="146">
        <f>INDEX('2001'!$C$44:$C$140,'16 Year_History_Results'!BZ331)</f>
        <v>0</v>
      </c>
      <c r="AK331" s="2">
        <f>INDEX('2002'!$C$44:$C$140,'16 Year_History_Results'!CA331)</f>
        <v>0</v>
      </c>
      <c r="AL331" s="2">
        <f>INDEX('2003'!$C$44:$C$140,'16 Year_History_Results'!CB331)</f>
        <v>0</v>
      </c>
      <c r="AM331" s="2">
        <f>INDEX('2004'!$C$44:$C$140,'16 Year_History_Results'!CC331)</f>
        <v>0</v>
      </c>
      <c r="AN331" s="2">
        <f>INDEX('2005'!$C$44:$C$140,'16 Year_History_Results'!CD331)</f>
        <v>0</v>
      </c>
      <c r="AO331" s="2">
        <f>INDEX('2006'!$C$44:$C$140,'16 Year_History_Results'!CE331)</f>
        <v>0</v>
      </c>
      <c r="AP331" s="2">
        <f>INDEX('2007'!$C$44:$C$140,'16 Year_History_Results'!CF331)</f>
        <v>0</v>
      </c>
      <c r="AQ331" s="2">
        <f>INDEX('2008'!$C$44:$C$140,'16 Year_History_Results'!CG331)</f>
        <v>0</v>
      </c>
      <c r="AR331" s="2">
        <f>INDEX('2009'!$C$44:$C$140,'16 Year_History_Results'!CH331)</f>
        <v>0</v>
      </c>
      <c r="AS331" s="2">
        <f>INDEX('2010'!$C$44:$C$140,'16 Year_History_Results'!CI331)</f>
        <v>0</v>
      </c>
      <c r="AT331" s="2">
        <f>INDEX('2011'!$C$44:$C$140,'16 Year_History_Results'!CJ331)</f>
        <v>0</v>
      </c>
      <c r="AU331" s="2">
        <f>INDEX('2012'!$C$44:$C$140,'16 Year_History_Results'!CK331)</f>
        <v>0</v>
      </c>
      <c r="AV331" s="2">
        <f>INDEX('2013'!$C$44:$C$140,'16 Year_History_Results'!CL331)</f>
        <v>0</v>
      </c>
      <c r="AW331" s="2">
        <f>INDEX('2014'!$C$52:$C$180,'16 Year_History_Results'!CM331)</f>
        <v>5</v>
      </c>
      <c r="AX331" s="2">
        <f>INDEX('2015'!$E$52:$E$308,'16 Year_History_Results'!CN331)</f>
        <v>0</v>
      </c>
      <c r="AY331" s="147">
        <f>INDEX('2016'!$E$52:$E$308,'16 Year_History_Results'!CO331)</f>
        <v>0</v>
      </c>
      <c r="AZ331" s="2"/>
      <c r="BA331" s="2"/>
      <c r="BB331">
        <f t="shared" si="223"/>
        <v>1311</v>
      </c>
      <c r="BC331" s="110"/>
      <c r="BD331" s="2"/>
      <c r="BE331" s="146">
        <f>INDEX('2001'!$B$44:$B$140,'16 Year_History_Results'!BZ331)</f>
        <v>0</v>
      </c>
      <c r="BF331" s="2">
        <f>INDEX('2002'!$B$44:$B$140,'16 Year_History_Results'!CA331)</f>
        <v>0</v>
      </c>
      <c r="BG331" s="2">
        <f>INDEX('2003'!$B$44:$B$140,'16 Year_History_Results'!CB331)</f>
        <v>0</v>
      </c>
      <c r="BH331" s="2">
        <f>INDEX('2004'!$B$44:$B$140,'16 Year_History_Results'!CC331)</f>
        <v>0</v>
      </c>
      <c r="BI331" s="2">
        <f>INDEX('2005'!$B$44:$B$140,'16 Year_History_Results'!CD331)</f>
        <v>0</v>
      </c>
      <c r="BJ331" s="2">
        <f>INDEX('2006'!$B$44:$B$140,'16 Year_History_Results'!CE331)</f>
        <v>0</v>
      </c>
      <c r="BK331" s="2">
        <f>INDEX('2007'!$B$44:$B$140,'16 Year_History_Results'!CF331)</f>
        <v>11</v>
      </c>
      <c r="BL331" s="2">
        <f>INDEX('2008'!$B$44:$B$140,'16 Year_History_Results'!CG331)</f>
        <v>0</v>
      </c>
      <c r="BM331" s="2">
        <f>INDEX('2009'!$B$44:$B$140,'16 Year_History_Results'!CH331)</f>
        <v>0</v>
      </c>
      <c r="BN331" s="2">
        <f>INDEX('2010'!$B$44:$B$140,'16 Year_History_Results'!CI331)</f>
        <v>0</v>
      </c>
      <c r="BO331" s="2">
        <f>INDEX('2011'!$B$44:$B$140,'16 Year_History_Results'!CJ331)</f>
        <v>0</v>
      </c>
      <c r="BP331" s="2">
        <f>INDEX('2012'!$B$44:$B$140,'16 Year_History_Results'!CK331)</f>
        <v>0</v>
      </c>
      <c r="BQ331" s="2">
        <f>INDEX('2013'!$B$44:$B$140,'16 Year_History_Results'!CL331)</f>
        <v>0</v>
      </c>
      <c r="BR331" s="2">
        <f>INDEX('2014'!$B$52:$B$180,'16 Year_History_Results'!CM331)</f>
        <v>3</v>
      </c>
      <c r="BS331" s="147">
        <f>INDEX('2015'!$B$52:$B$308,'16 Year_History_Results'!CN331)</f>
        <v>0</v>
      </c>
      <c r="BT331" s="147">
        <f>INDEX('2016'!$B$52:$B$308,'16 Year_History_Results'!CO331)</f>
        <v>0</v>
      </c>
      <c r="BW331">
        <f t="shared" si="224"/>
        <v>1311</v>
      </c>
      <c r="BX331" s="110"/>
      <c r="BY331" s="2"/>
      <c r="BZ331" s="146">
        <f>IF(ISNA(MATCH($BW331,'2001'!$A$44:$A$139,0)),97,MATCH($BW331,'2001'!$A$44:$A$139,0))</f>
        <v>97</v>
      </c>
      <c r="CA331" s="2">
        <f>IF(ISNA(MATCH($BW331,'2002'!$A$44:$A$139,0)),97,MATCH($BW331,'2002'!$A$44:$A$139,0))</f>
        <v>97</v>
      </c>
      <c r="CB331" s="2">
        <f>IF(ISNA(MATCH($BW331,'2003'!$A$44:$A$139,0)),97,MATCH($BW331,'2003'!$A$44:$A$139,0))</f>
        <v>97</v>
      </c>
      <c r="CC331" s="2">
        <f>IF(ISNA(MATCH($BW331,'2004'!$A$44:$A$139,0)),97,MATCH($BW331,'2004'!$A$44:$A$139,0))</f>
        <v>97</v>
      </c>
      <c r="CD331" s="2">
        <f>IF(ISNA(MATCH($BW331,'2005'!$A$44:$A$139,0)),97,MATCH($BW331,'2005'!$A$44:$A$139,0))</f>
        <v>97</v>
      </c>
      <c r="CE331" s="2">
        <f>IF(ISNA(MATCH($BW331,'2006'!$A$44:$A$139,0)),97,MATCH($BW331,'2006'!$A$44:$A$139,0))</f>
        <v>97</v>
      </c>
      <c r="CF331" s="2">
        <f>IF(ISNA(MATCH($BW331,'2007'!$A$44:$A$139,0)),97,MATCH($BW331,'2007'!$A$44:$A$139,0))</f>
        <v>70</v>
      </c>
      <c r="CG331" s="2">
        <f>IF(ISNA(MATCH($BW331,'2008'!$A$44:$A$139,0)),97,MATCH($BW331,'2008'!$A$44:$A$139,0))</f>
        <v>97</v>
      </c>
      <c r="CH331" s="2">
        <f>IF(ISNA(MATCH($BW331,'2009'!$A$44:$A$139,0)),97,MATCH($BW331,'2009'!$A$44:$A$139,0))</f>
        <v>97</v>
      </c>
      <c r="CI331" s="2">
        <f>IF(ISNA(MATCH($BW331,'2010'!$A$44:$A$139,0)),97,MATCH($BW331,'2010'!$A$44:$A$139,0))</f>
        <v>97</v>
      </c>
      <c r="CJ331" s="2">
        <f>IF(ISNA(MATCH($BW331,'2011'!$A$44:$A$139,0)),97,MATCH($BW331,'2011'!$A$44:$A$139,0))</f>
        <v>97</v>
      </c>
      <c r="CK331" s="2">
        <f>IF(ISNA(MATCH($BW331,'2012'!$A$44:$A$139,0)),97,MATCH($BW331,'2012'!$A$44:$A$139,0))</f>
        <v>97</v>
      </c>
      <c r="CL331" s="2">
        <f>IF(ISNA(MATCH($BW331,'2013'!$A$44:$A$139,0)),97,MATCH($BW331,'2013'!$A$44:$A$139,0))</f>
        <v>97</v>
      </c>
      <c r="CM331" s="2">
        <f>IF(ISNA(MATCH($BW331,'2014'!$A$52:$A$179,0)),129,MATCH($BW331,'2014'!$A$52:$A$179,0))</f>
        <v>64</v>
      </c>
      <c r="CN331" s="147">
        <f>IF(ISNA(MATCH($BW331,'2015'!$A$52:$A$307,0)),257,MATCH($BW331,'2015'!$A$52:$A$307,0))</f>
        <v>97</v>
      </c>
      <c r="CO331" s="147">
        <f>IF(ISNA(MATCH($BW331,'2016'!$A$52:$A$307,0)),257,MATCH($BW331,'2016'!$A$52:$A$307,0))</f>
        <v>257</v>
      </c>
      <c r="CQ331">
        <f t="shared" si="225"/>
        <v>1311</v>
      </c>
      <c r="CR331" s="281"/>
      <c r="CS331" s="279"/>
      <c r="CT331" s="278">
        <f t="shared" si="226"/>
        <v>0</v>
      </c>
      <c r="CU331" s="279">
        <f t="shared" si="212"/>
        <v>0</v>
      </c>
      <c r="CV331" s="279">
        <f t="shared" si="213"/>
        <v>0</v>
      </c>
      <c r="CW331" s="279">
        <f t="shared" si="214"/>
        <v>0</v>
      </c>
      <c r="CX331" s="279">
        <f t="shared" si="215"/>
        <v>0</v>
      </c>
      <c r="CY331" s="279">
        <f t="shared" si="216"/>
        <v>0</v>
      </c>
      <c r="CZ331" s="279">
        <f t="shared" si="217"/>
        <v>11</v>
      </c>
      <c r="DA331" s="279">
        <f t="shared" si="218"/>
        <v>7.3325999999999993</v>
      </c>
      <c r="DB331" s="279">
        <f t="shared" si="219"/>
        <v>4.8879111599999989</v>
      </c>
      <c r="DC331" s="279">
        <f t="shared" si="227"/>
        <v>3.2582815792559989</v>
      </c>
      <c r="DD331" s="279">
        <f t="shared" si="228"/>
        <v>2.1719705007320487</v>
      </c>
      <c r="DE331" s="279">
        <f t="shared" si="229"/>
        <v>1.4478355357879835</v>
      </c>
      <c r="DF331" s="279">
        <f t="shared" si="230"/>
        <v>0.96512716815626975</v>
      </c>
      <c r="DG331" s="279">
        <f t="shared" si="231"/>
        <v>8.6433537702929701</v>
      </c>
      <c r="DH331" s="280">
        <f t="shared" si="248"/>
        <v>5.7616596232772936</v>
      </c>
      <c r="DI331" s="280">
        <f t="shared" si="249"/>
        <v>3.8407223048766439</v>
      </c>
      <c r="DJ331" s="154">
        <f t="shared" si="220"/>
        <v>250</v>
      </c>
      <c r="DK331" s="279">
        <f t="shared" si="232"/>
        <v>1311</v>
      </c>
      <c r="DL331" s="97"/>
      <c r="DM331" s="154"/>
      <c r="DN331" s="267">
        <f t="shared" si="233"/>
        <v>0</v>
      </c>
      <c r="DO331" s="154">
        <f t="shared" si="234"/>
        <v>0</v>
      </c>
      <c r="DP331" s="154">
        <f t="shared" si="235"/>
        <v>0</v>
      </c>
      <c r="DQ331" s="154">
        <f t="shared" si="236"/>
        <v>0</v>
      </c>
      <c r="DR331" s="154">
        <f t="shared" si="237"/>
        <v>0</v>
      </c>
      <c r="DS331" s="154">
        <f t="shared" si="238"/>
        <v>0</v>
      </c>
      <c r="DT331" s="154">
        <f t="shared" si="239"/>
        <v>11</v>
      </c>
      <c r="DU331" s="154">
        <f t="shared" si="240"/>
        <v>11</v>
      </c>
      <c r="DV331" s="154">
        <f t="shared" si="241"/>
        <v>11</v>
      </c>
      <c r="DW331" s="154">
        <f t="shared" si="242"/>
        <v>11</v>
      </c>
      <c r="DX331" s="154">
        <f t="shared" si="243"/>
        <v>11</v>
      </c>
      <c r="DY331" s="154">
        <f t="shared" si="244"/>
        <v>11</v>
      </c>
      <c r="DZ331" s="154">
        <f t="shared" si="245"/>
        <v>11</v>
      </c>
      <c r="EA331" s="154">
        <f t="shared" si="246"/>
        <v>19</v>
      </c>
      <c r="EB331" s="264">
        <f t="shared" si="250"/>
        <v>19</v>
      </c>
      <c r="EC331" s="264">
        <f t="shared" si="251"/>
        <v>19</v>
      </c>
      <c r="ED331" s="154">
        <f t="shared" si="221"/>
        <v>338</v>
      </c>
    </row>
    <row r="332" spans="2:134" ht="13" thickBot="1" x14ac:dyDescent="0.3">
      <c r="B332" s="131">
        <v>175</v>
      </c>
      <c r="C332" s="50">
        <f t="shared" si="210"/>
        <v>9</v>
      </c>
      <c r="D332" s="50">
        <f t="shared" si="222"/>
        <v>0</v>
      </c>
      <c r="E332" s="97"/>
      <c r="F332" s="2">
        <f t="shared" si="247"/>
        <v>327</v>
      </c>
      <c r="G332" s="207">
        <v>79</v>
      </c>
      <c r="H332" s="98">
        <f>15- COUNTIF(L332:AC332,"#N/A")</f>
        <v>8</v>
      </c>
      <c r="I332" s="131">
        <f>SUM(AH332:AY332)+SUM(BE332:BT332)</f>
        <v>158</v>
      </c>
      <c r="J332" s="398">
        <f>DI332</f>
        <v>3.8226742274431293</v>
      </c>
      <c r="K332" s="456" t="str">
        <f>IF(ISNUMBER(MATCH(G332,'[4]OPR data'!$A$3:$A$2900,0)),"Y","N")</f>
        <v>Y</v>
      </c>
      <c r="L332" s="110"/>
      <c r="M332" s="233"/>
      <c r="N332" s="469" t="e">
        <f>(INDEX(Finish_table!R$4:R$83,MATCH('16 Year_History_Results'!$G332,Finish_table!S$4:S$83,0),1))</f>
        <v>#N/A</v>
      </c>
      <c r="O332" s="233" t="str">
        <f>(INDEX(Finish_table!Z$4:Z$99,MATCH('16 Year_History_Results'!$G332,Finish_table!AA$4:AA$99,0),1))</f>
        <v>QF</v>
      </c>
      <c r="P332" s="233" t="str">
        <f>(INDEX(Finish_table!AI$4:AI$99,MATCH('16 Year_History_Results'!$G332,Finish_table!AJ$4:AJ$99,0),1))</f>
        <v>SF</v>
      </c>
      <c r="Q332" s="233" t="str">
        <f>(INDEX(Finish_table!AR$4:AR$99,MATCH('16 Year_History_Results'!$G332,Finish_table!AS$4:AS$99,0),1))</f>
        <v>SF</v>
      </c>
      <c r="R332" s="233" t="str">
        <f>(INDEX(Finish_table!BA$4:BA$99,MATCH('16 Year_History_Results'!$G332,Finish_table!BB$4:BB$99,0),1))</f>
        <v>SF</v>
      </c>
      <c r="S332" s="233" t="str">
        <f>(INDEX(Finish_table!BJ$4:BJ$99,MATCH('16 Year_History_Results'!$G332,Finish_table!BK$4:BK$99,0),1))</f>
        <v>SF</v>
      </c>
      <c r="T332" s="233" t="str">
        <f>(INDEX(Finish_table!BS$4:BS$99,MATCH('16 Year_History_Results'!$G332,Finish_table!BT$4:BT$99,0),1))</f>
        <v>F</v>
      </c>
      <c r="U332" s="233" t="str">
        <f>(INDEX(Finish_table!CB$4:CB$99,MATCH('16 Year_History_Results'!$G332,Finish_table!CC$4:CC$99,0),1))</f>
        <v>QF</v>
      </c>
      <c r="V332" s="233" t="str">
        <f>(INDEX(Finish_table!CK$4:CK$99,MATCH('16 Year_History_Results'!$G332,Finish_table!CL$4:CL$99,0),1))</f>
        <v>SF</v>
      </c>
      <c r="W332" s="233" t="str">
        <f>(INDEX(Finish_table!CT$4:CT$99,MATCH('16 Year_History_Results'!$G332,Finish_table!CU$4:CU$99,0),1))</f>
        <v>QF</v>
      </c>
      <c r="X332" s="233" t="e">
        <f>(INDEX(Finish_table!DC$4:DC$99,MATCH('16 Year_History_Results'!$G332,Finish_table!DD$4:DD$99,0),1))</f>
        <v>#N/A</v>
      </c>
      <c r="Y332" s="233" t="e">
        <f>(INDEX(Finish_table!DL$4:DL$99,MATCH('16 Year_History_Results'!$G332,Finish_table!DM$4:DM$99,0),1))</f>
        <v>#N/A</v>
      </c>
      <c r="Z332" s="233" t="e">
        <f>(INDEX(Finish_table!DU$4:DU$99,MATCH('16 Year_History_Results'!$G332,Finish_table!DV$4:DV$99,0),1))</f>
        <v>#N/A</v>
      </c>
      <c r="AA332" s="233" t="e">
        <f>(INDEX(Finish_table!ED$4:ED$140,MATCH('16 Year_History_Results'!$G332,Finish_table!EE$4:EE$140,0),1))</f>
        <v>#N/A</v>
      </c>
      <c r="AB332" s="233" t="e">
        <f>(INDEX(Finish_table!EM$4:EM$224,MATCH('16 Year_History_Results'!$G332,Finish_table!EN$4:EN$224,0),1))</f>
        <v>#N/A</v>
      </c>
      <c r="AC332" s="253" t="e">
        <f>(INDEX(Finish_table!EW$4:EW$224,MATCH('16 Year_History_Results'!$G332,Finish_table!EX$4:EX$224,0),1))</f>
        <v>#N/A</v>
      </c>
      <c r="AD332" s="2"/>
      <c r="AE332" s="97"/>
      <c r="AG332">
        <f t="shared" si="211"/>
        <v>79</v>
      </c>
      <c r="AH332" s="110"/>
      <c r="AI332" s="2"/>
      <c r="AJ332" s="146">
        <f>INDEX('2001'!$C$44:$C$140,'16 Year_History_Results'!BZ332)</f>
        <v>0</v>
      </c>
      <c r="AK332" s="2">
        <f>INDEX('2002'!$C$44:$C$140,'16 Year_History_Results'!CA332)</f>
        <v>0</v>
      </c>
      <c r="AL332" s="2">
        <f>INDEX('2003'!$C$44:$C$140,'16 Year_History_Results'!CB332)</f>
        <v>10</v>
      </c>
      <c r="AM332" s="2">
        <f>INDEX('2004'!$C$44:$C$140,'16 Year_History_Results'!CC332)</f>
        <v>10</v>
      </c>
      <c r="AN332" s="2">
        <f>INDEX('2005'!$C$44:$C$140,'16 Year_History_Results'!CD332)</f>
        <v>10</v>
      </c>
      <c r="AO332" s="2">
        <f>INDEX('2006'!$C$44:$C$140,'16 Year_History_Results'!CE332)</f>
        <v>10</v>
      </c>
      <c r="AP332" s="2">
        <f>INDEX('2007'!$C$44:$C$140,'16 Year_History_Results'!CF332)</f>
        <v>20</v>
      </c>
      <c r="AQ332" s="2">
        <f>INDEX('2008'!$C$44:$C$140,'16 Year_History_Results'!CG332)</f>
        <v>0</v>
      </c>
      <c r="AR332" s="2">
        <f>INDEX('2009'!$C$44:$C$140,'16 Year_History_Results'!CH332)</f>
        <v>10</v>
      </c>
      <c r="AS332" s="2">
        <f>INDEX('2010'!$C$44:$C$140,'16 Year_History_Results'!CI332)</f>
        <v>0</v>
      </c>
      <c r="AT332" s="2">
        <f>INDEX('2011'!$C$44:$C$140,'16 Year_History_Results'!CJ332)</f>
        <v>0</v>
      </c>
      <c r="AU332" s="2">
        <f>INDEX('2012'!$C$44:$C$140,'16 Year_History_Results'!CK332)</f>
        <v>0</v>
      </c>
      <c r="AV332" s="2">
        <f>INDEX('2013'!$C$44:$C$140,'16 Year_History_Results'!CL332)</f>
        <v>0</v>
      </c>
      <c r="AW332" s="2">
        <f>INDEX('2014'!$C$52:$C$180,'16 Year_History_Results'!CM332)</f>
        <v>0</v>
      </c>
      <c r="AX332" s="2">
        <f>INDEX('2015'!$E$52:$E$308,'16 Year_History_Results'!CN332)</f>
        <v>0</v>
      </c>
      <c r="AY332" s="147">
        <f>INDEX('2016'!$E$52:$E$308,'16 Year_History_Results'!CO332)</f>
        <v>0</v>
      </c>
      <c r="AZ332" s="2"/>
      <c r="BA332" s="2"/>
      <c r="BB332">
        <f t="shared" si="223"/>
        <v>79</v>
      </c>
      <c r="BC332" s="110"/>
      <c r="BD332" s="2"/>
      <c r="BE332" s="146">
        <f>INDEX('2001'!$B$44:$B$140,'16 Year_History_Results'!BZ332)</f>
        <v>0</v>
      </c>
      <c r="BF332" s="2">
        <f>INDEX('2002'!$B$44:$B$140,'16 Year_History_Results'!CA332)</f>
        <v>9</v>
      </c>
      <c r="BG332" s="2">
        <f>INDEX('2003'!$B$44:$B$140,'16 Year_History_Results'!CB332)</f>
        <v>15</v>
      </c>
      <c r="BH332" s="2">
        <f>INDEX('2004'!$B$44:$B$140,'16 Year_History_Results'!CC332)</f>
        <v>13</v>
      </c>
      <c r="BI332" s="2">
        <f>INDEX('2005'!$B$44:$B$140,'16 Year_History_Results'!CD332)</f>
        <v>4</v>
      </c>
      <c r="BJ332" s="2">
        <f>INDEX('2006'!$B$44:$B$140,'16 Year_History_Results'!CE332)</f>
        <v>15</v>
      </c>
      <c r="BK332" s="2">
        <f>INDEX('2007'!$B$44:$B$140,'16 Year_History_Results'!CF332)</f>
        <v>8</v>
      </c>
      <c r="BL332" s="2">
        <f>INDEX('2008'!$B$44:$B$140,'16 Year_History_Results'!CG332)</f>
        <v>6</v>
      </c>
      <c r="BM332" s="2">
        <f>INDEX('2009'!$B$44:$B$140,'16 Year_History_Results'!CH332)</f>
        <v>8</v>
      </c>
      <c r="BN332" s="2">
        <f>INDEX('2010'!$B$44:$B$140,'16 Year_History_Results'!CI332)</f>
        <v>10</v>
      </c>
      <c r="BO332" s="2">
        <f>INDEX('2011'!$B$44:$B$140,'16 Year_History_Results'!CJ332)</f>
        <v>0</v>
      </c>
      <c r="BP332" s="2">
        <f>INDEX('2012'!$B$44:$B$140,'16 Year_History_Results'!CK332)</f>
        <v>0</v>
      </c>
      <c r="BQ332" s="2">
        <f>INDEX('2013'!$B$44:$B$140,'16 Year_History_Results'!CL332)</f>
        <v>0</v>
      </c>
      <c r="BR332" s="2">
        <f>INDEX('2014'!$B$52:$B$180,'16 Year_History_Results'!CM332)</f>
        <v>0</v>
      </c>
      <c r="BS332" s="147">
        <f>INDEX('2015'!$B$52:$B$308,'16 Year_History_Results'!CN332)</f>
        <v>0</v>
      </c>
      <c r="BT332" s="147">
        <f>INDEX('2016'!$B$52:$B$308,'16 Year_History_Results'!CO332)</f>
        <v>0</v>
      </c>
      <c r="BW332">
        <f t="shared" si="224"/>
        <v>79</v>
      </c>
      <c r="BX332" s="110"/>
      <c r="BY332" s="2"/>
      <c r="BZ332" s="146">
        <f>IF(ISNA(MATCH($BW332,'2001'!$A$44:$A$139,0)),97,MATCH($BW332,'2001'!$A$44:$A$139,0))</f>
        <v>97</v>
      </c>
      <c r="CA332" s="2">
        <f>IF(ISNA(MATCH($BW332,'2002'!$A$44:$A$139,0)),97,MATCH($BW332,'2002'!$A$44:$A$139,0))</f>
        <v>18</v>
      </c>
      <c r="CB332" s="2">
        <f>IF(ISNA(MATCH($BW332,'2003'!$A$44:$A$139,0)),97,MATCH($BW332,'2003'!$A$44:$A$139,0))</f>
        <v>18</v>
      </c>
      <c r="CC332" s="2">
        <f>IF(ISNA(MATCH($BW332,'2004'!$A$44:$A$139,0)),97,MATCH($BW332,'2004'!$A$44:$A$139,0))</f>
        <v>18</v>
      </c>
      <c r="CD332" s="2">
        <f>IF(ISNA(MATCH($BW332,'2005'!$A$44:$A$139,0)),97,MATCH($BW332,'2005'!$A$44:$A$139,0))</f>
        <v>16</v>
      </c>
      <c r="CE332" s="2">
        <f>IF(ISNA(MATCH($BW332,'2006'!$A$44:$A$139,0)),97,MATCH($BW332,'2006'!$A$44:$A$139,0))</f>
        <v>15</v>
      </c>
      <c r="CF332" s="2">
        <f>IF(ISNA(MATCH($BW332,'2007'!$A$44:$A$139,0)),97,MATCH($BW332,'2007'!$A$44:$A$139,0))</f>
        <v>14</v>
      </c>
      <c r="CG332" s="2">
        <f>IF(ISNA(MATCH($BW332,'2008'!$A$44:$A$139,0)),97,MATCH($BW332,'2008'!$A$44:$A$139,0))</f>
        <v>17</v>
      </c>
      <c r="CH332" s="2">
        <f>IF(ISNA(MATCH($BW332,'2009'!$A$44:$A$139,0)),97,MATCH($BW332,'2009'!$A$44:$A$139,0))</f>
        <v>12</v>
      </c>
      <c r="CI332" s="2">
        <f>IF(ISNA(MATCH($BW332,'2010'!$A$44:$A$139,0)),97,MATCH($BW332,'2010'!$A$44:$A$139,0))</f>
        <v>12</v>
      </c>
      <c r="CJ332" s="2">
        <f>IF(ISNA(MATCH($BW332,'2011'!$A$44:$A$139,0)),97,MATCH($BW332,'2011'!$A$44:$A$139,0))</f>
        <v>97</v>
      </c>
      <c r="CK332" s="2">
        <f>IF(ISNA(MATCH($BW332,'2012'!$A$44:$A$139,0)),97,MATCH($BW332,'2012'!$A$44:$A$139,0))</f>
        <v>97</v>
      </c>
      <c r="CL332" s="2">
        <f>IF(ISNA(MATCH($BW332,'2013'!$A$44:$A$139,0)),97,MATCH($BW332,'2013'!$A$44:$A$139,0))</f>
        <v>97</v>
      </c>
      <c r="CM332" s="2">
        <f>IF(ISNA(MATCH($BW332,'2014'!$A$52:$A$179,0)),129,MATCH($BW332,'2014'!$A$52:$A$179,0))</f>
        <v>129</v>
      </c>
      <c r="CN332" s="147">
        <f>IF(ISNA(MATCH($BW332,'2015'!$A$52:$A$307,0)),257,MATCH($BW332,'2015'!$A$52:$A$307,0))</f>
        <v>257</v>
      </c>
      <c r="CO332" s="147">
        <f>IF(ISNA(MATCH($BW332,'2016'!$A$52:$A$307,0)),257,MATCH($BW332,'2016'!$A$52:$A$307,0))</f>
        <v>257</v>
      </c>
      <c r="CQ332">
        <f t="shared" si="225"/>
        <v>79</v>
      </c>
      <c r="CR332" s="281"/>
      <c r="CS332" s="279"/>
      <c r="CT332" s="278">
        <f t="shared" si="226"/>
        <v>0</v>
      </c>
      <c r="CU332" s="279">
        <f t="shared" si="212"/>
        <v>9</v>
      </c>
      <c r="CV332" s="279">
        <f t="shared" si="213"/>
        <v>30.999400000000001</v>
      </c>
      <c r="CW332" s="279">
        <f t="shared" si="214"/>
        <v>43.664200039999997</v>
      </c>
      <c r="CX332" s="279">
        <f t="shared" si="215"/>
        <v>43.106555746664</v>
      </c>
      <c r="CY332" s="279">
        <f t="shared" si="216"/>
        <v>53.734830060726225</v>
      </c>
      <c r="CZ332" s="279">
        <f t="shared" si="217"/>
        <v>63.819637718480102</v>
      </c>
      <c r="DA332" s="279">
        <f t="shared" si="218"/>
        <v>48.542170503138834</v>
      </c>
      <c r="DB332" s="279">
        <f t="shared" si="219"/>
        <v>50.358210857392343</v>
      </c>
      <c r="DC332" s="279">
        <f t="shared" si="227"/>
        <v>43.568783357537733</v>
      </c>
      <c r="DD332" s="279">
        <f t="shared" si="228"/>
        <v>29.042950986134652</v>
      </c>
      <c r="DE332" s="279">
        <f t="shared" si="229"/>
        <v>19.36003112735736</v>
      </c>
      <c r="DF332" s="279">
        <f t="shared" si="230"/>
        <v>12.905396749496415</v>
      </c>
      <c r="DG332" s="279">
        <f t="shared" si="231"/>
        <v>8.6027374732143098</v>
      </c>
      <c r="DH332" s="280">
        <f t="shared" si="248"/>
        <v>5.7345847996446588</v>
      </c>
      <c r="DI332" s="280">
        <f t="shared" si="249"/>
        <v>3.8226742274431293</v>
      </c>
      <c r="DJ332" s="154">
        <f t="shared" si="220"/>
        <v>252</v>
      </c>
      <c r="DK332" s="279">
        <f t="shared" si="232"/>
        <v>79</v>
      </c>
      <c r="DL332" s="97"/>
      <c r="DM332" s="154"/>
      <c r="DN332" s="267">
        <f t="shared" si="233"/>
        <v>0</v>
      </c>
      <c r="DO332" s="154">
        <f t="shared" si="234"/>
        <v>9</v>
      </c>
      <c r="DP332" s="154">
        <f t="shared" si="235"/>
        <v>34</v>
      </c>
      <c r="DQ332" s="154">
        <f t="shared" si="236"/>
        <v>57</v>
      </c>
      <c r="DR332" s="154">
        <f t="shared" si="237"/>
        <v>71</v>
      </c>
      <c r="DS332" s="154">
        <f t="shared" si="238"/>
        <v>96</v>
      </c>
      <c r="DT332" s="154">
        <f t="shared" si="239"/>
        <v>124</v>
      </c>
      <c r="DU332" s="154">
        <f t="shared" si="240"/>
        <v>130</v>
      </c>
      <c r="DV332" s="154">
        <f t="shared" si="241"/>
        <v>148</v>
      </c>
      <c r="DW332" s="154">
        <f t="shared" si="242"/>
        <v>158</v>
      </c>
      <c r="DX332" s="154">
        <f t="shared" si="243"/>
        <v>158</v>
      </c>
      <c r="DY332" s="154">
        <f t="shared" si="244"/>
        <v>158</v>
      </c>
      <c r="DZ332" s="154">
        <f t="shared" si="245"/>
        <v>158</v>
      </c>
      <c r="EA332" s="154">
        <f t="shared" si="246"/>
        <v>158</v>
      </c>
      <c r="EB332" s="264">
        <f t="shared" si="250"/>
        <v>158</v>
      </c>
      <c r="EC332" s="264">
        <f t="shared" si="251"/>
        <v>158</v>
      </c>
      <c r="ED332" s="154">
        <f t="shared" si="221"/>
        <v>39</v>
      </c>
    </row>
    <row r="333" spans="2:134" ht="13" thickBot="1" x14ac:dyDescent="0.3">
      <c r="B333" s="142">
        <v>175</v>
      </c>
      <c r="C333" s="50">
        <f t="shared" si="210"/>
        <v>10</v>
      </c>
      <c r="D333" s="50">
        <f t="shared" si="222"/>
        <v>0</v>
      </c>
      <c r="E333" s="97"/>
      <c r="F333" s="2">
        <f t="shared" si="247"/>
        <v>328</v>
      </c>
      <c r="G333" s="487">
        <v>2041</v>
      </c>
      <c r="H333" s="98">
        <f>15- COUNTIF(L333:AC333,"#N/A")</f>
        <v>0</v>
      </c>
      <c r="I333" s="131">
        <f>SUM(AH333:AY333)+SUM(BE333:BT333)</f>
        <v>41</v>
      </c>
      <c r="J333" s="398">
        <f>DI333</f>
        <v>3.5972921722188249</v>
      </c>
      <c r="K333" s="456" t="str">
        <f>IF(ISNUMBER(MATCH(G333,'[4]OPR data'!$A$3:$A$2900,0)),"Y","N")</f>
        <v>N</v>
      </c>
      <c r="L333" s="110"/>
      <c r="M333" s="233"/>
      <c r="N333" s="469" t="e">
        <f>(INDEX(Finish_table!R$4:R$83,MATCH('16 Year_History_Results'!$G333,Finish_table!S$4:S$83,0),1))</f>
        <v>#N/A</v>
      </c>
      <c r="O333" s="233" t="e">
        <f>(INDEX(Finish_table!Z$4:Z$99,MATCH('16 Year_History_Results'!$G333,Finish_table!AA$4:AA$99,0),1))</f>
        <v>#N/A</v>
      </c>
      <c r="P333" s="233" t="e">
        <f>(INDEX(Finish_table!AI$4:AI$99,MATCH('16 Year_History_Results'!$G333,Finish_table!AJ$4:AJ$99,0),1))</f>
        <v>#N/A</v>
      </c>
      <c r="Q333" s="233" t="e">
        <f>(INDEX(Finish_table!AR$4:AR$99,MATCH('16 Year_History_Results'!$G333,Finish_table!AS$4:AS$99,0),1))</f>
        <v>#N/A</v>
      </c>
      <c r="R333" s="233" t="e">
        <f>(INDEX(Finish_table!BA$4:BA$99,MATCH('16 Year_History_Results'!$G333,Finish_table!BB$4:BB$99,0),1))</f>
        <v>#N/A</v>
      </c>
      <c r="S333" s="233" t="e">
        <f>(INDEX(Finish_table!BJ$4:BJ$99,MATCH('16 Year_History_Results'!$G333,Finish_table!BK$4:BK$99,0),1))</f>
        <v>#N/A</v>
      </c>
      <c r="T333" s="233" t="e">
        <f>(INDEX(Finish_table!BS$4:BS$99,MATCH('16 Year_History_Results'!$G333,Finish_table!BT$4:BT$99,0),1))</f>
        <v>#N/A</v>
      </c>
      <c r="U333" s="233" t="e">
        <f>(INDEX(Finish_table!CB$4:CB$99,MATCH('16 Year_History_Results'!$G333,Finish_table!CC$4:CC$99,0),1))</f>
        <v>#N/A</v>
      </c>
      <c r="V333" s="233" t="e">
        <f>(INDEX(Finish_table!CK$4:CK$99,MATCH('16 Year_History_Results'!$G333,Finish_table!CL$4:CL$99,0),1))</f>
        <v>#N/A</v>
      </c>
      <c r="W333" s="233" t="str">
        <f>(INDEX(Finish_table!CT$4:CT$99,MATCH('16 Year_History_Results'!$G333,Finish_table!CU$4:CU$99,0),1))</f>
        <v>WF</v>
      </c>
      <c r="X333" s="233" t="e">
        <f>(INDEX(Finish_table!DC$4:DC$99,MATCH('16 Year_History_Results'!$G333,Finish_table!DD$4:DD$99,0),1))</f>
        <v>#N/A</v>
      </c>
      <c r="Y333" s="233" t="e">
        <f>(INDEX(Finish_table!DL$4:DL$99,MATCH('16 Year_History_Results'!$G333,Finish_table!DM$4:DM$99,0),1))</f>
        <v>#N/A</v>
      </c>
      <c r="Z333" s="233" t="e">
        <f>(INDEX(Finish_table!DU$4:DU$99,MATCH('16 Year_History_Results'!$G333,Finish_table!DV$4:DV$99,0),1))</f>
        <v>#N/A</v>
      </c>
      <c r="AA333" s="233" t="e">
        <f>(INDEX(Finish_table!ED$4:ED$140,MATCH('16 Year_History_Results'!$G333,Finish_table!EE$4:EE$140,0),1))</f>
        <v>#N/A</v>
      </c>
      <c r="AB333" s="233" t="e">
        <f>(INDEX(Finish_table!EM$4:EM$224,MATCH('16 Year_History_Results'!$G333,Finish_table!EN$4:EN$224,0),1))</f>
        <v>#N/A</v>
      </c>
      <c r="AC333" s="253" t="e">
        <f>(INDEX(Finish_table!EW$4:EW$224,MATCH('16 Year_History_Results'!$G333,Finish_table!EX$4:EX$224,0),1))</f>
        <v>#N/A</v>
      </c>
      <c r="AD333" s="2"/>
      <c r="AE333" s="97"/>
      <c r="AG333">
        <f t="shared" si="211"/>
        <v>2041</v>
      </c>
      <c r="AH333" s="110"/>
      <c r="AI333" s="2"/>
      <c r="AJ333" s="146">
        <f>INDEX('2001'!$C$44:$C$140,'16 Year_History_Results'!BZ333)</f>
        <v>0</v>
      </c>
      <c r="AK333" s="2">
        <f>INDEX('2002'!$C$44:$C$140,'16 Year_History_Results'!CA333)</f>
        <v>0</v>
      </c>
      <c r="AL333" s="2">
        <f>INDEX('2003'!$C$44:$C$140,'16 Year_History_Results'!CB333)</f>
        <v>0</v>
      </c>
      <c r="AM333" s="2">
        <f>INDEX('2004'!$C$44:$C$140,'16 Year_History_Results'!CC333)</f>
        <v>0</v>
      </c>
      <c r="AN333" s="2">
        <f>INDEX('2005'!$C$44:$C$140,'16 Year_History_Results'!CD333)</f>
        <v>0</v>
      </c>
      <c r="AO333" s="2">
        <f>INDEX('2006'!$C$44:$C$140,'16 Year_History_Results'!CE333)</f>
        <v>0</v>
      </c>
      <c r="AP333" s="2">
        <f>INDEX('2007'!$C$44:$C$140,'16 Year_History_Results'!CF333)</f>
        <v>0</v>
      </c>
      <c r="AQ333" s="2">
        <f>INDEX('2008'!$C$44:$C$140,'16 Year_History_Results'!CG333)</f>
        <v>0</v>
      </c>
      <c r="AR333" s="2">
        <f>INDEX('2009'!$C$44:$C$140,'16 Year_History_Results'!CH333)</f>
        <v>0</v>
      </c>
      <c r="AS333" s="2">
        <f>INDEX('2010'!$C$44:$C$140,'16 Year_History_Results'!CI333)</f>
        <v>40</v>
      </c>
      <c r="AT333" s="2">
        <f>INDEX('2011'!$C$44:$C$140,'16 Year_History_Results'!CJ333)</f>
        <v>0</v>
      </c>
      <c r="AU333" s="2">
        <f>INDEX('2012'!$C$44:$C$140,'16 Year_History_Results'!CK333)</f>
        <v>0</v>
      </c>
      <c r="AV333" s="2">
        <f>INDEX('2013'!$C$44:$C$140,'16 Year_History_Results'!CL333)</f>
        <v>0</v>
      </c>
      <c r="AW333" s="2">
        <f>INDEX('2014'!$C$52:$C$180,'16 Year_History_Results'!CM333)</f>
        <v>0</v>
      </c>
      <c r="AX333" s="2">
        <f>INDEX('2015'!$E$52:$E$308,'16 Year_History_Results'!CN333)</f>
        <v>0</v>
      </c>
      <c r="AY333" s="147">
        <f>INDEX('2016'!$E$52:$E$308,'16 Year_History_Results'!CO333)</f>
        <v>0</v>
      </c>
      <c r="AZ333" s="2"/>
      <c r="BA333" s="2"/>
      <c r="BB333">
        <f t="shared" si="223"/>
        <v>2041</v>
      </c>
      <c r="BC333" s="110"/>
      <c r="BD333" s="2"/>
      <c r="BE333" s="146">
        <f>INDEX('2001'!$B$44:$B$140,'16 Year_History_Results'!BZ333)</f>
        <v>0</v>
      </c>
      <c r="BF333" s="2">
        <f>INDEX('2002'!$B$44:$B$140,'16 Year_History_Results'!CA333)</f>
        <v>0</v>
      </c>
      <c r="BG333" s="2">
        <f>INDEX('2003'!$B$44:$B$140,'16 Year_History_Results'!CB333)</f>
        <v>0</v>
      </c>
      <c r="BH333" s="2">
        <f>INDEX('2004'!$B$44:$B$140,'16 Year_History_Results'!CC333)</f>
        <v>0</v>
      </c>
      <c r="BI333" s="2">
        <f>INDEX('2005'!$B$44:$B$140,'16 Year_History_Results'!CD333)</f>
        <v>0</v>
      </c>
      <c r="BJ333" s="2">
        <f>INDEX('2006'!$B$44:$B$140,'16 Year_History_Results'!CE333)</f>
        <v>0</v>
      </c>
      <c r="BK333" s="2">
        <f>INDEX('2007'!$B$44:$B$140,'16 Year_History_Results'!CF333)</f>
        <v>0</v>
      </c>
      <c r="BL333" s="2">
        <f>INDEX('2008'!$B$44:$B$140,'16 Year_History_Results'!CG333)</f>
        <v>0</v>
      </c>
      <c r="BM333" s="2">
        <f>INDEX('2009'!$B$44:$B$140,'16 Year_History_Results'!CH333)</f>
        <v>0</v>
      </c>
      <c r="BN333" s="2">
        <f>INDEX('2010'!$B$44:$B$140,'16 Year_History_Results'!CI333)</f>
        <v>1</v>
      </c>
      <c r="BO333" s="2">
        <f>INDEX('2011'!$B$44:$B$140,'16 Year_History_Results'!CJ333)</f>
        <v>0</v>
      </c>
      <c r="BP333" s="2">
        <f>INDEX('2012'!$B$44:$B$140,'16 Year_History_Results'!CK333)</f>
        <v>0</v>
      </c>
      <c r="BQ333" s="2">
        <f>INDEX('2013'!$B$44:$B$140,'16 Year_History_Results'!CL333)</f>
        <v>0</v>
      </c>
      <c r="BR333" s="2">
        <f>INDEX('2014'!$B$52:$B$180,'16 Year_History_Results'!CM333)</f>
        <v>0</v>
      </c>
      <c r="BS333" s="147">
        <f>INDEX('2015'!$B$52:$B$308,'16 Year_History_Results'!CN333)</f>
        <v>0</v>
      </c>
      <c r="BT333" s="147">
        <f>INDEX('2016'!$B$52:$B$308,'16 Year_History_Results'!CO333)</f>
        <v>0</v>
      </c>
      <c r="BW333">
        <f t="shared" si="224"/>
        <v>2041</v>
      </c>
      <c r="BX333" s="110"/>
      <c r="BY333" s="2"/>
      <c r="BZ333" s="146">
        <f>IF(ISNA(MATCH($BW333,'2001'!$A$44:$A$139,0)),97,MATCH($BW333,'2001'!$A$44:$A$139,0))</f>
        <v>97</v>
      </c>
      <c r="CA333" s="2">
        <f>IF(ISNA(MATCH($BW333,'2002'!$A$44:$A$139,0)),97,MATCH($BW333,'2002'!$A$44:$A$139,0))</f>
        <v>97</v>
      </c>
      <c r="CB333" s="2">
        <f>IF(ISNA(MATCH($BW333,'2003'!$A$44:$A$139,0)),97,MATCH($BW333,'2003'!$A$44:$A$139,0))</f>
        <v>97</v>
      </c>
      <c r="CC333" s="2">
        <f>IF(ISNA(MATCH($BW333,'2004'!$A$44:$A$139,0)),97,MATCH($BW333,'2004'!$A$44:$A$139,0))</f>
        <v>97</v>
      </c>
      <c r="CD333" s="2">
        <f>IF(ISNA(MATCH($BW333,'2005'!$A$44:$A$139,0)),97,MATCH($BW333,'2005'!$A$44:$A$139,0))</f>
        <v>97</v>
      </c>
      <c r="CE333" s="2">
        <f>IF(ISNA(MATCH($BW333,'2006'!$A$44:$A$139,0)),97,MATCH($BW333,'2006'!$A$44:$A$139,0))</f>
        <v>97</v>
      </c>
      <c r="CF333" s="2">
        <f>IF(ISNA(MATCH($BW333,'2007'!$A$44:$A$139,0)),97,MATCH($BW333,'2007'!$A$44:$A$139,0))</f>
        <v>97</v>
      </c>
      <c r="CG333" s="2">
        <f>IF(ISNA(MATCH($BW333,'2008'!$A$44:$A$139,0)),97,MATCH($BW333,'2008'!$A$44:$A$139,0))</f>
        <v>97</v>
      </c>
      <c r="CH333" s="2">
        <f>IF(ISNA(MATCH($BW333,'2009'!$A$44:$A$139,0)),97,MATCH($BW333,'2009'!$A$44:$A$139,0))</f>
        <v>97</v>
      </c>
      <c r="CI333" s="2">
        <f>IF(ISNA(MATCH($BW333,'2010'!$A$44:$A$139,0)),97,MATCH($BW333,'2010'!$A$44:$A$139,0))</f>
        <v>79</v>
      </c>
      <c r="CJ333" s="2">
        <f>IF(ISNA(MATCH($BW333,'2011'!$A$44:$A$139,0)),97,MATCH($BW333,'2011'!$A$44:$A$139,0))</f>
        <v>97</v>
      </c>
      <c r="CK333" s="2">
        <f>IF(ISNA(MATCH($BW333,'2012'!$A$44:$A$139,0)),97,MATCH($BW333,'2012'!$A$44:$A$139,0))</f>
        <v>97</v>
      </c>
      <c r="CL333" s="2">
        <f>IF(ISNA(MATCH($BW333,'2013'!$A$44:$A$139,0)),97,MATCH($BW333,'2013'!$A$44:$A$139,0))</f>
        <v>97</v>
      </c>
      <c r="CM333" s="2">
        <f>IF(ISNA(MATCH($BW333,'2014'!$A$52:$A$179,0)),129,MATCH($BW333,'2014'!$A$52:$A$179,0))</f>
        <v>129</v>
      </c>
      <c r="CN333" s="147">
        <f>IF(ISNA(MATCH($BW333,'2015'!$A$52:$A$307,0)),257,MATCH($BW333,'2015'!$A$52:$A$307,0))</f>
        <v>257</v>
      </c>
      <c r="CO333" s="147">
        <f>IF(ISNA(MATCH($BW333,'2016'!$A$52:$A$307,0)),257,MATCH($BW333,'2016'!$A$52:$A$307,0))</f>
        <v>257</v>
      </c>
      <c r="CQ333">
        <f t="shared" si="225"/>
        <v>2041</v>
      </c>
      <c r="CR333" s="281"/>
      <c r="CS333" s="279"/>
      <c r="CT333" s="278">
        <f t="shared" si="226"/>
        <v>0</v>
      </c>
      <c r="CU333" s="279">
        <f t="shared" si="212"/>
        <v>0</v>
      </c>
      <c r="CV333" s="279">
        <f t="shared" si="213"/>
        <v>0</v>
      </c>
      <c r="CW333" s="279">
        <f t="shared" si="214"/>
        <v>0</v>
      </c>
      <c r="CX333" s="279">
        <f t="shared" si="215"/>
        <v>0</v>
      </c>
      <c r="CY333" s="279">
        <f t="shared" si="216"/>
        <v>0</v>
      </c>
      <c r="CZ333" s="279">
        <f t="shared" si="217"/>
        <v>0</v>
      </c>
      <c r="DA333" s="279">
        <f t="shared" si="218"/>
        <v>0</v>
      </c>
      <c r="DB333" s="279">
        <f t="shared" si="219"/>
        <v>0</v>
      </c>
      <c r="DC333" s="279">
        <f t="shared" si="227"/>
        <v>41</v>
      </c>
      <c r="DD333" s="279">
        <f t="shared" si="228"/>
        <v>27.3306</v>
      </c>
      <c r="DE333" s="279">
        <f t="shared" si="229"/>
        <v>18.218577960000001</v>
      </c>
      <c r="DF333" s="279">
        <f t="shared" si="230"/>
        <v>12.144504068135999</v>
      </c>
      <c r="DG333" s="279">
        <f t="shared" si="231"/>
        <v>8.0955264118194563</v>
      </c>
      <c r="DH333" s="280">
        <f t="shared" si="248"/>
        <v>5.3964779061188493</v>
      </c>
      <c r="DI333" s="280">
        <f t="shared" si="249"/>
        <v>3.5972921722188249</v>
      </c>
      <c r="DJ333" s="154">
        <f t="shared" si="220"/>
        <v>253</v>
      </c>
      <c r="DK333" s="279">
        <f t="shared" si="232"/>
        <v>2041</v>
      </c>
      <c r="DL333" s="97"/>
      <c r="DM333" s="154"/>
      <c r="DN333" s="267">
        <f t="shared" si="233"/>
        <v>0</v>
      </c>
      <c r="DO333" s="154">
        <f t="shared" si="234"/>
        <v>0</v>
      </c>
      <c r="DP333" s="154">
        <f t="shared" si="235"/>
        <v>0</v>
      </c>
      <c r="DQ333" s="154">
        <f t="shared" si="236"/>
        <v>0</v>
      </c>
      <c r="DR333" s="154">
        <f t="shared" si="237"/>
        <v>0</v>
      </c>
      <c r="DS333" s="154">
        <f t="shared" si="238"/>
        <v>0</v>
      </c>
      <c r="DT333" s="154">
        <f t="shared" si="239"/>
        <v>0</v>
      </c>
      <c r="DU333" s="154">
        <f t="shared" si="240"/>
        <v>0</v>
      </c>
      <c r="DV333" s="154">
        <f t="shared" si="241"/>
        <v>0</v>
      </c>
      <c r="DW333" s="154">
        <f t="shared" si="242"/>
        <v>41</v>
      </c>
      <c r="DX333" s="154">
        <f t="shared" si="243"/>
        <v>41</v>
      </c>
      <c r="DY333" s="154">
        <f t="shared" si="244"/>
        <v>41</v>
      </c>
      <c r="DZ333" s="154">
        <f t="shared" si="245"/>
        <v>41</v>
      </c>
      <c r="EA333" s="154">
        <f t="shared" si="246"/>
        <v>41</v>
      </c>
      <c r="EB333" s="264">
        <f t="shared" si="250"/>
        <v>41</v>
      </c>
      <c r="EC333" s="264">
        <f t="shared" si="251"/>
        <v>41</v>
      </c>
      <c r="ED333" s="154">
        <f t="shared" si="221"/>
        <v>193</v>
      </c>
    </row>
    <row r="334" spans="2:134" ht="13" thickBot="1" x14ac:dyDescent="0.3">
      <c r="B334" s="142">
        <v>175</v>
      </c>
      <c r="C334" s="50">
        <f t="shared" si="210"/>
        <v>11</v>
      </c>
      <c r="D334" s="50">
        <f t="shared" si="222"/>
        <v>11</v>
      </c>
      <c r="E334" s="97"/>
      <c r="F334" s="2">
        <f t="shared" si="247"/>
        <v>329</v>
      </c>
      <c r="G334" s="207">
        <v>334</v>
      </c>
      <c r="H334" s="98">
        <f>15- COUNTIF(L334:AC334,"#N/A")</f>
        <v>0</v>
      </c>
      <c r="I334" s="131">
        <f>SUM(AH334:AY334)+SUM(BE334:BT334)</f>
        <v>8</v>
      </c>
      <c r="J334" s="398">
        <f>DI334</f>
        <v>3.5548444799999999</v>
      </c>
      <c r="K334" s="456" t="str">
        <f>IF(ISNUMBER(MATCH(G334,'[4]OPR data'!$A$3:$A$2900,0)),"Y","N")</f>
        <v>Y</v>
      </c>
      <c r="L334" s="110"/>
      <c r="M334" s="233"/>
      <c r="N334" s="469" t="e">
        <f>(INDEX(Finish_table!R$4:R$83,MATCH('16 Year_History_Results'!$G334,Finish_table!S$4:S$83,0),1))</f>
        <v>#N/A</v>
      </c>
      <c r="O334" s="233" t="e">
        <f>(INDEX(Finish_table!Z$4:Z$99,MATCH('16 Year_History_Results'!$G334,Finish_table!AA$4:AA$99,0),1))</f>
        <v>#N/A</v>
      </c>
      <c r="P334" s="233" t="e">
        <f>(INDEX(Finish_table!AI$4:AI$99,MATCH('16 Year_History_Results'!$G334,Finish_table!AJ$4:AJ$99,0),1))</f>
        <v>#N/A</v>
      </c>
      <c r="Q334" s="233" t="e">
        <f>(INDEX(Finish_table!AR$4:AR$99,MATCH('16 Year_History_Results'!$G334,Finish_table!AS$4:AS$99,0),1))</f>
        <v>#N/A</v>
      </c>
      <c r="R334" s="233" t="e">
        <f>(INDEX(Finish_table!BA$4:BA$99,MATCH('16 Year_History_Results'!$G334,Finish_table!BB$4:BB$99,0),1))</f>
        <v>#N/A</v>
      </c>
      <c r="S334" s="233" t="e">
        <f>(INDEX(Finish_table!BJ$4:BJ$99,MATCH('16 Year_History_Results'!$G334,Finish_table!BK$4:BK$99,0),1))</f>
        <v>#N/A</v>
      </c>
      <c r="T334" s="233" t="e">
        <f>(INDEX(Finish_table!BS$4:BS$99,MATCH('16 Year_History_Results'!$G334,Finish_table!BT$4:BT$99,0),1))</f>
        <v>#N/A</v>
      </c>
      <c r="U334" s="233" t="e">
        <f>(INDEX(Finish_table!CB$4:CB$99,MATCH('16 Year_History_Results'!$G334,Finish_table!CC$4:CC$99,0),1))</f>
        <v>#N/A</v>
      </c>
      <c r="V334" s="233" t="e">
        <f>(INDEX(Finish_table!CK$4:CK$99,MATCH('16 Year_History_Results'!$G334,Finish_table!CL$4:CL$99,0),1))</f>
        <v>#N/A</v>
      </c>
      <c r="W334" s="233" t="e">
        <f>(INDEX(Finish_table!CT$4:CT$99,MATCH('16 Year_History_Results'!$G334,Finish_table!CU$4:CU$99,0),1))</f>
        <v>#N/A</v>
      </c>
      <c r="X334" s="233" t="e">
        <f>(INDEX(Finish_table!DC$4:DC$99,MATCH('16 Year_History_Results'!$G334,Finish_table!DD$4:DD$99,0),1))</f>
        <v>#N/A</v>
      </c>
      <c r="Y334" s="233" t="e">
        <f>(INDEX(Finish_table!DL$4:DL$99,MATCH('16 Year_History_Results'!$G334,Finish_table!DM$4:DM$99,0),1))</f>
        <v>#N/A</v>
      </c>
      <c r="Z334" s="233" t="e">
        <f>(INDEX(Finish_table!DU$4:DU$99,MATCH('16 Year_History_Results'!$G334,Finish_table!DV$4:DV$99,0),1))</f>
        <v>#N/A</v>
      </c>
      <c r="AA334" s="233" t="str">
        <f>(INDEX(Finish_table!ED$4:ED$140,MATCH('16 Year_History_Results'!$G334,Finish_table!EE$4:EE$140,0),1))</f>
        <v>F</v>
      </c>
      <c r="AB334" s="233" t="e">
        <f>(INDEX(Finish_table!EM$4:EM$224,MATCH('16 Year_History_Results'!$G334,Finish_table!EN$4:EN$224,0),1))</f>
        <v>#N/A</v>
      </c>
      <c r="AC334" s="253" t="e">
        <f>(INDEX(Finish_table!EW$4:EW$224,MATCH('16 Year_History_Results'!$G334,Finish_table!EX$4:EX$224,0),1))</f>
        <v>#N/A</v>
      </c>
      <c r="AD334" s="2"/>
      <c r="AE334" s="97"/>
      <c r="AG334">
        <f t="shared" si="211"/>
        <v>334</v>
      </c>
      <c r="AH334" s="110"/>
      <c r="AI334" s="2"/>
      <c r="AJ334" s="146">
        <f>INDEX('2001'!$C$44:$C$140,'16 Year_History_Results'!BZ334)</f>
        <v>0</v>
      </c>
      <c r="AK334" s="2">
        <f>INDEX('2002'!$C$44:$C$140,'16 Year_History_Results'!CA334)</f>
        <v>0</v>
      </c>
      <c r="AL334" s="2">
        <f>INDEX('2003'!$C$44:$C$140,'16 Year_History_Results'!CB334)</f>
        <v>0</v>
      </c>
      <c r="AM334" s="2">
        <f>INDEX('2004'!$C$44:$C$140,'16 Year_History_Results'!CC334)</f>
        <v>0</v>
      </c>
      <c r="AN334" s="2">
        <f>INDEX('2005'!$C$44:$C$140,'16 Year_History_Results'!CD334)</f>
        <v>0</v>
      </c>
      <c r="AO334" s="2">
        <f>INDEX('2006'!$C$44:$C$140,'16 Year_History_Results'!CE334)</f>
        <v>0</v>
      </c>
      <c r="AP334" s="2">
        <f>INDEX('2007'!$C$44:$C$140,'16 Year_History_Results'!CF334)</f>
        <v>0</v>
      </c>
      <c r="AQ334" s="2">
        <f>INDEX('2008'!$C$44:$C$140,'16 Year_History_Results'!CG334)</f>
        <v>0</v>
      </c>
      <c r="AR334" s="2">
        <f>INDEX('2009'!$C$44:$C$140,'16 Year_History_Results'!CH334)</f>
        <v>0</v>
      </c>
      <c r="AS334" s="2">
        <f>INDEX('2010'!$C$44:$C$140,'16 Year_History_Results'!CI334)</f>
        <v>0</v>
      </c>
      <c r="AT334" s="2">
        <f>INDEX('2011'!$C$44:$C$140,'16 Year_History_Results'!CJ334)</f>
        <v>0</v>
      </c>
      <c r="AU334" s="2">
        <f>INDEX('2012'!$C$44:$C$140,'16 Year_History_Results'!CK334)</f>
        <v>0</v>
      </c>
      <c r="AV334" s="2">
        <f>INDEX('2013'!$C$44:$C$140,'16 Year_History_Results'!CL334)</f>
        <v>0</v>
      </c>
      <c r="AW334" s="2">
        <f>INDEX('2014'!$C$52:$C$180,'16 Year_History_Results'!CM334)</f>
        <v>5</v>
      </c>
      <c r="AX334" s="2">
        <f>INDEX('2015'!$E$52:$E$308,'16 Year_History_Results'!CN334)</f>
        <v>0</v>
      </c>
      <c r="AY334" s="147">
        <f>INDEX('2016'!$E$52:$E$308,'16 Year_History_Results'!CO334)</f>
        <v>0</v>
      </c>
      <c r="AZ334" s="2"/>
      <c r="BA334" s="2"/>
      <c r="BB334">
        <f t="shared" si="223"/>
        <v>334</v>
      </c>
      <c r="BC334" s="110"/>
      <c r="BD334" s="2"/>
      <c r="BE334" s="146">
        <f>INDEX('2001'!$B$44:$B$140,'16 Year_History_Results'!BZ334)</f>
        <v>0</v>
      </c>
      <c r="BF334" s="2">
        <f>INDEX('2002'!$B$44:$B$140,'16 Year_History_Results'!CA334)</f>
        <v>0</v>
      </c>
      <c r="BG334" s="2">
        <f>INDEX('2003'!$B$44:$B$140,'16 Year_History_Results'!CB334)</f>
        <v>0</v>
      </c>
      <c r="BH334" s="2">
        <f>INDEX('2004'!$B$44:$B$140,'16 Year_History_Results'!CC334)</f>
        <v>0</v>
      </c>
      <c r="BI334" s="2">
        <f>INDEX('2005'!$B$44:$B$140,'16 Year_History_Results'!CD334)</f>
        <v>0</v>
      </c>
      <c r="BJ334" s="2">
        <f>INDEX('2006'!$B$44:$B$140,'16 Year_History_Results'!CE334)</f>
        <v>0</v>
      </c>
      <c r="BK334" s="2">
        <f>INDEX('2007'!$B$44:$B$140,'16 Year_History_Results'!CF334)</f>
        <v>0</v>
      </c>
      <c r="BL334" s="2">
        <f>INDEX('2008'!$B$44:$B$140,'16 Year_History_Results'!CG334)</f>
        <v>0</v>
      </c>
      <c r="BM334" s="2">
        <f>INDEX('2009'!$B$44:$B$140,'16 Year_History_Results'!CH334)</f>
        <v>0</v>
      </c>
      <c r="BN334" s="2">
        <f>INDEX('2010'!$B$44:$B$140,'16 Year_History_Results'!CI334)</f>
        <v>0</v>
      </c>
      <c r="BO334" s="2">
        <f>INDEX('2011'!$B$44:$B$140,'16 Year_History_Results'!CJ334)</f>
        <v>0</v>
      </c>
      <c r="BP334" s="2">
        <f>INDEX('2012'!$B$44:$B$140,'16 Year_History_Results'!CK334)</f>
        <v>0</v>
      </c>
      <c r="BQ334" s="2">
        <f>INDEX('2013'!$B$44:$B$140,'16 Year_History_Results'!CL334)</f>
        <v>0</v>
      </c>
      <c r="BR334" s="2">
        <f>INDEX('2014'!$B$52:$B$180,'16 Year_History_Results'!CM334)</f>
        <v>3</v>
      </c>
      <c r="BS334" s="147">
        <f>INDEX('2015'!$B$52:$B$308,'16 Year_History_Results'!CN334)</f>
        <v>0</v>
      </c>
      <c r="BT334" s="147">
        <f>INDEX('2016'!$B$52:$B$308,'16 Year_History_Results'!CO334)</f>
        <v>0</v>
      </c>
      <c r="BW334">
        <f t="shared" si="224"/>
        <v>334</v>
      </c>
      <c r="BX334" s="110"/>
      <c r="BY334" s="2"/>
      <c r="BZ334" s="146">
        <f>IF(ISNA(MATCH($BW334,'2001'!$A$44:$A$139,0)),97,MATCH($BW334,'2001'!$A$44:$A$139,0))</f>
        <v>97</v>
      </c>
      <c r="CA334" s="2">
        <f>IF(ISNA(MATCH($BW334,'2002'!$A$44:$A$139,0)),97,MATCH($BW334,'2002'!$A$44:$A$139,0))</f>
        <v>97</v>
      </c>
      <c r="CB334" s="2">
        <f>IF(ISNA(MATCH($BW334,'2003'!$A$44:$A$139,0)),97,MATCH($BW334,'2003'!$A$44:$A$139,0))</f>
        <v>97</v>
      </c>
      <c r="CC334" s="2">
        <f>IF(ISNA(MATCH($BW334,'2004'!$A$44:$A$139,0)),97,MATCH($BW334,'2004'!$A$44:$A$139,0))</f>
        <v>97</v>
      </c>
      <c r="CD334" s="2">
        <f>IF(ISNA(MATCH($BW334,'2005'!$A$44:$A$139,0)),97,MATCH($BW334,'2005'!$A$44:$A$139,0))</f>
        <v>97</v>
      </c>
      <c r="CE334" s="2">
        <f>IF(ISNA(MATCH($BW334,'2006'!$A$44:$A$139,0)),97,MATCH($BW334,'2006'!$A$44:$A$139,0))</f>
        <v>97</v>
      </c>
      <c r="CF334" s="2">
        <f>IF(ISNA(MATCH($BW334,'2007'!$A$44:$A$139,0)),97,MATCH($BW334,'2007'!$A$44:$A$139,0))</f>
        <v>97</v>
      </c>
      <c r="CG334" s="2">
        <f>IF(ISNA(MATCH($BW334,'2008'!$A$44:$A$139,0)),97,MATCH($BW334,'2008'!$A$44:$A$139,0))</f>
        <v>97</v>
      </c>
      <c r="CH334" s="2">
        <f>IF(ISNA(MATCH($BW334,'2009'!$A$44:$A$139,0)),97,MATCH($BW334,'2009'!$A$44:$A$139,0))</f>
        <v>97</v>
      </c>
      <c r="CI334" s="2">
        <f>IF(ISNA(MATCH($BW334,'2010'!$A$44:$A$139,0)),97,MATCH($BW334,'2010'!$A$44:$A$139,0))</f>
        <v>97</v>
      </c>
      <c r="CJ334" s="2">
        <f>IF(ISNA(MATCH($BW334,'2011'!$A$44:$A$139,0)),97,MATCH($BW334,'2011'!$A$44:$A$139,0))</f>
        <v>97</v>
      </c>
      <c r="CK334" s="2">
        <f>IF(ISNA(MATCH($BW334,'2012'!$A$44:$A$139,0)),97,MATCH($BW334,'2012'!$A$44:$A$139,0))</f>
        <v>97</v>
      </c>
      <c r="CL334" s="2">
        <f>IF(ISNA(MATCH($BW334,'2013'!$A$44:$A$139,0)),97,MATCH($BW334,'2013'!$A$44:$A$139,0))</f>
        <v>97</v>
      </c>
      <c r="CM334" s="2">
        <f>IF(ISNA(MATCH($BW334,'2014'!$A$52:$A$179,0)),129,MATCH($BW334,'2014'!$A$52:$A$179,0))</f>
        <v>30</v>
      </c>
      <c r="CN334" s="147">
        <f>IF(ISNA(MATCH($BW334,'2015'!$A$52:$A$307,0)),257,MATCH($BW334,'2015'!$A$52:$A$307,0))</f>
        <v>257</v>
      </c>
      <c r="CO334" s="147">
        <f>IF(ISNA(MATCH($BW334,'2016'!$A$52:$A$307,0)),257,MATCH($BW334,'2016'!$A$52:$A$307,0))</f>
        <v>257</v>
      </c>
      <c r="CQ334">
        <f t="shared" si="225"/>
        <v>334</v>
      </c>
      <c r="CR334" s="281"/>
      <c r="CS334" s="279"/>
      <c r="CT334" s="278">
        <f t="shared" si="226"/>
        <v>0</v>
      </c>
      <c r="CU334" s="279">
        <f t="shared" si="212"/>
        <v>0</v>
      </c>
      <c r="CV334" s="279">
        <f t="shared" si="213"/>
        <v>0</v>
      </c>
      <c r="CW334" s="279">
        <f t="shared" si="214"/>
        <v>0</v>
      </c>
      <c r="CX334" s="279">
        <f t="shared" si="215"/>
        <v>0</v>
      </c>
      <c r="CY334" s="279">
        <f t="shared" si="216"/>
        <v>0</v>
      </c>
      <c r="CZ334" s="279">
        <f t="shared" si="217"/>
        <v>0</v>
      </c>
      <c r="DA334" s="279">
        <f t="shared" si="218"/>
        <v>0</v>
      </c>
      <c r="DB334" s="279">
        <f t="shared" si="219"/>
        <v>0</v>
      </c>
      <c r="DC334" s="279">
        <f t="shared" si="227"/>
        <v>0</v>
      </c>
      <c r="DD334" s="279">
        <f t="shared" si="228"/>
        <v>0</v>
      </c>
      <c r="DE334" s="279">
        <f t="shared" si="229"/>
        <v>0</v>
      </c>
      <c r="DF334" s="279">
        <f t="shared" si="230"/>
        <v>0</v>
      </c>
      <c r="DG334" s="279">
        <f t="shared" si="231"/>
        <v>8</v>
      </c>
      <c r="DH334" s="280">
        <f t="shared" si="248"/>
        <v>5.3327999999999998</v>
      </c>
      <c r="DI334" s="280">
        <f t="shared" si="249"/>
        <v>3.5548444799999999</v>
      </c>
      <c r="DJ334" s="154">
        <f t="shared" si="220"/>
        <v>254</v>
      </c>
      <c r="DK334" s="279">
        <f t="shared" si="232"/>
        <v>334</v>
      </c>
      <c r="DL334" s="97"/>
      <c r="DM334" s="154"/>
      <c r="DN334" s="267">
        <f t="shared" si="233"/>
        <v>0</v>
      </c>
      <c r="DO334" s="154">
        <f t="shared" si="234"/>
        <v>0</v>
      </c>
      <c r="DP334" s="154">
        <f t="shared" si="235"/>
        <v>0</v>
      </c>
      <c r="DQ334" s="154">
        <f t="shared" si="236"/>
        <v>0</v>
      </c>
      <c r="DR334" s="154">
        <f t="shared" si="237"/>
        <v>0</v>
      </c>
      <c r="DS334" s="154">
        <f t="shared" si="238"/>
        <v>0</v>
      </c>
      <c r="DT334" s="154">
        <f t="shared" si="239"/>
        <v>0</v>
      </c>
      <c r="DU334" s="154">
        <f t="shared" si="240"/>
        <v>0</v>
      </c>
      <c r="DV334" s="154">
        <f t="shared" si="241"/>
        <v>0</v>
      </c>
      <c r="DW334" s="154">
        <f t="shared" si="242"/>
        <v>0</v>
      </c>
      <c r="DX334" s="154">
        <f t="shared" si="243"/>
        <v>0</v>
      </c>
      <c r="DY334" s="154">
        <f t="shared" si="244"/>
        <v>0</v>
      </c>
      <c r="DZ334" s="154">
        <f t="shared" si="245"/>
        <v>0</v>
      </c>
      <c r="EA334" s="154">
        <f t="shared" si="246"/>
        <v>8</v>
      </c>
      <c r="EB334" s="264">
        <f t="shared" si="250"/>
        <v>8</v>
      </c>
      <c r="EC334" s="264">
        <f t="shared" si="251"/>
        <v>8</v>
      </c>
      <c r="ED334" s="154">
        <f t="shared" si="221"/>
        <v>467</v>
      </c>
    </row>
    <row r="335" spans="2:134" ht="13" thickBot="1" x14ac:dyDescent="0.3">
      <c r="B335" s="131">
        <v>176</v>
      </c>
      <c r="C335" s="50">
        <f t="shared" si="210"/>
        <v>1</v>
      </c>
      <c r="D335" s="50">
        <f t="shared" si="222"/>
        <v>0</v>
      </c>
      <c r="E335" s="97"/>
      <c r="F335" s="2">
        <f t="shared" si="247"/>
        <v>330</v>
      </c>
      <c r="G335" s="495">
        <v>1285</v>
      </c>
      <c r="H335" s="98">
        <f>15- COUNTIF(L335:AC335,"#N/A")</f>
        <v>0</v>
      </c>
      <c r="I335" s="131">
        <f>SUM(AH335:AY335)+SUM(BE335:BT335)</f>
        <v>8</v>
      </c>
      <c r="J335" s="398">
        <f>DI335</f>
        <v>3.5548444799999999</v>
      </c>
      <c r="K335" s="456" t="str">
        <f>IF(ISNUMBER(MATCH(G335,'[4]OPR data'!$A$3:$A$2900,0)),"Y","N")</f>
        <v>Y</v>
      </c>
      <c r="L335" s="110"/>
      <c r="M335" s="233"/>
      <c r="N335" s="469" t="e">
        <f>(INDEX(Finish_table!R$4:R$83,MATCH('16 Year_History_Results'!$G335,Finish_table!S$4:S$83,0),1))</f>
        <v>#N/A</v>
      </c>
      <c r="O335" s="233" t="e">
        <f>(INDEX(Finish_table!Z$4:Z$99,MATCH('16 Year_History_Results'!$G335,Finish_table!AA$4:AA$99,0),1))</f>
        <v>#N/A</v>
      </c>
      <c r="P335" s="233" t="e">
        <f>(INDEX(Finish_table!AI$4:AI$99,MATCH('16 Year_History_Results'!$G335,Finish_table!AJ$4:AJ$99,0),1))</f>
        <v>#N/A</v>
      </c>
      <c r="Q335" s="233" t="e">
        <f>(INDEX(Finish_table!AR$4:AR$99,MATCH('16 Year_History_Results'!$G335,Finish_table!AS$4:AS$99,0),1))</f>
        <v>#N/A</v>
      </c>
      <c r="R335" s="233" t="e">
        <f>(INDEX(Finish_table!BA$4:BA$99,MATCH('16 Year_History_Results'!$G335,Finish_table!BB$4:BB$99,0),1))</f>
        <v>#N/A</v>
      </c>
      <c r="S335" s="233" t="e">
        <f>(INDEX(Finish_table!BJ$4:BJ$99,MATCH('16 Year_History_Results'!$G335,Finish_table!BK$4:BK$99,0),1))</f>
        <v>#N/A</v>
      </c>
      <c r="T335" s="233" t="e">
        <f>(INDEX(Finish_table!BS$4:BS$99,MATCH('16 Year_History_Results'!$G335,Finish_table!BT$4:BT$99,0),1))</f>
        <v>#N/A</v>
      </c>
      <c r="U335" s="233" t="e">
        <f>(INDEX(Finish_table!CB$4:CB$99,MATCH('16 Year_History_Results'!$G335,Finish_table!CC$4:CC$99,0),1))</f>
        <v>#N/A</v>
      </c>
      <c r="V335" s="233" t="e">
        <f>(INDEX(Finish_table!CK$4:CK$99,MATCH('16 Year_History_Results'!$G335,Finish_table!CL$4:CL$99,0),1))</f>
        <v>#N/A</v>
      </c>
      <c r="W335" s="233" t="e">
        <f>(INDEX(Finish_table!CT$4:CT$99,MATCH('16 Year_History_Results'!$G335,Finish_table!CU$4:CU$99,0),1))</f>
        <v>#N/A</v>
      </c>
      <c r="X335" s="233" t="e">
        <f>(INDEX(Finish_table!DC$4:DC$99,MATCH('16 Year_History_Results'!$G335,Finish_table!DD$4:DD$99,0),1))</f>
        <v>#N/A</v>
      </c>
      <c r="Y335" s="233" t="e">
        <f>(INDEX(Finish_table!DL$4:DL$99,MATCH('16 Year_History_Results'!$G335,Finish_table!DM$4:DM$99,0),1))</f>
        <v>#N/A</v>
      </c>
      <c r="Z335" s="233" t="e">
        <f>(INDEX(Finish_table!DU$4:DU$99,MATCH('16 Year_History_Results'!$G335,Finish_table!DV$4:DV$99,0),1))</f>
        <v>#N/A</v>
      </c>
      <c r="AA335" s="233" t="str">
        <f>(INDEX(Finish_table!ED$4:ED$140,MATCH('16 Year_History_Results'!$G335,Finish_table!EE$4:EE$140,0),1))</f>
        <v>QF</v>
      </c>
      <c r="AB335" s="233" t="e">
        <f>(INDEX(Finish_table!EM$4:EM$224,MATCH('16 Year_History_Results'!$G335,Finish_table!EN$4:EN$224,0),1))</f>
        <v>#N/A</v>
      </c>
      <c r="AC335" s="253" t="e">
        <f>(INDEX(Finish_table!EW$4:EW$224,MATCH('16 Year_History_Results'!$G335,Finish_table!EX$4:EX$224,0),1))</f>
        <v>#N/A</v>
      </c>
      <c r="AD335" s="2"/>
      <c r="AE335" s="97"/>
      <c r="AG335">
        <f t="shared" si="211"/>
        <v>1285</v>
      </c>
      <c r="AH335" s="110"/>
      <c r="AI335" s="2"/>
      <c r="AJ335" s="146">
        <f>INDEX('2001'!$C$44:$C$140,'16 Year_History_Results'!BZ335)</f>
        <v>0</v>
      </c>
      <c r="AK335" s="2">
        <f>INDEX('2002'!$C$44:$C$140,'16 Year_History_Results'!CA335)</f>
        <v>0</v>
      </c>
      <c r="AL335" s="2">
        <f>INDEX('2003'!$C$44:$C$140,'16 Year_History_Results'!CB335)</f>
        <v>0</v>
      </c>
      <c r="AM335" s="2">
        <f>INDEX('2004'!$C$44:$C$140,'16 Year_History_Results'!CC335)</f>
        <v>0</v>
      </c>
      <c r="AN335" s="2">
        <f>INDEX('2005'!$C$44:$C$140,'16 Year_History_Results'!CD335)</f>
        <v>0</v>
      </c>
      <c r="AO335" s="2">
        <f>INDEX('2006'!$C$44:$C$140,'16 Year_History_Results'!CE335)</f>
        <v>0</v>
      </c>
      <c r="AP335" s="2">
        <f>INDEX('2007'!$C$44:$C$140,'16 Year_History_Results'!CF335)</f>
        <v>0</v>
      </c>
      <c r="AQ335" s="2">
        <f>INDEX('2008'!$C$44:$C$140,'16 Year_History_Results'!CG335)</f>
        <v>0</v>
      </c>
      <c r="AR335" s="2">
        <f>INDEX('2009'!$C$44:$C$140,'16 Year_History_Results'!CH335)</f>
        <v>0</v>
      </c>
      <c r="AS335" s="2">
        <f>INDEX('2010'!$C$44:$C$140,'16 Year_History_Results'!CI335)</f>
        <v>0</v>
      </c>
      <c r="AT335" s="2">
        <f>INDEX('2011'!$C$44:$C$140,'16 Year_History_Results'!CJ335)</f>
        <v>0</v>
      </c>
      <c r="AU335" s="2">
        <f>INDEX('2012'!$C$44:$C$140,'16 Year_History_Results'!CK335)</f>
        <v>0</v>
      </c>
      <c r="AV335" s="2">
        <f>INDEX('2013'!$C$44:$C$140,'16 Year_History_Results'!CL335)</f>
        <v>0</v>
      </c>
      <c r="AW335" s="2">
        <f>INDEX('2014'!$C$52:$C$180,'16 Year_History_Results'!CM335)</f>
        <v>0</v>
      </c>
      <c r="AX335" s="2">
        <f>INDEX('2015'!$E$52:$E$308,'16 Year_History_Results'!CN335)</f>
        <v>0</v>
      </c>
      <c r="AY335" s="147">
        <f>INDEX('2016'!$E$52:$E$308,'16 Year_History_Results'!CO335)</f>
        <v>0</v>
      </c>
      <c r="AZ335" s="2"/>
      <c r="BA335" s="2"/>
      <c r="BB335">
        <f t="shared" si="223"/>
        <v>1285</v>
      </c>
      <c r="BC335" s="110"/>
      <c r="BD335" s="2"/>
      <c r="BE335" s="146">
        <f>INDEX('2001'!$B$44:$B$140,'16 Year_History_Results'!BZ335)</f>
        <v>0</v>
      </c>
      <c r="BF335" s="2">
        <f>INDEX('2002'!$B$44:$B$140,'16 Year_History_Results'!CA335)</f>
        <v>0</v>
      </c>
      <c r="BG335" s="2">
        <f>INDEX('2003'!$B$44:$B$140,'16 Year_History_Results'!CB335)</f>
        <v>0</v>
      </c>
      <c r="BH335" s="2">
        <f>INDEX('2004'!$B$44:$B$140,'16 Year_History_Results'!CC335)</f>
        <v>0</v>
      </c>
      <c r="BI335" s="2">
        <f>INDEX('2005'!$B$44:$B$140,'16 Year_History_Results'!CD335)</f>
        <v>0</v>
      </c>
      <c r="BJ335" s="2">
        <f>INDEX('2006'!$B$44:$B$140,'16 Year_History_Results'!CE335)</f>
        <v>0</v>
      </c>
      <c r="BK335" s="2">
        <f>INDEX('2007'!$B$44:$B$140,'16 Year_History_Results'!CF335)</f>
        <v>0</v>
      </c>
      <c r="BL335" s="2">
        <f>INDEX('2008'!$B$44:$B$140,'16 Year_History_Results'!CG335)</f>
        <v>0</v>
      </c>
      <c r="BM335" s="2">
        <f>INDEX('2009'!$B$44:$B$140,'16 Year_History_Results'!CH335)</f>
        <v>0</v>
      </c>
      <c r="BN335" s="2">
        <f>INDEX('2010'!$B$44:$B$140,'16 Year_History_Results'!CI335)</f>
        <v>0</v>
      </c>
      <c r="BO335" s="2">
        <f>INDEX('2011'!$B$44:$B$140,'16 Year_History_Results'!CJ335)</f>
        <v>0</v>
      </c>
      <c r="BP335" s="2">
        <f>INDEX('2012'!$B$44:$B$140,'16 Year_History_Results'!CK335)</f>
        <v>0</v>
      </c>
      <c r="BQ335" s="2">
        <f>INDEX('2013'!$B$44:$B$140,'16 Year_History_Results'!CL335)</f>
        <v>0</v>
      </c>
      <c r="BR335" s="2">
        <f>INDEX('2014'!$B$52:$B$180,'16 Year_History_Results'!CM335)</f>
        <v>8</v>
      </c>
      <c r="BS335" s="147">
        <f>INDEX('2015'!$B$52:$B$308,'16 Year_History_Results'!CN335)</f>
        <v>0</v>
      </c>
      <c r="BT335" s="147">
        <f>INDEX('2016'!$B$52:$B$308,'16 Year_History_Results'!CO335)</f>
        <v>0</v>
      </c>
      <c r="BW335">
        <f t="shared" si="224"/>
        <v>1285</v>
      </c>
      <c r="BX335" s="110"/>
      <c r="BY335" s="2"/>
      <c r="BZ335" s="146">
        <f>IF(ISNA(MATCH($BW335,'2001'!$A$44:$A$139,0)),97,MATCH($BW335,'2001'!$A$44:$A$139,0))</f>
        <v>97</v>
      </c>
      <c r="CA335" s="2">
        <f>IF(ISNA(MATCH($BW335,'2002'!$A$44:$A$139,0)),97,MATCH($BW335,'2002'!$A$44:$A$139,0))</f>
        <v>97</v>
      </c>
      <c r="CB335" s="2">
        <f>IF(ISNA(MATCH($BW335,'2003'!$A$44:$A$139,0)),97,MATCH($BW335,'2003'!$A$44:$A$139,0))</f>
        <v>97</v>
      </c>
      <c r="CC335" s="2">
        <f>IF(ISNA(MATCH($BW335,'2004'!$A$44:$A$139,0)),97,MATCH($BW335,'2004'!$A$44:$A$139,0))</f>
        <v>97</v>
      </c>
      <c r="CD335" s="2">
        <f>IF(ISNA(MATCH($BW335,'2005'!$A$44:$A$139,0)),97,MATCH($BW335,'2005'!$A$44:$A$139,0))</f>
        <v>97</v>
      </c>
      <c r="CE335" s="2">
        <f>IF(ISNA(MATCH($BW335,'2006'!$A$44:$A$139,0)),97,MATCH($BW335,'2006'!$A$44:$A$139,0))</f>
        <v>97</v>
      </c>
      <c r="CF335" s="2">
        <f>IF(ISNA(MATCH($BW335,'2007'!$A$44:$A$139,0)),97,MATCH($BW335,'2007'!$A$44:$A$139,0))</f>
        <v>97</v>
      </c>
      <c r="CG335" s="2">
        <f>IF(ISNA(MATCH($BW335,'2008'!$A$44:$A$139,0)),97,MATCH($BW335,'2008'!$A$44:$A$139,0))</f>
        <v>97</v>
      </c>
      <c r="CH335" s="2">
        <f>IF(ISNA(MATCH($BW335,'2009'!$A$44:$A$139,0)),97,MATCH($BW335,'2009'!$A$44:$A$139,0))</f>
        <v>97</v>
      </c>
      <c r="CI335" s="2">
        <f>IF(ISNA(MATCH($BW335,'2010'!$A$44:$A$139,0)),97,MATCH($BW335,'2010'!$A$44:$A$139,0))</f>
        <v>97</v>
      </c>
      <c r="CJ335" s="2">
        <f>IF(ISNA(MATCH($BW335,'2011'!$A$44:$A$139,0)),97,MATCH($BW335,'2011'!$A$44:$A$139,0))</f>
        <v>97</v>
      </c>
      <c r="CK335" s="2">
        <f>IF(ISNA(MATCH($BW335,'2012'!$A$44:$A$139,0)),97,MATCH($BW335,'2012'!$A$44:$A$139,0))</f>
        <v>97</v>
      </c>
      <c r="CL335" s="2">
        <f>IF(ISNA(MATCH($BW335,'2013'!$A$44:$A$139,0)),97,MATCH($BW335,'2013'!$A$44:$A$139,0))</f>
        <v>97</v>
      </c>
      <c r="CM335" s="2">
        <f>IF(ISNA(MATCH($BW335,'2014'!$A$52:$A$179,0)),129,MATCH($BW335,'2014'!$A$52:$A$179,0))</f>
        <v>62</v>
      </c>
      <c r="CN335" s="147">
        <f>IF(ISNA(MATCH($BW335,'2015'!$A$52:$A$307,0)),257,MATCH($BW335,'2015'!$A$52:$A$307,0))</f>
        <v>257</v>
      </c>
      <c r="CO335" s="147">
        <f>IF(ISNA(MATCH($BW335,'2016'!$A$52:$A$307,0)),257,MATCH($BW335,'2016'!$A$52:$A$307,0))</f>
        <v>257</v>
      </c>
      <c r="CQ335">
        <f t="shared" si="225"/>
        <v>1285</v>
      </c>
      <c r="CR335" s="281"/>
      <c r="CS335" s="279"/>
      <c r="CT335" s="278">
        <f t="shared" si="226"/>
        <v>0</v>
      </c>
      <c r="CU335" s="279">
        <f t="shared" si="212"/>
        <v>0</v>
      </c>
      <c r="CV335" s="279">
        <f t="shared" si="213"/>
        <v>0</v>
      </c>
      <c r="CW335" s="279">
        <f t="shared" si="214"/>
        <v>0</v>
      </c>
      <c r="CX335" s="279">
        <f t="shared" si="215"/>
        <v>0</v>
      </c>
      <c r="CY335" s="279">
        <f t="shared" si="216"/>
        <v>0</v>
      </c>
      <c r="CZ335" s="279">
        <f t="shared" si="217"/>
        <v>0</v>
      </c>
      <c r="DA335" s="279">
        <f t="shared" si="218"/>
        <v>0</v>
      </c>
      <c r="DB335" s="279">
        <f t="shared" si="219"/>
        <v>0</v>
      </c>
      <c r="DC335" s="279">
        <f t="shared" si="227"/>
        <v>0</v>
      </c>
      <c r="DD335" s="279">
        <f t="shared" si="228"/>
        <v>0</v>
      </c>
      <c r="DE335" s="279">
        <f t="shared" si="229"/>
        <v>0</v>
      </c>
      <c r="DF335" s="279">
        <f t="shared" si="230"/>
        <v>0</v>
      </c>
      <c r="DG335" s="279">
        <f t="shared" si="231"/>
        <v>8</v>
      </c>
      <c r="DH335" s="280">
        <f t="shared" si="248"/>
        <v>5.3327999999999998</v>
      </c>
      <c r="DI335" s="280">
        <f t="shared" si="249"/>
        <v>3.5548444799999999</v>
      </c>
      <c r="DJ335" s="154">
        <f t="shared" si="220"/>
        <v>254</v>
      </c>
      <c r="DK335" s="279">
        <f t="shared" si="232"/>
        <v>1285</v>
      </c>
      <c r="DL335" s="97"/>
      <c r="DM335" s="154"/>
      <c r="DN335" s="267">
        <f t="shared" si="233"/>
        <v>0</v>
      </c>
      <c r="DO335" s="154">
        <f t="shared" si="234"/>
        <v>0</v>
      </c>
      <c r="DP335" s="154">
        <f t="shared" si="235"/>
        <v>0</v>
      </c>
      <c r="DQ335" s="154">
        <f t="shared" si="236"/>
        <v>0</v>
      </c>
      <c r="DR335" s="154">
        <f t="shared" si="237"/>
        <v>0</v>
      </c>
      <c r="DS335" s="154">
        <f t="shared" si="238"/>
        <v>0</v>
      </c>
      <c r="DT335" s="154">
        <f t="shared" si="239"/>
        <v>0</v>
      </c>
      <c r="DU335" s="154">
        <f t="shared" si="240"/>
        <v>0</v>
      </c>
      <c r="DV335" s="154">
        <f t="shared" si="241"/>
        <v>0</v>
      </c>
      <c r="DW335" s="154">
        <f t="shared" si="242"/>
        <v>0</v>
      </c>
      <c r="DX335" s="154">
        <f t="shared" si="243"/>
        <v>0</v>
      </c>
      <c r="DY335" s="154">
        <f t="shared" si="244"/>
        <v>0</v>
      </c>
      <c r="DZ335" s="154">
        <f t="shared" si="245"/>
        <v>0</v>
      </c>
      <c r="EA335" s="154">
        <f t="shared" si="246"/>
        <v>8</v>
      </c>
      <c r="EB335" s="264">
        <f t="shared" si="250"/>
        <v>8</v>
      </c>
      <c r="EC335" s="264">
        <f t="shared" si="251"/>
        <v>8</v>
      </c>
      <c r="ED335" s="154">
        <f t="shared" si="221"/>
        <v>467</v>
      </c>
    </row>
    <row r="336" spans="2:134" ht="13" thickBot="1" x14ac:dyDescent="0.3">
      <c r="B336" s="131">
        <v>176</v>
      </c>
      <c r="C336" s="50">
        <f t="shared" si="210"/>
        <v>2</v>
      </c>
      <c r="D336" s="50">
        <f t="shared" si="222"/>
        <v>0</v>
      </c>
      <c r="E336" s="97"/>
      <c r="F336" s="2">
        <f t="shared" si="247"/>
        <v>331</v>
      </c>
      <c r="G336" s="493">
        <v>1086</v>
      </c>
      <c r="H336" s="98">
        <f>15- COUNTIF(L336:AC336,"#N/A")</f>
        <v>1</v>
      </c>
      <c r="I336" s="131">
        <f>SUM(AH336:AY336)+SUM(BE336:BT336)</f>
        <v>46</v>
      </c>
      <c r="J336" s="398">
        <f>DI336</f>
        <v>3.5484703896726044</v>
      </c>
      <c r="K336" s="456" t="str">
        <f>IF(ISNUMBER(MATCH(G336,'[4]OPR data'!$A$3:$A$2900,0)),"Y","N")</f>
        <v>Y</v>
      </c>
      <c r="L336" s="110"/>
      <c r="M336" s="233"/>
      <c r="N336" s="469" t="e">
        <f>(INDEX(Finish_table!R$4:R$83,MATCH('16 Year_History_Results'!$G336,Finish_table!S$4:S$83,0),1))</f>
        <v>#N/A</v>
      </c>
      <c r="O336" s="233" t="e">
        <f>(INDEX(Finish_table!Z$4:Z$99,MATCH('16 Year_History_Results'!$G336,Finish_table!AA$4:AA$99,0),1))</f>
        <v>#N/A</v>
      </c>
      <c r="P336" s="233" t="e">
        <f>(INDEX(Finish_table!AI$4:AI$99,MATCH('16 Year_History_Results'!$G336,Finish_table!AJ$4:AJ$99,0),1))</f>
        <v>#N/A</v>
      </c>
      <c r="Q336" s="233" t="e">
        <f>(INDEX(Finish_table!AR$4:AR$99,MATCH('16 Year_History_Results'!$G336,Finish_table!AS$4:AS$99,0),1))</f>
        <v>#N/A</v>
      </c>
      <c r="R336" s="233" t="e">
        <f>(INDEX(Finish_table!BA$4:BA$99,MATCH('16 Year_History_Results'!$G336,Finish_table!BB$4:BB$99,0),1))</f>
        <v>#N/A</v>
      </c>
      <c r="S336" s="233" t="e">
        <f>(INDEX(Finish_table!BJ$4:BJ$99,MATCH('16 Year_History_Results'!$G336,Finish_table!BK$4:BK$99,0),1))</f>
        <v>#N/A</v>
      </c>
      <c r="T336" s="233" t="e">
        <f>(INDEX(Finish_table!BS$4:BS$99,MATCH('16 Year_History_Results'!$G336,Finish_table!BT$4:BT$99,0),1))</f>
        <v>#N/A</v>
      </c>
      <c r="U336" s="233" t="str">
        <f>(INDEX(Finish_table!CB$4:CB$99,MATCH('16 Year_History_Results'!$G336,Finish_table!CC$4:CC$99,0),1))</f>
        <v>QF</v>
      </c>
      <c r="V336" s="233" t="e">
        <f>(INDEX(Finish_table!CK$4:CK$99,MATCH('16 Year_History_Results'!$G336,Finish_table!CL$4:CL$99,0),1))</f>
        <v>#N/A</v>
      </c>
      <c r="W336" s="233" t="str">
        <f>(INDEX(Finish_table!CT$4:CT$99,MATCH('16 Year_History_Results'!$G336,Finish_table!CU$4:CU$99,0),1))</f>
        <v>F</v>
      </c>
      <c r="X336" s="233" t="e">
        <f>(INDEX(Finish_table!DC$4:DC$99,MATCH('16 Year_History_Results'!$G336,Finish_table!DD$4:DD$99,0),1))</f>
        <v>#N/A</v>
      </c>
      <c r="Y336" s="233" t="e">
        <f>(INDEX(Finish_table!DL$4:DL$99,MATCH('16 Year_History_Results'!$G336,Finish_table!DM$4:DM$99,0),1))</f>
        <v>#N/A</v>
      </c>
      <c r="Z336" s="233" t="e">
        <f>(INDEX(Finish_table!DU$4:DU$99,MATCH('16 Year_History_Results'!$G336,Finish_table!DV$4:DV$99,0),1))</f>
        <v>#N/A</v>
      </c>
      <c r="AA336" s="233" t="e">
        <f>(INDEX(Finish_table!ED$4:ED$140,MATCH('16 Year_History_Results'!$G336,Finish_table!EE$4:EE$140,0),1))</f>
        <v>#N/A</v>
      </c>
      <c r="AB336" s="233" t="e">
        <f>(INDEX(Finish_table!EM$4:EM$224,MATCH('16 Year_History_Results'!$G336,Finish_table!EN$4:EN$224,0),1))</f>
        <v>#N/A</v>
      </c>
      <c r="AC336" s="253" t="e">
        <f>(INDEX(Finish_table!EW$4:EW$224,MATCH('16 Year_History_Results'!$G336,Finish_table!EX$4:EX$224,0),1))</f>
        <v>#N/A</v>
      </c>
      <c r="AD336" s="2"/>
      <c r="AG336">
        <f t="shared" si="211"/>
        <v>1086</v>
      </c>
      <c r="AH336" s="110"/>
      <c r="AI336" s="2"/>
      <c r="AJ336" s="146">
        <f>INDEX('2001'!$C$44:$C$140,'16 Year_History_Results'!BZ336)</f>
        <v>0</v>
      </c>
      <c r="AK336" s="2">
        <f>INDEX('2002'!$C$44:$C$140,'16 Year_History_Results'!CA336)</f>
        <v>0</v>
      </c>
      <c r="AL336" s="2">
        <f>INDEX('2003'!$C$44:$C$140,'16 Year_History_Results'!CB336)</f>
        <v>0</v>
      </c>
      <c r="AM336" s="2">
        <f>INDEX('2004'!$C$44:$C$140,'16 Year_History_Results'!CC336)</f>
        <v>0</v>
      </c>
      <c r="AN336" s="2">
        <f>INDEX('2005'!$C$44:$C$140,'16 Year_History_Results'!CD336)</f>
        <v>0</v>
      </c>
      <c r="AO336" s="2">
        <f>INDEX('2006'!$C$44:$C$140,'16 Year_History_Results'!CE336)</f>
        <v>0</v>
      </c>
      <c r="AP336" s="2">
        <f>INDEX('2007'!$C$44:$C$140,'16 Year_History_Results'!CF336)</f>
        <v>0</v>
      </c>
      <c r="AQ336" s="2">
        <f>INDEX('2008'!$C$44:$C$140,'16 Year_History_Results'!CG336)</f>
        <v>0</v>
      </c>
      <c r="AR336" s="2">
        <f>INDEX('2009'!$C$44:$C$140,'16 Year_History_Results'!CH336)</f>
        <v>0</v>
      </c>
      <c r="AS336" s="2">
        <f>INDEX('2010'!$C$44:$C$140,'16 Year_History_Results'!CI336)</f>
        <v>20</v>
      </c>
      <c r="AT336" s="2">
        <f>INDEX('2011'!$C$44:$C$140,'16 Year_History_Results'!CJ336)</f>
        <v>0</v>
      </c>
      <c r="AU336" s="2">
        <f>INDEX('2012'!$C$44:$C$140,'16 Year_History_Results'!CK336)</f>
        <v>0</v>
      </c>
      <c r="AV336" s="2">
        <f>INDEX('2013'!$C$44:$C$140,'16 Year_History_Results'!CL336)</f>
        <v>0</v>
      </c>
      <c r="AW336" s="2">
        <f>INDEX('2014'!$C$52:$C$180,'16 Year_History_Results'!CM336)</f>
        <v>0</v>
      </c>
      <c r="AX336" s="2">
        <f>INDEX('2015'!$E$52:$E$308,'16 Year_History_Results'!CN336)</f>
        <v>0</v>
      </c>
      <c r="AY336" s="147">
        <f>INDEX('2016'!$E$52:$E$308,'16 Year_History_Results'!CO336)</f>
        <v>0</v>
      </c>
      <c r="AZ336" s="2"/>
      <c r="BA336" s="2"/>
      <c r="BB336">
        <f t="shared" si="223"/>
        <v>1086</v>
      </c>
      <c r="BC336" s="110"/>
      <c r="BD336" s="2"/>
      <c r="BE336" s="146">
        <f>INDEX('2001'!$B$44:$B$140,'16 Year_History_Results'!BZ336)</f>
        <v>0</v>
      </c>
      <c r="BF336" s="2">
        <f>INDEX('2002'!$B$44:$B$140,'16 Year_History_Results'!CA336)</f>
        <v>0</v>
      </c>
      <c r="BG336" s="2">
        <f>INDEX('2003'!$B$44:$B$140,'16 Year_History_Results'!CB336)</f>
        <v>0</v>
      </c>
      <c r="BH336" s="2">
        <f>INDEX('2004'!$B$44:$B$140,'16 Year_History_Results'!CC336)</f>
        <v>0</v>
      </c>
      <c r="BI336" s="2">
        <f>INDEX('2005'!$B$44:$B$140,'16 Year_History_Results'!CD336)</f>
        <v>0</v>
      </c>
      <c r="BJ336" s="2">
        <f>INDEX('2006'!$B$44:$B$140,'16 Year_History_Results'!CE336)</f>
        <v>0</v>
      </c>
      <c r="BK336" s="2">
        <f>INDEX('2007'!$B$44:$B$140,'16 Year_History_Results'!CF336)</f>
        <v>0</v>
      </c>
      <c r="BL336" s="2">
        <f>INDEX('2008'!$B$44:$B$140,'16 Year_History_Results'!CG336)</f>
        <v>10</v>
      </c>
      <c r="BM336" s="2">
        <f>INDEX('2009'!$B$44:$B$140,'16 Year_History_Results'!CH336)</f>
        <v>0</v>
      </c>
      <c r="BN336" s="2">
        <f>INDEX('2010'!$B$44:$B$140,'16 Year_History_Results'!CI336)</f>
        <v>16</v>
      </c>
      <c r="BO336" s="2">
        <f>INDEX('2011'!$B$44:$B$140,'16 Year_History_Results'!CJ336)</f>
        <v>0</v>
      </c>
      <c r="BP336" s="2">
        <f>INDEX('2012'!$B$44:$B$140,'16 Year_History_Results'!CK336)</f>
        <v>0</v>
      </c>
      <c r="BQ336" s="2">
        <f>INDEX('2013'!$B$44:$B$140,'16 Year_History_Results'!CL336)</f>
        <v>0</v>
      </c>
      <c r="BR336" s="2">
        <f>INDEX('2014'!$B$52:$B$180,'16 Year_History_Results'!CM336)</f>
        <v>0</v>
      </c>
      <c r="BS336" s="147">
        <f>INDEX('2015'!$B$52:$B$308,'16 Year_History_Results'!CN336)</f>
        <v>0</v>
      </c>
      <c r="BT336" s="147">
        <f>INDEX('2016'!$B$52:$B$308,'16 Year_History_Results'!CO336)</f>
        <v>0</v>
      </c>
      <c r="BW336">
        <f t="shared" si="224"/>
        <v>1086</v>
      </c>
      <c r="BX336" s="110"/>
      <c r="BY336" s="2"/>
      <c r="BZ336" s="146">
        <f>IF(ISNA(MATCH($BW336,'2001'!$A$44:$A$139,0)),97,MATCH($BW336,'2001'!$A$44:$A$139,0))</f>
        <v>97</v>
      </c>
      <c r="CA336" s="2">
        <f>IF(ISNA(MATCH($BW336,'2002'!$A$44:$A$139,0)),97,MATCH($BW336,'2002'!$A$44:$A$139,0))</f>
        <v>97</v>
      </c>
      <c r="CB336" s="2">
        <f>IF(ISNA(MATCH($BW336,'2003'!$A$44:$A$139,0)),97,MATCH($BW336,'2003'!$A$44:$A$139,0))</f>
        <v>97</v>
      </c>
      <c r="CC336" s="2">
        <f>IF(ISNA(MATCH($BW336,'2004'!$A$44:$A$139,0)),97,MATCH($BW336,'2004'!$A$44:$A$139,0))</f>
        <v>97</v>
      </c>
      <c r="CD336" s="2">
        <f>IF(ISNA(MATCH($BW336,'2005'!$A$44:$A$139,0)),97,MATCH($BW336,'2005'!$A$44:$A$139,0))</f>
        <v>97</v>
      </c>
      <c r="CE336" s="2">
        <f>IF(ISNA(MATCH($BW336,'2006'!$A$44:$A$139,0)),97,MATCH($BW336,'2006'!$A$44:$A$139,0))</f>
        <v>97</v>
      </c>
      <c r="CF336" s="2">
        <f>IF(ISNA(MATCH($BW336,'2007'!$A$44:$A$139,0)),97,MATCH($BW336,'2007'!$A$44:$A$139,0))</f>
        <v>97</v>
      </c>
      <c r="CG336" s="2">
        <f>IF(ISNA(MATCH($BW336,'2008'!$A$44:$A$139,0)),97,MATCH($BW336,'2008'!$A$44:$A$139,0))</f>
        <v>65</v>
      </c>
      <c r="CH336" s="2">
        <f>IF(ISNA(MATCH($BW336,'2009'!$A$44:$A$139,0)),97,MATCH($BW336,'2009'!$A$44:$A$139,0))</f>
        <v>97</v>
      </c>
      <c r="CI336" s="2">
        <f>IF(ISNA(MATCH($BW336,'2010'!$A$44:$A$139,0)),97,MATCH($BW336,'2010'!$A$44:$A$139,0))</f>
        <v>54</v>
      </c>
      <c r="CJ336" s="2">
        <f>IF(ISNA(MATCH($BW336,'2011'!$A$44:$A$139,0)),97,MATCH($BW336,'2011'!$A$44:$A$139,0))</f>
        <v>97</v>
      </c>
      <c r="CK336" s="2">
        <f>IF(ISNA(MATCH($BW336,'2012'!$A$44:$A$139,0)),97,MATCH($BW336,'2012'!$A$44:$A$139,0))</f>
        <v>97</v>
      </c>
      <c r="CL336" s="2">
        <f>IF(ISNA(MATCH($BW336,'2013'!$A$44:$A$139,0)),97,MATCH($BW336,'2013'!$A$44:$A$139,0))</f>
        <v>97</v>
      </c>
      <c r="CM336" s="2">
        <f>IF(ISNA(MATCH($BW336,'2014'!$A$52:$A$179,0)),129,MATCH($BW336,'2014'!$A$52:$A$179,0))</f>
        <v>129</v>
      </c>
      <c r="CN336" s="147">
        <f>IF(ISNA(MATCH($BW336,'2015'!$A$52:$A$307,0)),257,MATCH($BW336,'2015'!$A$52:$A$307,0))</f>
        <v>88</v>
      </c>
      <c r="CO336" s="147">
        <f>IF(ISNA(MATCH($BW336,'2016'!$A$52:$A$307,0)),257,MATCH($BW336,'2016'!$A$52:$A$307,0))</f>
        <v>86</v>
      </c>
      <c r="CQ336">
        <f t="shared" si="225"/>
        <v>1086</v>
      </c>
      <c r="CR336" s="281"/>
      <c r="CS336" s="279"/>
      <c r="CT336" s="278">
        <f t="shared" si="226"/>
        <v>0</v>
      </c>
      <c r="CU336" s="279">
        <f t="shared" si="212"/>
        <v>0</v>
      </c>
      <c r="CV336" s="279">
        <f t="shared" si="213"/>
        <v>0</v>
      </c>
      <c r="CW336" s="279">
        <f t="shared" si="214"/>
        <v>0</v>
      </c>
      <c r="CX336" s="279">
        <f t="shared" si="215"/>
        <v>0</v>
      </c>
      <c r="CY336" s="279">
        <f t="shared" si="216"/>
        <v>0</v>
      </c>
      <c r="CZ336" s="279">
        <f t="shared" si="217"/>
        <v>0</v>
      </c>
      <c r="DA336" s="279">
        <f t="shared" si="218"/>
        <v>10</v>
      </c>
      <c r="DB336" s="279">
        <f t="shared" si="219"/>
        <v>6.6659999999999995</v>
      </c>
      <c r="DC336" s="279">
        <f t="shared" si="227"/>
        <v>40.443555599999996</v>
      </c>
      <c r="DD336" s="279">
        <f t="shared" si="228"/>
        <v>26.959674162959995</v>
      </c>
      <c r="DE336" s="279">
        <f t="shared" si="229"/>
        <v>17.971318797029131</v>
      </c>
      <c r="DF336" s="279">
        <f t="shared" si="230"/>
        <v>11.979681110099618</v>
      </c>
      <c r="DG336" s="279">
        <f t="shared" si="231"/>
        <v>7.9856554279924046</v>
      </c>
      <c r="DH336" s="280">
        <f t="shared" si="248"/>
        <v>5.3232379082997365</v>
      </c>
      <c r="DI336" s="280">
        <f t="shared" si="249"/>
        <v>3.5484703896726044</v>
      </c>
      <c r="DJ336" s="154">
        <f t="shared" si="220"/>
        <v>256</v>
      </c>
      <c r="DK336" s="279">
        <f t="shared" si="232"/>
        <v>1086</v>
      </c>
      <c r="DL336" s="97"/>
      <c r="DM336" s="154"/>
      <c r="DN336" s="267">
        <f t="shared" si="233"/>
        <v>0</v>
      </c>
      <c r="DO336" s="154">
        <f t="shared" si="234"/>
        <v>0</v>
      </c>
      <c r="DP336" s="154">
        <f t="shared" si="235"/>
        <v>0</v>
      </c>
      <c r="DQ336" s="154">
        <f t="shared" si="236"/>
        <v>0</v>
      </c>
      <c r="DR336" s="154">
        <f t="shared" si="237"/>
        <v>0</v>
      </c>
      <c r="DS336" s="154">
        <f t="shared" si="238"/>
        <v>0</v>
      </c>
      <c r="DT336" s="154">
        <f t="shared" si="239"/>
        <v>0</v>
      </c>
      <c r="DU336" s="154">
        <f t="shared" si="240"/>
        <v>10</v>
      </c>
      <c r="DV336" s="154">
        <f t="shared" si="241"/>
        <v>10</v>
      </c>
      <c r="DW336" s="154">
        <f t="shared" si="242"/>
        <v>46</v>
      </c>
      <c r="DX336" s="154">
        <f t="shared" si="243"/>
        <v>46</v>
      </c>
      <c r="DY336" s="154">
        <f t="shared" si="244"/>
        <v>46</v>
      </c>
      <c r="DZ336" s="154">
        <f t="shared" si="245"/>
        <v>46</v>
      </c>
      <c r="EA336" s="154">
        <f t="shared" si="246"/>
        <v>46</v>
      </c>
      <c r="EB336" s="264">
        <f t="shared" si="250"/>
        <v>46</v>
      </c>
      <c r="EC336" s="264">
        <f t="shared" si="251"/>
        <v>46</v>
      </c>
      <c r="ED336" s="154">
        <f t="shared" si="221"/>
        <v>177</v>
      </c>
    </row>
    <row r="337" spans="2:134" ht="13" thickBot="1" x14ac:dyDescent="0.3">
      <c r="B337" s="131">
        <v>176</v>
      </c>
      <c r="C337" s="50">
        <f t="shared" si="210"/>
        <v>3</v>
      </c>
      <c r="D337" s="50">
        <f t="shared" si="222"/>
        <v>0</v>
      </c>
      <c r="E337" s="97"/>
      <c r="F337" s="2">
        <f t="shared" si="247"/>
        <v>332</v>
      </c>
      <c r="G337" s="487">
        <v>201</v>
      </c>
      <c r="H337" s="98">
        <f>15- COUNTIF(L337:AC337,"#N/A")</f>
        <v>6</v>
      </c>
      <c r="I337" s="131">
        <f>SUM(AH337:AY337)+SUM(BE337:BT337)</f>
        <v>135</v>
      </c>
      <c r="J337" s="398">
        <f>DI337</f>
        <v>3.5377899280264238</v>
      </c>
      <c r="K337" s="456" t="str">
        <f>IF(ISNUMBER(MATCH(G337,'[4]OPR data'!$A$3:$A$2900,0)),"Y","N")</f>
        <v>Y</v>
      </c>
      <c r="L337" s="110"/>
      <c r="M337" s="233"/>
      <c r="N337" s="469" t="e">
        <f>(INDEX(Finish_table!R$4:R$83,MATCH('16 Year_History_Results'!$G337,Finish_table!S$4:S$83,0),1))</f>
        <v>#N/A</v>
      </c>
      <c r="O337" s="233" t="str">
        <f>(INDEX(Finish_table!Z$4:Z$99,MATCH('16 Year_History_Results'!$G337,Finish_table!AA$4:AA$99,0),1))</f>
        <v>F</v>
      </c>
      <c r="P337" s="233" t="str">
        <f>(INDEX(Finish_table!AI$4:AI$99,MATCH('16 Year_History_Results'!$G337,Finish_table!AJ$4:AJ$99,0),1))</f>
        <v>F</v>
      </c>
      <c r="Q337" s="233" t="e">
        <f>(INDEX(Finish_table!AR$4:AR$99,MATCH('16 Year_History_Results'!$G337,Finish_table!AS$4:AS$99,0),1))</f>
        <v>#N/A</v>
      </c>
      <c r="R337" s="233" t="e">
        <f>(INDEX(Finish_table!BA$4:BA$99,MATCH('16 Year_History_Results'!$G337,Finish_table!BB$4:BB$99,0),1))</f>
        <v>#N/A</v>
      </c>
      <c r="S337" s="233" t="str">
        <f>(INDEX(Finish_table!BJ$4:BJ$99,MATCH('16 Year_History_Results'!$G337,Finish_table!BK$4:BK$99,0),1))</f>
        <v>W</v>
      </c>
      <c r="T337" s="233" t="e">
        <f>(INDEX(Finish_table!BS$4:BS$99,MATCH('16 Year_History_Results'!$G337,Finish_table!BT$4:BT$99,0),1))</f>
        <v>#N/A</v>
      </c>
      <c r="U337" s="233" t="str">
        <f>(INDEX(Finish_table!CB$4:CB$99,MATCH('16 Year_History_Results'!$G337,Finish_table!CC$4:CC$99,0),1))</f>
        <v>QF</v>
      </c>
      <c r="V337" s="233" t="str">
        <f>(INDEX(Finish_table!CK$4:CK$99,MATCH('16 Year_History_Results'!$G337,Finish_table!CL$4:CL$99,0),1))</f>
        <v>QF</v>
      </c>
      <c r="W337" s="233" t="str">
        <f>(INDEX(Finish_table!CT$4:CT$99,MATCH('16 Year_History_Results'!$G337,Finish_table!CU$4:CU$99,0),1))</f>
        <v>F</v>
      </c>
      <c r="X337" s="233" t="e">
        <f>(INDEX(Finish_table!DC$4:DC$99,MATCH('16 Year_History_Results'!$G337,Finish_table!DD$4:DD$99,0),1))</f>
        <v>#N/A</v>
      </c>
      <c r="Y337" s="233" t="e">
        <f>(INDEX(Finish_table!DL$4:DL$99,MATCH('16 Year_History_Results'!$G337,Finish_table!DM$4:DM$99,0),1))</f>
        <v>#N/A</v>
      </c>
      <c r="Z337" s="233" t="e">
        <f>(INDEX(Finish_table!DU$4:DU$99,MATCH('16 Year_History_Results'!$G337,Finish_table!DV$4:DV$99,0),1))</f>
        <v>#N/A</v>
      </c>
      <c r="AA337" s="233" t="e">
        <f>(INDEX(Finish_table!ED$4:ED$140,MATCH('16 Year_History_Results'!$G337,Finish_table!EE$4:EE$140,0),1))</f>
        <v>#N/A</v>
      </c>
      <c r="AB337" s="233" t="str">
        <f>(INDEX(Finish_table!EM$4:EM$224,MATCH('16 Year_History_Results'!$G337,Finish_table!EN$4:EN$224,0),1))</f>
        <v>QF</v>
      </c>
      <c r="AC337" s="253" t="e">
        <f>(INDEX(Finish_table!EW$4:EW$224,MATCH('16 Year_History_Results'!$G337,Finish_table!EX$4:EX$224,0),1))</f>
        <v>#N/A</v>
      </c>
      <c r="AD337" s="2"/>
      <c r="AG337">
        <f t="shared" si="211"/>
        <v>201</v>
      </c>
      <c r="AH337" s="110"/>
      <c r="AI337" s="2"/>
      <c r="AJ337" s="146">
        <f>INDEX('2001'!$C$44:$C$140,'16 Year_History_Results'!BZ337)</f>
        <v>0</v>
      </c>
      <c r="AK337" s="2">
        <f>INDEX('2002'!$C$44:$C$140,'16 Year_History_Results'!CA337)</f>
        <v>20</v>
      </c>
      <c r="AL337" s="2">
        <f>INDEX('2003'!$C$44:$C$140,'16 Year_History_Results'!CB337)</f>
        <v>20</v>
      </c>
      <c r="AM337" s="2">
        <f>INDEX('2004'!$C$44:$C$140,'16 Year_History_Results'!CC337)</f>
        <v>0</v>
      </c>
      <c r="AN337" s="2">
        <f>INDEX('2005'!$C$44:$C$140,'16 Year_History_Results'!CD337)</f>
        <v>0</v>
      </c>
      <c r="AO337" s="2">
        <f>INDEX('2006'!$C$44:$C$140,'16 Year_History_Results'!CE337)</f>
        <v>24</v>
      </c>
      <c r="AP337" s="2">
        <f>INDEX('2007'!$C$44:$C$140,'16 Year_History_Results'!CF337)</f>
        <v>0</v>
      </c>
      <c r="AQ337" s="2">
        <f>INDEX('2008'!$C$44:$C$140,'16 Year_History_Results'!CG337)</f>
        <v>0</v>
      </c>
      <c r="AR337" s="2">
        <f>INDEX('2009'!$C$44:$C$140,'16 Year_History_Results'!CH337)</f>
        <v>0</v>
      </c>
      <c r="AS337" s="2">
        <f>INDEX('2010'!$C$44:$C$140,'16 Year_History_Results'!CI337)</f>
        <v>20</v>
      </c>
      <c r="AT337" s="2">
        <f>INDEX('2011'!$C$44:$C$140,'16 Year_History_Results'!CJ337)</f>
        <v>0</v>
      </c>
      <c r="AU337" s="2">
        <f>INDEX('2012'!$C$44:$C$140,'16 Year_History_Results'!CK337)</f>
        <v>0</v>
      </c>
      <c r="AV337" s="2">
        <f>INDEX('2013'!$C$44:$C$140,'16 Year_History_Results'!CL337)</f>
        <v>0</v>
      </c>
      <c r="AW337" s="2">
        <f>INDEX('2014'!$C$52:$C$180,'16 Year_History_Results'!CM337)</f>
        <v>0</v>
      </c>
      <c r="AX337" s="2">
        <f>INDEX('2015'!$E$52:$E$308,'16 Year_History_Results'!CN337)</f>
        <v>0</v>
      </c>
      <c r="AY337" s="147">
        <f>INDEX('2016'!$E$52:$E$308,'16 Year_History_Results'!CO337)</f>
        <v>0</v>
      </c>
      <c r="AZ337" s="2"/>
      <c r="BA337" s="2"/>
      <c r="BB337">
        <f t="shared" si="223"/>
        <v>201</v>
      </c>
      <c r="BC337" s="110"/>
      <c r="BD337" s="2"/>
      <c r="BE337" s="146">
        <f>INDEX('2001'!$B$44:$B$140,'16 Year_History_Results'!BZ337)</f>
        <v>0</v>
      </c>
      <c r="BF337" s="2">
        <f>INDEX('2002'!$B$44:$B$140,'16 Year_History_Results'!CA337)</f>
        <v>15</v>
      </c>
      <c r="BG337" s="2">
        <f>INDEX('2003'!$B$44:$B$140,'16 Year_History_Results'!CB337)</f>
        <v>15</v>
      </c>
      <c r="BH337" s="2">
        <f>INDEX('2004'!$B$44:$B$140,'16 Year_History_Results'!CC337)</f>
        <v>0</v>
      </c>
      <c r="BI337" s="2">
        <f>INDEX('2005'!$B$44:$B$140,'16 Year_History_Results'!CD337)</f>
        <v>0</v>
      </c>
      <c r="BJ337" s="2">
        <f>INDEX('2006'!$B$44:$B$140,'16 Year_History_Results'!CE337)</f>
        <v>2</v>
      </c>
      <c r="BK337" s="2">
        <f>INDEX('2007'!$B$44:$B$140,'16 Year_History_Results'!CF337)</f>
        <v>0</v>
      </c>
      <c r="BL337" s="2">
        <f>INDEX('2008'!$B$44:$B$140,'16 Year_History_Results'!CG337)</f>
        <v>7</v>
      </c>
      <c r="BM337" s="2">
        <f>INDEX('2009'!$B$44:$B$140,'16 Year_History_Results'!CH337)</f>
        <v>10</v>
      </c>
      <c r="BN337" s="2">
        <f>INDEX('2010'!$B$44:$B$140,'16 Year_History_Results'!CI337)</f>
        <v>2</v>
      </c>
      <c r="BO337" s="2">
        <f>INDEX('2011'!$B$44:$B$140,'16 Year_History_Results'!CJ337)</f>
        <v>0</v>
      </c>
      <c r="BP337" s="2">
        <f>INDEX('2012'!$B$44:$B$140,'16 Year_History_Results'!CK337)</f>
        <v>0</v>
      </c>
      <c r="BQ337" s="2">
        <f>INDEX('2013'!$B$44:$B$140,'16 Year_History_Results'!CL337)</f>
        <v>0</v>
      </c>
      <c r="BR337" s="2">
        <f>INDEX('2014'!$B$52:$B$180,'16 Year_History_Results'!CM337)</f>
        <v>0</v>
      </c>
      <c r="BS337" s="147">
        <f>INDEX('2015'!$B$52:$B$308,'16 Year_History_Results'!CN337)</f>
        <v>0</v>
      </c>
      <c r="BT337" s="147">
        <f>INDEX('2016'!$B$52:$B$308,'16 Year_History_Results'!CO337)</f>
        <v>0</v>
      </c>
      <c r="BW337">
        <f t="shared" si="224"/>
        <v>201</v>
      </c>
      <c r="BX337" s="110"/>
      <c r="BY337" s="2"/>
      <c r="BZ337" s="146">
        <f>IF(ISNA(MATCH($BW337,'2001'!$A$44:$A$139,0)),97,MATCH($BW337,'2001'!$A$44:$A$139,0))</f>
        <v>97</v>
      </c>
      <c r="CA337" s="2">
        <f>IF(ISNA(MATCH($BW337,'2002'!$A$44:$A$139,0)),97,MATCH($BW337,'2002'!$A$44:$A$139,0))</f>
        <v>46</v>
      </c>
      <c r="CB337" s="2">
        <f>IF(ISNA(MATCH($BW337,'2003'!$A$44:$A$139,0)),97,MATCH($BW337,'2003'!$A$44:$A$139,0))</f>
        <v>36</v>
      </c>
      <c r="CC337" s="2">
        <f>IF(ISNA(MATCH($BW337,'2004'!$A$44:$A$139,0)),97,MATCH($BW337,'2004'!$A$44:$A$139,0))</f>
        <v>97</v>
      </c>
      <c r="CD337" s="2">
        <f>IF(ISNA(MATCH($BW337,'2005'!$A$44:$A$139,0)),97,MATCH($BW337,'2005'!$A$44:$A$139,0))</f>
        <v>97</v>
      </c>
      <c r="CE337" s="2">
        <f>IF(ISNA(MATCH($BW337,'2006'!$A$44:$A$139,0)),97,MATCH($BW337,'2006'!$A$44:$A$139,0))</f>
        <v>40</v>
      </c>
      <c r="CF337" s="2">
        <f>IF(ISNA(MATCH($BW337,'2007'!$A$44:$A$139,0)),97,MATCH($BW337,'2007'!$A$44:$A$139,0))</f>
        <v>97</v>
      </c>
      <c r="CG337" s="2">
        <f>IF(ISNA(MATCH($BW337,'2008'!$A$44:$A$139,0)),97,MATCH($BW337,'2008'!$A$44:$A$139,0))</f>
        <v>36</v>
      </c>
      <c r="CH337" s="2">
        <f>IF(ISNA(MATCH($BW337,'2009'!$A$44:$A$139,0)),97,MATCH($BW337,'2009'!$A$44:$A$139,0))</f>
        <v>28</v>
      </c>
      <c r="CI337" s="2">
        <f>IF(ISNA(MATCH($BW337,'2010'!$A$44:$A$139,0)),97,MATCH($BW337,'2010'!$A$44:$A$139,0))</f>
        <v>22</v>
      </c>
      <c r="CJ337" s="2">
        <f>IF(ISNA(MATCH($BW337,'2011'!$A$44:$A$139,0)),97,MATCH($BW337,'2011'!$A$44:$A$139,0))</f>
        <v>97</v>
      </c>
      <c r="CK337" s="2">
        <f>IF(ISNA(MATCH($BW337,'2012'!$A$44:$A$139,0)),97,MATCH($BW337,'2012'!$A$44:$A$139,0))</f>
        <v>97</v>
      </c>
      <c r="CL337" s="2">
        <f>IF(ISNA(MATCH($BW337,'2013'!$A$44:$A$139,0)),97,MATCH($BW337,'2013'!$A$44:$A$139,0))</f>
        <v>97</v>
      </c>
      <c r="CM337" s="2">
        <f>IF(ISNA(MATCH($BW337,'2014'!$A$52:$A$179,0)),129,MATCH($BW337,'2014'!$A$52:$A$179,0))</f>
        <v>129</v>
      </c>
      <c r="CN337" s="147">
        <f>IF(ISNA(MATCH($BW337,'2015'!$A$52:$A$307,0)),257,MATCH($BW337,'2015'!$A$52:$A$307,0))</f>
        <v>30</v>
      </c>
      <c r="CO337" s="147">
        <f>IF(ISNA(MATCH($BW337,'2016'!$A$52:$A$307,0)),257,MATCH($BW337,'2016'!$A$52:$A$307,0))</f>
        <v>257</v>
      </c>
      <c r="CQ337">
        <f t="shared" si="225"/>
        <v>201</v>
      </c>
      <c r="CR337" s="281"/>
      <c r="CS337" s="279"/>
      <c r="CT337" s="278">
        <f t="shared" si="226"/>
        <v>0</v>
      </c>
      <c r="CU337" s="279">
        <f t="shared" si="212"/>
        <v>35</v>
      </c>
      <c r="CV337" s="279">
        <f t="shared" si="213"/>
        <v>58.331000000000003</v>
      </c>
      <c r="CW337" s="279">
        <f t="shared" si="214"/>
        <v>38.883444599999997</v>
      </c>
      <c r="CX337" s="279">
        <f t="shared" si="215"/>
        <v>25.919704170359996</v>
      </c>
      <c r="CY337" s="279">
        <f t="shared" si="216"/>
        <v>43.278074799961971</v>
      </c>
      <c r="CZ337" s="279">
        <f t="shared" si="217"/>
        <v>28.849164661654648</v>
      </c>
      <c r="DA337" s="279">
        <f t="shared" si="218"/>
        <v>26.230853163458988</v>
      </c>
      <c r="DB337" s="279">
        <f t="shared" si="219"/>
        <v>27.485486718761759</v>
      </c>
      <c r="DC337" s="279">
        <f t="shared" si="227"/>
        <v>40.321825446726592</v>
      </c>
      <c r="DD337" s="279">
        <f t="shared" si="228"/>
        <v>26.878528842787944</v>
      </c>
      <c r="DE337" s="279">
        <f t="shared" si="229"/>
        <v>17.917227326602443</v>
      </c>
      <c r="DF337" s="279">
        <f t="shared" si="230"/>
        <v>11.943623735913189</v>
      </c>
      <c r="DG337" s="279">
        <f t="shared" si="231"/>
        <v>7.9616195823597309</v>
      </c>
      <c r="DH337" s="280">
        <f t="shared" si="248"/>
        <v>5.307215613600996</v>
      </c>
      <c r="DI337" s="280">
        <f t="shared" si="249"/>
        <v>3.5377899280264238</v>
      </c>
      <c r="DJ337" s="154">
        <f t="shared" si="220"/>
        <v>257</v>
      </c>
      <c r="DK337" s="279">
        <f t="shared" si="232"/>
        <v>201</v>
      </c>
      <c r="DL337" s="97"/>
      <c r="DM337" s="154"/>
      <c r="DN337" s="267">
        <f t="shared" si="233"/>
        <v>0</v>
      </c>
      <c r="DO337" s="154">
        <f t="shared" si="234"/>
        <v>35</v>
      </c>
      <c r="DP337" s="154">
        <f t="shared" si="235"/>
        <v>70</v>
      </c>
      <c r="DQ337" s="154">
        <f t="shared" si="236"/>
        <v>70</v>
      </c>
      <c r="DR337" s="154">
        <f t="shared" si="237"/>
        <v>70</v>
      </c>
      <c r="DS337" s="154">
        <f t="shared" si="238"/>
        <v>96</v>
      </c>
      <c r="DT337" s="154">
        <f t="shared" si="239"/>
        <v>96</v>
      </c>
      <c r="DU337" s="154">
        <f t="shared" si="240"/>
        <v>103</v>
      </c>
      <c r="DV337" s="154">
        <f t="shared" si="241"/>
        <v>113</v>
      </c>
      <c r="DW337" s="154">
        <f t="shared" si="242"/>
        <v>135</v>
      </c>
      <c r="DX337" s="154">
        <f t="shared" si="243"/>
        <v>135</v>
      </c>
      <c r="DY337" s="154">
        <f t="shared" si="244"/>
        <v>135</v>
      </c>
      <c r="DZ337" s="154">
        <f t="shared" si="245"/>
        <v>135</v>
      </c>
      <c r="EA337" s="154">
        <f t="shared" si="246"/>
        <v>135</v>
      </c>
      <c r="EB337" s="264">
        <f t="shared" si="250"/>
        <v>135</v>
      </c>
      <c r="EC337" s="264">
        <f t="shared" si="251"/>
        <v>135</v>
      </c>
      <c r="ED337" s="154">
        <f t="shared" si="221"/>
        <v>50</v>
      </c>
    </row>
    <row r="338" spans="2:134" ht="13" thickBot="1" x14ac:dyDescent="0.3">
      <c r="B338" s="131">
        <v>176</v>
      </c>
      <c r="C338" s="50">
        <f t="shared" si="210"/>
        <v>4</v>
      </c>
      <c r="D338" s="50">
        <f t="shared" si="222"/>
        <v>0</v>
      </c>
      <c r="E338" s="97"/>
      <c r="F338" s="2">
        <f t="shared" si="247"/>
        <v>333</v>
      </c>
      <c r="G338" s="207">
        <v>1</v>
      </c>
      <c r="H338" s="98">
        <f>15- COUNTIF(L338:AC338,"#N/A")</f>
        <v>1</v>
      </c>
      <c r="I338" s="131">
        <f>SUM(AH338:AY338)+SUM(BE338:BT338)</f>
        <v>20</v>
      </c>
      <c r="J338" s="398">
        <f>DI338</f>
        <v>3.3843104223657248</v>
      </c>
      <c r="K338" s="456" t="str">
        <f>IF(ISNUMBER(MATCH(G338,'[4]OPR data'!$A$3:$A$2900,0)),"Y","N")</f>
        <v>Y</v>
      </c>
      <c r="L338" s="110"/>
      <c r="M338" s="233"/>
      <c r="N338" s="469" t="e">
        <f>(INDEX(Finish_table!R$4:R$83,MATCH('16 Year_History_Results'!$G338,Finish_table!S$4:S$83,0),1))</f>
        <v>#N/A</v>
      </c>
      <c r="O338" s="233" t="str">
        <f>(INDEX(Finish_table!Z$4:Z$99,MATCH('16 Year_History_Results'!$G338,Finish_table!AA$4:AA$99,0),1))</f>
        <v>SF</v>
      </c>
      <c r="P338" s="233" t="e">
        <f>(INDEX(Finish_table!AI$4:AI$99,MATCH('16 Year_History_Results'!$G338,Finish_table!AJ$4:AJ$99,0),1))</f>
        <v>#N/A</v>
      </c>
      <c r="Q338" s="233" t="e">
        <f>(INDEX(Finish_table!AR$4:AR$99,MATCH('16 Year_History_Results'!$G338,Finish_table!AS$4:AS$99,0),1))</f>
        <v>#N/A</v>
      </c>
      <c r="R338" s="233" t="e">
        <f>(INDEX(Finish_table!BA$4:BA$99,MATCH('16 Year_History_Results'!$G338,Finish_table!BB$4:BB$99,0),1))</f>
        <v>#N/A</v>
      </c>
      <c r="S338" s="233" t="e">
        <f>(INDEX(Finish_table!BJ$4:BJ$99,MATCH('16 Year_History_Results'!$G338,Finish_table!BK$4:BK$99,0),1))</f>
        <v>#N/A</v>
      </c>
      <c r="T338" s="233" t="e">
        <f>(INDEX(Finish_table!BS$4:BS$99,MATCH('16 Year_History_Results'!$G338,Finish_table!BT$4:BT$99,0),1))</f>
        <v>#N/A</v>
      </c>
      <c r="U338" s="233" t="e">
        <f>(INDEX(Finish_table!CB$4:CB$99,MATCH('16 Year_History_Results'!$G338,Finish_table!CC$4:CC$99,0),1))</f>
        <v>#N/A</v>
      </c>
      <c r="V338" s="233" t="e">
        <f>(INDEX(Finish_table!CK$4:CK$99,MATCH('16 Year_History_Results'!$G338,Finish_table!CL$4:CL$99,0),1))</f>
        <v>#N/A</v>
      </c>
      <c r="W338" s="233" t="e">
        <f>(INDEX(Finish_table!CT$4:CT$99,MATCH('16 Year_History_Results'!$G338,Finish_table!CU$4:CU$99,0),1))</f>
        <v>#N/A</v>
      </c>
      <c r="X338" s="233" t="e">
        <f>(INDEX(Finish_table!DC$4:DC$99,MATCH('16 Year_History_Results'!$G338,Finish_table!DD$4:DD$99,0),1))</f>
        <v>#N/A</v>
      </c>
      <c r="Y338" s="233" t="e">
        <f>(INDEX(Finish_table!DL$4:DL$99,MATCH('16 Year_History_Results'!$G338,Finish_table!DM$4:DM$99,0),1))</f>
        <v>#N/A</v>
      </c>
      <c r="Z338" s="233" t="e">
        <f>(INDEX(Finish_table!DU$4:DU$99,MATCH('16 Year_History_Results'!$G338,Finish_table!DV$4:DV$99,0),1))</f>
        <v>#N/A</v>
      </c>
      <c r="AA338" s="233" t="e">
        <f>(INDEX(Finish_table!ED$4:ED$140,MATCH('16 Year_History_Results'!$G338,Finish_table!EE$4:EE$140,0),1))</f>
        <v>#N/A</v>
      </c>
      <c r="AB338" s="233" t="str">
        <f>(INDEX(Finish_table!EM$4:EM$224,MATCH('16 Year_History_Results'!$G338,Finish_table!EN$4:EN$224,0),1))</f>
        <v>SF</v>
      </c>
      <c r="AC338" s="253" t="e">
        <f>(INDEX(Finish_table!EW$4:EW$224,MATCH('16 Year_History_Results'!$G338,Finish_table!EX$4:EX$224,0),1))</f>
        <v>#N/A</v>
      </c>
      <c r="AD338" s="2"/>
      <c r="AG338">
        <f t="shared" si="211"/>
        <v>1</v>
      </c>
      <c r="AH338" s="110"/>
      <c r="AI338" s="2"/>
      <c r="AJ338" s="146">
        <f>INDEX('2001'!$C$44:$C$140,'16 Year_History_Results'!BZ338)</f>
        <v>0</v>
      </c>
      <c r="AK338" s="2">
        <f>INDEX('2002'!$C$44:$C$140,'16 Year_History_Results'!CA338)</f>
        <v>10</v>
      </c>
      <c r="AL338" s="2">
        <f>INDEX('2003'!$C$44:$C$140,'16 Year_History_Results'!CB338)</f>
        <v>0</v>
      </c>
      <c r="AM338" s="2">
        <f>INDEX('2004'!$C$44:$C$140,'16 Year_History_Results'!CC338)</f>
        <v>0</v>
      </c>
      <c r="AN338" s="2">
        <f>INDEX('2005'!$C$44:$C$140,'16 Year_History_Results'!CD338)</f>
        <v>0</v>
      </c>
      <c r="AO338" s="2">
        <f>INDEX('2006'!$C$44:$C$140,'16 Year_History_Results'!CE338)</f>
        <v>0</v>
      </c>
      <c r="AP338" s="2">
        <f>INDEX('2007'!$C$44:$C$140,'16 Year_History_Results'!CF338)</f>
        <v>0</v>
      </c>
      <c r="AQ338" s="2">
        <f>INDEX('2008'!$C$44:$C$140,'16 Year_History_Results'!CG338)</f>
        <v>0</v>
      </c>
      <c r="AR338" s="2">
        <f>INDEX('2009'!$C$44:$C$140,'16 Year_History_Results'!CH338)</f>
        <v>0</v>
      </c>
      <c r="AS338" s="2">
        <f>INDEX('2010'!$C$44:$C$140,'16 Year_History_Results'!CI338)</f>
        <v>0</v>
      </c>
      <c r="AT338" s="2">
        <f>INDEX('2011'!$C$44:$C$140,'16 Year_History_Results'!CJ338)</f>
        <v>0</v>
      </c>
      <c r="AU338" s="2">
        <f>INDEX('2012'!$C$44:$C$140,'16 Year_History_Results'!CK338)</f>
        <v>0</v>
      </c>
      <c r="AV338" s="2">
        <f>INDEX('2013'!$C$44:$C$140,'16 Year_History_Results'!CL338)</f>
        <v>0</v>
      </c>
      <c r="AW338" s="2">
        <f>INDEX('2014'!$C$52:$C$180,'16 Year_History_Results'!CM338)</f>
        <v>0</v>
      </c>
      <c r="AX338" s="2">
        <f>INDEX('2015'!$E$52:$E$308,'16 Year_History_Results'!CN338)</f>
        <v>5</v>
      </c>
      <c r="AY338" s="147">
        <f>INDEX('2016'!$E$52:$E$308,'16 Year_History_Results'!CO338)</f>
        <v>0</v>
      </c>
      <c r="AZ338" s="2"/>
      <c r="BA338" s="2"/>
      <c r="BB338">
        <f t="shared" si="223"/>
        <v>1</v>
      </c>
      <c r="BC338" s="110"/>
      <c r="BD338" s="2"/>
      <c r="BE338" s="146">
        <f>INDEX('2001'!$B$44:$B$140,'16 Year_History_Results'!BZ338)</f>
        <v>0</v>
      </c>
      <c r="BF338" s="2">
        <f>INDEX('2002'!$B$44:$B$140,'16 Year_History_Results'!CA338)</f>
        <v>5</v>
      </c>
      <c r="BG338" s="2">
        <f>INDEX('2003'!$B$44:$B$140,'16 Year_History_Results'!CB338)</f>
        <v>0</v>
      </c>
      <c r="BH338" s="2">
        <f>INDEX('2004'!$B$44:$B$140,'16 Year_History_Results'!CC338)</f>
        <v>0</v>
      </c>
      <c r="BI338" s="2">
        <f>INDEX('2005'!$B$44:$B$140,'16 Year_History_Results'!CD338)</f>
        <v>0</v>
      </c>
      <c r="BJ338" s="2">
        <f>INDEX('2006'!$B$44:$B$140,'16 Year_History_Results'!CE338)</f>
        <v>0</v>
      </c>
      <c r="BK338" s="2">
        <f>INDEX('2007'!$B$44:$B$140,'16 Year_History_Results'!CF338)</f>
        <v>0</v>
      </c>
      <c r="BL338" s="2">
        <f>INDEX('2008'!$B$44:$B$140,'16 Year_History_Results'!CG338)</f>
        <v>0</v>
      </c>
      <c r="BM338" s="2">
        <f>INDEX('2009'!$B$44:$B$140,'16 Year_History_Results'!CH338)</f>
        <v>0</v>
      </c>
      <c r="BN338" s="2">
        <f>INDEX('2010'!$B$44:$B$140,'16 Year_History_Results'!CI338)</f>
        <v>0</v>
      </c>
      <c r="BO338" s="2">
        <f>INDEX('2011'!$B$44:$B$140,'16 Year_History_Results'!CJ338)</f>
        <v>0</v>
      </c>
      <c r="BP338" s="2">
        <f>INDEX('2012'!$B$44:$B$140,'16 Year_History_Results'!CK338)</f>
        <v>0</v>
      </c>
      <c r="BQ338" s="2">
        <f>INDEX('2013'!$B$44:$B$140,'16 Year_History_Results'!CL338)</f>
        <v>0</v>
      </c>
      <c r="BR338" s="2">
        <f>INDEX('2014'!$B$52:$B$180,'16 Year_History_Results'!CM338)</f>
        <v>0</v>
      </c>
      <c r="BS338" s="147">
        <f>INDEX('2015'!$B$52:$B$308,'16 Year_History_Results'!CN338)</f>
        <v>0</v>
      </c>
      <c r="BT338" s="147">
        <f>INDEX('2016'!$B$52:$B$308,'16 Year_History_Results'!CO338)</f>
        <v>0</v>
      </c>
      <c r="BW338">
        <f t="shared" si="224"/>
        <v>1</v>
      </c>
      <c r="BX338" s="110"/>
      <c r="BY338" s="2"/>
      <c r="BZ338" s="146">
        <f>IF(ISNA(MATCH($BW338,'2001'!$A$44:$A$139,0)),97,MATCH($BW338,'2001'!$A$44:$A$139,0))</f>
        <v>97</v>
      </c>
      <c r="CA338" s="2">
        <f>IF(ISNA(MATCH($BW338,'2002'!$A$44:$A$139,0)),97,MATCH($BW338,'2002'!$A$44:$A$139,0))</f>
        <v>1</v>
      </c>
      <c r="CB338" s="2">
        <f>IF(ISNA(MATCH($BW338,'2003'!$A$44:$A$139,0)),97,MATCH($BW338,'2003'!$A$44:$A$139,0))</f>
        <v>97</v>
      </c>
      <c r="CC338" s="2">
        <f>IF(ISNA(MATCH($BW338,'2004'!$A$44:$A$139,0)),97,MATCH($BW338,'2004'!$A$44:$A$139,0))</f>
        <v>97</v>
      </c>
      <c r="CD338" s="2">
        <f>IF(ISNA(MATCH($BW338,'2005'!$A$44:$A$139,0)),97,MATCH($BW338,'2005'!$A$44:$A$139,0))</f>
        <v>97</v>
      </c>
      <c r="CE338" s="2">
        <f>IF(ISNA(MATCH($BW338,'2006'!$A$44:$A$139,0)),97,MATCH($BW338,'2006'!$A$44:$A$139,0))</f>
        <v>97</v>
      </c>
      <c r="CF338" s="2">
        <f>IF(ISNA(MATCH($BW338,'2007'!$A$44:$A$139,0)),97,MATCH($BW338,'2007'!$A$44:$A$139,0))</f>
        <v>97</v>
      </c>
      <c r="CG338" s="2">
        <f>IF(ISNA(MATCH($BW338,'2008'!$A$44:$A$139,0)),97,MATCH($BW338,'2008'!$A$44:$A$139,0))</f>
        <v>97</v>
      </c>
      <c r="CH338" s="2">
        <f>IF(ISNA(MATCH($BW338,'2009'!$A$44:$A$139,0)),97,MATCH($BW338,'2009'!$A$44:$A$139,0))</f>
        <v>97</v>
      </c>
      <c r="CI338" s="2">
        <f>IF(ISNA(MATCH($BW338,'2010'!$A$44:$A$139,0)),97,MATCH($BW338,'2010'!$A$44:$A$139,0))</f>
        <v>97</v>
      </c>
      <c r="CJ338" s="2">
        <f>IF(ISNA(MATCH($BW338,'2011'!$A$44:$A$139,0)),97,MATCH($BW338,'2011'!$A$44:$A$139,0))</f>
        <v>97</v>
      </c>
      <c r="CK338" s="2">
        <f>IF(ISNA(MATCH($BW338,'2012'!$A$44:$A$139,0)),97,MATCH($BW338,'2012'!$A$44:$A$139,0))</f>
        <v>97</v>
      </c>
      <c r="CL338" s="2">
        <f>IF(ISNA(MATCH($BW338,'2013'!$A$44:$A$139,0)),97,MATCH($BW338,'2013'!$A$44:$A$139,0))</f>
        <v>97</v>
      </c>
      <c r="CM338" s="2">
        <f>IF(ISNA(MATCH($BW338,'2014'!$A$52:$A$179,0)),129,MATCH($BW338,'2014'!$A$52:$A$179,0))</f>
        <v>129</v>
      </c>
      <c r="CN338" s="147">
        <f>IF(ISNA(MATCH($BW338,'2015'!$A$52:$A$307,0)),257,MATCH($BW338,'2015'!$A$52:$A$307,0))</f>
        <v>1</v>
      </c>
      <c r="CO338" s="147">
        <f>IF(ISNA(MATCH($BW338,'2016'!$A$52:$A$307,0)),257,MATCH($BW338,'2016'!$A$52:$A$307,0))</f>
        <v>257</v>
      </c>
      <c r="CQ338">
        <f t="shared" si="225"/>
        <v>1</v>
      </c>
      <c r="CR338" s="281"/>
      <c r="CS338" s="279"/>
      <c r="CT338" s="278">
        <f t="shared" si="226"/>
        <v>0</v>
      </c>
      <c r="CU338" s="279">
        <f t="shared" si="212"/>
        <v>15</v>
      </c>
      <c r="CV338" s="279">
        <f t="shared" si="213"/>
        <v>9.9989999999999988</v>
      </c>
      <c r="CW338" s="279">
        <f t="shared" si="214"/>
        <v>6.6653333999999989</v>
      </c>
      <c r="CX338" s="279">
        <f t="shared" si="215"/>
        <v>4.4431112444399989</v>
      </c>
      <c r="CY338" s="279">
        <f t="shared" si="216"/>
        <v>2.9617779555437034</v>
      </c>
      <c r="CZ338" s="279">
        <f t="shared" si="217"/>
        <v>1.9743211851654325</v>
      </c>
      <c r="DA338" s="279">
        <f t="shared" si="218"/>
        <v>1.3160825020312772</v>
      </c>
      <c r="DB338" s="279">
        <f t="shared" si="219"/>
        <v>0.87730059585404929</v>
      </c>
      <c r="DC338" s="279">
        <f t="shared" si="227"/>
        <v>0.58480857719630919</v>
      </c>
      <c r="DD338" s="279">
        <f t="shared" si="228"/>
        <v>0.38983339755905971</v>
      </c>
      <c r="DE338" s="279">
        <f t="shared" si="229"/>
        <v>0.2598629428128692</v>
      </c>
      <c r="DF338" s="279">
        <f t="shared" si="230"/>
        <v>0.1732246376790586</v>
      </c>
      <c r="DG338" s="279">
        <f t="shared" si="231"/>
        <v>0.11547154347686046</v>
      </c>
      <c r="DH338" s="280">
        <f t="shared" si="248"/>
        <v>5.0769733308816756</v>
      </c>
      <c r="DI338" s="280">
        <f t="shared" si="249"/>
        <v>3.3843104223657248</v>
      </c>
      <c r="DJ338" s="154">
        <f t="shared" si="220"/>
        <v>259</v>
      </c>
      <c r="DK338" s="279">
        <f t="shared" si="232"/>
        <v>1</v>
      </c>
      <c r="DL338" s="97"/>
      <c r="DM338" s="154"/>
      <c r="DN338" s="267">
        <f t="shared" si="233"/>
        <v>0</v>
      </c>
      <c r="DO338" s="154">
        <f t="shared" si="234"/>
        <v>15</v>
      </c>
      <c r="DP338" s="154">
        <f t="shared" si="235"/>
        <v>15</v>
      </c>
      <c r="DQ338" s="154">
        <f t="shared" si="236"/>
        <v>15</v>
      </c>
      <c r="DR338" s="154">
        <f t="shared" si="237"/>
        <v>15</v>
      </c>
      <c r="DS338" s="154">
        <f t="shared" si="238"/>
        <v>15</v>
      </c>
      <c r="DT338" s="154">
        <f t="shared" si="239"/>
        <v>15</v>
      </c>
      <c r="DU338" s="154">
        <f t="shared" si="240"/>
        <v>15</v>
      </c>
      <c r="DV338" s="154">
        <f t="shared" si="241"/>
        <v>15</v>
      </c>
      <c r="DW338" s="154">
        <f t="shared" si="242"/>
        <v>15</v>
      </c>
      <c r="DX338" s="154">
        <f t="shared" si="243"/>
        <v>15</v>
      </c>
      <c r="DY338" s="154">
        <f t="shared" si="244"/>
        <v>15</v>
      </c>
      <c r="DZ338" s="154">
        <f t="shared" si="245"/>
        <v>15</v>
      </c>
      <c r="EA338" s="154">
        <f t="shared" si="246"/>
        <v>15</v>
      </c>
      <c r="EB338" s="264">
        <f t="shared" si="250"/>
        <v>20</v>
      </c>
      <c r="EC338" s="264">
        <f t="shared" si="251"/>
        <v>20</v>
      </c>
      <c r="ED338" s="154">
        <f t="shared" si="221"/>
        <v>333</v>
      </c>
    </row>
    <row r="339" spans="2:134" ht="13" thickBot="1" x14ac:dyDescent="0.3">
      <c r="B339" s="131">
        <v>176</v>
      </c>
      <c r="C339" s="50">
        <f t="shared" si="210"/>
        <v>5</v>
      </c>
      <c r="D339" s="50">
        <f t="shared" si="222"/>
        <v>0</v>
      </c>
      <c r="E339" s="97"/>
      <c r="F339" s="2">
        <f t="shared" si="247"/>
        <v>334</v>
      </c>
      <c r="G339" s="493">
        <v>2852</v>
      </c>
      <c r="H339" s="98">
        <f>15- COUNTIF(L339:AC339,"#N/A")</f>
        <v>0</v>
      </c>
      <c r="I339" s="131">
        <f>SUM(AH339:AY339)+SUM(BE339:BT339)</f>
        <v>5</v>
      </c>
      <c r="J339" s="398">
        <f>DI339</f>
        <v>3.3329999999999997</v>
      </c>
      <c r="K339" s="456" t="str">
        <f>IF(ISNUMBER(MATCH(G339,'[4]OPR data'!$A$3:$A$2900,0)),"Y","N")</f>
        <v>Y</v>
      </c>
      <c r="L339" s="110"/>
      <c r="M339" s="233"/>
      <c r="N339" s="469" t="e">
        <f>(INDEX(Finish_table!R$4:R$83,MATCH('16 Year_History_Results'!$G339,Finish_table!S$4:S$83,0),1))</f>
        <v>#N/A</v>
      </c>
      <c r="O339" s="233" t="e">
        <f>(INDEX(Finish_table!Z$4:Z$99,MATCH('16 Year_History_Results'!$G339,Finish_table!AA$4:AA$99,0),1))</f>
        <v>#N/A</v>
      </c>
      <c r="P339" s="233" t="e">
        <f>(INDEX(Finish_table!AI$4:AI$99,MATCH('16 Year_History_Results'!$G339,Finish_table!AJ$4:AJ$99,0),1))</f>
        <v>#N/A</v>
      </c>
      <c r="Q339" s="233" t="e">
        <f>(INDEX(Finish_table!AR$4:AR$99,MATCH('16 Year_History_Results'!$G339,Finish_table!AS$4:AS$99,0),1))</f>
        <v>#N/A</v>
      </c>
      <c r="R339" s="233" t="e">
        <f>(INDEX(Finish_table!BA$4:BA$99,MATCH('16 Year_History_Results'!$G339,Finish_table!BB$4:BB$99,0),1))</f>
        <v>#N/A</v>
      </c>
      <c r="S339" s="233" t="e">
        <f>(INDEX(Finish_table!BJ$4:BJ$99,MATCH('16 Year_History_Results'!$G339,Finish_table!BK$4:BK$99,0),1))</f>
        <v>#N/A</v>
      </c>
      <c r="T339" s="233" t="e">
        <f>(INDEX(Finish_table!BS$4:BS$99,MATCH('16 Year_History_Results'!$G339,Finish_table!BT$4:BT$99,0),1))</f>
        <v>#N/A</v>
      </c>
      <c r="U339" s="233" t="e">
        <f>(INDEX(Finish_table!CB$4:CB$99,MATCH('16 Year_History_Results'!$G339,Finish_table!CC$4:CC$99,0),1))</f>
        <v>#N/A</v>
      </c>
      <c r="V339" s="233" t="e">
        <f>(INDEX(Finish_table!CK$4:CK$99,MATCH('16 Year_History_Results'!$G339,Finish_table!CL$4:CL$99,0),1))</f>
        <v>#N/A</v>
      </c>
      <c r="W339" s="233" t="e">
        <f>(INDEX(Finish_table!CT$4:CT$99,MATCH('16 Year_History_Results'!$G339,Finish_table!CU$4:CU$99,0),1))</f>
        <v>#N/A</v>
      </c>
      <c r="X339" s="233" t="e">
        <f>(INDEX(Finish_table!DC$4:DC$99,MATCH('16 Year_History_Results'!$G339,Finish_table!DD$4:DD$99,0),1))</f>
        <v>#N/A</v>
      </c>
      <c r="Y339" s="233" t="e">
        <f>(INDEX(Finish_table!DL$4:DL$99,MATCH('16 Year_History_Results'!$G339,Finish_table!DM$4:DM$99,0),1))</f>
        <v>#N/A</v>
      </c>
      <c r="Z339" s="233" t="e">
        <f>(INDEX(Finish_table!DU$4:DU$99,MATCH('16 Year_History_Results'!$G339,Finish_table!DV$4:DV$99,0),1))</f>
        <v>#N/A</v>
      </c>
      <c r="AA339" s="233" t="e">
        <f>(INDEX(Finish_table!ED$4:ED$140,MATCH('16 Year_History_Results'!$G339,Finish_table!EE$4:EE$140,0),1))</f>
        <v>#N/A</v>
      </c>
      <c r="AB339" s="233" t="str">
        <f>(INDEX(Finish_table!EM$4:EM$224,MATCH('16 Year_History_Results'!$G339,Finish_table!EN$4:EN$224,0),1))</f>
        <v>QF</v>
      </c>
      <c r="AC339" s="253" t="e">
        <f>(INDEX(Finish_table!EW$4:EW$224,MATCH('16 Year_History_Results'!$G339,Finish_table!EX$4:EX$224,0),1))</f>
        <v>#N/A</v>
      </c>
      <c r="AD339" s="2"/>
      <c r="AG339">
        <f t="shared" si="211"/>
        <v>2852</v>
      </c>
      <c r="AH339" s="110"/>
      <c r="AI339" s="2"/>
      <c r="AJ339" s="146">
        <f>INDEX('2001'!$C$44:$C$140,'16 Year_History_Results'!BZ339)</f>
        <v>0</v>
      </c>
      <c r="AK339" s="2">
        <f>INDEX('2002'!$C$44:$C$140,'16 Year_History_Results'!CA339)</f>
        <v>0</v>
      </c>
      <c r="AL339" s="2">
        <f>INDEX('2003'!$C$44:$C$140,'16 Year_History_Results'!CB339)</f>
        <v>0</v>
      </c>
      <c r="AM339" s="2">
        <f>INDEX('2004'!$C$44:$C$140,'16 Year_History_Results'!CC339)</f>
        <v>0</v>
      </c>
      <c r="AN339" s="2">
        <f>INDEX('2005'!$C$44:$C$140,'16 Year_History_Results'!CD339)</f>
        <v>0</v>
      </c>
      <c r="AO339" s="2">
        <f>INDEX('2006'!$C$44:$C$140,'16 Year_History_Results'!CE339)</f>
        <v>0</v>
      </c>
      <c r="AP339" s="2">
        <f>INDEX('2007'!$C$44:$C$140,'16 Year_History_Results'!CF339)</f>
        <v>0</v>
      </c>
      <c r="AQ339" s="2">
        <f>INDEX('2008'!$C$44:$C$140,'16 Year_History_Results'!CG339)</f>
        <v>0</v>
      </c>
      <c r="AR339" s="2">
        <f>INDEX('2009'!$C$44:$C$140,'16 Year_History_Results'!CH339)</f>
        <v>0</v>
      </c>
      <c r="AS339" s="2">
        <f>INDEX('2010'!$C$44:$C$140,'16 Year_History_Results'!CI339)</f>
        <v>0</v>
      </c>
      <c r="AT339" s="2">
        <f>INDEX('2011'!$C$44:$C$140,'16 Year_History_Results'!CJ339)</f>
        <v>0</v>
      </c>
      <c r="AU339" s="2">
        <f>INDEX('2012'!$C$44:$C$140,'16 Year_History_Results'!CK339)</f>
        <v>0</v>
      </c>
      <c r="AV339" s="2">
        <f>INDEX('2013'!$C$44:$C$140,'16 Year_History_Results'!CL339)</f>
        <v>0</v>
      </c>
      <c r="AW339" s="2">
        <f>INDEX('2014'!$C$52:$C$180,'16 Year_History_Results'!CM339)</f>
        <v>0</v>
      </c>
      <c r="AX339" s="2">
        <f>INDEX('2015'!$E$52:$E$308,'16 Year_History_Results'!CN339)</f>
        <v>0</v>
      </c>
      <c r="AY339" s="147">
        <f>INDEX('2016'!$E$52:$E$308,'16 Year_History_Results'!CO339)</f>
        <v>0</v>
      </c>
      <c r="AZ339" s="2"/>
      <c r="BA339" s="2"/>
      <c r="BB339">
        <f t="shared" si="223"/>
        <v>2852</v>
      </c>
      <c r="BC339" s="110"/>
      <c r="BD339" s="2"/>
      <c r="BE339" s="146">
        <f>INDEX('2001'!$B$44:$B$140,'16 Year_History_Results'!BZ339)</f>
        <v>0</v>
      </c>
      <c r="BF339" s="2">
        <f>INDEX('2002'!$B$44:$B$140,'16 Year_History_Results'!CA339)</f>
        <v>0</v>
      </c>
      <c r="BG339" s="2">
        <f>INDEX('2003'!$B$44:$B$140,'16 Year_History_Results'!CB339)</f>
        <v>0</v>
      </c>
      <c r="BH339" s="2">
        <f>INDEX('2004'!$B$44:$B$140,'16 Year_History_Results'!CC339)</f>
        <v>0</v>
      </c>
      <c r="BI339" s="2">
        <f>INDEX('2005'!$B$44:$B$140,'16 Year_History_Results'!CD339)</f>
        <v>0</v>
      </c>
      <c r="BJ339" s="2">
        <f>INDEX('2006'!$B$44:$B$140,'16 Year_History_Results'!CE339)</f>
        <v>0</v>
      </c>
      <c r="BK339" s="2">
        <f>INDEX('2007'!$B$44:$B$140,'16 Year_History_Results'!CF339)</f>
        <v>0</v>
      </c>
      <c r="BL339" s="2">
        <f>INDEX('2008'!$B$44:$B$140,'16 Year_History_Results'!CG339)</f>
        <v>0</v>
      </c>
      <c r="BM339" s="2">
        <f>INDEX('2009'!$B$44:$B$140,'16 Year_History_Results'!CH339)</f>
        <v>0</v>
      </c>
      <c r="BN339" s="2">
        <f>INDEX('2010'!$B$44:$B$140,'16 Year_History_Results'!CI339)</f>
        <v>0</v>
      </c>
      <c r="BO339" s="2">
        <f>INDEX('2011'!$B$44:$B$140,'16 Year_History_Results'!CJ339)</f>
        <v>0</v>
      </c>
      <c r="BP339" s="2">
        <f>INDEX('2012'!$B$44:$B$140,'16 Year_History_Results'!CK339)</f>
        <v>0</v>
      </c>
      <c r="BQ339" s="2">
        <f>INDEX('2013'!$B$44:$B$140,'16 Year_History_Results'!CL339)</f>
        <v>0</v>
      </c>
      <c r="BR339" s="2">
        <f>INDEX('2014'!$B$52:$B$180,'16 Year_History_Results'!CM339)</f>
        <v>0</v>
      </c>
      <c r="BS339" s="147">
        <f>INDEX('2015'!$B$52:$B$308,'16 Year_History_Results'!CN339)</f>
        <v>5</v>
      </c>
      <c r="BT339" s="147">
        <f>INDEX('2016'!$B$52:$B$308,'16 Year_History_Results'!CO339)</f>
        <v>0</v>
      </c>
      <c r="BW339">
        <f t="shared" si="224"/>
        <v>2852</v>
      </c>
      <c r="BX339" s="110"/>
      <c r="BY339" s="2"/>
      <c r="BZ339" s="146">
        <f>IF(ISNA(MATCH($BW339,'2001'!$A$44:$A$139,0)),97,MATCH($BW339,'2001'!$A$44:$A$139,0))</f>
        <v>97</v>
      </c>
      <c r="CA339" s="2">
        <f>IF(ISNA(MATCH($BW339,'2002'!$A$44:$A$139,0)),97,MATCH($BW339,'2002'!$A$44:$A$139,0))</f>
        <v>97</v>
      </c>
      <c r="CB339" s="2">
        <f>IF(ISNA(MATCH($BW339,'2003'!$A$44:$A$139,0)),97,MATCH($BW339,'2003'!$A$44:$A$139,0))</f>
        <v>97</v>
      </c>
      <c r="CC339" s="2">
        <f>IF(ISNA(MATCH($BW339,'2004'!$A$44:$A$139,0)),97,MATCH($BW339,'2004'!$A$44:$A$139,0))</f>
        <v>97</v>
      </c>
      <c r="CD339" s="2">
        <f>IF(ISNA(MATCH($BW339,'2005'!$A$44:$A$139,0)),97,MATCH($BW339,'2005'!$A$44:$A$139,0))</f>
        <v>97</v>
      </c>
      <c r="CE339" s="2">
        <f>IF(ISNA(MATCH($BW339,'2006'!$A$44:$A$139,0)),97,MATCH($BW339,'2006'!$A$44:$A$139,0))</f>
        <v>97</v>
      </c>
      <c r="CF339" s="2">
        <f>IF(ISNA(MATCH($BW339,'2007'!$A$44:$A$139,0)),97,MATCH($BW339,'2007'!$A$44:$A$139,0))</f>
        <v>97</v>
      </c>
      <c r="CG339" s="2">
        <f>IF(ISNA(MATCH($BW339,'2008'!$A$44:$A$139,0)),97,MATCH($BW339,'2008'!$A$44:$A$139,0))</f>
        <v>97</v>
      </c>
      <c r="CH339" s="2">
        <f>IF(ISNA(MATCH($BW339,'2009'!$A$44:$A$139,0)),97,MATCH($BW339,'2009'!$A$44:$A$139,0))</f>
        <v>97</v>
      </c>
      <c r="CI339" s="2">
        <f>IF(ISNA(MATCH($BW339,'2010'!$A$44:$A$139,0)),97,MATCH($BW339,'2010'!$A$44:$A$139,0))</f>
        <v>97</v>
      </c>
      <c r="CJ339" s="2">
        <f>IF(ISNA(MATCH($BW339,'2011'!$A$44:$A$139,0)),97,MATCH($BW339,'2011'!$A$44:$A$139,0))</f>
        <v>97</v>
      </c>
      <c r="CK339" s="2">
        <f>IF(ISNA(MATCH($BW339,'2012'!$A$44:$A$139,0)),97,MATCH($BW339,'2012'!$A$44:$A$139,0))</f>
        <v>97</v>
      </c>
      <c r="CL339" s="2">
        <f>IF(ISNA(MATCH($BW339,'2013'!$A$44:$A$139,0)),97,MATCH($BW339,'2013'!$A$44:$A$139,0))</f>
        <v>97</v>
      </c>
      <c r="CM339" s="2">
        <f>IF(ISNA(MATCH($BW339,'2014'!$A$52:$A$179,0)),129,MATCH($BW339,'2014'!$A$52:$A$179,0))</f>
        <v>129</v>
      </c>
      <c r="CN339" s="147">
        <f>IF(ISNA(MATCH($BW339,'2015'!$A$52:$A$307,0)),257,MATCH($BW339,'2015'!$A$52:$A$307,0))</f>
        <v>175</v>
      </c>
      <c r="CO339" s="147">
        <f>IF(ISNA(MATCH($BW339,'2016'!$A$52:$A$307,0)),257,MATCH($BW339,'2016'!$A$52:$A$307,0))</f>
        <v>257</v>
      </c>
      <c r="CQ339">
        <f t="shared" si="225"/>
        <v>2852</v>
      </c>
      <c r="CR339" s="281"/>
      <c r="CS339" s="279"/>
      <c r="CT339" s="278">
        <f t="shared" si="226"/>
        <v>0</v>
      </c>
      <c r="CU339" s="279">
        <f t="shared" si="212"/>
        <v>0</v>
      </c>
      <c r="CV339" s="279">
        <f t="shared" si="213"/>
        <v>0</v>
      </c>
      <c r="CW339" s="279">
        <f t="shared" si="214"/>
        <v>0</v>
      </c>
      <c r="CX339" s="279">
        <f t="shared" si="215"/>
        <v>0</v>
      </c>
      <c r="CY339" s="279">
        <f t="shared" si="216"/>
        <v>0</v>
      </c>
      <c r="CZ339" s="279">
        <f t="shared" si="217"/>
        <v>0</v>
      </c>
      <c r="DA339" s="279">
        <f t="shared" si="218"/>
        <v>0</v>
      </c>
      <c r="DB339" s="279">
        <f t="shared" si="219"/>
        <v>0</v>
      </c>
      <c r="DC339" s="279">
        <f t="shared" si="227"/>
        <v>0</v>
      </c>
      <c r="DD339" s="279">
        <f t="shared" si="228"/>
        <v>0</v>
      </c>
      <c r="DE339" s="279">
        <f t="shared" si="229"/>
        <v>0</v>
      </c>
      <c r="DF339" s="279">
        <f t="shared" si="230"/>
        <v>0</v>
      </c>
      <c r="DG339" s="279">
        <f t="shared" si="231"/>
        <v>0</v>
      </c>
      <c r="DH339" s="280">
        <f t="shared" si="248"/>
        <v>5</v>
      </c>
      <c r="DI339" s="280">
        <f t="shared" si="249"/>
        <v>3.3329999999999997</v>
      </c>
      <c r="DJ339" s="154">
        <f t="shared" si="220"/>
        <v>260</v>
      </c>
      <c r="DK339" s="279">
        <f t="shared" si="232"/>
        <v>2852</v>
      </c>
      <c r="DL339" s="97"/>
      <c r="DM339" s="154"/>
      <c r="DN339" s="267">
        <f t="shared" si="233"/>
        <v>0</v>
      </c>
      <c r="DO339" s="154">
        <f t="shared" si="234"/>
        <v>0</v>
      </c>
      <c r="DP339" s="154">
        <f t="shared" si="235"/>
        <v>0</v>
      </c>
      <c r="DQ339" s="154">
        <f t="shared" si="236"/>
        <v>0</v>
      </c>
      <c r="DR339" s="154">
        <f t="shared" si="237"/>
        <v>0</v>
      </c>
      <c r="DS339" s="154">
        <f t="shared" si="238"/>
        <v>0</v>
      </c>
      <c r="DT339" s="154">
        <f t="shared" si="239"/>
        <v>0</v>
      </c>
      <c r="DU339" s="154">
        <f t="shared" si="240"/>
        <v>0</v>
      </c>
      <c r="DV339" s="154">
        <f t="shared" si="241"/>
        <v>0</v>
      </c>
      <c r="DW339" s="154">
        <f t="shared" si="242"/>
        <v>0</v>
      </c>
      <c r="DX339" s="154">
        <f t="shared" si="243"/>
        <v>0</v>
      </c>
      <c r="DY339" s="154">
        <f t="shared" si="244"/>
        <v>0</v>
      </c>
      <c r="DZ339" s="154">
        <f t="shared" si="245"/>
        <v>0</v>
      </c>
      <c r="EA339" s="154">
        <f t="shared" si="246"/>
        <v>0</v>
      </c>
      <c r="EB339" s="264">
        <f t="shared" si="250"/>
        <v>5</v>
      </c>
      <c r="EC339" s="264">
        <f t="shared" si="251"/>
        <v>5</v>
      </c>
      <c r="ED339" s="154">
        <f t="shared" si="221"/>
        <v>491</v>
      </c>
    </row>
    <row r="340" spans="2:134" ht="13" thickBot="1" x14ac:dyDescent="0.3">
      <c r="B340" s="131">
        <v>176</v>
      </c>
      <c r="C340" s="50">
        <f t="shared" si="210"/>
        <v>6</v>
      </c>
      <c r="D340" s="50">
        <f t="shared" si="222"/>
        <v>0</v>
      </c>
      <c r="E340" s="97"/>
      <c r="F340" s="2">
        <f t="shared" si="247"/>
        <v>335</v>
      </c>
      <c r="G340" s="487">
        <v>4522</v>
      </c>
      <c r="H340" s="98">
        <f>15- COUNTIF(L340:AC340,"#N/A")</f>
        <v>0</v>
      </c>
      <c r="I340" s="131">
        <f>SUM(AH340:AY340)+SUM(BE340:BT340)</f>
        <v>5</v>
      </c>
      <c r="J340" s="398">
        <f>DI340</f>
        <v>3.3329999999999997</v>
      </c>
      <c r="K340" s="456" t="str">
        <f>IF(ISNUMBER(MATCH(G340,'[4]OPR data'!$A$3:$A$2900,0)),"Y","N")</f>
        <v>Y</v>
      </c>
      <c r="L340" s="110"/>
      <c r="M340" s="233"/>
      <c r="N340" s="469" t="e">
        <f>(INDEX(Finish_table!R$4:R$83,MATCH('16 Year_History_Results'!$G340,Finish_table!S$4:S$83,0),1))</f>
        <v>#N/A</v>
      </c>
      <c r="O340" s="233" t="e">
        <f>(INDEX(Finish_table!Z$4:Z$99,MATCH('16 Year_History_Results'!$G340,Finish_table!AA$4:AA$99,0),1))</f>
        <v>#N/A</v>
      </c>
      <c r="P340" s="233" t="e">
        <f>(INDEX(Finish_table!AI$4:AI$99,MATCH('16 Year_History_Results'!$G340,Finish_table!AJ$4:AJ$99,0),1))</f>
        <v>#N/A</v>
      </c>
      <c r="Q340" s="233" t="e">
        <f>(INDEX(Finish_table!AR$4:AR$99,MATCH('16 Year_History_Results'!$G340,Finish_table!AS$4:AS$99,0),1))</f>
        <v>#N/A</v>
      </c>
      <c r="R340" s="233" t="e">
        <f>(INDEX(Finish_table!BA$4:BA$99,MATCH('16 Year_History_Results'!$G340,Finish_table!BB$4:BB$99,0),1))</f>
        <v>#N/A</v>
      </c>
      <c r="S340" s="233" t="e">
        <f>(INDEX(Finish_table!BJ$4:BJ$99,MATCH('16 Year_History_Results'!$G340,Finish_table!BK$4:BK$99,0),1))</f>
        <v>#N/A</v>
      </c>
      <c r="T340" s="233" t="e">
        <f>(INDEX(Finish_table!BS$4:BS$99,MATCH('16 Year_History_Results'!$G340,Finish_table!BT$4:BT$99,0),1))</f>
        <v>#N/A</v>
      </c>
      <c r="U340" s="233" t="e">
        <f>(INDEX(Finish_table!CB$4:CB$99,MATCH('16 Year_History_Results'!$G340,Finish_table!CC$4:CC$99,0),1))</f>
        <v>#N/A</v>
      </c>
      <c r="V340" s="233" t="e">
        <f>(INDEX(Finish_table!CK$4:CK$99,MATCH('16 Year_History_Results'!$G340,Finish_table!CL$4:CL$99,0),1))</f>
        <v>#N/A</v>
      </c>
      <c r="W340" s="233" t="e">
        <f>(INDEX(Finish_table!CT$4:CT$99,MATCH('16 Year_History_Results'!$G340,Finish_table!CU$4:CU$99,0),1))</f>
        <v>#N/A</v>
      </c>
      <c r="X340" s="233" t="e">
        <f>(INDEX(Finish_table!DC$4:DC$99,MATCH('16 Year_History_Results'!$G340,Finish_table!DD$4:DD$99,0),1))</f>
        <v>#N/A</v>
      </c>
      <c r="Y340" s="233" t="e">
        <f>(INDEX(Finish_table!DL$4:DL$99,MATCH('16 Year_History_Results'!$G340,Finish_table!DM$4:DM$99,0),1))</f>
        <v>#N/A</v>
      </c>
      <c r="Z340" s="233" t="e">
        <f>(INDEX(Finish_table!DU$4:DU$99,MATCH('16 Year_History_Results'!$G340,Finish_table!DV$4:DV$99,0),1))</f>
        <v>#N/A</v>
      </c>
      <c r="AA340" s="233" t="e">
        <f>(INDEX(Finish_table!ED$4:ED$140,MATCH('16 Year_History_Results'!$G340,Finish_table!EE$4:EE$140,0),1))</f>
        <v>#N/A</v>
      </c>
      <c r="AB340" s="233" t="str">
        <f>(INDEX(Finish_table!EM$4:EM$224,MATCH('16 Year_History_Results'!$G340,Finish_table!EN$4:EN$224,0),1))</f>
        <v>F</v>
      </c>
      <c r="AC340" s="253" t="e">
        <f>(INDEX(Finish_table!EW$4:EW$224,MATCH('16 Year_History_Results'!$G340,Finish_table!EX$4:EX$224,0),1))</f>
        <v>#N/A</v>
      </c>
      <c r="AD340" s="2"/>
      <c r="AG340">
        <f t="shared" si="211"/>
        <v>4522</v>
      </c>
      <c r="AH340" s="110"/>
      <c r="AI340" s="2"/>
      <c r="AJ340" s="146">
        <f>INDEX('2001'!$C$44:$C$140,'16 Year_History_Results'!BZ340)</f>
        <v>0</v>
      </c>
      <c r="AK340" s="2">
        <f>INDEX('2002'!$C$44:$C$140,'16 Year_History_Results'!CA340)</f>
        <v>0</v>
      </c>
      <c r="AL340" s="2">
        <f>INDEX('2003'!$C$44:$C$140,'16 Year_History_Results'!CB340)</f>
        <v>0</v>
      </c>
      <c r="AM340" s="2">
        <f>INDEX('2004'!$C$44:$C$140,'16 Year_History_Results'!CC340)</f>
        <v>0</v>
      </c>
      <c r="AN340" s="2">
        <f>INDEX('2005'!$C$44:$C$140,'16 Year_History_Results'!CD340)</f>
        <v>0</v>
      </c>
      <c r="AO340" s="2">
        <f>INDEX('2006'!$C$44:$C$140,'16 Year_History_Results'!CE340)</f>
        <v>0</v>
      </c>
      <c r="AP340" s="2">
        <f>INDEX('2007'!$C$44:$C$140,'16 Year_History_Results'!CF340)</f>
        <v>0</v>
      </c>
      <c r="AQ340" s="2">
        <f>INDEX('2008'!$C$44:$C$140,'16 Year_History_Results'!CG340)</f>
        <v>0</v>
      </c>
      <c r="AR340" s="2">
        <f>INDEX('2009'!$C$44:$C$140,'16 Year_History_Results'!CH340)</f>
        <v>0</v>
      </c>
      <c r="AS340" s="2">
        <f>INDEX('2010'!$C$44:$C$140,'16 Year_History_Results'!CI340)</f>
        <v>0</v>
      </c>
      <c r="AT340" s="2">
        <f>INDEX('2011'!$C$44:$C$140,'16 Year_History_Results'!CJ340)</f>
        <v>0</v>
      </c>
      <c r="AU340" s="2">
        <f>INDEX('2012'!$C$44:$C$140,'16 Year_History_Results'!CK340)</f>
        <v>0</v>
      </c>
      <c r="AV340" s="2">
        <f>INDEX('2013'!$C$44:$C$140,'16 Year_History_Results'!CL340)</f>
        <v>0</v>
      </c>
      <c r="AW340" s="2">
        <f>INDEX('2014'!$C$52:$C$180,'16 Year_History_Results'!CM340)</f>
        <v>0</v>
      </c>
      <c r="AX340" s="2">
        <f>INDEX('2015'!$E$52:$E$308,'16 Year_History_Results'!CN340)</f>
        <v>5</v>
      </c>
      <c r="AY340" s="147">
        <f>INDEX('2016'!$E$52:$E$308,'16 Year_History_Results'!CO340)</f>
        <v>0</v>
      </c>
      <c r="AZ340" s="2"/>
      <c r="BA340" s="2"/>
      <c r="BB340">
        <f t="shared" si="223"/>
        <v>4522</v>
      </c>
      <c r="BC340" s="110"/>
      <c r="BD340" s="2"/>
      <c r="BE340" s="146">
        <f>INDEX('2001'!$B$44:$B$140,'16 Year_History_Results'!BZ340)</f>
        <v>0</v>
      </c>
      <c r="BF340" s="2">
        <f>INDEX('2002'!$B$44:$B$140,'16 Year_History_Results'!CA340)</f>
        <v>0</v>
      </c>
      <c r="BG340" s="2">
        <f>INDEX('2003'!$B$44:$B$140,'16 Year_History_Results'!CB340)</f>
        <v>0</v>
      </c>
      <c r="BH340" s="2">
        <f>INDEX('2004'!$B$44:$B$140,'16 Year_History_Results'!CC340)</f>
        <v>0</v>
      </c>
      <c r="BI340" s="2">
        <f>INDEX('2005'!$B$44:$B$140,'16 Year_History_Results'!CD340)</f>
        <v>0</v>
      </c>
      <c r="BJ340" s="2">
        <f>INDEX('2006'!$B$44:$B$140,'16 Year_History_Results'!CE340)</f>
        <v>0</v>
      </c>
      <c r="BK340" s="2">
        <f>INDEX('2007'!$B$44:$B$140,'16 Year_History_Results'!CF340)</f>
        <v>0</v>
      </c>
      <c r="BL340" s="2">
        <f>INDEX('2008'!$B$44:$B$140,'16 Year_History_Results'!CG340)</f>
        <v>0</v>
      </c>
      <c r="BM340" s="2">
        <f>INDEX('2009'!$B$44:$B$140,'16 Year_History_Results'!CH340)</f>
        <v>0</v>
      </c>
      <c r="BN340" s="2">
        <f>INDEX('2010'!$B$44:$B$140,'16 Year_History_Results'!CI340)</f>
        <v>0</v>
      </c>
      <c r="BO340" s="2">
        <f>INDEX('2011'!$B$44:$B$140,'16 Year_History_Results'!CJ340)</f>
        <v>0</v>
      </c>
      <c r="BP340" s="2">
        <f>INDEX('2012'!$B$44:$B$140,'16 Year_History_Results'!CK340)</f>
        <v>0</v>
      </c>
      <c r="BQ340" s="2">
        <f>INDEX('2013'!$B$44:$B$140,'16 Year_History_Results'!CL340)</f>
        <v>0</v>
      </c>
      <c r="BR340" s="2">
        <f>INDEX('2014'!$B$52:$B$180,'16 Year_History_Results'!CM340)</f>
        <v>0</v>
      </c>
      <c r="BS340" s="147">
        <f>INDEX('2015'!$B$52:$B$308,'16 Year_History_Results'!CN340)</f>
        <v>0</v>
      </c>
      <c r="BT340" s="147">
        <f>INDEX('2016'!$B$52:$B$308,'16 Year_History_Results'!CO340)</f>
        <v>0</v>
      </c>
      <c r="BW340">
        <f t="shared" si="224"/>
        <v>4522</v>
      </c>
      <c r="BX340" s="110"/>
      <c r="BY340" s="2"/>
      <c r="BZ340" s="146">
        <f>IF(ISNA(MATCH($BW340,'2001'!$A$44:$A$139,0)),97,MATCH($BW340,'2001'!$A$44:$A$139,0))</f>
        <v>97</v>
      </c>
      <c r="CA340" s="2">
        <f>IF(ISNA(MATCH($BW340,'2002'!$A$44:$A$139,0)),97,MATCH($BW340,'2002'!$A$44:$A$139,0))</f>
        <v>97</v>
      </c>
      <c r="CB340" s="2">
        <f>IF(ISNA(MATCH($BW340,'2003'!$A$44:$A$139,0)),97,MATCH($BW340,'2003'!$A$44:$A$139,0))</f>
        <v>97</v>
      </c>
      <c r="CC340" s="2">
        <f>IF(ISNA(MATCH($BW340,'2004'!$A$44:$A$139,0)),97,MATCH($BW340,'2004'!$A$44:$A$139,0))</f>
        <v>97</v>
      </c>
      <c r="CD340" s="2">
        <f>IF(ISNA(MATCH($BW340,'2005'!$A$44:$A$139,0)),97,MATCH($BW340,'2005'!$A$44:$A$139,0))</f>
        <v>97</v>
      </c>
      <c r="CE340" s="2">
        <f>IF(ISNA(MATCH($BW340,'2006'!$A$44:$A$139,0)),97,MATCH($BW340,'2006'!$A$44:$A$139,0))</f>
        <v>97</v>
      </c>
      <c r="CF340" s="2">
        <f>IF(ISNA(MATCH($BW340,'2007'!$A$44:$A$139,0)),97,MATCH($BW340,'2007'!$A$44:$A$139,0))</f>
        <v>97</v>
      </c>
      <c r="CG340" s="2">
        <f>IF(ISNA(MATCH($BW340,'2008'!$A$44:$A$139,0)),97,MATCH($BW340,'2008'!$A$44:$A$139,0))</f>
        <v>97</v>
      </c>
      <c r="CH340" s="2">
        <f>IF(ISNA(MATCH($BW340,'2009'!$A$44:$A$139,0)),97,MATCH($BW340,'2009'!$A$44:$A$139,0))</f>
        <v>97</v>
      </c>
      <c r="CI340" s="2">
        <f>IF(ISNA(MATCH($BW340,'2010'!$A$44:$A$139,0)),97,MATCH($BW340,'2010'!$A$44:$A$139,0))</f>
        <v>97</v>
      </c>
      <c r="CJ340" s="2">
        <f>IF(ISNA(MATCH($BW340,'2011'!$A$44:$A$139,0)),97,MATCH($BW340,'2011'!$A$44:$A$139,0))</f>
        <v>97</v>
      </c>
      <c r="CK340" s="2">
        <f>IF(ISNA(MATCH($BW340,'2012'!$A$44:$A$139,0)),97,MATCH($BW340,'2012'!$A$44:$A$139,0))</f>
        <v>97</v>
      </c>
      <c r="CL340" s="2">
        <f>IF(ISNA(MATCH($BW340,'2013'!$A$44:$A$139,0)),97,MATCH($BW340,'2013'!$A$44:$A$139,0))</f>
        <v>97</v>
      </c>
      <c r="CM340" s="2">
        <f>IF(ISNA(MATCH($BW340,'2014'!$A$52:$A$179,0)),129,MATCH($BW340,'2014'!$A$52:$A$179,0))</f>
        <v>129</v>
      </c>
      <c r="CN340" s="147">
        <f>IF(ISNA(MATCH($BW340,'2015'!$A$52:$A$307,0)),257,MATCH($BW340,'2015'!$A$52:$A$307,0))</f>
        <v>235</v>
      </c>
      <c r="CO340" s="147">
        <f>IF(ISNA(MATCH($BW340,'2016'!$A$52:$A$307,0)),257,MATCH($BW340,'2016'!$A$52:$A$307,0))</f>
        <v>257</v>
      </c>
      <c r="CQ340">
        <f t="shared" si="225"/>
        <v>4522</v>
      </c>
      <c r="CR340" s="281"/>
      <c r="CS340" s="279"/>
      <c r="CT340" s="278">
        <f t="shared" si="226"/>
        <v>0</v>
      </c>
      <c r="CU340" s="279">
        <f t="shared" si="212"/>
        <v>0</v>
      </c>
      <c r="CV340" s="279">
        <f t="shared" si="213"/>
        <v>0</v>
      </c>
      <c r="CW340" s="279">
        <f t="shared" si="214"/>
        <v>0</v>
      </c>
      <c r="CX340" s="279">
        <f t="shared" si="215"/>
        <v>0</v>
      </c>
      <c r="CY340" s="279">
        <f t="shared" si="216"/>
        <v>0</v>
      </c>
      <c r="CZ340" s="279">
        <f t="shared" si="217"/>
        <v>0</v>
      </c>
      <c r="DA340" s="279">
        <f t="shared" si="218"/>
        <v>0</v>
      </c>
      <c r="DB340" s="279">
        <f t="shared" si="219"/>
        <v>0</v>
      </c>
      <c r="DC340" s="279">
        <f t="shared" si="227"/>
        <v>0</v>
      </c>
      <c r="DD340" s="279">
        <f t="shared" si="228"/>
        <v>0</v>
      </c>
      <c r="DE340" s="279">
        <f t="shared" si="229"/>
        <v>0</v>
      </c>
      <c r="DF340" s="279">
        <f t="shared" si="230"/>
        <v>0</v>
      </c>
      <c r="DG340" s="279">
        <f t="shared" si="231"/>
        <v>0</v>
      </c>
      <c r="DH340" s="280">
        <f t="shared" si="248"/>
        <v>5</v>
      </c>
      <c r="DI340" s="280">
        <f t="shared" si="249"/>
        <v>3.3329999999999997</v>
      </c>
      <c r="DJ340" s="154">
        <f t="shared" si="220"/>
        <v>260</v>
      </c>
      <c r="DK340" s="279">
        <f t="shared" si="232"/>
        <v>4522</v>
      </c>
      <c r="DL340" s="97"/>
      <c r="DM340" s="154"/>
      <c r="DN340" s="267">
        <f t="shared" si="233"/>
        <v>0</v>
      </c>
      <c r="DO340" s="154">
        <f t="shared" si="234"/>
        <v>0</v>
      </c>
      <c r="DP340" s="154">
        <f t="shared" si="235"/>
        <v>0</v>
      </c>
      <c r="DQ340" s="154">
        <f t="shared" si="236"/>
        <v>0</v>
      </c>
      <c r="DR340" s="154">
        <f t="shared" si="237"/>
        <v>0</v>
      </c>
      <c r="DS340" s="154">
        <f t="shared" si="238"/>
        <v>0</v>
      </c>
      <c r="DT340" s="154">
        <f t="shared" si="239"/>
        <v>0</v>
      </c>
      <c r="DU340" s="154">
        <f t="shared" si="240"/>
        <v>0</v>
      </c>
      <c r="DV340" s="154">
        <f t="shared" si="241"/>
        <v>0</v>
      </c>
      <c r="DW340" s="154">
        <f t="shared" si="242"/>
        <v>0</v>
      </c>
      <c r="DX340" s="154">
        <f t="shared" si="243"/>
        <v>0</v>
      </c>
      <c r="DY340" s="154">
        <f t="shared" si="244"/>
        <v>0</v>
      </c>
      <c r="DZ340" s="154">
        <f t="shared" si="245"/>
        <v>0</v>
      </c>
      <c r="EA340" s="154">
        <f t="shared" si="246"/>
        <v>0</v>
      </c>
      <c r="EB340" s="264">
        <f t="shared" si="250"/>
        <v>5</v>
      </c>
      <c r="EC340" s="264">
        <f t="shared" si="251"/>
        <v>5</v>
      </c>
      <c r="ED340" s="154">
        <f t="shared" si="221"/>
        <v>491</v>
      </c>
    </row>
    <row r="341" spans="2:134" ht="13" thickBot="1" x14ac:dyDescent="0.3">
      <c r="B341" s="131">
        <v>176</v>
      </c>
      <c r="C341" s="50">
        <f t="shared" si="210"/>
        <v>7</v>
      </c>
      <c r="D341" s="50">
        <f t="shared" si="222"/>
        <v>7</v>
      </c>
      <c r="E341" s="97"/>
      <c r="F341" s="2">
        <f t="shared" si="247"/>
        <v>336</v>
      </c>
      <c r="G341" s="487">
        <v>5046</v>
      </c>
      <c r="H341" s="98">
        <f>15- COUNTIF(L341:AC341,"#N/A")</f>
        <v>0</v>
      </c>
      <c r="I341" s="131">
        <f>SUM(AH341:AY341)+SUM(BE341:BT341)</f>
        <v>5</v>
      </c>
      <c r="J341" s="398">
        <f>DI341</f>
        <v>3.3329999999999997</v>
      </c>
      <c r="K341" s="456" t="str">
        <f>IF(ISNUMBER(MATCH(G341,'[4]OPR data'!$A$3:$A$2900,0)),"Y","N")</f>
        <v>Y</v>
      </c>
      <c r="L341" s="110"/>
      <c r="M341" s="233"/>
      <c r="N341" s="469" t="e">
        <f>(INDEX(Finish_table!R$4:R$83,MATCH('16 Year_History_Results'!$G341,Finish_table!S$4:S$83,0),1))</f>
        <v>#N/A</v>
      </c>
      <c r="O341" s="233" t="e">
        <f>(INDEX(Finish_table!Z$4:Z$99,MATCH('16 Year_History_Results'!$G341,Finish_table!AA$4:AA$99,0),1))</f>
        <v>#N/A</v>
      </c>
      <c r="P341" s="233" t="e">
        <f>(INDEX(Finish_table!AI$4:AI$99,MATCH('16 Year_History_Results'!$G341,Finish_table!AJ$4:AJ$99,0),1))</f>
        <v>#N/A</v>
      </c>
      <c r="Q341" s="233" t="e">
        <f>(INDEX(Finish_table!AR$4:AR$99,MATCH('16 Year_History_Results'!$G341,Finish_table!AS$4:AS$99,0),1))</f>
        <v>#N/A</v>
      </c>
      <c r="R341" s="233" t="e">
        <f>(INDEX(Finish_table!BA$4:BA$99,MATCH('16 Year_History_Results'!$G341,Finish_table!BB$4:BB$99,0),1))</f>
        <v>#N/A</v>
      </c>
      <c r="S341" s="233" t="e">
        <f>(INDEX(Finish_table!BJ$4:BJ$99,MATCH('16 Year_History_Results'!$G341,Finish_table!BK$4:BK$99,0),1))</f>
        <v>#N/A</v>
      </c>
      <c r="T341" s="233" t="e">
        <f>(INDEX(Finish_table!BS$4:BS$99,MATCH('16 Year_History_Results'!$G341,Finish_table!BT$4:BT$99,0),1))</f>
        <v>#N/A</v>
      </c>
      <c r="U341" s="233" t="e">
        <f>(INDEX(Finish_table!CB$4:CB$99,MATCH('16 Year_History_Results'!$G341,Finish_table!CC$4:CC$99,0),1))</f>
        <v>#N/A</v>
      </c>
      <c r="V341" s="233" t="e">
        <f>(INDEX(Finish_table!CK$4:CK$99,MATCH('16 Year_History_Results'!$G341,Finish_table!CL$4:CL$99,0),1))</f>
        <v>#N/A</v>
      </c>
      <c r="W341" s="233" t="e">
        <f>(INDEX(Finish_table!CT$4:CT$99,MATCH('16 Year_History_Results'!$G341,Finish_table!CU$4:CU$99,0),1))</f>
        <v>#N/A</v>
      </c>
      <c r="X341" s="233" t="e">
        <f>(INDEX(Finish_table!DC$4:DC$99,MATCH('16 Year_History_Results'!$G341,Finish_table!DD$4:DD$99,0),1))</f>
        <v>#N/A</v>
      </c>
      <c r="Y341" s="233" t="e">
        <f>(INDEX(Finish_table!DL$4:DL$99,MATCH('16 Year_History_Results'!$G341,Finish_table!DM$4:DM$99,0),1))</f>
        <v>#N/A</v>
      </c>
      <c r="Z341" s="233" t="e">
        <f>(INDEX(Finish_table!DU$4:DU$99,MATCH('16 Year_History_Results'!$G341,Finish_table!DV$4:DV$99,0),1))</f>
        <v>#N/A</v>
      </c>
      <c r="AA341" s="233" t="e">
        <f>(INDEX(Finish_table!ED$4:ED$140,MATCH('16 Year_History_Results'!$G341,Finish_table!EE$4:EE$140,0),1))</f>
        <v>#N/A</v>
      </c>
      <c r="AB341" s="233" t="str">
        <f>(INDEX(Finish_table!EM$4:EM$224,MATCH('16 Year_History_Results'!$G341,Finish_table!EN$4:EN$224,0),1))</f>
        <v>QF</v>
      </c>
      <c r="AC341" s="253" t="e">
        <f>(INDEX(Finish_table!EW$4:EW$224,MATCH('16 Year_History_Results'!$G341,Finish_table!EX$4:EX$224,0),1))</f>
        <v>#N/A</v>
      </c>
      <c r="AD341" s="2"/>
      <c r="AG341">
        <f t="shared" si="211"/>
        <v>5046</v>
      </c>
      <c r="AH341" s="110"/>
      <c r="AI341" s="2"/>
      <c r="AJ341" s="146">
        <f>INDEX('2001'!$C$44:$C$140,'16 Year_History_Results'!BZ341)</f>
        <v>0</v>
      </c>
      <c r="AK341" s="2">
        <f>INDEX('2002'!$C$44:$C$140,'16 Year_History_Results'!CA341)</f>
        <v>0</v>
      </c>
      <c r="AL341" s="2">
        <f>INDEX('2003'!$C$44:$C$140,'16 Year_History_Results'!CB341)</f>
        <v>0</v>
      </c>
      <c r="AM341" s="2">
        <f>INDEX('2004'!$C$44:$C$140,'16 Year_History_Results'!CC341)</f>
        <v>0</v>
      </c>
      <c r="AN341" s="2">
        <f>INDEX('2005'!$C$44:$C$140,'16 Year_History_Results'!CD341)</f>
        <v>0</v>
      </c>
      <c r="AO341" s="2">
        <f>INDEX('2006'!$C$44:$C$140,'16 Year_History_Results'!CE341)</f>
        <v>0</v>
      </c>
      <c r="AP341" s="2">
        <f>INDEX('2007'!$C$44:$C$140,'16 Year_History_Results'!CF341)</f>
        <v>0</v>
      </c>
      <c r="AQ341" s="2">
        <f>INDEX('2008'!$C$44:$C$140,'16 Year_History_Results'!CG341)</f>
        <v>0</v>
      </c>
      <c r="AR341" s="2">
        <f>INDEX('2009'!$C$44:$C$140,'16 Year_History_Results'!CH341)</f>
        <v>0</v>
      </c>
      <c r="AS341" s="2">
        <f>INDEX('2010'!$C$44:$C$140,'16 Year_History_Results'!CI341)</f>
        <v>0</v>
      </c>
      <c r="AT341" s="2">
        <f>INDEX('2011'!$C$44:$C$140,'16 Year_History_Results'!CJ341)</f>
        <v>0</v>
      </c>
      <c r="AU341" s="2">
        <f>INDEX('2012'!$C$44:$C$140,'16 Year_History_Results'!CK341)</f>
        <v>0</v>
      </c>
      <c r="AV341" s="2">
        <f>INDEX('2013'!$C$44:$C$140,'16 Year_History_Results'!CL341)</f>
        <v>0</v>
      </c>
      <c r="AW341" s="2">
        <f>INDEX('2014'!$C$52:$C$180,'16 Year_History_Results'!CM341)</f>
        <v>0</v>
      </c>
      <c r="AX341" s="2">
        <f>INDEX('2015'!$E$52:$E$308,'16 Year_History_Results'!CN341)</f>
        <v>0</v>
      </c>
      <c r="AY341" s="147">
        <f>INDEX('2016'!$E$52:$E$308,'16 Year_History_Results'!CO341)</f>
        <v>0</v>
      </c>
      <c r="AZ341" s="2"/>
      <c r="BA341" s="2"/>
      <c r="BB341">
        <f t="shared" si="223"/>
        <v>5046</v>
      </c>
      <c r="BC341" s="110"/>
      <c r="BD341" s="2"/>
      <c r="BE341" s="146">
        <f>INDEX('2001'!$B$44:$B$140,'16 Year_History_Results'!BZ341)</f>
        <v>0</v>
      </c>
      <c r="BF341" s="2">
        <f>INDEX('2002'!$B$44:$B$140,'16 Year_History_Results'!CA341)</f>
        <v>0</v>
      </c>
      <c r="BG341" s="2">
        <f>INDEX('2003'!$B$44:$B$140,'16 Year_History_Results'!CB341)</f>
        <v>0</v>
      </c>
      <c r="BH341" s="2">
        <f>INDEX('2004'!$B$44:$B$140,'16 Year_History_Results'!CC341)</f>
        <v>0</v>
      </c>
      <c r="BI341" s="2">
        <f>INDEX('2005'!$B$44:$B$140,'16 Year_History_Results'!CD341)</f>
        <v>0</v>
      </c>
      <c r="BJ341" s="2">
        <f>INDEX('2006'!$B$44:$B$140,'16 Year_History_Results'!CE341)</f>
        <v>0</v>
      </c>
      <c r="BK341" s="2">
        <f>INDEX('2007'!$B$44:$B$140,'16 Year_History_Results'!CF341)</f>
        <v>0</v>
      </c>
      <c r="BL341" s="2">
        <f>INDEX('2008'!$B$44:$B$140,'16 Year_History_Results'!CG341)</f>
        <v>0</v>
      </c>
      <c r="BM341" s="2">
        <f>INDEX('2009'!$B$44:$B$140,'16 Year_History_Results'!CH341)</f>
        <v>0</v>
      </c>
      <c r="BN341" s="2">
        <f>INDEX('2010'!$B$44:$B$140,'16 Year_History_Results'!CI341)</f>
        <v>0</v>
      </c>
      <c r="BO341" s="2">
        <f>INDEX('2011'!$B$44:$B$140,'16 Year_History_Results'!CJ341)</f>
        <v>0</v>
      </c>
      <c r="BP341" s="2">
        <f>INDEX('2012'!$B$44:$B$140,'16 Year_History_Results'!CK341)</f>
        <v>0</v>
      </c>
      <c r="BQ341" s="2">
        <f>INDEX('2013'!$B$44:$B$140,'16 Year_History_Results'!CL341)</f>
        <v>0</v>
      </c>
      <c r="BR341" s="2">
        <f>INDEX('2014'!$B$52:$B$180,'16 Year_History_Results'!CM341)</f>
        <v>0</v>
      </c>
      <c r="BS341" s="147">
        <f>INDEX('2015'!$B$52:$B$308,'16 Year_History_Results'!CN341)</f>
        <v>5</v>
      </c>
      <c r="BT341" s="147">
        <f>INDEX('2016'!$B$52:$B$308,'16 Year_History_Results'!CO341)</f>
        <v>0</v>
      </c>
      <c r="BW341">
        <f t="shared" si="224"/>
        <v>5046</v>
      </c>
      <c r="BX341" s="110"/>
      <c r="BY341" s="2"/>
      <c r="BZ341" s="146">
        <f>IF(ISNA(MATCH($BW341,'2001'!$A$44:$A$139,0)),97,MATCH($BW341,'2001'!$A$44:$A$139,0))</f>
        <v>97</v>
      </c>
      <c r="CA341" s="2">
        <f>IF(ISNA(MATCH($BW341,'2002'!$A$44:$A$139,0)),97,MATCH($BW341,'2002'!$A$44:$A$139,0))</f>
        <v>97</v>
      </c>
      <c r="CB341" s="2">
        <f>IF(ISNA(MATCH($BW341,'2003'!$A$44:$A$139,0)),97,MATCH($BW341,'2003'!$A$44:$A$139,0))</f>
        <v>97</v>
      </c>
      <c r="CC341" s="2">
        <f>IF(ISNA(MATCH($BW341,'2004'!$A$44:$A$139,0)),97,MATCH($BW341,'2004'!$A$44:$A$139,0))</f>
        <v>97</v>
      </c>
      <c r="CD341" s="2">
        <f>IF(ISNA(MATCH($BW341,'2005'!$A$44:$A$139,0)),97,MATCH($BW341,'2005'!$A$44:$A$139,0))</f>
        <v>97</v>
      </c>
      <c r="CE341" s="2">
        <f>IF(ISNA(MATCH($BW341,'2006'!$A$44:$A$139,0)),97,MATCH($BW341,'2006'!$A$44:$A$139,0))</f>
        <v>97</v>
      </c>
      <c r="CF341" s="2">
        <f>IF(ISNA(MATCH($BW341,'2007'!$A$44:$A$139,0)),97,MATCH($BW341,'2007'!$A$44:$A$139,0))</f>
        <v>97</v>
      </c>
      <c r="CG341" s="2">
        <f>IF(ISNA(MATCH($BW341,'2008'!$A$44:$A$139,0)),97,MATCH($BW341,'2008'!$A$44:$A$139,0))</f>
        <v>97</v>
      </c>
      <c r="CH341" s="2">
        <f>IF(ISNA(MATCH($BW341,'2009'!$A$44:$A$139,0)),97,MATCH($BW341,'2009'!$A$44:$A$139,0))</f>
        <v>97</v>
      </c>
      <c r="CI341" s="2">
        <f>IF(ISNA(MATCH($BW341,'2010'!$A$44:$A$139,0)),97,MATCH($BW341,'2010'!$A$44:$A$139,0))</f>
        <v>97</v>
      </c>
      <c r="CJ341" s="2">
        <f>IF(ISNA(MATCH($BW341,'2011'!$A$44:$A$139,0)),97,MATCH($BW341,'2011'!$A$44:$A$139,0))</f>
        <v>97</v>
      </c>
      <c r="CK341" s="2">
        <f>IF(ISNA(MATCH($BW341,'2012'!$A$44:$A$139,0)),97,MATCH($BW341,'2012'!$A$44:$A$139,0))</f>
        <v>97</v>
      </c>
      <c r="CL341" s="2">
        <f>IF(ISNA(MATCH($BW341,'2013'!$A$44:$A$139,0)),97,MATCH($BW341,'2013'!$A$44:$A$139,0))</f>
        <v>97</v>
      </c>
      <c r="CM341" s="2">
        <f>IF(ISNA(MATCH($BW341,'2014'!$A$52:$A$179,0)),129,MATCH($BW341,'2014'!$A$52:$A$179,0))</f>
        <v>129</v>
      </c>
      <c r="CN341" s="147">
        <f>IF(ISNA(MATCH($BW341,'2015'!$A$52:$A$307,0)),257,MATCH($BW341,'2015'!$A$52:$A$307,0))</f>
        <v>245</v>
      </c>
      <c r="CO341" s="147">
        <f>IF(ISNA(MATCH($BW341,'2016'!$A$52:$A$307,0)),257,MATCH($BW341,'2016'!$A$52:$A$307,0))</f>
        <v>257</v>
      </c>
      <c r="CQ341">
        <f t="shared" si="225"/>
        <v>5046</v>
      </c>
      <c r="CR341" s="281"/>
      <c r="CS341" s="279"/>
      <c r="CT341" s="278">
        <f t="shared" si="226"/>
        <v>0</v>
      </c>
      <c r="CU341" s="279">
        <f t="shared" si="212"/>
        <v>0</v>
      </c>
      <c r="CV341" s="279">
        <f t="shared" si="213"/>
        <v>0</v>
      </c>
      <c r="CW341" s="279">
        <f t="shared" si="214"/>
        <v>0</v>
      </c>
      <c r="CX341" s="279">
        <f t="shared" si="215"/>
        <v>0</v>
      </c>
      <c r="CY341" s="279">
        <f t="shared" si="216"/>
        <v>0</v>
      </c>
      <c r="CZ341" s="279">
        <f t="shared" si="217"/>
        <v>0</v>
      </c>
      <c r="DA341" s="279">
        <f t="shared" si="218"/>
        <v>0</v>
      </c>
      <c r="DB341" s="279">
        <f t="shared" si="219"/>
        <v>0</v>
      </c>
      <c r="DC341" s="279">
        <f t="shared" si="227"/>
        <v>0</v>
      </c>
      <c r="DD341" s="279">
        <f t="shared" si="228"/>
        <v>0</v>
      </c>
      <c r="DE341" s="279">
        <f t="shared" si="229"/>
        <v>0</v>
      </c>
      <c r="DF341" s="279">
        <f t="shared" si="230"/>
        <v>0</v>
      </c>
      <c r="DG341" s="279">
        <f t="shared" si="231"/>
        <v>0</v>
      </c>
      <c r="DH341" s="280">
        <f t="shared" si="248"/>
        <v>5</v>
      </c>
      <c r="DI341" s="280">
        <f t="shared" si="249"/>
        <v>3.3329999999999997</v>
      </c>
      <c r="DJ341" s="154">
        <f t="shared" si="220"/>
        <v>260</v>
      </c>
      <c r="DK341" s="279">
        <f t="shared" si="232"/>
        <v>5046</v>
      </c>
      <c r="DL341" s="97"/>
      <c r="DM341" s="154"/>
      <c r="DN341" s="267">
        <f t="shared" si="233"/>
        <v>0</v>
      </c>
      <c r="DO341" s="154">
        <f t="shared" si="234"/>
        <v>0</v>
      </c>
      <c r="DP341" s="154">
        <f t="shared" si="235"/>
        <v>0</v>
      </c>
      <c r="DQ341" s="154">
        <f t="shared" si="236"/>
        <v>0</v>
      </c>
      <c r="DR341" s="154">
        <f t="shared" si="237"/>
        <v>0</v>
      </c>
      <c r="DS341" s="154">
        <f t="shared" si="238"/>
        <v>0</v>
      </c>
      <c r="DT341" s="154">
        <f t="shared" si="239"/>
        <v>0</v>
      </c>
      <c r="DU341" s="154">
        <f t="shared" si="240"/>
        <v>0</v>
      </c>
      <c r="DV341" s="154">
        <f t="shared" si="241"/>
        <v>0</v>
      </c>
      <c r="DW341" s="154">
        <f t="shared" si="242"/>
        <v>0</v>
      </c>
      <c r="DX341" s="154">
        <f t="shared" si="243"/>
        <v>0</v>
      </c>
      <c r="DY341" s="154">
        <f t="shared" si="244"/>
        <v>0</v>
      </c>
      <c r="DZ341" s="154">
        <f t="shared" si="245"/>
        <v>0</v>
      </c>
      <c r="EA341" s="154">
        <f t="shared" si="246"/>
        <v>0</v>
      </c>
      <c r="EB341" s="264">
        <f t="shared" si="250"/>
        <v>5</v>
      </c>
      <c r="EC341" s="264">
        <f t="shared" si="251"/>
        <v>5</v>
      </c>
      <c r="ED341" s="154">
        <f t="shared" si="221"/>
        <v>491</v>
      </c>
    </row>
    <row r="342" spans="2:134" ht="13" thickBot="1" x14ac:dyDescent="0.3">
      <c r="B342" s="131">
        <v>177</v>
      </c>
      <c r="C342" s="50">
        <f t="shared" si="210"/>
        <v>1</v>
      </c>
      <c r="D342" s="50">
        <f t="shared" si="222"/>
        <v>0</v>
      </c>
      <c r="E342" s="97"/>
      <c r="F342" s="2">
        <f t="shared" si="247"/>
        <v>337</v>
      </c>
      <c r="G342" s="487">
        <v>5048</v>
      </c>
      <c r="H342" s="98">
        <f>15- COUNTIF(L342:AC342,"#N/A")</f>
        <v>0</v>
      </c>
      <c r="I342" s="131">
        <f>SUM(AH342:AY342)+SUM(BE342:BT342)</f>
        <v>5</v>
      </c>
      <c r="J342" s="398">
        <f>DI342</f>
        <v>3.3329999999999997</v>
      </c>
      <c r="K342" s="456" t="str">
        <f>IF(ISNUMBER(MATCH(G342,'[4]OPR data'!$A$3:$A$2900,0)),"Y","N")</f>
        <v>Y</v>
      </c>
      <c r="L342" s="110"/>
      <c r="M342" s="233"/>
      <c r="N342" s="469" t="e">
        <f>(INDEX(Finish_table!R$4:R$83,MATCH('16 Year_History_Results'!$G342,Finish_table!S$4:S$83,0),1))</f>
        <v>#N/A</v>
      </c>
      <c r="O342" s="233" t="e">
        <f>(INDEX(Finish_table!Z$4:Z$99,MATCH('16 Year_History_Results'!$G342,Finish_table!AA$4:AA$99,0),1))</f>
        <v>#N/A</v>
      </c>
      <c r="P342" s="233" t="e">
        <f>(INDEX(Finish_table!AI$4:AI$99,MATCH('16 Year_History_Results'!$G342,Finish_table!AJ$4:AJ$99,0),1))</f>
        <v>#N/A</v>
      </c>
      <c r="Q342" s="233" t="e">
        <f>(INDEX(Finish_table!AR$4:AR$99,MATCH('16 Year_History_Results'!$G342,Finish_table!AS$4:AS$99,0),1))</f>
        <v>#N/A</v>
      </c>
      <c r="R342" s="233" t="e">
        <f>(INDEX(Finish_table!BA$4:BA$99,MATCH('16 Year_History_Results'!$G342,Finish_table!BB$4:BB$99,0),1))</f>
        <v>#N/A</v>
      </c>
      <c r="S342" s="233" t="e">
        <f>(INDEX(Finish_table!BJ$4:BJ$99,MATCH('16 Year_History_Results'!$G342,Finish_table!BK$4:BK$99,0),1))</f>
        <v>#N/A</v>
      </c>
      <c r="T342" s="233" t="e">
        <f>(INDEX(Finish_table!BS$4:BS$99,MATCH('16 Year_History_Results'!$G342,Finish_table!BT$4:BT$99,0),1))</f>
        <v>#N/A</v>
      </c>
      <c r="U342" s="233" t="e">
        <f>(INDEX(Finish_table!CB$4:CB$99,MATCH('16 Year_History_Results'!$G342,Finish_table!CC$4:CC$99,0),1))</f>
        <v>#N/A</v>
      </c>
      <c r="V342" s="233" t="e">
        <f>(INDEX(Finish_table!CK$4:CK$99,MATCH('16 Year_History_Results'!$G342,Finish_table!CL$4:CL$99,0),1))</f>
        <v>#N/A</v>
      </c>
      <c r="W342" s="233" t="e">
        <f>(INDEX(Finish_table!CT$4:CT$99,MATCH('16 Year_History_Results'!$G342,Finish_table!CU$4:CU$99,0),1))</f>
        <v>#N/A</v>
      </c>
      <c r="X342" s="233" t="e">
        <f>(INDEX(Finish_table!DC$4:DC$99,MATCH('16 Year_History_Results'!$G342,Finish_table!DD$4:DD$99,0),1))</f>
        <v>#N/A</v>
      </c>
      <c r="Y342" s="233" t="e">
        <f>(INDEX(Finish_table!DL$4:DL$99,MATCH('16 Year_History_Results'!$G342,Finish_table!DM$4:DM$99,0),1))</f>
        <v>#N/A</v>
      </c>
      <c r="Z342" s="233" t="e">
        <f>(INDEX(Finish_table!DU$4:DU$99,MATCH('16 Year_History_Results'!$G342,Finish_table!DV$4:DV$99,0),1))</f>
        <v>#N/A</v>
      </c>
      <c r="AA342" s="233" t="e">
        <f>(INDEX(Finish_table!ED$4:ED$140,MATCH('16 Year_History_Results'!$G342,Finish_table!EE$4:EE$140,0),1))</f>
        <v>#N/A</v>
      </c>
      <c r="AB342" s="233" t="str">
        <f>(INDEX(Finish_table!EM$4:EM$224,MATCH('16 Year_History_Results'!$G342,Finish_table!EN$4:EN$224,0),1))</f>
        <v>QF</v>
      </c>
      <c r="AC342" s="253" t="e">
        <f>(INDEX(Finish_table!EW$4:EW$224,MATCH('16 Year_History_Results'!$G342,Finish_table!EX$4:EX$224,0),1))</f>
        <v>#N/A</v>
      </c>
      <c r="AD342" s="2"/>
      <c r="AG342">
        <f t="shared" si="211"/>
        <v>5048</v>
      </c>
      <c r="AH342" s="110"/>
      <c r="AI342" s="2"/>
      <c r="AJ342" s="146">
        <f>INDEX('2001'!$C$44:$C$140,'16 Year_History_Results'!BZ342)</f>
        <v>0</v>
      </c>
      <c r="AK342" s="2">
        <f>INDEX('2002'!$C$44:$C$140,'16 Year_History_Results'!CA342)</f>
        <v>0</v>
      </c>
      <c r="AL342" s="2">
        <f>INDEX('2003'!$C$44:$C$140,'16 Year_History_Results'!CB342)</f>
        <v>0</v>
      </c>
      <c r="AM342" s="2">
        <f>INDEX('2004'!$C$44:$C$140,'16 Year_History_Results'!CC342)</f>
        <v>0</v>
      </c>
      <c r="AN342" s="2">
        <f>INDEX('2005'!$C$44:$C$140,'16 Year_History_Results'!CD342)</f>
        <v>0</v>
      </c>
      <c r="AO342" s="2">
        <f>INDEX('2006'!$C$44:$C$140,'16 Year_History_Results'!CE342)</f>
        <v>0</v>
      </c>
      <c r="AP342" s="2">
        <f>INDEX('2007'!$C$44:$C$140,'16 Year_History_Results'!CF342)</f>
        <v>0</v>
      </c>
      <c r="AQ342" s="2">
        <f>INDEX('2008'!$C$44:$C$140,'16 Year_History_Results'!CG342)</f>
        <v>0</v>
      </c>
      <c r="AR342" s="2">
        <f>INDEX('2009'!$C$44:$C$140,'16 Year_History_Results'!CH342)</f>
        <v>0</v>
      </c>
      <c r="AS342" s="2">
        <f>INDEX('2010'!$C$44:$C$140,'16 Year_History_Results'!CI342)</f>
        <v>0</v>
      </c>
      <c r="AT342" s="2">
        <f>INDEX('2011'!$C$44:$C$140,'16 Year_History_Results'!CJ342)</f>
        <v>0</v>
      </c>
      <c r="AU342" s="2">
        <f>INDEX('2012'!$C$44:$C$140,'16 Year_History_Results'!CK342)</f>
        <v>0</v>
      </c>
      <c r="AV342" s="2">
        <f>INDEX('2013'!$C$44:$C$140,'16 Year_History_Results'!CL342)</f>
        <v>0</v>
      </c>
      <c r="AW342" s="2">
        <f>INDEX('2014'!$C$52:$C$180,'16 Year_History_Results'!CM342)</f>
        <v>0</v>
      </c>
      <c r="AX342" s="2">
        <f>INDEX('2015'!$E$52:$E$308,'16 Year_History_Results'!CN342)</f>
        <v>0</v>
      </c>
      <c r="AY342" s="147">
        <f>INDEX('2016'!$E$52:$E$308,'16 Year_History_Results'!CO342)</f>
        <v>0</v>
      </c>
      <c r="AZ342" s="2"/>
      <c r="BA342" s="2"/>
      <c r="BB342">
        <f t="shared" si="223"/>
        <v>5048</v>
      </c>
      <c r="BC342" s="110"/>
      <c r="BD342" s="2"/>
      <c r="BE342" s="146">
        <f>INDEX('2001'!$B$44:$B$140,'16 Year_History_Results'!BZ342)</f>
        <v>0</v>
      </c>
      <c r="BF342" s="2">
        <f>INDEX('2002'!$B$44:$B$140,'16 Year_History_Results'!CA342)</f>
        <v>0</v>
      </c>
      <c r="BG342" s="2">
        <f>INDEX('2003'!$B$44:$B$140,'16 Year_History_Results'!CB342)</f>
        <v>0</v>
      </c>
      <c r="BH342" s="2">
        <f>INDEX('2004'!$B$44:$B$140,'16 Year_History_Results'!CC342)</f>
        <v>0</v>
      </c>
      <c r="BI342" s="2">
        <f>INDEX('2005'!$B$44:$B$140,'16 Year_History_Results'!CD342)</f>
        <v>0</v>
      </c>
      <c r="BJ342" s="2">
        <f>INDEX('2006'!$B$44:$B$140,'16 Year_History_Results'!CE342)</f>
        <v>0</v>
      </c>
      <c r="BK342" s="2">
        <f>INDEX('2007'!$B$44:$B$140,'16 Year_History_Results'!CF342)</f>
        <v>0</v>
      </c>
      <c r="BL342" s="2">
        <f>INDEX('2008'!$B$44:$B$140,'16 Year_History_Results'!CG342)</f>
        <v>0</v>
      </c>
      <c r="BM342" s="2">
        <f>INDEX('2009'!$B$44:$B$140,'16 Year_History_Results'!CH342)</f>
        <v>0</v>
      </c>
      <c r="BN342" s="2">
        <f>INDEX('2010'!$B$44:$B$140,'16 Year_History_Results'!CI342)</f>
        <v>0</v>
      </c>
      <c r="BO342" s="2">
        <f>INDEX('2011'!$B$44:$B$140,'16 Year_History_Results'!CJ342)</f>
        <v>0</v>
      </c>
      <c r="BP342" s="2">
        <f>INDEX('2012'!$B$44:$B$140,'16 Year_History_Results'!CK342)</f>
        <v>0</v>
      </c>
      <c r="BQ342" s="2">
        <f>INDEX('2013'!$B$44:$B$140,'16 Year_History_Results'!CL342)</f>
        <v>0</v>
      </c>
      <c r="BR342" s="2">
        <f>INDEX('2014'!$B$52:$B$180,'16 Year_History_Results'!CM342)</f>
        <v>0</v>
      </c>
      <c r="BS342" s="147">
        <f>INDEX('2015'!$B$52:$B$308,'16 Year_History_Results'!CN342)</f>
        <v>5</v>
      </c>
      <c r="BT342" s="147">
        <f>INDEX('2016'!$B$52:$B$308,'16 Year_History_Results'!CO342)</f>
        <v>0</v>
      </c>
      <c r="BW342">
        <f t="shared" si="224"/>
        <v>5048</v>
      </c>
      <c r="BX342" s="110"/>
      <c r="BY342" s="2"/>
      <c r="BZ342" s="146">
        <f>IF(ISNA(MATCH($BW342,'2001'!$A$44:$A$139,0)),97,MATCH($BW342,'2001'!$A$44:$A$139,0))</f>
        <v>97</v>
      </c>
      <c r="CA342" s="2">
        <f>IF(ISNA(MATCH($BW342,'2002'!$A$44:$A$139,0)),97,MATCH($BW342,'2002'!$A$44:$A$139,0))</f>
        <v>97</v>
      </c>
      <c r="CB342" s="2">
        <f>IF(ISNA(MATCH($BW342,'2003'!$A$44:$A$139,0)),97,MATCH($BW342,'2003'!$A$44:$A$139,0))</f>
        <v>97</v>
      </c>
      <c r="CC342" s="2">
        <f>IF(ISNA(MATCH($BW342,'2004'!$A$44:$A$139,0)),97,MATCH($BW342,'2004'!$A$44:$A$139,0))</f>
        <v>97</v>
      </c>
      <c r="CD342" s="2">
        <f>IF(ISNA(MATCH($BW342,'2005'!$A$44:$A$139,0)),97,MATCH($BW342,'2005'!$A$44:$A$139,0))</f>
        <v>97</v>
      </c>
      <c r="CE342" s="2">
        <f>IF(ISNA(MATCH($BW342,'2006'!$A$44:$A$139,0)),97,MATCH($BW342,'2006'!$A$44:$A$139,0))</f>
        <v>97</v>
      </c>
      <c r="CF342" s="2">
        <f>IF(ISNA(MATCH($BW342,'2007'!$A$44:$A$139,0)),97,MATCH($BW342,'2007'!$A$44:$A$139,0))</f>
        <v>97</v>
      </c>
      <c r="CG342" s="2">
        <f>IF(ISNA(MATCH($BW342,'2008'!$A$44:$A$139,0)),97,MATCH($BW342,'2008'!$A$44:$A$139,0))</f>
        <v>97</v>
      </c>
      <c r="CH342" s="2">
        <f>IF(ISNA(MATCH($BW342,'2009'!$A$44:$A$139,0)),97,MATCH($BW342,'2009'!$A$44:$A$139,0))</f>
        <v>97</v>
      </c>
      <c r="CI342" s="2">
        <f>IF(ISNA(MATCH($BW342,'2010'!$A$44:$A$139,0)),97,MATCH($BW342,'2010'!$A$44:$A$139,0))</f>
        <v>97</v>
      </c>
      <c r="CJ342" s="2">
        <f>IF(ISNA(MATCH($BW342,'2011'!$A$44:$A$139,0)),97,MATCH($BW342,'2011'!$A$44:$A$139,0))</f>
        <v>97</v>
      </c>
      <c r="CK342" s="2">
        <f>IF(ISNA(MATCH($BW342,'2012'!$A$44:$A$139,0)),97,MATCH($BW342,'2012'!$A$44:$A$139,0))</f>
        <v>97</v>
      </c>
      <c r="CL342" s="2">
        <f>IF(ISNA(MATCH($BW342,'2013'!$A$44:$A$139,0)),97,MATCH($BW342,'2013'!$A$44:$A$139,0))</f>
        <v>97</v>
      </c>
      <c r="CM342" s="2">
        <f>IF(ISNA(MATCH($BW342,'2014'!$A$52:$A$179,0)),129,MATCH($BW342,'2014'!$A$52:$A$179,0))</f>
        <v>129</v>
      </c>
      <c r="CN342" s="147">
        <f>IF(ISNA(MATCH($BW342,'2015'!$A$52:$A$307,0)),257,MATCH($BW342,'2015'!$A$52:$A$307,0))</f>
        <v>246</v>
      </c>
      <c r="CO342" s="147">
        <f>IF(ISNA(MATCH($BW342,'2016'!$A$52:$A$307,0)),257,MATCH($BW342,'2016'!$A$52:$A$307,0))</f>
        <v>257</v>
      </c>
      <c r="CQ342">
        <f t="shared" si="225"/>
        <v>5048</v>
      </c>
      <c r="CR342" s="281"/>
      <c r="CS342" s="279"/>
      <c r="CT342" s="278">
        <f t="shared" si="226"/>
        <v>0</v>
      </c>
      <c r="CU342" s="279">
        <f t="shared" si="212"/>
        <v>0</v>
      </c>
      <c r="CV342" s="279">
        <f t="shared" si="213"/>
        <v>0</v>
      </c>
      <c r="CW342" s="279">
        <f t="shared" si="214"/>
        <v>0</v>
      </c>
      <c r="CX342" s="279">
        <f t="shared" si="215"/>
        <v>0</v>
      </c>
      <c r="CY342" s="279">
        <f t="shared" si="216"/>
        <v>0</v>
      </c>
      <c r="CZ342" s="279">
        <f t="shared" si="217"/>
        <v>0</v>
      </c>
      <c r="DA342" s="279">
        <f t="shared" si="218"/>
        <v>0</v>
      </c>
      <c r="DB342" s="279">
        <f t="shared" si="219"/>
        <v>0</v>
      </c>
      <c r="DC342" s="279">
        <f t="shared" si="227"/>
        <v>0</v>
      </c>
      <c r="DD342" s="279">
        <f t="shared" si="228"/>
        <v>0</v>
      </c>
      <c r="DE342" s="279">
        <f t="shared" si="229"/>
        <v>0</v>
      </c>
      <c r="DF342" s="279">
        <f t="shared" si="230"/>
        <v>0</v>
      </c>
      <c r="DG342" s="279">
        <f t="shared" si="231"/>
        <v>0</v>
      </c>
      <c r="DH342" s="280">
        <f t="shared" si="248"/>
        <v>5</v>
      </c>
      <c r="DI342" s="280">
        <f t="shared" si="249"/>
        <v>3.3329999999999997</v>
      </c>
      <c r="DJ342" s="154">
        <f t="shared" si="220"/>
        <v>260</v>
      </c>
      <c r="DK342" s="279">
        <f t="shared" si="232"/>
        <v>5048</v>
      </c>
      <c r="DL342" s="97"/>
      <c r="DM342" s="154"/>
      <c r="DN342" s="267">
        <f t="shared" si="233"/>
        <v>0</v>
      </c>
      <c r="DO342" s="154">
        <f t="shared" si="234"/>
        <v>0</v>
      </c>
      <c r="DP342" s="154">
        <f t="shared" si="235"/>
        <v>0</v>
      </c>
      <c r="DQ342" s="154">
        <f t="shared" si="236"/>
        <v>0</v>
      </c>
      <c r="DR342" s="154">
        <f t="shared" si="237"/>
        <v>0</v>
      </c>
      <c r="DS342" s="154">
        <f t="shared" si="238"/>
        <v>0</v>
      </c>
      <c r="DT342" s="154">
        <f t="shared" si="239"/>
        <v>0</v>
      </c>
      <c r="DU342" s="154">
        <f t="shared" si="240"/>
        <v>0</v>
      </c>
      <c r="DV342" s="154">
        <f t="shared" si="241"/>
        <v>0</v>
      </c>
      <c r="DW342" s="154">
        <f t="shared" si="242"/>
        <v>0</v>
      </c>
      <c r="DX342" s="154">
        <f t="shared" si="243"/>
        <v>0</v>
      </c>
      <c r="DY342" s="154">
        <f t="shared" si="244"/>
        <v>0</v>
      </c>
      <c r="DZ342" s="154">
        <f t="shared" si="245"/>
        <v>0</v>
      </c>
      <c r="EA342" s="154">
        <f t="shared" si="246"/>
        <v>0</v>
      </c>
      <c r="EB342" s="264">
        <f t="shared" si="250"/>
        <v>5</v>
      </c>
      <c r="EC342" s="264">
        <f t="shared" si="251"/>
        <v>5</v>
      </c>
      <c r="ED342" s="154">
        <f t="shared" si="221"/>
        <v>491</v>
      </c>
    </row>
    <row r="343" spans="2:134" ht="13" thickBot="1" x14ac:dyDescent="0.3">
      <c r="B343" s="131">
        <v>177</v>
      </c>
      <c r="C343" s="50">
        <f t="shared" si="210"/>
        <v>2</v>
      </c>
      <c r="D343" s="50">
        <f t="shared" si="222"/>
        <v>0</v>
      </c>
      <c r="E343" s="97"/>
      <c r="F343" s="2">
        <f t="shared" si="247"/>
        <v>338</v>
      </c>
      <c r="G343" s="487">
        <v>5188</v>
      </c>
      <c r="H343" s="98">
        <f>15- COUNTIF(L343:AC343,"#N/A")</f>
        <v>0</v>
      </c>
      <c r="I343" s="131">
        <f>SUM(AH343:AY343)+SUM(BE343:BT343)</f>
        <v>5</v>
      </c>
      <c r="J343" s="398">
        <f>DI343</f>
        <v>3.3329999999999997</v>
      </c>
      <c r="K343" s="456" t="str">
        <f>IF(ISNUMBER(MATCH(G343,'[4]OPR data'!$A$3:$A$2900,0)),"Y","N")</f>
        <v>Y</v>
      </c>
      <c r="L343" s="110"/>
      <c r="M343" s="233"/>
      <c r="N343" s="469" t="e">
        <f>(INDEX(Finish_table!R$4:R$83,MATCH('16 Year_History_Results'!$G343,Finish_table!S$4:S$83,0),1))</f>
        <v>#N/A</v>
      </c>
      <c r="O343" s="233" t="e">
        <f>(INDEX(Finish_table!Z$4:Z$99,MATCH('16 Year_History_Results'!$G343,Finish_table!AA$4:AA$99,0),1))</f>
        <v>#N/A</v>
      </c>
      <c r="P343" s="233" t="e">
        <f>(INDEX(Finish_table!AI$4:AI$99,MATCH('16 Year_History_Results'!$G343,Finish_table!AJ$4:AJ$99,0),1))</f>
        <v>#N/A</v>
      </c>
      <c r="Q343" s="233" t="e">
        <f>(INDEX(Finish_table!AR$4:AR$99,MATCH('16 Year_History_Results'!$G343,Finish_table!AS$4:AS$99,0),1))</f>
        <v>#N/A</v>
      </c>
      <c r="R343" s="233" t="e">
        <f>(INDEX(Finish_table!BA$4:BA$99,MATCH('16 Year_History_Results'!$G343,Finish_table!BB$4:BB$99,0),1))</f>
        <v>#N/A</v>
      </c>
      <c r="S343" s="233" t="e">
        <f>(INDEX(Finish_table!BJ$4:BJ$99,MATCH('16 Year_History_Results'!$G343,Finish_table!BK$4:BK$99,0),1))</f>
        <v>#N/A</v>
      </c>
      <c r="T343" s="233" t="e">
        <f>(INDEX(Finish_table!BS$4:BS$99,MATCH('16 Year_History_Results'!$G343,Finish_table!BT$4:BT$99,0),1))</f>
        <v>#N/A</v>
      </c>
      <c r="U343" s="233" t="e">
        <f>(INDEX(Finish_table!CB$4:CB$99,MATCH('16 Year_History_Results'!$G343,Finish_table!CC$4:CC$99,0),1))</f>
        <v>#N/A</v>
      </c>
      <c r="V343" s="233" t="e">
        <f>(INDEX(Finish_table!CK$4:CK$99,MATCH('16 Year_History_Results'!$G343,Finish_table!CL$4:CL$99,0),1))</f>
        <v>#N/A</v>
      </c>
      <c r="W343" s="233" t="e">
        <f>(INDEX(Finish_table!CT$4:CT$99,MATCH('16 Year_History_Results'!$G343,Finish_table!CU$4:CU$99,0),1))</f>
        <v>#N/A</v>
      </c>
      <c r="X343" s="233" t="e">
        <f>(INDEX(Finish_table!DC$4:DC$99,MATCH('16 Year_History_Results'!$G343,Finish_table!DD$4:DD$99,0),1))</f>
        <v>#N/A</v>
      </c>
      <c r="Y343" s="233" t="e">
        <f>(INDEX(Finish_table!DL$4:DL$99,MATCH('16 Year_History_Results'!$G343,Finish_table!DM$4:DM$99,0),1))</f>
        <v>#N/A</v>
      </c>
      <c r="Z343" s="233" t="e">
        <f>(INDEX(Finish_table!DU$4:DU$99,MATCH('16 Year_History_Results'!$G343,Finish_table!DV$4:DV$99,0),1))</f>
        <v>#N/A</v>
      </c>
      <c r="AA343" s="233" t="e">
        <f>(INDEX(Finish_table!ED$4:ED$140,MATCH('16 Year_History_Results'!$G343,Finish_table!EE$4:EE$140,0),1))</f>
        <v>#N/A</v>
      </c>
      <c r="AB343" s="233" t="str">
        <f>(INDEX(Finish_table!EM$4:EM$224,MATCH('16 Year_History_Results'!$G343,Finish_table!EN$4:EN$224,0),1))</f>
        <v>QF</v>
      </c>
      <c r="AC343" s="253" t="e">
        <f>(INDEX(Finish_table!EW$4:EW$224,MATCH('16 Year_History_Results'!$G343,Finish_table!EX$4:EX$224,0),1))</f>
        <v>#N/A</v>
      </c>
      <c r="AD343" s="2"/>
      <c r="AG343">
        <f t="shared" si="211"/>
        <v>5188</v>
      </c>
      <c r="AH343" s="110"/>
      <c r="AI343" s="2"/>
      <c r="AJ343" s="146">
        <f>INDEX('2001'!$C$44:$C$140,'16 Year_History_Results'!BZ343)</f>
        <v>0</v>
      </c>
      <c r="AK343" s="2">
        <f>INDEX('2002'!$C$44:$C$140,'16 Year_History_Results'!CA343)</f>
        <v>0</v>
      </c>
      <c r="AL343" s="2">
        <f>INDEX('2003'!$C$44:$C$140,'16 Year_History_Results'!CB343)</f>
        <v>0</v>
      </c>
      <c r="AM343" s="2">
        <f>INDEX('2004'!$C$44:$C$140,'16 Year_History_Results'!CC343)</f>
        <v>0</v>
      </c>
      <c r="AN343" s="2">
        <f>INDEX('2005'!$C$44:$C$140,'16 Year_History_Results'!CD343)</f>
        <v>0</v>
      </c>
      <c r="AO343" s="2">
        <f>INDEX('2006'!$C$44:$C$140,'16 Year_History_Results'!CE343)</f>
        <v>0</v>
      </c>
      <c r="AP343" s="2">
        <f>INDEX('2007'!$C$44:$C$140,'16 Year_History_Results'!CF343)</f>
        <v>0</v>
      </c>
      <c r="AQ343" s="2">
        <f>INDEX('2008'!$C$44:$C$140,'16 Year_History_Results'!CG343)</f>
        <v>0</v>
      </c>
      <c r="AR343" s="2">
        <f>INDEX('2009'!$C$44:$C$140,'16 Year_History_Results'!CH343)</f>
        <v>0</v>
      </c>
      <c r="AS343" s="2">
        <f>INDEX('2010'!$C$44:$C$140,'16 Year_History_Results'!CI343)</f>
        <v>0</v>
      </c>
      <c r="AT343" s="2">
        <f>INDEX('2011'!$C$44:$C$140,'16 Year_History_Results'!CJ343)</f>
        <v>0</v>
      </c>
      <c r="AU343" s="2">
        <f>INDEX('2012'!$C$44:$C$140,'16 Year_History_Results'!CK343)</f>
        <v>0</v>
      </c>
      <c r="AV343" s="2">
        <f>INDEX('2013'!$C$44:$C$140,'16 Year_History_Results'!CL343)</f>
        <v>0</v>
      </c>
      <c r="AW343" s="2">
        <f>INDEX('2014'!$C$52:$C$180,'16 Year_History_Results'!CM343)</f>
        <v>0</v>
      </c>
      <c r="AX343" s="2">
        <f>INDEX('2015'!$E$52:$E$308,'16 Year_History_Results'!CN343)</f>
        <v>0</v>
      </c>
      <c r="AY343" s="147">
        <f>INDEX('2016'!$E$52:$E$308,'16 Year_History_Results'!CO343)</f>
        <v>0</v>
      </c>
      <c r="AZ343" s="2"/>
      <c r="BA343" s="2"/>
      <c r="BB343">
        <f t="shared" si="223"/>
        <v>5188</v>
      </c>
      <c r="BC343" s="110"/>
      <c r="BD343" s="2"/>
      <c r="BE343" s="146">
        <f>INDEX('2001'!$B$44:$B$140,'16 Year_History_Results'!BZ343)</f>
        <v>0</v>
      </c>
      <c r="BF343" s="2">
        <f>INDEX('2002'!$B$44:$B$140,'16 Year_History_Results'!CA343)</f>
        <v>0</v>
      </c>
      <c r="BG343" s="2">
        <f>INDEX('2003'!$B$44:$B$140,'16 Year_History_Results'!CB343)</f>
        <v>0</v>
      </c>
      <c r="BH343" s="2">
        <f>INDEX('2004'!$B$44:$B$140,'16 Year_History_Results'!CC343)</f>
        <v>0</v>
      </c>
      <c r="BI343" s="2">
        <f>INDEX('2005'!$B$44:$B$140,'16 Year_History_Results'!CD343)</f>
        <v>0</v>
      </c>
      <c r="BJ343" s="2">
        <f>INDEX('2006'!$B$44:$B$140,'16 Year_History_Results'!CE343)</f>
        <v>0</v>
      </c>
      <c r="BK343" s="2">
        <f>INDEX('2007'!$B$44:$B$140,'16 Year_History_Results'!CF343)</f>
        <v>0</v>
      </c>
      <c r="BL343" s="2">
        <f>INDEX('2008'!$B$44:$B$140,'16 Year_History_Results'!CG343)</f>
        <v>0</v>
      </c>
      <c r="BM343" s="2">
        <f>INDEX('2009'!$B$44:$B$140,'16 Year_History_Results'!CH343)</f>
        <v>0</v>
      </c>
      <c r="BN343" s="2">
        <f>INDEX('2010'!$B$44:$B$140,'16 Year_History_Results'!CI343)</f>
        <v>0</v>
      </c>
      <c r="BO343" s="2">
        <f>INDEX('2011'!$B$44:$B$140,'16 Year_History_Results'!CJ343)</f>
        <v>0</v>
      </c>
      <c r="BP343" s="2">
        <f>INDEX('2012'!$B$44:$B$140,'16 Year_History_Results'!CK343)</f>
        <v>0</v>
      </c>
      <c r="BQ343" s="2">
        <f>INDEX('2013'!$B$44:$B$140,'16 Year_History_Results'!CL343)</f>
        <v>0</v>
      </c>
      <c r="BR343" s="2">
        <f>INDEX('2014'!$B$52:$B$180,'16 Year_History_Results'!CM343)</f>
        <v>0</v>
      </c>
      <c r="BS343" s="147">
        <f>INDEX('2015'!$B$52:$B$308,'16 Year_History_Results'!CN343)</f>
        <v>5</v>
      </c>
      <c r="BT343" s="147">
        <f>INDEX('2016'!$B$52:$B$308,'16 Year_History_Results'!CO343)</f>
        <v>0</v>
      </c>
      <c r="BW343">
        <f t="shared" si="224"/>
        <v>5188</v>
      </c>
      <c r="BX343" s="110"/>
      <c r="BY343" s="2"/>
      <c r="BZ343" s="146">
        <f>IF(ISNA(MATCH($BW343,'2001'!$A$44:$A$139,0)),97,MATCH($BW343,'2001'!$A$44:$A$139,0))</f>
        <v>97</v>
      </c>
      <c r="CA343" s="2">
        <f>IF(ISNA(MATCH($BW343,'2002'!$A$44:$A$139,0)),97,MATCH($BW343,'2002'!$A$44:$A$139,0))</f>
        <v>97</v>
      </c>
      <c r="CB343" s="2">
        <f>IF(ISNA(MATCH($BW343,'2003'!$A$44:$A$139,0)),97,MATCH($BW343,'2003'!$A$44:$A$139,0))</f>
        <v>97</v>
      </c>
      <c r="CC343" s="2">
        <f>IF(ISNA(MATCH($BW343,'2004'!$A$44:$A$139,0)),97,MATCH($BW343,'2004'!$A$44:$A$139,0))</f>
        <v>97</v>
      </c>
      <c r="CD343" s="2">
        <f>IF(ISNA(MATCH($BW343,'2005'!$A$44:$A$139,0)),97,MATCH($BW343,'2005'!$A$44:$A$139,0))</f>
        <v>97</v>
      </c>
      <c r="CE343" s="2">
        <f>IF(ISNA(MATCH($BW343,'2006'!$A$44:$A$139,0)),97,MATCH($BW343,'2006'!$A$44:$A$139,0))</f>
        <v>97</v>
      </c>
      <c r="CF343" s="2">
        <f>IF(ISNA(MATCH($BW343,'2007'!$A$44:$A$139,0)),97,MATCH($BW343,'2007'!$A$44:$A$139,0))</f>
        <v>97</v>
      </c>
      <c r="CG343" s="2">
        <f>IF(ISNA(MATCH($BW343,'2008'!$A$44:$A$139,0)),97,MATCH($BW343,'2008'!$A$44:$A$139,0))</f>
        <v>97</v>
      </c>
      <c r="CH343" s="2">
        <f>IF(ISNA(MATCH($BW343,'2009'!$A$44:$A$139,0)),97,MATCH($BW343,'2009'!$A$44:$A$139,0))</f>
        <v>97</v>
      </c>
      <c r="CI343" s="2">
        <f>IF(ISNA(MATCH($BW343,'2010'!$A$44:$A$139,0)),97,MATCH($BW343,'2010'!$A$44:$A$139,0))</f>
        <v>97</v>
      </c>
      <c r="CJ343" s="2">
        <f>IF(ISNA(MATCH($BW343,'2011'!$A$44:$A$139,0)),97,MATCH($BW343,'2011'!$A$44:$A$139,0))</f>
        <v>97</v>
      </c>
      <c r="CK343" s="2">
        <f>IF(ISNA(MATCH($BW343,'2012'!$A$44:$A$139,0)),97,MATCH($BW343,'2012'!$A$44:$A$139,0))</f>
        <v>97</v>
      </c>
      <c r="CL343" s="2">
        <f>IF(ISNA(MATCH($BW343,'2013'!$A$44:$A$139,0)),97,MATCH($BW343,'2013'!$A$44:$A$139,0))</f>
        <v>97</v>
      </c>
      <c r="CM343" s="2">
        <f>IF(ISNA(MATCH($BW343,'2014'!$A$52:$A$179,0)),129,MATCH($BW343,'2014'!$A$52:$A$179,0))</f>
        <v>129</v>
      </c>
      <c r="CN343" s="147">
        <f>IF(ISNA(MATCH($BW343,'2015'!$A$52:$A$307,0)),257,MATCH($BW343,'2015'!$A$52:$A$307,0))</f>
        <v>248</v>
      </c>
      <c r="CO343" s="147">
        <f>IF(ISNA(MATCH($BW343,'2016'!$A$52:$A$307,0)),257,MATCH($BW343,'2016'!$A$52:$A$307,0))</f>
        <v>257</v>
      </c>
      <c r="CQ343">
        <f t="shared" si="225"/>
        <v>5188</v>
      </c>
      <c r="CR343" s="281"/>
      <c r="CS343" s="279"/>
      <c r="CT343" s="278">
        <f t="shared" si="226"/>
        <v>0</v>
      </c>
      <c r="CU343" s="279">
        <f t="shared" si="212"/>
        <v>0</v>
      </c>
      <c r="CV343" s="279">
        <f t="shared" si="213"/>
        <v>0</v>
      </c>
      <c r="CW343" s="279">
        <f t="shared" si="214"/>
        <v>0</v>
      </c>
      <c r="CX343" s="279">
        <f t="shared" si="215"/>
        <v>0</v>
      </c>
      <c r="CY343" s="279">
        <f t="shared" si="216"/>
        <v>0</v>
      </c>
      <c r="CZ343" s="279">
        <f t="shared" si="217"/>
        <v>0</v>
      </c>
      <c r="DA343" s="279">
        <f t="shared" si="218"/>
        <v>0</v>
      </c>
      <c r="DB343" s="279">
        <f t="shared" si="219"/>
        <v>0</v>
      </c>
      <c r="DC343" s="279">
        <f t="shared" si="227"/>
        <v>0</v>
      </c>
      <c r="DD343" s="279">
        <f t="shared" si="228"/>
        <v>0</v>
      </c>
      <c r="DE343" s="279">
        <f t="shared" si="229"/>
        <v>0</v>
      </c>
      <c r="DF343" s="279">
        <f t="shared" si="230"/>
        <v>0</v>
      </c>
      <c r="DG343" s="279">
        <f t="shared" si="231"/>
        <v>0</v>
      </c>
      <c r="DH343" s="280">
        <f t="shared" si="248"/>
        <v>5</v>
      </c>
      <c r="DI343" s="280">
        <f t="shared" si="249"/>
        <v>3.3329999999999997</v>
      </c>
      <c r="DJ343" s="154">
        <f t="shared" si="220"/>
        <v>260</v>
      </c>
      <c r="DK343" s="279">
        <f t="shared" si="232"/>
        <v>5188</v>
      </c>
      <c r="DL343" s="97"/>
      <c r="DM343" s="154"/>
      <c r="DN343" s="267">
        <f t="shared" si="233"/>
        <v>0</v>
      </c>
      <c r="DO343" s="154">
        <f t="shared" si="234"/>
        <v>0</v>
      </c>
      <c r="DP343" s="154">
        <f t="shared" si="235"/>
        <v>0</v>
      </c>
      <c r="DQ343" s="154">
        <f t="shared" si="236"/>
        <v>0</v>
      </c>
      <c r="DR343" s="154">
        <f t="shared" si="237"/>
        <v>0</v>
      </c>
      <c r="DS343" s="154">
        <f t="shared" si="238"/>
        <v>0</v>
      </c>
      <c r="DT343" s="154">
        <f t="shared" si="239"/>
        <v>0</v>
      </c>
      <c r="DU343" s="154">
        <f t="shared" si="240"/>
        <v>0</v>
      </c>
      <c r="DV343" s="154">
        <f t="shared" si="241"/>
        <v>0</v>
      </c>
      <c r="DW343" s="154">
        <f t="shared" si="242"/>
        <v>0</v>
      </c>
      <c r="DX343" s="154">
        <f t="shared" si="243"/>
        <v>0</v>
      </c>
      <c r="DY343" s="154">
        <f t="shared" si="244"/>
        <v>0</v>
      </c>
      <c r="DZ343" s="154">
        <f t="shared" si="245"/>
        <v>0</v>
      </c>
      <c r="EA343" s="154">
        <f t="shared" si="246"/>
        <v>0</v>
      </c>
      <c r="EB343" s="264">
        <f t="shared" si="250"/>
        <v>5</v>
      </c>
      <c r="EC343" s="264">
        <f t="shared" si="251"/>
        <v>5</v>
      </c>
      <c r="ED343" s="154">
        <f t="shared" si="221"/>
        <v>491</v>
      </c>
    </row>
    <row r="344" spans="2:134" ht="13" thickBot="1" x14ac:dyDescent="0.3">
      <c r="B344" s="131">
        <v>177</v>
      </c>
      <c r="C344" s="50">
        <f t="shared" si="210"/>
        <v>3</v>
      </c>
      <c r="D344" s="50">
        <f t="shared" si="222"/>
        <v>0</v>
      </c>
      <c r="E344" s="97"/>
      <c r="F344" s="2">
        <f t="shared" si="247"/>
        <v>339</v>
      </c>
      <c r="G344" s="487">
        <v>5431</v>
      </c>
      <c r="H344" s="98">
        <f>15- COUNTIF(L344:AC344,"#N/A")</f>
        <v>0</v>
      </c>
      <c r="I344" s="131">
        <f>SUM(AH344:AY344)+SUM(BE344:BT344)</f>
        <v>5</v>
      </c>
      <c r="J344" s="398">
        <f>DI344</f>
        <v>3.3329999999999997</v>
      </c>
      <c r="K344" s="456" t="str">
        <f>IF(ISNUMBER(MATCH(G344,'[4]OPR data'!$A$3:$A$2900,0)),"Y","N")</f>
        <v>Y</v>
      </c>
      <c r="L344" s="110"/>
      <c r="M344" s="233"/>
      <c r="N344" s="469" t="e">
        <f>(INDEX(Finish_table!R$4:R$83,MATCH('16 Year_History_Results'!$G344,Finish_table!S$4:S$83,0),1))</f>
        <v>#N/A</v>
      </c>
      <c r="O344" s="233" t="e">
        <f>(INDEX(Finish_table!Z$4:Z$99,MATCH('16 Year_History_Results'!$G344,Finish_table!AA$4:AA$99,0),1))</f>
        <v>#N/A</v>
      </c>
      <c r="P344" s="233" t="e">
        <f>(INDEX(Finish_table!AI$4:AI$99,MATCH('16 Year_History_Results'!$G344,Finish_table!AJ$4:AJ$99,0),1))</f>
        <v>#N/A</v>
      </c>
      <c r="Q344" s="233" t="e">
        <f>(INDEX(Finish_table!AR$4:AR$99,MATCH('16 Year_History_Results'!$G344,Finish_table!AS$4:AS$99,0),1))</f>
        <v>#N/A</v>
      </c>
      <c r="R344" s="233" t="e">
        <f>(INDEX(Finish_table!BA$4:BA$99,MATCH('16 Year_History_Results'!$G344,Finish_table!BB$4:BB$99,0),1))</f>
        <v>#N/A</v>
      </c>
      <c r="S344" s="233" t="e">
        <f>(INDEX(Finish_table!BJ$4:BJ$99,MATCH('16 Year_History_Results'!$G344,Finish_table!BK$4:BK$99,0),1))</f>
        <v>#N/A</v>
      </c>
      <c r="T344" s="233" t="e">
        <f>(INDEX(Finish_table!BS$4:BS$99,MATCH('16 Year_History_Results'!$G344,Finish_table!BT$4:BT$99,0),1))</f>
        <v>#N/A</v>
      </c>
      <c r="U344" s="233" t="e">
        <f>(INDEX(Finish_table!CB$4:CB$99,MATCH('16 Year_History_Results'!$G344,Finish_table!CC$4:CC$99,0),1))</f>
        <v>#N/A</v>
      </c>
      <c r="V344" s="233" t="e">
        <f>(INDEX(Finish_table!CK$4:CK$99,MATCH('16 Year_History_Results'!$G344,Finish_table!CL$4:CL$99,0),1))</f>
        <v>#N/A</v>
      </c>
      <c r="W344" s="233" t="e">
        <f>(INDEX(Finish_table!CT$4:CT$99,MATCH('16 Year_History_Results'!$G344,Finish_table!CU$4:CU$99,0),1))</f>
        <v>#N/A</v>
      </c>
      <c r="X344" s="233" t="e">
        <f>(INDEX(Finish_table!DC$4:DC$99,MATCH('16 Year_History_Results'!$G344,Finish_table!DD$4:DD$99,0),1))</f>
        <v>#N/A</v>
      </c>
      <c r="Y344" s="233" t="e">
        <f>(INDEX(Finish_table!DL$4:DL$99,MATCH('16 Year_History_Results'!$G344,Finish_table!DM$4:DM$99,0),1))</f>
        <v>#N/A</v>
      </c>
      <c r="Z344" s="233" t="e">
        <f>(INDEX(Finish_table!DU$4:DU$99,MATCH('16 Year_History_Results'!$G344,Finish_table!DV$4:DV$99,0),1))</f>
        <v>#N/A</v>
      </c>
      <c r="AA344" s="233" t="e">
        <f>(INDEX(Finish_table!ED$4:ED$140,MATCH('16 Year_History_Results'!$G344,Finish_table!EE$4:EE$140,0),1))</f>
        <v>#N/A</v>
      </c>
      <c r="AB344" s="233" t="str">
        <f>(INDEX(Finish_table!EM$4:EM$224,MATCH('16 Year_History_Results'!$G344,Finish_table!EN$4:EN$224,0),1))</f>
        <v>SF</v>
      </c>
      <c r="AC344" s="253" t="e">
        <f>(INDEX(Finish_table!EW$4:EW$224,MATCH('16 Year_History_Results'!$G344,Finish_table!EX$4:EX$224,0),1))</f>
        <v>#N/A</v>
      </c>
      <c r="AD344" s="2"/>
      <c r="AG344">
        <f t="shared" si="211"/>
        <v>5431</v>
      </c>
      <c r="AH344" s="110"/>
      <c r="AI344" s="2"/>
      <c r="AJ344" s="146">
        <f>INDEX('2001'!$C$44:$C$140,'16 Year_History_Results'!BZ344)</f>
        <v>0</v>
      </c>
      <c r="AK344" s="2">
        <f>INDEX('2002'!$C$44:$C$140,'16 Year_History_Results'!CA344)</f>
        <v>0</v>
      </c>
      <c r="AL344" s="2">
        <f>INDEX('2003'!$C$44:$C$140,'16 Year_History_Results'!CB344)</f>
        <v>0</v>
      </c>
      <c r="AM344" s="2">
        <f>INDEX('2004'!$C$44:$C$140,'16 Year_History_Results'!CC344)</f>
        <v>0</v>
      </c>
      <c r="AN344" s="2">
        <f>INDEX('2005'!$C$44:$C$140,'16 Year_History_Results'!CD344)</f>
        <v>0</v>
      </c>
      <c r="AO344" s="2">
        <f>INDEX('2006'!$C$44:$C$140,'16 Year_History_Results'!CE344)</f>
        <v>0</v>
      </c>
      <c r="AP344" s="2">
        <f>INDEX('2007'!$C$44:$C$140,'16 Year_History_Results'!CF344)</f>
        <v>0</v>
      </c>
      <c r="AQ344" s="2">
        <f>INDEX('2008'!$C$44:$C$140,'16 Year_History_Results'!CG344)</f>
        <v>0</v>
      </c>
      <c r="AR344" s="2">
        <f>INDEX('2009'!$C$44:$C$140,'16 Year_History_Results'!CH344)</f>
        <v>0</v>
      </c>
      <c r="AS344" s="2">
        <f>INDEX('2010'!$C$44:$C$140,'16 Year_History_Results'!CI344)</f>
        <v>0</v>
      </c>
      <c r="AT344" s="2">
        <f>INDEX('2011'!$C$44:$C$140,'16 Year_History_Results'!CJ344)</f>
        <v>0</v>
      </c>
      <c r="AU344" s="2">
        <f>INDEX('2012'!$C$44:$C$140,'16 Year_History_Results'!CK344)</f>
        <v>0</v>
      </c>
      <c r="AV344" s="2">
        <f>INDEX('2013'!$C$44:$C$140,'16 Year_History_Results'!CL344)</f>
        <v>0</v>
      </c>
      <c r="AW344" s="2">
        <f>INDEX('2014'!$C$52:$C$180,'16 Year_History_Results'!CM344)</f>
        <v>0</v>
      </c>
      <c r="AX344" s="2">
        <f>INDEX('2015'!$E$52:$E$308,'16 Year_History_Results'!CN344)</f>
        <v>5</v>
      </c>
      <c r="AY344" s="147">
        <f>INDEX('2016'!$E$52:$E$308,'16 Year_History_Results'!CO344)</f>
        <v>0</v>
      </c>
      <c r="AZ344" s="2"/>
      <c r="BA344" s="2"/>
      <c r="BB344">
        <f t="shared" si="223"/>
        <v>5431</v>
      </c>
      <c r="BC344" s="110"/>
      <c r="BD344" s="2"/>
      <c r="BE344" s="146">
        <f>INDEX('2001'!$B$44:$B$140,'16 Year_History_Results'!BZ344)</f>
        <v>0</v>
      </c>
      <c r="BF344" s="2">
        <f>INDEX('2002'!$B$44:$B$140,'16 Year_History_Results'!CA344)</f>
        <v>0</v>
      </c>
      <c r="BG344" s="2">
        <f>INDEX('2003'!$B$44:$B$140,'16 Year_History_Results'!CB344)</f>
        <v>0</v>
      </c>
      <c r="BH344" s="2">
        <f>INDEX('2004'!$B$44:$B$140,'16 Year_History_Results'!CC344)</f>
        <v>0</v>
      </c>
      <c r="BI344" s="2">
        <f>INDEX('2005'!$B$44:$B$140,'16 Year_History_Results'!CD344)</f>
        <v>0</v>
      </c>
      <c r="BJ344" s="2">
        <f>INDEX('2006'!$B$44:$B$140,'16 Year_History_Results'!CE344)</f>
        <v>0</v>
      </c>
      <c r="BK344" s="2">
        <f>INDEX('2007'!$B$44:$B$140,'16 Year_History_Results'!CF344)</f>
        <v>0</v>
      </c>
      <c r="BL344" s="2">
        <f>INDEX('2008'!$B$44:$B$140,'16 Year_History_Results'!CG344)</f>
        <v>0</v>
      </c>
      <c r="BM344" s="2">
        <f>INDEX('2009'!$B$44:$B$140,'16 Year_History_Results'!CH344)</f>
        <v>0</v>
      </c>
      <c r="BN344" s="2">
        <f>INDEX('2010'!$B$44:$B$140,'16 Year_History_Results'!CI344)</f>
        <v>0</v>
      </c>
      <c r="BO344" s="2">
        <f>INDEX('2011'!$B$44:$B$140,'16 Year_History_Results'!CJ344)</f>
        <v>0</v>
      </c>
      <c r="BP344" s="2">
        <f>INDEX('2012'!$B$44:$B$140,'16 Year_History_Results'!CK344)</f>
        <v>0</v>
      </c>
      <c r="BQ344" s="2">
        <f>INDEX('2013'!$B$44:$B$140,'16 Year_History_Results'!CL344)</f>
        <v>0</v>
      </c>
      <c r="BR344" s="2">
        <f>INDEX('2014'!$B$52:$B$180,'16 Year_History_Results'!CM344)</f>
        <v>0</v>
      </c>
      <c r="BS344" s="147">
        <f>INDEX('2015'!$B$52:$B$308,'16 Year_History_Results'!CN344)</f>
        <v>0</v>
      </c>
      <c r="BT344" s="147">
        <f>INDEX('2016'!$B$52:$B$308,'16 Year_History_Results'!CO344)</f>
        <v>0</v>
      </c>
      <c r="BW344">
        <f t="shared" si="224"/>
        <v>5431</v>
      </c>
      <c r="BX344" s="110"/>
      <c r="BY344" s="2"/>
      <c r="BZ344" s="146">
        <f>IF(ISNA(MATCH($BW344,'2001'!$A$44:$A$139,0)),97,MATCH($BW344,'2001'!$A$44:$A$139,0))</f>
        <v>97</v>
      </c>
      <c r="CA344" s="2">
        <f>IF(ISNA(MATCH($BW344,'2002'!$A$44:$A$139,0)),97,MATCH($BW344,'2002'!$A$44:$A$139,0))</f>
        <v>97</v>
      </c>
      <c r="CB344" s="2">
        <f>IF(ISNA(MATCH($BW344,'2003'!$A$44:$A$139,0)),97,MATCH($BW344,'2003'!$A$44:$A$139,0))</f>
        <v>97</v>
      </c>
      <c r="CC344" s="2">
        <f>IF(ISNA(MATCH($BW344,'2004'!$A$44:$A$139,0)),97,MATCH($BW344,'2004'!$A$44:$A$139,0))</f>
        <v>97</v>
      </c>
      <c r="CD344" s="2">
        <f>IF(ISNA(MATCH($BW344,'2005'!$A$44:$A$139,0)),97,MATCH($BW344,'2005'!$A$44:$A$139,0))</f>
        <v>97</v>
      </c>
      <c r="CE344" s="2">
        <f>IF(ISNA(MATCH($BW344,'2006'!$A$44:$A$139,0)),97,MATCH($BW344,'2006'!$A$44:$A$139,0))</f>
        <v>97</v>
      </c>
      <c r="CF344" s="2">
        <f>IF(ISNA(MATCH($BW344,'2007'!$A$44:$A$139,0)),97,MATCH($BW344,'2007'!$A$44:$A$139,0))</f>
        <v>97</v>
      </c>
      <c r="CG344" s="2">
        <f>IF(ISNA(MATCH($BW344,'2008'!$A$44:$A$139,0)),97,MATCH($BW344,'2008'!$A$44:$A$139,0))</f>
        <v>97</v>
      </c>
      <c r="CH344" s="2">
        <f>IF(ISNA(MATCH($BW344,'2009'!$A$44:$A$139,0)),97,MATCH($BW344,'2009'!$A$44:$A$139,0))</f>
        <v>97</v>
      </c>
      <c r="CI344" s="2">
        <f>IF(ISNA(MATCH($BW344,'2010'!$A$44:$A$139,0)),97,MATCH($BW344,'2010'!$A$44:$A$139,0))</f>
        <v>97</v>
      </c>
      <c r="CJ344" s="2">
        <f>IF(ISNA(MATCH($BW344,'2011'!$A$44:$A$139,0)),97,MATCH($BW344,'2011'!$A$44:$A$139,0))</f>
        <v>97</v>
      </c>
      <c r="CK344" s="2">
        <f>IF(ISNA(MATCH($BW344,'2012'!$A$44:$A$139,0)),97,MATCH($BW344,'2012'!$A$44:$A$139,0))</f>
        <v>97</v>
      </c>
      <c r="CL344" s="2">
        <f>IF(ISNA(MATCH($BW344,'2013'!$A$44:$A$139,0)),97,MATCH($BW344,'2013'!$A$44:$A$139,0))</f>
        <v>97</v>
      </c>
      <c r="CM344" s="2">
        <f>IF(ISNA(MATCH($BW344,'2014'!$A$52:$A$179,0)),129,MATCH($BW344,'2014'!$A$52:$A$179,0))</f>
        <v>129</v>
      </c>
      <c r="CN344" s="147">
        <f>IF(ISNA(MATCH($BW344,'2015'!$A$52:$A$307,0)),257,MATCH($BW344,'2015'!$A$52:$A$307,0))</f>
        <v>253</v>
      </c>
      <c r="CO344" s="147">
        <f>IF(ISNA(MATCH($BW344,'2016'!$A$52:$A$307,0)),257,MATCH($BW344,'2016'!$A$52:$A$307,0))</f>
        <v>257</v>
      </c>
      <c r="CQ344">
        <f t="shared" si="225"/>
        <v>5431</v>
      </c>
      <c r="CR344" s="281"/>
      <c r="CS344" s="279"/>
      <c r="CT344" s="278">
        <f t="shared" si="226"/>
        <v>0</v>
      </c>
      <c r="CU344" s="279">
        <f t="shared" si="212"/>
        <v>0</v>
      </c>
      <c r="CV344" s="279">
        <f t="shared" si="213"/>
        <v>0</v>
      </c>
      <c r="CW344" s="279">
        <f t="shared" si="214"/>
        <v>0</v>
      </c>
      <c r="CX344" s="279">
        <f t="shared" si="215"/>
        <v>0</v>
      </c>
      <c r="CY344" s="279">
        <f t="shared" si="216"/>
        <v>0</v>
      </c>
      <c r="CZ344" s="279">
        <f t="shared" si="217"/>
        <v>0</v>
      </c>
      <c r="DA344" s="279">
        <f t="shared" si="218"/>
        <v>0</v>
      </c>
      <c r="DB344" s="279">
        <f t="shared" si="219"/>
        <v>0</v>
      </c>
      <c r="DC344" s="279">
        <f t="shared" si="227"/>
        <v>0</v>
      </c>
      <c r="DD344" s="279">
        <f t="shared" si="228"/>
        <v>0</v>
      </c>
      <c r="DE344" s="279">
        <f t="shared" si="229"/>
        <v>0</v>
      </c>
      <c r="DF344" s="279">
        <f t="shared" si="230"/>
        <v>0</v>
      </c>
      <c r="DG344" s="279">
        <f t="shared" si="231"/>
        <v>0</v>
      </c>
      <c r="DH344" s="280">
        <f t="shared" si="248"/>
        <v>5</v>
      </c>
      <c r="DI344" s="280">
        <f t="shared" si="249"/>
        <v>3.3329999999999997</v>
      </c>
      <c r="DJ344" s="154">
        <f t="shared" si="220"/>
        <v>260</v>
      </c>
      <c r="DK344" s="279">
        <f t="shared" si="232"/>
        <v>5431</v>
      </c>
      <c r="DL344" s="97"/>
      <c r="DM344" s="154"/>
      <c r="DN344" s="267">
        <f t="shared" si="233"/>
        <v>0</v>
      </c>
      <c r="DO344" s="154">
        <f t="shared" si="234"/>
        <v>0</v>
      </c>
      <c r="DP344" s="154">
        <f t="shared" si="235"/>
        <v>0</v>
      </c>
      <c r="DQ344" s="154">
        <f t="shared" si="236"/>
        <v>0</v>
      </c>
      <c r="DR344" s="154">
        <f t="shared" si="237"/>
        <v>0</v>
      </c>
      <c r="DS344" s="154">
        <f t="shared" si="238"/>
        <v>0</v>
      </c>
      <c r="DT344" s="154">
        <f t="shared" si="239"/>
        <v>0</v>
      </c>
      <c r="DU344" s="154">
        <f t="shared" si="240"/>
        <v>0</v>
      </c>
      <c r="DV344" s="154">
        <f t="shared" si="241"/>
        <v>0</v>
      </c>
      <c r="DW344" s="154">
        <f t="shared" si="242"/>
        <v>0</v>
      </c>
      <c r="DX344" s="154">
        <f t="shared" si="243"/>
        <v>0</v>
      </c>
      <c r="DY344" s="154">
        <f t="shared" si="244"/>
        <v>0</v>
      </c>
      <c r="DZ344" s="154">
        <f t="shared" si="245"/>
        <v>0</v>
      </c>
      <c r="EA344" s="154">
        <f t="shared" si="246"/>
        <v>0</v>
      </c>
      <c r="EB344" s="264">
        <f t="shared" si="250"/>
        <v>5</v>
      </c>
      <c r="EC344" s="264">
        <f t="shared" si="251"/>
        <v>5</v>
      </c>
      <c r="ED344" s="154">
        <f t="shared" si="221"/>
        <v>491</v>
      </c>
    </row>
    <row r="345" spans="2:134" ht="13" thickBot="1" x14ac:dyDescent="0.3">
      <c r="B345" s="131">
        <v>177</v>
      </c>
      <c r="C345" s="50">
        <f t="shared" si="210"/>
        <v>4</v>
      </c>
      <c r="D345" s="50">
        <f t="shared" si="222"/>
        <v>0</v>
      </c>
      <c r="E345" s="97"/>
      <c r="F345" s="2">
        <f t="shared" si="247"/>
        <v>340</v>
      </c>
      <c r="G345" s="207">
        <v>3656</v>
      </c>
      <c r="H345" s="98">
        <f>15- COUNTIF(L345:AC345,"#N/A")</f>
        <v>1</v>
      </c>
      <c r="I345" s="131">
        <f>SUM(AH345:AY345)+SUM(BE345:BT345)</f>
        <v>11</v>
      </c>
      <c r="J345" s="398">
        <f>DI345</f>
        <v>3.2582815792559989</v>
      </c>
      <c r="K345" s="456" t="str">
        <f>IF(ISNUMBER(MATCH(G345,'[4]OPR data'!$A$3:$A$2900,0)),"Y","N")</f>
        <v>Y</v>
      </c>
      <c r="L345" s="110"/>
      <c r="M345" s="233"/>
      <c r="N345" s="469" t="e">
        <f>(INDEX(Finish_table!R$4:R$83,MATCH('16 Year_History_Results'!$G345,Finish_table!S$4:S$83,0),1))</f>
        <v>#N/A</v>
      </c>
      <c r="O345" s="233" t="e">
        <f>(INDEX(Finish_table!Z$4:Z$99,MATCH('16 Year_History_Results'!$G345,Finish_table!AA$4:AA$99,0),1))</f>
        <v>#N/A</v>
      </c>
      <c r="P345" s="233" t="e">
        <f>(INDEX(Finish_table!AI$4:AI$99,MATCH('16 Year_History_Results'!$G345,Finish_table!AJ$4:AJ$99,0),1))</f>
        <v>#N/A</v>
      </c>
      <c r="Q345" s="233" t="e">
        <f>(INDEX(Finish_table!AR$4:AR$99,MATCH('16 Year_History_Results'!$G345,Finish_table!AS$4:AS$99,0),1))</f>
        <v>#N/A</v>
      </c>
      <c r="R345" s="233" t="e">
        <f>(INDEX(Finish_table!BA$4:BA$99,MATCH('16 Year_History_Results'!$G345,Finish_table!BB$4:BB$99,0),1))</f>
        <v>#N/A</v>
      </c>
      <c r="S345" s="233" t="e">
        <f>(INDEX(Finish_table!BJ$4:BJ$99,MATCH('16 Year_History_Results'!$G345,Finish_table!BK$4:BK$99,0),1))</f>
        <v>#N/A</v>
      </c>
      <c r="T345" s="233" t="e">
        <f>(INDEX(Finish_table!BS$4:BS$99,MATCH('16 Year_History_Results'!$G345,Finish_table!BT$4:BT$99,0),1))</f>
        <v>#N/A</v>
      </c>
      <c r="U345" s="233" t="e">
        <f>(INDEX(Finish_table!CB$4:CB$99,MATCH('16 Year_History_Results'!$G345,Finish_table!CC$4:CC$99,0),1))</f>
        <v>#N/A</v>
      </c>
      <c r="V345" s="233" t="e">
        <f>(INDEX(Finish_table!CK$4:CK$99,MATCH('16 Year_History_Results'!$G345,Finish_table!CL$4:CL$99,0),1))</f>
        <v>#N/A</v>
      </c>
      <c r="W345" s="233" t="e">
        <f>(INDEX(Finish_table!CT$4:CT$99,MATCH('16 Year_History_Results'!$G345,Finish_table!CU$4:CU$99,0),1))</f>
        <v>#N/A</v>
      </c>
      <c r="X345" s="233" t="e">
        <f>(INDEX(Finish_table!DC$4:DC$99,MATCH('16 Year_History_Results'!$G345,Finish_table!DD$4:DD$99,0),1))</f>
        <v>#N/A</v>
      </c>
      <c r="Y345" s="233" t="e">
        <f>(INDEX(Finish_table!DL$4:DL$99,MATCH('16 Year_History_Results'!$G345,Finish_table!DM$4:DM$99,0),1))</f>
        <v>#N/A</v>
      </c>
      <c r="Z345" s="233" t="str">
        <f>(INDEX(Finish_table!DU$4:DU$99,MATCH('16 Year_History_Results'!$G345,Finish_table!DV$4:DV$99,0),1))</f>
        <v>QF</v>
      </c>
      <c r="AA345" s="233" t="e">
        <f>(INDEX(Finish_table!ED$4:ED$140,MATCH('16 Year_History_Results'!$G345,Finish_table!EE$4:EE$140,0),1))</f>
        <v>#N/A</v>
      </c>
      <c r="AB345" s="233" t="str">
        <f>(INDEX(Finish_table!EM$4:EM$224,MATCH('16 Year_History_Results'!$G345,Finish_table!EN$4:EN$224,0),1))</f>
        <v>QF</v>
      </c>
      <c r="AC345" s="253" t="e">
        <f>(INDEX(Finish_table!EW$4:EW$224,MATCH('16 Year_History_Results'!$G345,Finish_table!EX$4:EX$224,0),1))</f>
        <v>#N/A</v>
      </c>
      <c r="AD345" s="2"/>
      <c r="AG345">
        <f t="shared" si="211"/>
        <v>3656</v>
      </c>
      <c r="AH345" s="110"/>
      <c r="AI345" s="2"/>
      <c r="AJ345" s="146">
        <f>INDEX('2001'!$C$44:$C$140,'16 Year_History_Results'!BZ345)</f>
        <v>0</v>
      </c>
      <c r="AK345" s="2">
        <f>INDEX('2002'!$C$44:$C$140,'16 Year_History_Results'!CA345)</f>
        <v>0</v>
      </c>
      <c r="AL345" s="2">
        <f>INDEX('2003'!$C$44:$C$140,'16 Year_History_Results'!CB345)</f>
        <v>0</v>
      </c>
      <c r="AM345" s="2">
        <f>INDEX('2004'!$C$44:$C$140,'16 Year_History_Results'!CC345)</f>
        <v>0</v>
      </c>
      <c r="AN345" s="2">
        <f>INDEX('2005'!$C$44:$C$140,'16 Year_History_Results'!CD345)</f>
        <v>0</v>
      </c>
      <c r="AO345" s="2">
        <f>INDEX('2006'!$C$44:$C$140,'16 Year_History_Results'!CE345)</f>
        <v>0</v>
      </c>
      <c r="AP345" s="2">
        <f>INDEX('2007'!$C$44:$C$140,'16 Year_History_Results'!CF345)</f>
        <v>0</v>
      </c>
      <c r="AQ345" s="2">
        <f>INDEX('2008'!$C$44:$C$140,'16 Year_History_Results'!CG345)</f>
        <v>0</v>
      </c>
      <c r="AR345" s="2">
        <f>INDEX('2009'!$C$44:$C$140,'16 Year_History_Results'!CH345)</f>
        <v>0</v>
      </c>
      <c r="AS345" s="2">
        <f>INDEX('2010'!$C$44:$C$140,'16 Year_History_Results'!CI345)</f>
        <v>0</v>
      </c>
      <c r="AT345" s="2">
        <f>INDEX('2011'!$C$44:$C$140,'16 Year_History_Results'!CJ345)</f>
        <v>0</v>
      </c>
      <c r="AU345" s="2">
        <f>INDEX('2012'!$C$44:$C$140,'16 Year_History_Results'!CK345)</f>
        <v>0</v>
      </c>
      <c r="AV345" s="2">
        <f>INDEX('2013'!$C$44:$C$140,'16 Year_History_Results'!CL345)</f>
        <v>0</v>
      </c>
      <c r="AW345" s="2">
        <f>INDEX('2014'!$C$52:$C$180,'16 Year_History_Results'!CM345)</f>
        <v>0</v>
      </c>
      <c r="AX345" s="2">
        <f>INDEX('2015'!$E$52:$E$308,'16 Year_History_Results'!CN345)</f>
        <v>0</v>
      </c>
      <c r="AY345" s="147">
        <f>INDEX('2016'!$E$52:$E$308,'16 Year_History_Results'!CO345)</f>
        <v>0</v>
      </c>
      <c r="AZ345" s="2"/>
      <c r="BA345" s="2"/>
      <c r="BB345">
        <f t="shared" si="223"/>
        <v>3656</v>
      </c>
      <c r="BC345" s="110"/>
      <c r="BD345" s="2"/>
      <c r="BE345" s="146">
        <f>INDEX('2001'!$B$44:$B$140,'16 Year_History_Results'!BZ345)</f>
        <v>0</v>
      </c>
      <c r="BF345" s="2">
        <f>INDEX('2002'!$B$44:$B$140,'16 Year_History_Results'!CA345)</f>
        <v>0</v>
      </c>
      <c r="BG345" s="2">
        <f>INDEX('2003'!$B$44:$B$140,'16 Year_History_Results'!CB345)</f>
        <v>0</v>
      </c>
      <c r="BH345" s="2">
        <f>INDEX('2004'!$B$44:$B$140,'16 Year_History_Results'!CC345)</f>
        <v>0</v>
      </c>
      <c r="BI345" s="2">
        <f>INDEX('2005'!$B$44:$B$140,'16 Year_History_Results'!CD345)</f>
        <v>0</v>
      </c>
      <c r="BJ345" s="2">
        <f>INDEX('2006'!$B$44:$B$140,'16 Year_History_Results'!CE345)</f>
        <v>0</v>
      </c>
      <c r="BK345" s="2">
        <f>INDEX('2007'!$B$44:$B$140,'16 Year_History_Results'!CF345)</f>
        <v>0</v>
      </c>
      <c r="BL345" s="2">
        <f>INDEX('2008'!$B$44:$B$140,'16 Year_History_Results'!CG345)</f>
        <v>0</v>
      </c>
      <c r="BM345" s="2">
        <f>INDEX('2009'!$B$44:$B$140,'16 Year_History_Results'!CH345)</f>
        <v>0</v>
      </c>
      <c r="BN345" s="2">
        <f>INDEX('2010'!$B$44:$B$140,'16 Year_History_Results'!CI345)</f>
        <v>0</v>
      </c>
      <c r="BO345" s="2">
        <f>INDEX('2011'!$B$44:$B$140,'16 Year_History_Results'!CJ345)</f>
        <v>0</v>
      </c>
      <c r="BP345" s="2">
        <f>INDEX('2012'!$B$44:$B$140,'16 Year_History_Results'!CK345)</f>
        <v>0</v>
      </c>
      <c r="BQ345" s="2">
        <f>INDEX('2013'!$B$44:$B$140,'16 Year_History_Results'!CL345)</f>
        <v>11</v>
      </c>
      <c r="BR345" s="2">
        <f>INDEX('2014'!$B$52:$B$180,'16 Year_History_Results'!CM345)</f>
        <v>0</v>
      </c>
      <c r="BS345" s="147">
        <f>INDEX('2015'!$B$52:$B$308,'16 Year_History_Results'!CN345)</f>
        <v>0</v>
      </c>
      <c r="BT345" s="147">
        <f>INDEX('2016'!$B$52:$B$308,'16 Year_History_Results'!CO345)</f>
        <v>0</v>
      </c>
      <c r="BW345">
        <f t="shared" si="224"/>
        <v>3656</v>
      </c>
      <c r="BX345" s="110"/>
      <c r="BY345" s="2"/>
      <c r="BZ345" s="146">
        <f>IF(ISNA(MATCH($BW345,'2001'!$A$44:$A$139,0)),97,MATCH($BW345,'2001'!$A$44:$A$139,0))</f>
        <v>97</v>
      </c>
      <c r="CA345" s="2">
        <f>IF(ISNA(MATCH($BW345,'2002'!$A$44:$A$139,0)),97,MATCH($BW345,'2002'!$A$44:$A$139,0))</f>
        <v>97</v>
      </c>
      <c r="CB345" s="2">
        <f>IF(ISNA(MATCH($BW345,'2003'!$A$44:$A$139,0)),97,MATCH($BW345,'2003'!$A$44:$A$139,0))</f>
        <v>97</v>
      </c>
      <c r="CC345" s="2">
        <f>IF(ISNA(MATCH($BW345,'2004'!$A$44:$A$139,0)),97,MATCH($BW345,'2004'!$A$44:$A$139,0))</f>
        <v>97</v>
      </c>
      <c r="CD345" s="2">
        <f>IF(ISNA(MATCH($BW345,'2005'!$A$44:$A$139,0)),97,MATCH($BW345,'2005'!$A$44:$A$139,0))</f>
        <v>97</v>
      </c>
      <c r="CE345" s="2">
        <f>IF(ISNA(MATCH($BW345,'2006'!$A$44:$A$139,0)),97,MATCH($BW345,'2006'!$A$44:$A$139,0))</f>
        <v>97</v>
      </c>
      <c r="CF345" s="2">
        <f>IF(ISNA(MATCH($BW345,'2007'!$A$44:$A$139,0)),97,MATCH($BW345,'2007'!$A$44:$A$139,0))</f>
        <v>97</v>
      </c>
      <c r="CG345" s="2">
        <f>IF(ISNA(MATCH($BW345,'2008'!$A$44:$A$139,0)),97,MATCH($BW345,'2008'!$A$44:$A$139,0))</f>
        <v>97</v>
      </c>
      <c r="CH345" s="2">
        <f>IF(ISNA(MATCH($BW345,'2009'!$A$44:$A$139,0)),97,MATCH($BW345,'2009'!$A$44:$A$139,0))</f>
        <v>97</v>
      </c>
      <c r="CI345" s="2">
        <f>IF(ISNA(MATCH($BW345,'2010'!$A$44:$A$139,0)),97,MATCH($BW345,'2010'!$A$44:$A$139,0))</f>
        <v>97</v>
      </c>
      <c r="CJ345" s="2">
        <f>IF(ISNA(MATCH($BW345,'2011'!$A$44:$A$139,0)),97,MATCH($BW345,'2011'!$A$44:$A$139,0))</f>
        <v>97</v>
      </c>
      <c r="CK345" s="2">
        <f>IF(ISNA(MATCH($BW345,'2012'!$A$44:$A$139,0)),97,MATCH($BW345,'2012'!$A$44:$A$139,0))</f>
        <v>97</v>
      </c>
      <c r="CL345" s="2">
        <f>IF(ISNA(MATCH($BW345,'2013'!$A$44:$A$139,0)),97,MATCH($BW345,'2013'!$A$44:$A$139,0))</f>
        <v>88</v>
      </c>
      <c r="CM345" s="2">
        <f>IF(ISNA(MATCH($BW345,'2014'!$A$52:$A$179,0)),129,MATCH($BW345,'2014'!$A$52:$A$179,0))</f>
        <v>129</v>
      </c>
      <c r="CN345" s="147">
        <f>IF(ISNA(MATCH($BW345,'2015'!$A$52:$A$307,0)),257,MATCH($BW345,'2015'!$A$52:$A$307,0))</f>
        <v>205</v>
      </c>
      <c r="CO345" s="147">
        <f>IF(ISNA(MATCH($BW345,'2016'!$A$52:$A$307,0)),257,MATCH($BW345,'2016'!$A$52:$A$307,0))</f>
        <v>257</v>
      </c>
      <c r="CQ345">
        <f t="shared" si="225"/>
        <v>3656</v>
      </c>
      <c r="CR345" s="281"/>
      <c r="CS345" s="279"/>
      <c r="CT345" s="278">
        <f t="shared" si="226"/>
        <v>0</v>
      </c>
      <c r="CU345" s="279">
        <f t="shared" si="212"/>
        <v>0</v>
      </c>
      <c r="CV345" s="279">
        <f t="shared" si="213"/>
        <v>0</v>
      </c>
      <c r="CW345" s="279">
        <f t="shared" si="214"/>
        <v>0</v>
      </c>
      <c r="CX345" s="279">
        <f t="shared" si="215"/>
        <v>0</v>
      </c>
      <c r="CY345" s="279">
        <f t="shared" si="216"/>
        <v>0</v>
      </c>
      <c r="CZ345" s="279">
        <f t="shared" si="217"/>
        <v>0</v>
      </c>
      <c r="DA345" s="279">
        <f t="shared" si="218"/>
        <v>0</v>
      </c>
      <c r="DB345" s="279">
        <f t="shared" si="219"/>
        <v>0</v>
      </c>
      <c r="DC345" s="279">
        <f t="shared" si="227"/>
        <v>0</v>
      </c>
      <c r="DD345" s="279">
        <f t="shared" si="228"/>
        <v>0</v>
      </c>
      <c r="DE345" s="279">
        <f t="shared" si="229"/>
        <v>0</v>
      </c>
      <c r="DF345" s="279">
        <f t="shared" si="230"/>
        <v>11</v>
      </c>
      <c r="DG345" s="279">
        <f t="shared" si="231"/>
        <v>7.3325999999999993</v>
      </c>
      <c r="DH345" s="280">
        <f t="shared" si="248"/>
        <v>4.8879111599999989</v>
      </c>
      <c r="DI345" s="280">
        <f t="shared" si="249"/>
        <v>3.2582815792559989</v>
      </c>
      <c r="DJ345" s="154">
        <f t="shared" si="220"/>
        <v>266</v>
      </c>
      <c r="DK345" s="279">
        <f t="shared" si="232"/>
        <v>3656</v>
      </c>
      <c r="DL345" s="97"/>
      <c r="DM345" s="154"/>
      <c r="DN345" s="267">
        <f t="shared" si="233"/>
        <v>0</v>
      </c>
      <c r="DO345" s="154">
        <f t="shared" si="234"/>
        <v>0</v>
      </c>
      <c r="DP345" s="154">
        <f t="shared" si="235"/>
        <v>0</v>
      </c>
      <c r="DQ345" s="154">
        <f t="shared" si="236"/>
        <v>0</v>
      </c>
      <c r="DR345" s="154">
        <f t="shared" si="237"/>
        <v>0</v>
      </c>
      <c r="DS345" s="154">
        <f t="shared" si="238"/>
        <v>0</v>
      </c>
      <c r="DT345" s="154">
        <f t="shared" si="239"/>
        <v>0</v>
      </c>
      <c r="DU345" s="154">
        <f t="shared" si="240"/>
        <v>0</v>
      </c>
      <c r="DV345" s="154">
        <f t="shared" si="241"/>
        <v>0</v>
      </c>
      <c r="DW345" s="154">
        <f t="shared" si="242"/>
        <v>0</v>
      </c>
      <c r="DX345" s="154">
        <f t="shared" si="243"/>
        <v>0</v>
      </c>
      <c r="DY345" s="154">
        <f t="shared" si="244"/>
        <v>0</v>
      </c>
      <c r="DZ345" s="154">
        <f t="shared" si="245"/>
        <v>11</v>
      </c>
      <c r="EA345" s="154">
        <f t="shared" si="246"/>
        <v>11</v>
      </c>
      <c r="EB345" s="264">
        <f t="shared" si="250"/>
        <v>11</v>
      </c>
      <c r="EC345" s="264">
        <f t="shared" si="251"/>
        <v>11</v>
      </c>
      <c r="ED345" s="154">
        <f t="shared" si="221"/>
        <v>412</v>
      </c>
    </row>
    <row r="346" spans="2:134" ht="13" thickBot="1" x14ac:dyDescent="0.3">
      <c r="B346" s="131">
        <v>177</v>
      </c>
      <c r="C346" s="50">
        <f t="shared" si="210"/>
        <v>5</v>
      </c>
      <c r="D346" s="50">
        <f t="shared" si="222"/>
        <v>0</v>
      </c>
      <c r="E346" s="97"/>
      <c r="F346" s="2">
        <f t="shared" si="247"/>
        <v>341</v>
      </c>
      <c r="G346" s="487">
        <v>2252</v>
      </c>
      <c r="H346" s="98">
        <f>15- COUNTIF(L346:AC346,"#N/A")</f>
        <v>0</v>
      </c>
      <c r="I346" s="131">
        <f>SUM(AH346:AY346)+SUM(BE346:BT346)</f>
        <v>11</v>
      </c>
      <c r="J346" s="398">
        <f>DI346</f>
        <v>3.2582815792559989</v>
      </c>
      <c r="K346" s="456" t="str">
        <f>IF(ISNUMBER(MATCH(G346,'[4]OPR data'!$A$3:$A$2900,0)),"Y","N")</f>
        <v>Y</v>
      </c>
      <c r="L346" s="110"/>
      <c r="M346" s="233"/>
      <c r="N346" s="469" t="e">
        <f>(INDEX(Finish_table!R$4:R$83,MATCH('16 Year_History_Results'!$G346,Finish_table!S$4:S$83,0),1))</f>
        <v>#N/A</v>
      </c>
      <c r="O346" s="233" t="e">
        <f>(INDEX(Finish_table!Z$4:Z$99,MATCH('16 Year_History_Results'!$G346,Finish_table!AA$4:AA$99,0),1))</f>
        <v>#N/A</v>
      </c>
      <c r="P346" s="233" t="e">
        <f>(INDEX(Finish_table!AI$4:AI$99,MATCH('16 Year_History_Results'!$G346,Finish_table!AJ$4:AJ$99,0),1))</f>
        <v>#N/A</v>
      </c>
      <c r="Q346" s="233" t="e">
        <f>(INDEX(Finish_table!AR$4:AR$99,MATCH('16 Year_History_Results'!$G346,Finish_table!AS$4:AS$99,0),1))</f>
        <v>#N/A</v>
      </c>
      <c r="R346" s="233" t="e">
        <f>(INDEX(Finish_table!BA$4:BA$99,MATCH('16 Year_History_Results'!$G346,Finish_table!BB$4:BB$99,0),1))</f>
        <v>#N/A</v>
      </c>
      <c r="S346" s="233" t="e">
        <f>(INDEX(Finish_table!BJ$4:BJ$99,MATCH('16 Year_History_Results'!$G346,Finish_table!BK$4:BK$99,0),1))</f>
        <v>#N/A</v>
      </c>
      <c r="T346" s="233" t="e">
        <f>(INDEX(Finish_table!BS$4:BS$99,MATCH('16 Year_History_Results'!$G346,Finish_table!BT$4:BT$99,0),1))</f>
        <v>#N/A</v>
      </c>
      <c r="U346" s="233" t="e">
        <f>(INDEX(Finish_table!CB$4:CB$99,MATCH('16 Year_History_Results'!$G346,Finish_table!CC$4:CC$99,0),1))</f>
        <v>#N/A</v>
      </c>
      <c r="V346" s="233" t="e">
        <f>(INDEX(Finish_table!CK$4:CK$99,MATCH('16 Year_History_Results'!$G346,Finish_table!CL$4:CL$99,0),1))</f>
        <v>#N/A</v>
      </c>
      <c r="W346" s="233" t="e">
        <f>(INDEX(Finish_table!CT$4:CT$99,MATCH('16 Year_History_Results'!$G346,Finish_table!CU$4:CU$99,0),1))</f>
        <v>#N/A</v>
      </c>
      <c r="X346" s="233" t="e">
        <f>(INDEX(Finish_table!DC$4:DC$99,MATCH('16 Year_History_Results'!$G346,Finish_table!DD$4:DD$99,0),1))</f>
        <v>#N/A</v>
      </c>
      <c r="Y346" s="233" t="e">
        <f>(INDEX(Finish_table!DL$4:DL$99,MATCH('16 Year_History_Results'!$G346,Finish_table!DM$4:DM$99,0),1))</f>
        <v>#N/A</v>
      </c>
      <c r="Z346" s="233" t="str">
        <f>(INDEX(Finish_table!DU$4:DU$99,MATCH('16 Year_History_Results'!$G346,Finish_table!DV$4:DV$99,0),1))</f>
        <v>QF</v>
      </c>
      <c r="AA346" s="233" t="e">
        <f>(INDEX(Finish_table!ED$4:ED$140,MATCH('16 Year_History_Results'!$G346,Finish_table!EE$4:EE$140,0),1))</f>
        <v>#N/A</v>
      </c>
      <c r="AB346" s="233" t="e">
        <f>(INDEX(Finish_table!EM$4:EM$224,MATCH('16 Year_History_Results'!$G346,Finish_table!EN$4:EN$224,0),1))</f>
        <v>#N/A</v>
      </c>
      <c r="AC346" s="253" t="e">
        <f>(INDEX(Finish_table!EW$4:EW$224,MATCH('16 Year_History_Results'!$G346,Finish_table!EX$4:EX$224,0),1))</f>
        <v>#N/A</v>
      </c>
      <c r="AD346" s="2"/>
      <c r="AG346">
        <f t="shared" si="211"/>
        <v>2252</v>
      </c>
      <c r="AH346" s="110"/>
      <c r="AI346" s="2"/>
      <c r="AJ346" s="146">
        <f>INDEX('2001'!$C$44:$C$140,'16 Year_History_Results'!BZ346)</f>
        <v>0</v>
      </c>
      <c r="AK346" s="2">
        <f>INDEX('2002'!$C$44:$C$140,'16 Year_History_Results'!CA346)</f>
        <v>0</v>
      </c>
      <c r="AL346" s="2">
        <f>INDEX('2003'!$C$44:$C$140,'16 Year_History_Results'!CB346)</f>
        <v>0</v>
      </c>
      <c r="AM346" s="2">
        <f>INDEX('2004'!$C$44:$C$140,'16 Year_History_Results'!CC346)</f>
        <v>0</v>
      </c>
      <c r="AN346" s="2">
        <f>INDEX('2005'!$C$44:$C$140,'16 Year_History_Results'!CD346)</f>
        <v>0</v>
      </c>
      <c r="AO346" s="2">
        <f>INDEX('2006'!$C$44:$C$140,'16 Year_History_Results'!CE346)</f>
        <v>0</v>
      </c>
      <c r="AP346" s="2">
        <f>INDEX('2007'!$C$44:$C$140,'16 Year_History_Results'!CF346)</f>
        <v>0</v>
      </c>
      <c r="AQ346" s="2">
        <f>INDEX('2008'!$C$44:$C$140,'16 Year_History_Results'!CG346)</f>
        <v>0</v>
      </c>
      <c r="AR346" s="2">
        <f>INDEX('2009'!$C$44:$C$140,'16 Year_History_Results'!CH346)</f>
        <v>0</v>
      </c>
      <c r="AS346" s="2">
        <f>INDEX('2010'!$C$44:$C$140,'16 Year_History_Results'!CI346)</f>
        <v>0</v>
      </c>
      <c r="AT346" s="2">
        <f>INDEX('2011'!$C$44:$C$140,'16 Year_History_Results'!CJ346)</f>
        <v>0</v>
      </c>
      <c r="AU346" s="2">
        <f>INDEX('2012'!$C$44:$C$140,'16 Year_History_Results'!CK346)</f>
        <v>0</v>
      </c>
      <c r="AV346" s="2">
        <f>INDEX('2013'!$C$44:$C$140,'16 Year_History_Results'!CL346)</f>
        <v>0</v>
      </c>
      <c r="AW346" s="2">
        <f>INDEX('2014'!$C$52:$C$180,'16 Year_History_Results'!CM346)</f>
        <v>0</v>
      </c>
      <c r="AX346" s="2">
        <f>INDEX('2015'!$E$52:$E$308,'16 Year_History_Results'!CN346)</f>
        <v>0</v>
      </c>
      <c r="AY346" s="147">
        <f>INDEX('2016'!$E$52:$E$308,'16 Year_History_Results'!CO346)</f>
        <v>0</v>
      </c>
      <c r="AZ346" s="2"/>
      <c r="BA346" s="2"/>
      <c r="BB346">
        <f t="shared" si="223"/>
        <v>2252</v>
      </c>
      <c r="BC346" s="110"/>
      <c r="BD346" s="2"/>
      <c r="BE346" s="146">
        <f>INDEX('2001'!$B$44:$B$140,'16 Year_History_Results'!BZ346)</f>
        <v>0</v>
      </c>
      <c r="BF346" s="2">
        <f>INDEX('2002'!$B$44:$B$140,'16 Year_History_Results'!CA346)</f>
        <v>0</v>
      </c>
      <c r="BG346" s="2">
        <f>INDEX('2003'!$B$44:$B$140,'16 Year_History_Results'!CB346)</f>
        <v>0</v>
      </c>
      <c r="BH346" s="2">
        <f>INDEX('2004'!$B$44:$B$140,'16 Year_History_Results'!CC346)</f>
        <v>0</v>
      </c>
      <c r="BI346" s="2">
        <f>INDEX('2005'!$B$44:$B$140,'16 Year_History_Results'!CD346)</f>
        <v>0</v>
      </c>
      <c r="BJ346" s="2">
        <f>INDEX('2006'!$B$44:$B$140,'16 Year_History_Results'!CE346)</f>
        <v>0</v>
      </c>
      <c r="BK346" s="2">
        <f>INDEX('2007'!$B$44:$B$140,'16 Year_History_Results'!CF346)</f>
        <v>0</v>
      </c>
      <c r="BL346" s="2">
        <f>INDEX('2008'!$B$44:$B$140,'16 Year_History_Results'!CG346)</f>
        <v>0</v>
      </c>
      <c r="BM346" s="2">
        <f>INDEX('2009'!$B$44:$B$140,'16 Year_History_Results'!CH346)</f>
        <v>0</v>
      </c>
      <c r="BN346" s="2">
        <f>INDEX('2010'!$B$44:$B$140,'16 Year_History_Results'!CI346)</f>
        <v>0</v>
      </c>
      <c r="BO346" s="2">
        <f>INDEX('2011'!$B$44:$B$140,'16 Year_History_Results'!CJ346)</f>
        <v>0</v>
      </c>
      <c r="BP346" s="2">
        <f>INDEX('2012'!$B$44:$B$140,'16 Year_History_Results'!CK346)</f>
        <v>0</v>
      </c>
      <c r="BQ346" s="2">
        <f>INDEX('2013'!$B$44:$B$140,'16 Year_History_Results'!CL346)</f>
        <v>11</v>
      </c>
      <c r="BR346" s="2">
        <f>INDEX('2014'!$B$52:$B$180,'16 Year_History_Results'!CM346)</f>
        <v>0</v>
      </c>
      <c r="BS346" s="147">
        <f>INDEX('2015'!$B$52:$B$308,'16 Year_History_Results'!CN346)</f>
        <v>0</v>
      </c>
      <c r="BT346" s="147">
        <f>INDEX('2016'!$B$52:$B$308,'16 Year_History_Results'!CO346)</f>
        <v>0</v>
      </c>
      <c r="BW346">
        <f t="shared" si="224"/>
        <v>2252</v>
      </c>
      <c r="BX346" s="110"/>
      <c r="BY346" s="2"/>
      <c r="BZ346" s="146">
        <f>IF(ISNA(MATCH($BW346,'2001'!$A$44:$A$139,0)),97,MATCH($BW346,'2001'!$A$44:$A$139,0))</f>
        <v>97</v>
      </c>
      <c r="CA346" s="2">
        <f>IF(ISNA(MATCH($BW346,'2002'!$A$44:$A$139,0)),97,MATCH($BW346,'2002'!$A$44:$A$139,0))</f>
        <v>97</v>
      </c>
      <c r="CB346" s="2">
        <f>IF(ISNA(MATCH($BW346,'2003'!$A$44:$A$139,0)),97,MATCH($BW346,'2003'!$A$44:$A$139,0))</f>
        <v>97</v>
      </c>
      <c r="CC346" s="2">
        <f>IF(ISNA(MATCH($BW346,'2004'!$A$44:$A$139,0)),97,MATCH($BW346,'2004'!$A$44:$A$139,0))</f>
        <v>97</v>
      </c>
      <c r="CD346" s="2">
        <f>IF(ISNA(MATCH($BW346,'2005'!$A$44:$A$139,0)),97,MATCH($BW346,'2005'!$A$44:$A$139,0))</f>
        <v>97</v>
      </c>
      <c r="CE346" s="2">
        <f>IF(ISNA(MATCH($BW346,'2006'!$A$44:$A$139,0)),97,MATCH($BW346,'2006'!$A$44:$A$139,0))</f>
        <v>97</v>
      </c>
      <c r="CF346" s="2">
        <f>IF(ISNA(MATCH($BW346,'2007'!$A$44:$A$139,0)),97,MATCH($BW346,'2007'!$A$44:$A$139,0))</f>
        <v>97</v>
      </c>
      <c r="CG346" s="2">
        <f>IF(ISNA(MATCH($BW346,'2008'!$A$44:$A$139,0)),97,MATCH($BW346,'2008'!$A$44:$A$139,0))</f>
        <v>97</v>
      </c>
      <c r="CH346" s="2">
        <f>IF(ISNA(MATCH($BW346,'2009'!$A$44:$A$139,0)),97,MATCH($BW346,'2009'!$A$44:$A$139,0))</f>
        <v>97</v>
      </c>
      <c r="CI346" s="2">
        <f>IF(ISNA(MATCH($BW346,'2010'!$A$44:$A$139,0)),97,MATCH($BW346,'2010'!$A$44:$A$139,0))</f>
        <v>97</v>
      </c>
      <c r="CJ346" s="2">
        <f>IF(ISNA(MATCH($BW346,'2011'!$A$44:$A$139,0)),97,MATCH($BW346,'2011'!$A$44:$A$139,0))</f>
        <v>97</v>
      </c>
      <c r="CK346" s="2">
        <f>IF(ISNA(MATCH($BW346,'2012'!$A$44:$A$139,0)),97,MATCH($BW346,'2012'!$A$44:$A$139,0))</f>
        <v>97</v>
      </c>
      <c r="CL346" s="2">
        <f>IF(ISNA(MATCH($BW346,'2013'!$A$44:$A$139,0)),97,MATCH($BW346,'2013'!$A$44:$A$139,0))</f>
        <v>69</v>
      </c>
      <c r="CM346" s="2">
        <f>IF(ISNA(MATCH($BW346,'2014'!$A$52:$A$179,0)),129,MATCH($BW346,'2014'!$A$52:$A$179,0))</f>
        <v>129</v>
      </c>
      <c r="CN346" s="147">
        <f>IF(ISNA(MATCH($BW346,'2015'!$A$52:$A$307,0)),257,MATCH($BW346,'2015'!$A$52:$A$307,0))</f>
        <v>257</v>
      </c>
      <c r="CO346" s="147">
        <f>IF(ISNA(MATCH($BW346,'2016'!$A$52:$A$307,0)),257,MATCH($BW346,'2016'!$A$52:$A$307,0))</f>
        <v>257</v>
      </c>
      <c r="CQ346">
        <f t="shared" si="225"/>
        <v>2252</v>
      </c>
      <c r="CR346" s="281"/>
      <c r="CS346" s="279"/>
      <c r="CT346" s="278">
        <f t="shared" si="226"/>
        <v>0</v>
      </c>
      <c r="CU346" s="279">
        <f t="shared" si="212"/>
        <v>0</v>
      </c>
      <c r="CV346" s="279">
        <f t="shared" si="213"/>
        <v>0</v>
      </c>
      <c r="CW346" s="279">
        <f t="shared" si="214"/>
        <v>0</v>
      </c>
      <c r="CX346" s="279">
        <f t="shared" si="215"/>
        <v>0</v>
      </c>
      <c r="CY346" s="279">
        <f t="shared" si="216"/>
        <v>0</v>
      </c>
      <c r="CZ346" s="279">
        <f t="shared" si="217"/>
        <v>0</v>
      </c>
      <c r="DA346" s="279">
        <f t="shared" si="218"/>
        <v>0</v>
      </c>
      <c r="DB346" s="279">
        <f t="shared" si="219"/>
        <v>0</v>
      </c>
      <c r="DC346" s="279">
        <f t="shared" si="227"/>
        <v>0</v>
      </c>
      <c r="DD346" s="279">
        <f t="shared" si="228"/>
        <v>0</v>
      </c>
      <c r="DE346" s="279">
        <f t="shared" si="229"/>
        <v>0</v>
      </c>
      <c r="DF346" s="279">
        <f t="shared" si="230"/>
        <v>11</v>
      </c>
      <c r="DG346" s="279">
        <f t="shared" si="231"/>
        <v>7.3325999999999993</v>
      </c>
      <c r="DH346" s="280">
        <f t="shared" si="248"/>
        <v>4.8879111599999989</v>
      </c>
      <c r="DI346" s="280">
        <f t="shared" si="249"/>
        <v>3.2582815792559989</v>
      </c>
      <c r="DJ346" s="154">
        <f t="shared" si="220"/>
        <v>266</v>
      </c>
      <c r="DK346" s="279">
        <f t="shared" si="232"/>
        <v>2252</v>
      </c>
      <c r="DL346" s="97"/>
      <c r="DM346" s="154"/>
      <c r="DN346" s="267">
        <f t="shared" si="233"/>
        <v>0</v>
      </c>
      <c r="DO346" s="154">
        <f t="shared" si="234"/>
        <v>0</v>
      </c>
      <c r="DP346" s="154">
        <f t="shared" si="235"/>
        <v>0</v>
      </c>
      <c r="DQ346" s="154">
        <f t="shared" si="236"/>
        <v>0</v>
      </c>
      <c r="DR346" s="154">
        <f t="shared" si="237"/>
        <v>0</v>
      </c>
      <c r="DS346" s="154">
        <f t="shared" si="238"/>
        <v>0</v>
      </c>
      <c r="DT346" s="154">
        <f t="shared" si="239"/>
        <v>0</v>
      </c>
      <c r="DU346" s="154">
        <f t="shared" si="240"/>
        <v>0</v>
      </c>
      <c r="DV346" s="154">
        <f t="shared" si="241"/>
        <v>0</v>
      </c>
      <c r="DW346" s="154">
        <f t="shared" si="242"/>
        <v>0</v>
      </c>
      <c r="DX346" s="154">
        <f t="shared" si="243"/>
        <v>0</v>
      </c>
      <c r="DY346" s="154">
        <f t="shared" si="244"/>
        <v>0</v>
      </c>
      <c r="DZ346" s="154">
        <f t="shared" si="245"/>
        <v>11</v>
      </c>
      <c r="EA346" s="154">
        <f t="shared" si="246"/>
        <v>11</v>
      </c>
      <c r="EB346" s="264">
        <f t="shared" si="250"/>
        <v>11</v>
      </c>
      <c r="EC346" s="264">
        <f t="shared" si="251"/>
        <v>11</v>
      </c>
      <c r="ED346" s="154">
        <f t="shared" si="221"/>
        <v>412</v>
      </c>
    </row>
    <row r="347" spans="2:134" ht="13" thickBot="1" x14ac:dyDescent="0.3">
      <c r="B347" s="142">
        <v>177</v>
      </c>
      <c r="C347" s="50">
        <f t="shared" si="210"/>
        <v>6</v>
      </c>
      <c r="D347" s="50">
        <f t="shared" si="222"/>
        <v>0</v>
      </c>
      <c r="E347" s="97"/>
      <c r="F347" s="2">
        <f t="shared" si="247"/>
        <v>342</v>
      </c>
      <c r="G347" s="207">
        <v>488</v>
      </c>
      <c r="H347" s="98">
        <f>15- COUNTIF(L347:AC347,"#N/A")</f>
        <v>3</v>
      </c>
      <c r="I347" s="131">
        <f>SUM(AH347:AY347)+SUM(BE347:BT347)</f>
        <v>39</v>
      </c>
      <c r="J347" s="398">
        <f>DI347</f>
        <v>3.2212398371893673</v>
      </c>
      <c r="K347" s="456" t="str">
        <f>IF(ISNUMBER(MATCH(G347,'[4]OPR data'!$A$3:$A$2900,0)),"Y","N")</f>
        <v>Y</v>
      </c>
      <c r="L347" s="110"/>
      <c r="M347" s="233"/>
      <c r="N347" s="469" t="e">
        <f>(INDEX(Finish_table!R$4:R$83,MATCH('16 Year_History_Results'!$G347,Finish_table!S$4:S$83,0),1))</f>
        <v>#N/A</v>
      </c>
      <c r="O347" s="233" t="e">
        <f>(INDEX(Finish_table!Z$4:Z$99,MATCH('16 Year_History_Results'!$G347,Finish_table!AA$4:AA$99,0),1))</f>
        <v>#N/A</v>
      </c>
      <c r="P347" s="233" t="e">
        <f>(INDEX(Finish_table!AI$4:AI$99,MATCH('16 Year_History_Results'!$G347,Finish_table!AJ$4:AJ$99,0),1))</f>
        <v>#N/A</v>
      </c>
      <c r="Q347" s="233" t="e">
        <f>(INDEX(Finish_table!AR$4:AR$99,MATCH('16 Year_History_Results'!$G347,Finish_table!AS$4:AS$99,0),1))</f>
        <v>#N/A</v>
      </c>
      <c r="R347" s="233" t="e">
        <f>(INDEX(Finish_table!BA$4:BA$99,MATCH('16 Year_History_Results'!$G347,Finish_table!BB$4:BB$99,0),1))</f>
        <v>#N/A</v>
      </c>
      <c r="S347" s="233" t="e">
        <f>(INDEX(Finish_table!BJ$4:BJ$99,MATCH('16 Year_History_Results'!$G347,Finish_table!BK$4:BK$99,0),1))</f>
        <v>#N/A</v>
      </c>
      <c r="T347" s="233" t="str">
        <f>(INDEX(Finish_table!BS$4:BS$99,MATCH('16 Year_History_Results'!$G347,Finish_table!BT$4:BT$99,0),1))</f>
        <v>QF</v>
      </c>
      <c r="U347" s="233" t="e">
        <f>(INDEX(Finish_table!CB$4:CB$99,MATCH('16 Year_History_Results'!$G347,Finish_table!CC$4:CC$99,0),1))</f>
        <v>#N/A</v>
      </c>
      <c r="V347" s="233" t="str">
        <f>(INDEX(Finish_table!CK$4:CK$99,MATCH('16 Year_History_Results'!$G347,Finish_table!CL$4:CL$99,0),1))</f>
        <v>F</v>
      </c>
      <c r="W347" s="233" t="e">
        <f>(INDEX(Finish_table!CT$4:CT$99,MATCH('16 Year_History_Results'!$G347,Finish_table!CU$4:CU$99,0),1))</f>
        <v>#N/A</v>
      </c>
      <c r="X347" s="233" t="e">
        <f>(INDEX(Finish_table!DC$4:DC$99,MATCH('16 Year_History_Results'!$G347,Finish_table!DD$4:DD$99,0),1))</f>
        <v>#N/A</v>
      </c>
      <c r="Y347" s="233" t="str">
        <f>(INDEX(Finish_table!DL$4:DL$99,MATCH('16 Year_History_Results'!$G347,Finish_table!DM$4:DM$99,0),1))</f>
        <v>QF</v>
      </c>
      <c r="Z347" s="233" t="e">
        <f>(INDEX(Finish_table!DU$4:DU$99,MATCH('16 Year_History_Results'!$G347,Finish_table!DV$4:DV$99,0),1))</f>
        <v>#N/A</v>
      </c>
      <c r="AA347" s="233" t="str">
        <f>(INDEX(Finish_table!ED$4:ED$140,MATCH('16 Year_History_Results'!$G347,Finish_table!EE$4:EE$140,0),1))</f>
        <v>QF</v>
      </c>
      <c r="AB347" s="233" t="e">
        <f>(INDEX(Finish_table!EM$4:EM$224,MATCH('16 Year_History_Results'!$G347,Finish_table!EN$4:EN$224,0),1))</f>
        <v>#N/A</v>
      </c>
      <c r="AC347" s="253" t="e">
        <f>(INDEX(Finish_table!EW$4:EW$224,MATCH('16 Year_History_Results'!$G347,Finish_table!EX$4:EX$224,0),1))</f>
        <v>#N/A</v>
      </c>
      <c r="AD347" s="2"/>
      <c r="AG347">
        <f t="shared" si="211"/>
        <v>488</v>
      </c>
      <c r="AH347" s="110"/>
      <c r="AI347" s="2"/>
      <c r="AJ347" s="146">
        <f>INDEX('2001'!$C$44:$C$140,'16 Year_History_Results'!BZ347)</f>
        <v>0</v>
      </c>
      <c r="AK347" s="2">
        <f>INDEX('2002'!$C$44:$C$140,'16 Year_History_Results'!CA347)</f>
        <v>0</v>
      </c>
      <c r="AL347" s="2">
        <f>INDEX('2003'!$C$44:$C$140,'16 Year_History_Results'!CB347)</f>
        <v>0</v>
      </c>
      <c r="AM347" s="2">
        <f>INDEX('2004'!$C$44:$C$140,'16 Year_History_Results'!CC347)</f>
        <v>0</v>
      </c>
      <c r="AN347" s="2">
        <f>INDEX('2005'!$C$44:$C$140,'16 Year_History_Results'!CD347)</f>
        <v>0</v>
      </c>
      <c r="AO347" s="2">
        <f>INDEX('2006'!$C$44:$C$140,'16 Year_History_Results'!CE347)</f>
        <v>0</v>
      </c>
      <c r="AP347" s="2">
        <f>INDEX('2007'!$C$44:$C$140,'16 Year_History_Results'!CF347)</f>
        <v>0</v>
      </c>
      <c r="AQ347" s="2">
        <f>INDEX('2008'!$C$44:$C$140,'16 Year_History_Results'!CG347)</f>
        <v>0</v>
      </c>
      <c r="AR347" s="2">
        <f>INDEX('2009'!$C$44:$C$140,'16 Year_History_Results'!CH347)</f>
        <v>20</v>
      </c>
      <c r="AS347" s="2">
        <f>INDEX('2010'!$C$44:$C$140,'16 Year_History_Results'!CI347)</f>
        <v>0</v>
      </c>
      <c r="AT347" s="2">
        <f>INDEX('2011'!$C$44:$C$140,'16 Year_History_Results'!CJ347)</f>
        <v>0</v>
      </c>
      <c r="AU347" s="2">
        <f>INDEX('2012'!$C$44:$C$140,'16 Year_History_Results'!CK347)</f>
        <v>0</v>
      </c>
      <c r="AV347" s="2">
        <f>INDEX('2013'!$C$44:$C$140,'16 Year_History_Results'!CL347)</f>
        <v>0</v>
      </c>
      <c r="AW347" s="2">
        <f>INDEX('2014'!$C$52:$C$180,'16 Year_History_Results'!CM347)</f>
        <v>0</v>
      </c>
      <c r="AX347" s="2">
        <f>INDEX('2015'!$E$52:$E$308,'16 Year_History_Results'!CN347)</f>
        <v>0</v>
      </c>
      <c r="AY347" s="147">
        <f>INDEX('2016'!$E$52:$E$308,'16 Year_History_Results'!CO347)</f>
        <v>0</v>
      </c>
      <c r="AZ347" s="2"/>
      <c r="BA347" s="2"/>
      <c r="BB347">
        <f t="shared" si="223"/>
        <v>488</v>
      </c>
      <c r="BC347" s="110"/>
      <c r="BD347" s="2"/>
      <c r="BE347" s="146">
        <f>INDEX('2001'!$B$44:$B$140,'16 Year_History_Results'!BZ347)</f>
        <v>0</v>
      </c>
      <c r="BF347" s="2">
        <f>INDEX('2002'!$B$44:$B$140,'16 Year_History_Results'!CA347)</f>
        <v>0</v>
      </c>
      <c r="BG347" s="2">
        <f>INDEX('2003'!$B$44:$B$140,'16 Year_History_Results'!CB347)</f>
        <v>0</v>
      </c>
      <c r="BH347" s="2">
        <f>INDEX('2004'!$B$44:$B$140,'16 Year_History_Results'!CC347)</f>
        <v>0</v>
      </c>
      <c r="BI347" s="2">
        <f>INDEX('2005'!$B$44:$B$140,'16 Year_History_Results'!CD347)</f>
        <v>0</v>
      </c>
      <c r="BJ347" s="2">
        <f>INDEX('2006'!$B$44:$B$140,'16 Year_History_Results'!CE347)</f>
        <v>0</v>
      </c>
      <c r="BK347" s="2">
        <f>INDEX('2007'!$B$44:$B$140,'16 Year_History_Results'!CF347)</f>
        <v>1</v>
      </c>
      <c r="BL347" s="2">
        <f>INDEX('2008'!$B$44:$B$140,'16 Year_History_Results'!CG347)</f>
        <v>0</v>
      </c>
      <c r="BM347" s="2">
        <f>INDEX('2009'!$B$44:$B$140,'16 Year_History_Results'!CH347)</f>
        <v>11</v>
      </c>
      <c r="BN347" s="2">
        <f>INDEX('2010'!$B$44:$B$140,'16 Year_History_Results'!CI347)</f>
        <v>0</v>
      </c>
      <c r="BO347" s="2">
        <f>INDEX('2011'!$B$44:$B$140,'16 Year_History_Results'!CJ347)</f>
        <v>0</v>
      </c>
      <c r="BP347" s="2">
        <f>INDEX('2012'!$B$44:$B$140,'16 Year_History_Results'!CK347)</f>
        <v>7</v>
      </c>
      <c r="BQ347" s="2">
        <f>INDEX('2013'!$B$44:$B$140,'16 Year_History_Results'!CL347)</f>
        <v>0</v>
      </c>
      <c r="BR347" s="2">
        <f>INDEX('2014'!$B$52:$B$180,'16 Year_History_Results'!CM347)</f>
        <v>0</v>
      </c>
      <c r="BS347" s="147">
        <f>INDEX('2015'!$B$52:$B$308,'16 Year_History_Results'!CN347)</f>
        <v>0</v>
      </c>
      <c r="BT347" s="147">
        <f>INDEX('2016'!$B$52:$B$308,'16 Year_History_Results'!CO347)</f>
        <v>0</v>
      </c>
      <c r="BW347">
        <f t="shared" si="224"/>
        <v>488</v>
      </c>
      <c r="BX347" s="110"/>
      <c r="BY347" s="2"/>
      <c r="BZ347" s="146">
        <f>IF(ISNA(MATCH($BW347,'2001'!$A$44:$A$139,0)),97,MATCH($BW347,'2001'!$A$44:$A$139,0))</f>
        <v>97</v>
      </c>
      <c r="CA347" s="2">
        <f>IF(ISNA(MATCH($BW347,'2002'!$A$44:$A$139,0)),97,MATCH($BW347,'2002'!$A$44:$A$139,0))</f>
        <v>97</v>
      </c>
      <c r="CB347" s="2">
        <f>IF(ISNA(MATCH($BW347,'2003'!$A$44:$A$139,0)),97,MATCH($BW347,'2003'!$A$44:$A$139,0))</f>
        <v>97</v>
      </c>
      <c r="CC347" s="2">
        <f>IF(ISNA(MATCH($BW347,'2004'!$A$44:$A$139,0)),97,MATCH($BW347,'2004'!$A$44:$A$139,0))</f>
        <v>97</v>
      </c>
      <c r="CD347" s="2">
        <f>IF(ISNA(MATCH($BW347,'2005'!$A$44:$A$139,0)),97,MATCH($BW347,'2005'!$A$44:$A$139,0))</f>
        <v>97</v>
      </c>
      <c r="CE347" s="2">
        <f>IF(ISNA(MATCH($BW347,'2006'!$A$44:$A$139,0)),97,MATCH($BW347,'2006'!$A$44:$A$139,0))</f>
        <v>97</v>
      </c>
      <c r="CF347" s="2">
        <f>IF(ISNA(MATCH($BW347,'2007'!$A$44:$A$139,0)),97,MATCH($BW347,'2007'!$A$44:$A$139,0))</f>
        <v>49</v>
      </c>
      <c r="CG347" s="2">
        <f>IF(ISNA(MATCH($BW347,'2008'!$A$44:$A$139,0)),97,MATCH($BW347,'2008'!$A$44:$A$139,0))</f>
        <v>97</v>
      </c>
      <c r="CH347" s="2">
        <f>IF(ISNA(MATCH($BW347,'2009'!$A$44:$A$139,0)),97,MATCH($BW347,'2009'!$A$44:$A$139,0))</f>
        <v>46</v>
      </c>
      <c r="CI347" s="2">
        <f>IF(ISNA(MATCH($BW347,'2010'!$A$44:$A$139,0)),97,MATCH($BW347,'2010'!$A$44:$A$139,0))</f>
        <v>97</v>
      </c>
      <c r="CJ347" s="2">
        <f>IF(ISNA(MATCH($BW347,'2011'!$A$44:$A$139,0)),97,MATCH($BW347,'2011'!$A$44:$A$139,0))</f>
        <v>97</v>
      </c>
      <c r="CK347" s="2">
        <f>IF(ISNA(MATCH($BW347,'2012'!$A$44:$A$139,0)),97,MATCH($BW347,'2012'!$A$44:$A$139,0))</f>
        <v>33</v>
      </c>
      <c r="CL347" s="2">
        <f>IF(ISNA(MATCH($BW347,'2013'!$A$44:$A$139,0)),97,MATCH($BW347,'2013'!$A$44:$A$139,0))</f>
        <v>97</v>
      </c>
      <c r="CM347" s="2">
        <f>IF(ISNA(MATCH($BW347,'2014'!$A$52:$A$179,0)),129,MATCH($BW347,'2014'!$A$52:$A$179,0))</f>
        <v>37</v>
      </c>
      <c r="CN347" s="147">
        <f>IF(ISNA(MATCH($BW347,'2015'!$A$52:$A$307,0)),257,MATCH($BW347,'2015'!$A$52:$A$307,0))</f>
        <v>257</v>
      </c>
      <c r="CO347" s="147">
        <f>IF(ISNA(MATCH($BW347,'2016'!$A$52:$A$307,0)),257,MATCH($BW347,'2016'!$A$52:$A$307,0))</f>
        <v>257</v>
      </c>
      <c r="CQ347">
        <f t="shared" si="225"/>
        <v>488</v>
      </c>
      <c r="CR347" s="281"/>
      <c r="CS347" s="279"/>
      <c r="CT347" s="278">
        <f t="shared" si="226"/>
        <v>0</v>
      </c>
      <c r="CU347" s="279">
        <f t="shared" si="212"/>
        <v>0</v>
      </c>
      <c r="CV347" s="279">
        <f t="shared" si="213"/>
        <v>0</v>
      </c>
      <c r="CW347" s="279">
        <f t="shared" si="214"/>
        <v>0</v>
      </c>
      <c r="CX347" s="279">
        <f t="shared" si="215"/>
        <v>0</v>
      </c>
      <c r="CY347" s="279">
        <f t="shared" si="216"/>
        <v>0</v>
      </c>
      <c r="CZ347" s="279">
        <f t="shared" si="217"/>
        <v>1</v>
      </c>
      <c r="DA347" s="279">
        <f t="shared" si="218"/>
        <v>0.66659999999999997</v>
      </c>
      <c r="DB347" s="279">
        <f t="shared" si="219"/>
        <v>31.444355559999998</v>
      </c>
      <c r="DC347" s="279">
        <f t="shared" si="227"/>
        <v>20.960807416295999</v>
      </c>
      <c r="DD347" s="279">
        <f t="shared" si="228"/>
        <v>13.972474223702912</v>
      </c>
      <c r="DE347" s="279">
        <f t="shared" si="229"/>
        <v>16.314051317520359</v>
      </c>
      <c r="DF347" s="279">
        <f t="shared" si="230"/>
        <v>10.874946608259071</v>
      </c>
      <c r="DG347" s="279">
        <f t="shared" si="231"/>
        <v>7.2492394090654964</v>
      </c>
      <c r="DH347" s="280">
        <f t="shared" si="248"/>
        <v>4.8323429900830597</v>
      </c>
      <c r="DI347" s="280">
        <f t="shared" si="249"/>
        <v>3.2212398371893673</v>
      </c>
      <c r="DJ347" s="154">
        <f t="shared" si="220"/>
        <v>268</v>
      </c>
      <c r="DK347" s="279">
        <f t="shared" si="232"/>
        <v>488</v>
      </c>
      <c r="DL347" s="97"/>
      <c r="DM347" s="154"/>
      <c r="DN347" s="267">
        <f t="shared" si="233"/>
        <v>0</v>
      </c>
      <c r="DO347" s="154">
        <f t="shared" si="234"/>
        <v>0</v>
      </c>
      <c r="DP347" s="154">
        <f t="shared" si="235"/>
        <v>0</v>
      </c>
      <c r="DQ347" s="154">
        <f t="shared" si="236"/>
        <v>0</v>
      </c>
      <c r="DR347" s="154">
        <f t="shared" si="237"/>
        <v>0</v>
      </c>
      <c r="DS347" s="154">
        <f t="shared" si="238"/>
        <v>0</v>
      </c>
      <c r="DT347" s="154">
        <f t="shared" si="239"/>
        <v>1</v>
      </c>
      <c r="DU347" s="154">
        <f t="shared" si="240"/>
        <v>1</v>
      </c>
      <c r="DV347" s="154">
        <f t="shared" si="241"/>
        <v>32</v>
      </c>
      <c r="DW347" s="154">
        <f t="shared" si="242"/>
        <v>32</v>
      </c>
      <c r="DX347" s="154">
        <f t="shared" si="243"/>
        <v>32</v>
      </c>
      <c r="DY347" s="154">
        <f t="shared" si="244"/>
        <v>39</v>
      </c>
      <c r="DZ347" s="154">
        <f t="shared" si="245"/>
        <v>39</v>
      </c>
      <c r="EA347" s="154">
        <f t="shared" si="246"/>
        <v>39</v>
      </c>
      <c r="EB347" s="264">
        <f t="shared" si="250"/>
        <v>39</v>
      </c>
      <c r="EC347" s="264">
        <f t="shared" si="251"/>
        <v>39</v>
      </c>
      <c r="ED347" s="154">
        <f t="shared" si="221"/>
        <v>201</v>
      </c>
    </row>
    <row r="348" spans="2:134" ht="13" thickBot="1" x14ac:dyDescent="0.3">
      <c r="B348" s="131">
        <v>177</v>
      </c>
      <c r="C348" s="50">
        <f t="shared" si="210"/>
        <v>7</v>
      </c>
      <c r="D348" s="50">
        <f t="shared" si="222"/>
        <v>0</v>
      </c>
      <c r="E348" s="97"/>
      <c r="F348" s="2">
        <f t="shared" si="247"/>
        <v>343</v>
      </c>
      <c r="G348" s="493">
        <v>2851</v>
      </c>
      <c r="H348" s="98">
        <f>15- COUNTIF(L348:AC348,"#N/A")</f>
        <v>0</v>
      </c>
      <c r="I348" s="131">
        <f>SUM(AH348:AY348)+SUM(BE348:BT348)</f>
        <v>16</v>
      </c>
      <c r="J348" s="398">
        <f>DI348</f>
        <v>3.1592298192466171</v>
      </c>
      <c r="K348" s="456" t="str">
        <f>IF(ISNUMBER(MATCH(G348,'[4]OPR data'!$A$3:$A$2900,0)),"Y","N")</f>
        <v>Y</v>
      </c>
      <c r="L348" s="110"/>
      <c r="M348" s="233"/>
      <c r="N348" s="469" t="e">
        <f>(INDEX(Finish_table!R$4:R$83,MATCH('16 Year_History_Results'!$G348,Finish_table!S$4:S$83,0),1))</f>
        <v>#N/A</v>
      </c>
      <c r="O348" s="233" t="e">
        <f>(INDEX(Finish_table!Z$4:Z$99,MATCH('16 Year_History_Results'!$G348,Finish_table!AA$4:AA$99,0),1))</f>
        <v>#N/A</v>
      </c>
      <c r="P348" s="233" t="e">
        <f>(INDEX(Finish_table!AI$4:AI$99,MATCH('16 Year_History_Results'!$G348,Finish_table!AJ$4:AJ$99,0),1))</f>
        <v>#N/A</v>
      </c>
      <c r="Q348" s="233" t="e">
        <f>(INDEX(Finish_table!AR$4:AR$99,MATCH('16 Year_History_Results'!$G348,Finish_table!AS$4:AS$99,0),1))</f>
        <v>#N/A</v>
      </c>
      <c r="R348" s="233" t="e">
        <f>(INDEX(Finish_table!BA$4:BA$99,MATCH('16 Year_History_Results'!$G348,Finish_table!BB$4:BB$99,0),1))</f>
        <v>#N/A</v>
      </c>
      <c r="S348" s="233" t="e">
        <f>(INDEX(Finish_table!BJ$4:BJ$99,MATCH('16 Year_History_Results'!$G348,Finish_table!BK$4:BK$99,0),1))</f>
        <v>#N/A</v>
      </c>
      <c r="T348" s="233" t="e">
        <f>(INDEX(Finish_table!BS$4:BS$99,MATCH('16 Year_History_Results'!$G348,Finish_table!BT$4:BT$99,0),1))</f>
        <v>#N/A</v>
      </c>
      <c r="U348" s="233" t="e">
        <f>(INDEX(Finish_table!CB$4:CB$99,MATCH('16 Year_History_Results'!$G348,Finish_table!CC$4:CC$99,0),1))</f>
        <v>#N/A</v>
      </c>
      <c r="V348" s="233" t="e">
        <f>(INDEX(Finish_table!CK$4:CK$99,MATCH('16 Year_History_Results'!$G348,Finish_table!CL$4:CL$99,0),1))</f>
        <v>#N/A</v>
      </c>
      <c r="W348" s="233" t="e">
        <f>(INDEX(Finish_table!CT$4:CT$99,MATCH('16 Year_History_Results'!$G348,Finish_table!CU$4:CU$99,0),1))</f>
        <v>#N/A</v>
      </c>
      <c r="X348" s="233" t="e">
        <f>(INDEX(Finish_table!DC$4:DC$99,MATCH('16 Year_History_Results'!$G348,Finish_table!DD$4:DD$99,0),1))</f>
        <v>#N/A</v>
      </c>
      <c r="Y348" s="233" t="str">
        <f>(INDEX(Finish_table!DL$4:DL$99,MATCH('16 Year_History_Results'!$G348,Finish_table!DM$4:DM$99,0),1))</f>
        <v>SF</v>
      </c>
      <c r="Z348" s="233" t="e">
        <f>(INDEX(Finish_table!DU$4:DU$99,MATCH('16 Year_History_Results'!$G348,Finish_table!DV$4:DV$99,0),1))</f>
        <v>#N/A</v>
      </c>
      <c r="AA348" s="233" t="e">
        <f>(INDEX(Finish_table!ED$4:ED$140,MATCH('16 Year_History_Results'!$G348,Finish_table!EE$4:EE$140,0),1))</f>
        <v>#N/A</v>
      </c>
      <c r="AB348" s="233" t="e">
        <f>(INDEX(Finish_table!EM$4:EM$224,MATCH('16 Year_History_Results'!$G348,Finish_table!EN$4:EN$224,0),1))</f>
        <v>#N/A</v>
      </c>
      <c r="AC348" s="253" t="e">
        <f>(INDEX(Finish_table!EW$4:EW$224,MATCH('16 Year_History_Results'!$G348,Finish_table!EX$4:EX$224,0),1))</f>
        <v>#N/A</v>
      </c>
      <c r="AD348" s="2"/>
      <c r="AG348">
        <f t="shared" si="211"/>
        <v>2851</v>
      </c>
      <c r="AH348" s="110"/>
      <c r="AI348" s="2"/>
      <c r="AJ348" s="146">
        <f>INDEX('2001'!$C$44:$C$140,'16 Year_History_Results'!BZ348)</f>
        <v>0</v>
      </c>
      <c r="AK348" s="2">
        <f>INDEX('2002'!$C$44:$C$140,'16 Year_History_Results'!CA348)</f>
        <v>0</v>
      </c>
      <c r="AL348" s="2">
        <f>INDEX('2003'!$C$44:$C$140,'16 Year_History_Results'!CB348)</f>
        <v>0</v>
      </c>
      <c r="AM348" s="2">
        <f>INDEX('2004'!$C$44:$C$140,'16 Year_History_Results'!CC348)</f>
        <v>0</v>
      </c>
      <c r="AN348" s="2">
        <f>INDEX('2005'!$C$44:$C$140,'16 Year_History_Results'!CD348)</f>
        <v>0</v>
      </c>
      <c r="AO348" s="2">
        <f>INDEX('2006'!$C$44:$C$140,'16 Year_History_Results'!CE348)</f>
        <v>0</v>
      </c>
      <c r="AP348" s="2">
        <f>INDEX('2007'!$C$44:$C$140,'16 Year_History_Results'!CF348)</f>
        <v>0</v>
      </c>
      <c r="AQ348" s="2">
        <f>INDEX('2008'!$C$44:$C$140,'16 Year_History_Results'!CG348)</f>
        <v>0</v>
      </c>
      <c r="AR348" s="2">
        <f>INDEX('2009'!$C$44:$C$140,'16 Year_History_Results'!CH348)</f>
        <v>0</v>
      </c>
      <c r="AS348" s="2">
        <f>INDEX('2010'!$C$44:$C$140,'16 Year_History_Results'!CI348)</f>
        <v>0</v>
      </c>
      <c r="AT348" s="2">
        <f>INDEX('2011'!$C$44:$C$140,'16 Year_History_Results'!CJ348)</f>
        <v>0</v>
      </c>
      <c r="AU348" s="2">
        <f>INDEX('2012'!$C$44:$C$140,'16 Year_History_Results'!CK348)</f>
        <v>10</v>
      </c>
      <c r="AV348" s="2">
        <f>INDEX('2013'!$C$44:$C$140,'16 Year_History_Results'!CL348)</f>
        <v>0</v>
      </c>
      <c r="AW348" s="2">
        <f>INDEX('2014'!$C$52:$C$180,'16 Year_History_Results'!CM348)</f>
        <v>0</v>
      </c>
      <c r="AX348" s="2">
        <f>INDEX('2015'!$E$52:$E$308,'16 Year_History_Results'!CN348)</f>
        <v>0</v>
      </c>
      <c r="AY348" s="147">
        <f>INDEX('2016'!$E$52:$E$308,'16 Year_History_Results'!CO348)</f>
        <v>0</v>
      </c>
      <c r="AZ348" s="2"/>
      <c r="BA348" s="2"/>
      <c r="BB348">
        <f t="shared" si="223"/>
        <v>2851</v>
      </c>
      <c r="BC348" s="110"/>
      <c r="BD348" s="2"/>
      <c r="BE348" s="146">
        <f>INDEX('2001'!$B$44:$B$140,'16 Year_History_Results'!BZ348)</f>
        <v>0</v>
      </c>
      <c r="BF348" s="2">
        <f>INDEX('2002'!$B$44:$B$140,'16 Year_History_Results'!CA348)</f>
        <v>0</v>
      </c>
      <c r="BG348" s="2">
        <f>INDEX('2003'!$B$44:$B$140,'16 Year_History_Results'!CB348)</f>
        <v>0</v>
      </c>
      <c r="BH348" s="2">
        <f>INDEX('2004'!$B$44:$B$140,'16 Year_History_Results'!CC348)</f>
        <v>0</v>
      </c>
      <c r="BI348" s="2">
        <f>INDEX('2005'!$B$44:$B$140,'16 Year_History_Results'!CD348)</f>
        <v>0</v>
      </c>
      <c r="BJ348" s="2">
        <f>INDEX('2006'!$B$44:$B$140,'16 Year_History_Results'!CE348)</f>
        <v>0</v>
      </c>
      <c r="BK348" s="2">
        <f>INDEX('2007'!$B$44:$B$140,'16 Year_History_Results'!CF348)</f>
        <v>0</v>
      </c>
      <c r="BL348" s="2">
        <f>INDEX('2008'!$B$44:$B$140,'16 Year_History_Results'!CG348)</f>
        <v>0</v>
      </c>
      <c r="BM348" s="2">
        <f>INDEX('2009'!$B$44:$B$140,'16 Year_History_Results'!CH348)</f>
        <v>0</v>
      </c>
      <c r="BN348" s="2">
        <f>INDEX('2010'!$B$44:$B$140,'16 Year_History_Results'!CI348)</f>
        <v>0</v>
      </c>
      <c r="BO348" s="2">
        <f>INDEX('2011'!$B$44:$B$140,'16 Year_History_Results'!CJ348)</f>
        <v>0</v>
      </c>
      <c r="BP348" s="2">
        <f>INDEX('2012'!$B$44:$B$140,'16 Year_History_Results'!CK348)</f>
        <v>6</v>
      </c>
      <c r="BQ348" s="2">
        <f>INDEX('2013'!$B$44:$B$140,'16 Year_History_Results'!CL348)</f>
        <v>0</v>
      </c>
      <c r="BR348" s="2">
        <f>INDEX('2014'!$B$52:$B$180,'16 Year_History_Results'!CM348)</f>
        <v>0</v>
      </c>
      <c r="BS348" s="147">
        <f>INDEX('2015'!$B$52:$B$308,'16 Year_History_Results'!CN348)</f>
        <v>0</v>
      </c>
      <c r="BT348" s="147">
        <f>INDEX('2016'!$B$52:$B$308,'16 Year_History_Results'!CO348)</f>
        <v>0</v>
      </c>
      <c r="BW348">
        <f t="shared" si="224"/>
        <v>2851</v>
      </c>
      <c r="BX348" s="110"/>
      <c r="BY348" s="2"/>
      <c r="BZ348" s="146">
        <f>IF(ISNA(MATCH($BW348,'2001'!$A$44:$A$139,0)),97,MATCH($BW348,'2001'!$A$44:$A$139,0))</f>
        <v>97</v>
      </c>
      <c r="CA348" s="2">
        <f>IF(ISNA(MATCH($BW348,'2002'!$A$44:$A$139,0)),97,MATCH($BW348,'2002'!$A$44:$A$139,0))</f>
        <v>97</v>
      </c>
      <c r="CB348" s="2">
        <f>IF(ISNA(MATCH($BW348,'2003'!$A$44:$A$139,0)),97,MATCH($BW348,'2003'!$A$44:$A$139,0))</f>
        <v>97</v>
      </c>
      <c r="CC348" s="2">
        <f>IF(ISNA(MATCH($BW348,'2004'!$A$44:$A$139,0)),97,MATCH($BW348,'2004'!$A$44:$A$139,0))</f>
        <v>97</v>
      </c>
      <c r="CD348" s="2">
        <f>IF(ISNA(MATCH($BW348,'2005'!$A$44:$A$139,0)),97,MATCH($BW348,'2005'!$A$44:$A$139,0))</f>
        <v>97</v>
      </c>
      <c r="CE348" s="2">
        <f>IF(ISNA(MATCH($BW348,'2006'!$A$44:$A$139,0)),97,MATCH($BW348,'2006'!$A$44:$A$139,0))</f>
        <v>97</v>
      </c>
      <c r="CF348" s="2">
        <f>IF(ISNA(MATCH($BW348,'2007'!$A$44:$A$139,0)),97,MATCH($BW348,'2007'!$A$44:$A$139,0))</f>
        <v>97</v>
      </c>
      <c r="CG348" s="2">
        <f>IF(ISNA(MATCH($BW348,'2008'!$A$44:$A$139,0)),97,MATCH($BW348,'2008'!$A$44:$A$139,0))</f>
        <v>97</v>
      </c>
      <c r="CH348" s="2">
        <f>IF(ISNA(MATCH($BW348,'2009'!$A$44:$A$139,0)),97,MATCH($BW348,'2009'!$A$44:$A$139,0))</f>
        <v>97</v>
      </c>
      <c r="CI348" s="2">
        <f>IF(ISNA(MATCH($BW348,'2010'!$A$44:$A$139,0)),97,MATCH($BW348,'2010'!$A$44:$A$139,0))</f>
        <v>97</v>
      </c>
      <c r="CJ348" s="2">
        <f>IF(ISNA(MATCH($BW348,'2011'!$A$44:$A$139,0)),97,MATCH($BW348,'2011'!$A$44:$A$139,0))</f>
        <v>97</v>
      </c>
      <c r="CK348" s="2">
        <f>IF(ISNA(MATCH($BW348,'2012'!$A$44:$A$139,0)),97,MATCH($BW348,'2012'!$A$44:$A$139,0))</f>
        <v>87</v>
      </c>
      <c r="CL348" s="2">
        <f>IF(ISNA(MATCH($BW348,'2013'!$A$44:$A$139,0)),97,MATCH($BW348,'2013'!$A$44:$A$139,0))</f>
        <v>97</v>
      </c>
      <c r="CM348" s="2">
        <f>IF(ISNA(MATCH($BW348,'2014'!$A$52:$A$179,0)),129,MATCH($BW348,'2014'!$A$52:$A$179,0))</f>
        <v>129</v>
      </c>
      <c r="CN348" s="147">
        <f>IF(ISNA(MATCH($BW348,'2015'!$A$52:$A$307,0)),257,MATCH($BW348,'2015'!$A$52:$A$307,0))</f>
        <v>257</v>
      </c>
      <c r="CO348" s="147">
        <f>IF(ISNA(MATCH($BW348,'2016'!$A$52:$A$307,0)),257,MATCH($BW348,'2016'!$A$52:$A$307,0))</f>
        <v>257</v>
      </c>
      <c r="CQ348">
        <f t="shared" si="225"/>
        <v>2851</v>
      </c>
      <c r="CR348" s="281"/>
      <c r="CS348" s="279"/>
      <c r="CT348" s="278">
        <f t="shared" si="226"/>
        <v>0</v>
      </c>
      <c r="CU348" s="279">
        <f t="shared" si="212"/>
        <v>0</v>
      </c>
      <c r="CV348" s="279">
        <f t="shared" si="213"/>
        <v>0</v>
      </c>
      <c r="CW348" s="279">
        <f t="shared" si="214"/>
        <v>0</v>
      </c>
      <c r="CX348" s="279">
        <f t="shared" si="215"/>
        <v>0</v>
      </c>
      <c r="CY348" s="279">
        <f t="shared" si="216"/>
        <v>0</v>
      </c>
      <c r="CZ348" s="279">
        <f t="shared" si="217"/>
        <v>0</v>
      </c>
      <c r="DA348" s="279">
        <f t="shared" si="218"/>
        <v>0</v>
      </c>
      <c r="DB348" s="279">
        <f t="shared" si="219"/>
        <v>0</v>
      </c>
      <c r="DC348" s="279">
        <f t="shared" si="227"/>
        <v>0</v>
      </c>
      <c r="DD348" s="279">
        <f t="shared" si="228"/>
        <v>0</v>
      </c>
      <c r="DE348" s="279">
        <f t="shared" si="229"/>
        <v>16</v>
      </c>
      <c r="DF348" s="279">
        <f t="shared" si="230"/>
        <v>10.6656</v>
      </c>
      <c r="DG348" s="279">
        <f t="shared" si="231"/>
        <v>7.1096889599999997</v>
      </c>
      <c r="DH348" s="280">
        <f t="shared" si="248"/>
        <v>4.7393186607359992</v>
      </c>
      <c r="DI348" s="280">
        <f t="shared" si="249"/>
        <v>3.1592298192466171</v>
      </c>
      <c r="DJ348" s="154">
        <f t="shared" si="220"/>
        <v>269</v>
      </c>
      <c r="DK348" s="279">
        <f t="shared" si="232"/>
        <v>2851</v>
      </c>
      <c r="DL348" s="97"/>
      <c r="DM348" s="154"/>
      <c r="DN348" s="267">
        <f t="shared" si="233"/>
        <v>0</v>
      </c>
      <c r="DO348" s="154">
        <f t="shared" si="234"/>
        <v>0</v>
      </c>
      <c r="DP348" s="154">
        <f t="shared" si="235"/>
        <v>0</v>
      </c>
      <c r="DQ348" s="154">
        <f t="shared" si="236"/>
        <v>0</v>
      </c>
      <c r="DR348" s="154">
        <f t="shared" si="237"/>
        <v>0</v>
      </c>
      <c r="DS348" s="154">
        <f t="shared" si="238"/>
        <v>0</v>
      </c>
      <c r="DT348" s="154">
        <f t="shared" si="239"/>
        <v>0</v>
      </c>
      <c r="DU348" s="154">
        <f t="shared" si="240"/>
        <v>0</v>
      </c>
      <c r="DV348" s="154">
        <f t="shared" si="241"/>
        <v>0</v>
      </c>
      <c r="DW348" s="154">
        <f t="shared" si="242"/>
        <v>0</v>
      </c>
      <c r="DX348" s="154">
        <f t="shared" si="243"/>
        <v>0</v>
      </c>
      <c r="DY348" s="154">
        <f t="shared" si="244"/>
        <v>16</v>
      </c>
      <c r="DZ348" s="154">
        <f t="shared" si="245"/>
        <v>16</v>
      </c>
      <c r="EA348" s="154">
        <f t="shared" si="246"/>
        <v>16</v>
      </c>
      <c r="EB348" s="264">
        <f t="shared" si="250"/>
        <v>16</v>
      </c>
      <c r="EC348" s="264">
        <f t="shared" si="251"/>
        <v>16</v>
      </c>
      <c r="ED348" s="154">
        <f t="shared" si="221"/>
        <v>354</v>
      </c>
    </row>
    <row r="349" spans="2:134" ht="13" thickBot="1" x14ac:dyDescent="0.3">
      <c r="B349" s="142">
        <v>177</v>
      </c>
      <c r="C349" s="50">
        <f t="shared" si="210"/>
        <v>8</v>
      </c>
      <c r="D349" s="50">
        <f t="shared" si="222"/>
        <v>8</v>
      </c>
      <c r="E349" s="97"/>
      <c r="F349" s="2">
        <f t="shared" si="247"/>
        <v>344</v>
      </c>
      <c r="G349" s="207">
        <v>358</v>
      </c>
      <c r="H349" s="98">
        <f>15- COUNTIF(L349:AC349,"#N/A")</f>
        <v>3</v>
      </c>
      <c r="I349" s="131">
        <f>SUM(AH349:AY349)+SUM(BE349:BT349)</f>
        <v>27</v>
      </c>
      <c r="J349" s="398">
        <f>DI349</f>
        <v>3.1234642941186928</v>
      </c>
      <c r="K349" s="456" t="str">
        <f>IF(ISNUMBER(MATCH(G349,'[4]OPR data'!$A$3:$A$2900,0)),"Y","N")</f>
        <v>Y</v>
      </c>
      <c r="L349" s="110"/>
      <c r="M349" s="233"/>
      <c r="N349" s="469" t="e">
        <f>(INDEX(Finish_table!R$4:R$83,MATCH('16 Year_History_Results'!$G349,Finish_table!S$4:S$83,0),1))</f>
        <v>#N/A</v>
      </c>
      <c r="O349" s="233" t="e">
        <f>(INDEX(Finish_table!Z$4:Z$99,MATCH('16 Year_History_Results'!$G349,Finish_table!AA$4:AA$99,0),1))</f>
        <v>#N/A</v>
      </c>
      <c r="P349" s="233" t="str">
        <f>(INDEX(Finish_table!AI$4:AI$99,MATCH('16 Year_History_Results'!$G349,Finish_table!AJ$4:AJ$99,0),1))</f>
        <v>QF</v>
      </c>
      <c r="Q349" s="233" t="str">
        <f>(INDEX(Finish_table!AR$4:AR$99,MATCH('16 Year_History_Results'!$G349,Finish_table!AS$4:AS$99,0),1))</f>
        <v>QF</v>
      </c>
      <c r="R349" s="233" t="e">
        <f>(INDEX(Finish_table!BA$4:BA$99,MATCH('16 Year_History_Results'!$G349,Finish_table!BB$4:BB$99,0),1))</f>
        <v>#N/A</v>
      </c>
      <c r="S349" s="233" t="str">
        <f>(INDEX(Finish_table!BJ$4:BJ$99,MATCH('16 Year_History_Results'!$G349,Finish_table!BK$4:BK$99,0),1))</f>
        <v>QF</v>
      </c>
      <c r="T349" s="233" t="e">
        <f>(INDEX(Finish_table!BS$4:BS$99,MATCH('16 Year_History_Results'!$G349,Finish_table!BT$4:BT$99,0),1))</f>
        <v>#N/A</v>
      </c>
      <c r="U349" s="233" t="e">
        <f>(INDEX(Finish_table!CB$4:CB$99,MATCH('16 Year_History_Results'!$G349,Finish_table!CC$4:CC$99,0),1))</f>
        <v>#N/A</v>
      </c>
      <c r="V349" s="233" t="e">
        <f>(INDEX(Finish_table!CK$4:CK$99,MATCH('16 Year_History_Results'!$G349,Finish_table!CL$4:CL$99,0),1))</f>
        <v>#N/A</v>
      </c>
      <c r="W349" s="233" t="e">
        <f>(INDEX(Finish_table!CT$4:CT$99,MATCH('16 Year_History_Results'!$G349,Finish_table!CU$4:CU$99,0),1))</f>
        <v>#N/A</v>
      </c>
      <c r="X349" s="233" t="e">
        <f>(INDEX(Finish_table!DC$4:DC$99,MATCH('16 Year_History_Results'!$G349,Finish_table!DD$4:DD$99,0),1))</f>
        <v>#N/A</v>
      </c>
      <c r="Y349" s="233" t="str">
        <f>(INDEX(Finish_table!DL$4:DL$99,MATCH('16 Year_History_Results'!$G349,Finish_table!DM$4:DM$99,0),1))</f>
        <v>QF</v>
      </c>
      <c r="Z349" s="233" t="e">
        <f>(INDEX(Finish_table!DU$4:DU$99,MATCH('16 Year_History_Results'!$G349,Finish_table!DV$4:DV$99,0),1))</f>
        <v>#N/A</v>
      </c>
      <c r="AA349" s="233" t="e">
        <f>(INDEX(Finish_table!ED$4:ED$140,MATCH('16 Year_History_Results'!$G349,Finish_table!EE$4:EE$140,0),1))</f>
        <v>#N/A</v>
      </c>
      <c r="AB349" s="233" t="e">
        <f>(INDEX(Finish_table!EM$4:EM$224,MATCH('16 Year_History_Results'!$G349,Finish_table!EN$4:EN$224,0),1))</f>
        <v>#N/A</v>
      </c>
      <c r="AC349" s="253" t="e">
        <f>(INDEX(Finish_table!EW$4:EW$224,MATCH('16 Year_History_Results'!$G349,Finish_table!EX$4:EX$224,0),1))</f>
        <v>#N/A</v>
      </c>
      <c r="AD349" s="2"/>
      <c r="AG349">
        <f t="shared" si="211"/>
        <v>358</v>
      </c>
      <c r="AH349" s="110"/>
      <c r="AI349" s="2"/>
      <c r="AJ349" s="146">
        <f>INDEX('2001'!$C$44:$C$140,'16 Year_History_Results'!BZ349)</f>
        <v>0</v>
      </c>
      <c r="AK349" s="2">
        <f>INDEX('2002'!$C$44:$C$140,'16 Year_History_Results'!CA349)</f>
        <v>0</v>
      </c>
      <c r="AL349" s="2">
        <f>INDEX('2003'!$C$44:$C$140,'16 Year_History_Results'!CB349)</f>
        <v>0</v>
      </c>
      <c r="AM349" s="2">
        <f>INDEX('2004'!$C$44:$C$140,'16 Year_History_Results'!CC349)</f>
        <v>0</v>
      </c>
      <c r="AN349" s="2">
        <f>INDEX('2005'!$C$44:$C$140,'16 Year_History_Results'!CD349)</f>
        <v>0</v>
      </c>
      <c r="AO349" s="2">
        <f>INDEX('2006'!$C$44:$C$140,'16 Year_History_Results'!CE349)</f>
        <v>0</v>
      </c>
      <c r="AP349" s="2">
        <f>INDEX('2007'!$C$44:$C$140,'16 Year_History_Results'!CF349)</f>
        <v>0</v>
      </c>
      <c r="AQ349" s="2">
        <f>INDEX('2008'!$C$44:$C$140,'16 Year_History_Results'!CG349)</f>
        <v>0</v>
      </c>
      <c r="AR349" s="2">
        <f>INDEX('2009'!$C$44:$C$140,'16 Year_History_Results'!CH349)</f>
        <v>0</v>
      </c>
      <c r="AS349" s="2">
        <f>INDEX('2010'!$C$44:$C$140,'16 Year_History_Results'!CI349)</f>
        <v>0</v>
      </c>
      <c r="AT349" s="2">
        <f>INDEX('2011'!$C$44:$C$140,'16 Year_History_Results'!CJ349)</f>
        <v>0</v>
      </c>
      <c r="AU349" s="2">
        <f>INDEX('2012'!$C$44:$C$140,'16 Year_History_Results'!CK349)</f>
        <v>0</v>
      </c>
      <c r="AV349" s="2">
        <f>INDEX('2013'!$C$44:$C$140,'16 Year_History_Results'!CL349)</f>
        <v>0</v>
      </c>
      <c r="AW349" s="2">
        <f>INDEX('2014'!$C$52:$C$180,'16 Year_History_Results'!CM349)</f>
        <v>0</v>
      </c>
      <c r="AX349" s="2">
        <f>INDEX('2015'!$E$52:$E$308,'16 Year_History_Results'!CN349)</f>
        <v>0</v>
      </c>
      <c r="AY349" s="147">
        <f>INDEX('2016'!$E$52:$E$308,'16 Year_History_Results'!CO349)</f>
        <v>0</v>
      </c>
      <c r="AZ349" s="2"/>
      <c r="BA349" s="2"/>
      <c r="BB349">
        <f t="shared" si="223"/>
        <v>358</v>
      </c>
      <c r="BC349" s="110"/>
      <c r="BD349" s="2"/>
      <c r="BE349" s="146">
        <f>INDEX('2001'!$B$44:$B$140,'16 Year_History_Results'!BZ349)</f>
        <v>0</v>
      </c>
      <c r="BF349" s="2">
        <f>INDEX('2002'!$B$44:$B$140,'16 Year_History_Results'!CA349)</f>
        <v>0</v>
      </c>
      <c r="BG349" s="2">
        <f>INDEX('2003'!$B$44:$B$140,'16 Year_History_Results'!CB349)</f>
        <v>3</v>
      </c>
      <c r="BH349" s="2">
        <f>INDEX('2004'!$B$44:$B$140,'16 Year_History_Results'!CC349)</f>
        <v>1</v>
      </c>
      <c r="BI349" s="2">
        <f>INDEX('2005'!$B$44:$B$140,'16 Year_History_Results'!CD349)</f>
        <v>0</v>
      </c>
      <c r="BJ349" s="2">
        <f>INDEX('2006'!$B$44:$B$140,'16 Year_History_Results'!CE349)</f>
        <v>8</v>
      </c>
      <c r="BK349" s="2">
        <f>INDEX('2007'!$B$44:$B$140,'16 Year_History_Results'!CF349)</f>
        <v>0</v>
      </c>
      <c r="BL349" s="2">
        <f>INDEX('2008'!$B$44:$B$140,'16 Year_History_Results'!CG349)</f>
        <v>0</v>
      </c>
      <c r="BM349" s="2">
        <f>INDEX('2009'!$B$44:$B$140,'16 Year_History_Results'!CH349)</f>
        <v>0</v>
      </c>
      <c r="BN349" s="2">
        <f>INDEX('2010'!$B$44:$B$140,'16 Year_History_Results'!CI349)</f>
        <v>0</v>
      </c>
      <c r="BO349" s="2">
        <f>INDEX('2011'!$B$44:$B$140,'16 Year_History_Results'!CJ349)</f>
        <v>0</v>
      </c>
      <c r="BP349" s="2">
        <f>INDEX('2012'!$B$44:$B$140,'16 Year_History_Results'!CK349)</f>
        <v>15</v>
      </c>
      <c r="BQ349" s="2">
        <f>INDEX('2013'!$B$44:$B$140,'16 Year_History_Results'!CL349)</f>
        <v>0</v>
      </c>
      <c r="BR349" s="2">
        <f>INDEX('2014'!$B$52:$B$180,'16 Year_History_Results'!CM349)</f>
        <v>0</v>
      </c>
      <c r="BS349" s="147">
        <f>INDEX('2015'!$B$52:$B$308,'16 Year_History_Results'!CN349)</f>
        <v>0</v>
      </c>
      <c r="BT349" s="147">
        <f>INDEX('2016'!$B$52:$B$308,'16 Year_History_Results'!CO349)</f>
        <v>0</v>
      </c>
      <c r="BW349">
        <f t="shared" si="224"/>
        <v>358</v>
      </c>
      <c r="BX349" s="110"/>
      <c r="BY349" s="2"/>
      <c r="BZ349" s="146">
        <f>IF(ISNA(MATCH($BW349,'2001'!$A$44:$A$139,0)),97,MATCH($BW349,'2001'!$A$44:$A$139,0))</f>
        <v>97</v>
      </c>
      <c r="CA349" s="2">
        <f>IF(ISNA(MATCH($BW349,'2002'!$A$44:$A$139,0)),97,MATCH($BW349,'2002'!$A$44:$A$139,0))</f>
        <v>97</v>
      </c>
      <c r="CB349" s="2">
        <f>IF(ISNA(MATCH($BW349,'2003'!$A$44:$A$139,0)),97,MATCH($BW349,'2003'!$A$44:$A$139,0))</f>
        <v>64</v>
      </c>
      <c r="CC349" s="2">
        <f>IF(ISNA(MATCH($BW349,'2004'!$A$44:$A$139,0)),97,MATCH($BW349,'2004'!$A$44:$A$139,0))</f>
        <v>54</v>
      </c>
      <c r="CD349" s="2">
        <f>IF(ISNA(MATCH($BW349,'2005'!$A$44:$A$139,0)),97,MATCH($BW349,'2005'!$A$44:$A$139,0))</f>
        <v>97</v>
      </c>
      <c r="CE349" s="2">
        <f>IF(ISNA(MATCH($BW349,'2006'!$A$44:$A$139,0)),97,MATCH($BW349,'2006'!$A$44:$A$139,0))</f>
        <v>56</v>
      </c>
      <c r="CF349" s="2">
        <f>IF(ISNA(MATCH($BW349,'2007'!$A$44:$A$139,0)),97,MATCH($BW349,'2007'!$A$44:$A$139,0))</f>
        <v>97</v>
      </c>
      <c r="CG349" s="2">
        <f>IF(ISNA(MATCH($BW349,'2008'!$A$44:$A$139,0)),97,MATCH($BW349,'2008'!$A$44:$A$139,0))</f>
        <v>97</v>
      </c>
      <c r="CH349" s="2">
        <f>IF(ISNA(MATCH($BW349,'2009'!$A$44:$A$139,0)),97,MATCH($BW349,'2009'!$A$44:$A$139,0))</f>
        <v>97</v>
      </c>
      <c r="CI349" s="2">
        <f>IF(ISNA(MATCH($BW349,'2010'!$A$44:$A$139,0)),97,MATCH($BW349,'2010'!$A$44:$A$139,0))</f>
        <v>97</v>
      </c>
      <c r="CJ349" s="2">
        <f>IF(ISNA(MATCH($BW349,'2011'!$A$44:$A$139,0)),97,MATCH($BW349,'2011'!$A$44:$A$139,0))</f>
        <v>97</v>
      </c>
      <c r="CK349" s="2">
        <f>IF(ISNA(MATCH($BW349,'2012'!$A$44:$A$139,0)),97,MATCH($BW349,'2012'!$A$44:$A$139,0))</f>
        <v>29</v>
      </c>
      <c r="CL349" s="2">
        <f>IF(ISNA(MATCH($BW349,'2013'!$A$44:$A$139,0)),97,MATCH($BW349,'2013'!$A$44:$A$139,0))</f>
        <v>97</v>
      </c>
      <c r="CM349" s="2">
        <f>IF(ISNA(MATCH($BW349,'2014'!$A$52:$A$179,0)),129,MATCH($BW349,'2014'!$A$52:$A$179,0))</f>
        <v>129</v>
      </c>
      <c r="CN349" s="147">
        <f>IF(ISNA(MATCH($BW349,'2015'!$A$52:$A$307,0)),257,MATCH($BW349,'2015'!$A$52:$A$307,0))</f>
        <v>257</v>
      </c>
      <c r="CO349" s="147">
        <f>IF(ISNA(MATCH($BW349,'2016'!$A$52:$A$307,0)),257,MATCH($BW349,'2016'!$A$52:$A$307,0))</f>
        <v>257</v>
      </c>
      <c r="CQ349">
        <f t="shared" si="225"/>
        <v>358</v>
      </c>
      <c r="CR349" s="281"/>
      <c r="CS349" s="279"/>
      <c r="CT349" s="278">
        <f t="shared" si="226"/>
        <v>0</v>
      </c>
      <c r="CU349" s="279">
        <f t="shared" si="212"/>
        <v>0</v>
      </c>
      <c r="CV349" s="279">
        <f t="shared" si="213"/>
        <v>3</v>
      </c>
      <c r="CW349" s="279">
        <f t="shared" si="214"/>
        <v>2.9998</v>
      </c>
      <c r="CX349" s="279">
        <f t="shared" si="215"/>
        <v>1.99966668</v>
      </c>
      <c r="CY349" s="279">
        <f t="shared" si="216"/>
        <v>9.3329778088879998</v>
      </c>
      <c r="CZ349" s="279">
        <f t="shared" si="217"/>
        <v>6.2213630074047401</v>
      </c>
      <c r="DA349" s="279">
        <f t="shared" si="218"/>
        <v>4.1471605807359992</v>
      </c>
      <c r="DB349" s="279">
        <f t="shared" si="219"/>
        <v>2.7644972431186168</v>
      </c>
      <c r="DC349" s="279">
        <f t="shared" si="227"/>
        <v>1.8428138622628698</v>
      </c>
      <c r="DD349" s="279">
        <f t="shared" si="228"/>
        <v>1.2284197205844289</v>
      </c>
      <c r="DE349" s="279">
        <f t="shared" si="229"/>
        <v>15.818864585741581</v>
      </c>
      <c r="DF349" s="279">
        <f t="shared" si="230"/>
        <v>10.544855132855337</v>
      </c>
      <c r="DG349" s="279">
        <f t="shared" si="231"/>
        <v>7.0292004315613674</v>
      </c>
      <c r="DH349" s="280">
        <f t="shared" si="248"/>
        <v>4.6856650076788071</v>
      </c>
      <c r="DI349" s="280">
        <f t="shared" si="249"/>
        <v>3.1234642941186928</v>
      </c>
      <c r="DJ349" s="154">
        <f t="shared" si="220"/>
        <v>270</v>
      </c>
      <c r="DK349" s="279">
        <f t="shared" si="232"/>
        <v>358</v>
      </c>
      <c r="DL349" s="97"/>
      <c r="DM349" s="154"/>
      <c r="DN349" s="267">
        <f t="shared" si="233"/>
        <v>0</v>
      </c>
      <c r="DO349" s="154">
        <f t="shared" si="234"/>
        <v>0</v>
      </c>
      <c r="DP349" s="154">
        <f t="shared" si="235"/>
        <v>3</v>
      </c>
      <c r="DQ349" s="154">
        <f t="shared" si="236"/>
        <v>4</v>
      </c>
      <c r="DR349" s="154">
        <f t="shared" si="237"/>
        <v>4</v>
      </c>
      <c r="DS349" s="154">
        <f t="shared" si="238"/>
        <v>12</v>
      </c>
      <c r="DT349" s="154">
        <f t="shared" si="239"/>
        <v>12</v>
      </c>
      <c r="DU349" s="154">
        <f t="shared" si="240"/>
        <v>12</v>
      </c>
      <c r="DV349" s="154">
        <f t="shared" si="241"/>
        <v>12</v>
      </c>
      <c r="DW349" s="154">
        <f t="shared" si="242"/>
        <v>12</v>
      </c>
      <c r="DX349" s="154">
        <f t="shared" si="243"/>
        <v>12</v>
      </c>
      <c r="DY349" s="154">
        <f t="shared" si="244"/>
        <v>27</v>
      </c>
      <c r="DZ349" s="154">
        <f t="shared" si="245"/>
        <v>27</v>
      </c>
      <c r="EA349" s="154">
        <f t="shared" si="246"/>
        <v>27</v>
      </c>
      <c r="EB349" s="264">
        <f t="shared" si="250"/>
        <v>27</v>
      </c>
      <c r="EC349" s="264">
        <f t="shared" si="251"/>
        <v>27</v>
      </c>
      <c r="ED349" s="154">
        <f t="shared" si="221"/>
        <v>261</v>
      </c>
    </row>
    <row r="350" spans="2:134" ht="13" thickBot="1" x14ac:dyDescent="0.3">
      <c r="B350" s="131">
        <v>178</v>
      </c>
      <c r="C350" s="50">
        <f t="shared" si="210"/>
        <v>1</v>
      </c>
      <c r="D350" s="50">
        <f t="shared" si="222"/>
        <v>1</v>
      </c>
      <c r="E350" s="97"/>
      <c r="F350" s="2">
        <f t="shared" si="247"/>
        <v>345</v>
      </c>
      <c r="G350" s="494">
        <v>181</v>
      </c>
      <c r="H350" s="98">
        <f>15- COUNTIF(L350:AC350,"#N/A")</f>
        <v>1</v>
      </c>
      <c r="I350" s="131">
        <f>SUM(AH350:AY350)+SUM(BE350:BT350)</f>
        <v>21</v>
      </c>
      <c r="J350" s="398">
        <f>DI350</f>
        <v>3.1177113145673276</v>
      </c>
      <c r="K350" s="456" t="str">
        <f>IF(ISNUMBER(MATCH(G350,'[4]OPR data'!$A$3:$A$2900,0)),"Y","N")</f>
        <v>Y</v>
      </c>
      <c r="L350" s="110"/>
      <c r="M350" s="233"/>
      <c r="N350" s="469" t="e">
        <f>(INDEX(Finish_table!R$4:R$83,MATCH('16 Year_History_Results'!$G350,Finish_table!S$4:S$83,0),1))</f>
        <v>#N/A</v>
      </c>
      <c r="O350" s="233" t="e">
        <f>(INDEX(Finish_table!Z$4:Z$99,MATCH('16 Year_History_Results'!$G350,Finish_table!AA$4:AA$99,0),1))</f>
        <v>#N/A</v>
      </c>
      <c r="P350" s="233" t="e">
        <f>(INDEX(Finish_table!AI$4:AI$99,MATCH('16 Year_History_Results'!$G350,Finish_table!AJ$4:AJ$99,0),1))</f>
        <v>#N/A</v>
      </c>
      <c r="Q350" s="233" t="e">
        <f>(INDEX(Finish_table!AR$4:AR$99,MATCH('16 Year_History_Results'!$G350,Finish_table!AS$4:AS$99,0),1))</f>
        <v>#N/A</v>
      </c>
      <c r="R350" s="233" t="e">
        <f>(INDEX(Finish_table!BA$4:BA$99,MATCH('16 Year_History_Results'!$G350,Finish_table!BB$4:BB$99,0),1))</f>
        <v>#N/A</v>
      </c>
      <c r="S350" s="233" t="e">
        <f>(INDEX(Finish_table!BJ$4:BJ$99,MATCH('16 Year_History_Results'!$G350,Finish_table!BK$4:BK$99,0),1))</f>
        <v>#N/A</v>
      </c>
      <c r="T350" s="233" t="str">
        <f>(INDEX(Finish_table!BS$4:BS$99,MATCH('16 Year_History_Results'!$G350,Finish_table!BT$4:BT$99,0),1))</f>
        <v>QF</v>
      </c>
      <c r="U350" s="233" t="e">
        <f>(INDEX(Finish_table!CB$4:CB$99,MATCH('16 Year_History_Results'!$G350,Finish_table!CC$4:CC$99,0),1))</f>
        <v>#N/A</v>
      </c>
      <c r="V350" s="233" t="e">
        <f>(INDEX(Finish_table!CK$4:CK$99,MATCH('16 Year_History_Results'!$G350,Finish_table!CL$4:CL$99,0),1))</f>
        <v>#N/A</v>
      </c>
      <c r="W350" s="233" t="e">
        <f>(INDEX(Finish_table!CT$4:CT$99,MATCH('16 Year_History_Results'!$G350,Finish_table!CU$4:CU$99,0),1))</f>
        <v>#N/A</v>
      </c>
      <c r="X350" s="233" t="e">
        <f>(INDEX(Finish_table!DC$4:DC$99,MATCH('16 Year_History_Results'!$G350,Finish_table!DD$4:DD$99,0),1))</f>
        <v>#N/A</v>
      </c>
      <c r="Y350" s="233" t="str">
        <f>(INDEX(Finish_table!DL$4:DL$99,MATCH('16 Year_History_Results'!$G350,Finish_table!DM$4:DM$99,0),1))</f>
        <v>SF</v>
      </c>
      <c r="Z350" s="233" t="e">
        <f>(INDEX(Finish_table!DU$4:DU$99,MATCH('16 Year_History_Results'!$G350,Finish_table!DV$4:DV$99,0),1))</f>
        <v>#N/A</v>
      </c>
      <c r="AA350" s="233" t="e">
        <f>(INDEX(Finish_table!ED$4:ED$140,MATCH('16 Year_History_Results'!$G350,Finish_table!EE$4:EE$140,0),1))</f>
        <v>#N/A</v>
      </c>
      <c r="AB350" s="233" t="e">
        <f>(INDEX(Finish_table!EM$4:EM$224,MATCH('16 Year_History_Results'!$G350,Finish_table!EN$4:EN$224,0),1))</f>
        <v>#N/A</v>
      </c>
      <c r="AC350" s="253" t="e">
        <f>(INDEX(Finish_table!EW$4:EW$224,MATCH('16 Year_History_Results'!$G350,Finish_table!EX$4:EX$224,0),1))</f>
        <v>#N/A</v>
      </c>
      <c r="AD350" s="2"/>
      <c r="AG350">
        <f t="shared" si="211"/>
        <v>181</v>
      </c>
      <c r="AH350" s="110"/>
      <c r="AI350" s="2"/>
      <c r="AJ350" s="146">
        <f>INDEX('2001'!$C$44:$C$140,'16 Year_History_Results'!BZ350)</f>
        <v>0</v>
      </c>
      <c r="AK350" s="2">
        <f>INDEX('2002'!$C$44:$C$140,'16 Year_History_Results'!CA350)</f>
        <v>0</v>
      </c>
      <c r="AL350" s="2">
        <f>INDEX('2003'!$C$44:$C$140,'16 Year_History_Results'!CB350)</f>
        <v>0</v>
      </c>
      <c r="AM350" s="2">
        <f>INDEX('2004'!$C$44:$C$140,'16 Year_History_Results'!CC350)</f>
        <v>0</v>
      </c>
      <c r="AN350" s="2">
        <f>INDEX('2005'!$C$44:$C$140,'16 Year_History_Results'!CD350)</f>
        <v>0</v>
      </c>
      <c r="AO350" s="2">
        <f>INDEX('2006'!$C$44:$C$140,'16 Year_History_Results'!CE350)</f>
        <v>0</v>
      </c>
      <c r="AP350" s="2">
        <f>INDEX('2007'!$C$44:$C$140,'16 Year_History_Results'!CF350)</f>
        <v>0</v>
      </c>
      <c r="AQ350" s="2">
        <f>INDEX('2008'!$C$44:$C$140,'16 Year_History_Results'!CG350)</f>
        <v>0</v>
      </c>
      <c r="AR350" s="2">
        <f>INDEX('2009'!$C$44:$C$140,'16 Year_History_Results'!CH350)</f>
        <v>0</v>
      </c>
      <c r="AS350" s="2">
        <f>INDEX('2010'!$C$44:$C$140,'16 Year_History_Results'!CI350)</f>
        <v>0</v>
      </c>
      <c r="AT350" s="2">
        <f>INDEX('2011'!$C$44:$C$140,'16 Year_History_Results'!CJ350)</f>
        <v>0</v>
      </c>
      <c r="AU350" s="2">
        <f>INDEX('2012'!$C$44:$C$140,'16 Year_History_Results'!CK350)</f>
        <v>10</v>
      </c>
      <c r="AV350" s="2">
        <f>INDEX('2013'!$C$44:$C$140,'16 Year_History_Results'!CL350)</f>
        <v>0</v>
      </c>
      <c r="AW350" s="2">
        <f>INDEX('2014'!$C$52:$C$180,'16 Year_History_Results'!CM350)</f>
        <v>0</v>
      </c>
      <c r="AX350" s="2">
        <f>INDEX('2015'!$E$52:$E$308,'16 Year_History_Results'!CN350)</f>
        <v>0</v>
      </c>
      <c r="AY350" s="147">
        <f>INDEX('2016'!$E$52:$E$308,'16 Year_History_Results'!CO350)</f>
        <v>0</v>
      </c>
      <c r="AZ350" s="2"/>
      <c r="BA350" s="2"/>
      <c r="BB350">
        <f t="shared" si="223"/>
        <v>181</v>
      </c>
      <c r="BC350" s="110"/>
      <c r="BD350" s="2"/>
      <c r="BE350" s="146">
        <f>INDEX('2001'!$B$44:$B$140,'16 Year_History_Results'!BZ350)</f>
        <v>0</v>
      </c>
      <c r="BF350" s="2">
        <f>INDEX('2002'!$B$44:$B$140,'16 Year_History_Results'!CA350)</f>
        <v>0</v>
      </c>
      <c r="BG350" s="2">
        <f>INDEX('2003'!$B$44:$B$140,'16 Year_History_Results'!CB350)</f>
        <v>0</v>
      </c>
      <c r="BH350" s="2">
        <f>INDEX('2004'!$B$44:$B$140,'16 Year_History_Results'!CC350)</f>
        <v>0</v>
      </c>
      <c r="BI350" s="2">
        <f>INDEX('2005'!$B$44:$B$140,'16 Year_History_Results'!CD350)</f>
        <v>0</v>
      </c>
      <c r="BJ350" s="2">
        <f>INDEX('2006'!$B$44:$B$140,'16 Year_History_Results'!CE350)</f>
        <v>0</v>
      </c>
      <c r="BK350" s="2">
        <f>INDEX('2007'!$B$44:$B$140,'16 Year_History_Results'!CF350)</f>
        <v>6</v>
      </c>
      <c r="BL350" s="2">
        <f>INDEX('2008'!$B$44:$B$140,'16 Year_History_Results'!CG350)</f>
        <v>0</v>
      </c>
      <c r="BM350" s="2">
        <f>INDEX('2009'!$B$44:$B$140,'16 Year_History_Results'!CH350)</f>
        <v>0</v>
      </c>
      <c r="BN350" s="2">
        <f>INDEX('2010'!$B$44:$B$140,'16 Year_History_Results'!CI350)</f>
        <v>0</v>
      </c>
      <c r="BO350" s="2">
        <f>INDEX('2011'!$B$44:$B$140,'16 Year_History_Results'!CJ350)</f>
        <v>0</v>
      </c>
      <c r="BP350" s="2">
        <f>INDEX('2012'!$B$44:$B$140,'16 Year_History_Results'!CK350)</f>
        <v>5</v>
      </c>
      <c r="BQ350" s="2">
        <f>INDEX('2013'!$B$44:$B$140,'16 Year_History_Results'!CL350)</f>
        <v>0</v>
      </c>
      <c r="BR350" s="2">
        <f>INDEX('2014'!$B$52:$B$180,'16 Year_History_Results'!CM350)</f>
        <v>0</v>
      </c>
      <c r="BS350" s="147">
        <f>INDEX('2015'!$B$52:$B$308,'16 Year_History_Results'!CN350)</f>
        <v>0</v>
      </c>
      <c r="BT350" s="147">
        <f>INDEX('2016'!$B$52:$B$308,'16 Year_History_Results'!CO350)</f>
        <v>0</v>
      </c>
      <c r="BW350">
        <f t="shared" si="224"/>
        <v>181</v>
      </c>
      <c r="BX350" s="110"/>
      <c r="BY350" s="2"/>
      <c r="BZ350" s="146">
        <f>IF(ISNA(MATCH($BW350,'2001'!$A$44:$A$139,0)),97,MATCH($BW350,'2001'!$A$44:$A$139,0))</f>
        <v>97</v>
      </c>
      <c r="CA350" s="2">
        <f>IF(ISNA(MATCH($BW350,'2002'!$A$44:$A$139,0)),97,MATCH($BW350,'2002'!$A$44:$A$139,0))</f>
        <v>97</v>
      </c>
      <c r="CB350" s="2">
        <f>IF(ISNA(MATCH($BW350,'2003'!$A$44:$A$139,0)),97,MATCH($BW350,'2003'!$A$44:$A$139,0))</f>
        <v>97</v>
      </c>
      <c r="CC350" s="2">
        <f>IF(ISNA(MATCH($BW350,'2004'!$A$44:$A$139,0)),97,MATCH($BW350,'2004'!$A$44:$A$139,0))</f>
        <v>97</v>
      </c>
      <c r="CD350" s="2">
        <f>IF(ISNA(MATCH($BW350,'2005'!$A$44:$A$139,0)),97,MATCH($BW350,'2005'!$A$44:$A$139,0))</f>
        <v>97</v>
      </c>
      <c r="CE350" s="2">
        <f>IF(ISNA(MATCH($BW350,'2006'!$A$44:$A$139,0)),97,MATCH($BW350,'2006'!$A$44:$A$139,0))</f>
        <v>97</v>
      </c>
      <c r="CF350" s="2">
        <f>IF(ISNA(MATCH($BW350,'2007'!$A$44:$A$139,0)),97,MATCH($BW350,'2007'!$A$44:$A$139,0))</f>
        <v>30</v>
      </c>
      <c r="CG350" s="2">
        <f>IF(ISNA(MATCH($BW350,'2008'!$A$44:$A$139,0)),97,MATCH($BW350,'2008'!$A$44:$A$139,0))</f>
        <v>97</v>
      </c>
      <c r="CH350" s="2">
        <f>IF(ISNA(MATCH($BW350,'2009'!$A$44:$A$139,0)),97,MATCH($BW350,'2009'!$A$44:$A$139,0))</f>
        <v>97</v>
      </c>
      <c r="CI350" s="2">
        <f>IF(ISNA(MATCH($BW350,'2010'!$A$44:$A$139,0)),97,MATCH($BW350,'2010'!$A$44:$A$139,0))</f>
        <v>97</v>
      </c>
      <c r="CJ350" s="2">
        <f>IF(ISNA(MATCH($BW350,'2011'!$A$44:$A$139,0)),97,MATCH($BW350,'2011'!$A$44:$A$139,0))</f>
        <v>97</v>
      </c>
      <c r="CK350" s="2">
        <f>IF(ISNA(MATCH($BW350,'2012'!$A$44:$A$139,0)),97,MATCH($BW350,'2012'!$A$44:$A$139,0))</f>
        <v>17</v>
      </c>
      <c r="CL350" s="2">
        <f>IF(ISNA(MATCH($BW350,'2013'!$A$44:$A$139,0)),97,MATCH($BW350,'2013'!$A$44:$A$139,0))</f>
        <v>97</v>
      </c>
      <c r="CM350" s="2">
        <f>IF(ISNA(MATCH($BW350,'2014'!$A$52:$A$179,0)),129,MATCH($BW350,'2014'!$A$52:$A$179,0))</f>
        <v>129</v>
      </c>
      <c r="CN350" s="147">
        <f>IF(ISNA(MATCH($BW350,'2015'!$A$52:$A$307,0)),257,MATCH($BW350,'2015'!$A$52:$A$307,0))</f>
        <v>257</v>
      </c>
      <c r="CO350" s="147">
        <f>IF(ISNA(MATCH($BW350,'2016'!$A$52:$A$307,0)),257,MATCH($BW350,'2016'!$A$52:$A$307,0))</f>
        <v>257</v>
      </c>
      <c r="CQ350">
        <f t="shared" si="225"/>
        <v>181</v>
      </c>
      <c r="CR350" s="281"/>
      <c r="CS350" s="279"/>
      <c r="CT350" s="278">
        <f t="shared" si="226"/>
        <v>0</v>
      </c>
      <c r="CU350" s="279">
        <f t="shared" si="212"/>
        <v>0</v>
      </c>
      <c r="CV350" s="279">
        <f t="shared" si="213"/>
        <v>0</v>
      </c>
      <c r="CW350" s="279">
        <f t="shared" si="214"/>
        <v>0</v>
      </c>
      <c r="CX350" s="279">
        <f t="shared" si="215"/>
        <v>0</v>
      </c>
      <c r="CY350" s="279">
        <f t="shared" si="216"/>
        <v>0</v>
      </c>
      <c r="CZ350" s="279">
        <f t="shared" si="217"/>
        <v>6</v>
      </c>
      <c r="DA350" s="279">
        <f t="shared" si="218"/>
        <v>3.9996</v>
      </c>
      <c r="DB350" s="279">
        <f t="shared" si="219"/>
        <v>2.6661333599999999</v>
      </c>
      <c r="DC350" s="279">
        <f t="shared" si="227"/>
        <v>1.7772444977759998</v>
      </c>
      <c r="DD350" s="279">
        <f t="shared" si="228"/>
        <v>1.1847111822174814</v>
      </c>
      <c r="DE350" s="279">
        <f t="shared" si="229"/>
        <v>15.789728474066173</v>
      </c>
      <c r="DF350" s="279">
        <f t="shared" si="230"/>
        <v>10.525433000812511</v>
      </c>
      <c r="DG350" s="279">
        <f t="shared" si="231"/>
        <v>7.0162536383416194</v>
      </c>
      <c r="DH350" s="280">
        <f t="shared" si="248"/>
        <v>4.6770346753185237</v>
      </c>
      <c r="DI350" s="280">
        <f t="shared" si="249"/>
        <v>3.1177113145673276</v>
      </c>
      <c r="DJ350" s="154">
        <f t="shared" si="220"/>
        <v>271</v>
      </c>
      <c r="DK350" s="279">
        <f t="shared" si="232"/>
        <v>181</v>
      </c>
      <c r="DL350" s="97"/>
      <c r="DM350" s="154"/>
      <c r="DN350" s="267">
        <f t="shared" si="233"/>
        <v>0</v>
      </c>
      <c r="DO350" s="154">
        <f t="shared" si="234"/>
        <v>0</v>
      </c>
      <c r="DP350" s="154">
        <f t="shared" si="235"/>
        <v>0</v>
      </c>
      <c r="DQ350" s="154">
        <f t="shared" si="236"/>
        <v>0</v>
      </c>
      <c r="DR350" s="154">
        <f t="shared" si="237"/>
        <v>0</v>
      </c>
      <c r="DS350" s="154">
        <f t="shared" si="238"/>
        <v>0</v>
      </c>
      <c r="DT350" s="154">
        <f t="shared" si="239"/>
        <v>6</v>
      </c>
      <c r="DU350" s="154">
        <f t="shared" si="240"/>
        <v>6</v>
      </c>
      <c r="DV350" s="154">
        <f t="shared" si="241"/>
        <v>6</v>
      </c>
      <c r="DW350" s="154">
        <f t="shared" si="242"/>
        <v>6</v>
      </c>
      <c r="DX350" s="154">
        <f t="shared" si="243"/>
        <v>6</v>
      </c>
      <c r="DY350" s="154">
        <f t="shared" si="244"/>
        <v>21</v>
      </c>
      <c r="DZ350" s="154">
        <f t="shared" si="245"/>
        <v>21</v>
      </c>
      <c r="EA350" s="154">
        <f t="shared" si="246"/>
        <v>21</v>
      </c>
      <c r="EB350" s="264">
        <f t="shared" si="250"/>
        <v>21</v>
      </c>
      <c r="EC350" s="264">
        <f t="shared" si="251"/>
        <v>21</v>
      </c>
      <c r="ED350" s="154">
        <f t="shared" si="221"/>
        <v>313</v>
      </c>
    </row>
    <row r="351" spans="2:134" ht="13" thickBot="1" x14ac:dyDescent="0.3">
      <c r="B351" s="131">
        <v>179</v>
      </c>
      <c r="C351" s="50">
        <f t="shared" si="210"/>
        <v>1</v>
      </c>
      <c r="D351" s="50">
        <f t="shared" si="222"/>
        <v>0</v>
      </c>
      <c r="E351" s="97"/>
      <c r="F351" s="2">
        <f t="shared" si="247"/>
        <v>346</v>
      </c>
      <c r="G351" s="207">
        <v>247</v>
      </c>
      <c r="H351" s="98">
        <f>15- COUNTIF(L351:AC351,"#N/A")</f>
        <v>2</v>
      </c>
      <c r="I351" s="131">
        <f>SUM(AH351:AY351)+SUM(BE351:BT351)</f>
        <v>70</v>
      </c>
      <c r="J351" s="398">
        <f>DI351</f>
        <v>3.1171890277031653</v>
      </c>
      <c r="K351" s="456" t="str">
        <f>IF(ISNUMBER(MATCH(G351,'[4]OPR data'!$A$3:$A$2900,0)),"Y","N")</f>
        <v>Y</v>
      </c>
      <c r="L351" s="110"/>
      <c r="M351" s="233"/>
      <c r="N351" s="469" t="e">
        <f>(INDEX(Finish_table!R$4:R$83,MATCH('16 Year_History_Results'!$G351,Finish_table!S$4:S$83,0),1))</f>
        <v>#N/A</v>
      </c>
      <c r="O351" s="233" t="e">
        <f>(INDEX(Finish_table!Z$4:Z$99,MATCH('16 Year_History_Results'!$G351,Finish_table!AA$4:AA$99,0),1))</f>
        <v>#N/A</v>
      </c>
      <c r="P351" s="233" t="str">
        <f>(INDEX(Finish_table!AI$4:AI$99,MATCH('16 Year_History_Results'!$G351,Finish_table!AJ$4:AJ$99,0),1))</f>
        <v>QF</v>
      </c>
      <c r="Q351" s="233" t="e">
        <f>(INDEX(Finish_table!AR$4:AR$99,MATCH('16 Year_History_Results'!$G351,Finish_table!AS$4:AS$99,0),1))</f>
        <v>#N/A</v>
      </c>
      <c r="R351" s="233" t="e">
        <f>(INDEX(Finish_table!BA$4:BA$99,MATCH('16 Year_History_Results'!$G351,Finish_table!BB$4:BB$99,0),1))</f>
        <v>#N/A</v>
      </c>
      <c r="S351" s="233" t="e">
        <f>(INDEX(Finish_table!BJ$4:BJ$99,MATCH('16 Year_History_Results'!$G351,Finish_table!BK$4:BK$99,0),1))</f>
        <v>#N/A</v>
      </c>
      <c r="T351" s="233" t="str">
        <f>(INDEX(Finish_table!BS$4:BS$99,MATCH('16 Year_History_Results'!$G351,Finish_table!BT$4:BT$99,0),1))</f>
        <v>QF</v>
      </c>
      <c r="U351" s="233" t="e">
        <f>(INDEX(Finish_table!CB$4:CB$99,MATCH('16 Year_History_Results'!$G351,Finish_table!CC$4:CC$99,0),1))</f>
        <v>#N/A</v>
      </c>
      <c r="V351" s="233" t="str">
        <f>(INDEX(Finish_table!CK$4:CK$99,MATCH('16 Year_History_Results'!$G351,Finish_table!CL$4:CL$99,0),1))</f>
        <v>WF</v>
      </c>
      <c r="W351" s="233" t="e">
        <f>(INDEX(Finish_table!CT$4:CT$99,MATCH('16 Year_History_Results'!$G351,Finish_table!CU$4:CU$99,0),1))</f>
        <v>#N/A</v>
      </c>
      <c r="X351" s="233" t="e">
        <f>(INDEX(Finish_table!DC$4:DC$99,MATCH('16 Year_History_Results'!$G351,Finish_table!DD$4:DD$99,0),1))</f>
        <v>#N/A</v>
      </c>
      <c r="Y351" s="233" t="e">
        <f>(INDEX(Finish_table!DL$4:DL$99,MATCH('16 Year_History_Results'!$G351,Finish_table!DM$4:DM$99,0),1))</f>
        <v>#N/A</v>
      </c>
      <c r="Z351" s="233" t="e">
        <f>(INDEX(Finish_table!DU$4:DU$99,MATCH('16 Year_History_Results'!$G351,Finish_table!DV$4:DV$99,0),1))</f>
        <v>#N/A</v>
      </c>
      <c r="AA351" s="233" t="e">
        <f>(INDEX(Finish_table!ED$4:ED$140,MATCH('16 Year_History_Results'!$G351,Finish_table!EE$4:EE$140,0),1))</f>
        <v>#N/A</v>
      </c>
      <c r="AB351" s="233" t="e">
        <f>(INDEX(Finish_table!EM$4:EM$224,MATCH('16 Year_History_Results'!$G351,Finish_table!EN$4:EN$224,0),1))</f>
        <v>#N/A</v>
      </c>
      <c r="AC351" s="253" t="e">
        <f>(INDEX(Finish_table!EW$4:EW$224,MATCH('16 Year_History_Results'!$G351,Finish_table!EX$4:EX$224,0),1))</f>
        <v>#N/A</v>
      </c>
      <c r="AD351" s="2"/>
      <c r="AG351">
        <f t="shared" si="211"/>
        <v>247</v>
      </c>
      <c r="AH351" s="110"/>
      <c r="AI351" s="2"/>
      <c r="AJ351" s="146">
        <f>INDEX('2001'!$C$44:$C$140,'16 Year_History_Results'!BZ351)</f>
        <v>0</v>
      </c>
      <c r="AK351" s="2">
        <f>INDEX('2002'!$C$44:$C$140,'16 Year_History_Results'!CA351)</f>
        <v>0</v>
      </c>
      <c r="AL351" s="2">
        <f>INDEX('2003'!$C$44:$C$140,'16 Year_History_Results'!CB351)</f>
        <v>0</v>
      </c>
      <c r="AM351" s="2">
        <f>INDEX('2004'!$C$44:$C$140,'16 Year_History_Results'!CC351)</f>
        <v>0</v>
      </c>
      <c r="AN351" s="2">
        <f>INDEX('2005'!$C$44:$C$140,'16 Year_History_Results'!CD351)</f>
        <v>0</v>
      </c>
      <c r="AO351" s="2">
        <f>INDEX('2006'!$C$44:$C$140,'16 Year_History_Results'!CE351)</f>
        <v>0</v>
      </c>
      <c r="AP351" s="2">
        <f>INDEX('2007'!$C$44:$C$140,'16 Year_History_Results'!CF351)</f>
        <v>0</v>
      </c>
      <c r="AQ351" s="2">
        <f>INDEX('2008'!$C$44:$C$140,'16 Year_History_Results'!CG351)</f>
        <v>0</v>
      </c>
      <c r="AR351" s="2">
        <f>INDEX('2009'!$C$44:$C$140,'16 Year_History_Results'!CH351)</f>
        <v>40</v>
      </c>
      <c r="AS351" s="2">
        <f>INDEX('2010'!$C$44:$C$140,'16 Year_History_Results'!CI351)</f>
        <v>0</v>
      </c>
      <c r="AT351" s="2">
        <f>INDEX('2011'!$C$44:$C$140,'16 Year_History_Results'!CJ351)</f>
        <v>0</v>
      </c>
      <c r="AU351" s="2">
        <f>INDEX('2012'!$C$44:$C$140,'16 Year_History_Results'!CK351)</f>
        <v>0</v>
      </c>
      <c r="AV351" s="2">
        <f>INDEX('2013'!$C$44:$C$140,'16 Year_History_Results'!CL351)</f>
        <v>0</v>
      </c>
      <c r="AW351" s="2">
        <f>INDEX('2014'!$C$52:$C$180,'16 Year_History_Results'!CM351)</f>
        <v>0</v>
      </c>
      <c r="AX351" s="2">
        <f>INDEX('2015'!$E$52:$E$308,'16 Year_History_Results'!CN351)</f>
        <v>0</v>
      </c>
      <c r="AY351" s="147">
        <f>INDEX('2016'!$E$52:$E$308,'16 Year_History_Results'!CO351)</f>
        <v>0</v>
      </c>
      <c r="AZ351" s="2"/>
      <c r="BA351" s="2"/>
      <c r="BB351">
        <f t="shared" si="223"/>
        <v>247</v>
      </c>
      <c r="BC351" s="110"/>
      <c r="BD351" s="2"/>
      <c r="BE351" s="146">
        <f>INDEX('2001'!$B$44:$B$140,'16 Year_History_Results'!BZ351)</f>
        <v>0</v>
      </c>
      <c r="BF351" s="2">
        <f>INDEX('2002'!$B$44:$B$140,'16 Year_History_Results'!CA351)</f>
        <v>0</v>
      </c>
      <c r="BG351" s="2">
        <f>INDEX('2003'!$B$44:$B$140,'16 Year_History_Results'!CB351)</f>
        <v>11</v>
      </c>
      <c r="BH351" s="2">
        <f>INDEX('2004'!$B$44:$B$140,'16 Year_History_Results'!CC351)</f>
        <v>0</v>
      </c>
      <c r="BI351" s="2">
        <f>INDEX('2005'!$B$44:$B$140,'16 Year_History_Results'!CD351)</f>
        <v>0</v>
      </c>
      <c r="BJ351" s="2">
        <f>INDEX('2006'!$B$44:$B$140,'16 Year_History_Results'!CE351)</f>
        <v>0</v>
      </c>
      <c r="BK351" s="2">
        <f>INDEX('2007'!$B$44:$B$140,'16 Year_History_Results'!CF351)</f>
        <v>12</v>
      </c>
      <c r="BL351" s="2">
        <f>INDEX('2008'!$B$44:$B$140,'16 Year_History_Results'!CG351)</f>
        <v>0</v>
      </c>
      <c r="BM351" s="2">
        <f>INDEX('2009'!$B$44:$B$140,'16 Year_History_Results'!CH351)</f>
        <v>7</v>
      </c>
      <c r="BN351" s="2">
        <f>INDEX('2010'!$B$44:$B$140,'16 Year_History_Results'!CI351)</f>
        <v>0</v>
      </c>
      <c r="BO351" s="2">
        <f>INDEX('2011'!$B$44:$B$140,'16 Year_History_Results'!CJ351)</f>
        <v>0</v>
      </c>
      <c r="BP351" s="2">
        <f>INDEX('2012'!$B$44:$B$140,'16 Year_History_Results'!CK351)</f>
        <v>0</v>
      </c>
      <c r="BQ351" s="2">
        <f>INDEX('2013'!$B$44:$B$140,'16 Year_History_Results'!CL351)</f>
        <v>0</v>
      </c>
      <c r="BR351" s="2">
        <f>INDEX('2014'!$B$52:$B$180,'16 Year_History_Results'!CM351)</f>
        <v>0</v>
      </c>
      <c r="BS351" s="147">
        <f>INDEX('2015'!$B$52:$B$308,'16 Year_History_Results'!CN351)</f>
        <v>0</v>
      </c>
      <c r="BT351" s="147">
        <f>INDEX('2016'!$B$52:$B$308,'16 Year_History_Results'!CO351)</f>
        <v>0</v>
      </c>
      <c r="BW351">
        <f t="shared" si="224"/>
        <v>247</v>
      </c>
      <c r="BX351" s="110"/>
      <c r="BY351" s="2"/>
      <c r="BZ351" s="146">
        <f>IF(ISNA(MATCH($BW351,'2001'!$A$44:$A$139,0)),97,MATCH($BW351,'2001'!$A$44:$A$139,0))</f>
        <v>97</v>
      </c>
      <c r="CA351" s="2">
        <f>IF(ISNA(MATCH($BW351,'2002'!$A$44:$A$139,0)),97,MATCH($BW351,'2002'!$A$44:$A$139,0))</f>
        <v>97</v>
      </c>
      <c r="CB351" s="2">
        <f>IF(ISNA(MATCH($BW351,'2003'!$A$44:$A$139,0)),97,MATCH($BW351,'2003'!$A$44:$A$139,0))</f>
        <v>46</v>
      </c>
      <c r="CC351" s="2">
        <f>IF(ISNA(MATCH($BW351,'2004'!$A$44:$A$139,0)),97,MATCH($BW351,'2004'!$A$44:$A$139,0))</f>
        <v>97</v>
      </c>
      <c r="CD351" s="2">
        <f>IF(ISNA(MATCH($BW351,'2005'!$A$44:$A$139,0)),97,MATCH($BW351,'2005'!$A$44:$A$139,0))</f>
        <v>97</v>
      </c>
      <c r="CE351" s="2">
        <f>IF(ISNA(MATCH($BW351,'2006'!$A$44:$A$139,0)),97,MATCH($BW351,'2006'!$A$44:$A$139,0))</f>
        <v>97</v>
      </c>
      <c r="CF351" s="2">
        <f>IF(ISNA(MATCH($BW351,'2007'!$A$44:$A$139,0)),97,MATCH($BW351,'2007'!$A$44:$A$139,0))</f>
        <v>39</v>
      </c>
      <c r="CG351" s="2">
        <f>IF(ISNA(MATCH($BW351,'2008'!$A$44:$A$139,0)),97,MATCH($BW351,'2008'!$A$44:$A$139,0))</f>
        <v>97</v>
      </c>
      <c r="CH351" s="2">
        <f>IF(ISNA(MATCH($BW351,'2009'!$A$44:$A$139,0)),97,MATCH($BW351,'2009'!$A$44:$A$139,0))</f>
        <v>34</v>
      </c>
      <c r="CI351" s="2">
        <f>IF(ISNA(MATCH($BW351,'2010'!$A$44:$A$139,0)),97,MATCH($BW351,'2010'!$A$44:$A$139,0))</f>
        <v>97</v>
      </c>
      <c r="CJ351" s="2">
        <f>IF(ISNA(MATCH($BW351,'2011'!$A$44:$A$139,0)),97,MATCH($BW351,'2011'!$A$44:$A$139,0))</f>
        <v>97</v>
      </c>
      <c r="CK351" s="2">
        <f>IF(ISNA(MATCH($BW351,'2012'!$A$44:$A$139,0)),97,MATCH($BW351,'2012'!$A$44:$A$139,0))</f>
        <v>97</v>
      </c>
      <c r="CL351" s="2">
        <f>IF(ISNA(MATCH($BW351,'2013'!$A$44:$A$139,0)),97,MATCH($BW351,'2013'!$A$44:$A$139,0))</f>
        <v>97</v>
      </c>
      <c r="CM351" s="2">
        <f>IF(ISNA(MATCH($BW351,'2014'!$A$52:$A$179,0)),129,MATCH($BW351,'2014'!$A$52:$A$179,0))</f>
        <v>129</v>
      </c>
      <c r="CN351" s="147">
        <f>IF(ISNA(MATCH($BW351,'2015'!$A$52:$A$307,0)),257,MATCH($BW351,'2015'!$A$52:$A$307,0))</f>
        <v>257</v>
      </c>
      <c r="CO351" s="147">
        <f>IF(ISNA(MATCH($BW351,'2016'!$A$52:$A$307,0)),257,MATCH($BW351,'2016'!$A$52:$A$307,0))</f>
        <v>257</v>
      </c>
      <c r="CQ351">
        <f t="shared" si="225"/>
        <v>247</v>
      </c>
      <c r="CR351" s="281"/>
      <c r="CS351" s="279"/>
      <c r="CT351" s="278">
        <f t="shared" si="226"/>
        <v>0</v>
      </c>
      <c r="CU351" s="279">
        <f t="shared" si="212"/>
        <v>0</v>
      </c>
      <c r="CV351" s="279">
        <f t="shared" si="213"/>
        <v>11</v>
      </c>
      <c r="CW351" s="279">
        <f t="shared" si="214"/>
        <v>7.3325999999999993</v>
      </c>
      <c r="CX351" s="279">
        <f t="shared" si="215"/>
        <v>4.8879111599999989</v>
      </c>
      <c r="CY351" s="279">
        <f t="shared" si="216"/>
        <v>3.2582815792559989</v>
      </c>
      <c r="CZ351" s="279">
        <f t="shared" si="217"/>
        <v>14.171970500732048</v>
      </c>
      <c r="DA351" s="279">
        <f t="shared" si="218"/>
        <v>9.4470355357879825</v>
      </c>
      <c r="DB351" s="279">
        <f t="shared" si="219"/>
        <v>53.297393888156272</v>
      </c>
      <c r="DC351" s="279">
        <f t="shared" si="227"/>
        <v>35.528042765844972</v>
      </c>
      <c r="DD351" s="279">
        <f t="shared" si="228"/>
        <v>23.682993307712259</v>
      </c>
      <c r="DE351" s="279">
        <f t="shared" si="229"/>
        <v>15.787083338920992</v>
      </c>
      <c r="DF351" s="279">
        <f t="shared" si="230"/>
        <v>10.523669753724732</v>
      </c>
      <c r="DG351" s="279">
        <f t="shared" si="231"/>
        <v>7.0150782578329061</v>
      </c>
      <c r="DH351" s="280">
        <f t="shared" si="248"/>
        <v>4.676251166671415</v>
      </c>
      <c r="DI351" s="280">
        <f t="shared" si="249"/>
        <v>3.1171890277031653</v>
      </c>
      <c r="DJ351" s="154">
        <f t="shared" si="220"/>
        <v>272</v>
      </c>
      <c r="DK351" s="279">
        <f t="shared" si="232"/>
        <v>247</v>
      </c>
      <c r="DL351" s="97"/>
      <c r="DM351" s="154"/>
      <c r="DN351" s="267">
        <f t="shared" si="233"/>
        <v>0</v>
      </c>
      <c r="DO351" s="154">
        <f t="shared" si="234"/>
        <v>0</v>
      </c>
      <c r="DP351" s="154">
        <f t="shared" si="235"/>
        <v>11</v>
      </c>
      <c r="DQ351" s="154">
        <f t="shared" si="236"/>
        <v>11</v>
      </c>
      <c r="DR351" s="154">
        <f t="shared" si="237"/>
        <v>11</v>
      </c>
      <c r="DS351" s="154">
        <f t="shared" si="238"/>
        <v>11</v>
      </c>
      <c r="DT351" s="154">
        <f t="shared" si="239"/>
        <v>23</v>
      </c>
      <c r="DU351" s="154">
        <f t="shared" si="240"/>
        <v>23</v>
      </c>
      <c r="DV351" s="154">
        <f t="shared" si="241"/>
        <v>70</v>
      </c>
      <c r="DW351" s="154">
        <f t="shared" si="242"/>
        <v>70</v>
      </c>
      <c r="DX351" s="154">
        <f t="shared" si="243"/>
        <v>70</v>
      </c>
      <c r="DY351" s="154">
        <f t="shared" si="244"/>
        <v>70</v>
      </c>
      <c r="DZ351" s="154">
        <f t="shared" si="245"/>
        <v>70</v>
      </c>
      <c r="EA351" s="154">
        <f t="shared" si="246"/>
        <v>70</v>
      </c>
      <c r="EB351" s="264">
        <f t="shared" si="250"/>
        <v>70</v>
      </c>
      <c r="EC351" s="264">
        <f t="shared" si="251"/>
        <v>70</v>
      </c>
      <c r="ED351" s="154">
        <f t="shared" si="221"/>
        <v>127</v>
      </c>
    </row>
    <row r="352" spans="2:134" ht="13" thickBot="1" x14ac:dyDescent="0.3">
      <c r="B352" s="131">
        <v>179</v>
      </c>
      <c r="C352" s="50">
        <f t="shared" si="210"/>
        <v>2</v>
      </c>
      <c r="D352" s="50">
        <f t="shared" si="222"/>
        <v>0</v>
      </c>
      <c r="E352" s="97"/>
      <c r="F352" s="2">
        <f t="shared" si="247"/>
        <v>347</v>
      </c>
      <c r="G352" s="207">
        <v>900</v>
      </c>
      <c r="H352" s="98">
        <f>15- COUNTIF(L352:AC352,"#N/A")</f>
        <v>0</v>
      </c>
      <c r="I352" s="131">
        <f>SUM(AH352:AY352)+SUM(BE352:BT352)</f>
        <v>7</v>
      </c>
      <c r="J352" s="398">
        <f>DI352</f>
        <v>3.1104889199999999</v>
      </c>
      <c r="K352" s="456" t="str">
        <f>IF(ISNUMBER(MATCH(G352,'[4]OPR data'!$A$3:$A$2900,0)),"Y","N")</f>
        <v>Y</v>
      </c>
      <c r="L352" s="110"/>
      <c r="M352" s="233"/>
      <c r="N352" s="469" t="e">
        <f>(INDEX(Finish_table!R$4:R$83,MATCH('16 Year_History_Results'!$G352,Finish_table!S$4:S$83,0),1))</f>
        <v>#N/A</v>
      </c>
      <c r="O352" s="233" t="e">
        <f>(INDEX(Finish_table!Z$4:Z$99,MATCH('16 Year_History_Results'!$G352,Finish_table!AA$4:AA$99,0),1))</f>
        <v>#N/A</v>
      </c>
      <c r="P352" s="233" t="e">
        <f>(INDEX(Finish_table!AI$4:AI$99,MATCH('16 Year_History_Results'!$G352,Finish_table!AJ$4:AJ$99,0),1))</f>
        <v>#N/A</v>
      </c>
      <c r="Q352" s="233" t="e">
        <f>(INDEX(Finish_table!AR$4:AR$99,MATCH('16 Year_History_Results'!$G352,Finish_table!AS$4:AS$99,0),1))</f>
        <v>#N/A</v>
      </c>
      <c r="R352" s="233" t="e">
        <f>(INDEX(Finish_table!BA$4:BA$99,MATCH('16 Year_History_Results'!$G352,Finish_table!BB$4:BB$99,0),1))</f>
        <v>#N/A</v>
      </c>
      <c r="S352" s="233" t="e">
        <f>(INDEX(Finish_table!BJ$4:BJ$99,MATCH('16 Year_History_Results'!$G352,Finish_table!BK$4:BK$99,0),1))</f>
        <v>#N/A</v>
      </c>
      <c r="T352" s="233" t="e">
        <f>(INDEX(Finish_table!BS$4:BS$99,MATCH('16 Year_History_Results'!$G352,Finish_table!BT$4:BT$99,0),1))</f>
        <v>#N/A</v>
      </c>
      <c r="U352" s="233" t="e">
        <f>(INDEX(Finish_table!CB$4:CB$99,MATCH('16 Year_History_Results'!$G352,Finish_table!CC$4:CC$99,0),1))</f>
        <v>#N/A</v>
      </c>
      <c r="V352" s="233" t="e">
        <f>(INDEX(Finish_table!CK$4:CK$99,MATCH('16 Year_History_Results'!$G352,Finish_table!CL$4:CL$99,0),1))</f>
        <v>#N/A</v>
      </c>
      <c r="W352" s="233" t="e">
        <f>(INDEX(Finish_table!CT$4:CT$99,MATCH('16 Year_History_Results'!$G352,Finish_table!CU$4:CU$99,0),1))</f>
        <v>#N/A</v>
      </c>
      <c r="X352" s="233" t="e">
        <f>(INDEX(Finish_table!DC$4:DC$99,MATCH('16 Year_History_Results'!$G352,Finish_table!DD$4:DD$99,0),1))</f>
        <v>#N/A</v>
      </c>
      <c r="Y352" s="233" t="e">
        <f>(INDEX(Finish_table!DL$4:DL$99,MATCH('16 Year_History_Results'!$G352,Finish_table!DM$4:DM$99,0),1))</f>
        <v>#N/A</v>
      </c>
      <c r="Z352" s="233" t="e">
        <f>(INDEX(Finish_table!DU$4:DU$99,MATCH('16 Year_History_Results'!$G352,Finish_table!DV$4:DV$99,0),1))</f>
        <v>#N/A</v>
      </c>
      <c r="AA352" s="233" t="str">
        <f>(INDEX(Finish_table!ED$4:ED$140,MATCH('16 Year_History_Results'!$G352,Finish_table!EE$4:EE$140,0),1))</f>
        <v>QF</v>
      </c>
      <c r="AB352" s="233" t="e">
        <f>(INDEX(Finish_table!EM$4:EM$224,MATCH('16 Year_History_Results'!$G352,Finish_table!EN$4:EN$224,0),1))</f>
        <v>#N/A</v>
      </c>
      <c r="AC352" s="253" t="e">
        <f>(INDEX(Finish_table!EW$4:EW$224,MATCH('16 Year_History_Results'!$G352,Finish_table!EX$4:EX$224,0),1))</f>
        <v>#N/A</v>
      </c>
      <c r="AD352" s="2"/>
      <c r="AG352">
        <f t="shared" si="211"/>
        <v>900</v>
      </c>
      <c r="AH352" s="110"/>
      <c r="AI352" s="2"/>
      <c r="AJ352" s="146">
        <f>INDEX('2001'!$C$44:$C$140,'16 Year_History_Results'!BZ352)</f>
        <v>0</v>
      </c>
      <c r="AK352" s="2">
        <f>INDEX('2002'!$C$44:$C$140,'16 Year_History_Results'!CA352)</f>
        <v>0</v>
      </c>
      <c r="AL352" s="2">
        <f>INDEX('2003'!$C$44:$C$140,'16 Year_History_Results'!CB352)</f>
        <v>0</v>
      </c>
      <c r="AM352" s="2">
        <f>INDEX('2004'!$C$44:$C$140,'16 Year_History_Results'!CC352)</f>
        <v>0</v>
      </c>
      <c r="AN352" s="2">
        <f>INDEX('2005'!$C$44:$C$140,'16 Year_History_Results'!CD352)</f>
        <v>0</v>
      </c>
      <c r="AO352" s="2">
        <f>INDEX('2006'!$C$44:$C$140,'16 Year_History_Results'!CE352)</f>
        <v>0</v>
      </c>
      <c r="AP352" s="2">
        <f>INDEX('2007'!$C$44:$C$140,'16 Year_History_Results'!CF352)</f>
        <v>0</v>
      </c>
      <c r="AQ352" s="2">
        <f>INDEX('2008'!$C$44:$C$140,'16 Year_History_Results'!CG352)</f>
        <v>0</v>
      </c>
      <c r="AR352" s="2">
        <f>INDEX('2009'!$C$44:$C$140,'16 Year_History_Results'!CH352)</f>
        <v>0</v>
      </c>
      <c r="AS352" s="2">
        <f>INDEX('2010'!$C$44:$C$140,'16 Year_History_Results'!CI352)</f>
        <v>0</v>
      </c>
      <c r="AT352" s="2">
        <f>INDEX('2011'!$C$44:$C$140,'16 Year_History_Results'!CJ352)</f>
        <v>0</v>
      </c>
      <c r="AU352" s="2">
        <f>INDEX('2012'!$C$44:$C$140,'16 Year_History_Results'!CK352)</f>
        <v>0</v>
      </c>
      <c r="AV352" s="2">
        <f>INDEX('2013'!$C$44:$C$140,'16 Year_History_Results'!CL352)</f>
        <v>0</v>
      </c>
      <c r="AW352" s="2">
        <f>INDEX('2014'!$C$52:$C$180,'16 Year_History_Results'!CM352)</f>
        <v>0</v>
      </c>
      <c r="AX352" s="2">
        <f>INDEX('2015'!$E$52:$E$308,'16 Year_History_Results'!CN352)</f>
        <v>0</v>
      </c>
      <c r="AY352" s="147">
        <f>INDEX('2016'!$E$52:$E$308,'16 Year_History_Results'!CO352)</f>
        <v>0</v>
      </c>
      <c r="AZ352" s="2"/>
      <c r="BA352" s="2"/>
      <c r="BB352">
        <f t="shared" si="223"/>
        <v>900</v>
      </c>
      <c r="BC352" s="110"/>
      <c r="BD352" s="2"/>
      <c r="BE352" s="146">
        <f>INDEX('2001'!$B$44:$B$140,'16 Year_History_Results'!BZ352)</f>
        <v>0</v>
      </c>
      <c r="BF352" s="2">
        <f>INDEX('2002'!$B$44:$B$140,'16 Year_History_Results'!CA352)</f>
        <v>0</v>
      </c>
      <c r="BG352" s="2">
        <f>INDEX('2003'!$B$44:$B$140,'16 Year_History_Results'!CB352)</f>
        <v>0</v>
      </c>
      <c r="BH352" s="2">
        <f>INDEX('2004'!$B$44:$B$140,'16 Year_History_Results'!CC352)</f>
        <v>0</v>
      </c>
      <c r="BI352" s="2">
        <f>INDEX('2005'!$B$44:$B$140,'16 Year_History_Results'!CD352)</f>
        <v>0</v>
      </c>
      <c r="BJ352" s="2">
        <f>INDEX('2006'!$B$44:$B$140,'16 Year_History_Results'!CE352)</f>
        <v>0</v>
      </c>
      <c r="BK352" s="2">
        <f>INDEX('2007'!$B$44:$B$140,'16 Year_History_Results'!CF352)</f>
        <v>0</v>
      </c>
      <c r="BL352" s="2">
        <f>INDEX('2008'!$B$44:$B$140,'16 Year_History_Results'!CG352)</f>
        <v>0</v>
      </c>
      <c r="BM352" s="2">
        <f>INDEX('2009'!$B$44:$B$140,'16 Year_History_Results'!CH352)</f>
        <v>0</v>
      </c>
      <c r="BN352" s="2">
        <f>INDEX('2010'!$B$44:$B$140,'16 Year_History_Results'!CI352)</f>
        <v>0</v>
      </c>
      <c r="BO352" s="2">
        <f>INDEX('2011'!$B$44:$B$140,'16 Year_History_Results'!CJ352)</f>
        <v>0</v>
      </c>
      <c r="BP352" s="2">
        <f>INDEX('2012'!$B$44:$B$140,'16 Year_History_Results'!CK352)</f>
        <v>0</v>
      </c>
      <c r="BQ352" s="2">
        <f>INDEX('2013'!$B$44:$B$140,'16 Year_History_Results'!CL352)</f>
        <v>0</v>
      </c>
      <c r="BR352" s="2">
        <f>INDEX('2014'!$B$52:$B$180,'16 Year_History_Results'!CM352)</f>
        <v>7</v>
      </c>
      <c r="BS352" s="147">
        <f>INDEX('2015'!$B$52:$B$308,'16 Year_History_Results'!CN352)</f>
        <v>0</v>
      </c>
      <c r="BT352" s="147">
        <f>INDEX('2016'!$B$52:$B$308,'16 Year_History_Results'!CO352)</f>
        <v>0</v>
      </c>
      <c r="BW352">
        <f t="shared" si="224"/>
        <v>900</v>
      </c>
      <c r="BX352" s="110"/>
      <c r="BY352" s="2"/>
      <c r="BZ352" s="146">
        <f>IF(ISNA(MATCH($BW352,'2001'!$A$44:$A$139,0)),97,MATCH($BW352,'2001'!$A$44:$A$139,0))</f>
        <v>97</v>
      </c>
      <c r="CA352" s="2">
        <f>IF(ISNA(MATCH($BW352,'2002'!$A$44:$A$139,0)),97,MATCH($BW352,'2002'!$A$44:$A$139,0))</f>
        <v>97</v>
      </c>
      <c r="CB352" s="2">
        <f>IF(ISNA(MATCH($BW352,'2003'!$A$44:$A$139,0)),97,MATCH($BW352,'2003'!$A$44:$A$139,0))</f>
        <v>97</v>
      </c>
      <c r="CC352" s="2">
        <f>IF(ISNA(MATCH($BW352,'2004'!$A$44:$A$139,0)),97,MATCH($BW352,'2004'!$A$44:$A$139,0))</f>
        <v>97</v>
      </c>
      <c r="CD352" s="2">
        <f>IF(ISNA(MATCH($BW352,'2005'!$A$44:$A$139,0)),97,MATCH($BW352,'2005'!$A$44:$A$139,0))</f>
        <v>97</v>
      </c>
      <c r="CE352" s="2">
        <f>IF(ISNA(MATCH($BW352,'2006'!$A$44:$A$139,0)),97,MATCH($BW352,'2006'!$A$44:$A$139,0))</f>
        <v>97</v>
      </c>
      <c r="CF352" s="2">
        <f>IF(ISNA(MATCH($BW352,'2007'!$A$44:$A$139,0)),97,MATCH($BW352,'2007'!$A$44:$A$139,0))</f>
        <v>97</v>
      </c>
      <c r="CG352" s="2">
        <f>IF(ISNA(MATCH($BW352,'2008'!$A$44:$A$139,0)),97,MATCH($BW352,'2008'!$A$44:$A$139,0))</f>
        <v>97</v>
      </c>
      <c r="CH352" s="2">
        <f>IF(ISNA(MATCH($BW352,'2009'!$A$44:$A$139,0)),97,MATCH($BW352,'2009'!$A$44:$A$139,0))</f>
        <v>97</v>
      </c>
      <c r="CI352" s="2">
        <f>IF(ISNA(MATCH($BW352,'2010'!$A$44:$A$139,0)),97,MATCH($BW352,'2010'!$A$44:$A$139,0))</f>
        <v>97</v>
      </c>
      <c r="CJ352" s="2">
        <f>IF(ISNA(MATCH($BW352,'2011'!$A$44:$A$139,0)),97,MATCH($BW352,'2011'!$A$44:$A$139,0))</f>
        <v>97</v>
      </c>
      <c r="CK352" s="2">
        <f>IF(ISNA(MATCH($BW352,'2012'!$A$44:$A$139,0)),97,MATCH($BW352,'2012'!$A$44:$A$139,0))</f>
        <v>97</v>
      </c>
      <c r="CL352" s="2">
        <f>IF(ISNA(MATCH($BW352,'2013'!$A$44:$A$139,0)),97,MATCH($BW352,'2013'!$A$44:$A$139,0))</f>
        <v>97</v>
      </c>
      <c r="CM352" s="2">
        <f>IF(ISNA(MATCH($BW352,'2014'!$A$52:$A$179,0)),129,MATCH($BW352,'2014'!$A$52:$A$179,0))</f>
        <v>52</v>
      </c>
      <c r="CN352" s="147">
        <f>IF(ISNA(MATCH($BW352,'2015'!$A$52:$A$307,0)),257,MATCH($BW352,'2015'!$A$52:$A$307,0))</f>
        <v>78</v>
      </c>
      <c r="CO352" s="147">
        <f>IF(ISNA(MATCH($BW352,'2016'!$A$52:$A$307,0)),257,MATCH($BW352,'2016'!$A$52:$A$307,0))</f>
        <v>257</v>
      </c>
      <c r="CQ352">
        <f t="shared" si="225"/>
        <v>900</v>
      </c>
      <c r="CR352" s="281"/>
      <c r="CS352" s="279"/>
      <c r="CT352" s="278">
        <f t="shared" si="226"/>
        <v>0</v>
      </c>
      <c r="CU352" s="279">
        <f t="shared" si="212"/>
        <v>0</v>
      </c>
      <c r="CV352" s="279">
        <f t="shared" si="213"/>
        <v>0</v>
      </c>
      <c r="CW352" s="279">
        <f t="shared" si="214"/>
        <v>0</v>
      </c>
      <c r="CX352" s="279">
        <f t="shared" si="215"/>
        <v>0</v>
      </c>
      <c r="CY352" s="279">
        <f t="shared" si="216"/>
        <v>0</v>
      </c>
      <c r="CZ352" s="279">
        <f t="shared" si="217"/>
        <v>0</v>
      </c>
      <c r="DA352" s="279">
        <f t="shared" si="218"/>
        <v>0</v>
      </c>
      <c r="DB352" s="279">
        <f t="shared" si="219"/>
        <v>0</v>
      </c>
      <c r="DC352" s="279">
        <f t="shared" si="227"/>
        <v>0</v>
      </c>
      <c r="DD352" s="279">
        <f t="shared" si="228"/>
        <v>0</v>
      </c>
      <c r="DE352" s="279">
        <f t="shared" si="229"/>
        <v>0</v>
      </c>
      <c r="DF352" s="279">
        <f t="shared" si="230"/>
        <v>0</v>
      </c>
      <c r="DG352" s="279">
        <f t="shared" si="231"/>
        <v>7</v>
      </c>
      <c r="DH352" s="280">
        <f t="shared" si="248"/>
        <v>4.6661999999999999</v>
      </c>
      <c r="DI352" s="280">
        <f t="shared" si="249"/>
        <v>3.1104889199999999</v>
      </c>
      <c r="DJ352" s="154">
        <f t="shared" si="220"/>
        <v>273</v>
      </c>
      <c r="DK352" s="279">
        <f t="shared" si="232"/>
        <v>900</v>
      </c>
      <c r="DL352" s="97"/>
      <c r="DM352" s="154"/>
      <c r="DN352" s="267">
        <f t="shared" si="233"/>
        <v>0</v>
      </c>
      <c r="DO352" s="154">
        <f t="shared" si="234"/>
        <v>0</v>
      </c>
      <c r="DP352" s="154">
        <f t="shared" si="235"/>
        <v>0</v>
      </c>
      <c r="DQ352" s="154">
        <f t="shared" si="236"/>
        <v>0</v>
      </c>
      <c r="DR352" s="154">
        <f t="shared" si="237"/>
        <v>0</v>
      </c>
      <c r="DS352" s="154">
        <f t="shared" si="238"/>
        <v>0</v>
      </c>
      <c r="DT352" s="154">
        <f t="shared" si="239"/>
        <v>0</v>
      </c>
      <c r="DU352" s="154">
        <f t="shared" si="240"/>
        <v>0</v>
      </c>
      <c r="DV352" s="154">
        <f t="shared" si="241"/>
        <v>0</v>
      </c>
      <c r="DW352" s="154">
        <f t="shared" si="242"/>
        <v>0</v>
      </c>
      <c r="DX352" s="154">
        <f t="shared" si="243"/>
        <v>0</v>
      </c>
      <c r="DY352" s="154">
        <f t="shared" si="244"/>
        <v>0</v>
      </c>
      <c r="DZ352" s="154">
        <f t="shared" si="245"/>
        <v>0</v>
      </c>
      <c r="EA352" s="154">
        <f t="shared" si="246"/>
        <v>7</v>
      </c>
      <c r="EB352" s="264">
        <f t="shared" si="250"/>
        <v>7</v>
      </c>
      <c r="EC352" s="264">
        <f t="shared" si="251"/>
        <v>7</v>
      </c>
      <c r="ED352" s="154">
        <f t="shared" si="221"/>
        <v>479</v>
      </c>
    </row>
    <row r="353" spans="2:134" ht="13" thickBot="1" x14ac:dyDescent="0.3">
      <c r="B353" s="131">
        <v>179</v>
      </c>
      <c r="C353" s="50">
        <f t="shared" si="210"/>
        <v>3</v>
      </c>
      <c r="D353" s="50">
        <f t="shared" si="222"/>
        <v>0</v>
      </c>
      <c r="E353" s="97"/>
      <c r="F353" s="2">
        <f t="shared" si="247"/>
        <v>348</v>
      </c>
      <c r="G353" s="207">
        <v>3747</v>
      </c>
      <c r="H353" s="98">
        <f>15- COUNTIF(L353:AC353,"#N/A")</f>
        <v>0</v>
      </c>
      <c r="I353" s="131">
        <f>SUM(AH353:AY353)+SUM(BE353:BT353)</f>
        <v>23</v>
      </c>
      <c r="J353" s="398">
        <f>DI353</f>
        <v>3.0272924839203306</v>
      </c>
      <c r="K353" s="456" t="str">
        <f>IF(ISNUMBER(MATCH(G353,'[4]OPR data'!$A$3:$A$2900,0)),"Y","N")</f>
        <v>N</v>
      </c>
      <c r="L353" s="110"/>
      <c r="M353" s="233"/>
      <c r="N353" s="469" t="e">
        <f>(INDEX(Finish_table!R$4:R$83,MATCH('16 Year_History_Results'!$G353,Finish_table!S$4:S$83,0),1))</f>
        <v>#N/A</v>
      </c>
      <c r="O353" s="233" t="e">
        <f>(INDEX(Finish_table!Z$4:Z$99,MATCH('16 Year_History_Results'!$G353,Finish_table!AA$4:AA$99,0),1))</f>
        <v>#N/A</v>
      </c>
      <c r="P353" s="233" t="e">
        <f>(INDEX(Finish_table!AI$4:AI$99,MATCH('16 Year_History_Results'!$G353,Finish_table!AJ$4:AJ$99,0),1))</f>
        <v>#N/A</v>
      </c>
      <c r="Q353" s="233" t="e">
        <f>(INDEX(Finish_table!AR$4:AR$99,MATCH('16 Year_History_Results'!$G353,Finish_table!AS$4:AS$99,0),1))</f>
        <v>#N/A</v>
      </c>
      <c r="R353" s="233" t="e">
        <f>(INDEX(Finish_table!BA$4:BA$99,MATCH('16 Year_History_Results'!$G353,Finish_table!BB$4:BB$99,0),1))</f>
        <v>#N/A</v>
      </c>
      <c r="S353" s="233" t="e">
        <f>(INDEX(Finish_table!BJ$4:BJ$99,MATCH('16 Year_History_Results'!$G353,Finish_table!BK$4:BK$99,0),1))</f>
        <v>#N/A</v>
      </c>
      <c r="T353" s="233" t="e">
        <f>(INDEX(Finish_table!BS$4:BS$99,MATCH('16 Year_History_Results'!$G353,Finish_table!BT$4:BT$99,0),1))</f>
        <v>#N/A</v>
      </c>
      <c r="U353" s="233" t="e">
        <f>(INDEX(Finish_table!CB$4:CB$99,MATCH('16 Year_History_Results'!$G353,Finish_table!CC$4:CC$99,0),1))</f>
        <v>#N/A</v>
      </c>
      <c r="V353" s="233" t="e">
        <f>(INDEX(Finish_table!CK$4:CK$99,MATCH('16 Year_History_Results'!$G353,Finish_table!CL$4:CL$99,0),1))</f>
        <v>#N/A</v>
      </c>
      <c r="W353" s="233" t="e">
        <f>(INDEX(Finish_table!CT$4:CT$99,MATCH('16 Year_History_Results'!$G353,Finish_table!CU$4:CU$99,0),1))</f>
        <v>#N/A</v>
      </c>
      <c r="X353" s="233" t="str">
        <f>(INDEX(Finish_table!DC$4:DC$99,MATCH('16 Year_History_Results'!$G353,Finish_table!DD$4:DD$99,0),1))</f>
        <v>F</v>
      </c>
      <c r="Y353" s="233" t="e">
        <f>(INDEX(Finish_table!DL$4:DL$99,MATCH('16 Year_History_Results'!$G353,Finish_table!DM$4:DM$99,0),1))</f>
        <v>#N/A</v>
      </c>
      <c r="Z353" s="233" t="e">
        <f>(INDEX(Finish_table!DU$4:DU$99,MATCH('16 Year_History_Results'!$G353,Finish_table!DV$4:DV$99,0),1))</f>
        <v>#N/A</v>
      </c>
      <c r="AA353" s="233" t="e">
        <f>(INDEX(Finish_table!ED$4:ED$140,MATCH('16 Year_History_Results'!$G353,Finish_table!EE$4:EE$140,0),1))</f>
        <v>#N/A</v>
      </c>
      <c r="AB353" s="233" t="e">
        <f>(INDEX(Finish_table!EM$4:EM$224,MATCH('16 Year_History_Results'!$G353,Finish_table!EN$4:EN$224,0),1))</f>
        <v>#N/A</v>
      </c>
      <c r="AC353" s="253" t="e">
        <f>(INDEX(Finish_table!EW$4:EW$224,MATCH('16 Year_History_Results'!$G353,Finish_table!EX$4:EX$224,0),1))</f>
        <v>#N/A</v>
      </c>
      <c r="AD353" s="2"/>
      <c r="AG353">
        <f t="shared" si="211"/>
        <v>3747</v>
      </c>
      <c r="AH353" s="110"/>
      <c r="AI353" s="2"/>
      <c r="AJ353" s="146">
        <f>INDEX('2001'!$C$44:$C$140,'16 Year_History_Results'!BZ353)</f>
        <v>0</v>
      </c>
      <c r="AK353" s="2">
        <f>INDEX('2002'!$C$44:$C$140,'16 Year_History_Results'!CA353)</f>
        <v>0</v>
      </c>
      <c r="AL353" s="2">
        <f>INDEX('2003'!$C$44:$C$140,'16 Year_History_Results'!CB353)</f>
        <v>0</v>
      </c>
      <c r="AM353" s="2">
        <f>INDEX('2004'!$C$44:$C$140,'16 Year_History_Results'!CC353)</f>
        <v>0</v>
      </c>
      <c r="AN353" s="2">
        <f>INDEX('2005'!$C$44:$C$140,'16 Year_History_Results'!CD353)</f>
        <v>0</v>
      </c>
      <c r="AO353" s="2">
        <f>INDEX('2006'!$C$44:$C$140,'16 Year_History_Results'!CE353)</f>
        <v>0</v>
      </c>
      <c r="AP353" s="2">
        <f>INDEX('2007'!$C$44:$C$140,'16 Year_History_Results'!CF353)</f>
        <v>0</v>
      </c>
      <c r="AQ353" s="2">
        <f>INDEX('2008'!$C$44:$C$140,'16 Year_History_Results'!CG353)</f>
        <v>0</v>
      </c>
      <c r="AR353" s="2">
        <f>INDEX('2009'!$C$44:$C$140,'16 Year_History_Results'!CH353)</f>
        <v>0</v>
      </c>
      <c r="AS353" s="2">
        <f>INDEX('2010'!$C$44:$C$140,'16 Year_History_Results'!CI353)</f>
        <v>0</v>
      </c>
      <c r="AT353" s="2">
        <f>INDEX('2011'!$C$44:$C$140,'16 Year_History_Results'!CJ353)</f>
        <v>20</v>
      </c>
      <c r="AU353" s="2">
        <f>INDEX('2012'!$C$44:$C$140,'16 Year_History_Results'!CK353)</f>
        <v>0</v>
      </c>
      <c r="AV353" s="2">
        <f>INDEX('2013'!$C$44:$C$140,'16 Year_History_Results'!CL353)</f>
        <v>0</v>
      </c>
      <c r="AW353" s="2">
        <f>INDEX('2014'!$C$52:$C$180,'16 Year_History_Results'!CM353)</f>
        <v>0</v>
      </c>
      <c r="AX353" s="2">
        <f>INDEX('2015'!$E$52:$E$308,'16 Year_History_Results'!CN353)</f>
        <v>0</v>
      </c>
      <c r="AY353" s="147">
        <f>INDEX('2016'!$E$52:$E$308,'16 Year_History_Results'!CO353)</f>
        <v>0</v>
      </c>
      <c r="AZ353" s="2"/>
      <c r="BA353" s="2"/>
      <c r="BB353">
        <f t="shared" si="223"/>
        <v>3747</v>
      </c>
      <c r="BC353" s="110"/>
      <c r="BD353" s="2"/>
      <c r="BE353" s="146">
        <f>INDEX('2001'!$B$44:$B$140,'16 Year_History_Results'!BZ353)</f>
        <v>0</v>
      </c>
      <c r="BF353" s="2">
        <f>INDEX('2002'!$B$44:$B$140,'16 Year_History_Results'!CA353)</f>
        <v>0</v>
      </c>
      <c r="BG353" s="2">
        <f>INDEX('2003'!$B$44:$B$140,'16 Year_History_Results'!CB353)</f>
        <v>0</v>
      </c>
      <c r="BH353" s="2">
        <f>INDEX('2004'!$B$44:$B$140,'16 Year_History_Results'!CC353)</f>
        <v>0</v>
      </c>
      <c r="BI353" s="2">
        <f>INDEX('2005'!$B$44:$B$140,'16 Year_History_Results'!CD353)</f>
        <v>0</v>
      </c>
      <c r="BJ353" s="2">
        <f>INDEX('2006'!$B$44:$B$140,'16 Year_History_Results'!CE353)</f>
        <v>0</v>
      </c>
      <c r="BK353" s="2">
        <f>INDEX('2007'!$B$44:$B$140,'16 Year_History_Results'!CF353)</f>
        <v>0</v>
      </c>
      <c r="BL353" s="2">
        <f>INDEX('2008'!$B$44:$B$140,'16 Year_History_Results'!CG353)</f>
        <v>0</v>
      </c>
      <c r="BM353" s="2">
        <f>INDEX('2009'!$B$44:$B$140,'16 Year_History_Results'!CH353)</f>
        <v>0</v>
      </c>
      <c r="BN353" s="2">
        <f>INDEX('2010'!$B$44:$B$140,'16 Year_History_Results'!CI353)</f>
        <v>0</v>
      </c>
      <c r="BO353" s="2">
        <f>INDEX('2011'!$B$44:$B$140,'16 Year_History_Results'!CJ353)</f>
        <v>3</v>
      </c>
      <c r="BP353" s="2">
        <f>INDEX('2012'!$B$44:$B$140,'16 Year_History_Results'!CK353)</f>
        <v>0</v>
      </c>
      <c r="BQ353" s="2">
        <f>INDEX('2013'!$B$44:$B$140,'16 Year_History_Results'!CL353)</f>
        <v>0</v>
      </c>
      <c r="BR353" s="2">
        <f>INDEX('2014'!$B$52:$B$180,'16 Year_History_Results'!CM353)</f>
        <v>0</v>
      </c>
      <c r="BS353" s="147">
        <f>INDEX('2015'!$B$52:$B$308,'16 Year_History_Results'!CN353)</f>
        <v>0</v>
      </c>
      <c r="BT353" s="147">
        <f>INDEX('2016'!$B$52:$B$308,'16 Year_History_Results'!CO353)</f>
        <v>0</v>
      </c>
      <c r="BW353">
        <f t="shared" si="224"/>
        <v>3747</v>
      </c>
      <c r="BX353" s="110"/>
      <c r="BY353" s="2"/>
      <c r="BZ353" s="146">
        <f>IF(ISNA(MATCH($BW353,'2001'!$A$44:$A$139,0)),97,MATCH($BW353,'2001'!$A$44:$A$139,0))</f>
        <v>97</v>
      </c>
      <c r="CA353" s="2">
        <f>IF(ISNA(MATCH($BW353,'2002'!$A$44:$A$139,0)),97,MATCH($BW353,'2002'!$A$44:$A$139,0))</f>
        <v>97</v>
      </c>
      <c r="CB353" s="2">
        <f>IF(ISNA(MATCH($BW353,'2003'!$A$44:$A$139,0)),97,MATCH($BW353,'2003'!$A$44:$A$139,0))</f>
        <v>97</v>
      </c>
      <c r="CC353" s="2">
        <f>IF(ISNA(MATCH($BW353,'2004'!$A$44:$A$139,0)),97,MATCH($BW353,'2004'!$A$44:$A$139,0))</f>
        <v>97</v>
      </c>
      <c r="CD353" s="2">
        <f>IF(ISNA(MATCH($BW353,'2005'!$A$44:$A$139,0)),97,MATCH($BW353,'2005'!$A$44:$A$139,0))</f>
        <v>97</v>
      </c>
      <c r="CE353" s="2">
        <f>IF(ISNA(MATCH($BW353,'2006'!$A$44:$A$139,0)),97,MATCH($BW353,'2006'!$A$44:$A$139,0))</f>
        <v>97</v>
      </c>
      <c r="CF353" s="2">
        <f>IF(ISNA(MATCH($BW353,'2007'!$A$44:$A$139,0)),97,MATCH($BW353,'2007'!$A$44:$A$139,0))</f>
        <v>97</v>
      </c>
      <c r="CG353" s="2">
        <f>IF(ISNA(MATCH($BW353,'2008'!$A$44:$A$139,0)),97,MATCH($BW353,'2008'!$A$44:$A$139,0))</f>
        <v>97</v>
      </c>
      <c r="CH353" s="2">
        <f>IF(ISNA(MATCH($BW353,'2009'!$A$44:$A$139,0)),97,MATCH($BW353,'2009'!$A$44:$A$139,0))</f>
        <v>97</v>
      </c>
      <c r="CI353" s="2">
        <f>IF(ISNA(MATCH($BW353,'2010'!$A$44:$A$139,0)),97,MATCH($BW353,'2010'!$A$44:$A$139,0))</f>
        <v>97</v>
      </c>
      <c r="CJ353" s="2">
        <f>IF(ISNA(MATCH($BW353,'2011'!$A$44:$A$139,0)),97,MATCH($BW353,'2011'!$A$44:$A$139,0))</f>
        <v>96</v>
      </c>
      <c r="CK353" s="2">
        <f>IF(ISNA(MATCH($BW353,'2012'!$A$44:$A$139,0)),97,MATCH($BW353,'2012'!$A$44:$A$139,0))</f>
        <v>97</v>
      </c>
      <c r="CL353" s="2">
        <f>IF(ISNA(MATCH($BW353,'2013'!$A$44:$A$139,0)),97,MATCH($BW353,'2013'!$A$44:$A$139,0))</f>
        <v>97</v>
      </c>
      <c r="CM353" s="2">
        <f>IF(ISNA(MATCH($BW353,'2014'!$A$52:$A$179,0)),129,MATCH($BW353,'2014'!$A$52:$A$179,0))</f>
        <v>129</v>
      </c>
      <c r="CN353" s="147">
        <f>IF(ISNA(MATCH($BW353,'2015'!$A$52:$A$307,0)),257,MATCH($BW353,'2015'!$A$52:$A$307,0))</f>
        <v>257</v>
      </c>
      <c r="CO353" s="147">
        <f>IF(ISNA(MATCH($BW353,'2016'!$A$52:$A$307,0)),257,MATCH($BW353,'2016'!$A$52:$A$307,0))</f>
        <v>257</v>
      </c>
      <c r="CQ353">
        <f t="shared" si="225"/>
        <v>3747</v>
      </c>
      <c r="CR353" s="281"/>
      <c r="CS353" s="279"/>
      <c r="CT353" s="278">
        <f t="shared" si="226"/>
        <v>0</v>
      </c>
      <c r="CU353" s="279">
        <f t="shared" si="212"/>
        <v>0</v>
      </c>
      <c r="CV353" s="279">
        <f t="shared" si="213"/>
        <v>0</v>
      </c>
      <c r="CW353" s="279">
        <f t="shared" si="214"/>
        <v>0</v>
      </c>
      <c r="CX353" s="279">
        <f t="shared" si="215"/>
        <v>0</v>
      </c>
      <c r="CY353" s="279">
        <f t="shared" si="216"/>
        <v>0</v>
      </c>
      <c r="CZ353" s="279">
        <f t="shared" si="217"/>
        <v>0</v>
      </c>
      <c r="DA353" s="279">
        <f t="shared" si="218"/>
        <v>0</v>
      </c>
      <c r="DB353" s="279">
        <f t="shared" si="219"/>
        <v>0</v>
      </c>
      <c r="DC353" s="279">
        <f t="shared" si="227"/>
        <v>0</v>
      </c>
      <c r="DD353" s="279">
        <f t="shared" si="228"/>
        <v>23</v>
      </c>
      <c r="DE353" s="279">
        <f t="shared" si="229"/>
        <v>15.331799999999999</v>
      </c>
      <c r="DF353" s="279">
        <f t="shared" si="230"/>
        <v>10.22017788</v>
      </c>
      <c r="DG353" s="279">
        <f t="shared" si="231"/>
        <v>6.8127705748079999</v>
      </c>
      <c r="DH353" s="280">
        <f t="shared" si="248"/>
        <v>4.5413928651670128</v>
      </c>
      <c r="DI353" s="280">
        <f t="shared" si="249"/>
        <v>3.0272924839203306</v>
      </c>
      <c r="DJ353" s="154">
        <f t="shared" si="220"/>
        <v>274</v>
      </c>
      <c r="DK353" s="279">
        <f t="shared" si="232"/>
        <v>3747</v>
      </c>
      <c r="DL353" s="97"/>
      <c r="DM353" s="154"/>
      <c r="DN353" s="267">
        <f t="shared" si="233"/>
        <v>0</v>
      </c>
      <c r="DO353" s="154">
        <f t="shared" si="234"/>
        <v>0</v>
      </c>
      <c r="DP353" s="154">
        <f t="shared" si="235"/>
        <v>0</v>
      </c>
      <c r="DQ353" s="154">
        <f t="shared" si="236"/>
        <v>0</v>
      </c>
      <c r="DR353" s="154">
        <f t="shared" si="237"/>
        <v>0</v>
      </c>
      <c r="DS353" s="154">
        <f t="shared" si="238"/>
        <v>0</v>
      </c>
      <c r="DT353" s="154">
        <f t="shared" si="239"/>
        <v>0</v>
      </c>
      <c r="DU353" s="154">
        <f t="shared" si="240"/>
        <v>0</v>
      </c>
      <c r="DV353" s="154">
        <f t="shared" si="241"/>
        <v>0</v>
      </c>
      <c r="DW353" s="154">
        <f t="shared" si="242"/>
        <v>0</v>
      </c>
      <c r="DX353" s="154">
        <f t="shared" si="243"/>
        <v>23</v>
      </c>
      <c r="DY353" s="154">
        <f t="shared" si="244"/>
        <v>23</v>
      </c>
      <c r="DZ353" s="154">
        <f t="shared" si="245"/>
        <v>23</v>
      </c>
      <c r="EA353" s="154">
        <f t="shared" si="246"/>
        <v>23</v>
      </c>
      <c r="EB353" s="264">
        <f t="shared" si="250"/>
        <v>23</v>
      </c>
      <c r="EC353" s="264">
        <f t="shared" si="251"/>
        <v>23</v>
      </c>
      <c r="ED353" s="154">
        <f t="shared" si="221"/>
        <v>286</v>
      </c>
    </row>
    <row r="354" spans="2:134" ht="13" thickBot="1" x14ac:dyDescent="0.3">
      <c r="B354" s="131">
        <v>179</v>
      </c>
      <c r="C354" s="50">
        <f t="shared" si="210"/>
        <v>4</v>
      </c>
      <c r="D354" s="50">
        <f t="shared" si="222"/>
        <v>0</v>
      </c>
      <c r="E354" s="97"/>
      <c r="F354" s="2">
        <f t="shared" si="247"/>
        <v>349</v>
      </c>
      <c r="G354" s="487">
        <v>4329</v>
      </c>
      <c r="H354" s="98">
        <f>15- COUNTIF(L354:AC354,"#N/A")</f>
        <v>0</v>
      </c>
      <c r="I354" s="131">
        <f>SUM(AH354:AY354)+SUM(BE354:BT354)</f>
        <v>3</v>
      </c>
      <c r="J354" s="398">
        <f>DI354</f>
        <v>3</v>
      </c>
      <c r="K354" s="456" t="str">
        <f>IF(ISNUMBER(MATCH(G354,'[4]OPR data'!$A$3:$A$2900,0)),"Y","N")</f>
        <v>Y</v>
      </c>
      <c r="L354" s="110"/>
      <c r="M354" s="233"/>
      <c r="N354" s="469" t="e">
        <f>(INDEX(Finish_table!R$4:R$83,MATCH('16 Year_History_Results'!$G354,Finish_table!S$4:S$83,0),1))</f>
        <v>#N/A</v>
      </c>
      <c r="O354" s="233" t="e">
        <f>(INDEX(Finish_table!Z$4:Z$99,MATCH('16 Year_History_Results'!$G354,Finish_table!AA$4:AA$99,0),1))</f>
        <v>#N/A</v>
      </c>
      <c r="P354" s="233" t="e">
        <f>(INDEX(Finish_table!AI$4:AI$99,MATCH('16 Year_History_Results'!$G354,Finish_table!AJ$4:AJ$99,0),1))</f>
        <v>#N/A</v>
      </c>
      <c r="Q354" s="233" t="e">
        <f>(INDEX(Finish_table!AR$4:AR$99,MATCH('16 Year_History_Results'!$G354,Finish_table!AS$4:AS$99,0),1))</f>
        <v>#N/A</v>
      </c>
      <c r="R354" s="233" t="e">
        <f>(INDEX(Finish_table!BA$4:BA$99,MATCH('16 Year_History_Results'!$G354,Finish_table!BB$4:BB$99,0),1))</f>
        <v>#N/A</v>
      </c>
      <c r="S354" s="233" t="e">
        <f>(INDEX(Finish_table!BJ$4:BJ$99,MATCH('16 Year_History_Results'!$G354,Finish_table!BK$4:BK$99,0),1))</f>
        <v>#N/A</v>
      </c>
      <c r="T354" s="233" t="e">
        <f>(INDEX(Finish_table!BS$4:BS$99,MATCH('16 Year_History_Results'!$G354,Finish_table!BT$4:BT$99,0),1))</f>
        <v>#N/A</v>
      </c>
      <c r="U354" s="233" t="e">
        <f>(INDEX(Finish_table!CB$4:CB$99,MATCH('16 Year_History_Results'!$G354,Finish_table!CC$4:CC$99,0),1))</f>
        <v>#N/A</v>
      </c>
      <c r="V354" s="233" t="e">
        <f>(INDEX(Finish_table!CK$4:CK$99,MATCH('16 Year_History_Results'!$G354,Finish_table!CL$4:CL$99,0),1))</f>
        <v>#N/A</v>
      </c>
      <c r="W354" s="233" t="e">
        <f>(INDEX(Finish_table!CT$4:CT$99,MATCH('16 Year_History_Results'!$G354,Finish_table!CU$4:CU$99,0),1))</f>
        <v>#N/A</v>
      </c>
      <c r="X354" s="233" t="e">
        <f>(INDEX(Finish_table!DC$4:DC$99,MATCH('16 Year_History_Results'!$G354,Finish_table!DD$4:DD$99,0),1))</f>
        <v>#N/A</v>
      </c>
      <c r="Y354" s="233" t="e">
        <f>(INDEX(Finish_table!DL$4:DL$99,MATCH('16 Year_History_Results'!$G354,Finish_table!DM$4:DM$99,0),1))</f>
        <v>#N/A</v>
      </c>
      <c r="Z354" s="233" t="e">
        <f>(INDEX(Finish_table!DU$4:DU$99,MATCH('16 Year_History_Results'!$G354,Finish_table!DV$4:DV$99,0),1))</f>
        <v>#N/A</v>
      </c>
      <c r="AA354" s="233" t="e">
        <f>(INDEX(Finish_table!ED$4:ED$140,MATCH('16 Year_History_Results'!$G354,Finish_table!EE$4:EE$140,0),1))</f>
        <v>#N/A</v>
      </c>
      <c r="AB354" s="233" t="e">
        <f>(INDEX(Finish_table!EM$4:EM$224,MATCH('16 Year_History_Results'!$G354,Finish_table!EN$4:EN$224,0),1))</f>
        <v>#N/A</v>
      </c>
      <c r="AC354" s="253" t="str">
        <f>(INDEX(Finish_table!EW$4:EW$224,MATCH('16 Year_History_Results'!$G354,Finish_table!EX$4:EX$224,0),1))</f>
        <v>QF</v>
      </c>
      <c r="AD354" s="2"/>
      <c r="AG354">
        <f t="shared" si="211"/>
        <v>4329</v>
      </c>
      <c r="AH354" s="110"/>
      <c r="AI354" s="2"/>
      <c r="AJ354" s="146">
        <f>INDEX('2001'!$C$44:$C$140,'16 Year_History_Results'!BZ354)</f>
        <v>0</v>
      </c>
      <c r="AK354" s="2">
        <f>INDEX('2002'!$C$44:$C$140,'16 Year_History_Results'!CA354)</f>
        <v>0</v>
      </c>
      <c r="AL354" s="2">
        <f>INDEX('2003'!$C$44:$C$140,'16 Year_History_Results'!CB354)</f>
        <v>0</v>
      </c>
      <c r="AM354" s="2">
        <f>INDEX('2004'!$C$44:$C$140,'16 Year_History_Results'!CC354)</f>
        <v>0</v>
      </c>
      <c r="AN354" s="2">
        <f>INDEX('2005'!$C$44:$C$140,'16 Year_History_Results'!CD354)</f>
        <v>0</v>
      </c>
      <c r="AO354" s="2">
        <f>INDEX('2006'!$C$44:$C$140,'16 Year_History_Results'!CE354)</f>
        <v>0</v>
      </c>
      <c r="AP354" s="2">
        <f>INDEX('2007'!$C$44:$C$140,'16 Year_History_Results'!CF354)</f>
        <v>0</v>
      </c>
      <c r="AQ354" s="2">
        <f>INDEX('2008'!$C$44:$C$140,'16 Year_History_Results'!CG354)</f>
        <v>0</v>
      </c>
      <c r="AR354" s="2">
        <f>INDEX('2009'!$C$44:$C$140,'16 Year_History_Results'!CH354)</f>
        <v>0</v>
      </c>
      <c r="AS354" s="2">
        <f>INDEX('2010'!$C$44:$C$140,'16 Year_History_Results'!CI354)</f>
        <v>0</v>
      </c>
      <c r="AT354" s="2">
        <f>INDEX('2011'!$C$44:$C$140,'16 Year_History_Results'!CJ354)</f>
        <v>0</v>
      </c>
      <c r="AU354" s="2">
        <f>INDEX('2012'!$C$44:$C$140,'16 Year_History_Results'!CK354)</f>
        <v>0</v>
      </c>
      <c r="AV354" s="2">
        <f>INDEX('2013'!$C$44:$C$140,'16 Year_History_Results'!CL354)</f>
        <v>0</v>
      </c>
      <c r="AW354" s="2">
        <f>INDEX('2014'!$C$52:$C$180,'16 Year_History_Results'!CM354)</f>
        <v>0</v>
      </c>
      <c r="AX354" s="2">
        <f>INDEX('2015'!$E$52:$E$308,'16 Year_History_Results'!CN354)</f>
        <v>0</v>
      </c>
      <c r="AY354" s="147">
        <f>INDEX('2016'!$E$52:$E$308,'16 Year_History_Results'!CO354)</f>
        <v>0</v>
      </c>
      <c r="AZ354" s="2"/>
      <c r="BA354" s="2"/>
      <c r="BB354">
        <f t="shared" si="223"/>
        <v>4329</v>
      </c>
      <c r="BC354" s="110"/>
      <c r="BD354" s="2"/>
      <c r="BE354" s="146">
        <f>INDEX('2001'!$B$44:$B$140,'16 Year_History_Results'!BZ354)</f>
        <v>0</v>
      </c>
      <c r="BF354" s="2">
        <f>INDEX('2002'!$B$44:$B$140,'16 Year_History_Results'!CA354)</f>
        <v>0</v>
      </c>
      <c r="BG354" s="2">
        <f>INDEX('2003'!$B$44:$B$140,'16 Year_History_Results'!CB354)</f>
        <v>0</v>
      </c>
      <c r="BH354" s="2">
        <f>INDEX('2004'!$B$44:$B$140,'16 Year_History_Results'!CC354)</f>
        <v>0</v>
      </c>
      <c r="BI354" s="2">
        <f>INDEX('2005'!$B$44:$B$140,'16 Year_History_Results'!CD354)</f>
        <v>0</v>
      </c>
      <c r="BJ354" s="2">
        <f>INDEX('2006'!$B$44:$B$140,'16 Year_History_Results'!CE354)</f>
        <v>0</v>
      </c>
      <c r="BK354" s="2">
        <f>INDEX('2007'!$B$44:$B$140,'16 Year_History_Results'!CF354)</f>
        <v>0</v>
      </c>
      <c r="BL354" s="2">
        <f>INDEX('2008'!$B$44:$B$140,'16 Year_History_Results'!CG354)</f>
        <v>0</v>
      </c>
      <c r="BM354" s="2">
        <f>INDEX('2009'!$B$44:$B$140,'16 Year_History_Results'!CH354)</f>
        <v>0</v>
      </c>
      <c r="BN354" s="2">
        <f>INDEX('2010'!$B$44:$B$140,'16 Year_History_Results'!CI354)</f>
        <v>0</v>
      </c>
      <c r="BO354" s="2">
        <f>INDEX('2011'!$B$44:$B$140,'16 Year_History_Results'!CJ354)</f>
        <v>0</v>
      </c>
      <c r="BP354" s="2">
        <f>INDEX('2012'!$B$44:$B$140,'16 Year_History_Results'!CK354)</f>
        <v>0</v>
      </c>
      <c r="BQ354" s="2">
        <f>INDEX('2013'!$B$44:$B$140,'16 Year_History_Results'!CL354)</f>
        <v>0</v>
      </c>
      <c r="BR354" s="2">
        <f>INDEX('2014'!$B$52:$B$180,'16 Year_History_Results'!CM354)</f>
        <v>0</v>
      </c>
      <c r="BS354" s="147">
        <f>INDEX('2015'!$B$52:$B$308,'16 Year_History_Results'!CN354)</f>
        <v>0</v>
      </c>
      <c r="BT354" s="147">
        <f>INDEX('2016'!$B$52:$B$308,'16 Year_History_Results'!CO354)</f>
        <v>3</v>
      </c>
      <c r="BW354">
        <f t="shared" si="224"/>
        <v>4329</v>
      </c>
      <c r="BX354" s="110"/>
      <c r="BY354" s="2"/>
      <c r="BZ354" s="146">
        <f>IF(ISNA(MATCH($BW354,'2001'!$A$44:$A$139,0)),97,MATCH($BW354,'2001'!$A$44:$A$139,0))</f>
        <v>97</v>
      </c>
      <c r="CA354" s="2">
        <f>IF(ISNA(MATCH($BW354,'2002'!$A$44:$A$139,0)),97,MATCH($BW354,'2002'!$A$44:$A$139,0))</f>
        <v>97</v>
      </c>
      <c r="CB354" s="2">
        <f>IF(ISNA(MATCH($BW354,'2003'!$A$44:$A$139,0)),97,MATCH($BW354,'2003'!$A$44:$A$139,0))</f>
        <v>97</v>
      </c>
      <c r="CC354" s="2">
        <f>IF(ISNA(MATCH($BW354,'2004'!$A$44:$A$139,0)),97,MATCH($BW354,'2004'!$A$44:$A$139,0))</f>
        <v>97</v>
      </c>
      <c r="CD354" s="2">
        <f>IF(ISNA(MATCH($BW354,'2005'!$A$44:$A$139,0)),97,MATCH($BW354,'2005'!$A$44:$A$139,0))</f>
        <v>97</v>
      </c>
      <c r="CE354" s="2">
        <f>IF(ISNA(MATCH($BW354,'2006'!$A$44:$A$139,0)),97,MATCH($BW354,'2006'!$A$44:$A$139,0))</f>
        <v>97</v>
      </c>
      <c r="CF354" s="2">
        <f>IF(ISNA(MATCH($BW354,'2007'!$A$44:$A$139,0)),97,MATCH($BW354,'2007'!$A$44:$A$139,0))</f>
        <v>97</v>
      </c>
      <c r="CG354" s="2">
        <f>IF(ISNA(MATCH($BW354,'2008'!$A$44:$A$139,0)),97,MATCH($BW354,'2008'!$A$44:$A$139,0))</f>
        <v>97</v>
      </c>
      <c r="CH354" s="2">
        <f>IF(ISNA(MATCH($BW354,'2009'!$A$44:$A$139,0)),97,MATCH($BW354,'2009'!$A$44:$A$139,0))</f>
        <v>97</v>
      </c>
      <c r="CI354" s="2">
        <f>IF(ISNA(MATCH($BW354,'2010'!$A$44:$A$139,0)),97,MATCH($BW354,'2010'!$A$44:$A$139,0))</f>
        <v>97</v>
      </c>
      <c r="CJ354" s="2">
        <f>IF(ISNA(MATCH($BW354,'2011'!$A$44:$A$139,0)),97,MATCH($BW354,'2011'!$A$44:$A$139,0))</f>
        <v>97</v>
      </c>
      <c r="CK354" s="2">
        <f>IF(ISNA(MATCH($BW354,'2012'!$A$44:$A$139,0)),97,MATCH($BW354,'2012'!$A$44:$A$139,0))</f>
        <v>97</v>
      </c>
      <c r="CL354" s="2">
        <f>IF(ISNA(MATCH($BW354,'2013'!$A$44:$A$139,0)),97,MATCH($BW354,'2013'!$A$44:$A$139,0))</f>
        <v>97</v>
      </c>
      <c r="CM354" s="2">
        <f>IF(ISNA(MATCH($BW354,'2014'!$A$52:$A$179,0)),129,MATCH($BW354,'2014'!$A$52:$A$179,0))</f>
        <v>129</v>
      </c>
      <c r="CN354" s="147">
        <f>IF(ISNA(MATCH($BW354,'2015'!$A$52:$A$307,0)),257,MATCH($BW354,'2015'!$A$52:$A$307,0))</f>
        <v>257</v>
      </c>
      <c r="CO354" s="147">
        <f>IF(ISNA(MATCH($BW354,'2016'!$A$52:$A$307,0)),257,MATCH($BW354,'2016'!$A$52:$A$307,0))</f>
        <v>220</v>
      </c>
      <c r="CQ354">
        <f t="shared" si="225"/>
        <v>4329</v>
      </c>
      <c r="CR354" s="281"/>
      <c r="CS354" s="279"/>
      <c r="CT354" s="278">
        <f t="shared" si="226"/>
        <v>0</v>
      </c>
      <c r="CU354" s="279">
        <f t="shared" si="212"/>
        <v>0</v>
      </c>
      <c r="CV354" s="279">
        <f t="shared" si="213"/>
        <v>0</v>
      </c>
      <c r="CW354" s="279">
        <f t="shared" si="214"/>
        <v>0</v>
      </c>
      <c r="CX354" s="279">
        <f t="shared" si="215"/>
        <v>0</v>
      </c>
      <c r="CY354" s="279">
        <f t="shared" si="216"/>
        <v>0</v>
      </c>
      <c r="CZ354" s="279">
        <f t="shared" si="217"/>
        <v>0</v>
      </c>
      <c r="DA354" s="279">
        <f t="shared" si="218"/>
        <v>0</v>
      </c>
      <c r="DB354" s="279">
        <f t="shared" si="219"/>
        <v>0</v>
      </c>
      <c r="DC354" s="279">
        <f t="shared" si="227"/>
        <v>0</v>
      </c>
      <c r="DD354" s="279">
        <f t="shared" si="228"/>
        <v>0</v>
      </c>
      <c r="DE354" s="279">
        <f t="shared" si="229"/>
        <v>0</v>
      </c>
      <c r="DF354" s="279">
        <f t="shared" si="230"/>
        <v>0</v>
      </c>
      <c r="DG354" s="279">
        <f t="shared" si="231"/>
        <v>0</v>
      </c>
      <c r="DH354" s="280">
        <f t="shared" si="248"/>
        <v>0</v>
      </c>
      <c r="DI354" s="280">
        <f t="shared" si="249"/>
        <v>3</v>
      </c>
      <c r="DJ354" s="154">
        <f t="shared" si="220"/>
        <v>515</v>
      </c>
      <c r="DK354" s="279">
        <f t="shared" si="232"/>
        <v>4329</v>
      </c>
      <c r="DL354" s="97"/>
      <c r="DM354" s="154"/>
      <c r="DN354" s="267">
        <f t="shared" si="233"/>
        <v>0</v>
      </c>
      <c r="DO354" s="154">
        <f t="shared" si="234"/>
        <v>0</v>
      </c>
      <c r="DP354" s="154">
        <f t="shared" si="235"/>
        <v>0</v>
      </c>
      <c r="DQ354" s="154">
        <f t="shared" si="236"/>
        <v>0</v>
      </c>
      <c r="DR354" s="154">
        <f t="shared" si="237"/>
        <v>0</v>
      </c>
      <c r="DS354" s="154">
        <f t="shared" si="238"/>
        <v>0</v>
      </c>
      <c r="DT354" s="154">
        <f t="shared" si="239"/>
        <v>0</v>
      </c>
      <c r="DU354" s="154">
        <f t="shared" si="240"/>
        <v>0</v>
      </c>
      <c r="DV354" s="154">
        <f t="shared" si="241"/>
        <v>0</v>
      </c>
      <c r="DW354" s="154">
        <f t="shared" si="242"/>
        <v>0</v>
      </c>
      <c r="DX354" s="154">
        <f t="shared" si="243"/>
        <v>0</v>
      </c>
      <c r="DY354" s="154">
        <f t="shared" si="244"/>
        <v>0</v>
      </c>
      <c r="DZ354" s="154">
        <f t="shared" si="245"/>
        <v>0</v>
      </c>
      <c r="EA354" s="154">
        <f t="shared" si="246"/>
        <v>0</v>
      </c>
      <c r="EB354" s="264">
        <f t="shared" si="250"/>
        <v>0</v>
      </c>
      <c r="EC354" s="264">
        <f t="shared" si="251"/>
        <v>3</v>
      </c>
      <c r="ED354" s="154">
        <f t="shared" si="221"/>
        <v>515</v>
      </c>
    </row>
    <row r="355" spans="2:134" ht="13" thickBot="1" x14ac:dyDescent="0.3">
      <c r="B355" s="131">
        <v>179</v>
      </c>
      <c r="C355" s="50">
        <f t="shared" si="210"/>
        <v>5</v>
      </c>
      <c r="D355" s="50">
        <f t="shared" si="222"/>
        <v>5</v>
      </c>
      <c r="E355" s="97"/>
      <c r="F355" s="2">
        <f t="shared" si="247"/>
        <v>350</v>
      </c>
      <c r="G355" s="495">
        <v>1902</v>
      </c>
      <c r="H355" s="98">
        <f>15- COUNTIF(L355:AC355,"#N/A")</f>
        <v>3</v>
      </c>
      <c r="I355" s="131">
        <f>SUM(AH355:AY355)+SUM(BE355:BT355)</f>
        <v>86</v>
      </c>
      <c r="J355" s="398">
        <f>DI355</f>
        <v>2.9901323503754593</v>
      </c>
      <c r="K355" s="456" t="str">
        <f>IF(ISNUMBER(MATCH(G355,'[4]OPR data'!$A$3:$A$2900,0)),"Y","N")</f>
        <v>Y</v>
      </c>
      <c r="L355" s="110"/>
      <c r="M355" s="233"/>
      <c r="N355" s="469" t="e">
        <f>(INDEX(Finish_table!R$4:R$83,MATCH('16 Year_History_Results'!$G355,Finish_table!S$4:S$83,0),1))</f>
        <v>#N/A</v>
      </c>
      <c r="O355" s="233" t="e">
        <f>(INDEX(Finish_table!Z$4:Z$99,MATCH('16 Year_History_Results'!$G355,Finish_table!AA$4:AA$99,0),1))</f>
        <v>#N/A</v>
      </c>
      <c r="P355" s="233" t="e">
        <f>(INDEX(Finish_table!AI$4:AI$99,MATCH('16 Year_History_Results'!$G355,Finish_table!AJ$4:AJ$99,0),1))</f>
        <v>#N/A</v>
      </c>
      <c r="Q355" s="233" t="e">
        <f>(INDEX(Finish_table!AR$4:AR$99,MATCH('16 Year_History_Results'!$G355,Finish_table!AS$4:AS$99,0),1))</f>
        <v>#N/A</v>
      </c>
      <c r="R355" s="233" t="e">
        <f>(INDEX(Finish_table!BA$4:BA$99,MATCH('16 Year_History_Results'!$G355,Finish_table!BB$4:BB$99,0),1))</f>
        <v>#N/A</v>
      </c>
      <c r="S355" s="233" t="str">
        <f>(INDEX(Finish_table!BJ$4:BJ$99,MATCH('16 Year_History_Results'!$G355,Finish_table!BK$4:BK$99,0),1))</f>
        <v>F</v>
      </c>
      <c r="T355" s="233" t="str">
        <f>(INDEX(Finish_table!BS$4:BS$99,MATCH('16 Year_History_Results'!$G355,Finish_table!BT$4:BT$99,0),1))</f>
        <v>W</v>
      </c>
      <c r="U355" s="233" t="e">
        <f>(INDEX(Finish_table!CB$4:CB$99,MATCH('16 Year_History_Results'!$G355,Finish_table!CC$4:CC$99,0),1))</f>
        <v>#N/A</v>
      </c>
      <c r="V355" s="233" t="str">
        <f>(INDEX(Finish_table!CK$4:CK$99,MATCH('16 Year_History_Results'!$G355,Finish_table!CL$4:CL$99,0),1))</f>
        <v>SF</v>
      </c>
      <c r="W355" s="233" t="str">
        <f>(INDEX(Finish_table!CT$4:CT$99,MATCH('16 Year_History_Results'!$G355,Finish_table!CU$4:CU$99,0),1))</f>
        <v>QF</v>
      </c>
      <c r="X355" s="233" t="e">
        <f>(INDEX(Finish_table!DC$4:DC$99,MATCH('16 Year_History_Results'!$G355,Finish_table!DD$4:DD$99,0),1))</f>
        <v>#N/A</v>
      </c>
      <c r="Y355" s="233" t="e">
        <f>(INDEX(Finish_table!DL$4:DL$99,MATCH('16 Year_History_Results'!$G355,Finish_table!DM$4:DM$99,0),1))</f>
        <v>#N/A</v>
      </c>
      <c r="Z355" s="233" t="e">
        <f>(INDEX(Finish_table!DU$4:DU$99,MATCH('16 Year_History_Results'!$G355,Finish_table!DV$4:DV$99,0),1))</f>
        <v>#N/A</v>
      </c>
      <c r="AA355" s="233" t="e">
        <f>(INDEX(Finish_table!ED$4:ED$140,MATCH('16 Year_History_Results'!$G355,Finish_table!EE$4:EE$140,0),1))</f>
        <v>#N/A</v>
      </c>
      <c r="AB355" s="233" t="e">
        <f>(INDEX(Finish_table!EM$4:EM$224,MATCH('16 Year_History_Results'!$G355,Finish_table!EN$4:EN$224,0),1))</f>
        <v>#N/A</v>
      </c>
      <c r="AC355" s="253" t="e">
        <f>(INDEX(Finish_table!EW$4:EW$224,MATCH('16 Year_History_Results'!$G355,Finish_table!EX$4:EX$224,0),1))</f>
        <v>#N/A</v>
      </c>
      <c r="AD355" s="2"/>
      <c r="AG355">
        <f t="shared" si="211"/>
        <v>1902</v>
      </c>
      <c r="AH355" s="110"/>
      <c r="AI355" s="2"/>
      <c r="AJ355" s="146">
        <f>INDEX('2001'!$C$44:$C$140,'16 Year_History_Results'!BZ355)</f>
        <v>0</v>
      </c>
      <c r="AK355" s="2">
        <f>INDEX('2002'!$C$44:$C$140,'16 Year_History_Results'!CA355)</f>
        <v>0</v>
      </c>
      <c r="AL355" s="2">
        <f>INDEX('2003'!$C$44:$C$140,'16 Year_History_Results'!CB355)</f>
        <v>0</v>
      </c>
      <c r="AM355" s="2">
        <f>INDEX('2004'!$C$44:$C$140,'16 Year_History_Results'!CC355)</f>
        <v>0</v>
      </c>
      <c r="AN355" s="2">
        <f>INDEX('2005'!$C$44:$C$140,'16 Year_History_Results'!CD355)</f>
        <v>0</v>
      </c>
      <c r="AO355" s="2">
        <f>INDEX('2006'!$C$44:$C$140,'16 Year_History_Results'!CE355)</f>
        <v>16</v>
      </c>
      <c r="AP355" s="2">
        <f>INDEX('2007'!$C$44:$C$140,'16 Year_History_Results'!CF355)</f>
        <v>30</v>
      </c>
      <c r="AQ355" s="2">
        <f>INDEX('2008'!$C$44:$C$140,'16 Year_History_Results'!CG355)</f>
        <v>0</v>
      </c>
      <c r="AR355" s="2">
        <f>INDEX('2009'!$C$44:$C$140,'16 Year_History_Results'!CH355)</f>
        <v>10</v>
      </c>
      <c r="AS355" s="2">
        <f>INDEX('2010'!$C$44:$C$140,'16 Year_History_Results'!CI355)</f>
        <v>0</v>
      </c>
      <c r="AT355" s="2">
        <f>INDEX('2011'!$C$44:$C$140,'16 Year_History_Results'!CJ355)</f>
        <v>0</v>
      </c>
      <c r="AU355" s="2">
        <f>INDEX('2012'!$C$44:$C$140,'16 Year_History_Results'!CK355)</f>
        <v>0</v>
      </c>
      <c r="AV355" s="2">
        <f>INDEX('2013'!$C$44:$C$140,'16 Year_History_Results'!CL355)</f>
        <v>0</v>
      </c>
      <c r="AW355" s="2">
        <f>INDEX('2014'!$C$52:$C$180,'16 Year_History_Results'!CM355)</f>
        <v>0</v>
      </c>
      <c r="AX355" s="2">
        <f>INDEX('2015'!$E$52:$E$308,'16 Year_History_Results'!CN355)</f>
        <v>0</v>
      </c>
      <c r="AY355" s="147">
        <f>INDEX('2016'!$E$52:$E$308,'16 Year_History_Results'!CO355)</f>
        <v>0</v>
      </c>
      <c r="AZ355" s="2"/>
      <c r="BA355" s="2"/>
      <c r="BB355">
        <f t="shared" si="223"/>
        <v>1902</v>
      </c>
      <c r="BC355" s="110"/>
      <c r="BD355" s="2"/>
      <c r="BE355" s="146">
        <f>INDEX('2001'!$B$44:$B$140,'16 Year_History_Results'!BZ355)</f>
        <v>0</v>
      </c>
      <c r="BF355" s="2">
        <f>INDEX('2002'!$B$44:$B$140,'16 Year_History_Results'!CA355)</f>
        <v>0</v>
      </c>
      <c r="BG355" s="2">
        <f>INDEX('2003'!$B$44:$B$140,'16 Year_History_Results'!CB355)</f>
        <v>0</v>
      </c>
      <c r="BH355" s="2">
        <f>INDEX('2004'!$B$44:$B$140,'16 Year_History_Results'!CC355)</f>
        <v>0</v>
      </c>
      <c r="BI355" s="2">
        <f>INDEX('2005'!$B$44:$B$140,'16 Year_History_Results'!CD355)</f>
        <v>0</v>
      </c>
      <c r="BJ355" s="2">
        <f>INDEX('2006'!$B$44:$B$140,'16 Year_History_Results'!CE355)</f>
        <v>3</v>
      </c>
      <c r="BK355" s="2">
        <f>INDEX('2007'!$B$44:$B$140,'16 Year_History_Results'!CF355)</f>
        <v>15</v>
      </c>
      <c r="BL355" s="2">
        <f>INDEX('2008'!$B$44:$B$140,'16 Year_History_Results'!CG355)</f>
        <v>0</v>
      </c>
      <c r="BM355" s="2">
        <f>INDEX('2009'!$B$44:$B$140,'16 Year_History_Results'!CH355)</f>
        <v>5</v>
      </c>
      <c r="BN355" s="2">
        <f>INDEX('2010'!$B$44:$B$140,'16 Year_History_Results'!CI355)</f>
        <v>7</v>
      </c>
      <c r="BO355" s="2">
        <f>INDEX('2011'!$B$44:$B$140,'16 Year_History_Results'!CJ355)</f>
        <v>0</v>
      </c>
      <c r="BP355" s="2">
        <f>INDEX('2012'!$B$44:$B$140,'16 Year_History_Results'!CK355)</f>
        <v>0</v>
      </c>
      <c r="BQ355" s="2">
        <f>INDEX('2013'!$B$44:$B$140,'16 Year_History_Results'!CL355)</f>
        <v>0</v>
      </c>
      <c r="BR355" s="2">
        <f>INDEX('2014'!$B$52:$B$180,'16 Year_History_Results'!CM355)</f>
        <v>0</v>
      </c>
      <c r="BS355" s="147">
        <f>INDEX('2015'!$B$52:$B$308,'16 Year_History_Results'!CN355)</f>
        <v>0</v>
      </c>
      <c r="BT355" s="147">
        <f>INDEX('2016'!$B$52:$B$308,'16 Year_History_Results'!CO355)</f>
        <v>0</v>
      </c>
      <c r="BW355">
        <f t="shared" si="224"/>
        <v>1902</v>
      </c>
      <c r="BX355" s="110"/>
      <c r="BY355" s="2"/>
      <c r="BZ355" s="146">
        <f>IF(ISNA(MATCH($BW355,'2001'!$A$44:$A$139,0)),97,MATCH($BW355,'2001'!$A$44:$A$139,0))</f>
        <v>97</v>
      </c>
      <c r="CA355" s="2">
        <f>IF(ISNA(MATCH($BW355,'2002'!$A$44:$A$139,0)),97,MATCH($BW355,'2002'!$A$44:$A$139,0))</f>
        <v>97</v>
      </c>
      <c r="CB355" s="2">
        <f>IF(ISNA(MATCH($BW355,'2003'!$A$44:$A$139,0)),97,MATCH($BW355,'2003'!$A$44:$A$139,0))</f>
        <v>97</v>
      </c>
      <c r="CC355" s="2">
        <f>IF(ISNA(MATCH($BW355,'2004'!$A$44:$A$139,0)),97,MATCH($BW355,'2004'!$A$44:$A$139,0))</f>
        <v>97</v>
      </c>
      <c r="CD355" s="2">
        <f>IF(ISNA(MATCH($BW355,'2005'!$A$44:$A$139,0)),97,MATCH($BW355,'2005'!$A$44:$A$139,0))</f>
        <v>97</v>
      </c>
      <c r="CE355" s="2">
        <f>IF(ISNA(MATCH($BW355,'2006'!$A$44:$A$139,0)),97,MATCH($BW355,'2006'!$A$44:$A$139,0))</f>
        <v>96</v>
      </c>
      <c r="CF355" s="2">
        <f>IF(ISNA(MATCH($BW355,'2007'!$A$44:$A$139,0)),97,MATCH($BW355,'2007'!$A$44:$A$139,0))</f>
        <v>88</v>
      </c>
      <c r="CG355" s="2">
        <f>IF(ISNA(MATCH($BW355,'2008'!$A$44:$A$139,0)),97,MATCH($BW355,'2008'!$A$44:$A$139,0))</f>
        <v>97</v>
      </c>
      <c r="CH355" s="2">
        <f>IF(ISNA(MATCH($BW355,'2009'!$A$44:$A$139,0)),97,MATCH($BW355,'2009'!$A$44:$A$139,0))</f>
        <v>84</v>
      </c>
      <c r="CI355" s="2">
        <f>IF(ISNA(MATCH($BW355,'2010'!$A$44:$A$139,0)),97,MATCH($BW355,'2010'!$A$44:$A$139,0))</f>
        <v>74</v>
      </c>
      <c r="CJ355" s="2">
        <f>IF(ISNA(MATCH($BW355,'2011'!$A$44:$A$139,0)),97,MATCH($BW355,'2011'!$A$44:$A$139,0))</f>
        <v>97</v>
      </c>
      <c r="CK355" s="2">
        <f>IF(ISNA(MATCH($BW355,'2012'!$A$44:$A$139,0)),97,MATCH($BW355,'2012'!$A$44:$A$139,0))</f>
        <v>97</v>
      </c>
      <c r="CL355" s="2">
        <f>IF(ISNA(MATCH($BW355,'2013'!$A$44:$A$139,0)),97,MATCH($BW355,'2013'!$A$44:$A$139,0))</f>
        <v>97</v>
      </c>
      <c r="CM355" s="2">
        <f>IF(ISNA(MATCH($BW355,'2014'!$A$52:$A$179,0)),129,MATCH($BW355,'2014'!$A$52:$A$179,0))</f>
        <v>129</v>
      </c>
      <c r="CN355" s="147">
        <f>IF(ISNA(MATCH($BW355,'2015'!$A$52:$A$307,0)),257,MATCH($BW355,'2015'!$A$52:$A$307,0))</f>
        <v>257</v>
      </c>
      <c r="CO355" s="147">
        <f>IF(ISNA(MATCH($BW355,'2016'!$A$52:$A$307,0)),257,MATCH($BW355,'2016'!$A$52:$A$307,0))</f>
        <v>257</v>
      </c>
      <c r="CQ355">
        <f t="shared" si="225"/>
        <v>1902</v>
      </c>
      <c r="CR355" s="281"/>
      <c r="CS355" s="279"/>
      <c r="CT355" s="278">
        <f t="shared" si="226"/>
        <v>0</v>
      </c>
      <c r="CU355" s="279">
        <f t="shared" si="212"/>
        <v>0</v>
      </c>
      <c r="CV355" s="279">
        <f t="shared" si="213"/>
        <v>0</v>
      </c>
      <c r="CW355" s="279">
        <f t="shared" si="214"/>
        <v>0</v>
      </c>
      <c r="CX355" s="279">
        <f t="shared" si="215"/>
        <v>0</v>
      </c>
      <c r="CY355" s="279">
        <f t="shared" si="216"/>
        <v>19</v>
      </c>
      <c r="CZ355" s="279">
        <f t="shared" si="217"/>
        <v>57.665399999999998</v>
      </c>
      <c r="DA355" s="279">
        <f t="shared" si="218"/>
        <v>38.439755639999994</v>
      </c>
      <c r="DB355" s="279">
        <f t="shared" si="219"/>
        <v>40.623941109623999</v>
      </c>
      <c r="DC355" s="279">
        <f t="shared" si="227"/>
        <v>34.079919143675355</v>
      </c>
      <c r="DD355" s="279">
        <f t="shared" si="228"/>
        <v>22.717674101173991</v>
      </c>
      <c r="DE355" s="279">
        <f t="shared" si="229"/>
        <v>15.143601555842581</v>
      </c>
      <c r="DF355" s="279">
        <f t="shared" si="230"/>
        <v>10.094724797124664</v>
      </c>
      <c r="DG355" s="279">
        <f t="shared" si="231"/>
        <v>6.7291435497633012</v>
      </c>
      <c r="DH355" s="280">
        <f t="shared" si="248"/>
        <v>4.4856470902722165</v>
      </c>
      <c r="DI355" s="280">
        <f t="shared" si="249"/>
        <v>2.9901323503754593</v>
      </c>
      <c r="DJ355" s="154">
        <f t="shared" si="220"/>
        <v>275</v>
      </c>
      <c r="DK355" s="279">
        <f t="shared" si="232"/>
        <v>1902</v>
      </c>
      <c r="DL355" s="97"/>
      <c r="DM355" s="154"/>
      <c r="DN355" s="267">
        <f t="shared" si="233"/>
        <v>0</v>
      </c>
      <c r="DO355" s="154">
        <f t="shared" si="234"/>
        <v>0</v>
      </c>
      <c r="DP355" s="154">
        <f t="shared" si="235"/>
        <v>0</v>
      </c>
      <c r="DQ355" s="154">
        <f t="shared" si="236"/>
        <v>0</v>
      </c>
      <c r="DR355" s="154">
        <f t="shared" si="237"/>
        <v>0</v>
      </c>
      <c r="DS355" s="154">
        <f t="shared" si="238"/>
        <v>19</v>
      </c>
      <c r="DT355" s="154">
        <f t="shared" si="239"/>
        <v>64</v>
      </c>
      <c r="DU355" s="154">
        <f t="shared" si="240"/>
        <v>64</v>
      </c>
      <c r="DV355" s="154">
        <f t="shared" si="241"/>
        <v>79</v>
      </c>
      <c r="DW355" s="154">
        <f t="shared" si="242"/>
        <v>86</v>
      </c>
      <c r="DX355" s="154">
        <f t="shared" si="243"/>
        <v>86</v>
      </c>
      <c r="DY355" s="154">
        <f t="shared" si="244"/>
        <v>86</v>
      </c>
      <c r="DZ355" s="154">
        <f t="shared" si="245"/>
        <v>86</v>
      </c>
      <c r="EA355" s="154">
        <f t="shared" si="246"/>
        <v>86</v>
      </c>
      <c r="EB355" s="264">
        <f t="shared" si="250"/>
        <v>86</v>
      </c>
      <c r="EC355" s="264">
        <f t="shared" si="251"/>
        <v>86</v>
      </c>
      <c r="ED355" s="154">
        <f t="shared" si="221"/>
        <v>105</v>
      </c>
    </row>
    <row r="356" spans="2:134" ht="13" thickBot="1" x14ac:dyDescent="0.3">
      <c r="B356" s="247">
        <v>180</v>
      </c>
      <c r="C356" s="50">
        <f t="shared" si="210"/>
        <v>1</v>
      </c>
      <c r="D356" s="50">
        <f t="shared" si="222"/>
        <v>0</v>
      </c>
      <c r="E356" s="97"/>
      <c r="F356" s="2">
        <f t="shared" si="247"/>
        <v>351</v>
      </c>
      <c r="G356" s="207">
        <v>155</v>
      </c>
      <c r="H356" s="98">
        <f>15- COUNTIF(L356:AC356,"#N/A")</f>
        <v>2</v>
      </c>
      <c r="I356" s="131">
        <f>SUM(AH356:AY356)+SUM(BE356:BT356)</f>
        <v>30</v>
      </c>
      <c r="J356" s="398">
        <f>DI356</f>
        <v>2.9867340880294111</v>
      </c>
      <c r="K356" s="456" t="str">
        <f>IF(ISNUMBER(MATCH(G356,'[4]OPR data'!$A$3:$A$2900,0)),"Y","N")</f>
        <v>Y</v>
      </c>
      <c r="L356" s="110"/>
      <c r="M356" s="233"/>
      <c r="N356" s="469" t="e">
        <f>(INDEX(Finish_table!R$4:R$83,MATCH('16 Year_History_Results'!$G356,Finish_table!S$4:S$83,0),1))</f>
        <v>#N/A</v>
      </c>
      <c r="O356" s="233" t="str">
        <f>(INDEX(Finish_table!Z$4:Z$99,MATCH('16 Year_History_Results'!$G356,Finish_table!AA$4:AA$99,0),1))</f>
        <v>QF</v>
      </c>
      <c r="P356" s="233" t="e">
        <f>(INDEX(Finish_table!AI$4:AI$99,MATCH('16 Year_History_Results'!$G356,Finish_table!AJ$4:AJ$99,0),1))</f>
        <v>#N/A</v>
      </c>
      <c r="Q356" s="233" t="e">
        <f>(INDEX(Finish_table!AR$4:AR$99,MATCH('16 Year_History_Results'!$G356,Finish_table!AS$4:AS$99,0),1))</f>
        <v>#N/A</v>
      </c>
      <c r="R356" s="233" t="e">
        <f>(INDEX(Finish_table!BA$4:BA$99,MATCH('16 Year_History_Results'!$G356,Finish_table!BB$4:BB$99,0),1))</f>
        <v>#N/A</v>
      </c>
      <c r="S356" s="233" t="e">
        <f>(INDEX(Finish_table!BJ$4:BJ$99,MATCH('16 Year_History_Results'!$G356,Finish_table!BK$4:BK$99,0),1))</f>
        <v>#N/A</v>
      </c>
      <c r="T356" s="233" t="e">
        <f>(INDEX(Finish_table!BS$4:BS$99,MATCH('16 Year_History_Results'!$G356,Finish_table!BT$4:BT$99,0),1))</f>
        <v>#N/A</v>
      </c>
      <c r="U356" s="233" t="str">
        <f>(INDEX(Finish_table!CB$4:CB$99,MATCH('16 Year_History_Results'!$G356,Finish_table!CC$4:CC$99,0),1))</f>
        <v>QF</v>
      </c>
      <c r="V356" s="233" t="e">
        <f>(INDEX(Finish_table!CK$4:CK$99,MATCH('16 Year_History_Results'!$G356,Finish_table!CL$4:CL$99,0),1))</f>
        <v>#N/A</v>
      </c>
      <c r="W356" s="233" t="e">
        <f>(INDEX(Finish_table!CT$4:CT$99,MATCH('16 Year_History_Results'!$G356,Finish_table!CU$4:CU$99,0),1))</f>
        <v>#N/A</v>
      </c>
      <c r="X356" s="233" t="str">
        <f>(INDEX(Finish_table!DC$4:DC$99,MATCH('16 Year_History_Results'!$G356,Finish_table!DD$4:DD$99,0),1))</f>
        <v>SF</v>
      </c>
      <c r="Y356" s="233" t="e">
        <f>(INDEX(Finish_table!DL$4:DL$99,MATCH('16 Year_History_Results'!$G356,Finish_table!DM$4:DM$99,0),1))</f>
        <v>#N/A</v>
      </c>
      <c r="Z356" s="233" t="e">
        <f>(INDEX(Finish_table!DU$4:DU$99,MATCH('16 Year_History_Results'!$G356,Finish_table!DV$4:DV$99,0),1))</f>
        <v>#N/A</v>
      </c>
      <c r="AA356" s="233" t="e">
        <f>(INDEX(Finish_table!ED$4:ED$140,MATCH('16 Year_History_Results'!$G356,Finish_table!EE$4:EE$140,0),1))</f>
        <v>#N/A</v>
      </c>
      <c r="AB356" s="233" t="e">
        <f>(INDEX(Finish_table!EM$4:EM$224,MATCH('16 Year_History_Results'!$G356,Finish_table!EN$4:EN$224,0),1))</f>
        <v>#N/A</v>
      </c>
      <c r="AC356" s="253" t="e">
        <f>(INDEX(Finish_table!EW$4:EW$224,MATCH('16 Year_History_Results'!$G356,Finish_table!EX$4:EX$224,0),1))</f>
        <v>#N/A</v>
      </c>
      <c r="AD356" s="2"/>
      <c r="AG356">
        <f t="shared" si="211"/>
        <v>155</v>
      </c>
      <c r="AH356" s="110"/>
      <c r="AI356" s="2"/>
      <c r="AJ356" s="146">
        <f>INDEX('2001'!$C$44:$C$140,'16 Year_History_Results'!BZ356)</f>
        <v>0</v>
      </c>
      <c r="AK356" s="2">
        <f>INDEX('2002'!$C$44:$C$140,'16 Year_History_Results'!CA356)</f>
        <v>0</v>
      </c>
      <c r="AL356" s="2">
        <f>INDEX('2003'!$C$44:$C$140,'16 Year_History_Results'!CB356)</f>
        <v>0</v>
      </c>
      <c r="AM356" s="2">
        <f>INDEX('2004'!$C$44:$C$140,'16 Year_History_Results'!CC356)</f>
        <v>0</v>
      </c>
      <c r="AN356" s="2">
        <f>INDEX('2005'!$C$44:$C$140,'16 Year_History_Results'!CD356)</f>
        <v>0</v>
      </c>
      <c r="AO356" s="2">
        <f>INDEX('2006'!$C$44:$C$140,'16 Year_History_Results'!CE356)</f>
        <v>0</v>
      </c>
      <c r="AP356" s="2">
        <f>INDEX('2007'!$C$44:$C$140,'16 Year_History_Results'!CF356)</f>
        <v>0</v>
      </c>
      <c r="AQ356" s="2">
        <f>INDEX('2008'!$C$44:$C$140,'16 Year_History_Results'!CG356)</f>
        <v>0</v>
      </c>
      <c r="AR356" s="2">
        <f>INDEX('2009'!$C$44:$C$140,'16 Year_History_Results'!CH356)</f>
        <v>0</v>
      </c>
      <c r="AS356" s="2">
        <f>INDEX('2010'!$C$44:$C$140,'16 Year_History_Results'!CI356)</f>
        <v>0</v>
      </c>
      <c r="AT356" s="2">
        <f>INDEX('2011'!$C$44:$C$140,'16 Year_History_Results'!CJ356)</f>
        <v>10</v>
      </c>
      <c r="AU356" s="2">
        <f>INDEX('2012'!$C$44:$C$140,'16 Year_History_Results'!CK356)</f>
        <v>0</v>
      </c>
      <c r="AV356" s="2">
        <f>INDEX('2013'!$C$44:$C$140,'16 Year_History_Results'!CL356)</f>
        <v>0</v>
      </c>
      <c r="AW356" s="2">
        <f>INDEX('2014'!$C$52:$C$180,'16 Year_History_Results'!CM356)</f>
        <v>0</v>
      </c>
      <c r="AX356" s="2">
        <f>INDEX('2015'!$E$52:$E$308,'16 Year_History_Results'!CN356)</f>
        <v>0</v>
      </c>
      <c r="AY356" s="147">
        <f>INDEX('2016'!$E$52:$E$308,'16 Year_History_Results'!CO356)</f>
        <v>0</v>
      </c>
      <c r="AZ356" s="2"/>
      <c r="BA356" s="2"/>
      <c r="BB356">
        <f t="shared" si="223"/>
        <v>155</v>
      </c>
      <c r="BC356" s="110"/>
      <c r="BD356" s="2"/>
      <c r="BE356" s="146">
        <f>INDEX('2001'!$B$44:$B$140,'16 Year_History_Results'!BZ356)</f>
        <v>0</v>
      </c>
      <c r="BF356" s="2">
        <f>INDEX('2002'!$B$44:$B$140,'16 Year_History_Results'!CA356)</f>
        <v>1</v>
      </c>
      <c r="BG356" s="2">
        <f>INDEX('2003'!$B$44:$B$140,'16 Year_History_Results'!CB356)</f>
        <v>0</v>
      </c>
      <c r="BH356" s="2">
        <f>INDEX('2004'!$B$44:$B$140,'16 Year_History_Results'!CC356)</f>
        <v>0</v>
      </c>
      <c r="BI356" s="2">
        <f>INDEX('2005'!$B$44:$B$140,'16 Year_History_Results'!CD356)</f>
        <v>0</v>
      </c>
      <c r="BJ356" s="2">
        <f>INDEX('2006'!$B$44:$B$140,'16 Year_History_Results'!CE356)</f>
        <v>0</v>
      </c>
      <c r="BK356" s="2">
        <f>INDEX('2007'!$B$44:$B$140,'16 Year_History_Results'!CF356)</f>
        <v>0</v>
      </c>
      <c r="BL356" s="2">
        <f>INDEX('2008'!$B$44:$B$140,'16 Year_History_Results'!CG356)</f>
        <v>9</v>
      </c>
      <c r="BM356" s="2">
        <f>INDEX('2009'!$B$44:$B$140,'16 Year_History_Results'!CH356)</f>
        <v>0</v>
      </c>
      <c r="BN356" s="2">
        <f>INDEX('2010'!$B$44:$B$140,'16 Year_History_Results'!CI356)</f>
        <v>0</v>
      </c>
      <c r="BO356" s="2">
        <f>INDEX('2011'!$B$44:$B$140,'16 Year_History_Results'!CJ356)</f>
        <v>10</v>
      </c>
      <c r="BP356" s="2">
        <f>INDEX('2012'!$B$44:$B$140,'16 Year_History_Results'!CK356)</f>
        <v>0</v>
      </c>
      <c r="BQ356" s="2">
        <f>INDEX('2013'!$B$44:$B$140,'16 Year_History_Results'!CL356)</f>
        <v>0</v>
      </c>
      <c r="BR356" s="2">
        <f>INDEX('2014'!$B$52:$B$180,'16 Year_History_Results'!CM356)</f>
        <v>0</v>
      </c>
      <c r="BS356" s="147">
        <f>INDEX('2015'!$B$52:$B$308,'16 Year_History_Results'!CN356)</f>
        <v>0</v>
      </c>
      <c r="BT356" s="147">
        <f>INDEX('2016'!$B$52:$B$308,'16 Year_History_Results'!CO356)</f>
        <v>0</v>
      </c>
      <c r="BW356">
        <f t="shared" si="224"/>
        <v>155</v>
      </c>
      <c r="BX356" s="110"/>
      <c r="BY356" s="2"/>
      <c r="BZ356" s="146">
        <f>IF(ISNA(MATCH($BW356,'2001'!$A$44:$A$139,0)),97,MATCH($BW356,'2001'!$A$44:$A$139,0))</f>
        <v>97</v>
      </c>
      <c r="CA356" s="2">
        <f>IF(ISNA(MATCH($BW356,'2002'!$A$44:$A$139,0)),97,MATCH($BW356,'2002'!$A$44:$A$139,0))</f>
        <v>35</v>
      </c>
      <c r="CB356" s="2">
        <f>IF(ISNA(MATCH($BW356,'2003'!$A$44:$A$139,0)),97,MATCH($BW356,'2003'!$A$44:$A$139,0))</f>
        <v>97</v>
      </c>
      <c r="CC356" s="2">
        <f>IF(ISNA(MATCH($BW356,'2004'!$A$44:$A$139,0)),97,MATCH($BW356,'2004'!$A$44:$A$139,0))</f>
        <v>97</v>
      </c>
      <c r="CD356" s="2">
        <f>IF(ISNA(MATCH($BW356,'2005'!$A$44:$A$139,0)),97,MATCH($BW356,'2005'!$A$44:$A$139,0))</f>
        <v>97</v>
      </c>
      <c r="CE356" s="2">
        <f>IF(ISNA(MATCH($BW356,'2006'!$A$44:$A$139,0)),97,MATCH($BW356,'2006'!$A$44:$A$139,0))</f>
        <v>97</v>
      </c>
      <c r="CF356" s="2">
        <f>IF(ISNA(MATCH($BW356,'2007'!$A$44:$A$139,0)),97,MATCH($BW356,'2007'!$A$44:$A$139,0))</f>
        <v>97</v>
      </c>
      <c r="CG356" s="2">
        <f>IF(ISNA(MATCH($BW356,'2008'!$A$44:$A$139,0)),97,MATCH($BW356,'2008'!$A$44:$A$139,0))</f>
        <v>29</v>
      </c>
      <c r="CH356" s="2">
        <f>IF(ISNA(MATCH($BW356,'2009'!$A$44:$A$139,0)),97,MATCH($BW356,'2009'!$A$44:$A$139,0))</f>
        <v>97</v>
      </c>
      <c r="CI356" s="2">
        <f>IF(ISNA(MATCH($BW356,'2010'!$A$44:$A$139,0)),97,MATCH($BW356,'2010'!$A$44:$A$139,0))</f>
        <v>97</v>
      </c>
      <c r="CJ356" s="2">
        <f>IF(ISNA(MATCH($BW356,'2011'!$A$44:$A$139,0)),97,MATCH($BW356,'2011'!$A$44:$A$139,0))</f>
        <v>17</v>
      </c>
      <c r="CK356" s="2">
        <f>IF(ISNA(MATCH($BW356,'2012'!$A$44:$A$139,0)),97,MATCH($BW356,'2012'!$A$44:$A$139,0))</f>
        <v>97</v>
      </c>
      <c r="CL356" s="2">
        <f>IF(ISNA(MATCH($BW356,'2013'!$A$44:$A$139,0)),97,MATCH($BW356,'2013'!$A$44:$A$139,0))</f>
        <v>97</v>
      </c>
      <c r="CM356" s="2">
        <f>IF(ISNA(MATCH($BW356,'2014'!$A$52:$A$179,0)),129,MATCH($BW356,'2014'!$A$52:$A$179,0))</f>
        <v>129</v>
      </c>
      <c r="CN356" s="147">
        <f>IF(ISNA(MATCH($BW356,'2015'!$A$52:$A$307,0)),257,MATCH($BW356,'2015'!$A$52:$A$307,0))</f>
        <v>257</v>
      </c>
      <c r="CO356" s="147">
        <f>IF(ISNA(MATCH($BW356,'2016'!$A$52:$A$307,0)),257,MATCH($BW356,'2016'!$A$52:$A$307,0))</f>
        <v>257</v>
      </c>
      <c r="CQ356">
        <f t="shared" si="225"/>
        <v>155</v>
      </c>
      <c r="CR356" s="281"/>
      <c r="CS356" s="279"/>
      <c r="CT356" s="278">
        <f t="shared" si="226"/>
        <v>0</v>
      </c>
      <c r="CU356" s="279">
        <f t="shared" si="212"/>
        <v>1</v>
      </c>
      <c r="CV356" s="279">
        <f t="shared" si="213"/>
        <v>0.66659999999999997</v>
      </c>
      <c r="CW356" s="279">
        <f t="shared" si="214"/>
        <v>0.44435555999999998</v>
      </c>
      <c r="CX356" s="279">
        <f t="shared" si="215"/>
        <v>0.29620741629599995</v>
      </c>
      <c r="CY356" s="279">
        <f t="shared" si="216"/>
        <v>0.19745186370291357</v>
      </c>
      <c r="CZ356" s="279">
        <f t="shared" si="217"/>
        <v>0.13162141234436217</v>
      </c>
      <c r="DA356" s="279">
        <f t="shared" si="218"/>
        <v>9.0877388334687517</v>
      </c>
      <c r="DB356" s="279">
        <f t="shared" si="219"/>
        <v>6.0578867063902697</v>
      </c>
      <c r="DC356" s="279">
        <f t="shared" si="227"/>
        <v>4.0381872784797537</v>
      </c>
      <c r="DD356" s="279">
        <f t="shared" si="228"/>
        <v>22.691855639834603</v>
      </c>
      <c r="DE356" s="279">
        <f t="shared" si="229"/>
        <v>15.126390969513746</v>
      </c>
      <c r="DF356" s="279">
        <f t="shared" si="230"/>
        <v>10.083252220277863</v>
      </c>
      <c r="DG356" s="279">
        <f t="shared" si="231"/>
        <v>6.7214959300372232</v>
      </c>
      <c r="DH356" s="280">
        <f t="shared" si="248"/>
        <v>4.4805491869628131</v>
      </c>
      <c r="DI356" s="280">
        <f t="shared" si="249"/>
        <v>2.9867340880294111</v>
      </c>
      <c r="DJ356" s="154">
        <f t="shared" si="220"/>
        <v>276</v>
      </c>
      <c r="DK356" s="279">
        <f t="shared" si="232"/>
        <v>155</v>
      </c>
      <c r="DL356" s="97"/>
      <c r="DM356" s="154"/>
      <c r="DN356" s="267">
        <f t="shared" si="233"/>
        <v>0</v>
      </c>
      <c r="DO356" s="154">
        <f t="shared" si="234"/>
        <v>1</v>
      </c>
      <c r="DP356" s="154">
        <f t="shared" si="235"/>
        <v>1</v>
      </c>
      <c r="DQ356" s="154">
        <f t="shared" si="236"/>
        <v>1</v>
      </c>
      <c r="DR356" s="154">
        <f t="shared" si="237"/>
        <v>1</v>
      </c>
      <c r="DS356" s="154">
        <f t="shared" si="238"/>
        <v>1</v>
      </c>
      <c r="DT356" s="154">
        <f t="shared" si="239"/>
        <v>1</v>
      </c>
      <c r="DU356" s="154">
        <f t="shared" si="240"/>
        <v>10</v>
      </c>
      <c r="DV356" s="154">
        <f t="shared" si="241"/>
        <v>10</v>
      </c>
      <c r="DW356" s="154">
        <f t="shared" si="242"/>
        <v>10</v>
      </c>
      <c r="DX356" s="154">
        <f t="shared" si="243"/>
        <v>30</v>
      </c>
      <c r="DY356" s="154">
        <f t="shared" si="244"/>
        <v>30</v>
      </c>
      <c r="DZ356" s="154">
        <f t="shared" si="245"/>
        <v>30</v>
      </c>
      <c r="EA356" s="154">
        <f t="shared" si="246"/>
        <v>30</v>
      </c>
      <c r="EB356" s="264">
        <f t="shared" si="250"/>
        <v>30</v>
      </c>
      <c r="EC356" s="264">
        <f t="shared" si="251"/>
        <v>30</v>
      </c>
      <c r="ED356" s="154">
        <f t="shared" si="221"/>
        <v>251</v>
      </c>
    </row>
    <row r="357" spans="2:134" ht="13" thickBot="1" x14ac:dyDescent="0.3">
      <c r="B357" s="247">
        <v>180</v>
      </c>
      <c r="C357" s="50">
        <f t="shared" si="210"/>
        <v>2</v>
      </c>
      <c r="D357" s="50">
        <f t="shared" si="222"/>
        <v>0</v>
      </c>
      <c r="E357" s="97"/>
      <c r="F357" s="2">
        <f t="shared" si="247"/>
        <v>352</v>
      </c>
      <c r="G357" s="487">
        <v>191</v>
      </c>
      <c r="H357" s="98">
        <f>15- COUNTIF(L357:AC357,"#N/A")</f>
        <v>4</v>
      </c>
      <c r="I357" s="131">
        <f>SUM(AH357:AY357)+SUM(BE357:BT357)</f>
        <v>64</v>
      </c>
      <c r="J357" s="398">
        <f>DI357</f>
        <v>2.9143843149258402</v>
      </c>
      <c r="K357" s="456" t="str">
        <f>IF(ISNUMBER(MATCH(G357,'[4]OPR data'!$A$3:$A$2900,0)),"Y","N")</f>
        <v>Y</v>
      </c>
      <c r="L357" s="110"/>
      <c r="M357" s="233"/>
      <c r="N357" s="469" t="e">
        <f>(INDEX(Finish_table!R$4:R$83,MATCH('16 Year_History_Results'!$G357,Finish_table!S$4:S$83,0),1))</f>
        <v>#N/A</v>
      </c>
      <c r="O357" s="233" t="e">
        <f>(INDEX(Finish_table!Z$4:Z$99,MATCH('16 Year_History_Results'!$G357,Finish_table!AA$4:AA$99,0),1))</f>
        <v>#N/A</v>
      </c>
      <c r="P357" s="233" t="str">
        <f>(INDEX(Finish_table!AI$4:AI$99,MATCH('16 Year_History_Results'!$G357,Finish_table!AJ$4:AJ$99,0),1))</f>
        <v>QF</v>
      </c>
      <c r="Q357" s="233" t="e">
        <f>(INDEX(Finish_table!AR$4:AR$99,MATCH('16 Year_History_Results'!$G357,Finish_table!AS$4:AS$99,0),1))</f>
        <v>#N/A</v>
      </c>
      <c r="R357" s="233" t="str">
        <f>(INDEX(Finish_table!BA$4:BA$99,MATCH('16 Year_History_Results'!$G357,Finish_table!BB$4:BB$99,0),1))</f>
        <v>F</v>
      </c>
      <c r="S357" s="233" t="e">
        <f>(INDEX(Finish_table!BJ$4:BJ$99,MATCH('16 Year_History_Results'!$G357,Finish_table!BK$4:BK$99,0),1))</f>
        <v>#N/A</v>
      </c>
      <c r="T357" s="233" t="str">
        <f>(INDEX(Finish_table!BS$4:BS$99,MATCH('16 Year_History_Results'!$G357,Finish_table!BT$4:BT$99,0),1))</f>
        <v>QF</v>
      </c>
      <c r="U357" s="233" t="str">
        <f>(INDEX(Finish_table!CB$4:CB$99,MATCH('16 Year_History_Results'!$G357,Finish_table!CC$4:CC$99,0),1))</f>
        <v>QF</v>
      </c>
      <c r="V357" s="233" t="e">
        <f>(INDEX(Finish_table!CK$4:CK$99,MATCH('16 Year_History_Results'!$G357,Finish_table!CL$4:CL$99,0),1))</f>
        <v>#N/A</v>
      </c>
      <c r="W357" s="233" t="e">
        <f>(INDEX(Finish_table!CT$4:CT$99,MATCH('16 Year_History_Results'!$G357,Finish_table!CU$4:CU$99,0),1))</f>
        <v>#N/A</v>
      </c>
      <c r="X357" s="233" t="str">
        <f>(INDEX(Finish_table!DC$4:DC$99,MATCH('16 Year_History_Results'!$G357,Finish_table!DD$4:DD$99,0),1))</f>
        <v>SF</v>
      </c>
      <c r="Y357" s="233" t="e">
        <f>(INDEX(Finish_table!DL$4:DL$99,MATCH('16 Year_History_Results'!$G357,Finish_table!DM$4:DM$99,0),1))</f>
        <v>#N/A</v>
      </c>
      <c r="Z357" s="233" t="e">
        <f>(INDEX(Finish_table!DU$4:DU$99,MATCH('16 Year_History_Results'!$G357,Finish_table!DV$4:DV$99,0),1))</f>
        <v>#N/A</v>
      </c>
      <c r="AA357" s="233" t="e">
        <f>(INDEX(Finish_table!ED$4:ED$140,MATCH('16 Year_History_Results'!$G357,Finish_table!EE$4:EE$140,0),1))</f>
        <v>#N/A</v>
      </c>
      <c r="AB357" s="233" t="e">
        <f>(INDEX(Finish_table!EM$4:EM$224,MATCH('16 Year_History_Results'!$G357,Finish_table!EN$4:EN$224,0),1))</f>
        <v>#N/A</v>
      </c>
      <c r="AC357" s="253" t="e">
        <f>(INDEX(Finish_table!EW$4:EW$224,MATCH('16 Year_History_Results'!$G357,Finish_table!EX$4:EX$224,0),1))</f>
        <v>#N/A</v>
      </c>
      <c r="AD357" s="2"/>
      <c r="AG357">
        <f t="shared" si="211"/>
        <v>191</v>
      </c>
      <c r="AH357" s="110"/>
      <c r="AI357" s="2"/>
      <c r="AJ357" s="146">
        <f>INDEX('2001'!$C$44:$C$140,'16 Year_History_Results'!BZ357)</f>
        <v>0</v>
      </c>
      <c r="AK357" s="2">
        <f>INDEX('2002'!$C$44:$C$140,'16 Year_History_Results'!CA357)</f>
        <v>0</v>
      </c>
      <c r="AL357" s="2">
        <f>INDEX('2003'!$C$44:$C$140,'16 Year_History_Results'!CB357)</f>
        <v>0</v>
      </c>
      <c r="AM357" s="2">
        <f>INDEX('2004'!$C$44:$C$140,'16 Year_History_Results'!CC357)</f>
        <v>0</v>
      </c>
      <c r="AN357" s="2">
        <f>INDEX('2005'!$C$44:$C$140,'16 Year_History_Results'!CD357)</f>
        <v>20</v>
      </c>
      <c r="AO357" s="2">
        <f>INDEX('2006'!$C$44:$C$140,'16 Year_History_Results'!CE357)</f>
        <v>0</v>
      </c>
      <c r="AP357" s="2">
        <f>INDEX('2007'!$C$44:$C$140,'16 Year_History_Results'!CF357)</f>
        <v>0</v>
      </c>
      <c r="AQ357" s="2">
        <f>INDEX('2008'!$C$44:$C$140,'16 Year_History_Results'!CG357)</f>
        <v>0</v>
      </c>
      <c r="AR357" s="2">
        <f>INDEX('2009'!$C$44:$C$140,'16 Year_History_Results'!CH357)</f>
        <v>0</v>
      </c>
      <c r="AS357" s="2">
        <f>INDEX('2010'!$C$44:$C$140,'16 Year_History_Results'!CI357)</f>
        <v>0</v>
      </c>
      <c r="AT357" s="2">
        <f>INDEX('2011'!$C$44:$C$140,'16 Year_History_Results'!CJ357)</f>
        <v>10</v>
      </c>
      <c r="AU357" s="2">
        <f>INDEX('2012'!$C$44:$C$140,'16 Year_History_Results'!CK357)</f>
        <v>0</v>
      </c>
      <c r="AV357" s="2">
        <f>INDEX('2013'!$C$44:$C$140,'16 Year_History_Results'!CL357)</f>
        <v>0</v>
      </c>
      <c r="AW357" s="2">
        <f>INDEX('2014'!$C$52:$C$180,'16 Year_History_Results'!CM357)</f>
        <v>0</v>
      </c>
      <c r="AX357" s="2">
        <f>INDEX('2015'!$E$52:$E$308,'16 Year_History_Results'!CN357)</f>
        <v>0</v>
      </c>
      <c r="AY357" s="147">
        <f>INDEX('2016'!$E$52:$E$308,'16 Year_History_Results'!CO357)</f>
        <v>0</v>
      </c>
      <c r="AZ357" s="2"/>
      <c r="BA357" s="2"/>
      <c r="BB357">
        <f t="shared" si="223"/>
        <v>191</v>
      </c>
      <c r="BC357" s="110"/>
      <c r="BD357" s="2"/>
      <c r="BE357" s="146">
        <f>INDEX('2001'!$B$44:$B$140,'16 Year_History_Results'!BZ357)</f>
        <v>0</v>
      </c>
      <c r="BF357" s="2">
        <f>INDEX('2002'!$B$44:$B$140,'16 Year_History_Results'!CA357)</f>
        <v>0</v>
      </c>
      <c r="BG357" s="2">
        <f>INDEX('2003'!$B$44:$B$140,'16 Year_History_Results'!CB357)</f>
        <v>2</v>
      </c>
      <c r="BH357" s="2">
        <f>INDEX('2004'!$B$44:$B$140,'16 Year_History_Results'!CC357)</f>
        <v>0</v>
      </c>
      <c r="BI357" s="2">
        <f>INDEX('2005'!$B$44:$B$140,'16 Year_History_Results'!CD357)</f>
        <v>11</v>
      </c>
      <c r="BJ357" s="2">
        <f>INDEX('2006'!$B$44:$B$140,'16 Year_History_Results'!CE357)</f>
        <v>0</v>
      </c>
      <c r="BK357" s="2">
        <f>INDEX('2007'!$B$44:$B$140,'16 Year_History_Results'!CF357)</f>
        <v>4</v>
      </c>
      <c r="BL357" s="2">
        <f>INDEX('2008'!$B$44:$B$140,'16 Year_History_Results'!CG357)</f>
        <v>12</v>
      </c>
      <c r="BM357" s="2">
        <f>INDEX('2009'!$B$44:$B$140,'16 Year_History_Results'!CH357)</f>
        <v>0</v>
      </c>
      <c r="BN357" s="2">
        <f>INDEX('2010'!$B$44:$B$140,'16 Year_History_Results'!CI357)</f>
        <v>0</v>
      </c>
      <c r="BO357" s="2">
        <f>INDEX('2011'!$B$44:$B$140,'16 Year_History_Results'!CJ357)</f>
        <v>5</v>
      </c>
      <c r="BP357" s="2">
        <f>INDEX('2012'!$B$44:$B$140,'16 Year_History_Results'!CK357)</f>
        <v>0</v>
      </c>
      <c r="BQ357" s="2">
        <f>INDEX('2013'!$B$44:$B$140,'16 Year_History_Results'!CL357)</f>
        <v>0</v>
      </c>
      <c r="BR357" s="2">
        <f>INDEX('2014'!$B$52:$B$180,'16 Year_History_Results'!CM357)</f>
        <v>0</v>
      </c>
      <c r="BS357" s="147">
        <f>INDEX('2015'!$B$52:$B$308,'16 Year_History_Results'!CN357)</f>
        <v>0</v>
      </c>
      <c r="BT357" s="147">
        <f>INDEX('2016'!$B$52:$B$308,'16 Year_History_Results'!CO357)</f>
        <v>0</v>
      </c>
      <c r="BW357">
        <f t="shared" si="224"/>
        <v>191</v>
      </c>
      <c r="BX357" s="110"/>
      <c r="BY357" s="2"/>
      <c r="BZ357" s="146">
        <f>IF(ISNA(MATCH($BW357,'2001'!$A$44:$A$139,0)),97,MATCH($BW357,'2001'!$A$44:$A$139,0))</f>
        <v>97</v>
      </c>
      <c r="CA357" s="2">
        <f>IF(ISNA(MATCH($BW357,'2002'!$A$44:$A$139,0)),97,MATCH($BW357,'2002'!$A$44:$A$139,0))</f>
        <v>97</v>
      </c>
      <c r="CB357" s="2">
        <f>IF(ISNA(MATCH($BW357,'2003'!$A$44:$A$139,0)),97,MATCH($BW357,'2003'!$A$44:$A$139,0))</f>
        <v>34</v>
      </c>
      <c r="CC357" s="2">
        <f>IF(ISNA(MATCH($BW357,'2004'!$A$44:$A$139,0)),97,MATCH($BW357,'2004'!$A$44:$A$139,0))</f>
        <v>97</v>
      </c>
      <c r="CD357" s="2">
        <f>IF(ISNA(MATCH($BW357,'2005'!$A$44:$A$139,0)),97,MATCH($BW357,'2005'!$A$44:$A$139,0))</f>
        <v>32</v>
      </c>
      <c r="CE357" s="2">
        <f>IF(ISNA(MATCH($BW357,'2006'!$A$44:$A$139,0)),97,MATCH($BW357,'2006'!$A$44:$A$139,0))</f>
        <v>97</v>
      </c>
      <c r="CF357" s="2">
        <f>IF(ISNA(MATCH($BW357,'2007'!$A$44:$A$139,0)),97,MATCH($BW357,'2007'!$A$44:$A$139,0))</f>
        <v>32</v>
      </c>
      <c r="CG357" s="2">
        <f>IF(ISNA(MATCH($BW357,'2008'!$A$44:$A$139,0)),97,MATCH($BW357,'2008'!$A$44:$A$139,0))</f>
        <v>34</v>
      </c>
      <c r="CH357" s="2">
        <f>IF(ISNA(MATCH($BW357,'2009'!$A$44:$A$139,0)),97,MATCH($BW357,'2009'!$A$44:$A$139,0))</f>
        <v>97</v>
      </c>
      <c r="CI357" s="2">
        <f>IF(ISNA(MATCH($BW357,'2010'!$A$44:$A$139,0)),97,MATCH($BW357,'2010'!$A$44:$A$139,0))</f>
        <v>97</v>
      </c>
      <c r="CJ357" s="2">
        <f>IF(ISNA(MATCH($BW357,'2011'!$A$44:$A$139,0)),97,MATCH($BW357,'2011'!$A$44:$A$139,0))</f>
        <v>21</v>
      </c>
      <c r="CK357" s="2">
        <f>IF(ISNA(MATCH($BW357,'2012'!$A$44:$A$139,0)),97,MATCH($BW357,'2012'!$A$44:$A$139,0))</f>
        <v>97</v>
      </c>
      <c r="CL357" s="2">
        <f>IF(ISNA(MATCH($BW357,'2013'!$A$44:$A$139,0)),97,MATCH($BW357,'2013'!$A$44:$A$139,0))</f>
        <v>97</v>
      </c>
      <c r="CM357" s="2">
        <f>IF(ISNA(MATCH($BW357,'2014'!$A$52:$A$179,0)),129,MATCH($BW357,'2014'!$A$52:$A$179,0))</f>
        <v>129</v>
      </c>
      <c r="CN357" s="147">
        <f>IF(ISNA(MATCH($BW357,'2015'!$A$52:$A$307,0)),257,MATCH($BW357,'2015'!$A$52:$A$307,0))</f>
        <v>257</v>
      </c>
      <c r="CO357" s="147">
        <f>IF(ISNA(MATCH($BW357,'2016'!$A$52:$A$307,0)),257,MATCH($BW357,'2016'!$A$52:$A$307,0))</f>
        <v>257</v>
      </c>
      <c r="CQ357">
        <f t="shared" si="225"/>
        <v>191</v>
      </c>
      <c r="CR357" s="281"/>
      <c r="CS357" s="279"/>
      <c r="CT357" s="278">
        <f t="shared" si="226"/>
        <v>0</v>
      </c>
      <c r="CU357" s="279">
        <f t="shared" si="212"/>
        <v>0</v>
      </c>
      <c r="CV357" s="279">
        <f t="shared" si="213"/>
        <v>2</v>
      </c>
      <c r="CW357" s="279">
        <f t="shared" si="214"/>
        <v>1.3331999999999999</v>
      </c>
      <c r="CX357" s="279">
        <f t="shared" si="215"/>
        <v>31.88871112</v>
      </c>
      <c r="CY357" s="279">
        <f t="shared" si="216"/>
        <v>21.257014832591999</v>
      </c>
      <c r="CZ357" s="279">
        <f t="shared" si="217"/>
        <v>18.169926087405827</v>
      </c>
      <c r="DA357" s="279">
        <f t="shared" si="218"/>
        <v>24.112072729864721</v>
      </c>
      <c r="DB357" s="279">
        <f t="shared" si="219"/>
        <v>16.073107681727823</v>
      </c>
      <c r="DC357" s="279">
        <f t="shared" si="227"/>
        <v>10.714333580639765</v>
      </c>
      <c r="DD357" s="279">
        <f t="shared" si="228"/>
        <v>22.142174764854467</v>
      </c>
      <c r="DE357" s="279">
        <f t="shared" si="229"/>
        <v>14.759973698251986</v>
      </c>
      <c r="DF357" s="279">
        <f t="shared" si="230"/>
        <v>9.8389984672547737</v>
      </c>
      <c r="DG357" s="279">
        <f t="shared" si="231"/>
        <v>6.5586763782720316</v>
      </c>
      <c r="DH357" s="280">
        <f t="shared" si="248"/>
        <v>4.3720136737561361</v>
      </c>
      <c r="DI357" s="280">
        <f t="shared" si="249"/>
        <v>2.9143843149258402</v>
      </c>
      <c r="DJ357" s="154">
        <f t="shared" si="220"/>
        <v>278</v>
      </c>
      <c r="DK357" s="279">
        <f t="shared" si="232"/>
        <v>191</v>
      </c>
      <c r="DL357" s="97"/>
      <c r="DM357" s="154"/>
      <c r="DN357" s="267">
        <f t="shared" si="233"/>
        <v>0</v>
      </c>
      <c r="DO357" s="154">
        <f t="shared" si="234"/>
        <v>0</v>
      </c>
      <c r="DP357" s="154">
        <f t="shared" si="235"/>
        <v>2</v>
      </c>
      <c r="DQ357" s="154">
        <f t="shared" si="236"/>
        <v>2</v>
      </c>
      <c r="DR357" s="154">
        <f t="shared" si="237"/>
        <v>33</v>
      </c>
      <c r="DS357" s="154">
        <f t="shared" si="238"/>
        <v>33</v>
      </c>
      <c r="DT357" s="154">
        <f t="shared" si="239"/>
        <v>37</v>
      </c>
      <c r="DU357" s="154">
        <f t="shared" si="240"/>
        <v>49</v>
      </c>
      <c r="DV357" s="154">
        <f t="shared" si="241"/>
        <v>49</v>
      </c>
      <c r="DW357" s="154">
        <f t="shared" si="242"/>
        <v>49</v>
      </c>
      <c r="DX357" s="154">
        <f t="shared" si="243"/>
        <v>64</v>
      </c>
      <c r="DY357" s="154">
        <f t="shared" si="244"/>
        <v>64</v>
      </c>
      <c r="DZ357" s="154">
        <f t="shared" si="245"/>
        <v>64</v>
      </c>
      <c r="EA357" s="154">
        <f t="shared" si="246"/>
        <v>64</v>
      </c>
      <c r="EB357" s="264">
        <f t="shared" si="250"/>
        <v>64</v>
      </c>
      <c r="EC357" s="264">
        <f t="shared" si="251"/>
        <v>64</v>
      </c>
      <c r="ED357" s="154">
        <f t="shared" si="221"/>
        <v>140</v>
      </c>
    </row>
    <row r="358" spans="2:134" ht="13" thickBot="1" x14ac:dyDescent="0.3">
      <c r="B358" s="131">
        <v>180</v>
      </c>
      <c r="C358" s="50">
        <f t="shared" si="210"/>
        <v>3</v>
      </c>
      <c r="D358" s="50">
        <f t="shared" si="222"/>
        <v>0</v>
      </c>
      <c r="E358" s="97"/>
      <c r="F358" s="2">
        <f t="shared" si="247"/>
        <v>353</v>
      </c>
      <c r="G358" s="207">
        <v>222</v>
      </c>
      <c r="H358" s="98">
        <f>15- COUNTIF(L358:AC358,"#N/A")</f>
        <v>3</v>
      </c>
      <c r="I358" s="131">
        <f>SUM(AH358:AY358)+SUM(BE358:BT358)</f>
        <v>89</v>
      </c>
      <c r="J358" s="398">
        <f>DI358</f>
        <v>2.8811483199270134</v>
      </c>
      <c r="K358" s="456" t="str">
        <f>IF(ISNUMBER(MATCH(G358,'[4]OPR data'!$A$3:$A$2900,0)),"Y","N")</f>
        <v>Y</v>
      </c>
      <c r="L358" s="110"/>
      <c r="M358" s="233"/>
      <c r="N358" s="469" t="e">
        <f>(INDEX(Finish_table!R$4:R$83,MATCH('16 Year_History_Results'!$G358,Finish_table!S$4:S$83,0),1))</f>
        <v>#N/A</v>
      </c>
      <c r="O358" s="233" t="e">
        <f>(INDEX(Finish_table!Z$4:Z$99,MATCH('16 Year_History_Results'!$G358,Finish_table!AA$4:AA$99,0),1))</f>
        <v>#N/A</v>
      </c>
      <c r="P358" s="233" t="str">
        <f>(INDEX(Finish_table!AI$4:AI$99,MATCH('16 Year_History_Results'!$G358,Finish_table!AJ$4:AJ$99,0),1))</f>
        <v>SF</v>
      </c>
      <c r="Q358" s="233" t="str">
        <f>(INDEX(Finish_table!AR$4:AR$99,MATCH('16 Year_History_Results'!$G358,Finish_table!AS$4:AS$99,0),1))</f>
        <v>SF</v>
      </c>
      <c r="R358" s="233" t="e">
        <f>(INDEX(Finish_table!BA$4:BA$99,MATCH('16 Year_History_Results'!$G358,Finish_table!BB$4:BB$99,0),1))</f>
        <v>#N/A</v>
      </c>
      <c r="S358" s="233" t="str">
        <f>(INDEX(Finish_table!BJ$4:BJ$99,MATCH('16 Year_History_Results'!$G358,Finish_table!BK$4:BK$99,0),1))</f>
        <v>SF</v>
      </c>
      <c r="T358" s="233" t="e">
        <f>(INDEX(Finish_table!BS$4:BS$99,MATCH('16 Year_History_Results'!$G358,Finish_table!BT$4:BT$99,0),1))</f>
        <v>#N/A</v>
      </c>
      <c r="U358" s="233" t="e">
        <f>(INDEX(Finish_table!CB$4:CB$99,MATCH('16 Year_History_Results'!$G358,Finish_table!CC$4:CC$99,0),1))</f>
        <v>#N/A</v>
      </c>
      <c r="V358" s="233" t="str">
        <f>(INDEX(Finish_table!CK$4:CK$99,MATCH('16 Year_History_Results'!$G358,Finish_table!CL$4:CL$99,0),1))</f>
        <v>W</v>
      </c>
      <c r="W358" s="233" t="e">
        <f>(INDEX(Finish_table!CT$4:CT$99,MATCH('16 Year_History_Results'!$G358,Finish_table!CU$4:CU$99,0),1))</f>
        <v>#N/A</v>
      </c>
      <c r="X358" s="233" t="e">
        <f>(INDEX(Finish_table!DC$4:DC$99,MATCH('16 Year_History_Results'!$G358,Finish_table!DD$4:DD$99,0),1))</f>
        <v>#N/A</v>
      </c>
      <c r="Y358" s="233" t="e">
        <f>(INDEX(Finish_table!DL$4:DL$99,MATCH('16 Year_History_Results'!$G358,Finish_table!DM$4:DM$99,0),1))</f>
        <v>#N/A</v>
      </c>
      <c r="Z358" s="233" t="e">
        <f>(INDEX(Finish_table!DU$4:DU$99,MATCH('16 Year_History_Results'!$G358,Finish_table!DV$4:DV$99,0),1))</f>
        <v>#N/A</v>
      </c>
      <c r="AA358" s="233" t="e">
        <f>(INDEX(Finish_table!ED$4:ED$140,MATCH('16 Year_History_Results'!$G358,Finish_table!EE$4:EE$140,0),1))</f>
        <v>#N/A</v>
      </c>
      <c r="AB358" s="233" t="e">
        <f>(INDEX(Finish_table!EM$4:EM$224,MATCH('16 Year_History_Results'!$G358,Finish_table!EN$4:EN$224,0),1))</f>
        <v>#N/A</v>
      </c>
      <c r="AC358" s="253" t="e">
        <f>(INDEX(Finish_table!EW$4:EW$224,MATCH('16 Year_History_Results'!$G358,Finish_table!EX$4:EX$224,0),1))</f>
        <v>#N/A</v>
      </c>
      <c r="AD358" s="2"/>
      <c r="AG358">
        <f t="shared" si="211"/>
        <v>222</v>
      </c>
      <c r="AH358" s="110"/>
      <c r="AI358" s="2"/>
      <c r="AJ358" s="146">
        <f>INDEX('2001'!$C$44:$C$140,'16 Year_History_Results'!BZ358)</f>
        <v>0</v>
      </c>
      <c r="AK358" s="2">
        <f>INDEX('2002'!$C$44:$C$140,'16 Year_History_Results'!CA358)</f>
        <v>0</v>
      </c>
      <c r="AL358" s="2">
        <f>INDEX('2003'!$C$44:$C$140,'16 Year_History_Results'!CB358)</f>
        <v>10</v>
      </c>
      <c r="AM358" s="2">
        <f>INDEX('2004'!$C$44:$C$140,'16 Year_History_Results'!CC358)</f>
        <v>10</v>
      </c>
      <c r="AN358" s="2">
        <f>INDEX('2005'!$C$44:$C$140,'16 Year_History_Results'!CD358)</f>
        <v>0</v>
      </c>
      <c r="AO358" s="2">
        <f>INDEX('2006'!$C$44:$C$140,'16 Year_History_Results'!CE358)</f>
        <v>8</v>
      </c>
      <c r="AP358" s="2">
        <f>INDEX('2007'!$C$44:$C$140,'16 Year_History_Results'!CF358)</f>
        <v>0</v>
      </c>
      <c r="AQ358" s="2">
        <f>INDEX('2008'!$C$44:$C$140,'16 Year_History_Results'!CG358)</f>
        <v>0</v>
      </c>
      <c r="AR358" s="2">
        <f>INDEX('2009'!$C$44:$C$140,'16 Year_History_Results'!CH358)</f>
        <v>30</v>
      </c>
      <c r="AS358" s="2">
        <f>INDEX('2010'!$C$44:$C$140,'16 Year_History_Results'!CI358)</f>
        <v>0</v>
      </c>
      <c r="AT358" s="2">
        <f>INDEX('2011'!$C$44:$C$140,'16 Year_History_Results'!CJ358)</f>
        <v>0</v>
      </c>
      <c r="AU358" s="2">
        <f>INDEX('2012'!$C$44:$C$140,'16 Year_History_Results'!CK358)</f>
        <v>0</v>
      </c>
      <c r="AV358" s="2">
        <f>INDEX('2013'!$C$44:$C$140,'16 Year_History_Results'!CL358)</f>
        <v>0</v>
      </c>
      <c r="AW358" s="2">
        <f>INDEX('2014'!$C$52:$C$180,'16 Year_History_Results'!CM358)</f>
        <v>0</v>
      </c>
      <c r="AX358" s="2">
        <f>INDEX('2015'!$E$52:$E$308,'16 Year_History_Results'!CN358)</f>
        <v>0</v>
      </c>
      <c r="AY358" s="147">
        <f>INDEX('2016'!$E$52:$E$308,'16 Year_History_Results'!CO358)</f>
        <v>0</v>
      </c>
      <c r="AZ358" s="2"/>
      <c r="BA358" s="2"/>
      <c r="BB358">
        <f t="shared" si="223"/>
        <v>222</v>
      </c>
      <c r="BC358" s="110"/>
      <c r="BD358" s="2"/>
      <c r="BE358" s="146">
        <f>INDEX('2001'!$B$44:$B$140,'16 Year_History_Results'!BZ358)</f>
        <v>0</v>
      </c>
      <c r="BF358" s="2">
        <f>INDEX('2002'!$B$44:$B$140,'16 Year_History_Results'!CA358)</f>
        <v>0</v>
      </c>
      <c r="BG358" s="2">
        <f>INDEX('2003'!$B$44:$B$140,'16 Year_History_Results'!CB358)</f>
        <v>3</v>
      </c>
      <c r="BH358" s="2">
        <f>INDEX('2004'!$B$44:$B$140,'16 Year_History_Results'!CC358)</f>
        <v>14</v>
      </c>
      <c r="BI358" s="2">
        <f>INDEX('2005'!$B$44:$B$140,'16 Year_History_Results'!CD358)</f>
        <v>0</v>
      </c>
      <c r="BJ358" s="2">
        <f>INDEX('2006'!$B$44:$B$140,'16 Year_History_Results'!CE358)</f>
        <v>2</v>
      </c>
      <c r="BK358" s="2">
        <f>INDEX('2007'!$B$44:$B$140,'16 Year_History_Results'!CF358)</f>
        <v>0</v>
      </c>
      <c r="BL358" s="2">
        <f>INDEX('2008'!$B$44:$B$140,'16 Year_History_Results'!CG358)</f>
        <v>0</v>
      </c>
      <c r="BM358" s="2">
        <f>INDEX('2009'!$B$44:$B$140,'16 Year_History_Results'!CH358)</f>
        <v>12</v>
      </c>
      <c r="BN358" s="2">
        <f>INDEX('2010'!$B$44:$B$140,'16 Year_History_Results'!CI358)</f>
        <v>0</v>
      </c>
      <c r="BO358" s="2">
        <f>INDEX('2011'!$B$44:$B$140,'16 Year_History_Results'!CJ358)</f>
        <v>0</v>
      </c>
      <c r="BP358" s="2">
        <f>INDEX('2012'!$B$44:$B$140,'16 Year_History_Results'!CK358)</f>
        <v>0</v>
      </c>
      <c r="BQ358" s="2">
        <f>INDEX('2013'!$B$44:$B$140,'16 Year_History_Results'!CL358)</f>
        <v>0</v>
      </c>
      <c r="BR358" s="2">
        <f>INDEX('2014'!$B$52:$B$180,'16 Year_History_Results'!CM358)</f>
        <v>0</v>
      </c>
      <c r="BS358" s="147">
        <f>INDEX('2015'!$B$52:$B$308,'16 Year_History_Results'!CN358)</f>
        <v>0</v>
      </c>
      <c r="BT358" s="147">
        <f>INDEX('2016'!$B$52:$B$308,'16 Year_History_Results'!CO358)</f>
        <v>0</v>
      </c>
      <c r="BW358">
        <f t="shared" si="224"/>
        <v>222</v>
      </c>
      <c r="BX358" s="110"/>
      <c r="BY358" s="2"/>
      <c r="BZ358" s="146">
        <f>IF(ISNA(MATCH($BW358,'2001'!$A$44:$A$139,0)),97,MATCH($BW358,'2001'!$A$44:$A$139,0))</f>
        <v>97</v>
      </c>
      <c r="CA358" s="2">
        <f>IF(ISNA(MATCH($BW358,'2002'!$A$44:$A$139,0)),97,MATCH($BW358,'2002'!$A$44:$A$139,0))</f>
        <v>97</v>
      </c>
      <c r="CB358" s="2">
        <f>IF(ISNA(MATCH($BW358,'2003'!$A$44:$A$139,0)),97,MATCH($BW358,'2003'!$A$44:$A$139,0))</f>
        <v>39</v>
      </c>
      <c r="CC358" s="2">
        <f>IF(ISNA(MATCH($BW358,'2004'!$A$44:$A$139,0)),97,MATCH($BW358,'2004'!$A$44:$A$139,0))</f>
        <v>34</v>
      </c>
      <c r="CD358" s="2">
        <f>IF(ISNA(MATCH($BW358,'2005'!$A$44:$A$139,0)),97,MATCH($BW358,'2005'!$A$44:$A$139,0))</f>
        <v>97</v>
      </c>
      <c r="CE358" s="2">
        <f>IF(ISNA(MATCH($BW358,'2006'!$A$44:$A$139,0)),97,MATCH($BW358,'2006'!$A$44:$A$139,0))</f>
        <v>42</v>
      </c>
      <c r="CF358" s="2">
        <f>IF(ISNA(MATCH($BW358,'2007'!$A$44:$A$139,0)),97,MATCH($BW358,'2007'!$A$44:$A$139,0))</f>
        <v>97</v>
      </c>
      <c r="CG358" s="2">
        <f>IF(ISNA(MATCH($BW358,'2008'!$A$44:$A$139,0)),97,MATCH($BW358,'2008'!$A$44:$A$139,0))</f>
        <v>97</v>
      </c>
      <c r="CH358" s="2">
        <f>IF(ISNA(MATCH($BW358,'2009'!$A$44:$A$139,0)),97,MATCH($BW358,'2009'!$A$44:$A$139,0))</f>
        <v>31</v>
      </c>
      <c r="CI358" s="2">
        <f>IF(ISNA(MATCH($BW358,'2010'!$A$44:$A$139,0)),97,MATCH($BW358,'2010'!$A$44:$A$139,0))</f>
        <v>97</v>
      </c>
      <c r="CJ358" s="2">
        <f>IF(ISNA(MATCH($BW358,'2011'!$A$44:$A$139,0)),97,MATCH($BW358,'2011'!$A$44:$A$139,0))</f>
        <v>97</v>
      </c>
      <c r="CK358" s="2">
        <f>IF(ISNA(MATCH($BW358,'2012'!$A$44:$A$139,0)),97,MATCH($BW358,'2012'!$A$44:$A$139,0))</f>
        <v>97</v>
      </c>
      <c r="CL358" s="2">
        <f>IF(ISNA(MATCH($BW358,'2013'!$A$44:$A$139,0)),97,MATCH($BW358,'2013'!$A$44:$A$139,0))</f>
        <v>97</v>
      </c>
      <c r="CM358" s="2">
        <f>IF(ISNA(MATCH($BW358,'2014'!$A$52:$A$179,0)),129,MATCH($BW358,'2014'!$A$52:$A$179,0))</f>
        <v>129</v>
      </c>
      <c r="CN358" s="147">
        <f>IF(ISNA(MATCH($BW358,'2015'!$A$52:$A$307,0)),257,MATCH($BW358,'2015'!$A$52:$A$307,0))</f>
        <v>257</v>
      </c>
      <c r="CO358" s="147">
        <f>IF(ISNA(MATCH($BW358,'2016'!$A$52:$A$307,0)),257,MATCH($BW358,'2016'!$A$52:$A$307,0))</f>
        <v>257</v>
      </c>
      <c r="CQ358">
        <f t="shared" si="225"/>
        <v>222</v>
      </c>
      <c r="CR358" s="281"/>
      <c r="CS358" s="279"/>
      <c r="CT358" s="278">
        <f t="shared" si="226"/>
        <v>0</v>
      </c>
      <c r="CU358" s="279">
        <f t="shared" si="212"/>
        <v>0</v>
      </c>
      <c r="CV358" s="279">
        <f t="shared" si="213"/>
        <v>13</v>
      </c>
      <c r="CW358" s="279">
        <f t="shared" si="214"/>
        <v>32.665799999999997</v>
      </c>
      <c r="CX358" s="279">
        <f t="shared" si="215"/>
        <v>21.775022279999998</v>
      </c>
      <c r="CY358" s="279">
        <f t="shared" si="216"/>
        <v>24.515229851847998</v>
      </c>
      <c r="CZ358" s="279">
        <f t="shared" si="217"/>
        <v>16.341852219241876</v>
      </c>
      <c r="DA358" s="279">
        <f t="shared" si="218"/>
        <v>10.893478689346633</v>
      </c>
      <c r="DB358" s="279">
        <f t="shared" si="219"/>
        <v>49.261592894318468</v>
      </c>
      <c r="DC358" s="279">
        <f t="shared" si="227"/>
        <v>32.837777823352688</v>
      </c>
      <c r="DD358" s="279">
        <f t="shared" si="228"/>
        <v>21.889662697046901</v>
      </c>
      <c r="DE358" s="279">
        <f t="shared" si="229"/>
        <v>14.591649153851463</v>
      </c>
      <c r="DF358" s="279">
        <f t="shared" si="230"/>
        <v>9.7267933259573844</v>
      </c>
      <c r="DG358" s="279">
        <f t="shared" si="231"/>
        <v>6.4838804310831923</v>
      </c>
      <c r="DH358" s="280">
        <f t="shared" si="248"/>
        <v>4.322154695360056</v>
      </c>
      <c r="DI358" s="280">
        <f t="shared" si="249"/>
        <v>2.8811483199270134</v>
      </c>
      <c r="DJ358" s="154">
        <f t="shared" si="220"/>
        <v>279</v>
      </c>
      <c r="DK358" s="279">
        <f t="shared" si="232"/>
        <v>222</v>
      </c>
      <c r="DL358" s="97"/>
      <c r="DM358" s="154"/>
      <c r="DN358" s="267">
        <f t="shared" si="233"/>
        <v>0</v>
      </c>
      <c r="DO358" s="154">
        <f t="shared" si="234"/>
        <v>0</v>
      </c>
      <c r="DP358" s="154">
        <f t="shared" si="235"/>
        <v>13</v>
      </c>
      <c r="DQ358" s="154">
        <f t="shared" si="236"/>
        <v>37</v>
      </c>
      <c r="DR358" s="154">
        <f t="shared" si="237"/>
        <v>37</v>
      </c>
      <c r="DS358" s="154">
        <f t="shared" si="238"/>
        <v>47</v>
      </c>
      <c r="DT358" s="154">
        <f t="shared" si="239"/>
        <v>47</v>
      </c>
      <c r="DU358" s="154">
        <f t="shared" si="240"/>
        <v>47</v>
      </c>
      <c r="DV358" s="154">
        <f t="shared" si="241"/>
        <v>89</v>
      </c>
      <c r="DW358" s="154">
        <f t="shared" si="242"/>
        <v>89</v>
      </c>
      <c r="DX358" s="154">
        <f t="shared" si="243"/>
        <v>89</v>
      </c>
      <c r="DY358" s="154">
        <f t="shared" si="244"/>
        <v>89</v>
      </c>
      <c r="DZ358" s="154">
        <f t="shared" si="245"/>
        <v>89</v>
      </c>
      <c r="EA358" s="154">
        <f t="shared" si="246"/>
        <v>89</v>
      </c>
      <c r="EB358" s="264">
        <f t="shared" si="250"/>
        <v>89</v>
      </c>
      <c r="EC358" s="264">
        <f t="shared" si="251"/>
        <v>89</v>
      </c>
      <c r="ED358" s="154">
        <f t="shared" si="221"/>
        <v>100</v>
      </c>
    </row>
    <row r="359" spans="2:134" ht="13" thickBot="1" x14ac:dyDescent="0.3">
      <c r="B359" s="131">
        <v>180</v>
      </c>
      <c r="C359" s="50">
        <f t="shared" si="210"/>
        <v>4</v>
      </c>
      <c r="D359" s="50">
        <f t="shared" si="222"/>
        <v>0</v>
      </c>
      <c r="E359" s="97"/>
      <c r="F359" s="2">
        <f t="shared" si="247"/>
        <v>354</v>
      </c>
      <c r="G359" s="487">
        <v>1801</v>
      </c>
      <c r="H359" s="98">
        <f>15- COUNTIF(L359:AC359,"#N/A")</f>
        <v>0</v>
      </c>
      <c r="I359" s="131">
        <f>SUM(AH359:AY359)+SUM(BE359:BT359)</f>
        <v>21</v>
      </c>
      <c r="J359" s="398">
        <f>DI359</f>
        <v>2.7640496592316062</v>
      </c>
      <c r="K359" s="456" t="str">
        <f>IF(ISNUMBER(MATCH(G359,'[4]OPR data'!$A$3:$A$2900,0)),"Y","N")</f>
        <v>N</v>
      </c>
      <c r="L359" s="110"/>
      <c r="M359" s="233"/>
      <c r="N359" s="469" t="e">
        <f>(INDEX(Finish_table!R$4:R$83,MATCH('16 Year_History_Results'!$G359,Finish_table!S$4:S$83,0),1))</f>
        <v>#N/A</v>
      </c>
      <c r="O359" s="233" t="e">
        <f>(INDEX(Finish_table!Z$4:Z$99,MATCH('16 Year_History_Results'!$G359,Finish_table!AA$4:AA$99,0),1))</f>
        <v>#N/A</v>
      </c>
      <c r="P359" s="233" t="e">
        <f>(INDEX(Finish_table!AI$4:AI$99,MATCH('16 Year_History_Results'!$G359,Finish_table!AJ$4:AJ$99,0),1))</f>
        <v>#N/A</v>
      </c>
      <c r="Q359" s="233" t="e">
        <f>(INDEX(Finish_table!AR$4:AR$99,MATCH('16 Year_History_Results'!$G359,Finish_table!AS$4:AS$99,0),1))</f>
        <v>#N/A</v>
      </c>
      <c r="R359" s="233" t="e">
        <f>(INDEX(Finish_table!BA$4:BA$99,MATCH('16 Year_History_Results'!$G359,Finish_table!BB$4:BB$99,0),1))</f>
        <v>#N/A</v>
      </c>
      <c r="S359" s="233" t="e">
        <f>(INDEX(Finish_table!BJ$4:BJ$99,MATCH('16 Year_History_Results'!$G359,Finish_table!BK$4:BK$99,0),1))</f>
        <v>#N/A</v>
      </c>
      <c r="T359" s="233" t="e">
        <f>(INDEX(Finish_table!BS$4:BS$99,MATCH('16 Year_History_Results'!$G359,Finish_table!BT$4:BT$99,0),1))</f>
        <v>#N/A</v>
      </c>
      <c r="U359" s="233" t="e">
        <f>(INDEX(Finish_table!CB$4:CB$99,MATCH('16 Year_History_Results'!$G359,Finish_table!CC$4:CC$99,0),1))</f>
        <v>#N/A</v>
      </c>
      <c r="V359" s="233" t="e">
        <f>(INDEX(Finish_table!CK$4:CK$99,MATCH('16 Year_History_Results'!$G359,Finish_table!CL$4:CL$99,0),1))</f>
        <v>#N/A</v>
      </c>
      <c r="W359" s="233" t="e">
        <f>(INDEX(Finish_table!CT$4:CT$99,MATCH('16 Year_History_Results'!$G359,Finish_table!CU$4:CU$99,0),1))</f>
        <v>#N/A</v>
      </c>
      <c r="X359" s="233" t="str">
        <f>(INDEX(Finish_table!DC$4:DC$99,MATCH('16 Year_History_Results'!$G359,Finish_table!DD$4:DD$99,0),1))</f>
        <v>F</v>
      </c>
      <c r="Y359" s="233" t="e">
        <f>(INDEX(Finish_table!DL$4:DL$99,MATCH('16 Year_History_Results'!$G359,Finish_table!DM$4:DM$99,0),1))</f>
        <v>#N/A</v>
      </c>
      <c r="Z359" s="233" t="e">
        <f>(INDEX(Finish_table!DU$4:DU$99,MATCH('16 Year_History_Results'!$G359,Finish_table!DV$4:DV$99,0),1))</f>
        <v>#N/A</v>
      </c>
      <c r="AA359" s="233" t="e">
        <f>(INDEX(Finish_table!ED$4:ED$140,MATCH('16 Year_History_Results'!$G359,Finish_table!EE$4:EE$140,0),1))</f>
        <v>#N/A</v>
      </c>
      <c r="AB359" s="233" t="e">
        <f>(INDEX(Finish_table!EM$4:EM$224,MATCH('16 Year_History_Results'!$G359,Finish_table!EN$4:EN$224,0),1))</f>
        <v>#N/A</v>
      </c>
      <c r="AC359" s="253" t="e">
        <f>(INDEX(Finish_table!EW$4:EW$224,MATCH('16 Year_History_Results'!$G359,Finish_table!EX$4:EX$224,0),1))</f>
        <v>#N/A</v>
      </c>
      <c r="AD359" s="2"/>
      <c r="AG359">
        <f t="shared" si="211"/>
        <v>1801</v>
      </c>
      <c r="AH359" s="110"/>
      <c r="AI359" s="2"/>
      <c r="AJ359" s="146">
        <f>INDEX('2001'!$C$44:$C$140,'16 Year_History_Results'!BZ359)</f>
        <v>0</v>
      </c>
      <c r="AK359" s="2">
        <f>INDEX('2002'!$C$44:$C$140,'16 Year_History_Results'!CA359)</f>
        <v>0</v>
      </c>
      <c r="AL359" s="2">
        <f>INDEX('2003'!$C$44:$C$140,'16 Year_History_Results'!CB359)</f>
        <v>0</v>
      </c>
      <c r="AM359" s="2">
        <f>INDEX('2004'!$C$44:$C$140,'16 Year_History_Results'!CC359)</f>
        <v>0</v>
      </c>
      <c r="AN359" s="2">
        <f>INDEX('2005'!$C$44:$C$140,'16 Year_History_Results'!CD359)</f>
        <v>0</v>
      </c>
      <c r="AO359" s="2">
        <f>INDEX('2006'!$C$44:$C$140,'16 Year_History_Results'!CE359)</f>
        <v>0</v>
      </c>
      <c r="AP359" s="2">
        <f>INDEX('2007'!$C$44:$C$140,'16 Year_History_Results'!CF359)</f>
        <v>0</v>
      </c>
      <c r="AQ359" s="2">
        <f>INDEX('2008'!$C$44:$C$140,'16 Year_History_Results'!CG359)</f>
        <v>0</v>
      </c>
      <c r="AR359" s="2">
        <f>INDEX('2009'!$C$44:$C$140,'16 Year_History_Results'!CH359)</f>
        <v>0</v>
      </c>
      <c r="AS359" s="2">
        <f>INDEX('2010'!$C$44:$C$140,'16 Year_History_Results'!CI359)</f>
        <v>0</v>
      </c>
      <c r="AT359" s="2">
        <f>INDEX('2011'!$C$44:$C$140,'16 Year_History_Results'!CJ359)</f>
        <v>20</v>
      </c>
      <c r="AU359" s="2">
        <f>INDEX('2012'!$C$44:$C$140,'16 Year_History_Results'!CK359)</f>
        <v>0</v>
      </c>
      <c r="AV359" s="2">
        <f>INDEX('2013'!$C$44:$C$140,'16 Year_History_Results'!CL359)</f>
        <v>0</v>
      </c>
      <c r="AW359" s="2">
        <f>INDEX('2014'!$C$52:$C$180,'16 Year_History_Results'!CM359)</f>
        <v>0</v>
      </c>
      <c r="AX359" s="2">
        <f>INDEX('2015'!$E$52:$E$308,'16 Year_History_Results'!CN359)</f>
        <v>0</v>
      </c>
      <c r="AY359" s="147">
        <f>INDEX('2016'!$E$52:$E$308,'16 Year_History_Results'!CO359)</f>
        <v>0</v>
      </c>
      <c r="AZ359" s="2"/>
      <c r="BA359" s="2"/>
      <c r="BB359">
        <f t="shared" si="223"/>
        <v>1801</v>
      </c>
      <c r="BC359" s="110"/>
      <c r="BD359" s="2"/>
      <c r="BE359" s="146">
        <f>INDEX('2001'!$B$44:$B$140,'16 Year_History_Results'!BZ359)</f>
        <v>0</v>
      </c>
      <c r="BF359" s="2">
        <f>INDEX('2002'!$B$44:$B$140,'16 Year_History_Results'!CA359)</f>
        <v>0</v>
      </c>
      <c r="BG359" s="2">
        <f>INDEX('2003'!$B$44:$B$140,'16 Year_History_Results'!CB359)</f>
        <v>0</v>
      </c>
      <c r="BH359" s="2">
        <f>INDEX('2004'!$B$44:$B$140,'16 Year_History_Results'!CC359)</f>
        <v>0</v>
      </c>
      <c r="BI359" s="2">
        <f>INDEX('2005'!$B$44:$B$140,'16 Year_History_Results'!CD359)</f>
        <v>0</v>
      </c>
      <c r="BJ359" s="2">
        <f>INDEX('2006'!$B$44:$B$140,'16 Year_History_Results'!CE359)</f>
        <v>0</v>
      </c>
      <c r="BK359" s="2">
        <f>INDEX('2007'!$B$44:$B$140,'16 Year_History_Results'!CF359)</f>
        <v>0</v>
      </c>
      <c r="BL359" s="2">
        <f>INDEX('2008'!$B$44:$B$140,'16 Year_History_Results'!CG359)</f>
        <v>0</v>
      </c>
      <c r="BM359" s="2">
        <f>INDEX('2009'!$B$44:$B$140,'16 Year_History_Results'!CH359)</f>
        <v>0</v>
      </c>
      <c r="BN359" s="2">
        <f>INDEX('2010'!$B$44:$B$140,'16 Year_History_Results'!CI359)</f>
        <v>0</v>
      </c>
      <c r="BO359" s="2">
        <f>INDEX('2011'!$B$44:$B$140,'16 Year_History_Results'!CJ359)</f>
        <v>1</v>
      </c>
      <c r="BP359" s="2">
        <f>INDEX('2012'!$B$44:$B$140,'16 Year_History_Results'!CK359)</f>
        <v>0</v>
      </c>
      <c r="BQ359" s="2">
        <f>INDEX('2013'!$B$44:$B$140,'16 Year_History_Results'!CL359)</f>
        <v>0</v>
      </c>
      <c r="BR359" s="2">
        <f>INDEX('2014'!$B$52:$B$180,'16 Year_History_Results'!CM359)</f>
        <v>0</v>
      </c>
      <c r="BS359" s="147">
        <f>INDEX('2015'!$B$52:$B$308,'16 Year_History_Results'!CN359)</f>
        <v>0</v>
      </c>
      <c r="BT359" s="147">
        <f>INDEX('2016'!$B$52:$B$308,'16 Year_History_Results'!CO359)</f>
        <v>0</v>
      </c>
      <c r="BW359">
        <f t="shared" si="224"/>
        <v>1801</v>
      </c>
      <c r="BX359" s="110"/>
      <c r="BY359" s="2"/>
      <c r="BZ359" s="146">
        <f>IF(ISNA(MATCH($BW359,'2001'!$A$44:$A$139,0)),97,MATCH($BW359,'2001'!$A$44:$A$139,0))</f>
        <v>97</v>
      </c>
      <c r="CA359" s="2">
        <f>IF(ISNA(MATCH($BW359,'2002'!$A$44:$A$139,0)),97,MATCH($BW359,'2002'!$A$44:$A$139,0))</f>
        <v>97</v>
      </c>
      <c r="CB359" s="2">
        <f>IF(ISNA(MATCH($BW359,'2003'!$A$44:$A$139,0)),97,MATCH($BW359,'2003'!$A$44:$A$139,0))</f>
        <v>97</v>
      </c>
      <c r="CC359" s="2">
        <f>IF(ISNA(MATCH($BW359,'2004'!$A$44:$A$139,0)),97,MATCH($BW359,'2004'!$A$44:$A$139,0))</f>
        <v>97</v>
      </c>
      <c r="CD359" s="2">
        <f>IF(ISNA(MATCH($BW359,'2005'!$A$44:$A$139,0)),97,MATCH($BW359,'2005'!$A$44:$A$139,0))</f>
        <v>97</v>
      </c>
      <c r="CE359" s="2">
        <f>IF(ISNA(MATCH($BW359,'2006'!$A$44:$A$139,0)),97,MATCH($BW359,'2006'!$A$44:$A$139,0))</f>
        <v>97</v>
      </c>
      <c r="CF359" s="2">
        <f>IF(ISNA(MATCH($BW359,'2007'!$A$44:$A$139,0)),97,MATCH($BW359,'2007'!$A$44:$A$139,0))</f>
        <v>97</v>
      </c>
      <c r="CG359" s="2">
        <f>IF(ISNA(MATCH($BW359,'2008'!$A$44:$A$139,0)),97,MATCH($BW359,'2008'!$A$44:$A$139,0))</f>
        <v>97</v>
      </c>
      <c r="CH359" s="2">
        <f>IF(ISNA(MATCH($BW359,'2009'!$A$44:$A$139,0)),97,MATCH($BW359,'2009'!$A$44:$A$139,0))</f>
        <v>97</v>
      </c>
      <c r="CI359" s="2">
        <f>IF(ISNA(MATCH($BW359,'2010'!$A$44:$A$139,0)),97,MATCH($BW359,'2010'!$A$44:$A$139,0))</f>
        <v>97</v>
      </c>
      <c r="CJ359" s="2">
        <f>IF(ISNA(MATCH($BW359,'2011'!$A$44:$A$139,0)),97,MATCH($BW359,'2011'!$A$44:$A$139,0))</f>
        <v>72</v>
      </c>
      <c r="CK359" s="2">
        <f>IF(ISNA(MATCH($BW359,'2012'!$A$44:$A$139,0)),97,MATCH($BW359,'2012'!$A$44:$A$139,0))</f>
        <v>97</v>
      </c>
      <c r="CL359" s="2">
        <f>IF(ISNA(MATCH($BW359,'2013'!$A$44:$A$139,0)),97,MATCH($BW359,'2013'!$A$44:$A$139,0))</f>
        <v>97</v>
      </c>
      <c r="CM359" s="2">
        <f>IF(ISNA(MATCH($BW359,'2014'!$A$52:$A$179,0)),129,MATCH($BW359,'2014'!$A$52:$A$179,0))</f>
        <v>129</v>
      </c>
      <c r="CN359" s="147">
        <f>IF(ISNA(MATCH($BW359,'2015'!$A$52:$A$307,0)),257,MATCH($BW359,'2015'!$A$52:$A$307,0))</f>
        <v>257</v>
      </c>
      <c r="CO359" s="147">
        <f>IF(ISNA(MATCH($BW359,'2016'!$A$52:$A$307,0)),257,MATCH($BW359,'2016'!$A$52:$A$307,0))</f>
        <v>257</v>
      </c>
      <c r="CQ359">
        <f t="shared" si="225"/>
        <v>1801</v>
      </c>
      <c r="CR359" s="281"/>
      <c r="CS359" s="279"/>
      <c r="CT359" s="278">
        <f t="shared" si="226"/>
        <v>0</v>
      </c>
      <c r="CU359" s="279">
        <f t="shared" si="212"/>
        <v>0</v>
      </c>
      <c r="CV359" s="279">
        <f t="shared" si="213"/>
        <v>0</v>
      </c>
      <c r="CW359" s="279">
        <f t="shared" si="214"/>
        <v>0</v>
      </c>
      <c r="CX359" s="279">
        <f t="shared" si="215"/>
        <v>0</v>
      </c>
      <c r="CY359" s="279">
        <f t="shared" si="216"/>
        <v>0</v>
      </c>
      <c r="CZ359" s="279">
        <f t="shared" si="217"/>
        <v>0</v>
      </c>
      <c r="DA359" s="279">
        <f t="shared" si="218"/>
        <v>0</v>
      </c>
      <c r="DB359" s="279">
        <f t="shared" si="219"/>
        <v>0</v>
      </c>
      <c r="DC359" s="279">
        <f t="shared" si="227"/>
        <v>0</v>
      </c>
      <c r="DD359" s="279">
        <f t="shared" si="228"/>
        <v>21</v>
      </c>
      <c r="DE359" s="279">
        <f t="shared" si="229"/>
        <v>13.9986</v>
      </c>
      <c r="DF359" s="279">
        <f t="shared" si="230"/>
        <v>9.3314667599999996</v>
      </c>
      <c r="DG359" s="279">
        <f t="shared" si="231"/>
        <v>6.2203557422159994</v>
      </c>
      <c r="DH359" s="280">
        <f t="shared" si="248"/>
        <v>4.1464891377611854</v>
      </c>
      <c r="DI359" s="280">
        <f t="shared" si="249"/>
        <v>2.7640496592316062</v>
      </c>
      <c r="DJ359" s="154">
        <f t="shared" si="220"/>
        <v>281</v>
      </c>
      <c r="DK359" s="279">
        <f t="shared" si="232"/>
        <v>1801</v>
      </c>
      <c r="DL359" s="97"/>
      <c r="DM359" s="154"/>
      <c r="DN359" s="267">
        <f t="shared" si="233"/>
        <v>0</v>
      </c>
      <c r="DO359" s="154">
        <f t="shared" si="234"/>
        <v>0</v>
      </c>
      <c r="DP359" s="154">
        <f t="shared" si="235"/>
        <v>0</v>
      </c>
      <c r="DQ359" s="154">
        <f t="shared" si="236"/>
        <v>0</v>
      </c>
      <c r="DR359" s="154">
        <f t="shared" si="237"/>
        <v>0</v>
      </c>
      <c r="DS359" s="154">
        <f t="shared" si="238"/>
        <v>0</v>
      </c>
      <c r="DT359" s="154">
        <f t="shared" si="239"/>
        <v>0</v>
      </c>
      <c r="DU359" s="154">
        <f t="shared" si="240"/>
        <v>0</v>
      </c>
      <c r="DV359" s="154">
        <f t="shared" si="241"/>
        <v>0</v>
      </c>
      <c r="DW359" s="154">
        <f t="shared" si="242"/>
        <v>0</v>
      </c>
      <c r="DX359" s="154">
        <f t="shared" si="243"/>
        <v>21</v>
      </c>
      <c r="DY359" s="154">
        <f t="shared" si="244"/>
        <v>21</v>
      </c>
      <c r="DZ359" s="154">
        <f t="shared" si="245"/>
        <v>21</v>
      </c>
      <c r="EA359" s="154">
        <f t="shared" si="246"/>
        <v>21</v>
      </c>
      <c r="EB359" s="264">
        <f t="shared" si="250"/>
        <v>21</v>
      </c>
      <c r="EC359" s="264">
        <f t="shared" si="251"/>
        <v>21</v>
      </c>
      <c r="ED359" s="154">
        <f t="shared" si="221"/>
        <v>313</v>
      </c>
    </row>
    <row r="360" spans="2:134" ht="13" thickBot="1" x14ac:dyDescent="0.3">
      <c r="B360" s="131">
        <v>180</v>
      </c>
      <c r="C360" s="50">
        <f t="shared" si="210"/>
        <v>5</v>
      </c>
      <c r="D360" s="50">
        <f t="shared" si="222"/>
        <v>5</v>
      </c>
      <c r="E360" s="97"/>
      <c r="F360" s="2">
        <f t="shared" si="247"/>
        <v>355</v>
      </c>
      <c r="G360" s="487">
        <v>2587</v>
      </c>
      <c r="H360" s="98">
        <f>15- COUNTIF(L360:AC360,"#N/A")</f>
        <v>0</v>
      </c>
      <c r="I360" s="131">
        <f>SUM(AH360:AY360)+SUM(BE360:BT360)</f>
        <v>4</v>
      </c>
      <c r="J360" s="398">
        <f>DI360</f>
        <v>2.6663999999999999</v>
      </c>
      <c r="K360" s="456" t="str">
        <f>IF(ISNUMBER(MATCH(G360,'[4]OPR data'!$A$3:$A$2900,0)),"Y","N")</f>
        <v>Y</v>
      </c>
      <c r="L360" s="110"/>
      <c r="M360" s="233"/>
      <c r="N360" s="469" t="e">
        <f>(INDEX(Finish_table!R$4:R$83,MATCH('16 Year_History_Results'!$G360,Finish_table!S$4:S$83,0),1))</f>
        <v>#N/A</v>
      </c>
      <c r="O360" s="233" t="e">
        <f>(INDEX(Finish_table!Z$4:Z$99,MATCH('16 Year_History_Results'!$G360,Finish_table!AA$4:AA$99,0),1))</f>
        <v>#N/A</v>
      </c>
      <c r="P360" s="233" t="e">
        <f>(INDEX(Finish_table!AI$4:AI$99,MATCH('16 Year_History_Results'!$G360,Finish_table!AJ$4:AJ$99,0),1))</f>
        <v>#N/A</v>
      </c>
      <c r="Q360" s="233" t="e">
        <f>(INDEX(Finish_table!AR$4:AR$99,MATCH('16 Year_History_Results'!$G360,Finish_table!AS$4:AS$99,0),1))</f>
        <v>#N/A</v>
      </c>
      <c r="R360" s="233" t="e">
        <f>(INDEX(Finish_table!BA$4:BA$99,MATCH('16 Year_History_Results'!$G360,Finish_table!BB$4:BB$99,0),1))</f>
        <v>#N/A</v>
      </c>
      <c r="S360" s="233" t="e">
        <f>(INDEX(Finish_table!BJ$4:BJ$99,MATCH('16 Year_History_Results'!$G360,Finish_table!BK$4:BK$99,0),1))</f>
        <v>#N/A</v>
      </c>
      <c r="T360" s="233" t="e">
        <f>(INDEX(Finish_table!BS$4:BS$99,MATCH('16 Year_History_Results'!$G360,Finish_table!BT$4:BT$99,0),1))</f>
        <v>#N/A</v>
      </c>
      <c r="U360" s="233" t="e">
        <f>(INDEX(Finish_table!CB$4:CB$99,MATCH('16 Year_History_Results'!$G360,Finish_table!CC$4:CC$99,0),1))</f>
        <v>#N/A</v>
      </c>
      <c r="V360" s="233" t="e">
        <f>(INDEX(Finish_table!CK$4:CK$99,MATCH('16 Year_History_Results'!$G360,Finish_table!CL$4:CL$99,0),1))</f>
        <v>#N/A</v>
      </c>
      <c r="W360" s="233" t="e">
        <f>(INDEX(Finish_table!CT$4:CT$99,MATCH('16 Year_History_Results'!$G360,Finish_table!CU$4:CU$99,0),1))</f>
        <v>#N/A</v>
      </c>
      <c r="X360" s="233" t="e">
        <f>(INDEX(Finish_table!DC$4:DC$99,MATCH('16 Year_History_Results'!$G360,Finish_table!DD$4:DD$99,0),1))</f>
        <v>#N/A</v>
      </c>
      <c r="Y360" s="233" t="e">
        <f>(INDEX(Finish_table!DL$4:DL$99,MATCH('16 Year_History_Results'!$G360,Finish_table!DM$4:DM$99,0),1))</f>
        <v>#N/A</v>
      </c>
      <c r="Z360" s="233" t="e">
        <f>(INDEX(Finish_table!DU$4:DU$99,MATCH('16 Year_History_Results'!$G360,Finish_table!DV$4:DV$99,0),1))</f>
        <v>#N/A</v>
      </c>
      <c r="AA360" s="233" t="e">
        <f>(INDEX(Finish_table!ED$4:ED$140,MATCH('16 Year_History_Results'!$G360,Finish_table!EE$4:EE$140,0),1))</f>
        <v>#N/A</v>
      </c>
      <c r="AB360" s="233" t="str">
        <f>(INDEX(Finish_table!EM$4:EM$224,MATCH('16 Year_History_Results'!$G360,Finish_table!EN$4:EN$224,0),1))</f>
        <v>QF</v>
      </c>
      <c r="AC360" s="253" t="e">
        <f>(INDEX(Finish_table!EW$4:EW$224,MATCH('16 Year_History_Results'!$G360,Finish_table!EX$4:EX$224,0),1))</f>
        <v>#N/A</v>
      </c>
      <c r="AD360" s="2"/>
      <c r="AG360">
        <f t="shared" si="211"/>
        <v>2587</v>
      </c>
      <c r="AH360" s="110"/>
      <c r="AI360" s="2"/>
      <c r="AJ360" s="146">
        <f>INDEX('2001'!$C$44:$C$140,'16 Year_History_Results'!BZ360)</f>
        <v>0</v>
      </c>
      <c r="AK360" s="2">
        <f>INDEX('2002'!$C$44:$C$140,'16 Year_History_Results'!CA360)</f>
        <v>0</v>
      </c>
      <c r="AL360" s="2">
        <f>INDEX('2003'!$C$44:$C$140,'16 Year_History_Results'!CB360)</f>
        <v>0</v>
      </c>
      <c r="AM360" s="2">
        <f>INDEX('2004'!$C$44:$C$140,'16 Year_History_Results'!CC360)</f>
        <v>0</v>
      </c>
      <c r="AN360" s="2">
        <f>INDEX('2005'!$C$44:$C$140,'16 Year_History_Results'!CD360)</f>
        <v>0</v>
      </c>
      <c r="AO360" s="2">
        <f>INDEX('2006'!$C$44:$C$140,'16 Year_History_Results'!CE360)</f>
        <v>0</v>
      </c>
      <c r="AP360" s="2">
        <f>INDEX('2007'!$C$44:$C$140,'16 Year_History_Results'!CF360)</f>
        <v>0</v>
      </c>
      <c r="AQ360" s="2">
        <f>INDEX('2008'!$C$44:$C$140,'16 Year_History_Results'!CG360)</f>
        <v>0</v>
      </c>
      <c r="AR360" s="2">
        <f>INDEX('2009'!$C$44:$C$140,'16 Year_History_Results'!CH360)</f>
        <v>0</v>
      </c>
      <c r="AS360" s="2">
        <f>INDEX('2010'!$C$44:$C$140,'16 Year_History_Results'!CI360)</f>
        <v>0</v>
      </c>
      <c r="AT360" s="2">
        <f>INDEX('2011'!$C$44:$C$140,'16 Year_History_Results'!CJ360)</f>
        <v>0</v>
      </c>
      <c r="AU360" s="2">
        <f>INDEX('2012'!$C$44:$C$140,'16 Year_History_Results'!CK360)</f>
        <v>0</v>
      </c>
      <c r="AV360" s="2">
        <f>INDEX('2013'!$C$44:$C$140,'16 Year_History_Results'!CL360)</f>
        <v>0</v>
      </c>
      <c r="AW360" s="2">
        <f>INDEX('2014'!$C$52:$C$180,'16 Year_History_Results'!CM360)</f>
        <v>0</v>
      </c>
      <c r="AX360" s="2">
        <f>INDEX('2015'!$E$52:$E$308,'16 Year_History_Results'!CN360)</f>
        <v>0</v>
      </c>
      <c r="AY360" s="147">
        <f>INDEX('2016'!$E$52:$E$308,'16 Year_History_Results'!CO360)</f>
        <v>0</v>
      </c>
      <c r="AZ360" s="2"/>
      <c r="BA360" s="2"/>
      <c r="BB360">
        <f t="shared" si="223"/>
        <v>2587</v>
      </c>
      <c r="BC360" s="110"/>
      <c r="BD360" s="2"/>
      <c r="BE360" s="146">
        <f>INDEX('2001'!$B$44:$B$140,'16 Year_History_Results'!BZ360)</f>
        <v>0</v>
      </c>
      <c r="BF360" s="2">
        <f>INDEX('2002'!$B$44:$B$140,'16 Year_History_Results'!CA360)</f>
        <v>0</v>
      </c>
      <c r="BG360" s="2">
        <f>INDEX('2003'!$B$44:$B$140,'16 Year_History_Results'!CB360)</f>
        <v>0</v>
      </c>
      <c r="BH360" s="2">
        <f>INDEX('2004'!$B$44:$B$140,'16 Year_History_Results'!CC360)</f>
        <v>0</v>
      </c>
      <c r="BI360" s="2">
        <f>INDEX('2005'!$B$44:$B$140,'16 Year_History_Results'!CD360)</f>
        <v>0</v>
      </c>
      <c r="BJ360" s="2">
        <f>INDEX('2006'!$B$44:$B$140,'16 Year_History_Results'!CE360)</f>
        <v>0</v>
      </c>
      <c r="BK360" s="2">
        <f>INDEX('2007'!$B$44:$B$140,'16 Year_History_Results'!CF360)</f>
        <v>0</v>
      </c>
      <c r="BL360" s="2">
        <f>INDEX('2008'!$B$44:$B$140,'16 Year_History_Results'!CG360)</f>
        <v>0</v>
      </c>
      <c r="BM360" s="2">
        <f>INDEX('2009'!$B$44:$B$140,'16 Year_History_Results'!CH360)</f>
        <v>0</v>
      </c>
      <c r="BN360" s="2">
        <f>INDEX('2010'!$B$44:$B$140,'16 Year_History_Results'!CI360)</f>
        <v>0</v>
      </c>
      <c r="BO360" s="2">
        <f>INDEX('2011'!$B$44:$B$140,'16 Year_History_Results'!CJ360)</f>
        <v>0</v>
      </c>
      <c r="BP360" s="2">
        <f>INDEX('2012'!$B$44:$B$140,'16 Year_History_Results'!CK360)</f>
        <v>0</v>
      </c>
      <c r="BQ360" s="2">
        <f>INDEX('2013'!$B$44:$B$140,'16 Year_History_Results'!CL360)</f>
        <v>0</v>
      </c>
      <c r="BR360" s="2">
        <f>INDEX('2014'!$B$52:$B$180,'16 Year_History_Results'!CM360)</f>
        <v>0</v>
      </c>
      <c r="BS360" s="147">
        <f>INDEX('2015'!$B$52:$B$308,'16 Year_History_Results'!CN360)</f>
        <v>4</v>
      </c>
      <c r="BT360" s="147">
        <f>INDEX('2016'!$B$52:$B$308,'16 Year_History_Results'!CO360)</f>
        <v>0</v>
      </c>
      <c r="BW360">
        <f t="shared" si="224"/>
        <v>2587</v>
      </c>
      <c r="BX360" s="110"/>
      <c r="BY360" s="2"/>
      <c r="BZ360" s="146">
        <f>IF(ISNA(MATCH($BW360,'2001'!$A$44:$A$139,0)),97,MATCH($BW360,'2001'!$A$44:$A$139,0))</f>
        <v>97</v>
      </c>
      <c r="CA360" s="2">
        <f>IF(ISNA(MATCH($BW360,'2002'!$A$44:$A$139,0)),97,MATCH($BW360,'2002'!$A$44:$A$139,0))</f>
        <v>97</v>
      </c>
      <c r="CB360" s="2">
        <f>IF(ISNA(MATCH($BW360,'2003'!$A$44:$A$139,0)),97,MATCH($BW360,'2003'!$A$44:$A$139,0))</f>
        <v>97</v>
      </c>
      <c r="CC360" s="2">
        <f>IF(ISNA(MATCH($BW360,'2004'!$A$44:$A$139,0)),97,MATCH($BW360,'2004'!$A$44:$A$139,0))</f>
        <v>97</v>
      </c>
      <c r="CD360" s="2">
        <f>IF(ISNA(MATCH($BW360,'2005'!$A$44:$A$139,0)),97,MATCH($BW360,'2005'!$A$44:$A$139,0))</f>
        <v>97</v>
      </c>
      <c r="CE360" s="2">
        <f>IF(ISNA(MATCH($BW360,'2006'!$A$44:$A$139,0)),97,MATCH($BW360,'2006'!$A$44:$A$139,0))</f>
        <v>97</v>
      </c>
      <c r="CF360" s="2">
        <f>IF(ISNA(MATCH($BW360,'2007'!$A$44:$A$139,0)),97,MATCH($BW360,'2007'!$A$44:$A$139,0))</f>
        <v>97</v>
      </c>
      <c r="CG360" s="2">
        <f>IF(ISNA(MATCH($BW360,'2008'!$A$44:$A$139,0)),97,MATCH($BW360,'2008'!$A$44:$A$139,0))</f>
        <v>97</v>
      </c>
      <c r="CH360" s="2">
        <f>IF(ISNA(MATCH($BW360,'2009'!$A$44:$A$139,0)),97,MATCH($BW360,'2009'!$A$44:$A$139,0))</f>
        <v>97</v>
      </c>
      <c r="CI360" s="2">
        <f>IF(ISNA(MATCH($BW360,'2010'!$A$44:$A$139,0)),97,MATCH($BW360,'2010'!$A$44:$A$139,0))</f>
        <v>97</v>
      </c>
      <c r="CJ360" s="2">
        <f>IF(ISNA(MATCH($BW360,'2011'!$A$44:$A$139,0)),97,MATCH($BW360,'2011'!$A$44:$A$139,0))</f>
        <v>97</v>
      </c>
      <c r="CK360" s="2">
        <f>IF(ISNA(MATCH($BW360,'2012'!$A$44:$A$139,0)),97,MATCH($BW360,'2012'!$A$44:$A$139,0))</f>
        <v>97</v>
      </c>
      <c r="CL360" s="2">
        <f>IF(ISNA(MATCH($BW360,'2013'!$A$44:$A$139,0)),97,MATCH($BW360,'2013'!$A$44:$A$139,0))</f>
        <v>97</v>
      </c>
      <c r="CM360" s="2">
        <f>IF(ISNA(MATCH($BW360,'2014'!$A$52:$A$179,0)),129,MATCH($BW360,'2014'!$A$52:$A$179,0))</f>
        <v>129</v>
      </c>
      <c r="CN360" s="147">
        <f>IF(ISNA(MATCH($BW360,'2015'!$A$52:$A$307,0)),257,MATCH($BW360,'2015'!$A$52:$A$307,0))</f>
        <v>166</v>
      </c>
      <c r="CO360" s="147">
        <f>IF(ISNA(MATCH($BW360,'2016'!$A$52:$A$307,0)),257,MATCH($BW360,'2016'!$A$52:$A$307,0))</f>
        <v>257</v>
      </c>
      <c r="CQ360">
        <f t="shared" si="225"/>
        <v>2587</v>
      </c>
      <c r="CR360" s="281"/>
      <c r="CS360" s="279"/>
      <c r="CT360" s="278">
        <f t="shared" si="226"/>
        <v>0</v>
      </c>
      <c r="CU360" s="279">
        <f t="shared" si="212"/>
        <v>0</v>
      </c>
      <c r="CV360" s="279">
        <f t="shared" si="213"/>
        <v>0</v>
      </c>
      <c r="CW360" s="279">
        <f t="shared" si="214"/>
        <v>0</v>
      </c>
      <c r="CX360" s="279">
        <f t="shared" si="215"/>
        <v>0</v>
      </c>
      <c r="CY360" s="279">
        <f t="shared" si="216"/>
        <v>0</v>
      </c>
      <c r="CZ360" s="279">
        <f t="shared" si="217"/>
        <v>0</v>
      </c>
      <c r="DA360" s="279">
        <f t="shared" si="218"/>
        <v>0</v>
      </c>
      <c r="DB360" s="279">
        <f t="shared" si="219"/>
        <v>0</v>
      </c>
      <c r="DC360" s="279">
        <f t="shared" si="227"/>
        <v>0</v>
      </c>
      <c r="DD360" s="279">
        <f t="shared" si="228"/>
        <v>0</v>
      </c>
      <c r="DE360" s="279">
        <f t="shared" si="229"/>
        <v>0</v>
      </c>
      <c r="DF360" s="279">
        <f t="shared" si="230"/>
        <v>0</v>
      </c>
      <c r="DG360" s="279">
        <f t="shared" si="231"/>
        <v>0</v>
      </c>
      <c r="DH360" s="280">
        <f t="shared" si="248"/>
        <v>4</v>
      </c>
      <c r="DI360" s="280">
        <f t="shared" si="249"/>
        <v>2.6663999999999999</v>
      </c>
      <c r="DJ360" s="154">
        <f t="shared" si="220"/>
        <v>282</v>
      </c>
      <c r="DK360" s="279">
        <f t="shared" si="232"/>
        <v>2587</v>
      </c>
      <c r="DL360" s="97"/>
      <c r="DM360" s="154"/>
      <c r="DN360" s="267">
        <f t="shared" si="233"/>
        <v>0</v>
      </c>
      <c r="DO360" s="154">
        <f t="shared" si="234"/>
        <v>0</v>
      </c>
      <c r="DP360" s="154">
        <f t="shared" si="235"/>
        <v>0</v>
      </c>
      <c r="DQ360" s="154">
        <f t="shared" si="236"/>
        <v>0</v>
      </c>
      <c r="DR360" s="154">
        <f t="shared" si="237"/>
        <v>0</v>
      </c>
      <c r="DS360" s="154">
        <f t="shared" si="238"/>
        <v>0</v>
      </c>
      <c r="DT360" s="154">
        <f t="shared" si="239"/>
        <v>0</v>
      </c>
      <c r="DU360" s="154">
        <f t="shared" si="240"/>
        <v>0</v>
      </c>
      <c r="DV360" s="154">
        <f t="shared" si="241"/>
        <v>0</v>
      </c>
      <c r="DW360" s="154">
        <f t="shared" si="242"/>
        <v>0</v>
      </c>
      <c r="DX360" s="154">
        <f t="shared" si="243"/>
        <v>0</v>
      </c>
      <c r="DY360" s="154">
        <f t="shared" si="244"/>
        <v>0</v>
      </c>
      <c r="DZ360" s="154">
        <f t="shared" si="245"/>
        <v>0</v>
      </c>
      <c r="EA360" s="154">
        <f t="shared" si="246"/>
        <v>0</v>
      </c>
      <c r="EB360" s="264">
        <f t="shared" si="250"/>
        <v>4</v>
      </c>
      <c r="EC360" s="264">
        <f t="shared" si="251"/>
        <v>4</v>
      </c>
      <c r="ED360" s="154">
        <f t="shared" si="221"/>
        <v>500</v>
      </c>
    </row>
    <row r="361" spans="2:134" ht="13" thickBot="1" x14ac:dyDescent="0.3">
      <c r="B361" s="131">
        <v>181</v>
      </c>
      <c r="C361" s="50">
        <f t="shared" si="210"/>
        <v>1</v>
      </c>
      <c r="D361" s="50">
        <f t="shared" si="222"/>
        <v>1</v>
      </c>
      <c r="E361" s="97"/>
      <c r="F361" s="2">
        <f t="shared" si="247"/>
        <v>356</v>
      </c>
      <c r="G361" s="207">
        <v>1334</v>
      </c>
      <c r="H361" s="98">
        <f>15- COUNTIF(L361:AC361,"#N/A")</f>
        <v>0</v>
      </c>
      <c r="I361" s="131">
        <f>SUM(AH361:AY361)+SUM(BE361:BT361)</f>
        <v>9</v>
      </c>
      <c r="J361" s="398">
        <f>DI361</f>
        <v>2.6658667466639994</v>
      </c>
      <c r="K361" s="456" t="str">
        <f>IF(ISNUMBER(MATCH(G361,'[4]OPR data'!$A$3:$A$2900,0)),"Y","N")</f>
        <v>Y</v>
      </c>
      <c r="L361" s="110"/>
      <c r="M361" s="233"/>
      <c r="N361" s="469" t="e">
        <f>(INDEX(Finish_table!R$4:R$83,MATCH('16 Year_History_Results'!$G361,Finish_table!S$4:S$83,0),1))</f>
        <v>#N/A</v>
      </c>
      <c r="O361" s="233" t="e">
        <f>(INDEX(Finish_table!Z$4:Z$99,MATCH('16 Year_History_Results'!$G361,Finish_table!AA$4:AA$99,0),1))</f>
        <v>#N/A</v>
      </c>
      <c r="P361" s="233" t="e">
        <f>(INDEX(Finish_table!AI$4:AI$99,MATCH('16 Year_History_Results'!$G361,Finish_table!AJ$4:AJ$99,0),1))</f>
        <v>#N/A</v>
      </c>
      <c r="Q361" s="233" t="e">
        <f>(INDEX(Finish_table!AR$4:AR$99,MATCH('16 Year_History_Results'!$G361,Finish_table!AS$4:AS$99,0),1))</f>
        <v>#N/A</v>
      </c>
      <c r="R361" s="233" t="e">
        <f>(INDEX(Finish_table!BA$4:BA$99,MATCH('16 Year_History_Results'!$G361,Finish_table!BB$4:BB$99,0),1))</f>
        <v>#N/A</v>
      </c>
      <c r="S361" s="233" t="e">
        <f>(INDEX(Finish_table!BJ$4:BJ$99,MATCH('16 Year_History_Results'!$G361,Finish_table!BK$4:BK$99,0),1))</f>
        <v>#N/A</v>
      </c>
      <c r="T361" s="233" t="e">
        <f>(INDEX(Finish_table!BS$4:BS$99,MATCH('16 Year_History_Results'!$G361,Finish_table!BT$4:BT$99,0),1))</f>
        <v>#N/A</v>
      </c>
      <c r="U361" s="233" t="e">
        <f>(INDEX(Finish_table!CB$4:CB$99,MATCH('16 Year_History_Results'!$G361,Finish_table!CC$4:CC$99,0),1))</f>
        <v>#N/A</v>
      </c>
      <c r="V361" s="233" t="e">
        <f>(INDEX(Finish_table!CK$4:CK$99,MATCH('16 Year_History_Results'!$G361,Finish_table!CL$4:CL$99,0),1))</f>
        <v>#N/A</v>
      </c>
      <c r="W361" s="233" t="e">
        <f>(INDEX(Finish_table!CT$4:CT$99,MATCH('16 Year_History_Results'!$G361,Finish_table!CU$4:CU$99,0),1))</f>
        <v>#N/A</v>
      </c>
      <c r="X361" s="233" t="e">
        <f>(INDEX(Finish_table!DC$4:DC$99,MATCH('16 Year_History_Results'!$G361,Finish_table!DD$4:DD$99,0),1))</f>
        <v>#N/A</v>
      </c>
      <c r="Y361" s="233" t="e">
        <f>(INDEX(Finish_table!DL$4:DL$99,MATCH('16 Year_History_Results'!$G361,Finish_table!DM$4:DM$99,0),1))</f>
        <v>#N/A</v>
      </c>
      <c r="Z361" s="233" t="str">
        <f>(INDEX(Finish_table!DU$4:DU$99,MATCH('16 Year_History_Results'!$G361,Finish_table!DV$4:DV$99,0),1))</f>
        <v>QF</v>
      </c>
      <c r="AA361" s="233" t="e">
        <f>(INDEX(Finish_table!ED$4:ED$140,MATCH('16 Year_History_Results'!$G361,Finish_table!EE$4:EE$140,0),1))</f>
        <v>#N/A</v>
      </c>
      <c r="AB361" s="233" t="e">
        <f>(INDEX(Finish_table!EM$4:EM$224,MATCH('16 Year_History_Results'!$G361,Finish_table!EN$4:EN$224,0),1))</f>
        <v>#N/A</v>
      </c>
      <c r="AC361" s="253" t="e">
        <f>(INDEX(Finish_table!EW$4:EW$224,MATCH('16 Year_History_Results'!$G361,Finish_table!EX$4:EX$224,0),1))</f>
        <v>#N/A</v>
      </c>
      <c r="AD361" s="2"/>
      <c r="AG361">
        <f t="shared" si="211"/>
        <v>1334</v>
      </c>
      <c r="AH361" s="110"/>
      <c r="AI361" s="2"/>
      <c r="AJ361" s="146">
        <f>INDEX('2001'!$C$44:$C$140,'16 Year_History_Results'!BZ361)</f>
        <v>0</v>
      </c>
      <c r="AK361" s="2">
        <f>INDEX('2002'!$C$44:$C$140,'16 Year_History_Results'!CA361)</f>
        <v>0</v>
      </c>
      <c r="AL361" s="2">
        <f>INDEX('2003'!$C$44:$C$140,'16 Year_History_Results'!CB361)</f>
        <v>0</v>
      </c>
      <c r="AM361" s="2">
        <f>INDEX('2004'!$C$44:$C$140,'16 Year_History_Results'!CC361)</f>
        <v>0</v>
      </c>
      <c r="AN361" s="2">
        <f>INDEX('2005'!$C$44:$C$140,'16 Year_History_Results'!CD361)</f>
        <v>0</v>
      </c>
      <c r="AO361" s="2">
        <f>INDEX('2006'!$C$44:$C$140,'16 Year_History_Results'!CE361)</f>
        <v>0</v>
      </c>
      <c r="AP361" s="2">
        <f>INDEX('2007'!$C$44:$C$140,'16 Year_History_Results'!CF361)</f>
        <v>0</v>
      </c>
      <c r="AQ361" s="2">
        <f>INDEX('2008'!$C$44:$C$140,'16 Year_History_Results'!CG361)</f>
        <v>0</v>
      </c>
      <c r="AR361" s="2">
        <f>INDEX('2009'!$C$44:$C$140,'16 Year_History_Results'!CH361)</f>
        <v>0</v>
      </c>
      <c r="AS361" s="2">
        <f>INDEX('2010'!$C$44:$C$140,'16 Year_History_Results'!CI361)</f>
        <v>0</v>
      </c>
      <c r="AT361" s="2">
        <f>INDEX('2011'!$C$44:$C$140,'16 Year_History_Results'!CJ361)</f>
        <v>0</v>
      </c>
      <c r="AU361" s="2">
        <f>INDEX('2012'!$C$44:$C$140,'16 Year_History_Results'!CK361)</f>
        <v>0</v>
      </c>
      <c r="AV361" s="2">
        <f>INDEX('2013'!$C$44:$C$140,'16 Year_History_Results'!CL361)</f>
        <v>0</v>
      </c>
      <c r="AW361" s="2">
        <f>INDEX('2014'!$C$52:$C$180,'16 Year_History_Results'!CM361)</f>
        <v>0</v>
      </c>
      <c r="AX361" s="2">
        <f>INDEX('2015'!$E$52:$E$308,'16 Year_History_Results'!CN361)</f>
        <v>0</v>
      </c>
      <c r="AY361" s="147">
        <f>INDEX('2016'!$E$52:$E$308,'16 Year_History_Results'!CO361)</f>
        <v>0</v>
      </c>
      <c r="AZ361" s="2"/>
      <c r="BA361" s="2"/>
      <c r="BB361">
        <f t="shared" si="223"/>
        <v>1334</v>
      </c>
      <c r="BC361" s="110"/>
      <c r="BD361" s="2"/>
      <c r="BE361" s="146">
        <f>INDEX('2001'!$B$44:$B$140,'16 Year_History_Results'!BZ361)</f>
        <v>0</v>
      </c>
      <c r="BF361" s="2">
        <f>INDEX('2002'!$B$44:$B$140,'16 Year_History_Results'!CA361)</f>
        <v>0</v>
      </c>
      <c r="BG361" s="2">
        <f>INDEX('2003'!$B$44:$B$140,'16 Year_History_Results'!CB361)</f>
        <v>0</v>
      </c>
      <c r="BH361" s="2">
        <f>INDEX('2004'!$B$44:$B$140,'16 Year_History_Results'!CC361)</f>
        <v>0</v>
      </c>
      <c r="BI361" s="2">
        <f>INDEX('2005'!$B$44:$B$140,'16 Year_History_Results'!CD361)</f>
        <v>0</v>
      </c>
      <c r="BJ361" s="2">
        <f>INDEX('2006'!$B$44:$B$140,'16 Year_History_Results'!CE361)</f>
        <v>0</v>
      </c>
      <c r="BK361" s="2">
        <f>INDEX('2007'!$B$44:$B$140,'16 Year_History_Results'!CF361)</f>
        <v>0</v>
      </c>
      <c r="BL361" s="2">
        <f>INDEX('2008'!$B$44:$B$140,'16 Year_History_Results'!CG361)</f>
        <v>0</v>
      </c>
      <c r="BM361" s="2">
        <f>INDEX('2009'!$B$44:$B$140,'16 Year_History_Results'!CH361)</f>
        <v>0</v>
      </c>
      <c r="BN361" s="2">
        <f>INDEX('2010'!$B$44:$B$140,'16 Year_History_Results'!CI361)</f>
        <v>0</v>
      </c>
      <c r="BO361" s="2">
        <f>INDEX('2011'!$B$44:$B$140,'16 Year_History_Results'!CJ361)</f>
        <v>0</v>
      </c>
      <c r="BP361" s="2">
        <f>INDEX('2012'!$B$44:$B$140,'16 Year_History_Results'!CK361)</f>
        <v>0</v>
      </c>
      <c r="BQ361" s="2">
        <f>INDEX('2013'!$B$44:$B$140,'16 Year_History_Results'!CL361)</f>
        <v>9</v>
      </c>
      <c r="BR361" s="2">
        <f>INDEX('2014'!$B$52:$B$180,'16 Year_History_Results'!CM361)</f>
        <v>0</v>
      </c>
      <c r="BS361" s="147">
        <f>INDEX('2015'!$B$52:$B$308,'16 Year_History_Results'!CN361)</f>
        <v>0</v>
      </c>
      <c r="BT361" s="147">
        <f>INDEX('2016'!$B$52:$B$308,'16 Year_History_Results'!CO361)</f>
        <v>0</v>
      </c>
      <c r="BW361">
        <f t="shared" si="224"/>
        <v>1334</v>
      </c>
      <c r="BX361" s="110"/>
      <c r="BY361" s="2"/>
      <c r="BZ361" s="146">
        <f>IF(ISNA(MATCH($BW361,'2001'!$A$44:$A$139,0)),97,MATCH($BW361,'2001'!$A$44:$A$139,0))</f>
        <v>97</v>
      </c>
      <c r="CA361" s="2">
        <f>IF(ISNA(MATCH($BW361,'2002'!$A$44:$A$139,0)),97,MATCH($BW361,'2002'!$A$44:$A$139,0))</f>
        <v>97</v>
      </c>
      <c r="CB361" s="2">
        <f>IF(ISNA(MATCH($BW361,'2003'!$A$44:$A$139,0)),97,MATCH($BW361,'2003'!$A$44:$A$139,0))</f>
        <v>97</v>
      </c>
      <c r="CC361" s="2">
        <f>IF(ISNA(MATCH($BW361,'2004'!$A$44:$A$139,0)),97,MATCH($BW361,'2004'!$A$44:$A$139,0))</f>
        <v>97</v>
      </c>
      <c r="CD361" s="2">
        <f>IF(ISNA(MATCH($BW361,'2005'!$A$44:$A$139,0)),97,MATCH($BW361,'2005'!$A$44:$A$139,0))</f>
        <v>97</v>
      </c>
      <c r="CE361" s="2">
        <f>IF(ISNA(MATCH($BW361,'2006'!$A$44:$A$139,0)),97,MATCH($BW361,'2006'!$A$44:$A$139,0))</f>
        <v>97</v>
      </c>
      <c r="CF361" s="2">
        <f>IF(ISNA(MATCH($BW361,'2007'!$A$44:$A$139,0)),97,MATCH($BW361,'2007'!$A$44:$A$139,0))</f>
        <v>97</v>
      </c>
      <c r="CG361" s="2">
        <f>IF(ISNA(MATCH($BW361,'2008'!$A$44:$A$139,0)),97,MATCH($BW361,'2008'!$A$44:$A$139,0))</f>
        <v>97</v>
      </c>
      <c r="CH361" s="2">
        <f>IF(ISNA(MATCH($BW361,'2009'!$A$44:$A$139,0)),97,MATCH($BW361,'2009'!$A$44:$A$139,0))</f>
        <v>97</v>
      </c>
      <c r="CI361" s="2">
        <f>IF(ISNA(MATCH($BW361,'2010'!$A$44:$A$139,0)),97,MATCH($BW361,'2010'!$A$44:$A$139,0))</f>
        <v>97</v>
      </c>
      <c r="CJ361" s="2">
        <f>IF(ISNA(MATCH($BW361,'2011'!$A$44:$A$139,0)),97,MATCH($BW361,'2011'!$A$44:$A$139,0))</f>
        <v>97</v>
      </c>
      <c r="CK361" s="2">
        <f>IF(ISNA(MATCH($BW361,'2012'!$A$44:$A$139,0)),97,MATCH($BW361,'2012'!$A$44:$A$139,0))</f>
        <v>97</v>
      </c>
      <c r="CL361" s="2">
        <f>IF(ISNA(MATCH($BW361,'2013'!$A$44:$A$139,0)),97,MATCH($BW361,'2013'!$A$44:$A$139,0))</f>
        <v>43</v>
      </c>
      <c r="CM361" s="2">
        <f>IF(ISNA(MATCH($BW361,'2014'!$A$52:$A$179,0)),129,MATCH($BW361,'2014'!$A$52:$A$179,0))</f>
        <v>129</v>
      </c>
      <c r="CN361" s="147">
        <f>IF(ISNA(MATCH($BW361,'2015'!$A$52:$A$307,0)),257,MATCH($BW361,'2015'!$A$52:$A$307,0))</f>
        <v>257</v>
      </c>
      <c r="CO361" s="147">
        <f>IF(ISNA(MATCH($BW361,'2016'!$A$52:$A$307,0)),257,MATCH($BW361,'2016'!$A$52:$A$307,0))</f>
        <v>257</v>
      </c>
      <c r="CQ361">
        <f t="shared" si="225"/>
        <v>1334</v>
      </c>
      <c r="CR361" s="281"/>
      <c r="CS361" s="279"/>
      <c r="CT361" s="278">
        <f t="shared" si="226"/>
        <v>0</v>
      </c>
      <c r="CU361" s="279">
        <f t="shared" si="212"/>
        <v>0</v>
      </c>
      <c r="CV361" s="279">
        <f t="shared" si="213"/>
        <v>0</v>
      </c>
      <c r="CW361" s="279">
        <f t="shared" si="214"/>
        <v>0</v>
      </c>
      <c r="CX361" s="279">
        <f t="shared" si="215"/>
        <v>0</v>
      </c>
      <c r="CY361" s="279">
        <f t="shared" si="216"/>
        <v>0</v>
      </c>
      <c r="CZ361" s="279">
        <f t="shared" si="217"/>
        <v>0</v>
      </c>
      <c r="DA361" s="279">
        <f t="shared" si="218"/>
        <v>0</v>
      </c>
      <c r="DB361" s="279">
        <f t="shared" si="219"/>
        <v>0</v>
      </c>
      <c r="DC361" s="279">
        <f t="shared" si="227"/>
        <v>0</v>
      </c>
      <c r="DD361" s="279">
        <f t="shared" si="228"/>
        <v>0</v>
      </c>
      <c r="DE361" s="279">
        <f t="shared" si="229"/>
        <v>0</v>
      </c>
      <c r="DF361" s="279">
        <f t="shared" si="230"/>
        <v>9</v>
      </c>
      <c r="DG361" s="279">
        <f t="shared" si="231"/>
        <v>5.9993999999999996</v>
      </c>
      <c r="DH361" s="280">
        <f t="shared" si="248"/>
        <v>3.9992000399999994</v>
      </c>
      <c r="DI361" s="280">
        <f t="shared" si="249"/>
        <v>2.6658667466639994</v>
      </c>
      <c r="DJ361" s="154">
        <f t="shared" si="220"/>
        <v>284</v>
      </c>
      <c r="DK361" s="279">
        <f t="shared" si="232"/>
        <v>1334</v>
      </c>
      <c r="DL361" s="97"/>
      <c r="DM361" s="154"/>
      <c r="DN361" s="267">
        <f t="shared" si="233"/>
        <v>0</v>
      </c>
      <c r="DO361" s="154">
        <f t="shared" si="234"/>
        <v>0</v>
      </c>
      <c r="DP361" s="154">
        <f t="shared" si="235"/>
        <v>0</v>
      </c>
      <c r="DQ361" s="154">
        <f t="shared" si="236"/>
        <v>0</v>
      </c>
      <c r="DR361" s="154">
        <f t="shared" si="237"/>
        <v>0</v>
      </c>
      <c r="DS361" s="154">
        <f t="shared" si="238"/>
        <v>0</v>
      </c>
      <c r="DT361" s="154">
        <f t="shared" si="239"/>
        <v>0</v>
      </c>
      <c r="DU361" s="154">
        <f t="shared" si="240"/>
        <v>0</v>
      </c>
      <c r="DV361" s="154">
        <f t="shared" si="241"/>
        <v>0</v>
      </c>
      <c r="DW361" s="154">
        <f t="shared" si="242"/>
        <v>0</v>
      </c>
      <c r="DX361" s="154">
        <f t="shared" si="243"/>
        <v>0</v>
      </c>
      <c r="DY361" s="154">
        <f t="shared" si="244"/>
        <v>0</v>
      </c>
      <c r="DZ361" s="154">
        <f t="shared" si="245"/>
        <v>9</v>
      </c>
      <c r="EA361" s="154">
        <f t="shared" si="246"/>
        <v>9</v>
      </c>
      <c r="EB361" s="264">
        <f t="shared" si="250"/>
        <v>9</v>
      </c>
      <c r="EC361" s="264">
        <f t="shared" si="251"/>
        <v>9</v>
      </c>
      <c r="ED361" s="154">
        <f t="shared" si="221"/>
        <v>446</v>
      </c>
    </row>
    <row r="362" spans="2:134" ht="13" thickBot="1" x14ac:dyDescent="0.3">
      <c r="B362" s="131">
        <v>182</v>
      </c>
      <c r="C362" s="50">
        <f t="shared" si="210"/>
        <v>1</v>
      </c>
      <c r="D362" s="50">
        <f t="shared" si="222"/>
        <v>1</v>
      </c>
      <c r="E362" s="97"/>
      <c r="F362" s="2">
        <f t="shared" si="247"/>
        <v>357</v>
      </c>
      <c r="G362" s="493">
        <v>1569</v>
      </c>
      <c r="H362" s="98">
        <f>15- COUNTIF(L362:AC362,"#N/A")</f>
        <v>0</v>
      </c>
      <c r="I362" s="131">
        <f>SUM(AH362:AY362)+SUM(BE362:BT362)</f>
        <v>9</v>
      </c>
      <c r="J362" s="398">
        <f>DI362</f>
        <v>2.6658667466639994</v>
      </c>
      <c r="K362" s="456" t="str">
        <f>IF(ISNUMBER(MATCH(G362,'[4]OPR data'!$A$3:$A$2900,0)),"Y","N")</f>
        <v>Y</v>
      </c>
      <c r="L362" s="110"/>
      <c r="M362" s="233"/>
      <c r="N362" s="469" t="e">
        <f>(INDEX(Finish_table!R$4:R$83,MATCH('16 Year_History_Results'!$G362,Finish_table!S$4:S$83,0),1))</f>
        <v>#N/A</v>
      </c>
      <c r="O362" s="233" t="e">
        <f>(INDEX(Finish_table!Z$4:Z$99,MATCH('16 Year_History_Results'!$G362,Finish_table!AA$4:AA$99,0),1))</f>
        <v>#N/A</v>
      </c>
      <c r="P362" s="233" t="e">
        <f>(INDEX(Finish_table!AI$4:AI$99,MATCH('16 Year_History_Results'!$G362,Finish_table!AJ$4:AJ$99,0),1))</f>
        <v>#N/A</v>
      </c>
      <c r="Q362" s="233" t="e">
        <f>(INDEX(Finish_table!AR$4:AR$99,MATCH('16 Year_History_Results'!$G362,Finish_table!AS$4:AS$99,0),1))</f>
        <v>#N/A</v>
      </c>
      <c r="R362" s="233" t="e">
        <f>(INDEX(Finish_table!BA$4:BA$99,MATCH('16 Year_History_Results'!$G362,Finish_table!BB$4:BB$99,0),1))</f>
        <v>#N/A</v>
      </c>
      <c r="S362" s="233" t="e">
        <f>(INDEX(Finish_table!BJ$4:BJ$99,MATCH('16 Year_History_Results'!$G362,Finish_table!BK$4:BK$99,0),1))</f>
        <v>#N/A</v>
      </c>
      <c r="T362" s="233" t="e">
        <f>(INDEX(Finish_table!BS$4:BS$99,MATCH('16 Year_History_Results'!$G362,Finish_table!BT$4:BT$99,0),1))</f>
        <v>#N/A</v>
      </c>
      <c r="U362" s="233" t="e">
        <f>(INDEX(Finish_table!CB$4:CB$99,MATCH('16 Year_History_Results'!$G362,Finish_table!CC$4:CC$99,0),1))</f>
        <v>#N/A</v>
      </c>
      <c r="V362" s="233" t="e">
        <f>(INDEX(Finish_table!CK$4:CK$99,MATCH('16 Year_History_Results'!$G362,Finish_table!CL$4:CL$99,0),1))</f>
        <v>#N/A</v>
      </c>
      <c r="W362" s="233" t="e">
        <f>(INDEX(Finish_table!CT$4:CT$99,MATCH('16 Year_History_Results'!$G362,Finish_table!CU$4:CU$99,0),1))</f>
        <v>#N/A</v>
      </c>
      <c r="X362" s="233" t="e">
        <f>(INDEX(Finish_table!DC$4:DC$99,MATCH('16 Year_History_Results'!$G362,Finish_table!DD$4:DD$99,0),1))</f>
        <v>#N/A</v>
      </c>
      <c r="Y362" s="233" t="e">
        <f>(INDEX(Finish_table!DL$4:DL$99,MATCH('16 Year_History_Results'!$G362,Finish_table!DM$4:DM$99,0),1))</f>
        <v>#N/A</v>
      </c>
      <c r="Z362" s="233" t="str">
        <f>(INDEX(Finish_table!DU$4:DU$99,MATCH('16 Year_History_Results'!$G362,Finish_table!DV$4:DV$99,0),1))</f>
        <v>QF</v>
      </c>
      <c r="AA362" s="233" t="e">
        <f>(INDEX(Finish_table!ED$4:ED$140,MATCH('16 Year_History_Results'!$G362,Finish_table!EE$4:EE$140,0),1))</f>
        <v>#N/A</v>
      </c>
      <c r="AB362" s="233" t="e">
        <f>(INDEX(Finish_table!EM$4:EM$224,MATCH('16 Year_History_Results'!$G362,Finish_table!EN$4:EN$224,0),1))</f>
        <v>#N/A</v>
      </c>
      <c r="AC362" s="253" t="e">
        <f>(INDEX(Finish_table!EW$4:EW$224,MATCH('16 Year_History_Results'!$G362,Finish_table!EX$4:EX$224,0),1))</f>
        <v>#N/A</v>
      </c>
      <c r="AD362" s="2"/>
      <c r="AG362">
        <f t="shared" si="211"/>
        <v>1569</v>
      </c>
      <c r="AH362" s="110"/>
      <c r="AI362" s="2"/>
      <c r="AJ362" s="146">
        <f>INDEX('2001'!$C$44:$C$140,'16 Year_History_Results'!BZ362)</f>
        <v>0</v>
      </c>
      <c r="AK362" s="2">
        <f>INDEX('2002'!$C$44:$C$140,'16 Year_History_Results'!CA362)</f>
        <v>0</v>
      </c>
      <c r="AL362" s="2">
        <f>INDEX('2003'!$C$44:$C$140,'16 Year_History_Results'!CB362)</f>
        <v>0</v>
      </c>
      <c r="AM362" s="2">
        <f>INDEX('2004'!$C$44:$C$140,'16 Year_History_Results'!CC362)</f>
        <v>0</v>
      </c>
      <c r="AN362" s="2">
        <f>INDEX('2005'!$C$44:$C$140,'16 Year_History_Results'!CD362)</f>
        <v>0</v>
      </c>
      <c r="AO362" s="2">
        <f>INDEX('2006'!$C$44:$C$140,'16 Year_History_Results'!CE362)</f>
        <v>0</v>
      </c>
      <c r="AP362" s="2">
        <f>INDEX('2007'!$C$44:$C$140,'16 Year_History_Results'!CF362)</f>
        <v>0</v>
      </c>
      <c r="AQ362" s="2">
        <f>INDEX('2008'!$C$44:$C$140,'16 Year_History_Results'!CG362)</f>
        <v>0</v>
      </c>
      <c r="AR362" s="2">
        <f>INDEX('2009'!$C$44:$C$140,'16 Year_History_Results'!CH362)</f>
        <v>0</v>
      </c>
      <c r="AS362" s="2">
        <f>INDEX('2010'!$C$44:$C$140,'16 Year_History_Results'!CI362)</f>
        <v>0</v>
      </c>
      <c r="AT362" s="2">
        <f>INDEX('2011'!$C$44:$C$140,'16 Year_History_Results'!CJ362)</f>
        <v>0</v>
      </c>
      <c r="AU362" s="2">
        <f>INDEX('2012'!$C$44:$C$140,'16 Year_History_Results'!CK362)</f>
        <v>0</v>
      </c>
      <c r="AV362" s="2">
        <f>INDEX('2013'!$C$44:$C$140,'16 Year_History_Results'!CL362)</f>
        <v>0</v>
      </c>
      <c r="AW362" s="2">
        <f>INDEX('2014'!$C$52:$C$180,'16 Year_History_Results'!CM362)</f>
        <v>0</v>
      </c>
      <c r="AX362" s="2">
        <f>INDEX('2015'!$E$52:$E$308,'16 Year_History_Results'!CN362)</f>
        <v>0</v>
      </c>
      <c r="AY362" s="147">
        <f>INDEX('2016'!$E$52:$E$308,'16 Year_History_Results'!CO362)</f>
        <v>0</v>
      </c>
      <c r="AZ362" s="2"/>
      <c r="BA362" s="2"/>
      <c r="BB362">
        <f t="shared" si="223"/>
        <v>1569</v>
      </c>
      <c r="BC362" s="110"/>
      <c r="BD362" s="2"/>
      <c r="BE362" s="146">
        <f>INDEX('2001'!$B$44:$B$140,'16 Year_History_Results'!BZ362)</f>
        <v>0</v>
      </c>
      <c r="BF362" s="2">
        <f>INDEX('2002'!$B$44:$B$140,'16 Year_History_Results'!CA362)</f>
        <v>0</v>
      </c>
      <c r="BG362" s="2">
        <f>INDEX('2003'!$B$44:$B$140,'16 Year_History_Results'!CB362)</f>
        <v>0</v>
      </c>
      <c r="BH362" s="2">
        <f>INDEX('2004'!$B$44:$B$140,'16 Year_History_Results'!CC362)</f>
        <v>0</v>
      </c>
      <c r="BI362" s="2">
        <f>INDEX('2005'!$B$44:$B$140,'16 Year_History_Results'!CD362)</f>
        <v>0</v>
      </c>
      <c r="BJ362" s="2">
        <f>INDEX('2006'!$B$44:$B$140,'16 Year_History_Results'!CE362)</f>
        <v>0</v>
      </c>
      <c r="BK362" s="2">
        <f>INDEX('2007'!$B$44:$B$140,'16 Year_History_Results'!CF362)</f>
        <v>0</v>
      </c>
      <c r="BL362" s="2">
        <f>INDEX('2008'!$B$44:$B$140,'16 Year_History_Results'!CG362)</f>
        <v>0</v>
      </c>
      <c r="BM362" s="2">
        <f>INDEX('2009'!$B$44:$B$140,'16 Year_History_Results'!CH362)</f>
        <v>0</v>
      </c>
      <c r="BN362" s="2">
        <f>INDEX('2010'!$B$44:$B$140,'16 Year_History_Results'!CI362)</f>
        <v>0</v>
      </c>
      <c r="BO362" s="2">
        <f>INDEX('2011'!$B$44:$B$140,'16 Year_History_Results'!CJ362)</f>
        <v>0</v>
      </c>
      <c r="BP362" s="2">
        <f>INDEX('2012'!$B$44:$B$140,'16 Year_History_Results'!CK362)</f>
        <v>0</v>
      </c>
      <c r="BQ362" s="2">
        <f>INDEX('2013'!$B$44:$B$140,'16 Year_History_Results'!CL362)</f>
        <v>9</v>
      </c>
      <c r="BR362" s="2">
        <f>INDEX('2014'!$B$52:$B$180,'16 Year_History_Results'!CM362)</f>
        <v>0</v>
      </c>
      <c r="BS362" s="147">
        <f>INDEX('2015'!$B$52:$B$308,'16 Year_History_Results'!CN362)</f>
        <v>0</v>
      </c>
      <c r="BT362" s="147">
        <f>INDEX('2016'!$B$52:$B$308,'16 Year_History_Results'!CO362)</f>
        <v>0</v>
      </c>
      <c r="BW362">
        <f t="shared" si="224"/>
        <v>1569</v>
      </c>
      <c r="BX362" s="110"/>
      <c r="BY362" s="2"/>
      <c r="BZ362" s="146">
        <f>IF(ISNA(MATCH($BW362,'2001'!$A$44:$A$139,0)),97,MATCH($BW362,'2001'!$A$44:$A$139,0))</f>
        <v>97</v>
      </c>
      <c r="CA362" s="2">
        <f>IF(ISNA(MATCH($BW362,'2002'!$A$44:$A$139,0)),97,MATCH($BW362,'2002'!$A$44:$A$139,0))</f>
        <v>97</v>
      </c>
      <c r="CB362" s="2">
        <f>IF(ISNA(MATCH($BW362,'2003'!$A$44:$A$139,0)),97,MATCH($BW362,'2003'!$A$44:$A$139,0))</f>
        <v>97</v>
      </c>
      <c r="CC362" s="2">
        <f>IF(ISNA(MATCH($BW362,'2004'!$A$44:$A$139,0)),97,MATCH($BW362,'2004'!$A$44:$A$139,0))</f>
        <v>97</v>
      </c>
      <c r="CD362" s="2">
        <f>IF(ISNA(MATCH($BW362,'2005'!$A$44:$A$139,0)),97,MATCH($BW362,'2005'!$A$44:$A$139,0))</f>
        <v>97</v>
      </c>
      <c r="CE362" s="2">
        <f>IF(ISNA(MATCH($BW362,'2006'!$A$44:$A$139,0)),97,MATCH($BW362,'2006'!$A$44:$A$139,0))</f>
        <v>97</v>
      </c>
      <c r="CF362" s="2">
        <f>IF(ISNA(MATCH($BW362,'2007'!$A$44:$A$139,0)),97,MATCH($BW362,'2007'!$A$44:$A$139,0))</f>
        <v>97</v>
      </c>
      <c r="CG362" s="2">
        <f>IF(ISNA(MATCH($BW362,'2008'!$A$44:$A$139,0)),97,MATCH($BW362,'2008'!$A$44:$A$139,0))</f>
        <v>97</v>
      </c>
      <c r="CH362" s="2">
        <f>IF(ISNA(MATCH($BW362,'2009'!$A$44:$A$139,0)),97,MATCH($BW362,'2009'!$A$44:$A$139,0))</f>
        <v>97</v>
      </c>
      <c r="CI362" s="2">
        <f>IF(ISNA(MATCH($BW362,'2010'!$A$44:$A$139,0)),97,MATCH($BW362,'2010'!$A$44:$A$139,0))</f>
        <v>97</v>
      </c>
      <c r="CJ362" s="2">
        <f>IF(ISNA(MATCH($BW362,'2011'!$A$44:$A$139,0)),97,MATCH($BW362,'2011'!$A$44:$A$139,0))</f>
        <v>97</v>
      </c>
      <c r="CK362" s="2">
        <f>IF(ISNA(MATCH($BW362,'2012'!$A$44:$A$139,0)),97,MATCH($BW362,'2012'!$A$44:$A$139,0))</f>
        <v>97</v>
      </c>
      <c r="CL362" s="2">
        <f>IF(ISNA(MATCH($BW362,'2013'!$A$44:$A$139,0)),97,MATCH($BW362,'2013'!$A$44:$A$139,0))</f>
        <v>48</v>
      </c>
      <c r="CM362" s="2">
        <f>IF(ISNA(MATCH($BW362,'2014'!$A$52:$A$179,0)),129,MATCH($BW362,'2014'!$A$52:$A$179,0))</f>
        <v>129</v>
      </c>
      <c r="CN362" s="147">
        <f>IF(ISNA(MATCH($BW362,'2015'!$A$52:$A$307,0)),257,MATCH($BW362,'2015'!$A$52:$A$307,0))</f>
        <v>257</v>
      </c>
      <c r="CO362" s="147">
        <f>IF(ISNA(MATCH($BW362,'2016'!$A$52:$A$307,0)),257,MATCH($BW362,'2016'!$A$52:$A$307,0))</f>
        <v>257</v>
      </c>
      <c r="CQ362">
        <f t="shared" si="225"/>
        <v>1569</v>
      </c>
      <c r="CR362" s="281"/>
      <c r="CS362" s="279"/>
      <c r="CT362" s="278">
        <f t="shared" si="226"/>
        <v>0</v>
      </c>
      <c r="CU362" s="279">
        <f t="shared" si="212"/>
        <v>0</v>
      </c>
      <c r="CV362" s="279">
        <f t="shared" si="213"/>
        <v>0</v>
      </c>
      <c r="CW362" s="279">
        <f t="shared" si="214"/>
        <v>0</v>
      </c>
      <c r="CX362" s="279">
        <f t="shared" si="215"/>
        <v>0</v>
      </c>
      <c r="CY362" s="279">
        <f t="shared" si="216"/>
        <v>0</v>
      </c>
      <c r="CZ362" s="279">
        <f t="shared" si="217"/>
        <v>0</v>
      </c>
      <c r="DA362" s="279">
        <f t="shared" si="218"/>
        <v>0</v>
      </c>
      <c r="DB362" s="279">
        <f t="shared" si="219"/>
        <v>0</v>
      </c>
      <c r="DC362" s="279">
        <f t="shared" si="227"/>
        <v>0</v>
      </c>
      <c r="DD362" s="279">
        <f t="shared" si="228"/>
        <v>0</v>
      </c>
      <c r="DE362" s="279">
        <f t="shared" si="229"/>
        <v>0</v>
      </c>
      <c r="DF362" s="279">
        <f t="shared" si="230"/>
        <v>9</v>
      </c>
      <c r="DG362" s="279">
        <f t="shared" si="231"/>
        <v>5.9993999999999996</v>
      </c>
      <c r="DH362" s="280">
        <f t="shared" si="248"/>
        <v>3.9992000399999994</v>
      </c>
      <c r="DI362" s="280">
        <f t="shared" si="249"/>
        <v>2.6658667466639994</v>
      </c>
      <c r="DJ362" s="154">
        <f t="shared" si="220"/>
        <v>284</v>
      </c>
      <c r="DK362" s="279">
        <f t="shared" si="232"/>
        <v>1569</v>
      </c>
      <c r="DL362" s="97"/>
      <c r="DM362" s="154"/>
      <c r="DN362" s="267">
        <f t="shared" si="233"/>
        <v>0</v>
      </c>
      <c r="DO362" s="154">
        <f t="shared" si="234"/>
        <v>0</v>
      </c>
      <c r="DP362" s="154">
        <f t="shared" si="235"/>
        <v>0</v>
      </c>
      <c r="DQ362" s="154">
        <f t="shared" si="236"/>
        <v>0</v>
      </c>
      <c r="DR362" s="154">
        <f t="shared" si="237"/>
        <v>0</v>
      </c>
      <c r="DS362" s="154">
        <f t="shared" si="238"/>
        <v>0</v>
      </c>
      <c r="DT362" s="154">
        <f t="shared" si="239"/>
        <v>0</v>
      </c>
      <c r="DU362" s="154">
        <f t="shared" si="240"/>
        <v>0</v>
      </c>
      <c r="DV362" s="154">
        <f t="shared" si="241"/>
        <v>0</v>
      </c>
      <c r="DW362" s="154">
        <f t="shared" si="242"/>
        <v>0</v>
      </c>
      <c r="DX362" s="154">
        <f t="shared" si="243"/>
        <v>0</v>
      </c>
      <c r="DY362" s="154">
        <f t="shared" si="244"/>
        <v>0</v>
      </c>
      <c r="DZ362" s="154">
        <f t="shared" si="245"/>
        <v>9</v>
      </c>
      <c r="EA362" s="154">
        <f t="shared" si="246"/>
        <v>9</v>
      </c>
      <c r="EB362" s="264">
        <f t="shared" si="250"/>
        <v>9</v>
      </c>
      <c r="EC362" s="264">
        <f t="shared" si="251"/>
        <v>9</v>
      </c>
      <c r="ED362" s="154">
        <f t="shared" si="221"/>
        <v>446</v>
      </c>
    </row>
    <row r="363" spans="2:134" ht="13" thickBot="1" x14ac:dyDescent="0.3">
      <c r="B363" s="131">
        <v>188</v>
      </c>
      <c r="C363" s="50">
        <f t="shared" si="210"/>
        <v>1</v>
      </c>
      <c r="D363" s="50">
        <f t="shared" si="222"/>
        <v>0</v>
      </c>
      <c r="E363" s="97"/>
      <c r="F363" s="2">
        <f t="shared" si="247"/>
        <v>358</v>
      </c>
      <c r="G363" s="487">
        <v>4565</v>
      </c>
      <c r="H363" s="98">
        <f>15- COUNTIF(L363:AC363,"#N/A")</f>
        <v>0</v>
      </c>
      <c r="I363" s="131">
        <f>SUM(AH363:AY363)+SUM(BE363:BT363)</f>
        <v>9</v>
      </c>
      <c r="J363" s="398">
        <f>DI363</f>
        <v>2.6658667466639994</v>
      </c>
      <c r="K363" s="456" t="str">
        <f>IF(ISNUMBER(MATCH(G363,'[4]OPR data'!$A$3:$A$2900,0)),"Y","N")</f>
        <v>Y</v>
      </c>
      <c r="L363" s="110"/>
      <c r="M363" s="233"/>
      <c r="N363" s="469" t="e">
        <f>(INDEX(Finish_table!R$4:R$83,MATCH('16 Year_History_Results'!$G363,Finish_table!S$4:S$83,0),1))</f>
        <v>#N/A</v>
      </c>
      <c r="O363" s="233" t="e">
        <f>(INDEX(Finish_table!Z$4:Z$99,MATCH('16 Year_History_Results'!$G363,Finish_table!AA$4:AA$99,0),1))</f>
        <v>#N/A</v>
      </c>
      <c r="P363" s="233" t="e">
        <f>(INDEX(Finish_table!AI$4:AI$99,MATCH('16 Year_History_Results'!$G363,Finish_table!AJ$4:AJ$99,0),1))</f>
        <v>#N/A</v>
      </c>
      <c r="Q363" s="233" t="e">
        <f>(INDEX(Finish_table!AR$4:AR$99,MATCH('16 Year_History_Results'!$G363,Finish_table!AS$4:AS$99,0),1))</f>
        <v>#N/A</v>
      </c>
      <c r="R363" s="233" t="e">
        <f>(INDEX(Finish_table!BA$4:BA$99,MATCH('16 Year_History_Results'!$G363,Finish_table!BB$4:BB$99,0),1))</f>
        <v>#N/A</v>
      </c>
      <c r="S363" s="233" t="e">
        <f>(INDEX(Finish_table!BJ$4:BJ$99,MATCH('16 Year_History_Results'!$G363,Finish_table!BK$4:BK$99,0),1))</f>
        <v>#N/A</v>
      </c>
      <c r="T363" s="233" t="e">
        <f>(INDEX(Finish_table!BS$4:BS$99,MATCH('16 Year_History_Results'!$G363,Finish_table!BT$4:BT$99,0),1))</f>
        <v>#N/A</v>
      </c>
      <c r="U363" s="233" t="e">
        <f>(INDEX(Finish_table!CB$4:CB$99,MATCH('16 Year_History_Results'!$G363,Finish_table!CC$4:CC$99,0),1))</f>
        <v>#N/A</v>
      </c>
      <c r="V363" s="233" t="e">
        <f>(INDEX(Finish_table!CK$4:CK$99,MATCH('16 Year_History_Results'!$G363,Finish_table!CL$4:CL$99,0),1))</f>
        <v>#N/A</v>
      </c>
      <c r="W363" s="233" t="e">
        <f>(INDEX(Finish_table!CT$4:CT$99,MATCH('16 Year_History_Results'!$G363,Finish_table!CU$4:CU$99,0),1))</f>
        <v>#N/A</v>
      </c>
      <c r="X363" s="233" t="e">
        <f>(INDEX(Finish_table!DC$4:DC$99,MATCH('16 Year_History_Results'!$G363,Finish_table!DD$4:DD$99,0),1))</f>
        <v>#N/A</v>
      </c>
      <c r="Y363" s="233" t="e">
        <f>(INDEX(Finish_table!DL$4:DL$99,MATCH('16 Year_History_Results'!$G363,Finish_table!DM$4:DM$99,0),1))</f>
        <v>#N/A</v>
      </c>
      <c r="Z363" s="233" t="str">
        <f>(INDEX(Finish_table!DU$4:DU$99,MATCH('16 Year_History_Results'!$G363,Finish_table!DV$4:DV$99,0),1))</f>
        <v>QF</v>
      </c>
      <c r="AA363" s="233" t="e">
        <f>(INDEX(Finish_table!ED$4:ED$140,MATCH('16 Year_History_Results'!$G363,Finish_table!EE$4:EE$140,0),1))</f>
        <v>#N/A</v>
      </c>
      <c r="AB363" s="233" t="e">
        <f>(INDEX(Finish_table!EM$4:EM$224,MATCH('16 Year_History_Results'!$G363,Finish_table!EN$4:EN$224,0),1))</f>
        <v>#N/A</v>
      </c>
      <c r="AC363" s="253" t="e">
        <f>(INDEX(Finish_table!EW$4:EW$224,MATCH('16 Year_History_Results'!$G363,Finish_table!EX$4:EX$224,0),1))</f>
        <v>#N/A</v>
      </c>
      <c r="AD363" s="2"/>
      <c r="AG363">
        <f t="shared" si="211"/>
        <v>4565</v>
      </c>
      <c r="AH363" s="110"/>
      <c r="AI363" s="2"/>
      <c r="AJ363" s="146">
        <f>INDEX('2001'!$C$44:$C$140,'16 Year_History_Results'!BZ363)</f>
        <v>0</v>
      </c>
      <c r="AK363" s="2">
        <f>INDEX('2002'!$C$44:$C$140,'16 Year_History_Results'!CA363)</f>
        <v>0</v>
      </c>
      <c r="AL363" s="2">
        <f>INDEX('2003'!$C$44:$C$140,'16 Year_History_Results'!CB363)</f>
        <v>0</v>
      </c>
      <c r="AM363" s="2">
        <f>INDEX('2004'!$C$44:$C$140,'16 Year_History_Results'!CC363)</f>
        <v>0</v>
      </c>
      <c r="AN363" s="2">
        <f>INDEX('2005'!$C$44:$C$140,'16 Year_History_Results'!CD363)</f>
        <v>0</v>
      </c>
      <c r="AO363" s="2">
        <f>INDEX('2006'!$C$44:$C$140,'16 Year_History_Results'!CE363)</f>
        <v>0</v>
      </c>
      <c r="AP363" s="2">
        <f>INDEX('2007'!$C$44:$C$140,'16 Year_History_Results'!CF363)</f>
        <v>0</v>
      </c>
      <c r="AQ363" s="2">
        <f>INDEX('2008'!$C$44:$C$140,'16 Year_History_Results'!CG363)</f>
        <v>0</v>
      </c>
      <c r="AR363" s="2">
        <f>INDEX('2009'!$C$44:$C$140,'16 Year_History_Results'!CH363)</f>
        <v>0</v>
      </c>
      <c r="AS363" s="2">
        <f>INDEX('2010'!$C$44:$C$140,'16 Year_History_Results'!CI363)</f>
        <v>0</v>
      </c>
      <c r="AT363" s="2">
        <f>INDEX('2011'!$C$44:$C$140,'16 Year_History_Results'!CJ363)</f>
        <v>0</v>
      </c>
      <c r="AU363" s="2">
        <f>INDEX('2012'!$C$44:$C$140,'16 Year_History_Results'!CK363)</f>
        <v>0</v>
      </c>
      <c r="AV363" s="2">
        <f>INDEX('2013'!$C$44:$C$140,'16 Year_History_Results'!CL363)</f>
        <v>0</v>
      </c>
      <c r="AW363" s="2">
        <f>INDEX('2014'!$C$52:$C$180,'16 Year_History_Results'!CM363)</f>
        <v>0</v>
      </c>
      <c r="AX363" s="2">
        <f>INDEX('2015'!$E$52:$E$308,'16 Year_History_Results'!CN363)</f>
        <v>0</v>
      </c>
      <c r="AY363" s="147">
        <f>INDEX('2016'!$E$52:$E$308,'16 Year_History_Results'!CO363)</f>
        <v>0</v>
      </c>
      <c r="AZ363" s="2"/>
      <c r="BA363" s="2"/>
      <c r="BB363">
        <f t="shared" si="223"/>
        <v>4565</v>
      </c>
      <c r="BC363" s="110"/>
      <c r="BD363" s="2"/>
      <c r="BE363" s="146">
        <f>INDEX('2001'!$B$44:$B$140,'16 Year_History_Results'!BZ363)</f>
        <v>0</v>
      </c>
      <c r="BF363" s="2">
        <f>INDEX('2002'!$B$44:$B$140,'16 Year_History_Results'!CA363)</f>
        <v>0</v>
      </c>
      <c r="BG363" s="2">
        <f>INDEX('2003'!$B$44:$B$140,'16 Year_History_Results'!CB363)</f>
        <v>0</v>
      </c>
      <c r="BH363" s="2">
        <f>INDEX('2004'!$B$44:$B$140,'16 Year_History_Results'!CC363)</f>
        <v>0</v>
      </c>
      <c r="BI363" s="2">
        <f>INDEX('2005'!$B$44:$B$140,'16 Year_History_Results'!CD363)</f>
        <v>0</v>
      </c>
      <c r="BJ363" s="2">
        <f>INDEX('2006'!$B$44:$B$140,'16 Year_History_Results'!CE363)</f>
        <v>0</v>
      </c>
      <c r="BK363" s="2">
        <f>INDEX('2007'!$B$44:$B$140,'16 Year_History_Results'!CF363)</f>
        <v>0</v>
      </c>
      <c r="BL363" s="2">
        <f>INDEX('2008'!$B$44:$B$140,'16 Year_History_Results'!CG363)</f>
        <v>0</v>
      </c>
      <c r="BM363" s="2">
        <f>INDEX('2009'!$B$44:$B$140,'16 Year_History_Results'!CH363)</f>
        <v>0</v>
      </c>
      <c r="BN363" s="2">
        <f>INDEX('2010'!$B$44:$B$140,'16 Year_History_Results'!CI363)</f>
        <v>0</v>
      </c>
      <c r="BO363" s="2">
        <f>INDEX('2011'!$B$44:$B$140,'16 Year_History_Results'!CJ363)</f>
        <v>0</v>
      </c>
      <c r="BP363" s="2">
        <f>INDEX('2012'!$B$44:$B$140,'16 Year_History_Results'!CK363)</f>
        <v>0</v>
      </c>
      <c r="BQ363" s="2">
        <f>INDEX('2013'!$B$44:$B$140,'16 Year_History_Results'!CL363)</f>
        <v>9</v>
      </c>
      <c r="BR363" s="2">
        <f>INDEX('2014'!$B$52:$B$180,'16 Year_History_Results'!CM363)</f>
        <v>0</v>
      </c>
      <c r="BS363" s="147">
        <f>INDEX('2015'!$B$52:$B$308,'16 Year_History_Results'!CN363)</f>
        <v>0</v>
      </c>
      <c r="BT363" s="147">
        <f>INDEX('2016'!$B$52:$B$308,'16 Year_History_Results'!CO363)</f>
        <v>0</v>
      </c>
      <c r="BW363">
        <f t="shared" si="224"/>
        <v>4565</v>
      </c>
      <c r="BX363" s="110"/>
      <c r="BY363" s="2"/>
      <c r="BZ363" s="146">
        <f>IF(ISNA(MATCH($BW363,'2001'!$A$44:$A$139,0)),97,MATCH($BW363,'2001'!$A$44:$A$139,0))</f>
        <v>97</v>
      </c>
      <c r="CA363" s="2">
        <f>IF(ISNA(MATCH($BW363,'2002'!$A$44:$A$139,0)),97,MATCH($BW363,'2002'!$A$44:$A$139,0))</f>
        <v>97</v>
      </c>
      <c r="CB363" s="2">
        <f>IF(ISNA(MATCH($BW363,'2003'!$A$44:$A$139,0)),97,MATCH($BW363,'2003'!$A$44:$A$139,0))</f>
        <v>97</v>
      </c>
      <c r="CC363" s="2">
        <f>IF(ISNA(MATCH($BW363,'2004'!$A$44:$A$139,0)),97,MATCH($BW363,'2004'!$A$44:$A$139,0))</f>
        <v>97</v>
      </c>
      <c r="CD363" s="2">
        <f>IF(ISNA(MATCH($BW363,'2005'!$A$44:$A$139,0)),97,MATCH($BW363,'2005'!$A$44:$A$139,0))</f>
        <v>97</v>
      </c>
      <c r="CE363" s="2">
        <f>IF(ISNA(MATCH($BW363,'2006'!$A$44:$A$139,0)),97,MATCH($BW363,'2006'!$A$44:$A$139,0))</f>
        <v>97</v>
      </c>
      <c r="CF363" s="2">
        <f>IF(ISNA(MATCH($BW363,'2007'!$A$44:$A$139,0)),97,MATCH($BW363,'2007'!$A$44:$A$139,0))</f>
        <v>97</v>
      </c>
      <c r="CG363" s="2">
        <f>IF(ISNA(MATCH($BW363,'2008'!$A$44:$A$139,0)),97,MATCH($BW363,'2008'!$A$44:$A$139,0))</f>
        <v>97</v>
      </c>
      <c r="CH363" s="2">
        <f>IF(ISNA(MATCH($BW363,'2009'!$A$44:$A$139,0)),97,MATCH($BW363,'2009'!$A$44:$A$139,0))</f>
        <v>97</v>
      </c>
      <c r="CI363" s="2">
        <f>IF(ISNA(MATCH($BW363,'2010'!$A$44:$A$139,0)),97,MATCH($BW363,'2010'!$A$44:$A$139,0))</f>
        <v>97</v>
      </c>
      <c r="CJ363" s="2">
        <f>IF(ISNA(MATCH($BW363,'2011'!$A$44:$A$139,0)),97,MATCH($BW363,'2011'!$A$44:$A$139,0))</f>
        <v>97</v>
      </c>
      <c r="CK363" s="2">
        <f>IF(ISNA(MATCH($BW363,'2012'!$A$44:$A$139,0)),97,MATCH($BW363,'2012'!$A$44:$A$139,0))</f>
        <v>97</v>
      </c>
      <c r="CL363" s="2">
        <f>IF(ISNA(MATCH($BW363,'2013'!$A$44:$A$139,0)),97,MATCH($BW363,'2013'!$A$44:$A$139,0))</f>
        <v>95</v>
      </c>
      <c r="CM363" s="2">
        <f>IF(ISNA(MATCH($BW363,'2014'!$A$52:$A$179,0)),129,MATCH($BW363,'2014'!$A$52:$A$179,0))</f>
        <v>129</v>
      </c>
      <c r="CN363" s="147">
        <f>IF(ISNA(MATCH($BW363,'2015'!$A$52:$A$307,0)),257,MATCH($BW363,'2015'!$A$52:$A$307,0))</f>
        <v>257</v>
      </c>
      <c r="CO363" s="147">
        <f>IF(ISNA(MATCH($BW363,'2016'!$A$52:$A$307,0)),257,MATCH($BW363,'2016'!$A$52:$A$307,0))</f>
        <v>257</v>
      </c>
      <c r="CQ363">
        <f t="shared" si="225"/>
        <v>4565</v>
      </c>
      <c r="CR363" s="281"/>
      <c r="CS363" s="279"/>
      <c r="CT363" s="278">
        <f t="shared" si="226"/>
        <v>0</v>
      </c>
      <c r="CU363" s="279">
        <f t="shared" si="212"/>
        <v>0</v>
      </c>
      <c r="CV363" s="279">
        <f t="shared" si="213"/>
        <v>0</v>
      </c>
      <c r="CW363" s="279">
        <f t="shared" si="214"/>
        <v>0</v>
      </c>
      <c r="CX363" s="279">
        <f t="shared" si="215"/>
        <v>0</v>
      </c>
      <c r="CY363" s="279">
        <f t="shared" si="216"/>
        <v>0</v>
      </c>
      <c r="CZ363" s="279">
        <f t="shared" si="217"/>
        <v>0</v>
      </c>
      <c r="DA363" s="279">
        <f t="shared" si="218"/>
        <v>0</v>
      </c>
      <c r="DB363" s="279">
        <f t="shared" si="219"/>
        <v>0</v>
      </c>
      <c r="DC363" s="279">
        <f t="shared" si="227"/>
        <v>0</v>
      </c>
      <c r="DD363" s="279">
        <f t="shared" si="228"/>
        <v>0</v>
      </c>
      <c r="DE363" s="279">
        <f t="shared" si="229"/>
        <v>0</v>
      </c>
      <c r="DF363" s="279">
        <f t="shared" si="230"/>
        <v>9</v>
      </c>
      <c r="DG363" s="279">
        <f t="shared" si="231"/>
        <v>5.9993999999999996</v>
      </c>
      <c r="DH363" s="280">
        <f t="shared" si="248"/>
        <v>3.9992000399999994</v>
      </c>
      <c r="DI363" s="280">
        <f t="shared" si="249"/>
        <v>2.6658667466639994</v>
      </c>
      <c r="DJ363" s="154">
        <f t="shared" si="220"/>
        <v>284</v>
      </c>
      <c r="DK363" s="279">
        <f t="shared" si="232"/>
        <v>4565</v>
      </c>
      <c r="DL363" s="97"/>
      <c r="DM363" s="154"/>
      <c r="DN363" s="267">
        <f t="shared" si="233"/>
        <v>0</v>
      </c>
      <c r="DO363" s="154">
        <f t="shared" si="234"/>
        <v>0</v>
      </c>
      <c r="DP363" s="154">
        <f t="shared" si="235"/>
        <v>0</v>
      </c>
      <c r="DQ363" s="154">
        <f t="shared" si="236"/>
        <v>0</v>
      </c>
      <c r="DR363" s="154">
        <f t="shared" si="237"/>
        <v>0</v>
      </c>
      <c r="DS363" s="154">
        <f t="shared" si="238"/>
        <v>0</v>
      </c>
      <c r="DT363" s="154">
        <f t="shared" si="239"/>
        <v>0</v>
      </c>
      <c r="DU363" s="154">
        <f t="shared" si="240"/>
        <v>0</v>
      </c>
      <c r="DV363" s="154">
        <f t="shared" si="241"/>
        <v>0</v>
      </c>
      <c r="DW363" s="154">
        <f t="shared" si="242"/>
        <v>0</v>
      </c>
      <c r="DX363" s="154">
        <f t="shared" si="243"/>
        <v>0</v>
      </c>
      <c r="DY363" s="154">
        <f t="shared" si="244"/>
        <v>0</v>
      </c>
      <c r="DZ363" s="154">
        <f t="shared" si="245"/>
        <v>9</v>
      </c>
      <c r="EA363" s="154">
        <f t="shared" si="246"/>
        <v>9</v>
      </c>
      <c r="EB363" s="264">
        <f t="shared" si="250"/>
        <v>9</v>
      </c>
      <c r="EC363" s="264">
        <f t="shared" si="251"/>
        <v>9</v>
      </c>
      <c r="ED363" s="154">
        <f t="shared" si="221"/>
        <v>446</v>
      </c>
    </row>
    <row r="364" spans="2:134" ht="13" thickBot="1" x14ac:dyDescent="0.3">
      <c r="B364" s="131">
        <v>188</v>
      </c>
      <c r="C364" s="50">
        <f t="shared" si="210"/>
        <v>2</v>
      </c>
      <c r="D364" s="50">
        <f t="shared" si="222"/>
        <v>0</v>
      </c>
      <c r="E364" s="97"/>
      <c r="F364" s="2">
        <f t="shared" si="247"/>
        <v>359</v>
      </c>
      <c r="G364" s="494">
        <v>102</v>
      </c>
      <c r="H364" s="98">
        <f>15- COUNTIF(L364:AC364,"#N/A")</f>
        <v>1</v>
      </c>
      <c r="I364" s="131">
        <f>SUM(AH364:AY364)+SUM(BE364:BT364)</f>
        <v>37</v>
      </c>
      <c r="J364" s="398">
        <f>DI364</f>
        <v>2.6320421696956986</v>
      </c>
      <c r="K364" s="456" t="str">
        <f>IF(ISNUMBER(MATCH(G364,'[4]OPR data'!$A$3:$A$2900,0)),"Y","N")</f>
        <v>Y</v>
      </c>
      <c r="L364" s="110"/>
      <c r="M364" s="233"/>
      <c r="N364" s="469" t="e">
        <f>(INDEX(Finish_table!R$4:R$83,MATCH('16 Year_History_Results'!$G364,Finish_table!S$4:S$83,0),1))</f>
        <v>#N/A</v>
      </c>
      <c r="O364" s="233" t="e">
        <f>(INDEX(Finish_table!Z$4:Z$99,MATCH('16 Year_History_Results'!$G364,Finish_table!AA$4:AA$99,0),1))</f>
        <v>#N/A</v>
      </c>
      <c r="P364" s="233" t="e">
        <f>(INDEX(Finish_table!AI$4:AI$99,MATCH('16 Year_History_Results'!$G364,Finish_table!AJ$4:AJ$99,0),1))</f>
        <v>#N/A</v>
      </c>
      <c r="Q364" s="233" t="e">
        <f>(INDEX(Finish_table!AR$4:AR$99,MATCH('16 Year_History_Results'!$G364,Finish_table!AS$4:AS$99,0),1))</f>
        <v>#N/A</v>
      </c>
      <c r="R364" s="233" t="e">
        <f>(INDEX(Finish_table!BA$4:BA$99,MATCH('16 Year_History_Results'!$G364,Finish_table!BB$4:BB$99,0),1))</f>
        <v>#N/A</v>
      </c>
      <c r="S364" s="233" t="e">
        <f>(INDEX(Finish_table!BJ$4:BJ$99,MATCH('16 Year_History_Results'!$G364,Finish_table!BK$4:BK$99,0),1))</f>
        <v>#N/A</v>
      </c>
      <c r="T364" s="233" t="e">
        <f>(INDEX(Finish_table!BS$4:BS$99,MATCH('16 Year_History_Results'!$G364,Finish_table!BT$4:BT$99,0),1))</f>
        <v>#N/A</v>
      </c>
      <c r="U364" s="233" t="e">
        <f>(INDEX(Finish_table!CB$4:CB$99,MATCH('16 Year_History_Results'!$G364,Finish_table!CC$4:CC$99,0),1))</f>
        <v>#N/A</v>
      </c>
      <c r="V364" s="233" t="str">
        <f>(INDEX(Finish_table!CK$4:CK$99,MATCH('16 Year_History_Results'!$G364,Finish_table!CL$4:CL$99,0),1))</f>
        <v>SF</v>
      </c>
      <c r="W364" s="233" t="str">
        <f>(INDEX(Finish_table!CT$4:CT$99,MATCH('16 Year_History_Results'!$G364,Finish_table!CU$4:CU$99,0),1))</f>
        <v>SF</v>
      </c>
      <c r="X364" s="233" t="e">
        <f>(INDEX(Finish_table!DC$4:DC$99,MATCH('16 Year_History_Results'!$G364,Finish_table!DD$4:DD$99,0),1))</f>
        <v>#N/A</v>
      </c>
      <c r="Y364" s="233" t="e">
        <f>(INDEX(Finish_table!DL$4:DL$99,MATCH('16 Year_History_Results'!$G364,Finish_table!DM$4:DM$99,0),1))</f>
        <v>#N/A</v>
      </c>
      <c r="Z364" s="233" t="e">
        <f>(INDEX(Finish_table!DU$4:DU$99,MATCH('16 Year_History_Results'!$G364,Finish_table!DV$4:DV$99,0),1))</f>
        <v>#N/A</v>
      </c>
      <c r="AA364" s="233" t="e">
        <f>(INDEX(Finish_table!ED$4:ED$140,MATCH('16 Year_History_Results'!$G364,Finish_table!EE$4:EE$140,0),1))</f>
        <v>#N/A</v>
      </c>
      <c r="AB364" s="233" t="e">
        <f>(INDEX(Finish_table!EM$4:EM$224,MATCH('16 Year_History_Results'!$G364,Finish_table!EN$4:EN$224,0),1))</f>
        <v>#N/A</v>
      </c>
      <c r="AC364" s="253" t="e">
        <f>(INDEX(Finish_table!EW$4:EW$224,MATCH('16 Year_History_Results'!$G364,Finish_table!EX$4:EX$224,0),1))</f>
        <v>#N/A</v>
      </c>
      <c r="AD364" s="2"/>
      <c r="AG364">
        <f t="shared" si="211"/>
        <v>102</v>
      </c>
      <c r="AH364" s="110"/>
      <c r="AI364" s="2"/>
      <c r="AJ364" s="146">
        <f>INDEX('2001'!$C$44:$C$140,'16 Year_History_Results'!BZ364)</f>
        <v>0</v>
      </c>
      <c r="AK364" s="2">
        <f>INDEX('2002'!$C$44:$C$140,'16 Year_History_Results'!CA364)</f>
        <v>0</v>
      </c>
      <c r="AL364" s="2">
        <f>INDEX('2003'!$C$44:$C$140,'16 Year_History_Results'!CB364)</f>
        <v>0</v>
      </c>
      <c r="AM364" s="2">
        <f>INDEX('2004'!$C$44:$C$140,'16 Year_History_Results'!CC364)</f>
        <v>0</v>
      </c>
      <c r="AN364" s="2">
        <f>INDEX('2005'!$C$44:$C$140,'16 Year_History_Results'!CD364)</f>
        <v>0</v>
      </c>
      <c r="AO364" s="2">
        <f>INDEX('2006'!$C$44:$C$140,'16 Year_History_Results'!CE364)</f>
        <v>0</v>
      </c>
      <c r="AP364" s="2">
        <f>INDEX('2007'!$C$44:$C$140,'16 Year_History_Results'!CF364)</f>
        <v>0</v>
      </c>
      <c r="AQ364" s="2">
        <f>INDEX('2008'!$C$44:$C$140,'16 Year_History_Results'!CG364)</f>
        <v>0</v>
      </c>
      <c r="AR364" s="2">
        <f>INDEX('2009'!$C$44:$C$140,'16 Year_History_Results'!CH364)</f>
        <v>10</v>
      </c>
      <c r="AS364" s="2">
        <f>INDEX('2010'!$C$44:$C$140,'16 Year_History_Results'!CI364)</f>
        <v>10</v>
      </c>
      <c r="AT364" s="2">
        <f>INDEX('2011'!$C$44:$C$140,'16 Year_History_Results'!CJ364)</f>
        <v>0</v>
      </c>
      <c r="AU364" s="2">
        <f>INDEX('2012'!$C$44:$C$140,'16 Year_History_Results'!CK364)</f>
        <v>0</v>
      </c>
      <c r="AV364" s="2">
        <f>INDEX('2013'!$C$44:$C$140,'16 Year_History_Results'!CL364)</f>
        <v>0</v>
      </c>
      <c r="AW364" s="2">
        <f>INDEX('2014'!$C$52:$C$180,'16 Year_History_Results'!CM364)</f>
        <v>0</v>
      </c>
      <c r="AX364" s="2">
        <f>INDEX('2015'!$E$52:$E$308,'16 Year_History_Results'!CN364)</f>
        <v>0</v>
      </c>
      <c r="AY364" s="147">
        <f>INDEX('2016'!$E$52:$E$308,'16 Year_History_Results'!CO364)</f>
        <v>0</v>
      </c>
      <c r="AZ364" s="2"/>
      <c r="BA364" s="2"/>
      <c r="BB364">
        <f t="shared" si="223"/>
        <v>102</v>
      </c>
      <c r="BC364" s="110"/>
      <c r="BD364" s="2"/>
      <c r="BE364" s="146">
        <f>INDEX('2001'!$B$44:$B$140,'16 Year_History_Results'!BZ364)</f>
        <v>0</v>
      </c>
      <c r="BF364" s="2">
        <f>INDEX('2002'!$B$44:$B$140,'16 Year_History_Results'!CA364)</f>
        <v>0</v>
      </c>
      <c r="BG364" s="2">
        <f>INDEX('2003'!$B$44:$B$140,'16 Year_History_Results'!CB364)</f>
        <v>0</v>
      </c>
      <c r="BH364" s="2">
        <f>INDEX('2004'!$B$44:$B$140,'16 Year_History_Results'!CC364)</f>
        <v>0</v>
      </c>
      <c r="BI364" s="2">
        <f>INDEX('2005'!$B$44:$B$140,'16 Year_History_Results'!CD364)</f>
        <v>0</v>
      </c>
      <c r="BJ364" s="2">
        <f>INDEX('2006'!$B$44:$B$140,'16 Year_History_Results'!CE364)</f>
        <v>0</v>
      </c>
      <c r="BK364" s="2">
        <f>INDEX('2007'!$B$44:$B$140,'16 Year_History_Results'!CF364)</f>
        <v>0</v>
      </c>
      <c r="BL364" s="2">
        <f>INDEX('2008'!$B$44:$B$140,'16 Year_History_Results'!CG364)</f>
        <v>0</v>
      </c>
      <c r="BM364" s="2">
        <f>INDEX('2009'!$B$44:$B$140,'16 Year_History_Results'!CH364)</f>
        <v>11</v>
      </c>
      <c r="BN364" s="2">
        <f>INDEX('2010'!$B$44:$B$140,'16 Year_History_Results'!CI364)</f>
        <v>6</v>
      </c>
      <c r="BO364" s="2">
        <f>INDEX('2011'!$B$44:$B$140,'16 Year_History_Results'!CJ364)</f>
        <v>0</v>
      </c>
      <c r="BP364" s="2">
        <f>INDEX('2012'!$B$44:$B$140,'16 Year_History_Results'!CK364)</f>
        <v>0</v>
      </c>
      <c r="BQ364" s="2">
        <f>INDEX('2013'!$B$44:$B$140,'16 Year_History_Results'!CL364)</f>
        <v>0</v>
      </c>
      <c r="BR364" s="2">
        <f>INDEX('2014'!$B$52:$B$180,'16 Year_History_Results'!CM364)</f>
        <v>0</v>
      </c>
      <c r="BS364" s="147">
        <f>INDEX('2015'!$B$52:$B$308,'16 Year_History_Results'!CN364)</f>
        <v>0</v>
      </c>
      <c r="BT364" s="147">
        <f>INDEX('2016'!$B$52:$B$308,'16 Year_History_Results'!CO364)</f>
        <v>0</v>
      </c>
      <c r="BW364">
        <f t="shared" si="224"/>
        <v>102</v>
      </c>
      <c r="BX364" s="110"/>
      <c r="BY364" s="2"/>
      <c r="BZ364" s="146">
        <f>IF(ISNA(MATCH($BW364,'2001'!$A$44:$A$139,0)),97,MATCH($BW364,'2001'!$A$44:$A$139,0))</f>
        <v>97</v>
      </c>
      <c r="CA364" s="2">
        <f>IF(ISNA(MATCH($BW364,'2002'!$A$44:$A$139,0)),97,MATCH($BW364,'2002'!$A$44:$A$139,0))</f>
        <v>97</v>
      </c>
      <c r="CB364" s="2">
        <f>IF(ISNA(MATCH($BW364,'2003'!$A$44:$A$139,0)),97,MATCH($BW364,'2003'!$A$44:$A$139,0))</f>
        <v>97</v>
      </c>
      <c r="CC364" s="2">
        <f>IF(ISNA(MATCH($BW364,'2004'!$A$44:$A$139,0)),97,MATCH($BW364,'2004'!$A$44:$A$139,0))</f>
        <v>97</v>
      </c>
      <c r="CD364" s="2">
        <f>IF(ISNA(MATCH($BW364,'2005'!$A$44:$A$139,0)),97,MATCH($BW364,'2005'!$A$44:$A$139,0))</f>
        <v>97</v>
      </c>
      <c r="CE364" s="2">
        <f>IF(ISNA(MATCH($BW364,'2006'!$A$44:$A$139,0)),97,MATCH($BW364,'2006'!$A$44:$A$139,0))</f>
        <v>97</v>
      </c>
      <c r="CF364" s="2">
        <f>IF(ISNA(MATCH($BW364,'2007'!$A$44:$A$139,0)),97,MATCH($BW364,'2007'!$A$44:$A$139,0))</f>
        <v>97</v>
      </c>
      <c r="CG364" s="2">
        <f>IF(ISNA(MATCH($BW364,'2008'!$A$44:$A$139,0)),97,MATCH($BW364,'2008'!$A$44:$A$139,0))</f>
        <v>97</v>
      </c>
      <c r="CH364" s="2">
        <f>IF(ISNA(MATCH($BW364,'2009'!$A$44:$A$139,0)),97,MATCH($BW364,'2009'!$A$44:$A$139,0))</f>
        <v>15</v>
      </c>
      <c r="CI364" s="2">
        <f>IF(ISNA(MATCH($BW364,'2010'!$A$44:$A$139,0)),97,MATCH($BW364,'2010'!$A$44:$A$139,0))</f>
        <v>15</v>
      </c>
      <c r="CJ364" s="2">
        <f>IF(ISNA(MATCH($BW364,'2011'!$A$44:$A$139,0)),97,MATCH($BW364,'2011'!$A$44:$A$139,0))</f>
        <v>97</v>
      </c>
      <c r="CK364" s="2">
        <f>IF(ISNA(MATCH($BW364,'2012'!$A$44:$A$139,0)),97,MATCH($BW364,'2012'!$A$44:$A$139,0))</f>
        <v>97</v>
      </c>
      <c r="CL364" s="2">
        <f>IF(ISNA(MATCH($BW364,'2013'!$A$44:$A$139,0)),97,MATCH($BW364,'2013'!$A$44:$A$139,0))</f>
        <v>97</v>
      </c>
      <c r="CM364" s="2">
        <f>IF(ISNA(MATCH($BW364,'2014'!$A$52:$A$179,0)),129,MATCH($BW364,'2014'!$A$52:$A$179,0))</f>
        <v>129</v>
      </c>
      <c r="CN364" s="147">
        <f>IF(ISNA(MATCH($BW364,'2015'!$A$52:$A$307,0)),257,MATCH($BW364,'2015'!$A$52:$A$307,0))</f>
        <v>257</v>
      </c>
      <c r="CO364" s="147">
        <f>IF(ISNA(MATCH($BW364,'2016'!$A$52:$A$307,0)),257,MATCH($BW364,'2016'!$A$52:$A$307,0))</f>
        <v>257</v>
      </c>
      <c r="CQ364">
        <f t="shared" si="225"/>
        <v>102</v>
      </c>
      <c r="CR364" s="281"/>
      <c r="CS364" s="279"/>
      <c r="CT364" s="278">
        <f t="shared" si="226"/>
        <v>0</v>
      </c>
      <c r="CU364" s="279">
        <f t="shared" si="212"/>
        <v>0</v>
      </c>
      <c r="CV364" s="279">
        <f t="shared" si="213"/>
        <v>0</v>
      </c>
      <c r="CW364" s="279">
        <f t="shared" si="214"/>
        <v>0</v>
      </c>
      <c r="CX364" s="279">
        <f t="shared" si="215"/>
        <v>0</v>
      </c>
      <c r="CY364" s="279">
        <f t="shared" si="216"/>
        <v>0</v>
      </c>
      <c r="CZ364" s="279">
        <f t="shared" si="217"/>
        <v>0</v>
      </c>
      <c r="DA364" s="279">
        <f t="shared" si="218"/>
        <v>0</v>
      </c>
      <c r="DB364" s="279">
        <f t="shared" si="219"/>
        <v>21</v>
      </c>
      <c r="DC364" s="279">
        <f t="shared" si="227"/>
        <v>29.9986</v>
      </c>
      <c r="DD364" s="279">
        <f t="shared" si="228"/>
        <v>19.997066759999999</v>
      </c>
      <c r="DE364" s="279">
        <f t="shared" si="229"/>
        <v>13.330044702215998</v>
      </c>
      <c r="DF364" s="279">
        <f t="shared" si="230"/>
        <v>8.8858077984971846</v>
      </c>
      <c r="DG364" s="279">
        <f t="shared" si="231"/>
        <v>5.9232794784782232</v>
      </c>
      <c r="DH364" s="280">
        <f t="shared" si="248"/>
        <v>3.9484581003535832</v>
      </c>
      <c r="DI364" s="280">
        <f t="shared" si="249"/>
        <v>2.6320421696956986</v>
      </c>
      <c r="DJ364" s="154">
        <f t="shared" si="220"/>
        <v>287</v>
      </c>
      <c r="DK364" s="279">
        <f t="shared" si="232"/>
        <v>102</v>
      </c>
      <c r="DL364" s="97"/>
      <c r="DM364" s="154"/>
      <c r="DN364" s="267">
        <f t="shared" si="233"/>
        <v>0</v>
      </c>
      <c r="DO364" s="154">
        <f t="shared" si="234"/>
        <v>0</v>
      </c>
      <c r="DP364" s="154">
        <f t="shared" si="235"/>
        <v>0</v>
      </c>
      <c r="DQ364" s="154">
        <f t="shared" si="236"/>
        <v>0</v>
      </c>
      <c r="DR364" s="154">
        <f t="shared" si="237"/>
        <v>0</v>
      </c>
      <c r="DS364" s="154">
        <f t="shared" si="238"/>
        <v>0</v>
      </c>
      <c r="DT364" s="154">
        <f t="shared" si="239"/>
        <v>0</v>
      </c>
      <c r="DU364" s="154">
        <f t="shared" si="240"/>
        <v>0</v>
      </c>
      <c r="DV364" s="154">
        <f t="shared" si="241"/>
        <v>21</v>
      </c>
      <c r="DW364" s="154">
        <f t="shared" si="242"/>
        <v>37</v>
      </c>
      <c r="DX364" s="154">
        <f t="shared" si="243"/>
        <v>37</v>
      </c>
      <c r="DY364" s="154">
        <f t="shared" si="244"/>
        <v>37</v>
      </c>
      <c r="DZ364" s="154">
        <f t="shared" si="245"/>
        <v>37</v>
      </c>
      <c r="EA364" s="154">
        <f t="shared" si="246"/>
        <v>37</v>
      </c>
      <c r="EB364" s="264">
        <f t="shared" si="250"/>
        <v>37</v>
      </c>
      <c r="EC364" s="264">
        <f t="shared" si="251"/>
        <v>37</v>
      </c>
      <c r="ED364" s="154">
        <f t="shared" si="221"/>
        <v>212</v>
      </c>
    </row>
    <row r="365" spans="2:134" ht="13" thickBot="1" x14ac:dyDescent="0.3">
      <c r="B365" s="131">
        <v>188</v>
      </c>
      <c r="C365" s="50">
        <f t="shared" si="210"/>
        <v>3</v>
      </c>
      <c r="D365" s="50">
        <f t="shared" si="222"/>
        <v>0</v>
      </c>
      <c r="E365" s="97"/>
      <c r="F365" s="2">
        <f t="shared" si="247"/>
        <v>360</v>
      </c>
      <c r="G365" s="207">
        <v>1126</v>
      </c>
      <c r="H365" s="98">
        <f>15- COUNTIF(L365:AC365,"#N/A")</f>
        <v>4</v>
      </c>
      <c r="I365" s="131">
        <f>SUM(AH365:AY365)+SUM(BE365:BT365)</f>
        <v>141</v>
      </c>
      <c r="J365" s="398">
        <f>DI365</f>
        <v>2.6122567744237446</v>
      </c>
      <c r="K365" s="456" t="str">
        <f>IF(ISNUMBER(MATCH(G365,'[4]OPR data'!$A$3:$A$2900,0)),"Y","N")</f>
        <v>Y</v>
      </c>
      <c r="L365" s="110"/>
      <c r="M365" s="233"/>
      <c r="N365" s="469" t="e">
        <f>(INDEX(Finish_table!R$4:R$83,MATCH('16 Year_History_Results'!$G365,Finish_table!S$4:S$83,0),1))</f>
        <v>#N/A</v>
      </c>
      <c r="O365" s="233" t="e">
        <f>(INDEX(Finish_table!Z$4:Z$99,MATCH('16 Year_History_Results'!$G365,Finish_table!AA$4:AA$99,0),1))</f>
        <v>#N/A</v>
      </c>
      <c r="P365" s="233" t="e">
        <f>(INDEX(Finish_table!AI$4:AI$99,MATCH('16 Year_History_Results'!$G365,Finish_table!AJ$4:AJ$99,0),1))</f>
        <v>#N/A</v>
      </c>
      <c r="Q365" s="233" t="str">
        <f>(INDEX(Finish_table!AR$4:AR$99,MATCH('16 Year_History_Results'!$G365,Finish_table!AS$4:AS$99,0),1))</f>
        <v>W</v>
      </c>
      <c r="R365" s="233" t="str">
        <f>(INDEX(Finish_table!BA$4:BA$99,MATCH('16 Year_History_Results'!$G365,Finish_table!BB$4:BB$99,0),1))</f>
        <v>QF</v>
      </c>
      <c r="S365" s="233" t="str">
        <f>(INDEX(Finish_table!BJ$4:BJ$99,MATCH('16 Year_History_Results'!$G365,Finish_table!BK$4:BK$99,0),1))</f>
        <v>W</v>
      </c>
      <c r="T365" s="233" t="str">
        <f>(INDEX(Finish_table!BS$4:BS$99,MATCH('16 Year_History_Results'!$G365,Finish_table!BT$4:BT$99,0),1))</f>
        <v>QF</v>
      </c>
      <c r="U365" s="233" t="str">
        <f>(INDEX(Finish_table!CB$4:CB$99,MATCH('16 Year_History_Results'!$G365,Finish_table!CC$4:CC$99,0),1))</f>
        <v>SF</v>
      </c>
      <c r="V365" s="233" t="e">
        <f>(INDEX(Finish_table!CK$4:CK$99,MATCH('16 Year_History_Results'!$G365,Finish_table!CL$4:CL$99,0),1))</f>
        <v>#N/A</v>
      </c>
      <c r="W365" s="233" t="e">
        <f>(INDEX(Finish_table!CT$4:CT$99,MATCH('16 Year_History_Results'!$G365,Finish_table!CU$4:CU$99,0),1))</f>
        <v>#N/A</v>
      </c>
      <c r="X365" s="233" t="e">
        <f>(INDEX(Finish_table!DC$4:DC$99,MATCH('16 Year_History_Results'!$G365,Finish_table!DD$4:DD$99,0),1))</f>
        <v>#N/A</v>
      </c>
      <c r="Y365" s="233" t="e">
        <f>(INDEX(Finish_table!DL$4:DL$99,MATCH('16 Year_History_Results'!$G365,Finish_table!DM$4:DM$99,0),1))</f>
        <v>#N/A</v>
      </c>
      <c r="Z365" s="233" t="e">
        <f>(INDEX(Finish_table!DU$4:DU$99,MATCH('16 Year_History_Results'!$G365,Finish_table!DV$4:DV$99,0),1))</f>
        <v>#N/A</v>
      </c>
      <c r="AA365" s="233" t="e">
        <f>(INDEX(Finish_table!ED$4:ED$140,MATCH('16 Year_History_Results'!$G365,Finish_table!EE$4:EE$140,0),1))</f>
        <v>#N/A</v>
      </c>
      <c r="AB365" s="233" t="e">
        <f>(INDEX(Finish_table!EM$4:EM$224,MATCH('16 Year_History_Results'!$G365,Finish_table!EN$4:EN$224,0),1))</f>
        <v>#N/A</v>
      </c>
      <c r="AC365" s="253" t="e">
        <f>(INDEX(Finish_table!EW$4:EW$224,MATCH('16 Year_History_Results'!$G365,Finish_table!EX$4:EX$224,0),1))</f>
        <v>#N/A</v>
      </c>
      <c r="AD365" s="2"/>
      <c r="AG365">
        <f t="shared" si="211"/>
        <v>1126</v>
      </c>
      <c r="AH365" s="110"/>
      <c r="AI365" s="2"/>
      <c r="AJ365" s="146">
        <f>INDEX('2001'!$C$44:$C$140,'16 Year_History_Results'!BZ365)</f>
        <v>0</v>
      </c>
      <c r="AK365" s="2">
        <f>INDEX('2002'!$C$44:$C$140,'16 Year_History_Results'!CA365)</f>
        <v>0</v>
      </c>
      <c r="AL365" s="2">
        <f>INDEX('2003'!$C$44:$C$140,'16 Year_History_Results'!CB365)</f>
        <v>0</v>
      </c>
      <c r="AM365" s="2">
        <f>INDEX('2004'!$C$44:$C$140,'16 Year_History_Results'!CC365)</f>
        <v>30</v>
      </c>
      <c r="AN365" s="2">
        <f>INDEX('2005'!$C$44:$C$140,'16 Year_History_Results'!CD365)</f>
        <v>0</v>
      </c>
      <c r="AO365" s="2">
        <f>INDEX('2006'!$C$44:$C$140,'16 Year_History_Results'!CE365)</f>
        <v>30</v>
      </c>
      <c r="AP365" s="2">
        <f>INDEX('2007'!$C$44:$C$140,'16 Year_History_Results'!CF365)</f>
        <v>0</v>
      </c>
      <c r="AQ365" s="2">
        <f>INDEX('2008'!$C$44:$C$140,'16 Year_History_Results'!CG365)</f>
        <v>10</v>
      </c>
      <c r="AR365" s="2">
        <f>INDEX('2009'!$C$44:$C$140,'16 Year_History_Results'!CH365)</f>
        <v>0</v>
      </c>
      <c r="AS365" s="2">
        <f>INDEX('2010'!$C$44:$C$140,'16 Year_History_Results'!CI365)</f>
        <v>0</v>
      </c>
      <c r="AT365" s="2">
        <f>INDEX('2011'!$C$44:$C$140,'16 Year_History_Results'!CJ365)</f>
        <v>0</v>
      </c>
      <c r="AU365" s="2">
        <f>INDEX('2012'!$C$44:$C$140,'16 Year_History_Results'!CK365)</f>
        <v>0</v>
      </c>
      <c r="AV365" s="2">
        <f>INDEX('2013'!$C$44:$C$140,'16 Year_History_Results'!CL365)</f>
        <v>0</v>
      </c>
      <c r="AW365" s="2">
        <f>INDEX('2014'!$C$52:$C$180,'16 Year_History_Results'!CM365)</f>
        <v>0</v>
      </c>
      <c r="AX365" s="2">
        <f>INDEX('2015'!$E$52:$E$308,'16 Year_History_Results'!CN365)</f>
        <v>0</v>
      </c>
      <c r="AY365" s="147">
        <f>INDEX('2016'!$E$52:$E$308,'16 Year_History_Results'!CO365)</f>
        <v>0</v>
      </c>
      <c r="AZ365" s="2"/>
      <c r="BA365" s="2"/>
      <c r="BB365">
        <f t="shared" si="223"/>
        <v>1126</v>
      </c>
      <c r="BC365" s="110"/>
      <c r="BD365" s="2"/>
      <c r="BE365" s="146">
        <f>INDEX('2001'!$B$44:$B$140,'16 Year_History_Results'!BZ365)</f>
        <v>0</v>
      </c>
      <c r="BF365" s="2">
        <f>INDEX('2002'!$B$44:$B$140,'16 Year_History_Results'!CA365)</f>
        <v>0</v>
      </c>
      <c r="BG365" s="2">
        <f>INDEX('2003'!$B$44:$B$140,'16 Year_History_Results'!CB365)</f>
        <v>0</v>
      </c>
      <c r="BH365" s="2">
        <f>INDEX('2004'!$B$44:$B$140,'16 Year_History_Results'!CC365)</f>
        <v>16</v>
      </c>
      <c r="BI365" s="2">
        <f>INDEX('2005'!$B$44:$B$140,'16 Year_History_Results'!CD365)</f>
        <v>11</v>
      </c>
      <c r="BJ365" s="2">
        <f>INDEX('2006'!$B$44:$B$140,'16 Year_History_Results'!CE365)</f>
        <v>15</v>
      </c>
      <c r="BK365" s="2">
        <f>INDEX('2007'!$B$44:$B$140,'16 Year_History_Results'!CF365)</f>
        <v>13</v>
      </c>
      <c r="BL365" s="2">
        <f>INDEX('2008'!$B$44:$B$140,'16 Year_History_Results'!CG365)</f>
        <v>16</v>
      </c>
      <c r="BM365" s="2">
        <f>INDEX('2009'!$B$44:$B$140,'16 Year_History_Results'!CH365)</f>
        <v>0</v>
      </c>
      <c r="BN365" s="2">
        <f>INDEX('2010'!$B$44:$B$140,'16 Year_History_Results'!CI365)</f>
        <v>0</v>
      </c>
      <c r="BO365" s="2">
        <f>INDEX('2011'!$B$44:$B$140,'16 Year_History_Results'!CJ365)</f>
        <v>0</v>
      </c>
      <c r="BP365" s="2">
        <f>INDEX('2012'!$B$44:$B$140,'16 Year_History_Results'!CK365)</f>
        <v>0</v>
      </c>
      <c r="BQ365" s="2">
        <f>INDEX('2013'!$B$44:$B$140,'16 Year_History_Results'!CL365)</f>
        <v>0</v>
      </c>
      <c r="BR365" s="2">
        <f>INDEX('2014'!$B$52:$B$180,'16 Year_History_Results'!CM365)</f>
        <v>0</v>
      </c>
      <c r="BS365" s="147">
        <f>INDEX('2015'!$B$52:$B$308,'16 Year_History_Results'!CN365)</f>
        <v>0</v>
      </c>
      <c r="BT365" s="147">
        <f>INDEX('2016'!$B$52:$B$308,'16 Year_History_Results'!CO365)</f>
        <v>0</v>
      </c>
      <c r="BW365">
        <f t="shared" si="224"/>
        <v>1126</v>
      </c>
      <c r="BX365" s="110"/>
      <c r="BY365" s="2"/>
      <c r="BZ365" s="146">
        <f>IF(ISNA(MATCH($BW365,'2001'!$A$44:$A$139,0)),97,MATCH($BW365,'2001'!$A$44:$A$139,0))</f>
        <v>97</v>
      </c>
      <c r="CA365" s="2">
        <f>IF(ISNA(MATCH($BW365,'2002'!$A$44:$A$139,0)),97,MATCH($BW365,'2002'!$A$44:$A$139,0))</f>
        <v>97</v>
      </c>
      <c r="CB365" s="2">
        <f>IF(ISNA(MATCH($BW365,'2003'!$A$44:$A$139,0)),97,MATCH($BW365,'2003'!$A$44:$A$139,0))</f>
        <v>97</v>
      </c>
      <c r="CC365" s="2">
        <f>IF(ISNA(MATCH($BW365,'2004'!$A$44:$A$139,0)),97,MATCH($BW365,'2004'!$A$44:$A$139,0))</f>
        <v>88</v>
      </c>
      <c r="CD365" s="2">
        <f>IF(ISNA(MATCH($BW365,'2005'!$A$44:$A$139,0)),97,MATCH($BW365,'2005'!$A$44:$A$139,0))</f>
        <v>83</v>
      </c>
      <c r="CE365" s="2">
        <f>IF(ISNA(MATCH($BW365,'2006'!$A$44:$A$139,0)),97,MATCH($BW365,'2006'!$A$44:$A$139,0))</f>
        <v>78</v>
      </c>
      <c r="CF365" s="2">
        <f>IF(ISNA(MATCH($BW365,'2007'!$A$44:$A$139,0)),97,MATCH($BW365,'2007'!$A$44:$A$139,0))</f>
        <v>65</v>
      </c>
      <c r="CG365" s="2">
        <f>IF(ISNA(MATCH($BW365,'2008'!$A$44:$A$139,0)),97,MATCH($BW365,'2008'!$A$44:$A$139,0))</f>
        <v>69</v>
      </c>
      <c r="CH365" s="2">
        <f>IF(ISNA(MATCH($BW365,'2009'!$A$44:$A$139,0)),97,MATCH($BW365,'2009'!$A$44:$A$139,0))</f>
        <v>97</v>
      </c>
      <c r="CI365" s="2">
        <f>IF(ISNA(MATCH($BW365,'2010'!$A$44:$A$139,0)),97,MATCH($BW365,'2010'!$A$44:$A$139,0))</f>
        <v>97</v>
      </c>
      <c r="CJ365" s="2">
        <f>IF(ISNA(MATCH($BW365,'2011'!$A$44:$A$139,0)),97,MATCH($BW365,'2011'!$A$44:$A$139,0))</f>
        <v>97</v>
      </c>
      <c r="CK365" s="2">
        <f>IF(ISNA(MATCH($BW365,'2012'!$A$44:$A$139,0)),97,MATCH($BW365,'2012'!$A$44:$A$139,0))</f>
        <v>97</v>
      </c>
      <c r="CL365" s="2">
        <f>IF(ISNA(MATCH($BW365,'2013'!$A$44:$A$139,0)),97,MATCH($BW365,'2013'!$A$44:$A$139,0))</f>
        <v>97</v>
      </c>
      <c r="CM365" s="2">
        <f>IF(ISNA(MATCH($BW365,'2014'!$A$52:$A$179,0)),129,MATCH($BW365,'2014'!$A$52:$A$179,0))</f>
        <v>129</v>
      </c>
      <c r="CN365" s="147">
        <f>IF(ISNA(MATCH($BW365,'2015'!$A$52:$A$307,0)),257,MATCH($BW365,'2015'!$A$52:$A$307,0))</f>
        <v>257</v>
      </c>
      <c r="CO365" s="147">
        <f>IF(ISNA(MATCH($BW365,'2016'!$A$52:$A$307,0)),257,MATCH($BW365,'2016'!$A$52:$A$307,0))</f>
        <v>257</v>
      </c>
      <c r="CQ365">
        <f t="shared" si="225"/>
        <v>1126</v>
      </c>
      <c r="CR365" s="281"/>
      <c r="CS365" s="279"/>
      <c r="CT365" s="278">
        <f t="shared" si="226"/>
        <v>0</v>
      </c>
      <c r="CU365" s="279">
        <f t="shared" si="212"/>
        <v>0</v>
      </c>
      <c r="CV365" s="279">
        <f t="shared" si="213"/>
        <v>0</v>
      </c>
      <c r="CW365" s="279">
        <f t="shared" si="214"/>
        <v>46</v>
      </c>
      <c r="CX365" s="279">
        <f t="shared" si="215"/>
        <v>41.663600000000002</v>
      </c>
      <c r="CY365" s="279">
        <f t="shared" si="216"/>
        <v>72.772955760000002</v>
      </c>
      <c r="CZ365" s="279">
        <f t="shared" si="217"/>
        <v>61.510452309615999</v>
      </c>
      <c r="DA365" s="279">
        <f t="shared" si="218"/>
        <v>67.002867509590033</v>
      </c>
      <c r="DB365" s="279">
        <f t="shared" si="219"/>
        <v>44.664111481892711</v>
      </c>
      <c r="DC365" s="279">
        <f t="shared" si="227"/>
        <v>29.77309671382968</v>
      </c>
      <c r="DD365" s="279">
        <f t="shared" si="228"/>
        <v>19.846746269438864</v>
      </c>
      <c r="DE365" s="279">
        <f t="shared" si="229"/>
        <v>13.229841063207946</v>
      </c>
      <c r="DF365" s="279">
        <f t="shared" si="230"/>
        <v>8.8190120527344167</v>
      </c>
      <c r="DG365" s="279">
        <f t="shared" si="231"/>
        <v>5.8787534343527623</v>
      </c>
      <c r="DH365" s="280">
        <f t="shared" si="248"/>
        <v>3.9187770393395511</v>
      </c>
      <c r="DI365" s="280">
        <f t="shared" si="249"/>
        <v>2.6122567744237446</v>
      </c>
      <c r="DJ365" s="154">
        <f t="shared" si="220"/>
        <v>288</v>
      </c>
      <c r="DK365" s="279">
        <f t="shared" si="232"/>
        <v>1126</v>
      </c>
      <c r="DL365" s="97"/>
      <c r="DM365" s="154"/>
      <c r="DN365" s="267">
        <f t="shared" si="233"/>
        <v>0</v>
      </c>
      <c r="DO365" s="154">
        <f t="shared" si="234"/>
        <v>0</v>
      </c>
      <c r="DP365" s="154">
        <f t="shared" si="235"/>
        <v>0</v>
      </c>
      <c r="DQ365" s="154">
        <f t="shared" si="236"/>
        <v>46</v>
      </c>
      <c r="DR365" s="154">
        <f t="shared" si="237"/>
        <v>57</v>
      </c>
      <c r="DS365" s="154">
        <f t="shared" si="238"/>
        <v>102</v>
      </c>
      <c r="DT365" s="154">
        <f t="shared" si="239"/>
        <v>115</v>
      </c>
      <c r="DU365" s="154">
        <f t="shared" si="240"/>
        <v>141</v>
      </c>
      <c r="DV365" s="154">
        <f t="shared" si="241"/>
        <v>141</v>
      </c>
      <c r="DW365" s="154">
        <f t="shared" si="242"/>
        <v>141</v>
      </c>
      <c r="DX365" s="154">
        <f t="shared" si="243"/>
        <v>141</v>
      </c>
      <c r="DY365" s="154">
        <f t="shared" si="244"/>
        <v>141</v>
      </c>
      <c r="DZ365" s="154">
        <f t="shared" si="245"/>
        <v>141</v>
      </c>
      <c r="EA365" s="154">
        <f t="shared" si="246"/>
        <v>141</v>
      </c>
      <c r="EB365" s="264">
        <f t="shared" si="250"/>
        <v>141</v>
      </c>
      <c r="EC365" s="264">
        <f t="shared" si="251"/>
        <v>141</v>
      </c>
      <c r="ED365" s="154">
        <f t="shared" si="221"/>
        <v>45</v>
      </c>
    </row>
    <row r="366" spans="2:134" ht="13" thickBot="1" x14ac:dyDescent="0.3">
      <c r="B366" s="131">
        <v>188</v>
      </c>
      <c r="C366" s="50">
        <f t="shared" si="210"/>
        <v>4</v>
      </c>
      <c r="D366" s="50">
        <f t="shared" si="222"/>
        <v>0</v>
      </c>
      <c r="E366" s="97"/>
      <c r="F366" s="2">
        <f t="shared" si="247"/>
        <v>361</v>
      </c>
      <c r="G366" s="207">
        <v>2949</v>
      </c>
      <c r="H366" s="98">
        <f>15- COUNTIF(L366:AC366,"#N/A")</f>
        <v>0</v>
      </c>
      <c r="I366" s="131">
        <f>SUM(AH366:AY366)+SUM(BE366:BT366)</f>
        <v>13</v>
      </c>
      <c r="J366" s="398">
        <f>DI366</f>
        <v>2.566874228137876</v>
      </c>
      <c r="K366" s="456" t="str">
        <f>IF(ISNUMBER(MATCH(G366,'[4]OPR data'!$A$3:$A$2900,0)),"Y","N")</f>
        <v>N</v>
      </c>
      <c r="L366" s="110"/>
      <c r="M366" s="233"/>
      <c r="N366" s="469" t="e">
        <f>(INDEX(Finish_table!R$4:R$83,MATCH('16 Year_History_Results'!$G366,Finish_table!S$4:S$83,0),1))</f>
        <v>#N/A</v>
      </c>
      <c r="O366" s="233" t="e">
        <f>(INDEX(Finish_table!Z$4:Z$99,MATCH('16 Year_History_Results'!$G366,Finish_table!AA$4:AA$99,0),1))</f>
        <v>#N/A</v>
      </c>
      <c r="P366" s="233" t="e">
        <f>(INDEX(Finish_table!AI$4:AI$99,MATCH('16 Year_History_Results'!$G366,Finish_table!AJ$4:AJ$99,0),1))</f>
        <v>#N/A</v>
      </c>
      <c r="Q366" s="233" t="e">
        <f>(INDEX(Finish_table!AR$4:AR$99,MATCH('16 Year_History_Results'!$G366,Finish_table!AS$4:AS$99,0),1))</f>
        <v>#N/A</v>
      </c>
      <c r="R366" s="233" t="e">
        <f>(INDEX(Finish_table!BA$4:BA$99,MATCH('16 Year_History_Results'!$G366,Finish_table!BB$4:BB$99,0),1))</f>
        <v>#N/A</v>
      </c>
      <c r="S366" s="233" t="e">
        <f>(INDEX(Finish_table!BJ$4:BJ$99,MATCH('16 Year_History_Results'!$G366,Finish_table!BK$4:BK$99,0),1))</f>
        <v>#N/A</v>
      </c>
      <c r="T366" s="233" t="e">
        <f>(INDEX(Finish_table!BS$4:BS$99,MATCH('16 Year_History_Results'!$G366,Finish_table!BT$4:BT$99,0),1))</f>
        <v>#N/A</v>
      </c>
      <c r="U366" s="233" t="e">
        <f>(INDEX(Finish_table!CB$4:CB$99,MATCH('16 Year_History_Results'!$G366,Finish_table!CC$4:CC$99,0),1))</f>
        <v>#N/A</v>
      </c>
      <c r="V366" s="233" t="e">
        <f>(INDEX(Finish_table!CK$4:CK$99,MATCH('16 Year_History_Results'!$G366,Finish_table!CL$4:CL$99,0),1))</f>
        <v>#N/A</v>
      </c>
      <c r="W366" s="233" t="e">
        <f>(INDEX(Finish_table!CT$4:CT$99,MATCH('16 Year_History_Results'!$G366,Finish_table!CU$4:CU$99,0),1))</f>
        <v>#N/A</v>
      </c>
      <c r="X366" s="233" t="e">
        <f>(INDEX(Finish_table!DC$4:DC$99,MATCH('16 Year_History_Results'!$G366,Finish_table!DD$4:DD$99,0),1))</f>
        <v>#N/A</v>
      </c>
      <c r="Y366" s="233" t="str">
        <f>(INDEX(Finish_table!DL$4:DL$99,MATCH('16 Year_History_Results'!$G366,Finish_table!DM$4:DM$99,0),1))</f>
        <v>QF</v>
      </c>
      <c r="Z366" s="233" t="e">
        <f>(INDEX(Finish_table!DU$4:DU$99,MATCH('16 Year_History_Results'!$G366,Finish_table!DV$4:DV$99,0),1))</f>
        <v>#N/A</v>
      </c>
      <c r="AA366" s="233" t="e">
        <f>(INDEX(Finish_table!ED$4:ED$140,MATCH('16 Year_History_Results'!$G366,Finish_table!EE$4:EE$140,0),1))</f>
        <v>#N/A</v>
      </c>
      <c r="AB366" s="233" t="e">
        <f>(INDEX(Finish_table!EM$4:EM$224,MATCH('16 Year_History_Results'!$G366,Finish_table!EN$4:EN$224,0),1))</f>
        <v>#N/A</v>
      </c>
      <c r="AC366" s="253" t="e">
        <f>(INDEX(Finish_table!EW$4:EW$224,MATCH('16 Year_History_Results'!$G366,Finish_table!EX$4:EX$224,0),1))</f>
        <v>#N/A</v>
      </c>
      <c r="AD366" s="2"/>
      <c r="AG366">
        <f t="shared" si="211"/>
        <v>2949</v>
      </c>
      <c r="AH366" s="110"/>
      <c r="AI366" s="2"/>
      <c r="AJ366" s="146">
        <f>INDEX('2001'!$C$44:$C$140,'16 Year_History_Results'!BZ366)</f>
        <v>0</v>
      </c>
      <c r="AK366" s="2">
        <f>INDEX('2002'!$C$44:$C$140,'16 Year_History_Results'!CA366)</f>
        <v>0</v>
      </c>
      <c r="AL366" s="2">
        <f>INDEX('2003'!$C$44:$C$140,'16 Year_History_Results'!CB366)</f>
        <v>0</v>
      </c>
      <c r="AM366" s="2">
        <f>INDEX('2004'!$C$44:$C$140,'16 Year_History_Results'!CC366)</f>
        <v>0</v>
      </c>
      <c r="AN366" s="2">
        <f>INDEX('2005'!$C$44:$C$140,'16 Year_History_Results'!CD366)</f>
        <v>0</v>
      </c>
      <c r="AO366" s="2">
        <f>INDEX('2006'!$C$44:$C$140,'16 Year_History_Results'!CE366)</f>
        <v>0</v>
      </c>
      <c r="AP366" s="2">
        <f>INDEX('2007'!$C$44:$C$140,'16 Year_History_Results'!CF366)</f>
        <v>0</v>
      </c>
      <c r="AQ366" s="2">
        <f>INDEX('2008'!$C$44:$C$140,'16 Year_History_Results'!CG366)</f>
        <v>0</v>
      </c>
      <c r="AR366" s="2">
        <f>INDEX('2009'!$C$44:$C$140,'16 Year_History_Results'!CH366)</f>
        <v>0</v>
      </c>
      <c r="AS366" s="2">
        <f>INDEX('2010'!$C$44:$C$140,'16 Year_History_Results'!CI366)</f>
        <v>0</v>
      </c>
      <c r="AT366" s="2">
        <f>INDEX('2011'!$C$44:$C$140,'16 Year_History_Results'!CJ366)</f>
        <v>0</v>
      </c>
      <c r="AU366" s="2">
        <f>INDEX('2012'!$C$44:$C$140,'16 Year_History_Results'!CK366)</f>
        <v>0</v>
      </c>
      <c r="AV366" s="2">
        <f>INDEX('2013'!$C$44:$C$140,'16 Year_History_Results'!CL366)</f>
        <v>0</v>
      </c>
      <c r="AW366" s="2">
        <f>INDEX('2014'!$C$52:$C$180,'16 Year_History_Results'!CM366)</f>
        <v>0</v>
      </c>
      <c r="AX366" s="2">
        <f>INDEX('2015'!$E$52:$E$308,'16 Year_History_Results'!CN366)</f>
        <v>0</v>
      </c>
      <c r="AY366" s="147">
        <f>INDEX('2016'!$E$52:$E$308,'16 Year_History_Results'!CO366)</f>
        <v>0</v>
      </c>
      <c r="AZ366" s="2"/>
      <c r="BA366" s="2"/>
      <c r="BB366">
        <f t="shared" si="223"/>
        <v>2949</v>
      </c>
      <c r="BC366" s="110"/>
      <c r="BD366" s="2"/>
      <c r="BE366" s="146">
        <f>INDEX('2001'!$B$44:$B$140,'16 Year_History_Results'!BZ366)</f>
        <v>0</v>
      </c>
      <c r="BF366" s="2">
        <f>INDEX('2002'!$B$44:$B$140,'16 Year_History_Results'!CA366)</f>
        <v>0</v>
      </c>
      <c r="BG366" s="2">
        <f>INDEX('2003'!$B$44:$B$140,'16 Year_History_Results'!CB366)</f>
        <v>0</v>
      </c>
      <c r="BH366" s="2">
        <f>INDEX('2004'!$B$44:$B$140,'16 Year_History_Results'!CC366)</f>
        <v>0</v>
      </c>
      <c r="BI366" s="2">
        <f>INDEX('2005'!$B$44:$B$140,'16 Year_History_Results'!CD366)</f>
        <v>0</v>
      </c>
      <c r="BJ366" s="2">
        <f>INDEX('2006'!$B$44:$B$140,'16 Year_History_Results'!CE366)</f>
        <v>0</v>
      </c>
      <c r="BK366" s="2">
        <f>INDEX('2007'!$B$44:$B$140,'16 Year_History_Results'!CF366)</f>
        <v>0</v>
      </c>
      <c r="BL366" s="2">
        <f>INDEX('2008'!$B$44:$B$140,'16 Year_History_Results'!CG366)</f>
        <v>0</v>
      </c>
      <c r="BM366" s="2">
        <f>INDEX('2009'!$B$44:$B$140,'16 Year_History_Results'!CH366)</f>
        <v>0</v>
      </c>
      <c r="BN366" s="2">
        <f>INDEX('2010'!$B$44:$B$140,'16 Year_History_Results'!CI366)</f>
        <v>0</v>
      </c>
      <c r="BO366" s="2">
        <f>INDEX('2011'!$B$44:$B$140,'16 Year_History_Results'!CJ366)</f>
        <v>0</v>
      </c>
      <c r="BP366" s="2">
        <f>INDEX('2012'!$B$44:$B$140,'16 Year_History_Results'!CK366)</f>
        <v>13</v>
      </c>
      <c r="BQ366" s="2">
        <f>INDEX('2013'!$B$44:$B$140,'16 Year_History_Results'!CL366)</f>
        <v>0</v>
      </c>
      <c r="BR366" s="2">
        <f>INDEX('2014'!$B$52:$B$180,'16 Year_History_Results'!CM366)</f>
        <v>0</v>
      </c>
      <c r="BS366" s="147">
        <f>INDEX('2015'!$B$52:$B$308,'16 Year_History_Results'!CN366)</f>
        <v>0</v>
      </c>
      <c r="BT366" s="147">
        <f>INDEX('2016'!$B$52:$B$308,'16 Year_History_Results'!CO366)</f>
        <v>0</v>
      </c>
      <c r="BW366">
        <f t="shared" si="224"/>
        <v>2949</v>
      </c>
      <c r="BX366" s="110"/>
      <c r="BY366" s="2"/>
      <c r="BZ366" s="146">
        <f>IF(ISNA(MATCH($BW366,'2001'!$A$44:$A$139,0)),97,MATCH($BW366,'2001'!$A$44:$A$139,0))</f>
        <v>97</v>
      </c>
      <c r="CA366" s="2">
        <f>IF(ISNA(MATCH($BW366,'2002'!$A$44:$A$139,0)),97,MATCH($BW366,'2002'!$A$44:$A$139,0))</f>
        <v>97</v>
      </c>
      <c r="CB366" s="2">
        <f>IF(ISNA(MATCH($BW366,'2003'!$A$44:$A$139,0)),97,MATCH($BW366,'2003'!$A$44:$A$139,0))</f>
        <v>97</v>
      </c>
      <c r="CC366" s="2">
        <f>IF(ISNA(MATCH($BW366,'2004'!$A$44:$A$139,0)),97,MATCH($BW366,'2004'!$A$44:$A$139,0))</f>
        <v>97</v>
      </c>
      <c r="CD366" s="2">
        <f>IF(ISNA(MATCH($BW366,'2005'!$A$44:$A$139,0)),97,MATCH($BW366,'2005'!$A$44:$A$139,0))</f>
        <v>97</v>
      </c>
      <c r="CE366" s="2">
        <f>IF(ISNA(MATCH($BW366,'2006'!$A$44:$A$139,0)),97,MATCH($BW366,'2006'!$A$44:$A$139,0))</f>
        <v>97</v>
      </c>
      <c r="CF366" s="2">
        <f>IF(ISNA(MATCH($BW366,'2007'!$A$44:$A$139,0)),97,MATCH($BW366,'2007'!$A$44:$A$139,0))</f>
        <v>97</v>
      </c>
      <c r="CG366" s="2">
        <f>IF(ISNA(MATCH($BW366,'2008'!$A$44:$A$139,0)),97,MATCH($BW366,'2008'!$A$44:$A$139,0))</f>
        <v>97</v>
      </c>
      <c r="CH366" s="2">
        <f>IF(ISNA(MATCH($BW366,'2009'!$A$44:$A$139,0)),97,MATCH($BW366,'2009'!$A$44:$A$139,0))</f>
        <v>97</v>
      </c>
      <c r="CI366" s="2">
        <f>IF(ISNA(MATCH($BW366,'2010'!$A$44:$A$139,0)),97,MATCH($BW366,'2010'!$A$44:$A$139,0))</f>
        <v>97</v>
      </c>
      <c r="CJ366" s="2">
        <f>IF(ISNA(MATCH($BW366,'2011'!$A$44:$A$139,0)),97,MATCH($BW366,'2011'!$A$44:$A$139,0))</f>
        <v>97</v>
      </c>
      <c r="CK366" s="2">
        <f>IF(ISNA(MATCH($BW366,'2012'!$A$44:$A$139,0)),97,MATCH($BW366,'2012'!$A$44:$A$139,0))</f>
        <v>88</v>
      </c>
      <c r="CL366" s="2">
        <f>IF(ISNA(MATCH($BW366,'2013'!$A$44:$A$139,0)),97,MATCH($BW366,'2013'!$A$44:$A$139,0))</f>
        <v>97</v>
      </c>
      <c r="CM366" s="2">
        <f>IF(ISNA(MATCH($BW366,'2014'!$A$52:$A$179,0)),129,MATCH($BW366,'2014'!$A$52:$A$179,0))</f>
        <v>129</v>
      </c>
      <c r="CN366" s="147">
        <f>IF(ISNA(MATCH($BW366,'2015'!$A$52:$A$307,0)),257,MATCH($BW366,'2015'!$A$52:$A$307,0))</f>
        <v>257</v>
      </c>
      <c r="CO366" s="147">
        <f>IF(ISNA(MATCH($BW366,'2016'!$A$52:$A$307,0)),257,MATCH($BW366,'2016'!$A$52:$A$307,0))</f>
        <v>257</v>
      </c>
      <c r="CQ366">
        <f t="shared" si="225"/>
        <v>2949</v>
      </c>
      <c r="CR366" s="281"/>
      <c r="CS366" s="279"/>
      <c r="CT366" s="278">
        <f t="shared" si="226"/>
        <v>0</v>
      </c>
      <c r="CU366" s="279">
        <f t="shared" si="212"/>
        <v>0</v>
      </c>
      <c r="CV366" s="279">
        <f t="shared" si="213"/>
        <v>0</v>
      </c>
      <c r="CW366" s="279">
        <f t="shared" si="214"/>
        <v>0</v>
      </c>
      <c r="CX366" s="279">
        <f t="shared" si="215"/>
        <v>0</v>
      </c>
      <c r="CY366" s="279">
        <f t="shared" si="216"/>
        <v>0</v>
      </c>
      <c r="CZ366" s="279">
        <f t="shared" si="217"/>
        <v>0</v>
      </c>
      <c r="DA366" s="279">
        <f t="shared" si="218"/>
        <v>0</v>
      </c>
      <c r="DB366" s="279">
        <f t="shared" si="219"/>
        <v>0</v>
      </c>
      <c r="DC366" s="279">
        <f t="shared" si="227"/>
        <v>0</v>
      </c>
      <c r="DD366" s="279">
        <f t="shared" si="228"/>
        <v>0</v>
      </c>
      <c r="DE366" s="279">
        <f t="shared" si="229"/>
        <v>13</v>
      </c>
      <c r="DF366" s="279">
        <f t="shared" si="230"/>
        <v>8.6657999999999991</v>
      </c>
      <c r="DG366" s="279">
        <f t="shared" si="231"/>
        <v>5.7766222799999989</v>
      </c>
      <c r="DH366" s="280">
        <f t="shared" si="248"/>
        <v>3.8506964118479989</v>
      </c>
      <c r="DI366" s="280">
        <f t="shared" si="249"/>
        <v>2.566874228137876</v>
      </c>
      <c r="DJ366" s="154">
        <f t="shared" si="220"/>
        <v>289</v>
      </c>
      <c r="DK366" s="279">
        <f t="shared" si="232"/>
        <v>2949</v>
      </c>
      <c r="DL366" s="97"/>
      <c r="DM366" s="154"/>
      <c r="DN366" s="267">
        <f t="shared" si="233"/>
        <v>0</v>
      </c>
      <c r="DO366" s="154">
        <f t="shared" si="234"/>
        <v>0</v>
      </c>
      <c r="DP366" s="154">
        <f t="shared" si="235"/>
        <v>0</v>
      </c>
      <c r="DQ366" s="154">
        <f t="shared" si="236"/>
        <v>0</v>
      </c>
      <c r="DR366" s="154">
        <f t="shared" si="237"/>
        <v>0</v>
      </c>
      <c r="DS366" s="154">
        <f t="shared" si="238"/>
        <v>0</v>
      </c>
      <c r="DT366" s="154">
        <f t="shared" si="239"/>
        <v>0</v>
      </c>
      <c r="DU366" s="154">
        <f t="shared" si="240"/>
        <v>0</v>
      </c>
      <c r="DV366" s="154">
        <f t="shared" si="241"/>
        <v>0</v>
      </c>
      <c r="DW366" s="154">
        <f t="shared" si="242"/>
        <v>0</v>
      </c>
      <c r="DX366" s="154">
        <f t="shared" si="243"/>
        <v>0</v>
      </c>
      <c r="DY366" s="154">
        <f t="shared" si="244"/>
        <v>13</v>
      </c>
      <c r="DZ366" s="154">
        <f t="shared" si="245"/>
        <v>13</v>
      </c>
      <c r="EA366" s="154">
        <f t="shared" si="246"/>
        <v>13</v>
      </c>
      <c r="EB366" s="264">
        <f t="shared" si="250"/>
        <v>13</v>
      </c>
      <c r="EC366" s="264">
        <f t="shared" si="251"/>
        <v>13</v>
      </c>
      <c r="ED366" s="154">
        <f t="shared" si="221"/>
        <v>381</v>
      </c>
    </row>
    <row r="367" spans="2:134" ht="13" thickBot="1" x14ac:dyDescent="0.3">
      <c r="B367" s="131">
        <v>188</v>
      </c>
      <c r="C367" s="50">
        <f t="shared" si="210"/>
        <v>5</v>
      </c>
      <c r="D367" s="50">
        <f t="shared" si="222"/>
        <v>5</v>
      </c>
      <c r="E367" s="97"/>
      <c r="F367" s="2">
        <f t="shared" si="247"/>
        <v>362</v>
      </c>
      <c r="G367" s="207">
        <v>2775</v>
      </c>
      <c r="H367" s="98">
        <f>15- COUNTIF(L367:AC367,"#N/A")</f>
        <v>1</v>
      </c>
      <c r="I367" s="131">
        <f>SUM(AH367:AY367)+SUM(BE367:BT367)</f>
        <v>36</v>
      </c>
      <c r="J367" s="398">
        <f>DI367</f>
        <v>2.3980427008345369</v>
      </c>
      <c r="K367" s="456" t="str">
        <f>IF(ISNUMBER(MATCH(G367,'[4]OPR data'!$A$3:$A$2900,0)),"Y","N")</f>
        <v>N</v>
      </c>
      <c r="L367" s="110"/>
      <c r="M367" s="233"/>
      <c r="N367" s="469" t="e">
        <f>(INDEX(Finish_table!R$4:R$83,MATCH('16 Year_History_Results'!$G367,Finish_table!S$4:S$83,0),1))</f>
        <v>#N/A</v>
      </c>
      <c r="O367" s="233" t="e">
        <f>(INDEX(Finish_table!Z$4:Z$99,MATCH('16 Year_History_Results'!$G367,Finish_table!AA$4:AA$99,0),1))</f>
        <v>#N/A</v>
      </c>
      <c r="P367" s="233" t="e">
        <f>(INDEX(Finish_table!AI$4:AI$99,MATCH('16 Year_History_Results'!$G367,Finish_table!AJ$4:AJ$99,0),1))</f>
        <v>#N/A</v>
      </c>
      <c r="Q367" s="233" t="e">
        <f>(INDEX(Finish_table!AR$4:AR$99,MATCH('16 Year_History_Results'!$G367,Finish_table!AS$4:AS$99,0),1))</f>
        <v>#N/A</v>
      </c>
      <c r="R367" s="233" t="e">
        <f>(INDEX(Finish_table!BA$4:BA$99,MATCH('16 Year_History_Results'!$G367,Finish_table!BB$4:BB$99,0),1))</f>
        <v>#N/A</v>
      </c>
      <c r="S367" s="233" t="e">
        <f>(INDEX(Finish_table!BJ$4:BJ$99,MATCH('16 Year_History_Results'!$G367,Finish_table!BK$4:BK$99,0),1))</f>
        <v>#N/A</v>
      </c>
      <c r="T367" s="233" t="e">
        <f>(INDEX(Finish_table!BS$4:BS$99,MATCH('16 Year_History_Results'!$G367,Finish_table!BT$4:BT$99,0),1))</f>
        <v>#N/A</v>
      </c>
      <c r="U367" s="233" t="e">
        <f>(INDEX(Finish_table!CB$4:CB$99,MATCH('16 Year_History_Results'!$G367,Finish_table!CC$4:CC$99,0),1))</f>
        <v>#N/A</v>
      </c>
      <c r="V367" s="233" t="str">
        <f>(INDEX(Finish_table!CK$4:CK$99,MATCH('16 Year_History_Results'!$G367,Finish_table!CL$4:CL$99,0),1))</f>
        <v>F</v>
      </c>
      <c r="W367" s="233" t="str">
        <f>(INDEX(Finish_table!CT$4:CT$99,MATCH('16 Year_History_Results'!$G367,Finish_table!CU$4:CU$99,0),1))</f>
        <v>QF</v>
      </c>
      <c r="X367" s="233" t="e">
        <f>(INDEX(Finish_table!DC$4:DC$99,MATCH('16 Year_History_Results'!$G367,Finish_table!DD$4:DD$99,0),1))</f>
        <v>#N/A</v>
      </c>
      <c r="Y367" s="233" t="e">
        <f>(INDEX(Finish_table!DL$4:DL$99,MATCH('16 Year_History_Results'!$G367,Finish_table!DM$4:DM$99,0),1))</f>
        <v>#N/A</v>
      </c>
      <c r="Z367" s="233" t="e">
        <f>(INDEX(Finish_table!DU$4:DU$99,MATCH('16 Year_History_Results'!$G367,Finish_table!DV$4:DV$99,0),1))</f>
        <v>#N/A</v>
      </c>
      <c r="AA367" s="233" t="e">
        <f>(INDEX(Finish_table!ED$4:ED$140,MATCH('16 Year_History_Results'!$G367,Finish_table!EE$4:EE$140,0),1))</f>
        <v>#N/A</v>
      </c>
      <c r="AB367" s="233" t="e">
        <f>(INDEX(Finish_table!EM$4:EM$224,MATCH('16 Year_History_Results'!$G367,Finish_table!EN$4:EN$224,0),1))</f>
        <v>#N/A</v>
      </c>
      <c r="AC367" s="253" t="e">
        <f>(INDEX(Finish_table!EW$4:EW$224,MATCH('16 Year_History_Results'!$G367,Finish_table!EX$4:EX$224,0),1))</f>
        <v>#N/A</v>
      </c>
      <c r="AD367" s="2"/>
      <c r="AG367">
        <f t="shared" si="211"/>
        <v>2775</v>
      </c>
      <c r="AH367" s="110"/>
      <c r="AI367" s="2"/>
      <c r="AJ367" s="146">
        <f>INDEX('2001'!$C$44:$C$140,'16 Year_History_Results'!BZ367)</f>
        <v>0</v>
      </c>
      <c r="AK367" s="2">
        <f>INDEX('2002'!$C$44:$C$140,'16 Year_History_Results'!CA367)</f>
        <v>0</v>
      </c>
      <c r="AL367" s="2">
        <f>INDEX('2003'!$C$44:$C$140,'16 Year_History_Results'!CB367)</f>
        <v>0</v>
      </c>
      <c r="AM367" s="2">
        <f>INDEX('2004'!$C$44:$C$140,'16 Year_History_Results'!CC367)</f>
        <v>0</v>
      </c>
      <c r="AN367" s="2">
        <f>INDEX('2005'!$C$44:$C$140,'16 Year_History_Results'!CD367)</f>
        <v>0</v>
      </c>
      <c r="AO367" s="2">
        <f>INDEX('2006'!$C$44:$C$140,'16 Year_History_Results'!CE367)</f>
        <v>0</v>
      </c>
      <c r="AP367" s="2">
        <f>INDEX('2007'!$C$44:$C$140,'16 Year_History_Results'!CF367)</f>
        <v>0</v>
      </c>
      <c r="AQ367" s="2">
        <f>INDEX('2008'!$C$44:$C$140,'16 Year_History_Results'!CG367)</f>
        <v>0</v>
      </c>
      <c r="AR367" s="2">
        <f>INDEX('2009'!$C$44:$C$140,'16 Year_History_Results'!CH367)</f>
        <v>20</v>
      </c>
      <c r="AS367" s="2">
        <f>INDEX('2010'!$C$44:$C$140,'16 Year_History_Results'!CI367)</f>
        <v>0</v>
      </c>
      <c r="AT367" s="2">
        <f>INDEX('2011'!$C$44:$C$140,'16 Year_History_Results'!CJ367)</f>
        <v>0</v>
      </c>
      <c r="AU367" s="2">
        <f>INDEX('2012'!$C$44:$C$140,'16 Year_History_Results'!CK367)</f>
        <v>0</v>
      </c>
      <c r="AV367" s="2">
        <f>INDEX('2013'!$C$44:$C$140,'16 Year_History_Results'!CL367)</f>
        <v>0</v>
      </c>
      <c r="AW367" s="2">
        <f>INDEX('2014'!$C$52:$C$180,'16 Year_History_Results'!CM367)</f>
        <v>0</v>
      </c>
      <c r="AX367" s="2">
        <f>INDEX('2015'!$E$52:$E$308,'16 Year_History_Results'!CN367)</f>
        <v>0</v>
      </c>
      <c r="AY367" s="147">
        <f>INDEX('2016'!$E$52:$E$308,'16 Year_History_Results'!CO367)</f>
        <v>0</v>
      </c>
      <c r="AZ367" s="2"/>
      <c r="BA367" s="2"/>
      <c r="BB367">
        <f t="shared" si="223"/>
        <v>2775</v>
      </c>
      <c r="BC367" s="110"/>
      <c r="BD367" s="2"/>
      <c r="BE367" s="146">
        <f>INDEX('2001'!$B$44:$B$140,'16 Year_History_Results'!BZ367)</f>
        <v>0</v>
      </c>
      <c r="BF367" s="2">
        <f>INDEX('2002'!$B$44:$B$140,'16 Year_History_Results'!CA367)</f>
        <v>0</v>
      </c>
      <c r="BG367" s="2">
        <f>INDEX('2003'!$B$44:$B$140,'16 Year_History_Results'!CB367)</f>
        <v>0</v>
      </c>
      <c r="BH367" s="2">
        <f>INDEX('2004'!$B$44:$B$140,'16 Year_History_Results'!CC367)</f>
        <v>0</v>
      </c>
      <c r="BI367" s="2">
        <f>INDEX('2005'!$B$44:$B$140,'16 Year_History_Results'!CD367)</f>
        <v>0</v>
      </c>
      <c r="BJ367" s="2">
        <f>INDEX('2006'!$B$44:$B$140,'16 Year_History_Results'!CE367)</f>
        <v>0</v>
      </c>
      <c r="BK367" s="2">
        <f>INDEX('2007'!$B$44:$B$140,'16 Year_History_Results'!CF367)</f>
        <v>0</v>
      </c>
      <c r="BL367" s="2">
        <f>INDEX('2008'!$B$44:$B$140,'16 Year_History_Results'!CG367)</f>
        <v>0</v>
      </c>
      <c r="BM367" s="2">
        <f>INDEX('2009'!$B$44:$B$140,'16 Year_History_Results'!CH367)</f>
        <v>6</v>
      </c>
      <c r="BN367" s="2">
        <f>INDEX('2010'!$B$44:$B$140,'16 Year_History_Results'!CI367)</f>
        <v>10</v>
      </c>
      <c r="BO367" s="2">
        <f>INDEX('2011'!$B$44:$B$140,'16 Year_History_Results'!CJ367)</f>
        <v>0</v>
      </c>
      <c r="BP367" s="2">
        <f>INDEX('2012'!$B$44:$B$140,'16 Year_History_Results'!CK367)</f>
        <v>0</v>
      </c>
      <c r="BQ367" s="2">
        <f>INDEX('2013'!$B$44:$B$140,'16 Year_History_Results'!CL367)</f>
        <v>0</v>
      </c>
      <c r="BR367" s="2">
        <f>INDEX('2014'!$B$52:$B$180,'16 Year_History_Results'!CM367)</f>
        <v>0</v>
      </c>
      <c r="BS367" s="147">
        <f>INDEX('2015'!$B$52:$B$308,'16 Year_History_Results'!CN367)</f>
        <v>0</v>
      </c>
      <c r="BT367" s="147">
        <f>INDEX('2016'!$B$52:$B$308,'16 Year_History_Results'!CO367)</f>
        <v>0</v>
      </c>
      <c r="BW367">
        <f t="shared" si="224"/>
        <v>2775</v>
      </c>
      <c r="BX367" s="110"/>
      <c r="BY367" s="2"/>
      <c r="BZ367" s="146">
        <f>IF(ISNA(MATCH($BW367,'2001'!$A$44:$A$139,0)),97,MATCH($BW367,'2001'!$A$44:$A$139,0))</f>
        <v>97</v>
      </c>
      <c r="CA367" s="2">
        <f>IF(ISNA(MATCH($BW367,'2002'!$A$44:$A$139,0)),97,MATCH($BW367,'2002'!$A$44:$A$139,0))</f>
        <v>97</v>
      </c>
      <c r="CB367" s="2">
        <f>IF(ISNA(MATCH($BW367,'2003'!$A$44:$A$139,0)),97,MATCH($BW367,'2003'!$A$44:$A$139,0))</f>
        <v>97</v>
      </c>
      <c r="CC367" s="2">
        <f>IF(ISNA(MATCH($BW367,'2004'!$A$44:$A$139,0)),97,MATCH($BW367,'2004'!$A$44:$A$139,0))</f>
        <v>97</v>
      </c>
      <c r="CD367" s="2">
        <f>IF(ISNA(MATCH($BW367,'2005'!$A$44:$A$139,0)),97,MATCH($BW367,'2005'!$A$44:$A$139,0))</f>
        <v>97</v>
      </c>
      <c r="CE367" s="2">
        <f>IF(ISNA(MATCH($BW367,'2006'!$A$44:$A$139,0)),97,MATCH($BW367,'2006'!$A$44:$A$139,0))</f>
        <v>97</v>
      </c>
      <c r="CF367" s="2">
        <f>IF(ISNA(MATCH($BW367,'2007'!$A$44:$A$139,0)),97,MATCH($BW367,'2007'!$A$44:$A$139,0))</f>
        <v>97</v>
      </c>
      <c r="CG367" s="2">
        <f>IF(ISNA(MATCH($BW367,'2008'!$A$44:$A$139,0)),97,MATCH($BW367,'2008'!$A$44:$A$139,0))</f>
        <v>97</v>
      </c>
      <c r="CH367" s="2">
        <f>IF(ISNA(MATCH($BW367,'2009'!$A$44:$A$139,0)),97,MATCH($BW367,'2009'!$A$44:$A$139,0))</f>
        <v>95</v>
      </c>
      <c r="CI367" s="2">
        <f>IF(ISNA(MATCH($BW367,'2010'!$A$44:$A$139,0)),97,MATCH($BW367,'2010'!$A$44:$A$139,0))</f>
        <v>90</v>
      </c>
      <c r="CJ367" s="2">
        <f>IF(ISNA(MATCH($BW367,'2011'!$A$44:$A$139,0)),97,MATCH($BW367,'2011'!$A$44:$A$139,0))</f>
        <v>97</v>
      </c>
      <c r="CK367" s="2">
        <f>IF(ISNA(MATCH($BW367,'2012'!$A$44:$A$139,0)),97,MATCH($BW367,'2012'!$A$44:$A$139,0))</f>
        <v>97</v>
      </c>
      <c r="CL367" s="2">
        <f>IF(ISNA(MATCH($BW367,'2013'!$A$44:$A$139,0)),97,MATCH($BW367,'2013'!$A$44:$A$139,0))</f>
        <v>97</v>
      </c>
      <c r="CM367" s="2">
        <f>IF(ISNA(MATCH($BW367,'2014'!$A$52:$A$179,0)),129,MATCH($BW367,'2014'!$A$52:$A$179,0))</f>
        <v>129</v>
      </c>
      <c r="CN367" s="147">
        <f>IF(ISNA(MATCH($BW367,'2015'!$A$52:$A$307,0)),257,MATCH($BW367,'2015'!$A$52:$A$307,0))</f>
        <v>257</v>
      </c>
      <c r="CO367" s="147">
        <f>IF(ISNA(MATCH($BW367,'2016'!$A$52:$A$307,0)),257,MATCH($BW367,'2016'!$A$52:$A$307,0))</f>
        <v>257</v>
      </c>
      <c r="CQ367">
        <f t="shared" si="225"/>
        <v>2775</v>
      </c>
      <c r="CR367" s="281"/>
      <c r="CS367" s="279"/>
      <c r="CT367" s="278">
        <f t="shared" si="226"/>
        <v>0</v>
      </c>
      <c r="CU367" s="279">
        <f t="shared" si="212"/>
        <v>0</v>
      </c>
      <c r="CV367" s="279">
        <f t="shared" si="213"/>
        <v>0</v>
      </c>
      <c r="CW367" s="279">
        <f t="shared" si="214"/>
        <v>0</v>
      </c>
      <c r="CX367" s="279">
        <f t="shared" si="215"/>
        <v>0</v>
      </c>
      <c r="CY367" s="279">
        <f t="shared" si="216"/>
        <v>0</v>
      </c>
      <c r="CZ367" s="279">
        <f t="shared" si="217"/>
        <v>0</v>
      </c>
      <c r="DA367" s="279">
        <f t="shared" si="218"/>
        <v>0</v>
      </c>
      <c r="DB367" s="279">
        <f t="shared" si="219"/>
        <v>26</v>
      </c>
      <c r="DC367" s="279">
        <f t="shared" si="227"/>
        <v>27.331599999999998</v>
      </c>
      <c r="DD367" s="279">
        <f t="shared" si="228"/>
        <v>18.219244559999996</v>
      </c>
      <c r="DE367" s="279">
        <f t="shared" si="229"/>
        <v>12.144948423695997</v>
      </c>
      <c r="DF367" s="279">
        <f t="shared" si="230"/>
        <v>8.0958226192357508</v>
      </c>
      <c r="DG367" s="279">
        <f t="shared" si="231"/>
        <v>5.3966753579825513</v>
      </c>
      <c r="DH367" s="280">
        <f t="shared" si="248"/>
        <v>3.5974237936311684</v>
      </c>
      <c r="DI367" s="280">
        <f t="shared" si="249"/>
        <v>2.3980427008345369</v>
      </c>
      <c r="DJ367" s="154">
        <f t="shared" si="220"/>
        <v>292</v>
      </c>
      <c r="DK367" s="279">
        <f t="shared" si="232"/>
        <v>2775</v>
      </c>
      <c r="DL367" s="97"/>
      <c r="DM367" s="154"/>
      <c r="DN367" s="267">
        <f t="shared" si="233"/>
        <v>0</v>
      </c>
      <c r="DO367" s="154">
        <f t="shared" si="234"/>
        <v>0</v>
      </c>
      <c r="DP367" s="154">
        <f t="shared" si="235"/>
        <v>0</v>
      </c>
      <c r="DQ367" s="154">
        <f t="shared" si="236"/>
        <v>0</v>
      </c>
      <c r="DR367" s="154">
        <f t="shared" si="237"/>
        <v>0</v>
      </c>
      <c r="DS367" s="154">
        <f t="shared" si="238"/>
        <v>0</v>
      </c>
      <c r="DT367" s="154">
        <f t="shared" si="239"/>
        <v>0</v>
      </c>
      <c r="DU367" s="154">
        <f t="shared" si="240"/>
        <v>0</v>
      </c>
      <c r="DV367" s="154">
        <f t="shared" si="241"/>
        <v>26</v>
      </c>
      <c r="DW367" s="154">
        <f t="shared" si="242"/>
        <v>36</v>
      </c>
      <c r="DX367" s="154">
        <f t="shared" si="243"/>
        <v>36</v>
      </c>
      <c r="DY367" s="154">
        <f t="shared" si="244"/>
        <v>36</v>
      </c>
      <c r="DZ367" s="154">
        <f t="shared" si="245"/>
        <v>36</v>
      </c>
      <c r="EA367" s="154">
        <f t="shared" si="246"/>
        <v>36</v>
      </c>
      <c r="EB367" s="264">
        <f t="shared" si="250"/>
        <v>36</v>
      </c>
      <c r="EC367" s="264">
        <f t="shared" si="251"/>
        <v>36</v>
      </c>
      <c r="ED367" s="154">
        <f t="shared" si="221"/>
        <v>214</v>
      </c>
    </row>
    <row r="368" spans="2:134" ht="13" thickBot="1" x14ac:dyDescent="0.3">
      <c r="B368" s="131">
        <v>190</v>
      </c>
      <c r="C368" s="50">
        <f t="shared" si="210"/>
        <v>1</v>
      </c>
      <c r="D368" s="50">
        <f t="shared" si="222"/>
        <v>0</v>
      </c>
      <c r="E368" s="97"/>
      <c r="F368" s="2">
        <f t="shared" si="247"/>
        <v>363</v>
      </c>
      <c r="G368" s="207">
        <v>1660</v>
      </c>
      <c r="H368" s="98">
        <f>15- COUNTIF(L368:AC368,"#N/A")</f>
        <v>0</v>
      </c>
      <c r="I368" s="131">
        <f>SUM(AH368:AY368)+SUM(BE368:BT368)</f>
        <v>8</v>
      </c>
      <c r="J368" s="398">
        <f>DI368</f>
        <v>2.3696593303679996</v>
      </c>
      <c r="K368" s="456" t="str">
        <f>IF(ISNUMBER(MATCH(G368,'[4]OPR data'!$A$3:$A$2900,0)),"Y","N")</f>
        <v>Y</v>
      </c>
      <c r="L368" s="110"/>
      <c r="M368" s="233"/>
      <c r="N368" s="469" t="e">
        <f>(INDEX(Finish_table!R$4:R$83,MATCH('16 Year_History_Results'!$G368,Finish_table!S$4:S$83,0),1))</f>
        <v>#N/A</v>
      </c>
      <c r="O368" s="233" t="e">
        <f>(INDEX(Finish_table!Z$4:Z$99,MATCH('16 Year_History_Results'!$G368,Finish_table!AA$4:AA$99,0),1))</f>
        <v>#N/A</v>
      </c>
      <c r="P368" s="233" t="e">
        <f>(INDEX(Finish_table!AI$4:AI$99,MATCH('16 Year_History_Results'!$G368,Finish_table!AJ$4:AJ$99,0),1))</f>
        <v>#N/A</v>
      </c>
      <c r="Q368" s="233" t="e">
        <f>(INDEX(Finish_table!AR$4:AR$99,MATCH('16 Year_History_Results'!$G368,Finish_table!AS$4:AS$99,0),1))</f>
        <v>#N/A</v>
      </c>
      <c r="R368" s="233" t="e">
        <f>(INDEX(Finish_table!BA$4:BA$99,MATCH('16 Year_History_Results'!$G368,Finish_table!BB$4:BB$99,0),1))</f>
        <v>#N/A</v>
      </c>
      <c r="S368" s="233" t="e">
        <f>(INDEX(Finish_table!BJ$4:BJ$99,MATCH('16 Year_History_Results'!$G368,Finish_table!BK$4:BK$99,0),1))</f>
        <v>#N/A</v>
      </c>
      <c r="T368" s="233" t="e">
        <f>(INDEX(Finish_table!BS$4:BS$99,MATCH('16 Year_History_Results'!$G368,Finish_table!BT$4:BT$99,0),1))</f>
        <v>#N/A</v>
      </c>
      <c r="U368" s="233" t="e">
        <f>(INDEX(Finish_table!CB$4:CB$99,MATCH('16 Year_History_Results'!$G368,Finish_table!CC$4:CC$99,0),1))</f>
        <v>#N/A</v>
      </c>
      <c r="V368" s="233" t="e">
        <f>(INDEX(Finish_table!CK$4:CK$99,MATCH('16 Year_History_Results'!$G368,Finish_table!CL$4:CL$99,0),1))</f>
        <v>#N/A</v>
      </c>
      <c r="W368" s="233" t="e">
        <f>(INDEX(Finish_table!CT$4:CT$99,MATCH('16 Year_History_Results'!$G368,Finish_table!CU$4:CU$99,0),1))</f>
        <v>#N/A</v>
      </c>
      <c r="X368" s="233" t="e">
        <f>(INDEX(Finish_table!DC$4:DC$99,MATCH('16 Year_History_Results'!$G368,Finish_table!DD$4:DD$99,0),1))</f>
        <v>#N/A</v>
      </c>
      <c r="Y368" s="233" t="e">
        <f>(INDEX(Finish_table!DL$4:DL$99,MATCH('16 Year_History_Results'!$G368,Finish_table!DM$4:DM$99,0),1))</f>
        <v>#N/A</v>
      </c>
      <c r="Z368" s="233" t="str">
        <f>(INDEX(Finish_table!DU$4:DU$99,MATCH('16 Year_History_Results'!$G368,Finish_table!DV$4:DV$99,0),1))</f>
        <v>QF</v>
      </c>
      <c r="AA368" s="233" t="e">
        <f>(INDEX(Finish_table!ED$4:ED$140,MATCH('16 Year_History_Results'!$G368,Finish_table!EE$4:EE$140,0),1))</f>
        <v>#N/A</v>
      </c>
      <c r="AB368" s="233" t="e">
        <f>(INDEX(Finish_table!EM$4:EM$224,MATCH('16 Year_History_Results'!$G368,Finish_table!EN$4:EN$224,0),1))</f>
        <v>#N/A</v>
      </c>
      <c r="AC368" s="253" t="e">
        <f>(INDEX(Finish_table!EW$4:EW$224,MATCH('16 Year_History_Results'!$G368,Finish_table!EX$4:EX$224,0),1))</f>
        <v>#N/A</v>
      </c>
      <c r="AD368" s="2"/>
      <c r="AG368">
        <f t="shared" si="211"/>
        <v>1660</v>
      </c>
      <c r="AH368" s="110"/>
      <c r="AI368" s="2"/>
      <c r="AJ368" s="146">
        <f>INDEX('2001'!$C$44:$C$140,'16 Year_History_Results'!BZ368)</f>
        <v>0</v>
      </c>
      <c r="AK368" s="2">
        <f>INDEX('2002'!$C$44:$C$140,'16 Year_History_Results'!CA368)</f>
        <v>0</v>
      </c>
      <c r="AL368" s="2">
        <f>INDEX('2003'!$C$44:$C$140,'16 Year_History_Results'!CB368)</f>
        <v>0</v>
      </c>
      <c r="AM368" s="2">
        <f>INDEX('2004'!$C$44:$C$140,'16 Year_History_Results'!CC368)</f>
        <v>0</v>
      </c>
      <c r="AN368" s="2">
        <f>INDEX('2005'!$C$44:$C$140,'16 Year_History_Results'!CD368)</f>
        <v>0</v>
      </c>
      <c r="AO368" s="2">
        <f>INDEX('2006'!$C$44:$C$140,'16 Year_History_Results'!CE368)</f>
        <v>0</v>
      </c>
      <c r="AP368" s="2">
        <f>INDEX('2007'!$C$44:$C$140,'16 Year_History_Results'!CF368)</f>
        <v>0</v>
      </c>
      <c r="AQ368" s="2">
        <f>INDEX('2008'!$C$44:$C$140,'16 Year_History_Results'!CG368)</f>
        <v>0</v>
      </c>
      <c r="AR368" s="2">
        <f>INDEX('2009'!$C$44:$C$140,'16 Year_History_Results'!CH368)</f>
        <v>0</v>
      </c>
      <c r="AS368" s="2">
        <f>INDEX('2010'!$C$44:$C$140,'16 Year_History_Results'!CI368)</f>
        <v>0</v>
      </c>
      <c r="AT368" s="2">
        <f>INDEX('2011'!$C$44:$C$140,'16 Year_History_Results'!CJ368)</f>
        <v>0</v>
      </c>
      <c r="AU368" s="2">
        <f>INDEX('2012'!$C$44:$C$140,'16 Year_History_Results'!CK368)</f>
        <v>0</v>
      </c>
      <c r="AV368" s="2">
        <f>INDEX('2013'!$C$44:$C$140,'16 Year_History_Results'!CL368)</f>
        <v>0</v>
      </c>
      <c r="AW368" s="2">
        <f>INDEX('2014'!$C$52:$C$180,'16 Year_History_Results'!CM368)</f>
        <v>0</v>
      </c>
      <c r="AX368" s="2">
        <f>INDEX('2015'!$E$52:$E$308,'16 Year_History_Results'!CN368)</f>
        <v>0</v>
      </c>
      <c r="AY368" s="147">
        <f>INDEX('2016'!$E$52:$E$308,'16 Year_History_Results'!CO368)</f>
        <v>0</v>
      </c>
      <c r="AZ368" s="2"/>
      <c r="BA368" s="2"/>
      <c r="BB368">
        <f t="shared" si="223"/>
        <v>1660</v>
      </c>
      <c r="BC368" s="110"/>
      <c r="BD368" s="2"/>
      <c r="BE368" s="146">
        <f>INDEX('2001'!$B$44:$B$140,'16 Year_History_Results'!BZ368)</f>
        <v>0</v>
      </c>
      <c r="BF368" s="2">
        <f>INDEX('2002'!$B$44:$B$140,'16 Year_History_Results'!CA368)</f>
        <v>0</v>
      </c>
      <c r="BG368" s="2">
        <f>INDEX('2003'!$B$44:$B$140,'16 Year_History_Results'!CB368)</f>
        <v>0</v>
      </c>
      <c r="BH368" s="2">
        <f>INDEX('2004'!$B$44:$B$140,'16 Year_History_Results'!CC368)</f>
        <v>0</v>
      </c>
      <c r="BI368" s="2">
        <f>INDEX('2005'!$B$44:$B$140,'16 Year_History_Results'!CD368)</f>
        <v>0</v>
      </c>
      <c r="BJ368" s="2">
        <f>INDEX('2006'!$B$44:$B$140,'16 Year_History_Results'!CE368)</f>
        <v>0</v>
      </c>
      <c r="BK368" s="2">
        <f>INDEX('2007'!$B$44:$B$140,'16 Year_History_Results'!CF368)</f>
        <v>0</v>
      </c>
      <c r="BL368" s="2">
        <f>INDEX('2008'!$B$44:$B$140,'16 Year_History_Results'!CG368)</f>
        <v>0</v>
      </c>
      <c r="BM368" s="2">
        <f>INDEX('2009'!$B$44:$B$140,'16 Year_History_Results'!CH368)</f>
        <v>0</v>
      </c>
      <c r="BN368" s="2">
        <f>INDEX('2010'!$B$44:$B$140,'16 Year_History_Results'!CI368)</f>
        <v>0</v>
      </c>
      <c r="BO368" s="2">
        <f>INDEX('2011'!$B$44:$B$140,'16 Year_History_Results'!CJ368)</f>
        <v>0</v>
      </c>
      <c r="BP368" s="2">
        <f>INDEX('2012'!$B$44:$B$140,'16 Year_History_Results'!CK368)</f>
        <v>0</v>
      </c>
      <c r="BQ368" s="2">
        <f>INDEX('2013'!$B$44:$B$140,'16 Year_History_Results'!CL368)</f>
        <v>8</v>
      </c>
      <c r="BR368" s="2">
        <f>INDEX('2014'!$B$52:$B$180,'16 Year_History_Results'!CM368)</f>
        <v>0</v>
      </c>
      <c r="BS368" s="147">
        <f>INDEX('2015'!$B$52:$B$308,'16 Year_History_Results'!CN368)</f>
        <v>0</v>
      </c>
      <c r="BT368" s="147">
        <f>INDEX('2016'!$B$52:$B$308,'16 Year_History_Results'!CO368)</f>
        <v>0</v>
      </c>
      <c r="BW368">
        <f t="shared" si="224"/>
        <v>1660</v>
      </c>
      <c r="BX368" s="110"/>
      <c r="BY368" s="2"/>
      <c r="BZ368" s="146">
        <f>IF(ISNA(MATCH($BW368,'2001'!$A$44:$A$139,0)),97,MATCH($BW368,'2001'!$A$44:$A$139,0))</f>
        <v>97</v>
      </c>
      <c r="CA368" s="2">
        <f>IF(ISNA(MATCH($BW368,'2002'!$A$44:$A$139,0)),97,MATCH($BW368,'2002'!$A$44:$A$139,0))</f>
        <v>97</v>
      </c>
      <c r="CB368" s="2">
        <f>IF(ISNA(MATCH($BW368,'2003'!$A$44:$A$139,0)),97,MATCH($BW368,'2003'!$A$44:$A$139,0))</f>
        <v>97</v>
      </c>
      <c r="CC368" s="2">
        <f>IF(ISNA(MATCH($BW368,'2004'!$A$44:$A$139,0)),97,MATCH($BW368,'2004'!$A$44:$A$139,0))</f>
        <v>97</v>
      </c>
      <c r="CD368" s="2">
        <f>IF(ISNA(MATCH($BW368,'2005'!$A$44:$A$139,0)),97,MATCH($BW368,'2005'!$A$44:$A$139,0))</f>
        <v>97</v>
      </c>
      <c r="CE368" s="2">
        <f>IF(ISNA(MATCH($BW368,'2006'!$A$44:$A$139,0)),97,MATCH($BW368,'2006'!$A$44:$A$139,0))</f>
        <v>97</v>
      </c>
      <c r="CF368" s="2">
        <f>IF(ISNA(MATCH($BW368,'2007'!$A$44:$A$139,0)),97,MATCH($BW368,'2007'!$A$44:$A$139,0))</f>
        <v>97</v>
      </c>
      <c r="CG368" s="2">
        <f>IF(ISNA(MATCH($BW368,'2008'!$A$44:$A$139,0)),97,MATCH($BW368,'2008'!$A$44:$A$139,0))</f>
        <v>97</v>
      </c>
      <c r="CH368" s="2">
        <f>IF(ISNA(MATCH($BW368,'2009'!$A$44:$A$139,0)),97,MATCH($BW368,'2009'!$A$44:$A$139,0))</f>
        <v>97</v>
      </c>
      <c r="CI368" s="2">
        <f>IF(ISNA(MATCH($BW368,'2010'!$A$44:$A$139,0)),97,MATCH($BW368,'2010'!$A$44:$A$139,0))</f>
        <v>97</v>
      </c>
      <c r="CJ368" s="2">
        <f>IF(ISNA(MATCH($BW368,'2011'!$A$44:$A$139,0)),97,MATCH($BW368,'2011'!$A$44:$A$139,0))</f>
        <v>97</v>
      </c>
      <c r="CK368" s="2">
        <f>IF(ISNA(MATCH($BW368,'2012'!$A$44:$A$139,0)),97,MATCH($BW368,'2012'!$A$44:$A$139,0))</f>
        <v>97</v>
      </c>
      <c r="CL368" s="2">
        <f>IF(ISNA(MATCH($BW368,'2013'!$A$44:$A$139,0)),97,MATCH($BW368,'2013'!$A$44:$A$139,0))</f>
        <v>50</v>
      </c>
      <c r="CM368" s="2">
        <f>IF(ISNA(MATCH($BW368,'2014'!$A$52:$A$179,0)),129,MATCH($BW368,'2014'!$A$52:$A$179,0))</f>
        <v>129</v>
      </c>
      <c r="CN368" s="147">
        <f>IF(ISNA(MATCH($BW368,'2015'!$A$52:$A$307,0)),257,MATCH($BW368,'2015'!$A$52:$A$307,0))</f>
        <v>257</v>
      </c>
      <c r="CO368" s="147">
        <f>IF(ISNA(MATCH($BW368,'2016'!$A$52:$A$307,0)),257,MATCH($BW368,'2016'!$A$52:$A$307,0))</f>
        <v>257</v>
      </c>
      <c r="CQ368">
        <f t="shared" si="225"/>
        <v>1660</v>
      </c>
      <c r="CR368" s="281"/>
      <c r="CS368" s="279"/>
      <c r="CT368" s="278">
        <f t="shared" si="226"/>
        <v>0</v>
      </c>
      <c r="CU368" s="279">
        <f t="shared" si="212"/>
        <v>0</v>
      </c>
      <c r="CV368" s="279">
        <f t="shared" si="213"/>
        <v>0</v>
      </c>
      <c r="CW368" s="279">
        <f t="shared" si="214"/>
        <v>0</v>
      </c>
      <c r="CX368" s="279">
        <f t="shared" si="215"/>
        <v>0</v>
      </c>
      <c r="CY368" s="279">
        <f t="shared" si="216"/>
        <v>0</v>
      </c>
      <c r="CZ368" s="279">
        <f t="shared" si="217"/>
        <v>0</v>
      </c>
      <c r="DA368" s="279">
        <f t="shared" si="218"/>
        <v>0</v>
      </c>
      <c r="DB368" s="279">
        <f t="shared" si="219"/>
        <v>0</v>
      </c>
      <c r="DC368" s="279">
        <f t="shared" si="227"/>
        <v>0</v>
      </c>
      <c r="DD368" s="279">
        <f t="shared" si="228"/>
        <v>0</v>
      </c>
      <c r="DE368" s="279">
        <f t="shared" si="229"/>
        <v>0</v>
      </c>
      <c r="DF368" s="279">
        <f t="shared" si="230"/>
        <v>8</v>
      </c>
      <c r="DG368" s="279">
        <f t="shared" si="231"/>
        <v>5.3327999999999998</v>
      </c>
      <c r="DH368" s="280">
        <f t="shared" si="248"/>
        <v>3.5548444799999999</v>
      </c>
      <c r="DI368" s="280">
        <f t="shared" si="249"/>
        <v>2.3696593303679996</v>
      </c>
      <c r="DJ368" s="154">
        <f t="shared" si="220"/>
        <v>293</v>
      </c>
      <c r="DK368" s="279">
        <f t="shared" si="232"/>
        <v>1660</v>
      </c>
      <c r="DL368" s="97"/>
      <c r="DM368" s="154"/>
      <c r="DN368" s="267">
        <f t="shared" si="233"/>
        <v>0</v>
      </c>
      <c r="DO368" s="154">
        <f t="shared" si="234"/>
        <v>0</v>
      </c>
      <c r="DP368" s="154">
        <f t="shared" si="235"/>
        <v>0</v>
      </c>
      <c r="DQ368" s="154">
        <f t="shared" si="236"/>
        <v>0</v>
      </c>
      <c r="DR368" s="154">
        <f t="shared" si="237"/>
        <v>0</v>
      </c>
      <c r="DS368" s="154">
        <f t="shared" si="238"/>
        <v>0</v>
      </c>
      <c r="DT368" s="154">
        <f t="shared" si="239"/>
        <v>0</v>
      </c>
      <c r="DU368" s="154">
        <f t="shared" si="240"/>
        <v>0</v>
      </c>
      <c r="DV368" s="154">
        <f t="shared" si="241"/>
        <v>0</v>
      </c>
      <c r="DW368" s="154">
        <f t="shared" si="242"/>
        <v>0</v>
      </c>
      <c r="DX368" s="154">
        <f t="shared" si="243"/>
        <v>0</v>
      </c>
      <c r="DY368" s="154">
        <f t="shared" si="244"/>
        <v>0</v>
      </c>
      <c r="DZ368" s="154">
        <f t="shared" si="245"/>
        <v>8</v>
      </c>
      <c r="EA368" s="154">
        <f t="shared" si="246"/>
        <v>8</v>
      </c>
      <c r="EB368" s="264">
        <f t="shared" si="250"/>
        <v>8</v>
      </c>
      <c r="EC368" s="264">
        <f t="shared" si="251"/>
        <v>8</v>
      </c>
      <c r="ED368" s="154">
        <f t="shared" si="221"/>
        <v>467</v>
      </c>
    </row>
    <row r="369" spans="2:134" ht="13" thickBot="1" x14ac:dyDescent="0.3">
      <c r="B369" s="131">
        <v>190</v>
      </c>
      <c r="C369" s="50">
        <f t="shared" si="210"/>
        <v>2</v>
      </c>
      <c r="D369" s="50">
        <f t="shared" si="222"/>
        <v>0</v>
      </c>
      <c r="E369" s="97"/>
      <c r="F369" s="2">
        <f t="shared" si="247"/>
        <v>364</v>
      </c>
      <c r="G369" s="495">
        <v>2753</v>
      </c>
      <c r="H369" s="98">
        <f>15- COUNTIF(L369:AC369,"#N/A")</f>
        <v>0</v>
      </c>
      <c r="I369" s="131">
        <f>SUM(AH369:AY369)+SUM(BE369:BT369)</f>
        <v>35</v>
      </c>
      <c r="J369" s="398">
        <f>DI369</f>
        <v>2.0470347236594493</v>
      </c>
      <c r="K369" s="456" t="str">
        <f>IF(ISNUMBER(MATCH(G369,'[4]OPR data'!$A$3:$A$2900,0)),"Y","N")</f>
        <v>N</v>
      </c>
      <c r="L369" s="110"/>
      <c r="M369" s="233"/>
      <c r="N369" s="469" t="e">
        <f>(INDEX(Finish_table!R$4:R$83,MATCH('16 Year_History_Results'!$G369,Finish_table!S$4:S$83,0),1))</f>
        <v>#N/A</v>
      </c>
      <c r="O369" s="233" t="e">
        <f>(INDEX(Finish_table!Z$4:Z$99,MATCH('16 Year_History_Results'!$G369,Finish_table!AA$4:AA$99,0),1))</f>
        <v>#N/A</v>
      </c>
      <c r="P369" s="233" t="e">
        <f>(INDEX(Finish_table!AI$4:AI$99,MATCH('16 Year_History_Results'!$G369,Finish_table!AJ$4:AJ$99,0),1))</f>
        <v>#N/A</v>
      </c>
      <c r="Q369" s="233" t="e">
        <f>(INDEX(Finish_table!AR$4:AR$99,MATCH('16 Year_History_Results'!$G369,Finish_table!AS$4:AS$99,0),1))</f>
        <v>#N/A</v>
      </c>
      <c r="R369" s="233" t="e">
        <f>(INDEX(Finish_table!BA$4:BA$99,MATCH('16 Year_History_Results'!$G369,Finish_table!BB$4:BB$99,0),1))</f>
        <v>#N/A</v>
      </c>
      <c r="S369" s="233" t="e">
        <f>(INDEX(Finish_table!BJ$4:BJ$99,MATCH('16 Year_History_Results'!$G369,Finish_table!BK$4:BK$99,0),1))</f>
        <v>#N/A</v>
      </c>
      <c r="T369" s="233" t="e">
        <f>(INDEX(Finish_table!BS$4:BS$99,MATCH('16 Year_History_Results'!$G369,Finish_table!BT$4:BT$99,0),1))</f>
        <v>#N/A</v>
      </c>
      <c r="U369" s="233" t="e">
        <f>(INDEX(Finish_table!CB$4:CB$99,MATCH('16 Year_History_Results'!$G369,Finish_table!CC$4:CC$99,0),1))</f>
        <v>#N/A</v>
      </c>
      <c r="V369" s="233" t="str">
        <f>(INDEX(Finish_table!CK$4:CK$99,MATCH('16 Year_History_Results'!$G369,Finish_table!CL$4:CL$99,0),1))</f>
        <v>W</v>
      </c>
      <c r="W369" s="233" t="e">
        <f>(INDEX(Finish_table!CT$4:CT$99,MATCH('16 Year_History_Results'!$G369,Finish_table!CU$4:CU$99,0),1))</f>
        <v>#N/A</v>
      </c>
      <c r="X369" s="233" t="e">
        <f>(INDEX(Finish_table!DC$4:DC$99,MATCH('16 Year_History_Results'!$G369,Finish_table!DD$4:DD$99,0),1))</f>
        <v>#N/A</v>
      </c>
      <c r="Y369" s="233" t="e">
        <f>(INDEX(Finish_table!DL$4:DL$99,MATCH('16 Year_History_Results'!$G369,Finish_table!DM$4:DM$99,0),1))</f>
        <v>#N/A</v>
      </c>
      <c r="Z369" s="233" t="e">
        <f>(INDEX(Finish_table!DU$4:DU$99,MATCH('16 Year_History_Results'!$G369,Finish_table!DV$4:DV$99,0),1))</f>
        <v>#N/A</v>
      </c>
      <c r="AA369" s="233" t="e">
        <f>(INDEX(Finish_table!ED$4:ED$140,MATCH('16 Year_History_Results'!$G369,Finish_table!EE$4:EE$140,0),1))</f>
        <v>#N/A</v>
      </c>
      <c r="AB369" s="233" t="e">
        <f>(INDEX(Finish_table!EM$4:EM$224,MATCH('16 Year_History_Results'!$G369,Finish_table!EN$4:EN$224,0),1))</f>
        <v>#N/A</v>
      </c>
      <c r="AC369" s="253" t="e">
        <f>(INDEX(Finish_table!EW$4:EW$224,MATCH('16 Year_History_Results'!$G369,Finish_table!EX$4:EX$224,0),1))</f>
        <v>#N/A</v>
      </c>
      <c r="AD369" s="2"/>
      <c r="AG369">
        <f t="shared" si="211"/>
        <v>2753</v>
      </c>
      <c r="AH369" s="110"/>
      <c r="AI369" s="2"/>
      <c r="AJ369" s="146">
        <f>INDEX('2001'!$C$44:$C$140,'16 Year_History_Results'!BZ369)</f>
        <v>0</v>
      </c>
      <c r="AK369" s="2">
        <f>INDEX('2002'!$C$44:$C$140,'16 Year_History_Results'!CA369)</f>
        <v>0</v>
      </c>
      <c r="AL369" s="2">
        <f>INDEX('2003'!$C$44:$C$140,'16 Year_History_Results'!CB369)</f>
        <v>0</v>
      </c>
      <c r="AM369" s="2">
        <f>INDEX('2004'!$C$44:$C$140,'16 Year_History_Results'!CC369)</f>
        <v>0</v>
      </c>
      <c r="AN369" s="2">
        <f>INDEX('2005'!$C$44:$C$140,'16 Year_History_Results'!CD369)</f>
        <v>0</v>
      </c>
      <c r="AO369" s="2">
        <f>INDEX('2006'!$C$44:$C$140,'16 Year_History_Results'!CE369)</f>
        <v>0</v>
      </c>
      <c r="AP369" s="2">
        <f>INDEX('2007'!$C$44:$C$140,'16 Year_History_Results'!CF369)</f>
        <v>0</v>
      </c>
      <c r="AQ369" s="2">
        <f>INDEX('2008'!$C$44:$C$140,'16 Year_History_Results'!CG369)</f>
        <v>0</v>
      </c>
      <c r="AR369" s="2">
        <f>INDEX('2009'!$C$44:$C$140,'16 Year_History_Results'!CH369)</f>
        <v>30</v>
      </c>
      <c r="AS369" s="2">
        <f>INDEX('2010'!$C$44:$C$140,'16 Year_History_Results'!CI369)</f>
        <v>0</v>
      </c>
      <c r="AT369" s="2">
        <f>INDEX('2011'!$C$44:$C$140,'16 Year_History_Results'!CJ369)</f>
        <v>0</v>
      </c>
      <c r="AU369" s="2">
        <f>INDEX('2012'!$C$44:$C$140,'16 Year_History_Results'!CK369)</f>
        <v>0</v>
      </c>
      <c r="AV369" s="2">
        <f>INDEX('2013'!$C$44:$C$140,'16 Year_History_Results'!CL369)</f>
        <v>0</v>
      </c>
      <c r="AW369" s="2">
        <f>INDEX('2014'!$C$52:$C$180,'16 Year_History_Results'!CM369)</f>
        <v>0</v>
      </c>
      <c r="AX369" s="2">
        <f>INDEX('2015'!$E$52:$E$308,'16 Year_History_Results'!CN369)</f>
        <v>0</v>
      </c>
      <c r="AY369" s="147">
        <f>INDEX('2016'!$E$52:$E$308,'16 Year_History_Results'!CO369)</f>
        <v>0</v>
      </c>
      <c r="AZ369" s="2"/>
      <c r="BA369" s="2"/>
      <c r="BB369">
        <f t="shared" si="223"/>
        <v>2753</v>
      </c>
      <c r="BC369" s="110"/>
      <c r="BD369" s="2"/>
      <c r="BE369" s="146">
        <f>INDEX('2001'!$B$44:$B$140,'16 Year_History_Results'!BZ369)</f>
        <v>0</v>
      </c>
      <c r="BF369" s="2">
        <f>INDEX('2002'!$B$44:$B$140,'16 Year_History_Results'!CA369)</f>
        <v>0</v>
      </c>
      <c r="BG369" s="2">
        <f>INDEX('2003'!$B$44:$B$140,'16 Year_History_Results'!CB369)</f>
        <v>0</v>
      </c>
      <c r="BH369" s="2">
        <f>INDEX('2004'!$B$44:$B$140,'16 Year_History_Results'!CC369)</f>
        <v>0</v>
      </c>
      <c r="BI369" s="2">
        <f>INDEX('2005'!$B$44:$B$140,'16 Year_History_Results'!CD369)</f>
        <v>0</v>
      </c>
      <c r="BJ369" s="2">
        <f>INDEX('2006'!$B$44:$B$140,'16 Year_History_Results'!CE369)</f>
        <v>0</v>
      </c>
      <c r="BK369" s="2">
        <f>INDEX('2007'!$B$44:$B$140,'16 Year_History_Results'!CF369)</f>
        <v>0</v>
      </c>
      <c r="BL369" s="2">
        <f>INDEX('2008'!$B$44:$B$140,'16 Year_History_Results'!CG369)</f>
        <v>0</v>
      </c>
      <c r="BM369" s="2">
        <f>INDEX('2009'!$B$44:$B$140,'16 Year_History_Results'!CH369)</f>
        <v>5</v>
      </c>
      <c r="BN369" s="2">
        <f>INDEX('2010'!$B$44:$B$140,'16 Year_History_Results'!CI369)</f>
        <v>0</v>
      </c>
      <c r="BO369" s="2">
        <f>INDEX('2011'!$B$44:$B$140,'16 Year_History_Results'!CJ369)</f>
        <v>0</v>
      </c>
      <c r="BP369" s="2">
        <f>INDEX('2012'!$B$44:$B$140,'16 Year_History_Results'!CK369)</f>
        <v>0</v>
      </c>
      <c r="BQ369" s="2">
        <f>INDEX('2013'!$B$44:$B$140,'16 Year_History_Results'!CL369)</f>
        <v>0</v>
      </c>
      <c r="BR369" s="2">
        <f>INDEX('2014'!$B$52:$B$180,'16 Year_History_Results'!CM369)</f>
        <v>0</v>
      </c>
      <c r="BS369" s="147">
        <f>INDEX('2015'!$B$52:$B$308,'16 Year_History_Results'!CN369)</f>
        <v>0</v>
      </c>
      <c r="BT369" s="147">
        <f>INDEX('2016'!$B$52:$B$308,'16 Year_History_Results'!CO369)</f>
        <v>0</v>
      </c>
      <c r="BW369">
        <f t="shared" si="224"/>
        <v>2753</v>
      </c>
      <c r="BX369" s="110"/>
      <c r="BY369" s="2"/>
      <c r="BZ369" s="146">
        <f>IF(ISNA(MATCH($BW369,'2001'!$A$44:$A$139,0)),97,MATCH($BW369,'2001'!$A$44:$A$139,0))</f>
        <v>97</v>
      </c>
      <c r="CA369" s="2">
        <f>IF(ISNA(MATCH($BW369,'2002'!$A$44:$A$139,0)),97,MATCH($BW369,'2002'!$A$44:$A$139,0))</f>
        <v>97</v>
      </c>
      <c r="CB369" s="2">
        <f>IF(ISNA(MATCH($BW369,'2003'!$A$44:$A$139,0)),97,MATCH($BW369,'2003'!$A$44:$A$139,0))</f>
        <v>97</v>
      </c>
      <c r="CC369" s="2">
        <f>IF(ISNA(MATCH($BW369,'2004'!$A$44:$A$139,0)),97,MATCH($BW369,'2004'!$A$44:$A$139,0))</f>
        <v>97</v>
      </c>
      <c r="CD369" s="2">
        <f>IF(ISNA(MATCH($BW369,'2005'!$A$44:$A$139,0)),97,MATCH($BW369,'2005'!$A$44:$A$139,0))</f>
        <v>97</v>
      </c>
      <c r="CE369" s="2">
        <f>IF(ISNA(MATCH($BW369,'2006'!$A$44:$A$139,0)),97,MATCH($BW369,'2006'!$A$44:$A$139,0))</f>
        <v>97</v>
      </c>
      <c r="CF369" s="2">
        <f>IF(ISNA(MATCH($BW369,'2007'!$A$44:$A$139,0)),97,MATCH($BW369,'2007'!$A$44:$A$139,0))</f>
        <v>97</v>
      </c>
      <c r="CG369" s="2">
        <f>IF(ISNA(MATCH($BW369,'2008'!$A$44:$A$139,0)),97,MATCH($BW369,'2008'!$A$44:$A$139,0))</f>
        <v>97</v>
      </c>
      <c r="CH369" s="2">
        <f>IF(ISNA(MATCH($BW369,'2009'!$A$44:$A$139,0)),97,MATCH($BW369,'2009'!$A$44:$A$139,0))</f>
        <v>93</v>
      </c>
      <c r="CI369" s="2">
        <f>IF(ISNA(MATCH($BW369,'2010'!$A$44:$A$139,0)),97,MATCH($BW369,'2010'!$A$44:$A$139,0))</f>
        <v>97</v>
      </c>
      <c r="CJ369" s="2">
        <f>IF(ISNA(MATCH($BW369,'2011'!$A$44:$A$139,0)),97,MATCH($BW369,'2011'!$A$44:$A$139,0))</f>
        <v>97</v>
      </c>
      <c r="CK369" s="2">
        <f>IF(ISNA(MATCH($BW369,'2012'!$A$44:$A$139,0)),97,MATCH($BW369,'2012'!$A$44:$A$139,0))</f>
        <v>97</v>
      </c>
      <c r="CL369" s="2">
        <f>IF(ISNA(MATCH($BW369,'2013'!$A$44:$A$139,0)),97,MATCH($BW369,'2013'!$A$44:$A$139,0))</f>
        <v>97</v>
      </c>
      <c r="CM369" s="2">
        <f>IF(ISNA(MATCH($BW369,'2014'!$A$52:$A$179,0)),129,MATCH($BW369,'2014'!$A$52:$A$179,0))</f>
        <v>129</v>
      </c>
      <c r="CN369" s="147">
        <f>IF(ISNA(MATCH($BW369,'2015'!$A$52:$A$307,0)),257,MATCH($BW369,'2015'!$A$52:$A$307,0))</f>
        <v>257</v>
      </c>
      <c r="CO369" s="147">
        <f>IF(ISNA(MATCH($BW369,'2016'!$A$52:$A$307,0)),257,MATCH($BW369,'2016'!$A$52:$A$307,0))</f>
        <v>257</v>
      </c>
      <c r="CQ369">
        <f t="shared" si="225"/>
        <v>2753</v>
      </c>
      <c r="CR369" s="281"/>
      <c r="CS369" s="279"/>
      <c r="CT369" s="278">
        <f t="shared" si="226"/>
        <v>0</v>
      </c>
      <c r="CU369" s="279">
        <f t="shared" si="212"/>
        <v>0</v>
      </c>
      <c r="CV369" s="279">
        <f t="shared" si="213"/>
        <v>0</v>
      </c>
      <c r="CW369" s="279">
        <f t="shared" si="214"/>
        <v>0</v>
      </c>
      <c r="CX369" s="279">
        <f t="shared" si="215"/>
        <v>0</v>
      </c>
      <c r="CY369" s="279">
        <f t="shared" si="216"/>
        <v>0</v>
      </c>
      <c r="CZ369" s="279">
        <f t="shared" si="217"/>
        <v>0</v>
      </c>
      <c r="DA369" s="279">
        <f t="shared" si="218"/>
        <v>0</v>
      </c>
      <c r="DB369" s="279">
        <f t="shared" si="219"/>
        <v>35</v>
      </c>
      <c r="DC369" s="279">
        <f t="shared" si="227"/>
        <v>23.331</v>
      </c>
      <c r="DD369" s="279">
        <f t="shared" si="228"/>
        <v>15.552444599999999</v>
      </c>
      <c r="DE369" s="279">
        <f t="shared" si="229"/>
        <v>10.36725957036</v>
      </c>
      <c r="DF369" s="279">
        <f t="shared" si="230"/>
        <v>6.910815229601976</v>
      </c>
      <c r="DG369" s="279">
        <f t="shared" si="231"/>
        <v>4.606749432052677</v>
      </c>
      <c r="DH369" s="280">
        <f t="shared" si="248"/>
        <v>3.0708591714063145</v>
      </c>
      <c r="DI369" s="280">
        <f t="shared" si="249"/>
        <v>2.0470347236594493</v>
      </c>
      <c r="DJ369" s="154">
        <f t="shared" si="220"/>
        <v>295</v>
      </c>
      <c r="DK369" s="279">
        <f t="shared" si="232"/>
        <v>2753</v>
      </c>
      <c r="DL369" s="97"/>
      <c r="DM369" s="154"/>
      <c r="DN369" s="267">
        <f t="shared" si="233"/>
        <v>0</v>
      </c>
      <c r="DO369" s="154">
        <f t="shared" si="234"/>
        <v>0</v>
      </c>
      <c r="DP369" s="154">
        <f t="shared" si="235"/>
        <v>0</v>
      </c>
      <c r="DQ369" s="154">
        <f t="shared" si="236"/>
        <v>0</v>
      </c>
      <c r="DR369" s="154">
        <f t="shared" si="237"/>
        <v>0</v>
      </c>
      <c r="DS369" s="154">
        <f t="shared" si="238"/>
        <v>0</v>
      </c>
      <c r="DT369" s="154">
        <f t="shared" si="239"/>
        <v>0</v>
      </c>
      <c r="DU369" s="154">
        <f t="shared" si="240"/>
        <v>0</v>
      </c>
      <c r="DV369" s="154">
        <f t="shared" si="241"/>
        <v>35</v>
      </c>
      <c r="DW369" s="154">
        <f t="shared" si="242"/>
        <v>35</v>
      </c>
      <c r="DX369" s="154">
        <f t="shared" si="243"/>
        <v>35</v>
      </c>
      <c r="DY369" s="154">
        <f t="shared" si="244"/>
        <v>35</v>
      </c>
      <c r="DZ369" s="154">
        <f t="shared" si="245"/>
        <v>35</v>
      </c>
      <c r="EA369" s="154">
        <f t="shared" si="246"/>
        <v>35</v>
      </c>
      <c r="EB369" s="264">
        <f t="shared" si="250"/>
        <v>35</v>
      </c>
      <c r="EC369" s="264">
        <f t="shared" si="251"/>
        <v>35</v>
      </c>
      <c r="ED369" s="154">
        <f t="shared" si="221"/>
        <v>221</v>
      </c>
    </row>
    <row r="370" spans="2:134" ht="13" thickBot="1" x14ac:dyDescent="0.3">
      <c r="B370" s="142">
        <v>190</v>
      </c>
      <c r="C370" s="50">
        <f t="shared" si="210"/>
        <v>3</v>
      </c>
      <c r="D370" s="50">
        <f t="shared" si="222"/>
        <v>0</v>
      </c>
      <c r="E370" s="97"/>
      <c r="F370" s="2">
        <f t="shared" si="247"/>
        <v>365</v>
      </c>
      <c r="G370" s="207">
        <v>888</v>
      </c>
      <c r="H370" s="98">
        <f>15- COUNTIF(L370:AC370,"#N/A")</f>
        <v>0</v>
      </c>
      <c r="I370" s="131">
        <f>SUM(AH370:AY370)+SUM(BE370:BT370)</f>
        <v>23</v>
      </c>
      <c r="J370" s="398">
        <f>DI370</f>
        <v>2.0179931697812923</v>
      </c>
      <c r="K370" s="456" t="str">
        <f>IF(ISNUMBER(MATCH(G370,'[4]OPR data'!$A$3:$A$2900,0)),"Y","N")</f>
        <v>Y</v>
      </c>
      <c r="L370" s="110"/>
      <c r="M370" s="233"/>
      <c r="N370" s="469" t="e">
        <f>(INDEX(Finish_table!R$4:R$83,MATCH('16 Year_History_Results'!$G370,Finish_table!S$4:S$83,0),1))</f>
        <v>#N/A</v>
      </c>
      <c r="O370" s="233" t="e">
        <f>(INDEX(Finish_table!Z$4:Z$99,MATCH('16 Year_History_Results'!$G370,Finish_table!AA$4:AA$99,0),1))</f>
        <v>#N/A</v>
      </c>
      <c r="P370" s="233" t="e">
        <f>(INDEX(Finish_table!AI$4:AI$99,MATCH('16 Year_History_Results'!$G370,Finish_table!AJ$4:AJ$99,0),1))</f>
        <v>#N/A</v>
      </c>
      <c r="Q370" s="233" t="e">
        <f>(INDEX(Finish_table!AR$4:AR$99,MATCH('16 Year_History_Results'!$G370,Finish_table!AS$4:AS$99,0),1))</f>
        <v>#N/A</v>
      </c>
      <c r="R370" s="233" t="e">
        <f>(INDEX(Finish_table!BA$4:BA$99,MATCH('16 Year_History_Results'!$G370,Finish_table!BB$4:BB$99,0),1))</f>
        <v>#N/A</v>
      </c>
      <c r="S370" s="233" t="e">
        <f>(INDEX(Finish_table!BJ$4:BJ$99,MATCH('16 Year_History_Results'!$G370,Finish_table!BK$4:BK$99,0),1))</f>
        <v>#N/A</v>
      </c>
      <c r="T370" s="233" t="e">
        <f>(INDEX(Finish_table!BS$4:BS$99,MATCH('16 Year_History_Results'!$G370,Finish_table!BT$4:BT$99,0),1))</f>
        <v>#N/A</v>
      </c>
      <c r="U370" s="233" t="e">
        <f>(INDEX(Finish_table!CB$4:CB$99,MATCH('16 Year_History_Results'!$G370,Finish_table!CC$4:CC$99,0),1))</f>
        <v>#N/A</v>
      </c>
      <c r="V370" s="233" t="e">
        <f>(INDEX(Finish_table!CK$4:CK$99,MATCH('16 Year_History_Results'!$G370,Finish_table!CL$4:CL$99,0),1))</f>
        <v>#N/A</v>
      </c>
      <c r="W370" s="233" t="str">
        <f>(INDEX(Finish_table!CT$4:CT$99,MATCH('16 Year_History_Results'!$G370,Finish_table!CU$4:CU$99,0),1))</f>
        <v>F</v>
      </c>
      <c r="X370" s="233" t="e">
        <f>(INDEX(Finish_table!DC$4:DC$99,MATCH('16 Year_History_Results'!$G370,Finish_table!DD$4:DD$99,0),1))</f>
        <v>#N/A</v>
      </c>
      <c r="Y370" s="233" t="e">
        <f>(INDEX(Finish_table!DL$4:DL$99,MATCH('16 Year_History_Results'!$G370,Finish_table!DM$4:DM$99,0),1))</f>
        <v>#N/A</v>
      </c>
      <c r="Z370" s="233" t="e">
        <f>(INDEX(Finish_table!DU$4:DU$99,MATCH('16 Year_History_Results'!$G370,Finish_table!DV$4:DV$99,0),1))</f>
        <v>#N/A</v>
      </c>
      <c r="AA370" s="233" t="e">
        <f>(INDEX(Finish_table!ED$4:ED$140,MATCH('16 Year_History_Results'!$G370,Finish_table!EE$4:EE$140,0),1))</f>
        <v>#N/A</v>
      </c>
      <c r="AB370" s="233" t="e">
        <f>(INDEX(Finish_table!EM$4:EM$224,MATCH('16 Year_History_Results'!$G370,Finish_table!EN$4:EN$224,0),1))</f>
        <v>#N/A</v>
      </c>
      <c r="AC370" s="253" t="e">
        <f>(INDEX(Finish_table!EW$4:EW$224,MATCH('16 Year_History_Results'!$G370,Finish_table!EX$4:EX$224,0),1))</f>
        <v>#N/A</v>
      </c>
      <c r="AD370" s="2"/>
      <c r="AG370">
        <f t="shared" si="211"/>
        <v>888</v>
      </c>
      <c r="AH370" s="110"/>
      <c r="AI370" s="2"/>
      <c r="AJ370" s="146">
        <f>INDEX('2001'!$C$44:$C$140,'16 Year_History_Results'!BZ370)</f>
        <v>0</v>
      </c>
      <c r="AK370" s="2">
        <f>INDEX('2002'!$C$44:$C$140,'16 Year_History_Results'!CA370)</f>
        <v>0</v>
      </c>
      <c r="AL370" s="2">
        <f>INDEX('2003'!$C$44:$C$140,'16 Year_History_Results'!CB370)</f>
        <v>0</v>
      </c>
      <c r="AM370" s="2">
        <f>INDEX('2004'!$C$44:$C$140,'16 Year_History_Results'!CC370)</f>
        <v>0</v>
      </c>
      <c r="AN370" s="2">
        <f>INDEX('2005'!$C$44:$C$140,'16 Year_History_Results'!CD370)</f>
        <v>0</v>
      </c>
      <c r="AO370" s="2">
        <f>INDEX('2006'!$C$44:$C$140,'16 Year_History_Results'!CE370)</f>
        <v>0</v>
      </c>
      <c r="AP370" s="2">
        <f>INDEX('2007'!$C$44:$C$140,'16 Year_History_Results'!CF370)</f>
        <v>0</v>
      </c>
      <c r="AQ370" s="2">
        <f>INDEX('2008'!$C$44:$C$140,'16 Year_History_Results'!CG370)</f>
        <v>0</v>
      </c>
      <c r="AR370" s="2">
        <f>INDEX('2009'!$C$44:$C$140,'16 Year_History_Results'!CH370)</f>
        <v>0</v>
      </c>
      <c r="AS370" s="2">
        <f>INDEX('2010'!$C$44:$C$140,'16 Year_History_Results'!CI370)</f>
        <v>20</v>
      </c>
      <c r="AT370" s="2">
        <f>INDEX('2011'!$C$44:$C$140,'16 Year_History_Results'!CJ370)</f>
        <v>0</v>
      </c>
      <c r="AU370" s="2">
        <f>INDEX('2012'!$C$44:$C$140,'16 Year_History_Results'!CK370)</f>
        <v>0</v>
      </c>
      <c r="AV370" s="2">
        <f>INDEX('2013'!$C$44:$C$140,'16 Year_History_Results'!CL370)</f>
        <v>0</v>
      </c>
      <c r="AW370" s="2">
        <f>INDEX('2014'!$C$52:$C$180,'16 Year_History_Results'!CM370)</f>
        <v>0</v>
      </c>
      <c r="AX370" s="2">
        <f>INDEX('2015'!$E$52:$E$308,'16 Year_History_Results'!CN370)</f>
        <v>0</v>
      </c>
      <c r="AY370" s="147">
        <f>INDEX('2016'!$E$52:$E$308,'16 Year_History_Results'!CO370)</f>
        <v>0</v>
      </c>
      <c r="AZ370" s="2"/>
      <c r="BA370" s="2"/>
      <c r="BB370">
        <f t="shared" si="223"/>
        <v>888</v>
      </c>
      <c r="BC370" s="110"/>
      <c r="BD370" s="2"/>
      <c r="BE370" s="146">
        <f>INDEX('2001'!$B$44:$B$140,'16 Year_History_Results'!BZ370)</f>
        <v>0</v>
      </c>
      <c r="BF370" s="2">
        <f>INDEX('2002'!$B$44:$B$140,'16 Year_History_Results'!CA370)</f>
        <v>0</v>
      </c>
      <c r="BG370" s="2">
        <f>INDEX('2003'!$B$44:$B$140,'16 Year_History_Results'!CB370)</f>
        <v>0</v>
      </c>
      <c r="BH370" s="2">
        <f>INDEX('2004'!$B$44:$B$140,'16 Year_History_Results'!CC370)</f>
        <v>0</v>
      </c>
      <c r="BI370" s="2">
        <f>INDEX('2005'!$B$44:$B$140,'16 Year_History_Results'!CD370)</f>
        <v>0</v>
      </c>
      <c r="BJ370" s="2">
        <f>INDEX('2006'!$B$44:$B$140,'16 Year_History_Results'!CE370)</f>
        <v>0</v>
      </c>
      <c r="BK370" s="2">
        <f>INDEX('2007'!$B$44:$B$140,'16 Year_History_Results'!CF370)</f>
        <v>0</v>
      </c>
      <c r="BL370" s="2">
        <f>INDEX('2008'!$B$44:$B$140,'16 Year_History_Results'!CG370)</f>
        <v>0</v>
      </c>
      <c r="BM370" s="2">
        <f>INDEX('2009'!$B$44:$B$140,'16 Year_History_Results'!CH370)</f>
        <v>0</v>
      </c>
      <c r="BN370" s="2">
        <f>INDEX('2010'!$B$44:$B$140,'16 Year_History_Results'!CI370)</f>
        <v>3</v>
      </c>
      <c r="BO370" s="2">
        <f>INDEX('2011'!$B$44:$B$140,'16 Year_History_Results'!CJ370)</f>
        <v>0</v>
      </c>
      <c r="BP370" s="2">
        <f>INDEX('2012'!$B$44:$B$140,'16 Year_History_Results'!CK370)</f>
        <v>0</v>
      </c>
      <c r="BQ370" s="2">
        <f>INDEX('2013'!$B$44:$B$140,'16 Year_History_Results'!CL370)</f>
        <v>0</v>
      </c>
      <c r="BR370" s="2">
        <f>INDEX('2014'!$B$52:$B$180,'16 Year_History_Results'!CM370)</f>
        <v>0</v>
      </c>
      <c r="BS370" s="147">
        <f>INDEX('2015'!$B$52:$B$308,'16 Year_History_Results'!CN370)</f>
        <v>0</v>
      </c>
      <c r="BT370" s="147">
        <f>INDEX('2016'!$B$52:$B$308,'16 Year_History_Results'!CO370)</f>
        <v>0</v>
      </c>
      <c r="BW370">
        <f t="shared" si="224"/>
        <v>888</v>
      </c>
      <c r="BX370" s="110"/>
      <c r="BY370" s="2"/>
      <c r="BZ370" s="146">
        <f>IF(ISNA(MATCH($BW370,'2001'!$A$44:$A$139,0)),97,MATCH($BW370,'2001'!$A$44:$A$139,0))</f>
        <v>97</v>
      </c>
      <c r="CA370" s="2">
        <f>IF(ISNA(MATCH($BW370,'2002'!$A$44:$A$139,0)),97,MATCH($BW370,'2002'!$A$44:$A$139,0))</f>
        <v>97</v>
      </c>
      <c r="CB370" s="2">
        <f>IF(ISNA(MATCH($BW370,'2003'!$A$44:$A$139,0)),97,MATCH($BW370,'2003'!$A$44:$A$139,0))</f>
        <v>97</v>
      </c>
      <c r="CC370" s="2">
        <f>IF(ISNA(MATCH($BW370,'2004'!$A$44:$A$139,0)),97,MATCH($BW370,'2004'!$A$44:$A$139,0))</f>
        <v>97</v>
      </c>
      <c r="CD370" s="2">
        <f>IF(ISNA(MATCH($BW370,'2005'!$A$44:$A$139,0)),97,MATCH($BW370,'2005'!$A$44:$A$139,0))</f>
        <v>97</v>
      </c>
      <c r="CE370" s="2">
        <f>IF(ISNA(MATCH($BW370,'2006'!$A$44:$A$139,0)),97,MATCH($BW370,'2006'!$A$44:$A$139,0))</f>
        <v>97</v>
      </c>
      <c r="CF370" s="2">
        <f>IF(ISNA(MATCH($BW370,'2007'!$A$44:$A$139,0)),97,MATCH($BW370,'2007'!$A$44:$A$139,0))</f>
        <v>97</v>
      </c>
      <c r="CG370" s="2">
        <f>IF(ISNA(MATCH($BW370,'2008'!$A$44:$A$139,0)),97,MATCH($BW370,'2008'!$A$44:$A$139,0))</f>
        <v>97</v>
      </c>
      <c r="CH370" s="2">
        <f>IF(ISNA(MATCH($BW370,'2009'!$A$44:$A$139,0)),97,MATCH($BW370,'2009'!$A$44:$A$139,0))</f>
        <v>97</v>
      </c>
      <c r="CI370" s="2">
        <f>IF(ISNA(MATCH($BW370,'2010'!$A$44:$A$139,0)),97,MATCH($BW370,'2010'!$A$44:$A$139,0))</f>
        <v>48</v>
      </c>
      <c r="CJ370" s="2">
        <f>IF(ISNA(MATCH($BW370,'2011'!$A$44:$A$139,0)),97,MATCH($BW370,'2011'!$A$44:$A$139,0))</f>
        <v>97</v>
      </c>
      <c r="CK370" s="2">
        <f>IF(ISNA(MATCH($BW370,'2012'!$A$44:$A$139,0)),97,MATCH($BW370,'2012'!$A$44:$A$139,0))</f>
        <v>97</v>
      </c>
      <c r="CL370" s="2">
        <f>IF(ISNA(MATCH($BW370,'2013'!$A$44:$A$139,0)),97,MATCH($BW370,'2013'!$A$44:$A$139,0))</f>
        <v>97</v>
      </c>
      <c r="CM370" s="2">
        <f>IF(ISNA(MATCH($BW370,'2014'!$A$52:$A$179,0)),129,MATCH($BW370,'2014'!$A$52:$A$179,0))</f>
        <v>129</v>
      </c>
      <c r="CN370" s="147">
        <f>IF(ISNA(MATCH($BW370,'2015'!$A$52:$A$307,0)),257,MATCH($BW370,'2015'!$A$52:$A$307,0))</f>
        <v>257</v>
      </c>
      <c r="CO370" s="147">
        <f>IF(ISNA(MATCH($BW370,'2016'!$A$52:$A$307,0)),257,MATCH($BW370,'2016'!$A$52:$A$307,0))</f>
        <v>257</v>
      </c>
      <c r="CQ370">
        <f t="shared" si="225"/>
        <v>888</v>
      </c>
      <c r="CR370" s="281"/>
      <c r="CS370" s="279"/>
      <c r="CT370" s="278">
        <f t="shared" si="226"/>
        <v>0</v>
      </c>
      <c r="CU370" s="279">
        <f t="shared" si="212"/>
        <v>0</v>
      </c>
      <c r="CV370" s="279">
        <f t="shared" si="213"/>
        <v>0</v>
      </c>
      <c r="CW370" s="279">
        <f t="shared" si="214"/>
        <v>0</v>
      </c>
      <c r="CX370" s="279">
        <f t="shared" si="215"/>
        <v>0</v>
      </c>
      <c r="CY370" s="279">
        <f t="shared" si="216"/>
        <v>0</v>
      </c>
      <c r="CZ370" s="279">
        <f t="shared" si="217"/>
        <v>0</v>
      </c>
      <c r="DA370" s="279">
        <f t="shared" si="218"/>
        <v>0</v>
      </c>
      <c r="DB370" s="279">
        <f t="shared" si="219"/>
        <v>0</v>
      </c>
      <c r="DC370" s="279">
        <f t="shared" si="227"/>
        <v>23</v>
      </c>
      <c r="DD370" s="279">
        <f t="shared" si="228"/>
        <v>15.331799999999999</v>
      </c>
      <c r="DE370" s="279">
        <f t="shared" si="229"/>
        <v>10.22017788</v>
      </c>
      <c r="DF370" s="279">
        <f t="shared" si="230"/>
        <v>6.8127705748079999</v>
      </c>
      <c r="DG370" s="279">
        <f t="shared" si="231"/>
        <v>4.5413928651670128</v>
      </c>
      <c r="DH370" s="280">
        <f t="shared" si="248"/>
        <v>3.0272924839203306</v>
      </c>
      <c r="DI370" s="280">
        <f t="shared" si="249"/>
        <v>2.0179931697812923</v>
      </c>
      <c r="DJ370" s="154">
        <f t="shared" si="220"/>
        <v>296</v>
      </c>
      <c r="DK370" s="279">
        <f t="shared" si="232"/>
        <v>888</v>
      </c>
      <c r="DL370" s="97"/>
      <c r="DM370" s="154"/>
      <c r="DN370" s="267">
        <f t="shared" si="233"/>
        <v>0</v>
      </c>
      <c r="DO370" s="154">
        <f t="shared" si="234"/>
        <v>0</v>
      </c>
      <c r="DP370" s="154">
        <f t="shared" si="235"/>
        <v>0</v>
      </c>
      <c r="DQ370" s="154">
        <f t="shared" si="236"/>
        <v>0</v>
      </c>
      <c r="DR370" s="154">
        <f t="shared" si="237"/>
        <v>0</v>
      </c>
      <c r="DS370" s="154">
        <f t="shared" si="238"/>
        <v>0</v>
      </c>
      <c r="DT370" s="154">
        <f t="shared" si="239"/>
        <v>0</v>
      </c>
      <c r="DU370" s="154">
        <f t="shared" si="240"/>
        <v>0</v>
      </c>
      <c r="DV370" s="154">
        <f t="shared" si="241"/>
        <v>0</v>
      </c>
      <c r="DW370" s="154">
        <f t="shared" si="242"/>
        <v>23</v>
      </c>
      <c r="DX370" s="154">
        <f t="shared" si="243"/>
        <v>23</v>
      </c>
      <c r="DY370" s="154">
        <f t="shared" si="244"/>
        <v>23</v>
      </c>
      <c r="DZ370" s="154">
        <f t="shared" si="245"/>
        <v>23</v>
      </c>
      <c r="EA370" s="154">
        <f t="shared" si="246"/>
        <v>23</v>
      </c>
      <c r="EB370" s="264">
        <f t="shared" si="250"/>
        <v>23</v>
      </c>
      <c r="EC370" s="264">
        <f t="shared" si="251"/>
        <v>23</v>
      </c>
      <c r="ED370" s="154">
        <f t="shared" si="221"/>
        <v>286</v>
      </c>
    </row>
    <row r="371" spans="2:134" ht="13" thickBot="1" x14ac:dyDescent="0.3">
      <c r="B371" s="131">
        <v>190</v>
      </c>
      <c r="C371" s="50">
        <f t="shared" si="210"/>
        <v>4</v>
      </c>
      <c r="D371" s="50">
        <f t="shared" si="222"/>
        <v>0</v>
      </c>
      <c r="E371" s="97"/>
      <c r="F371" s="2">
        <f t="shared" si="247"/>
        <v>366</v>
      </c>
      <c r="G371" s="487">
        <v>2612</v>
      </c>
      <c r="H371" s="98">
        <f>15- COUNTIF(L371:AC371,"#N/A")</f>
        <v>0</v>
      </c>
      <c r="I371" s="131">
        <f>SUM(AH371:AY371)+SUM(BE371:BT371)</f>
        <v>23</v>
      </c>
      <c r="J371" s="398">
        <f>DI371</f>
        <v>2.0179931697812923</v>
      </c>
      <c r="K371" s="456" t="str">
        <f>IF(ISNUMBER(MATCH(G371,'[4]OPR data'!$A$3:$A$2900,0)),"Y","N")</f>
        <v>Y</v>
      </c>
      <c r="L371" s="110"/>
      <c r="M371" s="233"/>
      <c r="N371" s="469" t="e">
        <f>(INDEX(Finish_table!R$4:R$83,MATCH('16 Year_History_Results'!$G371,Finish_table!S$4:S$83,0),1))</f>
        <v>#N/A</v>
      </c>
      <c r="O371" s="233" t="e">
        <f>(INDEX(Finish_table!Z$4:Z$99,MATCH('16 Year_History_Results'!$G371,Finish_table!AA$4:AA$99,0),1))</f>
        <v>#N/A</v>
      </c>
      <c r="P371" s="233" t="e">
        <f>(INDEX(Finish_table!AI$4:AI$99,MATCH('16 Year_History_Results'!$G371,Finish_table!AJ$4:AJ$99,0),1))</f>
        <v>#N/A</v>
      </c>
      <c r="Q371" s="233" t="e">
        <f>(INDEX(Finish_table!AR$4:AR$99,MATCH('16 Year_History_Results'!$G371,Finish_table!AS$4:AS$99,0),1))</f>
        <v>#N/A</v>
      </c>
      <c r="R371" s="233" t="e">
        <f>(INDEX(Finish_table!BA$4:BA$99,MATCH('16 Year_History_Results'!$G371,Finish_table!BB$4:BB$99,0),1))</f>
        <v>#N/A</v>
      </c>
      <c r="S371" s="233" t="e">
        <f>(INDEX(Finish_table!BJ$4:BJ$99,MATCH('16 Year_History_Results'!$G371,Finish_table!BK$4:BK$99,0),1))</f>
        <v>#N/A</v>
      </c>
      <c r="T371" s="233" t="e">
        <f>(INDEX(Finish_table!BS$4:BS$99,MATCH('16 Year_History_Results'!$G371,Finish_table!BT$4:BT$99,0),1))</f>
        <v>#N/A</v>
      </c>
      <c r="U371" s="233" t="e">
        <f>(INDEX(Finish_table!CB$4:CB$99,MATCH('16 Year_History_Results'!$G371,Finish_table!CC$4:CC$99,0),1))</f>
        <v>#N/A</v>
      </c>
      <c r="V371" s="233" t="e">
        <f>(INDEX(Finish_table!CK$4:CK$99,MATCH('16 Year_History_Results'!$G371,Finish_table!CL$4:CL$99,0),1))</f>
        <v>#N/A</v>
      </c>
      <c r="W371" s="233" t="str">
        <f>(INDEX(Finish_table!CT$4:CT$99,MATCH('16 Year_History_Results'!$G371,Finish_table!CU$4:CU$99,0),1))</f>
        <v>SF</v>
      </c>
      <c r="X371" s="233" t="e">
        <f>(INDEX(Finish_table!DC$4:DC$99,MATCH('16 Year_History_Results'!$G371,Finish_table!DD$4:DD$99,0),1))</f>
        <v>#N/A</v>
      </c>
      <c r="Y371" s="233" t="e">
        <f>(INDEX(Finish_table!DL$4:DL$99,MATCH('16 Year_History_Results'!$G371,Finish_table!DM$4:DM$99,0),1))</f>
        <v>#N/A</v>
      </c>
      <c r="Z371" s="233" t="e">
        <f>(INDEX(Finish_table!DU$4:DU$99,MATCH('16 Year_History_Results'!$G371,Finish_table!DV$4:DV$99,0),1))</f>
        <v>#N/A</v>
      </c>
      <c r="AA371" s="233" t="e">
        <f>(INDEX(Finish_table!ED$4:ED$140,MATCH('16 Year_History_Results'!$G371,Finish_table!EE$4:EE$140,0),1))</f>
        <v>#N/A</v>
      </c>
      <c r="AB371" s="233" t="e">
        <f>(INDEX(Finish_table!EM$4:EM$224,MATCH('16 Year_History_Results'!$G371,Finish_table!EN$4:EN$224,0),1))</f>
        <v>#N/A</v>
      </c>
      <c r="AC371" s="253" t="e">
        <f>(INDEX(Finish_table!EW$4:EW$224,MATCH('16 Year_History_Results'!$G371,Finish_table!EX$4:EX$224,0),1))</f>
        <v>#N/A</v>
      </c>
      <c r="AD371" s="2"/>
      <c r="AG371">
        <f t="shared" si="211"/>
        <v>2612</v>
      </c>
      <c r="AH371" s="110"/>
      <c r="AI371" s="2"/>
      <c r="AJ371" s="146">
        <f>INDEX('2001'!$C$44:$C$140,'16 Year_History_Results'!BZ371)</f>
        <v>0</v>
      </c>
      <c r="AK371" s="2">
        <f>INDEX('2002'!$C$44:$C$140,'16 Year_History_Results'!CA371)</f>
        <v>0</v>
      </c>
      <c r="AL371" s="2">
        <f>INDEX('2003'!$C$44:$C$140,'16 Year_History_Results'!CB371)</f>
        <v>0</v>
      </c>
      <c r="AM371" s="2">
        <f>INDEX('2004'!$C$44:$C$140,'16 Year_History_Results'!CC371)</f>
        <v>0</v>
      </c>
      <c r="AN371" s="2">
        <f>INDEX('2005'!$C$44:$C$140,'16 Year_History_Results'!CD371)</f>
        <v>0</v>
      </c>
      <c r="AO371" s="2">
        <f>INDEX('2006'!$C$44:$C$140,'16 Year_History_Results'!CE371)</f>
        <v>0</v>
      </c>
      <c r="AP371" s="2">
        <f>INDEX('2007'!$C$44:$C$140,'16 Year_History_Results'!CF371)</f>
        <v>0</v>
      </c>
      <c r="AQ371" s="2">
        <f>INDEX('2008'!$C$44:$C$140,'16 Year_History_Results'!CG371)</f>
        <v>0</v>
      </c>
      <c r="AR371" s="2">
        <f>INDEX('2009'!$C$44:$C$140,'16 Year_History_Results'!CH371)</f>
        <v>0</v>
      </c>
      <c r="AS371" s="2">
        <f>INDEX('2010'!$C$44:$C$140,'16 Year_History_Results'!CI371)</f>
        <v>10</v>
      </c>
      <c r="AT371" s="2">
        <f>INDEX('2011'!$C$44:$C$140,'16 Year_History_Results'!CJ371)</f>
        <v>0</v>
      </c>
      <c r="AU371" s="2">
        <f>INDEX('2012'!$C$44:$C$140,'16 Year_History_Results'!CK371)</f>
        <v>0</v>
      </c>
      <c r="AV371" s="2">
        <f>INDEX('2013'!$C$44:$C$140,'16 Year_History_Results'!CL371)</f>
        <v>0</v>
      </c>
      <c r="AW371" s="2">
        <f>INDEX('2014'!$C$52:$C$180,'16 Year_History_Results'!CM371)</f>
        <v>0</v>
      </c>
      <c r="AX371" s="2">
        <f>INDEX('2015'!$E$52:$E$308,'16 Year_History_Results'!CN371)</f>
        <v>0</v>
      </c>
      <c r="AY371" s="147">
        <f>INDEX('2016'!$E$52:$E$308,'16 Year_History_Results'!CO371)</f>
        <v>0</v>
      </c>
      <c r="AZ371" s="2"/>
      <c r="BA371" s="2"/>
      <c r="BB371">
        <f t="shared" si="223"/>
        <v>2612</v>
      </c>
      <c r="BC371" s="110"/>
      <c r="BD371" s="2"/>
      <c r="BE371" s="146">
        <f>INDEX('2001'!$B$44:$B$140,'16 Year_History_Results'!BZ371)</f>
        <v>0</v>
      </c>
      <c r="BF371" s="2">
        <f>INDEX('2002'!$B$44:$B$140,'16 Year_History_Results'!CA371)</f>
        <v>0</v>
      </c>
      <c r="BG371" s="2">
        <f>INDEX('2003'!$B$44:$B$140,'16 Year_History_Results'!CB371)</f>
        <v>0</v>
      </c>
      <c r="BH371" s="2">
        <f>INDEX('2004'!$B$44:$B$140,'16 Year_History_Results'!CC371)</f>
        <v>0</v>
      </c>
      <c r="BI371" s="2">
        <f>INDEX('2005'!$B$44:$B$140,'16 Year_History_Results'!CD371)</f>
        <v>0</v>
      </c>
      <c r="BJ371" s="2">
        <f>INDEX('2006'!$B$44:$B$140,'16 Year_History_Results'!CE371)</f>
        <v>0</v>
      </c>
      <c r="BK371" s="2">
        <f>INDEX('2007'!$B$44:$B$140,'16 Year_History_Results'!CF371)</f>
        <v>0</v>
      </c>
      <c r="BL371" s="2">
        <f>INDEX('2008'!$B$44:$B$140,'16 Year_History_Results'!CG371)</f>
        <v>0</v>
      </c>
      <c r="BM371" s="2">
        <f>INDEX('2009'!$B$44:$B$140,'16 Year_History_Results'!CH371)</f>
        <v>0</v>
      </c>
      <c r="BN371" s="2">
        <f>INDEX('2010'!$B$44:$B$140,'16 Year_History_Results'!CI371)</f>
        <v>13</v>
      </c>
      <c r="BO371" s="2">
        <f>INDEX('2011'!$B$44:$B$140,'16 Year_History_Results'!CJ371)</f>
        <v>0</v>
      </c>
      <c r="BP371" s="2">
        <f>INDEX('2012'!$B$44:$B$140,'16 Year_History_Results'!CK371)</f>
        <v>0</v>
      </c>
      <c r="BQ371" s="2">
        <f>INDEX('2013'!$B$44:$B$140,'16 Year_History_Results'!CL371)</f>
        <v>0</v>
      </c>
      <c r="BR371" s="2">
        <f>INDEX('2014'!$B$52:$B$180,'16 Year_History_Results'!CM371)</f>
        <v>0</v>
      </c>
      <c r="BS371" s="147">
        <f>INDEX('2015'!$B$52:$B$308,'16 Year_History_Results'!CN371)</f>
        <v>0</v>
      </c>
      <c r="BT371" s="147">
        <f>INDEX('2016'!$B$52:$B$308,'16 Year_History_Results'!CO371)</f>
        <v>0</v>
      </c>
      <c r="BW371">
        <f t="shared" si="224"/>
        <v>2612</v>
      </c>
      <c r="BX371" s="110"/>
      <c r="BY371" s="2"/>
      <c r="BZ371" s="146">
        <f>IF(ISNA(MATCH($BW371,'2001'!$A$44:$A$139,0)),97,MATCH($BW371,'2001'!$A$44:$A$139,0))</f>
        <v>97</v>
      </c>
      <c r="CA371" s="2">
        <f>IF(ISNA(MATCH($BW371,'2002'!$A$44:$A$139,0)),97,MATCH($BW371,'2002'!$A$44:$A$139,0))</f>
        <v>97</v>
      </c>
      <c r="CB371" s="2">
        <f>IF(ISNA(MATCH($BW371,'2003'!$A$44:$A$139,0)),97,MATCH($BW371,'2003'!$A$44:$A$139,0))</f>
        <v>97</v>
      </c>
      <c r="CC371" s="2">
        <f>IF(ISNA(MATCH($BW371,'2004'!$A$44:$A$139,0)),97,MATCH($BW371,'2004'!$A$44:$A$139,0))</f>
        <v>97</v>
      </c>
      <c r="CD371" s="2">
        <f>IF(ISNA(MATCH($BW371,'2005'!$A$44:$A$139,0)),97,MATCH($BW371,'2005'!$A$44:$A$139,0))</f>
        <v>97</v>
      </c>
      <c r="CE371" s="2">
        <f>IF(ISNA(MATCH($BW371,'2006'!$A$44:$A$139,0)),97,MATCH($BW371,'2006'!$A$44:$A$139,0))</f>
        <v>97</v>
      </c>
      <c r="CF371" s="2">
        <f>IF(ISNA(MATCH($BW371,'2007'!$A$44:$A$139,0)),97,MATCH($BW371,'2007'!$A$44:$A$139,0))</f>
        <v>97</v>
      </c>
      <c r="CG371" s="2">
        <f>IF(ISNA(MATCH($BW371,'2008'!$A$44:$A$139,0)),97,MATCH($BW371,'2008'!$A$44:$A$139,0))</f>
        <v>97</v>
      </c>
      <c r="CH371" s="2">
        <f>IF(ISNA(MATCH($BW371,'2009'!$A$44:$A$139,0)),97,MATCH($BW371,'2009'!$A$44:$A$139,0))</f>
        <v>97</v>
      </c>
      <c r="CI371" s="2">
        <f>IF(ISNA(MATCH($BW371,'2010'!$A$44:$A$139,0)),97,MATCH($BW371,'2010'!$A$44:$A$139,0))</f>
        <v>86</v>
      </c>
      <c r="CJ371" s="2">
        <f>IF(ISNA(MATCH($BW371,'2011'!$A$44:$A$139,0)),97,MATCH($BW371,'2011'!$A$44:$A$139,0))</f>
        <v>97</v>
      </c>
      <c r="CK371" s="2">
        <f>IF(ISNA(MATCH($BW371,'2012'!$A$44:$A$139,0)),97,MATCH($BW371,'2012'!$A$44:$A$139,0))</f>
        <v>97</v>
      </c>
      <c r="CL371" s="2">
        <f>IF(ISNA(MATCH($BW371,'2013'!$A$44:$A$139,0)),97,MATCH($BW371,'2013'!$A$44:$A$139,0))</f>
        <v>97</v>
      </c>
      <c r="CM371" s="2">
        <f>IF(ISNA(MATCH($BW371,'2014'!$A$52:$A$179,0)),129,MATCH($BW371,'2014'!$A$52:$A$179,0))</f>
        <v>129</v>
      </c>
      <c r="CN371" s="147">
        <f>IF(ISNA(MATCH($BW371,'2015'!$A$52:$A$307,0)),257,MATCH($BW371,'2015'!$A$52:$A$307,0))</f>
        <v>257</v>
      </c>
      <c r="CO371" s="147">
        <f>IF(ISNA(MATCH($BW371,'2016'!$A$52:$A$307,0)),257,MATCH($BW371,'2016'!$A$52:$A$307,0))</f>
        <v>257</v>
      </c>
      <c r="CQ371">
        <f t="shared" si="225"/>
        <v>2612</v>
      </c>
      <c r="CR371" s="281"/>
      <c r="CS371" s="279"/>
      <c r="CT371" s="278">
        <f t="shared" si="226"/>
        <v>0</v>
      </c>
      <c r="CU371" s="279">
        <f t="shared" si="212"/>
        <v>0</v>
      </c>
      <c r="CV371" s="279">
        <f t="shared" si="213"/>
        <v>0</v>
      </c>
      <c r="CW371" s="279">
        <f t="shared" si="214"/>
        <v>0</v>
      </c>
      <c r="CX371" s="279">
        <f t="shared" si="215"/>
        <v>0</v>
      </c>
      <c r="CY371" s="279">
        <f t="shared" si="216"/>
        <v>0</v>
      </c>
      <c r="CZ371" s="279">
        <f t="shared" si="217"/>
        <v>0</v>
      </c>
      <c r="DA371" s="279">
        <f t="shared" si="218"/>
        <v>0</v>
      </c>
      <c r="DB371" s="279">
        <f t="shared" si="219"/>
        <v>0</v>
      </c>
      <c r="DC371" s="279">
        <f t="shared" si="227"/>
        <v>23</v>
      </c>
      <c r="DD371" s="279">
        <f t="shared" si="228"/>
        <v>15.331799999999999</v>
      </c>
      <c r="DE371" s="279">
        <f t="shared" si="229"/>
        <v>10.22017788</v>
      </c>
      <c r="DF371" s="279">
        <f t="shared" si="230"/>
        <v>6.8127705748079999</v>
      </c>
      <c r="DG371" s="279">
        <f t="shared" si="231"/>
        <v>4.5413928651670128</v>
      </c>
      <c r="DH371" s="280">
        <f t="shared" si="248"/>
        <v>3.0272924839203306</v>
      </c>
      <c r="DI371" s="280">
        <f t="shared" si="249"/>
        <v>2.0179931697812923</v>
      </c>
      <c r="DJ371" s="154">
        <f t="shared" si="220"/>
        <v>296</v>
      </c>
      <c r="DK371" s="279">
        <f t="shared" si="232"/>
        <v>2612</v>
      </c>
      <c r="DL371" s="97"/>
      <c r="DM371" s="154"/>
      <c r="DN371" s="267">
        <f t="shared" si="233"/>
        <v>0</v>
      </c>
      <c r="DO371" s="154">
        <f t="shared" si="234"/>
        <v>0</v>
      </c>
      <c r="DP371" s="154">
        <f t="shared" si="235"/>
        <v>0</v>
      </c>
      <c r="DQ371" s="154">
        <f t="shared" si="236"/>
        <v>0</v>
      </c>
      <c r="DR371" s="154">
        <f t="shared" si="237"/>
        <v>0</v>
      </c>
      <c r="DS371" s="154">
        <f t="shared" si="238"/>
        <v>0</v>
      </c>
      <c r="DT371" s="154">
        <f t="shared" si="239"/>
        <v>0</v>
      </c>
      <c r="DU371" s="154">
        <f t="shared" si="240"/>
        <v>0</v>
      </c>
      <c r="DV371" s="154">
        <f t="shared" si="241"/>
        <v>0</v>
      </c>
      <c r="DW371" s="154">
        <f t="shared" si="242"/>
        <v>23</v>
      </c>
      <c r="DX371" s="154">
        <f t="shared" si="243"/>
        <v>23</v>
      </c>
      <c r="DY371" s="154">
        <f t="shared" si="244"/>
        <v>23</v>
      </c>
      <c r="DZ371" s="154">
        <f t="shared" si="245"/>
        <v>23</v>
      </c>
      <c r="EA371" s="154">
        <f t="shared" si="246"/>
        <v>23</v>
      </c>
      <c r="EB371" s="264">
        <f t="shared" si="250"/>
        <v>23</v>
      </c>
      <c r="EC371" s="264">
        <f t="shared" si="251"/>
        <v>23</v>
      </c>
      <c r="ED371" s="154">
        <f t="shared" si="221"/>
        <v>286</v>
      </c>
    </row>
    <row r="372" spans="2:134" ht="13" thickBot="1" x14ac:dyDescent="0.3">
      <c r="B372" s="131">
        <v>190</v>
      </c>
      <c r="C372" s="50">
        <f t="shared" si="210"/>
        <v>5</v>
      </c>
      <c r="D372" s="50">
        <f t="shared" si="222"/>
        <v>0</v>
      </c>
      <c r="E372" s="97"/>
      <c r="F372" s="2">
        <f t="shared" si="247"/>
        <v>367</v>
      </c>
      <c r="G372" s="207">
        <v>58</v>
      </c>
      <c r="H372" s="98">
        <f>15- COUNTIF(L372:AC372,"#N/A")</f>
        <v>1</v>
      </c>
      <c r="I372" s="131">
        <f>SUM(AH372:AY372)+SUM(BE372:BT372)</f>
        <v>26</v>
      </c>
      <c r="J372" s="398">
        <f>DI372</f>
        <v>2.0110023997480604</v>
      </c>
      <c r="K372" s="456" t="str">
        <f>IF(ISNUMBER(MATCH(G372,'[4]OPR data'!$A$3:$A$2900,0)),"Y","N")</f>
        <v>Y</v>
      </c>
      <c r="L372" s="110"/>
      <c r="M372" s="233"/>
      <c r="N372" s="469" t="str">
        <f>(INDEX(Finish_table!R$4:R$83,MATCH('16 Year_History_Results'!$G372,Finish_table!S$4:S$83,0),1))</f>
        <v>QF</v>
      </c>
      <c r="O372" s="233" t="e">
        <f>(INDEX(Finish_table!Z$4:Z$99,MATCH('16 Year_History_Results'!$G372,Finish_table!AA$4:AA$99,0),1))</f>
        <v>#N/A</v>
      </c>
      <c r="P372" s="233" t="e">
        <f>(INDEX(Finish_table!AI$4:AI$99,MATCH('16 Year_History_Results'!$G372,Finish_table!AJ$4:AJ$99,0),1))</f>
        <v>#N/A</v>
      </c>
      <c r="Q372" s="233" t="e">
        <f>(INDEX(Finish_table!AR$4:AR$99,MATCH('16 Year_History_Results'!$G372,Finish_table!AS$4:AS$99,0),1))</f>
        <v>#N/A</v>
      </c>
      <c r="R372" s="233" t="e">
        <f>(INDEX(Finish_table!BA$4:BA$99,MATCH('16 Year_History_Results'!$G372,Finish_table!BB$4:BB$99,0),1))</f>
        <v>#N/A</v>
      </c>
      <c r="S372" s="233" t="e">
        <f>(INDEX(Finish_table!BJ$4:BJ$99,MATCH('16 Year_History_Results'!$G372,Finish_table!BK$4:BK$99,0),1))</f>
        <v>#N/A</v>
      </c>
      <c r="T372" s="233" t="e">
        <f>(INDEX(Finish_table!BS$4:BS$99,MATCH('16 Year_History_Results'!$G372,Finish_table!BT$4:BT$99,0),1))</f>
        <v>#N/A</v>
      </c>
      <c r="U372" s="233" t="e">
        <f>(INDEX(Finish_table!CB$4:CB$99,MATCH('16 Year_History_Results'!$G372,Finish_table!CC$4:CC$99,0),1))</f>
        <v>#N/A</v>
      </c>
      <c r="V372" s="233" t="e">
        <f>(INDEX(Finish_table!CK$4:CK$99,MATCH('16 Year_History_Results'!$G372,Finish_table!CL$4:CL$99,0),1))</f>
        <v>#N/A</v>
      </c>
      <c r="W372" s="233" t="e">
        <f>(INDEX(Finish_table!CT$4:CT$99,MATCH('16 Year_History_Results'!$G372,Finish_table!CU$4:CU$99,0),1))</f>
        <v>#N/A</v>
      </c>
      <c r="X372" s="233" t="e">
        <f>(INDEX(Finish_table!DC$4:DC$99,MATCH('16 Year_History_Results'!$G372,Finish_table!DD$4:DD$99,0),1))</f>
        <v>#N/A</v>
      </c>
      <c r="Y372" s="233" t="str">
        <f>(INDEX(Finish_table!DL$4:DL$99,MATCH('16 Year_History_Results'!$G372,Finish_table!DM$4:DM$99,0),1))</f>
        <v>QF</v>
      </c>
      <c r="Z372" s="233" t="e">
        <f>(INDEX(Finish_table!DU$4:DU$99,MATCH('16 Year_History_Results'!$G372,Finish_table!DV$4:DV$99,0),1))</f>
        <v>#N/A</v>
      </c>
      <c r="AA372" s="233" t="e">
        <f>(INDEX(Finish_table!ED$4:ED$140,MATCH('16 Year_History_Results'!$G372,Finish_table!EE$4:EE$140,0),1))</f>
        <v>#N/A</v>
      </c>
      <c r="AB372" s="233" t="e">
        <f>(INDEX(Finish_table!EM$4:EM$224,MATCH('16 Year_History_Results'!$G372,Finish_table!EN$4:EN$224,0),1))</f>
        <v>#N/A</v>
      </c>
      <c r="AC372" s="253" t="e">
        <f>(INDEX(Finish_table!EW$4:EW$224,MATCH('16 Year_History_Results'!$G372,Finish_table!EX$4:EX$224,0),1))</f>
        <v>#N/A</v>
      </c>
      <c r="AD372" s="2"/>
      <c r="AG372">
        <f t="shared" si="211"/>
        <v>58</v>
      </c>
      <c r="AH372" s="110"/>
      <c r="AI372" s="2"/>
      <c r="AJ372" s="146">
        <f>INDEX('2001'!$C$44:$C$140,'16 Year_History_Results'!BZ372)</f>
        <v>10</v>
      </c>
      <c r="AK372" s="2">
        <f>INDEX('2002'!$C$44:$C$140,'16 Year_History_Results'!CA372)</f>
        <v>0</v>
      </c>
      <c r="AL372" s="2">
        <f>INDEX('2003'!$C$44:$C$140,'16 Year_History_Results'!CB372)</f>
        <v>0</v>
      </c>
      <c r="AM372" s="2">
        <f>INDEX('2004'!$C$44:$C$140,'16 Year_History_Results'!CC372)</f>
        <v>0</v>
      </c>
      <c r="AN372" s="2">
        <f>INDEX('2005'!$C$44:$C$140,'16 Year_History_Results'!CD372)</f>
        <v>0</v>
      </c>
      <c r="AO372" s="2">
        <f>INDEX('2006'!$C$44:$C$140,'16 Year_History_Results'!CE372)</f>
        <v>0</v>
      </c>
      <c r="AP372" s="2">
        <f>INDEX('2007'!$C$44:$C$140,'16 Year_History_Results'!CF372)</f>
        <v>0</v>
      </c>
      <c r="AQ372" s="2">
        <f>INDEX('2008'!$C$44:$C$140,'16 Year_History_Results'!CG372)</f>
        <v>0</v>
      </c>
      <c r="AR372" s="2">
        <f>INDEX('2009'!$C$44:$C$140,'16 Year_History_Results'!CH372)</f>
        <v>0</v>
      </c>
      <c r="AS372" s="2">
        <f>INDEX('2010'!$C$44:$C$140,'16 Year_History_Results'!CI372)</f>
        <v>0</v>
      </c>
      <c r="AT372" s="2">
        <f>INDEX('2011'!$C$44:$C$140,'16 Year_History_Results'!CJ372)</f>
        <v>0</v>
      </c>
      <c r="AU372" s="2">
        <f>INDEX('2012'!$C$44:$C$140,'16 Year_History_Results'!CK372)</f>
        <v>0</v>
      </c>
      <c r="AV372" s="2">
        <f>INDEX('2013'!$C$44:$C$140,'16 Year_History_Results'!CL372)</f>
        <v>0</v>
      </c>
      <c r="AW372" s="2">
        <f>INDEX('2014'!$C$52:$C$180,'16 Year_History_Results'!CM372)</f>
        <v>0</v>
      </c>
      <c r="AX372" s="2">
        <f>INDEX('2015'!$E$52:$E$308,'16 Year_History_Results'!CN372)</f>
        <v>0</v>
      </c>
      <c r="AY372" s="147">
        <f>INDEX('2016'!$E$52:$E$308,'16 Year_History_Results'!CO372)</f>
        <v>0</v>
      </c>
      <c r="AZ372" s="2"/>
      <c r="BA372" s="2"/>
      <c r="BB372">
        <f t="shared" si="223"/>
        <v>58</v>
      </c>
      <c r="BC372" s="110"/>
      <c r="BD372" s="2"/>
      <c r="BE372" s="146">
        <f>INDEX('2001'!$B$44:$B$140,'16 Year_History_Results'!BZ372)</f>
        <v>6</v>
      </c>
      <c r="BF372" s="2">
        <f>INDEX('2002'!$B$44:$B$140,'16 Year_History_Results'!CA372)</f>
        <v>0</v>
      </c>
      <c r="BG372" s="2">
        <f>INDEX('2003'!$B$44:$B$140,'16 Year_History_Results'!CB372)</f>
        <v>0</v>
      </c>
      <c r="BH372" s="2">
        <f>INDEX('2004'!$B$44:$B$140,'16 Year_History_Results'!CC372)</f>
        <v>0</v>
      </c>
      <c r="BI372" s="2">
        <f>INDEX('2005'!$B$44:$B$140,'16 Year_History_Results'!CD372)</f>
        <v>0</v>
      </c>
      <c r="BJ372" s="2">
        <f>INDEX('2006'!$B$44:$B$140,'16 Year_History_Results'!CE372)</f>
        <v>0</v>
      </c>
      <c r="BK372" s="2">
        <f>INDEX('2007'!$B$44:$B$140,'16 Year_History_Results'!CF372)</f>
        <v>0</v>
      </c>
      <c r="BL372" s="2">
        <f>INDEX('2008'!$B$44:$B$140,'16 Year_History_Results'!CG372)</f>
        <v>0</v>
      </c>
      <c r="BM372" s="2">
        <f>INDEX('2009'!$B$44:$B$140,'16 Year_History_Results'!CH372)</f>
        <v>0</v>
      </c>
      <c r="BN372" s="2">
        <f>INDEX('2010'!$B$44:$B$140,'16 Year_History_Results'!CI372)</f>
        <v>0</v>
      </c>
      <c r="BO372" s="2">
        <f>INDEX('2011'!$B$44:$B$140,'16 Year_History_Results'!CJ372)</f>
        <v>0</v>
      </c>
      <c r="BP372" s="2">
        <f>INDEX('2012'!$B$44:$B$140,'16 Year_History_Results'!CK372)</f>
        <v>10</v>
      </c>
      <c r="BQ372" s="2">
        <f>INDEX('2013'!$B$44:$B$140,'16 Year_History_Results'!CL372)</f>
        <v>0</v>
      </c>
      <c r="BR372" s="2">
        <f>INDEX('2014'!$B$52:$B$180,'16 Year_History_Results'!CM372)</f>
        <v>0</v>
      </c>
      <c r="BS372" s="147">
        <f>INDEX('2015'!$B$52:$B$308,'16 Year_History_Results'!CN372)</f>
        <v>0</v>
      </c>
      <c r="BT372" s="147">
        <f>INDEX('2016'!$B$52:$B$308,'16 Year_History_Results'!CO372)</f>
        <v>0</v>
      </c>
      <c r="BW372">
        <f t="shared" si="224"/>
        <v>58</v>
      </c>
      <c r="BX372" s="110"/>
      <c r="BY372" s="2"/>
      <c r="BZ372" s="146">
        <f>IF(ISNA(MATCH($BW372,'2001'!$A$44:$A$139,0)),97,MATCH($BW372,'2001'!$A$44:$A$139,0))</f>
        <v>12</v>
      </c>
      <c r="CA372" s="2">
        <f>IF(ISNA(MATCH($BW372,'2002'!$A$44:$A$139,0)),97,MATCH($BW372,'2002'!$A$44:$A$139,0))</f>
        <v>97</v>
      </c>
      <c r="CB372" s="2">
        <f>IF(ISNA(MATCH($BW372,'2003'!$A$44:$A$139,0)),97,MATCH($BW372,'2003'!$A$44:$A$139,0))</f>
        <v>97</v>
      </c>
      <c r="CC372" s="2">
        <f>IF(ISNA(MATCH($BW372,'2004'!$A$44:$A$139,0)),97,MATCH($BW372,'2004'!$A$44:$A$139,0))</f>
        <v>97</v>
      </c>
      <c r="CD372" s="2">
        <f>IF(ISNA(MATCH($BW372,'2005'!$A$44:$A$139,0)),97,MATCH($BW372,'2005'!$A$44:$A$139,0))</f>
        <v>97</v>
      </c>
      <c r="CE372" s="2">
        <f>IF(ISNA(MATCH($BW372,'2006'!$A$44:$A$139,0)),97,MATCH($BW372,'2006'!$A$44:$A$139,0))</f>
        <v>97</v>
      </c>
      <c r="CF372" s="2">
        <f>IF(ISNA(MATCH($BW372,'2007'!$A$44:$A$139,0)),97,MATCH($BW372,'2007'!$A$44:$A$139,0))</f>
        <v>97</v>
      </c>
      <c r="CG372" s="2">
        <f>IF(ISNA(MATCH($BW372,'2008'!$A$44:$A$139,0)),97,MATCH($BW372,'2008'!$A$44:$A$139,0))</f>
        <v>97</v>
      </c>
      <c r="CH372" s="2">
        <f>IF(ISNA(MATCH($BW372,'2009'!$A$44:$A$139,0)),97,MATCH($BW372,'2009'!$A$44:$A$139,0))</f>
        <v>97</v>
      </c>
      <c r="CI372" s="2">
        <f>IF(ISNA(MATCH($BW372,'2010'!$A$44:$A$139,0)),97,MATCH($BW372,'2010'!$A$44:$A$139,0))</f>
        <v>97</v>
      </c>
      <c r="CJ372" s="2">
        <f>IF(ISNA(MATCH($BW372,'2011'!$A$44:$A$139,0)),97,MATCH($BW372,'2011'!$A$44:$A$139,0))</f>
        <v>97</v>
      </c>
      <c r="CK372" s="2">
        <f>IF(ISNA(MATCH($BW372,'2012'!$A$44:$A$139,0)),97,MATCH($BW372,'2012'!$A$44:$A$139,0))</f>
        <v>8</v>
      </c>
      <c r="CL372" s="2">
        <f>IF(ISNA(MATCH($BW372,'2013'!$A$44:$A$139,0)),97,MATCH($BW372,'2013'!$A$44:$A$139,0))</f>
        <v>97</v>
      </c>
      <c r="CM372" s="2">
        <f>IF(ISNA(MATCH($BW372,'2014'!$A$52:$A$179,0)),129,MATCH($BW372,'2014'!$A$52:$A$179,0))</f>
        <v>129</v>
      </c>
      <c r="CN372" s="147">
        <f>IF(ISNA(MATCH($BW372,'2015'!$A$52:$A$307,0)),257,MATCH($BW372,'2015'!$A$52:$A$307,0))</f>
        <v>257</v>
      </c>
      <c r="CO372" s="147">
        <f>IF(ISNA(MATCH($BW372,'2016'!$A$52:$A$307,0)),257,MATCH($BW372,'2016'!$A$52:$A$307,0))</f>
        <v>257</v>
      </c>
      <c r="CQ372">
        <f t="shared" si="225"/>
        <v>58</v>
      </c>
      <c r="CR372" s="281"/>
      <c r="CS372" s="279"/>
      <c r="CT372" s="278">
        <f t="shared" si="226"/>
        <v>16</v>
      </c>
      <c r="CU372" s="279">
        <f t="shared" si="212"/>
        <v>10.6656</v>
      </c>
      <c r="CV372" s="279">
        <f t="shared" si="213"/>
        <v>7.1096889599999997</v>
      </c>
      <c r="CW372" s="279">
        <f t="shared" si="214"/>
        <v>4.7393186607359992</v>
      </c>
      <c r="CX372" s="279">
        <f t="shared" si="215"/>
        <v>3.1592298192466171</v>
      </c>
      <c r="CY372" s="279">
        <f t="shared" si="216"/>
        <v>2.1059425975097947</v>
      </c>
      <c r="CZ372" s="279">
        <f t="shared" si="217"/>
        <v>1.4038213355000291</v>
      </c>
      <c r="DA372" s="279">
        <f t="shared" si="218"/>
        <v>0.93578730224431939</v>
      </c>
      <c r="DB372" s="279">
        <f t="shared" si="219"/>
        <v>0.62379581567606324</v>
      </c>
      <c r="DC372" s="279">
        <f t="shared" si="227"/>
        <v>0.41582229072966376</v>
      </c>
      <c r="DD372" s="279">
        <f t="shared" si="228"/>
        <v>0.27718713900039382</v>
      </c>
      <c r="DE372" s="279">
        <f t="shared" si="229"/>
        <v>10.184772946857663</v>
      </c>
      <c r="DF372" s="279">
        <f t="shared" si="230"/>
        <v>6.7891696463753179</v>
      </c>
      <c r="DG372" s="279">
        <f t="shared" si="231"/>
        <v>4.5256604862737868</v>
      </c>
      <c r="DH372" s="280">
        <f t="shared" si="248"/>
        <v>3.016805280150106</v>
      </c>
      <c r="DI372" s="280">
        <f t="shared" si="249"/>
        <v>2.0110023997480604</v>
      </c>
      <c r="DJ372" s="154">
        <f t="shared" si="220"/>
        <v>298</v>
      </c>
      <c r="DK372" s="279">
        <f t="shared" si="232"/>
        <v>58</v>
      </c>
      <c r="DL372" s="97"/>
      <c r="DM372" s="154"/>
      <c r="DN372" s="267">
        <f t="shared" si="233"/>
        <v>16</v>
      </c>
      <c r="DO372" s="154">
        <f t="shared" si="234"/>
        <v>16</v>
      </c>
      <c r="DP372" s="154">
        <f t="shared" si="235"/>
        <v>16</v>
      </c>
      <c r="DQ372" s="154">
        <f t="shared" si="236"/>
        <v>16</v>
      </c>
      <c r="DR372" s="154">
        <f t="shared" si="237"/>
        <v>16</v>
      </c>
      <c r="DS372" s="154">
        <f t="shared" si="238"/>
        <v>16</v>
      </c>
      <c r="DT372" s="154">
        <f t="shared" si="239"/>
        <v>16</v>
      </c>
      <c r="DU372" s="154">
        <f t="shared" si="240"/>
        <v>16</v>
      </c>
      <c r="DV372" s="154">
        <f t="shared" si="241"/>
        <v>16</v>
      </c>
      <c r="DW372" s="154">
        <f t="shared" si="242"/>
        <v>16</v>
      </c>
      <c r="DX372" s="154">
        <f t="shared" si="243"/>
        <v>16</v>
      </c>
      <c r="DY372" s="154">
        <f t="shared" si="244"/>
        <v>26</v>
      </c>
      <c r="DZ372" s="154">
        <f t="shared" si="245"/>
        <v>26</v>
      </c>
      <c r="EA372" s="154">
        <f t="shared" si="246"/>
        <v>26</v>
      </c>
      <c r="EB372" s="264">
        <f t="shared" si="250"/>
        <v>26</v>
      </c>
      <c r="EC372" s="264">
        <f t="shared" si="251"/>
        <v>26</v>
      </c>
      <c r="ED372" s="154">
        <f t="shared" si="221"/>
        <v>264</v>
      </c>
    </row>
    <row r="373" spans="2:134" ht="13" thickBot="1" x14ac:dyDescent="0.3">
      <c r="B373" s="131">
        <v>190</v>
      </c>
      <c r="C373" s="50">
        <f t="shared" si="210"/>
        <v>6</v>
      </c>
      <c r="D373" s="50">
        <f t="shared" si="222"/>
        <v>6</v>
      </c>
      <c r="E373" s="97"/>
      <c r="F373" s="2">
        <f t="shared" si="247"/>
        <v>368</v>
      </c>
      <c r="G373" s="487">
        <v>4469</v>
      </c>
      <c r="H373" s="98">
        <f>15- COUNTIF(L373:AC373,"#N/A")</f>
        <v>0</v>
      </c>
      <c r="I373" s="131">
        <f>SUM(AH373:AY373)+SUM(BE373:BT373)</f>
        <v>2</v>
      </c>
      <c r="J373" s="398">
        <f>DI373</f>
        <v>2</v>
      </c>
      <c r="K373" s="456" t="str">
        <f>IF(ISNUMBER(MATCH(G373,'[4]OPR data'!$A$3:$A$2900,0)),"Y","N")</f>
        <v>Y</v>
      </c>
      <c r="L373" s="110"/>
      <c r="M373" s="233"/>
      <c r="N373" s="469" t="e">
        <f>(INDEX(Finish_table!R$4:R$83,MATCH('16 Year_History_Results'!$G373,Finish_table!S$4:S$83,0),1))</f>
        <v>#N/A</v>
      </c>
      <c r="O373" s="233" t="e">
        <f>(INDEX(Finish_table!Z$4:Z$99,MATCH('16 Year_History_Results'!$G373,Finish_table!AA$4:AA$99,0),1))</f>
        <v>#N/A</v>
      </c>
      <c r="P373" s="233" t="e">
        <f>(INDEX(Finish_table!AI$4:AI$99,MATCH('16 Year_History_Results'!$G373,Finish_table!AJ$4:AJ$99,0),1))</f>
        <v>#N/A</v>
      </c>
      <c r="Q373" s="233" t="e">
        <f>(INDEX(Finish_table!AR$4:AR$99,MATCH('16 Year_History_Results'!$G373,Finish_table!AS$4:AS$99,0),1))</f>
        <v>#N/A</v>
      </c>
      <c r="R373" s="233" t="e">
        <f>(INDEX(Finish_table!BA$4:BA$99,MATCH('16 Year_History_Results'!$G373,Finish_table!BB$4:BB$99,0),1))</f>
        <v>#N/A</v>
      </c>
      <c r="S373" s="233" t="e">
        <f>(INDEX(Finish_table!BJ$4:BJ$99,MATCH('16 Year_History_Results'!$G373,Finish_table!BK$4:BK$99,0),1))</f>
        <v>#N/A</v>
      </c>
      <c r="T373" s="233" t="e">
        <f>(INDEX(Finish_table!BS$4:BS$99,MATCH('16 Year_History_Results'!$G373,Finish_table!BT$4:BT$99,0),1))</f>
        <v>#N/A</v>
      </c>
      <c r="U373" s="233" t="e">
        <f>(INDEX(Finish_table!CB$4:CB$99,MATCH('16 Year_History_Results'!$G373,Finish_table!CC$4:CC$99,0),1))</f>
        <v>#N/A</v>
      </c>
      <c r="V373" s="233" t="e">
        <f>(INDEX(Finish_table!CK$4:CK$99,MATCH('16 Year_History_Results'!$G373,Finish_table!CL$4:CL$99,0),1))</f>
        <v>#N/A</v>
      </c>
      <c r="W373" s="233" t="e">
        <f>(INDEX(Finish_table!CT$4:CT$99,MATCH('16 Year_History_Results'!$G373,Finish_table!CU$4:CU$99,0),1))</f>
        <v>#N/A</v>
      </c>
      <c r="X373" s="233" t="e">
        <f>(INDEX(Finish_table!DC$4:DC$99,MATCH('16 Year_History_Results'!$G373,Finish_table!DD$4:DD$99,0),1))</f>
        <v>#N/A</v>
      </c>
      <c r="Y373" s="233" t="e">
        <f>(INDEX(Finish_table!DL$4:DL$99,MATCH('16 Year_History_Results'!$G373,Finish_table!DM$4:DM$99,0),1))</f>
        <v>#N/A</v>
      </c>
      <c r="Z373" s="233" t="e">
        <f>(INDEX(Finish_table!DU$4:DU$99,MATCH('16 Year_History_Results'!$G373,Finish_table!DV$4:DV$99,0),1))</f>
        <v>#N/A</v>
      </c>
      <c r="AA373" s="233" t="e">
        <f>(INDEX(Finish_table!ED$4:ED$140,MATCH('16 Year_History_Results'!$G373,Finish_table!EE$4:EE$140,0),1))</f>
        <v>#N/A</v>
      </c>
      <c r="AB373" s="233" t="e">
        <f>(INDEX(Finish_table!EM$4:EM$224,MATCH('16 Year_History_Results'!$G373,Finish_table!EN$4:EN$224,0),1))</f>
        <v>#N/A</v>
      </c>
      <c r="AC373" s="253" t="str">
        <f>(INDEX(Finish_table!EW$4:EW$224,MATCH('16 Year_History_Results'!$G373,Finish_table!EX$4:EX$224,0),1))</f>
        <v>QF</v>
      </c>
      <c r="AD373" s="2"/>
      <c r="AG373">
        <f t="shared" si="211"/>
        <v>4469</v>
      </c>
      <c r="AH373" s="110"/>
      <c r="AI373" s="2"/>
      <c r="AJ373" s="146">
        <f>INDEX('2001'!$C$44:$C$140,'16 Year_History_Results'!BZ373)</f>
        <v>0</v>
      </c>
      <c r="AK373" s="2">
        <f>INDEX('2002'!$C$44:$C$140,'16 Year_History_Results'!CA373)</f>
        <v>0</v>
      </c>
      <c r="AL373" s="2">
        <f>INDEX('2003'!$C$44:$C$140,'16 Year_History_Results'!CB373)</f>
        <v>0</v>
      </c>
      <c r="AM373" s="2">
        <f>INDEX('2004'!$C$44:$C$140,'16 Year_History_Results'!CC373)</f>
        <v>0</v>
      </c>
      <c r="AN373" s="2">
        <f>INDEX('2005'!$C$44:$C$140,'16 Year_History_Results'!CD373)</f>
        <v>0</v>
      </c>
      <c r="AO373" s="2">
        <f>INDEX('2006'!$C$44:$C$140,'16 Year_History_Results'!CE373)</f>
        <v>0</v>
      </c>
      <c r="AP373" s="2">
        <f>INDEX('2007'!$C$44:$C$140,'16 Year_History_Results'!CF373)</f>
        <v>0</v>
      </c>
      <c r="AQ373" s="2">
        <f>INDEX('2008'!$C$44:$C$140,'16 Year_History_Results'!CG373)</f>
        <v>0</v>
      </c>
      <c r="AR373" s="2">
        <f>INDEX('2009'!$C$44:$C$140,'16 Year_History_Results'!CH373)</f>
        <v>0</v>
      </c>
      <c r="AS373" s="2">
        <f>INDEX('2010'!$C$44:$C$140,'16 Year_History_Results'!CI373)</f>
        <v>0</v>
      </c>
      <c r="AT373" s="2">
        <f>INDEX('2011'!$C$44:$C$140,'16 Year_History_Results'!CJ373)</f>
        <v>0</v>
      </c>
      <c r="AU373" s="2">
        <f>INDEX('2012'!$C$44:$C$140,'16 Year_History_Results'!CK373)</f>
        <v>0</v>
      </c>
      <c r="AV373" s="2">
        <f>INDEX('2013'!$C$44:$C$140,'16 Year_History_Results'!CL373)</f>
        <v>0</v>
      </c>
      <c r="AW373" s="2">
        <f>INDEX('2014'!$C$52:$C$180,'16 Year_History_Results'!CM373)</f>
        <v>0</v>
      </c>
      <c r="AX373" s="2">
        <f>INDEX('2015'!$E$52:$E$308,'16 Year_History_Results'!CN373)</f>
        <v>0</v>
      </c>
      <c r="AY373" s="147">
        <f>INDEX('2016'!$E$52:$E$308,'16 Year_History_Results'!CO373)</f>
        <v>0</v>
      </c>
      <c r="AZ373" s="2"/>
      <c r="BA373" s="2"/>
      <c r="BB373">
        <f t="shared" si="223"/>
        <v>4469</v>
      </c>
      <c r="BC373" s="110"/>
      <c r="BD373" s="2"/>
      <c r="BE373" s="146">
        <f>INDEX('2001'!$B$44:$B$140,'16 Year_History_Results'!BZ373)</f>
        <v>0</v>
      </c>
      <c r="BF373" s="2">
        <f>INDEX('2002'!$B$44:$B$140,'16 Year_History_Results'!CA373)</f>
        <v>0</v>
      </c>
      <c r="BG373" s="2">
        <f>INDEX('2003'!$B$44:$B$140,'16 Year_History_Results'!CB373)</f>
        <v>0</v>
      </c>
      <c r="BH373" s="2">
        <f>INDEX('2004'!$B$44:$B$140,'16 Year_History_Results'!CC373)</f>
        <v>0</v>
      </c>
      <c r="BI373" s="2">
        <f>INDEX('2005'!$B$44:$B$140,'16 Year_History_Results'!CD373)</f>
        <v>0</v>
      </c>
      <c r="BJ373" s="2">
        <f>INDEX('2006'!$B$44:$B$140,'16 Year_History_Results'!CE373)</f>
        <v>0</v>
      </c>
      <c r="BK373" s="2">
        <f>INDEX('2007'!$B$44:$B$140,'16 Year_History_Results'!CF373)</f>
        <v>0</v>
      </c>
      <c r="BL373" s="2">
        <f>INDEX('2008'!$B$44:$B$140,'16 Year_History_Results'!CG373)</f>
        <v>0</v>
      </c>
      <c r="BM373" s="2">
        <f>INDEX('2009'!$B$44:$B$140,'16 Year_History_Results'!CH373)</f>
        <v>0</v>
      </c>
      <c r="BN373" s="2">
        <f>INDEX('2010'!$B$44:$B$140,'16 Year_History_Results'!CI373)</f>
        <v>0</v>
      </c>
      <c r="BO373" s="2">
        <f>INDEX('2011'!$B$44:$B$140,'16 Year_History_Results'!CJ373)</f>
        <v>0</v>
      </c>
      <c r="BP373" s="2">
        <f>INDEX('2012'!$B$44:$B$140,'16 Year_History_Results'!CK373)</f>
        <v>0</v>
      </c>
      <c r="BQ373" s="2">
        <f>INDEX('2013'!$B$44:$B$140,'16 Year_History_Results'!CL373)</f>
        <v>0</v>
      </c>
      <c r="BR373" s="2">
        <f>INDEX('2014'!$B$52:$B$180,'16 Year_History_Results'!CM373)</f>
        <v>0</v>
      </c>
      <c r="BS373" s="147">
        <f>INDEX('2015'!$B$52:$B$308,'16 Year_History_Results'!CN373)</f>
        <v>0</v>
      </c>
      <c r="BT373" s="147">
        <f>INDEX('2016'!$B$52:$B$308,'16 Year_History_Results'!CO373)</f>
        <v>2</v>
      </c>
      <c r="BW373">
        <f t="shared" si="224"/>
        <v>4469</v>
      </c>
      <c r="BX373" s="110"/>
      <c r="BY373" s="2"/>
      <c r="BZ373" s="146">
        <f>IF(ISNA(MATCH($BW373,'2001'!$A$44:$A$139,0)),97,MATCH($BW373,'2001'!$A$44:$A$139,0))</f>
        <v>97</v>
      </c>
      <c r="CA373" s="2">
        <f>IF(ISNA(MATCH($BW373,'2002'!$A$44:$A$139,0)),97,MATCH($BW373,'2002'!$A$44:$A$139,0))</f>
        <v>97</v>
      </c>
      <c r="CB373" s="2">
        <f>IF(ISNA(MATCH($BW373,'2003'!$A$44:$A$139,0)),97,MATCH($BW373,'2003'!$A$44:$A$139,0))</f>
        <v>97</v>
      </c>
      <c r="CC373" s="2">
        <f>IF(ISNA(MATCH($BW373,'2004'!$A$44:$A$139,0)),97,MATCH($BW373,'2004'!$A$44:$A$139,0))</f>
        <v>97</v>
      </c>
      <c r="CD373" s="2">
        <f>IF(ISNA(MATCH($BW373,'2005'!$A$44:$A$139,0)),97,MATCH($BW373,'2005'!$A$44:$A$139,0))</f>
        <v>97</v>
      </c>
      <c r="CE373" s="2">
        <f>IF(ISNA(MATCH($BW373,'2006'!$A$44:$A$139,0)),97,MATCH($BW373,'2006'!$A$44:$A$139,0))</f>
        <v>97</v>
      </c>
      <c r="CF373" s="2">
        <f>IF(ISNA(MATCH($BW373,'2007'!$A$44:$A$139,0)),97,MATCH($BW373,'2007'!$A$44:$A$139,0))</f>
        <v>97</v>
      </c>
      <c r="CG373" s="2">
        <f>IF(ISNA(MATCH($BW373,'2008'!$A$44:$A$139,0)),97,MATCH($BW373,'2008'!$A$44:$A$139,0))</f>
        <v>97</v>
      </c>
      <c r="CH373" s="2">
        <f>IF(ISNA(MATCH($BW373,'2009'!$A$44:$A$139,0)),97,MATCH($BW373,'2009'!$A$44:$A$139,0))</f>
        <v>97</v>
      </c>
      <c r="CI373" s="2">
        <f>IF(ISNA(MATCH($BW373,'2010'!$A$44:$A$139,0)),97,MATCH($BW373,'2010'!$A$44:$A$139,0))</f>
        <v>97</v>
      </c>
      <c r="CJ373" s="2">
        <f>IF(ISNA(MATCH($BW373,'2011'!$A$44:$A$139,0)),97,MATCH($BW373,'2011'!$A$44:$A$139,0))</f>
        <v>97</v>
      </c>
      <c r="CK373" s="2">
        <f>IF(ISNA(MATCH($BW373,'2012'!$A$44:$A$139,0)),97,MATCH($BW373,'2012'!$A$44:$A$139,0))</f>
        <v>97</v>
      </c>
      <c r="CL373" s="2">
        <f>IF(ISNA(MATCH($BW373,'2013'!$A$44:$A$139,0)),97,MATCH($BW373,'2013'!$A$44:$A$139,0))</f>
        <v>97</v>
      </c>
      <c r="CM373" s="2">
        <f>IF(ISNA(MATCH($BW373,'2014'!$A$52:$A$179,0)),129,MATCH($BW373,'2014'!$A$52:$A$179,0))</f>
        <v>129</v>
      </c>
      <c r="CN373" s="147">
        <f>IF(ISNA(MATCH($BW373,'2015'!$A$52:$A$307,0)),257,MATCH($BW373,'2015'!$A$52:$A$307,0))</f>
        <v>257</v>
      </c>
      <c r="CO373" s="147">
        <f>IF(ISNA(MATCH($BW373,'2016'!$A$52:$A$307,0)),257,MATCH($BW373,'2016'!$A$52:$A$307,0))</f>
        <v>226</v>
      </c>
      <c r="CQ373">
        <f t="shared" si="225"/>
        <v>4469</v>
      </c>
      <c r="CR373" s="281"/>
      <c r="CS373" s="279"/>
      <c r="CT373" s="278">
        <f t="shared" si="226"/>
        <v>0</v>
      </c>
      <c r="CU373" s="279">
        <f t="shared" si="212"/>
        <v>0</v>
      </c>
      <c r="CV373" s="279">
        <f t="shared" si="213"/>
        <v>0</v>
      </c>
      <c r="CW373" s="279">
        <f t="shared" si="214"/>
        <v>0</v>
      </c>
      <c r="CX373" s="279">
        <f t="shared" si="215"/>
        <v>0</v>
      </c>
      <c r="CY373" s="279">
        <f t="shared" si="216"/>
        <v>0</v>
      </c>
      <c r="CZ373" s="279">
        <f t="shared" si="217"/>
        <v>0</v>
      </c>
      <c r="DA373" s="279">
        <f t="shared" si="218"/>
        <v>0</v>
      </c>
      <c r="DB373" s="279">
        <f t="shared" si="219"/>
        <v>0</v>
      </c>
      <c r="DC373" s="279">
        <f t="shared" si="227"/>
        <v>0</v>
      </c>
      <c r="DD373" s="279">
        <f t="shared" si="228"/>
        <v>0</v>
      </c>
      <c r="DE373" s="279">
        <f t="shared" si="229"/>
        <v>0</v>
      </c>
      <c r="DF373" s="279">
        <f t="shared" si="230"/>
        <v>0</v>
      </c>
      <c r="DG373" s="279">
        <f t="shared" si="231"/>
        <v>0</v>
      </c>
      <c r="DH373" s="280">
        <f t="shared" si="248"/>
        <v>0</v>
      </c>
      <c r="DI373" s="280">
        <f t="shared" si="249"/>
        <v>2</v>
      </c>
      <c r="DJ373" s="154">
        <f t="shared" si="220"/>
        <v>515</v>
      </c>
      <c r="DK373" s="279">
        <f t="shared" si="232"/>
        <v>4469</v>
      </c>
      <c r="DL373" s="97"/>
      <c r="DM373" s="154"/>
      <c r="DN373" s="267">
        <f t="shared" si="233"/>
        <v>0</v>
      </c>
      <c r="DO373" s="154">
        <f t="shared" si="234"/>
        <v>0</v>
      </c>
      <c r="DP373" s="154">
        <f t="shared" si="235"/>
        <v>0</v>
      </c>
      <c r="DQ373" s="154">
        <f t="shared" si="236"/>
        <v>0</v>
      </c>
      <c r="DR373" s="154">
        <f t="shared" si="237"/>
        <v>0</v>
      </c>
      <c r="DS373" s="154">
        <f t="shared" si="238"/>
        <v>0</v>
      </c>
      <c r="DT373" s="154">
        <f t="shared" si="239"/>
        <v>0</v>
      </c>
      <c r="DU373" s="154">
        <f t="shared" si="240"/>
        <v>0</v>
      </c>
      <c r="DV373" s="154">
        <f t="shared" si="241"/>
        <v>0</v>
      </c>
      <c r="DW373" s="154">
        <f t="shared" si="242"/>
        <v>0</v>
      </c>
      <c r="DX373" s="154">
        <f t="shared" si="243"/>
        <v>0</v>
      </c>
      <c r="DY373" s="154">
        <f t="shared" si="244"/>
        <v>0</v>
      </c>
      <c r="DZ373" s="154">
        <f t="shared" si="245"/>
        <v>0</v>
      </c>
      <c r="EA373" s="154">
        <f t="shared" si="246"/>
        <v>0</v>
      </c>
      <c r="EB373" s="264">
        <f t="shared" si="250"/>
        <v>0</v>
      </c>
      <c r="EC373" s="264">
        <f t="shared" si="251"/>
        <v>2</v>
      </c>
      <c r="ED373" s="154">
        <f t="shared" si="221"/>
        <v>515</v>
      </c>
    </row>
    <row r="374" spans="2:134" ht="13" thickBot="1" x14ac:dyDescent="0.3">
      <c r="B374" s="131">
        <v>191</v>
      </c>
      <c r="C374" s="50">
        <f t="shared" si="210"/>
        <v>1</v>
      </c>
      <c r="D374" s="50">
        <f t="shared" si="222"/>
        <v>0</v>
      </c>
      <c r="E374" s="97"/>
      <c r="F374" s="2">
        <f t="shared" si="247"/>
        <v>369</v>
      </c>
      <c r="G374" s="487">
        <v>5842</v>
      </c>
      <c r="H374" s="98">
        <f>15- COUNTIF(L374:AC374,"#N/A")</f>
        <v>0</v>
      </c>
      <c r="I374" s="131">
        <f>SUM(AH374:AY374)+SUM(BE374:BT374)</f>
        <v>2</v>
      </c>
      <c r="J374" s="398">
        <f>DI374</f>
        <v>2</v>
      </c>
      <c r="K374" s="456" t="str">
        <f>IF(ISNUMBER(MATCH(G374,'[4]OPR data'!$A$3:$A$2900,0)),"Y","N")</f>
        <v>Y</v>
      </c>
      <c r="L374" s="110"/>
      <c r="M374" s="233"/>
      <c r="N374" s="469" t="e">
        <f>(INDEX(Finish_table!R$4:R$83,MATCH('16 Year_History_Results'!$G374,Finish_table!S$4:S$83,0),1))</f>
        <v>#N/A</v>
      </c>
      <c r="O374" s="233" t="e">
        <f>(INDEX(Finish_table!Z$4:Z$99,MATCH('16 Year_History_Results'!$G374,Finish_table!AA$4:AA$99,0),1))</f>
        <v>#N/A</v>
      </c>
      <c r="P374" s="233" t="e">
        <f>(INDEX(Finish_table!AI$4:AI$99,MATCH('16 Year_History_Results'!$G374,Finish_table!AJ$4:AJ$99,0),1))</f>
        <v>#N/A</v>
      </c>
      <c r="Q374" s="233" t="e">
        <f>(INDEX(Finish_table!AR$4:AR$99,MATCH('16 Year_History_Results'!$G374,Finish_table!AS$4:AS$99,0),1))</f>
        <v>#N/A</v>
      </c>
      <c r="R374" s="233" t="e">
        <f>(INDEX(Finish_table!BA$4:BA$99,MATCH('16 Year_History_Results'!$G374,Finish_table!BB$4:BB$99,0),1))</f>
        <v>#N/A</v>
      </c>
      <c r="S374" s="233" t="e">
        <f>(INDEX(Finish_table!BJ$4:BJ$99,MATCH('16 Year_History_Results'!$G374,Finish_table!BK$4:BK$99,0),1))</f>
        <v>#N/A</v>
      </c>
      <c r="T374" s="233" t="e">
        <f>(INDEX(Finish_table!BS$4:BS$99,MATCH('16 Year_History_Results'!$G374,Finish_table!BT$4:BT$99,0),1))</f>
        <v>#N/A</v>
      </c>
      <c r="U374" s="233" t="e">
        <f>(INDEX(Finish_table!CB$4:CB$99,MATCH('16 Year_History_Results'!$G374,Finish_table!CC$4:CC$99,0),1))</f>
        <v>#N/A</v>
      </c>
      <c r="V374" s="233" t="e">
        <f>(INDEX(Finish_table!CK$4:CK$99,MATCH('16 Year_History_Results'!$G374,Finish_table!CL$4:CL$99,0),1))</f>
        <v>#N/A</v>
      </c>
      <c r="W374" s="233" t="e">
        <f>(INDEX(Finish_table!CT$4:CT$99,MATCH('16 Year_History_Results'!$G374,Finish_table!CU$4:CU$99,0),1))</f>
        <v>#N/A</v>
      </c>
      <c r="X374" s="233" t="e">
        <f>(INDEX(Finish_table!DC$4:DC$99,MATCH('16 Year_History_Results'!$G374,Finish_table!DD$4:DD$99,0),1))</f>
        <v>#N/A</v>
      </c>
      <c r="Y374" s="233" t="e">
        <f>(INDEX(Finish_table!DL$4:DL$99,MATCH('16 Year_History_Results'!$G374,Finish_table!DM$4:DM$99,0),1))</f>
        <v>#N/A</v>
      </c>
      <c r="Z374" s="233" t="e">
        <f>(INDEX(Finish_table!DU$4:DU$99,MATCH('16 Year_History_Results'!$G374,Finish_table!DV$4:DV$99,0),1))</f>
        <v>#N/A</v>
      </c>
      <c r="AA374" s="233" t="e">
        <f>(INDEX(Finish_table!ED$4:ED$140,MATCH('16 Year_History_Results'!$G374,Finish_table!EE$4:EE$140,0),1))</f>
        <v>#N/A</v>
      </c>
      <c r="AB374" s="233" t="e">
        <f>(INDEX(Finish_table!EM$4:EM$224,MATCH('16 Year_History_Results'!$G374,Finish_table!EN$4:EN$224,0),1))</f>
        <v>#N/A</v>
      </c>
      <c r="AC374" s="253" t="str">
        <f>(INDEX(Finish_table!EW$4:EW$224,MATCH('16 Year_History_Results'!$G374,Finish_table!EX$4:EX$224,0),1))</f>
        <v>SF</v>
      </c>
      <c r="AD374" s="2"/>
      <c r="AG374">
        <f t="shared" si="211"/>
        <v>5842</v>
      </c>
      <c r="AH374" s="110"/>
      <c r="AI374" s="2"/>
      <c r="AJ374" s="146">
        <f>INDEX('2001'!$C$44:$C$140,'16 Year_History_Results'!BZ374)</f>
        <v>0</v>
      </c>
      <c r="AK374" s="2">
        <f>INDEX('2002'!$C$44:$C$140,'16 Year_History_Results'!CA374)</f>
        <v>0</v>
      </c>
      <c r="AL374" s="2">
        <f>INDEX('2003'!$C$44:$C$140,'16 Year_History_Results'!CB374)</f>
        <v>0</v>
      </c>
      <c r="AM374" s="2">
        <f>INDEX('2004'!$C$44:$C$140,'16 Year_History_Results'!CC374)</f>
        <v>0</v>
      </c>
      <c r="AN374" s="2">
        <f>INDEX('2005'!$C$44:$C$140,'16 Year_History_Results'!CD374)</f>
        <v>0</v>
      </c>
      <c r="AO374" s="2">
        <f>INDEX('2006'!$C$44:$C$140,'16 Year_History_Results'!CE374)</f>
        <v>0</v>
      </c>
      <c r="AP374" s="2">
        <f>INDEX('2007'!$C$44:$C$140,'16 Year_History_Results'!CF374)</f>
        <v>0</v>
      </c>
      <c r="AQ374" s="2">
        <f>INDEX('2008'!$C$44:$C$140,'16 Year_History_Results'!CG374)</f>
        <v>0</v>
      </c>
      <c r="AR374" s="2">
        <f>INDEX('2009'!$C$44:$C$140,'16 Year_History_Results'!CH374)</f>
        <v>0</v>
      </c>
      <c r="AS374" s="2">
        <f>INDEX('2010'!$C$44:$C$140,'16 Year_History_Results'!CI374)</f>
        <v>0</v>
      </c>
      <c r="AT374" s="2">
        <f>INDEX('2011'!$C$44:$C$140,'16 Year_History_Results'!CJ374)</f>
        <v>0</v>
      </c>
      <c r="AU374" s="2">
        <f>INDEX('2012'!$C$44:$C$140,'16 Year_History_Results'!CK374)</f>
        <v>0</v>
      </c>
      <c r="AV374" s="2">
        <f>INDEX('2013'!$C$44:$C$140,'16 Year_History_Results'!CL374)</f>
        <v>0</v>
      </c>
      <c r="AW374" s="2">
        <f>INDEX('2014'!$C$52:$C$180,'16 Year_History_Results'!CM374)</f>
        <v>0</v>
      </c>
      <c r="AX374" s="2">
        <f>INDEX('2015'!$E$52:$E$308,'16 Year_History_Results'!CN374)</f>
        <v>0</v>
      </c>
      <c r="AY374" s="147">
        <f>INDEX('2016'!$E$52:$E$308,'16 Year_History_Results'!CO374)</f>
        <v>0</v>
      </c>
      <c r="AZ374" s="2"/>
      <c r="BA374" s="2"/>
      <c r="BB374">
        <f t="shared" si="223"/>
        <v>5842</v>
      </c>
      <c r="BC374" s="110"/>
      <c r="BD374" s="2"/>
      <c r="BE374" s="146">
        <f>INDEX('2001'!$B$44:$B$140,'16 Year_History_Results'!BZ374)</f>
        <v>0</v>
      </c>
      <c r="BF374" s="2">
        <f>INDEX('2002'!$B$44:$B$140,'16 Year_History_Results'!CA374)</f>
        <v>0</v>
      </c>
      <c r="BG374" s="2">
        <f>INDEX('2003'!$B$44:$B$140,'16 Year_History_Results'!CB374)</f>
        <v>0</v>
      </c>
      <c r="BH374" s="2">
        <f>INDEX('2004'!$B$44:$B$140,'16 Year_History_Results'!CC374)</f>
        <v>0</v>
      </c>
      <c r="BI374" s="2">
        <f>INDEX('2005'!$B$44:$B$140,'16 Year_History_Results'!CD374)</f>
        <v>0</v>
      </c>
      <c r="BJ374" s="2">
        <f>INDEX('2006'!$B$44:$B$140,'16 Year_History_Results'!CE374)</f>
        <v>0</v>
      </c>
      <c r="BK374" s="2">
        <f>INDEX('2007'!$B$44:$B$140,'16 Year_History_Results'!CF374)</f>
        <v>0</v>
      </c>
      <c r="BL374" s="2">
        <f>INDEX('2008'!$B$44:$B$140,'16 Year_History_Results'!CG374)</f>
        <v>0</v>
      </c>
      <c r="BM374" s="2">
        <f>INDEX('2009'!$B$44:$B$140,'16 Year_History_Results'!CH374)</f>
        <v>0</v>
      </c>
      <c r="BN374" s="2">
        <f>INDEX('2010'!$B$44:$B$140,'16 Year_History_Results'!CI374)</f>
        <v>0</v>
      </c>
      <c r="BO374" s="2">
        <f>INDEX('2011'!$B$44:$B$140,'16 Year_History_Results'!CJ374)</f>
        <v>0</v>
      </c>
      <c r="BP374" s="2">
        <f>INDEX('2012'!$B$44:$B$140,'16 Year_History_Results'!CK374)</f>
        <v>0</v>
      </c>
      <c r="BQ374" s="2">
        <f>INDEX('2013'!$B$44:$B$140,'16 Year_History_Results'!CL374)</f>
        <v>0</v>
      </c>
      <c r="BR374" s="2">
        <f>INDEX('2014'!$B$52:$B$180,'16 Year_History_Results'!CM374)</f>
        <v>0</v>
      </c>
      <c r="BS374" s="147">
        <f>INDEX('2015'!$B$52:$B$308,'16 Year_History_Results'!CN374)</f>
        <v>0</v>
      </c>
      <c r="BT374" s="147">
        <f>INDEX('2016'!$B$52:$B$308,'16 Year_History_Results'!CO374)</f>
        <v>2</v>
      </c>
      <c r="BW374">
        <f t="shared" si="224"/>
        <v>5842</v>
      </c>
      <c r="BX374" s="110"/>
      <c r="BY374" s="2"/>
      <c r="BZ374" s="146">
        <f>IF(ISNA(MATCH($BW374,'2001'!$A$44:$A$139,0)),97,MATCH($BW374,'2001'!$A$44:$A$139,0))</f>
        <v>97</v>
      </c>
      <c r="CA374" s="2">
        <f>IF(ISNA(MATCH($BW374,'2002'!$A$44:$A$139,0)),97,MATCH($BW374,'2002'!$A$44:$A$139,0))</f>
        <v>97</v>
      </c>
      <c r="CB374" s="2">
        <f>IF(ISNA(MATCH($BW374,'2003'!$A$44:$A$139,0)),97,MATCH($BW374,'2003'!$A$44:$A$139,0))</f>
        <v>97</v>
      </c>
      <c r="CC374" s="2">
        <f>IF(ISNA(MATCH($BW374,'2004'!$A$44:$A$139,0)),97,MATCH($BW374,'2004'!$A$44:$A$139,0))</f>
        <v>97</v>
      </c>
      <c r="CD374" s="2">
        <f>IF(ISNA(MATCH($BW374,'2005'!$A$44:$A$139,0)),97,MATCH($BW374,'2005'!$A$44:$A$139,0))</f>
        <v>97</v>
      </c>
      <c r="CE374" s="2">
        <f>IF(ISNA(MATCH($BW374,'2006'!$A$44:$A$139,0)),97,MATCH($BW374,'2006'!$A$44:$A$139,0))</f>
        <v>97</v>
      </c>
      <c r="CF374" s="2">
        <f>IF(ISNA(MATCH($BW374,'2007'!$A$44:$A$139,0)),97,MATCH($BW374,'2007'!$A$44:$A$139,0))</f>
        <v>97</v>
      </c>
      <c r="CG374" s="2">
        <f>IF(ISNA(MATCH($BW374,'2008'!$A$44:$A$139,0)),97,MATCH($BW374,'2008'!$A$44:$A$139,0))</f>
        <v>97</v>
      </c>
      <c r="CH374" s="2">
        <f>IF(ISNA(MATCH($BW374,'2009'!$A$44:$A$139,0)),97,MATCH($BW374,'2009'!$A$44:$A$139,0))</f>
        <v>97</v>
      </c>
      <c r="CI374" s="2">
        <f>IF(ISNA(MATCH($BW374,'2010'!$A$44:$A$139,0)),97,MATCH($BW374,'2010'!$A$44:$A$139,0))</f>
        <v>97</v>
      </c>
      <c r="CJ374" s="2">
        <f>IF(ISNA(MATCH($BW374,'2011'!$A$44:$A$139,0)),97,MATCH($BW374,'2011'!$A$44:$A$139,0))</f>
        <v>97</v>
      </c>
      <c r="CK374" s="2">
        <f>IF(ISNA(MATCH($BW374,'2012'!$A$44:$A$139,0)),97,MATCH($BW374,'2012'!$A$44:$A$139,0))</f>
        <v>97</v>
      </c>
      <c r="CL374" s="2">
        <f>IF(ISNA(MATCH($BW374,'2013'!$A$44:$A$139,0)),97,MATCH($BW374,'2013'!$A$44:$A$139,0))</f>
        <v>97</v>
      </c>
      <c r="CM374" s="2">
        <f>IF(ISNA(MATCH($BW374,'2014'!$A$52:$A$179,0)),129,MATCH($BW374,'2014'!$A$52:$A$179,0))</f>
        <v>129</v>
      </c>
      <c r="CN374" s="147">
        <f>IF(ISNA(MATCH($BW374,'2015'!$A$52:$A$307,0)),257,MATCH($BW374,'2015'!$A$52:$A$307,0))</f>
        <v>257</v>
      </c>
      <c r="CO374" s="147">
        <f>IF(ISNA(MATCH($BW374,'2016'!$A$52:$A$307,0)),257,MATCH($BW374,'2016'!$A$52:$A$307,0))</f>
        <v>251</v>
      </c>
      <c r="CQ374">
        <f t="shared" si="225"/>
        <v>5842</v>
      </c>
      <c r="CR374" s="281"/>
      <c r="CS374" s="279"/>
      <c r="CT374" s="278">
        <f t="shared" si="226"/>
        <v>0</v>
      </c>
      <c r="CU374" s="279">
        <f t="shared" si="212"/>
        <v>0</v>
      </c>
      <c r="CV374" s="279">
        <f t="shared" si="213"/>
        <v>0</v>
      </c>
      <c r="CW374" s="279">
        <f t="shared" si="214"/>
        <v>0</v>
      </c>
      <c r="CX374" s="279">
        <f t="shared" si="215"/>
        <v>0</v>
      </c>
      <c r="CY374" s="279">
        <f t="shared" si="216"/>
        <v>0</v>
      </c>
      <c r="CZ374" s="279">
        <f t="shared" si="217"/>
        <v>0</v>
      </c>
      <c r="DA374" s="279">
        <f t="shared" si="218"/>
        <v>0</v>
      </c>
      <c r="DB374" s="279">
        <f t="shared" si="219"/>
        <v>0</v>
      </c>
      <c r="DC374" s="279">
        <f t="shared" si="227"/>
        <v>0</v>
      </c>
      <c r="DD374" s="279">
        <f t="shared" si="228"/>
        <v>0</v>
      </c>
      <c r="DE374" s="279">
        <f t="shared" si="229"/>
        <v>0</v>
      </c>
      <c r="DF374" s="279">
        <f t="shared" si="230"/>
        <v>0</v>
      </c>
      <c r="DG374" s="279">
        <f t="shared" si="231"/>
        <v>0</v>
      </c>
      <c r="DH374" s="280">
        <f t="shared" si="248"/>
        <v>0</v>
      </c>
      <c r="DI374" s="280">
        <f t="shared" si="249"/>
        <v>2</v>
      </c>
      <c r="DJ374" s="154">
        <f t="shared" si="220"/>
        <v>515</v>
      </c>
      <c r="DK374" s="279">
        <f t="shared" si="232"/>
        <v>5842</v>
      </c>
      <c r="DL374" s="97"/>
      <c r="DM374" s="154"/>
      <c r="DN374" s="267">
        <f t="shared" si="233"/>
        <v>0</v>
      </c>
      <c r="DO374" s="154">
        <f t="shared" si="234"/>
        <v>0</v>
      </c>
      <c r="DP374" s="154">
        <f t="shared" si="235"/>
        <v>0</v>
      </c>
      <c r="DQ374" s="154">
        <f t="shared" si="236"/>
        <v>0</v>
      </c>
      <c r="DR374" s="154">
        <f t="shared" si="237"/>
        <v>0</v>
      </c>
      <c r="DS374" s="154">
        <f t="shared" si="238"/>
        <v>0</v>
      </c>
      <c r="DT374" s="154">
        <f t="shared" si="239"/>
        <v>0</v>
      </c>
      <c r="DU374" s="154">
        <f t="shared" si="240"/>
        <v>0</v>
      </c>
      <c r="DV374" s="154">
        <f t="shared" si="241"/>
        <v>0</v>
      </c>
      <c r="DW374" s="154">
        <f t="shared" si="242"/>
        <v>0</v>
      </c>
      <c r="DX374" s="154">
        <f t="shared" si="243"/>
        <v>0</v>
      </c>
      <c r="DY374" s="154">
        <f t="shared" si="244"/>
        <v>0</v>
      </c>
      <c r="DZ374" s="154">
        <f t="shared" si="245"/>
        <v>0</v>
      </c>
      <c r="EA374" s="154">
        <f t="shared" si="246"/>
        <v>0</v>
      </c>
      <c r="EB374" s="264">
        <f t="shared" si="250"/>
        <v>0</v>
      </c>
      <c r="EC374" s="264">
        <f t="shared" si="251"/>
        <v>2</v>
      </c>
      <c r="ED374" s="154">
        <f t="shared" si="221"/>
        <v>515</v>
      </c>
    </row>
    <row r="375" spans="2:134" ht="13" thickBot="1" x14ac:dyDescent="0.3">
      <c r="B375" s="131">
        <v>191</v>
      </c>
      <c r="C375" s="50">
        <f t="shared" si="210"/>
        <v>2</v>
      </c>
      <c r="D375" s="50">
        <f t="shared" si="222"/>
        <v>0</v>
      </c>
      <c r="E375" s="97"/>
      <c r="F375" s="2">
        <f t="shared" si="247"/>
        <v>370</v>
      </c>
      <c r="G375" s="207">
        <v>1817</v>
      </c>
      <c r="H375" s="98">
        <f>15- COUNTIF(L375:AC375,"#N/A")</f>
        <v>0</v>
      </c>
      <c r="I375" s="131">
        <f>SUM(AH375:AY375)+SUM(BE375:BT375)</f>
        <v>3</v>
      </c>
      <c r="J375" s="398">
        <f>DI375</f>
        <v>1.9998</v>
      </c>
      <c r="K375" s="456" t="str">
        <f>IF(ISNUMBER(MATCH(G375,'[4]OPR data'!$A$3:$A$2900,0)),"Y","N")</f>
        <v>Y</v>
      </c>
      <c r="L375" s="110"/>
      <c r="M375" s="233"/>
      <c r="N375" s="469" t="e">
        <f>(INDEX(Finish_table!R$4:R$83,MATCH('16 Year_History_Results'!$G375,Finish_table!S$4:S$83,0),1))</f>
        <v>#N/A</v>
      </c>
      <c r="O375" s="233" t="e">
        <f>(INDEX(Finish_table!Z$4:Z$99,MATCH('16 Year_History_Results'!$G375,Finish_table!AA$4:AA$99,0),1))</f>
        <v>#N/A</v>
      </c>
      <c r="P375" s="233" t="e">
        <f>(INDEX(Finish_table!AI$4:AI$99,MATCH('16 Year_History_Results'!$G375,Finish_table!AJ$4:AJ$99,0),1))</f>
        <v>#N/A</v>
      </c>
      <c r="Q375" s="233" t="e">
        <f>(INDEX(Finish_table!AR$4:AR$99,MATCH('16 Year_History_Results'!$G375,Finish_table!AS$4:AS$99,0),1))</f>
        <v>#N/A</v>
      </c>
      <c r="R375" s="233" t="e">
        <f>(INDEX(Finish_table!BA$4:BA$99,MATCH('16 Year_History_Results'!$G375,Finish_table!BB$4:BB$99,0),1))</f>
        <v>#N/A</v>
      </c>
      <c r="S375" s="233" t="e">
        <f>(INDEX(Finish_table!BJ$4:BJ$99,MATCH('16 Year_History_Results'!$G375,Finish_table!BK$4:BK$99,0),1))</f>
        <v>#N/A</v>
      </c>
      <c r="T375" s="233" t="e">
        <f>(INDEX(Finish_table!BS$4:BS$99,MATCH('16 Year_History_Results'!$G375,Finish_table!BT$4:BT$99,0),1))</f>
        <v>#N/A</v>
      </c>
      <c r="U375" s="233" t="e">
        <f>(INDEX(Finish_table!CB$4:CB$99,MATCH('16 Year_History_Results'!$G375,Finish_table!CC$4:CC$99,0),1))</f>
        <v>#N/A</v>
      </c>
      <c r="V375" s="233" t="e">
        <f>(INDEX(Finish_table!CK$4:CK$99,MATCH('16 Year_History_Results'!$G375,Finish_table!CL$4:CL$99,0),1))</f>
        <v>#N/A</v>
      </c>
      <c r="W375" s="233" t="e">
        <f>(INDEX(Finish_table!CT$4:CT$99,MATCH('16 Year_History_Results'!$G375,Finish_table!CU$4:CU$99,0),1))</f>
        <v>#N/A</v>
      </c>
      <c r="X375" s="233" t="e">
        <f>(INDEX(Finish_table!DC$4:DC$99,MATCH('16 Year_History_Results'!$G375,Finish_table!DD$4:DD$99,0),1))</f>
        <v>#N/A</v>
      </c>
      <c r="Y375" s="233" t="e">
        <f>(INDEX(Finish_table!DL$4:DL$99,MATCH('16 Year_History_Results'!$G375,Finish_table!DM$4:DM$99,0),1))</f>
        <v>#N/A</v>
      </c>
      <c r="Z375" s="233" t="e">
        <f>(INDEX(Finish_table!DU$4:DU$99,MATCH('16 Year_History_Results'!$G375,Finish_table!DV$4:DV$99,0),1))</f>
        <v>#N/A</v>
      </c>
      <c r="AA375" s="233" t="e">
        <f>(INDEX(Finish_table!ED$4:ED$140,MATCH('16 Year_History_Results'!$G375,Finish_table!EE$4:EE$140,0),1))</f>
        <v>#N/A</v>
      </c>
      <c r="AB375" s="233" t="str">
        <f>(INDEX(Finish_table!EM$4:EM$224,MATCH('16 Year_History_Results'!$G375,Finish_table!EN$4:EN$224,0),1))</f>
        <v>QF</v>
      </c>
      <c r="AC375" s="253" t="e">
        <f>(INDEX(Finish_table!EW$4:EW$224,MATCH('16 Year_History_Results'!$G375,Finish_table!EX$4:EX$224,0),1))</f>
        <v>#N/A</v>
      </c>
      <c r="AD375" s="2"/>
      <c r="AG375">
        <f t="shared" si="211"/>
        <v>1817</v>
      </c>
      <c r="AH375" s="110"/>
      <c r="AI375" s="2"/>
      <c r="AJ375" s="146">
        <f>INDEX('2001'!$C$44:$C$140,'16 Year_History_Results'!BZ375)</f>
        <v>0</v>
      </c>
      <c r="AK375" s="2">
        <f>INDEX('2002'!$C$44:$C$140,'16 Year_History_Results'!CA375)</f>
        <v>0</v>
      </c>
      <c r="AL375" s="2">
        <f>INDEX('2003'!$C$44:$C$140,'16 Year_History_Results'!CB375)</f>
        <v>0</v>
      </c>
      <c r="AM375" s="2">
        <f>INDEX('2004'!$C$44:$C$140,'16 Year_History_Results'!CC375)</f>
        <v>0</v>
      </c>
      <c r="AN375" s="2">
        <f>INDEX('2005'!$C$44:$C$140,'16 Year_History_Results'!CD375)</f>
        <v>0</v>
      </c>
      <c r="AO375" s="2">
        <f>INDEX('2006'!$C$44:$C$140,'16 Year_History_Results'!CE375)</f>
        <v>0</v>
      </c>
      <c r="AP375" s="2">
        <f>INDEX('2007'!$C$44:$C$140,'16 Year_History_Results'!CF375)</f>
        <v>0</v>
      </c>
      <c r="AQ375" s="2">
        <f>INDEX('2008'!$C$44:$C$140,'16 Year_History_Results'!CG375)</f>
        <v>0</v>
      </c>
      <c r="AR375" s="2">
        <f>INDEX('2009'!$C$44:$C$140,'16 Year_History_Results'!CH375)</f>
        <v>0</v>
      </c>
      <c r="AS375" s="2">
        <f>INDEX('2010'!$C$44:$C$140,'16 Year_History_Results'!CI375)</f>
        <v>0</v>
      </c>
      <c r="AT375" s="2">
        <f>INDEX('2011'!$C$44:$C$140,'16 Year_History_Results'!CJ375)</f>
        <v>0</v>
      </c>
      <c r="AU375" s="2">
        <f>INDEX('2012'!$C$44:$C$140,'16 Year_History_Results'!CK375)</f>
        <v>0</v>
      </c>
      <c r="AV375" s="2">
        <f>INDEX('2013'!$C$44:$C$140,'16 Year_History_Results'!CL375)</f>
        <v>0</v>
      </c>
      <c r="AW375" s="2">
        <f>INDEX('2014'!$C$52:$C$180,'16 Year_History_Results'!CM375)</f>
        <v>0</v>
      </c>
      <c r="AX375" s="2">
        <f>INDEX('2015'!$E$52:$E$308,'16 Year_History_Results'!CN375)</f>
        <v>0</v>
      </c>
      <c r="AY375" s="147">
        <f>INDEX('2016'!$E$52:$E$308,'16 Year_History_Results'!CO375)</f>
        <v>0</v>
      </c>
      <c r="AZ375" s="2"/>
      <c r="BA375" s="2"/>
      <c r="BB375">
        <f t="shared" si="223"/>
        <v>1817</v>
      </c>
      <c r="BC375" s="110"/>
      <c r="BD375" s="2"/>
      <c r="BE375" s="146">
        <f>INDEX('2001'!$B$44:$B$140,'16 Year_History_Results'!BZ375)</f>
        <v>0</v>
      </c>
      <c r="BF375" s="2">
        <f>INDEX('2002'!$B$44:$B$140,'16 Year_History_Results'!CA375)</f>
        <v>0</v>
      </c>
      <c r="BG375" s="2">
        <f>INDEX('2003'!$B$44:$B$140,'16 Year_History_Results'!CB375)</f>
        <v>0</v>
      </c>
      <c r="BH375" s="2">
        <f>INDEX('2004'!$B$44:$B$140,'16 Year_History_Results'!CC375)</f>
        <v>0</v>
      </c>
      <c r="BI375" s="2">
        <f>INDEX('2005'!$B$44:$B$140,'16 Year_History_Results'!CD375)</f>
        <v>0</v>
      </c>
      <c r="BJ375" s="2">
        <f>INDEX('2006'!$B$44:$B$140,'16 Year_History_Results'!CE375)</f>
        <v>0</v>
      </c>
      <c r="BK375" s="2">
        <f>INDEX('2007'!$B$44:$B$140,'16 Year_History_Results'!CF375)</f>
        <v>0</v>
      </c>
      <c r="BL375" s="2">
        <f>INDEX('2008'!$B$44:$B$140,'16 Year_History_Results'!CG375)</f>
        <v>0</v>
      </c>
      <c r="BM375" s="2">
        <f>INDEX('2009'!$B$44:$B$140,'16 Year_History_Results'!CH375)</f>
        <v>0</v>
      </c>
      <c r="BN375" s="2">
        <f>INDEX('2010'!$B$44:$B$140,'16 Year_History_Results'!CI375)</f>
        <v>0</v>
      </c>
      <c r="BO375" s="2">
        <f>INDEX('2011'!$B$44:$B$140,'16 Year_History_Results'!CJ375)</f>
        <v>0</v>
      </c>
      <c r="BP375" s="2">
        <f>INDEX('2012'!$B$44:$B$140,'16 Year_History_Results'!CK375)</f>
        <v>0</v>
      </c>
      <c r="BQ375" s="2">
        <f>INDEX('2013'!$B$44:$B$140,'16 Year_History_Results'!CL375)</f>
        <v>0</v>
      </c>
      <c r="BR375" s="2">
        <f>INDEX('2014'!$B$52:$B$180,'16 Year_History_Results'!CM375)</f>
        <v>0</v>
      </c>
      <c r="BS375" s="147">
        <f>INDEX('2015'!$B$52:$B$308,'16 Year_History_Results'!CN375)</f>
        <v>3</v>
      </c>
      <c r="BT375" s="147">
        <f>INDEX('2016'!$B$52:$B$308,'16 Year_History_Results'!CO375)</f>
        <v>0</v>
      </c>
      <c r="BW375">
        <f t="shared" si="224"/>
        <v>1817</v>
      </c>
      <c r="BX375" s="110"/>
      <c r="BY375" s="2"/>
      <c r="BZ375" s="146">
        <f>IF(ISNA(MATCH($BW375,'2001'!$A$44:$A$139,0)),97,MATCH($BW375,'2001'!$A$44:$A$139,0))</f>
        <v>97</v>
      </c>
      <c r="CA375" s="2">
        <f>IF(ISNA(MATCH($BW375,'2002'!$A$44:$A$139,0)),97,MATCH($BW375,'2002'!$A$44:$A$139,0))</f>
        <v>97</v>
      </c>
      <c r="CB375" s="2">
        <f>IF(ISNA(MATCH($BW375,'2003'!$A$44:$A$139,0)),97,MATCH($BW375,'2003'!$A$44:$A$139,0))</f>
        <v>97</v>
      </c>
      <c r="CC375" s="2">
        <f>IF(ISNA(MATCH($BW375,'2004'!$A$44:$A$139,0)),97,MATCH($BW375,'2004'!$A$44:$A$139,0))</f>
        <v>97</v>
      </c>
      <c r="CD375" s="2">
        <f>IF(ISNA(MATCH($BW375,'2005'!$A$44:$A$139,0)),97,MATCH($BW375,'2005'!$A$44:$A$139,0))</f>
        <v>97</v>
      </c>
      <c r="CE375" s="2">
        <f>IF(ISNA(MATCH($BW375,'2006'!$A$44:$A$139,0)),97,MATCH($BW375,'2006'!$A$44:$A$139,0))</f>
        <v>97</v>
      </c>
      <c r="CF375" s="2">
        <f>IF(ISNA(MATCH($BW375,'2007'!$A$44:$A$139,0)),97,MATCH($BW375,'2007'!$A$44:$A$139,0))</f>
        <v>97</v>
      </c>
      <c r="CG375" s="2">
        <f>IF(ISNA(MATCH($BW375,'2008'!$A$44:$A$139,0)),97,MATCH($BW375,'2008'!$A$44:$A$139,0))</f>
        <v>97</v>
      </c>
      <c r="CH375" s="2">
        <f>IF(ISNA(MATCH($BW375,'2009'!$A$44:$A$139,0)),97,MATCH($BW375,'2009'!$A$44:$A$139,0))</f>
        <v>97</v>
      </c>
      <c r="CI375" s="2">
        <f>IF(ISNA(MATCH($BW375,'2010'!$A$44:$A$139,0)),97,MATCH($BW375,'2010'!$A$44:$A$139,0))</f>
        <v>97</v>
      </c>
      <c r="CJ375" s="2">
        <f>IF(ISNA(MATCH($BW375,'2011'!$A$44:$A$139,0)),97,MATCH($BW375,'2011'!$A$44:$A$139,0))</f>
        <v>97</v>
      </c>
      <c r="CK375" s="2">
        <f>IF(ISNA(MATCH($BW375,'2012'!$A$44:$A$139,0)),97,MATCH($BW375,'2012'!$A$44:$A$139,0))</f>
        <v>97</v>
      </c>
      <c r="CL375" s="2">
        <f>IF(ISNA(MATCH($BW375,'2013'!$A$44:$A$139,0)),97,MATCH($BW375,'2013'!$A$44:$A$139,0))</f>
        <v>97</v>
      </c>
      <c r="CM375" s="2">
        <f>IF(ISNA(MATCH($BW375,'2014'!$A$52:$A$179,0)),129,MATCH($BW375,'2014'!$A$52:$A$179,0))</f>
        <v>81</v>
      </c>
      <c r="CN375" s="147">
        <f>IF(ISNA(MATCH($BW375,'2015'!$A$52:$A$307,0)),257,MATCH($BW375,'2015'!$A$52:$A$307,0))</f>
        <v>131</v>
      </c>
      <c r="CO375" s="147">
        <f>IF(ISNA(MATCH($BW375,'2016'!$A$52:$A$307,0)),257,MATCH($BW375,'2016'!$A$52:$A$307,0))</f>
        <v>257</v>
      </c>
      <c r="CQ375">
        <f t="shared" si="225"/>
        <v>1817</v>
      </c>
      <c r="CR375" s="281"/>
      <c r="CS375" s="279"/>
      <c r="CT375" s="278">
        <f t="shared" si="226"/>
        <v>0</v>
      </c>
      <c r="CU375" s="279">
        <f t="shared" si="212"/>
        <v>0</v>
      </c>
      <c r="CV375" s="279">
        <f t="shared" si="213"/>
        <v>0</v>
      </c>
      <c r="CW375" s="279">
        <f t="shared" si="214"/>
        <v>0</v>
      </c>
      <c r="CX375" s="279">
        <f t="shared" si="215"/>
        <v>0</v>
      </c>
      <c r="CY375" s="279">
        <f t="shared" si="216"/>
        <v>0</v>
      </c>
      <c r="CZ375" s="279">
        <f t="shared" si="217"/>
        <v>0</v>
      </c>
      <c r="DA375" s="279">
        <f t="shared" si="218"/>
        <v>0</v>
      </c>
      <c r="DB375" s="279">
        <f t="shared" si="219"/>
        <v>0</v>
      </c>
      <c r="DC375" s="279">
        <f t="shared" si="227"/>
        <v>0</v>
      </c>
      <c r="DD375" s="279">
        <f t="shared" si="228"/>
        <v>0</v>
      </c>
      <c r="DE375" s="279">
        <f t="shared" si="229"/>
        <v>0</v>
      </c>
      <c r="DF375" s="279">
        <f t="shared" si="230"/>
        <v>0</v>
      </c>
      <c r="DG375" s="279">
        <f t="shared" si="231"/>
        <v>0</v>
      </c>
      <c r="DH375" s="280">
        <f t="shared" si="248"/>
        <v>3</v>
      </c>
      <c r="DI375" s="280">
        <f t="shared" si="249"/>
        <v>1.9998</v>
      </c>
      <c r="DJ375" s="154">
        <f t="shared" si="220"/>
        <v>299</v>
      </c>
      <c r="DK375" s="279">
        <f t="shared" si="232"/>
        <v>1817</v>
      </c>
      <c r="DL375" s="97"/>
      <c r="DM375" s="154"/>
      <c r="DN375" s="267">
        <f t="shared" si="233"/>
        <v>0</v>
      </c>
      <c r="DO375" s="154">
        <f t="shared" si="234"/>
        <v>0</v>
      </c>
      <c r="DP375" s="154">
        <f t="shared" si="235"/>
        <v>0</v>
      </c>
      <c r="DQ375" s="154">
        <f t="shared" si="236"/>
        <v>0</v>
      </c>
      <c r="DR375" s="154">
        <f t="shared" si="237"/>
        <v>0</v>
      </c>
      <c r="DS375" s="154">
        <f t="shared" si="238"/>
        <v>0</v>
      </c>
      <c r="DT375" s="154">
        <f t="shared" si="239"/>
        <v>0</v>
      </c>
      <c r="DU375" s="154">
        <f t="shared" si="240"/>
        <v>0</v>
      </c>
      <c r="DV375" s="154">
        <f t="shared" si="241"/>
        <v>0</v>
      </c>
      <c r="DW375" s="154">
        <f t="shared" si="242"/>
        <v>0</v>
      </c>
      <c r="DX375" s="154">
        <f t="shared" si="243"/>
        <v>0</v>
      </c>
      <c r="DY375" s="154">
        <f t="shared" si="244"/>
        <v>0</v>
      </c>
      <c r="DZ375" s="154">
        <f t="shared" si="245"/>
        <v>0</v>
      </c>
      <c r="EA375" s="154">
        <f t="shared" si="246"/>
        <v>0</v>
      </c>
      <c r="EB375" s="264">
        <f t="shared" si="250"/>
        <v>3</v>
      </c>
      <c r="EC375" s="264">
        <f t="shared" si="251"/>
        <v>3</v>
      </c>
      <c r="ED375" s="154">
        <f t="shared" si="221"/>
        <v>505</v>
      </c>
    </row>
    <row r="376" spans="2:134" ht="13" thickBot="1" x14ac:dyDescent="0.3">
      <c r="B376" s="131">
        <v>191</v>
      </c>
      <c r="C376" s="50">
        <f t="shared" si="210"/>
        <v>3</v>
      </c>
      <c r="D376" s="50">
        <f t="shared" si="222"/>
        <v>0</v>
      </c>
      <c r="E376" s="97"/>
      <c r="F376" s="2">
        <f t="shared" si="247"/>
        <v>371</v>
      </c>
      <c r="G376" s="487">
        <v>4253</v>
      </c>
      <c r="H376" s="98">
        <f>15- COUNTIF(L376:AC376,"#N/A")</f>
        <v>0</v>
      </c>
      <c r="I376" s="131">
        <f>SUM(AH376:AY376)+SUM(BE376:BT376)</f>
        <v>3</v>
      </c>
      <c r="J376" s="398">
        <f>DI376</f>
        <v>1.9998</v>
      </c>
      <c r="K376" s="456" t="str">
        <f>IF(ISNUMBER(MATCH(G376,'[4]OPR data'!$A$3:$A$2900,0)),"Y","N")</f>
        <v>Y</v>
      </c>
      <c r="L376" s="110"/>
      <c r="M376" s="233"/>
      <c r="N376" s="469" t="e">
        <f>(INDEX(Finish_table!R$4:R$83,MATCH('16 Year_History_Results'!$G376,Finish_table!S$4:S$83,0),1))</f>
        <v>#N/A</v>
      </c>
      <c r="O376" s="233" t="e">
        <f>(INDEX(Finish_table!Z$4:Z$99,MATCH('16 Year_History_Results'!$G376,Finish_table!AA$4:AA$99,0),1))</f>
        <v>#N/A</v>
      </c>
      <c r="P376" s="233" t="e">
        <f>(INDEX(Finish_table!AI$4:AI$99,MATCH('16 Year_History_Results'!$G376,Finish_table!AJ$4:AJ$99,0),1))</f>
        <v>#N/A</v>
      </c>
      <c r="Q376" s="233" t="e">
        <f>(INDEX(Finish_table!AR$4:AR$99,MATCH('16 Year_History_Results'!$G376,Finish_table!AS$4:AS$99,0),1))</f>
        <v>#N/A</v>
      </c>
      <c r="R376" s="233" t="e">
        <f>(INDEX(Finish_table!BA$4:BA$99,MATCH('16 Year_History_Results'!$G376,Finish_table!BB$4:BB$99,0),1))</f>
        <v>#N/A</v>
      </c>
      <c r="S376" s="233" t="e">
        <f>(INDEX(Finish_table!BJ$4:BJ$99,MATCH('16 Year_History_Results'!$G376,Finish_table!BK$4:BK$99,0),1))</f>
        <v>#N/A</v>
      </c>
      <c r="T376" s="233" t="e">
        <f>(INDEX(Finish_table!BS$4:BS$99,MATCH('16 Year_History_Results'!$G376,Finish_table!BT$4:BT$99,0),1))</f>
        <v>#N/A</v>
      </c>
      <c r="U376" s="233" t="e">
        <f>(INDEX(Finish_table!CB$4:CB$99,MATCH('16 Year_History_Results'!$G376,Finish_table!CC$4:CC$99,0),1))</f>
        <v>#N/A</v>
      </c>
      <c r="V376" s="233" t="e">
        <f>(INDEX(Finish_table!CK$4:CK$99,MATCH('16 Year_History_Results'!$G376,Finish_table!CL$4:CL$99,0),1))</f>
        <v>#N/A</v>
      </c>
      <c r="W376" s="233" t="e">
        <f>(INDEX(Finish_table!CT$4:CT$99,MATCH('16 Year_History_Results'!$G376,Finish_table!CU$4:CU$99,0),1))</f>
        <v>#N/A</v>
      </c>
      <c r="X376" s="233" t="e">
        <f>(INDEX(Finish_table!DC$4:DC$99,MATCH('16 Year_History_Results'!$G376,Finish_table!DD$4:DD$99,0),1))</f>
        <v>#N/A</v>
      </c>
      <c r="Y376" s="233" t="e">
        <f>(INDEX(Finish_table!DL$4:DL$99,MATCH('16 Year_History_Results'!$G376,Finish_table!DM$4:DM$99,0),1))</f>
        <v>#N/A</v>
      </c>
      <c r="Z376" s="233" t="e">
        <f>(INDEX(Finish_table!DU$4:DU$99,MATCH('16 Year_History_Results'!$G376,Finish_table!DV$4:DV$99,0),1))</f>
        <v>#N/A</v>
      </c>
      <c r="AA376" s="233" t="e">
        <f>(INDEX(Finish_table!ED$4:ED$140,MATCH('16 Year_History_Results'!$G376,Finish_table!EE$4:EE$140,0),1))</f>
        <v>#N/A</v>
      </c>
      <c r="AB376" s="233" t="str">
        <f>(INDEX(Finish_table!EM$4:EM$224,MATCH('16 Year_History_Results'!$G376,Finish_table!EN$4:EN$224,0),1))</f>
        <v>SF</v>
      </c>
      <c r="AC376" s="253" t="e">
        <f>(INDEX(Finish_table!EW$4:EW$224,MATCH('16 Year_History_Results'!$G376,Finish_table!EX$4:EX$224,0),1))</f>
        <v>#N/A</v>
      </c>
      <c r="AD376" s="2"/>
      <c r="AG376">
        <f t="shared" si="211"/>
        <v>4253</v>
      </c>
      <c r="AH376" s="110"/>
      <c r="AI376" s="2"/>
      <c r="AJ376" s="146">
        <f>INDEX('2001'!$C$44:$C$140,'16 Year_History_Results'!BZ376)</f>
        <v>0</v>
      </c>
      <c r="AK376" s="2">
        <f>INDEX('2002'!$C$44:$C$140,'16 Year_History_Results'!CA376)</f>
        <v>0</v>
      </c>
      <c r="AL376" s="2">
        <f>INDEX('2003'!$C$44:$C$140,'16 Year_History_Results'!CB376)</f>
        <v>0</v>
      </c>
      <c r="AM376" s="2">
        <f>INDEX('2004'!$C$44:$C$140,'16 Year_History_Results'!CC376)</f>
        <v>0</v>
      </c>
      <c r="AN376" s="2">
        <f>INDEX('2005'!$C$44:$C$140,'16 Year_History_Results'!CD376)</f>
        <v>0</v>
      </c>
      <c r="AO376" s="2">
        <f>INDEX('2006'!$C$44:$C$140,'16 Year_History_Results'!CE376)</f>
        <v>0</v>
      </c>
      <c r="AP376" s="2">
        <f>INDEX('2007'!$C$44:$C$140,'16 Year_History_Results'!CF376)</f>
        <v>0</v>
      </c>
      <c r="AQ376" s="2">
        <f>INDEX('2008'!$C$44:$C$140,'16 Year_History_Results'!CG376)</f>
        <v>0</v>
      </c>
      <c r="AR376" s="2">
        <f>INDEX('2009'!$C$44:$C$140,'16 Year_History_Results'!CH376)</f>
        <v>0</v>
      </c>
      <c r="AS376" s="2">
        <f>INDEX('2010'!$C$44:$C$140,'16 Year_History_Results'!CI376)</f>
        <v>0</v>
      </c>
      <c r="AT376" s="2">
        <f>INDEX('2011'!$C$44:$C$140,'16 Year_History_Results'!CJ376)</f>
        <v>0</v>
      </c>
      <c r="AU376" s="2">
        <f>INDEX('2012'!$C$44:$C$140,'16 Year_History_Results'!CK376)</f>
        <v>0</v>
      </c>
      <c r="AV376" s="2">
        <f>INDEX('2013'!$C$44:$C$140,'16 Year_History_Results'!CL376)</f>
        <v>0</v>
      </c>
      <c r="AW376" s="2">
        <f>INDEX('2014'!$C$52:$C$180,'16 Year_History_Results'!CM376)</f>
        <v>0</v>
      </c>
      <c r="AX376" s="2">
        <f>INDEX('2015'!$E$52:$E$308,'16 Year_History_Results'!CN376)</f>
        <v>0</v>
      </c>
      <c r="AY376" s="147">
        <f>INDEX('2016'!$E$52:$E$308,'16 Year_History_Results'!CO376)</f>
        <v>0</v>
      </c>
      <c r="AZ376" s="2"/>
      <c r="BA376" s="2"/>
      <c r="BB376">
        <f t="shared" si="223"/>
        <v>4253</v>
      </c>
      <c r="BC376" s="110"/>
      <c r="BD376" s="2"/>
      <c r="BE376" s="146">
        <f>INDEX('2001'!$B$44:$B$140,'16 Year_History_Results'!BZ376)</f>
        <v>0</v>
      </c>
      <c r="BF376" s="2">
        <f>INDEX('2002'!$B$44:$B$140,'16 Year_History_Results'!CA376)</f>
        <v>0</v>
      </c>
      <c r="BG376" s="2">
        <f>INDEX('2003'!$B$44:$B$140,'16 Year_History_Results'!CB376)</f>
        <v>0</v>
      </c>
      <c r="BH376" s="2">
        <f>INDEX('2004'!$B$44:$B$140,'16 Year_History_Results'!CC376)</f>
        <v>0</v>
      </c>
      <c r="BI376" s="2">
        <f>INDEX('2005'!$B$44:$B$140,'16 Year_History_Results'!CD376)</f>
        <v>0</v>
      </c>
      <c r="BJ376" s="2">
        <f>INDEX('2006'!$B$44:$B$140,'16 Year_History_Results'!CE376)</f>
        <v>0</v>
      </c>
      <c r="BK376" s="2">
        <f>INDEX('2007'!$B$44:$B$140,'16 Year_History_Results'!CF376)</f>
        <v>0</v>
      </c>
      <c r="BL376" s="2">
        <f>INDEX('2008'!$B$44:$B$140,'16 Year_History_Results'!CG376)</f>
        <v>0</v>
      </c>
      <c r="BM376" s="2">
        <f>INDEX('2009'!$B$44:$B$140,'16 Year_History_Results'!CH376)</f>
        <v>0</v>
      </c>
      <c r="BN376" s="2">
        <f>INDEX('2010'!$B$44:$B$140,'16 Year_History_Results'!CI376)</f>
        <v>0</v>
      </c>
      <c r="BO376" s="2">
        <f>INDEX('2011'!$B$44:$B$140,'16 Year_History_Results'!CJ376)</f>
        <v>0</v>
      </c>
      <c r="BP376" s="2">
        <f>INDEX('2012'!$B$44:$B$140,'16 Year_History_Results'!CK376)</f>
        <v>0</v>
      </c>
      <c r="BQ376" s="2">
        <f>INDEX('2013'!$B$44:$B$140,'16 Year_History_Results'!CL376)</f>
        <v>0</v>
      </c>
      <c r="BR376" s="2">
        <f>INDEX('2014'!$B$52:$B$180,'16 Year_History_Results'!CM376)</f>
        <v>0</v>
      </c>
      <c r="BS376" s="147">
        <f>INDEX('2015'!$B$52:$B$308,'16 Year_History_Results'!CN376)</f>
        <v>3</v>
      </c>
      <c r="BT376" s="147">
        <f>INDEX('2016'!$B$52:$B$308,'16 Year_History_Results'!CO376)</f>
        <v>0</v>
      </c>
      <c r="BW376">
        <f t="shared" si="224"/>
        <v>4253</v>
      </c>
      <c r="BX376" s="110"/>
      <c r="BY376" s="2"/>
      <c r="BZ376" s="146">
        <f>IF(ISNA(MATCH($BW376,'2001'!$A$44:$A$139,0)),97,MATCH($BW376,'2001'!$A$44:$A$139,0))</f>
        <v>97</v>
      </c>
      <c r="CA376" s="2">
        <f>IF(ISNA(MATCH($BW376,'2002'!$A$44:$A$139,0)),97,MATCH($BW376,'2002'!$A$44:$A$139,0))</f>
        <v>97</v>
      </c>
      <c r="CB376" s="2">
        <f>IF(ISNA(MATCH($BW376,'2003'!$A$44:$A$139,0)),97,MATCH($BW376,'2003'!$A$44:$A$139,0))</f>
        <v>97</v>
      </c>
      <c r="CC376" s="2">
        <f>IF(ISNA(MATCH($BW376,'2004'!$A$44:$A$139,0)),97,MATCH($BW376,'2004'!$A$44:$A$139,0))</f>
        <v>97</v>
      </c>
      <c r="CD376" s="2">
        <f>IF(ISNA(MATCH($BW376,'2005'!$A$44:$A$139,0)),97,MATCH($BW376,'2005'!$A$44:$A$139,0))</f>
        <v>97</v>
      </c>
      <c r="CE376" s="2">
        <f>IF(ISNA(MATCH($BW376,'2006'!$A$44:$A$139,0)),97,MATCH($BW376,'2006'!$A$44:$A$139,0))</f>
        <v>97</v>
      </c>
      <c r="CF376" s="2">
        <f>IF(ISNA(MATCH($BW376,'2007'!$A$44:$A$139,0)),97,MATCH($BW376,'2007'!$A$44:$A$139,0))</f>
        <v>97</v>
      </c>
      <c r="CG376" s="2">
        <f>IF(ISNA(MATCH($BW376,'2008'!$A$44:$A$139,0)),97,MATCH($BW376,'2008'!$A$44:$A$139,0))</f>
        <v>97</v>
      </c>
      <c r="CH376" s="2">
        <f>IF(ISNA(MATCH($BW376,'2009'!$A$44:$A$139,0)),97,MATCH($BW376,'2009'!$A$44:$A$139,0))</f>
        <v>97</v>
      </c>
      <c r="CI376" s="2">
        <f>IF(ISNA(MATCH($BW376,'2010'!$A$44:$A$139,0)),97,MATCH($BW376,'2010'!$A$44:$A$139,0))</f>
        <v>97</v>
      </c>
      <c r="CJ376" s="2">
        <f>IF(ISNA(MATCH($BW376,'2011'!$A$44:$A$139,0)),97,MATCH($BW376,'2011'!$A$44:$A$139,0))</f>
        <v>97</v>
      </c>
      <c r="CK376" s="2">
        <f>IF(ISNA(MATCH($BW376,'2012'!$A$44:$A$139,0)),97,MATCH($BW376,'2012'!$A$44:$A$139,0))</f>
        <v>97</v>
      </c>
      <c r="CL376" s="2">
        <f>IF(ISNA(MATCH($BW376,'2013'!$A$44:$A$139,0)),97,MATCH($BW376,'2013'!$A$44:$A$139,0))</f>
        <v>97</v>
      </c>
      <c r="CM376" s="2">
        <f>IF(ISNA(MATCH($BW376,'2014'!$A$52:$A$179,0)),129,MATCH($BW376,'2014'!$A$52:$A$179,0))</f>
        <v>129</v>
      </c>
      <c r="CN376" s="147">
        <f>IF(ISNA(MATCH($BW376,'2015'!$A$52:$A$307,0)),257,MATCH($BW376,'2015'!$A$52:$A$307,0))</f>
        <v>228</v>
      </c>
      <c r="CO376" s="147">
        <f>IF(ISNA(MATCH($BW376,'2016'!$A$52:$A$307,0)),257,MATCH($BW376,'2016'!$A$52:$A$307,0))</f>
        <v>257</v>
      </c>
      <c r="CQ376">
        <f t="shared" si="225"/>
        <v>4253</v>
      </c>
      <c r="CR376" s="281"/>
      <c r="CS376" s="279"/>
      <c r="CT376" s="278">
        <f t="shared" si="226"/>
        <v>0</v>
      </c>
      <c r="CU376" s="279">
        <f t="shared" si="212"/>
        <v>0</v>
      </c>
      <c r="CV376" s="279">
        <f t="shared" si="213"/>
        <v>0</v>
      </c>
      <c r="CW376" s="279">
        <f t="shared" si="214"/>
        <v>0</v>
      </c>
      <c r="CX376" s="279">
        <f t="shared" si="215"/>
        <v>0</v>
      </c>
      <c r="CY376" s="279">
        <f t="shared" si="216"/>
        <v>0</v>
      </c>
      <c r="CZ376" s="279">
        <f t="shared" si="217"/>
        <v>0</v>
      </c>
      <c r="DA376" s="279">
        <f t="shared" si="218"/>
        <v>0</v>
      </c>
      <c r="DB376" s="279">
        <f t="shared" si="219"/>
        <v>0</v>
      </c>
      <c r="DC376" s="279">
        <f t="shared" si="227"/>
        <v>0</v>
      </c>
      <c r="DD376" s="279">
        <f t="shared" si="228"/>
        <v>0</v>
      </c>
      <c r="DE376" s="279">
        <f t="shared" si="229"/>
        <v>0</v>
      </c>
      <c r="DF376" s="279">
        <f t="shared" si="230"/>
        <v>0</v>
      </c>
      <c r="DG376" s="279">
        <f t="shared" si="231"/>
        <v>0</v>
      </c>
      <c r="DH376" s="280">
        <f t="shared" si="248"/>
        <v>3</v>
      </c>
      <c r="DI376" s="280">
        <f t="shared" si="249"/>
        <v>1.9998</v>
      </c>
      <c r="DJ376" s="154">
        <f t="shared" si="220"/>
        <v>299</v>
      </c>
      <c r="DK376" s="279">
        <f t="shared" si="232"/>
        <v>4253</v>
      </c>
      <c r="DL376" s="97"/>
      <c r="DM376" s="154"/>
      <c r="DN376" s="267">
        <f t="shared" si="233"/>
        <v>0</v>
      </c>
      <c r="DO376" s="154">
        <f t="shared" si="234"/>
        <v>0</v>
      </c>
      <c r="DP376" s="154">
        <f t="shared" si="235"/>
        <v>0</v>
      </c>
      <c r="DQ376" s="154">
        <f t="shared" si="236"/>
        <v>0</v>
      </c>
      <c r="DR376" s="154">
        <f t="shared" si="237"/>
        <v>0</v>
      </c>
      <c r="DS376" s="154">
        <f t="shared" si="238"/>
        <v>0</v>
      </c>
      <c r="DT376" s="154">
        <f t="shared" si="239"/>
        <v>0</v>
      </c>
      <c r="DU376" s="154">
        <f t="shared" si="240"/>
        <v>0</v>
      </c>
      <c r="DV376" s="154">
        <f t="shared" si="241"/>
        <v>0</v>
      </c>
      <c r="DW376" s="154">
        <f t="shared" si="242"/>
        <v>0</v>
      </c>
      <c r="DX376" s="154">
        <f t="shared" si="243"/>
        <v>0</v>
      </c>
      <c r="DY376" s="154">
        <f t="shared" si="244"/>
        <v>0</v>
      </c>
      <c r="DZ376" s="154">
        <f t="shared" si="245"/>
        <v>0</v>
      </c>
      <c r="EA376" s="154">
        <f t="shared" si="246"/>
        <v>0</v>
      </c>
      <c r="EB376" s="264">
        <f t="shared" si="250"/>
        <v>3</v>
      </c>
      <c r="EC376" s="264">
        <f t="shared" si="251"/>
        <v>3</v>
      </c>
      <c r="ED376" s="154">
        <f t="shared" si="221"/>
        <v>505</v>
      </c>
    </row>
    <row r="377" spans="2:134" ht="13" thickBot="1" x14ac:dyDescent="0.3">
      <c r="B377" s="131">
        <v>191</v>
      </c>
      <c r="C377" s="50">
        <f t="shared" si="210"/>
        <v>4</v>
      </c>
      <c r="D377" s="50">
        <f t="shared" si="222"/>
        <v>4</v>
      </c>
      <c r="E377" s="97"/>
      <c r="F377" s="2">
        <f t="shared" si="247"/>
        <v>372</v>
      </c>
      <c r="G377" s="207">
        <v>2757</v>
      </c>
      <c r="H377" s="98">
        <f>15- COUNTIF(L377:AC377,"#N/A")</f>
        <v>0</v>
      </c>
      <c r="I377" s="131">
        <f>SUM(AH377:AY377)+SUM(BE377:BT377)</f>
        <v>22</v>
      </c>
      <c r="J377" s="398">
        <f>DI377</f>
        <v>1.9302543363125395</v>
      </c>
      <c r="K377" s="456" t="str">
        <f>IF(ISNUMBER(MATCH(G377,'[4]OPR data'!$A$3:$A$2900,0)),"Y","N")</f>
        <v>N</v>
      </c>
      <c r="L377" s="110"/>
      <c r="M377" s="233"/>
      <c r="N377" s="469" t="e">
        <f>(INDEX(Finish_table!R$4:R$83,MATCH('16 Year_History_Results'!$G377,Finish_table!S$4:S$83,0),1))</f>
        <v>#N/A</v>
      </c>
      <c r="O377" s="233" t="e">
        <f>(INDEX(Finish_table!Z$4:Z$99,MATCH('16 Year_History_Results'!$G377,Finish_table!AA$4:AA$99,0),1))</f>
        <v>#N/A</v>
      </c>
      <c r="P377" s="233" t="e">
        <f>(INDEX(Finish_table!AI$4:AI$99,MATCH('16 Year_History_Results'!$G377,Finish_table!AJ$4:AJ$99,0),1))</f>
        <v>#N/A</v>
      </c>
      <c r="Q377" s="233" t="e">
        <f>(INDEX(Finish_table!AR$4:AR$99,MATCH('16 Year_History_Results'!$G377,Finish_table!AS$4:AS$99,0),1))</f>
        <v>#N/A</v>
      </c>
      <c r="R377" s="233" t="e">
        <f>(INDEX(Finish_table!BA$4:BA$99,MATCH('16 Year_History_Results'!$G377,Finish_table!BB$4:BB$99,0),1))</f>
        <v>#N/A</v>
      </c>
      <c r="S377" s="233" t="e">
        <f>(INDEX(Finish_table!BJ$4:BJ$99,MATCH('16 Year_History_Results'!$G377,Finish_table!BK$4:BK$99,0),1))</f>
        <v>#N/A</v>
      </c>
      <c r="T377" s="233" t="e">
        <f>(INDEX(Finish_table!BS$4:BS$99,MATCH('16 Year_History_Results'!$G377,Finish_table!BT$4:BT$99,0),1))</f>
        <v>#N/A</v>
      </c>
      <c r="U377" s="233" t="e">
        <f>(INDEX(Finish_table!CB$4:CB$99,MATCH('16 Year_History_Results'!$G377,Finish_table!CC$4:CC$99,0),1))</f>
        <v>#N/A</v>
      </c>
      <c r="V377" s="233" t="e">
        <f>(INDEX(Finish_table!CK$4:CK$99,MATCH('16 Year_History_Results'!$G377,Finish_table!CL$4:CL$99,0),1))</f>
        <v>#N/A</v>
      </c>
      <c r="W377" s="233" t="str">
        <f>(INDEX(Finish_table!CT$4:CT$99,MATCH('16 Year_History_Results'!$G377,Finish_table!CU$4:CU$99,0),1))</f>
        <v>SF</v>
      </c>
      <c r="X377" s="233" t="e">
        <f>(INDEX(Finish_table!DC$4:DC$99,MATCH('16 Year_History_Results'!$G377,Finish_table!DD$4:DD$99,0),1))</f>
        <v>#N/A</v>
      </c>
      <c r="Y377" s="233" t="e">
        <f>(INDEX(Finish_table!DL$4:DL$99,MATCH('16 Year_History_Results'!$G377,Finish_table!DM$4:DM$99,0),1))</f>
        <v>#N/A</v>
      </c>
      <c r="Z377" s="233" t="e">
        <f>(INDEX(Finish_table!DU$4:DU$99,MATCH('16 Year_History_Results'!$G377,Finish_table!DV$4:DV$99,0),1))</f>
        <v>#N/A</v>
      </c>
      <c r="AA377" s="233" t="e">
        <f>(INDEX(Finish_table!ED$4:ED$140,MATCH('16 Year_History_Results'!$G377,Finish_table!EE$4:EE$140,0),1))</f>
        <v>#N/A</v>
      </c>
      <c r="AB377" s="233" t="e">
        <f>(INDEX(Finish_table!EM$4:EM$224,MATCH('16 Year_History_Results'!$G377,Finish_table!EN$4:EN$224,0),1))</f>
        <v>#N/A</v>
      </c>
      <c r="AC377" s="253" t="e">
        <f>(INDEX(Finish_table!EW$4:EW$224,MATCH('16 Year_History_Results'!$G377,Finish_table!EX$4:EX$224,0),1))</f>
        <v>#N/A</v>
      </c>
      <c r="AD377" s="2"/>
      <c r="AG377">
        <f t="shared" si="211"/>
        <v>2757</v>
      </c>
      <c r="AH377" s="110"/>
      <c r="AI377" s="2"/>
      <c r="AJ377" s="146">
        <f>INDEX('2001'!$C$44:$C$140,'16 Year_History_Results'!BZ377)</f>
        <v>0</v>
      </c>
      <c r="AK377" s="2">
        <f>INDEX('2002'!$C$44:$C$140,'16 Year_History_Results'!CA377)</f>
        <v>0</v>
      </c>
      <c r="AL377" s="2">
        <f>INDEX('2003'!$C$44:$C$140,'16 Year_History_Results'!CB377)</f>
        <v>0</v>
      </c>
      <c r="AM377" s="2">
        <f>INDEX('2004'!$C$44:$C$140,'16 Year_History_Results'!CC377)</f>
        <v>0</v>
      </c>
      <c r="AN377" s="2">
        <f>INDEX('2005'!$C$44:$C$140,'16 Year_History_Results'!CD377)</f>
        <v>0</v>
      </c>
      <c r="AO377" s="2">
        <f>INDEX('2006'!$C$44:$C$140,'16 Year_History_Results'!CE377)</f>
        <v>0</v>
      </c>
      <c r="AP377" s="2">
        <f>INDEX('2007'!$C$44:$C$140,'16 Year_History_Results'!CF377)</f>
        <v>0</v>
      </c>
      <c r="AQ377" s="2">
        <f>INDEX('2008'!$C$44:$C$140,'16 Year_History_Results'!CG377)</f>
        <v>0</v>
      </c>
      <c r="AR377" s="2">
        <f>INDEX('2009'!$C$44:$C$140,'16 Year_History_Results'!CH377)</f>
        <v>0</v>
      </c>
      <c r="AS377" s="2">
        <f>INDEX('2010'!$C$44:$C$140,'16 Year_History_Results'!CI377)</f>
        <v>10</v>
      </c>
      <c r="AT377" s="2">
        <f>INDEX('2011'!$C$44:$C$140,'16 Year_History_Results'!CJ377)</f>
        <v>0</v>
      </c>
      <c r="AU377" s="2">
        <f>INDEX('2012'!$C$44:$C$140,'16 Year_History_Results'!CK377)</f>
        <v>0</v>
      </c>
      <c r="AV377" s="2">
        <f>INDEX('2013'!$C$44:$C$140,'16 Year_History_Results'!CL377)</f>
        <v>0</v>
      </c>
      <c r="AW377" s="2">
        <f>INDEX('2014'!$C$52:$C$180,'16 Year_History_Results'!CM377)</f>
        <v>0</v>
      </c>
      <c r="AX377" s="2">
        <f>INDEX('2015'!$E$52:$E$308,'16 Year_History_Results'!CN377)</f>
        <v>0</v>
      </c>
      <c r="AY377" s="147">
        <f>INDEX('2016'!$E$52:$E$308,'16 Year_History_Results'!CO377)</f>
        <v>0</v>
      </c>
      <c r="AZ377" s="2"/>
      <c r="BA377" s="2"/>
      <c r="BB377">
        <f t="shared" si="223"/>
        <v>2757</v>
      </c>
      <c r="BC377" s="110"/>
      <c r="BD377" s="2"/>
      <c r="BE377" s="146">
        <f>INDEX('2001'!$B$44:$B$140,'16 Year_History_Results'!BZ377)</f>
        <v>0</v>
      </c>
      <c r="BF377" s="2">
        <f>INDEX('2002'!$B$44:$B$140,'16 Year_History_Results'!CA377)</f>
        <v>0</v>
      </c>
      <c r="BG377" s="2">
        <f>INDEX('2003'!$B$44:$B$140,'16 Year_History_Results'!CB377)</f>
        <v>0</v>
      </c>
      <c r="BH377" s="2">
        <f>INDEX('2004'!$B$44:$B$140,'16 Year_History_Results'!CC377)</f>
        <v>0</v>
      </c>
      <c r="BI377" s="2">
        <f>INDEX('2005'!$B$44:$B$140,'16 Year_History_Results'!CD377)</f>
        <v>0</v>
      </c>
      <c r="BJ377" s="2">
        <f>INDEX('2006'!$B$44:$B$140,'16 Year_History_Results'!CE377)</f>
        <v>0</v>
      </c>
      <c r="BK377" s="2">
        <f>INDEX('2007'!$B$44:$B$140,'16 Year_History_Results'!CF377)</f>
        <v>0</v>
      </c>
      <c r="BL377" s="2">
        <f>INDEX('2008'!$B$44:$B$140,'16 Year_History_Results'!CG377)</f>
        <v>0</v>
      </c>
      <c r="BM377" s="2">
        <f>INDEX('2009'!$B$44:$B$140,'16 Year_History_Results'!CH377)</f>
        <v>0</v>
      </c>
      <c r="BN377" s="2">
        <f>INDEX('2010'!$B$44:$B$140,'16 Year_History_Results'!CI377)</f>
        <v>12</v>
      </c>
      <c r="BO377" s="2">
        <f>INDEX('2011'!$B$44:$B$140,'16 Year_History_Results'!CJ377)</f>
        <v>0</v>
      </c>
      <c r="BP377" s="2">
        <f>INDEX('2012'!$B$44:$B$140,'16 Year_History_Results'!CK377)</f>
        <v>0</v>
      </c>
      <c r="BQ377" s="2">
        <f>INDEX('2013'!$B$44:$B$140,'16 Year_History_Results'!CL377)</f>
        <v>0</v>
      </c>
      <c r="BR377" s="2">
        <f>INDEX('2014'!$B$52:$B$180,'16 Year_History_Results'!CM377)</f>
        <v>0</v>
      </c>
      <c r="BS377" s="147">
        <f>INDEX('2015'!$B$52:$B$308,'16 Year_History_Results'!CN377)</f>
        <v>0</v>
      </c>
      <c r="BT377" s="147">
        <f>INDEX('2016'!$B$52:$B$308,'16 Year_History_Results'!CO377)</f>
        <v>0</v>
      </c>
      <c r="BW377">
        <f t="shared" si="224"/>
        <v>2757</v>
      </c>
      <c r="BX377" s="110"/>
      <c r="BY377" s="2"/>
      <c r="BZ377" s="146">
        <f>IF(ISNA(MATCH($BW377,'2001'!$A$44:$A$139,0)),97,MATCH($BW377,'2001'!$A$44:$A$139,0))</f>
        <v>97</v>
      </c>
      <c r="CA377" s="2">
        <f>IF(ISNA(MATCH($BW377,'2002'!$A$44:$A$139,0)),97,MATCH($BW377,'2002'!$A$44:$A$139,0))</f>
        <v>97</v>
      </c>
      <c r="CB377" s="2">
        <f>IF(ISNA(MATCH($BW377,'2003'!$A$44:$A$139,0)),97,MATCH($BW377,'2003'!$A$44:$A$139,0))</f>
        <v>97</v>
      </c>
      <c r="CC377" s="2">
        <f>IF(ISNA(MATCH($BW377,'2004'!$A$44:$A$139,0)),97,MATCH($BW377,'2004'!$A$44:$A$139,0))</f>
        <v>97</v>
      </c>
      <c r="CD377" s="2">
        <f>IF(ISNA(MATCH($BW377,'2005'!$A$44:$A$139,0)),97,MATCH($BW377,'2005'!$A$44:$A$139,0))</f>
        <v>97</v>
      </c>
      <c r="CE377" s="2">
        <f>IF(ISNA(MATCH($BW377,'2006'!$A$44:$A$139,0)),97,MATCH($BW377,'2006'!$A$44:$A$139,0))</f>
        <v>97</v>
      </c>
      <c r="CF377" s="2">
        <f>IF(ISNA(MATCH($BW377,'2007'!$A$44:$A$139,0)),97,MATCH($BW377,'2007'!$A$44:$A$139,0))</f>
        <v>97</v>
      </c>
      <c r="CG377" s="2">
        <f>IF(ISNA(MATCH($BW377,'2008'!$A$44:$A$139,0)),97,MATCH($BW377,'2008'!$A$44:$A$139,0))</f>
        <v>97</v>
      </c>
      <c r="CH377" s="2">
        <f>IF(ISNA(MATCH($BW377,'2009'!$A$44:$A$139,0)),97,MATCH($BW377,'2009'!$A$44:$A$139,0))</f>
        <v>97</v>
      </c>
      <c r="CI377" s="2">
        <f>IF(ISNA(MATCH($BW377,'2010'!$A$44:$A$139,0)),97,MATCH($BW377,'2010'!$A$44:$A$139,0))</f>
        <v>89</v>
      </c>
      <c r="CJ377" s="2">
        <f>IF(ISNA(MATCH($BW377,'2011'!$A$44:$A$139,0)),97,MATCH($BW377,'2011'!$A$44:$A$139,0))</f>
        <v>97</v>
      </c>
      <c r="CK377" s="2">
        <f>IF(ISNA(MATCH($BW377,'2012'!$A$44:$A$139,0)),97,MATCH($BW377,'2012'!$A$44:$A$139,0))</f>
        <v>97</v>
      </c>
      <c r="CL377" s="2">
        <f>IF(ISNA(MATCH($BW377,'2013'!$A$44:$A$139,0)),97,MATCH($BW377,'2013'!$A$44:$A$139,0))</f>
        <v>97</v>
      </c>
      <c r="CM377" s="2">
        <f>IF(ISNA(MATCH($BW377,'2014'!$A$52:$A$179,0)),129,MATCH($BW377,'2014'!$A$52:$A$179,0))</f>
        <v>129</v>
      </c>
      <c r="CN377" s="147">
        <f>IF(ISNA(MATCH($BW377,'2015'!$A$52:$A$307,0)),257,MATCH($BW377,'2015'!$A$52:$A$307,0))</f>
        <v>257</v>
      </c>
      <c r="CO377" s="147">
        <f>IF(ISNA(MATCH($BW377,'2016'!$A$52:$A$307,0)),257,MATCH($BW377,'2016'!$A$52:$A$307,0))</f>
        <v>257</v>
      </c>
      <c r="CQ377">
        <f t="shared" si="225"/>
        <v>2757</v>
      </c>
      <c r="CR377" s="281"/>
      <c r="CS377" s="279"/>
      <c r="CT377" s="278">
        <f t="shared" si="226"/>
        <v>0</v>
      </c>
      <c r="CU377" s="279">
        <f t="shared" si="212"/>
        <v>0</v>
      </c>
      <c r="CV377" s="279">
        <f t="shared" si="213"/>
        <v>0</v>
      </c>
      <c r="CW377" s="279">
        <f t="shared" si="214"/>
        <v>0</v>
      </c>
      <c r="CX377" s="279">
        <f t="shared" si="215"/>
        <v>0</v>
      </c>
      <c r="CY377" s="279">
        <f t="shared" si="216"/>
        <v>0</v>
      </c>
      <c r="CZ377" s="279">
        <f t="shared" si="217"/>
        <v>0</v>
      </c>
      <c r="DA377" s="279">
        <f t="shared" si="218"/>
        <v>0</v>
      </c>
      <c r="DB377" s="279">
        <f t="shared" si="219"/>
        <v>0</v>
      </c>
      <c r="DC377" s="279">
        <f t="shared" si="227"/>
        <v>22</v>
      </c>
      <c r="DD377" s="279">
        <f t="shared" si="228"/>
        <v>14.665199999999999</v>
      </c>
      <c r="DE377" s="279">
        <f t="shared" si="229"/>
        <v>9.7758223199999978</v>
      </c>
      <c r="DF377" s="279">
        <f t="shared" si="230"/>
        <v>6.5165631585119979</v>
      </c>
      <c r="DG377" s="279">
        <f t="shared" si="231"/>
        <v>4.3439410014640973</v>
      </c>
      <c r="DH377" s="280">
        <f t="shared" si="248"/>
        <v>2.895671071575967</v>
      </c>
      <c r="DI377" s="280">
        <f t="shared" si="249"/>
        <v>1.9302543363125395</v>
      </c>
      <c r="DJ377" s="154">
        <f t="shared" si="220"/>
        <v>301</v>
      </c>
      <c r="DK377" s="279">
        <f t="shared" si="232"/>
        <v>2757</v>
      </c>
      <c r="DL377" s="97"/>
      <c r="DM377" s="154"/>
      <c r="DN377" s="267">
        <f t="shared" si="233"/>
        <v>0</v>
      </c>
      <c r="DO377" s="154">
        <f t="shared" si="234"/>
        <v>0</v>
      </c>
      <c r="DP377" s="154">
        <f t="shared" si="235"/>
        <v>0</v>
      </c>
      <c r="DQ377" s="154">
        <f t="shared" si="236"/>
        <v>0</v>
      </c>
      <c r="DR377" s="154">
        <f t="shared" si="237"/>
        <v>0</v>
      </c>
      <c r="DS377" s="154">
        <f t="shared" si="238"/>
        <v>0</v>
      </c>
      <c r="DT377" s="154">
        <f t="shared" si="239"/>
        <v>0</v>
      </c>
      <c r="DU377" s="154">
        <f t="shared" si="240"/>
        <v>0</v>
      </c>
      <c r="DV377" s="154">
        <f t="shared" si="241"/>
        <v>0</v>
      </c>
      <c r="DW377" s="154">
        <f t="shared" si="242"/>
        <v>22</v>
      </c>
      <c r="DX377" s="154">
        <f t="shared" si="243"/>
        <v>22</v>
      </c>
      <c r="DY377" s="154">
        <f t="shared" si="244"/>
        <v>22</v>
      </c>
      <c r="DZ377" s="154">
        <f t="shared" si="245"/>
        <v>22</v>
      </c>
      <c r="EA377" s="154">
        <f t="shared" si="246"/>
        <v>22</v>
      </c>
      <c r="EB377" s="264">
        <f t="shared" si="250"/>
        <v>22</v>
      </c>
      <c r="EC377" s="264">
        <f t="shared" si="251"/>
        <v>22</v>
      </c>
      <c r="ED377" s="154">
        <f t="shared" si="221"/>
        <v>301</v>
      </c>
    </row>
    <row r="378" spans="2:134" ht="13" thickBot="1" x14ac:dyDescent="0.3">
      <c r="B378" s="131">
        <v>192</v>
      </c>
      <c r="C378" s="50">
        <f t="shared" si="210"/>
        <v>1</v>
      </c>
      <c r="D378" s="50">
        <f t="shared" si="222"/>
        <v>0</v>
      </c>
      <c r="E378" s="97"/>
      <c r="F378" s="2">
        <f t="shared" si="247"/>
        <v>373</v>
      </c>
      <c r="G378" s="494">
        <v>1622</v>
      </c>
      <c r="H378" s="98">
        <f>15- COUNTIF(L378:AC378,"#N/A")</f>
        <v>1</v>
      </c>
      <c r="I378" s="131">
        <f>SUM(AH378:AY378)+SUM(BE378:BT378)</f>
        <v>26</v>
      </c>
      <c r="J378" s="398">
        <f>DI378</f>
        <v>1.9301841452457655</v>
      </c>
      <c r="K378" s="456" t="str">
        <f>IF(ISNUMBER(MATCH(G378,'[4]OPR data'!$A$3:$A$2900,0)),"Y","N")</f>
        <v>Y</v>
      </c>
      <c r="L378" s="110"/>
      <c r="M378" s="233"/>
      <c r="N378" s="469" t="e">
        <f>(INDEX(Finish_table!R$4:R$83,MATCH('16 Year_History_Results'!$G378,Finish_table!S$4:S$83,0),1))</f>
        <v>#N/A</v>
      </c>
      <c r="O378" s="233" t="e">
        <f>(INDEX(Finish_table!Z$4:Z$99,MATCH('16 Year_History_Results'!$G378,Finish_table!AA$4:AA$99,0),1))</f>
        <v>#N/A</v>
      </c>
      <c r="P378" s="233" t="e">
        <f>(INDEX(Finish_table!AI$4:AI$99,MATCH('16 Year_History_Results'!$G378,Finish_table!AJ$4:AJ$99,0),1))</f>
        <v>#N/A</v>
      </c>
      <c r="Q378" s="233" t="e">
        <f>(INDEX(Finish_table!AR$4:AR$99,MATCH('16 Year_History_Results'!$G378,Finish_table!AS$4:AS$99,0),1))</f>
        <v>#N/A</v>
      </c>
      <c r="R378" s="233" t="e">
        <f>(INDEX(Finish_table!BA$4:BA$99,MATCH('16 Year_History_Results'!$G378,Finish_table!BB$4:BB$99,0),1))</f>
        <v>#N/A</v>
      </c>
      <c r="S378" s="233" t="e">
        <f>(INDEX(Finish_table!BJ$4:BJ$99,MATCH('16 Year_History_Results'!$G378,Finish_table!BK$4:BK$99,0),1))</f>
        <v>#N/A</v>
      </c>
      <c r="T378" s="233" t="e">
        <f>(INDEX(Finish_table!BS$4:BS$99,MATCH('16 Year_History_Results'!$G378,Finish_table!BT$4:BT$99,0),1))</f>
        <v>#N/A</v>
      </c>
      <c r="U378" s="233" t="e">
        <f>(INDEX(Finish_table!CB$4:CB$99,MATCH('16 Year_History_Results'!$G378,Finish_table!CC$4:CC$99,0),1))</f>
        <v>#N/A</v>
      </c>
      <c r="V378" s="233" t="str">
        <f>(INDEX(Finish_table!CK$4:CK$99,MATCH('16 Year_History_Results'!$G378,Finish_table!CL$4:CL$99,0),1))</f>
        <v>QF</v>
      </c>
      <c r="W378" s="233" t="str">
        <f>(INDEX(Finish_table!CT$4:CT$99,MATCH('16 Year_History_Results'!$G378,Finish_table!CU$4:CU$99,0),1))</f>
        <v>SF</v>
      </c>
      <c r="X378" s="233" t="e">
        <f>(INDEX(Finish_table!DC$4:DC$99,MATCH('16 Year_History_Results'!$G378,Finish_table!DD$4:DD$99,0),1))</f>
        <v>#N/A</v>
      </c>
      <c r="Y378" s="233" t="e">
        <f>(INDEX(Finish_table!DL$4:DL$99,MATCH('16 Year_History_Results'!$G378,Finish_table!DM$4:DM$99,0),1))</f>
        <v>#N/A</v>
      </c>
      <c r="Z378" s="233" t="e">
        <f>(INDEX(Finish_table!DU$4:DU$99,MATCH('16 Year_History_Results'!$G378,Finish_table!DV$4:DV$99,0),1))</f>
        <v>#N/A</v>
      </c>
      <c r="AA378" s="233" t="e">
        <f>(INDEX(Finish_table!ED$4:ED$140,MATCH('16 Year_History_Results'!$G378,Finish_table!EE$4:EE$140,0),1))</f>
        <v>#N/A</v>
      </c>
      <c r="AB378" s="233" t="e">
        <f>(INDEX(Finish_table!EM$4:EM$224,MATCH('16 Year_History_Results'!$G378,Finish_table!EN$4:EN$224,0),1))</f>
        <v>#N/A</v>
      </c>
      <c r="AC378" s="253" t="e">
        <f>(INDEX(Finish_table!EW$4:EW$224,MATCH('16 Year_History_Results'!$G378,Finish_table!EX$4:EX$224,0),1))</f>
        <v>#N/A</v>
      </c>
      <c r="AD378" s="2"/>
      <c r="AG378">
        <f t="shared" si="211"/>
        <v>1622</v>
      </c>
      <c r="AH378" s="110"/>
      <c r="AI378" s="2"/>
      <c r="AJ378" s="146">
        <f>INDEX('2001'!$C$44:$C$140,'16 Year_History_Results'!BZ378)</f>
        <v>0</v>
      </c>
      <c r="AK378" s="2">
        <f>INDEX('2002'!$C$44:$C$140,'16 Year_History_Results'!CA378)</f>
        <v>0</v>
      </c>
      <c r="AL378" s="2">
        <f>INDEX('2003'!$C$44:$C$140,'16 Year_History_Results'!CB378)</f>
        <v>0</v>
      </c>
      <c r="AM378" s="2">
        <f>INDEX('2004'!$C$44:$C$140,'16 Year_History_Results'!CC378)</f>
        <v>0</v>
      </c>
      <c r="AN378" s="2">
        <f>INDEX('2005'!$C$44:$C$140,'16 Year_History_Results'!CD378)</f>
        <v>0</v>
      </c>
      <c r="AO378" s="2">
        <f>INDEX('2006'!$C$44:$C$140,'16 Year_History_Results'!CE378)</f>
        <v>0</v>
      </c>
      <c r="AP378" s="2">
        <f>INDEX('2007'!$C$44:$C$140,'16 Year_History_Results'!CF378)</f>
        <v>0</v>
      </c>
      <c r="AQ378" s="2">
        <f>INDEX('2008'!$C$44:$C$140,'16 Year_History_Results'!CG378)</f>
        <v>0</v>
      </c>
      <c r="AR378" s="2">
        <f>INDEX('2009'!$C$44:$C$140,'16 Year_History_Results'!CH378)</f>
        <v>0</v>
      </c>
      <c r="AS378" s="2">
        <f>INDEX('2010'!$C$44:$C$140,'16 Year_History_Results'!CI378)</f>
        <v>10</v>
      </c>
      <c r="AT378" s="2">
        <f>INDEX('2011'!$C$44:$C$140,'16 Year_History_Results'!CJ378)</f>
        <v>0</v>
      </c>
      <c r="AU378" s="2">
        <f>INDEX('2012'!$C$44:$C$140,'16 Year_History_Results'!CK378)</f>
        <v>0</v>
      </c>
      <c r="AV378" s="2">
        <f>INDEX('2013'!$C$44:$C$140,'16 Year_History_Results'!CL378)</f>
        <v>0</v>
      </c>
      <c r="AW378" s="2">
        <f>INDEX('2014'!$C$52:$C$180,'16 Year_History_Results'!CM378)</f>
        <v>0</v>
      </c>
      <c r="AX378" s="2">
        <f>INDEX('2015'!$E$52:$E$308,'16 Year_History_Results'!CN378)</f>
        <v>0</v>
      </c>
      <c r="AY378" s="147">
        <f>INDEX('2016'!$E$52:$E$308,'16 Year_History_Results'!CO378)</f>
        <v>0</v>
      </c>
      <c r="AZ378" s="2"/>
      <c r="BA378" s="2"/>
      <c r="BB378">
        <f t="shared" si="223"/>
        <v>1622</v>
      </c>
      <c r="BC378" s="110"/>
      <c r="BD378" s="2"/>
      <c r="BE378" s="146">
        <f>INDEX('2001'!$B$44:$B$140,'16 Year_History_Results'!BZ378)</f>
        <v>0</v>
      </c>
      <c r="BF378" s="2">
        <f>INDEX('2002'!$B$44:$B$140,'16 Year_History_Results'!CA378)</f>
        <v>0</v>
      </c>
      <c r="BG378" s="2">
        <f>INDEX('2003'!$B$44:$B$140,'16 Year_History_Results'!CB378)</f>
        <v>0</v>
      </c>
      <c r="BH378" s="2">
        <f>INDEX('2004'!$B$44:$B$140,'16 Year_History_Results'!CC378)</f>
        <v>0</v>
      </c>
      <c r="BI378" s="2">
        <f>INDEX('2005'!$B$44:$B$140,'16 Year_History_Results'!CD378)</f>
        <v>0</v>
      </c>
      <c r="BJ378" s="2">
        <f>INDEX('2006'!$B$44:$B$140,'16 Year_History_Results'!CE378)</f>
        <v>0</v>
      </c>
      <c r="BK378" s="2">
        <f>INDEX('2007'!$B$44:$B$140,'16 Year_History_Results'!CF378)</f>
        <v>0</v>
      </c>
      <c r="BL378" s="2">
        <f>INDEX('2008'!$B$44:$B$140,'16 Year_History_Results'!CG378)</f>
        <v>0</v>
      </c>
      <c r="BM378" s="2">
        <f>INDEX('2009'!$B$44:$B$140,'16 Year_History_Results'!CH378)</f>
        <v>12</v>
      </c>
      <c r="BN378" s="2">
        <f>INDEX('2010'!$B$44:$B$140,'16 Year_History_Results'!CI378)</f>
        <v>4</v>
      </c>
      <c r="BO378" s="2">
        <f>INDEX('2011'!$B$44:$B$140,'16 Year_History_Results'!CJ378)</f>
        <v>0</v>
      </c>
      <c r="BP378" s="2">
        <f>INDEX('2012'!$B$44:$B$140,'16 Year_History_Results'!CK378)</f>
        <v>0</v>
      </c>
      <c r="BQ378" s="2">
        <f>INDEX('2013'!$B$44:$B$140,'16 Year_History_Results'!CL378)</f>
        <v>0</v>
      </c>
      <c r="BR378" s="2">
        <f>INDEX('2014'!$B$52:$B$180,'16 Year_History_Results'!CM378)</f>
        <v>0</v>
      </c>
      <c r="BS378" s="147">
        <f>INDEX('2015'!$B$52:$B$308,'16 Year_History_Results'!CN378)</f>
        <v>0</v>
      </c>
      <c r="BT378" s="147">
        <f>INDEX('2016'!$B$52:$B$308,'16 Year_History_Results'!CO378)</f>
        <v>0</v>
      </c>
      <c r="BW378">
        <f t="shared" si="224"/>
        <v>1622</v>
      </c>
      <c r="BX378" s="110"/>
      <c r="BY378" s="2"/>
      <c r="BZ378" s="146">
        <f>IF(ISNA(MATCH($BW378,'2001'!$A$44:$A$139,0)),97,MATCH($BW378,'2001'!$A$44:$A$139,0))</f>
        <v>97</v>
      </c>
      <c r="CA378" s="2">
        <f>IF(ISNA(MATCH($BW378,'2002'!$A$44:$A$139,0)),97,MATCH($BW378,'2002'!$A$44:$A$139,0))</f>
        <v>97</v>
      </c>
      <c r="CB378" s="2">
        <f>IF(ISNA(MATCH($BW378,'2003'!$A$44:$A$139,0)),97,MATCH($BW378,'2003'!$A$44:$A$139,0))</f>
        <v>97</v>
      </c>
      <c r="CC378" s="2">
        <f>IF(ISNA(MATCH($BW378,'2004'!$A$44:$A$139,0)),97,MATCH($BW378,'2004'!$A$44:$A$139,0))</f>
        <v>97</v>
      </c>
      <c r="CD378" s="2">
        <f>IF(ISNA(MATCH($BW378,'2005'!$A$44:$A$139,0)),97,MATCH($BW378,'2005'!$A$44:$A$139,0))</f>
        <v>97</v>
      </c>
      <c r="CE378" s="2">
        <f>IF(ISNA(MATCH($BW378,'2006'!$A$44:$A$139,0)),97,MATCH($BW378,'2006'!$A$44:$A$139,0))</f>
        <v>97</v>
      </c>
      <c r="CF378" s="2">
        <f>IF(ISNA(MATCH($BW378,'2007'!$A$44:$A$139,0)),97,MATCH($BW378,'2007'!$A$44:$A$139,0))</f>
        <v>97</v>
      </c>
      <c r="CG378" s="2">
        <f>IF(ISNA(MATCH($BW378,'2008'!$A$44:$A$139,0)),97,MATCH($BW378,'2008'!$A$44:$A$139,0))</f>
        <v>97</v>
      </c>
      <c r="CH378" s="2">
        <f>IF(ISNA(MATCH($BW378,'2009'!$A$44:$A$139,0)),97,MATCH($BW378,'2009'!$A$44:$A$139,0))</f>
        <v>74</v>
      </c>
      <c r="CI378" s="2">
        <f>IF(ISNA(MATCH($BW378,'2010'!$A$44:$A$139,0)),97,MATCH($BW378,'2010'!$A$44:$A$139,0))</f>
        <v>64</v>
      </c>
      <c r="CJ378" s="2">
        <f>IF(ISNA(MATCH($BW378,'2011'!$A$44:$A$139,0)),97,MATCH($BW378,'2011'!$A$44:$A$139,0))</f>
        <v>97</v>
      </c>
      <c r="CK378" s="2">
        <f>IF(ISNA(MATCH($BW378,'2012'!$A$44:$A$139,0)),97,MATCH($BW378,'2012'!$A$44:$A$139,0))</f>
        <v>97</v>
      </c>
      <c r="CL378" s="2">
        <f>IF(ISNA(MATCH($BW378,'2013'!$A$44:$A$139,0)),97,MATCH($BW378,'2013'!$A$44:$A$139,0))</f>
        <v>97</v>
      </c>
      <c r="CM378" s="2">
        <f>IF(ISNA(MATCH($BW378,'2014'!$A$52:$A$179,0)),129,MATCH($BW378,'2014'!$A$52:$A$179,0))</f>
        <v>129</v>
      </c>
      <c r="CN378" s="147">
        <f>IF(ISNA(MATCH($BW378,'2015'!$A$52:$A$307,0)),257,MATCH($BW378,'2015'!$A$52:$A$307,0))</f>
        <v>257</v>
      </c>
      <c r="CO378" s="147">
        <f>IF(ISNA(MATCH($BW378,'2016'!$A$52:$A$307,0)),257,MATCH($BW378,'2016'!$A$52:$A$307,0))</f>
        <v>257</v>
      </c>
      <c r="CQ378">
        <f t="shared" si="225"/>
        <v>1622</v>
      </c>
      <c r="CR378" s="281"/>
      <c r="CS378" s="279"/>
      <c r="CT378" s="278">
        <f t="shared" si="226"/>
        <v>0</v>
      </c>
      <c r="CU378" s="279">
        <f t="shared" si="212"/>
        <v>0</v>
      </c>
      <c r="CV378" s="279">
        <f t="shared" si="213"/>
        <v>0</v>
      </c>
      <c r="CW378" s="279">
        <f t="shared" si="214"/>
        <v>0</v>
      </c>
      <c r="CX378" s="279">
        <f t="shared" si="215"/>
        <v>0</v>
      </c>
      <c r="CY378" s="279">
        <f t="shared" si="216"/>
        <v>0</v>
      </c>
      <c r="CZ378" s="279">
        <f t="shared" si="217"/>
        <v>0</v>
      </c>
      <c r="DA378" s="279">
        <f t="shared" si="218"/>
        <v>0</v>
      </c>
      <c r="DB378" s="279">
        <f t="shared" si="219"/>
        <v>12</v>
      </c>
      <c r="DC378" s="279">
        <f t="shared" si="227"/>
        <v>21.999200000000002</v>
      </c>
      <c r="DD378" s="279">
        <f t="shared" si="228"/>
        <v>14.664666720000001</v>
      </c>
      <c r="DE378" s="279">
        <f t="shared" si="229"/>
        <v>9.7754668355520007</v>
      </c>
      <c r="DF378" s="279">
        <f t="shared" si="230"/>
        <v>6.5163261925789637</v>
      </c>
      <c r="DG378" s="279">
        <f t="shared" si="231"/>
        <v>4.343783039973137</v>
      </c>
      <c r="DH378" s="280">
        <f t="shared" si="248"/>
        <v>2.895565774446093</v>
      </c>
      <c r="DI378" s="280">
        <f t="shared" si="249"/>
        <v>1.9301841452457655</v>
      </c>
      <c r="DJ378" s="154">
        <f t="shared" si="220"/>
        <v>302</v>
      </c>
      <c r="DK378" s="279">
        <f t="shared" si="232"/>
        <v>1622</v>
      </c>
      <c r="DL378" s="97"/>
      <c r="DM378" s="154"/>
      <c r="DN378" s="267">
        <f t="shared" si="233"/>
        <v>0</v>
      </c>
      <c r="DO378" s="154">
        <f t="shared" si="234"/>
        <v>0</v>
      </c>
      <c r="DP378" s="154">
        <f t="shared" si="235"/>
        <v>0</v>
      </c>
      <c r="DQ378" s="154">
        <f t="shared" si="236"/>
        <v>0</v>
      </c>
      <c r="DR378" s="154">
        <f t="shared" si="237"/>
        <v>0</v>
      </c>
      <c r="DS378" s="154">
        <f t="shared" si="238"/>
        <v>0</v>
      </c>
      <c r="DT378" s="154">
        <f t="shared" si="239"/>
        <v>0</v>
      </c>
      <c r="DU378" s="154">
        <f t="shared" si="240"/>
        <v>0</v>
      </c>
      <c r="DV378" s="154">
        <f t="shared" si="241"/>
        <v>12</v>
      </c>
      <c r="DW378" s="154">
        <f t="shared" si="242"/>
        <v>26</v>
      </c>
      <c r="DX378" s="154">
        <f t="shared" si="243"/>
        <v>26</v>
      </c>
      <c r="DY378" s="154">
        <f t="shared" si="244"/>
        <v>26</v>
      </c>
      <c r="DZ378" s="154">
        <f t="shared" si="245"/>
        <v>26</v>
      </c>
      <c r="EA378" s="154">
        <f t="shared" si="246"/>
        <v>26</v>
      </c>
      <c r="EB378" s="264">
        <f t="shared" si="250"/>
        <v>26</v>
      </c>
      <c r="EC378" s="264">
        <f t="shared" si="251"/>
        <v>26</v>
      </c>
      <c r="ED378" s="154">
        <f t="shared" si="221"/>
        <v>264</v>
      </c>
    </row>
    <row r="379" spans="2:134" ht="13" thickBot="1" x14ac:dyDescent="0.3">
      <c r="B379" s="247">
        <v>192</v>
      </c>
      <c r="C379" s="50">
        <f t="shared" si="210"/>
        <v>2</v>
      </c>
      <c r="D379" s="50">
        <f t="shared" si="222"/>
        <v>2</v>
      </c>
      <c r="E379" s="97"/>
      <c r="F379" s="2">
        <f t="shared" si="247"/>
        <v>374</v>
      </c>
      <c r="G379" s="495">
        <v>173</v>
      </c>
      <c r="H379" s="98">
        <f>15- COUNTIF(L379:AC379,"#N/A")</f>
        <v>5</v>
      </c>
      <c r="I379" s="131">
        <f>SUM(AH379:AY379)+SUM(BE379:BT379)</f>
        <v>189</v>
      </c>
      <c r="J379" s="398">
        <f>DI379</f>
        <v>1.9039215581491662</v>
      </c>
      <c r="K379" s="456" t="str">
        <f>IF(ISNUMBER(MATCH(G379,'[4]OPR data'!$A$3:$A$2900,0)),"Y","N")</f>
        <v>Y</v>
      </c>
      <c r="L379" s="110"/>
      <c r="M379" s="233"/>
      <c r="N379" s="469" t="str">
        <f>(INDEX(Finish_table!R$4:R$83,MATCH('16 Year_History_Results'!$G379,Finish_table!S$4:S$83,0),1))</f>
        <v>QF</v>
      </c>
      <c r="O379" s="233" t="str">
        <f>(INDEX(Finish_table!Z$4:Z$99,MATCH('16 Year_History_Results'!$G379,Finish_table!AA$4:AA$99,0),1))</f>
        <v>WC</v>
      </c>
      <c r="P379" s="233" t="str">
        <f>(INDEX(Finish_table!AI$4:AI$99,MATCH('16 Year_History_Results'!$G379,Finish_table!AJ$4:AJ$99,0),1))</f>
        <v>F</v>
      </c>
      <c r="Q379" s="233" t="e">
        <f>(INDEX(Finish_table!AR$4:AR$99,MATCH('16 Year_History_Results'!$G379,Finish_table!AS$4:AS$99,0),1))</f>
        <v>#N/A</v>
      </c>
      <c r="R379" s="233" t="str">
        <f>(INDEX(Finish_table!BA$4:BA$99,MATCH('16 Year_History_Results'!$G379,Finish_table!BB$4:BB$99,0),1))</f>
        <v>QF</v>
      </c>
      <c r="S379" s="233" t="str">
        <f>(INDEX(Finish_table!BJ$4:BJ$99,MATCH('16 Year_History_Results'!$G379,Finish_table!BK$4:BK$99,0),1))</f>
        <v>QF</v>
      </c>
      <c r="T379" s="233" t="str">
        <f>(INDEX(Finish_table!BS$4:BS$99,MATCH('16 Year_History_Results'!$G379,Finish_table!BT$4:BT$99,0),1))</f>
        <v>W</v>
      </c>
      <c r="U379" s="233" t="e">
        <f>(INDEX(Finish_table!CB$4:CB$99,MATCH('16 Year_History_Results'!$G379,Finish_table!CC$4:CC$99,0),1))</f>
        <v>#N/A</v>
      </c>
      <c r="V379" s="233" t="e">
        <f>(INDEX(Finish_table!CK$4:CK$99,MATCH('16 Year_History_Results'!$G379,Finish_table!CL$4:CL$99,0),1))</f>
        <v>#N/A</v>
      </c>
      <c r="W379" s="233" t="e">
        <f>(INDEX(Finish_table!CT$4:CT$99,MATCH('16 Year_History_Results'!$G379,Finish_table!CU$4:CU$99,0),1))</f>
        <v>#N/A</v>
      </c>
      <c r="X379" s="233" t="e">
        <f>(INDEX(Finish_table!DC$4:DC$99,MATCH('16 Year_History_Results'!$G379,Finish_table!DD$4:DD$99,0),1))</f>
        <v>#N/A</v>
      </c>
      <c r="Y379" s="233" t="e">
        <f>(INDEX(Finish_table!DL$4:DL$99,MATCH('16 Year_History_Results'!$G379,Finish_table!DM$4:DM$99,0),1))</f>
        <v>#N/A</v>
      </c>
      <c r="Z379" s="233" t="e">
        <f>(INDEX(Finish_table!DU$4:DU$99,MATCH('16 Year_History_Results'!$G379,Finish_table!DV$4:DV$99,0),1))</f>
        <v>#N/A</v>
      </c>
      <c r="AA379" s="233" t="e">
        <f>(INDEX(Finish_table!ED$4:ED$140,MATCH('16 Year_History_Results'!$G379,Finish_table!EE$4:EE$140,0),1))</f>
        <v>#N/A</v>
      </c>
      <c r="AB379" s="233" t="e">
        <f>(INDEX(Finish_table!EM$4:EM$224,MATCH('16 Year_History_Results'!$G379,Finish_table!EN$4:EN$224,0),1))</f>
        <v>#N/A</v>
      </c>
      <c r="AC379" s="253" t="e">
        <f>(INDEX(Finish_table!EW$4:EW$224,MATCH('16 Year_History_Results'!$G379,Finish_table!EX$4:EX$224,0),1))</f>
        <v>#N/A</v>
      </c>
      <c r="AD379" s="2"/>
      <c r="AG379">
        <f t="shared" si="211"/>
        <v>173</v>
      </c>
      <c r="AH379" s="110"/>
      <c r="AI379" s="2"/>
      <c r="AJ379" s="146">
        <f>INDEX('2001'!$C$44:$C$140,'16 Year_History_Results'!BZ379)</f>
        <v>10</v>
      </c>
      <c r="AK379" s="2">
        <f>INDEX('2002'!$C$44:$C$140,'16 Year_History_Results'!CA379)</f>
        <v>50</v>
      </c>
      <c r="AL379" s="2">
        <f>INDEX('2003'!$C$44:$C$140,'16 Year_History_Results'!CB379)</f>
        <v>20</v>
      </c>
      <c r="AM379" s="2">
        <f>INDEX('2004'!$C$44:$C$140,'16 Year_History_Results'!CC379)</f>
        <v>0</v>
      </c>
      <c r="AN379" s="2">
        <f>INDEX('2005'!$C$44:$C$140,'16 Year_History_Results'!CD379)</f>
        <v>0</v>
      </c>
      <c r="AO379" s="2">
        <f>INDEX('2006'!$C$44:$C$140,'16 Year_History_Results'!CE379)</f>
        <v>0</v>
      </c>
      <c r="AP379" s="2">
        <f>INDEX('2007'!$C$44:$C$140,'16 Year_History_Results'!CF379)</f>
        <v>30</v>
      </c>
      <c r="AQ379" s="2">
        <f>INDEX('2008'!$C$44:$C$140,'16 Year_History_Results'!CG379)</f>
        <v>0</v>
      </c>
      <c r="AR379" s="2">
        <f>INDEX('2009'!$C$44:$C$140,'16 Year_History_Results'!CH379)</f>
        <v>0</v>
      </c>
      <c r="AS379" s="2">
        <f>INDEX('2010'!$C$44:$C$140,'16 Year_History_Results'!CI379)</f>
        <v>0</v>
      </c>
      <c r="AT379" s="2">
        <f>INDEX('2011'!$C$44:$C$140,'16 Year_History_Results'!CJ379)</f>
        <v>0</v>
      </c>
      <c r="AU379" s="2">
        <f>INDEX('2012'!$C$44:$C$140,'16 Year_History_Results'!CK379)</f>
        <v>0</v>
      </c>
      <c r="AV379" s="2">
        <f>INDEX('2013'!$C$44:$C$140,'16 Year_History_Results'!CL379)</f>
        <v>0</v>
      </c>
      <c r="AW379" s="2">
        <f>INDEX('2014'!$C$52:$C$180,'16 Year_History_Results'!CM379)</f>
        <v>0</v>
      </c>
      <c r="AX379" s="2">
        <f>INDEX('2015'!$E$52:$E$308,'16 Year_History_Results'!CN379)</f>
        <v>0</v>
      </c>
      <c r="AY379" s="147">
        <f>INDEX('2016'!$E$52:$E$308,'16 Year_History_Results'!CO379)</f>
        <v>0</v>
      </c>
      <c r="AZ379" s="2"/>
      <c r="BA379" s="2"/>
      <c r="BB379">
        <f t="shared" si="223"/>
        <v>173</v>
      </c>
      <c r="BC379" s="110"/>
      <c r="BD379" s="2"/>
      <c r="BE379" s="146">
        <f>INDEX('2001'!$B$44:$B$140,'16 Year_History_Results'!BZ379)</f>
        <v>15</v>
      </c>
      <c r="BF379" s="2">
        <f>INDEX('2002'!$B$44:$B$140,'16 Year_History_Results'!CA379)</f>
        <v>16</v>
      </c>
      <c r="BG379" s="2">
        <f>INDEX('2003'!$B$44:$B$140,'16 Year_History_Results'!CB379)</f>
        <v>14</v>
      </c>
      <c r="BH379" s="2">
        <f>INDEX('2004'!$B$44:$B$140,'16 Year_History_Results'!CC379)</f>
        <v>0</v>
      </c>
      <c r="BI379" s="2">
        <f>INDEX('2005'!$B$44:$B$140,'16 Year_History_Results'!CD379)</f>
        <v>9</v>
      </c>
      <c r="BJ379" s="2">
        <f>INDEX('2006'!$B$44:$B$140,'16 Year_History_Results'!CE379)</f>
        <v>10</v>
      </c>
      <c r="BK379" s="2">
        <f>INDEX('2007'!$B$44:$B$140,'16 Year_History_Results'!CF379)</f>
        <v>15</v>
      </c>
      <c r="BL379" s="2">
        <f>INDEX('2008'!$B$44:$B$140,'16 Year_History_Results'!CG379)</f>
        <v>0</v>
      </c>
      <c r="BM379" s="2">
        <f>INDEX('2009'!$B$44:$B$140,'16 Year_History_Results'!CH379)</f>
        <v>0</v>
      </c>
      <c r="BN379" s="2">
        <f>INDEX('2010'!$B$44:$B$140,'16 Year_History_Results'!CI379)</f>
        <v>0</v>
      </c>
      <c r="BO379" s="2">
        <f>INDEX('2011'!$B$44:$B$140,'16 Year_History_Results'!CJ379)</f>
        <v>0</v>
      </c>
      <c r="BP379" s="2">
        <f>INDEX('2012'!$B$44:$B$140,'16 Year_History_Results'!CK379)</f>
        <v>0</v>
      </c>
      <c r="BQ379" s="2">
        <f>INDEX('2013'!$B$44:$B$140,'16 Year_History_Results'!CL379)</f>
        <v>0</v>
      </c>
      <c r="BR379" s="2">
        <f>INDEX('2014'!$B$52:$B$180,'16 Year_History_Results'!CM379)</f>
        <v>0</v>
      </c>
      <c r="BS379" s="147">
        <f>INDEX('2015'!$B$52:$B$308,'16 Year_History_Results'!CN379)</f>
        <v>0</v>
      </c>
      <c r="BT379" s="147">
        <f>INDEX('2016'!$B$52:$B$308,'16 Year_History_Results'!CO379)</f>
        <v>0</v>
      </c>
      <c r="BW379">
        <f t="shared" si="224"/>
        <v>173</v>
      </c>
      <c r="BX379" s="110"/>
      <c r="BY379" s="2"/>
      <c r="BZ379" s="146">
        <f>IF(ISNA(MATCH($BW379,'2001'!$A$44:$A$139,0)),97,MATCH($BW379,'2001'!$A$44:$A$139,0))</f>
        <v>39</v>
      </c>
      <c r="CA379" s="2">
        <f>IF(ISNA(MATCH($BW379,'2002'!$A$44:$A$139,0)),97,MATCH($BW379,'2002'!$A$44:$A$139,0))</f>
        <v>39</v>
      </c>
      <c r="CB379" s="2">
        <f>IF(ISNA(MATCH($BW379,'2003'!$A$44:$A$139,0)),97,MATCH($BW379,'2003'!$A$44:$A$139,0))</f>
        <v>30</v>
      </c>
      <c r="CC379" s="2">
        <f>IF(ISNA(MATCH($BW379,'2004'!$A$44:$A$139,0)),97,MATCH($BW379,'2004'!$A$44:$A$139,0))</f>
        <v>97</v>
      </c>
      <c r="CD379" s="2">
        <f>IF(ISNA(MATCH($BW379,'2005'!$A$44:$A$139,0)),97,MATCH($BW379,'2005'!$A$44:$A$139,0))</f>
        <v>28</v>
      </c>
      <c r="CE379" s="2">
        <f>IF(ISNA(MATCH($BW379,'2006'!$A$44:$A$139,0)),97,MATCH($BW379,'2006'!$A$44:$A$139,0))</f>
        <v>32</v>
      </c>
      <c r="CF379" s="2">
        <f>IF(ISNA(MATCH($BW379,'2007'!$A$44:$A$139,0)),97,MATCH($BW379,'2007'!$A$44:$A$139,0))</f>
        <v>25</v>
      </c>
      <c r="CG379" s="2">
        <f>IF(ISNA(MATCH($BW379,'2008'!$A$44:$A$139,0)),97,MATCH($BW379,'2008'!$A$44:$A$139,0))</f>
        <v>97</v>
      </c>
      <c r="CH379" s="2">
        <f>IF(ISNA(MATCH($BW379,'2009'!$A$44:$A$139,0)),97,MATCH($BW379,'2009'!$A$44:$A$139,0))</f>
        <v>97</v>
      </c>
      <c r="CI379" s="2">
        <f>IF(ISNA(MATCH($BW379,'2010'!$A$44:$A$139,0)),97,MATCH($BW379,'2010'!$A$44:$A$139,0))</f>
        <v>97</v>
      </c>
      <c r="CJ379" s="2">
        <f>IF(ISNA(MATCH($BW379,'2011'!$A$44:$A$139,0)),97,MATCH($BW379,'2011'!$A$44:$A$139,0))</f>
        <v>97</v>
      </c>
      <c r="CK379" s="2">
        <f>IF(ISNA(MATCH($BW379,'2012'!$A$44:$A$139,0)),97,MATCH($BW379,'2012'!$A$44:$A$139,0))</f>
        <v>97</v>
      </c>
      <c r="CL379" s="2">
        <f>IF(ISNA(MATCH($BW379,'2013'!$A$44:$A$139,0)),97,MATCH($BW379,'2013'!$A$44:$A$139,0))</f>
        <v>97</v>
      </c>
      <c r="CM379" s="2">
        <f>IF(ISNA(MATCH($BW379,'2014'!$A$52:$A$179,0)),129,MATCH($BW379,'2014'!$A$52:$A$179,0))</f>
        <v>129</v>
      </c>
      <c r="CN379" s="147">
        <f>IF(ISNA(MATCH($BW379,'2015'!$A$52:$A$307,0)),257,MATCH($BW379,'2015'!$A$52:$A$307,0))</f>
        <v>257</v>
      </c>
      <c r="CO379" s="147">
        <f>IF(ISNA(MATCH($BW379,'2016'!$A$52:$A$307,0)),257,MATCH($BW379,'2016'!$A$52:$A$307,0))</f>
        <v>257</v>
      </c>
      <c r="CQ379">
        <f t="shared" si="225"/>
        <v>173</v>
      </c>
      <c r="CR379" s="281"/>
      <c r="CS379" s="279"/>
      <c r="CT379" s="278">
        <f t="shared" si="226"/>
        <v>25</v>
      </c>
      <c r="CU379" s="279">
        <f t="shared" si="212"/>
        <v>82.664999999999992</v>
      </c>
      <c r="CV379" s="279">
        <f t="shared" si="213"/>
        <v>89.104489000000001</v>
      </c>
      <c r="CW379" s="279">
        <f t="shared" si="214"/>
        <v>59.397052367400001</v>
      </c>
      <c r="CX379" s="279">
        <f t="shared" si="215"/>
        <v>48.594075108108839</v>
      </c>
      <c r="CY379" s="279">
        <f t="shared" si="216"/>
        <v>42.392810467065352</v>
      </c>
      <c r="CZ379" s="279">
        <f t="shared" si="217"/>
        <v>73.259047457345758</v>
      </c>
      <c r="DA379" s="279">
        <f t="shared" si="218"/>
        <v>48.83448103506668</v>
      </c>
      <c r="DB379" s="279">
        <f t="shared" si="219"/>
        <v>32.553065057975445</v>
      </c>
      <c r="DC379" s="279">
        <f t="shared" si="227"/>
        <v>21.69987316764643</v>
      </c>
      <c r="DD379" s="279">
        <f t="shared" si="228"/>
        <v>14.46513545355311</v>
      </c>
      <c r="DE379" s="279">
        <f t="shared" si="229"/>
        <v>9.6424592933385025</v>
      </c>
      <c r="DF379" s="279">
        <f t="shared" si="230"/>
        <v>6.4276633649394457</v>
      </c>
      <c r="DG379" s="279">
        <f t="shared" si="231"/>
        <v>4.284680399068634</v>
      </c>
      <c r="DH379" s="280">
        <f t="shared" si="248"/>
        <v>2.8561679540191514</v>
      </c>
      <c r="DI379" s="280">
        <f t="shared" si="249"/>
        <v>1.9039215581491662</v>
      </c>
      <c r="DJ379" s="154">
        <f t="shared" si="220"/>
        <v>304</v>
      </c>
      <c r="DK379" s="279">
        <f t="shared" si="232"/>
        <v>173</v>
      </c>
      <c r="DL379" s="97"/>
      <c r="DM379" s="154"/>
      <c r="DN379" s="267">
        <f t="shared" si="233"/>
        <v>25</v>
      </c>
      <c r="DO379" s="154">
        <f t="shared" si="234"/>
        <v>91</v>
      </c>
      <c r="DP379" s="154">
        <f t="shared" si="235"/>
        <v>125</v>
      </c>
      <c r="DQ379" s="154">
        <f t="shared" si="236"/>
        <v>125</v>
      </c>
      <c r="DR379" s="154">
        <f t="shared" si="237"/>
        <v>134</v>
      </c>
      <c r="DS379" s="154">
        <f t="shared" si="238"/>
        <v>144</v>
      </c>
      <c r="DT379" s="154">
        <f t="shared" si="239"/>
        <v>189</v>
      </c>
      <c r="DU379" s="154">
        <f t="shared" si="240"/>
        <v>189</v>
      </c>
      <c r="DV379" s="154">
        <f t="shared" si="241"/>
        <v>189</v>
      </c>
      <c r="DW379" s="154">
        <f t="shared" si="242"/>
        <v>189</v>
      </c>
      <c r="DX379" s="154">
        <f t="shared" si="243"/>
        <v>189</v>
      </c>
      <c r="DY379" s="154">
        <f t="shared" si="244"/>
        <v>189</v>
      </c>
      <c r="DZ379" s="154">
        <f t="shared" si="245"/>
        <v>189</v>
      </c>
      <c r="EA379" s="154">
        <f t="shared" si="246"/>
        <v>189</v>
      </c>
      <c r="EB379" s="264">
        <f t="shared" si="250"/>
        <v>189</v>
      </c>
      <c r="EC379" s="264">
        <f t="shared" si="251"/>
        <v>189</v>
      </c>
      <c r="ED379" s="154">
        <f t="shared" si="221"/>
        <v>27</v>
      </c>
    </row>
    <row r="380" spans="2:134" ht="13" thickBot="1" x14ac:dyDescent="0.3">
      <c r="B380" s="131">
        <v>195</v>
      </c>
      <c r="C380" s="50">
        <f t="shared" si="210"/>
        <v>1</v>
      </c>
      <c r="D380" s="50">
        <f t="shared" si="222"/>
        <v>0</v>
      </c>
      <c r="E380" s="97"/>
      <c r="F380" s="2">
        <f t="shared" si="247"/>
        <v>375</v>
      </c>
      <c r="G380" s="207">
        <v>1073</v>
      </c>
      <c r="H380" s="98">
        <f>15- COUNTIF(L380:AC380,"#N/A")</f>
        <v>0</v>
      </c>
      <c r="I380" s="131">
        <f>SUM(AH380:AY380)+SUM(BE380:BT380)</f>
        <v>21</v>
      </c>
      <c r="J380" s="398">
        <f>DI380</f>
        <v>1.8425155028437885</v>
      </c>
      <c r="K380" s="456" t="str">
        <f>IF(ISNUMBER(MATCH(G380,'[4]OPR data'!$A$3:$A$2900,0)),"Y","N")</f>
        <v>Y</v>
      </c>
      <c r="L380" s="110"/>
      <c r="M380" s="233"/>
      <c r="N380" s="469" t="e">
        <f>(INDEX(Finish_table!R$4:R$83,MATCH('16 Year_History_Results'!$G380,Finish_table!S$4:S$83,0),1))</f>
        <v>#N/A</v>
      </c>
      <c r="O380" s="233" t="e">
        <f>(INDEX(Finish_table!Z$4:Z$99,MATCH('16 Year_History_Results'!$G380,Finish_table!AA$4:AA$99,0),1))</f>
        <v>#N/A</v>
      </c>
      <c r="P380" s="233" t="e">
        <f>(INDEX(Finish_table!AI$4:AI$99,MATCH('16 Year_History_Results'!$G380,Finish_table!AJ$4:AJ$99,0),1))</f>
        <v>#N/A</v>
      </c>
      <c r="Q380" s="233" t="e">
        <f>(INDEX(Finish_table!AR$4:AR$99,MATCH('16 Year_History_Results'!$G380,Finish_table!AS$4:AS$99,0),1))</f>
        <v>#N/A</v>
      </c>
      <c r="R380" s="233" t="e">
        <f>(INDEX(Finish_table!BA$4:BA$99,MATCH('16 Year_History_Results'!$G380,Finish_table!BB$4:BB$99,0),1))</f>
        <v>#N/A</v>
      </c>
      <c r="S380" s="233" t="e">
        <f>(INDEX(Finish_table!BJ$4:BJ$99,MATCH('16 Year_History_Results'!$G380,Finish_table!BK$4:BK$99,0),1))</f>
        <v>#N/A</v>
      </c>
      <c r="T380" s="233" t="e">
        <f>(INDEX(Finish_table!BS$4:BS$99,MATCH('16 Year_History_Results'!$G380,Finish_table!BT$4:BT$99,0),1))</f>
        <v>#N/A</v>
      </c>
      <c r="U380" s="233" t="e">
        <f>(INDEX(Finish_table!CB$4:CB$99,MATCH('16 Year_History_Results'!$G380,Finish_table!CC$4:CC$99,0),1))</f>
        <v>#N/A</v>
      </c>
      <c r="V380" s="233" t="e">
        <f>(INDEX(Finish_table!CK$4:CK$99,MATCH('16 Year_History_Results'!$G380,Finish_table!CL$4:CL$99,0),1))</f>
        <v>#N/A</v>
      </c>
      <c r="W380" s="233" t="str">
        <f>(INDEX(Finish_table!CT$4:CT$99,MATCH('16 Year_History_Results'!$G380,Finish_table!CU$4:CU$99,0),1))</f>
        <v>SF</v>
      </c>
      <c r="X380" s="233" t="e">
        <f>(INDEX(Finish_table!DC$4:DC$99,MATCH('16 Year_History_Results'!$G380,Finish_table!DD$4:DD$99,0),1))</f>
        <v>#N/A</v>
      </c>
      <c r="Y380" s="233" t="e">
        <f>(INDEX(Finish_table!DL$4:DL$99,MATCH('16 Year_History_Results'!$G380,Finish_table!DM$4:DM$99,0),1))</f>
        <v>#N/A</v>
      </c>
      <c r="Z380" s="233" t="e">
        <f>(INDEX(Finish_table!DU$4:DU$99,MATCH('16 Year_History_Results'!$G380,Finish_table!DV$4:DV$99,0),1))</f>
        <v>#N/A</v>
      </c>
      <c r="AA380" s="233" t="e">
        <f>(INDEX(Finish_table!ED$4:ED$140,MATCH('16 Year_History_Results'!$G380,Finish_table!EE$4:EE$140,0),1))</f>
        <v>#N/A</v>
      </c>
      <c r="AB380" s="233" t="e">
        <f>(INDEX(Finish_table!EM$4:EM$224,MATCH('16 Year_History_Results'!$G380,Finish_table!EN$4:EN$224,0),1))</f>
        <v>#N/A</v>
      </c>
      <c r="AC380" s="253" t="e">
        <f>(INDEX(Finish_table!EW$4:EW$224,MATCH('16 Year_History_Results'!$G380,Finish_table!EX$4:EX$224,0),1))</f>
        <v>#N/A</v>
      </c>
      <c r="AD380" s="2"/>
      <c r="AG380">
        <f t="shared" si="211"/>
        <v>1073</v>
      </c>
      <c r="AH380" s="110"/>
      <c r="AI380" s="2"/>
      <c r="AJ380" s="146">
        <f>INDEX('2001'!$C$44:$C$140,'16 Year_History_Results'!BZ380)</f>
        <v>0</v>
      </c>
      <c r="AK380" s="2">
        <f>INDEX('2002'!$C$44:$C$140,'16 Year_History_Results'!CA380)</f>
        <v>0</v>
      </c>
      <c r="AL380" s="2">
        <f>INDEX('2003'!$C$44:$C$140,'16 Year_History_Results'!CB380)</f>
        <v>0</v>
      </c>
      <c r="AM380" s="2">
        <f>INDEX('2004'!$C$44:$C$140,'16 Year_History_Results'!CC380)</f>
        <v>0</v>
      </c>
      <c r="AN380" s="2">
        <f>INDEX('2005'!$C$44:$C$140,'16 Year_History_Results'!CD380)</f>
        <v>0</v>
      </c>
      <c r="AO380" s="2">
        <f>INDEX('2006'!$C$44:$C$140,'16 Year_History_Results'!CE380)</f>
        <v>0</v>
      </c>
      <c r="AP380" s="2">
        <f>INDEX('2007'!$C$44:$C$140,'16 Year_History_Results'!CF380)</f>
        <v>0</v>
      </c>
      <c r="AQ380" s="2">
        <f>INDEX('2008'!$C$44:$C$140,'16 Year_History_Results'!CG380)</f>
        <v>0</v>
      </c>
      <c r="AR380" s="2">
        <f>INDEX('2009'!$C$44:$C$140,'16 Year_History_Results'!CH380)</f>
        <v>0</v>
      </c>
      <c r="AS380" s="2">
        <f>INDEX('2010'!$C$44:$C$140,'16 Year_History_Results'!CI380)</f>
        <v>10</v>
      </c>
      <c r="AT380" s="2">
        <f>INDEX('2011'!$C$44:$C$140,'16 Year_History_Results'!CJ380)</f>
        <v>0</v>
      </c>
      <c r="AU380" s="2">
        <f>INDEX('2012'!$C$44:$C$140,'16 Year_History_Results'!CK380)</f>
        <v>0</v>
      </c>
      <c r="AV380" s="2">
        <f>INDEX('2013'!$C$44:$C$140,'16 Year_History_Results'!CL380)</f>
        <v>0</v>
      </c>
      <c r="AW380" s="2">
        <f>INDEX('2014'!$C$52:$C$180,'16 Year_History_Results'!CM380)</f>
        <v>0</v>
      </c>
      <c r="AX380" s="2">
        <f>INDEX('2015'!$E$52:$E$308,'16 Year_History_Results'!CN380)</f>
        <v>0</v>
      </c>
      <c r="AY380" s="147">
        <f>INDEX('2016'!$E$52:$E$308,'16 Year_History_Results'!CO380)</f>
        <v>0</v>
      </c>
      <c r="AZ380" s="2"/>
      <c r="BA380" s="2"/>
      <c r="BB380">
        <f t="shared" si="223"/>
        <v>1073</v>
      </c>
      <c r="BC380" s="110"/>
      <c r="BD380" s="2"/>
      <c r="BE380" s="146">
        <f>INDEX('2001'!$B$44:$B$140,'16 Year_History_Results'!BZ380)</f>
        <v>0</v>
      </c>
      <c r="BF380" s="2">
        <f>INDEX('2002'!$B$44:$B$140,'16 Year_History_Results'!CA380)</f>
        <v>0</v>
      </c>
      <c r="BG380" s="2">
        <f>INDEX('2003'!$B$44:$B$140,'16 Year_History_Results'!CB380)</f>
        <v>0</v>
      </c>
      <c r="BH380" s="2">
        <f>INDEX('2004'!$B$44:$B$140,'16 Year_History_Results'!CC380)</f>
        <v>0</v>
      </c>
      <c r="BI380" s="2">
        <f>INDEX('2005'!$B$44:$B$140,'16 Year_History_Results'!CD380)</f>
        <v>0</v>
      </c>
      <c r="BJ380" s="2">
        <f>INDEX('2006'!$B$44:$B$140,'16 Year_History_Results'!CE380)</f>
        <v>0</v>
      </c>
      <c r="BK380" s="2">
        <f>INDEX('2007'!$B$44:$B$140,'16 Year_History_Results'!CF380)</f>
        <v>0</v>
      </c>
      <c r="BL380" s="2">
        <f>INDEX('2008'!$B$44:$B$140,'16 Year_History_Results'!CG380)</f>
        <v>0</v>
      </c>
      <c r="BM380" s="2">
        <f>INDEX('2009'!$B$44:$B$140,'16 Year_History_Results'!CH380)</f>
        <v>0</v>
      </c>
      <c r="BN380" s="2">
        <f>INDEX('2010'!$B$44:$B$140,'16 Year_History_Results'!CI380)</f>
        <v>11</v>
      </c>
      <c r="BO380" s="2">
        <f>INDEX('2011'!$B$44:$B$140,'16 Year_History_Results'!CJ380)</f>
        <v>0</v>
      </c>
      <c r="BP380" s="2">
        <f>INDEX('2012'!$B$44:$B$140,'16 Year_History_Results'!CK380)</f>
        <v>0</v>
      </c>
      <c r="BQ380" s="2">
        <f>INDEX('2013'!$B$44:$B$140,'16 Year_History_Results'!CL380)</f>
        <v>0</v>
      </c>
      <c r="BR380" s="2">
        <f>INDEX('2014'!$B$52:$B$180,'16 Year_History_Results'!CM380)</f>
        <v>0</v>
      </c>
      <c r="BS380" s="147">
        <f>INDEX('2015'!$B$52:$B$308,'16 Year_History_Results'!CN380)</f>
        <v>0</v>
      </c>
      <c r="BT380" s="147">
        <f>INDEX('2016'!$B$52:$B$308,'16 Year_History_Results'!CO380)</f>
        <v>0</v>
      </c>
      <c r="BW380">
        <f t="shared" si="224"/>
        <v>1073</v>
      </c>
      <c r="BX380" s="110"/>
      <c r="BY380" s="2"/>
      <c r="BZ380" s="146">
        <f>IF(ISNA(MATCH($BW380,'2001'!$A$44:$A$139,0)),97,MATCH($BW380,'2001'!$A$44:$A$139,0))</f>
        <v>97</v>
      </c>
      <c r="CA380" s="2">
        <f>IF(ISNA(MATCH($BW380,'2002'!$A$44:$A$139,0)),97,MATCH($BW380,'2002'!$A$44:$A$139,0))</f>
        <v>97</v>
      </c>
      <c r="CB380" s="2">
        <f>IF(ISNA(MATCH($BW380,'2003'!$A$44:$A$139,0)),97,MATCH($BW380,'2003'!$A$44:$A$139,0))</f>
        <v>97</v>
      </c>
      <c r="CC380" s="2">
        <f>IF(ISNA(MATCH($BW380,'2004'!$A$44:$A$139,0)),97,MATCH($BW380,'2004'!$A$44:$A$139,0))</f>
        <v>97</v>
      </c>
      <c r="CD380" s="2">
        <f>IF(ISNA(MATCH($BW380,'2005'!$A$44:$A$139,0)),97,MATCH($BW380,'2005'!$A$44:$A$139,0))</f>
        <v>97</v>
      </c>
      <c r="CE380" s="2">
        <f>IF(ISNA(MATCH($BW380,'2006'!$A$44:$A$139,0)),97,MATCH($BW380,'2006'!$A$44:$A$139,0))</f>
        <v>97</v>
      </c>
      <c r="CF380" s="2">
        <f>IF(ISNA(MATCH($BW380,'2007'!$A$44:$A$139,0)),97,MATCH($BW380,'2007'!$A$44:$A$139,0))</f>
        <v>97</v>
      </c>
      <c r="CG380" s="2">
        <f>IF(ISNA(MATCH($BW380,'2008'!$A$44:$A$139,0)),97,MATCH($BW380,'2008'!$A$44:$A$139,0))</f>
        <v>97</v>
      </c>
      <c r="CH380" s="2">
        <f>IF(ISNA(MATCH($BW380,'2009'!$A$44:$A$139,0)),97,MATCH($BW380,'2009'!$A$44:$A$139,0))</f>
        <v>97</v>
      </c>
      <c r="CI380" s="2">
        <f>IF(ISNA(MATCH($BW380,'2010'!$A$44:$A$139,0)),97,MATCH($BW380,'2010'!$A$44:$A$139,0))</f>
        <v>53</v>
      </c>
      <c r="CJ380" s="2">
        <f>IF(ISNA(MATCH($BW380,'2011'!$A$44:$A$139,0)),97,MATCH($BW380,'2011'!$A$44:$A$139,0))</f>
        <v>97</v>
      </c>
      <c r="CK380" s="2">
        <f>IF(ISNA(MATCH($BW380,'2012'!$A$44:$A$139,0)),97,MATCH($BW380,'2012'!$A$44:$A$139,0))</f>
        <v>97</v>
      </c>
      <c r="CL380" s="2">
        <f>IF(ISNA(MATCH($BW380,'2013'!$A$44:$A$139,0)),97,MATCH($BW380,'2013'!$A$44:$A$139,0))</f>
        <v>97</v>
      </c>
      <c r="CM380" s="2">
        <f>IF(ISNA(MATCH($BW380,'2014'!$A$52:$A$179,0)),129,MATCH($BW380,'2014'!$A$52:$A$179,0))</f>
        <v>129</v>
      </c>
      <c r="CN380" s="147">
        <f>IF(ISNA(MATCH($BW380,'2015'!$A$52:$A$307,0)),257,MATCH($BW380,'2015'!$A$52:$A$307,0))</f>
        <v>257</v>
      </c>
      <c r="CO380" s="147">
        <f>IF(ISNA(MATCH($BW380,'2016'!$A$52:$A$307,0)),257,MATCH($BW380,'2016'!$A$52:$A$307,0))</f>
        <v>257</v>
      </c>
      <c r="CQ380">
        <f t="shared" si="225"/>
        <v>1073</v>
      </c>
      <c r="CR380" s="281"/>
      <c r="CS380" s="279"/>
      <c r="CT380" s="278">
        <f t="shared" si="226"/>
        <v>0</v>
      </c>
      <c r="CU380" s="279">
        <f t="shared" si="212"/>
        <v>0</v>
      </c>
      <c r="CV380" s="279">
        <f t="shared" si="213"/>
        <v>0</v>
      </c>
      <c r="CW380" s="279">
        <f t="shared" si="214"/>
        <v>0</v>
      </c>
      <c r="CX380" s="279">
        <f t="shared" si="215"/>
        <v>0</v>
      </c>
      <c r="CY380" s="279">
        <f t="shared" si="216"/>
        <v>0</v>
      </c>
      <c r="CZ380" s="279">
        <f t="shared" si="217"/>
        <v>0</v>
      </c>
      <c r="DA380" s="279">
        <f t="shared" si="218"/>
        <v>0</v>
      </c>
      <c r="DB380" s="279">
        <f t="shared" si="219"/>
        <v>0</v>
      </c>
      <c r="DC380" s="279">
        <f t="shared" si="227"/>
        <v>21</v>
      </c>
      <c r="DD380" s="279">
        <f t="shared" si="228"/>
        <v>13.9986</v>
      </c>
      <c r="DE380" s="279">
        <f t="shared" si="229"/>
        <v>9.3314667599999996</v>
      </c>
      <c r="DF380" s="279">
        <f t="shared" si="230"/>
        <v>6.2203557422159994</v>
      </c>
      <c r="DG380" s="279">
        <f t="shared" si="231"/>
        <v>4.1464891377611854</v>
      </c>
      <c r="DH380" s="280">
        <f t="shared" si="248"/>
        <v>2.7640496592316062</v>
      </c>
      <c r="DI380" s="280">
        <f t="shared" si="249"/>
        <v>1.8425155028437885</v>
      </c>
      <c r="DJ380" s="154">
        <f t="shared" si="220"/>
        <v>305</v>
      </c>
      <c r="DK380" s="279">
        <f t="shared" si="232"/>
        <v>1073</v>
      </c>
      <c r="DL380" s="97"/>
      <c r="DM380" s="154"/>
      <c r="DN380" s="267">
        <f t="shared" si="233"/>
        <v>0</v>
      </c>
      <c r="DO380" s="154">
        <f t="shared" si="234"/>
        <v>0</v>
      </c>
      <c r="DP380" s="154">
        <f t="shared" si="235"/>
        <v>0</v>
      </c>
      <c r="DQ380" s="154">
        <f t="shared" si="236"/>
        <v>0</v>
      </c>
      <c r="DR380" s="154">
        <f t="shared" si="237"/>
        <v>0</v>
      </c>
      <c r="DS380" s="154">
        <f t="shared" si="238"/>
        <v>0</v>
      </c>
      <c r="DT380" s="154">
        <f t="shared" si="239"/>
        <v>0</v>
      </c>
      <c r="DU380" s="154">
        <f t="shared" si="240"/>
        <v>0</v>
      </c>
      <c r="DV380" s="154">
        <f t="shared" si="241"/>
        <v>0</v>
      </c>
      <c r="DW380" s="154">
        <f t="shared" si="242"/>
        <v>21</v>
      </c>
      <c r="DX380" s="154">
        <f t="shared" si="243"/>
        <v>21</v>
      </c>
      <c r="DY380" s="154">
        <f t="shared" si="244"/>
        <v>21</v>
      </c>
      <c r="DZ380" s="154">
        <f t="shared" si="245"/>
        <v>21</v>
      </c>
      <c r="EA380" s="154">
        <f t="shared" si="246"/>
        <v>21</v>
      </c>
      <c r="EB380" s="264">
        <f t="shared" si="250"/>
        <v>21</v>
      </c>
      <c r="EC380" s="264">
        <f t="shared" si="251"/>
        <v>21</v>
      </c>
      <c r="ED380" s="154">
        <f t="shared" si="221"/>
        <v>313</v>
      </c>
    </row>
    <row r="381" spans="2:134" ht="13" thickBot="1" x14ac:dyDescent="0.3">
      <c r="B381" s="131">
        <v>195</v>
      </c>
      <c r="C381" s="50">
        <f t="shared" si="210"/>
        <v>2</v>
      </c>
      <c r="D381" s="50">
        <f t="shared" si="222"/>
        <v>0</v>
      </c>
      <c r="E381" s="97"/>
      <c r="F381" s="2">
        <f t="shared" si="247"/>
        <v>376</v>
      </c>
      <c r="G381" s="494">
        <v>1922</v>
      </c>
      <c r="H381" s="98">
        <f>15- COUNTIF(L381:AC381,"#N/A")</f>
        <v>0</v>
      </c>
      <c r="I381" s="131">
        <f>SUM(AH381:AY381)+SUM(BE381:BT381)</f>
        <v>21</v>
      </c>
      <c r="J381" s="398">
        <f>DI381</f>
        <v>1.8425155028437885</v>
      </c>
      <c r="K381" s="456" t="str">
        <f>IF(ISNUMBER(MATCH(G381,'[4]OPR data'!$A$3:$A$2900,0)),"Y","N")</f>
        <v>Y</v>
      </c>
      <c r="L381" s="110"/>
      <c r="M381" s="233"/>
      <c r="N381" s="469" t="e">
        <f>(INDEX(Finish_table!R$4:R$83,MATCH('16 Year_History_Results'!$G381,Finish_table!S$4:S$83,0),1))</f>
        <v>#N/A</v>
      </c>
      <c r="O381" s="233" t="e">
        <f>(INDEX(Finish_table!Z$4:Z$99,MATCH('16 Year_History_Results'!$G381,Finish_table!AA$4:AA$99,0),1))</f>
        <v>#N/A</v>
      </c>
      <c r="P381" s="233" t="e">
        <f>(INDEX(Finish_table!AI$4:AI$99,MATCH('16 Year_History_Results'!$G381,Finish_table!AJ$4:AJ$99,0),1))</f>
        <v>#N/A</v>
      </c>
      <c r="Q381" s="233" t="e">
        <f>(INDEX(Finish_table!AR$4:AR$99,MATCH('16 Year_History_Results'!$G381,Finish_table!AS$4:AS$99,0),1))</f>
        <v>#N/A</v>
      </c>
      <c r="R381" s="233" t="e">
        <f>(INDEX(Finish_table!BA$4:BA$99,MATCH('16 Year_History_Results'!$G381,Finish_table!BB$4:BB$99,0),1))</f>
        <v>#N/A</v>
      </c>
      <c r="S381" s="233" t="e">
        <f>(INDEX(Finish_table!BJ$4:BJ$99,MATCH('16 Year_History_Results'!$G381,Finish_table!BK$4:BK$99,0),1))</f>
        <v>#N/A</v>
      </c>
      <c r="T381" s="233" t="e">
        <f>(INDEX(Finish_table!BS$4:BS$99,MATCH('16 Year_History_Results'!$G381,Finish_table!BT$4:BT$99,0),1))</f>
        <v>#N/A</v>
      </c>
      <c r="U381" s="233" t="e">
        <f>(INDEX(Finish_table!CB$4:CB$99,MATCH('16 Year_History_Results'!$G381,Finish_table!CC$4:CC$99,0),1))</f>
        <v>#N/A</v>
      </c>
      <c r="V381" s="233" t="e">
        <f>(INDEX(Finish_table!CK$4:CK$99,MATCH('16 Year_History_Results'!$G381,Finish_table!CL$4:CL$99,0),1))</f>
        <v>#N/A</v>
      </c>
      <c r="W381" s="233" t="str">
        <f>(INDEX(Finish_table!CT$4:CT$99,MATCH('16 Year_History_Results'!$G381,Finish_table!CU$4:CU$99,0),1))</f>
        <v>SF</v>
      </c>
      <c r="X381" s="233" t="e">
        <f>(INDEX(Finish_table!DC$4:DC$99,MATCH('16 Year_History_Results'!$G381,Finish_table!DD$4:DD$99,0),1))</f>
        <v>#N/A</v>
      </c>
      <c r="Y381" s="233" t="e">
        <f>(INDEX(Finish_table!DL$4:DL$99,MATCH('16 Year_History_Results'!$G381,Finish_table!DM$4:DM$99,0),1))</f>
        <v>#N/A</v>
      </c>
      <c r="Z381" s="233" t="e">
        <f>(INDEX(Finish_table!DU$4:DU$99,MATCH('16 Year_History_Results'!$G381,Finish_table!DV$4:DV$99,0),1))</f>
        <v>#N/A</v>
      </c>
      <c r="AA381" s="233" t="e">
        <f>(INDEX(Finish_table!ED$4:ED$140,MATCH('16 Year_History_Results'!$G381,Finish_table!EE$4:EE$140,0),1))</f>
        <v>#N/A</v>
      </c>
      <c r="AB381" s="233" t="e">
        <f>(INDEX(Finish_table!EM$4:EM$224,MATCH('16 Year_History_Results'!$G381,Finish_table!EN$4:EN$224,0),1))</f>
        <v>#N/A</v>
      </c>
      <c r="AC381" s="253" t="e">
        <f>(INDEX(Finish_table!EW$4:EW$224,MATCH('16 Year_History_Results'!$G381,Finish_table!EX$4:EX$224,0),1))</f>
        <v>#N/A</v>
      </c>
      <c r="AD381" s="2"/>
      <c r="AG381">
        <f t="shared" si="211"/>
        <v>1922</v>
      </c>
      <c r="AH381" s="110"/>
      <c r="AI381" s="2"/>
      <c r="AJ381" s="146">
        <f>INDEX('2001'!$C$44:$C$140,'16 Year_History_Results'!BZ381)</f>
        <v>0</v>
      </c>
      <c r="AK381" s="2">
        <f>INDEX('2002'!$C$44:$C$140,'16 Year_History_Results'!CA381)</f>
        <v>0</v>
      </c>
      <c r="AL381" s="2">
        <f>INDEX('2003'!$C$44:$C$140,'16 Year_History_Results'!CB381)</f>
        <v>0</v>
      </c>
      <c r="AM381" s="2">
        <f>INDEX('2004'!$C$44:$C$140,'16 Year_History_Results'!CC381)</f>
        <v>0</v>
      </c>
      <c r="AN381" s="2">
        <f>INDEX('2005'!$C$44:$C$140,'16 Year_History_Results'!CD381)</f>
        <v>0</v>
      </c>
      <c r="AO381" s="2">
        <f>INDEX('2006'!$C$44:$C$140,'16 Year_History_Results'!CE381)</f>
        <v>0</v>
      </c>
      <c r="AP381" s="2">
        <f>INDEX('2007'!$C$44:$C$140,'16 Year_History_Results'!CF381)</f>
        <v>0</v>
      </c>
      <c r="AQ381" s="2">
        <f>INDEX('2008'!$C$44:$C$140,'16 Year_History_Results'!CG381)</f>
        <v>0</v>
      </c>
      <c r="AR381" s="2">
        <f>INDEX('2009'!$C$44:$C$140,'16 Year_History_Results'!CH381)</f>
        <v>0</v>
      </c>
      <c r="AS381" s="2">
        <f>INDEX('2010'!$C$44:$C$140,'16 Year_History_Results'!CI381)</f>
        <v>10</v>
      </c>
      <c r="AT381" s="2">
        <f>INDEX('2011'!$C$44:$C$140,'16 Year_History_Results'!CJ381)</f>
        <v>0</v>
      </c>
      <c r="AU381" s="2">
        <f>INDEX('2012'!$C$44:$C$140,'16 Year_History_Results'!CK381)</f>
        <v>0</v>
      </c>
      <c r="AV381" s="2">
        <f>INDEX('2013'!$C$44:$C$140,'16 Year_History_Results'!CL381)</f>
        <v>0</v>
      </c>
      <c r="AW381" s="2">
        <f>INDEX('2014'!$C$52:$C$180,'16 Year_History_Results'!CM381)</f>
        <v>0</v>
      </c>
      <c r="AX381" s="2">
        <f>INDEX('2015'!$E$52:$E$308,'16 Year_History_Results'!CN381)</f>
        <v>0</v>
      </c>
      <c r="AY381" s="147">
        <f>INDEX('2016'!$E$52:$E$308,'16 Year_History_Results'!CO381)</f>
        <v>0</v>
      </c>
      <c r="AZ381" s="2"/>
      <c r="BA381" s="2"/>
      <c r="BB381">
        <f t="shared" si="223"/>
        <v>1922</v>
      </c>
      <c r="BC381" s="110"/>
      <c r="BD381" s="2"/>
      <c r="BE381" s="146">
        <f>INDEX('2001'!$B$44:$B$140,'16 Year_History_Results'!BZ381)</f>
        <v>0</v>
      </c>
      <c r="BF381" s="2">
        <f>INDEX('2002'!$B$44:$B$140,'16 Year_History_Results'!CA381)</f>
        <v>0</v>
      </c>
      <c r="BG381" s="2">
        <f>INDEX('2003'!$B$44:$B$140,'16 Year_History_Results'!CB381)</f>
        <v>0</v>
      </c>
      <c r="BH381" s="2">
        <f>INDEX('2004'!$B$44:$B$140,'16 Year_History_Results'!CC381)</f>
        <v>0</v>
      </c>
      <c r="BI381" s="2">
        <f>INDEX('2005'!$B$44:$B$140,'16 Year_History_Results'!CD381)</f>
        <v>0</v>
      </c>
      <c r="BJ381" s="2">
        <f>INDEX('2006'!$B$44:$B$140,'16 Year_History_Results'!CE381)</f>
        <v>0</v>
      </c>
      <c r="BK381" s="2">
        <f>INDEX('2007'!$B$44:$B$140,'16 Year_History_Results'!CF381)</f>
        <v>0</v>
      </c>
      <c r="BL381" s="2">
        <f>INDEX('2008'!$B$44:$B$140,'16 Year_History_Results'!CG381)</f>
        <v>0</v>
      </c>
      <c r="BM381" s="2">
        <f>INDEX('2009'!$B$44:$B$140,'16 Year_History_Results'!CH381)</f>
        <v>0</v>
      </c>
      <c r="BN381" s="2">
        <f>INDEX('2010'!$B$44:$B$140,'16 Year_History_Results'!CI381)</f>
        <v>11</v>
      </c>
      <c r="BO381" s="2">
        <f>INDEX('2011'!$B$44:$B$140,'16 Year_History_Results'!CJ381)</f>
        <v>0</v>
      </c>
      <c r="BP381" s="2">
        <f>INDEX('2012'!$B$44:$B$140,'16 Year_History_Results'!CK381)</f>
        <v>0</v>
      </c>
      <c r="BQ381" s="2">
        <f>INDEX('2013'!$B$44:$B$140,'16 Year_History_Results'!CL381)</f>
        <v>0</v>
      </c>
      <c r="BR381" s="2">
        <f>INDEX('2014'!$B$52:$B$180,'16 Year_History_Results'!CM381)</f>
        <v>0</v>
      </c>
      <c r="BS381" s="147">
        <f>INDEX('2015'!$B$52:$B$308,'16 Year_History_Results'!CN381)</f>
        <v>0</v>
      </c>
      <c r="BT381" s="147">
        <f>INDEX('2016'!$B$52:$B$308,'16 Year_History_Results'!CO381)</f>
        <v>0</v>
      </c>
      <c r="BW381">
        <f t="shared" si="224"/>
        <v>1922</v>
      </c>
      <c r="BX381" s="110"/>
      <c r="BY381" s="2"/>
      <c r="BZ381" s="146">
        <f>IF(ISNA(MATCH($BW381,'2001'!$A$44:$A$139,0)),97,MATCH($BW381,'2001'!$A$44:$A$139,0))</f>
        <v>97</v>
      </c>
      <c r="CA381" s="2">
        <f>IF(ISNA(MATCH($BW381,'2002'!$A$44:$A$139,0)),97,MATCH($BW381,'2002'!$A$44:$A$139,0))</f>
        <v>97</v>
      </c>
      <c r="CB381" s="2">
        <f>IF(ISNA(MATCH($BW381,'2003'!$A$44:$A$139,0)),97,MATCH($BW381,'2003'!$A$44:$A$139,0))</f>
        <v>97</v>
      </c>
      <c r="CC381" s="2">
        <f>IF(ISNA(MATCH($BW381,'2004'!$A$44:$A$139,0)),97,MATCH($BW381,'2004'!$A$44:$A$139,0))</f>
        <v>97</v>
      </c>
      <c r="CD381" s="2">
        <f>IF(ISNA(MATCH($BW381,'2005'!$A$44:$A$139,0)),97,MATCH($BW381,'2005'!$A$44:$A$139,0))</f>
        <v>97</v>
      </c>
      <c r="CE381" s="2">
        <f>IF(ISNA(MATCH($BW381,'2006'!$A$44:$A$139,0)),97,MATCH($BW381,'2006'!$A$44:$A$139,0))</f>
        <v>97</v>
      </c>
      <c r="CF381" s="2">
        <f>IF(ISNA(MATCH($BW381,'2007'!$A$44:$A$139,0)),97,MATCH($BW381,'2007'!$A$44:$A$139,0))</f>
        <v>97</v>
      </c>
      <c r="CG381" s="2">
        <f>IF(ISNA(MATCH($BW381,'2008'!$A$44:$A$139,0)),97,MATCH($BW381,'2008'!$A$44:$A$139,0))</f>
        <v>97</v>
      </c>
      <c r="CH381" s="2">
        <f>IF(ISNA(MATCH($BW381,'2009'!$A$44:$A$139,0)),97,MATCH($BW381,'2009'!$A$44:$A$139,0))</f>
        <v>97</v>
      </c>
      <c r="CI381" s="2">
        <f>IF(ISNA(MATCH($BW381,'2010'!$A$44:$A$139,0)),97,MATCH($BW381,'2010'!$A$44:$A$139,0))</f>
        <v>76</v>
      </c>
      <c r="CJ381" s="2">
        <f>IF(ISNA(MATCH($BW381,'2011'!$A$44:$A$139,0)),97,MATCH($BW381,'2011'!$A$44:$A$139,0))</f>
        <v>97</v>
      </c>
      <c r="CK381" s="2">
        <f>IF(ISNA(MATCH($BW381,'2012'!$A$44:$A$139,0)),97,MATCH($BW381,'2012'!$A$44:$A$139,0))</f>
        <v>97</v>
      </c>
      <c r="CL381" s="2">
        <f>IF(ISNA(MATCH($BW381,'2013'!$A$44:$A$139,0)),97,MATCH($BW381,'2013'!$A$44:$A$139,0))</f>
        <v>97</v>
      </c>
      <c r="CM381" s="2">
        <f>IF(ISNA(MATCH($BW381,'2014'!$A$52:$A$179,0)),129,MATCH($BW381,'2014'!$A$52:$A$179,0))</f>
        <v>129</v>
      </c>
      <c r="CN381" s="147">
        <f>IF(ISNA(MATCH($BW381,'2015'!$A$52:$A$307,0)),257,MATCH($BW381,'2015'!$A$52:$A$307,0))</f>
        <v>257</v>
      </c>
      <c r="CO381" s="147">
        <f>IF(ISNA(MATCH($BW381,'2016'!$A$52:$A$307,0)),257,MATCH($BW381,'2016'!$A$52:$A$307,0))</f>
        <v>257</v>
      </c>
      <c r="CQ381">
        <f t="shared" si="225"/>
        <v>1922</v>
      </c>
      <c r="CR381" s="281"/>
      <c r="CS381" s="279"/>
      <c r="CT381" s="278">
        <f t="shared" si="226"/>
        <v>0</v>
      </c>
      <c r="CU381" s="279">
        <f t="shared" si="212"/>
        <v>0</v>
      </c>
      <c r="CV381" s="279">
        <f t="shared" si="213"/>
        <v>0</v>
      </c>
      <c r="CW381" s="279">
        <f t="shared" si="214"/>
        <v>0</v>
      </c>
      <c r="CX381" s="279">
        <f t="shared" si="215"/>
        <v>0</v>
      </c>
      <c r="CY381" s="279">
        <f t="shared" si="216"/>
        <v>0</v>
      </c>
      <c r="CZ381" s="279">
        <f t="shared" si="217"/>
        <v>0</v>
      </c>
      <c r="DA381" s="279">
        <f t="shared" si="218"/>
        <v>0</v>
      </c>
      <c r="DB381" s="279">
        <f t="shared" si="219"/>
        <v>0</v>
      </c>
      <c r="DC381" s="279">
        <f t="shared" si="227"/>
        <v>21</v>
      </c>
      <c r="DD381" s="279">
        <f t="shared" si="228"/>
        <v>13.9986</v>
      </c>
      <c r="DE381" s="279">
        <f t="shared" si="229"/>
        <v>9.3314667599999996</v>
      </c>
      <c r="DF381" s="279">
        <f t="shared" si="230"/>
        <v>6.2203557422159994</v>
      </c>
      <c r="DG381" s="279">
        <f t="shared" si="231"/>
        <v>4.1464891377611854</v>
      </c>
      <c r="DH381" s="280">
        <f t="shared" si="248"/>
        <v>2.7640496592316062</v>
      </c>
      <c r="DI381" s="280">
        <f t="shared" si="249"/>
        <v>1.8425155028437885</v>
      </c>
      <c r="DJ381" s="154">
        <f t="shared" si="220"/>
        <v>305</v>
      </c>
      <c r="DK381" s="279">
        <f t="shared" si="232"/>
        <v>1922</v>
      </c>
      <c r="DL381" s="97"/>
      <c r="DM381" s="154"/>
      <c r="DN381" s="267">
        <f t="shared" si="233"/>
        <v>0</v>
      </c>
      <c r="DO381" s="154">
        <f t="shared" si="234"/>
        <v>0</v>
      </c>
      <c r="DP381" s="154">
        <f t="shared" si="235"/>
        <v>0</v>
      </c>
      <c r="DQ381" s="154">
        <f t="shared" si="236"/>
        <v>0</v>
      </c>
      <c r="DR381" s="154">
        <f t="shared" si="237"/>
        <v>0</v>
      </c>
      <c r="DS381" s="154">
        <f t="shared" si="238"/>
        <v>0</v>
      </c>
      <c r="DT381" s="154">
        <f t="shared" si="239"/>
        <v>0</v>
      </c>
      <c r="DU381" s="154">
        <f t="shared" si="240"/>
        <v>0</v>
      </c>
      <c r="DV381" s="154">
        <f t="shared" si="241"/>
        <v>0</v>
      </c>
      <c r="DW381" s="154">
        <f t="shared" si="242"/>
        <v>21</v>
      </c>
      <c r="DX381" s="154">
        <f t="shared" si="243"/>
        <v>21</v>
      </c>
      <c r="DY381" s="154">
        <f t="shared" si="244"/>
        <v>21</v>
      </c>
      <c r="DZ381" s="154">
        <f t="shared" si="245"/>
        <v>21</v>
      </c>
      <c r="EA381" s="154">
        <f t="shared" si="246"/>
        <v>21</v>
      </c>
      <c r="EB381" s="264">
        <f t="shared" si="250"/>
        <v>21</v>
      </c>
      <c r="EC381" s="264">
        <f t="shared" si="251"/>
        <v>21</v>
      </c>
      <c r="ED381" s="154">
        <f t="shared" si="221"/>
        <v>313</v>
      </c>
    </row>
    <row r="382" spans="2:134" ht="13" thickBot="1" x14ac:dyDescent="0.3">
      <c r="B382" s="142">
        <v>195</v>
      </c>
      <c r="C382" s="50">
        <f t="shared" si="210"/>
        <v>3</v>
      </c>
      <c r="D382" s="50">
        <f t="shared" si="222"/>
        <v>0</v>
      </c>
      <c r="E382" s="97"/>
      <c r="F382" s="2">
        <f t="shared" si="247"/>
        <v>377</v>
      </c>
      <c r="G382" s="487">
        <v>2429</v>
      </c>
      <c r="H382" s="98">
        <f>15- COUNTIF(L382:AC382,"#N/A")</f>
        <v>0</v>
      </c>
      <c r="I382" s="131">
        <f>SUM(AH382:AY382)+SUM(BE382:BT382)</f>
        <v>21</v>
      </c>
      <c r="J382" s="398">
        <f>DI382</f>
        <v>1.8425155028437885</v>
      </c>
      <c r="K382" s="456" t="str">
        <f>IF(ISNUMBER(MATCH(G382,'[4]OPR data'!$A$3:$A$2900,0)),"Y","N")</f>
        <v>Y</v>
      </c>
      <c r="L382" s="110"/>
      <c r="M382" s="233"/>
      <c r="N382" s="469" t="e">
        <f>(INDEX(Finish_table!R$4:R$83,MATCH('16 Year_History_Results'!$G382,Finish_table!S$4:S$83,0),1))</f>
        <v>#N/A</v>
      </c>
      <c r="O382" s="233" t="e">
        <f>(INDEX(Finish_table!Z$4:Z$99,MATCH('16 Year_History_Results'!$G382,Finish_table!AA$4:AA$99,0),1))</f>
        <v>#N/A</v>
      </c>
      <c r="P382" s="233" t="e">
        <f>(INDEX(Finish_table!AI$4:AI$99,MATCH('16 Year_History_Results'!$G382,Finish_table!AJ$4:AJ$99,0),1))</f>
        <v>#N/A</v>
      </c>
      <c r="Q382" s="233" t="e">
        <f>(INDEX(Finish_table!AR$4:AR$99,MATCH('16 Year_History_Results'!$G382,Finish_table!AS$4:AS$99,0),1))</f>
        <v>#N/A</v>
      </c>
      <c r="R382" s="233" t="e">
        <f>(INDEX(Finish_table!BA$4:BA$99,MATCH('16 Year_History_Results'!$G382,Finish_table!BB$4:BB$99,0),1))</f>
        <v>#N/A</v>
      </c>
      <c r="S382" s="233" t="e">
        <f>(INDEX(Finish_table!BJ$4:BJ$99,MATCH('16 Year_History_Results'!$G382,Finish_table!BK$4:BK$99,0),1))</f>
        <v>#N/A</v>
      </c>
      <c r="T382" s="233" t="e">
        <f>(INDEX(Finish_table!BS$4:BS$99,MATCH('16 Year_History_Results'!$G382,Finish_table!BT$4:BT$99,0),1))</f>
        <v>#N/A</v>
      </c>
      <c r="U382" s="233" t="e">
        <f>(INDEX(Finish_table!CB$4:CB$99,MATCH('16 Year_History_Results'!$G382,Finish_table!CC$4:CC$99,0),1))</f>
        <v>#N/A</v>
      </c>
      <c r="V382" s="233" t="e">
        <f>(INDEX(Finish_table!CK$4:CK$99,MATCH('16 Year_History_Results'!$G382,Finish_table!CL$4:CL$99,0),1))</f>
        <v>#N/A</v>
      </c>
      <c r="W382" s="233" t="str">
        <f>(INDEX(Finish_table!CT$4:CT$99,MATCH('16 Year_History_Results'!$G382,Finish_table!CU$4:CU$99,0),1))</f>
        <v>F</v>
      </c>
      <c r="X382" s="233" t="e">
        <f>(INDEX(Finish_table!DC$4:DC$99,MATCH('16 Year_History_Results'!$G382,Finish_table!DD$4:DD$99,0),1))</f>
        <v>#N/A</v>
      </c>
      <c r="Y382" s="233" t="e">
        <f>(INDEX(Finish_table!DL$4:DL$99,MATCH('16 Year_History_Results'!$G382,Finish_table!DM$4:DM$99,0),1))</f>
        <v>#N/A</v>
      </c>
      <c r="Z382" s="233" t="e">
        <f>(INDEX(Finish_table!DU$4:DU$99,MATCH('16 Year_History_Results'!$G382,Finish_table!DV$4:DV$99,0),1))</f>
        <v>#N/A</v>
      </c>
      <c r="AA382" s="233" t="e">
        <f>(INDEX(Finish_table!ED$4:ED$140,MATCH('16 Year_History_Results'!$G382,Finish_table!EE$4:EE$140,0),1))</f>
        <v>#N/A</v>
      </c>
      <c r="AB382" s="233" t="e">
        <f>(INDEX(Finish_table!EM$4:EM$224,MATCH('16 Year_History_Results'!$G382,Finish_table!EN$4:EN$224,0),1))</f>
        <v>#N/A</v>
      </c>
      <c r="AC382" s="253" t="e">
        <f>(INDEX(Finish_table!EW$4:EW$224,MATCH('16 Year_History_Results'!$G382,Finish_table!EX$4:EX$224,0),1))</f>
        <v>#N/A</v>
      </c>
      <c r="AD382" s="2"/>
      <c r="AG382">
        <f t="shared" si="211"/>
        <v>2429</v>
      </c>
      <c r="AH382" s="110"/>
      <c r="AI382" s="2"/>
      <c r="AJ382" s="146">
        <f>INDEX('2001'!$C$44:$C$140,'16 Year_History_Results'!BZ382)</f>
        <v>0</v>
      </c>
      <c r="AK382" s="2">
        <f>INDEX('2002'!$C$44:$C$140,'16 Year_History_Results'!CA382)</f>
        <v>0</v>
      </c>
      <c r="AL382" s="2">
        <f>INDEX('2003'!$C$44:$C$140,'16 Year_History_Results'!CB382)</f>
        <v>0</v>
      </c>
      <c r="AM382" s="2">
        <f>INDEX('2004'!$C$44:$C$140,'16 Year_History_Results'!CC382)</f>
        <v>0</v>
      </c>
      <c r="AN382" s="2">
        <f>INDEX('2005'!$C$44:$C$140,'16 Year_History_Results'!CD382)</f>
        <v>0</v>
      </c>
      <c r="AO382" s="2">
        <f>INDEX('2006'!$C$44:$C$140,'16 Year_History_Results'!CE382)</f>
        <v>0</v>
      </c>
      <c r="AP382" s="2">
        <f>INDEX('2007'!$C$44:$C$140,'16 Year_History_Results'!CF382)</f>
        <v>0</v>
      </c>
      <c r="AQ382" s="2">
        <f>INDEX('2008'!$C$44:$C$140,'16 Year_History_Results'!CG382)</f>
        <v>0</v>
      </c>
      <c r="AR382" s="2">
        <f>INDEX('2009'!$C$44:$C$140,'16 Year_History_Results'!CH382)</f>
        <v>0</v>
      </c>
      <c r="AS382" s="2">
        <f>INDEX('2010'!$C$44:$C$140,'16 Year_History_Results'!CI382)</f>
        <v>20</v>
      </c>
      <c r="AT382" s="2">
        <f>INDEX('2011'!$C$44:$C$140,'16 Year_History_Results'!CJ382)</f>
        <v>0</v>
      </c>
      <c r="AU382" s="2">
        <f>INDEX('2012'!$C$44:$C$140,'16 Year_History_Results'!CK382)</f>
        <v>0</v>
      </c>
      <c r="AV382" s="2">
        <f>INDEX('2013'!$C$44:$C$140,'16 Year_History_Results'!CL382)</f>
        <v>0</v>
      </c>
      <c r="AW382" s="2">
        <f>INDEX('2014'!$C$52:$C$180,'16 Year_History_Results'!CM382)</f>
        <v>0</v>
      </c>
      <c r="AX382" s="2">
        <f>INDEX('2015'!$E$52:$E$308,'16 Year_History_Results'!CN382)</f>
        <v>0</v>
      </c>
      <c r="AY382" s="147">
        <f>INDEX('2016'!$E$52:$E$308,'16 Year_History_Results'!CO382)</f>
        <v>0</v>
      </c>
      <c r="AZ382" s="2"/>
      <c r="BA382" s="2"/>
      <c r="BB382">
        <f t="shared" si="223"/>
        <v>2429</v>
      </c>
      <c r="BC382" s="110"/>
      <c r="BD382" s="2"/>
      <c r="BE382" s="146">
        <f>INDEX('2001'!$B$44:$B$140,'16 Year_History_Results'!BZ382)</f>
        <v>0</v>
      </c>
      <c r="BF382" s="2">
        <f>INDEX('2002'!$B$44:$B$140,'16 Year_History_Results'!CA382)</f>
        <v>0</v>
      </c>
      <c r="BG382" s="2">
        <f>INDEX('2003'!$B$44:$B$140,'16 Year_History_Results'!CB382)</f>
        <v>0</v>
      </c>
      <c r="BH382" s="2">
        <f>INDEX('2004'!$B$44:$B$140,'16 Year_History_Results'!CC382)</f>
        <v>0</v>
      </c>
      <c r="BI382" s="2">
        <f>INDEX('2005'!$B$44:$B$140,'16 Year_History_Results'!CD382)</f>
        <v>0</v>
      </c>
      <c r="BJ382" s="2">
        <f>INDEX('2006'!$B$44:$B$140,'16 Year_History_Results'!CE382)</f>
        <v>0</v>
      </c>
      <c r="BK382" s="2">
        <f>INDEX('2007'!$B$44:$B$140,'16 Year_History_Results'!CF382)</f>
        <v>0</v>
      </c>
      <c r="BL382" s="2">
        <f>INDEX('2008'!$B$44:$B$140,'16 Year_History_Results'!CG382)</f>
        <v>0</v>
      </c>
      <c r="BM382" s="2">
        <f>INDEX('2009'!$B$44:$B$140,'16 Year_History_Results'!CH382)</f>
        <v>0</v>
      </c>
      <c r="BN382" s="2">
        <f>INDEX('2010'!$B$44:$B$140,'16 Year_History_Results'!CI382)</f>
        <v>1</v>
      </c>
      <c r="BO382" s="2">
        <f>INDEX('2011'!$B$44:$B$140,'16 Year_History_Results'!CJ382)</f>
        <v>0</v>
      </c>
      <c r="BP382" s="2">
        <f>INDEX('2012'!$B$44:$B$140,'16 Year_History_Results'!CK382)</f>
        <v>0</v>
      </c>
      <c r="BQ382" s="2">
        <f>INDEX('2013'!$B$44:$B$140,'16 Year_History_Results'!CL382)</f>
        <v>0</v>
      </c>
      <c r="BR382" s="2">
        <f>INDEX('2014'!$B$52:$B$180,'16 Year_History_Results'!CM382)</f>
        <v>0</v>
      </c>
      <c r="BS382" s="147">
        <f>INDEX('2015'!$B$52:$B$308,'16 Year_History_Results'!CN382)</f>
        <v>0</v>
      </c>
      <c r="BT382" s="147">
        <f>INDEX('2016'!$B$52:$B$308,'16 Year_History_Results'!CO382)</f>
        <v>0</v>
      </c>
      <c r="BW382">
        <f t="shared" si="224"/>
        <v>2429</v>
      </c>
      <c r="BX382" s="110"/>
      <c r="BY382" s="2"/>
      <c r="BZ382" s="146">
        <f>IF(ISNA(MATCH($BW382,'2001'!$A$44:$A$139,0)),97,MATCH($BW382,'2001'!$A$44:$A$139,0))</f>
        <v>97</v>
      </c>
      <c r="CA382" s="2">
        <f>IF(ISNA(MATCH($BW382,'2002'!$A$44:$A$139,0)),97,MATCH($BW382,'2002'!$A$44:$A$139,0))</f>
        <v>97</v>
      </c>
      <c r="CB382" s="2">
        <f>IF(ISNA(MATCH($BW382,'2003'!$A$44:$A$139,0)),97,MATCH($BW382,'2003'!$A$44:$A$139,0))</f>
        <v>97</v>
      </c>
      <c r="CC382" s="2">
        <f>IF(ISNA(MATCH($BW382,'2004'!$A$44:$A$139,0)),97,MATCH($BW382,'2004'!$A$44:$A$139,0))</f>
        <v>97</v>
      </c>
      <c r="CD382" s="2">
        <f>IF(ISNA(MATCH($BW382,'2005'!$A$44:$A$139,0)),97,MATCH($BW382,'2005'!$A$44:$A$139,0))</f>
        <v>97</v>
      </c>
      <c r="CE382" s="2">
        <f>IF(ISNA(MATCH($BW382,'2006'!$A$44:$A$139,0)),97,MATCH($BW382,'2006'!$A$44:$A$139,0))</f>
        <v>97</v>
      </c>
      <c r="CF382" s="2">
        <f>IF(ISNA(MATCH($BW382,'2007'!$A$44:$A$139,0)),97,MATCH($BW382,'2007'!$A$44:$A$139,0))</f>
        <v>97</v>
      </c>
      <c r="CG382" s="2">
        <f>IF(ISNA(MATCH($BW382,'2008'!$A$44:$A$139,0)),97,MATCH($BW382,'2008'!$A$44:$A$139,0))</f>
        <v>97</v>
      </c>
      <c r="CH382" s="2">
        <f>IF(ISNA(MATCH($BW382,'2009'!$A$44:$A$139,0)),97,MATCH($BW382,'2009'!$A$44:$A$139,0))</f>
        <v>97</v>
      </c>
      <c r="CI382" s="2">
        <f>IF(ISNA(MATCH($BW382,'2010'!$A$44:$A$139,0)),97,MATCH($BW382,'2010'!$A$44:$A$139,0))</f>
        <v>85</v>
      </c>
      <c r="CJ382" s="2">
        <f>IF(ISNA(MATCH($BW382,'2011'!$A$44:$A$139,0)),97,MATCH($BW382,'2011'!$A$44:$A$139,0))</f>
        <v>97</v>
      </c>
      <c r="CK382" s="2">
        <f>IF(ISNA(MATCH($BW382,'2012'!$A$44:$A$139,0)),97,MATCH($BW382,'2012'!$A$44:$A$139,0))</f>
        <v>97</v>
      </c>
      <c r="CL382" s="2">
        <f>IF(ISNA(MATCH($BW382,'2013'!$A$44:$A$139,0)),97,MATCH($BW382,'2013'!$A$44:$A$139,0))</f>
        <v>97</v>
      </c>
      <c r="CM382" s="2">
        <f>IF(ISNA(MATCH($BW382,'2014'!$A$52:$A$179,0)),129,MATCH($BW382,'2014'!$A$52:$A$179,0))</f>
        <v>129</v>
      </c>
      <c r="CN382" s="147">
        <f>IF(ISNA(MATCH($BW382,'2015'!$A$52:$A$307,0)),257,MATCH($BW382,'2015'!$A$52:$A$307,0))</f>
        <v>257</v>
      </c>
      <c r="CO382" s="147">
        <f>IF(ISNA(MATCH($BW382,'2016'!$A$52:$A$307,0)),257,MATCH($BW382,'2016'!$A$52:$A$307,0))</f>
        <v>257</v>
      </c>
      <c r="CQ382">
        <f t="shared" si="225"/>
        <v>2429</v>
      </c>
      <c r="CR382" s="281"/>
      <c r="CS382" s="279"/>
      <c r="CT382" s="278">
        <f t="shared" si="226"/>
        <v>0</v>
      </c>
      <c r="CU382" s="279">
        <f t="shared" si="212"/>
        <v>0</v>
      </c>
      <c r="CV382" s="279">
        <f t="shared" si="213"/>
        <v>0</v>
      </c>
      <c r="CW382" s="279">
        <f t="shared" si="214"/>
        <v>0</v>
      </c>
      <c r="CX382" s="279">
        <f t="shared" si="215"/>
        <v>0</v>
      </c>
      <c r="CY382" s="279">
        <f t="shared" si="216"/>
        <v>0</v>
      </c>
      <c r="CZ382" s="279">
        <f t="shared" si="217"/>
        <v>0</v>
      </c>
      <c r="DA382" s="279">
        <f t="shared" si="218"/>
        <v>0</v>
      </c>
      <c r="DB382" s="279">
        <f t="shared" si="219"/>
        <v>0</v>
      </c>
      <c r="DC382" s="279">
        <f t="shared" si="227"/>
        <v>21</v>
      </c>
      <c r="DD382" s="279">
        <f t="shared" si="228"/>
        <v>13.9986</v>
      </c>
      <c r="DE382" s="279">
        <f t="shared" si="229"/>
        <v>9.3314667599999996</v>
      </c>
      <c r="DF382" s="279">
        <f t="shared" si="230"/>
        <v>6.2203557422159994</v>
      </c>
      <c r="DG382" s="279">
        <f t="shared" si="231"/>
        <v>4.1464891377611854</v>
      </c>
      <c r="DH382" s="280">
        <f t="shared" si="248"/>
        <v>2.7640496592316062</v>
      </c>
      <c r="DI382" s="280">
        <f t="shared" si="249"/>
        <v>1.8425155028437885</v>
      </c>
      <c r="DJ382" s="154">
        <f t="shared" si="220"/>
        <v>305</v>
      </c>
      <c r="DK382" s="279">
        <f t="shared" si="232"/>
        <v>2429</v>
      </c>
      <c r="DL382" s="97"/>
      <c r="DM382" s="154"/>
      <c r="DN382" s="267">
        <f t="shared" si="233"/>
        <v>0</v>
      </c>
      <c r="DO382" s="154">
        <f t="shared" si="234"/>
        <v>0</v>
      </c>
      <c r="DP382" s="154">
        <f t="shared" si="235"/>
        <v>0</v>
      </c>
      <c r="DQ382" s="154">
        <f t="shared" si="236"/>
        <v>0</v>
      </c>
      <c r="DR382" s="154">
        <f t="shared" si="237"/>
        <v>0</v>
      </c>
      <c r="DS382" s="154">
        <f t="shared" si="238"/>
        <v>0</v>
      </c>
      <c r="DT382" s="154">
        <f t="shared" si="239"/>
        <v>0</v>
      </c>
      <c r="DU382" s="154">
        <f t="shared" si="240"/>
        <v>0</v>
      </c>
      <c r="DV382" s="154">
        <f t="shared" si="241"/>
        <v>0</v>
      </c>
      <c r="DW382" s="154">
        <f t="shared" si="242"/>
        <v>21</v>
      </c>
      <c r="DX382" s="154">
        <f t="shared" si="243"/>
        <v>21</v>
      </c>
      <c r="DY382" s="154">
        <f t="shared" si="244"/>
        <v>21</v>
      </c>
      <c r="DZ382" s="154">
        <f t="shared" si="245"/>
        <v>21</v>
      </c>
      <c r="EA382" s="154">
        <f t="shared" si="246"/>
        <v>21</v>
      </c>
      <c r="EB382" s="264">
        <f t="shared" si="250"/>
        <v>21</v>
      </c>
      <c r="EC382" s="264">
        <f t="shared" si="251"/>
        <v>21</v>
      </c>
      <c r="ED382" s="154">
        <f t="shared" si="221"/>
        <v>313</v>
      </c>
    </row>
    <row r="383" spans="2:134" ht="13" thickBot="1" x14ac:dyDescent="0.3">
      <c r="B383" s="131">
        <v>195</v>
      </c>
      <c r="C383" s="50">
        <f t="shared" si="210"/>
        <v>4</v>
      </c>
      <c r="D383" s="50">
        <f t="shared" si="222"/>
        <v>4</v>
      </c>
      <c r="E383" s="97"/>
      <c r="F383" s="2">
        <f t="shared" si="247"/>
        <v>378</v>
      </c>
      <c r="G383" s="207">
        <v>1014</v>
      </c>
      <c r="H383" s="98">
        <f>15- COUNTIF(L383:AC383,"#N/A")</f>
        <v>0</v>
      </c>
      <c r="I383" s="131">
        <f>SUM(AH383:AY383)+SUM(BE383:BT383)</f>
        <v>13</v>
      </c>
      <c r="J383" s="398">
        <f>DI383</f>
        <v>1.7110783604767081</v>
      </c>
      <c r="K383" s="456" t="str">
        <f>IF(ISNUMBER(MATCH(G383,'[4]OPR data'!$A$3:$A$2900,0)),"Y","N")</f>
        <v>Y</v>
      </c>
      <c r="L383" s="110"/>
      <c r="M383" s="233"/>
      <c r="N383" s="469" t="e">
        <f>(INDEX(Finish_table!R$4:R$83,MATCH('16 Year_History_Results'!$G383,Finish_table!S$4:S$83,0),1))</f>
        <v>#N/A</v>
      </c>
      <c r="O383" s="233" t="e">
        <f>(INDEX(Finish_table!Z$4:Z$99,MATCH('16 Year_History_Results'!$G383,Finish_table!AA$4:AA$99,0),1))</f>
        <v>#N/A</v>
      </c>
      <c r="P383" s="233" t="e">
        <f>(INDEX(Finish_table!AI$4:AI$99,MATCH('16 Year_History_Results'!$G383,Finish_table!AJ$4:AJ$99,0),1))</f>
        <v>#N/A</v>
      </c>
      <c r="Q383" s="233" t="e">
        <f>(INDEX(Finish_table!AR$4:AR$99,MATCH('16 Year_History_Results'!$G383,Finish_table!AS$4:AS$99,0),1))</f>
        <v>#N/A</v>
      </c>
      <c r="R383" s="233" t="e">
        <f>(INDEX(Finish_table!BA$4:BA$99,MATCH('16 Year_History_Results'!$G383,Finish_table!BB$4:BB$99,0),1))</f>
        <v>#N/A</v>
      </c>
      <c r="S383" s="233" t="e">
        <f>(INDEX(Finish_table!BJ$4:BJ$99,MATCH('16 Year_History_Results'!$G383,Finish_table!BK$4:BK$99,0),1))</f>
        <v>#N/A</v>
      </c>
      <c r="T383" s="233" t="e">
        <f>(INDEX(Finish_table!BS$4:BS$99,MATCH('16 Year_History_Results'!$G383,Finish_table!BT$4:BT$99,0),1))</f>
        <v>#N/A</v>
      </c>
      <c r="U383" s="233" t="e">
        <f>(INDEX(Finish_table!CB$4:CB$99,MATCH('16 Year_History_Results'!$G383,Finish_table!CC$4:CC$99,0),1))</f>
        <v>#N/A</v>
      </c>
      <c r="V383" s="233" t="e">
        <f>(INDEX(Finish_table!CK$4:CK$99,MATCH('16 Year_History_Results'!$G383,Finish_table!CL$4:CL$99,0),1))</f>
        <v>#N/A</v>
      </c>
      <c r="W383" s="233" t="e">
        <f>(INDEX(Finish_table!CT$4:CT$99,MATCH('16 Year_History_Results'!$G383,Finish_table!CU$4:CU$99,0),1))</f>
        <v>#N/A</v>
      </c>
      <c r="X383" s="233" t="str">
        <f>(INDEX(Finish_table!DC$4:DC$99,MATCH('16 Year_History_Results'!$G383,Finish_table!DD$4:DD$99,0),1))</f>
        <v>QF</v>
      </c>
      <c r="Y383" s="233" t="e">
        <f>(INDEX(Finish_table!DL$4:DL$99,MATCH('16 Year_History_Results'!$G383,Finish_table!DM$4:DM$99,0),1))</f>
        <v>#N/A</v>
      </c>
      <c r="Z383" s="233" t="e">
        <f>(INDEX(Finish_table!DU$4:DU$99,MATCH('16 Year_History_Results'!$G383,Finish_table!DV$4:DV$99,0),1))</f>
        <v>#N/A</v>
      </c>
      <c r="AA383" s="233" t="e">
        <f>(INDEX(Finish_table!ED$4:ED$140,MATCH('16 Year_History_Results'!$G383,Finish_table!EE$4:EE$140,0),1))</f>
        <v>#N/A</v>
      </c>
      <c r="AB383" s="233" t="e">
        <f>(INDEX(Finish_table!EM$4:EM$224,MATCH('16 Year_History_Results'!$G383,Finish_table!EN$4:EN$224,0),1))</f>
        <v>#N/A</v>
      </c>
      <c r="AC383" s="253" t="e">
        <f>(INDEX(Finish_table!EW$4:EW$224,MATCH('16 Year_History_Results'!$G383,Finish_table!EX$4:EX$224,0),1))</f>
        <v>#N/A</v>
      </c>
      <c r="AD383" s="2"/>
      <c r="AG383">
        <f t="shared" si="211"/>
        <v>1014</v>
      </c>
      <c r="AH383" s="110"/>
      <c r="AI383" s="2"/>
      <c r="AJ383" s="146">
        <f>INDEX('2001'!$C$44:$C$140,'16 Year_History_Results'!BZ383)</f>
        <v>0</v>
      </c>
      <c r="AK383" s="2">
        <f>INDEX('2002'!$C$44:$C$140,'16 Year_History_Results'!CA383)</f>
        <v>0</v>
      </c>
      <c r="AL383" s="2">
        <f>INDEX('2003'!$C$44:$C$140,'16 Year_History_Results'!CB383)</f>
        <v>0</v>
      </c>
      <c r="AM383" s="2">
        <f>INDEX('2004'!$C$44:$C$140,'16 Year_History_Results'!CC383)</f>
        <v>0</v>
      </c>
      <c r="AN383" s="2">
        <f>INDEX('2005'!$C$44:$C$140,'16 Year_History_Results'!CD383)</f>
        <v>0</v>
      </c>
      <c r="AO383" s="2">
        <f>INDEX('2006'!$C$44:$C$140,'16 Year_History_Results'!CE383)</f>
        <v>0</v>
      </c>
      <c r="AP383" s="2">
        <f>INDEX('2007'!$C$44:$C$140,'16 Year_History_Results'!CF383)</f>
        <v>0</v>
      </c>
      <c r="AQ383" s="2">
        <f>INDEX('2008'!$C$44:$C$140,'16 Year_History_Results'!CG383)</f>
        <v>0</v>
      </c>
      <c r="AR383" s="2">
        <f>INDEX('2009'!$C$44:$C$140,'16 Year_History_Results'!CH383)</f>
        <v>0</v>
      </c>
      <c r="AS383" s="2">
        <f>INDEX('2010'!$C$44:$C$140,'16 Year_History_Results'!CI383)</f>
        <v>0</v>
      </c>
      <c r="AT383" s="2">
        <f>INDEX('2011'!$C$44:$C$140,'16 Year_History_Results'!CJ383)</f>
        <v>0</v>
      </c>
      <c r="AU383" s="2">
        <f>INDEX('2012'!$C$44:$C$140,'16 Year_History_Results'!CK383)</f>
        <v>0</v>
      </c>
      <c r="AV383" s="2">
        <f>INDEX('2013'!$C$44:$C$140,'16 Year_History_Results'!CL383)</f>
        <v>0</v>
      </c>
      <c r="AW383" s="2">
        <f>INDEX('2014'!$C$52:$C$180,'16 Year_History_Results'!CM383)</f>
        <v>0</v>
      </c>
      <c r="AX383" s="2">
        <f>INDEX('2015'!$E$52:$E$308,'16 Year_History_Results'!CN383)</f>
        <v>0</v>
      </c>
      <c r="AY383" s="147">
        <f>INDEX('2016'!$E$52:$E$308,'16 Year_History_Results'!CO383)</f>
        <v>0</v>
      </c>
      <c r="AZ383" s="2"/>
      <c r="BA383" s="2"/>
      <c r="BB383">
        <f t="shared" si="223"/>
        <v>1014</v>
      </c>
      <c r="BC383" s="110"/>
      <c r="BD383" s="2"/>
      <c r="BE383" s="146">
        <f>INDEX('2001'!$B$44:$B$140,'16 Year_History_Results'!BZ383)</f>
        <v>0</v>
      </c>
      <c r="BF383" s="2">
        <f>INDEX('2002'!$B$44:$B$140,'16 Year_History_Results'!CA383)</f>
        <v>0</v>
      </c>
      <c r="BG383" s="2">
        <f>INDEX('2003'!$B$44:$B$140,'16 Year_History_Results'!CB383)</f>
        <v>0</v>
      </c>
      <c r="BH383" s="2">
        <f>INDEX('2004'!$B$44:$B$140,'16 Year_History_Results'!CC383)</f>
        <v>0</v>
      </c>
      <c r="BI383" s="2">
        <f>INDEX('2005'!$B$44:$B$140,'16 Year_History_Results'!CD383)</f>
        <v>0</v>
      </c>
      <c r="BJ383" s="2">
        <f>INDEX('2006'!$B$44:$B$140,'16 Year_History_Results'!CE383)</f>
        <v>0</v>
      </c>
      <c r="BK383" s="2">
        <f>INDEX('2007'!$B$44:$B$140,'16 Year_History_Results'!CF383)</f>
        <v>0</v>
      </c>
      <c r="BL383" s="2">
        <f>INDEX('2008'!$B$44:$B$140,'16 Year_History_Results'!CG383)</f>
        <v>0</v>
      </c>
      <c r="BM383" s="2">
        <f>INDEX('2009'!$B$44:$B$140,'16 Year_History_Results'!CH383)</f>
        <v>0</v>
      </c>
      <c r="BN383" s="2">
        <f>INDEX('2010'!$B$44:$B$140,'16 Year_History_Results'!CI383)</f>
        <v>0</v>
      </c>
      <c r="BO383" s="2">
        <f>INDEX('2011'!$B$44:$B$140,'16 Year_History_Results'!CJ383)</f>
        <v>13</v>
      </c>
      <c r="BP383" s="2">
        <f>INDEX('2012'!$B$44:$B$140,'16 Year_History_Results'!CK383)</f>
        <v>0</v>
      </c>
      <c r="BQ383" s="2">
        <f>INDEX('2013'!$B$44:$B$140,'16 Year_History_Results'!CL383)</f>
        <v>0</v>
      </c>
      <c r="BR383" s="2">
        <f>INDEX('2014'!$B$52:$B$180,'16 Year_History_Results'!CM383)</f>
        <v>0</v>
      </c>
      <c r="BS383" s="147">
        <f>INDEX('2015'!$B$52:$B$308,'16 Year_History_Results'!CN383)</f>
        <v>0</v>
      </c>
      <c r="BT383" s="147">
        <f>INDEX('2016'!$B$52:$B$308,'16 Year_History_Results'!CO383)</f>
        <v>0</v>
      </c>
      <c r="BW383">
        <f t="shared" si="224"/>
        <v>1014</v>
      </c>
      <c r="BX383" s="110"/>
      <c r="BY383" s="2"/>
      <c r="BZ383" s="146">
        <f>IF(ISNA(MATCH($BW383,'2001'!$A$44:$A$139,0)),97,MATCH($BW383,'2001'!$A$44:$A$139,0))</f>
        <v>97</v>
      </c>
      <c r="CA383" s="2">
        <f>IF(ISNA(MATCH($BW383,'2002'!$A$44:$A$139,0)),97,MATCH($BW383,'2002'!$A$44:$A$139,0))</f>
        <v>97</v>
      </c>
      <c r="CB383" s="2">
        <f>IF(ISNA(MATCH($BW383,'2003'!$A$44:$A$139,0)),97,MATCH($BW383,'2003'!$A$44:$A$139,0))</f>
        <v>97</v>
      </c>
      <c r="CC383" s="2">
        <f>IF(ISNA(MATCH($BW383,'2004'!$A$44:$A$139,0)),97,MATCH($BW383,'2004'!$A$44:$A$139,0))</f>
        <v>97</v>
      </c>
      <c r="CD383" s="2">
        <f>IF(ISNA(MATCH($BW383,'2005'!$A$44:$A$139,0)),97,MATCH($BW383,'2005'!$A$44:$A$139,0))</f>
        <v>97</v>
      </c>
      <c r="CE383" s="2">
        <f>IF(ISNA(MATCH($BW383,'2006'!$A$44:$A$139,0)),97,MATCH($BW383,'2006'!$A$44:$A$139,0))</f>
        <v>97</v>
      </c>
      <c r="CF383" s="2">
        <f>IF(ISNA(MATCH($BW383,'2007'!$A$44:$A$139,0)),97,MATCH($BW383,'2007'!$A$44:$A$139,0))</f>
        <v>97</v>
      </c>
      <c r="CG383" s="2">
        <f>IF(ISNA(MATCH($BW383,'2008'!$A$44:$A$139,0)),97,MATCH($BW383,'2008'!$A$44:$A$139,0))</f>
        <v>97</v>
      </c>
      <c r="CH383" s="2">
        <f>IF(ISNA(MATCH($BW383,'2009'!$A$44:$A$139,0)),97,MATCH($BW383,'2009'!$A$44:$A$139,0))</f>
        <v>97</v>
      </c>
      <c r="CI383" s="2">
        <f>IF(ISNA(MATCH($BW383,'2010'!$A$44:$A$139,0)),97,MATCH($BW383,'2010'!$A$44:$A$139,0))</f>
        <v>97</v>
      </c>
      <c r="CJ383" s="2">
        <f>IF(ISNA(MATCH($BW383,'2011'!$A$44:$A$139,0)),97,MATCH($BW383,'2011'!$A$44:$A$139,0))</f>
        <v>51</v>
      </c>
      <c r="CK383" s="2">
        <f>IF(ISNA(MATCH($BW383,'2012'!$A$44:$A$139,0)),97,MATCH($BW383,'2012'!$A$44:$A$139,0))</f>
        <v>97</v>
      </c>
      <c r="CL383" s="2">
        <f>IF(ISNA(MATCH($BW383,'2013'!$A$44:$A$139,0)),97,MATCH($BW383,'2013'!$A$44:$A$139,0))</f>
        <v>97</v>
      </c>
      <c r="CM383" s="2">
        <f>IF(ISNA(MATCH($BW383,'2014'!$A$52:$A$179,0)),129,MATCH($BW383,'2014'!$A$52:$A$179,0))</f>
        <v>129</v>
      </c>
      <c r="CN383" s="147">
        <f>IF(ISNA(MATCH($BW383,'2015'!$A$52:$A$307,0)),257,MATCH($BW383,'2015'!$A$52:$A$307,0))</f>
        <v>257</v>
      </c>
      <c r="CO383" s="147">
        <f>IF(ISNA(MATCH($BW383,'2016'!$A$52:$A$307,0)),257,MATCH($BW383,'2016'!$A$52:$A$307,0))</f>
        <v>257</v>
      </c>
      <c r="CQ383">
        <f t="shared" si="225"/>
        <v>1014</v>
      </c>
      <c r="CR383" s="281"/>
      <c r="CS383" s="279"/>
      <c r="CT383" s="278">
        <f t="shared" si="226"/>
        <v>0</v>
      </c>
      <c r="CU383" s="279">
        <f t="shared" si="212"/>
        <v>0</v>
      </c>
      <c r="CV383" s="279">
        <f t="shared" si="213"/>
        <v>0</v>
      </c>
      <c r="CW383" s="279">
        <f t="shared" si="214"/>
        <v>0</v>
      </c>
      <c r="CX383" s="279">
        <f t="shared" si="215"/>
        <v>0</v>
      </c>
      <c r="CY383" s="279">
        <f t="shared" si="216"/>
        <v>0</v>
      </c>
      <c r="CZ383" s="279">
        <f t="shared" si="217"/>
        <v>0</v>
      </c>
      <c r="DA383" s="279">
        <f t="shared" si="218"/>
        <v>0</v>
      </c>
      <c r="DB383" s="279">
        <f t="shared" si="219"/>
        <v>0</v>
      </c>
      <c r="DC383" s="279">
        <f t="shared" si="227"/>
        <v>0</v>
      </c>
      <c r="DD383" s="279">
        <f t="shared" si="228"/>
        <v>13</v>
      </c>
      <c r="DE383" s="279">
        <f t="shared" si="229"/>
        <v>8.6657999999999991</v>
      </c>
      <c r="DF383" s="279">
        <f t="shared" si="230"/>
        <v>5.7766222799999989</v>
      </c>
      <c r="DG383" s="279">
        <f t="shared" si="231"/>
        <v>3.8506964118479989</v>
      </c>
      <c r="DH383" s="280">
        <f t="shared" si="248"/>
        <v>2.566874228137876</v>
      </c>
      <c r="DI383" s="280">
        <f t="shared" si="249"/>
        <v>1.7110783604767081</v>
      </c>
      <c r="DJ383" s="154">
        <f t="shared" si="220"/>
        <v>311</v>
      </c>
      <c r="DK383" s="279">
        <f t="shared" si="232"/>
        <v>1014</v>
      </c>
      <c r="DL383" s="97"/>
      <c r="DM383" s="154"/>
      <c r="DN383" s="267">
        <f t="shared" si="233"/>
        <v>0</v>
      </c>
      <c r="DO383" s="154">
        <f t="shared" si="234"/>
        <v>0</v>
      </c>
      <c r="DP383" s="154">
        <f t="shared" si="235"/>
        <v>0</v>
      </c>
      <c r="DQ383" s="154">
        <f t="shared" si="236"/>
        <v>0</v>
      </c>
      <c r="DR383" s="154">
        <f t="shared" si="237"/>
        <v>0</v>
      </c>
      <c r="DS383" s="154">
        <f t="shared" si="238"/>
        <v>0</v>
      </c>
      <c r="DT383" s="154">
        <f t="shared" si="239"/>
        <v>0</v>
      </c>
      <c r="DU383" s="154">
        <f t="shared" si="240"/>
        <v>0</v>
      </c>
      <c r="DV383" s="154">
        <f t="shared" si="241"/>
        <v>0</v>
      </c>
      <c r="DW383" s="154">
        <f t="shared" si="242"/>
        <v>0</v>
      </c>
      <c r="DX383" s="154">
        <f t="shared" si="243"/>
        <v>13</v>
      </c>
      <c r="DY383" s="154">
        <f t="shared" si="244"/>
        <v>13</v>
      </c>
      <c r="DZ383" s="154">
        <f t="shared" si="245"/>
        <v>13</v>
      </c>
      <c r="EA383" s="154">
        <f t="shared" si="246"/>
        <v>13</v>
      </c>
      <c r="EB383" s="264">
        <f t="shared" si="250"/>
        <v>13</v>
      </c>
      <c r="EC383" s="264">
        <f t="shared" si="251"/>
        <v>13</v>
      </c>
      <c r="ED383" s="154">
        <f t="shared" si="221"/>
        <v>381</v>
      </c>
    </row>
    <row r="384" spans="2:134" ht="13" thickBot="1" x14ac:dyDescent="0.3">
      <c r="B384" s="131">
        <v>201</v>
      </c>
      <c r="C384" s="50">
        <f t="shared" si="210"/>
        <v>1</v>
      </c>
      <c r="D384" s="50">
        <f t="shared" si="222"/>
        <v>0</v>
      </c>
      <c r="E384" s="97"/>
      <c r="F384" s="2">
        <f t="shared" si="247"/>
        <v>379</v>
      </c>
      <c r="G384" s="207">
        <v>348</v>
      </c>
      <c r="H384" s="98">
        <f>15- COUNTIF(L384:AC384,"#N/A")</f>
        <v>0</v>
      </c>
      <c r="I384" s="131">
        <f>SUM(AH384:AY384)+SUM(BE384:BT384)</f>
        <v>43</v>
      </c>
      <c r="J384" s="398">
        <f>DI384</f>
        <v>1.6764512546294199</v>
      </c>
      <c r="K384" s="456" t="str">
        <f>IF(ISNUMBER(MATCH(G384,'[4]OPR data'!$A$3:$A$2900,0)),"Y","N")</f>
        <v>Y</v>
      </c>
      <c r="L384" s="110"/>
      <c r="M384" s="233"/>
      <c r="N384" s="469" t="e">
        <f>(INDEX(Finish_table!R$4:R$83,MATCH('16 Year_History_Results'!$G384,Finish_table!S$4:S$83,0),1))</f>
        <v>#N/A</v>
      </c>
      <c r="O384" s="233" t="e">
        <f>(INDEX(Finish_table!Z$4:Z$99,MATCH('16 Year_History_Results'!$G384,Finish_table!AA$4:AA$99,0),1))</f>
        <v>#N/A</v>
      </c>
      <c r="P384" s="233" t="e">
        <f>(INDEX(Finish_table!AI$4:AI$99,MATCH('16 Year_History_Results'!$G384,Finish_table!AJ$4:AJ$99,0),1))</f>
        <v>#N/A</v>
      </c>
      <c r="Q384" s="233" t="e">
        <f>(INDEX(Finish_table!AR$4:AR$99,MATCH('16 Year_History_Results'!$G384,Finish_table!AS$4:AS$99,0),1))</f>
        <v>#N/A</v>
      </c>
      <c r="R384" s="233" t="e">
        <f>(INDEX(Finish_table!BA$4:BA$99,MATCH('16 Year_History_Results'!$G384,Finish_table!BB$4:BB$99,0),1))</f>
        <v>#N/A</v>
      </c>
      <c r="S384" s="233" t="e">
        <f>(INDEX(Finish_table!BJ$4:BJ$99,MATCH('16 Year_History_Results'!$G384,Finish_table!BK$4:BK$99,0),1))</f>
        <v>#N/A</v>
      </c>
      <c r="T384" s="233" t="e">
        <f>(INDEX(Finish_table!BS$4:BS$99,MATCH('16 Year_History_Results'!$G384,Finish_table!BT$4:BT$99,0),1))</f>
        <v>#N/A</v>
      </c>
      <c r="U384" s="233" t="str">
        <f>(INDEX(Finish_table!CB$4:CB$99,MATCH('16 Year_History_Results'!$G384,Finish_table!CC$4:CC$99,0),1))</f>
        <v>WF</v>
      </c>
      <c r="V384" s="233" t="e">
        <f>(INDEX(Finish_table!CK$4:CK$99,MATCH('16 Year_History_Results'!$G384,Finish_table!CL$4:CL$99,0),1))</f>
        <v>#N/A</v>
      </c>
      <c r="W384" s="233" t="e">
        <f>(INDEX(Finish_table!CT$4:CT$99,MATCH('16 Year_History_Results'!$G384,Finish_table!CU$4:CU$99,0),1))</f>
        <v>#N/A</v>
      </c>
      <c r="X384" s="233" t="e">
        <f>(INDEX(Finish_table!DC$4:DC$99,MATCH('16 Year_History_Results'!$G384,Finish_table!DD$4:DD$99,0),1))</f>
        <v>#N/A</v>
      </c>
      <c r="Y384" s="233" t="e">
        <f>(INDEX(Finish_table!DL$4:DL$99,MATCH('16 Year_History_Results'!$G384,Finish_table!DM$4:DM$99,0),1))</f>
        <v>#N/A</v>
      </c>
      <c r="Z384" s="233" t="e">
        <f>(INDEX(Finish_table!DU$4:DU$99,MATCH('16 Year_History_Results'!$G384,Finish_table!DV$4:DV$99,0),1))</f>
        <v>#N/A</v>
      </c>
      <c r="AA384" s="233" t="e">
        <f>(INDEX(Finish_table!ED$4:ED$140,MATCH('16 Year_History_Results'!$G384,Finish_table!EE$4:EE$140,0),1))</f>
        <v>#N/A</v>
      </c>
      <c r="AB384" s="233" t="e">
        <f>(INDEX(Finish_table!EM$4:EM$224,MATCH('16 Year_History_Results'!$G384,Finish_table!EN$4:EN$224,0),1))</f>
        <v>#N/A</v>
      </c>
      <c r="AC384" s="253" t="e">
        <f>(INDEX(Finish_table!EW$4:EW$224,MATCH('16 Year_History_Results'!$G384,Finish_table!EX$4:EX$224,0),1))</f>
        <v>#N/A</v>
      </c>
      <c r="AD384" s="2"/>
      <c r="AG384">
        <f t="shared" si="211"/>
        <v>348</v>
      </c>
      <c r="AH384" s="110"/>
      <c r="AI384" s="2"/>
      <c r="AJ384" s="146">
        <f>INDEX('2001'!$C$44:$C$140,'16 Year_History_Results'!BZ384)</f>
        <v>0</v>
      </c>
      <c r="AK384" s="2">
        <f>INDEX('2002'!$C$44:$C$140,'16 Year_History_Results'!CA384)</f>
        <v>0</v>
      </c>
      <c r="AL384" s="2">
        <f>INDEX('2003'!$C$44:$C$140,'16 Year_History_Results'!CB384)</f>
        <v>0</v>
      </c>
      <c r="AM384" s="2">
        <f>INDEX('2004'!$C$44:$C$140,'16 Year_History_Results'!CC384)</f>
        <v>0</v>
      </c>
      <c r="AN384" s="2">
        <f>INDEX('2005'!$C$44:$C$140,'16 Year_History_Results'!CD384)</f>
        <v>0</v>
      </c>
      <c r="AO384" s="2">
        <f>INDEX('2006'!$C$44:$C$140,'16 Year_History_Results'!CE384)</f>
        <v>0</v>
      </c>
      <c r="AP384" s="2">
        <f>INDEX('2007'!$C$44:$C$140,'16 Year_History_Results'!CF384)</f>
        <v>0</v>
      </c>
      <c r="AQ384" s="2">
        <f>INDEX('2008'!$C$44:$C$140,'16 Year_History_Results'!CG384)</f>
        <v>40</v>
      </c>
      <c r="AR384" s="2">
        <f>INDEX('2009'!$C$44:$C$140,'16 Year_History_Results'!CH384)</f>
        <v>0</v>
      </c>
      <c r="AS384" s="2">
        <f>INDEX('2010'!$C$44:$C$140,'16 Year_History_Results'!CI384)</f>
        <v>0</v>
      </c>
      <c r="AT384" s="2">
        <f>INDEX('2011'!$C$44:$C$140,'16 Year_History_Results'!CJ384)</f>
        <v>0</v>
      </c>
      <c r="AU384" s="2">
        <f>INDEX('2012'!$C$44:$C$140,'16 Year_History_Results'!CK384)</f>
        <v>0</v>
      </c>
      <c r="AV384" s="2">
        <f>INDEX('2013'!$C$44:$C$140,'16 Year_History_Results'!CL384)</f>
        <v>0</v>
      </c>
      <c r="AW384" s="2">
        <f>INDEX('2014'!$C$52:$C$180,'16 Year_History_Results'!CM384)</f>
        <v>0</v>
      </c>
      <c r="AX384" s="2">
        <f>INDEX('2015'!$E$52:$E$308,'16 Year_History_Results'!CN384)</f>
        <v>0</v>
      </c>
      <c r="AY384" s="147">
        <f>INDEX('2016'!$E$52:$E$308,'16 Year_History_Results'!CO384)</f>
        <v>0</v>
      </c>
      <c r="AZ384" s="2"/>
      <c r="BA384" s="2"/>
      <c r="BB384">
        <f t="shared" si="223"/>
        <v>348</v>
      </c>
      <c r="BC384" s="110"/>
      <c r="BD384" s="2"/>
      <c r="BE384" s="146">
        <f>INDEX('2001'!$B$44:$B$140,'16 Year_History_Results'!BZ384)</f>
        <v>0</v>
      </c>
      <c r="BF384" s="2">
        <f>INDEX('2002'!$B$44:$B$140,'16 Year_History_Results'!CA384)</f>
        <v>0</v>
      </c>
      <c r="BG384" s="2">
        <f>INDEX('2003'!$B$44:$B$140,'16 Year_History_Results'!CB384)</f>
        <v>0</v>
      </c>
      <c r="BH384" s="2">
        <f>INDEX('2004'!$B$44:$B$140,'16 Year_History_Results'!CC384)</f>
        <v>0</v>
      </c>
      <c r="BI384" s="2">
        <f>INDEX('2005'!$B$44:$B$140,'16 Year_History_Results'!CD384)</f>
        <v>0</v>
      </c>
      <c r="BJ384" s="2">
        <f>INDEX('2006'!$B$44:$B$140,'16 Year_History_Results'!CE384)</f>
        <v>0</v>
      </c>
      <c r="BK384" s="2">
        <f>INDEX('2007'!$B$44:$B$140,'16 Year_History_Results'!CF384)</f>
        <v>0</v>
      </c>
      <c r="BL384" s="2">
        <f>INDEX('2008'!$B$44:$B$140,'16 Year_History_Results'!CG384)</f>
        <v>3</v>
      </c>
      <c r="BM384" s="2">
        <f>INDEX('2009'!$B$44:$B$140,'16 Year_History_Results'!CH384)</f>
        <v>0</v>
      </c>
      <c r="BN384" s="2">
        <f>INDEX('2010'!$B$44:$B$140,'16 Year_History_Results'!CI384)</f>
        <v>0</v>
      </c>
      <c r="BO384" s="2">
        <f>INDEX('2011'!$B$44:$B$140,'16 Year_History_Results'!CJ384)</f>
        <v>0</v>
      </c>
      <c r="BP384" s="2">
        <f>INDEX('2012'!$B$44:$B$140,'16 Year_History_Results'!CK384)</f>
        <v>0</v>
      </c>
      <c r="BQ384" s="2">
        <f>INDEX('2013'!$B$44:$B$140,'16 Year_History_Results'!CL384)</f>
        <v>0</v>
      </c>
      <c r="BR384" s="2">
        <f>INDEX('2014'!$B$52:$B$180,'16 Year_History_Results'!CM384)</f>
        <v>0</v>
      </c>
      <c r="BS384" s="147">
        <f>INDEX('2015'!$B$52:$B$308,'16 Year_History_Results'!CN384)</f>
        <v>0</v>
      </c>
      <c r="BT384" s="147">
        <f>INDEX('2016'!$B$52:$B$308,'16 Year_History_Results'!CO384)</f>
        <v>0</v>
      </c>
      <c r="BW384">
        <f t="shared" si="224"/>
        <v>348</v>
      </c>
      <c r="BX384" s="110"/>
      <c r="BY384" s="2"/>
      <c r="BZ384" s="146">
        <f>IF(ISNA(MATCH($BW384,'2001'!$A$44:$A$139,0)),97,MATCH($BW384,'2001'!$A$44:$A$139,0))</f>
        <v>97</v>
      </c>
      <c r="CA384" s="2">
        <f>IF(ISNA(MATCH($BW384,'2002'!$A$44:$A$139,0)),97,MATCH($BW384,'2002'!$A$44:$A$139,0))</f>
        <v>97</v>
      </c>
      <c r="CB384" s="2">
        <f>IF(ISNA(MATCH($BW384,'2003'!$A$44:$A$139,0)),97,MATCH($BW384,'2003'!$A$44:$A$139,0))</f>
        <v>97</v>
      </c>
      <c r="CC384" s="2">
        <f>IF(ISNA(MATCH($BW384,'2004'!$A$44:$A$139,0)),97,MATCH($BW384,'2004'!$A$44:$A$139,0))</f>
        <v>97</v>
      </c>
      <c r="CD384" s="2">
        <f>IF(ISNA(MATCH($BW384,'2005'!$A$44:$A$139,0)),97,MATCH($BW384,'2005'!$A$44:$A$139,0))</f>
        <v>97</v>
      </c>
      <c r="CE384" s="2">
        <f>IF(ISNA(MATCH($BW384,'2006'!$A$44:$A$139,0)),97,MATCH($BW384,'2006'!$A$44:$A$139,0))</f>
        <v>97</v>
      </c>
      <c r="CF384" s="2">
        <f>IF(ISNA(MATCH($BW384,'2007'!$A$44:$A$139,0)),97,MATCH($BW384,'2007'!$A$44:$A$139,0))</f>
        <v>97</v>
      </c>
      <c r="CG384" s="2">
        <f>IF(ISNA(MATCH($BW384,'2008'!$A$44:$A$139,0)),97,MATCH($BW384,'2008'!$A$44:$A$139,0))</f>
        <v>46</v>
      </c>
      <c r="CH384" s="2">
        <f>IF(ISNA(MATCH($BW384,'2009'!$A$44:$A$139,0)),97,MATCH($BW384,'2009'!$A$44:$A$139,0))</f>
        <v>97</v>
      </c>
      <c r="CI384" s="2">
        <f>IF(ISNA(MATCH($BW384,'2010'!$A$44:$A$139,0)),97,MATCH($BW384,'2010'!$A$44:$A$139,0))</f>
        <v>97</v>
      </c>
      <c r="CJ384" s="2">
        <f>IF(ISNA(MATCH($BW384,'2011'!$A$44:$A$139,0)),97,MATCH($BW384,'2011'!$A$44:$A$139,0))</f>
        <v>97</v>
      </c>
      <c r="CK384" s="2">
        <f>IF(ISNA(MATCH($BW384,'2012'!$A$44:$A$139,0)),97,MATCH($BW384,'2012'!$A$44:$A$139,0))</f>
        <v>97</v>
      </c>
      <c r="CL384" s="2">
        <f>IF(ISNA(MATCH($BW384,'2013'!$A$44:$A$139,0)),97,MATCH($BW384,'2013'!$A$44:$A$139,0))</f>
        <v>97</v>
      </c>
      <c r="CM384" s="2">
        <f>IF(ISNA(MATCH($BW384,'2014'!$A$52:$A$179,0)),129,MATCH($BW384,'2014'!$A$52:$A$179,0))</f>
        <v>129</v>
      </c>
      <c r="CN384" s="147">
        <f>IF(ISNA(MATCH($BW384,'2015'!$A$52:$A$307,0)),257,MATCH($BW384,'2015'!$A$52:$A$307,0))</f>
        <v>257</v>
      </c>
      <c r="CO384" s="147">
        <f>IF(ISNA(MATCH($BW384,'2016'!$A$52:$A$307,0)),257,MATCH($BW384,'2016'!$A$52:$A$307,0))</f>
        <v>257</v>
      </c>
      <c r="CQ384">
        <f t="shared" si="225"/>
        <v>348</v>
      </c>
      <c r="CR384" s="281"/>
      <c r="CS384" s="279"/>
      <c r="CT384" s="278">
        <f t="shared" si="226"/>
        <v>0</v>
      </c>
      <c r="CU384" s="279">
        <f t="shared" si="212"/>
        <v>0</v>
      </c>
      <c r="CV384" s="279">
        <f t="shared" si="213"/>
        <v>0</v>
      </c>
      <c r="CW384" s="279">
        <f t="shared" si="214"/>
        <v>0</v>
      </c>
      <c r="CX384" s="279">
        <f t="shared" si="215"/>
        <v>0</v>
      </c>
      <c r="CY384" s="279">
        <f t="shared" si="216"/>
        <v>0</v>
      </c>
      <c r="CZ384" s="279">
        <f t="shared" si="217"/>
        <v>0</v>
      </c>
      <c r="DA384" s="279">
        <f t="shared" si="218"/>
        <v>43</v>
      </c>
      <c r="DB384" s="279">
        <f t="shared" si="219"/>
        <v>28.663799999999998</v>
      </c>
      <c r="DC384" s="279">
        <f t="shared" si="227"/>
        <v>19.107289079999997</v>
      </c>
      <c r="DD384" s="279">
        <f t="shared" si="228"/>
        <v>12.736918900727998</v>
      </c>
      <c r="DE384" s="279">
        <f t="shared" si="229"/>
        <v>8.4904301392252837</v>
      </c>
      <c r="DF384" s="279">
        <f t="shared" si="230"/>
        <v>5.6597207308075737</v>
      </c>
      <c r="DG384" s="279">
        <f t="shared" si="231"/>
        <v>3.7727698391563282</v>
      </c>
      <c r="DH384" s="280">
        <f t="shared" si="248"/>
        <v>2.5149283747816082</v>
      </c>
      <c r="DI384" s="280">
        <f t="shared" si="249"/>
        <v>1.6764512546294199</v>
      </c>
      <c r="DJ384" s="154">
        <f t="shared" si="220"/>
        <v>312</v>
      </c>
      <c r="DK384" s="279">
        <f t="shared" si="232"/>
        <v>348</v>
      </c>
      <c r="DL384" s="97"/>
      <c r="DM384" s="154"/>
      <c r="DN384" s="267">
        <f t="shared" si="233"/>
        <v>0</v>
      </c>
      <c r="DO384" s="154">
        <f t="shared" si="234"/>
        <v>0</v>
      </c>
      <c r="DP384" s="154">
        <f t="shared" si="235"/>
        <v>0</v>
      </c>
      <c r="DQ384" s="154">
        <f t="shared" si="236"/>
        <v>0</v>
      </c>
      <c r="DR384" s="154">
        <f t="shared" si="237"/>
        <v>0</v>
      </c>
      <c r="DS384" s="154">
        <f t="shared" si="238"/>
        <v>0</v>
      </c>
      <c r="DT384" s="154">
        <f t="shared" si="239"/>
        <v>0</v>
      </c>
      <c r="DU384" s="154">
        <f t="shared" si="240"/>
        <v>43</v>
      </c>
      <c r="DV384" s="154">
        <f t="shared" si="241"/>
        <v>43</v>
      </c>
      <c r="DW384" s="154">
        <f t="shared" si="242"/>
        <v>43</v>
      </c>
      <c r="DX384" s="154">
        <f t="shared" si="243"/>
        <v>43</v>
      </c>
      <c r="DY384" s="154">
        <f t="shared" si="244"/>
        <v>43</v>
      </c>
      <c r="DZ384" s="154">
        <f t="shared" si="245"/>
        <v>43</v>
      </c>
      <c r="EA384" s="154">
        <f t="shared" si="246"/>
        <v>43</v>
      </c>
      <c r="EB384" s="264">
        <f t="shared" si="250"/>
        <v>43</v>
      </c>
      <c r="EC384" s="264">
        <f t="shared" si="251"/>
        <v>43</v>
      </c>
      <c r="ED384" s="154">
        <f t="shared" si="221"/>
        <v>191</v>
      </c>
    </row>
    <row r="385" spans="2:134" ht="13" thickBot="1" x14ac:dyDescent="0.3">
      <c r="B385" s="131">
        <v>201</v>
      </c>
      <c r="C385" s="50">
        <f t="shared" si="210"/>
        <v>2</v>
      </c>
      <c r="D385" s="50">
        <f t="shared" si="222"/>
        <v>0</v>
      </c>
      <c r="E385" s="97"/>
      <c r="F385" s="2">
        <f t="shared" si="247"/>
        <v>380</v>
      </c>
      <c r="G385" s="207">
        <v>816</v>
      </c>
      <c r="H385" s="98">
        <f>15- COUNTIF(L385:AC385,"#N/A")</f>
        <v>1</v>
      </c>
      <c r="I385" s="131">
        <f>SUM(AH385:AY385)+SUM(BE385:BT385)</f>
        <v>32</v>
      </c>
      <c r="J385" s="398">
        <f>DI385</f>
        <v>1.6570804574729627</v>
      </c>
      <c r="K385" s="456" t="str">
        <f>IF(ISNUMBER(MATCH(G385,'[4]OPR data'!$A$3:$A$2900,0)),"Y","N")</f>
        <v>Y</v>
      </c>
      <c r="L385" s="110"/>
      <c r="M385" s="233"/>
      <c r="N385" s="469" t="e">
        <f>(INDEX(Finish_table!R$4:R$83,MATCH('16 Year_History_Results'!$G385,Finish_table!S$4:S$83,0),1))</f>
        <v>#N/A</v>
      </c>
      <c r="O385" s="233" t="e">
        <f>(INDEX(Finish_table!Z$4:Z$99,MATCH('16 Year_History_Results'!$G385,Finish_table!AA$4:AA$99,0),1))</f>
        <v>#N/A</v>
      </c>
      <c r="P385" s="233" t="e">
        <f>(INDEX(Finish_table!AI$4:AI$99,MATCH('16 Year_History_Results'!$G385,Finish_table!AJ$4:AJ$99,0),1))</f>
        <v>#N/A</v>
      </c>
      <c r="Q385" s="233" t="e">
        <f>(INDEX(Finish_table!AR$4:AR$99,MATCH('16 Year_History_Results'!$G385,Finish_table!AS$4:AS$99,0),1))</f>
        <v>#N/A</v>
      </c>
      <c r="R385" s="233" t="e">
        <f>(INDEX(Finish_table!BA$4:BA$99,MATCH('16 Year_History_Results'!$G385,Finish_table!BB$4:BB$99,0),1))</f>
        <v>#N/A</v>
      </c>
      <c r="S385" s="233" t="e">
        <f>(INDEX(Finish_table!BJ$4:BJ$99,MATCH('16 Year_History_Results'!$G385,Finish_table!BK$4:BK$99,0),1))</f>
        <v>#N/A</v>
      </c>
      <c r="T385" s="233" t="e">
        <f>(INDEX(Finish_table!BS$4:BS$99,MATCH('16 Year_History_Results'!$G385,Finish_table!BT$4:BT$99,0),1))</f>
        <v>#N/A</v>
      </c>
      <c r="U385" s="233" t="str">
        <f>(INDEX(Finish_table!CB$4:CB$99,MATCH('16 Year_History_Results'!$G385,Finish_table!CC$4:CC$99,0),1))</f>
        <v>QF</v>
      </c>
      <c r="V385" s="233" t="str">
        <f>(INDEX(Finish_table!CK$4:CK$99,MATCH('16 Year_History_Results'!$G385,Finish_table!CL$4:CL$99,0),1))</f>
        <v>SF</v>
      </c>
      <c r="W385" s="233" t="e">
        <f>(INDEX(Finish_table!CT$4:CT$99,MATCH('16 Year_History_Results'!$G385,Finish_table!CU$4:CU$99,0),1))</f>
        <v>#N/A</v>
      </c>
      <c r="X385" s="233" t="e">
        <f>(INDEX(Finish_table!DC$4:DC$99,MATCH('16 Year_History_Results'!$G385,Finish_table!DD$4:DD$99,0),1))</f>
        <v>#N/A</v>
      </c>
      <c r="Y385" s="233" t="e">
        <f>(INDEX(Finish_table!DL$4:DL$99,MATCH('16 Year_History_Results'!$G385,Finish_table!DM$4:DM$99,0),1))</f>
        <v>#N/A</v>
      </c>
      <c r="Z385" s="233" t="e">
        <f>(INDEX(Finish_table!DU$4:DU$99,MATCH('16 Year_History_Results'!$G385,Finish_table!DV$4:DV$99,0),1))</f>
        <v>#N/A</v>
      </c>
      <c r="AA385" s="233" t="e">
        <f>(INDEX(Finish_table!ED$4:ED$140,MATCH('16 Year_History_Results'!$G385,Finish_table!EE$4:EE$140,0),1))</f>
        <v>#N/A</v>
      </c>
      <c r="AB385" s="233" t="e">
        <f>(INDEX(Finish_table!EM$4:EM$224,MATCH('16 Year_History_Results'!$G385,Finish_table!EN$4:EN$224,0),1))</f>
        <v>#N/A</v>
      </c>
      <c r="AC385" s="253" t="e">
        <f>(INDEX(Finish_table!EW$4:EW$224,MATCH('16 Year_History_Results'!$G385,Finish_table!EX$4:EX$224,0),1))</f>
        <v>#N/A</v>
      </c>
      <c r="AD385" s="2"/>
      <c r="AG385">
        <f t="shared" si="211"/>
        <v>816</v>
      </c>
      <c r="AH385" s="110"/>
      <c r="AI385" s="2"/>
      <c r="AJ385" s="146">
        <f>INDEX('2001'!$C$44:$C$140,'16 Year_History_Results'!BZ385)</f>
        <v>0</v>
      </c>
      <c r="AK385" s="2">
        <f>INDEX('2002'!$C$44:$C$140,'16 Year_History_Results'!CA385)</f>
        <v>0</v>
      </c>
      <c r="AL385" s="2">
        <f>INDEX('2003'!$C$44:$C$140,'16 Year_History_Results'!CB385)</f>
        <v>0</v>
      </c>
      <c r="AM385" s="2">
        <f>INDEX('2004'!$C$44:$C$140,'16 Year_History_Results'!CC385)</f>
        <v>0</v>
      </c>
      <c r="AN385" s="2">
        <f>INDEX('2005'!$C$44:$C$140,'16 Year_History_Results'!CD385)</f>
        <v>0</v>
      </c>
      <c r="AO385" s="2">
        <f>INDEX('2006'!$C$44:$C$140,'16 Year_History_Results'!CE385)</f>
        <v>0</v>
      </c>
      <c r="AP385" s="2">
        <f>INDEX('2007'!$C$44:$C$140,'16 Year_History_Results'!CF385)</f>
        <v>0</v>
      </c>
      <c r="AQ385" s="2">
        <f>INDEX('2008'!$C$44:$C$140,'16 Year_History_Results'!CG385)</f>
        <v>0</v>
      </c>
      <c r="AR385" s="2">
        <f>INDEX('2009'!$C$44:$C$140,'16 Year_History_Results'!CH385)</f>
        <v>10</v>
      </c>
      <c r="AS385" s="2">
        <f>INDEX('2010'!$C$44:$C$140,'16 Year_History_Results'!CI385)</f>
        <v>0</v>
      </c>
      <c r="AT385" s="2">
        <f>INDEX('2011'!$C$44:$C$140,'16 Year_History_Results'!CJ385)</f>
        <v>0</v>
      </c>
      <c r="AU385" s="2">
        <f>INDEX('2012'!$C$44:$C$140,'16 Year_History_Results'!CK385)</f>
        <v>0</v>
      </c>
      <c r="AV385" s="2">
        <f>INDEX('2013'!$C$44:$C$140,'16 Year_History_Results'!CL385)</f>
        <v>0</v>
      </c>
      <c r="AW385" s="2">
        <f>INDEX('2014'!$C$52:$C$180,'16 Year_History_Results'!CM385)</f>
        <v>0</v>
      </c>
      <c r="AX385" s="2">
        <f>INDEX('2015'!$E$52:$E$308,'16 Year_History_Results'!CN385)</f>
        <v>0</v>
      </c>
      <c r="AY385" s="147">
        <f>INDEX('2016'!$E$52:$E$308,'16 Year_History_Results'!CO385)</f>
        <v>0</v>
      </c>
      <c r="AZ385" s="2"/>
      <c r="BA385" s="2"/>
      <c r="BB385">
        <f t="shared" si="223"/>
        <v>816</v>
      </c>
      <c r="BC385" s="110"/>
      <c r="BD385" s="2"/>
      <c r="BE385" s="146">
        <f>INDEX('2001'!$B$44:$B$140,'16 Year_History_Results'!BZ385)</f>
        <v>0</v>
      </c>
      <c r="BF385" s="2">
        <f>INDEX('2002'!$B$44:$B$140,'16 Year_History_Results'!CA385)</f>
        <v>0</v>
      </c>
      <c r="BG385" s="2">
        <f>INDEX('2003'!$B$44:$B$140,'16 Year_History_Results'!CB385)</f>
        <v>0</v>
      </c>
      <c r="BH385" s="2">
        <f>INDEX('2004'!$B$44:$B$140,'16 Year_History_Results'!CC385)</f>
        <v>0</v>
      </c>
      <c r="BI385" s="2">
        <f>INDEX('2005'!$B$44:$B$140,'16 Year_History_Results'!CD385)</f>
        <v>0</v>
      </c>
      <c r="BJ385" s="2">
        <f>INDEX('2006'!$B$44:$B$140,'16 Year_History_Results'!CE385)</f>
        <v>0</v>
      </c>
      <c r="BK385" s="2">
        <f>INDEX('2007'!$B$44:$B$140,'16 Year_History_Results'!CF385)</f>
        <v>0</v>
      </c>
      <c r="BL385" s="2">
        <f>INDEX('2008'!$B$44:$B$140,'16 Year_History_Results'!CG385)</f>
        <v>11</v>
      </c>
      <c r="BM385" s="2">
        <f>INDEX('2009'!$B$44:$B$140,'16 Year_History_Results'!CH385)</f>
        <v>11</v>
      </c>
      <c r="BN385" s="2">
        <f>INDEX('2010'!$B$44:$B$140,'16 Year_History_Results'!CI385)</f>
        <v>0</v>
      </c>
      <c r="BO385" s="2">
        <f>INDEX('2011'!$B$44:$B$140,'16 Year_History_Results'!CJ385)</f>
        <v>0</v>
      </c>
      <c r="BP385" s="2">
        <f>INDEX('2012'!$B$44:$B$140,'16 Year_History_Results'!CK385)</f>
        <v>0</v>
      </c>
      <c r="BQ385" s="2">
        <f>INDEX('2013'!$B$44:$B$140,'16 Year_History_Results'!CL385)</f>
        <v>0</v>
      </c>
      <c r="BR385" s="2">
        <f>INDEX('2014'!$B$52:$B$180,'16 Year_History_Results'!CM385)</f>
        <v>0</v>
      </c>
      <c r="BS385" s="147">
        <f>INDEX('2015'!$B$52:$B$308,'16 Year_History_Results'!CN385)</f>
        <v>0</v>
      </c>
      <c r="BT385" s="147">
        <f>INDEX('2016'!$B$52:$B$308,'16 Year_History_Results'!CO385)</f>
        <v>0</v>
      </c>
      <c r="BW385">
        <f t="shared" si="224"/>
        <v>816</v>
      </c>
      <c r="BX385" s="110"/>
      <c r="BY385" s="2"/>
      <c r="BZ385" s="146">
        <f>IF(ISNA(MATCH($BW385,'2001'!$A$44:$A$139,0)),97,MATCH($BW385,'2001'!$A$44:$A$139,0))</f>
        <v>97</v>
      </c>
      <c r="CA385" s="2">
        <f>IF(ISNA(MATCH($BW385,'2002'!$A$44:$A$139,0)),97,MATCH($BW385,'2002'!$A$44:$A$139,0))</f>
        <v>97</v>
      </c>
      <c r="CB385" s="2">
        <f>IF(ISNA(MATCH($BW385,'2003'!$A$44:$A$139,0)),97,MATCH($BW385,'2003'!$A$44:$A$139,0))</f>
        <v>97</v>
      </c>
      <c r="CC385" s="2">
        <f>IF(ISNA(MATCH($BW385,'2004'!$A$44:$A$139,0)),97,MATCH($BW385,'2004'!$A$44:$A$139,0))</f>
        <v>97</v>
      </c>
      <c r="CD385" s="2">
        <f>IF(ISNA(MATCH($BW385,'2005'!$A$44:$A$139,0)),97,MATCH($BW385,'2005'!$A$44:$A$139,0))</f>
        <v>97</v>
      </c>
      <c r="CE385" s="2">
        <f>IF(ISNA(MATCH($BW385,'2006'!$A$44:$A$139,0)),97,MATCH($BW385,'2006'!$A$44:$A$139,0))</f>
        <v>97</v>
      </c>
      <c r="CF385" s="2">
        <f>IF(ISNA(MATCH($BW385,'2007'!$A$44:$A$139,0)),97,MATCH($BW385,'2007'!$A$44:$A$139,0))</f>
        <v>97</v>
      </c>
      <c r="CG385" s="2">
        <f>IF(ISNA(MATCH($BW385,'2008'!$A$44:$A$139,0)),97,MATCH($BW385,'2008'!$A$44:$A$139,0))</f>
        <v>59</v>
      </c>
      <c r="CH385" s="2">
        <f>IF(ISNA(MATCH($BW385,'2009'!$A$44:$A$139,0)),97,MATCH($BW385,'2009'!$A$44:$A$139,0))</f>
        <v>54</v>
      </c>
      <c r="CI385" s="2">
        <f>IF(ISNA(MATCH($BW385,'2010'!$A$44:$A$139,0)),97,MATCH($BW385,'2010'!$A$44:$A$139,0))</f>
        <v>97</v>
      </c>
      <c r="CJ385" s="2">
        <f>IF(ISNA(MATCH($BW385,'2011'!$A$44:$A$139,0)),97,MATCH($BW385,'2011'!$A$44:$A$139,0))</f>
        <v>97</v>
      </c>
      <c r="CK385" s="2">
        <f>IF(ISNA(MATCH($BW385,'2012'!$A$44:$A$139,0)),97,MATCH($BW385,'2012'!$A$44:$A$139,0))</f>
        <v>97</v>
      </c>
      <c r="CL385" s="2">
        <f>IF(ISNA(MATCH($BW385,'2013'!$A$44:$A$139,0)),97,MATCH($BW385,'2013'!$A$44:$A$139,0))</f>
        <v>97</v>
      </c>
      <c r="CM385" s="2">
        <f>IF(ISNA(MATCH($BW385,'2014'!$A$52:$A$179,0)),129,MATCH($BW385,'2014'!$A$52:$A$179,0))</f>
        <v>129</v>
      </c>
      <c r="CN385" s="147">
        <f>IF(ISNA(MATCH($BW385,'2015'!$A$52:$A$307,0)),257,MATCH($BW385,'2015'!$A$52:$A$307,0))</f>
        <v>257</v>
      </c>
      <c r="CO385" s="147">
        <f>IF(ISNA(MATCH($BW385,'2016'!$A$52:$A$307,0)),257,MATCH($BW385,'2016'!$A$52:$A$307,0))</f>
        <v>257</v>
      </c>
      <c r="CQ385">
        <f t="shared" si="225"/>
        <v>816</v>
      </c>
      <c r="CR385" s="281"/>
      <c r="CS385" s="279"/>
      <c r="CT385" s="278">
        <f t="shared" si="226"/>
        <v>0</v>
      </c>
      <c r="CU385" s="279">
        <f t="shared" si="212"/>
        <v>0</v>
      </c>
      <c r="CV385" s="279">
        <f t="shared" si="213"/>
        <v>0</v>
      </c>
      <c r="CW385" s="279">
        <f t="shared" si="214"/>
        <v>0</v>
      </c>
      <c r="CX385" s="279">
        <f t="shared" si="215"/>
        <v>0</v>
      </c>
      <c r="CY385" s="279">
        <f t="shared" si="216"/>
        <v>0</v>
      </c>
      <c r="CZ385" s="279">
        <f t="shared" si="217"/>
        <v>0</v>
      </c>
      <c r="DA385" s="279">
        <f t="shared" si="218"/>
        <v>11</v>
      </c>
      <c r="DB385" s="279">
        <f t="shared" si="219"/>
        <v>28.332599999999999</v>
      </c>
      <c r="DC385" s="279">
        <f t="shared" si="227"/>
        <v>18.886511159999998</v>
      </c>
      <c r="DD385" s="279">
        <f t="shared" si="228"/>
        <v>12.589748339255998</v>
      </c>
      <c r="DE385" s="279">
        <f t="shared" si="229"/>
        <v>8.3923262429480481</v>
      </c>
      <c r="DF385" s="279">
        <f t="shared" si="230"/>
        <v>5.5943246735491687</v>
      </c>
      <c r="DG385" s="279">
        <f t="shared" si="231"/>
        <v>3.7291768273878758</v>
      </c>
      <c r="DH385" s="280">
        <f t="shared" si="248"/>
        <v>2.4858692731367578</v>
      </c>
      <c r="DI385" s="280">
        <f t="shared" si="249"/>
        <v>1.6570804574729627</v>
      </c>
      <c r="DJ385" s="154">
        <f t="shared" si="220"/>
        <v>313</v>
      </c>
      <c r="DK385" s="279">
        <f t="shared" si="232"/>
        <v>816</v>
      </c>
      <c r="DL385" s="97"/>
      <c r="DM385" s="154"/>
      <c r="DN385" s="267">
        <f t="shared" si="233"/>
        <v>0</v>
      </c>
      <c r="DO385" s="154">
        <f t="shared" si="234"/>
        <v>0</v>
      </c>
      <c r="DP385" s="154">
        <f t="shared" si="235"/>
        <v>0</v>
      </c>
      <c r="DQ385" s="154">
        <f t="shared" si="236"/>
        <v>0</v>
      </c>
      <c r="DR385" s="154">
        <f t="shared" si="237"/>
        <v>0</v>
      </c>
      <c r="DS385" s="154">
        <f t="shared" si="238"/>
        <v>0</v>
      </c>
      <c r="DT385" s="154">
        <f t="shared" si="239"/>
        <v>0</v>
      </c>
      <c r="DU385" s="154">
        <f t="shared" si="240"/>
        <v>11</v>
      </c>
      <c r="DV385" s="154">
        <f t="shared" si="241"/>
        <v>32</v>
      </c>
      <c r="DW385" s="154">
        <f t="shared" si="242"/>
        <v>32</v>
      </c>
      <c r="DX385" s="154">
        <f t="shared" si="243"/>
        <v>32</v>
      </c>
      <c r="DY385" s="154">
        <f t="shared" si="244"/>
        <v>32</v>
      </c>
      <c r="DZ385" s="154">
        <f t="shared" si="245"/>
        <v>32</v>
      </c>
      <c r="EA385" s="154">
        <f t="shared" si="246"/>
        <v>32</v>
      </c>
      <c r="EB385" s="264">
        <f t="shared" si="250"/>
        <v>32</v>
      </c>
      <c r="EC385" s="264">
        <f t="shared" si="251"/>
        <v>32</v>
      </c>
      <c r="ED385" s="154">
        <f t="shared" si="221"/>
        <v>240</v>
      </c>
    </row>
    <row r="386" spans="2:134" ht="13" thickBot="1" x14ac:dyDescent="0.3">
      <c r="B386" s="131">
        <v>201</v>
      </c>
      <c r="C386" s="50">
        <f t="shared" si="210"/>
        <v>3</v>
      </c>
      <c r="D386" s="50">
        <f t="shared" si="222"/>
        <v>0</v>
      </c>
      <c r="E386" s="97"/>
      <c r="F386" s="2">
        <f t="shared" si="247"/>
        <v>381</v>
      </c>
      <c r="G386" s="494">
        <v>2751</v>
      </c>
      <c r="H386" s="98">
        <f>15- COUNTIF(L386:AC386,"#N/A")</f>
        <v>0</v>
      </c>
      <c r="I386" s="131">
        <f>SUM(AH386:AY386)+SUM(BE386:BT386)</f>
        <v>12</v>
      </c>
      <c r="J386" s="398">
        <f>DI386</f>
        <v>1.5794569481323462</v>
      </c>
      <c r="K386" s="456" t="str">
        <f>IF(ISNUMBER(MATCH(G386,'[4]OPR data'!$A$3:$A$2900,0)),"Y","N")</f>
        <v>N</v>
      </c>
      <c r="L386" s="110"/>
      <c r="M386" s="233"/>
      <c r="N386" s="469" t="e">
        <f>(INDEX(Finish_table!R$4:R$83,MATCH('16 Year_History_Results'!$G386,Finish_table!S$4:S$83,0),1))</f>
        <v>#N/A</v>
      </c>
      <c r="O386" s="233" t="e">
        <f>(INDEX(Finish_table!Z$4:Z$99,MATCH('16 Year_History_Results'!$G386,Finish_table!AA$4:AA$99,0),1))</f>
        <v>#N/A</v>
      </c>
      <c r="P386" s="233" t="e">
        <f>(INDEX(Finish_table!AI$4:AI$99,MATCH('16 Year_History_Results'!$G386,Finish_table!AJ$4:AJ$99,0),1))</f>
        <v>#N/A</v>
      </c>
      <c r="Q386" s="233" t="e">
        <f>(INDEX(Finish_table!AR$4:AR$99,MATCH('16 Year_History_Results'!$G386,Finish_table!AS$4:AS$99,0),1))</f>
        <v>#N/A</v>
      </c>
      <c r="R386" s="233" t="e">
        <f>(INDEX(Finish_table!BA$4:BA$99,MATCH('16 Year_History_Results'!$G386,Finish_table!BB$4:BB$99,0),1))</f>
        <v>#N/A</v>
      </c>
      <c r="S386" s="233" t="e">
        <f>(INDEX(Finish_table!BJ$4:BJ$99,MATCH('16 Year_History_Results'!$G386,Finish_table!BK$4:BK$99,0),1))</f>
        <v>#N/A</v>
      </c>
      <c r="T386" s="233" t="e">
        <f>(INDEX(Finish_table!BS$4:BS$99,MATCH('16 Year_History_Results'!$G386,Finish_table!BT$4:BT$99,0),1))</f>
        <v>#N/A</v>
      </c>
      <c r="U386" s="233" t="e">
        <f>(INDEX(Finish_table!CB$4:CB$99,MATCH('16 Year_History_Results'!$G386,Finish_table!CC$4:CC$99,0),1))</f>
        <v>#N/A</v>
      </c>
      <c r="V386" s="233" t="e">
        <f>(INDEX(Finish_table!CK$4:CK$99,MATCH('16 Year_History_Results'!$G386,Finish_table!CL$4:CL$99,0),1))</f>
        <v>#N/A</v>
      </c>
      <c r="W386" s="233" t="e">
        <f>(INDEX(Finish_table!CT$4:CT$99,MATCH('16 Year_History_Results'!$G386,Finish_table!CU$4:CU$99,0),1))</f>
        <v>#N/A</v>
      </c>
      <c r="X386" s="233" t="str">
        <f>(INDEX(Finish_table!DC$4:DC$99,MATCH('16 Year_History_Results'!$G386,Finish_table!DD$4:DD$99,0),1))</f>
        <v>SF</v>
      </c>
      <c r="Y386" s="233" t="e">
        <f>(INDEX(Finish_table!DL$4:DL$99,MATCH('16 Year_History_Results'!$G386,Finish_table!DM$4:DM$99,0),1))</f>
        <v>#N/A</v>
      </c>
      <c r="Z386" s="233" t="e">
        <f>(INDEX(Finish_table!DU$4:DU$99,MATCH('16 Year_History_Results'!$G386,Finish_table!DV$4:DV$99,0),1))</f>
        <v>#N/A</v>
      </c>
      <c r="AA386" s="233" t="e">
        <f>(INDEX(Finish_table!ED$4:ED$140,MATCH('16 Year_History_Results'!$G386,Finish_table!EE$4:EE$140,0),1))</f>
        <v>#N/A</v>
      </c>
      <c r="AB386" s="233" t="e">
        <f>(INDEX(Finish_table!EM$4:EM$224,MATCH('16 Year_History_Results'!$G386,Finish_table!EN$4:EN$224,0),1))</f>
        <v>#N/A</v>
      </c>
      <c r="AC386" s="253" t="e">
        <f>(INDEX(Finish_table!EW$4:EW$224,MATCH('16 Year_History_Results'!$G386,Finish_table!EX$4:EX$224,0),1))</f>
        <v>#N/A</v>
      </c>
      <c r="AD386" s="2"/>
      <c r="AG386">
        <f t="shared" si="211"/>
        <v>2751</v>
      </c>
      <c r="AH386" s="110"/>
      <c r="AI386" s="2"/>
      <c r="AJ386" s="146">
        <f>INDEX('2001'!$C$44:$C$140,'16 Year_History_Results'!BZ386)</f>
        <v>0</v>
      </c>
      <c r="AK386" s="2">
        <f>INDEX('2002'!$C$44:$C$140,'16 Year_History_Results'!CA386)</f>
        <v>0</v>
      </c>
      <c r="AL386" s="2">
        <f>INDEX('2003'!$C$44:$C$140,'16 Year_History_Results'!CB386)</f>
        <v>0</v>
      </c>
      <c r="AM386" s="2">
        <f>INDEX('2004'!$C$44:$C$140,'16 Year_History_Results'!CC386)</f>
        <v>0</v>
      </c>
      <c r="AN386" s="2">
        <f>INDEX('2005'!$C$44:$C$140,'16 Year_History_Results'!CD386)</f>
        <v>0</v>
      </c>
      <c r="AO386" s="2">
        <f>INDEX('2006'!$C$44:$C$140,'16 Year_History_Results'!CE386)</f>
        <v>0</v>
      </c>
      <c r="AP386" s="2">
        <f>INDEX('2007'!$C$44:$C$140,'16 Year_History_Results'!CF386)</f>
        <v>0</v>
      </c>
      <c r="AQ386" s="2">
        <f>INDEX('2008'!$C$44:$C$140,'16 Year_History_Results'!CG386)</f>
        <v>0</v>
      </c>
      <c r="AR386" s="2">
        <f>INDEX('2009'!$C$44:$C$140,'16 Year_History_Results'!CH386)</f>
        <v>0</v>
      </c>
      <c r="AS386" s="2">
        <f>INDEX('2010'!$C$44:$C$140,'16 Year_History_Results'!CI386)</f>
        <v>0</v>
      </c>
      <c r="AT386" s="2">
        <f>INDEX('2011'!$C$44:$C$140,'16 Year_History_Results'!CJ386)</f>
        <v>10</v>
      </c>
      <c r="AU386" s="2">
        <f>INDEX('2012'!$C$44:$C$140,'16 Year_History_Results'!CK386)</f>
        <v>0</v>
      </c>
      <c r="AV386" s="2">
        <f>INDEX('2013'!$C$44:$C$140,'16 Year_History_Results'!CL386)</f>
        <v>0</v>
      </c>
      <c r="AW386" s="2">
        <f>INDEX('2014'!$C$52:$C$180,'16 Year_History_Results'!CM386)</f>
        <v>0</v>
      </c>
      <c r="AX386" s="2">
        <f>INDEX('2015'!$E$52:$E$308,'16 Year_History_Results'!CN386)</f>
        <v>0</v>
      </c>
      <c r="AY386" s="147">
        <f>INDEX('2016'!$E$52:$E$308,'16 Year_History_Results'!CO386)</f>
        <v>0</v>
      </c>
      <c r="AZ386" s="2"/>
      <c r="BA386" s="2"/>
      <c r="BB386">
        <f t="shared" si="223"/>
        <v>2751</v>
      </c>
      <c r="BC386" s="110"/>
      <c r="BD386" s="2"/>
      <c r="BE386" s="146">
        <f>INDEX('2001'!$B$44:$B$140,'16 Year_History_Results'!BZ386)</f>
        <v>0</v>
      </c>
      <c r="BF386" s="2">
        <f>INDEX('2002'!$B$44:$B$140,'16 Year_History_Results'!CA386)</f>
        <v>0</v>
      </c>
      <c r="BG386" s="2">
        <f>INDEX('2003'!$B$44:$B$140,'16 Year_History_Results'!CB386)</f>
        <v>0</v>
      </c>
      <c r="BH386" s="2">
        <f>INDEX('2004'!$B$44:$B$140,'16 Year_History_Results'!CC386)</f>
        <v>0</v>
      </c>
      <c r="BI386" s="2">
        <f>INDEX('2005'!$B$44:$B$140,'16 Year_History_Results'!CD386)</f>
        <v>0</v>
      </c>
      <c r="BJ386" s="2">
        <f>INDEX('2006'!$B$44:$B$140,'16 Year_History_Results'!CE386)</f>
        <v>0</v>
      </c>
      <c r="BK386" s="2">
        <f>INDEX('2007'!$B$44:$B$140,'16 Year_History_Results'!CF386)</f>
        <v>0</v>
      </c>
      <c r="BL386" s="2">
        <f>INDEX('2008'!$B$44:$B$140,'16 Year_History_Results'!CG386)</f>
        <v>0</v>
      </c>
      <c r="BM386" s="2">
        <f>INDEX('2009'!$B$44:$B$140,'16 Year_History_Results'!CH386)</f>
        <v>0</v>
      </c>
      <c r="BN386" s="2">
        <f>INDEX('2010'!$B$44:$B$140,'16 Year_History_Results'!CI386)</f>
        <v>0</v>
      </c>
      <c r="BO386" s="2">
        <f>INDEX('2011'!$B$44:$B$140,'16 Year_History_Results'!CJ386)</f>
        <v>2</v>
      </c>
      <c r="BP386" s="2">
        <f>INDEX('2012'!$B$44:$B$140,'16 Year_History_Results'!CK386)</f>
        <v>0</v>
      </c>
      <c r="BQ386" s="2">
        <f>INDEX('2013'!$B$44:$B$140,'16 Year_History_Results'!CL386)</f>
        <v>0</v>
      </c>
      <c r="BR386" s="2">
        <f>INDEX('2014'!$B$52:$B$180,'16 Year_History_Results'!CM386)</f>
        <v>0</v>
      </c>
      <c r="BS386" s="147">
        <f>INDEX('2015'!$B$52:$B$308,'16 Year_History_Results'!CN386)</f>
        <v>0</v>
      </c>
      <c r="BT386" s="147">
        <f>INDEX('2016'!$B$52:$B$308,'16 Year_History_Results'!CO386)</f>
        <v>0</v>
      </c>
      <c r="BW386">
        <f t="shared" si="224"/>
        <v>2751</v>
      </c>
      <c r="BX386" s="110"/>
      <c r="BY386" s="2"/>
      <c r="BZ386" s="146">
        <f>IF(ISNA(MATCH($BW386,'2001'!$A$44:$A$139,0)),97,MATCH($BW386,'2001'!$A$44:$A$139,0))</f>
        <v>97</v>
      </c>
      <c r="CA386" s="2">
        <f>IF(ISNA(MATCH($BW386,'2002'!$A$44:$A$139,0)),97,MATCH($BW386,'2002'!$A$44:$A$139,0))</f>
        <v>97</v>
      </c>
      <c r="CB386" s="2">
        <f>IF(ISNA(MATCH($BW386,'2003'!$A$44:$A$139,0)),97,MATCH($BW386,'2003'!$A$44:$A$139,0))</f>
        <v>97</v>
      </c>
      <c r="CC386" s="2">
        <f>IF(ISNA(MATCH($BW386,'2004'!$A$44:$A$139,0)),97,MATCH($BW386,'2004'!$A$44:$A$139,0))</f>
        <v>97</v>
      </c>
      <c r="CD386" s="2">
        <f>IF(ISNA(MATCH($BW386,'2005'!$A$44:$A$139,0)),97,MATCH($BW386,'2005'!$A$44:$A$139,0))</f>
        <v>97</v>
      </c>
      <c r="CE386" s="2">
        <f>IF(ISNA(MATCH($BW386,'2006'!$A$44:$A$139,0)),97,MATCH($BW386,'2006'!$A$44:$A$139,0))</f>
        <v>97</v>
      </c>
      <c r="CF386" s="2">
        <f>IF(ISNA(MATCH($BW386,'2007'!$A$44:$A$139,0)),97,MATCH($BW386,'2007'!$A$44:$A$139,0))</f>
        <v>97</v>
      </c>
      <c r="CG386" s="2">
        <f>IF(ISNA(MATCH($BW386,'2008'!$A$44:$A$139,0)),97,MATCH($BW386,'2008'!$A$44:$A$139,0))</f>
        <v>97</v>
      </c>
      <c r="CH386" s="2">
        <f>IF(ISNA(MATCH($BW386,'2009'!$A$44:$A$139,0)),97,MATCH($BW386,'2009'!$A$44:$A$139,0))</f>
        <v>97</v>
      </c>
      <c r="CI386" s="2">
        <f>IF(ISNA(MATCH($BW386,'2010'!$A$44:$A$139,0)),97,MATCH($BW386,'2010'!$A$44:$A$139,0))</f>
        <v>97</v>
      </c>
      <c r="CJ386" s="2">
        <f>IF(ISNA(MATCH($BW386,'2011'!$A$44:$A$139,0)),97,MATCH($BW386,'2011'!$A$44:$A$139,0))</f>
        <v>88</v>
      </c>
      <c r="CK386" s="2">
        <f>IF(ISNA(MATCH($BW386,'2012'!$A$44:$A$139,0)),97,MATCH($BW386,'2012'!$A$44:$A$139,0))</f>
        <v>97</v>
      </c>
      <c r="CL386" s="2">
        <f>IF(ISNA(MATCH($BW386,'2013'!$A$44:$A$139,0)),97,MATCH($BW386,'2013'!$A$44:$A$139,0))</f>
        <v>97</v>
      </c>
      <c r="CM386" s="2">
        <f>IF(ISNA(MATCH($BW386,'2014'!$A$52:$A$179,0)),129,MATCH($BW386,'2014'!$A$52:$A$179,0))</f>
        <v>129</v>
      </c>
      <c r="CN386" s="147">
        <f>IF(ISNA(MATCH($BW386,'2015'!$A$52:$A$307,0)),257,MATCH($BW386,'2015'!$A$52:$A$307,0))</f>
        <v>257</v>
      </c>
      <c r="CO386" s="147">
        <f>IF(ISNA(MATCH($BW386,'2016'!$A$52:$A$307,0)),257,MATCH($BW386,'2016'!$A$52:$A$307,0))</f>
        <v>257</v>
      </c>
      <c r="CQ386">
        <f t="shared" si="225"/>
        <v>2751</v>
      </c>
      <c r="CR386" s="281"/>
      <c r="CS386" s="279"/>
      <c r="CT386" s="278">
        <f t="shared" si="226"/>
        <v>0</v>
      </c>
      <c r="CU386" s="279">
        <f t="shared" si="212"/>
        <v>0</v>
      </c>
      <c r="CV386" s="279">
        <f t="shared" si="213"/>
        <v>0</v>
      </c>
      <c r="CW386" s="279">
        <f t="shared" si="214"/>
        <v>0</v>
      </c>
      <c r="CX386" s="279">
        <f t="shared" si="215"/>
        <v>0</v>
      </c>
      <c r="CY386" s="279">
        <f t="shared" si="216"/>
        <v>0</v>
      </c>
      <c r="CZ386" s="279">
        <f t="shared" si="217"/>
        <v>0</v>
      </c>
      <c r="DA386" s="279">
        <f t="shared" si="218"/>
        <v>0</v>
      </c>
      <c r="DB386" s="279">
        <f t="shared" si="219"/>
        <v>0</v>
      </c>
      <c r="DC386" s="279">
        <f t="shared" si="227"/>
        <v>0</v>
      </c>
      <c r="DD386" s="279">
        <f t="shared" si="228"/>
        <v>12</v>
      </c>
      <c r="DE386" s="279">
        <f t="shared" si="229"/>
        <v>7.9992000000000001</v>
      </c>
      <c r="DF386" s="279">
        <f t="shared" si="230"/>
        <v>5.3322667199999998</v>
      </c>
      <c r="DG386" s="279">
        <f t="shared" si="231"/>
        <v>3.5544889955519996</v>
      </c>
      <c r="DH386" s="280">
        <f t="shared" si="248"/>
        <v>2.3694223644349628</v>
      </c>
      <c r="DI386" s="280">
        <f t="shared" si="249"/>
        <v>1.5794569481323462</v>
      </c>
      <c r="DJ386" s="154">
        <f t="shared" si="220"/>
        <v>315</v>
      </c>
      <c r="DK386" s="279">
        <f t="shared" si="232"/>
        <v>2751</v>
      </c>
      <c r="DL386" s="97"/>
      <c r="DM386" s="154"/>
      <c r="DN386" s="267">
        <f t="shared" si="233"/>
        <v>0</v>
      </c>
      <c r="DO386" s="154">
        <f t="shared" si="234"/>
        <v>0</v>
      </c>
      <c r="DP386" s="154">
        <f t="shared" si="235"/>
        <v>0</v>
      </c>
      <c r="DQ386" s="154">
        <f t="shared" si="236"/>
        <v>0</v>
      </c>
      <c r="DR386" s="154">
        <f t="shared" si="237"/>
        <v>0</v>
      </c>
      <c r="DS386" s="154">
        <f t="shared" si="238"/>
        <v>0</v>
      </c>
      <c r="DT386" s="154">
        <f t="shared" si="239"/>
        <v>0</v>
      </c>
      <c r="DU386" s="154">
        <f t="shared" si="240"/>
        <v>0</v>
      </c>
      <c r="DV386" s="154">
        <f t="shared" si="241"/>
        <v>0</v>
      </c>
      <c r="DW386" s="154">
        <f t="shared" si="242"/>
        <v>0</v>
      </c>
      <c r="DX386" s="154">
        <f t="shared" si="243"/>
        <v>12</v>
      </c>
      <c r="DY386" s="154">
        <f t="shared" si="244"/>
        <v>12</v>
      </c>
      <c r="DZ386" s="154">
        <f t="shared" si="245"/>
        <v>12</v>
      </c>
      <c r="EA386" s="154">
        <f t="shared" si="246"/>
        <v>12</v>
      </c>
      <c r="EB386" s="264">
        <f t="shared" si="250"/>
        <v>12</v>
      </c>
      <c r="EC386" s="264">
        <f t="shared" si="251"/>
        <v>12</v>
      </c>
      <c r="ED386" s="154">
        <f t="shared" si="221"/>
        <v>395</v>
      </c>
    </row>
    <row r="387" spans="2:134" ht="13" thickBot="1" x14ac:dyDescent="0.3">
      <c r="B387" s="131">
        <v>201</v>
      </c>
      <c r="C387" s="50">
        <f t="shared" si="210"/>
        <v>4</v>
      </c>
      <c r="D387" s="50">
        <f t="shared" si="222"/>
        <v>0</v>
      </c>
      <c r="E387" s="97"/>
      <c r="F387" s="2">
        <f t="shared" si="247"/>
        <v>382</v>
      </c>
      <c r="G387" s="495">
        <v>100</v>
      </c>
      <c r="H387" s="98">
        <f>15- COUNTIF(L387:AC387,"#N/A")</f>
        <v>1</v>
      </c>
      <c r="I387" s="131">
        <f>SUM(AH387:AY387)+SUM(BE387:BT387)</f>
        <v>44</v>
      </c>
      <c r="J387" s="398">
        <f>DI387</f>
        <v>1.5724566947085243</v>
      </c>
      <c r="K387" s="456" t="str">
        <f>IF(ISNUMBER(MATCH(G387,'[4]OPR data'!$A$3:$A$2900,0)),"Y","N")</f>
        <v>Y</v>
      </c>
      <c r="L387" s="110"/>
      <c r="M387" s="233"/>
      <c r="N387" s="469" t="e">
        <f>(INDEX(Finish_table!R$4:R$83,MATCH('16 Year_History_Results'!$G387,Finish_table!S$4:S$83,0),1))</f>
        <v>#N/A</v>
      </c>
      <c r="O387" s="233" t="e">
        <f>(INDEX(Finish_table!Z$4:Z$99,MATCH('16 Year_History_Results'!$G387,Finish_table!AA$4:AA$99,0),1))</f>
        <v>#N/A</v>
      </c>
      <c r="P387" s="233" t="e">
        <f>(INDEX(Finish_table!AI$4:AI$99,MATCH('16 Year_History_Results'!$G387,Finish_table!AJ$4:AJ$99,0),1))</f>
        <v>#N/A</v>
      </c>
      <c r="Q387" s="233" t="e">
        <f>(INDEX(Finish_table!AR$4:AR$99,MATCH('16 Year_History_Results'!$G387,Finish_table!AS$4:AS$99,0),1))</f>
        <v>#N/A</v>
      </c>
      <c r="R387" s="233" t="e">
        <f>(INDEX(Finish_table!BA$4:BA$99,MATCH('16 Year_History_Results'!$G387,Finish_table!BB$4:BB$99,0),1))</f>
        <v>#N/A</v>
      </c>
      <c r="S387" s="233" t="e">
        <f>(INDEX(Finish_table!BJ$4:BJ$99,MATCH('16 Year_History_Results'!$G387,Finish_table!BK$4:BK$99,0),1))</f>
        <v>#N/A</v>
      </c>
      <c r="T387" s="233" t="str">
        <f>(INDEX(Finish_table!BS$4:BS$99,MATCH('16 Year_History_Results'!$G387,Finish_table!BT$4:BT$99,0),1))</f>
        <v>QF</v>
      </c>
      <c r="U387" s="233" t="str">
        <f>(INDEX(Finish_table!CB$4:CB$99,MATCH('16 Year_History_Results'!$G387,Finish_table!CC$4:CC$99,0),1))</f>
        <v>F</v>
      </c>
      <c r="V387" s="233" t="e">
        <f>(INDEX(Finish_table!CK$4:CK$99,MATCH('16 Year_History_Results'!$G387,Finish_table!CL$4:CL$99,0),1))</f>
        <v>#N/A</v>
      </c>
      <c r="W387" s="233" t="e">
        <f>(INDEX(Finish_table!CT$4:CT$99,MATCH('16 Year_History_Results'!$G387,Finish_table!CU$4:CU$99,0),1))</f>
        <v>#N/A</v>
      </c>
      <c r="X387" s="233" t="e">
        <f>(INDEX(Finish_table!DC$4:DC$99,MATCH('16 Year_History_Results'!$G387,Finish_table!DD$4:DD$99,0),1))</f>
        <v>#N/A</v>
      </c>
      <c r="Y387" s="233" t="e">
        <f>(INDEX(Finish_table!DL$4:DL$99,MATCH('16 Year_History_Results'!$G387,Finish_table!DM$4:DM$99,0),1))</f>
        <v>#N/A</v>
      </c>
      <c r="Z387" s="233" t="e">
        <f>(INDEX(Finish_table!DU$4:DU$99,MATCH('16 Year_History_Results'!$G387,Finish_table!DV$4:DV$99,0),1))</f>
        <v>#N/A</v>
      </c>
      <c r="AA387" s="233" t="e">
        <f>(INDEX(Finish_table!ED$4:ED$140,MATCH('16 Year_History_Results'!$G387,Finish_table!EE$4:EE$140,0),1))</f>
        <v>#N/A</v>
      </c>
      <c r="AB387" s="233" t="e">
        <f>(INDEX(Finish_table!EM$4:EM$224,MATCH('16 Year_History_Results'!$G387,Finish_table!EN$4:EN$224,0),1))</f>
        <v>#N/A</v>
      </c>
      <c r="AC387" s="253" t="e">
        <f>(INDEX(Finish_table!EW$4:EW$224,MATCH('16 Year_History_Results'!$G387,Finish_table!EX$4:EX$224,0),1))</f>
        <v>#N/A</v>
      </c>
      <c r="AD387" s="2"/>
      <c r="AG387">
        <f t="shared" si="211"/>
        <v>100</v>
      </c>
      <c r="AH387" s="110"/>
      <c r="AI387" s="2"/>
      <c r="AJ387" s="146">
        <f>INDEX('2001'!$C$44:$C$140,'16 Year_History_Results'!BZ387)</f>
        <v>0</v>
      </c>
      <c r="AK387" s="2">
        <f>INDEX('2002'!$C$44:$C$140,'16 Year_History_Results'!CA387)</f>
        <v>0</v>
      </c>
      <c r="AL387" s="2">
        <f>INDEX('2003'!$C$44:$C$140,'16 Year_History_Results'!CB387)</f>
        <v>0</v>
      </c>
      <c r="AM387" s="2">
        <f>INDEX('2004'!$C$44:$C$140,'16 Year_History_Results'!CC387)</f>
        <v>0</v>
      </c>
      <c r="AN387" s="2">
        <f>INDEX('2005'!$C$44:$C$140,'16 Year_History_Results'!CD387)</f>
        <v>0</v>
      </c>
      <c r="AO387" s="2">
        <f>INDEX('2006'!$C$44:$C$140,'16 Year_History_Results'!CE387)</f>
        <v>0</v>
      </c>
      <c r="AP387" s="2">
        <f>INDEX('2007'!$C$44:$C$140,'16 Year_History_Results'!CF387)</f>
        <v>0</v>
      </c>
      <c r="AQ387" s="2">
        <f>INDEX('2008'!$C$44:$C$140,'16 Year_History_Results'!CG387)</f>
        <v>20</v>
      </c>
      <c r="AR387" s="2">
        <f>INDEX('2009'!$C$44:$C$140,'16 Year_History_Results'!CH387)</f>
        <v>0</v>
      </c>
      <c r="AS387" s="2">
        <f>INDEX('2010'!$C$44:$C$140,'16 Year_History_Results'!CI387)</f>
        <v>0</v>
      </c>
      <c r="AT387" s="2">
        <f>INDEX('2011'!$C$44:$C$140,'16 Year_History_Results'!CJ387)</f>
        <v>0</v>
      </c>
      <c r="AU387" s="2">
        <f>INDEX('2012'!$C$44:$C$140,'16 Year_History_Results'!CK387)</f>
        <v>0</v>
      </c>
      <c r="AV387" s="2">
        <f>INDEX('2013'!$C$44:$C$140,'16 Year_History_Results'!CL387)</f>
        <v>0</v>
      </c>
      <c r="AW387" s="2">
        <f>INDEX('2014'!$C$52:$C$180,'16 Year_History_Results'!CM387)</f>
        <v>0</v>
      </c>
      <c r="AX387" s="2">
        <f>INDEX('2015'!$E$52:$E$308,'16 Year_History_Results'!CN387)</f>
        <v>0</v>
      </c>
      <c r="AY387" s="147">
        <f>INDEX('2016'!$E$52:$E$308,'16 Year_History_Results'!CO387)</f>
        <v>0</v>
      </c>
      <c r="AZ387" s="2"/>
      <c r="BA387" s="2"/>
      <c r="BB387">
        <f t="shared" si="223"/>
        <v>100</v>
      </c>
      <c r="BC387" s="110"/>
      <c r="BD387" s="2"/>
      <c r="BE387" s="146">
        <f>INDEX('2001'!$B$44:$B$140,'16 Year_History_Results'!BZ387)</f>
        <v>0</v>
      </c>
      <c r="BF387" s="2">
        <f>INDEX('2002'!$B$44:$B$140,'16 Year_History_Results'!CA387)</f>
        <v>0</v>
      </c>
      <c r="BG387" s="2">
        <f>INDEX('2003'!$B$44:$B$140,'16 Year_History_Results'!CB387)</f>
        <v>0</v>
      </c>
      <c r="BH387" s="2">
        <f>INDEX('2004'!$B$44:$B$140,'16 Year_History_Results'!CC387)</f>
        <v>0</v>
      </c>
      <c r="BI387" s="2">
        <f>INDEX('2005'!$B$44:$B$140,'16 Year_History_Results'!CD387)</f>
        <v>0</v>
      </c>
      <c r="BJ387" s="2">
        <f>INDEX('2006'!$B$44:$B$140,'16 Year_History_Results'!CE387)</f>
        <v>0</v>
      </c>
      <c r="BK387" s="2">
        <f>INDEX('2007'!$B$44:$B$140,'16 Year_History_Results'!CF387)</f>
        <v>11</v>
      </c>
      <c r="BL387" s="2">
        <f>INDEX('2008'!$B$44:$B$140,'16 Year_History_Results'!CG387)</f>
        <v>13</v>
      </c>
      <c r="BM387" s="2">
        <f>INDEX('2009'!$B$44:$B$140,'16 Year_History_Results'!CH387)</f>
        <v>0</v>
      </c>
      <c r="BN387" s="2">
        <f>INDEX('2010'!$B$44:$B$140,'16 Year_History_Results'!CI387)</f>
        <v>0</v>
      </c>
      <c r="BO387" s="2">
        <f>INDEX('2011'!$B$44:$B$140,'16 Year_History_Results'!CJ387)</f>
        <v>0</v>
      </c>
      <c r="BP387" s="2">
        <f>INDEX('2012'!$B$44:$B$140,'16 Year_History_Results'!CK387)</f>
        <v>0</v>
      </c>
      <c r="BQ387" s="2">
        <f>INDEX('2013'!$B$44:$B$140,'16 Year_History_Results'!CL387)</f>
        <v>0</v>
      </c>
      <c r="BR387" s="2">
        <f>INDEX('2014'!$B$52:$B$180,'16 Year_History_Results'!CM387)</f>
        <v>0</v>
      </c>
      <c r="BS387" s="147">
        <f>INDEX('2015'!$B$52:$B$308,'16 Year_History_Results'!CN387)</f>
        <v>0</v>
      </c>
      <c r="BT387" s="147">
        <f>INDEX('2016'!$B$52:$B$308,'16 Year_History_Results'!CO387)</f>
        <v>0</v>
      </c>
      <c r="BW387">
        <f t="shared" si="224"/>
        <v>100</v>
      </c>
      <c r="BX387" s="110"/>
      <c r="BY387" s="2"/>
      <c r="BZ387" s="146">
        <f>IF(ISNA(MATCH($BW387,'2001'!$A$44:$A$139,0)),97,MATCH($BW387,'2001'!$A$44:$A$139,0))</f>
        <v>97</v>
      </c>
      <c r="CA387" s="2">
        <f>IF(ISNA(MATCH($BW387,'2002'!$A$44:$A$139,0)),97,MATCH($BW387,'2002'!$A$44:$A$139,0))</f>
        <v>97</v>
      </c>
      <c r="CB387" s="2">
        <f>IF(ISNA(MATCH($BW387,'2003'!$A$44:$A$139,0)),97,MATCH($BW387,'2003'!$A$44:$A$139,0))</f>
        <v>97</v>
      </c>
      <c r="CC387" s="2">
        <f>IF(ISNA(MATCH($BW387,'2004'!$A$44:$A$139,0)),97,MATCH($BW387,'2004'!$A$44:$A$139,0))</f>
        <v>97</v>
      </c>
      <c r="CD387" s="2">
        <f>IF(ISNA(MATCH($BW387,'2005'!$A$44:$A$139,0)),97,MATCH($BW387,'2005'!$A$44:$A$139,0))</f>
        <v>97</v>
      </c>
      <c r="CE387" s="2">
        <f>IF(ISNA(MATCH($BW387,'2006'!$A$44:$A$139,0)),97,MATCH($BW387,'2006'!$A$44:$A$139,0))</f>
        <v>97</v>
      </c>
      <c r="CF387" s="2">
        <f>IF(ISNA(MATCH($BW387,'2007'!$A$44:$A$139,0)),97,MATCH($BW387,'2007'!$A$44:$A$139,0))</f>
        <v>17</v>
      </c>
      <c r="CG387" s="2">
        <f>IF(ISNA(MATCH($BW387,'2008'!$A$44:$A$139,0)),97,MATCH($BW387,'2008'!$A$44:$A$139,0))</f>
        <v>20</v>
      </c>
      <c r="CH387" s="2">
        <f>IF(ISNA(MATCH($BW387,'2009'!$A$44:$A$139,0)),97,MATCH($BW387,'2009'!$A$44:$A$139,0))</f>
        <v>97</v>
      </c>
      <c r="CI387" s="2">
        <f>IF(ISNA(MATCH($BW387,'2010'!$A$44:$A$139,0)),97,MATCH($BW387,'2010'!$A$44:$A$139,0))</f>
        <v>97</v>
      </c>
      <c r="CJ387" s="2">
        <f>IF(ISNA(MATCH($BW387,'2011'!$A$44:$A$139,0)),97,MATCH($BW387,'2011'!$A$44:$A$139,0))</f>
        <v>97</v>
      </c>
      <c r="CK387" s="2">
        <f>IF(ISNA(MATCH($BW387,'2012'!$A$44:$A$139,0)),97,MATCH($BW387,'2012'!$A$44:$A$139,0))</f>
        <v>97</v>
      </c>
      <c r="CL387" s="2">
        <f>IF(ISNA(MATCH($BW387,'2013'!$A$44:$A$139,0)),97,MATCH($BW387,'2013'!$A$44:$A$139,0))</f>
        <v>97</v>
      </c>
      <c r="CM387" s="2">
        <f>IF(ISNA(MATCH($BW387,'2014'!$A$52:$A$179,0)),129,MATCH($BW387,'2014'!$A$52:$A$179,0))</f>
        <v>129</v>
      </c>
      <c r="CN387" s="147">
        <f>IF(ISNA(MATCH($BW387,'2015'!$A$52:$A$307,0)),257,MATCH($BW387,'2015'!$A$52:$A$307,0))</f>
        <v>257</v>
      </c>
      <c r="CO387" s="147">
        <f>IF(ISNA(MATCH($BW387,'2016'!$A$52:$A$307,0)),257,MATCH($BW387,'2016'!$A$52:$A$307,0))</f>
        <v>257</v>
      </c>
      <c r="CQ387">
        <f t="shared" si="225"/>
        <v>100</v>
      </c>
      <c r="CR387" s="281"/>
      <c r="CS387" s="279"/>
      <c r="CT387" s="278">
        <f t="shared" si="226"/>
        <v>0</v>
      </c>
      <c r="CU387" s="279">
        <f t="shared" si="212"/>
        <v>0</v>
      </c>
      <c r="CV387" s="279">
        <f t="shared" si="213"/>
        <v>0</v>
      </c>
      <c r="CW387" s="279">
        <f t="shared" si="214"/>
        <v>0</v>
      </c>
      <c r="CX387" s="279">
        <f t="shared" si="215"/>
        <v>0</v>
      </c>
      <c r="CY387" s="279">
        <f t="shared" si="216"/>
        <v>0</v>
      </c>
      <c r="CZ387" s="279">
        <f t="shared" si="217"/>
        <v>11</v>
      </c>
      <c r="DA387" s="279">
        <f t="shared" si="218"/>
        <v>40.332599999999999</v>
      </c>
      <c r="DB387" s="279">
        <f t="shared" si="219"/>
        <v>26.88571116</v>
      </c>
      <c r="DC387" s="279">
        <f t="shared" si="227"/>
        <v>17.922015059255997</v>
      </c>
      <c r="DD387" s="279">
        <f t="shared" si="228"/>
        <v>11.946815238500047</v>
      </c>
      <c r="DE387" s="279">
        <f t="shared" si="229"/>
        <v>7.9637470379841311</v>
      </c>
      <c r="DF387" s="279">
        <f t="shared" si="230"/>
        <v>5.3086337755202218</v>
      </c>
      <c r="DG387" s="279">
        <f t="shared" si="231"/>
        <v>3.5387352747617795</v>
      </c>
      <c r="DH387" s="280">
        <f t="shared" si="248"/>
        <v>2.3589209341562021</v>
      </c>
      <c r="DI387" s="280">
        <f t="shared" si="249"/>
        <v>1.5724566947085243</v>
      </c>
      <c r="DJ387" s="154">
        <f t="shared" si="220"/>
        <v>316</v>
      </c>
      <c r="DK387" s="279">
        <f t="shared" si="232"/>
        <v>100</v>
      </c>
      <c r="DL387" s="97"/>
      <c r="DM387" s="154"/>
      <c r="DN387" s="267">
        <f t="shared" si="233"/>
        <v>0</v>
      </c>
      <c r="DO387" s="154">
        <f t="shared" si="234"/>
        <v>0</v>
      </c>
      <c r="DP387" s="154">
        <f t="shared" si="235"/>
        <v>0</v>
      </c>
      <c r="DQ387" s="154">
        <f t="shared" si="236"/>
        <v>0</v>
      </c>
      <c r="DR387" s="154">
        <f t="shared" si="237"/>
        <v>0</v>
      </c>
      <c r="DS387" s="154">
        <f t="shared" si="238"/>
        <v>0</v>
      </c>
      <c r="DT387" s="154">
        <f t="shared" si="239"/>
        <v>11</v>
      </c>
      <c r="DU387" s="154">
        <f t="shared" si="240"/>
        <v>44</v>
      </c>
      <c r="DV387" s="154">
        <f t="shared" si="241"/>
        <v>44</v>
      </c>
      <c r="DW387" s="154">
        <f t="shared" si="242"/>
        <v>44</v>
      </c>
      <c r="DX387" s="154">
        <f t="shared" si="243"/>
        <v>44</v>
      </c>
      <c r="DY387" s="154">
        <f t="shared" si="244"/>
        <v>44</v>
      </c>
      <c r="DZ387" s="154">
        <f t="shared" si="245"/>
        <v>44</v>
      </c>
      <c r="EA387" s="154">
        <f t="shared" si="246"/>
        <v>44</v>
      </c>
      <c r="EB387" s="264">
        <f t="shared" si="250"/>
        <v>44</v>
      </c>
      <c r="EC387" s="264">
        <f t="shared" si="251"/>
        <v>44</v>
      </c>
      <c r="ED387" s="154">
        <f t="shared" si="221"/>
        <v>186</v>
      </c>
    </row>
    <row r="388" spans="2:134" ht="13" thickBot="1" x14ac:dyDescent="0.3">
      <c r="B388" s="142">
        <v>201</v>
      </c>
      <c r="C388" s="50">
        <f t="shared" si="210"/>
        <v>5</v>
      </c>
      <c r="D388" s="50">
        <f t="shared" si="222"/>
        <v>0</v>
      </c>
      <c r="E388" s="97"/>
      <c r="F388" s="2">
        <f t="shared" si="247"/>
        <v>383</v>
      </c>
      <c r="G388" s="207">
        <v>56</v>
      </c>
      <c r="H388" s="98">
        <f>15- COUNTIF(L388:AC388,"#N/A")</f>
        <v>4</v>
      </c>
      <c r="I388" s="131">
        <f>SUM(AH388:AY388)+SUM(BE388:BT388)</f>
        <v>110</v>
      </c>
      <c r="J388" s="398">
        <f>DI388</f>
        <v>1.5631113051730359</v>
      </c>
      <c r="K388" s="456" t="str">
        <f>IF(ISNUMBER(MATCH(G388,'[4]OPR data'!$A$3:$A$2900,0)),"Y","N")</f>
        <v>Y</v>
      </c>
      <c r="L388" s="110"/>
      <c r="M388" s="233"/>
      <c r="N388" s="469" t="str">
        <f>(INDEX(Finish_table!R$4:R$83,MATCH('16 Year_History_Results'!$G388,Finish_table!S$4:S$83,0),1))</f>
        <v>QF</v>
      </c>
      <c r="O388" s="233" t="e">
        <f>(INDEX(Finish_table!Z$4:Z$99,MATCH('16 Year_History_Results'!$G388,Finish_table!AA$4:AA$99,0),1))</f>
        <v>#N/A</v>
      </c>
      <c r="P388" s="233" t="e">
        <f>(INDEX(Finish_table!AI$4:AI$99,MATCH('16 Year_History_Results'!$G388,Finish_table!AJ$4:AJ$99,0),1))</f>
        <v>#N/A</v>
      </c>
      <c r="Q388" s="233" t="str">
        <f>(INDEX(Finish_table!AR$4:AR$99,MATCH('16 Year_History_Results'!$G388,Finish_table!AS$4:AS$99,0),1))</f>
        <v>QF</v>
      </c>
      <c r="R388" s="233" t="str">
        <f>(INDEX(Finish_table!BA$4:BA$99,MATCH('16 Year_History_Results'!$G388,Finish_table!BB$4:BB$99,0),1))</f>
        <v>WF</v>
      </c>
      <c r="S388" s="233" t="e">
        <f>(INDEX(Finish_table!BJ$4:BJ$99,MATCH('16 Year_History_Results'!$G388,Finish_table!BK$4:BK$99,0),1))</f>
        <v>#N/A</v>
      </c>
      <c r="T388" s="233" t="str">
        <f>(INDEX(Finish_table!BS$4:BS$99,MATCH('16 Year_History_Results'!$G388,Finish_table!BT$4:BT$99,0),1))</f>
        <v>QF</v>
      </c>
      <c r="U388" s="233" t="e">
        <f>(INDEX(Finish_table!CB$4:CB$99,MATCH('16 Year_History_Results'!$G388,Finish_table!CC$4:CC$99,0),1))</f>
        <v>#N/A</v>
      </c>
      <c r="V388" s="233" t="str">
        <f>(INDEX(Finish_table!CK$4:CK$99,MATCH('16 Year_History_Results'!$G388,Finish_table!CL$4:CL$99,0),1))</f>
        <v>QF</v>
      </c>
      <c r="W388" s="233" t="e">
        <f>(INDEX(Finish_table!CT$4:CT$99,MATCH('16 Year_History_Results'!$G388,Finish_table!CU$4:CU$99,0),1))</f>
        <v>#N/A</v>
      </c>
      <c r="X388" s="233" t="e">
        <f>(INDEX(Finish_table!DC$4:DC$99,MATCH('16 Year_History_Results'!$G388,Finish_table!DD$4:DD$99,0),1))</f>
        <v>#N/A</v>
      </c>
      <c r="Y388" s="233" t="e">
        <f>(INDEX(Finish_table!DL$4:DL$99,MATCH('16 Year_History_Results'!$G388,Finish_table!DM$4:DM$99,0),1))</f>
        <v>#N/A</v>
      </c>
      <c r="Z388" s="233" t="e">
        <f>(INDEX(Finish_table!DU$4:DU$99,MATCH('16 Year_History_Results'!$G388,Finish_table!DV$4:DV$99,0),1))</f>
        <v>#N/A</v>
      </c>
      <c r="AA388" s="233" t="e">
        <f>(INDEX(Finish_table!ED$4:ED$140,MATCH('16 Year_History_Results'!$G388,Finish_table!EE$4:EE$140,0),1))</f>
        <v>#N/A</v>
      </c>
      <c r="AB388" s="233" t="e">
        <f>(INDEX(Finish_table!EM$4:EM$224,MATCH('16 Year_History_Results'!$G388,Finish_table!EN$4:EN$224,0),1))</f>
        <v>#N/A</v>
      </c>
      <c r="AC388" s="253" t="e">
        <f>(INDEX(Finish_table!EW$4:EW$224,MATCH('16 Year_History_Results'!$G388,Finish_table!EX$4:EX$224,0),1))</f>
        <v>#N/A</v>
      </c>
      <c r="AD388" s="2"/>
      <c r="AG388">
        <f t="shared" ref="AG388:AG420" si="252">G388</f>
        <v>56</v>
      </c>
      <c r="AH388" s="110"/>
      <c r="AI388" s="2"/>
      <c r="AJ388" s="146">
        <f>INDEX('2001'!$C$44:$C$140,'16 Year_History_Results'!BZ388)</f>
        <v>10</v>
      </c>
      <c r="AK388" s="2">
        <f>INDEX('2002'!$C$44:$C$140,'16 Year_History_Results'!CA388)</f>
        <v>0</v>
      </c>
      <c r="AL388" s="2">
        <f>INDEX('2003'!$C$44:$C$140,'16 Year_History_Results'!CB388)</f>
        <v>0</v>
      </c>
      <c r="AM388" s="2">
        <f>INDEX('2004'!$C$44:$C$140,'16 Year_History_Results'!CC388)</f>
        <v>0</v>
      </c>
      <c r="AN388" s="2">
        <f>INDEX('2005'!$C$44:$C$140,'16 Year_History_Results'!CD388)</f>
        <v>40</v>
      </c>
      <c r="AO388" s="2">
        <f>INDEX('2006'!$C$44:$C$140,'16 Year_History_Results'!CE388)</f>
        <v>0</v>
      </c>
      <c r="AP388" s="2">
        <f>INDEX('2007'!$C$44:$C$140,'16 Year_History_Results'!CF388)</f>
        <v>0</v>
      </c>
      <c r="AQ388" s="2">
        <f>INDEX('2008'!$C$44:$C$140,'16 Year_History_Results'!CG388)</f>
        <v>0</v>
      </c>
      <c r="AR388" s="2">
        <f>INDEX('2009'!$C$44:$C$140,'16 Year_History_Results'!CH388)</f>
        <v>0</v>
      </c>
      <c r="AS388" s="2">
        <f>INDEX('2010'!$C$44:$C$140,'16 Year_History_Results'!CI388)</f>
        <v>0</v>
      </c>
      <c r="AT388" s="2">
        <f>INDEX('2011'!$C$44:$C$140,'16 Year_History_Results'!CJ388)</f>
        <v>0</v>
      </c>
      <c r="AU388" s="2">
        <f>INDEX('2012'!$C$44:$C$140,'16 Year_History_Results'!CK388)</f>
        <v>0</v>
      </c>
      <c r="AV388" s="2">
        <f>INDEX('2013'!$C$44:$C$140,'16 Year_History_Results'!CL388)</f>
        <v>0</v>
      </c>
      <c r="AW388" s="2">
        <f>INDEX('2014'!$C$52:$C$180,'16 Year_History_Results'!CM388)</f>
        <v>0</v>
      </c>
      <c r="AX388" s="2">
        <f>INDEX('2015'!$E$52:$E$308,'16 Year_History_Results'!CN388)</f>
        <v>0</v>
      </c>
      <c r="AY388" s="147">
        <f>INDEX('2016'!$E$52:$E$308,'16 Year_History_Results'!CO388)</f>
        <v>0</v>
      </c>
      <c r="AZ388" s="2"/>
      <c r="BA388" s="2"/>
      <c r="BB388">
        <f t="shared" si="223"/>
        <v>56</v>
      </c>
      <c r="BC388" s="110"/>
      <c r="BD388" s="2"/>
      <c r="BE388" s="146">
        <f>INDEX('2001'!$B$44:$B$140,'16 Year_History_Results'!BZ388)</f>
        <v>15</v>
      </c>
      <c r="BF388" s="2">
        <f>INDEX('2002'!$B$44:$B$140,'16 Year_History_Results'!CA388)</f>
        <v>0</v>
      </c>
      <c r="BG388" s="2">
        <f>INDEX('2003'!$B$44:$B$140,'16 Year_History_Results'!CB388)</f>
        <v>0</v>
      </c>
      <c r="BH388" s="2">
        <f>INDEX('2004'!$B$44:$B$140,'16 Year_History_Results'!CC388)</f>
        <v>11</v>
      </c>
      <c r="BI388" s="2">
        <f>INDEX('2005'!$B$44:$B$140,'16 Year_History_Results'!CD388)</f>
        <v>15</v>
      </c>
      <c r="BJ388" s="2">
        <f>INDEX('2006'!$B$44:$B$140,'16 Year_History_Results'!CE388)</f>
        <v>0</v>
      </c>
      <c r="BK388" s="2">
        <f>INDEX('2007'!$B$44:$B$140,'16 Year_History_Results'!CF388)</f>
        <v>10</v>
      </c>
      <c r="BL388" s="2">
        <f>INDEX('2008'!$B$44:$B$140,'16 Year_History_Results'!CG388)</f>
        <v>0</v>
      </c>
      <c r="BM388" s="2">
        <f>INDEX('2009'!$B$44:$B$140,'16 Year_History_Results'!CH388)</f>
        <v>9</v>
      </c>
      <c r="BN388" s="2">
        <f>INDEX('2010'!$B$44:$B$140,'16 Year_History_Results'!CI388)</f>
        <v>0</v>
      </c>
      <c r="BO388" s="2">
        <f>INDEX('2011'!$B$44:$B$140,'16 Year_History_Results'!CJ388)</f>
        <v>0</v>
      </c>
      <c r="BP388" s="2">
        <f>INDEX('2012'!$B$44:$B$140,'16 Year_History_Results'!CK388)</f>
        <v>0</v>
      </c>
      <c r="BQ388" s="2">
        <f>INDEX('2013'!$B$44:$B$140,'16 Year_History_Results'!CL388)</f>
        <v>0</v>
      </c>
      <c r="BR388" s="2">
        <f>INDEX('2014'!$B$52:$B$180,'16 Year_History_Results'!CM388)</f>
        <v>0</v>
      </c>
      <c r="BS388" s="147">
        <f>INDEX('2015'!$B$52:$B$308,'16 Year_History_Results'!CN388)</f>
        <v>0</v>
      </c>
      <c r="BT388" s="147">
        <f>INDEX('2016'!$B$52:$B$308,'16 Year_History_Results'!CO388)</f>
        <v>0</v>
      </c>
      <c r="BW388">
        <f t="shared" si="224"/>
        <v>56</v>
      </c>
      <c r="BX388" s="110"/>
      <c r="BY388" s="2"/>
      <c r="BZ388" s="146">
        <f>IF(ISNA(MATCH($BW388,'2001'!$A$44:$A$139,0)),97,MATCH($BW388,'2001'!$A$44:$A$139,0))</f>
        <v>11</v>
      </c>
      <c r="CA388" s="2">
        <f>IF(ISNA(MATCH($BW388,'2002'!$A$44:$A$139,0)),97,MATCH($BW388,'2002'!$A$44:$A$139,0))</f>
        <v>97</v>
      </c>
      <c r="CB388" s="2">
        <f>IF(ISNA(MATCH($BW388,'2003'!$A$44:$A$139,0)),97,MATCH($BW388,'2003'!$A$44:$A$139,0))</f>
        <v>97</v>
      </c>
      <c r="CC388" s="2">
        <f>IF(ISNA(MATCH($BW388,'2004'!$A$44:$A$139,0)),97,MATCH($BW388,'2004'!$A$44:$A$139,0))</f>
        <v>8</v>
      </c>
      <c r="CD388" s="2">
        <f>IF(ISNA(MATCH($BW388,'2005'!$A$44:$A$139,0)),97,MATCH($BW388,'2005'!$A$44:$A$139,0))</f>
        <v>8</v>
      </c>
      <c r="CE388" s="2">
        <f>IF(ISNA(MATCH($BW388,'2006'!$A$44:$A$139,0)),97,MATCH($BW388,'2006'!$A$44:$A$139,0))</f>
        <v>97</v>
      </c>
      <c r="CF388" s="2">
        <f>IF(ISNA(MATCH($BW388,'2007'!$A$44:$A$139,0)),97,MATCH($BW388,'2007'!$A$44:$A$139,0))</f>
        <v>8</v>
      </c>
      <c r="CG388" s="2">
        <f>IF(ISNA(MATCH($BW388,'2008'!$A$44:$A$139,0)),97,MATCH($BW388,'2008'!$A$44:$A$139,0))</f>
        <v>97</v>
      </c>
      <c r="CH388" s="2">
        <f>IF(ISNA(MATCH($BW388,'2009'!$A$44:$A$139,0)),97,MATCH($BW388,'2009'!$A$44:$A$139,0))</f>
        <v>6</v>
      </c>
      <c r="CI388" s="2">
        <f>IF(ISNA(MATCH($BW388,'2010'!$A$44:$A$139,0)),97,MATCH($BW388,'2010'!$A$44:$A$139,0))</f>
        <v>97</v>
      </c>
      <c r="CJ388" s="2">
        <f>IF(ISNA(MATCH($BW388,'2011'!$A$44:$A$139,0)),97,MATCH($BW388,'2011'!$A$44:$A$139,0))</f>
        <v>97</v>
      </c>
      <c r="CK388" s="2">
        <f>IF(ISNA(MATCH($BW388,'2012'!$A$44:$A$139,0)),97,MATCH($BW388,'2012'!$A$44:$A$139,0))</f>
        <v>97</v>
      </c>
      <c r="CL388" s="2">
        <f>IF(ISNA(MATCH($BW388,'2013'!$A$44:$A$139,0)),97,MATCH($BW388,'2013'!$A$44:$A$139,0))</f>
        <v>97</v>
      </c>
      <c r="CM388" s="2">
        <f>IF(ISNA(MATCH($BW388,'2014'!$A$52:$A$179,0)),129,MATCH($BW388,'2014'!$A$52:$A$179,0))</f>
        <v>129</v>
      </c>
      <c r="CN388" s="147">
        <f>IF(ISNA(MATCH($BW388,'2015'!$A$52:$A$307,0)),257,MATCH($BW388,'2015'!$A$52:$A$307,0))</f>
        <v>257</v>
      </c>
      <c r="CO388" s="147">
        <f>IF(ISNA(MATCH($BW388,'2016'!$A$52:$A$307,0)),257,MATCH($BW388,'2016'!$A$52:$A$307,0))</f>
        <v>257</v>
      </c>
      <c r="CQ388">
        <f t="shared" si="225"/>
        <v>56</v>
      </c>
      <c r="CR388" s="281"/>
      <c r="CS388" s="279"/>
      <c r="CT388" s="278">
        <f t="shared" si="226"/>
        <v>25</v>
      </c>
      <c r="CU388" s="279">
        <f t="shared" ref="CU388:CU401" si="253">(BF388+AK388)+(CT388*$AE$1)</f>
        <v>16.664999999999999</v>
      </c>
      <c r="CV388" s="279">
        <f t="shared" ref="CV388:CV401" si="254">BG388+AL388+(CU388*$AE$1)</f>
        <v>11.108889</v>
      </c>
      <c r="CW388" s="279">
        <f t="shared" ref="CW388:CW401" si="255">BH388+AM388+(CV388*$AE$1)</f>
        <v>18.405185407399998</v>
      </c>
      <c r="CX388" s="279">
        <f t="shared" ref="CX388:CX401" si="256">BI388+AN388+(CW388*$AE$1)</f>
        <v>67.268896592572844</v>
      </c>
      <c r="CY388" s="279">
        <f t="shared" ref="CY388:CY401" si="257">BJ388+AO388+(CX388*$AE$1)</f>
        <v>44.841446468609057</v>
      </c>
      <c r="CZ388" s="279">
        <f t="shared" ref="CZ388:CZ401" si="258">BK388+AP388+(CY388*$AE$1)</f>
        <v>39.891308215974796</v>
      </c>
      <c r="DA388" s="279">
        <f t="shared" ref="DA388:DA401" si="259">BL388+AQ388+(CZ388*$AE$1)</f>
        <v>26.591546056768799</v>
      </c>
      <c r="DB388" s="279">
        <f t="shared" ref="DB388:DB401" si="260">BM388+AR388+(DA388*$AE$1)</f>
        <v>26.725924601442081</v>
      </c>
      <c r="DC388" s="279">
        <f t="shared" si="227"/>
        <v>17.81550133932129</v>
      </c>
      <c r="DD388" s="279">
        <f t="shared" si="228"/>
        <v>11.875813192791572</v>
      </c>
      <c r="DE388" s="279">
        <f t="shared" si="229"/>
        <v>7.9164170743148619</v>
      </c>
      <c r="DF388" s="279">
        <f t="shared" si="230"/>
        <v>5.2770836217382868</v>
      </c>
      <c r="DG388" s="279">
        <f t="shared" si="231"/>
        <v>3.5177039422507419</v>
      </c>
      <c r="DH388" s="280">
        <f t="shared" si="248"/>
        <v>2.3449014479043444</v>
      </c>
      <c r="DI388" s="280">
        <f t="shared" si="249"/>
        <v>1.5631113051730359</v>
      </c>
      <c r="DJ388" s="154">
        <f t="shared" si="220"/>
        <v>317</v>
      </c>
      <c r="DK388" s="279">
        <f t="shared" si="232"/>
        <v>56</v>
      </c>
      <c r="DL388" s="97"/>
      <c r="DM388" s="154"/>
      <c r="DN388" s="267">
        <f t="shared" si="233"/>
        <v>25</v>
      </c>
      <c r="DO388" s="154">
        <f t="shared" si="234"/>
        <v>25</v>
      </c>
      <c r="DP388" s="154">
        <f t="shared" si="235"/>
        <v>25</v>
      </c>
      <c r="DQ388" s="154">
        <f t="shared" si="236"/>
        <v>36</v>
      </c>
      <c r="DR388" s="154">
        <f t="shared" si="237"/>
        <v>91</v>
      </c>
      <c r="DS388" s="154">
        <f t="shared" si="238"/>
        <v>91</v>
      </c>
      <c r="DT388" s="154">
        <f t="shared" si="239"/>
        <v>101</v>
      </c>
      <c r="DU388" s="154">
        <f t="shared" si="240"/>
        <v>101</v>
      </c>
      <c r="DV388" s="154">
        <f t="shared" si="241"/>
        <v>110</v>
      </c>
      <c r="DW388" s="154">
        <f t="shared" si="242"/>
        <v>110</v>
      </c>
      <c r="DX388" s="154">
        <f t="shared" si="243"/>
        <v>110</v>
      </c>
      <c r="DY388" s="154">
        <f t="shared" si="244"/>
        <v>110</v>
      </c>
      <c r="DZ388" s="154">
        <f t="shared" si="245"/>
        <v>110</v>
      </c>
      <c r="EA388" s="154">
        <f t="shared" si="246"/>
        <v>110</v>
      </c>
      <c r="EB388" s="264">
        <f t="shared" si="250"/>
        <v>110</v>
      </c>
      <c r="EC388" s="264">
        <f t="shared" si="251"/>
        <v>110</v>
      </c>
      <c r="ED388" s="154">
        <f t="shared" si="221"/>
        <v>70</v>
      </c>
    </row>
    <row r="389" spans="2:134" ht="13" thickBot="1" x14ac:dyDescent="0.3">
      <c r="B389" s="131">
        <v>201</v>
      </c>
      <c r="C389" s="50">
        <f t="shared" si="210"/>
        <v>6</v>
      </c>
      <c r="D389" s="50">
        <f t="shared" si="222"/>
        <v>0</v>
      </c>
      <c r="E389" s="97"/>
      <c r="F389" s="2">
        <f t="shared" si="247"/>
        <v>384</v>
      </c>
      <c r="G389" s="494">
        <v>1684</v>
      </c>
      <c r="H389" s="98">
        <f>15- COUNTIF(L389:AC389,"#N/A")</f>
        <v>0</v>
      </c>
      <c r="I389" s="131">
        <f>SUM(AH389:AY389)+SUM(BE389:BT389)</f>
        <v>5</v>
      </c>
      <c r="J389" s="398">
        <f>DI389</f>
        <v>1.4810370814799998</v>
      </c>
      <c r="K389" s="456" t="str">
        <f>IF(ISNUMBER(MATCH(G389,'[4]OPR data'!$A$3:$A$2900,0)),"Y","N")</f>
        <v>Y</v>
      </c>
      <c r="L389" s="110"/>
      <c r="M389" s="233"/>
      <c r="N389" s="469" t="e">
        <f>(INDEX(Finish_table!R$4:R$83,MATCH('16 Year_History_Results'!$G389,Finish_table!S$4:S$83,0),1))</f>
        <v>#N/A</v>
      </c>
      <c r="O389" s="233" t="e">
        <f>(INDEX(Finish_table!Z$4:Z$99,MATCH('16 Year_History_Results'!$G389,Finish_table!AA$4:AA$99,0),1))</f>
        <v>#N/A</v>
      </c>
      <c r="P389" s="233" t="e">
        <f>(INDEX(Finish_table!AI$4:AI$99,MATCH('16 Year_History_Results'!$G389,Finish_table!AJ$4:AJ$99,0),1))</f>
        <v>#N/A</v>
      </c>
      <c r="Q389" s="233" t="e">
        <f>(INDEX(Finish_table!AR$4:AR$99,MATCH('16 Year_History_Results'!$G389,Finish_table!AS$4:AS$99,0),1))</f>
        <v>#N/A</v>
      </c>
      <c r="R389" s="233" t="e">
        <f>(INDEX(Finish_table!BA$4:BA$99,MATCH('16 Year_History_Results'!$G389,Finish_table!BB$4:BB$99,0),1))</f>
        <v>#N/A</v>
      </c>
      <c r="S389" s="233" t="e">
        <f>(INDEX(Finish_table!BJ$4:BJ$99,MATCH('16 Year_History_Results'!$G389,Finish_table!BK$4:BK$99,0),1))</f>
        <v>#N/A</v>
      </c>
      <c r="T389" s="233" t="e">
        <f>(INDEX(Finish_table!BS$4:BS$99,MATCH('16 Year_History_Results'!$G389,Finish_table!BT$4:BT$99,0),1))</f>
        <v>#N/A</v>
      </c>
      <c r="U389" s="233" t="e">
        <f>(INDEX(Finish_table!CB$4:CB$99,MATCH('16 Year_History_Results'!$G389,Finish_table!CC$4:CC$99,0),1))</f>
        <v>#N/A</v>
      </c>
      <c r="V389" s="233" t="e">
        <f>(INDEX(Finish_table!CK$4:CK$99,MATCH('16 Year_History_Results'!$G389,Finish_table!CL$4:CL$99,0),1))</f>
        <v>#N/A</v>
      </c>
      <c r="W389" s="233" t="e">
        <f>(INDEX(Finish_table!CT$4:CT$99,MATCH('16 Year_History_Results'!$G389,Finish_table!CU$4:CU$99,0),1))</f>
        <v>#N/A</v>
      </c>
      <c r="X389" s="233" t="e">
        <f>(INDEX(Finish_table!DC$4:DC$99,MATCH('16 Year_History_Results'!$G389,Finish_table!DD$4:DD$99,0),1))</f>
        <v>#N/A</v>
      </c>
      <c r="Y389" s="233" t="e">
        <f>(INDEX(Finish_table!DL$4:DL$99,MATCH('16 Year_History_Results'!$G389,Finish_table!DM$4:DM$99,0),1))</f>
        <v>#N/A</v>
      </c>
      <c r="Z389" s="233" t="str">
        <f>(INDEX(Finish_table!DU$4:DU$99,MATCH('16 Year_History_Results'!$G389,Finish_table!DV$4:DV$99,0),1))</f>
        <v>QF</v>
      </c>
      <c r="AA389" s="233" t="e">
        <f>(INDEX(Finish_table!ED$4:ED$140,MATCH('16 Year_History_Results'!$G389,Finish_table!EE$4:EE$140,0),1))</f>
        <v>#N/A</v>
      </c>
      <c r="AB389" s="233" t="e">
        <f>(INDEX(Finish_table!EM$4:EM$224,MATCH('16 Year_History_Results'!$G389,Finish_table!EN$4:EN$224,0),1))</f>
        <v>#N/A</v>
      </c>
      <c r="AC389" s="253" t="e">
        <f>(INDEX(Finish_table!EW$4:EW$224,MATCH('16 Year_History_Results'!$G389,Finish_table!EX$4:EX$224,0),1))</f>
        <v>#N/A</v>
      </c>
      <c r="AD389" s="2"/>
      <c r="AG389">
        <f t="shared" si="252"/>
        <v>1684</v>
      </c>
      <c r="AH389" s="110"/>
      <c r="AI389" s="2"/>
      <c r="AJ389" s="146">
        <f>INDEX('2001'!$C$44:$C$140,'16 Year_History_Results'!BZ389)</f>
        <v>0</v>
      </c>
      <c r="AK389" s="2">
        <f>INDEX('2002'!$C$44:$C$140,'16 Year_History_Results'!CA389)</f>
        <v>0</v>
      </c>
      <c r="AL389" s="2">
        <f>INDEX('2003'!$C$44:$C$140,'16 Year_History_Results'!CB389)</f>
        <v>0</v>
      </c>
      <c r="AM389" s="2">
        <f>INDEX('2004'!$C$44:$C$140,'16 Year_History_Results'!CC389)</f>
        <v>0</v>
      </c>
      <c r="AN389" s="2">
        <f>INDEX('2005'!$C$44:$C$140,'16 Year_History_Results'!CD389)</f>
        <v>0</v>
      </c>
      <c r="AO389" s="2">
        <f>INDEX('2006'!$C$44:$C$140,'16 Year_History_Results'!CE389)</f>
        <v>0</v>
      </c>
      <c r="AP389" s="2">
        <f>INDEX('2007'!$C$44:$C$140,'16 Year_History_Results'!CF389)</f>
        <v>0</v>
      </c>
      <c r="AQ389" s="2">
        <f>INDEX('2008'!$C$44:$C$140,'16 Year_History_Results'!CG389)</f>
        <v>0</v>
      </c>
      <c r="AR389" s="2">
        <f>INDEX('2009'!$C$44:$C$140,'16 Year_History_Results'!CH389)</f>
        <v>0</v>
      </c>
      <c r="AS389" s="2">
        <f>INDEX('2010'!$C$44:$C$140,'16 Year_History_Results'!CI389)</f>
        <v>0</v>
      </c>
      <c r="AT389" s="2">
        <f>INDEX('2011'!$C$44:$C$140,'16 Year_History_Results'!CJ389)</f>
        <v>0</v>
      </c>
      <c r="AU389" s="2">
        <f>INDEX('2012'!$C$44:$C$140,'16 Year_History_Results'!CK389)</f>
        <v>0</v>
      </c>
      <c r="AV389" s="2">
        <f>INDEX('2013'!$C$44:$C$140,'16 Year_History_Results'!CL389)</f>
        <v>0</v>
      </c>
      <c r="AW389" s="2">
        <f>INDEX('2014'!$C$52:$C$180,'16 Year_History_Results'!CM389)</f>
        <v>0</v>
      </c>
      <c r="AX389" s="2">
        <f>INDEX('2015'!$E$52:$E$308,'16 Year_History_Results'!CN389)</f>
        <v>0</v>
      </c>
      <c r="AY389" s="147">
        <f>INDEX('2016'!$E$52:$E$308,'16 Year_History_Results'!CO389)</f>
        <v>0</v>
      </c>
      <c r="AZ389" s="2"/>
      <c r="BA389" s="2"/>
      <c r="BB389">
        <f t="shared" ref="BB389:BB443" si="261">$G389</f>
        <v>1684</v>
      </c>
      <c r="BC389" s="110"/>
      <c r="BD389" s="2"/>
      <c r="BE389" s="146">
        <f>INDEX('2001'!$B$44:$B$140,'16 Year_History_Results'!BZ389)</f>
        <v>0</v>
      </c>
      <c r="BF389" s="2">
        <f>INDEX('2002'!$B$44:$B$140,'16 Year_History_Results'!CA389)</f>
        <v>0</v>
      </c>
      <c r="BG389" s="2">
        <f>INDEX('2003'!$B$44:$B$140,'16 Year_History_Results'!CB389)</f>
        <v>0</v>
      </c>
      <c r="BH389" s="2">
        <f>INDEX('2004'!$B$44:$B$140,'16 Year_History_Results'!CC389)</f>
        <v>0</v>
      </c>
      <c r="BI389" s="2">
        <f>INDEX('2005'!$B$44:$B$140,'16 Year_History_Results'!CD389)</f>
        <v>0</v>
      </c>
      <c r="BJ389" s="2">
        <f>INDEX('2006'!$B$44:$B$140,'16 Year_History_Results'!CE389)</f>
        <v>0</v>
      </c>
      <c r="BK389" s="2">
        <f>INDEX('2007'!$B$44:$B$140,'16 Year_History_Results'!CF389)</f>
        <v>0</v>
      </c>
      <c r="BL389" s="2">
        <f>INDEX('2008'!$B$44:$B$140,'16 Year_History_Results'!CG389)</f>
        <v>0</v>
      </c>
      <c r="BM389" s="2">
        <f>INDEX('2009'!$B$44:$B$140,'16 Year_History_Results'!CH389)</f>
        <v>0</v>
      </c>
      <c r="BN389" s="2">
        <f>INDEX('2010'!$B$44:$B$140,'16 Year_History_Results'!CI389)</f>
        <v>0</v>
      </c>
      <c r="BO389" s="2">
        <f>INDEX('2011'!$B$44:$B$140,'16 Year_History_Results'!CJ389)</f>
        <v>0</v>
      </c>
      <c r="BP389" s="2">
        <f>INDEX('2012'!$B$44:$B$140,'16 Year_History_Results'!CK389)</f>
        <v>0</v>
      </c>
      <c r="BQ389" s="2">
        <f>INDEX('2013'!$B$44:$B$140,'16 Year_History_Results'!CL389)</f>
        <v>5</v>
      </c>
      <c r="BR389" s="2">
        <f>INDEX('2014'!$B$52:$B$180,'16 Year_History_Results'!CM389)</f>
        <v>0</v>
      </c>
      <c r="BS389" s="147">
        <f>INDEX('2015'!$B$52:$B$308,'16 Year_History_Results'!CN389)</f>
        <v>0</v>
      </c>
      <c r="BT389" s="147">
        <f>INDEX('2016'!$B$52:$B$308,'16 Year_History_Results'!CO389)</f>
        <v>0</v>
      </c>
      <c r="BW389">
        <f t="shared" ref="BW389:BW443" si="262">$G389</f>
        <v>1684</v>
      </c>
      <c r="BX389" s="110"/>
      <c r="BY389" s="2"/>
      <c r="BZ389" s="146">
        <f>IF(ISNA(MATCH($BW389,'2001'!$A$44:$A$139,0)),97,MATCH($BW389,'2001'!$A$44:$A$139,0))</f>
        <v>97</v>
      </c>
      <c r="CA389" s="2">
        <f>IF(ISNA(MATCH($BW389,'2002'!$A$44:$A$139,0)),97,MATCH($BW389,'2002'!$A$44:$A$139,0))</f>
        <v>97</v>
      </c>
      <c r="CB389" s="2">
        <f>IF(ISNA(MATCH($BW389,'2003'!$A$44:$A$139,0)),97,MATCH($BW389,'2003'!$A$44:$A$139,0))</f>
        <v>97</v>
      </c>
      <c r="CC389" s="2">
        <f>IF(ISNA(MATCH($BW389,'2004'!$A$44:$A$139,0)),97,MATCH($BW389,'2004'!$A$44:$A$139,0))</f>
        <v>97</v>
      </c>
      <c r="CD389" s="2">
        <f>IF(ISNA(MATCH($BW389,'2005'!$A$44:$A$139,0)),97,MATCH($BW389,'2005'!$A$44:$A$139,0))</f>
        <v>97</v>
      </c>
      <c r="CE389" s="2">
        <f>IF(ISNA(MATCH($BW389,'2006'!$A$44:$A$139,0)),97,MATCH($BW389,'2006'!$A$44:$A$139,0))</f>
        <v>97</v>
      </c>
      <c r="CF389" s="2">
        <f>IF(ISNA(MATCH($BW389,'2007'!$A$44:$A$139,0)),97,MATCH($BW389,'2007'!$A$44:$A$139,0))</f>
        <v>97</v>
      </c>
      <c r="CG389" s="2">
        <f>IF(ISNA(MATCH($BW389,'2008'!$A$44:$A$139,0)),97,MATCH($BW389,'2008'!$A$44:$A$139,0))</f>
        <v>97</v>
      </c>
      <c r="CH389" s="2">
        <f>IF(ISNA(MATCH($BW389,'2009'!$A$44:$A$139,0)),97,MATCH($BW389,'2009'!$A$44:$A$139,0))</f>
        <v>97</v>
      </c>
      <c r="CI389" s="2">
        <f>IF(ISNA(MATCH($BW389,'2010'!$A$44:$A$139,0)),97,MATCH($BW389,'2010'!$A$44:$A$139,0))</f>
        <v>97</v>
      </c>
      <c r="CJ389" s="2">
        <f>IF(ISNA(MATCH($BW389,'2011'!$A$44:$A$139,0)),97,MATCH($BW389,'2011'!$A$44:$A$139,0))</f>
        <v>97</v>
      </c>
      <c r="CK389" s="2">
        <f>IF(ISNA(MATCH($BW389,'2012'!$A$44:$A$139,0)),97,MATCH($BW389,'2012'!$A$44:$A$139,0))</f>
        <v>97</v>
      </c>
      <c r="CL389" s="2">
        <f>IF(ISNA(MATCH($BW389,'2013'!$A$44:$A$139,0)),97,MATCH($BW389,'2013'!$A$44:$A$139,0))</f>
        <v>53</v>
      </c>
      <c r="CM389" s="2">
        <f>IF(ISNA(MATCH($BW389,'2014'!$A$52:$A$179,0)),129,MATCH($BW389,'2014'!$A$52:$A$179,0))</f>
        <v>129</v>
      </c>
      <c r="CN389" s="147">
        <f>IF(ISNA(MATCH($BW389,'2015'!$A$52:$A$307,0)),257,MATCH($BW389,'2015'!$A$52:$A$307,0))</f>
        <v>257</v>
      </c>
      <c r="CO389" s="147">
        <f>IF(ISNA(MATCH($BW389,'2016'!$A$52:$A$307,0)),257,MATCH($BW389,'2016'!$A$52:$A$307,0))</f>
        <v>257</v>
      </c>
      <c r="CQ389">
        <f t="shared" ref="CQ389:CQ401" si="263">G389</f>
        <v>1684</v>
      </c>
      <c r="CR389" s="281"/>
      <c r="CS389" s="279"/>
      <c r="CT389" s="278">
        <f t="shared" ref="CT389:CT401" si="264">BE389+AJ389</f>
        <v>0</v>
      </c>
      <c r="CU389" s="279">
        <f t="shared" si="253"/>
        <v>0</v>
      </c>
      <c r="CV389" s="279">
        <f t="shared" si="254"/>
        <v>0</v>
      </c>
      <c r="CW389" s="279">
        <f t="shared" si="255"/>
        <v>0</v>
      </c>
      <c r="CX389" s="279">
        <f t="shared" si="256"/>
        <v>0</v>
      </c>
      <c r="CY389" s="279">
        <f t="shared" si="257"/>
        <v>0</v>
      </c>
      <c r="CZ389" s="279">
        <f t="shared" si="258"/>
        <v>0</v>
      </c>
      <c r="DA389" s="279">
        <f t="shared" si="259"/>
        <v>0</v>
      </c>
      <c r="DB389" s="279">
        <f t="shared" si="260"/>
        <v>0</v>
      </c>
      <c r="DC389" s="279">
        <f t="shared" ref="DC389:DC401" si="265">BN389+AS389+(DB389*$AE$1)</f>
        <v>0</v>
      </c>
      <c r="DD389" s="279">
        <f t="shared" ref="DD389:DD401" si="266">BO389+AT389+(DC389*$AE$1)</f>
        <v>0</v>
      </c>
      <c r="DE389" s="279">
        <f t="shared" ref="DE389:DE420" si="267">BP389+AU389+(DD389*$AE$1)</f>
        <v>0</v>
      </c>
      <c r="DF389" s="279">
        <f t="shared" ref="DF389:DF442" si="268">BQ389+AV389+(DE389*$AE$1)</f>
        <v>5</v>
      </c>
      <c r="DG389" s="279">
        <f t="shared" ref="DG389:DG452" si="269">BR389+AW389+(DF389*$AE$1)</f>
        <v>3.3329999999999997</v>
      </c>
      <c r="DH389" s="280">
        <f t="shared" si="248"/>
        <v>2.2217777999999999</v>
      </c>
      <c r="DI389" s="280">
        <f t="shared" si="249"/>
        <v>1.4810370814799998</v>
      </c>
      <c r="DJ389" s="154">
        <f t="shared" si="220"/>
        <v>318</v>
      </c>
      <c r="DK389" s="279">
        <f t="shared" ref="DK389:DK442" si="270">G389</f>
        <v>1684</v>
      </c>
      <c r="DL389" s="97"/>
      <c r="DM389" s="154"/>
      <c r="DN389" s="267">
        <f t="shared" ref="DN389:DN442" si="271">BE389+AJ389+DM389</f>
        <v>0</v>
      </c>
      <c r="DO389" s="154">
        <f t="shared" ref="DO389:DO442" si="272">BF389+AK389+DN389</f>
        <v>0</v>
      </c>
      <c r="DP389" s="154">
        <f t="shared" ref="DP389:DP442" si="273">BG389+AL389+DO389</f>
        <v>0</v>
      </c>
      <c r="DQ389" s="154">
        <f t="shared" ref="DQ389:DQ442" si="274">BH389+AM389+DP389</f>
        <v>0</v>
      </c>
      <c r="DR389" s="154">
        <f t="shared" ref="DR389:DR442" si="275">BI389+AN389+DQ389</f>
        <v>0</v>
      </c>
      <c r="DS389" s="154">
        <f t="shared" ref="DS389:DS442" si="276">BJ389+AO389+DR389</f>
        <v>0</v>
      </c>
      <c r="DT389" s="154">
        <f t="shared" ref="DT389:DT442" si="277">BK389+AP389+DS389</f>
        <v>0</v>
      </c>
      <c r="DU389" s="154">
        <f t="shared" ref="DU389:DU442" si="278">BL389+AQ389+DT389</f>
        <v>0</v>
      </c>
      <c r="DV389" s="154">
        <f t="shared" ref="DV389:DV442" si="279">BM389+AR389+DU389</f>
        <v>0</v>
      </c>
      <c r="DW389" s="154">
        <f t="shared" ref="DW389:DW442" si="280">BN389+AS389+DV389</f>
        <v>0</v>
      </c>
      <c r="DX389" s="154">
        <f t="shared" ref="DX389:DX442" si="281">BO389+AT389+DW389</f>
        <v>0</v>
      </c>
      <c r="DY389" s="154">
        <f t="shared" ref="DY389:DY442" si="282">BP389+AU389+DX389</f>
        <v>0</v>
      </c>
      <c r="DZ389" s="154">
        <f t="shared" ref="DZ389:DZ442" si="283">BQ389+AV389+DY389</f>
        <v>5</v>
      </c>
      <c r="EA389" s="154">
        <f t="shared" ref="EA389:EA452" si="284">BR389+AW389+DZ389</f>
        <v>5</v>
      </c>
      <c r="EB389" s="264">
        <f t="shared" si="250"/>
        <v>5</v>
      </c>
      <c r="EC389" s="264">
        <f t="shared" si="251"/>
        <v>5</v>
      </c>
      <c r="ED389" s="154">
        <f t="shared" si="221"/>
        <v>491</v>
      </c>
    </row>
    <row r="390" spans="2:134" ht="13" thickBot="1" x14ac:dyDescent="0.3">
      <c r="B390" s="131">
        <v>201</v>
      </c>
      <c r="C390" s="50">
        <f t="shared" ref="C390:C492" si="285">IF(B390&lt;&gt;B389,1,C389+1)</f>
        <v>7</v>
      </c>
      <c r="D390" s="50">
        <f t="shared" si="222"/>
        <v>7</v>
      </c>
      <c r="E390" s="97"/>
      <c r="F390" s="2">
        <f t="shared" si="247"/>
        <v>385</v>
      </c>
      <c r="G390" s="487">
        <v>93</v>
      </c>
      <c r="H390" s="98">
        <f>15- COUNTIF(L390:AC390,"#N/A")</f>
        <v>5</v>
      </c>
      <c r="I390" s="131">
        <f>SUM(AH390:AY390)+SUM(BE390:BT390)</f>
        <v>97</v>
      </c>
      <c r="J390" s="398">
        <f>DI390</f>
        <v>1.4398871171812837</v>
      </c>
      <c r="K390" s="456" t="str">
        <f>IF(ISNUMBER(MATCH(G390,'[4]OPR data'!$A$3:$A$2900,0)),"Y","N")</f>
        <v>Y</v>
      </c>
      <c r="L390" s="110"/>
      <c r="M390" s="233"/>
      <c r="N390" s="469" t="e">
        <f>(INDEX(Finish_table!R$4:R$83,MATCH('16 Year_History_Results'!$G390,Finish_table!S$4:S$83,0),1))</f>
        <v>#N/A</v>
      </c>
      <c r="O390" s="233" t="str">
        <f>(INDEX(Finish_table!Z$4:Z$99,MATCH('16 Year_History_Results'!$G390,Finish_table!AA$4:AA$99,0),1))</f>
        <v>F</v>
      </c>
      <c r="P390" s="233" t="e">
        <f>(INDEX(Finish_table!AI$4:AI$99,MATCH('16 Year_History_Results'!$G390,Finish_table!AJ$4:AJ$99,0),1))</f>
        <v>#N/A</v>
      </c>
      <c r="Q390" s="233" t="str">
        <f>(INDEX(Finish_table!AR$4:AR$99,MATCH('16 Year_History_Results'!$G390,Finish_table!AS$4:AS$99,0),1))</f>
        <v>SF</v>
      </c>
      <c r="R390" s="233" t="str">
        <f>(INDEX(Finish_table!BA$4:BA$99,MATCH('16 Year_History_Results'!$G390,Finish_table!BB$4:BB$99,0),1))</f>
        <v>QF</v>
      </c>
      <c r="S390" s="233" t="str">
        <f>(INDEX(Finish_table!BJ$4:BJ$99,MATCH('16 Year_History_Results'!$G390,Finish_table!BK$4:BK$99,0),1))</f>
        <v>QF</v>
      </c>
      <c r="T390" s="233" t="str">
        <f>(INDEX(Finish_table!BS$4:BS$99,MATCH('16 Year_History_Results'!$G390,Finish_table!BT$4:BT$99,0),1))</f>
        <v>SF</v>
      </c>
      <c r="U390" s="233" t="str">
        <f>(INDEX(Finish_table!CB$4:CB$99,MATCH('16 Year_History_Results'!$G390,Finish_table!CC$4:CC$99,0),1))</f>
        <v>SF</v>
      </c>
      <c r="V390" s="233" t="e">
        <f>(INDEX(Finish_table!CK$4:CK$99,MATCH('16 Year_History_Results'!$G390,Finish_table!CL$4:CL$99,0),1))</f>
        <v>#N/A</v>
      </c>
      <c r="W390" s="233" t="e">
        <f>(INDEX(Finish_table!CT$4:CT$99,MATCH('16 Year_History_Results'!$G390,Finish_table!CU$4:CU$99,0),1))</f>
        <v>#N/A</v>
      </c>
      <c r="X390" s="233" t="e">
        <f>(INDEX(Finish_table!DC$4:DC$99,MATCH('16 Year_History_Results'!$G390,Finish_table!DD$4:DD$99,0),1))</f>
        <v>#N/A</v>
      </c>
      <c r="Y390" s="233" t="e">
        <f>(INDEX(Finish_table!DL$4:DL$99,MATCH('16 Year_History_Results'!$G390,Finish_table!DM$4:DM$99,0),1))</f>
        <v>#N/A</v>
      </c>
      <c r="Z390" s="233" t="e">
        <f>(INDEX(Finish_table!DU$4:DU$99,MATCH('16 Year_History_Results'!$G390,Finish_table!DV$4:DV$99,0),1))</f>
        <v>#N/A</v>
      </c>
      <c r="AA390" s="233" t="e">
        <f>(INDEX(Finish_table!ED$4:ED$140,MATCH('16 Year_History_Results'!$G390,Finish_table!EE$4:EE$140,0),1))</f>
        <v>#N/A</v>
      </c>
      <c r="AB390" s="233" t="e">
        <f>(INDEX(Finish_table!EM$4:EM$224,MATCH('16 Year_History_Results'!$G390,Finish_table!EN$4:EN$224,0),1))</f>
        <v>#N/A</v>
      </c>
      <c r="AC390" s="253" t="e">
        <f>(INDEX(Finish_table!EW$4:EW$224,MATCH('16 Year_History_Results'!$G390,Finish_table!EX$4:EX$224,0),1))</f>
        <v>#N/A</v>
      </c>
      <c r="AD390" s="2"/>
      <c r="AG390">
        <f t="shared" si="252"/>
        <v>93</v>
      </c>
      <c r="AH390" s="110"/>
      <c r="AI390" s="2"/>
      <c r="AJ390" s="146">
        <f>INDEX('2001'!$C$44:$C$140,'16 Year_History_Results'!BZ390)</f>
        <v>0</v>
      </c>
      <c r="AK390" s="2">
        <f>INDEX('2002'!$C$44:$C$140,'16 Year_History_Results'!CA390)</f>
        <v>20</v>
      </c>
      <c r="AL390" s="2">
        <f>INDEX('2003'!$C$44:$C$140,'16 Year_History_Results'!CB390)</f>
        <v>0</v>
      </c>
      <c r="AM390" s="2">
        <f>INDEX('2004'!$C$44:$C$140,'16 Year_History_Results'!CC390)</f>
        <v>10</v>
      </c>
      <c r="AN390" s="2">
        <f>INDEX('2005'!$C$44:$C$140,'16 Year_History_Results'!CD390)</f>
        <v>0</v>
      </c>
      <c r="AO390" s="2">
        <f>INDEX('2006'!$C$44:$C$140,'16 Year_History_Results'!CE390)</f>
        <v>0</v>
      </c>
      <c r="AP390" s="2">
        <f>INDEX('2007'!$C$44:$C$140,'16 Year_History_Results'!CF390)</f>
        <v>10</v>
      </c>
      <c r="AQ390" s="2">
        <f>INDEX('2008'!$C$44:$C$140,'16 Year_History_Results'!CG390)</f>
        <v>10</v>
      </c>
      <c r="AR390" s="2">
        <f>INDEX('2009'!$C$44:$C$140,'16 Year_History_Results'!CH390)</f>
        <v>0</v>
      </c>
      <c r="AS390" s="2">
        <f>INDEX('2010'!$C$44:$C$140,'16 Year_History_Results'!CI390)</f>
        <v>0</v>
      </c>
      <c r="AT390" s="2">
        <f>INDEX('2011'!$C$44:$C$140,'16 Year_History_Results'!CJ390)</f>
        <v>0</v>
      </c>
      <c r="AU390" s="2">
        <f>INDEX('2012'!$C$44:$C$140,'16 Year_History_Results'!CK390)</f>
        <v>0</v>
      </c>
      <c r="AV390" s="2">
        <f>INDEX('2013'!$C$44:$C$140,'16 Year_History_Results'!CL390)</f>
        <v>0</v>
      </c>
      <c r="AW390" s="2">
        <f>INDEX('2014'!$C$52:$C$180,'16 Year_History_Results'!CM390)</f>
        <v>0</v>
      </c>
      <c r="AX390" s="2">
        <f>INDEX('2015'!$E$52:$E$308,'16 Year_History_Results'!CN390)</f>
        <v>0</v>
      </c>
      <c r="AY390" s="147">
        <f>INDEX('2016'!$E$52:$E$308,'16 Year_History_Results'!CO390)</f>
        <v>0</v>
      </c>
      <c r="AZ390" s="2"/>
      <c r="BA390" s="2"/>
      <c r="BB390">
        <f t="shared" si="261"/>
        <v>93</v>
      </c>
      <c r="BC390" s="110"/>
      <c r="BD390" s="2"/>
      <c r="BE390" s="146">
        <f>INDEX('2001'!$B$44:$B$140,'16 Year_History_Results'!BZ390)</f>
        <v>0</v>
      </c>
      <c r="BF390" s="2">
        <f>INDEX('2002'!$B$44:$B$140,'16 Year_History_Results'!CA390)</f>
        <v>7</v>
      </c>
      <c r="BG390" s="2">
        <f>INDEX('2003'!$B$44:$B$140,'16 Year_History_Results'!CB390)</f>
        <v>0</v>
      </c>
      <c r="BH390" s="2">
        <f>INDEX('2004'!$B$44:$B$140,'16 Year_History_Results'!CC390)</f>
        <v>12</v>
      </c>
      <c r="BI390" s="2">
        <f>INDEX('2005'!$B$44:$B$140,'16 Year_History_Results'!CD390)</f>
        <v>9</v>
      </c>
      <c r="BJ390" s="2">
        <f>INDEX('2006'!$B$44:$B$140,'16 Year_History_Results'!CE390)</f>
        <v>11</v>
      </c>
      <c r="BK390" s="2">
        <f>INDEX('2007'!$B$44:$B$140,'16 Year_History_Results'!CF390)</f>
        <v>6</v>
      </c>
      <c r="BL390" s="2">
        <f>INDEX('2008'!$B$44:$B$140,'16 Year_History_Results'!CG390)</f>
        <v>2</v>
      </c>
      <c r="BM390" s="2">
        <f>INDEX('2009'!$B$44:$B$140,'16 Year_History_Results'!CH390)</f>
        <v>0</v>
      </c>
      <c r="BN390" s="2">
        <f>INDEX('2010'!$B$44:$B$140,'16 Year_History_Results'!CI390)</f>
        <v>0</v>
      </c>
      <c r="BO390" s="2">
        <f>INDEX('2011'!$B$44:$B$140,'16 Year_History_Results'!CJ390)</f>
        <v>0</v>
      </c>
      <c r="BP390" s="2">
        <f>INDEX('2012'!$B$44:$B$140,'16 Year_History_Results'!CK390)</f>
        <v>0</v>
      </c>
      <c r="BQ390" s="2">
        <f>INDEX('2013'!$B$44:$B$140,'16 Year_History_Results'!CL390)</f>
        <v>0</v>
      </c>
      <c r="BR390" s="2">
        <f>INDEX('2014'!$B$52:$B$180,'16 Year_History_Results'!CM390)</f>
        <v>0</v>
      </c>
      <c r="BS390" s="147">
        <f>INDEX('2015'!$B$52:$B$308,'16 Year_History_Results'!CN390)</f>
        <v>0</v>
      </c>
      <c r="BT390" s="147">
        <f>INDEX('2016'!$B$52:$B$308,'16 Year_History_Results'!CO390)</f>
        <v>0</v>
      </c>
      <c r="BW390">
        <f t="shared" si="262"/>
        <v>93</v>
      </c>
      <c r="BX390" s="110"/>
      <c r="BY390" s="2"/>
      <c r="BZ390" s="146">
        <f>IF(ISNA(MATCH($BW390,'2001'!$A$44:$A$139,0)),97,MATCH($BW390,'2001'!$A$44:$A$139,0))</f>
        <v>97</v>
      </c>
      <c r="CA390" s="2">
        <f>IF(ISNA(MATCH($BW390,'2002'!$A$44:$A$139,0)),97,MATCH($BW390,'2002'!$A$44:$A$139,0))</f>
        <v>22</v>
      </c>
      <c r="CB390" s="2">
        <f>IF(ISNA(MATCH($BW390,'2003'!$A$44:$A$139,0)),97,MATCH($BW390,'2003'!$A$44:$A$139,0))</f>
        <v>97</v>
      </c>
      <c r="CC390" s="2">
        <f>IF(ISNA(MATCH($BW390,'2004'!$A$44:$A$139,0)),97,MATCH($BW390,'2004'!$A$44:$A$139,0))</f>
        <v>19</v>
      </c>
      <c r="CD390" s="2">
        <f>IF(ISNA(MATCH($BW390,'2005'!$A$44:$A$139,0)),97,MATCH($BW390,'2005'!$A$44:$A$139,0))</f>
        <v>18</v>
      </c>
      <c r="CE390" s="2">
        <f>IF(ISNA(MATCH($BW390,'2006'!$A$44:$A$139,0)),97,MATCH($BW390,'2006'!$A$44:$A$139,0))</f>
        <v>18</v>
      </c>
      <c r="CF390" s="2">
        <f>IF(ISNA(MATCH($BW390,'2007'!$A$44:$A$139,0)),97,MATCH($BW390,'2007'!$A$44:$A$139,0))</f>
        <v>16</v>
      </c>
      <c r="CG390" s="2">
        <f>IF(ISNA(MATCH($BW390,'2008'!$A$44:$A$139,0)),97,MATCH($BW390,'2008'!$A$44:$A$139,0))</f>
        <v>19</v>
      </c>
      <c r="CH390" s="2">
        <f>IF(ISNA(MATCH($BW390,'2009'!$A$44:$A$139,0)),97,MATCH($BW390,'2009'!$A$44:$A$139,0))</f>
        <v>97</v>
      </c>
      <c r="CI390" s="2">
        <f>IF(ISNA(MATCH($BW390,'2010'!$A$44:$A$139,0)),97,MATCH($BW390,'2010'!$A$44:$A$139,0))</f>
        <v>97</v>
      </c>
      <c r="CJ390" s="2">
        <f>IF(ISNA(MATCH($BW390,'2011'!$A$44:$A$139,0)),97,MATCH($BW390,'2011'!$A$44:$A$139,0))</f>
        <v>97</v>
      </c>
      <c r="CK390" s="2">
        <f>IF(ISNA(MATCH($BW390,'2012'!$A$44:$A$139,0)),97,MATCH($BW390,'2012'!$A$44:$A$139,0))</f>
        <v>97</v>
      </c>
      <c r="CL390" s="2">
        <f>IF(ISNA(MATCH($BW390,'2013'!$A$44:$A$139,0)),97,MATCH($BW390,'2013'!$A$44:$A$139,0))</f>
        <v>97</v>
      </c>
      <c r="CM390" s="2">
        <f>IF(ISNA(MATCH($BW390,'2014'!$A$52:$A$179,0)),129,MATCH($BW390,'2014'!$A$52:$A$179,0))</f>
        <v>129</v>
      </c>
      <c r="CN390" s="147">
        <f>IF(ISNA(MATCH($BW390,'2015'!$A$52:$A$307,0)),257,MATCH($BW390,'2015'!$A$52:$A$307,0))</f>
        <v>257</v>
      </c>
      <c r="CO390" s="147">
        <f>IF(ISNA(MATCH($BW390,'2016'!$A$52:$A$307,0)),257,MATCH($BW390,'2016'!$A$52:$A$307,0))</f>
        <v>257</v>
      </c>
      <c r="CQ390">
        <f t="shared" si="263"/>
        <v>93</v>
      </c>
      <c r="CR390" s="281"/>
      <c r="CS390" s="279"/>
      <c r="CT390" s="278">
        <f t="shared" si="264"/>
        <v>0</v>
      </c>
      <c r="CU390" s="279">
        <f t="shared" si="253"/>
        <v>27</v>
      </c>
      <c r="CV390" s="279">
        <f t="shared" si="254"/>
        <v>17.998200000000001</v>
      </c>
      <c r="CW390" s="279">
        <f t="shared" si="255"/>
        <v>33.997600120000001</v>
      </c>
      <c r="CX390" s="279">
        <f t="shared" si="256"/>
        <v>31.662800239991999</v>
      </c>
      <c r="CY390" s="279">
        <f t="shared" si="257"/>
        <v>32.106422639978661</v>
      </c>
      <c r="CZ390" s="279">
        <f t="shared" si="258"/>
        <v>37.402141331809773</v>
      </c>
      <c r="DA390" s="279">
        <f t="shared" si="259"/>
        <v>36.932267411784395</v>
      </c>
      <c r="DB390" s="279">
        <f t="shared" si="260"/>
        <v>24.619049456695475</v>
      </c>
      <c r="DC390" s="279">
        <f t="shared" si="265"/>
        <v>16.411058367833203</v>
      </c>
      <c r="DD390" s="279">
        <f t="shared" si="266"/>
        <v>10.939611507997613</v>
      </c>
      <c r="DE390" s="279">
        <f t="shared" si="267"/>
        <v>7.2923450312312088</v>
      </c>
      <c r="DF390" s="279">
        <f t="shared" si="268"/>
        <v>4.8610771978187239</v>
      </c>
      <c r="DG390" s="279">
        <f t="shared" si="269"/>
        <v>3.2403940600659613</v>
      </c>
      <c r="DH390" s="280">
        <f t="shared" ref="DH390:DH453" si="286">BS390+AX390+(DG390*$AE$1)</f>
        <v>2.1600466804399696</v>
      </c>
      <c r="DI390" s="280">
        <f t="shared" si="249"/>
        <v>1.4398871171812837</v>
      </c>
      <c r="DJ390" s="154">
        <f t="shared" ref="DJ390:DJ453" si="287">RANK(DH390,DH$6:DH$572)</f>
        <v>319</v>
      </c>
      <c r="DK390" s="279">
        <f t="shared" si="270"/>
        <v>93</v>
      </c>
      <c r="DL390" s="97"/>
      <c r="DM390" s="154"/>
      <c r="DN390" s="267">
        <f t="shared" si="271"/>
        <v>0</v>
      </c>
      <c r="DO390" s="154">
        <f t="shared" si="272"/>
        <v>27</v>
      </c>
      <c r="DP390" s="154">
        <f t="shared" si="273"/>
        <v>27</v>
      </c>
      <c r="DQ390" s="154">
        <f t="shared" si="274"/>
        <v>49</v>
      </c>
      <c r="DR390" s="154">
        <f t="shared" si="275"/>
        <v>58</v>
      </c>
      <c r="DS390" s="154">
        <f t="shared" si="276"/>
        <v>69</v>
      </c>
      <c r="DT390" s="154">
        <f t="shared" si="277"/>
        <v>85</v>
      </c>
      <c r="DU390" s="154">
        <f t="shared" si="278"/>
        <v>97</v>
      </c>
      <c r="DV390" s="154">
        <f t="shared" si="279"/>
        <v>97</v>
      </c>
      <c r="DW390" s="154">
        <f t="shared" si="280"/>
        <v>97</v>
      </c>
      <c r="DX390" s="154">
        <f t="shared" si="281"/>
        <v>97</v>
      </c>
      <c r="DY390" s="154">
        <f t="shared" si="282"/>
        <v>97</v>
      </c>
      <c r="DZ390" s="154">
        <f t="shared" si="283"/>
        <v>97</v>
      </c>
      <c r="EA390" s="154">
        <f t="shared" si="284"/>
        <v>97</v>
      </c>
      <c r="EB390" s="264">
        <f t="shared" ref="EB390:EB453" si="288">BS390+AX390+EA390</f>
        <v>97</v>
      </c>
      <c r="EC390" s="264">
        <f t="shared" si="251"/>
        <v>97</v>
      </c>
      <c r="ED390" s="154">
        <f t="shared" ref="ED390:ED453" si="289">RANK(EB390,EB$6:EB$572)</f>
        <v>90</v>
      </c>
    </row>
    <row r="391" spans="2:134" ht="13" thickBot="1" x14ac:dyDescent="0.3">
      <c r="B391" s="247">
        <v>203</v>
      </c>
      <c r="C391" s="50">
        <f t="shared" si="285"/>
        <v>1</v>
      </c>
      <c r="D391" s="50">
        <f t="shared" ref="D391:D493" si="290">IF(C391&gt;=C392,C391,0)</f>
        <v>0</v>
      </c>
      <c r="E391" s="97"/>
      <c r="F391" s="2">
        <f t="shared" si="247"/>
        <v>386</v>
      </c>
      <c r="G391" s="487">
        <v>668</v>
      </c>
      <c r="H391" s="98">
        <f>15- COUNTIF(L391:AC391,"#N/A")</f>
        <v>1</v>
      </c>
      <c r="I391" s="131">
        <f>SUM(AH391:AY391)+SUM(BE391:BT391)</f>
        <v>17</v>
      </c>
      <c r="J391" s="398">
        <f>DI391</f>
        <v>1.4330559148118176</v>
      </c>
      <c r="K391" s="456" t="str">
        <f>IF(ISNUMBER(MATCH(G391,'[4]OPR data'!$A$3:$A$2900,0)),"Y","N")</f>
        <v>Y</v>
      </c>
      <c r="L391" s="110"/>
      <c r="M391" s="233"/>
      <c r="N391" s="469" t="e">
        <f>(INDEX(Finish_table!R$4:R$83,MATCH('16 Year_History_Results'!$G391,Finish_table!S$4:S$83,0),1))</f>
        <v>#N/A</v>
      </c>
      <c r="O391" s="233" t="e">
        <f>(INDEX(Finish_table!Z$4:Z$99,MATCH('16 Year_History_Results'!$G391,Finish_table!AA$4:AA$99,0),1))</f>
        <v>#N/A</v>
      </c>
      <c r="P391" s="233" t="e">
        <f>(INDEX(Finish_table!AI$4:AI$99,MATCH('16 Year_History_Results'!$G391,Finish_table!AJ$4:AJ$99,0),1))</f>
        <v>#N/A</v>
      </c>
      <c r="Q391" s="233" t="e">
        <f>(INDEX(Finish_table!AR$4:AR$99,MATCH('16 Year_History_Results'!$G391,Finish_table!AS$4:AS$99,0),1))</f>
        <v>#N/A</v>
      </c>
      <c r="R391" s="233" t="e">
        <f>(INDEX(Finish_table!BA$4:BA$99,MATCH('16 Year_History_Results'!$G391,Finish_table!BB$4:BB$99,0),1))</f>
        <v>#N/A</v>
      </c>
      <c r="S391" s="233" t="e">
        <f>(INDEX(Finish_table!BJ$4:BJ$99,MATCH('16 Year_History_Results'!$G391,Finish_table!BK$4:BK$99,0),1))</f>
        <v>#N/A</v>
      </c>
      <c r="T391" s="233" t="e">
        <f>(INDEX(Finish_table!BS$4:BS$99,MATCH('16 Year_History_Results'!$G391,Finish_table!BT$4:BT$99,0),1))</f>
        <v>#N/A</v>
      </c>
      <c r="U391" s="233" t="e">
        <f>(INDEX(Finish_table!CB$4:CB$99,MATCH('16 Year_History_Results'!$G391,Finish_table!CC$4:CC$99,0),1))</f>
        <v>#N/A</v>
      </c>
      <c r="V391" s="233" t="str">
        <f>(INDEX(Finish_table!CK$4:CK$99,MATCH('16 Year_History_Results'!$G391,Finish_table!CL$4:CL$99,0),1))</f>
        <v>QF</v>
      </c>
      <c r="W391" s="233" t="str">
        <f>(INDEX(Finish_table!CT$4:CT$99,MATCH('16 Year_History_Results'!$G391,Finish_table!CU$4:CU$99,0),1))</f>
        <v>SF</v>
      </c>
      <c r="X391" s="233" t="e">
        <f>(INDEX(Finish_table!DC$4:DC$99,MATCH('16 Year_History_Results'!$G391,Finish_table!DD$4:DD$99,0),1))</f>
        <v>#N/A</v>
      </c>
      <c r="Y391" s="233" t="e">
        <f>(INDEX(Finish_table!DL$4:DL$99,MATCH('16 Year_History_Results'!$G391,Finish_table!DM$4:DM$99,0),1))</f>
        <v>#N/A</v>
      </c>
      <c r="Z391" s="233" t="e">
        <f>(INDEX(Finish_table!DU$4:DU$99,MATCH('16 Year_History_Results'!$G391,Finish_table!DV$4:DV$99,0),1))</f>
        <v>#N/A</v>
      </c>
      <c r="AA391" s="233" t="e">
        <f>(INDEX(Finish_table!ED$4:ED$140,MATCH('16 Year_History_Results'!$G391,Finish_table!EE$4:EE$140,0),1))</f>
        <v>#N/A</v>
      </c>
      <c r="AB391" s="233" t="e">
        <f>(INDEX(Finish_table!EM$4:EM$224,MATCH('16 Year_History_Results'!$G391,Finish_table!EN$4:EN$224,0),1))</f>
        <v>#N/A</v>
      </c>
      <c r="AC391" s="253" t="e">
        <f>(INDEX(Finish_table!EW$4:EW$224,MATCH('16 Year_History_Results'!$G391,Finish_table!EX$4:EX$224,0),1))</f>
        <v>#N/A</v>
      </c>
      <c r="AD391" s="2"/>
      <c r="AG391">
        <f t="shared" si="252"/>
        <v>668</v>
      </c>
      <c r="AH391" s="110"/>
      <c r="AI391" s="2"/>
      <c r="AJ391" s="146">
        <f>INDEX('2001'!$C$44:$C$140,'16 Year_History_Results'!BZ391)</f>
        <v>0</v>
      </c>
      <c r="AK391" s="2">
        <f>INDEX('2002'!$C$44:$C$140,'16 Year_History_Results'!CA391)</f>
        <v>0</v>
      </c>
      <c r="AL391" s="2">
        <f>INDEX('2003'!$C$44:$C$140,'16 Year_History_Results'!CB391)</f>
        <v>0</v>
      </c>
      <c r="AM391" s="2">
        <f>INDEX('2004'!$C$44:$C$140,'16 Year_History_Results'!CC391)</f>
        <v>0</v>
      </c>
      <c r="AN391" s="2">
        <f>INDEX('2005'!$C$44:$C$140,'16 Year_History_Results'!CD391)</f>
        <v>0</v>
      </c>
      <c r="AO391" s="2">
        <f>INDEX('2006'!$C$44:$C$140,'16 Year_History_Results'!CE391)</f>
        <v>0</v>
      </c>
      <c r="AP391" s="2">
        <f>INDEX('2007'!$C$44:$C$140,'16 Year_History_Results'!CF391)</f>
        <v>0</v>
      </c>
      <c r="AQ391" s="2">
        <f>INDEX('2008'!$C$44:$C$140,'16 Year_History_Results'!CG391)</f>
        <v>0</v>
      </c>
      <c r="AR391" s="2">
        <f>INDEX('2009'!$C$44:$C$140,'16 Year_History_Results'!CH391)</f>
        <v>0</v>
      </c>
      <c r="AS391" s="2">
        <f>INDEX('2010'!$C$44:$C$140,'16 Year_History_Results'!CI391)</f>
        <v>10</v>
      </c>
      <c r="AT391" s="2">
        <f>INDEX('2011'!$C$44:$C$140,'16 Year_History_Results'!CJ391)</f>
        <v>0</v>
      </c>
      <c r="AU391" s="2">
        <f>INDEX('2012'!$C$44:$C$140,'16 Year_History_Results'!CK391)</f>
        <v>0</v>
      </c>
      <c r="AV391" s="2">
        <f>INDEX('2013'!$C$44:$C$140,'16 Year_History_Results'!CL391)</f>
        <v>0</v>
      </c>
      <c r="AW391" s="2">
        <f>INDEX('2014'!$C$52:$C$180,'16 Year_History_Results'!CM391)</f>
        <v>0</v>
      </c>
      <c r="AX391" s="2">
        <f>INDEX('2015'!$E$52:$E$308,'16 Year_History_Results'!CN391)</f>
        <v>0</v>
      </c>
      <c r="AY391" s="147">
        <f>INDEX('2016'!$E$52:$E$308,'16 Year_History_Results'!CO391)</f>
        <v>0</v>
      </c>
      <c r="AZ391" s="2"/>
      <c r="BA391" s="2"/>
      <c r="BB391">
        <f t="shared" si="261"/>
        <v>668</v>
      </c>
      <c r="BC391" s="110"/>
      <c r="BD391" s="2"/>
      <c r="BE391" s="146">
        <f>INDEX('2001'!$B$44:$B$140,'16 Year_History_Results'!BZ391)</f>
        <v>0</v>
      </c>
      <c r="BF391" s="2">
        <f>INDEX('2002'!$B$44:$B$140,'16 Year_History_Results'!CA391)</f>
        <v>0</v>
      </c>
      <c r="BG391" s="2">
        <f>INDEX('2003'!$B$44:$B$140,'16 Year_History_Results'!CB391)</f>
        <v>0</v>
      </c>
      <c r="BH391" s="2">
        <f>INDEX('2004'!$B$44:$B$140,'16 Year_History_Results'!CC391)</f>
        <v>0</v>
      </c>
      <c r="BI391" s="2">
        <f>INDEX('2005'!$B$44:$B$140,'16 Year_History_Results'!CD391)</f>
        <v>0</v>
      </c>
      <c r="BJ391" s="2">
        <f>INDEX('2006'!$B$44:$B$140,'16 Year_History_Results'!CE391)</f>
        <v>0</v>
      </c>
      <c r="BK391" s="2">
        <f>INDEX('2007'!$B$44:$B$140,'16 Year_History_Results'!CF391)</f>
        <v>0</v>
      </c>
      <c r="BL391" s="2">
        <f>INDEX('2008'!$B$44:$B$140,'16 Year_History_Results'!CG391)</f>
        <v>0</v>
      </c>
      <c r="BM391" s="2">
        <f>INDEX('2009'!$B$44:$B$140,'16 Year_History_Results'!CH391)</f>
        <v>2</v>
      </c>
      <c r="BN391" s="2">
        <f>INDEX('2010'!$B$44:$B$140,'16 Year_History_Results'!CI391)</f>
        <v>5</v>
      </c>
      <c r="BO391" s="2">
        <f>INDEX('2011'!$B$44:$B$140,'16 Year_History_Results'!CJ391)</f>
        <v>0</v>
      </c>
      <c r="BP391" s="2">
        <f>INDEX('2012'!$B$44:$B$140,'16 Year_History_Results'!CK391)</f>
        <v>0</v>
      </c>
      <c r="BQ391" s="2">
        <f>INDEX('2013'!$B$44:$B$140,'16 Year_History_Results'!CL391)</f>
        <v>0</v>
      </c>
      <c r="BR391" s="2">
        <f>INDEX('2014'!$B$52:$B$180,'16 Year_History_Results'!CM391)</f>
        <v>0</v>
      </c>
      <c r="BS391" s="147">
        <f>INDEX('2015'!$B$52:$B$308,'16 Year_History_Results'!CN391)</f>
        <v>0</v>
      </c>
      <c r="BT391" s="147">
        <f>INDEX('2016'!$B$52:$B$308,'16 Year_History_Results'!CO391)</f>
        <v>0</v>
      </c>
      <c r="BW391">
        <f t="shared" si="262"/>
        <v>668</v>
      </c>
      <c r="BX391" s="110"/>
      <c r="BY391" s="2"/>
      <c r="BZ391" s="146">
        <f>IF(ISNA(MATCH($BW391,'2001'!$A$44:$A$139,0)),97,MATCH($BW391,'2001'!$A$44:$A$139,0))</f>
        <v>97</v>
      </c>
      <c r="CA391" s="2">
        <f>IF(ISNA(MATCH($BW391,'2002'!$A$44:$A$139,0)),97,MATCH($BW391,'2002'!$A$44:$A$139,0))</f>
        <v>97</v>
      </c>
      <c r="CB391" s="2">
        <f>IF(ISNA(MATCH($BW391,'2003'!$A$44:$A$139,0)),97,MATCH($BW391,'2003'!$A$44:$A$139,0))</f>
        <v>97</v>
      </c>
      <c r="CC391" s="2">
        <f>IF(ISNA(MATCH($BW391,'2004'!$A$44:$A$139,0)),97,MATCH($BW391,'2004'!$A$44:$A$139,0))</f>
        <v>97</v>
      </c>
      <c r="CD391" s="2">
        <f>IF(ISNA(MATCH($BW391,'2005'!$A$44:$A$139,0)),97,MATCH($BW391,'2005'!$A$44:$A$139,0))</f>
        <v>97</v>
      </c>
      <c r="CE391" s="2">
        <f>IF(ISNA(MATCH($BW391,'2006'!$A$44:$A$139,0)),97,MATCH($BW391,'2006'!$A$44:$A$139,0))</f>
        <v>97</v>
      </c>
      <c r="CF391" s="2">
        <f>IF(ISNA(MATCH($BW391,'2007'!$A$44:$A$139,0)),97,MATCH($BW391,'2007'!$A$44:$A$139,0))</f>
        <v>97</v>
      </c>
      <c r="CG391" s="2">
        <f>IF(ISNA(MATCH($BW391,'2008'!$A$44:$A$139,0)),97,MATCH($BW391,'2008'!$A$44:$A$139,0))</f>
        <v>97</v>
      </c>
      <c r="CH391" s="2">
        <f>IF(ISNA(MATCH($BW391,'2009'!$A$44:$A$139,0)),97,MATCH($BW391,'2009'!$A$44:$A$139,0))</f>
        <v>50</v>
      </c>
      <c r="CI391" s="2">
        <f>IF(ISNA(MATCH($BW391,'2010'!$A$44:$A$139,0)),97,MATCH($BW391,'2010'!$A$44:$A$139,0))</f>
        <v>45</v>
      </c>
      <c r="CJ391" s="2">
        <f>IF(ISNA(MATCH($BW391,'2011'!$A$44:$A$139,0)),97,MATCH($BW391,'2011'!$A$44:$A$139,0))</f>
        <v>97</v>
      </c>
      <c r="CK391" s="2">
        <f>IF(ISNA(MATCH($BW391,'2012'!$A$44:$A$139,0)),97,MATCH($BW391,'2012'!$A$44:$A$139,0))</f>
        <v>97</v>
      </c>
      <c r="CL391" s="2">
        <f>IF(ISNA(MATCH($BW391,'2013'!$A$44:$A$139,0)),97,MATCH($BW391,'2013'!$A$44:$A$139,0))</f>
        <v>97</v>
      </c>
      <c r="CM391" s="2">
        <f>IF(ISNA(MATCH($BW391,'2014'!$A$52:$A$179,0)),129,MATCH($BW391,'2014'!$A$52:$A$179,0))</f>
        <v>129</v>
      </c>
      <c r="CN391" s="147">
        <f>IF(ISNA(MATCH($BW391,'2015'!$A$52:$A$307,0)),257,MATCH($BW391,'2015'!$A$52:$A$307,0))</f>
        <v>257</v>
      </c>
      <c r="CO391" s="147">
        <f>IF(ISNA(MATCH($BW391,'2016'!$A$52:$A$307,0)),257,MATCH($BW391,'2016'!$A$52:$A$307,0))</f>
        <v>257</v>
      </c>
      <c r="CQ391">
        <f t="shared" si="263"/>
        <v>668</v>
      </c>
      <c r="CR391" s="281"/>
      <c r="CS391" s="279"/>
      <c r="CT391" s="278">
        <f t="shared" si="264"/>
        <v>0</v>
      </c>
      <c r="CU391" s="279">
        <f t="shared" si="253"/>
        <v>0</v>
      </c>
      <c r="CV391" s="279">
        <f t="shared" si="254"/>
        <v>0</v>
      </c>
      <c r="CW391" s="279">
        <f t="shared" si="255"/>
        <v>0</v>
      </c>
      <c r="CX391" s="279">
        <f t="shared" si="256"/>
        <v>0</v>
      </c>
      <c r="CY391" s="279">
        <f t="shared" si="257"/>
        <v>0</v>
      </c>
      <c r="CZ391" s="279">
        <f t="shared" si="258"/>
        <v>0</v>
      </c>
      <c r="DA391" s="279">
        <f t="shared" si="259"/>
        <v>0</v>
      </c>
      <c r="DB391" s="279">
        <f t="shared" si="260"/>
        <v>2</v>
      </c>
      <c r="DC391" s="279">
        <f t="shared" si="265"/>
        <v>16.333200000000001</v>
      </c>
      <c r="DD391" s="279">
        <f t="shared" si="266"/>
        <v>10.887711120000001</v>
      </c>
      <c r="DE391" s="279">
        <f t="shared" si="267"/>
        <v>7.2577482325920002</v>
      </c>
      <c r="DF391" s="279">
        <f t="shared" si="268"/>
        <v>4.8380149718458272</v>
      </c>
      <c r="DG391" s="279">
        <f t="shared" si="269"/>
        <v>3.2250207802324282</v>
      </c>
      <c r="DH391" s="280">
        <f t="shared" si="286"/>
        <v>2.1497988521029368</v>
      </c>
      <c r="DI391" s="280">
        <f t="shared" si="249"/>
        <v>1.4330559148118176</v>
      </c>
      <c r="DJ391" s="154">
        <f t="shared" si="287"/>
        <v>320</v>
      </c>
      <c r="DK391" s="279">
        <f t="shared" si="270"/>
        <v>668</v>
      </c>
      <c r="DL391" s="97"/>
      <c r="DM391" s="154"/>
      <c r="DN391" s="267">
        <f t="shared" si="271"/>
        <v>0</v>
      </c>
      <c r="DO391" s="154">
        <f t="shared" si="272"/>
        <v>0</v>
      </c>
      <c r="DP391" s="154">
        <f t="shared" si="273"/>
        <v>0</v>
      </c>
      <c r="DQ391" s="154">
        <f t="shared" si="274"/>
        <v>0</v>
      </c>
      <c r="DR391" s="154">
        <f t="shared" si="275"/>
        <v>0</v>
      </c>
      <c r="DS391" s="154">
        <f t="shared" si="276"/>
        <v>0</v>
      </c>
      <c r="DT391" s="154">
        <f t="shared" si="277"/>
        <v>0</v>
      </c>
      <c r="DU391" s="154">
        <f t="shared" si="278"/>
        <v>0</v>
      </c>
      <c r="DV391" s="154">
        <f t="shared" si="279"/>
        <v>2</v>
      </c>
      <c r="DW391" s="154">
        <f t="shared" si="280"/>
        <v>17</v>
      </c>
      <c r="DX391" s="154">
        <f t="shared" si="281"/>
        <v>17</v>
      </c>
      <c r="DY391" s="154">
        <f t="shared" si="282"/>
        <v>17</v>
      </c>
      <c r="DZ391" s="154">
        <f t="shared" si="283"/>
        <v>17</v>
      </c>
      <c r="EA391" s="154">
        <f t="shared" si="284"/>
        <v>17</v>
      </c>
      <c r="EB391" s="264">
        <f t="shared" si="288"/>
        <v>17</v>
      </c>
      <c r="EC391" s="264">
        <f t="shared" si="251"/>
        <v>17</v>
      </c>
      <c r="ED391" s="154">
        <f t="shared" si="289"/>
        <v>350</v>
      </c>
    </row>
    <row r="392" spans="2:134" ht="13" thickBot="1" x14ac:dyDescent="0.3">
      <c r="B392" s="131">
        <v>203</v>
      </c>
      <c r="C392" s="50">
        <f t="shared" si="285"/>
        <v>2</v>
      </c>
      <c r="D392" s="50">
        <f t="shared" si="290"/>
        <v>2</v>
      </c>
      <c r="E392" s="97"/>
      <c r="F392" s="2">
        <f t="shared" ref="F392:F455" si="291">F391+1</f>
        <v>387</v>
      </c>
      <c r="G392" s="487">
        <v>1868</v>
      </c>
      <c r="H392" s="98">
        <f>15- COUNTIF(L392:AC392,"#N/A")</f>
        <v>1</v>
      </c>
      <c r="I392" s="131">
        <f>SUM(AH392:AY392)+SUM(BE392:BT392)</f>
        <v>19</v>
      </c>
      <c r="J392" s="398">
        <f>DI392</f>
        <v>1.4037686921999477</v>
      </c>
      <c r="K392" s="456" t="str">
        <f>IF(ISNUMBER(MATCH(G392,'[4]OPR data'!$A$3:$A$2900,0)),"Y","N")</f>
        <v>Y</v>
      </c>
      <c r="L392" s="110"/>
      <c r="M392" s="233"/>
      <c r="N392" s="469" t="e">
        <f>(INDEX(Finish_table!R$4:R$83,MATCH('16 Year_History_Results'!$G392,Finish_table!S$4:S$83,0),1))</f>
        <v>#N/A</v>
      </c>
      <c r="O392" s="233" t="e">
        <f>(INDEX(Finish_table!Z$4:Z$99,MATCH('16 Year_History_Results'!$G392,Finish_table!AA$4:AA$99,0),1))</f>
        <v>#N/A</v>
      </c>
      <c r="P392" s="233" t="e">
        <f>(INDEX(Finish_table!AI$4:AI$99,MATCH('16 Year_History_Results'!$G392,Finish_table!AJ$4:AJ$99,0),1))</f>
        <v>#N/A</v>
      </c>
      <c r="Q392" s="233" t="e">
        <f>(INDEX(Finish_table!AR$4:AR$99,MATCH('16 Year_History_Results'!$G392,Finish_table!AS$4:AS$99,0),1))</f>
        <v>#N/A</v>
      </c>
      <c r="R392" s="233" t="e">
        <f>(INDEX(Finish_table!BA$4:BA$99,MATCH('16 Year_History_Results'!$G392,Finish_table!BB$4:BB$99,0),1))</f>
        <v>#N/A</v>
      </c>
      <c r="S392" s="233" t="e">
        <f>(INDEX(Finish_table!BJ$4:BJ$99,MATCH('16 Year_History_Results'!$G392,Finish_table!BK$4:BK$99,0),1))</f>
        <v>#N/A</v>
      </c>
      <c r="T392" s="233" t="e">
        <f>(INDEX(Finish_table!BS$4:BS$99,MATCH('16 Year_History_Results'!$G392,Finish_table!BT$4:BT$99,0),1))</f>
        <v>#N/A</v>
      </c>
      <c r="U392" s="233" t="e">
        <f>(INDEX(Finish_table!CB$4:CB$99,MATCH('16 Year_History_Results'!$G392,Finish_table!CC$4:CC$99,0),1))</f>
        <v>#N/A</v>
      </c>
      <c r="V392" s="233" t="str">
        <f>(INDEX(Finish_table!CK$4:CK$99,MATCH('16 Year_History_Results'!$G392,Finish_table!CL$4:CL$99,0),1))</f>
        <v>QF</v>
      </c>
      <c r="W392" s="233" t="str">
        <f>(INDEX(Finish_table!CT$4:CT$99,MATCH('16 Year_History_Results'!$G392,Finish_table!CU$4:CU$99,0),1))</f>
        <v>QF</v>
      </c>
      <c r="X392" s="233" t="e">
        <f>(INDEX(Finish_table!DC$4:DC$99,MATCH('16 Year_History_Results'!$G392,Finish_table!DD$4:DD$99,0),1))</f>
        <v>#N/A</v>
      </c>
      <c r="Y392" s="233" t="e">
        <f>(INDEX(Finish_table!DL$4:DL$99,MATCH('16 Year_History_Results'!$G392,Finish_table!DM$4:DM$99,0),1))</f>
        <v>#N/A</v>
      </c>
      <c r="Z392" s="233" t="e">
        <f>(INDEX(Finish_table!DU$4:DU$99,MATCH('16 Year_History_Results'!$G392,Finish_table!DV$4:DV$99,0),1))</f>
        <v>#N/A</v>
      </c>
      <c r="AA392" s="233" t="e">
        <f>(INDEX(Finish_table!ED$4:ED$140,MATCH('16 Year_History_Results'!$G392,Finish_table!EE$4:EE$140,0),1))</f>
        <v>#N/A</v>
      </c>
      <c r="AB392" s="233" t="e">
        <f>(INDEX(Finish_table!EM$4:EM$224,MATCH('16 Year_History_Results'!$G392,Finish_table!EN$4:EN$224,0),1))</f>
        <v>#N/A</v>
      </c>
      <c r="AC392" s="253" t="e">
        <f>(INDEX(Finish_table!EW$4:EW$224,MATCH('16 Year_History_Results'!$G392,Finish_table!EX$4:EX$224,0),1))</f>
        <v>#N/A</v>
      </c>
      <c r="AD392" s="2"/>
      <c r="AG392">
        <f t="shared" si="252"/>
        <v>1868</v>
      </c>
      <c r="AH392" s="110"/>
      <c r="AI392" s="2"/>
      <c r="AJ392" s="146">
        <f>INDEX('2001'!$C$44:$C$140,'16 Year_History_Results'!BZ392)</f>
        <v>0</v>
      </c>
      <c r="AK392" s="2">
        <f>INDEX('2002'!$C$44:$C$140,'16 Year_History_Results'!CA392)</f>
        <v>0</v>
      </c>
      <c r="AL392" s="2">
        <f>INDEX('2003'!$C$44:$C$140,'16 Year_History_Results'!CB392)</f>
        <v>0</v>
      </c>
      <c r="AM392" s="2">
        <f>INDEX('2004'!$C$44:$C$140,'16 Year_History_Results'!CC392)</f>
        <v>0</v>
      </c>
      <c r="AN392" s="2">
        <f>INDEX('2005'!$C$44:$C$140,'16 Year_History_Results'!CD392)</f>
        <v>0</v>
      </c>
      <c r="AO392" s="2">
        <f>INDEX('2006'!$C$44:$C$140,'16 Year_History_Results'!CE392)</f>
        <v>0</v>
      </c>
      <c r="AP392" s="2">
        <f>INDEX('2007'!$C$44:$C$140,'16 Year_History_Results'!CF392)</f>
        <v>0</v>
      </c>
      <c r="AQ392" s="2">
        <f>INDEX('2008'!$C$44:$C$140,'16 Year_History_Results'!CG392)</f>
        <v>0</v>
      </c>
      <c r="AR392" s="2">
        <f>INDEX('2009'!$C$44:$C$140,'16 Year_History_Results'!CH392)</f>
        <v>0</v>
      </c>
      <c r="AS392" s="2">
        <f>INDEX('2010'!$C$44:$C$140,'16 Year_History_Results'!CI392)</f>
        <v>0</v>
      </c>
      <c r="AT392" s="2">
        <f>INDEX('2011'!$C$44:$C$140,'16 Year_History_Results'!CJ392)</f>
        <v>0</v>
      </c>
      <c r="AU392" s="2">
        <f>INDEX('2012'!$C$44:$C$140,'16 Year_History_Results'!CK392)</f>
        <v>0</v>
      </c>
      <c r="AV392" s="2">
        <f>INDEX('2013'!$C$44:$C$140,'16 Year_History_Results'!CL392)</f>
        <v>0</v>
      </c>
      <c r="AW392" s="2">
        <f>INDEX('2014'!$C$52:$C$180,'16 Year_History_Results'!CM392)</f>
        <v>0</v>
      </c>
      <c r="AX392" s="2">
        <f>INDEX('2015'!$E$52:$E$308,'16 Year_History_Results'!CN392)</f>
        <v>0</v>
      </c>
      <c r="AY392" s="147">
        <f>INDEX('2016'!$E$52:$E$308,'16 Year_History_Results'!CO392)</f>
        <v>0</v>
      </c>
      <c r="AZ392" s="2"/>
      <c r="BA392" s="2"/>
      <c r="BB392">
        <f t="shared" si="261"/>
        <v>1868</v>
      </c>
      <c r="BC392" s="110"/>
      <c r="BD392" s="2"/>
      <c r="BE392" s="146">
        <f>INDEX('2001'!$B$44:$B$140,'16 Year_History_Results'!BZ392)</f>
        <v>0</v>
      </c>
      <c r="BF392" s="2">
        <f>INDEX('2002'!$B$44:$B$140,'16 Year_History_Results'!CA392)</f>
        <v>0</v>
      </c>
      <c r="BG392" s="2">
        <f>INDEX('2003'!$B$44:$B$140,'16 Year_History_Results'!CB392)</f>
        <v>0</v>
      </c>
      <c r="BH392" s="2">
        <f>INDEX('2004'!$B$44:$B$140,'16 Year_History_Results'!CC392)</f>
        <v>0</v>
      </c>
      <c r="BI392" s="2">
        <f>INDEX('2005'!$B$44:$B$140,'16 Year_History_Results'!CD392)</f>
        <v>0</v>
      </c>
      <c r="BJ392" s="2">
        <f>INDEX('2006'!$B$44:$B$140,'16 Year_History_Results'!CE392)</f>
        <v>0</v>
      </c>
      <c r="BK392" s="2">
        <f>INDEX('2007'!$B$44:$B$140,'16 Year_History_Results'!CF392)</f>
        <v>0</v>
      </c>
      <c r="BL392" s="2">
        <f>INDEX('2008'!$B$44:$B$140,'16 Year_History_Results'!CG392)</f>
        <v>0</v>
      </c>
      <c r="BM392" s="2">
        <f>INDEX('2009'!$B$44:$B$140,'16 Year_History_Results'!CH392)</f>
        <v>9</v>
      </c>
      <c r="BN392" s="2">
        <f>INDEX('2010'!$B$44:$B$140,'16 Year_History_Results'!CI392)</f>
        <v>10</v>
      </c>
      <c r="BO392" s="2">
        <f>INDEX('2011'!$B$44:$B$140,'16 Year_History_Results'!CJ392)</f>
        <v>0</v>
      </c>
      <c r="BP392" s="2">
        <f>INDEX('2012'!$B$44:$B$140,'16 Year_History_Results'!CK392)</f>
        <v>0</v>
      </c>
      <c r="BQ392" s="2">
        <f>INDEX('2013'!$B$44:$B$140,'16 Year_History_Results'!CL392)</f>
        <v>0</v>
      </c>
      <c r="BR392" s="2">
        <f>INDEX('2014'!$B$52:$B$180,'16 Year_History_Results'!CM392)</f>
        <v>0</v>
      </c>
      <c r="BS392" s="147">
        <f>INDEX('2015'!$B$52:$B$308,'16 Year_History_Results'!CN392)</f>
        <v>0</v>
      </c>
      <c r="BT392" s="147">
        <f>INDEX('2016'!$B$52:$B$308,'16 Year_History_Results'!CO392)</f>
        <v>0</v>
      </c>
      <c r="BW392">
        <f t="shared" si="262"/>
        <v>1868</v>
      </c>
      <c r="BX392" s="110"/>
      <c r="BY392" s="2"/>
      <c r="BZ392" s="146">
        <f>IF(ISNA(MATCH($BW392,'2001'!$A$44:$A$139,0)),97,MATCH($BW392,'2001'!$A$44:$A$139,0))</f>
        <v>97</v>
      </c>
      <c r="CA392" s="2">
        <f>IF(ISNA(MATCH($BW392,'2002'!$A$44:$A$139,0)),97,MATCH($BW392,'2002'!$A$44:$A$139,0))</f>
        <v>97</v>
      </c>
      <c r="CB392" s="2">
        <f>IF(ISNA(MATCH($BW392,'2003'!$A$44:$A$139,0)),97,MATCH($BW392,'2003'!$A$44:$A$139,0))</f>
        <v>97</v>
      </c>
      <c r="CC392" s="2">
        <f>IF(ISNA(MATCH($BW392,'2004'!$A$44:$A$139,0)),97,MATCH($BW392,'2004'!$A$44:$A$139,0))</f>
        <v>97</v>
      </c>
      <c r="CD392" s="2">
        <f>IF(ISNA(MATCH($BW392,'2005'!$A$44:$A$139,0)),97,MATCH($BW392,'2005'!$A$44:$A$139,0))</f>
        <v>97</v>
      </c>
      <c r="CE392" s="2">
        <f>IF(ISNA(MATCH($BW392,'2006'!$A$44:$A$139,0)),97,MATCH($BW392,'2006'!$A$44:$A$139,0))</f>
        <v>97</v>
      </c>
      <c r="CF392" s="2">
        <f>IF(ISNA(MATCH($BW392,'2007'!$A$44:$A$139,0)),97,MATCH($BW392,'2007'!$A$44:$A$139,0))</f>
        <v>97</v>
      </c>
      <c r="CG392" s="2">
        <f>IF(ISNA(MATCH($BW392,'2008'!$A$44:$A$139,0)),97,MATCH($BW392,'2008'!$A$44:$A$139,0))</f>
        <v>97</v>
      </c>
      <c r="CH392" s="2">
        <f>IF(ISNA(MATCH($BW392,'2009'!$A$44:$A$139,0)),97,MATCH($BW392,'2009'!$A$44:$A$139,0))</f>
        <v>83</v>
      </c>
      <c r="CI392" s="2">
        <f>IF(ISNA(MATCH($BW392,'2010'!$A$44:$A$139,0)),97,MATCH($BW392,'2010'!$A$44:$A$139,0))</f>
        <v>73</v>
      </c>
      <c r="CJ392" s="2">
        <f>IF(ISNA(MATCH($BW392,'2011'!$A$44:$A$139,0)),97,MATCH($BW392,'2011'!$A$44:$A$139,0))</f>
        <v>97</v>
      </c>
      <c r="CK392" s="2">
        <f>IF(ISNA(MATCH($BW392,'2012'!$A$44:$A$139,0)),97,MATCH($BW392,'2012'!$A$44:$A$139,0))</f>
        <v>97</v>
      </c>
      <c r="CL392" s="2">
        <f>IF(ISNA(MATCH($BW392,'2013'!$A$44:$A$139,0)),97,MATCH($BW392,'2013'!$A$44:$A$139,0))</f>
        <v>97</v>
      </c>
      <c r="CM392" s="2">
        <f>IF(ISNA(MATCH($BW392,'2014'!$A$52:$A$179,0)),129,MATCH($BW392,'2014'!$A$52:$A$179,0))</f>
        <v>129</v>
      </c>
      <c r="CN392" s="147">
        <f>IF(ISNA(MATCH($BW392,'2015'!$A$52:$A$307,0)),257,MATCH($BW392,'2015'!$A$52:$A$307,0))</f>
        <v>257</v>
      </c>
      <c r="CO392" s="147">
        <f>IF(ISNA(MATCH($BW392,'2016'!$A$52:$A$307,0)),257,MATCH($BW392,'2016'!$A$52:$A$307,0))</f>
        <v>257</v>
      </c>
      <c r="CQ392">
        <f t="shared" si="263"/>
        <v>1868</v>
      </c>
      <c r="CR392" s="281"/>
      <c r="CS392" s="279"/>
      <c r="CT392" s="278">
        <f t="shared" si="264"/>
        <v>0</v>
      </c>
      <c r="CU392" s="279">
        <f t="shared" si="253"/>
        <v>0</v>
      </c>
      <c r="CV392" s="279">
        <f t="shared" si="254"/>
        <v>0</v>
      </c>
      <c r="CW392" s="279">
        <f t="shared" si="255"/>
        <v>0</v>
      </c>
      <c r="CX392" s="279">
        <f t="shared" si="256"/>
        <v>0</v>
      </c>
      <c r="CY392" s="279">
        <f t="shared" si="257"/>
        <v>0</v>
      </c>
      <c r="CZ392" s="279">
        <f t="shared" si="258"/>
        <v>0</v>
      </c>
      <c r="DA392" s="279">
        <f t="shared" si="259"/>
        <v>0</v>
      </c>
      <c r="DB392" s="279">
        <f t="shared" si="260"/>
        <v>9</v>
      </c>
      <c r="DC392" s="279">
        <f t="shared" si="265"/>
        <v>15.9994</v>
      </c>
      <c r="DD392" s="279">
        <f t="shared" si="266"/>
        <v>10.665200039999998</v>
      </c>
      <c r="DE392" s="279">
        <f t="shared" si="267"/>
        <v>7.1094223466639983</v>
      </c>
      <c r="DF392" s="279">
        <f t="shared" si="268"/>
        <v>4.7391409362862209</v>
      </c>
      <c r="DG392" s="279">
        <f t="shared" si="269"/>
        <v>3.1591113481283948</v>
      </c>
      <c r="DH392" s="280">
        <f t="shared" si="286"/>
        <v>2.1058636246623879</v>
      </c>
      <c r="DI392" s="280">
        <f t="shared" ref="DI392:DI455" si="292">BT392+AY392+(DH392*$AE$1)</f>
        <v>1.4037686921999477</v>
      </c>
      <c r="DJ392" s="154">
        <f t="shared" si="287"/>
        <v>321</v>
      </c>
      <c r="DK392" s="279">
        <f t="shared" si="270"/>
        <v>1868</v>
      </c>
      <c r="DL392" s="97"/>
      <c r="DM392" s="154"/>
      <c r="DN392" s="267">
        <f t="shared" si="271"/>
        <v>0</v>
      </c>
      <c r="DO392" s="154">
        <f t="shared" si="272"/>
        <v>0</v>
      </c>
      <c r="DP392" s="154">
        <f t="shared" si="273"/>
        <v>0</v>
      </c>
      <c r="DQ392" s="154">
        <f t="shared" si="274"/>
        <v>0</v>
      </c>
      <c r="DR392" s="154">
        <f t="shared" si="275"/>
        <v>0</v>
      </c>
      <c r="DS392" s="154">
        <f t="shared" si="276"/>
        <v>0</v>
      </c>
      <c r="DT392" s="154">
        <f t="shared" si="277"/>
        <v>0</v>
      </c>
      <c r="DU392" s="154">
        <f t="shared" si="278"/>
        <v>0</v>
      </c>
      <c r="DV392" s="154">
        <f t="shared" si="279"/>
        <v>9</v>
      </c>
      <c r="DW392" s="154">
        <f t="shared" si="280"/>
        <v>19</v>
      </c>
      <c r="DX392" s="154">
        <f t="shared" si="281"/>
        <v>19</v>
      </c>
      <c r="DY392" s="154">
        <f t="shared" si="282"/>
        <v>19</v>
      </c>
      <c r="DZ392" s="154">
        <f t="shared" si="283"/>
        <v>19</v>
      </c>
      <c r="EA392" s="154">
        <f t="shared" si="284"/>
        <v>19</v>
      </c>
      <c r="EB392" s="264">
        <f t="shared" si="288"/>
        <v>19</v>
      </c>
      <c r="EC392" s="264">
        <f t="shared" ref="EC392:EC455" si="293">BT392+AY392+EB392</f>
        <v>19</v>
      </c>
      <c r="ED392" s="154">
        <f t="shared" si="289"/>
        <v>338</v>
      </c>
    </row>
    <row r="393" spans="2:134" ht="13" thickBot="1" x14ac:dyDescent="0.3">
      <c r="B393" s="131">
        <v>207</v>
      </c>
      <c r="C393" s="50">
        <f t="shared" si="285"/>
        <v>1</v>
      </c>
      <c r="D393" s="50">
        <f t="shared" si="290"/>
        <v>0</v>
      </c>
      <c r="E393" s="97"/>
      <c r="F393" s="2">
        <f t="shared" si="291"/>
        <v>388</v>
      </c>
      <c r="G393" s="207">
        <v>604</v>
      </c>
      <c r="H393" s="98">
        <f>15- COUNTIF(L393:AC393,"#N/A")</f>
        <v>1</v>
      </c>
      <c r="I393" s="131">
        <f>SUM(AH393:AY393)+SUM(BE393:BT393)</f>
        <v>22</v>
      </c>
      <c r="J393" s="398">
        <f>DI393</f>
        <v>1.3939867914335635</v>
      </c>
      <c r="K393" s="456" t="str">
        <f>IF(ISNUMBER(MATCH(G393,'[4]OPR data'!$A$3:$A$2900,0)),"Y","N")</f>
        <v>Y</v>
      </c>
      <c r="L393" s="110"/>
      <c r="M393" s="233"/>
      <c r="N393" s="469" t="e">
        <f>(INDEX(Finish_table!R$4:R$83,MATCH('16 Year_History_Results'!$G393,Finish_table!S$4:S$83,0),1))</f>
        <v>#N/A</v>
      </c>
      <c r="O393" s="233" t="e">
        <f>(INDEX(Finish_table!Z$4:Z$99,MATCH('16 Year_History_Results'!$G393,Finish_table!AA$4:AA$99,0),1))</f>
        <v>#N/A</v>
      </c>
      <c r="P393" s="233" t="e">
        <f>(INDEX(Finish_table!AI$4:AI$99,MATCH('16 Year_History_Results'!$G393,Finish_table!AJ$4:AJ$99,0),1))</f>
        <v>#N/A</v>
      </c>
      <c r="Q393" s="233" t="e">
        <f>(INDEX(Finish_table!AR$4:AR$99,MATCH('16 Year_History_Results'!$G393,Finish_table!AS$4:AS$99,0),1))</f>
        <v>#N/A</v>
      </c>
      <c r="R393" s="233" t="e">
        <f>(INDEX(Finish_table!BA$4:BA$99,MATCH('16 Year_History_Results'!$G393,Finish_table!BB$4:BB$99,0),1))</f>
        <v>#N/A</v>
      </c>
      <c r="S393" s="233" t="e">
        <f>(INDEX(Finish_table!BJ$4:BJ$99,MATCH('16 Year_History_Results'!$G393,Finish_table!BK$4:BK$99,0),1))</f>
        <v>#N/A</v>
      </c>
      <c r="T393" s="233" t="e">
        <f>(INDEX(Finish_table!BS$4:BS$99,MATCH('16 Year_History_Results'!$G393,Finish_table!BT$4:BT$99,0),1))</f>
        <v>#N/A</v>
      </c>
      <c r="U393" s="233" t="str">
        <f>(INDEX(Finish_table!CB$4:CB$99,MATCH('16 Year_History_Results'!$G393,Finish_table!CC$4:CC$99,0),1))</f>
        <v>QF</v>
      </c>
      <c r="V393" s="233" t="e">
        <f>(INDEX(Finish_table!CK$4:CK$99,MATCH('16 Year_History_Results'!$G393,Finish_table!CL$4:CL$99,0),1))</f>
        <v>#N/A</v>
      </c>
      <c r="W393" s="233" t="str">
        <f>(INDEX(Finish_table!CT$4:CT$99,MATCH('16 Year_History_Results'!$G393,Finish_table!CU$4:CU$99,0),1))</f>
        <v>QF</v>
      </c>
      <c r="X393" s="233" t="e">
        <f>(INDEX(Finish_table!DC$4:DC$99,MATCH('16 Year_History_Results'!$G393,Finish_table!DD$4:DD$99,0),1))</f>
        <v>#N/A</v>
      </c>
      <c r="Y393" s="233" t="e">
        <f>(INDEX(Finish_table!DL$4:DL$99,MATCH('16 Year_History_Results'!$G393,Finish_table!DM$4:DM$99,0),1))</f>
        <v>#N/A</v>
      </c>
      <c r="Z393" s="233" t="e">
        <f>(INDEX(Finish_table!DU$4:DU$99,MATCH('16 Year_History_Results'!$G393,Finish_table!DV$4:DV$99,0),1))</f>
        <v>#N/A</v>
      </c>
      <c r="AA393" s="233" t="e">
        <f>(INDEX(Finish_table!ED$4:ED$140,MATCH('16 Year_History_Results'!$G393,Finish_table!EE$4:EE$140,0),1))</f>
        <v>#N/A</v>
      </c>
      <c r="AB393" s="233" t="e">
        <f>(INDEX(Finish_table!EM$4:EM$224,MATCH('16 Year_History_Results'!$G393,Finish_table!EN$4:EN$224,0),1))</f>
        <v>#N/A</v>
      </c>
      <c r="AC393" s="253" t="e">
        <f>(INDEX(Finish_table!EW$4:EW$224,MATCH('16 Year_History_Results'!$G393,Finish_table!EX$4:EX$224,0),1))</f>
        <v>#N/A</v>
      </c>
      <c r="AD393" s="2"/>
      <c r="AG393">
        <f t="shared" si="252"/>
        <v>604</v>
      </c>
      <c r="AH393" s="110"/>
      <c r="AI393" s="2"/>
      <c r="AJ393" s="146">
        <f>INDEX('2001'!$C$44:$C$140,'16 Year_History_Results'!BZ393)</f>
        <v>0</v>
      </c>
      <c r="AK393" s="2">
        <f>INDEX('2002'!$C$44:$C$140,'16 Year_History_Results'!CA393)</f>
        <v>0</v>
      </c>
      <c r="AL393" s="2">
        <f>INDEX('2003'!$C$44:$C$140,'16 Year_History_Results'!CB393)</f>
        <v>0</v>
      </c>
      <c r="AM393" s="2">
        <f>INDEX('2004'!$C$44:$C$140,'16 Year_History_Results'!CC393)</f>
        <v>0</v>
      </c>
      <c r="AN393" s="2">
        <f>INDEX('2005'!$C$44:$C$140,'16 Year_History_Results'!CD393)</f>
        <v>0</v>
      </c>
      <c r="AO393" s="2">
        <f>INDEX('2006'!$C$44:$C$140,'16 Year_History_Results'!CE393)</f>
        <v>0</v>
      </c>
      <c r="AP393" s="2">
        <f>INDEX('2007'!$C$44:$C$140,'16 Year_History_Results'!CF393)</f>
        <v>0</v>
      </c>
      <c r="AQ393" s="2">
        <f>INDEX('2008'!$C$44:$C$140,'16 Year_History_Results'!CG393)</f>
        <v>0</v>
      </c>
      <c r="AR393" s="2">
        <f>INDEX('2009'!$C$44:$C$140,'16 Year_History_Results'!CH393)</f>
        <v>0</v>
      </c>
      <c r="AS393" s="2">
        <f>INDEX('2010'!$C$44:$C$140,'16 Year_History_Results'!CI393)</f>
        <v>0</v>
      </c>
      <c r="AT393" s="2">
        <f>INDEX('2011'!$C$44:$C$140,'16 Year_History_Results'!CJ393)</f>
        <v>0</v>
      </c>
      <c r="AU393" s="2">
        <f>INDEX('2012'!$C$44:$C$140,'16 Year_History_Results'!CK393)</f>
        <v>0</v>
      </c>
      <c r="AV393" s="2">
        <f>INDEX('2013'!$C$44:$C$140,'16 Year_History_Results'!CL393)</f>
        <v>0</v>
      </c>
      <c r="AW393" s="2">
        <f>INDEX('2014'!$C$52:$C$180,'16 Year_History_Results'!CM393)</f>
        <v>0</v>
      </c>
      <c r="AX393" s="2">
        <f>INDEX('2015'!$E$52:$E$308,'16 Year_History_Results'!CN393)</f>
        <v>0</v>
      </c>
      <c r="AY393" s="147">
        <f>INDEX('2016'!$E$52:$E$308,'16 Year_History_Results'!CO393)</f>
        <v>0</v>
      </c>
      <c r="AZ393" s="2"/>
      <c r="BA393" s="2"/>
      <c r="BB393">
        <f t="shared" si="261"/>
        <v>604</v>
      </c>
      <c r="BC393" s="110"/>
      <c r="BD393" s="2"/>
      <c r="BE393" s="146">
        <f>INDEX('2001'!$B$44:$B$140,'16 Year_History_Results'!BZ393)</f>
        <v>0</v>
      </c>
      <c r="BF393" s="2">
        <f>INDEX('2002'!$B$44:$B$140,'16 Year_History_Results'!CA393)</f>
        <v>0</v>
      </c>
      <c r="BG393" s="2">
        <f>INDEX('2003'!$B$44:$B$140,'16 Year_History_Results'!CB393)</f>
        <v>0</v>
      </c>
      <c r="BH393" s="2">
        <f>INDEX('2004'!$B$44:$B$140,'16 Year_History_Results'!CC393)</f>
        <v>0</v>
      </c>
      <c r="BI393" s="2">
        <f>INDEX('2005'!$B$44:$B$140,'16 Year_History_Results'!CD393)</f>
        <v>0</v>
      </c>
      <c r="BJ393" s="2">
        <f>INDEX('2006'!$B$44:$B$140,'16 Year_History_Results'!CE393)</f>
        <v>0</v>
      </c>
      <c r="BK393" s="2">
        <f>INDEX('2007'!$B$44:$B$140,'16 Year_History_Results'!CF393)</f>
        <v>0</v>
      </c>
      <c r="BL393" s="2">
        <f>INDEX('2008'!$B$44:$B$140,'16 Year_History_Results'!CG393)</f>
        <v>11</v>
      </c>
      <c r="BM393" s="2">
        <f>INDEX('2009'!$B$44:$B$140,'16 Year_History_Results'!CH393)</f>
        <v>0</v>
      </c>
      <c r="BN393" s="2">
        <f>INDEX('2010'!$B$44:$B$140,'16 Year_History_Results'!CI393)</f>
        <v>11</v>
      </c>
      <c r="BO393" s="2">
        <f>INDEX('2011'!$B$44:$B$140,'16 Year_History_Results'!CJ393)</f>
        <v>0</v>
      </c>
      <c r="BP393" s="2">
        <f>INDEX('2012'!$B$44:$B$140,'16 Year_History_Results'!CK393)</f>
        <v>0</v>
      </c>
      <c r="BQ393" s="2">
        <f>INDEX('2013'!$B$44:$B$140,'16 Year_History_Results'!CL393)</f>
        <v>0</v>
      </c>
      <c r="BR393" s="2">
        <f>INDEX('2014'!$B$52:$B$180,'16 Year_History_Results'!CM393)</f>
        <v>0</v>
      </c>
      <c r="BS393" s="147">
        <f>INDEX('2015'!$B$52:$B$308,'16 Year_History_Results'!CN393)</f>
        <v>0</v>
      </c>
      <c r="BT393" s="147">
        <f>INDEX('2016'!$B$52:$B$308,'16 Year_History_Results'!CO393)</f>
        <v>0</v>
      </c>
      <c r="BW393">
        <f t="shared" si="262"/>
        <v>604</v>
      </c>
      <c r="BX393" s="110"/>
      <c r="BY393" s="2"/>
      <c r="BZ393" s="146">
        <f>IF(ISNA(MATCH($BW393,'2001'!$A$44:$A$139,0)),97,MATCH($BW393,'2001'!$A$44:$A$139,0))</f>
        <v>97</v>
      </c>
      <c r="CA393" s="2">
        <f>IF(ISNA(MATCH($BW393,'2002'!$A$44:$A$139,0)),97,MATCH($BW393,'2002'!$A$44:$A$139,0))</f>
        <v>97</v>
      </c>
      <c r="CB393" s="2">
        <f>IF(ISNA(MATCH($BW393,'2003'!$A$44:$A$139,0)),97,MATCH($BW393,'2003'!$A$44:$A$139,0))</f>
        <v>97</v>
      </c>
      <c r="CC393" s="2">
        <f>IF(ISNA(MATCH($BW393,'2004'!$A$44:$A$139,0)),97,MATCH($BW393,'2004'!$A$44:$A$139,0))</f>
        <v>97</v>
      </c>
      <c r="CD393" s="2">
        <f>IF(ISNA(MATCH($BW393,'2005'!$A$44:$A$139,0)),97,MATCH($BW393,'2005'!$A$44:$A$139,0))</f>
        <v>97</v>
      </c>
      <c r="CE393" s="2">
        <f>IF(ISNA(MATCH($BW393,'2006'!$A$44:$A$139,0)),97,MATCH($BW393,'2006'!$A$44:$A$139,0))</f>
        <v>97</v>
      </c>
      <c r="CF393" s="2">
        <f>IF(ISNA(MATCH($BW393,'2007'!$A$44:$A$139,0)),97,MATCH($BW393,'2007'!$A$44:$A$139,0))</f>
        <v>97</v>
      </c>
      <c r="CG393" s="2">
        <f>IF(ISNA(MATCH($BW393,'2008'!$A$44:$A$139,0)),97,MATCH($BW393,'2008'!$A$44:$A$139,0))</f>
        <v>57</v>
      </c>
      <c r="CH393" s="2">
        <f>IF(ISNA(MATCH($BW393,'2009'!$A$44:$A$139,0)),97,MATCH($BW393,'2009'!$A$44:$A$139,0))</f>
        <v>97</v>
      </c>
      <c r="CI393" s="2">
        <f>IF(ISNA(MATCH($BW393,'2010'!$A$44:$A$139,0)),97,MATCH($BW393,'2010'!$A$44:$A$139,0))</f>
        <v>43</v>
      </c>
      <c r="CJ393" s="2">
        <f>IF(ISNA(MATCH($BW393,'2011'!$A$44:$A$139,0)),97,MATCH($BW393,'2011'!$A$44:$A$139,0))</f>
        <v>97</v>
      </c>
      <c r="CK393" s="2">
        <f>IF(ISNA(MATCH($BW393,'2012'!$A$44:$A$139,0)),97,MATCH($BW393,'2012'!$A$44:$A$139,0))</f>
        <v>97</v>
      </c>
      <c r="CL393" s="2">
        <f>IF(ISNA(MATCH($BW393,'2013'!$A$44:$A$139,0)),97,MATCH($BW393,'2013'!$A$44:$A$139,0))</f>
        <v>97</v>
      </c>
      <c r="CM393" s="2">
        <f>IF(ISNA(MATCH($BW393,'2014'!$A$52:$A$179,0)),129,MATCH($BW393,'2014'!$A$52:$A$179,0))</f>
        <v>129</v>
      </c>
      <c r="CN393" s="147">
        <f>IF(ISNA(MATCH($BW393,'2015'!$A$52:$A$307,0)),257,MATCH($BW393,'2015'!$A$52:$A$307,0))</f>
        <v>257</v>
      </c>
      <c r="CO393" s="147">
        <f>IF(ISNA(MATCH($BW393,'2016'!$A$52:$A$307,0)),257,MATCH($BW393,'2016'!$A$52:$A$307,0))</f>
        <v>257</v>
      </c>
      <c r="CQ393">
        <f t="shared" si="263"/>
        <v>604</v>
      </c>
      <c r="CR393" s="281"/>
      <c r="CS393" s="279"/>
      <c r="CT393" s="278">
        <f t="shared" si="264"/>
        <v>0</v>
      </c>
      <c r="CU393" s="279">
        <f t="shared" si="253"/>
        <v>0</v>
      </c>
      <c r="CV393" s="279">
        <f t="shared" si="254"/>
        <v>0</v>
      </c>
      <c r="CW393" s="279">
        <f t="shared" si="255"/>
        <v>0</v>
      </c>
      <c r="CX393" s="279">
        <f t="shared" si="256"/>
        <v>0</v>
      </c>
      <c r="CY393" s="279">
        <f t="shared" si="257"/>
        <v>0</v>
      </c>
      <c r="CZ393" s="279">
        <f t="shared" si="258"/>
        <v>0</v>
      </c>
      <c r="DA393" s="279">
        <f t="shared" si="259"/>
        <v>11</v>
      </c>
      <c r="DB393" s="279">
        <f t="shared" si="260"/>
        <v>7.3325999999999993</v>
      </c>
      <c r="DC393" s="279">
        <f t="shared" si="265"/>
        <v>15.887911159999998</v>
      </c>
      <c r="DD393" s="279">
        <f t="shared" si="266"/>
        <v>10.590881579255997</v>
      </c>
      <c r="DE393" s="279">
        <f t="shared" si="267"/>
        <v>7.0598816607320476</v>
      </c>
      <c r="DF393" s="279">
        <f t="shared" si="268"/>
        <v>4.7061171150439831</v>
      </c>
      <c r="DG393" s="279">
        <f t="shared" si="269"/>
        <v>3.1370976688883192</v>
      </c>
      <c r="DH393" s="280">
        <f t="shared" si="286"/>
        <v>2.0911893060809534</v>
      </c>
      <c r="DI393" s="280">
        <f t="shared" si="292"/>
        <v>1.3939867914335635</v>
      </c>
      <c r="DJ393" s="154">
        <f t="shared" si="287"/>
        <v>322</v>
      </c>
      <c r="DK393" s="279">
        <f t="shared" si="270"/>
        <v>604</v>
      </c>
      <c r="DL393" s="97"/>
      <c r="DM393" s="154"/>
      <c r="DN393" s="267">
        <f t="shared" si="271"/>
        <v>0</v>
      </c>
      <c r="DO393" s="154">
        <f t="shared" si="272"/>
        <v>0</v>
      </c>
      <c r="DP393" s="154">
        <f t="shared" si="273"/>
        <v>0</v>
      </c>
      <c r="DQ393" s="154">
        <f t="shared" si="274"/>
        <v>0</v>
      </c>
      <c r="DR393" s="154">
        <f t="shared" si="275"/>
        <v>0</v>
      </c>
      <c r="DS393" s="154">
        <f t="shared" si="276"/>
        <v>0</v>
      </c>
      <c r="DT393" s="154">
        <f t="shared" si="277"/>
        <v>0</v>
      </c>
      <c r="DU393" s="154">
        <f t="shared" si="278"/>
        <v>11</v>
      </c>
      <c r="DV393" s="154">
        <f t="shared" si="279"/>
        <v>11</v>
      </c>
      <c r="DW393" s="154">
        <f t="shared" si="280"/>
        <v>22</v>
      </c>
      <c r="DX393" s="154">
        <f t="shared" si="281"/>
        <v>22</v>
      </c>
      <c r="DY393" s="154">
        <f t="shared" si="282"/>
        <v>22</v>
      </c>
      <c r="DZ393" s="154">
        <f t="shared" si="283"/>
        <v>22</v>
      </c>
      <c r="EA393" s="154">
        <f t="shared" si="284"/>
        <v>22</v>
      </c>
      <c r="EB393" s="264">
        <f t="shared" si="288"/>
        <v>22</v>
      </c>
      <c r="EC393" s="264">
        <f t="shared" si="293"/>
        <v>22</v>
      </c>
      <c r="ED393" s="154">
        <f t="shared" si="289"/>
        <v>301</v>
      </c>
    </row>
    <row r="394" spans="2:134" ht="13" thickBot="1" x14ac:dyDescent="0.3">
      <c r="B394" s="131">
        <v>207</v>
      </c>
      <c r="C394" s="50">
        <f t="shared" si="285"/>
        <v>2</v>
      </c>
      <c r="D394" s="50">
        <f t="shared" si="290"/>
        <v>2</v>
      </c>
      <c r="E394" s="97"/>
      <c r="F394" s="2">
        <f t="shared" si="291"/>
        <v>389</v>
      </c>
      <c r="G394" s="487">
        <v>649</v>
      </c>
      <c r="H394" s="98">
        <f>15- COUNTIF(L394:AC394,"#N/A")</f>
        <v>0</v>
      </c>
      <c r="I394" s="131">
        <f>SUM(AH394:AY394)+SUM(BE394:BT394)</f>
        <v>2</v>
      </c>
      <c r="J394" s="398">
        <f>DI394</f>
        <v>1.3331999999999999</v>
      </c>
      <c r="K394" s="456" t="str">
        <f>IF(ISNUMBER(MATCH(G394,'[4]OPR data'!$A$3:$A$2900,0)),"Y","N")</f>
        <v>Y</v>
      </c>
      <c r="L394" s="110"/>
      <c r="M394" s="233"/>
      <c r="N394" s="469" t="e">
        <f>(INDEX(Finish_table!R$4:R$83,MATCH('16 Year_History_Results'!$G394,Finish_table!S$4:S$83,0),1))</f>
        <v>#N/A</v>
      </c>
      <c r="O394" s="233" t="e">
        <f>(INDEX(Finish_table!Z$4:Z$99,MATCH('16 Year_History_Results'!$G394,Finish_table!AA$4:AA$99,0),1))</f>
        <v>#N/A</v>
      </c>
      <c r="P394" s="233" t="e">
        <f>(INDEX(Finish_table!AI$4:AI$99,MATCH('16 Year_History_Results'!$G394,Finish_table!AJ$4:AJ$99,0),1))</f>
        <v>#N/A</v>
      </c>
      <c r="Q394" s="233" t="e">
        <f>(INDEX(Finish_table!AR$4:AR$99,MATCH('16 Year_History_Results'!$G394,Finish_table!AS$4:AS$99,0),1))</f>
        <v>#N/A</v>
      </c>
      <c r="R394" s="233" t="e">
        <f>(INDEX(Finish_table!BA$4:BA$99,MATCH('16 Year_History_Results'!$G394,Finish_table!BB$4:BB$99,0),1))</f>
        <v>#N/A</v>
      </c>
      <c r="S394" s="233" t="e">
        <f>(INDEX(Finish_table!BJ$4:BJ$99,MATCH('16 Year_History_Results'!$G394,Finish_table!BK$4:BK$99,0),1))</f>
        <v>#N/A</v>
      </c>
      <c r="T394" s="233" t="e">
        <f>(INDEX(Finish_table!BS$4:BS$99,MATCH('16 Year_History_Results'!$G394,Finish_table!BT$4:BT$99,0),1))</f>
        <v>#N/A</v>
      </c>
      <c r="U394" s="233" t="e">
        <f>(INDEX(Finish_table!CB$4:CB$99,MATCH('16 Year_History_Results'!$G394,Finish_table!CC$4:CC$99,0),1))</f>
        <v>#N/A</v>
      </c>
      <c r="V394" s="233" t="e">
        <f>(INDEX(Finish_table!CK$4:CK$99,MATCH('16 Year_History_Results'!$G394,Finish_table!CL$4:CL$99,0),1))</f>
        <v>#N/A</v>
      </c>
      <c r="W394" s="233" t="e">
        <f>(INDEX(Finish_table!CT$4:CT$99,MATCH('16 Year_History_Results'!$G394,Finish_table!CU$4:CU$99,0),1))</f>
        <v>#N/A</v>
      </c>
      <c r="X394" s="233" t="e">
        <f>(INDEX(Finish_table!DC$4:DC$99,MATCH('16 Year_History_Results'!$G394,Finish_table!DD$4:DD$99,0),1))</f>
        <v>#N/A</v>
      </c>
      <c r="Y394" s="233" t="e">
        <f>(INDEX(Finish_table!DL$4:DL$99,MATCH('16 Year_History_Results'!$G394,Finish_table!DM$4:DM$99,0),1))</f>
        <v>#N/A</v>
      </c>
      <c r="Z394" s="233" t="e">
        <f>(INDEX(Finish_table!DU$4:DU$99,MATCH('16 Year_History_Results'!$G394,Finish_table!DV$4:DV$99,0),1))</f>
        <v>#N/A</v>
      </c>
      <c r="AA394" s="233" t="e">
        <f>(INDEX(Finish_table!ED$4:ED$140,MATCH('16 Year_History_Results'!$G394,Finish_table!EE$4:EE$140,0),1))</f>
        <v>#N/A</v>
      </c>
      <c r="AB394" s="233" t="str">
        <f>(INDEX(Finish_table!EM$4:EM$224,MATCH('16 Year_History_Results'!$G394,Finish_table!EN$4:EN$224,0),1))</f>
        <v>QF</v>
      </c>
      <c r="AC394" s="253" t="e">
        <f>(INDEX(Finish_table!EW$4:EW$224,MATCH('16 Year_History_Results'!$G394,Finish_table!EX$4:EX$224,0),1))</f>
        <v>#N/A</v>
      </c>
      <c r="AD394" s="2"/>
      <c r="AG394">
        <f t="shared" si="252"/>
        <v>649</v>
      </c>
      <c r="AH394" s="110"/>
      <c r="AI394" s="2"/>
      <c r="AJ394" s="146">
        <f>INDEX('2001'!$C$44:$C$140,'16 Year_History_Results'!BZ394)</f>
        <v>0</v>
      </c>
      <c r="AK394" s="2">
        <f>INDEX('2002'!$C$44:$C$140,'16 Year_History_Results'!CA394)</f>
        <v>0</v>
      </c>
      <c r="AL394" s="2">
        <f>INDEX('2003'!$C$44:$C$140,'16 Year_History_Results'!CB394)</f>
        <v>0</v>
      </c>
      <c r="AM394" s="2">
        <f>INDEX('2004'!$C$44:$C$140,'16 Year_History_Results'!CC394)</f>
        <v>0</v>
      </c>
      <c r="AN394" s="2">
        <f>INDEX('2005'!$C$44:$C$140,'16 Year_History_Results'!CD394)</f>
        <v>0</v>
      </c>
      <c r="AO394" s="2">
        <f>INDEX('2006'!$C$44:$C$140,'16 Year_History_Results'!CE394)</f>
        <v>0</v>
      </c>
      <c r="AP394" s="2">
        <f>INDEX('2007'!$C$44:$C$140,'16 Year_History_Results'!CF394)</f>
        <v>0</v>
      </c>
      <c r="AQ394" s="2">
        <f>INDEX('2008'!$C$44:$C$140,'16 Year_History_Results'!CG394)</f>
        <v>0</v>
      </c>
      <c r="AR394" s="2">
        <f>INDEX('2009'!$C$44:$C$140,'16 Year_History_Results'!CH394)</f>
        <v>0</v>
      </c>
      <c r="AS394" s="2">
        <f>INDEX('2010'!$C$44:$C$140,'16 Year_History_Results'!CI394)</f>
        <v>0</v>
      </c>
      <c r="AT394" s="2">
        <f>INDEX('2011'!$C$44:$C$140,'16 Year_History_Results'!CJ394)</f>
        <v>0</v>
      </c>
      <c r="AU394" s="2">
        <f>INDEX('2012'!$C$44:$C$140,'16 Year_History_Results'!CK394)</f>
        <v>0</v>
      </c>
      <c r="AV394" s="2">
        <f>INDEX('2013'!$C$44:$C$140,'16 Year_History_Results'!CL394)</f>
        <v>0</v>
      </c>
      <c r="AW394" s="2">
        <f>INDEX('2014'!$C$52:$C$180,'16 Year_History_Results'!CM394)</f>
        <v>0</v>
      </c>
      <c r="AX394" s="2">
        <f>INDEX('2015'!$E$52:$E$308,'16 Year_History_Results'!CN394)</f>
        <v>0</v>
      </c>
      <c r="AY394" s="147">
        <f>INDEX('2016'!$E$52:$E$308,'16 Year_History_Results'!CO394)</f>
        <v>0</v>
      </c>
      <c r="AZ394" s="2"/>
      <c r="BA394" s="2"/>
      <c r="BB394">
        <f t="shared" si="261"/>
        <v>649</v>
      </c>
      <c r="BC394" s="110"/>
      <c r="BD394" s="2"/>
      <c r="BE394" s="146">
        <f>INDEX('2001'!$B$44:$B$140,'16 Year_History_Results'!BZ394)</f>
        <v>0</v>
      </c>
      <c r="BF394" s="2">
        <f>INDEX('2002'!$B$44:$B$140,'16 Year_History_Results'!CA394)</f>
        <v>0</v>
      </c>
      <c r="BG394" s="2">
        <f>INDEX('2003'!$B$44:$B$140,'16 Year_History_Results'!CB394)</f>
        <v>0</v>
      </c>
      <c r="BH394" s="2">
        <f>INDEX('2004'!$B$44:$B$140,'16 Year_History_Results'!CC394)</f>
        <v>0</v>
      </c>
      <c r="BI394" s="2">
        <f>INDEX('2005'!$B$44:$B$140,'16 Year_History_Results'!CD394)</f>
        <v>0</v>
      </c>
      <c r="BJ394" s="2">
        <f>INDEX('2006'!$B$44:$B$140,'16 Year_History_Results'!CE394)</f>
        <v>0</v>
      </c>
      <c r="BK394" s="2">
        <f>INDEX('2007'!$B$44:$B$140,'16 Year_History_Results'!CF394)</f>
        <v>0</v>
      </c>
      <c r="BL394" s="2">
        <f>INDEX('2008'!$B$44:$B$140,'16 Year_History_Results'!CG394)</f>
        <v>0</v>
      </c>
      <c r="BM394" s="2">
        <f>INDEX('2009'!$B$44:$B$140,'16 Year_History_Results'!CH394)</f>
        <v>0</v>
      </c>
      <c r="BN394" s="2">
        <f>INDEX('2010'!$B$44:$B$140,'16 Year_History_Results'!CI394)</f>
        <v>0</v>
      </c>
      <c r="BO394" s="2">
        <f>INDEX('2011'!$B$44:$B$140,'16 Year_History_Results'!CJ394)</f>
        <v>0</v>
      </c>
      <c r="BP394" s="2">
        <f>INDEX('2012'!$B$44:$B$140,'16 Year_History_Results'!CK394)</f>
        <v>0</v>
      </c>
      <c r="BQ394" s="2">
        <f>INDEX('2013'!$B$44:$B$140,'16 Year_History_Results'!CL394)</f>
        <v>0</v>
      </c>
      <c r="BR394" s="2">
        <f>INDEX('2014'!$B$52:$B$180,'16 Year_History_Results'!CM394)</f>
        <v>0</v>
      </c>
      <c r="BS394" s="147">
        <f>INDEX('2015'!$B$52:$B$308,'16 Year_History_Results'!CN394)</f>
        <v>2</v>
      </c>
      <c r="BT394" s="147">
        <f>INDEX('2016'!$B$52:$B$308,'16 Year_History_Results'!CO394)</f>
        <v>0</v>
      </c>
      <c r="BW394">
        <f t="shared" si="262"/>
        <v>649</v>
      </c>
      <c r="BX394" s="110"/>
      <c r="BY394" s="2"/>
      <c r="BZ394" s="146">
        <f>IF(ISNA(MATCH($BW394,'2001'!$A$44:$A$139,0)),97,MATCH($BW394,'2001'!$A$44:$A$139,0))</f>
        <v>97</v>
      </c>
      <c r="CA394" s="2">
        <f>IF(ISNA(MATCH($BW394,'2002'!$A$44:$A$139,0)),97,MATCH($BW394,'2002'!$A$44:$A$139,0))</f>
        <v>97</v>
      </c>
      <c r="CB394" s="2">
        <f>IF(ISNA(MATCH($BW394,'2003'!$A$44:$A$139,0)),97,MATCH($BW394,'2003'!$A$44:$A$139,0))</f>
        <v>97</v>
      </c>
      <c r="CC394" s="2">
        <f>IF(ISNA(MATCH($BW394,'2004'!$A$44:$A$139,0)),97,MATCH($BW394,'2004'!$A$44:$A$139,0))</f>
        <v>97</v>
      </c>
      <c r="CD394" s="2">
        <f>IF(ISNA(MATCH($BW394,'2005'!$A$44:$A$139,0)),97,MATCH($BW394,'2005'!$A$44:$A$139,0))</f>
        <v>97</v>
      </c>
      <c r="CE394" s="2">
        <f>IF(ISNA(MATCH($BW394,'2006'!$A$44:$A$139,0)),97,MATCH($BW394,'2006'!$A$44:$A$139,0))</f>
        <v>97</v>
      </c>
      <c r="CF394" s="2">
        <f>IF(ISNA(MATCH($BW394,'2007'!$A$44:$A$139,0)),97,MATCH($BW394,'2007'!$A$44:$A$139,0))</f>
        <v>97</v>
      </c>
      <c r="CG394" s="2">
        <f>IF(ISNA(MATCH($BW394,'2008'!$A$44:$A$139,0)),97,MATCH($BW394,'2008'!$A$44:$A$139,0))</f>
        <v>97</v>
      </c>
      <c r="CH394" s="2">
        <f>IF(ISNA(MATCH($BW394,'2009'!$A$44:$A$139,0)),97,MATCH($BW394,'2009'!$A$44:$A$139,0))</f>
        <v>97</v>
      </c>
      <c r="CI394" s="2">
        <f>IF(ISNA(MATCH($BW394,'2010'!$A$44:$A$139,0)),97,MATCH($BW394,'2010'!$A$44:$A$139,0))</f>
        <v>97</v>
      </c>
      <c r="CJ394" s="2">
        <f>IF(ISNA(MATCH($BW394,'2011'!$A$44:$A$139,0)),97,MATCH($BW394,'2011'!$A$44:$A$139,0))</f>
        <v>97</v>
      </c>
      <c r="CK394" s="2">
        <f>IF(ISNA(MATCH($BW394,'2012'!$A$44:$A$139,0)),97,MATCH($BW394,'2012'!$A$44:$A$139,0))</f>
        <v>97</v>
      </c>
      <c r="CL394" s="2">
        <f>IF(ISNA(MATCH($BW394,'2013'!$A$44:$A$139,0)),97,MATCH($BW394,'2013'!$A$44:$A$139,0))</f>
        <v>97</v>
      </c>
      <c r="CM394" s="2">
        <f>IF(ISNA(MATCH($BW394,'2014'!$A$52:$A$179,0)),129,MATCH($BW394,'2014'!$A$52:$A$179,0))</f>
        <v>129</v>
      </c>
      <c r="CN394" s="147">
        <f>IF(ISNA(MATCH($BW394,'2015'!$A$52:$A$307,0)),257,MATCH($BW394,'2015'!$A$52:$A$307,0))</f>
        <v>70</v>
      </c>
      <c r="CO394" s="147">
        <f>IF(ISNA(MATCH($BW394,'2016'!$A$52:$A$307,0)),257,MATCH($BW394,'2016'!$A$52:$A$307,0))</f>
        <v>257</v>
      </c>
      <c r="CQ394">
        <f t="shared" si="263"/>
        <v>649</v>
      </c>
      <c r="CR394" s="281"/>
      <c r="CS394" s="279"/>
      <c r="CT394" s="278">
        <f t="shared" si="264"/>
        <v>0</v>
      </c>
      <c r="CU394" s="279">
        <f t="shared" si="253"/>
        <v>0</v>
      </c>
      <c r="CV394" s="279">
        <f t="shared" si="254"/>
        <v>0</v>
      </c>
      <c r="CW394" s="279">
        <f t="shared" si="255"/>
        <v>0</v>
      </c>
      <c r="CX394" s="279">
        <f t="shared" si="256"/>
        <v>0</v>
      </c>
      <c r="CY394" s="279">
        <f t="shared" si="257"/>
        <v>0</v>
      </c>
      <c r="CZ394" s="279">
        <f t="shared" si="258"/>
        <v>0</v>
      </c>
      <c r="DA394" s="279">
        <f t="shared" si="259"/>
        <v>0</v>
      </c>
      <c r="DB394" s="279">
        <f t="shared" si="260"/>
        <v>0</v>
      </c>
      <c r="DC394" s="279">
        <f t="shared" si="265"/>
        <v>0</v>
      </c>
      <c r="DD394" s="279">
        <f t="shared" si="266"/>
        <v>0</v>
      </c>
      <c r="DE394" s="279">
        <f t="shared" si="267"/>
        <v>0</v>
      </c>
      <c r="DF394" s="279">
        <f t="shared" si="268"/>
        <v>0</v>
      </c>
      <c r="DG394" s="279">
        <f t="shared" si="269"/>
        <v>0</v>
      </c>
      <c r="DH394" s="280">
        <f t="shared" si="286"/>
        <v>2</v>
      </c>
      <c r="DI394" s="280">
        <f t="shared" si="292"/>
        <v>1.3331999999999999</v>
      </c>
      <c r="DJ394" s="154">
        <f t="shared" si="287"/>
        <v>323</v>
      </c>
      <c r="DK394" s="279">
        <f t="shared" si="270"/>
        <v>649</v>
      </c>
      <c r="DL394" s="97"/>
      <c r="DM394" s="154"/>
      <c r="DN394" s="267">
        <f t="shared" si="271"/>
        <v>0</v>
      </c>
      <c r="DO394" s="154">
        <f t="shared" si="272"/>
        <v>0</v>
      </c>
      <c r="DP394" s="154">
        <f t="shared" si="273"/>
        <v>0</v>
      </c>
      <c r="DQ394" s="154">
        <f t="shared" si="274"/>
        <v>0</v>
      </c>
      <c r="DR394" s="154">
        <f t="shared" si="275"/>
        <v>0</v>
      </c>
      <c r="DS394" s="154">
        <f t="shared" si="276"/>
        <v>0</v>
      </c>
      <c r="DT394" s="154">
        <f t="shared" si="277"/>
        <v>0</v>
      </c>
      <c r="DU394" s="154">
        <f t="shared" si="278"/>
        <v>0</v>
      </c>
      <c r="DV394" s="154">
        <f t="shared" si="279"/>
        <v>0</v>
      </c>
      <c r="DW394" s="154">
        <f t="shared" si="280"/>
        <v>0</v>
      </c>
      <c r="DX394" s="154">
        <f t="shared" si="281"/>
        <v>0</v>
      </c>
      <c r="DY394" s="154">
        <f t="shared" si="282"/>
        <v>0</v>
      </c>
      <c r="DZ394" s="154">
        <f t="shared" si="283"/>
        <v>0</v>
      </c>
      <c r="EA394" s="154">
        <f t="shared" si="284"/>
        <v>0</v>
      </c>
      <c r="EB394" s="264">
        <f t="shared" si="288"/>
        <v>2</v>
      </c>
      <c r="EC394" s="264">
        <f t="shared" si="293"/>
        <v>2</v>
      </c>
      <c r="ED394" s="154">
        <f t="shared" si="289"/>
        <v>510</v>
      </c>
    </row>
    <row r="395" spans="2:134" ht="13" thickBot="1" x14ac:dyDescent="0.3">
      <c r="B395" s="131">
        <v>217</v>
      </c>
      <c r="C395" s="50">
        <f t="shared" si="285"/>
        <v>1</v>
      </c>
      <c r="D395" s="50">
        <f t="shared" si="290"/>
        <v>0</v>
      </c>
      <c r="E395" s="97"/>
      <c r="F395" s="2">
        <f t="shared" si="291"/>
        <v>390</v>
      </c>
      <c r="G395" s="495">
        <v>1577</v>
      </c>
      <c r="H395" s="98">
        <f>15- COUNTIF(L395:AC395,"#N/A")</f>
        <v>0</v>
      </c>
      <c r="I395" s="131">
        <f>SUM(AH395:AY395)+SUM(BE395:BT395)</f>
        <v>34</v>
      </c>
      <c r="J395" s="398">
        <f>DI395</f>
        <v>1.3255661083116346</v>
      </c>
      <c r="K395" s="456" t="str">
        <f>IF(ISNUMBER(MATCH(G395,'[4]OPR data'!$A$3:$A$2900,0)),"Y","N")</f>
        <v>Y</v>
      </c>
      <c r="L395" s="110"/>
      <c r="M395" s="233"/>
      <c r="N395" s="469" t="e">
        <f>(INDEX(Finish_table!R$4:R$83,MATCH('16 Year_History_Results'!$G395,Finish_table!S$4:S$83,0),1))</f>
        <v>#N/A</v>
      </c>
      <c r="O395" s="233" t="e">
        <f>(INDEX(Finish_table!Z$4:Z$99,MATCH('16 Year_History_Results'!$G395,Finish_table!AA$4:AA$99,0),1))</f>
        <v>#N/A</v>
      </c>
      <c r="P395" s="233" t="e">
        <f>(INDEX(Finish_table!AI$4:AI$99,MATCH('16 Year_History_Results'!$G395,Finish_table!AJ$4:AJ$99,0),1))</f>
        <v>#N/A</v>
      </c>
      <c r="Q395" s="233" t="e">
        <f>(INDEX(Finish_table!AR$4:AR$99,MATCH('16 Year_History_Results'!$G395,Finish_table!AS$4:AS$99,0),1))</f>
        <v>#N/A</v>
      </c>
      <c r="R395" s="233" t="e">
        <f>(INDEX(Finish_table!BA$4:BA$99,MATCH('16 Year_History_Results'!$G395,Finish_table!BB$4:BB$99,0),1))</f>
        <v>#N/A</v>
      </c>
      <c r="S395" s="233" t="e">
        <f>(INDEX(Finish_table!BJ$4:BJ$99,MATCH('16 Year_History_Results'!$G395,Finish_table!BK$4:BK$99,0),1))</f>
        <v>#N/A</v>
      </c>
      <c r="T395" s="233" t="e">
        <f>(INDEX(Finish_table!BS$4:BS$99,MATCH('16 Year_History_Results'!$G395,Finish_table!BT$4:BT$99,0),1))</f>
        <v>#N/A</v>
      </c>
      <c r="U395" s="233" t="str">
        <f>(INDEX(Finish_table!CB$4:CB$99,MATCH('16 Year_History_Results'!$G395,Finish_table!CC$4:CC$99,0),1))</f>
        <v>F</v>
      </c>
      <c r="V395" s="233" t="e">
        <f>(INDEX(Finish_table!CK$4:CK$99,MATCH('16 Year_History_Results'!$G395,Finish_table!CL$4:CL$99,0),1))</f>
        <v>#N/A</v>
      </c>
      <c r="W395" s="233" t="e">
        <f>(INDEX(Finish_table!CT$4:CT$99,MATCH('16 Year_History_Results'!$G395,Finish_table!CU$4:CU$99,0),1))</f>
        <v>#N/A</v>
      </c>
      <c r="X395" s="233" t="e">
        <f>(INDEX(Finish_table!DC$4:DC$99,MATCH('16 Year_History_Results'!$G395,Finish_table!DD$4:DD$99,0),1))</f>
        <v>#N/A</v>
      </c>
      <c r="Y395" s="233" t="e">
        <f>(INDEX(Finish_table!DL$4:DL$99,MATCH('16 Year_History_Results'!$G395,Finish_table!DM$4:DM$99,0),1))</f>
        <v>#N/A</v>
      </c>
      <c r="Z395" s="233" t="e">
        <f>(INDEX(Finish_table!DU$4:DU$99,MATCH('16 Year_History_Results'!$G395,Finish_table!DV$4:DV$99,0),1))</f>
        <v>#N/A</v>
      </c>
      <c r="AA395" s="233" t="e">
        <f>(INDEX(Finish_table!ED$4:ED$140,MATCH('16 Year_History_Results'!$G395,Finish_table!EE$4:EE$140,0),1))</f>
        <v>#N/A</v>
      </c>
      <c r="AB395" s="233" t="e">
        <f>(INDEX(Finish_table!EM$4:EM$224,MATCH('16 Year_History_Results'!$G395,Finish_table!EN$4:EN$224,0),1))</f>
        <v>#N/A</v>
      </c>
      <c r="AC395" s="253" t="e">
        <f>(INDEX(Finish_table!EW$4:EW$224,MATCH('16 Year_History_Results'!$G395,Finish_table!EX$4:EX$224,0),1))</f>
        <v>#N/A</v>
      </c>
      <c r="AD395" s="2"/>
      <c r="AG395">
        <f t="shared" si="252"/>
        <v>1577</v>
      </c>
      <c r="AH395" s="110"/>
      <c r="AI395" s="2"/>
      <c r="AJ395" s="146">
        <f>INDEX('2001'!$C$44:$C$140,'16 Year_History_Results'!BZ395)</f>
        <v>0</v>
      </c>
      <c r="AK395" s="2">
        <f>INDEX('2002'!$C$44:$C$140,'16 Year_History_Results'!CA395)</f>
        <v>0</v>
      </c>
      <c r="AL395" s="2">
        <f>INDEX('2003'!$C$44:$C$140,'16 Year_History_Results'!CB395)</f>
        <v>0</v>
      </c>
      <c r="AM395" s="2">
        <f>INDEX('2004'!$C$44:$C$140,'16 Year_History_Results'!CC395)</f>
        <v>0</v>
      </c>
      <c r="AN395" s="2">
        <f>INDEX('2005'!$C$44:$C$140,'16 Year_History_Results'!CD395)</f>
        <v>0</v>
      </c>
      <c r="AO395" s="2">
        <f>INDEX('2006'!$C$44:$C$140,'16 Year_History_Results'!CE395)</f>
        <v>0</v>
      </c>
      <c r="AP395" s="2">
        <f>INDEX('2007'!$C$44:$C$140,'16 Year_History_Results'!CF395)</f>
        <v>0</v>
      </c>
      <c r="AQ395" s="2">
        <f>INDEX('2008'!$C$44:$C$140,'16 Year_History_Results'!CG395)</f>
        <v>20</v>
      </c>
      <c r="AR395" s="2">
        <f>INDEX('2009'!$C$44:$C$140,'16 Year_History_Results'!CH395)</f>
        <v>0</v>
      </c>
      <c r="AS395" s="2">
        <f>INDEX('2010'!$C$44:$C$140,'16 Year_History_Results'!CI395)</f>
        <v>0</v>
      </c>
      <c r="AT395" s="2">
        <f>INDEX('2011'!$C$44:$C$140,'16 Year_History_Results'!CJ395)</f>
        <v>0</v>
      </c>
      <c r="AU395" s="2">
        <f>INDEX('2012'!$C$44:$C$140,'16 Year_History_Results'!CK395)</f>
        <v>0</v>
      </c>
      <c r="AV395" s="2">
        <f>INDEX('2013'!$C$44:$C$140,'16 Year_History_Results'!CL395)</f>
        <v>0</v>
      </c>
      <c r="AW395" s="2">
        <f>INDEX('2014'!$C$52:$C$180,'16 Year_History_Results'!CM395)</f>
        <v>0</v>
      </c>
      <c r="AX395" s="2">
        <f>INDEX('2015'!$E$52:$E$308,'16 Year_History_Results'!CN395)</f>
        <v>0</v>
      </c>
      <c r="AY395" s="147">
        <f>INDEX('2016'!$E$52:$E$308,'16 Year_History_Results'!CO395)</f>
        <v>0</v>
      </c>
      <c r="AZ395" s="2"/>
      <c r="BA395" s="2"/>
      <c r="BB395">
        <f t="shared" si="261"/>
        <v>1577</v>
      </c>
      <c r="BC395" s="110"/>
      <c r="BD395" s="2"/>
      <c r="BE395" s="146">
        <f>INDEX('2001'!$B$44:$B$140,'16 Year_History_Results'!BZ395)</f>
        <v>0</v>
      </c>
      <c r="BF395" s="2">
        <f>INDEX('2002'!$B$44:$B$140,'16 Year_History_Results'!CA395)</f>
        <v>0</v>
      </c>
      <c r="BG395" s="2">
        <f>INDEX('2003'!$B$44:$B$140,'16 Year_History_Results'!CB395)</f>
        <v>0</v>
      </c>
      <c r="BH395" s="2">
        <f>INDEX('2004'!$B$44:$B$140,'16 Year_History_Results'!CC395)</f>
        <v>0</v>
      </c>
      <c r="BI395" s="2">
        <f>INDEX('2005'!$B$44:$B$140,'16 Year_History_Results'!CD395)</f>
        <v>0</v>
      </c>
      <c r="BJ395" s="2">
        <f>INDEX('2006'!$B$44:$B$140,'16 Year_History_Results'!CE395)</f>
        <v>0</v>
      </c>
      <c r="BK395" s="2">
        <f>INDEX('2007'!$B$44:$B$140,'16 Year_History_Results'!CF395)</f>
        <v>0</v>
      </c>
      <c r="BL395" s="2">
        <f>INDEX('2008'!$B$44:$B$140,'16 Year_History_Results'!CG395)</f>
        <v>14</v>
      </c>
      <c r="BM395" s="2">
        <f>INDEX('2009'!$B$44:$B$140,'16 Year_History_Results'!CH395)</f>
        <v>0</v>
      </c>
      <c r="BN395" s="2">
        <f>INDEX('2010'!$B$44:$B$140,'16 Year_History_Results'!CI395)</f>
        <v>0</v>
      </c>
      <c r="BO395" s="2">
        <f>INDEX('2011'!$B$44:$B$140,'16 Year_History_Results'!CJ395)</f>
        <v>0</v>
      </c>
      <c r="BP395" s="2">
        <f>INDEX('2012'!$B$44:$B$140,'16 Year_History_Results'!CK395)</f>
        <v>0</v>
      </c>
      <c r="BQ395" s="2">
        <f>INDEX('2013'!$B$44:$B$140,'16 Year_History_Results'!CL395)</f>
        <v>0</v>
      </c>
      <c r="BR395" s="2">
        <f>INDEX('2014'!$B$52:$B$180,'16 Year_History_Results'!CM395)</f>
        <v>0</v>
      </c>
      <c r="BS395" s="147">
        <f>INDEX('2015'!$B$52:$B$308,'16 Year_History_Results'!CN395)</f>
        <v>0</v>
      </c>
      <c r="BT395" s="147">
        <f>INDEX('2016'!$B$52:$B$308,'16 Year_History_Results'!CO395)</f>
        <v>0</v>
      </c>
      <c r="BW395">
        <f t="shared" si="262"/>
        <v>1577</v>
      </c>
      <c r="BX395" s="110"/>
      <c r="BY395" s="2"/>
      <c r="BZ395" s="146">
        <f>IF(ISNA(MATCH($BW395,'2001'!$A$44:$A$139,0)),97,MATCH($BW395,'2001'!$A$44:$A$139,0))</f>
        <v>97</v>
      </c>
      <c r="CA395" s="2">
        <f>IF(ISNA(MATCH($BW395,'2002'!$A$44:$A$139,0)),97,MATCH($BW395,'2002'!$A$44:$A$139,0))</f>
        <v>97</v>
      </c>
      <c r="CB395" s="2">
        <f>IF(ISNA(MATCH($BW395,'2003'!$A$44:$A$139,0)),97,MATCH($BW395,'2003'!$A$44:$A$139,0))</f>
        <v>97</v>
      </c>
      <c r="CC395" s="2">
        <f>IF(ISNA(MATCH($BW395,'2004'!$A$44:$A$139,0)),97,MATCH($BW395,'2004'!$A$44:$A$139,0))</f>
        <v>97</v>
      </c>
      <c r="CD395" s="2">
        <f>IF(ISNA(MATCH($BW395,'2005'!$A$44:$A$139,0)),97,MATCH($BW395,'2005'!$A$44:$A$139,0))</f>
        <v>97</v>
      </c>
      <c r="CE395" s="2">
        <f>IF(ISNA(MATCH($BW395,'2006'!$A$44:$A$139,0)),97,MATCH($BW395,'2006'!$A$44:$A$139,0))</f>
        <v>97</v>
      </c>
      <c r="CF395" s="2">
        <f>IF(ISNA(MATCH($BW395,'2007'!$A$44:$A$139,0)),97,MATCH($BW395,'2007'!$A$44:$A$139,0))</f>
        <v>97</v>
      </c>
      <c r="CG395" s="2">
        <f>IF(ISNA(MATCH($BW395,'2008'!$A$44:$A$139,0)),97,MATCH($BW395,'2008'!$A$44:$A$139,0))</f>
        <v>76</v>
      </c>
      <c r="CH395" s="2">
        <f>IF(ISNA(MATCH($BW395,'2009'!$A$44:$A$139,0)),97,MATCH($BW395,'2009'!$A$44:$A$139,0))</f>
        <v>97</v>
      </c>
      <c r="CI395" s="2">
        <f>IF(ISNA(MATCH($BW395,'2010'!$A$44:$A$139,0)),97,MATCH($BW395,'2010'!$A$44:$A$139,0))</f>
        <v>97</v>
      </c>
      <c r="CJ395" s="2">
        <f>IF(ISNA(MATCH($BW395,'2011'!$A$44:$A$139,0)),97,MATCH($BW395,'2011'!$A$44:$A$139,0))</f>
        <v>97</v>
      </c>
      <c r="CK395" s="2">
        <f>IF(ISNA(MATCH($BW395,'2012'!$A$44:$A$139,0)),97,MATCH($BW395,'2012'!$A$44:$A$139,0))</f>
        <v>97</v>
      </c>
      <c r="CL395" s="2">
        <f>IF(ISNA(MATCH($BW395,'2013'!$A$44:$A$139,0)),97,MATCH($BW395,'2013'!$A$44:$A$139,0))</f>
        <v>97</v>
      </c>
      <c r="CM395" s="2">
        <f>IF(ISNA(MATCH($BW395,'2014'!$A$52:$A$179,0)),129,MATCH($BW395,'2014'!$A$52:$A$179,0))</f>
        <v>129</v>
      </c>
      <c r="CN395" s="147">
        <f>IF(ISNA(MATCH($BW395,'2015'!$A$52:$A$307,0)),257,MATCH($BW395,'2015'!$A$52:$A$307,0))</f>
        <v>257</v>
      </c>
      <c r="CO395" s="147">
        <f>IF(ISNA(MATCH($BW395,'2016'!$A$52:$A$307,0)),257,MATCH($BW395,'2016'!$A$52:$A$307,0))</f>
        <v>257</v>
      </c>
      <c r="CQ395">
        <f t="shared" si="263"/>
        <v>1577</v>
      </c>
      <c r="CR395" s="281"/>
      <c r="CS395" s="279"/>
      <c r="CT395" s="278">
        <f t="shared" si="264"/>
        <v>0</v>
      </c>
      <c r="CU395" s="279">
        <f t="shared" si="253"/>
        <v>0</v>
      </c>
      <c r="CV395" s="279">
        <f t="shared" si="254"/>
        <v>0</v>
      </c>
      <c r="CW395" s="279">
        <f t="shared" si="255"/>
        <v>0</v>
      </c>
      <c r="CX395" s="279">
        <f t="shared" si="256"/>
        <v>0</v>
      </c>
      <c r="CY395" s="279">
        <f t="shared" si="257"/>
        <v>0</v>
      </c>
      <c r="CZ395" s="279">
        <f t="shared" si="258"/>
        <v>0</v>
      </c>
      <c r="DA395" s="279">
        <f t="shared" si="259"/>
        <v>34</v>
      </c>
      <c r="DB395" s="279">
        <f t="shared" si="260"/>
        <v>22.664400000000001</v>
      </c>
      <c r="DC395" s="279">
        <f t="shared" si="265"/>
        <v>15.108089039999999</v>
      </c>
      <c r="DD395" s="279">
        <f t="shared" si="266"/>
        <v>10.071052154063999</v>
      </c>
      <c r="DE395" s="279">
        <f t="shared" si="267"/>
        <v>6.7133633658990615</v>
      </c>
      <c r="DF395" s="279">
        <f t="shared" si="268"/>
        <v>4.4751280197083139</v>
      </c>
      <c r="DG395" s="279">
        <f t="shared" si="269"/>
        <v>2.9831203379375619</v>
      </c>
      <c r="DH395" s="280">
        <f t="shared" si="286"/>
        <v>1.9885480172691787</v>
      </c>
      <c r="DI395" s="280">
        <f t="shared" si="292"/>
        <v>1.3255661083116346</v>
      </c>
      <c r="DJ395" s="154">
        <f t="shared" si="287"/>
        <v>325</v>
      </c>
      <c r="DK395" s="279">
        <f t="shared" si="270"/>
        <v>1577</v>
      </c>
      <c r="DL395" s="97"/>
      <c r="DM395" s="154"/>
      <c r="DN395" s="267">
        <f t="shared" si="271"/>
        <v>0</v>
      </c>
      <c r="DO395" s="154">
        <f t="shared" si="272"/>
        <v>0</v>
      </c>
      <c r="DP395" s="154">
        <f t="shared" si="273"/>
        <v>0</v>
      </c>
      <c r="DQ395" s="154">
        <f t="shared" si="274"/>
        <v>0</v>
      </c>
      <c r="DR395" s="154">
        <f t="shared" si="275"/>
        <v>0</v>
      </c>
      <c r="DS395" s="154">
        <f t="shared" si="276"/>
        <v>0</v>
      </c>
      <c r="DT395" s="154">
        <f t="shared" si="277"/>
        <v>0</v>
      </c>
      <c r="DU395" s="154">
        <f t="shared" si="278"/>
        <v>34</v>
      </c>
      <c r="DV395" s="154">
        <f t="shared" si="279"/>
        <v>34</v>
      </c>
      <c r="DW395" s="154">
        <f t="shared" si="280"/>
        <v>34</v>
      </c>
      <c r="DX395" s="154">
        <f t="shared" si="281"/>
        <v>34</v>
      </c>
      <c r="DY395" s="154">
        <f t="shared" si="282"/>
        <v>34</v>
      </c>
      <c r="DZ395" s="154">
        <f t="shared" si="283"/>
        <v>34</v>
      </c>
      <c r="EA395" s="154">
        <f t="shared" si="284"/>
        <v>34</v>
      </c>
      <c r="EB395" s="264">
        <f t="shared" si="288"/>
        <v>34</v>
      </c>
      <c r="EC395" s="264">
        <f t="shared" si="293"/>
        <v>34</v>
      </c>
      <c r="ED395" s="154">
        <f t="shared" si="289"/>
        <v>230</v>
      </c>
    </row>
    <row r="396" spans="2:134" ht="13" thickBot="1" x14ac:dyDescent="0.3">
      <c r="B396" s="131">
        <v>217</v>
      </c>
      <c r="C396" s="50">
        <f t="shared" si="285"/>
        <v>2</v>
      </c>
      <c r="D396" s="50">
        <f t="shared" si="290"/>
        <v>0</v>
      </c>
      <c r="E396" s="97"/>
      <c r="F396" s="2">
        <f t="shared" si="291"/>
        <v>391</v>
      </c>
      <c r="G396" s="207">
        <v>88</v>
      </c>
      <c r="H396" s="98">
        <f>15- COUNTIF(L396:AC396,"#N/A")</f>
        <v>3</v>
      </c>
      <c r="I396" s="131">
        <f>SUM(AH396:AY396)+SUM(BE396:BT396)</f>
        <v>31</v>
      </c>
      <c r="J396" s="398">
        <f>DI396</f>
        <v>1.3014442695367645</v>
      </c>
      <c r="K396" s="456" t="str">
        <f>IF(ISNUMBER(MATCH(G396,'[4]OPR data'!$A$3:$A$2900,0)),"Y","N")</f>
        <v>Y</v>
      </c>
      <c r="L396" s="110"/>
      <c r="M396" s="233"/>
      <c r="N396" s="469" t="e">
        <f>(INDEX(Finish_table!R$4:R$83,MATCH('16 Year_History_Results'!$G396,Finish_table!S$4:S$83,0),1))</f>
        <v>#N/A</v>
      </c>
      <c r="O396" s="233" t="str">
        <f>(INDEX(Finish_table!Z$4:Z$99,MATCH('16 Year_History_Results'!$G396,Finish_table!AA$4:AA$99,0),1))</f>
        <v>QF</v>
      </c>
      <c r="P396" s="233" t="e">
        <f>(INDEX(Finish_table!AI$4:AI$99,MATCH('16 Year_History_Results'!$G396,Finish_table!AJ$4:AJ$99,0),1))</f>
        <v>#N/A</v>
      </c>
      <c r="Q396" s="233" t="e">
        <f>(INDEX(Finish_table!AR$4:AR$99,MATCH('16 Year_History_Results'!$G396,Finish_table!AS$4:AS$99,0),1))</f>
        <v>#N/A</v>
      </c>
      <c r="R396" s="233" t="e">
        <f>(INDEX(Finish_table!BA$4:BA$99,MATCH('16 Year_History_Results'!$G396,Finish_table!BB$4:BB$99,0),1))</f>
        <v>#N/A</v>
      </c>
      <c r="S396" s="233" t="e">
        <f>(INDEX(Finish_table!BJ$4:BJ$99,MATCH('16 Year_History_Results'!$G396,Finish_table!BK$4:BK$99,0),1))</f>
        <v>#N/A</v>
      </c>
      <c r="T396" s="233" t="e">
        <f>(INDEX(Finish_table!BS$4:BS$99,MATCH('16 Year_History_Results'!$G396,Finish_table!BT$4:BT$99,0),1))</f>
        <v>#N/A</v>
      </c>
      <c r="U396" s="233" t="str">
        <f>(INDEX(Finish_table!CB$4:CB$99,MATCH('16 Year_History_Results'!$G396,Finish_table!CC$4:CC$99,0),1))</f>
        <v>QF</v>
      </c>
      <c r="V396" s="233" t="str">
        <f>(INDEX(Finish_table!CK$4:CK$99,MATCH('16 Year_History_Results'!$G396,Finish_table!CL$4:CL$99,0),1))</f>
        <v>QF</v>
      </c>
      <c r="W396" s="233" t="str">
        <f>(INDEX(Finish_table!CT$4:CT$99,MATCH('16 Year_History_Results'!$G396,Finish_table!CU$4:CU$99,0),1))</f>
        <v>QF</v>
      </c>
      <c r="X396" s="233" t="e">
        <f>(INDEX(Finish_table!DC$4:DC$99,MATCH('16 Year_History_Results'!$G396,Finish_table!DD$4:DD$99,0),1))</f>
        <v>#N/A</v>
      </c>
      <c r="Y396" s="233" t="e">
        <f>(INDEX(Finish_table!DL$4:DL$99,MATCH('16 Year_History_Results'!$G396,Finish_table!DM$4:DM$99,0),1))</f>
        <v>#N/A</v>
      </c>
      <c r="Z396" s="233" t="e">
        <f>(INDEX(Finish_table!DU$4:DU$99,MATCH('16 Year_History_Results'!$G396,Finish_table!DV$4:DV$99,0),1))</f>
        <v>#N/A</v>
      </c>
      <c r="AA396" s="233" t="e">
        <f>(INDEX(Finish_table!ED$4:ED$140,MATCH('16 Year_History_Results'!$G396,Finish_table!EE$4:EE$140,0),1))</f>
        <v>#N/A</v>
      </c>
      <c r="AB396" s="233" t="e">
        <f>(INDEX(Finish_table!EM$4:EM$224,MATCH('16 Year_History_Results'!$G396,Finish_table!EN$4:EN$224,0),1))</f>
        <v>#N/A</v>
      </c>
      <c r="AC396" s="253" t="e">
        <f>(INDEX(Finish_table!EW$4:EW$224,MATCH('16 Year_History_Results'!$G396,Finish_table!EX$4:EX$224,0),1))</f>
        <v>#N/A</v>
      </c>
      <c r="AD396" s="2"/>
      <c r="AG396">
        <f t="shared" si="252"/>
        <v>88</v>
      </c>
      <c r="AH396" s="110"/>
      <c r="AI396" s="2"/>
      <c r="AJ396" s="146">
        <f>INDEX('2001'!$C$44:$C$140,'16 Year_History_Results'!BZ396)</f>
        <v>0</v>
      </c>
      <c r="AK396" s="2">
        <f>INDEX('2002'!$C$44:$C$140,'16 Year_History_Results'!CA396)</f>
        <v>0</v>
      </c>
      <c r="AL396" s="2">
        <f>INDEX('2003'!$C$44:$C$140,'16 Year_History_Results'!CB396)</f>
        <v>0</v>
      </c>
      <c r="AM396" s="2">
        <f>INDEX('2004'!$C$44:$C$140,'16 Year_History_Results'!CC396)</f>
        <v>0</v>
      </c>
      <c r="AN396" s="2">
        <f>INDEX('2005'!$C$44:$C$140,'16 Year_History_Results'!CD396)</f>
        <v>0</v>
      </c>
      <c r="AO396" s="2">
        <f>INDEX('2006'!$C$44:$C$140,'16 Year_History_Results'!CE396)</f>
        <v>0</v>
      </c>
      <c r="AP396" s="2">
        <f>INDEX('2007'!$C$44:$C$140,'16 Year_History_Results'!CF396)</f>
        <v>0</v>
      </c>
      <c r="AQ396" s="2">
        <f>INDEX('2008'!$C$44:$C$140,'16 Year_History_Results'!CG396)</f>
        <v>0</v>
      </c>
      <c r="AR396" s="2">
        <f>INDEX('2009'!$C$44:$C$140,'16 Year_History_Results'!CH396)</f>
        <v>0</v>
      </c>
      <c r="AS396" s="2">
        <f>INDEX('2010'!$C$44:$C$140,'16 Year_History_Results'!CI396)</f>
        <v>0</v>
      </c>
      <c r="AT396" s="2">
        <f>INDEX('2011'!$C$44:$C$140,'16 Year_History_Results'!CJ396)</f>
        <v>0</v>
      </c>
      <c r="AU396" s="2">
        <f>INDEX('2012'!$C$44:$C$140,'16 Year_History_Results'!CK396)</f>
        <v>0</v>
      </c>
      <c r="AV396" s="2">
        <f>INDEX('2013'!$C$44:$C$140,'16 Year_History_Results'!CL396)</f>
        <v>0</v>
      </c>
      <c r="AW396" s="2">
        <f>INDEX('2014'!$C$52:$C$180,'16 Year_History_Results'!CM396)</f>
        <v>0</v>
      </c>
      <c r="AX396" s="2">
        <f>INDEX('2015'!$E$52:$E$308,'16 Year_History_Results'!CN396)</f>
        <v>0</v>
      </c>
      <c r="AY396" s="147">
        <f>INDEX('2016'!$E$52:$E$308,'16 Year_History_Results'!CO396)</f>
        <v>0</v>
      </c>
      <c r="AZ396" s="2"/>
      <c r="BA396" s="2"/>
      <c r="BB396">
        <f t="shared" si="261"/>
        <v>88</v>
      </c>
      <c r="BC396" s="110"/>
      <c r="BD396" s="2"/>
      <c r="BE396" s="146">
        <f>INDEX('2001'!$B$44:$B$140,'16 Year_History_Results'!BZ396)</f>
        <v>0</v>
      </c>
      <c r="BF396" s="2">
        <f>INDEX('2002'!$B$44:$B$140,'16 Year_History_Results'!CA396)</f>
        <v>10</v>
      </c>
      <c r="BG396" s="2">
        <f>INDEX('2003'!$B$44:$B$140,'16 Year_History_Results'!CB396)</f>
        <v>0</v>
      </c>
      <c r="BH396" s="2">
        <f>INDEX('2004'!$B$44:$B$140,'16 Year_History_Results'!CC396)</f>
        <v>0</v>
      </c>
      <c r="BI396" s="2">
        <f>INDEX('2005'!$B$44:$B$140,'16 Year_History_Results'!CD396)</f>
        <v>0</v>
      </c>
      <c r="BJ396" s="2">
        <f>INDEX('2006'!$B$44:$B$140,'16 Year_History_Results'!CE396)</f>
        <v>0</v>
      </c>
      <c r="BK396" s="2">
        <f>INDEX('2007'!$B$44:$B$140,'16 Year_History_Results'!CF396)</f>
        <v>0</v>
      </c>
      <c r="BL396" s="2">
        <f>INDEX('2008'!$B$44:$B$140,'16 Year_History_Results'!CG396)</f>
        <v>7</v>
      </c>
      <c r="BM396" s="2">
        <f>INDEX('2009'!$B$44:$B$140,'16 Year_History_Results'!CH396)</f>
        <v>8</v>
      </c>
      <c r="BN396" s="2">
        <f>INDEX('2010'!$B$44:$B$140,'16 Year_History_Results'!CI396)</f>
        <v>6</v>
      </c>
      <c r="BO396" s="2">
        <f>INDEX('2011'!$B$44:$B$140,'16 Year_History_Results'!CJ396)</f>
        <v>0</v>
      </c>
      <c r="BP396" s="2">
        <f>INDEX('2012'!$B$44:$B$140,'16 Year_History_Results'!CK396)</f>
        <v>0</v>
      </c>
      <c r="BQ396" s="2">
        <f>INDEX('2013'!$B$44:$B$140,'16 Year_History_Results'!CL396)</f>
        <v>0</v>
      </c>
      <c r="BR396" s="2">
        <f>INDEX('2014'!$B$52:$B$180,'16 Year_History_Results'!CM396)</f>
        <v>0</v>
      </c>
      <c r="BS396" s="147">
        <f>INDEX('2015'!$B$52:$B$308,'16 Year_History_Results'!CN396)</f>
        <v>0</v>
      </c>
      <c r="BT396" s="147">
        <f>INDEX('2016'!$B$52:$B$308,'16 Year_History_Results'!CO396)</f>
        <v>0</v>
      </c>
      <c r="BW396">
        <f t="shared" si="262"/>
        <v>88</v>
      </c>
      <c r="BX396" s="110"/>
      <c r="BY396" s="2"/>
      <c r="BZ396" s="146">
        <f>IF(ISNA(MATCH($BW396,'2001'!$A$44:$A$139,0)),97,MATCH($BW396,'2001'!$A$44:$A$139,0))</f>
        <v>97</v>
      </c>
      <c r="CA396" s="2">
        <f>IF(ISNA(MATCH($BW396,'2002'!$A$44:$A$139,0)),97,MATCH($BW396,'2002'!$A$44:$A$139,0))</f>
        <v>21</v>
      </c>
      <c r="CB396" s="2">
        <f>IF(ISNA(MATCH($BW396,'2003'!$A$44:$A$139,0)),97,MATCH($BW396,'2003'!$A$44:$A$139,0))</f>
        <v>97</v>
      </c>
      <c r="CC396" s="2">
        <f>IF(ISNA(MATCH($BW396,'2004'!$A$44:$A$139,0)),97,MATCH($BW396,'2004'!$A$44:$A$139,0))</f>
        <v>97</v>
      </c>
      <c r="CD396" s="2">
        <f>IF(ISNA(MATCH($BW396,'2005'!$A$44:$A$139,0)),97,MATCH($BW396,'2005'!$A$44:$A$139,0))</f>
        <v>97</v>
      </c>
      <c r="CE396" s="2">
        <f>IF(ISNA(MATCH($BW396,'2006'!$A$44:$A$139,0)),97,MATCH($BW396,'2006'!$A$44:$A$139,0))</f>
        <v>97</v>
      </c>
      <c r="CF396" s="2">
        <f>IF(ISNA(MATCH($BW396,'2007'!$A$44:$A$139,0)),97,MATCH($BW396,'2007'!$A$44:$A$139,0))</f>
        <v>97</v>
      </c>
      <c r="CG396" s="2">
        <f>IF(ISNA(MATCH($BW396,'2008'!$A$44:$A$139,0)),97,MATCH($BW396,'2008'!$A$44:$A$139,0))</f>
        <v>18</v>
      </c>
      <c r="CH396" s="2">
        <f>IF(ISNA(MATCH($BW396,'2009'!$A$44:$A$139,0)),97,MATCH($BW396,'2009'!$A$44:$A$139,0))</f>
        <v>14</v>
      </c>
      <c r="CI396" s="2">
        <f>IF(ISNA(MATCH($BW396,'2010'!$A$44:$A$139,0)),97,MATCH($BW396,'2010'!$A$44:$A$139,0))</f>
        <v>14</v>
      </c>
      <c r="CJ396" s="2">
        <f>IF(ISNA(MATCH($BW396,'2011'!$A$44:$A$139,0)),97,MATCH($BW396,'2011'!$A$44:$A$139,0))</f>
        <v>97</v>
      </c>
      <c r="CK396" s="2">
        <f>IF(ISNA(MATCH($BW396,'2012'!$A$44:$A$139,0)),97,MATCH($BW396,'2012'!$A$44:$A$139,0))</f>
        <v>97</v>
      </c>
      <c r="CL396" s="2">
        <f>IF(ISNA(MATCH($BW396,'2013'!$A$44:$A$139,0)),97,MATCH($BW396,'2013'!$A$44:$A$139,0))</f>
        <v>97</v>
      </c>
      <c r="CM396" s="2">
        <f>IF(ISNA(MATCH($BW396,'2014'!$A$52:$A$179,0)),129,MATCH($BW396,'2014'!$A$52:$A$179,0))</f>
        <v>129</v>
      </c>
      <c r="CN396" s="147">
        <f>IF(ISNA(MATCH($BW396,'2015'!$A$52:$A$307,0)),257,MATCH($BW396,'2015'!$A$52:$A$307,0))</f>
        <v>257</v>
      </c>
      <c r="CO396" s="147">
        <f>IF(ISNA(MATCH($BW396,'2016'!$A$52:$A$307,0)),257,MATCH($BW396,'2016'!$A$52:$A$307,0))</f>
        <v>257</v>
      </c>
      <c r="CQ396">
        <f t="shared" si="263"/>
        <v>88</v>
      </c>
      <c r="CR396" s="281"/>
      <c r="CS396" s="279"/>
      <c r="CT396" s="278">
        <f t="shared" si="264"/>
        <v>0</v>
      </c>
      <c r="CU396" s="279">
        <f t="shared" si="253"/>
        <v>10</v>
      </c>
      <c r="CV396" s="279">
        <f t="shared" si="254"/>
        <v>6.6659999999999995</v>
      </c>
      <c r="CW396" s="279">
        <f t="shared" si="255"/>
        <v>4.4435555999999998</v>
      </c>
      <c r="CX396" s="279">
        <f t="shared" si="256"/>
        <v>2.9620741629599996</v>
      </c>
      <c r="CY396" s="279">
        <f t="shared" si="257"/>
        <v>1.9745186370291357</v>
      </c>
      <c r="CZ396" s="279">
        <f t="shared" si="258"/>
        <v>1.3162141234436218</v>
      </c>
      <c r="DA396" s="279">
        <f t="shared" si="259"/>
        <v>7.8773883346875184</v>
      </c>
      <c r="DB396" s="279">
        <f t="shared" si="260"/>
        <v>13.251067063902699</v>
      </c>
      <c r="DC396" s="279">
        <f t="shared" si="265"/>
        <v>14.833161304797539</v>
      </c>
      <c r="DD396" s="279">
        <f t="shared" si="266"/>
        <v>9.8877853257780384</v>
      </c>
      <c r="DE396" s="279">
        <f t="shared" si="267"/>
        <v>6.59119769816364</v>
      </c>
      <c r="DF396" s="279">
        <f t="shared" si="268"/>
        <v>4.393692385595882</v>
      </c>
      <c r="DG396" s="279">
        <f t="shared" si="269"/>
        <v>2.9288353442382147</v>
      </c>
      <c r="DH396" s="280">
        <f t="shared" si="286"/>
        <v>1.9523616404691939</v>
      </c>
      <c r="DI396" s="280">
        <f t="shared" si="292"/>
        <v>1.3014442695367645</v>
      </c>
      <c r="DJ396" s="154">
        <f t="shared" si="287"/>
        <v>326</v>
      </c>
      <c r="DK396" s="279">
        <f t="shared" si="270"/>
        <v>88</v>
      </c>
      <c r="DL396" s="97"/>
      <c r="DM396" s="154"/>
      <c r="DN396" s="267">
        <f t="shared" si="271"/>
        <v>0</v>
      </c>
      <c r="DO396" s="154">
        <f t="shared" si="272"/>
        <v>10</v>
      </c>
      <c r="DP396" s="154">
        <f t="shared" si="273"/>
        <v>10</v>
      </c>
      <c r="DQ396" s="154">
        <f t="shared" si="274"/>
        <v>10</v>
      </c>
      <c r="DR396" s="154">
        <f t="shared" si="275"/>
        <v>10</v>
      </c>
      <c r="DS396" s="154">
        <f t="shared" si="276"/>
        <v>10</v>
      </c>
      <c r="DT396" s="154">
        <f t="shared" si="277"/>
        <v>10</v>
      </c>
      <c r="DU396" s="154">
        <f t="shared" si="278"/>
        <v>17</v>
      </c>
      <c r="DV396" s="154">
        <f t="shared" si="279"/>
        <v>25</v>
      </c>
      <c r="DW396" s="154">
        <f t="shared" si="280"/>
        <v>31</v>
      </c>
      <c r="DX396" s="154">
        <f t="shared" si="281"/>
        <v>31</v>
      </c>
      <c r="DY396" s="154">
        <f t="shared" si="282"/>
        <v>31</v>
      </c>
      <c r="DZ396" s="154">
        <f t="shared" si="283"/>
        <v>31</v>
      </c>
      <c r="EA396" s="154">
        <f t="shared" si="284"/>
        <v>31</v>
      </c>
      <c r="EB396" s="264">
        <f t="shared" si="288"/>
        <v>31</v>
      </c>
      <c r="EC396" s="264">
        <f t="shared" si="293"/>
        <v>31</v>
      </c>
      <c r="ED396" s="154">
        <f t="shared" si="289"/>
        <v>245</v>
      </c>
    </row>
    <row r="397" spans="2:134" ht="13" thickBot="1" x14ac:dyDescent="0.3">
      <c r="B397" s="247">
        <v>217</v>
      </c>
      <c r="C397" s="50">
        <f t="shared" si="285"/>
        <v>3</v>
      </c>
      <c r="D397" s="50">
        <f t="shared" si="290"/>
        <v>0</v>
      </c>
      <c r="E397" s="97"/>
      <c r="F397" s="2">
        <f t="shared" si="291"/>
        <v>392</v>
      </c>
      <c r="G397" s="494">
        <v>1332</v>
      </c>
      <c r="H397" s="98">
        <f>15- COUNTIF(L397:AC397,"#N/A")</f>
        <v>0</v>
      </c>
      <c r="I397" s="131">
        <f>SUM(AH397:AY397)+SUM(BE397:BT397)</f>
        <v>22</v>
      </c>
      <c r="J397" s="398">
        <f>DI397</f>
        <v>1.2867075405859387</v>
      </c>
      <c r="K397" s="456" t="str">
        <f>IF(ISNUMBER(MATCH(G397,'[4]OPR data'!$A$3:$A$2900,0)),"Y","N")</f>
        <v>Y</v>
      </c>
      <c r="L397" s="110"/>
      <c r="M397" s="233"/>
      <c r="N397" s="469" t="e">
        <f>(INDEX(Finish_table!R$4:R$83,MATCH('16 Year_History_Results'!$G397,Finish_table!S$4:S$83,0),1))</f>
        <v>#N/A</v>
      </c>
      <c r="O397" s="233" t="e">
        <f>(INDEX(Finish_table!Z$4:Z$99,MATCH('16 Year_History_Results'!$G397,Finish_table!AA$4:AA$99,0),1))</f>
        <v>#N/A</v>
      </c>
      <c r="P397" s="233" t="e">
        <f>(INDEX(Finish_table!AI$4:AI$99,MATCH('16 Year_History_Results'!$G397,Finish_table!AJ$4:AJ$99,0),1))</f>
        <v>#N/A</v>
      </c>
      <c r="Q397" s="233" t="e">
        <f>(INDEX(Finish_table!AR$4:AR$99,MATCH('16 Year_History_Results'!$G397,Finish_table!AS$4:AS$99,0),1))</f>
        <v>#N/A</v>
      </c>
      <c r="R397" s="233" t="e">
        <f>(INDEX(Finish_table!BA$4:BA$99,MATCH('16 Year_History_Results'!$G397,Finish_table!BB$4:BB$99,0),1))</f>
        <v>#N/A</v>
      </c>
      <c r="S397" s="233" t="e">
        <f>(INDEX(Finish_table!BJ$4:BJ$99,MATCH('16 Year_History_Results'!$G397,Finish_table!BK$4:BK$99,0),1))</f>
        <v>#N/A</v>
      </c>
      <c r="T397" s="233" t="e">
        <f>(INDEX(Finish_table!BS$4:BS$99,MATCH('16 Year_History_Results'!$G397,Finish_table!BT$4:BT$99,0),1))</f>
        <v>#N/A</v>
      </c>
      <c r="U397" s="233" t="e">
        <f>(INDEX(Finish_table!CB$4:CB$99,MATCH('16 Year_History_Results'!$G397,Finish_table!CC$4:CC$99,0),1))</f>
        <v>#N/A</v>
      </c>
      <c r="V397" s="233" t="str">
        <f>(INDEX(Finish_table!CK$4:CK$99,MATCH('16 Year_History_Results'!$G397,Finish_table!CL$4:CL$99,0),1))</f>
        <v>SF</v>
      </c>
      <c r="W397" s="233" t="e">
        <f>(INDEX(Finish_table!CT$4:CT$99,MATCH('16 Year_History_Results'!$G397,Finish_table!CU$4:CU$99,0),1))</f>
        <v>#N/A</v>
      </c>
      <c r="X397" s="233" t="e">
        <f>(INDEX(Finish_table!DC$4:DC$99,MATCH('16 Year_History_Results'!$G397,Finish_table!DD$4:DD$99,0),1))</f>
        <v>#N/A</v>
      </c>
      <c r="Y397" s="233" t="e">
        <f>(INDEX(Finish_table!DL$4:DL$99,MATCH('16 Year_History_Results'!$G397,Finish_table!DM$4:DM$99,0),1))</f>
        <v>#N/A</v>
      </c>
      <c r="Z397" s="233" t="e">
        <f>(INDEX(Finish_table!DU$4:DU$99,MATCH('16 Year_History_Results'!$G397,Finish_table!DV$4:DV$99,0),1))</f>
        <v>#N/A</v>
      </c>
      <c r="AA397" s="233" t="e">
        <f>(INDEX(Finish_table!ED$4:ED$140,MATCH('16 Year_History_Results'!$G397,Finish_table!EE$4:EE$140,0),1))</f>
        <v>#N/A</v>
      </c>
      <c r="AB397" s="233" t="e">
        <f>(INDEX(Finish_table!EM$4:EM$224,MATCH('16 Year_History_Results'!$G397,Finish_table!EN$4:EN$224,0),1))</f>
        <v>#N/A</v>
      </c>
      <c r="AC397" s="253" t="e">
        <f>(INDEX(Finish_table!EW$4:EW$224,MATCH('16 Year_History_Results'!$G397,Finish_table!EX$4:EX$224,0),1))</f>
        <v>#N/A</v>
      </c>
      <c r="AD397" s="2"/>
      <c r="AG397">
        <f t="shared" si="252"/>
        <v>1332</v>
      </c>
      <c r="AH397" s="110"/>
      <c r="AI397" s="2"/>
      <c r="AJ397" s="146">
        <f>INDEX('2001'!$C$44:$C$140,'16 Year_History_Results'!BZ397)</f>
        <v>0</v>
      </c>
      <c r="AK397" s="2">
        <f>INDEX('2002'!$C$44:$C$140,'16 Year_History_Results'!CA397)</f>
        <v>0</v>
      </c>
      <c r="AL397" s="2">
        <f>INDEX('2003'!$C$44:$C$140,'16 Year_History_Results'!CB397)</f>
        <v>0</v>
      </c>
      <c r="AM397" s="2">
        <f>INDEX('2004'!$C$44:$C$140,'16 Year_History_Results'!CC397)</f>
        <v>0</v>
      </c>
      <c r="AN397" s="2">
        <f>INDEX('2005'!$C$44:$C$140,'16 Year_History_Results'!CD397)</f>
        <v>0</v>
      </c>
      <c r="AO397" s="2">
        <f>INDEX('2006'!$C$44:$C$140,'16 Year_History_Results'!CE397)</f>
        <v>0</v>
      </c>
      <c r="AP397" s="2">
        <f>INDEX('2007'!$C$44:$C$140,'16 Year_History_Results'!CF397)</f>
        <v>0</v>
      </c>
      <c r="AQ397" s="2">
        <f>INDEX('2008'!$C$44:$C$140,'16 Year_History_Results'!CG397)</f>
        <v>0</v>
      </c>
      <c r="AR397" s="2">
        <f>INDEX('2009'!$C$44:$C$140,'16 Year_History_Results'!CH397)</f>
        <v>10</v>
      </c>
      <c r="AS397" s="2">
        <f>INDEX('2010'!$C$44:$C$140,'16 Year_History_Results'!CI397)</f>
        <v>0</v>
      </c>
      <c r="AT397" s="2">
        <f>INDEX('2011'!$C$44:$C$140,'16 Year_History_Results'!CJ397)</f>
        <v>0</v>
      </c>
      <c r="AU397" s="2">
        <f>INDEX('2012'!$C$44:$C$140,'16 Year_History_Results'!CK397)</f>
        <v>0</v>
      </c>
      <c r="AV397" s="2">
        <f>INDEX('2013'!$C$44:$C$140,'16 Year_History_Results'!CL397)</f>
        <v>0</v>
      </c>
      <c r="AW397" s="2">
        <f>INDEX('2014'!$C$52:$C$180,'16 Year_History_Results'!CM397)</f>
        <v>0</v>
      </c>
      <c r="AX397" s="2">
        <f>INDEX('2015'!$E$52:$E$308,'16 Year_History_Results'!CN397)</f>
        <v>0</v>
      </c>
      <c r="AY397" s="147">
        <f>INDEX('2016'!$E$52:$E$308,'16 Year_History_Results'!CO397)</f>
        <v>0</v>
      </c>
      <c r="AZ397" s="2"/>
      <c r="BA397" s="2"/>
      <c r="BB397">
        <f t="shared" si="261"/>
        <v>1332</v>
      </c>
      <c r="BC397" s="110"/>
      <c r="BD397" s="2"/>
      <c r="BE397" s="146">
        <f>INDEX('2001'!$B$44:$B$140,'16 Year_History_Results'!BZ397)</f>
        <v>0</v>
      </c>
      <c r="BF397" s="2">
        <f>INDEX('2002'!$B$44:$B$140,'16 Year_History_Results'!CA397)</f>
        <v>0</v>
      </c>
      <c r="BG397" s="2">
        <f>INDEX('2003'!$B$44:$B$140,'16 Year_History_Results'!CB397)</f>
        <v>0</v>
      </c>
      <c r="BH397" s="2">
        <f>INDEX('2004'!$B$44:$B$140,'16 Year_History_Results'!CC397)</f>
        <v>0</v>
      </c>
      <c r="BI397" s="2">
        <f>INDEX('2005'!$B$44:$B$140,'16 Year_History_Results'!CD397)</f>
        <v>0</v>
      </c>
      <c r="BJ397" s="2">
        <f>INDEX('2006'!$B$44:$B$140,'16 Year_History_Results'!CE397)</f>
        <v>0</v>
      </c>
      <c r="BK397" s="2">
        <f>INDEX('2007'!$B$44:$B$140,'16 Year_History_Results'!CF397)</f>
        <v>0</v>
      </c>
      <c r="BL397" s="2">
        <f>INDEX('2008'!$B$44:$B$140,'16 Year_History_Results'!CG397)</f>
        <v>0</v>
      </c>
      <c r="BM397" s="2">
        <f>INDEX('2009'!$B$44:$B$140,'16 Year_History_Results'!CH397)</f>
        <v>12</v>
      </c>
      <c r="BN397" s="2">
        <f>INDEX('2010'!$B$44:$B$140,'16 Year_History_Results'!CI397)</f>
        <v>0</v>
      </c>
      <c r="BO397" s="2">
        <f>INDEX('2011'!$B$44:$B$140,'16 Year_History_Results'!CJ397)</f>
        <v>0</v>
      </c>
      <c r="BP397" s="2">
        <f>INDEX('2012'!$B$44:$B$140,'16 Year_History_Results'!CK397)</f>
        <v>0</v>
      </c>
      <c r="BQ397" s="2">
        <f>INDEX('2013'!$B$44:$B$140,'16 Year_History_Results'!CL397)</f>
        <v>0</v>
      </c>
      <c r="BR397" s="2">
        <f>INDEX('2014'!$B$52:$B$180,'16 Year_History_Results'!CM397)</f>
        <v>0</v>
      </c>
      <c r="BS397" s="147">
        <f>INDEX('2015'!$B$52:$B$308,'16 Year_History_Results'!CN397)</f>
        <v>0</v>
      </c>
      <c r="BT397" s="147">
        <f>INDEX('2016'!$B$52:$B$308,'16 Year_History_Results'!CO397)</f>
        <v>0</v>
      </c>
      <c r="BW397">
        <f t="shared" si="262"/>
        <v>1332</v>
      </c>
      <c r="BX397" s="110"/>
      <c r="BY397" s="2"/>
      <c r="BZ397" s="146">
        <f>IF(ISNA(MATCH($BW397,'2001'!$A$44:$A$139,0)),97,MATCH($BW397,'2001'!$A$44:$A$139,0))</f>
        <v>97</v>
      </c>
      <c r="CA397" s="2">
        <f>IF(ISNA(MATCH($BW397,'2002'!$A$44:$A$139,0)),97,MATCH($BW397,'2002'!$A$44:$A$139,0))</f>
        <v>97</v>
      </c>
      <c r="CB397" s="2">
        <f>IF(ISNA(MATCH($BW397,'2003'!$A$44:$A$139,0)),97,MATCH($BW397,'2003'!$A$44:$A$139,0))</f>
        <v>97</v>
      </c>
      <c r="CC397" s="2">
        <f>IF(ISNA(MATCH($BW397,'2004'!$A$44:$A$139,0)),97,MATCH($BW397,'2004'!$A$44:$A$139,0))</f>
        <v>97</v>
      </c>
      <c r="CD397" s="2">
        <f>IF(ISNA(MATCH($BW397,'2005'!$A$44:$A$139,0)),97,MATCH($BW397,'2005'!$A$44:$A$139,0))</f>
        <v>97</v>
      </c>
      <c r="CE397" s="2">
        <f>IF(ISNA(MATCH($BW397,'2006'!$A$44:$A$139,0)),97,MATCH($BW397,'2006'!$A$44:$A$139,0))</f>
        <v>97</v>
      </c>
      <c r="CF397" s="2">
        <f>IF(ISNA(MATCH($BW397,'2007'!$A$44:$A$139,0)),97,MATCH($BW397,'2007'!$A$44:$A$139,0))</f>
        <v>97</v>
      </c>
      <c r="CG397" s="2">
        <f>IF(ISNA(MATCH($BW397,'2008'!$A$44:$A$139,0)),97,MATCH($BW397,'2008'!$A$44:$A$139,0))</f>
        <v>97</v>
      </c>
      <c r="CH397" s="2">
        <f>IF(ISNA(MATCH($BW397,'2009'!$A$44:$A$139,0)),97,MATCH($BW397,'2009'!$A$44:$A$139,0))</f>
        <v>67</v>
      </c>
      <c r="CI397" s="2">
        <f>IF(ISNA(MATCH($BW397,'2010'!$A$44:$A$139,0)),97,MATCH($BW397,'2010'!$A$44:$A$139,0))</f>
        <v>97</v>
      </c>
      <c r="CJ397" s="2">
        <f>IF(ISNA(MATCH($BW397,'2011'!$A$44:$A$139,0)),97,MATCH($BW397,'2011'!$A$44:$A$139,0))</f>
        <v>97</v>
      </c>
      <c r="CK397" s="2">
        <f>IF(ISNA(MATCH($BW397,'2012'!$A$44:$A$139,0)),97,MATCH($BW397,'2012'!$A$44:$A$139,0))</f>
        <v>97</v>
      </c>
      <c r="CL397" s="2">
        <f>IF(ISNA(MATCH($BW397,'2013'!$A$44:$A$139,0)),97,MATCH($BW397,'2013'!$A$44:$A$139,0))</f>
        <v>97</v>
      </c>
      <c r="CM397" s="2">
        <f>IF(ISNA(MATCH($BW397,'2014'!$A$52:$A$179,0)),129,MATCH($BW397,'2014'!$A$52:$A$179,0))</f>
        <v>129</v>
      </c>
      <c r="CN397" s="147">
        <f>IF(ISNA(MATCH($BW397,'2015'!$A$52:$A$307,0)),257,MATCH($BW397,'2015'!$A$52:$A$307,0))</f>
        <v>257</v>
      </c>
      <c r="CO397" s="147">
        <f>IF(ISNA(MATCH($BW397,'2016'!$A$52:$A$307,0)),257,MATCH($BW397,'2016'!$A$52:$A$307,0))</f>
        <v>257</v>
      </c>
      <c r="CQ397">
        <f t="shared" si="263"/>
        <v>1332</v>
      </c>
      <c r="CR397" s="281"/>
      <c r="CS397" s="279"/>
      <c r="CT397" s="278">
        <f t="shared" si="264"/>
        <v>0</v>
      </c>
      <c r="CU397" s="279">
        <f t="shared" si="253"/>
        <v>0</v>
      </c>
      <c r="CV397" s="279">
        <f t="shared" si="254"/>
        <v>0</v>
      </c>
      <c r="CW397" s="279">
        <f t="shared" si="255"/>
        <v>0</v>
      </c>
      <c r="CX397" s="279">
        <f t="shared" si="256"/>
        <v>0</v>
      </c>
      <c r="CY397" s="279">
        <f t="shared" si="257"/>
        <v>0</v>
      </c>
      <c r="CZ397" s="279">
        <f t="shared" si="258"/>
        <v>0</v>
      </c>
      <c r="DA397" s="279">
        <f t="shared" si="259"/>
        <v>0</v>
      </c>
      <c r="DB397" s="279">
        <f t="shared" si="260"/>
        <v>22</v>
      </c>
      <c r="DC397" s="279">
        <f t="shared" si="265"/>
        <v>14.665199999999999</v>
      </c>
      <c r="DD397" s="279">
        <f t="shared" si="266"/>
        <v>9.7758223199999978</v>
      </c>
      <c r="DE397" s="279">
        <f t="shared" si="267"/>
        <v>6.5165631585119979</v>
      </c>
      <c r="DF397" s="279">
        <f t="shared" si="268"/>
        <v>4.3439410014640973</v>
      </c>
      <c r="DG397" s="279">
        <f t="shared" si="269"/>
        <v>2.895671071575967</v>
      </c>
      <c r="DH397" s="280">
        <f t="shared" si="286"/>
        <v>1.9302543363125395</v>
      </c>
      <c r="DI397" s="280">
        <f t="shared" si="292"/>
        <v>1.2867075405859387</v>
      </c>
      <c r="DJ397" s="154">
        <f t="shared" si="287"/>
        <v>327</v>
      </c>
      <c r="DK397" s="279">
        <f t="shared" si="270"/>
        <v>1332</v>
      </c>
      <c r="DL397" s="97"/>
      <c r="DM397" s="154"/>
      <c r="DN397" s="267">
        <f t="shared" si="271"/>
        <v>0</v>
      </c>
      <c r="DO397" s="154">
        <f t="shared" si="272"/>
        <v>0</v>
      </c>
      <c r="DP397" s="154">
        <f t="shared" si="273"/>
        <v>0</v>
      </c>
      <c r="DQ397" s="154">
        <f t="shared" si="274"/>
        <v>0</v>
      </c>
      <c r="DR397" s="154">
        <f t="shared" si="275"/>
        <v>0</v>
      </c>
      <c r="DS397" s="154">
        <f t="shared" si="276"/>
        <v>0</v>
      </c>
      <c r="DT397" s="154">
        <f t="shared" si="277"/>
        <v>0</v>
      </c>
      <c r="DU397" s="154">
        <f t="shared" si="278"/>
        <v>0</v>
      </c>
      <c r="DV397" s="154">
        <f t="shared" si="279"/>
        <v>22</v>
      </c>
      <c r="DW397" s="154">
        <f t="shared" si="280"/>
        <v>22</v>
      </c>
      <c r="DX397" s="154">
        <f t="shared" si="281"/>
        <v>22</v>
      </c>
      <c r="DY397" s="154">
        <f t="shared" si="282"/>
        <v>22</v>
      </c>
      <c r="DZ397" s="154">
        <f t="shared" si="283"/>
        <v>22</v>
      </c>
      <c r="EA397" s="154">
        <f t="shared" si="284"/>
        <v>22</v>
      </c>
      <c r="EB397" s="264">
        <f t="shared" si="288"/>
        <v>22</v>
      </c>
      <c r="EC397" s="264">
        <f t="shared" si="293"/>
        <v>22</v>
      </c>
      <c r="ED397" s="154">
        <f t="shared" si="289"/>
        <v>301</v>
      </c>
    </row>
    <row r="398" spans="2:134" ht="13" thickBot="1" x14ac:dyDescent="0.3">
      <c r="B398" s="131">
        <v>217</v>
      </c>
      <c r="C398" s="50">
        <f t="shared" si="285"/>
        <v>4</v>
      </c>
      <c r="D398" s="50">
        <f t="shared" si="290"/>
        <v>0</v>
      </c>
      <c r="E398" s="97"/>
      <c r="F398" s="2">
        <f t="shared" si="291"/>
        <v>393</v>
      </c>
      <c r="G398" s="207">
        <v>2970</v>
      </c>
      <c r="H398" s="98">
        <f>15- COUNTIF(L398:AC398,"#N/A")</f>
        <v>0</v>
      </c>
      <c r="I398" s="131">
        <f>SUM(AH398:AY398)+SUM(BE398:BT398)</f>
        <v>21</v>
      </c>
      <c r="J398" s="398">
        <f>DI398</f>
        <v>1.2282208341956693</v>
      </c>
      <c r="K398" s="456" t="str">
        <f>IF(ISNUMBER(MATCH(G398,'[4]OPR data'!$A$3:$A$2900,0)),"Y","N")</f>
        <v>N</v>
      </c>
      <c r="L398" s="110"/>
      <c r="M398" s="233"/>
      <c r="N398" s="469" t="e">
        <f>(INDEX(Finish_table!R$4:R$83,MATCH('16 Year_History_Results'!$G398,Finish_table!S$4:S$83,0),1))</f>
        <v>#N/A</v>
      </c>
      <c r="O398" s="233" t="e">
        <f>(INDEX(Finish_table!Z$4:Z$99,MATCH('16 Year_History_Results'!$G398,Finish_table!AA$4:AA$99,0),1))</f>
        <v>#N/A</v>
      </c>
      <c r="P398" s="233" t="e">
        <f>(INDEX(Finish_table!AI$4:AI$99,MATCH('16 Year_History_Results'!$G398,Finish_table!AJ$4:AJ$99,0),1))</f>
        <v>#N/A</v>
      </c>
      <c r="Q398" s="233" t="e">
        <f>(INDEX(Finish_table!AR$4:AR$99,MATCH('16 Year_History_Results'!$G398,Finish_table!AS$4:AS$99,0),1))</f>
        <v>#N/A</v>
      </c>
      <c r="R398" s="233" t="e">
        <f>(INDEX(Finish_table!BA$4:BA$99,MATCH('16 Year_History_Results'!$G398,Finish_table!BB$4:BB$99,0),1))</f>
        <v>#N/A</v>
      </c>
      <c r="S398" s="233" t="e">
        <f>(INDEX(Finish_table!BJ$4:BJ$99,MATCH('16 Year_History_Results'!$G398,Finish_table!BK$4:BK$99,0),1))</f>
        <v>#N/A</v>
      </c>
      <c r="T398" s="233" t="e">
        <f>(INDEX(Finish_table!BS$4:BS$99,MATCH('16 Year_History_Results'!$G398,Finish_table!BT$4:BT$99,0),1))</f>
        <v>#N/A</v>
      </c>
      <c r="U398" s="233" t="e">
        <f>(INDEX(Finish_table!CB$4:CB$99,MATCH('16 Year_History_Results'!$G398,Finish_table!CC$4:CC$99,0),1))</f>
        <v>#N/A</v>
      </c>
      <c r="V398" s="233" t="str">
        <f>(INDEX(Finish_table!CK$4:CK$99,MATCH('16 Year_History_Results'!$G398,Finish_table!CL$4:CL$99,0),1))</f>
        <v>SF</v>
      </c>
      <c r="W398" s="233" t="e">
        <f>(INDEX(Finish_table!CT$4:CT$99,MATCH('16 Year_History_Results'!$G398,Finish_table!CU$4:CU$99,0),1))</f>
        <v>#N/A</v>
      </c>
      <c r="X398" s="233" t="e">
        <f>(INDEX(Finish_table!DC$4:DC$99,MATCH('16 Year_History_Results'!$G398,Finish_table!DD$4:DD$99,0),1))</f>
        <v>#N/A</v>
      </c>
      <c r="Y398" s="233" t="e">
        <f>(INDEX(Finish_table!DL$4:DL$99,MATCH('16 Year_History_Results'!$G398,Finish_table!DM$4:DM$99,0),1))</f>
        <v>#N/A</v>
      </c>
      <c r="Z398" s="233" t="e">
        <f>(INDEX(Finish_table!DU$4:DU$99,MATCH('16 Year_History_Results'!$G398,Finish_table!DV$4:DV$99,0),1))</f>
        <v>#N/A</v>
      </c>
      <c r="AA398" s="233" t="e">
        <f>(INDEX(Finish_table!ED$4:ED$140,MATCH('16 Year_History_Results'!$G398,Finish_table!EE$4:EE$140,0),1))</f>
        <v>#N/A</v>
      </c>
      <c r="AB398" s="233" t="e">
        <f>(INDEX(Finish_table!EM$4:EM$224,MATCH('16 Year_History_Results'!$G398,Finish_table!EN$4:EN$224,0),1))</f>
        <v>#N/A</v>
      </c>
      <c r="AC398" s="253" t="e">
        <f>(INDEX(Finish_table!EW$4:EW$224,MATCH('16 Year_History_Results'!$G398,Finish_table!EX$4:EX$224,0),1))</f>
        <v>#N/A</v>
      </c>
      <c r="AD398" s="2"/>
      <c r="AG398">
        <f t="shared" si="252"/>
        <v>2970</v>
      </c>
      <c r="AH398" s="110"/>
      <c r="AI398" s="2"/>
      <c r="AJ398" s="146">
        <f>INDEX('2001'!$C$44:$C$140,'16 Year_History_Results'!BZ398)</f>
        <v>0</v>
      </c>
      <c r="AK398" s="2">
        <f>INDEX('2002'!$C$44:$C$140,'16 Year_History_Results'!CA398)</f>
        <v>0</v>
      </c>
      <c r="AL398" s="2">
        <f>INDEX('2003'!$C$44:$C$140,'16 Year_History_Results'!CB398)</f>
        <v>0</v>
      </c>
      <c r="AM398" s="2">
        <f>INDEX('2004'!$C$44:$C$140,'16 Year_History_Results'!CC398)</f>
        <v>0</v>
      </c>
      <c r="AN398" s="2">
        <f>INDEX('2005'!$C$44:$C$140,'16 Year_History_Results'!CD398)</f>
        <v>0</v>
      </c>
      <c r="AO398" s="2">
        <f>INDEX('2006'!$C$44:$C$140,'16 Year_History_Results'!CE398)</f>
        <v>0</v>
      </c>
      <c r="AP398" s="2">
        <f>INDEX('2007'!$C$44:$C$140,'16 Year_History_Results'!CF398)</f>
        <v>0</v>
      </c>
      <c r="AQ398" s="2">
        <f>INDEX('2008'!$C$44:$C$140,'16 Year_History_Results'!CG398)</f>
        <v>0</v>
      </c>
      <c r="AR398" s="2">
        <f>INDEX('2009'!$C$44:$C$140,'16 Year_History_Results'!CH398)</f>
        <v>10</v>
      </c>
      <c r="AS398" s="2">
        <f>INDEX('2010'!$C$44:$C$140,'16 Year_History_Results'!CI398)</f>
        <v>0</v>
      </c>
      <c r="AT398" s="2">
        <f>INDEX('2011'!$C$44:$C$140,'16 Year_History_Results'!CJ398)</f>
        <v>0</v>
      </c>
      <c r="AU398" s="2">
        <f>INDEX('2012'!$C$44:$C$140,'16 Year_History_Results'!CK398)</f>
        <v>0</v>
      </c>
      <c r="AV398" s="2">
        <f>INDEX('2013'!$C$44:$C$140,'16 Year_History_Results'!CL398)</f>
        <v>0</v>
      </c>
      <c r="AW398" s="2">
        <f>INDEX('2014'!$C$52:$C$180,'16 Year_History_Results'!CM398)</f>
        <v>0</v>
      </c>
      <c r="AX398" s="2">
        <f>INDEX('2015'!$E$52:$E$308,'16 Year_History_Results'!CN398)</f>
        <v>0</v>
      </c>
      <c r="AY398" s="147">
        <f>INDEX('2016'!$E$52:$E$308,'16 Year_History_Results'!CO398)</f>
        <v>0</v>
      </c>
      <c r="AZ398" s="2"/>
      <c r="BA398" s="2"/>
      <c r="BB398">
        <f t="shared" si="261"/>
        <v>2970</v>
      </c>
      <c r="BC398" s="110"/>
      <c r="BD398" s="2"/>
      <c r="BE398" s="146">
        <f>INDEX('2001'!$B$44:$B$140,'16 Year_History_Results'!BZ398)</f>
        <v>0</v>
      </c>
      <c r="BF398" s="2">
        <f>INDEX('2002'!$B$44:$B$140,'16 Year_History_Results'!CA398)</f>
        <v>0</v>
      </c>
      <c r="BG398" s="2">
        <f>INDEX('2003'!$B$44:$B$140,'16 Year_History_Results'!CB398)</f>
        <v>0</v>
      </c>
      <c r="BH398" s="2">
        <f>INDEX('2004'!$B$44:$B$140,'16 Year_History_Results'!CC398)</f>
        <v>0</v>
      </c>
      <c r="BI398" s="2">
        <f>INDEX('2005'!$B$44:$B$140,'16 Year_History_Results'!CD398)</f>
        <v>0</v>
      </c>
      <c r="BJ398" s="2">
        <f>INDEX('2006'!$B$44:$B$140,'16 Year_History_Results'!CE398)</f>
        <v>0</v>
      </c>
      <c r="BK398" s="2">
        <f>INDEX('2007'!$B$44:$B$140,'16 Year_History_Results'!CF398)</f>
        <v>0</v>
      </c>
      <c r="BL398" s="2">
        <f>INDEX('2008'!$B$44:$B$140,'16 Year_History_Results'!CG398)</f>
        <v>0</v>
      </c>
      <c r="BM398" s="2">
        <f>INDEX('2009'!$B$44:$B$140,'16 Year_History_Results'!CH398)</f>
        <v>11</v>
      </c>
      <c r="BN398" s="2">
        <f>INDEX('2010'!$B$44:$B$140,'16 Year_History_Results'!CI398)</f>
        <v>0</v>
      </c>
      <c r="BO398" s="2">
        <f>INDEX('2011'!$B$44:$B$140,'16 Year_History_Results'!CJ398)</f>
        <v>0</v>
      </c>
      <c r="BP398" s="2">
        <f>INDEX('2012'!$B$44:$B$140,'16 Year_History_Results'!CK398)</f>
        <v>0</v>
      </c>
      <c r="BQ398" s="2">
        <f>INDEX('2013'!$B$44:$B$140,'16 Year_History_Results'!CL398)</f>
        <v>0</v>
      </c>
      <c r="BR398" s="2">
        <f>INDEX('2014'!$B$52:$B$180,'16 Year_History_Results'!CM398)</f>
        <v>0</v>
      </c>
      <c r="BS398" s="147">
        <f>INDEX('2015'!$B$52:$B$308,'16 Year_History_Results'!CN398)</f>
        <v>0</v>
      </c>
      <c r="BT398" s="147">
        <f>INDEX('2016'!$B$52:$B$308,'16 Year_History_Results'!CO398)</f>
        <v>0</v>
      </c>
      <c r="BW398">
        <f t="shared" si="262"/>
        <v>2970</v>
      </c>
      <c r="BX398" s="110"/>
      <c r="BY398" s="2"/>
      <c r="BZ398" s="146">
        <f>IF(ISNA(MATCH($BW398,'2001'!$A$44:$A$139,0)),97,MATCH($BW398,'2001'!$A$44:$A$139,0))</f>
        <v>97</v>
      </c>
      <c r="CA398" s="2">
        <f>IF(ISNA(MATCH($BW398,'2002'!$A$44:$A$139,0)),97,MATCH($BW398,'2002'!$A$44:$A$139,0))</f>
        <v>97</v>
      </c>
      <c r="CB398" s="2">
        <f>IF(ISNA(MATCH($BW398,'2003'!$A$44:$A$139,0)),97,MATCH($BW398,'2003'!$A$44:$A$139,0))</f>
        <v>97</v>
      </c>
      <c r="CC398" s="2">
        <f>IF(ISNA(MATCH($BW398,'2004'!$A$44:$A$139,0)),97,MATCH($BW398,'2004'!$A$44:$A$139,0))</f>
        <v>97</v>
      </c>
      <c r="CD398" s="2">
        <f>IF(ISNA(MATCH($BW398,'2005'!$A$44:$A$139,0)),97,MATCH($BW398,'2005'!$A$44:$A$139,0))</f>
        <v>97</v>
      </c>
      <c r="CE398" s="2">
        <f>IF(ISNA(MATCH($BW398,'2006'!$A$44:$A$139,0)),97,MATCH($BW398,'2006'!$A$44:$A$139,0))</f>
        <v>97</v>
      </c>
      <c r="CF398" s="2">
        <f>IF(ISNA(MATCH($BW398,'2007'!$A$44:$A$139,0)),97,MATCH($BW398,'2007'!$A$44:$A$139,0))</f>
        <v>97</v>
      </c>
      <c r="CG398" s="2">
        <f>IF(ISNA(MATCH($BW398,'2008'!$A$44:$A$139,0)),97,MATCH($BW398,'2008'!$A$44:$A$139,0))</f>
        <v>97</v>
      </c>
      <c r="CH398" s="2">
        <f>IF(ISNA(MATCH($BW398,'2009'!$A$44:$A$139,0)),97,MATCH($BW398,'2009'!$A$44:$A$139,0))</f>
        <v>96</v>
      </c>
      <c r="CI398" s="2">
        <f>IF(ISNA(MATCH($BW398,'2010'!$A$44:$A$139,0)),97,MATCH($BW398,'2010'!$A$44:$A$139,0))</f>
        <v>97</v>
      </c>
      <c r="CJ398" s="2">
        <f>IF(ISNA(MATCH($BW398,'2011'!$A$44:$A$139,0)),97,MATCH($BW398,'2011'!$A$44:$A$139,0))</f>
        <v>97</v>
      </c>
      <c r="CK398" s="2">
        <f>IF(ISNA(MATCH($BW398,'2012'!$A$44:$A$139,0)),97,MATCH($BW398,'2012'!$A$44:$A$139,0))</f>
        <v>97</v>
      </c>
      <c r="CL398" s="2">
        <f>IF(ISNA(MATCH($BW398,'2013'!$A$44:$A$139,0)),97,MATCH($BW398,'2013'!$A$44:$A$139,0))</f>
        <v>97</v>
      </c>
      <c r="CM398" s="2">
        <f>IF(ISNA(MATCH($BW398,'2014'!$A$52:$A$179,0)),129,MATCH($BW398,'2014'!$A$52:$A$179,0))</f>
        <v>129</v>
      </c>
      <c r="CN398" s="147">
        <f>IF(ISNA(MATCH($BW398,'2015'!$A$52:$A$307,0)),257,MATCH($BW398,'2015'!$A$52:$A$307,0))</f>
        <v>257</v>
      </c>
      <c r="CO398" s="147">
        <f>IF(ISNA(MATCH($BW398,'2016'!$A$52:$A$307,0)),257,MATCH($BW398,'2016'!$A$52:$A$307,0))</f>
        <v>257</v>
      </c>
      <c r="CQ398">
        <f t="shared" si="263"/>
        <v>2970</v>
      </c>
      <c r="CR398" s="281"/>
      <c r="CS398" s="279"/>
      <c r="CT398" s="278">
        <f t="shared" si="264"/>
        <v>0</v>
      </c>
      <c r="CU398" s="279">
        <f t="shared" si="253"/>
        <v>0</v>
      </c>
      <c r="CV398" s="279">
        <f t="shared" si="254"/>
        <v>0</v>
      </c>
      <c r="CW398" s="279">
        <f t="shared" si="255"/>
        <v>0</v>
      </c>
      <c r="CX398" s="279">
        <f t="shared" si="256"/>
        <v>0</v>
      </c>
      <c r="CY398" s="279">
        <f t="shared" si="257"/>
        <v>0</v>
      </c>
      <c r="CZ398" s="279">
        <f t="shared" si="258"/>
        <v>0</v>
      </c>
      <c r="DA398" s="279">
        <f t="shared" si="259"/>
        <v>0</v>
      </c>
      <c r="DB398" s="279">
        <f t="shared" si="260"/>
        <v>21</v>
      </c>
      <c r="DC398" s="279">
        <f t="shared" si="265"/>
        <v>13.9986</v>
      </c>
      <c r="DD398" s="279">
        <f t="shared" si="266"/>
        <v>9.3314667599999996</v>
      </c>
      <c r="DE398" s="279">
        <f t="shared" si="267"/>
        <v>6.2203557422159994</v>
      </c>
      <c r="DF398" s="279">
        <f t="shared" si="268"/>
        <v>4.1464891377611854</v>
      </c>
      <c r="DG398" s="279">
        <f t="shared" si="269"/>
        <v>2.7640496592316062</v>
      </c>
      <c r="DH398" s="280">
        <f t="shared" si="286"/>
        <v>1.8425155028437885</v>
      </c>
      <c r="DI398" s="280">
        <f t="shared" si="292"/>
        <v>1.2282208341956693</v>
      </c>
      <c r="DJ398" s="154">
        <f t="shared" si="287"/>
        <v>328</v>
      </c>
      <c r="DK398" s="279">
        <f t="shared" si="270"/>
        <v>2970</v>
      </c>
      <c r="DL398" s="97"/>
      <c r="DM398" s="154"/>
      <c r="DN398" s="267">
        <f t="shared" si="271"/>
        <v>0</v>
      </c>
      <c r="DO398" s="154">
        <f t="shared" si="272"/>
        <v>0</v>
      </c>
      <c r="DP398" s="154">
        <f t="shared" si="273"/>
        <v>0</v>
      </c>
      <c r="DQ398" s="154">
        <f t="shared" si="274"/>
        <v>0</v>
      </c>
      <c r="DR398" s="154">
        <f t="shared" si="275"/>
        <v>0</v>
      </c>
      <c r="DS398" s="154">
        <f t="shared" si="276"/>
        <v>0</v>
      </c>
      <c r="DT398" s="154">
        <f t="shared" si="277"/>
        <v>0</v>
      </c>
      <c r="DU398" s="154">
        <f t="shared" si="278"/>
        <v>0</v>
      </c>
      <c r="DV398" s="154">
        <f t="shared" si="279"/>
        <v>21</v>
      </c>
      <c r="DW398" s="154">
        <f t="shared" si="280"/>
        <v>21</v>
      </c>
      <c r="DX398" s="154">
        <f t="shared" si="281"/>
        <v>21</v>
      </c>
      <c r="DY398" s="154">
        <f t="shared" si="282"/>
        <v>21</v>
      </c>
      <c r="DZ398" s="154">
        <f t="shared" si="283"/>
        <v>21</v>
      </c>
      <c r="EA398" s="154">
        <f t="shared" si="284"/>
        <v>21</v>
      </c>
      <c r="EB398" s="264">
        <f t="shared" si="288"/>
        <v>21</v>
      </c>
      <c r="EC398" s="264">
        <f t="shared" si="293"/>
        <v>21</v>
      </c>
      <c r="ED398" s="154">
        <f t="shared" si="289"/>
        <v>313</v>
      </c>
    </row>
    <row r="399" spans="2:134" ht="13" thickBot="1" x14ac:dyDescent="0.3">
      <c r="B399" s="131">
        <v>217</v>
      </c>
      <c r="C399" s="50">
        <f t="shared" si="285"/>
        <v>5</v>
      </c>
      <c r="D399" s="50">
        <f t="shared" si="290"/>
        <v>0</v>
      </c>
      <c r="E399" s="97"/>
      <c r="F399" s="2">
        <f t="shared" si="291"/>
        <v>394</v>
      </c>
      <c r="G399" s="207">
        <v>296</v>
      </c>
      <c r="H399" s="98">
        <f>15- COUNTIF(L399:AC399,"#N/A")</f>
        <v>1</v>
      </c>
      <c r="I399" s="131">
        <f>SUM(AH399:AY399)+SUM(BE399:BT399)</f>
        <v>77</v>
      </c>
      <c r="J399" s="398">
        <f>DI399</f>
        <v>1.2280760802596558</v>
      </c>
      <c r="K399" s="456" t="str">
        <f>IF(ISNUMBER(MATCH(G399,'[4]OPR data'!$A$3:$A$2900,0)),"Y","N")</f>
        <v>Y</v>
      </c>
      <c r="L399" s="110"/>
      <c r="M399" s="233"/>
      <c r="N399" s="469" t="e">
        <f>(INDEX(Finish_table!R$4:R$83,MATCH('16 Year_History_Results'!$G399,Finish_table!S$4:S$83,0),1))</f>
        <v>#N/A</v>
      </c>
      <c r="O399" s="233" t="e">
        <f>(INDEX(Finish_table!Z$4:Z$99,MATCH('16 Year_History_Results'!$G399,Finish_table!AA$4:AA$99,0),1))</f>
        <v>#N/A</v>
      </c>
      <c r="P399" s="233" t="e">
        <f>(INDEX(Finish_table!AI$4:AI$99,MATCH('16 Year_History_Results'!$G399,Finish_table!AJ$4:AJ$99,0),1))</f>
        <v>#N/A</v>
      </c>
      <c r="Q399" s="233" t="str">
        <f>(INDEX(Finish_table!AR$4:AR$99,MATCH('16 Year_History_Results'!$G399,Finish_table!AS$4:AS$99,0),1))</f>
        <v>QF</v>
      </c>
      <c r="R399" s="233" t="e">
        <f>(INDEX(Finish_table!BA$4:BA$99,MATCH('16 Year_History_Results'!$G399,Finish_table!BB$4:BB$99,0),1))</f>
        <v>#N/A</v>
      </c>
      <c r="S399" s="233" t="str">
        <f>(INDEX(Finish_table!BJ$4:BJ$99,MATCH('16 Year_History_Results'!$G399,Finish_table!BK$4:BK$99,0),1))</f>
        <v>WC</v>
      </c>
      <c r="T399" s="233" t="e">
        <f>(INDEX(Finish_table!BS$4:BS$99,MATCH('16 Year_History_Results'!$G399,Finish_table!BT$4:BT$99,0),1))</f>
        <v>#N/A</v>
      </c>
      <c r="U399" s="233" t="e">
        <f>(INDEX(Finish_table!CB$4:CB$99,MATCH('16 Year_History_Results'!$G399,Finish_table!CC$4:CC$99,0),1))</f>
        <v>#N/A</v>
      </c>
      <c r="V399" s="233" t="e">
        <f>(INDEX(Finish_table!CK$4:CK$99,MATCH('16 Year_History_Results'!$G399,Finish_table!CL$4:CL$99,0),1))</f>
        <v>#N/A</v>
      </c>
      <c r="W399" s="233" t="e">
        <f>(INDEX(Finish_table!CT$4:CT$99,MATCH('16 Year_History_Results'!$G399,Finish_table!CU$4:CU$99,0),1))</f>
        <v>#N/A</v>
      </c>
      <c r="X399" s="233" t="e">
        <f>(INDEX(Finish_table!DC$4:DC$99,MATCH('16 Year_History_Results'!$G399,Finish_table!DD$4:DD$99,0),1))</f>
        <v>#N/A</v>
      </c>
      <c r="Y399" s="233" t="e">
        <f>(INDEX(Finish_table!DL$4:DL$99,MATCH('16 Year_History_Results'!$G399,Finish_table!DM$4:DM$99,0),1))</f>
        <v>#N/A</v>
      </c>
      <c r="Z399" s="233" t="e">
        <f>(INDEX(Finish_table!DU$4:DU$99,MATCH('16 Year_History_Results'!$G399,Finish_table!DV$4:DV$99,0),1))</f>
        <v>#N/A</v>
      </c>
      <c r="AA399" s="233" t="e">
        <f>(INDEX(Finish_table!ED$4:ED$140,MATCH('16 Year_History_Results'!$G399,Finish_table!EE$4:EE$140,0),1))</f>
        <v>#N/A</v>
      </c>
      <c r="AB399" s="233" t="e">
        <f>(INDEX(Finish_table!EM$4:EM$224,MATCH('16 Year_History_Results'!$G399,Finish_table!EN$4:EN$224,0),1))</f>
        <v>#N/A</v>
      </c>
      <c r="AC399" s="253" t="e">
        <f>(INDEX(Finish_table!EW$4:EW$224,MATCH('16 Year_History_Results'!$G399,Finish_table!EX$4:EX$224,0),1))</f>
        <v>#N/A</v>
      </c>
      <c r="AD399" s="2"/>
      <c r="AG399">
        <f t="shared" si="252"/>
        <v>296</v>
      </c>
      <c r="AH399" s="110"/>
      <c r="AI399" s="2"/>
      <c r="AJ399" s="146">
        <f>INDEX('2001'!$C$44:$C$140,'16 Year_History_Results'!BZ399)</f>
        <v>0</v>
      </c>
      <c r="AK399" s="2">
        <f>INDEX('2002'!$C$44:$C$140,'16 Year_History_Results'!CA399)</f>
        <v>0</v>
      </c>
      <c r="AL399" s="2">
        <f>INDEX('2003'!$C$44:$C$140,'16 Year_History_Results'!CB399)</f>
        <v>0</v>
      </c>
      <c r="AM399" s="2">
        <f>INDEX('2004'!$C$44:$C$140,'16 Year_History_Results'!CC399)</f>
        <v>0</v>
      </c>
      <c r="AN399" s="2">
        <f>INDEX('2005'!$C$44:$C$140,'16 Year_History_Results'!CD399)</f>
        <v>0</v>
      </c>
      <c r="AO399" s="2">
        <f>INDEX('2006'!$C$44:$C$140,'16 Year_History_Results'!CE399)</f>
        <v>50</v>
      </c>
      <c r="AP399" s="2">
        <f>INDEX('2007'!$C$44:$C$140,'16 Year_History_Results'!CF399)</f>
        <v>0</v>
      </c>
      <c r="AQ399" s="2">
        <f>INDEX('2008'!$C$44:$C$140,'16 Year_History_Results'!CG399)</f>
        <v>0</v>
      </c>
      <c r="AR399" s="2">
        <f>INDEX('2009'!$C$44:$C$140,'16 Year_History_Results'!CH399)</f>
        <v>0</v>
      </c>
      <c r="AS399" s="2">
        <f>INDEX('2010'!$C$44:$C$140,'16 Year_History_Results'!CI399)</f>
        <v>0</v>
      </c>
      <c r="AT399" s="2">
        <f>INDEX('2011'!$C$44:$C$140,'16 Year_History_Results'!CJ399)</f>
        <v>0</v>
      </c>
      <c r="AU399" s="2">
        <f>INDEX('2012'!$C$44:$C$140,'16 Year_History_Results'!CK399)</f>
        <v>0</v>
      </c>
      <c r="AV399" s="2">
        <f>INDEX('2013'!$C$44:$C$140,'16 Year_History_Results'!CL399)</f>
        <v>0</v>
      </c>
      <c r="AW399" s="2">
        <f>INDEX('2014'!$C$52:$C$180,'16 Year_History_Results'!CM399)</f>
        <v>0</v>
      </c>
      <c r="AX399" s="2">
        <f>INDEX('2015'!$E$52:$E$308,'16 Year_History_Results'!CN399)</f>
        <v>0</v>
      </c>
      <c r="AY399" s="147">
        <f>INDEX('2016'!$E$52:$E$308,'16 Year_History_Results'!CO399)</f>
        <v>0</v>
      </c>
      <c r="AZ399" s="2"/>
      <c r="BA399" s="2"/>
      <c r="BB399">
        <f t="shared" si="261"/>
        <v>296</v>
      </c>
      <c r="BC399" s="110"/>
      <c r="BD399" s="2"/>
      <c r="BE399" s="146">
        <f>INDEX('2001'!$B$44:$B$140,'16 Year_History_Results'!BZ399)</f>
        <v>0</v>
      </c>
      <c r="BF399" s="2">
        <f>INDEX('2002'!$B$44:$B$140,'16 Year_History_Results'!CA399)</f>
        <v>0</v>
      </c>
      <c r="BG399" s="2">
        <f>INDEX('2003'!$B$44:$B$140,'16 Year_History_Results'!CB399)</f>
        <v>0</v>
      </c>
      <c r="BH399" s="2">
        <f>INDEX('2004'!$B$44:$B$140,'16 Year_History_Results'!CC399)</f>
        <v>11</v>
      </c>
      <c r="BI399" s="2">
        <f>INDEX('2005'!$B$44:$B$140,'16 Year_History_Results'!CD399)</f>
        <v>0</v>
      </c>
      <c r="BJ399" s="2">
        <f>INDEX('2006'!$B$44:$B$140,'16 Year_History_Results'!CE399)</f>
        <v>16</v>
      </c>
      <c r="BK399" s="2">
        <f>INDEX('2007'!$B$44:$B$140,'16 Year_History_Results'!CF399)</f>
        <v>0</v>
      </c>
      <c r="BL399" s="2">
        <f>INDEX('2008'!$B$44:$B$140,'16 Year_History_Results'!CG399)</f>
        <v>0</v>
      </c>
      <c r="BM399" s="2">
        <f>INDEX('2009'!$B$44:$B$140,'16 Year_History_Results'!CH399)</f>
        <v>0</v>
      </c>
      <c r="BN399" s="2">
        <f>INDEX('2010'!$B$44:$B$140,'16 Year_History_Results'!CI399)</f>
        <v>0</v>
      </c>
      <c r="BO399" s="2">
        <f>INDEX('2011'!$B$44:$B$140,'16 Year_History_Results'!CJ399)</f>
        <v>0</v>
      </c>
      <c r="BP399" s="2">
        <f>INDEX('2012'!$B$44:$B$140,'16 Year_History_Results'!CK399)</f>
        <v>0</v>
      </c>
      <c r="BQ399" s="2">
        <f>INDEX('2013'!$B$44:$B$140,'16 Year_History_Results'!CL399)</f>
        <v>0</v>
      </c>
      <c r="BR399" s="2">
        <f>INDEX('2014'!$B$52:$B$180,'16 Year_History_Results'!CM399)</f>
        <v>0</v>
      </c>
      <c r="BS399" s="147">
        <f>INDEX('2015'!$B$52:$B$308,'16 Year_History_Results'!CN399)</f>
        <v>0</v>
      </c>
      <c r="BT399" s="147">
        <f>INDEX('2016'!$B$52:$B$308,'16 Year_History_Results'!CO399)</f>
        <v>0</v>
      </c>
      <c r="BW399">
        <f t="shared" si="262"/>
        <v>296</v>
      </c>
      <c r="BX399" s="110"/>
      <c r="BY399" s="2"/>
      <c r="BZ399" s="146">
        <f>IF(ISNA(MATCH($BW399,'2001'!$A$44:$A$139,0)),97,MATCH($BW399,'2001'!$A$44:$A$139,0))</f>
        <v>97</v>
      </c>
      <c r="CA399" s="2">
        <f>IF(ISNA(MATCH($BW399,'2002'!$A$44:$A$139,0)),97,MATCH($BW399,'2002'!$A$44:$A$139,0))</f>
        <v>97</v>
      </c>
      <c r="CB399" s="2">
        <f>IF(ISNA(MATCH($BW399,'2003'!$A$44:$A$139,0)),97,MATCH($BW399,'2003'!$A$44:$A$139,0))</f>
        <v>97</v>
      </c>
      <c r="CC399" s="2">
        <f>IF(ISNA(MATCH($BW399,'2004'!$A$44:$A$139,0)),97,MATCH($BW399,'2004'!$A$44:$A$139,0))</f>
        <v>45</v>
      </c>
      <c r="CD399" s="2">
        <f>IF(ISNA(MATCH($BW399,'2005'!$A$44:$A$139,0)),97,MATCH($BW399,'2005'!$A$44:$A$139,0))</f>
        <v>97</v>
      </c>
      <c r="CE399" s="2">
        <f>IF(ISNA(MATCH($BW399,'2006'!$A$44:$A$139,0)),97,MATCH($BW399,'2006'!$A$44:$A$139,0))</f>
        <v>52</v>
      </c>
      <c r="CF399" s="2">
        <f>IF(ISNA(MATCH($BW399,'2007'!$A$44:$A$139,0)),97,MATCH($BW399,'2007'!$A$44:$A$139,0))</f>
        <v>97</v>
      </c>
      <c r="CG399" s="2">
        <f>IF(ISNA(MATCH($BW399,'2008'!$A$44:$A$139,0)),97,MATCH($BW399,'2008'!$A$44:$A$139,0))</f>
        <v>97</v>
      </c>
      <c r="CH399" s="2">
        <f>IF(ISNA(MATCH($BW399,'2009'!$A$44:$A$139,0)),97,MATCH($BW399,'2009'!$A$44:$A$139,0))</f>
        <v>97</v>
      </c>
      <c r="CI399" s="2">
        <f>IF(ISNA(MATCH($BW399,'2010'!$A$44:$A$139,0)),97,MATCH($BW399,'2010'!$A$44:$A$139,0))</f>
        <v>97</v>
      </c>
      <c r="CJ399" s="2">
        <f>IF(ISNA(MATCH($BW399,'2011'!$A$44:$A$139,0)),97,MATCH($BW399,'2011'!$A$44:$A$139,0))</f>
        <v>97</v>
      </c>
      <c r="CK399" s="2">
        <f>IF(ISNA(MATCH($BW399,'2012'!$A$44:$A$139,0)),97,MATCH($BW399,'2012'!$A$44:$A$139,0))</f>
        <v>97</v>
      </c>
      <c r="CL399" s="2">
        <f>IF(ISNA(MATCH($BW399,'2013'!$A$44:$A$139,0)),97,MATCH($BW399,'2013'!$A$44:$A$139,0))</f>
        <v>97</v>
      </c>
      <c r="CM399" s="2">
        <f>IF(ISNA(MATCH($BW399,'2014'!$A$52:$A$179,0)),129,MATCH($BW399,'2014'!$A$52:$A$179,0))</f>
        <v>129</v>
      </c>
      <c r="CN399" s="147">
        <f>IF(ISNA(MATCH($BW399,'2015'!$A$52:$A$307,0)),257,MATCH($BW399,'2015'!$A$52:$A$307,0))</f>
        <v>257</v>
      </c>
      <c r="CO399" s="147">
        <f>IF(ISNA(MATCH($BW399,'2016'!$A$52:$A$307,0)),257,MATCH($BW399,'2016'!$A$52:$A$307,0))</f>
        <v>257</v>
      </c>
      <c r="CQ399">
        <f t="shared" si="263"/>
        <v>296</v>
      </c>
      <c r="CR399" s="281"/>
      <c r="CS399" s="279"/>
      <c r="CT399" s="278">
        <f t="shared" si="264"/>
        <v>0</v>
      </c>
      <c r="CU399" s="279">
        <f t="shared" si="253"/>
        <v>0</v>
      </c>
      <c r="CV399" s="279">
        <f t="shared" si="254"/>
        <v>0</v>
      </c>
      <c r="CW399" s="279">
        <f t="shared" si="255"/>
        <v>11</v>
      </c>
      <c r="CX399" s="279">
        <f t="shared" si="256"/>
        <v>7.3325999999999993</v>
      </c>
      <c r="CY399" s="279">
        <f t="shared" si="257"/>
        <v>70.887911160000002</v>
      </c>
      <c r="CZ399" s="279">
        <f t="shared" si="258"/>
        <v>47.253881579255996</v>
      </c>
      <c r="DA399" s="279">
        <f t="shared" si="259"/>
        <v>31.499437460732047</v>
      </c>
      <c r="DB399" s="279">
        <f t="shared" si="260"/>
        <v>20.997525011323983</v>
      </c>
      <c r="DC399" s="279">
        <f t="shared" si="265"/>
        <v>13.996950172548566</v>
      </c>
      <c r="DD399" s="279">
        <f t="shared" si="266"/>
        <v>9.3303669850208735</v>
      </c>
      <c r="DE399" s="279">
        <f t="shared" si="267"/>
        <v>6.2196226322149144</v>
      </c>
      <c r="DF399" s="279">
        <f t="shared" si="268"/>
        <v>4.1460004466344618</v>
      </c>
      <c r="DG399" s="279">
        <f t="shared" si="269"/>
        <v>2.7637238977265319</v>
      </c>
      <c r="DH399" s="280">
        <f t="shared" si="286"/>
        <v>1.8422983502245061</v>
      </c>
      <c r="DI399" s="280">
        <f t="shared" si="292"/>
        <v>1.2280760802596558</v>
      </c>
      <c r="DJ399" s="154">
        <f t="shared" si="287"/>
        <v>329</v>
      </c>
      <c r="DK399" s="279">
        <f t="shared" si="270"/>
        <v>296</v>
      </c>
      <c r="DL399" s="97"/>
      <c r="DM399" s="154"/>
      <c r="DN399" s="267">
        <f t="shared" si="271"/>
        <v>0</v>
      </c>
      <c r="DO399" s="154">
        <f t="shared" si="272"/>
        <v>0</v>
      </c>
      <c r="DP399" s="154">
        <f t="shared" si="273"/>
        <v>0</v>
      </c>
      <c r="DQ399" s="154">
        <f t="shared" si="274"/>
        <v>11</v>
      </c>
      <c r="DR399" s="154">
        <f t="shared" si="275"/>
        <v>11</v>
      </c>
      <c r="DS399" s="154">
        <f t="shared" si="276"/>
        <v>77</v>
      </c>
      <c r="DT399" s="154">
        <f t="shared" si="277"/>
        <v>77</v>
      </c>
      <c r="DU399" s="154">
        <f t="shared" si="278"/>
        <v>77</v>
      </c>
      <c r="DV399" s="154">
        <f t="shared" si="279"/>
        <v>77</v>
      </c>
      <c r="DW399" s="154">
        <f t="shared" si="280"/>
        <v>77</v>
      </c>
      <c r="DX399" s="154">
        <f t="shared" si="281"/>
        <v>77</v>
      </c>
      <c r="DY399" s="154">
        <f t="shared" si="282"/>
        <v>77</v>
      </c>
      <c r="DZ399" s="154">
        <f t="shared" si="283"/>
        <v>77</v>
      </c>
      <c r="EA399" s="154">
        <f t="shared" si="284"/>
        <v>77</v>
      </c>
      <c r="EB399" s="264">
        <f t="shared" si="288"/>
        <v>77</v>
      </c>
      <c r="EC399" s="264">
        <f t="shared" si="293"/>
        <v>77</v>
      </c>
      <c r="ED399" s="154">
        <f t="shared" si="289"/>
        <v>119</v>
      </c>
    </row>
    <row r="400" spans="2:134" ht="13" thickBot="1" x14ac:dyDescent="0.3">
      <c r="B400" s="142">
        <v>217</v>
      </c>
      <c r="C400" s="50">
        <f t="shared" si="285"/>
        <v>6</v>
      </c>
      <c r="D400" s="50">
        <f t="shared" si="290"/>
        <v>0</v>
      </c>
      <c r="E400" s="97"/>
      <c r="F400" s="2">
        <f t="shared" si="291"/>
        <v>395</v>
      </c>
      <c r="G400" s="207">
        <v>1056</v>
      </c>
      <c r="H400" s="98">
        <f>15- COUNTIF(L400:AC400,"#N/A")</f>
        <v>0</v>
      </c>
      <c r="I400" s="131">
        <f>SUM(AH400:AY400)+SUM(BE400:BT400)</f>
        <v>9</v>
      </c>
      <c r="J400" s="398">
        <f>DI400</f>
        <v>1.1845927110992596</v>
      </c>
      <c r="K400" s="456" t="str">
        <f>IF(ISNUMBER(MATCH(G400,'[4]OPR data'!$A$3:$A$2900,0)),"Y","N")</f>
        <v>Y</v>
      </c>
      <c r="L400" s="110"/>
      <c r="M400" s="233"/>
      <c r="N400" s="469" t="e">
        <f>(INDEX(Finish_table!R$4:R$83,MATCH('16 Year_History_Results'!$G400,Finish_table!S$4:S$83,0),1))</f>
        <v>#N/A</v>
      </c>
      <c r="O400" s="233" t="e">
        <f>(INDEX(Finish_table!Z$4:Z$99,MATCH('16 Year_History_Results'!$G400,Finish_table!AA$4:AA$99,0),1))</f>
        <v>#N/A</v>
      </c>
      <c r="P400" s="233" t="e">
        <f>(INDEX(Finish_table!AI$4:AI$99,MATCH('16 Year_History_Results'!$G400,Finish_table!AJ$4:AJ$99,0),1))</f>
        <v>#N/A</v>
      </c>
      <c r="Q400" s="233" t="e">
        <f>(INDEX(Finish_table!AR$4:AR$99,MATCH('16 Year_History_Results'!$G400,Finish_table!AS$4:AS$99,0),1))</f>
        <v>#N/A</v>
      </c>
      <c r="R400" s="233" t="e">
        <f>(INDEX(Finish_table!BA$4:BA$99,MATCH('16 Year_History_Results'!$G400,Finish_table!BB$4:BB$99,0),1))</f>
        <v>#N/A</v>
      </c>
      <c r="S400" s="233" t="e">
        <f>(INDEX(Finish_table!BJ$4:BJ$99,MATCH('16 Year_History_Results'!$G400,Finish_table!BK$4:BK$99,0),1))</f>
        <v>#N/A</v>
      </c>
      <c r="T400" s="233" t="e">
        <f>(INDEX(Finish_table!BS$4:BS$99,MATCH('16 Year_History_Results'!$G400,Finish_table!BT$4:BT$99,0),1))</f>
        <v>#N/A</v>
      </c>
      <c r="U400" s="233" t="e">
        <f>(INDEX(Finish_table!CB$4:CB$99,MATCH('16 Year_History_Results'!$G400,Finish_table!CC$4:CC$99,0),1))</f>
        <v>#N/A</v>
      </c>
      <c r="V400" s="233" t="e">
        <f>(INDEX(Finish_table!CK$4:CK$99,MATCH('16 Year_History_Results'!$G400,Finish_table!CL$4:CL$99,0),1))</f>
        <v>#N/A</v>
      </c>
      <c r="W400" s="233" t="e">
        <f>(INDEX(Finish_table!CT$4:CT$99,MATCH('16 Year_History_Results'!$G400,Finish_table!CU$4:CU$99,0),1))</f>
        <v>#N/A</v>
      </c>
      <c r="X400" s="233" t="str">
        <f>(INDEX(Finish_table!DC$4:DC$99,MATCH('16 Year_History_Results'!$G400,Finish_table!DD$4:DD$99,0),1))</f>
        <v>QF</v>
      </c>
      <c r="Y400" s="233" t="e">
        <f>(INDEX(Finish_table!DL$4:DL$99,MATCH('16 Year_History_Results'!$G400,Finish_table!DM$4:DM$99,0),1))</f>
        <v>#N/A</v>
      </c>
      <c r="Z400" s="233" t="e">
        <f>(INDEX(Finish_table!DU$4:DU$99,MATCH('16 Year_History_Results'!$G400,Finish_table!DV$4:DV$99,0),1))</f>
        <v>#N/A</v>
      </c>
      <c r="AA400" s="233" t="e">
        <f>(INDEX(Finish_table!ED$4:ED$140,MATCH('16 Year_History_Results'!$G400,Finish_table!EE$4:EE$140,0),1))</f>
        <v>#N/A</v>
      </c>
      <c r="AB400" s="233" t="e">
        <f>(INDEX(Finish_table!EM$4:EM$224,MATCH('16 Year_History_Results'!$G400,Finish_table!EN$4:EN$224,0),1))</f>
        <v>#N/A</v>
      </c>
      <c r="AC400" s="253" t="e">
        <f>(INDEX(Finish_table!EW$4:EW$224,MATCH('16 Year_History_Results'!$G400,Finish_table!EX$4:EX$224,0),1))</f>
        <v>#N/A</v>
      </c>
      <c r="AD400" s="2"/>
      <c r="AG400">
        <f t="shared" si="252"/>
        <v>1056</v>
      </c>
      <c r="AH400" s="110"/>
      <c r="AI400" s="2"/>
      <c r="AJ400" s="146">
        <f>INDEX('2001'!$C$44:$C$140,'16 Year_History_Results'!BZ400)</f>
        <v>0</v>
      </c>
      <c r="AK400" s="2">
        <f>INDEX('2002'!$C$44:$C$140,'16 Year_History_Results'!CA400)</f>
        <v>0</v>
      </c>
      <c r="AL400" s="2">
        <f>INDEX('2003'!$C$44:$C$140,'16 Year_History_Results'!CB400)</f>
        <v>0</v>
      </c>
      <c r="AM400" s="2">
        <f>INDEX('2004'!$C$44:$C$140,'16 Year_History_Results'!CC400)</f>
        <v>0</v>
      </c>
      <c r="AN400" s="2">
        <f>INDEX('2005'!$C$44:$C$140,'16 Year_History_Results'!CD400)</f>
        <v>0</v>
      </c>
      <c r="AO400" s="2">
        <f>INDEX('2006'!$C$44:$C$140,'16 Year_History_Results'!CE400)</f>
        <v>0</v>
      </c>
      <c r="AP400" s="2">
        <f>INDEX('2007'!$C$44:$C$140,'16 Year_History_Results'!CF400)</f>
        <v>0</v>
      </c>
      <c r="AQ400" s="2">
        <f>INDEX('2008'!$C$44:$C$140,'16 Year_History_Results'!CG400)</f>
        <v>0</v>
      </c>
      <c r="AR400" s="2">
        <f>INDEX('2009'!$C$44:$C$140,'16 Year_History_Results'!CH400)</f>
        <v>0</v>
      </c>
      <c r="AS400" s="2">
        <f>INDEX('2010'!$C$44:$C$140,'16 Year_History_Results'!CI400)</f>
        <v>0</v>
      </c>
      <c r="AT400" s="2">
        <f>INDEX('2011'!$C$44:$C$140,'16 Year_History_Results'!CJ400)</f>
        <v>0</v>
      </c>
      <c r="AU400" s="2">
        <f>INDEX('2012'!$C$44:$C$140,'16 Year_History_Results'!CK400)</f>
        <v>0</v>
      </c>
      <c r="AV400" s="2">
        <f>INDEX('2013'!$C$44:$C$140,'16 Year_History_Results'!CL400)</f>
        <v>0</v>
      </c>
      <c r="AW400" s="2">
        <f>INDEX('2014'!$C$52:$C$180,'16 Year_History_Results'!CM400)</f>
        <v>0</v>
      </c>
      <c r="AX400" s="2">
        <f>INDEX('2015'!$E$52:$E$308,'16 Year_History_Results'!CN400)</f>
        <v>0</v>
      </c>
      <c r="AY400" s="147">
        <f>INDEX('2016'!$E$52:$E$308,'16 Year_History_Results'!CO400)</f>
        <v>0</v>
      </c>
      <c r="AZ400" s="2"/>
      <c r="BA400" s="2"/>
      <c r="BB400">
        <f t="shared" si="261"/>
        <v>1056</v>
      </c>
      <c r="BC400" s="110"/>
      <c r="BD400" s="2"/>
      <c r="BE400" s="146">
        <f>INDEX('2001'!$B$44:$B$140,'16 Year_History_Results'!BZ400)</f>
        <v>0</v>
      </c>
      <c r="BF400" s="2">
        <f>INDEX('2002'!$B$44:$B$140,'16 Year_History_Results'!CA400)</f>
        <v>0</v>
      </c>
      <c r="BG400" s="2">
        <f>INDEX('2003'!$B$44:$B$140,'16 Year_History_Results'!CB400)</f>
        <v>0</v>
      </c>
      <c r="BH400" s="2">
        <f>INDEX('2004'!$B$44:$B$140,'16 Year_History_Results'!CC400)</f>
        <v>0</v>
      </c>
      <c r="BI400" s="2">
        <f>INDEX('2005'!$B$44:$B$140,'16 Year_History_Results'!CD400)</f>
        <v>0</v>
      </c>
      <c r="BJ400" s="2">
        <f>INDEX('2006'!$B$44:$B$140,'16 Year_History_Results'!CE400)</f>
        <v>0</v>
      </c>
      <c r="BK400" s="2">
        <f>INDEX('2007'!$B$44:$B$140,'16 Year_History_Results'!CF400)</f>
        <v>0</v>
      </c>
      <c r="BL400" s="2">
        <f>INDEX('2008'!$B$44:$B$140,'16 Year_History_Results'!CG400)</f>
        <v>0</v>
      </c>
      <c r="BM400" s="2">
        <f>INDEX('2009'!$B$44:$B$140,'16 Year_History_Results'!CH400)</f>
        <v>0</v>
      </c>
      <c r="BN400" s="2">
        <f>INDEX('2010'!$B$44:$B$140,'16 Year_History_Results'!CI400)</f>
        <v>0</v>
      </c>
      <c r="BO400" s="2">
        <f>INDEX('2011'!$B$44:$B$140,'16 Year_History_Results'!CJ400)</f>
        <v>9</v>
      </c>
      <c r="BP400" s="2">
        <f>INDEX('2012'!$B$44:$B$140,'16 Year_History_Results'!CK400)</f>
        <v>0</v>
      </c>
      <c r="BQ400" s="2">
        <f>INDEX('2013'!$B$44:$B$140,'16 Year_History_Results'!CL400)</f>
        <v>0</v>
      </c>
      <c r="BR400" s="2">
        <f>INDEX('2014'!$B$52:$B$180,'16 Year_History_Results'!CM400)</f>
        <v>0</v>
      </c>
      <c r="BS400" s="147">
        <f>INDEX('2015'!$B$52:$B$308,'16 Year_History_Results'!CN400)</f>
        <v>0</v>
      </c>
      <c r="BT400" s="147">
        <f>INDEX('2016'!$B$52:$B$308,'16 Year_History_Results'!CO400)</f>
        <v>0</v>
      </c>
      <c r="BW400">
        <f t="shared" si="262"/>
        <v>1056</v>
      </c>
      <c r="BX400" s="110"/>
      <c r="BY400" s="2"/>
      <c r="BZ400" s="146">
        <f>IF(ISNA(MATCH($BW400,'2001'!$A$44:$A$139,0)),97,MATCH($BW400,'2001'!$A$44:$A$139,0))</f>
        <v>97</v>
      </c>
      <c r="CA400" s="2">
        <f>IF(ISNA(MATCH($BW400,'2002'!$A$44:$A$139,0)),97,MATCH($BW400,'2002'!$A$44:$A$139,0))</f>
        <v>97</v>
      </c>
      <c r="CB400" s="2">
        <f>IF(ISNA(MATCH($BW400,'2003'!$A$44:$A$139,0)),97,MATCH($BW400,'2003'!$A$44:$A$139,0))</f>
        <v>97</v>
      </c>
      <c r="CC400" s="2">
        <f>IF(ISNA(MATCH($BW400,'2004'!$A$44:$A$139,0)),97,MATCH($BW400,'2004'!$A$44:$A$139,0))</f>
        <v>97</v>
      </c>
      <c r="CD400" s="2">
        <f>IF(ISNA(MATCH($BW400,'2005'!$A$44:$A$139,0)),97,MATCH($BW400,'2005'!$A$44:$A$139,0))</f>
        <v>97</v>
      </c>
      <c r="CE400" s="2">
        <f>IF(ISNA(MATCH($BW400,'2006'!$A$44:$A$139,0)),97,MATCH($BW400,'2006'!$A$44:$A$139,0))</f>
        <v>97</v>
      </c>
      <c r="CF400" s="2">
        <f>IF(ISNA(MATCH($BW400,'2007'!$A$44:$A$139,0)),97,MATCH($BW400,'2007'!$A$44:$A$139,0))</f>
        <v>97</v>
      </c>
      <c r="CG400" s="2">
        <f>IF(ISNA(MATCH($BW400,'2008'!$A$44:$A$139,0)),97,MATCH($BW400,'2008'!$A$44:$A$139,0))</f>
        <v>97</v>
      </c>
      <c r="CH400" s="2">
        <f>IF(ISNA(MATCH($BW400,'2009'!$A$44:$A$139,0)),97,MATCH($BW400,'2009'!$A$44:$A$139,0))</f>
        <v>97</v>
      </c>
      <c r="CI400" s="2">
        <f>IF(ISNA(MATCH($BW400,'2010'!$A$44:$A$139,0)),97,MATCH($BW400,'2010'!$A$44:$A$139,0))</f>
        <v>97</v>
      </c>
      <c r="CJ400" s="2">
        <f>IF(ISNA(MATCH($BW400,'2011'!$A$44:$A$139,0)),97,MATCH($BW400,'2011'!$A$44:$A$139,0))</f>
        <v>53</v>
      </c>
      <c r="CK400" s="2">
        <f>IF(ISNA(MATCH($BW400,'2012'!$A$44:$A$139,0)),97,MATCH($BW400,'2012'!$A$44:$A$139,0))</f>
        <v>97</v>
      </c>
      <c r="CL400" s="2">
        <f>IF(ISNA(MATCH($BW400,'2013'!$A$44:$A$139,0)),97,MATCH($BW400,'2013'!$A$44:$A$139,0))</f>
        <v>97</v>
      </c>
      <c r="CM400" s="2">
        <f>IF(ISNA(MATCH($BW400,'2014'!$A$52:$A$179,0)),129,MATCH($BW400,'2014'!$A$52:$A$179,0))</f>
        <v>129</v>
      </c>
      <c r="CN400" s="147">
        <f>IF(ISNA(MATCH($BW400,'2015'!$A$52:$A$307,0)),257,MATCH($BW400,'2015'!$A$52:$A$307,0))</f>
        <v>257</v>
      </c>
      <c r="CO400" s="147">
        <f>IF(ISNA(MATCH($BW400,'2016'!$A$52:$A$307,0)),257,MATCH($BW400,'2016'!$A$52:$A$307,0))</f>
        <v>257</v>
      </c>
      <c r="CQ400">
        <f t="shared" si="263"/>
        <v>1056</v>
      </c>
      <c r="CR400" s="281"/>
      <c r="CS400" s="279"/>
      <c r="CT400" s="278">
        <f t="shared" si="264"/>
        <v>0</v>
      </c>
      <c r="CU400" s="279">
        <f t="shared" si="253"/>
        <v>0</v>
      </c>
      <c r="CV400" s="279">
        <f t="shared" si="254"/>
        <v>0</v>
      </c>
      <c r="CW400" s="279">
        <f t="shared" si="255"/>
        <v>0</v>
      </c>
      <c r="CX400" s="279">
        <f t="shared" si="256"/>
        <v>0</v>
      </c>
      <c r="CY400" s="279">
        <f t="shared" si="257"/>
        <v>0</v>
      </c>
      <c r="CZ400" s="279">
        <f t="shared" si="258"/>
        <v>0</v>
      </c>
      <c r="DA400" s="279">
        <f t="shared" si="259"/>
        <v>0</v>
      </c>
      <c r="DB400" s="279">
        <f t="shared" si="260"/>
        <v>0</v>
      </c>
      <c r="DC400" s="279">
        <f t="shared" si="265"/>
        <v>0</v>
      </c>
      <c r="DD400" s="279">
        <f t="shared" si="266"/>
        <v>9</v>
      </c>
      <c r="DE400" s="279">
        <f t="shared" si="267"/>
        <v>5.9993999999999996</v>
      </c>
      <c r="DF400" s="279">
        <f t="shared" si="268"/>
        <v>3.9992000399999994</v>
      </c>
      <c r="DG400" s="279">
        <f t="shared" si="269"/>
        <v>2.6658667466639994</v>
      </c>
      <c r="DH400" s="280">
        <f t="shared" si="286"/>
        <v>1.777066773326222</v>
      </c>
      <c r="DI400" s="280">
        <f t="shared" si="292"/>
        <v>1.1845927110992596</v>
      </c>
      <c r="DJ400" s="154">
        <f t="shared" si="287"/>
        <v>331</v>
      </c>
      <c r="DK400" s="279">
        <f t="shared" si="270"/>
        <v>1056</v>
      </c>
      <c r="DL400" s="97"/>
      <c r="DM400" s="154"/>
      <c r="DN400" s="267">
        <f t="shared" si="271"/>
        <v>0</v>
      </c>
      <c r="DO400" s="154">
        <f t="shared" si="272"/>
        <v>0</v>
      </c>
      <c r="DP400" s="154">
        <f t="shared" si="273"/>
        <v>0</v>
      </c>
      <c r="DQ400" s="154">
        <f t="shared" si="274"/>
        <v>0</v>
      </c>
      <c r="DR400" s="154">
        <f t="shared" si="275"/>
        <v>0</v>
      </c>
      <c r="DS400" s="154">
        <f t="shared" si="276"/>
        <v>0</v>
      </c>
      <c r="DT400" s="154">
        <f t="shared" si="277"/>
        <v>0</v>
      </c>
      <c r="DU400" s="154">
        <f t="shared" si="278"/>
        <v>0</v>
      </c>
      <c r="DV400" s="154">
        <f t="shared" si="279"/>
        <v>0</v>
      </c>
      <c r="DW400" s="154">
        <f t="shared" si="280"/>
        <v>0</v>
      </c>
      <c r="DX400" s="154">
        <f t="shared" si="281"/>
        <v>9</v>
      </c>
      <c r="DY400" s="154">
        <f t="shared" si="282"/>
        <v>9</v>
      </c>
      <c r="DZ400" s="154">
        <f t="shared" si="283"/>
        <v>9</v>
      </c>
      <c r="EA400" s="154">
        <f t="shared" si="284"/>
        <v>9</v>
      </c>
      <c r="EB400" s="264">
        <f t="shared" si="288"/>
        <v>9</v>
      </c>
      <c r="EC400" s="264">
        <f t="shared" si="293"/>
        <v>9</v>
      </c>
      <c r="ED400" s="154">
        <f t="shared" si="289"/>
        <v>446</v>
      </c>
    </row>
    <row r="401" spans="2:134" ht="13" thickBot="1" x14ac:dyDescent="0.3">
      <c r="B401" s="131">
        <v>217</v>
      </c>
      <c r="C401" s="50">
        <f t="shared" si="285"/>
        <v>7</v>
      </c>
      <c r="D401" s="50">
        <f t="shared" si="290"/>
        <v>0</v>
      </c>
      <c r="E401" s="97"/>
      <c r="F401" s="2">
        <f t="shared" si="291"/>
        <v>396</v>
      </c>
      <c r="G401" s="495">
        <v>1706</v>
      </c>
      <c r="H401" s="98">
        <f>15- COUNTIF(L401:AC401,"#N/A")</f>
        <v>0</v>
      </c>
      <c r="I401" s="131">
        <f>SUM(AH401:AY401)+SUM(BE401:BT401)</f>
        <v>9</v>
      </c>
      <c r="J401" s="398">
        <f>DI401</f>
        <v>1.1845927110992596</v>
      </c>
      <c r="K401" s="456" t="str">
        <f>IF(ISNUMBER(MATCH(G401,'[4]OPR data'!$A$3:$A$2900,0)),"Y","N")</f>
        <v>Y</v>
      </c>
      <c r="L401" s="110"/>
      <c r="M401" s="233"/>
      <c r="N401" s="469" t="e">
        <f>(INDEX(Finish_table!R$4:R$83,MATCH('16 Year_History_Results'!$G401,Finish_table!S$4:S$83,0),1))</f>
        <v>#N/A</v>
      </c>
      <c r="O401" s="233" t="e">
        <f>(INDEX(Finish_table!Z$4:Z$99,MATCH('16 Year_History_Results'!$G401,Finish_table!AA$4:AA$99,0),1))</f>
        <v>#N/A</v>
      </c>
      <c r="P401" s="233" t="e">
        <f>(INDEX(Finish_table!AI$4:AI$99,MATCH('16 Year_History_Results'!$G401,Finish_table!AJ$4:AJ$99,0),1))</f>
        <v>#N/A</v>
      </c>
      <c r="Q401" s="233" t="e">
        <f>(INDEX(Finish_table!AR$4:AR$99,MATCH('16 Year_History_Results'!$G401,Finish_table!AS$4:AS$99,0),1))</f>
        <v>#N/A</v>
      </c>
      <c r="R401" s="233" t="e">
        <f>(INDEX(Finish_table!BA$4:BA$99,MATCH('16 Year_History_Results'!$G401,Finish_table!BB$4:BB$99,0),1))</f>
        <v>#N/A</v>
      </c>
      <c r="S401" s="233" t="e">
        <f>(INDEX(Finish_table!BJ$4:BJ$99,MATCH('16 Year_History_Results'!$G401,Finish_table!BK$4:BK$99,0),1))</f>
        <v>#N/A</v>
      </c>
      <c r="T401" s="233" t="e">
        <f>(INDEX(Finish_table!BS$4:BS$99,MATCH('16 Year_History_Results'!$G401,Finish_table!BT$4:BT$99,0),1))</f>
        <v>#N/A</v>
      </c>
      <c r="U401" s="233" t="e">
        <f>(INDEX(Finish_table!CB$4:CB$99,MATCH('16 Year_History_Results'!$G401,Finish_table!CC$4:CC$99,0),1))</f>
        <v>#N/A</v>
      </c>
      <c r="V401" s="233" t="e">
        <f>(INDEX(Finish_table!CK$4:CK$99,MATCH('16 Year_History_Results'!$G401,Finish_table!CL$4:CL$99,0),1))</f>
        <v>#N/A</v>
      </c>
      <c r="W401" s="233" t="e">
        <f>(INDEX(Finish_table!CT$4:CT$99,MATCH('16 Year_History_Results'!$G401,Finish_table!CU$4:CU$99,0),1))</f>
        <v>#N/A</v>
      </c>
      <c r="X401" s="233" t="str">
        <f>(INDEX(Finish_table!DC$4:DC$99,MATCH('16 Year_History_Results'!$G401,Finish_table!DD$4:DD$99,0),1))</f>
        <v>QF</v>
      </c>
      <c r="Y401" s="233" t="e">
        <f>(INDEX(Finish_table!DL$4:DL$99,MATCH('16 Year_History_Results'!$G401,Finish_table!DM$4:DM$99,0),1))</f>
        <v>#N/A</v>
      </c>
      <c r="Z401" s="233" t="e">
        <f>(INDEX(Finish_table!DU$4:DU$99,MATCH('16 Year_History_Results'!$G401,Finish_table!DV$4:DV$99,0),1))</f>
        <v>#N/A</v>
      </c>
      <c r="AA401" s="233" t="e">
        <f>(INDEX(Finish_table!ED$4:ED$140,MATCH('16 Year_History_Results'!$G401,Finish_table!EE$4:EE$140,0),1))</f>
        <v>#N/A</v>
      </c>
      <c r="AB401" s="233" t="e">
        <f>(INDEX(Finish_table!EM$4:EM$224,MATCH('16 Year_History_Results'!$G401,Finish_table!EN$4:EN$224,0),1))</f>
        <v>#N/A</v>
      </c>
      <c r="AC401" s="253" t="e">
        <f>(INDEX(Finish_table!EW$4:EW$224,MATCH('16 Year_History_Results'!$G401,Finish_table!EX$4:EX$224,0),1))</f>
        <v>#N/A</v>
      </c>
      <c r="AD401" s="2"/>
      <c r="AG401">
        <f t="shared" si="252"/>
        <v>1706</v>
      </c>
      <c r="AH401" s="110"/>
      <c r="AI401" s="2"/>
      <c r="AJ401" s="146">
        <f>INDEX('2001'!$C$44:$C$140,'16 Year_History_Results'!BZ401)</f>
        <v>0</v>
      </c>
      <c r="AK401" s="2">
        <f>INDEX('2002'!$C$44:$C$140,'16 Year_History_Results'!CA401)</f>
        <v>0</v>
      </c>
      <c r="AL401" s="2">
        <f>INDEX('2003'!$C$44:$C$140,'16 Year_History_Results'!CB401)</f>
        <v>0</v>
      </c>
      <c r="AM401" s="2">
        <f>INDEX('2004'!$C$44:$C$140,'16 Year_History_Results'!CC401)</f>
        <v>0</v>
      </c>
      <c r="AN401" s="2">
        <f>INDEX('2005'!$C$44:$C$140,'16 Year_History_Results'!CD401)</f>
        <v>0</v>
      </c>
      <c r="AO401" s="2">
        <f>INDEX('2006'!$C$44:$C$140,'16 Year_History_Results'!CE401)</f>
        <v>0</v>
      </c>
      <c r="AP401" s="2">
        <f>INDEX('2007'!$C$44:$C$140,'16 Year_History_Results'!CF401)</f>
        <v>0</v>
      </c>
      <c r="AQ401" s="2">
        <f>INDEX('2008'!$C$44:$C$140,'16 Year_History_Results'!CG401)</f>
        <v>0</v>
      </c>
      <c r="AR401" s="2">
        <f>INDEX('2009'!$C$44:$C$140,'16 Year_History_Results'!CH401)</f>
        <v>0</v>
      </c>
      <c r="AS401" s="2">
        <f>INDEX('2010'!$C$44:$C$140,'16 Year_History_Results'!CI401)</f>
        <v>0</v>
      </c>
      <c r="AT401" s="2">
        <f>INDEX('2011'!$C$44:$C$140,'16 Year_History_Results'!CJ401)</f>
        <v>0</v>
      </c>
      <c r="AU401" s="2">
        <f>INDEX('2012'!$C$44:$C$140,'16 Year_History_Results'!CK401)</f>
        <v>0</v>
      </c>
      <c r="AV401" s="2">
        <f>INDEX('2013'!$C$44:$C$140,'16 Year_History_Results'!CL401)</f>
        <v>0</v>
      </c>
      <c r="AW401" s="2">
        <f>INDEX('2014'!$C$52:$C$180,'16 Year_History_Results'!CM401)</f>
        <v>0</v>
      </c>
      <c r="AX401" s="2">
        <f>INDEX('2015'!$E$52:$E$308,'16 Year_History_Results'!CN401)</f>
        <v>0</v>
      </c>
      <c r="AY401" s="147">
        <f>INDEX('2016'!$E$52:$E$308,'16 Year_History_Results'!CO401)</f>
        <v>0</v>
      </c>
      <c r="AZ401" s="2"/>
      <c r="BA401" s="2"/>
      <c r="BB401">
        <f t="shared" si="261"/>
        <v>1706</v>
      </c>
      <c r="BC401" s="110"/>
      <c r="BD401" s="2"/>
      <c r="BE401" s="146">
        <f>INDEX('2001'!$B$44:$B$140,'16 Year_History_Results'!BZ401)</f>
        <v>0</v>
      </c>
      <c r="BF401" s="2">
        <f>INDEX('2002'!$B$44:$B$140,'16 Year_History_Results'!CA401)</f>
        <v>0</v>
      </c>
      <c r="BG401" s="2">
        <f>INDEX('2003'!$B$44:$B$140,'16 Year_History_Results'!CB401)</f>
        <v>0</v>
      </c>
      <c r="BH401" s="2">
        <f>INDEX('2004'!$B$44:$B$140,'16 Year_History_Results'!CC401)</f>
        <v>0</v>
      </c>
      <c r="BI401" s="2">
        <f>INDEX('2005'!$B$44:$B$140,'16 Year_History_Results'!CD401)</f>
        <v>0</v>
      </c>
      <c r="BJ401" s="2">
        <f>INDEX('2006'!$B$44:$B$140,'16 Year_History_Results'!CE401)</f>
        <v>0</v>
      </c>
      <c r="BK401" s="2">
        <f>INDEX('2007'!$B$44:$B$140,'16 Year_History_Results'!CF401)</f>
        <v>0</v>
      </c>
      <c r="BL401" s="2">
        <f>INDEX('2008'!$B$44:$B$140,'16 Year_History_Results'!CG401)</f>
        <v>0</v>
      </c>
      <c r="BM401" s="2">
        <f>INDEX('2009'!$B$44:$B$140,'16 Year_History_Results'!CH401)</f>
        <v>0</v>
      </c>
      <c r="BN401" s="2">
        <f>INDEX('2010'!$B$44:$B$140,'16 Year_History_Results'!CI401)</f>
        <v>0</v>
      </c>
      <c r="BO401" s="2">
        <f>INDEX('2011'!$B$44:$B$140,'16 Year_History_Results'!CJ401)</f>
        <v>9</v>
      </c>
      <c r="BP401" s="2">
        <f>INDEX('2012'!$B$44:$B$140,'16 Year_History_Results'!CK401)</f>
        <v>0</v>
      </c>
      <c r="BQ401" s="2">
        <f>INDEX('2013'!$B$44:$B$140,'16 Year_History_Results'!CL401)</f>
        <v>0</v>
      </c>
      <c r="BR401" s="2">
        <f>INDEX('2014'!$B$52:$B$180,'16 Year_History_Results'!CM401)</f>
        <v>0</v>
      </c>
      <c r="BS401" s="147">
        <f>INDEX('2015'!$B$52:$B$308,'16 Year_History_Results'!CN401)</f>
        <v>0</v>
      </c>
      <c r="BT401" s="147">
        <f>INDEX('2016'!$B$52:$B$308,'16 Year_History_Results'!CO401)</f>
        <v>0</v>
      </c>
      <c r="BW401">
        <f t="shared" si="262"/>
        <v>1706</v>
      </c>
      <c r="BX401" s="110"/>
      <c r="BY401" s="2"/>
      <c r="BZ401" s="146">
        <f>IF(ISNA(MATCH($BW401,'2001'!$A$44:$A$139,0)),97,MATCH($BW401,'2001'!$A$44:$A$139,0))</f>
        <v>97</v>
      </c>
      <c r="CA401" s="2">
        <f>IF(ISNA(MATCH($BW401,'2002'!$A$44:$A$139,0)),97,MATCH($BW401,'2002'!$A$44:$A$139,0))</f>
        <v>97</v>
      </c>
      <c r="CB401" s="2">
        <f>IF(ISNA(MATCH($BW401,'2003'!$A$44:$A$139,0)),97,MATCH($BW401,'2003'!$A$44:$A$139,0))</f>
        <v>97</v>
      </c>
      <c r="CC401" s="2">
        <f>IF(ISNA(MATCH($BW401,'2004'!$A$44:$A$139,0)),97,MATCH($BW401,'2004'!$A$44:$A$139,0))</f>
        <v>97</v>
      </c>
      <c r="CD401" s="2">
        <f>IF(ISNA(MATCH($BW401,'2005'!$A$44:$A$139,0)),97,MATCH($BW401,'2005'!$A$44:$A$139,0))</f>
        <v>97</v>
      </c>
      <c r="CE401" s="2">
        <f>IF(ISNA(MATCH($BW401,'2006'!$A$44:$A$139,0)),97,MATCH($BW401,'2006'!$A$44:$A$139,0))</f>
        <v>97</v>
      </c>
      <c r="CF401" s="2">
        <f>IF(ISNA(MATCH($BW401,'2007'!$A$44:$A$139,0)),97,MATCH($BW401,'2007'!$A$44:$A$139,0))</f>
        <v>97</v>
      </c>
      <c r="CG401" s="2">
        <f>IF(ISNA(MATCH($BW401,'2008'!$A$44:$A$139,0)),97,MATCH($BW401,'2008'!$A$44:$A$139,0))</f>
        <v>97</v>
      </c>
      <c r="CH401" s="2">
        <f>IF(ISNA(MATCH($BW401,'2009'!$A$44:$A$139,0)),97,MATCH($BW401,'2009'!$A$44:$A$139,0))</f>
        <v>97</v>
      </c>
      <c r="CI401" s="2">
        <f>IF(ISNA(MATCH($BW401,'2010'!$A$44:$A$139,0)),97,MATCH($BW401,'2010'!$A$44:$A$139,0))</f>
        <v>97</v>
      </c>
      <c r="CJ401" s="2">
        <f>IF(ISNA(MATCH($BW401,'2011'!$A$44:$A$139,0)),97,MATCH($BW401,'2011'!$A$44:$A$139,0))</f>
        <v>66</v>
      </c>
      <c r="CK401" s="2">
        <f>IF(ISNA(MATCH($BW401,'2012'!$A$44:$A$139,0)),97,MATCH($BW401,'2012'!$A$44:$A$139,0))</f>
        <v>97</v>
      </c>
      <c r="CL401" s="2">
        <f>IF(ISNA(MATCH($BW401,'2013'!$A$44:$A$139,0)),97,MATCH($BW401,'2013'!$A$44:$A$139,0))</f>
        <v>97</v>
      </c>
      <c r="CM401" s="2">
        <f>IF(ISNA(MATCH($BW401,'2014'!$A$52:$A$179,0)),129,MATCH($BW401,'2014'!$A$52:$A$179,0))</f>
        <v>129</v>
      </c>
      <c r="CN401" s="147">
        <f>IF(ISNA(MATCH($BW401,'2015'!$A$52:$A$307,0)),257,MATCH($BW401,'2015'!$A$52:$A$307,0))</f>
        <v>257</v>
      </c>
      <c r="CO401" s="147">
        <f>IF(ISNA(MATCH($BW401,'2016'!$A$52:$A$307,0)),257,MATCH($BW401,'2016'!$A$52:$A$307,0))</f>
        <v>257</v>
      </c>
      <c r="CQ401">
        <f t="shared" si="263"/>
        <v>1706</v>
      </c>
      <c r="CR401" s="281"/>
      <c r="CS401" s="279"/>
      <c r="CT401" s="278">
        <f t="shared" si="264"/>
        <v>0</v>
      </c>
      <c r="CU401" s="279">
        <f t="shared" si="253"/>
        <v>0</v>
      </c>
      <c r="CV401" s="279">
        <f t="shared" si="254"/>
        <v>0</v>
      </c>
      <c r="CW401" s="279">
        <f t="shared" si="255"/>
        <v>0</v>
      </c>
      <c r="CX401" s="279">
        <f t="shared" si="256"/>
        <v>0</v>
      </c>
      <c r="CY401" s="279">
        <f t="shared" si="257"/>
        <v>0</v>
      </c>
      <c r="CZ401" s="279">
        <f t="shared" si="258"/>
        <v>0</v>
      </c>
      <c r="DA401" s="279">
        <f t="shared" si="259"/>
        <v>0</v>
      </c>
      <c r="DB401" s="279">
        <f t="shared" si="260"/>
        <v>0</v>
      </c>
      <c r="DC401" s="279">
        <f t="shared" si="265"/>
        <v>0</v>
      </c>
      <c r="DD401" s="279">
        <f t="shared" si="266"/>
        <v>9</v>
      </c>
      <c r="DE401" s="279">
        <f t="shared" si="267"/>
        <v>5.9993999999999996</v>
      </c>
      <c r="DF401" s="279">
        <f t="shared" si="268"/>
        <v>3.9992000399999994</v>
      </c>
      <c r="DG401" s="279">
        <f t="shared" si="269"/>
        <v>2.6658667466639994</v>
      </c>
      <c r="DH401" s="280">
        <f t="shared" si="286"/>
        <v>1.777066773326222</v>
      </c>
      <c r="DI401" s="280">
        <f t="shared" si="292"/>
        <v>1.1845927110992596</v>
      </c>
      <c r="DJ401" s="154">
        <f t="shared" si="287"/>
        <v>331</v>
      </c>
      <c r="DK401" s="279">
        <f t="shared" si="270"/>
        <v>1706</v>
      </c>
      <c r="DL401" s="97"/>
      <c r="DM401" s="154"/>
      <c r="DN401" s="267">
        <f t="shared" si="271"/>
        <v>0</v>
      </c>
      <c r="DO401" s="154">
        <f t="shared" si="272"/>
        <v>0</v>
      </c>
      <c r="DP401" s="154">
        <f t="shared" si="273"/>
        <v>0</v>
      </c>
      <c r="DQ401" s="154">
        <f t="shared" si="274"/>
        <v>0</v>
      </c>
      <c r="DR401" s="154">
        <f t="shared" si="275"/>
        <v>0</v>
      </c>
      <c r="DS401" s="154">
        <f t="shared" si="276"/>
        <v>0</v>
      </c>
      <c r="DT401" s="154">
        <f t="shared" si="277"/>
        <v>0</v>
      </c>
      <c r="DU401" s="154">
        <f t="shared" si="278"/>
        <v>0</v>
      </c>
      <c r="DV401" s="154">
        <f t="shared" si="279"/>
        <v>0</v>
      </c>
      <c r="DW401" s="154">
        <f t="shared" si="280"/>
        <v>0</v>
      </c>
      <c r="DX401" s="154">
        <f t="shared" si="281"/>
        <v>9</v>
      </c>
      <c r="DY401" s="154">
        <f t="shared" si="282"/>
        <v>9</v>
      </c>
      <c r="DZ401" s="154">
        <f t="shared" si="283"/>
        <v>9</v>
      </c>
      <c r="EA401" s="154">
        <f t="shared" si="284"/>
        <v>9</v>
      </c>
      <c r="EB401" s="264">
        <f t="shared" si="288"/>
        <v>9</v>
      </c>
      <c r="EC401" s="264">
        <f t="shared" si="293"/>
        <v>9</v>
      </c>
      <c r="ED401" s="154">
        <f t="shared" si="289"/>
        <v>446</v>
      </c>
    </row>
    <row r="402" spans="2:134" ht="13" thickBot="1" x14ac:dyDescent="0.3">
      <c r="B402" s="131">
        <v>217</v>
      </c>
      <c r="C402" s="50">
        <f t="shared" si="285"/>
        <v>8</v>
      </c>
      <c r="D402" s="50">
        <f t="shared" si="290"/>
        <v>0</v>
      </c>
      <c r="E402" s="97"/>
      <c r="F402" s="2">
        <f t="shared" si="291"/>
        <v>397</v>
      </c>
      <c r="G402" s="494">
        <v>3456</v>
      </c>
      <c r="H402" s="98">
        <f>15- COUNTIF(L402:AC402,"#N/A")</f>
        <v>0</v>
      </c>
      <c r="I402" s="131">
        <f>SUM(AH402:AY402)+SUM(BE402:BT402)</f>
        <v>9</v>
      </c>
      <c r="J402" s="398">
        <f>DI402</f>
        <v>1.1845927110992596</v>
      </c>
      <c r="K402" s="456" t="str">
        <f>IF(ISNUMBER(MATCH(G402,'[4]OPR data'!$A$3:$A$2900,0)),"Y","N")</f>
        <v>N</v>
      </c>
      <c r="L402" s="110"/>
      <c r="M402" s="233"/>
      <c r="N402" s="469" t="e">
        <f>(INDEX(Finish_table!R$4:R$83,MATCH('16 Year_History_Results'!$G402,Finish_table!S$4:S$83,0),1))</f>
        <v>#N/A</v>
      </c>
      <c r="O402" s="233" t="e">
        <f>(INDEX(Finish_table!Z$4:Z$99,MATCH('16 Year_History_Results'!$G402,Finish_table!AA$4:AA$99,0),1))</f>
        <v>#N/A</v>
      </c>
      <c r="P402" s="233" t="e">
        <f>(INDEX(Finish_table!AI$4:AI$99,MATCH('16 Year_History_Results'!$G402,Finish_table!AJ$4:AJ$99,0),1))</f>
        <v>#N/A</v>
      </c>
      <c r="Q402" s="233" t="e">
        <f>(INDEX(Finish_table!AR$4:AR$99,MATCH('16 Year_History_Results'!$G402,Finish_table!AS$4:AS$99,0),1))</f>
        <v>#N/A</v>
      </c>
      <c r="R402" s="233" t="e">
        <f>(INDEX(Finish_table!BA$4:BA$99,MATCH('16 Year_History_Results'!$G402,Finish_table!BB$4:BB$99,0),1))</f>
        <v>#N/A</v>
      </c>
      <c r="S402" s="233" t="e">
        <f>(INDEX(Finish_table!BJ$4:BJ$99,MATCH('16 Year_History_Results'!$G402,Finish_table!BK$4:BK$99,0),1))</f>
        <v>#N/A</v>
      </c>
      <c r="T402" s="233" t="e">
        <f>(INDEX(Finish_table!BS$4:BS$99,MATCH('16 Year_History_Results'!$G402,Finish_table!BT$4:BT$99,0),1))</f>
        <v>#N/A</v>
      </c>
      <c r="U402" s="233" t="e">
        <f>(INDEX(Finish_table!CB$4:CB$99,MATCH('16 Year_History_Results'!$G402,Finish_table!CC$4:CC$99,0),1))</f>
        <v>#N/A</v>
      </c>
      <c r="V402" s="233" t="e">
        <f>(INDEX(Finish_table!CK$4:CK$99,MATCH('16 Year_History_Results'!$G402,Finish_table!CL$4:CL$99,0),1))</f>
        <v>#N/A</v>
      </c>
      <c r="W402" s="233" t="e">
        <f>(INDEX(Finish_table!CT$4:CT$99,MATCH('16 Year_History_Results'!$G402,Finish_table!CU$4:CU$99,0),1))</f>
        <v>#N/A</v>
      </c>
      <c r="X402" s="233" t="str">
        <f>(INDEX(Finish_table!DC$4:DC$99,MATCH('16 Year_History_Results'!$G402,Finish_table!DD$4:DD$99,0),1))</f>
        <v>QF</v>
      </c>
      <c r="Y402" s="233" t="e">
        <f>(INDEX(Finish_table!DL$4:DL$99,MATCH('16 Year_History_Results'!$G402,Finish_table!DM$4:DM$99,0),1))</f>
        <v>#N/A</v>
      </c>
      <c r="Z402" s="233" t="e">
        <f>(INDEX(Finish_table!DU$4:DU$99,MATCH('16 Year_History_Results'!$G402,Finish_table!DV$4:DV$99,0),1))</f>
        <v>#N/A</v>
      </c>
      <c r="AA402" s="233" t="e">
        <f>(INDEX(Finish_table!ED$4:ED$140,MATCH('16 Year_History_Results'!$G402,Finish_table!EE$4:EE$140,0),1))</f>
        <v>#N/A</v>
      </c>
      <c r="AB402" s="233" t="e">
        <f>(INDEX(Finish_table!EM$4:EM$224,MATCH('16 Year_History_Results'!$G402,Finish_table!EN$4:EN$224,0),1))</f>
        <v>#N/A</v>
      </c>
      <c r="AC402" s="253" t="e">
        <f>(INDEX(Finish_table!EW$4:EW$224,MATCH('16 Year_History_Results'!$G402,Finish_table!EX$4:EX$224,0),1))</f>
        <v>#N/A</v>
      </c>
      <c r="AG402">
        <f t="shared" si="252"/>
        <v>3456</v>
      </c>
      <c r="AH402" s="110"/>
      <c r="AI402" s="2"/>
      <c r="AJ402" s="146">
        <f>INDEX('2001'!$C$44:$C$140,'16 Year_History_Results'!BZ402)</f>
        <v>0</v>
      </c>
      <c r="AK402" s="2">
        <f>INDEX('2002'!$C$44:$C$140,'16 Year_History_Results'!CA402)</f>
        <v>0</v>
      </c>
      <c r="AL402" s="2">
        <f>INDEX('2003'!$C$44:$C$140,'16 Year_History_Results'!CB402)</f>
        <v>0</v>
      </c>
      <c r="AM402" s="2">
        <f>INDEX('2004'!$C$44:$C$140,'16 Year_History_Results'!CC402)</f>
        <v>0</v>
      </c>
      <c r="AN402" s="2">
        <f>INDEX('2005'!$C$44:$C$140,'16 Year_History_Results'!CD402)</f>
        <v>0</v>
      </c>
      <c r="AO402" s="2">
        <f>INDEX('2006'!$C$44:$C$140,'16 Year_History_Results'!CE402)</f>
        <v>0</v>
      </c>
      <c r="AP402" s="2">
        <f>INDEX('2007'!$C$44:$C$140,'16 Year_History_Results'!CF402)</f>
        <v>0</v>
      </c>
      <c r="AQ402" s="2">
        <f>INDEX('2008'!$C$44:$C$140,'16 Year_History_Results'!CG402)</f>
        <v>0</v>
      </c>
      <c r="AR402" s="2">
        <f>INDEX('2009'!$C$44:$C$140,'16 Year_History_Results'!CH402)</f>
        <v>0</v>
      </c>
      <c r="AS402" s="2">
        <f>INDEX('2010'!$C$44:$C$140,'16 Year_History_Results'!CI402)</f>
        <v>0</v>
      </c>
      <c r="AT402" s="2">
        <f>INDEX('2011'!$C$44:$C$140,'16 Year_History_Results'!CJ402)</f>
        <v>0</v>
      </c>
      <c r="AU402" s="2">
        <f>INDEX('2012'!$C$44:$C$140,'16 Year_History_Results'!CK402)</f>
        <v>0</v>
      </c>
      <c r="AV402" s="2">
        <f>INDEX('2013'!$C$44:$C$140,'16 Year_History_Results'!CL402)</f>
        <v>0</v>
      </c>
      <c r="AW402" s="2">
        <f>INDEX('2014'!$C$52:$C$180,'16 Year_History_Results'!CM402)</f>
        <v>0</v>
      </c>
      <c r="AX402" s="2">
        <f>INDEX('2015'!$E$52:$E$308,'16 Year_History_Results'!CN402)</f>
        <v>0</v>
      </c>
      <c r="AY402" s="147">
        <f>INDEX('2016'!$E$52:$E$308,'16 Year_History_Results'!CO402)</f>
        <v>0</v>
      </c>
      <c r="AZ402" s="2"/>
      <c r="BB402">
        <f t="shared" si="261"/>
        <v>3456</v>
      </c>
      <c r="BC402" s="110"/>
      <c r="BD402" s="97"/>
      <c r="BE402" s="146">
        <f>INDEX('2001'!$B$44:$B$140,'16 Year_History_Results'!BZ402)</f>
        <v>0</v>
      </c>
      <c r="BF402" s="2">
        <f>INDEX('2002'!$B$44:$B$140,'16 Year_History_Results'!CA402)</f>
        <v>0</v>
      </c>
      <c r="BG402" s="2">
        <f>INDEX('2003'!$B$44:$B$140,'16 Year_History_Results'!CB402)</f>
        <v>0</v>
      </c>
      <c r="BH402" s="2">
        <f>INDEX('2004'!$B$44:$B$140,'16 Year_History_Results'!CC402)</f>
        <v>0</v>
      </c>
      <c r="BI402" s="2">
        <f>INDEX('2005'!$B$44:$B$140,'16 Year_History_Results'!CD402)</f>
        <v>0</v>
      </c>
      <c r="BJ402" s="2">
        <f>INDEX('2006'!$B$44:$B$140,'16 Year_History_Results'!CE402)</f>
        <v>0</v>
      </c>
      <c r="BK402" s="2">
        <f>INDEX('2007'!$B$44:$B$140,'16 Year_History_Results'!CF402)</f>
        <v>0</v>
      </c>
      <c r="BL402" s="2">
        <f>INDEX('2008'!$B$44:$B$140,'16 Year_History_Results'!CG402)</f>
        <v>0</v>
      </c>
      <c r="BM402" s="2">
        <f>INDEX('2009'!$B$44:$B$140,'16 Year_History_Results'!CH402)</f>
        <v>0</v>
      </c>
      <c r="BN402" s="2">
        <f>INDEX('2010'!$B$44:$B$140,'16 Year_History_Results'!CI402)</f>
        <v>0</v>
      </c>
      <c r="BO402" s="2">
        <f>INDEX('2011'!$B$44:$B$140,'16 Year_History_Results'!CJ402)</f>
        <v>9</v>
      </c>
      <c r="BP402" s="2">
        <f>INDEX('2012'!$B$44:$B$140,'16 Year_History_Results'!CK402)</f>
        <v>0</v>
      </c>
      <c r="BQ402" s="2">
        <f>INDEX('2013'!$B$44:$B$140,'16 Year_History_Results'!CL402)</f>
        <v>0</v>
      </c>
      <c r="BR402" s="2">
        <f>INDEX('2014'!$B$52:$B$180,'16 Year_History_Results'!CM402)</f>
        <v>0</v>
      </c>
      <c r="BS402" s="147">
        <f>INDEX('2015'!$B$52:$B$308,'16 Year_History_Results'!CN402)</f>
        <v>0</v>
      </c>
      <c r="BT402" s="147">
        <f>INDEX('2016'!$B$52:$B$308,'16 Year_History_Results'!CO402)</f>
        <v>0</v>
      </c>
      <c r="BW402">
        <f t="shared" si="262"/>
        <v>3456</v>
      </c>
      <c r="BX402" s="110"/>
      <c r="BY402" s="97"/>
      <c r="BZ402" s="146">
        <f>IF(ISNA(MATCH($BW402,'2001'!$A$44:$A$139,0)),97,MATCH($BW402,'2001'!$A$44:$A$139,0))</f>
        <v>97</v>
      </c>
      <c r="CA402" s="2">
        <f>IF(ISNA(MATCH($BW402,'2002'!$A$44:$A$139,0)),97,MATCH($BW402,'2002'!$A$44:$A$139,0))</f>
        <v>97</v>
      </c>
      <c r="CB402" s="2">
        <f>IF(ISNA(MATCH($BW402,'2003'!$A$44:$A$139,0)),97,MATCH($BW402,'2003'!$A$44:$A$139,0))</f>
        <v>97</v>
      </c>
      <c r="CC402" s="2">
        <f>IF(ISNA(MATCH($BW402,'2004'!$A$44:$A$139,0)),97,MATCH($BW402,'2004'!$A$44:$A$139,0))</f>
        <v>97</v>
      </c>
      <c r="CD402" s="2">
        <f>IF(ISNA(MATCH($BW402,'2005'!$A$44:$A$139,0)),97,MATCH($BW402,'2005'!$A$44:$A$139,0))</f>
        <v>97</v>
      </c>
      <c r="CE402" s="2">
        <f>IF(ISNA(MATCH($BW402,'2006'!$A$44:$A$139,0)),97,MATCH($BW402,'2006'!$A$44:$A$139,0))</f>
        <v>97</v>
      </c>
      <c r="CF402" s="2">
        <f>IF(ISNA(MATCH($BW402,'2007'!$A$44:$A$139,0)),97,MATCH($BW402,'2007'!$A$44:$A$139,0))</f>
        <v>97</v>
      </c>
      <c r="CG402" s="2">
        <f>IF(ISNA(MATCH($BW402,'2008'!$A$44:$A$139,0)),97,MATCH($BW402,'2008'!$A$44:$A$139,0))</f>
        <v>97</v>
      </c>
      <c r="CH402" s="2">
        <f>IF(ISNA(MATCH($BW402,'2009'!$A$44:$A$139,0)),97,MATCH($BW402,'2009'!$A$44:$A$139,0))</f>
        <v>97</v>
      </c>
      <c r="CI402" s="2">
        <f>IF(ISNA(MATCH($BW402,'2010'!$A$44:$A$139,0)),97,MATCH($BW402,'2010'!$A$44:$A$139,0))</f>
        <v>97</v>
      </c>
      <c r="CJ402" s="2">
        <f>IF(ISNA(MATCH($BW402,'2011'!$A$44:$A$139,0)),97,MATCH($BW402,'2011'!$A$44:$A$139,0))</f>
        <v>93</v>
      </c>
      <c r="CK402" s="2">
        <f>IF(ISNA(MATCH($BW402,'2012'!$A$44:$A$139,0)),97,MATCH($BW402,'2012'!$A$44:$A$139,0))</f>
        <v>97</v>
      </c>
      <c r="CL402" s="2">
        <f>IF(ISNA(MATCH($BW402,'2013'!$A$44:$A$139,0)),97,MATCH($BW402,'2013'!$A$44:$A$139,0))</f>
        <v>97</v>
      </c>
      <c r="CM402" s="2">
        <f>IF(ISNA(MATCH($BW402,'2014'!$A$52:$A$179,0)),129,MATCH($BW402,'2014'!$A$52:$A$179,0))</f>
        <v>129</v>
      </c>
      <c r="CN402" s="147">
        <f>IF(ISNA(MATCH($BW402,'2015'!$A$52:$A$307,0)),257,MATCH($BW402,'2015'!$A$52:$A$307,0))</f>
        <v>257</v>
      </c>
      <c r="CO402" s="147">
        <f>IF(ISNA(MATCH($BW402,'2016'!$A$52:$A$307,0)),257,MATCH($BW402,'2016'!$A$52:$A$307,0))</f>
        <v>257</v>
      </c>
      <c r="CQ402">
        <f t="shared" ref="CQ402:CQ420" si="294">G402</f>
        <v>3456</v>
      </c>
      <c r="CR402" s="281"/>
      <c r="CS402" s="279"/>
      <c r="CT402" s="278">
        <f t="shared" ref="CT402:CT420" si="295">BE402+AJ402</f>
        <v>0</v>
      </c>
      <c r="CU402" s="279">
        <f t="shared" ref="CU402:CU420" si="296">(BF402+AK402)+(CT402*$AE$1)</f>
        <v>0</v>
      </c>
      <c r="CV402" s="279">
        <f t="shared" ref="CV402:CV420" si="297">BG402+AL402+(CU402*$AE$1)</f>
        <v>0</v>
      </c>
      <c r="CW402" s="279">
        <f t="shared" ref="CW402:CW420" si="298">BH402+AM402+(CV402*$AE$1)</f>
        <v>0</v>
      </c>
      <c r="CX402" s="279">
        <f t="shared" ref="CX402:CX420" si="299">BI402+AN402+(CW402*$AE$1)</f>
        <v>0</v>
      </c>
      <c r="CY402" s="279">
        <f t="shared" ref="CY402:CY420" si="300">BJ402+AO402+(CX402*$AE$1)</f>
        <v>0</v>
      </c>
      <c r="CZ402" s="279">
        <f t="shared" ref="CZ402:CZ420" si="301">BK402+AP402+(CY402*$AE$1)</f>
        <v>0</v>
      </c>
      <c r="DA402" s="279">
        <f t="shared" ref="DA402:DA420" si="302">BL402+AQ402+(CZ402*$AE$1)</f>
        <v>0</v>
      </c>
      <c r="DB402" s="279">
        <f t="shared" ref="DB402:DB420" si="303">BM402+AR402+(DA402*$AE$1)</f>
        <v>0</v>
      </c>
      <c r="DC402" s="279">
        <f t="shared" ref="DC402:DC420" si="304">BN402+AS402+(DB402*$AE$1)</f>
        <v>0</v>
      </c>
      <c r="DD402" s="279">
        <f t="shared" ref="DD402:DD420" si="305">BO402+AT402+(DC402*$AE$1)</f>
        <v>9</v>
      </c>
      <c r="DE402" s="279">
        <f t="shared" si="267"/>
        <v>5.9993999999999996</v>
      </c>
      <c r="DF402" s="279">
        <f t="shared" si="268"/>
        <v>3.9992000399999994</v>
      </c>
      <c r="DG402" s="279">
        <f t="shared" si="269"/>
        <v>2.6658667466639994</v>
      </c>
      <c r="DH402" s="280">
        <f t="shared" si="286"/>
        <v>1.777066773326222</v>
      </c>
      <c r="DI402" s="280">
        <f t="shared" si="292"/>
        <v>1.1845927110992596</v>
      </c>
      <c r="DJ402" s="154">
        <f t="shared" si="287"/>
        <v>331</v>
      </c>
      <c r="DK402" s="279">
        <f t="shared" si="270"/>
        <v>3456</v>
      </c>
      <c r="DL402" s="97"/>
      <c r="DM402" s="154"/>
      <c r="DN402" s="267">
        <f t="shared" si="271"/>
        <v>0</v>
      </c>
      <c r="DO402" s="154">
        <f t="shared" si="272"/>
        <v>0</v>
      </c>
      <c r="DP402" s="154">
        <f t="shared" si="273"/>
        <v>0</v>
      </c>
      <c r="DQ402" s="154">
        <f t="shared" si="274"/>
        <v>0</v>
      </c>
      <c r="DR402" s="154">
        <f t="shared" si="275"/>
        <v>0</v>
      </c>
      <c r="DS402" s="154">
        <f t="shared" si="276"/>
        <v>0</v>
      </c>
      <c r="DT402" s="154">
        <f t="shared" si="277"/>
        <v>0</v>
      </c>
      <c r="DU402" s="154">
        <f t="shared" si="278"/>
        <v>0</v>
      </c>
      <c r="DV402" s="154">
        <f t="shared" si="279"/>
        <v>0</v>
      </c>
      <c r="DW402" s="154">
        <f t="shared" si="280"/>
        <v>0</v>
      </c>
      <c r="DX402" s="154">
        <f t="shared" si="281"/>
        <v>9</v>
      </c>
      <c r="DY402" s="154">
        <f t="shared" si="282"/>
        <v>9</v>
      </c>
      <c r="DZ402" s="154">
        <f t="shared" si="283"/>
        <v>9</v>
      </c>
      <c r="EA402" s="154">
        <f t="shared" si="284"/>
        <v>9</v>
      </c>
      <c r="EB402" s="264">
        <f t="shared" si="288"/>
        <v>9</v>
      </c>
      <c r="EC402" s="264">
        <f t="shared" si="293"/>
        <v>9</v>
      </c>
      <c r="ED402" s="154">
        <f t="shared" si="289"/>
        <v>446</v>
      </c>
    </row>
    <row r="403" spans="2:134" x14ac:dyDescent="0.25">
      <c r="B403" s="131">
        <v>217</v>
      </c>
      <c r="C403" s="50">
        <f t="shared" si="285"/>
        <v>9</v>
      </c>
      <c r="D403" s="50" t="e">
        <f>IF(C403&gt;=#REF!,C403,0)</f>
        <v>#REF!</v>
      </c>
      <c r="E403" s="97"/>
      <c r="F403" s="2">
        <f t="shared" si="291"/>
        <v>398</v>
      </c>
      <c r="G403" s="207">
        <v>386</v>
      </c>
      <c r="H403" s="98">
        <f>15- COUNTIF(L403:AC403,"#N/A")</f>
        <v>2</v>
      </c>
      <c r="I403" s="131">
        <f>SUM(AH403:AY403)+SUM(BE403:BT403)</f>
        <v>50</v>
      </c>
      <c r="J403" s="398">
        <f>DI403</f>
        <v>1.1762360373914864</v>
      </c>
      <c r="K403" s="456" t="str">
        <f>IF(ISNUMBER(MATCH(G403,'[4]OPR data'!$A$3:$A$2900,0)),"Y","N")</f>
        <v>Y</v>
      </c>
      <c r="L403" s="110"/>
      <c r="M403" s="233"/>
      <c r="N403" s="469" t="e">
        <f>(INDEX(Finish_table!R$4:R$83,MATCH('16 Year_History_Results'!$G403,Finish_table!S$4:S$83,0),1))</f>
        <v>#N/A</v>
      </c>
      <c r="O403" s="233" t="e">
        <f>(INDEX(Finish_table!Z$4:Z$99,MATCH('16 Year_History_Results'!$G403,Finish_table!AA$4:AA$99,0),1))</f>
        <v>#N/A</v>
      </c>
      <c r="P403" s="233" t="e">
        <f>(INDEX(Finish_table!AI$4:AI$99,MATCH('16 Year_History_Results'!$G403,Finish_table!AJ$4:AJ$99,0),1))</f>
        <v>#N/A</v>
      </c>
      <c r="Q403" s="233" t="str">
        <f>(INDEX(Finish_table!AR$4:AR$99,MATCH('16 Year_History_Results'!$G403,Finish_table!AS$4:AS$99,0),1))</f>
        <v>SF</v>
      </c>
      <c r="R403" s="233" t="e">
        <f>(INDEX(Finish_table!BA$4:BA$99,MATCH('16 Year_History_Results'!$G403,Finish_table!BB$4:BB$99,0),1))</f>
        <v>#N/A</v>
      </c>
      <c r="S403" s="233" t="e">
        <f>(INDEX(Finish_table!BJ$4:BJ$99,MATCH('16 Year_History_Results'!$G403,Finish_table!BK$4:BK$99,0),1))</f>
        <v>#N/A</v>
      </c>
      <c r="T403" s="233" t="str">
        <f>(INDEX(Finish_table!BS$4:BS$99,MATCH('16 Year_History_Results'!$G403,Finish_table!BT$4:BT$99,0),1))</f>
        <v>F</v>
      </c>
      <c r="U403" s="233" t="str">
        <f>(INDEX(Finish_table!CB$4:CB$99,MATCH('16 Year_History_Results'!$G403,Finish_table!CC$4:CC$99,0),1))</f>
        <v>QF</v>
      </c>
      <c r="V403" s="233" t="e">
        <f>(INDEX(Finish_table!CK$4:CK$99,MATCH('16 Year_History_Results'!$G403,Finish_table!CL$4:CL$99,0),1))</f>
        <v>#N/A</v>
      </c>
      <c r="W403" s="233" t="e">
        <f>(INDEX(Finish_table!CT$4:CT$99,MATCH('16 Year_History_Results'!$G403,Finish_table!CU$4:CU$99,0),1))</f>
        <v>#N/A</v>
      </c>
      <c r="X403" s="233" t="e">
        <f>(INDEX(Finish_table!DC$4:DC$99,MATCH('16 Year_History_Results'!$G403,Finish_table!DD$4:DD$99,0),1))</f>
        <v>#N/A</v>
      </c>
      <c r="Y403" s="233" t="e">
        <f>(INDEX(Finish_table!DL$4:DL$99,MATCH('16 Year_History_Results'!$G403,Finish_table!DM$4:DM$99,0),1))</f>
        <v>#N/A</v>
      </c>
      <c r="Z403" s="233" t="e">
        <f>(INDEX(Finish_table!DU$4:DU$99,MATCH('16 Year_History_Results'!$G403,Finish_table!DV$4:DV$99,0),1))</f>
        <v>#N/A</v>
      </c>
      <c r="AA403" s="233" t="e">
        <f>(INDEX(Finish_table!ED$4:ED$140,MATCH('16 Year_History_Results'!$G403,Finish_table!EE$4:EE$140,0),1))</f>
        <v>#N/A</v>
      </c>
      <c r="AB403" s="233" t="e">
        <f>(INDEX(Finish_table!EM$4:EM$224,MATCH('16 Year_History_Results'!$G403,Finish_table!EN$4:EN$224,0),1))</f>
        <v>#N/A</v>
      </c>
      <c r="AC403" s="253" t="e">
        <f>(INDEX(Finish_table!EW$4:EW$224,MATCH('16 Year_History_Results'!$G403,Finish_table!EX$4:EX$224,0),1))</f>
        <v>#N/A</v>
      </c>
      <c r="AG403">
        <f t="shared" si="252"/>
        <v>386</v>
      </c>
      <c r="AH403" s="110"/>
      <c r="AI403" s="2"/>
      <c r="AJ403" s="146">
        <f>INDEX('2001'!$C$44:$C$140,'16 Year_History_Results'!BZ403)</f>
        <v>0</v>
      </c>
      <c r="AK403" s="2">
        <f>INDEX('2002'!$C$44:$C$140,'16 Year_History_Results'!CA403)</f>
        <v>0</v>
      </c>
      <c r="AL403" s="2">
        <f>INDEX('2003'!$C$44:$C$140,'16 Year_History_Results'!CB403)</f>
        <v>0</v>
      </c>
      <c r="AM403" s="2">
        <f>INDEX('2004'!$C$44:$C$140,'16 Year_History_Results'!CC403)</f>
        <v>10</v>
      </c>
      <c r="AN403" s="2">
        <f>INDEX('2005'!$C$44:$C$140,'16 Year_History_Results'!CD403)</f>
        <v>0</v>
      </c>
      <c r="AO403" s="2">
        <f>INDEX('2006'!$C$44:$C$140,'16 Year_History_Results'!CE403)</f>
        <v>0</v>
      </c>
      <c r="AP403" s="2">
        <f>INDEX('2007'!$C$44:$C$140,'16 Year_History_Results'!CF403)</f>
        <v>20</v>
      </c>
      <c r="AQ403" s="2">
        <f>INDEX('2008'!$C$44:$C$140,'16 Year_History_Results'!CG403)</f>
        <v>0</v>
      </c>
      <c r="AR403" s="2">
        <f>INDEX('2009'!$C$44:$C$140,'16 Year_History_Results'!CH403)</f>
        <v>0</v>
      </c>
      <c r="AS403" s="2">
        <f>INDEX('2010'!$C$44:$C$140,'16 Year_History_Results'!CI403)</f>
        <v>0</v>
      </c>
      <c r="AT403" s="2">
        <f>INDEX('2011'!$C$44:$C$140,'16 Year_History_Results'!CJ403)</f>
        <v>0</v>
      </c>
      <c r="AU403" s="2">
        <f>INDEX('2012'!$C$44:$C$140,'16 Year_History_Results'!CK403)</f>
        <v>0</v>
      </c>
      <c r="AV403" s="2">
        <f>INDEX('2013'!$C$44:$C$140,'16 Year_History_Results'!CL403)</f>
        <v>0</v>
      </c>
      <c r="AW403" s="2">
        <f>INDEX('2014'!$C$52:$C$180,'16 Year_History_Results'!CM403)</f>
        <v>0</v>
      </c>
      <c r="AX403" s="2">
        <f>INDEX('2015'!$E$52:$E$308,'16 Year_History_Results'!CN403)</f>
        <v>0</v>
      </c>
      <c r="AY403" s="147">
        <f>INDEX('2016'!$E$52:$E$308,'16 Year_History_Results'!CO403)</f>
        <v>0</v>
      </c>
      <c r="AZ403" s="2"/>
      <c r="BB403">
        <f t="shared" si="261"/>
        <v>386</v>
      </c>
      <c r="BC403" s="110"/>
      <c r="BD403" s="97"/>
      <c r="BE403" s="146">
        <f>INDEX('2001'!$B$44:$B$140,'16 Year_History_Results'!BZ403)</f>
        <v>0</v>
      </c>
      <c r="BF403" s="2">
        <f>INDEX('2002'!$B$44:$B$140,'16 Year_History_Results'!CA403)</f>
        <v>0</v>
      </c>
      <c r="BG403" s="2">
        <f>INDEX('2003'!$B$44:$B$140,'16 Year_History_Results'!CB403)</f>
        <v>0</v>
      </c>
      <c r="BH403" s="2">
        <f>INDEX('2004'!$B$44:$B$140,'16 Year_History_Results'!CC403)</f>
        <v>1</v>
      </c>
      <c r="BI403" s="2">
        <f>INDEX('2005'!$B$44:$B$140,'16 Year_History_Results'!CD403)</f>
        <v>0</v>
      </c>
      <c r="BJ403" s="2">
        <f>INDEX('2006'!$B$44:$B$140,'16 Year_History_Results'!CE403)</f>
        <v>0</v>
      </c>
      <c r="BK403" s="2">
        <f>INDEX('2007'!$B$44:$B$140,'16 Year_History_Results'!CF403)</f>
        <v>13</v>
      </c>
      <c r="BL403" s="2">
        <f>INDEX('2008'!$B$44:$B$140,'16 Year_History_Results'!CG403)</f>
        <v>6</v>
      </c>
      <c r="BM403" s="2">
        <f>INDEX('2009'!$B$44:$B$140,'16 Year_History_Results'!CH403)</f>
        <v>0</v>
      </c>
      <c r="BN403" s="2">
        <f>INDEX('2010'!$B$44:$B$140,'16 Year_History_Results'!CI403)</f>
        <v>0</v>
      </c>
      <c r="BO403" s="2">
        <f>INDEX('2011'!$B$44:$B$140,'16 Year_History_Results'!CJ403)</f>
        <v>0</v>
      </c>
      <c r="BP403" s="2">
        <f>INDEX('2012'!$B$44:$B$140,'16 Year_History_Results'!CK403)</f>
        <v>0</v>
      </c>
      <c r="BQ403" s="2">
        <f>INDEX('2013'!$B$44:$B$140,'16 Year_History_Results'!CL403)</f>
        <v>0</v>
      </c>
      <c r="BR403" s="2">
        <f>INDEX('2014'!$B$52:$B$180,'16 Year_History_Results'!CM403)</f>
        <v>0</v>
      </c>
      <c r="BS403" s="147">
        <f>INDEX('2015'!$B$52:$B$308,'16 Year_History_Results'!CN403)</f>
        <v>0</v>
      </c>
      <c r="BT403" s="147">
        <f>INDEX('2016'!$B$52:$B$308,'16 Year_History_Results'!CO403)</f>
        <v>0</v>
      </c>
      <c r="BW403">
        <f t="shared" si="262"/>
        <v>386</v>
      </c>
      <c r="BX403" s="110"/>
      <c r="BY403" s="97"/>
      <c r="BZ403" s="146">
        <f>IF(ISNA(MATCH($BW403,'2001'!$A$44:$A$139,0)),97,MATCH($BW403,'2001'!$A$44:$A$139,0))</f>
        <v>97</v>
      </c>
      <c r="CA403" s="2">
        <f>IF(ISNA(MATCH($BW403,'2002'!$A$44:$A$139,0)),97,MATCH($BW403,'2002'!$A$44:$A$139,0))</f>
        <v>97</v>
      </c>
      <c r="CB403" s="2">
        <f>IF(ISNA(MATCH($BW403,'2003'!$A$44:$A$139,0)),97,MATCH($BW403,'2003'!$A$44:$A$139,0))</f>
        <v>97</v>
      </c>
      <c r="CC403" s="2">
        <f>IF(ISNA(MATCH($BW403,'2004'!$A$44:$A$139,0)),97,MATCH($BW403,'2004'!$A$44:$A$139,0))</f>
        <v>58</v>
      </c>
      <c r="CD403" s="2">
        <f>IF(ISNA(MATCH($BW403,'2005'!$A$44:$A$139,0)),97,MATCH($BW403,'2005'!$A$44:$A$139,0))</f>
        <v>97</v>
      </c>
      <c r="CE403" s="2">
        <f>IF(ISNA(MATCH($BW403,'2006'!$A$44:$A$139,0)),97,MATCH($BW403,'2006'!$A$44:$A$139,0))</f>
        <v>97</v>
      </c>
      <c r="CF403" s="2">
        <f>IF(ISNA(MATCH($BW403,'2007'!$A$44:$A$139,0)),97,MATCH($BW403,'2007'!$A$44:$A$139,0))</f>
        <v>47</v>
      </c>
      <c r="CG403" s="2">
        <f>IF(ISNA(MATCH($BW403,'2008'!$A$44:$A$139,0)),97,MATCH($BW403,'2008'!$A$44:$A$139,0))</f>
        <v>51</v>
      </c>
      <c r="CH403" s="2">
        <f>IF(ISNA(MATCH($BW403,'2009'!$A$44:$A$139,0)),97,MATCH($BW403,'2009'!$A$44:$A$139,0))</f>
        <v>97</v>
      </c>
      <c r="CI403" s="2">
        <f>IF(ISNA(MATCH($BW403,'2010'!$A$44:$A$139,0)),97,MATCH($BW403,'2010'!$A$44:$A$139,0))</f>
        <v>97</v>
      </c>
      <c r="CJ403" s="2">
        <f>IF(ISNA(MATCH($BW403,'2011'!$A$44:$A$139,0)),97,MATCH($BW403,'2011'!$A$44:$A$139,0))</f>
        <v>97</v>
      </c>
      <c r="CK403" s="2">
        <f>IF(ISNA(MATCH($BW403,'2012'!$A$44:$A$139,0)),97,MATCH($BW403,'2012'!$A$44:$A$139,0))</f>
        <v>97</v>
      </c>
      <c r="CL403" s="2">
        <f>IF(ISNA(MATCH($BW403,'2013'!$A$44:$A$139,0)),97,MATCH($BW403,'2013'!$A$44:$A$139,0))</f>
        <v>97</v>
      </c>
      <c r="CM403" s="2">
        <f>IF(ISNA(MATCH($BW403,'2014'!$A$52:$A$179,0)),129,MATCH($BW403,'2014'!$A$52:$A$179,0))</f>
        <v>129</v>
      </c>
      <c r="CN403" s="147">
        <f>IF(ISNA(MATCH($BW403,'2015'!$A$52:$A$307,0)),257,MATCH($BW403,'2015'!$A$52:$A$307,0))</f>
        <v>257</v>
      </c>
      <c r="CO403" s="147">
        <f>IF(ISNA(MATCH($BW403,'2016'!$A$52:$A$307,0)),257,MATCH($BW403,'2016'!$A$52:$A$307,0))</f>
        <v>257</v>
      </c>
      <c r="CQ403">
        <f t="shared" si="294"/>
        <v>386</v>
      </c>
      <c r="CR403" s="281"/>
      <c r="CS403" s="279"/>
      <c r="CT403" s="278">
        <f t="shared" si="295"/>
        <v>0</v>
      </c>
      <c r="CU403" s="279">
        <f t="shared" si="296"/>
        <v>0</v>
      </c>
      <c r="CV403" s="279">
        <f t="shared" si="297"/>
        <v>0</v>
      </c>
      <c r="CW403" s="279">
        <f t="shared" si="298"/>
        <v>11</v>
      </c>
      <c r="CX403" s="279">
        <f t="shared" si="299"/>
        <v>7.3325999999999993</v>
      </c>
      <c r="CY403" s="279">
        <f t="shared" si="300"/>
        <v>4.8879111599999989</v>
      </c>
      <c r="CZ403" s="279">
        <f t="shared" si="301"/>
        <v>36.258281579256</v>
      </c>
      <c r="DA403" s="279">
        <f t="shared" si="302"/>
        <v>30.169770500732049</v>
      </c>
      <c r="DB403" s="279">
        <f t="shared" si="303"/>
        <v>20.111169015787983</v>
      </c>
      <c r="DC403" s="279">
        <f t="shared" si="304"/>
        <v>13.406105265924269</v>
      </c>
      <c r="DD403" s="279">
        <f t="shared" si="305"/>
        <v>8.9365097702651184</v>
      </c>
      <c r="DE403" s="279">
        <f t="shared" si="267"/>
        <v>5.9570774128587276</v>
      </c>
      <c r="DF403" s="279">
        <f t="shared" si="268"/>
        <v>3.9709878034116275</v>
      </c>
      <c r="DG403" s="279">
        <f t="shared" si="269"/>
        <v>2.6470604697541908</v>
      </c>
      <c r="DH403" s="280">
        <f t="shared" si="286"/>
        <v>1.7645305091381436</v>
      </c>
      <c r="DI403" s="280">
        <f t="shared" si="292"/>
        <v>1.1762360373914864</v>
      </c>
      <c r="DJ403" s="154">
        <f t="shared" si="287"/>
        <v>335</v>
      </c>
      <c r="DK403" s="279">
        <f t="shared" si="270"/>
        <v>386</v>
      </c>
      <c r="DL403" s="97"/>
      <c r="DM403" s="154"/>
      <c r="DN403" s="267">
        <f t="shared" si="271"/>
        <v>0</v>
      </c>
      <c r="DO403" s="154">
        <f t="shared" si="272"/>
        <v>0</v>
      </c>
      <c r="DP403" s="154">
        <f t="shared" si="273"/>
        <v>0</v>
      </c>
      <c r="DQ403" s="154">
        <f t="shared" si="274"/>
        <v>11</v>
      </c>
      <c r="DR403" s="154">
        <f t="shared" si="275"/>
        <v>11</v>
      </c>
      <c r="DS403" s="154">
        <f t="shared" si="276"/>
        <v>11</v>
      </c>
      <c r="DT403" s="154">
        <f t="shared" si="277"/>
        <v>44</v>
      </c>
      <c r="DU403" s="154">
        <f t="shared" si="278"/>
        <v>50</v>
      </c>
      <c r="DV403" s="154">
        <f t="shared" si="279"/>
        <v>50</v>
      </c>
      <c r="DW403" s="154">
        <f t="shared" si="280"/>
        <v>50</v>
      </c>
      <c r="DX403" s="154">
        <f t="shared" si="281"/>
        <v>50</v>
      </c>
      <c r="DY403" s="154">
        <f t="shared" si="282"/>
        <v>50</v>
      </c>
      <c r="DZ403" s="154">
        <f t="shared" si="283"/>
        <v>50</v>
      </c>
      <c r="EA403" s="154">
        <f t="shared" si="284"/>
        <v>50</v>
      </c>
      <c r="EB403" s="264">
        <f t="shared" si="288"/>
        <v>50</v>
      </c>
      <c r="EC403" s="264">
        <f t="shared" si="293"/>
        <v>50</v>
      </c>
      <c r="ED403" s="154">
        <f t="shared" si="289"/>
        <v>165</v>
      </c>
    </row>
    <row r="404" spans="2:134" x14ac:dyDescent="0.25">
      <c r="F404" s="2">
        <f t="shared" si="291"/>
        <v>399</v>
      </c>
      <c r="G404" s="207">
        <v>2854</v>
      </c>
      <c r="H404" s="98">
        <f>15- COUNTIF(L404:AC404,"#N/A")</f>
        <v>0</v>
      </c>
      <c r="I404" s="131">
        <f>SUM(AH404:AY404)+SUM(BE404:BT404)</f>
        <v>13</v>
      </c>
      <c r="J404" s="398">
        <f>DI404</f>
        <v>1.1406048350937736</v>
      </c>
      <c r="K404" s="456" t="str">
        <f>IF(ISNUMBER(MATCH(G404,'[4]OPR data'!$A$3:$A$2900,0)),"Y","N")</f>
        <v>Y</v>
      </c>
      <c r="L404" s="110"/>
      <c r="M404" s="233"/>
      <c r="N404" s="469" t="e">
        <f>(INDEX(Finish_table!R$4:R$83,MATCH('16 Year_History_Results'!$G404,Finish_table!S$4:S$83,0),1))</f>
        <v>#N/A</v>
      </c>
      <c r="O404" s="233" t="e">
        <f>(INDEX(Finish_table!Z$4:Z$99,MATCH('16 Year_History_Results'!$G404,Finish_table!AA$4:AA$99,0),1))</f>
        <v>#N/A</v>
      </c>
      <c r="P404" s="233" t="e">
        <f>(INDEX(Finish_table!AI$4:AI$99,MATCH('16 Year_History_Results'!$G404,Finish_table!AJ$4:AJ$99,0),1))</f>
        <v>#N/A</v>
      </c>
      <c r="Q404" s="233" t="e">
        <f>(INDEX(Finish_table!AR$4:AR$99,MATCH('16 Year_History_Results'!$G404,Finish_table!AS$4:AS$99,0),1))</f>
        <v>#N/A</v>
      </c>
      <c r="R404" s="233" t="e">
        <f>(INDEX(Finish_table!BA$4:BA$99,MATCH('16 Year_History_Results'!$G404,Finish_table!BB$4:BB$99,0),1))</f>
        <v>#N/A</v>
      </c>
      <c r="S404" s="233" t="e">
        <f>(INDEX(Finish_table!BJ$4:BJ$99,MATCH('16 Year_History_Results'!$G404,Finish_table!BK$4:BK$99,0),1))</f>
        <v>#N/A</v>
      </c>
      <c r="T404" s="233" t="e">
        <f>(INDEX(Finish_table!BS$4:BS$99,MATCH('16 Year_History_Results'!$G404,Finish_table!BT$4:BT$99,0),1))</f>
        <v>#N/A</v>
      </c>
      <c r="U404" s="233" t="e">
        <f>(INDEX(Finish_table!CB$4:CB$99,MATCH('16 Year_History_Results'!$G404,Finish_table!CC$4:CC$99,0),1))</f>
        <v>#N/A</v>
      </c>
      <c r="V404" s="233" t="e">
        <f>(INDEX(Finish_table!CK$4:CK$99,MATCH('16 Year_History_Results'!$G404,Finish_table!CL$4:CL$99,0),1))</f>
        <v>#N/A</v>
      </c>
      <c r="W404" s="233" t="str">
        <f>(INDEX(Finish_table!CT$4:CT$99,MATCH('16 Year_History_Results'!$G404,Finish_table!CU$4:CU$99,0),1))</f>
        <v>SF</v>
      </c>
      <c r="X404" s="233" t="e">
        <f>(INDEX(Finish_table!DC$4:DC$99,MATCH('16 Year_History_Results'!$G404,Finish_table!DD$4:DD$99,0),1))</f>
        <v>#N/A</v>
      </c>
      <c r="Y404" s="233" t="e">
        <f>(INDEX(Finish_table!DL$4:DL$99,MATCH('16 Year_History_Results'!$G404,Finish_table!DM$4:DM$99,0),1))</f>
        <v>#N/A</v>
      </c>
      <c r="Z404" s="233" t="e">
        <f>(INDEX(Finish_table!DU$4:DU$99,MATCH('16 Year_History_Results'!$G404,Finish_table!DV$4:DV$99,0),1))</f>
        <v>#N/A</v>
      </c>
      <c r="AA404" s="233" t="e">
        <f>(INDEX(Finish_table!ED$4:ED$140,MATCH('16 Year_History_Results'!$G404,Finish_table!EE$4:EE$140,0),1))</f>
        <v>#N/A</v>
      </c>
      <c r="AB404" s="233" t="e">
        <f>(INDEX(Finish_table!EM$4:EM$224,MATCH('16 Year_History_Results'!$G404,Finish_table!EN$4:EN$224,0),1))</f>
        <v>#N/A</v>
      </c>
      <c r="AC404" s="253" t="e">
        <f>(INDEX(Finish_table!EW$4:EW$224,MATCH('16 Year_History_Results'!$G404,Finish_table!EX$4:EX$224,0),1))</f>
        <v>#N/A</v>
      </c>
      <c r="AG404">
        <f t="shared" si="252"/>
        <v>2854</v>
      </c>
      <c r="AH404" s="110"/>
      <c r="AI404" s="2"/>
      <c r="AJ404" s="146">
        <f>INDEX('2001'!$C$44:$C$140,'16 Year_History_Results'!BZ404)</f>
        <v>0</v>
      </c>
      <c r="AK404" s="2">
        <f>INDEX('2002'!$C$44:$C$140,'16 Year_History_Results'!CA404)</f>
        <v>0</v>
      </c>
      <c r="AL404" s="2">
        <f>INDEX('2003'!$C$44:$C$140,'16 Year_History_Results'!CB404)</f>
        <v>0</v>
      </c>
      <c r="AM404" s="2">
        <f>INDEX('2004'!$C$44:$C$140,'16 Year_History_Results'!CC404)</f>
        <v>0</v>
      </c>
      <c r="AN404" s="2">
        <f>INDEX('2005'!$C$44:$C$140,'16 Year_History_Results'!CD404)</f>
        <v>0</v>
      </c>
      <c r="AO404" s="2">
        <f>INDEX('2006'!$C$44:$C$140,'16 Year_History_Results'!CE404)</f>
        <v>0</v>
      </c>
      <c r="AP404" s="2">
        <f>INDEX('2007'!$C$44:$C$140,'16 Year_History_Results'!CF404)</f>
        <v>0</v>
      </c>
      <c r="AQ404" s="2">
        <f>INDEX('2008'!$C$44:$C$140,'16 Year_History_Results'!CG404)</f>
        <v>0</v>
      </c>
      <c r="AR404" s="2">
        <f>INDEX('2009'!$C$44:$C$140,'16 Year_History_Results'!CH404)</f>
        <v>0</v>
      </c>
      <c r="AS404" s="2">
        <f>INDEX('2010'!$C$44:$C$140,'16 Year_History_Results'!CI404)</f>
        <v>10</v>
      </c>
      <c r="AT404" s="2">
        <f>INDEX('2011'!$C$44:$C$140,'16 Year_History_Results'!CJ404)</f>
        <v>0</v>
      </c>
      <c r="AU404" s="2">
        <f>INDEX('2012'!$C$44:$C$140,'16 Year_History_Results'!CK404)</f>
        <v>0</v>
      </c>
      <c r="AV404" s="2">
        <f>INDEX('2013'!$C$44:$C$140,'16 Year_History_Results'!CL404)</f>
        <v>0</v>
      </c>
      <c r="AW404" s="2">
        <f>INDEX('2014'!$C$52:$C$180,'16 Year_History_Results'!CM404)</f>
        <v>0</v>
      </c>
      <c r="AX404" s="2">
        <f>INDEX('2015'!$E$52:$E$308,'16 Year_History_Results'!CN404)</f>
        <v>0</v>
      </c>
      <c r="AY404" s="147">
        <f>INDEX('2016'!$E$52:$E$308,'16 Year_History_Results'!CO404)</f>
        <v>0</v>
      </c>
      <c r="AZ404" s="2"/>
      <c r="BB404">
        <f t="shared" si="261"/>
        <v>2854</v>
      </c>
      <c r="BC404" s="110"/>
      <c r="BD404" s="97"/>
      <c r="BE404" s="146">
        <f>INDEX('2001'!$B$44:$B$140,'16 Year_History_Results'!BZ404)</f>
        <v>0</v>
      </c>
      <c r="BF404" s="2">
        <f>INDEX('2002'!$B$44:$B$140,'16 Year_History_Results'!CA404)</f>
        <v>0</v>
      </c>
      <c r="BG404" s="2">
        <f>INDEX('2003'!$B$44:$B$140,'16 Year_History_Results'!CB404)</f>
        <v>0</v>
      </c>
      <c r="BH404" s="2">
        <f>INDEX('2004'!$B$44:$B$140,'16 Year_History_Results'!CC404)</f>
        <v>0</v>
      </c>
      <c r="BI404" s="2">
        <f>INDEX('2005'!$B$44:$B$140,'16 Year_History_Results'!CD404)</f>
        <v>0</v>
      </c>
      <c r="BJ404" s="2">
        <f>INDEX('2006'!$B$44:$B$140,'16 Year_History_Results'!CE404)</f>
        <v>0</v>
      </c>
      <c r="BK404" s="2">
        <f>INDEX('2007'!$B$44:$B$140,'16 Year_History_Results'!CF404)</f>
        <v>0</v>
      </c>
      <c r="BL404" s="2">
        <f>INDEX('2008'!$B$44:$B$140,'16 Year_History_Results'!CG404)</f>
        <v>0</v>
      </c>
      <c r="BM404" s="2">
        <f>INDEX('2009'!$B$44:$B$140,'16 Year_History_Results'!CH404)</f>
        <v>0</v>
      </c>
      <c r="BN404" s="2">
        <f>INDEX('2010'!$B$44:$B$140,'16 Year_History_Results'!CI404)</f>
        <v>3</v>
      </c>
      <c r="BO404" s="2">
        <f>INDEX('2011'!$B$44:$B$140,'16 Year_History_Results'!CJ404)</f>
        <v>0</v>
      </c>
      <c r="BP404" s="2">
        <f>INDEX('2012'!$B$44:$B$140,'16 Year_History_Results'!CK404)</f>
        <v>0</v>
      </c>
      <c r="BQ404" s="2">
        <f>INDEX('2013'!$B$44:$B$140,'16 Year_History_Results'!CL404)</f>
        <v>0</v>
      </c>
      <c r="BR404" s="2">
        <f>INDEX('2014'!$B$52:$B$180,'16 Year_History_Results'!CM404)</f>
        <v>0</v>
      </c>
      <c r="BS404" s="147">
        <f>INDEX('2015'!$B$52:$B$308,'16 Year_History_Results'!CN404)</f>
        <v>0</v>
      </c>
      <c r="BT404" s="147">
        <f>INDEX('2016'!$B$52:$B$308,'16 Year_History_Results'!CO404)</f>
        <v>0</v>
      </c>
      <c r="BW404">
        <f t="shared" si="262"/>
        <v>2854</v>
      </c>
      <c r="BX404" s="110"/>
      <c r="BY404" s="97"/>
      <c r="BZ404" s="146">
        <f>IF(ISNA(MATCH($BW404,'2001'!$A$44:$A$139,0)),97,MATCH($BW404,'2001'!$A$44:$A$139,0))</f>
        <v>97</v>
      </c>
      <c r="CA404" s="2">
        <f>IF(ISNA(MATCH($BW404,'2002'!$A$44:$A$139,0)),97,MATCH($BW404,'2002'!$A$44:$A$139,0))</f>
        <v>97</v>
      </c>
      <c r="CB404" s="2">
        <f>IF(ISNA(MATCH($BW404,'2003'!$A$44:$A$139,0)),97,MATCH($BW404,'2003'!$A$44:$A$139,0))</f>
        <v>97</v>
      </c>
      <c r="CC404" s="2">
        <f>IF(ISNA(MATCH($BW404,'2004'!$A$44:$A$139,0)),97,MATCH($BW404,'2004'!$A$44:$A$139,0))</f>
        <v>97</v>
      </c>
      <c r="CD404" s="2">
        <f>IF(ISNA(MATCH($BW404,'2005'!$A$44:$A$139,0)),97,MATCH($BW404,'2005'!$A$44:$A$139,0))</f>
        <v>97</v>
      </c>
      <c r="CE404" s="2">
        <f>IF(ISNA(MATCH($BW404,'2006'!$A$44:$A$139,0)),97,MATCH($BW404,'2006'!$A$44:$A$139,0))</f>
        <v>97</v>
      </c>
      <c r="CF404" s="2">
        <f>IF(ISNA(MATCH($BW404,'2007'!$A$44:$A$139,0)),97,MATCH($BW404,'2007'!$A$44:$A$139,0))</f>
        <v>97</v>
      </c>
      <c r="CG404" s="2">
        <f>IF(ISNA(MATCH($BW404,'2008'!$A$44:$A$139,0)),97,MATCH($BW404,'2008'!$A$44:$A$139,0))</f>
        <v>97</v>
      </c>
      <c r="CH404" s="2">
        <f>IF(ISNA(MATCH($BW404,'2009'!$A$44:$A$139,0)),97,MATCH($BW404,'2009'!$A$44:$A$139,0))</f>
        <v>97</v>
      </c>
      <c r="CI404" s="2">
        <f>IF(ISNA(MATCH($BW404,'2010'!$A$44:$A$139,0)),97,MATCH($BW404,'2010'!$A$44:$A$139,0))</f>
        <v>91</v>
      </c>
      <c r="CJ404" s="2">
        <f>IF(ISNA(MATCH($BW404,'2011'!$A$44:$A$139,0)),97,MATCH($BW404,'2011'!$A$44:$A$139,0))</f>
        <v>97</v>
      </c>
      <c r="CK404" s="2">
        <f>IF(ISNA(MATCH($BW404,'2012'!$A$44:$A$139,0)),97,MATCH($BW404,'2012'!$A$44:$A$139,0))</f>
        <v>97</v>
      </c>
      <c r="CL404" s="2">
        <f>IF(ISNA(MATCH($BW404,'2013'!$A$44:$A$139,0)),97,MATCH($BW404,'2013'!$A$44:$A$139,0))</f>
        <v>97</v>
      </c>
      <c r="CM404" s="2">
        <f>IF(ISNA(MATCH($BW404,'2014'!$A$52:$A$179,0)),129,MATCH($BW404,'2014'!$A$52:$A$179,0))</f>
        <v>129</v>
      </c>
      <c r="CN404" s="147">
        <f>IF(ISNA(MATCH($BW404,'2015'!$A$52:$A$307,0)),257,MATCH($BW404,'2015'!$A$52:$A$307,0))</f>
        <v>257</v>
      </c>
      <c r="CO404" s="147">
        <f>IF(ISNA(MATCH($BW404,'2016'!$A$52:$A$307,0)),257,MATCH($BW404,'2016'!$A$52:$A$307,0))</f>
        <v>257</v>
      </c>
      <c r="CQ404">
        <f t="shared" si="294"/>
        <v>2854</v>
      </c>
      <c r="CR404" s="281"/>
      <c r="CS404" s="279"/>
      <c r="CT404" s="278">
        <f t="shared" si="295"/>
        <v>0</v>
      </c>
      <c r="CU404" s="279">
        <f t="shared" si="296"/>
        <v>0</v>
      </c>
      <c r="CV404" s="279">
        <f t="shared" si="297"/>
        <v>0</v>
      </c>
      <c r="CW404" s="279">
        <f t="shared" si="298"/>
        <v>0</v>
      </c>
      <c r="CX404" s="279">
        <f t="shared" si="299"/>
        <v>0</v>
      </c>
      <c r="CY404" s="279">
        <f t="shared" si="300"/>
        <v>0</v>
      </c>
      <c r="CZ404" s="279">
        <f t="shared" si="301"/>
        <v>0</v>
      </c>
      <c r="DA404" s="279">
        <f t="shared" si="302"/>
        <v>0</v>
      </c>
      <c r="DB404" s="279">
        <f t="shared" si="303"/>
        <v>0</v>
      </c>
      <c r="DC404" s="279">
        <f t="shared" si="304"/>
        <v>13</v>
      </c>
      <c r="DD404" s="279">
        <f t="shared" si="305"/>
        <v>8.6657999999999991</v>
      </c>
      <c r="DE404" s="279">
        <f t="shared" si="267"/>
        <v>5.7766222799999989</v>
      </c>
      <c r="DF404" s="279">
        <f t="shared" si="268"/>
        <v>3.8506964118479989</v>
      </c>
      <c r="DG404" s="279">
        <f t="shared" si="269"/>
        <v>2.566874228137876</v>
      </c>
      <c r="DH404" s="280">
        <f t="shared" si="286"/>
        <v>1.7110783604767081</v>
      </c>
      <c r="DI404" s="280">
        <f t="shared" si="292"/>
        <v>1.1406048350937736</v>
      </c>
      <c r="DJ404" s="154">
        <f t="shared" si="287"/>
        <v>336</v>
      </c>
      <c r="DK404" s="279">
        <f t="shared" si="270"/>
        <v>2854</v>
      </c>
      <c r="DL404" s="97"/>
      <c r="DM404" s="154"/>
      <c r="DN404" s="267">
        <f t="shared" si="271"/>
        <v>0</v>
      </c>
      <c r="DO404" s="154">
        <f t="shared" si="272"/>
        <v>0</v>
      </c>
      <c r="DP404" s="154">
        <f t="shared" si="273"/>
        <v>0</v>
      </c>
      <c r="DQ404" s="154">
        <f t="shared" si="274"/>
        <v>0</v>
      </c>
      <c r="DR404" s="154">
        <f t="shared" si="275"/>
        <v>0</v>
      </c>
      <c r="DS404" s="154">
        <f t="shared" si="276"/>
        <v>0</v>
      </c>
      <c r="DT404" s="154">
        <f t="shared" si="277"/>
        <v>0</v>
      </c>
      <c r="DU404" s="154">
        <f t="shared" si="278"/>
        <v>0</v>
      </c>
      <c r="DV404" s="154">
        <f t="shared" si="279"/>
        <v>0</v>
      </c>
      <c r="DW404" s="154">
        <f t="shared" si="280"/>
        <v>13</v>
      </c>
      <c r="DX404" s="154">
        <f t="shared" si="281"/>
        <v>13</v>
      </c>
      <c r="DY404" s="154">
        <f t="shared" si="282"/>
        <v>13</v>
      </c>
      <c r="DZ404" s="154">
        <f t="shared" si="283"/>
        <v>13</v>
      </c>
      <c r="EA404" s="154">
        <f t="shared" si="284"/>
        <v>13</v>
      </c>
      <c r="EB404" s="264">
        <f t="shared" si="288"/>
        <v>13</v>
      </c>
      <c r="EC404" s="264">
        <f t="shared" si="293"/>
        <v>13</v>
      </c>
      <c r="ED404" s="154">
        <f t="shared" si="289"/>
        <v>381</v>
      </c>
    </row>
    <row r="405" spans="2:134" x14ac:dyDescent="0.25">
      <c r="F405" s="2">
        <f t="shared" si="291"/>
        <v>400</v>
      </c>
      <c r="G405" s="494">
        <v>858</v>
      </c>
      <c r="H405" s="98">
        <f>15- COUNTIF(L405:AC405,"#N/A")</f>
        <v>1</v>
      </c>
      <c r="I405" s="131">
        <f>SUM(AH405:AY405)+SUM(BE405:BT405)</f>
        <v>14</v>
      </c>
      <c r="J405" s="398">
        <f>DI405</f>
        <v>1.1000753376799457</v>
      </c>
      <c r="K405" s="456" t="str">
        <f>IF(ISNUMBER(MATCH(G405,'[4]OPR data'!$A$3:$A$2900,0)),"Y","N")</f>
        <v>Y</v>
      </c>
      <c r="L405" s="110"/>
      <c r="M405" s="233"/>
      <c r="N405" s="469" t="e">
        <f>(INDEX(Finish_table!R$4:R$83,MATCH('16 Year_History_Results'!$G405,Finish_table!S$4:S$83,0),1))</f>
        <v>#N/A</v>
      </c>
      <c r="O405" s="233" t="e">
        <f>(INDEX(Finish_table!Z$4:Z$99,MATCH('16 Year_History_Results'!$G405,Finish_table!AA$4:AA$99,0),1))</f>
        <v>#N/A</v>
      </c>
      <c r="P405" s="233" t="e">
        <f>(INDEX(Finish_table!AI$4:AI$99,MATCH('16 Year_History_Results'!$G405,Finish_table!AJ$4:AJ$99,0),1))</f>
        <v>#N/A</v>
      </c>
      <c r="Q405" s="233" t="str">
        <f>(INDEX(Finish_table!AR$4:AR$99,MATCH('16 Year_History_Results'!$G405,Finish_table!AS$4:AS$99,0),1))</f>
        <v>QF</v>
      </c>
      <c r="R405" s="233" t="e">
        <f>(INDEX(Finish_table!BA$4:BA$99,MATCH('16 Year_History_Results'!$G405,Finish_table!BB$4:BB$99,0),1))</f>
        <v>#N/A</v>
      </c>
      <c r="S405" s="233" t="e">
        <f>(INDEX(Finish_table!BJ$4:BJ$99,MATCH('16 Year_History_Results'!$G405,Finish_table!BK$4:BK$99,0),1))</f>
        <v>#N/A</v>
      </c>
      <c r="T405" s="233" t="e">
        <f>(INDEX(Finish_table!BS$4:BS$99,MATCH('16 Year_History_Results'!$G405,Finish_table!BT$4:BT$99,0),1))</f>
        <v>#N/A</v>
      </c>
      <c r="U405" s="233" t="e">
        <f>(INDEX(Finish_table!CB$4:CB$99,MATCH('16 Year_History_Results'!$G405,Finish_table!CC$4:CC$99,0),1))</f>
        <v>#N/A</v>
      </c>
      <c r="V405" s="233" t="e">
        <f>(INDEX(Finish_table!CK$4:CK$99,MATCH('16 Year_History_Results'!$G405,Finish_table!CL$4:CL$99,0),1))</f>
        <v>#N/A</v>
      </c>
      <c r="W405" s="233" t="e">
        <f>(INDEX(Finish_table!CT$4:CT$99,MATCH('16 Year_History_Results'!$G405,Finish_table!CU$4:CU$99,0),1))</f>
        <v>#N/A</v>
      </c>
      <c r="X405" s="233" t="e">
        <f>(INDEX(Finish_table!DC$4:DC$99,MATCH('16 Year_History_Results'!$G405,Finish_table!DD$4:DD$99,0),1))</f>
        <v>#N/A</v>
      </c>
      <c r="Y405" s="233" t="e">
        <f>(INDEX(Finish_table!DL$4:DL$99,MATCH('16 Year_History_Results'!$G405,Finish_table!DM$4:DM$99,0),1))</f>
        <v>#N/A</v>
      </c>
      <c r="Z405" s="233" t="e">
        <f>(INDEX(Finish_table!DU$4:DU$99,MATCH('16 Year_History_Results'!$G405,Finish_table!DV$4:DV$99,0),1))</f>
        <v>#N/A</v>
      </c>
      <c r="AA405" s="233" t="e">
        <f>(INDEX(Finish_table!ED$4:ED$140,MATCH('16 Year_History_Results'!$G405,Finish_table!EE$4:EE$140,0),1))</f>
        <v>#N/A</v>
      </c>
      <c r="AB405" s="233" t="e">
        <f>(INDEX(Finish_table!EM$4:EM$224,MATCH('16 Year_History_Results'!$G405,Finish_table!EN$4:EN$224,0),1))</f>
        <v>#N/A</v>
      </c>
      <c r="AC405" s="253" t="str">
        <f>(INDEX(Finish_table!EW$4:EW$224,MATCH('16 Year_History_Results'!$G405,Finish_table!EX$4:EX$224,0),1))</f>
        <v>QF</v>
      </c>
      <c r="AG405">
        <f t="shared" si="252"/>
        <v>858</v>
      </c>
      <c r="AH405" s="110"/>
      <c r="AI405" s="2"/>
      <c r="AJ405" s="146">
        <f>INDEX('2001'!$C$44:$C$140,'16 Year_History_Results'!BZ405)</f>
        <v>0</v>
      </c>
      <c r="AK405" s="2">
        <f>INDEX('2002'!$C$44:$C$140,'16 Year_History_Results'!CA405)</f>
        <v>0</v>
      </c>
      <c r="AL405" s="2">
        <f>INDEX('2003'!$C$44:$C$140,'16 Year_History_Results'!CB405)</f>
        <v>0</v>
      </c>
      <c r="AM405" s="2">
        <f>INDEX('2004'!$C$44:$C$140,'16 Year_History_Results'!CC405)</f>
        <v>0</v>
      </c>
      <c r="AN405" s="2">
        <f>INDEX('2005'!$C$44:$C$140,'16 Year_History_Results'!CD405)</f>
        <v>0</v>
      </c>
      <c r="AO405" s="2">
        <f>INDEX('2006'!$C$44:$C$140,'16 Year_History_Results'!CE405)</f>
        <v>0</v>
      </c>
      <c r="AP405" s="2">
        <f>INDEX('2007'!$C$44:$C$140,'16 Year_History_Results'!CF405)</f>
        <v>0</v>
      </c>
      <c r="AQ405" s="2">
        <f>INDEX('2008'!$C$44:$C$140,'16 Year_History_Results'!CG405)</f>
        <v>0</v>
      </c>
      <c r="AR405" s="2">
        <f>INDEX('2009'!$C$44:$C$140,'16 Year_History_Results'!CH405)</f>
        <v>0</v>
      </c>
      <c r="AS405" s="2">
        <f>INDEX('2010'!$C$44:$C$140,'16 Year_History_Results'!CI405)</f>
        <v>0</v>
      </c>
      <c r="AT405" s="2">
        <f>INDEX('2011'!$C$44:$C$140,'16 Year_History_Results'!CJ405)</f>
        <v>0</v>
      </c>
      <c r="AU405" s="2">
        <f>INDEX('2012'!$C$44:$C$140,'16 Year_History_Results'!CK405)</f>
        <v>0</v>
      </c>
      <c r="AV405" s="2">
        <f>INDEX('2013'!$C$44:$C$140,'16 Year_History_Results'!CL405)</f>
        <v>0</v>
      </c>
      <c r="AW405" s="2">
        <f>INDEX('2014'!$C$52:$C$180,'16 Year_History_Results'!CM405)</f>
        <v>0</v>
      </c>
      <c r="AX405" s="2">
        <f>INDEX('2015'!$E$52:$E$308,'16 Year_History_Results'!CN405)</f>
        <v>0</v>
      </c>
      <c r="AY405" s="147">
        <f>INDEX('2016'!$E$52:$E$308,'16 Year_History_Results'!CO405)</f>
        <v>0</v>
      </c>
      <c r="AZ405" s="2"/>
      <c r="BB405">
        <f t="shared" si="261"/>
        <v>858</v>
      </c>
      <c r="BC405" s="110"/>
      <c r="BD405" s="97"/>
      <c r="BE405" s="146">
        <f>INDEX('2001'!$B$44:$B$140,'16 Year_History_Results'!BZ405)</f>
        <v>0</v>
      </c>
      <c r="BF405" s="2">
        <f>INDEX('2002'!$B$44:$B$140,'16 Year_History_Results'!CA405)</f>
        <v>0</v>
      </c>
      <c r="BG405" s="2">
        <f>INDEX('2003'!$B$44:$B$140,'16 Year_History_Results'!CB405)</f>
        <v>0</v>
      </c>
      <c r="BH405" s="2">
        <f>INDEX('2004'!$B$44:$B$140,'16 Year_History_Results'!CC405)</f>
        <v>13</v>
      </c>
      <c r="BI405" s="2">
        <f>INDEX('2005'!$B$44:$B$140,'16 Year_History_Results'!CD405)</f>
        <v>0</v>
      </c>
      <c r="BJ405" s="2">
        <f>INDEX('2006'!$B$44:$B$140,'16 Year_History_Results'!CE405)</f>
        <v>0</v>
      </c>
      <c r="BK405" s="2">
        <f>INDEX('2007'!$B$44:$B$140,'16 Year_History_Results'!CF405)</f>
        <v>0</v>
      </c>
      <c r="BL405" s="2">
        <f>INDEX('2008'!$B$44:$B$140,'16 Year_History_Results'!CG405)</f>
        <v>0</v>
      </c>
      <c r="BM405" s="2">
        <f>INDEX('2009'!$B$44:$B$140,'16 Year_History_Results'!CH405)</f>
        <v>0</v>
      </c>
      <c r="BN405" s="2">
        <f>INDEX('2010'!$B$44:$B$140,'16 Year_History_Results'!CI405)</f>
        <v>0</v>
      </c>
      <c r="BO405" s="2">
        <f>INDEX('2011'!$B$44:$B$140,'16 Year_History_Results'!CJ405)</f>
        <v>0</v>
      </c>
      <c r="BP405" s="2">
        <f>INDEX('2012'!$B$44:$B$140,'16 Year_History_Results'!CK405)</f>
        <v>0</v>
      </c>
      <c r="BQ405" s="2">
        <f>INDEX('2013'!$B$44:$B$140,'16 Year_History_Results'!CL405)</f>
        <v>0</v>
      </c>
      <c r="BR405" s="2">
        <f>INDEX('2014'!$B$52:$B$180,'16 Year_History_Results'!CM405)</f>
        <v>0</v>
      </c>
      <c r="BS405" s="147">
        <f>INDEX('2015'!$B$52:$B$308,'16 Year_History_Results'!CN405)</f>
        <v>0</v>
      </c>
      <c r="BT405" s="147">
        <f>INDEX('2016'!$B$52:$B$308,'16 Year_History_Results'!CO405)</f>
        <v>1</v>
      </c>
      <c r="BW405">
        <f t="shared" si="262"/>
        <v>858</v>
      </c>
      <c r="BX405" s="110"/>
      <c r="BY405" s="97"/>
      <c r="BZ405" s="146">
        <f>IF(ISNA(MATCH($BW405,'2001'!$A$44:$A$139,0)),97,MATCH($BW405,'2001'!$A$44:$A$139,0))</f>
        <v>97</v>
      </c>
      <c r="CA405" s="2">
        <f>IF(ISNA(MATCH($BW405,'2002'!$A$44:$A$139,0)),97,MATCH($BW405,'2002'!$A$44:$A$139,0))</f>
        <v>97</v>
      </c>
      <c r="CB405" s="2">
        <f>IF(ISNA(MATCH($BW405,'2003'!$A$44:$A$139,0)),97,MATCH($BW405,'2003'!$A$44:$A$139,0))</f>
        <v>97</v>
      </c>
      <c r="CC405" s="2">
        <f>IF(ISNA(MATCH($BW405,'2004'!$A$44:$A$139,0)),97,MATCH($BW405,'2004'!$A$44:$A$139,0))</f>
        <v>78</v>
      </c>
      <c r="CD405" s="2">
        <f>IF(ISNA(MATCH($BW405,'2005'!$A$44:$A$139,0)),97,MATCH($BW405,'2005'!$A$44:$A$139,0))</f>
        <v>97</v>
      </c>
      <c r="CE405" s="2">
        <f>IF(ISNA(MATCH($BW405,'2006'!$A$44:$A$139,0)),97,MATCH($BW405,'2006'!$A$44:$A$139,0))</f>
        <v>97</v>
      </c>
      <c r="CF405" s="2">
        <f>IF(ISNA(MATCH($BW405,'2007'!$A$44:$A$139,0)),97,MATCH($BW405,'2007'!$A$44:$A$139,0))</f>
        <v>97</v>
      </c>
      <c r="CG405" s="2">
        <f>IF(ISNA(MATCH($BW405,'2008'!$A$44:$A$139,0)),97,MATCH($BW405,'2008'!$A$44:$A$139,0))</f>
        <v>97</v>
      </c>
      <c r="CH405" s="2">
        <f>IF(ISNA(MATCH($BW405,'2009'!$A$44:$A$139,0)),97,MATCH($BW405,'2009'!$A$44:$A$139,0))</f>
        <v>97</v>
      </c>
      <c r="CI405" s="2">
        <f>IF(ISNA(MATCH($BW405,'2010'!$A$44:$A$139,0)),97,MATCH($BW405,'2010'!$A$44:$A$139,0))</f>
        <v>97</v>
      </c>
      <c r="CJ405" s="2">
        <f>IF(ISNA(MATCH($BW405,'2011'!$A$44:$A$139,0)),97,MATCH($BW405,'2011'!$A$44:$A$139,0))</f>
        <v>97</v>
      </c>
      <c r="CK405" s="2">
        <f>IF(ISNA(MATCH($BW405,'2012'!$A$44:$A$139,0)),97,MATCH($BW405,'2012'!$A$44:$A$139,0))</f>
        <v>97</v>
      </c>
      <c r="CL405" s="2">
        <f>IF(ISNA(MATCH($BW405,'2013'!$A$44:$A$139,0)),97,MATCH($BW405,'2013'!$A$44:$A$139,0))</f>
        <v>97</v>
      </c>
      <c r="CM405" s="2">
        <f>IF(ISNA(MATCH($BW405,'2014'!$A$52:$A$179,0)),129,MATCH($BW405,'2014'!$A$52:$A$179,0))</f>
        <v>129</v>
      </c>
      <c r="CN405" s="147">
        <f>IF(ISNA(MATCH($BW405,'2015'!$A$52:$A$307,0)),257,MATCH($BW405,'2015'!$A$52:$A$307,0))</f>
        <v>257</v>
      </c>
      <c r="CO405" s="147">
        <f>IF(ISNA(MATCH($BW405,'2016'!$A$52:$A$307,0)),257,MATCH($BW405,'2016'!$A$52:$A$307,0))</f>
        <v>71</v>
      </c>
      <c r="CQ405">
        <f t="shared" si="294"/>
        <v>858</v>
      </c>
      <c r="CR405" s="281"/>
      <c r="CS405" s="279"/>
      <c r="CT405" s="278">
        <f t="shared" si="295"/>
        <v>0</v>
      </c>
      <c r="CU405" s="279">
        <f t="shared" si="296"/>
        <v>0</v>
      </c>
      <c r="CV405" s="279">
        <f t="shared" si="297"/>
        <v>0</v>
      </c>
      <c r="CW405" s="279">
        <f t="shared" si="298"/>
        <v>13</v>
      </c>
      <c r="CX405" s="279">
        <f t="shared" si="299"/>
        <v>8.6657999999999991</v>
      </c>
      <c r="CY405" s="279">
        <f t="shared" si="300"/>
        <v>5.7766222799999989</v>
      </c>
      <c r="CZ405" s="279">
        <f t="shared" si="301"/>
        <v>3.8506964118479989</v>
      </c>
      <c r="DA405" s="279">
        <f t="shared" si="302"/>
        <v>2.566874228137876</v>
      </c>
      <c r="DB405" s="279">
        <f t="shared" si="303"/>
        <v>1.7110783604767081</v>
      </c>
      <c r="DC405" s="279">
        <f t="shared" si="304"/>
        <v>1.1406048350937736</v>
      </c>
      <c r="DD405" s="279">
        <f t="shared" si="305"/>
        <v>0.76032718307350944</v>
      </c>
      <c r="DE405" s="279">
        <f t="shared" si="267"/>
        <v>0.50683410023680142</v>
      </c>
      <c r="DF405" s="279">
        <f t="shared" si="268"/>
        <v>0.33785561121785179</v>
      </c>
      <c r="DG405" s="279">
        <f t="shared" si="269"/>
        <v>0.22521455043781999</v>
      </c>
      <c r="DH405" s="280">
        <f t="shared" si="286"/>
        <v>0.1501280193218508</v>
      </c>
      <c r="DI405" s="280">
        <f t="shared" si="292"/>
        <v>1.1000753376799457</v>
      </c>
      <c r="DJ405" s="154">
        <f t="shared" si="287"/>
        <v>498</v>
      </c>
      <c r="DK405" s="279">
        <f t="shared" si="270"/>
        <v>858</v>
      </c>
      <c r="DL405" s="97"/>
      <c r="DM405" s="154"/>
      <c r="DN405" s="267">
        <f t="shared" si="271"/>
        <v>0</v>
      </c>
      <c r="DO405" s="154">
        <f t="shared" si="272"/>
        <v>0</v>
      </c>
      <c r="DP405" s="154">
        <f t="shared" si="273"/>
        <v>0</v>
      </c>
      <c r="DQ405" s="154">
        <f t="shared" si="274"/>
        <v>13</v>
      </c>
      <c r="DR405" s="154">
        <f t="shared" si="275"/>
        <v>13</v>
      </c>
      <c r="DS405" s="154">
        <f t="shared" si="276"/>
        <v>13</v>
      </c>
      <c r="DT405" s="154">
        <f t="shared" si="277"/>
        <v>13</v>
      </c>
      <c r="DU405" s="154">
        <f t="shared" si="278"/>
        <v>13</v>
      </c>
      <c r="DV405" s="154">
        <f t="shared" si="279"/>
        <v>13</v>
      </c>
      <c r="DW405" s="154">
        <f t="shared" si="280"/>
        <v>13</v>
      </c>
      <c r="DX405" s="154">
        <f t="shared" si="281"/>
        <v>13</v>
      </c>
      <c r="DY405" s="154">
        <f t="shared" si="282"/>
        <v>13</v>
      </c>
      <c r="DZ405" s="154">
        <f t="shared" si="283"/>
        <v>13</v>
      </c>
      <c r="EA405" s="154">
        <f t="shared" si="284"/>
        <v>13</v>
      </c>
      <c r="EB405" s="264">
        <f t="shared" si="288"/>
        <v>13</v>
      </c>
      <c r="EC405" s="264">
        <f t="shared" si="293"/>
        <v>14</v>
      </c>
      <c r="ED405" s="154">
        <f t="shared" si="289"/>
        <v>381</v>
      </c>
    </row>
    <row r="406" spans="2:134" x14ac:dyDescent="0.25">
      <c r="F406" s="2">
        <f t="shared" si="291"/>
        <v>401</v>
      </c>
      <c r="G406" s="207">
        <v>308</v>
      </c>
      <c r="H406" s="98">
        <f>15- COUNTIF(L406:AC406,"#N/A")</f>
        <v>3</v>
      </c>
      <c r="I406" s="131">
        <f>SUM(AH406:AY406)+SUM(BE406:BT406)</f>
        <v>99</v>
      </c>
      <c r="J406" s="398">
        <f>DI406</f>
        <v>1.0958035700501791</v>
      </c>
      <c r="K406" s="456" t="str">
        <f>IF(ISNUMBER(MATCH(G406,'[4]OPR data'!$A$3:$A$2900,0)),"Y","N")</f>
        <v>Y</v>
      </c>
      <c r="L406" s="110"/>
      <c r="M406" s="233"/>
      <c r="N406" s="469" t="str">
        <f>(INDEX(Finish_table!R$4:R$83,MATCH('16 Year_History_Results'!$G406,Finish_table!S$4:S$83,0),1))</f>
        <v>QF</v>
      </c>
      <c r="O406" s="233" t="str">
        <f>(INDEX(Finish_table!Z$4:Z$99,MATCH('16 Year_History_Results'!$G406,Finish_table!AA$4:AA$99,0),1))</f>
        <v>WF</v>
      </c>
      <c r="P406" s="233" t="str">
        <f>(INDEX(Finish_table!AI$4:AI$99,MATCH('16 Year_History_Results'!$G406,Finish_table!AJ$4:AJ$99,0),1))</f>
        <v>QF</v>
      </c>
      <c r="Q406" s="233" t="e">
        <f>(INDEX(Finish_table!AR$4:AR$99,MATCH('16 Year_History_Results'!$G406,Finish_table!AS$4:AS$99,0),1))</f>
        <v>#N/A</v>
      </c>
      <c r="R406" s="233" t="e">
        <f>(INDEX(Finish_table!BA$4:BA$99,MATCH('16 Year_History_Results'!$G406,Finish_table!BB$4:BB$99,0),1))</f>
        <v>#N/A</v>
      </c>
      <c r="S406" s="233" t="e">
        <f>(INDEX(Finish_table!BJ$4:BJ$99,MATCH('16 Year_History_Results'!$G406,Finish_table!BK$4:BK$99,0),1))</f>
        <v>#N/A</v>
      </c>
      <c r="T406" s="233" t="e">
        <f>(INDEX(Finish_table!BS$4:BS$99,MATCH('16 Year_History_Results'!$G406,Finish_table!BT$4:BT$99,0),1))</f>
        <v>#N/A</v>
      </c>
      <c r="U406" s="233" t="e">
        <f>(INDEX(Finish_table!CB$4:CB$99,MATCH('16 Year_History_Results'!$G406,Finish_table!CC$4:CC$99,0),1))</f>
        <v>#N/A</v>
      </c>
      <c r="V406" s="233" t="e">
        <f>(INDEX(Finish_table!CK$4:CK$99,MATCH('16 Year_History_Results'!$G406,Finish_table!CL$4:CL$99,0),1))</f>
        <v>#N/A</v>
      </c>
      <c r="W406" s="233" t="str">
        <f>(INDEX(Finish_table!CT$4:CT$99,MATCH('16 Year_History_Results'!$G406,Finish_table!CU$4:CU$99,0),1))</f>
        <v>QF</v>
      </c>
      <c r="X406" s="233" t="e">
        <f>(INDEX(Finish_table!DC$4:DC$99,MATCH('16 Year_History_Results'!$G406,Finish_table!DD$4:DD$99,0),1))</f>
        <v>#N/A</v>
      </c>
      <c r="Y406" s="233" t="e">
        <f>(INDEX(Finish_table!DL$4:DL$99,MATCH('16 Year_History_Results'!$G406,Finish_table!DM$4:DM$99,0),1))</f>
        <v>#N/A</v>
      </c>
      <c r="Z406" s="233" t="e">
        <f>(INDEX(Finish_table!DU$4:DU$99,MATCH('16 Year_History_Results'!$G406,Finish_table!DV$4:DV$99,0),1))</f>
        <v>#N/A</v>
      </c>
      <c r="AA406" s="233" t="e">
        <f>(INDEX(Finish_table!ED$4:ED$140,MATCH('16 Year_History_Results'!$G406,Finish_table!EE$4:EE$140,0),1))</f>
        <v>#N/A</v>
      </c>
      <c r="AB406" s="233" t="e">
        <f>(INDEX(Finish_table!EM$4:EM$224,MATCH('16 Year_History_Results'!$G406,Finish_table!EN$4:EN$224,0),1))</f>
        <v>#N/A</v>
      </c>
      <c r="AC406" s="253" t="e">
        <f>(INDEX(Finish_table!EW$4:EW$224,MATCH('16 Year_History_Results'!$G406,Finish_table!EX$4:EX$224,0),1))</f>
        <v>#N/A</v>
      </c>
      <c r="AG406">
        <f t="shared" si="252"/>
        <v>308</v>
      </c>
      <c r="AH406" s="110"/>
      <c r="AI406" s="2"/>
      <c r="AJ406" s="146">
        <f>INDEX('2001'!$C$44:$C$140,'16 Year_History_Results'!BZ406)</f>
        <v>10</v>
      </c>
      <c r="AK406" s="2">
        <f>INDEX('2002'!$C$44:$C$140,'16 Year_History_Results'!CA406)</f>
        <v>40</v>
      </c>
      <c r="AL406" s="2">
        <f>INDEX('2003'!$C$44:$C$140,'16 Year_History_Results'!CB406)</f>
        <v>0</v>
      </c>
      <c r="AM406" s="2">
        <f>INDEX('2004'!$C$44:$C$140,'16 Year_History_Results'!CC406)</f>
        <v>0</v>
      </c>
      <c r="AN406" s="2">
        <f>INDEX('2005'!$C$44:$C$140,'16 Year_History_Results'!CD406)</f>
        <v>0</v>
      </c>
      <c r="AO406" s="2">
        <f>INDEX('2006'!$C$44:$C$140,'16 Year_History_Results'!CE406)</f>
        <v>0</v>
      </c>
      <c r="AP406" s="2">
        <f>INDEX('2007'!$C$44:$C$140,'16 Year_History_Results'!CF406)</f>
        <v>0</v>
      </c>
      <c r="AQ406" s="2">
        <f>INDEX('2008'!$C$44:$C$140,'16 Year_History_Results'!CG406)</f>
        <v>0</v>
      </c>
      <c r="AR406" s="2">
        <f>INDEX('2009'!$C$44:$C$140,'16 Year_History_Results'!CH406)</f>
        <v>0</v>
      </c>
      <c r="AS406" s="2">
        <f>INDEX('2010'!$C$44:$C$140,'16 Year_History_Results'!CI406)</f>
        <v>0</v>
      </c>
      <c r="AT406" s="2">
        <f>INDEX('2011'!$C$44:$C$140,'16 Year_History_Results'!CJ406)</f>
        <v>0</v>
      </c>
      <c r="AU406" s="2">
        <f>INDEX('2012'!$C$44:$C$140,'16 Year_History_Results'!CK406)</f>
        <v>0</v>
      </c>
      <c r="AV406" s="2">
        <f>INDEX('2013'!$C$44:$C$140,'16 Year_History_Results'!CL406)</f>
        <v>0</v>
      </c>
      <c r="AW406" s="2">
        <f>INDEX('2014'!$C$52:$C$180,'16 Year_History_Results'!CM406)</f>
        <v>0</v>
      </c>
      <c r="AX406" s="2">
        <f>INDEX('2015'!$E$52:$E$308,'16 Year_History_Results'!CN406)</f>
        <v>0</v>
      </c>
      <c r="AY406" s="147">
        <f>INDEX('2016'!$E$52:$E$308,'16 Year_History_Results'!CO406)</f>
        <v>0</v>
      </c>
      <c r="AZ406" s="2"/>
      <c r="BB406">
        <f t="shared" si="261"/>
        <v>308</v>
      </c>
      <c r="BC406" s="110"/>
      <c r="BD406" s="97"/>
      <c r="BE406" s="146">
        <f>INDEX('2001'!$B$44:$B$140,'16 Year_History_Results'!BZ406)</f>
        <v>11</v>
      </c>
      <c r="BF406" s="2">
        <f>INDEX('2002'!$B$44:$B$140,'16 Year_History_Results'!CA406)</f>
        <v>16</v>
      </c>
      <c r="BG406" s="2">
        <f>INDEX('2003'!$B$44:$B$140,'16 Year_History_Results'!CB406)</f>
        <v>13</v>
      </c>
      <c r="BH406" s="2">
        <f>INDEX('2004'!$B$44:$B$140,'16 Year_History_Results'!CC406)</f>
        <v>0</v>
      </c>
      <c r="BI406" s="2">
        <f>INDEX('2005'!$B$44:$B$140,'16 Year_History_Results'!CD406)</f>
        <v>0</v>
      </c>
      <c r="BJ406" s="2">
        <f>INDEX('2006'!$B$44:$B$140,'16 Year_History_Results'!CE406)</f>
        <v>0</v>
      </c>
      <c r="BK406" s="2">
        <f>INDEX('2007'!$B$44:$B$140,'16 Year_History_Results'!CF406)</f>
        <v>0</v>
      </c>
      <c r="BL406" s="2">
        <f>INDEX('2008'!$B$44:$B$140,'16 Year_History_Results'!CG406)</f>
        <v>0</v>
      </c>
      <c r="BM406" s="2">
        <f>INDEX('2009'!$B$44:$B$140,'16 Year_History_Results'!CH406)</f>
        <v>0</v>
      </c>
      <c r="BN406" s="2">
        <f>INDEX('2010'!$B$44:$B$140,'16 Year_History_Results'!CI406)</f>
        <v>9</v>
      </c>
      <c r="BO406" s="2">
        <f>INDEX('2011'!$B$44:$B$140,'16 Year_History_Results'!CJ406)</f>
        <v>0</v>
      </c>
      <c r="BP406" s="2">
        <f>INDEX('2012'!$B$44:$B$140,'16 Year_History_Results'!CK406)</f>
        <v>0</v>
      </c>
      <c r="BQ406" s="2">
        <f>INDEX('2013'!$B$44:$B$140,'16 Year_History_Results'!CL406)</f>
        <v>0</v>
      </c>
      <c r="BR406" s="2">
        <f>INDEX('2014'!$B$52:$B$180,'16 Year_History_Results'!CM406)</f>
        <v>0</v>
      </c>
      <c r="BS406" s="147">
        <f>INDEX('2015'!$B$52:$B$308,'16 Year_History_Results'!CN406)</f>
        <v>0</v>
      </c>
      <c r="BT406" s="147">
        <f>INDEX('2016'!$B$52:$B$308,'16 Year_History_Results'!CO406)</f>
        <v>0</v>
      </c>
      <c r="BW406">
        <f t="shared" si="262"/>
        <v>308</v>
      </c>
      <c r="BX406" s="110"/>
      <c r="BY406" s="97"/>
      <c r="BZ406" s="146">
        <f>IF(ISNA(MATCH($BW406,'2001'!$A$44:$A$139,0)),97,MATCH($BW406,'2001'!$A$44:$A$139,0))</f>
        <v>64</v>
      </c>
      <c r="CA406" s="2">
        <f>IF(ISNA(MATCH($BW406,'2002'!$A$44:$A$139,0)),97,MATCH($BW406,'2002'!$A$44:$A$139,0))</f>
        <v>62</v>
      </c>
      <c r="CB406" s="2">
        <f>IF(ISNA(MATCH($BW406,'2003'!$A$44:$A$139,0)),97,MATCH($BW406,'2003'!$A$44:$A$139,0))</f>
        <v>56</v>
      </c>
      <c r="CC406" s="2">
        <f>IF(ISNA(MATCH($BW406,'2004'!$A$44:$A$139,0)),97,MATCH($BW406,'2004'!$A$44:$A$139,0))</f>
        <v>97</v>
      </c>
      <c r="CD406" s="2">
        <f>IF(ISNA(MATCH($BW406,'2005'!$A$44:$A$139,0)),97,MATCH($BW406,'2005'!$A$44:$A$139,0))</f>
        <v>97</v>
      </c>
      <c r="CE406" s="2">
        <f>IF(ISNA(MATCH($BW406,'2006'!$A$44:$A$139,0)),97,MATCH($BW406,'2006'!$A$44:$A$139,0))</f>
        <v>97</v>
      </c>
      <c r="CF406" s="2">
        <f>IF(ISNA(MATCH($BW406,'2007'!$A$44:$A$139,0)),97,MATCH($BW406,'2007'!$A$44:$A$139,0))</f>
        <v>97</v>
      </c>
      <c r="CG406" s="2">
        <f>IF(ISNA(MATCH($BW406,'2008'!$A$44:$A$139,0)),97,MATCH($BW406,'2008'!$A$44:$A$139,0))</f>
        <v>97</v>
      </c>
      <c r="CH406" s="2">
        <f>IF(ISNA(MATCH($BW406,'2009'!$A$44:$A$139,0)),97,MATCH($BW406,'2009'!$A$44:$A$139,0))</f>
        <v>97</v>
      </c>
      <c r="CI406" s="2">
        <f>IF(ISNA(MATCH($BW406,'2010'!$A$44:$A$139,0)),97,MATCH($BW406,'2010'!$A$44:$A$139,0))</f>
        <v>31</v>
      </c>
      <c r="CJ406" s="2">
        <f>IF(ISNA(MATCH($BW406,'2011'!$A$44:$A$139,0)),97,MATCH($BW406,'2011'!$A$44:$A$139,0))</f>
        <v>97</v>
      </c>
      <c r="CK406" s="2">
        <f>IF(ISNA(MATCH($BW406,'2012'!$A$44:$A$139,0)),97,MATCH($BW406,'2012'!$A$44:$A$139,0))</f>
        <v>97</v>
      </c>
      <c r="CL406" s="2">
        <f>IF(ISNA(MATCH($BW406,'2013'!$A$44:$A$139,0)),97,MATCH($BW406,'2013'!$A$44:$A$139,0))</f>
        <v>97</v>
      </c>
      <c r="CM406" s="2">
        <f>IF(ISNA(MATCH($BW406,'2014'!$A$52:$A$179,0)),129,MATCH($BW406,'2014'!$A$52:$A$179,0))</f>
        <v>129</v>
      </c>
      <c r="CN406" s="147">
        <f>IF(ISNA(MATCH($BW406,'2015'!$A$52:$A$307,0)),257,MATCH($BW406,'2015'!$A$52:$A$307,0))</f>
        <v>257</v>
      </c>
      <c r="CO406" s="147">
        <f>IF(ISNA(MATCH($BW406,'2016'!$A$52:$A$307,0)),257,MATCH($BW406,'2016'!$A$52:$A$307,0))</f>
        <v>257</v>
      </c>
      <c r="CQ406">
        <f t="shared" si="294"/>
        <v>308</v>
      </c>
      <c r="CR406" s="281"/>
      <c r="CS406" s="279"/>
      <c r="CT406" s="278">
        <f t="shared" si="295"/>
        <v>21</v>
      </c>
      <c r="CU406" s="279">
        <f t="shared" si="296"/>
        <v>69.998599999999996</v>
      </c>
      <c r="CV406" s="279">
        <f t="shared" si="297"/>
        <v>59.661066759999997</v>
      </c>
      <c r="CW406" s="279">
        <f t="shared" si="298"/>
        <v>39.770067102215997</v>
      </c>
      <c r="CX406" s="279">
        <f t="shared" si="299"/>
        <v>26.510726730337183</v>
      </c>
      <c r="CY406" s="279">
        <f t="shared" si="300"/>
        <v>17.672050438442763</v>
      </c>
      <c r="CZ406" s="279">
        <f t="shared" si="301"/>
        <v>11.780188822265945</v>
      </c>
      <c r="DA406" s="279">
        <f t="shared" si="302"/>
        <v>7.8526738689224782</v>
      </c>
      <c r="DB406" s="279">
        <f t="shared" si="303"/>
        <v>5.2345924010237237</v>
      </c>
      <c r="DC406" s="279">
        <f t="shared" si="304"/>
        <v>12.489379294522415</v>
      </c>
      <c r="DD406" s="279">
        <f t="shared" si="305"/>
        <v>8.3254202377286415</v>
      </c>
      <c r="DE406" s="279">
        <f t="shared" si="267"/>
        <v>5.5497251304699118</v>
      </c>
      <c r="DF406" s="279">
        <f t="shared" si="268"/>
        <v>3.6994467719712429</v>
      </c>
      <c r="DG406" s="279">
        <f t="shared" si="269"/>
        <v>2.4660512181960303</v>
      </c>
      <c r="DH406" s="280">
        <f t="shared" si="286"/>
        <v>1.6438697420494737</v>
      </c>
      <c r="DI406" s="280">
        <f t="shared" si="292"/>
        <v>1.0958035700501791</v>
      </c>
      <c r="DJ406" s="154">
        <f t="shared" si="287"/>
        <v>337</v>
      </c>
      <c r="DK406" s="279">
        <f t="shared" si="270"/>
        <v>308</v>
      </c>
      <c r="DL406" s="97"/>
      <c r="DM406" s="154"/>
      <c r="DN406" s="267">
        <f t="shared" si="271"/>
        <v>21</v>
      </c>
      <c r="DO406" s="154">
        <f t="shared" si="272"/>
        <v>77</v>
      </c>
      <c r="DP406" s="154">
        <f t="shared" si="273"/>
        <v>90</v>
      </c>
      <c r="DQ406" s="154">
        <f t="shared" si="274"/>
        <v>90</v>
      </c>
      <c r="DR406" s="154">
        <f t="shared" si="275"/>
        <v>90</v>
      </c>
      <c r="DS406" s="154">
        <f t="shared" si="276"/>
        <v>90</v>
      </c>
      <c r="DT406" s="154">
        <f t="shared" si="277"/>
        <v>90</v>
      </c>
      <c r="DU406" s="154">
        <f t="shared" si="278"/>
        <v>90</v>
      </c>
      <c r="DV406" s="154">
        <f t="shared" si="279"/>
        <v>90</v>
      </c>
      <c r="DW406" s="154">
        <f t="shared" si="280"/>
        <v>99</v>
      </c>
      <c r="DX406" s="154">
        <f t="shared" si="281"/>
        <v>99</v>
      </c>
      <c r="DY406" s="154">
        <f t="shared" si="282"/>
        <v>99</v>
      </c>
      <c r="DZ406" s="154">
        <f t="shared" si="283"/>
        <v>99</v>
      </c>
      <c r="EA406" s="154">
        <f t="shared" si="284"/>
        <v>99</v>
      </c>
      <c r="EB406" s="264">
        <f t="shared" si="288"/>
        <v>99</v>
      </c>
      <c r="EC406" s="264">
        <f t="shared" si="293"/>
        <v>99</v>
      </c>
      <c r="ED406" s="154">
        <f t="shared" si="289"/>
        <v>83</v>
      </c>
    </row>
    <row r="407" spans="2:134" x14ac:dyDescent="0.25">
      <c r="F407" s="2">
        <f t="shared" si="291"/>
        <v>402</v>
      </c>
      <c r="G407" s="494">
        <v>1649</v>
      </c>
      <c r="H407" s="98">
        <f>15- COUNTIF(L407:AC407,"#N/A")</f>
        <v>1</v>
      </c>
      <c r="I407" s="131">
        <f>SUM(AH407:AY407)+SUM(BE407:BT407)</f>
        <v>22</v>
      </c>
      <c r="J407" s="398">
        <f>DI407</f>
        <v>1.0917128614807794</v>
      </c>
      <c r="K407" s="456" t="str">
        <f>IF(ISNUMBER(MATCH(G407,'[4]OPR data'!$A$3:$A$2900,0)),"Y","N")</f>
        <v>Y</v>
      </c>
      <c r="L407" s="110"/>
      <c r="M407" s="233"/>
      <c r="N407" s="469" t="e">
        <f>(INDEX(Finish_table!R$4:R$83,MATCH('16 Year_History_Results'!$G407,Finish_table!S$4:S$83,0),1))</f>
        <v>#N/A</v>
      </c>
      <c r="O407" s="233" t="e">
        <f>(INDEX(Finish_table!Z$4:Z$99,MATCH('16 Year_History_Results'!$G407,Finish_table!AA$4:AA$99,0),1))</f>
        <v>#N/A</v>
      </c>
      <c r="P407" s="233" t="e">
        <f>(INDEX(Finish_table!AI$4:AI$99,MATCH('16 Year_History_Results'!$G407,Finish_table!AJ$4:AJ$99,0),1))</f>
        <v>#N/A</v>
      </c>
      <c r="Q407" s="233" t="e">
        <f>(INDEX(Finish_table!AR$4:AR$99,MATCH('16 Year_History_Results'!$G407,Finish_table!AS$4:AS$99,0),1))</f>
        <v>#N/A</v>
      </c>
      <c r="R407" s="233" t="e">
        <f>(INDEX(Finish_table!BA$4:BA$99,MATCH('16 Year_History_Results'!$G407,Finish_table!BB$4:BB$99,0),1))</f>
        <v>#N/A</v>
      </c>
      <c r="S407" s="233" t="e">
        <f>(INDEX(Finish_table!BJ$4:BJ$99,MATCH('16 Year_History_Results'!$G407,Finish_table!BK$4:BK$99,0),1))</f>
        <v>#N/A</v>
      </c>
      <c r="T407" s="233" t="e">
        <f>(INDEX(Finish_table!BS$4:BS$99,MATCH('16 Year_History_Results'!$G407,Finish_table!BT$4:BT$99,0),1))</f>
        <v>#N/A</v>
      </c>
      <c r="U407" s="233" t="str">
        <f>(INDEX(Finish_table!CB$4:CB$99,MATCH('16 Year_History_Results'!$G407,Finish_table!CC$4:CC$99,0),1))</f>
        <v>QF</v>
      </c>
      <c r="V407" s="233" t="str">
        <f>(INDEX(Finish_table!CK$4:CK$99,MATCH('16 Year_History_Results'!$G407,Finish_table!CL$4:CL$99,0),1))</f>
        <v>QF</v>
      </c>
      <c r="W407" s="233" t="e">
        <f>(INDEX(Finish_table!CT$4:CT$99,MATCH('16 Year_History_Results'!$G407,Finish_table!CU$4:CU$99,0),1))</f>
        <v>#N/A</v>
      </c>
      <c r="X407" s="233" t="e">
        <f>(INDEX(Finish_table!DC$4:DC$99,MATCH('16 Year_History_Results'!$G407,Finish_table!DD$4:DD$99,0),1))</f>
        <v>#N/A</v>
      </c>
      <c r="Y407" s="233" t="e">
        <f>(INDEX(Finish_table!DL$4:DL$99,MATCH('16 Year_History_Results'!$G407,Finish_table!DM$4:DM$99,0),1))</f>
        <v>#N/A</v>
      </c>
      <c r="Z407" s="233" t="e">
        <f>(INDEX(Finish_table!DU$4:DU$99,MATCH('16 Year_History_Results'!$G407,Finish_table!DV$4:DV$99,0),1))</f>
        <v>#N/A</v>
      </c>
      <c r="AA407" s="233" t="e">
        <f>(INDEX(Finish_table!ED$4:ED$140,MATCH('16 Year_History_Results'!$G407,Finish_table!EE$4:EE$140,0),1))</f>
        <v>#N/A</v>
      </c>
      <c r="AB407" s="233" t="e">
        <f>(INDEX(Finish_table!EM$4:EM$224,MATCH('16 Year_History_Results'!$G407,Finish_table!EN$4:EN$224,0),1))</f>
        <v>#N/A</v>
      </c>
      <c r="AC407" s="253" t="e">
        <f>(INDEX(Finish_table!EW$4:EW$224,MATCH('16 Year_History_Results'!$G407,Finish_table!EX$4:EX$224,0),1))</f>
        <v>#N/A</v>
      </c>
      <c r="AG407">
        <f t="shared" si="252"/>
        <v>1649</v>
      </c>
      <c r="AH407" s="110"/>
      <c r="AI407" s="2"/>
      <c r="AJ407" s="146">
        <f>INDEX('2001'!$C$44:$C$140,'16 Year_History_Results'!BZ407)</f>
        <v>0</v>
      </c>
      <c r="AK407" s="2">
        <f>INDEX('2002'!$C$44:$C$140,'16 Year_History_Results'!CA407)</f>
        <v>0</v>
      </c>
      <c r="AL407" s="2">
        <f>INDEX('2003'!$C$44:$C$140,'16 Year_History_Results'!CB407)</f>
        <v>0</v>
      </c>
      <c r="AM407" s="2">
        <f>INDEX('2004'!$C$44:$C$140,'16 Year_History_Results'!CC407)</f>
        <v>0</v>
      </c>
      <c r="AN407" s="2">
        <f>INDEX('2005'!$C$44:$C$140,'16 Year_History_Results'!CD407)</f>
        <v>0</v>
      </c>
      <c r="AO407" s="2">
        <f>INDEX('2006'!$C$44:$C$140,'16 Year_History_Results'!CE407)</f>
        <v>0</v>
      </c>
      <c r="AP407" s="2">
        <f>INDEX('2007'!$C$44:$C$140,'16 Year_History_Results'!CF407)</f>
        <v>0</v>
      </c>
      <c r="AQ407" s="2">
        <f>INDEX('2008'!$C$44:$C$140,'16 Year_History_Results'!CG407)</f>
        <v>0</v>
      </c>
      <c r="AR407" s="2">
        <f>INDEX('2009'!$C$44:$C$140,'16 Year_History_Results'!CH407)</f>
        <v>10</v>
      </c>
      <c r="AS407" s="2">
        <f>INDEX('2010'!$C$44:$C$140,'16 Year_History_Results'!CI407)</f>
        <v>0</v>
      </c>
      <c r="AT407" s="2">
        <f>INDEX('2011'!$C$44:$C$140,'16 Year_History_Results'!CJ407)</f>
        <v>0</v>
      </c>
      <c r="AU407" s="2">
        <f>INDEX('2012'!$C$44:$C$140,'16 Year_History_Results'!CK407)</f>
        <v>0</v>
      </c>
      <c r="AV407" s="2">
        <f>INDEX('2013'!$C$44:$C$140,'16 Year_History_Results'!CL407)</f>
        <v>0</v>
      </c>
      <c r="AW407" s="2">
        <f>INDEX('2014'!$C$52:$C$180,'16 Year_History_Results'!CM407)</f>
        <v>0</v>
      </c>
      <c r="AX407" s="2">
        <f>INDEX('2015'!$E$52:$E$308,'16 Year_History_Results'!CN407)</f>
        <v>0</v>
      </c>
      <c r="AY407" s="147">
        <f>INDEX('2016'!$E$52:$E$308,'16 Year_History_Results'!CO407)</f>
        <v>0</v>
      </c>
      <c r="AZ407" s="2"/>
      <c r="BB407">
        <f t="shared" si="261"/>
        <v>1649</v>
      </c>
      <c r="BC407" s="110"/>
      <c r="BD407" s="97"/>
      <c r="BE407" s="146">
        <f>INDEX('2001'!$B$44:$B$140,'16 Year_History_Results'!BZ407)</f>
        <v>0</v>
      </c>
      <c r="BF407" s="2">
        <f>INDEX('2002'!$B$44:$B$140,'16 Year_History_Results'!CA407)</f>
        <v>0</v>
      </c>
      <c r="BG407" s="2">
        <f>INDEX('2003'!$B$44:$B$140,'16 Year_History_Results'!CB407)</f>
        <v>0</v>
      </c>
      <c r="BH407" s="2">
        <f>INDEX('2004'!$B$44:$B$140,'16 Year_History_Results'!CC407)</f>
        <v>0</v>
      </c>
      <c r="BI407" s="2">
        <f>INDEX('2005'!$B$44:$B$140,'16 Year_History_Results'!CD407)</f>
        <v>0</v>
      </c>
      <c r="BJ407" s="2">
        <f>INDEX('2006'!$B$44:$B$140,'16 Year_History_Results'!CE407)</f>
        <v>0</v>
      </c>
      <c r="BK407" s="2">
        <f>INDEX('2007'!$B$44:$B$140,'16 Year_History_Results'!CF407)</f>
        <v>0</v>
      </c>
      <c r="BL407" s="2">
        <f>INDEX('2008'!$B$44:$B$140,'16 Year_History_Results'!CG407)</f>
        <v>10</v>
      </c>
      <c r="BM407" s="2">
        <f>INDEX('2009'!$B$44:$B$140,'16 Year_History_Results'!CH407)</f>
        <v>2</v>
      </c>
      <c r="BN407" s="2">
        <f>INDEX('2010'!$B$44:$B$140,'16 Year_History_Results'!CI407)</f>
        <v>0</v>
      </c>
      <c r="BO407" s="2">
        <f>INDEX('2011'!$B$44:$B$140,'16 Year_History_Results'!CJ407)</f>
        <v>0</v>
      </c>
      <c r="BP407" s="2">
        <f>INDEX('2012'!$B$44:$B$140,'16 Year_History_Results'!CK407)</f>
        <v>0</v>
      </c>
      <c r="BQ407" s="2">
        <f>INDEX('2013'!$B$44:$B$140,'16 Year_History_Results'!CL407)</f>
        <v>0</v>
      </c>
      <c r="BR407" s="2">
        <f>INDEX('2014'!$B$52:$B$180,'16 Year_History_Results'!CM407)</f>
        <v>0</v>
      </c>
      <c r="BS407" s="147">
        <f>INDEX('2015'!$B$52:$B$308,'16 Year_History_Results'!CN407)</f>
        <v>0</v>
      </c>
      <c r="BT407" s="147">
        <f>INDEX('2016'!$B$52:$B$308,'16 Year_History_Results'!CO407)</f>
        <v>0</v>
      </c>
      <c r="BW407">
        <f t="shared" si="262"/>
        <v>1649</v>
      </c>
      <c r="BX407" s="110"/>
      <c r="BY407" s="97"/>
      <c r="BZ407" s="146">
        <f>IF(ISNA(MATCH($BW407,'2001'!$A$44:$A$139,0)),97,MATCH($BW407,'2001'!$A$44:$A$139,0))</f>
        <v>97</v>
      </c>
      <c r="CA407" s="2">
        <f>IF(ISNA(MATCH($BW407,'2002'!$A$44:$A$139,0)),97,MATCH($BW407,'2002'!$A$44:$A$139,0))</f>
        <v>97</v>
      </c>
      <c r="CB407" s="2">
        <f>IF(ISNA(MATCH($BW407,'2003'!$A$44:$A$139,0)),97,MATCH($BW407,'2003'!$A$44:$A$139,0))</f>
        <v>97</v>
      </c>
      <c r="CC407" s="2">
        <f>IF(ISNA(MATCH($BW407,'2004'!$A$44:$A$139,0)),97,MATCH($BW407,'2004'!$A$44:$A$139,0))</f>
        <v>97</v>
      </c>
      <c r="CD407" s="2">
        <f>IF(ISNA(MATCH($BW407,'2005'!$A$44:$A$139,0)),97,MATCH($BW407,'2005'!$A$44:$A$139,0))</f>
        <v>97</v>
      </c>
      <c r="CE407" s="2">
        <f>IF(ISNA(MATCH($BW407,'2006'!$A$44:$A$139,0)),97,MATCH($BW407,'2006'!$A$44:$A$139,0))</f>
        <v>97</v>
      </c>
      <c r="CF407" s="2">
        <f>IF(ISNA(MATCH($BW407,'2007'!$A$44:$A$139,0)),97,MATCH($BW407,'2007'!$A$44:$A$139,0))</f>
        <v>97</v>
      </c>
      <c r="CG407" s="2">
        <f>IF(ISNA(MATCH($BW407,'2008'!$A$44:$A$139,0)),97,MATCH($BW407,'2008'!$A$44:$A$139,0))</f>
        <v>80</v>
      </c>
      <c r="CH407" s="2">
        <f>IF(ISNA(MATCH($BW407,'2009'!$A$44:$A$139,0)),97,MATCH($BW407,'2009'!$A$44:$A$139,0))</f>
        <v>77</v>
      </c>
      <c r="CI407" s="2">
        <f>IF(ISNA(MATCH($BW407,'2010'!$A$44:$A$139,0)),97,MATCH($BW407,'2010'!$A$44:$A$139,0))</f>
        <v>97</v>
      </c>
      <c r="CJ407" s="2">
        <f>IF(ISNA(MATCH($BW407,'2011'!$A$44:$A$139,0)),97,MATCH($BW407,'2011'!$A$44:$A$139,0))</f>
        <v>97</v>
      </c>
      <c r="CK407" s="2">
        <f>IF(ISNA(MATCH($BW407,'2012'!$A$44:$A$139,0)),97,MATCH($BW407,'2012'!$A$44:$A$139,0))</f>
        <v>97</v>
      </c>
      <c r="CL407" s="2">
        <f>IF(ISNA(MATCH($BW407,'2013'!$A$44:$A$139,0)),97,MATCH($BW407,'2013'!$A$44:$A$139,0))</f>
        <v>97</v>
      </c>
      <c r="CM407" s="2">
        <f>IF(ISNA(MATCH($BW407,'2014'!$A$52:$A$179,0)),129,MATCH($BW407,'2014'!$A$52:$A$179,0))</f>
        <v>129</v>
      </c>
      <c r="CN407" s="147">
        <f>IF(ISNA(MATCH($BW407,'2015'!$A$52:$A$307,0)),257,MATCH($BW407,'2015'!$A$52:$A$307,0))</f>
        <v>257</v>
      </c>
      <c r="CO407" s="147">
        <f>IF(ISNA(MATCH($BW407,'2016'!$A$52:$A$307,0)),257,MATCH($BW407,'2016'!$A$52:$A$307,0))</f>
        <v>257</v>
      </c>
      <c r="CQ407">
        <f t="shared" si="294"/>
        <v>1649</v>
      </c>
      <c r="CR407" s="281"/>
      <c r="CS407" s="279"/>
      <c r="CT407" s="278">
        <f t="shared" si="295"/>
        <v>0</v>
      </c>
      <c r="CU407" s="279">
        <f t="shared" si="296"/>
        <v>0</v>
      </c>
      <c r="CV407" s="279">
        <f t="shared" si="297"/>
        <v>0</v>
      </c>
      <c r="CW407" s="279">
        <f t="shared" si="298"/>
        <v>0</v>
      </c>
      <c r="CX407" s="279">
        <f t="shared" si="299"/>
        <v>0</v>
      </c>
      <c r="CY407" s="279">
        <f t="shared" si="300"/>
        <v>0</v>
      </c>
      <c r="CZ407" s="279">
        <f t="shared" si="301"/>
        <v>0</v>
      </c>
      <c r="DA407" s="279">
        <f t="shared" si="302"/>
        <v>10</v>
      </c>
      <c r="DB407" s="279">
        <f t="shared" si="303"/>
        <v>18.666</v>
      </c>
      <c r="DC407" s="279">
        <f t="shared" si="304"/>
        <v>12.4427556</v>
      </c>
      <c r="DD407" s="279">
        <f t="shared" si="305"/>
        <v>8.2943408829600003</v>
      </c>
      <c r="DE407" s="279">
        <f t="shared" si="267"/>
        <v>5.5290076325811359</v>
      </c>
      <c r="DF407" s="279">
        <f t="shared" si="268"/>
        <v>3.6856364878785852</v>
      </c>
      <c r="DG407" s="279">
        <f t="shared" si="269"/>
        <v>2.4568452828198648</v>
      </c>
      <c r="DH407" s="280">
        <f t="shared" si="286"/>
        <v>1.6377330655277218</v>
      </c>
      <c r="DI407" s="280">
        <f t="shared" si="292"/>
        <v>1.0917128614807794</v>
      </c>
      <c r="DJ407" s="154">
        <f t="shared" si="287"/>
        <v>338</v>
      </c>
      <c r="DK407" s="279">
        <f t="shared" si="270"/>
        <v>1649</v>
      </c>
      <c r="DL407" s="97"/>
      <c r="DM407" s="154"/>
      <c r="DN407" s="267">
        <f t="shared" si="271"/>
        <v>0</v>
      </c>
      <c r="DO407" s="154">
        <f t="shared" si="272"/>
        <v>0</v>
      </c>
      <c r="DP407" s="154">
        <f t="shared" si="273"/>
        <v>0</v>
      </c>
      <c r="DQ407" s="154">
        <f t="shared" si="274"/>
        <v>0</v>
      </c>
      <c r="DR407" s="154">
        <f t="shared" si="275"/>
        <v>0</v>
      </c>
      <c r="DS407" s="154">
        <f t="shared" si="276"/>
        <v>0</v>
      </c>
      <c r="DT407" s="154">
        <f t="shared" si="277"/>
        <v>0</v>
      </c>
      <c r="DU407" s="154">
        <f t="shared" si="278"/>
        <v>10</v>
      </c>
      <c r="DV407" s="154">
        <f t="shared" si="279"/>
        <v>22</v>
      </c>
      <c r="DW407" s="154">
        <f t="shared" si="280"/>
        <v>22</v>
      </c>
      <c r="DX407" s="154">
        <f t="shared" si="281"/>
        <v>22</v>
      </c>
      <c r="DY407" s="154">
        <f t="shared" si="282"/>
        <v>22</v>
      </c>
      <c r="DZ407" s="154">
        <f t="shared" si="283"/>
        <v>22</v>
      </c>
      <c r="EA407" s="154">
        <f t="shared" si="284"/>
        <v>22</v>
      </c>
      <c r="EB407" s="264">
        <f t="shared" si="288"/>
        <v>22</v>
      </c>
      <c r="EC407" s="264">
        <f t="shared" si="293"/>
        <v>22</v>
      </c>
      <c r="ED407" s="154">
        <f t="shared" si="289"/>
        <v>301</v>
      </c>
    </row>
    <row r="408" spans="2:134" x14ac:dyDescent="0.25">
      <c r="F408" s="2">
        <f t="shared" si="291"/>
        <v>403</v>
      </c>
      <c r="G408" s="207">
        <v>1038</v>
      </c>
      <c r="H408" s="98">
        <f>15- COUNTIF(L408:AC408,"#N/A")</f>
        <v>3</v>
      </c>
      <c r="I408" s="131">
        <f>SUM(AH408:AY408)+SUM(BE408:BT408)</f>
        <v>83</v>
      </c>
      <c r="J408" s="398">
        <f>DI408</f>
        <v>1.0791920727499518</v>
      </c>
      <c r="K408" s="456" t="str">
        <f>IF(ISNUMBER(MATCH(G408,'[4]OPR data'!$A$3:$A$2900,0)),"Y","N")</f>
        <v>Y</v>
      </c>
      <c r="L408" s="110"/>
      <c r="M408" s="233"/>
      <c r="N408" s="469" t="e">
        <f>(INDEX(Finish_table!R$4:R$83,MATCH('16 Year_History_Results'!$G408,Finish_table!S$4:S$83,0),1))</f>
        <v>#N/A</v>
      </c>
      <c r="O408" s="233" t="e">
        <f>(INDEX(Finish_table!Z$4:Z$99,MATCH('16 Year_History_Results'!$G408,Finish_table!AA$4:AA$99,0),1))</f>
        <v>#N/A</v>
      </c>
      <c r="P408" s="233" t="str">
        <f>(INDEX(Finish_table!AI$4:AI$99,MATCH('16 Year_History_Results'!$G408,Finish_table!AJ$4:AJ$99,0),1))</f>
        <v>QF</v>
      </c>
      <c r="Q408" s="233" t="str">
        <f>(INDEX(Finish_table!AR$4:AR$99,MATCH('16 Year_History_Results'!$G408,Finish_table!AS$4:AS$99,0),1))</f>
        <v>W</v>
      </c>
      <c r="R408" s="233" t="e">
        <f>(INDEX(Finish_table!BA$4:BA$99,MATCH('16 Year_History_Results'!$G408,Finish_table!BB$4:BB$99,0),1))</f>
        <v>#N/A</v>
      </c>
      <c r="S408" s="233" t="str">
        <f>(INDEX(Finish_table!BJ$4:BJ$99,MATCH('16 Year_History_Results'!$G408,Finish_table!BK$4:BK$99,0),1))</f>
        <v>SF</v>
      </c>
      <c r="T408" s="233" t="str">
        <f>(INDEX(Finish_table!BS$4:BS$99,MATCH('16 Year_History_Results'!$G408,Finish_table!BT$4:BT$99,0),1))</f>
        <v>QF</v>
      </c>
      <c r="U408" s="233" t="e">
        <f>(INDEX(Finish_table!CB$4:CB$99,MATCH('16 Year_History_Results'!$G408,Finish_table!CC$4:CC$99,0),1))</f>
        <v>#N/A</v>
      </c>
      <c r="V408" s="233" t="e">
        <f>(INDEX(Finish_table!CK$4:CK$99,MATCH('16 Year_History_Results'!$G408,Finish_table!CL$4:CL$99,0),1))</f>
        <v>#N/A</v>
      </c>
      <c r="W408" s="233" t="e">
        <f>(INDEX(Finish_table!CT$4:CT$99,MATCH('16 Year_History_Results'!$G408,Finish_table!CU$4:CU$99,0),1))</f>
        <v>#N/A</v>
      </c>
      <c r="X408" s="233" t="e">
        <f>(INDEX(Finish_table!DC$4:DC$99,MATCH('16 Year_History_Results'!$G408,Finish_table!DD$4:DD$99,0),1))</f>
        <v>#N/A</v>
      </c>
      <c r="Y408" s="233" t="e">
        <f>(INDEX(Finish_table!DL$4:DL$99,MATCH('16 Year_History_Results'!$G408,Finish_table!DM$4:DM$99,0),1))</f>
        <v>#N/A</v>
      </c>
      <c r="Z408" s="233" t="e">
        <f>(INDEX(Finish_table!DU$4:DU$99,MATCH('16 Year_History_Results'!$G408,Finish_table!DV$4:DV$99,0),1))</f>
        <v>#N/A</v>
      </c>
      <c r="AA408" s="233" t="e">
        <f>(INDEX(Finish_table!ED$4:ED$140,MATCH('16 Year_History_Results'!$G408,Finish_table!EE$4:EE$140,0),1))</f>
        <v>#N/A</v>
      </c>
      <c r="AB408" s="233" t="e">
        <f>(INDEX(Finish_table!EM$4:EM$224,MATCH('16 Year_History_Results'!$G408,Finish_table!EN$4:EN$224,0),1))</f>
        <v>#N/A</v>
      </c>
      <c r="AC408" s="253" t="e">
        <f>(INDEX(Finish_table!EW$4:EW$224,MATCH('16 Year_History_Results'!$G408,Finish_table!EX$4:EX$224,0),1))</f>
        <v>#N/A</v>
      </c>
      <c r="AG408">
        <f t="shared" si="252"/>
        <v>1038</v>
      </c>
      <c r="AH408" s="110"/>
      <c r="AI408" s="2"/>
      <c r="AJ408" s="146">
        <f>INDEX('2001'!$C$44:$C$140,'16 Year_History_Results'!BZ408)</f>
        <v>0</v>
      </c>
      <c r="AK408" s="2">
        <f>INDEX('2002'!$C$44:$C$140,'16 Year_History_Results'!CA408)</f>
        <v>0</v>
      </c>
      <c r="AL408" s="2">
        <f>INDEX('2003'!$C$44:$C$140,'16 Year_History_Results'!CB408)</f>
        <v>0</v>
      </c>
      <c r="AM408" s="2">
        <f>INDEX('2004'!$C$44:$C$140,'16 Year_History_Results'!CC408)</f>
        <v>30</v>
      </c>
      <c r="AN408" s="2">
        <f>INDEX('2005'!$C$44:$C$140,'16 Year_History_Results'!CD408)</f>
        <v>0</v>
      </c>
      <c r="AO408" s="2">
        <f>INDEX('2006'!$C$44:$C$140,'16 Year_History_Results'!CE408)</f>
        <v>10</v>
      </c>
      <c r="AP408" s="2">
        <f>INDEX('2007'!$C$44:$C$140,'16 Year_History_Results'!CF408)</f>
        <v>0</v>
      </c>
      <c r="AQ408" s="2">
        <f>INDEX('2008'!$C$44:$C$140,'16 Year_History_Results'!CG408)</f>
        <v>0</v>
      </c>
      <c r="AR408" s="2">
        <f>INDEX('2009'!$C$44:$C$140,'16 Year_History_Results'!CH408)</f>
        <v>0</v>
      </c>
      <c r="AS408" s="2">
        <f>INDEX('2010'!$C$44:$C$140,'16 Year_History_Results'!CI408)</f>
        <v>0</v>
      </c>
      <c r="AT408" s="2">
        <f>INDEX('2011'!$C$44:$C$140,'16 Year_History_Results'!CJ408)</f>
        <v>0</v>
      </c>
      <c r="AU408" s="2">
        <f>INDEX('2012'!$C$44:$C$140,'16 Year_History_Results'!CK408)</f>
        <v>0</v>
      </c>
      <c r="AV408" s="2">
        <f>INDEX('2013'!$C$44:$C$140,'16 Year_History_Results'!CL408)</f>
        <v>0</v>
      </c>
      <c r="AW408" s="2">
        <f>INDEX('2014'!$C$52:$C$180,'16 Year_History_Results'!CM408)</f>
        <v>0</v>
      </c>
      <c r="AX408" s="2">
        <f>INDEX('2015'!$E$52:$E$308,'16 Year_History_Results'!CN408)</f>
        <v>0</v>
      </c>
      <c r="AY408" s="147">
        <f>INDEX('2016'!$E$52:$E$308,'16 Year_History_Results'!CO408)</f>
        <v>0</v>
      </c>
      <c r="AZ408" s="2"/>
      <c r="BB408">
        <f t="shared" si="261"/>
        <v>1038</v>
      </c>
      <c r="BC408" s="110"/>
      <c r="BD408" s="97"/>
      <c r="BE408" s="146">
        <f>INDEX('2001'!$B$44:$B$140,'16 Year_History_Results'!BZ408)</f>
        <v>0</v>
      </c>
      <c r="BF408" s="2">
        <f>INDEX('2002'!$B$44:$B$140,'16 Year_History_Results'!CA408)</f>
        <v>0</v>
      </c>
      <c r="BG408" s="2">
        <f>INDEX('2003'!$B$44:$B$140,'16 Year_History_Results'!CB408)</f>
        <v>4</v>
      </c>
      <c r="BH408" s="2">
        <f>INDEX('2004'!$B$44:$B$140,'16 Year_History_Results'!CC408)</f>
        <v>13</v>
      </c>
      <c r="BI408" s="2">
        <f>INDEX('2005'!$B$44:$B$140,'16 Year_History_Results'!CD408)</f>
        <v>0</v>
      </c>
      <c r="BJ408" s="2">
        <f>INDEX('2006'!$B$44:$B$140,'16 Year_History_Results'!CE408)</f>
        <v>14</v>
      </c>
      <c r="BK408" s="2">
        <f>INDEX('2007'!$B$44:$B$140,'16 Year_History_Results'!CF408)</f>
        <v>12</v>
      </c>
      <c r="BL408" s="2">
        <f>INDEX('2008'!$B$44:$B$140,'16 Year_History_Results'!CG408)</f>
        <v>0</v>
      </c>
      <c r="BM408" s="2">
        <f>INDEX('2009'!$B$44:$B$140,'16 Year_History_Results'!CH408)</f>
        <v>0</v>
      </c>
      <c r="BN408" s="2">
        <f>INDEX('2010'!$B$44:$B$140,'16 Year_History_Results'!CI408)</f>
        <v>0</v>
      </c>
      <c r="BO408" s="2">
        <f>INDEX('2011'!$B$44:$B$140,'16 Year_History_Results'!CJ408)</f>
        <v>0</v>
      </c>
      <c r="BP408" s="2">
        <f>INDEX('2012'!$B$44:$B$140,'16 Year_History_Results'!CK408)</f>
        <v>0</v>
      </c>
      <c r="BQ408" s="2">
        <f>INDEX('2013'!$B$44:$B$140,'16 Year_History_Results'!CL408)</f>
        <v>0</v>
      </c>
      <c r="BR408" s="2">
        <f>INDEX('2014'!$B$52:$B$180,'16 Year_History_Results'!CM408)</f>
        <v>0</v>
      </c>
      <c r="BS408" s="147">
        <f>INDEX('2015'!$B$52:$B$308,'16 Year_History_Results'!CN408)</f>
        <v>0</v>
      </c>
      <c r="BT408" s="147">
        <f>INDEX('2016'!$B$52:$B$308,'16 Year_History_Results'!CO408)</f>
        <v>0</v>
      </c>
      <c r="BW408">
        <f t="shared" si="262"/>
        <v>1038</v>
      </c>
      <c r="BX408" s="110"/>
      <c r="BY408" s="97"/>
      <c r="BZ408" s="146">
        <f>IF(ISNA(MATCH($BW408,'2001'!$A$44:$A$139,0)),97,MATCH($BW408,'2001'!$A$44:$A$139,0))</f>
        <v>97</v>
      </c>
      <c r="CA408" s="2">
        <f>IF(ISNA(MATCH($BW408,'2002'!$A$44:$A$139,0)),97,MATCH($BW408,'2002'!$A$44:$A$139,0))</f>
        <v>97</v>
      </c>
      <c r="CB408" s="2">
        <f>IF(ISNA(MATCH($BW408,'2003'!$A$44:$A$139,0)),97,MATCH($BW408,'2003'!$A$44:$A$139,0))</f>
        <v>94</v>
      </c>
      <c r="CC408" s="2">
        <f>IF(ISNA(MATCH($BW408,'2004'!$A$44:$A$139,0)),97,MATCH($BW408,'2004'!$A$44:$A$139,0))</f>
        <v>85</v>
      </c>
      <c r="CD408" s="2">
        <f>IF(ISNA(MATCH($BW408,'2005'!$A$44:$A$139,0)),97,MATCH($BW408,'2005'!$A$44:$A$139,0))</f>
        <v>97</v>
      </c>
      <c r="CE408" s="2">
        <f>IF(ISNA(MATCH($BW408,'2006'!$A$44:$A$139,0)),97,MATCH($BW408,'2006'!$A$44:$A$139,0))</f>
        <v>75</v>
      </c>
      <c r="CF408" s="2">
        <f>IF(ISNA(MATCH($BW408,'2007'!$A$44:$A$139,0)),97,MATCH($BW408,'2007'!$A$44:$A$139,0))</f>
        <v>60</v>
      </c>
      <c r="CG408" s="2">
        <f>IF(ISNA(MATCH($BW408,'2008'!$A$44:$A$139,0)),97,MATCH($BW408,'2008'!$A$44:$A$139,0))</f>
        <v>97</v>
      </c>
      <c r="CH408" s="2">
        <f>IF(ISNA(MATCH($BW408,'2009'!$A$44:$A$139,0)),97,MATCH($BW408,'2009'!$A$44:$A$139,0))</f>
        <v>97</v>
      </c>
      <c r="CI408" s="2">
        <f>IF(ISNA(MATCH($BW408,'2010'!$A$44:$A$139,0)),97,MATCH($BW408,'2010'!$A$44:$A$139,0))</f>
        <v>97</v>
      </c>
      <c r="CJ408" s="2">
        <f>IF(ISNA(MATCH($BW408,'2011'!$A$44:$A$139,0)),97,MATCH($BW408,'2011'!$A$44:$A$139,0))</f>
        <v>97</v>
      </c>
      <c r="CK408" s="2">
        <f>IF(ISNA(MATCH($BW408,'2012'!$A$44:$A$139,0)),97,MATCH($BW408,'2012'!$A$44:$A$139,0))</f>
        <v>97</v>
      </c>
      <c r="CL408" s="2">
        <f>IF(ISNA(MATCH($BW408,'2013'!$A$44:$A$139,0)),97,MATCH($BW408,'2013'!$A$44:$A$139,0))</f>
        <v>97</v>
      </c>
      <c r="CM408" s="2">
        <f>IF(ISNA(MATCH($BW408,'2014'!$A$52:$A$179,0)),129,MATCH($BW408,'2014'!$A$52:$A$179,0))</f>
        <v>129</v>
      </c>
      <c r="CN408" s="147">
        <f>IF(ISNA(MATCH($BW408,'2015'!$A$52:$A$307,0)),257,MATCH($BW408,'2015'!$A$52:$A$307,0))</f>
        <v>257</v>
      </c>
      <c r="CO408" s="147">
        <f>IF(ISNA(MATCH($BW408,'2016'!$A$52:$A$307,0)),257,MATCH($BW408,'2016'!$A$52:$A$307,0))</f>
        <v>257</v>
      </c>
      <c r="CQ408">
        <f t="shared" si="294"/>
        <v>1038</v>
      </c>
      <c r="CR408" s="281"/>
      <c r="CS408" s="279"/>
      <c r="CT408" s="278">
        <f t="shared" si="295"/>
        <v>0</v>
      </c>
      <c r="CU408" s="279">
        <f t="shared" si="296"/>
        <v>0</v>
      </c>
      <c r="CV408" s="279">
        <f t="shared" si="297"/>
        <v>4</v>
      </c>
      <c r="CW408" s="279">
        <f t="shared" si="298"/>
        <v>45.666400000000003</v>
      </c>
      <c r="CX408" s="279">
        <f t="shared" si="299"/>
        <v>30.441222240000002</v>
      </c>
      <c r="CY408" s="279">
        <f t="shared" si="300"/>
        <v>44.292118745183998</v>
      </c>
      <c r="CZ408" s="279">
        <f t="shared" si="301"/>
        <v>41.525126355539655</v>
      </c>
      <c r="DA408" s="279">
        <f t="shared" si="302"/>
        <v>27.680649228602732</v>
      </c>
      <c r="DB408" s="279">
        <f t="shared" si="303"/>
        <v>18.451920775786579</v>
      </c>
      <c r="DC408" s="279">
        <f t="shared" si="304"/>
        <v>12.300050389139333</v>
      </c>
      <c r="DD408" s="279">
        <f t="shared" si="305"/>
        <v>8.1992135894002782</v>
      </c>
      <c r="DE408" s="279">
        <f t="shared" si="267"/>
        <v>5.4655957786942251</v>
      </c>
      <c r="DF408" s="279">
        <f t="shared" si="268"/>
        <v>3.6433661460775704</v>
      </c>
      <c r="DG408" s="279">
        <f t="shared" si="269"/>
        <v>2.4286678729753084</v>
      </c>
      <c r="DH408" s="280">
        <f t="shared" si="286"/>
        <v>1.6189500041253404</v>
      </c>
      <c r="DI408" s="280">
        <f t="shared" si="292"/>
        <v>1.0791920727499518</v>
      </c>
      <c r="DJ408" s="154">
        <f t="shared" si="287"/>
        <v>339</v>
      </c>
      <c r="DK408" s="279">
        <f t="shared" si="270"/>
        <v>1038</v>
      </c>
      <c r="DL408" s="97"/>
      <c r="DM408" s="154"/>
      <c r="DN408" s="267">
        <f t="shared" si="271"/>
        <v>0</v>
      </c>
      <c r="DO408" s="154">
        <f t="shared" si="272"/>
        <v>0</v>
      </c>
      <c r="DP408" s="154">
        <f t="shared" si="273"/>
        <v>4</v>
      </c>
      <c r="DQ408" s="154">
        <f t="shared" si="274"/>
        <v>47</v>
      </c>
      <c r="DR408" s="154">
        <f t="shared" si="275"/>
        <v>47</v>
      </c>
      <c r="DS408" s="154">
        <f t="shared" si="276"/>
        <v>71</v>
      </c>
      <c r="DT408" s="154">
        <f t="shared" si="277"/>
        <v>83</v>
      </c>
      <c r="DU408" s="154">
        <f t="shared" si="278"/>
        <v>83</v>
      </c>
      <c r="DV408" s="154">
        <f t="shared" si="279"/>
        <v>83</v>
      </c>
      <c r="DW408" s="154">
        <f t="shared" si="280"/>
        <v>83</v>
      </c>
      <c r="DX408" s="154">
        <f t="shared" si="281"/>
        <v>83</v>
      </c>
      <c r="DY408" s="154">
        <f t="shared" si="282"/>
        <v>83</v>
      </c>
      <c r="DZ408" s="154">
        <f t="shared" si="283"/>
        <v>83</v>
      </c>
      <c r="EA408" s="154">
        <f t="shared" si="284"/>
        <v>83</v>
      </c>
      <c r="EB408" s="264">
        <f t="shared" si="288"/>
        <v>83</v>
      </c>
      <c r="EC408" s="264">
        <f t="shared" si="293"/>
        <v>83</v>
      </c>
      <c r="ED408" s="154">
        <f t="shared" si="289"/>
        <v>111</v>
      </c>
    </row>
    <row r="409" spans="2:134" x14ac:dyDescent="0.25">
      <c r="F409" s="2">
        <f t="shared" si="291"/>
        <v>404</v>
      </c>
      <c r="G409" s="207">
        <v>39</v>
      </c>
      <c r="H409" s="98">
        <f>15- COUNTIF(L409:AC409,"#N/A")</f>
        <v>1</v>
      </c>
      <c r="I409" s="131">
        <f>SUM(AH409:AY409)+SUM(BE409:BT409)</f>
        <v>30</v>
      </c>
      <c r="J409" s="398">
        <f>DI409</f>
        <v>1.0786287372285688</v>
      </c>
      <c r="K409" s="456" t="str">
        <f>IF(ISNUMBER(MATCH(G409,'[4]OPR data'!$A$3:$A$2900,0)),"Y","N")</f>
        <v>N</v>
      </c>
      <c r="L409" s="110"/>
      <c r="M409" s="233"/>
      <c r="N409" s="469" t="e">
        <f>(INDEX(Finish_table!R$4:R$83,MATCH('16 Year_History_Results'!$G409,Finish_table!S$4:S$83,0),1))</f>
        <v>#N/A</v>
      </c>
      <c r="O409" s="233" t="e">
        <f>(INDEX(Finish_table!Z$4:Z$99,MATCH('16 Year_History_Results'!$G409,Finish_table!AA$4:AA$99,0),1))</f>
        <v>#N/A</v>
      </c>
      <c r="P409" s="233" t="e">
        <f>(INDEX(Finish_table!AI$4:AI$99,MATCH('16 Year_History_Results'!$G409,Finish_table!AJ$4:AJ$99,0),1))</f>
        <v>#N/A</v>
      </c>
      <c r="Q409" s="233" t="e">
        <f>(INDEX(Finish_table!AR$4:AR$99,MATCH('16 Year_History_Results'!$G409,Finish_table!AS$4:AS$99,0),1))</f>
        <v>#N/A</v>
      </c>
      <c r="R409" s="233" t="e">
        <f>(INDEX(Finish_table!BA$4:BA$99,MATCH('16 Year_History_Results'!$G409,Finish_table!BB$4:BB$99,0),1))</f>
        <v>#N/A</v>
      </c>
      <c r="S409" s="233" t="e">
        <f>(INDEX(Finish_table!BJ$4:BJ$99,MATCH('16 Year_History_Results'!$G409,Finish_table!BK$4:BK$99,0),1))</f>
        <v>#N/A</v>
      </c>
      <c r="T409" s="233" t="str">
        <f>(INDEX(Finish_table!BS$4:BS$99,MATCH('16 Year_History_Results'!$G409,Finish_table!BT$4:BT$99,0),1))</f>
        <v>QF</v>
      </c>
      <c r="U409" s="233" t="str">
        <f>(INDEX(Finish_table!CB$4:CB$99,MATCH('16 Year_History_Results'!$G409,Finish_table!CC$4:CC$99,0),1))</f>
        <v>SF</v>
      </c>
      <c r="V409" s="233" t="e">
        <f>(INDEX(Finish_table!CK$4:CK$99,MATCH('16 Year_History_Results'!$G409,Finish_table!CL$4:CL$99,0),1))</f>
        <v>#N/A</v>
      </c>
      <c r="W409" s="233" t="e">
        <f>(INDEX(Finish_table!CT$4:CT$99,MATCH('16 Year_History_Results'!$G409,Finish_table!CU$4:CU$99,0),1))</f>
        <v>#N/A</v>
      </c>
      <c r="X409" s="233" t="e">
        <f>(INDEX(Finish_table!DC$4:DC$99,MATCH('16 Year_History_Results'!$G409,Finish_table!DD$4:DD$99,0),1))</f>
        <v>#N/A</v>
      </c>
      <c r="Y409" s="233" t="e">
        <f>(INDEX(Finish_table!DL$4:DL$99,MATCH('16 Year_History_Results'!$G409,Finish_table!DM$4:DM$99,0),1))</f>
        <v>#N/A</v>
      </c>
      <c r="Z409" s="233" t="e">
        <f>(INDEX(Finish_table!DU$4:DU$99,MATCH('16 Year_History_Results'!$G409,Finish_table!DV$4:DV$99,0),1))</f>
        <v>#N/A</v>
      </c>
      <c r="AA409" s="233" t="e">
        <f>(INDEX(Finish_table!ED$4:ED$140,MATCH('16 Year_History_Results'!$G409,Finish_table!EE$4:EE$140,0),1))</f>
        <v>#N/A</v>
      </c>
      <c r="AB409" s="233" t="e">
        <f>(INDEX(Finish_table!EM$4:EM$224,MATCH('16 Year_History_Results'!$G409,Finish_table!EN$4:EN$224,0),1))</f>
        <v>#N/A</v>
      </c>
      <c r="AC409" s="253" t="e">
        <f>(INDEX(Finish_table!EW$4:EW$224,MATCH('16 Year_History_Results'!$G409,Finish_table!EX$4:EX$224,0),1))</f>
        <v>#N/A</v>
      </c>
      <c r="AG409">
        <f t="shared" si="252"/>
        <v>39</v>
      </c>
      <c r="AH409" s="110"/>
      <c r="AI409" s="2"/>
      <c r="AJ409" s="146">
        <f>INDEX('2001'!$C$44:$C$140,'16 Year_History_Results'!BZ409)</f>
        <v>0</v>
      </c>
      <c r="AK409" s="2">
        <f>INDEX('2002'!$C$44:$C$140,'16 Year_History_Results'!CA409)</f>
        <v>0</v>
      </c>
      <c r="AL409" s="2">
        <f>INDEX('2003'!$C$44:$C$140,'16 Year_History_Results'!CB409)</f>
        <v>0</v>
      </c>
      <c r="AM409" s="2">
        <f>INDEX('2004'!$C$44:$C$140,'16 Year_History_Results'!CC409)</f>
        <v>0</v>
      </c>
      <c r="AN409" s="2">
        <f>INDEX('2005'!$C$44:$C$140,'16 Year_History_Results'!CD409)</f>
        <v>0</v>
      </c>
      <c r="AO409" s="2">
        <f>INDEX('2006'!$C$44:$C$140,'16 Year_History_Results'!CE409)</f>
        <v>0</v>
      </c>
      <c r="AP409" s="2">
        <f>INDEX('2007'!$C$44:$C$140,'16 Year_History_Results'!CF409)</f>
        <v>0</v>
      </c>
      <c r="AQ409" s="2">
        <f>INDEX('2008'!$C$44:$C$140,'16 Year_History_Results'!CG409)</f>
        <v>10</v>
      </c>
      <c r="AR409" s="2">
        <f>INDEX('2009'!$C$44:$C$140,'16 Year_History_Results'!CH409)</f>
        <v>0</v>
      </c>
      <c r="AS409" s="2">
        <f>INDEX('2010'!$C$44:$C$140,'16 Year_History_Results'!CI409)</f>
        <v>0</v>
      </c>
      <c r="AT409" s="2">
        <f>INDEX('2011'!$C$44:$C$140,'16 Year_History_Results'!CJ409)</f>
        <v>0</v>
      </c>
      <c r="AU409" s="2">
        <f>INDEX('2012'!$C$44:$C$140,'16 Year_History_Results'!CK409)</f>
        <v>0</v>
      </c>
      <c r="AV409" s="2">
        <f>INDEX('2013'!$C$44:$C$140,'16 Year_History_Results'!CL409)</f>
        <v>0</v>
      </c>
      <c r="AW409" s="2">
        <f>INDEX('2014'!$C$52:$C$180,'16 Year_History_Results'!CM409)</f>
        <v>0</v>
      </c>
      <c r="AX409" s="2">
        <f>INDEX('2015'!$E$52:$E$308,'16 Year_History_Results'!CN409)</f>
        <v>0</v>
      </c>
      <c r="AY409" s="147">
        <f>INDEX('2016'!$E$52:$E$308,'16 Year_History_Results'!CO409)</f>
        <v>0</v>
      </c>
      <c r="AZ409" s="2"/>
      <c r="BB409">
        <f t="shared" si="261"/>
        <v>39</v>
      </c>
      <c r="BC409" s="110"/>
      <c r="BD409" s="97"/>
      <c r="BE409" s="146">
        <f>INDEX('2001'!$B$44:$B$140,'16 Year_History_Results'!BZ409)</f>
        <v>0</v>
      </c>
      <c r="BF409" s="2">
        <f>INDEX('2002'!$B$44:$B$140,'16 Year_History_Results'!CA409)</f>
        <v>0</v>
      </c>
      <c r="BG409" s="2">
        <f>INDEX('2003'!$B$44:$B$140,'16 Year_History_Results'!CB409)</f>
        <v>0</v>
      </c>
      <c r="BH409" s="2">
        <f>INDEX('2004'!$B$44:$B$140,'16 Year_History_Results'!CC409)</f>
        <v>0</v>
      </c>
      <c r="BI409" s="2">
        <f>INDEX('2005'!$B$44:$B$140,'16 Year_History_Results'!CD409)</f>
        <v>0</v>
      </c>
      <c r="BJ409" s="2">
        <f>INDEX('2006'!$B$44:$B$140,'16 Year_History_Results'!CE409)</f>
        <v>0</v>
      </c>
      <c r="BK409" s="2">
        <f>INDEX('2007'!$B$44:$B$140,'16 Year_History_Results'!CF409)</f>
        <v>7</v>
      </c>
      <c r="BL409" s="2">
        <f>INDEX('2008'!$B$44:$B$140,'16 Year_History_Results'!CG409)</f>
        <v>13</v>
      </c>
      <c r="BM409" s="2">
        <f>INDEX('2009'!$B$44:$B$140,'16 Year_History_Results'!CH409)</f>
        <v>0</v>
      </c>
      <c r="BN409" s="2">
        <f>INDEX('2010'!$B$44:$B$140,'16 Year_History_Results'!CI409)</f>
        <v>0</v>
      </c>
      <c r="BO409" s="2">
        <f>INDEX('2011'!$B$44:$B$140,'16 Year_History_Results'!CJ409)</f>
        <v>0</v>
      </c>
      <c r="BP409" s="2">
        <f>INDEX('2012'!$B$44:$B$140,'16 Year_History_Results'!CK409)</f>
        <v>0</v>
      </c>
      <c r="BQ409" s="2">
        <f>INDEX('2013'!$B$44:$B$140,'16 Year_History_Results'!CL409)</f>
        <v>0</v>
      </c>
      <c r="BR409" s="2">
        <f>INDEX('2014'!$B$52:$B$180,'16 Year_History_Results'!CM409)</f>
        <v>0</v>
      </c>
      <c r="BS409" s="147">
        <f>INDEX('2015'!$B$52:$B$308,'16 Year_History_Results'!CN409)</f>
        <v>0</v>
      </c>
      <c r="BT409" s="147">
        <f>INDEX('2016'!$B$52:$B$308,'16 Year_History_Results'!CO409)</f>
        <v>0</v>
      </c>
      <c r="BW409">
        <f t="shared" si="262"/>
        <v>39</v>
      </c>
      <c r="BX409" s="110"/>
      <c r="BY409" s="97"/>
      <c r="BZ409" s="146">
        <f>IF(ISNA(MATCH($BW409,'2001'!$A$44:$A$139,0)),97,MATCH($BW409,'2001'!$A$44:$A$139,0))</f>
        <v>97</v>
      </c>
      <c r="CA409" s="2">
        <f>IF(ISNA(MATCH($BW409,'2002'!$A$44:$A$139,0)),97,MATCH($BW409,'2002'!$A$44:$A$139,0))</f>
        <v>97</v>
      </c>
      <c r="CB409" s="2">
        <f>IF(ISNA(MATCH($BW409,'2003'!$A$44:$A$139,0)),97,MATCH($BW409,'2003'!$A$44:$A$139,0))</f>
        <v>97</v>
      </c>
      <c r="CC409" s="2">
        <f>IF(ISNA(MATCH($BW409,'2004'!$A$44:$A$139,0)),97,MATCH($BW409,'2004'!$A$44:$A$139,0))</f>
        <v>97</v>
      </c>
      <c r="CD409" s="2">
        <f>IF(ISNA(MATCH($BW409,'2005'!$A$44:$A$139,0)),97,MATCH($BW409,'2005'!$A$44:$A$139,0))</f>
        <v>97</v>
      </c>
      <c r="CE409" s="2">
        <f>IF(ISNA(MATCH($BW409,'2006'!$A$44:$A$139,0)),97,MATCH($BW409,'2006'!$A$44:$A$139,0))</f>
        <v>97</v>
      </c>
      <c r="CF409" s="2">
        <f>IF(ISNA(MATCH($BW409,'2007'!$A$44:$A$139,0)),97,MATCH($BW409,'2007'!$A$44:$A$139,0))</f>
        <v>4</v>
      </c>
      <c r="CG409" s="2">
        <f>IF(ISNA(MATCH($BW409,'2008'!$A$44:$A$139,0)),97,MATCH($BW409,'2008'!$A$44:$A$139,0))</f>
        <v>8</v>
      </c>
      <c r="CH409" s="2">
        <f>IF(ISNA(MATCH($BW409,'2009'!$A$44:$A$139,0)),97,MATCH($BW409,'2009'!$A$44:$A$139,0))</f>
        <v>97</v>
      </c>
      <c r="CI409" s="2">
        <f>IF(ISNA(MATCH($BW409,'2010'!$A$44:$A$139,0)),97,MATCH($BW409,'2010'!$A$44:$A$139,0))</f>
        <v>97</v>
      </c>
      <c r="CJ409" s="2">
        <f>IF(ISNA(MATCH($BW409,'2011'!$A$44:$A$139,0)),97,MATCH($BW409,'2011'!$A$44:$A$139,0))</f>
        <v>97</v>
      </c>
      <c r="CK409" s="2">
        <f>IF(ISNA(MATCH($BW409,'2012'!$A$44:$A$139,0)),97,MATCH($BW409,'2012'!$A$44:$A$139,0))</f>
        <v>97</v>
      </c>
      <c r="CL409" s="2">
        <f>IF(ISNA(MATCH($BW409,'2013'!$A$44:$A$139,0)),97,MATCH($BW409,'2013'!$A$44:$A$139,0))</f>
        <v>97</v>
      </c>
      <c r="CM409" s="2">
        <f>IF(ISNA(MATCH($BW409,'2014'!$A$52:$A$179,0)),129,MATCH($BW409,'2014'!$A$52:$A$179,0))</f>
        <v>129</v>
      </c>
      <c r="CN409" s="147">
        <f>IF(ISNA(MATCH($BW409,'2015'!$A$52:$A$307,0)),257,MATCH($BW409,'2015'!$A$52:$A$307,0))</f>
        <v>257</v>
      </c>
      <c r="CO409" s="147">
        <f>IF(ISNA(MATCH($BW409,'2016'!$A$52:$A$307,0)),257,MATCH($BW409,'2016'!$A$52:$A$307,0))</f>
        <v>257</v>
      </c>
      <c r="CQ409">
        <f t="shared" si="294"/>
        <v>39</v>
      </c>
      <c r="CR409" s="281"/>
      <c r="CS409" s="279"/>
      <c r="CT409" s="278">
        <f t="shared" si="295"/>
        <v>0</v>
      </c>
      <c r="CU409" s="279">
        <f t="shared" si="296"/>
        <v>0</v>
      </c>
      <c r="CV409" s="279">
        <f t="shared" si="297"/>
        <v>0</v>
      </c>
      <c r="CW409" s="279">
        <f t="shared" si="298"/>
        <v>0</v>
      </c>
      <c r="CX409" s="279">
        <f t="shared" si="299"/>
        <v>0</v>
      </c>
      <c r="CY409" s="279">
        <f t="shared" si="300"/>
        <v>0</v>
      </c>
      <c r="CZ409" s="279">
        <f t="shared" si="301"/>
        <v>7</v>
      </c>
      <c r="DA409" s="279">
        <f t="shared" si="302"/>
        <v>27.6662</v>
      </c>
      <c r="DB409" s="279">
        <f t="shared" si="303"/>
        <v>18.442288919999999</v>
      </c>
      <c r="DC409" s="279">
        <f t="shared" si="304"/>
        <v>12.293629794071999</v>
      </c>
      <c r="DD409" s="279">
        <f t="shared" si="305"/>
        <v>8.1949336207283938</v>
      </c>
      <c r="DE409" s="279">
        <f t="shared" si="267"/>
        <v>5.4627427515775473</v>
      </c>
      <c r="DF409" s="279">
        <f t="shared" si="268"/>
        <v>3.6414643182015927</v>
      </c>
      <c r="DG409" s="279">
        <f t="shared" si="269"/>
        <v>2.4274001145131816</v>
      </c>
      <c r="DH409" s="280">
        <f t="shared" si="286"/>
        <v>1.6181049163344867</v>
      </c>
      <c r="DI409" s="280">
        <f t="shared" si="292"/>
        <v>1.0786287372285688</v>
      </c>
      <c r="DJ409" s="154">
        <f t="shared" si="287"/>
        <v>340</v>
      </c>
      <c r="DK409" s="279">
        <f t="shared" si="270"/>
        <v>39</v>
      </c>
      <c r="DL409" s="97"/>
      <c r="DM409" s="154"/>
      <c r="DN409" s="267">
        <f t="shared" si="271"/>
        <v>0</v>
      </c>
      <c r="DO409" s="154">
        <f t="shared" si="272"/>
        <v>0</v>
      </c>
      <c r="DP409" s="154">
        <f t="shared" si="273"/>
        <v>0</v>
      </c>
      <c r="DQ409" s="154">
        <f t="shared" si="274"/>
        <v>0</v>
      </c>
      <c r="DR409" s="154">
        <f t="shared" si="275"/>
        <v>0</v>
      </c>
      <c r="DS409" s="154">
        <f t="shared" si="276"/>
        <v>0</v>
      </c>
      <c r="DT409" s="154">
        <f t="shared" si="277"/>
        <v>7</v>
      </c>
      <c r="DU409" s="154">
        <f t="shared" si="278"/>
        <v>30</v>
      </c>
      <c r="DV409" s="154">
        <f t="shared" si="279"/>
        <v>30</v>
      </c>
      <c r="DW409" s="154">
        <f t="shared" si="280"/>
        <v>30</v>
      </c>
      <c r="DX409" s="154">
        <f t="shared" si="281"/>
        <v>30</v>
      </c>
      <c r="DY409" s="154">
        <f t="shared" si="282"/>
        <v>30</v>
      </c>
      <c r="DZ409" s="154">
        <f t="shared" si="283"/>
        <v>30</v>
      </c>
      <c r="EA409" s="154">
        <f t="shared" si="284"/>
        <v>30</v>
      </c>
      <c r="EB409" s="264">
        <f t="shared" si="288"/>
        <v>30</v>
      </c>
      <c r="EC409" s="264">
        <f t="shared" si="293"/>
        <v>30</v>
      </c>
      <c r="ED409" s="154">
        <f t="shared" si="289"/>
        <v>251</v>
      </c>
    </row>
    <row r="410" spans="2:134" x14ac:dyDescent="0.25">
      <c r="F410" s="2">
        <f t="shared" si="291"/>
        <v>405</v>
      </c>
      <c r="G410" s="494">
        <v>108</v>
      </c>
      <c r="H410" s="98">
        <f>15- COUNTIF(L410:AC410,"#N/A")</f>
        <v>5</v>
      </c>
      <c r="I410" s="131">
        <f>SUM(AH410:AY410)+SUM(BE410:BT410)</f>
        <v>110</v>
      </c>
      <c r="J410" s="398">
        <f>DI410</f>
        <v>1.0535964374954332</v>
      </c>
      <c r="K410" s="456" t="str">
        <f>IF(ISNUMBER(MATCH(G410,'[4]OPR data'!$A$3:$A$2900,0)),"Y","N")</f>
        <v>Y</v>
      </c>
      <c r="L410" s="110"/>
      <c r="M410" s="233"/>
      <c r="N410" s="469" t="str">
        <f>(INDEX(Finish_table!R$4:R$83,MATCH('16 Year_History_Results'!$G410,Finish_table!S$4:S$83,0),1))</f>
        <v>SF</v>
      </c>
      <c r="O410" s="233" t="str">
        <f>(INDEX(Finish_table!Z$4:Z$99,MATCH('16 Year_History_Results'!$G410,Finish_table!AA$4:AA$99,0),1))</f>
        <v>SF</v>
      </c>
      <c r="P410" s="233" t="str">
        <f>(INDEX(Finish_table!AI$4:AI$99,MATCH('16 Year_History_Results'!$G410,Finish_table!AJ$4:AJ$99,0),1))</f>
        <v>QF</v>
      </c>
      <c r="Q410" s="233" t="e">
        <f>(INDEX(Finish_table!AR$4:AR$99,MATCH('16 Year_History_Results'!$G410,Finish_table!AS$4:AS$99,0),1))</f>
        <v>#N/A</v>
      </c>
      <c r="R410" s="233" t="str">
        <f>(INDEX(Finish_table!BA$4:BA$99,MATCH('16 Year_History_Results'!$G410,Finish_table!BB$4:BB$99,0),1))</f>
        <v>W</v>
      </c>
      <c r="S410" s="233" t="str">
        <f>(INDEX(Finish_table!BJ$4:BJ$99,MATCH('16 Year_History_Results'!$G410,Finish_table!BK$4:BK$99,0),1))</f>
        <v>QF</v>
      </c>
      <c r="T410" s="233" t="e">
        <f>(INDEX(Finish_table!BS$4:BS$99,MATCH('16 Year_History_Results'!$G410,Finish_table!BT$4:BT$99,0),1))</f>
        <v>#N/A</v>
      </c>
      <c r="U410" s="233" t="str">
        <f>(INDEX(Finish_table!CB$4:CB$99,MATCH('16 Year_History_Results'!$G410,Finish_table!CC$4:CC$99,0),1))</f>
        <v>QF</v>
      </c>
      <c r="V410" s="233" t="e">
        <f>(INDEX(Finish_table!CK$4:CK$99,MATCH('16 Year_History_Results'!$G410,Finish_table!CL$4:CL$99,0),1))</f>
        <v>#N/A</v>
      </c>
      <c r="W410" s="233" t="e">
        <f>(INDEX(Finish_table!CT$4:CT$99,MATCH('16 Year_History_Results'!$G410,Finish_table!CU$4:CU$99,0),1))</f>
        <v>#N/A</v>
      </c>
      <c r="X410" s="233" t="e">
        <f>(INDEX(Finish_table!DC$4:DC$99,MATCH('16 Year_History_Results'!$G410,Finish_table!DD$4:DD$99,0),1))</f>
        <v>#N/A</v>
      </c>
      <c r="Y410" s="233" t="e">
        <f>(INDEX(Finish_table!DL$4:DL$99,MATCH('16 Year_History_Results'!$G410,Finish_table!DM$4:DM$99,0),1))</f>
        <v>#N/A</v>
      </c>
      <c r="Z410" s="233" t="e">
        <f>(INDEX(Finish_table!DU$4:DU$99,MATCH('16 Year_History_Results'!$G410,Finish_table!DV$4:DV$99,0),1))</f>
        <v>#N/A</v>
      </c>
      <c r="AA410" s="233" t="e">
        <f>(INDEX(Finish_table!ED$4:ED$140,MATCH('16 Year_History_Results'!$G410,Finish_table!EE$4:EE$140,0),1))</f>
        <v>#N/A</v>
      </c>
      <c r="AB410" s="233" t="e">
        <f>(INDEX(Finish_table!EM$4:EM$224,MATCH('16 Year_History_Results'!$G410,Finish_table!EN$4:EN$224,0),1))</f>
        <v>#N/A</v>
      </c>
      <c r="AC410" s="253" t="e">
        <f>(INDEX(Finish_table!EW$4:EW$224,MATCH('16 Year_History_Results'!$G410,Finish_table!EX$4:EX$224,0),1))</f>
        <v>#N/A</v>
      </c>
      <c r="AG410">
        <f t="shared" si="252"/>
        <v>108</v>
      </c>
      <c r="AH410" s="110"/>
      <c r="AI410" s="2"/>
      <c r="AJ410" s="146">
        <f>INDEX('2001'!$C$44:$C$140,'16 Year_History_Results'!BZ410)</f>
        <v>20</v>
      </c>
      <c r="AK410" s="2">
        <f>INDEX('2002'!$C$44:$C$140,'16 Year_History_Results'!CA410)</f>
        <v>10</v>
      </c>
      <c r="AL410" s="2">
        <f>INDEX('2003'!$C$44:$C$140,'16 Year_History_Results'!CB410)</f>
        <v>0</v>
      </c>
      <c r="AM410" s="2">
        <f>INDEX('2004'!$C$44:$C$140,'16 Year_History_Results'!CC410)</f>
        <v>0</v>
      </c>
      <c r="AN410" s="2">
        <f>INDEX('2005'!$C$44:$C$140,'16 Year_History_Results'!CD410)</f>
        <v>30</v>
      </c>
      <c r="AO410" s="2">
        <f>INDEX('2006'!$C$44:$C$140,'16 Year_History_Results'!CE410)</f>
        <v>0</v>
      </c>
      <c r="AP410" s="2">
        <f>INDEX('2007'!$C$44:$C$140,'16 Year_History_Results'!CF410)</f>
        <v>0</v>
      </c>
      <c r="AQ410" s="2">
        <f>INDEX('2008'!$C$44:$C$140,'16 Year_History_Results'!CG410)</f>
        <v>0</v>
      </c>
      <c r="AR410" s="2">
        <f>INDEX('2009'!$C$44:$C$140,'16 Year_History_Results'!CH410)</f>
        <v>0</v>
      </c>
      <c r="AS410" s="2">
        <f>INDEX('2010'!$C$44:$C$140,'16 Year_History_Results'!CI410)</f>
        <v>0</v>
      </c>
      <c r="AT410" s="2">
        <f>INDEX('2011'!$C$44:$C$140,'16 Year_History_Results'!CJ410)</f>
        <v>0</v>
      </c>
      <c r="AU410" s="2">
        <f>INDEX('2012'!$C$44:$C$140,'16 Year_History_Results'!CK410)</f>
        <v>0</v>
      </c>
      <c r="AV410" s="2">
        <f>INDEX('2013'!$C$44:$C$140,'16 Year_History_Results'!CL410)</f>
        <v>0</v>
      </c>
      <c r="AW410" s="2">
        <f>INDEX('2014'!$C$52:$C$180,'16 Year_History_Results'!CM410)</f>
        <v>0</v>
      </c>
      <c r="AX410" s="2">
        <f>INDEX('2015'!$E$52:$E$308,'16 Year_History_Results'!CN410)</f>
        <v>0</v>
      </c>
      <c r="AY410" s="147">
        <f>INDEX('2016'!$E$52:$E$308,'16 Year_History_Results'!CO410)</f>
        <v>0</v>
      </c>
      <c r="AZ410" s="2"/>
      <c r="BB410">
        <f t="shared" si="261"/>
        <v>108</v>
      </c>
      <c r="BC410" s="110"/>
      <c r="BD410" s="97"/>
      <c r="BE410" s="146">
        <f>INDEX('2001'!$B$44:$B$140,'16 Year_History_Results'!BZ410)</f>
        <v>8</v>
      </c>
      <c r="BF410" s="2">
        <f>INDEX('2002'!$B$44:$B$140,'16 Year_History_Results'!CA410)</f>
        <v>6</v>
      </c>
      <c r="BG410" s="2">
        <f>INDEX('2003'!$B$44:$B$140,'16 Year_History_Results'!CB410)</f>
        <v>12</v>
      </c>
      <c r="BH410" s="2">
        <f>INDEX('2004'!$B$44:$B$140,'16 Year_History_Results'!CC410)</f>
        <v>0</v>
      </c>
      <c r="BI410" s="2">
        <f>INDEX('2005'!$B$44:$B$140,'16 Year_History_Results'!CD410)</f>
        <v>7</v>
      </c>
      <c r="BJ410" s="2">
        <f>INDEX('2006'!$B$44:$B$140,'16 Year_History_Results'!CE410)</f>
        <v>10</v>
      </c>
      <c r="BK410" s="2">
        <f>INDEX('2007'!$B$44:$B$140,'16 Year_History_Results'!CF410)</f>
        <v>0</v>
      </c>
      <c r="BL410" s="2">
        <f>INDEX('2008'!$B$44:$B$140,'16 Year_History_Results'!CG410)</f>
        <v>7</v>
      </c>
      <c r="BM410" s="2">
        <f>INDEX('2009'!$B$44:$B$140,'16 Year_History_Results'!CH410)</f>
        <v>0</v>
      </c>
      <c r="BN410" s="2">
        <f>INDEX('2010'!$B$44:$B$140,'16 Year_History_Results'!CI410)</f>
        <v>0</v>
      </c>
      <c r="BO410" s="2">
        <f>INDEX('2011'!$B$44:$B$140,'16 Year_History_Results'!CJ410)</f>
        <v>0</v>
      </c>
      <c r="BP410" s="2">
        <f>INDEX('2012'!$B$44:$B$140,'16 Year_History_Results'!CK410)</f>
        <v>0</v>
      </c>
      <c r="BQ410" s="2">
        <f>INDEX('2013'!$B$44:$B$140,'16 Year_History_Results'!CL410)</f>
        <v>0</v>
      </c>
      <c r="BR410" s="2">
        <f>INDEX('2014'!$B$52:$B$180,'16 Year_History_Results'!CM410)</f>
        <v>0</v>
      </c>
      <c r="BS410" s="147">
        <f>INDEX('2015'!$B$52:$B$308,'16 Year_History_Results'!CN410)</f>
        <v>0</v>
      </c>
      <c r="BT410" s="147">
        <f>INDEX('2016'!$B$52:$B$308,'16 Year_History_Results'!CO410)</f>
        <v>0</v>
      </c>
      <c r="BW410">
        <f t="shared" si="262"/>
        <v>108</v>
      </c>
      <c r="BX410" s="110"/>
      <c r="BY410" s="97"/>
      <c r="BZ410" s="146">
        <f>IF(ISNA(MATCH($BW410,'2001'!$A$44:$A$139,0)),97,MATCH($BW410,'2001'!$A$44:$A$139,0))</f>
        <v>23</v>
      </c>
      <c r="CA410" s="2">
        <f>IF(ISNA(MATCH($BW410,'2002'!$A$44:$A$139,0)),97,MATCH($BW410,'2002'!$A$44:$A$139,0))</f>
        <v>24</v>
      </c>
      <c r="CB410" s="2">
        <f>IF(ISNA(MATCH($BW410,'2003'!$A$44:$A$139,0)),97,MATCH($BW410,'2003'!$A$44:$A$139,0))</f>
        <v>21</v>
      </c>
      <c r="CC410" s="2">
        <f>IF(ISNA(MATCH($BW410,'2004'!$A$44:$A$139,0)),97,MATCH($BW410,'2004'!$A$44:$A$139,0))</f>
        <v>97</v>
      </c>
      <c r="CD410" s="2">
        <f>IF(ISNA(MATCH($BW410,'2005'!$A$44:$A$139,0)),97,MATCH($BW410,'2005'!$A$44:$A$139,0))</f>
        <v>21</v>
      </c>
      <c r="CE410" s="2">
        <f>IF(ISNA(MATCH($BW410,'2006'!$A$44:$A$139,0)),97,MATCH($BW410,'2006'!$A$44:$A$139,0))</f>
        <v>20</v>
      </c>
      <c r="CF410" s="2">
        <f>IF(ISNA(MATCH($BW410,'2007'!$A$44:$A$139,0)),97,MATCH($BW410,'2007'!$A$44:$A$139,0))</f>
        <v>97</v>
      </c>
      <c r="CG410" s="2">
        <f>IF(ISNA(MATCH($BW410,'2008'!$A$44:$A$139,0)),97,MATCH($BW410,'2008'!$A$44:$A$139,0))</f>
        <v>22</v>
      </c>
      <c r="CH410" s="2">
        <f>IF(ISNA(MATCH($BW410,'2009'!$A$44:$A$139,0)),97,MATCH($BW410,'2009'!$A$44:$A$139,0))</f>
        <v>97</v>
      </c>
      <c r="CI410" s="2">
        <f>IF(ISNA(MATCH($BW410,'2010'!$A$44:$A$139,0)),97,MATCH($BW410,'2010'!$A$44:$A$139,0))</f>
        <v>97</v>
      </c>
      <c r="CJ410" s="2">
        <f>IF(ISNA(MATCH($BW410,'2011'!$A$44:$A$139,0)),97,MATCH($BW410,'2011'!$A$44:$A$139,0))</f>
        <v>97</v>
      </c>
      <c r="CK410" s="2">
        <f>IF(ISNA(MATCH($BW410,'2012'!$A$44:$A$139,0)),97,MATCH($BW410,'2012'!$A$44:$A$139,0))</f>
        <v>97</v>
      </c>
      <c r="CL410" s="2">
        <f>IF(ISNA(MATCH($BW410,'2013'!$A$44:$A$139,0)),97,MATCH($BW410,'2013'!$A$44:$A$139,0))</f>
        <v>97</v>
      </c>
      <c r="CM410" s="2">
        <f>IF(ISNA(MATCH($BW410,'2014'!$A$52:$A$179,0)),129,MATCH($BW410,'2014'!$A$52:$A$179,0))</f>
        <v>129</v>
      </c>
      <c r="CN410" s="147">
        <f>IF(ISNA(MATCH($BW410,'2015'!$A$52:$A$307,0)),257,MATCH($BW410,'2015'!$A$52:$A$307,0))</f>
        <v>257</v>
      </c>
      <c r="CO410" s="147">
        <f>IF(ISNA(MATCH($BW410,'2016'!$A$52:$A$307,0)),257,MATCH($BW410,'2016'!$A$52:$A$307,0))</f>
        <v>257</v>
      </c>
      <c r="CQ410">
        <f t="shared" si="294"/>
        <v>108</v>
      </c>
      <c r="CR410" s="281"/>
      <c r="CS410" s="279"/>
      <c r="CT410" s="278">
        <f t="shared" si="295"/>
        <v>28</v>
      </c>
      <c r="CU410" s="279">
        <f t="shared" si="296"/>
        <v>34.6648</v>
      </c>
      <c r="CV410" s="279">
        <f t="shared" si="297"/>
        <v>35.107555679999997</v>
      </c>
      <c r="CW410" s="279">
        <f t="shared" si="298"/>
        <v>23.402696616287997</v>
      </c>
      <c r="CX410" s="279">
        <f t="shared" si="299"/>
        <v>52.600237564417576</v>
      </c>
      <c r="CY410" s="279">
        <f t="shared" si="300"/>
        <v>45.063318360440753</v>
      </c>
      <c r="CZ410" s="279">
        <f t="shared" si="301"/>
        <v>30.039208019069804</v>
      </c>
      <c r="DA410" s="279">
        <f t="shared" si="302"/>
        <v>27.024136065511929</v>
      </c>
      <c r="DB410" s="279">
        <f t="shared" si="303"/>
        <v>18.014289101270251</v>
      </c>
      <c r="DC410" s="279">
        <f t="shared" si="304"/>
        <v>12.008325114906748</v>
      </c>
      <c r="DD410" s="279">
        <f t="shared" si="305"/>
        <v>8.0047495215968372</v>
      </c>
      <c r="DE410" s="279">
        <f t="shared" si="267"/>
        <v>5.3359660310964516</v>
      </c>
      <c r="DF410" s="279">
        <f t="shared" si="268"/>
        <v>3.5569549563288945</v>
      </c>
      <c r="DG410" s="279">
        <f t="shared" si="269"/>
        <v>2.371066173888841</v>
      </c>
      <c r="DH410" s="280">
        <f t="shared" si="286"/>
        <v>1.5805527115143014</v>
      </c>
      <c r="DI410" s="280">
        <f t="shared" si="292"/>
        <v>1.0535964374954332</v>
      </c>
      <c r="DJ410" s="154">
        <f t="shared" si="287"/>
        <v>341</v>
      </c>
      <c r="DK410" s="279">
        <f t="shared" si="270"/>
        <v>108</v>
      </c>
      <c r="DL410" s="97"/>
      <c r="DM410" s="154"/>
      <c r="DN410" s="267">
        <f t="shared" si="271"/>
        <v>28</v>
      </c>
      <c r="DO410" s="154">
        <f t="shared" si="272"/>
        <v>44</v>
      </c>
      <c r="DP410" s="154">
        <f t="shared" si="273"/>
        <v>56</v>
      </c>
      <c r="DQ410" s="154">
        <f t="shared" si="274"/>
        <v>56</v>
      </c>
      <c r="DR410" s="154">
        <f t="shared" si="275"/>
        <v>93</v>
      </c>
      <c r="DS410" s="154">
        <f t="shared" si="276"/>
        <v>103</v>
      </c>
      <c r="DT410" s="154">
        <f t="shared" si="277"/>
        <v>103</v>
      </c>
      <c r="DU410" s="154">
        <f t="shared" si="278"/>
        <v>110</v>
      </c>
      <c r="DV410" s="154">
        <f t="shared" si="279"/>
        <v>110</v>
      </c>
      <c r="DW410" s="154">
        <f t="shared" si="280"/>
        <v>110</v>
      </c>
      <c r="DX410" s="154">
        <f t="shared" si="281"/>
        <v>110</v>
      </c>
      <c r="DY410" s="154">
        <f t="shared" si="282"/>
        <v>110</v>
      </c>
      <c r="DZ410" s="154">
        <f t="shared" si="283"/>
        <v>110</v>
      </c>
      <c r="EA410" s="154">
        <f t="shared" si="284"/>
        <v>110</v>
      </c>
      <c r="EB410" s="264">
        <f t="shared" si="288"/>
        <v>110</v>
      </c>
      <c r="EC410" s="264">
        <f t="shared" si="293"/>
        <v>110</v>
      </c>
      <c r="ED410" s="154">
        <f t="shared" si="289"/>
        <v>70</v>
      </c>
    </row>
    <row r="411" spans="2:134" x14ac:dyDescent="0.25">
      <c r="F411" s="2">
        <f t="shared" si="291"/>
        <v>406</v>
      </c>
      <c r="G411" s="207">
        <v>1306</v>
      </c>
      <c r="H411" s="98">
        <f>15- COUNTIF(L411:AC411,"#N/A")</f>
        <v>1</v>
      </c>
      <c r="I411" s="131">
        <f>SUM(AH411:AY411)+SUM(BE411:BT411)</f>
        <v>12</v>
      </c>
      <c r="J411" s="398">
        <f>DI411</f>
        <v>1.052866001625022</v>
      </c>
      <c r="K411" s="456" t="str">
        <f>IF(ISNUMBER(MATCH(G411,'[4]OPR data'!$A$3:$A$2900,0)),"Y","N")</f>
        <v>Y</v>
      </c>
      <c r="L411" s="110"/>
      <c r="M411" s="233"/>
      <c r="N411" s="469" t="e">
        <f>(INDEX(Finish_table!R$4:R$83,MATCH('16 Year_History_Results'!$G411,Finish_table!S$4:S$83,0),1))</f>
        <v>#N/A</v>
      </c>
      <c r="O411" s="233" t="e">
        <f>(INDEX(Finish_table!Z$4:Z$99,MATCH('16 Year_History_Results'!$G411,Finish_table!AA$4:AA$99,0),1))</f>
        <v>#N/A</v>
      </c>
      <c r="P411" s="233" t="e">
        <f>(INDEX(Finish_table!AI$4:AI$99,MATCH('16 Year_History_Results'!$G411,Finish_table!AJ$4:AJ$99,0),1))</f>
        <v>#N/A</v>
      </c>
      <c r="Q411" s="233" t="e">
        <f>(INDEX(Finish_table!AR$4:AR$99,MATCH('16 Year_History_Results'!$G411,Finish_table!AS$4:AS$99,0),1))</f>
        <v>#N/A</v>
      </c>
      <c r="R411" s="233" t="e">
        <f>(INDEX(Finish_table!BA$4:BA$99,MATCH('16 Year_History_Results'!$G411,Finish_table!BB$4:BB$99,0),1))</f>
        <v>#N/A</v>
      </c>
      <c r="S411" s="233" t="e">
        <f>(INDEX(Finish_table!BJ$4:BJ$99,MATCH('16 Year_History_Results'!$G411,Finish_table!BK$4:BK$99,0),1))</f>
        <v>#N/A</v>
      </c>
      <c r="T411" s="233" t="e">
        <f>(INDEX(Finish_table!BS$4:BS$99,MATCH('16 Year_History_Results'!$G411,Finish_table!BT$4:BT$99,0),1))</f>
        <v>#N/A</v>
      </c>
      <c r="U411" s="233" t="e">
        <f>(INDEX(Finish_table!CB$4:CB$99,MATCH('16 Year_History_Results'!$G411,Finish_table!CC$4:CC$99,0),1))</f>
        <v>#N/A</v>
      </c>
      <c r="V411" s="233" t="e">
        <f>(INDEX(Finish_table!CK$4:CK$99,MATCH('16 Year_History_Results'!$G411,Finish_table!CL$4:CL$99,0),1))</f>
        <v>#N/A</v>
      </c>
      <c r="W411" s="233" t="str">
        <f>(INDEX(Finish_table!CT$4:CT$99,MATCH('16 Year_History_Results'!$G411,Finish_table!CU$4:CU$99,0),1))</f>
        <v>QF</v>
      </c>
      <c r="X411" s="233" t="e">
        <f>(INDEX(Finish_table!DC$4:DC$99,MATCH('16 Year_History_Results'!$G411,Finish_table!DD$4:DD$99,0),1))</f>
        <v>#N/A</v>
      </c>
      <c r="Y411" s="233" t="e">
        <f>(INDEX(Finish_table!DL$4:DL$99,MATCH('16 Year_History_Results'!$G411,Finish_table!DM$4:DM$99,0),1))</f>
        <v>#N/A</v>
      </c>
      <c r="Z411" s="233" t="e">
        <f>(INDEX(Finish_table!DU$4:DU$99,MATCH('16 Year_History_Results'!$G411,Finish_table!DV$4:DV$99,0),1))</f>
        <v>#N/A</v>
      </c>
      <c r="AA411" s="233" t="e">
        <f>(INDEX(Finish_table!ED$4:ED$140,MATCH('16 Year_History_Results'!$G411,Finish_table!EE$4:EE$140,0),1))</f>
        <v>#N/A</v>
      </c>
      <c r="AB411" s="233" t="e">
        <f>(INDEX(Finish_table!EM$4:EM$224,MATCH('16 Year_History_Results'!$G411,Finish_table!EN$4:EN$224,0),1))</f>
        <v>#N/A</v>
      </c>
      <c r="AC411" s="253" t="str">
        <f>(INDEX(Finish_table!EW$4:EW$224,MATCH('16 Year_History_Results'!$G411,Finish_table!EX$4:EX$224,0),1))</f>
        <v>SF</v>
      </c>
      <c r="AG411">
        <f t="shared" si="252"/>
        <v>1306</v>
      </c>
      <c r="AH411" s="110"/>
      <c r="AI411" s="2"/>
      <c r="AJ411" s="146">
        <f>INDEX('2001'!$C$44:$C$140,'16 Year_History_Results'!BZ411)</f>
        <v>0</v>
      </c>
      <c r="AK411" s="2">
        <f>INDEX('2002'!$C$44:$C$140,'16 Year_History_Results'!CA411)</f>
        <v>0</v>
      </c>
      <c r="AL411" s="2">
        <f>INDEX('2003'!$C$44:$C$140,'16 Year_History_Results'!CB411)</f>
        <v>0</v>
      </c>
      <c r="AM411" s="2">
        <f>INDEX('2004'!$C$44:$C$140,'16 Year_History_Results'!CC411)</f>
        <v>0</v>
      </c>
      <c r="AN411" s="2">
        <f>INDEX('2005'!$C$44:$C$140,'16 Year_History_Results'!CD411)</f>
        <v>0</v>
      </c>
      <c r="AO411" s="2">
        <f>INDEX('2006'!$C$44:$C$140,'16 Year_History_Results'!CE411)</f>
        <v>0</v>
      </c>
      <c r="AP411" s="2">
        <f>INDEX('2007'!$C$44:$C$140,'16 Year_History_Results'!CF411)</f>
        <v>0</v>
      </c>
      <c r="AQ411" s="2">
        <f>INDEX('2008'!$C$44:$C$140,'16 Year_History_Results'!CG411)</f>
        <v>0</v>
      </c>
      <c r="AR411" s="2">
        <f>INDEX('2009'!$C$44:$C$140,'16 Year_History_Results'!CH411)</f>
        <v>0</v>
      </c>
      <c r="AS411" s="2">
        <f>INDEX('2010'!$C$44:$C$140,'16 Year_History_Results'!CI411)</f>
        <v>0</v>
      </c>
      <c r="AT411" s="2">
        <f>INDEX('2011'!$C$44:$C$140,'16 Year_History_Results'!CJ411)</f>
        <v>0</v>
      </c>
      <c r="AU411" s="2">
        <f>INDEX('2012'!$C$44:$C$140,'16 Year_History_Results'!CK411)</f>
        <v>0</v>
      </c>
      <c r="AV411" s="2">
        <f>INDEX('2013'!$C$44:$C$140,'16 Year_History_Results'!CL411)</f>
        <v>0</v>
      </c>
      <c r="AW411" s="2">
        <f>INDEX('2014'!$C$52:$C$180,'16 Year_History_Results'!CM411)</f>
        <v>0</v>
      </c>
      <c r="AX411" s="2">
        <f>INDEX('2015'!$E$52:$E$308,'16 Year_History_Results'!CN411)</f>
        <v>0</v>
      </c>
      <c r="AY411" s="147">
        <f>INDEX('2016'!$E$52:$E$308,'16 Year_History_Results'!CO411)</f>
        <v>0</v>
      </c>
      <c r="AZ411" s="2"/>
      <c r="BB411">
        <f t="shared" si="261"/>
        <v>1306</v>
      </c>
      <c r="BC411" s="110"/>
      <c r="BD411" s="97"/>
      <c r="BE411" s="146">
        <f>INDEX('2001'!$B$44:$B$140,'16 Year_History_Results'!BZ411)</f>
        <v>0</v>
      </c>
      <c r="BF411" s="2">
        <f>INDEX('2002'!$B$44:$B$140,'16 Year_History_Results'!CA411)</f>
        <v>0</v>
      </c>
      <c r="BG411" s="2">
        <f>INDEX('2003'!$B$44:$B$140,'16 Year_History_Results'!CB411)</f>
        <v>0</v>
      </c>
      <c r="BH411" s="2">
        <f>INDEX('2004'!$B$44:$B$140,'16 Year_History_Results'!CC411)</f>
        <v>0</v>
      </c>
      <c r="BI411" s="2">
        <f>INDEX('2005'!$B$44:$B$140,'16 Year_History_Results'!CD411)</f>
        <v>0</v>
      </c>
      <c r="BJ411" s="2">
        <f>INDEX('2006'!$B$44:$B$140,'16 Year_History_Results'!CE411)</f>
        <v>0</v>
      </c>
      <c r="BK411" s="2">
        <f>INDEX('2007'!$B$44:$B$140,'16 Year_History_Results'!CF411)</f>
        <v>0</v>
      </c>
      <c r="BL411" s="2">
        <f>INDEX('2008'!$B$44:$B$140,'16 Year_History_Results'!CG411)</f>
        <v>0</v>
      </c>
      <c r="BM411" s="2">
        <f>INDEX('2009'!$B$44:$B$140,'16 Year_History_Results'!CH411)</f>
        <v>0</v>
      </c>
      <c r="BN411" s="2">
        <f>INDEX('2010'!$B$44:$B$140,'16 Year_History_Results'!CI411)</f>
        <v>12</v>
      </c>
      <c r="BO411" s="2">
        <f>INDEX('2011'!$B$44:$B$140,'16 Year_History_Results'!CJ411)</f>
        <v>0</v>
      </c>
      <c r="BP411" s="2">
        <f>INDEX('2012'!$B$44:$B$140,'16 Year_History_Results'!CK411)</f>
        <v>0</v>
      </c>
      <c r="BQ411" s="2">
        <f>INDEX('2013'!$B$44:$B$140,'16 Year_History_Results'!CL411)</f>
        <v>0</v>
      </c>
      <c r="BR411" s="2">
        <f>INDEX('2014'!$B$52:$B$180,'16 Year_History_Results'!CM411)</f>
        <v>0</v>
      </c>
      <c r="BS411" s="147">
        <f>INDEX('2015'!$B$52:$B$308,'16 Year_History_Results'!CN411)</f>
        <v>0</v>
      </c>
      <c r="BT411" s="147">
        <f>INDEX('2016'!$B$52:$B$308,'16 Year_History_Results'!CO411)</f>
        <v>0</v>
      </c>
      <c r="BW411">
        <f t="shared" si="262"/>
        <v>1306</v>
      </c>
      <c r="BX411" s="110"/>
      <c r="BY411" s="97"/>
      <c r="BZ411" s="146">
        <f>IF(ISNA(MATCH($BW411,'2001'!$A$44:$A$139,0)),97,MATCH($BW411,'2001'!$A$44:$A$139,0))</f>
        <v>97</v>
      </c>
      <c r="CA411" s="2">
        <f>IF(ISNA(MATCH($BW411,'2002'!$A$44:$A$139,0)),97,MATCH($BW411,'2002'!$A$44:$A$139,0))</f>
        <v>97</v>
      </c>
      <c r="CB411" s="2">
        <f>IF(ISNA(MATCH($BW411,'2003'!$A$44:$A$139,0)),97,MATCH($BW411,'2003'!$A$44:$A$139,0))</f>
        <v>97</v>
      </c>
      <c r="CC411" s="2">
        <f>IF(ISNA(MATCH($BW411,'2004'!$A$44:$A$139,0)),97,MATCH($BW411,'2004'!$A$44:$A$139,0))</f>
        <v>97</v>
      </c>
      <c r="CD411" s="2">
        <f>IF(ISNA(MATCH($BW411,'2005'!$A$44:$A$139,0)),97,MATCH($BW411,'2005'!$A$44:$A$139,0))</f>
        <v>97</v>
      </c>
      <c r="CE411" s="2">
        <f>IF(ISNA(MATCH($BW411,'2006'!$A$44:$A$139,0)),97,MATCH($BW411,'2006'!$A$44:$A$139,0))</f>
        <v>97</v>
      </c>
      <c r="CF411" s="2">
        <f>IF(ISNA(MATCH($BW411,'2007'!$A$44:$A$139,0)),97,MATCH($BW411,'2007'!$A$44:$A$139,0))</f>
        <v>97</v>
      </c>
      <c r="CG411" s="2">
        <f>IF(ISNA(MATCH($BW411,'2008'!$A$44:$A$139,0)),97,MATCH($BW411,'2008'!$A$44:$A$139,0))</f>
        <v>97</v>
      </c>
      <c r="CH411" s="2">
        <f>IF(ISNA(MATCH($BW411,'2009'!$A$44:$A$139,0)),97,MATCH($BW411,'2009'!$A$44:$A$139,0))</f>
        <v>97</v>
      </c>
      <c r="CI411" s="2">
        <f>IF(ISNA(MATCH($BW411,'2010'!$A$44:$A$139,0)),97,MATCH($BW411,'2010'!$A$44:$A$139,0))</f>
        <v>59</v>
      </c>
      <c r="CJ411" s="2">
        <f>IF(ISNA(MATCH($BW411,'2011'!$A$44:$A$139,0)),97,MATCH($BW411,'2011'!$A$44:$A$139,0))</f>
        <v>97</v>
      </c>
      <c r="CK411" s="2">
        <f>IF(ISNA(MATCH($BW411,'2012'!$A$44:$A$139,0)),97,MATCH($BW411,'2012'!$A$44:$A$139,0))</f>
        <v>97</v>
      </c>
      <c r="CL411" s="2">
        <f>IF(ISNA(MATCH($BW411,'2013'!$A$44:$A$139,0)),97,MATCH($BW411,'2013'!$A$44:$A$139,0))</f>
        <v>97</v>
      </c>
      <c r="CM411" s="2">
        <f>IF(ISNA(MATCH($BW411,'2014'!$A$52:$A$179,0)),129,MATCH($BW411,'2014'!$A$52:$A$179,0))</f>
        <v>129</v>
      </c>
      <c r="CN411" s="147">
        <f>IF(ISNA(MATCH($BW411,'2015'!$A$52:$A$307,0)),257,MATCH($BW411,'2015'!$A$52:$A$307,0))</f>
        <v>257</v>
      </c>
      <c r="CO411" s="147">
        <f>IF(ISNA(MATCH($BW411,'2016'!$A$52:$A$307,0)),257,MATCH($BW411,'2016'!$A$52:$A$307,0))</f>
        <v>98</v>
      </c>
      <c r="CQ411">
        <f t="shared" si="294"/>
        <v>1306</v>
      </c>
      <c r="CR411" s="281"/>
      <c r="CS411" s="279"/>
      <c r="CT411" s="278">
        <f t="shared" si="295"/>
        <v>0</v>
      </c>
      <c r="CU411" s="279">
        <f t="shared" si="296"/>
        <v>0</v>
      </c>
      <c r="CV411" s="279">
        <f t="shared" si="297"/>
        <v>0</v>
      </c>
      <c r="CW411" s="279">
        <f t="shared" si="298"/>
        <v>0</v>
      </c>
      <c r="CX411" s="279">
        <f t="shared" si="299"/>
        <v>0</v>
      </c>
      <c r="CY411" s="279">
        <f t="shared" si="300"/>
        <v>0</v>
      </c>
      <c r="CZ411" s="279">
        <f t="shared" si="301"/>
        <v>0</v>
      </c>
      <c r="DA411" s="279">
        <f t="shared" si="302"/>
        <v>0</v>
      </c>
      <c r="DB411" s="279">
        <f t="shared" si="303"/>
        <v>0</v>
      </c>
      <c r="DC411" s="279">
        <f t="shared" si="304"/>
        <v>12</v>
      </c>
      <c r="DD411" s="279">
        <f t="shared" si="305"/>
        <v>7.9992000000000001</v>
      </c>
      <c r="DE411" s="279">
        <f t="shared" si="267"/>
        <v>5.3322667199999998</v>
      </c>
      <c r="DF411" s="279">
        <f t="shared" si="268"/>
        <v>3.5544889955519996</v>
      </c>
      <c r="DG411" s="279">
        <f t="shared" si="269"/>
        <v>2.3694223644349628</v>
      </c>
      <c r="DH411" s="280">
        <f t="shared" si="286"/>
        <v>1.5794569481323462</v>
      </c>
      <c r="DI411" s="280">
        <f t="shared" si="292"/>
        <v>1.052866001625022</v>
      </c>
      <c r="DJ411" s="154">
        <f t="shared" si="287"/>
        <v>342</v>
      </c>
      <c r="DK411" s="279">
        <f t="shared" si="270"/>
        <v>1306</v>
      </c>
      <c r="DL411" s="97"/>
      <c r="DM411" s="154"/>
      <c r="DN411" s="267">
        <f t="shared" si="271"/>
        <v>0</v>
      </c>
      <c r="DO411" s="154">
        <f t="shared" si="272"/>
        <v>0</v>
      </c>
      <c r="DP411" s="154">
        <f t="shared" si="273"/>
        <v>0</v>
      </c>
      <c r="DQ411" s="154">
        <f t="shared" si="274"/>
        <v>0</v>
      </c>
      <c r="DR411" s="154">
        <f t="shared" si="275"/>
        <v>0</v>
      </c>
      <c r="DS411" s="154">
        <f t="shared" si="276"/>
        <v>0</v>
      </c>
      <c r="DT411" s="154">
        <f t="shared" si="277"/>
        <v>0</v>
      </c>
      <c r="DU411" s="154">
        <f t="shared" si="278"/>
        <v>0</v>
      </c>
      <c r="DV411" s="154">
        <f t="shared" si="279"/>
        <v>0</v>
      </c>
      <c r="DW411" s="154">
        <f t="shared" si="280"/>
        <v>12</v>
      </c>
      <c r="DX411" s="154">
        <f t="shared" si="281"/>
        <v>12</v>
      </c>
      <c r="DY411" s="154">
        <f t="shared" si="282"/>
        <v>12</v>
      </c>
      <c r="DZ411" s="154">
        <f t="shared" si="283"/>
        <v>12</v>
      </c>
      <c r="EA411" s="154">
        <f t="shared" si="284"/>
        <v>12</v>
      </c>
      <c r="EB411" s="264">
        <f t="shared" si="288"/>
        <v>12</v>
      </c>
      <c r="EC411" s="264">
        <f t="shared" si="293"/>
        <v>12</v>
      </c>
      <c r="ED411" s="154">
        <f t="shared" si="289"/>
        <v>395</v>
      </c>
    </row>
    <row r="412" spans="2:134" x14ac:dyDescent="0.25">
      <c r="F412" s="2">
        <f t="shared" si="291"/>
        <v>407</v>
      </c>
      <c r="G412" s="207">
        <v>1731</v>
      </c>
      <c r="H412" s="98">
        <f>15- COUNTIF(L412:AC412,"#N/A")</f>
        <v>0</v>
      </c>
      <c r="I412" s="131">
        <f>SUM(AH412:AY412)+SUM(BE412:BT412)</f>
        <v>1</v>
      </c>
      <c r="J412" s="398">
        <f>DI412</f>
        <v>1</v>
      </c>
      <c r="K412" s="456" t="str">
        <f>IF(ISNUMBER(MATCH(G412,'[4]OPR data'!$A$3:$A$2900,0)),"Y","N")</f>
        <v>Y</v>
      </c>
      <c r="L412" s="110"/>
      <c r="M412" s="233"/>
      <c r="N412" s="469" t="e">
        <f>(INDEX(Finish_table!R$4:R$83,MATCH('16 Year_History_Results'!$G412,Finish_table!S$4:S$83,0),1))</f>
        <v>#N/A</v>
      </c>
      <c r="O412" s="233" t="e">
        <f>(INDEX(Finish_table!Z$4:Z$99,MATCH('16 Year_History_Results'!$G412,Finish_table!AA$4:AA$99,0),1))</f>
        <v>#N/A</v>
      </c>
      <c r="P412" s="233" t="e">
        <f>(INDEX(Finish_table!AI$4:AI$99,MATCH('16 Year_History_Results'!$G412,Finish_table!AJ$4:AJ$99,0),1))</f>
        <v>#N/A</v>
      </c>
      <c r="Q412" s="233" t="e">
        <f>(INDEX(Finish_table!AR$4:AR$99,MATCH('16 Year_History_Results'!$G412,Finish_table!AS$4:AS$99,0),1))</f>
        <v>#N/A</v>
      </c>
      <c r="R412" s="233" t="e">
        <f>(INDEX(Finish_table!BA$4:BA$99,MATCH('16 Year_History_Results'!$G412,Finish_table!BB$4:BB$99,0),1))</f>
        <v>#N/A</v>
      </c>
      <c r="S412" s="233" t="e">
        <f>(INDEX(Finish_table!BJ$4:BJ$99,MATCH('16 Year_History_Results'!$G412,Finish_table!BK$4:BK$99,0),1))</f>
        <v>#N/A</v>
      </c>
      <c r="T412" s="233" t="e">
        <f>(INDEX(Finish_table!BS$4:BS$99,MATCH('16 Year_History_Results'!$G412,Finish_table!BT$4:BT$99,0),1))</f>
        <v>#N/A</v>
      </c>
      <c r="U412" s="233" t="e">
        <f>(INDEX(Finish_table!CB$4:CB$99,MATCH('16 Year_History_Results'!$G412,Finish_table!CC$4:CC$99,0),1))</f>
        <v>#N/A</v>
      </c>
      <c r="V412" s="233" t="e">
        <f>(INDEX(Finish_table!CK$4:CK$99,MATCH('16 Year_History_Results'!$G412,Finish_table!CL$4:CL$99,0),1))</f>
        <v>#N/A</v>
      </c>
      <c r="W412" s="233" t="e">
        <f>(INDEX(Finish_table!CT$4:CT$99,MATCH('16 Year_History_Results'!$G412,Finish_table!CU$4:CU$99,0),1))</f>
        <v>#N/A</v>
      </c>
      <c r="X412" s="233" t="e">
        <f>(INDEX(Finish_table!DC$4:DC$99,MATCH('16 Year_History_Results'!$G412,Finish_table!DD$4:DD$99,0),1))</f>
        <v>#N/A</v>
      </c>
      <c r="Y412" s="233" t="e">
        <f>(INDEX(Finish_table!DL$4:DL$99,MATCH('16 Year_History_Results'!$G412,Finish_table!DM$4:DM$99,0),1))</f>
        <v>#N/A</v>
      </c>
      <c r="Z412" s="233" t="e">
        <f>(INDEX(Finish_table!DU$4:DU$99,MATCH('16 Year_History_Results'!$G412,Finish_table!DV$4:DV$99,0),1))</f>
        <v>#N/A</v>
      </c>
      <c r="AA412" s="233" t="e">
        <f>(INDEX(Finish_table!ED$4:ED$140,MATCH('16 Year_History_Results'!$G412,Finish_table!EE$4:EE$140,0),1))</f>
        <v>#N/A</v>
      </c>
      <c r="AB412" s="233" t="e">
        <f>(INDEX(Finish_table!EM$4:EM$224,MATCH('16 Year_History_Results'!$G412,Finish_table!EN$4:EN$224,0),1))</f>
        <v>#N/A</v>
      </c>
      <c r="AC412" s="253" t="str">
        <f>(INDEX(Finish_table!EW$4:EW$224,MATCH('16 Year_History_Results'!$G412,Finish_table!EX$4:EX$224,0),1))</f>
        <v>W</v>
      </c>
      <c r="AG412">
        <f t="shared" si="252"/>
        <v>1731</v>
      </c>
      <c r="AH412" s="110"/>
      <c r="AI412" s="2"/>
      <c r="AJ412" s="146">
        <f>INDEX('2001'!$C$44:$C$140,'16 Year_History_Results'!BZ412)</f>
        <v>0</v>
      </c>
      <c r="AK412" s="2">
        <f>INDEX('2002'!$C$44:$C$140,'16 Year_History_Results'!CA412)</f>
        <v>0</v>
      </c>
      <c r="AL412" s="2">
        <f>INDEX('2003'!$C$44:$C$140,'16 Year_History_Results'!CB412)</f>
        <v>0</v>
      </c>
      <c r="AM412" s="2">
        <f>INDEX('2004'!$C$44:$C$140,'16 Year_History_Results'!CC412)</f>
        <v>0</v>
      </c>
      <c r="AN412" s="2">
        <f>INDEX('2005'!$C$44:$C$140,'16 Year_History_Results'!CD412)</f>
        <v>0</v>
      </c>
      <c r="AO412" s="2">
        <f>INDEX('2006'!$C$44:$C$140,'16 Year_History_Results'!CE412)</f>
        <v>0</v>
      </c>
      <c r="AP412" s="2">
        <f>INDEX('2007'!$C$44:$C$140,'16 Year_History_Results'!CF412)</f>
        <v>0</v>
      </c>
      <c r="AQ412" s="2">
        <f>INDEX('2008'!$C$44:$C$140,'16 Year_History_Results'!CG412)</f>
        <v>0</v>
      </c>
      <c r="AR412" s="2">
        <f>INDEX('2009'!$C$44:$C$140,'16 Year_History_Results'!CH412)</f>
        <v>0</v>
      </c>
      <c r="AS412" s="2">
        <f>INDEX('2010'!$C$44:$C$140,'16 Year_History_Results'!CI412)</f>
        <v>0</v>
      </c>
      <c r="AT412" s="2">
        <f>INDEX('2011'!$C$44:$C$140,'16 Year_History_Results'!CJ412)</f>
        <v>0</v>
      </c>
      <c r="AU412" s="2">
        <f>INDEX('2012'!$C$44:$C$140,'16 Year_History_Results'!CK412)</f>
        <v>0</v>
      </c>
      <c r="AV412" s="2">
        <f>INDEX('2013'!$C$44:$C$140,'16 Year_History_Results'!CL412)</f>
        <v>0</v>
      </c>
      <c r="AW412" s="2">
        <f>INDEX('2014'!$C$52:$C$180,'16 Year_History_Results'!CM412)</f>
        <v>0</v>
      </c>
      <c r="AX412" s="2">
        <f>INDEX('2015'!$E$52:$E$308,'16 Year_History_Results'!CN412)</f>
        <v>0</v>
      </c>
      <c r="AY412" s="147">
        <f>INDEX('2016'!$E$52:$E$308,'16 Year_History_Results'!CO412)</f>
        <v>0</v>
      </c>
      <c r="AZ412" s="2"/>
      <c r="BB412">
        <f t="shared" si="261"/>
        <v>1731</v>
      </c>
      <c r="BC412" s="110"/>
      <c r="BD412" s="97"/>
      <c r="BE412" s="146">
        <f>INDEX('2001'!$B$44:$B$140,'16 Year_History_Results'!BZ412)</f>
        <v>0</v>
      </c>
      <c r="BF412" s="2">
        <f>INDEX('2002'!$B$44:$B$140,'16 Year_History_Results'!CA412)</f>
        <v>0</v>
      </c>
      <c r="BG412" s="2">
        <f>INDEX('2003'!$B$44:$B$140,'16 Year_History_Results'!CB412)</f>
        <v>0</v>
      </c>
      <c r="BH412" s="2">
        <f>INDEX('2004'!$B$44:$B$140,'16 Year_History_Results'!CC412)</f>
        <v>0</v>
      </c>
      <c r="BI412" s="2">
        <f>INDEX('2005'!$B$44:$B$140,'16 Year_History_Results'!CD412)</f>
        <v>0</v>
      </c>
      <c r="BJ412" s="2">
        <f>INDEX('2006'!$B$44:$B$140,'16 Year_History_Results'!CE412)</f>
        <v>0</v>
      </c>
      <c r="BK412" s="2">
        <f>INDEX('2007'!$B$44:$B$140,'16 Year_History_Results'!CF412)</f>
        <v>0</v>
      </c>
      <c r="BL412" s="2">
        <f>INDEX('2008'!$B$44:$B$140,'16 Year_History_Results'!CG412)</f>
        <v>0</v>
      </c>
      <c r="BM412" s="2">
        <f>INDEX('2009'!$B$44:$B$140,'16 Year_History_Results'!CH412)</f>
        <v>0</v>
      </c>
      <c r="BN412" s="2">
        <f>INDEX('2010'!$B$44:$B$140,'16 Year_History_Results'!CI412)</f>
        <v>0</v>
      </c>
      <c r="BO412" s="2">
        <f>INDEX('2011'!$B$44:$B$140,'16 Year_History_Results'!CJ412)</f>
        <v>0</v>
      </c>
      <c r="BP412" s="2">
        <f>INDEX('2012'!$B$44:$B$140,'16 Year_History_Results'!CK412)</f>
        <v>0</v>
      </c>
      <c r="BQ412" s="2">
        <f>INDEX('2013'!$B$44:$B$140,'16 Year_History_Results'!CL412)</f>
        <v>0</v>
      </c>
      <c r="BR412" s="2">
        <f>INDEX('2014'!$B$52:$B$180,'16 Year_History_Results'!CM412)</f>
        <v>0</v>
      </c>
      <c r="BS412" s="147">
        <f>INDEX('2015'!$B$52:$B$308,'16 Year_History_Results'!CN412)</f>
        <v>0</v>
      </c>
      <c r="BT412" s="147">
        <f>INDEX('2016'!$B$52:$B$308,'16 Year_History_Results'!CO412)</f>
        <v>1</v>
      </c>
      <c r="BW412">
        <f t="shared" si="262"/>
        <v>1731</v>
      </c>
      <c r="BX412" s="110"/>
      <c r="BY412" s="97"/>
      <c r="BZ412" s="146">
        <f>IF(ISNA(MATCH($BW412,'2001'!$A$44:$A$139,0)),97,MATCH($BW412,'2001'!$A$44:$A$139,0))</f>
        <v>97</v>
      </c>
      <c r="CA412" s="2">
        <f>IF(ISNA(MATCH($BW412,'2002'!$A$44:$A$139,0)),97,MATCH($BW412,'2002'!$A$44:$A$139,0))</f>
        <v>97</v>
      </c>
      <c r="CB412" s="2">
        <f>IF(ISNA(MATCH($BW412,'2003'!$A$44:$A$139,0)),97,MATCH($BW412,'2003'!$A$44:$A$139,0))</f>
        <v>97</v>
      </c>
      <c r="CC412" s="2">
        <f>IF(ISNA(MATCH($BW412,'2004'!$A$44:$A$139,0)),97,MATCH($BW412,'2004'!$A$44:$A$139,0))</f>
        <v>97</v>
      </c>
      <c r="CD412" s="2">
        <f>IF(ISNA(MATCH($BW412,'2005'!$A$44:$A$139,0)),97,MATCH($BW412,'2005'!$A$44:$A$139,0))</f>
        <v>97</v>
      </c>
      <c r="CE412" s="2">
        <f>IF(ISNA(MATCH($BW412,'2006'!$A$44:$A$139,0)),97,MATCH($BW412,'2006'!$A$44:$A$139,0))</f>
        <v>97</v>
      </c>
      <c r="CF412" s="2">
        <f>IF(ISNA(MATCH($BW412,'2007'!$A$44:$A$139,0)),97,MATCH($BW412,'2007'!$A$44:$A$139,0))</f>
        <v>97</v>
      </c>
      <c r="CG412" s="2">
        <f>IF(ISNA(MATCH($BW412,'2008'!$A$44:$A$139,0)),97,MATCH($BW412,'2008'!$A$44:$A$139,0))</f>
        <v>97</v>
      </c>
      <c r="CH412" s="2">
        <f>IF(ISNA(MATCH($BW412,'2009'!$A$44:$A$139,0)),97,MATCH($BW412,'2009'!$A$44:$A$139,0))</f>
        <v>97</v>
      </c>
      <c r="CI412" s="2">
        <f>IF(ISNA(MATCH($BW412,'2010'!$A$44:$A$139,0)),97,MATCH($BW412,'2010'!$A$44:$A$139,0))</f>
        <v>97</v>
      </c>
      <c r="CJ412" s="2">
        <f>IF(ISNA(MATCH($BW412,'2011'!$A$44:$A$139,0)),97,MATCH($BW412,'2011'!$A$44:$A$139,0))</f>
        <v>97</v>
      </c>
      <c r="CK412" s="2">
        <f>IF(ISNA(MATCH($BW412,'2012'!$A$44:$A$139,0)),97,MATCH($BW412,'2012'!$A$44:$A$139,0))</f>
        <v>97</v>
      </c>
      <c r="CL412" s="2">
        <f>IF(ISNA(MATCH($BW412,'2013'!$A$44:$A$139,0)),97,MATCH($BW412,'2013'!$A$44:$A$139,0))</f>
        <v>97</v>
      </c>
      <c r="CM412" s="2">
        <f>IF(ISNA(MATCH($BW412,'2014'!$A$52:$A$179,0)),129,MATCH($BW412,'2014'!$A$52:$A$179,0))</f>
        <v>129</v>
      </c>
      <c r="CN412" s="147">
        <f>IF(ISNA(MATCH($BW412,'2015'!$A$52:$A$307,0)),257,MATCH($BW412,'2015'!$A$52:$A$307,0))</f>
        <v>257</v>
      </c>
      <c r="CO412" s="147">
        <f>IF(ISNA(MATCH($BW412,'2016'!$A$52:$A$307,0)),257,MATCH($BW412,'2016'!$A$52:$A$307,0))</f>
        <v>124</v>
      </c>
      <c r="CQ412">
        <f t="shared" si="294"/>
        <v>1731</v>
      </c>
      <c r="CR412" s="281"/>
      <c r="CS412" s="279"/>
      <c r="CT412" s="278">
        <f t="shared" si="295"/>
        <v>0</v>
      </c>
      <c r="CU412" s="279">
        <f t="shared" si="296"/>
        <v>0</v>
      </c>
      <c r="CV412" s="279">
        <f t="shared" si="297"/>
        <v>0</v>
      </c>
      <c r="CW412" s="279">
        <f t="shared" si="298"/>
        <v>0</v>
      </c>
      <c r="CX412" s="279">
        <f t="shared" si="299"/>
        <v>0</v>
      </c>
      <c r="CY412" s="279">
        <f t="shared" si="300"/>
        <v>0</v>
      </c>
      <c r="CZ412" s="279">
        <f t="shared" si="301"/>
        <v>0</v>
      </c>
      <c r="DA412" s="279">
        <f t="shared" si="302"/>
        <v>0</v>
      </c>
      <c r="DB412" s="279">
        <f t="shared" si="303"/>
        <v>0</v>
      </c>
      <c r="DC412" s="279">
        <f t="shared" si="304"/>
        <v>0</v>
      </c>
      <c r="DD412" s="279">
        <f t="shared" si="305"/>
        <v>0</v>
      </c>
      <c r="DE412" s="279">
        <f t="shared" si="267"/>
        <v>0</v>
      </c>
      <c r="DF412" s="279">
        <f t="shared" si="268"/>
        <v>0</v>
      </c>
      <c r="DG412" s="279">
        <f t="shared" si="269"/>
        <v>0</v>
      </c>
      <c r="DH412" s="280">
        <f t="shared" si="286"/>
        <v>0</v>
      </c>
      <c r="DI412" s="280">
        <f t="shared" si="292"/>
        <v>1</v>
      </c>
      <c r="DJ412" s="154">
        <f t="shared" si="287"/>
        <v>515</v>
      </c>
      <c r="DK412" s="279">
        <f t="shared" si="270"/>
        <v>1731</v>
      </c>
      <c r="DL412" s="97"/>
      <c r="DM412" s="154"/>
      <c r="DN412" s="267">
        <f t="shared" si="271"/>
        <v>0</v>
      </c>
      <c r="DO412" s="154">
        <f t="shared" si="272"/>
        <v>0</v>
      </c>
      <c r="DP412" s="154">
        <f t="shared" si="273"/>
        <v>0</v>
      </c>
      <c r="DQ412" s="154">
        <f t="shared" si="274"/>
        <v>0</v>
      </c>
      <c r="DR412" s="154">
        <f t="shared" si="275"/>
        <v>0</v>
      </c>
      <c r="DS412" s="154">
        <f t="shared" si="276"/>
        <v>0</v>
      </c>
      <c r="DT412" s="154">
        <f t="shared" si="277"/>
        <v>0</v>
      </c>
      <c r="DU412" s="154">
        <f t="shared" si="278"/>
        <v>0</v>
      </c>
      <c r="DV412" s="154">
        <f t="shared" si="279"/>
        <v>0</v>
      </c>
      <c r="DW412" s="154">
        <f t="shared" si="280"/>
        <v>0</v>
      </c>
      <c r="DX412" s="154">
        <f t="shared" si="281"/>
        <v>0</v>
      </c>
      <c r="DY412" s="154">
        <f t="shared" si="282"/>
        <v>0</v>
      </c>
      <c r="DZ412" s="154">
        <f t="shared" si="283"/>
        <v>0</v>
      </c>
      <c r="EA412" s="154">
        <f t="shared" si="284"/>
        <v>0</v>
      </c>
      <c r="EB412" s="264">
        <f t="shared" si="288"/>
        <v>0</v>
      </c>
      <c r="EC412" s="264">
        <f t="shared" si="293"/>
        <v>1</v>
      </c>
      <c r="ED412" s="154">
        <f t="shared" si="289"/>
        <v>515</v>
      </c>
    </row>
    <row r="413" spans="2:134" x14ac:dyDescent="0.25">
      <c r="F413" s="2">
        <f t="shared" si="291"/>
        <v>408</v>
      </c>
      <c r="G413" s="207">
        <v>3256</v>
      </c>
      <c r="H413" s="98">
        <f>15- COUNTIF(L413:AC413,"#N/A")</f>
        <v>0</v>
      </c>
      <c r="I413" s="131">
        <f>SUM(AH413:AY413)+SUM(BE413:BT413)</f>
        <v>11</v>
      </c>
      <c r="J413" s="398">
        <f>DI413</f>
        <v>0.96512716815626975</v>
      </c>
      <c r="K413" s="456" t="str">
        <f>IF(ISNUMBER(MATCH(G413,'[4]OPR data'!$A$3:$A$2900,0)),"Y","N")</f>
        <v>Y</v>
      </c>
      <c r="L413" s="110"/>
      <c r="M413" s="233"/>
      <c r="N413" s="469" t="e">
        <f>(INDEX(Finish_table!R$4:R$83,MATCH('16 Year_History_Results'!$G413,Finish_table!S$4:S$83,0),1))</f>
        <v>#N/A</v>
      </c>
      <c r="O413" s="233" t="e">
        <f>(INDEX(Finish_table!Z$4:Z$99,MATCH('16 Year_History_Results'!$G413,Finish_table!AA$4:AA$99,0),1))</f>
        <v>#N/A</v>
      </c>
      <c r="P413" s="233" t="e">
        <f>(INDEX(Finish_table!AI$4:AI$99,MATCH('16 Year_History_Results'!$G413,Finish_table!AJ$4:AJ$99,0),1))</f>
        <v>#N/A</v>
      </c>
      <c r="Q413" s="233" t="e">
        <f>(INDEX(Finish_table!AR$4:AR$99,MATCH('16 Year_History_Results'!$G413,Finish_table!AS$4:AS$99,0),1))</f>
        <v>#N/A</v>
      </c>
      <c r="R413" s="233" t="e">
        <f>(INDEX(Finish_table!BA$4:BA$99,MATCH('16 Year_History_Results'!$G413,Finish_table!BB$4:BB$99,0),1))</f>
        <v>#N/A</v>
      </c>
      <c r="S413" s="233" t="e">
        <f>(INDEX(Finish_table!BJ$4:BJ$99,MATCH('16 Year_History_Results'!$G413,Finish_table!BK$4:BK$99,0),1))</f>
        <v>#N/A</v>
      </c>
      <c r="T413" s="233" t="e">
        <f>(INDEX(Finish_table!BS$4:BS$99,MATCH('16 Year_History_Results'!$G413,Finish_table!BT$4:BT$99,0),1))</f>
        <v>#N/A</v>
      </c>
      <c r="U413" s="233" t="e">
        <f>(INDEX(Finish_table!CB$4:CB$99,MATCH('16 Year_History_Results'!$G413,Finish_table!CC$4:CC$99,0),1))</f>
        <v>#N/A</v>
      </c>
      <c r="V413" s="233" t="e">
        <f>(INDEX(Finish_table!CK$4:CK$99,MATCH('16 Year_History_Results'!$G413,Finish_table!CL$4:CL$99,0),1))</f>
        <v>#N/A</v>
      </c>
      <c r="W413" s="233" t="str">
        <f>(INDEX(Finish_table!CT$4:CT$99,MATCH('16 Year_History_Results'!$G413,Finish_table!CU$4:CU$99,0),1))</f>
        <v>QF</v>
      </c>
      <c r="X413" s="233" t="e">
        <f>(INDEX(Finish_table!DC$4:DC$99,MATCH('16 Year_History_Results'!$G413,Finish_table!DD$4:DD$99,0),1))</f>
        <v>#N/A</v>
      </c>
      <c r="Y413" s="233" t="e">
        <f>(INDEX(Finish_table!DL$4:DL$99,MATCH('16 Year_History_Results'!$G413,Finish_table!DM$4:DM$99,0),1))</f>
        <v>#N/A</v>
      </c>
      <c r="Z413" s="233" t="e">
        <f>(INDEX(Finish_table!DU$4:DU$99,MATCH('16 Year_History_Results'!$G413,Finish_table!DV$4:DV$99,0),1))</f>
        <v>#N/A</v>
      </c>
      <c r="AA413" s="233" t="e">
        <f>(INDEX(Finish_table!ED$4:ED$140,MATCH('16 Year_History_Results'!$G413,Finish_table!EE$4:EE$140,0),1))</f>
        <v>#N/A</v>
      </c>
      <c r="AB413" s="233" t="e">
        <f>(INDEX(Finish_table!EM$4:EM$224,MATCH('16 Year_History_Results'!$G413,Finish_table!EN$4:EN$224,0),1))</f>
        <v>#N/A</v>
      </c>
      <c r="AC413" s="253" t="e">
        <f>(INDEX(Finish_table!EW$4:EW$224,MATCH('16 Year_History_Results'!$G413,Finish_table!EX$4:EX$224,0),1))</f>
        <v>#N/A</v>
      </c>
      <c r="AG413">
        <f t="shared" si="252"/>
        <v>3256</v>
      </c>
      <c r="AH413" s="110"/>
      <c r="AI413" s="2"/>
      <c r="AJ413" s="146">
        <f>INDEX('2001'!$C$44:$C$140,'16 Year_History_Results'!BZ413)</f>
        <v>0</v>
      </c>
      <c r="AK413" s="2">
        <f>INDEX('2002'!$C$44:$C$140,'16 Year_History_Results'!CA413)</f>
        <v>0</v>
      </c>
      <c r="AL413" s="2">
        <f>INDEX('2003'!$C$44:$C$140,'16 Year_History_Results'!CB413)</f>
        <v>0</v>
      </c>
      <c r="AM413" s="2">
        <f>INDEX('2004'!$C$44:$C$140,'16 Year_History_Results'!CC413)</f>
        <v>0</v>
      </c>
      <c r="AN413" s="2">
        <f>INDEX('2005'!$C$44:$C$140,'16 Year_History_Results'!CD413)</f>
        <v>0</v>
      </c>
      <c r="AO413" s="2">
        <f>INDEX('2006'!$C$44:$C$140,'16 Year_History_Results'!CE413)</f>
        <v>0</v>
      </c>
      <c r="AP413" s="2">
        <f>INDEX('2007'!$C$44:$C$140,'16 Year_History_Results'!CF413)</f>
        <v>0</v>
      </c>
      <c r="AQ413" s="2">
        <f>INDEX('2008'!$C$44:$C$140,'16 Year_History_Results'!CG413)</f>
        <v>0</v>
      </c>
      <c r="AR413" s="2">
        <f>INDEX('2009'!$C$44:$C$140,'16 Year_History_Results'!CH413)</f>
        <v>0</v>
      </c>
      <c r="AS413" s="2">
        <f>INDEX('2010'!$C$44:$C$140,'16 Year_History_Results'!CI413)</f>
        <v>0</v>
      </c>
      <c r="AT413" s="2">
        <f>INDEX('2011'!$C$44:$C$140,'16 Year_History_Results'!CJ413)</f>
        <v>0</v>
      </c>
      <c r="AU413" s="2">
        <f>INDEX('2012'!$C$44:$C$140,'16 Year_History_Results'!CK413)</f>
        <v>0</v>
      </c>
      <c r="AV413" s="2">
        <f>INDEX('2013'!$C$44:$C$140,'16 Year_History_Results'!CL413)</f>
        <v>0</v>
      </c>
      <c r="AW413" s="2">
        <f>INDEX('2014'!$C$52:$C$180,'16 Year_History_Results'!CM413)</f>
        <v>0</v>
      </c>
      <c r="AX413" s="2">
        <f>INDEX('2015'!$E$52:$E$308,'16 Year_History_Results'!CN413)</f>
        <v>0</v>
      </c>
      <c r="AY413" s="147">
        <f>INDEX('2016'!$E$52:$E$308,'16 Year_History_Results'!CO413)</f>
        <v>0</v>
      </c>
      <c r="AZ413" s="2"/>
      <c r="BB413">
        <f t="shared" si="261"/>
        <v>3256</v>
      </c>
      <c r="BC413" s="110"/>
      <c r="BD413" s="97"/>
      <c r="BE413" s="146">
        <f>INDEX('2001'!$B$44:$B$140,'16 Year_History_Results'!BZ413)</f>
        <v>0</v>
      </c>
      <c r="BF413" s="2">
        <f>INDEX('2002'!$B$44:$B$140,'16 Year_History_Results'!CA413)</f>
        <v>0</v>
      </c>
      <c r="BG413" s="2">
        <f>INDEX('2003'!$B$44:$B$140,'16 Year_History_Results'!CB413)</f>
        <v>0</v>
      </c>
      <c r="BH413" s="2">
        <f>INDEX('2004'!$B$44:$B$140,'16 Year_History_Results'!CC413)</f>
        <v>0</v>
      </c>
      <c r="BI413" s="2">
        <f>INDEX('2005'!$B$44:$B$140,'16 Year_History_Results'!CD413)</f>
        <v>0</v>
      </c>
      <c r="BJ413" s="2">
        <f>INDEX('2006'!$B$44:$B$140,'16 Year_History_Results'!CE413)</f>
        <v>0</v>
      </c>
      <c r="BK413" s="2">
        <f>INDEX('2007'!$B$44:$B$140,'16 Year_History_Results'!CF413)</f>
        <v>0</v>
      </c>
      <c r="BL413" s="2">
        <f>INDEX('2008'!$B$44:$B$140,'16 Year_History_Results'!CG413)</f>
        <v>0</v>
      </c>
      <c r="BM413" s="2">
        <f>INDEX('2009'!$B$44:$B$140,'16 Year_History_Results'!CH413)</f>
        <v>0</v>
      </c>
      <c r="BN413" s="2">
        <f>INDEX('2010'!$B$44:$B$140,'16 Year_History_Results'!CI413)</f>
        <v>11</v>
      </c>
      <c r="BO413" s="2">
        <f>INDEX('2011'!$B$44:$B$140,'16 Year_History_Results'!CJ413)</f>
        <v>0</v>
      </c>
      <c r="BP413" s="2">
        <f>INDEX('2012'!$B$44:$B$140,'16 Year_History_Results'!CK413)</f>
        <v>0</v>
      </c>
      <c r="BQ413" s="2">
        <f>INDEX('2013'!$B$44:$B$140,'16 Year_History_Results'!CL413)</f>
        <v>0</v>
      </c>
      <c r="BR413" s="2">
        <f>INDEX('2014'!$B$52:$B$180,'16 Year_History_Results'!CM413)</f>
        <v>0</v>
      </c>
      <c r="BS413" s="147">
        <f>INDEX('2015'!$B$52:$B$308,'16 Year_History_Results'!CN413)</f>
        <v>0</v>
      </c>
      <c r="BT413" s="147">
        <f>INDEX('2016'!$B$52:$B$308,'16 Year_History_Results'!CO413)</f>
        <v>0</v>
      </c>
      <c r="BW413">
        <f t="shared" si="262"/>
        <v>3256</v>
      </c>
      <c r="BX413" s="110"/>
      <c r="BY413" s="97"/>
      <c r="BZ413" s="146">
        <f>IF(ISNA(MATCH($BW413,'2001'!$A$44:$A$139,0)),97,MATCH($BW413,'2001'!$A$44:$A$139,0))</f>
        <v>97</v>
      </c>
      <c r="CA413" s="2">
        <f>IF(ISNA(MATCH($BW413,'2002'!$A$44:$A$139,0)),97,MATCH($BW413,'2002'!$A$44:$A$139,0))</f>
        <v>97</v>
      </c>
      <c r="CB413" s="2">
        <f>IF(ISNA(MATCH($BW413,'2003'!$A$44:$A$139,0)),97,MATCH($BW413,'2003'!$A$44:$A$139,0))</f>
        <v>97</v>
      </c>
      <c r="CC413" s="2">
        <f>IF(ISNA(MATCH($BW413,'2004'!$A$44:$A$139,0)),97,MATCH($BW413,'2004'!$A$44:$A$139,0))</f>
        <v>97</v>
      </c>
      <c r="CD413" s="2">
        <f>IF(ISNA(MATCH($BW413,'2005'!$A$44:$A$139,0)),97,MATCH($BW413,'2005'!$A$44:$A$139,0))</f>
        <v>97</v>
      </c>
      <c r="CE413" s="2">
        <f>IF(ISNA(MATCH($BW413,'2006'!$A$44:$A$139,0)),97,MATCH($BW413,'2006'!$A$44:$A$139,0))</f>
        <v>97</v>
      </c>
      <c r="CF413" s="2">
        <f>IF(ISNA(MATCH($BW413,'2007'!$A$44:$A$139,0)),97,MATCH($BW413,'2007'!$A$44:$A$139,0))</f>
        <v>97</v>
      </c>
      <c r="CG413" s="2">
        <f>IF(ISNA(MATCH($BW413,'2008'!$A$44:$A$139,0)),97,MATCH($BW413,'2008'!$A$44:$A$139,0))</f>
        <v>97</v>
      </c>
      <c r="CH413" s="2">
        <f>IF(ISNA(MATCH($BW413,'2009'!$A$44:$A$139,0)),97,MATCH($BW413,'2009'!$A$44:$A$139,0))</f>
        <v>97</v>
      </c>
      <c r="CI413" s="2">
        <f>IF(ISNA(MATCH($BW413,'2010'!$A$44:$A$139,0)),97,MATCH($BW413,'2010'!$A$44:$A$139,0))</f>
        <v>94</v>
      </c>
      <c r="CJ413" s="2">
        <f>IF(ISNA(MATCH($BW413,'2011'!$A$44:$A$139,0)),97,MATCH($BW413,'2011'!$A$44:$A$139,0))</f>
        <v>97</v>
      </c>
      <c r="CK413" s="2">
        <f>IF(ISNA(MATCH($BW413,'2012'!$A$44:$A$139,0)),97,MATCH($BW413,'2012'!$A$44:$A$139,0))</f>
        <v>97</v>
      </c>
      <c r="CL413" s="2">
        <f>IF(ISNA(MATCH($BW413,'2013'!$A$44:$A$139,0)),97,MATCH($BW413,'2013'!$A$44:$A$139,0))</f>
        <v>97</v>
      </c>
      <c r="CM413" s="2">
        <f>IF(ISNA(MATCH($BW413,'2014'!$A$52:$A$179,0)),129,MATCH($BW413,'2014'!$A$52:$A$179,0))</f>
        <v>129</v>
      </c>
      <c r="CN413" s="147">
        <f>IF(ISNA(MATCH($BW413,'2015'!$A$52:$A$307,0)),257,MATCH($BW413,'2015'!$A$52:$A$307,0))</f>
        <v>257</v>
      </c>
      <c r="CO413" s="147">
        <f>IF(ISNA(MATCH($BW413,'2016'!$A$52:$A$307,0)),257,MATCH($BW413,'2016'!$A$52:$A$307,0))</f>
        <v>257</v>
      </c>
      <c r="CQ413">
        <f t="shared" si="294"/>
        <v>3256</v>
      </c>
      <c r="CR413" s="281"/>
      <c r="CS413" s="279"/>
      <c r="CT413" s="278">
        <f t="shared" si="295"/>
        <v>0</v>
      </c>
      <c r="CU413" s="279">
        <f t="shared" si="296"/>
        <v>0</v>
      </c>
      <c r="CV413" s="279">
        <f t="shared" si="297"/>
        <v>0</v>
      </c>
      <c r="CW413" s="279">
        <f t="shared" si="298"/>
        <v>0</v>
      </c>
      <c r="CX413" s="279">
        <f t="shared" si="299"/>
        <v>0</v>
      </c>
      <c r="CY413" s="279">
        <f t="shared" si="300"/>
        <v>0</v>
      </c>
      <c r="CZ413" s="279">
        <f t="shared" si="301"/>
        <v>0</v>
      </c>
      <c r="DA413" s="279">
        <f t="shared" si="302"/>
        <v>0</v>
      </c>
      <c r="DB413" s="279">
        <f t="shared" si="303"/>
        <v>0</v>
      </c>
      <c r="DC413" s="279">
        <f t="shared" si="304"/>
        <v>11</v>
      </c>
      <c r="DD413" s="279">
        <f t="shared" si="305"/>
        <v>7.3325999999999993</v>
      </c>
      <c r="DE413" s="279">
        <f t="shared" si="267"/>
        <v>4.8879111599999989</v>
      </c>
      <c r="DF413" s="279">
        <f t="shared" si="268"/>
        <v>3.2582815792559989</v>
      </c>
      <c r="DG413" s="279">
        <f t="shared" si="269"/>
        <v>2.1719705007320487</v>
      </c>
      <c r="DH413" s="280">
        <f t="shared" si="286"/>
        <v>1.4478355357879835</v>
      </c>
      <c r="DI413" s="280">
        <f t="shared" si="292"/>
        <v>0.96512716815626975</v>
      </c>
      <c r="DJ413" s="154">
        <f t="shared" si="287"/>
        <v>344</v>
      </c>
      <c r="DK413" s="279">
        <f t="shared" si="270"/>
        <v>3256</v>
      </c>
      <c r="DL413" s="97"/>
      <c r="DM413" s="154"/>
      <c r="DN413" s="267">
        <f t="shared" si="271"/>
        <v>0</v>
      </c>
      <c r="DO413" s="154">
        <f t="shared" si="272"/>
        <v>0</v>
      </c>
      <c r="DP413" s="154">
        <f t="shared" si="273"/>
        <v>0</v>
      </c>
      <c r="DQ413" s="154">
        <f t="shared" si="274"/>
        <v>0</v>
      </c>
      <c r="DR413" s="154">
        <f t="shared" si="275"/>
        <v>0</v>
      </c>
      <c r="DS413" s="154">
        <f t="shared" si="276"/>
        <v>0</v>
      </c>
      <c r="DT413" s="154">
        <f t="shared" si="277"/>
        <v>0</v>
      </c>
      <c r="DU413" s="154">
        <f t="shared" si="278"/>
        <v>0</v>
      </c>
      <c r="DV413" s="154">
        <f t="shared" si="279"/>
        <v>0</v>
      </c>
      <c r="DW413" s="154">
        <f t="shared" si="280"/>
        <v>11</v>
      </c>
      <c r="DX413" s="154">
        <f t="shared" si="281"/>
        <v>11</v>
      </c>
      <c r="DY413" s="154">
        <f t="shared" si="282"/>
        <v>11</v>
      </c>
      <c r="DZ413" s="154">
        <f t="shared" si="283"/>
        <v>11</v>
      </c>
      <c r="EA413" s="154">
        <f t="shared" si="284"/>
        <v>11</v>
      </c>
      <c r="EB413" s="264">
        <f t="shared" si="288"/>
        <v>11</v>
      </c>
      <c r="EC413" s="264">
        <f t="shared" si="293"/>
        <v>11</v>
      </c>
      <c r="ED413" s="154">
        <f t="shared" si="289"/>
        <v>412</v>
      </c>
    </row>
    <row r="414" spans="2:134" x14ac:dyDescent="0.25">
      <c r="F414" s="2">
        <f t="shared" si="291"/>
        <v>409</v>
      </c>
      <c r="G414" s="487">
        <v>716</v>
      </c>
      <c r="H414" s="98">
        <f>15- COUNTIF(L414:AC414,"#N/A")</f>
        <v>4</v>
      </c>
      <c r="I414" s="131">
        <f>SUM(AH414:AY414)+SUM(BE414:BT414)</f>
        <v>90</v>
      </c>
      <c r="J414" s="398">
        <f>DI414</f>
        <v>0.96152408195633043</v>
      </c>
      <c r="K414" s="456" t="str">
        <f>IF(ISNUMBER(MATCH(G414,'[4]OPR data'!$A$3:$A$2900,0)),"Y","N")</f>
        <v>Y</v>
      </c>
      <c r="L414" s="110"/>
      <c r="M414" s="233"/>
      <c r="N414" s="469" t="e">
        <f>(INDEX(Finish_table!R$4:R$83,MATCH('16 Year_History_Results'!$G414,Finish_table!S$4:S$83,0),1))</f>
        <v>#N/A</v>
      </c>
      <c r="O414" s="233" t="str">
        <f>(INDEX(Finish_table!Z$4:Z$99,MATCH('16 Year_History_Results'!$G414,Finish_table!AA$4:AA$99,0),1))</f>
        <v>F</v>
      </c>
      <c r="P414" s="233" t="str">
        <f>(INDEX(Finish_table!AI$4:AI$99,MATCH('16 Year_History_Results'!$G414,Finish_table!AJ$4:AJ$99,0),1))</f>
        <v>QF</v>
      </c>
      <c r="Q414" s="233" t="str">
        <f>(INDEX(Finish_table!AR$4:AR$99,MATCH('16 Year_History_Results'!$G414,Finish_table!AS$4:AS$99,0),1))</f>
        <v>F</v>
      </c>
      <c r="R414" s="233" t="str">
        <f>(INDEX(Finish_table!BA$4:BA$99,MATCH('16 Year_History_Results'!$G414,Finish_table!BB$4:BB$99,0),1))</f>
        <v>QF</v>
      </c>
      <c r="S414" s="233" t="e">
        <f>(INDEX(Finish_table!BJ$4:BJ$99,MATCH('16 Year_History_Results'!$G414,Finish_table!BK$4:BK$99,0),1))</f>
        <v>#N/A</v>
      </c>
      <c r="T414" s="233" t="e">
        <f>(INDEX(Finish_table!BS$4:BS$99,MATCH('16 Year_History_Results'!$G414,Finish_table!BT$4:BT$99,0),1))</f>
        <v>#N/A</v>
      </c>
      <c r="U414" s="233" t="e">
        <f>(INDEX(Finish_table!CB$4:CB$99,MATCH('16 Year_History_Results'!$G414,Finish_table!CC$4:CC$99,0),1))</f>
        <v>#N/A</v>
      </c>
      <c r="V414" s="233" t="str">
        <f>(INDEX(Finish_table!CK$4:CK$99,MATCH('16 Year_History_Results'!$G414,Finish_table!CL$4:CL$99,0),1))</f>
        <v>QF</v>
      </c>
      <c r="W414" s="233" t="e">
        <f>(INDEX(Finish_table!CT$4:CT$99,MATCH('16 Year_History_Results'!$G414,Finish_table!CU$4:CU$99,0),1))</f>
        <v>#N/A</v>
      </c>
      <c r="X414" s="233" t="e">
        <f>(INDEX(Finish_table!DC$4:DC$99,MATCH('16 Year_History_Results'!$G414,Finish_table!DD$4:DD$99,0),1))</f>
        <v>#N/A</v>
      </c>
      <c r="Y414" s="233" t="e">
        <f>(INDEX(Finish_table!DL$4:DL$99,MATCH('16 Year_History_Results'!$G414,Finish_table!DM$4:DM$99,0),1))</f>
        <v>#N/A</v>
      </c>
      <c r="Z414" s="233" t="e">
        <f>(INDEX(Finish_table!DU$4:DU$99,MATCH('16 Year_History_Results'!$G414,Finish_table!DV$4:DV$99,0),1))</f>
        <v>#N/A</v>
      </c>
      <c r="AA414" s="233" t="e">
        <f>(INDEX(Finish_table!ED$4:ED$140,MATCH('16 Year_History_Results'!$G414,Finish_table!EE$4:EE$140,0),1))</f>
        <v>#N/A</v>
      </c>
      <c r="AB414" s="233" t="e">
        <f>(INDEX(Finish_table!EM$4:EM$224,MATCH('16 Year_History_Results'!$G414,Finish_table!EN$4:EN$224,0),1))</f>
        <v>#N/A</v>
      </c>
      <c r="AC414" s="253" t="e">
        <f>(INDEX(Finish_table!EW$4:EW$224,MATCH('16 Year_History_Results'!$G414,Finish_table!EX$4:EX$224,0),1))</f>
        <v>#N/A</v>
      </c>
      <c r="AG414">
        <f t="shared" si="252"/>
        <v>716</v>
      </c>
      <c r="AH414" s="110"/>
      <c r="AI414" s="2"/>
      <c r="AJ414" s="146">
        <f>INDEX('2001'!$C$44:$C$140,'16 Year_History_Results'!BZ414)</f>
        <v>0</v>
      </c>
      <c r="AK414" s="2">
        <f>INDEX('2002'!$C$44:$C$140,'16 Year_History_Results'!CA414)</f>
        <v>20</v>
      </c>
      <c r="AL414" s="2">
        <f>INDEX('2003'!$C$44:$C$140,'16 Year_History_Results'!CB414)</f>
        <v>0</v>
      </c>
      <c r="AM414" s="2">
        <f>INDEX('2004'!$C$44:$C$140,'16 Year_History_Results'!CC414)</f>
        <v>20</v>
      </c>
      <c r="AN414" s="2">
        <f>INDEX('2005'!$C$44:$C$140,'16 Year_History_Results'!CD414)</f>
        <v>0</v>
      </c>
      <c r="AO414" s="2">
        <f>INDEX('2006'!$C$44:$C$140,'16 Year_History_Results'!CE414)</f>
        <v>0</v>
      </c>
      <c r="AP414" s="2">
        <f>INDEX('2007'!$C$44:$C$140,'16 Year_History_Results'!CF414)</f>
        <v>0</v>
      </c>
      <c r="AQ414" s="2">
        <f>INDEX('2008'!$C$44:$C$140,'16 Year_History_Results'!CG414)</f>
        <v>0</v>
      </c>
      <c r="AR414" s="2">
        <f>INDEX('2009'!$C$44:$C$140,'16 Year_History_Results'!CH414)</f>
        <v>0</v>
      </c>
      <c r="AS414" s="2">
        <f>INDEX('2010'!$C$44:$C$140,'16 Year_History_Results'!CI414)</f>
        <v>0</v>
      </c>
      <c r="AT414" s="2">
        <f>INDEX('2011'!$C$44:$C$140,'16 Year_History_Results'!CJ414)</f>
        <v>0</v>
      </c>
      <c r="AU414" s="2">
        <f>INDEX('2012'!$C$44:$C$140,'16 Year_History_Results'!CK414)</f>
        <v>0</v>
      </c>
      <c r="AV414" s="2">
        <f>INDEX('2013'!$C$44:$C$140,'16 Year_History_Results'!CL414)</f>
        <v>0</v>
      </c>
      <c r="AW414" s="2">
        <f>INDEX('2014'!$C$52:$C$180,'16 Year_History_Results'!CM414)</f>
        <v>0</v>
      </c>
      <c r="AX414" s="2">
        <f>INDEX('2015'!$E$52:$E$308,'16 Year_History_Results'!CN414)</f>
        <v>0</v>
      </c>
      <c r="AY414" s="147">
        <f>INDEX('2016'!$E$52:$E$308,'16 Year_History_Results'!CO414)</f>
        <v>0</v>
      </c>
      <c r="AZ414" s="2"/>
      <c r="BB414">
        <f t="shared" si="261"/>
        <v>716</v>
      </c>
      <c r="BC414" s="110"/>
      <c r="BD414" s="97"/>
      <c r="BE414" s="146">
        <f>INDEX('2001'!$B$44:$B$140,'16 Year_History_Results'!BZ414)</f>
        <v>0</v>
      </c>
      <c r="BF414" s="2">
        <f>INDEX('2002'!$B$44:$B$140,'16 Year_History_Results'!CA414)</f>
        <v>6</v>
      </c>
      <c r="BG414" s="2">
        <f>INDEX('2003'!$B$44:$B$140,'16 Year_History_Results'!CB414)</f>
        <v>10</v>
      </c>
      <c r="BH414" s="2">
        <f>INDEX('2004'!$B$44:$B$140,'16 Year_History_Results'!CC414)</f>
        <v>14</v>
      </c>
      <c r="BI414" s="2">
        <f>INDEX('2005'!$B$44:$B$140,'16 Year_History_Results'!CD414)</f>
        <v>13</v>
      </c>
      <c r="BJ414" s="2">
        <f>INDEX('2006'!$B$44:$B$140,'16 Year_History_Results'!CE414)</f>
        <v>0</v>
      </c>
      <c r="BK414" s="2">
        <f>INDEX('2007'!$B$44:$B$140,'16 Year_History_Results'!CF414)</f>
        <v>0</v>
      </c>
      <c r="BL414" s="2">
        <f>INDEX('2008'!$B$44:$B$140,'16 Year_History_Results'!CG414)</f>
        <v>0</v>
      </c>
      <c r="BM414" s="2">
        <f>INDEX('2009'!$B$44:$B$140,'16 Year_History_Results'!CH414)</f>
        <v>7</v>
      </c>
      <c r="BN414" s="2">
        <f>INDEX('2010'!$B$44:$B$140,'16 Year_History_Results'!CI414)</f>
        <v>0</v>
      </c>
      <c r="BO414" s="2">
        <f>INDEX('2011'!$B$44:$B$140,'16 Year_History_Results'!CJ414)</f>
        <v>0</v>
      </c>
      <c r="BP414" s="2">
        <f>INDEX('2012'!$B$44:$B$140,'16 Year_History_Results'!CK414)</f>
        <v>0</v>
      </c>
      <c r="BQ414" s="2">
        <f>INDEX('2013'!$B$44:$B$140,'16 Year_History_Results'!CL414)</f>
        <v>0</v>
      </c>
      <c r="BR414" s="2">
        <f>INDEX('2014'!$B$52:$B$180,'16 Year_History_Results'!CM414)</f>
        <v>0</v>
      </c>
      <c r="BS414" s="147">
        <f>INDEX('2015'!$B$52:$B$308,'16 Year_History_Results'!CN414)</f>
        <v>0</v>
      </c>
      <c r="BT414" s="147">
        <f>INDEX('2016'!$B$52:$B$308,'16 Year_History_Results'!CO414)</f>
        <v>0</v>
      </c>
      <c r="BW414">
        <f t="shared" si="262"/>
        <v>716</v>
      </c>
      <c r="BX414" s="110"/>
      <c r="BY414" s="97"/>
      <c r="BZ414" s="146">
        <f>IF(ISNA(MATCH($BW414,'2001'!$A$44:$A$139,0)),97,MATCH($BW414,'2001'!$A$44:$A$139,0))</f>
        <v>97</v>
      </c>
      <c r="CA414" s="2">
        <f>IF(ISNA(MATCH($BW414,'2002'!$A$44:$A$139,0)),97,MATCH($BW414,'2002'!$A$44:$A$139,0))</f>
        <v>89</v>
      </c>
      <c r="CB414" s="2">
        <f>IF(ISNA(MATCH($BW414,'2003'!$A$44:$A$139,0)),97,MATCH($BW414,'2003'!$A$44:$A$139,0))</f>
        <v>87</v>
      </c>
      <c r="CC414" s="2">
        <f>IF(ISNA(MATCH($BW414,'2004'!$A$44:$A$139,0)),97,MATCH($BW414,'2004'!$A$44:$A$139,0))</f>
        <v>75</v>
      </c>
      <c r="CD414" s="2">
        <f>IF(ISNA(MATCH($BW414,'2005'!$A$44:$A$139,0)),97,MATCH($BW414,'2005'!$A$44:$A$139,0))</f>
        <v>70</v>
      </c>
      <c r="CE414" s="2">
        <f>IF(ISNA(MATCH($BW414,'2006'!$A$44:$A$139,0)),97,MATCH($BW414,'2006'!$A$44:$A$139,0))</f>
        <v>97</v>
      </c>
      <c r="CF414" s="2">
        <f>IF(ISNA(MATCH($BW414,'2007'!$A$44:$A$139,0)),97,MATCH($BW414,'2007'!$A$44:$A$139,0))</f>
        <v>97</v>
      </c>
      <c r="CG414" s="2">
        <f>IF(ISNA(MATCH($BW414,'2008'!$A$44:$A$139,0)),97,MATCH($BW414,'2008'!$A$44:$A$139,0))</f>
        <v>97</v>
      </c>
      <c r="CH414" s="2">
        <f>IF(ISNA(MATCH($BW414,'2009'!$A$44:$A$139,0)),97,MATCH($BW414,'2009'!$A$44:$A$139,0))</f>
        <v>52</v>
      </c>
      <c r="CI414" s="2">
        <f>IF(ISNA(MATCH($BW414,'2010'!$A$44:$A$139,0)),97,MATCH($BW414,'2010'!$A$44:$A$139,0))</f>
        <v>97</v>
      </c>
      <c r="CJ414" s="2">
        <f>IF(ISNA(MATCH($BW414,'2011'!$A$44:$A$139,0)),97,MATCH($BW414,'2011'!$A$44:$A$139,0))</f>
        <v>97</v>
      </c>
      <c r="CK414" s="2">
        <f>IF(ISNA(MATCH($BW414,'2012'!$A$44:$A$139,0)),97,MATCH($BW414,'2012'!$A$44:$A$139,0))</f>
        <v>97</v>
      </c>
      <c r="CL414" s="2">
        <f>IF(ISNA(MATCH($BW414,'2013'!$A$44:$A$139,0)),97,MATCH($BW414,'2013'!$A$44:$A$139,0))</f>
        <v>97</v>
      </c>
      <c r="CM414" s="2">
        <f>IF(ISNA(MATCH($BW414,'2014'!$A$52:$A$179,0)),129,MATCH($BW414,'2014'!$A$52:$A$179,0))</f>
        <v>129</v>
      </c>
      <c r="CN414" s="147">
        <f>IF(ISNA(MATCH($BW414,'2015'!$A$52:$A$307,0)),257,MATCH($BW414,'2015'!$A$52:$A$307,0))</f>
        <v>257</v>
      </c>
      <c r="CO414" s="147">
        <f>IF(ISNA(MATCH($BW414,'2016'!$A$52:$A$307,0)),257,MATCH($BW414,'2016'!$A$52:$A$307,0))</f>
        <v>257</v>
      </c>
      <c r="CQ414">
        <f t="shared" si="294"/>
        <v>716</v>
      </c>
      <c r="CR414" s="281"/>
      <c r="CS414" s="279"/>
      <c r="CT414" s="278">
        <f t="shared" si="295"/>
        <v>0</v>
      </c>
      <c r="CU414" s="279">
        <f t="shared" si="296"/>
        <v>26</v>
      </c>
      <c r="CV414" s="279">
        <f t="shared" si="297"/>
        <v>27.331599999999998</v>
      </c>
      <c r="CW414" s="279">
        <f t="shared" si="298"/>
        <v>52.219244559999993</v>
      </c>
      <c r="CX414" s="279">
        <f t="shared" si="299"/>
        <v>47.809348423695994</v>
      </c>
      <c r="CY414" s="279">
        <f t="shared" si="300"/>
        <v>31.869711659235747</v>
      </c>
      <c r="CZ414" s="279">
        <f t="shared" si="301"/>
        <v>21.244349792046549</v>
      </c>
      <c r="DA414" s="279">
        <f t="shared" si="302"/>
        <v>14.161483571378229</v>
      </c>
      <c r="DB414" s="279">
        <f t="shared" si="303"/>
        <v>16.440044948680729</v>
      </c>
      <c r="DC414" s="279">
        <f t="shared" si="304"/>
        <v>10.958933962790573</v>
      </c>
      <c r="DD414" s="279">
        <f t="shared" si="305"/>
        <v>7.3052253795961954</v>
      </c>
      <c r="DE414" s="279">
        <f t="shared" si="267"/>
        <v>4.8696632380388234</v>
      </c>
      <c r="DF414" s="279">
        <f t="shared" si="268"/>
        <v>3.2461175144766794</v>
      </c>
      <c r="DG414" s="279">
        <f t="shared" si="269"/>
        <v>2.1638619351501545</v>
      </c>
      <c r="DH414" s="280">
        <f t="shared" si="286"/>
        <v>1.4424303659710929</v>
      </c>
      <c r="DI414" s="280">
        <f t="shared" si="292"/>
        <v>0.96152408195633043</v>
      </c>
      <c r="DJ414" s="154">
        <f t="shared" si="287"/>
        <v>345</v>
      </c>
      <c r="DK414" s="279">
        <f t="shared" si="270"/>
        <v>716</v>
      </c>
      <c r="DL414" s="97"/>
      <c r="DM414" s="154"/>
      <c r="DN414" s="267">
        <f t="shared" si="271"/>
        <v>0</v>
      </c>
      <c r="DO414" s="154">
        <f t="shared" si="272"/>
        <v>26</v>
      </c>
      <c r="DP414" s="154">
        <f t="shared" si="273"/>
        <v>36</v>
      </c>
      <c r="DQ414" s="154">
        <f t="shared" si="274"/>
        <v>70</v>
      </c>
      <c r="DR414" s="154">
        <f t="shared" si="275"/>
        <v>83</v>
      </c>
      <c r="DS414" s="154">
        <f t="shared" si="276"/>
        <v>83</v>
      </c>
      <c r="DT414" s="154">
        <f t="shared" si="277"/>
        <v>83</v>
      </c>
      <c r="DU414" s="154">
        <f t="shared" si="278"/>
        <v>83</v>
      </c>
      <c r="DV414" s="154">
        <f t="shared" si="279"/>
        <v>90</v>
      </c>
      <c r="DW414" s="154">
        <f t="shared" si="280"/>
        <v>90</v>
      </c>
      <c r="DX414" s="154">
        <f t="shared" si="281"/>
        <v>90</v>
      </c>
      <c r="DY414" s="154">
        <f t="shared" si="282"/>
        <v>90</v>
      </c>
      <c r="DZ414" s="154">
        <f t="shared" si="283"/>
        <v>90</v>
      </c>
      <c r="EA414" s="154">
        <f t="shared" si="284"/>
        <v>90</v>
      </c>
      <c r="EB414" s="264">
        <f t="shared" si="288"/>
        <v>90</v>
      </c>
      <c r="EC414" s="264">
        <f t="shared" si="293"/>
        <v>90</v>
      </c>
      <c r="ED414" s="154">
        <f t="shared" si="289"/>
        <v>98</v>
      </c>
    </row>
    <row r="415" spans="2:134" x14ac:dyDescent="0.25">
      <c r="F415" s="2">
        <f t="shared" si="291"/>
        <v>410</v>
      </c>
      <c r="G415" s="495">
        <v>522</v>
      </c>
      <c r="H415" s="98">
        <f>15- COUNTIF(L415:AC415,"#N/A")</f>
        <v>3</v>
      </c>
      <c r="I415" s="131">
        <f>SUM(AH415:AY415)+SUM(BE415:BT415)</f>
        <v>86</v>
      </c>
      <c r="J415" s="398">
        <f>DI415</f>
        <v>0.96089180930269225</v>
      </c>
      <c r="K415" s="456" t="str">
        <f>IF(ISNUMBER(MATCH(G415,'[4]OPR data'!$A$3:$A$2900,0)),"Y","N")</f>
        <v>N</v>
      </c>
      <c r="L415" s="110"/>
      <c r="M415" s="233"/>
      <c r="N415" s="469" t="e">
        <f>(INDEX(Finish_table!R$4:R$83,MATCH('16 Year_History_Results'!$G415,Finish_table!S$4:S$83,0),1))</f>
        <v>#N/A</v>
      </c>
      <c r="O415" s="233" t="str">
        <f>(INDEX(Finish_table!Z$4:Z$99,MATCH('16 Year_History_Results'!$G415,Finish_table!AA$4:AA$99,0),1))</f>
        <v>SF</v>
      </c>
      <c r="P415" s="233" t="str">
        <f>(INDEX(Finish_table!AI$4:AI$99,MATCH('16 Year_History_Results'!$G415,Finish_table!AJ$4:AJ$99,0),1))</f>
        <v>QF</v>
      </c>
      <c r="Q415" s="233" t="str">
        <f>(INDEX(Finish_table!AR$4:AR$99,MATCH('16 Year_History_Results'!$G415,Finish_table!AS$4:AS$99,0),1))</f>
        <v>SF</v>
      </c>
      <c r="R415" s="233" t="e">
        <f>(INDEX(Finish_table!BA$4:BA$99,MATCH('16 Year_History_Results'!$G415,Finish_table!BB$4:BB$99,0),1))</f>
        <v>#N/A</v>
      </c>
      <c r="S415" s="233" t="str">
        <f>(INDEX(Finish_table!BJ$4:BJ$99,MATCH('16 Year_History_Results'!$G415,Finish_table!BK$4:BK$99,0),1))</f>
        <v>WC</v>
      </c>
      <c r="T415" s="233" t="e">
        <f>(INDEX(Finish_table!BS$4:BS$99,MATCH('16 Year_History_Results'!$G415,Finish_table!BT$4:BT$99,0),1))</f>
        <v>#N/A</v>
      </c>
      <c r="U415" s="233" t="e">
        <f>(INDEX(Finish_table!CB$4:CB$99,MATCH('16 Year_History_Results'!$G415,Finish_table!CC$4:CC$99,0),1))</f>
        <v>#N/A</v>
      </c>
      <c r="V415" s="233" t="e">
        <f>(INDEX(Finish_table!CK$4:CK$99,MATCH('16 Year_History_Results'!$G415,Finish_table!CL$4:CL$99,0),1))</f>
        <v>#N/A</v>
      </c>
      <c r="W415" s="233" t="e">
        <f>(INDEX(Finish_table!CT$4:CT$99,MATCH('16 Year_History_Results'!$G415,Finish_table!CU$4:CU$99,0),1))</f>
        <v>#N/A</v>
      </c>
      <c r="X415" s="233" t="e">
        <f>(INDEX(Finish_table!DC$4:DC$99,MATCH('16 Year_History_Results'!$G415,Finish_table!DD$4:DD$99,0),1))</f>
        <v>#N/A</v>
      </c>
      <c r="Y415" s="233" t="e">
        <f>(INDEX(Finish_table!DL$4:DL$99,MATCH('16 Year_History_Results'!$G415,Finish_table!DM$4:DM$99,0),1))</f>
        <v>#N/A</v>
      </c>
      <c r="Z415" s="233" t="e">
        <f>(INDEX(Finish_table!DU$4:DU$99,MATCH('16 Year_History_Results'!$G415,Finish_table!DV$4:DV$99,0),1))</f>
        <v>#N/A</v>
      </c>
      <c r="AA415" s="233" t="e">
        <f>(INDEX(Finish_table!ED$4:ED$140,MATCH('16 Year_History_Results'!$G415,Finish_table!EE$4:EE$140,0),1))</f>
        <v>#N/A</v>
      </c>
      <c r="AB415" s="233" t="e">
        <f>(INDEX(Finish_table!EM$4:EM$224,MATCH('16 Year_History_Results'!$G415,Finish_table!EN$4:EN$224,0),1))</f>
        <v>#N/A</v>
      </c>
      <c r="AC415" s="253" t="e">
        <f>(INDEX(Finish_table!EW$4:EW$224,MATCH('16 Year_History_Results'!$G415,Finish_table!EX$4:EX$224,0),1))</f>
        <v>#N/A</v>
      </c>
      <c r="AG415">
        <f t="shared" si="252"/>
        <v>522</v>
      </c>
      <c r="AH415" s="110"/>
      <c r="AI415" s="2"/>
      <c r="AJ415" s="146">
        <f>INDEX('2001'!$C$44:$C$140,'16 Year_History_Results'!BZ415)</f>
        <v>0</v>
      </c>
      <c r="AK415" s="2">
        <f>INDEX('2002'!$C$44:$C$140,'16 Year_History_Results'!CA415)</f>
        <v>10</v>
      </c>
      <c r="AL415" s="2">
        <f>INDEX('2003'!$C$44:$C$140,'16 Year_History_Results'!CB415)</f>
        <v>0</v>
      </c>
      <c r="AM415" s="2">
        <f>INDEX('2004'!$C$44:$C$140,'16 Year_History_Results'!CC415)</f>
        <v>10</v>
      </c>
      <c r="AN415" s="2">
        <f>INDEX('2005'!$C$44:$C$140,'16 Year_History_Results'!CD415)</f>
        <v>0</v>
      </c>
      <c r="AO415" s="2">
        <f>INDEX('2006'!$C$44:$C$140,'16 Year_History_Results'!CE415)</f>
        <v>40</v>
      </c>
      <c r="AP415" s="2">
        <f>INDEX('2007'!$C$44:$C$140,'16 Year_History_Results'!CF415)</f>
        <v>0</v>
      </c>
      <c r="AQ415" s="2">
        <f>INDEX('2008'!$C$44:$C$140,'16 Year_History_Results'!CG415)</f>
        <v>0</v>
      </c>
      <c r="AR415" s="2">
        <f>INDEX('2009'!$C$44:$C$140,'16 Year_History_Results'!CH415)</f>
        <v>0</v>
      </c>
      <c r="AS415" s="2">
        <f>INDEX('2010'!$C$44:$C$140,'16 Year_History_Results'!CI415)</f>
        <v>0</v>
      </c>
      <c r="AT415" s="2">
        <f>INDEX('2011'!$C$44:$C$140,'16 Year_History_Results'!CJ415)</f>
        <v>0</v>
      </c>
      <c r="AU415" s="2">
        <f>INDEX('2012'!$C$44:$C$140,'16 Year_History_Results'!CK415)</f>
        <v>0</v>
      </c>
      <c r="AV415" s="2">
        <f>INDEX('2013'!$C$44:$C$140,'16 Year_History_Results'!CL415)</f>
        <v>0</v>
      </c>
      <c r="AW415" s="2">
        <f>INDEX('2014'!$C$52:$C$180,'16 Year_History_Results'!CM415)</f>
        <v>0</v>
      </c>
      <c r="AX415" s="2">
        <f>INDEX('2015'!$E$52:$E$308,'16 Year_History_Results'!CN415)</f>
        <v>0</v>
      </c>
      <c r="AY415" s="147">
        <f>INDEX('2016'!$E$52:$E$308,'16 Year_History_Results'!CO415)</f>
        <v>0</v>
      </c>
      <c r="AZ415" s="2"/>
      <c r="BB415">
        <f t="shared" si="261"/>
        <v>522</v>
      </c>
      <c r="BC415" s="110"/>
      <c r="BD415" s="97"/>
      <c r="BE415" s="146">
        <f>INDEX('2001'!$B$44:$B$140,'16 Year_History_Results'!BZ415)</f>
        <v>0</v>
      </c>
      <c r="BF415" s="2">
        <f>INDEX('2002'!$B$44:$B$140,'16 Year_History_Results'!CA415)</f>
        <v>7</v>
      </c>
      <c r="BG415" s="2">
        <f>INDEX('2003'!$B$44:$B$140,'16 Year_History_Results'!CB415)</f>
        <v>9</v>
      </c>
      <c r="BH415" s="2">
        <f>INDEX('2004'!$B$44:$B$140,'16 Year_History_Results'!CC415)</f>
        <v>9</v>
      </c>
      <c r="BI415" s="2">
        <f>INDEX('2005'!$B$44:$B$140,'16 Year_History_Results'!CD415)</f>
        <v>0</v>
      </c>
      <c r="BJ415" s="2">
        <f>INDEX('2006'!$B$44:$B$140,'16 Year_History_Results'!CE415)</f>
        <v>1</v>
      </c>
      <c r="BK415" s="2">
        <f>INDEX('2007'!$B$44:$B$140,'16 Year_History_Results'!CF415)</f>
        <v>0</v>
      </c>
      <c r="BL415" s="2">
        <f>INDEX('2008'!$B$44:$B$140,'16 Year_History_Results'!CG415)</f>
        <v>0</v>
      </c>
      <c r="BM415" s="2">
        <f>INDEX('2009'!$B$44:$B$140,'16 Year_History_Results'!CH415)</f>
        <v>0</v>
      </c>
      <c r="BN415" s="2">
        <f>INDEX('2010'!$B$44:$B$140,'16 Year_History_Results'!CI415)</f>
        <v>0</v>
      </c>
      <c r="BO415" s="2">
        <f>INDEX('2011'!$B$44:$B$140,'16 Year_History_Results'!CJ415)</f>
        <v>0</v>
      </c>
      <c r="BP415" s="2">
        <f>INDEX('2012'!$B$44:$B$140,'16 Year_History_Results'!CK415)</f>
        <v>0</v>
      </c>
      <c r="BQ415" s="2">
        <f>INDEX('2013'!$B$44:$B$140,'16 Year_History_Results'!CL415)</f>
        <v>0</v>
      </c>
      <c r="BR415" s="2">
        <f>INDEX('2014'!$B$52:$B$180,'16 Year_History_Results'!CM415)</f>
        <v>0</v>
      </c>
      <c r="BS415" s="147">
        <f>INDEX('2015'!$B$52:$B$308,'16 Year_History_Results'!CN415)</f>
        <v>0</v>
      </c>
      <c r="BT415" s="147">
        <f>INDEX('2016'!$B$52:$B$308,'16 Year_History_Results'!CO415)</f>
        <v>0</v>
      </c>
      <c r="BW415">
        <f t="shared" si="262"/>
        <v>522</v>
      </c>
      <c r="BX415" s="110"/>
      <c r="BY415" s="97"/>
      <c r="BZ415" s="146">
        <f>IF(ISNA(MATCH($BW415,'2001'!$A$44:$A$139,0)),97,MATCH($BW415,'2001'!$A$44:$A$139,0))</f>
        <v>97</v>
      </c>
      <c r="CA415" s="2">
        <f>IF(ISNA(MATCH($BW415,'2002'!$A$44:$A$139,0)),97,MATCH($BW415,'2002'!$A$44:$A$139,0))</f>
        <v>83</v>
      </c>
      <c r="CB415" s="2">
        <f>IF(ISNA(MATCH($BW415,'2003'!$A$44:$A$139,0)),97,MATCH($BW415,'2003'!$A$44:$A$139,0))</f>
        <v>73</v>
      </c>
      <c r="CC415" s="2">
        <f>IF(ISNA(MATCH($BW415,'2004'!$A$44:$A$139,0)),97,MATCH($BW415,'2004'!$A$44:$A$139,0))</f>
        <v>68</v>
      </c>
      <c r="CD415" s="2">
        <f>IF(ISNA(MATCH($BW415,'2005'!$A$44:$A$139,0)),97,MATCH($BW415,'2005'!$A$44:$A$139,0))</f>
        <v>97</v>
      </c>
      <c r="CE415" s="2">
        <f>IF(ISNA(MATCH($BW415,'2006'!$A$44:$A$139,0)),97,MATCH($BW415,'2006'!$A$44:$A$139,0))</f>
        <v>66</v>
      </c>
      <c r="CF415" s="2">
        <f>IF(ISNA(MATCH($BW415,'2007'!$A$44:$A$139,0)),97,MATCH($BW415,'2007'!$A$44:$A$139,0))</f>
        <v>97</v>
      </c>
      <c r="CG415" s="2">
        <f>IF(ISNA(MATCH($BW415,'2008'!$A$44:$A$139,0)),97,MATCH($BW415,'2008'!$A$44:$A$139,0))</f>
        <v>97</v>
      </c>
      <c r="CH415" s="2">
        <f>IF(ISNA(MATCH($BW415,'2009'!$A$44:$A$139,0)),97,MATCH($BW415,'2009'!$A$44:$A$139,0))</f>
        <v>97</v>
      </c>
      <c r="CI415" s="2">
        <f>IF(ISNA(MATCH($BW415,'2010'!$A$44:$A$139,0)),97,MATCH($BW415,'2010'!$A$44:$A$139,0))</f>
        <v>97</v>
      </c>
      <c r="CJ415" s="2">
        <f>IF(ISNA(MATCH($BW415,'2011'!$A$44:$A$139,0)),97,MATCH($BW415,'2011'!$A$44:$A$139,0))</f>
        <v>97</v>
      </c>
      <c r="CK415" s="2">
        <f>IF(ISNA(MATCH($BW415,'2012'!$A$44:$A$139,0)),97,MATCH($BW415,'2012'!$A$44:$A$139,0))</f>
        <v>97</v>
      </c>
      <c r="CL415" s="2">
        <f>IF(ISNA(MATCH($BW415,'2013'!$A$44:$A$139,0)),97,MATCH($BW415,'2013'!$A$44:$A$139,0))</f>
        <v>97</v>
      </c>
      <c r="CM415" s="2">
        <f>IF(ISNA(MATCH($BW415,'2014'!$A$52:$A$179,0)),129,MATCH($BW415,'2014'!$A$52:$A$179,0))</f>
        <v>129</v>
      </c>
      <c r="CN415" s="147">
        <f>IF(ISNA(MATCH($BW415,'2015'!$A$52:$A$307,0)),257,MATCH($BW415,'2015'!$A$52:$A$307,0))</f>
        <v>257</v>
      </c>
      <c r="CO415" s="147">
        <f>IF(ISNA(MATCH($BW415,'2016'!$A$52:$A$307,0)),257,MATCH($BW415,'2016'!$A$52:$A$307,0))</f>
        <v>257</v>
      </c>
      <c r="CQ415">
        <f t="shared" si="294"/>
        <v>522</v>
      </c>
      <c r="CR415" s="281"/>
      <c r="CS415" s="279"/>
      <c r="CT415" s="278">
        <f t="shared" si="295"/>
        <v>0</v>
      </c>
      <c r="CU415" s="279">
        <f t="shared" si="296"/>
        <v>17</v>
      </c>
      <c r="CV415" s="279">
        <f t="shared" si="297"/>
        <v>20.3322</v>
      </c>
      <c r="CW415" s="279">
        <f t="shared" si="298"/>
        <v>32.553444519999999</v>
      </c>
      <c r="CX415" s="279">
        <f t="shared" si="299"/>
        <v>21.700126117031999</v>
      </c>
      <c r="CY415" s="279">
        <f t="shared" si="300"/>
        <v>55.465304069613531</v>
      </c>
      <c r="CZ415" s="279">
        <f t="shared" si="301"/>
        <v>36.973171692804378</v>
      </c>
      <c r="DA415" s="279">
        <f t="shared" si="302"/>
        <v>24.646316250423396</v>
      </c>
      <c r="DB415" s="279">
        <f t="shared" si="303"/>
        <v>16.429234412532235</v>
      </c>
      <c r="DC415" s="279">
        <f t="shared" si="304"/>
        <v>10.951727659393988</v>
      </c>
      <c r="DD415" s="279">
        <f t="shared" si="305"/>
        <v>7.3004216577520324</v>
      </c>
      <c r="DE415" s="279">
        <f t="shared" si="267"/>
        <v>4.8664610770575045</v>
      </c>
      <c r="DF415" s="279">
        <f t="shared" si="268"/>
        <v>3.2439829539665324</v>
      </c>
      <c r="DG415" s="279">
        <f t="shared" si="269"/>
        <v>2.1624390371140905</v>
      </c>
      <c r="DH415" s="280">
        <f t="shared" si="286"/>
        <v>1.4414818621402525</v>
      </c>
      <c r="DI415" s="280">
        <f t="shared" si="292"/>
        <v>0.96089180930269225</v>
      </c>
      <c r="DJ415" s="154">
        <f t="shared" si="287"/>
        <v>346</v>
      </c>
      <c r="DK415" s="279">
        <f t="shared" si="270"/>
        <v>522</v>
      </c>
      <c r="DL415" s="97"/>
      <c r="DM415" s="154"/>
      <c r="DN415" s="267">
        <f t="shared" si="271"/>
        <v>0</v>
      </c>
      <c r="DO415" s="154">
        <f t="shared" si="272"/>
        <v>17</v>
      </c>
      <c r="DP415" s="154">
        <f t="shared" si="273"/>
        <v>26</v>
      </c>
      <c r="DQ415" s="154">
        <f t="shared" si="274"/>
        <v>45</v>
      </c>
      <c r="DR415" s="154">
        <f t="shared" si="275"/>
        <v>45</v>
      </c>
      <c r="DS415" s="154">
        <f t="shared" si="276"/>
        <v>86</v>
      </c>
      <c r="DT415" s="154">
        <f t="shared" si="277"/>
        <v>86</v>
      </c>
      <c r="DU415" s="154">
        <f t="shared" si="278"/>
        <v>86</v>
      </c>
      <c r="DV415" s="154">
        <f t="shared" si="279"/>
        <v>86</v>
      </c>
      <c r="DW415" s="154">
        <f t="shared" si="280"/>
        <v>86</v>
      </c>
      <c r="DX415" s="154">
        <f t="shared" si="281"/>
        <v>86</v>
      </c>
      <c r="DY415" s="154">
        <f t="shared" si="282"/>
        <v>86</v>
      </c>
      <c r="DZ415" s="154">
        <f t="shared" si="283"/>
        <v>86</v>
      </c>
      <c r="EA415" s="154">
        <f t="shared" si="284"/>
        <v>86</v>
      </c>
      <c r="EB415" s="264">
        <f t="shared" si="288"/>
        <v>86</v>
      </c>
      <c r="EC415" s="264">
        <f t="shared" si="293"/>
        <v>86</v>
      </c>
      <c r="ED415" s="154">
        <f t="shared" si="289"/>
        <v>105</v>
      </c>
    </row>
    <row r="416" spans="2:134" x14ac:dyDescent="0.25">
      <c r="F416" s="2">
        <f t="shared" si="291"/>
        <v>411</v>
      </c>
      <c r="G416" s="494">
        <v>1319</v>
      </c>
      <c r="H416" s="98">
        <f>15- COUNTIF(L416:AC416,"#N/A")</f>
        <v>1</v>
      </c>
      <c r="I416" s="131">
        <f>SUM(AH416:AY416)+SUM(BE416:BT416)</f>
        <v>47</v>
      </c>
      <c r="J416" s="398">
        <f>DI416</f>
        <v>0.94711612493618802</v>
      </c>
      <c r="K416" s="456" t="str">
        <f>IF(ISNUMBER(MATCH(G416,'[4]OPR data'!$A$3:$A$2900,0)),"Y","N")</f>
        <v>Y</v>
      </c>
      <c r="L416" s="110"/>
      <c r="M416" s="233"/>
      <c r="N416" s="469" t="e">
        <f>(INDEX(Finish_table!R$4:R$83,MATCH('16 Year_History_Results'!$G416,Finish_table!S$4:S$83,0),1))</f>
        <v>#N/A</v>
      </c>
      <c r="O416" s="233" t="e">
        <f>(INDEX(Finish_table!Z$4:Z$99,MATCH('16 Year_History_Results'!$G416,Finish_table!AA$4:AA$99,0),1))</f>
        <v>#N/A</v>
      </c>
      <c r="P416" s="233" t="e">
        <f>(INDEX(Finish_table!AI$4:AI$99,MATCH('16 Year_History_Results'!$G416,Finish_table!AJ$4:AJ$99,0),1))</f>
        <v>#N/A</v>
      </c>
      <c r="Q416" s="233" t="str">
        <f>(INDEX(Finish_table!AR$4:AR$99,MATCH('16 Year_History_Results'!$G416,Finish_table!AS$4:AS$99,0),1))</f>
        <v>QF</v>
      </c>
      <c r="R416" s="233" t="e">
        <f>(INDEX(Finish_table!BA$4:BA$99,MATCH('16 Year_History_Results'!$G416,Finish_table!BB$4:BB$99,0),1))</f>
        <v>#N/A</v>
      </c>
      <c r="S416" s="233" t="e">
        <f>(INDEX(Finish_table!BJ$4:BJ$99,MATCH('16 Year_History_Results'!$G416,Finish_table!BK$4:BK$99,0),1))</f>
        <v>#N/A</v>
      </c>
      <c r="T416" s="233" t="str">
        <f>(INDEX(Finish_table!BS$4:BS$99,MATCH('16 Year_History_Results'!$G416,Finish_table!BT$4:BT$99,0),1))</f>
        <v>W</v>
      </c>
      <c r="U416" s="233" t="e">
        <f>(INDEX(Finish_table!CB$4:CB$99,MATCH('16 Year_History_Results'!$G416,Finish_table!CC$4:CC$99,0),1))</f>
        <v>#N/A</v>
      </c>
      <c r="V416" s="233" t="e">
        <f>(INDEX(Finish_table!CK$4:CK$99,MATCH('16 Year_History_Results'!$G416,Finish_table!CL$4:CL$99,0),1))</f>
        <v>#N/A</v>
      </c>
      <c r="W416" s="233" t="e">
        <f>(INDEX(Finish_table!CT$4:CT$99,MATCH('16 Year_History_Results'!$G416,Finish_table!CU$4:CU$99,0),1))</f>
        <v>#N/A</v>
      </c>
      <c r="X416" s="233" t="e">
        <f>(INDEX(Finish_table!DC$4:DC$99,MATCH('16 Year_History_Results'!$G416,Finish_table!DD$4:DD$99,0),1))</f>
        <v>#N/A</v>
      </c>
      <c r="Y416" s="233" t="e">
        <f>(INDEX(Finish_table!DL$4:DL$99,MATCH('16 Year_History_Results'!$G416,Finish_table!DM$4:DM$99,0),1))</f>
        <v>#N/A</v>
      </c>
      <c r="Z416" s="233" t="e">
        <f>(INDEX(Finish_table!DU$4:DU$99,MATCH('16 Year_History_Results'!$G416,Finish_table!DV$4:DV$99,0),1))</f>
        <v>#N/A</v>
      </c>
      <c r="AA416" s="233" t="e">
        <f>(INDEX(Finish_table!ED$4:ED$140,MATCH('16 Year_History_Results'!$G416,Finish_table!EE$4:EE$140,0),1))</f>
        <v>#N/A</v>
      </c>
      <c r="AB416" s="233" t="e">
        <f>(INDEX(Finish_table!EM$4:EM$224,MATCH('16 Year_History_Results'!$G416,Finish_table!EN$4:EN$224,0),1))</f>
        <v>#N/A</v>
      </c>
      <c r="AC416" s="253" t="e">
        <f>(INDEX(Finish_table!EW$4:EW$224,MATCH('16 Year_History_Results'!$G416,Finish_table!EX$4:EX$224,0),1))</f>
        <v>#N/A</v>
      </c>
      <c r="AG416">
        <f t="shared" si="252"/>
        <v>1319</v>
      </c>
      <c r="AH416" s="110"/>
      <c r="AI416" s="2"/>
      <c r="AJ416" s="146">
        <f>INDEX('2001'!$C$44:$C$140,'16 Year_History_Results'!BZ416)</f>
        <v>0</v>
      </c>
      <c r="AK416" s="2">
        <f>INDEX('2002'!$C$44:$C$140,'16 Year_History_Results'!CA416)</f>
        <v>0</v>
      </c>
      <c r="AL416" s="2">
        <f>INDEX('2003'!$C$44:$C$140,'16 Year_History_Results'!CB416)</f>
        <v>0</v>
      </c>
      <c r="AM416" s="2">
        <f>INDEX('2004'!$C$44:$C$140,'16 Year_History_Results'!CC416)</f>
        <v>0</v>
      </c>
      <c r="AN416" s="2">
        <f>INDEX('2005'!$C$44:$C$140,'16 Year_History_Results'!CD416)</f>
        <v>0</v>
      </c>
      <c r="AO416" s="2">
        <f>INDEX('2006'!$C$44:$C$140,'16 Year_History_Results'!CE416)</f>
        <v>0</v>
      </c>
      <c r="AP416" s="2">
        <f>INDEX('2007'!$C$44:$C$140,'16 Year_History_Results'!CF416)</f>
        <v>30</v>
      </c>
      <c r="AQ416" s="2">
        <f>INDEX('2008'!$C$44:$C$140,'16 Year_History_Results'!CG416)</f>
        <v>0</v>
      </c>
      <c r="AR416" s="2">
        <f>INDEX('2009'!$C$44:$C$140,'16 Year_History_Results'!CH416)</f>
        <v>0</v>
      </c>
      <c r="AS416" s="2">
        <f>INDEX('2010'!$C$44:$C$140,'16 Year_History_Results'!CI416)</f>
        <v>0</v>
      </c>
      <c r="AT416" s="2">
        <f>INDEX('2011'!$C$44:$C$140,'16 Year_History_Results'!CJ416)</f>
        <v>0</v>
      </c>
      <c r="AU416" s="2">
        <f>INDEX('2012'!$C$44:$C$140,'16 Year_History_Results'!CK416)</f>
        <v>0</v>
      </c>
      <c r="AV416" s="2">
        <f>INDEX('2013'!$C$44:$C$140,'16 Year_History_Results'!CL416)</f>
        <v>0</v>
      </c>
      <c r="AW416" s="2">
        <f>INDEX('2014'!$C$52:$C$180,'16 Year_History_Results'!CM416)</f>
        <v>0</v>
      </c>
      <c r="AX416" s="2">
        <f>INDEX('2015'!$E$52:$E$308,'16 Year_History_Results'!CN416)</f>
        <v>0</v>
      </c>
      <c r="AY416" s="147">
        <f>INDEX('2016'!$E$52:$E$308,'16 Year_History_Results'!CO416)</f>
        <v>0</v>
      </c>
      <c r="AZ416" s="2"/>
      <c r="BB416">
        <f t="shared" si="261"/>
        <v>1319</v>
      </c>
      <c r="BC416" s="110"/>
      <c r="BD416" s="97"/>
      <c r="BE416" s="146">
        <f>INDEX('2001'!$B$44:$B$140,'16 Year_History_Results'!BZ416)</f>
        <v>0</v>
      </c>
      <c r="BF416" s="2">
        <f>INDEX('2002'!$B$44:$B$140,'16 Year_History_Results'!CA416)</f>
        <v>0</v>
      </c>
      <c r="BG416" s="2">
        <f>INDEX('2003'!$B$44:$B$140,'16 Year_History_Results'!CB416)</f>
        <v>0</v>
      </c>
      <c r="BH416" s="2">
        <f>INDEX('2004'!$B$44:$B$140,'16 Year_History_Results'!CC416)</f>
        <v>15</v>
      </c>
      <c r="BI416" s="2">
        <f>INDEX('2005'!$B$44:$B$140,'16 Year_History_Results'!CD416)</f>
        <v>0</v>
      </c>
      <c r="BJ416" s="2">
        <f>INDEX('2006'!$B$44:$B$140,'16 Year_History_Results'!CE416)</f>
        <v>0</v>
      </c>
      <c r="BK416" s="2">
        <f>INDEX('2007'!$B$44:$B$140,'16 Year_History_Results'!CF416)</f>
        <v>2</v>
      </c>
      <c r="BL416" s="2">
        <f>INDEX('2008'!$B$44:$B$140,'16 Year_History_Results'!CG416)</f>
        <v>0</v>
      </c>
      <c r="BM416" s="2">
        <f>INDEX('2009'!$B$44:$B$140,'16 Year_History_Results'!CH416)</f>
        <v>0</v>
      </c>
      <c r="BN416" s="2">
        <f>INDEX('2010'!$B$44:$B$140,'16 Year_History_Results'!CI416)</f>
        <v>0</v>
      </c>
      <c r="BO416" s="2">
        <f>INDEX('2011'!$B$44:$B$140,'16 Year_History_Results'!CJ416)</f>
        <v>0</v>
      </c>
      <c r="BP416" s="2">
        <f>INDEX('2012'!$B$44:$B$140,'16 Year_History_Results'!CK416)</f>
        <v>0</v>
      </c>
      <c r="BQ416" s="2">
        <f>INDEX('2013'!$B$44:$B$140,'16 Year_History_Results'!CL416)</f>
        <v>0</v>
      </c>
      <c r="BR416" s="2">
        <f>INDEX('2014'!$B$52:$B$180,'16 Year_History_Results'!CM416)</f>
        <v>0</v>
      </c>
      <c r="BS416" s="147">
        <f>INDEX('2015'!$B$52:$B$308,'16 Year_History_Results'!CN416)</f>
        <v>0</v>
      </c>
      <c r="BT416" s="147">
        <f>INDEX('2016'!$B$52:$B$308,'16 Year_History_Results'!CO416)</f>
        <v>0</v>
      </c>
      <c r="BW416">
        <f t="shared" si="262"/>
        <v>1319</v>
      </c>
      <c r="BX416" s="110"/>
      <c r="BY416" s="97"/>
      <c r="BZ416" s="146">
        <f>IF(ISNA(MATCH($BW416,'2001'!$A$44:$A$139,0)),97,MATCH($BW416,'2001'!$A$44:$A$139,0))</f>
        <v>97</v>
      </c>
      <c r="CA416" s="2">
        <f>IF(ISNA(MATCH($BW416,'2002'!$A$44:$A$139,0)),97,MATCH($BW416,'2002'!$A$44:$A$139,0))</f>
        <v>97</v>
      </c>
      <c r="CB416" s="2">
        <f>IF(ISNA(MATCH($BW416,'2003'!$A$44:$A$139,0)),97,MATCH($BW416,'2003'!$A$44:$A$139,0))</f>
        <v>97</v>
      </c>
      <c r="CC416" s="2">
        <f>IF(ISNA(MATCH($BW416,'2004'!$A$44:$A$139,0)),97,MATCH($BW416,'2004'!$A$44:$A$139,0))</f>
        <v>92</v>
      </c>
      <c r="CD416" s="2">
        <f>IF(ISNA(MATCH($BW416,'2005'!$A$44:$A$139,0)),97,MATCH($BW416,'2005'!$A$44:$A$139,0))</f>
        <v>97</v>
      </c>
      <c r="CE416" s="2">
        <f>IF(ISNA(MATCH($BW416,'2006'!$A$44:$A$139,0)),97,MATCH($BW416,'2006'!$A$44:$A$139,0))</f>
        <v>97</v>
      </c>
      <c r="CF416" s="2">
        <f>IF(ISNA(MATCH($BW416,'2007'!$A$44:$A$139,0)),97,MATCH($BW416,'2007'!$A$44:$A$139,0))</f>
        <v>71</v>
      </c>
      <c r="CG416" s="2">
        <f>IF(ISNA(MATCH($BW416,'2008'!$A$44:$A$139,0)),97,MATCH($BW416,'2008'!$A$44:$A$139,0))</f>
        <v>97</v>
      </c>
      <c r="CH416" s="2">
        <f>IF(ISNA(MATCH($BW416,'2009'!$A$44:$A$139,0)),97,MATCH($BW416,'2009'!$A$44:$A$139,0))</f>
        <v>97</v>
      </c>
      <c r="CI416" s="2">
        <f>IF(ISNA(MATCH($BW416,'2010'!$A$44:$A$139,0)),97,MATCH($BW416,'2010'!$A$44:$A$139,0))</f>
        <v>97</v>
      </c>
      <c r="CJ416" s="2">
        <f>IF(ISNA(MATCH($BW416,'2011'!$A$44:$A$139,0)),97,MATCH($BW416,'2011'!$A$44:$A$139,0))</f>
        <v>97</v>
      </c>
      <c r="CK416" s="2">
        <f>IF(ISNA(MATCH($BW416,'2012'!$A$44:$A$139,0)),97,MATCH($BW416,'2012'!$A$44:$A$139,0))</f>
        <v>97</v>
      </c>
      <c r="CL416" s="2">
        <f>IF(ISNA(MATCH($BW416,'2013'!$A$44:$A$139,0)),97,MATCH($BW416,'2013'!$A$44:$A$139,0))</f>
        <v>97</v>
      </c>
      <c r="CM416" s="2">
        <f>IF(ISNA(MATCH($BW416,'2014'!$A$52:$A$179,0)),129,MATCH($BW416,'2014'!$A$52:$A$179,0))</f>
        <v>129</v>
      </c>
      <c r="CN416" s="147">
        <f>IF(ISNA(MATCH($BW416,'2015'!$A$52:$A$307,0)),257,MATCH($BW416,'2015'!$A$52:$A$307,0))</f>
        <v>257</v>
      </c>
      <c r="CO416" s="147">
        <f>IF(ISNA(MATCH($BW416,'2016'!$A$52:$A$307,0)),257,MATCH($BW416,'2016'!$A$52:$A$307,0))</f>
        <v>257</v>
      </c>
      <c r="CQ416">
        <f t="shared" si="294"/>
        <v>1319</v>
      </c>
      <c r="CR416" s="281"/>
      <c r="CS416" s="279"/>
      <c r="CT416" s="278">
        <f t="shared" si="295"/>
        <v>0</v>
      </c>
      <c r="CU416" s="279">
        <f t="shared" si="296"/>
        <v>0</v>
      </c>
      <c r="CV416" s="279">
        <f t="shared" si="297"/>
        <v>0</v>
      </c>
      <c r="CW416" s="279">
        <f t="shared" si="298"/>
        <v>15</v>
      </c>
      <c r="CX416" s="279">
        <f t="shared" si="299"/>
        <v>9.9989999999999988</v>
      </c>
      <c r="CY416" s="279">
        <f t="shared" si="300"/>
        <v>6.6653333999999989</v>
      </c>
      <c r="CZ416" s="279">
        <f t="shared" si="301"/>
        <v>36.443111244439997</v>
      </c>
      <c r="DA416" s="279">
        <f t="shared" si="302"/>
        <v>24.292977955543702</v>
      </c>
      <c r="DB416" s="279">
        <f t="shared" si="303"/>
        <v>16.193699105165432</v>
      </c>
      <c r="DC416" s="279">
        <f t="shared" si="304"/>
        <v>10.794719823503277</v>
      </c>
      <c r="DD416" s="279">
        <f t="shared" si="305"/>
        <v>7.1957602343472837</v>
      </c>
      <c r="DE416" s="279">
        <f t="shared" si="267"/>
        <v>4.7966937722158995</v>
      </c>
      <c r="DF416" s="279">
        <f t="shared" si="268"/>
        <v>3.1974760685591184</v>
      </c>
      <c r="DG416" s="279">
        <f t="shared" si="269"/>
        <v>2.1314375473015081</v>
      </c>
      <c r="DH416" s="280">
        <f t="shared" si="286"/>
        <v>1.4208162690311852</v>
      </c>
      <c r="DI416" s="280">
        <f t="shared" si="292"/>
        <v>0.94711612493618802</v>
      </c>
      <c r="DJ416" s="154">
        <f t="shared" si="287"/>
        <v>347</v>
      </c>
      <c r="DK416" s="279">
        <f t="shared" si="270"/>
        <v>1319</v>
      </c>
      <c r="DL416" s="97"/>
      <c r="DM416" s="154"/>
      <c r="DN416" s="267">
        <f t="shared" si="271"/>
        <v>0</v>
      </c>
      <c r="DO416" s="154">
        <f t="shared" si="272"/>
        <v>0</v>
      </c>
      <c r="DP416" s="154">
        <f t="shared" si="273"/>
        <v>0</v>
      </c>
      <c r="DQ416" s="154">
        <f t="shared" si="274"/>
        <v>15</v>
      </c>
      <c r="DR416" s="154">
        <f t="shared" si="275"/>
        <v>15</v>
      </c>
      <c r="DS416" s="154">
        <f t="shared" si="276"/>
        <v>15</v>
      </c>
      <c r="DT416" s="154">
        <f t="shared" si="277"/>
        <v>47</v>
      </c>
      <c r="DU416" s="154">
        <f t="shared" si="278"/>
        <v>47</v>
      </c>
      <c r="DV416" s="154">
        <f t="shared" si="279"/>
        <v>47</v>
      </c>
      <c r="DW416" s="154">
        <f t="shared" si="280"/>
        <v>47</v>
      </c>
      <c r="DX416" s="154">
        <f t="shared" si="281"/>
        <v>47</v>
      </c>
      <c r="DY416" s="154">
        <f t="shared" si="282"/>
        <v>47</v>
      </c>
      <c r="DZ416" s="154">
        <f t="shared" si="283"/>
        <v>47</v>
      </c>
      <c r="EA416" s="154">
        <f t="shared" si="284"/>
        <v>47</v>
      </c>
      <c r="EB416" s="264">
        <f t="shared" si="288"/>
        <v>47</v>
      </c>
      <c r="EC416" s="264">
        <f t="shared" si="293"/>
        <v>47</v>
      </c>
      <c r="ED416" s="154">
        <f t="shared" si="289"/>
        <v>173</v>
      </c>
    </row>
    <row r="417" spans="6:134" x14ac:dyDescent="0.25">
      <c r="F417" s="2">
        <f t="shared" si="291"/>
        <v>412</v>
      </c>
      <c r="G417" s="487">
        <v>2171</v>
      </c>
      <c r="H417" s="98">
        <f>15- COUNTIF(L417:AC417,"#N/A")</f>
        <v>0</v>
      </c>
      <c r="I417" s="131">
        <f>SUM(AH417:AY417)+SUM(BE417:BT417)</f>
        <v>24</v>
      </c>
      <c r="J417" s="398">
        <f>DI417</f>
        <v>0.93569372351409497</v>
      </c>
      <c r="K417" s="456" t="str">
        <f>IF(ISNUMBER(MATCH(G417,'[4]OPR data'!$A$3:$A$2900,0)),"Y","N")</f>
        <v>Y</v>
      </c>
      <c r="L417" s="110"/>
      <c r="M417" s="233"/>
      <c r="N417" s="469" t="e">
        <f>(INDEX(Finish_table!R$4:R$83,MATCH('16 Year_History_Results'!$G417,Finish_table!S$4:S$83,0),1))</f>
        <v>#N/A</v>
      </c>
      <c r="O417" s="233" t="e">
        <f>(INDEX(Finish_table!Z$4:Z$99,MATCH('16 Year_History_Results'!$G417,Finish_table!AA$4:AA$99,0),1))</f>
        <v>#N/A</v>
      </c>
      <c r="P417" s="233" t="e">
        <f>(INDEX(Finish_table!AI$4:AI$99,MATCH('16 Year_History_Results'!$G417,Finish_table!AJ$4:AJ$99,0),1))</f>
        <v>#N/A</v>
      </c>
      <c r="Q417" s="233" t="e">
        <f>(INDEX(Finish_table!AR$4:AR$99,MATCH('16 Year_History_Results'!$G417,Finish_table!AS$4:AS$99,0),1))</f>
        <v>#N/A</v>
      </c>
      <c r="R417" s="233" t="e">
        <f>(INDEX(Finish_table!BA$4:BA$99,MATCH('16 Year_History_Results'!$G417,Finish_table!BB$4:BB$99,0),1))</f>
        <v>#N/A</v>
      </c>
      <c r="S417" s="233" t="e">
        <f>(INDEX(Finish_table!BJ$4:BJ$99,MATCH('16 Year_History_Results'!$G417,Finish_table!BK$4:BK$99,0),1))</f>
        <v>#N/A</v>
      </c>
      <c r="T417" s="233" t="e">
        <f>(INDEX(Finish_table!BS$4:BS$99,MATCH('16 Year_History_Results'!$G417,Finish_table!BT$4:BT$99,0),1))</f>
        <v>#N/A</v>
      </c>
      <c r="U417" s="233" t="str">
        <f>(INDEX(Finish_table!CB$4:CB$99,MATCH('16 Year_History_Results'!$G417,Finish_table!CC$4:CC$99,0),1))</f>
        <v>F</v>
      </c>
      <c r="V417" s="233" t="e">
        <f>(INDEX(Finish_table!CK$4:CK$99,MATCH('16 Year_History_Results'!$G417,Finish_table!CL$4:CL$99,0),1))</f>
        <v>#N/A</v>
      </c>
      <c r="W417" s="233" t="e">
        <f>(INDEX(Finish_table!CT$4:CT$99,MATCH('16 Year_History_Results'!$G417,Finish_table!CU$4:CU$99,0),1))</f>
        <v>#N/A</v>
      </c>
      <c r="X417" s="233" t="e">
        <f>(INDEX(Finish_table!DC$4:DC$99,MATCH('16 Year_History_Results'!$G417,Finish_table!DD$4:DD$99,0),1))</f>
        <v>#N/A</v>
      </c>
      <c r="Y417" s="233" t="e">
        <f>(INDEX(Finish_table!DL$4:DL$99,MATCH('16 Year_History_Results'!$G417,Finish_table!DM$4:DM$99,0),1))</f>
        <v>#N/A</v>
      </c>
      <c r="Z417" s="233" t="e">
        <f>(INDEX(Finish_table!DU$4:DU$99,MATCH('16 Year_History_Results'!$G417,Finish_table!DV$4:DV$99,0),1))</f>
        <v>#N/A</v>
      </c>
      <c r="AA417" s="233" t="e">
        <f>(INDEX(Finish_table!ED$4:ED$140,MATCH('16 Year_History_Results'!$G417,Finish_table!EE$4:EE$140,0),1))</f>
        <v>#N/A</v>
      </c>
      <c r="AB417" s="233" t="e">
        <f>(INDEX(Finish_table!EM$4:EM$224,MATCH('16 Year_History_Results'!$G417,Finish_table!EN$4:EN$224,0),1))</f>
        <v>#N/A</v>
      </c>
      <c r="AC417" s="253" t="e">
        <f>(INDEX(Finish_table!EW$4:EW$224,MATCH('16 Year_History_Results'!$G417,Finish_table!EX$4:EX$224,0),1))</f>
        <v>#N/A</v>
      </c>
      <c r="AG417">
        <f t="shared" si="252"/>
        <v>2171</v>
      </c>
      <c r="AH417" s="110"/>
      <c r="AI417" s="2"/>
      <c r="AJ417" s="146">
        <f>INDEX('2001'!$C$44:$C$140,'16 Year_History_Results'!BZ417)</f>
        <v>0</v>
      </c>
      <c r="AK417" s="2">
        <f>INDEX('2002'!$C$44:$C$140,'16 Year_History_Results'!CA417)</f>
        <v>0</v>
      </c>
      <c r="AL417" s="2">
        <f>INDEX('2003'!$C$44:$C$140,'16 Year_History_Results'!CB417)</f>
        <v>0</v>
      </c>
      <c r="AM417" s="2">
        <f>INDEX('2004'!$C$44:$C$140,'16 Year_History_Results'!CC417)</f>
        <v>0</v>
      </c>
      <c r="AN417" s="2">
        <f>INDEX('2005'!$C$44:$C$140,'16 Year_History_Results'!CD417)</f>
        <v>0</v>
      </c>
      <c r="AO417" s="2">
        <f>INDEX('2006'!$C$44:$C$140,'16 Year_History_Results'!CE417)</f>
        <v>0</v>
      </c>
      <c r="AP417" s="2">
        <f>INDEX('2007'!$C$44:$C$140,'16 Year_History_Results'!CF417)</f>
        <v>0</v>
      </c>
      <c r="AQ417" s="2">
        <f>INDEX('2008'!$C$44:$C$140,'16 Year_History_Results'!CG417)</f>
        <v>20</v>
      </c>
      <c r="AR417" s="2">
        <f>INDEX('2009'!$C$44:$C$140,'16 Year_History_Results'!CH417)</f>
        <v>0</v>
      </c>
      <c r="AS417" s="2">
        <f>INDEX('2010'!$C$44:$C$140,'16 Year_History_Results'!CI417)</f>
        <v>0</v>
      </c>
      <c r="AT417" s="2">
        <f>INDEX('2011'!$C$44:$C$140,'16 Year_History_Results'!CJ417)</f>
        <v>0</v>
      </c>
      <c r="AU417" s="2">
        <f>INDEX('2012'!$C$44:$C$140,'16 Year_History_Results'!CK417)</f>
        <v>0</v>
      </c>
      <c r="AV417" s="2">
        <f>INDEX('2013'!$C$44:$C$140,'16 Year_History_Results'!CL417)</f>
        <v>0</v>
      </c>
      <c r="AW417" s="2">
        <f>INDEX('2014'!$C$52:$C$180,'16 Year_History_Results'!CM417)</f>
        <v>0</v>
      </c>
      <c r="AX417" s="2">
        <f>INDEX('2015'!$E$52:$E$308,'16 Year_History_Results'!CN417)</f>
        <v>0</v>
      </c>
      <c r="AY417" s="147">
        <f>INDEX('2016'!$E$52:$E$308,'16 Year_History_Results'!CO417)</f>
        <v>0</v>
      </c>
      <c r="AZ417" s="2"/>
      <c r="BB417">
        <f t="shared" si="261"/>
        <v>2171</v>
      </c>
      <c r="BC417" s="110"/>
      <c r="BD417" s="97"/>
      <c r="BE417" s="146">
        <f>INDEX('2001'!$B$44:$B$140,'16 Year_History_Results'!BZ417)</f>
        <v>0</v>
      </c>
      <c r="BF417" s="2">
        <f>INDEX('2002'!$B$44:$B$140,'16 Year_History_Results'!CA417)</f>
        <v>0</v>
      </c>
      <c r="BG417" s="2">
        <f>INDEX('2003'!$B$44:$B$140,'16 Year_History_Results'!CB417)</f>
        <v>0</v>
      </c>
      <c r="BH417" s="2">
        <f>INDEX('2004'!$B$44:$B$140,'16 Year_History_Results'!CC417)</f>
        <v>0</v>
      </c>
      <c r="BI417" s="2">
        <f>INDEX('2005'!$B$44:$B$140,'16 Year_History_Results'!CD417)</f>
        <v>0</v>
      </c>
      <c r="BJ417" s="2">
        <f>INDEX('2006'!$B$44:$B$140,'16 Year_History_Results'!CE417)</f>
        <v>0</v>
      </c>
      <c r="BK417" s="2">
        <f>INDEX('2007'!$B$44:$B$140,'16 Year_History_Results'!CF417)</f>
        <v>0</v>
      </c>
      <c r="BL417" s="2">
        <f>INDEX('2008'!$B$44:$B$140,'16 Year_History_Results'!CG417)</f>
        <v>4</v>
      </c>
      <c r="BM417" s="2">
        <f>INDEX('2009'!$B$44:$B$140,'16 Year_History_Results'!CH417)</f>
        <v>0</v>
      </c>
      <c r="BN417" s="2">
        <f>INDEX('2010'!$B$44:$B$140,'16 Year_History_Results'!CI417)</f>
        <v>0</v>
      </c>
      <c r="BO417" s="2">
        <f>INDEX('2011'!$B$44:$B$140,'16 Year_History_Results'!CJ417)</f>
        <v>0</v>
      </c>
      <c r="BP417" s="2">
        <f>INDEX('2012'!$B$44:$B$140,'16 Year_History_Results'!CK417)</f>
        <v>0</v>
      </c>
      <c r="BQ417" s="2">
        <f>INDEX('2013'!$B$44:$B$140,'16 Year_History_Results'!CL417)</f>
        <v>0</v>
      </c>
      <c r="BR417" s="2">
        <f>INDEX('2014'!$B$52:$B$180,'16 Year_History_Results'!CM417)</f>
        <v>0</v>
      </c>
      <c r="BS417" s="147">
        <f>INDEX('2015'!$B$52:$B$308,'16 Year_History_Results'!CN417)</f>
        <v>0</v>
      </c>
      <c r="BT417" s="147">
        <f>INDEX('2016'!$B$52:$B$308,'16 Year_History_Results'!CO417)</f>
        <v>0</v>
      </c>
      <c r="BW417">
        <f t="shared" si="262"/>
        <v>2171</v>
      </c>
      <c r="BX417" s="110"/>
      <c r="BY417" s="97"/>
      <c r="BZ417" s="146">
        <f>IF(ISNA(MATCH($BW417,'2001'!$A$44:$A$139,0)),97,MATCH($BW417,'2001'!$A$44:$A$139,0))</f>
        <v>97</v>
      </c>
      <c r="CA417" s="2">
        <f>IF(ISNA(MATCH($BW417,'2002'!$A$44:$A$139,0)),97,MATCH($BW417,'2002'!$A$44:$A$139,0))</f>
        <v>97</v>
      </c>
      <c r="CB417" s="2">
        <f>IF(ISNA(MATCH($BW417,'2003'!$A$44:$A$139,0)),97,MATCH($BW417,'2003'!$A$44:$A$139,0))</f>
        <v>97</v>
      </c>
      <c r="CC417" s="2">
        <f>IF(ISNA(MATCH($BW417,'2004'!$A$44:$A$139,0)),97,MATCH($BW417,'2004'!$A$44:$A$139,0))</f>
        <v>97</v>
      </c>
      <c r="CD417" s="2">
        <f>IF(ISNA(MATCH($BW417,'2005'!$A$44:$A$139,0)),97,MATCH($BW417,'2005'!$A$44:$A$139,0))</f>
        <v>97</v>
      </c>
      <c r="CE417" s="2">
        <f>IF(ISNA(MATCH($BW417,'2006'!$A$44:$A$139,0)),97,MATCH($BW417,'2006'!$A$44:$A$139,0))</f>
        <v>97</v>
      </c>
      <c r="CF417" s="2">
        <f>IF(ISNA(MATCH($BW417,'2007'!$A$44:$A$139,0)),97,MATCH($BW417,'2007'!$A$44:$A$139,0))</f>
        <v>97</v>
      </c>
      <c r="CG417" s="2">
        <f>IF(ISNA(MATCH($BW417,'2008'!$A$44:$A$139,0)),97,MATCH($BW417,'2008'!$A$44:$A$139,0))</f>
        <v>91</v>
      </c>
      <c r="CH417" s="2">
        <f>IF(ISNA(MATCH($BW417,'2009'!$A$44:$A$139,0)),97,MATCH($BW417,'2009'!$A$44:$A$139,0))</f>
        <v>97</v>
      </c>
      <c r="CI417" s="2">
        <f>IF(ISNA(MATCH($BW417,'2010'!$A$44:$A$139,0)),97,MATCH($BW417,'2010'!$A$44:$A$139,0))</f>
        <v>97</v>
      </c>
      <c r="CJ417" s="2">
        <f>IF(ISNA(MATCH($BW417,'2011'!$A$44:$A$139,0)),97,MATCH($BW417,'2011'!$A$44:$A$139,0))</f>
        <v>97</v>
      </c>
      <c r="CK417" s="2">
        <f>IF(ISNA(MATCH($BW417,'2012'!$A$44:$A$139,0)),97,MATCH($BW417,'2012'!$A$44:$A$139,0))</f>
        <v>97</v>
      </c>
      <c r="CL417" s="2">
        <f>IF(ISNA(MATCH($BW417,'2013'!$A$44:$A$139,0)),97,MATCH($BW417,'2013'!$A$44:$A$139,0))</f>
        <v>97</v>
      </c>
      <c r="CM417" s="2">
        <f>IF(ISNA(MATCH($BW417,'2014'!$A$52:$A$179,0)),129,MATCH($BW417,'2014'!$A$52:$A$179,0))</f>
        <v>129</v>
      </c>
      <c r="CN417" s="147">
        <f>IF(ISNA(MATCH($BW417,'2015'!$A$52:$A$307,0)),257,MATCH($BW417,'2015'!$A$52:$A$307,0))</f>
        <v>257</v>
      </c>
      <c r="CO417" s="147">
        <f>IF(ISNA(MATCH($BW417,'2016'!$A$52:$A$307,0)),257,MATCH($BW417,'2016'!$A$52:$A$307,0))</f>
        <v>257</v>
      </c>
      <c r="CQ417">
        <f t="shared" si="294"/>
        <v>2171</v>
      </c>
      <c r="CR417" s="281"/>
      <c r="CS417" s="279"/>
      <c r="CT417" s="278">
        <f t="shared" si="295"/>
        <v>0</v>
      </c>
      <c r="CU417" s="279">
        <f t="shared" si="296"/>
        <v>0</v>
      </c>
      <c r="CV417" s="279">
        <f t="shared" si="297"/>
        <v>0</v>
      </c>
      <c r="CW417" s="279">
        <f t="shared" si="298"/>
        <v>0</v>
      </c>
      <c r="CX417" s="279">
        <f t="shared" si="299"/>
        <v>0</v>
      </c>
      <c r="CY417" s="279">
        <f t="shared" si="300"/>
        <v>0</v>
      </c>
      <c r="CZ417" s="279">
        <f t="shared" si="301"/>
        <v>0</v>
      </c>
      <c r="DA417" s="279">
        <f t="shared" si="302"/>
        <v>24</v>
      </c>
      <c r="DB417" s="279">
        <f t="shared" si="303"/>
        <v>15.9984</v>
      </c>
      <c r="DC417" s="279">
        <f t="shared" si="304"/>
        <v>10.66453344</v>
      </c>
      <c r="DD417" s="279">
        <f t="shared" si="305"/>
        <v>7.1089779911039992</v>
      </c>
      <c r="DE417" s="279">
        <f t="shared" si="267"/>
        <v>4.7388447288699256</v>
      </c>
      <c r="DF417" s="279">
        <f t="shared" si="268"/>
        <v>3.1589138962646923</v>
      </c>
      <c r="DG417" s="279">
        <f t="shared" si="269"/>
        <v>2.1057320032500439</v>
      </c>
      <c r="DH417" s="280">
        <f t="shared" si="286"/>
        <v>1.4036809533664791</v>
      </c>
      <c r="DI417" s="280">
        <f t="shared" si="292"/>
        <v>0.93569372351409497</v>
      </c>
      <c r="DJ417" s="154">
        <f t="shared" si="287"/>
        <v>349</v>
      </c>
      <c r="DK417" s="279">
        <f t="shared" si="270"/>
        <v>2171</v>
      </c>
      <c r="DL417" s="97"/>
      <c r="DM417" s="154"/>
      <c r="DN417" s="267">
        <f t="shared" si="271"/>
        <v>0</v>
      </c>
      <c r="DO417" s="154">
        <f t="shared" si="272"/>
        <v>0</v>
      </c>
      <c r="DP417" s="154">
        <f t="shared" si="273"/>
        <v>0</v>
      </c>
      <c r="DQ417" s="154">
        <f t="shared" si="274"/>
        <v>0</v>
      </c>
      <c r="DR417" s="154">
        <f t="shared" si="275"/>
        <v>0</v>
      </c>
      <c r="DS417" s="154">
        <f t="shared" si="276"/>
        <v>0</v>
      </c>
      <c r="DT417" s="154">
        <f t="shared" si="277"/>
        <v>0</v>
      </c>
      <c r="DU417" s="154">
        <f t="shared" si="278"/>
        <v>24</v>
      </c>
      <c r="DV417" s="154">
        <f t="shared" si="279"/>
        <v>24</v>
      </c>
      <c r="DW417" s="154">
        <f t="shared" si="280"/>
        <v>24</v>
      </c>
      <c r="DX417" s="154">
        <f t="shared" si="281"/>
        <v>24</v>
      </c>
      <c r="DY417" s="154">
        <f t="shared" si="282"/>
        <v>24</v>
      </c>
      <c r="DZ417" s="154">
        <f t="shared" si="283"/>
        <v>24</v>
      </c>
      <c r="EA417" s="154">
        <f t="shared" si="284"/>
        <v>24</v>
      </c>
      <c r="EB417" s="264">
        <f t="shared" si="288"/>
        <v>24</v>
      </c>
      <c r="EC417" s="264">
        <f t="shared" si="293"/>
        <v>24</v>
      </c>
      <c r="ED417" s="154">
        <f t="shared" si="289"/>
        <v>276</v>
      </c>
    </row>
    <row r="418" spans="6:134" x14ac:dyDescent="0.25">
      <c r="F418" s="2">
        <f t="shared" si="291"/>
        <v>413</v>
      </c>
      <c r="G418" s="207">
        <v>935</v>
      </c>
      <c r="H418" s="98">
        <f>15- COUNTIF(L418:AC418,"#N/A")</f>
        <v>0</v>
      </c>
      <c r="I418" s="131">
        <f>SUM(AH418:AY418)+SUM(BE418:BT418)</f>
        <v>7</v>
      </c>
      <c r="J418" s="398">
        <f>DI418</f>
        <v>0.92134988641053528</v>
      </c>
      <c r="K418" s="456" t="str">
        <f>IF(ISNUMBER(MATCH(G418,'[4]OPR data'!$A$3:$A$2900,0)),"Y","N")</f>
        <v>Y</v>
      </c>
      <c r="L418" s="110"/>
      <c r="M418" s="233"/>
      <c r="N418" s="469" t="e">
        <f>(INDEX(Finish_table!R$4:R$83,MATCH('16 Year_History_Results'!$G418,Finish_table!S$4:S$83,0),1))</f>
        <v>#N/A</v>
      </c>
      <c r="O418" s="233" t="e">
        <f>(INDEX(Finish_table!Z$4:Z$99,MATCH('16 Year_History_Results'!$G418,Finish_table!AA$4:AA$99,0),1))</f>
        <v>#N/A</v>
      </c>
      <c r="P418" s="233" t="e">
        <f>(INDEX(Finish_table!AI$4:AI$99,MATCH('16 Year_History_Results'!$G418,Finish_table!AJ$4:AJ$99,0),1))</f>
        <v>#N/A</v>
      </c>
      <c r="Q418" s="233" t="e">
        <f>(INDEX(Finish_table!AR$4:AR$99,MATCH('16 Year_History_Results'!$G418,Finish_table!AS$4:AS$99,0),1))</f>
        <v>#N/A</v>
      </c>
      <c r="R418" s="233" t="e">
        <f>(INDEX(Finish_table!BA$4:BA$99,MATCH('16 Year_History_Results'!$G418,Finish_table!BB$4:BB$99,0),1))</f>
        <v>#N/A</v>
      </c>
      <c r="S418" s="233" t="e">
        <f>(INDEX(Finish_table!BJ$4:BJ$99,MATCH('16 Year_History_Results'!$G418,Finish_table!BK$4:BK$99,0),1))</f>
        <v>#N/A</v>
      </c>
      <c r="T418" s="233" t="e">
        <f>(INDEX(Finish_table!BS$4:BS$99,MATCH('16 Year_History_Results'!$G418,Finish_table!BT$4:BT$99,0),1))</f>
        <v>#N/A</v>
      </c>
      <c r="U418" s="233" t="e">
        <f>(INDEX(Finish_table!CB$4:CB$99,MATCH('16 Year_History_Results'!$G418,Finish_table!CC$4:CC$99,0),1))</f>
        <v>#N/A</v>
      </c>
      <c r="V418" s="233" t="e">
        <f>(INDEX(Finish_table!CK$4:CK$99,MATCH('16 Year_History_Results'!$G418,Finish_table!CL$4:CL$99,0),1))</f>
        <v>#N/A</v>
      </c>
      <c r="W418" s="233" t="e">
        <f>(INDEX(Finish_table!CT$4:CT$99,MATCH('16 Year_History_Results'!$G418,Finish_table!CU$4:CU$99,0),1))</f>
        <v>#N/A</v>
      </c>
      <c r="X418" s="233" t="str">
        <f>(INDEX(Finish_table!DC$4:DC$99,MATCH('16 Year_History_Results'!$G418,Finish_table!DD$4:DD$99,0),1))</f>
        <v>QF</v>
      </c>
      <c r="Y418" s="233" t="e">
        <f>(INDEX(Finish_table!DL$4:DL$99,MATCH('16 Year_History_Results'!$G418,Finish_table!DM$4:DM$99,0),1))</f>
        <v>#N/A</v>
      </c>
      <c r="Z418" s="233" t="e">
        <f>(INDEX(Finish_table!DU$4:DU$99,MATCH('16 Year_History_Results'!$G418,Finish_table!DV$4:DV$99,0),1))</f>
        <v>#N/A</v>
      </c>
      <c r="AA418" s="233" t="e">
        <f>(INDEX(Finish_table!ED$4:ED$140,MATCH('16 Year_History_Results'!$G418,Finish_table!EE$4:EE$140,0),1))</f>
        <v>#N/A</v>
      </c>
      <c r="AB418" s="233" t="e">
        <f>(INDEX(Finish_table!EM$4:EM$224,MATCH('16 Year_History_Results'!$G418,Finish_table!EN$4:EN$224,0),1))</f>
        <v>#N/A</v>
      </c>
      <c r="AC418" s="253" t="e">
        <f>(INDEX(Finish_table!EW$4:EW$224,MATCH('16 Year_History_Results'!$G418,Finish_table!EX$4:EX$224,0),1))</f>
        <v>#N/A</v>
      </c>
      <c r="AG418">
        <f t="shared" si="252"/>
        <v>935</v>
      </c>
      <c r="AH418" s="110"/>
      <c r="AI418" s="2"/>
      <c r="AJ418" s="146">
        <f>INDEX('2001'!$C$44:$C$140,'16 Year_History_Results'!BZ418)</f>
        <v>0</v>
      </c>
      <c r="AK418" s="2">
        <f>INDEX('2002'!$C$44:$C$140,'16 Year_History_Results'!CA418)</f>
        <v>0</v>
      </c>
      <c r="AL418" s="2">
        <f>INDEX('2003'!$C$44:$C$140,'16 Year_History_Results'!CB418)</f>
        <v>0</v>
      </c>
      <c r="AM418" s="2">
        <f>INDEX('2004'!$C$44:$C$140,'16 Year_History_Results'!CC418)</f>
        <v>0</v>
      </c>
      <c r="AN418" s="2">
        <f>INDEX('2005'!$C$44:$C$140,'16 Year_History_Results'!CD418)</f>
        <v>0</v>
      </c>
      <c r="AO418" s="2">
        <f>INDEX('2006'!$C$44:$C$140,'16 Year_History_Results'!CE418)</f>
        <v>0</v>
      </c>
      <c r="AP418" s="2">
        <f>INDEX('2007'!$C$44:$C$140,'16 Year_History_Results'!CF418)</f>
        <v>0</v>
      </c>
      <c r="AQ418" s="2">
        <f>INDEX('2008'!$C$44:$C$140,'16 Year_History_Results'!CG418)</f>
        <v>0</v>
      </c>
      <c r="AR418" s="2">
        <f>INDEX('2009'!$C$44:$C$140,'16 Year_History_Results'!CH418)</f>
        <v>0</v>
      </c>
      <c r="AS418" s="2">
        <f>INDEX('2010'!$C$44:$C$140,'16 Year_History_Results'!CI418)</f>
        <v>0</v>
      </c>
      <c r="AT418" s="2">
        <f>INDEX('2011'!$C$44:$C$140,'16 Year_History_Results'!CJ418)</f>
        <v>0</v>
      </c>
      <c r="AU418" s="2">
        <f>INDEX('2012'!$C$44:$C$140,'16 Year_History_Results'!CK418)</f>
        <v>0</v>
      </c>
      <c r="AV418" s="2">
        <f>INDEX('2013'!$C$44:$C$140,'16 Year_History_Results'!CL418)</f>
        <v>0</v>
      </c>
      <c r="AW418" s="2">
        <f>INDEX('2014'!$C$52:$C$180,'16 Year_History_Results'!CM418)</f>
        <v>0</v>
      </c>
      <c r="AX418" s="2">
        <f>INDEX('2015'!$E$52:$E$308,'16 Year_History_Results'!CN418)</f>
        <v>0</v>
      </c>
      <c r="AY418" s="147">
        <f>INDEX('2016'!$E$52:$E$308,'16 Year_History_Results'!CO418)</f>
        <v>0</v>
      </c>
      <c r="AZ418" s="2"/>
      <c r="BB418">
        <f t="shared" si="261"/>
        <v>935</v>
      </c>
      <c r="BC418" s="110"/>
      <c r="BD418" s="97"/>
      <c r="BE418" s="146">
        <f>INDEX('2001'!$B$44:$B$140,'16 Year_History_Results'!BZ418)</f>
        <v>0</v>
      </c>
      <c r="BF418" s="2">
        <f>INDEX('2002'!$B$44:$B$140,'16 Year_History_Results'!CA418)</f>
        <v>0</v>
      </c>
      <c r="BG418" s="2">
        <f>INDEX('2003'!$B$44:$B$140,'16 Year_History_Results'!CB418)</f>
        <v>0</v>
      </c>
      <c r="BH418" s="2">
        <f>INDEX('2004'!$B$44:$B$140,'16 Year_History_Results'!CC418)</f>
        <v>0</v>
      </c>
      <c r="BI418" s="2">
        <f>INDEX('2005'!$B$44:$B$140,'16 Year_History_Results'!CD418)</f>
        <v>0</v>
      </c>
      <c r="BJ418" s="2">
        <f>INDEX('2006'!$B$44:$B$140,'16 Year_History_Results'!CE418)</f>
        <v>0</v>
      </c>
      <c r="BK418" s="2">
        <f>INDEX('2007'!$B$44:$B$140,'16 Year_History_Results'!CF418)</f>
        <v>0</v>
      </c>
      <c r="BL418" s="2">
        <f>INDEX('2008'!$B$44:$B$140,'16 Year_History_Results'!CG418)</f>
        <v>0</v>
      </c>
      <c r="BM418" s="2">
        <f>INDEX('2009'!$B$44:$B$140,'16 Year_History_Results'!CH418)</f>
        <v>0</v>
      </c>
      <c r="BN418" s="2">
        <f>INDEX('2010'!$B$44:$B$140,'16 Year_History_Results'!CI418)</f>
        <v>0</v>
      </c>
      <c r="BO418" s="2">
        <f>INDEX('2011'!$B$44:$B$140,'16 Year_History_Results'!CJ418)</f>
        <v>7</v>
      </c>
      <c r="BP418" s="2">
        <f>INDEX('2012'!$B$44:$B$140,'16 Year_History_Results'!CK418)</f>
        <v>0</v>
      </c>
      <c r="BQ418" s="2">
        <f>INDEX('2013'!$B$44:$B$140,'16 Year_History_Results'!CL418)</f>
        <v>0</v>
      </c>
      <c r="BR418" s="2">
        <f>INDEX('2014'!$B$52:$B$180,'16 Year_History_Results'!CM418)</f>
        <v>0</v>
      </c>
      <c r="BS418" s="147">
        <f>INDEX('2015'!$B$52:$B$308,'16 Year_History_Results'!CN418)</f>
        <v>0</v>
      </c>
      <c r="BT418" s="147">
        <f>INDEX('2016'!$B$52:$B$308,'16 Year_History_Results'!CO418)</f>
        <v>0</v>
      </c>
      <c r="BW418">
        <f t="shared" si="262"/>
        <v>935</v>
      </c>
      <c r="BX418" s="110"/>
      <c r="BY418" s="97"/>
      <c r="BZ418" s="146">
        <f>IF(ISNA(MATCH($BW418,'2001'!$A$44:$A$139,0)),97,MATCH($BW418,'2001'!$A$44:$A$139,0))</f>
        <v>97</v>
      </c>
      <c r="CA418" s="2">
        <f>IF(ISNA(MATCH($BW418,'2002'!$A$44:$A$139,0)),97,MATCH($BW418,'2002'!$A$44:$A$139,0))</f>
        <v>97</v>
      </c>
      <c r="CB418" s="2">
        <f>IF(ISNA(MATCH($BW418,'2003'!$A$44:$A$139,0)),97,MATCH($BW418,'2003'!$A$44:$A$139,0))</f>
        <v>97</v>
      </c>
      <c r="CC418" s="2">
        <f>IF(ISNA(MATCH($BW418,'2004'!$A$44:$A$139,0)),97,MATCH($BW418,'2004'!$A$44:$A$139,0))</f>
        <v>97</v>
      </c>
      <c r="CD418" s="2">
        <f>IF(ISNA(MATCH($BW418,'2005'!$A$44:$A$139,0)),97,MATCH($BW418,'2005'!$A$44:$A$139,0))</f>
        <v>97</v>
      </c>
      <c r="CE418" s="2">
        <f>IF(ISNA(MATCH($BW418,'2006'!$A$44:$A$139,0)),97,MATCH($BW418,'2006'!$A$44:$A$139,0))</f>
        <v>97</v>
      </c>
      <c r="CF418" s="2">
        <f>IF(ISNA(MATCH($BW418,'2007'!$A$44:$A$139,0)),97,MATCH($BW418,'2007'!$A$44:$A$139,0))</f>
        <v>97</v>
      </c>
      <c r="CG418" s="2">
        <f>IF(ISNA(MATCH($BW418,'2008'!$A$44:$A$139,0)),97,MATCH($BW418,'2008'!$A$44:$A$139,0))</f>
        <v>97</v>
      </c>
      <c r="CH418" s="2">
        <f>IF(ISNA(MATCH($BW418,'2009'!$A$44:$A$139,0)),97,MATCH($BW418,'2009'!$A$44:$A$139,0))</f>
        <v>97</v>
      </c>
      <c r="CI418" s="2">
        <f>IF(ISNA(MATCH($BW418,'2010'!$A$44:$A$139,0)),97,MATCH($BW418,'2010'!$A$44:$A$139,0))</f>
        <v>97</v>
      </c>
      <c r="CJ418" s="2">
        <f>IF(ISNA(MATCH($BW418,'2011'!$A$44:$A$139,0)),97,MATCH($BW418,'2011'!$A$44:$A$139,0))</f>
        <v>46</v>
      </c>
      <c r="CK418" s="2">
        <f>IF(ISNA(MATCH($BW418,'2012'!$A$44:$A$139,0)),97,MATCH($BW418,'2012'!$A$44:$A$139,0))</f>
        <v>97</v>
      </c>
      <c r="CL418" s="2">
        <f>IF(ISNA(MATCH($BW418,'2013'!$A$44:$A$139,0)),97,MATCH($BW418,'2013'!$A$44:$A$139,0))</f>
        <v>97</v>
      </c>
      <c r="CM418" s="2">
        <f>IF(ISNA(MATCH($BW418,'2014'!$A$52:$A$179,0)),129,MATCH($BW418,'2014'!$A$52:$A$179,0))</f>
        <v>129</v>
      </c>
      <c r="CN418" s="147">
        <f>IF(ISNA(MATCH($BW418,'2015'!$A$52:$A$307,0)),257,MATCH($BW418,'2015'!$A$52:$A$307,0))</f>
        <v>257</v>
      </c>
      <c r="CO418" s="147">
        <f>IF(ISNA(MATCH($BW418,'2016'!$A$52:$A$307,0)),257,MATCH($BW418,'2016'!$A$52:$A$307,0))</f>
        <v>257</v>
      </c>
      <c r="CQ418">
        <f t="shared" si="294"/>
        <v>935</v>
      </c>
      <c r="CR418" s="281"/>
      <c r="CS418" s="279"/>
      <c r="CT418" s="278">
        <f t="shared" si="295"/>
        <v>0</v>
      </c>
      <c r="CU418" s="279">
        <f t="shared" si="296"/>
        <v>0</v>
      </c>
      <c r="CV418" s="279">
        <f t="shared" si="297"/>
        <v>0</v>
      </c>
      <c r="CW418" s="279">
        <f t="shared" si="298"/>
        <v>0</v>
      </c>
      <c r="CX418" s="279">
        <f t="shared" si="299"/>
        <v>0</v>
      </c>
      <c r="CY418" s="279">
        <f t="shared" si="300"/>
        <v>0</v>
      </c>
      <c r="CZ418" s="279">
        <f t="shared" si="301"/>
        <v>0</v>
      </c>
      <c r="DA418" s="279">
        <f t="shared" si="302"/>
        <v>0</v>
      </c>
      <c r="DB418" s="279">
        <f t="shared" si="303"/>
        <v>0</v>
      </c>
      <c r="DC418" s="279">
        <f t="shared" si="304"/>
        <v>0</v>
      </c>
      <c r="DD418" s="279">
        <f t="shared" si="305"/>
        <v>7</v>
      </c>
      <c r="DE418" s="279">
        <f t="shared" si="267"/>
        <v>4.6661999999999999</v>
      </c>
      <c r="DF418" s="279">
        <f t="shared" si="268"/>
        <v>3.1104889199999999</v>
      </c>
      <c r="DG418" s="279">
        <f t="shared" si="269"/>
        <v>2.0734519140719998</v>
      </c>
      <c r="DH418" s="280">
        <f t="shared" si="286"/>
        <v>1.3821630459203951</v>
      </c>
      <c r="DI418" s="280">
        <f t="shared" si="292"/>
        <v>0.92134988641053528</v>
      </c>
      <c r="DJ418" s="154">
        <f t="shared" si="287"/>
        <v>350</v>
      </c>
      <c r="DK418" s="279">
        <f t="shared" si="270"/>
        <v>935</v>
      </c>
      <c r="DL418" s="97"/>
      <c r="DM418" s="154"/>
      <c r="DN418" s="267">
        <f t="shared" si="271"/>
        <v>0</v>
      </c>
      <c r="DO418" s="154">
        <f t="shared" si="272"/>
        <v>0</v>
      </c>
      <c r="DP418" s="154">
        <f t="shared" si="273"/>
        <v>0</v>
      </c>
      <c r="DQ418" s="154">
        <f t="shared" si="274"/>
        <v>0</v>
      </c>
      <c r="DR418" s="154">
        <f t="shared" si="275"/>
        <v>0</v>
      </c>
      <c r="DS418" s="154">
        <f t="shared" si="276"/>
        <v>0</v>
      </c>
      <c r="DT418" s="154">
        <f t="shared" si="277"/>
        <v>0</v>
      </c>
      <c r="DU418" s="154">
        <f t="shared" si="278"/>
        <v>0</v>
      </c>
      <c r="DV418" s="154">
        <f t="shared" si="279"/>
        <v>0</v>
      </c>
      <c r="DW418" s="154">
        <f t="shared" si="280"/>
        <v>0</v>
      </c>
      <c r="DX418" s="154">
        <f t="shared" si="281"/>
        <v>7</v>
      </c>
      <c r="DY418" s="154">
        <f t="shared" si="282"/>
        <v>7</v>
      </c>
      <c r="DZ418" s="154">
        <f t="shared" si="283"/>
        <v>7</v>
      </c>
      <c r="EA418" s="154">
        <f t="shared" si="284"/>
        <v>7</v>
      </c>
      <c r="EB418" s="264">
        <f t="shared" si="288"/>
        <v>7</v>
      </c>
      <c r="EC418" s="264">
        <f t="shared" si="293"/>
        <v>7</v>
      </c>
      <c r="ED418" s="154">
        <f t="shared" si="289"/>
        <v>479</v>
      </c>
    </row>
    <row r="419" spans="6:134" x14ac:dyDescent="0.25">
      <c r="F419" s="2">
        <f t="shared" si="291"/>
        <v>414</v>
      </c>
      <c r="G419" s="493">
        <v>1559</v>
      </c>
      <c r="H419" s="98">
        <f>15- COUNTIF(L419:AC419,"#N/A")</f>
        <v>0</v>
      </c>
      <c r="I419" s="131">
        <f>SUM(AH419:AY419)+SUM(BE419:BT419)</f>
        <v>7</v>
      </c>
      <c r="J419" s="398">
        <f>DI419</f>
        <v>0.92134988641053528</v>
      </c>
      <c r="K419" s="456" t="str">
        <f>IF(ISNUMBER(MATCH(G419,'[4]OPR data'!$A$3:$A$2900,0)),"Y","N")</f>
        <v>Y</v>
      </c>
      <c r="L419" s="110"/>
      <c r="M419" s="233"/>
      <c r="N419" s="469" t="e">
        <f>(INDEX(Finish_table!R$4:R$83,MATCH('16 Year_History_Results'!$G419,Finish_table!S$4:S$83,0),1))</f>
        <v>#N/A</v>
      </c>
      <c r="O419" s="233" t="e">
        <f>(INDEX(Finish_table!Z$4:Z$99,MATCH('16 Year_History_Results'!$G419,Finish_table!AA$4:AA$99,0),1))</f>
        <v>#N/A</v>
      </c>
      <c r="P419" s="233" t="e">
        <f>(INDEX(Finish_table!AI$4:AI$99,MATCH('16 Year_History_Results'!$G419,Finish_table!AJ$4:AJ$99,0),1))</f>
        <v>#N/A</v>
      </c>
      <c r="Q419" s="233" t="e">
        <f>(INDEX(Finish_table!AR$4:AR$99,MATCH('16 Year_History_Results'!$G419,Finish_table!AS$4:AS$99,0),1))</f>
        <v>#N/A</v>
      </c>
      <c r="R419" s="233" t="e">
        <f>(INDEX(Finish_table!BA$4:BA$99,MATCH('16 Year_History_Results'!$G419,Finish_table!BB$4:BB$99,0),1))</f>
        <v>#N/A</v>
      </c>
      <c r="S419" s="233" t="e">
        <f>(INDEX(Finish_table!BJ$4:BJ$99,MATCH('16 Year_History_Results'!$G419,Finish_table!BK$4:BK$99,0),1))</f>
        <v>#N/A</v>
      </c>
      <c r="T419" s="233" t="e">
        <f>(INDEX(Finish_table!BS$4:BS$99,MATCH('16 Year_History_Results'!$G419,Finish_table!BT$4:BT$99,0),1))</f>
        <v>#N/A</v>
      </c>
      <c r="U419" s="233" t="e">
        <f>(INDEX(Finish_table!CB$4:CB$99,MATCH('16 Year_History_Results'!$G419,Finish_table!CC$4:CC$99,0),1))</f>
        <v>#N/A</v>
      </c>
      <c r="V419" s="233" t="e">
        <f>(INDEX(Finish_table!CK$4:CK$99,MATCH('16 Year_History_Results'!$G419,Finish_table!CL$4:CL$99,0),1))</f>
        <v>#N/A</v>
      </c>
      <c r="W419" s="233" t="e">
        <f>(INDEX(Finish_table!CT$4:CT$99,MATCH('16 Year_History_Results'!$G419,Finish_table!CU$4:CU$99,0),1))</f>
        <v>#N/A</v>
      </c>
      <c r="X419" s="233" t="str">
        <f>(INDEX(Finish_table!DC$4:DC$99,MATCH('16 Year_History_Results'!$G419,Finish_table!DD$4:DD$99,0),1))</f>
        <v>QF</v>
      </c>
      <c r="Y419" s="233" t="e">
        <f>(INDEX(Finish_table!DL$4:DL$99,MATCH('16 Year_History_Results'!$G419,Finish_table!DM$4:DM$99,0),1))</f>
        <v>#N/A</v>
      </c>
      <c r="Z419" s="233" t="e">
        <f>(INDEX(Finish_table!DU$4:DU$99,MATCH('16 Year_History_Results'!$G419,Finish_table!DV$4:DV$99,0),1))</f>
        <v>#N/A</v>
      </c>
      <c r="AA419" s="233" t="e">
        <f>(INDEX(Finish_table!ED$4:ED$140,MATCH('16 Year_History_Results'!$G419,Finish_table!EE$4:EE$140,0),1))</f>
        <v>#N/A</v>
      </c>
      <c r="AB419" s="233" t="e">
        <f>(INDEX(Finish_table!EM$4:EM$224,MATCH('16 Year_History_Results'!$G419,Finish_table!EN$4:EN$224,0),1))</f>
        <v>#N/A</v>
      </c>
      <c r="AC419" s="253" t="e">
        <f>(INDEX(Finish_table!EW$4:EW$224,MATCH('16 Year_History_Results'!$G419,Finish_table!EX$4:EX$224,0),1))</f>
        <v>#N/A</v>
      </c>
      <c r="AG419">
        <f t="shared" si="252"/>
        <v>1559</v>
      </c>
      <c r="AH419" s="110"/>
      <c r="AI419" s="2"/>
      <c r="AJ419" s="146">
        <f>INDEX('2001'!$C$44:$C$140,'16 Year_History_Results'!BZ419)</f>
        <v>0</v>
      </c>
      <c r="AK419" s="2">
        <f>INDEX('2002'!$C$44:$C$140,'16 Year_History_Results'!CA419)</f>
        <v>0</v>
      </c>
      <c r="AL419" s="2">
        <f>INDEX('2003'!$C$44:$C$140,'16 Year_History_Results'!CB419)</f>
        <v>0</v>
      </c>
      <c r="AM419" s="2">
        <f>INDEX('2004'!$C$44:$C$140,'16 Year_History_Results'!CC419)</f>
        <v>0</v>
      </c>
      <c r="AN419" s="2">
        <f>INDEX('2005'!$C$44:$C$140,'16 Year_History_Results'!CD419)</f>
        <v>0</v>
      </c>
      <c r="AO419" s="2">
        <f>INDEX('2006'!$C$44:$C$140,'16 Year_History_Results'!CE419)</f>
        <v>0</v>
      </c>
      <c r="AP419" s="2">
        <f>INDEX('2007'!$C$44:$C$140,'16 Year_History_Results'!CF419)</f>
        <v>0</v>
      </c>
      <c r="AQ419" s="2">
        <f>INDEX('2008'!$C$44:$C$140,'16 Year_History_Results'!CG419)</f>
        <v>0</v>
      </c>
      <c r="AR419" s="2">
        <f>INDEX('2009'!$C$44:$C$140,'16 Year_History_Results'!CH419)</f>
        <v>0</v>
      </c>
      <c r="AS419" s="2">
        <f>INDEX('2010'!$C$44:$C$140,'16 Year_History_Results'!CI419)</f>
        <v>0</v>
      </c>
      <c r="AT419" s="2">
        <f>INDEX('2011'!$C$44:$C$140,'16 Year_History_Results'!CJ419)</f>
        <v>0</v>
      </c>
      <c r="AU419" s="2">
        <f>INDEX('2012'!$C$44:$C$140,'16 Year_History_Results'!CK419)</f>
        <v>0</v>
      </c>
      <c r="AV419" s="2">
        <f>INDEX('2013'!$C$44:$C$140,'16 Year_History_Results'!CL419)</f>
        <v>0</v>
      </c>
      <c r="AW419" s="2">
        <f>INDEX('2014'!$C$52:$C$180,'16 Year_History_Results'!CM419)</f>
        <v>0</v>
      </c>
      <c r="AX419" s="2">
        <f>INDEX('2015'!$E$52:$E$308,'16 Year_History_Results'!CN419)</f>
        <v>0</v>
      </c>
      <c r="AY419" s="147">
        <f>INDEX('2016'!$E$52:$E$308,'16 Year_History_Results'!CO419)</f>
        <v>0</v>
      </c>
      <c r="AZ419" s="2"/>
      <c r="BB419">
        <f t="shared" si="261"/>
        <v>1559</v>
      </c>
      <c r="BC419" s="110"/>
      <c r="BD419" s="97"/>
      <c r="BE419" s="146">
        <f>INDEX('2001'!$B$44:$B$140,'16 Year_History_Results'!BZ419)</f>
        <v>0</v>
      </c>
      <c r="BF419" s="2">
        <f>INDEX('2002'!$B$44:$B$140,'16 Year_History_Results'!CA419)</f>
        <v>0</v>
      </c>
      <c r="BG419" s="2">
        <f>INDEX('2003'!$B$44:$B$140,'16 Year_History_Results'!CB419)</f>
        <v>0</v>
      </c>
      <c r="BH419" s="2">
        <f>INDEX('2004'!$B$44:$B$140,'16 Year_History_Results'!CC419)</f>
        <v>0</v>
      </c>
      <c r="BI419" s="2">
        <f>INDEX('2005'!$B$44:$B$140,'16 Year_History_Results'!CD419)</f>
        <v>0</v>
      </c>
      <c r="BJ419" s="2">
        <f>INDEX('2006'!$B$44:$B$140,'16 Year_History_Results'!CE419)</f>
        <v>0</v>
      </c>
      <c r="BK419" s="2">
        <f>INDEX('2007'!$B$44:$B$140,'16 Year_History_Results'!CF419)</f>
        <v>0</v>
      </c>
      <c r="BL419" s="2">
        <f>INDEX('2008'!$B$44:$B$140,'16 Year_History_Results'!CG419)</f>
        <v>0</v>
      </c>
      <c r="BM419" s="2">
        <f>INDEX('2009'!$B$44:$B$140,'16 Year_History_Results'!CH419)</f>
        <v>0</v>
      </c>
      <c r="BN419" s="2">
        <f>INDEX('2010'!$B$44:$B$140,'16 Year_History_Results'!CI419)</f>
        <v>0</v>
      </c>
      <c r="BO419" s="2">
        <f>INDEX('2011'!$B$44:$B$140,'16 Year_History_Results'!CJ419)</f>
        <v>7</v>
      </c>
      <c r="BP419" s="2">
        <f>INDEX('2012'!$B$44:$B$140,'16 Year_History_Results'!CK419)</f>
        <v>0</v>
      </c>
      <c r="BQ419" s="2">
        <f>INDEX('2013'!$B$44:$B$140,'16 Year_History_Results'!CL419)</f>
        <v>0</v>
      </c>
      <c r="BR419" s="2">
        <f>INDEX('2014'!$B$52:$B$180,'16 Year_History_Results'!CM419)</f>
        <v>0</v>
      </c>
      <c r="BS419" s="147">
        <f>INDEX('2015'!$B$52:$B$308,'16 Year_History_Results'!CN419)</f>
        <v>0</v>
      </c>
      <c r="BT419" s="147">
        <f>INDEX('2016'!$B$52:$B$308,'16 Year_History_Results'!CO419)</f>
        <v>0</v>
      </c>
      <c r="BW419">
        <f t="shared" si="262"/>
        <v>1559</v>
      </c>
      <c r="BX419" s="110"/>
      <c r="BY419" s="97"/>
      <c r="BZ419" s="146">
        <f>IF(ISNA(MATCH($BW419,'2001'!$A$44:$A$139,0)),97,MATCH($BW419,'2001'!$A$44:$A$139,0))</f>
        <v>97</v>
      </c>
      <c r="CA419" s="2">
        <f>IF(ISNA(MATCH($BW419,'2002'!$A$44:$A$139,0)),97,MATCH($BW419,'2002'!$A$44:$A$139,0))</f>
        <v>97</v>
      </c>
      <c r="CB419" s="2">
        <f>IF(ISNA(MATCH($BW419,'2003'!$A$44:$A$139,0)),97,MATCH($BW419,'2003'!$A$44:$A$139,0))</f>
        <v>97</v>
      </c>
      <c r="CC419" s="2">
        <f>IF(ISNA(MATCH($BW419,'2004'!$A$44:$A$139,0)),97,MATCH($BW419,'2004'!$A$44:$A$139,0))</f>
        <v>97</v>
      </c>
      <c r="CD419" s="2">
        <f>IF(ISNA(MATCH($BW419,'2005'!$A$44:$A$139,0)),97,MATCH($BW419,'2005'!$A$44:$A$139,0))</f>
        <v>97</v>
      </c>
      <c r="CE419" s="2">
        <f>IF(ISNA(MATCH($BW419,'2006'!$A$44:$A$139,0)),97,MATCH($BW419,'2006'!$A$44:$A$139,0))</f>
        <v>97</v>
      </c>
      <c r="CF419" s="2">
        <f>IF(ISNA(MATCH($BW419,'2007'!$A$44:$A$139,0)),97,MATCH($BW419,'2007'!$A$44:$A$139,0))</f>
        <v>97</v>
      </c>
      <c r="CG419" s="2">
        <f>IF(ISNA(MATCH($BW419,'2008'!$A$44:$A$139,0)),97,MATCH($BW419,'2008'!$A$44:$A$139,0))</f>
        <v>97</v>
      </c>
      <c r="CH419" s="2">
        <f>IF(ISNA(MATCH($BW419,'2009'!$A$44:$A$139,0)),97,MATCH($BW419,'2009'!$A$44:$A$139,0))</f>
        <v>97</v>
      </c>
      <c r="CI419" s="2">
        <f>IF(ISNA(MATCH($BW419,'2010'!$A$44:$A$139,0)),97,MATCH($BW419,'2010'!$A$44:$A$139,0))</f>
        <v>97</v>
      </c>
      <c r="CJ419" s="2">
        <f>IF(ISNA(MATCH($BW419,'2011'!$A$44:$A$139,0)),97,MATCH($BW419,'2011'!$A$44:$A$139,0))</f>
        <v>61</v>
      </c>
      <c r="CK419" s="2">
        <f>IF(ISNA(MATCH($BW419,'2012'!$A$44:$A$139,0)),97,MATCH($BW419,'2012'!$A$44:$A$139,0))</f>
        <v>97</v>
      </c>
      <c r="CL419" s="2">
        <f>IF(ISNA(MATCH($BW419,'2013'!$A$44:$A$139,0)),97,MATCH($BW419,'2013'!$A$44:$A$139,0))</f>
        <v>97</v>
      </c>
      <c r="CM419" s="2">
        <f>IF(ISNA(MATCH($BW419,'2014'!$A$52:$A$179,0)),129,MATCH($BW419,'2014'!$A$52:$A$179,0))</f>
        <v>129</v>
      </c>
      <c r="CN419" s="147">
        <f>IF(ISNA(MATCH($BW419,'2015'!$A$52:$A$307,0)),257,MATCH($BW419,'2015'!$A$52:$A$307,0))</f>
        <v>257</v>
      </c>
      <c r="CO419" s="147">
        <f>IF(ISNA(MATCH($BW419,'2016'!$A$52:$A$307,0)),257,MATCH($BW419,'2016'!$A$52:$A$307,0))</f>
        <v>257</v>
      </c>
      <c r="CQ419">
        <f t="shared" si="294"/>
        <v>1559</v>
      </c>
      <c r="CR419" s="281"/>
      <c r="CS419" s="279"/>
      <c r="CT419" s="278">
        <f t="shared" si="295"/>
        <v>0</v>
      </c>
      <c r="CU419" s="279">
        <f t="shared" si="296"/>
        <v>0</v>
      </c>
      <c r="CV419" s="279">
        <f t="shared" si="297"/>
        <v>0</v>
      </c>
      <c r="CW419" s="279">
        <f t="shared" si="298"/>
        <v>0</v>
      </c>
      <c r="CX419" s="279">
        <f t="shared" si="299"/>
        <v>0</v>
      </c>
      <c r="CY419" s="279">
        <f t="shared" si="300"/>
        <v>0</v>
      </c>
      <c r="CZ419" s="279">
        <f t="shared" si="301"/>
        <v>0</v>
      </c>
      <c r="DA419" s="279">
        <f t="shared" si="302"/>
        <v>0</v>
      </c>
      <c r="DB419" s="279">
        <f t="shared" si="303"/>
        <v>0</v>
      </c>
      <c r="DC419" s="279">
        <f t="shared" si="304"/>
        <v>0</v>
      </c>
      <c r="DD419" s="279">
        <f t="shared" si="305"/>
        <v>7</v>
      </c>
      <c r="DE419" s="279">
        <f t="shared" si="267"/>
        <v>4.6661999999999999</v>
      </c>
      <c r="DF419" s="279">
        <f t="shared" si="268"/>
        <v>3.1104889199999999</v>
      </c>
      <c r="DG419" s="279">
        <f t="shared" si="269"/>
        <v>2.0734519140719998</v>
      </c>
      <c r="DH419" s="280">
        <f t="shared" si="286"/>
        <v>1.3821630459203951</v>
      </c>
      <c r="DI419" s="280">
        <f t="shared" si="292"/>
        <v>0.92134988641053528</v>
      </c>
      <c r="DJ419" s="154">
        <f t="shared" si="287"/>
        <v>350</v>
      </c>
      <c r="DK419" s="279">
        <f t="shared" si="270"/>
        <v>1559</v>
      </c>
      <c r="DL419" s="97"/>
      <c r="DM419" s="154"/>
      <c r="DN419" s="267">
        <f t="shared" si="271"/>
        <v>0</v>
      </c>
      <c r="DO419" s="154">
        <f t="shared" si="272"/>
        <v>0</v>
      </c>
      <c r="DP419" s="154">
        <f t="shared" si="273"/>
        <v>0</v>
      </c>
      <c r="DQ419" s="154">
        <f t="shared" si="274"/>
        <v>0</v>
      </c>
      <c r="DR419" s="154">
        <f t="shared" si="275"/>
        <v>0</v>
      </c>
      <c r="DS419" s="154">
        <f t="shared" si="276"/>
        <v>0</v>
      </c>
      <c r="DT419" s="154">
        <f t="shared" si="277"/>
        <v>0</v>
      </c>
      <c r="DU419" s="154">
        <f t="shared" si="278"/>
        <v>0</v>
      </c>
      <c r="DV419" s="154">
        <f t="shared" si="279"/>
        <v>0</v>
      </c>
      <c r="DW419" s="154">
        <f t="shared" si="280"/>
        <v>0</v>
      </c>
      <c r="DX419" s="154">
        <f t="shared" si="281"/>
        <v>7</v>
      </c>
      <c r="DY419" s="154">
        <f t="shared" si="282"/>
        <v>7</v>
      </c>
      <c r="DZ419" s="154">
        <f t="shared" si="283"/>
        <v>7</v>
      </c>
      <c r="EA419" s="154">
        <f t="shared" si="284"/>
        <v>7</v>
      </c>
      <c r="EB419" s="264">
        <f t="shared" si="288"/>
        <v>7</v>
      </c>
      <c r="EC419" s="264">
        <f t="shared" si="293"/>
        <v>7</v>
      </c>
      <c r="ED419" s="154">
        <f t="shared" si="289"/>
        <v>479</v>
      </c>
    </row>
    <row r="420" spans="6:134" x14ac:dyDescent="0.25">
      <c r="F420" s="2">
        <f t="shared" si="291"/>
        <v>415</v>
      </c>
      <c r="G420" s="207">
        <v>271</v>
      </c>
      <c r="H420" s="98">
        <f>15- COUNTIF(L420:AC420,"#N/A")</f>
        <v>3</v>
      </c>
      <c r="I420" s="131">
        <f>SUM(AH420:AY420)+SUM(BE420:BT420)</f>
        <v>65</v>
      </c>
      <c r="J420" s="398">
        <f>DI420</f>
        <v>0.91062697337632215</v>
      </c>
      <c r="K420" s="456" t="str">
        <f>IF(ISNUMBER(MATCH(G420,'[4]OPR data'!$A$3:$A$2900,0)),"Y","N")</f>
        <v>Y</v>
      </c>
      <c r="L420" s="110"/>
      <c r="M420" s="233"/>
      <c r="N420" s="469" t="e">
        <f>(INDEX(Finish_table!R$4:R$83,MATCH('16 Year_History_Results'!$G420,Finish_table!S$4:S$83,0),1))</f>
        <v>#N/A</v>
      </c>
      <c r="O420" s="233" t="str">
        <f>(INDEX(Finish_table!Z$4:Z$99,MATCH('16 Year_History_Results'!$G420,Finish_table!AA$4:AA$99,0),1))</f>
        <v>F</v>
      </c>
      <c r="P420" s="233" t="str">
        <f>(INDEX(Finish_table!AI$4:AI$99,MATCH('16 Year_History_Results'!$G420,Finish_table!AJ$4:AJ$99,0),1))</f>
        <v>QF</v>
      </c>
      <c r="Q420" s="233" t="e">
        <f>(INDEX(Finish_table!AR$4:AR$99,MATCH('16 Year_History_Results'!$G420,Finish_table!AS$4:AS$99,0),1))</f>
        <v>#N/A</v>
      </c>
      <c r="R420" s="233" t="e">
        <f>(INDEX(Finish_table!BA$4:BA$99,MATCH('16 Year_History_Results'!$G420,Finish_table!BB$4:BB$99,0),1))</f>
        <v>#N/A</v>
      </c>
      <c r="S420" s="233" t="str">
        <f>(INDEX(Finish_table!BJ$4:BJ$99,MATCH('16 Year_History_Results'!$G420,Finish_table!BK$4:BK$99,0),1))</f>
        <v>SF</v>
      </c>
      <c r="T420" s="233" t="e">
        <f>(INDEX(Finish_table!BS$4:BS$99,MATCH('16 Year_History_Results'!$G420,Finish_table!BT$4:BT$99,0),1))</f>
        <v>#N/A</v>
      </c>
      <c r="U420" s="233" t="e">
        <f>(INDEX(Finish_table!CB$4:CB$99,MATCH('16 Year_History_Results'!$G420,Finish_table!CC$4:CC$99,0),1))</f>
        <v>#N/A</v>
      </c>
      <c r="V420" s="233" t="e">
        <f>(INDEX(Finish_table!CK$4:CK$99,MATCH('16 Year_History_Results'!$G420,Finish_table!CL$4:CL$99,0),1))</f>
        <v>#N/A</v>
      </c>
      <c r="W420" s="233" t="str">
        <f>(INDEX(Finish_table!CT$4:CT$99,MATCH('16 Year_History_Results'!$G420,Finish_table!CU$4:CU$99,0),1))</f>
        <v>QF</v>
      </c>
      <c r="X420" s="233" t="e">
        <f>(INDEX(Finish_table!DC$4:DC$99,MATCH('16 Year_History_Results'!$G420,Finish_table!DD$4:DD$99,0),1))</f>
        <v>#N/A</v>
      </c>
      <c r="Y420" s="233" t="e">
        <f>(INDEX(Finish_table!DL$4:DL$99,MATCH('16 Year_History_Results'!$G420,Finish_table!DM$4:DM$99,0),1))</f>
        <v>#N/A</v>
      </c>
      <c r="Z420" s="233" t="e">
        <f>(INDEX(Finish_table!DU$4:DU$99,MATCH('16 Year_History_Results'!$G420,Finish_table!DV$4:DV$99,0),1))</f>
        <v>#N/A</v>
      </c>
      <c r="AA420" s="233" t="e">
        <f>(INDEX(Finish_table!ED$4:ED$140,MATCH('16 Year_History_Results'!$G420,Finish_table!EE$4:EE$140,0),1))</f>
        <v>#N/A</v>
      </c>
      <c r="AB420" s="233" t="e">
        <f>(INDEX(Finish_table!EM$4:EM$224,MATCH('16 Year_History_Results'!$G420,Finish_table!EN$4:EN$224,0),1))</f>
        <v>#N/A</v>
      </c>
      <c r="AC420" s="253" t="e">
        <f>(INDEX(Finish_table!EW$4:EW$224,MATCH('16 Year_History_Results'!$G420,Finish_table!EX$4:EX$224,0),1))</f>
        <v>#N/A</v>
      </c>
      <c r="AG420">
        <f t="shared" si="252"/>
        <v>271</v>
      </c>
      <c r="AH420" s="110"/>
      <c r="AI420" s="2"/>
      <c r="AJ420" s="146">
        <f>INDEX('2001'!$C$44:$C$140,'16 Year_History_Results'!BZ420)</f>
        <v>0</v>
      </c>
      <c r="AK420" s="2">
        <f>INDEX('2002'!$C$44:$C$140,'16 Year_History_Results'!CA420)</f>
        <v>20</v>
      </c>
      <c r="AL420" s="2">
        <f>INDEX('2003'!$C$44:$C$140,'16 Year_History_Results'!CB420)</f>
        <v>0</v>
      </c>
      <c r="AM420" s="2">
        <f>INDEX('2004'!$C$44:$C$140,'16 Year_History_Results'!CC420)</f>
        <v>0</v>
      </c>
      <c r="AN420" s="2">
        <f>INDEX('2005'!$C$44:$C$140,'16 Year_History_Results'!CD420)</f>
        <v>0</v>
      </c>
      <c r="AO420" s="2">
        <f>INDEX('2006'!$C$44:$C$140,'16 Year_History_Results'!CE420)</f>
        <v>10</v>
      </c>
      <c r="AP420" s="2">
        <f>INDEX('2007'!$C$44:$C$140,'16 Year_History_Results'!CF420)</f>
        <v>0</v>
      </c>
      <c r="AQ420" s="2">
        <f>INDEX('2008'!$C$44:$C$140,'16 Year_History_Results'!CG420)</f>
        <v>0</v>
      </c>
      <c r="AR420" s="2">
        <f>INDEX('2009'!$C$44:$C$140,'16 Year_History_Results'!CH420)</f>
        <v>0</v>
      </c>
      <c r="AS420" s="2">
        <f>INDEX('2010'!$C$44:$C$140,'16 Year_History_Results'!CI420)</f>
        <v>0</v>
      </c>
      <c r="AT420" s="2">
        <f>INDEX('2011'!$C$44:$C$140,'16 Year_History_Results'!CJ420)</f>
        <v>0</v>
      </c>
      <c r="AU420" s="2">
        <f>INDEX('2012'!$C$44:$C$140,'16 Year_History_Results'!CK420)</f>
        <v>0</v>
      </c>
      <c r="AV420" s="2">
        <f>INDEX('2013'!$C$44:$C$140,'16 Year_History_Results'!CL420)</f>
        <v>0</v>
      </c>
      <c r="AW420" s="2">
        <f>INDEX('2014'!$C$52:$C$180,'16 Year_History_Results'!CM420)</f>
        <v>0</v>
      </c>
      <c r="AX420" s="2">
        <f>INDEX('2015'!$E$52:$E$308,'16 Year_History_Results'!CN420)</f>
        <v>0</v>
      </c>
      <c r="AY420" s="147">
        <f>INDEX('2016'!$E$52:$E$308,'16 Year_History_Results'!CO420)</f>
        <v>0</v>
      </c>
      <c r="AZ420" s="2"/>
      <c r="BB420">
        <f t="shared" si="261"/>
        <v>271</v>
      </c>
      <c r="BC420" s="110"/>
      <c r="BD420" s="97"/>
      <c r="BE420" s="146">
        <f>INDEX('2001'!$B$44:$B$140,'16 Year_History_Results'!BZ420)</f>
        <v>0</v>
      </c>
      <c r="BF420" s="2">
        <f>INDEX('2002'!$B$44:$B$140,'16 Year_History_Results'!CA420)</f>
        <v>14</v>
      </c>
      <c r="BG420" s="2">
        <f>INDEX('2003'!$B$44:$B$140,'16 Year_History_Results'!CB420)</f>
        <v>2</v>
      </c>
      <c r="BH420" s="2">
        <f>INDEX('2004'!$B$44:$B$140,'16 Year_History_Results'!CC420)</f>
        <v>0</v>
      </c>
      <c r="BI420" s="2">
        <f>INDEX('2005'!$B$44:$B$140,'16 Year_History_Results'!CD420)</f>
        <v>0</v>
      </c>
      <c r="BJ420" s="2">
        <f>INDEX('2006'!$B$44:$B$140,'16 Year_History_Results'!CE420)</f>
        <v>15</v>
      </c>
      <c r="BK420" s="2">
        <f>INDEX('2007'!$B$44:$B$140,'16 Year_History_Results'!CF420)</f>
        <v>0</v>
      </c>
      <c r="BL420" s="2">
        <f>INDEX('2008'!$B$44:$B$140,'16 Year_History_Results'!CG420)</f>
        <v>0</v>
      </c>
      <c r="BM420" s="2">
        <f>INDEX('2009'!$B$44:$B$140,'16 Year_History_Results'!CH420)</f>
        <v>0</v>
      </c>
      <c r="BN420" s="2">
        <f>INDEX('2010'!$B$44:$B$140,'16 Year_History_Results'!CI420)</f>
        <v>4</v>
      </c>
      <c r="BO420" s="2">
        <f>INDEX('2011'!$B$44:$B$140,'16 Year_History_Results'!CJ420)</f>
        <v>0</v>
      </c>
      <c r="BP420" s="2">
        <f>INDEX('2012'!$B$44:$B$140,'16 Year_History_Results'!CK420)</f>
        <v>0</v>
      </c>
      <c r="BQ420" s="2">
        <f>INDEX('2013'!$B$44:$B$140,'16 Year_History_Results'!CL420)</f>
        <v>0</v>
      </c>
      <c r="BR420" s="2">
        <f>INDEX('2014'!$B$52:$B$180,'16 Year_History_Results'!CM420)</f>
        <v>0</v>
      </c>
      <c r="BS420" s="147">
        <f>INDEX('2015'!$B$52:$B$308,'16 Year_History_Results'!CN420)</f>
        <v>0</v>
      </c>
      <c r="BT420" s="147">
        <f>INDEX('2016'!$B$52:$B$308,'16 Year_History_Results'!CO420)</f>
        <v>0</v>
      </c>
      <c r="BW420">
        <f t="shared" si="262"/>
        <v>271</v>
      </c>
      <c r="BX420" s="110"/>
      <c r="BY420" s="97"/>
      <c r="BZ420" s="146">
        <f>IF(ISNA(MATCH($BW420,'2001'!$A$44:$A$139,0)),97,MATCH($BW420,'2001'!$A$44:$A$139,0))</f>
        <v>97</v>
      </c>
      <c r="CA420" s="2">
        <f>IF(ISNA(MATCH($BW420,'2002'!$A$44:$A$139,0)),97,MATCH($BW420,'2002'!$A$44:$A$139,0))</f>
        <v>56</v>
      </c>
      <c r="CB420" s="2">
        <f>IF(ISNA(MATCH($BW420,'2003'!$A$44:$A$139,0)),97,MATCH($BW420,'2003'!$A$44:$A$139,0))</f>
        <v>51</v>
      </c>
      <c r="CC420" s="2">
        <f>IF(ISNA(MATCH($BW420,'2004'!$A$44:$A$139,0)),97,MATCH($BW420,'2004'!$A$44:$A$139,0))</f>
        <v>97</v>
      </c>
      <c r="CD420" s="2">
        <f>IF(ISNA(MATCH($BW420,'2005'!$A$44:$A$139,0)),97,MATCH($BW420,'2005'!$A$44:$A$139,0))</f>
        <v>97</v>
      </c>
      <c r="CE420" s="2">
        <f>IF(ISNA(MATCH($BW420,'2006'!$A$44:$A$139,0)),97,MATCH($BW420,'2006'!$A$44:$A$139,0))</f>
        <v>49</v>
      </c>
      <c r="CF420" s="2">
        <f>IF(ISNA(MATCH($BW420,'2007'!$A$44:$A$139,0)),97,MATCH($BW420,'2007'!$A$44:$A$139,0))</f>
        <v>97</v>
      </c>
      <c r="CG420" s="2">
        <f>IF(ISNA(MATCH($BW420,'2008'!$A$44:$A$139,0)),97,MATCH($BW420,'2008'!$A$44:$A$139,0))</f>
        <v>97</v>
      </c>
      <c r="CH420" s="2">
        <f>IF(ISNA(MATCH($BW420,'2009'!$A$44:$A$139,0)),97,MATCH($BW420,'2009'!$A$44:$A$139,0))</f>
        <v>97</v>
      </c>
      <c r="CI420" s="2">
        <f>IF(ISNA(MATCH($BW420,'2010'!$A$44:$A$139,0)),97,MATCH($BW420,'2010'!$A$44:$A$139,0))</f>
        <v>29</v>
      </c>
      <c r="CJ420" s="2">
        <f>IF(ISNA(MATCH($BW420,'2011'!$A$44:$A$139,0)),97,MATCH($BW420,'2011'!$A$44:$A$139,0))</f>
        <v>97</v>
      </c>
      <c r="CK420" s="2">
        <f>IF(ISNA(MATCH($BW420,'2012'!$A$44:$A$139,0)),97,MATCH($BW420,'2012'!$A$44:$A$139,0))</f>
        <v>97</v>
      </c>
      <c r="CL420" s="2">
        <f>IF(ISNA(MATCH($BW420,'2013'!$A$44:$A$139,0)),97,MATCH($BW420,'2013'!$A$44:$A$139,0))</f>
        <v>97</v>
      </c>
      <c r="CM420" s="2">
        <f>IF(ISNA(MATCH($BW420,'2014'!$A$52:$A$179,0)),129,MATCH($BW420,'2014'!$A$52:$A$179,0))</f>
        <v>129</v>
      </c>
      <c r="CN420" s="147">
        <f>IF(ISNA(MATCH($BW420,'2015'!$A$52:$A$307,0)),257,MATCH($BW420,'2015'!$A$52:$A$307,0))</f>
        <v>257</v>
      </c>
      <c r="CO420" s="147">
        <f>IF(ISNA(MATCH($BW420,'2016'!$A$52:$A$307,0)),257,MATCH($BW420,'2016'!$A$52:$A$307,0))</f>
        <v>257</v>
      </c>
      <c r="CQ420">
        <f t="shared" si="294"/>
        <v>271</v>
      </c>
      <c r="CR420" s="281"/>
      <c r="CS420" s="279"/>
      <c r="CT420" s="278">
        <f t="shared" si="295"/>
        <v>0</v>
      </c>
      <c r="CU420" s="279">
        <f t="shared" si="296"/>
        <v>34</v>
      </c>
      <c r="CV420" s="279">
        <f t="shared" si="297"/>
        <v>24.664400000000001</v>
      </c>
      <c r="CW420" s="279">
        <f t="shared" si="298"/>
        <v>16.441289040000001</v>
      </c>
      <c r="CX420" s="279">
        <f t="shared" si="299"/>
        <v>10.959763274064001</v>
      </c>
      <c r="CY420" s="279">
        <f t="shared" si="300"/>
        <v>32.305778198491062</v>
      </c>
      <c r="CZ420" s="279">
        <f t="shared" si="301"/>
        <v>21.535031747114139</v>
      </c>
      <c r="DA420" s="279">
        <f t="shared" si="302"/>
        <v>14.355252162626284</v>
      </c>
      <c r="DB420" s="279">
        <f t="shared" si="303"/>
        <v>9.5692110916066806</v>
      </c>
      <c r="DC420" s="279">
        <f t="shared" si="304"/>
        <v>10.378836113665013</v>
      </c>
      <c r="DD420" s="279">
        <f t="shared" si="305"/>
        <v>6.9185321533690978</v>
      </c>
      <c r="DE420" s="279">
        <f t="shared" si="267"/>
        <v>4.6118935334358406</v>
      </c>
      <c r="DF420" s="279">
        <f t="shared" si="268"/>
        <v>3.0742882293883311</v>
      </c>
      <c r="DG420" s="279">
        <f t="shared" si="269"/>
        <v>2.0493205337102616</v>
      </c>
      <c r="DH420" s="280">
        <f t="shared" si="286"/>
        <v>1.3660770677712604</v>
      </c>
      <c r="DI420" s="280">
        <f t="shared" si="292"/>
        <v>0.91062697337632215</v>
      </c>
      <c r="DJ420" s="154">
        <f t="shared" si="287"/>
        <v>352</v>
      </c>
      <c r="DK420" s="279">
        <f t="shared" si="270"/>
        <v>271</v>
      </c>
      <c r="DL420" s="97"/>
      <c r="DM420" s="154"/>
      <c r="DN420" s="267">
        <f t="shared" si="271"/>
        <v>0</v>
      </c>
      <c r="DO420" s="154">
        <f t="shared" si="272"/>
        <v>34</v>
      </c>
      <c r="DP420" s="154">
        <f t="shared" si="273"/>
        <v>36</v>
      </c>
      <c r="DQ420" s="154">
        <f t="shared" si="274"/>
        <v>36</v>
      </c>
      <c r="DR420" s="154">
        <f t="shared" si="275"/>
        <v>36</v>
      </c>
      <c r="DS420" s="154">
        <f t="shared" si="276"/>
        <v>61</v>
      </c>
      <c r="DT420" s="154">
        <f t="shared" si="277"/>
        <v>61</v>
      </c>
      <c r="DU420" s="154">
        <f t="shared" si="278"/>
        <v>61</v>
      </c>
      <c r="DV420" s="154">
        <f t="shared" si="279"/>
        <v>61</v>
      </c>
      <c r="DW420" s="154">
        <f t="shared" si="280"/>
        <v>65</v>
      </c>
      <c r="DX420" s="154">
        <f t="shared" si="281"/>
        <v>65</v>
      </c>
      <c r="DY420" s="154">
        <f t="shared" si="282"/>
        <v>65</v>
      </c>
      <c r="DZ420" s="154">
        <f t="shared" si="283"/>
        <v>65</v>
      </c>
      <c r="EA420" s="154">
        <f t="shared" si="284"/>
        <v>65</v>
      </c>
      <c r="EB420" s="264">
        <f t="shared" si="288"/>
        <v>65</v>
      </c>
      <c r="EC420" s="264">
        <f t="shared" si="293"/>
        <v>65</v>
      </c>
      <c r="ED420" s="154">
        <f t="shared" si="289"/>
        <v>139</v>
      </c>
    </row>
    <row r="421" spans="6:134" x14ac:dyDescent="0.25">
      <c r="F421" s="2">
        <f t="shared" si="291"/>
        <v>416</v>
      </c>
      <c r="G421" s="207">
        <v>3234</v>
      </c>
      <c r="H421" s="98">
        <f>15- COUNTIF(L421:AC421,"#N/A")</f>
        <v>0</v>
      </c>
      <c r="I421" s="131">
        <f>SUM(AH421:AY421)+SUM(BE421:BT421)</f>
        <v>10</v>
      </c>
      <c r="J421" s="398">
        <f>DI421</f>
        <v>0.8773883346875182</v>
      </c>
      <c r="K421" s="456" t="str">
        <f>IF(ISNUMBER(MATCH(G421,'[4]OPR data'!$A$3:$A$2900,0)),"Y","N")</f>
        <v>Y</v>
      </c>
      <c r="L421" s="110"/>
      <c r="M421" s="233"/>
      <c r="N421" s="469" t="e">
        <f>(INDEX(Finish_table!R$4:R$83,MATCH('16 Year_History_Results'!$G421,Finish_table!S$4:S$83,0),1))</f>
        <v>#N/A</v>
      </c>
      <c r="O421" s="233" t="e">
        <f>(INDEX(Finish_table!Z$4:Z$99,MATCH('16 Year_History_Results'!$G421,Finish_table!AA$4:AA$99,0),1))</f>
        <v>#N/A</v>
      </c>
      <c r="P421" s="233" t="e">
        <f>(INDEX(Finish_table!AI$4:AI$99,MATCH('16 Year_History_Results'!$G421,Finish_table!AJ$4:AJ$99,0),1))</f>
        <v>#N/A</v>
      </c>
      <c r="Q421" s="233" t="e">
        <f>(INDEX(Finish_table!AR$4:AR$99,MATCH('16 Year_History_Results'!$G421,Finish_table!AS$4:AS$99,0),1))</f>
        <v>#N/A</v>
      </c>
      <c r="R421" s="233" t="e">
        <f>(INDEX(Finish_table!BA$4:BA$99,MATCH('16 Year_History_Results'!$G421,Finish_table!BB$4:BB$99,0),1))</f>
        <v>#N/A</v>
      </c>
      <c r="S421" s="233" t="e">
        <f>(INDEX(Finish_table!BJ$4:BJ$99,MATCH('16 Year_History_Results'!$G421,Finish_table!BK$4:BK$99,0),1))</f>
        <v>#N/A</v>
      </c>
      <c r="T421" s="233" t="e">
        <f>(INDEX(Finish_table!BS$4:BS$99,MATCH('16 Year_History_Results'!$G421,Finish_table!BT$4:BT$99,0),1))</f>
        <v>#N/A</v>
      </c>
      <c r="U421" s="233" t="e">
        <f>(INDEX(Finish_table!CB$4:CB$99,MATCH('16 Year_History_Results'!$G421,Finish_table!CC$4:CC$99,0),1))</f>
        <v>#N/A</v>
      </c>
      <c r="V421" s="233" t="e">
        <f>(INDEX(Finish_table!CK$4:CK$99,MATCH('16 Year_History_Results'!$G421,Finish_table!CL$4:CL$99,0),1))</f>
        <v>#N/A</v>
      </c>
      <c r="W421" s="233" t="str">
        <f>(INDEX(Finish_table!CT$4:CT$99,MATCH('16 Year_History_Results'!$G421,Finish_table!CU$4:CU$99,0),1))</f>
        <v>QF</v>
      </c>
      <c r="X421" s="233" t="e">
        <f>(INDEX(Finish_table!DC$4:DC$99,MATCH('16 Year_History_Results'!$G421,Finish_table!DD$4:DD$99,0),1))</f>
        <v>#N/A</v>
      </c>
      <c r="Y421" s="233" t="e">
        <f>(INDEX(Finish_table!DL$4:DL$99,MATCH('16 Year_History_Results'!$G421,Finish_table!DM$4:DM$99,0),1))</f>
        <v>#N/A</v>
      </c>
      <c r="Z421" s="233" t="e">
        <f>(INDEX(Finish_table!DU$4:DU$99,MATCH('16 Year_History_Results'!$G421,Finish_table!DV$4:DV$99,0),1))</f>
        <v>#N/A</v>
      </c>
      <c r="AA421" s="233" t="e">
        <f>(INDEX(Finish_table!ED$4:ED$140,MATCH('16 Year_History_Results'!$G421,Finish_table!EE$4:EE$140,0),1))</f>
        <v>#N/A</v>
      </c>
      <c r="AB421" s="233" t="e">
        <f>(INDEX(Finish_table!EM$4:EM$224,MATCH('16 Year_History_Results'!$G421,Finish_table!EN$4:EN$224,0),1))</f>
        <v>#N/A</v>
      </c>
      <c r="AC421" s="253" t="e">
        <f>(INDEX(Finish_table!EW$4:EW$224,MATCH('16 Year_History_Results'!$G421,Finish_table!EX$4:EX$224,0),1))</f>
        <v>#N/A</v>
      </c>
      <c r="AG421">
        <f t="shared" ref="AG421:AG442" si="306">G421</f>
        <v>3234</v>
      </c>
      <c r="AH421" s="110"/>
      <c r="AI421" s="2"/>
      <c r="AJ421" s="146">
        <f>INDEX('2001'!$C$44:$C$140,'16 Year_History_Results'!BZ421)</f>
        <v>0</v>
      </c>
      <c r="AK421" s="2">
        <f>INDEX('2002'!$C$44:$C$140,'16 Year_History_Results'!CA421)</f>
        <v>0</v>
      </c>
      <c r="AL421" s="2">
        <f>INDEX('2003'!$C$44:$C$140,'16 Year_History_Results'!CB421)</f>
        <v>0</v>
      </c>
      <c r="AM421" s="2">
        <f>INDEX('2004'!$C$44:$C$140,'16 Year_History_Results'!CC421)</f>
        <v>0</v>
      </c>
      <c r="AN421" s="2">
        <f>INDEX('2005'!$C$44:$C$140,'16 Year_History_Results'!CD421)</f>
        <v>0</v>
      </c>
      <c r="AO421" s="2">
        <f>INDEX('2006'!$C$44:$C$140,'16 Year_History_Results'!CE421)</f>
        <v>0</v>
      </c>
      <c r="AP421" s="2">
        <f>INDEX('2007'!$C$44:$C$140,'16 Year_History_Results'!CF421)</f>
        <v>0</v>
      </c>
      <c r="AQ421" s="2">
        <f>INDEX('2008'!$C$44:$C$140,'16 Year_History_Results'!CG421)</f>
        <v>0</v>
      </c>
      <c r="AR421" s="2">
        <f>INDEX('2009'!$C$44:$C$140,'16 Year_History_Results'!CH421)</f>
        <v>0</v>
      </c>
      <c r="AS421" s="2">
        <f>INDEX('2010'!$C$44:$C$140,'16 Year_History_Results'!CI421)</f>
        <v>0</v>
      </c>
      <c r="AT421" s="2">
        <f>INDEX('2011'!$C$44:$C$140,'16 Year_History_Results'!CJ421)</f>
        <v>0</v>
      </c>
      <c r="AU421" s="2">
        <f>INDEX('2012'!$C$44:$C$140,'16 Year_History_Results'!CK421)</f>
        <v>0</v>
      </c>
      <c r="AV421" s="2">
        <f>INDEX('2013'!$C$44:$C$140,'16 Year_History_Results'!CL421)</f>
        <v>0</v>
      </c>
      <c r="AW421" s="2">
        <f>INDEX('2014'!$C$52:$C$180,'16 Year_History_Results'!CM421)</f>
        <v>0</v>
      </c>
      <c r="AX421" s="2">
        <f>INDEX('2015'!$E$52:$E$308,'16 Year_History_Results'!CN421)</f>
        <v>0</v>
      </c>
      <c r="AY421" s="147">
        <f>INDEX('2016'!$E$52:$E$308,'16 Year_History_Results'!CO421)</f>
        <v>0</v>
      </c>
      <c r="AZ421" s="2"/>
      <c r="BB421">
        <f t="shared" si="261"/>
        <v>3234</v>
      </c>
      <c r="BC421" s="110"/>
      <c r="BD421" s="97"/>
      <c r="BE421" s="146">
        <f>INDEX('2001'!$B$44:$B$140,'16 Year_History_Results'!BZ421)</f>
        <v>0</v>
      </c>
      <c r="BF421" s="2">
        <f>INDEX('2002'!$B$44:$B$140,'16 Year_History_Results'!CA421)</f>
        <v>0</v>
      </c>
      <c r="BG421" s="2">
        <f>INDEX('2003'!$B$44:$B$140,'16 Year_History_Results'!CB421)</f>
        <v>0</v>
      </c>
      <c r="BH421" s="2">
        <f>INDEX('2004'!$B$44:$B$140,'16 Year_History_Results'!CC421)</f>
        <v>0</v>
      </c>
      <c r="BI421" s="2">
        <f>INDEX('2005'!$B$44:$B$140,'16 Year_History_Results'!CD421)</f>
        <v>0</v>
      </c>
      <c r="BJ421" s="2">
        <f>INDEX('2006'!$B$44:$B$140,'16 Year_History_Results'!CE421)</f>
        <v>0</v>
      </c>
      <c r="BK421" s="2">
        <f>INDEX('2007'!$B$44:$B$140,'16 Year_History_Results'!CF421)</f>
        <v>0</v>
      </c>
      <c r="BL421" s="2">
        <f>INDEX('2008'!$B$44:$B$140,'16 Year_History_Results'!CG421)</f>
        <v>0</v>
      </c>
      <c r="BM421" s="2">
        <f>INDEX('2009'!$B$44:$B$140,'16 Year_History_Results'!CH421)</f>
        <v>0</v>
      </c>
      <c r="BN421" s="2">
        <f>INDEX('2010'!$B$44:$B$140,'16 Year_History_Results'!CI421)</f>
        <v>10</v>
      </c>
      <c r="BO421" s="2">
        <f>INDEX('2011'!$B$44:$B$140,'16 Year_History_Results'!CJ421)</f>
        <v>0</v>
      </c>
      <c r="BP421" s="2">
        <f>INDEX('2012'!$B$44:$B$140,'16 Year_History_Results'!CK421)</f>
        <v>0</v>
      </c>
      <c r="BQ421" s="2">
        <f>INDEX('2013'!$B$44:$B$140,'16 Year_History_Results'!CL421)</f>
        <v>0</v>
      </c>
      <c r="BR421" s="2">
        <f>INDEX('2014'!$B$52:$B$180,'16 Year_History_Results'!CM421)</f>
        <v>0</v>
      </c>
      <c r="BS421" s="147">
        <f>INDEX('2015'!$B$52:$B$308,'16 Year_History_Results'!CN421)</f>
        <v>0</v>
      </c>
      <c r="BT421" s="147">
        <f>INDEX('2016'!$B$52:$B$308,'16 Year_History_Results'!CO421)</f>
        <v>0</v>
      </c>
      <c r="BW421">
        <f t="shared" si="262"/>
        <v>3234</v>
      </c>
      <c r="BX421" s="110"/>
      <c r="BY421" s="97"/>
      <c r="BZ421" s="146">
        <f>IF(ISNA(MATCH($BW421,'2001'!$A$44:$A$139,0)),97,MATCH($BW421,'2001'!$A$44:$A$139,0))</f>
        <v>97</v>
      </c>
      <c r="CA421" s="2">
        <f>IF(ISNA(MATCH($BW421,'2002'!$A$44:$A$139,0)),97,MATCH($BW421,'2002'!$A$44:$A$139,0))</f>
        <v>97</v>
      </c>
      <c r="CB421" s="2">
        <f>IF(ISNA(MATCH($BW421,'2003'!$A$44:$A$139,0)),97,MATCH($BW421,'2003'!$A$44:$A$139,0))</f>
        <v>97</v>
      </c>
      <c r="CC421" s="2">
        <f>IF(ISNA(MATCH($BW421,'2004'!$A$44:$A$139,0)),97,MATCH($BW421,'2004'!$A$44:$A$139,0))</f>
        <v>97</v>
      </c>
      <c r="CD421" s="2">
        <f>IF(ISNA(MATCH($BW421,'2005'!$A$44:$A$139,0)),97,MATCH($BW421,'2005'!$A$44:$A$139,0))</f>
        <v>97</v>
      </c>
      <c r="CE421" s="2">
        <f>IF(ISNA(MATCH($BW421,'2006'!$A$44:$A$139,0)),97,MATCH($BW421,'2006'!$A$44:$A$139,0))</f>
        <v>97</v>
      </c>
      <c r="CF421" s="2">
        <f>IF(ISNA(MATCH($BW421,'2007'!$A$44:$A$139,0)),97,MATCH($BW421,'2007'!$A$44:$A$139,0))</f>
        <v>97</v>
      </c>
      <c r="CG421" s="2">
        <f>IF(ISNA(MATCH($BW421,'2008'!$A$44:$A$139,0)),97,MATCH($BW421,'2008'!$A$44:$A$139,0))</f>
        <v>97</v>
      </c>
      <c r="CH421" s="2">
        <f>IF(ISNA(MATCH($BW421,'2009'!$A$44:$A$139,0)),97,MATCH($BW421,'2009'!$A$44:$A$139,0))</f>
        <v>97</v>
      </c>
      <c r="CI421" s="2">
        <f>IF(ISNA(MATCH($BW421,'2010'!$A$44:$A$139,0)),97,MATCH($BW421,'2010'!$A$44:$A$139,0))</f>
        <v>93</v>
      </c>
      <c r="CJ421" s="2">
        <f>IF(ISNA(MATCH($BW421,'2011'!$A$44:$A$139,0)),97,MATCH($BW421,'2011'!$A$44:$A$139,0))</f>
        <v>97</v>
      </c>
      <c r="CK421" s="2">
        <f>IF(ISNA(MATCH($BW421,'2012'!$A$44:$A$139,0)),97,MATCH($BW421,'2012'!$A$44:$A$139,0))</f>
        <v>97</v>
      </c>
      <c r="CL421" s="2">
        <f>IF(ISNA(MATCH($BW421,'2013'!$A$44:$A$139,0)),97,MATCH($BW421,'2013'!$A$44:$A$139,0))</f>
        <v>97</v>
      </c>
      <c r="CM421" s="2">
        <f>IF(ISNA(MATCH($BW421,'2014'!$A$52:$A$179,0)),129,MATCH($BW421,'2014'!$A$52:$A$179,0))</f>
        <v>129</v>
      </c>
      <c r="CN421" s="147">
        <f>IF(ISNA(MATCH($BW421,'2015'!$A$52:$A$307,0)),257,MATCH($BW421,'2015'!$A$52:$A$307,0))</f>
        <v>257</v>
      </c>
      <c r="CO421" s="147">
        <f>IF(ISNA(MATCH($BW421,'2016'!$A$52:$A$307,0)),257,MATCH($BW421,'2016'!$A$52:$A$307,0))</f>
        <v>257</v>
      </c>
      <c r="CQ421">
        <f t="shared" ref="CQ421:CQ442" si="307">G421</f>
        <v>3234</v>
      </c>
      <c r="CR421" s="281"/>
      <c r="CS421" s="279"/>
      <c r="CT421" s="278">
        <f t="shared" ref="CT421:CT442" si="308">BE421+AJ421</f>
        <v>0</v>
      </c>
      <c r="CU421" s="279">
        <f t="shared" ref="CU421:CU442" si="309">(BF421+AK421)+(CT421*$AE$1)</f>
        <v>0</v>
      </c>
      <c r="CV421" s="279">
        <f t="shared" ref="CV421:CV442" si="310">BG421+AL421+(CU421*$AE$1)</f>
        <v>0</v>
      </c>
      <c r="CW421" s="279">
        <f t="shared" ref="CW421:CW442" si="311">BH421+AM421+(CV421*$AE$1)</f>
        <v>0</v>
      </c>
      <c r="CX421" s="279">
        <f t="shared" ref="CX421:CX442" si="312">BI421+AN421+(CW421*$AE$1)</f>
        <v>0</v>
      </c>
      <c r="CY421" s="279">
        <f t="shared" ref="CY421:CY442" si="313">BJ421+AO421+(CX421*$AE$1)</f>
        <v>0</v>
      </c>
      <c r="CZ421" s="279">
        <f t="shared" ref="CZ421:CZ442" si="314">BK421+AP421+(CY421*$AE$1)</f>
        <v>0</v>
      </c>
      <c r="DA421" s="279">
        <f t="shared" ref="DA421:DA442" si="315">BL421+AQ421+(CZ421*$AE$1)</f>
        <v>0</v>
      </c>
      <c r="DB421" s="279">
        <f t="shared" ref="DB421:DB442" si="316">BM421+AR421+(DA421*$AE$1)</f>
        <v>0</v>
      </c>
      <c r="DC421" s="279">
        <f t="shared" ref="DC421:DC442" si="317">BN421+AS421+(DB421*$AE$1)</f>
        <v>10</v>
      </c>
      <c r="DD421" s="279">
        <f t="shared" ref="DD421:DD442" si="318">BO421+AT421+(DC421*$AE$1)</f>
        <v>6.6659999999999995</v>
      </c>
      <c r="DE421" s="279">
        <f t="shared" ref="DE421:DE442" si="319">BP421+AU421+(DD421*$AE$1)</f>
        <v>4.4435555999999998</v>
      </c>
      <c r="DF421" s="279">
        <f t="shared" si="268"/>
        <v>2.9620741629599996</v>
      </c>
      <c r="DG421" s="279">
        <f t="shared" si="269"/>
        <v>1.9745186370291357</v>
      </c>
      <c r="DH421" s="280">
        <f t="shared" si="286"/>
        <v>1.3162141234436218</v>
      </c>
      <c r="DI421" s="280">
        <f t="shared" si="292"/>
        <v>0.8773883346875182</v>
      </c>
      <c r="DJ421" s="154">
        <f t="shared" si="287"/>
        <v>353</v>
      </c>
      <c r="DK421" s="279">
        <f t="shared" si="270"/>
        <v>3234</v>
      </c>
      <c r="DL421" s="97"/>
      <c r="DM421" s="154"/>
      <c r="DN421" s="267">
        <f t="shared" si="271"/>
        <v>0</v>
      </c>
      <c r="DO421" s="154">
        <f t="shared" si="272"/>
        <v>0</v>
      </c>
      <c r="DP421" s="154">
        <f t="shared" si="273"/>
        <v>0</v>
      </c>
      <c r="DQ421" s="154">
        <f t="shared" si="274"/>
        <v>0</v>
      </c>
      <c r="DR421" s="154">
        <f t="shared" si="275"/>
        <v>0</v>
      </c>
      <c r="DS421" s="154">
        <f t="shared" si="276"/>
        <v>0</v>
      </c>
      <c r="DT421" s="154">
        <f t="shared" si="277"/>
        <v>0</v>
      </c>
      <c r="DU421" s="154">
        <f t="shared" si="278"/>
        <v>0</v>
      </c>
      <c r="DV421" s="154">
        <f t="shared" si="279"/>
        <v>0</v>
      </c>
      <c r="DW421" s="154">
        <f t="shared" si="280"/>
        <v>10</v>
      </c>
      <c r="DX421" s="154">
        <f t="shared" si="281"/>
        <v>10</v>
      </c>
      <c r="DY421" s="154">
        <f t="shared" si="282"/>
        <v>10</v>
      </c>
      <c r="DZ421" s="154">
        <f t="shared" si="283"/>
        <v>10</v>
      </c>
      <c r="EA421" s="154">
        <f t="shared" si="284"/>
        <v>10</v>
      </c>
      <c r="EB421" s="264">
        <f t="shared" si="288"/>
        <v>10</v>
      </c>
      <c r="EC421" s="264">
        <f t="shared" si="293"/>
        <v>10</v>
      </c>
      <c r="ED421" s="154">
        <f t="shared" si="289"/>
        <v>424</v>
      </c>
    </row>
    <row r="422" spans="6:134" x14ac:dyDescent="0.25">
      <c r="F422" s="2">
        <f t="shared" si="291"/>
        <v>417</v>
      </c>
      <c r="G422" s="493">
        <v>3280</v>
      </c>
      <c r="H422" s="98">
        <f>15- COUNTIF(L422:AC422,"#N/A")</f>
        <v>0</v>
      </c>
      <c r="I422" s="131">
        <f>SUM(AH422:AY422)+SUM(BE422:BT422)</f>
        <v>10</v>
      </c>
      <c r="J422" s="398">
        <f>DI422</f>
        <v>0.8773883346875182</v>
      </c>
      <c r="K422" s="456" t="str">
        <f>IF(ISNUMBER(MATCH(G422,'[4]OPR data'!$A$3:$A$2900,0)),"Y","N")</f>
        <v>N</v>
      </c>
      <c r="L422" s="110"/>
      <c r="M422" s="233"/>
      <c r="N422" s="469" t="e">
        <f>(INDEX(Finish_table!R$4:R$83,MATCH('16 Year_History_Results'!$G422,Finish_table!S$4:S$83,0),1))</f>
        <v>#N/A</v>
      </c>
      <c r="O422" s="233" t="e">
        <f>(INDEX(Finish_table!Z$4:Z$99,MATCH('16 Year_History_Results'!$G422,Finish_table!AA$4:AA$99,0),1))</f>
        <v>#N/A</v>
      </c>
      <c r="P422" s="233" t="e">
        <f>(INDEX(Finish_table!AI$4:AI$99,MATCH('16 Year_History_Results'!$G422,Finish_table!AJ$4:AJ$99,0),1))</f>
        <v>#N/A</v>
      </c>
      <c r="Q422" s="233" t="e">
        <f>(INDEX(Finish_table!AR$4:AR$99,MATCH('16 Year_History_Results'!$G422,Finish_table!AS$4:AS$99,0),1))</f>
        <v>#N/A</v>
      </c>
      <c r="R422" s="233" t="e">
        <f>(INDEX(Finish_table!BA$4:BA$99,MATCH('16 Year_History_Results'!$G422,Finish_table!BB$4:BB$99,0),1))</f>
        <v>#N/A</v>
      </c>
      <c r="S422" s="233" t="e">
        <f>(INDEX(Finish_table!BJ$4:BJ$99,MATCH('16 Year_History_Results'!$G422,Finish_table!BK$4:BK$99,0),1))</f>
        <v>#N/A</v>
      </c>
      <c r="T422" s="233" t="e">
        <f>(INDEX(Finish_table!BS$4:BS$99,MATCH('16 Year_History_Results'!$G422,Finish_table!BT$4:BT$99,0),1))</f>
        <v>#N/A</v>
      </c>
      <c r="U422" s="233" t="e">
        <f>(INDEX(Finish_table!CB$4:CB$99,MATCH('16 Year_History_Results'!$G422,Finish_table!CC$4:CC$99,0),1))</f>
        <v>#N/A</v>
      </c>
      <c r="V422" s="233" t="e">
        <f>(INDEX(Finish_table!CK$4:CK$99,MATCH('16 Year_History_Results'!$G422,Finish_table!CL$4:CL$99,0),1))</f>
        <v>#N/A</v>
      </c>
      <c r="W422" s="233" t="str">
        <f>(INDEX(Finish_table!CT$4:CT$99,MATCH('16 Year_History_Results'!$G422,Finish_table!CU$4:CU$99,0),1))</f>
        <v>QF</v>
      </c>
      <c r="X422" s="233" t="e">
        <f>(INDEX(Finish_table!DC$4:DC$99,MATCH('16 Year_History_Results'!$G422,Finish_table!DD$4:DD$99,0),1))</f>
        <v>#N/A</v>
      </c>
      <c r="Y422" s="233" t="e">
        <f>(INDEX(Finish_table!DL$4:DL$99,MATCH('16 Year_History_Results'!$G422,Finish_table!DM$4:DM$99,0),1))</f>
        <v>#N/A</v>
      </c>
      <c r="Z422" s="233" t="e">
        <f>(INDEX(Finish_table!DU$4:DU$99,MATCH('16 Year_History_Results'!$G422,Finish_table!DV$4:DV$99,0),1))</f>
        <v>#N/A</v>
      </c>
      <c r="AA422" s="233" t="e">
        <f>(INDEX(Finish_table!ED$4:ED$140,MATCH('16 Year_History_Results'!$G422,Finish_table!EE$4:EE$140,0),1))</f>
        <v>#N/A</v>
      </c>
      <c r="AB422" s="233" t="e">
        <f>(INDEX(Finish_table!EM$4:EM$224,MATCH('16 Year_History_Results'!$G422,Finish_table!EN$4:EN$224,0),1))</f>
        <v>#N/A</v>
      </c>
      <c r="AC422" s="253" t="e">
        <f>(INDEX(Finish_table!EW$4:EW$224,MATCH('16 Year_History_Results'!$G422,Finish_table!EX$4:EX$224,0),1))</f>
        <v>#N/A</v>
      </c>
      <c r="AG422">
        <f t="shared" si="306"/>
        <v>3280</v>
      </c>
      <c r="AH422" s="110"/>
      <c r="AI422" s="2"/>
      <c r="AJ422" s="146">
        <f>INDEX('2001'!$C$44:$C$140,'16 Year_History_Results'!BZ422)</f>
        <v>0</v>
      </c>
      <c r="AK422" s="2">
        <f>INDEX('2002'!$C$44:$C$140,'16 Year_History_Results'!CA422)</f>
        <v>0</v>
      </c>
      <c r="AL422" s="2">
        <f>INDEX('2003'!$C$44:$C$140,'16 Year_History_Results'!CB422)</f>
        <v>0</v>
      </c>
      <c r="AM422" s="2">
        <f>INDEX('2004'!$C$44:$C$140,'16 Year_History_Results'!CC422)</f>
        <v>0</v>
      </c>
      <c r="AN422" s="2">
        <f>INDEX('2005'!$C$44:$C$140,'16 Year_History_Results'!CD422)</f>
        <v>0</v>
      </c>
      <c r="AO422" s="2">
        <f>INDEX('2006'!$C$44:$C$140,'16 Year_History_Results'!CE422)</f>
        <v>0</v>
      </c>
      <c r="AP422" s="2">
        <f>INDEX('2007'!$C$44:$C$140,'16 Year_History_Results'!CF422)</f>
        <v>0</v>
      </c>
      <c r="AQ422" s="2">
        <f>INDEX('2008'!$C$44:$C$140,'16 Year_History_Results'!CG422)</f>
        <v>0</v>
      </c>
      <c r="AR422" s="2">
        <f>INDEX('2009'!$C$44:$C$140,'16 Year_History_Results'!CH422)</f>
        <v>0</v>
      </c>
      <c r="AS422" s="2">
        <f>INDEX('2010'!$C$44:$C$140,'16 Year_History_Results'!CI422)</f>
        <v>0</v>
      </c>
      <c r="AT422" s="2">
        <f>INDEX('2011'!$C$44:$C$140,'16 Year_History_Results'!CJ422)</f>
        <v>0</v>
      </c>
      <c r="AU422" s="2">
        <f>INDEX('2012'!$C$44:$C$140,'16 Year_History_Results'!CK422)</f>
        <v>0</v>
      </c>
      <c r="AV422" s="2">
        <f>INDEX('2013'!$C$44:$C$140,'16 Year_History_Results'!CL422)</f>
        <v>0</v>
      </c>
      <c r="AW422" s="2">
        <f>INDEX('2014'!$C$52:$C$180,'16 Year_History_Results'!CM422)</f>
        <v>0</v>
      </c>
      <c r="AX422" s="2">
        <f>INDEX('2015'!$E$52:$E$308,'16 Year_History_Results'!CN422)</f>
        <v>0</v>
      </c>
      <c r="AY422" s="147">
        <f>INDEX('2016'!$E$52:$E$308,'16 Year_History_Results'!CO422)</f>
        <v>0</v>
      </c>
      <c r="AZ422" s="2"/>
      <c r="BB422">
        <f t="shared" si="261"/>
        <v>3280</v>
      </c>
      <c r="BC422" s="110"/>
      <c r="BD422" s="97"/>
      <c r="BE422" s="146">
        <f>INDEX('2001'!$B$44:$B$140,'16 Year_History_Results'!BZ422)</f>
        <v>0</v>
      </c>
      <c r="BF422" s="2">
        <f>INDEX('2002'!$B$44:$B$140,'16 Year_History_Results'!CA422)</f>
        <v>0</v>
      </c>
      <c r="BG422" s="2">
        <f>INDEX('2003'!$B$44:$B$140,'16 Year_History_Results'!CB422)</f>
        <v>0</v>
      </c>
      <c r="BH422" s="2">
        <f>INDEX('2004'!$B$44:$B$140,'16 Year_History_Results'!CC422)</f>
        <v>0</v>
      </c>
      <c r="BI422" s="2">
        <f>INDEX('2005'!$B$44:$B$140,'16 Year_History_Results'!CD422)</f>
        <v>0</v>
      </c>
      <c r="BJ422" s="2">
        <f>INDEX('2006'!$B$44:$B$140,'16 Year_History_Results'!CE422)</f>
        <v>0</v>
      </c>
      <c r="BK422" s="2">
        <f>INDEX('2007'!$B$44:$B$140,'16 Year_History_Results'!CF422)</f>
        <v>0</v>
      </c>
      <c r="BL422" s="2">
        <f>INDEX('2008'!$B$44:$B$140,'16 Year_History_Results'!CG422)</f>
        <v>0</v>
      </c>
      <c r="BM422" s="2">
        <f>INDEX('2009'!$B$44:$B$140,'16 Year_History_Results'!CH422)</f>
        <v>0</v>
      </c>
      <c r="BN422" s="2">
        <f>INDEX('2010'!$B$44:$B$140,'16 Year_History_Results'!CI422)</f>
        <v>10</v>
      </c>
      <c r="BO422" s="2">
        <f>INDEX('2011'!$B$44:$B$140,'16 Year_History_Results'!CJ422)</f>
        <v>0</v>
      </c>
      <c r="BP422" s="2">
        <f>INDEX('2012'!$B$44:$B$140,'16 Year_History_Results'!CK422)</f>
        <v>0</v>
      </c>
      <c r="BQ422" s="2">
        <f>INDEX('2013'!$B$44:$B$140,'16 Year_History_Results'!CL422)</f>
        <v>0</v>
      </c>
      <c r="BR422" s="2">
        <f>INDEX('2014'!$B$52:$B$180,'16 Year_History_Results'!CM422)</f>
        <v>0</v>
      </c>
      <c r="BS422" s="147">
        <f>INDEX('2015'!$B$52:$B$308,'16 Year_History_Results'!CN422)</f>
        <v>0</v>
      </c>
      <c r="BT422" s="147">
        <f>INDEX('2016'!$B$52:$B$308,'16 Year_History_Results'!CO422)</f>
        <v>0</v>
      </c>
      <c r="BW422">
        <f t="shared" si="262"/>
        <v>3280</v>
      </c>
      <c r="BX422" s="110"/>
      <c r="BY422" s="97"/>
      <c r="BZ422" s="146">
        <f>IF(ISNA(MATCH($BW422,'2001'!$A$44:$A$139,0)),97,MATCH($BW422,'2001'!$A$44:$A$139,0))</f>
        <v>97</v>
      </c>
      <c r="CA422" s="2">
        <f>IF(ISNA(MATCH($BW422,'2002'!$A$44:$A$139,0)),97,MATCH($BW422,'2002'!$A$44:$A$139,0))</f>
        <v>97</v>
      </c>
      <c r="CB422" s="2">
        <f>IF(ISNA(MATCH($BW422,'2003'!$A$44:$A$139,0)),97,MATCH($BW422,'2003'!$A$44:$A$139,0))</f>
        <v>97</v>
      </c>
      <c r="CC422" s="2">
        <f>IF(ISNA(MATCH($BW422,'2004'!$A$44:$A$139,0)),97,MATCH($BW422,'2004'!$A$44:$A$139,0))</f>
        <v>97</v>
      </c>
      <c r="CD422" s="2">
        <f>IF(ISNA(MATCH($BW422,'2005'!$A$44:$A$139,0)),97,MATCH($BW422,'2005'!$A$44:$A$139,0))</f>
        <v>97</v>
      </c>
      <c r="CE422" s="2">
        <f>IF(ISNA(MATCH($BW422,'2006'!$A$44:$A$139,0)),97,MATCH($BW422,'2006'!$A$44:$A$139,0))</f>
        <v>97</v>
      </c>
      <c r="CF422" s="2">
        <f>IF(ISNA(MATCH($BW422,'2007'!$A$44:$A$139,0)),97,MATCH($BW422,'2007'!$A$44:$A$139,0))</f>
        <v>97</v>
      </c>
      <c r="CG422" s="2">
        <f>IF(ISNA(MATCH($BW422,'2008'!$A$44:$A$139,0)),97,MATCH($BW422,'2008'!$A$44:$A$139,0))</f>
        <v>97</v>
      </c>
      <c r="CH422" s="2">
        <f>IF(ISNA(MATCH($BW422,'2009'!$A$44:$A$139,0)),97,MATCH($BW422,'2009'!$A$44:$A$139,0))</f>
        <v>97</v>
      </c>
      <c r="CI422" s="2">
        <f>IF(ISNA(MATCH($BW422,'2010'!$A$44:$A$139,0)),97,MATCH($BW422,'2010'!$A$44:$A$139,0))</f>
        <v>95</v>
      </c>
      <c r="CJ422" s="2">
        <f>IF(ISNA(MATCH($BW422,'2011'!$A$44:$A$139,0)),97,MATCH($BW422,'2011'!$A$44:$A$139,0))</f>
        <v>97</v>
      </c>
      <c r="CK422" s="2">
        <f>IF(ISNA(MATCH($BW422,'2012'!$A$44:$A$139,0)),97,MATCH($BW422,'2012'!$A$44:$A$139,0))</f>
        <v>97</v>
      </c>
      <c r="CL422" s="2">
        <f>IF(ISNA(MATCH($BW422,'2013'!$A$44:$A$139,0)),97,MATCH($BW422,'2013'!$A$44:$A$139,0))</f>
        <v>97</v>
      </c>
      <c r="CM422" s="2">
        <f>IF(ISNA(MATCH($BW422,'2014'!$A$52:$A$179,0)),129,MATCH($BW422,'2014'!$A$52:$A$179,0))</f>
        <v>129</v>
      </c>
      <c r="CN422" s="147">
        <f>IF(ISNA(MATCH($BW422,'2015'!$A$52:$A$307,0)),257,MATCH($BW422,'2015'!$A$52:$A$307,0))</f>
        <v>257</v>
      </c>
      <c r="CO422" s="147">
        <f>IF(ISNA(MATCH($BW422,'2016'!$A$52:$A$307,0)),257,MATCH($BW422,'2016'!$A$52:$A$307,0))</f>
        <v>257</v>
      </c>
      <c r="CQ422">
        <f t="shared" si="307"/>
        <v>3280</v>
      </c>
      <c r="CR422" s="281"/>
      <c r="CS422" s="279"/>
      <c r="CT422" s="278">
        <f t="shared" si="308"/>
        <v>0</v>
      </c>
      <c r="CU422" s="279">
        <f t="shared" si="309"/>
        <v>0</v>
      </c>
      <c r="CV422" s="279">
        <f t="shared" si="310"/>
        <v>0</v>
      </c>
      <c r="CW422" s="279">
        <f t="shared" si="311"/>
        <v>0</v>
      </c>
      <c r="CX422" s="279">
        <f t="shared" si="312"/>
        <v>0</v>
      </c>
      <c r="CY422" s="279">
        <f t="shared" si="313"/>
        <v>0</v>
      </c>
      <c r="CZ422" s="279">
        <f t="shared" si="314"/>
        <v>0</v>
      </c>
      <c r="DA422" s="279">
        <f t="shared" si="315"/>
        <v>0</v>
      </c>
      <c r="DB422" s="279">
        <f t="shared" si="316"/>
        <v>0</v>
      </c>
      <c r="DC422" s="279">
        <f t="shared" si="317"/>
        <v>10</v>
      </c>
      <c r="DD422" s="279">
        <f t="shared" si="318"/>
        <v>6.6659999999999995</v>
      </c>
      <c r="DE422" s="279">
        <f t="shared" si="319"/>
        <v>4.4435555999999998</v>
      </c>
      <c r="DF422" s="279">
        <f t="shared" si="268"/>
        <v>2.9620741629599996</v>
      </c>
      <c r="DG422" s="279">
        <f t="shared" si="269"/>
        <v>1.9745186370291357</v>
      </c>
      <c r="DH422" s="280">
        <f t="shared" si="286"/>
        <v>1.3162141234436218</v>
      </c>
      <c r="DI422" s="280">
        <f t="shared" si="292"/>
        <v>0.8773883346875182</v>
      </c>
      <c r="DJ422" s="154">
        <f t="shared" si="287"/>
        <v>353</v>
      </c>
      <c r="DK422" s="279">
        <f t="shared" si="270"/>
        <v>3280</v>
      </c>
      <c r="DL422" s="97"/>
      <c r="DM422" s="154"/>
      <c r="DN422" s="267">
        <f t="shared" si="271"/>
        <v>0</v>
      </c>
      <c r="DO422" s="154">
        <f t="shared" si="272"/>
        <v>0</v>
      </c>
      <c r="DP422" s="154">
        <f t="shared" si="273"/>
        <v>0</v>
      </c>
      <c r="DQ422" s="154">
        <f t="shared" si="274"/>
        <v>0</v>
      </c>
      <c r="DR422" s="154">
        <f t="shared" si="275"/>
        <v>0</v>
      </c>
      <c r="DS422" s="154">
        <f t="shared" si="276"/>
        <v>0</v>
      </c>
      <c r="DT422" s="154">
        <f t="shared" si="277"/>
        <v>0</v>
      </c>
      <c r="DU422" s="154">
        <f t="shared" si="278"/>
        <v>0</v>
      </c>
      <c r="DV422" s="154">
        <f t="shared" si="279"/>
        <v>0</v>
      </c>
      <c r="DW422" s="154">
        <f t="shared" si="280"/>
        <v>10</v>
      </c>
      <c r="DX422" s="154">
        <f t="shared" si="281"/>
        <v>10</v>
      </c>
      <c r="DY422" s="154">
        <f t="shared" si="282"/>
        <v>10</v>
      </c>
      <c r="DZ422" s="154">
        <f t="shared" si="283"/>
        <v>10</v>
      </c>
      <c r="EA422" s="154">
        <f t="shared" si="284"/>
        <v>10</v>
      </c>
      <c r="EB422" s="264">
        <f t="shared" si="288"/>
        <v>10</v>
      </c>
      <c r="EC422" s="264">
        <f t="shared" si="293"/>
        <v>10</v>
      </c>
      <c r="ED422" s="154">
        <f t="shared" si="289"/>
        <v>424</v>
      </c>
    </row>
    <row r="423" spans="6:134" x14ac:dyDescent="0.25">
      <c r="F423" s="2">
        <f t="shared" si="291"/>
        <v>418</v>
      </c>
      <c r="G423" s="207">
        <v>64</v>
      </c>
      <c r="H423" s="98">
        <f>15- COUNTIF(L423:AC423,"#N/A")</f>
        <v>1</v>
      </c>
      <c r="I423" s="131">
        <f>SUM(AH423:AY423)+SUM(BE423:BT423)</f>
        <v>109</v>
      </c>
      <c r="J423" s="398">
        <f>DI423</f>
        <v>0.85751140428386308</v>
      </c>
      <c r="K423" s="456" t="str">
        <f>IF(ISNUMBER(MATCH(G423,'[4]OPR data'!$A$3:$A$2900,0)),"Y","N")</f>
        <v>N</v>
      </c>
      <c r="L423" s="110"/>
      <c r="M423" s="233"/>
      <c r="N423" s="469" t="e">
        <f>(INDEX(Finish_table!R$4:R$83,MATCH('16 Year_History_Results'!$G423,Finish_table!S$4:S$83,0),1))</f>
        <v>#N/A</v>
      </c>
      <c r="O423" s="233" t="str">
        <f>(INDEX(Finish_table!Z$4:Z$99,MATCH('16 Year_History_Results'!$G423,Finish_table!AA$4:AA$99,0),1))</f>
        <v>QF</v>
      </c>
      <c r="P423" s="233" t="e">
        <f>(INDEX(Finish_table!AI$4:AI$99,MATCH('16 Year_History_Results'!$G423,Finish_table!AJ$4:AJ$99,0),1))</f>
        <v>#N/A</v>
      </c>
      <c r="Q423" s="233" t="str">
        <f>(INDEX(Finish_table!AR$4:AR$99,MATCH('16 Year_History_Results'!$G423,Finish_table!AS$4:AS$99,0),1))</f>
        <v>QF</v>
      </c>
      <c r="R423" s="233" t="e">
        <f>(INDEX(Finish_table!BA$4:BA$99,MATCH('16 Year_History_Results'!$G423,Finish_table!BB$4:BB$99,0),1))</f>
        <v>#N/A</v>
      </c>
      <c r="S423" s="233" t="e">
        <f>(INDEX(Finish_table!BJ$4:BJ$99,MATCH('16 Year_History_Results'!$G423,Finish_table!BK$4:BK$99,0),1))</f>
        <v>#N/A</v>
      </c>
      <c r="T423" s="233" t="e">
        <f>(INDEX(Finish_table!BS$4:BS$99,MATCH('16 Year_History_Results'!$G423,Finish_table!BT$4:BT$99,0),1))</f>
        <v>#N/A</v>
      </c>
      <c r="U423" s="233" t="e">
        <f>(INDEX(Finish_table!CB$4:CB$99,MATCH('16 Year_History_Results'!$G423,Finish_table!CC$4:CC$99,0),1))</f>
        <v>#N/A</v>
      </c>
      <c r="V423" s="233" t="e">
        <f>(INDEX(Finish_table!CK$4:CK$99,MATCH('16 Year_History_Results'!$G423,Finish_table!CL$4:CL$99,0),1))</f>
        <v>#N/A</v>
      </c>
      <c r="W423" s="233" t="e">
        <f>(INDEX(Finish_table!CT$4:CT$99,MATCH('16 Year_History_Results'!$G423,Finish_table!CU$4:CU$99,0),1))</f>
        <v>#N/A</v>
      </c>
      <c r="X423" s="233" t="e">
        <f>(INDEX(Finish_table!DC$4:DC$99,MATCH('16 Year_History_Results'!$G423,Finish_table!DD$4:DD$99,0),1))</f>
        <v>#N/A</v>
      </c>
      <c r="Y423" s="233" t="e">
        <f>(INDEX(Finish_table!DL$4:DL$99,MATCH('16 Year_History_Results'!$G423,Finish_table!DM$4:DM$99,0),1))</f>
        <v>#N/A</v>
      </c>
      <c r="Z423" s="233" t="e">
        <f>(INDEX(Finish_table!DU$4:DU$99,MATCH('16 Year_History_Results'!$G423,Finish_table!DV$4:DV$99,0),1))</f>
        <v>#N/A</v>
      </c>
      <c r="AA423" s="233" t="e">
        <f>(INDEX(Finish_table!ED$4:ED$140,MATCH('16 Year_History_Results'!$G423,Finish_table!EE$4:EE$140,0),1))</f>
        <v>#N/A</v>
      </c>
      <c r="AB423" s="233" t="e">
        <f>(INDEX(Finish_table!EM$4:EM$224,MATCH('16 Year_History_Results'!$G423,Finish_table!EN$4:EN$224,0),1))</f>
        <v>#N/A</v>
      </c>
      <c r="AC423" s="253" t="e">
        <f>(INDEX(Finish_table!EW$4:EW$224,MATCH('16 Year_History_Results'!$G423,Finish_table!EX$4:EX$224,0),1))</f>
        <v>#N/A</v>
      </c>
      <c r="AG423">
        <f t="shared" si="306"/>
        <v>64</v>
      </c>
      <c r="AH423" s="110"/>
      <c r="AI423" s="2"/>
      <c r="AJ423" s="146">
        <f>INDEX('2001'!$C$44:$C$140,'16 Year_History_Results'!BZ423)</f>
        <v>0</v>
      </c>
      <c r="AK423" s="2">
        <f>INDEX('2002'!$C$44:$C$140,'16 Year_History_Results'!CA423)</f>
        <v>30</v>
      </c>
      <c r="AL423" s="2">
        <f>INDEX('2003'!$C$44:$C$140,'16 Year_History_Results'!CB423)</f>
        <v>0</v>
      </c>
      <c r="AM423" s="2">
        <f>INDEX('2004'!$C$44:$C$140,'16 Year_History_Results'!CC423)</f>
        <v>10</v>
      </c>
      <c r="AN423" s="2">
        <f>INDEX('2005'!$C$44:$C$140,'16 Year_History_Results'!CD423)</f>
        <v>40</v>
      </c>
      <c r="AO423" s="2">
        <f>INDEX('2006'!$C$44:$C$140,'16 Year_History_Results'!CE423)</f>
        <v>0</v>
      </c>
      <c r="AP423" s="2">
        <f>INDEX('2007'!$C$44:$C$140,'16 Year_History_Results'!CF423)</f>
        <v>0</v>
      </c>
      <c r="AQ423" s="2">
        <f>INDEX('2008'!$C$44:$C$140,'16 Year_History_Results'!CG423)</f>
        <v>0</v>
      </c>
      <c r="AR423" s="2">
        <f>INDEX('2009'!$C$44:$C$140,'16 Year_History_Results'!CH423)</f>
        <v>0</v>
      </c>
      <c r="AS423" s="2">
        <f>INDEX('2010'!$C$44:$C$140,'16 Year_History_Results'!CI423)</f>
        <v>0</v>
      </c>
      <c r="AT423" s="2">
        <f>INDEX('2011'!$C$44:$C$140,'16 Year_History_Results'!CJ423)</f>
        <v>0</v>
      </c>
      <c r="AU423" s="2">
        <f>INDEX('2012'!$C$44:$C$140,'16 Year_History_Results'!CK423)</f>
        <v>0</v>
      </c>
      <c r="AV423" s="2">
        <f>INDEX('2013'!$C$44:$C$140,'16 Year_History_Results'!CL423)</f>
        <v>0</v>
      </c>
      <c r="AW423" s="2">
        <f>INDEX('2014'!$C$52:$C$180,'16 Year_History_Results'!CM423)</f>
        <v>0</v>
      </c>
      <c r="AX423" s="2">
        <f>INDEX('2015'!$E$52:$E$308,'16 Year_History_Results'!CN423)</f>
        <v>0</v>
      </c>
      <c r="AY423" s="147">
        <f>INDEX('2016'!$E$52:$E$308,'16 Year_History_Results'!CO423)</f>
        <v>0</v>
      </c>
      <c r="AZ423" s="2"/>
      <c r="BB423">
        <f t="shared" si="261"/>
        <v>64</v>
      </c>
      <c r="BC423" s="110"/>
      <c r="BD423" s="97"/>
      <c r="BE423" s="146">
        <f>INDEX('2001'!$B$44:$B$140,'16 Year_History_Results'!BZ423)</f>
        <v>0</v>
      </c>
      <c r="BF423" s="2">
        <f>INDEX('2002'!$B$44:$B$140,'16 Year_History_Results'!CA423)</f>
        <v>8</v>
      </c>
      <c r="BG423" s="2">
        <f>INDEX('2003'!$B$44:$B$140,'16 Year_History_Results'!CB423)</f>
        <v>0</v>
      </c>
      <c r="BH423" s="2">
        <f>INDEX('2004'!$B$44:$B$140,'16 Year_History_Results'!CC423)</f>
        <v>14</v>
      </c>
      <c r="BI423" s="2">
        <f>INDEX('2005'!$B$44:$B$140,'16 Year_History_Results'!CD423)</f>
        <v>7</v>
      </c>
      <c r="BJ423" s="2">
        <f>INDEX('2006'!$B$44:$B$140,'16 Year_History_Results'!CE423)</f>
        <v>0</v>
      </c>
      <c r="BK423" s="2">
        <f>INDEX('2007'!$B$44:$B$140,'16 Year_History_Results'!CF423)</f>
        <v>0</v>
      </c>
      <c r="BL423" s="2">
        <f>INDEX('2008'!$B$44:$B$140,'16 Year_History_Results'!CG423)</f>
        <v>0</v>
      </c>
      <c r="BM423" s="2">
        <f>INDEX('2009'!$B$44:$B$140,'16 Year_History_Results'!CH423)</f>
        <v>0</v>
      </c>
      <c r="BN423" s="2">
        <f>INDEX('2010'!$B$44:$B$140,'16 Year_History_Results'!CI423)</f>
        <v>0</v>
      </c>
      <c r="BO423" s="2">
        <f>INDEX('2011'!$B$44:$B$140,'16 Year_History_Results'!CJ423)</f>
        <v>0</v>
      </c>
      <c r="BP423" s="2">
        <f>INDEX('2012'!$B$44:$B$140,'16 Year_History_Results'!CK423)</f>
        <v>0</v>
      </c>
      <c r="BQ423" s="2">
        <f>INDEX('2013'!$B$44:$B$140,'16 Year_History_Results'!CL423)</f>
        <v>0</v>
      </c>
      <c r="BR423" s="2">
        <f>INDEX('2014'!$B$52:$B$180,'16 Year_History_Results'!CM423)</f>
        <v>0</v>
      </c>
      <c r="BS423" s="147">
        <f>INDEX('2015'!$B$52:$B$308,'16 Year_History_Results'!CN423)</f>
        <v>0</v>
      </c>
      <c r="BT423" s="147">
        <f>INDEX('2016'!$B$52:$B$308,'16 Year_History_Results'!CO423)</f>
        <v>0</v>
      </c>
      <c r="BW423">
        <f t="shared" si="262"/>
        <v>64</v>
      </c>
      <c r="BX423" s="110"/>
      <c r="BY423" s="97"/>
      <c r="BZ423" s="146">
        <f>IF(ISNA(MATCH($BW423,'2001'!$A$44:$A$139,0)),97,MATCH($BW423,'2001'!$A$44:$A$139,0))</f>
        <v>97</v>
      </c>
      <c r="CA423" s="2">
        <f>IF(ISNA(MATCH($BW423,'2002'!$A$44:$A$139,0)),97,MATCH($BW423,'2002'!$A$44:$A$139,0))</f>
        <v>12</v>
      </c>
      <c r="CB423" s="2">
        <f>IF(ISNA(MATCH($BW423,'2003'!$A$44:$A$139,0)),97,MATCH($BW423,'2003'!$A$44:$A$139,0))</f>
        <v>97</v>
      </c>
      <c r="CC423" s="2">
        <f>IF(ISNA(MATCH($BW423,'2004'!$A$44:$A$139,0)),97,MATCH($BW423,'2004'!$A$44:$A$139,0))</f>
        <v>12</v>
      </c>
      <c r="CD423" s="2">
        <f>IF(ISNA(MATCH($BW423,'2005'!$A$44:$A$139,0)),97,MATCH($BW423,'2005'!$A$44:$A$139,0))</f>
        <v>9</v>
      </c>
      <c r="CE423" s="2">
        <f>IF(ISNA(MATCH($BW423,'2006'!$A$44:$A$139,0)),97,MATCH($BW423,'2006'!$A$44:$A$139,0))</f>
        <v>97</v>
      </c>
      <c r="CF423" s="2">
        <f>IF(ISNA(MATCH($BW423,'2007'!$A$44:$A$139,0)),97,MATCH($BW423,'2007'!$A$44:$A$139,0))</f>
        <v>97</v>
      </c>
      <c r="CG423" s="2">
        <f>IF(ISNA(MATCH($BW423,'2008'!$A$44:$A$139,0)),97,MATCH($BW423,'2008'!$A$44:$A$139,0))</f>
        <v>97</v>
      </c>
      <c r="CH423" s="2">
        <f>IF(ISNA(MATCH($BW423,'2009'!$A$44:$A$139,0)),97,MATCH($BW423,'2009'!$A$44:$A$139,0))</f>
        <v>97</v>
      </c>
      <c r="CI423" s="2">
        <f>IF(ISNA(MATCH($BW423,'2010'!$A$44:$A$139,0)),97,MATCH($BW423,'2010'!$A$44:$A$139,0))</f>
        <v>97</v>
      </c>
      <c r="CJ423" s="2">
        <f>IF(ISNA(MATCH($BW423,'2011'!$A$44:$A$139,0)),97,MATCH($BW423,'2011'!$A$44:$A$139,0))</f>
        <v>97</v>
      </c>
      <c r="CK423" s="2">
        <f>IF(ISNA(MATCH($BW423,'2012'!$A$44:$A$139,0)),97,MATCH($BW423,'2012'!$A$44:$A$139,0))</f>
        <v>97</v>
      </c>
      <c r="CL423" s="2">
        <f>IF(ISNA(MATCH($BW423,'2013'!$A$44:$A$139,0)),97,MATCH($BW423,'2013'!$A$44:$A$139,0))</f>
        <v>97</v>
      </c>
      <c r="CM423" s="2">
        <f>IF(ISNA(MATCH($BW423,'2014'!$A$52:$A$179,0)),129,MATCH($BW423,'2014'!$A$52:$A$179,0))</f>
        <v>129</v>
      </c>
      <c r="CN423" s="147">
        <f>IF(ISNA(MATCH($BW423,'2015'!$A$52:$A$307,0)),257,MATCH($BW423,'2015'!$A$52:$A$307,0))</f>
        <v>257</v>
      </c>
      <c r="CO423" s="147">
        <f>IF(ISNA(MATCH($BW423,'2016'!$A$52:$A$307,0)),257,MATCH($BW423,'2016'!$A$52:$A$307,0))</f>
        <v>257</v>
      </c>
      <c r="CQ423">
        <f t="shared" si="307"/>
        <v>64</v>
      </c>
      <c r="CR423" s="281"/>
      <c r="CS423" s="279"/>
      <c r="CT423" s="278">
        <f t="shared" si="308"/>
        <v>0</v>
      </c>
      <c r="CU423" s="279">
        <f t="shared" si="309"/>
        <v>38</v>
      </c>
      <c r="CV423" s="279">
        <f t="shared" si="310"/>
        <v>25.3308</v>
      </c>
      <c r="CW423" s="279">
        <f t="shared" si="311"/>
        <v>40.885511280000003</v>
      </c>
      <c r="CX423" s="279">
        <f t="shared" si="312"/>
        <v>74.254281819248007</v>
      </c>
      <c r="CY423" s="279">
        <f t="shared" si="313"/>
        <v>49.497904260710719</v>
      </c>
      <c r="CZ423" s="279">
        <f t="shared" si="314"/>
        <v>32.995302980189763</v>
      </c>
      <c r="DA423" s="279">
        <f t="shared" si="315"/>
        <v>21.994668966594496</v>
      </c>
      <c r="DB423" s="279">
        <f t="shared" si="316"/>
        <v>14.661646333131891</v>
      </c>
      <c r="DC423" s="279">
        <f t="shared" si="317"/>
        <v>9.7734534456657176</v>
      </c>
      <c r="DD423" s="279">
        <f t="shared" si="318"/>
        <v>6.5149840668807668</v>
      </c>
      <c r="DE423" s="279">
        <f t="shared" si="319"/>
        <v>4.3428883789827193</v>
      </c>
      <c r="DF423" s="279">
        <f t="shared" si="268"/>
        <v>2.8949693934298804</v>
      </c>
      <c r="DG423" s="279">
        <f t="shared" si="269"/>
        <v>1.9297865976603581</v>
      </c>
      <c r="DH423" s="280">
        <f t="shared" si="286"/>
        <v>1.2863957460003947</v>
      </c>
      <c r="DI423" s="280">
        <f t="shared" si="292"/>
        <v>0.85751140428386308</v>
      </c>
      <c r="DJ423" s="154">
        <f t="shared" si="287"/>
        <v>355</v>
      </c>
      <c r="DK423" s="279">
        <f t="shared" si="270"/>
        <v>64</v>
      </c>
      <c r="DL423" s="97"/>
      <c r="DM423" s="154"/>
      <c r="DN423" s="267">
        <f t="shared" si="271"/>
        <v>0</v>
      </c>
      <c r="DO423" s="154">
        <f t="shared" si="272"/>
        <v>38</v>
      </c>
      <c r="DP423" s="154">
        <f t="shared" si="273"/>
        <v>38</v>
      </c>
      <c r="DQ423" s="154">
        <f t="shared" si="274"/>
        <v>62</v>
      </c>
      <c r="DR423" s="154">
        <f t="shared" si="275"/>
        <v>109</v>
      </c>
      <c r="DS423" s="154">
        <f t="shared" si="276"/>
        <v>109</v>
      </c>
      <c r="DT423" s="154">
        <f t="shared" si="277"/>
        <v>109</v>
      </c>
      <c r="DU423" s="154">
        <f t="shared" si="278"/>
        <v>109</v>
      </c>
      <c r="DV423" s="154">
        <f t="shared" si="279"/>
        <v>109</v>
      </c>
      <c r="DW423" s="154">
        <f t="shared" si="280"/>
        <v>109</v>
      </c>
      <c r="DX423" s="154">
        <f t="shared" si="281"/>
        <v>109</v>
      </c>
      <c r="DY423" s="154">
        <f t="shared" si="282"/>
        <v>109</v>
      </c>
      <c r="DZ423" s="154">
        <f t="shared" si="283"/>
        <v>109</v>
      </c>
      <c r="EA423" s="154">
        <f t="shared" si="284"/>
        <v>109</v>
      </c>
      <c r="EB423" s="264">
        <f t="shared" si="288"/>
        <v>109</v>
      </c>
      <c r="EC423" s="264">
        <f t="shared" si="293"/>
        <v>109</v>
      </c>
      <c r="ED423" s="154">
        <f t="shared" si="289"/>
        <v>72</v>
      </c>
    </row>
    <row r="424" spans="6:134" x14ac:dyDescent="0.25">
      <c r="F424" s="2">
        <f t="shared" si="291"/>
        <v>419</v>
      </c>
      <c r="G424" s="495">
        <v>768</v>
      </c>
      <c r="H424" s="98">
        <f>15- COUNTIF(L424:AC424,"#N/A")</f>
        <v>1</v>
      </c>
      <c r="I424" s="131">
        <f>SUM(AH424:AY424)+SUM(BE424:BT424)</f>
        <v>19</v>
      </c>
      <c r="J424" s="398">
        <f>DI424</f>
        <v>0.8512649156578016</v>
      </c>
      <c r="K424" s="456" t="str">
        <f>IF(ISNUMBER(MATCH(G424,'[4]OPR data'!$A$3:$A$2900,0)),"Y","N")</f>
        <v>N</v>
      </c>
      <c r="L424" s="110"/>
      <c r="M424" s="233"/>
      <c r="N424" s="469" t="e">
        <f>(INDEX(Finish_table!R$4:R$83,MATCH('16 Year_History_Results'!$G424,Finish_table!S$4:S$83,0),1))</f>
        <v>#N/A</v>
      </c>
      <c r="O424" s="233" t="e">
        <f>(INDEX(Finish_table!Z$4:Z$99,MATCH('16 Year_History_Results'!$G424,Finish_table!AA$4:AA$99,0),1))</f>
        <v>#N/A</v>
      </c>
      <c r="P424" s="233" t="e">
        <f>(INDEX(Finish_table!AI$4:AI$99,MATCH('16 Year_History_Results'!$G424,Finish_table!AJ$4:AJ$99,0),1))</f>
        <v>#N/A</v>
      </c>
      <c r="Q424" s="233" t="e">
        <f>(INDEX(Finish_table!AR$4:AR$99,MATCH('16 Year_History_Results'!$G424,Finish_table!AS$4:AS$99,0),1))</f>
        <v>#N/A</v>
      </c>
      <c r="R424" s="233" t="e">
        <f>(INDEX(Finish_table!BA$4:BA$99,MATCH('16 Year_History_Results'!$G424,Finish_table!BB$4:BB$99,0),1))</f>
        <v>#N/A</v>
      </c>
      <c r="S424" s="233" t="e">
        <f>(INDEX(Finish_table!BJ$4:BJ$99,MATCH('16 Year_History_Results'!$G424,Finish_table!BK$4:BK$99,0),1))</f>
        <v>#N/A</v>
      </c>
      <c r="T424" s="233" t="str">
        <f>(INDEX(Finish_table!BS$4:BS$99,MATCH('16 Year_History_Results'!$G424,Finish_table!BT$4:BT$99,0),1))</f>
        <v>QF</v>
      </c>
      <c r="U424" s="233" t="e">
        <f>(INDEX(Finish_table!CB$4:CB$99,MATCH('16 Year_History_Results'!$G424,Finish_table!CC$4:CC$99,0),1))</f>
        <v>#N/A</v>
      </c>
      <c r="V424" s="233" t="str">
        <f>(INDEX(Finish_table!CK$4:CK$99,MATCH('16 Year_History_Results'!$G424,Finish_table!CL$4:CL$99,0),1))</f>
        <v>SF</v>
      </c>
      <c r="W424" s="233" t="e">
        <f>(INDEX(Finish_table!CT$4:CT$99,MATCH('16 Year_History_Results'!$G424,Finish_table!CU$4:CU$99,0),1))</f>
        <v>#N/A</v>
      </c>
      <c r="X424" s="233" t="e">
        <f>(INDEX(Finish_table!DC$4:DC$99,MATCH('16 Year_History_Results'!$G424,Finish_table!DD$4:DD$99,0),1))</f>
        <v>#N/A</v>
      </c>
      <c r="Y424" s="233" t="e">
        <f>(INDEX(Finish_table!DL$4:DL$99,MATCH('16 Year_History_Results'!$G424,Finish_table!DM$4:DM$99,0),1))</f>
        <v>#N/A</v>
      </c>
      <c r="Z424" s="233" t="e">
        <f>(INDEX(Finish_table!DU$4:DU$99,MATCH('16 Year_History_Results'!$G424,Finish_table!DV$4:DV$99,0),1))</f>
        <v>#N/A</v>
      </c>
      <c r="AA424" s="233" t="e">
        <f>(INDEX(Finish_table!ED$4:ED$140,MATCH('16 Year_History_Results'!$G424,Finish_table!EE$4:EE$140,0),1))</f>
        <v>#N/A</v>
      </c>
      <c r="AB424" s="233" t="e">
        <f>(INDEX(Finish_table!EM$4:EM$224,MATCH('16 Year_History_Results'!$G424,Finish_table!EN$4:EN$224,0),1))</f>
        <v>#N/A</v>
      </c>
      <c r="AC424" s="253" t="e">
        <f>(INDEX(Finish_table!EW$4:EW$224,MATCH('16 Year_History_Results'!$G424,Finish_table!EX$4:EX$224,0),1))</f>
        <v>#N/A</v>
      </c>
      <c r="AG424">
        <f t="shared" si="306"/>
        <v>768</v>
      </c>
      <c r="AH424" s="110"/>
      <c r="AI424" s="2"/>
      <c r="AJ424" s="146">
        <f>INDEX('2001'!$C$44:$C$140,'16 Year_History_Results'!BZ424)</f>
        <v>0</v>
      </c>
      <c r="AK424" s="2">
        <f>INDEX('2002'!$C$44:$C$140,'16 Year_History_Results'!CA424)</f>
        <v>0</v>
      </c>
      <c r="AL424" s="2">
        <f>INDEX('2003'!$C$44:$C$140,'16 Year_History_Results'!CB424)</f>
        <v>0</v>
      </c>
      <c r="AM424" s="2">
        <f>INDEX('2004'!$C$44:$C$140,'16 Year_History_Results'!CC424)</f>
        <v>0</v>
      </c>
      <c r="AN424" s="2">
        <f>INDEX('2005'!$C$44:$C$140,'16 Year_History_Results'!CD424)</f>
        <v>0</v>
      </c>
      <c r="AO424" s="2">
        <f>INDEX('2006'!$C$44:$C$140,'16 Year_History_Results'!CE424)</f>
        <v>0</v>
      </c>
      <c r="AP424" s="2">
        <f>INDEX('2007'!$C$44:$C$140,'16 Year_History_Results'!CF424)</f>
        <v>0</v>
      </c>
      <c r="AQ424" s="2">
        <f>INDEX('2008'!$C$44:$C$140,'16 Year_History_Results'!CG424)</f>
        <v>0</v>
      </c>
      <c r="AR424" s="2">
        <f>INDEX('2009'!$C$44:$C$140,'16 Year_History_Results'!CH424)</f>
        <v>10</v>
      </c>
      <c r="AS424" s="2">
        <f>INDEX('2010'!$C$44:$C$140,'16 Year_History_Results'!CI424)</f>
        <v>0</v>
      </c>
      <c r="AT424" s="2">
        <f>INDEX('2011'!$C$44:$C$140,'16 Year_History_Results'!CJ424)</f>
        <v>0</v>
      </c>
      <c r="AU424" s="2">
        <f>INDEX('2012'!$C$44:$C$140,'16 Year_History_Results'!CK424)</f>
        <v>0</v>
      </c>
      <c r="AV424" s="2">
        <f>INDEX('2013'!$C$44:$C$140,'16 Year_History_Results'!CL424)</f>
        <v>0</v>
      </c>
      <c r="AW424" s="2">
        <f>INDEX('2014'!$C$52:$C$180,'16 Year_History_Results'!CM424)</f>
        <v>0</v>
      </c>
      <c r="AX424" s="2">
        <f>INDEX('2015'!$E$52:$E$308,'16 Year_History_Results'!CN424)</f>
        <v>0</v>
      </c>
      <c r="AY424" s="147">
        <f>INDEX('2016'!$E$52:$E$308,'16 Year_History_Results'!CO424)</f>
        <v>0</v>
      </c>
      <c r="AZ424" s="2"/>
      <c r="BB424">
        <f t="shared" si="261"/>
        <v>768</v>
      </c>
      <c r="BC424" s="110"/>
      <c r="BD424" s="97"/>
      <c r="BE424" s="146">
        <f>INDEX('2001'!$B$44:$B$140,'16 Year_History_Results'!BZ424)</f>
        <v>0</v>
      </c>
      <c r="BF424" s="2">
        <f>INDEX('2002'!$B$44:$B$140,'16 Year_History_Results'!CA424)</f>
        <v>0</v>
      </c>
      <c r="BG424" s="2">
        <f>INDEX('2003'!$B$44:$B$140,'16 Year_History_Results'!CB424)</f>
        <v>0</v>
      </c>
      <c r="BH424" s="2">
        <f>INDEX('2004'!$B$44:$B$140,'16 Year_History_Results'!CC424)</f>
        <v>0</v>
      </c>
      <c r="BI424" s="2">
        <f>INDEX('2005'!$B$44:$B$140,'16 Year_History_Results'!CD424)</f>
        <v>0</v>
      </c>
      <c r="BJ424" s="2">
        <f>INDEX('2006'!$B$44:$B$140,'16 Year_History_Results'!CE424)</f>
        <v>0</v>
      </c>
      <c r="BK424" s="2">
        <f>INDEX('2007'!$B$44:$B$140,'16 Year_History_Results'!CF424)</f>
        <v>8</v>
      </c>
      <c r="BL424" s="2">
        <f>INDEX('2008'!$B$44:$B$140,'16 Year_History_Results'!CG424)</f>
        <v>0</v>
      </c>
      <c r="BM424" s="2">
        <f>INDEX('2009'!$B$44:$B$140,'16 Year_History_Results'!CH424)</f>
        <v>1</v>
      </c>
      <c r="BN424" s="2">
        <f>INDEX('2010'!$B$44:$B$140,'16 Year_History_Results'!CI424)</f>
        <v>0</v>
      </c>
      <c r="BO424" s="2">
        <f>INDEX('2011'!$B$44:$B$140,'16 Year_History_Results'!CJ424)</f>
        <v>0</v>
      </c>
      <c r="BP424" s="2">
        <f>INDEX('2012'!$B$44:$B$140,'16 Year_History_Results'!CK424)</f>
        <v>0</v>
      </c>
      <c r="BQ424" s="2">
        <f>INDEX('2013'!$B$44:$B$140,'16 Year_History_Results'!CL424)</f>
        <v>0</v>
      </c>
      <c r="BR424" s="2">
        <f>INDEX('2014'!$B$52:$B$180,'16 Year_History_Results'!CM424)</f>
        <v>0</v>
      </c>
      <c r="BS424" s="147">
        <f>INDEX('2015'!$B$52:$B$308,'16 Year_History_Results'!CN424)</f>
        <v>0</v>
      </c>
      <c r="BT424" s="147">
        <f>INDEX('2016'!$B$52:$B$308,'16 Year_History_Results'!CO424)</f>
        <v>0</v>
      </c>
      <c r="BW424">
        <f t="shared" si="262"/>
        <v>768</v>
      </c>
      <c r="BX424" s="110"/>
      <c r="BY424" s="97"/>
      <c r="BZ424" s="146">
        <f>IF(ISNA(MATCH($BW424,'2001'!$A$44:$A$139,0)),97,MATCH($BW424,'2001'!$A$44:$A$139,0))</f>
        <v>97</v>
      </c>
      <c r="CA424" s="2">
        <f>IF(ISNA(MATCH($BW424,'2002'!$A$44:$A$139,0)),97,MATCH($BW424,'2002'!$A$44:$A$139,0))</f>
        <v>97</v>
      </c>
      <c r="CB424" s="2">
        <f>IF(ISNA(MATCH($BW424,'2003'!$A$44:$A$139,0)),97,MATCH($BW424,'2003'!$A$44:$A$139,0))</f>
        <v>97</v>
      </c>
      <c r="CC424" s="2">
        <f>IF(ISNA(MATCH($BW424,'2004'!$A$44:$A$139,0)),97,MATCH($BW424,'2004'!$A$44:$A$139,0))</f>
        <v>97</v>
      </c>
      <c r="CD424" s="2">
        <f>IF(ISNA(MATCH($BW424,'2005'!$A$44:$A$139,0)),97,MATCH($BW424,'2005'!$A$44:$A$139,0))</f>
        <v>97</v>
      </c>
      <c r="CE424" s="2">
        <f>IF(ISNA(MATCH($BW424,'2006'!$A$44:$A$139,0)),97,MATCH($BW424,'2006'!$A$44:$A$139,0))</f>
        <v>97</v>
      </c>
      <c r="CF424" s="2">
        <f>IF(ISNA(MATCH($BW424,'2007'!$A$44:$A$139,0)),97,MATCH($BW424,'2007'!$A$44:$A$139,0))</f>
        <v>55</v>
      </c>
      <c r="CG424" s="2">
        <f>IF(ISNA(MATCH($BW424,'2008'!$A$44:$A$139,0)),97,MATCH($BW424,'2008'!$A$44:$A$139,0))</f>
        <v>97</v>
      </c>
      <c r="CH424" s="2">
        <f>IF(ISNA(MATCH($BW424,'2009'!$A$44:$A$139,0)),97,MATCH($BW424,'2009'!$A$44:$A$139,0))</f>
        <v>53</v>
      </c>
      <c r="CI424" s="2">
        <f>IF(ISNA(MATCH($BW424,'2010'!$A$44:$A$139,0)),97,MATCH($BW424,'2010'!$A$44:$A$139,0))</f>
        <v>97</v>
      </c>
      <c r="CJ424" s="2">
        <f>IF(ISNA(MATCH($BW424,'2011'!$A$44:$A$139,0)),97,MATCH($BW424,'2011'!$A$44:$A$139,0))</f>
        <v>97</v>
      </c>
      <c r="CK424" s="2">
        <f>IF(ISNA(MATCH($BW424,'2012'!$A$44:$A$139,0)),97,MATCH($BW424,'2012'!$A$44:$A$139,0))</f>
        <v>97</v>
      </c>
      <c r="CL424" s="2">
        <f>IF(ISNA(MATCH($BW424,'2013'!$A$44:$A$139,0)),97,MATCH($BW424,'2013'!$A$44:$A$139,0))</f>
        <v>97</v>
      </c>
      <c r="CM424" s="2">
        <f>IF(ISNA(MATCH($BW424,'2014'!$A$52:$A$179,0)),129,MATCH($BW424,'2014'!$A$52:$A$179,0))</f>
        <v>129</v>
      </c>
      <c r="CN424" s="147">
        <f>IF(ISNA(MATCH($BW424,'2015'!$A$52:$A$307,0)),257,MATCH($BW424,'2015'!$A$52:$A$307,0))</f>
        <v>257</v>
      </c>
      <c r="CO424" s="147">
        <f>IF(ISNA(MATCH($BW424,'2016'!$A$52:$A$307,0)),257,MATCH($BW424,'2016'!$A$52:$A$307,0))</f>
        <v>257</v>
      </c>
      <c r="CQ424">
        <f t="shared" si="307"/>
        <v>768</v>
      </c>
      <c r="CR424" s="281"/>
      <c r="CS424" s="279"/>
      <c r="CT424" s="278">
        <f t="shared" si="308"/>
        <v>0</v>
      </c>
      <c r="CU424" s="279">
        <f t="shared" si="309"/>
        <v>0</v>
      </c>
      <c r="CV424" s="279">
        <f t="shared" si="310"/>
        <v>0</v>
      </c>
      <c r="CW424" s="279">
        <f t="shared" si="311"/>
        <v>0</v>
      </c>
      <c r="CX424" s="279">
        <f t="shared" si="312"/>
        <v>0</v>
      </c>
      <c r="CY424" s="279">
        <f t="shared" si="313"/>
        <v>0</v>
      </c>
      <c r="CZ424" s="279">
        <f t="shared" si="314"/>
        <v>8</v>
      </c>
      <c r="DA424" s="279">
        <f t="shared" si="315"/>
        <v>5.3327999999999998</v>
      </c>
      <c r="DB424" s="279">
        <f t="shared" si="316"/>
        <v>14.55484448</v>
      </c>
      <c r="DC424" s="279">
        <f t="shared" si="317"/>
        <v>9.7022593303679994</v>
      </c>
      <c r="DD424" s="279">
        <f t="shared" si="318"/>
        <v>6.4675260696233083</v>
      </c>
      <c r="DE424" s="279">
        <f t="shared" si="319"/>
        <v>4.3112528780108974</v>
      </c>
      <c r="DF424" s="279">
        <f t="shared" si="268"/>
        <v>2.8738811684820642</v>
      </c>
      <c r="DG424" s="279">
        <f t="shared" si="269"/>
        <v>1.9157291869101438</v>
      </c>
      <c r="DH424" s="280">
        <f t="shared" si="286"/>
        <v>1.2770250759943018</v>
      </c>
      <c r="DI424" s="280">
        <f t="shared" si="292"/>
        <v>0.8512649156578016</v>
      </c>
      <c r="DJ424" s="154">
        <f t="shared" si="287"/>
        <v>356</v>
      </c>
      <c r="DK424" s="279">
        <f t="shared" si="270"/>
        <v>768</v>
      </c>
      <c r="DL424" s="97"/>
      <c r="DM424" s="154"/>
      <c r="DN424" s="267">
        <f t="shared" si="271"/>
        <v>0</v>
      </c>
      <c r="DO424" s="154">
        <f t="shared" si="272"/>
        <v>0</v>
      </c>
      <c r="DP424" s="154">
        <f t="shared" si="273"/>
        <v>0</v>
      </c>
      <c r="DQ424" s="154">
        <f t="shared" si="274"/>
        <v>0</v>
      </c>
      <c r="DR424" s="154">
        <f t="shared" si="275"/>
        <v>0</v>
      </c>
      <c r="DS424" s="154">
        <f t="shared" si="276"/>
        <v>0</v>
      </c>
      <c r="DT424" s="154">
        <f t="shared" si="277"/>
        <v>8</v>
      </c>
      <c r="DU424" s="154">
        <f t="shared" si="278"/>
        <v>8</v>
      </c>
      <c r="DV424" s="154">
        <f t="shared" si="279"/>
        <v>19</v>
      </c>
      <c r="DW424" s="154">
        <f t="shared" si="280"/>
        <v>19</v>
      </c>
      <c r="DX424" s="154">
        <f t="shared" si="281"/>
        <v>19</v>
      </c>
      <c r="DY424" s="154">
        <f t="shared" si="282"/>
        <v>19</v>
      </c>
      <c r="DZ424" s="154">
        <f t="shared" si="283"/>
        <v>19</v>
      </c>
      <c r="EA424" s="154">
        <f t="shared" si="284"/>
        <v>19</v>
      </c>
      <c r="EB424" s="264">
        <f t="shared" si="288"/>
        <v>19</v>
      </c>
      <c r="EC424" s="264">
        <f t="shared" si="293"/>
        <v>19</v>
      </c>
      <c r="ED424" s="154">
        <f t="shared" si="289"/>
        <v>338</v>
      </c>
    </row>
    <row r="425" spans="6:134" x14ac:dyDescent="0.25">
      <c r="F425" s="2">
        <f t="shared" si="291"/>
        <v>420</v>
      </c>
      <c r="G425" s="207">
        <v>292</v>
      </c>
      <c r="H425" s="98">
        <f>15- COUNTIF(L425:AC425,"#N/A")</f>
        <v>4</v>
      </c>
      <c r="I425" s="131">
        <f>SUM(AH425:AY425)+SUM(BE425:BT425)</f>
        <v>96</v>
      </c>
      <c r="J425" s="398">
        <f>DI425</f>
        <v>0.83475876821115136</v>
      </c>
      <c r="K425" s="456" t="str">
        <f>IF(ISNUMBER(MATCH(G425,'[4]OPR data'!$A$3:$A$2900,0)),"Y","N")</f>
        <v>Y</v>
      </c>
      <c r="L425" s="110"/>
      <c r="M425" s="233"/>
      <c r="N425" s="469" t="str">
        <f>(INDEX(Finish_table!R$4:R$83,MATCH('16 Year_History_Results'!$G425,Finish_table!S$4:S$83,0),1))</f>
        <v>QF</v>
      </c>
      <c r="O425" s="233" t="e">
        <f>(INDEX(Finish_table!Z$4:Z$99,MATCH('16 Year_History_Results'!$G425,Finish_table!AA$4:AA$99,0),1))</f>
        <v>#N/A</v>
      </c>
      <c r="P425" s="233" t="str">
        <f>(INDEX(Finish_table!AI$4:AI$99,MATCH('16 Year_History_Results'!$G425,Finish_table!AJ$4:AJ$99,0),1))</f>
        <v>W</v>
      </c>
      <c r="Q425" s="233" t="str">
        <f>(INDEX(Finish_table!AR$4:AR$99,MATCH('16 Year_History_Results'!$G425,Finish_table!AS$4:AS$99,0),1))</f>
        <v>SF</v>
      </c>
      <c r="R425" s="233" t="str">
        <f>(INDEX(Finish_table!BA$4:BA$99,MATCH('16 Year_History_Results'!$G425,Finish_table!BB$4:BB$99,0),1))</f>
        <v>QF</v>
      </c>
      <c r="S425" s="233" t="e">
        <f>(INDEX(Finish_table!BJ$4:BJ$99,MATCH('16 Year_History_Results'!$G425,Finish_table!BK$4:BK$99,0),1))</f>
        <v>#N/A</v>
      </c>
      <c r="T425" s="233" t="e">
        <f>(INDEX(Finish_table!BS$4:BS$99,MATCH('16 Year_History_Results'!$G425,Finish_table!BT$4:BT$99,0),1))</f>
        <v>#N/A</v>
      </c>
      <c r="U425" s="233" t="str">
        <f>(INDEX(Finish_table!CB$4:CB$99,MATCH('16 Year_History_Results'!$G425,Finish_table!CC$4:CC$99,0),1))</f>
        <v>QF</v>
      </c>
      <c r="V425" s="233" t="e">
        <f>(INDEX(Finish_table!CK$4:CK$99,MATCH('16 Year_History_Results'!$G425,Finish_table!CL$4:CL$99,0),1))</f>
        <v>#N/A</v>
      </c>
      <c r="W425" s="233" t="e">
        <f>(INDEX(Finish_table!CT$4:CT$99,MATCH('16 Year_History_Results'!$G425,Finish_table!CU$4:CU$99,0),1))</f>
        <v>#N/A</v>
      </c>
      <c r="X425" s="233" t="e">
        <f>(INDEX(Finish_table!DC$4:DC$99,MATCH('16 Year_History_Results'!$G425,Finish_table!DD$4:DD$99,0),1))</f>
        <v>#N/A</v>
      </c>
      <c r="Y425" s="233" t="e">
        <f>(INDEX(Finish_table!DL$4:DL$99,MATCH('16 Year_History_Results'!$G425,Finish_table!DM$4:DM$99,0),1))</f>
        <v>#N/A</v>
      </c>
      <c r="Z425" s="233" t="e">
        <f>(INDEX(Finish_table!DU$4:DU$99,MATCH('16 Year_History_Results'!$G425,Finish_table!DV$4:DV$99,0),1))</f>
        <v>#N/A</v>
      </c>
      <c r="AA425" s="233" t="e">
        <f>(INDEX(Finish_table!ED$4:ED$140,MATCH('16 Year_History_Results'!$G425,Finish_table!EE$4:EE$140,0),1))</f>
        <v>#N/A</v>
      </c>
      <c r="AB425" s="233" t="e">
        <f>(INDEX(Finish_table!EM$4:EM$224,MATCH('16 Year_History_Results'!$G425,Finish_table!EN$4:EN$224,0),1))</f>
        <v>#N/A</v>
      </c>
      <c r="AC425" s="253" t="e">
        <f>(INDEX(Finish_table!EW$4:EW$224,MATCH('16 Year_History_Results'!$G425,Finish_table!EX$4:EX$224,0),1))</f>
        <v>#N/A</v>
      </c>
      <c r="AG425">
        <f t="shared" si="306"/>
        <v>292</v>
      </c>
      <c r="AH425" s="110"/>
      <c r="AI425" s="2"/>
      <c r="AJ425" s="146">
        <f>INDEX('2001'!$C$44:$C$140,'16 Year_History_Results'!BZ425)</f>
        <v>10</v>
      </c>
      <c r="AK425" s="2">
        <f>INDEX('2002'!$C$44:$C$140,'16 Year_History_Results'!CA425)</f>
        <v>0</v>
      </c>
      <c r="AL425" s="2">
        <f>INDEX('2003'!$C$44:$C$140,'16 Year_History_Results'!CB425)</f>
        <v>30</v>
      </c>
      <c r="AM425" s="2">
        <f>INDEX('2004'!$C$44:$C$140,'16 Year_History_Results'!CC425)</f>
        <v>10</v>
      </c>
      <c r="AN425" s="2">
        <f>INDEX('2005'!$C$44:$C$140,'16 Year_History_Results'!CD425)</f>
        <v>0</v>
      </c>
      <c r="AO425" s="2">
        <f>INDEX('2006'!$C$44:$C$140,'16 Year_History_Results'!CE425)</f>
        <v>0</v>
      </c>
      <c r="AP425" s="2">
        <f>INDEX('2007'!$C$44:$C$140,'16 Year_History_Results'!CF425)</f>
        <v>0</v>
      </c>
      <c r="AQ425" s="2">
        <f>INDEX('2008'!$C$44:$C$140,'16 Year_History_Results'!CG425)</f>
        <v>0</v>
      </c>
      <c r="AR425" s="2">
        <f>INDEX('2009'!$C$44:$C$140,'16 Year_History_Results'!CH425)</f>
        <v>0</v>
      </c>
      <c r="AS425" s="2">
        <f>INDEX('2010'!$C$44:$C$140,'16 Year_History_Results'!CI425)</f>
        <v>0</v>
      </c>
      <c r="AT425" s="2">
        <f>INDEX('2011'!$C$44:$C$140,'16 Year_History_Results'!CJ425)</f>
        <v>0</v>
      </c>
      <c r="AU425" s="2">
        <f>INDEX('2012'!$C$44:$C$140,'16 Year_History_Results'!CK425)</f>
        <v>0</v>
      </c>
      <c r="AV425" s="2">
        <f>INDEX('2013'!$C$44:$C$140,'16 Year_History_Results'!CL425)</f>
        <v>0</v>
      </c>
      <c r="AW425" s="2">
        <f>INDEX('2014'!$C$52:$C$180,'16 Year_History_Results'!CM425)</f>
        <v>0</v>
      </c>
      <c r="AX425" s="2">
        <f>INDEX('2015'!$E$52:$E$308,'16 Year_History_Results'!CN425)</f>
        <v>0</v>
      </c>
      <c r="AY425" s="147">
        <f>INDEX('2016'!$E$52:$E$308,'16 Year_History_Results'!CO425)</f>
        <v>0</v>
      </c>
      <c r="AZ425" s="2"/>
      <c r="BB425">
        <f t="shared" si="261"/>
        <v>292</v>
      </c>
      <c r="BC425" s="110"/>
      <c r="BD425" s="97"/>
      <c r="BE425" s="146">
        <f>INDEX('2001'!$B$44:$B$140,'16 Year_History_Results'!BZ425)</f>
        <v>9</v>
      </c>
      <c r="BF425" s="2">
        <f>INDEX('2002'!$B$44:$B$140,'16 Year_History_Results'!CA425)</f>
        <v>0</v>
      </c>
      <c r="BG425" s="2">
        <f>INDEX('2003'!$B$44:$B$140,'16 Year_History_Results'!CB425)</f>
        <v>16</v>
      </c>
      <c r="BH425" s="2">
        <f>INDEX('2004'!$B$44:$B$140,'16 Year_History_Results'!CC425)</f>
        <v>10</v>
      </c>
      <c r="BI425" s="2">
        <f>INDEX('2005'!$B$44:$B$140,'16 Year_History_Results'!CD425)</f>
        <v>1</v>
      </c>
      <c r="BJ425" s="2">
        <f>INDEX('2006'!$B$44:$B$140,'16 Year_History_Results'!CE425)</f>
        <v>0</v>
      </c>
      <c r="BK425" s="2">
        <f>INDEX('2007'!$B$44:$B$140,'16 Year_History_Results'!CF425)</f>
        <v>0</v>
      </c>
      <c r="BL425" s="2">
        <f>INDEX('2008'!$B$44:$B$140,'16 Year_History_Results'!CG425)</f>
        <v>10</v>
      </c>
      <c r="BM425" s="2">
        <f>INDEX('2009'!$B$44:$B$140,'16 Year_History_Results'!CH425)</f>
        <v>0</v>
      </c>
      <c r="BN425" s="2">
        <f>INDEX('2010'!$B$44:$B$140,'16 Year_History_Results'!CI425)</f>
        <v>0</v>
      </c>
      <c r="BO425" s="2">
        <f>INDEX('2011'!$B$44:$B$140,'16 Year_History_Results'!CJ425)</f>
        <v>0</v>
      </c>
      <c r="BP425" s="2">
        <f>INDEX('2012'!$B$44:$B$140,'16 Year_History_Results'!CK425)</f>
        <v>0</v>
      </c>
      <c r="BQ425" s="2">
        <f>INDEX('2013'!$B$44:$B$140,'16 Year_History_Results'!CL425)</f>
        <v>0</v>
      </c>
      <c r="BR425" s="2">
        <f>INDEX('2014'!$B$52:$B$180,'16 Year_History_Results'!CM425)</f>
        <v>0</v>
      </c>
      <c r="BS425" s="147">
        <f>INDEX('2015'!$B$52:$B$308,'16 Year_History_Results'!CN425)</f>
        <v>0</v>
      </c>
      <c r="BT425" s="147">
        <f>INDEX('2016'!$B$52:$B$308,'16 Year_History_Results'!CO425)</f>
        <v>0</v>
      </c>
      <c r="BW425">
        <f t="shared" si="262"/>
        <v>292</v>
      </c>
      <c r="BX425" s="110"/>
      <c r="BY425" s="97"/>
      <c r="BZ425" s="146">
        <f>IF(ISNA(MATCH($BW425,'2001'!$A$44:$A$139,0)),97,MATCH($BW425,'2001'!$A$44:$A$139,0))</f>
        <v>58</v>
      </c>
      <c r="CA425" s="2">
        <f>IF(ISNA(MATCH($BW425,'2002'!$A$44:$A$139,0)),97,MATCH($BW425,'2002'!$A$44:$A$139,0))</f>
        <v>97</v>
      </c>
      <c r="CB425" s="2">
        <f>IF(ISNA(MATCH($BW425,'2003'!$A$44:$A$139,0)),97,MATCH($BW425,'2003'!$A$44:$A$139,0))</f>
        <v>52</v>
      </c>
      <c r="CC425" s="2">
        <f>IF(ISNA(MATCH($BW425,'2004'!$A$44:$A$139,0)),97,MATCH($BW425,'2004'!$A$44:$A$139,0))</f>
        <v>44</v>
      </c>
      <c r="CD425" s="2">
        <f>IF(ISNA(MATCH($BW425,'2005'!$A$44:$A$139,0)),97,MATCH($BW425,'2005'!$A$44:$A$139,0))</f>
        <v>46</v>
      </c>
      <c r="CE425" s="2">
        <f>IF(ISNA(MATCH($BW425,'2006'!$A$44:$A$139,0)),97,MATCH($BW425,'2006'!$A$44:$A$139,0))</f>
        <v>97</v>
      </c>
      <c r="CF425" s="2">
        <f>IF(ISNA(MATCH($BW425,'2007'!$A$44:$A$139,0)),97,MATCH($BW425,'2007'!$A$44:$A$139,0))</f>
        <v>97</v>
      </c>
      <c r="CG425" s="2">
        <f>IF(ISNA(MATCH($BW425,'2008'!$A$44:$A$139,0)),97,MATCH($BW425,'2008'!$A$44:$A$139,0))</f>
        <v>42</v>
      </c>
      <c r="CH425" s="2">
        <f>IF(ISNA(MATCH($BW425,'2009'!$A$44:$A$139,0)),97,MATCH($BW425,'2009'!$A$44:$A$139,0))</f>
        <v>97</v>
      </c>
      <c r="CI425" s="2">
        <f>IF(ISNA(MATCH($BW425,'2010'!$A$44:$A$139,0)),97,MATCH($BW425,'2010'!$A$44:$A$139,0))</f>
        <v>97</v>
      </c>
      <c r="CJ425" s="2">
        <f>IF(ISNA(MATCH($BW425,'2011'!$A$44:$A$139,0)),97,MATCH($BW425,'2011'!$A$44:$A$139,0))</f>
        <v>97</v>
      </c>
      <c r="CK425" s="2">
        <f>IF(ISNA(MATCH($BW425,'2012'!$A$44:$A$139,0)),97,MATCH($BW425,'2012'!$A$44:$A$139,0))</f>
        <v>97</v>
      </c>
      <c r="CL425" s="2">
        <f>IF(ISNA(MATCH($BW425,'2013'!$A$44:$A$139,0)),97,MATCH($BW425,'2013'!$A$44:$A$139,0))</f>
        <v>97</v>
      </c>
      <c r="CM425" s="2">
        <f>IF(ISNA(MATCH($BW425,'2014'!$A$52:$A$179,0)),129,MATCH($BW425,'2014'!$A$52:$A$179,0))</f>
        <v>129</v>
      </c>
      <c r="CN425" s="147">
        <f>IF(ISNA(MATCH($BW425,'2015'!$A$52:$A$307,0)),257,MATCH($BW425,'2015'!$A$52:$A$307,0))</f>
        <v>257</v>
      </c>
      <c r="CO425" s="147">
        <f>IF(ISNA(MATCH($BW425,'2016'!$A$52:$A$307,0)),257,MATCH($BW425,'2016'!$A$52:$A$307,0))</f>
        <v>257</v>
      </c>
      <c r="CQ425">
        <f t="shared" si="307"/>
        <v>292</v>
      </c>
      <c r="CR425" s="281"/>
      <c r="CS425" s="279"/>
      <c r="CT425" s="278">
        <f t="shared" si="308"/>
        <v>19</v>
      </c>
      <c r="CU425" s="279">
        <f t="shared" si="309"/>
        <v>12.6654</v>
      </c>
      <c r="CV425" s="279">
        <f t="shared" si="310"/>
        <v>54.442755640000001</v>
      </c>
      <c r="CW425" s="279">
        <f t="shared" si="311"/>
        <v>56.291540909623997</v>
      </c>
      <c r="CX425" s="279">
        <f t="shared" si="312"/>
        <v>38.523941170355357</v>
      </c>
      <c r="CY425" s="279">
        <f t="shared" si="313"/>
        <v>25.680059184158878</v>
      </c>
      <c r="CZ425" s="279">
        <f t="shared" si="314"/>
        <v>17.118327452160308</v>
      </c>
      <c r="DA425" s="279">
        <f t="shared" si="315"/>
        <v>21.41107707961006</v>
      </c>
      <c r="DB425" s="279">
        <f t="shared" si="316"/>
        <v>14.272623981268065</v>
      </c>
      <c r="DC425" s="279">
        <f t="shared" si="317"/>
        <v>9.5141311459132911</v>
      </c>
      <c r="DD425" s="279">
        <f t="shared" si="318"/>
        <v>6.3421198218657997</v>
      </c>
      <c r="DE425" s="279">
        <f t="shared" si="319"/>
        <v>4.2276570732557417</v>
      </c>
      <c r="DF425" s="279">
        <f t="shared" si="268"/>
        <v>2.8181562050322775</v>
      </c>
      <c r="DG425" s="279">
        <f t="shared" si="269"/>
        <v>1.8785829262745162</v>
      </c>
      <c r="DH425" s="280">
        <f t="shared" si="286"/>
        <v>1.2522633786545925</v>
      </c>
      <c r="DI425" s="280">
        <f t="shared" si="292"/>
        <v>0.83475876821115136</v>
      </c>
      <c r="DJ425" s="154">
        <f t="shared" si="287"/>
        <v>357</v>
      </c>
      <c r="DK425" s="279">
        <f t="shared" si="270"/>
        <v>292</v>
      </c>
      <c r="DL425" s="97"/>
      <c r="DM425" s="154"/>
      <c r="DN425" s="267">
        <f t="shared" si="271"/>
        <v>19</v>
      </c>
      <c r="DO425" s="154">
        <f t="shared" si="272"/>
        <v>19</v>
      </c>
      <c r="DP425" s="154">
        <f t="shared" si="273"/>
        <v>65</v>
      </c>
      <c r="DQ425" s="154">
        <f t="shared" si="274"/>
        <v>85</v>
      </c>
      <c r="DR425" s="154">
        <f t="shared" si="275"/>
        <v>86</v>
      </c>
      <c r="DS425" s="154">
        <f t="shared" si="276"/>
        <v>86</v>
      </c>
      <c r="DT425" s="154">
        <f t="shared" si="277"/>
        <v>86</v>
      </c>
      <c r="DU425" s="154">
        <f t="shared" si="278"/>
        <v>96</v>
      </c>
      <c r="DV425" s="154">
        <f t="shared" si="279"/>
        <v>96</v>
      </c>
      <c r="DW425" s="154">
        <f t="shared" si="280"/>
        <v>96</v>
      </c>
      <c r="DX425" s="154">
        <f t="shared" si="281"/>
        <v>96</v>
      </c>
      <c r="DY425" s="154">
        <f t="shared" si="282"/>
        <v>96</v>
      </c>
      <c r="DZ425" s="154">
        <f t="shared" si="283"/>
        <v>96</v>
      </c>
      <c r="EA425" s="154">
        <f t="shared" si="284"/>
        <v>96</v>
      </c>
      <c r="EB425" s="264">
        <f t="shared" si="288"/>
        <v>96</v>
      </c>
      <c r="EC425" s="264">
        <f t="shared" si="293"/>
        <v>96</v>
      </c>
      <c r="ED425" s="154">
        <f t="shared" si="289"/>
        <v>93</v>
      </c>
    </row>
    <row r="426" spans="6:134" x14ac:dyDescent="0.25">
      <c r="F426" s="2">
        <f t="shared" si="291"/>
        <v>421</v>
      </c>
      <c r="G426" s="207">
        <v>1270</v>
      </c>
      <c r="H426" s="98">
        <f>15- COUNTIF(L426:AC426,"#N/A")</f>
        <v>0</v>
      </c>
      <c r="I426" s="131">
        <f>SUM(AH426:AY426)+SUM(BE426:BT426)</f>
        <v>32</v>
      </c>
      <c r="J426" s="398">
        <f>DI426</f>
        <v>0.83164458145932751</v>
      </c>
      <c r="K426" s="456" t="str">
        <f>IF(ISNUMBER(MATCH(G426,'[4]OPR data'!$A$3:$A$2900,0)),"Y","N")</f>
        <v>N</v>
      </c>
      <c r="L426" s="110"/>
      <c r="M426" s="233"/>
      <c r="N426" s="469" t="e">
        <f>(INDEX(Finish_table!R$4:R$83,MATCH('16 Year_History_Results'!$G426,Finish_table!S$4:S$83,0),1))</f>
        <v>#N/A</v>
      </c>
      <c r="O426" s="233" t="e">
        <f>(INDEX(Finish_table!Z$4:Z$99,MATCH('16 Year_History_Results'!$G426,Finish_table!AA$4:AA$99,0),1))</f>
        <v>#N/A</v>
      </c>
      <c r="P426" s="233" t="e">
        <f>(INDEX(Finish_table!AI$4:AI$99,MATCH('16 Year_History_Results'!$G426,Finish_table!AJ$4:AJ$99,0),1))</f>
        <v>#N/A</v>
      </c>
      <c r="Q426" s="233" t="e">
        <f>(INDEX(Finish_table!AR$4:AR$99,MATCH('16 Year_History_Results'!$G426,Finish_table!AS$4:AS$99,0),1))</f>
        <v>#N/A</v>
      </c>
      <c r="R426" s="233" t="e">
        <f>(INDEX(Finish_table!BA$4:BA$99,MATCH('16 Year_History_Results'!$G426,Finish_table!BB$4:BB$99,0),1))</f>
        <v>#N/A</v>
      </c>
      <c r="S426" s="233" t="e">
        <f>(INDEX(Finish_table!BJ$4:BJ$99,MATCH('16 Year_History_Results'!$G426,Finish_table!BK$4:BK$99,0),1))</f>
        <v>#N/A</v>
      </c>
      <c r="T426" s="233" t="str">
        <f>(INDEX(Finish_table!BS$4:BS$99,MATCH('16 Year_History_Results'!$G426,Finish_table!BT$4:BT$99,0),1))</f>
        <v>W</v>
      </c>
      <c r="U426" s="233" t="e">
        <f>(INDEX(Finish_table!CB$4:CB$99,MATCH('16 Year_History_Results'!$G426,Finish_table!CC$4:CC$99,0),1))</f>
        <v>#N/A</v>
      </c>
      <c r="V426" s="233" t="e">
        <f>(INDEX(Finish_table!CK$4:CK$99,MATCH('16 Year_History_Results'!$G426,Finish_table!CL$4:CL$99,0),1))</f>
        <v>#N/A</v>
      </c>
      <c r="W426" s="233" t="e">
        <f>(INDEX(Finish_table!CT$4:CT$99,MATCH('16 Year_History_Results'!$G426,Finish_table!CU$4:CU$99,0),1))</f>
        <v>#N/A</v>
      </c>
      <c r="X426" s="233" t="e">
        <f>(INDEX(Finish_table!DC$4:DC$99,MATCH('16 Year_History_Results'!$G426,Finish_table!DD$4:DD$99,0),1))</f>
        <v>#N/A</v>
      </c>
      <c r="Y426" s="233" t="e">
        <f>(INDEX(Finish_table!DL$4:DL$99,MATCH('16 Year_History_Results'!$G426,Finish_table!DM$4:DM$99,0),1))</f>
        <v>#N/A</v>
      </c>
      <c r="Z426" s="233" t="e">
        <f>(INDEX(Finish_table!DU$4:DU$99,MATCH('16 Year_History_Results'!$G426,Finish_table!DV$4:DV$99,0),1))</f>
        <v>#N/A</v>
      </c>
      <c r="AA426" s="233" t="e">
        <f>(INDEX(Finish_table!ED$4:ED$140,MATCH('16 Year_History_Results'!$G426,Finish_table!EE$4:EE$140,0),1))</f>
        <v>#N/A</v>
      </c>
      <c r="AB426" s="233" t="e">
        <f>(INDEX(Finish_table!EM$4:EM$224,MATCH('16 Year_History_Results'!$G426,Finish_table!EN$4:EN$224,0),1))</f>
        <v>#N/A</v>
      </c>
      <c r="AC426" s="253" t="e">
        <f>(INDEX(Finish_table!EW$4:EW$224,MATCH('16 Year_History_Results'!$G426,Finish_table!EX$4:EX$224,0),1))</f>
        <v>#N/A</v>
      </c>
      <c r="AG426">
        <f t="shared" si="306"/>
        <v>1270</v>
      </c>
      <c r="AH426" s="110"/>
      <c r="AI426" s="2"/>
      <c r="AJ426" s="146">
        <f>INDEX('2001'!$C$44:$C$140,'16 Year_History_Results'!BZ426)</f>
        <v>0</v>
      </c>
      <c r="AK426" s="2">
        <f>INDEX('2002'!$C$44:$C$140,'16 Year_History_Results'!CA426)</f>
        <v>0</v>
      </c>
      <c r="AL426" s="2">
        <f>INDEX('2003'!$C$44:$C$140,'16 Year_History_Results'!CB426)</f>
        <v>0</v>
      </c>
      <c r="AM426" s="2">
        <f>INDEX('2004'!$C$44:$C$140,'16 Year_History_Results'!CC426)</f>
        <v>0</v>
      </c>
      <c r="AN426" s="2">
        <f>INDEX('2005'!$C$44:$C$140,'16 Year_History_Results'!CD426)</f>
        <v>0</v>
      </c>
      <c r="AO426" s="2">
        <f>INDEX('2006'!$C$44:$C$140,'16 Year_History_Results'!CE426)</f>
        <v>0</v>
      </c>
      <c r="AP426" s="2">
        <f>INDEX('2007'!$C$44:$C$140,'16 Year_History_Results'!CF426)</f>
        <v>30</v>
      </c>
      <c r="AQ426" s="2">
        <f>INDEX('2008'!$C$44:$C$140,'16 Year_History_Results'!CG426)</f>
        <v>0</v>
      </c>
      <c r="AR426" s="2">
        <f>INDEX('2009'!$C$44:$C$140,'16 Year_History_Results'!CH426)</f>
        <v>0</v>
      </c>
      <c r="AS426" s="2">
        <f>INDEX('2010'!$C$44:$C$140,'16 Year_History_Results'!CI426)</f>
        <v>0</v>
      </c>
      <c r="AT426" s="2">
        <f>INDEX('2011'!$C$44:$C$140,'16 Year_History_Results'!CJ426)</f>
        <v>0</v>
      </c>
      <c r="AU426" s="2">
        <f>INDEX('2012'!$C$44:$C$140,'16 Year_History_Results'!CK426)</f>
        <v>0</v>
      </c>
      <c r="AV426" s="2">
        <f>INDEX('2013'!$C$44:$C$140,'16 Year_History_Results'!CL426)</f>
        <v>0</v>
      </c>
      <c r="AW426" s="2">
        <f>INDEX('2014'!$C$52:$C$180,'16 Year_History_Results'!CM426)</f>
        <v>0</v>
      </c>
      <c r="AX426" s="2">
        <f>INDEX('2015'!$E$52:$E$308,'16 Year_History_Results'!CN426)</f>
        <v>0</v>
      </c>
      <c r="AY426" s="147">
        <f>INDEX('2016'!$E$52:$E$308,'16 Year_History_Results'!CO426)</f>
        <v>0</v>
      </c>
      <c r="AZ426" s="2"/>
      <c r="BB426">
        <f t="shared" si="261"/>
        <v>1270</v>
      </c>
      <c r="BC426" s="110"/>
      <c r="BD426" s="97"/>
      <c r="BE426" s="146">
        <f>INDEX('2001'!$B$44:$B$140,'16 Year_History_Results'!BZ426)</f>
        <v>0</v>
      </c>
      <c r="BF426" s="2">
        <f>INDEX('2002'!$B$44:$B$140,'16 Year_History_Results'!CA426)</f>
        <v>0</v>
      </c>
      <c r="BG426" s="2">
        <f>INDEX('2003'!$B$44:$B$140,'16 Year_History_Results'!CB426)</f>
        <v>0</v>
      </c>
      <c r="BH426" s="2">
        <f>INDEX('2004'!$B$44:$B$140,'16 Year_History_Results'!CC426)</f>
        <v>0</v>
      </c>
      <c r="BI426" s="2">
        <f>INDEX('2005'!$B$44:$B$140,'16 Year_History_Results'!CD426)</f>
        <v>0</v>
      </c>
      <c r="BJ426" s="2">
        <f>INDEX('2006'!$B$44:$B$140,'16 Year_History_Results'!CE426)</f>
        <v>0</v>
      </c>
      <c r="BK426" s="2">
        <f>INDEX('2007'!$B$44:$B$140,'16 Year_History_Results'!CF426)</f>
        <v>2</v>
      </c>
      <c r="BL426" s="2">
        <f>INDEX('2008'!$B$44:$B$140,'16 Year_History_Results'!CG426)</f>
        <v>0</v>
      </c>
      <c r="BM426" s="2">
        <f>INDEX('2009'!$B$44:$B$140,'16 Year_History_Results'!CH426)</f>
        <v>0</v>
      </c>
      <c r="BN426" s="2">
        <f>INDEX('2010'!$B$44:$B$140,'16 Year_History_Results'!CI426)</f>
        <v>0</v>
      </c>
      <c r="BO426" s="2">
        <f>INDEX('2011'!$B$44:$B$140,'16 Year_History_Results'!CJ426)</f>
        <v>0</v>
      </c>
      <c r="BP426" s="2">
        <f>INDEX('2012'!$B$44:$B$140,'16 Year_History_Results'!CK426)</f>
        <v>0</v>
      </c>
      <c r="BQ426" s="2">
        <f>INDEX('2013'!$B$44:$B$140,'16 Year_History_Results'!CL426)</f>
        <v>0</v>
      </c>
      <c r="BR426" s="2">
        <f>INDEX('2014'!$B$52:$B$180,'16 Year_History_Results'!CM426)</f>
        <v>0</v>
      </c>
      <c r="BS426" s="147">
        <f>INDEX('2015'!$B$52:$B$308,'16 Year_History_Results'!CN426)</f>
        <v>0</v>
      </c>
      <c r="BT426" s="147">
        <f>INDEX('2016'!$B$52:$B$308,'16 Year_History_Results'!CO426)</f>
        <v>0</v>
      </c>
      <c r="BW426">
        <f t="shared" si="262"/>
        <v>1270</v>
      </c>
      <c r="BX426" s="110"/>
      <c r="BY426" s="97"/>
      <c r="BZ426" s="146">
        <f>IF(ISNA(MATCH($BW426,'2001'!$A$44:$A$139,0)),97,MATCH($BW426,'2001'!$A$44:$A$139,0))</f>
        <v>97</v>
      </c>
      <c r="CA426" s="2">
        <f>IF(ISNA(MATCH($BW426,'2002'!$A$44:$A$139,0)),97,MATCH($BW426,'2002'!$A$44:$A$139,0))</f>
        <v>97</v>
      </c>
      <c r="CB426" s="2">
        <f>IF(ISNA(MATCH($BW426,'2003'!$A$44:$A$139,0)),97,MATCH($BW426,'2003'!$A$44:$A$139,0))</f>
        <v>97</v>
      </c>
      <c r="CC426" s="2">
        <f>IF(ISNA(MATCH($BW426,'2004'!$A$44:$A$139,0)),97,MATCH($BW426,'2004'!$A$44:$A$139,0))</f>
        <v>97</v>
      </c>
      <c r="CD426" s="2">
        <f>IF(ISNA(MATCH($BW426,'2005'!$A$44:$A$139,0)),97,MATCH($BW426,'2005'!$A$44:$A$139,0))</f>
        <v>97</v>
      </c>
      <c r="CE426" s="2">
        <f>IF(ISNA(MATCH($BW426,'2006'!$A$44:$A$139,0)),97,MATCH($BW426,'2006'!$A$44:$A$139,0))</f>
        <v>97</v>
      </c>
      <c r="CF426" s="2">
        <f>IF(ISNA(MATCH($BW426,'2007'!$A$44:$A$139,0)),97,MATCH($BW426,'2007'!$A$44:$A$139,0))</f>
        <v>67</v>
      </c>
      <c r="CG426" s="2">
        <f>IF(ISNA(MATCH($BW426,'2008'!$A$44:$A$139,0)),97,MATCH($BW426,'2008'!$A$44:$A$139,0))</f>
        <v>97</v>
      </c>
      <c r="CH426" s="2">
        <f>IF(ISNA(MATCH($BW426,'2009'!$A$44:$A$139,0)),97,MATCH($BW426,'2009'!$A$44:$A$139,0))</f>
        <v>97</v>
      </c>
      <c r="CI426" s="2">
        <f>IF(ISNA(MATCH($BW426,'2010'!$A$44:$A$139,0)),97,MATCH($BW426,'2010'!$A$44:$A$139,0))</f>
        <v>97</v>
      </c>
      <c r="CJ426" s="2">
        <f>IF(ISNA(MATCH($BW426,'2011'!$A$44:$A$139,0)),97,MATCH($BW426,'2011'!$A$44:$A$139,0))</f>
        <v>97</v>
      </c>
      <c r="CK426" s="2">
        <f>IF(ISNA(MATCH($BW426,'2012'!$A$44:$A$139,0)),97,MATCH($BW426,'2012'!$A$44:$A$139,0))</f>
        <v>97</v>
      </c>
      <c r="CL426" s="2">
        <f>IF(ISNA(MATCH($BW426,'2013'!$A$44:$A$139,0)),97,MATCH($BW426,'2013'!$A$44:$A$139,0))</f>
        <v>97</v>
      </c>
      <c r="CM426" s="2">
        <f>IF(ISNA(MATCH($BW426,'2014'!$A$52:$A$179,0)),129,MATCH($BW426,'2014'!$A$52:$A$179,0))</f>
        <v>129</v>
      </c>
      <c r="CN426" s="147">
        <f>IF(ISNA(MATCH($BW426,'2015'!$A$52:$A$307,0)),257,MATCH($BW426,'2015'!$A$52:$A$307,0))</f>
        <v>257</v>
      </c>
      <c r="CO426" s="147">
        <f>IF(ISNA(MATCH($BW426,'2016'!$A$52:$A$307,0)),257,MATCH($BW426,'2016'!$A$52:$A$307,0))</f>
        <v>257</v>
      </c>
      <c r="CQ426">
        <f t="shared" si="307"/>
        <v>1270</v>
      </c>
      <c r="CR426" s="281"/>
      <c r="CS426" s="279"/>
      <c r="CT426" s="278">
        <f t="shared" si="308"/>
        <v>0</v>
      </c>
      <c r="CU426" s="279">
        <f t="shared" si="309"/>
        <v>0</v>
      </c>
      <c r="CV426" s="279">
        <f t="shared" si="310"/>
        <v>0</v>
      </c>
      <c r="CW426" s="279">
        <f t="shared" si="311"/>
        <v>0</v>
      </c>
      <c r="CX426" s="279">
        <f t="shared" si="312"/>
        <v>0</v>
      </c>
      <c r="CY426" s="279">
        <f t="shared" si="313"/>
        <v>0</v>
      </c>
      <c r="CZ426" s="279">
        <f t="shared" si="314"/>
        <v>32</v>
      </c>
      <c r="DA426" s="279">
        <f t="shared" si="315"/>
        <v>21.331199999999999</v>
      </c>
      <c r="DB426" s="279">
        <f t="shared" si="316"/>
        <v>14.219377919999999</v>
      </c>
      <c r="DC426" s="279">
        <f t="shared" si="317"/>
        <v>9.4786373214719983</v>
      </c>
      <c r="DD426" s="279">
        <f t="shared" si="318"/>
        <v>6.3184596384932341</v>
      </c>
      <c r="DE426" s="279">
        <f t="shared" si="319"/>
        <v>4.2118851950195895</v>
      </c>
      <c r="DF426" s="279">
        <f t="shared" si="268"/>
        <v>2.8076426710000582</v>
      </c>
      <c r="DG426" s="279">
        <f t="shared" si="269"/>
        <v>1.8715746044886388</v>
      </c>
      <c r="DH426" s="280">
        <f t="shared" si="286"/>
        <v>1.2475916313521265</v>
      </c>
      <c r="DI426" s="280">
        <f t="shared" si="292"/>
        <v>0.83164458145932751</v>
      </c>
      <c r="DJ426" s="154">
        <f t="shared" si="287"/>
        <v>358</v>
      </c>
      <c r="DK426" s="279">
        <f t="shared" si="270"/>
        <v>1270</v>
      </c>
      <c r="DL426" s="97"/>
      <c r="DM426" s="154"/>
      <c r="DN426" s="267">
        <f t="shared" si="271"/>
        <v>0</v>
      </c>
      <c r="DO426" s="154">
        <f t="shared" si="272"/>
        <v>0</v>
      </c>
      <c r="DP426" s="154">
        <f t="shared" si="273"/>
        <v>0</v>
      </c>
      <c r="DQ426" s="154">
        <f t="shared" si="274"/>
        <v>0</v>
      </c>
      <c r="DR426" s="154">
        <f t="shared" si="275"/>
        <v>0</v>
      </c>
      <c r="DS426" s="154">
        <f t="shared" si="276"/>
        <v>0</v>
      </c>
      <c r="DT426" s="154">
        <f t="shared" si="277"/>
        <v>32</v>
      </c>
      <c r="DU426" s="154">
        <f t="shared" si="278"/>
        <v>32</v>
      </c>
      <c r="DV426" s="154">
        <f t="shared" si="279"/>
        <v>32</v>
      </c>
      <c r="DW426" s="154">
        <f t="shared" si="280"/>
        <v>32</v>
      </c>
      <c r="DX426" s="154">
        <f t="shared" si="281"/>
        <v>32</v>
      </c>
      <c r="DY426" s="154">
        <f t="shared" si="282"/>
        <v>32</v>
      </c>
      <c r="DZ426" s="154">
        <f t="shared" si="283"/>
        <v>32</v>
      </c>
      <c r="EA426" s="154">
        <f t="shared" si="284"/>
        <v>32</v>
      </c>
      <c r="EB426" s="264">
        <f t="shared" si="288"/>
        <v>32</v>
      </c>
      <c r="EC426" s="264">
        <f t="shared" si="293"/>
        <v>32</v>
      </c>
      <c r="ED426" s="154">
        <f t="shared" si="289"/>
        <v>240</v>
      </c>
    </row>
    <row r="427" spans="6:134" x14ac:dyDescent="0.25">
      <c r="F427" s="2">
        <f t="shared" si="291"/>
        <v>422</v>
      </c>
      <c r="G427" s="487">
        <v>1987</v>
      </c>
      <c r="H427" s="98">
        <f>15- COUNTIF(L427:AC427,"#N/A")</f>
        <v>0</v>
      </c>
      <c r="I427" s="131">
        <f>SUM(AH427:AY427)+SUM(BE427:BT427)</f>
        <v>14</v>
      </c>
      <c r="J427" s="398">
        <f>DI427</f>
        <v>0.81881388946377953</v>
      </c>
      <c r="K427" s="456" t="str">
        <f>IF(ISNUMBER(MATCH(G427,'[4]OPR data'!$A$3:$A$2900,0)),"Y","N")</f>
        <v>Y</v>
      </c>
      <c r="L427" s="110"/>
      <c r="M427" s="233"/>
      <c r="N427" s="469" t="e">
        <f>(INDEX(Finish_table!R$4:R$83,MATCH('16 Year_History_Results'!$G427,Finish_table!S$4:S$83,0),1))</f>
        <v>#N/A</v>
      </c>
      <c r="O427" s="233" t="e">
        <f>(INDEX(Finish_table!Z$4:Z$99,MATCH('16 Year_History_Results'!$G427,Finish_table!AA$4:AA$99,0),1))</f>
        <v>#N/A</v>
      </c>
      <c r="P427" s="233" t="e">
        <f>(INDEX(Finish_table!AI$4:AI$99,MATCH('16 Year_History_Results'!$G427,Finish_table!AJ$4:AJ$99,0),1))</f>
        <v>#N/A</v>
      </c>
      <c r="Q427" s="233" t="e">
        <f>(INDEX(Finish_table!AR$4:AR$99,MATCH('16 Year_History_Results'!$G427,Finish_table!AS$4:AS$99,0),1))</f>
        <v>#N/A</v>
      </c>
      <c r="R427" s="233" t="e">
        <f>(INDEX(Finish_table!BA$4:BA$99,MATCH('16 Year_History_Results'!$G427,Finish_table!BB$4:BB$99,0),1))</f>
        <v>#N/A</v>
      </c>
      <c r="S427" s="233" t="e">
        <f>(INDEX(Finish_table!BJ$4:BJ$99,MATCH('16 Year_History_Results'!$G427,Finish_table!BK$4:BK$99,0),1))</f>
        <v>#N/A</v>
      </c>
      <c r="T427" s="233" t="e">
        <f>(INDEX(Finish_table!BS$4:BS$99,MATCH('16 Year_History_Results'!$G427,Finish_table!BT$4:BT$99,0),1))</f>
        <v>#N/A</v>
      </c>
      <c r="U427" s="233" t="e">
        <f>(INDEX(Finish_table!CB$4:CB$99,MATCH('16 Year_History_Results'!$G427,Finish_table!CC$4:CC$99,0),1))</f>
        <v>#N/A</v>
      </c>
      <c r="V427" s="233" t="str">
        <f>(INDEX(Finish_table!CK$4:CK$99,MATCH('16 Year_History_Results'!$G427,Finish_table!CL$4:CL$99,0),1))</f>
        <v>QF</v>
      </c>
      <c r="W427" s="233" t="e">
        <f>(INDEX(Finish_table!CT$4:CT$99,MATCH('16 Year_History_Results'!$G427,Finish_table!CU$4:CU$99,0),1))</f>
        <v>#N/A</v>
      </c>
      <c r="X427" s="233" t="e">
        <f>(INDEX(Finish_table!DC$4:DC$99,MATCH('16 Year_History_Results'!$G427,Finish_table!DD$4:DD$99,0),1))</f>
        <v>#N/A</v>
      </c>
      <c r="Y427" s="233" t="e">
        <f>(INDEX(Finish_table!DL$4:DL$99,MATCH('16 Year_History_Results'!$G427,Finish_table!DM$4:DM$99,0),1))</f>
        <v>#N/A</v>
      </c>
      <c r="Z427" s="233" t="e">
        <f>(INDEX(Finish_table!DU$4:DU$99,MATCH('16 Year_History_Results'!$G427,Finish_table!DV$4:DV$99,0),1))</f>
        <v>#N/A</v>
      </c>
      <c r="AA427" s="233" t="e">
        <f>(INDEX(Finish_table!ED$4:ED$140,MATCH('16 Year_History_Results'!$G427,Finish_table!EE$4:EE$140,0),1))</f>
        <v>#N/A</v>
      </c>
      <c r="AB427" s="233" t="e">
        <f>(INDEX(Finish_table!EM$4:EM$224,MATCH('16 Year_History_Results'!$G427,Finish_table!EN$4:EN$224,0),1))</f>
        <v>#N/A</v>
      </c>
      <c r="AC427" s="253" t="e">
        <f>(INDEX(Finish_table!EW$4:EW$224,MATCH('16 Year_History_Results'!$G427,Finish_table!EX$4:EX$224,0),1))</f>
        <v>#N/A</v>
      </c>
      <c r="AG427">
        <f t="shared" si="306"/>
        <v>1987</v>
      </c>
      <c r="AH427" s="110"/>
      <c r="AI427" s="2"/>
      <c r="AJ427" s="146">
        <f>INDEX('2001'!$C$44:$C$140,'16 Year_History_Results'!BZ427)</f>
        <v>0</v>
      </c>
      <c r="AK427" s="2">
        <f>INDEX('2002'!$C$44:$C$140,'16 Year_History_Results'!CA427)</f>
        <v>0</v>
      </c>
      <c r="AL427" s="2">
        <f>INDEX('2003'!$C$44:$C$140,'16 Year_History_Results'!CB427)</f>
        <v>0</v>
      </c>
      <c r="AM427" s="2">
        <f>INDEX('2004'!$C$44:$C$140,'16 Year_History_Results'!CC427)</f>
        <v>0</v>
      </c>
      <c r="AN427" s="2">
        <f>INDEX('2005'!$C$44:$C$140,'16 Year_History_Results'!CD427)</f>
        <v>0</v>
      </c>
      <c r="AO427" s="2">
        <f>INDEX('2006'!$C$44:$C$140,'16 Year_History_Results'!CE427)</f>
        <v>0</v>
      </c>
      <c r="AP427" s="2">
        <f>INDEX('2007'!$C$44:$C$140,'16 Year_History_Results'!CF427)</f>
        <v>0</v>
      </c>
      <c r="AQ427" s="2">
        <f>INDEX('2008'!$C$44:$C$140,'16 Year_History_Results'!CG427)</f>
        <v>0</v>
      </c>
      <c r="AR427" s="2">
        <f>INDEX('2009'!$C$44:$C$140,'16 Year_History_Results'!CH427)</f>
        <v>0</v>
      </c>
      <c r="AS427" s="2">
        <f>INDEX('2010'!$C$44:$C$140,'16 Year_History_Results'!CI427)</f>
        <v>0</v>
      </c>
      <c r="AT427" s="2">
        <f>INDEX('2011'!$C$44:$C$140,'16 Year_History_Results'!CJ427)</f>
        <v>0</v>
      </c>
      <c r="AU427" s="2">
        <f>INDEX('2012'!$C$44:$C$140,'16 Year_History_Results'!CK427)</f>
        <v>0</v>
      </c>
      <c r="AV427" s="2">
        <f>INDEX('2013'!$C$44:$C$140,'16 Year_History_Results'!CL427)</f>
        <v>0</v>
      </c>
      <c r="AW427" s="2">
        <f>INDEX('2014'!$C$52:$C$180,'16 Year_History_Results'!CM427)</f>
        <v>0</v>
      </c>
      <c r="AX427" s="2">
        <f>INDEX('2015'!$E$52:$E$308,'16 Year_History_Results'!CN427)</f>
        <v>0</v>
      </c>
      <c r="AY427" s="147">
        <f>INDEX('2016'!$E$52:$E$308,'16 Year_History_Results'!CO427)</f>
        <v>0</v>
      </c>
      <c r="AZ427" s="2"/>
      <c r="BB427">
        <f t="shared" si="261"/>
        <v>1987</v>
      </c>
      <c r="BC427" s="110"/>
      <c r="BD427" s="97"/>
      <c r="BE427" s="146">
        <f>INDEX('2001'!$B$44:$B$140,'16 Year_History_Results'!BZ427)</f>
        <v>0</v>
      </c>
      <c r="BF427" s="2">
        <f>INDEX('2002'!$B$44:$B$140,'16 Year_History_Results'!CA427)</f>
        <v>0</v>
      </c>
      <c r="BG427" s="2">
        <f>INDEX('2003'!$B$44:$B$140,'16 Year_History_Results'!CB427)</f>
        <v>0</v>
      </c>
      <c r="BH427" s="2">
        <f>INDEX('2004'!$B$44:$B$140,'16 Year_History_Results'!CC427)</f>
        <v>0</v>
      </c>
      <c r="BI427" s="2">
        <f>INDEX('2005'!$B$44:$B$140,'16 Year_History_Results'!CD427)</f>
        <v>0</v>
      </c>
      <c r="BJ427" s="2">
        <f>INDEX('2006'!$B$44:$B$140,'16 Year_History_Results'!CE427)</f>
        <v>0</v>
      </c>
      <c r="BK427" s="2">
        <f>INDEX('2007'!$B$44:$B$140,'16 Year_History_Results'!CF427)</f>
        <v>0</v>
      </c>
      <c r="BL427" s="2">
        <f>INDEX('2008'!$B$44:$B$140,'16 Year_History_Results'!CG427)</f>
        <v>0</v>
      </c>
      <c r="BM427" s="2">
        <f>INDEX('2009'!$B$44:$B$140,'16 Year_History_Results'!CH427)</f>
        <v>14</v>
      </c>
      <c r="BN427" s="2">
        <f>INDEX('2010'!$B$44:$B$140,'16 Year_History_Results'!CI427)</f>
        <v>0</v>
      </c>
      <c r="BO427" s="2">
        <f>INDEX('2011'!$B$44:$B$140,'16 Year_History_Results'!CJ427)</f>
        <v>0</v>
      </c>
      <c r="BP427" s="2">
        <f>INDEX('2012'!$B$44:$B$140,'16 Year_History_Results'!CK427)</f>
        <v>0</v>
      </c>
      <c r="BQ427" s="2">
        <f>INDEX('2013'!$B$44:$B$140,'16 Year_History_Results'!CL427)</f>
        <v>0</v>
      </c>
      <c r="BR427" s="2">
        <f>INDEX('2014'!$B$52:$B$180,'16 Year_History_Results'!CM427)</f>
        <v>0</v>
      </c>
      <c r="BS427" s="147">
        <f>INDEX('2015'!$B$52:$B$308,'16 Year_History_Results'!CN427)</f>
        <v>0</v>
      </c>
      <c r="BT427" s="147">
        <f>INDEX('2016'!$B$52:$B$308,'16 Year_History_Results'!CO427)</f>
        <v>0</v>
      </c>
      <c r="BW427">
        <f t="shared" si="262"/>
        <v>1987</v>
      </c>
      <c r="BX427" s="110"/>
      <c r="BY427" s="97"/>
      <c r="BZ427" s="146">
        <f>IF(ISNA(MATCH($BW427,'2001'!$A$44:$A$139,0)),97,MATCH($BW427,'2001'!$A$44:$A$139,0))</f>
        <v>97</v>
      </c>
      <c r="CA427" s="2">
        <f>IF(ISNA(MATCH($BW427,'2002'!$A$44:$A$139,0)),97,MATCH($BW427,'2002'!$A$44:$A$139,0))</f>
        <v>97</v>
      </c>
      <c r="CB427" s="2">
        <f>IF(ISNA(MATCH($BW427,'2003'!$A$44:$A$139,0)),97,MATCH($BW427,'2003'!$A$44:$A$139,0))</f>
        <v>97</v>
      </c>
      <c r="CC427" s="2">
        <f>IF(ISNA(MATCH($BW427,'2004'!$A$44:$A$139,0)),97,MATCH($BW427,'2004'!$A$44:$A$139,0))</f>
        <v>97</v>
      </c>
      <c r="CD427" s="2">
        <f>IF(ISNA(MATCH($BW427,'2005'!$A$44:$A$139,0)),97,MATCH($BW427,'2005'!$A$44:$A$139,0))</f>
        <v>97</v>
      </c>
      <c r="CE427" s="2">
        <f>IF(ISNA(MATCH($BW427,'2006'!$A$44:$A$139,0)),97,MATCH($BW427,'2006'!$A$44:$A$139,0))</f>
        <v>97</v>
      </c>
      <c r="CF427" s="2">
        <f>IF(ISNA(MATCH($BW427,'2007'!$A$44:$A$139,0)),97,MATCH($BW427,'2007'!$A$44:$A$139,0))</f>
        <v>97</v>
      </c>
      <c r="CG427" s="2">
        <f>IF(ISNA(MATCH($BW427,'2008'!$A$44:$A$139,0)),97,MATCH($BW427,'2008'!$A$44:$A$139,0))</f>
        <v>97</v>
      </c>
      <c r="CH427" s="2">
        <f>IF(ISNA(MATCH($BW427,'2009'!$A$44:$A$139,0)),97,MATCH($BW427,'2009'!$A$44:$A$139,0))</f>
        <v>87</v>
      </c>
      <c r="CI427" s="2">
        <f>IF(ISNA(MATCH($BW427,'2010'!$A$44:$A$139,0)),97,MATCH($BW427,'2010'!$A$44:$A$139,0))</f>
        <v>97</v>
      </c>
      <c r="CJ427" s="2">
        <f>IF(ISNA(MATCH($BW427,'2011'!$A$44:$A$139,0)),97,MATCH($BW427,'2011'!$A$44:$A$139,0))</f>
        <v>97</v>
      </c>
      <c r="CK427" s="2">
        <f>IF(ISNA(MATCH($BW427,'2012'!$A$44:$A$139,0)),97,MATCH($BW427,'2012'!$A$44:$A$139,0))</f>
        <v>97</v>
      </c>
      <c r="CL427" s="2">
        <f>IF(ISNA(MATCH($BW427,'2013'!$A$44:$A$139,0)),97,MATCH($BW427,'2013'!$A$44:$A$139,0))</f>
        <v>97</v>
      </c>
      <c r="CM427" s="2">
        <f>IF(ISNA(MATCH($BW427,'2014'!$A$52:$A$179,0)),129,MATCH($BW427,'2014'!$A$52:$A$179,0))</f>
        <v>129</v>
      </c>
      <c r="CN427" s="147">
        <f>IF(ISNA(MATCH($BW427,'2015'!$A$52:$A$307,0)),257,MATCH($BW427,'2015'!$A$52:$A$307,0))</f>
        <v>257</v>
      </c>
      <c r="CO427" s="147">
        <f>IF(ISNA(MATCH($BW427,'2016'!$A$52:$A$307,0)),257,MATCH($BW427,'2016'!$A$52:$A$307,0))</f>
        <v>257</v>
      </c>
      <c r="CQ427">
        <f t="shared" si="307"/>
        <v>1987</v>
      </c>
      <c r="CR427" s="281"/>
      <c r="CS427" s="279"/>
      <c r="CT427" s="278">
        <f t="shared" si="308"/>
        <v>0</v>
      </c>
      <c r="CU427" s="279">
        <f t="shared" si="309"/>
        <v>0</v>
      </c>
      <c r="CV427" s="279">
        <f t="shared" si="310"/>
        <v>0</v>
      </c>
      <c r="CW427" s="279">
        <f t="shared" si="311"/>
        <v>0</v>
      </c>
      <c r="CX427" s="279">
        <f t="shared" si="312"/>
        <v>0</v>
      </c>
      <c r="CY427" s="279">
        <f t="shared" si="313"/>
        <v>0</v>
      </c>
      <c r="CZ427" s="279">
        <f t="shared" si="314"/>
        <v>0</v>
      </c>
      <c r="DA427" s="279">
        <f t="shared" si="315"/>
        <v>0</v>
      </c>
      <c r="DB427" s="279">
        <f t="shared" si="316"/>
        <v>14</v>
      </c>
      <c r="DC427" s="279">
        <f t="shared" si="317"/>
        <v>9.3323999999999998</v>
      </c>
      <c r="DD427" s="279">
        <f t="shared" si="318"/>
        <v>6.2209778399999998</v>
      </c>
      <c r="DE427" s="279">
        <f t="shared" si="319"/>
        <v>4.1469038281439996</v>
      </c>
      <c r="DF427" s="279">
        <f t="shared" si="268"/>
        <v>2.7643260918407901</v>
      </c>
      <c r="DG427" s="279">
        <f t="shared" si="269"/>
        <v>1.8426997728210706</v>
      </c>
      <c r="DH427" s="280">
        <f t="shared" si="286"/>
        <v>1.2283436685625255</v>
      </c>
      <c r="DI427" s="280">
        <f t="shared" si="292"/>
        <v>0.81881388946377953</v>
      </c>
      <c r="DJ427" s="154">
        <f t="shared" si="287"/>
        <v>359</v>
      </c>
      <c r="DK427" s="279">
        <f t="shared" si="270"/>
        <v>1987</v>
      </c>
      <c r="DL427" s="97"/>
      <c r="DM427" s="154"/>
      <c r="DN427" s="267">
        <f t="shared" si="271"/>
        <v>0</v>
      </c>
      <c r="DO427" s="154">
        <f t="shared" si="272"/>
        <v>0</v>
      </c>
      <c r="DP427" s="154">
        <f t="shared" si="273"/>
        <v>0</v>
      </c>
      <c r="DQ427" s="154">
        <f t="shared" si="274"/>
        <v>0</v>
      </c>
      <c r="DR427" s="154">
        <f t="shared" si="275"/>
        <v>0</v>
      </c>
      <c r="DS427" s="154">
        <f t="shared" si="276"/>
        <v>0</v>
      </c>
      <c r="DT427" s="154">
        <f t="shared" si="277"/>
        <v>0</v>
      </c>
      <c r="DU427" s="154">
        <f t="shared" si="278"/>
        <v>0</v>
      </c>
      <c r="DV427" s="154">
        <f t="shared" si="279"/>
        <v>14</v>
      </c>
      <c r="DW427" s="154">
        <f t="shared" si="280"/>
        <v>14</v>
      </c>
      <c r="DX427" s="154">
        <f t="shared" si="281"/>
        <v>14</v>
      </c>
      <c r="DY427" s="154">
        <f t="shared" si="282"/>
        <v>14</v>
      </c>
      <c r="DZ427" s="154">
        <f t="shared" si="283"/>
        <v>14</v>
      </c>
      <c r="EA427" s="154">
        <f t="shared" si="284"/>
        <v>14</v>
      </c>
      <c r="EB427" s="264">
        <f t="shared" si="288"/>
        <v>14</v>
      </c>
      <c r="EC427" s="264">
        <f t="shared" si="293"/>
        <v>14</v>
      </c>
      <c r="ED427" s="154">
        <f t="shared" si="289"/>
        <v>369</v>
      </c>
    </row>
    <row r="428" spans="6:134" x14ac:dyDescent="0.25">
      <c r="F428" s="2">
        <f t="shared" si="291"/>
        <v>423</v>
      </c>
      <c r="G428" s="487">
        <v>2377</v>
      </c>
      <c r="H428" s="98">
        <f>15- COUNTIF(L428:AC428,"#N/A")</f>
        <v>0</v>
      </c>
      <c r="I428" s="131">
        <f>SUM(AH428:AY428)+SUM(BE428:BT428)</f>
        <v>14</v>
      </c>
      <c r="J428" s="398">
        <f>DI428</f>
        <v>0.81881388946377953</v>
      </c>
      <c r="K428" s="456" t="str">
        <f>IF(ISNUMBER(MATCH(G428,'[4]OPR data'!$A$3:$A$2900,0)),"Y","N")</f>
        <v>Y</v>
      </c>
      <c r="L428" s="110"/>
      <c r="M428" s="233"/>
      <c r="N428" s="469" t="e">
        <f>(INDEX(Finish_table!R$4:R$83,MATCH('16 Year_History_Results'!$G428,Finish_table!S$4:S$83,0),1))</f>
        <v>#N/A</v>
      </c>
      <c r="O428" s="233" t="e">
        <f>(INDEX(Finish_table!Z$4:Z$99,MATCH('16 Year_History_Results'!$G428,Finish_table!AA$4:AA$99,0),1))</f>
        <v>#N/A</v>
      </c>
      <c r="P428" s="233" t="e">
        <f>(INDEX(Finish_table!AI$4:AI$99,MATCH('16 Year_History_Results'!$G428,Finish_table!AJ$4:AJ$99,0),1))</f>
        <v>#N/A</v>
      </c>
      <c r="Q428" s="233" t="e">
        <f>(INDEX(Finish_table!AR$4:AR$99,MATCH('16 Year_History_Results'!$G428,Finish_table!AS$4:AS$99,0),1))</f>
        <v>#N/A</v>
      </c>
      <c r="R428" s="233" t="e">
        <f>(INDEX(Finish_table!BA$4:BA$99,MATCH('16 Year_History_Results'!$G428,Finish_table!BB$4:BB$99,0),1))</f>
        <v>#N/A</v>
      </c>
      <c r="S428" s="233" t="e">
        <f>(INDEX(Finish_table!BJ$4:BJ$99,MATCH('16 Year_History_Results'!$G428,Finish_table!BK$4:BK$99,0),1))</f>
        <v>#N/A</v>
      </c>
      <c r="T428" s="233" t="e">
        <f>(INDEX(Finish_table!BS$4:BS$99,MATCH('16 Year_History_Results'!$G428,Finish_table!BT$4:BT$99,0),1))</f>
        <v>#N/A</v>
      </c>
      <c r="U428" s="233" t="e">
        <f>(INDEX(Finish_table!CB$4:CB$99,MATCH('16 Year_History_Results'!$G428,Finish_table!CC$4:CC$99,0),1))</f>
        <v>#N/A</v>
      </c>
      <c r="V428" s="233" t="str">
        <f>(INDEX(Finish_table!CK$4:CK$99,MATCH('16 Year_History_Results'!$G428,Finish_table!CL$4:CL$99,0),1))</f>
        <v>QF</v>
      </c>
      <c r="W428" s="233" t="e">
        <f>(INDEX(Finish_table!CT$4:CT$99,MATCH('16 Year_History_Results'!$G428,Finish_table!CU$4:CU$99,0),1))</f>
        <v>#N/A</v>
      </c>
      <c r="X428" s="233" t="e">
        <f>(INDEX(Finish_table!DC$4:DC$99,MATCH('16 Year_History_Results'!$G428,Finish_table!DD$4:DD$99,0),1))</f>
        <v>#N/A</v>
      </c>
      <c r="Y428" s="233" t="e">
        <f>(INDEX(Finish_table!DL$4:DL$99,MATCH('16 Year_History_Results'!$G428,Finish_table!DM$4:DM$99,0),1))</f>
        <v>#N/A</v>
      </c>
      <c r="Z428" s="233" t="e">
        <f>(INDEX(Finish_table!DU$4:DU$99,MATCH('16 Year_History_Results'!$G428,Finish_table!DV$4:DV$99,0),1))</f>
        <v>#N/A</v>
      </c>
      <c r="AA428" s="233" t="e">
        <f>(INDEX(Finish_table!ED$4:ED$140,MATCH('16 Year_History_Results'!$G428,Finish_table!EE$4:EE$140,0),1))</f>
        <v>#N/A</v>
      </c>
      <c r="AB428" s="233" t="e">
        <f>(INDEX(Finish_table!EM$4:EM$224,MATCH('16 Year_History_Results'!$G428,Finish_table!EN$4:EN$224,0),1))</f>
        <v>#N/A</v>
      </c>
      <c r="AC428" s="253" t="e">
        <f>(INDEX(Finish_table!EW$4:EW$224,MATCH('16 Year_History_Results'!$G428,Finish_table!EX$4:EX$224,0),1))</f>
        <v>#N/A</v>
      </c>
      <c r="AG428">
        <f t="shared" si="306"/>
        <v>2377</v>
      </c>
      <c r="AH428" s="110"/>
      <c r="AI428" s="2"/>
      <c r="AJ428" s="146">
        <f>INDEX('2001'!$C$44:$C$140,'16 Year_History_Results'!BZ428)</f>
        <v>0</v>
      </c>
      <c r="AK428" s="2">
        <f>INDEX('2002'!$C$44:$C$140,'16 Year_History_Results'!CA428)</f>
        <v>0</v>
      </c>
      <c r="AL428" s="2">
        <f>INDEX('2003'!$C$44:$C$140,'16 Year_History_Results'!CB428)</f>
        <v>0</v>
      </c>
      <c r="AM428" s="2">
        <f>INDEX('2004'!$C$44:$C$140,'16 Year_History_Results'!CC428)</f>
        <v>0</v>
      </c>
      <c r="AN428" s="2">
        <f>INDEX('2005'!$C$44:$C$140,'16 Year_History_Results'!CD428)</f>
        <v>0</v>
      </c>
      <c r="AO428" s="2">
        <f>INDEX('2006'!$C$44:$C$140,'16 Year_History_Results'!CE428)</f>
        <v>0</v>
      </c>
      <c r="AP428" s="2">
        <f>INDEX('2007'!$C$44:$C$140,'16 Year_History_Results'!CF428)</f>
        <v>0</v>
      </c>
      <c r="AQ428" s="2">
        <f>INDEX('2008'!$C$44:$C$140,'16 Year_History_Results'!CG428)</f>
        <v>0</v>
      </c>
      <c r="AR428" s="2">
        <f>INDEX('2009'!$C$44:$C$140,'16 Year_History_Results'!CH428)</f>
        <v>0</v>
      </c>
      <c r="AS428" s="2">
        <f>INDEX('2010'!$C$44:$C$140,'16 Year_History_Results'!CI428)</f>
        <v>0</v>
      </c>
      <c r="AT428" s="2">
        <f>INDEX('2011'!$C$44:$C$140,'16 Year_History_Results'!CJ428)</f>
        <v>0</v>
      </c>
      <c r="AU428" s="2">
        <f>INDEX('2012'!$C$44:$C$140,'16 Year_History_Results'!CK428)</f>
        <v>0</v>
      </c>
      <c r="AV428" s="2">
        <f>INDEX('2013'!$C$44:$C$140,'16 Year_History_Results'!CL428)</f>
        <v>0</v>
      </c>
      <c r="AW428" s="2">
        <f>INDEX('2014'!$C$52:$C$180,'16 Year_History_Results'!CM428)</f>
        <v>0</v>
      </c>
      <c r="AX428" s="2">
        <f>INDEX('2015'!$E$52:$E$308,'16 Year_History_Results'!CN428)</f>
        <v>0</v>
      </c>
      <c r="AY428" s="147">
        <f>INDEX('2016'!$E$52:$E$308,'16 Year_History_Results'!CO428)</f>
        <v>0</v>
      </c>
      <c r="AZ428" s="2"/>
      <c r="BB428">
        <f t="shared" si="261"/>
        <v>2377</v>
      </c>
      <c r="BC428" s="110"/>
      <c r="BD428" s="97"/>
      <c r="BE428" s="146">
        <f>INDEX('2001'!$B$44:$B$140,'16 Year_History_Results'!BZ428)</f>
        <v>0</v>
      </c>
      <c r="BF428" s="2">
        <f>INDEX('2002'!$B$44:$B$140,'16 Year_History_Results'!CA428)</f>
        <v>0</v>
      </c>
      <c r="BG428" s="2">
        <f>INDEX('2003'!$B$44:$B$140,'16 Year_History_Results'!CB428)</f>
        <v>0</v>
      </c>
      <c r="BH428" s="2">
        <f>INDEX('2004'!$B$44:$B$140,'16 Year_History_Results'!CC428)</f>
        <v>0</v>
      </c>
      <c r="BI428" s="2">
        <f>INDEX('2005'!$B$44:$B$140,'16 Year_History_Results'!CD428)</f>
        <v>0</v>
      </c>
      <c r="BJ428" s="2">
        <f>INDEX('2006'!$B$44:$B$140,'16 Year_History_Results'!CE428)</f>
        <v>0</v>
      </c>
      <c r="BK428" s="2">
        <f>INDEX('2007'!$B$44:$B$140,'16 Year_History_Results'!CF428)</f>
        <v>0</v>
      </c>
      <c r="BL428" s="2">
        <f>INDEX('2008'!$B$44:$B$140,'16 Year_History_Results'!CG428)</f>
        <v>0</v>
      </c>
      <c r="BM428" s="2">
        <f>INDEX('2009'!$B$44:$B$140,'16 Year_History_Results'!CH428)</f>
        <v>14</v>
      </c>
      <c r="BN428" s="2">
        <f>INDEX('2010'!$B$44:$B$140,'16 Year_History_Results'!CI428)</f>
        <v>0</v>
      </c>
      <c r="BO428" s="2">
        <f>INDEX('2011'!$B$44:$B$140,'16 Year_History_Results'!CJ428)</f>
        <v>0</v>
      </c>
      <c r="BP428" s="2">
        <f>INDEX('2012'!$B$44:$B$140,'16 Year_History_Results'!CK428)</f>
        <v>0</v>
      </c>
      <c r="BQ428" s="2">
        <f>INDEX('2013'!$B$44:$B$140,'16 Year_History_Results'!CL428)</f>
        <v>0</v>
      </c>
      <c r="BR428" s="2">
        <f>INDEX('2014'!$B$52:$B$180,'16 Year_History_Results'!CM428)</f>
        <v>0</v>
      </c>
      <c r="BS428" s="147">
        <f>INDEX('2015'!$B$52:$B$308,'16 Year_History_Results'!CN428)</f>
        <v>0</v>
      </c>
      <c r="BT428" s="147">
        <f>INDEX('2016'!$B$52:$B$308,'16 Year_History_Results'!CO428)</f>
        <v>0</v>
      </c>
      <c r="BW428">
        <f t="shared" si="262"/>
        <v>2377</v>
      </c>
      <c r="BX428" s="110"/>
      <c r="BY428" s="97"/>
      <c r="BZ428" s="146">
        <f>IF(ISNA(MATCH($BW428,'2001'!$A$44:$A$139,0)),97,MATCH($BW428,'2001'!$A$44:$A$139,0))</f>
        <v>97</v>
      </c>
      <c r="CA428" s="2">
        <f>IF(ISNA(MATCH($BW428,'2002'!$A$44:$A$139,0)),97,MATCH($BW428,'2002'!$A$44:$A$139,0))</f>
        <v>97</v>
      </c>
      <c r="CB428" s="2">
        <f>IF(ISNA(MATCH($BW428,'2003'!$A$44:$A$139,0)),97,MATCH($BW428,'2003'!$A$44:$A$139,0))</f>
        <v>97</v>
      </c>
      <c r="CC428" s="2">
        <f>IF(ISNA(MATCH($BW428,'2004'!$A$44:$A$139,0)),97,MATCH($BW428,'2004'!$A$44:$A$139,0))</f>
        <v>97</v>
      </c>
      <c r="CD428" s="2">
        <f>IF(ISNA(MATCH($BW428,'2005'!$A$44:$A$139,0)),97,MATCH($BW428,'2005'!$A$44:$A$139,0))</f>
        <v>97</v>
      </c>
      <c r="CE428" s="2">
        <f>IF(ISNA(MATCH($BW428,'2006'!$A$44:$A$139,0)),97,MATCH($BW428,'2006'!$A$44:$A$139,0))</f>
        <v>97</v>
      </c>
      <c r="CF428" s="2">
        <f>IF(ISNA(MATCH($BW428,'2007'!$A$44:$A$139,0)),97,MATCH($BW428,'2007'!$A$44:$A$139,0))</f>
        <v>97</v>
      </c>
      <c r="CG428" s="2">
        <f>IF(ISNA(MATCH($BW428,'2008'!$A$44:$A$139,0)),97,MATCH($BW428,'2008'!$A$44:$A$139,0))</f>
        <v>97</v>
      </c>
      <c r="CH428" s="2">
        <f>IF(ISNA(MATCH($BW428,'2009'!$A$44:$A$139,0)),97,MATCH($BW428,'2009'!$A$44:$A$139,0))</f>
        <v>91</v>
      </c>
      <c r="CI428" s="2">
        <f>IF(ISNA(MATCH($BW428,'2010'!$A$44:$A$139,0)),97,MATCH($BW428,'2010'!$A$44:$A$139,0))</f>
        <v>97</v>
      </c>
      <c r="CJ428" s="2">
        <f>IF(ISNA(MATCH($BW428,'2011'!$A$44:$A$139,0)),97,MATCH($BW428,'2011'!$A$44:$A$139,0))</f>
        <v>97</v>
      </c>
      <c r="CK428" s="2">
        <f>IF(ISNA(MATCH($BW428,'2012'!$A$44:$A$139,0)),97,MATCH($BW428,'2012'!$A$44:$A$139,0))</f>
        <v>97</v>
      </c>
      <c r="CL428" s="2">
        <f>IF(ISNA(MATCH($BW428,'2013'!$A$44:$A$139,0)),97,MATCH($BW428,'2013'!$A$44:$A$139,0))</f>
        <v>97</v>
      </c>
      <c r="CM428" s="2">
        <f>IF(ISNA(MATCH($BW428,'2014'!$A$52:$A$179,0)),129,MATCH($BW428,'2014'!$A$52:$A$179,0))</f>
        <v>129</v>
      </c>
      <c r="CN428" s="147">
        <f>IF(ISNA(MATCH($BW428,'2015'!$A$52:$A$307,0)),257,MATCH($BW428,'2015'!$A$52:$A$307,0))</f>
        <v>257</v>
      </c>
      <c r="CO428" s="147">
        <f>IF(ISNA(MATCH($BW428,'2016'!$A$52:$A$307,0)),257,MATCH($BW428,'2016'!$A$52:$A$307,0))</f>
        <v>257</v>
      </c>
      <c r="CQ428">
        <f t="shared" si="307"/>
        <v>2377</v>
      </c>
      <c r="CR428" s="281"/>
      <c r="CS428" s="279"/>
      <c r="CT428" s="278">
        <f t="shared" si="308"/>
        <v>0</v>
      </c>
      <c r="CU428" s="279">
        <f t="shared" si="309"/>
        <v>0</v>
      </c>
      <c r="CV428" s="279">
        <f t="shared" si="310"/>
        <v>0</v>
      </c>
      <c r="CW428" s="279">
        <f t="shared" si="311"/>
        <v>0</v>
      </c>
      <c r="CX428" s="279">
        <f t="shared" si="312"/>
        <v>0</v>
      </c>
      <c r="CY428" s="279">
        <f t="shared" si="313"/>
        <v>0</v>
      </c>
      <c r="CZ428" s="279">
        <f t="shared" si="314"/>
        <v>0</v>
      </c>
      <c r="DA428" s="279">
        <f t="shared" si="315"/>
        <v>0</v>
      </c>
      <c r="DB428" s="279">
        <f t="shared" si="316"/>
        <v>14</v>
      </c>
      <c r="DC428" s="279">
        <f t="shared" si="317"/>
        <v>9.3323999999999998</v>
      </c>
      <c r="DD428" s="279">
        <f t="shared" si="318"/>
        <v>6.2209778399999998</v>
      </c>
      <c r="DE428" s="279">
        <f t="shared" si="319"/>
        <v>4.1469038281439996</v>
      </c>
      <c r="DF428" s="279">
        <f t="shared" si="268"/>
        <v>2.7643260918407901</v>
      </c>
      <c r="DG428" s="279">
        <f t="shared" si="269"/>
        <v>1.8426997728210706</v>
      </c>
      <c r="DH428" s="280">
        <f t="shared" si="286"/>
        <v>1.2283436685625255</v>
      </c>
      <c r="DI428" s="280">
        <f t="shared" si="292"/>
        <v>0.81881388946377953</v>
      </c>
      <c r="DJ428" s="154">
        <f t="shared" si="287"/>
        <v>359</v>
      </c>
      <c r="DK428" s="279">
        <f t="shared" si="270"/>
        <v>2377</v>
      </c>
      <c r="DL428" s="97"/>
      <c r="DM428" s="154"/>
      <c r="DN428" s="267">
        <f t="shared" si="271"/>
        <v>0</v>
      </c>
      <c r="DO428" s="154">
        <f t="shared" si="272"/>
        <v>0</v>
      </c>
      <c r="DP428" s="154">
        <f t="shared" si="273"/>
        <v>0</v>
      </c>
      <c r="DQ428" s="154">
        <f t="shared" si="274"/>
        <v>0</v>
      </c>
      <c r="DR428" s="154">
        <f t="shared" si="275"/>
        <v>0</v>
      </c>
      <c r="DS428" s="154">
        <f t="shared" si="276"/>
        <v>0</v>
      </c>
      <c r="DT428" s="154">
        <f t="shared" si="277"/>
        <v>0</v>
      </c>
      <c r="DU428" s="154">
        <f t="shared" si="278"/>
        <v>0</v>
      </c>
      <c r="DV428" s="154">
        <f t="shared" si="279"/>
        <v>14</v>
      </c>
      <c r="DW428" s="154">
        <f t="shared" si="280"/>
        <v>14</v>
      </c>
      <c r="DX428" s="154">
        <f t="shared" si="281"/>
        <v>14</v>
      </c>
      <c r="DY428" s="154">
        <f t="shared" si="282"/>
        <v>14</v>
      </c>
      <c r="DZ428" s="154">
        <f t="shared" si="283"/>
        <v>14</v>
      </c>
      <c r="EA428" s="154">
        <f t="shared" si="284"/>
        <v>14</v>
      </c>
      <c r="EB428" s="264">
        <f t="shared" si="288"/>
        <v>14</v>
      </c>
      <c r="EC428" s="264">
        <f t="shared" si="293"/>
        <v>14</v>
      </c>
      <c r="ED428" s="154">
        <f t="shared" si="289"/>
        <v>369</v>
      </c>
    </row>
    <row r="429" spans="6:134" x14ac:dyDescent="0.25">
      <c r="F429" s="2">
        <f t="shared" si="291"/>
        <v>424</v>
      </c>
      <c r="G429" s="207">
        <v>279</v>
      </c>
      <c r="H429" s="98">
        <f>15- COUNTIF(L429:AC429,"#N/A")</f>
        <v>5</v>
      </c>
      <c r="I429" s="131">
        <f>SUM(AH429:AY429)+SUM(BE429:BT429)</f>
        <v>119</v>
      </c>
      <c r="J429" s="398">
        <f>DI429</f>
        <v>0.81715005316081657</v>
      </c>
      <c r="K429" s="456" t="str">
        <f>IF(ISNUMBER(MATCH(G429,'[4]OPR data'!$A$3:$A$2900,0)),"Y","N")</f>
        <v>Y</v>
      </c>
      <c r="L429" s="110"/>
      <c r="M429" s="233"/>
      <c r="N429" s="469" t="str">
        <f>(INDEX(Finish_table!R$4:R$83,MATCH('16 Year_History_Results'!$G429,Finish_table!S$4:S$83,0),1))</f>
        <v>WF</v>
      </c>
      <c r="O429" s="233" t="str">
        <f>(INDEX(Finish_table!Z$4:Z$99,MATCH('16 Year_History_Results'!$G429,Finish_table!AA$4:AA$99,0),1))</f>
        <v>QF</v>
      </c>
      <c r="P429" s="233" t="e">
        <f>(INDEX(Finish_table!AI$4:AI$99,MATCH('16 Year_History_Results'!$G429,Finish_table!AJ$4:AJ$99,0),1))</f>
        <v>#N/A</v>
      </c>
      <c r="Q429" s="233" t="str">
        <f>(INDEX(Finish_table!AR$4:AR$99,MATCH('16 Year_History_Results'!$G429,Finish_table!AS$4:AS$99,0),1))</f>
        <v>F</v>
      </c>
      <c r="R429" s="233" t="str">
        <f>(INDEX(Finish_table!BA$4:BA$99,MATCH('16 Year_History_Results'!$G429,Finish_table!BB$4:BB$99,0),1))</f>
        <v>QF</v>
      </c>
      <c r="S429" s="233" t="str">
        <f>(INDEX(Finish_table!BJ$4:BJ$99,MATCH('16 Year_History_Results'!$G429,Finish_table!BK$4:BK$99,0),1))</f>
        <v>QF</v>
      </c>
      <c r="T429" s="233" t="str">
        <f>(INDEX(Finish_table!BS$4:BS$99,MATCH('16 Year_History_Results'!$G429,Finish_table!BT$4:BT$99,0),1))</f>
        <v>QF</v>
      </c>
      <c r="U429" s="233" t="e">
        <f>(INDEX(Finish_table!CB$4:CB$99,MATCH('16 Year_History_Results'!$G429,Finish_table!CC$4:CC$99,0),1))</f>
        <v>#N/A</v>
      </c>
      <c r="V429" s="233" t="e">
        <f>(INDEX(Finish_table!CK$4:CK$99,MATCH('16 Year_History_Results'!$G429,Finish_table!CL$4:CL$99,0),1))</f>
        <v>#N/A</v>
      </c>
      <c r="W429" s="233" t="e">
        <f>(INDEX(Finish_table!CT$4:CT$99,MATCH('16 Year_History_Results'!$G429,Finish_table!CU$4:CU$99,0),1))</f>
        <v>#N/A</v>
      </c>
      <c r="X429" s="233" t="e">
        <f>(INDEX(Finish_table!DC$4:DC$99,MATCH('16 Year_History_Results'!$G429,Finish_table!DD$4:DD$99,0),1))</f>
        <v>#N/A</v>
      </c>
      <c r="Y429" s="233" t="e">
        <f>(INDEX(Finish_table!DL$4:DL$99,MATCH('16 Year_History_Results'!$G429,Finish_table!DM$4:DM$99,0),1))</f>
        <v>#N/A</v>
      </c>
      <c r="Z429" s="233" t="e">
        <f>(INDEX(Finish_table!DU$4:DU$99,MATCH('16 Year_History_Results'!$G429,Finish_table!DV$4:DV$99,0),1))</f>
        <v>#N/A</v>
      </c>
      <c r="AA429" s="233" t="e">
        <f>(INDEX(Finish_table!ED$4:ED$140,MATCH('16 Year_History_Results'!$G429,Finish_table!EE$4:EE$140,0),1))</f>
        <v>#N/A</v>
      </c>
      <c r="AB429" s="233" t="e">
        <f>(INDEX(Finish_table!EM$4:EM$224,MATCH('16 Year_History_Results'!$G429,Finish_table!EN$4:EN$224,0),1))</f>
        <v>#N/A</v>
      </c>
      <c r="AC429" s="253" t="e">
        <f>(INDEX(Finish_table!EW$4:EW$224,MATCH('16 Year_History_Results'!$G429,Finish_table!EX$4:EX$224,0),1))</f>
        <v>#N/A</v>
      </c>
      <c r="AG429">
        <f t="shared" si="306"/>
        <v>279</v>
      </c>
      <c r="AH429" s="110"/>
      <c r="AI429" s="2"/>
      <c r="AJ429" s="146">
        <f>INDEX('2001'!$C$44:$C$140,'16 Year_History_Results'!BZ429)</f>
        <v>50</v>
      </c>
      <c r="AK429" s="2">
        <f>INDEX('2002'!$C$44:$C$140,'16 Year_History_Results'!CA429)</f>
        <v>0</v>
      </c>
      <c r="AL429" s="2">
        <f>INDEX('2003'!$C$44:$C$140,'16 Year_History_Results'!CB429)</f>
        <v>0</v>
      </c>
      <c r="AM429" s="2">
        <f>INDEX('2004'!$C$44:$C$140,'16 Year_History_Results'!CC429)</f>
        <v>20</v>
      </c>
      <c r="AN429" s="2">
        <f>INDEX('2005'!$C$44:$C$140,'16 Year_History_Results'!CD429)</f>
        <v>0</v>
      </c>
      <c r="AO429" s="2">
        <f>INDEX('2006'!$C$44:$C$140,'16 Year_History_Results'!CE429)</f>
        <v>0</v>
      </c>
      <c r="AP429" s="2">
        <f>INDEX('2007'!$C$44:$C$140,'16 Year_History_Results'!CF429)</f>
        <v>0</v>
      </c>
      <c r="AQ429" s="2">
        <f>INDEX('2008'!$C$44:$C$140,'16 Year_History_Results'!CG429)</f>
        <v>0</v>
      </c>
      <c r="AR429" s="2">
        <f>INDEX('2009'!$C$44:$C$140,'16 Year_History_Results'!CH429)</f>
        <v>0</v>
      </c>
      <c r="AS429" s="2">
        <f>INDEX('2010'!$C$44:$C$140,'16 Year_History_Results'!CI429)</f>
        <v>0</v>
      </c>
      <c r="AT429" s="2">
        <f>INDEX('2011'!$C$44:$C$140,'16 Year_History_Results'!CJ429)</f>
        <v>0</v>
      </c>
      <c r="AU429" s="2">
        <f>INDEX('2012'!$C$44:$C$140,'16 Year_History_Results'!CK429)</f>
        <v>0</v>
      </c>
      <c r="AV429" s="2">
        <f>INDEX('2013'!$C$44:$C$140,'16 Year_History_Results'!CL429)</f>
        <v>0</v>
      </c>
      <c r="AW429" s="2">
        <f>INDEX('2014'!$C$52:$C$180,'16 Year_History_Results'!CM429)</f>
        <v>0</v>
      </c>
      <c r="AX429" s="2">
        <f>INDEX('2015'!$E$52:$E$308,'16 Year_History_Results'!CN429)</f>
        <v>0</v>
      </c>
      <c r="AY429" s="147">
        <f>INDEX('2016'!$E$52:$E$308,'16 Year_History_Results'!CO429)</f>
        <v>0</v>
      </c>
      <c r="AZ429" s="2"/>
      <c r="BB429">
        <f t="shared" si="261"/>
        <v>279</v>
      </c>
      <c r="BC429" s="110"/>
      <c r="BD429" s="97"/>
      <c r="BE429" s="146">
        <f>INDEX('2001'!$B$44:$B$140,'16 Year_History_Results'!BZ429)</f>
        <v>8</v>
      </c>
      <c r="BF429" s="2">
        <f>INDEX('2002'!$B$44:$B$140,'16 Year_History_Results'!CA429)</f>
        <v>3</v>
      </c>
      <c r="BG429" s="2">
        <f>INDEX('2003'!$B$44:$B$140,'16 Year_History_Results'!CB429)</f>
        <v>0</v>
      </c>
      <c r="BH429" s="2">
        <f>INDEX('2004'!$B$44:$B$140,'16 Year_History_Results'!CC429)</f>
        <v>14</v>
      </c>
      <c r="BI429" s="2">
        <f>INDEX('2005'!$B$44:$B$140,'16 Year_History_Results'!CD429)</f>
        <v>11</v>
      </c>
      <c r="BJ429" s="2">
        <f>INDEX('2006'!$B$44:$B$140,'16 Year_History_Results'!CE429)</f>
        <v>6</v>
      </c>
      <c r="BK429" s="2">
        <f>INDEX('2007'!$B$44:$B$140,'16 Year_History_Results'!CF429)</f>
        <v>7</v>
      </c>
      <c r="BL429" s="2">
        <f>INDEX('2008'!$B$44:$B$140,'16 Year_History_Results'!CG429)</f>
        <v>0</v>
      </c>
      <c r="BM429" s="2">
        <f>INDEX('2009'!$B$44:$B$140,'16 Year_History_Results'!CH429)</f>
        <v>0</v>
      </c>
      <c r="BN429" s="2">
        <f>INDEX('2010'!$B$44:$B$140,'16 Year_History_Results'!CI429)</f>
        <v>0</v>
      </c>
      <c r="BO429" s="2">
        <f>INDEX('2011'!$B$44:$B$140,'16 Year_History_Results'!CJ429)</f>
        <v>0</v>
      </c>
      <c r="BP429" s="2">
        <f>INDEX('2012'!$B$44:$B$140,'16 Year_History_Results'!CK429)</f>
        <v>0</v>
      </c>
      <c r="BQ429" s="2">
        <f>INDEX('2013'!$B$44:$B$140,'16 Year_History_Results'!CL429)</f>
        <v>0</v>
      </c>
      <c r="BR429" s="2">
        <f>INDEX('2014'!$B$52:$B$180,'16 Year_History_Results'!CM429)</f>
        <v>0</v>
      </c>
      <c r="BS429" s="147">
        <f>INDEX('2015'!$B$52:$B$308,'16 Year_History_Results'!CN429)</f>
        <v>0</v>
      </c>
      <c r="BT429" s="147">
        <f>INDEX('2016'!$B$52:$B$308,'16 Year_History_Results'!CO429)</f>
        <v>0</v>
      </c>
      <c r="BW429">
        <f t="shared" si="262"/>
        <v>279</v>
      </c>
      <c r="BX429" s="110"/>
      <c r="BY429" s="97"/>
      <c r="BZ429" s="146">
        <f>IF(ISNA(MATCH($BW429,'2001'!$A$44:$A$139,0)),97,MATCH($BW429,'2001'!$A$44:$A$139,0))</f>
        <v>56</v>
      </c>
      <c r="CA429" s="2">
        <f>IF(ISNA(MATCH($BW429,'2002'!$A$44:$A$139,0)),97,MATCH($BW429,'2002'!$A$44:$A$139,0))</f>
        <v>57</v>
      </c>
      <c r="CB429" s="2">
        <f>IF(ISNA(MATCH($BW429,'2003'!$A$44:$A$139,0)),97,MATCH($BW429,'2003'!$A$44:$A$139,0))</f>
        <v>97</v>
      </c>
      <c r="CC429" s="2">
        <f>IF(ISNA(MATCH($BW429,'2004'!$A$44:$A$139,0)),97,MATCH($BW429,'2004'!$A$44:$A$139,0))</f>
        <v>41</v>
      </c>
      <c r="CD429" s="2">
        <f>IF(ISNA(MATCH($BW429,'2005'!$A$44:$A$139,0)),97,MATCH($BW429,'2005'!$A$44:$A$139,0))</f>
        <v>45</v>
      </c>
      <c r="CE429" s="2">
        <f>IF(ISNA(MATCH($BW429,'2006'!$A$44:$A$139,0)),97,MATCH($BW429,'2006'!$A$44:$A$139,0))</f>
        <v>50</v>
      </c>
      <c r="CF429" s="2">
        <f>IF(ISNA(MATCH($BW429,'2007'!$A$44:$A$139,0)),97,MATCH($BW429,'2007'!$A$44:$A$139,0))</f>
        <v>41</v>
      </c>
      <c r="CG429" s="2">
        <f>IF(ISNA(MATCH($BW429,'2008'!$A$44:$A$139,0)),97,MATCH($BW429,'2008'!$A$44:$A$139,0))</f>
        <v>97</v>
      </c>
      <c r="CH429" s="2">
        <f>IF(ISNA(MATCH($BW429,'2009'!$A$44:$A$139,0)),97,MATCH($BW429,'2009'!$A$44:$A$139,0))</f>
        <v>97</v>
      </c>
      <c r="CI429" s="2">
        <f>IF(ISNA(MATCH($BW429,'2010'!$A$44:$A$139,0)),97,MATCH($BW429,'2010'!$A$44:$A$139,0))</f>
        <v>97</v>
      </c>
      <c r="CJ429" s="2">
        <f>IF(ISNA(MATCH($BW429,'2011'!$A$44:$A$139,0)),97,MATCH($BW429,'2011'!$A$44:$A$139,0))</f>
        <v>97</v>
      </c>
      <c r="CK429" s="2">
        <f>IF(ISNA(MATCH($BW429,'2012'!$A$44:$A$139,0)),97,MATCH($BW429,'2012'!$A$44:$A$139,0))</f>
        <v>97</v>
      </c>
      <c r="CL429" s="2">
        <f>IF(ISNA(MATCH($BW429,'2013'!$A$44:$A$139,0)),97,MATCH($BW429,'2013'!$A$44:$A$139,0))</f>
        <v>97</v>
      </c>
      <c r="CM429" s="2">
        <f>IF(ISNA(MATCH($BW429,'2014'!$A$52:$A$179,0)),129,MATCH($BW429,'2014'!$A$52:$A$179,0))</f>
        <v>129</v>
      </c>
      <c r="CN429" s="147">
        <f>IF(ISNA(MATCH($BW429,'2015'!$A$52:$A$307,0)),257,MATCH($BW429,'2015'!$A$52:$A$307,0))</f>
        <v>257</v>
      </c>
      <c r="CO429" s="147">
        <f>IF(ISNA(MATCH($BW429,'2016'!$A$52:$A$307,0)),257,MATCH($BW429,'2016'!$A$52:$A$307,0))</f>
        <v>257</v>
      </c>
      <c r="CQ429">
        <f t="shared" si="307"/>
        <v>279</v>
      </c>
      <c r="CR429" s="281"/>
      <c r="CS429" s="279"/>
      <c r="CT429" s="278">
        <f t="shared" si="308"/>
        <v>58</v>
      </c>
      <c r="CU429" s="279">
        <f t="shared" si="309"/>
        <v>41.662799999999997</v>
      </c>
      <c r="CV429" s="279">
        <f t="shared" si="310"/>
        <v>27.772422479999996</v>
      </c>
      <c r="CW429" s="279">
        <f t="shared" si="311"/>
        <v>52.513096825167992</v>
      </c>
      <c r="CX429" s="279">
        <f t="shared" si="312"/>
        <v>46.005230343656983</v>
      </c>
      <c r="CY429" s="279">
        <f t="shared" si="313"/>
        <v>36.667086547081745</v>
      </c>
      <c r="CZ429" s="279">
        <f t="shared" si="314"/>
        <v>31.442279892284692</v>
      </c>
      <c r="DA429" s="279">
        <f t="shared" si="315"/>
        <v>20.959423776196974</v>
      </c>
      <c r="DB429" s="279">
        <f t="shared" si="316"/>
        <v>13.971551889212902</v>
      </c>
      <c r="DC429" s="279">
        <f t="shared" si="317"/>
        <v>9.3134364893493196</v>
      </c>
      <c r="DD429" s="279">
        <f t="shared" si="318"/>
        <v>6.208336763800256</v>
      </c>
      <c r="DE429" s="279">
        <f t="shared" si="319"/>
        <v>4.1384772867492501</v>
      </c>
      <c r="DF429" s="279">
        <f t="shared" si="268"/>
        <v>2.7587089593470502</v>
      </c>
      <c r="DG429" s="279">
        <f t="shared" si="269"/>
        <v>1.8389553923007436</v>
      </c>
      <c r="DH429" s="280">
        <f t="shared" si="286"/>
        <v>1.2258476645076757</v>
      </c>
      <c r="DI429" s="280">
        <f t="shared" si="292"/>
        <v>0.81715005316081657</v>
      </c>
      <c r="DJ429" s="154">
        <f t="shared" si="287"/>
        <v>362</v>
      </c>
      <c r="DK429" s="279">
        <f t="shared" si="270"/>
        <v>279</v>
      </c>
      <c r="DL429" s="97"/>
      <c r="DM429" s="154"/>
      <c r="DN429" s="267">
        <f t="shared" si="271"/>
        <v>58</v>
      </c>
      <c r="DO429" s="154">
        <f t="shared" si="272"/>
        <v>61</v>
      </c>
      <c r="DP429" s="154">
        <f t="shared" si="273"/>
        <v>61</v>
      </c>
      <c r="DQ429" s="154">
        <f t="shared" si="274"/>
        <v>95</v>
      </c>
      <c r="DR429" s="154">
        <f t="shared" si="275"/>
        <v>106</v>
      </c>
      <c r="DS429" s="154">
        <f t="shared" si="276"/>
        <v>112</v>
      </c>
      <c r="DT429" s="154">
        <f t="shared" si="277"/>
        <v>119</v>
      </c>
      <c r="DU429" s="154">
        <f t="shared" si="278"/>
        <v>119</v>
      </c>
      <c r="DV429" s="154">
        <f t="shared" si="279"/>
        <v>119</v>
      </c>
      <c r="DW429" s="154">
        <f t="shared" si="280"/>
        <v>119</v>
      </c>
      <c r="DX429" s="154">
        <f t="shared" si="281"/>
        <v>119</v>
      </c>
      <c r="DY429" s="154">
        <f t="shared" si="282"/>
        <v>119</v>
      </c>
      <c r="DZ429" s="154">
        <f t="shared" si="283"/>
        <v>119</v>
      </c>
      <c r="EA429" s="154">
        <f t="shared" si="284"/>
        <v>119</v>
      </c>
      <c r="EB429" s="264">
        <f t="shared" si="288"/>
        <v>119</v>
      </c>
      <c r="EC429" s="264">
        <f t="shared" si="293"/>
        <v>119</v>
      </c>
      <c r="ED429" s="154">
        <f t="shared" si="289"/>
        <v>62</v>
      </c>
    </row>
    <row r="430" spans="6:134" x14ac:dyDescent="0.25">
      <c r="F430" s="2">
        <f t="shared" si="291"/>
        <v>425</v>
      </c>
      <c r="G430" s="487">
        <v>2200</v>
      </c>
      <c r="H430" s="98">
        <f>15- COUNTIF(L430:AC430,"#N/A")</f>
        <v>0</v>
      </c>
      <c r="I430" s="131">
        <f>SUM(AH430:AY430)+SUM(BE430:BT430)</f>
        <v>4</v>
      </c>
      <c r="J430" s="398">
        <f>DI430</f>
        <v>0.78980745481165426</v>
      </c>
      <c r="K430" s="456" t="str">
        <f>IF(ISNUMBER(MATCH(G430,'[4]OPR data'!$A$3:$A$2900,0)),"Y","N")</f>
        <v>Y</v>
      </c>
      <c r="L430" s="110"/>
      <c r="M430" s="233"/>
      <c r="N430" s="469" t="e">
        <f>(INDEX(Finish_table!R$4:R$83,MATCH('16 Year_History_Results'!$G430,Finish_table!S$4:S$83,0),1))</f>
        <v>#N/A</v>
      </c>
      <c r="O430" s="233" t="e">
        <f>(INDEX(Finish_table!Z$4:Z$99,MATCH('16 Year_History_Results'!$G430,Finish_table!AA$4:AA$99,0),1))</f>
        <v>#N/A</v>
      </c>
      <c r="P430" s="233" t="e">
        <f>(INDEX(Finish_table!AI$4:AI$99,MATCH('16 Year_History_Results'!$G430,Finish_table!AJ$4:AJ$99,0),1))</f>
        <v>#N/A</v>
      </c>
      <c r="Q430" s="233" t="e">
        <f>(INDEX(Finish_table!AR$4:AR$99,MATCH('16 Year_History_Results'!$G430,Finish_table!AS$4:AS$99,0),1))</f>
        <v>#N/A</v>
      </c>
      <c r="R430" s="233" t="e">
        <f>(INDEX(Finish_table!BA$4:BA$99,MATCH('16 Year_History_Results'!$G430,Finish_table!BB$4:BB$99,0),1))</f>
        <v>#N/A</v>
      </c>
      <c r="S430" s="233" t="e">
        <f>(INDEX(Finish_table!BJ$4:BJ$99,MATCH('16 Year_History_Results'!$G430,Finish_table!BK$4:BK$99,0),1))</f>
        <v>#N/A</v>
      </c>
      <c r="T430" s="233" t="e">
        <f>(INDEX(Finish_table!BS$4:BS$99,MATCH('16 Year_History_Results'!$G430,Finish_table!BT$4:BT$99,0),1))</f>
        <v>#N/A</v>
      </c>
      <c r="U430" s="233" t="e">
        <f>(INDEX(Finish_table!CB$4:CB$99,MATCH('16 Year_History_Results'!$G430,Finish_table!CC$4:CC$99,0),1))</f>
        <v>#N/A</v>
      </c>
      <c r="V430" s="233" t="e">
        <f>(INDEX(Finish_table!CK$4:CK$99,MATCH('16 Year_History_Results'!$G430,Finish_table!CL$4:CL$99,0),1))</f>
        <v>#N/A</v>
      </c>
      <c r="W430" s="233" t="e">
        <f>(INDEX(Finish_table!CT$4:CT$99,MATCH('16 Year_History_Results'!$G430,Finish_table!CU$4:CU$99,0),1))</f>
        <v>#N/A</v>
      </c>
      <c r="X430" s="233" t="e">
        <f>(INDEX(Finish_table!DC$4:DC$99,MATCH('16 Year_History_Results'!$G430,Finish_table!DD$4:DD$99,0),1))</f>
        <v>#N/A</v>
      </c>
      <c r="Y430" s="233" t="str">
        <f>(INDEX(Finish_table!DL$4:DL$99,MATCH('16 Year_History_Results'!$G430,Finish_table!DM$4:DM$99,0),1))</f>
        <v>QF</v>
      </c>
      <c r="Z430" s="233" t="e">
        <f>(INDEX(Finish_table!DU$4:DU$99,MATCH('16 Year_History_Results'!$G430,Finish_table!DV$4:DV$99,0),1))</f>
        <v>#N/A</v>
      </c>
      <c r="AA430" s="233" t="e">
        <f>(INDEX(Finish_table!ED$4:ED$140,MATCH('16 Year_History_Results'!$G430,Finish_table!EE$4:EE$140,0),1))</f>
        <v>#N/A</v>
      </c>
      <c r="AB430" s="233" t="e">
        <f>(INDEX(Finish_table!EM$4:EM$224,MATCH('16 Year_History_Results'!$G430,Finish_table!EN$4:EN$224,0),1))</f>
        <v>#N/A</v>
      </c>
      <c r="AC430" s="253" t="e">
        <f>(INDEX(Finish_table!EW$4:EW$224,MATCH('16 Year_History_Results'!$G430,Finish_table!EX$4:EX$224,0),1))</f>
        <v>#N/A</v>
      </c>
      <c r="AG430">
        <f t="shared" si="306"/>
        <v>2200</v>
      </c>
      <c r="AH430" s="110"/>
      <c r="AI430" s="2"/>
      <c r="AJ430" s="146">
        <f>INDEX('2001'!$C$44:$C$140,'16 Year_History_Results'!BZ430)</f>
        <v>0</v>
      </c>
      <c r="AK430" s="2">
        <f>INDEX('2002'!$C$44:$C$140,'16 Year_History_Results'!CA430)</f>
        <v>0</v>
      </c>
      <c r="AL430" s="2">
        <f>INDEX('2003'!$C$44:$C$140,'16 Year_History_Results'!CB430)</f>
        <v>0</v>
      </c>
      <c r="AM430" s="2">
        <f>INDEX('2004'!$C$44:$C$140,'16 Year_History_Results'!CC430)</f>
        <v>0</v>
      </c>
      <c r="AN430" s="2">
        <f>INDEX('2005'!$C$44:$C$140,'16 Year_History_Results'!CD430)</f>
        <v>0</v>
      </c>
      <c r="AO430" s="2">
        <f>INDEX('2006'!$C$44:$C$140,'16 Year_History_Results'!CE430)</f>
        <v>0</v>
      </c>
      <c r="AP430" s="2">
        <f>INDEX('2007'!$C$44:$C$140,'16 Year_History_Results'!CF430)</f>
        <v>0</v>
      </c>
      <c r="AQ430" s="2">
        <f>INDEX('2008'!$C$44:$C$140,'16 Year_History_Results'!CG430)</f>
        <v>0</v>
      </c>
      <c r="AR430" s="2">
        <f>INDEX('2009'!$C$44:$C$140,'16 Year_History_Results'!CH430)</f>
        <v>0</v>
      </c>
      <c r="AS430" s="2">
        <f>INDEX('2010'!$C$44:$C$140,'16 Year_History_Results'!CI430)</f>
        <v>0</v>
      </c>
      <c r="AT430" s="2">
        <f>INDEX('2011'!$C$44:$C$140,'16 Year_History_Results'!CJ430)</f>
        <v>0</v>
      </c>
      <c r="AU430" s="2">
        <f>INDEX('2012'!$C$44:$C$140,'16 Year_History_Results'!CK430)</f>
        <v>0</v>
      </c>
      <c r="AV430" s="2">
        <f>INDEX('2013'!$C$44:$C$140,'16 Year_History_Results'!CL430)</f>
        <v>0</v>
      </c>
      <c r="AW430" s="2">
        <f>INDEX('2014'!$C$52:$C$180,'16 Year_History_Results'!CM430)</f>
        <v>0</v>
      </c>
      <c r="AX430" s="2">
        <f>INDEX('2015'!$E$52:$E$308,'16 Year_History_Results'!CN430)</f>
        <v>0</v>
      </c>
      <c r="AY430" s="147">
        <f>INDEX('2016'!$E$52:$E$308,'16 Year_History_Results'!CO430)</f>
        <v>0</v>
      </c>
      <c r="AZ430" s="2"/>
      <c r="BB430">
        <f t="shared" si="261"/>
        <v>2200</v>
      </c>
      <c r="BC430" s="110"/>
      <c r="BD430" s="97"/>
      <c r="BE430" s="146">
        <f>INDEX('2001'!$B$44:$B$140,'16 Year_History_Results'!BZ430)</f>
        <v>0</v>
      </c>
      <c r="BF430" s="2">
        <f>INDEX('2002'!$B$44:$B$140,'16 Year_History_Results'!CA430)</f>
        <v>0</v>
      </c>
      <c r="BG430" s="2">
        <f>INDEX('2003'!$B$44:$B$140,'16 Year_History_Results'!CB430)</f>
        <v>0</v>
      </c>
      <c r="BH430" s="2">
        <f>INDEX('2004'!$B$44:$B$140,'16 Year_History_Results'!CC430)</f>
        <v>0</v>
      </c>
      <c r="BI430" s="2">
        <f>INDEX('2005'!$B$44:$B$140,'16 Year_History_Results'!CD430)</f>
        <v>0</v>
      </c>
      <c r="BJ430" s="2">
        <f>INDEX('2006'!$B$44:$B$140,'16 Year_History_Results'!CE430)</f>
        <v>0</v>
      </c>
      <c r="BK430" s="2">
        <f>INDEX('2007'!$B$44:$B$140,'16 Year_History_Results'!CF430)</f>
        <v>0</v>
      </c>
      <c r="BL430" s="2">
        <f>INDEX('2008'!$B$44:$B$140,'16 Year_History_Results'!CG430)</f>
        <v>0</v>
      </c>
      <c r="BM430" s="2">
        <f>INDEX('2009'!$B$44:$B$140,'16 Year_History_Results'!CH430)</f>
        <v>0</v>
      </c>
      <c r="BN430" s="2">
        <f>INDEX('2010'!$B$44:$B$140,'16 Year_History_Results'!CI430)</f>
        <v>0</v>
      </c>
      <c r="BO430" s="2">
        <f>INDEX('2011'!$B$44:$B$140,'16 Year_History_Results'!CJ430)</f>
        <v>0</v>
      </c>
      <c r="BP430" s="2">
        <f>INDEX('2012'!$B$44:$B$140,'16 Year_History_Results'!CK430)</f>
        <v>4</v>
      </c>
      <c r="BQ430" s="2">
        <f>INDEX('2013'!$B$44:$B$140,'16 Year_History_Results'!CL430)</f>
        <v>0</v>
      </c>
      <c r="BR430" s="2">
        <f>INDEX('2014'!$B$52:$B$180,'16 Year_History_Results'!CM430)</f>
        <v>0</v>
      </c>
      <c r="BS430" s="147">
        <f>INDEX('2015'!$B$52:$B$308,'16 Year_History_Results'!CN430)</f>
        <v>0</v>
      </c>
      <c r="BT430" s="147">
        <f>INDEX('2016'!$B$52:$B$308,'16 Year_History_Results'!CO430)</f>
        <v>0</v>
      </c>
      <c r="BW430">
        <f t="shared" si="262"/>
        <v>2200</v>
      </c>
      <c r="BX430" s="110"/>
      <c r="BY430" s="97"/>
      <c r="BZ430" s="146">
        <f>IF(ISNA(MATCH($BW430,'2001'!$A$44:$A$139,0)),97,MATCH($BW430,'2001'!$A$44:$A$139,0))</f>
        <v>97</v>
      </c>
      <c r="CA430" s="2">
        <f>IF(ISNA(MATCH($BW430,'2002'!$A$44:$A$139,0)),97,MATCH($BW430,'2002'!$A$44:$A$139,0))</f>
        <v>97</v>
      </c>
      <c r="CB430" s="2">
        <f>IF(ISNA(MATCH($BW430,'2003'!$A$44:$A$139,0)),97,MATCH($BW430,'2003'!$A$44:$A$139,0))</f>
        <v>97</v>
      </c>
      <c r="CC430" s="2">
        <f>IF(ISNA(MATCH($BW430,'2004'!$A$44:$A$139,0)),97,MATCH($BW430,'2004'!$A$44:$A$139,0))</f>
        <v>97</v>
      </c>
      <c r="CD430" s="2">
        <f>IF(ISNA(MATCH($BW430,'2005'!$A$44:$A$139,0)),97,MATCH($BW430,'2005'!$A$44:$A$139,0))</f>
        <v>97</v>
      </c>
      <c r="CE430" s="2">
        <f>IF(ISNA(MATCH($BW430,'2006'!$A$44:$A$139,0)),97,MATCH($BW430,'2006'!$A$44:$A$139,0))</f>
        <v>97</v>
      </c>
      <c r="CF430" s="2">
        <f>IF(ISNA(MATCH($BW430,'2007'!$A$44:$A$139,0)),97,MATCH($BW430,'2007'!$A$44:$A$139,0))</f>
        <v>97</v>
      </c>
      <c r="CG430" s="2">
        <f>IF(ISNA(MATCH($BW430,'2008'!$A$44:$A$139,0)),97,MATCH($BW430,'2008'!$A$44:$A$139,0))</f>
        <v>97</v>
      </c>
      <c r="CH430" s="2">
        <f>IF(ISNA(MATCH($BW430,'2009'!$A$44:$A$139,0)),97,MATCH($BW430,'2009'!$A$44:$A$139,0))</f>
        <v>97</v>
      </c>
      <c r="CI430" s="2">
        <f>IF(ISNA(MATCH($BW430,'2010'!$A$44:$A$139,0)),97,MATCH($BW430,'2010'!$A$44:$A$139,0))</f>
        <v>97</v>
      </c>
      <c r="CJ430" s="2">
        <f>IF(ISNA(MATCH($BW430,'2011'!$A$44:$A$139,0)),97,MATCH($BW430,'2011'!$A$44:$A$139,0))</f>
        <v>97</v>
      </c>
      <c r="CK430" s="2">
        <f>IF(ISNA(MATCH($BW430,'2012'!$A$44:$A$139,0)),97,MATCH($BW430,'2012'!$A$44:$A$139,0))</f>
        <v>77</v>
      </c>
      <c r="CL430" s="2">
        <f>IF(ISNA(MATCH($BW430,'2013'!$A$44:$A$139,0)),97,MATCH($BW430,'2013'!$A$44:$A$139,0))</f>
        <v>97</v>
      </c>
      <c r="CM430" s="2">
        <f>IF(ISNA(MATCH($BW430,'2014'!$A$52:$A$179,0)),129,MATCH($BW430,'2014'!$A$52:$A$179,0))</f>
        <v>129</v>
      </c>
      <c r="CN430" s="147">
        <f>IF(ISNA(MATCH($BW430,'2015'!$A$52:$A$307,0)),257,MATCH($BW430,'2015'!$A$52:$A$307,0))</f>
        <v>257</v>
      </c>
      <c r="CO430" s="147">
        <f>IF(ISNA(MATCH($BW430,'2016'!$A$52:$A$307,0)),257,MATCH($BW430,'2016'!$A$52:$A$307,0))</f>
        <v>257</v>
      </c>
      <c r="CQ430">
        <f t="shared" si="307"/>
        <v>2200</v>
      </c>
      <c r="CR430" s="281"/>
      <c r="CS430" s="279"/>
      <c r="CT430" s="278">
        <f t="shared" si="308"/>
        <v>0</v>
      </c>
      <c r="CU430" s="279">
        <f t="shared" si="309"/>
        <v>0</v>
      </c>
      <c r="CV430" s="279">
        <f t="shared" si="310"/>
        <v>0</v>
      </c>
      <c r="CW430" s="279">
        <f t="shared" si="311"/>
        <v>0</v>
      </c>
      <c r="CX430" s="279">
        <f t="shared" si="312"/>
        <v>0</v>
      </c>
      <c r="CY430" s="279">
        <f t="shared" si="313"/>
        <v>0</v>
      </c>
      <c r="CZ430" s="279">
        <f t="shared" si="314"/>
        <v>0</v>
      </c>
      <c r="DA430" s="279">
        <f t="shared" si="315"/>
        <v>0</v>
      </c>
      <c r="DB430" s="279">
        <f t="shared" si="316"/>
        <v>0</v>
      </c>
      <c r="DC430" s="279">
        <f t="shared" si="317"/>
        <v>0</v>
      </c>
      <c r="DD430" s="279">
        <f t="shared" si="318"/>
        <v>0</v>
      </c>
      <c r="DE430" s="279">
        <f t="shared" si="319"/>
        <v>4</v>
      </c>
      <c r="DF430" s="279">
        <f t="shared" si="268"/>
        <v>2.6663999999999999</v>
      </c>
      <c r="DG430" s="279">
        <f t="shared" si="269"/>
        <v>1.7774222399999999</v>
      </c>
      <c r="DH430" s="280">
        <f t="shared" si="286"/>
        <v>1.1848296651839998</v>
      </c>
      <c r="DI430" s="280">
        <f t="shared" si="292"/>
        <v>0.78980745481165426</v>
      </c>
      <c r="DJ430" s="154">
        <f t="shared" si="287"/>
        <v>363</v>
      </c>
      <c r="DK430" s="279">
        <f t="shared" si="270"/>
        <v>2200</v>
      </c>
      <c r="DL430" s="97"/>
      <c r="DM430" s="154"/>
      <c r="DN430" s="267">
        <f t="shared" si="271"/>
        <v>0</v>
      </c>
      <c r="DO430" s="154">
        <f t="shared" si="272"/>
        <v>0</v>
      </c>
      <c r="DP430" s="154">
        <f t="shared" si="273"/>
        <v>0</v>
      </c>
      <c r="DQ430" s="154">
        <f t="shared" si="274"/>
        <v>0</v>
      </c>
      <c r="DR430" s="154">
        <f t="shared" si="275"/>
        <v>0</v>
      </c>
      <c r="DS430" s="154">
        <f t="shared" si="276"/>
        <v>0</v>
      </c>
      <c r="DT430" s="154">
        <f t="shared" si="277"/>
        <v>0</v>
      </c>
      <c r="DU430" s="154">
        <f t="shared" si="278"/>
        <v>0</v>
      </c>
      <c r="DV430" s="154">
        <f t="shared" si="279"/>
        <v>0</v>
      </c>
      <c r="DW430" s="154">
        <f t="shared" si="280"/>
        <v>0</v>
      </c>
      <c r="DX430" s="154">
        <f t="shared" si="281"/>
        <v>0</v>
      </c>
      <c r="DY430" s="154">
        <f t="shared" si="282"/>
        <v>4</v>
      </c>
      <c r="DZ430" s="154">
        <f t="shared" si="283"/>
        <v>4</v>
      </c>
      <c r="EA430" s="154">
        <f t="shared" si="284"/>
        <v>4</v>
      </c>
      <c r="EB430" s="264">
        <f t="shared" si="288"/>
        <v>4</v>
      </c>
      <c r="EC430" s="264">
        <f t="shared" si="293"/>
        <v>4</v>
      </c>
      <c r="ED430" s="154">
        <f t="shared" si="289"/>
        <v>500</v>
      </c>
    </row>
    <row r="431" spans="6:134" x14ac:dyDescent="0.25">
      <c r="F431" s="2">
        <f t="shared" si="291"/>
        <v>426</v>
      </c>
      <c r="G431" s="487">
        <v>2619</v>
      </c>
      <c r="H431" s="98">
        <f>15- COUNTIF(L431:AC431,"#N/A")</f>
        <v>0</v>
      </c>
      <c r="I431" s="131">
        <f>SUM(AH431:AY431)+SUM(BE431:BT431)</f>
        <v>9</v>
      </c>
      <c r="J431" s="398">
        <f>DI431</f>
        <v>0.78964950121876643</v>
      </c>
      <c r="K431" s="456" t="str">
        <f>IF(ISNUMBER(MATCH(G431,'[4]OPR data'!$A$3:$A$2900,0)),"Y","N")</f>
        <v>Y</v>
      </c>
      <c r="L431" s="110"/>
      <c r="M431" s="233"/>
      <c r="N431" s="469" t="e">
        <f>(INDEX(Finish_table!R$4:R$83,MATCH('16 Year_History_Results'!$G431,Finish_table!S$4:S$83,0),1))</f>
        <v>#N/A</v>
      </c>
      <c r="O431" s="233" t="e">
        <f>(INDEX(Finish_table!Z$4:Z$99,MATCH('16 Year_History_Results'!$G431,Finish_table!AA$4:AA$99,0),1))</f>
        <v>#N/A</v>
      </c>
      <c r="P431" s="233" t="e">
        <f>(INDEX(Finish_table!AI$4:AI$99,MATCH('16 Year_History_Results'!$G431,Finish_table!AJ$4:AJ$99,0),1))</f>
        <v>#N/A</v>
      </c>
      <c r="Q431" s="233" t="e">
        <f>(INDEX(Finish_table!AR$4:AR$99,MATCH('16 Year_History_Results'!$G431,Finish_table!AS$4:AS$99,0),1))</f>
        <v>#N/A</v>
      </c>
      <c r="R431" s="233" t="e">
        <f>(INDEX(Finish_table!BA$4:BA$99,MATCH('16 Year_History_Results'!$G431,Finish_table!BB$4:BB$99,0),1))</f>
        <v>#N/A</v>
      </c>
      <c r="S431" s="233" t="e">
        <f>(INDEX(Finish_table!BJ$4:BJ$99,MATCH('16 Year_History_Results'!$G431,Finish_table!BK$4:BK$99,0),1))</f>
        <v>#N/A</v>
      </c>
      <c r="T431" s="233" t="e">
        <f>(INDEX(Finish_table!BS$4:BS$99,MATCH('16 Year_History_Results'!$G431,Finish_table!BT$4:BT$99,0),1))</f>
        <v>#N/A</v>
      </c>
      <c r="U431" s="233" t="e">
        <f>(INDEX(Finish_table!CB$4:CB$99,MATCH('16 Year_History_Results'!$G431,Finish_table!CC$4:CC$99,0),1))</f>
        <v>#N/A</v>
      </c>
      <c r="V431" s="233" t="e">
        <f>(INDEX(Finish_table!CK$4:CK$99,MATCH('16 Year_History_Results'!$G431,Finish_table!CL$4:CL$99,0),1))</f>
        <v>#N/A</v>
      </c>
      <c r="W431" s="233" t="str">
        <f>(INDEX(Finish_table!CT$4:CT$99,MATCH('16 Year_History_Results'!$G431,Finish_table!CU$4:CU$99,0),1))</f>
        <v>QF</v>
      </c>
      <c r="X431" s="233" t="e">
        <f>(INDEX(Finish_table!DC$4:DC$99,MATCH('16 Year_History_Results'!$G431,Finish_table!DD$4:DD$99,0),1))</f>
        <v>#N/A</v>
      </c>
      <c r="Y431" s="233" t="e">
        <f>(INDEX(Finish_table!DL$4:DL$99,MATCH('16 Year_History_Results'!$G431,Finish_table!DM$4:DM$99,0),1))</f>
        <v>#N/A</v>
      </c>
      <c r="Z431" s="233" t="e">
        <f>(INDEX(Finish_table!DU$4:DU$99,MATCH('16 Year_History_Results'!$G431,Finish_table!DV$4:DV$99,0),1))</f>
        <v>#N/A</v>
      </c>
      <c r="AA431" s="233" t="e">
        <f>(INDEX(Finish_table!ED$4:ED$140,MATCH('16 Year_History_Results'!$G431,Finish_table!EE$4:EE$140,0),1))</f>
        <v>#N/A</v>
      </c>
      <c r="AB431" s="233" t="e">
        <f>(INDEX(Finish_table!EM$4:EM$224,MATCH('16 Year_History_Results'!$G431,Finish_table!EN$4:EN$224,0),1))</f>
        <v>#N/A</v>
      </c>
      <c r="AC431" s="253" t="e">
        <f>(INDEX(Finish_table!EW$4:EW$224,MATCH('16 Year_History_Results'!$G431,Finish_table!EX$4:EX$224,0),1))</f>
        <v>#N/A</v>
      </c>
      <c r="AG431">
        <f t="shared" si="306"/>
        <v>2619</v>
      </c>
      <c r="AH431" s="110"/>
      <c r="AI431" s="2"/>
      <c r="AJ431" s="146">
        <f>INDEX('2001'!$C$44:$C$140,'16 Year_History_Results'!BZ431)</f>
        <v>0</v>
      </c>
      <c r="AK431" s="2">
        <f>INDEX('2002'!$C$44:$C$140,'16 Year_History_Results'!CA431)</f>
        <v>0</v>
      </c>
      <c r="AL431" s="2">
        <f>INDEX('2003'!$C$44:$C$140,'16 Year_History_Results'!CB431)</f>
        <v>0</v>
      </c>
      <c r="AM431" s="2">
        <f>INDEX('2004'!$C$44:$C$140,'16 Year_History_Results'!CC431)</f>
        <v>0</v>
      </c>
      <c r="AN431" s="2">
        <f>INDEX('2005'!$C$44:$C$140,'16 Year_History_Results'!CD431)</f>
        <v>0</v>
      </c>
      <c r="AO431" s="2">
        <f>INDEX('2006'!$C$44:$C$140,'16 Year_History_Results'!CE431)</f>
        <v>0</v>
      </c>
      <c r="AP431" s="2">
        <f>INDEX('2007'!$C$44:$C$140,'16 Year_History_Results'!CF431)</f>
        <v>0</v>
      </c>
      <c r="AQ431" s="2">
        <f>INDEX('2008'!$C$44:$C$140,'16 Year_History_Results'!CG431)</f>
        <v>0</v>
      </c>
      <c r="AR431" s="2">
        <f>INDEX('2009'!$C$44:$C$140,'16 Year_History_Results'!CH431)</f>
        <v>0</v>
      </c>
      <c r="AS431" s="2">
        <f>INDEX('2010'!$C$44:$C$140,'16 Year_History_Results'!CI431)</f>
        <v>0</v>
      </c>
      <c r="AT431" s="2">
        <f>INDEX('2011'!$C$44:$C$140,'16 Year_History_Results'!CJ431)</f>
        <v>0</v>
      </c>
      <c r="AU431" s="2">
        <f>INDEX('2012'!$C$44:$C$140,'16 Year_History_Results'!CK431)</f>
        <v>0</v>
      </c>
      <c r="AV431" s="2">
        <f>INDEX('2013'!$C$44:$C$140,'16 Year_History_Results'!CL431)</f>
        <v>0</v>
      </c>
      <c r="AW431" s="2">
        <f>INDEX('2014'!$C$52:$C$180,'16 Year_History_Results'!CM431)</f>
        <v>0</v>
      </c>
      <c r="AX431" s="2">
        <f>INDEX('2015'!$E$52:$E$308,'16 Year_History_Results'!CN431)</f>
        <v>0</v>
      </c>
      <c r="AY431" s="147">
        <f>INDEX('2016'!$E$52:$E$308,'16 Year_History_Results'!CO431)</f>
        <v>0</v>
      </c>
      <c r="AZ431" s="2"/>
      <c r="BB431">
        <f t="shared" si="261"/>
        <v>2619</v>
      </c>
      <c r="BC431" s="110"/>
      <c r="BD431" s="97"/>
      <c r="BE431" s="146">
        <f>INDEX('2001'!$B$44:$B$140,'16 Year_History_Results'!BZ431)</f>
        <v>0</v>
      </c>
      <c r="BF431" s="2">
        <f>INDEX('2002'!$B$44:$B$140,'16 Year_History_Results'!CA431)</f>
        <v>0</v>
      </c>
      <c r="BG431" s="2">
        <f>INDEX('2003'!$B$44:$B$140,'16 Year_History_Results'!CB431)</f>
        <v>0</v>
      </c>
      <c r="BH431" s="2">
        <f>INDEX('2004'!$B$44:$B$140,'16 Year_History_Results'!CC431)</f>
        <v>0</v>
      </c>
      <c r="BI431" s="2">
        <f>INDEX('2005'!$B$44:$B$140,'16 Year_History_Results'!CD431)</f>
        <v>0</v>
      </c>
      <c r="BJ431" s="2">
        <f>INDEX('2006'!$B$44:$B$140,'16 Year_History_Results'!CE431)</f>
        <v>0</v>
      </c>
      <c r="BK431" s="2">
        <f>INDEX('2007'!$B$44:$B$140,'16 Year_History_Results'!CF431)</f>
        <v>0</v>
      </c>
      <c r="BL431" s="2">
        <f>INDEX('2008'!$B$44:$B$140,'16 Year_History_Results'!CG431)</f>
        <v>0</v>
      </c>
      <c r="BM431" s="2">
        <f>INDEX('2009'!$B$44:$B$140,'16 Year_History_Results'!CH431)</f>
        <v>0</v>
      </c>
      <c r="BN431" s="2">
        <f>INDEX('2010'!$B$44:$B$140,'16 Year_History_Results'!CI431)</f>
        <v>9</v>
      </c>
      <c r="BO431" s="2">
        <f>INDEX('2011'!$B$44:$B$140,'16 Year_History_Results'!CJ431)</f>
        <v>0</v>
      </c>
      <c r="BP431" s="2">
        <f>INDEX('2012'!$B$44:$B$140,'16 Year_History_Results'!CK431)</f>
        <v>0</v>
      </c>
      <c r="BQ431" s="2">
        <f>INDEX('2013'!$B$44:$B$140,'16 Year_History_Results'!CL431)</f>
        <v>0</v>
      </c>
      <c r="BR431" s="2">
        <f>INDEX('2014'!$B$52:$B$180,'16 Year_History_Results'!CM431)</f>
        <v>0</v>
      </c>
      <c r="BS431" s="147">
        <f>INDEX('2015'!$B$52:$B$308,'16 Year_History_Results'!CN431)</f>
        <v>0</v>
      </c>
      <c r="BT431" s="147">
        <f>INDEX('2016'!$B$52:$B$308,'16 Year_History_Results'!CO431)</f>
        <v>0</v>
      </c>
      <c r="BW431">
        <f t="shared" si="262"/>
        <v>2619</v>
      </c>
      <c r="BX431" s="110"/>
      <c r="BY431" s="97"/>
      <c r="BZ431" s="146">
        <f>IF(ISNA(MATCH($BW431,'2001'!$A$44:$A$139,0)),97,MATCH($BW431,'2001'!$A$44:$A$139,0))</f>
        <v>97</v>
      </c>
      <c r="CA431" s="2">
        <f>IF(ISNA(MATCH($BW431,'2002'!$A$44:$A$139,0)),97,MATCH($BW431,'2002'!$A$44:$A$139,0))</f>
        <v>97</v>
      </c>
      <c r="CB431" s="2">
        <f>IF(ISNA(MATCH($BW431,'2003'!$A$44:$A$139,0)),97,MATCH($BW431,'2003'!$A$44:$A$139,0))</f>
        <v>97</v>
      </c>
      <c r="CC431" s="2">
        <f>IF(ISNA(MATCH($BW431,'2004'!$A$44:$A$139,0)),97,MATCH($BW431,'2004'!$A$44:$A$139,0))</f>
        <v>97</v>
      </c>
      <c r="CD431" s="2">
        <f>IF(ISNA(MATCH($BW431,'2005'!$A$44:$A$139,0)),97,MATCH($BW431,'2005'!$A$44:$A$139,0))</f>
        <v>97</v>
      </c>
      <c r="CE431" s="2">
        <f>IF(ISNA(MATCH($BW431,'2006'!$A$44:$A$139,0)),97,MATCH($BW431,'2006'!$A$44:$A$139,0))</f>
        <v>97</v>
      </c>
      <c r="CF431" s="2">
        <f>IF(ISNA(MATCH($BW431,'2007'!$A$44:$A$139,0)),97,MATCH($BW431,'2007'!$A$44:$A$139,0))</f>
        <v>97</v>
      </c>
      <c r="CG431" s="2">
        <f>IF(ISNA(MATCH($BW431,'2008'!$A$44:$A$139,0)),97,MATCH($BW431,'2008'!$A$44:$A$139,0))</f>
        <v>97</v>
      </c>
      <c r="CH431" s="2">
        <f>IF(ISNA(MATCH($BW431,'2009'!$A$44:$A$139,0)),97,MATCH($BW431,'2009'!$A$44:$A$139,0))</f>
        <v>97</v>
      </c>
      <c r="CI431" s="2">
        <f>IF(ISNA(MATCH($BW431,'2010'!$A$44:$A$139,0)),97,MATCH($BW431,'2010'!$A$44:$A$139,0))</f>
        <v>87</v>
      </c>
      <c r="CJ431" s="2">
        <f>IF(ISNA(MATCH($BW431,'2011'!$A$44:$A$139,0)),97,MATCH($BW431,'2011'!$A$44:$A$139,0))</f>
        <v>97</v>
      </c>
      <c r="CK431" s="2">
        <f>IF(ISNA(MATCH($BW431,'2012'!$A$44:$A$139,0)),97,MATCH($BW431,'2012'!$A$44:$A$139,0))</f>
        <v>97</v>
      </c>
      <c r="CL431" s="2">
        <f>IF(ISNA(MATCH($BW431,'2013'!$A$44:$A$139,0)),97,MATCH($BW431,'2013'!$A$44:$A$139,0))</f>
        <v>97</v>
      </c>
      <c r="CM431" s="2">
        <f>IF(ISNA(MATCH($BW431,'2014'!$A$52:$A$179,0)),129,MATCH($BW431,'2014'!$A$52:$A$179,0))</f>
        <v>129</v>
      </c>
      <c r="CN431" s="147">
        <f>IF(ISNA(MATCH($BW431,'2015'!$A$52:$A$307,0)),257,MATCH($BW431,'2015'!$A$52:$A$307,0))</f>
        <v>257</v>
      </c>
      <c r="CO431" s="147">
        <f>IF(ISNA(MATCH($BW431,'2016'!$A$52:$A$307,0)),257,MATCH($BW431,'2016'!$A$52:$A$307,0))</f>
        <v>257</v>
      </c>
      <c r="CQ431">
        <f t="shared" si="307"/>
        <v>2619</v>
      </c>
      <c r="CR431" s="281"/>
      <c r="CS431" s="279"/>
      <c r="CT431" s="278">
        <f t="shared" si="308"/>
        <v>0</v>
      </c>
      <c r="CU431" s="279">
        <f t="shared" si="309"/>
        <v>0</v>
      </c>
      <c r="CV431" s="279">
        <f t="shared" si="310"/>
        <v>0</v>
      </c>
      <c r="CW431" s="279">
        <f t="shared" si="311"/>
        <v>0</v>
      </c>
      <c r="CX431" s="279">
        <f t="shared" si="312"/>
        <v>0</v>
      </c>
      <c r="CY431" s="279">
        <f t="shared" si="313"/>
        <v>0</v>
      </c>
      <c r="CZ431" s="279">
        <f t="shared" si="314"/>
        <v>0</v>
      </c>
      <c r="DA431" s="279">
        <f t="shared" si="315"/>
        <v>0</v>
      </c>
      <c r="DB431" s="279">
        <f t="shared" si="316"/>
        <v>0</v>
      </c>
      <c r="DC431" s="279">
        <f t="shared" si="317"/>
        <v>9</v>
      </c>
      <c r="DD431" s="279">
        <f t="shared" si="318"/>
        <v>5.9993999999999996</v>
      </c>
      <c r="DE431" s="279">
        <f t="shared" si="319"/>
        <v>3.9992000399999994</v>
      </c>
      <c r="DF431" s="279">
        <f t="shared" si="268"/>
        <v>2.6658667466639994</v>
      </c>
      <c r="DG431" s="279">
        <f t="shared" si="269"/>
        <v>1.777066773326222</v>
      </c>
      <c r="DH431" s="280">
        <f t="shared" si="286"/>
        <v>1.1845927110992596</v>
      </c>
      <c r="DI431" s="280">
        <f t="shared" si="292"/>
        <v>0.78964950121876643</v>
      </c>
      <c r="DJ431" s="154">
        <f t="shared" si="287"/>
        <v>364</v>
      </c>
      <c r="DK431" s="279">
        <f t="shared" si="270"/>
        <v>2619</v>
      </c>
      <c r="DL431" s="97"/>
      <c r="DM431" s="154"/>
      <c r="DN431" s="267">
        <f t="shared" si="271"/>
        <v>0</v>
      </c>
      <c r="DO431" s="154">
        <f t="shared" si="272"/>
        <v>0</v>
      </c>
      <c r="DP431" s="154">
        <f t="shared" si="273"/>
        <v>0</v>
      </c>
      <c r="DQ431" s="154">
        <f t="shared" si="274"/>
        <v>0</v>
      </c>
      <c r="DR431" s="154">
        <f t="shared" si="275"/>
        <v>0</v>
      </c>
      <c r="DS431" s="154">
        <f t="shared" si="276"/>
        <v>0</v>
      </c>
      <c r="DT431" s="154">
        <f t="shared" si="277"/>
        <v>0</v>
      </c>
      <c r="DU431" s="154">
        <f t="shared" si="278"/>
        <v>0</v>
      </c>
      <c r="DV431" s="154">
        <f t="shared" si="279"/>
        <v>0</v>
      </c>
      <c r="DW431" s="154">
        <f t="shared" si="280"/>
        <v>9</v>
      </c>
      <c r="DX431" s="154">
        <f t="shared" si="281"/>
        <v>9</v>
      </c>
      <c r="DY431" s="154">
        <f t="shared" si="282"/>
        <v>9</v>
      </c>
      <c r="DZ431" s="154">
        <f t="shared" si="283"/>
        <v>9</v>
      </c>
      <c r="EA431" s="154">
        <f t="shared" si="284"/>
        <v>9</v>
      </c>
      <c r="EB431" s="264">
        <f t="shared" si="288"/>
        <v>9</v>
      </c>
      <c r="EC431" s="264">
        <f t="shared" si="293"/>
        <v>9</v>
      </c>
      <c r="ED431" s="154">
        <f t="shared" si="289"/>
        <v>446</v>
      </c>
    </row>
    <row r="432" spans="6:134" x14ac:dyDescent="0.25">
      <c r="F432" s="2">
        <f t="shared" si="291"/>
        <v>427</v>
      </c>
      <c r="G432" s="207">
        <v>1516</v>
      </c>
      <c r="H432" s="98">
        <f>15- COUNTIF(L432:AC432,"#N/A")</f>
        <v>1</v>
      </c>
      <c r="I432" s="131">
        <f>SUM(AH432:AY432)+SUM(BE432:BT432)</f>
        <v>19</v>
      </c>
      <c r="J432" s="398">
        <f>DI432</f>
        <v>0.78626928921846961</v>
      </c>
      <c r="K432" s="456" t="str">
        <f>IF(ISNUMBER(MATCH(G432,'[4]OPR data'!$A$3:$A$2900,0)),"Y","N")</f>
        <v>N</v>
      </c>
      <c r="L432" s="110"/>
      <c r="M432" s="233"/>
      <c r="N432" s="469" t="e">
        <f>(INDEX(Finish_table!R$4:R$83,MATCH('16 Year_History_Results'!$G432,Finish_table!S$4:S$83,0),1))</f>
        <v>#N/A</v>
      </c>
      <c r="O432" s="233" t="e">
        <f>(INDEX(Finish_table!Z$4:Z$99,MATCH('16 Year_History_Results'!$G432,Finish_table!AA$4:AA$99,0),1))</f>
        <v>#N/A</v>
      </c>
      <c r="P432" s="233" t="e">
        <f>(INDEX(Finish_table!AI$4:AI$99,MATCH('16 Year_History_Results'!$G432,Finish_table!AJ$4:AJ$99,0),1))</f>
        <v>#N/A</v>
      </c>
      <c r="Q432" s="233" t="e">
        <f>(INDEX(Finish_table!AR$4:AR$99,MATCH('16 Year_History_Results'!$G432,Finish_table!AS$4:AS$99,0),1))</f>
        <v>#N/A</v>
      </c>
      <c r="R432" s="233" t="e">
        <f>(INDEX(Finish_table!BA$4:BA$99,MATCH('16 Year_History_Results'!$G432,Finish_table!BB$4:BB$99,0),1))</f>
        <v>#N/A</v>
      </c>
      <c r="S432" s="233" t="e">
        <f>(INDEX(Finish_table!BJ$4:BJ$99,MATCH('16 Year_History_Results'!$G432,Finish_table!BK$4:BK$99,0),1))</f>
        <v>#N/A</v>
      </c>
      <c r="T432" s="233" t="str">
        <f>(INDEX(Finish_table!BS$4:BS$99,MATCH('16 Year_History_Results'!$G432,Finish_table!BT$4:BT$99,0),1))</f>
        <v>QF</v>
      </c>
      <c r="U432" s="233" t="e">
        <f>(INDEX(Finish_table!CB$4:CB$99,MATCH('16 Year_History_Results'!$G432,Finish_table!CC$4:CC$99,0),1))</f>
        <v>#N/A</v>
      </c>
      <c r="V432" s="233" t="str">
        <f>(INDEX(Finish_table!CK$4:CK$99,MATCH('16 Year_History_Results'!$G432,Finish_table!CL$4:CL$99,0),1))</f>
        <v>QF</v>
      </c>
      <c r="W432" s="233" t="e">
        <f>(INDEX(Finish_table!CT$4:CT$99,MATCH('16 Year_History_Results'!$G432,Finish_table!CU$4:CU$99,0),1))</f>
        <v>#N/A</v>
      </c>
      <c r="X432" s="233" t="e">
        <f>(INDEX(Finish_table!DC$4:DC$99,MATCH('16 Year_History_Results'!$G432,Finish_table!DD$4:DD$99,0),1))</f>
        <v>#N/A</v>
      </c>
      <c r="Y432" s="233" t="e">
        <f>(INDEX(Finish_table!DL$4:DL$99,MATCH('16 Year_History_Results'!$G432,Finish_table!DM$4:DM$99,0),1))</f>
        <v>#N/A</v>
      </c>
      <c r="Z432" s="233" t="e">
        <f>(INDEX(Finish_table!DU$4:DU$99,MATCH('16 Year_History_Results'!$G432,Finish_table!DV$4:DV$99,0),1))</f>
        <v>#N/A</v>
      </c>
      <c r="AA432" s="233" t="e">
        <f>(INDEX(Finish_table!ED$4:ED$140,MATCH('16 Year_History_Results'!$G432,Finish_table!EE$4:EE$140,0),1))</f>
        <v>#N/A</v>
      </c>
      <c r="AB432" s="233" t="e">
        <f>(INDEX(Finish_table!EM$4:EM$224,MATCH('16 Year_History_Results'!$G432,Finish_table!EN$4:EN$224,0),1))</f>
        <v>#N/A</v>
      </c>
      <c r="AC432" s="253" t="e">
        <f>(INDEX(Finish_table!EW$4:EW$224,MATCH('16 Year_History_Results'!$G432,Finish_table!EX$4:EX$224,0),1))</f>
        <v>#N/A</v>
      </c>
      <c r="AG432">
        <f t="shared" si="306"/>
        <v>1516</v>
      </c>
      <c r="AH432" s="110"/>
      <c r="AI432" s="2"/>
      <c r="AJ432" s="146">
        <f>INDEX('2001'!$C$44:$C$140,'16 Year_History_Results'!BZ432)</f>
        <v>0</v>
      </c>
      <c r="AK432" s="2">
        <f>INDEX('2002'!$C$44:$C$140,'16 Year_History_Results'!CA432)</f>
        <v>0</v>
      </c>
      <c r="AL432" s="2">
        <f>INDEX('2003'!$C$44:$C$140,'16 Year_History_Results'!CB432)</f>
        <v>0</v>
      </c>
      <c r="AM432" s="2">
        <f>INDEX('2004'!$C$44:$C$140,'16 Year_History_Results'!CC432)</f>
        <v>0</v>
      </c>
      <c r="AN432" s="2">
        <f>INDEX('2005'!$C$44:$C$140,'16 Year_History_Results'!CD432)</f>
        <v>0</v>
      </c>
      <c r="AO432" s="2">
        <f>INDEX('2006'!$C$44:$C$140,'16 Year_History_Results'!CE432)</f>
        <v>0</v>
      </c>
      <c r="AP432" s="2">
        <f>INDEX('2007'!$C$44:$C$140,'16 Year_History_Results'!CF432)</f>
        <v>0</v>
      </c>
      <c r="AQ432" s="2">
        <f>INDEX('2008'!$C$44:$C$140,'16 Year_History_Results'!CG432)</f>
        <v>0</v>
      </c>
      <c r="AR432" s="2">
        <f>INDEX('2009'!$C$44:$C$140,'16 Year_History_Results'!CH432)</f>
        <v>0</v>
      </c>
      <c r="AS432" s="2">
        <f>INDEX('2010'!$C$44:$C$140,'16 Year_History_Results'!CI432)</f>
        <v>0</v>
      </c>
      <c r="AT432" s="2">
        <f>INDEX('2011'!$C$44:$C$140,'16 Year_History_Results'!CJ432)</f>
        <v>0</v>
      </c>
      <c r="AU432" s="2">
        <f>INDEX('2012'!$C$44:$C$140,'16 Year_History_Results'!CK432)</f>
        <v>0</v>
      </c>
      <c r="AV432" s="2">
        <f>INDEX('2013'!$C$44:$C$140,'16 Year_History_Results'!CL432)</f>
        <v>0</v>
      </c>
      <c r="AW432" s="2">
        <f>INDEX('2014'!$C$52:$C$180,'16 Year_History_Results'!CM432)</f>
        <v>0</v>
      </c>
      <c r="AX432" s="2">
        <f>INDEX('2015'!$E$52:$E$308,'16 Year_History_Results'!CN432)</f>
        <v>0</v>
      </c>
      <c r="AY432" s="147">
        <f>INDEX('2016'!$E$52:$E$308,'16 Year_History_Results'!CO432)</f>
        <v>0</v>
      </c>
      <c r="AZ432" s="2"/>
      <c r="BB432">
        <f t="shared" si="261"/>
        <v>1516</v>
      </c>
      <c r="BC432" s="110"/>
      <c r="BD432" s="97"/>
      <c r="BE432" s="146">
        <f>INDEX('2001'!$B$44:$B$140,'16 Year_History_Results'!BZ432)</f>
        <v>0</v>
      </c>
      <c r="BF432" s="2">
        <f>INDEX('2002'!$B$44:$B$140,'16 Year_History_Results'!CA432)</f>
        <v>0</v>
      </c>
      <c r="BG432" s="2">
        <f>INDEX('2003'!$B$44:$B$140,'16 Year_History_Results'!CB432)</f>
        <v>0</v>
      </c>
      <c r="BH432" s="2">
        <f>INDEX('2004'!$B$44:$B$140,'16 Year_History_Results'!CC432)</f>
        <v>0</v>
      </c>
      <c r="BI432" s="2">
        <f>INDEX('2005'!$B$44:$B$140,'16 Year_History_Results'!CD432)</f>
        <v>0</v>
      </c>
      <c r="BJ432" s="2">
        <f>INDEX('2006'!$B$44:$B$140,'16 Year_History_Results'!CE432)</f>
        <v>0</v>
      </c>
      <c r="BK432" s="2">
        <f>INDEX('2007'!$B$44:$B$140,'16 Year_History_Results'!CF432)</f>
        <v>10</v>
      </c>
      <c r="BL432" s="2">
        <f>INDEX('2008'!$B$44:$B$140,'16 Year_History_Results'!CG432)</f>
        <v>0</v>
      </c>
      <c r="BM432" s="2">
        <f>INDEX('2009'!$B$44:$B$140,'16 Year_History_Results'!CH432)</f>
        <v>9</v>
      </c>
      <c r="BN432" s="2">
        <f>INDEX('2010'!$B$44:$B$140,'16 Year_History_Results'!CI432)</f>
        <v>0</v>
      </c>
      <c r="BO432" s="2">
        <f>INDEX('2011'!$B$44:$B$140,'16 Year_History_Results'!CJ432)</f>
        <v>0</v>
      </c>
      <c r="BP432" s="2">
        <f>INDEX('2012'!$B$44:$B$140,'16 Year_History_Results'!CK432)</f>
        <v>0</v>
      </c>
      <c r="BQ432" s="2">
        <f>INDEX('2013'!$B$44:$B$140,'16 Year_History_Results'!CL432)</f>
        <v>0</v>
      </c>
      <c r="BR432" s="2">
        <f>INDEX('2014'!$B$52:$B$180,'16 Year_History_Results'!CM432)</f>
        <v>0</v>
      </c>
      <c r="BS432" s="147">
        <f>INDEX('2015'!$B$52:$B$308,'16 Year_History_Results'!CN432)</f>
        <v>0</v>
      </c>
      <c r="BT432" s="147">
        <f>INDEX('2016'!$B$52:$B$308,'16 Year_History_Results'!CO432)</f>
        <v>0</v>
      </c>
      <c r="BW432">
        <f t="shared" si="262"/>
        <v>1516</v>
      </c>
      <c r="BX432" s="110"/>
      <c r="BY432" s="97"/>
      <c r="BZ432" s="146">
        <f>IF(ISNA(MATCH($BW432,'2001'!$A$44:$A$139,0)),97,MATCH($BW432,'2001'!$A$44:$A$139,0))</f>
        <v>97</v>
      </c>
      <c r="CA432" s="2">
        <f>IF(ISNA(MATCH($BW432,'2002'!$A$44:$A$139,0)),97,MATCH($BW432,'2002'!$A$44:$A$139,0))</f>
        <v>97</v>
      </c>
      <c r="CB432" s="2">
        <f>IF(ISNA(MATCH($BW432,'2003'!$A$44:$A$139,0)),97,MATCH($BW432,'2003'!$A$44:$A$139,0))</f>
        <v>97</v>
      </c>
      <c r="CC432" s="2">
        <f>IF(ISNA(MATCH($BW432,'2004'!$A$44:$A$139,0)),97,MATCH($BW432,'2004'!$A$44:$A$139,0))</f>
        <v>97</v>
      </c>
      <c r="CD432" s="2">
        <f>IF(ISNA(MATCH($BW432,'2005'!$A$44:$A$139,0)),97,MATCH($BW432,'2005'!$A$44:$A$139,0))</f>
        <v>97</v>
      </c>
      <c r="CE432" s="2">
        <f>IF(ISNA(MATCH($BW432,'2006'!$A$44:$A$139,0)),97,MATCH($BW432,'2006'!$A$44:$A$139,0))</f>
        <v>97</v>
      </c>
      <c r="CF432" s="2">
        <f>IF(ISNA(MATCH($BW432,'2007'!$A$44:$A$139,0)),97,MATCH($BW432,'2007'!$A$44:$A$139,0))</f>
        <v>77</v>
      </c>
      <c r="CG432" s="2">
        <f>IF(ISNA(MATCH($BW432,'2008'!$A$44:$A$139,0)),97,MATCH($BW432,'2008'!$A$44:$A$139,0))</f>
        <v>97</v>
      </c>
      <c r="CH432" s="2">
        <f>IF(ISNA(MATCH($BW432,'2009'!$A$44:$A$139,0)),97,MATCH($BW432,'2009'!$A$44:$A$139,0))</f>
        <v>70</v>
      </c>
      <c r="CI432" s="2">
        <f>IF(ISNA(MATCH($BW432,'2010'!$A$44:$A$139,0)),97,MATCH($BW432,'2010'!$A$44:$A$139,0))</f>
        <v>97</v>
      </c>
      <c r="CJ432" s="2">
        <f>IF(ISNA(MATCH($BW432,'2011'!$A$44:$A$139,0)),97,MATCH($BW432,'2011'!$A$44:$A$139,0))</f>
        <v>97</v>
      </c>
      <c r="CK432" s="2">
        <f>IF(ISNA(MATCH($BW432,'2012'!$A$44:$A$139,0)),97,MATCH($BW432,'2012'!$A$44:$A$139,0))</f>
        <v>97</v>
      </c>
      <c r="CL432" s="2">
        <f>IF(ISNA(MATCH($BW432,'2013'!$A$44:$A$139,0)),97,MATCH($BW432,'2013'!$A$44:$A$139,0))</f>
        <v>97</v>
      </c>
      <c r="CM432" s="2">
        <f>IF(ISNA(MATCH($BW432,'2014'!$A$52:$A$179,0)),129,MATCH($BW432,'2014'!$A$52:$A$179,0))</f>
        <v>129</v>
      </c>
      <c r="CN432" s="147">
        <f>IF(ISNA(MATCH($BW432,'2015'!$A$52:$A$307,0)),257,MATCH($BW432,'2015'!$A$52:$A$307,0))</f>
        <v>257</v>
      </c>
      <c r="CO432" s="147">
        <f>IF(ISNA(MATCH($BW432,'2016'!$A$52:$A$307,0)),257,MATCH($BW432,'2016'!$A$52:$A$307,0))</f>
        <v>257</v>
      </c>
      <c r="CQ432">
        <f t="shared" si="307"/>
        <v>1516</v>
      </c>
      <c r="CR432" s="281"/>
      <c r="CS432" s="279"/>
      <c r="CT432" s="278">
        <f t="shared" si="308"/>
        <v>0</v>
      </c>
      <c r="CU432" s="279">
        <f t="shared" si="309"/>
        <v>0</v>
      </c>
      <c r="CV432" s="279">
        <f t="shared" si="310"/>
        <v>0</v>
      </c>
      <c r="CW432" s="279">
        <f t="shared" si="311"/>
        <v>0</v>
      </c>
      <c r="CX432" s="279">
        <f t="shared" si="312"/>
        <v>0</v>
      </c>
      <c r="CY432" s="279">
        <f t="shared" si="313"/>
        <v>0</v>
      </c>
      <c r="CZ432" s="279">
        <f t="shared" si="314"/>
        <v>10</v>
      </c>
      <c r="DA432" s="279">
        <f t="shared" si="315"/>
        <v>6.6659999999999995</v>
      </c>
      <c r="DB432" s="279">
        <f t="shared" si="316"/>
        <v>13.4435556</v>
      </c>
      <c r="DC432" s="279">
        <f t="shared" si="317"/>
        <v>8.9614741629600001</v>
      </c>
      <c r="DD432" s="279">
        <f t="shared" si="318"/>
        <v>5.9737186770291357</v>
      </c>
      <c r="DE432" s="279">
        <f t="shared" si="319"/>
        <v>3.9820808701076218</v>
      </c>
      <c r="DF432" s="279">
        <f t="shared" si="268"/>
        <v>2.6544551080137406</v>
      </c>
      <c r="DG432" s="279">
        <f t="shared" si="269"/>
        <v>1.7694597750019594</v>
      </c>
      <c r="DH432" s="280">
        <f t="shared" si="286"/>
        <v>1.1795218860163061</v>
      </c>
      <c r="DI432" s="280">
        <f t="shared" si="292"/>
        <v>0.78626928921846961</v>
      </c>
      <c r="DJ432" s="154">
        <f t="shared" si="287"/>
        <v>365</v>
      </c>
      <c r="DK432" s="279">
        <f t="shared" si="270"/>
        <v>1516</v>
      </c>
      <c r="DL432" s="97"/>
      <c r="DM432" s="154"/>
      <c r="DN432" s="267">
        <f t="shared" si="271"/>
        <v>0</v>
      </c>
      <c r="DO432" s="154">
        <f t="shared" si="272"/>
        <v>0</v>
      </c>
      <c r="DP432" s="154">
        <f t="shared" si="273"/>
        <v>0</v>
      </c>
      <c r="DQ432" s="154">
        <f t="shared" si="274"/>
        <v>0</v>
      </c>
      <c r="DR432" s="154">
        <f t="shared" si="275"/>
        <v>0</v>
      </c>
      <c r="DS432" s="154">
        <f t="shared" si="276"/>
        <v>0</v>
      </c>
      <c r="DT432" s="154">
        <f t="shared" si="277"/>
        <v>10</v>
      </c>
      <c r="DU432" s="154">
        <f t="shared" si="278"/>
        <v>10</v>
      </c>
      <c r="DV432" s="154">
        <f t="shared" si="279"/>
        <v>19</v>
      </c>
      <c r="DW432" s="154">
        <f t="shared" si="280"/>
        <v>19</v>
      </c>
      <c r="DX432" s="154">
        <f t="shared" si="281"/>
        <v>19</v>
      </c>
      <c r="DY432" s="154">
        <f t="shared" si="282"/>
        <v>19</v>
      </c>
      <c r="DZ432" s="154">
        <f t="shared" si="283"/>
        <v>19</v>
      </c>
      <c r="EA432" s="154">
        <f t="shared" si="284"/>
        <v>19</v>
      </c>
      <c r="EB432" s="264">
        <f t="shared" si="288"/>
        <v>19</v>
      </c>
      <c r="EC432" s="264">
        <f t="shared" si="293"/>
        <v>19</v>
      </c>
      <c r="ED432" s="154">
        <f t="shared" si="289"/>
        <v>338</v>
      </c>
    </row>
    <row r="433" spans="2:134" x14ac:dyDescent="0.25">
      <c r="F433" s="2">
        <f t="shared" si="291"/>
        <v>428</v>
      </c>
      <c r="G433" s="207">
        <v>451</v>
      </c>
      <c r="H433" s="98">
        <f>15- COUNTIF(L433:AC433,"#N/A")</f>
        <v>0</v>
      </c>
      <c r="I433" s="131">
        <f>SUM(AH433:AY433)+SUM(BE433:BT433)</f>
        <v>44</v>
      </c>
      <c r="J433" s="398">
        <f>DI433</f>
        <v>0.76226463225108287</v>
      </c>
      <c r="K433" s="456" t="str">
        <f>IF(ISNUMBER(MATCH(G433,'[4]OPR data'!$A$3:$A$2900,0)),"Y","N")</f>
        <v>Y</v>
      </c>
      <c r="L433" s="110"/>
      <c r="M433" s="233"/>
      <c r="N433" s="469" t="e">
        <f>(INDEX(Finish_table!R$4:R$83,MATCH('16 Year_History_Results'!$G433,Finish_table!S$4:S$83,0),1))</f>
        <v>#N/A</v>
      </c>
      <c r="O433" s="233" t="e">
        <f>(INDEX(Finish_table!Z$4:Z$99,MATCH('16 Year_History_Results'!$G433,Finish_table!AA$4:AA$99,0),1))</f>
        <v>#N/A</v>
      </c>
      <c r="P433" s="233" t="e">
        <f>(INDEX(Finish_table!AI$4:AI$99,MATCH('16 Year_History_Results'!$G433,Finish_table!AJ$4:AJ$99,0),1))</f>
        <v>#N/A</v>
      </c>
      <c r="Q433" s="233" t="e">
        <f>(INDEX(Finish_table!AR$4:AR$99,MATCH('16 Year_History_Results'!$G433,Finish_table!AS$4:AS$99,0),1))</f>
        <v>#N/A</v>
      </c>
      <c r="R433" s="233" t="e">
        <f>(INDEX(Finish_table!BA$4:BA$99,MATCH('16 Year_History_Results'!$G433,Finish_table!BB$4:BB$99,0),1))</f>
        <v>#N/A</v>
      </c>
      <c r="S433" s="233" t="str">
        <f>(INDEX(Finish_table!BJ$4:BJ$99,MATCH('16 Year_History_Results'!$G433,Finish_table!BK$4:BK$99,0),1))</f>
        <v>W</v>
      </c>
      <c r="T433" s="233" t="e">
        <f>(INDEX(Finish_table!BS$4:BS$99,MATCH('16 Year_History_Results'!$G433,Finish_table!BT$4:BT$99,0),1))</f>
        <v>#N/A</v>
      </c>
      <c r="U433" s="233" t="e">
        <f>(INDEX(Finish_table!CB$4:CB$99,MATCH('16 Year_History_Results'!$G433,Finish_table!CC$4:CC$99,0),1))</f>
        <v>#N/A</v>
      </c>
      <c r="V433" s="233" t="e">
        <f>(INDEX(Finish_table!CK$4:CK$99,MATCH('16 Year_History_Results'!$G433,Finish_table!CL$4:CL$99,0),1))</f>
        <v>#N/A</v>
      </c>
      <c r="W433" s="233" t="e">
        <f>(INDEX(Finish_table!CT$4:CT$99,MATCH('16 Year_History_Results'!$G433,Finish_table!CU$4:CU$99,0),1))</f>
        <v>#N/A</v>
      </c>
      <c r="X433" s="233" t="e">
        <f>(INDEX(Finish_table!DC$4:DC$99,MATCH('16 Year_History_Results'!$G433,Finish_table!DD$4:DD$99,0),1))</f>
        <v>#N/A</v>
      </c>
      <c r="Y433" s="233" t="e">
        <f>(INDEX(Finish_table!DL$4:DL$99,MATCH('16 Year_History_Results'!$G433,Finish_table!DM$4:DM$99,0),1))</f>
        <v>#N/A</v>
      </c>
      <c r="Z433" s="233" t="e">
        <f>(INDEX(Finish_table!DU$4:DU$99,MATCH('16 Year_History_Results'!$G433,Finish_table!DV$4:DV$99,0),1))</f>
        <v>#N/A</v>
      </c>
      <c r="AA433" s="233" t="e">
        <f>(INDEX(Finish_table!ED$4:ED$140,MATCH('16 Year_History_Results'!$G433,Finish_table!EE$4:EE$140,0),1))</f>
        <v>#N/A</v>
      </c>
      <c r="AB433" s="233" t="e">
        <f>(INDEX(Finish_table!EM$4:EM$224,MATCH('16 Year_History_Results'!$G433,Finish_table!EN$4:EN$224,0),1))</f>
        <v>#N/A</v>
      </c>
      <c r="AC433" s="253" t="e">
        <f>(INDEX(Finish_table!EW$4:EW$224,MATCH('16 Year_History_Results'!$G433,Finish_table!EX$4:EX$224,0),1))</f>
        <v>#N/A</v>
      </c>
      <c r="AG433">
        <f t="shared" si="306"/>
        <v>451</v>
      </c>
      <c r="AH433" s="110"/>
      <c r="AI433" s="2"/>
      <c r="AJ433" s="146">
        <f>INDEX('2001'!$C$44:$C$140,'16 Year_History_Results'!BZ433)</f>
        <v>0</v>
      </c>
      <c r="AK433" s="2">
        <f>INDEX('2002'!$C$44:$C$140,'16 Year_History_Results'!CA433)</f>
        <v>0</v>
      </c>
      <c r="AL433" s="2">
        <f>INDEX('2003'!$C$44:$C$140,'16 Year_History_Results'!CB433)</f>
        <v>0</v>
      </c>
      <c r="AM433" s="2">
        <f>INDEX('2004'!$C$44:$C$140,'16 Year_History_Results'!CC433)</f>
        <v>0</v>
      </c>
      <c r="AN433" s="2">
        <f>INDEX('2005'!$C$44:$C$140,'16 Year_History_Results'!CD433)</f>
        <v>0</v>
      </c>
      <c r="AO433" s="2">
        <f>INDEX('2006'!$C$44:$C$140,'16 Year_History_Results'!CE433)</f>
        <v>30</v>
      </c>
      <c r="AP433" s="2">
        <f>INDEX('2007'!$C$44:$C$140,'16 Year_History_Results'!CF433)</f>
        <v>0</v>
      </c>
      <c r="AQ433" s="2">
        <f>INDEX('2008'!$C$44:$C$140,'16 Year_History_Results'!CG433)</f>
        <v>0</v>
      </c>
      <c r="AR433" s="2">
        <f>INDEX('2009'!$C$44:$C$140,'16 Year_History_Results'!CH433)</f>
        <v>0</v>
      </c>
      <c r="AS433" s="2">
        <f>INDEX('2010'!$C$44:$C$140,'16 Year_History_Results'!CI433)</f>
        <v>0</v>
      </c>
      <c r="AT433" s="2">
        <f>INDEX('2011'!$C$44:$C$140,'16 Year_History_Results'!CJ433)</f>
        <v>0</v>
      </c>
      <c r="AU433" s="2">
        <f>INDEX('2012'!$C$44:$C$140,'16 Year_History_Results'!CK433)</f>
        <v>0</v>
      </c>
      <c r="AV433" s="2">
        <f>INDEX('2013'!$C$44:$C$140,'16 Year_History_Results'!CL433)</f>
        <v>0</v>
      </c>
      <c r="AW433" s="2">
        <f>INDEX('2014'!$C$52:$C$180,'16 Year_History_Results'!CM433)</f>
        <v>0</v>
      </c>
      <c r="AX433" s="2">
        <f>INDEX('2015'!$E$52:$E$308,'16 Year_History_Results'!CN433)</f>
        <v>0</v>
      </c>
      <c r="AY433" s="147">
        <f>INDEX('2016'!$E$52:$E$308,'16 Year_History_Results'!CO433)</f>
        <v>0</v>
      </c>
      <c r="AZ433" s="2"/>
      <c r="BB433">
        <f t="shared" si="261"/>
        <v>451</v>
      </c>
      <c r="BC433" s="110"/>
      <c r="BD433" s="97"/>
      <c r="BE433" s="146">
        <f>INDEX('2001'!$B$44:$B$140,'16 Year_History_Results'!BZ433)</f>
        <v>0</v>
      </c>
      <c r="BF433" s="2">
        <f>INDEX('2002'!$B$44:$B$140,'16 Year_History_Results'!CA433)</f>
        <v>0</v>
      </c>
      <c r="BG433" s="2">
        <f>INDEX('2003'!$B$44:$B$140,'16 Year_History_Results'!CB433)</f>
        <v>0</v>
      </c>
      <c r="BH433" s="2">
        <f>INDEX('2004'!$B$44:$B$140,'16 Year_History_Results'!CC433)</f>
        <v>0</v>
      </c>
      <c r="BI433" s="2">
        <f>INDEX('2005'!$B$44:$B$140,'16 Year_History_Results'!CD433)</f>
        <v>0</v>
      </c>
      <c r="BJ433" s="2">
        <f>INDEX('2006'!$B$44:$B$140,'16 Year_History_Results'!CE433)</f>
        <v>14</v>
      </c>
      <c r="BK433" s="2">
        <f>INDEX('2007'!$B$44:$B$140,'16 Year_History_Results'!CF433)</f>
        <v>0</v>
      </c>
      <c r="BL433" s="2">
        <f>INDEX('2008'!$B$44:$B$140,'16 Year_History_Results'!CG433)</f>
        <v>0</v>
      </c>
      <c r="BM433" s="2">
        <f>INDEX('2009'!$B$44:$B$140,'16 Year_History_Results'!CH433)</f>
        <v>0</v>
      </c>
      <c r="BN433" s="2">
        <f>INDEX('2010'!$B$44:$B$140,'16 Year_History_Results'!CI433)</f>
        <v>0</v>
      </c>
      <c r="BO433" s="2">
        <f>INDEX('2011'!$B$44:$B$140,'16 Year_History_Results'!CJ433)</f>
        <v>0</v>
      </c>
      <c r="BP433" s="2">
        <f>INDEX('2012'!$B$44:$B$140,'16 Year_History_Results'!CK433)</f>
        <v>0</v>
      </c>
      <c r="BQ433" s="2">
        <f>INDEX('2013'!$B$44:$B$140,'16 Year_History_Results'!CL433)</f>
        <v>0</v>
      </c>
      <c r="BR433" s="2">
        <f>INDEX('2014'!$B$52:$B$180,'16 Year_History_Results'!CM433)</f>
        <v>0</v>
      </c>
      <c r="BS433" s="147">
        <f>INDEX('2015'!$B$52:$B$308,'16 Year_History_Results'!CN433)</f>
        <v>0</v>
      </c>
      <c r="BT433" s="147">
        <f>INDEX('2016'!$B$52:$B$308,'16 Year_History_Results'!CO433)</f>
        <v>0</v>
      </c>
      <c r="BW433">
        <f t="shared" si="262"/>
        <v>451</v>
      </c>
      <c r="BX433" s="110"/>
      <c r="BY433" s="97"/>
      <c r="BZ433" s="146">
        <f>IF(ISNA(MATCH($BW433,'2001'!$A$44:$A$139,0)),97,MATCH($BW433,'2001'!$A$44:$A$139,0))</f>
        <v>97</v>
      </c>
      <c r="CA433" s="2">
        <f>IF(ISNA(MATCH($BW433,'2002'!$A$44:$A$139,0)),97,MATCH($BW433,'2002'!$A$44:$A$139,0))</f>
        <v>97</v>
      </c>
      <c r="CB433" s="2">
        <f>IF(ISNA(MATCH($BW433,'2003'!$A$44:$A$139,0)),97,MATCH($BW433,'2003'!$A$44:$A$139,0))</f>
        <v>97</v>
      </c>
      <c r="CC433" s="2">
        <f>IF(ISNA(MATCH($BW433,'2004'!$A$44:$A$139,0)),97,MATCH($BW433,'2004'!$A$44:$A$139,0))</f>
        <v>97</v>
      </c>
      <c r="CD433" s="2">
        <f>IF(ISNA(MATCH($BW433,'2005'!$A$44:$A$139,0)),97,MATCH($BW433,'2005'!$A$44:$A$139,0))</f>
        <v>97</v>
      </c>
      <c r="CE433" s="2">
        <f>IF(ISNA(MATCH($BW433,'2006'!$A$44:$A$139,0)),97,MATCH($BW433,'2006'!$A$44:$A$139,0))</f>
        <v>62</v>
      </c>
      <c r="CF433" s="2">
        <f>IF(ISNA(MATCH($BW433,'2007'!$A$44:$A$139,0)),97,MATCH($BW433,'2007'!$A$44:$A$139,0))</f>
        <v>97</v>
      </c>
      <c r="CG433" s="2">
        <f>IF(ISNA(MATCH($BW433,'2008'!$A$44:$A$139,0)),97,MATCH($BW433,'2008'!$A$44:$A$139,0))</f>
        <v>97</v>
      </c>
      <c r="CH433" s="2">
        <f>IF(ISNA(MATCH($BW433,'2009'!$A$44:$A$139,0)),97,MATCH($BW433,'2009'!$A$44:$A$139,0))</f>
        <v>97</v>
      </c>
      <c r="CI433" s="2">
        <f>IF(ISNA(MATCH($BW433,'2010'!$A$44:$A$139,0)),97,MATCH($BW433,'2010'!$A$44:$A$139,0))</f>
        <v>97</v>
      </c>
      <c r="CJ433" s="2">
        <f>IF(ISNA(MATCH($BW433,'2011'!$A$44:$A$139,0)),97,MATCH($BW433,'2011'!$A$44:$A$139,0))</f>
        <v>97</v>
      </c>
      <c r="CK433" s="2">
        <f>IF(ISNA(MATCH($BW433,'2012'!$A$44:$A$139,0)),97,MATCH($BW433,'2012'!$A$44:$A$139,0))</f>
        <v>97</v>
      </c>
      <c r="CL433" s="2">
        <f>IF(ISNA(MATCH($BW433,'2013'!$A$44:$A$139,0)),97,MATCH($BW433,'2013'!$A$44:$A$139,0))</f>
        <v>97</v>
      </c>
      <c r="CM433" s="2">
        <f>IF(ISNA(MATCH($BW433,'2014'!$A$52:$A$179,0)),129,MATCH($BW433,'2014'!$A$52:$A$179,0))</f>
        <v>129</v>
      </c>
      <c r="CN433" s="147">
        <f>IF(ISNA(MATCH($BW433,'2015'!$A$52:$A$307,0)),257,MATCH($BW433,'2015'!$A$52:$A$307,0))</f>
        <v>257</v>
      </c>
      <c r="CO433" s="147">
        <f>IF(ISNA(MATCH($BW433,'2016'!$A$52:$A$307,0)),257,MATCH($BW433,'2016'!$A$52:$A$307,0))</f>
        <v>257</v>
      </c>
      <c r="CQ433">
        <f t="shared" si="307"/>
        <v>451</v>
      </c>
      <c r="CR433" s="281"/>
      <c r="CS433" s="279"/>
      <c r="CT433" s="278">
        <f t="shared" si="308"/>
        <v>0</v>
      </c>
      <c r="CU433" s="279">
        <f t="shared" si="309"/>
        <v>0</v>
      </c>
      <c r="CV433" s="279">
        <f t="shared" si="310"/>
        <v>0</v>
      </c>
      <c r="CW433" s="279">
        <f t="shared" si="311"/>
        <v>0</v>
      </c>
      <c r="CX433" s="279">
        <f t="shared" si="312"/>
        <v>0</v>
      </c>
      <c r="CY433" s="279">
        <f t="shared" si="313"/>
        <v>44</v>
      </c>
      <c r="CZ433" s="279">
        <f t="shared" si="314"/>
        <v>29.330399999999997</v>
      </c>
      <c r="DA433" s="279">
        <f t="shared" si="315"/>
        <v>19.551644639999996</v>
      </c>
      <c r="DB433" s="279">
        <f t="shared" si="316"/>
        <v>13.033126317023996</v>
      </c>
      <c r="DC433" s="279">
        <f t="shared" si="317"/>
        <v>8.6878820029281947</v>
      </c>
      <c r="DD433" s="279">
        <f t="shared" si="318"/>
        <v>5.7913421431519341</v>
      </c>
      <c r="DE433" s="279">
        <f t="shared" si="319"/>
        <v>3.860508672625079</v>
      </c>
      <c r="DF433" s="279">
        <f t="shared" si="268"/>
        <v>2.5734150811718774</v>
      </c>
      <c r="DG433" s="279">
        <f t="shared" si="269"/>
        <v>1.7154384931091735</v>
      </c>
      <c r="DH433" s="280">
        <f t="shared" si="286"/>
        <v>1.143511299506575</v>
      </c>
      <c r="DI433" s="280">
        <f t="shared" si="292"/>
        <v>0.76226463225108287</v>
      </c>
      <c r="DJ433" s="154">
        <f t="shared" si="287"/>
        <v>366</v>
      </c>
      <c r="DK433" s="279">
        <f t="shared" si="270"/>
        <v>451</v>
      </c>
      <c r="DL433" s="97"/>
      <c r="DM433" s="154"/>
      <c r="DN433" s="267">
        <f t="shared" si="271"/>
        <v>0</v>
      </c>
      <c r="DO433" s="154">
        <f t="shared" si="272"/>
        <v>0</v>
      </c>
      <c r="DP433" s="154">
        <f t="shared" si="273"/>
        <v>0</v>
      </c>
      <c r="DQ433" s="154">
        <f t="shared" si="274"/>
        <v>0</v>
      </c>
      <c r="DR433" s="154">
        <f t="shared" si="275"/>
        <v>0</v>
      </c>
      <c r="DS433" s="154">
        <f t="shared" si="276"/>
        <v>44</v>
      </c>
      <c r="DT433" s="154">
        <f t="shared" si="277"/>
        <v>44</v>
      </c>
      <c r="DU433" s="154">
        <f t="shared" si="278"/>
        <v>44</v>
      </c>
      <c r="DV433" s="154">
        <f t="shared" si="279"/>
        <v>44</v>
      </c>
      <c r="DW433" s="154">
        <f t="shared" si="280"/>
        <v>44</v>
      </c>
      <c r="DX433" s="154">
        <f t="shared" si="281"/>
        <v>44</v>
      </c>
      <c r="DY433" s="154">
        <f t="shared" si="282"/>
        <v>44</v>
      </c>
      <c r="DZ433" s="154">
        <f t="shared" si="283"/>
        <v>44</v>
      </c>
      <c r="EA433" s="154">
        <f t="shared" si="284"/>
        <v>44</v>
      </c>
      <c r="EB433" s="264">
        <f t="shared" si="288"/>
        <v>44</v>
      </c>
      <c r="EC433" s="264">
        <f t="shared" si="293"/>
        <v>44</v>
      </c>
      <c r="ED433" s="154">
        <f t="shared" si="289"/>
        <v>186</v>
      </c>
    </row>
    <row r="434" spans="2:134" x14ac:dyDescent="0.25">
      <c r="F434" s="2">
        <f t="shared" si="291"/>
        <v>429</v>
      </c>
      <c r="G434" s="495">
        <v>1561</v>
      </c>
      <c r="H434" s="98">
        <f>15- COUNTIF(L434:AC434,"#N/A")</f>
        <v>0</v>
      </c>
      <c r="I434" s="131">
        <f>SUM(AH434:AY434)+SUM(BE434:BT434)</f>
        <v>13</v>
      </c>
      <c r="J434" s="398">
        <f>DI434</f>
        <v>0.76032718307350944</v>
      </c>
      <c r="K434" s="456" t="str">
        <f>IF(ISNUMBER(MATCH(G434,'[4]OPR data'!$A$3:$A$2900,0)),"Y","N")</f>
        <v>Y</v>
      </c>
      <c r="L434" s="110"/>
      <c r="M434" s="233"/>
      <c r="N434" s="469" t="e">
        <f>(INDEX(Finish_table!R$4:R$83,MATCH('16 Year_History_Results'!$G434,Finish_table!S$4:S$83,0),1))</f>
        <v>#N/A</v>
      </c>
      <c r="O434" s="233" t="e">
        <f>(INDEX(Finish_table!Z$4:Z$99,MATCH('16 Year_History_Results'!$G434,Finish_table!AA$4:AA$99,0),1))</f>
        <v>#N/A</v>
      </c>
      <c r="P434" s="233" t="e">
        <f>(INDEX(Finish_table!AI$4:AI$99,MATCH('16 Year_History_Results'!$G434,Finish_table!AJ$4:AJ$99,0),1))</f>
        <v>#N/A</v>
      </c>
      <c r="Q434" s="233" t="e">
        <f>(INDEX(Finish_table!AR$4:AR$99,MATCH('16 Year_History_Results'!$G434,Finish_table!AS$4:AS$99,0),1))</f>
        <v>#N/A</v>
      </c>
      <c r="R434" s="233" t="e">
        <f>(INDEX(Finish_table!BA$4:BA$99,MATCH('16 Year_History_Results'!$G434,Finish_table!BB$4:BB$99,0),1))</f>
        <v>#N/A</v>
      </c>
      <c r="S434" s="233" t="e">
        <f>(INDEX(Finish_table!BJ$4:BJ$99,MATCH('16 Year_History_Results'!$G434,Finish_table!BK$4:BK$99,0),1))</f>
        <v>#N/A</v>
      </c>
      <c r="T434" s="233" t="e">
        <f>(INDEX(Finish_table!BS$4:BS$99,MATCH('16 Year_History_Results'!$G434,Finish_table!BT$4:BT$99,0),1))</f>
        <v>#N/A</v>
      </c>
      <c r="U434" s="233" t="e">
        <f>(INDEX(Finish_table!CB$4:CB$99,MATCH('16 Year_History_Results'!$G434,Finish_table!CC$4:CC$99,0),1))</f>
        <v>#N/A</v>
      </c>
      <c r="V434" s="233" t="str">
        <f>(INDEX(Finish_table!CK$4:CK$99,MATCH('16 Year_History_Results'!$G434,Finish_table!CL$4:CL$99,0),1))</f>
        <v>QF</v>
      </c>
      <c r="W434" s="233" t="e">
        <f>(INDEX(Finish_table!CT$4:CT$99,MATCH('16 Year_History_Results'!$G434,Finish_table!CU$4:CU$99,0),1))</f>
        <v>#N/A</v>
      </c>
      <c r="X434" s="233" t="e">
        <f>(INDEX(Finish_table!DC$4:DC$99,MATCH('16 Year_History_Results'!$G434,Finish_table!DD$4:DD$99,0),1))</f>
        <v>#N/A</v>
      </c>
      <c r="Y434" s="233" t="e">
        <f>(INDEX(Finish_table!DL$4:DL$99,MATCH('16 Year_History_Results'!$G434,Finish_table!DM$4:DM$99,0),1))</f>
        <v>#N/A</v>
      </c>
      <c r="Z434" s="233" t="e">
        <f>(INDEX(Finish_table!DU$4:DU$99,MATCH('16 Year_History_Results'!$G434,Finish_table!DV$4:DV$99,0),1))</f>
        <v>#N/A</v>
      </c>
      <c r="AA434" s="233" t="e">
        <f>(INDEX(Finish_table!ED$4:ED$140,MATCH('16 Year_History_Results'!$G434,Finish_table!EE$4:EE$140,0),1))</f>
        <v>#N/A</v>
      </c>
      <c r="AB434" s="233" t="e">
        <f>(INDEX(Finish_table!EM$4:EM$224,MATCH('16 Year_History_Results'!$G434,Finish_table!EN$4:EN$224,0),1))</f>
        <v>#N/A</v>
      </c>
      <c r="AC434" s="253" t="e">
        <f>(INDEX(Finish_table!EW$4:EW$224,MATCH('16 Year_History_Results'!$G434,Finish_table!EX$4:EX$224,0),1))</f>
        <v>#N/A</v>
      </c>
      <c r="AG434">
        <f t="shared" si="306"/>
        <v>1561</v>
      </c>
      <c r="AH434" s="110"/>
      <c r="AI434" s="2"/>
      <c r="AJ434" s="146">
        <f>INDEX('2001'!$C$44:$C$140,'16 Year_History_Results'!BZ434)</f>
        <v>0</v>
      </c>
      <c r="AK434" s="2">
        <f>INDEX('2002'!$C$44:$C$140,'16 Year_History_Results'!CA434)</f>
        <v>0</v>
      </c>
      <c r="AL434" s="2">
        <f>INDEX('2003'!$C$44:$C$140,'16 Year_History_Results'!CB434)</f>
        <v>0</v>
      </c>
      <c r="AM434" s="2">
        <f>INDEX('2004'!$C$44:$C$140,'16 Year_History_Results'!CC434)</f>
        <v>0</v>
      </c>
      <c r="AN434" s="2">
        <f>INDEX('2005'!$C$44:$C$140,'16 Year_History_Results'!CD434)</f>
        <v>0</v>
      </c>
      <c r="AO434" s="2">
        <f>INDEX('2006'!$C$44:$C$140,'16 Year_History_Results'!CE434)</f>
        <v>0</v>
      </c>
      <c r="AP434" s="2">
        <f>INDEX('2007'!$C$44:$C$140,'16 Year_History_Results'!CF434)</f>
        <v>0</v>
      </c>
      <c r="AQ434" s="2">
        <f>INDEX('2008'!$C$44:$C$140,'16 Year_History_Results'!CG434)</f>
        <v>0</v>
      </c>
      <c r="AR434" s="2">
        <f>INDEX('2009'!$C$44:$C$140,'16 Year_History_Results'!CH434)</f>
        <v>0</v>
      </c>
      <c r="AS434" s="2">
        <f>INDEX('2010'!$C$44:$C$140,'16 Year_History_Results'!CI434)</f>
        <v>0</v>
      </c>
      <c r="AT434" s="2">
        <f>INDEX('2011'!$C$44:$C$140,'16 Year_History_Results'!CJ434)</f>
        <v>0</v>
      </c>
      <c r="AU434" s="2">
        <f>INDEX('2012'!$C$44:$C$140,'16 Year_History_Results'!CK434)</f>
        <v>0</v>
      </c>
      <c r="AV434" s="2">
        <f>INDEX('2013'!$C$44:$C$140,'16 Year_History_Results'!CL434)</f>
        <v>0</v>
      </c>
      <c r="AW434" s="2">
        <f>INDEX('2014'!$C$52:$C$180,'16 Year_History_Results'!CM434)</f>
        <v>0</v>
      </c>
      <c r="AX434" s="2">
        <f>INDEX('2015'!$E$52:$E$308,'16 Year_History_Results'!CN434)</f>
        <v>0</v>
      </c>
      <c r="AY434" s="147">
        <f>INDEX('2016'!$E$52:$E$308,'16 Year_History_Results'!CO434)</f>
        <v>0</v>
      </c>
      <c r="AZ434" s="2"/>
      <c r="BB434">
        <f t="shared" si="261"/>
        <v>1561</v>
      </c>
      <c r="BC434" s="110"/>
      <c r="BD434" s="97"/>
      <c r="BE434" s="146">
        <f>INDEX('2001'!$B$44:$B$140,'16 Year_History_Results'!BZ434)</f>
        <v>0</v>
      </c>
      <c r="BF434" s="2">
        <f>INDEX('2002'!$B$44:$B$140,'16 Year_History_Results'!CA434)</f>
        <v>0</v>
      </c>
      <c r="BG434" s="2">
        <f>INDEX('2003'!$B$44:$B$140,'16 Year_History_Results'!CB434)</f>
        <v>0</v>
      </c>
      <c r="BH434" s="2">
        <f>INDEX('2004'!$B$44:$B$140,'16 Year_History_Results'!CC434)</f>
        <v>0</v>
      </c>
      <c r="BI434" s="2">
        <f>INDEX('2005'!$B$44:$B$140,'16 Year_History_Results'!CD434)</f>
        <v>0</v>
      </c>
      <c r="BJ434" s="2">
        <f>INDEX('2006'!$B$44:$B$140,'16 Year_History_Results'!CE434)</f>
        <v>0</v>
      </c>
      <c r="BK434" s="2">
        <f>INDEX('2007'!$B$44:$B$140,'16 Year_History_Results'!CF434)</f>
        <v>0</v>
      </c>
      <c r="BL434" s="2">
        <f>INDEX('2008'!$B$44:$B$140,'16 Year_History_Results'!CG434)</f>
        <v>0</v>
      </c>
      <c r="BM434" s="2">
        <f>INDEX('2009'!$B$44:$B$140,'16 Year_History_Results'!CH434)</f>
        <v>13</v>
      </c>
      <c r="BN434" s="2">
        <f>INDEX('2010'!$B$44:$B$140,'16 Year_History_Results'!CI434)</f>
        <v>0</v>
      </c>
      <c r="BO434" s="2">
        <f>INDEX('2011'!$B$44:$B$140,'16 Year_History_Results'!CJ434)</f>
        <v>0</v>
      </c>
      <c r="BP434" s="2">
        <f>INDEX('2012'!$B$44:$B$140,'16 Year_History_Results'!CK434)</f>
        <v>0</v>
      </c>
      <c r="BQ434" s="2">
        <f>INDEX('2013'!$B$44:$B$140,'16 Year_History_Results'!CL434)</f>
        <v>0</v>
      </c>
      <c r="BR434" s="2">
        <f>INDEX('2014'!$B$52:$B$180,'16 Year_History_Results'!CM434)</f>
        <v>0</v>
      </c>
      <c r="BS434" s="147">
        <f>INDEX('2015'!$B$52:$B$308,'16 Year_History_Results'!CN434)</f>
        <v>0</v>
      </c>
      <c r="BT434" s="147">
        <f>INDEX('2016'!$B$52:$B$308,'16 Year_History_Results'!CO434)</f>
        <v>0</v>
      </c>
      <c r="BW434">
        <f t="shared" si="262"/>
        <v>1561</v>
      </c>
      <c r="BX434" s="110"/>
      <c r="BY434" s="97"/>
      <c r="BZ434" s="146">
        <f>IF(ISNA(MATCH($BW434,'2001'!$A$44:$A$139,0)),97,MATCH($BW434,'2001'!$A$44:$A$139,0))</f>
        <v>97</v>
      </c>
      <c r="CA434" s="2">
        <f>IF(ISNA(MATCH($BW434,'2002'!$A$44:$A$139,0)),97,MATCH($BW434,'2002'!$A$44:$A$139,0))</f>
        <v>97</v>
      </c>
      <c r="CB434" s="2">
        <f>IF(ISNA(MATCH($BW434,'2003'!$A$44:$A$139,0)),97,MATCH($BW434,'2003'!$A$44:$A$139,0))</f>
        <v>97</v>
      </c>
      <c r="CC434" s="2">
        <f>IF(ISNA(MATCH($BW434,'2004'!$A$44:$A$139,0)),97,MATCH($BW434,'2004'!$A$44:$A$139,0))</f>
        <v>97</v>
      </c>
      <c r="CD434" s="2">
        <f>IF(ISNA(MATCH($BW434,'2005'!$A$44:$A$139,0)),97,MATCH($BW434,'2005'!$A$44:$A$139,0))</f>
        <v>97</v>
      </c>
      <c r="CE434" s="2">
        <f>IF(ISNA(MATCH($BW434,'2006'!$A$44:$A$139,0)),97,MATCH($BW434,'2006'!$A$44:$A$139,0))</f>
        <v>97</v>
      </c>
      <c r="CF434" s="2">
        <f>IF(ISNA(MATCH($BW434,'2007'!$A$44:$A$139,0)),97,MATCH($BW434,'2007'!$A$44:$A$139,0))</f>
        <v>97</v>
      </c>
      <c r="CG434" s="2">
        <f>IF(ISNA(MATCH($BW434,'2008'!$A$44:$A$139,0)),97,MATCH($BW434,'2008'!$A$44:$A$139,0))</f>
        <v>97</v>
      </c>
      <c r="CH434" s="2">
        <f>IF(ISNA(MATCH($BW434,'2009'!$A$44:$A$139,0)),97,MATCH($BW434,'2009'!$A$44:$A$139,0))</f>
        <v>73</v>
      </c>
      <c r="CI434" s="2">
        <f>IF(ISNA(MATCH($BW434,'2010'!$A$44:$A$139,0)),97,MATCH($BW434,'2010'!$A$44:$A$139,0))</f>
        <v>97</v>
      </c>
      <c r="CJ434" s="2">
        <f>IF(ISNA(MATCH($BW434,'2011'!$A$44:$A$139,0)),97,MATCH($BW434,'2011'!$A$44:$A$139,0))</f>
        <v>97</v>
      </c>
      <c r="CK434" s="2">
        <f>IF(ISNA(MATCH($BW434,'2012'!$A$44:$A$139,0)),97,MATCH($BW434,'2012'!$A$44:$A$139,0))</f>
        <v>97</v>
      </c>
      <c r="CL434" s="2">
        <f>IF(ISNA(MATCH($BW434,'2013'!$A$44:$A$139,0)),97,MATCH($BW434,'2013'!$A$44:$A$139,0))</f>
        <v>97</v>
      </c>
      <c r="CM434" s="2">
        <f>IF(ISNA(MATCH($BW434,'2014'!$A$52:$A$179,0)),129,MATCH($BW434,'2014'!$A$52:$A$179,0))</f>
        <v>129</v>
      </c>
      <c r="CN434" s="147">
        <f>IF(ISNA(MATCH($BW434,'2015'!$A$52:$A$307,0)),257,MATCH($BW434,'2015'!$A$52:$A$307,0))</f>
        <v>257</v>
      </c>
      <c r="CO434" s="147">
        <f>IF(ISNA(MATCH($BW434,'2016'!$A$52:$A$307,0)),257,MATCH($BW434,'2016'!$A$52:$A$307,0))</f>
        <v>257</v>
      </c>
      <c r="CQ434">
        <f t="shared" si="307"/>
        <v>1561</v>
      </c>
      <c r="CR434" s="281"/>
      <c r="CS434" s="279"/>
      <c r="CT434" s="278">
        <f t="shared" si="308"/>
        <v>0</v>
      </c>
      <c r="CU434" s="279">
        <f t="shared" si="309"/>
        <v>0</v>
      </c>
      <c r="CV434" s="279">
        <f t="shared" si="310"/>
        <v>0</v>
      </c>
      <c r="CW434" s="279">
        <f t="shared" si="311"/>
        <v>0</v>
      </c>
      <c r="CX434" s="279">
        <f t="shared" si="312"/>
        <v>0</v>
      </c>
      <c r="CY434" s="279">
        <f t="shared" si="313"/>
        <v>0</v>
      </c>
      <c r="CZ434" s="279">
        <f t="shared" si="314"/>
        <v>0</v>
      </c>
      <c r="DA434" s="279">
        <f t="shared" si="315"/>
        <v>0</v>
      </c>
      <c r="DB434" s="279">
        <f t="shared" si="316"/>
        <v>13</v>
      </c>
      <c r="DC434" s="279">
        <f t="shared" si="317"/>
        <v>8.6657999999999991</v>
      </c>
      <c r="DD434" s="279">
        <f t="shared" si="318"/>
        <v>5.7766222799999989</v>
      </c>
      <c r="DE434" s="279">
        <f t="shared" si="319"/>
        <v>3.8506964118479989</v>
      </c>
      <c r="DF434" s="279">
        <f t="shared" si="268"/>
        <v>2.566874228137876</v>
      </c>
      <c r="DG434" s="279">
        <f t="shared" si="269"/>
        <v>1.7110783604767081</v>
      </c>
      <c r="DH434" s="280">
        <f t="shared" si="286"/>
        <v>1.1406048350937736</v>
      </c>
      <c r="DI434" s="280">
        <f t="shared" si="292"/>
        <v>0.76032718307350944</v>
      </c>
      <c r="DJ434" s="154">
        <f t="shared" si="287"/>
        <v>367</v>
      </c>
      <c r="DK434" s="279">
        <f t="shared" si="270"/>
        <v>1561</v>
      </c>
      <c r="DL434" s="97"/>
      <c r="DM434" s="154"/>
      <c r="DN434" s="267">
        <f t="shared" si="271"/>
        <v>0</v>
      </c>
      <c r="DO434" s="154">
        <f t="shared" si="272"/>
        <v>0</v>
      </c>
      <c r="DP434" s="154">
        <f t="shared" si="273"/>
        <v>0</v>
      </c>
      <c r="DQ434" s="154">
        <f t="shared" si="274"/>
        <v>0</v>
      </c>
      <c r="DR434" s="154">
        <f t="shared" si="275"/>
        <v>0</v>
      </c>
      <c r="DS434" s="154">
        <f t="shared" si="276"/>
        <v>0</v>
      </c>
      <c r="DT434" s="154">
        <f t="shared" si="277"/>
        <v>0</v>
      </c>
      <c r="DU434" s="154">
        <f t="shared" si="278"/>
        <v>0</v>
      </c>
      <c r="DV434" s="154">
        <f t="shared" si="279"/>
        <v>13</v>
      </c>
      <c r="DW434" s="154">
        <f t="shared" si="280"/>
        <v>13</v>
      </c>
      <c r="DX434" s="154">
        <f t="shared" si="281"/>
        <v>13</v>
      </c>
      <c r="DY434" s="154">
        <f t="shared" si="282"/>
        <v>13</v>
      </c>
      <c r="DZ434" s="154">
        <f t="shared" si="283"/>
        <v>13</v>
      </c>
      <c r="EA434" s="154">
        <f t="shared" si="284"/>
        <v>13</v>
      </c>
      <c r="EB434" s="264">
        <f t="shared" si="288"/>
        <v>13</v>
      </c>
      <c r="EC434" s="264">
        <f t="shared" si="293"/>
        <v>13</v>
      </c>
      <c r="ED434" s="154">
        <f t="shared" si="289"/>
        <v>381</v>
      </c>
    </row>
    <row r="435" spans="2:134" x14ac:dyDescent="0.25">
      <c r="F435" s="2">
        <f t="shared" si="291"/>
        <v>430</v>
      </c>
      <c r="G435" s="207">
        <v>65</v>
      </c>
      <c r="H435" s="98">
        <f>15- COUNTIF(L435:AC435,"#N/A")</f>
        <v>-1</v>
      </c>
      <c r="I435" s="131">
        <f>SUM(AH435:AY435)+SUM(BE435:BT435)</f>
        <v>29</v>
      </c>
      <c r="J435" s="398">
        <f>DI435</f>
        <v>0.75367790194751549</v>
      </c>
      <c r="K435" s="456" t="str">
        <f>IF(ISNUMBER(MATCH(G435,'[4]OPR data'!$A$3:$A$2900,0)),"Y","N")</f>
        <v>N</v>
      </c>
      <c r="L435" s="110"/>
      <c r="M435" s="233"/>
      <c r="N435" s="469" t="e">
        <f>(INDEX(Finish_table!R$4:R$83,MATCH('16 Year_History_Results'!$G435,Finish_table!S$4:S$83,0),1))</f>
        <v>#N/A</v>
      </c>
      <c r="O435" s="233" t="e">
        <f>(INDEX(Finish_table!Z$4:Z$99,MATCH('16 Year_History_Results'!$G435,Finish_table!AA$4:AA$99,0),1))</f>
        <v>#N/A</v>
      </c>
      <c r="P435" s="233" t="e">
        <f>(INDEX(Finish_table!AI$4:AI$99,MATCH('16 Year_History_Results'!$G435,Finish_table!AJ$4:AJ$99,0),1))</f>
        <v>#N/A</v>
      </c>
      <c r="Q435" s="233" t="e">
        <f>(INDEX(Finish_table!AR$4:AR$99,MATCH('16 Year_History_Results'!$G435,Finish_table!AS$4:AS$99,0),1))</f>
        <v>#N/A</v>
      </c>
      <c r="R435" s="233" t="e">
        <f>(INDEX(Finish_table!BA$4:BA$99,MATCH('16 Year_History_Results'!$G435,Finish_table!BB$4:BB$99,0),1))</f>
        <v>#N/A</v>
      </c>
      <c r="S435" s="233" t="e">
        <f>(INDEX(Finish_table!BJ$4:BJ$99,MATCH('16 Year_History_Results'!$G435,Finish_table!BK$4:BK$99,0),1))</f>
        <v>#N/A</v>
      </c>
      <c r="T435" s="233" t="e">
        <f>(INDEX(Finish_table!BS$4:BS$99,MATCH('16 Year_History_Results'!$G435,Finish_table!BT$4:BT$99,0),1))</f>
        <v>#N/A</v>
      </c>
      <c r="U435" s="233" t="e">
        <f>(INDEX(Finish_table!CB$4:CB$99,MATCH('16 Year_History_Results'!$G435,Finish_table!CC$4:CC$99,0),1))</f>
        <v>#N/A</v>
      </c>
      <c r="V435" s="233" t="e">
        <f>(INDEX(Finish_table!CK$4:CK$99,MATCH('16 Year_History_Results'!$G435,Finish_table!CL$4:CL$99,0),1))</f>
        <v>#N/A</v>
      </c>
      <c r="W435" s="233" t="e">
        <f>(INDEX(Finish_table!CT$4:CT$99,MATCH('16 Year_History_Results'!$G435,Finish_table!CU$4:CU$99,0),1))</f>
        <v>#N/A</v>
      </c>
      <c r="X435" s="233" t="e">
        <f>(INDEX(Finish_table!DC$4:DC$99,MATCH('16 Year_History_Results'!$G435,Finish_table!DD$4:DD$99,0),1))</f>
        <v>#N/A</v>
      </c>
      <c r="Y435" s="233" t="e">
        <f>(INDEX(Finish_table!DL$4:DL$99,MATCH('16 Year_History_Results'!$G435,Finish_table!DM$4:DM$99,0),1))</f>
        <v>#N/A</v>
      </c>
      <c r="Z435" s="233" t="e">
        <f>(INDEX(Finish_table!DU$4:DU$99,MATCH('16 Year_History_Results'!$G435,Finish_table!DV$4:DV$99,0),1))</f>
        <v>#N/A</v>
      </c>
      <c r="AA435" s="233" t="e">
        <f>(INDEX(Finish_table!ED$4:ED$140,MATCH('16 Year_History_Results'!$G435,Finish_table!EE$4:EE$140,0),1))</f>
        <v>#N/A</v>
      </c>
      <c r="AB435" s="233" t="e">
        <f>(INDEX(Finish_table!EM$4:EM$224,MATCH('16 Year_History_Results'!$G435,Finish_table!EN$4:EN$224,0),1))</f>
        <v>#N/A</v>
      </c>
      <c r="AC435" s="253" t="e">
        <f>(INDEX(Finish_table!EW$4:EW$224,MATCH('16 Year_History_Results'!$G435,Finish_table!EX$4:EX$224,0),1))</f>
        <v>#N/A</v>
      </c>
      <c r="AG435">
        <f t="shared" si="306"/>
        <v>65</v>
      </c>
      <c r="AH435" s="110"/>
      <c r="AI435" s="2"/>
      <c r="AJ435" s="146">
        <f>INDEX('2001'!$C$44:$C$140,'16 Year_History_Results'!BZ435)</f>
        <v>0</v>
      </c>
      <c r="AK435" s="2">
        <f>INDEX('2002'!$C$44:$C$140,'16 Year_History_Results'!CA435)</f>
        <v>0</v>
      </c>
      <c r="AL435" s="2">
        <f>INDEX('2003'!$C$44:$C$140,'16 Year_History_Results'!CB435)</f>
        <v>0</v>
      </c>
      <c r="AM435" s="2">
        <f>INDEX('2004'!$C$44:$C$140,'16 Year_History_Results'!CC435)</f>
        <v>0</v>
      </c>
      <c r="AN435" s="2">
        <f>INDEX('2005'!$C$44:$C$140,'16 Year_History_Results'!CD435)</f>
        <v>0</v>
      </c>
      <c r="AO435" s="2">
        <f>INDEX('2006'!$C$44:$C$140,'16 Year_History_Results'!CE435)</f>
        <v>0</v>
      </c>
      <c r="AP435" s="2">
        <f>INDEX('2007'!$C$44:$C$140,'16 Year_History_Results'!CF435)</f>
        <v>20</v>
      </c>
      <c r="AQ435" s="2">
        <f>INDEX('2008'!$C$44:$C$140,'16 Year_History_Results'!CG435)</f>
        <v>0</v>
      </c>
      <c r="AR435" s="2">
        <f>INDEX('2009'!$C$44:$C$140,'16 Year_History_Results'!CH435)</f>
        <v>0</v>
      </c>
      <c r="AS435" s="2">
        <f>INDEX('2010'!$C$44:$C$140,'16 Year_History_Results'!CI435)</f>
        <v>0</v>
      </c>
      <c r="AT435" s="2">
        <f>INDEX('2011'!$C$44:$C$140,'16 Year_History_Results'!CJ435)</f>
        <v>0</v>
      </c>
      <c r="AU435" s="2">
        <f>INDEX('2012'!$C$44:$C$140,'16 Year_History_Results'!CK435)</f>
        <v>0</v>
      </c>
      <c r="AV435" s="2">
        <f>INDEX('2013'!$C$44:$C$140,'16 Year_History_Results'!CL435)</f>
        <v>0</v>
      </c>
      <c r="AW435" s="2">
        <f>INDEX('2014'!$C$52:$C$180,'16 Year_History_Results'!CM435)</f>
        <v>0</v>
      </c>
      <c r="AX435" s="2">
        <f>INDEX('2015'!$E$52:$E$308,'16 Year_History_Results'!CN435)</f>
        <v>0</v>
      </c>
      <c r="AY435" s="147">
        <f>INDEX('2016'!$E$52:$E$308,'16 Year_History_Results'!CO435)</f>
        <v>0</v>
      </c>
      <c r="AZ435" s="2"/>
      <c r="BB435">
        <f t="shared" si="261"/>
        <v>65</v>
      </c>
      <c r="BC435" s="110"/>
      <c r="BD435" s="97"/>
      <c r="BE435" s="146">
        <f>INDEX('2001'!$B$44:$B$140,'16 Year_History_Results'!BZ435)</f>
        <v>0</v>
      </c>
      <c r="BF435" s="2">
        <f>INDEX('2002'!$B$44:$B$140,'16 Year_History_Results'!CA435)</f>
        <v>0</v>
      </c>
      <c r="BG435" s="2">
        <f>INDEX('2003'!$B$44:$B$140,'16 Year_History_Results'!CB435)</f>
        <v>0</v>
      </c>
      <c r="BH435" s="2">
        <f>INDEX('2004'!$B$44:$B$140,'16 Year_History_Results'!CC435)</f>
        <v>0</v>
      </c>
      <c r="BI435" s="2">
        <f>INDEX('2005'!$B$44:$B$140,'16 Year_History_Results'!CD435)</f>
        <v>0</v>
      </c>
      <c r="BJ435" s="2">
        <f>INDEX('2006'!$B$44:$B$140,'16 Year_History_Results'!CE435)</f>
        <v>0</v>
      </c>
      <c r="BK435" s="2">
        <f>INDEX('2007'!$B$44:$B$140,'16 Year_History_Results'!CF435)</f>
        <v>9</v>
      </c>
      <c r="BL435" s="2">
        <f>INDEX('2008'!$B$44:$B$140,'16 Year_History_Results'!CG435)</f>
        <v>0</v>
      </c>
      <c r="BM435" s="2">
        <f>INDEX('2009'!$B$44:$B$140,'16 Year_History_Results'!CH435)</f>
        <v>0</v>
      </c>
      <c r="BN435" s="2">
        <f>INDEX('2010'!$B$44:$B$140,'16 Year_History_Results'!CI435)</f>
        <v>0</v>
      </c>
      <c r="BO435" s="2">
        <f>INDEX('2011'!$B$44:$B$140,'16 Year_History_Results'!CJ435)</f>
        <v>0</v>
      </c>
      <c r="BP435" s="2">
        <f>INDEX('2012'!$B$44:$B$140,'16 Year_History_Results'!CK435)</f>
        <v>0</v>
      </c>
      <c r="BQ435" s="2">
        <f>INDEX('2013'!$B$44:$B$140,'16 Year_History_Results'!CL435)</f>
        <v>0</v>
      </c>
      <c r="BR435" s="2">
        <f>INDEX('2014'!$B$52:$B$180,'16 Year_History_Results'!CM435)</f>
        <v>0</v>
      </c>
      <c r="BS435" s="147">
        <f>INDEX('2015'!$B$52:$B$308,'16 Year_History_Results'!CN435)</f>
        <v>0</v>
      </c>
      <c r="BT435" s="147">
        <f>INDEX('2016'!$B$52:$B$308,'16 Year_History_Results'!CO435)</f>
        <v>0</v>
      </c>
      <c r="BW435">
        <f t="shared" si="262"/>
        <v>65</v>
      </c>
      <c r="BX435" s="110"/>
      <c r="BY435" s="97"/>
      <c r="BZ435" s="146">
        <f>IF(ISNA(MATCH($BW435,'2001'!$A$44:$A$139,0)),97,MATCH($BW435,'2001'!$A$44:$A$139,0))</f>
        <v>97</v>
      </c>
      <c r="CA435" s="2">
        <f>IF(ISNA(MATCH($BW435,'2002'!$A$44:$A$139,0)),97,MATCH($BW435,'2002'!$A$44:$A$139,0))</f>
        <v>97</v>
      </c>
      <c r="CB435" s="2">
        <f>IF(ISNA(MATCH($BW435,'2003'!$A$44:$A$139,0)),97,MATCH($BW435,'2003'!$A$44:$A$139,0))</f>
        <v>97</v>
      </c>
      <c r="CC435" s="2">
        <f>IF(ISNA(MATCH($BW435,'2004'!$A$44:$A$139,0)),97,MATCH($BW435,'2004'!$A$44:$A$139,0))</f>
        <v>97</v>
      </c>
      <c r="CD435" s="2">
        <f>IF(ISNA(MATCH($BW435,'2005'!$A$44:$A$139,0)),97,MATCH($BW435,'2005'!$A$44:$A$139,0))</f>
        <v>97</v>
      </c>
      <c r="CE435" s="2">
        <f>IF(ISNA(MATCH($BW435,'2006'!$A$44:$A$139,0)),97,MATCH($BW435,'2006'!$A$44:$A$139,0))</f>
        <v>97</v>
      </c>
      <c r="CF435" s="2">
        <f>IF(ISNA(MATCH($BW435,'2007'!$A$44:$A$139,0)),97,MATCH($BW435,'2007'!$A$44:$A$139,0))</f>
        <v>10</v>
      </c>
      <c r="CG435" s="2">
        <f>IF(ISNA(MATCH($BW435,'2008'!$A$44:$A$139,0)),97,MATCH($BW435,'2008'!$A$44:$A$139,0))</f>
        <v>97</v>
      </c>
      <c r="CH435" s="2">
        <f>IF(ISNA(MATCH($BW435,'2009'!$A$44:$A$139,0)),97,MATCH($BW435,'2009'!$A$44:$A$139,0))</f>
        <v>97</v>
      </c>
      <c r="CI435" s="2">
        <f>IF(ISNA(MATCH($BW435,'2010'!$A$44:$A$139,0)),97,MATCH($BW435,'2010'!$A$44:$A$139,0))</f>
        <v>97</v>
      </c>
      <c r="CJ435" s="2">
        <f>IF(ISNA(MATCH($BW435,'2011'!$A$44:$A$139,0)),97,MATCH($BW435,'2011'!$A$44:$A$139,0))</f>
        <v>97</v>
      </c>
      <c r="CK435" s="2">
        <f>IF(ISNA(MATCH($BW435,'2012'!$A$44:$A$139,0)),97,MATCH($BW435,'2012'!$A$44:$A$139,0))</f>
        <v>97</v>
      </c>
      <c r="CL435" s="2">
        <f>IF(ISNA(MATCH($BW435,'2013'!$A$44:$A$139,0)),97,MATCH($BW435,'2013'!$A$44:$A$139,0))</f>
        <v>97</v>
      </c>
      <c r="CM435" s="2">
        <f>IF(ISNA(MATCH($BW435,'2014'!$A$52:$A$179,0)),129,MATCH($BW435,'2014'!$A$52:$A$179,0))</f>
        <v>129</v>
      </c>
      <c r="CN435" s="147">
        <f>IF(ISNA(MATCH($BW435,'2015'!$A$52:$A$307,0)),257,MATCH($BW435,'2015'!$A$52:$A$307,0))</f>
        <v>257</v>
      </c>
      <c r="CO435" s="147">
        <f>IF(ISNA(MATCH($BW435,'2016'!$A$52:$A$307,0)),257,MATCH($BW435,'2016'!$A$52:$A$307,0))</f>
        <v>257</v>
      </c>
      <c r="CQ435">
        <f t="shared" si="307"/>
        <v>65</v>
      </c>
      <c r="CR435" s="281"/>
      <c r="CS435" s="279"/>
      <c r="CT435" s="278">
        <f t="shared" si="308"/>
        <v>0</v>
      </c>
      <c r="CU435" s="279">
        <f t="shared" si="309"/>
        <v>0</v>
      </c>
      <c r="CV435" s="279">
        <f t="shared" si="310"/>
        <v>0</v>
      </c>
      <c r="CW435" s="279">
        <f t="shared" si="311"/>
        <v>0</v>
      </c>
      <c r="CX435" s="279">
        <f t="shared" si="312"/>
        <v>0</v>
      </c>
      <c r="CY435" s="279">
        <f t="shared" si="313"/>
        <v>0</v>
      </c>
      <c r="CZ435" s="279">
        <f t="shared" si="314"/>
        <v>29</v>
      </c>
      <c r="DA435" s="279">
        <f t="shared" si="315"/>
        <v>19.331399999999999</v>
      </c>
      <c r="DB435" s="279">
        <f t="shared" si="316"/>
        <v>12.886311239999998</v>
      </c>
      <c r="DC435" s="279">
        <f t="shared" si="317"/>
        <v>8.5900150725839985</v>
      </c>
      <c r="DD435" s="279">
        <f t="shared" si="318"/>
        <v>5.7261040473844931</v>
      </c>
      <c r="DE435" s="279">
        <f t="shared" si="319"/>
        <v>3.8170209579865029</v>
      </c>
      <c r="DF435" s="279">
        <f t="shared" si="268"/>
        <v>2.5444261705938027</v>
      </c>
      <c r="DG435" s="279">
        <f t="shared" si="269"/>
        <v>1.6961144853178287</v>
      </c>
      <c r="DH435" s="280">
        <f t="shared" si="286"/>
        <v>1.1306299159128645</v>
      </c>
      <c r="DI435" s="280">
        <f t="shared" si="292"/>
        <v>0.75367790194751549</v>
      </c>
      <c r="DJ435" s="154">
        <f t="shared" si="287"/>
        <v>369</v>
      </c>
      <c r="DK435" s="279">
        <f t="shared" si="270"/>
        <v>65</v>
      </c>
      <c r="DL435" s="97"/>
      <c r="DM435" s="154"/>
      <c r="DN435" s="267">
        <f t="shared" si="271"/>
        <v>0</v>
      </c>
      <c r="DO435" s="154">
        <f t="shared" si="272"/>
        <v>0</v>
      </c>
      <c r="DP435" s="154">
        <f t="shared" si="273"/>
        <v>0</v>
      </c>
      <c r="DQ435" s="154">
        <f t="shared" si="274"/>
        <v>0</v>
      </c>
      <c r="DR435" s="154">
        <f t="shared" si="275"/>
        <v>0</v>
      </c>
      <c r="DS435" s="154">
        <f t="shared" si="276"/>
        <v>0</v>
      </c>
      <c r="DT435" s="154">
        <f t="shared" si="277"/>
        <v>29</v>
      </c>
      <c r="DU435" s="154">
        <f t="shared" si="278"/>
        <v>29</v>
      </c>
      <c r="DV435" s="154">
        <f t="shared" si="279"/>
        <v>29</v>
      </c>
      <c r="DW435" s="154">
        <f t="shared" si="280"/>
        <v>29</v>
      </c>
      <c r="DX435" s="154">
        <f t="shared" si="281"/>
        <v>29</v>
      </c>
      <c r="DY435" s="154">
        <f t="shared" si="282"/>
        <v>29</v>
      </c>
      <c r="DZ435" s="154">
        <f t="shared" si="283"/>
        <v>29</v>
      </c>
      <c r="EA435" s="154">
        <f t="shared" si="284"/>
        <v>29</v>
      </c>
      <c r="EB435" s="264">
        <f t="shared" si="288"/>
        <v>29</v>
      </c>
      <c r="EC435" s="264">
        <f t="shared" si="293"/>
        <v>29</v>
      </c>
      <c r="ED435" s="154">
        <f t="shared" si="289"/>
        <v>257</v>
      </c>
    </row>
    <row r="436" spans="2:134" x14ac:dyDescent="0.25">
      <c r="F436" s="2">
        <f t="shared" si="291"/>
        <v>431</v>
      </c>
      <c r="G436" s="207">
        <v>122</v>
      </c>
      <c r="H436" s="98">
        <f>15- COUNTIF(L436:AC436,"#N/A")</f>
        <v>2</v>
      </c>
      <c r="I436" s="131">
        <f>SUM(AH436:AY436)+SUM(BE436:BT436)</f>
        <v>71</v>
      </c>
      <c r="J436" s="398">
        <f>DI436</f>
        <v>0.74800706415268026</v>
      </c>
      <c r="K436" s="456" t="str">
        <f>IF(ISNUMBER(MATCH(G436,'[4]OPR data'!$A$3:$A$2900,0)),"Y","N")</f>
        <v>Y</v>
      </c>
      <c r="L436" s="110"/>
      <c r="M436" s="233"/>
      <c r="N436" s="469" t="str">
        <f>(INDEX(Finish_table!R$4:R$83,MATCH('16 Year_History_Results'!$G436,Finish_table!S$4:S$83,0),1))</f>
        <v>F</v>
      </c>
      <c r="O436" s="233" t="e">
        <f>(INDEX(Finish_table!Z$4:Z$99,MATCH('16 Year_History_Results'!$G436,Finish_table!AA$4:AA$99,0),1))</f>
        <v>#N/A</v>
      </c>
      <c r="P436" s="233" t="e">
        <f>(INDEX(Finish_table!AI$4:AI$99,MATCH('16 Year_History_Results'!$G436,Finish_table!AJ$4:AJ$99,0),1))</f>
        <v>#N/A</v>
      </c>
      <c r="Q436" s="233" t="e">
        <f>(INDEX(Finish_table!AR$4:AR$99,MATCH('16 Year_History_Results'!$G436,Finish_table!AS$4:AS$99,0),1))</f>
        <v>#N/A</v>
      </c>
      <c r="R436" s="233" t="e">
        <f>(INDEX(Finish_table!BA$4:BA$99,MATCH('16 Year_History_Results'!$G436,Finish_table!BB$4:BB$99,0),1))</f>
        <v>#N/A</v>
      </c>
      <c r="S436" s="233" t="str">
        <f>(INDEX(Finish_table!BJ$4:BJ$99,MATCH('16 Year_History_Results'!$G436,Finish_table!BK$4:BK$99,0),1))</f>
        <v>F</v>
      </c>
      <c r="T436" s="233" t="e">
        <f>(INDEX(Finish_table!BS$4:BS$99,MATCH('16 Year_History_Results'!$G436,Finish_table!BT$4:BT$99,0),1))</f>
        <v>#N/A</v>
      </c>
      <c r="U436" s="233" t="str">
        <f>(INDEX(Finish_table!CB$4:CB$99,MATCH('16 Year_History_Results'!$G436,Finish_table!CC$4:CC$99,0),1))</f>
        <v>QF</v>
      </c>
      <c r="V436" s="233" t="e">
        <f>(INDEX(Finish_table!CK$4:CK$99,MATCH('16 Year_History_Results'!$G436,Finish_table!CL$4:CL$99,0),1))</f>
        <v>#N/A</v>
      </c>
      <c r="W436" s="233" t="e">
        <f>(INDEX(Finish_table!CT$4:CT$99,MATCH('16 Year_History_Results'!$G436,Finish_table!CU$4:CU$99,0),1))</f>
        <v>#N/A</v>
      </c>
      <c r="X436" s="233" t="e">
        <f>(INDEX(Finish_table!DC$4:DC$99,MATCH('16 Year_History_Results'!$G436,Finish_table!DD$4:DD$99,0),1))</f>
        <v>#N/A</v>
      </c>
      <c r="Y436" s="233" t="e">
        <f>(INDEX(Finish_table!DL$4:DL$99,MATCH('16 Year_History_Results'!$G436,Finish_table!DM$4:DM$99,0),1))</f>
        <v>#N/A</v>
      </c>
      <c r="Z436" s="233" t="e">
        <f>(INDEX(Finish_table!DU$4:DU$99,MATCH('16 Year_History_Results'!$G436,Finish_table!DV$4:DV$99,0),1))</f>
        <v>#N/A</v>
      </c>
      <c r="AA436" s="233" t="e">
        <f>(INDEX(Finish_table!ED$4:ED$140,MATCH('16 Year_History_Results'!$G436,Finish_table!EE$4:EE$140,0),1))</f>
        <v>#N/A</v>
      </c>
      <c r="AB436" s="233" t="e">
        <f>(INDEX(Finish_table!EM$4:EM$224,MATCH('16 Year_History_Results'!$G436,Finish_table!EN$4:EN$224,0),1))</f>
        <v>#N/A</v>
      </c>
      <c r="AC436" s="253" t="e">
        <f>(INDEX(Finish_table!EW$4:EW$224,MATCH('16 Year_History_Results'!$G436,Finish_table!EX$4:EX$224,0),1))</f>
        <v>#N/A</v>
      </c>
      <c r="AG436">
        <f t="shared" si="306"/>
        <v>122</v>
      </c>
      <c r="AH436" s="110"/>
      <c r="AI436" s="2"/>
      <c r="AJ436" s="146">
        <f>INDEX('2001'!$C$44:$C$140,'16 Year_History_Results'!BZ436)</f>
        <v>30</v>
      </c>
      <c r="AK436" s="2">
        <f>INDEX('2002'!$C$44:$C$140,'16 Year_History_Results'!CA436)</f>
        <v>0</v>
      </c>
      <c r="AL436" s="2">
        <f>INDEX('2003'!$C$44:$C$140,'16 Year_History_Results'!CB436)</f>
        <v>0</v>
      </c>
      <c r="AM436" s="2">
        <f>INDEX('2004'!$C$44:$C$140,'16 Year_History_Results'!CC436)</f>
        <v>0</v>
      </c>
      <c r="AN436" s="2">
        <f>INDEX('2005'!$C$44:$C$140,'16 Year_History_Results'!CD436)</f>
        <v>0</v>
      </c>
      <c r="AO436" s="2">
        <f>INDEX('2006'!$C$44:$C$140,'16 Year_History_Results'!CE436)</f>
        <v>16</v>
      </c>
      <c r="AP436" s="2">
        <f>INDEX('2007'!$C$44:$C$140,'16 Year_History_Results'!CF436)</f>
        <v>0</v>
      </c>
      <c r="AQ436" s="2">
        <f>INDEX('2008'!$C$44:$C$140,'16 Year_History_Results'!CG436)</f>
        <v>0</v>
      </c>
      <c r="AR436" s="2">
        <f>INDEX('2009'!$C$44:$C$140,'16 Year_History_Results'!CH436)</f>
        <v>0</v>
      </c>
      <c r="AS436" s="2">
        <f>INDEX('2010'!$C$44:$C$140,'16 Year_History_Results'!CI436)</f>
        <v>0</v>
      </c>
      <c r="AT436" s="2">
        <f>INDEX('2011'!$C$44:$C$140,'16 Year_History_Results'!CJ436)</f>
        <v>0</v>
      </c>
      <c r="AU436" s="2">
        <f>INDEX('2012'!$C$44:$C$140,'16 Year_History_Results'!CK436)</f>
        <v>0</v>
      </c>
      <c r="AV436" s="2">
        <f>INDEX('2013'!$C$44:$C$140,'16 Year_History_Results'!CL436)</f>
        <v>0</v>
      </c>
      <c r="AW436" s="2">
        <f>INDEX('2014'!$C$52:$C$180,'16 Year_History_Results'!CM436)</f>
        <v>0</v>
      </c>
      <c r="AX436" s="2">
        <f>INDEX('2015'!$E$52:$E$308,'16 Year_History_Results'!CN436)</f>
        <v>0</v>
      </c>
      <c r="AY436" s="147">
        <f>INDEX('2016'!$E$52:$E$308,'16 Year_History_Results'!CO436)</f>
        <v>0</v>
      </c>
      <c r="AZ436" s="2"/>
      <c r="BB436">
        <f t="shared" si="261"/>
        <v>122</v>
      </c>
      <c r="BC436" s="110"/>
      <c r="BD436" s="97"/>
      <c r="BE436" s="146">
        <f>INDEX('2001'!$B$44:$B$140,'16 Year_History_Results'!BZ436)</f>
        <v>15</v>
      </c>
      <c r="BF436" s="2">
        <f>INDEX('2002'!$B$44:$B$140,'16 Year_History_Results'!CA436)</f>
        <v>0</v>
      </c>
      <c r="BG436" s="2">
        <f>INDEX('2003'!$B$44:$B$140,'16 Year_History_Results'!CB436)</f>
        <v>0</v>
      </c>
      <c r="BH436" s="2">
        <f>INDEX('2004'!$B$44:$B$140,'16 Year_History_Results'!CC436)</f>
        <v>0</v>
      </c>
      <c r="BI436" s="2">
        <f>INDEX('2005'!$B$44:$B$140,'16 Year_History_Results'!CD436)</f>
        <v>0</v>
      </c>
      <c r="BJ436" s="2">
        <f>INDEX('2006'!$B$44:$B$140,'16 Year_History_Results'!CE436)</f>
        <v>1</v>
      </c>
      <c r="BK436" s="2">
        <f>INDEX('2007'!$B$44:$B$140,'16 Year_History_Results'!CF436)</f>
        <v>0</v>
      </c>
      <c r="BL436" s="2">
        <f>INDEX('2008'!$B$44:$B$140,'16 Year_History_Results'!CG436)</f>
        <v>9</v>
      </c>
      <c r="BM436" s="2">
        <f>INDEX('2009'!$B$44:$B$140,'16 Year_History_Results'!CH436)</f>
        <v>0</v>
      </c>
      <c r="BN436" s="2">
        <f>INDEX('2010'!$B$44:$B$140,'16 Year_History_Results'!CI436)</f>
        <v>0</v>
      </c>
      <c r="BO436" s="2">
        <f>INDEX('2011'!$B$44:$B$140,'16 Year_History_Results'!CJ436)</f>
        <v>0</v>
      </c>
      <c r="BP436" s="2">
        <f>INDEX('2012'!$B$44:$B$140,'16 Year_History_Results'!CK436)</f>
        <v>0</v>
      </c>
      <c r="BQ436" s="2">
        <f>INDEX('2013'!$B$44:$B$140,'16 Year_History_Results'!CL436)</f>
        <v>0</v>
      </c>
      <c r="BR436" s="2">
        <f>INDEX('2014'!$B$52:$B$180,'16 Year_History_Results'!CM436)</f>
        <v>0</v>
      </c>
      <c r="BS436" s="147">
        <f>INDEX('2015'!$B$52:$B$308,'16 Year_History_Results'!CN436)</f>
        <v>0</v>
      </c>
      <c r="BT436" s="147">
        <f>INDEX('2016'!$B$52:$B$308,'16 Year_History_Results'!CO436)</f>
        <v>0</v>
      </c>
      <c r="BW436">
        <f t="shared" si="262"/>
        <v>122</v>
      </c>
      <c r="BX436" s="110"/>
      <c r="BY436" s="97"/>
      <c r="BZ436" s="146">
        <f>IF(ISNA(MATCH($BW436,'2001'!$A$44:$A$139,0)),97,MATCH($BW436,'2001'!$A$44:$A$139,0))</f>
        <v>28</v>
      </c>
      <c r="CA436" s="2">
        <f>IF(ISNA(MATCH($BW436,'2002'!$A$44:$A$139,0)),97,MATCH($BW436,'2002'!$A$44:$A$139,0))</f>
        <v>97</v>
      </c>
      <c r="CB436" s="2">
        <f>IF(ISNA(MATCH($BW436,'2003'!$A$44:$A$139,0)),97,MATCH($BW436,'2003'!$A$44:$A$139,0))</f>
        <v>97</v>
      </c>
      <c r="CC436" s="2">
        <f>IF(ISNA(MATCH($BW436,'2004'!$A$44:$A$139,0)),97,MATCH($BW436,'2004'!$A$44:$A$139,0))</f>
        <v>97</v>
      </c>
      <c r="CD436" s="2">
        <f>IF(ISNA(MATCH($BW436,'2005'!$A$44:$A$139,0)),97,MATCH($BW436,'2005'!$A$44:$A$139,0))</f>
        <v>97</v>
      </c>
      <c r="CE436" s="2">
        <f>IF(ISNA(MATCH($BW436,'2006'!$A$44:$A$139,0)),97,MATCH($BW436,'2006'!$A$44:$A$139,0))</f>
        <v>25</v>
      </c>
      <c r="CF436" s="2">
        <f>IF(ISNA(MATCH($BW436,'2007'!$A$44:$A$139,0)),97,MATCH($BW436,'2007'!$A$44:$A$139,0))</f>
        <v>97</v>
      </c>
      <c r="CG436" s="2">
        <f>IF(ISNA(MATCH($BW436,'2008'!$A$44:$A$139,0)),97,MATCH($BW436,'2008'!$A$44:$A$139,0))</f>
        <v>26</v>
      </c>
      <c r="CH436" s="2">
        <f>IF(ISNA(MATCH($BW436,'2009'!$A$44:$A$139,0)),97,MATCH($BW436,'2009'!$A$44:$A$139,0))</f>
        <v>97</v>
      </c>
      <c r="CI436" s="2">
        <f>IF(ISNA(MATCH($BW436,'2010'!$A$44:$A$139,0)),97,MATCH($BW436,'2010'!$A$44:$A$139,0))</f>
        <v>97</v>
      </c>
      <c r="CJ436" s="2">
        <f>IF(ISNA(MATCH($BW436,'2011'!$A$44:$A$139,0)),97,MATCH($BW436,'2011'!$A$44:$A$139,0))</f>
        <v>97</v>
      </c>
      <c r="CK436" s="2">
        <f>IF(ISNA(MATCH($BW436,'2012'!$A$44:$A$139,0)),97,MATCH($BW436,'2012'!$A$44:$A$139,0))</f>
        <v>97</v>
      </c>
      <c r="CL436" s="2">
        <f>IF(ISNA(MATCH($BW436,'2013'!$A$44:$A$139,0)),97,MATCH($BW436,'2013'!$A$44:$A$139,0))</f>
        <v>97</v>
      </c>
      <c r="CM436" s="2">
        <f>IF(ISNA(MATCH($BW436,'2014'!$A$52:$A$179,0)),129,MATCH($BW436,'2014'!$A$52:$A$179,0))</f>
        <v>129</v>
      </c>
      <c r="CN436" s="147">
        <f>IF(ISNA(MATCH($BW436,'2015'!$A$52:$A$307,0)),257,MATCH($BW436,'2015'!$A$52:$A$307,0))</f>
        <v>257</v>
      </c>
      <c r="CO436" s="147">
        <f>IF(ISNA(MATCH($BW436,'2016'!$A$52:$A$307,0)),257,MATCH($BW436,'2016'!$A$52:$A$307,0))</f>
        <v>257</v>
      </c>
      <c r="CQ436">
        <f t="shared" si="307"/>
        <v>122</v>
      </c>
      <c r="CR436" s="281"/>
      <c r="CS436" s="279"/>
      <c r="CT436" s="278">
        <f t="shared" si="308"/>
        <v>45</v>
      </c>
      <c r="CU436" s="279">
        <f t="shared" si="309"/>
        <v>29.997</v>
      </c>
      <c r="CV436" s="279">
        <f t="shared" si="310"/>
        <v>19.996000199999997</v>
      </c>
      <c r="CW436" s="279">
        <f t="shared" si="311"/>
        <v>13.329333733319997</v>
      </c>
      <c r="CX436" s="279">
        <f t="shared" si="312"/>
        <v>8.8853338666311092</v>
      </c>
      <c r="CY436" s="279">
        <f t="shared" si="313"/>
        <v>22.922963555496295</v>
      </c>
      <c r="CZ436" s="279">
        <f t="shared" si="314"/>
        <v>15.280447506093831</v>
      </c>
      <c r="DA436" s="279">
        <f t="shared" si="315"/>
        <v>19.185946307562148</v>
      </c>
      <c r="DB436" s="279">
        <f t="shared" si="316"/>
        <v>12.789351808620927</v>
      </c>
      <c r="DC436" s="279">
        <f t="shared" si="317"/>
        <v>8.5253819156267099</v>
      </c>
      <c r="DD436" s="279">
        <f t="shared" si="318"/>
        <v>5.6830195849567646</v>
      </c>
      <c r="DE436" s="279">
        <f t="shared" si="319"/>
        <v>3.7883008553321793</v>
      </c>
      <c r="DF436" s="279">
        <f t="shared" si="268"/>
        <v>2.5252813501644304</v>
      </c>
      <c r="DG436" s="279">
        <f t="shared" si="269"/>
        <v>1.6833525480196092</v>
      </c>
      <c r="DH436" s="280">
        <f t="shared" si="286"/>
        <v>1.1221228085098713</v>
      </c>
      <c r="DI436" s="280">
        <f t="shared" si="292"/>
        <v>0.74800706415268026</v>
      </c>
      <c r="DJ436" s="154">
        <f t="shared" si="287"/>
        <v>370</v>
      </c>
      <c r="DK436" s="279">
        <f t="shared" si="270"/>
        <v>122</v>
      </c>
      <c r="DL436" s="97"/>
      <c r="DM436" s="154"/>
      <c r="DN436" s="267">
        <f t="shared" si="271"/>
        <v>45</v>
      </c>
      <c r="DO436" s="154">
        <f t="shared" si="272"/>
        <v>45</v>
      </c>
      <c r="DP436" s="154">
        <f t="shared" si="273"/>
        <v>45</v>
      </c>
      <c r="DQ436" s="154">
        <f t="shared" si="274"/>
        <v>45</v>
      </c>
      <c r="DR436" s="154">
        <f t="shared" si="275"/>
        <v>45</v>
      </c>
      <c r="DS436" s="154">
        <f t="shared" si="276"/>
        <v>62</v>
      </c>
      <c r="DT436" s="154">
        <f t="shared" si="277"/>
        <v>62</v>
      </c>
      <c r="DU436" s="154">
        <f t="shared" si="278"/>
        <v>71</v>
      </c>
      <c r="DV436" s="154">
        <f t="shared" si="279"/>
        <v>71</v>
      </c>
      <c r="DW436" s="154">
        <f t="shared" si="280"/>
        <v>71</v>
      </c>
      <c r="DX436" s="154">
        <f t="shared" si="281"/>
        <v>71</v>
      </c>
      <c r="DY436" s="154">
        <f t="shared" si="282"/>
        <v>71</v>
      </c>
      <c r="DZ436" s="154">
        <f t="shared" si="283"/>
        <v>71</v>
      </c>
      <c r="EA436" s="154">
        <f t="shared" si="284"/>
        <v>71</v>
      </c>
      <c r="EB436" s="264">
        <f t="shared" si="288"/>
        <v>71</v>
      </c>
      <c r="EC436" s="264">
        <f t="shared" si="293"/>
        <v>71</v>
      </c>
      <c r="ED436" s="154">
        <f t="shared" si="289"/>
        <v>125</v>
      </c>
    </row>
    <row r="437" spans="2:134" x14ac:dyDescent="0.25">
      <c r="F437" s="2">
        <f t="shared" si="291"/>
        <v>432</v>
      </c>
      <c r="G437" s="207">
        <v>47</v>
      </c>
      <c r="H437" s="98">
        <f>15- COUNTIF(L437:AC437,"#N/A")</f>
        <v>4</v>
      </c>
      <c r="I437" s="131">
        <f>SUM(AH437:AY437)+SUM(BE437:BT437)</f>
        <v>84</v>
      </c>
      <c r="J437" s="398">
        <f>DI437</f>
        <v>0.71630217167048904</v>
      </c>
      <c r="K437" s="456" t="str">
        <f>IF(ISNUMBER(MATCH(G437,'[4]OPR data'!$A$3:$A$2900,0)),"Y","N")</f>
        <v>N</v>
      </c>
      <c r="L437" s="110"/>
      <c r="M437" s="233"/>
      <c r="N437" s="469" t="e">
        <f>(INDEX(Finish_table!R$4:R$83,MATCH('16 Year_History_Results'!$G437,Finish_table!S$4:S$83,0),1))</f>
        <v>#N/A</v>
      </c>
      <c r="O437" s="233" t="str">
        <f>(INDEX(Finish_table!Z$4:Z$99,MATCH('16 Year_History_Results'!$G437,Finish_table!AA$4:AA$99,0),1))</f>
        <v>QF</v>
      </c>
      <c r="P437" s="233" t="str">
        <f>(INDEX(Finish_table!AI$4:AI$99,MATCH('16 Year_History_Results'!$G437,Finish_table!AJ$4:AJ$99,0),1))</f>
        <v>F</v>
      </c>
      <c r="Q437" s="233" t="str">
        <f>(INDEX(Finish_table!AR$4:AR$99,MATCH('16 Year_History_Results'!$G437,Finish_table!AS$4:AS$99,0),1))</f>
        <v>QF</v>
      </c>
      <c r="R437" s="233" t="str">
        <f>(INDEX(Finish_table!BA$4:BA$99,MATCH('16 Year_History_Results'!$G437,Finish_table!BB$4:BB$99,0),1))</f>
        <v>QF</v>
      </c>
      <c r="S437" s="233" t="e">
        <f>(INDEX(Finish_table!BJ$4:BJ$99,MATCH('16 Year_History_Results'!$G437,Finish_table!BK$4:BK$99,0),1))</f>
        <v>#N/A</v>
      </c>
      <c r="T437" s="233" t="str">
        <f>(INDEX(Finish_table!BS$4:BS$99,MATCH('16 Year_History_Results'!$G437,Finish_table!BT$4:BT$99,0),1))</f>
        <v>QF</v>
      </c>
      <c r="U437" s="233" t="e">
        <f>(INDEX(Finish_table!CB$4:CB$99,MATCH('16 Year_History_Results'!$G437,Finish_table!CC$4:CC$99,0),1))</f>
        <v>#N/A</v>
      </c>
      <c r="V437" s="233" t="e">
        <f>(INDEX(Finish_table!CK$4:CK$99,MATCH('16 Year_History_Results'!$G437,Finish_table!CL$4:CL$99,0),1))</f>
        <v>#N/A</v>
      </c>
      <c r="W437" s="233" t="e">
        <f>(INDEX(Finish_table!CT$4:CT$99,MATCH('16 Year_History_Results'!$G437,Finish_table!CU$4:CU$99,0),1))</f>
        <v>#N/A</v>
      </c>
      <c r="X437" s="233" t="e">
        <f>(INDEX(Finish_table!DC$4:DC$99,MATCH('16 Year_History_Results'!$G437,Finish_table!DD$4:DD$99,0),1))</f>
        <v>#N/A</v>
      </c>
      <c r="Y437" s="233" t="e">
        <f>(INDEX(Finish_table!DL$4:DL$99,MATCH('16 Year_History_Results'!$G437,Finish_table!DM$4:DM$99,0),1))</f>
        <v>#N/A</v>
      </c>
      <c r="Z437" s="233" t="e">
        <f>(INDEX(Finish_table!DU$4:DU$99,MATCH('16 Year_History_Results'!$G437,Finish_table!DV$4:DV$99,0),1))</f>
        <v>#N/A</v>
      </c>
      <c r="AA437" s="233" t="e">
        <f>(INDEX(Finish_table!ED$4:ED$140,MATCH('16 Year_History_Results'!$G437,Finish_table!EE$4:EE$140,0),1))</f>
        <v>#N/A</v>
      </c>
      <c r="AB437" s="233" t="e">
        <f>(INDEX(Finish_table!EM$4:EM$224,MATCH('16 Year_History_Results'!$G437,Finish_table!EN$4:EN$224,0),1))</f>
        <v>#N/A</v>
      </c>
      <c r="AC437" s="253" t="e">
        <f>(INDEX(Finish_table!EW$4:EW$224,MATCH('16 Year_History_Results'!$G437,Finish_table!EX$4:EX$224,0),1))</f>
        <v>#N/A</v>
      </c>
      <c r="AG437">
        <f t="shared" si="306"/>
        <v>47</v>
      </c>
      <c r="AH437" s="110"/>
      <c r="AI437" s="2"/>
      <c r="AJ437" s="146">
        <f>INDEX('2001'!$C$44:$C$140,'16 Year_History_Results'!BZ437)</f>
        <v>0</v>
      </c>
      <c r="AK437" s="2">
        <f>INDEX('2002'!$C$44:$C$140,'16 Year_History_Results'!CA437)</f>
        <v>0</v>
      </c>
      <c r="AL437" s="2">
        <f>INDEX('2003'!$C$44:$C$140,'16 Year_History_Results'!CB437)</f>
        <v>20</v>
      </c>
      <c r="AM437" s="2">
        <f>INDEX('2004'!$C$44:$C$140,'16 Year_History_Results'!CC437)</f>
        <v>0</v>
      </c>
      <c r="AN437" s="2">
        <f>INDEX('2005'!$C$44:$C$140,'16 Year_History_Results'!CD437)</f>
        <v>0</v>
      </c>
      <c r="AO437" s="2">
        <f>INDEX('2006'!$C$44:$C$140,'16 Year_History_Results'!CE437)</f>
        <v>0</v>
      </c>
      <c r="AP437" s="2">
        <f>INDEX('2007'!$C$44:$C$140,'16 Year_History_Results'!CF437)</f>
        <v>0</v>
      </c>
      <c r="AQ437" s="2">
        <f>INDEX('2008'!$C$44:$C$140,'16 Year_History_Results'!CG437)</f>
        <v>0</v>
      </c>
      <c r="AR437" s="2">
        <f>INDEX('2009'!$C$44:$C$140,'16 Year_History_Results'!CH437)</f>
        <v>0</v>
      </c>
      <c r="AS437" s="2">
        <f>INDEX('2010'!$C$44:$C$140,'16 Year_History_Results'!CI437)</f>
        <v>0</v>
      </c>
      <c r="AT437" s="2">
        <f>INDEX('2011'!$C$44:$C$140,'16 Year_History_Results'!CJ437)</f>
        <v>0</v>
      </c>
      <c r="AU437" s="2">
        <f>INDEX('2012'!$C$44:$C$140,'16 Year_History_Results'!CK437)</f>
        <v>0</v>
      </c>
      <c r="AV437" s="2">
        <f>INDEX('2013'!$C$44:$C$140,'16 Year_History_Results'!CL437)</f>
        <v>0</v>
      </c>
      <c r="AW437" s="2">
        <f>INDEX('2014'!$C$52:$C$180,'16 Year_History_Results'!CM437)</f>
        <v>0</v>
      </c>
      <c r="AX437" s="2">
        <f>INDEX('2015'!$E$52:$E$308,'16 Year_History_Results'!CN437)</f>
        <v>0</v>
      </c>
      <c r="AY437" s="147">
        <f>INDEX('2016'!$E$52:$E$308,'16 Year_History_Results'!CO437)</f>
        <v>0</v>
      </c>
      <c r="AZ437" s="2"/>
      <c r="BB437">
        <f t="shared" si="261"/>
        <v>47</v>
      </c>
      <c r="BC437" s="110"/>
      <c r="BD437" s="97"/>
      <c r="BE437" s="146">
        <f>INDEX('2001'!$B$44:$B$140,'16 Year_History_Results'!BZ437)</f>
        <v>0</v>
      </c>
      <c r="BF437" s="2">
        <f>INDEX('2002'!$B$44:$B$140,'16 Year_History_Results'!CA437)</f>
        <v>12</v>
      </c>
      <c r="BG437" s="2">
        <f>INDEX('2003'!$B$44:$B$140,'16 Year_History_Results'!CB437)</f>
        <v>15</v>
      </c>
      <c r="BH437" s="2">
        <f>INDEX('2004'!$B$44:$B$140,'16 Year_History_Results'!CC437)</f>
        <v>16</v>
      </c>
      <c r="BI437" s="2">
        <f>INDEX('2005'!$B$44:$B$140,'16 Year_History_Results'!CD437)</f>
        <v>12</v>
      </c>
      <c r="BJ437" s="2">
        <f>INDEX('2006'!$B$44:$B$140,'16 Year_History_Results'!CE437)</f>
        <v>0</v>
      </c>
      <c r="BK437" s="2">
        <f>INDEX('2007'!$B$44:$B$140,'16 Year_History_Results'!CF437)</f>
        <v>9</v>
      </c>
      <c r="BL437" s="2">
        <f>INDEX('2008'!$B$44:$B$140,'16 Year_History_Results'!CG437)</f>
        <v>0</v>
      </c>
      <c r="BM437" s="2">
        <f>INDEX('2009'!$B$44:$B$140,'16 Year_History_Results'!CH437)</f>
        <v>0</v>
      </c>
      <c r="BN437" s="2">
        <f>INDEX('2010'!$B$44:$B$140,'16 Year_History_Results'!CI437)</f>
        <v>0</v>
      </c>
      <c r="BO437" s="2">
        <f>INDEX('2011'!$B$44:$B$140,'16 Year_History_Results'!CJ437)</f>
        <v>0</v>
      </c>
      <c r="BP437" s="2">
        <f>INDEX('2012'!$B$44:$B$140,'16 Year_History_Results'!CK437)</f>
        <v>0</v>
      </c>
      <c r="BQ437" s="2">
        <f>INDEX('2013'!$B$44:$B$140,'16 Year_History_Results'!CL437)</f>
        <v>0</v>
      </c>
      <c r="BR437" s="2">
        <f>INDEX('2014'!$B$52:$B$180,'16 Year_History_Results'!CM437)</f>
        <v>0</v>
      </c>
      <c r="BS437" s="147">
        <f>INDEX('2015'!$B$52:$B$308,'16 Year_History_Results'!CN437)</f>
        <v>0</v>
      </c>
      <c r="BT437" s="147">
        <f>INDEX('2016'!$B$52:$B$308,'16 Year_History_Results'!CO437)</f>
        <v>0</v>
      </c>
      <c r="BW437">
        <f t="shared" si="262"/>
        <v>47</v>
      </c>
      <c r="BX437" s="110"/>
      <c r="BY437" s="97"/>
      <c r="BZ437" s="146">
        <f>IF(ISNA(MATCH($BW437,'2001'!$A$44:$A$139,0)),97,MATCH($BW437,'2001'!$A$44:$A$139,0))</f>
        <v>97</v>
      </c>
      <c r="CA437" s="2">
        <f>IF(ISNA(MATCH($BW437,'2002'!$A$44:$A$139,0)),97,MATCH($BW437,'2002'!$A$44:$A$139,0))</f>
        <v>7</v>
      </c>
      <c r="CB437" s="2">
        <f>IF(ISNA(MATCH($BW437,'2003'!$A$44:$A$139,0)),97,MATCH($BW437,'2003'!$A$44:$A$139,0))</f>
        <v>8</v>
      </c>
      <c r="CC437" s="2">
        <f>IF(ISNA(MATCH($BW437,'2004'!$A$44:$A$139,0)),97,MATCH($BW437,'2004'!$A$44:$A$139,0))</f>
        <v>6</v>
      </c>
      <c r="CD437" s="2">
        <f>IF(ISNA(MATCH($BW437,'2005'!$A$44:$A$139,0)),97,MATCH($BW437,'2005'!$A$44:$A$139,0))</f>
        <v>7</v>
      </c>
      <c r="CE437" s="2">
        <f>IF(ISNA(MATCH($BW437,'2006'!$A$44:$A$139,0)),97,MATCH($BW437,'2006'!$A$44:$A$139,0))</f>
        <v>97</v>
      </c>
      <c r="CF437" s="2">
        <f>IF(ISNA(MATCH($BW437,'2007'!$A$44:$A$139,0)),97,MATCH($BW437,'2007'!$A$44:$A$139,0))</f>
        <v>6</v>
      </c>
      <c r="CG437" s="2">
        <f>IF(ISNA(MATCH($BW437,'2008'!$A$44:$A$139,0)),97,MATCH($BW437,'2008'!$A$44:$A$139,0))</f>
        <v>97</v>
      </c>
      <c r="CH437" s="2">
        <f>IF(ISNA(MATCH($BW437,'2009'!$A$44:$A$139,0)),97,MATCH($BW437,'2009'!$A$44:$A$139,0))</f>
        <v>97</v>
      </c>
      <c r="CI437" s="2">
        <f>IF(ISNA(MATCH($BW437,'2010'!$A$44:$A$139,0)),97,MATCH($BW437,'2010'!$A$44:$A$139,0))</f>
        <v>97</v>
      </c>
      <c r="CJ437" s="2">
        <f>IF(ISNA(MATCH($BW437,'2011'!$A$44:$A$139,0)),97,MATCH($BW437,'2011'!$A$44:$A$139,0))</f>
        <v>97</v>
      </c>
      <c r="CK437" s="2">
        <f>IF(ISNA(MATCH($BW437,'2012'!$A$44:$A$139,0)),97,MATCH($BW437,'2012'!$A$44:$A$139,0))</f>
        <v>97</v>
      </c>
      <c r="CL437" s="2">
        <f>IF(ISNA(MATCH($BW437,'2013'!$A$44:$A$139,0)),97,MATCH($BW437,'2013'!$A$44:$A$139,0))</f>
        <v>97</v>
      </c>
      <c r="CM437" s="2">
        <f>IF(ISNA(MATCH($BW437,'2014'!$A$52:$A$179,0)),129,MATCH($BW437,'2014'!$A$52:$A$179,0))</f>
        <v>129</v>
      </c>
      <c r="CN437" s="147">
        <f>IF(ISNA(MATCH($BW437,'2015'!$A$52:$A$307,0)),257,MATCH($BW437,'2015'!$A$52:$A$307,0))</f>
        <v>257</v>
      </c>
      <c r="CO437" s="147">
        <f>IF(ISNA(MATCH($BW437,'2016'!$A$52:$A$307,0)),257,MATCH($BW437,'2016'!$A$52:$A$307,0))</f>
        <v>257</v>
      </c>
      <c r="CQ437">
        <f t="shared" si="307"/>
        <v>47</v>
      </c>
      <c r="CR437" s="281"/>
      <c r="CS437" s="279"/>
      <c r="CT437" s="278">
        <f t="shared" si="308"/>
        <v>0</v>
      </c>
      <c r="CU437" s="279">
        <f t="shared" si="309"/>
        <v>12</v>
      </c>
      <c r="CV437" s="279">
        <f t="shared" si="310"/>
        <v>42.999200000000002</v>
      </c>
      <c r="CW437" s="279">
        <f t="shared" si="311"/>
        <v>44.663266719999996</v>
      </c>
      <c r="CX437" s="279">
        <f t="shared" si="312"/>
        <v>41.772533595551991</v>
      </c>
      <c r="CY437" s="279">
        <f t="shared" si="313"/>
        <v>27.845570894794957</v>
      </c>
      <c r="CZ437" s="279">
        <f t="shared" si="314"/>
        <v>27.561857558470319</v>
      </c>
      <c r="DA437" s="279">
        <f t="shared" si="315"/>
        <v>18.372734248476313</v>
      </c>
      <c r="DB437" s="279">
        <f t="shared" si="316"/>
        <v>12.24726465003431</v>
      </c>
      <c r="DC437" s="279">
        <f t="shared" si="317"/>
        <v>8.1640266157128707</v>
      </c>
      <c r="DD437" s="279">
        <f t="shared" si="318"/>
        <v>5.4421401420341997</v>
      </c>
      <c r="DE437" s="279">
        <f t="shared" si="319"/>
        <v>3.6277306186799976</v>
      </c>
      <c r="DF437" s="279">
        <f t="shared" si="268"/>
        <v>2.4182452304120861</v>
      </c>
      <c r="DG437" s="279">
        <f t="shared" si="269"/>
        <v>1.6120022705926964</v>
      </c>
      <c r="DH437" s="280">
        <f t="shared" si="286"/>
        <v>1.0745607135770914</v>
      </c>
      <c r="DI437" s="280">
        <f t="shared" si="292"/>
        <v>0.71630217167048904</v>
      </c>
      <c r="DJ437" s="154">
        <f t="shared" si="287"/>
        <v>371</v>
      </c>
      <c r="DK437" s="279">
        <f t="shared" si="270"/>
        <v>47</v>
      </c>
      <c r="DL437" s="97"/>
      <c r="DM437" s="154"/>
      <c r="DN437" s="267">
        <f t="shared" si="271"/>
        <v>0</v>
      </c>
      <c r="DO437" s="154">
        <f t="shared" si="272"/>
        <v>12</v>
      </c>
      <c r="DP437" s="154">
        <f t="shared" si="273"/>
        <v>47</v>
      </c>
      <c r="DQ437" s="154">
        <f t="shared" si="274"/>
        <v>63</v>
      </c>
      <c r="DR437" s="154">
        <f t="shared" si="275"/>
        <v>75</v>
      </c>
      <c r="DS437" s="154">
        <f t="shared" si="276"/>
        <v>75</v>
      </c>
      <c r="DT437" s="154">
        <f t="shared" si="277"/>
        <v>84</v>
      </c>
      <c r="DU437" s="154">
        <f t="shared" si="278"/>
        <v>84</v>
      </c>
      <c r="DV437" s="154">
        <f t="shared" si="279"/>
        <v>84</v>
      </c>
      <c r="DW437" s="154">
        <f t="shared" si="280"/>
        <v>84</v>
      </c>
      <c r="DX437" s="154">
        <f t="shared" si="281"/>
        <v>84</v>
      </c>
      <c r="DY437" s="154">
        <f t="shared" si="282"/>
        <v>84</v>
      </c>
      <c r="DZ437" s="154">
        <f t="shared" si="283"/>
        <v>84</v>
      </c>
      <c r="EA437" s="154">
        <f t="shared" si="284"/>
        <v>84</v>
      </c>
      <c r="EB437" s="264">
        <f t="shared" si="288"/>
        <v>84</v>
      </c>
      <c r="EC437" s="264">
        <f t="shared" si="293"/>
        <v>84</v>
      </c>
      <c r="ED437" s="154">
        <f t="shared" si="289"/>
        <v>110</v>
      </c>
    </row>
    <row r="438" spans="2:134" x14ac:dyDescent="0.25">
      <c r="F438" s="2">
        <f t="shared" si="291"/>
        <v>433</v>
      </c>
      <c r="G438" s="487">
        <v>2130</v>
      </c>
      <c r="H438" s="98">
        <f>15- COUNTIF(L438:AC438,"#N/A")</f>
        <v>0</v>
      </c>
      <c r="I438" s="131">
        <f>SUM(AH438:AY438)+SUM(BE438:BT438)</f>
        <v>8</v>
      </c>
      <c r="J438" s="398">
        <f>DI438</f>
        <v>0.70191066775001454</v>
      </c>
      <c r="K438" s="456" t="str">
        <f>IF(ISNUMBER(MATCH(G438,'[4]OPR data'!$A$3:$A$2900,0)),"Y","N")</f>
        <v>Y</v>
      </c>
      <c r="L438" s="110"/>
      <c r="M438" s="233"/>
      <c r="N438" s="469" t="e">
        <f>(INDEX(Finish_table!R$4:R$83,MATCH('16 Year_History_Results'!$G438,Finish_table!S$4:S$83,0),1))</f>
        <v>#N/A</v>
      </c>
      <c r="O438" s="233" t="e">
        <f>(INDEX(Finish_table!Z$4:Z$99,MATCH('16 Year_History_Results'!$G438,Finish_table!AA$4:AA$99,0),1))</f>
        <v>#N/A</v>
      </c>
      <c r="P438" s="233" t="e">
        <f>(INDEX(Finish_table!AI$4:AI$99,MATCH('16 Year_History_Results'!$G438,Finish_table!AJ$4:AJ$99,0),1))</f>
        <v>#N/A</v>
      </c>
      <c r="Q438" s="233" t="e">
        <f>(INDEX(Finish_table!AR$4:AR$99,MATCH('16 Year_History_Results'!$G438,Finish_table!AS$4:AS$99,0),1))</f>
        <v>#N/A</v>
      </c>
      <c r="R438" s="233" t="e">
        <f>(INDEX(Finish_table!BA$4:BA$99,MATCH('16 Year_History_Results'!$G438,Finish_table!BB$4:BB$99,0),1))</f>
        <v>#N/A</v>
      </c>
      <c r="S438" s="233" t="e">
        <f>(INDEX(Finish_table!BJ$4:BJ$99,MATCH('16 Year_History_Results'!$G438,Finish_table!BK$4:BK$99,0),1))</f>
        <v>#N/A</v>
      </c>
      <c r="T438" s="233" t="e">
        <f>(INDEX(Finish_table!BS$4:BS$99,MATCH('16 Year_History_Results'!$G438,Finish_table!BT$4:BT$99,0),1))</f>
        <v>#N/A</v>
      </c>
      <c r="U438" s="233" t="e">
        <f>(INDEX(Finish_table!CB$4:CB$99,MATCH('16 Year_History_Results'!$G438,Finish_table!CC$4:CC$99,0),1))</f>
        <v>#N/A</v>
      </c>
      <c r="V438" s="233" t="e">
        <f>(INDEX(Finish_table!CK$4:CK$99,MATCH('16 Year_History_Results'!$G438,Finish_table!CL$4:CL$99,0),1))</f>
        <v>#N/A</v>
      </c>
      <c r="W438" s="233" t="str">
        <f>(INDEX(Finish_table!CT$4:CT$99,MATCH('16 Year_History_Results'!$G438,Finish_table!CU$4:CU$99,0),1))</f>
        <v>QF</v>
      </c>
      <c r="X438" s="233" t="e">
        <f>(INDEX(Finish_table!DC$4:DC$99,MATCH('16 Year_History_Results'!$G438,Finish_table!DD$4:DD$99,0),1))</f>
        <v>#N/A</v>
      </c>
      <c r="Y438" s="233" t="e">
        <f>(INDEX(Finish_table!DL$4:DL$99,MATCH('16 Year_History_Results'!$G438,Finish_table!DM$4:DM$99,0),1))</f>
        <v>#N/A</v>
      </c>
      <c r="Z438" s="233" t="e">
        <f>(INDEX(Finish_table!DU$4:DU$99,MATCH('16 Year_History_Results'!$G438,Finish_table!DV$4:DV$99,0),1))</f>
        <v>#N/A</v>
      </c>
      <c r="AA438" s="233" t="e">
        <f>(INDEX(Finish_table!ED$4:ED$140,MATCH('16 Year_History_Results'!$G438,Finish_table!EE$4:EE$140,0),1))</f>
        <v>#N/A</v>
      </c>
      <c r="AB438" s="233" t="e">
        <f>(INDEX(Finish_table!EM$4:EM$224,MATCH('16 Year_History_Results'!$G438,Finish_table!EN$4:EN$224,0),1))</f>
        <v>#N/A</v>
      </c>
      <c r="AC438" s="253" t="e">
        <f>(INDEX(Finish_table!EW$4:EW$224,MATCH('16 Year_History_Results'!$G438,Finish_table!EX$4:EX$224,0),1))</f>
        <v>#N/A</v>
      </c>
      <c r="AG438">
        <f t="shared" si="306"/>
        <v>2130</v>
      </c>
      <c r="AH438" s="110"/>
      <c r="AI438" s="2"/>
      <c r="AJ438" s="146">
        <f>INDEX('2001'!$C$44:$C$140,'16 Year_History_Results'!BZ438)</f>
        <v>0</v>
      </c>
      <c r="AK438" s="2">
        <f>INDEX('2002'!$C$44:$C$140,'16 Year_History_Results'!CA438)</f>
        <v>0</v>
      </c>
      <c r="AL438" s="2">
        <f>INDEX('2003'!$C$44:$C$140,'16 Year_History_Results'!CB438)</f>
        <v>0</v>
      </c>
      <c r="AM438" s="2">
        <f>INDEX('2004'!$C$44:$C$140,'16 Year_History_Results'!CC438)</f>
        <v>0</v>
      </c>
      <c r="AN438" s="2">
        <f>INDEX('2005'!$C$44:$C$140,'16 Year_History_Results'!CD438)</f>
        <v>0</v>
      </c>
      <c r="AO438" s="2">
        <f>INDEX('2006'!$C$44:$C$140,'16 Year_History_Results'!CE438)</f>
        <v>0</v>
      </c>
      <c r="AP438" s="2">
        <f>INDEX('2007'!$C$44:$C$140,'16 Year_History_Results'!CF438)</f>
        <v>0</v>
      </c>
      <c r="AQ438" s="2">
        <f>INDEX('2008'!$C$44:$C$140,'16 Year_History_Results'!CG438)</f>
        <v>0</v>
      </c>
      <c r="AR438" s="2">
        <f>INDEX('2009'!$C$44:$C$140,'16 Year_History_Results'!CH438)</f>
        <v>0</v>
      </c>
      <c r="AS438" s="2">
        <f>INDEX('2010'!$C$44:$C$140,'16 Year_History_Results'!CI438)</f>
        <v>0</v>
      </c>
      <c r="AT438" s="2">
        <f>INDEX('2011'!$C$44:$C$140,'16 Year_History_Results'!CJ438)</f>
        <v>0</v>
      </c>
      <c r="AU438" s="2">
        <f>INDEX('2012'!$C$44:$C$140,'16 Year_History_Results'!CK438)</f>
        <v>0</v>
      </c>
      <c r="AV438" s="2">
        <f>INDEX('2013'!$C$44:$C$140,'16 Year_History_Results'!CL438)</f>
        <v>0</v>
      </c>
      <c r="AW438" s="2">
        <f>INDEX('2014'!$C$52:$C$180,'16 Year_History_Results'!CM438)</f>
        <v>0</v>
      </c>
      <c r="AX438" s="2">
        <f>INDEX('2015'!$E$52:$E$308,'16 Year_History_Results'!CN438)</f>
        <v>0</v>
      </c>
      <c r="AY438" s="147">
        <f>INDEX('2016'!$E$52:$E$308,'16 Year_History_Results'!CO438)</f>
        <v>0</v>
      </c>
      <c r="AZ438" s="2"/>
      <c r="BB438">
        <f t="shared" si="261"/>
        <v>2130</v>
      </c>
      <c r="BC438" s="110"/>
      <c r="BD438" s="97"/>
      <c r="BE438" s="146">
        <f>INDEX('2001'!$B$44:$B$140,'16 Year_History_Results'!BZ438)</f>
        <v>0</v>
      </c>
      <c r="BF438" s="2">
        <f>INDEX('2002'!$B$44:$B$140,'16 Year_History_Results'!CA438)</f>
        <v>0</v>
      </c>
      <c r="BG438" s="2">
        <f>INDEX('2003'!$B$44:$B$140,'16 Year_History_Results'!CB438)</f>
        <v>0</v>
      </c>
      <c r="BH438" s="2">
        <f>INDEX('2004'!$B$44:$B$140,'16 Year_History_Results'!CC438)</f>
        <v>0</v>
      </c>
      <c r="BI438" s="2">
        <f>INDEX('2005'!$B$44:$B$140,'16 Year_History_Results'!CD438)</f>
        <v>0</v>
      </c>
      <c r="BJ438" s="2">
        <f>INDEX('2006'!$B$44:$B$140,'16 Year_History_Results'!CE438)</f>
        <v>0</v>
      </c>
      <c r="BK438" s="2">
        <f>INDEX('2007'!$B$44:$B$140,'16 Year_History_Results'!CF438)</f>
        <v>0</v>
      </c>
      <c r="BL438" s="2">
        <f>INDEX('2008'!$B$44:$B$140,'16 Year_History_Results'!CG438)</f>
        <v>0</v>
      </c>
      <c r="BM438" s="2">
        <f>INDEX('2009'!$B$44:$B$140,'16 Year_History_Results'!CH438)</f>
        <v>0</v>
      </c>
      <c r="BN438" s="2">
        <f>INDEX('2010'!$B$44:$B$140,'16 Year_History_Results'!CI438)</f>
        <v>8</v>
      </c>
      <c r="BO438" s="2">
        <f>INDEX('2011'!$B$44:$B$140,'16 Year_History_Results'!CJ438)</f>
        <v>0</v>
      </c>
      <c r="BP438" s="2">
        <f>INDEX('2012'!$B$44:$B$140,'16 Year_History_Results'!CK438)</f>
        <v>0</v>
      </c>
      <c r="BQ438" s="2">
        <f>INDEX('2013'!$B$44:$B$140,'16 Year_History_Results'!CL438)</f>
        <v>0</v>
      </c>
      <c r="BR438" s="2">
        <f>INDEX('2014'!$B$52:$B$180,'16 Year_History_Results'!CM438)</f>
        <v>0</v>
      </c>
      <c r="BS438" s="147">
        <f>INDEX('2015'!$B$52:$B$308,'16 Year_History_Results'!CN438)</f>
        <v>0</v>
      </c>
      <c r="BT438" s="147">
        <f>INDEX('2016'!$B$52:$B$308,'16 Year_History_Results'!CO438)</f>
        <v>0</v>
      </c>
      <c r="BW438">
        <f t="shared" si="262"/>
        <v>2130</v>
      </c>
      <c r="BX438" s="110"/>
      <c r="BY438" s="97"/>
      <c r="BZ438" s="146">
        <f>IF(ISNA(MATCH($BW438,'2001'!$A$44:$A$139,0)),97,MATCH($BW438,'2001'!$A$44:$A$139,0))</f>
        <v>97</v>
      </c>
      <c r="CA438" s="2">
        <f>IF(ISNA(MATCH($BW438,'2002'!$A$44:$A$139,0)),97,MATCH($BW438,'2002'!$A$44:$A$139,0))</f>
        <v>97</v>
      </c>
      <c r="CB438" s="2">
        <f>IF(ISNA(MATCH($BW438,'2003'!$A$44:$A$139,0)),97,MATCH($BW438,'2003'!$A$44:$A$139,0))</f>
        <v>97</v>
      </c>
      <c r="CC438" s="2">
        <f>IF(ISNA(MATCH($BW438,'2004'!$A$44:$A$139,0)),97,MATCH($BW438,'2004'!$A$44:$A$139,0))</f>
        <v>97</v>
      </c>
      <c r="CD438" s="2">
        <f>IF(ISNA(MATCH($BW438,'2005'!$A$44:$A$139,0)),97,MATCH($BW438,'2005'!$A$44:$A$139,0))</f>
        <v>97</v>
      </c>
      <c r="CE438" s="2">
        <f>IF(ISNA(MATCH($BW438,'2006'!$A$44:$A$139,0)),97,MATCH($BW438,'2006'!$A$44:$A$139,0))</f>
        <v>97</v>
      </c>
      <c r="CF438" s="2">
        <f>IF(ISNA(MATCH($BW438,'2007'!$A$44:$A$139,0)),97,MATCH($BW438,'2007'!$A$44:$A$139,0))</f>
        <v>97</v>
      </c>
      <c r="CG438" s="2">
        <f>IF(ISNA(MATCH($BW438,'2008'!$A$44:$A$139,0)),97,MATCH($BW438,'2008'!$A$44:$A$139,0))</f>
        <v>97</v>
      </c>
      <c r="CH438" s="2">
        <f>IF(ISNA(MATCH($BW438,'2009'!$A$44:$A$139,0)),97,MATCH($BW438,'2009'!$A$44:$A$139,0))</f>
        <v>97</v>
      </c>
      <c r="CI438" s="2">
        <f>IF(ISNA(MATCH($BW438,'2010'!$A$44:$A$139,0)),97,MATCH($BW438,'2010'!$A$44:$A$139,0))</f>
        <v>82</v>
      </c>
      <c r="CJ438" s="2">
        <f>IF(ISNA(MATCH($BW438,'2011'!$A$44:$A$139,0)),97,MATCH($BW438,'2011'!$A$44:$A$139,0))</f>
        <v>97</v>
      </c>
      <c r="CK438" s="2">
        <f>IF(ISNA(MATCH($BW438,'2012'!$A$44:$A$139,0)),97,MATCH($BW438,'2012'!$A$44:$A$139,0))</f>
        <v>97</v>
      </c>
      <c r="CL438" s="2">
        <f>IF(ISNA(MATCH($BW438,'2013'!$A$44:$A$139,0)),97,MATCH($BW438,'2013'!$A$44:$A$139,0))</f>
        <v>97</v>
      </c>
      <c r="CM438" s="2">
        <f>IF(ISNA(MATCH($BW438,'2014'!$A$52:$A$179,0)),129,MATCH($BW438,'2014'!$A$52:$A$179,0))</f>
        <v>129</v>
      </c>
      <c r="CN438" s="147">
        <f>IF(ISNA(MATCH($BW438,'2015'!$A$52:$A$307,0)),257,MATCH($BW438,'2015'!$A$52:$A$307,0))</f>
        <v>257</v>
      </c>
      <c r="CO438" s="147">
        <f>IF(ISNA(MATCH($BW438,'2016'!$A$52:$A$307,0)),257,MATCH($BW438,'2016'!$A$52:$A$307,0))</f>
        <v>257</v>
      </c>
      <c r="CQ438">
        <f t="shared" si="307"/>
        <v>2130</v>
      </c>
      <c r="CR438" s="281"/>
      <c r="CS438" s="279"/>
      <c r="CT438" s="278">
        <f t="shared" si="308"/>
        <v>0</v>
      </c>
      <c r="CU438" s="279">
        <f t="shared" si="309"/>
        <v>0</v>
      </c>
      <c r="CV438" s="279">
        <f t="shared" si="310"/>
        <v>0</v>
      </c>
      <c r="CW438" s="279">
        <f t="shared" si="311"/>
        <v>0</v>
      </c>
      <c r="CX438" s="279">
        <f t="shared" si="312"/>
        <v>0</v>
      </c>
      <c r="CY438" s="279">
        <f t="shared" si="313"/>
        <v>0</v>
      </c>
      <c r="CZ438" s="279">
        <f t="shared" si="314"/>
        <v>0</v>
      </c>
      <c r="DA438" s="279">
        <f t="shared" si="315"/>
        <v>0</v>
      </c>
      <c r="DB438" s="279">
        <f t="shared" si="316"/>
        <v>0</v>
      </c>
      <c r="DC438" s="279">
        <f t="shared" si="317"/>
        <v>8</v>
      </c>
      <c r="DD438" s="279">
        <f t="shared" si="318"/>
        <v>5.3327999999999998</v>
      </c>
      <c r="DE438" s="279">
        <f t="shared" si="319"/>
        <v>3.5548444799999999</v>
      </c>
      <c r="DF438" s="279">
        <f t="shared" si="268"/>
        <v>2.3696593303679996</v>
      </c>
      <c r="DG438" s="279">
        <f t="shared" si="269"/>
        <v>1.5796149096233085</v>
      </c>
      <c r="DH438" s="280">
        <f t="shared" si="286"/>
        <v>1.0529712987548974</v>
      </c>
      <c r="DI438" s="280">
        <f t="shared" si="292"/>
        <v>0.70191066775001454</v>
      </c>
      <c r="DJ438" s="154">
        <f t="shared" si="287"/>
        <v>372</v>
      </c>
      <c r="DK438" s="279">
        <f t="shared" si="270"/>
        <v>2130</v>
      </c>
      <c r="DL438" s="97"/>
      <c r="DM438" s="154"/>
      <c r="DN438" s="267">
        <f t="shared" si="271"/>
        <v>0</v>
      </c>
      <c r="DO438" s="154">
        <f t="shared" si="272"/>
        <v>0</v>
      </c>
      <c r="DP438" s="154">
        <f t="shared" si="273"/>
        <v>0</v>
      </c>
      <c r="DQ438" s="154">
        <f t="shared" si="274"/>
        <v>0</v>
      </c>
      <c r="DR438" s="154">
        <f t="shared" si="275"/>
        <v>0</v>
      </c>
      <c r="DS438" s="154">
        <f t="shared" si="276"/>
        <v>0</v>
      </c>
      <c r="DT438" s="154">
        <f t="shared" si="277"/>
        <v>0</v>
      </c>
      <c r="DU438" s="154">
        <f t="shared" si="278"/>
        <v>0</v>
      </c>
      <c r="DV438" s="154">
        <f t="shared" si="279"/>
        <v>0</v>
      </c>
      <c r="DW438" s="154">
        <f t="shared" si="280"/>
        <v>8</v>
      </c>
      <c r="DX438" s="154">
        <f t="shared" si="281"/>
        <v>8</v>
      </c>
      <c r="DY438" s="154">
        <f t="shared" si="282"/>
        <v>8</v>
      </c>
      <c r="DZ438" s="154">
        <f t="shared" si="283"/>
        <v>8</v>
      </c>
      <c r="EA438" s="154">
        <f t="shared" si="284"/>
        <v>8</v>
      </c>
      <c r="EB438" s="264">
        <f t="shared" si="288"/>
        <v>8</v>
      </c>
      <c r="EC438" s="264">
        <f t="shared" si="293"/>
        <v>8</v>
      </c>
      <c r="ED438" s="154">
        <f t="shared" si="289"/>
        <v>467</v>
      </c>
    </row>
    <row r="439" spans="2:134" x14ac:dyDescent="0.25">
      <c r="F439" s="2">
        <f t="shared" si="291"/>
        <v>434</v>
      </c>
      <c r="G439" s="495">
        <v>375</v>
      </c>
      <c r="H439" s="98">
        <f>15- COUNTIF(L439:AC439,"#N/A")</f>
        <v>0</v>
      </c>
      <c r="I439" s="131">
        <f>SUM(AH439:AY439)+SUM(BE439:BT439)</f>
        <v>12</v>
      </c>
      <c r="J439" s="398">
        <f>DI439</f>
        <v>0.70184047668323957</v>
      </c>
      <c r="K439" s="456" t="str">
        <f>IF(ISNUMBER(MATCH(G439,'[4]OPR data'!$A$3:$A$2900,0)),"Y","N")</f>
        <v>Y</v>
      </c>
      <c r="L439" s="110"/>
      <c r="M439" s="233"/>
      <c r="N439" s="469" t="e">
        <f>(INDEX(Finish_table!R$4:R$83,MATCH('16 Year_History_Results'!$G439,Finish_table!S$4:S$83,0),1))</f>
        <v>#N/A</v>
      </c>
      <c r="O439" s="233" t="e">
        <f>(INDEX(Finish_table!Z$4:Z$99,MATCH('16 Year_History_Results'!$G439,Finish_table!AA$4:AA$99,0),1))</f>
        <v>#N/A</v>
      </c>
      <c r="P439" s="233" t="e">
        <f>(INDEX(Finish_table!AI$4:AI$99,MATCH('16 Year_History_Results'!$G439,Finish_table!AJ$4:AJ$99,0),1))</f>
        <v>#N/A</v>
      </c>
      <c r="Q439" s="233" t="e">
        <f>(INDEX(Finish_table!AR$4:AR$99,MATCH('16 Year_History_Results'!$G439,Finish_table!AS$4:AS$99,0),1))</f>
        <v>#N/A</v>
      </c>
      <c r="R439" s="233" t="e">
        <f>(INDEX(Finish_table!BA$4:BA$99,MATCH('16 Year_History_Results'!$G439,Finish_table!BB$4:BB$99,0),1))</f>
        <v>#N/A</v>
      </c>
      <c r="S439" s="233" t="e">
        <f>(INDEX(Finish_table!BJ$4:BJ$99,MATCH('16 Year_History_Results'!$G439,Finish_table!BK$4:BK$99,0),1))</f>
        <v>#N/A</v>
      </c>
      <c r="T439" s="233" t="e">
        <f>(INDEX(Finish_table!BS$4:BS$99,MATCH('16 Year_History_Results'!$G439,Finish_table!BT$4:BT$99,0),1))</f>
        <v>#N/A</v>
      </c>
      <c r="U439" s="233" t="e">
        <f>(INDEX(Finish_table!CB$4:CB$99,MATCH('16 Year_History_Results'!$G439,Finish_table!CC$4:CC$99,0),1))</f>
        <v>#N/A</v>
      </c>
      <c r="V439" s="233" t="str">
        <f>(INDEX(Finish_table!CK$4:CK$99,MATCH('16 Year_History_Results'!$G439,Finish_table!CL$4:CL$99,0),1))</f>
        <v>QF</v>
      </c>
      <c r="W439" s="233" t="e">
        <f>(INDEX(Finish_table!CT$4:CT$99,MATCH('16 Year_History_Results'!$G439,Finish_table!CU$4:CU$99,0),1))</f>
        <v>#N/A</v>
      </c>
      <c r="X439" s="233" t="e">
        <f>(INDEX(Finish_table!DC$4:DC$99,MATCH('16 Year_History_Results'!$G439,Finish_table!DD$4:DD$99,0),1))</f>
        <v>#N/A</v>
      </c>
      <c r="Y439" s="233" t="e">
        <f>(INDEX(Finish_table!DL$4:DL$99,MATCH('16 Year_History_Results'!$G439,Finish_table!DM$4:DM$99,0),1))</f>
        <v>#N/A</v>
      </c>
      <c r="Z439" s="233" t="e">
        <f>(INDEX(Finish_table!DU$4:DU$99,MATCH('16 Year_History_Results'!$G439,Finish_table!DV$4:DV$99,0),1))</f>
        <v>#N/A</v>
      </c>
      <c r="AA439" s="233" t="e">
        <f>(INDEX(Finish_table!ED$4:ED$140,MATCH('16 Year_History_Results'!$G439,Finish_table!EE$4:EE$140,0),1))</f>
        <v>#N/A</v>
      </c>
      <c r="AB439" s="233" t="e">
        <f>(INDEX(Finish_table!EM$4:EM$224,MATCH('16 Year_History_Results'!$G439,Finish_table!EN$4:EN$224,0),1))</f>
        <v>#N/A</v>
      </c>
      <c r="AC439" s="253" t="e">
        <f>(INDEX(Finish_table!EW$4:EW$224,MATCH('16 Year_History_Results'!$G439,Finish_table!EX$4:EX$224,0),1))</f>
        <v>#N/A</v>
      </c>
      <c r="AG439">
        <f t="shared" si="306"/>
        <v>375</v>
      </c>
      <c r="AH439" s="110"/>
      <c r="AI439" s="2"/>
      <c r="AJ439" s="146">
        <f>INDEX('2001'!$C$44:$C$140,'16 Year_History_Results'!BZ439)</f>
        <v>0</v>
      </c>
      <c r="AK439" s="2">
        <f>INDEX('2002'!$C$44:$C$140,'16 Year_History_Results'!CA439)</f>
        <v>0</v>
      </c>
      <c r="AL439" s="2">
        <f>INDEX('2003'!$C$44:$C$140,'16 Year_History_Results'!CB439)</f>
        <v>0</v>
      </c>
      <c r="AM439" s="2">
        <f>INDEX('2004'!$C$44:$C$140,'16 Year_History_Results'!CC439)</f>
        <v>0</v>
      </c>
      <c r="AN439" s="2">
        <f>INDEX('2005'!$C$44:$C$140,'16 Year_History_Results'!CD439)</f>
        <v>0</v>
      </c>
      <c r="AO439" s="2">
        <f>INDEX('2006'!$C$44:$C$140,'16 Year_History_Results'!CE439)</f>
        <v>0</v>
      </c>
      <c r="AP439" s="2">
        <f>INDEX('2007'!$C$44:$C$140,'16 Year_History_Results'!CF439)</f>
        <v>0</v>
      </c>
      <c r="AQ439" s="2">
        <f>INDEX('2008'!$C$44:$C$140,'16 Year_History_Results'!CG439)</f>
        <v>0</v>
      </c>
      <c r="AR439" s="2">
        <f>INDEX('2009'!$C$44:$C$140,'16 Year_History_Results'!CH439)</f>
        <v>0</v>
      </c>
      <c r="AS439" s="2">
        <f>INDEX('2010'!$C$44:$C$140,'16 Year_History_Results'!CI439)</f>
        <v>0</v>
      </c>
      <c r="AT439" s="2">
        <f>INDEX('2011'!$C$44:$C$140,'16 Year_History_Results'!CJ439)</f>
        <v>0</v>
      </c>
      <c r="AU439" s="2">
        <f>INDEX('2012'!$C$44:$C$140,'16 Year_History_Results'!CK439)</f>
        <v>0</v>
      </c>
      <c r="AV439" s="2">
        <f>INDEX('2013'!$C$44:$C$140,'16 Year_History_Results'!CL439)</f>
        <v>0</v>
      </c>
      <c r="AW439" s="2">
        <f>INDEX('2014'!$C$52:$C$180,'16 Year_History_Results'!CM439)</f>
        <v>0</v>
      </c>
      <c r="AX439" s="2">
        <f>INDEX('2015'!$E$52:$E$308,'16 Year_History_Results'!CN439)</f>
        <v>0</v>
      </c>
      <c r="AY439" s="147">
        <f>INDEX('2016'!$E$52:$E$308,'16 Year_History_Results'!CO439)</f>
        <v>0</v>
      </c>
      <c r="AZ439" s="2"/>
      <c r="BB439">
        <f t="shared" si="261"/>
        <v>375</v>
      </c>
      <c r="BC439" s="110"/>
      <c r="BD439" s="97"/>
      <c r="BE439" s="146">
        <f>INDEX('2001'!$B$44:$B$140,'16 Year_History_Results'!BZ439)</f>
        <v>0</v>
      </c>
      <c r="BF439" s="2">
        <f>INDEX('2002'!$B$44:$B$140,'16 Year_History_Results'!CA439)</f>
        <v>0</v>
      </c>
      <c r="BG439" s="2">
        <f>INDEX('2003'!$B$44:$B$140,'16 Year_History_Results'!CB439)</f>
        <v>0</v>
      </c>
      <c r="BH439" s="2">
        <f>INDEX('2004'!$B$44:$B$140,'16 Year_History_Results'!CC439)</f>
        <v>0</v>
      </c>
      <c r="BI439" s="2">
        <f>INDEX('2005'!$B$44:$B$140,'16 Year_History_Results'!CD439)</f>
        <v>0</v>
      </c>
      <c r="BJ439" s="2">
        <f>INDEX('2006'!$B$44:$B$140,'16 Year_History_Results'!CE439)</f>
        <v>0</v>
      </c>
      <c r="BK439" s="2">
        <f>INDEX('2007'!$B$44:$B$140,'16 Year_History_Results'!CF439)</f>
        <v>0</v>
      </c>
      <c r="BL439" s="2">
        <f>INDEX('2008'!$B$44:$B$140,'16 Year_History_Results'!CG439)</f>
        <v>0</v>
      </c>
      <c r="BM439" s="2">
        <f>INDEX('2009'!$B$44:$B$140,'16 Year_History_Results'!CH439)</f>
        <v>12</v>
      </c>
      <c r="BN439" s="2">
        <f>INDEX('2010'!$B$44:$B$140,'16 Year_History_Results'!CI439)</f>
        <v>0</v>
      </c>
      <c r="BO439" s="2">
        <f>INDEX('2011'!$B$44:$B$140,'16 Year_History_Results'!CJ439)</f>
        <v>0</v>
      </c>
      <c r="BP439" s="2">
        <f>INDEX('2012'!$B$44:$B$140,'16 Year_History_Results'!CK439)</f>
        <v>0</v>
      </c>
      <c r="BQ439" s="2">
        <f>INDEX('2013'!$B$44:$B$140,'16 Year_History_Results'!CL439)</f>
        <v>0</v>
      </c>
      <c r="BR439" s="2">
        <f>INDEX('2014'!$B$52:$B$180,'16 Year_History_Results'!CM439)</f>
        <v>0</v>
      </c>
      <c r="BS439" s="147">
        <f>INDEX('2015'!$B$52:$B$308,'16 Year_History_Results'!CN439)</f>
        <v>0</v>
      </c>
      <c r="BT439" s="147">
        <f>INDEX('2016'!$B$52:$B$308,'16 Year_History_Results'!CO439)</f>
        <v>0</v>
      </c>
      <c r="BW439">
        <f t="shared" si="262"/>
        <v>375</v>
      </c>
      <c r="BX439" s="110"/>
      <c r="BY439" s="97"/>
      <c r="BZ439" s="146">
        <f>IF(ISNA(MATCH($BW439,'2001'!$A$44:$A$139,0)),97,MATCH($BW439,'2001'!$A$44:$A$139,0))</f>
        <v>97</v>
      </c>
      <c r="CA439" s="2">
        <f>IF(ISNA(MATCH($BW439,'2002'!$A$44:$A$139,0)),97,MATCH($BW439,'2002'!$A$44:$A$139,0))</f>
        <v>97</v>
      </c>
      <c r="CB439" s="2">
        <f>IF(ISNA(MATCH($BW439,'2003'!$A$44:$A$139,0)),97,MATCH($BW439,'2003'!$A$44:$A$139,0))</f>
        <v>97</v>
      </c>
      <c r="CC439" s="2">
        <f>IF(ISNA(MATCH($BW439,'2004'!$A$44:$A$139,0)),97,MATCH($BW439,'2004'!$A$44:$A$139,0))</f>
        <v>97</v>
      </c>
      <c r="CD439" s="2">
        <f>IF(ISNA(MATCH($BW439,'2005'!$A$44:$A$139,0)),97,MATCH($BW439,'2005'!$A$44:$A$139,0))</f>
        <v>97</v>
      </c>
      <c r="CE439" s="2">
        <f>IF(ISNA(MATCH($BW439,'2006'!$A$44:$A$139,0)),97,MATCH($BW439,'2006'!$A$44:$A$139,0))</f>
        <v>97</v>
      </c>
      <c r="CF439" s="2">
        <f>IF(ISNA(MATCH($BW439,'2007'!$A$44:$A$139,0)),97,MATCH($BW439,'2007'!$A$44:$A$139,0))</f>
        <v>97</v>
      </c>
      <c r="CG439" s="2">
        <f>IF(ISNA(MATCH($BW439,'2008'!$A$44:$A$139,0)),97,MATCH($BW439,'2008'!$A$44:$A$139,0))</f>
        <v>97</v>
      </c>
      <c r="CH439" s="2">
        <f>IF(ISNA(MATCH($BW439,'2009'!$A$44:$A$139,0)),97,MATCH($BW439,'2009'!$A$44:$A$139,0))</f>
        <v>43</v>
      </c>
      <c r="CI439" s="2">
        <f>IF(ISNA(MATCH($BW439,'2010'!$A$44:$A$139,0)),97,MATCH($BW439,'2010'!$A$44:$A$139,0))</f>
        <v>97</v>
      </c>
      <c r="CJ439" s="2">
        <f>IF(ISNA(MATCH($BW439,'2011'!$A$44:$A$139,0)),97,MATCH($BW439,'2011'!$A$44:$A$139,0))</f>
        <v>97</v>
      </c>
      <c r="CK439" s="2">
        <f>IF(ISNA(MATCH($BW439,'2012'!$A$44:$A$139,0)),97,MATCH($BW439,'2012'!$A$44:$A$139,0))</f>
        <v>97</v>
      </c>
      <c r="CL439" s="2">
        <f>IF(ISNA(MATCH($BW439,'2013'!$A$44:$A$139,0)),97,MATCH($BW439,'2013'!$A$44:$A$139,0))</f>
        <v>97</v>
      </c>
      <c r="CM439" s="2">
        <f>IF(ISNA(MATCH($BW439,'2014'!$A$52:$A$179,0)),129,MATCH($BW439,'2014'!$A$52:$A$179,0))</f>
        <v>129</v>
      </c>
      <c r="CN439" s="147">
        <f>IF(ISNA(MATCH($BW439,'2015'!$A$52:$A$307,0)),257,MATCH($BW439,'2015'!$A$52:$A$307,0))</f>
        <v>55</v>
      </c>
      <c r="CO439" s="147">
        <f>IF(ISNA(MATCH($BW439,'2016'!$A$52:$A$307,0)),257,MATCH($BW439,'2016'!$A$52:$A$307,0))</f>
        <v>257</v>
      </c>
      <c r="CQ439">
        <f t="shared" si="307"/>
        <v>375</v>
      </c>
      <c r="CR439" s="281"/>
      <c r="CS439" s="279"/>
      <c r="CT439" s="278">
        <f t="shared" si="308"/>
        <v>0</v>
      </c>
      <c r="CU439" s="279">
        <f t="shared" si="309"/>
        <v>0</v>
      </c>
      <c r="CV439" s="279">
        <f t="shared" si="310"/>
        <v>0</v>
      </c>
      <c r="CW439" s="279">
        <f t="shared" si="311"/>
        <v>0</v>
      </c>
      <c r="CX439" s="279">
        <f t="shared" si="312"/>
        <v>0</v>
      </c>
      <c r="CY439" s="279">
        <f t="shared" si="313"/>
        <v>0</v>
      </c>
      <c r="CZ439" s="279">
        <f t="shared" si="314"/>
        <v>0</v>
      </c>
      <c r="DA439" s="279">
        <f t="shared" si="315"/>
        <v>0</v>
      </c>
      <c r="DB439" s="279">
        <f t="shared" si="316"/>
        <v>12</v>
      </c>
      <c r="DC439" s="279">
        <f t="shared" si="317"/>
        <v>7.9992000000000001</v>
      </c>
      <c r="DD439" s="279">
        <f t="shared" si="318"/>
        <v>5.3322667199999998</v>
      </c>
      <c r="DE439" s="279">
        <f t="shared" si="319"/>
        <v>3.5544889955519996</v>
      </c>
      <c r="DF439" s="279">
        <f t="shared" si="268"/>
        <v>2.3694223644349628</v>
      </c>
      <c r="DG439" s="279">
        <f t="shared" si="269"/>
        <v>1.5794569481323462</v>
      </c>
      <c r="DH439" s="280">
        <f t="shared" si="286"/>
        <v>1.052866001625022</v>
      </c>
      <c r="DI439" s="280">
        <f t="shared" si="292"/>
        <v>0.70184047668323957</v>
      </c>
      <c r="DJ439" s="154">
        <f t="shared" si="287"/>
        <v>373</v>
      </c>
      <c r="DK439" s="279">
        <f t="shared" si="270"/>
        <v>375</v>
      </c>
      <c r="DL439" s="97"/>
      <c r="DM439" s="154"/>
      <c r="DN439" s="267">
        <f t="shared" si="271"/>
        <v>0</v>
      </c>
      <c r="DO439" s="154">
        <f t="shared" si="272"/>
        <v>0</v>
      </c>
      <c r="DP439" s="154">
        <f t="shared" si="273"/>
        <v>0</v>
      </c>
      <c r="DQ439" s="154">
        <f t="shared" si="274"/>
        <v>0</v>
      </c>
      <c r="DR439" s="154">
        <f t="shared" si="275"/>
        <v>0</v>
      </c>
      <c r="DS439" s="154">
        <f t="shared" si="276"/>
        <v>0</v>
      </c>
      <c r="DT439" s="154">
        <f t="shared" si="277"/>
        <v>0</v>
      </c>
      <c r="DU439" s="154">
        <f t="shared" si="278"/>
        <v>0</v>
      </c>
      <c r="DV439" s="154">
        <f t="shared" si="279"/>
        <v>12</v>
      </c>
      <c r="DW439" s="154">
        <f t="shared" si="280"/>
        <v>12</v>
      </c>
      <c r="DX439" s="154">
        <f t="shared" si="281"/>
        <v>12</v>
      </c>
      <c r="DY439" s="154">
        <f t="shared" si="282"/>
        <v>12</v>
      </c>
      <c r="DZ439" s="154">
        <f t="shared" si="283"/>
        <v>12</v>
      </c>
      <c r="EA439" s="154">
        <f t="shared" si="284"/>
        <v>12</v>
      </c>
      <c r="EB439" s="264">
        <f t="shared" si="288"/>
        <v>12</v>
      </c>
      <c r="EC439" s="264">
        <f t="shared" si="293"/>
        <v>12</v>
      </c>
      <c r="ED439" s="154">
        <f t="shared" si="289"/>
        <v>395</v>
      </c>
    </row>
    <row r="440" spans="2:134" x14ac:dyDescent="0.25">
      <c r="F440" s="2">
        <f t="shared" si="291"/>
        <v>435</v>
      </c>
      <c r="G440" s="207">
        <v>3847</v>
      </c>
      <c r="H440" s="98">
        <f>15- COUNTIF(L440:AC440,"#N/A")</f>
        <v>0</v>
      </c>
      <c r="I440" s="131">
        <f>SUM(AH440:AY440)+SUM(BE440:BT440)</f>
        <v>1</v>
      </c>
      <c r="J440" s="398">
        <f>DI440</f>
        <v>0.66659999999999997</v>
      </c>
      <c r="K440" s="456" t="str">
        <f>IF(ISNUMBER(MATCH(G440,'[4]OPR data'!$A$3:$A$2900,0)),"Y","N")</f>
        <v>Y</v>
      </c>
      <c r="L440" s="110"/>
      <c r="M440" s="233"/>
      <c r="N440" s="469" t="e">
        <f>(INDEX(Finish_table!R$4:R$83,MATCH('16 Year_History_Results'!$G440,Finish_table!S$4:S$83,0),1))</f>
        <v>#N/A</v>
      </c>
      <c r="O440" s="233" t="e">
        <f>(INDEX(Finish_table!Z$4:Z$99,MATCH('16 Year_History_Results'!$G440,Finish_table!AA$4:AA$99,0),1))</f>
        <v>#N/A</v>
      </c>
      <c r="P440" s="233" t="e">
        <f>(INDEX(Finish_table!AI$4:AI$99,MATCH('16 Year_History_Results'!$G440,Finish_table!AJ$4:AJ$99,0),1))</f>
        <v>#N/A</v>
      </c>
      <c r="Q440" s="233" t="e">
        <f>(INDEX(Finish_table!AR$4:AR$99,MATCH('16 Year_History_Results'!$G440,Finish_table!AS$4:AS$99,0),1))</f>
        <v>#N/A</v>
      </c>
      <c r="R440" s="233" t="e">
        <f>(INDEX(Finish_table!BA$4:BA$99,MATCH('16 Year_History_Results'!$G440,Finish_table!BB$4:BB$99,0),1))</f>
        <v>#N/A</v>
      </c>
      <c r="S440" s="233" t="e">
        <f>(INDEX(Finish_table!BJ$4:BJ$99,MATCH('16 Year_History_Results'!$G440,Finish_table!BK$4:BK$99,0),1))</f>
        <v>#N/A</v>
      </c>
      <c r="T440" s="233" t="e">
        <f>(INDEX(Finish_table!BS$4:BS$99,MATCH('16 Year_History_Results'!$G440,Finish_table!BT$4:BT$99,0),1))</f>
        <v>#N/A</v>
      </c>
      <c r="U440" s="233" t="e">
        <f>(INDEX(Finish_table!CB$4:CB$99,MATCH('16 Year_History_Results'!$G440,Finish_table!CC$4:CC$99,0),1))</f>
        <v>#N/A</v>
      </c>
      <c r="V440" s="233" t="e">
        <f>(INDEX(Finish_table!CK$4:CK$99,MATCH('16 Year_History_Results'!$G440,Finish_table!CL$4:CL$99,0),1))</f>
        <v>#N/A</v>
      </c>
      <c r="W440" s="233" t="e">
        <f>(INDEX(Finish_table!CT$4:CT$99,MATCH('16 Year_History_Results'!$G440,Finish_table!CU$4:CU$99,0),1))</f>
        <v>#N/A</v>
      </c>
      <c r="X440" s="233" t="e">
        <f>(INDEX(Finish_table!DC$4:DC$99,MATCH('16 Year_History_Results'!$G440,Finish_table!DD$4:DD$99,0),1))</f>
        <v>#N/A</v>
      </c>
      <c r="Y440" s="233" t="e">
        <f>(INDEX(Finish_table!DL$4:DL$99,MATCH('16 Year_History_Results'!$G440,Finish_table!DM$4:DM$99,0),1))</f>
        <v>#N/A</v>
      </c>
      <c r="Z440" s="233" t="e">
        <f>(INDEX(Finish_table!DU$4:DU$99,MATCH('16 Year_History_Results'!$G440,Finish_table!DV$4:DV$99,0),1))</f>
        <v>#N/A</v>
      </c>
      <c r="AA440" s="233" t="e">
        <f>(INDEX(Finish_table!ED$4:ED$140,MATCH('16 Year_History_Results'!$G440,Finish_table!EE$4:EE$140,0),1))</f>
        <v>#N/A</v>
      </c>
      <c r="AB440" s="233" t="str">
        <f>(INDEX(Finish_table!EM$4:EM$224,MATCH('16 Year_History_Results'!$G440,Finish_table!EN$4:EN$224,0),1))</f>
        <v>SF</v>
      </c>
      <c r="AC440" s="253" t="e">
        <f>(INDEX(Finish_table!EW$4:EW$224,MATCH('16 Year_History_Results'!$G440,Finish_table!EX$4:EX$224,0),1))</f>
        <v>#N/A</v>
      </c>
      <c r="AG440">
        <f t="shared" si="306"/>
        <v>3847</v>
      </c>
      <c r="AH440" s="110"/>
      <c r="AI440" s="2"/>
      <c r="AJ440" s="146">
        <f>INDEX('2001'!$C$44:$C$140,'16 Year_History_Results'!BZ440)</f>
        <v>0</v>
      </c>
      <c r="AK440" s="2">
        <f>INDEX('2002'!$C$44:$C$140,'16 Year_History_Results'!CA440)</f>
        <v>0</v>
      </c>
      <c r="AL440" s="2">
        <f>INDEX('2003'!$C$44:$C$140,'16 Year_History_Results'!CB440)</f>
        <v>0</v>
      </c>
      <c r="AM440" s="2">
        <f>INDEX('2004'!$C$44:$C$140,'16 Year_History_Results'!CC440)</f>
        <v>0</v>
      </c>
      <c r="AN440" s="2">
        <f>INDEX('2005'!$C$44:$C$140,'16 Year_History_Results'!CD440)</f>
        <v>0</v>
      </c>
      <c r="AO440" s="2">
        <f>INDEX('2006'!$C$44:$C$140,'16 Year_History_Results'!CE440)</f>
        <v>0</v>
      </c>
      <c r="AP440" s="2">
        <f>INDEX('2007'!$C$44:$C$140,'16 Year_History_Results'!CF440)</f>
        <v>0</v>
      </c>
      <c r="AQ440" s="2">
        <f>INDEX('2008'!$C$44:$C$140,'16 Year_History_Results'!CG440)</f>
        <v>0</v>
      </c>
      <c r="AR440" s="2">
        <f>INDEX('2009'!$C$44:$C$140,'16 Year_History_Results'!CH440)</f>
        <v>0</v>
      </c>
      <c r="AS440" s="2">
        <f>INDEX('2010'!$C$44:$C$140,'16 Year_History_Results'!CI440)</f>
        <v>0</v>
      </c>
      <c r="AT440" s="2">
        <f>INDEX('2011'!$C$44:$C$140,'16 Year_History_Results'!CJ440)</f>
        <v>0</v>
      </c>
      <c r="AU440" s="2">
        <f>INDEX('2012'!$C$44:$C$140,'16 Year_History_Results'!CK440)</f>
        <v>0</v>
      </c>
      <c r="AV440" s="2">
        <f>INDEX('2013'!$C$44:$C$140,'16 Year_History_Results'!CL440)</f>
        <v>0</v>
      </c>
      <c r="AW440" s="2">
        <f>INDEX('2014'!$C$52:$C$180,'16 Year_History_Results'!CM440)</f>
        <v>0</v>
      </c>
      <c r="AX440" s="2">
        <f>INDEX('2015'!$E$52:$E$308,'16 Year_History_Results'!CN440)</f>
        <v>0</v>
      </c>
      <c r="AY440" s="147">
        <f>INDEX('2016'!$E$52:$E$308,'16 Year_History_Results'!CO440)</f>
        <v>0</v>
      </c>
      <c r="AZ440" s="2"/>
      <c r="BB440">
        <f t="shared" si="261"/>
        <v>3847</v>
      </c>
      <c r="BC440" s="110"/>
      <c r="BD440" s="97"/>
      <c r="BE440" s="146">
        <f>INDEX('2001'!$B$44:$B$140,'16 Year_History_Results'!BZ440)</f>
        <v>0</v>
      </c>
      <c r="BF440" s="2">
        <f>INDEX('2002'!$B$44:$B$140,'16 Year_History_Results'!CA440)</f>
        <v>0</v>
      </c>
      <c r="BG440" s="2">
        <f>INDEX('2003'!$B$44:$B$140,'16 Year_History_Results'!CB440)</f>
        <v>0</v>
      </c>
      <c r="BH440" s="2">
        <f>INDEX('2004'!$B$44:$B$140,'16 Year_History_Results'!CC440)</f>
        <v>0</v>
      </c>
      <c r="BI440" s="2">
        <f>INDEX('2005'!$B$44:$B$140,'16 Year_History_Results'!CD440)</f>
        <v>0</v>
      </c>
      <c r="BJ440" s="2">
        <f>INDEX('2006'!$B$44:$B$140,'16 Year_History_Results'!CE440)</f>
        <v>0</v>
      </c>
      <c r="BK440" s="2">
        <f>INDEX('2007'!$B$44:$B$140,'16 Year_History_Results'!CF440)</f>
        <v>0</v>
      </c>
      <c r="BL440" s="2">
        <f>INDEX('2008'!$B$44:$B$140,'16 Year_History_Results'!CG440)</f>
        <v>0</v>
      </c>
      <c r="BM440" s="2">
        <f>INDEX('2009'!$B$44:$B$140,'16 Year_History_Results'!CH440)</f>
        <v>0</v>
      </c>
      <c r="BN440" s="2">
        <f>INDEX('2010'!$B$44:$B$140,'16 Year_History_Results'!CI440)</f>
        <v>0</v>
      </c>
      <c r="BO440" s="2">
        <f>INDEX('2011'!$B$44:$B$140,'16 Year_History_Results'!CJ440)</f>
        <v>0</v>
      </c>
      <c r="BP440" s="2">
        <f>INDEX('2012'!$B$44:$B$140,'16 Year_History_Results'!CK440)</f>
        <v>0</v>
      </c>
      <c r="BQ440" s="2">
        <f>INDEX('2013'!$B$44:$B$140,'16 Year_History_Results'!CL440)</f>
        <v>0</v>
      </c>
      <c r="BR440" s="2">
        <f>INDEX('2014'!$B$52:$B$180,'16 Year_History_Results'!CM440)</f>
        <v>0</v>
      </c>
      <c r="BS440" s="147">
        <f>INDEX('2015'!$B$52:$B$308,'16 Year_History_Results'!CN440)</f>
        <v>1</v>
      </c>
      <c r="BT440" s="147">
        <f>INDEX('2016'!$B$52:$B$308,'16 Year_History_Results'!CO440)</f>
        <v>0</v>
      </c>
      <c r="BW440">
        <f t="shared" si="262"/>
        <v>3847</v>
      </c>
      <c r="BX440" s="110"/>
      <c r="BY440" s="97"/>
      <c r="BZ440" s="146">
        <f>IF(ISNA(MATCH($BW440,'2001'!$A$44:$A$139,0)),97,MATCH($BW440,'2001'!$A$44:$A$139,0))</f>
        <v>97</v>
      </c>
      <c r="CA440" s="2">
        <f>IF(ISNA(MATCH($BW440,'2002'!$A$44:$A$139,0)),97,MATCH($BW440,'2002'!$A$44:$A$139,0))</f>
        <v>97</v>
      </c>
      <c r="CB440" s="2">
        <f>IF(ISNA(MATCH($BW440,'2003'!$A$44:$A$139,0)),97,MATCH($BW440,'2003'!$A$44:$A$139,0))</f>
        <v>97</v>
      </c>
      <c r="CC440" s="2">
        <f>IF(ISNA(MATCH($BW440,'2004'!$A$44:$A$139,0)),97,MATCH($BW440,'2004'!$A$44:$A$139,0))</f>
        <v>97</v>
      </c>
      <c r="CD440" s="2">
        <f>IF(ISNA(MATCH($BW440,'2005'!$A$44:$A$139,0)),97,MATCH($BW440,'2005'!$A$44:$A$139,0))</f>
        <v>97</v>
      </c>
      <c r="CE440" s="2">
        <f>IF(ISNA(MATCH($BW440,'2006'!$A$44:$A$139,0)),97,MATCH($BW440,'2006'!$A$44:$A$139,0))</f>
        <v>97</v>
      </c>
      <c r="CF440" s="2">
        <f>IF(ISNA(MATCH($BW440,'2007'!$A$44:$A$139,0)),97,MATCH($BW440,'2007'!$A$44:$A$139,0))</f>
        <v>97</v>
      </c>
      <c r="CG440" s="2">
        <f>IF(ISNA(MATCH($BW440,'2008'!$A$44:$A$139,0)),97,MATCH($BW440,'2008'!$A$44:$A$139,0))</f>
        <v>97</v>
      </c>
      <c r="CH440" s="2">
        <f>IF(ISNA(MATCH($BW440,'2009'!$A$44:$A$139,0)),97,MATCH($BW440,'2009'!$A$44:$A$139,0))</f>
        <v>97</v>
      </c>
      <c r="CI440" s="2">
        <f>IF(ISNA(MATCH($BW440,'2010'!$A$44:$A$139,0)),97,MATCH($BW440,'2010'!$A$44:$A$139,0))</f>
        <v>97</v>
      </c>
      <c r="CJ440" s="2">
        <f>IF(ISNA(MATCH($BW440,'2011'!$A$44:$A$139,0)),97,MATCH($BW440,'2011'!$A$44:$A$139,0))</f>
        <v>97</v>
      </c>
      <c r="CK440" s="2">
        <f>IF(ISNA(MATCH($BW440,'2012'!$A$44:$A$139,0)),97,MATCH($BW440,'2012'!$A$44:$A$139,0))</f>
        <v>97</v>
      </c>
      <c r="CL440" s="2">
        <f>IF(ISNA(MATCH($BW440,'2013'!$A$44:$A$139,0)),97,MATCH($BW440,'2013'!$A$44:$A$139,0))</f>
        <v>97</v>
      </c>
      <c r="CM440" s="2">
        <f>IF(ISNA(MATCH($BW440,'2014'!$A$52:$A$179,0)),129,MATCH($BW440,'2014'!$A$52:$A$179,0))</f>
        <v>129</v>
      </c>
      <c r="CN440" s="147">
        <f>IF(ISNA(MATCH($BW440,'2015'!$A$52:$A$307,0)),257,MATCH($BW440,'2015'!$A$52:$A$307,0))</f>
        <v>212</v>
      </c>
      <c r="CO440" s="147">
        <f>IF(ISNA(MATCH($BW440,'2016'!$A$52:$A$307,0)),257,MATCH($BW440,'2016'!$A$52:$A$307,0))</f>
        <v>257</v>
      </c>
      <c r="CQ440">
        <f t="shared" si="307"/>
        <v>3847</v>
      </c>
      <c r="CR440" s="281"/>
      <c r="CS440" s="279"/>
      <c r="CT440" s="278">
        <f t="shared" si="308"/>
        <v>0</v>
      </c>
      <c r="CU440" s="279">
        <f t="shared" si="309"/>
        <v>0</v>
      </c>
      <c r="CV440" s="279">
        <f t="shared" si="310"/>
        <v>0</v>
      </c>
      <c r="CW440" s="279">
        <f t="shared" si="311"/>
        <v>0</v>
      </c>
      <c r="CX440" s="279">
        <f t="shared" si="312"/>
        <v>0</v>
      </c>
      <c r="CY440" s="279">
        <f t="shared" si="313"/>
        <v>0</v>
      </c>
      <c r="CZ440" s="279">
        <f t="shared" si="314"/>
        <v>0</v>
      </c>
      <c r="DA440" s="279">
        <f t="shared" si="315"/>
        <v>0</v>
      </c>
      <c r="DB440" s="279">
        <f t="shared" si="316"/>
        <v>0</v>
      </c>
      <c r="DC440" s="279">
        <f t="shared" si="317"/>
        <v>0</v>
      </c>
      <c r="DD440" s="279">
        <f t="shared" si="318"/>
        <v>0</v>
      </c>
      <c r="DE440" s="279">
        <f t="shared" si="319"/>
        <v>0</v>
      </c>
      <c r="DF440" s="279">
        <f t="shared" si="268"/>
        <v>0</v>
      </c>
      <c r="DG440" s="279">
        <f t="shared" si="269"/>
        <v>0</v>
      </c>
      <c r="DH440" s="280">
        <f t="shared" si="286"/>
        <v>1</v>
      </c>
      <c r="DI440" s="280">
        <f t="shared" si="292"/>
        <v>0.66659999999999997</v>
      </c>
      <c r="DJ440" s="154">
        <f t="shared" si="287"/>
        <v>374</v>
      </c>
      <c r="DK440" s="279">
        <f t="shared" si="270"/>
        <v>3847</v>
      </c>
      <c r="DL440" s="97"/>
      <c r="DM440" s="154"/>
      <c r="DN440" s="267">
        <f t="shared" si="271"/>
        <v>0</v>
      </c>
      <c r="DO440" s="154">
        <f t="shared" si="272"/>
        <v>0</v>
      </c>
      <c r="DP440" s="154">
        <f t="shared" si="273"/>
        <v>0</v>
      </c>
      <c r="DQ440" s="154">
        <f t="shared" si="274"/>
        <v>0</v>
      </c>
      <c r="DR440" s="154">
        <f t="shared" si="275"/>
        <v>0</v>
      </c>
      <c r="DS440" s="154">
        <f t="shared" si="276"/>
        <v>0</v>
      </c>
      <c r="DT440" s="154">
        <f t="shared" si="277"/>
        <v>0</v>
      </c>
      <c r="DU440" s="154">
        <f t="shared" si="278"/>
        <v>0</v>
      </c>
      <c r="DV440" s="154">
        <f t="shared" si="279"/>
        <v>0</v>
      </c>
      <c r="DW440" s="154">
        <f t="shared" si="280"/>
        <v>0</v>
      </c>
      <c r="DX440" s="154">
        <f t="shared" si="281"/>
        <v>0</v>
      </c>
      <c r="DY440" s="154">
        <f t="shared" si="282"/>
        <v>0</v>
      </c>
      <c r="DZ440" s="154">
        <f t="shared" si="283"/>
        <v>0</v>
      </c>
      <c r="EA440" s="154">
        <f t="shared" si="284"/>
        <v>0</v>
      </c>
      <c r="EB440" s="264">
        <f t="shared" si="288"/>
        <v>1</v>
      </c>
      <c r="EC440" s="264">
        <f t="shared" si="293"/>
        <v>1</v>
      </c>
      <c r="ED440" s="154">
        <f t="shared" si="289"/>
        <v>512</v>
      </c>
    </row>
    <row r="441" spans="2:134" x14ac:dyDescent="0.25">
      <c r="F441" s="2">
        <f t="shared" si="291"/>
        <v>436</v>
      </c>
      <c r="G441" s="207">
        <v>1450</v>
      </c>
      <c r="H441" s="98">
        <f>15- COUNTIF(L441:AC441,"#N/A")</f>
        <v>1</v>
      </c>
      <c r="I441" s="131">
        <f>SUM(AH441:AY441)+SUM(BE441:BT441)</f>
        <v>23</v>
      </c>
      <c r="J441" s="398">
        <f>DI441</f>
        <v>0.64975612132399063</v>
      </c>
      <c r="K441" s="456" t="str">
        <f>IF(ISNUMBER(MATCH(G441,'[4]OPR data'!$A$3:$A$2900,0)),"Y","N")</f>
        <v>Y</v>
      </c>
      <c r="L441" s="110"/>
      <c r="M441" s="233"/>
      <c r="N441" s="469" t="e">
        <f>(INDEX(Finish_table!R$4:R$83,MATCH('16 Year_History_Results'!$G441,Finish_table!S$4:S$83,0),1))</f>
        <v>#N/A</v>
      </c>
      <c r="O441" s="233" t="e">
        <f>(INDEX(Finish_table!Z$4:Z$99,MATCH('16 Year_History_Results'!$G441,Finish_table!AA$4:AA$99,0),1))</f>
        <v>#N/A</v>
      </c>
      <c r="P441" s="233" t="e">
        <f>(INDEX(Finish_table!AI$4:AI$99,MATCH('16 Year_History_Results'!$G441,Finish_table!AJ$4:AJ$99,0),1))</f>
        <v>#N/A</v>
      </c>
      <c r="Q441" s="233" t="e">
        <f>(INDEX(Finish_table!AR$4:AR$99,MATCH('16 Year_History_Results'!$G441,Finish_table!AS$4:AS$99,0),1))</f>
        <v>#N/A</v>
      </c>
      <c r="R441" s="233" t="str">
        <f>(INDEX(Finish_table!BA$4:BA$99,MATCH('16 Year_History_Results'!$G441,Finish_table!BB$4:BB$99,0),1))</f>
        <v>QF</v>
      </c>
      <c r="S441" s="233" t="e">
        <f>(INDEX(Finish_table!BJ$4:BJ$99,MATCH('16 Year_History_Results'!$G441,Finish_table!BK$4:BK$99,0),1))</f>
        <v>#N/A</v>
      </c>
      <c r="T441" s="233" t="e">
        <f>(INDEX(Finish_table!BS$4:BS$99,MATCH('16 Year_History_Results'!$G441,Finish_table!BT$4:BT$99,0),1))</f>
        <v>#N/A</v>
      </c>
      <c r="U441" s="233" t="str">
        <f>(INDEX(Finish_table!CB$4:CB$99,MATCH('16 Year_History_Results'!$G441,Finish_table!CC$4:CC$99,0),1))</f>
        <v>QF</v>
      </c>
      <c r="V441" s="233" t="e">
        <f>(INDEX(Finish_table!CK$4:CK$99,MATCH('16 Year_History_Results'!$G441,Finish_table!CL$4:CL$99,0),1))</f>
        <v>#N/A</v>
      </c>
      <c r="W441" s="233" t="e">
        <f>(INDEX(Finish_table!CT$4:CT$99,MATCH('16 Year_History_Results'!$G441,Finish_table!CU$4:CU$99,0),1))</f>
        <v>#N/A</v>
      </c>
      <c r="X441" s="233" t="e">
        <f>(INDEX(Finish_table!DC$4:DC$99,MATCH('16 Year_History_Results'!$G441,Finish_table!DD$4:DD$99,0),1))</f>
        <v>#N/A</v>
      </c>
      <c r="Y441" s="233" t="e">
        <f>(INDEX(Finish_table!DL$4:DL$99,MATCH('16 Year_History_Results'!$G441,Finish_table!DM$4:DM$99,0),1))</f>
        <v>#N/A</v>
      </c>
      <c r="Z441" s="233" t="e">
        <f>(INDEX(Finish_table!DU$4:DU$99,MATCH('16 Year_History_Results'!$G441,Finish_table!DV$4:DV$99,0),1))</f>
        <v>#N/A</v>
      </c>
      <c r="AA441" s="233" t="e">
        <f>(INDEX(Finish_table!ED$4:ED$140,MATCH('16 Year_History_Results'!$G441,Finish_table!EE$4:EE$140,0),1))</f>
        <v>#N/A</v>
      </c>
      <c r="AB441" s="233" t="e">
        <f>(INDEX(Finish_table!EM$4:EM$224,MATCH('16 Year_History_Results'!$G441,Finish_table!EN$4:EN$224,0),1))</f>
        <v>#N/A</v>
      </c>
      <c r="AC441" s="253" t="e">
        <f>(INDEX(Finish_table!EW$4:EW$224,MATCH('16 Year_History_Results'!$G441,Finish_table!EX$4:EX$224,0),1))</f>
        <v>#N/A</v>
      </c>
      <c r="AG441">
        <f t="shared" si="306"/>
        <v>1450</v>
      </c>
      <c r="AH441" s="110"/>
      <c r="AI441" s="2"/>
      <c r="AJ441" s="146">
        <f>INDEX('2001'!$C$44:$C$140,'16 Year_History_Results'!BZ441)</f>
        <v>0</v>
      </c>
      <c r="AK441" s="2">
        <f>INDEX('2002'!$C$44:$C$140,'16 Year_History_Results'!CA441)</f>
        <v>0</v>
      </c>
      <c r="AL441" s="2">
        <f>INDEX('2003'!$C$44:$C$140,'16 Year_History_Results'!CB441)</f>
        <v>0</v>
      </c>
      <c r="AM441" s="2">
        <f>INDEX('2004'!$C$44:$C$140,'16 Year_History_Results'!CC441)</f>
        <v>0</v>
      </c>
      <c r="AN441" s="2">
        <f>INDEX('2005'!$C$44:$C$140,'16 Year_History_Results'!CD441)</f>
        <v>0</v>
      </c>
      <c r="AO441" s="2">
        <f>INDEX('2006'!$C$44:$C$140,'16 Year_History_Results'!CE441)</f>
        <v>0</v>
      </c>
      <c r="AP441" s="2">
        <f>INDEX('2007'!$C$44:$C$140,'16 Year_History_Results'!CF441)</f>
        <v>0</v>
      </c>
      <c r="AQ441" s="2">
        <f>INDEX('2008'!$C$44:$C$140,'16 Year_History_Results'!CG441)</f>
        <v>0</v>
      </c>
      <c r="AR441" s="2">
        <f>INDEX('2009'!$C$44:$C$140,'16 Year_History_Results'!CH441)</f>
        <v>0</v>
      </c>
      <c r="AS441" s="2">
        <f>INDEX('2010'!$C$44:$C$140,'16 Year_History_Results'!CI441)</f>
        <v>0</v>
      </c>
      <c r="AT441" s="2">
        <f>INDEX('2011'!$C$44:$C$140,'16 Year_History_Results'!CJ441)</f>
        <v>0</v>
      </c>
      <c r="AU441" s="2">
        <f>INDEX('2012'!$C$44:$C$140,'16 Year_History_Results'!CK441)</f>
        <v>0</v>
      </c>
      <c r="AV441" s="2">
        <f>INDEX('2013'!$C$44:$C$140,'16 Year_History_Results'!CL441)</f>
        <v>0</v>
      </c>
      <c r="AW441" s="2">
        <f>INDEX('2014'!$C$52:$C$180,'16 Year_History_Results'!CM441)</f>
        <v>0</v>
      </c>
      <c r="AX441" s="2">
        <f>INDEX('2015'!$E$52:$E$308,'16 Year_History_Results'!CN441)</f>
        <v>0</v>
      </c>
      <c r="AY441" s="147">
        <f>INDEX('2016'!$E$52:$E$308,'16 Year_History_Results'!CO441)</f>
        <v>0</v>
      </c>
      <c r="AZ441" s="2"/>
      <c r="BB441">
        <f t="shared" si="261"/>
        <v>1450</v>
      </c>
      <c r="BC441" s="110"/>
      <c r="BD441" s="97"/>
      <c r="BE441" s="146">
        <f>INDEX('2001'!$B$44:$B$140,'16 Year_History_Results'!BZ441)</f>
        <v>0</v>
      </c>
      <c r="BF441" s="2">
        <f>INDEX('2002'!$B$44:$B$140,'16 Year_History_Results'!CA441)</f>
        <v>0</v>
      </c>
      <c r="BG441" s="2">
        <f>INDEX('2003'!$B$44:$B$140,'16 Year_History_Results'!CB441)</f>
        <v>0</v>
      </c>
      <c r="BH441" s="2">
        <f>INDEX('2004'!$B$44:$B$140,'16 Year_History_Results'!CC441)</f>
        <v>0</v>
      </c>
      <c r="BI441" s="2">
        <f>INDEX('2005'!$B$44:$B$140,'16 Year_History_Results'!CD441)</f>
        <v>9</v>
      </c>
      <c r="BJ441" s="2">
        <f>INDEX('2006'!$B$44:$B$140,'16 Year_History_Results'!CE441)</f>
        <v>0</v>
      </c>
      <c r="BK441" s="2">
        <f>INDEX('2007'!$B$44:$B$140,'16 Year_History_Results'!CF441)</f>
        <v>0</v>
      </c>
      <c r="BL441" s="2">
        <f>INDEX('2008'!$B$44:$B$140,'16 Year_History_Results'!CG441)</f>
        <v>14</v>
      </c>
      <c r="BM441" s="2">
        <f>INDEX('2009'!$B$44:$B$140,'16 Year_History_Results'!CH441)</f>
        <v>0</v>
      </c>
      <c r="BN441" s="2">
        <f>INDEX('2010'!$B$44:$B$140,'16 Year_History_Results'!CI441)</f>
        <v>0</v>
      </c>
      <c r="BO441" s="2">
        <f>INDEX('2011'!$B$44:$B$140,'16 Year_History_Results'!CJ441)</f>
        <v>0</v>
      </c>
      <c r="BP441" s="2">
        <f>INDEX('2012'!$B$44:$B$140,'16 Year_History_Results'!CK441)</f>
        <v>0</v>
      </c>
      <c r="BQ441" s="2">
        <f>INDEX('2013'!$B$44:$B$140,'16 Year_History_Results'!CL441)</f>
        <v>0</v>
      </c>
      <c r="BR441" s="2">
        <f>INDEX('2014'!$B$52:$B$180,'16 Year_History_Results'!CM441)</f>
        <v>0</v>
      </c>
      <c r="BS441" s="147">
        <f>INDEX('2015'!$B$52:$B$308,'16 Year_History_Results'!CN441)</f>
        <v>0</v>
      </c>
      <c r="BT441" s="147">
        <f>INDEX('2016'!$B$52:$B$308,'16 Year_History_Results'!CO441)</f>
        <v>0</v>
      </c>
      <c r="BW441">
        <f t="shared" si="262"/>
        <v>1450</v>
      </c>
      <c r="BX441" s="110"/>
      <c r="BY441" s="97"/>
      <c r="BZ441" s="146">
        <f>IF(ISNA(MATCH($BW441,'2001'!$A$44:$A$139,0)),97,MATCH($BW441,'2001'!$A$44:$A$139,0))</f>
        <v>97</v>
      </c>
      <c r="CA441" s="2">
        <f>IF(ISNA(MATCH($BW441,'2002'!$A$44:$A$139,0)),97,MATCH($BW441,'2002'!$A$44:$A$139,0))</f>
        <v>97</v>
      </c>
      <c r="CB441" s="2">
        <f>IF(ISNA(MATCH($BW441,'2003'!$A$44:$A$139,0)),97,MATCH($BW441,'2003'!$A$44:$A$139,0))</f>
        <v>97</v>
      </c>
      <c r="CC441" s="2">
        <f>IF(ISNA(MATCH($BW441,'2004'!$A$44:$A$139,0)),97,MATCH($BW441,'2004'!$A$44:$A$139,0))</f>
        <v>97</v>
      </c>
      <c r="CD441" s="2">
        <f>IF(ISNA(MATCH($BW441,'2005'!$A$44:$A$139,0)),97,MATCH($BW441,'2005'!$A$44:$A$139,0))</f>
        <v>89</v>
      </c>
      <c r="CE441" s="2">
        <f>IF(ISNA(MATCH($BW441,'2006'!$A$44:$A$139,0)),97,MATCH($BW441,'2006'!$A$44:$A$139,0))</f>
        <v>97</v>
      </c>
      <c r="CF441" s="2">
        <f>IF(ISNA(MATCH($BW441,'2007'!$A$44:$A$139,0)),97,MATCH($BW441,'2007'!$A$44:$A$139,0))</f>
        <v>97</v>
      </c>
      <c r="CG441" s="2">
        <f>IF(ISNA(MATCH($BW441,'2008'!$A$44:$A$139,0)),97,MATCH($BW441,'2008'!$A$44:$A$139,0))</f>
        <v>72</v>
      </c>
      <c r="CH441" s="2">
        <f>IF(ISNA(MATCH($BW441,'2009'!$A$44:$A$139,0)),97,MATCH($BW441,'2009'!$A$44:$A$139,0))</f>
        <v>97</v>
      </c>
      <c r="CI441" s="2">
        <f>IF(ISNA(MATCH($BW441,'2010'!$A$44:$A$139,0)),97,MATCH($BW441,'2010'!$A$44:$A$139,0))</f>
        <v>97</v>
      </c>
      <c r="CJ441" s="2">
        <f>IF(ISNA(MATCH($BW441,'2011'!$A$44:$A$139,0)),97,MATCH($BW441,'2011'!$A$44:$A$139,0))</f>
        <v>97</v>
      </c>
      <c r="CK441" s="2">
        <f>IF(ISNA(MATCH($BW441,'2012'!$A$44:$A$139,0)),97,MATCH($BW441,'2012'!$A$44:$A$139,0))</f>
        <v>97</v>
      </c>
      <c r="CL441" s="2">
        <f>IF(ISNA(MATCH($BW441,'2013'!$A$44:$A$139,0)),97,MATCH($BW441,'2013'!$A$44:$A$139,0))</f>
        <v>97</v>
      </c>
      <c r="CM441" s="2">
        <f>IF(ISNA(MATCH($BW441,'2014'!$A$52:$A$179,0)),129,MATCH($BW441,'2014'!$A$52:$A$179,0))</f>
        <v>129</v>
      </c>
      <c r="CN441" s="147">
        <f>IF(ISNA(MATCH($BW441,'2015'!$A$52:$A$307,0)),257,MATCH($BW441,'2015'!$A$52:$A$307,0))</f>
        <v>257</v>
      </c>
      <c r="CO441" s="147">
        <f>IF(ISNA(MATCH($BW441,'2016'!$A$52:$A$307,0)),257,MATCH($BW441,'2016'!$A$52:$A$307,0))</f>
        <v>257</v>
      </c>
      <c r="CQ441">
        <f t="shared" si="307"/>
        <v>1450</v>
      </c>
      <c r="CR441" s="281"/>
      <c r="CS441" s="279"/>
      <c r="CT441" s="278">
        <f t="shared" si="308"/>
        <v>0</v>
      </c>
      <c r="CU441" s="279">
        <f t="shared" si="309"/>
        <v>0</v>
      </c>
      <c r="CV441" s="279">
        <f t="shared" si="310"/>
        <v>0</v>
      </c>
      <c r="CW441" s="279">
        <f t="shared" si="311"/>
        <v>0</v>
      </c>
      <c r="CX441" s="279">
        <f t="shared" si="312"/>
        <v>9</v>
      </c>
      <c r="CY441" s="279">
        <f t="shared" si="313"/>
        <v>5.9993999999999996</v>
      </c>
      <c r="CZ441" s="279">
        <f t="shared" si="314"/>
        <v>3.9992000399999994</v>
      </c>
      <c r="DA441" s="279">
        <f t="shared" si="315"/>
        <v>16.665866746664001</v>
      </c>
      <c r="DB441" s="279">
        <f t="shared" si="316"/>
        <v>11.109466773326222</v>
      </c>
      <c r="DC441" s="279">
        <f t="shared" si="317"/>
        <v>7.4055705510992595</v>
      </c>
      <c r="DD441" s="279">
        <f t="shared" si="318"/>
        <v>4.9365533293627664</v>
      </c>
      <c r="DE441" s="279">
        <f t="shared" si="319"/>
        <v>3.2907064493532201</v>
      </c>
      <c r="DF441" s="279">
        <f t="shared" si="268"/>
        <v>2.1935849191388566</v>
      </c>
      <c r="DG441" s="279">
        <f t="shared" si="269"/>
        <v>1.4622437070979617</v>
      </c>
      <c r="DH441" s="280">
        <f t="shared" si="286"/>
        <v>0.97473165515150118</v>
      </c>
      <c r="DI441" s="280">
        <f t="shared" si="292"/>
        <v>0.64975612132399063</v>
      </c>
      <c r="DJ441" s="154">
        <f t="shared" si="287"/>
        <v>376</v>
      </c>
      <c r="DK441" s="279">
        <f t="shared" si="270"/>
        <v>1450</v>
      </c>
      <c r="DL441" s="97"/>
      <c r="DM441" s="154"/>
      <c r="DN441" s="267">
        <f t="shared" si="271"/>
        <v>0</v>
      </c>
      <c r="DO441" s="154">
        <f t="shared" si="272"/>
        <v>0</v>
      </c>
      <c r="DP441" s="154">
        <f t="shared" si="273"/>
        <v>0</v>
      </c>
      <c r="DQ441" s="154">
        <f t="shared" si="274"/>
        <v>0</v>
      </c>
      <c r="DR441" s="154">
        <f t="shared" si="275"/>
        <v>9</v>
      </c>
      <c r="DS441" s="154">
        <f t="shared" si="276"/>
        <v>9</v>
      </c>
      <c r="DT441" s="154">
        <f t="shared" si="277"/>
        <v>9</v>
      </c>
      <c r="DU441" s="154">
        <f t="shared" si="278"/>
        <v>23</v>
      </c>
      <c r="DV441" s="154">
        <f t="shared" si="279"/>
        <v>23</v>
      </c>
      <c r="DW441" s="154">
        <f t="shared" si="280"/>
        <v>23</v>
      </c>
      <c r="DX441" s="154">
        <f t="shared" si="281"/>
        <v>23</v>
      </c>
      <c r="DY441" s="154">
        <f t="shared" si="282"/>
        <v>23</v>
      </c>
      <c r="DZ441" s="154">
        <f t="shared" si="283"/>
        <v>23</v>
      </c>
      <c r="EA441" s="154">
        <f t="shared" si="284"/>
        <v>23</v>
      </c>
      <c r="EB441" s="264">
        <f t="shared" si="288"/>
        <v>23</v>
      </c>
      <c r="EC441" s="264">
        <f t="shared" si="293"/>
        <v>23</v>
      </c>
      <c r="ED441" s="154">
        <f t="shared" si="289"/>
        <v>286</v>
      </c>
    </row>
    <row r="442" spans="2:134" x14ac:dyDescent="0.25">
      <c r="F442" s="2">
        <f t="shared" si="291"/>
        <v>437</v>
      </c>
      <c r="G442" s="487">
        <v>322</v>
      </c>
      <c r="H442" s="98">
        <f>15- COUNTIF(L442:AC442,"#N/A")</f>
        <v>4</v>
      </c>
      <c r="I442" s="131">
        <f>SUM(AH442:AY442)+SUM(BE442:BT442)</f>
        <v>85</v>
      </c>
      <c r="J442" s="398">
        <f>DI442</f>
        <v>0.64708953543989467</v>
      </c>
      <c r="K442" s="456" t="str">
        <f>IF(ISNUMBER(MATCH(G442,'[4]OPR data'!$A$3:$A$2900,0)),"Y","N")</f>
        <v>Y</v>
      </c>
      <c r="L442" s="110"/>
      <c r="M442" s="233"/>
      <c r="N442" s="469" t="e">
        <f>(INDEX(Finish_table!R$4:R$83,MATCH('16 Year_History_Results'!$G442,Finish_table!S$4:S$83,0),1))</f>
        <v>#N/A</v>
      </c>
      <c r="O442" s="233" t="str">
        <f>(INDEX(Finish_table!Z$4:Z$99,MATCH('16 Year_History_Results'!$G442,Finish_table!AA$4:AA$99,0),1))</f>
        <v>SF</v>
      </c>
      <c r="P442" s="233" t="str">
        <f>(INDEX(Finish_table!AI$4:AI$99,MATCH('16 Year_History_Results'!$G442,Finish_table!AJ$4:AJ$99,0),1))</f>
        <v>SF</v>
      </c>
      <c r="Q442" s="233" t="str">
        <f>(INDEX(Finish_table!AR$4:AR$99,MATCH('16 Year_History_Results'!$G442,Finish_table!AS$4:AS$99,0),1))</f>
        <v>F</v>
      </c>
      <c r="R442" s="233" t="str">
        <f>(INDEX(Finish_table!BA$4:BA$99,MATCH('16 Year_History_Results'!$G442,Finish_table!BB$4:BB$99,0),1))</f>
        <v>QF</v>
      </c>
      <c r="S442" s="233" t="str">
        <f>(INDEX(Finish_table!BJ$4:BJ$99,MATCH('16 Year_History_Results'!$G442,Finish_table!BK$4:BK$99,0),1))</f>
        <v>QF</v>
      </c>
      <c r="T442" s="233" t="e">
        <f>(INDEX(Finish_table!BS$4:BS$99,MATCH('16 Year_History_Results'!$G442,Finish_table!BT$4:BT$99,0),1))</f>
        <v>#N/A</v>
      </c>
      <c r="U442" s="233" t="e">
        <f>(INDEX(Finish_table!CB$4:CB$99,MATCH('16 Year_History_Results'!$G442,Finish_table!CC$4:CC$99,0),1))</f>
        <v>#N/A</v>
      </c>
      <c r="V442" s="233" t="e">
        <f>(INDEX(Finish_table!CK$4:CK$99,MATCH('16 Year_History_Results'!$G442,Finish_table!CL$4:CL$99,0),1))</f>
        <v>#N/A</v>
      </c>
      <c r="W442" s="233" t="e">
        <f>(INDEX(Finish_table!CT$4:CT$99,MATCH('16 Year_History_Results'!$G442,Finish_table!CU$4:CU$99,0),1))</f>
        <v>#N/A</v>
      </c>
      <c r="X442" s="233" t="e">
        <f>(INDEX(Finish_table!DC$4:DC$99,MATCH('16 Year_History_Results'!$G442,Finish_table!DD$4:DD$99,0),1))</f>
        <v>#N/A</v>
      </c>
      <c r="Y442" s="233" t="e">
        <f>(INDEX(Finish_table!DL$4:DL$99,MATCH('16 Year_History_Results'!$G442,Finish_table!DM$4:DM$99,0),1))</f>
        <v>#N/A</v>
      </c>
      <c r="Z442" s="233" t="e">
        <f>(INDEX(Finish_table!DU$4:DU$99,MATCH('16 Year_History_Results'!$G442,Finish_table!DV$4:DV$99,0),1))</f>
        <v>#N/A</v>
      </c>
      <c r="AA442" s="233" t="e">
        <f>(INDEX(Finish_table!ED$4:ED$140,MATCH('16 Year_History_Results'!$G442,Finish_table!EE$4:EE$140,0),1))</f>
        <v>#N/A</v>
      </c>
      <c r="AB442" s="233" t="e">
        <f>(INDEX(Finish_table!EM$4:EM$224,MATCH('16 Year_History_Results'!$G442,Finish_table!EN$4:EN$224,0),1))</f>
        <v>#N/A</v>
      </c>
      <c r="AC442" s="253" t="e">
        <f>(INDEX(Finish_table!EW$4:EW$224,MATCH('16 Year_History_Results'!$G442,Finish_table!EX$4:EX$224,0),1))</f>
        <v>#N/A</v>
      </c>
      <c r="AG442">
        <f t="shared" si="306"/>
        <v>322</v>
      </c>
      <c r="AH442" s="110"/>
      <c r="AI442" s="2"/>
      <c r="AJ442" s="146">
        <f>INDEX('2001'!$C$44:$C$140,'16 Year_History_Results'!BZ442)</f>
        <v>0</v>
      </c>
      <c r="AK442" s="2">
        <f>INDEX('2002'!$C$44:$C$140,'16 Year_History_Results'!CA442)</f>
        <v>10</v>
      </c>
      <c r="AL442" s="2">
        <f>INDEX('2003'!$C$44:$C$140,'16 Year_History_Results'!CB442)</f>
        <v>10</v>
      </c>
      <c r="AM442" s="2">
        <f>INDEX('2004'!$C$44:$C$140,'16 Year_History_Results'!CC442)</f>
        <v>20</v>
      </c>
      <c r="AN442" s="2">
        <f>INDEX('2005'!$C$44:$C$140,'16 Year_History_Results'!CD442)</f>
        <v>0</v>
      </c>
      <c r="AO442" s="2">
        <f>INDEX('2006'!$C$44:$C$140,'16 Year_History_Results'!CE442)</f>
        <v>0</v>
      </c>
      <c r="AP442" s="2">
        <f>INDEX('2007'!$C$44:$C$140,'16 Year_History_Results'!CF442)</f>
        <v>0</v>
      </c>
      <c r="AQ442" s="2">
        <f>INDEX('2008'!$C$44:$C$140,'16 Year_History_Results'!CG442)</f>
        <v>0</v>
      </c>
      <c r="AR442" s="2">
        <f>INDEX('2009'!$C$44:$C$140,'16 Year_History_Results'!CH442)</f>
        <v>0</v>
      </c>
      <c r="AS442" s="2">
        <f>INDEX('2010'!$C$44:$C$140,'16 Year_History_Results'!CI442)</f>
        <v>0</v>
      </c>
      <c r="AT442" s="2">
        <f>INDEX('2011'!$C$44:$C$140,'16 Year_History_Results'!CJ442)</f>
        <v>0</v>
      </c>
      <c r="AU442" s="2">
        <f>INDEX('2012'!$C$44:$C$140,'16 Year_History_Results'!CK442)</f>
        <v>0</v>
      </c>
      <c r="AV442" s="2">
        <f>INDEX('2013'!$C$44:$C$140,'16 Year_History_Results'!CL442)</f>
        <v>0</v>
      </c>
      <c r="AW442" s="2">
        <f>INDEX('2014'!$C$52:$C$180,'16 Year_History_Results'!CM442)</f>
        <v>0</v>
      </c>
      <c r="AX442" s="2">
        <f>INDEX('2015'!$E$52:$E$308,'16 Year_History_Results'!CN442)</f>
        <v>0</v>
      </c>
      <c r="AY442" s="147">
        <f>INDEX('2016'!$E$52:$E$308,'16 Year_History_Results'!CO442)</f>
        <v>0</v>
      </c>
      <c r="AZ442" s="2"/>
      <c r="BB442">
        <f t="shared" si="261"/>
        <v>322</v>
      </c>
      <c r="BC442" s="110"/>
      <c r="BD442" s="97"/>
      <c r="BE442" s="146">
        <f>INDEX('2001'!$B$44:$B$140,'16 Year_History_Results'!BZ442)</f>
        <v>0</v>
      </c>
      <c r="BF442" s="2">
        <f>INDEX('2002'!$B$44:$B$140,'16 Year_History_Results'!CA442)</f>
        <v>10</v>
      </c>
      <c r="BG442" s="2">
        <f>INDEX('2003'!$B$44:$B$140,'16 Year_History_Results'!CB442)</f>
        <v>12</v>
      </c>
      <c r="BH442" s="2">
        <f>INDEX('2004'!$B$44:$B$140,'16 Year_History_Results'!CC442)</f>
        <v>3</v>
      </c>
      <c r="BI442" s="2">
        <f>INDEX('2005'!$B$44:$B$140,'16 Year_History_Results'!CD442)</f>
        <v>10</v>
      </c>
      <c r="BJ442" s="2">
        <f>INDEX('2006'!$B$44:$B$140,'16 Year_History_Results'!CE442)</f>
        <v>10</v>
      </c>
      <c r="BK442" s="2">
        <f>INDEX('2007'!$B$44:$B$140,'16 Year_History_Results'!CF442)</f>
        <v>0</v>
      </c>
      <c r="BL442" s="2">
        <f>INDEX('2008'!$B$44:$B$140,'16 Year_History_Results'!CG442)</f>
        <v>0</v>
      </c>
      <c r="BM442" s="2">
        <f>INDEX('2009'!$B$44:$B$140,'16 Year_History_Results'!CH442)</f>
        <v>0</v>
      </c>
      <c r="BN442" s="2">
        <f>INDEX('2010'!$B$44:$B$140,'16 Year_History_Results'!CI442)</f>
        <v>0</v>
      </c>
      <c r="BO442" s="2">
        <f>INDEX('2011'!$B$44:$B$140,'16 Year_History_Results'!CJ442)</f>
        <v>0</v>
      </c>
      <c r="BP442" s="2">
        <f>INDEX('2012'!$B$44:$B$140,'16 Year_History_Results'!CK442)</f>
        <v>0</v>
      </c>
      <c r="BQ442" s="2">
        <f>INDEX('2013'!$B$44:$B$140,'16 Year_History_Results'!CL442)</f>
        <v>0</v>
      </c>
      <c r="BR442" s="2">
        <f>INDEX('2014'!$B$52:$B$180,'16 Year_History_Results'!CM442)</f>
        <v>0</v>
      </c>
      <c r="BS442" s="147">
        <f>INDEX('2015'!$B$52:$B$308,'16 Year_History_Results'!CN442)</f>
        <v>0</v>
      </c>
      <c r="BT442" s="147">
        <f>INDEX('2016'!$B$52:$B$308,'16 Year_History_Results'!CO442)</f>
        <v>0</v>
      </c>
      <c r="BW442">
        <f t="shared" si="262"/>
        <v>322</v>
      </c>
      <c r="BX442" s="110"/>
      <c r="BY442" s="97"/>
      <c r="BZ442" s="146">
        <f>IF(ISNA(MATCH($BW442,'2001'!$A$44:$A$139,0)),97,MATCH($BW442,'2001'!$A$44:$A$139,0))</f>
        <v>97</v>
      </c>
      <c r="CA442" s="2">
        <f>IF(ISNA(MATCH($BW442,'2002'!$A$44:$A$139,0)),97,MATCH($BW442,'2002'!$A$44:$A$139,0))</f>
        <v>66</v>
      </c>
      <c r="CB442" s="2">
        <f>IF(ISNA(MATCH($BW442,'2003'!$A$44:$A$139,0)),97,MATCH($BW442,'2003'!$A$44:$A$139,0))</f>
        <v>60</v>
      </c>
      <c r="CC442" s="2">
        <f>IF(ISNA(MATCH($BW442,'2004'!$A$44:$A$139,0)),97,MATCH($BW442,'2004'!$A$44:$A$139,0))</f>
        <v>49</v>
      </c>
      <c r="CD442" s="2">
        <f>IF(ISNA(MATCH($BW442,'2005'!$A$44:$A$139,0)),97,MATCH($BW442,'2005'!$A$44:$A$139,0))</f>
        <v>50</v>
      </c>
      <c r="CE442" s="2">
        <f>IF(ISNA(MATCH($BW442,'2006'!$A$44:$A$139,0)),97,MATCH($BW442,'2006'!$A$44:$A$139,0))</f>
        <v>53</v>
      </c>
      <c r="CF442" s="2">
        <f>IF(ISNA(MATCH($BW442,'2007'!$A$44:$A$139,0)),97,MATCH($BW442,'2007'!$A$44:$A$139,0))</f>
        <v>97</v>
      </c>
      <c r="CG442" s="2">
        <f>IF(ISNA(MATCH($BW442,'2008'!$A$44:$A$139,0)),97,MATCH($BW442,'2008'!$A$44:$A$139,0))</f>
        <v>97</v>
      </c>
      <c r="CH442" s="2">
        <f>IF(ISNA(MATCH($BW442,'2009'!$A$44:$A$139,0)),97,MATCH($BW442,'2009'!$A$44:$A$139,0))</f>
        <v>97</v>
      </c>
      <c r="CI442" s="2">
        <f>IF(ISNA(MATCH($BW442,'2010'!$A$44:$A$139,0)),97,MATCH($BW442,'2010'!$A$44:$A$139,0))</f>
        <v>97</v>
      </c>
      <c r="CJ442" s="2">
        <f>IF(ISNA(MATCH($BW442,'2011'!$A$44:$A$139,0)),97,MATCH($BW442,'2011'!$A$44:$A$139,0))</f>
        <v>97</v>
      </c>
      <c r="CK442" s="2">
        <f>IF(ISNA(MATCH($BW442,'2012'!$A$44:$A$139,0)),97,MATCH($BW442,'2012'!$A$44:$A$139,0))</f>
        <v>97</v>
      </c>
      <c r="CL442" s="2">
        <f>IF(ISNA(MATCH($BW442,'2013'!$A$44:$A$139,0)),97,MATCH($BW442,'2013'!$A$44:$A$139,0))</f>
        <v>97</v>
      </c>
      <c r="CM442" s="2">
        <f>IF(ISNA(MATCH($BW442,'2014'!$A$52:$A$179,0)),129,MATCH($BW442,'2014'!$A$52:$A$179,0))</f>
        <v>129</v>
      </c>
      <c r="CN442" s="147">
        <f>IF(ISNA(MATCH($BW442,'2015'!$A$52:$A$307,0)),257,MATCH($BW442,'2015'!$A$52:$A$307,0))</f>
        <v>257</v>
      </c>
      <c r="CO442" s="147">
        <f>IF(ISNA(MATCH($BW442,'2016'!$A$52:$A$307,0)),257,MATCH($BW442,'2016'!$A$52:$A$307,0))</f>
        <v>257</v>
      </c>
      <c r="CQ442">
        <f t="shared" si="307"/>
        <v>322</v>
      </c>
      <c r="CR442" s="281"/>
      <c r="CS442" s="279"/>
      <c r="CT442" s="278">
        <f t="shared" si="308"/>
        <v>0</v>
      </c>
      <c r="CU442" s="279">
        <f t="shared" si="309"/>
        <v>20</v>
      </c>
      <c r="CV442" s="279">
        <f t="shared" si="310"/>
        <v>35.332000000000001</v>
      </c>
      <c r="CW442" s="279">
        <f t="shared" si="311"/>
        <v>46.552311199999998</v>
      </c>
      <c r="CX442" s="279">
        <f t="shared" si="312"/>
        <v>41.031770645919998</v>
      </c>
      <c r="CY442" s="279">
        <f t="shared" si="313"/>
        <v>37.351778312570275</v>
      </c>
      <c r="CZ442" s="279">
        <f t="shared" si="314"/>
        <v>24.898695423159346</v>
      </c>
      <c r="DA442" s="279">
        <f t="shared" si="315"/>
        <v>16.597470369078017</v>
      </c>
      <c r="DB442" s="279">
        <f t="shared" si="316"/>
        <v>11.063873748027406</v>
      </c>
      <c r="DC442" s="279">
        <f t="shared" si="317"/>
        <v>7.3751782404350683</v>
      </c>
      <c r="DD442" s="279">
        <f t="shared" si="318"/>
        <v>4.9162938150740167</v>
      </c>
      <c r="DE442" s="279">
        <f t="shared" si="319"/>
        <v>3.2772014571283394</v>
      </c>
      <c r="DF442" s="279">
        <f t="shared" si="268"/>
        <v>2.1845824913217511</v>
      </c>
      <c r="DG442" s="279">
        <f t="shared" si="269"/>
        <v>1.4562426887150792</v>
      </c>
      <c r="DH442" s="280">
        <f t="shared" si="286"/>
        <v>0.97073137629747175</v>
      </c>
      <c r="DI442" s="280">
        <f t="shared" si="292"/>
        <v>0.64708953543989467</v>
      </c>
      <c r="DJ442" s="154">
        <f t="shared" si="287"/>
        <v>377</v>
      </c>
      <c r="DK442" s="279">
        <f t="shared" si="270"/>
        <v>322</v>
      </c>
      <c r="DL442" s="97"/>
      <c r="DM442" s="154"/>
      <c r="DN442" s="267">
        <f t="shared" si="271"/>
        <v>0</v>
      </c>
      <c r="DO442" s="154">
        <f t="shared" si="272"/>
        <v>20</v>
      </c>
      <c r="DP442" s="154">
        <f t="shared" si="273"/>
        <v>42</v>
      </c>
      <c r="DQ442" s="154">
        <f t="shared" si="274"/>
        <v>65</v>
      </c>
      <c r="DR442" s="154">
        <f t="shared" si="275"/>
        <v>75</v>
      </c>
      <c r="DS442" s="154">
        <f t="shared" si="276"/>
        <v>85</v>
      </c>
      <c r="DT442" s="154">
        <f t="shared" si="277"/>
        <v>85</v>
      </c>
      <c r="DU442" s="154">
        <f t="shared" si="278"/>
        <v>85</v>
      </c>
      <c r="DV442" s="154">
        <f t="shared" si="279"/>
        <v>85</v>
      </c>
      <c r="DW442" s="154">
        <f t="shared" si="280"/>
        <v>85</v>
      </c>
      <c r="DX442" s="154">
        <f t="shared" si="281"/>
        <v>85</v>
      </c>
      <c r="DY442" s="154">
        <f t="shared" si="282"/>
        <v>85</v>
      </c>
      <c r="DZ442" s="154">
        <f t="shared" si="283"/>
        <v>85</v>
      </c>
      <c r="EA442" s="154">
        <f t="shared" si="284"/>
        <v>85</v>
      </c>
      <c r="EB442" s="264">
        <f t="shared" si="288"/>
        <v>85</v>
      </c>
      <c r="EC442" s="264">
        <f t="shared" si="293"/>
        <v>85</v>
      </c>
      <c r="ED442" s="154">
        <f t="shared" si="289"/>
        <v>108</v>
      </c>
    </row>
    <row r="443" spans="2:134" x14ac:dyDescent="0.25">
      <c r="F443" s="2">
        <f t="shared" si="291"/>
        <v>438</v>
      </c>
      <c r="G443" s="207">
        <v>1302</v>
      </c>
      <c r="H443" s="98">
        <f>15- COUNTIF(L443:AC443,"#N/A")</f>
        <v>0</v>
      </c>
      <c r="I443" s="131">
        <f>SUM(AH443:AY443)+SUM(BE443:BT443)</f>
        <v>24</v>
      </c>
      <c r="J443" s="398">
        <f>DI443</f>
        <v>0.62373343609449572</v>
      </c>
      <c r="K443" s="456" t="str">
        <f>IF(ISNUMBER(MATCH(G443,'[4]OPR data'!$A$3:$A$2900,0)),"Y","N")</f>
        <v>N</v>
      </c>
      <c r="L443" s="110"/>
      <c r="M443" s="233"/>
      <c r="N443" s="469" t="e">
        <f>(INDEX(Finish_table!R$4:R$83,MATCH('16 Year_History_Results'!$G443,Finish_table!S$4:S$83,0),1))</f>
        <v>#N/A</v>
      </c>
      <c r="O443" s="233" t="e">
        <f>(INDEX(Finish_table!Z$4:Z$99,MATCH('16 Year_History_Results'!$G443,Finish_table!AA$4:AA$99,0),1))</f>
        <v>#N/A</v>
      </c>
      <c r="P443" s="233" t="e">
        <f>(INDEX(Finish_table!AI$4:AI$99,MATCH('16 Year_History_Results'!$G443,Finish_table!AJ$4:AJ$99,0),1))</f>
        <v>#N/A</v>
      </c>
      <c r="Q443" s="233" t="e">
        <f>(INDEX(Finish_table!AR$4:AR$99,MATCH('16 Year_History_Results'!$G443,Finish_table!AS$4:AS$99,0),1))</f>
        <v>#N/A</v>
      </c>
      <c r="R443" s="233" t="e">
        <f>(INDEX(Finish_table!BA$4:BA$99,MATCH('16 Year_History_Results'!$G443,Finish_table!BB$4:BB$99,0),1))</f>
        <v>#N/A</v>
      </c>
      <c r="S443" s="233" t="e">
        <f>(INDEX(Finish_table!BJ$4:BJ$99,MATCH('16 Year_History_Results'!$G443,Finish_table!BK$4:BK$99,0),1))</f>
        <v>#N/A</v>
      </c>
      <c r="T443" s="233" t="str">
        <f>(INDEX(Finish_table!BS$4:BS$99,MATCH('16 Year_History_Results'!$G443,Finish_table!BT$4:BT$99,0),1))</f>
        <v>SF</v>
      </c>
      <c r="U443" s="233" t="e">
        <f>(INDEX(Finish_table!CB$4:CB$99,MATCH('16 Year_History_Results'!$G443,Finish_table!CC$4:CC$99,0),1))</f>
        <v>#N/A</v>
      </c>
      <c r="V443" s="233" t="e">
        <f>(INDEX(Finish_table!CK$4:CK$99,MATCH('16 Year_History_Results'!$G443,Finish_table!CL$4:CL$99,0),1))</f>
        <v>#N/A</v>
      </c>
      <c r="W443" s="233" t="e">
        <f>(INDEX(Finish_table!CT$4:CT$99,MATCH('16 Year_History_Results'!$G443,Finish_table!CU$4:CU$99,0),1))</f>
        <v>#N/A</v>
      </c>
      <c r="X443" s="233" t="e">
        <f>(INDEX(Finish_table!DC$4:DC$99,MATCH('16 Year_History_Results'!$G443,Finish_table!DD$4:DD$99,0),1))</f>
        <v>#N/A</v>
      </c>
      <c r="Y443" s="233" t="e">
        <f>(INDEX(Finish_table!DL$4:DL$99,MATCH('16 Year_History_Results'!$G443,Finish_table!DM$4:DM$99,0),1))</f>
        <v>#N/A</v>
      </c>
      <c r="Z443" s="233" t="e">
        <f>(INDEX(Finish_table!DU$4:DU$99,MATCH('16 Year_History_Results'!$G443,Finish_table!DV$4:DV$99,0),1))</f>
        <v>#N/A</v>
      </c>
      <c r="AA443" s="233" t="e">
        <f>(INDEX(Finish_table!ED$4:ED$140,MATCH('16 Year_History_Results'!$G443,Finish_table!EE$4:EE$140,0),1))</f>
        <v>#N/A</v>
      </c>
      <c r="AB443" s="233" t="e">
        <f>(INDEX(Finish_table!EM$4:EM$224,MATCH('16 Year_History_Results'!$G443,Finish_table!EN$4:EN$224,0),1))</f>
        <v>#N/A</v>
      </c>
      <c r="AC443" s="253" t="e">
        <f>(INDEX(Finish_table!EW$4:EW$224,MATCH('16 Year_History_Results'!$G443,Finish_table!EX$4:EX$224,0),1))</f>
        <v>#N/A</v>
      </c>
      <c r="AG443">
        <f t="shared" ref="AG443:AG474" si="320">G443</f>
        <v>1302</v>
      </c>
      <c r="AH443" s="110"/>
      <c r="AI443" s="2"/>
      <c r="AJ443" s="146">
        <f>INDEX('2001'!$C$44:$C$140,'16 Year_History_Results'!BZ443)</f>
        <v>0</v>
      </c>
      <c r="AK443" s="2">
        <f>INDEX('2002'!$C$44:$C$140,'16 Year_History_Results'!CA443)</f>
        <v>0</v>
      </c>
      <c r="AL443" s="2">
        <f>INDEX('2003'!$C$44:$C$140,'16 Year_History_Results'!CB443)</f>
        <v>0</v>
      </c>
      <c r="AM443" s="2">
        <f>INDEX('2004'!$C$44:$C$140,'16 Year_History_Results'!CC443)</f>
        <v>0</v>
      </c>
      <c r="AN443" s="2">
        <f>INDEX('2005'!$C$44:$C$140,'16 Year_History_Results'!CD443)</f>
        <v>0</v>
      </c>
      <c r="AO443" s="2">
        <f>INDEX('2006'!$C$44:$C$140,'16 Year_History_Results'!CE443)</f>
        <v>0</v>
      </c>
      <c r="AP443" s="2">
        <f>INDEX('2007'!$C$44:$C$140,'16 Year_History_Results'!CF443)</f>
        <v>10</v>
      </c>
      <c r="AQ443" s="2">
        <f>INDEX('2008'!$C$44:$C$140,'16 Year_History_Results'!CG443)</f>
        <v>0</v>
      </c>
      <c r="AR443" s="2">
        <f>INDEX('2009'!$C$44:$C$140,'16 Year_History_Results'!CH443)</f>
        <v>0</v>
      </c>
      <c r="AS443" s="2">
        <f>INDEX('2010'!$C$44:$C$140,'16 Year_History_Results'!CI443)</f>
        <v>0</v>
      </c>
      <c r="AT443" s="2">
        <f>INDEX('2011'!$C$44:$C$140,'16 Year_History_Results'!CJ443)</f>
        <v>0</v>
      </c>
      <c r="AU443" s="2">
        <f>INDEX('2012'!$C$44:$C$140,'16 Year_History_Results'!CK443)</f>
        <v>0</v>
      </c>
      <c r="AV443" s="2">
        <f>INDEX('2013'!$C$44:$C$140,'16 Year_History_Results'!CL443)</f>
        <v>0</v>
      </c>
      <c r="AW443" s="2">
        <f>INDEX('2014'!$C$52:$C$180,'16 Year_History_Results'!CM443)</f>
        <v>0</v>
      </c>
      <c r="AX443" s="2">
        <f>INDEX('2015'!$E$52:$E$308,'16 Year_History_Results'!CN443)</f>
        <v>0</v>
      </c>
      <c r="AY443" s="147">
        <f>INDEX('2016'!$E$52:$E$308,'16 Year_History_Results'!CO443)</f>
        <v>0</v>
      </c>
      <c r="AZ443" s="2"/>
      <c r="BB443">
        <f t="shared" si="261"/>
        <v>1302</v>
      </c>
      <c r="BC443" s="110"/>
      <c r="BD443" s="97"/>
      <c r="BE443" s="146">
        <f>INDEX('2001'!$B$44:$B$140,'16 Year_History_Results'!BZ443)</f>
        <v>0</v>
      </c>
      <c r="BF443" s="2">
        <f>INDEX('2002'!$B$44:$B$140,'16 Year_History_Results'!CA443)</f>
        <v>0</v>
      </c>
      <c r="BG443" s="2">
        <f>INDEX('2003'!$B$44:$B$140,'16 Year_History_Results'!CB443)</f>
        <v>0</v>
      </c>
      <c r="BH443" s="2">
        <f>INDEX('2004'!$B$44:$B$140,'16 Year_History_Results'!CC443)</f>
        <v>0</v>
      </c>
      <c r="BI443" s="2">
        <f>INDEX('2005'!$B$44:$B$140,'16 Year_History_Results'!CD443)</f>
        <v>0</v>
      </c>
      <c r="BJ443" s="2">
        <f>INDEX('2006'!$B$44:$B$140,'16 Year_History_Results'!CE443)</f>
        <v>0</v>
      </c>
      <c r="BK443" s="2">
        <f>INDEX('2007'!$B$44:$B$140,'16 Year_History_Results'!CF443)</f>
        <v>14</v>
      </c>
      <c r="BL443" s="2">
        <f>INDEX('2008'!$B$44:$B$140,'16 Year_History_Results'!CG443)</f>
        <v>0</v>
      </c>
      <c r="BM443" s="2">
        <f>INDEX('2009'!$B$44:$B$140,'16 Year_History_Results'!CH443)</f>
        <v>0</v>
      </c>
      <c r="BN443" s="2">
        <f>INDEX('2010'!$B$44:$B$140,'16 Year_History_Results'!CI443)</f>
        <v>0</v>
      </c>
      <c r="BO443" s="2">
        <f>INDEX('2011'!$B$44:$B$140,'16 Year_History_Results'!CJ443)</f>
        <v>0</v>
      </c>
      <c r="BP443" s="2">
        <f>INDEX('2012'!$B$44:$B$140,'16 Year_History_Results'!CK443)</f>
        <v>0</v>
      </c>
      <c r="BQ443" s="2">
        <f>INDEX('2013'!$B$44:$B$140,'16 Year_History_Results'!CL443)</f>
        <v>0</v>
      </c>
      <c r="BR443" s="2">
        <f>INDEX('2014'!$B$52:$B$180,'16 Year_History_Results'!CM443)</f>
        <v>0</v>
      </c>
      <c r="BS443" s="147">
        <f>INDEX('2015'!$B$52:$B$308,'16 Year_History_Results'!CN443)</f>
        <v>0</v>
      </c>
      <c r="BT443" s="147">
        <f>INDEX('2016'!$B$52:$B$308,'16 Year_History_Results'!CO443)</f>
        <v>0</v>
      </c>
      <c r="BW443">
        <f t="shared" si="262"/>
        <v>1302</v>
      </c>
      <c r="BX443" s="110"/>
      <c r="BY443" s="97"/>
      <c r="BZ443" s="146">
        <f>IF(ISNA(MATCH($BW443,'2001'!$A$44:$A$139,0)),97,MATCH($BW443,'2001'!$A$44:$A$139,0))</f>
        <v>97</v>
      </c>
      <c r="CA443" s="2">
        <f>IF(ISNA(MATCH($BW443,'2002'!$A$44:$A$139,0)),97,MATCH($BW443,'2002'!$A$44:$A$139,0))</f>
        <v>97</v>
      </c>
      <c r="CB443" s="2">
        <f>IF(ISNA(MATCH($BW443,'2003'!$A$44:$A$139,0)),97,MATCH($BW443,'2003'!$A$44:$A$139,0))</f>
        <v>97</v>
      </c>
      <c r="CC443" s="2">
        <f>IF(ISNA(MATCH($BW443,'2004'!$A$44:$A$139,0)),97,MATCH($BW443,'2004'!$A$44:$A$139,0))</f>
        <v>97</v>
      </c>
      <c r="CD443" s="2">
        <f>IF(ISNA(MATCH($BW443,'2005'!$A$44:$A$139,0)),97,MATCH($BW443,'2005'!$A$44:$A$139,0))</f>
        <v>97</v>
      </c>
      <c r="CE443" s="2">
        <f>IF(ISNA(MATCH($BW443,'2006'!$A$44:$A$139,0)),97,MATCH($BW443,'2006'!$A$44:$A$139,0))</f>
        <v>97</v>
      </c>
      <c r="CF443" s="2">
        <f>IF(ISNA(MATCH($BW443,'2007'!$A$44:$A$139,0)),97,MATCH($BW443,'2007'!$A$44:$A$139,0))</f>
        <v>68</v>
      </c>
      <c r="CG443" s="2">
        <f>IF(ISNA(MATCH($BW443,'2008'!$A$44:$A$139,0)),97,MATCH($BW443,'2008'!$A$44:$A$139,0))</f>
        <v>97</v>
      </c>
      <c r="CH443" s="2">
        <f>IF(ISNA(MATCH($BW443,'2009'!$A$44:$A$139,0)),97,MATCH($BW443,'2009'!$A$44:$A$139,0))</f>
        <v>97</v>
      </c>
      <c r="CI443" s="2">
        <f>IF(ISNA(MATCH($BW443,'2010'!$A$44:$A$139,0)),97,MATCH($BW443,'2010'!$A$44:$A$139,0))</f>
        <v>97</v>
      </c>
      <c r="CJ443" s="2">
        <f>IF(ISNA(MATCH($BW443,'2011'!$A$44:$A$139,0)),97,MATCH($BW443,'2011'!$A$44:$A$139,0))</f>
        <v>97</v>
      </c>
      <c r="CK443" s="2">
        <f>IF(ISNA(MATCH($BW443,'2012'!$A$44:$A$139,0)),97,MATCH($BW443,'2012'!$A$44:$A$139,0))</f>
        <v>97</v>
      </c>
      <c r="CL443" s="2">
        <f>IF(ISNA(MATCH($BW443,'2013'!$A$44:$A$139,0)),97,MATCH($BW443,'2013'!$A$44:$A$139,0))</f>
        <v>97</v>
      </c>
      <c r="CM443" s="2">
        <f>IF(ISNA(MATCH($BW443,'2014'!$A$52:$A$179,0)),129,MATCH($BW443,'2014'!$A$52:$A$179,0))</f>
        <v>129</v>
      </c>
      <c r="CN443" s="147">
        <f>IF(ISNA(MATCH($BW443,'2015'!$A$52:$A$307,0)),257,MATCH($BW443,'2015'!$A$52:$A$307,0))</f>
        <v>257</v>
      </c>
      <c r="CO443" s="147">
        <f>IF(ISNA(MATCH($BW443,'2016'!$A$52:$A$307,0)),257,MATCH($BW443,'2016'!$A$52:$A$307,0))</f>
        <v>257</v>
      </c>
      <c r="CQ443">
        <f t="shared" ref="CQ443:CQ474" si="321">G443</f>
        <v>1302</v>
      </c>
      <c r="CR443" s="281"/>
      <c r="CS443" s="279"/>
      <c r="CT443" s="278">
        <f t="shared" ref="CT443:CT474" si="322">BE443+AJ443</f>
        <v>0</v>
      </c>
      <c r="CU443" s="279">
        <f t="shared" ref="CU443:CU474" si="323">(BF443+AK443)+(CT443*$AE$1)</f>
        <v>0</v>
      </c>
      <c r="CV443" s="279">
        <f t="shared" ref="CV443:CV474" si="324">BG443+AL443+(CU443*$AE$1)</f>
        <v>0</v>
      </c>
      <c r="CW443" s="279">
        <f t="shared" ref="CW443:CW474" si="325">BH443+AM443+(CV443*$AE$1)</f>
        <v>0</v>
      </c>
      <c r="CX443" s="279">
        <f t="shared" ref="CX443:CX474" si="326">BI443+AN443+(CW443*$AE$1)</f>
        <v>0</v>
      </c>
      <c r="CY443" s="279">
        <f t="shared" ref="CY443:CY474" si="327">BJ443+AO443+(CX443*$AE$1)</f>
        <v>0</v>
      </c>
      <c r="CZ443" s="279">
        <f t="shared" ref="CZ443:CZ474" si="328">BK443+AP443+(CY443*$AE$1)</f>
        <v>24</v>
      </c>
      <c r="DA443" s="279">
        <f t="shared" ref="DA443:DA474" si="329">BL443+AQ443+(CZ443*$AE$1)</f>
        <v>15.9984</v>
      </c>
      <c r="DB443" s="279">
        <f t="shared" ref="DB443:DB474" si="330">BM443+AR443+(DA443*$AE$1)</f>
        <v>10.66453344</v>
      </c>
      <c r="DC443" s="279">
        <f t="shared" ref="DC443:DC474" si="331">BN443+AS443+(DB443*$AE$1)</f>
        <v>7.1089779911039992</v>
      </c>
      <c r="DD443" s="279">
        <f t="shared" ref="DD443:DD474" si="332">BO443+AT443+(DC443*$AE$1)</f>
        <v>4.7388447288699256</v>
      </c>
      <c r="DE443" s="279">
        <f t="shared" ref="DE443:DE474" si="333">BP443+AU443+(DD443*$AE$1)</f>
        <v>3.1589138962646923</v>
      </c>
      <c r="DF443" s="279">
        <f t="shared" ref="DF443:DF474" si="334">BQ443+AV443+(DE443*$AE$1)</f>
        <v>2.1057320032500439</v>
      </c>
      <c r="DG443" s="279">
        <f t="shared" si="269"/>
        <v>1.4036809533664791</v>
      </c>
      <c r="DH443" s="280">
        <f t="shared" si="286"/>
        <v>0.93569372351409497</v>
      </c>
      <c r="DI443" s="280">
        <f t="shared" si="292"/>
        <v>0.62373343609449572</v>
      </c>
      <c r="DJ443" s="154">
        <f t="shared" si="287"/>
        <v>378</v>
      </c>
      <c r="DK443" s="279">
        <f t="shared" ref="DK443:DK474" si="335">G443</f>
        <v>1302</v>
      </c>
      <c r="DL443" s="97"/>
      <c r="DM443" s="154"/>
      <c r="DN443" s="267">
        <f t="shared" ref="DN443:DN474" si="336">BE443+AJ443+DM443</f>
        <v>0</v>
      </c>
      <c r="DO443" s="154">
        <f t="shared" ref="DO443:DO474" si="337">BF443+AK443+DN443</f>
        <v>0</v>
      </c>
      <c r="DP443" s="154">
        <f t="shared" ref="DP443:DP474" si="338">BG443+AL443+DO443</f>
        <v>0</v>
      </c>
      <c r="DQ443" s="154">
        <f t="shared" ref="DQ443:DQ474" si="339">BH443+AM443+DP443</f>
        <v>0</v>
      </c>
      <c r="DR443" s="154">
        <f t="shared" ref="DR443:DR474" si="340">BI443+AN443+DQ443</f>
        <v>0</v>
      </c>
      <c r="DS443" s="154">
        <f t="shared" ref="DS443:DS474" si="341">BJ443+AO443+DR443</f>
        <v>0</v>
      </c>
      <c r="DT443" s="154">
        <f t="shared" ref="DT443:DT474" si="342">BK443+AP443+DS443</f>
        <v>24</v>
      </c>
      <c r="DU443" s="154">
        <f t="shared" ref="DU443:DU474" si="343">BL443+AQ443+DT443</f>
        <v>24</v>
      </c>
      <c r="DV443" s="154">
        <f t="shared" ref="DV443:DV474" si="344">BM443+AR443+DU443</f>
        <v>24</v>
      </c>
      <c r="DW443" s="154">
        <f t="shared" ref="DW443:DW474" si="345">BN443+AS443+DV443</f>
        <v>24</v>
      </c>
      <c r="DX443" s="154">
        <f t="shared" ref="DX443:DX474" si="346">BO443+AT443+DW443</f>
        <v>24</v>
      </c>
      <c r="DY443" s="154">
        <f t="shared" ref="DY443:DY474" si="347">BP443+AU443+DX443</f>
        <v>24</v>
      </c>
      <c r="DZ443" s="154">
        <f t="shared" ref="DZ443:DZ474" si="348">BQ443+AV443+DY443</f>
        <v>24</v>
      </c>
      <c r="EA443" s="154">
        <f t="shared" si="284"/>
        <v>24</v>
      </c>
      <c r="EB443" s="264">
        <f t="shared" si="288"/>
        <v>24</v>
      </c>
      <c r="EC443" s="264">
        <f t="shared" si="293"/>
        <v>24</v>
      </c>
      <c r="ED443" s="154">
        <f t="shared" si="289"/>
        <v>276</v>
      </c>
    </row>
    <row r="444" spans="2:134" x14ac:dyDescent="0.25">
      <c r="F444" s="2">
        <f t="shared" si="291"/>
        <v>439</v>
      </c>
      <c r="G444" s="207">
        <v>1250</v>
      </c>
      <c r="H444" s="98">
        <f>15- COUNTIF(L444:AC444,"#N/A")</f>
        <v>1</v>
      </c>
      <c r="I444" s="131">
        <f>SUM(AH444:AY444)+SUM(BE444:BT444)</f>
        <v>10</v>
      </c>
      <c r="J444" s="398">
        <f>DI444</f>
        <v>0.5848670639026996</v>
      </c>
      <c r="K444" s="456" t="str">
        <f>IF(ISNUMBER(MATCH(G444,'[4]OPR data'!$A$3:$A$2900,0)),"Y","N")</f>
        <v>Y</v>
      </c>
      <c r="L444" s="110"/>
      <c r="M444" s="233"/>
      <c r="N444" s="469" t="e">
        <f>(INDEX(Finish_table!R$4:R$83,MATCH('16 Year_History_Results'!$G444,Finish_table!S$4:S$83,0),1))</f>
        <v>#N/A</v>
      </c>
      <c r="O444" s="233" t="e">
        <f>(INDEX(Finish_table!Z$4:Z$99,MATCH('16 Year_History_Results'!$G444,Finish_table!AA$4:AA$99,0),1))</f>
        <v>#N/A</v>
      </c>
      <c r="P444" s="233" t="e">
        <f>(INDEX(Finish_table!AI$4:AI$99,MATCH('16 Year_History_Results'!$G444,Finish_table!AJ$4:AJ$99,0),1))</f>
        <v>#N/A</v>
      </c>
      <c r="Q444" s="233" t="e">
        <f>(INDEX(Finish_table!AR$4:AR$99,MATCH('16 Year_History_Results'!$G444,Finish_table!AS$4:AS$99,0),1))</f>
        <v>#N/A</v>
      </c>
      <c r="R444" s="233" t="e">
        <f>(INDEX(Finish_table!BA$4:BA$99,MATCH('16 Year_History_Results'!$G444,Finish_table!BB$4:BB$99,0),1))</f>
        <v>#N/A</v>
      </c>
      <c r="S444" s="233" t="e">
        <f>(INDEX(Finish_table!BJ$4:BJ$99,MATCH('16 Year_History_Results'!$G444,Finish_table!BK$4:BK$99,0),1))</f>
        <v>#N/A</v>
      </c>
      <c r="T444" s="233" t="e">
        <f>(INDEX(Finish_table!BS$4:BS$99,MATCH('16 Year_History_Results'!$G444,Finish_table!BT$4:BT$99,0),1))</f>
        <v>#N/A</v>
      </c>
      <c r="U444" s="233" t="e">
        <f>(INDEX(Finish_table!CB$4:CB$99,MATCH('16 Year_History_Results'!$G444,Finish_table!CC$4:CC$99,0),1))</f>
        <v>#N/A</v>
      </c>
      <c r="V444" s="233" t="str">
        <f>(INDEX(Finish_table!CK$4:CK$99,MATCH('16 Year_History_Results'!$G444,Finish_table!CL$4:CL$99,0),1))</f>
        <v>QF</v>
      </c>
      <c r="W444" s="233" t="e">
        <f>(INDEX(Finish_table!CT$4:CT$99,MATCH('16 Year_History_Results'!$G444,Finish_table!CU$4:CU$99,0),1))</f>
        <v>#N/A</v>
      </c>
      <c r="X444" s="233" t="e">
        <f>(INDEX(Finish_table!DC$4:DC$99,MATCH('16 Year_History_Results'!$G444,Finish_table!DD$4:DD$99,0),1))</f>
        <v>#N/A</v>
      </c>
      <c r="Y444" s="233" t="e">
        <f>(INDEX(Finish_table!DL$4:DL$99,MATCH('16 Year_History_Results'!$G444,Finish_table!DM$4:DM$99,0),1))</f>
        <v>#N/A</v>
      </c>
      <c r="Z444" s="233" t="e">
        <f>(INDEX(Finish_table!DU$4:DU$99,MATCH('16 Year_History_Results'!$G444,Finish_table!DV$4:DV$99,0),1))</f>
        <v>#N/A</v>
      </c>
      <c r="AA444" s="233" t="e">
        <f>(INDEX(Finish_table!ED$4:ED$140,MATCH('16 Year_History_Results'!$G444,Finish_table!EE$4:EE$140,0),1))</f>
        <v>#N/A</v>
      </c>
      <c r="AB444" s="233" t="e">
        <f>(INDEX(Finish_table!EM$4:EM$224,MATCH('16 Year_History_Results'!$G444,Finish_table!EN$4:EN$224,0),1))</f>
        <v>#N/A</v>
      </c>
      <c r="AC444" s="253" t="str">
        <f>(INDEX(Finish_table!EW$4:EW$224,MATCH('16 Year_History_Results'!$G444,Finish_table!EX$4:EX$224,0),1))</f>
        <v>QF</v>
      </c>
      <c r="AG444">
        <f t="shared" si="320"/>
        <v>1250</v>
      </c>
      <c r="AH444" s="110"/>
      <c r="AI444" s="2"/>
      <c r="AJ444" s="146">
        <f>INDEX('2001'!$C$44:$C$140,'16 Year_History_Results'!BZ444)</f>
        <v>0</v>
      </c>
      <c r="AK444" s="2">
        <f>INDEX('2002'!$C$44:$C$140,'16 Year_History_Results'!CA444)</f>
        <v>0</v>
      </c>
      <c r="AL444" s="2">
        <f>INDEX('2003'!$C$44:$C$140,'16 Year_History_Results'!CB444)</f>
        <v>0</v>
      </c>
      <c r="AM444" s="2">
        <f>INDEX('2004'!$C$44:$C$140,'16 Year_History_Results'!CC444)</f>
        <v>0</v>
      </c>
      <c r="AN444" s="2">
        <f>INDEX('2005'!$C$44:$C$140,'16 Year_History_Results'!CD444)</f>
        <v>0</v>
      </c>
      <c r="AO444" s="2">
        <f>INDEX('2006'!$C$44:$C$140,'16 Year_History_Results'!CE444)</f>
        <v>0</v>
      </c>
      <c r="AP444" s="2">
        <f>INDEX('2007'!$C$44:$C$140,'16 Year_History_Results'!CF444)</f>
        <v>0</v>
      </c>
      <c r="AQ444" s="2">
        <f>INDEX('2008'!$C$44:$C$140,'16 Year_History_Results'!CG444)</f>
        <v>0</v>
      </c>
      <c r="AR444" s="2">
        <f>INDEX('2009'!$C$44:$C$140,'16 Year_History_Results'!CH444)</f>
        <v>0</v>
      </c>
      <c r="AS444" s="2">
        <f>INDEX('2010'!$C$44:$C$140,'16 Year_History_Results'!CI444)</f>
        <v>0</v>
      </c>
      <c r="AT444" s="2">
        <f>INDEX('2011'!$C$44:$C$140,'16 Year_History_Results'!CJ444)</f>
        <v>0</v>
      </c>
      <c r="AU444" s="2">
        <f>INDEX('2012'!$C$44:$C$140,'16 Year_History_Results'!CK444)</f>
        <v>0</v>
      </c>
      <c r="AV444" s="2">
        <f>INDEX('2013'!$C$44:$C$140,'16 Year_History_Results'!CL444)</f>
        <v>0</v>
      </c>
      <c r="AW444" s="2">
        <f>INDEX('2014'!$C$52:$C$180,'16 Year_History_Results'!CM444)</f>
        <v>0</v>
      </c>
      <c r="AX444" s="2">
        <f>INDEX('2015'!$E$52:$E$308,'16 Year_History_Results'!CN444)</f>
        <v>0</v>
      </c>
      <c r="AY444" s="147">
        <f>INDEX('2016'!$E$52:$E$308,'16 Year_History_Results'!CO444)</f>
        <v>0</v>
      </c>
      <c r="AZ444" s="2"/>
      <c r="BB444">
        <f t="shared" ref="BB444:BB506" si="349">$G444</f>
        <v>1250</v>
      </c>
      <c r="BC444" s="110"/>
      <c r="BD444" s="97"/>
      <c r="BE444" s="146">
        <f>INDEX('2001'!$B$44:$B$140,'16 Year_History_Results'!BZ444)</f>
        <v>0</v>
      </c>
      <c r="BF444" s="2">
        <f>INDEX('2002'!$B$44:$B$140,'16 Year_History_Results'!CA444)</f>
        <v>0</v>
      </c>
      <c r="BG444" s="2">
        <f>INDEX('2003'!$B$44:$B$140,'16 Year_History_Results'!CB444)</f>
        <v>0</v>
      </c>
      <c r="BH444" s="2">
        <f>INDEX('2004'!$B$44:$B$140,'16 Year_History_Results'!CC444)</f>
        <v>0</v>
      </c>
      <c r="BI444" s="2">
        <f>INDEX('2005'!$B$44:$B$140,'16 Year_History_Results'!CD444)</f>
        <v>0</v>
      </c>
      <c r="BJ444" s="2">
        <f>INDEX('2006'!$B$44:$B$140,'16 Year_History_Results'!CE444)</f>
        <v>0</v>
      </c>
      <c r="BK444" s="2">
        <f>INDEX('2007'!$B$44:$B$140,'16 Year_History_Results'!CF444)</f>
        <v>0</v>
      </c>
      <c r="BL444" s="2">
        <f>INDEX('2008'!$B$44:$B$140,'16 Year_History_Results'!CG444)</f>
        <v>0</v>
      </c>
      <c r="BM444" s="2">
        <f>INDEX('2009'!$B$44:$B$140,'16 Year_History_Results'!CH444)</f>
        <v>10</v>
      </c>
      <c r="BN444" s="2">
        <f>INDEX('2010'!$B$44:$B$140,'16 Year_History_Results'!CI444)</f>
        <v>0</v>
      </c>
      <c r="BO444" s="2">
        <f>INDEX('2011'!$B$44:$B$140,'16 Year_History_Results'!CJ444)</f>
        <v>0</v>
      </c>
      <c r="BP444" s="2">
        <f>INDEX('2012'!$B$44:$B$140,'16 Year_History_Results'!CK444)</f>
        <v>0</v>
      </c>
      <c r="BQ444" s="2">
        <f>INDEX('2013'!$B$44:$B$140,'16 Year_History_Results'!CL444)</f>
        <v>0</v>
      </c>
      <c r="BR444" s="2">
        <f>INDEX('2014'!$B$52:$B$180,'16 Year_History_Results'!CM444)</f>
        <v>0</v>
      </c>
      <c r="BS444" s="147">
        <f>INDEX('2015'!$B$52:$B$308,'16 Year_History_Results'!CN444)</f>
        <v>0</v>
      </c>
      <c r="BT444" s="147">
        <f>INDEX('2016'!$B$52:$B$308,'16 Year_History_Results'!CO444)</f>
        <v>0</v>
      </c>
      <c r="BW444">
        <f t="shared" ref="BW444:BW506" si="350">$G444</f>
        <v>1250</v>
      </c>
      <c r="BX444" s="110"/>
      <c r="BY444" s="97"/>
      <c r="BZ444" s="146">
        <f>IF(ISNA(MATCH($BW444,'2001'!$A$44:$A$139,0)),97,MATCH($BW444,'2001'!$A$44:$A$139,0))</f>
        <v>97</v>
      </c>
      <c r="CA444" s="2">
        <f>IF(ISNA(MATCH($BW444,'2002'!$A$44:$A$139,0)),97,MATCH($BW444,'2002'!$A$44:$A$139,0))</f>
        <v>97</v>
      </c>
      <c r="CB444" s="2">
        <f>IF(ISNA(MATCH($BW444,'2003'!$A$44:$A$139,0)),97,MATCH($BW444,'2003'!$A$44:$A$139,0))</f>
        <v>97</v>
      </c>
      <c r="CC444" s="2">
        <f>IF(ISNA(MATCH($BW444,'2004'!$A$44:$A$139,0)),97,MATCH($BW444,'2004'!$A$44:$A$139,0))</f>
        <v>97</v>
      </c>
      <c r="CD444" s="2">
        <f>IF(ISNA(MATCH($BW444,'2005'!$A$44:$A$139,0)),97,MATCH($BW444,'2005'!$A$44:$A$139,0))</f>
        <v>97</v>
      </c>
      <c r="CE444" s="2">
        <f>IF(ISNA(MATCH($BW444,'2006'!$A$44:$A$139,0)),97,MATCH($BW444,'2006'!$A$44:$A$139,0))</f>
        <v>97</v>
      </c>
      <c r="CF444" s="2">
        <f>IF(ISNA(MATCH($BW444,'2007'!$A$44:$A$139,0)),97,MATCH($BW444,'2007'!$A$44:$A$139,0))</f>
        <v>97</v>
      </c>
      <c r="CG444" s="2">
        <f>IF(ISNA(MATCH($BW444,'2008'!$A$44:$A$139,0)),97,MATCH($BW444,'2008'!$A$44:$A$139,0))</f>
        <v>97</v>
      </c>
      <c r="CH444" s="2">
        <f>IF(ISNA(MATCH($BW444,'2009'!$A$44:$A$139,0)),97,MATCH($BW444,'2009'!$A$44:$A$139,0))</f>
        <v>65</v>
      </c>
      <c r="CI444" s="2">
        <f>IF(ISNA(MATCH($BW444,'2010'!$A$44:$A$139,0)),97,MATCH($BW444,'2010'!$A$44:$A$139,0))</f>
        <v>97</v>
      </c>
      <c r="CJ444" s="2">
        <f>IF(ISNA(MATCH($BW444,'2011'!$A$44:$A$139,0)),97,MATCH($BW444,'2011'!$A$44:$A$139,0))</f>
        <v>97</v>
      </c>
      <c r="CK444" s="2">
        <f>IF(ISNA(MATCH($BW444,'2012'!$A$44:$A$139,0)),97,MATCH($BW444,'2012'!$A$44:$A$139,0))</f>
        <v>97</v>
      </c>
      <c r="CL444" s="2">
        <f>IF(ISNA(MATCH($BW444,'2013'!$A$44:$A$139,0)),97,MATCH($BW444,'2013'!$A$44:$A$139,0))</f>
        <v>97</v>
      </c>
      <c r="CM444" s="2">
        <f>IF(ISNA(MATCH($BW444,'2014'!$A$52:$A$179,0)),129,MATCH($BW444,'2014'!$A$52:$A$179,0))</f>
        <v>129</v>
      </c>
      <c r="CN444" s="147">
        <f>IF(ISNA(MATCH($BW444,'2015'!$A$52:$A$307,0)),257,MATCH($BW444,'2015'!$A$52:$A$307,0))</f>
        <v>257</v>
      </c>
      <c r="CO444" s="147">
        <f>IF(ISNA(MATCH($BW444,'2016'!$A$52:$A$307,0)),257,MATCH($BW444,'2016'!$A$52:$A$307,0))</f>
        <v>93</v>
      </c>
      <c r="CQ444">
        <f t="shared" si="321"/>
        <v>1250</v>
      </c>
      <c r="CR444" s="281"/>
      <c r="CS444" s="279"/>
      <c r="CT444" s="278">
        <f t="shared" si="322"/>
        <v>0</v>
      </c>
      <c r="CU444" s="279">
        <f t="shared" si="323"/>
        <v>0</v>
      </c>
      <c r="CV444" s="279">
        <f t="shared" si="324"/>
        <v>0</v>
      </c>
      <c r="CW444" s="279">
        <f t="shared" si="325"/>
        <v>0</v>
      </c>
      <c r="CX444" s="279">
        <f t="shared" si="326"/>
        <v>0</v>
      </c>
      <c r="CY444" s="279">
        <f t="shared" si="327"/>
        <v>0</v>
      </c>
      <c r="CZ444" s="279">
        <f t="shared" si="328"/>
        <v>0</v>
      </c>
      <c r="DA444" s="279">
        <f t="shared" si="329"/>
        <v>0</v>
      </c>
      <c r="DB444" s="279">
        <f t="shared" si="330"/>
        <v>10</v>
      </c>
      <c r="DC444" s="279">
        <f t="shared" si="331"/>
        <v>6.6659999999999995</v>
      </c>
      <c r="DD444" s="279">
        <f t="shared" si="332"/>
        <v>4.4435555999999998</v>
      </c>
      <c r="DE444" s="279">
        <f t="shared" si="333"/>
        <v>2.9620741629599996</v>
      </c>
      <c r="DF444" s="279">
        <f t="shared" si="334"/>
        <v>1.9745186370291357</v>
      </c>
      <c r="DG444" s="279">
        <f t="shared" si="269"/>
        <v>1.3162141234436218</v>
      </c>
      <c r="DH444" s="280">
        <f t="shared" si="286"/>
        <v>0.8773883346875182</v>
      </c>
      <c r="DI444" s="280">
        <f t="shared" si="292"/>
        <v>0.5848670639026996</v>
      </c>
      <c r="DJ444" s="154">
        <f t="shared" si="287"/>
        <v>379</v>
      </c>
      <c r="DK444" s="279">
        <f t="shared" si="335"/>
        <v>1250</v>
      </c>
      <c r="DL444" s="97"/>
      <c r="DM444" s="154"/>
      <c r="DN444" s="267">
        <f t="shared" si="336"/>
        <v>0</v>
      </c>
      <c r="DO444" s="154">
        <f t="shared" si="337"/>
        <v>0</v>
      </c>
      <c r="DP444" s="154">
        <f t="shared" si="338"/>
        <v>0</v>
      </c>
      <c r="DQ444" s="154">
        <f t="shared" si="339"/>
        <v>0</v>
      </c>
      <c r="DR444" s="154">
        <f t="shared" si="340"/>
        <v>0</v>
      </c>
      <c r="DS444" s="154">
        <f t="shared" si="341"/>
        <v>0</v>
      </c>
      <c r="DT444" s="154">
        <f t="shared" si="342"/>
        <v>0</v>
      </c>
      <c r="DU444" s="154">
        <f t="shared" si="343"/>
        <v>0</v>
      </c>
      <c r="DV444" s="154">
        <f t="shared" si="344"/>
        <v>10</v>
      </c>
      <c r="DW444" s="154">
        <f t="shared" si="345"/>
        <v>10</v>
      </c>
      <c r="DX444" s="154">
        <f t="shared" si="346"/>
        <v>10</v>
      </c>
      <c r="DY444" s="154">
        <f t="shared" si="347"/>
        <v>10</v>
      </c>
      <c r="DZ444" s="154">
        <f t="shared" si="348"/>
        <v>10</v>
      </c>
      <c r="EA444" s="154">
        <f t="shared" si="284"/>
        <v>10</v>
      </c>
      <c r="EB444" s="264">
        <f t="shared" si="288"/>
        <v>10</v>
      </c>
      <c r="EC444" s="264">
        <f t="shared" si="293"/>
        <v>10</v>
      </c>
      <c r="ED444" s="154">
        <f t="shared" si="289"/>
        <v>424</v>
      </c>
    </row>
    <row r="445" spans="2:134" ht="13" thickBot="1" x14ac:dyDescent="0.3">
      <c r="F445" s="2">
        <f t="shared" si="291"/>
        <v>440</v>
      </c>
      <c r="G445" s="207">
        <v>1555</v>
      </c>
      <c r="H445" s="98">
        <f>15- COUNTIF(L445:AC445,"#N/A")</f>
        <v>0</v>
      </c>
      <c r="I445" s="131">
        <f>SUM(AH445:AY445)+SUM(BE445:BT445)</f>
        <v>10</v>
      </c>
      <c r="J445" s="398">
        <f>DI445</f>
        <v>0.5848670639026996</v>
      </c>
      <c r="K445" s="456" t="str">
        <f>IF(ISNUMBER(MATCH(G445,'[4]OPR data'!$A$3:$A$2900,0)),"Y","N")</f>
        <v>N</v>
      </c>
      <c r="L445" s="110"/>
      <c r="M445" s="233"/>
      <c r="N445" s="469" t="e">
        <f>(INDEX(Finish_table!R$4:R$83,MATCH('16 Year_History_Results'!$G445,Finish_table!S$4:S$83,0),1))</f>
        <v>#N/A</v>
      </c>
      <c r="O445" s="233" t="e">
        <f>(INDEX(Finish_table!Z$4:Z$99,MATCH('16 Year_History_Results'!$G445,Finish_table!AA$4:AA$99,0),1))</f>
        <v>#N/A</v>
      </c>
      <c r="P445" s="233" t="e">
        <f>(INDEX(Finish_table!AI$4:AI$99,MATCH('16 Year_History_Results'!$G445,Finish_table!AJ$4:AJ$99,0),1))</f>
        <v>#N/A</v>
      </c>
      <c r="Q445" s="233" t="e">
        <f>(INDEX(Finish_table!AR$4:AR$99,MATCH('16 Year_History_Results'!$G445,Finish_table!AS$4:AS$99,0),1))</f>
        <v>#N/A</v>
      </c>
      <c r="R445" s="233" t="e">
        <f>(INDEX(Finish_table!BA$4:BA$99,MATCH('16 Year_History_Results'!$G445,Finish_table!BB$4:BB$99,0),1))</f>
        <v>#N/A</v>
      </c>
      <c r="S445" s="233" t="e">
        <f>(INDEX(Finish_table!BJ$4:BJ$99,MATCH('16 Year_History_Results'!$G445,Finish_table!BK$4:BK$99,0),1))</f>
        <v>#N/A</v>
      </c>
      <c r="T445" s="233" t="e">
        <f>(INDEX(Finish_table!BS$4:BS$99,MATCH('16 Year_History_Results'!$G445,Finish_table!BT$4:BT$99,0),1))</f>
        <v>#N/A</v>
      </c>
      <c r="U445" s="233" t="e">
        <f>(INDEX(Finish_table!CB$4:CB$99,MATCH('16 Year_History_Results'!$G445,Finish_table!CC$4:CC$99,0),1))</f>
        <v>#N/A</v>
      </c>
      <c r="V445" s="233" t="str">
        <f>(INDEX(Finish_table!CK$4:CK$99,MATCH('16 Year_History_Results'!$G445,Finish_table!CL$4:CL$99,0),1))</f>
        <v>QF</v>
      </c>
      <c r="W445" s="233" t="e">
        <f>(INDEX(Finish_table!CT$4:CT$99,MATCH('16 Year_History_Results'!$G445,Finish_table!CU$4:CU$99,0),1))</f>
        <v>#N/A</v>
      </c>
      <c r="X445" s="233" t="e">
        <f>(INDEX(Finish_table!DC$4:DC$99,MATCH('16 Year_History_Results'!$G445,Finish_table!DD$4:DD$99,0),1))</f>
        <v>#N/A</v>
      </c>
      <c r="Y445" s="233" t="e">
        <f>(INDEX(Finish_table!DL$4:DL$99,MATCH('16 Year_History_Results'!$G445,Finish_table!DM$4:DM$99,0),1))</f>
        <v>#N/A</v>
      </c>
      <c r="Z445" s="233" t="e">
        <f>(INDEX(Finish_table!DU$4:DU$99,MATCH('16 Year_History_Results'!$G445,Finish_table!DV$4:DV$99,0),1))</f>
        <v>#N/A</v>
      </c>
      <c r="AA445" s="233" t="e">
        <f>(INDEX(Finish_table!ED$4:ED$140,MATCH('16 Year_History_Results'!$G445,Finish_table!EE$4:EE$140,0),1))</f>
        <v>#N/A</v>
      </c>
      <c r="AB445" s="233" t="e">
        <f>(INDEX(Finish_table!EM$4:EM$224,MATCH('16 Year_History_Results'!$G445,Finish_table!EN$4:EN$224,0),1))</f>
        <v>#N/A</v>
      </c>
      <c r="AC445" s="253" t="e">
        <f>(INDEX(Finish_table!EW$4:EW$224,MATCH('16 Year_History_Results'!$G445,Finish_table!EX$4:EX$224,0),1))</f>
        <v>#N/A</v>
      </c>
      <c r="AG445">
        <f t="shared" si="320"/>
        <v>1555</v>
      </c>
      <c r="AH445" s="110"/>
      <c r="AI445" s="2"/>
      <c r="AJ445" s="146">
        <f>INDEX('2001'!$C$44:$C$140,'16 Year_History_Results'!BZ445)</f>
        <v>0</v>
      </c>
      <c r="AK445" s="2">
        <f>INDEX('2002'!$C$44:$C$140,'16 Year_History_Results'!CA445)</f>
        <v>0</v>
      </c>
      <c r="AL445" s="2">
        <f>INDEX('2003'!$C$44:$C$140,'16 Year_History_Results'!CB445)</f>
        <v>0</v>
      </c>
      <c r="AM445" s="2">
        <f>INDEX('2004'!$C$44:$C$140,'16 Year_History_Results'!CC445)</f>
        <v>0</v>
      </c>
      <c r="AN445" s="2">
        <f>INDEX('2005'!$C$44:$C$140,'16 Year_History_Results'!CD445)</f>
        <v>0</v>
      </c>
      <c r="AO445" s="2">
        <f>INDEX('2006'!$C$44:$C$140,'16 Year_History_Results'!CE445)</f>
        <v>0</v>
      </c>
      <c r="AP445" s="2">
        <f>INDEX('2007'!$C$44:$C$140,'16 Year_History_Results'!CF445)</f>
        <v>0</v>
      </c>
      <c r="AQ445" s="2">
        <f>INDEX('2008'!$C$44:$C$140,'16 Year_History_Results'!CG445)</f>
        <v>0</v>
      </c>
      <c r="AR445" s="2">
        <f>INDEX('2009'!$C$44:$C$140,'16 Year_History_Results'!CH445)</f>
        <v>0</v>
      </c>
      <c r="AS445" s="2">
        <f>INDEX('2010'!$C$44:$C$140,'16 Year_History_Results'!CI445)</f>
        <v>0</v>
      </c>
      <c r="AT445" s="2">
        <f>INDEX('2011'!$C$44:$C$140,'16 Year_History_Results'!CJ445)</f>
        <v>0</v>
      </c>
      <c r="AU445" s="2">
        <f>INDEX('2012'!$C$44:$C$140,'16 Year_History_Results'!CK445)</f>
        <v>0</v>
      </c>
      <c r="AV445" s="2">
        <f>INDEX('2013'!$C$44:$C$140,'16 Year_History_Results'!CL445)</f>
        <v>0</v>
      </c>
      <c r="AW445" s="2">
        <f>INDEX('2014'!$C$52:$C$180,'16 Year_History_Results'!CM445)</f>
        <v>0</v>
      </c>
      <c r="AX445" s="2">
        <f>INDEX('2015'!$E$52:$E$308,'16 Year_History_Results'!CN445)</f>
        <v>0</v>
      </c>
      <c r="AY445" s="147">
        <f>INDEX('2016'!$E$52:$E$308,'16 Year_History_Results'!CO445)</f>
        <v>0</v>
      </c>
      <c r="AZ445" s="2"/>
      <c r="BB445">
        <f t="shared" si="349"/>
        <v>1555</v>
      </c>
      <c r="BC445" s="110"/>
      <c r="BD445" s="97"/>
      <c r="BE445" s="146">
        <f>INDEX('2001'!$B$44:$B$140,'16 Year_History_Results'!BZ445)</f>
        <v>0</v>
      </c>
      <c r="BF445" s="2">
        <f>INDEX('2002'!$B$44:$B$140,'16 Year_History_Results'!CA445)</f>
        <v>0</v>
      </c>
      <c r="BG445" s="2">
        <f>INDEX('2003'!$B$44:$B$140,'16 Year_History_Results'!CB445)</f>
        <v>0</v>
      </c>
      <c r="BH445" s="2">
        <f>INDEX('2004'!$B$44:$B$140,'16 Year_History_Results'!CC445)</f>
        <v>0</v>
      </c>
      <c r="BI445" s="2">
        <f>INDEX('2005'!$B$44:$B$140,'16 Year_History_Results'!CD445)</f>
        <v>0</v>
      </c>
      <c r="BJ445" s="2">
        <f>INDEX('2006'!$B$44:$B$140,'16 Year_History_Results'!CE445)</f>
        <v>0</v>
      </c>
      <c r="BK445" s="2">
        <f>INDEX('2007'!$B$44:$B$140,'16 Year_History_Results'!CF445)</f>
        <v>0</v>
      </c>
      <c r="BL445" s="2">
        <f>INDEX('2008'!$B$44:$B$140,'16 Year_History_Results'!CG445)</f>
        <v>0</v>
      </c>
      <c r="BM445" s="2">
        <f>INDEX('2009'!$B$44:$B$140,'16 Year_History_Results'!CH445)</f>
        <v>10</v>
      </c>
      <c r="BN445" s="2">
        <f>INDEX('2010'!$B$44:$B$140,'16 Year_History_Results'!CI445)</f>
        <v>0</v>
      </c>
      <c r="BO445" s="2">
        <f>INDEX('2011'!$B$44:$B$140,'16 Year_History_Results'!CJ445)</f>
        <v>0</v>
      </c>
      <c r="BP445" s="2">
        <f>INDEX('2012'!$B$44:$B$140,'16 Year_History_Results'!CK445)</f>
        <v>0</v>
      </c>
      <c r="BQ445" s="2">
        <f>INDEX('2013'!$B$44:$B$140,'16 Year_History_Results'!CL445)</f>
        <v>0</v>
      </c>
      <c r="BR445" s="2">
        <f>INDEX('2014'!$B$52:$B$180,'16 Year_History_Results'!CM445)</f>
        <v>0</v>
      </c>
      <c r="BS445" s="147">
        <f>INDEX('2015'!$B$52:$B$308,'16 Year_History_Results'!CN445)</f>
        <v>0</v>
      </c>
      <c r="BT445" s="147">
        <f>INDEX('2016'!$B$52:$B$308,'16 Year_History_Results'!CO445)</f>
        <v>0</v>
      </c>
      <c r="BW445">
        <f t="shared" si="350"/>
        <v>1555</v>
      </c>
      <c r="BX445" s="110"/>
      <c r="BY445" s="97"/>
      <c r="BZ445" s="146">
        <f>IF(ISNA(MATCH($BW445,'2001'!$A$44:$A$139,0)),97,MATCH($BW445,'2001'!$A$44:$A$139,0))</f>
        <v>97</v>
      </c>
      <c r="CA445" s="2">
        <f>IF(ISNA(MATCH($BW445,'2002'!$A$44:$A$139,0)),97,MATCH($BW445,'2002'!$A$44:$A$139,0))</f>
        <v>97</v>
      </c>
      <c r="CB445" s="2">
        <f>IF(ISNA(MATCH($BW445,'2003'!$A$44:$A$139,0)),97,MATCH($BW445,'2003'!$A$44:$A$139,0))</f>
        <v>97</v>
      </c>
      <c r="CC445" s="2">
        <f>IF(ISNA(MATCH($BW445,'2004'!$A$44:$A$139,0)),97,MATCH($BW445,'2004'!$A$44:$A$139,0))</f>
        <v>97</v>
      </c>
      <c r="CD445" s="2">
        <f>IF(ISNA(MATCH($BW445,'2005'!$A$44:$A$139,0)),97,MATCH($BW445,'2005'!$A$44:$A$139,0))</f>
        <v>97</v>
      </c>
      <c r="CE445" s="2">
        <f>IF(ISNA(MATCH($BW445,'2006'!$A$44:$A$139,0)),97,MATCH($BW445,'2006'!$A$44:$A$139,0))</f>
        <v>97</v>
      </c>
      <c r="CF445" s="2">
        <f>IF(ISNA(MATCH($BW445,'2007'!$A$44:$A$139,0)),97,MATCH($BW445,'2007'!$A$44:$A$139,0))</f>
        <v>97</v>
      </c>
      <c r="CG445" s="2">
        <f>IF(ISNA(MATCH($BW445,'2008'!$A$44:$A$139,0)),97,MATCH($BW445,'2008'!$A$44:$A$139,0))</f>
        <v>97</v>
      </c>
      <c r="CH445" s="2">
        <f>IF(ISNA(MATCH($BW445,'2009'!$A$44:$A$139,0)),97,MATCH($BW445,'2009'!$A$44:$A$139,0))</f>
        <v>72</v>
      </c>
      <c r="CI445" s="2">
        <f>IF(ISNA(MATCH($BW445,'2010'!$A$44:$A$139,0)),97,MATCH($BW445,'2010'!$A$44:$A$139,0))</f>
        <v>97</v>
      </c>
      <c r="CJ445" s="2">
        <f>IF(ISNA(MATCH($BW445,'2011'!$A$44:$A$139,0)),97,MATCH($BW445,'2011'!$A$44:$A$139,0))</f>
        <v>97</v>
      </c>
      <c r="CK445" s="2">
        <f>IF(ISNA(MATCH($BW445,'2012'!$A$44:$A$139,0)),97,MATCH($BW445,'2012'!$A$44:$A$139,0))</f>
        <v>97</v>
      </c>
      <c r="CL445" s="2">
        <f>IF(ISNA(MATCH($BW445,'2013'!$A$44:$A$139,0)),97,MATCH($BW445,'2013'!$A$44:$A$139,0))</f>
        <v>97</v>
      </c>
      <c r="CM445" s="2">
        <f>IF(ISNA(MATCH($BW445,'2014'!$A$52:$A$179,0)),129,MATCH($BW445,'2014'!$A$52:$A$179,0))</f>
        <v>129</v>
      </c>
      <c r="CN445" s="147">
        <f>IF(ISNA(MATCH($BW445,'2015'!$A$52:$A$307,0)),257,MATCH($BW445,'2015'!$A$52:$A$307,0))</f>
        <v>257</v>
      </c>
      <c r="CO445" s="147">
        <f>IF(ISNA(MATCH($BW445,'2016'!$A$52:$A$307,0)),257,MATCH($BW445,'2016'!$A$52:$A$307,0))</f>
        <v>257</v>
      </c>
      <c r="CQ445">
        <f t="shared" si="321"/>
        <v>1555</v>
      </c>
      <c r="CR445" s="281"/>
      <c r="CS445" s="279"/>
      <c r="CT445" s="278">
        <f t="shared" si="322"/>
        <v>0</v>
      </c>
      <c r="CU445" s="279">
        <f t="shared" si="323"/>
        <v>0</v>
      </c>
      <c r="CV445" s="279">
        <f t="shared" si="324"/>
        <v>0</v>
      </c>
      <c r="CW445" s="279">
        <f t="shared" si="325"/>
        <v>0</v>
      </c>
      <c r="CX445" s="279">
        <f t="shared" si="326"/>
        <v>0</v>
      </c>
      <c r="CY445" s="279">
        <f t="shared" si="327"/>
        <v>0</v>
      </c>
      <c r="CZ445" s="279">
        <f t="shared" si="328"/>
        <v>0</v>
      </c>
      <c r="DA445" s="279">
        <f t="shared" si="329"/>
        <v>0</v>
      </c>
      <c r="DB445" s="279">
        <f t="shared" si="330"/>
        <v>10</v>
      </c>
      <c r="DC445" s="279">
        <f t="shared" si="331"/>
        <v>6.6659999999999995</v>
      </c>
      <c r="DD445" s="279">
        <f t="shared" si="332"/>
        <v>4.4435555999999998</v>
      </c>
      <c r="DE445" s="279">
        <f t="shared" si="333"/>
        <v>2.9620741629599996</v>
      </c>
      <c r="DF445" s="279">
        <f t="shared" si="334"/>
        <v>1.9745186370291357</v>
      </c>
      <c r="DG445" s="279">
        <f t="shared" si="269"/>
        <v>1.3162141234436218</v>
      </c>
      <c r="DH445" s="280">
        <f t="shared" si="286"/>
        <v>0.8773883346875182</v>
      </c>
      <c r="DI445" s="280">
        <f t="shared" si="292"/>
        <v>0.5848670639026996</v>
      </c>
      <c r="DJ445" s="154">
        <f t="shared" si="287"/>
        <v>379</v>
      </c>
      <c r="DK445" s="279">
        <f t="shared" si="335"/>
        <v>1555</v>
      </c>
      <c r="DL445" s="97"/>
      <c r="DM445" s="154"/>
      <c r="DN445" s="267">
        <f t="shared" si="336"/>
        <v>0</v>
      </c>
      <c r="DO445" s="154">
        <f t="shared" si="337"/>
        <v>0</v>
      </c>
      <c r="DP445" s="154">
        <f t="shared" si="338"/>
        <v>0</v>
      </c>
      <c r="DQ445" s="154">
        <f t="shared" si="339"/>
        <v>0</v>
      </c>
      <c r="DR445" s="154">
        <f t="shared" si="340"/>
        <v>0</v>
      </c>
      <c r="DS445" s="154">
        <f t="shared" si="341"/>
        <v>0</v>
      </c>
      <c r="DT445" s="154">
        <f t="shared" si="342"/>
        <v>0</v>
      </c>
      <c r="DU445" s="154">
        <f t="shared" si="343"/>
        <v>0</v>
      </c>
      <c r="DV445" s="154">
        <f t="shared" si="344"/>
        <v>10</v>
      </c>
      <c r="DW445" s="154">
        <f t="shared" si="345"/>
        <v>10</v>
      </c>
      <c r="DX445" s="154">
        <f t="shared" si="346"/>
        <v>10</v>
      </c>
      <c r="DY445" s="154">
        <f t="shared" si="347"/>
        <v>10</v>
      </c>
      <c r="DZ445" s="154">
        <f t="shared" si="348"/>
        <v>10</v>
      </c>
      <c r="EA445" s="154">
        <f t="shared" si="284"/>
        <v>10</v>
      </c>
      <c r="EB445" s="264">
        <f t="shared" si="288"/>
        <v>10</v>
      </c>
      <c r="EC445" s="264">
        <f t="shared" si="293"/>
        <v>10</v>
      </c>
      <c r="ED445" s="154">
        <f t="shared" si="289"/>
        <v>424</v>
      </c>
    </row>
    <row r="446" spans="2:134" ht="13" thickBot="1" x14ac:dyDescent="0.3">
      <c r="B446" s="142">
        <v>222</v>
      </c>
      <c r="C446" s="50" t="e">
        <f>IF(B446&lt;&gt;#REF!,1,#REF!+1)</f>
        <v>#REF!</v>
      </c>
      <c r="D446" s="50" t="e">
        <f t="shared" si="290"/>
        <v>#REF!</v>
      </c>
      <c r="E446" s="97"/>
      <c r="F446" s="2">
        <f t="shared" si="291"/>
        <v>441</v>
      </c>
      <c r="G446" s="207">
        <v>1629</v>
      </c>
      <c r="H446" s="98">
        <f>15- COUNTIF(L446:AC446,"#N/A")</f>
        <v>0</v>
      </c>
      <c r="I446" s="131">
        <f>SUM(AH446:AY446)+SUM(BE446:BT446)</f>
        <v>10</v>
      </c>
      <c r="J446" s="398">
        <f>DI446</f>
        <v>0.5848670639026996</v>
      </c>
      <c r="K446" s="456" t="str">
        <f>IF(ISNUMBER(MATCH(G446,'[4]OPR data'!$A$3:$A$2900,0)),"Y","N")</f>
        <v>Y</v>
      </c>
      <c r="L446" s="110"/>
      <c r="M446" s="233"/>
      <c r="N446" s="469" t="e">
        <f>(INDEX(Finish_table!R$4:R$83,MATCH('16 Year_History_Results'!$G446,Finish_table!S$4:S$83,0),1))</f>
        <v>#N/A</v>
      </c>
      <c r="O446" s="233" t="e">
        <f>(INDEX(Finish_table!Z$4:Z$99,MATCH('16 Year_History_Results'!$G446,Finish_table!AA$4:AA$99,0),1))</f>
        <v>#N/A</v>
      </c>
      <c r="P446" s="233" t="e">
        <f>(INDEX(Finish_table!AI$4:AI$99,MATCH('16 Year_History_Results'!$G446,Finish_table!AJ$4:AJ$99,0),1))</f>
        <v>#N/A</v>
      </c>
      <c r="Q446" s="233" t="e">
        <f>(INDEX(Finish_table!AR$4:AR$99,MATCH('16 Year_History_Results'!$G446,Finish_table!AS$4:AS$99,0),1))</f>
        <v>#N/A</v>
      </c>
      <c r="R446" s="233" t="e">
        <f>(INDEX(Finish_table!BA$4:BA$99,MATCH('16 Year_History_Results'!$G446,Finish_table!BB$4:BB$99,0),1))</f>
        <v>#N/A</v>
      </c>
      <c r="S446" s="233" t="e">
        <f>(INDEX(Finish_table!BJ$4:BJ$99,MATCH('16 Year_History_Results'!$G446,Finish_table!BK$4:BK$99,0),1))</f>
        <v>#N/A</v>
      </c>
      <c r="T446" s="233" t="e">
        <f>(INDEX(Finish_table!BS$4:BS$99,MATCH('16 Year_History_Results'!$G446,Finish_table!BT$4:BT$99,0),1))</f>
        <v>#N/A</v>
      </c>
      <c r="U446" s="233" t="e">
        <f>(INDEX(Finish_table!CB$4:CB$99,MATCH('16 Year_History_Results'!$G446,Finish_table!CC$4:CC$99,0),1))</f>
        <v>#N/A</v>
      </c>
      <c r="V446" s="233" t="str">
        <f>(INDEX(Finish_table!CK$4:CK$99,MATCH('16 Year_History_Results'!$G446,Finish_table!CL$4:CL$99,0),1))</f>
        <v>SF</v>
      </c>
      <c r="W446" s="233" t="e">
        <f>(INDEX(Finish_table!CT$4:CT$99,MATCH('16 Year_History_Results'!$G446,Finish_table!CU$4:CU$99,0),1))</f>
        <v>#N/A</v>
      </c>
      <c r="X446" s="233" t="e">
        <f>(INDEX(Finish_table!DC$4:DC$99,MATCH('16 Year_History_Results'!$G446,Finish_table!DD$4:DD$99,0),1))</f>
        <v>#N/A</v>
      </c>
      <c r="Y446" s="233" t="e">
        <f>(INDEX(Finish_table!DL$4:DL$99,MATCH('16 Year_History_Results'!$G446,Finish_table!DM$4:DM$99,0),1))</f>
        <v>#N/A</v>
      </c>
      <c r="Z446" s="233" t="e">
        <f>(INDEX(Finish_table!DU$4:DU$99,MATCH('16 Year_History_Results'!$G446,Finish_table!DV$4:DV$99,0),1))</f>
        <v>#N/A</v>
      </c>
      <c r="AA446" s="233" t="e">
        <f>(INDEX(Finish_table!ED$4:ED$140,MATCH('16 Year_History_Results'!$G446,Finish_table!EE$4:EE$140,0),1))</f>
        <v>#N/A</v>
      </c>
      <c r="AB446" s="233" t="e">
        <f>(INDEX(Finish_table!EM$4:EM$224,MATCH('16 Year_History_Results'!$G446,Finish_table!EN$4:EN$224,0),1))</f>
        <v>#N/A</v>
      </c>
      <c r="AC446" s="253" t="e">
        <f>(INDEX(Finish_table!EW$4:EW$224,MATCH('16 Year_History_Results'!$G446,Finish_table!EX$4:EX$224,0),1))</f>
        <v>#N/A</v>
      </c>
      <c r="AG446">
        <f t="shared" si="320"/>
        <v>1629</v>
      </c>
      <c r="AH446" s="110"/>
      <c r="AI446" s="2"/>
      <c r="AJ446" s="146">
        <f>INDEX('2001'!$C$44:$C$140,'16 Year_History_Results'!BZ446)</f>
        <v>0</v>
      </c>
      <c r="AK446" s="2">
        <f>INDEX('2002'!$C$44:$C$140,'16 Year_History_Results'!CA446)</f>
        <v>0</v>
      </c>
      <c r="AL446" s="2">
        <f>INDEX('2003'!$C$44:$C$140,'16 Year_History_Results'!CB446)</f>
        <v>0</v>
      </c>
      <c r="AM446" s="2">
        <f>INDEX('2004'!$C$44:$C$140,'16 Year_History_Results'!CC446)</f>
        <v>0</v>
      </c>
      <c r="AN446" s="2">
        <f>INDEX('2005'!$C$44:$C$140,'16 Year_History_Results'!CD446)</f>
        <v>0</v>
      </c>
      <c r="AO446" s="2">
        <f>INDEX('2006'!$C$44:$C$140,'16 Year_History_Results'!CE446)</f>
        <v>0</v>
      </c>
      <c r="AP446" s="2">
        <f>INDEX('2007'!$C$44:$C$140,'16 Year_History_Results'!CF446)</f>
        <v>0</v>
      </c>
      <c r="AQ446" s="2">
        <f>INDEX('2008'!$C$44:$C$140,'16 Year_History_Results'!CG446)</f>
        <v>0</v>
      </c>
      <c r="AR446" s="2">
        <f>INDEX('2009'!$C$44:$C$140,'16 Year_History_Results'!CH446)</f>
        <v>0</v>
      </c>
      <c r="AS446" s="2">
        <f>INDEX('2010'!$C$44:$C$140,'16 Year_History_Results'!CI446)</f>
        <v>0</v>
      </c>
      <c r="AT446" s="2">
        <f>INDEX('2011'!$C$44:$C$140,'16 Year_History_Results'!CJ446)</f>
        <v>0</v>
      </c>
      <c r="AU446" s="2">
        <f>INDEX('2012'!$C$44:$C$140,'16 Year_History_Results'!CK446)</f>
        <v>0</v>
      </c>
      <c r="AV446" s="2">
        <f>INDEX('2013'!$C$44:$C$140,'16 Year_History_Results'!CL446)</f>
        <v>0</v>
      </c>
      <c r="AW446" s="2">
        <f>INDEX('2014'!$C$52:$C$180,'16 Year_History_Results'!CM446)</f>
        <v>0</v>
      </c>
      <c r="AX446" s="2">
        <f>INDEX('2015'!$E$52:$E$308,'16 Year_History_Results'!CN446)</f>
        <v>0</v>
      </c>
      <c r="AY446" s="147">
        <f>INDEX('2016'!$E$52:$E$308,'16 Year_History_Results'!CO446)</f>
        <v>0</v>
      </c>
      <c r="AZ446" s="2"/>
      <c r="BB446">
        <f t="shared" si="349"/>
        <v>1629</v>
      </c>
      <c r="BC446" s="110"/>
      <c r="BD446" s="97"/>
      <c r="BE446" s="146">
        <f>INDEX('2001'!$B$44:$B$140,'16 Year_History_Results'!BZ446)</f>
        <v>0</v>
      </c>
      <c r="BF446" s="2">
        <f>INDEX('2002'!$B$44:$B$140,'16 Year_History_Results'!CA446)</f>
        <v>0</v>
      </c>
      <c r="BG446" s="2">
        <f>INDEX('2003'!$B$44:$B$140,'16 Year_History_Results'!CB446)</f>
        <v>0</v>
      </c>
      <c r="BH446" s="2">
        <f>INDEX('2004'!$B$44:$B$140,'16 Year_History_Results'!CC446)</f>
        <v>0</v>
      </c>
      <c r="BI446" s="2">
        <f>INDEX('2005'!$B$44:$B$140,'16 Year_History_Results'!CD446)</f>
        <v>0</v>
      </c>
      <c r="BJ446" s="2">
        <f>INDEX('2006'!$B$44:$B$140,'16 Year_History_Results'!CE446)</f>
        <v>0</v>
      </c>
      <c r="BK446" s="2">
        <f>INDEX('2007'!$B$44:$B$140,'16 Year_History_Results'!CF446)</f>
        <v>0</v>
      </c>
      <c r="BL446" s="2">
        <f>INDEX('2008'!$B$44:$B$140,'16 Year_History_Results'!CG446)</f>
        <v>0</v>
      </c>
      <c r="BM446" s="2">
        <f>INDEX('2009'!$B$44:$B$140,'16 Year_History_Results'!CH446)</f>
        <v>10</v>
      </c>
      <c r="BN446" s="2">
        <f>INDEX('2010'!$B$44:$B$140,'16 Year_History_Results'!CI446)</f>
        <v>0</v>
      </c>
      <c r="BO446" s="2">
        <f>INDEX('2011'!$B$44:$B$140,'16 Year_History_Results'!CJ446)</f>
        <v>0</v>
      </c>
      <c r="BP446" s="2">
        <f>INDEX('2012'!$B$44:$B$140,'16 Year_History_Results'!CK446)</f>
        <v>0</v>
      </c>
      <c r="BQ446" s="2">
        <f>INDEX('2013'!$B$44:$B$140,'16 Year_History_Results'!CL446)</f>
        <v>0</v>
      </c>
      <c r="BR446" s="2">
        <f>INDEX('2014'!$B$52:$B$180,'16 Year_History_Results'!CM446)</f>
        <v>0</v>
      </c>
      <c r="BS446" s="147">
        <f>INDEX('2015'!$B$52:$B$308,'16 Year_History_Results'!CN446)</f>
        <v>0</v>
      </c>
      <c r="BT446" s="147">
        <f>INDEX('2016'!$B$52:$B$308,'16 Year_History_Results'!CO446)</f>
        <v>0</v>
      </c>
      <c r="BW446">
        <f t="shared" si="350"/>
        <v>1629</v>
      </c>
      <c r="BX446" s="110"/>
      <c r="BY446" s="97"/>
      <c r="BZ446" s="146">
        <f>IF(ISNA(MATCH($BW446,'2001'!$A$44:$A$139,0)),97,MATCH($BW446,'2001'!$A$44:$A$139,0))</f>
        <v>97</v>
      </c>
      <c r="CA446" s="2">
        <f>IF(ISNA(MATCH($BW446,'2002'!$A$44:$A$139,0)),97,MATCH($BW446,'2002'!$A$44:$A$139,0))</f>
        <v>97</v>
      </c>
      <c r="CB446" s="2">
        <f>IF(ISNA(MATCH($BW446,'2003'!$A$44:$A$139,0)),97,MATCH($BW446,'2003'!$A$44:$A$139,0))</f>
        <v>97</v>
      </c>
      <c r="CC446" s="2">
        <f>IF(ISNA(MATCH($BW446,'2004'!$A$44:$A$139,0)),97,MATCH($BW446,'2004'!$A$44:$A$139,0))</f>
        <v>97</v>
      </c>
      <c r="CD446" s="2">
        <f>IF(ISNA(MATCH($BW446,'2005'!$A$44:$A$139,0)),97,MATCH($BW446,'2005'!$A$44:$A$139,0))</f>
        <v>97</v>
      </c>
      <c r="CE446" s="2">
        <f>IF(ISNA(MATCH($BW446,'2006'!$A$44:$A$139,0)),97,MATCH($BW446,'2006'!$A$44:$A$139,0))</f>
        <v>97</v>
      </c>
      <c r="CF446" s="2">
        <f>IF(ISNA(MATCH($BW446,'2007'!$A$44:$A$139,0)),97,MATCH($BW446,'2007'!$A$44:$A$139,0))</f>
        <v>97</v>
      </c>
      <c r="CG446" s="2">
        <f>IF(ISNA(MATCH($BW446,'2008'!$A$44:$A$139,0)),97,MATCH($BW446,'2008'!$A$44:$A$139,0))</f>
        <v>97</v>
      </c>
      <c r="CH446" s="2">
        <f>IF(ISNA(MATCH($BW446,'2009'!$A$44:$A$139,0)),97,MATCH($BW446,'2009'!$A$44:$A$139,0))</f>
        <v>76</v>
      </c>
      <c r="CI446" s="2">
        <f>IF(ISNA(MATCH($BW446,'2010'!$A$44:$A$139,0)),97,MATCH($BW446,'2010'!$A$44:$A$139,0))</f>
        <v>97</v>
      </c>
      <c r="CJ446" s="2">
        <f>IF(ISNA(MATCH($BW446,'2011'!$A$44:$A$139,0)),97,MATCH($BW446,'2011'!$A$44:$A$139,0))</f>
        <v>97</v>
      </c>
      <c r="CK446" s="2">
        <f>IF(ISNA(MATCH($BW446,'2012'!$A$44:$A$139,0)),97,MATCH($BW446,'2012'!$A$44:$A$139,0))</f>
        <v>97</v>
      </c>
      <c r="CL446" s="2">
        <f>IF(ISNA(MATCH($BW446,'2013'!$A$44:$A$139,0)),97,MATCH($BW446,'2013'!$A$44:$A$139,0))</f>
        <v>97</v>
      </c>
      <c r="CM446" s="2">
        <f>IF(ISNA(MATCH($BW446,'2014'!$A$52:$A$179,0)),129,MATCH($BW446,'2014'!$A$52:$A$179,0))</f>
        <v>129</v>
      </c>
      <c r="CN446" s="147">
        <f>IF(ISNA(MATCH($BW446,'2015'!$A$52:$A$307,0)),257,MATCH($BW446,'2015'!$A$52:$A$307,0))</f>
        <v>257</v>
      </c>
      <c r="CO446" s="147">
        <f>IF(ISNA(MATCH($BW446,'2016'!$A$52:$A$307,0)),257,MATCH($BW446,'2016'!$A$52:$A$307,0))</f>
        <v>257</v>
      </c>
      <c r="CQ446">
        <f t="shared" si="321"/>
        <v>1629</v>
      </c>
      <c r="CR446" s="281"/>
      <c r="CS446" s="279"/>
      <c r="CT446" s="278">
        <f t="shared" si="322"/>
        <v>0</v>
      </c>
      <c r="CU446" s="279">
        <f t="shared" si="323"/>
        <v>0</v>
      </c>
      <c r="CV446" s="279">
        <f t="shared" si="324"/>
        <v>0</v>
      </c>
      <c r="CW446" s="279">
        <f t="shared" si="325"/>
        <v>0</v>
      </c>
      <c r="CX446" s="279">
        <f t="shared" si="326"/>
        <v>0</v>
      </c>
      <c r="CY446" s="279">
        <f t="shared" si="327"/>
        <v>0</v>
      </c>
      <c r="CZ446" s="279">
        <f t="shared" si="328"/>
        <v>0</v>
      </c>
      <c r="DA446" s="279">
        <f t="shared" si="329"/>
        <v>0</v>
      </c>
      <c r="DB446" s="279">
        <f t="shared" si="330"/>
        <v>10</v>
      </c>
      <c r="DC446" s="279">
        <f t="shared" si="331"/>
        <v>6.6659999999999995</v>
      </c>
      <c r="DD446" s="279">
        <f t="shared" si="332"/>
        <v>4.4435555999999998</v>
      </c>
      <c r="DE446" s="279">
        <f t="shared" si="333"/>
        <v>2.9620741629599996</v>
      </c>
      <c r="DF446" s="279">
        <f t="shared" si="334"/>
        <v>1.9745186370291357</v>
      </c>
      <c r="DG446" s="279">
        <f t="shared" si="269"/>
        <v>1.3162141234436218</v>
      </c>
      <c r="DH446" s="280">
        <f t="shared" si="286"/>
        <v>0.8773883346875182</v>
      </c>
      <c r="DI446" s="280">
        <f t="shared" si="292"/>
        <v>0.5848670639026996</v>
      </c>
      <c r="DJ446" s="154">
        <f t="shared" si="287"/>
        <v>379</v>
      </c>
      <c r="DK446" s="279">
        <f t="shared" si="335"/>
        <v>1629</v>
      </c>
      <c r="DL446" s="97"/>
      <c r="DM446" s="154"/>
      <c r="DN446" s="267">
        <f t="shared" si="336"/>
        <v>0</v>
      </c>
      <c r="DO446" s="154">
        <f t="shared" si="337"/>
        <v>0</v>
      </c>
      <c r="DP446" s="154">
        <f t="shared" si="338"/>
        <v>0</v>
      </c>
      <c r="DQ446" s="154">
        <f t="shared" si="339"/>
        <v>0</v>
      </c>
      <c r="DR446" s="154">
        <f t="shared" si="340"/>
        <v>0</v>
      </c>
      <c r="DS446" s="154">
        <f t="shared" si="341"/>
        <v>0</v>
      </c>
      <c r="DT446" s="154">
        <f t="shared" si="342"/>
        <v>0</v>
      </c>
      <c r="DU446" s="154">
        <f t="shared" si="343"/>
        <v>0</v>
      </c>
      <c r="DV446" s="154">
        <f t="shared" si="344"/>
        <v>10</v>
      </c>
      <c r="DW446" s="154">
        <f t="shared" si="345"/>
        <v>10</v>
      </c>
      <c r="DX446" s="154">
        <f t="shared" si="346"/>
        <v>10</v>
      </c>
      <c r="DY446" s="154">
        <f t="shared" si="347"/>
        <v>10</v>
      </c>
      <c r="DZ446" s="154">
        <f t="shared" si="348"/>
        <v>10</v>
      </c>
      <c r="EA446" s="154">
        <f t="shared" si="284"/>
        <v>10</v>
      </c>
      <c r="EB446" s="264">
        <f t="shared" si="288"/>
        <v>10</v>
      </c>
      <c r="EC446" s="264">
        <f t="shared" si="293"/>
        <v>10</v>
      </c>
      <c r="ED446" s="154">
        <f t="shared" si="289"/>
        <v>424</v>
      </c>
    </row>
    <row r="447" spans="2:134" ht="13" thickBot="1" x14ac:dyDescent="0.3">
      <c r="B447" s="131">
        <v>222</v>
      </c>
      <c r="C447" s="50" t="e">
        <f t="shared" si="285"/>
        <v>#REF!</v>
      </c>
      <c r="D447" s="50" t="e">
        <f t="shared" si="290"/>
        <v>#REF!</v>
      </c>
      <c r="E447" s="97"/>
      <c r="F447" s="2">
        <f t="shared" si="291"/>
        <v>442</v>
      </c>
      <c r="G447" s="207">
        <v>537</v>
      </c>
      <c r="H447" s="98">
        <f>15- COUNTIF(L447:AC447,"#N/A")</f>
        <v>1</v>
      </c>
      <c r="I447" s="131">
        <f>SUM(AH447:AY447)+SUM(BE447:BT447)</f>
        <v>38</v>
      </c>
      <c r="J447" s="398">
        <f>DI447</f>
        <v>0.58324158870694931</v>
      </c>
      <c r="K447" s="456" t="str">
        <f>IF(ISNUMBER(MATCH(G447,'[4]OPR data'!$A$3:$A$2900,0)),"Y","N")</f>
        <v>Y</v>
      </c>
      <c r="L447" s="110"/>
      <c r="M447" s="233"/>
      <c r="N447" s="469" t="e">
        <f>(INDEX(Finish_table!R$4:R$83,MATCH('16 Year_History_Results'!$G447,Finish_table!S$4:S$83,0),1))</f>
        <v>#N/A</v>
      </c>
      <c r="O447" s="233" t="e">
        <f>(INDEX(Finish_table!Z$4:Z$99,MATCH('16 Year_History_Results'!$G447,Finish_table!AA$4:AA$99,0),1))</f>
        <v>#N/A</v>
      </c>
      <c r="P447" s="233" t="e">
        <f>(INDEX(Finish_table!AI$4:AI$99,MATCH('16 Year_History_Results'!$G447,Finish_table!AJ$4:AJ$99,0),1))</f>
        <v>#N/A</v>
      </c>
      <c r="Q447" s="233" t="e">
        <f>(INDEX(Finish_table!AR$4:AR$99,MATCH('16 Year_History_Results'!$G447,Finish_table!AS$4:AS$99,0),1))</f>
        <v>#N/A</v>
      </c>
      <c r="R447" s="233" t="str">
        <f>(INDEX(Finish_table!BA$4:BA$99,MATCH('16 Year_History_Results'!$G447,Finish_table!BB$4:BB$99,0),1))</f>
        <v>F</v>
      </c>
      <c r="S447" s="233" t="e">
        <f>(INDEX(Finish_table!BJ$4:BJ$99,MATCH('16 Year_History_Results'!$G447,Finish_table!BK$4:BK$99,0),1))</f>
        <v>#N/A</v>
      </c>
      <c r="T447" s="233" t="str">
        <f>(INDEX(Finish_table!BS$4:BS$99,MATCH('16 Year_History_Results'!$G447,Finish_table!BT$4:BT$99,0),1))</f>
        <v>QF</v>
      </c>
      <c r="U447" s="233" t="e">
        <f>(INDEX(Finish_table!CB$4:CB$99,MATCH('16 Year_History_Results'!$G447,Finish_table!CC$4:CC$99,0),1))</f>
        <v>#N/A</v>
      </c>
      <c r="V447" s="233" t="e">
        <f>(INDEX(Finish_table!CK$4:CK$99,MATCH('16 Year_History_Results'!$G447,Finish_table!CL$4:CL$99,0),1))</f>
        <v>#N/A</v>
      </c>
      <c r="W447" s="233" t="e">
        <f>(INDEX(Finish_table!CT$4:CT$99,MATCH('16 Year_History_Results'!$G447,Finish_table!CU$4:CU$99,0),1))</f>
        <v>#N/A</v>
      </c>
      <c r="X447" s="233" t="e">
        <f>(INDEX(Finish_table!DC$4:DC$99,MATCH('16 Year_History_Results'!$G447,Finish_table!DD$4:DD$99,0),1))</f>
        <v>#N/A</v>
      </c>
      <c r="Y447" s="233" t="e">
        <f>(INDEX(Finish_table!DL$4:DL$99,MATCH('16 Year_History_Results'!$G447,Finish_table!DM$4:DM$99,0),1))</f>
        <v>#N/A</v>
      </c>
      <c r="Z447" s="233" t="e">
        <f>(INDEX(Finish_table!DU$4:DU$99,MATCH('16 Year_History_Results'!$G447,Finish_table!DV$4:DV$99,0),1))</f>
        <v>#N/A</v>
      </c>
      <c r="AA447" s="233" t="e">
        <f>(INDEX(Finish_table!ED$4:ED$140,MATCH('16 Year_History_Results'!$G447,Finish_table!EE$4:EE$140,0),1))</f>
        <v>#N/A</v>
      </c>
      <c r="AB447" s="233" t="e">
        <f>(INDEX(Finish_table!EM$4:EM$224,MATCH('16 Year_History_Results'!$G447,Finish_table!EN$4:EN$224,0),1))</f>
        <v>#N/A</v>
      </c>
      <c r="AC447" s="253" t="e">
        <f>(INDEX(Finish_table!EW$4:EW$224,MATCH('16 Year_History_Results'!$G447,Finish_table!EX$4:EX$224,0),1))</f>
        <v>#N/A</v>
      </c>
      <c r="AG447">
        <f t="shared" si="320"/>
        <v>537</v>
      </c>
      <c r="AH447" s="110"/>
      <c r="AI447" s="2"/>
      <c r="AJ447" s="146">
        <f>INDEX('2001'!$C$44:$C$140,'16 Year_History_Results'!BZ447)</f>
        <v>0</v>
      </c>
      <c r="AK447" s="2">
        <f>INDEX('2002'!$C$44:$C$140,'16 Year_History_Results'!CA447)</f>
        <v>0</v>
      </c>
      <c r="AL447" s="2">
        <f>INDEX('2003'!$C$44:$C$140,'16 Year_History_Results'!CB447)</f>
        <v>0</v>
      </c>
      <c r="AM447" s="2">
        <f>INDEX('2004'!$C$44:$C$140,'16 Year_History_Results'!CC447)</f>
        <v>0</v>
      </c>
      <c r="AN447" s="2">
        <f>INDEX('2005'!$C$44:$C$140,'16 Year_History_Results'!CD447)</f>
        <v>20</v>
      </c>
      <c r="AO447" s="2">
        <f>INDEX('2006'!$C$44:$C$140,'16 Year_History_Results'!CE447)</f>
        <v>0</v>
      </c>
      <c r="AP447" s="2">
        <f>INDEX('2007'!$C$44:$C$140,'16 Year_History_Results'!CF447)</f>
        <v>0</v>
      </c>
      <c r="AQ447" s="2">
        <f>INDEX('2008'!$C$44:$C$140,'16 Year_History_Results'!CG447)</f>
        <v>0</v>
      </c>
      <c r="AR447" s="2">
        <f>INDEX('2009'!$C$44:$C$140,'16 Year_History_Results'!CH447)</f>
        <v>0</v>
      </c>
      <c r="AS447" s="2">
        <f>INDEX('2010'!$C$44:$C$140,'16 Year_History_Results'!CI447)</f>
        <v>0</v>
      </c>
      <c r="AT447" s="2">
        <f>INDEX('2011'!$C$44:$C$140,'16 Year_History_Results'!CJ447)</f>
        <v>0</v>
      </c>
      <c r="AU447" s="2">
        <f>INDEX('2012'!$C$44:$C$140,'16 Year_History_Results'!CK447)</f>
        <v>0</v>
      </c>
      <c r="AV447" s="2">
        <f>INDEX('2013'!$C$44:$C$140,'16 Year_History_Results'!CL447)</f>
        <v>0</v>
      </c>
      <c r="AW447" s="2">
        <f>INDEX('2014'!$C$52:$C$180,'16 Year_History_Results'!CM447)</f>
        <v>0</v>
      </c>
      <c r="AX447" s="2">
        <f>INDEX('2015'!$E$52:$E$308,'16 Year_History_Results'!CN447)</f>
        <v>0</v>
      </c>
      <c r="AY447" s="147">
        <f>INDEX('2016'!$E$52:$E$308,'16 Year_History_Results'!CO447)</f>
        <v>0</v>
      </c>
      <c r="AZ447" s="2"/>
      <c r="BB447">
        <f t="shared" si="349"/>
        <v>537</v>
      </c>
      <c r="BC447" s="110"/>
      <c r="BD447" s="97"/>
      <c r="BE447" s="146">
        <f>INDEX('2001'!$B$44:$B$140,'16 Year_History_Results'!BZ447)</f>
        <v>0</v>
      </c>
      <c r="BF447" s="2">
        <f>INDEX('2002'!$B$44:$B$140,'16 Year_History_Results'!CA447)</f>
        <v>0</v>
      </c>
      <c r="BG447" s="2">
        <f>INDEX('2003'!$B$44:$B$140,'16 Year_History_Results'!CB447)</f>
        <v>0</v>
      </c>
      <c r="BH447" s="2">
        <f>INDEX('2004'!$B$44:$B$140,'16 Year_History_Results'!CC447)</f>
        <v>0</v>
      </c>
      <c r="BI447" s="2">
        <f>INDEX('2005'!$B$44:$B$140,'16 Year_History_Results'!CD447)</f>
        <v>8</v>
      </c>
      <c r="BJ447" s="2">
        <f>INDEX('2006'!$B$44:$B$140,'16 Year_History_Results'!CE447)</f>
        <v>0</v>
      </c>
      <c r="BK447" s="2">
        <f>INDEX('2007'!$B$44:$B$140,'16 Year_History_Results'!CF447)</f>
        <v>10</v>
      </c>
      <c r="BL447" s="2">
        <f>INDEX('2008'!$B$44:$B$140,'16 Year_History_Results'!CG447)</f>
        <v>0</v>
      </c>
      <c r="BM447" s="2">
        <f>INDEX('2009'!$B$44:$B$140,'16 Year_History_Results'!CH447)</f>
        <v>0</v>
      </c>
      <c r="BN447" s="2">
        <f>INDEX('2010'!$B$44:$B$140,'16 Year_History_Results'!CI447)</f>
        <v>0</v>
      </c>
      <c r="BO447" s="2">
        <f>INDEX('2011'!$B$44:$B$140,'16 Year_History_Results'!CJ447)</f>
        <v>0</v>
      </c>
      <c r="BP447" s="2">
        <f>INDEX('2012'!$B$44:$B$140,'16 Year_History_Results'!CK447)</f>
        <v>0</v>
      </c>
      <c r="BQ447" s="2">
        <f>INDEX('2013'!$B$44:$B$140,'16 Year_History_Results'!CL447)</f>
        <v>0</v>
      </c>
      <c r="BR447" s="2">
        <f>INDEX('2014'!$B$52:$B$180,'16 Year_History_Results'!CM447)</f>
        <v>0</v>
      </c>
      <c r="BS447" s="147">
        <f>INDEX('2015'!$B$52:$B$308,'16 Year_History_Results'!CN447)</f>
        <v>0</v>
      </c>
      <c r="BT447" s="147">
        <f>INDEX('2016'!$B$52:$B$308,'16 Year_History_Results'!CO447)</f>
        <v>0</v>
      </c>
      <c r="BW447">
        <f t="shared" si="350"/>
        <v>537</v>
      </c>
      <c r="BX447" s="110"/>
      <c r="BY447" s="97"/>
      <c r="BZ447" s="146">
        <f>IF(ISNA(MATCH($BW447,'2001'!$A$44:$A$139,0)),97,MATCH($BW447,'2001'!$A$44:$A$139,0))</f>
        <v>97</v>
      </c>
      <c r="CA447" s="2">
        <f>IF(ISNA(MATCH($BW447,'2002'!$A$44:$A$139,0)),97,MATCH($BW447,'2002'!$A$44:$A$139,0))</f>
        <v>97</v>
      </c>
      <c r="CB447" s="2">
        <f>IF(ISNA(MATCH($BW447,'2003'!$A$44:$A$139,0)),97,MATCH($BW447,'2003'!$A$44:$A$139,0))</f>
        <v>97</v>
      </c>
      <c r="CC447" s="2">
        <f>IF(ISNA(MATCH($BW447,'2004'!$A$44:$A$139,0)),97,MATCH($BW447,'2004'!$A$44:$A$139,0))</f>
        <v>97</v>
      </c>
      <c r="CD447" s="2">
        <f>IF(ISNA(MATCH($BW447,'2005'!$A$44:$A$139,0)),97,MATCH($BW447,'2005'!$A$44:$A$139,0))</f>
        <v>65</v>
      </c>
      <c r="CE447" s="2">
        <f>IF(ISNA(MATCH($BW447,'2006'!$A$44:$A$139,0)),97,MATCH($BW447,'2006'!$A$44:$A$139,0))</f>
        <v>97</v>
      </c>
      <c r="CF447" s="2">
        <f>IF(ISNA(MATCH($BW447,'2007'!$A$44:$A$139,0)),97,MATCH($BW447,'2007'!$A$44:$A$139,0))</f>
        <v>52</v>
      </c>
      <c r="CG447" s="2">
        <f>IF(ISNA(MATCH($BW447,'2008'!$A$44:$A$139,0)),97,MATCH($BW447,'2008'!$A$44:$A$139,0))</f>
        <v>97</v>
      </c>
      <c r="CH447" s="2">
        <f>IF(ISNA(MATCH($BW447,'2009'!$A$44:$A$139,0)),97,MATCH($BW447,'2009'!$A$44:$A$139,0))</f>
        <v>97</v>
      </c>
      <c r="CI447" s="2">
        <f>IF(ISNA(MATCH($BW447,'2010'!$A$44:$A$139,0)),97,MATCH($BW447,'2010'!$A$44:$A$139,0))</f>
        <v>97</v>
      </c>
      <c r="CJ447" s="2">
        <f>IF(ISNA(MATCH($BW447,'2011'!$A$44:$A$139,0)),97,MATCH($BW447,'2011'!$A$44:$A$139,0))</f>
        <v>97</v>
      </c>
      <c r="CK447" s="2">
        <f>IF(ISNA(MATCH($BW447,'2012'!$A$44:$A$139,0)),97,MATCH($BW447,'2012'!$A$44:$A$139,0))</f>
        <v>97</v>
      </c>
      <c r="CL447" s="2">
        <f>IF(ISNA(MATCH($BW447,'2013'!$A$44:$A$139,0)),97,MATCH($BW447,'2013'!$A$44:$A$139,0))</f>
        <v>97</v>
      </c>
      <c r="CM447" s="2">
        <f>IF(ISNA(MATCH($BW447,'2014'!$A$52:$A$179,0)),129,MATCH($BW447,'2014'!$A$52:$A$179,0))</f>
        <v>129</v>
      </c>
      <c r="CN447" s="147">
        <f>IF(ISNA(MATCH($BW447,'2015'!$A$52:$A$307,0)),257,MATCH($BW447,'2015'!$A$52:$A$307,0))</f>
        <v>64</v>
      </c>
      <c r="CO447" s="147">
        <f>IF(ISNA(MATCH($BW447,'2016'!$A$52:$A$307,0)),257,MATCH($BW447,'2016'!$A$52:$A$307,0))</f>
        <v>257</v>
      </c>
      <c r="CQ447">
        <f t="shared" si="321"/>
        <v>537</v>
      </c>
      <c r="CR447" s="281"/>
      <c r="CS447" s="279"/>
      <c r="CT447" s="278">
        <f t="shared" si="322"/>
        <v>0</v>
      </c>
      <c r="CU447" s="279">
        <f t="shared" si="323"/>
        <v>0</v>
      </c>
      <c r="CV447" s="279">
        <f t="shared" si="324"/>
        <v>0</v>
      </c>
      <c r="CW447" s="279">
        <f t="shared" si="325"/>
        <v>0</v>
      </c>
      <c r="CX447" s="279">
        <f t="shared" si="326"/>
        <v>28</v>
      </c>
      <c r="CY447" s="279">
        <f t="shared" si="327"/>
        <v>18.6648</v>
      </c>
      <c r="CZ447" s="279">
        <f t="shared" si="328"/>
        <v>22.44195568</v>
      </c>
      <c r="DA447" s="279">
        <f t="shared" si="329"/>
        <v>14.959807656288</v>
      </c>
      <c r="DB447" s="279">
        <f t="shared" si="330"/>
        <v>9.9722077836815792</v>
      </c>
      <c r="DC447" s="279">
        <f t="shared" si="331"/>
        <v>6.6474737086021403</v>
      </c>
      <c r="DD447" s="279">
        <f t="shared" si="332"/>
        <v>4.4312059741541869</v>
      </c>
      <c r="DE447" s="279">
        <f t="shared" si="333"/>
        <v>2.953841902371181</v>
      </c>
      <c r="DF447" s="279">
        <f t="shared" si="334"/>
        <v>1.9690310121206291</v>
      </c>
      <c r="DG447" s="279">
        <f t="shared" si="269"/>
        <v>1.3125560726796113</v>
      </c>
      <c r="DH447" s="280">
        <f t="shared" si="286"/>
        <v>0.87494987804822888</v>
      </c>
      <c r="DI447" s="280">
        <f t="shared" si="292"/>
        <v>0.58324158870694931</v>
      </c>
      <c r="DJ447" s="154">
        <f t="shared" si="287"/>
        <v>382</v>
      </c>
      <c r="DK447" s="279">
        <f t="shared" si="335"/>
        <v>537</v>
      </c>
      <c r="DL447" s="97"/>
      <c r="DM447" s="154"/>
      <c r="DN447" s="267">
        <f t="shared" si="336"/>
        <v>0</v>
      </c>
      <c r="DO447" s="154">
        <f t="shared" si="337"/>
        <v>0</v>
      </c>
      <c r="DP447" s="154">
        <f t="shared" si="338"/>
        <v>0</v>
      </c>
      <c r="DQ447" s="154">
        <f t="shared" si="339"/>
        <v>0</v>
      </c>
      <c r="DR447" s="154">
        <f t="shared" si="340"/>
        <v>28</v>
      </c>
      <c r="DS447" s="154">
        <f t="shared" si="341"/>
        <v>28</v>
      </c>
      <c r="DT447" s="154">
        <f t="shared" si="342"/>
        <v>38</v>
      </c>
      <c r="DU447" s="154">
        <f t="shared" si="343"/>
        <v>38</v>
      </c>
      <c r="DV447" s="154">
        <f t="shared" si="344"/>
        <v>38</v>
      </c>
      <c r="DW447" s="154">
        <f t="shared" si="345"/>
        <v>38</v>
      </c>
      <c r="DX447" s="154">
        <f t="shared" si="346"/>
        <v>38</v>
      </c>
      <c r="DY447" s="154">
        <f t="shared" si="347"/>
        <v>38</v>
      </c>
      <c r="DZ447" s="154">
        <f t="shared" si="348"/>
        <v>38</v>
      </c>
      <c r="EA447" s="154">
        <f t="shared" si="284"/>
        <v>38</v>
      </c>
      <c r="EB447" s="264">
        <f t="shared" si="288"/>
        <v>38</v>
      </c>
      <c r="EC447" s="264">
        <f t="shared" si="293"/>
        <v>38</v>
      </c>
      <c r="ED447" s="154">
        <f t="shared" si="289"/>
        <v>207</v>
      </c>
    </row>
    <row r="448" spans="2:134" ht="13" thickBot="1" x14ac:dyDescent="0.3">
      <c r="B448" s="131">
        <v>222</v>
      </c>
      <c r="C448" s="50" t="e">
        <f t="shared" si="285"/>
        <v>#REF!</v>
      </c>
      <c r="D448" s="50" t="e">
        <f t="shared" si="290"/>
        <v>#REF!</v>
      </c>
      <c r="E448" s="97"/>
      <c r="F448" s="2">
        <f t="shared" si="291"/>
        <v>443</v>
      </c>
      <c r="G448" s="495">
        <v>997</v>
      </c>
      <c r="H448" s="98">
        <f>15- COUNTIF(L448:AC448,"#N/A")</f>
        <v>1</v>
      </c>
      <c r="I448" s="131">
        <f>SUM(AH448:AY448)+SUM(BE448:BT448)</f>
        <v>36</v>
      </c>
      <c r="J448" s="398">
        <f>DI448</f>
        <v>0.57458555434174152</v>
      </c>
      <c r="K448" s="456" t="str">
        <f>IF(ISNUMBER(MATCH(G448,'[4]OPR data'!$A$3:$A$2900,0)),"Y","N")</f>
        <v>Y</v>
      </c>
      <c r="L448" s="110"/>
      <c r="M448" s="233"/>
      <c r="N448" s="469" t="e">
        <f>(INDEX(Finish_table!R$4:R$83,MATCH('16 Year_History_Results'!$G448,Finish_table!S$4:S$83,0),1))</f>
        <v>#N/A</v>
      </c>
      <c r="O448" s="233" t="e">
        <f>(INDEX(Finish_table!Z$4:Z$99,MATCH('16 Year_History_Results'!$G448,Finish_table!AA$4:AA$99,0),1))</f>
        <v>#N/A</v>
      </c>
      <c r="P448" s="233" t="e">
        <f>(INDEX(Finish_table!AI$4:AI$99,MATCH('16 Year_History_Results'!$G448,Finish_table!AJ$4:AJ$99,0),1))</f>
        <v>#N/A</v>
      </c>
      <c r="Q448" s="233" t="e">
        <f>(INDEX(Finish_table!AR$4:AR$99,MATCH('16 Year_History_Results'!$G448,Finish_table!AS$4:AS$99,0),1))</f>
        <v>#N/A</v>
      </c>
      <c r="R448" s="233" t="str">
        <f>(INDEX(Finish_table!BA$4:BA$99,MATCH('16 Year_History_Results'!$G448,Finish_table!BB$4:BB$99,0),1))</f>
        <v>SF</v>
      </c>
      <c r="S448" s="233" t="e">
        <f>(INDEX(Finish_table!BJ$4:BJ$99,MATCH('16 Year_History_Results'!$G448,Finish_table!BK$4:BK$99,0),1))</f>
        <v>#N/A</v>
      </c>
      <c r="T448" s="233" t="str">
        <f>(INDEX(Finish_table!BS$4:BS$99,MATCH('16 Year_History_Results'!$G448,Finish_table!BT$4:BT$99,0),1))</f>
        <v>SF</v>
      </c>
      <c r="U448" s="233" t="e">
        <f>(INDEX(Finish_table!CB$4:CB$99,MATCH('16 Year_History_Results'!$G448,Finish_table!CC$4:CC$99,0),1))</f>
        <v>#N/A</v>
      </c>
      <c r="V448" s="233" t="e">
        <f>(INDEX(Finish_table!CK$4:CK$99,MATCH('16 Year_History_Results'!$G448,Finish_table!CL$4:CL$99,0),1))</f>
        <v>#N/A</v>
      </c>
      <c r="W448" s="233" t="e">
        <f>(INDEX(Finish_table!CT$4:CT$99,MATCH('16 Year_History_Results'!$G448,Finish_table!CU$4:CU$99,0),1))</f>
        <v>#N/A</v>
      </c>
      <c r="X448" s="233" t="e">
        <f>(INDEX(Finish_table!DC$4:DC$99,MATCH('16 Year_History_Results'!$G448,Finish_table!DD$4:DD$99,0),1))</f>
        <v>#N/A</v>
      </c>
      <c r="Y448" s="233" t="e">
        <f>(INDEX(Finish_table!DL$4:DL$99,MATCH('16 Year_History_Results'!$G448,Finish_table!DM$4:DM$99,0),1))</f>
        <v>#N/A</v>
      </c>
      <c r="Z448" s="233" t="e">
        <f>(INDEX(Finish_table!DU$4:DU$99,MATCH('16 Year_History_Results'!$G448,Finish_table!DV$4:DV$99,0),1))</f>
        <v>#N/A</v>
      </c>
      <c r="AA448" s="233" t="e">
        <f>(INDEX(Finish_table!ED$4:ED$140,MATCH('16 Year_History_Results'!$G448,Finish_table!EE$4:EE$140,0),1))</f>
        <v>#N/A</v>
      </c>
      <c r="AB448" s="233" t="e">
        <f>(INDEX(Finish_table!EM$4:EM$224,MATCH('16 Year_History_Results'!$G448,Finish_table!EN$4:EN$224,0),1))</f>
        <v>#N/A</v>
      </c>
      <c r="AC448" s="253" t="e">
        <f>(INDEX(Finish_table!EW$4:EW$224,MATCH('16 Year_History_Results'!$G448,Finish_table!EX$4:EX$224,0),1))</f>
        <v>#N/A</v>
      </c>
      <c r="AG448">
        <f t="shared" si="320"/>
        <v>997</v>
      </c>
      <c r="AH448" s="110"/>
      <c r="AI448" s="2"/>
      <c r="AJ448" s="146">
        <f>INDEX('2001'!$C$44:$C$140,'16 Year_History_Results'!BZ448)</f>
        <v>0</v>
      </c>
      <c r="AK448" s="2">
        <f>INDEX('2002'!$C$44:$C$140,'16 Year_History_Results'!CA448)</f>
        <v>0</v>
      </c>
      <c r="AL448" s="2">
        <f>INDEX('2003'!$C$44:$C$140,'16 Year_History_Results'!CB448)</f>
        <v>0</v>
      </c>
      <c r="AM448" s="2">
        <f>INDEX('2004'!$C$44:$C$140,'16 Year_History_Results'!CC448)</f>
        <v>0</v>
      </c>
      <c r="AN448" s="2">
        <f>INDEX('2005'!$C$44:$C$140,'16 Year_History_Results'!CD448)</f>
        <v>10</v>
      </c>
      <c r="AO448" s="2">
        <f>INDEX('2006'!$C$44:$C$140,'16 Year_History_Results'!CE448)</f>
        <v>0</v>
      </c>
      <c r="AP448" s="2">
        <f>INDEX('2007'!$C$44:$C$140,'16 Year_History_Results'!CF448)</f>
        <v>10</v>
      </c>
      <c r="AQ448" s="2">
        <f>INDEX('2008'!$C$44:$C$140,'16 Year_History_Results'!CG448)</f>
        <v>0</v>
      </c>
      <c r="AR448" s="2">
        <f>INDEX('2009'!$C$44:$C$140,'16 Year_History_Results'!CH448)</f>
        <v>0</v>
      </c>
      <c r="AS448" s="2">
        <f>INDEX('2010'!$C$44:$C$140,'16 Year_History_Results'!CI448)</f>
        <v>0</v>
      </c>
      <c r="AT448" s="2">
        <f>INDEX('2011'!$C$44:$C$140,'16 Year_History_Results'!CJ448)</f>
        <v>0</v>
      </c>
      <c r="AU448" s="2">
        <f>INDEX('2012'!$C$44:$C$140,'16 Year_History_Results'!CK448)</f>
        <v>0</v>
      </c>
      <c r="AV448" s="2">
        <f>INDEX('2013'!$C$44:$C$140,'16 Year_History_Results'!CL448)</f>
        <v>0</v>
      </c>
      <c r="AW448" s="2">
        <f>INDEX('2014'!$C$52:$C$180,'16 Year_History_Results'!CM448)</f>
        <v>0</v>
      </c>
      <c r="AX448" s="2">
        <f>INDEX('2015'!$E$52:$E$308,'16 Year_History_Results'!CN448)</f>
        <v>0</v>
      </c>
      <c r="AY448" s="147">
        <f>INDEX('2016'!$E$52:$E$308,'16 Year_History_Results'!CO448)</f>
        <v>0</v>
      </c>
      <c r="AZ448" s="2"/>
      <c r="BB448">
        <f t="shared" si="349"/>
        <v>997</v>
      </c>
      <c r="BC448" s="110"/>
      <c r="BD448" s="97"/>
      <c r="BE448" s="146">
        <f>INDEX('2001'!$B$44:$B$140,'16 Year_History_Results'!BZ448)</f>
        <v>0</v>
      </c>
      <c r="BF448" s="2">
        <f>INDEX('2002'!$B$44:$B$140,'16 Year_History_Results'!CA448)</f>
        <v>0</v>
      </c>
      <c r="BG448" s="2">
        <f>INDEX('2003'!$B$44:$B$140,'16 Year_History_Results'!CB448)</f>
        <v>0</v>
      </c>
      <c r="BH448" s="2">
        <f>INDEX('2004'!$B$44:$B$140,'16 Year_History_Results'!CC448)</f>
        <v>0</v>
      </c>
      <c r="BI448" s="2">
        <f>INDEX('2005'!$B$44:$B$140,'16 Year_History_Results'!CD448)</f>
        <v>15</v>
      </c>
      <c r="BJ448" s="2">
        <f>INDEX('2006'!$B$44:$B$140,'16 Year_History_Results'!CE448)</f>
        <v>0</v>
      </c>
      <c r="BK448" s="2">
        <f>INDEX('2007'!$B$44:$B$140,'16 Year_History_Results'!CF448)</f>
        <v>1</v>
      </c>
      <c r="BL448" s="2">
        <f>INDEX('2008'!$B$44:$B$140,'16 Year_History_Results'!CG448)</f>
        <v>0</v>
      </c>
      <c r="BM448" s="2">
        <f>INDEX('2009'!$B$44:$B$140,'16 Year_History_Results'!CH448)</f>
        <v>0</v>
      </c>
      <c r="BN448" s="2">
        <f>INDEX('2010'!$B$44:$B$140,'16 Year_History_Results'!CI448)</f>
        <v>0</v>
      </c>
      <c r="BO448" s="2">
        <f>INDEX('2011'!$B$44:$B$140,'16 Year_History_Results'!CJ448)</f>
        <v>0</v>
      </c>
      <c r="BP448" s="2">
        <f>INDEX('2012'!$B$44:$B$140,'16 Year_History_Results'!CK448)</f>
        <v>0</v>
      </c>
      <c r="BQ448" s="2">
        <f>INDEX('2013'!$B$44:$B$140,'16 Year_History_Results'!CL448)</f>
        <v>0</v>
      </c>
      <c r="BR448" s="2">
        <f>INDEX('2014'!$B$52:$B$180,'16 Year_History_Results'!CM448)</f>
        <v>0</v>
      </c>
      <c r="BS448" s="147">
        <f>INDEX('2015'!$B$52:$B$308,'16 Year_History_Results'!CN448)</f>
        <v>0</v>
      </c>
      <c r="BT448" s="147">
        <f>INDEX('2016'!$B$52:$B$308,'16 Year_History_Results'!CO448)</f>
        <v>0</v>
      </c>
      <c r="BW448">
        <f t="shared" si="350"/>
        <v>997</v>
      </c>
      <c r="BX448" s="110"/>
      <c r="BY448" s="97"/>
      <c r="BZ448" s="146">
        <f>IF(ISNA(MATCH($BW448,'2001'!$A$44:$A$139,0)),97,MATCH($BW448,'2001'!$A$44:$A$139,0))</f>
        <v>97</v>
      </c>
      <c r="CA448" s="2">
        <f>IF(ISNA(MATCH($BW448,'2002'!$A$44:$A$139,0)),97,MATCH($BW448,'2002'!$A$44:$A$139,0))</f>
        <v>97</v>
      </c>
      <c r="CB448" s="2">
        <f>IF(ISNA(MATCH($BW448,'2003'!$A$44:$A$139,0)),97,MATCH($BW448,'2003'!$A$44:$A$139,0))</f>
        <v>97</v>
      </c>
      <c r="CC448" s="2">
        <f>IF(ISNA(MATCH($BW448,'2004'!$A$44:$A$139,0)),97,MATCH($BW448,'2004'!$A$44:$A$139,0))</f>
        <v>97</v>
      </c>
      <c r="CD448" s="2">
        <f>IF(ISNA(MATCH($BW448,'2005'!$A$44:$A$139,0)),97,MATCH($BW448,'2005'!$A$44:$A$139,0))</f>
        <v>76</v>
      </c>
      <c r="CE448" s="2">
        <f>IF(ISNA(MATCH($BW448,'2006'!$A$44:$A$139,0)),97,MATCH($BW448,'2006'!$A$44:$A$139,0))</f>
        <v>97</v>
      </c>
      <c r="CF448" s="2">
        <f>IF(ISNA(MATCH($BW448,'2007'!$A$44:$A$139,0)),97,MATCH($BW448,'2007'!$A$44:$A$139,0))</f>
        <v>59</v>
      </c>
      <c r="CG448" s="2">
        <f>IF(ISNA(MATCH($BW448,'2008'!$A$44:$A$139,0)),97,MATCH($BW448,'2008'!$A$44:$A$139,0))</f>
        <v>97</v>
      </c>
      <c r="CH448" s="2">
        <f>IF(ISNA(MATCH($BW448,'2009'!$A$44:$A$139,0)),97,MATCH($BW448,'2009'!$A$44:$A$139,0))</f>
        <v>97</v>
      </c>
      <c r="CI448" s="2">
        <f>IF(ISNA(MATCH($BW448,'2010'!$A$44:$A$139,0)),97,MATCH($BW448,'2010'!$A$44:$A$139,0))</f>
        <v>97</v>
      </c>
      <c r="CJ448" s="2">
        <f>IF(ISNA(MATCH($BW448,'2011'!$A$44:$A$139,0)),97,MATCH($BW448,'2011'!$A$44:$A$139,0))</f>
        <v>97</v>
      </c>
      <c r="CK448" s="2">
        <f>IF(ISNA(MATCH($BW448,'2012'!$A$44:$A$139,0)),97,MATCH($BW448,'2012'!$A$44:$A$139,0))</f>
        <v>97</v>
      </c>
      <c r="CL448" s="2">
        <f>IF(ISNA(MATCH($BW448,'2013'!$A$44:$A$139,0)),97,MATCH($BW448,'2013'!$A$44:$A$139,0))</f>
        <v>97</v>
      </c>
      <c r="CM448" s="2">
        <f>IF(ISNA(MATCH($BW448,'2014'!$A$52:$A$179,0)),129,MATCH($BW448,'2014'!$A$52:$A$179,0))</f>
        <v>129</v>
      </c>
      <c r="CN448" s="147">
        <f>IF(ISNA(MATCH($BW448,'2015'!$A$52:$A$307,0)),257,MATCH($BW448,'2015'!$A$52:$A$307,0))</f>
        <v>257</v>
      </c>
      <c r="CO448" s="147">
        <f>IF(ISNA(MATCH($BW448,'2016'!$A$52:$A$307,0)),257,MATCH($BW448,'2016'!$A$52:$A$307,0))</f>
        <v>257</v>
      </c>
      <c r="CQ448">
        <f t="shared" si="321"/>
        <v>997</v>
      </c>
      <c r="CR448" s="281"/>
      <c r="CS448" s="279"/>
      <c r="CT448" s="278">
        <f t="shared" si="322"/>
        <v>0</v>
      </c>
      <c r="CU448" s="279">
        <f t="shared" si="323"/>
        <v>0</v>
      </c>
      <c r="CV448" s="279">
        <f t="shared" si="324"/>
        <v>0</v>
      </c>
      <c r="CW448" s="279">
        <f t="shared" si="325"/>
        <v>0</v>
      </c>
      <c r="CX448" s="279">
        <f t="shared" si="326"/>
        <v>25</v>
      </c>
      <c r="CY448" s="279">
        <f t="shared" si="327"/>
        <v>16.664999999999999</v>
      </c>
      <c r="CZ448" s="279">
        <f t="shared" si="328"/>
        <v>22.108888999999998</v>
      </c>
      <c r="DA448" s="279">
        <f t="shared" si="329"/>
        <v>14.737785407399999</v>
      </c>
      <c r="DB448" s="279">
        <f t="shared" si="330"/>
        <v>9.8242077525728391</v>
      </c>
      <c r="DC448" s="279">
        <f t="shared" si="331"/>
        <v>6.5488168878650539</v>
      </c>
      <c r="DD448" s="279">
        <f t="shared" si="332"/>
        <v>4.3654413374508447</v>
      </c>
      <c r="DE448" s="279">
        <f t="shared" si="333"/>
        <v>2.910003195544733</v>
      </c>
      <c r="DF448" s="279">
        <f t="shared" si="334"/>
        <v>1.9398081301501189</v>
      </c>
      <c r="DG448" s="279">
        <f t="shared" si="269"/>
        <v>1.2930760995580692</v>
      </c>
      <c r="DH448" s="280">
        <f t="shared" si="286"/>
        <v>0.8619645279654089</v>
      </c>
      <c r="DI448" s="280">
        <f t="shared" si="292"/>
        <v>0.57458555434174152</v>
      </c>
      <c r="DJ448" s="154">
        <f t="shared" si="287"/>
        <v>383</v>
      </c>
      <c r="DK448" s="279">
        <f t="shared" si="335"/>
        <v>997</v>
      </c>
      <c r="DL448" s="97"/>
      <c r="DM448" s="154"/>
      <c r="DN448" s="267">
        <f t="shared" si="336"/>
        <v>0</v>
      </c>
      <c r="DO448" s="154">
        <f t="shared" si="337"/>
        <v>0</v>
      </c>
      <c r="DP448" s="154">
        <f t="shared" si="338"/>
        <v>0</v>
      </c>
      <c r="DQ448" s="154">
        <f t="shared" si="339"/>
        <v>0</v>
      </c>
      <c r="DR448" s="154">
        <f t="shared" si="340"/>
        <v>25</v>
      </c>
      <c r="DS448" s="154">
        <f t="shared" si="341"/>
        <v>25</v>
      </c>
      <c r="DT448" s="154">
        <f t="shared" si="342"/>
        <v>36</v>
      </c>
      <c r="DU448" s="154">
        <f t="shared" si="343"/>
        <v>36</v>
      </c>
      <c r="DV448" s="154">
        <f t="shared" si="344"/>
        <v>36</v>
      </c>
      <c r="DW448" s="154">
        <f t="shared" si="345"/>
        <v>36</v>
      </c>
      <c r="DX448" s="154">
        <f t="shared" si="346"/>
        <v>36</v>
      </c>
      <c r="DY448" s="154">
        <f t="shared" si="347"/>
        <v>36</v>
      </c>
      <c r="DZ448" s="154">
        <f t="shared" si="348"/>
        <v>36</v>
      </c>
      <c r="EA448" s="154">
        <f t="shared" si="284"/>
        <v>36</v>
      </c>
      <c r="EB448" s="264">
        <f t="shared" si="288"/>
        <v>36</v>
      </c>
      <c r="EC448" s="264">
        <f t="shared" si="293"/>
        <v>36</v>
      </c>
      <c r="ED448" s="154">
        <f t="shared" si="289"/>
        <v>214</v>
      </c>
    </row>
    <row r="449" spans="2:134" ht="13" thickBot="1" x14ac:dyDescent="0.3">
      <c r="B449" s="131">
        <v>223</v>
      </c>
      <c r="C449" s="50">
        <f t="shared" si="285"/>
        <v>1</v>
      </c>
      <c r="D449" s="50">
        <f t="shared" si="290"/>
        <v>0</v>
      </c>
      <c r="E449" s="97"/>
      <c r="F449" s="2">
        <f t="shared" si="291"/>
        <v>444</v>
      </c>
      <c r="G449" s="487">
        <v>2340</v>
      </c>
      <c r="H449" s="98">
        <f>15- COUNTIF(L449:AC449,"#N/A")</f>
        <v>0</v>
      </c>
      <c r="I449" s="131">
        <f>SUM(AH449:AY449)+SUM(BE449:BT449)</f>
        <v>14</v>
      </c>
      <c r="J449" s="398">
        <f>DI449</f>
        <v>0.54582133871655536</v>
      </c>
      <c r="K449" s="456" t="str">
        <f>IF(ISNUMBER(MATCH(G449,'[4]OPR data'!$A$3:$A$2900,0)),"Y","N")</f>
        <v>Y</v>
      </c>
      <c r="L449" s="110"/>
      <c r="M449" s="233"/>
      <c r="N449" s="469" t="e">
        <f>(INDEX(Finish_table!R$4:R$83,MATCH('16 Year_History_Results'!$G449,Finish_table!S$4:S$83,0),1))</f>
        <v>#N/A</v>
      </c>
      <c r="O449" s="233" t="e">
        <f>(INDEX(Finish_table!Z$4:Z$99,MATCH('16 Year_History_Results'!$G449,Finish_table!AA$4:AA$99,0),1))</f>
        <v>#N/A</v>
      </c>
      <c r="P449" s="233" t="e">
        <f>(INDEX(Finish_table!AI$4:AI$99,MATCH('16 Year_History_Results'!$G449,Finish_table!AJ$4:AJ$99,0),1))</f>
        <v>#N/A</v>
      </c>
      <c r="Q449" s="233" t="e">
        <f>(INDEX(Finish_table!AR$4:AR$99,MATCH('16 Year_History_Results'!$G449,Finish_table!AS$4:AS$99,0),1))</f>
        <v>#N/A</v>
      </c>
      <c r="R449" s="233" t="e">
        <f>(INDEX(Finish_table!BA$4:BA$99,MATCH('16 Year_History_Results'!$G449,Finish_table!BB$4:BB$99,0),1))</f>
        <v>#N/A</v>
      </c>
      <c r="S449" s="233" t="e">
        <f>(INDEX(Finish_table!BJ$4:BJ$99,MATCH('16 Year_History_Results'!$G449,Finish_table!BK$4:BK$99,0),1))</f>
        <v>#N/A</v>
      </c>
      <c r="T449" s="233" t="e">
        <f>(INDEX(Finish_table!BS$4:BS$99,MATCH('16 Year_History_Results'!$G449,Finish_table!BT$4:BT$99,0),1))</f>
        <v>#N/A</v>
      </c>
      <c r="U449" s="233" t="str">
        <f>(INDEX(Finish_table!CB$4:CB$99,MATCH('16 Year_History_Results'!$G449,Finish_table!CC$4:CC$99,0),1))</f>
        <v>QF</v>
      </c>
      <c r="V449" s="233" t="e">
        <f>(INDEX(Finish_table!CK$4:CK$99,MATCH('16 Year_History_Results'!$G449,Finish_table!CL$4:CL$99,0),1))</f>
        <v>#N/A</v>
      </c>
      <c r="W449" s="233" t="e">
        <f>(INDEX(Finish_table!CT$4:CT$99,MATCH('16 Year_History_Results'!$G449,Finish_table!CU$4:CU$99,0),1))</f>
        <v>#N/A</v>
      </c>
      <c r="X449" s="233" t="e">
        <f>(INDEX(Finish_table!DC$4:DC$99,MATCH('16 Year_History_Results'!$G449,Finish_table!DD$4:DD$99,0),1))</f>
        <v>#N/A</v>
      </c>
      <c r="Y449" s="233" t="e">
        <f>(INDEX(Finish_table!DL$4:DL$99,MATCH('16 Year_History_Results'!$G449,Finish_table!DM$4:DM$99,0),1))</f>
        <v>#N/A</v>
      </c>
      <c r="Z449" s="233" t="e">
        <f>(INDEX(Finish_table!DU$4:DU$99,MATCH('16 Year_History_Results'!$G449,Finish_table!DV$4:DV$99,0),1))</f>
        <v>#N/A</v>
      </c>
      <c r="AA449" s="233" t="e">
        <f>(INDEX(Finish_table!ED$4:ED$140,MATCH('16 Year_History_Results'!$G449,Finish_table!EE$4:EE$140,0),1))</f>
        <v>#N/A</v>
      </c>
      <c r="AB449" s="233" t="e">
        <f>(INDEX(Finish_table!EM$4:EM$224,MATCH('16 Year_History_Results'!$G449,Finish_table!EN$4:EN$224,0),1))</f>
        <v>#N/A</v>
      </c>
      <c r="AC449" s="253" t="e">
        <f>(INDEX(Finish_table!EW$4:EW$224,MATCH('16 Year_History_Results'!$G449,Finish_table!EX$4:EX$224,0),1))</f>
        <v>#N/A</v>
      </c>
      <c r="AG449">
        <f t="shared" si="320"/>
        <v>2340</v>
      </c>
      <c r="AH449" s="110"/>
      <c r="AI449" s="2"/>
      <c r="AJ449" s="146">
        <f>INDEX('2001'!$C$44:$C$140,'16 Year_History_Results'!BZ449)</f>
        <v>0</v>
      </c>
      <c r="AK449" s="2">
        <f>INDEX('2002'!$C$44:$C$140,'16 Year_History_Results'!CA449)</f>
        <v>0</v>
      </c>
      <c r="AL449" s="2">
        <f>INDEX('2003'!$C$44:$C$140,'16 Year_History_Results'!CB449)</f>
        <v>0</v>
      </c>
      <c r="AM449" s="2">
        <f>INDEX('2004'!$C$44:$C$140,'16 Year_History_Results'!CC449)</f>
        <v>0</v>
      </c>
      <c r="AN449" s="2">
        <f>INDEX('2005'!$C$44:$C$140,'16 Year_History_Results'!CD449)</f>
        <v>0</v>
      </c>
      <c r="AO449" s="2">
        <f>INDEX('2006'!$C$44:$C$140,'16 Year_History_Results'!CE449)</f>
        <v>0</v>
      </c>
      <c r="AP449" s="2">
        <f>INDEX('2007'!$C$44:$C$140,'16 Year_History_Results'!CF449)</f>
        <v>0</v>
      </c>
      <c r="AQ449" s="2">
        <f>INDEX('2008'!$C$44:$C$140,'16 Year_History_Results'!CG449)</f>
        <v>0</v>
      </c>
      <c r="AR449" s="2">
        <f>INDEX('2009'!$C$44:$C$140,'16 Year_History_Results'!CH449)</f>
        <v>0</v>
      </c>
      <c r="AS449" s="2">
        <f>INDEX('2010'!$C$44:$C$140,'16 Year_History_Results'!CI449)</f>
        <v>0</v>
      </c>
      <c r="AT449" s="2">
        <f>INDEX('2011'!$C$44:$C$140,'16 Year_History_Results'!CJ449)</f>
        <v>0</v>
      </c>
      <c r="AU449" s="2">
        <f>INDEX('2012'!$C$44:$C$140,'16 Year_History_Results'!CK449)</f>
        <v>0</v>
      </c>
      <c r="AV449" s="2">
        <f>INDEX('2013'!$C$44:$C$140,'16 Year_History_Results'!CL449)</f>
        <v>0</v>
      </c>
      <c r="AW449" s="2">
        <f>INDEX('2014'!$C$52:$C$180,'16 Year_History_Results'!CM449)</f>
        <v>0</v>
      </c>
      <c r="AX449" s="2">
        <f>INDEX('2015'!$E$52:$E$308,'16 Year_History_Results'!CN449)</f>
        <v>0</v>
      </c>
      <c r="AY449" s="147">
        <f>INDEX('2016'!$E$52:$E$308,'16 Year_History_Results'!CO449)</f>
        <v>0</v>
      </c>
      <c r="AZ449" s="2"/>
      <c r="BB449">
        <f t="shared" si="349"/>
        <v>2340</v>
      </c>
      <c r="BC449" s="110"/>
      <c r="BD449" s="97"/>
      <c r="BE449" s="146">
        <f>INDEX('2001'!$B$44:$B$140,'16 Year_History_Results'!BZ449)</f>
        <v>0</v>
      </c>
      <c r="BF449" s="2">
        <f>INDEX('2002'!$B$44:$B$140,'16 Year_History_Results'!CA449)</f>
        <v>0</v>
      </c>
      <c r="BG449" s="2">
        <f>INDEX('2003'!$B$44:$B$140,'16 Year_History_Results'!CB449)</f>
        <v>0</v>
      </c>
      <c r="BH449" s="2">
        <f>INDEX('2004'!$B$44:$B$140,'16 Year_History_Results'!CC449)</f>
        <v>0</v>
      </c>
      <c r="BI449" s="2">
        <f>INDEX('2005'!$B$44:$B$140,'16 Year_History_Results'!CD449)</f>
        <v>0</v>
      </c>
      <c r="BJ449" s="2">
        <f>INDEX('2006'!$B$44:$B$140,'16 Year_History_Results'!CE449)</f>
        <v>0</v>
      </c>
      <c r="BK449" s="2">
        <f>INDEX('2007'!$B$44:$B$140,'16 Year_History_Results'!CF449)</f>
        <v>0</v>
      </c>
      <c r="BL449" s="2">
        <f>INDEX('2008'!$B$44:$B$140,'16 Year_History_Results'!CG449)</f>
        <v>14</v>
      </c>
      <c r="BM449" s="2">
        <f>INDEX('2009'!$B$44:$B$140,'16 Year_History_Results'!CH449)</f>
        <v>0</v>
      </c>
      <c r="BN449" s="2">
        <f>INDEX('2010'!$B$44:$B$140,'16 Year_History_Results'!CI449)</f>
        <v>0</v>
      </c>
      <c r="BO449" s="2">
        <f>INDEX('2011'!$B$44:$B$140,'16 Year_History_Results'!CJ449)</f>
        <v>0</v>
      </c>
      <c r="BP449" s="2">
        <f>INDEX('2012'!$B$44:$B$140,'16 Year_History_Results'!CK449)</f>
        <v>0</v>
      </c>
      <c r="BQ449" s="2">
        <f>INDEX('2013'!$B$44:$B$140,'16 Year_History_Results'!CL449)</f>
        <v>0</v>
      </c>
      <c r="BR449" s="2">
        <f>INDEX('2014'!$B$52:$B$180,'16 Year_History_Results'!CM449)</f>
        <v>0</v>
      </c>
      <c r="BS449" s="147">
        <f>INDEX('2015'!$B$52:$B$308,'16 Year_History_Results'!CN449)</f>
        <v>0</v>
      </c>
      <c r="BT449" s="147">
        <f>INDEX('2016'!$B$52:$B$308,'16 Year_History_Results'!CO449)</f>
        <v>0</v>
      </c>
      <c r="BW449">
        <f t="shared" si="350"/>
        <v>2340</v>
      </c>
      <c r="BX449" s="110"/>
      <c r="BY449" s="97"/>
      <c r="BZ449" s="146">
        <f>IF(ISNA(MATCH($BW449,'2001'!$A$44:$A$139,0)),97,MATCH($BW449,'2001'!$A$44:$A$139,0))</f>
        <v>97</v>
      </c>
      <c r="CA449" s="2">
        <f>IF(ISNA(MATCH($BW449,'2002'!$A$44:$A$139,0)),97,MATCH($BW449,'2002'!$A$44:$A$139,0))</f>
        <v>97</v>
      </c>
      <c r="CB449" s="2">
        <f>IF(ISNA(MATCH($BW449,'2003'!$A$44:$A$139,0)),97,MATCH($BW449,'2003'!$A$44:$A$139,0))</f>
        <v>97</v>
      </c>
      <c r="CC449" s="2">
        <f>IF(ISNA(MATCH($BW449,'2004'!$A$44:$A$139,0)),97,MATCH($BW449,'2004'!$A$44:$A$139,0))</f>
        <v>97</v>
      </c>
      <c r="CD449" s="2">
        <f>IF(ISNA(MATCH($BW449,'2005'!$A$44:$A$139,0)),97,MATCH($BW449,'2005'!$A$44:$A$139,0))</f>
        <v>97</v>
      </c>
      <c r="CE449" s="2">
        <f>IF(ISNA(MATCH($BW449,'2006'!$A$44:$A$139,0)),97,MATCH($BW449,'2006'!$A$44:$A$139,0))</f>
        <v>97</v>
      </c>
      <c r="CF449" s="2">
        <f>IF(ISNA(MATCH($BW449,'2007'!$A$44:$A$139,0)),97,MATCH($BW449,'2007'!$A$44:$A$139,0))</f>
        <v>97</v>
      </c>
      <c r="CG449" s="2">
        <f>IF(ISNA(MATCH($BW449,'2008'!$A$44:$A$139,0)),97,MATCH($BW449,'2008'!$A$44:$A$139,0))</f>
        <v>94</v>
      </c>
      <c r="CH449" s="2">
        <f>IF(ISNA(MATCH($BW449,'2009'!$A$44:$A$139,0)),97,MATCH($BW449,'2009'!$A$44:$A$139,0))</f>
        <v>97</v>
      </c>
      <c r="CI449" s="2">
        <f>IF(ISNA(MATCH($BW449,'2010'!$A$44:$A$139,0)),97,MATCH($BW449,'2010'!$A$44:$A$139,0))</f>
        <v>97</v>
      </c>
      <c r="CJ449" s="2">
        <f>IF(ISNA(MATCH($BW449,'2011'!$A$44:$A$139,0)),97,MATCH($BW449,'2011'!$A$44:$A$139,0))</f>
        <v>97</v>
      </c>
      <c r="CK449" s="2">
        <f>IF(ISNA(MATCH($BW449,'2012'!$A$44:$A$139,0)),97,MATCH($BW449,'2012'!$A$44:$A$139,0))</f>
        <v>97</v>
      </c>
      <c r="CL449" s="2">
        <f>IF(ISNA(MATCH($BW449,'2013'!$A$44:$A$139,0)),97,MATCH($BW449,'2013'!$A$44:$A$139,0))</f>
        <v>97</v>
      </c>
      <c r="CM449" s="2">
        <f>IF(ISNA(MATCH($BW449,'2014'!$A$52:$A$179,0)),129,MATCH($BW449,'2014'!$A$52:$A$179,0))</f>
        <v>129</v>
      </c>
      <c r="CN449" s="147">
        <f>IF(ISNA(MATCH($BW449,'2015'!$A$52:$A$307,0)),257,MATCH($BW449,'2015'!$A$52:$A$307,0))</f>
        <v>257</v>
      </c>
      <c r="CO449" s="147">
        <f>IF(ISNA(MATCH($BW449,'2016'!$A$52:$A$307,0)),257,MATCH($BW449,'2016'!$A$52:$A$307,0))</f>
        <v>257</v>
      </c>
      <c r="CQ449">
        <f t="shared" si="321"/>
        <v>2340</v>
      </c>
      <c r="CR449" s="281"/>
      <c r="CS449" s="279"/>
      <c r="CT449" s="278">
        <f t="shared" si="322"/>
        <v>0</v>
      </c>
      <c r="CU449" s="279">
        <f t="shared" si="323"/>
        <v>0</v>
      </c>
      <c r="CV449" s="279">
        <f t="shared" si="324"/>
        <v>0</v>
      </c>
      <c r="CW449" s="279">
        <f t="shared" si="325"/>
        <v>0</v>
      </c>
      <c r="CX449" s="279">
        <f t="shared" si="326"/>
        <v>0</v>
      </c>
      <c r="CY449" s="279">
        <f t="shared" si="327"/>
        <v>0</v>
      </c>
      <c r="CZ449" s="279">
        <f t="shared" si="328"/>
        <v>0</v>
      </c>
      <c r="DA449" s="279">
        <f t="shared" si="329"/>
        <v>14</v>
      </c>
      <c r="DB449" s="279">
        <f t="shared" si="330"/>
        <v>9.3323999999999998</v>
      </c>
      <c r="DC449" s="279">
        <f t="shared" si="331"/>
        <v>6.2209778399999998</v>
      </c>
      <c r="DD449" s="279">
        <f t="shared" si="332"/>
        <v>4.1469038281439996</v>
      </c>
      <c r="DE449" s="279">
        <f t="shared" si="333"/>
        <v>2.7643260918407901</v>
      </c>
      <c r="DF449" s="279">
        <f t="shared" si="334"/>
        <v>1.8426997728210706</v>
      </c>
      <c r="DG449" s="279">
        <f t="shared" si="269"/>
        <v>1.2283436685625255</v>
      </c>
      <c r="DH449" s="280">
        <f t="shared" si="286"/>
        <v>0.81881388946377953</v>
      </c>
      <c r="DI449" s="280">
        <f t="shared" si="292"/>
        <v>0.54582133871655536</v>
      </c>
      <c r="DJ449" s="154">
        <f t="shared" si="287"/>
        <v>385</v>
      </c>
      <c r="DK449" s="279">
        <f t="shared" si="335"/>
        <v>2340</v>
      </c>
      <c r="DL449" s="97"/>
      <c r="DM449" s="154"/>
      <c r="DN449" s="267">
        <f t="shared" si="336"/>
        <v>0</v>
      </c>
      <c r="DO449" s="154">
        <f t="shared" si="337"/>
        <v>0</v>
      </c>
      <c r="DP449" s="154">
        <f t="shared" si="338"/>
        <v>0</v>
      </c>
      <c r="DQ449" s="154">
        <f t="shared" si="339"/>
        <v>0</v>
      </c>
      <c r="DR449" s="154">
        <f t="shared" si="340"/>
        <v>0</v>
      </c>
      <c r="DS449" s="154">
        <f t="shared" si="341"/>
        <v>0</v>
      </c>
      <c r="DT449" s="154">
        <f t="shared" si="342"/>
        <v>0</v>
      </c>
      <c r="DU449" s="154">
        <f t="shared" si="343"/>
        <v>14</v>
      </c>
      <c r="DV449" s="154">
        <f t="shared" si="344"/>
        <v>14</v>
      </c>
      <c r="DW449" s="154">
        <f t="shared" si="345"/>
        <v>14</v>
      </c>
      <c r="DX449" s="154">
        <f t="shared" si="346"/>
        <v>14</v>
      </c>
      <c r="DY449" s="154">
        <f t="shared" si="347"/>
        <v>14</v>
      </c>
      <c r="DZ449" s="154">
        <f t="shared" si="348"/>
        <v>14</v>
      </c>
      <c r="EA449" s="154">
        <f t="shared" si="284"/>
        <v>14</v>
      </c>
      <c r="EB449" s="264">
        <f t="shared" si="288"/>
        <v>14</v>
      </c>
      <c r="EC449" s="264">
        <f t="shared" si="293"/>
        <v>14</v>
      </c>
      <c r="ED449" s="154">
        <f t="shared" si="289"/>
        <v>369</v>
      </c>
    </row>
    <row r="450" spans="2:134" ht="13" thickBot="1" x14ac:dyDescent="0.3">
      <c r="B450" s="131">
        <v>223</v>
      </c>
      <c r="C450" s="50">
        <f t="shared" si="285"/>
        <v>2</v>
      </c>
      <c r="D450" s="50">
        <f t="shared" si="290"/>
        <v>2</v>
      </c>
      <c r="E450" s="97"/>
      <c r="F450" s="2">
        <f t="shared" si="291"/>
        <v>445</v>
      </c>
      <c r="G450" s="207">
        <v>116</v>
      </c>
      <c r="H450" s="98">
        <f>15- COUNTIF(L450:AC450,"#N/A")</f>
        <v>0</v>
      </c>
      <c r="I450" s="131">
        <f>SUM(AH450:AY450)+SUM(BE450:BT450)</f>
        <v>21</v>
      </c>
      <c r="J450" s="398">
        <f>DI450</f>
        <v>0.5457667565826837</v>
      </c>
      <c r="K450" s="456" t="str">
        <f>IF(ISNUMBER(MATCH(G450,'[4]OPR data'!$A$3:$A$2900,0)),"Y","N")</f>
        <v>Y</v>
      </c>
      <c r="L450" s="110"/>
      <c r="M450" s="233"/>
      <c r="N450" s="469" t="e">
        <f>(INDEX(Finish_table!R$4:R$83,MATCH('16 Year_History_Results'!$G450,Finish_table!S$4:S$83,0),1))</f>
        <v>#N/A</v>
      </c>
      <c r="O450" s="233" t="e">
        <f>(INDEX(Finish_table!Z$4:Z$99,MATCH('16 Year_History_Results'!$G450,Finish_table!AA$4:AA$99,0),1))</f>
        <v>#N/A</v>
      </c>
      <c r="P450" s="233" t="e">
        <f>(INDEX(Finish_table!AI$4:AI$99,MATCH('16 Year_History_Results'!$G450,Finish_table!AJ$4:AJ$99,0),1))</f>
        <v>#N/A</v>
      </c>
      <c r="Q450" s="233" t="e">
        <f>(INDEX(Finish_table!AR$4:AR$99,MATCH('16 Year_History_Results'!$G450,Finish_table!AS$4:AS$99,0),1))</f>
        <v>#N/A</v>
      </c>
      <c r="R450" s="233" t="e">
        <f>(INDEX(Finish_table!BA$4:BA$99,MATCH('16 Year_History_Results'!$G450,Finish_table!BB$4:BB$99,0),1))</f>
        <v>#N/A</v>
      </c>
      <c r="S450" s="233" t="e">
        <f>(INDEX(Finish_table!BJ$4:BJ$99,MATCH('16 Year_History_Results'!$G450,Finish_table!BK$4:BK$99,0),1))</f>
        <v>#N/A</v>
      </c>
      <c r="T450" s="233" t="str">
        <f>(INDEX(Finish_table!BS$4:BS$99,MATCH('16 Year_History_Results'!$G450,Finish_table!BT$4:BT$99,0),1))</f>
        <v>SF</v>
      </c>
      <c r="U450" s="233" t="e">
        <f>(INDEX(Finish_table!CB$4:CB$99,MATCH('16 Year_History_Results'!$G450,Finish_table!CC$4:CC$99,0),1))</f>
        <v>#N/A</v>
      </c>
      <c r="V450" s="233" t="e">
        <f>(INDEX(Finish_table!CK$4:CK$99,MATCH('16 Year_History_Results'!$G450,Finish_table!CL$4:CL$99,0),1))</f>
        <v>#N/A</v>
      </c>
      <c r="W450" s="233" t="e">
        <f>(INDEX(Finish_table!CT$4:CT$99,MATCH('16 Year_History_Results'!$G450,Finish_table!CU$4:CU$99,0),1))</f>
        <v>#N/A</v>
      </c>
      <c r="X450" s="233" t="e">
        <f>(INDEX(Finish_table!DC$4:DC$99,MATCH('16 Year_History_Results'!$G450,Finish_table!DD$4:DD$99,0),1))</f>
        <v>#N/A</v>
      </c>
      <c r="Y450" s="233" t="e">
        <f>(INDEX(Finish_table!DL$4:DL$99,MATCH('16 Year_History_Results'!$G450,Finish_table!DM$4:DM$99,0),1))</f>
        <v>#N/A</v>
      </c>
      <c r="Z450" s="233" t="e">
        <f>(INDEX(Finish_table!DU$4:DU$99,MATCH('16 Year_History_Results'!$G450,Finish_table!DV$4:DV$99,0),1))</f>
        <v>#N/A</v>
      </c>
      <c r="AA450" s="233" t="e">
        <f>(INDEX(Finish_table!ED$4:ED$140,MATCH('16 Year_History_Results'!$G450,Finish_table!EE$4:EE$140,0),1))</f>
        <v>#N/A</v>
      </c>
      <c r="AB450" s="233" t="e">
        <f>(INDEX(Finish_table!EM$4:EM$224,MATCH('16 Year_History_Results'!$G450,Finish_table!EN$4:EN$224,0),1))</f>
        <v>#N/A</v>
      </c>
      <c r="AC450" s="253" t="e">
        <f>(INDEX(Finish_table!EW$4:EW$224,MATCH('16 Year_History_Results'!$G450,Finish_table!EX$4:EX$224,0),1))</f>
        <v>#N/A</v>
      </c>
      <c r="AG450">
        <f t="shared" si="320"/>
        <v>116</v>
      </c>
      <c r="AH450" s="110"/>
      <c r="AI450" s="2"/>
      <c r="AJ450" s="146">
        <f>INDEX('2001'!$C$44:$C$140,'16 Year_History_Results'!BZ450)</f>
        <v>0</v>
      </c>
      <c r="AK450" s="2">
        <f>INDEX('2002'!$C$44:$C$140,'16 Year_History_Results'!CA450)</f>
        <v>0</v>
      </c>
      <c r="AL450" s="2">
        <f>INDEX('2003'!$C$44:$C$140,'16 Year_History_Results'!CB450)</f>
        <v>0</v>
      </c>
      <c r="AM450" s="2">
        <f>INDEX('2004'!$C$44:$C$140,'16 Year_History_Results'!CC450)</f>
        <v>0</v>
      </c>
      <c r="AN450" s="2">
        <f>INDEX('2005'!$C$44:$C$140,'16 Year_History_Results'!CD450)</f>
        <v>0</v>
      </c>
      <c r="AO450" s="2">
        <f>INDEX('2006'!$C$44:$C$140,'16 Year_History_Results'!CE450)</f>
        <v>0</v>
      </c>
      <c r="AP450" s="2">
        <f>INDEX('2007'!$C$44:$C$140,'16 Year_History_Results'!CF450)</f>
        <v>10</v>
      </c>
      <c r="AQ450" s="2">
        <f>INDEX('2008'!$C$44:$C$140,'16 Year_History_Results'!CG450)</f>
        <v>0</v>
      </c>
      <c r="AR450" s="2">
        <f>INDEX('2009'!$C$44:$C$140,'16 Year_History_Results'!CH450)</f>
        <v>0</v>
      </c>
      <c r="AS450" s="2">
        <f>INDEX('2010'!$C$44:$C$140,'16 Year_History_Results'!CI450)</f>
        <v>0</v>
      </c>
      <c r="AT450" s="2">
        <f>INDEX('2011'!$C$44:$C$140,'16 Year_History_Results'!CJ450)</f>
        <v>0</v>
      </c>
      <c r="AU450" s="2">
        <f>INDEX('2012'!$C$44:$C$140,'16 Year_History_Results'!CK450)</f>
        <v>0</v>
      </c>
      <c r="AV450" s="2">
        <f>INDEX('2013'!$C$44:$C$140,'16 Year_History_Results'!CL450)</f>
        <v>0</v>
      </c>
      <c r="AW450" s="2">
        <f>INDEX('2014'!$C$52:$C$180,'16 Year_History_Results'!CM450)</f>
        <v>0</v>
      </c>
      <c r="AX450" s="2">
        <f>INDEX('2015'!$E$52:$E$308,'16 Year_History_Results'!CN450)</f>
        <v>0</v>
      </c>
      <c r="AY450" s="147">
        <f>INDEX('2016'!$E$52:$E$308,'16 Year_History_Results'!CO450)</f>
        <v>0</v>
      </c>
      <c r="AZ450" s="2"/>
      <c r="BB450">
        <f t="shared" si="349"/>
        <v>116</v>
      </c>
      <c r="BC450" s="110"/>
      <c r="BD450" s="97"/>
      <c r="BE450" s="146">
        <f>INDEX('2001'!$B$44:$B$140,'16 Year_History_Results'!BZ450)</f>
        <v>0</v>
      </c>
      <c r="BF450" s="2">
        <f>INDEX('2002'!$B$44:$B$140,'16 Year_History_Results'!CA450)</f>
        <v>0</v>
      </c>
      <c r="BG450" s="2">
        <f>INDEX('2003'!$B$44:$B$140,'16 Year_History_Results'!CB450)</f>
        <v>0</v>
      </c>
      <c r="BH450" s="2">
        <f>INDEX('2004'!$B$44:$B$140,'16 Year_History_Results'!CC450)</f>
        <v>0</v>
      </c>
      <c r="BI450" s="2">
        <f>INDEX('2005'!$B$44:$B$140,'16 Year_History_Results'!CD450)</f>
        <v>0</v>
      </c>
      <c r="BJ450" s="2">
        <f>INDEX('2006'!$B$44:$B$140,'16 Year_History_Results'!CE450)</f>
        <v>0</v>
      </c>
      <c r="BK450" s="2">
        <f>INDEX('2007'!$B$44:$B$140,'16 Year_History_Results'!CF450)</f>
        <v>11</v>
      </c>
      <c r="BL450" s="2">
        <f>INDEX('2008'!$B$44:$B$140,'16 Year_History_Results'!CG450)</f>
        <v>0</v>
      </c>
      <c r="BM450" s="2">
        <f>INDEX('2009'!$B$44:$B$140,'16 Year_History_Results'!CH450)</f>
        <v>0</v>
      </c>
      <c r="BN450" s="2">
        <f>INDEX('2010'!$B$44:$B$140,'16 Year_History_Results'!CI450)</f>
        <v>0</v>
      </c>
      <c r="BO450" s="2">
        <f>INDEX('2011'!$B$44:$B$140,'16 Year_History_Results'!CJ450)</f>
        <v>0</v>
      </c>
      <c r="BP450" s="2">
        <f>INDEX('2012'!$B$44:$B$140,'16 Year_History_Results'!CK450)</f>
        <v>0</v>
      </c>
      <c r="BQ450" s="2">
        <f>INDEX('2013'!$B$44:$B$140,'16 Year_History_Results'!CL450)</f>
        <v>0</v>
      </c>
      <c r="BR450" s="2">
        <f>INDEX('2014'!$B$52:$B$180,'16 Year_History_Results'!CM450)</f>
        <v>0</v>
      </c>
      <c r="BS450" s="147">
        <f>INDEX('2015'!$B$52:$B$308,'16 Year_History_Results'!CN450)</f>
        <v>0</v>
      </c>
      <c r="BT450" s="147">
        <f>INDEX('2016'!$B$52:$B$308,'16 Year_History_Results'!CO450)</f>
        <v>0</v>
      </c>
      <c r="BW450">
        <f t="shared" si="350"/>
        <v>116</v>
      </c>
      <c r="BX450" s="110"/>
      <c r="BY450" s="97"/>
      <c r="BZ450" s="146">
        <f>IF(ISNA(MATCH($BW450,'2001'!$A$44:$A$139,0)),97,MATCH($BW450,'2001'!$A$44:$A$139,0))</f>
        <v>97</v>
      </c>
      <c r="CA450" s="2">
        <f>IF(ISNA(MATCH($BW450,'2002'!$A$44:$A$139,0)),97,MATCH($BW450,'2002'!$A$44:$A$139,0))</f>
        <v>97</v>
      </c>
      <c r="CB450" s="2">
        <f>IF(ISNA(MATCH($BW450,'2003'!$A$44:$A$139,0)),97,MATCH($BW450,'2003'!$A$44:$A$139,0))</f>
        <v>97</v>
      </c>
      <c r="CC450" s="2">
        <f>IF(ISNA(MATCH($BW450,'2004'!$A$44:$A$139,0)),97,MATCH($BW450,'2004'!$A$44:$A$139,0))</f>
        <v>97</v>
      </c>
      <c r="CD450" s="2">
        <f>IF(ISNA(MATCH($BW450,'2005'!$A$44:$A$139,0)),97,MATCH($BW450,'2005'!$A$44:$A$139,0))</f>
        <v>97</v>
      </c>
      <c r="CE450" s="2">
        <f>IF(ISNA(MATCH($BW450,'2006'!$A$44:$A$139,0)),97,MATCH($BW450,'2006'!$A$44:$A$139,0))</f>
        <v>97</v>
      </c>
      <c r="CF450" s="2">
        <f>IF(ISNA(MATCH($BW450,'2007'!$A$44:$A$139,0)),97,MATCH($BW450,'2007'!$A$44:$A$139,0))</f>
        <v>20</v>
      </c>
      <c r="CG450" s="2">
        <f>IF(ISNA(MATCH($BW450,'2008'!$A$44:$A$139,0)),97,MATCH($BW450,'2008'!$A$44:$A$139,0))</f>
        <v>97</v>
      </c>
      <c r="CH450" s="2">
        <f>IF(ISNA(MATCH($BW450,'2009'!$A$44:$A$139,0)),97,MATCH($BW450,'2009'!$A$44:$A$139,0))</f>
        <v>97</v>
      </c>
      <c r="CI450" s="2">
        <f>IF(ISNA(MATCH($BW450,'2010'!$A$44:$A$139,0)),97,MATCH($BW450,'2010'!$A$44:$A$139,0))</f>
        <v>97</v>
      </c>
      <c r="CJ450" s="2">
        <f>IF(ISNA(MATCH($BW450,'2011'!$A$44:$A$139,0)),97,MATCH($BW450,'2011'!$A$44:$A$139,0))</f>
        <v>97</v>
      </c>
      <c r="CK450" s="2">
        <f>IF(ISNA(MATCH($BW450,'2012'!$A$44:$A$139,0)),97,MATCH($BW450,'2012'!$A$44:$A$139,0))</f>
        <v>97</v>
      </c>
      <c r="CL450" s="2">
        <f>IF(ISNA(MATCH($BW450,'2013'!$A$44:$A$139,0)),97,MATCH($BW450,'2013'!$A$44:$A$139,0))</f>
        <v>97</v>
      </c>
      <c r="CM450" s="2">
        <f>IF(ISNA(MATCH($BW450,'2014'!$A$52:$A$179,0)),129,MATCH($BW450,'2014'!$A$52:$A$179,0))</f>
        <v>129</v>
      </c>
      <c r="CN450" s="147">
        <f>IF(ISNA(MATCH($BW450,'2015'!$A$52:$A$307,0)),257,MATCH($BW450,'2015'!$A$52:$A$307,0))</f>
        <v>257</v>
      </c>
      <c r="CO450" s="147">
        <f>IF(ISNA(MATCH($BW450,'2016'!$A$52:$A$307,0)),257,MATCH($BW450,'2016'!$A$52:$A$307,0))</f>
        <v>257</v>
      </c>
      <c r="CQ450">
        <f t="shared" si="321"/>
        <v>116</v>
      </c>
      <c r="CR450" s="281"/>
      <c r="CS450" s="279"/>
      <c r="CT450" s="278">
        <f t="shared" si="322"/>
        <v>0</v>
      </c>
      <c r="CU450" s="279">
        <f t="shared" si="323"/>
        <v>0</v>
      </c>
      <c r="CV450" s="279">
        <f t="shared" si="324"/>
        <v>0</v>
      </c>
      <c r="CW450" s="279">
        <f t="shared" si="325"/>
        <v>0</v>
      </c>
      <c r="CX450" s="279">
        <f t="shared" si="326"/>
        <v>0</v>
      </c>
      <c r="CY450" s="279">
        <f t="shared" si="327"/>
        <v>0</v>
      </c>
      <c r="CZ450" s="279">
        <f t="shared" si="328"/>
        <v>21</v>
      </c>
      <c r="DA450" s="279">
        <f t="shared" si="329"/>
        <v>13.9986</v>
      </c>
      <c r="DB450" s="279">
        <f t="shared" si="330"/>
        <v>9.3314667599999996</v>
      </c>
      <c r="DC450" s="279">
        <f t="shared" si="331"/>
        <v>6.2203557422159994</v>
      </c>
      <c r="DD450" s="279">
        <f t="shared" si="332"/>
        <v>4.1464891377611854</v>
      </c>
      <c r="DE450" s="279">
        <f t="shared" si="333"/>
        <v>2.7640496592316062</v>
      </c>
      <c r="DF450" s="279">
        <f t="shared" si="334"/>
        <v>1.8425155028437885</v>
      </c>
      <c r="DG450" s="279">
        <f t="shared" si="269"/>
        <v>1.2282208341956693</v>
      </c>
      <c r="DH450" s="280">
        <f t="shared" si="286"/>
        <v>0.81873200807483315</v>
      </c>
      <c r="DI450" s="280">
        <f t="shared" si="292"/>
        <v>0.5457667565826837</v>
      </c>
      <c r="DJ450" s="154">
        <f t="shared" si="287"/>
        <v>386</v>
      </c>
      <c r="DK450" s="279">
        <f t="shared" si="335"/>
        <v>116</v>
      </c>
      <c r="DL450" s="97"/>
      <c r="DM450" s="154"/>
      <c r="DN450" s="267">
        <f t="shared" si="336"/>
        <v>0</v>
      </c>
      <c r="DO450" s="154">
        <f t="shared" si="337"/>
        <v>0</v>
      </c>
      <c r="DP450" s="154">
        <f t="shared" si="338"/>
        <v>0</v>
      </c>
      <c r="DQ450" s="154">
        <f t="shared" si="339"/>
        <v>0</v>
      </c>
      <c r="DR450" s="154">
        <f t="shared" si="340"/>
        <v>0</v>
      </c>
      <c r="DS450" s="154">
        <f t="shared" si="341"/>
        <v>0</v>
      </c>
      <c r="DT450" s="154">
        <f t="shared" si="342"/>
        <v>21</v>
      </c>
      <c r="DU450" s="154">
        <f t="shared" si="343"/>
        <v>21</v>
      </c>
      <c r="DV450" s="154">
        <f t="shared" si="344"/>
        <v>21</v>
      </c>
      <c r="DW450" s="154">
        <f t="shared" si="345"/>
        <v>21</v>
      </c>
      <c r="DX450" s="154">
        <f t="shared" si="346"/>
        <v>21</v>
      </c>
      <c r="DY450" s="154">
        <f t="shared" si="347"/>
        <v>21</v>
      </c>
      <c r="DZ450" s="154">
        <f t="shared" si="348"/>
        <v>21</v>
      </c>
      <c r="EA450" s="154">
        <f t="shared" si="284"/>
        <v>21</v>
      </c>
      <c r="EB450" s="264">
        <f t="shared" si="288"/>
        <v>21</v>
      </c>
      <c r="EC450" s="264">
        <f t="shared" si="293"/>
        <v>21</v>
      </c>
      <c r="ED450" s="154">
        <f t="shared" si="289"/>
        <v>313</v>
      </c>
    </row>
    <row r="451" spans="2:134" ht="13" thickBot="1" x14ac:dyDescent="0.3">
      <c r="B451" s="131">
        <v>224</v>
      </c>
      <c r="C451" s="50">
        <f t="shared" si="285"/>
        <v>1</v>
      </c>
      <c r="D451" s="50">
        <f t="shared" si="290"/>
        <v>0</v>
      </c>
      <c r="E451" s="97"/>
      <c r="F451" s="2">
        <f t="shared" si="291"/>
        <v>446</v>
      </c>
      <c r="G451" s="207">
        <v>1523</v>
      </c>
      <c r="H451" s="98">
        <f>15- COUNTIF(L451:AC451,"#N/A")</f>
        <v>1</v>
      </c>
      <c r="I451" s="131">
        <f>SUM(AH451:AY451)+SUM(BE451:BT451)</f>
        <v>24</v>
      </c>
      <c r="J451" s="398">
        <f>DI451</f>
        <v>0.54575116324678141</v>
      </c>
      <c r="K451" s="456" t="str">
        <f>IF(ISNUMBER(MATCH(G451,'[4]OPR data'!$A$3:$A$2900,0)),"Y","N")</f>
        <v>Y</v>
      </c>
      <c r="L451" s="110"/>
      <c r="M451" s="233"/>
      <c r="N451" s="469" t="e">
        <f>(INDEX(Finish_table!R$4:R$83,MATCH('16 Year_History_Results'!$G451,Finish_table!S$4:S$83,0),1))</f>
        <v>#N/A</v>
      </c>
      <c r="O451" s="233" t="e">
        <f>(INDEX(Finish_table!Z$4:Z$99,MATCH('16 Year_History_Results'!$G451,Finish_table!AA$4:AA$99,0),1))</f>
        <v>#N/A</v>
      </c>
      <c r="P451" s="233" t="e">
        <f>(INDEX(Finish_table!AI$4:AI$99,MATCH('16 Year_History_Results'!$G451,Finish_table!AJ$4:AJ$99,0),1))</f>
        <v>#N/A</v>
      </c>
      <c r="Q451" s="233" t="e">
        <f>(INDEX(Finish_table!AR$4:AR$99,MATCH('16 Year_History_Results'!$G451,Finish_table!AS$4:AS$99,0),1))</f>
        <v>#N/A</v>
      </c>
      <c r="R451" s="233" t="e">
        <f>(INDEX(Finish_table!BA$4:BA$99,MATCH('16 Year_History_Results'!$G451,Finish_table!BB$4:BB$99,0),1))</f>
        <v>#N/A</v>
      </c>
      <c r="S451" s="233" t="str">
        <f>(INDEX(Finish_table!BJ$4:BJ$99,MATCH('16 Year_History_Results'!$G451,Finish_table!BK$4:BK$99,0),1))</f>
        <v>QF</v>
      </c>
      <c r="T451" s="233" t="str">
        <f>(INDEX(Finish_table!BS$4:BS$99,MATCH('16 Year_History_Results'!$G451,Finish_table!BT$4:BT$99,0),1))</f>
        <v>SF</v>
      </c>
      <c r="U451" s="233" t="e">
        <f>(INDEX(Finish_table!CB$4:CB$99,MATCH('16 Year_History_Results'!$G451,Finish_table!CC$4:CC$99,0),1))</f>
        <v>#N/A</v>
      </c>
      <c r="V451" s="233" t="e">
        <f>(INDEX(Finish_table!CK$4:CK$99,MATCH('16 Year_History_Results'!$G451,Finish_table!CL$4:CL$99,0),1))</f>
        <v>#N/A</v>
      </c>
      <c r="W451" s="233" t="e">
        <f>(INDEX(Finish_table!CT$4:CT$99,MATCH('16 Year_History_Results'!$G451,Finish_table!CU$4:CU$99,0),1))</f>
        <v>#N/A</v>
      </c>
      <c r="X451" s="233" t="e">
        <f>(INDEX(Finish_table!DC$4:DC$99,MATCH('16 Year_History_Results'!$G451,Finish_table!DD$4:DD$99,0),1))</f>
        <v>#N/A</v>
      </c>
      <c r="Y451" s="233" t="e">
        <f>(INDEX(Finish_table!DL$4:DL$99,MATCH('16 Year_History_Results'!$G451,Finish_table!DM$4:DM$99,0),1))</f>
        <v>#N/A</v>
      </c>
      <c r="Z451" s="233" t="e">
        <f>(INDEX(Finish_table!DU$4:DU$99,MATCH('16 Year_History_Results'!$G451,Finish_table!DV$4:DV$99,0),1))</f>
        <v>#N/A</v>
      </c>
      <c r="AA451" s="233" t="e">
        <f>(INDEX(Finish_table!ED$4:ED$140,MATCH('16 Year_History_Results'!$G451,Finish_table!EE$4:EE$140,0),1))</f>
        <v>#N/A</v>
      </c>
      <c r="AB451" s="233" t="e">
        <f>(INDEX(Finish_table!EM$4:EM$224,MATCH('16 Year_History_Results'!$G451,Finish_table!EN$4:EN$224,0),1))</f>
        <v>#N/A</v>
      </c>
      <c r="AC451" s="253" t="e">
        <f>(INDEX(Finish_table!EW$4:EW$224,MATCH('16 Year_History_Results'!$G451,Finish_table!EX$4:EX$224,0),1))</f>
        <v>#N/A</v>
      </c>
      <c r="AG451">
        <f t="shared" si="320"/>
        <v>1523</v>
      </c>
      <c r="AH451" s="110"/>
      <c r="AI451" s="2"/>
      <c r="AJ451" s="146">
        <f>INDEX('2001'!$C$44:$C$140,'16 Year_History_Results'!BZ451)</f>
        <v>0</v>
      </c>
      <c r="AK451" s="2">
        <f>INDEX('2002'!$C$44:$C$140,'16 Year_History_Results'!CA451)</f>
        <v>0</v>
      </c>
      <c r="AL451" s="2">
        <f>INDEX('2003'!$C$44:$C$140,'16 Year_History_Results'!CB451)</f>
        <v>0</v>
      </c>
      <c r="AM451" s="2">
        <f>INDEX('2004'!$C$44:$C$140,'16 Year_History_Results'!CC451)</f>
        <v>0</v>
      </c>
      <c r="AN451" s="2">
        <f>INDEX('2005'!$C$44:$C$140,'16 Year_History_Results'!CD451)</f>
        <v>0</v>
      </c>
      <c r="AO451" s="2">
        <f>INDEX('2006'!$C$44:$C$140,'16 Year_History_Results'!CE451)</f>
        <v>0</v>
      </c>
      <c r="AP451" s="2">
        <f>INDEX('2007'!$C$44:$C$140,'16 Year_History_Results'!CF451)</f>
        <v>10</v>
      </c>
      <c r="AQ451" s="2">
        <f>INDEX('2008'!$C$44:$C$140,'16 Year_History_Results'!CG451)</f>
        <v>0</v>
      </c>
      <c r="AR451" s="2">
        <f>INDEX('2009'!$C$44:$C$140,'16 Year_History_Results'!CH451)</f>
        <v>0</v>
      </c>
      <c r="AS451" s="2">
        <f>INDEX('2010'!$C$44:$C$140,'16 Year_History_Results'!CI451)</f>
        <v>0</v>
      </c>
      <c r="AT451" s="2">
        <f>INDEX('2011'!$C$44:$C$140,'16 Year_History_Results'!CJ451)</f>
        <v>0</v>
      </c>
      <c r="AU451" s="2">
        <f>INDEX('2012'!$C$44:$C$140,'16 Year_History_Results'!CK451)</f>
        <v>0</v>
      </c>
      <c r="AV451" s="2">
        <f>INDEX('2013'!$C$44:$C$140,'16 Year_History_Results'!CL451)</f>
        <v>0</v>
      </c>
      <c r="AW451" s="2">
        <f>INDEX('2014'!$C$52:$C$180,'16 Year_History_Results'!CM451)</f>
        <v>0</v>
      </c>
      <c r="AX451" s="2">
        <f>INDEX('2015'!$E$52:$E$308,'16 Year_History_Results'!CN451)</f>
        <v>0</v>
      </c>
      <c r="AY451" s="147">
        <f>INDEX('2016'!$E$52:$E$308,'16 Year_History_Results'!CO451)</f>
        <v>0</v>
      </c>
      <c r="AZ451" s="2"/>
      <c r="BB451">
        <f t="shared" si="349"/>
        <v>1523</v>
      </c>
      <c r="BC451" s="110"/>
      <c r="BD451" s="97"/>
      <c r="BE451" s="146">
        <f>INDEX('2001'!$B$44:$B$140,'16 Year_History_Results'!BZ451)</f>
        <v>0</v>
      </c>
      <c r="BF451" s="2">
        <f>INDEX('2002'!$B$44:$B$140,'16 Year_History_Results'!CA451)</f>
        <v>0</v>
      </c>
      <c r="BG451" s="2">
        <f>INDEX('2003'!$B$44:$B$140,'16 Year_History_Results'!CB451)</f>
        <v>0</v>
      </c>
      <c r="BH451" s="2">
        <f>INDEX('2004'!$B$44:$B$140,'16 Year_History_Results'!CC451)</f>
        <v>0</v>
      </c>
      <c r="BI451" s="2">
        <f>INDEX('2005'!$B$44:$B$140,'16 Year_History_Results'!CD451)</f>
        <v>0</v>
      </c>
      <c r="BJ451" s="2">
        <f>INDEX('2006'!$B$44:$B$140,'16 Year_History_Results'!CE451)</f>
        <v>9</v>
      </c>
      <c r="BK451" s="2">
        <f>INDEX('2007'!$B$44:$B$140,'16 Year_History_Results'!CF451)</f>
        <v>5</v>
      </c>
      <c r="BL451" s="2">
        <f>INDEX('2008'!$B$44:$B$140,'16 Year_History_Results'!CG451)</f>
        <v>0</v>
      </c>
      <c r="BM451" s="2">
        <f>INDEX('2009'!$B$44:$B$140,'16 Year_History_Results'!CH451)</f>
        <v>0</v>
      </c>
      <c r="BN451" s="2">
        <f>INDEX('2010'!$B$44:$B$140,'16 Year_History_Results'!CI451)</f>
        <v>0</v>
      </c>
      <c r="BO451" s="2">
        <f>INDEX('2011'!$B$44:$B$140,'16 Year_History_Results'!CJ451)</f>
        <v>0</v>
      </c>
      <c r="BP451" s="2">
        <f>INDEX('2012'!$B$44:$B$140,'16 Year_History_Results'!CK451)</f>
        <v>0</v>
      </c>
      <c r="BQ451" s="2">
        <f>INDEX('2013'!$B$44:$B$140,'16 Year_History_Results'!CL451)</f>
        <v>0</v>
      </c>
      <c r="BR451" s="2">
        <f>INDEX('2014'!$B$52:$B$180,'16 Year_History_Results'!CM451)</f>
        <v>0</v>
      </c>
      <c r="BS451" s="147">
        <f>INDEX('2015'!$B$52:$B$308,'16 Year_History_Results'!CN451)</f>
        <v>0</v>
      </c>
      <c r="BT451" s="147">
        <f>INDEX('2016'!$B$52:$B$308,'16 Year_History_Results'!CO451)</f>
        <v>0</v>
      </c>
      <c r="BW451">
        <f t="shared" si="350"/>
        <v>1523</v>
      </c>
      <c r="BX451" s="110"/>
      <c r="BY451" s="97"/>
      <c r="BZ451" s="146">
        <f>IF(ISNA(MATCH($BW451,'2001'!$A$44:$A$139,0)),97,MATCH($BW451,'2001'!$A$44:$A$139,0))</f>
        <v>97</v>
      </c>
      <c r="CA451" s="2">
        <f>IF(ISNA(MATCH($BW451,'2002'!$A$44:$A$139,0)),97,MATCH($BW451,'2002'!$A$44:$A$139,0))</f>
        <v>97</v>
      </c>
      <c r="CB451" s="2">
        <f>IF(ISNA(MATCH($BW451,'2003'!$A$44:$A$139,0)),97,MATCH($BW451,'2003'!$A$44:$A$139,0))</f>
        <v>97</v>
      </c>
      <c r="CC451" s="2">
        <f>IF(ISNA(MATCH($BW451,'2004'!$A$44:$A$139,0)),97,MATCH($BW451,'2004'!$A$44:$A$139,0))</f>
        <v>97</v>
      </c>
      <c r="CD451" s="2">
        <f>IF(ISNA(MATCH($BW451,'2005'!$A$44:$A$139,0)),97,MATCH($BW451,'2005'!$A$44:$A$139,0))</f>
        <v>97</v>
      </c>
      <c r="CE451" s="2">
        <f>IF(ISNA(MATCH($BW451,'2006'!$A$44:$A$139,0)),97,MATCH($BW451,'2006'!$A$44:$A$139,0))</f>
        <v>88</v>
      </c>
      <c r="CF451" s="2">
        <f>IF(ISNA(MATCH($BW451,'2007'!$A$44:$A$139,0)),97,MATCH($BW451,'2007'!$A$44:$A$139,0))</f>
        <v>78</v>
      </c>
      <c r="CG451" s="2">
        <f>IF(ISNA(MATCH($BW451,'2008'!$A$44:$A$139,0)),97,MATCH($BW451,'2008'!$A$44:$A$139,0))</f>
        <v>97</v>
      </c>
      <c r="CH451" s="2">
        <f>IF(ISNA(MATCH($BW451,'2009'!$A$44:$A$139,0)),97,MATCH($BW451,'2009'!$A$44:$A$139,0))</f>
        <v>97</v>
      </c>
      <c r="CI451" s="2">
        <f>IF(ISNA(MATCH($BW451,'2010'!$A$44:$A$139,0)),97,MATCH($BW451,'2010'!$A$44:$A$139,0))</f>
        <v>97</v>
      </c>
      <c r="CJ451" s="2">
        <f>IF(ISNA(MATCH($BW451,'2011'!$A$44:$A$139,0)),97,MATCH($BW451,'2011'!$A$44:$A$139,0))</f>
        <v>97</v>
      </c>
      <c r="CK451" s="2">
        <f>IF(ISNA(MATCH($BW451,'2012'!$A$44:$A$139,0)),97,MATCH($BW451,'2012'!$A$44:$A$139,0))</f>
        <v>97</v>
      </c>
      <c r="CL451" s="2">
        <f>IF(ISNA(MATCH($BW451,'2013'!$A$44:$A$139,0)),97,MATCH($BW451,'2013'!$A$44:$A$139,0))</f>
        <v>97</v>
      </c>
      <c r="CM451" s="2">
        <f>IF(ISNA(MATCH($BW451,'2014'!$A$52:$A$179,0)),129,MATCH($BW451,'2014'!$A$52:$A$179,0))</f>
        <v>129</v>
      </c>
      <c r="CN451" s="147">
        <f>IF(ISNA(MATCH($BW451,'2015'!$A$52:$A$307,0)),257,MATCH($BW451,'2015'!$A$52:$A$307,0))</f>
        <v>257</v>
      </c>
      <c r="CO451" s="147">
        <f>IF(ISNA(MATCH($BW451,'2016'!$A$52:$A$307,0)),257,MATCH($BW451,'2016'!$A$52:$A$307,0))</f>
        <v>257</v>
      </c>
      <c r="CQ451">
        <f t="shared" si="321"/>
        <v>1523</v>
      </c>
      <c r="CR451" s="281"/>
      <c r="CS451" s="279"/>
      <c r="CT451" s="278">
        <f t="shared" si="322"/>
        <v>0</v>
      </c>
      <c r="CU451" s="279">
        <f t="shared" si="323"/>
        <v>0</v>
      </c>
      <c r="CV451" s="279">
        <f t="shared" si="324"/>
        <v>0</v>
      </c>
      <c r="CW451" s="279">
        <f t="shared" si="325"/>
        <v>0</v>
      </c>
      <c r="CX451" s="279">
        <f t="shared" si="326"/>
        <v>0</v>
      </c>
      <c r="CY451" s="279">
        <f t="shared" si="327"/>
        <v>9</v>
      </c>
      <c r="CZ451" s="279">
        <f t="shared" si="328"/>
        <v>20.999400000000001</v>
      </c>
      <c r="DA451" s="279">
        <f t="shared" si="329"/>
        <v>13.99820004</v>
      </c>
      <c r="DB451" s="279">
        <f t="shared" si="330"/>
        <v>9.3312001466639991</v>
      </c>
      <c r="DC451" s="279">
        <f t="shared" si="331"/>
        <v>6.2201780177662211</v>
      </c>
      <c r="DD451" s="279">
        <f t="shared" si="332"/>
        <v>4.1463706666429632</v>
      </c>
      <c r="DE451" s="279">
        <f t="shared" si="333"/>
        <v>2.7639706863841993</v>
      </c>
      <c r="DF451" s="279">
        <f t="shared" si="334"/>
        <v>1.8424628595437071</v>
      </c>
      <c r="DG451" s="279">
        <f t="shared" si="269"/>
        <v>1.2281857421718352</v>
      </c>
      <c r="DH451" s="280">
        <f t="shared" si="286"/>
        <v>0.81870861573174525</v>
      </c>
      <c r="DI451" s="280">
        <f t="shared" si="292"/>
        <v>0.54575116324678141</v>
      </c>
      <c r="DJ451" s="154">
        <f t="shared" si="287"/>
        <v>387</v>
      </c>
      <c r="DK451" s="279">
        <f t="shared" si="335"/>
        <v>1523</v>
      </c>
      <c r="DL451" s="97"/>
      <c r="DM451" s="154"/>
      <c r="DN451" s="267">
        <f t="shared" si="336"/>
        <v>0</v>
      </c>
      <c r="DO451" s="154">
        <f t="shared" si="337"/>
        <v>0</v>
      </c>
      <c r="DP451" s="154">
        <f t="shared" si="338"/>
        <v>0</v>
      </c>
      <c r="DQ451" s="154">
        <f t="shared" si="339"/>
        <v>0</v>
      </c>
      <c r="DR451" s="154">
        <f t="shared" si="340"/>
        <v>0</v>
      </c>
      <c r="DS451" s="154">
        <f t="shared" si="341"/>
        <v>9</v>
      </c>
      <c r="DT451" s="154">
        <f t="shared" si="342"/>
        <v>24</v>
      </c>
      <c r="DU451" s="154">
        <f t="shared" si="343"/>
        <v>24</v>
      </c>
      <c r="DV451" s="154">
        <f t="shared" si="344"/>
        <v>24</v>
      </c>
      <c r="DW451" s="154">
        <f t="shared" si="345"/>
        <v>24</v>
      </c>
      <c r="DX451" s="154">
        <f t="shared" si="346"/>
        <v>24</v>
      </c>
      <c r="DY451" s="154">
        <f t="shared" si="347"/>
        <v>24</v>
      </c>
      <c r="DZ451" s="154">
        <f t="shared" si="348"/>
        <v>24</v>
      </c>
      <c r="EA451" s="154">
        <f t="shared" si="284"/>
        <v>24</v>
      </c>
      <c r="EB451" s="264">
        <f t="shared" si="288"/>
        <v>24</v>
      </c>
      <c r="EC451" s="264">
        <f t="shared" si="293"/>
        <v>24</v>
      </c>
      <c r="ED451" s="154">
        <f t="shared" si="289"/>
        <v>276</v>
      </c>
    </row>
    <row r="452" spans="2:134" ht="13" thickBot="1" x14ac:dyDescent="0.3">
      <c r="B452" s="131">
        <v>224</v>
      </c>
      <c r="C452" s="50">
        <f t="shared" si="285"/>
        <v>2</v>
      </c>
      <c r="D452" s="50">
        <f t="shared" si="290"/>
        <v>0</v>
      </c>
      <c r="E452" s="97"/>
      <c r="F452" s="2">
        <f t="shared" si="291"/>
        <v>447</v>
      </c>
      <c r="G452" s="207">
        <v>1071</v>
      </c>
      <c r="H452" s="98">
        <f>15- COUNTIF(L452:AC452,"#N/A")</f>
        <v>1</v>
      </c>
      <c r="I452" s="131">
        <f>SUM(AH452:AY452)+SUM(BE452:BT452)</f>
        <v>21</v>
      </c>
      <c r="J452" s="398">
        <f>DI452</f>
        <v>0.54434271506333265</v>
      </c>
      <c r="K452" s="456" t="str">
        <f>IF(ISNUMBER(MATCH(G452,'[4]OPR data'!$A$3:$A$2900,0)),"Y","N")</f>
        <v>Y</v>
      </c>
      <c r="L452" s="110"/>
      <c r="M452" s="233"/>
      <c r="N452" s="469" t="e">
        <f>(INDEX(Finish_table!R$4:R$83,MATCH('16 Year_History_Results'!$G452,Finish_table!S$4:S$83,0),1))</f>
        <v>#N/A</v>
      </c>
      <c r="O452" s="233" t="e">
        <f>(INDEX(Finish_table!Z$4:Z$99,MATCH('16 Year_History_Results'!$G452,Finish_table!AA$4:AA$99,0),1))</f>
        <v>#N/A</v>
      </c>
      <c r="P452" s="233" t="e">
        <f>(INDEX(Finish_table!AI$4:AI$99,MATCH('16 Year_History_Results'!$G452,Finish_table!AJ$4:AJ$99,0),1))</f>
        <v>#N/A</v>
      </c>
      <c r="Q452" s="233" t="e">
        <f>(INDEX(Finish_table!AR$4:AR$99,MATCH('16 Year_History_Results'!$G452,Finish_table!AS$4:AS$99,0),1))</f>
        <v>#N/A</v>
      </c>
      <c r="R452" s="233" t="str">
        <f>(INDEX(Finish_table!BA$4:BA$99,MATCH('16 Year_History_Results'!$G452,Finish_table!BB$4:BB$99,0),1))</f>
        <v>QF</v>
      </c>
      <c r="S452" s="233" t="e">
        <f>(INDEX(Finish_table!BJ$4:BJ$99,MATCH('16 Year_History_Results'!$G452,Finish_table!BK$4:BK$99,0),1))</f>
        <v>#N/A</v>
      </c>
      <c r="T452" s="233" t="e">
        <f>(INDEX(Finish_table!BS$4:BS$99,MATCH('16 Year_History_Results'!$G452,Finish_table!BT$4:BT$99,0),1))</f>
        <v>#N/A</v>
      </c>
      <c r="U452" s="233" t="str">
        <f>(INDEX(Finish_table!CB$4:CB$99,MATCH('16 Year_History_Results'!$G452,Finish_table!CC$4:CC$99,0),1))</f>
        <v>QF</v>
      </c>
      <c r="V452" s="233" t="e">
        <f>(INDEX(Finish_table!CK$4:CK$99,MATCH('16 Year_History_Results'!$G452,Finish_table!CL$4:CL$99,0),1))</f>
        <v>#N/A</v>
      </c>
      <c r="W452" s="233" t="e">
        <f>(INDEX(Finish_table!CT$4:CT$99,MATCH('16 Year_History_Results'!$G452,Finish_table!CU$4:CU$99,0),1))</f>
        <v>#N/A</v>
      </c>
      <c r="X452" s="233" t="e">
        <f>(INDEX(Finish_table!DC$4:DC$99,MATCH('16 Year_History_Results'!$G452,Finish_table!DD$4:DD$99,0),1))</f>
        <v>#N/A</v>
      </c>
      <c r="Y452" s="233" t="e">
        <f>(INDEX(Finish_table!DL$4:DL$99,MATCH('16 Year_History_Results'!$G452,Finish_table!DM$4:DM$99,0),1))</f>
        <v>#N/A</v>
      </c>
      <c r="Z452" s="233" t="e">
        <f>(INDEX(Finish_table!DU$4:DU$99,MATCH('16 Year_History_Results'!$G452,Finish_table!DV$4:DV$99,0),1))</f>
        <v>#N/A</v>
      </c>
      <c r="AA452" s="233" t="e">
        <f>(INDEX(Finish_table!ED$4:ED$140,MATCH('16 Year_History_Results'!$G452,Finish_table!EE$4:EE$140,0),1))</f>
        <v>#N/A</v>
      </c>
      <c r="AB452" s="233" t="e">
        <f>(INDEX(Finish_table!EM$4:EM$224,MATCH('16 Year_History_Results'!$G452,Finish_table!EN$4:EN$224,0),1))</f>
        <v>#N/A</v>
      </c>
      <c r="AC452" s="253" t="e">
        <f>(INDEX(Finish_table!EW$4:EW$224,MATCH('16 Year_History_Results'!$G452,Finish_table!EX$4:EX$224,0),1))</f>
        <v>#N/A</v>
      </c>
      <c r="AG452">
        <f t="shared" si="320"/>
        <v>1071</v>
      </c>
      <c r="AH452" s="110"/>
      <c r="AI452" s="2"/>
      <c r="AJ452" s="146">
        <f>INDEX('2001'!$C$44:$C$140,'16 Year_History_Results'!BZ452)</f>
        <v>0</v>
      </c>
      <c r="AK452" s="2">
        <f>INDEX('2002'!$C$44:$C$140,'16 Year_History_Results'!CA452)</f>
        <v>0</v>
      </c>
      <c r="AL452" s="2">
        <f>INDEX('2003'!$C$44:$C$140,'16 Year_History_Results'!CB452)</f>
        <v>0</v>
      </c>
      <c r="AM452" s="2">
        <f>INDEX('2004'!$C$44:$C$140,'16 Year_History_Results'!CC452)</f>
        <v>0</v>
      </c>
      <c r="AN452" s="2">
        <f>INDEX('2005'!$C$44:$C$140,'16 Year_History_Results'!CD452)</f>
        <v>0</v>
      </c>
      <c r="AO452" s="2">
        <f>INDEX('2006'!$C$44:$C$140,'16 Year_History_Results'!CE452)</f>
        <v>0</v>
      </c>
      <c r="AP452" s="2">
        <f>INDEX('2007'!$C$44:$C$140,'16 Year_History_Results'!CF452)</f>
        <v>0</v>
      </c>
      <c r="AQ452" s="2">
        <f>INDEX('2008'!$C$44:$C$140,'16 Year_History_Results'!CG452)</f>
        <v>0</v>
      </c>
      <c r="AR452" s="2">
        <f>INDEX('2009'!$C$44:$C$140,'16 Year_History_Results'!CH452)</f>
        <v>0</v>
      </c>
      <c r="AS452" s="2">
        <f>INDEX('2010'!$C$44:$C$140,'16 Year_History_Results'!CI452)</f>
        <v>0</v>
      </c>
      <c r="AT452" s="2">
        <f>INDEX('2011'!$C$44:$C$140,'16 Year_History_Results'!CJ452)</f>
        <v>0</v>
      </c>
      <c r="AU452" s="2">
        <f>INDEX('2012'!$C$44:$C$140,'16 Year_History_Results'!CK452)</f>
        <v>0</v>
      </c>
      <c r="AV452" s="2">
        <f>INDEX('2013'!$C$44:$C$140,'16 Year_History_Results'!CL452)</f>
        <v>0</v>
      </c>
      <c r="AW452" s="2">
        <f>INDEX('2014'!$C$52:$C$180,'16 Year_History_Results'!CM452)</f>
        <v>0</v>
      </c>
      <c r="AX452" s="2">
        <f>INDEX('2015'!$E$52:$E$308,'16 Year_History_Results'!CN452)</f>
        <v>0</v>
      </c>
      <c r="AY452" s="147">
        <f>INDEX('2016'!$E$52:$E$308,'16 Year_History_Results'!CO452)</f>
        <v>0</v>
      </c>
      <c r="AZ452" s="2"/>
      <c r="BB452">
        <f t="shared" si="349"/>
        <v>1071</v>
      </c>
      <c r="BC452" s="110"/>
      <c r="BD452" s="97"/>
      <c r="BE452" s="146">
        <f>INDEX('2001'!$B$44:$B$140,'16 Year_History_Results'!BZ452)</f>
        <v>0</v>
      </c>
      <c r="BF452" s="2">
        <f>INDEX('2002'!$B$44:$B$140,'16 Year_History_Results'!CA452)</f>
        <v>0</v>
      </c>
      <c r="BG452" s="2">
        <f>INDEX('2003'!$B$44:$B$140,'16 Year_History_Results'!CB452)</f>
        <v>0</v>
      </c>
      <c r="BH452" s="2">
        <f>INDEX('2004'!$B$44:$B$140,'16 Year_History_Results'!CC452)</f>
        <v>0</v>
      </c>
      <c r="BI452" s="2">
        <f>INDEX('2005'!$B$44:$B$140,'16 Year_History_Results'!CD452)</f>
        <v>10</v>
      </c>
      <c r="BJ452" s="2">
        <f>INDEX('2006'!$B$44:$B$140,'16 Year_History_Results'!CE452)</f>
        <v>0</v>
      </c>
      <c r="BK452" s="2">
        <f>INDEX('2007'!$B$44:$B$140,'16 Year_History_Results'!CF452)</f>
        <v>0</v>
      </c>
      <c r="BL452" s="2">
        <f>INDEX('2008'!$B$44:$B$140,'16 Year_History_Results'!CG452)</f>
        <v>11</v>
      </c>
      <c r="BM452" s="2">
        <f>INDEX('2009'!$B$44:$B$140,'16 Year_History_Results'!CH452)</f>
        <v>0</v>
      </c>
      <c r="BN452" s="2">
        <f>INDEX('2010'!$B$44:$B$140,'16 Year_History_Results'!CI452)</f>
        <v>0</v>
      </c>
      <c r="BO452" s="2">
        <f>INDEX('2011'!$B$44:$B$140,'16 Year_History_Results'!CJ452)</f>
        <v>0</v>
      </c>
      <c r="BP452" s="2">
        <f>INDEX('2012'!$B$44:$B$140,'16 Year_History_Results'!CK452)</f>
        <v>0</v>
      </c>
      <c r="BQ452" s="2">
        <f>INDEX('2013'!$B$44:$B$140,'16 Year_History_Results'!CL452)</f>
        <v>0</v>
      </c>
      <c r="BR452" s="2">
        <f>INDEX('2014'!$B$52:$B$180,'16 Year_History_Results'!CM452)</f>
        <v>0</v>
      </c>
      <c r="BS452" s="147">
        <f>INDEX('2015'!$B$52:$B$308,'16 Year_History_Results'!CN452)</f>
        <v>0</v>
      </c>
      <c r="BT452" s="147">
        <f>INDEX('2016'!$B$52:$B$308,'16 Year_History_Results'!CO452)</f>
        <v>0</v>
      </c>
      <c r="BW452">
        <f t="shared" si="350"/>
        <v>1071</v>
      </c>
      <c r="BX452" s="110"/>
      <c r="BY452" s="97"/>
      <c r="BZ452" s="146">
        <f>IF(ISNA(MATCH($BW452,'2001'!$A$44:$A$139,0)),97,MATCH($BW452,'2001'!$A$44:$A$139,0))</f>
        <v>97</v>
      </c>
      <c r="CA452" s="2">
        <f>IF(ISNA(MATCH($BW452,'2002'!$A$44:$A$139,0)),97,MATCH($BW452,'2002'!$A$44:$A$139,0))</f>
        <v>97</v>
      </c>
      <c r="CB452" s="2">
        <f>IF(ISNA(MATCH($BW452,'2003'!$A$44:$A$139,0)),97,MATCH($BW452,'2003'!$A$44:$A$139,0))</f>
        <v>97</v>
      </c>
      <c r="CC452" s="2">
        <f>IF(ISNA(MATCH($BW452,'2004'!$A$44:$A$139,0)),97,MATCH($BW452,'2004'!$A$44:$A$139,0))</f>
        <v>97</v>
      </c>
      <c r="CD452" s="2">
        <f>IF(ISNA(MATCH($BW452,'2005'!$A$44:$A$139,0)),97,MATCH($BW452,'2005'!$A$44:$A$139,0))</f>
        <v>79</v>
      </c>
      <c r="CE452" s="2">
        <f>IF(ISNA(MATCH($BW452,'2006'!$A$44:$A$139,0)),97,MATCH($BW452,'2006'!$A$44:$A$139,0))</f>
        <v>97</v>
      </c>
      <c r="CF452" s="2">
        <f>IF(ISNA(MATCH($BW452,'2007'!$A$44:$A$139,0)),97,MATCH($BW452,'2007'!$A$44:$A$139,0))</f>
        <v>97</v>
      </c>
      <c r="CG452" s="2">
        <f>IF(ISNA(MATCH($BW452,'2008'!$A$44:$A$139,0)),97,MATCH($BW452,'2008'!$A$44:$A$139,0))</f>
        <v>64</v>
      </c>
      <c r="CH452" s="2">
        <f>IF(ISNA(MATCH($BW452,'2009'!$A$44:$A$139,0)),97,MATCH($BW452,'2009'!$A$44:$A$139,0))</f>
        <v>97</v>
      </c>
      <c r="CI452" s="2">
        <f>IF(ISNA(MATCH($BW452,'2010'!$A$44:$A$139,0)),97,MATCH($BW452,'2010'!$A$44:$A$139,0))</f>
        <v>97</v>
      </c>
      <c r="CJ452" s="2">
        <f>IF(ISNA(MATCH($BW452,'2011'!$A$44:$A$139,0)),97,MATCH($BW452,'2011'!$A$44:$A$139,0))</f>
        <v>97</v>
      </c>
      <c r="CK452" s="2">
        <f>IF(ISNA(MATCH($BW452,'2012'!$A$44:$A$139,0)),97,MATCH($BW452,'2012'!$A$44:$A$139,0))</f>
        <v>97</v>
      </c>
      <c r="CL452" s="2">
        <f>IF(ISNA(MATCH($BW452,'2013'!$A$44:$A$139,0)),97,MATCH($BW452,'2013'!$A$44:$A$139,0))</f>
        <v>97</v>
      </c>
      <c r="CM452" s="2">
        <f>IF(ISNA(MATCH($BW452,'2014'!$A$52:$A$179,0)),129,MATCH($BW452,'2014'!$A$52:$A$179,0))</f>
        <v>129</v>
      </c>
      <c r="CN452" s="147">
        <f>IF(ISNA(MATCH($BW452,'2015'!$A$52:$A$307,0)),257,MATCH($BW452,'2015'!$A$52:$A$307,0))</f>
        <v>257</v>
      </c>
      <c r="CO452" s="147">
        <f>IF(ISNA(MATCH($BW452,'2016'!$A$52:$A$307,0)),257,MATCH($BW452,'2016'!$A$52:$A$307,0))</f>
        <v>257</v>
      </c>
      <c r="CQ452">
        <f t="shared" si="321"/>
        <v>1071</v>
      </c>
      <c r="CR452" s="281"/>
      <c r="CS452" s="279"/>
      <c r="CT452" s="278">
        <f t="shared" si="322"/>
        <v>0</v>
      </c>
      <c r="CU452" s="279">
        <f t="shared" si="323"/>
        <v>0</v>
      </c>
      <c r="CV452" s="279">
        <f t="shared" si="324"/>
        <v>0</v>
      </c>
      <c r="CW452" s="279">
        <f t="shared" si="325"/>
        <v>0</v>
      </c>
      <c r="CX452" s="279">
        <f t="shared" si="326"/>
        <v>10</v>
      </c>
      <c r="CY452" s="279">
        <f t="shared" si="327"/>
        <v>6.6659999999999995</v>
      </c>
      <c r="CZ452" s="279">
        <f t="shared" si="328"/>
        <v>4.4435555999999998</v>
      </c>
      <c r="DA452" s="279">
        <f t="shared" si="329"/>
        <v>13.96207416296</v>
      </c>
      <c r="DB452" s="279">
        <f t="shared" si="330"/>
        <v>9.3071186370291361</v>
      </c>
      <c r="DC452" s="279">
        <f t="shared" si="331"/>
        <v>6.2041252834436218</v>
      </c>
      <c r="DD452" s="279">
        <f t="shared" si="332"/>
        <v>4.1356699139435182</v>
      </c>
      <c r="DE452" s="279">
        <f t="shared" si="333"/>
        <v>2.7568375646347492</v>
      </c>
      <c r="DF452" s="279">
        <f t="shared" si="334"/>
        <v>1.8377079205855238</v>
      </c>
      <c r="DG452" s="279">
        <f t="shared" si="269"/>
        <v>1.2250160998623101</v>
      </c>
      <c r="DH452" s="280">
        <f t="shared" si="286"/>
        <v>0.8165957321682159</v>
      </c>
      <c r="DI452" s="280">
        <f t="shared" si="292"/>
        <v>0.54434271506333265</v>
      </c>
      <c r="DJ452" s="154">
        <f t="shared" si="287"/>
        <v>388</v>
      </c>
      <c r="DK452" s="279">
        <f t="shared" si="335"/>
        <v>1071</v>
      </c>
      <c r="DL452" s="97"/>
      <c r="DM452" s="154"/>
      <c r="DN452" s="267">
        <f t="shared" si="336"/>
        <v>0</v>
      </c>
      <c r="DO452" s="154">
        <f t="shared" si="337"/>
        <v>0</v>
      </c>
      <c r="DP452" s="154">
        <f t="shared" si="338"/>
        <v>0</v>
      </c>
      <c r="DQ452" s="154">
        <f t="shared" si="339"/>
        <v>0</v>
      </c>
      <c r="DR452" s="154">
        <f t="shared" si="340"/>
        <v>10</v>
      </c>
      <c r="DS452" s="154">
        <f t="shared" si="341"/>
        <v>10</v>
      </c>
      <c r="DT452" s="154">
        <f t="shared" si="342"/>
        <v>10</v>
      </c>
      <c r="DU452" s="154">
        <f t="shared" si="343"/>
        <v>21</v>
      </c>
      <c r="DV452" s="154">
        <f t="shared" si="344"/>
        <v>21</v>
      </c>
      <c r="DW452" s="154">
        <f t="shared" si="345"/>
        <v>21</v>
      </c>
      <c r="DX452" s="154">
        <f t="shared" si="346"/>
        <v>21</v>
      </c>
      <c r="DY452" s="154">
        <f t="shared" si="347"/>
        <v>21</v>
      </c>
      <c r="DZ452" s="154">
        <f t="shared" si="348"/>
        <v>21</v>
      </c>
      <c r="EA452" s="154">
        <f t="shared" si="284"/>
        <v>21</v>
      </c>
      <c r="EB452" s="264">
        <f t="shared" si="288"/>
        <v>21</v>
      </c>
      <c r="EC452" s="264">
        <f t="shared" si="293"/>
        <v>21</v>
      </c>
      <c r="ED452" s="154">
        <f t="shared" si="289"/>
        <v>313</v>
      </c>
    </row>
    <row r="453" spans="2:134" ht="13" thickBot="1" x14ac:dyDescent="0.3">
      <c r="B453" s="131">
        <v>224</v>
      </c>
      <c r="C453" s="50">
        <f t="shared" si="285"/>
        <v>3</v>
      </c>
      <c r="D453" s="50">
        <f t="shared" si="290"/>
        <v>3</v>
      </c>
      <c r="E453" s="97"/>
      <c r="F453" s="2">
        <f t="shared" si="291"/>
        <v>448</v>
      </c>
      <c r="G453" s="487">
        <v>2166</v>
      </c>
      <c r="H453" s="98">
        <f>15- COUNTIF(L453:AC453,"#N/A")</f>
        <v>1</v>
      </c>
      <c r="I453" s="131">
        <f>SUM(AH453:AY453)+SUM(BE453:BT453)</f>
        <v>15</v>
      </c>
      <c r="J453" s="398">
        <f>DI453</f>
        <v>0.5328151959597095</v>
      </c>
      <c r="K453" s="456" t="str">
        <f>IF(ISNUMBER(MATCH(G453,'[4]OPR data'!$A$3:$A$2900,0)),"Y","N")</f>
        <v>N</v>
      </c>
      <c r="L453" s="110"/>
      <c r="M453" s="233"/>
      <c r="N453" s="469" t="e">
        <f>(INDEX(Finish_table!R$4:R$83,MATCH('16 Year_History_Results'!$G453,Finish_table!S$4:S$83,0),1))</f>
        <v>#N/A</v>
      </c>
      <c r="O453" s="233" t="e">
        <f>(INDEX(Finish_table!Z$4:Z$99,MATCH('16 Year_History_Results'!$G453,Finish_table!AA$4:AA$99,0),1))</f>
        <v>#N/A</v>
      </c>
      <c r="P453" s="233" t="e">
        <f>(INDEX(Finish_table!AI$4:AI$99,MATCH('16 Year_History_Results'!$G453,Finish_table!AJ$4:AJ$99,0),1))</f>
        <v>#N/A</v>
      </c>
      <c r="Q453" s="233" t="e">
        <f>(INDEX(Finish_table!AR$4:AR$99,MATCH('16 Year_History_Results'!$G453,Finish_table!AS$4:AS$99,0),1))</f>
        <v>#N/A</v>
      </c>
      <c r="R453" s="233" t="e">
        <f>(INDEX(Finish_table!BA$4:BA$99,MATCH('16 Year_History_Results'!$G453,Finish_table!BB$4:BB$99,0),1))</f>
        <v>#N/A</v>
      </c>
      <c r="S453" s="233" t="e">
        <f>(INDEX(Finish_table!BJ$4:BJ$99,MATCH('16 Year_History_Results'!$G453,Finish_table!BK$4:BK$99,0),1))</f>
        <v>#N/A</v>
      </c>
      <c r="T453" s="233" t="str">
        <f>(INDEX(Finish_table!BS$4:BS$99,MATCH('16 Year_History_Results'!$G453,Finish_table!BT$4:BT$99,0),1))</f>
        <v>QF</v>
      </c>
      <c r="U453" s="233" t="str">
        <f>(INDEX(Finish_table!CB$4:CB$99,MATCH('16 Year_History_Results'!$G453,Finish_table!CC$4:CC$99,0),1))</f>
        <v>SF</v>
      </c>
      <c r="V453" s="233" t="e">
        <f>(INDEX(Finish_table!CK$4:CK$99,MATCH('16 Year_History_Results'!$G453,Finish_table!CL$4:CL$99,0),1))</f>
        <v>#N/A</v>
      </c>
      <c r="W453" s="233" t="e">
        <f>(INDEX(Finish_table!CT$4:CT$99,MATCH('16 Year_History_Results'!$G453,Finish_table!CU$4:CU$99,0),1))</f>
        <v>#N/A</v>
      </c>
      <c r="X453" s="233" t="e">
        <f>(INDEX(Finish_table!DC$4:DC$99,MATCH('16 Year_History_Results'!$G453,Finish_table!DD$4:DD$99,0),1))</f>
        <v>#N/A</v>
      </c>
      <c r="Y453" s="233" t="e">
        <f>(INDEX(Finish_table!DL$4:DL$99,MATCH('16 Year_History_Results'!$G453,Finish_table!DM$4:DM$99,0),1))</f>
        <v>#N/A</v>
      </c>
      <c r="Z453" s="233" t="e">
        <f>(INDEX(Finish_table!DU$4:DU$99,MATCH('16 Year_History_Results'!$G453,Finish_table!DV$4:DV$99,0),1))</f>
        <v>#N/A</v>
      </c>
      <c r="AA453" s="233" t="e">
        <f>(INDEX(Finish_table!ED$4:ED$140,MATCH('16 Year_History_Results'!$G453,Finish_table!EE$4:EE$140,0),1))</f>
        <v>#N/A</v>
      </c>
      <c r="AB453" s="233" t="e">
        <f>(INDEX(Finish_table!EM$4:EM$224,MATCH('16 Year_History_Results'!$G453,Finish_table!EN$4:EN$224,0),1))</f>
        <v>#N/A</v>
      </c>
      <c r="AC453" s="253" t="e">
        <f>(INDEX(Finish_table!EW$4:EW$224,MATCH('16 Year_History_Results'!$G453,Finish_table!EX$4:EX$224,0),1))</f>
        <v>#N/A</v>
      </c>
      <c r="AG453">
        <f t="shared" si="320"/>
        <v>2166</v>
      </c>
      <c r="AH453" s="110"/>
      <c r="AI453" s="2"/>
      <c r="AJ453" s="146">
        <f>INDEX('2001'!$C$44:$C$140,'16 Year_History_Results'!BZ453)</f>
        <v>0</v>
      </c>
      <c r="AK453" s="2">
        <f>INDEX('2002'!$C$44:$C$140,'16 Year_History_Results'!CA453)</f>
        <v>0</v>
      </c>
      <c r="AL453" s="2">
        <f>INDEX('2003'!$C$44:$C$140,'16 Year_History_Results'!CB453)</f>
        <v>0</v>
      </c>
      <c r="AM453" s="2">
        <f>INDEX('2004'!$C$44:$C$140,'16 Year_History_Results'!CC453)</f>
        <v>0</v>
      </c>
      <c r="AN453" s="2">
        <f>INDEX('2005'!$C$44:$C$140,'16 Year_History_Results'!CD453)</f>
        <v>0</v>
      </c>
      <c r="AO453" s="2">
        <f>INDEX('2006'!$C$44:$C$140,'16 Year_History_Results'!CE453)</f>
        <v>0</v>
      </c>
      <c r="AP453" s="2">
        <f>INDEX('2007'!$C$44:$C$140,'16 Year_History_Results'!CF453)</f>
        <v>0</v>
      </c>
      <c r="AQ453" s="2">
        <f>INDEX('2008'!$C$44:$C$140,'16 Year_History_Results'!CG453)</f>
        <v>10</v>
      </c>
      <c r="AR453" s="2">
        <f>INDEX('2009'!$C$44:$C$140,'16 Year_History_Results'!CH453)</f>
        <v>0</v>
      </c>
      <c r="AS453" s="2">
        <f>INDEX('2010'!$C$44:$C$140,'16 Year_History_Results'!CI453)</f>
        <v>0</v>
      </c>
      <c r="AT453" s="2">
        <f>INDEX('2011'!$C$44:$C$140,'16 Year_History_Results'!CJ453)</f>
        <v>0</v>
      </c>
      <c r="AU453" s="2">
        <f>INDEX('2012'!$C$44:$C$140,'16 Year_History_Results'!CK453)</f>
        <v>0</v>
      </c>
      <c r="AV453" s="2">
        <f>INDEX('2013'!$C$44:$C$140,'16 Year_History_Results'!CL453)</f>
        <v>0</v>
      </c>
      <c r="AW453" s="2">
        <f>INDEX('2014'!$C$52:$C$180,'16 Year_History_Results'!CM453)</f>
        <v>0</v>
      </c>
      <c r="AX453" s="2">
        <f>INDEX('2015'!$E$52:$E$308,'16 Year_History_Results'!CN453)</f>
        <v>0</v>
      </c>
      <c r="AY453" s="147">
        <f>INDEX('2016'!$E$52:$E$308,'16 Year_History_Results'!CO453)</f>
        <v>0</v>
      </c>
      <c r="AZ453" s="2"/>
      <c r="BB453">
        <f t="shared" si="349"/>
        <v>2166</v>
      </c>
      <c r="BC453" s="110"/>
      <c r="BD453" s="97"/>
      <c r="BE453" s="146">
        <f>INDEX('2001'!$B$44:$B$140,'16 Year_History_Results'!BZ453)</f>
        <v>0</v>
      </c>
      <c r="BF453" s="2">
        <f>INDEX('2002'!$B$44:$B$140,'16 Year_History_Results'!CA453)</f>
        <v>0</v>
      </c>
      <c r="BG453" s="2">
        <f>INDEX('2003'!$B$44:$B$140,'16 Year_History_Results'!CB453)</f>
        <v>0</v>
      </c>
      <c r="BH453" s="2">
        <f>INDEX('2004'!$B$44:$B$140,'16 Year_History_Results'!CC453)</f>
        <v>0</v>
      </c>
      <c r="BI453" s="2">
        <f>INDEX('2005'!$B$44:$B$140,'16 Year_History_Results'!CD453)</f>
        <v>0</v>
      </c>
      <c r="BJ453" s="2">
        <f>INDEX('2006'!$B$44:$B$140,'16 Year_History_Results'!CE453)</f>
        <v>0</v>
      </c>
      <c r="BK453" s="2">
        <f>INDEX('2007'!$B$44:$B$140,'16 Year_History_Results'!CF453)</f>
        <v>4</v>
      </c>
      <c r="BL453" s="2">
        <f>INDEX('2008'!$B$44:$B$140,'16 Year_History_Results'!CG453)</f>
        <v>1</v>
      </c>
      <c r="BM453" s="2">
        <f>INDEX('2009'!$B$44:$B$140,'16 Year_History_Results'!CH453)</f>
        <v>0</v>
      </c>
      <c r="BN453" s="2">
        <f>INDEX('2010'!$B$44:$B$140,'16 Year_History_Results'!CI453)</f>
        <v>0</v>
      </c>
      <c r="BO453" s="2">
        <f>INDEX('2011'!$B$44:$B$140,'16 Year_History_Results'!CJ453)</f>
        <v>0</v>
      </c>
      <c r="BP453" s="2">
        <f>INDEX('2012'!$B$44:$B$140,'16 Year_History_Results'!CK453)</f>
        <v>0</v>
      </c>
      <c r="BQ453" s="2">
        <f>INDEX('2013'!$B$44:$B$140,'16 Year_History_Results'!CL453)</f>
        <v>0</v>
      </c>
      <c r="BR453" s="2">
        <f>INDEX('2014'!$B$52:$B$180,'16 Year_History_Results'!CM453)</f>
        <v>0</v>
      </c>
      <c r="BS453" s="147">
        <f>INDEX('2015'!$B$52:$B$308,'16 Year_History_Results'!CN453)</f>
        <v>0</v>
      </c>
      <c r="BT453" s="147">
        <f>INDEX('2016'!$B$52:$B$308,'16 Year_History_Results'!CO453)</f>
        <v>0</v>
      </c>
      <c r="BW453">
        <f t="shared" si="350"/>
        <v>2166</v>
      </c>
      <c r="BX453" s="110"/>
      <c r="BY453" s="97"/>
      <c r="BZ453" s="146">
        <f>IF(ISNA(MATCH($BW453,'2001'!$A$44:$A$139,0)),97,MATCH($BW453,'2001'!$A$44:$A$139,0))</f>
        <v>97</v>
      </c>
      <c r="CA453" s="2">
        <f>IF(ISNA(MATCH($BW453,'2002'!$A$44:$A$139,0)),97,MATCH($BW453,'2002'!$A$44:$A$139,0))</f>
        <v>97</v>
      </c>
      <c r="CB453" s="2">
        <f>IF(ISNA(MATCH($BW453,'2003'!$A$44:$A$139,0)),97,MATCH($BW453,'2003'!$A$44:$A$139,0))</f>
        <v>97</v>
      </c>
      <c r="CC453" s="2">
        <f>IF(ISNA(MATCH($BW453,'2004'!$A$44:$A$139,0)),97,MATCH($BW453,'2004'!$A$44:$A$139,0))</f>
        <v>97</v>
      </c>
      <c r="CD453" s="2">
        <f>IF(ISNA(MATCH($BW453,'2005'!$A$44:$A$139,0)),97,MATCH($BW453,'2005'!$A$44:$A$139,0))</f>
        <v>97</v>
      </c>
      <c r="CE453" s="2">
        <f>IF(ISNA(MATCH($BW453,'2006'!$A$44:$A$139,0)),97,MATCH($BW453,'2006'!$A$44:$A$139,0))</f>
        <v>97</v>
      </c>
      <c r="CF453" s="2">
        <f>IF(ISNA(MATCH($BW453,'2007'!$A$44:$A$139,0)),97,MATCH($BW453,'2007'!$A$44:$A$139,0))</f>
        <v>94</v>
      </c>
      <c r="CG453" s="2">
        <f>IF(ISNA(MATCH($BW453,'2008'!$A$44:$A$139,0)),97,MATCH($BW453,'2008'!$A$44:$A$139,0))</f>
        <v>90</v>
      </c>
      <c r="CH453" s="2">
        <f>IF(ISNA(MATCH($BW453,'2009'!$A$44:$A$139,0)),97,MATCH($BW453,'2009'!$A$44:$A$139,0))</f>
        <v>97</v>
      </c>
      <c r="CI453" s="2">
        <f>IF(ISNA(MATCH($BW453,'2010'!$A$44:$A$139,0)),97,MATCH($BW453,'2010'!$A$44:$A$139,0))</f>
        <v>97</v>
      </c>
      <c r="CJ453" s="2">
        <f>IF(ISNA(MATCH($BW453,'2011'!$A$44:$A$139,0)),97,MATCH($BW453,'2011'!$A$44:$A$139,0))</f>
        <v>97</v>
      </c>
      <c r="CK453" s="2">
        <f>IF(ISNA(MATCH($BW453,'2012'!$A$44:$A$139,0)),97,MATCH($BW453,'2012'!$A$44:$A$139,0))</f>
        <v>97</v>
      </c>
      <c r="CL453" s="2">
        <f>IF(ISNA(MATCH($BW453,'2013'!$A$44:$A$139,0)),97,MATCH($BW453,'2013'!$A$44:$A$139,0))</f>
        <v>97</v>
      </c>
      <c r="CM453" s="2">
        <f>IF(ISNA(MATCH($BW453,'2014'!$A$52:$A$179,0)),129,MATCH($BW453,'2014'!$A$52:$A$179,0))</f>
        <v>129</v>
      </c>
      <c r="CN453" s="147">
        <f>IF(ISNA(MATCH($BW453,'2015'!$A$52:$A$307,0)),257,MATCH($BW453,'2015'!$A$52:$A$307,0))</f>
        <v>257</v>
      </c>
      <c r="CO453" s="147">
        <f>IF(ISNA(MATCH($BW453,'2016'!$A$52:$A$307,0)),257,MATCH($BW453,'2016'!$A$52:$A$307,0))</f>
        <v>257</v>
      </c>
      <c r="CQ453">
        <f t="shared" si="321"/>
        <v>2166</v>
      </c>
      <c r="CR453" s="281"/>
      <c r="CS453" s="279"/>
      <c r="CT453" s="278">
        <f t="shared" si="322"/>
        <v>0</v>
      </c>
      <c r="CU453" s="279">
        <f t="shared" si="323"/>
        <v>0</v>
      </c>
      <c r="CV453" s="279">
        <f t="shared" si="324"/>
        <v>0</v>
      </c>
      <c r="CW453" s="279">
        <f t="shared" si="325"/>
        <v>0</v>
      </c>
      <c r="CX453" s="279">
        <f t="shared" si="326"/>
        <v>0</v>
      </c>
      <c r="CY453" s="279">
        <f t="shared" si="327"/>
        <v>0</v>
      </c>
      <c r="CZ453" s="279">
        <f t="shared" si="328"/>
        <v>4</v>
      </c>
      <c r="DA453" s="279">
        <f t="shared" si="329"/>
        <v>13.666399999999999</v>
      </c>
      <c r="DB453" s="279">
        <f t="shared" si="330"/>
        <v>9.1100222399999993</v>
      </c>
      <c r="DC453" s="279">
        <f t="shared" si="331"/>
        <v>6.0727408251839989</v>
      </c>
      <c r="DD453" s="279">
        <f t="shared" si="332"/>
        <v>4.0480890340676536</v>
      </c>
      <c r="DE453" s="279">
        <f t="shared" si="333"/>
        <v>2.6984561501094979</v>
      </c>
      <c r="DF453" s="279">
        <f t="shared" si="334"/>
        <v>1.7987908696629913</v>
      </c>
      <c r="DG453" s="279">
        <f t="shared" ref="DG453:DG474" si="351">BR453+AW453+(DF453*$AE$1)</f>
        <v>1.19907399371735</v>
      </c>
      <c r="DH453" s="280">
        <f t="shared" si="286"/>
        <v>0.79930272421198545</v>
      </c>
      <c r="DI453" s="280">
        <f t="shared" si="292"/>
        <v>0.5328151959597095</v>
      </c>
      <c r="DJ453" s="154">
        <f t="shared" si="287"/>
        <v>389</v>
      </c>
      <c r="DK453" s="279">
        <f t="shared" si="335"/>
        <v>2166</v>
      </c>
      <c r="DL453" s="97"/>
      <c r="DM453" s="154"/>
      <c r="DN453" s="267">
        <f t="shared" si="336"/>
        <v>0</v>
      </c>
      <c r="DO453" s="154">
        <f t="shared" si="337"/>
        <v>0</v>
      </c>
      <c r="DP453" s="154">
        <f t="shared" si="338"/>
        <v>0</v>
      </c>
      <c r="DQ453" s="154">
        <f t="shared" si="339"/>
        <v>0</v>
      </c>
      <c r="DR453" s="154">
        <f t="shared" si="340"/>
        <v>0</v>
      </c>
      <c r="DS453" s="154">
        <f t="shared" si="341"/>
        <v>0</v>
      </c>
      <c r="DT453" s="154">
        <f t="shared" si="342"/>
        <v>4</v>
      </c>
      <c r="DU453" s="154">
        <f t="shared" si="343"/>
        <v>15</v>
      </c>
      <c r="DV453" s="154">
        <f t="shared" si="344"/>
        <v>15</v>
      </c>
      <c r="DW453" s="154">
        <f t="shared" si="345"/>
        <v>15</v>
      </c>
      <c r="DX453" s="154">
        <f t="shared" si="346"/>
        <v>15</v>
      </c>
      <c r="DY453" s="154">
        <f t="shared" si="347"/>
        <v>15</v>
      </c>
      <c r="DZ453" s="154">
        <f t="shared" si="348"/>
        <v>15</v>
      </c>
      <c r="EA453" s="154">
        <f t="shared" ref="EA453:EA474" si="352">BR453+AW453+DZ453</f>
        <v>15</v>
      </c>
      <c r="EB453" s="264">
        <f t="shared" si="288"/>
        <v>15</v>
      </c>
      <c r="EC453" s="264">
        <f t="shared" si="293"/>
        <v>15</v>
      </c>
      <c r="ED453" s="154">
        <f t="shared" si="289"/>
        <v>360</v>
      </c>
    </row>
    <row r="454" spans="2:134" ht="13" thickBot="1" x14ac:dyDescent="0.3">
      <c r="B454" s="131">
        <v>226</v>
      </c>
      <c r="C454" s="50">
        <f t="shared" si="285"/>
        <v>1</v>
      </c>
      <c r="D454" s="50">
        <f t="shared" si="290"/>
        <v>1</v>
      </c>
      <c r="E454" s="97"/>
      <c r="F454" s="2">
        <f t="shared" si="291"/>
        <v>449</v>
      </c>
      <c r="G454" s="487">
        <v>3494</v>
      </c>
      <c r="H454" s="98">
        <f>15- COUNTIF(L454:AC454,"#N/A")</f>
        <v>0</v>
      </c>
      <c r="I454" s="131">
        <f>SUM(AH454:AY454)+SUM(BE454:BT454)</f>
        <v>4</v>
      </c>
      <c r="J454" s="398">
        <f>DI454</f>
        <v>0.52648564937744868</v>
      </c>
      <c r="K454" s="456" t="str">
        <f>IF(ISNUMBER(MATCH(G454,'[4]OPR data'!$A$3:$A$2900,0)),"Y","N")</f>
        <v>Y</v>
      </c>
      <c r="L454" s="110"/>
      <c r="M454" s="233"/>
      <c r="N454" s="469" t="e">
        <f>(INDEX(Finish_table!R$4:R$83,MATCH('16 Year_History_Results'!$G454,Finish_table!S$4:S$83,0),1))</f>
        <v>#N/A</v>
      </c>
      <c r="O454" s="233" t="e">
        <f>(INDEX(Finish_table!Z$4:Z$99,MATCH('16 Year_History_Results'!$G454,Finish_table!AA$4:AA$99,0),1))</f>
        <v>#N/A</v>
      </c>
      <c r="P454" s="233" t="e">
        <f>(INDEX(Finish_table!AI$4:AI$99,MATCH('16 Year_History_Results'!$G454,Finish_table!AJ$4:AJ$99,0),1))</f>
        <v>#N/A</v>
      </c>
      <c r="Q454" s="233" t="e">
        <f>(INDEX(Finish_table!AR$4:AR$99,MATCH('16 Year_History_Results'!$G454,Finish_table!AS$4:AS$99,0),1))</f>
        <v>#N/A</v>
      </c>
      <c r="R454" s="233" t="e">
        <f>(INDEX(Finish_table!BA$4:BA$99,MATCH('16 Year_History_Results'!$G454,Finish_table!BB$4:BB$99,0),1))</f>
        <v>#N/A</v>
      </c>
      <c r="S454" s="233" t="e">
        <f>(INDEX(Finish_table!BJ$4:BJ$99,MATCH('16 Year_History_Results'!$G454,Finish_table!BK$4:BK$99,0),1))</f>
        <v>#N/A</v>
      </c>
      <c r="T454" s="233" t="e">
        <f>(INDEX(Finish_table!BS$4:BS$99,MATCH('16 Year_History_Results'!$G454,Finish_table!BT$4:BT$99,0),1))</f>
        <v>#N/A</v>
      </c>
      <c r="U454" s="233" t="e">
        <f>(INDEX(Finish_table!CB$4:CB$99,MATCH('16 Year_History_Results'!$G454,Finish_table!CC$4:CC$99,0),1))</f>
        <v>#N/A</v>
      </c>
      <c r="V454" s="233" t="e">
        <f>(INDEX(Finish_table!CK$4:CK$99,MATCH('16 Year_History_Results'!$G454,Finish_table!CL$4:CL$99,0),1))</f>
        <v>#N/A</v>
      </c>
      <c r="W454" s="233" t="e">
        <f>(INDEX(Finish_table!CT$4:CT$99,MATCH('16 Year_History_Results'!$G454,Finish_table!CU$4:CU$99,0),1))</f>
        <v>#N/A</v>
      </c>
      <c r="X454" s="233" t="str">
        <f>(INDEX(Finish_table!DC$4:DC$99,MATCH('16 Year_History_Results'!$G454,Finish_table!DD$4:DD$99,0),1))</f>
        <v>QF</v>
      </c>
      <c r="Y454" s="233" t="e">
        <f>(INDEX(Finish_table!DL$4:DL$99,MATCH('16 Year_History_Results'!$G454,Finish_table!DM$4:DM$99,0),1))</f>
        <v>#N/A</v>
      </c>
      <c r="Z454" s="233" t="e">
        <f>(INDEX(Finish_table!DU$4:DU$99,MATCH('16 Year_History_Results'!$G454,Finish_table!DV$4:DV$99,0),1))</f>
        <v>#N/A</v>
      </c>
      <c r="AA454" s="233" t="e">
        <f>(INDEX(Finish_table!ED$4:ED$140,MATCH('16 Year_History_Results'!$G454,Finish_table!EE$4:EE$140,0),1))</f>
        <v>#N/A</v>
      </c>
      <c r="AB454" s="233" t="e">
        <f>(INDEX(Finish_table!EM$4:EM$224,MATCH('16 Year_History_Results'!$G454,Finish_table!EN$4:EN$224,0),1))</f>
        <v>#N/A</v>
      </c>
      <c r="AC454" s="253" t="e">
        <f>(INDEX(Finish_table!EW$4:EW$224,MATCH('16 Year_History_Results'!$G454,Finish_table!EX$4:EX$224,0),1))</f>
        <v>#N/A</v>
      </c>
      <c r="AG454">
        <f t="shared" si="320"/>
        <v>3494</v>
      </c>
      <c r="AH454" s="110"/>
      <c r="AI454" s="2"/>
      <c r="AJ454" s="146">
        <f>INDEX('2001'!$C$44:$C$140,'16 Year_History_Results'!BZ454)</f>
        <v>0</v>
      </c>
      <c r="AK454" s="2">
        <f>INDEX('2002'!$C$44:$C$140,'16 Year_History_Results'!CA454)</f>
        <v>0</v>
      </c>
      <c r="AL454" s="2">
        <f>INDEX('2003'!$C$44:$C$140,'16 Year_History_Results'!CB454)</f>
        <v>0</v>
      </c>
      <c r="AM454" s="2">
        <f>INDEX('2004'!$C$44:$C$140,'16 Year_History_Results'!CC454)</f>
        <v>0</v>
      </c>
      <c r="AN454" s="2">
        <f>INDEX('2005'!$C$44:$C$140,'16 Year_History_Results'!CD454)</f>
        <v>0</v>
      </c>
      <c r="AO454" s="2">
        <f>INDEX('2006'!$C$44:$C$140,'16 Year_History_Results'!CE454)</f>
        <v>0</v>
      </c>
      <c r="AP454" s="2">
        <f>INDEX('2007'!$C$44:$C$140,'16 Year_History_Results'!CF454)</f>
        <v>0</v>
      </c>
      <c r="AQ454" s="2">
        <f>INDEX('2008'!$C$44:$C$140,'16 Year_History_Results'!CG454)</f>
        <v>0</v>
      </c>
      <c r="AR454" s="2">
        <f>INDEX('2009'!$C$44:$C$140,'16 Year_History_Results'!CH454)</f>
        <v>0</v>
      </c>
      <c r="AS454" s="2">
        <f>INDEX('2010'!$C$44:$C$140,'16 Year_History_Results'!CI454)</f>
        <v>0</v>
      </c>
      <c r="AT454" s="2">
        <f>INDEX('2011'!$C$44:$C$140,'16 Year_History_Results'!CJ454)</f>
        <v>0</v>
      </c>
      <c r="AU454" s="2">
        <f>INDEX('2012'!$C$44:$C$140,'16 Year_History_Results'!CK454)</f>
        <v>0</v>
      </c>
      <c r="AV454" s="2">
        <f>INDEX('2013'!$C$44:$C$140,'16 Year_History_Results'!CL454)</f>
        <v>0</v>
      </c>
      <c r="AW454" s="2">
        <f>INDEX('2014'!$C$52:$C$180,'16 Year_History_Results'!CM454)</f>
        <v>0</v>
      </c>
      <c r="AX454" s="2">
        <f>INDEX('2015'!$E$52:$E$308,'16 Year_History_Results'!CN454)</f>
        <v>0</v>
      </c>
      <c r="AY454" s="147">
        <f>INDEX('2016'!$E$52:$E$308,'16 Year_History_Results'!CO454)</f>
        <v>0</v>
      </c>
      <c r="AZ454" s="2"/>
      <c r="BB454">
        <f t="shared" si="349"/>
        <v>3494</v>
      </c>
      <c r="BC454" s="110"/>
      <c r="BD454" s="97"/>
      <c r="BE454" s="146">
        <f>INDEX('2001'!$B$44:$B$140,'16 Year_History_Results'!BZ454)</f>
        <v>0</v>
      </c>
      <c r="BF454" s="2">
        <f>INDEX('2002'!$B$44:$B$140,'16 Year_History_Results'!CA454)</f>
        <v>0</v>
      </c>
      <c r="BG454" s="2">
        <f>INDEX('2003'!$B$44:$B$140,'16 Year_History_Results'!CB454)</f>
        <v>0</v>
      </c>
      <c r="BH454" s="2">
        <f>INDEX('2004'!$B$44:$B$140,'16 Year_History_Results'!CC454)</f>
        <v>0</v>
      </c>
      <c r="BI454" s="2">
        <f>INDEX('2005'!$B$44:$B$140,'16 Year_History_Results'!CD454)</f>
        <v>0</v>
      </c>
      <c r="BJ454" s="2">
        <f>INDEX('2006'!$B$44:$B$140,'16 Year_History_Results'!CE454)</f>
        <v>0</v>
      </c>
      <c r="BK454" s="2">
        <f>INDEX('2007'!$B$44:$B$140,'16 Year_History_Results'!CF454)</f>
        <v>0</v>
      </c>
      <c r="BL454" s="2">
        <f>INDEX('2008'!$B$44:$B$140,'16 Year_History_Results'!CG454)</f>
        <v>0</v>
      </c>
      <c r="BM454" s="2">
        <f>INDEX('2009'!$B$44:$B$140,'16 Year_History_Results'!CH454)</f>
        <v>0</v>
      </c>
      <c r="BN454" s="2">
        <f>INDEX('2010'!$B$44:$B$140,'16 Year_History_Results'!CI454)</f>
        <v>0</v>
      </c>
      <c r="BO454" s="2">
        <f>INDEX('2011'!$B$44:$B$140,'16 Year_History_Results'!CJ454)</f>
        <v>4</v>
      </c>
      <c r="BP454" s="2">
        <f>INDEX('2012'!$B$44:$B$140,'16 Year_History_Results'!CK454)</f>
        <v>0</v>
      </c>
      <c r="BQ454" s="2">
        <f>INDEX('2013'!$B$44:$B$140,'16 Year_History_Results'!CL454)</f>
        <v>0</v>
      </c>
      <c r="BR454" s="2">
        <f>INDEX('2014'!$B$52:$B$180,'16 Year_History_Results'!CM454)</f>
        <v>0</v>
      </c>
      <c r="BS454" s="147">
        <f>INDEX('2015'!$B$52:$B$308,'16 Year_History_Results'!CN454)</f>
        <v>0</v>
      </c>
      <c r="BT454" s="147">
        <f>INDEX('2016'!$B$52:$B$308,'16 Year_History_Results'!CO454)</f>
        <v>0</v>
      </c>
      <c r="BW454">
        <f t="shared" si="350"/>
        <v>3494</v>
      </c>
      <c r="BX454" s="110"/>
      <c r="BY454" s="97"/>
      <c r="BZ454" s="146">
        <f>IF(ISNA(MATCH($BW454,'2001'!$A$44:$A$139,0)),97,MATCH($BW454,'2001'!$A$44:$A$139,0))</f>
        <v>97</v>
      </c>
      <c r="CA454" s="2">
        <f>IF(ISNA(MATCH($BW454,'2002'!$A$44:$A$139,0)),97,MATCH($BW454,'2002'!$A$44:$A$139,0))</f>
        <v>97</v>
      </c>
      <c r="CB454" s="2">
        <f>IF(ISNA(MATCH($BW454,'2003'!$A$44:$A$139,0)),97,MATCH($BW454,'2003'!$A$44:$A$139,0))</f>
        <v>97</v>
      </c>
      <c r="CC454" s="2">
        <f>IF(ISNA(MATCH($BW454,'2004'!$A$44:$A$139,0)),97,MATCH($BW454,'2004'!$A$44:$A$139,0))</f>
        <v>97</v>
      </c>
      <c r="CD454" s="2">
        <f>IF(ISNA(MATCH($BW454,'2005'!$A$44:$A$139,0)),97,MATCH($BW454,'2005'!$A$44:$A$139,0))</f>
        <v>97</v>
      </c>
      <c r="CE454" s="2">
        <f>IF(ISNA(MATCH($BW454,'2006'!$A$44:$A$139,0)),97,MATCH($BW454,'2006'!$A$44:$A$139,0))</f>
        <v>97</v>
      </c>
      <c r="CF454" s="2">
        <f>IF(ISNA(MATCH($BW454,'2007'!$A$44:$A$139,0)),97,MATCH($BW454,'2007'!$A$44:$A$139,0))</f>
        <v>97</v>
      </c>
      <c r="CG454" s="2">
        <f>IF(ISNA(MATCH($BW454,'2008'!$A$44:$A$139,0)),97,MATCH($BW454,'2008'!$A$44:$A$139,0))</f>
        <v>97</v>
      </c>
      <c r="CH454" s="2">
        <f>IF(ISNA(MATCH($BW454,'2009'!$A$44:$A$139,0)),97,MATCH($BW454,'2009'!$A$44:$A$139,0))</f>
        <v>97</v>
      </c>
      <c r="CI454" s="2">
        <f>IF(ISNA(MATCH($BW454,'2010'!$A$44:$A$139,0)),97,MATCH($BW454,'2010'!$A$44:$A$139,0))</f>
        <v>97</v>
      </c>
      <c r="CJ454" s="2">
        <f>IF(ISNA(MATCH($BW454,'2011'!$A$44:$A$139,0)),97,MATCH($BW454,'2011'!$A$44:$A$139,0))</f>
        <v>94</v>
      </c>
      <c r="CK454" s="2">
        <f>IF(ISNA(MATCH($BW454,'2012'!$A$44:$A$139,0)),97,MATCH($BW454,'2012'!$A$44:$A$139,0))</f>
        <v>97</v>
      </c>
      <c r="CL454" s="2">
        <f>IF(ISNA(MATCH($BW454,'2013'!$A$44:$A$139,0)),97,MATCH($BW454,'2013'!$A$44:$A$139,0))</f>
        <v>97</v>
      </c>
      <c r="CM454" s="2">
        <f>IF(ISNA(MATCH($BW454,'2014'!$A$52:$A$179,0)),129,MATCH($BW454,'2014'!$A$52:$A$179,0))</f>
        <v>129</v>
      </c>
      <c r="CN454" s="147">
        <f>IF(ISNA(MATCH($BW454,'2015'!$A$52:$A$307,0)),257,MATCH($BW454,'2015'!$A$52:$A$307,0))</f>
        <v>257</v>
      </c>
      <c r="CO454" s="147">
        <f>IF(ISNA(MATCH($BW454,'2016'!$A$52:$A$307,0)),257,MATCH($BW454,'2016'!$A$52:$A$307,0))</f>
        <v>257</v>
      </c>
      <c r="CQ454">
        <f t="shared" si="321"/>
        <v>3494</v>
      </c>
      <c r="CR454" s="281"/>
      <c r="CS454" s="279"/>
      <c r="CT454" s="278">
        <f t="shared" si="322"/>
        <v>0</v>
      </c>
      <c r="CU454" s="279">
        <f t="shared" si="323"/>
        <v>0</v>
      </c>
      <c r="CV454" s="279">
        <f t="shared" si="324"/>
        <v>0</v>
      </c>
      <c r="CW454" s="279">
        <f t="shared" si="325"/>
        <v>0</v>
      </c>
      <c r="CX454" s="279">
        <f t="shared" si="326"/>
        <v>0</v>
      </c>
      <c r="CY454" s="279">
        <f t="shared" si="327"/>
        <v>0</v>
      </c>
      <c r="CZ454" s="279">
        <f t="shared" si="328"/>
        <v>0</v>
      </c>
      <c r="DA454" s="279">
        <f t="shared" si="329"/>
        <v>0</v>
      </c>
      <c r="DB454" s="279">
        <f t="shared" si="330"/>
        <v>0</v>
      </c>
      <c r="DC454" s="279">
        <f t="shared" si="331"/>
        <v>0</v>
      </c>
      <c r="DD454" s="279">
        <f t="shared" si="332"/>
        <v>4</v>
      </c>
      <c r="DE454" s="279">
        <f t="shared" si="333"/>
        <v>2.6663999999999999</v>
      </c>
      <c r="DF454" s="279">
        <f t="shared" si="334"/>
        <v>1.7774222399999999</v>
      </c>
      <c r="DG454" s="279">
        <f t="shared" si="351"/>
        <v>1.1848296651839998</v>
      </c>
      <c r="DH454" s="280">
        <f t="shared" ref="DH454:DH490" si="353">BS454+AX454+(DG454*$AE$1)</f>
        <v>0.78980745481165426</v>
      </c>
      <c r="DI454" s="280">
        <f t="shared" si="292"/>
        <v>0.52648564937744868</v>
      </c>
      <c r="DJ454" s="154">
        <f t="shared" ref="DJ454:DJ517" si="354">RANK(DH454,DH$6:DH$572)</f>
        <v>390</v>
      </c>
      <c r="DK454" s="279">
        <f t="shared" si="335"/>
        <v>3494</v>
      </c>
      <c r="DL454" s="97"/>
      <c r="DM454" s="154"/>
      <c r="DN454" s="267">
        <f t="shared" si="336"/>
        <v>0</v>
      </c>
      <c r="DO454" s="154">
        <f t="shared" si="337"/>
        <v>0</v>
      </c>
      <c r="DP454" s="154">
        <f t="shared" si="338"/>
        <v>0</v>
      </c>
      <c r="DQ454" s="154">
        <f t="shared" si="339"/>
        <v>0</v>
      </c>
      <c r="DR454" s="154">
        <f t="shared" si="340"/>
        <v>0</v>
      </c>
      <c r="DS454" s="154">
        <f t="shared" si="341"/>
        <v>0</v>
      </c>
      <c r="DT454" s="154">
        <f t="shared" si="342"/>
        <v>0</v>
      </c>
      <c r="DU454" s="154">
        <f t="shared" si="343"/>
        <v>0</v>
      </c>
      <c r="DV454" s="154">
        <f t="shared" si="344"/>
        <v>0</v>
      </c>
      <c r="DW454" s="154">
        <f t="shared" si="345"/>
        <v>0</v>
      </c>
      <c r="DX454" s="154">
        <f t="shared" si="346"/>
        <v>4</v>
      </c>
      <c r="DY454" s="154">
        <f t="shared" si="347"/>
        <v>4</v>
      </c>
      <c r="DZ454" s="154">
        <f t="shared" si="348"/>
        <v>4</v>
      </c>
      <c r="EA454" s="154">
        <f t="shared" si="352"/>
        <v>4</v>
      </c>
      <c r="EB454" s="264">
        <f t="shared" ref="EB454:EB490" si="355">BS454+AX454+EA454</f>
        <v>4</v>
      </c>
      <c r="EC454" s="264">
        <f t="shared" si="293"/>
        <v>4</v>
      </c>
      <c r="ED454" s="154">
        <f t="shared" ref="ED454:ED517" si="356">RANK(EB454,EB$6:EB$572)</f>
        <v>500</v>
      </c>
    </row>
    <row r="455" spans="2:134" ht="13" thickBot="1" x14ac:dyDescent="0.3">
      <c r="B455" s="131">
        <v>229</v>
      </c>
      <c r="C455" s="50">
        <f t="shared" si="285"/>
        <v>1</v>
      </c>
      <c r="D455" s="50">
        <f t="shared" si="290"/>
        <v>0</v>
      </c>
      <c r="E455" s="97"/>
      <c r="F455" s="2">
        <f t="shared" si="291"/>
        <v>450</v>
      </c>
      <c r="G455" s="207">
        <v>1058</v>
      </c>
      <c r="H455" s="98">
        <f>15- COUNTIF(L455:AC455,"#N/A")</f>
        <v>0</v>
      </c>
      <c r="I455" s="131">
        <f>SUM(AH455:AY455)+SUM(BE455:BT455)</f>
        <v>6</v>
      </c>
      <c r="J455" s="398">
        <f>DI455</f>
        <v>0.52643300081251099</v>
      </c>
      <c r="K455" s="456" t="str">
        <f>IF(ISNUMBER(MATCH(G455,'[4]OPR data'!$A$3:$A$2900,0)),"Y","N")</f>
        <v>Y</v>
      </c>
      <c r="L455" s="110"/>
      <c r="M455" s="233"/>
      <c r="N455" s="469" t="e">
        <f>(INDEX(Finish_table!R$4:R$83,MATCH('16 Year_History_Results'!$G455,Finish_table!S$4:S$83,0),1))</f>
        <v>#N/A</v>
      </c>
      <c r="O455" s="233" t="e">
        <f>(INDEX(Finish_table!Z$4:Z$99,MATCH('16 Year_History_Results'!$G455,Finish_table!AA$4:AA$99,0),1))</f>
        <v>#N/A</v>
      </c>
      <c r="P455" s="233" t="e">
        <f>(INDEX(Finish_table!AI$4:AI$99,MATCH('16 Year_History_Results'!$G455,Finish_table!AJ$4:AJ$99,0),1))</f>
        <v>#N/A</v>
      </c>
      <c r="Q455" s="233" t="e">
        <f>(INDEX(Finish_table!AR$4:AR$99,MATCH('16 Year_History_Results'!$G455,Finish_table!AS$4:AS$99,0),1))</f>
        <v>#N/A</v>
      </c>
      <c r="R455" s="233" t="e">
        <f>(INDEX(Finish_table!BA$4:BA$99,MATCH('16 Year_History_Results'!$G455,Finish_table!BB$4:BB$99,0),1))</f>
        <v>#N/A</v>
      </c>
      <c r="S455" s="233" t="e">
        <f>(INDEX(Finish_table!BJ$4:BJ$99,MATCH('16 Year_History_Results'!$G455,Finish_table!BK$4:BK$99,0),1))</f>
        <v>#N/A</v>
      </c>
      <c r="T455" s="233" t="e">
        <f>(INDEX(Finish_table!BS$4:BS$99,MATCH('16 Year_History_Results'!$G455,Finish_table!BT$4:BT$99,0),1))</f>
        <v>#N/A</v>
      </c>
      <c r="U455" s="233" t="e">
        <f>(INDEX(Finish_table!CB$4:CB$99,MATCH('16 Year_History_Results'!$G455,Finish_table!CC$4:CC$99,0),1))</f>
        <v>#N/A</v>
      </c>
      <c r="V455" s="233" t="e">
        <f>(INDEX(Finish_table!CK$4:CK$99,MATCH('16 Year_History_Results'!$G455,Finish_table!CL$4:CL$99,0),1))</f>
        <v>#N/A</v>
      </c>
      <c r="W455" s="233" t="str">
        <f>(INDEX(Finish_table!CT$4:CT$99,MATCH('16 Year_History_Results'!$G455,Finish_table!CU$4:CU$99,0),1))</f>
        <v>QF</v>
      </c>
      <c r="X455" s="233" t="e">
        <f>(INDEX(Finish_table!DC$4:DC$99,MATCH('16 Year_History_Results'!$G455,Finish_table!DD$4:DD$99,0),1))</f>
        <v>#N/A</v>
      </c>
      <c r="Y455" s="233" t="e">
        <f>(INDEX(Finish_table!DL$4:DL$99,MATCH('16 Year_History_Results'!$G455,Finish_table!DM$4:DM$99,0),1))</f>
        <v>#N/A</v>
      </c>
      <c r="Z455" s="233" t="e">
        <f>(INDEX(Finish_table!DU$4:DU$99,MATCH('16 Year_History_Results'!$G455,Finish_table!DV$4:DV$99,0),1))</f>
        <v>#N/A</v>
      </c>
      <c r="AA455" s="233" t="e">
        <f>(INDEX(Finish_table!ED$4:ED$140,MATCH('16 Year_History_Results'!$G455,Finish_table!EE$4:EE$140,0),1))</f>
        <v>#N/A</v>
      </c>
      <c r="AB455" s="233" t="e">
        <f>(INDEX(Finish_table!EM$4:EM$224,MATCH('16 Year_History_Results'!$G455,Finish_table!EN$4:EN$224,0),1))</f>
        <v>#N/A</v>
      </c>
      <c r="AC455" s="253" t="e">
        <f>(INDEX(Finish_table!EW$4:EW$224,MATCH('16 Year_History_Results'!$G455,Finish_table!EX$4:EX$224,0),1))</f>
        <v>#N/A</v>
      </c>
      <c r="AG455">
        <f t="shared" si="320"/>
        <v>1058</v>
      </c>
      <c r="AH455" s="110"/>
      <c r="AI455" s="2"/>
      <c r="AJ455" s="146">
        <f>INDEX('2001'!$C$44:$C$140,'16 Year_History_Results'!BZ455)</f>
        <v>0</v>
      </c>
      <c r="AK455" s="2">
        <f>INDEX('2002'!$C$44:$C$140,'16 Year_History_Results'!CA455)</f>
        <v>0</v>
      </c>
      <c r="AL455" s="2">
        <f>INDEX('2003'!$C$44:$C$140,'16 Year_History_Results'!CB455)</f>
        <v>0</v>
      </c>
      <c r="AM455" s="2">
        <f>INDEX('2004'!$C$44:$C$140,'16 Year_History_Results'!CC455)</f>
        <v>0</v>
      </c>
      <c r="AN455" s="2">
        <f>INDEX('2005'!$C$44:$C$140,'16 Year_History_Results'!CD455)</f>
        <v>0</v>
      </c>
      <c r="AO455" s="2">
        <f>INDEX('2006'!$C$44:$C$140,'16 Year_History_Results'!CE455)</f>
        <v>0</v>
      </c>
      <c r="AP455" s="2">
        <f>INDEX('2007'!$C$44:$C$140,'16 Year_History_Results'!CF455)</f>
        <v>0</v>
      </c>
      <c r="AQ455" s="2">
        <f>INDEX('2008'!$C$44:$C$140,'16 Year_History_Results'!CG455)</f>
        <v>0</v>
      </c>
      <c r="AR455" s="2">
        <f>INDEX('2009'!$C$44:$C$140,'16 Year_History_Results'!CH455)</f>
        <v>0</v>
      </c>
      <c r="AS455" s="2">
        <f>INDEX('2010'!$C$44:$C$140,'16 Year_History_Results'!CI455)</f>
        <v>0</v>
      </c>
      <c r="AT455" s="2">
        <f>INDEX('2011'!$C$44:$C$140,'16 Year_History_Results'!CJ455)</f>
        <v>0</v>
      </c>
      <c r="AU455" s="2">
        <f>INDEX('2012'!$C$44:$C$140,'16 Year_History_Results'!CK455)</f>
        <v>0</v>
      </c>
      <c r="AV455" s="2">
        <f>INDEX('2013'!$C$44:$C$140,'16 Year_History_Results'!CL455)</f>
        <v>0</v>
      </c>
      <c r="AW455" s="2">
        <f>INDEX('2014'!$C$52:$C$180,'16 Year_History_Results'!CM455)</f>
        <v>0</v>
      </c>
      <c r="AX455" s="2">
        <f>INDEX('2015'!$E$52:$E$308,'16 Year_History_Results'!CN455)</f>
        <v>0</v>
      </c>
      <c r="AY455" s="147">
        <f>INDEX('2016'!$E$52:$E$308,'16 Year_History_Results'!CO455)</f>
        <v>0</v>
      </c>
      <c r="AZ455" s="2"/>
      <c r="BB455">
        <f t="shared" si="349"/>
        <v>1058</v>
      </c>
      <c r="BC455" s="110"/>
      <c r="BD455" s="97"/>
      <c r="BE455" s="146">
        <f>INDEX('2001'!$B$44:$B$140,'16 Year_History_Results'!BZ455)</f>
        <v>0</v>
      </c>
      <c r="BF455" s="2">
        <f>INDEX('2002'!$B$44:$B$140,'16 Year_History_Results'!CA455)</f>
        <v>0</v>
      </c>
      <c r="BG455" s="2">
        <f>INDEX('2003'!$B$44:$B$140,'16 Year_History_Results'!CB455)</f>
        <v>0</v>
      </c>
      <c r="BH455" s="2">
        <f>INDEX('2004'!$B$44:$B$140,'16 Year_History_Results'!CC455)</f>
        <v>0</v>
      </c>
      <c r="BI455" s="2">
        <f>INDEX('2005'!$B$44:$B$140,'16 Year_History_Results'!CD455)</f>
        <v>0</v>
      </c>
      <c r="BJ455" s="2">
        <f>INDEX('2006'!$B$44:$B$140,'16 Year_History_Results'!CE455)</f>
        <v>0</v>
      </c>
      <c r="BK455" s="2">
        <f>INDEX('2007'!$B$44:$B$140,'16 Year_History_Results'!CF455)</f>
        <v>0</v>
      </c>
      <c r="BL455" s="2">
        <f>INDEX('2008'!$B$44:$B$140,'16 Year_History_Results'!CG455)</f>
        <v>0</v>
      </c>
      <c r="BM455" s="2">
        <f>INDEX('2009'!$B$44:$B$140,'16 Year_History_Results'!CH455)</f>
        <v>0</v>
      </c>
      <c r="BN455" s="2">
        <f>INDEX('2010'!$B$44:$B$140,'16 Year_History_Results'!CI455)</f>
        <v>6</v>
      </c>
      <c r="BO455" s="2">
        <f>INDEX('2011'!$B$44:$B$140,'16 Year_History_Results'!CJ455)</f>
        <v>0</v>
      </c>
      <c r="BP455" s="2">
        <f>INDEX('2012'!$B$44:$B$140,'16 Year_History_Results'!CK455)</f>
        <v>0</v>
      </c>
      <c r="BQ455" s="2">
        <f>INDEX('2013'!$B$44:$B$140,'16 Year_History_Results'!CL455)</f>
        <v>0</v>
      </c>
      <c r="BR455" s="2">
        <f>INDEX('2014'!$B$52:$B$180,'16 Year_History_Results'!CM455)</f>
        <v>0</v>
      </c>
      <c r="BS455" s="147">
        <f>INDEX('2015'!$B$52:$B$308,'16 Year_History_Results'!CN455)</f>
        <v>0</v>
      </c>
      <c r="BT455" s="147">
        <f>INDEX('2016'!$B$52:$B$308,'16 Year_History_Results'!CO455)</f>
        <v>0</v>
      </c>
      <c r="BW455">
        <f t="shared" si="350"/>
        <v>1058</v>
      </c>
      <c r="BX455" s="110"/>
      <c r="BY455" s="97"/>
      <c r="BZ455" s="146">
        <f>IF(ISNA(MATCH($BW455,'2001'!$A$44:$A$139,0)),97,MATCH($BW455,'2001'!$A$44:$A$139,0))</f>
        <v>97</v>
      </c>
      <c r="CA455" s="2">
        <f>IF(ISNA(MATCH($BW455,'2002'!$A$44:$A$139,0)),97,MATCH($BW455,'2002'!$A$44:$A$139,0))</f>
        <v>97</v>
      </c>
      <c r="CB455" s="2">
        <f>IF(ISNA(MATCH($BW455,'2003'!$A$44:$A$139,0)),97,MATCH($BW455,'2003'!$A$44:$A$139,0))</f>
        <v>97</v>
      </c>
      <c r="CC455" s="2">
        <f>IF(ISNA(MATCH($BW455,'2004'!$A$44:$A$139,0)),97,MATCH($BW455,'2004'!$A$44:$A$139,0))</f>
        <v>97</v>
      </c>
      <c r="CD455" s="2">
        <f>IF(ISNA(MATCH($BW455,'2005'!$A$44:$A$139,0)),97,MATCH($BW455,'2005'!$A$44:$A$139,0))</f>
        <v>97</v>
      </c>
      <c r="CE455" s="2">
        <f>IF(ISNA(MATCH($BW455,'2006'!$A$44:$A$139,0)),97,MATCH($BW455,'2006'!$A$44:$A$139,0))</f>
        <v>97</v>
      </c>
      <c r="CF455" s="2">
        <f>IF(ISNA(MATCH($BW455,'2007'!$A$44:$A$139,0)),97,MATCH($BW455,'2007'!$A$44:$A$139,0))</f>
        <v>97</v>
      </c>
      <c r="CG455" s="2">
        <f>IF(ISNA(MATCH($BW455,'2008'!$A$44:$A$139,0)),97,MATCH($BW455,'2008'!$A$44:$A$139,0))</f>
        <v>97</v>
      </c>
      <c r="CH455" s="2">
        <f>IF(ISNA(MATCH($BW455,'2009'!$A$44:$A$139,0)),97,MATCH($BW455,'2009'!$A$44:$A$139,0))</f>
        <v>97</v>
      </c>
      <c r="CI455" s="2">
        <f>IF(ISNA(MATCH($BW455,'2010'!$A$44:$A$139,0)),97,MATCH($BW455,'2010'!$A$44:$A$139,0))</f>
        <v>52</v>
      </c>
      <c r="CJ455" s="2">
        <f>IF(ISNA(MATCH($BW455,'2011'!$A$44:$A$139,0)),97,MATCH($BW455,'2011'!$A$44:$A$139,0))</f>
        <v>97</v>
      </c>
      <c r="CK455" s="2">
        <f>IF(ISNA(MATCH($BW455,'2012'!$A$44:$A$139,0)),97,MATCH($BW455,'2012'!$A$44:$A$139,0))</f>
        <v>97</v>
      </c>
      <c r="CL455" s="2">
        <f>IF(ISNA(MATCH($BW455,'2013'!$A$44:$A$139,0)),97,MATCH($BW455,'2013'!$A$44:$A$139,0))</f>
        <v>97</v>
      </c>
      <c r="CM455" s="2">
        <f>IF(ISNA(MATCH($BW455,'2014'!$A$52:$A$179,0)),129,MATCH($BW455,'2014'!$A$52:$A$179,0))</f>
        <v>129</v>
      </c>
      <c r="CN455" s="147">
        <f>IF(ISNA(MATCH($BW455,'2015'!$A$52:$A$307,0)),257,MATCH($BW455,'2015'!$A$52:$A$307,0))</f>
        <v>257</v>
      </c>
      <c r="CO455" s="147">
        <f>IF(ISNA(MATCH($BW455,'2016'!$A$52:$A$307,0)),257,MATCH($BW455,'2016'!$A$52:$A$307,0))</f>
        <v>84</v>
      </c>
      <c r="CQ455">
        <f t="shared" si="321"/>
        <v>1058</v>
      </c>
      <c r="CR455" s="281"/>
      <c r="CS455" s="279"/>
      <c r="CT455" s="278">
        <f t="shared" si="322"/>
        <v>0</v>
      </c>
      <c r="CU455" s="279">
        <f t="shared" si="323"/>
        <v>0</v>
      </c>
      <c r="CV455" s="279">
        <f t="shared" si="324"/>
        <v>0</v>
      </c>
      <c r="CW455" s="279">
        <f t="shared" si="325"/>
        <v>0</v>
      </c>
      <c r="CX455" s="279">
        <f t="shared" si="326"/>
        <v>0</v>
      </c>
      <c r="CY455" s="279">
        <f t="shared" si="327"/>
        <v>0</v>
      </c>
      <c r="CZ455" s="279">
        <f t="shared" si="328"/>
        <v>0</v>
      </c>
      <c r="DA455" s="279">
        <f t="shared" si="329"/>
        <v>0</v>
      </c>
      <c r="DB455" s="279">
        <f t="shared" si="330"/>
        <v>0</v>
      </c>
      <c r="DC455" s="279">
        <f t="shared" si="331"/>
        <v>6</v>
      </c>
      <c r="DD455" s="279">
        <f t="shared" si="332"/>
        <v>3.9996</v>
      </c>
      <c r="DE455" s="279">
        <f t="shared" si="333"/>
        <v>2.6661333599999999</v>
      </c>
      <c r="DF455" s="279">
        <f t="shared" si="334"/>
        <v>1.7772444977759998</v>
      </c>
      <c r="DG455" s="279">
        <f t="shared" si="351"/>
        <v>1.1847111822174814</v>
      </c>
      <c r="DH455" s="280">
        <f t="shared" si="353"/>
        <v>0.78972847406617308</v>
      </c>
      <c r="DI455" s="280">
        <f t="shared" si="292"/>
        <v>0.52643300081251099</v>
      </c>
      <c r="DJ455" s="154">
        <f t="shared" si="354"/>
        <v>391</v>
      </c>
      <c r="DK455" s="279">
        <f t="shared" si="335"/>
        <v>1058</v>
      </c>
      <c r="DL455" s="97"/>
      <c r="DM455" s="154"/>
      <c r="DN455" s="267">
        <f t="shared" si="336"/>
        <v>0</v>
      </c>
      <c r="DO455" s="154">
        <f t="shared" si="337"/>
        <v>0</v>
      </c>
      <c r="DP455" s="154">
        <f t="shared" si="338"/>
        <v>0</v>
      </c>
      <c r="DQ455" s="154">
        <f t="shared" si="339"/>
        <v>0</v>
      </c>
      <c r="DR455" s="154">
        <f t="shared" si="340"/>
        <v>0</v>
      </c>
      <c r="DS455" s="154">
        <f t="shared" si="341"/>
        <v>0</v>
      </c>
      <c r="DT455" s="154">
        <f t="shared" si="342"/>
        <v>0</v>
      </c>
      <c r="DU455" s="154">
        <f t="shared" si="343"/>
        <v>0</v>
      </c>
      <c r="DV455" s="154">
        <f t="shared" si="344"/>
        <v>0</v>
      </c>
      <c r="DW455" s="154">
        <f t="shared" si="345"/>
        <v>6</v>
      </c>
      <c r="DX455" s="154">
        <f t="shared" si="346"/>
        <v>6</v>
      </c>
      <c r="DY455" s="154">
        <f t="shared" si="347"/>
        <v>6</v>
      </c>
      <c r="DZ455" s="154">
        <f t="shared" si="348"/>
        <v>6</v>
      </c>
      <c r="EA455" s="154">
        <f t="shared" si="352"/>
        <v>6</v>
      </c>
      <c r="EB455" s="264">
        <f t="shared" si="355"/>
        <v>6</v>
      </c>
      <c r="EC455" s="264">
        <f t="shared" si="293"/>
        <v>6</v>
      </c>
      <c r="ED455" s="154">
        <f t="shared" si="356"/>
        <v>486</v>
      </c>
    </row>
    <row r="456" spans="2:134" ht="13" thickBot="1" x14ac:dyDescent="0.3">
      <c r="B456" s="131">
        <v>229</v>
      </c>
      <c r="C456" s="50">
        <f t="shared" si="285"/>
        <v>2</v>
      </c>
      <c r="D456" s="50">
        <f t="shared" si="290"/>
        <v>0</v>
      </c>
      <c r="E456" s="97"/>
      <c r="F456" s="2">
        <f t="shared" ref="F456:F519" si="357">F455+1</f>
        <v>451</v>
      </c>
      <c r="G456" s="207">
        <v>1002</v>
      </c>
      <c r="H456" s="98">
        <f>15- COUNTIF(L456:AC456,"#N/A")</f>
        <v>0</v>
      </c>
      <c r="I456" s="131">
        <f>SUM(AH456:AY456)+SUM(BE456:BT456)</f>
        <v>9</v>
      </c>
      <c r="J456" s="398">
        <f>DI456</f>
        <v>0.52638035751242973</v>
      </c>
      <c r="K456" s="456" t="str">
        <f>IF(ISNUMBER(MATCH(G456,'[4]OPR data'!$A$3:$A$2900,0)),"Y","N")</f>
        <v>Y</v>
      </c>
      <c r="L456" s="110"/>
      <c r="M456" s="233"/>
      <c r="N456" s="469" t="e">
        <f>(INDEX(Finish_table!R$4:R$83,MATCH('16 Year_History_Results'!$G456,Finish_table!S$4:S$83,0),1))</f>
        <v>#N/A</v>
      </c>
      <c r="O456" s="233" t="e">
        <f>(INDEX(Finish_table!Z$4:Z$99,MATCH('16 Year_History_Results'!$G456,Finish_table!AA$4:AA$99,0),1))</f>
        <v>#N/A</v>
      </c>
      <c r="P456" s="233" t="e">
        <f>(INDEX(Finish_table!AI$4:AI$99,MATCH('16 Year_History_Results'!$G456,Finish_table!AJ$4:AJ$99,0),1))</f>
        <v>#N/A</v>
      </c>
      <c r="Q456" s="233" t="e">
        <f>(INDEX(Finish_table!AR$4:AR$99,MATCH('16 Year_History_Results'!$G456,Finish_table!AS$4:AS$99,0),1))</f>
        <v>#N/A</v>
      </c>
      <c r="R456" s="233" t="e">
        <f>(INDEX(Finish_table!BA$4:BA$99,MATCH('16 Year_History_Results'!$G456,Finish_table!BB$4:BB$99,0),1))</f>
        <v>#N/A</v>
      </c>
      <c r="S456" s="233" t="e">
        <f>(INDEX(Finish_table!BJ$4:BJ$99,MATCH('16 Year_History_Results'!$G456,Finish_table!BK$4:BK$99,0),1))</f>
        <v>#N/A</v>
      </c>
      <c r="T456" s="233" t="e">
        <f>(INDEX(Finish_table!BS$4:BS$99,MATCH('16 Year_History_Results'!$G456,Finish_table!BT$4:BT$99,0),1))</f>
        <v>#N/A</v>
      </c>
      <c r="U456" s="233" t="e">
        <f>(INDEX(Finish_table!CB$4:CB$99,MATCH('16 Year_History_Results'!$G456,Finish_table!CC$4:CC$99,0),1))</f>
        <v>#N/A</v>
      </c>
      <c r="V456" s="233" t="str">
        <f>(INDEX(Finish_table!CK$4:CK$99,MATCH('16 Year_History_Results'!$G456,Finish_table!CL$4:CL$99,0),1))</f>
        <v>QF</v>
      </c>
      <c r="W456" s="233" t="e">
        <f>(INDEX(Finish_table!CT$4:CT$99,MATCH('16 Year_History_Results'!$G456,Finish_table!CU$4:CU$99,0),1))</f>
        <v>#N/A</v>
      </c>
      <c r="X456" s="233" t="e">
        <f>(INDEX(Finish_table!DC$4:DC$99,MATCH('16 Year_History_Results'!$G456,Finish_table!DD$4:DD$99,0),1))</f>
        <v>#N/A</v>
      </c>
      <c r="Y456" s="233" t="e">
        <f>(INDEX(Finish_table!DL$4:DL$99,MATCH('16 Year_History_Results'!$G456,Finish_table!DM$4:DM$99,0),1))</f>
        <v>#N/A</v>
      </c>
      <c r="Z456" s="233" t="e">
        <f>(INDEX(Finish_table!DU$4:DU$99,MATCH('16 Year_History_Results'!$G456,Finish_table!DV$4:DV$99,0),1))</f>
        <v>#N/A</v>
      </c>
      <c r="AA456" s="233" t="e">
        <f>(INDEX(Finish_table!ED$4:ED$140,MATCH('16 Year_History_Results'!$G456,Finish_table!EE$4:EE$140,0),1))</f>
        <v>#N/A</v>
      </c>
      <c r="AB456" s="233" t="e">
        <f>(INDEX(Finish_table!EM$4:EM$224,MATCH('16 Year_History_Results'!$G456,Finish_table!EN$4:EN$224,0),1))</f>
        <v>#N/A</v>
      </c>
      <c r="AC456" s="253" t="e">
        <f>(INDEX(Finish_table!EW$4:EW$224,MATCH('16 Year_History_Results'!$G456,Finish_table!EX$4:EX$224,0),1))</f>
        <v>#N/A</v>
      </c>
      <c r="AG456">
        <f t="shared" si="320"/>
        <v>1002</v>
      </c>
      <c r="AH456" s="110"/>
      <c r="AI456" s="2"/>
      <c r="AJ456" s="146">
        <f>INDEX('2001'!$C$44:$C$140,'16 Year_History_Results'!BZ456)</f>
        <v>0</v>
      </c>
      <c r="AK456" s="2">
        <f>INDEX('2002'!$C$44:$C$140,'16 Year_History_Results'!CA456)</f>
        <v>0</v>
      </c>
      <c r="AL456" s="2">
        <f>INDEX('2003'!$C$44:$C$140,'16 Year_History_Results'!CB456)</f>
        <v>0</v>
      </c>
      <c r="AM456" s="2">
        <f>INDEX('2004'!$C$44:$C$140,'16 Year_History_Results'!CC456)</f>
        <v>0</v>
      </c>
      <c r="AN456" s="2">
        <f>INDEX('2005'!$C$44:$C$140,'16 Year_History_Results'!CD456)</f>
        <v>0</v>
      </c>
      <c r="AO456" s="2">
        <f>INDEX('2006'!$C$44:$C$140,'16 Year_History_Results'!CE456)</f>
        <v>0</v>
      </c>
      <c r="AP456" s="2">
        <f>INDEX('2007'!$C$44:$C$140,'16 Year_History_Results'!CF456)</f>
        <v>0</v>
      </c>
      <c r="AQ456" s="2">
        <f>INDEX('2008'!$C$44:$C$140,'16 Year_History_Results'!CG456)</f>
        <v>0</v>
      </c>
      <c r="AR456" s="2">
        <f>INDEX('2009'!$C$44:$C$140,'16 Year_History_Results'!CH456)</f>
        <v>0</v>
      </c>
      <c r="AS456" s="2">
        <f>INDEX('2010'!$C$44:$C$140,'16 Year_History_Results'!CI456)</f>
        <v>0</v>
      </c>
      <c r="AT456" s="2">
        <f>INDEX('2011'!$C$44:$C$140,'16 Year_History_Results'!CJ456)</f>
        <v>0</v>
      </c>
      <c r="AU456" s="2">
        <f>INDEX('2012'!$C$44:$C$140,'16 Year_History_Results'!CK456)</f>
        <v>0</v>
      </c>
      <c r="AV456" s="2">
        <f>INDEX('2013'!$C$44:$C$140,'16 Year_History_Results'!CL456)</f>
        <v>0</v>
      </c>
      <c r="AW456" s="2">
        <f>INDEX('2014'!$C$52:$C$180,'16 Year_History_Results'!CM456)</f>
        <v>0</v>
      </c>
      <c r="AX456" s="2">
        <f>INDEX('2015'!$E$52:$E$308,'16 Year_History_Results'!CN456)</f>
        <v>0</v>
      </c>
      <c r="AY456" s="147">
        <f>INDEX('2016'!$E$52:$E$308,'16 Year_History_Results'!CO456)</f>
        <v>0</v>
      </c>
      <c r="AZ456" s="2"/>
      <c r="BB456">
        <f t="shared" si="349"/>
        <v>1002</v>
      </c>
      <c r="BC456" s="110"/>
      <c r="BD456" s="97"/>
      <c r="BE456" s="146">
        <f>INDEX('2001'!$B$44:$B$140,'16 Year_History_Results'!BZ456)</f>
        <v>0</v>
      </c>
      <c r="BF456" s="2">
        <f>INDEX('2002'!$B$44:$B$140,'16 Year_History_Results'!CA456)</f>
        <v>0</v>
      </c>
      <c r="BG456" s="2">
        <f>INDEX('2003'!$B$44:$B$140,'16 Year_History_Results'!CB456)</f>
        <v>0</v>
      </c>
      <c r="BH456" s="2">
        <f>INDEX('2004'!$B$44:$B$140,'16 Year_History_Results'!CC456)</f>
        <v>0</v>
      </c>
      <c r="BI456" s="2">
        <f>INDEX('2005'!$B$44:$B$140,'16 Year_History_Results'!CD456)</f>
        <v>0</v>
      </c>
      <c r="BJ456" s="2">
        <f>INDEX('2006'!$B$44:$B$140,'16 Year_History_Results'!CE456)</f>
        <v>0</v>
      </c>
      <c r="BK456" s="2">
        <f>INDEX('2007'!$B$44:$B$140,'16 Year_History_Results'!CF456)</f>
        <v>0</v>
      </c>
      <c r="BL456" s="2">
        <f>INDEX('2008'!$B$44:$B$140,'16 Year_History_Results'!CG456)</f>
        <v>0</v>
      </c>
      <c r="BM456" s="2">
        <f>INDEX('2009'!$B$44:$B$140,'16 Year_History_Results'!CH456)</f>
        <v>9</v>
      </c>
      <c r="BN456" s="2">
        <f>INDEX('2010'!$B$44:$B$140,'16 Year_History_Results'!CI456)</f>
        <v>0</v>
      </c>
      <c r="BO456" s="2">
        <f>INDEX('2011'!$B$44:$B$140,'16 Year_History_Results'!CJ456)</f>
        <v>0</v>
      </c>
      <c r="BP456" s="2">
        <f>INDEX('2012'!$B$44:$B$140,'16 Year_History_Results'!CK456)</f>
        <v>0</v>
      </c>
      <c r="BQ456" s="2">
        <f>INDEX('2013'!$B$44:$B$140,'16 Year_History_Results'!CL456)</f>
        <v>0</v>
      </c>
      <c r="BR456" s="2">
        <f>INDEX('2014'!$B$52:$B$180,'16 Year_History_Results'!CM456)</f>
        <v>0</v>
      </c>
      <c r="BS456" s="147">
        <f>INDEX('2015'!$B$52:$B$308,'16 Year_History_Results'!CN456)</f>
        <v>0</v>
      </c>
      <c r="BT456" s="147">
        <f>INDEX('2016'!$B$52:$B$308,'16 Year_History_Results'!CO456)</f>
        <v>0</v>
      </c>
      <c r="BW456">
        <f t="shared" si="350"/>
        <v>1002</v>
      </c>
      <c r="BX456" s="110"/>
      <c r="BY456" s="97"/>
      <c r="BZ456" s="146">
        <f>IF(ISNA(MATCH($BW456,'2001'!$A$44:$A$139,0)),97,MATCH($BW456,'2001'!$A$44:$A$139,0))</f>
        <v>97</v>
      </c>
      <c r="CA456" s="2">
        <f>IF(ISNA(MATCH($BW456,'2002'!$A$44:$A$139,0)),97,MATCH($BW456,'2002'!$A$44:$A$139,0))</f>
        <v>97</v>
      </c>
      <c r="CB456" s="2">
        <f>IF(ISNA(MATCH($BW456,'2003'!$A$44:$A$139,0)),97,MATCH($BW456,'2003'!$A$44:$A$139,0))</f>
        <v>97</v>
      </c>
      <c r="CC456" s="2">
        <f>IF(ISNA(MATCH($BW456,'2004'!$A$44:$A$139,0)),97,MATCH($BW456,'2004'!$A$44:$A$139,0))</f>
        <v>97</v>
      </c>
      <c r="CD456" s="2">
        <f>IF(ISNA(MATCH($BW456,'2005'!$A$44:$A$139,0)),97,MATCH($BW456,'2005'!$A$44:$A$139,0))</f>
        <v>97</v>
      </c>
      <c r="CE456" s="2">
        <f>IF(ISNA(MATCH($BW456,'2006'!$A$44:$A$139,0)),97,MATCH($BW456,'2006'!$A$44:$A$139,0))</f>
        <v>97</v>
      </c>
      <c r="CF456" s="2">
        <f>IF(ISNA(MATCH($BW456,'2007'!$A$44:$A$139,0)),97,MATCH($BW456,'2007'!$A$44:$A$139,0))</f>
        <v>97</v>
      </c>
      <c r="CG456" s="2">
        <f>IF(ISNA(MATCH($BW456,'2008'!$A$44:$A$139,0)),97,MATCH($BW456,'2008'!$A$44:$A$139,0))</f>
        <v>97</v>
      </c>
      <c r="CH456" s="2">
        <f>IF(ISNA(MATCH($BW456,'2009'!$A$44:$A$139,0)),97,MATCH($BW456,'2009'!$A$44:$A$139,0))</f>
        <v>60</v>
      </c>
      <c r="CI456" s="2">
        <f>IF(ISNA(MATCH($BW456,'2010'!$A$44:$A$139,0)),97,MATCH($BW456,'2010'!$A$44:$A$139,0))</f>
        <v>97</v>
      </c>
      <c r="CJ456" s="2">
        <f>IF(ISNA(MATCH($BW456,'2011'!$A$44:$A$139,0)),97,MATCH($BW456,'2011'!$A$44:$A$139,0))</f>
        <v>97</v>
      </c>
      <c r="CK456" s="2">
        <f>IF(ISNA(MATCH($BW456,'2012'!$A$44:$A$139,0)),97,MATCH($BW456,'2012'!$A$44:$A$139,0))</f>
        <v>97</v>
      </c>
      <c r="CL456" s="2">
        <f>IF(ISNA(MATCH($BW456,'2013'!$A$44:$A$139,0)),97,MATCH($BW456,'2013'!$A$44:$A$139,0))</f>
        <v>97</v>
      </c>
      <c r="CM456" s="2">
        <f>IF(ISNA(MATCH($BW456,'2014'!$A$52:$A$179,0)),129,MATCH($BW456,'2014'!$A$52:$A$179,0))</f>
        <v>129</v>
      </c>
      <c r="CN456" s="147">
        <f>IF(ISNA(MATCH($BW456,'2015'!$A$52:$A$307,0)),257,MATCH($BW456,'2015'!$A$52:$A$307,0))</f>
        <v>257</v>
      </c>
      <c r="CO456" s="147">
        <f>IF(ISNA(MATCH($BW456,'2016'!$A$52:$A$307,0)),257,MATCH($BW456,'2016'!$A$52:$A$307,0))</f>
        <v>257</v>
      </c>
      <c r="CQ456">
        <f t="shared" si="321"/>
        <v>1002</v>
      </c>
      <c r="CR456" s="281"/>
      <c r="CS456" s="279"/>
      <c r="CT456" s="278">
        <f t="shared" si="322"/>
        <v>0</v>
      </c>
      <c r="CU456" s="279">
        <f t="shared" si="323"/>
        <v>0</v>
      </c>
      <c r="CV456" s="279">
        <f t="shared" si="324"/>
        <v>0</v>
      </c>
      <c r="CW456" s="279">
        <f t="shared" si="325"/>
        <v>0</v>
      </c>
      <c r="CX456" s="279">
        <f t="shared" si="326"/>
        <v>0</v>
      </c>
      <c r="CY456" s="279">
        <f t="shared" si="327"/>
        <v>0</v>
      </c>
      <c r="CZ456" s="279">
        <f t="shared" si="328"/>
        <v>0</v>
      </c>
      <c r="DA456" s="279">
        <f t="shared" si="329"/>
        <v>0</v>
      </c>
      <c r="DB456" s="279">
        <f t="shared" si="330"/>
        <v>9</v>
      </c>
      <c r="DC456" s="279">
        <f t="shared" si="331"/>
        <v>5.9993999999999996</v>
      </c>
      <c r="DD456" s="279">
        <f t="shared" si="332"/>
        <v>3.9992000399999994</v>
      </c>
      <c r="DE456" s="279">
        <f t="shared" si="333"/>
        <v>2.6658667466639994</v>
      </c>
      <c r="DF456" s="279">
        <f t="shared" si="334"/>
        <v>1.777066773326222</v>
      </c>
      <c r="DG456" s="279">
        <f t="shared" si="351"/>
        <v>1.1845927110992596</v>
      </c>
      <c r="DH456" s="280">
        <f t="shared" si="353"/>
        <v>0.78964950121876643</v>
      </c>
      <c r="DI456" s="280">
        <f t="shared" ref="DI456:DI519" si="358">BT456+AY456+(DH456*$AE$1)</f>
        <v>0.52638035751242973</v>
      </c>
      <c r="DJ456" s="154">
        <f t="shared" si="354"/>
        <v>392</v>
      </c>
      <c r="DK456" s="279">
        <f t="shared" si="335"/>
        <v>1002</v>
      </c>
      <c r="DL456" s="97"/>
      <c r="DM456" s="154"/>
      <c r="DN456" s="267">
        <f t="shared" si="336"/>
        <v>0</v>
      </c>
      <c r="DO456" s="154">
        <f t="shared" si="337"/>
        <v>0</v>
      </c>
      <c r="DP456" s="154">
        <f t="shared" si="338"/>
        <v>0</v>
      </c>
      <c r="DQ456" s="154">
        <f t="shared" si="339"/>
        <v>0</v>
      </c>
      <c r="DR456" s="154">
        <f t="shared" si="340"/>
        <v>0</v>
      </c>
      <c r="DS456" s="154">
        <f t="shared" si="341"/>
        <v>0</v>
      </c>
      <c r="DT456" s="154">
        <f t="shared" si="342"/>
        <v>0</v>
      </c>
      <c r="DU456" s="154">
        <f t="shared" si="343"/>
        <v>0</v>
      </c>
      <c r="DV456" s="154">
        <f t="shared" si="344"/>
        <v>9</v>
      </c>
      <c r="DW456" s="154">
        <f t="shared" si="345"/>
        <v>9</v>
      </c>
      <c r="DX456" s="154">
        <f t="shared" si="346"/>
        <v>9</v>
      </c>
      <c r="DY456" s="154">
        <f t="shared" si="347"/>
        <v>9</v>
      </c>
      <c r="DZ456" s="154">
        <f t="shared" si="348"/>
        <v>9</v>
      </c>
      <c r="EA456" s="154">
        <f t="shared" si="352"/>
        <v>9</v>
      </c>
      <c r="EB456" s="264">
        <f t="shared" si="355"/>
        <v>9</v>
      </c>
      <c r="EC456" s="264">
        <f t="shared" ref="EC456:EC519" si="359">BT456+AY456+EB456</f>
        <v>9</v>
      </c>
      <c r="ED456" s="154">
        <f t="shared" si="356"/>
        <v>446</v>
      </c>
    </row>
    <row r="457" spans="2:134" ht="13" thickBot="1" x14ac:dyDescent="0.3">
      <c r="B457" s="131">
        <v>229</v>
      </c>
      <c r="C457" s="50">
        <f t="shared" si="285"/>
        <v>3</v>
      </c>
      <c r="D457" s="50">
        <f t="shared" si="290"/>
        <v>3</v>
      </c>
      <c r="E457" s="97"/>
      <c r="F457" s="2">
        <f t="shared" si="357"/>
        <v>452</v>
      </c>
      <c r="G457" s="495">
        <v>1208</v>
      </c>
      <c r="H457" s="98">
        <f>15- COUNTIF(L457:AC457,"#N/A")</f>
        <v>0</v>
      </c>
      <c r="I457" s="131">
        <f>SUM(AH457:AY457)+SUM(BE457:BT457)</f>
        <v>9</v>
      </c>
      <c r="J457" s="398">
        <f>DI457</f>
        <v>0.52638035751242973</v>
      </c>
      <c r="K457" s="456" t="str">
        <f>IF(ISNUMBER(MATCH(G457,'[4]OPR data'!$A$3:$A$2900,0)),"Y","N")</f>
        <v>Y</v>
      </c>
      <c r="L457" s="110"/>
      <c r="M457" s="233"/>
      <c r="N457" s="469" t="e">
        <f>(INDEX(Finish_table!R$4:R$83,MATCH('16 Year_History_Results'!$G457,Finish_table!S$4:S$83,0),1))</f>
        <v>#N/A</v>
      </c>
      <c r="O457" s="233" t="e">
        <f>(INDEX(Finish_table!Z$4:Z$99,MATCH('16 Year_History_Results'!$G457,Finish_table!AA$4:AA$99,0),1))</f>
        <v>#N/A</v>
      </c>
      <c r="P457" s="233" t="e">
        <f>(INDEX(Finish_table!AI$4:AI$99,MATCH('16 Year_History_Results'!$G457,Finish_table!AJ$4:AJ$99,0),1))</f>
        <v>#N/A</v>
      </c>
      <c r="Q457" s="233" t="e">
        <f>(INDEX(Finish_table!AR$4:AR$99,MATCH('16 Year_History_Results'!$G457,Finish_table!AS$4:AS$99,0),1))</f>
        <v>#N/A</v>
      </c>
      <c r="R457" s="233" t="e">
        <f>(INDEX(Finish_table!BA$4:BA$99,MATCH('16 Year_History_Results'!$G457,Finish_table!BB$4:BB$99,0),1))</f>
        <v>#N/A</v>
      </c>
      <c r="S457" s="233" t="e">
        <f>(INDEX(Finish_table!BJ$4:BJ$99,MATCH('16 Year_History_Results'!$G457,Finish_table!BK$4:BK$99,0),1))</f>
        <v>#N/A</v>
      </c>
      <c r="T457" s="233" t="e">
        <f>(INDEX(Finish_table!BS$4:BS$99,MATCH('16 Year_History_Results'!$G457,Finish_table!BT$4:BT$99,0),1))</f>
        <v>#N/A</v>
      </c>
      <c r="U457" s="233" t="e">
        <f>(INDEX(Finish_table!CB$4:CB$99,MATCH('16 Year_History_Results'!$G457,Finish_table!CC$4:CC$99,0),1))</f>
        <v>#N/A</v>
      </c>
      <c r="V457" s="233" t="str">
        <f>(INDEX(Finish_table!CK$4:CK$99,MATCH('16 Year_History_Results'!$G457,Finish_table!CL$4:CL$99,0),1))</f>
        <v>QF</v>
      </c>
      <c r="W457" s="233" t="e">
        <f>(INDEX(Finish_table!CT$4:CT$99,MATCH('16 Year_History_Results'!$G457,Finish_table!CU$4:CU$99,0),1))</f>
        <v>#N/A</v>
      </c>
      <c r="X457" s="233" t="e">
        <f>(INDEX(Finish_table!DC$4:DC$99,MATCH('16 Year_History_Results'!$G457,Finish_table!DD$4:DD$99,0),1))</f>
        <v>#N/A</v>
      </c>
      <c r="Y457" s="233" t="e">
        <f>(INDEX(Finish_table!DL$4:DL$99,MATCH('16 Year_History_Results'!$G457,Finish_table!DM$4:DM$99,0),1))</f>
        <v>#N/A</v>
      </c>
      <c r="Z457" s="233" t="e">
        <f>(INDEX(Finish_table!DU$4:DU$99,MATCH('16 Year_History_Results'!$G457,Finish_table!DV$4:DV$99,0),1))</f>
        <v>#N/A</v>
      </c>
      <c r="AA457" s="233" t="e">
        <f>(INDEX(Finish_table!ED$4:ED$140,MATCH('16 Year_History_Results'!$G457,Finish_table!EE$4:EE$140,0),1))</f>
        <v>#N/A</v>
      </c>
      <c r="AB457" s="233" t="e">
        <f>(INDEX(Finish_table!EM$4:EM$224,MATCH('16 Year_History_Results'!$G457,Finish_table!EN$4:EN$224,0),1))</f>
        <v>#N/A</v>
      </c>
      <c r="AC457" s="253" t="e">
        <f>(INDEX(Finish_table!EW$4:EW$224,MATCH('16 Year_History_Results'!$G457,Finish_table!EX$4:EX$224,0),1))</f>
        <v>#N/A</v>
      </c>
      <c r="AG457">
        <f t="shared" si="320"/>
        <v>1208</v>
      </c>
      <c r="AH457" s="110"/>
      <c r="AI457" s="2"/>
      <c r="AJ457" s="146">
        <f>INDEX('2001'!$C$44:$C$140,'16 Year_History_Results'!BZ457)</f>
        <v>0</v>
      </c>
      <c r="AK457" s="2">
        <f>INDEX('2002'!$C$44:$C$140,'16 Year_History_Results'!CA457)</f>
        <v>0</v>
      </c>
      <c r="AL457" s="2">
        <f>INDEX('2003'!$C$44:$C$140,'16 Year_History_Results'!CB457)</f>
        <v>0</v>
      </c>
      <c r="AM457" s="2">
        <f>INDEX('2004'!$C$44:$C$140,'16 Year_History_Results'!CC457)</f>
        <v>0</v>
      </c>
      <c r="AN457" s="2">
        <f>INDEX('2005'!$C$44:$C$140,'16 Year_History_Results'!CD457)</f>
        <v>0</v>
      </c>
      <c r="AO457" s="2">
        <f>INDEX('2006'!$C$44:$C$140,'16 Year_History_Results'!CE457)</f>
        <v>0</v>
      </c>
      <c r="AP457" s="2">
        <f>INDEX('2007'!$C$44:$C$140,'16 Year_History_Results'!CF457)</f>
        <v>0</v>
      </c>
      <c r="AQ457" s="2">
        <f>INDEX('2008'!$C$44:$C$140,'16 Year_History_Results'!CG457)</f>
        <v>0</v>
      </c>
      <c r="AR457" s="2">
        <f>INDEX('2009'!$C$44:$C$140,'16 Year_History_Results'!CH457)</f>
        <v>0</v>
      </c>
      <c r="AS457" s="2">
        <f>INDEX('2010'!$C$44:$C$140,'16 Year_History_Results'!CI457)</f>
        <v>0</v>
      </c>
      <c r="AT457" s="2">
        <f>INDEX('2011'!$C$44:$C$140,'16 Year_History_Results'!CJ457)</f>
        <v>0</v>
      </c>
      <c r="AU457" s="2">
        <f>INDEX('2012'!$C$44:$C$140,'16 Year_History_Results'!CK457)</f>
        <v>0</v>
      </c>
      <c r="AV457" s="2">
        <f>INDEX('2013'!$C$44:$C$140,'16 Year_History_Results'!CL457)</f>
        <v>0</v>
      </c>
      <c r="AW457" s="2">
        <f>INDEX('2014'!$C$52:$C$180,'16 Year_History_Results'!CM457)</f>
        <v>0</v>
      </c>
      <c r="AX457" s="2">
        <f>INDEX('2015'!$E$52:$E$308,'16 Year_History_Results'!CN457)</f>
        <v>0</v>
      </c>
      <c r="AY457" s="147">
        <f>INDEX('2016'!$E$52:$E$308,'16 Year_History_Results'!CO457)</f>
        <v>0</v>
      </c>
      <c r="AZ457" s="2"/>
      <c r="BB457">
        <f t="shared" si="349"/>
        <v>1208</v>
      </c>
      <c r="BC457" s="110"/>
      <c r="BD457" s="97"/>
      <c r="BE457" s="146">
        <f>INDEX('2001'!$B$44:$B$140,'16 Year_History_Results'!BZ457)</f>
        <v>0</v>
      </c>
      <c r="BF457" s="2">
        <f>INDEX('2002'!$B$44:$B$140,'16 Year_History_Results'!CA457)</f>
        <v>0</v>
      </c>
      <c r="BG457" s="2">
        <f>INDEX('2003'!$B$44:$B$140,'16 Year_History_Results'!CB457)</f>
        <v>0</v>
      </c>
      <c r="BH457" s="2">
        <f>INDEX('2004'!$B$44:$B$140,'16 Year_History_Results'!CC457)</f>
        <v>0</v>
      </c>
      <c r="BI457" s="2">
        <f>INDEX('2005'!$B$44:$B$140,'16 Year_History_Results'!CD457)</f>
        <v>0</v>
      </c>
      <c r="BJ457" s="2">
        <f>INDEX('2006'!$B$44:$B$140,'16 Year_History_Results'!CE457)</f>
        <v>0</v>
      </c>
      <c r="BK457" s="2">
        <f>INDEX('2007'!$B$44:$B$140,'16 Year_History_Results'!CF457)</f>
        <v>0</v>
      </c>
      <c r="BL457" s="2">
        <f>INDEX('2008'!$B$44:$B$140,'16 Year_History_Results'!CG457)</f>
        <v>0</v>
      </c>
      <c r="BM457" s="2">
        <f>INDEX('2009'!$B$44:$B$140,'16 Year_History_Results'!CH457)</f>
        <v>9</v>
      </c>
      <c r="BN457" s="2">
        <f>INDEX('2010'!$B$44:$B$140,'16 Year_History_Results'!CI457)</f>
        <v>0</v>
      </c>
      <c r="BO457" s="2">
        <f>INDEX('2011'!$B$44:$B$140,'16 Year_History_Results'!CJ457)</f>
        <v>0</v>
      </c>
      <c r="BP457" s="2">
        <f>INDEX('2012'!$B$44:$B$140,'16 Year_History_Results'!CK457)</f>
        <v>0</v>
      </c>
      <c r="BQ457" s="2">
        <f>INDEX('2013'!$B$44:$B$140,'16 Year_History_Results'!CL457)</f>
        <v>0</v>
      </c>
      <c r="BR457" s="2">
        <f>INDEX('2014'!$B$52:$B$180,'16 Year_History_Results'!CM457)</f>
        <v>0</v>
      </c>
      <c r="BS457" s="147">
        <f>INDEX('2015'!$B$52:$B$308,'16 Year_History_Results'!CN457)</f>
        <v>0</v>
      </c>
      <c r="BT457" s="147">
        <f>INDEX('2016'!$B$52:$B$308,'16 Year_History_Results'!CO457)</f>
        <v>0</v>
      </c>
      <c r="BW457">
        <f t="shared" si="350"/>
        <v>1208</v>
      </c>
      <c r="BX457" s="110"/>
      <c r="BY457" s="97"/>
      <c r="BZ457" s="146">
        <f>IF(ISNA(MATCH($BW457,'2001'!$A$44:$A$139,0)),97,MATCH($BW457,'2001'!$A$44:$A$139,0))</f>
        <v>97</v>
      </c>
      <c r="CA457" s="2">
        <f>IF(ISNA(MATCH($BW457,'2002'!$A$44:$A$139,0)),97,MATCH($BW457,'2002'!$A$44:$A$139,0))</f>
        <v>97</v>
      </c>
      <c r="CB457" s="2">
        <f>IF(ISNA(MATCH($BW457,'2003'!$A$44:$A$139,0)),97,MATCH($BW457,'2003'!$A$44:$A$139,0))</f>
        <v>97</v>
      </c>
      <c r="CC457" s="2">
        <f>IF(ISNA(MATCH($BW457,'2004'!$A$44:$A$139,0)),97,MATCH($BW457,'2004'!$A$44:$A$139,0))</f>
        <v>97</v>
      </c>
      <c r="CD457" s="2">
        <f>IF(ISNA(MATCH($BW457,'2005'!$A$44:$A$139,0)),97,MATCH($BW457,'2005'!$A$44:$A$139,0))</f>
        <v>97</v>
      </c>
      <c r="CE457" s="2">
        <f>IF(ISNA(MATCH($BW457,'2006'!$A$44:$A$139,0)),97,MATCH($BW457,'2006'!$A$44:$A$139,0))</f>
        <v>97</v>
      </c>
      <c r="CF457" s="2">
        <f>IF(ISNA(MATCH($BW457,'2007'!$A$44:$A$139,0)),97,MATCH($BW457,'2007'!$A$44:$A$139,0))</f>
        <v>97</v>
      </c>
      <c r="CG457" s="2">
        <f>IF(ISNA(MATCH($BW457,'2008'!$A$44:$A$139,0)),97,MATCH($BW457,'2008'!$A$44:$A$139,0))</f>
        <v>97</v>
      </c>
      <c r="CH457" s="2">
        <f>IF(ISNA(MATCH($BW457,'2009'!$A$44:$A$139,0)),97,MATCH($BW457,'2009'!$A$44:$A$139,0))</f>
        <v>63</v>
      </c>
      <c r="CI457" s="2">
        <f>IF(ISNA(MATCH($BW457,'2010'!$A$44:$A$139,0)),97,MATCH($BW457,'2010'!$A$44:$A$139,0))</f>
        <v>97</v>
      </c>
      <c r="CJ457" s="2">
        <f>IF(ISNA(MATCH($BW457,'2011'!$A$44:$A$139,0)),97,MATCH($BW457,'2011'!$A$44:$A$139,0))</f>
        <v>97</v>
      </c>
      <c r="CK457" s="2">
        <f>IF(ISNA(MATCH($BW457,'2012'!$A$44:$A$139,0)),97,MATCH($BW457,'2012'!$A$44:$A$139,0))</f>
        <v>97</v>
      </c>
      <c r="CL457" s="2">
        <f>IF(ISNA(MATCH($BW457,'2013'!$A$44:$A$139,0)),97,MATCH($BW457,'2013'!$A$44:$A$139,0))</f>
        <v>97</v>
      </c>
      <c r="CM457" s="2">
        <f>IF(ISNA(MATCH($BW457,'2014'!$A$52:$A$179,0)),129,MATCH($BW457,'2014'!$A$52:$A$179,0))</f>
        <v>129</v>
      </c>
      <c r="CN457" s="147">
        <f>IF(ISNA(MATCH($BW457,'2015'!$A$52:$A$307,0)),257,MATCH($BW457,'2015'!$A$52:$A$307,0))</f>
        <v>257</v>
      </c>
      <c r="CO457" s="147">
        <f>IF(ISNA(MATCH($BW457,'2016'!$A$52:$A$307,0)),257,MATCH($BW457,'2016'!$A$52:$A$307,0))</f>
        <v>257</v>
      </c>
      <c r="CQ457">
        <f t="shared" si="321"/>
        <v>1208</v>
      </c>
      <c r="CR457" s="281"/>
      <c r="CS457" s="279"/>
      <c r="CT457" s="278">
        <f t="shared" si="322"/>
        <v>0</v>
      </c>
      <c r="CU457" s="279">
        <f t="shared" si="323"/>
        <v>0</v>
      </c>
      <c r="CV457" s="279">
        <f t="shared" si="324"/>
        <v>0</v>
      </c>
      <c r="CW457" s="279">
        <f t="shared" si="325"/>
        <v>0</v>
      </c>
      <c r="CX457" s="279">
        <f t="shared" si="326"/>
        <v>0</v>
      </c>
      <c r="CY457" s="279">
        <f t="shared" si="327"/>
        <v>0</v>
      </c>
      <c r="CZ457" s="279">
        <f t="shared" si="328"/>
        <v>0</v>
      </c>
      <c r="DA457" s="279">
        <f t="shared" si="329"/>
        <v>0</v>
      </c>
      <c r="DB457" s="279">
        <f t="shared" si="330"/>
        <v>9</v>
      </c>
      <c r="DC457" s="279">
        <f t="shared" si="331"/>
        <v>5.9993999999999996</v>
      </c>
      <c r="DD457" s="279">
        <f t="shared" si="332"/>
        <v>3.9992000399999994</v>
      </c>
      <c r="DE457" s="279">
        <f t="shared" si="333"/>
        <v>2.6658667466639994</v>
      </c>
      <c r="DF457" s="279">
        <f t="shared" si="334"/>
        <v>1.777066773326222</v>
      </c>
      <c r="DG457" s="279">
        <f t="shared" si="351"/>
        <v>1.1845927110992596</v>
      </c>
      <c r="DH457" s="280">
        <f t="shared" si="353"/>
        <v>0.78964950121876643</v>
      </c>
      <c r="DI457" s="280">
        <f t="shared" si="358"/>
        <v>0.52638035751242973</v>
      </c>
      <c r="DJ457" s="154">
        <f t="shared" si="354"/>
        <v>392</v>
      </c>
      <c r="DK457" s="279">
        <f t="shared" si="335"/>
        <v>1208</v>
      </c>
      <c r="DL457" s="97"/>
      <c r="DM457" s="154"/>
      <c r="DN457" s="267">
        <f t="shared" si="336"/>
        <v>0</v>
      </c>
      <c r="DO457" s="154">
        <f t="shared" si="337"/>
        <v>0</v>
      </c>
      <c r="DP457" s="154">
        <f t="shared" si="338"/>
        <v>0</v>
      </c>
      <c r="DQ457" s="154">
        <f t="shared" si="339"/>
        <v>0</v>
      </c>
      <c r="DR457" s="154">
        <f t="shared" si="340"/>
        <v>0</v>
      </c>
      <c r="DS457" s="154">
        <f t="shared" si="341"/>
        <v>0</v>
      </c>
      <c r="DT457" s="154">
        <f t="shared" si="342"/>
        <v>0</v>
      </c>
      <c r="DU457" s="154">
        <f t="shared" si="343"/>
        <v>0</v>
      </c>
      <c r="DV457" s="154">
        <f t="shared" si="344"/>
        <v>9</v>
      </c>
      <c r="DW457" s="154">
        <f t="shared" si="345"/>
        <v>9</v>
      </c>
      <c r="DX457" s="154">
        <f t="shared" si="346"/>
        <v>9</v>
      </c>
      <c r="DY457" s="154">
        <f t="shared" si="347"/>
        <v>9</v>
      </c>
      <c r="DZ457" s="154">
        <f t="shared" si="348"/>
        <v>9</v>
      </c>
      <c r="EA457" s="154">
        <f t="shared" si="352"/>
        <v>9</v>
      </c>
      <c r="EB457" s="264">
        <f t="shared" si="355"/>
        <v>9</v>
      </c>
      <c r="EC457" s="264">
        <f t="shared" si="359"/>
        <v>9</v>
      </c>
      <c r="ED457" s="154">
        <f t="shared" si="356"/>
        <v>446</v>
      </c>
    </row>
    <row r="458" spans="2:134" ht="13" thickBot="1" x14ac:dyDescent="0.3">
      <c r="B458" s="131">
        <v>230</v>
      </c>
      <c r="C458" s="50">
        <f t="shared" si="285"/>
        <v>1</v>
      </c>
      <c r="D458" s="50">
        <f t="shared" si="290"/>
        <v>0</v>
      </c>
      <c r="E458" s="97"/>
      <c r="F458" s="2">
        <f t="shared" si="357"/>
        <v>453</v>
      </c>
      <c r="G458" s="487">
        <v>312</v>
      </c>
      <c r="H458" s="98">
        <f>15- COUNTIF(L458:AC458,"#N/A")</f>
        <v>3</v>
      </c>
      <c r="I458" s="131">
        <f>SUM(AH458:AY458)+SUM(BE458:BT458)</f>
        <v>109</v>
      </c>
      <c r="J458" s="398">
        <f>DI458</f>
        <v>0.52400205714444614</v>
      </c>
      <c r="K458" s="456" t="str">
        <f>IF(ISNUMBER(MATCH(G458,'[4]OPR data'!$A$3:$A$2900,0)),"Y","N")</f>
        <v>N</v>
      </c>
      <c r="L458" s="110"/>
      <c r="M458" s="233"/>
      <c r="N458" s="469" t="str">
        <f>(INDEX(Finish_table!R$4:R$83,MATCH('16 Year_History_Results'!$G458,Finish_table!S$4:S$83,0),1))</f>
        <v>SF</v>
      </c>
      <c r="O458" s="233" t="str">
        <f>(INDEX(Finish_table!Z$4:Z$99,MATCH('16 Year_History_Results'!$G458,Finish_table!AA$4:AA$99,0),1))</f>
        <v>SF</v>
      </c>
      <c r="P458" s="233" t="str">
        <f>(INDEX(Finish_table!AI$4:AI$99,MATCH('16 Year_History_Results'!$G458,Finish_table!AJ$4:AJ$99,0),1))</f>
        <v>F</v>
      </c>
      <c r="Q458" s="233" t="e">
        <f>(INDEX(Finish_table!AR$4:AR$99,MATCH('16 Year_History_Results'!$G458,Finish_table!AS$4:AS$99,0),1))</f>
        <v>#N/A</v>
      </c>
      <c r="R458" s="233" t="str">
        <f>(INDEX(Finish_table!BA$4:BA$99,MATCH('16 Year_History_Results'!$G458,Finish_table!BB$4:BB$99,0),1))</f>
        <v>SF</v>
      </c>
      <c r="S458" s="233" t="e">
        <f>(INDEX(Finish_table!BJ$4:BJ$99,MATCH('16 Year_History_Results'!$G458,Finish_table!BK$4:BK$99,0),1))</f>
        <v>#N/A</v>
      </c>
      <c r="T458" s="233" t="e">
        <f>(INDEX(Finish_table!BS$4:BS$99,MATCH('16 Year_History_Results'!$G458,Finish_table!BT$4:BT$99,0),1))</f>
        <v>#N/A</v>
      </c>
      <c r="U458" s="233" t="e">
        <f>(INDEX(Finish_table!CB$4:CB$99,MATCH('16 Year_History_Results'!$G458,Finish_table!CC$4:CC$99,0),1))</f>
        <v>#N/A</v>
      </c>
      <c r="V458" s="233" t="e">
        <f>(INDEX(Finish_table!CK$4:CK$99,MATCH('16 Year_History_Results'!$G458,Finish_table!CL$4:CL$99,0),1))</f>
        <v>#N/A</v>
      </c>
      <c r="W458" s="233" t="e">
        <f>(INDEX(Finish_table!CT$4:CT$99,MATCH('16 Year_History_Results'!$G458,Finish_table!CU$4:CU$99,0),1))</f>
        <v>#N/A</v>
      </c>
      <c r="X458" s="233" t="e">
        <f>(INDEX(Finish_table!DC$4:DC$99,MATCH('16 Year_History_Results'!$G458,Finish_table!DD$4:DD$99,0),1))</f>
        <v>#N/A</v>
      </c>
      <c r="Y458" s="233" t="e">
        <f>(INDEX(Finish_table!DL$4:DL$99,MATCH('16 Year_History_Results'!$G458,Finish_table!DM$4:DM$99,0),1))</f>
        <v>#N/A</v>
      </c>
      <c r="Z458" s="233" t="e">
        <f>(INDEX(Finish_table!DU$4:DU$99,MATCH('16 Year_History_Results'!$G458,Finish_table!DV$4:DV$99,0),1))</f>
        <v>#N/A</v>
      </c>
      <c r="AA458" s="233" t="e">
        <f>(INDEX(Finish_table!ED$4:ED$140,MATCH('16 Year_History_Results'!$G458,Finish_table!EE$4:EE$140,0),1))</f>
        <v>#N/A</v>
      </c>
      <c r="AB458" s="233" t="e">
        <f>(INDEX(Finish_table!EM$4:EM$224,MATCH('16 Year_History_Results'!$G458,Finish_table!EN$4:EN$224,0),1))</f>
        <v>#N/A</v>
      </c>
      <c r="AC458" s="253" t="e">
        <f>(INDEX(Finish_table!EW$4:EW$224,MATCH('16 Year_History_Results'!$G458,Finish_table!EX$4:EX$224,0),1))</f>
        <v>#N/A</v>
      </c>
      <c r="AG458">
        <f t="shared" si="320"/>
        <v>312</v>
      </c>
      <c r="AH458" s="110"/>
      <c r="AI458" s="2"/>
      <c r="AJ458" s="146">
        <f>INDEX('2001'!$C$44:$C$140,'16 Year_History_Results'!BZ458)</f>
        <v>20</v>
      </c>
      <c r="AK458" s="2">
        <f>INDEX('2002'!$C$44:$C$140,'16 Year_History_Results'!CA458)</f>
        <v>10</v>
      </c>
      <c r="AL458" s="2">
        <f>INDEX('2003'!$C$44:$C$140,'16 Year_History_Results'!CB458)</f>
        <v>20</v>
      </c>
      <c r="AM458" s="2">
        <f>INDEX('2004'!$C$44:$C$140,'16 Year_History_Results'!CC458)</f>
        <v>0</v>
      </c>
      <c r="AN458" s="2">
        <f>INDEX('2005'!$C$44:$C$140,'16 Year_History_Results'!CD458)</f>
        <v>10</v>
      </c>
      <c r="AO458" s="2">
        <f>INDEX('2006'!$C$44:$C$140,'16 Year_History_Results'!CE458)</f>
        <v>0</v>
      </c>
      <c r="AP458" s="2">
        <f>INDEX('2007'!$C$44:$C$140,'16 Year_History_Results'!CF458)</f>
        <v>0</v>
      </c>
      <c r="AQ458" s="2">
        <f>INDEX('2008'!$C$44:$C$140,'16 Year_History_Results'!CG458)</f>
        <v>0</v>
      </c>
      <c r="AR458" s="2">
        <f>INDEX('2009'!$C$44:$C$140,'16 Year_History_Results'!CH458)</f>
        <v>0</v>
      </c>
      <c r="AS458" s="2">
        <f>INDEX('2010'!$C$44:$C$140,'16 Year_History_Results'!CI458)</f>
        <v>0</v>
      </c>
      <c r="AT458" s="2">
        <f>INDEX('2011'!$C$44:$C$140,'16 Year_History_Results'!CJ458)</f>
        <v>0</v>
      </c>
      <c r="AU458" s="2">
        <f>INDEX('2012'!$C$44:$C$140,'16 Year_History_Results'!CK458)</f>
        <v>0</v>
      </c>
      <c r="AV458" s="2">
        <f>INDEX('2013'!$C$44:$C$140,'16 Year_History_Results'!CL458)</f>
        <v>0</v>
      </c>
      <c r="AW458" s="2">
        <f>INDEX('2014'!$C$52:$C$180,'16 Year_History_Results'!CM458)</f>
        <v>0</v>
      </c>
      <c r="AX458" s="2">
        <f>INDEX('2015'!$E$52:$E$308,'16 Year_History_Results'!CN458)</f>
        <v>0</v>
      </c>
      <c r="AY458" s="147">
        <f>INDEX('2016'!$E$52:$E$308,'16 Year_History_Results'!CO458)</f>
        <v>0</v>
      </c>
      <c r="AZ458" s="2"/>
      <c r="BB458">
        <f t="shared" si="349"/>
        <v>312</v>
      </c>
      <c r="BC458" s="110"/>
      <c r="BD458" s="97"/>
      <c r="BE458" s="146">
        <f>INDEX('2001'!$B$44:$B$140,'16 Year_History_Results'!BZ458)</f>
        <v>14</v>
      </c>
      <c r="BF458" s="2">
        <f>INDEX('2002'!$B$44:$B$140,'16 Year_History_Results'!CA458)</f>
        <v>14</v>
      </c>
      <c r="BG458" s="2">
        <f>INDEX('2003'!$B$44:$B$140,'16 Year_History_Results'!CB458)</f>
        <v>15</v>
      </c>
      <c r="BH458" s="2">
        <f>INDEX('2004'!$B$44:$B$140,'16 Year_History_Results'!CC458)</f>
        <v>0</v>
      </c>
      <c r="BI458" s="2">
        <f>INDEX('2005'!$B$44:$B$140,'16 Year_History_Results'!CD458)</f>
        <v>6</v>
      </c>
      <c r="BJ458" s="2">
        <f>INDEX('2006'!$B$44:$B$140,'16 Year_History_Results'!CE458)</f>
        <v>0</v>
      </c>
      <c r="BK458" s="2">
        <f>INDEX('2007'!$B$44:$B$140,'16 Year_History_Results'!CF458)</f>
        <v>0</v>
      </c>
      <c r="BL458" s="2">
        <f>INDEX('2008'!$B$44:$B$140,'16 Year_History_Results'!CG458)</f>
        <v>0</v>
      </c>
      <c r="BM458" s="2">
        <f>INDEX('2009'!$B$44:$B$140,'16 Year_History_Results'!CH458)</f>
        <v>0</v>
      </c>
      <c r="BN458" s="2">
        <f>INDEX('2010'!$B$44:$B$140,'16 Year_History_Results'!CI458)</f>
        <v>0</v>
      </c>
      <c r="BO458" s="2">
        <f>INDEX('2011'!$B$44:$B$140,'16 Year_History_Results'!CJ458)</f>
        <v>0</v>
      </c>
      <c r="BP458" s="2">
        <f>INDEX('2012'!$B$44:$B$140,'16 Year_History_Results'!CK458)</f>
        <v>0</v>
      </c>
      <c r="BQ458" s="2">
        <f>INDEX('2013'!$B$44:$B$140,'16 Year_History_Results'!CL458)</f>
        <v>0</v>
      </c>
      <c r="BR458" s="2">
        <f>INDEX('2014'!$B$52:$B$180,'16 Year_History_Results'!CM458)</f>
        <v>0</v>
      </c>
      <c r="BS458" s="147">
        <f>INDEX('2015'!$B$52:$B$308,'16 Year_History_Results'!CN458)</f>
        <v>0</v>
      </c>
      <c r="BT458" s="147">
        <f>INDEX('2016'!$B$52:$B$308,'16 Year_History_Results'!CO458)</f>
        <v>0</v>
      </c>
      <c r="BW458">
        <f t="shared" si="350"/>
        <v>312</v>
      </c>
      <c r="BX458" s="110"/>
      <c r="BY458" s="97"/>
      <c r="BZ458" s="146">
        <f>IF(ISNA(MATCH($BW458,'2001'!$A$44:$A$139,0)),97,MATCH($BW458,'2001'!$A$44:$A$139,0))</f>
        <v>65</v>
      </c>
      <c r="CA458" s="2">
        <f>IF(ISNA(MATCH($BW458,'2002'!$A$44:$A$139,0)),97,MATCH($BW458,'2002'!$A$44:$A$139,0))</f>
        <v>64</v>
      </c>
      <c r="CB458" s="2">
        <f>IF(ISNA(MATCH($BW458,'2003'!$A$44:$A$139,0)),97,MATCH($BW458,'2003'!$A$44:$A$139,0))</f>
        <v>58</v>
      </c>
      <c r="CC458" s="2">
        <f>IF(ISNA(MATCH($BW458,'2004'!$A$44:$A$139,0)),97,MATCH($BW458,'2004'!$A$44:$A$139,0))</f>
        <v>97</v>
      </c>
      <c r="CD458" s="2">
        <f>IF(ISNA(MATCH($BW458,'2005'!$A$44:$A$139,0)),97,MATCH($BW458,'2005'!$A$44:$A$139,0))</f>
        <v>49</v>
      </c>
      <c r="CE458" s="2">
        <f>IF(ISNA(MATCH($BW458,'2006'!$A$44:$A$139,0)),97,MATCH($BW458,'2006'!$A$44:$A$139,0))</f>
        <v>97</v>
      </c>
      <c r="CF458" s="2">
        <f>IF(ISNA(MATCH($BW458,'2007'!$A$44:$A$139,0)),97,MATCH($BW458,'2007'!$A$44:$A$139,0))</f>
        <v>97</v>
      </c>
      <c r="CG458" s="2">
        <f>IF(ISNA(MATCH($BW458,'2008'!$A$44:$A$139,0)),97,MATCH($BW458,'2008'!$A$44:$A$139,0))</f>
        <v>97</v>
      </c>
      <c r="CH458" s="2">
        <f>IF(ISNA(MATCH($BW458,'2009'!$A$44:$A$139,0)),97,MATCH($BW458,'2009'!$A$44:$A$139,0))</f>
        <v>97</v>
      </c>
      <c r="CI458" s="2">
        <f>IF(ISNA(MATCH($BW458,'2010'!$A$44:$A$139,0)),97,MATCH($BW458,'2010'!$A$44:$A$139,0))</f>
        <v>97</v>
      </c>
      <c r="CJ458" s="2">
        <f>IF(ISNA(MATCH($BW458,'2011'!$A$44:$A$139,0)),97,MATCH($BW458,'2011'!$A$44:$A$139,0))</f>
        <v>97</v>
      </c>
      <c r="CK458" s="2">
        <f>IF(ISNA(MATCH($BW458,'2012'!$A$44:$A$139,0)),97,MATCH($BW458,'2012'!$A$44:$A$139,0))</f>
        <v>97</v>
      </c>
      <c r="CL458" s="2">
        <f>IF(ISNA(MATCH($BW458,'2013'!$A$44:$A$139,0)),97,MATCH($BW458,'2013'!$A$44:$A$139,0))</f>
        <v>97</v>
      </c>
      <c r="CM458" s="2">
        <f>IF(ISNA(MATCH($BW458,'2014'!$A$52:$A$179,0)),129,MATCH($BW458,'2014'!$A$52:$A$179,0))</f>
        <v>129</v>
      </c>
      <c r="CN458" s="147">
        <f>IF(ISNA(MATCH($BW458,'2015'!$A$52:$A$307,0)),257,MATCH($BW458,'2015'!$A$52:$A$307,0))</f>
        <v>257</v>
      </c>
      <c r="CO458" s="147">
        <f>IF(ISNA(MATCH($BW458,'2016'!$A$52:$A$307,0)),257,MATCH($BW458,'2016'!$A$52:$A$307,0))</f>
        <v>257</v>
      </c>
      <c r="CQ458">
        <f t="shared" si="321"/>
        <v>312</v>
      </c>
      <c r="CR458" s="281"/>
      <c r="CS458" s="279"/>
      <c r="CT458" s="278">
        <f t="shared" si="322"/>
        <v>34</v>
      </c>
      <c r="CU458" s="279">
        <f t="shared" si="323"/>
        <v>46.664400000000001</v>
      </c>
      <c r="CV458" s="279">
        <f t="shared" si="324"/>
        <v>66.10648904</v>
      </c>
      <c r="CW458" s="279">
        <f t="shared" si="325"/>
        <v>44.066585594063994</v>
      </c>
      <c r="CX458" s="279">
        <f t="shared" si="326"/>
        <v>45.374785957003056</v>
      </c>
      <c r="CY458" s="279">
        <f t="shared" si="327"/>
        <v>30.246832318938235</v>
      </c>
      <c r="CZ458" s="279">
        <f t="shared" si="328"/>
        <v>20.162538423804225</v>
      </c>
      <c r="DA458" s="279">
        <f t="shared" si="329"/>
        <v>13.440348113307897</v>
      </c>
      <c r="DB458" s="279">
        <f t="shared" si="330"/>
        <v>8.959336052331043</v>
      </c>
      <c r="DC458" s="279">
        <f t="shared" si="331"/>
        <v>5.9722934124838734</v>
      </c>
      <c r="DD458" s="279">
        <f t="shared" si="332"/>
        <v>3.98113078876175</v>
      </c>
      <c r="DE458" s="279">
        <f t="shared" si="333"/>
        <v>2.6538217837885822</v>
      </c>
      <c r="DF458" s="279">
        <f t="shared" si="334"/>
        <v>1.7690376010734687</v>
      </c>
      <c r="DG458" s="279">
        <f t="shared" si="351"/>
        <v>1.1792404648755743</v>
      </c>
      <c r="DH458" s="280">
        <f t="shared" si="353"/>
        <v>0.78608169388605786</v>
      </c>
      <c r="DI458" s="280">
        <f t="shared" si="358"/>
        <v>0.52400205714444614</v>
      </c>
      <c r="DJ458" s="154">
        <f t="shared" si="354"/>
        <v>394</v>
      </c>
      <c r="DK458" s="279">
        <f t="shared" si="335"/>
        <v>312</v>
      </c>
      <c r="DL458" s="97"/>
      <c r="DM458" s="154"/>
      <c r="DN458" s="267">
        <f t="shared" si="336"/>
        <v>34</v>
      </c>
      <c r="DO458" s="154">
        <f t="shared" si="337"/>
        <v>58</v>
      </c>
      <c r="DP458" s="154">
        <f t="shared" si="338"/>
        <v>93</v>
      </c>
      <c r="DQ458" s="154">
        <f t="shared" si="339"/>
        <v>93</v>
      </c>
      <c r="DR458" s="154">
        <f t="shared" si="340"/>
        <v>109</v>
      </c>
      <c r="DS458" s="154">
        <f t="shared" si="341"/>
        <v>109</v>
      </c>
      <c r="DT458" s="154">
        <f t="shared" si="342"/>
        <v>109</v>
      </c>
      <c r="DU458" s="154">
        <f t="shared" si="343"/>
        <v>109</v>
      </c>
      <c r="DV458" s="154">
        <f t="shared" si="344"/>
        <v>109</v>
      </c>
      <c r="DW458" s="154">
        <f t="shared" si="345"/>
        <v>109</v>
      </c>
      <c r="DX458" s="154">
        <f t="shared" si="346"/>
        <v>109</v>
      </c>
      <c r="DY458" s="154">
        <f t="shared" si="347"/>
        <v>109</v>
      </c>
      <c r="DZ458" s="154">
        <f t="shared" si="348"/>
        <v>109</v>
      </c>
      <c r="EA458" s="154">
        <f t="shared" si="352"/>
        <v>109</v>
      </c>
      <c r="EB458" s="264">
        <f t="shared" si="355"/>
        <v>109</v>
      </c>
      <c r="EC458" s="264">
        <f t="shared" si="359"/>
        <v>109</v>
      </c>
      <c r="ED458" s="154">
        <f t="shared" si="356"/>
        <v>72</v>
      </c>
    </row>
    <row r="459" spans="2:134" ht="13" thickBot="1" x14ac:dyDescent="0.3">
      <c r="B459" s="142">
        <v>230</v>
      </c>
      <c r="C459" s="50">
        <f t="shared" si="285"/>
        <v>2</v>
      </c>
      <c r="D459" s="50">
        <f t="shared" si="290"/>
        <v>0</v>
      </c>
      <c r="E459" s="97"/>
      <c r="F459" s="2">
        <f t="shared" si="357"/>
        <v>454</v>
      </c>
      <c r="G459" s="487">
        <v>401</v>
      </c>
      <c r="H459" s="98">
        <f>15- COUNTIF(L459:AC459,"#N/A")</f>
        <v>1</v>
      </c>
      <c r="I459" s="131">
        <f>SUM(AH459:AY459)+SUM(BE459:BT459)</f>
        <v>60</v>
      </c>
      <c r="J459" s="398">
        <f>DI459</f>
        <v>0.51291313563576357</v>
      </c>
      <c r="K459" s="456" t="str">
        <f>IF(ISNUMBER(MATCH(G459,'[4]OPR data'!$A$3:$A$2900,0)),"Y","N")</f>
        <v>Y</v>
      </c>
      <c r="L459" s="110"/>
      <c r="M459" s="233"/>
      <c r="N459" s="469" t="str">
        <f>(INDEX(Finish_table!R$4:R$83,MATCH('16 Year_History_Results'!$G459,Finish_table!S$4:S$83,0),1))</f>
        <v>SF</v>
      </c>
      <c r="O459" s="233" t="e">
        <f>(INDEX(Finish_table!Z$4:Z$99,MATCH('16 Year_History_Results'!$G459,Finish_table!AA$4:AA$99,0),1))</f>
        <v>#N/A</v>
      </c>
      <c r="P459" s="233" t="e">
        <f>(INDEX(Finish_table!AI$4:AI$99,MATCH('16 Year_History_Results'!$G459,Finish_table!AJ$4:AJ$99,0),1))</f>
        <v>#N/A</v>
      </c>
      <c r="Q459" s="233" t="e">
        <f>(INDEX(Finish_table!AR$4:AR$99,MATCH('16 Year_History_Results'!$G459,Finish_table!AS$4:AS$99,0),1))</f>
        <v>#N/A</v>
      </c>
      <c r="R459" s="233" t="e">
        <f>(INDEX(Finish_table!BA$4:BA$99,MATCH('16 Year_History_Results'!$G459,Finish_table!BB$4:BB$99,0),1))</f>
        <v>#N/A</v>
      </c>
      <c r="S459" s="233" t="str">
        <f>(INDEX(Finish_table!BJ$4:BJ$99,MATCH('16 Year_History_Results'!$G459,Finish_table!BK$4:BK$99,0),1))</f>
        <v>QF</v>
      </c>
      <c r="T459" s="233" t="e">
        <f>(INDEX(Finish_table!BS$4:BS$99,MATCH('16 Year_History_Results'!$G459,Finish_table!BT$4:BT$99,0),1))</f>
        <v>#N/A</v>
      </c>
      <c r="U459" s="233" t="e">
        <f>(INDEX(Finish_table!CB$4:CB$99,MATCH('16 Year_History_Results'!$G459,Finish_table!CC$4:CC$99,0),1))</f>
        <v>#N/A</v>
      </c>
      <c r="V459" s="233" t="e">
        <f>(INDEX(Finish_table!CK$4:CK$99,MATCH('16 Year_History_Results'!$G459,Finish_table!CL$4:CL$99,0),1))</f>
        <v>#N/A</v>
      </c>
      <c r="W459" s="233" t="e">
        <f>(INDEX(Finish_table!CT$4:CT$99,MATCH('16 Year_History_Results'!$G459,Finish_table!CU$4:CU$99,0),1))</f>
        <v>#N/A</v>
      </c>
      <c r="X459" s="233" t="e">
        <f>(INDEX(Finish_table!DC$4:DC$99,MATCH('16 Year_History_Results'!$G459,Finish_table!DD$4:DD$99,0),1))</f>
        <v>#N/A</v>
      </c>
      <c r="Y459" s="233" t="e">
        <f>(INDEX(Finish_table!DL$4:DL$99,MATCH('16 Year_History_Results'!$G459,Finish_table!DM$4:DM$99,0),1))</f>
        <v>#N/A</v>
      </c>
      <c r="Z459" s="233" t="e">
        <f>(INDEX(Finish_table!DU$4:DU$99,MATCH('16 Year_History_Results'!$G459,Finish_table!DV$4:DV$99,0),1))</f>
        <v>#N/A</v>
      </c>
      <c r="AA459" s="233" t="e">
        <f>(INDEX(Finish_table!ED$4:ED$140,MATCH('16 Year_History_Results'!$G459,Finish_table!EE$4:EE$140,0),1))</f>
        <v>#N/A</v>
      </c>
      <c r="AB459" s="233" t="e">
        <f>(INDEX(Finish_table!EM$4:EM$224,MATCH('16 Year_History_Results'!$G459,Finish_table!EN$4:EN$224,0),1))</f>
        <v>#N/A</v>
      </c>
      <c r="AC459" s="253" t="e">
        <f>(INDEX(Finish_table!EW$4:EW$224,MATCH('16 Year_History_Results'!$G459,Finish_table!EX$4:EX$224,0),1))</f>
        <v>#N/A</v>
      </c>
      <c r="AG459">
        <f t="shared" si="320"/>
        <v>401</v>
      </c>
      <c r="AH459" s="110"/>
      <c r="AI459" s="2"/>
      <c r="AJ459" s="146">
        <f>INDEX('2001'!$C$44:$C$140,'16 Year_History_Results'!BZ459)</f>
        <v>20</v>
      </c>
      <c r="AK459" s="2">
        <f>INDEX('2002'!$C$44:$C$140,'16 Year_History_Results'!CA459)</f>
        <v>0</v>
      </c>
      <c r="AL459" s="2">
        <f>INDEX('2003'!$C$44:$C$140,'16 Year_History_Results'!CB459)</f>
        <v>0</v>
      </c>
      <c r="AM459" s="2">
        <f>INDEX('2004'!$C$44:$C$140,'16 Year_History_Results'!CC459)</f>
        <v>0</v>
      </c>
      <c r="AN459" s="2">
        <f>INDEX('2005'!$C$44:$C$140,'16 Year_History_Results'!CD459)</f>
        <v>0</v>
      </c>
      <c r="AO459" s="2">
        <f>INDEX('2006'!$C$44:$C$140,'16 Year_History_Results'!CE459)</f>
        <v>10</v>
      </c>
      <c r="AP459" s="2">
        <f>INDEX('2007'!$C$44:$C$140,'16 Year_History_Results'!CF459)</f>
        <v>0</v>
      </c>
      <c r="AQ459" s="2">
        <f>INDEX('2008'!$C$44:$C$140,'16 Year_History_Results'!CG459)</f>
        <v>0</v>
      </c>
      <c r="AR459" s="2">
        <f>INDEX('2009'!$C$44:$C$140,'16 Year_History_Results'!CH459)</f>
        <v>0</v>
      </c>
      <c r="AS459" s="2">
        <f>INDEX('2010'!$C$44:$C$140,'16 Year_History_Results'!CI459)</f>
        <v>0</v>
      </c>
      <c r="AT459" s="2">
        <f>INDEX('2011'!$C$44:$C$140,'16 Year_History_Results'!CJ459)</f>
        <v>0</v>
      </c>
      <c r="AU459" s="2">
        <f>INDEX('2012'!$C$44:$C$140,'16 Year_History_Results'!CK459)</f>
        <v>0</v>
      </c>
      <c r="AV459" s="2">
        <f>INDEX('2013'!$C$44:$C$140,'16 Year_History_Results'!CL459)</f>
        <v>0</v>
      </c>
      <c r="AW459" s="2">
        <f>INDEX('2014'!$C$52:$C$180,'16 Year_History_Results'!CM459)</f>
        <v>0</v>
      </c>
      <c r="AX459" s="2">
        <f>INDEX('2015'!$E$52:$E$308,'16 Year_History_Results'!CN459)</f>
        <v>0</v>
      </c>
      <c r="AY459" s="147">
        <f>INDEX('2016'!$E$52:$E$308,'16 Year_History_Results'!CO459)</f>
        <v>0</v>
      </c>
      <c r="AZ459" s="2"/>
      <c r="BB459">
        <f t="shared" si="349"/>
        <v>401</v>
      </c>
      <c r="BC459" s="110"/>
      <c r="BD459" s="97"/>
      <c r="BE459" s="146">
        <f>INDEX('2001'!$B$44:$B$140,'16 Year_History_Results'!BZ459)</f>
        <v>15</v>
      </c>
      <c r="BF459" s="2">
        <f>INDEX('2002'!$B$44:$B$140,'16 Year_History_Results'!CA459)</f>
        <v>0</v>
      </c>
      <c r="BG459" s="2">
        <f>INDEX('2003'!$B$44:$B$140,'16 Year_History_Results'!CB459)</f>
        <v>0</v>
      </c>
      <c r="BH459" s="2">
        <f>INDEX('2004'!$B$44:$B$140,'16 Year_History_Results'!CC459)</f>
        <v>0</v>
      </c>
      <c r="BI459" s="2">
        <f>INDEX('2005'!$B$44:$B$140,'16 Year_History_Results'!CD459)</f>
        <v>0</v>
      </c>
      <c r="BJ459" s="2">
        <f>INDEX('2006'!$B$44:$B$140,'16 Year_History_Results'!CE459)</f>
        <v>15</v>
      </c>
      <c r="BK459" s="2">
        <f>INDEX('2007'!$B$44:$B$140,'16 Year_History_Results'!CF459)</f>
        <v>0</v>
      </c>
      <c r="BL459" s="2">
        <f>INDEX('2008'!$B$44:$B$140,'16 Year_History_Results'!CG459)</f>
        <v>0</v>
      </c>
      <c r="BM459" s="2">
        <f>INDEX('2009'!$B$44:$B$140,'16 Year_History_Results'!CH459)</f>
        <v>0</v>
      </c>
      <c r="BN459" s="2">
        <f>INDEX('2010'!$B$44:$B$140,'16 Year_History_Results'!CI459)</f>
        <v>0</v>
      </c>
      <c r="BO459" s="2">
        <f>INDEX('2011'!$B$44:$B$140,'16 Year_History_Results'!CJ459)</f>
        <v>0</v>
      </c>
      <c r="BP459" s="2">
        <f>INDEX('2012'!$B$44:$B$140,'16 Year_History_Results'!CK459)</f>
        <v>0</v>
      </c>
      <c r="BQ459" s="2">
        <f>INDEX('2013'!$B$44:$B$140,'16 Year_History_Results'!CL459)</f>
        <v>0</v>
      </c>
      <c r="BR459" s="2">
        <f>INDEX('2014'!$B$52:$B$180,'16 Year_History_Results'!CM459)</f>
        <v>0</v>
      </c>
      <c r="BS459" s="147">
        <f>INDEX('2015'!$B$52:$B$308,'16 Year_History_Results'!CN459)</f>
        <v>0</v>
      </c>
      <c r="BT459" s="147">
        <f>INDEX('2016'!$B$52:$B$308,'16 Year_History_Results'!CO459)</f>
        <v>0</v>
      </c>
      <c r="BW459">
        <f t="shared" si="350"/>
        <v>401</v>
      </c>
      <c r="BX459" s="110"/>
      <c r="BY459" s="97"/>
      <c r="BZ459" s="146">
        <f>IF(ISNA(MATCH($BW459,'2001'!$A$44:$A$139,0)),97,MATCH($BW459,'2001'!$A$44:$A$139,0))</f>
        <v>72</v>
      </c>
      <c r="CA459" s="2">
        <f>IF(ISNA(MATCH($BW459,'2002'!$A$44:$A$139,0)),97,MATCH($BW459,'2002'!$A$44:$A$139,0))</f>
        <v>97</v>
      </c>
      <c r="CB459" s="2">
        <f>IF(ISNA(MATCH($BW459,'2003'!$A$44:$A$139,0)),97,MATCH($BW459,'2003'!$A$44:$A$139,0))</f>
        <v>97</v>
      </c>
      <c r="CC459" s="2">
        <f>IF(ISNA(MATCH($BW459,'2004'!$A$44:$A$139,0)),97,MATCH($BW459,'2004'!$A$44:$A$139,0))</f>
        <v>97</v>
      </c>
      <c r="CD459" s="2">
        <f>IF(ISNA(MATCH($BW459,'2005'!$A$44:$A$139,0)),97,MATCH($BW459,'2005'!$A$44:$A$139,0))</f>
        <v>97</v>
      </c>
      <c r="CE459" s="2">
        <f>IF(ISNA(MATCH($BW459,'2006'!$A$44:$A$139,0)),97,MATCH($BW459,'2006'!$A$44:$A$139,0))</f>
        <v>61</v>
      </c>
      <c r="CF459" s="2">
        <f>IF(ISNA(MATCH($BW459,'2007'!$A$44:$A$139,0)),97,MATCH($BW459,'2007'!$A$44:$A$139,0))</f>
        <v>97</v>
      </c>
      <c r="CG459" s="2">
        <f>IF(ISNA(MATCH($BW459,'2008'!$A$44:$A$139,0)),97,MATCH($BW459,'2008'!$A$44:$A$139,0))</f>
        <v>97</v>
      </c>
      <c r="CH459" s="2">
        <f>IF(ISNA(MATCH($BW459,'2009'!$A$44:$A$139,0)),97,MATCH($BW459,'2009'!$A$44:$A$139,0))</f>
        <v>97</v>
      </c>
      <c r="CI459" s="2">
        <f>IF(ISNA(MATCH($BW459,'2010'!$A$44:$A$139,0)),97,MATCH($BW459,'2010'!$A$44:$A$139,0))</f>
        <v>97</v>
      </c>
      <c r="CJ459" s="2">
        <f>IF(ISNA(MATCH($BW459,'2011'!$A$44:$A$139,0)),97,MATCH($BW459,'2011'!$A$44:$A$139,0))</f>
        <v>97</v>
      </c>
      <c r="CK459" s="2">
        <f>IF(ISNA(MATCH($BW459,'2012'!$A$44:$A$139,0)),97,MATCH($BW459,'2012'!$A$44:$A$139,0))</f>
        <v>97</v>
      </c>
      <c r="CL459" s="2">
        <f>IF(ISNA(MATCH($BW459,'2013'!$A$44:$A$139,0)),97,MATCH($BW459,'2013'!$A$44:$A$139,0))</f>
        <v>97</v>
      </c>
      <c r="CM459" s="2">
        <f>IF(ISNA(MATCH($BW459,'2014'!$A$52:$A$179,0)),129,MATCH($BW459,'2014'!$A$52:$A$179,0))</f>
        <v>129</v>
      </c>
      <c r="CN459" s="147">
        <f>IF(ISNA(MATCH($BW459,'2015'!$A$52:$A$307,0)),257,MATCH($BW459,'2015'!$A$52:$A$307,0))</f>
        <v>257</v>
      </c>
      <c r="CO459" s="147">
        <f>IF(ISNA(MATCH($BW459,'2016'!$A$52:$A$307,0)),257,MATCH($BW459,'2016'!$A$52:$A$307,0))</f>
        <v>257</v>
      </c>
      <c r="CQ459">
        <f t="shared" si="321"/>
        <v>401</v>
      </c>
      <c r="CR459" s="281"/>
      <c r="CS459" s="279"/>
      <c r="CT459" s="278">
        <f t="shared" si="322"/>
        <v>35</v>
      </c>
      <c r="CU459" s="279">
        <f t="shared" si="323"/>
        <v>23.331</v>
      </c>
      <c r="CV459" s="279">
        <f t="shared" si="324"/>
        <v>15.552444599999999</v>
      </c>
      <c r="CW459" s="279">
        <f t="shared" si="325"/>
        <v>10.36725957036</v>
      </c>
      <c r="CX459" s="279">
        <f t="shared" si="326"/>
        <v>6.910815229601976</v>
      </c>
      <c r="CY459" s="279">
        <f t="shared" si="327"/>
        <v>29.606749432052677</v>
      </c>
      <c r="CZ459" s="279">
        <f t="shared" si="328"/>
        <v>19.735859171406315</v>
      </c>
      <c r="DA459" s="279">
        <f t="shared" si="329"/>
        <v>13.155923723659448</v>
      </c>
      <c r="DB459" s="279">
        <f t="shared" si="330"/>
        <v>8.7697387541913887</v>
      </c>
      <c r="DC459" s="279">
        <f t="shared" si="331"/>
        <v>5.845907853543979</v>
      </c>
      <c r="DD459" s="279">
        <f t="shared" si="332"/>
        <v>3.8968821751724163</v>
      </c>
      <c r="DE459" s="279">
        <f t="shared" si="333"/>
        <v>2.5976616579699328</v>
      </c>
      <c r="DF459" s="279">
        <f t="shared" si="334"/>
        <v>1.7316012612027571</v>
      </c>
      <c r="DG459" s="279">
        <f t="shared" si="351"/>
        <v>1.1542854007177579</v>
      </c>
      <c r="DH459" s="280">
        <f t="shared" si="353"/>
        <v>0.76944664811845731</v>
      </c>
      <c r="DI459" s="280">
        <f t="shared" si="358"/>
        <v>0.51291313563576357</v>
      </c>
      <c r="DJ459" s="154">
        <f t="shared" si="354"/>
        <v>395</v>
      </c>
      <c r="DK459" s="279">
        <f t="shared" si="335"/>
        <v>401</v>
      </c>
      <c r="DL459" s="97"/>
      <c r="DM459" s="154"/>
      <c r="DN459" s="267">
        <f t="shared" si="336"/>
        <v>35</v>
      </c>
      <c r="DO459" s="154">
        <f t="shared" si="337"/>
        <v>35</v>
      </c>
      <c r="DP459" s="154">
        <f t="shared" si="338"/>
        <v>35</v>
      </c>
      <c r="DQ459" s="154">
        <f t="shared" si="339"/>
        <v>35</v>
      </c>
      <c r="DR459" s="154">
        <f t="shared" si="340"/>
        <v>35</v>
      </c>
      <c r="DS459" s="154">
        <f t="shared" si="341"/>
        <v>60</v>
      </c>
      <c r="DT459" s="154">
        <f t="shared" si="342"/>
        <v>60</v>
      </c>
      <c r="DU459" s="154">
        <f t="shared" si="343"/>
        <v>60</v>
      </c>
      <c r="DV459" s="154">
        <f t="shared" si="344"/>
        <v>60</v>
      </c>
      <c r="DW459" s="154">
        <f t="shared" si="345"/>
        <v>60</v>
      </c>
      <c r="DX459" s="154">
        <f t="shared" si="346"/>
        <v>60</v>
      </c>
      <c r="DY459" s="154">
        <f t="shared" si="347"/>
        <v>60</v>
      </c>
      <c r="DZ459" s="154">
        <f t="shared" si="348"/>
        <v>60</v>
      </c>
      <c r="EA459" s="154">
        <f t="shared" si="352"/>
        <v>60</v>
      </c>
      <c r="EB459" s="264">
        <f t="shared" si="355"/>
        <v>60</v>
      </c>
      <c r="EC459" s="264">
        <f t="shared" si="359"/>
        <v>60</v>
      </c>
      <c r="ED459" s="154">
        <f t="shared" si="356"/>
        <v>148</v>
      </c>
    </row>
    <row r="460" spans="2:134" ht="13" thickBot="1" x14ac:dyDescent="0.3">
      <c r="B460" s="131">
        <v>230</v>
      </c>
      <c r="C460" s="50">
        <f t="shared" si="285"/>
        <v>3</v>
      </c>
      <c r="D460" s="50">
        <f t="shared" si="290"/>
        <v>0</v>
      </c>
      <c r="E460" s="97"/>
      <c r="F460" s="2">
        <f t="shared" si="357"/>
        <v>455</v>
      </c>
      <c r="G460" s="487">
        <v>703</v>
      </c>
      <c r="H460" s="98">
        <f>15- COUNTIF(L460:AC460,"#N/A")</f>
        <v>1</v>
      </c>
      <c r="I460" s="131">
        <f>SUM(AH460:AY460)+SUM(BE460:BT460)</f>
        <v>25</v>
      </c>
      <c r="J460" s="398">
        <f>DI460</f>
        <v>0.50531648934509876</v>
      </c>
      <c r="K460" s="456" t="str">
        <f>IF(ISNUMBER(MATCH(G460,'[4]OPR data'!$A$3:$A$2900,0)),"Y","N")</f>
        <v>Y</v>
      </c>
      <c r="L460" s="110"/>
      <c r="M460" s="233"/>
      <c r="N460" s="469" t="e">
        <f>(INDEX(Finish_table!R$4:R$83,MATCH('16 Year_History_Results'!$G460,Finish_table!S$4:S$83,0),1))</f>
        <v>#N/A</v>
      </c>
      <c r="O460" s="233" t="e">
        <f>(INDEX(Finish_table!Z$4:Z$99,MATCH('16 Year_History_Results'!$G460,Finish_table!AA$4:AA$99,0),1))</f>
        <v>#N/A</v>
      </c>
      <c r="P460" s="233" t="e">
        <f>(INDEX(Finish_table!AI$4:AI$99,MATCH('16 Year_History_Results'!$G460,Finish_table!AJ$4:AJ$99,0),1))</f>
        <v>#N/A</v>
      </c>
      <c r="Q460" s="233" t="e">
        <f>(INDEX(Finish_table!AR$4:AR$99,MATCH('16 Year_History_Results'!$G460,Finish_table!AS$4:AS$99,0),1))</f>
        <v>#N/A</v>
      </c>
      <c r="R460" s="233" t="str">
        <f>(INDEX(Finish_table!BA$4:BA$99,MATCH('16 Year_History_Results'!$G460,Finish_table!BB$4:BB$99,0),1))</f>
        <v>QF</v>
      </c>
      <c r="S460" s="233" t="e">
        <f>(INDEX(Finish_table!BJ$4:BJ$99,MATCH('16 Year_History_Results'!$G460,Finish_table!BK$4:BK$99,0),1))</f>
        <v>#N/A</v>
      </c>
      <c r="T460" s="233" t="str">
        <f>(INDEX(Finish_table!BS$4:BS$99,MATCH('16 Year_History_Results'!$G460,Finish_table!BT$4:BT$99,0),1))</f>
        <v>SF</v>
      </c>
      <c r="U460" s="233" t="e">
        <f>(INDEX(Finish_table!CB$4:CB$99,MATCH('16 Year_History_Results'!$G460,Finish_table!CC$4:CC$99,0),1))</f>
        <v>#N/A</v>
      </c>
      <c r="V460" s="233" t="e">
        <f>(INDEX(Finish_table!CK$4:CK$99,MATCH('16 Year_History_Results'!$G460,Finish_table!CL$4:CL$99,0),1))</f>
        <v>#N/A</v>
      </c>
      <c r="W460" s="233" t="e">
        <f>(INDEX(Finish_table!CT$4:CT$99,MATCH('16 Year_History_Results'!$G460,Finish_table!CU$4:CU$99,0),1))</f>
        <v>#N/A</v>
      </c>
      <c r="X460" s="233" t="e">
        <f>(INDEX(Finish_table!DC$4:DC$99,MATCH('16 Year_History_Results'!$G460,Finish_table!DD$4:DD$99,0),1))</f>
        <v>#N/A</v>
      </c>
      <c r="Y460" s="233" t="e">
        <f>(INDEX(Finish_table!DL$4:DL$99,MATCH('16 Year_History_Results'!$G460,Finish_table!DM$4:DM$99,0),1))</f>
        <v>#N/A</v>
      </c>
      <c r="Z460" s="233" t="e">
        <f>(INDEX(Finish_table!DU$4:DU$99,MATCH('16 Year_History_Results'!$G460,Finish_table!DV$4:DV$99,0),1))</f>
        <v>#N/A</v>
      </c>
      <c r="AA460" s="233" t="e">
        <f>(INDEX(Finish_table!ED$4:ED$140,MATCH('16 Year_History_Results'!$G460,Finish_table!EE$4:EE$140,0),1))</f>
        <v>#N/A</v>
      </c>
      <c r="AB460" s="233" t="e">
        <f>(INDEX(Finish_table!EM$4:EM$224,MATCH('16 Year_History_Results'!$G460,Finish_table!EN$4:EN$224,0),1))</f>
        <v>#N/A</v>
      </c>
      <c r="AC460" s="253" t="e">
        <f>(INDEX(Finish_table!EW$4:EW$224,MATCH('16 Year_History_Results'!$G460,Finish_table!EX$4:EX$224,0),1))</f>
        <v>#N/A</v>
      </c>
      <c r="AG460">
        <f t="shared" si="320"/>
        <v>703</v>
      </c>
      <c r="AH460" s="110"/>
      <c r="AI460" s="2"/>
      <c r="AJ460" s="146">
        <f>INDEX('2001'!$C$44:$C$140,'16 Year_History_Results'!BZ460)</f>
        <v>0</v>
      </c>
      <c r="AK460" s="2">
        <f>INDEX('2002'!$C$44:$C$140,'16 Year_History_Results'!CA460)</f>
        <v>0</v>
      </c>
      <c r="AL460" s="2">
        <f>INDEX('2003'!$C$44:$C$140,'16 Year_History_Results'!CB460)</f>
        <v>0</v>
      </c>
      <c r="AM460" s="2">
        <f>INDEX('2004'!$C$44:$C$140,'16 Year_History_Results'!CC460)</f>
        <v>0</v>
      </c>
      <c r="AN460" s="2">
        <f>INDEX('2005'!$C$44:$C$140,'16 Year_History_Results'!CD460)</f>
        <v>0</v>
      </c>
      <c r="AO460" s="2">
        <f>INDEX('2006'!$C$44:$C$140,'16 Year_History_Results'!CE460)</f>
        <v>0</v>
      </c>
      <c r="AP460" s="2">
        <f>INDEX('2007'!$C$44:$C$140,'16 Year_History_Results'!CF460)</f>
        <v>10</v>
      </c>
      <c r="AQ460" s="2">
        <f>INDEX('2008'!$C$44:$C$140,'16 Year_History_Results'!CG460)</f>
        <v>0</v>
      </c>
      <c r="AR460" s="2">
        <f>INDEX('2009'!$C$44:$C$140,'16 Year_History_Results'!CH460)</f>
        <v>0</v>
      </c>
      <c r="AS460" s="2">
        <f>INDEX('2010'!$C$44:$C$140,'16 Year_History_Results'!CI460)</f>
        <v>0</v>
      </c>
      <c r="AT460" s="2">
        <f>INDEX('2011'!$C$44:$C$140,'16 Year_History_Results'!CJ460)</f>
        <v>0</v>
      </c>
      <c r="AU460" s="2">
        <f>INDEX('2012'!$C$44:$C$140,'16 Year_History_Results'!CK460)</f>
        <v>0</v>
      </c>
      <c r="AV460" s="2">
        <f>INDEX('2013'!$C$44:$C$140,'16 Year_History_Results'!CL460)</f>
        <v>0</v>
      </c>
      <c r="AW460" s="2">
        <f>INDEX('2014'!$C$52:$C$180,'16 Year_History_Results'!CM460)</f>
        <v>0</v>
      </c>
      <c r="AX460" s="2">
        <f>INDEX('2015'!$E$52:$E$308,'16 Year_History_Results'!CN460)</f>
        <v>0</v>
      </c>
      <c r="AY460" s="147">
        <f>INDEX('2016'!$E$52:$E$308,'16 Year_History_Results'!CO460)</f>
        <v>0</v>
      </c>
      <c r="AZ460" s="2"/>
      <c r="BB460">
        <f t="shared" si="349"/>
        <v>703</v>
      </c>
      <c r="BC460" s="110"/>
      <c r="BD460" s="97"/>
      <c r="BE460" s="146">
        <f>INDEX('2001'!$B$44:$B$140,'16 Year_History_Results'!BZ460)</f>
        <v>0</v>
      </c>
      <c r="BF460" s="2">
        <f>INDEX('2002'!$B$44:$B$140,'16 Year_History_Results'!CA460)</f>
        <v>0</v>
      </c>
      <c r="BG460" s="2">
        <f>INDEX('2003'!$B$44:$B$140,'16 Year_History_Results'!CB460)</f>
        <v>0</v>
      </c>
      <c r="BH460" s="2">
        <f>INDEX('2004'!$B$44:$B$140,'16 Year_History_Results'!CC460)</f>
        <v>0</v>
      </c>
      <c r="BI460" s="2">
        <f>INDEX('2005'!$B$44:$B$140,'16 Year_History_Results'!CD460)</f>
        <v>10</v>
      </c>
      <c r="BJ460" s="2">
        <f>INDEX('2006'!$B$44:$B$140,'16 Year_History_Results'!CE460)</f>
        <v>0</v>
      </c>
      <c r="BK460" s="2">
        <f>INDEX('2007'!$B$44:$B$140,'16 Year_History_Results'!CF460)</f>
        <v>5</v>
      </c>
      <c r="BL460" s="2">
        <f>INDEX('2008'!$B$44:$B$140,'16 Year_History_Results'!CG460)</f>
        <v>0</v>
      </c>
      <c r="BM460" s="2">
        <f>INDEX('2009'!$B$44:$B$140,'16 Year_History_Results'!CH460)</f>
        <v>0</v>
      </c>
      <c r="BN460" s="2">
        <f>INDEX('2010'!$B$44:$B$140,'16 Year_History_Results'!CI460)</f>
        <v>0</v>
      </c>
      <c r="BO460" s="2">
        <f>INDEX('2011'!$B$44:$B$140,'16 Year_History_Results'!CJ460)</f>
        <v>0</v>
      </c>
      <c r="BP460" s="2">
        <f>INDEX('2012'!$B$44:$B$140,'16 Year_History_Results'!CK460)</f>
        <v>0</v>
      </c>
      <c r="BQ460" s="2">
        <f>INDEX('2013'!$B$44:$B$140,'16 Year_History_Results'!CL460)</f>
        <v>0</v>
      </c>
      <c r="BR460" s="2">
        <f>INDEX('2014'!$B$52:$B$180,'16 Year_History_Results'!CM460)</f>
        <v>0</v>
      </c>
      <c r="BS460" s="147">
        <f>INDEX('2015'!$B$52:$B$308,'16 Year_History_Results'!CN460)</f>
        <v>0</v>
      </c>
      <c r="BT460" s="147">
        <f>INDEX('2016'!$B$52:$B$308,'16 Year_History_Results'!CO460)</f>
        <v>0</v>
      </c>
      <c r="BW460">
        <f t="shared" si="350"/>
        <v>703</v>
      </c>
      <c r="BX460" s="110"/>
      <c r="BY460" s="97"/>
      <c r="BZ460" s="146">
        <f>IF(ISNA(MATCH($BW460,'2001'!$A$44:$A$139,0)),97,MATCH($BW460,'2001'!$A$44:$A$139,0))</f>
        <v>97</v>
      </c>
      <c r="CA460" s="2">
        <f>IF(ISNA(MATCH($BW460,'2002'!$A$44:$A$139,0)),97,MATCH($BW460,'2002'!$A$44:$A$139,0))</f>
        <v>97</v>
      </c>
      <c r="CB460" s="2">
        <f>IF(ISNA(MATCH($BW460,'2003'!$A$44:$A$139,0)),97,MATCH($BW460,'2003'!$A$44:$A$139,0))</f>
        <v>97</v>
      </c>
      <c r="CC460" s="2">
        <f>IF(ISNA(MATCH($BW460,'2004'!$A$44:$A$139,0)),97,MATCH($BW460,'2004'!$A$44:$A$139,0))</f>
        <v>97</v>
      </c>
      <c r="CD460" s="2">
        <f>IF(ISNA(MATCH($BW460,'2005'!$A$44:$A$139,0)),97,MATCH($BW460,'2005'!$A$44:$A$139,0))</f>
        <v>68</v>
      </c>
      <c r="CE460" s="2">
        <f>IF(ISNA(MATCH($BW460,'2006'!$A$44:$A$139,0)),97,MATCH($BW460,'2006'!$A$44:$A$139,0))</f>
        <v>97</v>
      </c>
      <c r="CF460" s="2">
        <f>IF(ISNA(MATCH($BW460,'2007'!$A$44:$A$139,0)),97,MATCH($BW460,'2007'!$A$44:$A$139,0))</f>
        <v>54</v>
      </c>
      <c r="CG460" s="2">
        <f>IF(ISNA(MATCH($BW460,'2008'!$A$44:$A$139,0)),97,MATCH($BW460,'2008'!$A$44:$A$139,0))</f>
        <v>97</v>
      </c>
      <c r="CH460" s="2">
        <f>IF(ISNA(MATCH($BW460,'2009'!$A$44:$A$139,0)),97,MATCH($BW460,'2009'!$A$44:$A$139,0))</f>
        <v>97</v>
      </c>
      <c r="CI460" s="2">
        <f>IF(ISNA(MATCH($BW460,'2010'!$A$44:$A$139,0)),97,MATCH($BW460,'2010'!$A$44:$A$139,0))</f>
        <v>97</v>
      </c>
      <c r="CJ460" s="2">
        <f>IF(ISNA(MATCH($BW460,'2011'!$A$44:$A$139,0)),97,MATCH($BW460,'2011'!$A$44:$A$139,0))</f>
        <v>97</v>
      </c>
      <c r="CK460" s="2">
        <f>IF(ISNA(MATCH($BW460,'2012'!$A$44:$A$139,0)),97,MATCH($BW460,'2012'!$A$44:$A$139,0))</f>
        <v>97</v>
      </c>
      <c r="CL460" s="2">
        <f>IF(ISNA(MATCH($BW460,'2013'!$A$44:$A$139,0)),97,MATCH($BW460,'2013'!$A$44:$A$139,0))</f>
        <v>97</v>
      </c>
      <c r="CM460" s="2">
        <f>IF(ISNA(MATCH($BW460,'2014'!$A$52:$A$179,0)),129,MATCH($BW460,'2014'!$A$52:$A$179,0))</f>
        <v>129</v>
      </c>
      <c r="CN460" s="147">
        <f>IF(ISNA(MATCH($BW460,'2015'!$A$52:$A$307,0)),257,MATCH($BW460,'2015'!$A$52:$A$307,0))</f>
        <v>257</v>
      </c>
      <c r="CO460" s="147">
        <f>IF(ISNA(MATCH($BW460,'2016'!$A$52:$A$307,0)),257,MATCH($BW460,'2016'!$A$52:$A$307,0))</f>
        <v>257</v>
      </c>
      <c r="CQ460">
        <f t="shared" si="321"/>
        <v>703</v>
      </c>
      <c r="CR460" s="281"/>
      <c r="CS460" s="279"/>
      <c r="CT460" s="278">
        <f t="shared" si="322"/>
        <v>0</v>
      </c>
      <c r="CU460" s="279">
        <f t="shared" si="323"/>
        <v>0</v>
      </c>
      <c r="CV460" s="279">
        <f t="shared" si="324"/>
        <v>0</v>
      </c>
      <c r="CW460" s="279">
        <f t="shared" si="325"/>
        <v>0</v>
      </c>
      <c r="CX460" s="279">
        <f t="shared" si="326"/>
        <v>10</v>
      </c>
      <c r="CY460" s="279">
        <f t="shared" si="327"/>
        <v>6.6659999999999995</v>
      </c>
      <c r="CZ460" s="279">
        <f t="shared" si="328"/>
        <v>19.4435556</v>
      </c>
      <c r="DA460" s="279">
        <f t="shared" si="329"/>
        <v>12.961074162959999</v>
      </c>
      <c r="DB460" s="279">
        <f t="shared" si="330"/>
        <v>8.6398520370291347</v>
      </c>
      <c r="DC460" s="279">
        <f t="shared" si="331"/>
        <v>5.7593253678836209</v>
      </c>
      <c r="DD460" s="279">
        <f t="shared" si="332"/>
        <v>3.8391662902312214</v>
      </c>
      <c r="DE460" s="279">
        <f t="shared" si="333"/>
        <v>2.5591882490681321</v>
      </c>
      <c r="DF460" s="279">
        <f t="shared" si="334"/>
        <v>1.7059548868288168</v>
      </c>
      <c r="DG460" s="279">
        <f t="shared" si="351"/>
        <v>1.1371895275600892</v>
      </c>
      <c r="DH460" s="280">
        <f t="shared" si="353"/>
        <v>0.7580505390715554</v>
      </c>
      <c r="DI460" s="280">
        <f t="shared" si="358"/>
        <v>0.50531648934509876</v>
      </c>
      <c r="DJ460" s="154">
        <f t="shared" si="354"/>
        <v>396</v>
      </c>
      <c r="DK460" s="279">
        <f t="shared" si="335"/>
        <v>703</v>
      </c>
      <c r="DL460" s="97"/>
      <c r="DM460" s="154"/>
      <c r="DN460" s="267">
        <f t="shared" si="336"/>
        <v>0</v>
      </c>
      <c r="DO460" s="154">
        <f t="shared" si="337"/>
        <v>0</v>
      </c>
      <c r="DP460" s="154">
        <f t="shared" si="338"/>
        <v>0</v>
      </c>
      <c r="DQ460" s="154">
        <f t="shared" si="339"/>
        <v>0</v>
      </c>
      <c r="DR460" s="154">
        <f t="shared" si="340"/>
        <v>10</v>
      </c>
      <c r="DS460" s="154">
        <f t="shared" si="341"/>
        <v>10</v>
      </c>
      <c r="DT460" s="154">
        <f t="shared" si="342"/>
        <v>25</v>
      </c>
      <c r="DU460" s="154">
        <f t="shared" si="343"/>
        <v>25</v>
      </c>
      <c r="DV460" s="154">
        <f t="shared" si="344"/>
        <v>25</v>
      </c>
      <c r="DW460" s="154">
        <f t="shared" si="345"/>
        <v>25</v>
      </c>
      <c r="DX460" s="154">
        <f t="shared" si="346"/>
        <v>25</v>
      </c>
      <c r="DY460" s="154">
        <f t="shared" si="347"/>
        <v>25</v>
      </c>
      <c r="DZ460" s="154">
        <f t="shared" si="348"/>
        <v>25</v>
      </c>
      <c r="EA460" s="154">
        <f t="shared" si="352"/>
        <v>25</v>
      </c>
      <c r="EB460" s="264">
        <f t="shared" si="355"/>
        <v>25</v>
      </c>
      <c r="EC460" s="264">
        <f t="shared" si="359"/>
        <v>25</v>
      </c>
      <c r="ED460" s="154">
        <f t="shared" si="356"/>
        <v>270</v>
      </c>
    </row>
    <row r="461" spans="2:134" ht="13" thickBot="1" x14ac:dyDescent="0.3">
      <c r="B461" s="153">
        <v>230</v>
      </c>
      <c r="C461" s="50">
        <f t="shared" si="285"/>
        <v>4</v>
      </c>
      <c r="D461" s="50">
        <f t="shared" si="290"/>
        <v>4</v>
      </c>
      <c r="E461" s="97"/>
      <c r="F461" s="2">
        <f t="shared" si="357"/>
        <v>456</v>
      </c>
      <c r="G461" s="207">
        <v>555</v>
      </c>
      <c r="H461" s="98">
        <f>15- COUNTIF(L461:AC461,"#N/A")</f>
        <v>1</v>
      </c>
      <c r="I461" s="131">
        <f>SUM(AH461:AY461)+SUM(BE461:BT461)</f>
        <v>21</v>
      </c>
      <c r="J461" s="398">
        <f>DI461</f>
        <v>0.48017517719841024</v>
      </c>
      <c r="K461" s="456" t="str">
        <f>IF(ISNUMBER(MATCH(G461,'[4]OPR data'!$A$3:$A$2900,0)),"Y","N")</f>
        <v>Y</v>
      </c>
      <c r="L461" s="110"/>
      <c r="M461" s="233"/>
      <c r="N461" s="469" t="e">
        <f>(INDEX(Finish_table!R$4:R$83,MATCH('16 Year_History_Results'!$G461,Finish_table!S$4:S$83,0),1))</f>
        <v>#N/A</v>
      </c>
      <c r="O461" s="233" t="e">
        <f>(INDEX(Finish_table!Z$4:Z$99,MATCH('16 Year_History_Results'!$G461,Finish_table!AA$4:AA$99,0),1))</f>
        <v>#N/A</v>
      </c>
      <c r="P461" s="233" t="str">
        <f>(INDEX(Finish_table!AI$4:AI$99,MATCH('16 Year_History_Results'!$G461,Finish_table!AJ$4:AJ$99,0),1))</f>
        <v>QF</v>
      </c>
      <c r="Q461" s="233" t="e">
        <f>(INDEX(Finish_table!AR$4:AR$99,MATCH('16 Year_History_Results'!$G461,Finish_table!AS$4:AS$99,0),1))</f>
        <v>#N/A</v>
      </c>
      <c r="R461" s="233" t="e">
        <f>(INDEX(Finish_table!BA$4:BA$99,MATCH('16 Year_History_Results'!$G461,Finish_table!BB$4:BB$99,0),1))</f>
        <v>#N/A</v>
      </c>
      <c r="S461" s="233" t="e">
        <f>(INDEX(Finish_table!BJ$4:BJ$99,MATCH('16 Year_History_Results'!$G461,Finish_table!BK$4:BK$99,0),1))</f>
        <v>#N/A</v>
      </c>
      <c r="T461" s="233" t="e">
        <f>(INDEX(Finish_table!BS$4:BS$99,MATCH('16 Year_History_Results'!$G461,Finish_table!BT$4:BT$99,0),1))</f>
        <v>#N/A</v>
      </c>
      <c r="U461" s="233" t="str">
        <f>(INDEX(Finish_table!CB$4:CB$99,MATCH('16 Year_History_Results'!$G461,Finish_table!CC$4:CC$99,0),1))</f>
        <v>QF</v>
      </c>
      <c r="V461" s="233" t="e">
        <f>(INDEX(Finish_table!CK$4:CK$99,MATCH('16 Year_History_Results'!$G461,Finish_table!CL$4:CL$99,0),1))</f>
        <v>#N/A</v>
      </c>
      <c r="W461" s="233" t="e">
        <f>(INDEX(Finish_table!CT$4:CT$99,MATCH('16 Year_History_Results'!$G461,Finish_table!CU$4:CU$99,0),1))</f>
        <v>#N/A</v>
      </c>
      <c r="X461" s="233" t="e">
        <f>(INDEX(Finish_table!DC$4:DC$99,MATCH('16 Year_History_Results'!$G461,Finish_table!DD$4:DD$99,0),1))</f>
        <v>#N/A</v>
      </c>
      <c r="Y461" s="233" t="e">
        <f>(INDEX(Finish_table!DL$4:DL$99,MATCH('16 Year_History_Results'!$G461,Finish_table!DM$4:DM$99,0),1))</f>
        <v>#N/A</v>
      </c>
      <c r="Z461" s="233" t="e">
        <f>(INDEX(Finish_table!DU$4:DU$99,MATCH('16 Year_History_Results'!$G461,Finish_table!DV$4:DV$99,0),1))</f>
        <v>#N/A</v>
      </c>
      <c r="AA461" s="233" t="e">
        <f>(INDEX(Finish_table!ED$4:ED$140,MATCH('16 Year_History_Results'!$G461,Finish_table!EE$4:EE$140,0),1))</f>
        <v>#N/A</v>
      </c>
      <c r="AB461" s="233" t="e">
        <f>(INDEX(Finish_table!EM$4:EM$224,MATCH('16 Year_History_Results'!$G461,Finish_table!EN$4:EN$224,0),1))</f>
        <v>#N/A</v>
      </c>
      <c r="AC461" s="253" t="e">
        <f>(INDEX(Finish_table!EW$4:EW$224,MATCH('16 Year_History_Results'!$G461,Finish_table!EX$4:EX$224,0),1))</f>
        <v>#N/A</v>
      </c>
      <c r="AG461">
        <f t="shared" si="320"/>
        <v>555</v>
      </c>
      <c r="AH461" s="110"/>
      <c r="AI461" s="2"/>
      <c r="AJ461" s="146">
        <f>INDEX('2001'!$C$44:$C$140,'16 Year_History_Results'!BZ461)</f>
        <v>0</v>
      </c>
      <c r="AK461" s="2">
        <f>INDEX('2002'!$C$44:$C$140,'16 Year_History_Results'!CA461)</f>
        <v>0</v>
      </c>
      <c r="AL461" s="2">
        <f>INDEX('2003'!$C$44:$C$140,'16 Year_History_Results'!CB461)</f>
        <v>0</v>
      </c>
      <c r="AM461" s="2">
        <f>INDEX('2004'!$C$44:$C$140,'16 Year_History_Results'!CC461)</f>
        <v>0</v>
      </c>
      <c r="AN461" s="2">
        <f>INDEX('2005'!$C$44:$C$140,'16 Year_History_Results'!CD461)</f>
        <v>0</v>
      </c>
      <c r="AO461" s="2">
        <f>INDEX('2006'!$C$44:$C$140,'16 Year_History_Results'!CE461)</f>
        <v>0</v>
      </c>
      <c r="AP461" s="2">
        <f>INDEX('2007'!$C$44:$C$140,'16 Year_History_Results'!CF461)</f>
        <v>0</v>
      </c>
      <c r="AQ461" s="2">
        <f>INDEX('2008'!$C$44:$C$140,'16 Year_History_Results'!CG461)</f>
        <v>0</v>
      </c>
      <c r="AR461" s="2">
        <f>INDEX('2009'!$C$44:$C$140,'16 Year_History_Results'!CH461)</f>
        <v>0</v>
      </c>
      <c r="AS461" s="2">
        <f>INDEX('2010'!$C$44:$C$140,'16 Year_History_Results'!CI461)</f>
        <v>0</v>
      </c>
      <c r="AT461" s="2">
        <f>INDEX('2011'!$C$44:$C$140,'16 Year_History_Results'!CJ461)</f>
        <v>0</v>
      </c>
      <c r="AU461" s="2">
        <f>INDEX('2012'!$C$44:$C$140,'16 Year_History_Results'!CK461)</f>
        <v>0</v>
      </c>
      <c r="AV461" s="2">
        <f>INDEX('2013'!$C$44:$C$140,'16 Year_History_Results'!CL461)</f>
        <v>0</v>
      </c>
      <c r="AW461" s="2">
        <f>INDEX('2014'!$C$52:$C$180,'16 Year_History_Results'!CM461)</f>
        <v>0</v>
      </c>
      <c r="AX461" s="2">
        <f>INDEX('2015'!$E$52:$E$308,'16 Year_History_Results'!CN461)</f>
        <v>0</v>
      </c>
      <c r="AY461" s="147">
        <f>INDEX('2016'!$E$52:$E$308,'16 Year_History_Results'!CO461)</f>
        <v>0</v>
      </c>
      <c r="AZ461" s="2"/>
      <c r="BB461">
        <f t="shared" si="349"/>
        <v>555</v>
      </c>
      <c r="BC461" s="110"/>
      <c r="BD461" s="97"/>
      <c r="BE461" s="146">
        <f>INDEX('2001'!$B$44:$B$140,'16 Year_History_Results'!BZ461)</f>
        <v>0</v>
      </c>
      <c r="BF461" s="2">
        <f>INDEX('2002'!$B$44:$B$140,'16 Year_History_Results'!CA461)</f>
        <v>0</v>
      </c>
      <c r="BG461" s="2">
        <f>INDEX('2003'!$B$44:$B$140,'16 Year_History_Results'!CB461)</f>
        <v>10</v>
      </c>
      <c r="BH461" s="2">
        <f>INDEX('2004'!$B$44:$B$140,'16 Year_History_Results'!CC461)</f>
        <v>0</v>
      </c>
      <c r="BI461" s="2">
        <f>INDEX('2005'!$B$44:$B$140,'16 Year_History_Results'!CD461)</f>
        <v>0</v>
      </c>
      <c r="BJ461" s="2">
        <f>INDEX('2006'!$B$44:$B$140,'16 Year_History_Results'!CE461)</f>
        <v>0</v>
      </c>
      <c r="BK461" s="2">
        <f>INDEX('2007'!$B$44:$B$140,'16 Year_History_Results'!CF461)</f>
        <v>0</v>
      </c>
      <c r="BL461" s="2">
        <f>INDEX('2008'!$B$44:$B$140,'16 Year_History_Results'!CG461)</f>
        <v>11</v>
      </c>
      <c r="BM461" s="2">
        <f>INDEX('2009'!$B$44:$B$140,'16 Year_History_Results'!CH461)</f>
        <v>0</v>
      </c>
      <c r="BN461" s="2">
        <f>INDEX('2010'!$B$44:$B$140,'16 Year_History_Results'!CI461)</f>
        <v>0</v>
      </c>
      <c r="BO461" s="2">
        <f>INDEX('2011'!$B$44:$B$140,'16 Year_History_Results'!CJ461)</f>
        <v>0</v>
      </c>
      <c r="BP461" s="2">
        <f>INDEX('2012'!$B$44:$B$140,'16 Year_History_Results'!CK461)</f>
        <v>0</v>
      </c>
      <c r="BQ461" s="2">
        <f>INDEX('2013'!$B$44:$B$140,'16 Year_History_Results'!CL461)</f>
        <v>0</v>
      </c>
      <c r="BR461" s="2">
        <f>INDEX('2014'!$B$52:$B$180,'16 Year_History_Results'!CM461)</f>
        <v>0</v>
      </c>
      <c r="BS461" s="147">
        <f>INDEX('2015'!$B$52:$B$308,'16 Year_History_Results'!CN461)</f>
        <v>0</v>
      </c>
      <c r="BT461" s="147">
        <f>INDEX('2016'!$B$52:$B$308,'16 Year_History_Results'!CO461)</f>
        <v>0</v>
      </c>
      <c r="BW461">
        <f t="shared" si="350"/>
        <v>555</v>
      </c>
      <c r="BX461" s="110"/>
      <c r="BY461" s="97"/>
      <c r="BZ461" s="146">
        <f>IF(ISNA(MATCH($BW461,'2001'!$A$44:$A$139,0)),97,MATCH($BW461,'2001'!$A$44:$A$139,0))</f>
        <v>97</v>
      </c>
      <c r="CA461" s="2">
        <f>IF(ISNA(MATCH($BW461,'2002'!$A$44:$A$139,0)),97,MATCH($BW461,'2002'!$A$44:$A$139,0))</f>
        <v>97</v>
      </c>
      <c r="CB461" s="2">
        <f>IF(ISNA(MATCH($BW461,'2003'!$A$44:$A$139,0)),97,MATCH($BW461,'2003'!$A$44:$A$139,0))</f>
        <v>78</v>
      </c>
      <c r="CC461" s="2">
        <f>IF(ISNA(MATCH($BW461,'2004'!$A$44:$A$139,0)),97,MATCH($BW461,'2004'!$A$44:$A$139,0))</f>
        <v>97</v>
      </c>
      <c r="CD461" s="2">
        <f>IF(ISNA(MATCH($BW461,'2005'!$A$44:$A$139,0)),97,MATCH($BW461,'2005'!$A$44:$A$139,0))</f>
        <v>97</v>
      </c>
      <c r="CE461" s="2">
        <f>IF(ISNA(MATCH($BW461,'2006'!$A$44:$A$139,0)),97,MATCH($BW461,'2006'!$A$44:$A$139,0))</f>
        <v>97</v>
      </c>
      <c r="CF461" s="2">
        <f>IF(ISNA(MATCH($BW461,'2007'!$A$44:$A$139,0)),97,MATCH($BW461,'2007'!$A$44:$A$139,0))</f>
        <v>97</v>
      </c>
      <c r="CG461" s="2">
        <f>IF(ISNA(MATCH($BW461,'2008'!$A$44:$A$139,0)),97,MATCH($BW461,'2008'!$A$44:$A$139,0))</f>
        <v>56</v>
      </c>
      <c r="CH461" s="2">
        <f>IF(ISNA(MATCH($BW461,'2009'!$A$44:$A$139,0)),97,MATCH($BW461,'2009'!$A$44:$A$139,0))</f>
        <v>97</v>
      </c>
      <c r="CI461" s="2">
        <f>IF(ISNA(MATCH($BW461,'2010'!$A$44:$A$139,0)),97,MATCH($BW461,'2010'!$A$44:$A$139,0))</f>
        <v>97</v>
      </c>
      <c r="CJ461" s="2">
        <f>IF(ISNA(MATCH($BW461,'2011'!$A$44:$A$139,0)),97,MATCH($BW461,'2011'!$A$44:$A$139,0))</f>
        <v>97</v>
      </c>
      <c r="CK461" s="2">
        <f>IF(ISNA(MATCH($BW461,'2012'!$A$44:$A$139,0)),97,MATCH($BW461,'2012'!$A$44:$A$139,0))</f>
        <v>97</v>
      </c>
      <c r="CL461" s="2">
        <f>IF(ISNA(MATCH($BW461,'2013'!$A$44:$A$139,0)),97,MATCH($BW461,'2013'!$A$44:$A$139,0))</f>
        <v>97</v>
      </c>
      <c r="CM461" s="2">
        <f>IF(ISNA(MATCH($BW461,'2014'!$A$52:$A$179,0)),129,MATCH($BW461,'2014'!$A$52:$A$179,0))</f>
        <v>129</v>
      </c>
      <c r="CN461" s="147">
        <f>IF(ISNA(MATCH($BW461,'2015'!$A$52:$A$307,0)),257,MATCH($BW461,'2015'!$A$52:$A$307,0))</f>
        <v>257</v>
      </c>
      <c r="CO461" s="147">
        <f>IF(ISNA(MATCH($BW461,'2016'!$A$52:$A$307,0)),257,MATCH($BW461,'2016'!$A$52:$A$307,0))</f>
        <v>257</v>
      </c>
      <c r="CQ461">
        <f t="shared" si="321"/>
        <v>555</v>
      </c>
      <c r="CR461" s="281"/>
      <c r="CS461" s="279"/>
      <c r="CT461" s="278">
        <f t="shared" si="322"/>
        <v>0</v>
      </c>
      <c r="CU461" s="279">
        <f t="shared" si="323"/>
        <v>0</v>
      </c>
      <c r="CV461" s="279">
        <f t="shared" si="324"/>
        <v>10</v>
      </c>
      <c r="CW461" s="279">
        <f t="shared" si="325"/>
        <v>6.6659999999999995</v>
      </c>
      <c r="CX461" s="279">
        <f t="shared" si="326"/>
        <v>4.4435555999999998</v>
      </c>
      <c r="CY461" s="279">
        <f t="shared" si="327"/>
        <v>2.9620741629599996</v>
      </c>
      <c r="CZ461" s="279">
        <f t="shared" si="328"/>
        <v>1.9745186370291357</v>
      </c>
      <c r="DA461" s="279">
        <f t="shared" si="329"/>
        <v>12.316214123443622</v>
      </c>
      <c r="DB461" s="279">
        <f t="shared" si="330"/>
        <v>8.2099883346875178</v>
      </c>
      <c r="DC461" s="279">
        <f t="shared" si="331"/>
        <v>5.472778223902699</v>
      </c>
      <c r="DD461" s="279">
        <f t="shared" si="332"/>
        <v>3.648153964053539</v>
      </c>
      <c r="DE461" s="279">
        <f t="shared" si="333"/>
        <v>2.4318594324380891</v>
      </c>
      <c r="DF461" s="279">
        <f t="shared" si="334"/>
        <v>1.6210774976632301</v>
      </c>
      <c r="DG461" s="279">
        <f t="shared" si="351"/>
        <v>1.0806102599423091</v>
      </c>
      <c r="DH461" s="280">
        <f t="shared" si="353"/>
        <v>0.72033479927754318</v>
      </c>
      <c r="DI461" s="280">
        <f t="shared" si="358"/>
        <v>0.48017517719841024</v>
      </c>
      <c r="DJ461" s="154">
        <f t="shared" si="354"/>
        <v>397</v>
      </c>
      <c r="DK461" s="279">
        <f t="shared" si="335"/>
        <v>555</v>
      </c>
      <c r="DL461" s="97"/>
      <c r="DM461" s="154"/>
      <c r="DN461" s="267">
        <f t="shared" si="336"/>
        <v>0</v>
      </c>
      <c r="DO461" s="154">
        <f t="shared" si="337"/>
        <v>0</v>
      </c>
      <c r="DP461" s="154">
        <f t="shared" si="338"/>
        <v>10</v>
      </c>
      <c r="DQ461" s="154">
        <f t="shared" si="339"/>
        <v>10</v>
      </c>
      <c r="DR461" s="154">
        <f t="shared" si="340"/>
        <v>10</v>
      </c>
      <c r="DS461" s="154">
        <f t="shared" si="341"/>
        <v>10</v>
      </c>
      <c r="DT461" s="154">
        <f t="shared" si="342"/>
        <v>10</v>
      </c>
      <c r="DU461" s="154">
        <f t="shared" si="343"/>
        <v>21</v>
      </c>
      <c r="DV461" s="154">
        <f t="shared" si="344"/>
        <v>21</v>
      </c>
      <c r="DW461" s="154">
        <f t="shared" si="345"/>
        <v>21</v>
      </c>
      <c r="DX461" s="154">
        <f t="shared" si="346"/>
        <v>21</v>
      </c>
      <c r="DY461" s="154">
        <f t="shared" si="347"/>
        <v>21</v>
      </c>
      <c r="DZ461" s="154">
        <f t="shared" si="348"/>
        <v>21</v>
      </c>
      <c r="EA461" s="154">
        <f t="shared" si="352"/>
        <v>21</v>
      </c>
      <c r="EB461" s="264">
        <f t="shared" si="355"/>
        <v>21</v>
      </c>
      <c r="EC461" s="264">
        <f t="shared" si="359"/>
        <v>21</v>
      </c>
      <c r="ED461" s="154">
        <f t="shared" si="356"/>
        <v>313</v>
      </c>
    </row>
    <row r="462" spans="2:134" ht="13" thickBot="1" x14ac:dyDescent="0.3">
      <c r="B462" s="248">
        <v>231</v>
      </c>
      <c r="C462" s="50">
        <f t="shared" si="285"/>
        <v>1</v>
      </c>
      <c r="D462" s="50">
        <f t="shared" si="290"/>
        <v>0</v>
      </c>
      <c r="E462" s="97"/>
      <c r="F462" s="2">
        <f t="shared" si="357"/>
        <v>457</v>
      </c>
      <c r="G462" s="207">
        <v>353</v>
      </c>
      <c r="H462" s="98">
        <f>15- COUNTIF(L462:AC462,"#N/A")</f>
        <v>2</v>
      </c>
      <c r="I462" s="131">
        <f>SUM(AH462:AY462)+SUM(BE462:BT462)</f>
        <v>53</v>
      </c>
      <c r="J462" s="398">
        <f>DI462</f>
        <v>0.46840907570322621</v>
      </c>
      <c r="K462" s="456" t="str">
        <f>IF(ISNUMBER(MATCH(G462,'[4]OPR data'!$A$3:$A$2900,0)),"Y","N")</f>
        <v>Y</v>
      </c>
      <c r="L462" s="110"/>
      <c r="M462" s="233"/>
      <c r="N462" s="469" t="e">
        <f>(INDEX(Finish_table!R$4:R$83,MATCH('16 Year_History_Results'!$G462,Finish_table!S$4:S$83,0),1))</f>
        <v>#N/A</v>
      </c>
      <c r="O462" s="233" t="str">
        <f>(INDEX(Finish_table!Z$4:Z$99,MATCH('16 Year_History_Results'!$G462,Finish_table!AA$4:AA$99,0),1))</f>
        <v>F</v>
      </c>
      <c r="P462" s="233" t="e">
        <f>(INDEX(Finish_table!AI$4:AI$99,MATCH('16 Year_History_Results'!$G462,Finish_table!AJ$4:AJ$99,0),1))</f>
        <v>#N/A</v>
      </c>
      <c r="Q462" s="233" t="e">
        <f>(INDEX(Finish_table!AR$4:AR$99,MATCH('16 Year_History_Results'!$G462,Finish_table!AS$4:AS$99,0),1))</f>
        <v>#N/A</v>
      </c>
      <c r="R462" s="233" t="str">
        <f>(INDEX(Finish_table!BA$4:BA$99,MATCH('16 Year_History_Results'!$G462,Finish_table!BB$4:BB$99,0),1))</f>
        <v>SF</v>
      </c>
      <c r="S462" s="233" t="e">
        <f>(INDEX(Finish_table!BJ$4:BJ$99,MATCH('16 Year_History_Results'!$G462,Finish_table!BK$4:BK$99,0),1))</f>
        <v>#N/A</v>
      </c>
      <c r="T462" s="233" t="e">
        <f>(INDEX(Finish_table!BS$4:BS$99,MATCH('16 Year_History_Results'!$G462,Finish_table!BT$4:BT$99,0),1))</f>
        <v>#N/A</v>
      </c>
      <c r="U462" s="233" t="e">
        <f>(INDEX(Finish_table!CB$4:CB$99,MATCH('16 Year_History_Results'!$G462,Finish_table!CC$4:CC$99,0),1))</f>
        <v>#N/A</v>
      </c>
      <c r="V462" s="233" t="str">
        <f>(INDEX(Finish_table!CK$4:CK$99,MATCH('16 Year_History_Results'!$G462,Finish_table!CL$4:CL$99,0),1))</f>
        <v>QF</v>
      </c>
      <c r="W462" s="233" t="e">
        <f>(INDEX(Finish_table!CT$4:CT$99,MATCH('16 Year_History_Results'!$G462,Finish_table!CU$4:CU$99,0),1))</f>
        <v>#N/A</v>
      </c>
      <c r="X462" s="233" t="e">
        <f>(INDEX(Finish_table!DC$4:DC$99,MATCH('16 Year_History_Results'!$G462,Finish_table!DD$4:DD$99,0),1))</f>
        <v>#N/A</v>
      </c>
      <c r="Y462" s="233" t="e">
        <f>(INDEX(Finish_table!DL$4:DL$99,MATCH('16 Year_History_Results'!$G462,Finish_table!DM$4:DM$99,0),1))</f>
        <v>#N/A</v>
      </c>
      <c r="Z462" s="233" t="e">
        <f>(INDEX(Finish_table!DU$4:DU$99,MATCH('16 Year_History_Results'!$G462,Finish_table!DV$4:DV$99,0),1))</f>
        <v>#N/A</v>
      </c>
      <c r="AA462" s="233" t="e">
        <f>(INDEX(Finish_table!ED$4:ED$140,MATCH('16 Year_History_Results'!$G462,Finish_table!EE$4:EE$140,0),1))</f>
        <v>#N/A</v>
      </c>
      <c r="AB462" s="233" t="e">
        <f>(INDEX(Finish_table!EM$4:EM$224,MATCH('16 Year_History_Results'!$G462,Finish_table!EN$4:EN$224,0),1))</f>
        <v>#N/A</v>
      </c>
      <c r="AC462" s="253" t="e">
        <f>(INDEX(Finish_table!EW$4:EW$224,MATCH('16 Year_History_Results'!$G462,Finish_table!EX$4:EX$224,0),1))</f>
        <v>#N/A</v>
      </c>
      <c r="AG462">
        <f t="shared" si="320"/>
        <v>353</v>
      </c>
      <c r="AH462" s="110"/>
      <c r="AI462" s="2"/>
      <c r="AJ462" s="146">
        <f>INDEX('2001'!$C$44:$C$140,'16 Year_History_Results'!BZ462)</f>
        <v>0</v>
      </c>
      <c r="AK462" s="2">
        <f>INDEX('2002'!$C$44:$C$140,'16 Year_History_Results'!CA462)</f>
        <v>20</v>
      </c>
      <c r="AL462" s="2">
        <f>INDEX('2003'!$C$44:$C$140,'16 Year_History_Results'!CB462)</f>
        <v>0</v>
      </c>
      <c r="AM462" s="2">
        <f>INDEX('2004'!$C$44:$C$140,'16 Year_History_Results'!CC462)</f>
        <v>0</v>
      </c>
      <c r="AN462" s="2">
        <f>INDEX('2005'!$C$44:$C$140,'16 Year_History_Results'!CD462)</f>
        <v>10</v>
      </c>
      <c r="AO462" s="2">
        <f>INDEX('2006'!$C$44:$C$140,'16 Year_History_Results'!CE462)</f>
        <v>0</v>
      </c>
      <c r="AP462" s="2">
        <f>INDEX('2007'!$C$44:$C$140,'16 Year_History_Results'!CF462)</f>
        <v>0</v>
      </c>
      <c r="AQ462" s="2">
        <f>INDEX('2008'!$C$44:$C$140,'16 Year_History_Results'!CG462)</f>
        <v>0</v>
      </c>
      <c r="AR462" s="2">
        <f>INDEX('2009'!$C$44:$C$140,'16 Year_History_Results'!CH462)</f>
        <v>0</v>
      </c>
      <c r="AS462" s="2">
        <f>INDEX('2010'!$C$44:$C$140,'16 Year_History_Results'!CI462)</f>
        <v>0</v>
      </c>
      <c r="AT462" s="2">
        <f>INDEX('2011'!$C$44:$C$140,'16 Year_History_Results'!CJ462)</f>
        <v>0</v>
      </c>
      <c r="AU462" s="2">
        <f>INDEX('2012'!$C$44:$C$140,'16 Year_History_Results'!CK462)</f>
        <v>0</v>
      </c>
      <c r="AV462" s="2">
        <f>INDEX('2013'!$C$44:$C$140,'16 Year_History_Results'!CL462)</f>
        <v>0</v>
      </c>
      <c r="AW462" s="2">
        <f>INDEX('2014'!$C$52:$C$180,'16 Year_History_Results'!CM462)</f>
        <v>0</v>
      </c>
      <c r="AX462" s="2">
        <f>INDEX('2015'!$E$52:$E$308,'16 Year_History_Results'!CN462)</f>
        <v>0</v>
      </c>
      <c r="AY462" s="147">
        <f>INDEX('2016'!$E$52:$E$308,'16 Year_History_Results'!CO462)</f>
        <v>0</v>
      </c>
      <c r="AZ462" s="2"/>
      <c r="BB462">
        <f t="shared" si="349"/>
        <v>353</v>
      </c>
      <c r="BC462" s="110"/>
      <c r="BD462" s="97"/>
      <c r="BE462" s="146">
        <f>INDEX('2001'!$B$44:$B$140,'16 Year_History_Results'!BZ462)</f>
        <v>0</v>
      </c>
      <c r="BF462" s="2">
        <f>INDEX('2002'!$B$44:$B$140,'16 Year_History_Results'!CA462)</f>
        <v>15</v>
      </c>
      <c r="BG462" s="2">
        <f>INDEX('2003'!$B$44:$B$140,'16 Year_History_Results'!CB462)</f>
        <v>0</v>
      </c>
      <c r="BH462" s="2">
        <f>INDEX('2004'!$B$44:$B$140,'16 Year_History_Results'!CC462)</f>
        <v>0</v>
      </c>
      <c r="BI462" s="2">
        <f>INDEX('2005'!$B$44:$B$140,'16 Year_History_Results'!CD462)</f>
        <v>5</v>
      </c>
      <c r="BJ462" s="2">
        <f>INDEX('2006'!$B$44:$B$140,'16 Year_History_Results'!CE462)</f>
        <v>0</v>
      </c>
      <c r="BK462" s="2">
        <f>INDEX('2007'!$B$44:$B$140,'16 Year_History_Results'!CF462)</f>
        <v>0</v>
      </c>
      <c r="BL462" s="2">
        <f>INDEX('2008'!$B$44:$B$140,'16 Year_History_Results'!CG462)</f>
        <v>0</v>
      </c>
      <c r="BM462" s="2">
        <f>INDEX('2009'!$B$44:$B$140,'16 Year_History_Results'!CH462)</f>
        <v>3</v>
      </c>
      <c r="BN462" s="2">
        <f>INDEX('2010'!$B$44:$B$140,'16 Year_History_Results'!CI462)</f>
        <v>0</v>
      </c>
      <c r="BO462" s="2">
        <f>INDEX('2011'!$B$44:$B$140,'16 Year_History_Results'!CJ462)</f>
        <v>0</v>
      </c>
      <c r="BP462" s="2">
        <f>INDEX('2012'!$B$44:$B$140,'16 Year_History_Results'!CK462)</f>
        <v>0</v>
      </c>
      <c r="BQ462" s="2">
        <f>INDEX('2013'!$B$44:$B$140,'16 Year_History_Results'!CL462)</f>
        <v>0</v>
      </c>
      <c r="BR462" s="2">
        <f>INDEX('2014'!$B$52:$B$180,'16 Year_History_Results'!CM462)</f>
        <v>0</v>
      </c>
      <c r="BS462" s="147">
        <f>INDEX('2015'!$B$52:$B$308,'16 Year_History_Results'!CN462)</f>
        <v>0</v>
      </c>
      <c r="BT462" s="147">
        <f>INDEX('2016'!$B$52:$B$308,'16 Year_History_Results'!CO462)</f>
        <v>0</v>
      </c>
      <c r="BW462">
        <f t="shared" si="350"/>
        <v>353</v>
      </c>
      <c r="BX462" s="110"/>
      <c r="BY462" s="97"/>
      <c r="BZ462" s="146">
        <f>IF(ISNA(MATCH($BW462,'2001'!$A$44:$A$139,0)),97,MATCH($BW462,'2001'!$A$44:$A$139,0))</f>
        <v>97</v>
      </c>
      <c r="CA462" s="2">
        <f>IF(ISNA(MATCH($BW462,'2002'!$A$44:$A$139,0)),97,MATCH($BW462,'2002'!$A$44:$A$139,0))</f>
        <v>71</v>
      </c>
      <c r="CB462" s="2">
        <f>IF(ISNA(MATCH($BW462,'2003'!$A$44:$A$139,0)),97,MATCH($BW462,'2003'!$A$44:$A$139,0))</f>
        <v>97</v>
      </c>
      <c r="CC462" s="2">
        <f>IF(ISNA(MATCH($BW462,'2004'!$A$44:$A$139,0)),97,MATCH($BW462,'2004'!$A$44:$A$139,0))</f>
        <v>97</v>
      </c>
      <c r="CD462" s="2">
        <f>IF(ISNA(MATCH($BW462,'2005'!$A$44:$A$139,0)),97,MATCH($BW462,'2005'!$A$44:$A$139,0))</f>
        <v>55</v>
      </c>
      <c r="CE462" s="2">
        <f>IF(ISNA(MATCH($BW462,'2006'!$A$44:$A$139,0)),97,MATCH($BW462,'2006'!$A$44:$A$139,0))</f>
        <v>97</v>
      </c>
      <c r="CF462" s="2">
        <f>IF(ISNA(MATCH($BW462,'2007'!$A$44:$A$139,0)),97,MATCH($BW462,'2007'!$A$44:$A$139,0))</f>
        <v>97</v>
      </c>
      <c r="CG462" s="2">
        <f>IF(ISNA(MATCH($BW462,'2008'!$A$44:$A$139,0)),97,MATCH($BW462,'2008'!$A$44:$A$139,0))</f>
        <v>97</v>
      </c>
      <c r="CH462" s="2">
        <f>IF(ISNA(MATCH($BW462,'2009'!$A$44:$A$139,0)),97,MATCH($BW462,'2009'!$A$44:$A$139,0))</f>
        <v>40</v>
      </c>
      <c r="CI462" s="2">
        <f>IF(ISNA(MATCH($BW462,'2010'!$A$44:$A$139,0)),97,MATCH($BW462,'2010'!$A$44:$A$139,0))</f>
        <v>97</v>
      </c>
      <c r="CJ462" s="2">
        <f>IF(ISNA(MATCH($BW462,'2011'!$A$44:$A$139,0)),97,MATCH($BW462,'2011'!$A$44:$A$139,0))</f>
        <v>97</v>
      </c>
      <c r="CK462" s="2">
        <f>IF(ISNA(MATCH($BW462,'2012'!$A$44:$A$139,0)),97,MATCH($BW462,'2012'!$A$44:$A$139,0))</f>
        <v>97</v>
      </c>
      <c r="CL462" s="2">
        <f>IF(ISNA(MATCH($BW462,'2013'!$A$44:$A$139,0)),97,MATCH($BW462,'2013'!$A$44:$A$139,0))</f>
        <v>97</v>
      </c>
      <c r="CM462" s="2">
        <f>IF(ISNA(MATCH($BW462,'2014'!$A$52:$A$179,0)),129,MATCH($BW462,'2014'!$A$52:$A$179,0))</f>
        <v>129</v>
      </c>
      <c r="CN462" s="147">
        <f>IF(ISNA(MATCH($BW462,'2015'!$A$52:$A$307,0)),257,MATCH($BW462,'2015'!$A$52:$A$307,0))</f>
        <v>257</v>
      </c>
      <c r="CO462" s="147">
        <f>IF(ISNA(MATCH($BW462,'2016'!$A$52:$A$307,0)),257,MATCH($BW462,'2016'!$A$52:$A$307,0))</f>
        <v>257</v>
      </c>
      <c r="CQ462">
        <f t="shared" si="321"/>
        <v>353</v>
      </c>
      <c r="CR462" s="281"/>
      <c r="CS462" s="279"/>
      <c r="CT462" s="278">
        <f t="shared" si="322"/>
        <v>0</v>
      </c>
      <c r="CU462" s="279">
        <f t="shared" si="323"/>
        <v>35</v>
      </c>
      <c r="CV462" s="279">
        <f t="shared" si="324"/>
        <v>23.331</v>
      </c>
      <c r="CW462" s="279">
        <f t="shared" si="325"/>
        <v>15.552444599999999</v>
      </c>
      <c r="CX462" s="279">
        <f t="shared" si="326"/>
        <v>25.367259570359998</v>
      </c>
      <c r="CY462" s="279">
        <f t="shared" si="327"/>
        <v>16.909815229601975</v>
      </c>
      <c r="CZ462" s="279">
        <f t="shared" si="328"/>
        <v>11.272082832052677</v>
      </c>
      <c r="DA462" s="279">
        <f t="shared" si="329"/>
        <v>7.5139704158463143</v>
      </c>
      <c r="DB462" s="279">
        <f t="shared" si="330"/>
        <v>8.0088126792031531</v>
      </c>
      <c r="DC462" s="279">
        <f t="shared" si="331"/>
        <v>5.3386745319568218</v>
      </c>
      <c r="DD462" s="279">
        <f t="shared" si="332"/>
        <v>3.5587604430024173</v>
      </c>
      <c r="DE462" s="279">
        <f t="shared" si="333"/>
        <v>2.3722697113054112</v>
      </c>
      <c r="DF462" s="279">
        <f t="shared" si="334"/>
        <v>1.5813549895561871</v>
      </c>
      <c r="DG462" s="279">
        <f t="shared" si="351"/>
        <v>1.0541312360381543</v>
      </c>
      <c r="DH462" s="280">
        <f t="shared" si="353"/>
        <v>0.70268388194303366</v>
      </c>
      <c r="DI462" s="280">
        <f t="shared" si="358"/>
        <v>0.46840907570322621</v>
      </c>
      <c r="DJ462" s="154">
        <f t="shared" si="354"/>
        <v>398</v>
      </c>
      <c r="DK462" s="279">
        <f t="shared" si="335"/>
        <v>353</v>
      </c>
      <c r="DL462" s="97"/>
      <c r="DM462" s="154"/>
      <c r="DN462" s="267">
        <f t="shared" si="336"/>
        <v>0</v>
      </c>
      <c r="DO462" s="154">
        <f t="shared" si="337"/>
        <v>35</v>
      </c>
      <c r="DP462" s="154">
        <f t="shared" si="338"/>
        <v>35</v>
      </c>
      <c r="DQ462" s="154">
        <f t="shared" si="339"/>
        <v>35</v>
      </c>
      <c r="DR462" s="154">
        <f t="shared" si="340"/>
        <v>50</v>
      </c>
      <c r="DS462" s="154">
        <f t="shared" si="341"/>
        <v>50</v>
      </c>
      <c r="DT462" s="154">
        <f t="shared" si="342"/>
        <v>50</v>
      </c>
      <c r="DU462" s="154">
        <f t="shared" si="343"/>
        <v>50</v>
      </c>
      <c r="DV462" s="154">
        <f t="shared" si="344"/>
        <v>53</v>
      </c>
      <c r="DW462" s="154">
        <f t="shared" si="345"/>
        <v>53</v>
      </c>
      <c r="DX462" s="154">
        <f t="shared" si="346"/>
        <v>53</v>
      </c>
      <c r="DY462" s="154">
        <f t="shared" si="347"/>
        <v>53</v>
      </c>
      <c r="DZ462" s="154">
        <f t="shared" si="348"/>
        <v>53</v>
      </c>
      <c r="EA462" s="154">
        <f t="shared" si="352"/>
        <v>53</v>
      </c>
      <c r="EB462" s="264">
        <f t="shared" si="355"/>
        <v>53</v>
      </c>
      <c r="EC462" s="264">
        <f t="shared" si="359"/>
        <v>53</v>
      </c>
      <c r="ED462" s="154">
        <f t="shared" si="356"/>
        <v>160</v>
      </c>
    </row>
    <row r="463" spans="2:134" ht="13" thickBot="1" x14ac:dyDescent="0.3">
      <c r="B463" s="131">
        <v>231</v>
      </c>
      <c r="C463" s="50">
        <f t="shared" si="285"/>
        <v>2</v>
      </c>
      <c r="D463" s="50">
        <f t="shared" si="290"/>
        <v>0</v>
      </c>
      <c r="E463" s="97"/>
      <c r="F463" s="2">
        <f t="shared" si="357"/>
        <v>458</v>
      </c>
      <c r="G463" s="494">
        <v>304</v>
      </c>
      <c r="H463" s="98">
        <f>15- COUNTIF(L463:AC463,"#N/A")</f>
        <v>0</v>
      </c>
      <c r="I463" s="131">
        <f>SUM(AH463:AY463)+SUM(BE463:BT463)</f>
        <v>12</v>
      </c>
      <c r="J463" s="398">
        <f>DI463</f>
        <v>0.46784686175704748</v>
      </c>
      <c r="K463" s="456" t="str">
        <f>IF(ISNUMBER(MATCH(G463,'[4]OPR data'!$A$3:$A$2900,0)),"Y","N")</f>
        <v>Y</v>
      </c>
      <c r="L463" s="110"/>
      <c r="M463" s="233"/>
      <c r="N463" s="469" t="e">
        <f>(INDEX(Finish_table!R$4:R$83,MATCH('16 Year_History_Results'!$G463,Finish_table!S$4:S$83,0),1))</f>
        <v>#N/A</v>
      </c>
      <c r="O463" s="233" t="e">
        <f>(INDEX(Finish_table!Z$4:Z$99,MATCH('16 Year_History_Results'!$G463,Finish_table!AA$4:AA$99,0),1))</f>
        <v>#N/A</v>
      </c>
      <c r="P463" s="233" t="e">
        <f>(INDEX(Finish_table!AI$4:AI$99,MATCH('16 Year_History_Results'!$G463,Finish_table!AJ$4:AJ$99,0),1))</f>
        <v>#N/A</v>
      </c>
      <c r="Q463" s="233" t="e">
        <f>(INDEX(Finish_table!AR$4:AR$99,MATCH('16 Year_History_Results'!$G463,Finish_table!AS$4:AS$99,0),1))</f>
        <v>#N/A</v>
      </c>
      <c r="R463" s="233" t="e">
        <f>(INDEX(Finish_table!BA$4:BA$99,MATCH('16 Year_History_Results'!$G463,Finish_table!BB$4:BB$99,0),1))</f>
        <v>#N/A</v>
      </c>
      <c r="S463" s="233" t="e">
        <f>(INDEX(Finish_table!BJ$4:BJ$99,MATCH('16 Year_History_Results'!$G463,Finish_table!BK$4:BK$99,0),1))</f>
        <v>#N/A</v>
      </c>
      <c r="T463" s="233" t="e">
        <f>(INDEX(Finish_table!BS$4:BS$99,MATCH('16 Year_History_Results'!$G463,Finish_table!BT$4:BT$99,0),1))</f>
        <v>#N/A</v>
      </c>
      <c r="U463" s="233" t="str">
        <f>(INDEX(Finish_table!CB$4:CB$99,MATCH('16 Year_History_Results'!$G463,Finish_table!CC$4:CC$99,0),1))</f>
        <v>QF</v>
      </c>
      <c r="V463" s="233" t="e">
        <f>(INDEX(Finish_table!CK$4:CK$99,MATCH('16 Year_History_Results'!$G463,Finish_table!CL$4:CL$99,0),1))</f>
        <v>#N/A</v>
      </c>
      <c r="W463" s="233" t="e">
        <f>(INDEX(Finish_table!CT$4:CT$99,MATCH('16 Year_History_Results'!$G463,Finish_table!CU$4:CU$99,0),1))</f>
        <v>#N/A</v>
      </c>
      <c r="X463" s="233" t="e">
        <f>(INDEX(Finish_table!DC$4:DC$99,MATCH('16 Year_History_Results'!$G463,Finish_table!DD$4:DD$99,0),1))</f>
        <v>#N/A</v>
      </c>
      <c r="Y463" s="233" t="e">
        <f>(INDEX(Finish_table!DL$4:DL$99,MATCH('16 Year_History_Results'!$G463,Finish_table!DM$4:DM$99,0),1))</f>
        <v>#N/A</v>
      </c>
      <c r="Z463" s="233" t="e">
        <f>(INDEX(Finish_table!DU$4:DU$99,MATCH('16 Year_History_Results'!$G463,Finish_table!DV$4:DV$99,0),1))</f>
        <v>#N/A</v>
      </c>
      <c r="AA463" s="233" t="e">
        <f>(INDEX(Finish_table!ED$4:ED$140,MATCH('16 Year_History_Results'!$G463,Finish_table!EE$4:EE$140,0),1))</f>
        <v>#N/A</v>
      </c>
      <c r="AB463" s="233" t="e">
        <f>(INDEX(Finish_table!EM$4:EM$224,MATCH('16 Year_History_Results'!$G463,Finish_table!EN$4:EN$224,0),1))</f>
        <v>#N/A</v>
      </c>
      <c r="AC463" s="253" t="e">
        <f>(INDEX(Finish_table!EW$4:EW$224,MATCH('16 Year_History_Results'!$G463,Finish_table!EX$4:EX$224,0),1))</f>
        <v>#N/A</v>
      </c>
      <c r="AG463">
        <f t="shared" si="320"/>
        <v>304</v>
      </c>
      <c r="AH463" s="110"/>
      <c r="AI463" s="2"/>
      <c r="AJ463" s="146">
        <f>INDEX('2001'!$C$44:$C$140,'16 Year_History_Results'!BZ463)</f>
        <v>0</v>
      </c>
      <c r="AK463" s="2">
        <f>INDEX('2002'!$C$44:$C$140,'16 Year_History_Results'!CA463)</f>
        <v>0</v>
      </c>
      <c r="AL463" s="2">
        <f>INDEX('2003'!$C$44:$C$140,'16 Year_History_Results'!CB463)</f>
        <v>0</v>
      </c>
      <c r="AM463" s="2">
        <f>INDEX('2004'!$C$44:$C$140,'16 Year_History_Results'!CC463)</f>
        <v>0</v>
      </c>
      <c r="AN463" s="2">
        <f>INDEX('2005'!$C$44:$C$140,'16 Year_History_Results'!CD463)</f>
        <v>0</v>
      </c>
      <c r="AO463" s="2">
        <f>INDEX('2006'!$C$44:$C$140,'16 Year_History_Results'!CE463)</f>
        <v>0</v>
      </c>
      <c r="AP463" s="2">
        <f>INDEX('2007'!$C$44:$C$140,'16 Year_History_Results'!CF463)</f>
        <v>0</v>
      </c>
      <c r="AQ463" s="2">
        <f>INDEX('2008'!$C$44:$C$140,'16 Year_History_Results'!CG463)</f>
        <v>0</v>
      </c>
      <c r="AR463" s="2">
        <f>INDEX('2009'!$C$44:$C$140,'16 Year_History_Results'!CH463)</f>
        <v>0</v>
      </c>
      <c r="AS463" s="2">
        <f>INDEX('2010'!$C$44:$C$140,'16 Year_History_Results'!CI463)</f>
        <v>0</v>
      </c>
      <c r="AT463" s="2">
        <f>INDEX('2011'!$C$44:$C$140,'16 Year_History_Results'!CJ463)</f>
        <v>0</v>
      </c>
      <c r="AU463" s="2">
        <f>INDEX('2012'!$C$44:$C$140,'16 Year_History_Results'!CK463)</f>
        <v>0</v>
      </c>
      <c r="AV463" s="2">
        <f>INDEX('2013'!$C$44:$C$140,'16 Year_History_Results'!CL463)</f>
        <v>0</v>
      </c>
      <c r="AW463" s="2">
        <f>INDEX('2014'!$C$52:$C$180,'16 Year_History_Results'!CM463)</f>
        <v>0</v>
      </c>
      <c r="AX463" s="2">
        <f>INDEX('2015'!$E$52:$E$308,'16 Year_History_Results'!CN463)</f>
        <v>0</v>
      </c>
      <c r="AY463" s="147">
        <f>INDEX('2016'!$E$52:$E$308,'16 Year_History_Results'!CO463)</f>
        <v>0</v>
      </c>
      <c r="AZ463" s="2"/>
      <c r="BB463">
        <f t="shared" si="349"/>
        <v>304</v>
      </c>
      <c r="BC463" s="110"/>
      <c r="BD463" s="97"/>
      <c r="BE463" s="146">
        <f>INDEX('2001'!$B$44:$B$140,'16 Year_History_Results'!BZ463)</f>
        <v>0</v>
      </c>
      <c r="BF463" s="2">
        <f>INDEX('2002'!$B$44:$B$140,'16 Year_History_Results'!CA463)</f>
        <v>0</v>
      </c>
      <c r="BG463" s="2">
        <f>INDEX('2003'!$B$44:$B$140,'16 Year_History_Results'!CB463)</f>
        <v>0</v>
      </c>
      <c r="BH463" s="2">
        <f>INDEX('2004'!$B$44:$B$140,'16 Year_History_Results'!CC463)</f>
        <v>0</v>
      </c>
      <c r="BI463" s="2">
        <f>INDEX('2005'!$B$44:$B$140,'16 Year_History_Results'!CD463)</f>
        <v>0</v>
      </c>
      <c r="BJ463" s="2">
        <f>INDEX('2006'!$B$44:$B$140,'16 Year_History_Results'!CE463)</f>
        <v>0</v>
      </c>
      <c r="BK463" s="2">
        <f>INDEX('2007'!$B$44:$B$140,'16 Year_History_Results'!CF463)</f>
        <v>0</v>
      </c>
      <c r="BL463" s="2">
        <f>INDEX('2008'!$B$44:$B$140,'16 Year_History_Results'!CG463)</f>
        <v>12</v>
      </c>
      <c r="BM463" s="2">
        <f>INDEX('2009'!$B$44:$B$140,'16 Year_History_Results'!CH463)</f>
        <v>0</v>
      </c>
      <c r="BN463" s="2">
        <f>INDEX('2010'!$B$44:$B$140,'16 Year_History_Results'!CI463)</f>
        <v>0</v>
      </c>
      <c r="BO463" s="2">
        <f>INDEX('2011'!$B$44:$B$140,'16 Year_History_Results'!CJ463)</f>
        <v>0</v>
      </c>
      <c r="BP463" s="2">
        <f>INDEX('2012'!$B$44:$B$140,'16 Year_History_Results'!CK463)</f>
        <v>0</v>
      </c>
      <c r="BQ463" s="2">
        <f>INDEX('2013'!$B$44:$B$140,'16 Year_History_Results'!CL463)</f>
        <v>0</v>
      </c>
      <c r="BR463" s="2">
        <f>INDEX('2014'!$B$52:$B$180,'16 Year_History_Results'!CM463)</f>
        <v>0</v>
      </c>
      <c r="BS463" s="147">
        <f>INDEX('2015'!$B$52:$B$308,'16 Year_History_Results'!CN463)</f>
        <v>0</v>
      </c>
      <c r="BT463" s="147">
        <f>INDEX('2016'!$B$52:$B$308,'16 Year_History_Results'!CO463)</f>
        <v>0</v>
      </c>
      <c r="BW463">
        <f t="shared" si="350"/>
        <v>304</v>
      </c>
      <c r="BX463" s="110"/>
      <c r="BY463" s="97"/>
      <c r="BZ463" s="146">
        <f>IF(ISNA(MATCH($BW463,'2001'!$A$44:$A$139,0)),97,MATCH($BW463,'2001'!$A$44:$A$139,0))</f>
        <v>97</v>
      </c>
      <c r="CA463" s="2">
        <f>IF(ISNA(MATCH($BW463,'2002'!$A$44:$A$139,0)),97,MATCH($BW463,'2002'!$A$44:$A$139,0))</f>
        <v>97</v>
      </c>
      <c r="CB463" s="2">
        <f>IF(ISNA(MATCH($BW463,'2003'!$A$44:$A$139,0)),97,MATCH($BW463,'2003'!$A$44:$A$139,0))</f>
        <v>97</v>
      </c>
      <c r="CC463" s="2">
        <f>IF(ISNA(MATCH($BW463,'2004'!$A$44:$A$139,0)),97,MATCH($BW463,'2004'!$A$44:$A$139,0))</f>
        <v>97</v>
      </c>
      <c r="CD463" s="2">
        <f>IF(ISNA(MATCH($BW463,'2005'!$A$44:$A$139,0)),97,MATCH($BW463,'2005'!$A$44:$A$139,0))</f>
        <v>97</v>
      </c>
      <c r="CE463" s="2">
        <f>IF(ISNA(MATCH($BW463,'2006'!$A$44:$A$139,0)),97,MATCH($BW463,'2006'!$A$44:$A$139,0))</f>
        <v>97</v>
      </c>
      <c r="CF463" s="2">
        <f>IF(ISNA(MATCH($BW463,'2007'!$A$44:$A$139,0)),97,MATCH($BW463,'2007'!$A$44:$A$139,0))</f>
        <v>97</v>
      </c>
      <c r="CG463" s="2">
        <f>IF(ISNA(MATCH($BW463,'2008'!$A$44:$A$139,0)),97,MATCH($BW463,'2008'!$A$44:$A$139,0))</f>
        <v>43</v>
      </c>
      <c r="CH463" s="2">
        <f>IF(ISNA(MATCH($BW463,'2009'!$A$44:$A$139,0)),97,MATCH($BW463,'2009'!$A$44:$A$139,0))</f>
        <v>97</v>
      </c>
      <c r="CI463" s="2">
        <f>IF(ISNA(MATCH($BW463,'2010'!$A$44:$A$139,0)),97,MATCH($BW463,'2010'!$A$44:$A$139,0))</f>
        <v>97</v>
      </c>
      <c r="CJ463" s="2">
        <f>IF(ISNA(MATCH($BW463,'2011'!$A$44:$A$139,0)),97,MATCH($BW463,'2011'!$A$44:$A$139,0))</f>
        <v>97</v>
      </c>
      <c r="CK463" s="2">
        <f>IF(ISNA(MATCH($BW463,'2012'!$A$44:$A$139,0)),97,MATCH($BW463,'2012'!$A$44:$A$139,0))</f>
        <v>97</v>
      </c>
      <c r="CL463" s="2">
        <f>IF(ISNA(MATCH($BW463,'2013'!$A$44:$A$139,0)),97,MATCH($BW463,'2013'!$A$44:$A$139,0))</f>
        <v>97</v>
      </c>
      <c r="CM463" s="2">
        <f>IF(ISNA(MATCH($BW463,'2014'!$A$52:$A$179,0)),129,MATCH($BW463,'2014'!$A$52:$A$179,0))</f>
        <v>129</v>
      </c>
      <c r="CN463" s="147">
        <f>IF(ISNA(MATCH($BW463,'2015'!$A$52:$A$307,0)),257,MATCH($BW463,'2015'!$A$52:$A$307,0))</f>
        <v>257</v>
      </c>
      <c r="CO463" s="147">
        <f>IF(ISNA(MATCH($BW463,'2016'!$A$52:$A$307,0)),257,MATCH($BW463,'2016'!$A$52:$A$307,0))</f>
        <v>257</v>
      </c>
      <c r="CQ463">
        <f t="shared" si="321"/>
        <v>304</v>
      </c>
      <c r="CR463" s="281"/>
      <c r="CS463" s="279"/>
      <c r="CT463" s="278">
        <f t="shared" si="322"/>
        <v>0</v>
      </c>
      <c r="CU463" s="279">
        <f t="shared" si="323"/>
        <v>0</v>
      </c>
      <c r="CV463" s="279">
        <f t="shared" si="324"/>
        <v>0</v>
      </c>
      <c r="CW463" s="279">
        <f t="shared" si="325"/>
        <v>0</v>
      </c>
      <c r="CX463" s="279">
        <f t="shared" si="326"/>
        <v>0</v>
      </c>
      <c r="CY463" s="279">
        <f t="shared" si="327"/>
        <v>0</v>
      </c>
      <c r="CZ463" s="279">
        <f t="shared" si="328"/>
        <v>0</v>
      </c>
      <c r="DA463" s="279">
        <f t="shared" si="329"/>
        <v>12</v>
      </c>
      <c r="DB463" s="279">
        <f t="shared" si="330"/>
        <v>7.9992000000000001</v>
      </c>
      <c r="DC463" s="279">
        <f t="shared" si="331"/>
        <v>5.3322667199999998</v>
      </c>
      <c r="DD463" s="279">
        <f t="shared" si="332"/>
        <v>3.5544889955519996</v>
      </c>
      <c r="DE463" s="279">
        <f t="shared" si="333"/>
        <v>2.3694223644349628</v>
      </c>
      <c r="DF463" s="279">
        <f t="shared" si="334"/>
        <v>1.5794569481323462</v>
      </c>
      <c r="DG463" s="279">
        <f t="shared" si="351"/>
        <v>1.052866001625022</v>
      </c>
      <c r="DH463" s="280">
        <f t="shared" si="353"/>
        <v>0.70184047668323957</v>
      </c>
      <c r="DI463" s="280">
        <f t="shared" si="358"/>
        <v>0.46784686175704748</v>
      </c>
      <c r="DJ463" s="154">
        <f t="shared" si="354"/>
        <v>399</v>
      </c>
      <c r="DK463" s="279">
        <f t="shared" si="335"/>
        <v>304</v>
      </c>
      <c r="DL463" s="97"/>
      <c r="DM463" s="154"/>
      <c r="DN463" s="267">
        <f t="shared" si="336"/>
        <v>0</v>
      </c>
      <c r="DO463" s="154">
        <f t="shared" si="337"/>
        <v>0</v>
      </c>
      <c r="DP463" s="154">
        <f t="shared" si="338"/>
        <v>0</v>
      </c>
      <c r="DQ463" s="154">
        <f t="shared" si="339"/>
        <v>0</v>
      </c>
      <c r="DR463" s="154">
        <f t="shared" si="340"/>
        <v>0</v>
      </c>
      <c r="DS463" s="154">
        <f t="shared" si="341"/>
        <v>0</v>
      </c>
      <c r="DT463" s="154">
        <f t="shared" si="342"/>
        <v>0</v>
      </c>
      <c r="DU463" s="154">
        <f t="shared" si="343"/>
        <v>12</v>
      </c>
      <c r="DV463" s="154">
        <f t="shared" si="344"/>
        <v>12</v>
      </c>
      <c r="DW463" s="154">
        <f t="shared" si="345"/>
        <v>12</v>
      </c>
      <c r="DX463" s="154">
        <f t="shared" si="346"/>
        <v>12</v>
      </c>
      <c r="DY463" s="154">
        <f t="shared" si="347"/>
        <v>12</v>
      </c>
      <c r="DZ463" s="154">
        <f t="shared" si="348"/>
        <v>12</v>
      </c>
      <c r="EA463" s="154">
        <f t="shared" si="352"/>
        <v>12</v>
      </c>
      <c r="EB463" s="264">
        <f t="shared" si="355"/>
        <v>12</v>
      </c>
      <c r="EC463" s="264">
        <f t="shared" si="359"/>
        <v>12</v>
      </c>
      <c r="ED463" s="154">
        <f t="shared" si="356"/>
        <v>395</v>
      </c>
    </row>
    <row r="464" spans="2:134" ht="13" thickBot="1" x14ac:dyDescent="0.3">
      <c r="B464" s="131">
        <v>231</v>
      </c>
      <c r="C464" s="50">
        <f t="shared" si="285"/>
        <v>3</v>
      </c>
      <c r="D464" s="50">
        <f t="shared" si="290"/>
        <v>3</v>
      </c>
      <c r="E464" s="97"/>
      <c r="F464" s="2">
        <f t="shared" si="357"/>
        <v>459</v>
      </c>
      <c r="G464" s="207">
        <v>1251</v>
      </c>
      <c r="H464" s="98">
        <f>15- COUNTIF(L464:AC464,"#N/A")</f>
        <v>0</v>
      </c>
      <c r="I464" s="131">
        <f>SUM(AH464:AY464)+SUM(BE464:BT464)</f>
        <v>12</v>
      </c>
      <c r="J464" s="398">
        <f>DI464</f>
        <v>0.46784686175704748</v>
      </c>
      <c r="K464" s="456" t="str">
        <f>IF(ISNUMBER(MATCH(G464,'[4]OPR data'!$A$3:$A$2900,0)),"Y","N")</f>
        <v>Y</v>
      </c>
      <c r="L464" s="110"/>
      <c r="M464" s="233"/>
      <c r="N464" s="469" t="e">
        <f>(INDEX(Finish_table!R$4:R$83,MATCH('16 Year_History_Results'!$G464,Finish_table!S$4:S$83,0),1))</f>
        <v>#N/A</v>
      </c>
      <c r="O464" s="233" t="e">
        <f>(INDEX(Finish_table!Z$4:Z$99,MATCH('16 Year_History_Results'!$G464,Finish_table!AA$4:AA$99,0),1))</f>
        <v>#N/A</v>
      </c>
      <c r="P464" s="233" t="e">
        <f>(INDEX(Finish_table!AI$4:AI$99,MATCH('16 Year_History_Results'!$G464,Finish_table!AJ$4:AJ$99,0),1))</f>
        <v>#N/A</v>
      </c>
      <c r="Q464" s="233" t="e">
        <f>(INDEX(Finish_table!AR$4:AR$99,MATCH('16 Year_History_Results'!$G464,Finish_table!AS$4:AS$99,0),1))</f>
        <v>#N/A</v>
      </c>
      <c r="R464" s="233" t="e">
        <f>(INDEX(Finish_table!BA$4:BA$99,MATCH('16 Year_History_Results'!$G464,Finish_table!BB$4:BB$99,0),1))</f>
        <v>#N/A</v>
      </c>
      <c r="S464" s="233" t="e">
        <f>(INDEX(Finish_table!BJ$4:BJ$99,MATCH('16 Year_History_Results'!$G464,Finish_table!BK$4:BK$99,0),1))</f>
        <v>#N/A</v>
      </c>
      <c r="T464" s="233" t="e">
        <f>(INDEX(Finish_table!BS$4:BS$99,MATCH('16 Year_History_Results'!$G464,Finish_table!BT$4:BT$99,0),1))</f>
        <v>#N/A</v>
      </c>
      <c r="U464" s="233" t="str">
        <f>(INDEX(Finish_table!CB$4:CB$99,MATCH('16 Year_History_Results'!$G464,Finish_table!CC$4:CC$99,0),1))</f>
        <v>QF</v>
      </c>
      <c r="V464" s="233" t="e">
        <f>(INDEX(Finish_table!CK$4:CK$99,MATCH('16 Year_History_Results'!$G464,Finish_table!CL$4:CL$99,0),1))</f>
        <v>#N/A</v>
      </c>
      <c r="W464" s="233" t="e">
        <f>(INDEX(Finish_table!CT$4:CT$99,MATCH('16 Year_History_Results'!$G464,Finish_table!CU$4:CU$99,0),1))</f>
        <v>#N/A</v>
      </c>
      <c r="X464" s="233" t="e">
        <f>(INDEX(Finish_table!DC$4:DC$99,MATCH('16 Year_History_Results'!$G464,Finish_table!DD$4:DD$99,0),1))</f>
        <v>#N/A</v>
      </c>
      <c r="Y464" s="233" t="e">
        <f>(INDEX(Finish_table!DL$4:DL$99,MATCH('16 Year_History_Results'!$G464,Finish_table!DM$4:DM$99,0),1))</f>
        <v>#N/A</v>
      </c>
      <c r="Z464" s="233" t="e">
        <f>(INDEX(Finish_table!DU$4:DU$99,MATCH('16 Year_History_Results'!$G464,Finish_table!DV$4:DV$99,0),1))</f>
        <v>#N/A</v>
      </c>
      <c r="AA464" s="233" t="e">
        <f>(INDEX(Finish_table!ED$4:ED$140,MATCH('16 Year_History_Results'!$G464,Finish_table!EE$4:EE$140,0),1))</f>
        <v>#N/A</v>
      </c>
      <c r="AB464" s="233" t="e">
        <f>(INDEX(Finish_table!EM$4:EM$224,MATCH('16 Year_History_Results'!$G464,Finish_table!EN$4:EN$224,0),1))</f>
        <v>#N/A</v>
      </c>
      <c r="AC464" s="253" t="e">
        <f>(INDEX(Finish_table!EW$4:EW$224,MATCH('16 Year_History_Results'!$G464,Finish_table!EX$4:EX$224,0),1))</f>
        <v>#N/A</v>
      </c>
      <c r="AG464">
        <f t="shared" si="320"/>
        <v>1251</v>
      </c>
      <c r="AH464" s="110"/>
      <c r="AI464" s="2"/>
      <c r="AJ464" s="146">
        <f>INDEX('2001'!$C$44:$C$140,'16 Year_History_Results'!BZ464)</f>
        <v>0</v>
      </c>
      <c r="AK464" s="2">
        <f>INDEX('2002'!$C$44:$C$140,'16 Year_History_Results'!CA464)</f>
        <v>0</v>
      </c>
      <c r="AL464" s="2">
        <f>INDEX('2003'!$C$44:$C$140,'16 Year_History_Results'!CB464)</f>
        <v>0</v>
      </c>
      <c r="AM464" s="2">
        <f>INDEX('2004'!$C$44:$C$140,'16 Year_History_Results'!CC464)</f>
        <v>0</v>
      </c>
      <c r="AN464" s="2">
        <f>INDEX('2005'!$C$44:$C$140,'16 Year_History_Results'!CD464)</f>
        <v>0</v>
      </c>
      <c r="AO464" s="2">
        <f>INDEX('2006'!$C$44:$C$140,'16 Year_History_Results'!CE464)</f>
        <v>0</v>
      </c>
      <c r="AP464" s="2">
        <f>INDEX('2007'!$C$44:$C$140,'16 Year_History_Results'!CF464)</f>
        <v>0</v>
      </c>
      <c r="AQ464" s="2">
        <f>INDEX('2008'!$C$44:$C$140,'16 Year_History_Results'!CG464)</f>
        <v>0</v>
      </c>
      <c r="AR464" s="2">
        <f>INDEX('2009'!$C$44:$C$140,'16 Year_History_Results'!CH464)</f>
        <v>0</v>
      </c>
      <c r="AS464" s="2">
        <f>INDEX('2010'!$C$44:$C$140,'16 Year_History_Results'!CI464)</f>
        <v>0</v>
      </c>
      <c r="AT464" s="2">
        <f>INDEX('2011'!$C$44:$C$140,'16 Year_History_Results'!CJ464)</f>
        <v>0</v>
      </c>
      <c r="AU464" s="2">
        <f>INDEX('2012'!$C$44:$C$140,'16 Year_History_Results'!CK464)</f>
        <v>0</v>
      </c>
      <c r="AV464" s="2">
        <f>INDEX('2013'!$C$44:$C$140,'16 Year_History_Results'!CL464)</f>
        <v>0</v>
      </c>
      <c r="AW464" s="2">
        <f>INDEX('2014'!$C$52:$C$180,'16 Year_History_Results'!CM464)</f>
        <v>0</v>
      </c>
      <c r="AX464" s="2">
        <f>INDEX('2015'!$E$52:$E$308,'16 Year_History_Results'!CN464)</f>
        <v>0</v>
      </c>
      <c r="AY464" s="147">
        <f>INDEX('2016'!$E$52:$E$308,'16 Year_History_Results'!CO464)</f>
        <v>0</v>
      </c>
      <c r="AZ464" s="2"/>
      <c r="BB464">
        <f t="shared" si="349"/>
        <v>1251</v>
      </c>
      <c r="BC464" s="110"/>
      <c r="BD464" s="97"/>
      <c r="BE464" s="146">
        <f>INDEX('2001'!$B$44:$B$140,'16 Year_History_Results'!BZ464)</f>
        <v>0</v>
      </c>
      <c r="BF464" s="2">
        <f>INDEX('2002'!$B$44:$B$140,'16 Year_History_Results'!CA464)</f>
        <v>0</v>
      </c>
      <c r="BG464" s="2">
        <f>INDEX('2003'!$B$44:$B$140,'16 Year_History_Results'!CB464)</f>
        <v>0</v>
      </c>
      <c r="BH464" s="2">
        <f>INDEX('2004'!$B$44:$B$140,'16 Year_History_Results'!CC464)</f>
        <v>0</v>
      </c>
      <c r="BI464" s="2">
        <f>INDEX('2005'!$B$44:$B$140,'16 Year_History_Results'!CD464)</f>
        <v>0</v>
      </c>
      <c r="BJ464" s="2">
        <f>INDEX('2006'!$B$44:$B$140,'16 Year_History_Results'!CE464)</f>
        <v>0</v>
      </c>
      <c r="BK464" s="2">
        <f>INDEX('2007'!$B$44:$B$140,'16 Year_History_Results'!CF464)</f>
        <v>0</v>
      </c>
      <c r="BL464" s="2">
        <f>INDEX('2008'!$B$44:$B$140,'16 Year_History_Results'!CG464)</f>
        <v>12</v>
      </c>
      <c r="BM464" s="2">
        <f>INDEX('2009'!$B$44:$B$140,'16 Year_History_Results'!CH464)</f>
        <v>0</v>
      </c>
      <c r="BN464" s="2">
        <f>INDEX('2010'!$B$44:$B$140,'16 Year_History_Results'!CI464)</f>
        <v>0</v>
      </c>
      <c r="BO464" s="2">
        <f>INDEX('2011'!$B$44:$B$140,'16 Year_History_Results'!CJ464)</f>
        <v>0</v>
      </c>
      <c r="BP464" s="2">
        <f>INDEX('2012'!$B$44:$B$140,'16 Year_History_Results'!CK464)</f>
        <v>0</v>
      </c>
      <c r="BQ464" s="2">
        <f>INDEX('2013'!$B$44:$B$140,'16 Year_History_Results'!CL464)</f>
        <v>0</v>
      </c>
      <c r="BR464" s="2">
        <f>INDEX('2014'!$B$52:$B$180,'16 Year_History_Results'!CM464)</f>
        <v>0</v>
      </c>
      <c r="BS464" s="147">
        <f>INDEX('2015'!$B$52:$B$308,'16 Year_History_Results'!CN464)</f>
        <v>0</v>
      </c>
      <c r="BT464" s="147">
        <f>INDEX('2016'!$B$52:$B$308,'16 Year_History_Results'!CO464)</f>
        <v>0</v>
      </c>
      <c r="BW464">
        <f t="shared" si="350"/>
        <v>1251</v>
      </c>
      <c r="BX464" s="110"/>
      <c r="BY464" s="97"/>
      <c r="BZ464" s="146">
        <f>IF(ISNA(MATCH($BW464,'2001'!$A$44:$A$139,0)),97,MATCH($BW464,'2001'!$A$44:$A$139,0))</f>
        <v>97</v>
      </c>
      <c r="CA464" s="2">
        <f>IF(ISNA(MATCH($BW464,'2002'!$A$44:$A$139,0)),97,MATCH($BW464,'2002'!$A$44:$A$139,0))</f>
        <v>97</v>
      </c>
      <c r="CB464" s="2">
        <f>IF(ISNA(MATCH($BW464,'2003'!$A$44:$A$139,0)),97,MATCH($BW464,'2003'!$A$44:$A$139,0))</f>
        <v>97</v>
      </c>
      <c r="CC464" s="2">
        <f>IF(ISNA(MATCH($BW464,'2004'!$A$44:$A$139,0)),97,MATCH($BW464,'2004'!$A$44:$A$139,0))</f>
        <v>97</v>
      </c>
      <c r="CD464" s="2">
        <f>IF(ISNA(MATCH($BW464,'2005'!$A$44:$A$139,0)),97,MATCH($BW464,'2005'!$A$44:$A$139,0))</f>
        <v>97</v>
      </c>
      <c r="CE464" s="2">
        <f>IF(ISNA(MATCH($BW464,'2006'!$A$44:$A$139,0)),97,MATCH($BW464,'2006'!$A$44:$A$139,0))</f>
        <v>97</v>
      </c>
      <c r="CF464" s="2">
        <f>IF(ISNA(MATCH($BW464,'2007'!$A$44:$A$139,0)),97,MATCH($BW464,'2007'!$A$44:$A$139,0))</f>
        <v>97</v>
      </c>
      <c r="CG464" s="2">
        <f>IF(ISNA(MATCH($BW464,'2008'!$A$44:$A$139,0)),97,MATCH($BW464,'2008'!$A$44:$A$139,0))</f>
        <v>71</v>
      </c>
      <c r="CH464" s="2">
        <f>IF(ISNA(MATCH($BW464,'2009'!$A$44:$A$139,0)),97,MATCH($BW464,'2009'!$A$44:$A$139,0))</f>
        <v>97</v>
      </c>
      <c r="CI464" s="2">
        <f>IF(ISNA(MATCH($BW464,'2010'!$A$44:$A$139,0)),97,MATCH($BW464,'2010'!$A$44:$A$139,0))</f>
        <v>97</v>
      </c>
      <c r="CJ464" s="2">
        <f>IF(ISNA(MATCH($BW464,'2011'!$A$44:$A$139,0)),97,MATCH($BW464,'2011'!$A$44:$A$139,0))</f>
        <v>97</v>
      </c>
      <c r="CK464" s="2">
        <f>IF(ISNA(MATCH($BW464,'2012'!$A$44:$A$139,0)),97,MATCH($BW464,'2012'!$A$44:$A$139,0))</f>
        <v>97</v>
      </c>
      <c r="CL464" s="2">
        <f>IF(ISNA(MATCH($BW464,'2013'!$A$44:$A$139,0)),97,MATCH($BW464,'2013'!$A$44:$A$139,0))</f>
        <v>97</v>
      </c>
      <c r="CM464" s="2">
        <f>IF(ISNA(MATCH($BW464,'2014'!$A$52:$A$179,0)),129,MATCH($BW464,'2014'!$A$52:$A$179,0))</f>
        <v>129</v>
      </c>
      <c r="CN464" s="147">
        <f>IF(ISNA(MATCH($BW464,'2015'!$A$52:$A$307,0)),257,MATCH($BW464,'2015'!$A$52:$A$307,0))</f>
        <v>257</v>
      </c>
      <c r="CO464" s="147">
        <f>IF(ISNA(MATCH($BW464,'2016'!$A$52:$A$307,0)),257,MATCH($BW464,'2016'!$A$52:$A$307,0))</f>
        <v>257</v>
      </c>
      <c r="CQ464">
        <f t="shared" si="321"/>
        <v>1251</v>
      </c>
      <c r="CR464" s="281"/>
      <c r="CS464" s="279"/>
      <c r="CT464" s="278">
        <f t="shared" si="322"/>
        <v>0</v>
      </c>
      <c r="CU464" s="279">
        <f t="shared" si="323"/>
        <v>0</v>
      </c>
      <c r="CV464" s="279">
        <f t="shared" si="324"/>
        <v>0</v>
      </c>
      <c r="CW464" s="279">
        <f t="shared" si="325"/>
        <v>0</v>
      </c>
      <c r="CX464" s="279">
        <f t="shared" si="326"/>
        <v>0</v>
      </c>
      <c r="CY464" s="279">
        <f t="shared" si="327"/>
        <v>0</v>
      </c>
      <c r="CZ464" s="279">
        <f t="shared" si="328"/>
        <v>0</v>
      </c>
      <c r="DA464" s="279">
        <f t="shared" si="329"/>
        <v>12</v>
      </c>
      <c r="DB464" s="279">
        <f t="shared" si="330"/>
        <v>7.9992000000000001</v>
      </c>
      <c r="DC464" s="279">
        <f t="shared" si="331"/>
        <v>5.3322667199999998</v>
      </c>
      <c r="DD464" s="279">
        <f t="shared" si="332"/>
        <v>3.5544889955519996</v>
      </c>
      <c r="DE464" s="279">
        <f t="shared" si="333"/>
        <v>2.3694223644349628</v>
      </c>
      <c r="DF464" s="279">
        <f t="shared" si="334"/>
        <v>1.5794569481323462</v>
      </c>
      <c r="DG464" s="279">
        <f t="shared" si="351"/>
        <v>1.052866001625022</v>
      </c>
      <c r="DH464" s="280">
        <f t="shared" si="353"/>
        <v>0.70184047668323957</v>
      </c>
      <c r="DI464" s="280">
        <f t="shared" si="358"/>
        <v>0.46784686175704748</v>
      </c>
      <c r="DJ464" s="154">
        <f t="shared" si="354"/>
        <v>399</v>
      </c>
      <c r="DK464" s="279">
        <f t="shared" si="335"/>
        <v>1251</v>
      </c>
      <c r="DL464" s="97"/>
      <c r="DM464" s="154"/>
      <c r="DN464" s="267">
        <f t="shared" si="336"/>
        <v>0</v>
      </c>
      <c r="DO464" s="154">
        <f t="shared" si="337"/>
        <v>0</v>
      </c>
      <c r="DP464" s="154">
        <f t="shared" si="338"/>
        <v>0</v>
      </c>
      <c r="DQ464" s="154">
        <f t="shared" si="339"/>
        <v>0</v>
      </c>
      <c r="DR464" s="154">
        <f t="shared" si="340"/>
        <v>0</v>
      </c>
      <c r="DS464" s="154">
        <f t="shared" si="341"/>
        <v>0</v>
      </c>
      <c r="DT464" s="154">
        <f t="shared" si="342"/>
        <v>0</v>
      </c>
      <c r="DU464" s="154">
        <f t="shared" si="343"/>
        <v>12</v>
      </c>
      <c r="DV464" s="154">
        <f t="shared" si="344"/>
        <v>12</v>
      </c>
      <c r="DW464" s="154">
        <f t="shared" si="345"/>
        <v>12</v>
      </c>
      <c r="DX464" s="154">
        <f t="shared" si="346"/>
        <v>12</v>
      </c>
      <c r="DY464" s="154">
        <f t="shared" si="347"/>
        <v>12</v>
      </c>
      <c r="DZ464" s="154">
        <f t="shared" si="348"/>
        <v>12</v>
      </c>
      <c r="EA464" s="154">
        <f t="shared" si="352"/>
        <v>12</v>
      </c>
      <c r="EB464" s="264">
        <f t="shared" si="355"/>
        <v>12</v>
      </c>
      <c r="EC464" s="264">
        <f t="shared" si="359"/>
        <v>12</v>
      </c>
      <c r="ED464" s="154">
        <f t="shared" si="356"/>
        <v>395</v>
      </c>
    </row>
    <row r="465" spans="2:134" ht="13" thickBot="1" x14ac:dyDescent="0.3">
      <c r="B465" s="131">
        <v>232</v>
      </c>
      <c r="C465" s="50">
        <f t="shared" si="285"/>
        <v>1</v>
      </c>
      <c r="D465" s="50">
        <f t="shared" si="290"/>
        <v>1</v>
      </c>
      <c r="E465" s="97"/>
      <c r="F465" s="2">
        <f t="shared" si="357"/>
        <v>460</v>
      </c>
      <c r="G465" s="487">
        <v>2081</v>
      </c>
      <c r="H465" s="98">
        <f>15- COUNTIF(L465:AC465,"#N/A")</f>
        <v>0</v>
      </c>
      <c r="I465" s="131">
        <f>SUM(AH465:AY465)+SUM(BE465:BT465)</f>
        <v>12</v>
      </c>
      <c r="J465" s="398">
        <f>DI465</f>
        <v>0.46784686175704748</v>
      </c>
      <c r="K465" s="456" t="str">
        <f>IF(ISNUMBER(MATCH(G465,'[4]OPR data'!$A$3:$A$2900,0)),"Y","N")</f>
        <v>Y</v>
      </c>
      <c r="L465" s="110"/>
      <c r="M465" s="233"/>
      <c r="N465" s="469" t="e">
        <f>(INDEX(Finish_table!R$4:R$83,MATCH('16 Year_History_Results'!$G465,Finish_table!S$4:S$83,0),1))</f>
        <v>#N/A</v>
      </c>
      <c r="O465" s="233" t="e">
        <f>(INDEX(Finish_table!Z$4:Z$99,MATCH('16 Year_History_Results'!$G465,Finish_table!AA$4:AA$99,0),1))</f>
        <v>#N/A</v>
      </c>
      <c r="P465" s="233" t="e">
        <f>(INDEX(Finish_table!AI$4:AI$99,MATCH('16 Year_History_Results'!$G465,Finish_table!AJ$4:AJ$99,0),1))</f>
        <v>#N/A</v>
      </c>
      <c r="Q465" s="233" t="e">
        <f>(INDEX(Finish_table!AR$4:AR$99,MATCH('16 Year_History_Results'!$G465,Finish_table!AS$4:AS$99,0),1))</f>
        <v>#N/A</v>
      </c>
      <c r="R465" s="233" t="e">
        <f>(INDEX(Finish_table!BA$4:BA$99,MATCH('16 Year_History_Results'!$G465,Finish_table!BB$4:BB$99,0),1))</f>
        <v>#N/A</v>
      </c>
      <c r="S465" s="233" t="e">
        <f>(INDEX(Finish_table!BJ$4:BJ$99,MATCH('16 Year_History_Results'!$G465,Finish_table!BK$4:BK$99,0),1))</f>
        <v>#N/A</v>
      </c>
      <c r="T465" s="233" t="e">
        <f>(INDEX(Finish_table!BS$4:BS$99,MATCH('16 Year_History_Results'!$G465,Finish_table!BT$4:BT$99,0),1))</f>
        <v>#N/A</v>
      </c>
      <c r="U465" s="233" t="str">
        <f>(INDEX(Finish_table!CB$4:CB$99,MATCH('16 Year_History_Results'!$G465,Finish_table!CC$4:CC$99,0),1))</f>
        <v>QF</v>
      </c>
      <c r="V465" s="233" t="e">
        <f>(INDEX(Finish_table!CK$4:CK$99,MATCH('16 Year_History_Results'!$G465,Finish_table!CL$4:CL$99,0),1))</f>
        <v>#N/A</v>
      </c>
      <c r="W465" s="233" t="e">
        <f>(INDEX(Finish_table!CT$4:CT$99,MATCH('16 Year_History_Results'!$G465,Finish_table!CU$4:CU$99,0),1))</f>
        <v>#N/A</v>
      </c>
      <c r="X465" s="233" t="e">
        <f>(INDEX(Finish_table!DC$4:DC$99,MATCH('16 Year_History_Results'!$G465,Finish_table!DD$4:DD$99,0),1))</f>
        <v>#N/A</v>
      </c>
      <c r="Y465" s="233" t="e">
        <f>(INDEX(Finish_table!DL$4:DL$99,MATCH('16 Year_History_Results'!$G465,Finish_table!DM$4:DM$99,0),1))</f>
        <v>#N/A</v>
      </c>
      <c r="Z465" s="233" t="e">
        <f>(INDEX(Finish_table!DU$4:DU$99,MATCH('16 Year_History_Results'!$G465,Finish_table!DV$4:DV$99,0),1))</f>
        <v>#N/A</v>
      </c>
      <c r="AA465" s="233" t="e">
        <f>(INDEX(Finish_table!ED$4:ED$140,MATCH('16 Year_History_Results'!$G465,Finish_table!EE$4:EE$140,0),1))</f>
        <v>#N/A</v>
      </c>
      <c r="AB465" s="233" t="e">
        <f>(INDEX(Finish_table!EM$4:EM$224,MATCH('16 Year_History_Results'!$G465,Finish_table!EN$4:EN$224,0),1))</f>
        <v>#N/A</v>
      </c>
      <c r="AC465" s="253" t="e">
        <f>(INDEX(Finish_table!EW$4:EW$224,MATCH('16 Year_History_Results'!$G465,Finish_table!EX$4:EX$224,0),1))</f>
        <v>#N/A</v>
      </c>
      <c r="AG465">
        <f t="shared" si="320"/>
        <v>2081</v>
      </c>
      <c r="AH465" s="110"/>
      <c r="AI465" s="2"/>
      <c r="AJ465" s="146">
        <f>INDEX('2001'!$C$44:$C$140,'16 Year_History_Results'!BZ465)</f>
        <v>0</v>
      </c>
      <c r="AK465" s="2">
        <f>INDEX('2002'!$C$44:$C$140,'16 Year_History_Results'!CA465)</f>
        <v>0</v>
      </c>
      <c r="AL465" s="2">
        <f>INDEX('2003'!$C$44:$C$140,'16 Year_History_Results'!CB465)</f>
        <v>0</v>
      </c>
      <c r="AM465" s="2">
        <f>INDEX('2004'!$C$44:$C$140,'16 Year_History_Results'!CC465)</f>
        <v>0</v>
      </c>
      <c r="AN465" s="2">
        <f>INDEX('2005'!$C$44:$C$140,'16 Year_History_Results'!CD465)</f>
        <v>0</v>
      </c>
      <c r="AO465" s="2">
        <f>INDEX('2006'!$C$44:$C$140,'16 Year_History_Results'!CE465)</f>
        <v>0</v>
      </c>
      <c r="AP465" s="2">
        <f>INDEX('2007'!$C$44:$C$140,'16 Year_History_Results'!CF465)</f>
        <v>0</v>
      </c>
      <c r="AQ465" s="2">
        <f>INDEX('2008'!$C$44:$C$140,'16 Year_History_Results'!CG465)</f>
        <v>0</v>
      </c>
      <c r="AR465" s="2">
        <f>INDEX('2009'!$C$44:$C$140,'16 Year_History_Results'!CH465)</f>
        <v>0</v>
      </c>
      <c r="AS465" s="2">
        <f>INDEX('2010'!$C$44:$C$140,'16 Year_History_Results'!CI465)</f>
        <v>0</v>
      </c>
      <c r="AT465" s="2">
        <f>INDEX('2011'!$C$44:$C$140,'16 Year_History_Results'!CJ465)</f>
        <v>0</v>
      </c>
      <c r="AU465" s="2">
        <f>INDEX('2012'!$C$44:$C$140,'16 Year_History_Results'!CK465)</f>
        <v>0</v>
      </c>
      <c r="AV465" s="2">
        <f>INDEX('2013'!$C$44:$C$140,'16 Year_History_Results'!CL465)</f>
        <v>0</v>
      </c>
      <c r="AW465" s="2">
        <f>INDEX('2014'!$C$52:$C$180,'16 Year_History_Results'!CM465)</f>
        <v>0</v>
      </c>
      <c r="AX465" s="2">
        <f>INDEX('2015'!$E$52:$E$308,'16 Year_History_Results'!CN465)</f>
        <v>0</v>
      </c>
      <c r="AY465" s="147">
        <f>INDEX('2016'!$E$52:$E$308,'16 Year_History_Results'!CO465)</f>
        <v>0</v>
      </c>
      <c r="AZ465" s="2"/>
      <c r="BB465">
        <f t="shared" si="349"/>
        <v>2081</v>
      </c>
      <c r="BC465" s="110"/>
      <c r="BD465" s="97"/>
      <c r="BE465" s="146">
        <f>INDEX('2001'!$B$44:$B$140,'16 Year_History_Results'!BZ465)</f>
        <v>0</v>
      </c>
      <c r="BF465" s="2">
        <f>INDEX('2002'!$B$44:$B$140,'16 Year_History_Results'!CA465)</f>
        <v>0</v>
      </c>
      <c r="BG465" s="2">
        <f>INDEX('2003'!$B$44:$B$140,'16 Year_History_Results'!CB465)</f>
        <v>0</v>
      </c>
      <c r="BH465" s="2">
        <f>INDEX('2004'!$B$44:$B$140,'16 Year_History_Results'!CC465)</f>
        <v>0</v>
      </c>
      <c r="BI465" s="2">
        <f>INDEX('2005'!$B$44:$B$140,'16 Year_History_Results'!CD465)</f>
        <v>0</v>
      </c>
      <c r="BJ465" s="2">
        <f>INDEX('2006'!$B$44:$B$140,'16 Year_History_Results'!CE465)</f>
        <v>0</v>
      </c>
      <c r="BK465" s="2">
        <f>INDEX('2007'!$B$44:$B$140,'16 Year_History_Results'!CF465)</f>
        <v>0</v>
      </c>
      <c r="BL465" s="2">
        <f>INDEX('2008'!$B$44:$B$140,'16 Year_History_Results'!CG465)</f>
        <v>12</v>
      </c>
      <c r="BM465" s="2">
        <f>INDEX('2009'!$B$44:$B$140,'16 Year_History_Results'!CH465)</f>
        <v>0</v>
      </c>
      <c r="BN465" s="2">
        <f>INDEX('2010'!$B$44:$B$140,'16 Year_History_Results'!CI465)</f>
        <v>0</v>
      </c>
      <c r="BO465" s="2">
        <f>INDEX('2011'!$B$44:$B$140,'16 Year_History_Results'!CJ465)</f>
        <v>0</v>
      </c>
      <c r="BP465" s="2">
        <f>INDEX('2012'!$B$44:$B$140,'16 Year_History_Results'!CK465)</f>
        <v>0</v>
      </c>
      <c r="BQ465" s="2">
        <f>INDEX('2013'!$B$44:$B$140,'16 Year_History_Results'!CL465)</f>
        <v>0</v>
      </c>
      <c r="BR465" s="2">
        <f>INDEX('2014'!$B$52:$B$180,'16 Year_History_Results'!CM465)</f>
        <v>0</v>
      </c>
      <c r="BS465" s="147">
        <f>INDEX('2015'!$B$52:$B$308,'16 Year_History_Results'!CN465)</f>
        <v>0</v>
      </c>
      <c r="BT465" s="147">
        <f>INDEX('2016'!$B$52:$B$308,'16 Year_History_Results'!CO465)</f>
        <v>0</v>
      </c>
      <c r="BW465">
        <f t="shared" si="350"/>
        <v>2081</v>
      </c>
      <c r="BX465" s="110"/>
      <c r="BY465" s="97"/>
      <c r="BZ465" s="146">
        <f>IF(ISNA(MATCH($BW465,'2001'!$A$44:$A$139,0)),97,MATCH($BW465,'2001'!$A$44:$A$139,0))</f>
        <v>97</v>
      </c>
      <c r="CA465" s="2">
        <f>IF(ISNA(MATCH($BW465,'2002'!$A$44:$A$139,0)),97,MATCH($BW465,'2002'!$A$44:$A$139,0))</f>
        <v>97</v>
      </c>
      <c r="CB465" s="2">
        <f>IF(ISNA(MATCH($BW465,'2003'!$A$44:$A$139,0)),97,MATCH($BW465,'2003'!$A$44:$A$139,0))</f>
        <v>97</v>
      </c>
      <c r="CC465" s="2">
        <f>IF(ISNA(MATCH($BW465,'2004'!$A$44:$A$139,0)),97,MATCH($BW465,'2004'!$A$44:$A$139,0))</f>
        <v>97</v>
      </c>
      <c r="CD465" s="2">
        <f>IF(ISNA(MATCH($BW465,'2005'!$A$44:$A$139,0)),97,MATCH($BW465,'2005'!$A$44:$A$139,0))</f>
        <v>97</v>
      </c>
      <c r="CE465" s="2">
        <f>IF(ISNA(MATCH($BW465,'2006'!$A$44:$A$139,0)),97,MATCH($BW465,'2006'!$A$44:$A$139,0))</f>
        <v>97</v>
      </c>
      <c r="CF465" s="2">
        <f>IF(ISNA(MATCH($BW465,'2007'!$A$44:$A$139,0)),97,MATCH($BW465,'2007'!$A$44:$A$139,0))</f>
        <v>97</v>
      </c>
      <c r="CG465" s="2">
        <f>IF(ISNA(MATCH($BW465,'2008'!$A$44:$A$139,0)),97,MATCH($BW465,'2008'!$A$44:$A$139,0))</f>
        <v>89</v>
      </c>
      <c r="CH465" s="2">
        <f>IF(ISNA(MATCH($BW465,'2009'!$A$44:$A$139,0)),97,MATCH($BW465,'2009'!$A$44:$A$139,0))</f>
        <v>97</v>
      </c>
      <c r="CI465" s="2">
        <f>IF(ISNA(MATCH($BW465,'2010'!$A$44:$A$139,0)),97,MATCH($BW465,'2010'!$A$44:$A$139,0))</f>
        <v>97</v>
      </c>
      <c r="CJ465" s="2">
        <f>IF(ISNA(MATCH($BW465,'2011'!$A$44:$A$139,0)),97,MATCH($BW465,'2011'!$A$44:$A$139,0))</f>
        <v>97</v>
      </c>
      <c r="CK465" s="2">
        <f>IF(ISNA(MATCH($BW465,'2012'!$A$44:$A$139,0)),97,MATCH($BW465,'2012'!$A$44:$A$139,0))</f>
        <v>97</v>
      </c>
      <c r="CL465" s="2">
        <f>IF(ISNA(MATCH($BW465,'2013'!$A$44:$A$139,0)),97,MATCH($BW465,'2013'!$A$44:$A$139,0))</f>
        <v>97</v>
      </c>
      <c r="CM465" s="2">
        <f>IF(ISNA(MATCH($BW465,'2014'!$A$52:$A$179,0)),129,MATCH($BW465,'2014'!$A$52:$A$179,0))</f>
        <v>129</v>
      </c>
      <c r="CN465" s="147">
        <f>IF(ISNA(MATCH($BW465,'2015'!$A$52:$A$307,0)),257,MATCH($BW465,'2015'!$A$52:$A$307,0))</f>
        <v>257</v>
      </c>
      <c r="CO465" s="147">
        <f>IF(ISNA(MATCH($BW465,'2016'!$A$52:$A$307,0)),257,MATCH($BW465,'2016'!$A$52:$A$307,0))</f>
        <v>257</v>
      </c>
      <c r="CQ465">
        <f t="shared" si="321"/>
        <v>2081</v>
      </c>
      <c r="CR465" s="281"/>
      <c r="CS465" s="279"/>
      <c r="CT465" s="278">
        <f t="shared" si="322"/>
        <v>0</v>
      </c>
      <c r="CU465" s="279">
        <f t="shared" si="323"/>
        <v>0</v>
      </c>
      <c r="CV465" s="279">
        <f t="shared" si="324"/>
        <v>0</v>
      </c>
      <c r="CW465" s="279">
        <f t="shared" si="325"/>
        <v>0</v>
      </c>
      <c r="CX465" s="279">
        <f t="shared" si="326"/>
        <v>0</v>
      </c>
      <c r="CY465" s="279">
        <f t="shared" si="327"/>
        <v>0</v>
      </c>
      <c r="CZ465" s="279">
        <f t="shared" si="328"/>
        <v>0</v>
      </c>
      <c r="DA465" s="279">
        <f t="shared" si="329"/>
        <v>12</v>
      </c>
      <c r="DB465" s="279">
        <f t="shared" si="330"/>
        <v>7.9992000000000001</v>
      </c>
      <c r="DC465" s="279">
        <f t="shared" si="331"/>
        <v>5.3322667199999998</v>
      </c>
      <c r="DD465" s="279">
        <f t="shared" si="332"/>
        <v>3.5544889955519996</v>
      </c>
      <c r="DE465" s="279">
        <f t="shared" si="333"/>
        <v>2.3694223644349628</v>
      </c>
      <c r="DF465" s="279">
        <f t="shared" si="334"/>
        <v>1.5794569481323462</v>
      </c>
      <c r="DG465" s="279">
        <f t="shared" si="351"/>
        <v>1.052866001625022</v>
      </c>
      <c r="DH465" s="280">
        <f t="shared" si="353"/>
        <v>0.70184047668323957</v>
      </c>
      <c r="DI465" s="280">
        <f t="shared" si="358"/>
        <v>0.46784686175704748</v>
      </c>
      <c r="DJ465" s="154">
        <f t="shared" si="354"/>
        <v>399</v>
      </c>
      <c r="DK465" s="279">
        <f t="shared" si="335"/>
        <v>2081</v>
      </c>
      <c r="DL465" s="97"/>
      <c r="DM465" s="154"/>
      <c r="DN465" s="267">
        <f t="shared" si="336"/>
        <v>0</v>
      </c>
      <c r="DO465" s="154">
        <f t="shared" si="337"/>
        <v>0</v>
      </c>
      <c r="DP465" s="154">
        <f t="shared" si="338"/>
        <v>0</v>
      </c>
      <c r="DQ465" s="154">
        <f t="shared" si="339"/>
        <v>0</v>
      </c>
      <c r="DR465" s="154">
        <f t="shared" si="340"/>
        <v>0</v>
      </c>
      <c r="DS465" s="154">
        <f t="shared" si="341"/>
        <v>0</v>
      </c>
      <c r="DT465" s="154">
        <f t="shared" si="342"/>
        <v>0</v>
      </c>
      <c r="DU465" s="154">
        <f t="shared" si="343"/>
        <v>12</v>
      </c>
      <c r="DV465" s="154">
        <f t="shared" si="344"/>
        <v>12</v>
      </c>
      <c r="DW465" s="154">
        <f t="shared" si="345"/>
        <v>12</v>
      </c>
      <c r="DX465" s="154">
        <f t="shared" si="346"/>
        <v>12</v>
      </c>
      <c r="DY465" s="154">
        <f t="shared" si="347"/>
        <v>12</v>
      </c>
      <c r="DZ465" s="154">
        <f t="shared" si="348"/>
        <v>12</v>
      </c>
      <c r="EA465" s="154">
        <f t="shared" si="352"/>
        <v>12</v>
      </c>
      <c r="EB465" s="264">
        <f t="shared" si="355"/>
        <v>12</v>
      </c>
      <c r="EC465" s="264">
        <f t="shared" si="359"/>
        <v>12</v>
      </c>
      <c r="ED465" s="154">
        <f t="shared" si="356"/>
        <v>395</v>
      </c>
    </row>
    <row r="466" spans="2:134" ht="13" thickBot="1" x14ac:dyDescent="0.3">
      <c r="B466" s="131">
        <v>233</v>
      </c>
      <c r="C466" s="50">
        <f t="shared" si="285"/>
        <v>1</v>
      </c>
      <c r="D466" s="50">
        <f t="shared" si="290"/>
        <v>0</v>
      </c>
      <c r="E466" s="97"/>
      <c r="F466" s="2">
        <f t="shared" si="357"/>
        <v>461</v>
      </c>
      <c r="G466" s="207">
        <v>1139</v>
      </c>
      <c r="H466" s="98">
        <f>15- COUNTIF(L466:AC466,"#N/A")</f>
        <v>0</v>
      </c>
      <c r="I466" s="131">
        <f>SUM(AH466:AY466)+SUM(BE466:BT466)</f>
        <v>27</v>
      </c>
      <c r="J466" s="398">
        <f>DI466</f>
        <v>0.46775329706316465</v>
      </c>
      <c r="K466" s="456" t="str">
        <f>IF(ISNUMBER(MATCH(G466,'[4]OPR data'!$A$3:$A$2900,0)),"Y","N")</f>
        <v>N</v>
      </c>
      <c r="L466" s="110"/>
      <c r="M466" s="233"/>
      <c r="N466" s="469" t="e">
        <f>(INDEX(Finish_table!R$4:R$83,MATCH('16 Year_History_Results'!$G466,Finish_table!S$4:S$83,0),1))</f>
        <v>#N/A</v>
      </c>
      <c r="O466" s="233" t="e">
        <f>(INDEX(Finish_table!Z$4:Z$99,MATCH('16 Year_History_Results'!$G466,Finish_table!AA$4:AA$99,0),1))</f>
        <v>#N/A</v>
      </c>
      <c r="P466" s="233" t="e">
        <f>(INDEX(Finish_table!AI$4:AI$99,MATCH('16 Year_History_Results'!$G466,Finish_table!AJ$4:AJ$99,0),1))</f>
        <v>#N/A</v>
      </c>
      <c r="Q466" s="233" t="e">
        <f>(INDEX(Finish_table!AR$4:AR$99,MATCH('16 Year_History_Results'!$G466,Finish_table!AS$4:AS$99,0),1))</f>
        <v>#N/A</v>
      </c>
      <c r="R466" s="233" t="e">
        <f>(INDEX(Finish_table!BA$4:BA$99,MATCH('16 Year_History_Results'!$G466,Finish_table!BB$4:BB$99,0),1))</f>
        <v>#N/A</v>
      </c>
      <c r="S466" s="233" t="str">
        <f>(INDEX(Finish_table!BJ$4:BJ$99,MATCH('16 Year_History_Results'!$G466,Finish_table!BK$4:BK$99,0),1))</f>
        <v>W</v>
      </c>
      <c r="T466" s="233" t="e">
        <f>(INDEX(Finish_table!BS$4:BS$99,MATCH('16 Year_History_Results'!$G466,Finish_table!BT$4:BT$99,0),1))</f>
        <v>#N/A</v>
      </c>
      <c r="U466" s="233" t="e">
        <f>(INDEX(Finish_table!CB$4:CB$99,MATCH('16 Year_History_Results'!$G466,Finish_table!CC$4:CC$99,0),1))</f>
        <v>#N/A</v>
      </c>
      <c r="V466" s="233" t="e">
        <f>(INDEX(Finish_table!CK$4:CK$99,MATCH('16 Year_History_Results'!$G466,Finish_table!CL$4:CL$99,0),1))</f>
        <v>#N/A</v>
      </c>
      <c r="W466" s="233" t="e">
        <f>(INDEX(Finish_table!CT$4:CT$99,MATCH('16 Year_History_Results'!$G466,Finish_table!CU$4:CU$99,0),1))</f>
        <v>#N/A</v>
      </c>
      <c r="X466" s="233" t="e">
        <f>(INDEX(Finish_table!DC$4:DC$99,MATCH('16 Year_History_Results'!$G466,Finish_table!DD$4:DD$99,0),1))</f>
        <v>#N/A</v>
      </c>
      <c r="Y466" s="233" t="e">
        <f>(INDEX(Finish_table!DL$4:DL$99,MATCH('16 Year_History_Results'!$G466,Finish_table!DM$4:DM$99,0),1))</f>
        <v>#N/A</v>
      </c>
      <c r="Z466" s="233" t="e">
        <f>(INDEX(Finish_table!DU$4:DU$99,MATCH('16 Year_History_Results'!$G466,Finish_table!DV$4:DV$99,0),1))</f>
        <v>#N/A</v>
      </c>
      <c r="AA466" s="233" t="e">
        <f>(INDEX(Finish_table!ED$4:ED$140,MATCH('16 Year_History_Results'!$G466,Finish_table!EE$4:EE$140,0),1))</f>
        <v>#N/A</v>
      </c>
      <c r="AB466" s="233" t="e">
        <f>(INDEX(Finish_table!EM$4:EM$224,MATCH('16 Year_History_Results'!$G466,Finish_table!EN$4:EN$224,0),1))</f>
        <v>#N/A</v>
      </c>
      <c r="AC466" s="253" t="e">
        <f>(INDEX(Finish_table!EW$4:EW$224,MATCH('16 Year_History_Results'!$G466,Finish_table!EX$4:EX$224,0),1))</f>
        <v>#N/A</v>
      </c>
      <c r="AG466">
        <f t="shared" si="320"/>
        <v>1139</v>
      </c>
      <c r="AH466" s="110"/>
      <c r="AI466" s="2"/>
      <c r="AJ466" s="146">
        <f>INDEX('2001'!$C$44:$C$140,'16 Year_History_Results'!BZ466)</f>
        <v>0</v>
      </c>
      <c r="AK466" s="2">
        <f>INDEX('2002'!$C$44:$C$140,'16 Year_History_Results'!CA466)</f>
        <v>0</v>
      </c>
      <c r="AL466" s="2">
        <f>INDEX('2003'!$C$44:$C$140,'16 Year_History_Results'!CB466)</f>
        <v>0</v>
      </c>
      <c r="AM466" s="2">
        <f>INDEX('2004'!$C$44:$C$140,'16 Year_History_Results'!CC466)</f>
        <v>0</v>
      </c>
      <c r="AN466" s="2">
        <f>INDEX('2005'!$C$44:$C$140,'16 Year_History_Results'!CD466)</f>
        <v>0</v>
      </c>
      <c r="AO466" s="2">
        <f>INDEX('2006'!$C$44:$C$140,'16 Year_History_Results'!CE466)</f>
        <v>24</v>
      </c>
      <c r="AP466" s="2">
        <f>INDEX('2007'!$C$44:$C$140,'16 Year_History_Results'!CF466)</f>
        <v>0</v>
      </c>
      <c r="AQ466" s="2">
        <f>INDEX('2008'!$C$44:$C$140,'16 Year_History_Results'!CG466)</f>
        <v>0</v>
      </c>
      <c r="AR466" s="2">
        <f>INDEX('2009'!$C$44:$C$140,'16 Year_History_Results'!CH466)</f>
        <v>0</v>
      </c>
      <c r="AS466" s="2">
        <f>INDEX('2010'!$C$44:$C$140,'16 Year_History_Results'!CI466)</f>
        <v>0</v>
      </c>
      <c r="AT466" s="2">
        <f>INDEX('2011'!$C$44:$C$140,'16 Year_History_Results'!CJ466)</f>
        <v>0</v>
      </c>
      <c r="AU466" s="2">
        <f>INDEX('2012'!$C$44:$C$140,'16 Year_History_Results'!CK466)</f>
        <v>0</v>
      </c>
      <c r="AV466" s="2">
        <f>INDEX('2013'!$C$44:$C$140,'16 Year_History_Results'!CL466)</f>
        <v>0</v>
      </c>
      <c r="AW466" s="2">
        <f>INDEX('2014'!$C$52:$C$180,'16 Year_History_Results'!CM466)</f>
        <v>0</v>
      </c>
      <c r="AX466" s="2">
        <f>INDEX('2015'!$E$52:$E$308,'16 Year_History_Results'!CN466)</f>
        <v>0</v>
      </c>
      <c r="AY466" s="147">
        <f>INDEX('2016'!$E$52:$E$308,'16 Year_History_Results'!CO466)</f>
        <v>0</v>
      </c>
      <c r="AZ466" s="2"/>
      <c r="BB466">
        <f t="shared" si="349"/>
        <v>1139</v>
      </c>
      <c r="BC466" s="110"/>
      <c r="BD466" s="97"/>
      <c r="BE466" s="146">
        <f>INDEX('2001'!$B$44:$B$140,'16 Year_History_Results'!BZ466)</f>
        <v>0</v>
      </c>
      <c r="BF466" s="2">
        <f>INDEX('2002'!$B$44:$B$140,'16 Year_History_Results'!CA466)</f>
        <v>0</v>
      </c>
      <c r="BG466" s="2">
        <f>INDEX('2003'!$B$44:$B$140,'16 Year_History_Results'!CB466)</f>
        <v>0</v>
      </c>
      <c r="BH466" s="2">
        <f>INDEX('2004'!$B$44:$B$140,'16 Year_History_Results'!CC466)</f>
        <v>0</v>
      </c>
      <c r="BI466" s="2">
        <f>INDEX('2005'!$B$44:$B$140,'16 Year_History_Results'!CD466)</f>
        <v>0</v>
      </c>
      <c r="BJ466" s="2">
        <f>INDEX('2006'!$B$44:$B$140,'16 Year_History_Results'!CE466)</f>
        <v>3</v>
      </c>
      <c r="BK466" s="2">
        <f>INDEX('2007'!$B$44:$B$140,'16 Year_History_Results'!CF466)</f>
        <v>0</v>
      </c>
      <c r="BL466" s="2">
        <f>INDEX('2008'!$B$44:$B$140,'16 Year_History_Results'!CG466)</f>
        <v>0</v>
      </c>
      <c r="BM466" s="2">
        <f>INDEX('2009'!$B$44:$B$140,'16 Year_History_Results'!CH466)</f>
        <v>0</v>
      </c>
      <c r="BN466" s="2">
        <f>INDEX('2010'!$B$44:$B$140,'16 Year_History_Results'!CI466)</f>
        <v>0</v>
      </c>
      <c r="BO466" s="2">
        <f>INDEX('2011'!$B$44:$B$140,'16 Year_History_Results'!CJ466)</f>
        <v>0</v>
      </c>
      <c r="BP466" s="2">
        <f>INDEX('2012'!$B$44:$B$140,'16 Year_History_Results'!CK466)</f>
        <v>0</v>
      </c>
      <c r="BQ466" s="2">
        <f>INDEX('2013'!$B$44:$B$140,'16 Year_History_Results'!CL466)</f>
        <v>0</v>
      </c>
      <c r="BR466" s="2">
        <f>INDEX('2014'!$B$52:$B$180,'16 Year_History_Results'!CM466)</f>
        <v>0</v>
      </c>
      <c r="BS466" s="147">
        <f>INDEX('2015'!$B$52:$B$308,'16 Year_History_Results'!CN466)</f>
        <v>0</v>
      </c>
      <c r="BT466" s="147">
        <f>INDEX('2016'!$B$52:$B$308,'16 Year_History_Results'!CO466)</f>
        <v>0</v>
      </c>
      <c r="BW466">
        <f t="shared" si="350"/>
        <v>1139</v>
      </c>
      <c r="BX466" s="110"/>
      <c r="BY466" s="97"/>
      <c r="BZ466" s="146">
        <f>IF(ISNA(MATCH($BW466,'2001'!$A$44:$A$139,0)),97,MATCH($BW466,'2001'!$A$44:$A$139,0))</f>
        <v>97</v>
      </c>
      <c r="CA466" s="2">
        <f>IF(ISNA(MATCH($BW466,'2002'!$A$44:$A$139,0)),97,MATCH($BW466,'2002'!$A$44:$A$139,0))</f>
        <v>97</v>
      </c>
      <c r="CB466" s="2">
        <f>IF(ISNA(MATCH($BW466,'2003'!$A$44:$A$139,0)),97,MATCH($BW466,'2003'!$A$44:$A$139,0))</f>
        <v>97</v>
      </c>
      <c r="CC466" s="2">
        <f>IF(ISNA(MATCH($BW466,'2004'!$A$44:$A$139,0)),97,MATCH($BW466,'2004'!$A$44:$A$139,0))</f>
        <v>97</v>
      </c>
      <c r="CD466" s="2">
        <f>IF(ISNA(MATCH($BW466,'2005'!$A$44:$A$139,0)),97,MATCH($BW466,'2005'!$A$44:$A$139,0))</f>
        <v>97</v>
      </c>
      <c r="CE466" s="2">
        <f>IF(ISNA(MATCH($BW466,'2006'!$A$44:$A$139,0)),97,MATCH($BW466,'2006'!$A$44:$A$139,0))</f>
        <v>80</v>
      </c>
      <c r="CF466" s="2">
        <f>IF(ISNA(MATCH($BW466,'2007'!$A$44:$A$139,0)),97,MATCH($BW466,'2007'!$A$44:$A$139,0))</f>
        <v>97</v>
      </c>
      <c r="CG466" s="2">
        <f>IF(ISNA(MATCH($BW466,'2008'!$A$44:$A$139,0)),97,MATCH($BW466,'2008'!$A$44:$A$139,0))</f>
        <v>97</v>
      </c>
      <c r="CH466" s="2">
        <f>IF(ISNA(MATCH($BW466,'2009'!$A$44:$A$139,0)),97,MATCH($BW466,'2009'!$A$44:$A$139,0))</f>
        <v>97</v>
      </c>
      <c r="CI466" s="2">
        <f>IF(ISNA(MATCH($BW466,'2010'!$A$44:$A$139,0)),97,MATCH($BW466,'2010'!$A$44:$A$139,0))</f>
        <v>97</v>
      </c>
      <c r="CJ466" s="2">
        <f>IF(ISNA(MATCH($BW466,'2011'!$A$44:$A$139,0)),97,MATCH($BW466,'2011'!$A$44:$A$139,0))</f>
        <v>97</v>
      </c>
      <c r="CK466" s="2">
        <f>IF(ISNA(MATCH($BW466,'2012'!$A$44:$A$139,0)),97,MATCH($BW466,'2012'!$A$44:$A$139,0))</f>
        <v>97</v>
      </c>
      <c r="CL466" s="2">
        <f>IF(ISNA(MATCH($BW466,'2013'!$A$44:$A$139,0)),97,MATCH($BW466,'2013'!$A$44:$A$139,0))</f>
        <v>97</v>
      </c>
      <c r="CM466" s="2">
        <f>IF(ISNA(MATCH($BW466,'2014'!$A$52:$A$179,0)),129,MATCH($BW466,'2014'!$A$52:$A$179,0))</f>
        <v>129</v>
      </c>
      <c r="CN466" s="147">
        <f>IF(ISNA(MATCH($BW466,'2015'!$A$52:$A$307,0)),257,MATCH($BW466,'2015'!$A$52:$A$307,0))</f>
        <v>257</v>
      </c>
      <c r="CO466" s="147">
        <f>IF(ISNA(MATCH($BW466,'2016'!$A$52:$A$307,0)),257,MATCH($BW466,'2016'!$A$52:$A$307,0))</f>
        <v>257</v>
      </c>
      <c r="CQ466">
        <f t="shared" si="321"/>
        <v>1139</v>
      </c>
      <c r="CR466" s="281"/>
      <c r="CS466" s="279"/>
      <c r="CT466" s="278">
        <f t="shared" si="322"/>
        <v>0</v>
      </c>
      <c r="CU466" s="279">
        <f t="shared" si="323"/>
        <v>0</v>
      </c>
      <c r="CV466" s="279">
        <f t="shared" si="324"/>
        <v>0</v>
      </c>
      <c r="CW466" s="279">
        <f t="shared" si="325"/>
        <v>0</v>
      </c>
      <c r="CX466" s="279">
        <f t="shared" si="326"/>
        <v>0</v>
      </c>
      <c r="CY466" s="279">
        <f t="shared" si="327"/>
        <v>27</v>
      </c>
      <c r="CZ466" s="279">
        <f t="shared" si="328"/>
        <v>17.998200000000001</v>
      </c>
      <c r="DA466" s="279">
        <f t="shared" si="329"/>
        <v>11.99760012</v>
      </c>
      <c r="DB466" s="279">
        <f t="shared" si="330"/>
        <v>7.997600239991999</v>
      </c>
      <c r="DC466" s="279">
        <f t="shared" si="331"/>
        <v>5.3312003199786666</v>
      </c>
      <c r="DD466" s="279">
        <f t="shared" si="332"/>
        <v>3.5537781332977789</v>
      </c>
      <c r="DE466" s="279">
        <f t="shared" si="333"/>
        <v>2.3689485036562994</v>
      </c>
      <c r="DF466" s="279">
        <f t="shared" si="334"/>
        <v>1.5791410725372892</v>
      </c>
      <c r="DG466" s="279">
        <f t="shared" si="351"/>
        <v>1.0526554389533569</v>
      </c>
      <c r="DH466" s="280">
        <f t="shared" si="353"/>
        <v>0.70170011560630763</v>
      </c>
      <c r="DI466" s="280">
        <f t="shared" si="358"/>
        <v>0.46775329706316465</v>
      </c>
      <c r="DJ466" s="154">
        <f t="shared" si="354"/>
        <v>402</v>
      </c>
      <c r="DK466" s="279">
        <f t="shared" si="335"/>
        <v>1139</v>
      </c>
      <c r="DL466" s="97"/>
      <c r="DM466" s="154"/>
      <c r="DN466" s="267">
        <f t="shared" si="336"/>
        <v>0</v>
      </c>
      <c r="DO466" s="154">
        <f t="shared" si="337"/>
        <v>0</v>
      </c>
      <c r="DP466" s="154">
        <f t="shared" si="338"/>
        <v>0</v>
      </c>
      <c r="DQ466" s="154">
        <f t="shared" si="339"/>
        <v>0</v>
      </c>
      <c r="DR466" s="154">
        <f t="shared" si="340"/>
        <v>0</v>
      </c>
      <c r="DS466" s="154">
        <f t="shared" si="341"/>
        <v>27</v>
      </c>
      <c r="DT466" s="154">
        <f t="shared" si="342"/>
        <v>27</v>
      </c>
      <c r="DU466" s="154">
        <f t="shared" si="343"/>
        <v>27</v>
      </c>
      <c r="DV466" s="154">
        <f t="shared" si="344"/>
        <v>27</v>
      </c>
      <c r="DW466" s="154">
        <f t="shared" si="345"/>
        <v>27</v>
      </c>
      <c r="DX466" s="154">
        <f t="shared" si="346"/>
        <v>27</v>
      </c>
      <c r="DY466" s="154">
        <f t="shared" si="347"/>
        <v>27</v>
      </c>
      <c r="DZ466" s="154">
        <f t="shared" si="348"/>
        <v>27</v>
      </c>
      <c r="EA466" s="154">
        <f t="shared" si="352"/>
        <v>27</v>
      </c>
      <c r="EB466" s="264">
        <f t="shared" si="355"/>
        <v>27</v>
      </c>
      <c r="EC466" s="264">
        <f t="shared" si="359"/>
        <v>27</v>
      </c>
      <c r="ED466" s="154">
        <f t="shared" si="356"/>
        <v>261</v>
      </c>
    </row>
    <row r="467" spans="2:134" ht="13" thickBot="1" x14ac:dyDescent="0.3">
      <c r="B467" s="131">
        <v>233</v>
      </c>
      <c r="C467" s="50">
        <f t="shared" si="285"/>
        <v>2</v>
      </c>
      <c r="D467" s="50">
        <f t="shared" si="290"/>
        <v>0</v>
      </c>
      <c r="E467" s="97"/>
      <c r="F467" s="2">
        <f t="shared" si="357"/>
        <v>462</v>
      </c>
      <c r="G467" s="207">
        <v>302</v>
      </c>
      <c r="H467" s="98">
        <f>15- COUNTIF(L467:AC467,"#N/A")</f>
        <v>4</v>
      </c>
      <c r="I467" s="131">
        <f>SUM(AH467:AY467)+SUM(BE467:BT467)</f>
        <v>98</v>
      </c>
      <c r="J467" s="398">
        <f>DI467</f>
        <v>0.45970278056541386</v>
      </c>
      <c r="K467" s="456" t="str">
        <f>IF(ISNUMBER(MATCH(G467,'[4]OPR data'!$A$3:$A$2900,0)),"Y","N")</f>
        <v>Y</v>
      </c>
      <c r="L467" s="110"/>
      <c r="M467" s="233"/>
      <c r="N467" s="469" t="str">
        <f>(INDEX(Finish_table!R$4:R$83,MATCH('16 Year_History_Results'!$G467,Finish_table!S$4:S$83,0),1))</f>
        <v>SF</v>
      </c>
      <c r="O467" s="233" t="str">
        <f>(INDEX(Finish_table!Z$4:Z$99,MATCH('16 Year_History_Results'!$G467,Finish_table!AA$4:AA$99,0),1))</f>
        <v>QF</v>
      </c>
      <c r="P467" s="233" t="str">
        <f>(INDEX(Finish_table!AI$4:AI$99,MATCH('16 Year_History_Results'!$G467,Finish_table!AJ$4:AJ$99,0),1))</f>
        <v>W</v>
      </c>
      <c r="Q467" s="233" t="str">
        <f>(INDEX(Finish_table!AR$4:AR$99,MATCH('16 Year_History_Results'!$G467,Finish_table!AS$4:AS$99,0),1))</f>
        <v>SF</v>
      </c>
      <c r="R467" s="233" t="str">
        <f>(INDEX(Finish_table!BA$4:BA$99,MATCH('16 Year_History_Results'!$G467,Finish_table!BB$4:BB$99,0),1))</f>
        <v>QF</v>
      </c>
      <c r="S467" s="233" t="e">
        <f>(INDEX(Finish_table!BJ$4:BJ$99,MATCH('16 Year_History_Results'!$G467,Finish_table!BK$4:BK$99,0),1))</f>
        <v>#N/A</v>
      </c>
      <c r="T467" s="233" t="e">
        <f>(INDEX(Finish_table!BS$4:BS$99,MATCH('16 Year_History_Results'!$G467,Finish_table!BT$4:BT$99,0),1))</f>
        <v>#N/A</v>
      </c>
      <c r="U467" s="233" t="e">
        <f>(INDEX(Finish_table!CB$4:CB$99,MATCH('16 Year_History_Results'!$G467,Finish_table!CC$4:CC$99,0),1))</f>
        <v>#N/A</v>
      </c>
      <c r="V467" s="233" t="e">
        <f>(INDEX(Finish_table!CK$4:CK$99,MATCH('16 Year_History_Results'!$G467,Finish_table!CL$4:CL$99,0),1))</f>
        <v>#N/A</v>
      </c>
      <c r="W467" s="233" t="e">
        <f>(INDEX(Finish_table!CT$4:CT$99,MATCH('16 Year_History_Results'!$G467,Finish_table!CU$4:CU$99,0),1))</f>
        <v>#N/A</v>
      </c>
      <c r="X467" s="233" t="e">
        <f>(INDEX(Finish_table!DC$4:DC$99,MATCH('16 Year_History_Results'!$G467,Finish_table!DD$4:DD$99,0),1))</f>
        <v>#N/A</v>
      </c>
      <c r="Y467" s="233" t="e">
        <f>(INDEX(Finish_table!DL$4:DL$99,MATCH('16 Year_History_Results'!$G467,Finish_table!DM$4:DM$99,0),1))</f>
        <v>#N/A</v>
      </c>
      <c r="Z467" s="233" t="e">
        <f>(INDEX(Finish_table!DU$4:DU$99,MATCH('16 Year_History_Results'!$G467,Finish_table!DV$4:DV$99,0),1))</f>
        <v>#N/A</v>
      </c>
      <c r="AA467" s="233" t="e">
        <f>(INDEX(Finish_table!ED$4:ED$140,MATCH('16 Year_History_Results'!$G467,Finish_table!EE$4:EE$140,0),1))</f>
        <v>#N/A</v>
      </c>
      <c r="AB467" s="233" t="e">
        <f>(INDEX(Finish_table!EM$4:EM$224,MATCH('16 Year_History_Results'!$G467,Finish_table!EN$4:EN$224,0),1))</f>
        <v>#N/A</v>
      </c>
      <c r="AC467" s="253" t="e">
        <f>(INDEX(Finish_table!EW$4:EW$224,MATCH('16 Year_History_Results'!$G467,Finish_table!EX$4:EX$224,0),1))</f>
        <v>#N/A</v>
      </c>
      <c r="AG467">
        <f t="shared" si="320"/>
        <v>302</v>
      </c>
      <c r="AH467" s="110"/>
      <c r="AI467" s="2"/>
      <c r="AJ467" s="146">
        <f>INDEX('2001'!$C$44:$C$140,'16 Year_History_Results'!BZ467)</f>
        <v>20</v>
      </c>
      <c r="AK467" s="2">
        <f>INDEX('2002'!$C$44:$C$140,'16 Year_History_Results'!CA467)</f>
        <v>0</v>
      </c>
      <c r="AL467" s="2">
        <f>INDEX('2003'!$C$44:$C$140,'16 Year_History_Results'!CB467)</f>
        <v>30</v>
      </c>
      <c r="AM467" s="2">
        <f>INDEX('2004'!$C$44:$C$140,'16 Year_History_Results'!CC467)</f>
        <v>10</v>
      </c>
      <c r="AN467" s="2">
        <f>INDEX('2005'!$C$44:$C$140,'16 Year_History_Results'!CD467)</f>
        <v>0</v>
      </c>
      <c r="AO467" s="2">
        <f>INDEX('2006'!$C$44:$C$140,'16 Year_History_Results'!CE467)</f>
        <v>0</v>
      </c>
      <c r="AP467" s="2">
        <f>INDEX('2007'!$C$44:$C$140,'16 Year_History_Results'!CF467)</f>
        <v>0</v>
      </c>
      <c r="AQ467" s="2">
        <f>INDEX('2008'!$C$44:$C$140,'16 Year_History_Results'!CG467)</f>
        <v>0</v>
      </c>
      <c r="AR467" s="2">
        <f>INDEX('2009'!$C$44:$C$140,'16 Year_History_Results'!CH467)</f>
        <v>0</v>
      </c>
      <c r="AS467" s="2">
        <f>INDEX('2010'!$C$44:$C$140,'16 Year_History_Results'!CI467)</f>
        <v>0</v>
      </c>
      <c r="AT467" s="2">
        <f>INDEX('2011'!$C$44:$C$140,'16 Year_History_Results'!CJ467)</f>
        <v>0</v>
      </c>
      <c r="AU467" s="2">
        <f>INDEX('2012'!$C$44:$C$140,'16 Year_History_Results'!CK467)</f>
        <v>0</v>
      </c>
      <c r="AV467" s="2">
        <f>INDEX('2013'!$C$44:$C$140,'16 Year_History_Results'!CL467)</f>
        <v>0</v>
      </c>
      <c r="AW467" s="2">
        <f>INDEX('2014'!$C$52:$C$180,'16 Year_History_Results'!CM467)</f>
        <v>0</v>
      </c>
      <c r="AX467" s="2">
        <f>INDEX('2015'!$E$52:$E$308,'16 Year_History_Results'!CN467)</f>
        <v>0</v>
      </c>
      <c r="AY467" s="147">
        <f>INDEX('2016'!$E$52:$E$308,'16 Year_History_Results'!CO467)</f>
        <v>0</v>
      </c>
      <c r="AZ467" s="2"/>
      <c r="BB467">
        <f t="shared" si="349"/>
        <v>302</v>
      </c>
      <c r="BC467" s="110"/>
      <c r="BD467" s="97"/>
      <c r="BE467" s="146">
        <f>INDEX('2001'!$B$44:$B$140,'16 Year_History_Results'!BZ467)</f>
        <v>10</v>
      </c>
      <c r="BF467" s="2">
        <f>INDEX('2002'!$B$44:$B$140,'16 Year_History_Results'!CA467)</f>
        <v>9</v>
      </c>
      <c r="BG467" s="2">
        <f>INDEX('2003'!$B$44:$B$140,'16 Year_History_Results'!CB467)</f>
        <v>8</v>
      </c>
      <c r="BH467" s="2">
        <f>INDEX('2004'!$B$44:$B$140,'16 Year_History_Results'!CC467)</f>
        <v>10</v>
      </c>
      <c r="BI467" s="2">
        <f>INDEX('2005'!$B$44:$B$140,'16 Year_History_Results'!CD467)</f>
        <v>1</v>
      </c>
      <c r="BJ467" s="2">
        <f>INDEX('2006'!$B$44:$B$140,'16 Year_History_Results'!CE467)</f>
        <v>0</v>
      </c>
      <c r="BK467" s="2">
        <f>INDEX('2007'!$B$44:$B$140,'16 Year_History_Results'!CF467)</f>
        <v>0</v>
      </c>
      <c r="BL467" s="2">
        <f>INDEX('2008'!$B$44:$B$140,'16 Year_History_Results'!CG467)</f>
        <v>0</v>
      </c>
      <c r="BM467" s="2">
        <f>INDEX('2009'!$B$44:$B$140,'16 Year_History_Results'!CH467)</f>
        <v>0</v>
      </c>
      <c r="BN467" s="2">
        <f>INDEX('2010'!$B$44:$B$140,'16 Year_History_Results'!CI467)</f>
        <v>0</v>
      </c>
      <c r="BO467" s="2">
        <f>INDEX('2011'!$B$44:$B$140,'16 Year_History_Results'!CJ467)</f>
        <v>0</v>
      </c>
      <c r="BP467" s="2">
        <f>INDEX('2012'!$B$44:$B$140,'16 Year_History_Results'!CK467)</f>
        <v>0</v>
      </c>
      <c r="BQ467" s="2">
        <f>INDEX('2013'!$B$44:$B$140,'16 Year_History_Results'!CL467)</f>
        <v>0</v>
      </c>
      <c r="BR467" s="2">
        <f>INDEX('2014'!$B$52:$B$180,'16 Year_History_Results'!CM467)</f>
        <v>0</v>
      </c>
      <c r="BS467" s="147">
        <f>INDEX('2015'!$B$52:$B$308,'16 Year_History_Results'!CN467)</f>
        <v>0</v>
      </c>
      <c r="BT467" s="147">
        <f>INDEX('2016'!$B$52:$B$308,'16 Year_History_Results'!CO467)</f>
        <v>0</v>
      </c>
      <c r="BW467">
        <f t="shared" si="350"/>
        <v>302</v>
      </c>
      <c r="BX467" s="110"/>
      <c r="BY467" s="97"/>
      <c r="BZ467" s="146">
        <f>IF(ISNA(MATCH($BW467,'2001'!$A$44:$A$139,0)),97,MATCH($BW467,'2001'!$A$44:$A$139,0))</f>
        <v>62</v>
      </c>
      <c r="CA467" s="2">
        <f>IF(ISNA(MATCH($BW467,'2002'!$A$44:$A$139,0)),97,MATCH($BW467,'2002'!$A$44:$A$139,0))</f>
        <v>60</v>
      </c>
      <c r="CB467" s="2">
        <f>IF(ISNA(MATCH($BW467,'2003'!$A$44:$A$139,0)),97,MATCH($BW467,'2003'!$A$44:$A$139,0))</f>
        <v>53</v>
      </c>
      <c r="CC467" s="2">
        <f>IF(ISNA(MATCH($BW467,'2004'!$A$44:$A$139,0)),97,MATCH($BW467,'2004'!$A$44:$A$139,0))</f>
        <v>46</v>
      </c>
      <c r="CD467" s="2">
        <f>IF(ISNA(MATCH($BW467,'2005'!$A$44:$A$139,0)),97,MATCH($BW467,'2005'!$A$44:$A$139,0))</f>
        <v>48</v>
      </c>
      <c r="CE467" s="2">
        <f>IF(ISNA(MATCH($BW467,'2006'!$A$44:$A$139,0)),97,MATCH($BW467,'2006'!$A$44:$A$139,0))</f>
        <v>97</v>
      </c>
      <c r="CF467" s="2">
        <f>IF(ISNA(MATCH($BW467,'2007'!$A$44:$A$139,0)),97,MATCH($BW467,'2007'!$A$44:$A$139,0))</f>
        <v>97</v>
      </c>
      <c r="CG467" s="2">
        <f>IF(ISNA(MATCH($BW467,'2008'!$A$44:$A$139,0)),97,MATCH($BW467,'2008'!$A$44:$A$139,0))</f>
        <v>97</v>
      </c>
      <c r="CH467" s="2">
        <f>IF(ISNA(MATCH($BW467,'2009'!$A$44:$A$139,0)),97,MATCH($BW467,'2009'!$A$44:$A$139,0))</f>
        <v>97</v>
      </c>
      <c r="CI467" s="2">
        <f>IF(ISNA(MATCH($BW467,'2010'!$A$44:$A$139,0)),97,MATCH($BW467,'2010'!$A$44:$A$139,0))</f>
        <v>97</v>
      </c>
      <c r="CJ467" s="2">
        <f>IF(ISNA(MATCH($BW467,'2011'!$A$44:$A$139,0)),97,MATCH($BW467,'2011'!$A$44:$A$139,0))</f>
        <v>97</v>
      </c>
      <c r="CK467" s="2">
        <f>IF(ISNA(MATCH($BW467,'2012'!$A$44:$A$139,0)),97,MATCH($BW467,'2012'!$A$44:$A$139,0))</f>
        <v>97</v>
      </c>
      <c r="CL467" s="2">
        <f>IF(ISNA(MATCH($BW467,'2013'!$A$44:$A$139,0)),97,MATCH($BW467,'2013'!$A$44:$A$139,0))</f>
        <v>97</v>
      </c>
      <c r="CM467" s="2">
        <f>IF(ISNA(MATCH($BW467,'2014'!$A$52:$A$179,0)),129,MATCH($BW467,'2014'!$A$52:$A$179,0))</f>
        <v>129</v>
      </c>
      <c r="CN467" s="147">
        <f>IF(ISNA(MATCH($BW467,'2015'!$A$52:$A$307,0)),257,MATCH($BW467,'2015'!$A$52:$A$307,0))</f>
        <v>257</v>
      </c>
      <c r="CO467" s="147">
        <f>IF(ISNA(MATCH($BW467,'2016'!$A$52:$A$307,0)),257,MATCH($BW467,'2016'!$A$52:$A$307,0))</f>
        <v>257</v>
      </c>
      <c r="CQ467">
        <f t="shared" si="321"/>
        <v>302</v>
      </c>
      <c r="CR467" s="281"/>
      <c r="CS467" s="279"/>
      <c r="CT467" s="278">
        <f t="shared" si="322"/>
        <v>30</v>
      </c>
      <c r="CU467" s="279">
        <f t="shared" si="323"/>
        <v>28.997999999999998</v>
      </c>
      <c r="CV467" s="279">
        <f t="shared" si="324"/>
        <v>57.330066799999997</v>
      </c>
      <c r="CW467" s="279">
        <f t="shared" si="325"/>
        <v>58.216222528879996</v>
      </c>
      <c r="CX467" s="279">
        <f t="shared" si="326"/>
        <v>39.806933937751403</v>
      </c>
      <c r="CY467" s="279">
        <f t="shared" si="327"/>
        <v>26.535302162905083</v>
      </c>
      <c r="CZ467" s="279">
        <f t="shared" si="328"/>
        <v>17.688432421792527</v>
      </c>
      <c r="DA467" s="279">
        <f t="shared" si="329"/>
        <v>11.791109052366897</v>
      </c>
      <c r="DB467" s="279">
        <f t="shared" si="330"/>
        <v>7.8599532943077737</v>
      </c>
      <c r="DC467" s="279">
        <f t="shared" si="331"/>
        <v>5.2394448659855621</v>
      </c>
      <c r="DD467" s="279">
        <f t="shared" si="332"/>
        <v>3.4926139476659754</v>
      </c>
      <c r="DE467" s="279">
        <f t="shared" si="333"/>
        <v>2.328176457514139</v>
      </c>
      <c r="DF467" s="279">
        <f t="shared" si="334"/>
        <v>1.5519624265789249</v>
      </c>
      <c r="DG467" s="279">
        <f t="shared" si="351"/>
        <v>1.0345381535575113</v>
      </c>
      <c r="DH467" s="280">
        <f t="shared" si="353"/>
        <v>0.68962313316143697</v>
      </c>
      <c r="DI467" s="280">
        <f t="shared" si="358"/>
        <v>0.45970278056541386</v>
      </c>
      <c r="DJ467" s="154">
        <f t="shared" si="354"/>
        <v>403</v>
      </c>
      <c r="DK467" s="279">
        <f t="shared" si="335"/>
        <v>302</v>
      </c>
      <c r="DL467" s="97"/>
      <c r="DM467" s="154"/>
      <c r="DN467" s="267">
        <f t="shared" si="336"/>
        <v>30</v>
      </c>
      <c r="DO467" s="154">
        <f t="shared" si="337"/>
        <v>39</v>
      </c>
      <c r="DP467" s="154">
        <f t="shared" si="338"/>
        <v>77</v>
      </c>
      <c r="DQ467" s="154">
        <f t="shared" si="339"/>
        <v>97</v>
      </c>
      <c r="DR467" s="154">
        <f t="shared" si="340"/>
        <v>98</v>
      </c>
      <c r="DS467" s="154">
        <f t="shared" si="341"/>
        <v>98</v>
      </c>
      <c r="DT467" s="154">
        <f t="shared" si="342"/>
        <v>98</v>
      </c>
      <c r="DU467" s="154">
        <f t="shared" si="343"/>
        <v>98</v>
      </c>
      <c r="DV467" s="154">
        <f t="shared" si="344"/>
        <v>98</v>
      </c>
      <c r="DW467" s="154">
        <f t="shared" si="345"/>
        <v>98</v>
      </c>
      <c r="DX467" s="154">
        <f t="shared" si="346"/>
        <v>98</v>
      </c>
      <c r="DY467" s="154">
        <f t="shared" si="347"/>
        <v>98</v>
      </c>
      <c r="DZ467" s="154">
        <f t="shared" si="348"/>
        <v>98</v>
      </c>
      <c r="EA467" s="154">
        <f t="shared" si="352"/>
        <v>98</v>
      </c>
      <c r="EB467" s="264">
        <f t="shared" si="355"/>
        <v>98</v>
      </c>
      <c r="EC467" s="264">
        <f t="shared" si="359"/>
        <v>98</v>
      </c>
      <c r="ED467" s="154">
        <f t="shared" si="356"/>
        <v>85</v>
      </c>
    </row>
    <row r="468" spans="2:134" ht="13" thickBot="1" x14ac:dyDescent="0.3">
      <c r="B468" s="142">
        <v>233</v>
      </c>
      <c r="C468" s="50">
        <f t="shared" si="285"/>
        <v>3</v>
      </c>
      <c r="D468" s="50">
        <f t="shared" si="290"/>
        <v>0</v>
      </c>
      <c r="E468" s="97"/>
      <c r="F468" s="2">
        <f t="shared" si="357"/>
        <v>463</v>
      </c>
      <c r="G468" s="494">
        <v>547</v>
      </c>
      <c r="H468" s="98">
        <f>15- COUNTIF(L468:AC468,"#N/A")</f>
        <v>2</v>
      </c>
      <c r="I468" s="131">
        <f>SUM(AH468:AY468)+SUM(BE468:BT468)</f>
        <v>49</v>
      </c>
      <c r="J468" s="398">
        <f>DI468</f>
        <v>0.45016680489684208</v>
      </c>
      <c r="K468" s="456" t="str">
        <f>IF(ISNUMBER(MATCH(G468,'[4]OPR data'!$A$3:$A$2900,0)),"Y","N")</f>
        <v>Y</v>
      </c>
      <c r="L468" s="110"/>
      <c r="M468" s="233"/>
      <c r="N468" s="469" t="e">
        <f>(INDEX(Finish_table!R$4:R$83,MATCH('16 Year_History_Results'!$G468,Finish_table!S$4:S$83,0),1))</f>
        <v>#N/A</v>
      </c>
      <c r="O468" s="233" t="str">
        <f>(INDEX(Finish_table!Z$4:Z$99,MATCH('16 Year_History_Results'!$G468,Finish_table!AA$4:AA$99,0),1))</f>
        <v>QF</v>
      </c>
      <c r="P468" s="233" t="str">
        <f>(INDEX(Finish_table!AI$4:AI$99,MATCH('16 Year_History_Results'!$G468,Finish_table!AJ$4:AJ$99,0),1))</f>
        <v>F</v>
      </c>
      <c r="Q468" s="233" t="e">
        <f>(INDEX(Finish_table!AR$4:AR$99,MATCH('16 Year_History_Results'!$G468,Finish_table!AS$4:AS$99,0),1))</f>
        <v>#N/A</v>
      </c>
      <c r="R468" s="233" t="e">
        <f>(INDEX(Finish_table!BA$4:BA$99,MATCH('16 Year_History_Results'!$G468,Finish_table!BB$4:BB$99,0),1))</f>
        <v>#N/A</v>
      </c>
      <c r="S468" s="233" t="str">
        <f>(INDEX(Finish_table!BJ$4:BJ$99,MATCH('16 Year_History_Results'!$G468,Finish_table!BK$4:BK$99,0),1))</f>
        <v>F</v>
      </c>
      <c r="T468" s="233" t="e">
        <f>(INDEX(Finish_table!BS$4:BS$99,MATCH('16 Year_History_Results'!$G468,Finish_table!BT$4:BT$99,0),1))</f>
        <v>#N/A</v>
      </c>
      <c r="U468" s="233" t="e">
        <f>(INDEX(Finish_table!CB$4:CB$99,MATCH('16 Year_History_Results'!$G468,Finish_table!CC$4:CC$99,0),1))</f>
        <v>#N/A</v>
      </c>
      <c r="V468" s="233" t="e">
        <f>(INDEX(Finish_table!CK$4:CK$99,MATCH('16 Year_History_Results'!$G468,Finish_table!CL$4:CL$99,0),1))</f>
        <v>#N/A</v>
      </c>
      <c r="W468" s="233" t="e">
        <f>(INDEX(Finish_table!CT$4:CT$99,MATCH('16 Year_History_Results'!$G468,Finish_table!CU$4:CU$99,0),1))</f>
        <v>#N/A</v>
      </c>
      <c r="X468" s="233" t="e">
        <f>(INDEX(Finish_table!DC$4:DC$99,MATCH('16 Year_History_Results'!$G468,Finish_table!DD$4:DD$99,0),1))</f>
        <v>#N/A</v>
      </c>
      <c r="Y468" s="233" t="e">
        <f>(INDEX(Finish_table!DL$4:DL$99,MATCH('16 Year_History_Results'!$G468,Finish_table!DM$4:DM$99,0),1))</f>
        <v>#N/A</v>
      </c>
      <c r="Z468" s="233" t="e">
        <f>(INDEX(Finish_table!DU$4:DU$99,MATCH('16 Year_History_Results'!$G468,Finish_table!DV$4:DV$99,0),1))</f>
        <v>#N/A</v>
      </c>
      <c r="AA468" s="233" t="e">
        <f>(INDEX(Finish_table!ED$4:ED$140,MATCH('16 Year_History_Results'!$G468,Finish_table!EE$4:EE$140,0),1))</f>
        <v>#N/A</v>
      </c>
      <c r="AB468" s="233" t="e">
        <f>(INDEX(Finish_table!EM$4:EM$224,MATCH('16 Year_History_Results'!$G468,Finish_table!EN$4:EN$224,0),1))</f>
        <v>#N/A</v>
      </c>
      <c r="AC468" s="253" t="e">
        <f>(INDEX(Finish_table!EW$4:EW$224,MATCH('16 Year_History_Results'!$G468,Finish_table!EX$4:EX$224,0),1))</f>
        <v>#N/A</v>
      </c>
      <c r="AG468">
        <f t="shared" si="320"/>
        <v>547</v>
      </c>
      <c r="AH468" s="110"/>
      <c r="AI468" s="2"/>
      <c r="AJ468" s="146">
        <f>INDEX('2001'!$C$44:$C$140,'16 Year_History_Results'!BZ468)</f>
        <v>0</v>
      </c>
      <c r="AK468" s="2">
        <f>INDEX('2002'!$C$44:$C$140,'16 Year_History_Results'!CA468)</f>
        <v>0</v>
      </c>
      <c r="AL468" s="2">
        <f>INDEX('2003'!$C$44:$C$140,'16 Year_History_Results'!CB468)</f>
        <v>20</v>
      </c>
      <c r="AM468" s="2">
        <f>INDEX('2004'!$C$44:$C$140,'16 Year_History_Results'!CC468)</f>
        <v>0</v>
      </c>
      <c r="AN468" s="2">
        <f>INDEX('2005'!$C$44:$C$140,'16 Year_History_Results'!CD468)</f>
        <v>0</v>
      </c>
      <c r="AO468" s="2">
        <f>INDEX('2006'!$C$44:$C$140,'16 Year_History_Results'!CE468)</f>
        <v>16</v>
      </c>
      <c r="AP468" s="2">
        <f>INDEX('2007'!$C$44:$C$140,'16 Year_History_Results'!CF468)</f>
        <v>0</v>
      </c>
      <c r="AQ468" s="2">
        <f>INDEX('2008'!$C$44:$C$140,'16 Year_History_Results'!CG468)</f>
        <v>0</v>
      </c>
      <c r="AR468" s="2">
        <f>INDEX('2009'!$C$44:$C$140,'16 Year_History_Results'!CH468)</f>
        <v>0</v>
      </c>
      <c r="AS468" s="2">
        <f>INDEX('2010'!$C$44:$C$140,'16 Year_History_Results'!CI468)</f>
        <v>0</v>
      </c>
      <c r="AT468" s="2">
        <f>INDEX('2011'!$C$44:$C$140,'16 Year_History_Results'!CJ468)</f>
        <v>0</v>
      </c>
      <c r="AU468" s="2">
        <f>INDEX('2012'!$C$44:$C$140,'16 Year_History_Results'!CK468)</f>
        <v>0</v>
      </c>
      <c r="AV468" s="2">
        <f>INDEX('2013'!$C$44:$C$140,'16 Year_History_Results'!CL468)</f>
        <v>0</v>
      </c>
      <c r="AW468" s="2">
        <f>INDEX('2014'!$C$52:$C$180,'16 Year_History_Results'!CM468)</f>
        <v>0</v>
      </c>
      <c r="AX468" s="2">
        <f>INDEX('2015'!$E$52:$E$308,'16 Year_History_Results'!CN468)</f>
        <v>0</v>
      </c>
      <c r="AY468" s="147">
        <f>INDEX('2016'!$E$52:$E$308,'16 Year_History_Results'!CO468)</f>
        <v>0</v>
      </c>
      <c r="AZ468" s="2"/>
      <c r="BB468">
        <f t="shared" si="349"/>
        <v>547</v>
      </c>
      <c r="BC468" s="110"/>
      <c r="BD468" s="97"/>
      <c r="BE468" s="146">
        <f>INDEX('2001'!$B$44:$B$140,'16 Year_History_Results'!BZ468)</f>
        <v>0</v>
      </c>
      <c r="BF468" s="2">
        <f>INDEX('2002'!$B$44:$B$140,'16 Year_History_Results'!CA468)</f>
        <v>5</v>
      </c>
      <c r="BG468" s="2">
        <f>INDEX('2003'!$B$44:$B$140,'16 Year_History_Results'!CB468)</f>
        <v>7</v>
      </c>
      <c r="BH468" s="2">
        <f>INDEX('2004'!$B$44:$B$140,'16 Year_History_Results'!CC468)</f>
        <v>0</v>
      </c>
      <c r="BI468" s="2">
        <f>INDEX('2005'!$B$44:$B$140,'16 Year_History_Results'!CD468)</f>
        <v>0</v>
      </c>
      <c r="BJ468" s="2">
        <f>INDEX('2006'!$B$44:$B$140,'16 Year_History_Results'!CE468)</f>
        <v>1</v>
      </c>
      <c r="BK468" s="2">
        <f>INDEX('2007'!$B$44:$B$140,'16 Year_History_Results'!CF468)</f>
        <v>0</v>
      </c>
      <c r="BL468" s="2">
        <f>INDEX('2008'!$B$44:$B$140,'16 Year_History_Results'!CG468)</f>
        <v>0</v>
      </c>
      <c r="BM468" s="2">
        <f>INDEX('2009'!$B$44:$B$140,'16 Year_History_Results'!CH468)</f>
        <v>0</v>
      </c>
      <c r="BN468" s="2">
        <f>INDEX('2010'!$B$44:$B$140,'16 Year_History_Results'!CI468)</f>
        <v>0</v>
      </c>
      <c r="BO468" s="2">
        <f>INDEX('2011'!$B$44:$B$140,'16 Year_History_Results'!CJ468)</f>
        <v>0</v>
      </c>
      <c r="BP468" s="2">
        <f>INDEX('2012'!$B$44:$B$140,'16 Year_History_Results'!CK468)</f>
        <v>0</v>
      </c>
      <c r="BQ468" s="2">
        <f>INDEX('2013'!$B$44:$B$140,'16 Year_History_Results'!CL468)</f>
        <v>0</v>
      </c>
      <c r="BR468" s="2">
        <f>INDEX('2014'!$B$52:$B$180,'16 Year_History_Results'!CM468)</f>
        <v>0</v>
      </c>
      <c r="BS468" s="147">
        <f>INDEX('2015'!$B$52:$B$308,'16 Year_History_Results'!CN468)</f>
        <v>0</v>
      </c>
      <c r="BT468" s="147">
        <f>INDEX('2016'!$B$52:$B$308,'16 Year_History_Results'!CO468)</f>
        <v>0</v>
      </c>
      <c r="BW468">
        <f t="shared" si="350"/>
        <v>547</v>
      </c>
      <c r="BX468" s="110"/>
      <c r="BY468" s="97"/>
      <c r="BZ468" s="146">
        <f>IF(ISNA(MATCH($BW468,'2001'!$A$44:$A$139,0)),97,MATCH($BW468,'2001'!$A$44:$A$139,0))</f>
        <v>97</v>
      </c>
      <c r="CA468" s="2">
        <f>IF(ISNA(MATCH($BW468,'2002'!$A$44:$A$139,0)),97,MATCH($BW468,'2002'!$A$44:$A$139,0))</f>
        <v>84</v>
      </c>
      <c r="CB468" s="2">
        <f>IF(ISNA(MATCH($BW468,'2003'!$A$44:$A$139,0)),97,MATCH($BW468,'2003'!$A$44:$A$139,0))</f>
        <v>77</v>
      </c>
      <c r="CC468" s="2">
        <f>IF(ISNA(MATCH($BW468,'2004'!$A$44:$A$139,0)),97,MATCH($BW468,'2004'!$A$44:$A$139,0))</f>
        <v>97</v>
      </c>
      <c r="CD468" s="2">
        <f>IF(ISNA(MATCH($BW468,'2005'!$A$44:$A$139,0)),97,MATCH($BW468,'2005'!$A$44:$A$139,0))</f>
        <v>97</v>
      </c>
      <c r="CE468" s="2">
        <f>IF(ISNA(MATCH($BW468,'2006'!$A$44:$A$139,0)),97,MATCH($BW468,'2006'!$A$44:$A$139,0))</f>
        <v>67</v>
      </c>
      <c r="CF468" s="2">
        <f>IF(ISNA(MATCH($BW468,'2007'!$A$44:$A$139,0)),97,MATCH($BW468,'2007'!$A$44:$A$139,0))</f>
        <v>97</v>
      </c>
      <c r="CG468" s="2">
        <f>IF(ISNA(MATCH($BW468,'2008'!$A$44:$A$139,0)),97,MATCH($BW468,'2008'!$A$44:$A$139,0))</f>
        <v>97</v>
      </c>
      <c r="CH468" s="2">
        <f>IF(ISNA(MATCH($BW468,'2009'!$A$44:$A$139,0)),97,MATCH($BW468,'2009'!$A$44:$A$139,0))</f>
        <v>97</v>
      </c>
      <c r="CI468" s="2">
        <f>IF(ISNA(MATCH($BW468,'2010'!$A$44:$A$139,0)),97,MATCH($BW468,'2010'!$A$44:$A$139,0))</f>
        <v>97</v>
      </c>
      <c r="CJ468" s="2">
        <f>IF(ISNA(MATCH($BW468,'2011'!$A$44:$A$139,0)),97,MATCH($BW468,'2011'!$A$44:$A$139,0))</f>
        <v>97</v>
      </c>
      <c r="CK468" s="2">
        <f>IF(ISNA(MATCH($BW468,'2012'!$A$44:$A$139,0)),97,MATCH($BW468,'2012'!$A$44:$A$139,0))</f>
        <v>97</v>
      </c>
      <c r="CL468" s="2">
        <f>IF(ISNA(MATCH($BW468,'2013'!$A$44:$A$139,0)),97,MATCH($BW468,'2013'!$A$44:$A$139,0))</f>
        <v>97</v>
      </c>
      <c r="CM468" s="2">
        <f>IF(ISNA(MATCH($BW468,'2014'!$A$52:$A$179,0)),129,MATCH($BW468,'2014'!$A$52:$A$179,0))</f>
        <v>129</v>
      </c>
      <c r="CN468" s="147">
        <f>IF(ISNA(MATCH($BW468,'2015'!$A$52:$A$307,0)),257,MATCH($BW468,'2015'!$A$52:$A$307,0))</f>
        <v>257</v>
      </c>
      <c r="CO468" s="147">
        <f>IF(ISNA(MATCH($BW468,'2016'!$A$52:$A$307,0)),257,MATCH($BW468,'2016'!$A$52:$A$307,0))</f>
        <v>257</v>
      </c>
      <c r="CQ468">
        <f t="shared" si="321"/>
        <v>547</v>
      </c>
      <c r="CR468" s="281"/>
      <c r="CS468" s="279"/>
      <c r="CT468" s="278">
        <f t="shared" si="322"/>
        <v>0</v>
      </c>
      <c r="CU468" s="279">
        <f t="shared" si="323"/>
        <v>5</v>
      </c>
      <c r="CV468" s="279">
        <f t="shared" si="324"/>
        <v>30.332999999999998</v>
      </c>
      <c r="CW468" s="279">
        <f t="shared" si="325"/>
        <v>20.219977799999999</v>
      </c>
      <c r="CX468" s="279">
        <f t="shared" si="326"/>
        <v>13.478637201479998</v>
      </c>
      <c r="CY468" s="279">
        <f t="shared" si="327"/>
        <v>25.984859558506564</v>
      </c>
      <c r="CZ468" s="279">
        <f t="shared" si="328"/>
        <v>17.321507381700474</v>
      </c>
      <c r="DA468" s="279">
        <f t="shared" si="329"/>
        <v>11.546516820641536</v>
      </c>
      <c r="DB468" s="279">
        <f t="shared" si="330"/>
        <v>7.6969081126396475</v>
      </c>
      <c r="DC468" s="279">
        <f t="shared" si="331"/>
        <v>5.1307589478855888</v>
      </c>
      <c r="DD468" s="279">
        <f t="shared" si="332"/>
        <v>3.4201639146605332</v>
      </c>
      <c r="DE468" s="279">
        <f t="shared" si="333"/>
        <v>2.2798812655127114</v>
      </c>
      <c r="DF468" s="279">
        <f t="shared" si="334"/>
        <v>1.5197688515907735</v>
      </c>
      <c r="DG468" s="279">
        <f t="shared" si="351"/>
        <v>1.0130779164704096</v>
      </c>
      <c r="DH468" s="280">
        <f t="shared" si="353"/>
        <v>0.67531773911917503</v>
      </c>
      <c r="DI468" s="280">
        <f t="shared" si="358"/>
        <v>0.45016680489684208</v>
      </c>
      <c r="DJ468" s="154">
        <f t="shared" si="354"/>
        <v>404</v>
      </c>
      <c r="DK468" s="279">
        <f t="shared" si="335"/>
        <v>547</v>
      </c>
      <c r="DL468" s="97"/>
      <c r="DM468" s="154"/>
      <c r="DN468" s="267">
        <f t="shared" si="336"/>
        <v>0</v>
      </c>
      <c r="DO468" s="154">
        <f t="shared" si="337"/>
        <v>5</v>
      </c>
      <c r="DP468" s="154">
        <f t="shared" si="338"/>
        <v>32</v>
      </c>
      <c r="DQ468" s="154">
        <f t="shared" si="339"/>
        <v>32</v>
      </c>
      <c r="DR468" s="154">
        <f t="shared" si="340"/>
        <v>32</v>
      </c>
      <c r="DS468" s="154">
        <f t="shared" si="341"/>
        <v>49</v>
      </c>
      <c r="DT468" s="154">
        <f t="shared" si="342"/>
        <v>49</v>
      </c>
      <c r="DU468" s="154">
        <f t="shared" si="343"/>
        <v>49</v>
      </c>
      <c r="DV468" s="154">
        <f t="shared" si="344"/>
        <v>49</v>
      </c>
      <c r="DW468" s="154">
        <f t="shared" si="345"/>
        <v>49</v>
      </c>
      <c r="DX468" s="154">
        <f t="shared" si="346"/>
        <v>49</v>
      </c>
      <c r="DY468" s="154">
        <f t="shared" si="347"/>
        <v>49</v>
      </c>
      <c r="DZ468" s="154">
        <f t="shared" si="348"/>
        <v>49</v>
      </c>
      <c r="EA468" s="154">
        <f t="shared" si="352"/>
        <v>49</v>
      </c>
      <c r="EB468" s="264">
        <f t="shared" si="355"/>
        <v>49</v>
      </c>
      <c r="EC468" s="264">
        <f t="shared" si="359"/>
        <v>49</v>
      </c>
      <c r="ED468" s="154">
        <f t="shared" si="356"/>
        <v>169</v>
      </c>
    </row>
    <row r="469" spans="2:134" ht="13" thickBot="1" x14ac:dyDescent="0.3">
      <c r="B469" s="131">
        <v>233</v>
      </c>
      <c r="C469" s="50">
        <f t="shared" si="285"/>
        <v>4</v>
      </c>
      <c r="D469" s="50">
        <f t="shared" si="290"/>
        <v>0</v>
      </c>
      <c r="E469" s="97"/>
      <c r="F469" s="2">
        <f t="shared" si="357"/>
        <v>464</v>
      </c>
      <c r="G469" s="494">
        <v>766</v>
      </c>
      <c r="H469" s="98">
        <f>15- COUNTIF(L469:AC469,"#N/A")</f>
        <v>0</v>
      </c>
      <c r="I469" s="131">
        <f>SUM(AH469:AY469)+SUM(BE469:BT469)</f>
        <v>38</v>
      </c>
      <c r="J469" s="398">
        <f>DI469</f>
        <v>0.43883574878694864</v>
      </c>
      <c r="K469" s="456" t="str">
        <f>IF(ISNUMBER(MATCH(G469,'[4]OPR data'!$A$3:$A$2900,0)),"Y","N")</f>
        <v>Y</v>
      </c>
      <c r="L469" s="110"/>
      <c r="M469" s="233"/>
      <c r="N469" s="469" t="e">
        <f>(INDEX(Finish_table!R$4:R$83,MATCH('16 Year_History_Results'!$G469,Finish_table!S$4:S$83,0),1))</f>
        <v>#N/A</v>
      </c>
      <c r="O469" s="233" t="e">
        <f>(INDEX(Finish_table!Z$4:Z$99,MATCH('16 Year_History_Results'!$G469,Finish_table!AA$4:AA$99,0),1))</f>
        <v>#N/A</v>
      </c>
      <c r="P469" s="233" t="e">
        <f>(INDEX(Finish_table!AI$4:AI$99,MATCH('16 Year_History_Results'!$G469,Finish_table!AJ$4:AJ$99,0),1))</f>
        <v>#N/A</v>
      </c>
      <c r="Q469" s="233" t="e">
        <f>(INDEX(Finish_table!AR$4:AR$99,MATCH('16 Year_History_Results'!$G469,Finish_table!AS$4:AS$99,0),1))</f>
        <v>#N/A</v>
      </c>
      <c r="R469" s="233" t="str">
        <f>(INDEX(Finish_table!BA$4:BA$99,MATCH('16 Year_History_Results'!$G469,Finish_table!BB$4:BB$99,0),1))</f>
        <v>W</v>
      </c>
      <c r="S469" s="233" t="e">
        <f>(INDEX(Finish_table!BJ$4:BJ$99,MATCH('16 Year_History_Results'!$G469,Finish_table!BK$4:BK$99,0),1))</f>
        <v>#N/A</v>
      </c>
      <c r="T469" s="233" t="e">
        <f>(INDEX(Finish_table!BS$4:BS$99,MATCH('16 Year_History_Results'!$G469,Finish_table!BT$4:BT$99,0),1))</f>
        <v>#N/A</v>
      </c>
      <c r="U469" s="233" t="e">
        <f>(INDEX(Finish_table!CB$4:CB$99,MATCH('16 Year_History_Results'!$G469,Finish_table!CC$4:CC$99,0),1))</f>
        <v>#N/A</v>
      </c>
      <c r="V469" s="233" t="e">
        <f>(INDEX(Finish_table!CK$4:CK$99,MATCH('16 Year_History_Results'!$G469,Finish_table!CL$4:CL$99,0),1))</f>
        <v>#N/A</v>
      </c>
      <c r="W469" s="233" t="e">
        <f>(INDEX(Finish_table!CT$4:CT$99,MATCH('16 Year_History_Results'!$G469,Finish_table!CU$4:CU$99,0),1))</f>
        <v>#N/A</v>
      </c>
      <c r="X469" s="233" t="e">
        <f>(INDEX(Finish_table!DC$4:DC$99,MATCH('16 Year_History_Results'!$G469,Finish_table!DD$4:DD$99,0),1))</f>
        <v>#N/A</v>
      </c>
      <c r="Y469" s="233" t="e">
        <f>(INDEX(Finish_table!DL$4:DL$99,MATCH('16 Year_History_Results'!$G469,Finish_table!DM$4:DM$99,0),1))</f>
        <v>#N/A</v>
      </c>
      <c r="Z469" s="233" t="e">
        <f>(INDEX(Finish_table!DU$4:DU$99,MATCH('16 Year_History_Results'!$G469,Finish_table!DV$4:DV$99,0),1))</f>
        <v>#N/A</v>
      </c>
      <c r="AA469" s="233" t="e">
        <f>(INDEX(Finish_table!ED$4:ED$140,MATCH('16 Year_History_Results'!$G469,Finish_table!EE$4:EE$140,0),1))</f>
        <v>#N/A</v>
      </c>
      <c r="AB469" s="233" t="e">
        <f>(INDEX(Finish_table!EM$4:EM$224,MATCH('16 Year_History_Results'!$G469,Finish_table!EN$4:EN$224,0),1))</f>
        <v>#N/A</v>
      </c>
      <c r="AC469" s="253" t="e">
        <f>(INDEX(Finish_table!EW$4:EW$224,MATCH('16 Year_History_Results'!$G469,Finish_table!EX$4:EX$224,0),1))</f>
        <v>#N/A</v>
      </c>
      <c r="AG469">
        <f t="shared" si="320"/>
        <v>766</v>
      </c>
      <c r="AH469" s="110"/>
      <c r="AI469" s="2"/>
      <c r="AJ469" s="146">
        <f>INDEX('2001'!$C$44:$C$140,'16 Year_History_Results'!BZ469)</f>
        <v>0</v>
      </c>
      <c r="AK469" s="2">
        <f>INDEX('2002'!$C$44:$C$140,'16 Year_History_Results'!CA469)</f>
        <v>0</v>
      </c>
      <c r="AL469" s="2">
        <f>INDEX('2003'!$C$44:$C$140,'16 Year_History_Results'!CB469)</f>
        <v>0</v>
      </c>
      <c r="AM469" s="2">
        <f>INDEX('2004'!$C$44:$C$140,'16 Year_History_Results'!CC469)</f>
        <v>0</v>
      </c>
      <c r="AN469" s="2">
        <f>INDEX('2005'!$C$44:$C$140,'16 Year_History_Results'!CD469)</f>
        <v>30</v>
      </c>
      <c r="AO469" s="2">
        <f>INDEX('2006'!$C$44:$C$140,'16 Year_History_Results'!CE469)</f>
        <v>0</v>
      </c>
      <c r="AP469" s="2">
        <f>INDEX('2007'!$C$44:$C$140,'16 Year_History_Results'!CF469)</f>
        <v>0</v>
      </c>
      <c r="AQ469" s="2">
        <f>INDEX('2008'!$C$44:$C$140,'16 Year_History_Results'!CG469)</f>
        <v>0</v>
      </c>
      <c r="AR469" s="2">
        <f>INDEX('2009'!$C$44:$C$140,'16 Year_History_Results'!CH469)</f>
        <v>0</v>
      </c>
      <c r="AS469" s="2">
        <f>INDEX('2010'!$C$44:$C$140,'16 Year_History_Results'!CI469)</f>
        <v>0</v>
      </c>
      <c r="AT469" s="2">
        <f>INDEX('2011'!$C$44:$C$140,'16 Year_History_Results'!CJ469)</f>
        <v>0</v>
      </c>
      <c r="AU469" s="2">
        <f>INDEX('2012'!$C$44:$C$140,'16 Year_History_Results'!CK469)</f>
        <v>0</v>
      </c>
      <c r="AV469" s="2">
        <f>INDEX('2013'!$C$44:$C$140,'16 Year_History_Results'!CL469)</f>
        <v>0</v>
      </c>
      <c r="AW469" s="2">
        <f>INDEX('2014'!$C$52:$C$180,'16 Year_History_Results'!CM469)</f>
        <v>0</v>
      </c>
      <c r="AX469" s="2">
        <f>INDEX('2015'!$E$52:$E$308,'16 Year_History_Results'!CN469)</f>
        <v>0</v>
      </c>
      <c r="AY469" s="147">
        <f>INDEX('2016'!$E$52:$E$308,'16 Year_History_Results'!CO469)</f>
        <v>0</v>
      </c>
      <c r="AZ469" s="2"/>
      <c r="BB469">
        <f t="shared" si="349"/>
        <v>766</v>
      </c>
      <c r="BC469" s="110"/>
      <c r="BD469" s="97"/>
      <c r="BE469" s="146">
        <f>INDEX('2001'!$B$44:$B$140,'16 Year_History_Results'!BZ469)</f>
        <v>0</v>
      </c>
      <c r="BF469" s="2">
        <f>INDEX('2002'!$B$44:$B$140,'16 Year_History_Results'!CA469)</f>
        <v>0</v>
      </c>
      <c r="BG469" s="2">
        <f>INDEX('2003'!$B$44:$B$140,'16 Year_History_Results'!CB469)</f>
        <v>0</v>
      </c>
      <c r="BH469" s="2">
        <f>INDEX('2004'!$B$44:$B$140,'16 Year_History_Results'!CC469)</f>
        <v>0</v>
      </c>
      <c r="BI469" s="2">
        <f>INDEX('2005'!$B$44:$B$140,'16 Year_History_Results'!CD469)</f>
        <v>8</v>
      </c>
      <c r="BJ469" s="2">
        <f>INDEX('2006'!$B$44:$B$140,'16 Year_History_Results'!CE469)</f>
        <v>0</v>
      </c>
      <c r="BK469" s="2">
        <f>INDEX('2007'!$B$44:$B$140,'16 Year_History_Results'!CF469)</f>
        <v>0</v>
      </c>
      <c r="BL469" s="2">
        <f>INDEX('2008'!$B$44:$B$140,'16 Year_History_Results'!CG469)</f>
        <v>0</v>
      </c>
      <c r="BM469" s="2">
        <f>INDEX('2009'!$B$44:$B$140,'16 Year_History_Results'!CH469)</f>
        <v>0</v>
      </c>
      <c r="BN469" s="2">
        <f>INDEX('2010'!$B$44:$B$140,'16 Year_History_Results'!CI469)</f>
        <v>0</v>
      </c>
      <c r="BO469" s="2">
        <f>INDEX('2011'!$B$44:$B$140,'16 Year_History_Results'!CJ469)</f>
        <v>0</v>
      </c>
      <c r="BP469" s="2">
        <f>INDEX('2012'!$B$44:$B$140,'16 Year_History_Results'!CK469)</f>
        <v>0</v>
      </c>
      <c r="BQ469" s="2">
        <f>INDEX('2013'!$B$44:$B$140,'16 Year_History_Results'!CL469)</f>
        <v>0</v>
      </c>
      <c r="BR469" s="2">
        <f>INDEX('2014'!$B$52:$B$180,'16 Year_History_Results'!CM469)</f>
        <v>0</v>
      </c>
      <c r="BS469" s="147">
        <f>INDEX('2015'!$B$52:$B$308,'16 Year_History_Results'!CN469)</f>
        <v>0</v>
      </c>
      <c r="BT469" s="147">
        <f>INDEX('2016'!$B$52:$B$308,'16 Year_History_Results'!CO469)</f>
        <v>0</v>
      </c>
      <c r="BW469">
        <f t="shared" si="350"/>
        <v>766</v>
      </c>
      <c r="BX469" s="110"/>
      <c r="BY469" s="97"/>
      <c r="BZ469" s="146">
        <f>IF(ISNA(MATCH($BW469,'2001'!$A$44:$A$139,0)),97,MATCH($BW469,'2001'!$A$44:$A$139,0))</f>
        <v>97</v>
      </c>
      <c r="CA469" s="2">
        <f>IF(ISNA(MATCH($BW469,'2002'!$A$44:$A$139,0)),97,MATCH($BW469,'2002'!$A$44:$A$139,0))</f>
        <v>97</v>
      </c>
      <c r="CB469" s="2">
        <f>IF(ISNA(MATCH($BW469,'2003'!$A$44:$A$139,0)),97,MATCH($BW469,'2003'!$A$44:$A$139,0))</f>
        <v>97</v>
      </c>
      <c r="CC469" s="2">
        <f>IF(ISNA(MATCH($BW469,'2004'!$A$44:$A$139,0)),97,MATCH($BW469,'2004'!$A$44:$A$139,0))</f>
        <v>97</v>
      </c>
      <c r="CD469" s="2">
        <f>IF(ISNA(MATCH($BW469,'2005'!$A$44:$A$139,0)),97,MATCH($BW469,'2005'!$A$44:$A$139,0))</f>
        <v>71</v>
      </c>
      <c r="CE469" s="2">
        <f>IF(ISNA(MATCH($BW469,'2006'!$A$44:$A$139,0)),97,MATCH($BW469,'2006'!$A$44:$A$139,0))</f>
        <v>97</v>
      </c>
      <c r="CF469" s="2">
        <f>IF(ISNA(MATCH($BW469,'2007'!$A$44:$A$139,0)),97,MATCH($BW469,'2007'!$A$44:$A$139,0))</f>
        <v>97</v>
      </c>
      <c r="CG469" s="2">
        <f>IF(ISNA(MATCH($BW469,'2008'!$A$44:$A$139,0)),97,MATCH($BW469,'2008'!$A$44:$A$139,0))</f>
        <v>97</v>
      </c>
      <c r="CH469" s="2">
        <f>IF(ISNA(MATCH($BW469,'2009'!$A$44:$A$139,0)),97,MATCH($BW469,'2009'!$A$44:$A$139,0))</f>
        <v>97</v>
      </c>
      <c r="CI469" s="2">
        <f>IF(ISNA(MATCH($BW469,'2010'!$A$44:$A$139,0)),97,MATCH($BW469,'2010'!$A$44:$A$139,0))</f>
        <v>97</v>
      </c>
      <c r="CJ469" s="2">
        <f>IF(ISNA(MATCH($BW469,'2011'!$A$44:$A$139,0)),97,MATCH($BW469,'2011'!$A$44:$A$139,0))</f>
        <v>97</v>
      </c>
      <c r="CK469" s="2">
        <f>IF(ISNA(MATCH($BW469,'2012'!$A$44:$A$139,0)),97,MATCH($BW469,'2012'!$A$44:$A$139,0))</f>
        <v>97</v>
      </c>
      <c r="CL469" s="2">
        <f>IF(ISNA(MATCH($BW469,'2013'!$A$44:$A$139,0)),97,MATCH($BW469,'2013'!$A$44:$A$139,0))</f>
        <v>97</v>
      </c>
      <c r="CM469" s="2">
        <f>IF(ISNA(MATCH($BW469,'2014'!$A$52:$A$179,0)),129,MATCH($BW469,'2014'!$A$52:$A$179,0))</f>
        <v>129</v>
      </c>
      <c r="CN469" s="147">
        <f>IF(ISNA(MATCH($BW469,'2015'!$A$52:$A$307,0)),257,MATCH($BW469,'2015'!$A$52:$A$307,0))</f>
        <v>257</v>
      </c>
      <c r="CO469" s="147">
        <f>IF(ISNA(MATCH($BW469,'2016'!$A$52:$A$307,0)),257,MATCH($BW469,'2016'!$A$52:$A$307,0))</f>
        <v>257</v>
      </c>
      <c r="CQ469">
        <f t="shared" si="321"/>
        <v>766</v>
      </c>
      <c r="CR469" s="281"/>
      <c r="CS469" s="279"/>
      <c r="CT469" s="278">
        <f t="shared" si="322"/>
        <v>0</v>
      </c>
      <c r="CU469" s="279">
        <f t="shared" si="323"/>
        <v>0</v>
      </c>
      <c r="CV469" s="279">
        <f t="shared" si="324"/>
        <v>0</v>
      </c>
      <c r="CW469" s="279">
        <f t="shared" si="325"/>
        <v>0</v>
      </c>
      <c r="CX469" s="279">
        <f t="shared" si="326"/>
        <v>38</v>
      </c>
      <c r="CY469" s="279">
        <f t="shared" si="327"/>
        <v>25.3308</v>
      </c>
      <c r="CZ469" s="279">
        <f t="shared" si="328"/>
        <v>16.885511279999999</v>
      </c>
      <c r="DA469" s="279">
        <f t="shared" si="329"/>
        <v>11.255881819248</v>
      </c>
      <c r="DB469" s="279">
        <f t="shared" si="330"/>
        <v>7.5031708207107162</v>
      </c>
      <c r="DC469" s="279">
        <f t="shared" si="331"/>
        <v>5.0016136690857635</v>
      </c>
      <c r="DD469" s="279">
        <f t="shared" si="332"/>
        <v>3.3340756718125699</v>
      </c>
      <c r="DE469" s="279">
        <f t="shared" si="333"/>
        <v>2.2224948428302591</v>
      </c>
      <c r="DF469" s="279">
        <f t="shared" si="334"/>
        <v>1.4815150622306505</v>
      </c>
      <c r="DG469" s="279">
        <f t="shared" si="351"/>
        <v>0.98757794048295167</v>
      </c>
      <c r="DH469" s="280">
        <f t="shared" si="353"/>
        <v>0.65831945512593559</v>
      </c>
      <c r="DI469" s="280">
        <f t="shared" si="358"/>
        <v>0.43883574878694864</v>
      </c>
      <c r="DJ469" s="154">
        <f t="shared" si="354"/>
        <v>405</v>
      </c>
      <c r="DK469" s="279">
        <f t="shared" si="335"/>
        <v>766</v>
      </c>
      <c r="DL469" s="97"/>
      <c r="DM469" s="154"/>
      <c r="DN469" s="267">
        <f t="shared" si="336"/>
        <v>0</v>
      </c>
      <c r="DO469" s="154">
        <f t="shared" si="337"/>
        <v>0</v>
      </c>
      <c r="DP469" s="154">
        <f t="shared" si="338"/>
        <v>0</v>
      </c>
      <c r="DQ469" s="154">
        <f t="shared" si="339"/>
        <v>0</v>
      </c>
      <c r="DR469" s="154">
        <f t="shared" si="340"/>
        <v>38</v>
      </c>
      <c r="DS469" s="154">
        <f t="shared" si="341"/>
        <v>38</v>
      </c>
      <c r="DT469" s="154">
        <f t="shared" si="342"/>
        <v>38</v>
      </c>
      <c r="DU469" s="154">
        <f t="shared" si="343"/>
        <v>38</v>
      </c>
      <c r="DV469" s="154">
        <f t="shared" si="344"/>
        <v>38</v>
      </c>
      <c r="DW469" s="154">
        <f t="shared" si="345"/>
        <v>38</v>
      </c>
      <c r="DX469" s="154">
        <f t="shared" si="346"/>
        <v>38</v>
      </c>
      <c r="DY469" s="154">
        <f t="shared" si="347"/>
        <v>38</v>
      </c>
      <c r="DZ469" s="154">
        <f t="shared" si="348"/>
        <v>38</v>
      </c>
      <c r="EA469" s="154">
        <f t="shared" si="352"/>
        <v>38</v>
      </c>
      <c r="EB469" s="264">
        <f t="shared" si="355"/>
        <v>38</v>
      </c>
      <c r="EC469" s="264">
        <f t="shared" si="359"/>
        <v>38</v>
      </c>
      <c r="ED469" s="154">
        <f t="shared" si="356"/>
        <v>207</v>
      </c>
    </row>
    <row r="470" spans="2:134" ht="13" thickBot="1" x14ac:dyDescent="0.3">
      <c r="B470" s="131">
        <v>233</v>
      </c>
      <c r="C470" s="50">
        <f t="shared" si="285"/>
        <v>5</v>
      </c>
      <c r="D470" s="50">
        <f t="shared" si="290"/>
        <v>0</v>
      </c>
      <c r="E470" s="97"/>
      <c r="F470" s="2">
        <f t="shared" si="357"/>
        <v>465</v>
      </c>
      <c r="G470" s="487">
        <v>435</v>
      </c>
      <c r="H470" s="98">
        <f>15- COUNTIF(L470:AC470,"#N/A")</f>
        <v>1</v>
      </c>
      <c r="I470" s="131">
        <f>SUM(AH470:AY470)+SUM(BE470:BT470)</f>
        <v>56</v>
      </c>
      <c r="J470" s="398">
        <f>DI470</f>
        <v>0.43879417487390554</v>
      </c>
      <c r="K470" s="456" t="str">
        <f>IF(ISNUMBER(MATCH(G470,'[4]OPR data'!$A$3:$A$2900,0)),"Y","N")</f>
        <v>Y</v>
      </c>
      <c r="L470" s="110"/>
      <c r="M470" s="233"/>
      <c r="N470" s="469" t="e">
        <f>(INDEX(Finish_table!R$4:R$83,MATCH('16 Year_History_Results'!$G470,Finish_table!S$4:S$83,0),1))</f>
        <v>#N/A</v>
      </c>
      <c r="O470" s="233" t="e">
        <f>(INDEX(Finish_table!Z$4:Z$99,MATCH('16 Year_History_Results'!$G470,Finish_table!AA$4:AA$99,0),1))</f>
        <v>#N/A</v>
      </c>
      <c r="P470" s="233" t="e">
        <f>(INDEX(Finish_table!AI$4:AI$99,MATCH('16 Year_History_Results'!$G470,Finish_table!AJ$4:AJ$99,0),1))</f>
        <v>#N/A</v>
      </c>
      <c r="Q470" s="233" t="str">
        <f>(INDEX(Finish_table!AR$4:AR$99,MATCH('16 Year_History_Results'!$G470,Finish_table!AS$4:AS$99,0),1))</f>
        <v>WC</v>
      </c>
      <c r="R470" s="233" t="str">
        <f>(INDEX(Finish_table!BA$4:BA$99,MATCH('16 Year_History_Results'!$G470,Finish_table!BB$4:BB$99,0),1))</f>
        <v>QF</v>
      </c>
      <c r="S470" s="233" t="e">
        <f>(INDEX(Finish_table!BJ$4:BJ$99,MATCH('16 Year_History_Results'!$G470,Finish_table!BK$4:BK$99,0),1))</f>
        <v>#N/A</v>
      </c>
      <c r="T470" s="233" t="e">
        <f>(INDEX(Finish_table!BS$4:BS$99,MATCH('16 Year_History_Results'!$G470,Finish_table!BT$4:BT$99,0),1))</f>
        <v>#N/A</v>
      </c>
      <c r="U470" s="233" t="e">
        <f>(INDEX(Finish_table!CB$4:CB$99,MATCH('16 Year_History_Results'!$G470,Finish_table!CC$4:CC$99,0),1))</f>
        <v>#N/A</v>
      </c>
      <c r="V470" s="233" t="e">
        <f>(INDEX(Finish_table!CK$4:CK$99,MATCH('16 Year_History_Results'!$G470,Finish_table!CL$4:CL$99,0),1))</f>
        <v>#N/A</v>
      </c>
      <c r="W470" s="233" t="e">
        <f>(INDEX(Finish_table!CT$4:CT$99,MATCH('16 Year_History_Results'!$G470,Finish_table!CU$4:CU$99,0),1))</f>
        <v>#N/A</v>
      </c>
      <c r="X470" s="233" t="e">
        <f>(INDEX(Finish_table!DC$4:DC$99,MATCH('16 Year_History_Results'!$G470,Finish_table!DD$4:DD$99,0),1))</f>
        <v>#N/A</v>
      </c>
      <c r="Y470" s="233" t="e">
        <f>(INDEX(Finish_table!DL$4:DL$99,MATCH('16 Year_History_Results'!$G470,Finish_table!DM$4:DM$99,0),1))</f>
        <v>#N/A</v>
      </c>
      <c r="Z470" s="233" t="e">
        <f>(INDEX(Finish_table!DU$4:DU$99,MATCH('16 Year_History_Results'!$G470,Finish_table!DV$4:DV$99,0),1))</f>
        <v>#N/A</v>
      </c>
      <c r="AA470" s="233" t="e">
        <f>(INDEX(Finish_table!ED$4:ED$140,MATCH('16 Year_History_Results'!$G470,Finish_table!EE$4:EE$140,0),1))</f>
        <v>#N/A</v>
      </c>
      <c r="AB470" s="233" t="e">
        <f>(INDEX(Finish_table!EM$4:EM$224,MATCH('16 Year_History_Results'!$G470,Finish_table!EN$4:EN$224,0),1))</f>
        <v>#N/A</v>
      </c>
      <c r="AC470" s="253" t="e">
        <f>(INDEX(Finish_table!EW$4:EW$224,MATCH('16 Year_History_Results'!$G470,Finish_table!EX$4:EX$224,0),1))</f>
        <v>#N/A</v>
      </c>
      <c r="AG470">
        <f t="shared" si="320"/>
        <v>435</v>
      </c>
      <c r="AH470" s="110"/>
      <c r="AI470" s="2"/>
      <c r="AJ470" s="146">
        <f>INDEX('2001'!$C$44:$C$140,'16 Year_History_Results'!BZ470)</f>
        <v>0</v>
      </c>
      <c r="AK470" s="2">
        <f>INDEX('2002'!$C$44:$C$140,'16 Year_History_Results'!CA470)</f>
        <v>0</v>
      </c>
      <c r="AL470" s="2">
        <f>INDEX('2003'!$C$44:$C$140,'16 Year_History_Results'!CB470)</f>
        <v>0</v>
      </c>
      <c r="AM470" s="2">
        <f>INDEX('2004'!$C$44:$C$140,'16 Year_History_Results'!CC470)</f>
        <v>50</v>
      </c>
      <c r="AN470" s="2">
        <f>INDEX('2005'!$C$44:$C$140,'16 Year_History_Results'!CD470)</f>
        <v>0</v>
      </c>
      <c r="AO470" s="2">
        <f>INDEX('2006'!$C$44:$C$140,'16 Year_History_Results'!CE470)</f>
        <v>0</v>
      </c>
      <c r="AP470" s="2">
        <f>INDEX('2007'!$C$44:$C$140,'16 Year_History_Results'!CF470)</f>
        <v>0</v>
      </c>
      <c r="AQ470" s="2">
        <f>INDEX('2008'!$C$44:$C$140,'16 Year_History_Results'!CG470)</f>
        <v>0</v>
      </c>
      <c r="AR470" s="2">
        <f>INDEX('2009'!$C$44:$C$140,'16 Year_History_Results'!CH470)</f>
        <v>0</v>
      </c>
      <c r="AS470" s="2">
        <f>INDEX('2010'!$C$44:$C$140,'16 Year_History_Results'!CI470)</f>
        <v>0</v>
      </c>
      <c r="AT470" s="2">
        <f>INDEX('2011'!$C$44:$C$140,'16 Year_History_Results'!CJ470)</f>
        <v>0</v>
      </c>
      <c r="AU470" s="2">
        <f>INDEX('2012'!$C$44:$C$140,'16 Year_History_Results'!CK470)</f>
        <v>0</v>
      </c>
      <c r="AV470" s="2">
        <f>INDEX('2013'!$C$44:$C$140,'16 Year_History_Results'!CL470)</f>
        <v>0</v>
      </c>
      <c r="AW470" s="2">
        <f>INDEX('2014'!$C$52:$C$180,'16 Year_History_Results'!CM470)</f>
        <v>0</v>
      </c>
      <c r="AX470" s="2">
        <f>INDEX('2015'!$E$52:$E$308,'16 Year_History_Results'!CN470)</f>
        <v>0</v>
      </c>
      <c r="AY470" s="147">
        <f>INDEX('2016'!$E$52:$E$308,'16 Year_History_Results'!CO470)</f>
        <v>0</v>
      </c>
      <c r="AZ470" s="2"/>
      <c r="BB470">
        <f t="shared" si="349"/>
        <v>435</v>
      </c>
      <c r="BC470" s="110"/>
      <c r="BD470" s="97"/>
      <c r="BE470" s="146">
        <f>INDEX('2001'!$B$44:$B$140,'16 Year_History_Results'!BZ470)</f>
        <v>0</v>
      </c>
      <c r="BF470" s="2">
        <f>INDEX('2002'!$B$44:$B$140,'16 Year_History_Results'!CA470)</f>
        <v>0</v>
      </c>
      <c r="BG470" s="2">
        <f>INDEX('2003'!$B$44:$B$140,'16 Year_History_Results'!CB470)</f>
        <v>0</v>
      </c>
      <c r="BH470" s="2">
        <f>INDEX('2004'!$B$44:$B$140,'16 Year_History_Results'!CC470)</f>
        <v>4</v>
      </c>
      <c r="BI470" s="2">
        <f>INDEX('2005'!$B$44:$B$140,'16 Year_History_Results'!CD470)</f>
        <v>2</v>
      </c>
      <c r="BJ470" s="2">
        <f>INDEX('2006'!$B$44:$B$140,'16 Year_History_Results'!CE470)</f>
        <v>0</v>
      </c>
      <c r="BK470" s="2">
        <f>INDEX('2007'!$B$44:$B$140,'16 Year_History_Results'!CF470)</f>
        <v>0</v>
      </c>
      <c r="BL470" s="2">
        <f>INDEX('2008'!$B$44:$B$140,'16 Year_History_Results'!CG470)</f>
        <v>0</v>
      </c>
      <c r="BM470" s="2">
        <f>INDEX('2009'!$B$44:$B$140,'16 Year_History_Results'!CH470)</f>
        <v>0</v>
      </c>
      <c r="BN470" s="2">
        <f>INDEX('2010'!$B$44:$B$140,'16 Year_History_Results'!CI470)</f>
        <v>0</v>
      </c>
      <c r="BO470" s="2">
        <f>INDEX('2011'!$B$44:$B$140,'16 Year_History_Results'!CJ470)</f>
        <v>0</v>
      </c>
      <c r="BP470" s="2">
        <f>INDEX('2012'!$B$44:$B$140,'16 Year_History_Results'!CK470)</f>
        <v>0</v>
      </c>
      <c r="BQ470" s="2">
        <f>INDEX('2013'!$B$44:$B$140,'16 Year_History_Results'!CL470)</f>
        <v>0</v>
      </c>
      <c r="BR470" s="2">
        <f>INDEX('2014'!$B$52:$B$180,'16 Year_History_Results'!CM470)</f>
        <v>0</v>
      </c>
      <c r="BS470" s="147">
        <f>INDEX('2015'!$B$52:$B$308,'16 Year_History_Results'!CN470)</f>
        <v>0</v>
      </c>
      <c r="BT470" s="147">
        <f>INDEX('2016'!$B$52:$B$308,'16 Year_History_Results'!CO470)</f>
        <v>0</v>
      </c>
      <c r="BW470">
        <f t="shared" si="350"/>
        <v>435</v>
      </c>
      <c r="BX470" s="110"/>
      <c r="BY470" s="97"/>
      <c r="BZ470" s="146">
        <f>IF(ISNA(MATCH($BW470,'2001'!$A$44:$A$139,0)),97,MATCH($BW470,'2001'!$A$44:$A$139,0))</f>
        <v>97</v>
      </c>
      <c r="CA470" s="2">
        <f>IF(ISNA(MATCH($BW470,'2002'!$A$44:$A$139,0)),97,MATCH($BW470,'2002'!$A$44:$A$139,0))</f>
        <v>97</v>
      </c>
      <c r="CB470" s="2">
        <f>IF(ISNA(MATCH($BW470,'2003'!$A$44:$A$139,0)),97,MATCH($BW470,'2003'!$A$44:$A$139,0))</f>
        <v>97</v>
      </c>
      <c r="CC470" s="2">
        <f>IF(ISNA(MATCH($BW470,'2004'!$A$44:$A$139,0)),97,MATCH($BW470,'2004'!$A$44:$A$139,0))</f>
        <v>60</v>
      </c>
      <c r="CD470" s="2">
        <f>IF(ISNA(MATCH($BW470,'2005'!$A$44:$A$139,0)),97,MATCH($BW470,'2005'!$A$44:$A$139,0))</f>
        <v>59</v>
      </c>
      <c r="CE470" s="2">
        <f>IF(ISNA(MATCH($BW470,'2006'!$A$44:$A$139,0)),97,MATCH($BW470,'2006'!$A$44:$A$139,0))</f>
        <v>97</v>
      </c>
      <c r="CF470" s="2">
        <f>IF(ISNA(MATCH($BW470,'2007'!$A$44:$A$139,0)),97,MATCH($BW470,'2007'!$A$44:$A$139,0))</f>
        <v>97</v>
      </c>
      <c r="CG470" s="2">
        <f>IF(ISNA(MATCH($BW470,'2008'!$A$44:$A$139,0)),97,MATCH($BW470,'2008'!$A$44:$A$139,0))</f>
        <v>97</v>
      </c>
      <c r="CH470" s="2">
        <f>IF(ISNA(MATCH($BW470,'2009'!$A$44:$A$139,0)),97,MATCH($BW470,'2009'!$A$44:$A$139,0))</f>
        <v>97</v>
      </c>
      <c r="CI470" s="2">
        <f>IF(ISNA(MATCH($BW470,'2010'!$A$44:$A$139,0)),97,MATCH($BW470,'2010'!$A$44:$A$139,0))</f>
        <v>97</v>
      </c>
      <c r="CJ470" s="2">
        <f>IF(ISNA(MATCH($BW470,'2011'!$A$44:$A$139,0)),97,MATCH($BW470,'2011'!$A$44:$A$139,0))</f>
        <v>97</v>
      </c>
      <c r="CK470" s="2">
        <f>IF(ISNA(MATCH($BW470,'2012'!$A$44:$A$139,0)),97,MATCH($BW470,'2012'!$A$44:$A$139,0))</f>
        <v>97</v>
      </c>
      <c r="CL470" s="2">
        <f>IF(ISNA(MATCH($BW470,'2013'!$A$44:$A$139,0)),97,MATCH($BW470,'2013'!$A$44:$A$139,0))</f>
        <v>97</v>
      </c>
      <c r="CM470" s="2">
        <f>IF(ISNA(MATCH($BW470,'2014'!$A$52:$A$179,0)),129,MATCH($BW470,'2014'!$A$52:$A$179,0))</f>
        <v>129</v>
      </c>
      <c r="CN470" s="147">
        <f>IF(ISNA(MATCH($BW470,'2015'!$A$52:$A$307,0)),257,MATCH($BW470,'2015'!$A$52:$A$307,0))</f>
        <v>257</v>
      </c>
      <c r="CO470" s="147">
        <f>IF(ISNA(MATCH($BW470,'2016'!$A$52:$A$307,0)),257,MATCH($BW470,'2016'!$A$52:$A$307,0))</f>
        <v>257</v>
      </c>
      <c r="CQ470">
        <f t="shared" si="321"/>
        <v>435</v>
      </c>
      <c r="CR470" s="281"/>
      <c r="CS470" s="279"/>
      <c r="CT470" s="278">
        <f t="shared" si="322"/>
        <v>0</v>
      </c>
      <c r="CU470" s="279">
        <f t="shared" si="323"/>
        <v>0</v>
      </c>
      <c r="CV470" s="279">
        <f t="shared" si="324"/>
        <v>0</v>
      </c>
      <c r="CW470" s="279">
        <f t="shared" si="325"/>
        <v>54</v>
      </c>
      <c r="CX470" s="279">
        <f t="shared" si="326"/>
        <v>37.996400000000001</v>
      </c>
      <c r="CY470" s="279">
        <f t="shared" si="327"/>
        <v>25.328400240000001</v>
      </c>
      <c r="CZ470" s="279">
        <f t="shared" si="328"/>
        <v>16.883911599984</v>
      </c>
      <c r="DA470" s="279">
        <f t="shared" si="329"/>
        <v>11.254815472549334</v>
      </c>
      <c r="DB470" s="279">
        <f t="shared" si="330"/>
        <v>7.5024599940013852</v>
      </c>
      <c r="DC470" s="279">
        <f t="shared" si="331"/>
        <v>5.0011398320013232</v>
      </c>
      <c r="DD470" s="279">
        <f t="shared" si="332"/>
        <v>3.3337598120120817</v>
      </c>
      <c r="DE470" s="279">
        <f t="shared" si="333"/>
        <v>2.2222842906872535</v>
      </c>
      <c r="DF470" s="279">
        <f t="shared" si="334"/>
        <v>1.4813747081721231</v>
      </c>
      <c r="DG470" s="279">
        <f t="shared" si="351"/>
        <v>0.98748438046753728</v>
      </c>
      <c r="DH470" s="280">
        <f t="shared" si="353"/>
        <v>0.65825708801966032</v>
      </c>
      <c r="DI470" s="280">
        <f t="shared" si="358"/>
        <v>0.43879417487390554</v>
      </c>
      <c r="DJ470" s="154">
        <f t="shared" si="354"/>
        <v>406</v>
      </c>
      <c r="DK470" s="279">
        <f t="shared" si="335"/>
        <v>435</v>
      </c>
      <c r="DL470" s="97"/>
      <c r="DM470" s="154"/>
      <c r="DN470" s="267">
        <f t="shared" si="336"/>
        <v>0</v>
      </c>
      <c r="DO470" s="154">
        <f t="shared" si="337"/>
        <v>0</v>
      </c>
      <c r="DP470" s="154">
        <f t="shared" si="338"/>
        <v>0</v>
      </c>
      <c r="DQ470" s="154">
        <f t="shared" si="339"/>
        <v>54</v>
      </c>
      <c r="DR470" s="154">
        <f t="shared" si="340"/>
        <v>56</v>
      </c>
      <c r="DS470" s="154">
        <f t="shared" si="341"/>
        <v>56</v>
      </c>
      <c r="DT470" s="154">
        <f t="shared" si="342"/>
        <v>56</v>
      </c>
      <c r="DU470" s="154">
        <f t="shared" si="343"/>
        <v>56</v>
      </c>
      <c r="DV470" s="154">
        <f t="shared" si="344"/>
        <v>56</v>
      </c>
      <c r="DW470" s="154">
        <f t="shared" si="345"/>
        <v>56</v>
      </c>
      <c r="DX470" s="154">
        <f t="shared" si="346"/>
        <v>56</v>
      </c>
      <c r="DY470" s="154">
        <f t="shared" si="347"/>
        <v>56</v>
      </c>
      <c r="DZ470" s="154">
        <f t="shared" si="348"/>
        <v>56</v>
      </c>
      <c r="EA470" s="154">
        <f t="shared" si="352"/>
        <v>56</v>
      </c>
      <c r="EB470" s="264">
        <f t="shared" si="355"/>
        <v>56</v>
      </c>
      <c r="EC470" s="264">
        <f t="shared" si="359"/>
        <v>56</v>
      </c>
      <c r="ED470" s="154">
        <f t="shared" si="356"/>
        <v>157</v>
      </c>
    </row>
    <row r="471" spans="2:134" ht="13" thickBot="1" x14ac:dyDescent="0.3">
      <c r="B471" s="131">
        <v>233</v>
      </c>
      <c r="C471" s="50">
        <f t="shared" si="285"/>
        <v>6</v>
      </c>
      <c r="D471" s="50">
        <f t="shared" si="290"/>
        <v>0</v>
      </c>
      <c r="E471" s="97"/>
      <c r="F471" s="2">
        <f t="shared" si="357"/>
        <v>466</v>
      </c>
      <c r="G471" s="207">
        <v>86</v>
      </c>
      <c r="H471" s="98">
        <f>15- COUNTIF(L471:AC471,"#N/A")</f>
        <v>1</v>
      </c>
      <c r="I471" s="131">
        <f>SUM(AH471:AY471)+SUM(BE471:BT471)</f>
        <v>34</v>
      </c>
      <c r="J471" s="398">
        <f>DI471</f>
        <v>0.43608415538126416</v>
      </c>
      <c r="K471" s="456" t="str">
        <f>IF(ISNUMBER(MATCH(G471,'[4]OPR data'!$A$3:$A$2900,0)),"Y","N")</f>
        <v>Y</v>
      </c>
      <c r="L471" s="110"/>
      <c r="M471" s="233"/>
      <c r="N471" s="469" t="e">
        <f>(INDEX(Finish_table!R$4:R$83,MATCH('16 Year_History_Results'!$G471,Finish_table!S$4:S$83,0),1))</f>
        <v>#N/A</v>
      </c>
      <c r="O471" s="233" t="str">
        <f>(INDEX(Finish_table!Z$4:Z$99,MATCH('16 Year_History_Results'!$G471,Finish_table!AA$4:AA$99,0),1))</f>
        <v>QF</v>
      </c>
      <c r="P471" s="233" t="e">
        <f>(INDEX(Finish_table!AI$4:AI$99,MATCH('16 Year_History_Results'!$G471,Finish_table!AJ$4:AJ$99,0),1))</f>
        <v>#N/A</v>
      </c>
      <c r="Q471" s="233" t="e">
        <f>(INDEX(Finish_table!AR$4:AR$99,MATCH('16 Year_History_Results'!$G471,Finish_table!AS$4:AS$99,0),1))</f>
        <v>#N/A</v>
      </c>
      <c r="R471" s="233" t="e">
        <f>(INDEX(Finish_table!BA$4:BA$99,MATCH('16 Year_History_Results'!$G471,Finish_table!BB$4:BB$99,0),1))</f>
        <v>#N/A</v>
      </c>
      <c r="S471" s="233" t="str">
        <f>(INDEX(Finish_table!BJ$4:BJ$99,MATCH('16 Year_History_Results'!$G471,Finish_table!BK$4:BK$99,0),1))</f>
        <v>SF</v>
      </c>
      <c r="T471" s="233" t="e">
        <f>(INDEX(Finish_table!BS$4:BS$99,MATCH('16 Year_History_Results'!$G471,Finish_table!BT$4:BT$99,0),1))</f>
        <v>#N/A</v>
      </c>
      <c r="U471" s="233" t="e">
        <f>(INDEX(Finish_table!CB$4:CB$99,MATCH('16 Year_History_Results'!$G471,Finish_table!CC$4:CC$99,0),1))</f>
        <v>#N/A</v>
      </c>
      <c r="V471" s="233" t="e">
        <f>(INDEX(Finish_table!CK$4:CK$99,MATCH('16 Year_History_Results'!$G471,Finish_table!CL$4:CL$99,0),1))</f>
        <v>#N/A</v>
      </c>
      <c r="W471" s="233" t="e">
        <f>(INDEX(Finish_table!CT$4:CT$99,MATCH('16 Year_History_Results'!$G471,Finish_table!CU$4:CU$99,0),1))</f>
        <v>#N/A</v>
      </c>
      <c r="X471" s="233" t="e">
        <f>(INDEX(Finish_table!DC$4:DC$99,MATCH('16 Year_History_Results'!$G471,Finish_table!DD$4:DD$99,0),1))</f>
        <v>#N/A</v>
      </c>
      <c r="Y471" s="233" t="e">
        <f>(INDEX(Finish_table!DL$4:DL$99,MATCH('16 Year_History_Results'!$G471,Finish_table!DM$4:DM$99,0),1))</f>
        <v>#N/A</v>
      </c>
      <c r="Z471" s="233" t="e">
        <f>(INDEX(Finish_table!DU$4:DU$99,MATCH('16 Year_History_Results'!$G471,Finish_table!DV$4:DV$99,0),1))</f>
        <v>#N/A</v>
      </c>
      <c r="AA471" s="233" t="e">
        <f>(INDEX(Finish_table!ED$4:ED$140,MATCH('16 Year_History_Results'!$G471,Finish_table!EE$4:EE$140,0),1))</f>
        <v>#N/A</v>
      </c>
      <c r="AB471" s="233" t="e">
        <f>(INDEX(Finish_table!EM$4:EM$224,MATCH('16 Year_History_Results'!$G471,Finish_table!EN$4:EN$224,0),1))</f>
        <v>#N/A</v>
      </c>
      <c r="AC471" s="253" t="e">
        <f>(INDEX(Finish_table!EW$4:EW$224,MATCH('16 Year_History_Results'!$G471,Finish_table!EX$4:EX$224,0),1))</f>
        <v>#N/A</v>
      </c>
      <c r="AG471">
        <f t="shared" si="320"/>
        <v>86</v>
      </c>
      <c r="AH471" s="110"/>
      <c r="AI471" s="2"/>
      <c r="AJ471" s="146">
        <f>INDEX('2001'!$C$44:$C$140,'16 Year_History_Results'!BZ471)</f>
        <v>0</v>
      </c>
      <c r="AK471" s="2">
        <f>INDEX('2002'!$C$44:$C$140,'16 Year_History_Results'!CA471)</f>
        <v>0</v>
      </c>
      <c r="AL471" s="2">
        <f>INDEX('2003'!$C$44:$C$140,'16 Year_History_Results'!CB471)</f>
        <v>0</v>
      </c>
      <c r="AM471" s="2">
        <f>INDEX('2004'!$C$44:$C$140,'16 Year_History_Results'!CC471)</f>
        <v>0</v>
      </c>
      <c r="AN471" s="2">
        <f>INDEX('2005'!$C$44:$C$140,'16 Year_History_Results'!CD471)</f>
        <v>0</v>
      </c>
      <c r="AO471" s="2">
        <f>INDEX('2006'!$C$44:$C$140,'16 Year_History_Results'!CE471)</f>
        <v>10</v>
      </c>
      <c r="AP471" s="2">
        <f>INDEX('2007'!$C$44:$C$140,'16 Year_History_Results'!CF471)</f>
        <v>0</v>
      </c>
      <c r="AQ471" s="2">
        <f>INDEX('2008'!$C$44:$C$140,'16 Year_History_Results'!CG471)</f>
        <v>0</v>
      </c>
      <c r="AR471" s="2">
        <f>INDEX('2009'!$C$44:$C$140,'16 Year_History_Results'!CH471)</f>
        <v>0</v>
      </c>
      <c r="AS471" s="2">
        <f>INDEX('2010'!$C$44:$C$140,'16 Year_History_Results'!CI471)</f>
        <v>0</v>
      </c>
      <c r="AT471" s="2">
        <f>INDEX('2011'!$C$44:$C$140,'16 Year_History_Results'!CJ471)</f>
        <v>0</v>
      </c>
      <c r="AU471" s="2">
        <f>INDEX('2012'!$C$44:$C$140,'16 Year_History_Results'!CK471)</f>
        <v>0</v>
      </c>
      <c r="AV471" s="2">
        <f>INDEX('2013'!$C$44:$C$140,'16 Year_History_Results'!CL471)</f>
        <v>0</v>
      </c>
      <c r="AW471" s="2">
        <f>INDEX('2014'!$C$52:$C$180,'16 Year_History_Results'!CM471)</f>
        <v>0</v>
      </c>
      <c r="AX471" s="2">
        <f>INDEX('2015'!$E$52:$E$308,'16 Year_History_Results'!CN471)</f>
        <v>0</v>
      </c>
      <c r="AY471" s="147">
        <f>INDEX('2016'!$E$52:$E$308,'16 Year_History_Results'!CO471)</f>
        <v>0</v>
      </c>
      <c r="AZ471" s="2"/>
      <c r="BB471">
        <f t="shared" si="349"/>
        <v>86</v>
      </c>
      <c r="BC471" s="110"/>
      <c r="BD471" s="97"/>
      <c r="BE471" s="146">
        <f>INDEX('2001'!$B$44:$B$140,'16 Year_History_Results'!BZ471)</f>
        <v>0</v>
      </c>
      <c r="BF471" s="2">
        <f>INDEX('2002'!$B$44:$B$140,'16 Year_History_Results'!CA471)</f>
        <v>11</v>
      </c>
      <c r="BG471" s="2">
        <f>INDEX('2003'!$B$44:$B$140,'16 Year_History_Results'!CB471)</f>
        <v>0</v>
      </c>
      <c r="BH471" s="2">
        <f>INDEX('2004'!$B$44:$B$140,'16 Year_History_Results'!CC471)</f>
        <v>0</v>
      </c>
      <c r="BI471" s="2">
        <f>INDEX('2005'!$B$44:$B$140,'16 Year_History_Results'!CD471)</f>
        <v>0</v>
      </c>
      <c r="BJ471" s="2">
        <f>INDEX('2006'!$B$44:$B$140,'16 Year_History_Results'!CE471)</f>
        <v>13</v>
      </c>
      <c r="BK471" s="2">
        <f>INDEX('2007'!$B$44:$B$140,'16 Year_History_Results'!CF471)</f>
        <v>0</v>
      </c>
      <c r="BL471" s="2">
        <f>INDEX('2008'!$B$44:$B$140,'16 Year_History_Results'!CG471)</f>
        <v>0</v>
      </c>
      <c r="BM471" s="2">
        <f>INDEX('2009'!$B$44:$B$140,'16 Year_History_Results'!CH471)</f>
        <v>0</v>
      </c>
      <c r="BN471" s="2">
        <f>INDEX('2010'!$B$44:$B$140,'16 Year_History_Results'!CI471)</f>
        <v>0</v>
      </c>
      <c r="BO471" s="2">
        <f>INDEX('2011'!$B$44:$B$140,'16 Year_History_Results'!CJ471)</f>
        <v>0</v>
      </c>
      <c r="BP471" s="2">
        <f>INDEX('2012'!$B$44:$B$140,'16 Year_History_Results'!CK471)</f>
        <v>0</v>
      </c>
      <c r="BQ471" s="2">
        <f>INDEX('2013'!$B$44:$B$140,'16 Year_History_Results'!CL471)</f>
        <v>0</v>
      </c>
      <c r="BR471" s="2">
        <f>INDEX('2014'!$B$52:$B$180,'16 Year_History_Results'!CM471)</f>
        <v>0</v>
      </c>
      <c r="BS471" s="147">
        <f>INDEX('2015'!$B$52:$B$308,'16 Year_History_Results'!CN471)</f>
        <v>0</v>
      </c>
      <c r="BT471" s="147">
        <f>INDEX('2016'!$B$52:$B$308,'16 Year_History_Results'!CO471)</f>
        <v>0</v>
      </c>
      <c r="BW471">
        <f t="shared" si="350"/>
        <v>86</v>
      </c>
      <c r="BX471" s="110"/>
      <c r="BY471" s="97"/>
      <c r="BZ471" s="146">
        <f>IF(ISNA(MATCH($BW471,'2001'!$A$44:$A$139,0)),97,MATCH($BW471,'2001'!$A$44:$A$139,0))</f>
        <v>97</v>
      </c>
      <c r="CA471" s="2">
        <f>IF(ISNA(MATCH($BW471,'2002'!$A$44:$A$139,0)),97,MATCH($BW471,'2002'!$A$44:$A$139,0))</f>
        <v>20</v>
      </c>
      <c r="CB471" s="2">
        <f>IF(ISNA(MATCH($BW471,'2003'!$A$44:$A$139,0)),97,MATCH($BW471,'2003'!$A$44:$A$139,0))</f>
        <v>97</v>
      </c>
      <c r="CC471" s="2">
        <f>IF(ISNA(MATCH($BW471,'2004'!$A$44:$A$139,0)),97,MATCH($BW471,'2004'!$A$44:$A$139,0))</f>
        <v>97</v>
      </c>
      <c r="CD471" s="2">
        <f>IF(ISNA(MATCH($BW471,'2005'!$A$44:$A$139,0)),97,MATCH($BW471,'2005'!$A$44:$A$139,0))</f>
        <v>97</v>
      </c>
      <c r="CE471" s="2">
        <f>IF(ISNA(MATCH($BW471,'2006'!$A$44:$A$139,0)),97,MATCH($BW471,'2006'!$A$44:$A$139,0))</f>
        <v>17</v>
      </c>
      <c r="CF471" s="2">
        <f>IF(ISNA(MATCH($BW471,'2007'!$A$44:$A$139,0)),97,MATCH($BW471,'2007'!$A$44:$A$139,0))</f>
        <v>97</v>
      </c>
      <c r="CG471" s="2">
        <f>IF(ISNA(MATCH($BW471,'2008'!$A$44:$A$139,0)),97,MATCH($BW471,'2008'!$A$44:$A$139,0))</f>
        <v>97</v>
      </c>
      <c r="CH471" s="2">
        <f>IF(ISNA(MATCH($BW471,'2009'!$A$44:$A$139,0)),97,MATCH($BW471,'2009'!$A$44:$A$139,0))</f>
        <v>97</v>
      </c>
      <c r="CI471" s="2">
        <f>IF(ISNA(MATCH($BW471,'2010'!$A$44:$A$139,0)),97,MATCH($BW471,'2010'!$A$44:$A$139,0))</f>
        <v>97</v>
      </c>
      <c r="CJ471" s="2">
        <f>IF(ISNA(MATCH($BW471,'2011'!$A$44:$A$139,0)),97,MATCH($BW471,'2011'!$A$44:$A$139,0))</f>
        <v>97</v>
      </c>
      <c r="CK471" s="2">
        <f>IF(ISNA(MATCH($BW471,'2012'!$A$44:$A$139,0)),97,MATCH($BW471,'2012'!$A$44:$A$139,0))</f>
        <v>97</v>
      </c>
      <c r="CL471" s="2">
        <f>IF(ISNA(MATCH($BW471,'2013'!$A$44:$A$139,0)),97,MATCH($BW471,'2013'!$A$44:$A$139,0))</f>
        <v>97</v>
      </c>
      <c r="CM471" s="2">
        <f>IF(ISNA(MATCH($BW471,'2014'!$A$52:$A$179,0)),129,MATCH($BW471,'2014'!$A$52:$A$179,0))</f>
        <v>129</v>
      </c>
      <c r="CN471" s="147">
        <f>IF(ISNA(MATCH($BW471,'2015'!$A$52:$A$307,0)),257,MATCH($BW471,'2015'!$A$52:$A$307,0))</f>
        <v>257</v>
      </c>
      <c r="CO471" s="147">
        <f>IF(ISNA(MATCH($BW471,'2016'!$A$52:$A$307,0)),257,MATCH($BW471,'2016'!$A$52:$A$307,0))</f>
        <v>257</v>
      </c>
      <c r="CQ471">
        <f t="shared" si="321"/>
        <v>86</v>
      </c>
      <c r="CR471" s="281"/>
      <c r="CS471" s="279"/>
      <c r="CT471" s="278">
        <f t="shared" si="322"/>
        <v>0</v>
      </c>
      <c r="CU471" s="279">
        <f t="shared" si="323"/>
        <v>11</v>
      </c>
      <c r="CV471" s="279">
        <f t="shared" si="324"/>
        <v>7.3325999999999993</v>
      </c>
      <c r="CW471" s="279">
        <f t="shared" si="325"/>
        <v>4.8879111599999989</v>
      </c>
      <c r="CX471" s="279">
        <f t="shared" si="326"/>
        <v>3.2582815792559989</v>
      </c>
      <c r="CY471" s="279">
        <f t="shared" si="327"/>
        <v>25.171970500732048</v>
      </c>
      <c r="CZ471" s="279">
        <f t="shared" si="328"/>
        <v>16.779635535787982</v>
      </c>
      <c r="DA471" s="279">
        <f t="shared" si="329"/>
        <v>11.185305048156268</v>
      </c>
      <c r="DB471" s="279">
        <f t="shared" si="330"/>
        <v>7.4561243451009682</v>
      </c>
      <c r="DC471" s="279">
        <f t="shared" si="331"/>
        <v>4.9702524884443049</v>
      </c>
      <c r="DD471" s="279">
        <f t="shared" si="332"/>
        <v>3.3131703087969733</v>
      </c>
      <c r="DE471" s="279">
        <f t="shared" si="333"/>
        <v>2.2085593278440623</v>
      </c>
      <c r="DF471" s="279">
        <f t="shared" si="334"/>
        <v>1.4722256479408518</v>
      </c>
      <c r="DG471" s="279">
        <f t="shared" si="351"/>
        <v>0.98138561691737169</v>
      </c>
      <c r="DH471" s="280">
        <f t="shared" si="353"/>
        <v>0.65419165223711995</v>
      </c>
      <c r="DI471" s="280">
        <f t="shared" si="358"/>
        <v>0.43608415538126416</v>
      </c>
      <c r="DJ471" s="154">
        <f t="shared" si="354"/>
        <v>407</v>
      </c>
      <c r="DK471" s="279">
        <f t="shared" si="335"/>
        <v>86</v>
      </c>
      <c r="DL471" s="97"/>
      <c r="DM471" s="154"/>
      <c r="DN471" s="267">
        <f t="shared" si="336"/>
        <v>0</v>
      </c>
      <c r="DO471" s="154">
        <f t="shared" si="337"/>
        <v>11</v>
      </c>
      <c r="DP471" s="154">
        <f t="shared" si="338"/>
        <v>11</v>
      </c>
      <c r="DQ471" s="154">
        <f t="shared" si="339"/>
        <v>11</v>
      </c>
      <c r="DR471" s="154">
        <f t="shared" si="340"/>
        <v>11</v>
      </c>
      <c r="DS471" s="154">
        <f t="shared" si="341"/>
        <v>34</v>
      </c>
      <c r="DT471" s="154">
        <f t="shared" si="342"/>
        <v>34</v>
      </c>
      <c r="DU471" s="154">
        <f t="shared" si="343"/>
        <v>34</v>
      </c>
      <c r="DV471" s="154">
        <f t="shared" si="344"/>
        <v>34</v>
      </c>
      <c r="DW471" s="154">
        <f t="shared" si="345"/>
        <v>34</v>
      </c>
      <c r="DX471" s="154">
        <f t="shared" si="346"/>
        <v>34</v>
      </c>
      <c r="DY471" s="154">
        <f t="shared" si="347"/>
        <v>34</v>
      </c>
      <c r="DZ471" s="154">
        <f t="shared" si="348"/>
        <v>34</v>
      </c>
      <c r="EA471" s="154">
        <f t="shared" si="352"/>
        <v>34</v>
      </c>
      <c r="EB471" s="264">
        <f t="shared" si="355"/>
        <v>34</v>
      </c>
      <c r="EC471" s="264">
        <f t="shared" si="359"/>
        <v>34</v>
      </c>
      <c r="ED471" s="154">
        <f t="shared" si="356"/>
        <v>230</v>
      </c>
    </row>
    <row r="472" spans="2:134" ht="13" thickBot="1" x14ac:dyDescent="0.3">
      <c r="B472" s="142">
        <v>233</v>
      </c>
      <c r="C472" s="50">
        <f t="shared" si="285"/>
        <v>7</v>
      </c>
      <c r="D472" s="50">
        <f t="shared" si="290"/>
        <v>0</v>
      </c>
      <c r="E472" s="97"/>
      <c r="F472" s="2">
        <f t="shared" si="357"/>
        <v>467</v>
      </c>
      <c r="G472" s="207">
        <v>1502</v>
      </c>
      <c r="H472" s="98">
        <f>15- COUNTIF(L472:AC472,"#N/A")</f>
        <v>0</v>
      </c>
      <c r="I472" s="131">
        <f>SUM(AH472:AY472)+SUM(BE472:BT472)</f>
        <v>11</v>
      </c>
      <c r="J472" s="398">
        <f>DI472</f>
        <v>0.42885962327729338</v>
      </c>
      <c r="K472" s="456" t="str">
        <f>IF(ISNUMBER(MATCH(G472,'[4]OPR data'!$A$3:$A$2900,0)),"Y","N")</f>
        <v>Y</v>
      </c>
      <c r="L472" s="110"/>
      <c r="M472" s="233"/>
      <c r="N472" s="469" t="e">
        <f>(INDEX(Finish_table!R$4:R$83,MATCH('16 Year_History_Results'!$G472,Finish_table!S$4:S$83,0),1))</f>
        <v>#N/A</v>
      </c>
      <c r="O472" s="233" t="e">
        <f>(INDEX(Finish_table!Z$4:Z$99,MATCH('16 Year_History_Results'!$G472,Finish_table!AA$4:AA$99,0),1))</f>
        <v>#N/A</v>
      </c>
      <c r="P472" s="233" t="e">
        <f>(INDEX(Finish_table!AI$4:AI$99,MATCH('16 Year_History_Results'!$G472,Finish_table!AJ$4:AJ$99,0),1))</f>
        <v>#N/A</v>
      </c>
      <c r="Q472" s="233" t="e">
        <f>(INDEX(Finish_table!AR$4:AR$99,MATCH('16 Year_History_Results'!$G472,Finish_table!AS$4:AS$99,0),1))</f>
        <v>#N/A</v>
      </c>
      <c r="R472" s="233" t="e">
        <f>(INDEX(Finish_table!BA$4:BA$99,MATCH('16 Year_History_Results'!$G472,Finish_table!BB$4:BB$99,0),1))</f>
        <v>#N/A</v>
      </c>
      <c r="S472" s="233" t="e">
        <f>(INDEX(Finish_table!BJ$4:BJ$99,MATCH('16 Year_History_Results'!$G472,Finish_table!BK$4:BK$99,0),1))</f>
        <v>#N/A</v>
      </c>
      <c r="T472" s="233" t="e">
        <f>(INDEX(Finish_table!BS$4:BS$99,MATCH('16 Year_History_Results'!$G472,Finish_table!BT$4:BT$99,0),1))</f>
        <v>#N/A</v>
      </c>
      <c r="U472" s="233" t="str">
        <f>(INDEX(Finish_table!CB$4:CB$99,MATCH('16 Year_History_Results'!$G472,Finish_table!CC$4:CC$99,0),1))</f>
        <v>QF</v>
      </c>
      <c r="V472" s="233" t="e">
        <f>(INDEX(Finish_table!CK$4:CK$99,MATCH('16 Year_History_Results'!$G472,Finish_table!CL$4:CL$99,0),1))</f>
        <v>#N/A</v>
      </c>
      <c r="W472" s="233" t="e">
        <f>(INDEX(Finish_table!CT$4:CT$99,MATCH('16 Year_History_Results'!$G472,Finish_table!CU$4:CU$99,0),1))</f>
        <v>#N/A</v>
      </c>
      <c r="X472" s="233" t="e">
        <f>(INDEX(Finish_table!DC$4:DC$99,MATCH('16 Year_History_Results'!$G472,Finish_table!DD$4:DD$99,0),1))</f>
        <v>#N/A</v>
      </c>
      <c r="Y472" s="233" t="e">
        <f>(INDEX(Finish_table!DL$4:DL$99,MATCH('16 Year_History_Results'!$G472,Finish_table!DM$4:DM$99,0),1))</f>
        <v>#N/A</v>
      </c>
      <c r="Z472" s="233" t="e">
        <f>(INDEX(Finish_table!DU$4:DU$99,MATCH('16 Year_History_Results'!$G472,Finish_table!DV$4:DV$99,0),1))</f>
        <v>#N/A</v>
      </c>
      <c r="AA472" s="233" t="e">
        <f>(INDEX(Finish_table!ED$4:ED$140,MATCH('16 Year_History_Results'!$G472,Finish_table!EE$4:EE$140,0),1))</f>
        <v>#N/A</v>
      </c>
      <c r="AB472" s="233" t="e">
        <f>(INDEX(Finish_table!EM$4:EM$224,MATCH('16 Year_History_Results'!$G472,Finish_table!EN$4:EN$224,0),1))</f>
        <v>#N/A</v>
      </c>
      <c r="AC472" s="253" t="e">
        <f>(INDEX(Finish_table!EW$4:EW$224,MATCH('16 Year_History_Results'!$G472,Finish_table!EX$4:EX$224,0),1))</f>
        <v>#N/A</v>
      </c>
      <c r="AG472">
        <f t="shared" si="320"/>
        <v>1502</v>
      </c>
      <c r="AH472" s="110"/>
      <c r="AI472" s="2"/>
      <c r="AJ472" s="146">
        <f>INDEX('2001'!$C$44:$C$140,'16 Year_History_Results'!BZ472)</f>
        <v>0</v>
      </c>
      <c r="AK472" s="2">
        <f>INDEX('2002'!$C$44:$C$140,'16 Year_History_Results'!CA472)</f>
        <v>0</v>
      </c>
      <c r="AL472" s="2">
        <f>INDEX('2003'!$C$44:$C$140,'16 Year_History_Results'!CB472)</f>
        <v>0</v>
      </c>
      <c r="AM472" s="2">
        <f>INDEX('2004'!$C$44:$C$140,'16 Year_History_Results'!CC472)</f>
        <v>0</v>
      </c>
      <c r="AN472" s="2">
        <f>INDEX('2005'!$C$44:$C$140,'16 Year_History_Results'!CD472)</f>
        <v>0</v>
      </c>
      <c r="AO472" s="2">
        <f>INDEX('2006'!$C$44:$C$140,'16 Year_History_Results'!CE472)</f>
        <v>0</v>
      </c>
      <c r="AP472" s="2">
        <f>INDEX('2007'!$C$44:$C$140,'16 Year_History_Results'!CF472)</f>
        <v>0</v>
      </c>
      <c r="AQ472" s="2">
        <f>INDEX('2008'!$C$44:$C$140,'16 Year_History_Results'!CG472)</f>
        <v>0</v>
      </c>
      <c r="AR472" s="2">
        <f>INDEX('2009'!$C$44:$C$140,'16 Year_History_Results'!CH472)</f>
        <v>0</v>
      </c>
      <c r="AS472" s="2">
        <f>INDEX('2010'!$C$44:$C$140,'16 Year_History_Results'!CI472)</f>
        <v>0</v>
      </c>
      <c r="AT472" s="2">
        <f>INDEX('2011'!$C$44:$C$140,'16 Year_History_Results'!CJ472)</f>
        <v>0</v>
      </c>
      <c r="AU472" s="2">
        <f>INDEX('2012'!$C$44:$C$140,'16 Year_History_Results'!CK472)</f>
        <v>0</v>
      </c>
      <c r="AV472" s="2">
        <f>INDEX('2013'!$C$44:$C$140,'16 Year_History_Results'!CL472)</f>
        <v>0</v>
      </c>
      <c r="AW472" s="2">
        <f>INDEX('2014'!$C$52:$C$180,'16 Year_History_Results'!CM472)</f>
        <v>0</v>
      </c>
      <c r="AX472" s="2">
        <f>INDEX('2015'!$E$52:$E$308,'16 Year_History_Results'!CN472)</f>
        <v>0</v>
      </c>
      <c r="AY472" s="147">
        <f>INDEX('2016'!$E$52:$E$308,'16 Year_History_Results'!CO472)</f>
        <v>0</v>
      </c>
      <c r="AZ472" s="2"/>
      <c r="BB472">
        <f t="shared" si="349"/>
        <v>1502</v>
      </c>
      <c r="BC472" s="110"/>
      <c r="BD472" s="97"/>
      <c r="BE472" s="146">
        <f>INDEX('2001'!$B$44:$B$140,'16 Year_History_Results'!BZ472)</f>
        <v>0</v>
      </c>
      <c r="BF472" s="2">
        <f>INDEX('2002'!$B$44:$B$140,'16 Year_History_Results'!CA472)</f>
        <v>0</v>
      </c>
      <c r="BG472" s="2">
        <f>INDEX('2003'!$B$44:$B$140,'16 Year_History_Results'!CB472)</f>
        <v>0</v>
      </c>
      <c r="BH472" s="2">
        <f>INDEX('2004'!$B$44:$B$140,'16 Year_History_Results'!CC472)</f>
        <v>0</v>
      </c>
      <c r="BI472" s="2">
        <f>INDEX('2005'!$B$44:$B$140,'16 Year_History_Results'!CD472)</f>
        <v>0</v>
      </c>
      <c r="BJ472" s="2">
        <f>INDEX('2006'!$B$44:$B$140,'16 Year_History_Results'!CE472)</f>
        <v>0</v>
      </c>
      <c r="BK472" s="2">
        <f>INDEX('2007'!$B$44:$B$140,'16 Year_History_Results'!CF472)</f>
        <v>0</v>
      </c>
      <c r="BL472" s="2">
        <f>INDEX('2008'!$B$44:$B$140,'16 Year_History_Results'!CG472)</f>
        <v>11</v>
      </c>
      <c r="BM472" s="2">
        <f>INDEX('2009'!$B$44:$B$140,'16 Year_History_Results'!CH472)</f>
        <v>0</v>
      </c>
      <c r="BN472" s="2">
        <f>INDEX('2010'!$B$44:$B$140,'16 Year_History_Results'!CI472)</f>
        <v>0</v>
      </c>
      <c r="BO472" s="2">
        <f>INDEX('2011'!$B$44:$B$140,'16 Year_History_Results'!CJ472)</f>
        <v>0</v>
      </c>
      <c r="BP472" s="2">
        <f>INDEX('2012'!$B$44:$B$140,'16 Year_History_Results'!CK472)</f>
        <v>0</v>
      </c>
      <c r="BQ472" s="2">
        <f>INDEX('2013'!$B$44:$B$140,'16 Year_History_Results'!CL472)</f>
        <v>0</v>
      </c>
      <c r="BR472" s="2">
        <f>INDEX('2014'!$B$52:$B$180,'16 Year_History_Results'!CM472)</f>
        <v>0</v>
      </c>
      <c r="BS472" s="147">
        <f>INDEX('2015'!$B$52:$B$308,'16 Year_History_Results'!CN472)</f>
        <v>0</v>
      </c>
      <c r="BT472" s="147">
        <f>INDEX('2016'!$B$52:$B$308,'16 Year_History_Results'!CO472)</f>
        <v>0</v>
      </c>
      <c r="BW472">
        <f t="shared" si="350"/>
        <v>1502</v>
      </c>
      <c r="BX472" s="110"/>
      <c r="BY472" s="97"/>
      <c r="BZ472" s="146">
        <f>IF(ISNA(MATCH($BW472,'2001'!$A$44:$A$139,0)),97,MATCH($BW472,'2001'!$A$44:$A$139,0))</f>
        <v>97</v>
      </c>
      <c r="CA472" s="2">
        <f>IF(ISNA(MATCH($BW472,'2002'!$A$44:$A$139,0)),97,MATCH($BW472,'2002'!$A$44:$A$139,0))</f>
        <v>97</v>
      </c>
      <c r="CB472" s="2">
        <f>IF(ISNA(MATCH($BW472,'2003'!$A$44:$A$139,0)),97,MATCH($BW472,'2003'!$A$44:$A$139,0))</f>
        <v>97</v>
      </c>
      <c r="CC472" s="2">
        <f>IF(ISNA(MATCH($BW472,'2004'!$A$44:$A$139,0)),97,MATCH($BW472,'2004'!$A$44:$A$139,0))</f>
        <v>97</v>
      </c>
      <c r="CD472" s="2">
        <f>IF(ISNA(MATCH($BW472,'2005'!$A$44:$A$139,0)),97,MATCH($BW472,'2005'!$A$44:$A$139,0))</f>
        <v>97</v>
      </c>
      <c r="CE472" s="2">
        <f>IF(ISNA(MATCH($BW472,'2006'!$A$44:$A$139,0)),97,MATCH($BW472,'2006'!$A$44:$A$139,0))</f>
        <v>97</v>
      </c>
      <c r="CF472" s="2">
        <f>IF(ISNA(MATCH($BW472,'2007'!$A$44:$A$139,0)),97,MATCH($BW472,'2007'!$A$44:$A$139,0))</f>
        <v>97</v>
      </c>
      <c r="CG472" s="2">
        <f>IF(ISNA(MATCH($BW472,'2008'!$A$44:$A$139,0)),97,MATCH($BW472,'2008'!$A$44:$A$139,0))</f>
        <v>73</v>
      </c>
      <c r="CH472" s="2">
        <f>IF(ISNA(MATCH($BW472,'2009'!$A$44:$A$139,0)),97,MATCH($BW472,'2009'!$A$44:$A$139,0))</f>
        <v>97</v>
      </c>
      <c r="CI472" s="2">
        <f>IF(ISNA(MATCH($BW472,'2010'!$A$44:$A$139,0)),97,MATCH($BW472,'2010'!$A$44:$A$139,0))</f>
        <v>97</v>
      </c>
      <c r="CJ472" s="2">
        <f>IF(ISNA(MATCH($BW472,'2011'!$A$44:$A$139,0)),97,MATCH($BW472,'2011'!$A$44:$A$139,0))</f>
        <v>97</v>
      </c>
      <c r="CK472" s="2">
        <f>IF(ISNA(MATCH($BW472,'2012'!$A$44:$A$139,0)),97,MATCH($BW472,'2012'!$A$44:$A$139,0))</f>
        <v>97</v>
      </c>
      <c r="CL472" s="2">
        <f>IF(ISNA(MATCH($BW472,'2013'!$A$44:$A$139,0)),97,MATCH($BW472,'2013'!$A$44:$A$139,0))</f>
        <v>97</v>
      </c>
      <c r="CM472" s="2">
        <f>IF(ISNA(MATCH($BW472,'2014'!$A$52:$A$179,0)),129,MATCH($BW472,'2014'!$A$52:$A$179,0))</f>
        <v>129</v>
      </c>
      <c r="CN472" s="147">
        <f>IF(ISNA(MATCH($BW472,'2015'!$A$52:$A$307,0)),257,MATCH($BW472,'2015'!$A$52:$A$307,0))</f>
        <v>105</v>
      </c>
      <c r="CO472" s="147">
        <f>IF(ISNA(MATCH($BW472,'2016'!$A$52:$A$307,0)),257,MATCH($BW472,'2016'!$A$52:$A$307,0))</f>
        <v>257</v>
      </c>
      <c r="CQ472">
        <f t="shared" si="321"/>
        <v>1502</v>
      </c>
      <c r="CR472" s="281"/>
      <c r="CS472" s="279"/>
      <c r="CT472" s="278">
        <f t="shared" si="322"/>
        <v>0</v>
      </c>
      <c r="CU472" s="279">
        <f t="shared" si="323"/>
        <v>0</v>
      </c>
      <c r="CV472" s="279">
        <f t="shared" si="324"/>
        <v>0</v>
      </c>
      <c r="CW472" s="279">
        <f t="shared" si="325"/>
        <v>0</v>
      </c>
      <c r="CX472" s="279">
        <f t="shared" si="326"/>
        <v>0</v>
      </c>
      <c r="CY472" s="279">
        <f t="shared" si="327"/>
        <v>0</v>
      </c>
      <c r="CZ472" s="279">
        <f t="shared" si="328"/>
        <v>0</v>
      </c>
      <c r="DA472" s="279">
        <f t="shared" si="329"/>
        <v>11</v>
      </c>
      <c r="DB472" s="279">
        <f t="shared" si="330"/>
        <v>7.3325999999999993</v>
      </c>
      <c r="DC472" s="279">
        <f t="shared" si="331"/>
        <v>4.8879111599999989</v>
      </c>
      <c r="DD472" s="279">
        <f t="shared" si="332"/>
        <v>3.2582815792559989</v>
      </c>
      <c r="DE472" s="279">
        <f t="shared" si="333"/>
        <v>2.1719705007320487</v>
      </c>
      <c r="DF472" s="279">
        <f t="shared" si="334"/>
        <v>1.4478355357879835</v>
      </c>
      <c r="DG472" s="279">
        <f t="shared" si="351"/>
        <v>0.96512716815626975</v>
      </c>
      <c r="DH472" s="280">
        <f t="shared" si="353"/>
        <v>0.64335377029296936</v>
      </c>
      <c r="DI472" s="280">
        <f t="shared" si="358"/>
        <v>0.42885962327729338</v>
      </c>
      <c r="DJ472" s="154">
        <f t="shared" si="354"/>
        <v>408</v>
      </c>
      <c r="DK472" s="279">
        <f t="shared" si="335"/>
        <v>1502</v>
      </c>
      <c r="DL472" s="97"/>
      <c r="DM472" s="154"/>
      <c r="DN472" s="267">
        <f t="shared" si="336"/>
        <v>0</v>
      </c>
      <c r="DO472" s="154">
        <f t="shared" si="337"/>
        <v>0</v>
      </c>
      <c r="DP472" s="154">
        <f t="shared" si="338"/>
        <v>0</v>
      </c>
      <c r="DQ472" s="154">
        <f t="shared" si="339"/>
        <v>0</v>
      </c>
      <c r="DR472" s="154">
        <f t="shared" si="340"/>
        <v>0</v>
      </c>
      <c r="DS472" s="154">
        <f t="shared" si="341"/>
        <v>0</v>
      </c>
      <c r="DT472" s="154">
        <f t="shared" si="342"/>
        <v>0</v>
      </c>
      <c r="DU472" s="154">
        <f t="shared" si="343"/>
        <v>11</v>
      </c>
      <c r="DV472" s="154">
        <f t="shared" si="344"/>
        <v>11</v>
      </c>
      <c r="DW472" s="154">
        <f t="shared" si="345"/>
        <v>11</v>
      </c>
      <c r="DX472" s="154">
        <f t="shared" si="346"/>
        <v>11</v>
      </c>
      <c r="DY472" s="154">
        <f t="shared" si="347"/>
        <v>11</v>
      </c>
      <c r="DZ472" s="154">
        <f t="shared" si="348"/>
        <v>11</v>
      </c>
      <c r="EA472" s="154">
        <f t="shared" si="352"/>
        <v>11</v>
      </c>
      <c r="EB472" s="264">
        <f t="shared" si="355"/>
        <v>11</v>
      </c>
      <c r="EC472" s="264">
        <f t="shared" si="359"/>
        <v>11</v>
      </c>
      <c r="ED472" s="154">
        <f t="shared" si="356"/>
        <v>412</v>
      </c>
    </row>
    <row r="473" spans="2:134" ht="13" thickBot="1" x14ac:dyDescent="0.3">
      <c r="B473" s="131">
        <v>233</v>
      </c>
      <c r="C473" s="50">
        <f t="shared" si="285"/>
        <v>8</v>
      </c>
      <c r="D473" s="50">
        <f t="shared" si="290"/>
        <v>0</v>
      </c>
      <c r="E473" s="97"/>
      <c r="F473" s="2">
        <f t="shared" si="357"/>
        <v>468</v>
      </c>
      <c r="G473" s="207">
        <v>1108</v>
      </c>
      <c r="H473" s="98">
        <f>15- COUNTIF(L473:AC473,"#N/A")</f>
        <v>2</v>
      </c>
      <c r="I473" s="131">
        <f>SUM(AH473:AY473)+SUM(BE473:BT473)</f>
        <v>44</v>
      </c>
      <c r="J473" s="398">
        <f>DI473</f>
        <v>0.41957393958022565</v>
      </c>
      <c r="K473" s="456" t="str">
        <f>IF(ISNUMBER(MATCH(G473,'[4]OPR data'!$A$3:$A$2900,0)),"Y","N")</f>
        <v>Y</v>
      </c>
      <c r="L473" s="110"/>
      <c r="M473" s="233"/>
      <c r="N473" s="469" t="e">
        <f>(INDEX(Finish_table!R$4:R$83,MATCH('16 Year_History_Results'!$G473,Finish_table!S$4:S$83,0),1))</f>
        <v>#N/A</v>
      </c>
      <c r="O473" s="233" t="e">
        <f>(INDEX(Finish_table!Z$4:Z$99,MATCH('16 Year_History_Results'!$G473,Finish_table!AA$4:AA$99,0),1))</f>
        <v>#N/A</v>
      </c>
      <c r="P473" s="233" t="str">
        <f>(INDEX(Finish_table!AI$4:AI$99,MATCH('16 Year_History_Results'!$G473,Finish_table!AJ$4:AJ$99,0),1))</f>
        <v>QF</v>
      </c>
      <c r="Q473" s="233" t="str">
        <f>(INDEX(Finish_table!AR$4:AR$99,MATCH('16 Year_History_Results'!$G473,Finish_table!AS$4:AS$99,0),1))</f>
        <v>QF</v>
      </c>
      <c r="R473" s="233" t="str">
        <f>(INDEX(Finish_table!BA$4:BA$99,MATCH('16 Year_History_Results'!$G473,Finish_table!BB$4:BB$99,0),1))</f>
        <v>F</v>
      </c>
      <c r="S473" s="233" t="e">
        <f>(INDEX(Finish_table!BJ$4:BJ$99,MATCH('16 Year_History_Results'!$G473,Finish_table!BK$4:BK$99,0),1))</f>
        <v>#N/A</v>
      </c>
      <c r="T473" s="233" t="e">
        <f>(INDEX(Finish_table!BS$4:BS$99,MATCH('16 Year_History_Results'!$G473,Finish_table!BT$4:BT$99,0),1))</f>
        <v>#N/A</v>
      </c>
      <c r="U473" s="233" t="e">
        <f>(INDEX(Finish_table!CB$4:CB$99,MATCH('16 Year_History_Results'!$G473,Finish_table!CC$4:CC$99,0),1))</f>
        <v>#N/A</v>
      </c>
      <c r="V473" s="233" t="e">
        <f>(INDEX(Finish_table!CK$4:CK$99,MATCH('16 Year_History_Results'!$G473,Finish_table!CL$4:CL$99,0),1))</f>
        <v>#N/A</v>
      </c>
      <c r="W473" s="233" t="e">
        <f>(INDEX(Finish_table!CT$4:CT$99,MATCH('16 Year_History_Results'!$G473,Finish_table!CU$4:CU$99,0),1))</f>
        <v>#N/A</v>
      </c>
      <c r="X473" s="233" t="e">
        <f>(INDEX(Finish_table!DC$4:DC$99,MATCH('16 Year_History_Results'!$G473,Finish_table!DD$4:DD$99,0),1))</f>
        <v>#N/A</v>
      </c>
      <c r="Y473" s="233" t="e">
        <f>(INDEX(Finish_table!DL$4:DL$99,MATCH('16 Year_History_Results'!$G473,Finish_table!DM$4:DM$99,0),1))</f>
        <v>#N/A</v>
      </c>
      <c r="Z473" s="233" t="e">
        <f>(INDEX(Finish_table!DU$4:DU$99,MATCH('16 Year_History_Results'!$G473,Finish_table!DV$4:DV$99,0),1))</f>
        <v>#N/A</v>
      </c>
      <c r="AA473" s="233" t="e">
        <f>(INDEX(Finish_table!ED$4:ED$140,MATCH('16 Year_History_Results'!$G473,Finish_table!EE$4:EE$140,0),1))</f>
        <v>#N/A</v>
      </c>
      <c r="AB473" s="233" t="e">
        <f>(INDEX(Finish_table!EM$4:EM$224,MATCH('16 Year_History_Results'!$G473,Finish_table!EN$4:EN$224,0),1))</f>
        <v>#N/A</v>
      </c>
      <c r="AC473" s="253" t="e">
        <f>(INDEX(Finish_table!EW$4:EW$224,MATCH('16 Year_History_Results'!$G473,Finish_table!EX$4:EX$224,0),1))</f>
        <v>#N/A</v>
      </c>
      <c r="AG473">
        <f t="shared" si="320"/>
        <v>1108</v>
      </c>
      <c r="AH473" s="110"/>
      <c r="AI473" s="2"/>
      <c r="AJ473" s="146">
        <f>INDEX('2001'!$C$44:$C$140,'16 Year_History_Results'!BZ473)</f>
        <v>0</v>
      </c>
      <c r="AK473" s="2">
        <f>INDEX('2002'!$C$44:$C$140,'16 Year_History_Results'!CA473)</f>
        <v>0</v>
      </c>
      <c r="AL473" s="2">
        <f>INDEX('2003'!$C$44:$C$140,'16 Year_History_Results'!CB473)</f>
        <v>0</v>
      </c>
      <c r="AM473" s="2">
        <f>INDEX('2004'!$C$44:$C$140,'16 Year_History_Results'!CC473)</f>
        <v>0</v>
      </c>
      <c r="AN473" s="2">
        <f>INDEX('2005'!$C$44:$C$140,'16 Year_History_Results'!CD473)</f>
        <v>20</v>
      </c>
      <c r="AO473" s="2">
        <f>INDEX('2006'!$C$44:$C$140,'16 Year_History_Results'!CE473)</f>
        <v>0</v>
      </c>
      <c r="AP473" s="2">
        <f>INDEX('2007'!$C$44:$C$140,'16 Year_History_Results'!CF473)</f>
        <v>0</v>
      </c>
      <c r="AQ473" s="2">
        <f>INDEX('2008'!$C$44:$C$140,'16 Year_History_Results'!CG473)</f>
        <v>0</v>
      </c>
      <c r="AR473" s="2">
        <f>INDEX('2009'!$C$44:$C$140,'16 Year_History_Results'!CH473)</f>
        <v>0</v>
      </c>
      <c r="AS473" s="2">
        <f>INDEX('2010'!$C$44:$C$140,'16 Year_History_Results'!CI473)</f>
        <v>0</v>
      </c>
      <c r="AT473" s="2">
        <f>INDEX('2011'!$C$44:$C$140,'16 Year_History_Results'!CJ473)</f>
        <v>0</v>
      </c>
      <c r="AU473" s="2">
        <f>INDEX('2012'!$C$44:$C$140,'16 Year_History_Results'!CK473)</f>
        <v>0</v>
      </c>
      <c r="AV473" s="2">
        <f>INDEX('2013'!$C$44:$C$140,'16 Year_History_Results'!CL473)</f>
        <v>0</v>
      </c>
      <c r="AW473" s="2">
        <f>INDEX('2014'!$C$52:$C$180,'16 Year_History_Results'!CM473)</f>
        <v>0</v>
      </c>
      <c r="AX473" s="2">
        <f>INDEX('2015'!$E$52:$E$308,'16 Year_History_Results'!CN473)</f>
        <v>0</v>
      </c>
      <c r="AY473" s="147">
        <f>INDEX('2016'!$E$52:$E$308,'16 Year_History_Results'!CO473)</f>
        <v>0</v>
      </c>
      <c r="AZ473" s="2"/>
      <c r="BB473">
        <f t="shared" si="349"/>
        <v>1108</v>
      </c>
      <c r="BC473" s="110"/>
      <c r="BD473" s="97"/>
      <c r="BE473" s="146">
        <f>INDEX('2001'!$B$44:$B$140,'16 Year_History_Results'!BZ473)</f>
        <v>0</v>
      </c>
      <c r="BF473" s="2">
        <f>INDEX('2002'!$B$44:$B$140,'16 Year_History_Results'!CA473)</f>
        <v>0</v>
      </c>
      <c r="BG473" s="2">
        <f>INDEX('2003'!$B$44:$B$140,'16 Year_History_Results'!CB473)</f>
        <v>12</v>
      </c>
      <c r="BH473" s="2">
        <f>INDEX('2004'!$B$44:$B$140,'16 Year_History_Results'!CC473)</f>
        <v>3</v>
      </c>
      <c r="BI473" s="2">
        <f>INDEX('2005'!$B$44:$B$140,'16 Year_History_Results'!CD473)</f>
        <v>9</v>
      </c>
      <c r="BJ473" s="2">
        <f>INDEX('2006'!$B$44:$B$140,'16 Year_History_Results'!CE473)</f>
        <v>0</v>
      </c>
      <c r="BK473" s="2">
        <f>INDEX('2007'!$B$44:$B$140,'16 Year_History_Results'!CF473)</f>
        <v>0</v>
      </c>
      <c r="BL473" s="2">
        <f>INDEX('2008'!$B$44:$B$140,'16 Year_History_Results'!CG473)</f>
        <v>0</v>
      </c>
      <c r="BM473" s="2">
        <f>INDEX('2009'!$B$44:$B$140,'16 Year_History_Results'!CH473)</f>
        <v>0</v>
      </c>
      <c r="BN473" s="2">
        <f>INDEX('2010'!$B$44:$B$140,'16 Year_History_Results'!CI473)</f>
        <v>0</v>
      </c>
      <c r="BO473" s="2">
        <f>INDEX('2011'!$B$44:$B$140,'16 Year_History_Results'!CJ473)</f>
        <v>0</v>
      </c>
      <c r="BP473" s="2">
        <f>INDEX('2012'!$B$44:$B$140,'16 Year_History_Results'!CK473)</f>
        <v>0</v>
      </c>
      <c r="BQ473" s="2">
        <f>INDEX('2013'!$B$44:$B$140,'16 Year_History_Results'!CL473)</f>
        <v>0</v>
      </c>
      <c r="BR473" s="2">
        <f>INDEX('2014'!$B$52:$B$180,'16 Year_History_Results'!CM473)</f>
        <v>0</v>
      </c>
      <c r="BS473" s="147">
        <f>INDEX('2015'!$B$52:$B$308,'16 Year_History_Results'!CN473)</f>
        <v>0</v>
      </c>
      <c r="BT473" s="147">
        <f>INDEX('2016'!$B$52:$B$308,'16 Year_History_Results'!CO473)</f>
        <v>0</v>
      </c>
      <c r="BW473">
        <f t="shared" si="350"/>
        <v>1108</v>
      </c>
      <c r="BX473" s="110"/>
      <c r="BY473" s="97"/>
      <c r="BZ473" s="146">
        <f>IF(ISNA(MATCH($BW473,'2001'!$A$44:$A$139,0)),97,MATCH($BW473,'2001'!$A$44:$A$139,0))</f>
        <v>97</v>
      </c>
      <c r="CA473" s="2">
        <f>IF(ISNA(MATCH($BW473,'2002'!$A$44:$A$139,0)),97,MATCH($BW473,'2002'!$A$44:$A$139,0))</f>
        <v>97</v>
      </c>
      <c r="CB473" s="2">
        <f>IF(ISNA(MATCH($BW473,'2003'!$A$44:$A$139,0)),97,MATCH($BW473,'2003'!$A$44:$A$139,0))</f>
        <v>95</v>
      </c>
      <c r="CC473" s="2">
        <f>IF(ISNA(MATCH($BW473,'2004'!$A$44:$A$139,0)),97,MATCH($BW473,'2004'!$A$44:$A$139,0))</f>
        <v>86</v>
      </c>
      <c r="CD473" s="2">
        <f>IF(ISNA(MATCH($BW473,'2005'!$A$44:$A$139,0)),97,MATCH($BW473,'2005'!$A$44:$A$139,0))</f>
        <v>81</v>
      </c>
      <c r="CE473" s="2">
        <f>IF(ISNA(MATCH($BW473,'2006'!$A$44:$A$139,0)),97,MATCH($BW473,'2006'!$A$44:$A$139,0))</f>
        <v>97</v>
      </c>
      <c r="CF473" s="2">
        <f>IF(ISNA(MATCH($BW473,'2007'!$A$44:$A$139,0)),97,MATCH($BW473,'2007'!$A$44:$A$139,0))</f>
        <v>97</v>
      </c>
      <c r="CG473" s="2">
        <f>IF(ISNA(MATCH($BW473,'2008'!$A$44:$A$139,0)),97,MATCH($BW473,'2008'!$A$44:$A$139,0))</f>
        <v>97</v>
      </c>
      <c r="CH473" s="2">
        <f>IF(ISNA(MATCH($BW473,'2009'!$A$44:$A$139,0)),97,MATCH($BW473,'2009'!$A$44:$A$139,0))</f>
        <v>97</v>
      </c>
      <c r="CI473" s="2">
        <f>IF(ISNA(MATCH($BW473,'2010'!$A$44:$A$139,0)),97,MATCH($BW473,'2010'!$A$44:$A$139,0))</f>
        <v>97</v>
      </c>
      <c r="CJ473" s="2">
        <f>IF(ISNA(MATCH($BW473,'2011'!$A$44:$A$139,0)),97,MATCH($BW473,'2011'!$A$44:$A$139,0))</f>
        <v>97</v>
      </c>
      <c r="CK473" s="2">
        <f>IF(ISNA(MATCH($BW473,'2012'!$A$44:$A$139,0)),97,MATCH($BW473,'2012'!$A$44:$A$139,0))</f>
        <v>97</v>
      </c>
      <c r="CL473" s="2">
        <f>IF(ISNA(MATCH($BW473,'2013'!$A$44:$A$139,0)),97,MATCH($BW473,'2013'!$A$44:$A$139,0))</f>
        <v>97</v>
      </c>
      <c r="CM473" s="2">
        <f>IF(ISNA(MATCH($BW473,'2014'!$A$52:$A$179,0)),129,MATCH($BW473,'2014'!$A$52:$A$179,0))</f>
        <v>129</v>
      </c>
      <c r="CN473" s="147">
        <f>IF(ISNA(MATCH($BW473,'2015'!$A$52:$A$307,0)),257,MATCH($BW473,'2015'!$A$52:$A$307,0))</f>
        <v>257</v>
      </c>
      <c r="CO473" s="147">
        <f>IF(ISNA(MATCH($BW473,'2016'!$A$52:$A$307,0)),257,MATCH($BW473,'2016'!$A$52:$A$307,0))</f>
        <v>257</v>
      </c>
      <c r="CQ473">
        <f t="shared" si="321"/>
        <v>1108</v>
      </c>
      <c r="CR473" s="281"/>
      <c r="CS473" s="279"/>
      <c r="CT473" s="278">
        <f t="shared" si="322"/>
        <v>0</v>
      </c>
      <c r="CU473" s="279">
        <f t="shared" si="323"/>
        <v>0</v>
      </c>
      <c r="CV473" s="279">
        <f t="shared" si="324"/>
        <v>12</v>
      </c>
      <c r="CW473" s="279">
        <f t="shared" si="325"/>
        <v>10.9992</v>
      </c>
      <c r="CX473" s="279">
        <f t="shared" si="326"/>
        <v>36.33206672</v>
      </c>
      <c r="CY473" s="279">
        <f t="shared" si="327"/>
        <v>24.218955675551999</v>
      </c>
      <c r="CZ473" s="279">
        <f t="shared" si="328"/>
        <v>16.144355853322963</v>
      </c>
      <c r="DA473" s="279">
        <f t="shared" si="329"/>
        <v>10.761827611825087</v>
      </c>
      <c r="DB473" s="279">
        <f t="shared" si="330"/>
        <v>7.1738342860426023</v>
      </c>
      <c r="DC473" s="279">
        <f t="shared" si="331"/>
        <v>4.7820779350759981</v>
      </c>
      <c r="DD473" s="279">
        <f t="shared" si="332"/>
        <v>3.1877331515216603</v>
      </c>
      <c r="DE473" s="279">
        <f t="shared" si="333"/>
        <v>2.1249429188043387</v>
      </c>
      <c r="DF473" s="279">
        <f t="shared" si="334"/>
        <v>1.4164869496749721</v>
      </c>
      <c r="DG473" s="279">
        <f t="shared" si="351"/>
        <v>0.9442302006533364</v>
      </c>
      <c r="DH473" s="280">
        <f t="shared" si="353"/>
        <v>0.62942385175551407</v>
      </c>
      <c r="DI473" s="280">
        <f t="shared" si="358"/>
        <v>0.41957393958022565</v>
      </c>
      <c r="DJ473" s="154">
        <f t="shared" si="354"/>
        <v>409</v>
      </c>
      <c r="DK473" s="279">
        <f t="shared" si="335"/>
        <v>1108</v>
      </c>
      <c r="DL473" s="97"/>
      <c r="DM473" s="154"/>
      <c r="DN473" s="267">
        <f t="shared" si="336"/>
        <v>0</v>
      </c>
      <c r="DO473" s="154">
        <f t="shared" si="337"/>
        <v>0</v>
      </c>
      <c r="DP473" s="154">
        <f t="shared" si="338"/>
        <v>12</v>
      </c>
      <c r="DQ473" s="154">
        <f t="shared" si="339"/>
        <v>15</v>
      </c>
      <c r="DR473" s="154">
        <f t="shared" si="340"/>
        <v>44</v>
      </c>
      <c r="DS473" s="154">
        <f t="shared" si="341"/>
        <v>44</v>
      </c>
      <c r="DT473" s="154">
        <f t="shared" si="342"/>
        <v>44</v>
      </c>
      <c r="DU473" s="154">
        <f t="shared" si="343"/>
        <v>44</v>
      </c>
      <c r="DV473" s="154">
        <f t="shared" si="344"/>
        <v>44</v>
      </c>
      <c r="DW473" s="154">
        <f t="shared" si="345"/>
        <v>44</v>
      </c>
      <c r="DX473" s="154">
        <f t="shared" si="346"/>
        <v>44</v>
      </c>
      <c r="DY473" s="154">
        <f t="shared" si="347"/>
        <v>44</v>
      </c>
      <c r="DZ473" s="154">
        <f t="shared" si="348"/>
        <v>44</v>
      </c>
      <c r="EA473" s="154">
        <f t="shared" si="352"/>
        <v>44</v>
      </c>
      <c r="EB473" s="264">
        <f t="shared" si="355"/>
        <v>44</v>
      </c>
      <c r="EC473" s="264">
        <f t="shared" si="359"/>
        <v>44</v>
      </c>
      <c r="ED473" s="154">
        <f t="shared" si="356"/>
        <v>186</v>
      </c>
    </row>
    <row r="474" spans="2:134" ht="13" thickBot="1" x14ac:dyDescent="0.3">
      <c r="B474" s="131">
        <v>233</v>
      </c>
      <c r="C474" s="50">
        <f t="shared" si="285"/>
        <v>9</v>
      </c>
      <c r="D474" s="50">
        <f t="shared" si="290"/>
        <v>0</v>
      </c>
      <c r="E474" s="97"/>
      <c r="F474" s="2">
        <f t="shared" si="357"/>
        <v>469</v>
      </c>
      <c r="G474" s="493">
        <v>1510</v>
      </c>
      <c r="H474" s="98">
        <f>15- COUNTIF(L474:AC474,"#N/A")</f>
        <v>0</v>
      </c>
      <c r="I474" s="131">
        <f>SUM(AH474:AY474)+SUM(BE474:BT474)</f>
        <v>36</v>
      </c>
      <c r="J474" s="398">
        <f>DI474</f>
        <v>0.41573913042974081</v>
      </c>
      <c r="K474" s="456" t="str">
        <f>IF(ISNUMBER(MATCH(G474,'[4]OPR data'!$A$3:$A$2900,0)),"Y","N")</f>
        <v>Y</v>
      </c>
      <c r="L474" s="110"/>
      <c r="M474" s="233"/>
      <c r="N474" s="469" t="e">
        <f>(INDEX(Finish_table!R$4:R$83,MATCH('16 Year_History_Results'!$G474,Finish_table!S$4:S$83,0),1))</f>
        <v>#N/A</v>
      </c>
      <c r="O474" s="233" t="e">
        <f>(INDEX(Finish_table!Z$4:Z$99,MATCH('16 Year_History_Results'!$G474,Finish_table!AA$4:AA$99,0),1))</f>
        <v>#N/A</v>
      </c>
      <c r="P474" s="233" t="e">
        <f>(INDEX(Finish_table!AI$4:AI$99,MATCH('16 Year_History_Results'!$G474,Finish_table!AJ$4:AJ$99,0),1))</f>
        <v>#N/A</v>
      </c>
      <c r="Q474" s="233" t="e">
        <f>(INDEX(Finish_table!AR$4:AR$99,MATCH('16 Year_History_Results'!$G474,Finish_table!AS$4:AS$99,0),1))</f>
        <v>#N/A</v>
      </c>
      <c r="R474" s="233" t="str">
        <f>(INDEX(Finish_table!BA$4:BA$99,MATCH('16 Year_History_Results'!$G474,Finish_table!BB$4:BB$99,0),1))</f>
        <v>F</v>
      </c>
      <c r="S474" s="233" t="e">
        <f>(INDEX(Finish_table!BJ$4:BJ$99,MATCH('16 Year_History_Results'!$G474,Finish_table!BK$4:BK$99,0),1))</f>
        <v>#N/A</v>
      </c>
      <c r="T474" s="233" t="e">
        <f>(INDEX(Finish_table!BS$4:BS$99,MATCH('16 Year_History_Results'!$G474,Finish_table!BT$4:BT$99,0),1))</f>
        <v>#N/A</v>
      </c>
      <c r="U474" s="233" t="e">
        <f>(INDEX(Finish_table!CB$4:CB$99,MATCH('16 Year_History_Results'!$G474,Finish_table!CC$4:CC$99,0),1))</f>
        <v>#N/A</v>
      </c>
      <c r="V474" s="233" t="e">
        <f>(INDEX(Finish_table!CK$4:CK$99,MATCH('16 Year_History_Results'!$G474,Finish_table!CL$4:CL$99,0),1))</f>
        <v>#N/A</v>
      </c>
      <c r="W474" s="233" t="e">
        <f>(INDEX(Finish_table!CT$4:CT$99,MATCH('16 Year_History_Results'!$G474,Finish_table!CU$4:CU$99,0),1))</f>
        <v>#N/A</v>
      </c>
      <c r="X474" s="233" t="e">
        <f>(INDEX(Finish_table!DC$4:DC$99,MATCH('16 Year_History_Results'!$G474,Finish_table!DD$4:DD$99,0),1))</f>
        <v>#N/A</v>
      </c>
      <c r="Y474" s="233" t="e">
        <f>(INDEX(Finish_table!DL$4:DL$99,MATCH('16 Year_History_Results'!$G474,Finish_table!DM$4:DM$99,0),1))</f>
        <v>#N/A</v>
      </c>
      <c r="Z474" s="233" t="e">
        <f>(INDEX(Finish_table!DU$4:DU$99,MATCH('16 Year_History_Results'!$G474,Finish_table!DV$4:DV$99,0),1))</f>
        <v>#N/A</v>
      </c>
      <c r="AA474" s="233" t="e">
        <f>(INDEX(Finish_table!ED$4:ED$140,MATCH('16 Year_History_Results'!$G474,Finish_table!EE$4:EE$140,0),1))</f>
        <v>#N/A</v>
      </c>
      <c r="AB474" s="233" t="e">
        <f>(INDEX(Finish_table!EM$4:EM$224,MATCH('16 Year_History_Results'!$G474,Finish_table!EN$4:EN$224,0),1))</f>
        <v>#N/A</v>
      </c>
      <c r="AC474" s="253" t="e">
        <f>(INDEX(Finish_table!EW$4:EW$224,MATCH('16 Year_History_Results'!$G474,Finish_table!EX$4:EX$224,0),1))</f>
        <v>#N/A</v>
      </c>
      <c r="AG474">
        <f t="shared" si="320"/>
        <v>1510</v>
      </c>
      <c r="AH474" s="110"/>
      <c r="AI474" s="2"/>
      <c r="AJ474" s="146">
        <f>INDEX('2001'!$C$44:$C$140,'16 Year_History_Results'!BZ474)</f>
        <v>0</v>
      </c>
      <c r="AK474" s="2">
        <f>INDEX('2002'!$C$44:$C$140,'16 Year_History_Results'!CA474)</f>
        <v>0</v>
      </c>
      <c r="AL474" s="2">
        <f>INDEX('2003'!$C$44:$C$140,'16 Year_History_Results'!CB474)</f>
        <v>0</v>
      </c>
      <c r="AM474" s="2">
        <f>INDEX('2004'!$C$44:$C$140,'16 Year_History_Results'!CC474)</f>
        <v>0</v>
      </c>
      <c r="AN474" s="2">
        <f>INDEX('2005'!$C$44:$C$140,'16 Year_History_Results'!CD474)</f>
        <v>20</v>
      </c>
      <c r="AO474" s="2">
        <f>INDEX('2006'!$C$44:$C$140,'16 Year_History_Results'!CE474)</f>
        <v>0</v>
      </c>
      <c r="AP474" s="2">
        <f>INDEX('2007'!$C$44:$C$140,'16 Year_History_Results'!CF474)</f>
        <v>0</v>
      </c>
      <c r="AQ474" s="2">
        <f>INDEX('2008'!$C$44:$C$140,'16 Year_History_Results'!CG474)</f>
        <v>0</v>
      </c>
      <c r="AR474" s="2">
        <f>INDEX('2009'!$C$44:$C$140,'16 Year_History_Results'!CH474)</f>
        <v>0</v>
      </c>
      <c r="AS474" s="2">
        <f>INDEX('2010'!$C$44:$C$140,'16 Year_History_Results'!CI474)</f>
        <v>0</v>
      </c>
      <c r="AT474" s="2">
        <f>INDEX('2011'!$C$44:$C$140,'16 Year_History_Results'!CJ474)</f>
        <v>0</v>
      </c>
      <c r="AU474" s="2">
        <f>INDEX('2012'!$C$44:$C$140,'16 Year_History_Results'!CK474)</f>
        <v>0</v>
      </c>
      <c r="AV474" s="2">
        <f>INDEX('2013'!$C$44:$C$140,'16 Year_History_Results'!CL474)</f>
        <v>0</v>
      </c>
      <c r="AW474" s="2">
        <f>INDEX('2014'!$C$52:$C$180,'16 Year_History_Results'!CM474)</f>
        <v>0</v>
      </c>
      <c r="AX474" s="2">
        <f>INDEX('2015'!$E$52:$E$308,'16 Year_History_Results'!CN474)</f>
        <v>0</v>
      </c>
      <c r="AY474" s="147">
        <f>INDEX('2016'!$E$52:$E$308,'16 Year_History_Results'!CO474)</f>
        <v>0</v>
      </c>
      <c r="AZ474" s="2"/>
      <c r="BB474">
        <f t="shared" si="349"/>
        <v>1510</v>
      </c>
      <c r="BC474" s="110"/>
      <c r="BD474" s="97"/>
      <c r="BE474" s="146">
        <f>INDEX('2001'!$B$44:$B$140,'16 Year_History_Results'!BZ474)</f>
        <v>0</v>
      </c>
      <c r="BF474" s="2">
        <f>INDEX('2002'!$B$44:$B$140,'16 Year_History_Results'!CA474)</f>
        <v>0</v>
      </c>
      <c r="BG474" s="2">
        <f>INDEX('2003'!$B$44:$B$140,'16 Year_History_Results'!CB474)</f>
        <v>0</v>
      </c>
      <c r="BH474" s="2">
        <f>INDEX('2004'!$B$44:$B$140,'16 Year_History_Results'!CC474)</f>
        <v>0</v>
      </c>
      <c r="BI474" s="2">
        <f>INDEX('2005'!$B$44:$B$140,'16 Year_History_Results'!CD474)</f>
        <v>16</v>
      </c>
      <c r="BJ474" s="2">
        <f>INDEX('2006'!$B$44:$B$140,'16 Year_History_Results'!CE474)</f>
        <v>0</v>
      </c>
      <c r="BK474" s="2">
        <f>INDEX('2007'!$B$44:$B$140,'16 Year_History_Results'!CF474)</f>
        <v>0</v>
      </c>
      <c r="BL474" s="2">
        <f>INDEX('2008'!$B$44:$B$140,'16 Year_History_Results'!CG474)</f>
        <v>0</v>
      </c>
      <c r="BM474" s="2">
        <f>INDEX('2009'!$B$44:$B$140,'16 Year_History_Results'!CH474)</f>
        <v>0</v>
      </c>
      <c r="BN474" s="2">
        <f>INDEX('2010'!$B$44:$B$140,'16 Year_History_Results'!CI474)</f>
        <v>0</v>
      </c>
      <c r="BO474" s="2">
        <f>INDEX('2011'!$B$44:$B$140,'16 Year_History_Results'!CJ474)</f>
        <v>0</v>
      </c>
      <c r="BP474" s="2">
        <f>INDEX('2012'!$B$44:$B$140,'16 Year_History_Results'!CK474)</f>
        <v>0</v>
      </c>
      <c r="BQ474" s="2">
        <f>INDEX('2013'!$B$44:$B$140,'16 Year_History_Results'!CL474)</f>
        <v>0</v>
      </c>
      <c r="BR474" s="2">
        <f>INDEX('2014'!$B$52:$B$180,'16 Year_History_Results'!CM474)</f>
        <v>0</v>
      </c>
      <c r="BS474" s="147">
        <f>INDEX('2015'!$B$52:$B$308,'16 Year_History_Results'!CN474)</f>
        <v>0</v>
      </c>
      <c r="BT474" s="147">
        <f>INDEX('2016'!$B$52:$B$308,'16 Year_History_Results'!CO474)</f>
        <v>0</v>
      </c>
      <c r="BW474">
        <f t="shared" si="350"/>
        <v>1510</v>
      </c>
      <c r="BX474" s="110"/>
      <c r="BY474" s="97"/>
      <c r="BZ474" s="146">
        <f>IF(ISNA(MATCH($BW474,'2001'!$A$44:$A$139,0)),97,MATCH($BW474,'2001'!$A$44:$A$139,0))</f>
        <v>97</v>
      </c>
      <c r="CA474" s="2">
        <f>IF(ISNA(MATCH($BW474,'2002'!$A$44:$A$139,0)),97,MATCH($BW474,'2002'!$A$44:$A$139,0))</f>
        <v>97</v>
      </c>
      <c r="CB474" s="2">
        <f>IF(ISNA(MATCH($BW474,'2003'!$A$44:$A$139,0)),97,MATCH($BW474,'2003'!$A$44:$A$139,0))</f>
        <v>97</v>
      </c>
      <c r="CC474" s="2">
        <f>IF(ISNA(MATCH($BW474,'2004'!$A$44:$A$139,0)),97,MATCH($BW474,'2004'!$A$44:$A$139,0))</f>
        <v>97</v>
      </c>
      <c r="CD474" s="2">
        <f>IF(ISNA(MATCH($BW474,'2005'!$A$44:$A$139,0)),97,MATCH($BW474,'2005'!$A$44:$A$139,0))</f>
        <v>92</v>
      </c>
      <c r="CE474" s="2">
        <f>IF(ISNA(MATCH($BW474,'2006'!$A$44:$A$139,0)),97,MATCH($BW474,'2006'!$A$44:$A$139,0))</f>
        <v>97</v>
      </c>
      <c r="CF474" s="2">
        <f>IF(ISNA(MATCH($BW474,'2007'!$A$44:$A$139,0)),97,MATCH($BW474,'2007'!$A$44:$A$139,0))</f>
        <v>97</v>
      </c>
      <c r="CG474" s="2">
        <f>IF(ISNA(MATCH($BW474,'2008'!$A$44:$A$139,0)),97,MATCH($BW474,'2008'!$A$44:$A$139,0))</f>
        <v>97</v>
      </c>
      <c r="CH474" s="2">
        <f>IF(ISNA(MATCH($BW474,'2009'!$A$44:$A$139,0)),97,MATCH($BW474,'2009'!$A$44:$A$139,0))</f>
        <v>97</v>
      </c>
      <c r="CI474" s="2">
        <f>IF(ISNA(MATCH($BW474,'2010'!$A$44:$A$139,0)),97,MATCH($BW474,'2010'!$A$44:$A$139,0))</f>
        <v>97</v>
      </c>
      <c r="CJ474" s="2">
        <f>IF(ISNA(MATCH($BW474,'2011'!$A$44:$A$139,0)),97,MATCH($BW474,'2011'!$A$44:$A$139,0))</f>
        <v>97</v>
      </c>
      <c r="CK474" s="2">
        <f>IF(ISNA(MATCH($BW474,'2012'!$A$44:$A$139,0)),97,MATCH($BW474,'2012'!$A$44:$A$139,0))</f>
        <v>97</v>
      </c>
      <c r="CL474" s="2">
        <f>IF(ISNA(MATCH($BW474,'2013'!$A$44:$A$139,0)),97,MATCH($BW474,'2013'!$A$44:$A$139,0))</f>
        <v>97</v>
      </c>
      <c r="CM474" s="2">
        <f>IF(ISNA(MATCH($BW474,'2014'!$A$52:$A$179,0)),129,MATCH($BW474,'2014'!$A$52:$A$179,0))</f>
        <v>129</v>
      </c>
      <c r="CN474" s="147">
        <f>IF(ISNA(MATCH($BW474,'2015'!$A$52:$A$307,0)),257,MATCH($BW474,'2015'!$A$52:$A$307,0))</f>
        <v>257</v>
      </c>
      <c r="CO474" s="147">
        <f>IF(ISNA(MATCH($BW474,'2016'!$A$52:$A$307,0)),257,MATCH($BW474,'2016'!$A$52:$A$307,0))</f>
        <v>257</v>
      </c>
      <c r="CQ474">
        <f t="shared" si="321"/>
        <v>1510</v>
      </c>
      <c r="CR474" s="281"/>
      <c r="CS474" s="279"/>
      <c r="CT474" s="278">
        <f t="shared" si="322"/>
        <v>0</v>
      </c>
      <c r="CU474" s="279">
        <f t="shared" si="323"/>
        <v>0</v>
      </c>
      <c r="CV474" s="279">
        <f t="shared" si="324"/>
        <v>0</v>
      </c>
      <c r="CW474" s="279">
        <f t="shared" si="325"/>
        <v>0</v>
      </c>
      <c r="CX474" s="279">
        <f t="shared" si="326"/>
        <v>36</v>
      </c>
      <c r="CY474" s="279">
        <f t="shared" si="327"/>
        <v>23.997599999999998</v>
      </c>
      <c r="CZ474" s="279">
        <f t="shared" si="328"/>
        <v>15.996800159999998</v>
      </c>
      <c r="DA474" s="279">
        <f t="shared" si="329"/>
        <v>10.663466986655997</v>
      </c>
      <c r="DB474" s="279">
        <f t="shared" si="330"/>
        <v>7.1082670933048879</v>
      </c>
      <c r="DC474" s="279">
        <f t="shared" si="331"/>
        <v>4.7383708443970383</v>
      </c>
      <c r="DD474" s="279">
        <f t="shared" si="332"/>
        <v>3.1585980048750657</v>
      </c>
      <c r="DE474" s="279">
        <f t="shared" si="333"/>
        <v>2.1055214300497189</v>
      </c>
      <c r="DF474" s="279">
        <f t="shared" si="334"/>
        <v>1.4035405852711427</v>
      </c>
      <c r="DG474" s="279">
        <f t="shared" si="351"/>
        <v>0.93560015414174369</v>
      </c>
      <c r="DH474" s="280">
        <f t="shared" si="353"/>
        <v>0.62367106275088635</v>
      </c>
      <c r="DI474" s="280">
        <f t="shared" si="358"/>
        <v>0.41573913042974081</v>
      </c>
      <c r="DJ474" s="154">
        <f t="shared" si="354"/>
        <v>410</v>
      </c>
      <c r="DK474" s="279">
        <f t="shared" si="335"/>
        <v>1510</v>
      </c>
      <c r="DL474" s="97"/>
      <c r="DM474" s="154"/>
      <c r="DN474" s="267">
        <f t="shared" si="336"/>
        <v>0</v>
      </c>
      <c r="DO474" s="154">
        <f t="shared" si="337"/>
        <v>0</v>
      </c>
      <c r="DP474" s="154">
        <f t="shared" si="338"/>
        <v>0</v>
      </c>
      <c r="DQ474" s="154">
        <f t="shared" si="339"/>
        <v>0</v>
      </c>
      <c r="DR474" s="154">
        <f t="shared" si="340"/>
        <v>36</v>
      </c>
      <c r="DS474" s="154">
        <f t="shared" si="341"/>
        <v>36</v>
      </c>
      <c r="DT474" s="154">
        <f t="shared" si="342"/>
        <v>36</v>
      </c>
      <c r="DU474" s="154">
        <f t="shared" si="343"/>
        <v>36</v>
      </c>
      <c r="DV474" s="154">
        <f t="shared" si="344"/>
        <v>36</v>
      </c>
      <c r="DW474" s="154">
        <f t="shared" si="345"/>
        <v>36</v>
      </c>
      <c r="DX474" s="154">
        <f t="shared" si="346"/>
        <v>36</v>
      </c>
      <c r="DY474" s="154">
        <f t="shared" si="347"/>
        <v>36</v>
      </c>
      <c r="DZ474" s="154">
        <f t="shared" si="348"/>
        <v>36</v>
      </c>
      <c r="EA474" s="154">
        <f t="shared" si="352"/>
        <v>36</v>
      </c>
      <c r="EB474" s="264">
        <f t="shared" si="355"/>
        <v>36</v>
      </c>
      <c r="EC474" s="264">
        <f t="shared" si="359"/>
        <v>36</v>
      </c>
      <c r="ED474" s="154">
        <f t="shared" si="356"/>
        <v>214</v>
      </c>
    </row>
    <row r="475" spans="2:134" ht="13" thickBot="1" x14ac:dyDescent="0.3">
      <c r="B475" s="131">
        <v>233</v>
      </c>
      <c r="C475" s="50">
        <f t="shared" si="285"/>
        <v>10</v>
      </c>
      <c r="D475" s="50">
        <f t="shared" si="290"/>
        <v>10</v>
      </c>
      <c r="E475" s="97"/>
      <c r="F475" s="2">
        <f t="shared" si="357"/>
        <v>470</v>
      </c>
      <c r="G475" s="495">
        <v>395</v>
      </c>
      <c r="H475" s="98">
        <f>15- COUNTIF(L475:AC475,"#N/A")</f>
        <v>2</v>
      </c>
      <c r="I475" s="131">
        <f>SUM(AH475:AY475)+SUM(BE475:BT475)</f>
        <v>34</v>
      </c>
      <c r="J475" s="398">
        <f>DI475</f>
        <v>0.40997479380890217</v>
      </c>
      <c r="K475" s="456" t="str">
        <f>IF(ISNUMBER(MATCH(G475,'[4]OPR data'!$A$3:$A$2900,0)),"Y","N")</f>
        <v>Y</v>
      </c>
      <c r="L475" s="110"/>
      <c r="M475" s="233"/>
      <c r="N475" s="469" t="e">
        <f>(INDEX(Finish_table!R$4:R$83,MATCH('16 Year_History_Results'!$G475,Finish_table!S$4:S$83,0),1))</f>
        <v>#N/A</v>
      </c>
      <c r="O475" s="233" t="e">
        <f>(INDEX(Finish_table!Z$4:Z$99,MATCH('16 Year_History_Results'!$G475,Finish_table!AA$4:AA$99,0),1))</f>
        <v>#N/A</v>
      </c>
      <c r="P475" s="233" t="e">
        <f>(INDEX(Finish_table!AI$4:AI$99,MATCH('16 Year_History_Results'!$G475,Finish_table!AJ$4:AJ$99,0),1))</f>
        <v>#N/A</v>
      </c>
      <c r="Q475" s="233" t="str">
        <f>(INDEX(Finish_table!AR$4:AR$99,MATCH('16 Year_History_Results'!$G475,Finish_table!AS$4:AS$99,0),1))</f>
        <v>QF</v>
      </c>
      <c r="R475" s="233" t="str">
        <f>(INDEX(Finish_table!BA$4:BA$99,MATCH('16 Year_History_Results'!$G475,Finish_table!BB$4:BB$99,0),1))</f>
        <v>QF</v>
      </c>
      <c r="S475" s="233" t="str">
        <f>(INDEX(Finish_table!BJ$4:BJ$99,MATCH('16 Year_History_Results'!$G475,Finish_table!BK$4:BK$99,0),1))</f>
        <v>QF</v>
      </c>
      <c r="T475" s="233" t="e">
        <f>(INDEX(Finish_table!BS$4:BS$99,MATCH('16 Year_History_Results'!$G475,Finish_table!BT$4:BT$99,0),1))</f>
        <v>#N/A</v>
      </c>
      <c r="U475" s="233" t="e">
        <f>(INDEX(Finish_table!CB$4:CB$99,MATCH('16 Year_History_Results'!$G475,Finish_table!CC$4:CC$99,0),1))</f>
        <v>#N/A</v>
      </c>
      <c r="V475" s="233" t="e">
        <f>(INDEX(Finish_table!CK$4:CK$99,MATCH('16 Year_History_Results'!$G475,Finish_table!CL$4:CL$99,0),1))</f>
        <v>#N/A</v>
      </c>
      <c r="W475" s="233" t="e">
        <f>(INDEX(Finish_table!CT$4:CT$99,MATCH('16 Year_History_Results'!$G475,Finish_table!CU$4:CU$99,0),1))</f>
        <v>#N/A</v>
      </c>
      <c r="X475" s="233" t="e">
        <f>(INDEX(Finish_table!DC$4:DC$99,MATCH('16 Year_History_Results'!$G475,Finish_table!DD$4:DD$99,0),1))</f>
        <v>#N/A</v>
      </c>
      <c r="Y475" s="233" t="e">
        <f>(INDEX(Finish_table!DL$4:DL$99,MATCH('16 Year_History_Results'!$G475,Finish_table!DM$4:DM$99,0),1))</f>
        <v>#N/A</v>
      </c>
      <c r="Z475" s="233" t="e">
        <f>(INDEX(Finish_table!DU$4:DU$99,MATCH('16 Year_History_Results'!$G475,Finish_table!DV$4:DV$99,0),1))</f>
        <v>#N/A</v>
      </c>
      <c r="AA475" s="233" t="e">
        <f>(INDEX(Finish_table!ED$4:ED$140,MATCH('16 Year_History_Results'!$G475,Finish_table!EE$4:EE$140,0),1))</f>
        <v>#N/A</v>
      </c>
      <c r="AB475" s="233" t="e">
        <f>(INDEX(Finish_table!EM$4:EM$224,MATCH('16 Year_History_Results'!$G475,Finish_table!EN$4:EN$224,0),1))</f>
        <v>#N/A</v>
      </c>
      <c r="AC475" s="253" t="e">
        <f>(INDEX(Finish_table!EW$4:EW$224,MATCH('16 Year_History_Results'!$G475,Finish_table!EX$4:EX$224,0),1))</f>
        <v>#N/A</v>
      </c>
      <c r="AG475">
        <f t="shared" ref="AG475:AG490" si="360">G475</f>
        <v>395</v>
      </c>
      <c r="AH475" s="110"/>
      <c r="AI475" s="2"/>
      <c r="AJ475" s="146">
        <f>INDEX('2001'!$C$44:$C$140,'16 Year_History_Results'!BZ475)</f>
        <v>0</v>
      </c>
      <c r="AK475" s="2">
        <f>INDEX('2002'!$C$44:$C$140,'16 Year_History_Results'!CA475)</f>
        <v>0</v>
      </c>
      <c r="AL475" s="2">
        <f>INDEX('2003'!$C$44:$C$140,'16 Year_History_Results'!CB475)</f>
        <v>0</v>
      </c>
      <c r="AM475" s="2">
        <f>INDEX('2004'!$C$44:$C$140,'16 Year_History_Results'!CC475)</f>
        <v>0</v>
      </c>
      <c r="AN475" s="2">
        <f>INDEX('2005'!$C$44:$C$140,'16 Year_History_Results'!CD475)</f>
        <v>0</v>
      </c>
      <c r="AO475" s="2">
        <f>INDEX('2006'!$C$44:$C$140,'16 Year_History_Results'!CE475)</f>
        <v>0</v>
      </c>
      <c r="AP475" s="2">
        <f>INDEX('2007'!$C$44:$C$140,'16 Year_History_Results'!CF475)</f>
        <v>0</v>
      </c>
      <c r="AQ475" s="2">
        <f>INDEX('2008'!$C$44:$C$140,'16 Year_History_Results'!CG475)</f>
        <v>0</v>
      </c>
      <c r="AR475" s="2">
        <f>INDEX('2009'!$C$44:$C$140,'16 Year_History_Results'!CH475)</f>
        <v>0</v>
      </c>
      <c r="AS475" s="2">
        <f>INDEX('2010'!$C$44:$C$140,'16 Year_History_Results'!CI475)</f>
        <v>0</v>
      </c>
      <c r="AT475" s="2">
        <f>INDEX('2011'!$C$44:$C$140,'16 Year_History_Results'!CJ475)</f>
        <v>0</v>
      </c>
      <c r="AU475" s="2">
        <f>INDEX('2012'!$C$44:$C$140,'16 Year_History_Results'!CK475)</f>
        <v>0</v>
      </c>
      <c r="AV475" s="2">
        <f>INDEX('2013'!$C$44:$C$140,'16 Year_History_Results'!CL475)</f>
        <v>0</v>
      </c>
      <c r="AW475" s="2">
        <f>INDEX('2014'!$C$52:$C$180,'16 Year_History_Results'!CM475)</f>
        <v>0</v>
      </c>
      <c r="AX475" s="2">
        <f>INDEX('2015'!$E$52:$E$308,'16 Year_History_Results'!CN475)</f>
        <v>0</v>
      </c>
      <c r="AY475" s="147">
        <f>INDEX('2016'!$E$52:$E$308,'16 Year_History_Results'!CO475)</f>
        <v>0</v>
      </c>
      <c r="AZ475" s="2"/>
      <c r="BB475">
        <f t="shared" si="349"/>
        <v>395</v>
      </c>
      <c r="BC475" s="110"/>
      <c r="BD475" s="97"/>
      <c r="BE475" s="146">
        <f>INDEX('2001'!$B$44:$B$140,'16 Year_History_Results'!BZ475)</f>
        <v>0</v>
      </c>
      <c r="BF475" s="2">
        <f>INDEX('2002'!$B$44:$B$140,'16 Year_History_Results'!CA475)</f>
        <v>0</v>
      </c>
      <c r="BG475" s="2">
        <f>INDEX('2003'!$B$44:$B$140,'16 Year_History_Results'!CB475)</f>
        <v>0</v>
      </c>
      <c r="BH475" s="2">
        <f>INDEX('2004'!$B$44:$B$140,'16 Year_History_Results'!CC475)</f>
        <v>12</v>
      </c>
      <c r="BI475" s="2">
        <f>INDEX('2005'!$B$44:$B$140,'16 Year_History_Results'!CD475)</f>
        <v>11</v>
      </c>
      <c r="BJ475" s="2">
        <f>INDEX('2006'!$B$44:$B$140,'16 Year_History_Results'!CE475)</f>
        <v>11</v>
      </c>
      <c r="BK475" s="2">
        <f>INDEX('2007'!$B$44:$B$140,'16 Year_History_Results'!CF475)</f>
        <v>0</v>
      </c>
      <c r="BL475" s="2">
        <f>INDEX('2008'!$B$44:$B$140,'16 Year_History_Results'!CG475)</f>
        <v>0</v>
      </c>
      <c r="BM475" s="2">
        <f>INDEX('2009'!$B$44:$B$140,'16 Year_History_Results'!CH475)</f>
        <v>0</v>
      </c>
      <c r="BN475" s="2">
        <f>INDEX('2010'!$B$44:$B$140,'16 Year_History_Results'!CI475)</f>
        <v>0</v>
      </c>
      <c r="BO475" s="2">
        <f>INDEX('2011'!$B$44:$B$140,'16 Year_History_Results'!CJ475)</f>
        <v>0</v>
      </c>
      <c r="BP475" s="2">
        <f>INDEX('2012'!$B$44:$B$140,'16 Year_History_Results'!CK475)</f>
        <v>0</v>
      </c>
      <c r="BQ475" s="2">
        <f>INDEX('2013'!$B$44:$B$140,'16 Year_History_Results'!CL475)</f>
        <v>0</v>
      </c>
      <c r="BR475" s="2">
        <f>INDEX('2014'!$B$52:$B$180,'16 Year_History_Results'!CM475)</f>
        <v>0</v>
      </c>
      <c r="BS475" s="147">
        <f>INDEX('2015'!$B$52:$B$308,'16 Year_History_Results'!CN475)</f>
        <v>0</v>
      </c>
      <c r="BT475" s="147">
        <f>INDEX('2016'!$B$52:$B$308,'16 Year_History_Results'!CO475)</f>
        <v>0</v>
      </c>
      <c r="BW475">
        <f t="shared" si="350"/>
        <v>395</v>
      </c>
      <c r="BX475" s="110"/>
      <c r="BY475" s="97"/>
      <c r="BZ475" s="146">
        <f>IF(ISNA(MATCH($BW475,'2001'!$A$44:$A$139,0)),97,MATCH($BW475,'2001'!$A$44:$A$139,0))</f>
        <v>97</v>
      </c>
      <c r="CA475" s="2">
        <f>IF(ISNA(MATCH($BW475,'2002'!$A$44:$A$139,0)),97,MATCH($BW475,'2002'!$A$44:$A$139,0))</f>
        <v>97</v>
      </c>
      <c r="CB475" s="2">
        <f>IF(ISNA(MATCH($BW475,'2003'!$A$44:$A$139,0)),97,MATCH($BW475,'2003'!$A$44:$A$139,0))</f>
        <v>97</v>
      </c>
      <c r="CC475" s="2">
        <f>IF(ISNA(MATCH($BW475,'2004'!$A$44:$A$139,0)),97,MATCH($BW475,'2004'!$A$44:$A$139,0))</f>
        <v>59</v>
      </c>
      <c r="CD475" s="2">
        <f>IF(ISNA(MATCH($BW475,'2005'!$A$44:$A$139,0)),97,MATCH($BW475,'2005'!$A$44:$A$139,0))</f>
        <v>58</v>
      </c>
      <c r="CE475" s="2">
        <f>IF(ISNA(MATCH($BW475,'2006'!$A$44:$A$139,0)),97,MATCH($BW475,'2006'!$A$44:$A$139,0))</f>
        <v>59</v>
      </c>
      <c r="CF475" s="2">
        <f>IF(ISNA(MATCH($BW475,'2007'!$A$44:$A$139,0)),97,MATCH($BW475,'2007'!$A$44:$A$139,0))</f>
        <v>97</v>
      </c>
      <c r="CG475" s="2">
        <f>IF(ISNA(MATCH($BW475,'2008'!$A$44:$A$139,0)),97,MATCH($BW475,'2008'!$A$44:$A$139,0))</f>
        <v>97</v>
      </c>
      <c r="CH475" s="2">
        <f>IF(ISNA(MATCH($BW475,'2009'!$A$44:$A$139,0)),97,MATCH($BW475,'2009'!$A$44:$A$139,0))</f>
        <v>97</v>
      </c>
      <c r="CI475" s="2">
        <f>IF(ISNA(MATCH($BW475,'2010'!$A$44:$A$139,0)),97,MATCH($BW475,'2010'!$A$44:$A$139,0))</f>
        <v>97</v>
      </c>
      <c r="CJ475" s="2">
        <f>IF(ISNA(MATCH($BW475,'2011'!$A$44:$A$139,0)),97,MATCH($BW475,'2011'!$A$44:$A$139,0))</f>
        <v>97</v>
      </c>
      <c r="CK475" s="2">
        <f>IF(ISNA(MATCH($BW475,'2012'!$A$44:$A$139,0)),97,MATCH($BW475,'2012'!$A$44:$A$139,0))</f>
        <v>97</v>
      </c>
      <c r="CL475" s="2">
        <f>IF(ISNA(MATCH($BW475,'2013'!$A$44:$A$139,0)),97,MATCH($BW475,'2013'!$A$44:$A$139,0))</f>
        <v>97</v>
      </c>
      <c r="CM475" s="2">
        <f>IF(ISNA(MATCH($BW475,'2014'!$A$52:$A$179,0)),129,MATCH($BW475,'2014'!$A$52:$A$179,0))</f>
        <v>129</v>
      </c>
      <c r="CN475" s="147">
        <f>IF(ISNA(MATCH($BW475,'2015'!$A$52:$A$307,0)),257,MATCH($BW475,'2015'!$A$52:$A$307,0))</f>
        <v>257</v>
      </c>
      <c r="CO475" s="147">
        <f>IF(ISNA(MATCH($BW475,'2016'!$A$52:$A$307,0)),257,MATCH($BW475,'2016'!$A$52:$A$307,0))</f>
        <v>257</v>
      </c>
      <c r="CQ475">
        <f t="shared" ref="CQ475:CQ490" si="361">G475</f>
        <v>395</v>
      </c>
      <c r="CR475" s="281"/>
      <c r="CS475" s="279"/>
      <c r="CT475" s="278">
        <f t="shared" ref="CT475:CT490" si="362">BE475+AJ475</f>
        <v>0</v>
      </c>
      <c r="CU475" s="279">
        <f t="shared" ref="CU475:CU490" si="363">(BF475+AK475)+(CT475*$AE$1)</f>
        <v>0</v>
      </c>
      <c r="CV475" s="279">
        <f t="shared" ref="CV475:CV490" si="364">BG475+AL475+(CU475*$AE$1)</f>
        <v>0</v>
      </c>
      <c r="CW475" s="279">
        <f t="shared" ref="CW475:CW490" si="365">BH475+AM475+(CV475*$AE$1)</f>
        <v>12</v>
      </c>
      <c r="CX475" s="279">
        <f t="shared" ref="CX475:CX490" si="366">BI475+AN475+(CW475*$AE$1)</f>
        <v>18.999200000000002</v>
      </c>
      <c r="CY475" s="279">
        <f t="shared" ref="CY475:CY490" si="367">BJ475+AO475+(CX475*$AE$1)</f>
        <v>23.664866719999999</v>
      </c>
      <c r="CZ475" s="279">
        <f t="shared" ref="CZ475:CZ490" si="368">BK475+AP475+(CY475*$AE$1)</f>
        <v>15.775000155551998</v>
      </c>
      <c r="DA475" s="279">
        <f t="shared" ref="DA475:DA490" si="369">BL475+AQ475+(CZ475*$AE$1)</f>
        <v>10.515615103690962</v>
      </c>
      <c r="DB475" s="279">
        <f t="shared" ref="DB475:DB490" si="370">BM475+AR475+(DA475*$AE$1)</f>
        <v>7.0097090281203949</v>
      </c>
      <c r="DC475" s="279">
        <f t="shared" ref="DC475:DC490" si="371">BN475+AS475+(DB475*$AE$1)</f>
        <v>4.6726720381450546</v>
      </c>
      <c r="DD475" s="279">
        <f t="shared" ref="DD475:DD490" si="372">BO475+AT475+(DC475*$AE$1)</f>
        <v>3.1148031806274932</v>
      </c>
      <c r="DE475" s="279">
        <f t="shared" ref="DE475:DE490" si="373">BP475+AU475+(DD475*$AE$1)</f>
        <v>2.076327800206287</v>
      </c>
      <c r="DF475" s="279">
        <f t="shared" ref="DF475:DF490" si="374">BQ475+AV475+(DE475*$AE$1)</f>
        <v>1.384080111617511</v>
      </c>
      <c r="DG475" s="279">
        <f t="shared" ref="DG475:DG490" si="375">BR475+AW475+(DF475*$AE$1)</f>
        <v>0.92262780240423281</v>
      </c>
      <c r="DH475" s="280">
        <f t="shared" si="353"/>
        <v>0.61502369308266158</v>
      </c>
      <c r="DI475" s="280">
        <f t="shared" si="358"/>
        <v>0.40997479380890217</v>
      </c>
      <c r="DJ475" s="154">
        <f t="shared" si="354"/>
        <v>411</v>
      </c>
      <c r="DK475" s="279">
        <f t="shared" ref="DK475:DK490" si="376">G475</f>
        <v>395</v>
      </c>
      <c r="DL475" s="97"/>
      <c r="DM475" s="154"/>
      <c r="DN475" s="267">
        <f t="shared" ref="DN475:DN490" si="377">BE475+AJ475+DM475</f>
        <v>0</v>
      </c>
      <c r="DO475" s="154">
        <f t="shared" ref="DO475:DO490" si="378">BF475+AK475+DN475</f>
        <v>0</v>
      </c>
      <c r="DP475" s="154">
        <f t="shared" ref="DP475:DP490" si="379">BG475+AL475+DO475</f>
        <v>0</v>
      </c>
      <c r="DQ475" s="154">
        <f t="shared" ref="DQ475:DQ490" si="380">BH475+AM475+DP475</f>
        <v>12</v>
      </c>
      <c r="DR475" s="154">
        <f t="shared" ref="DR475:DR490" si="381">BI475+AN475+DQ475</f>
        <v>23</v>
      </c>
      <c r="DS475" s="154">
        <f t="shared" ref="DS475:DS490" si="382">BJ475+AO475+DR475</f>
        <v>34</v>
      </c>
      <c r="DT475" s="154">
        <f t="shared" ref="DT475:DT490" si="383">BK475+AP475+DS475</f>
        <v>34</v>
      </c>
      <c r="DU475" s="154">
        <f t="shared" ref="DU475:DU490" si="384">BL475+AQ475+DT475</f>
        <v>34</v>
      </c>
      <c r="DV475" s="154">
        <f t="shared" ref="DV475:DV490" si="385">BM475+AR475+DU475</f>
        <v>34</v>
      </c>
      <c r="DW475" s="154">
        <f t="shared" ref="DW475:DW490" si="386">BN475+AS475+DV475</f>
        <v>34</v>
      </c>
      <c r="DX475" s="154">
        <f t="shared" ref="DX475:DX490" si="387">BO475+AT475+DW475</f>
        <v>34</v>
      </c>
      <c r="DY475" s="154">
        <f t="shared" ref="DY475:DY490" si="388">BP475+AU475+DX475</f>
        <v>34</v>
      </c>
      <c r="DZ475" s="154">
        <f t="shared" ref="DZ475:DZ490" si="389">BQ475+AV475+DY475</f>
        <v>34</v>
      </c>
      <c r="EA475" s="154">
        <f t="shared" ref="EA475:EA490" si="390">BR475+AW475+DZ475</f>
        <v>34</v>
      </c>
      <c r="EB475" s="264">
        <f t="shared" si="355"/>
        <v>34</v>
      </c>
      <c r="EC475" s="264">
        <f t="shared" si="359"/>
        <v>34</v>
      </c>
      <c r="ED475" s="154">
        <f t="shared" si="356"/>
        <v>230</v>
      </c>
    </row>
    <row r="476" spans="2:134" ht="13" thickBot="1" x14ac:dyDescent="0.3">
      <c r="B476" s="131">
        <v>234</v>
      </c>
      <c r="C476" s="50">
        <f t="shared" si="285"/>
        <v>1</v>
      </c>
      <c r="D476" s="50">
        <f t="shared" si="290"/>
        <v>0</v>
      </c>
      <c r="E476" s="97"/>
      <c r="F476" s="2">
        <f t="shared" si="357"/>
        <v>471</v>
      </c>
      <c r="G476" s="207">
        <v>931</v>
      </c>
      <c r="H476" s="98">
        <f>15- COUNTIF(L476:AC476,"#N/A")</f>
        <v>0</v>
      </c>
      <c r="I476" s="131">
        <f>SUM(AH476:AY476)+SUM(BE476:BT476)</f>
        <v>7</v>
      </c>
      <c r="J476" s="398">
        <f>DI476</f>
        <v>0.40940694473188977</v>
      </c>
      <c r="K476" s="456" t="str">
        <f>IF(ISNUMBER(MATCH(G476,'[4]OPR data'!$A$3:$A$2900,0)),"Y","N")</f>
        <v>Y</v>
      </c>
      <c r="L476" s="110"/>
      <c r="M476" s="233"/>
      <c r="N476" s="469" t="e">
        <f>(INDEX(Finish_table!R$4:R$83,MATCH('16 Year_History_Results'!$G476,Finish_table!S$4:S$83,0),1))</f>
        <v>#N/A</v>
      </c>
      <c r="O476" s="233" t="e">
        <f>(INDEX(Finish_table!Z$4:Z$99,MATCH('16 Year_History_Results'!$G476,Finish_table!AA$4:AA$99,0),1))</f>
        <v>#N/A</v>
      </c>
      <c r="P476" s="233" t="e">
        <f>(INDEX(Finish_table!AI$4:AI$99,MATCH('16 Year_History_Results'!$G476,Finish_table!AJ$4:AJ$99,0),1))</f>
        <v>#N/A</v>
      </c>
      <c r="Q476" s="233" t="e">
        <f>(INDEX(Finish_table!AR$4:AR$99,MATCH('16 Year_History_Results'!$G476,Finish_table!AS$4:AS$99,0),1))</f>
        <v>#N/A</v>
      </c>
      <c r="R476" s="233" t="e">
        <f>(INDEX(Finish_table!BA$4:BA$99,MATCH('16 Year_History_Results'!$G476,Finish_table!BB$4:BB$99,0),1))</f>
        <v>#N/A</v>
      </c>
      <c r="S476" s="233" t="e">
        <f>(INDEX(Finish_table!BJ$4:BJ$99,MATCH('16 Year_History_Results'!$G476,Finish_table!BK$4:BK$99,0),1))</f>
        <v>#N/A</v>
      </c>
      <c r="T476" s="233" t="e">
        <f>(INDEX(Finish_table!BS$4:BS$99,MATCH('16 Year_History_Results'!$G476,Finish_table!BT$4:BT$99,0),1))</f>
        <v>#N/A</v>
      </c>
      <c r="U476" s="233" t="e">
        <f>(INDEX(Finish_table!CB$4:CB$99,MATCH('16 Year_History_Results'!$G476,Finish_table!CC$4:CC$99,0),1))</f>
        <v>#N/A</v>
      </c>
      <c r="V476" s="233" t="str">
        <f>(INDEX(Finish_table!CK$4:CK$99,MATCH('16 Year_History_Results'!$G476,Finish_table!CL$4:CL$99,0),1))</f>
        <v>QF</v>
      </c>
      <c r="W476" s="233" t="e">
        <f>(INDEX(Finish_table!CT$4:CT$99,MATCH('16 Year_History_Results'!$G476,Finish_table!CU$4:CU$99,0),1))</f>
        <v>#N/A</v>
      </c>
      <c r="X476" s="233" t="e">
        <f>(INDEX(Finish_table!DC$4:DC$99,MATCH('16 Year_History_Results'!$G476,Finish_table!DD$4:DD$99,0),1))</f>
        <v>#N/A</v>
      </c>
      <c r="Y476" s="233" t="e">
        <f>(INDEX(Finish_table!DL$4:DL$99,MATCH('16 Year_History_Results'!$G476,Finish_table!DM$4:DM$99,0),1))</f>
        <v>#N/A</v>
      </c>
      <c r="Z476" s="233" t="e">
        <f>(INDEX(Finish_table!DU$4:DU$99,MATCH('16 Year_History_Results'!$G476,Finish_table!DV$4:DV$99,0),1))</f>
        <v>#N/A</v>
      </c>
      <c r="AA476" s="233" t="e">
        <f>(INDEX(Finish_table!ED$4:ED$140,MATCH('16 Year_History_Results'!$G476,Finish_table!EE$4:EE$140,0),1))</f>
        <v>#N/A</v>
      </c>
      <c r="AB476" s="233" t="e">
        <f>(INDEX(Finish_table!EM$4:EM$224,MATCH('16 Year_History_Results'!$G476,Finish_table!EN$4:EN$224,0),1))</f>
        <v>#N/A</v>
      </c>
      <c r="AC476" s="253" t="e">
        <f>(INDEX(Finish_table!EW$4:EW$224,MATCH('16 Year_History_Results'!$G476,Finish_table!EX$4:EX$224,0),1))</f>
        <v>#N/A</v>
      </c>
      <c r="AG476">
        <f t="shared" si="360"/>
        <v>931</v>
      </c>
      <c r="AH476" s="110"/>
      <c r="AI476" s="2"/>
      <c r="AJ476" s="146">
        <f>INDEX('2001'!$C$44:$C$140,'16 Year_History_Results'!BZ476)</f>
        <v>0</v>
      </c>
      <c r="AK476" s="2">
        <f>INDEX('2002'!$C$44:$C$140,'16 Year_History_Results'!CA476)</f>
        <v>0</v>
      </c>
      <c r="AL476" s="2">
        <f>INDEX('2003'!$C$44:$C$140,'16 Year_History_Results'!CB476)</f>
        <v>0</v>
      </c>
      <c r="AM476" s="2">
        <f>INDEX('2004'!$C$44:$C$140,'16 Year_History_Results'!CC476)</f>
        <v>0</v>
      </c>
      <c r="AN476" s="2">
        <f>INDEX('2005'!$C$44:$C$140,'16 Year_History_Results'!CD476)</f>
        <v>0</v>
      </c>
      <c r="AO476" s="2">
        <f>INDEX('2006'!$C$44:$C$140,'16 Year_History_Results'!CE476)</f>
        <v>0</v>
      </c>
      <c r="AP476" s="2">
        <f>INDEX('2007'!$C$44:$C$140,'16 Year_History_Results'!CF476)</f>
        <v>0</v>
      </c>
      <c r="AQ476" s="2">
        <f>INDEX('2008'!$C$44:$C$140,'16 Year_History_Results'!CG476)</f>
        <v>0</v>
      </c>
      <c r="AR476" s="2">
        <f>INDEX('2009'!$C$44:$C$140,'16 Year_History_Results'!CH476)</f>
        <v>0</v>
      </c>
      <c r="AS476" s="2">
        <f>INDEX('2010'!$C$44:$C$140,'16 Year_History_Results'!CI476)</f>
        <v>0</v>
      </c>
      <c r="AT476" s="2">
        <f>INDEX('2011'!$C$44:$C$140,'16 Year_History_Results'!CJ476)</f>
        <v>0</v>
      </c>
      <c r="AU476" s="2">
        <f>INDEX('2012'!$C$44:$C$140,'16 Year_History_Results'!CK476)</f>
        <v>0</v>
      </c>
      <c r="AV476" s="2">
        <f>INDEX('2013'!$C$44:$C$140,'16 Year_History_Results'!CL476)</f>
        <v>0</v>
      </c>
      <c r="AW476" s="2">
        <f>INDEX('2014'!$C$52:$C$180,'16 Year_History_Results'!CM476)</f>
        <v>0</v>
      </c>
      <c r="AX476" s="2">
        <f>INDEX('2015'!$E$52:$E$308,'16 Year_History_Results'!CN476)</f>
        <v>0</v>
      </c>
      <c r="AY476" s="147">
        <f>INDEX('2016'!$E$52:$E$308,'16 Year_History_Results'!CO476)</f>
        <v>0</v>
      </c>
      <c r="AZ476" s="2"/>
      <c r="BB476">
        <f t="shared" si="349"/>
        <v>931</v>
      </c>
      <c r="BC476" s="110"/>
      <c r="BD476" s="97"/>
      <c r="BE476" s="146">
        <f>INDEX('2001'!$B$44:$B$140,'16 Year_History_Results'!BZ476)</f>
        <v>0</v>
      </c>
      <c r="BF476" s="2">
        <f>INDEX('2002'!$B$44:$B$140,'16 Year_History_Results'!CA476)</f>
        <v>0</v>
      </c>
      <c r="BG476" s="2">
        <f>INDEX('2003'!$B$44:$B$140,'16 Year_History_Results'!CB476)</f>
        <v>0</v>
      </c>
      <c r="BH476" s="2">
        <f>INDEX('2004'!$B$44:$B$140,'16 Year_History_Results'!CC476)</f>
        <v>0</v>
      </c>
      <c r="BI476" s="2">
        <f>INDEX('2005'!$B$44:$B$140,'16 Year_History_Results'!CD476)</f>
        <v>0</v>
      </c>
      <c r="BJ476" s="2">
        <f>INDEX('2006'!$B$44:$B$140,'16 Year_History_Results'!CE476)</f>
        <v>0</v>
      </c>
      <c r="BK476" s="2">
        <f>INDEX('2007'!$B$44:$B$140,'16 Year_History_Results'!CF476)</f>
        <v>0</v>
      </c>
      <c r="BL476" s="2">
        <f>INDEX('2008'!$B$44:$B$140,'16 Year_History_Results'!CG476)</f>
        <v>0</v>
      </c>
      <c r="BM476" s="2">
        <f>INDEX('2009'!$B$44:$B$140,'16 Year_History_Results'!CH476)</f>
        <v>7</v>
      </c>
      <c r="BN476" s="2">
        <f>INDEX('2010'!$B$44:$B$140,'16 Year_History_Results'!CI476)</f>
        <v>0</v>
      </c>
      <c r="BO476" s="2">
        <f>INDEX('2011'!$B$44:$B$140,'16 Year_History_Results'!CJ476)</f>
        <v>0</v>
      </c>
      <c r="BP476" s="2">
        <f>INDEX('2012'!$B$44:$B$140,'16 Year_History_Results'!CK476)</f>
        <v>0</v>
      </c>
      <c r="BQ476" s="2">
        <f>INDEX('2013'!$B$44:$B$140,'16 Year_History_Results'!CL476)</f>
        <v>0</v>
      </c>
      <c r="BR476" s="2">
        <f>INDEX('2014'!$B$52:$B$180,'16 Year_History_Results'!CM476)</f>
        <v>0</v>
      </c>
      <c r="BS476" s="147">
        <f>INDEX('2015'!$B$52:$B$308,'16 Year_History_Results'!CN476)</f>
        <v>0</v>
      </c>
      <c r="BT476" s="147">
        <f>INDEX('2016'!$B$52:$B$308,'16 Year_History_Results'!CO476)</f>
        <v>0</v>
      </c>
      <c r="BW476">
        <f t="shared" si="350"/>
        <v>931</v>
      </c>
      <c r="BX476" s="110"/>
      <c r="BY476" s="97"/>
      <c r="BZ476" s="146">
        <f>IF(ISNA(MATCH($BW476,'2001'!$A$44:$A$139,0)),97,MATCH($BW476,'2001'!$A$44:$A$139,0))</f>
        <v>97</v>
      </c>
      <c r="CA476" s="2">
        <f>IF(ISNA(MATCH($BW476,'2002'!$A$44:$A$139,0)),97,MATCH($BW476,'2002'!$A$44:$A$139,0))</f>
        <v>97</v>
      </c>
      <c r="CB476" s="2">
        <f>IF(ISNA(MATCH($BW476,'2003'!$A$44:$A$139,0)),97,MATCH($BW476,'2003'!$A$44:$A$139,0))</f>
        <v>97</v>
      </c>
      <c r="CC476" s="2">
        <f>IF(ISNA(MATCH($BW476,'2004'!$A$44:$A$139,0)),97,MATCH($BW476,'2004'!$A$44:$A$139,0))</f>
        <v>97</v>
      </c>
      <c r="CD476" s="2">
        <f>IF(ISNA(MATCH($BW476,'2005'!$A$44:$A$139,0)),97,MATCH($BW476,'2005'!$A$44:$A$139,0))</f>
        <v>97</v>
      </c>
      <c r="CE476" s="2">
        <f>IF(ISNA(MATCH($BW476,'2006'!$A$44:$A$139,0)),97,MATCH($BW476,'2006'!$A$44:$A$139,0))</f>
        <v>97</v>
      </c>
      <c r="CF476" s="2">
        <f>IF(ISNA(MATCH($BW476,'2007'!$A$44:$A$139,0)),97,MATCH($BW476,'2007'!$A$44:$A$139,0))</f>
        <v>97</v>
      </c>
      <c r="CG476" s="2">
        <f>IF(ISNA(MATCH($BW476,'2008'!$A$44:$A$139,0)),97,MATCH($BW476,'2008'!$A$44:$A$139,0))</f>
        <v>97</v>
      </c>
      <c r="CH476" s="2">
        <f>IF(ISNA(MATCH($BW476,'2009'!$A$44:$A$139,0)),97,MATCH($BW476,'2009'!$A$44:$A$139,0))</f>
        <v>56</v>
      </c>
      <c r="CI476" s="2">
        <f>IF(ISNA(MATCH($BW476,'2010'!$A$44:$A$139,0)),97,MATCH($BW476,'2010'!$A$44:$A$139,0))</f>
        <v>97</v>
      </c>
      <c r="CJ476" s="2">
        <f>IF(ISNA(MATCH($BW476,'2011'!$A$44:$A$139,0)),97,MATCH($BW476,'2011'!$A$44:$A$139,0))</f>
        <v>97</v>
      </c>
      <c r="CK476" s="2">
        <f>IF(ISNA(MATCH($BW476,'2012'!$A$44:$A$139,0)),97,MATCH($BW476,'2012'!$A$44:$A$139,0))</f>
        <v>97</v>
      </c>
      <c r="CL476" s="2">
        <f>IF(ISNA(MATCH($BW476,'2013'!$A$44:$A$139,0)),97,MATCH($BW476,'2013'!$A$44:$A$139,0))</f>
        <v>97</v>
      </c>
      <c r="CM476" s="2">
        <f>IF(ISNA(MATCH($BW476,'2014'!$A$52:$A$179,0)),129,MATCH($BW476,'2014'!$A$52:$A$179,0))</f>
        <v>129</v>
      </c>
      <c r="CN476" s="147">
        <f>IF(ISNA(MATCH($BW476,'2015'!$A$52:$A$307,0)),257,MATCH($BW476,'2015'!$A$52:$A$307,0))</f>
        <v>257</v>
      </c>
      <c r="CO476" s="147">
        <f>IF(ISNA(MATCH($BW476,'2016'!$A$52:$A$307,0)),257,MATCH($BW476,'2016'!$A$52:$A$307,0))</f>
        <v>257</v>
      </c>
      <c r="CQ476">
        <f t="shared" si="361"/>
        <v>931</v>
      </c>
      <c r="CR476" s="281"/>
      <c r="CS476" s="279"/>
      <c r="CT476" s="278">
        <f t="shared" si="362"/>
        <v>0</v>
      </c>
      <c r="CU476" s="279">
        <f t="shared" si="363"/>
        <v>0</v>
      </c>
      <c r="CV476" s="279">
        <f t="shared" si="364"/>
        <v>0</v>
      </c>
      <c r="CW476" s="279">
        <f t="shared" si="365"/>
        <v>0</v>
      </c>
      <c r="CX476" s="279">
        <f t="shared" si="366"/>
        <v>0</v>
      </c>
      <c r="CY476" s="279">
        <f t="shared" si="367"/>
        <v>0</v>
      </c>
      <c r="CZ476" s="279">
        <f t="shared" si="368"/>
        <v>0</v>
      </c>
      <c r="DA476" s="279">
        <f t="shared" si="369"/>
        <v>0</v>
      </c>
      <c r="DB476" s="279">
        <f t="shared" si="370"/>
        <v>7</v>
      </c>
      <c r="DC476" s="279">
        <f t="shared" si="371"/>
        <v>4.6661999999999999</v>
      </c>
      <c r="DD476" s="279">
        <f t="shared" si="372"/>
        <v>3.1104889199999999</v>
      </c>
      <c r="DE476" s="279">
        <f t="shared" si="373"/>
        <v>2.0734519140719998</v>
      </c>
      <c r="DF476" s="279">
        <f t="shared" si="374"/>
        <v>1.3821630459203951</v>
      </c>
      <c r="DG476" s="279">
        <f t="shared" si="375"/>
        <v>0.92134988641053528</v>
      </c>
      <c r="DH476" s="280">
        <f t="shared" si="353"/>
        <v>0.61417183428126276</v>
      </c>
      <c r="DI476" s="280">
        <f t="shared" si="358"/>
        <v>0.40940694473188977</v>
      </c>
      <c r="DJ476" s="154">
        <f t="shared" si="354"/>
        <v>412</v>
      </c>
      <c r="DK476" s="279">
        <f t="shared" si="376"/>
        <v>931</v>
      </c>
      <c r="DL476" s="97"/>
      <c r="DM476" s="154"/>
      <c r="DN476" s="267">
        <f t="shared" si="377"/>
        <v>0</v>
      </c>
      <c r="DO476" s="154">
        <f t="shared" si="378"/>
        <v>0</v>
      </c>
      <c r="DP476" s="154">
        <f t="shared" si="379"/>
        <v>0</v>
      </c>
      <c r="DQ476" s="154">
        <f t="shared" si="380"/>
        <v>0</v>
      </c>
      <c r="DR476" s="154">
        <f t="shared" si="381"/>
        <v>0</v>
      </c>
      <c r="DS476" s="154">
        <f t="shared" si="382"/>
        <v>0</v>
      </c>
      <c r="DT476" s="154">
        <f t="shared" si="383"/>
        <v>0</v>
      </c>
      <c r="DU476" s="154">
        <f t="shared" si="384"/>
        <v>0</v>
      </c>
      <c r="DV476" s="154">
        <f t="shared" si="385"/>
        <v>7</v>
      </c>
      <c r="DW476" s="154">
        <f t="shared" si="386"/>
        <v>7</v>
      </c>
      <c r="DX476" s="154">
        <f t="shared" si="387"/>
        <v>7</v>
      </c>
      <c r="DY476" s="154">
        <f t="shared" si="388"/>
        <v>7</v>
      </c>
      <c r="DZ476" s="154">
        <f t="shared" si="389"/>
        <v>7</v>
      </c>
      <c r="EA476" s="154">
        <f t="shared" si="390"/>
        <v>7</v>
      </c>
      <c r="EB476" s="264">
        <f t="shared" si="355"/>
        <v>7</v>
      </c>
      <c r="EC476" s="264">
        <f t="shared" si="359"/>
        <v>7</v>
      </c>
      <c r="ED476" s="154">
        <f t="shared" si="356"/>
        <v>479</v>
      </c>
    </row>
    <row r="477" spans="2:134" ht="13" thickBot="1" x14ac:dyDescent="0.3">
      <c r="B477" s="131">
        <v>234</v>
      </c>
      <c r="C477" s="50">
        <f t="shared" si="285"/>
        <v>2</v>
      </c>
      <c r="D477" s="50">
        <f t="shared" si="290"/>
        <v>0</v>
      </c>
      <c r="E477" s="97"/>
      <c r="F477" s="2">
        <f t="shared" si="357"/>
        <v>472</v>
      </c>
      <c r="G477" s="207">
        <v>980</v>
      </c>
      <c r="H477" s="98">
        <f>15- COUNTIF(L477:AC477,"#N/A")</f>
        <v>1</v>
      </c>
      <c r="I477" s="131">
        <f>SUM(AH477:AY477)+SUM(BE477:BT477)</f>
        <v>40</v>
      </c>
      <c r="J477" s="398">
        <f>DI477</f>
        <v>0.40417927294195821</v>
      </c>
      <c r="K477" s="456" t="str">
        <f>IF(ISNUMBER(MATCH(G477,'[4]OPR data'!$A$3:$A$2900,0)),"Y","N")</f>
        <v>Y</v>
      </c>
      <c r="L477" s="110"/>
      <c r="M477" s="233"/>
      <c r="N477" s="469" t="e">
        <f>(INDEX(Finish_table!R$4:R$83,MATCH('16 Year_History_Results'!$G477,Finish_table!S$4:S$83,0),1))</f>
        <v>#N/A</v>
      </c>
      <c r="O477" s="233" t="e">
        <f>(INDEX(Finish_table!Z$4:Z$99,MATCH('16 Year_History_Results'!$G477,Finish_table!AA$4:AA$99,0),1))</f>
        <v>#N/A</v>
      </c>
      <c r="P477" s="233" t="e">
        <f>(INDEX(Finish_table!AI$4:AI$99,MATCH('16 Year_History_Results'!$G477,Finish_table!AJ$4:AJ$99,0),1))</f>
        <v>#N/A</v>
      </c>
      <c r="Q477" s="233" t="str">
        <f>(INDEX(Finish_table!AR$4:AR$99,MATCH('16 Year_History_Results'!$G477,Finish_table!AS$4:AS$99,0),1))</f>
        <v>QF</v>
      </c>
      <c r="R477" s="233" t="str">
        <f>(INDEX(Finish_table!BA$4:BA$99,MATCH('16 Year_History_Results'!$G477,Finish_table!BB$4:BB$99,0),1))</f>
        <v>SF</v>
      </c>
      <c r="S477" s="233" t="e">
        <f>(INDEX(Finish_table!BJ$4:BJ$99,MATCH('16 Year_History_Results'!$G477,Finish_table!BK$4:BK$99,0),1))</f>
        <v>#N/A</v>
      </c>
      <c r="T477" s="233" t="e">
        <f>(INDEX(Finish_table!BS$4:BS$99,MATCH('16 Year_History_Results'!$G477,Finish_table!BT$4:BT$99,0),1))</f>
        <v>#N/A</v>
      </c>
      <c r="U477" s="233" t="e">
        <f>(INDEX(Finish_table!CB$4:CB$99,MATCH('16 Year_History_Results'!$G477,Finish_table!CC$4:CC$99,0),1))</f>
        <v>#N/A</v>
      </c>
      <c r="V477" s="233" t="e">
        <f>(INDEX(Finish_table!CK$4:CK$99,MATCH('16 Year_History_Results'!$G477,Finish_table!CL$4:CL$99,0),1))</f>
        <v>#N/A</v>
      </c>
      <c r="W477" s="233" t="e">
        <f>(INDEX(Finish_table!CT$4:CT$99,MATCH('16 Year_History_Results'!$G477,Finish_table!CU$4:CU$99,0),1))</f>
        <v>#N/A</v>
      </c>
      <c r="X477" s="233" t="e">
        <f>(INDEX(Finish_table!DC$4:DC$99,MATCH('16 Year_History_Results'!$G477,Finish_table!DD$4:DD$99,0),1))</f>
        <v>#N/A</v>
      </c>
      <c r="Y477" s="233" t="e">
        <f>(INDEX(Finish_table!DL$4:DL$99,MATCH('16 Year_History_Results'!$G477,Finish_table!DM$4:DM$99,0),1))</f>
        <v>#N/A</v>
      </c>
      <c r="Z477" s="233" t="e">
        <f>(INDEX(Finish_table!DU$4:DU$99,MATCH('16 Year_History_Results'!$G477,Finish_table!DV$4:DV$99,0),1))</f>
        <v>#N/A</v>
      </c>
      <c r="AA477" s="233" t="e">
        <f>(INDEX(Finish_table!ED$4:ED$140,MATCH('16 Year_History_Results'!$G477,Finish_table!EE$4:EE$140,0),1))</f>
        <v>#N/A</v>
      </c>
      <c r="AB477" s="233" t="e">
        <f>(INDEX(Finish_table!EM$4:EM$224,MATCH('16 Year_History_Results'!$G477,Finish_table!EN$4:EN$224,0),1))</f>
        <v>#N/A</v>
      </c>
      <c r="AC477" s="253" t="e">
        <f>(INDEX(Finish_table!EW$4:EW$224,MATCH('16 Year_History_Results'!$G477,Finish_table!EX$4:EX$224,0),1))</f>
        <v>#N/A</v>
      </c>
      <c r="AG477">
        <f t="shared" si="360"/>
        <v>980</v>
      </c>
      <c r="AH477" s="110"/>
      <c r="AI477" s="2"/>
      <c r="AJ477" s="146">
        <f>INDEX('2001'!$C$44:$C$140,'16 Year_History_Results'!BZ477)</f>
        <v>0</v>
      </c>
      <c r="AK477" s="2">
        <f>INDEX('2002'!$C$44:$C$140,'16 Year_History_Results'!CA477)</f>
        <v>0</v>
      </c>
      <c r="AL477" s="2">
        <f>INDEX('2003'!$C$44:$C$140,'16 Year_History_Results'!CB477)</f>
        <v>0</v>
      </c>
      <c r="AM477" s="2">
        <f>INDEX('2004'!$C$44:$C$140,'16 Year_History_Results'!CC477)</f>
        <v>0</v>
      </c>
      <c r="AN477" s="2">
        <f>INDEX('2005'!$C$44:$C$140,'16 Year_History_Results'!CD477)</f>
        <v>10</v>
      </c>
      <c r="AO477" s="2">
        <f>INDEX('2006'!$C$44:$C$140,'16 Year_History_Results'!CE477)</f>
        <v>0</v>
      </c>
      <c r="AP477" s="2">
        <f>INDEX('2007'!$C$44:$C$140,'16 Year_History_Results'!CF477)</f>
        <v>0</v>
      </c>
      <c r="AQ477" s="2">
        <f>INDEX('2008'!$C$44:$C$140,'16 Year_History_Results'!CG477)</f>
        <v>0</v>
      </c>
      <c r="AR477" s="2">
        <f>INDEX('2009'!$C$44:$C$140,'16 Year_History_Results'!CH477)</f>
        <v>0</v>
      </c>
      <c r="AS477" s="2">
        <f>INDEX('2010'!$C$44:$C$140,'16 Year_History_Results'!CI477)</f>
        <v>0</v>
      </c>
      <c r="AT477" s="2">
        <f>INDEX('2011'!$C$44:$C$140,'16 Year_History_Results'!CJ477)</f>
        <v>0</v>
      </c>
      <c r="AU477" s="2">
        <f>INDEX('2012'!$C$44:$C$140,'16 Year_History_Results'!CK477)</f>
        <v>0</v>
      </c>
      <c r="AV477" s="2">
        <f>INDEX('2013'!$C$44:$C$140,'16 Year_History_Results'!CL477)</f>
        <v>0</v>
      </c>
      <c r="AW477" s="2">
        <f>INDEX('2014'!$C$52:$C$180,'16 Year_History_Results'!CM477)</f>
        <v>0</v>
      </c>
      <c r="AX477" s="2">
        <f>INDEX('2015'!$E$52:$E$308,'16 Year_History_Results'!CN477)</f>
        <v>0</v>
      </c>
      <c r="AY477" s="147">
        <f>INDEX('2016'!$E$52:$E$308,'16 Year_History_Results'!CO477)</f>
        <v>0</v>
      </c>
      <c r="AZ477" s="2"/>
      <c r="BB477">
        <f t="shared" si="349"/>
        <v>980</v>
      </c>
      <c r="BC477" s="110"/>
      <c r="BD477" s="97"/>
      <c r="BE477" s="146">
        <f>INDEX('2001'!$B$44:$B$140,'16 Year_History_Results'!BZ477)</f>
        <v>0</v>
      </c>
      <c r="BF477" s="2">
        <f>INDEX('2002'!$B$44:$B$140,'16 Year_History_Results'!CA477)</f>
        <v>0</v>
      </c>
      <c r="BG477" s="2">
        <f>INDEX('2003'!$B$44:$B$140,'16 Year_History_Results'!CB477)</f>
        <v>0</v>
      </c>
      <c r="BH477" s="2">
        <f>INDEX('2004'!$B$44:$B$140,'16 Year_History_Results'!CC477)</f>
        <v>15</v>
      </c>
      <c r="BI477" s="2">
        <f>INDEX('2005'!$B$44:$B$140,'16 Year_History_Results'!CD477)</f>
        <v>15</v>
      </c>
      <c r="BJ477" s="2">
        <f>INDEX('2006'!$B$44:$B$140,'16 Year_History_Results'!CE477)</f>
        <v>0</v>
      </c>
      <c r="BK477" s="2">
        <f>INDEX('2007'!$B$44:$B$140,'16 Year_History_Results'!CF477)</f>
        <v>0</v>
      </c>
      <c r="BL477" s="2">
        <f>INDEX('2008'!$B$44:$B$140,'16 Year_History_Results'!CG477)</f>
        <v>0</v>
      </c>
      <c r="BM477" s="2">
        <f>INDEX('2009'!$B$44:$B$140,'16 Year_History_Results'!CH477)</f>
        <v>0</v>
      </c>
      <c r="BN477" s="2">
        <f>INDEX('2010'!$B$44:$B$140,'16 Year_History_Results'!CI477)</f>
        <v>0</v>
      </c>
      <c r="BO477" s="2">
        <f>INDEX('2011'!$B$44:$B$140,'16 Year_History_Results'!CJ477)</f>
        <v>0</v>
      </c>
      <c r="BP477" s="2">
        <f>INDEX('2012'!$B$44:$B$140,'16 Year_History_Results'!CK477)</f>
        <v>0</v>
      </c>
      <c r="BQ477" s="2">
        <f>INDEX('2013'!$B$44:$B$140,'16 Year_History_Results'!CL477)</f>
        <v>0</v>
      </c>
      <c r="BR477" s="2">
        <f>INDEX('2014'!$B$52:$B$180,'16 Year_History_Results'!CM477)</f>
        <v>0</v>
      </c>
      <c r="BS477" s="147">
        <f>INDEX('2015'!$B$52:$B$308,'16 Year_History_Results'!CN477)</f>
        <v>0</v>
      </c>
      <c r="BT477" s="147">
        <f>INDEX('2016'!$B$52:$B$308,'16 Year_History_Results'!CO477)</f>
        <v>0</v>
      </c>
      <c r="BW477">
        <f t="shared" si="350"/>
        <v>980</v>
      </c>
      <c r="BX477" s="110"/>
      <c r="BY477" s="97"/>
      <c r="BZ477" s="146">
        <f>IF(ISNA(MATCH($BW477,'2001'!$A$44:$A$139,0)),97,MATCH($BW477,'2001'!$A$44:$A$139,0))</f>
        <v>97</v>
      </c>
      <c r="CA477" s="2">
        <f>IF(ISNA(MATCH($BW477,'2002'!$A$44:$A$139,0)),97,MATCH($BW477,'2002'!$A$44:$A$139,0))</f>
        <v>97</v>
      </c>
      <c r="CB477" s="2">
        <f>IF(ISNA(MATCH($BW477,'2003'!$A$44:$A$139,0)),97,MATCH($BW477,'2003'!$A$44:$A$139,0))</f>
        <v>97</v>
      </c>
      <c r="CC477" s="2">
        <f>IF(ISNA(MATCH($BW477,'2004'!$A$44:$A$139,0)),97,MATCH($BW477,'2004'!$A$44:$A$139,0))</f>
        <v>83</v>
      </c>
      <c r="CD477" s="2">
        <f>IF(ISNA(MATCH($BW477,'2005'!$A$44:$A$139,0)),97,MATCH($BW477,'2005'!$A$44:$A$139,0))</f>
        <v>74</v>
      </c>
      <c r="CE477" s="2">
        <f>IF(ISNA(MATCH($BW477,'2006'!$A$44:$A$139,0)),97,MATCH($BW477,'2006'!$A$44:$A$139,0))</f>
        <v>97</v>
      </c>
      <c r="CF477" s="2">
        <f>IF(ISNA(MATCH($BW477,'2007'!$A$44:$A$139,0)),97,MATCH($BW477,'2007'!$A$44:$A$139,0))</f>
        <v>97</v>
      </c>
      <c r="CG477" s="2">
        <f>IF(ISNA(MATCH($BW477,'2008'!$A$44:$A$139,0)),97,MATCH($BW477,'2008'!$A$44:$A$139,0))</f>
        <v>97</v>
      </c>
      <c r="CH477" s="2">
        <f>IF(ISNA(MATCH($BW477,'2009'!$A$44:$A$139,0)),97,MATCH($BW477,'2009'!$A$44:$A$139,0))</f>
        <v>97</v>
      </c>
      <c r="CI477" s="2">
        <f>IF(ISNA(MATCH($BW477,'2010'!$A$44:$A$139,0)),97,MATCH($BW477,'2010'!$A$44:$A$139,0))</f>
        <v>97</v>
      </c>
      <c r="CJ477" s="2">
        <f>IF(ISNA(MATCH($BW477,'2011'!$A$44:$A$139,0)),97,MATCH($BW477,'2011'!$A$44:$A$139,0))</f>
        <v>97</v>
      </c>
      <c r="CK477" s="2">
        <f>IF(ISNA(MATCH($BW477,'2012'!$A$44:$A$139,0)),97,MATCH($BW477,'2012'!$A$44:$A$139,0))</f>
        <v>97</v>
      </c>
      <c r="CL477" s="2">
        <f>IF(ISNA(MATCH($BW477,'2013'!$A$44:$A$139,0)),97,MATCH($BW477,'2013'!$A$44:$A$139,0))</f>
        <v>97</v>
      </c>
      <c r="CM477" s="2">
        <f>IF(ISNA(MATCH($BW477,'2014'!$A$52:$A$179,0)),129,MATCH($BW477,'2014'!$A$52:$A$179,0))</f>
        <v>129</v>
      </c>
      <c r="CN477" s="147">
        <f>IF(ISNA(MATCH($BW477,'2015'!$A$52:$A$307,0)),257,MATCH($BW477,'2015'!$A$52:$A$307,0))</f>
        <v>257</v>
      </c>
      <c r="CO477" s="147">
        <f>IF(ISNA(MATCH($BW477,'2016'!$A$52:$A$307,0)),257,MATCH($BW477,'2016'!$A$52:$A$307,0))</f>
        <v>257</v>
      </c>
      <c r="CQ477">
        <f t="shared" si="361"/>
        <v>980</v>
      </c>
      <c r="CR477" s="281"/>
      <c r="CS477" s="279"/>
      <c r="CT477" s="278">
        <f t="shared" si="362"/>
        <v>0</v>
      </c>
      <c r="CU477" s="279">
        <f t="shared" si="363"/>
        <v>0</v>
      </c>
      <c r="CV477" s="279">
        <f t="shared" si="364"/>
        <v>0</v>
      </c>
      <c r="CW477" s="279">
        <f t="shared" si="365"/>
        <v>15</v>
      </c>
      <c r="CX477" s="279">
        <f t="shared" si="366"/>
        <v>34.998999999999995</v>
      </c>
      <c r="CY477" s="279">
        <f t="shared" si="367"/>
        <v>23.330333399999997</v>
      </c>
      <c r="CZ477" s="279">
        <f t="shared" si="368"/>
        <v>15.552000244439997</v>
      </c>
      <c r="DA477" s="279">
        <f t="shared" si="369"/>
        <v>10.366963362943702</v>
      </c>
      <c r="DB477" s="279">
        <f t="shared" si="370"/>
        <v>6.9106177777382714</v>
      </c>
      <c r="DC477" s="279">
        <f t="shared" si="371"/>
        <v>4.6066178106403317</v>
      </c>
      <c r="DD477" s="279">
        <f t="shared" si="372"/>
        <v>3.0707714325728448</v>
      </c>
      <c r="DE477" s="279">
        <f t="shared" si="373"/>
        <v>2.0469762369530584</v>
      </c>
      <c r="DF477" s="279">
        <f t="shared" si="374"/>
        <v>1.3645143595529088</v>
      </c>
      <c r="DG477" s="279">
        <f t="shared" si="375"/>
        <v>0.90958527207796891</v>
      </c>
      <c r="DH477" s="280">
        <f t="shared" si="353"/>
        <v>0.60632954236717407</v>
      </c>
      <c r="DI477" s="280">
        <f t="shared" si="358"/>
        <v>0.40417927294195821</v>
      </c>
      <c r="DJ477" s="154">
        <f t="shared" si="354"/>
        <v>413</v>
      </c>
      <c r="DK477" s="279">
        <f t="shared" si="376"/>
        <v>980</v>
      </c>
      <c r="DL477" s="97"/>
      <c r="DM477" s="154"/>
      <c r="DN477" s="267">
        <f t="shared" si="377"/>
        <v>0</v>
      </c>
      <c r="DO477" s="154">
        <f t="shared" si="378"/>
        <v>0</v>
      </c>
      <c r="DP477" s="154">
        <f t="shared" si="379"/>
        <v>0</v>
      </c>
      <c r="DQ477" s="154">
        <f t="shared" si="380"/>
        <v>15</v>
      </c>
      <c r="DR477" s="154">
        <f t="shared" si="381"/>
        <v>40</v>
      </c>
      <c r="DS477" s="154">
        <f t="shared" si="382"/>
        <v>40</v>
      </c>
      <c r="DT477" s="154">
        <f t="shared" si="383"/>
        <v>40</v>
      </c>
      <c r="DU477" s="154">
        <f t="shared" si="384"/>
        <v>40</v>
      </c>
      <c r="DV477" s="154">
        <f t="shared" si="385"/>
        <v>40</v>
      </c>
      <c r="DW477" s="154">
        <f t="shared" si="386"/>
        <v>40</v>
      </c>
      <c r="DX477" s="154">
        <f t="shared" si="387"/>
        <v>40</v>
      </c>
      <c r="DY477" s="154">
        <f t="shared" si="388"/>
        <v>40</v>
      </c>
      <c r="DZ477" s="154">
        <f t="shared" si="389"/>
        <v>40</v>
      </c>
      <c r="EA477" s="154">
        <f t="shared" si="390"/>
        <v>40</v>
      </c>
      <c r="EB477" s="264">
        <f t="shared" si="355"/>
        <v>40</v>
      </c>
      <c r="EC477" s="264">
        <f t="shared" si="359"/>
        <v>40</v>
      </c>
      <c r="ED477" s="154">
        <f t="shared" si="356"/>
        <v>198</v>
      </c>
    </row>
    <row r="478" spans="2:134" ht="13" thickBot="1" x14ac:dyDescent="0.3">
      <c r="B478" s="131">
        <v>234</v>
      </c>
      <c r="C478" s="50">
        <f t="shared" si="285"/>
        <v>3</v>
      </c>
      <c r="D478" s="50" t="e">
        <f>IF(C478&gt;=#REF!,C478,0)</f>
        <v>#REF!</v>
      </c>
      <c r="E478" s="97"/>
      <c r="F478" s="2">
        <f t="shared" si="357"/>
        <v>473</v>
      </c>
      <c r="G478" s="207">
        <v>811</v>
      </c>
      <c r="H478" s="98">
        <f>15- COUNTIF(L478:AC478,"#N/A")</f>
        <v>2</v>
      </c>
      <c r="I478" s="131">
        <f>SUM(AH478:AY478)+SUM(BE478:BT478)</f>
        <v>41</v>
      </c>
      <c r="J478" s="398">
        <f>DI478</f>
        <v>0.39424343266575662</v>
      </c>
      <c r="K478" s="456" t="str">
        <f>IF(ISNUMBER(MATCH(G478,'[4]OPR data'!$A$3:$A$2900,0)),"Y","N")</f>
        <v>Y</v>
      </c>
      <c r="L478" s="110"/>
      <c r="M478" s="233"/>
      <c r="N478" s="469" t="e">
        <f>(INDEX(Finish_table!R$4:R$83,MATCH('16 Year_History_Results'!$G478,Finish_table!S$4:S$83,0),1))</f>
        <v>#N/A</v>
      </c>
      <c r="O478" s="233" t="e">
        <f>(INDEX(Finish_table!Z$4:Z$99,MATCH('16 Year_History_Results'!$G478,Finish_table!AA$4:AA$99,0),1))</f>
        <v>#N/A</v>
      </c>
      <c r="P478" s="233" t="str">
        <f>(INDEX(Finish_table!AI$4:AI$99,MATCH('16 Year_History_Results'!$G478,Finish_table!AJ$4:AJ$99,0),1))</f>
        <v>QF</v>
      </c>
      <c r="Q478" s="233" t="str">
        <f>(INDEX(Finish_table!AR$4:AR$99,MATCH('16 Year_History_Results'!$G478,Finish_table!AS$4:AS$99,0),1))</f>
        <v>F</v>
      </c>
      <c r="R478" s="233" t="e">
        <f>(INDEX(Finish_table!BA$4:BA$99,MATCH('16 Year_History_Results'!$G478,Finish_table!BB$4:BB$99,0),1))</f>
        <v>#N/A</v>
      </c>
      <c r="S478" s="233" t="e">
        <f>(INDEX(Finish_table!BJ$4:BJ$99,MATCH('16 Year_History_Results'!$G478,Finish_table!BK$4:BK$99,0),1))</f>
        <v>#N/A</v>
      </c>
      <c r="T478" s="233" t="str">
        <f>(INDEX(Finish_table!BS$4:BS$99,MATCH('16 Year_History_Results'!$G478,Finish_table!BT$4:BT$99,0),1))</f>
        <v>QF</v>
      </c>
      <c r="U478" s="233" t="e">
        <f>(INDEX(Finish_table!CB$4:CB$99,MATCH('16 Year_History_Results'!$G478,Finish_table!CC$4:CC$99,0),1))</f>
        <v>#N/A</v>
      </c>
      <c r="V478" s="233" t="e">
        <f>(INDEX(Finish_table!CK$4:CK$99,MATCH('16 Year_History_Results'!$G478,Finish_table!CL$4:CL$99,0),1))</f>
        <v>#N/A</v>
      </c>
      <c r="W478" s="233" t="e">
        <f>(INDEX(Finish_table!CT$4:CT$99,MATCH('16 Year_History_Results'!$G478,Finish_table!CU$4:CU$99,0),1))</f>
        <v>#N/A</v>
      </c>
      <c r="X478" s="233" t="e">
        <f>(INDEX(Finish_table!DC$4:DC$99,MATCH('16 Year_History_Results'!$G478,Finish_table!DD$4:DD$99,0),1))</f>
        <v>#N/A</v>
      </c>
      <c r="Y478" s="233" t="e">
        <f>(INDEX(Finish_table!DL$4:DL$99,MATCH('16 Year_History_Results'!$G478,Finish_table!DM$4:DM$99,0),1))</f>
        <v>#N/A</v>
      </c>
      <c r="Z478" s="233" t="e">
        <f>(INDEX(Finish_table!DU$4:DU$99,MATCH('16 Year_History_Results'!$G478,Finish_table!DV$4:DV$99,0),1))</f>
        <v>#N/A</v>
      </c>
      <c r="AA478" s="233" t="e">
        <f>(INDEX(Finish_table!ED$4:ED$140,MATCH('16 Year_History_Results'!$G478,Finish_table!EE$4:EE$140,0),1))</f>
        <v>#N/A</v>
      </c>
      <c r="AB478" s="233" t="e">
        <f>(INDEX(Finish_table!EM$4:EM$224,MATCH('16 Year_History_Results'!$G478,Finish_table!EN$4:EN$224,0),1))</f>
        <v>#N/A</v>
      </c>
      <c r="AC478" s="253" t="e">
        <f>(INDEX(Finish_table!EW$4:EW$224,MATCH('16 Year_History_Results'!$G478,Finish_table!EX$4:EX$224,0),1))</f>
        <v>#N/A</v>
      </c>
      <c r="AG478">
        <f t="shared" si="360"/>
        <v>811</v>
      </c>
      <c r="AH478" s="110"/>
      <c r="AI478" s="2"/>
      <c r="AJ478" s="146">
        <f>INDEX('2001'!$C$44:$C$140,'16 Year_History_Results'!BZ478)</f>
        <v>0</v>
      </c>
      <c r="AK478" s="2">
        <f>INDEX('2002'!$C$44:$C$140,'16 Year_History_Results'!CA478)</f>
        <v>0</v>
      </c>
      <c r="AL478" s="2">
        <f>INDEX('2003'!$C$44:$C$140,'16 Year_History_Results'!CB478)</f>
        <v>0</v>
      </c>
      <c r="AM478" s="2">
        <f>INDEX('2004'!$C$44:$C$140,'16 Year_History_Results'!CC478)</f>
        <v>20</v>
      </c>
      <c r="AN478" s="2">
        <f>INDEX('2005'!$C$44:$C$140,'16 Year_History_Results'!CD478)</f>
        <v>0</v>
      </c>
      <c r="AO478" s="2">
        <f>INDEX('2006'!$C$44:$C$140,'16 Year_History_Results'!CE478)</f>
        <v>0</v>
      </c>
      <c r="AP478" s="2">
        <f>INDEX('2007'!$C$44:$C$140,'16 Year_History_Results'!CF478)</f>
        <v>0</v>
      </c>
      <c r="AQ478" s="2">
        <f>INDEX('2008'!$C$44:$C$140,'16 Year_History_Results'!CG478)</f>
        <v>0</v>
      </c>
      <c r="AR478" s="2">
        <f>INDEX('2009'!$C$44:$C$140,'16 Year_History_Results'!CH478)</f>
        <v>0</v>
      </c>
      <c r="AS478" s="2">
        <f>INDEX('2010'!$C$44:$C$140,'16 Year_History_Results'!CI478)</f>
        <v>0</v>
      </c>
      <c r="AT478" s="2">
        <f>INDEX('2011'!$C$44:$C$140,'16 Year_History_Results'!CJ478)</f>
        <v>0</v>
      </c>
      <c r="AU478" s="2">
        <f>INDEX('2012'!$C$44:$C$140,'16 Year_History_Results'!CK478)</f>
        <v>0</v>
      </c>
      <c r="AV478" s="2">
        <f>INDEX('2013'!$C$44:$C$140,'16 Year_History_Results'!CL478)</f>
        <v>0</v>
      </c>
      <c r="AW478" s="2">
        <f>INDEX('2014'!$C$52:$C$180,'16 Year_History_Results'!CM478)</f>
        <v>0</v>
      </c>
      <c r="AX478" s="2">
        <f>INDEX('2015'!$E$52:$E$308,'16 Year_History_Results'!CN478)</f>
        <v>0</v>
      </c>
      <c r="AY478" s="147">
        <f>INDEX('2016'!$E$52:$E$308,'16 Year_History_Results'!CO478)</f>
        <v>0</v>
      </c>
      <c r="AZ478" s="2"/>
      <c r="BB478">
        <f t="shared" si="349"/>
        <v>811</v>
      </c>
      <c r="BC478" s="110"/>
      <c r="BD478" s="97"/>
      <c r="BE478" s="146">
        <f>INDEX('2001'!$B$44:$B$140,'16 Year_History_Results'!BZ478)</f>
        <v>0</v>
      </c>
      <c r="BF478" s="2">
        <f>INDEX('2002'!$B$44:$B$140,'16 Year_History_Results'!CA478)</f>
        <v>0</v>
      </c>
      <c r="BG478" s="2">
        <f>INDEX('2003'!$B$44:$B$140,'16 Year_History_Results'!CB478)</f>
        <v>5</v>
      </c>
      <c r="BH478" s="2">
        <f>INDEX('2004'!$B$44:$B$140,'16 Year_History_Results'!CC478)</f>
        <v>11</v>
      </c>
      <c r="BI478" s="2">
        <f>INDEX('2005'!$B$44:$B$140,'16 Year_History_Results'!CD478)</f>
        <v>0</v>
      </c>
      <c r="BJ478" s="2">
        <f>INDEX('2006'!$B$44:$B$140,'16 Year_History_Results'!CE478)</f>
        <v>0</v>
      </c>
      <c r="BK478" s="2">
        <f>INDEX('2007'!$B$44:$B$140,'16 Year_History_Results'!CF478)</f>
        <v>5</v>
      </c>
      <c r="BL478" s="2">
        <f>INDEX('2008'!$B$44:$B$140,'16 Year_History_Results'!CG478)</f>
        <v>0</v>
      </c>
      <c r="BM478" s="2">
        <f>INDEX('2009'!$B$44:$B$140,'16 Year_History_Results'!CH478)</f>
        <v>0</v>
      </c>
      <c r="BN478" s="2">
        <f>INDEX('2010'!$B$44:$B$140,'16 Year_History_Results'!CI478)</f>
        <v>0</v>
      </c>
      <c r="BO478" s="2">
        <f>INDEX('2011'!$B$44:$B$140,'16 Year_History_Results'!CJ478)</f>
        <v>0</v>
      </c>
      <c r="BP478" s="2">
        <f>INDEX('2012'!$B$44:$B$140,'16 Year_History_Results'!CK478)</f>
        <v>0</v>
      </c>
      <c r="BQ478" s="2">
        <f>INDEX('2013'!$B$44:$B$140,'16 Year_History_Results'!CL478)</f>
        <v>0</v>
      </c>
      <c r="BR478" s="2">
        <f>INDEX('2014'!$B$52:$B$180,'16 Year_History_Results'!CM478)</f>
        <v>0</v>
      </c>
      <c r="BS478" s="147">
        <f>INDEX('2015'!$B$52:$B$308,'16 Year_History_Results'!CN478)</f>
        <v>0</v>
      </c>
      <c r="BT478" s="147">
        <f>INDEX('2016'!$B$52:$B$308,'16 Year_History_Results'!CO478)</f>
        <v>0</v>
      </c>
      <c r="BW478">
        <f t="shared" si="350"/>
        <v>811</v>
      </c>
      <c r="BX478" s="110"/>
      <c r="BY478" s="97"/>
      <c r="BZ478" s="146">
        <f>IF(ISNA(MATCH($BW478,'2001'!$A$44:$A$139,0)),97,MATCH($BW478,'2001'!$A$44:$A$139,0))</f>
        <v>97</v>
      </c>
      <c r="CA478" s="2">
        <f>IF(ISNA(MATCH($BW478,'2002'!$A$44:$A$139,0)),97,MATCH($BW478,'2002'!$A$44:$A$139,0))</f>
        <v>97</v>
      </c>
      <c r="CB478" s="2">
        <f>IF(ISNA(MATCH($BW478,'2003'!$A$44:$A$139,0)),97,MATCH($BW478,'2003'!$A$44:$A$139,0))</f>
        <v>90</v>
      </c>
      <c r="CC478" s="2">
        <f>IF(ISNA(MATCH($BW478,'2004'!$A$44:$A$139,0)),97,MATCH($BW478,'2004'!$A$44:$A$139,0))</f>
        <v>77</v>
      </c>
      <c r="CD478" s="2">
        <f>IF(ISNA(MATCH($BW478,'2005'!$A$44:$A$139,0)),97,MATCH($BW478,'2005'!$A$44:$A$139,0))</f>
        <v>97</v>
      </c>
      <c r="CE478" s="2">
        <f>IF(ISNA(MATCH($BW478,'2006'!$A$44:$A$139,0)),97,MATCH($BW478,'2006'!$A$44:$A$139,0))</f>
        <v>97</v>
      </c>
      <c r="CF478" s="2">
        <f>IF(ISNA(MATCH($BW478,'2007'!$A$44:$A$139,0)),97,MATCH($BW478,'2007'!$A$44:$A$139,0))</f>
        <v>56</v>
      </c>
      <c r="CG478" s="2">
        <f>IF(ISNA(MATCH($BW478,'2008'!$A$44:$A$139,0)),97,MATCH($BW478,'2008'!$A$44:$A$139,0))</f>
        <v>97</v>
      </c>
      <c r="CH478" s="2">
        <f>IF(ISNA(MATCH($BW478,'2009'!$A$44:$A$139,0)),97,MATCH($BW478,'2009'!$A$44:$A$139,0))</f>
        <v>97</v>
      </c>
      <c r="CI478" s="2">
        <f>IF(ISNA(MATCH($BW478,'2010'!$A$44:$A$139,0)),97,MATCH($BW478,'2010'!$A$44:$A$139,0))</f>
        <v>97</v>
      </c>
      <c r="CJ478" s="2">
        <f>IF(ISNA(MATCH($BW478,'2011'!$A$44:$A$139,0)),97,MATCH($BW478,'2011'!$A$44:$A$139,0))</f>
        <v>97</v>
      </c>
      <c r="CK478" s="2">
        <f>IF(ISNA(MATCH($BW478,'2012'!$A$44:$A$139,0)),97,MATCH($BW478,'2012'!$A$44:$A$139,0))</f>
        <v>97</v>
      </c>
      <c r="CL478" s="2">
        <f>IF(ISNA(MATCH($BW478,'2013'!$A$44:$A$139,0)),97,MATCH($BW478,'2013'!$A$44:$A$139,0))</f>
        <v>97</v>
      </c>
      <c r="CM478" s="2">
        <f>IF(ISNA(MATCH($BW478,'2014'!$A$52:$A$179,0)),129,MATCH($BW478,'2014'!$A$52:$A$179,0))</f>
        <v>129</v>
      </c>
      <c r="CN478" s="147">
        <f>IF(ISNA(MATCH($BW478,'2015'!$A$52:$A$307,0)),257,MATCH($BW478,'2015'!$A$52:$A$307,0))</f>
        <v>257</v>
      </c>
      <c r="CO478" s="147">
        <f>IF(ISNA(MATCH($BW478,'2016'!$A$52:$A$307,0)),257,MATCH($BW478,'2016'!$A$52:$A$307,0))</f>
        <v>257</v>
      </c>
      <c r="CQ478">
        <f t="shared" si="361"/>
        <v>811</v>
      </c>
      <c r="CR478" s="281"/>
      <c r="CS478" s="279"/>
      <c r="CT478" s="278">
        <f t="shared" si="362"/>
        <v>0</v>
      </c>
      <c r="CU478" s="279">
        <f t="shared" si="363"/>
        <v>0</v>
      </c>
      <c r="CV478" s="279">
        <f t="shared" si="364"/>
        <v>5</v>
      </c>
      <c r="CW478" s="279">
        <f t="shared" si="365"/>
        <v>34.332999999999998</v>
      </c>
      <c r="CX478" s="279">
        <f t="shared" si="366"/>
        <v>22.886377799999998</v>
      </c>
      <c r="CY478" s="279">
        <f t="shared" si="367"/>
        <v>15.256059441479998</v>
      </c>
      <c r="CZ478" s="279">
        <f t="shared" si="368"/>
        <v>15.169689223690566</v>
      </c>
      <c r="DA478" s="279">
        <f t="shared" si="369"/>
        <v>10.112114836512131</v>
      </c>
      <c r="DB478" s="279">
        <f t="shared" si="370"/>
        <v>6.7407357500189864</v>
      </c>
      <c r="DC478" s="279">
        <f t="shared" si="371"/>
        <v>4.4933744509626559</v>
      </c>
      <c r="DD478" s="279">
        <f t="shared" si="372"/>
        <v>2.9952834090117064</v>
      </c>
      <c r="DE478" s="279">
        <f t="shared" si="373"/>
        <v>1.9966559204472034</v>
      </c>
      <c r="DF478" s="279">
        <f t="shared" si="374"/>
        <v>1.3309708365701058</v>
      </c>
      <c r="DG478" s="279">
        <f t="shared" si="375"/>
        <v>0.88722515965763249</v>
      </c>
      <c r="DH478" s="280">
        <f t="shared" si="353"/>
        <v>0.59142429142777775</v>
      </c>
      <c r="DI478" s="280">
        <f t="shared" si="358"/>
        <v>0.39424343266575662</v>
      </c>
      <c r="DJ478" s="154">
        <f t="shared" si="354"/>
        <v>414</v>
      </c>
      <c r="DK478" s="279">
        <f t="shared" si="376"/>
        <v>811</v>
      </c>
      <c r="DL478" s="97"/>
      <c r="DM478" s="154"/>
      <c r="DN478" s="267">
        <f t="shared" si="377"/>
        <v>0</v>
      </c>
      <c r="DO478" s="154">
        <f t="shared" si="378"/>
        <v>0</v>
      </c>
      <c r="DP478" s="154">
        <f t="shared" si="379"/>
        <v>5</v>
      </c>
      <c r="DQ478" s="154">
        <f t="shared" si="380"/>
        <v>36</v>
      </c>
      <c r="DR478" s="154">
        <f t="shared" si="381"/>
        <v>36</v>
      </c>
      <c r="DS478" s="154">
        <f t="shared" si="382"/>
        <v>36</v>
      </c>
      <c r="DT478" s="154">
        <f t="shared" si="383"/>
        <v>41</v>
      </c>
      <c r="DU478" s="154">
        <f t="shared" si="384"/>
        <v>41</v>
      </c>
      <c r="DV478" s="154">
        <f t="shared" si="385"/>
        <v>41</v>
      </c>
      <c r="DW478" s="154">
        <f t="shared" si="386"/>
        <v>41</v>
      </c>
      <c r="DX478" s="154">
        <f t="shared" si="387"/>
        <v>41</v>
      </c>
      <c r="DY478" s="154">
        <f t="shared" si="388"/>
        <v>41</v>
      </c>
      <c r="DZ478" s="154">
        <f t="shared" si="389"/>
        <v>41</v>
      </c>
      <c r="EA478" s="154">
        <f t="shared" si="390"/>
        <v>41</v>
      </c>
      <c r="EB478" s="264">
        <f t="shared" si="355"/>
        <v>41</v>
      </c>
      <c r="EC478" s="264">
        <f t="shared" si="359"/>
        <v>41</v>
      </c>
      <c r="ED478" s="154">
        <f t="shared" si="356"/>
        <v>193</v>
      </c>
    </row>
    <row r="479" spans="2:134" ht="13" thickBot="1" x14ac:dyDescent="0.3">
      <c r="B479" s="131">
        <v>234</v>
      </c>
      <c r="C479" s="50" t="e">
        <f>IF(B479&lt;&gt;#REF!,1,#REF!+1)</f>
        <v>#REF!</v>
      </c>
      <c r="D479" s="50" t="e">
        <f t="shared" si="290"/>
        <v>#REF!</v>
      </c>
      <c r="E479" s="97"/>
      <c r="F479" s="2">
        <f t="shared" si="357"/>
        <v>474</v>
      </c>
      <c r="G479" s="494">
        <v>41</v>
      </c>
      <c r="H479" s="98">
        <f>15- COUNTIF(L479:AC479,"#N/A")</f>
        <v>0</v>
      </c>
      <c r="I479" s="131">
        <f>SUM(AH479:AY479)+SUM(BE479:BT479)</f>
        <v>10</v>
      </c>
      <c r="J479" s="398">
        <f>DI479</f>
        <v>0.38987238479753955</v>
      </c>
      <c r="K479" s="456" t="str">
        <f>IF(ISNUMBER(MATCH(G479,'[4]OPR data'!$A$3:$A$2900,0)),"Y","N")</f>
        <v>Y</v>
      </c>
      <c r="L479" s="110"/>
      <c r="M479" s="233"/>
      <c r="N479" s="469" t="e">
        <f>(INDEX(Finish_table!R$4:R$83,MATCH('16 Year_History_Results'!$G479,Finish_table!S$4:S$83,0),1))</f>
        <v>#N/A</v>
      </c>
      <c r="O479" s="233" t="e">
        <f>(INDEX(Finish_table!Z$4:Z$99,MATCH('16 Year_History_Results'!$G479,Finish_table!AA$4:AA$99,0),1))</f>
        <v>#N/A</v>
      </c>
      <c r="P479" s="233" t="e">
        <f>(INDEX(Finish_table!AI$4:AI$99,MATCH('16 Year_History_Results'!$G479,Finish_table!AJ$4:AJ$99,0),1))</f>
        <v>#N/A</v>
      </c>
      <c r="Q479" s="233" t="e">
        <f>(INDEX(Finish_table!AR$4:AR$99,MATCH('16 Year_History_Results'!$G479,Finish_table!AS$4:AS$99,0),1))</f>
        <v>#N/A</v>
      </c>
      <c r="R479" s="233" t="e">
        <f>(INDEX(Finish_table!BA$4:BA$99,MATCH('16 Year_History_Results'!$G479,Finish_table!BB$4:BB$99,0),1))</f>
        <v>#N/A</v>
      </c>
      <c r="S479" s="233" t="e">
        <f>(INDEX(Finish_table!BJ$4:BJ$99,MATCH('16 Year_History_Results'!$G479,Finish_table!BK$4:BK$99,0),1))</f>
        <v>#N/A</v>
      </c>
      <c r="T479" s="233" t="e">
        <f>(INDEX(Finish_table!BS$4:BS$99,MATCH('16 Year_History_Results'!$G479,Finish_table!BT$4:BT$99,0),1))</f>
        <v>#N/A</v>
      </c>
      <c r="U479" s="233" t="str">
        <f>(INDEX(Finish_table!CB$4:CB$99,MATCH('16 Year_History_Results'!$G479,Finish_table!CC$4:CC$99,0),1))</f>
        <v>QF</v>
      </c>
      <c r="V479" s="233" t="e">
        <f>(INDEX(Finish_table!CK$4:CK$99,MATCH('16 Year_History_Results'!$G479,Finish_table!CL$4:CL$99,0),1))</f>
        <v>#N/A</v>
      </c>
      <c r="W479" s="233" t="e">
        <f>(INDEX(Finish_table!CT$4:CT$99,MATCH('16 Year_History_Results'!$G479,Finish_table!CU$4:CU$99,0),1))</f>
        <v>#N/A</v>
      </c>
      <c r="X479" s="233" t="e">
        <f>(INDEX(Finish_table!DC$4:DC$99,MATCH('16 Year_History_Results'!$G479,Finish_table!DD$4:DD$99,0),1))</f>
        <v>#N/A</v>
      </c>
      <c r="Y479" s="233" t="e">
        <f>(INDEX(Finish_table!DL$4:DL$99,MATCH('16 Year_History_Results'!$G479,Finish_table!DM$4:DM$99,0),1))</f>
        <v>#N/A</v>
      </c>
      <c r="Z479" s="233" t="e">
        <f>(INDEX(Finish_table!DU$4:DU$99,MATCH('16 Year_History_Results'!$G479,Finish_table!DV$4:DV$99,0),1))</f>
        <v>#N/A</v>
      </c>
      <c r="AA479" s="233" t="e">
        <f>(INDEX(Finish_table!ED$4:ED$140,MATCH('16 Year_History_Results'!$G479,Finish_table!EE$4:EE$140,0),1))</f>
        <v>#N/A</v>
      </c>
      <c r="AB479" s="233" t="e">
        <f>(INDEX(Finish_table!EM$4:EM$224,MATCH('16 Year_History_Results'!$G479,Finish_table!EN$4:EN$224,0),1))</f>
        <v>#N/A</v>
      </c>
      <c r="AC479" s="253" t="e">
        <f>(INDEX(Finish_table!EW$4:EW$224,MATCH('16 Year_History_Results'!$G479,Finish_table!EX$4:EX$224,0),1))</f>
        <v>#N/A</v>
      </c>
      <c r="AG479">
        <f t="shared" si="360"/>
        <v>41</v>
      </c>
      <c r="AH479" s="110"/>
      <c r="AI479" s="2"/>
      <c r="AJ479" s="146">
        <f>INDEX('2001'!$C$44:$C$140,'16 Year_History_Results'!BZ479)</f>
        <v>0</v>
      </c>
      <c r="AK479" s="2">
        <f>INDEX('2002'!$C$44:$C$140,'16 Year_History_Results'!CA479)</f>
        <v>0</v>
      </c>
      <c r="AL479" s="2">
        <f>INDEX('2003'!$C$44:$C$140,'16 Year_History_Results'!CB479)</f>
        <v>0</v>
      </c>
      <c r="AM479" s="2">
        <f>INDEX('2004'!$C$44:$C$140,'16 Year_History_Results'!CC479)</f>
        <v>0</v>
      </c>
      <c r="AN479" s="2">
        <f>INDEX('2005'!$C$44:$C$140,'16 Year_History_Results'!CD479)</f>
        <v>0</v>
      </c>
      <c r="AO479" s="2">
        <f>INDEX('2006'!$C$44:$C$140,'16 Year_History_Results'!CE479)</f>
        <v>0</v>
      </c>
      <c r="AP479" s="2">
        <f>INDEX('2007'!$C$44:$C$140,'16 Year_History_Results'!CF479)</f>
        <v>0</v>
      </c>
      <c r="AQ479" s="2">
        <f>INDEX('2008'!$C$44:$C$140,'16 Year_History_Results'!CG479)</f>
        <v>0</v>
      </c>
      <c r="AR479" s="2">
        <f>INDEX('2009'!$C$44:$C$140,'16 Year_History_Results'!CH479)</f>
        <v>0</v>
      </c>
      <c r="AS479" s="2">
        <f>INDEX('2010'!$C$44:$C$140,'16 Year_History_Results'!CI479)</f>
        <v>0</v>
      </c>
      <c r="AT479" s="2">
        <f>INDEX('2011'!$C$44:$C$140,'16 Year_History_Results'!CJ479)</f>
        <v>0</v>
      </c>
      <c r="AU479" s="2">
        <f>INDEX('2012'!$C$44:$C$140,'16 Year_History_Results'!CK479)</f>
        <v>0</v>
      </c>
      <c r="AV479" s="2">
        <f>INDEX('2013'!$C$44:$C$140,'16 Year_History_Results'!CL479)</f>
        <v>0</v>
      </c>
      <c r="AW479" s="2">
        <f>INDEX('2014'!$C$52:$C$180,'16 Year_History_Results'!CM479)</f>
        <v>0</v>
      </c>
      <c r="AX479" s="2">
        <f>INDEX('2015'!$E$52:$E$308,'16 Year_History_Results'!CN479)</f>
        <v>0</v>
      </c>
      <c r="AY479" s="147">
        <f>INDEX('2016'!$E$52:$E$308,'16 Year_History_Results'!CO479)</f>
        <v>0</v>
      </c>
      <c r="AZ479" s="2"/>
      <c r="BB479">
        <f t="shared" si="349"/>
        <v>41</v>
      </c>
      <c r="BC479" s="110"/>
      <c r="BD479" s="97"/>
      <c r="BE479" s="146">
        <f>INDEX('2001'!$B$44:$B$140,'16 Year_History_Results'!BZ479)</f>
        <v>0</v>
      </c>
      <c r="BF479" s="2">
        <f>INDEX('2002'!$B$44:$B$140,'16 Year_History_Results'!CA479)</f>
        <v>0</v>
      </c>
      <c r="BG479" s="2">
        <f>INDEX('2003'!$B$44:$B$140,'16 Year_History_Results'!CB479)</f>
        <v>0</v>
      </c>
      <c r="BH479" s="2">
        <f>INDEX('2004'!$B$44:$B$140,'16 Year_History_Results'!CC479)</f>
        <v>0</v>
      </c>
      <c r="BI479" s="2">
        <f>INDEX('2005'!$B$44:$B$140,'16 Year_History_Results'!CD479)</f>
        <v>0</v>
      </c>
      <c r="BJ479" s="2">
        <f>INDEX('2006'!$B$44:$B$140,'16 Year_History_Results'!CE479)</f>
        <v>0</v>
      </c>
      <c r="BK479" s="2">
        <f>INDEX('2007'!$B$44:$B$140,'16 Year_History_Results'!CF479)</f>
        <v>0</v>
      </c>
      <c r="BL479" s="2">
        <f>INDEX('2008'!$B$44:$B$140,'16 Year_History_Results'!CG479)</f>
        <v>10</v>
      </c>
      <c r="BM479" s="2">
        <f>INDEX('2009'!$B$44:$B$140,'16 Year_History_Results'!CH479)</f>
        <v>0</v>
      </c>
      <c r="BN479" s="2">
        <f>INDEX('2010'!$B$44:$B$140,'16 Year_History_Results'!CI479)</f>
        <v>0</v>
      </c>
      <c r="BO479" s="2">
        <f>INDEX('2011'!$B$44:$B$140,'16 Year_History_Results'!CJ479)</f>
        <v>0</v>
      </c>
      <c r="BP479" s="2">
        <f>INDEX('2012'!$B$44:$B$140,'16 Year_History_Results'!CK479)</f>
        <v>0</v>
      </c>
      <c r="BQ479" s="2">
        <f>INDEX('2013'!$B$44:$B$140,'16 Year_History_Results'!CL479)</f>
        <v>0</v>
      </c>
      <c r="BR479" s="2">
        <f>INDEX('2014'!$B$52:$B$180,'16 Year_History_Results'!CM479)</f>
        <v>0</v>
      </c>
      <c r="BS479" s="147">
        <f>INDEX('2015'!$B$52:$B$308,'16 Year_History_Results'!CN479)</f>
        <v>0</v>
      </c>
      <c r="BT479" s="147">
        <f>INDEX('2016'!$B$52:$B$308,'16 Year_History_Results'!CO479)</f>
        <v>0</v>
      </c>
      <c r="BW479">
        <f t="shared" si="350"/>
        <v>41</v>
      </c>
      <c r="BX479" s="110"/>
      <c r="BY479" s="97"/>
      <c r="BZ479" s="146">
        <f>IF(ISNA(MATCH($BW479,'2001'!$A$44:$A$139,0)),97,MATCH($BW479,'2001'!$A$44:$A$139,0))</f>
        <v>97</v>
      </c>
      <c r="CA479" s="2">
        <f>IF(ISNA(MATCH($BW479,'2002'!$A$44:$A$139,0)),97,MATCH($BW479,'2002'!$A$44:$A$139,0))</f>
        <v>97</v>
      </c>
      <c r="CB479" s="2">
        <f>IF(ISNA(MATCH($BW479,'2003'!$A$44:$A$139,0)),97,MATCH($BW479,'2003'!$A$44:$A$139,0))</f>
        <v>97</v>
      </c>
      <c r="CC479" s="2">
        <f>IF(ISNA(MATCH($BW479,'2004'!$A$44:$A$139,0)),97,MATCH($BW479,'2004'!$A$44:$A$139,0))</f>
        <v>97</v>
      </c>
      <c r="CD479" s="2">
        <f>IF(ISNA(MATCH($BW479,'2005'!$A$44:$A$139,0)),97,MATCH($BW479,'2005'!$A$44:$A$139,0))</f>
        <v>97</v>
      </c>
      <c r="CE479" s="2">
        <f>IF(ISNA(MATCH($BW479,'2006'!$A$44:$A$139,0)),97,MATCH($BW479,'2006'!$A$44:$A$139,0))</f>
        <v>97</v>
      </c>
      <c r="CF479" s="2">
        <f>IF(ISNA(MATCH($BW479,'2007'!$A$44:$A$139,0)),97,MATCH($BW479,'2007'!$A$44:$A$139,0))</f>
        <v>97</v>
      </c>
      <c r="CG479" s="2">
        <f>IF(ISNA(MATCH($BW479,'2008'!$A$44:$A$139,0)),97,MATCH($BW479,'2008'!$A$44:$A$139,0))</f>
        <v>10</v>
      </c>
      <c r="CH479" s="2">
        <f>IF(ISNA(MATCH($BW479,'2009'!$A$44:$A$139,0)),97,MATCH($BW479,'2009'!$A$44:$A$139,0))</f>
        <v>97</v>
      </c>
      <c r="CI479" s="2">
        <f>IF(ISNA(MATCH($BW479,'2010'!$A$44:$A$139,0)),97,MATCH($BW479,'2010'!$A$44:$A$139,0))</f>
        <v>97</v>
      </c>
      <c r="CJ479" s="2">
        <f>IF(ISNA(MATCH($BW479,'2011'!$A$44:$A$139,0)),97,MATCH($BW479,'2011'!$A$44:$A$139,0))</f>
        <v>97</v>
      </c>
      <c r="CK479" s="2">
        <f>IF(ISNA(MATCH($BW479,'2012'!$A$44:$A$139,0)),97,MATCH($BW479,'2012'!$A$44:$A$139,0))</f>
        <v>97</v>
      </c>
      <c r="CL479" s="2">
        <f>IF(ISNA(MATCH($BW479,'2013'!$A$44:$A$139,0)),97,MATCH($BW479,'2013'!$A$44:$A$139,0))</f>
        <v>97</v>
      </c>
      <c r="CM479" s="2">
        <f>IF(ISNA(MATCH($BW479,'2014'!$A$52:$A$179,0)),129,MATCH($BW479,'2014'!$A$52:$A$179,0))</f>
        <v>129</v>
      </c>
      <c r="CN479" s="147">
        <f>IF(ISNA(MATCH($BW479,'2015'!$A$52:$A$307,0)),257,MATCH($BW479,'2015'!$A$52:$A$307,0))</f>
        <v>257</v>
      </c>
      <c r="CO479" s="147">
        <f>IF(ISNA(MATCH($BW479,'2016'!$A$52:$A$307,0)),257,MATCH($BW479,'2016'!$A$52:$A$307,0))</f>
        <v>7</v>
      </c>
      <c r="CQ479">
        <f t="shared" si="361"/>
        <v>41</v>
      </c>
      <c r="CR479" s="281"/>
      <c r="CS479" s="279"/>
      <c r="CT479" s="278">
        <f t="shared" si="362"/>
        <v>0</v>
      </c>
      <c r="CU479" s="279">
        <f t="shared" si="363"/>
        <v>0</v>
      </c>
      <c r="CV479" s="279">
        <f t="shared" si="364"/>
        <v>0</v>
      </c>
      <c r="CW479" s="279">
        <f t="shared" si="365"/>
        <v>0</v>
      </c>
      <c r="CX479" s="279">
        <f t="shared" si="366"/>
        <v>0</v>
      </c>
      <c r="CY479" s="279">
        <f t="shared" si="367"/>
        <v>0</v>
      </c>
      <c r="CZ479" s="279">
        <f t="shared" si="368"/>
        <v>0</v>
      </c>
      <c r="DA479" s="279">
        <f t="shared" si="369"/>
        <v>10</v>
      </c>
      <c r="DB479" s="279">
        <f t="shared" si="370"/>
        <v>6.6659999999999995</v>
      </c>
      <c r="DC479" s="279">
        <f t="shared" si="371"/>
        <v>4.4435555999999998</v>
      </c>
      <c r="DD479" s="279">
        <f t="shared" si="372"/>
        <v>2.9620741629599996</v>
      </c>
      <c r="DE479" s="279">
        <f t="shared" si="373"/>
        <v>1.9745186370291357</v>
      </c>
      <c r="DF479" s="279">
        <f t="shared" si="374"/>
        <v>1.3162141234436218</v>
      </c>
      <c r="DG479" s="279">
        <f t="shared" si="375"/>
        <v>0.8773883346875182</v>
      </c>
      <c r="DH479" s="280">
        <f t="shared" si="353"/>
        <v>0.5848670639026996</v>
      </c>
      <c r="DI479" s="280">
        <f t="shared" si="358"/>
        <v>0.38987238479753955</v>
      </c>
      <c r="DJ479" s="154">
        <f t="shared" si="354"/>
        <v>415</v>
      </c>
      <c r="DK479" s="279">
        <f t="shared" si="376"/>
        <v>41</v>
      </c>
      <c r="DL479" s="97"/>
      <c r="DM479" s="154"/>
      <c r="DN479" s="267">
        <f t="shared" si="377"/>
        <v>0</v>
      </c>
      <c r="DO479" s="154">
        <f t="shared" si="378"/>
        <v>0</v>
      </c>
      <c r="DP479" s="154">
        <f t="shared" si="379"/>
        <v>0</v>
      </c>
      <c r="DQ479" s="154">
        <f t="shared" si="380"/>
        <v>0</v>
      </c>
      <c r="DR479" s="154">
        <f t="shared" si="381"/>
        <v>0</v>
      </c>
      <c r="DS479" s="154">
        <f t="shared" si="382"/>
        <v>0</v>
      </c>
      <c r="DT479" s="154">
        <f t="shared" si="383"/>
        <v>0</v>
      </c>
      <c r="DU479" s="154">
        <f t="shared" si="384"/>
        <v>10</v>
      </c>
      <c r="DV479" s="154">
        <f t="shared" si="385"/>
        <v>10</v>
      </c>
      <c r="DW479" s="154">
        <f t="shared" si="386"/>
        <v>10</v>
      </c>
      <c r="DX479" s="154">
        <f t="shared" si="387"/>
        <v>10</v>
      </c>
      <c r="DY479" s="154">
        <f t="shared" si="388"/>
        <v>10</v>
      </c>
      <c r="DZ479" s="154">
        <f t="shared" si="389"/>
        <v>10</v>
      </c>
      <c r="EA479" s="154">
        <f t="shared" si="390"/>
        <v>10</v>
      </c>
      <c r="EB479" s="264">
        <f t="shared" si="355"/>
        <v>10</v>
      </c>
      <c r="EC479" s="264">
        <f t="shared" si="359"/>
        <v>10</v>
      </c>
      <c r="ED479" s="154">
        <f t="shared" si="356"/>
        <v>424</v>
      </c>
    </row>
    <row r="480" spans="2:134" ht="13" thickBot="1" x14ac:dyDescent="0.3">
      <c r="B480" s="131">
        <v>235</v>
      </c>
      <c r="C480" s="50">
        <f t="shared" si="285"/>
        <v>1</v>
      </c>
      <c r="D480" s="50">
        <f t="shared" si="290"/>
        <v>1</v>
      </c>
      <c r="E480" s="97"/>
      <c r="F480" s="2">
        <f t="shared" si="357"/>
        <v>475</v>
      </c>
      <c r="G480" s="207">
        <v>527</v>
      </c>
      <c r="H480" s="98">
        <f>15- COUNTIF(L480:AC480,"#N/A")</f>
        <v>0</v>
      </c>
      <c r="I480" s="131">
        <f>SUM(AH480:AY480)+SUM(BE480:BT480)</f>
        <v>10</v>
      </c>
      <c r="J480" s="398">
        <f>DI480</f>
        <v>0.38987238479753955</v>
      </c>
      <c r="K480" s="456" t="str">
        <f>IF(ISNUMBER(MATCH(G480,'[4]OPR data'!$A$3:$A$2900,0)),"Y","N")</f>
        <v>Y</v>
      </c>
      <c r="L480" s="110"/>
      <c r="M480" s="233"/>
      <c r="N480" s="469" t="e">
        <f>(INDEX(Finish_table!R$4:R$83,MATCH('16 Year_History_Results'!$G480,Finish_table!S$4:S$83,0),1))</f>
        <v>#N/A</v>
      </c>
      <c r="O480" s="233" t="e">
        <f>(INDEX(Finish_table!Z$4:Z$99,MATCH('16 Year_History_Results'!$G480,Finish_table!AA$4:AA$99,0),1))</f>
        <v>#N/A</v>
      </c>
      <c r="P480" s="233" t="e">
        <f>(INDEX(Finish_table!AI$4:AI$99,MATCH('16 Year_History_Results'!$G480,Finish_table!AJ$4:AJ$99,0),1))</f>
        <v>#N/A</v>
      </c>
      <c r="Q480" s="233" t="e">
        <f>(INDEX(Finish_table!AR$4:AR$99,MATCH('16 Year_History_Results'!$G480,Finish_table!AS$4:AS$99,0),1))</f>
        <v>#N/A</v>
      </c>
      <c r="R480" s="233" t="e">
        <f>(INDEX(Finish_table!BA$4:BA$99,MATCH('16 Year_History_Results'!$G480,Finish_table!BB$4:BB$99,0),1))</f>
        <v>#N/A</v>
      </c>
      <c r="S480" s="233" t="e">
        <f>(INDEX(Finish_table!BJ$4:BJ$99,MATCH('16 Year_History_Results'!$G480,Finish_table!BK$4:BK$99,0),1))</f>
        <v>#N/A</v>
      </c>
      <c r="T480" s="233" t="e">
        <f>(INDEX(Finish_table!BS$4:BS$99,MATCH('16 Year_History_Results'!$G480,Finish_table!BT$4:BT$99,0),1))</f>
        <v>#N/A</v>
      </c>
      <c r="U480" s="233" t="str">
        <f>(INDEX(Finish_table!CB$4:CB$99,MATCH('16 Year_History_Results'!$G480,Finish_table!CC$4:CC$99,0),1))</f>
        <v>QF</v>
      </c>
      <c r="V480" s="233" t="e">
        <f>(INDEX(Finish_table!CK$4:CK$99,MATCH('16 Year_History_Results'!$G480,Finish_table!CL$4:CL$99,0),1))</f>
        <v>#N/A</v>
      </c>
      <c r="W480" s="233" t="e">
        <f>(INDEX(Finish_table!CT$4:CT$99,MATCH('16 Year_History_Results'!$G480,Finish_table!CU$4:CU$99,0),1))</f>
        <v>#N/A</v>
      </c>
      <c r="X480" s="233" t="e">
        <f>(INDEX(Finish_table!DC$4:DC$99,MATCH('16 Year_History_Results'!$G480,Finish_table!DD$4:DD$99,0),1))</f>
        <v>#N/A</v>
      </c>
      <c r="Y480" s="233" t="e">
        <f>(INDEX(Finish_table!DL$4:DL$99,MATCH('16 Year_History_Results'!$G480,Finish_table!DM$4:DM$99,0),1))</f>
        <v>#N/A</v>
      </c>
      <c r="Z480" s="233" t="e">
        <f>(INDEX(Finish_table!DU$4:DU$99,MATCH('16 Year_History_Results'!$G480,Finish_table!DV$4:DV$99,0),1))</f>
        <v>#N/A</v>
      </c>
      <c r="AA480" s="233" t="e">
        <f>(INDEX(Finish_table!ED$4:ED$140,MATCH('16 Year_History_Results'!$G480,Finish_table!EE$4:EE$140,0),1))</f>
        <v>#N/A</v>
      </c>
      <c r="AB480" s="233" t="e">
        <f>(INDEX(Finish_table!EM$4:EM$224,MATCH('16 Year_History_Results'!$G480,Finish_table!EN$4:EN$224,0),1))</f>
        <v>#N/A</v>
      </c>
      <c r="AC480" s="253" t="e">
        <f>(INDEX(Finish_table!EW$4:EW$224,MATCH('16 Year_History_Results'!$G480,Finish_table!EX$4:EX$224,0),1))</f>
        <v>#N/A</v>
      </c>
      <c r="AG480">
        <f t="shared" si="360"/>
        <v>527</v>
      </c>
      <c r="AH480" s="110"/>
      <c r="AI480" s="2"/>
      <c r="AJ480" s="146">
        <f>INDEX('2001'!$C$44:$C$140,'16 Year_History_Results'!BZ480)</f>
        <v>0</v>
      </c>
      <c r="AK480" s="2">
        <f>INDEX('2002'!$C$44:$C$140,'16 Year_History_Results'!CA480)</f>
        <v>0</v>
      </c>
      <c r="AL480" s="2">
        <f>INDEX('2003'!$C$44:$C$140,'16 Year_History_Results'!CB480)</f>
        <v>0</v>
      </c>
      <c r="AM480" s="2">
        <f>INDEX('2004'!$C$44:$C$140,'16 Year_History_Results'!CC480)</f>
        <v>0</v>
      </c>
      <c r="AN480" s="2">
        <f>INDEX('2005'!$C$44:$C$140,'16 Year_History_Results'!CD480)</f>
        <v>0</v>
      </c>
      <c r="AO480" s="2">
        <f>INDEX('2006'!$C$44:$C$140,'16 Year_History_Results'!CE480)</f>
        <v>0</v>
      </c>
      <c r="AP480" s="2">
        <f>INDEX('2007'!$C$44:$C$140,'16 Year_History_Results'!CF480)</f>
        <v>0</v>
      </c>
      <c r="AQ480" s="2">
        <f>INDEX('2008'!$C$44:$C$140,'16 Year_History_Results'!CG480)</f>
        <v>0</v>
      </c>
      <c r="AR480" s="2">
        <f>INDEX('2009'!$C$44:$C$140,'16 Year_History_Results'!CH480)</f>
        <v>0</v>
      </c>
      <c r="AS480" s="2">
        <f>INDEX('2010'!$C$44:$C$140,'16 Year_History_Results'!CI480)</f>
        <v>0</v>
      </c>
      <c r="AT480" s="2">
        <f>INDEX('2011'!$C$44:$C$140,'16 Year_History_Results'!CJ480)</f>
        <v>0</v>
      </c>
      <c r="AU480" s="2">
        <f>INDEX('2012'!$C$44:$C$140,'16 Year_History_Results'!CK480)</f>
        <v>0</v>
      </c>
      <c r="AV480" s="2">
        <f>INDEX('2013'!$C$44:$C$140,'16 Year_History_Results'!CL480)</f>
        <v>0</v>
      </c>
      <c r="AW480" s="2">
        <f>INDEX('2014'!$C$52:$C$180,'16 Year_History_Results'!CM480)</f>
        <v>0</v>
      </c>
      <c r="AX480" s="2">
        <f>INDEX('2015'!$E$52:$E$308,'16 Year_History_Results'!CN480)</f>
        <v>0</v>
      </c>
      <c r="AY480" s="147">
        <f>INDEX('2016'!$E$52:$E$308,'16 Year_History_Results'!CO480)</f>
        <v>0</v>
      </c>
      <c r="AZ480" s="2"/>
      <c r="BB480">
        <f t="shared" si="349"/>
        <v>527</v>
      </c>
      <c r="BC480" s="110"/>
      <c r="BD480" s="97"/>
      <c r="BE480" s="146">
        <f>INDEX('2001'!$B$44:$B$140,'16 Year_History_Results'!BZ480)</f>
        <v>0</v>
      </c>
      <c r="BF480" s="2">
        <f>INDEX('2002'!$B$44:$B$140,'16 Year_History_Results'!CA480)</f>
        <v>0</v>
      </c>
      <c r="BG480" s="2">
        <f>INDEX('2003'!$B$44:$B$140,'16 Year_History_Results'!CB480)</f>
        <v>0</v>
      </c>
      <c r="BH480" s="2">
        <f>INDEX('2004'!$B$44:$B$140,'16 Year_History_Results'!CC480)</f>
        <v>0</v>
      </c>
      <c r="BI480" s="2">
        <f>INDEX('2005'!$B$44:$B$140,'16 Year_History_Results'!CD480)</f>
        <v>0</v>
      </c>
      <c r="BJ480" s="2">
        <f>INDEX('2006'!$B$44:$B$140,'16 Year_History_Results'!CE480)</f>
        <v>0</v>
      </c>
      <c r="BK480" s="2">
        <f>INDEX('2007'!$B$44:$B$140,'16 Year_History_Results'!CF480)</f>
        <v>0</v>
      </c>
      <c r="BL480" s="2">
        <f>INDEX('2008'!$B$44:$B$140,'16 Year_History_Results'!CG480)</f>
        <v>10</v>
      </c>
      <c r="BM480" s="2">
        <f>INDEX('2009'!$B$44:$B$140,'16 Year_History_Results'!CH480)</f>
        <v>0</v>
      </c>
      <c r="BN480" s="2">
        <f>INDEX('2010'!$B$44:$B$140,'16 Year_History_Results'!CI480)</f>
        <v>0</v>
      </c>
      <c r="BO480" s="2">
        <f>INDEX('2011'!$B$44:$B$140,'16 Year_History_Results'!CJ480)</f>
        <v>0</v>
      </c>
      <c r="BP480" s="2">
        <f>INDEX('2012'!$B$44:$B$140,'16 Year_History_Results'!CK480)</f>
        <v>0</v>
      </c>
      <c r="BQ480" s="2">
        <f>INDEX('2013'!$B$44:$B$140,'16 Year_History_Results'!CL480)</f>
        <v>0</v>
      </c>
      <c r="BR480" s="2">
        <f>INDEX('2014'!$B$52:$B$180,'16 Year_History_Results'!CM480)</f>
        <v>0</v>
      </c>
      <c r="BS480" s="147">
        <f>INDEX('2015'!$B$52:$B$308,'16 Year_History_Results'!CN480)</f>
        <v>0</v>
      </c>
      <c r="BT480" s="147">
        <f>INDEX('2016'!$B$52:$B$308,'16 Year_History_Results'!CO480)</f>
        <v>0</v>
      </c>
      <c r="BW480">
        <f t="shared" si="350"/>
        <v>527</v>
      </c>
      <c r="BX480" s="110"/>
      <c r="BY480" s="97"/>
      <c r="BZ480" s="146">
        <f>IF(ISNA(MATCH($BW480,'2001'!$A$44:$A$139,0)),97,MATCH($BW480,'2001'!$A$44:$A$139,0))</f>
        <v>97</v>
      </c>
      <c r="CA480" s="2">
        <f>IF(ISNA(MATCH($BW480,'2002'!$A$44:$A$139,0)),97,MATCH($BW480,'2002'!$A$44:$A$139,0))</f>
        <v>97</v>
      </c>
      <c r="CB480" s="2">
        <f>IF(ISNA(MATCH($BW480,'2003'!$A$44:$A$139,0)),97,MATCH($BW480,'2003'!$A$44:$A$139,0))</f>
        <v>97</v>
      </c>
      <c r="CC480" s="2">
        <f>IF(ISNA(MATCH($BW480,'2004'!$A$44:$A$139,0)),97,MATCH($BW480,'2004'!$A$44:$A$139,0))</f>
        <v>97</v>
      </c>
      <c r="CD480" s="2">
        <f>IF(ISNA(MATCH($BW480,'2005'!$A$44:$A$139,0)),97,MATCH($BW480,'2005'!$A$44:$A$139,0))</f>
        <v>97</v>
      </c>
      <c r="CE480" s="2">
        <f>IF(ISNA(MATCH($BW480,'2006'!$A$44:$A$139,0)),97,MATCH($BW480,'2006'!$A$44:$A$139,0))</f>
        <v>97</v>
      </c>
      <c r="CF480" s="2">
        <f>IF(ISNA(MATCH($BW480,'2007'!$A$44:$A$139,0)),97,MATCH($BW480,'2007'!$A$44:$A$139,0))</f>
        <v>97</v>
      </c>
      <c r="CG480" s="2">
        <f>IF(ISNA(MATCH($BW480,'2008'!$A$44:$A$139,0)),97,MATCH($BW480,'2008'!$A$44:$A$139,0))</f>
        <v>55</v>
      </c>
      <c r="CH480" s="2">
        <f>IF(ISNA(MATCH($BW480,'2009'!$A$44:$A$139,0)),97,MATCH($BW480,'2009'!$A$44:$A$139,0))</f>
        <v>97</v>
      </c>
      <c r="CI480" s="2">
        <f>IF(ISNA(MATCH($BW480,'2010'!$A$44:$A$139,0)),97,MATCH($BW480,'2010'!$A$44:$A$139,0))</f>
        <v>97</v>
      </c>
      <c r="CJ480" s="2">
        <f>IF(ISNA(MATCH($BW480,'2011'!$A$44:$A$139,0)),97,MATCH($BW480,'2011'!$A$44:$A$139,0))</f>
        <v>97</v>
      </c>
      <c r="CK480" s="2">
        <f>IF(ISNA(MATCH($BW480,'2012'!$A$44:$A$139,0)),97,MATCH($BW480,'2012'!$A$44:$A$139,0))</f>
        <v>97</v>
      </c>
      <c r="CL480" s="2">
        <f>IF(ISNA(MATCH($BW480,'2013'!$A$44:$A$139,0)),97,MATCH($BW480,'2013'!$A$44:$A$139,0))</f>
        <v>97</v>
      </c>
      <c r="CM480" s="2">
        <f>IF(ISNA(MATCH($BW480,'2014'!$A$52:$A$179,0)),129,MATCH($BW480,'2014'!$A$52:$A$179,0))</f>
        <v>129</v>
      </c>
      <c r="CN480" s="147">
        <f>IF(ISNA(MATCH($BW480,'2015'!$A$52:$A$307,0)),257,MATCH($BW480,'2015'!$A$52:$A$307,0))</f>
        <v>257</v>
      </c>
      <c r="CO480" s="147">
        <f>IF(ISNA(MATCH($BW480,'2016'!$A$52:$A$307,0)),257,MATCH($BW480,'2016'!$A$52:$A$307,0))</f>
        <v>257</v>
      </c>
      <c r="CQ480">
        <f t="shared" si="361"/>
        <v>527</v>
      </c>
      <c r="CR480" s="281"/>
      <c r="CS480" s="279"/>
      <c r="CT480" s="278">
        <f t="shared" si="362"/>
        <v>0</v>
      </c>
      <c r="CU480" s="279">
        <f t="shared" si="363"/>
        <v>0</v>
      </c>
      <c r="CV480" s="279">
        <f t="shared" si="364"/>
        <v>0</v>
      </c>
      <c r="CW480" s="279">
        <f t="shared" si="365"/>
        <v>0</v>
      </c>
      <c r="CX480" s="279">
        <f t="shared" si="366"/>
        <v>0</v>
      </c>
      <c r="CY480" s="279">
        <f t="shared" si="367"/>
        <v>0</v>
      </c>
      <c r="CZ480" s="279">
        <f t="shared" si="368"/>
        <v>0</v>
      </c>
      <c r="DA480" s="279">
        <f t="shared" si="369"/>
        <v>10</v>
      </c>
      <c r="DB480" s="279">
        <f t="shared" si="370"/>
        <v>6.6659999999999995</v>
      </c>
      <c r="DC480" s="279">
        <f t="shared" si="371"/>
        <v>4.4435555999999998</v>
      </c>
      <c r="DD480" s="279">
        <f t="shared" si="372"/>
        <v>2.9620741629599996</v>
      </c>
      <c r="DE480" s="279">
        <f t="shared" si="373"/>
        <v>1.9745186370291357</v>
      </c>
      <c r="DF480" s="279">
        <f t="shared" si="374"/>
        <v>1.3162141234436218</v>
      </c>
      <c r="DG480" s="279">
        <f t="shared" si="375"/>
        <v>0.8773883346875182</v>
      </c>
      <c r="DH480" s="280">
        <f t="shared" si="353"/>
        <v>0.5848670639026996</v>
      </c>
      <c r="DI480" s="280">
        <f t="shared" si="358"/>
        <v>0.38987238479753955</v>
      </c>
      <c r="DJ480" s="154">
        <f t="shared" si="354"/>
        <v>415</v>
      </c>
      <c r="DK480" s="279">
        <f t="shared" si="376"/>
        <v>527</v>
      </c>
      <c r="DL480" s="97"/>
      <c r="DM480" s="154"/>
      <c r="DN480" s="267">
        <f t="shared" si="377"/>
        <v>0</v>
      </c>
      <c r="DO480" s="154">
        <f t="shared" si="378"/>
        <v>0</v>
      </c>
      <c r="DP480" s="154">
        <f t="shared" si="379"/>
        <v>0</v>
      </c>
      <c r="DQ480" s="154">
        <f t="shared" si="380"/>
        <v>0</v>
      </c>
      <c r="DR480" s="154">
        <f t="shared" si="381"/>
        <v>0</v>
      </c>
      <c r="DS480" s="154">
        <f t="shared" si="382"/>
        <v>0</v>
      </c>
      <c r="DT480" s="154">
        <f t="shared" si="383"/>
        <v>0</v>
      </c>
      <c r="DU480" s="154">
        <f t="shared" si="384"/>
        <v>10</v>
      </c>
      <c r="DV480" s="154">
        <f t="shared" si="385"/>
        <v>10</v>
      </c>
      <c r="DW480" s="154">
        <f t="shared" si="386"/>
        <v>10</v>
      </c>
      <c r="DX480" s="154">
        <f t="shared" si="387"/>
        <v>10</v>
      </c>
      <c r="DY480" s="154">
        <f t="shared" si="388"/>
        <v>10</v>
      </c>
      <c r="DZ480" s="154">
        <f t="shared" si="389"/>
        <v>10</v>
      </c>
      <c r="EA480" s="154">
        <f t="shared" si="390"/>
        <v>10</v>
      </c>
      <c r="EB480" s="264">
        <f t="shared" si="355"/>
        <v>10</v>
      </c>
      <c r="EC480" s="264">
        <f t="shared" si="359"/>
        <v>10</v>
      </c>
      <c r="ED480" s="154">
        <f t="shared" si="356"/>
        <v>424</v>
      </c>
    </row>
    <row r="481" spans="2:134" ht="13" thickBot="1" x14ac:dyDescent="0.3">
      <c r="B481" s="131">
        <v>236</v>
      </c>
      <c r="C481" s="50">
        <f t="shared" si="285"/>
        <v>1</v>
      </c>
      <c r="D481" s="50">
        <f t="shared" si="290"/>
        <v>0</v>
      </c>
      <c r="E481" s="97"/>
      <c r="F481" s="2">
        <f t="shared" si="357"/>
        <v>476</v>
      </c>
      <c r="G481" s="493">
        <v>293</v>
      </c>
      <c r="H481" s="98">
        <f>15- COUNTIF(L481:AC481,"#N/A")</f>
        <v>2</v>
      </c>
      <c r="I481" s="131">
        <f>SUM(AH481:AY481)+SUM(BE481:BT481)</f>
        <v>32</v>
      </c>
      <c r="J481" s="398">
        <f>DI481</f>
        <v>0.38010313348858832</v>
      </c>
      <c r="K481" s="456" t="str">
        <f>IF(ISNUMBER(MATCH(G481,'[4]OPR data'!$A$3:$A$2900,0)),"Y","N")</f>
        <v>Y</v>
      </c>
      <c r="L481" s="110"/>
      <c r="M481" s="233"/>
      <c r="N481" s="469" t="str">
        <f>(INDEX(Finish_table!R$4:R$83,MATCH('16 Year_History_Results'!$G481,Finish_table!S$4:S$83,0),1))</f>
        <v>QF</v>
      </c>
      <c r="O481" s="233" t="e">
        <f>(INDEX(Finish_table!Z$4:Z$99,MATCH('16 Year_History_Results'!$G481,Finish_table!AA$4:AA$99,0),1))</f>
        <v>#N/A</v>
      </c>
      <c r="P481" s="233" t="e">
        <f>(INDEX(Finish_table!AI$4:AI$99,MATCH('16 Year_History_Results'!$G481,Finish_table!AJ$4:AJ$99,0),1))</f>
        <v>#N/A</v>
      </c>
      <c r="Q481" s="233" t="e">
        <f>(INDEX(Finish_table!AR$4:AR$99,MATCH('16 Year_History_Results'!$G481,Finish_table!AS$4:AS$99,0),1))</f>
        <v>#N/A</v>
      </c>
      <c r="R481" s="233" t="str">
        <f>(INDEX(Finish_table!BA$4:BA$99,MATCH('16 Year_History_Results'!$G481,Finish_table!BB$4:BB$99,0),1))</f>
        <v>QF</v>
      </c>
      <c r="S481" s="233" t="e">
        <f>(INDEX(Finish_table!BJ$4:BJ$99,MATCH('16 Year_History_Results'!$G481,Finish_table!BK$4:BK$99,0),1))</f>
        <v>#N/A</v>
      </c>
      <c r="T481" s="233" t="str">
        <f>(INDEX(Finish_table!BS$4:BS$99,MATCH('16 Year_History_Results'!$G481,Finish_table!BT$4:BT$99,0),1))</f>
        <v>QF</v>
      </c>
      <c r="U481" s="233" t="e">
        <f>(INDEX(Finish_table!CB$4:CB$99,MATCH('16 Year_History_Results'!$G481,Finish_table!CC$4:CC$99,0),1))</f>
        <v>#N/A</v>
      </c>
      <c r="V481" s="233" t="e">
        <f>(INDEX(Finish_table!CK$4:CK$99,MATCH('16 Year_History_Results'!$G481,Finish_table!CL$4:CL$99,0),1))</f>
        <v>#N/A</v>
      </c>
      <c r="W481" s="233" t="e">
        <f>(INDEX(Finish_table!CT$4:CT$99,MATCH('16 Year_History_Results'!$G481,Finish_table!CU$4:CU$99,0),1))</f>
        <v>#N/A</v>
      </c>
      <c r="X481" s="233" t="e">
        <f>(INDEX(Finish_table!DC$4:DC$99,MATCH('16 Year_History_Results'!$G481,Finish_table!DD$4:DD$99,0),1))</f>
        <v>#N/A</v>
      </c>
      <c r="Y481" s="233" t="e">
        <f>(INDEX(Finish_table!DL$4:DL$99,MATCH('16 Year_History_Results'!$G481,Finish_table!DM$4:DM$99,0),1))</f>
        <v>#N/A</v>
      </c>
      <c r="Z481" s="233" t="e">
        <f>(INDEX(Finish_table!DU$4:DU$99,MATCH('16 Year_History_Results'!$G481,Finish_table!DV$4:DV$99,0),1))</f>
        <v>#N/A</v>
      </c>
      <c r="AA481" s="233" t="e">
        <f>(INDEX(Finish_table!ED$4:ED$140,MATCH('16 Year_History_Results'!$G481,Finish_table!EE$4:EE$140,0),1))</f>
        <v>#N/A</v>
      </c>
      <c r="AB481" s="233" t="e">
        <f>(INDEX(Finish_table!EM$4:EM$224,MATCH('16 Year_History_Results'!$G481,Finish_table!EN$4:EN$224,0),1))</f>
        <v>#N/A</v>
      </c>
      <c r="AC481" s="253" t="e">
        <f>(INDEX(Finish_table!EW$4:EW$224,MATCH('16 Year_History_Results'!$G481,Finish_table!EX$4:EX$224,0),1))</f>
        <v>#N/A</v>
      </c>
      <c r="AG481">
        <f t="shared" si="360"/>
        <v>293</v>
      </c>
      <c r="AH481" s="110"/>
      <c r="AI481" s="2"/>
      <c r="AJ481" s="146">
        <f>INDEX('2001'!$C$44:$C$140,'16 Year_History_Results'!BZ481)</f>
        <v>10</v>
      </c>
      <c r="AK481" s="2">
        <f>INDEX('2002'!$C$44:$C$140,'16 Year_History_Results'!CA481)</f>
        <v>0</v>
      </c>
      <c r="AL481" s="2">
        <f>INDEX('2003'!$C$44:$C$140,'16 Year_History_Results'!CB481)</f>
        <v>0</v>
      </c>
      <c r="AM481" s="2">
        <f>INDEX('2004'!$C$44:$C$140,'16 Year_History_Results'!CC481)</f>
        <v>0</v>
      </c>
      <c r="AN481" s="2">
        <f>INDEX('2005'!$C$44:$C$140,'16 Year_History_Results'!CD481)</f>
        <v>0</v>
      </c>
      <c r="AO481" s="2">
        <f>INDEX('2006'!$C$44:$C$140,'16 Year_History_Results'!CE481)</f>
        <v>0</v>
      </c>
      <c r="AP481" s="2">
        <f>INDEX('2007'!$C$44:$C$140,'16 Year_History_Results'!CF481)</f>
        <v>0</v>
      </c>
      <c r="AQ481" s="2">
        <f>INDEX('2008'!$C$44:$C$140,'16 Year_History_Results'!CG481)</f>
        <v>0</v>
      </c>
      <c r="AR481" s="2">
        <f>INDEX('2009'!$C$44:$C$140,'16 Year_History_Results'!CH481)</f>
        <v>0</v>
      </c>
      <c r="AS481" s="2">
        <f>INDEX('2010'!$C$44:$C$140,'16 Year_History_Results'!CI481)</f>
        <v>0</v>
      </c>
      <c r="AT481" s="2">
        <f>INDEX('2011'!$C$44:$C$140,'16 Year_History_Results'!CJ481)</f>
        <v>0</v>
      </c>
      <c r="AU481" s="2">
        <f>INDEX('2012'!$C$44:$C$140,'16 Year_History_Results'!CK481)</f>
        <v>0</v>
      </c>
      <c r="AV481" s="2">
        <f>INDEX('2013'!$C$44:$C$140,'16 Year_History_Results'!CL481)</f>
        <v>0</v>
      </c>
      <c r="AW481" s="2">
        <f>INDEX('2014'!$C$52:$C$180,'16 Year_History_Results'!CM481)</f>
        <v>0</v>
      </c>
      <c r="AX481" s="2">
        <f>INDEX('2015'!$E$52:$E$308,'16 Year_History_Results'!CN481)</f>
        <v>0</v>
      </c>
      <c r="AY481" s="147">
        <f>INDEX('2016'!$E$52:$E$308,'16 Year_History_Results'!CO481)</f>
        <v>0</v>
      </c>
      <c r="AZ481" s="2"/>
      <c r="BB481">
        <f t="shared" si="349"/>
        <v>293</v>
      </c>
      <c r="BC481" s="110"/>
      <c r="BD481" s="97"/>
      <c r="BE481" s="146">
        <f>INDEX('2001'!$B$44:$B$140,'16 Year_History_Results'!BZ481)</f>
        <v>6</v>
      </c>
      <c r="BF481" s="2">
        <f>INDEX('2002'!$B$44:$B$140,'16 Year_History_Results'!CA481)</f>
        <v>0</v>
      </c>
      <c r="BG481" s="2">
        <f>INDEX('2003'!$B$44:$B$140,'16 Year_History_Results'!CB481)</f>
        <v>0</v>
      </c>
      <c r="BH481" s="2">
        <f>INDEX('2004'!$B$44:$B$140,'16 Year_History_Results'!CC481)</f>
        <v>0</v>
      </c>
      <c r="BI481" s="2">
        <f>INDEX('2005'!$B$44:$B$140,'16 Year_History_Results'!CD481)</f>
        <v>5</v>
      </c>
      <c r="BJ481" s="2">
        <f>INDEX('2006'!$B$44:$B$140,'16 Year_History_Results'!CE481)</f>
        <v>0</v>
      </c>
      <c r="BK481" s="2">
        <f>INDEX('2007'!$B$44:$B$140,'16 Year_History_Results'!CF481)</f>
        <v>11</v>
      </c>
      <c r="BL481" s="2">
        <f>INDEX('2008'!$B$44:$B$140,'16 Year_History_Results'!CG481)</f>
        <v>0</v>
      </c>
      <c r="BM481" s="2">
        <f>INDEX('2009'!$B$44:$B$140,'16 Year_History_Results'!CH481)</f>
        <v>0</v>
      </c>
      <c r="BN481" s="2">
        <f>INDEX('2010'!$B$44:$B$140,'16 Year_History_Results'!CI481)</f>
        <v>0</v>
      </c>
      <c r="BO481" s="2">
        <f>INDEX('2011'!$B$44:$B$140,'16 Year_History_Results'!CJ481)</f>
        <v>0</v>
      </c>
      <c r="BP481" s="2">
        <f>INDEX('2012'!$B$44:$B$140,'16 Year_History_Results'!CK481)</f>
        <v>0</v>
      </c>
      <c r="BQ481" s="2">
        <f>INDEX('2013'!$B$44:$B$140,'16 Year_History_Results'!CL481)</f>
        <v>0</v>
      </c>
      <c r="BR481" s="2">
        <f>INDEX('2014'!$B$52:$B$180,'16 Year_History_Results'!CM481)</f>
        <v>0</v>
      </c>
      <c r="BS481" s="147">
        <f>INDEX('2015'!$B$52:$B$308,'16 Year_History_Results'!CN481)</f>
        <v>0</v>
      </c>
      <c r="BT481" s="147">
        <f>INDEX('2016'!$B$52:$B$308,'16 Year_History_Results'!CO481)</f>
        <v>0</v>
      </c>
      <c r="BW481">
        <f t="shared" si="350"/>
        <v>293</v>
      </c>
      <c r="BX481" s="110"/>
      <c r="BY481" s="97"/>
      <c r="BZ481" s="146">
        <f>IF(ISNA(MATCH($BW481,'2001'!$A$44:$A$139,0)),97,MATCH($BW481,'2001'!$A$44:$A$139,0))</f>
        <v>59</v>
      </c>
      <c r="CA481" s="2">
        <f>IF(ISNA(MATCH($BW481,'2002'!$A$44:$A$139,0)),97,MATCH($BW481,'2002'!$A$44:$A$139,0))</f>
        <v>97</v>
      </c>
      <c r="CB481" s="2">
        <f>IF(ISNA(MATCH($BW481,'2003'!$A$44:$A$139,0)),97,MATCH($BW481,'2003'!$A$44:$A$139,0))</f>
        <v>97</v>
      </c>
      <c r="CC481" s="2">
        <f>IF(ISNA(MATCH($BW481,'2004'!$A$44:$A$139,0)),97,MATCH($BW481,'2004'!$A$44:$A$139,0))</f>
        <v>97</v>
      </c>
      <c r="CD481" s="2">
        <f>IF(ISNA(MATCH($BW481,'2005'!$A$44:$A$139,0)),97,MATCH($BW481,'2005'!$A$44:$A$139,0))</f>
        <v>47</v>
      </c>
      <c r="CE481" s="2">
        <f>IF(ISNA(MATCH($BW481,'2006'!$A$44:$A$139,0)),97,MATCH($BW481,'2006'!$A$44:$A$139,0))</f>
        <v>97</v>
      </c>
      <c r="CF481" s="2">
        <f>IF(ISNA(MATCH($BW481,'2007'!$A$44:$A$139,0)),97,MATCH($BW481,'2007'!$A$44:$A$139,0))</f>
        <v>42</v>
      </c>
      <c r="CG481" s="2">
        <f>IF(ISNA(MATCH($BW481,'2008'!$A$44:$A$139,0)),97,MATCH($BW481,'2008'!$A$44:$A$139,0))</f>
        <v>97</v>
      </c>
      <c r="CH481" s="2">
        <f>IF(ISNA(MATCH($BW481,'2009'!$A$44:$A$139,0)),97,MATCH($BW481,'2009'!$A$44:$A$139,0))</f>
        <v>97</v>
      </c>
      <c r="CI481" s="2">
        <f>IF(ISNA(MATCH($BW481,'2010'!$A$44:$A$139,0)),97,MATCH($BW481,'2010'!$A$44:$A$139,0))</f>
        <v>97</v>
      </c>
      <c r="CJ481" s="2">
        <f>IF(ISNA(MATCH($BW481,'2011'!$A$44:$A$139,0)),97,MATCH($BW481,'2011'!$A$44:$A$139,0))</f>
        <v>97</v>
      </c>
      <c r="CK481" s="2">
        <f>IF(ISNA(MATCH($BW481,'2012'!$A$44:$A$139,0)),97,MATCH($BW481,'2012'!$A$44:$A$139,0))</f>
        <v>97</v>
      </c>
      <c r="CL481" s="2">
        <f>IF(ISNA(MATCH($BW481,'2013'!$A$44:$A$139,0)),97,MATCH($BW481,'2013'!$A$44:$A$139,0))</f>
        <v>97</v>
      </c>
      <c r="CM481" s="2">
        <f>IF(ISNA(MATCH($BW481,'2014'!$A$52:$A$179,0)),129,MATCH($BW481,'2014'!$A$52:$A$179,0))</f>
        <v>129</v>
      </c>
      <c r="CN481" s="147">
        <f>IF(ISNA(MATCH($BW481,'2015'!$A$52:$A$307,0)),257,MATCH($BW481,'2015'!$A$52:$A$307,0))</f>
        <v>257</v>
      </c>
      <c r="CO481" s="147">
        <f>IF(ISNA(MATCH($BW481,'2016'!$A$52:$A$307,0)),257,MATCH($BW481,'2016'!$A$52:$A$307,0))</f>
        <v>257</v>
      </c>
      <c r="CQ481">
        <f t="shared" si="361"/>
        <v>293</v>
      </c>
      <c r="CR481" s="281"/>
      <c r="CS481" s="279"/>
      <c r="CT481" s="278">
        <f t="shared" si="362"/>
        <v>16</v>
      </c>
      <c r="CU481" s="279">
        <f t="shared" si="363"/>
        <v>10.6656</v>
      </c>
      <c r="CV481" s="279">
        <f t="shared" si="364"/>
        <v>7.1096889599999997</v>
      </c>
      <c r="CW481" s="279">
        <f t="shared" si="365"/>
        <v>4.7393186607359992</v>
      </c>
      <c r="CX481" s="279">
        <f t="shared" si="366"/>
        <v>8.1592298192466171</v>
      </c>
      <c r="CY481" s="279">
        <f t="shared" si="367"/>
        <v>5.4389425975097945</v>
      </c>
      <c r="CZ481" s="279">
        <f t="shared" si="368"/>
        <v>14.625599135500028</v>
      </c>
      <c r="DA481" s="279">
        <f t="shared" si="369"/>
        <v>9.7494243837243193</v>
      </c>
      <c r="DB481" s="279">
        <f t="shared" si="370"/>
        <v>6.4989662941906312</v>
      </c>
      <c r="DC481" s="279">
        <f t="shared" si="371"/>
        <v>4.3322109317074746</v>
      </c>
      <c r="DD481" s="279">
        <f t="shared" si="372"/>
        <v>2.8878518070762023</v>
      </c>
      <c r="DE481" s="279">
        <f t="shared" si="373"/>
        <v>1.9250420145969964</v>
      </c>
      <c r="DF481" s="279">
        <f t="shared" si="374"/>
        <v>1.2832330069303577</v>
      </c>
      <c r="DG481" s="279">
        <f t="shared" si="375"/>
        <v>0.85540312241977645</v>
      </c>
      <c r="DH481" s="280">
        <f t="shared" si="353"/>
        <v>0.57021172140502296</v>
      </c>
      <c r="DI481" s="280">
        <f t="shared" si="358"/>
        <v>0.38010313348858832</v>
      </c>
      <c r="DJ481" s="154">
        <f t="shared" si="354"/>
        <v>417</v>
      </c>
      <c r="DK481" s="279">
        <f t="shared" si="376"/>
        <v>293</v>
      </c>
      <c r="DL481" s="97"/>
      <c r="DM481" s="154"/>
      <c r="DN481" s="267">
        <f t="shared" si="377"/>
        <v>16</v>
      </c>
      <c r="DO481" s="154">
        <f t="shared" si="378"/>
        <v>16</v>
      </c>
      <c r="DP481" s="154">
        <f t="shared" si="379"/>
        <v>16</v>
      </c>
      <c r="DQ481" s="154">
        <f t="shared" si="380"/>
        <v>16</v>
      </c>
      <c r="DR481" s="154">
        <f t="shared" si="381"/>
        <v>21</v>
      </c>
      <c r="DS481" s="154">
        <f t="shared" si="382"/>
        <v>21</v>
      </c>
      <c r="DT481" s="154">
        <f t="shared" si="383"/>
        <v>32</v>
      </c>
      <c r="DU481" s="154">
        <f t="shared" si="384"/>
        <v>32</v>
      </c>
      <c r="DV481" s="154">
        <f t="shared" si="385"/>
        <v>32</v>
      </c>
      <c r="DW481" s="154">
        <f t="shared" si="386"/>
        <v>32</v>
      </c>
      <c r="DX481" s="154">
        <f t="shared" si="387"/>
        <v>32</v>
      </c>
      <c r="DY481" s="154">
        <f t="shared" si="388"/>
        <v>32</v>
      </c>
      <c r="DZ481" s="154">
        <f t="shared" si="389"/>
        <v>32</v>
      </c>
      <c r="EA481" s="154">
        <f t="shared" si="390"/>
        <v>32</v>
      </c>
      <c r="EB481" s="264">
        <f t="shared" si="355"/>
        <v>32</v>
      </c>
      <c r="EC481" s="264">
        <f t="shared" si="359"/>
        <v>32</v>
      </c>
      <c r="ED481" s="154">
        <f t="shared" si="356"/>
        <v>240</v>
      </c>
    </row>
    <row r="482" spans="2:134" ht="13" thickBot="1" x14ac:dyDescent="0.3">
      <c r="B482" s="247">
        <v>236</v>
      </c>
      <c r="C482" s="50">
        <f t="shared" si="285"/>
        <v>2</v>
      </c>
      <c r="D482" s="50">
        <f t="shared" si="290"/>
        <v>0</v>
      </c>
      <c r="E482" s="97"/>
      <c r="F482" s="2">
        <f t="shared" si="357"/>
        <v>477</v>
      </c>
      <c r="G482" s="487">
        <v>2068</v>
      </c>
      <c r="H482" s="98">
        <f>15- COUNTIF(L482:AC482,"#N/A")</f>
        <v>0</v>
      </c>
      <c r="I482" s="131">
        <f>SUM(AH482:AY482)+SUM(BE482:BT482)</f>
        <v>14</v>
      </c>
      <c r="J482" s="398">
        <f>DI482</f>
        <v>0.36384450438845578</v>
      </c>
      <c r="K482" s="456" t="str">
        <f>IF(ISNUMBER(MATCH(G482,'[4]OPR data'!$A$3:$A$2900,0)),"Y","N")</f>
        <v>Y</v>
      </c>
      <c r="L482" s="110"/>
      <c r="M482" s="233"/>
      <c r="N482" s="469" t="e">
        <f>(INDEX(Finish_table!R$4:R$83,MATCH('16 Year_History_Results'!$G482,Finish_table!S$4:S$83,0),1))</f>
        <v>#N/A</v>
      </c>
      <c r="O482" s="233" t="e">
        <f>(INDEX(Finish_table!Z$4:Z$99,MATCH('16 Year_History_Results'!$G482,Finish_table!AA$4:AA$99,0),1))</f>
        <v>#N/A</v>
      </c>
      <c r="P482" s="233" t="e">
        <f>(INDEX(Finish_table!AI$4:AI$99,MATCH('16 Year_History_Results'!$G482,Finish_table!AJ$4:AJ$99,0),1))</f>
        <v>#N/A</v>
      </c>
      <c r="Q482" s="233" t="e">
        <f>(INDEX(Finish_table!AR$4:AR$99,MATCH('16 Year_History_Results'!$G482,Finish_table!AS$4:AS$99,0),1))</f>
        <v>#N/A</v>
      </c>
      <c r="R482" s="233" t="e">
        <f>(INDEX(Finish_table!BA$4:BA$99,MATCH('16 Year_History_Results'!$G482,Finish_table!BB$4:BB$99,0),1))</f>
        <v>#N/A</v>
      </c>
      <c r="S482" s="233" t="e">
        <f>(INDEX(Finish_table!BJ$4:BJ$99,MATCH('16 Year_History_Results'!$G482,Finish_table!BK$4:BK$99,0),1))</f>
        <v>#N/A</v>
      </c>
      <c r="T482" s="233" t="str">
        <f>(INDEX(Finish_table!BS$4:BS$99,MATCH('16 Year_History_Results'!$G482,Finish_table!BT$4:BT$99,0),1))</f>
        <v>SF</v>
      </c>
      <c r="U482" s="233" t="e">
        <f>(INDEX(Finish_table!CB$4:CB$99,MATCH('16 Year_History_Results'!$G482,Finish_table!CC$4:CC$99,0),1))</f>
        <v>#N/A</v>
      </c>
      <c r="V482" s="233" t="e">
        <f>(INDEX(Finish_table!CK$4:CK$99,MATCH('16 Year_History_Results'!$G482,Finish_table!CL$4:CL$99,0),1))</f>
        <v>#N/A</v>
      </c>
      <c r="W482" s="233" t="e">
        <f>(INDEX(Finish_table!CT$4:CT$99,MATCH('16 Year_History_Results'!$G482,Finish_table!CU$4:CU$99,0),1))</f>
        <v>#N/A</v>
      </c>
      <c r="X482" s="233" t="e">
        <f>(INDEX(Finish_table!DC$4:DC$99,MATCH('16 Year_History_Results'!$G482,Finish_table!DD$4:DD$99,0),1))</f>
        <v>#N/A</v>
      </c>
      <c r="Y482" s="233" t="e">
        <f>(INDEX(Finish_table!DL$4:DL$99,MATCH('16 Year_History_Results'!$G482,Finish_table!DM$4:DM$99,0),1))</f>
        <v>#N/A</v>
      </c>
      <c r="Z482" s="233" t="e">
        <f>(INDEX(Finish_table!DU$4:DU$99,MATCH('16 Year_History_Results'!$G482,Finish_table!DV$4:DV$99,0),1))</f>
        <v>#N/A</v>
      </c>
      <c r="AA482" s="233" t="e">
        <f>(INDEX(Finish_table!ED$4:ED$140,MATCH('16 Year_History_Results'!$G482,Finish_table!EE$4:EE$140,0),1))</f>
        <v>#N/A</v>
      </c>
      <c r="AB482" s="233" t="e">
        <f>(INDEX(Finish_table!EM$4:EM$224,MATCH('16 Year_History_Results'!$G482,Finish_table!EN$4:EN$224,0),1))</f>
        <v>#N/A</v>
      </c>
      <c r="AC482" s="253" t="e">
        <f>(INDEX(Finish_table!EW$4:EW$224,MATCH('16 Year_History_Results'!$G482,Finish_table!EX$4:EX$224,0),1))</f>
        <v>#N/A</v>
      </c>
      <c r="AG482">
        <f t="shared" si="360"/>
        <v>2068</v>
      </c>
      <c r="AH482" s="110"/>
      <c r="AI482" s="2"/>
      <c r="AJ482" s="146">
        <f>INDEX('2001'!$C$44:$C$140,'16 Year_History_Results'!BZ482)</f>
        <v>0</v>
      </c>
      <c r="AK482" s="2">
        <f>INDEX('2002'!$C$44:$C$140,'16 Year_History_Results'!CA482)</f>
        <v>0</v>
      </c>
      <c r="AL482" s="2">
        <f>INDEX('2003'!$C$44:$C$140,'16 Year_History_Results'!CB482)</f>
        <v>0</v>
      </c>
      <c r="AM482" s="2">
        <f>INDEX('2004'!$C$44:$C$140,'16 Year_History_Results'!CC482)</f>
        <v>0</v>
      </c>
      <c r="AN482" s="2">
        <f>INDEX('2005'!$C$44:$C$140,'16 Year_History_Results'!CD482)</f>
        <v>0</v>
      </c>
      <c r="AO482" s="2">
        <f>INDEX('2006'!$C$44:$C$140,'16 Year_History_Results'!CE482)</f>
        <v>0</v>
      </c>
      <c r="AP482" s="2">
        <f>INDEX('2007'!$C$44:$C$140,'16 Year_History_Results'!CF482)</f>
        <v>10</v>
      </c>
      <c r="AQ482" s="2">
        <f>INDEX('2008'!$C$44:$C$140,'16 Year_History_Results'!CG482)</f>
        <v>0</v>
      </c>
      <c r="AR482" s="2">
        <f>INDEX('2009'!$C$44:$C$140,'16 Year_History_Results'!CH482)</f>
        <v>0</v>
      </c>
      <c r="AS482" s="2">
        <f>INDEX('2010'!$C$44:$C$140,'16 Year_History_Results'!CI482)</f>
        <v>0</v>
      </c>
      <c r="AT482" s="2">
        <f>INDEX('2011'!$C$44:$C$140,'16 Year_History_Results'!CJ482)</f>
        <v>0</v>
      </c>
      <c r="AU482" s="2">
        <f>INDEX('2012'!$C$44:$C$140,'16 Year_History_Results'!CK482)</f>
        <v>0</v>
      </c>
      <c r="AV482" s="2">
        <f>INDEX('2013'!$C$44:$C$140,'16 Year_History_Results'!CL482)</f>
        <v>0</v>
      </c>
      <c r="AW482" s="2">
        <f>INDEX('2014'!$C$52:$C$180,'16 Year_History_Results'!CM482)</f>
        <v>0</v>
      </c>
      <c r="AX482" s="2">
        <f>INDEX('2015'!$E$52:$E$308,'16 Year_History_Results'!CN482)</f>
        <v>0</v>
      </c>
      <c r="AY482" s="147">
        <f>INDEX('2016'!$E$52:$E$308,'16 Year_History_Results'!CO482)</f>
        <v>0</v>
      </c>
      <c r="AZ482" s="2"/>
      <c r="BB482">
        <f t="shared" si="349"/>
        <v>2068</v>
      </c>
      <c r="BC482" s="110"/>
      <c r="BD482" s="97"/>
      <c r="BE482" s="146">
        <f>INDEX('2001'!$B$44:$B$140,'16 Year_History_Results'!BZ482)</f>
        <v>0</v>
      </c>
      <c r="BF482" s="2">
        <f>INDEX('2002'!$B$44:$B$140,'16 Year_History_Results'!CA482)</f>
        <v>0</v>
      </c>
      <c r="BG482" s="2">
        <f>INDEX('2003'!$B$44:$B$140,'16 Year_History_Results'!CB482)</f>
        <v>0</v>
      </c>
      <c r="BH482" s="2">
        <f>INDEX('2004'!$B$44:$B$140,'16 Year_History_Results'!CC482)</f>
        <v>0</v>
      </c>
      <c r="BI482" s="2">
        <f>INDEX('2005'!$B$44:$B$140,'16 Year_History_Results'!CD482)</f>
        <v>0</v>
      </c>
      <c r="BJ482" s="2">
        <f>INDEX('2006'!$B$44:$B$140,'16 Year_History_Results'!CE482)</f>
        <v>0</v>
      </c>
      <c r="BK482" s="2">
        <f>INDEX('2007'!$B$44:$B$140,'16 Year_History_Results'!CF482)</f>
        <v>4</v>
      </c>
      <c r="BL482" s="2">
        <f>INDEX('2008'!$B$44:$B$140,'16 Year_History_Results'!CG482)</f>
        <v>0</v>
      </c>
      <c r="BM482" s="2">
        <f>INDEX('2009'!$B$44:$B$140,'16 Year_History_Results'!CH482)</f>
        <v>0</v>
      </c>
      <c r="BN482" s="2">
        <f>INDEX('2010'!$B$44:$B$140,'16 Year_History_Results'!CI482)</f>
        <v>0</v>
      </c>
      <c r="BO482" s="2">
        <f>INDEX('2011'!$B$44:$B$140,'16 Year_History_Results'!CJ482)</f>
        <v>0</v>
      </c>
      <c r="BP482" s="2">
        <f>INDEX('2012'!$B$44:$B$140,'16 Year_History_Results'!CK482)</f>
        <v>0</v>
      </c>
      <c r="BQ482" s="2">
        <f>INDEX('2013'!$B$44:$B$140,'16 Year_History_Results'!CL482)</f>
        <v>0</v>
      </c>
      <c r="BR482" s="2">
        <f>INDEX('2014'!$B$52:$B$180,'16 Year_History_Results'!CM482)</f>
        <v>0</v>
      </c>
      <c r="BS482" s="147">
        <f>INDEX('2015'!$B$52:$B$308,'16 Year_History_Results'!CN482)</f>
        <v>0</v>
      </c>
      <c r="BT482" s="147">
        <f>INDEX('2016'!$B$52:$B$308,'16 Year_History_Results'!CO482)</f>
        <v>0</v>
      </c>
      <c r="BW482">
        <f t="shared" si="350"/>
        <v>2068</v>
      </c>
      <c r="BX482" s="110"/>
      <c r="BY482" s="97"/>
      <c r="BZ482" s="146">
        <f>IF(ISNA(MATCH($BW482,'2001'!$A$44:$A$139,0)),97,MATCH($BW482,'2001'!$A$44:$A$139,0))</f>
        <v>97</v>
      </c>
      <c r="CA482" s="2">
        <f>IF(ISNA(MATCH($BW482,'2002'!$A$44:$A$139,0)),97,MATCH($BW482,'2002'!$A$44:$A$139,0))</f>
        <v>97</v>
      </c>
      <c r="CB482" s="2">
        <f>IF(ISNA(MATCH($BW482,'2003'!$A$44:$A$139,0)),97,MATCH($BW482,'2003'!$A$44:$A$139,0))</f>
        <v>97</v>
      </c>
      <c r="CC482" s="2">
        <f>IF(ISNA(MATCH($BW482,'2004'!$A$44:$A$139,0)),97,MATCH($BW482,'2004'!$A$44:$A$139,0))</f>
        <v>97</v>
      </c>
      <c r="CD482" s="2">
        <f>IF(ISNA(MATCH($BW482,'2005'!$A$44:$A$139,0)),97,MATCH($BW482,'2005'!$A$44:$A$139,0))</f>
        <v>97</v>
      </c>
      <c r="CE482" s="2">
        <f>IF(ISNA(MATCH($BW482,'2006'!$A$44:$A$139,0)),97,MATCH($BW482,'2006'!$A$44:$A$139,0))</f>
        <v>97</v>
      </c>
      <c r="CF482" s="2">
        <f>IF(ISNA(MATCH($BW482,'2007'!$A$44:$A$139,0)),97,MATCH($BW482,'2007'!$A$44:$A$139,0))</f>
        <v>92</v>
      </c>
      <c r="CG482" s="2">
        <f>IF(ISNA(MATCH($BW482,'2008'!$A$44:$A$139,0)),97,MATCH($BW482,'2008'!$A$44:$A$139,0))</f>
        <v>97</v>
      </c>
      <c r="CH482" s="2">
        <f>IF(ISNA(MATCH($BW482,'2009'!$A$44:$A$139,0)),97,MATCH($BW482,'2009'!$A$44:$A$139,0))</f>
        <v>97</v>
      </c>
      <c r="CI482" s="2">
        <f>IF(ISNA(MATCH($BW482,'2010'!$A$44:$A$139,0)),97,MATCH($BW482,'2010'!$A$44:$A$139,0))</f>
        <v>97</v>
      </c>
      <c r="CJ482" s="2">
        <f>IF(ISNA(MATCH($BW482,'2011'!$A$44:$A$139,0)),97,MATCH($BW482,'2011'!$A$44:$A$139,0))</f>
        <v>97</v>
      </c>
      <c r="CK482" s="2">
        <f>IF(ISNA(MATCH($BW482,'2012'!$A$44:$A$139,0)),97,MATCH($BW482,'2012'!$A$44:$A$139,0))</f>
        <v>97</v>
      </c>
      <c r="CL482" s="2">
        <f>IF(ISNA(MATCH($BW482,'2013'!$A$44:$A$139,0)),97,MATCH($BW482,'2013'!$A$44:$A$139,0))</f>
        <v>97</v>
      </c>
      <c r="CM482" s="2">
        <f>IF(ISNA(MATCH($BW482,'2014'!$A$52:$A$179,0)),129,MATCH($BW482,'2014'!$A$52:$A$179,0))</f>
        <v>129</v>
      </c>
      <c r="CN482" s="147">
        <f>IF(ISNA(MATCH($BW482,'2015'!$A$52:$A$307,0)),257,MATCH($BW482,'2015'!$A$52:$A$307,0))</f>
        <v>257</v>
      </c>
      <c r="CO482" s="147">
        <f>IF(ISNA(MATCH($BW482,'2016'!$A$52:$A$307,0)),257,MATCH($BW482,'2016'!$A$52:$A$307,0))</f>
        <v>257</v>
      </c>
      <c r="CQ482">
        <f t="shared" si="361"/>
        <v>2068</v>
      </c>
      <c r="CR482" s="281"/>
      <c r="CS482" s="279"/>
      <c r="CT482" s="278">
        <f t="shared" si="362"/>
        <v>0</v>
      </c>
      <c r="CU482" s="279">
        <f t="shared" si="363"/>
        <v>0</v>
      </c>
      <c r="CV482" s="279">
        <f t="shared" si="364"/>
        <v>0</v>
      </c>
      <c r="CW482" s="279">
        <f t="shared" si="365"/>
        <v>0</v>
      </c>
      <c r="CX482" s="279">
        <f t="shared" si="366"/>
        <v>0</v>
      </c>
      <c r="CY482" s="279">
        <f t="shared" si="367"/>
        <v>0</v>
      </c>
      <c r="CZ482" s="279">
        <f t="shared" si="368"/>
        <v>14</v>
      </c>
      <c r="DA482" s="279">
        <f t="shared" si="369"/>
        <v>9.3323999999999998</v>
      </c>
      <c r="DB482" s="279">
        <f t="shared" si="370"/>
        <v>6.2209778399999998</v>
      </c>
      <c r="DC482" s="279">
        <f t="shared" si="371"/>
        <v>4.1469038281439996</v>
      </c>
      <c r="DD482" s="279">
        <f t="shared" si="372"/>
        <v>2.7643260918407901</v>
      </c>
      <c r="DE482" s="279">
        <f t="shared" si="373"/>
        <v>1.8426997728210706</v>
      </c>
      <c r="DF482" s="279">
        <f t="shared" si="374"/>
        <v>1.2283436685625255</v>
      </c>
      <c r="DG482" s="279">
        <f t="shared" si="375"/>
        <v>0.81881388946377953</v>
      </c>
      <c r="DH482" s="280">
        <f t="shared" si="353"/>
        <v>0.54582133871655536</v>
      </c>
      <c r="DI482" s="280">
        <f t="shared" si="358"/>
        <v>0.36384450438845578</v>
      </c>
      <c r="DJ482" s="154">
        <f t="shared" si="354"/>
        <v>418</v>
      </c>
      <c r="DK482" s="279">
        <f t="shared" si="376"/>
        <v>2068</v>
      </c>
      <c r="DL482" s="97"/>
      <c r="DM482" s="154"/>
      <c r="DN482" s="267">
        <f t="shared" si="377"/>
        <v>0</v>
      </c>
      <c r="DO482" s="154">
        <f t="shared" si="378"/>
        <v>0</v>
      </c>
      <c r="DP482" s="154">
        <f t="shared" si="379"/>
        <v>0</v>
      </c>
      <c r="DQ482" s="154">
        <f t="shared" si="380"/>
        <v>0</v>
      </c>
      <c r="DR482" s="154">
        <f t="shared" si="381"/>
        <v>0</v>
      </c>
      <c r="DS482" s="154">
        <f t="shared" si="382"/>
        <v>0</v>
      </c>
      <c r="DT482" s="154">
        <f t="shared" si="383"/>
        <v>14</v>
      </c>
      <c r="DU482" s="154">
        <f t="shared" si="384"/>
        <v>14</v>
      </c>
      <c r="DV482" s="154">
        <f t="shared" si="385"/>
        <v>14</v>
      </c>
      <c r="DW482" s="154">
        <f t="shared" si="386"/>
        <v>14</v>
      </c>
      <c r="DX482" s="154">
        <f t="shared" si="387"/>
        <v>14</v>
      </c>
      <c r="DY482" s="154">
        <f t="shared" si="388"/>
        <v>14</v>
      </c>
      <c r="DZ482" s="154">
        <f t="shared" si="389"/>
        <v>14</v>
      </c>
      <c r="EA482" s="154">
        <f t="shared" si="390"/>
        <v>14</v>
      </c>
      <c r="EB482" s="264">
        <f t="shared" si="355"/>
        <v>14</v>
      </c>
      <c r="EC482" s="264">
        <f t="shared" si="359"/>
        <v>14</v>
      </c>
      <c r="ED482" s="154">
        <f t="shared" si="356"/>
        <v>369</v>
      </c>
    </row>
    <row r="483" spans="2:134" ht="13" thickBot="1" x14ac:dyDescent="0.3">
      <c r="B483" s="131">
        <v>236</v>
      </c>
      <c r="C483" s="50">
        <f t="shared" si="285"/>
        <v>3</v>
      </c>
      <c r="D483" s="50">
        <f t="shared" si="290"/>
        <v>0</v>
      </c>
      <c r="E483" s="97"/>
      <c r="F483" s="2">
        <f t="shared" si="357"/>
        <v>478</v>
      </c>
      <c r="G483" s="487">
        <v>2272</v>
      </c>
      <c r="H483" s="98">
        <f>15- COUNTIF(L483:AC483,"#N/A")</f>
        <v>0</v>
      </c>
      <c r="I483" s="131">
        <f>SUM(AH483:AY483)+SUM(BE483:BT483)</f>
        <v>14</v>
      </c>
      <c r="J483" s="398">
        <f>DI483</f>
        <v>0.36384450438845578</v>
      </c>
      <c r="K483" s="456" t="str">
        <f>IF(ISNUMBER(MATCH(G483,'[4]OPR data'!$A$3:$A$2900,0)),"Y","N")</f>
        <v>N</v>
      </c>
      <c r="L483" s="110"/>
      <c r="M483" s="233"/>
      <c r="N483" s="469" t="e">
        <f>(INDEX(Finish_table!R$4:R$83,MATCH('16 Year_History_Results'!$G483,Finish_table!S$4:S$83,0),1))</f>
        <v>#N/A</v>
      </c>
      <c r="O483" s="233" t="e">
        <f>(INDEX(Finish_table!Z$4:Z$99,MATCH('16 Year_History_Results'!$G483,Finish_table!AA$4:AA$99,0),1))</f>
        <v>#N/A</v>
      </c>
      <c r="P483" s="233" t="e">
        <f>(INDEX(Finish_table!AI$4:AI$99,MATCH('16 Year_History_Results'!$G483,Finish_table!AJ$4:AJ$99,0),1))</f>
        <v>#N/A</v>
      </c>
      <c r="Q483" s="233" t="e">
        <f>(INDEX(Finish_table!AR$4:AR$99,MATCH('16 Year_History_Results'!$G483,Finish_table!AS$4:AS$99,0),1))</f>
        <v>#N/A</v>
      </c>
      <c r="R483" s="233" t="e">
        <f>(INDEX(Finish_table!BA$4:BA$99,MATCH('16 Year_History_Results'!$G483,Finish_table!BB$4:BB$99,0),1))</f>
        <v>#N/A</v>
      </c>
      <c r="S483" s="233" t="e">
        <f>(INDEX(Finish_table!BJ$4:BJ$99,MATCH('16 Year_History_Results'!$G483,Finish_table!BK$4:BK$99,0),1))</f>
        <v>#N/A</v>
      </c>
      <c r="T483" s="233" t="str">
        <f>(INDEX(Finish_table!BS$4:BS$99,MATCH('16 Year_History_Results'!$G483,Finish_table!BT$4:BT$99,0),1))</f>
        <v>QF</v>
      </c>
      <c r="U483" s="233" t="e">
        <f>(INDEX(Finish_table!CB$4:CB$99,MATCH('16 Year_History_Results'!$G483,Finish_table!CC$4:CC$99,0),1))</f>
        <v>#N/A</v>
      </c>
      <c r="V483" s="233" t="e">
        <f>(INDEX(Finish_table!CK$4:CK$99,MATCH('16 Year_History_Results'!$G483,Finish_table!CL$4:CL$99,0),1))</f>
        <v>#N/A</v>
      </c>
      <c r="W483" s="233" t="e">
        <f>(INDEX(Finish_table!CT$4:CT$99,MATCH('16 Year_History_Results'!$G483,Finish_table!CU$4:CU$99,0),1))</f>
        <v>#N/A</v>
      </c>
      <c r="X483" s="233" t="e">
        <f>(INDEX(Finish_table!DC$4:DC$99,MATCH('16 Year_History_Results'!$G483,Finish_table!DD$4:DD$99,0),1))</f>
        <v>#N/A</v>
      </c>
      <c r="Y483" s="233" t="e">
        <f>(INDEX(Finish_table!DL$4:DL$99,MATCH('16 Year_History_Results'!$G483,Finish_table!DM$4:DM$99,0),1))</f>
        <v>#N/A</v>
      </c>
      <c r="Z483" s="233" t="e">
        <f>(INDEX(Finish_table!DU$4:DU$99,MATCH('16 Year_History_Results'!$G483,Finish_table!DV$4:DV$99,0),1))</f>
        <v>#N/A</v>
      </c>
      <c r="AA483" s="233" t="e">
        <f>(INDEX(Finish_table!ED$4:ED$140,MATCH('16 Year_History_Results'!$G483,Finish_table!EE$4:EE$140,0),1))</f>
        <v>#N/A</v>
      </c>
      <c r="AB483" s="233" t="e">
        <f>(INDEX(Finish_table!EM$4:EM$224,MATCH('16 Year_History_Results'!$G483,Finish_table!EN$4:EN$224,0),1))</f>
        <v>#N/A</v>
      </c>
      <c r="AC483" s="253" t="e">
        <f>(INDEX(Finish_table!EW$4:EW$224,MATCH('16 Year_History_Results'!$G483,Finish_table!EX$4:EX$224,0),1))</f>
        <v>#N/A</v>
      </c>
      <c r="AG483">
        <f t="shared" si="360"/>
        <v>2272</v>
      </c>
      <c r="AH483" s="110"/>
      <c r="AI483" s="2"/>
      <c r="AJ483" s="146">
        <f>INDEX('2001'!$C$44:$C$140,'16 Year_History_Results'!BZ483)</f>
        <v>0</v>
      </c>
      <c r="AK483" s="2">
        <f>INDEX('2002'!$C$44:$C$140,'16 Year_History_Results'!CA483)</f>
        <v>0</v>
      </c>
      <c r="AL483" s="2">
        <f>INDEX('2003'!$C$44:$C$140,'16 Year_History_Results'!CB483)</f>
        <v>0</v>
      </c>
      <c r="AM483" s="2">
        <f>INDEX('2004'!$C$44:$C$140,'16 Year_History_Results'!CC483)</f>
        <v>0</v>
      </c>
      <c r="AN483" s="2">
        <f>INDEX('2005'!$C$44:$C$140,'16 Year_History_Results'!CD483)</f>
        <v>0</v>
      </c>
      <c r="AO483" s="2">
        <f>INDEX('2006'!$C$44:$C$140,'16 Year_History_Results'!CE483)</f>
        <v>0</v>
      </c>
      <c r="AP483" s="2">
        <f>INDEX('2007'!$C$44:$C$140,'16 Year_History_Results'!CF483)</f>
        <v>0</v>
      </c>
      <c r="AQ483" s="2">
        <f>INDEX('2008'!$C$44:$C$140,'16 Year_History_Results'!CG483)</f>
        <v>0</v>
      </c>
      <c r="AR483" s="2">
        <f>INDEX('2009'!$C$44:$C$140,'16 Year_History_Results'!CH483)</f>
        <v>0</v>
      </c>
      <c r="AS483" s="2">
        <f>INDEX('2010'!$C$44:$C$140,'16 Year_History_Results'!CI483)</f>
        <v>0</v>
      </c>
      <c r="AT483" s="2">
        <f>INDEX('2011'!$C$44:$C$140,'16 Year_History_Results'!CJ483)</f>
        <v>0</v>
      </c>
      <c r="AU483" s="2">
        <f>INDEX('2012'!$C$44:$C$140,'16 Year_History_Results'!CK483)</f>
        <v>0</v>
      </c>
      <c r="AV483" s="2">
        <f>INDEX('2013'!$C$44:$C$140,'16 Year_History_Results'!CL483)</f>
        <v>0</v>
      </c>
      <c r="AW483" s="2">
        <f>INDEX('2014'!$C$52:$C$180,'16 Year_History_Results'!CM483)</f>
        <v>0</v>
      </c>
      <c r="AX483" s="2">
        <f>INDEX('2015'!$E$52:$E$308,'16 Year_History_Results'!CN483)</f>
        <v>0</v>
      </c>
      <c r="AY483" s="147">
        <f>INDEX('2016'!$E$52:$E$308,'16 Year_History_Results'!CO483)</f>
        <v>0</v>
      </c>
      <c r="AZ483" s="2"/>
      <c r="BB483">
        <f t="shared" si="349"/>
        <v>2272</v>
      </c>
      <c r="BC483" s="110"/>
      <c r="BD483" s="97"/>
      <c r="BE483" s="146">
        <f>INDEX('2001'!$B$44:$B$140,'16 Year_History_Results'!BZ483)</f>
        <v>0</v>
      </c>
      <c r="BF483" s="2">
        <f>INDEX('2002'!$B$44:$B$140,'16 Year_History_Results'!CA483)</f>
        <v>0</v>
      </c>
      <c r="BG483" s="2">
        <f>INDEX('2003'!$B$44:$B$140,'16 Year_History_Results'!CB483)</f>
        <v>0</v>
      </c>
      <c r="BH483" s="2">
        <f>INDEX('2004'!$B$44:$B$140,'16 Year_History_Results'!CC483)</f>
        <v>0</v>
      </c>
      <c r="BI483" s="2">
        <f>INDEX('2005'!$B$44:$B$140,'16 Year_History_Results'!CD483)</f>
        <v>0</v>
      </c>
      <c r="BJ483" s="2">
        <f>INDEX('2006'!$B$44:$B$140,'16 Year_History_Results'!CE483)</f>
        <v>0</v>
      </c>
      <c r="BK483" s="2">
        <f>INDEX('2007'!$B$44:$B$140,'16 Year_History_Results'!CF483)</f>
        <v>14</v>
      </c>
      <c r="BL483" s="2">
        <f>INDEX('2008'!$B$44:$B$140,'16 Year_History_Results'!CG483)</f>
        <v>0</v>
      </c>
      <c r="BM483" s="2">
        <f>INDEX('2009'!$B$44:$B$140,'16 Year_History_Results'!CH483)</f>
        <v>0</v>
      </c>
      <c r="BN483" s="2">
        <f>INDEX('2010'!$B$44:$B$140,'16 Year_History_Results'!CI483)</f>
        <v>0</v>
      </c>
      <c r="BO483" s="2">
        <f>INDEX('2011'!$B$44:$B$140,'16 Year_History_Results'!CJ483)</f>
        <v>0</v>
      </c>
      <c r="BP483" s="2">
        <f>INDEX('2012'!$B$44:$B$140,'16 Year_History_Results'!CK483)</f>
        <v>0</v>
      </c>
      <c r="BQ483" s="2">
        <f>INDEX('2013'!$B$44:$B$140,'16 Year_History_Results'!CL483)</f>
        <v>0</v>
      </c>
      <c r="BR483" s="2">
        <f>INDEX('2014'!$B$52:$B$180,'16 Year_History_Results'!CM483)</f>
        <v>0</v>
      </c>
      <c r="BS483" s="147">
        <f>INDEX('2015'!$B$52:$B$308,'16 Year_History_Results'!CN483)</f>
        <v>0</v>
      </c>
      <c r="BT483" s="147">
        <f>INDEX('2016'!$B$52:$B$308,'16 Year_History_Results'!CO483)</f>
        <v>0</v>
      </c>
      <c r="BW483">
        <f t="shared" si="350"/>
        <v>2272</v>
      </c>
      <c r="BX483" s="110"/>
      <c r="BY483" s="97"/>
      <c r="BZ483" s="146">
        <f>IF(ISNA(MATCH($BW483,'2001'!$A$44:$A$139,0)),97,MATCH($BW483,'2001'!$A$44:$A$139,0))</f>
        <v>97</v>
      </c>
      <c r="CA483" s="2">
        <f>IF(ISNA(MATCH($BW483,'2002'!$A$44:$A$139,0)),97,MATCH($BW483,'2002'!$A$44:$A$139,0))</f>
        <v>97</v>
      </c>
      <c r="CB483" s="2">
        <f>IF(ISNA(MATCH($BW483,'2003'!$A$44:$A$139,0)),97,MATCH($BW483,'2003'!$A$44:$A$139,0))</f>
        <v>97</v>
      </c>
      <c r="CC483" s="2">
        <f>IF(ISNA(MATCH($BW483,'2004'!$A$44:$A$139,0)),97,MATCH($BW483,'2004'!$A$44:$A$139,0))</f>
        <v>97</v>
      </c>
      <c r="CD483" s="2">
        <f>IF(ISNA(MATCH($BW483,'2005'!$A$44:$A$139,0)),97,MATCH($BW483,'2005'!$A$44:$A$139,0))</f>
        <v>97</v>
      </c>
      <c r="CE483" s="2">
        <f>IF(ISNA(MATCH($BW483,'2006'!$A$44:$A$139,0)),97,MATCH($BW483,'2006'!$A$44:$A$139,0))</f>
        <v>97</v>
      </c>
      <c r="CF483" s="2">
        <f>IF(ISNA(MATCH($BW483,'2007'!$A$44:$A$139,0)),97,MATCH($BW483,'2007'!$A$44:$A$139,0))</f>
        <v>96</v>
      </c>
      <c r="CG483" s="2">
        <f>IF(ISNA(MATCH($BW483,'2008'!$A$44:$A$139,0)),97,MATCH($BW483,'2008'!$A$44:$A$139,0))</f>
        <v>97</v>
      </c>
      <c r="CH483" s="2">
        <f>IF(ISNA(MATCH($BW483,'2009'!$A$44:$A$139,0)),97,MATCH($BW483,'2009'!$A$44:$A$139,0))</f>
        <v>97</v>
      </c>
      <c r="CI483" s="2">
        <f>IF(ISNA(MATCH($BW483,'2010'!$A$44:$A$139,0)),97,MATCH($BW483,'2010'!$A$44:$A$139,0))</f>
        <v>97</v>
      </c>
      <c r="CJ483" s="2">
        <f>IF(ISNA(MATCH($BW483,'2011'!$A$44:$A$139,0)),97,MATCH($BW483,'2011'!$A$44:$A$139,0))</f>
        <v>97</v>
      </c>
      <c r="CK483" s="2">
        <f>IF(ISNA(MATCH($BW483,'2012'!$A$44:$A$139,0)),97,MATCH($BW483,'2012'!$A$44:$A$139,0))</f>
        <v>97</v>
      </c>
      <c r="CL483" s="2">
        <f>IF(ISNA(MATCH($BW483,'2013'!$A$44:$A$139,0)),97,MATCH($BW483,'2013'!$A$44:$A$139,0))</f>
        <v>97</v>
      </c>
      <c r="CM483" s="2">
        <f>IF(ISNA(MATCH($BW483,'2014'!$A$52:$A$179,0)),129,MATCH($BW483,'2014'!$A$52:$A$179,0))</f>
        <v>129</v>
      </c>
      <c r="CN483" s="147">
        <f>IF(ISNA(MATCH($BW483,'2015'!$A$52:$A$307,0)),257,MATCH($BW483,'2015'!$A$52:$A$307,0))</f>
        <v>257</v>
      </c>
      <c r="CO483" s="147">
        <f>IF(ISNA(MATCH($BW483,'2016'!$A$52:$A$307,0)),257,MATCH($BW483,'2016'!$A$52:$A$307,0))</f>
        <v>257</v>
      </c>
      <c r="CQ483">
        <f t="shared" si="361"/>
        <v>2272</v>
      </c>
      <c r="CR483" s="281"/>
      <c r="CS483" s="279"/>
      <c r="CT483" s="278">
        <f t="shared" si="362"/>
        <v>0</v>
      </c>
      <c r="CU483" s="279">
        <f t="shared" si="363"/>
        <v>0</v>
      </c>
      <c r="CV483" s="279">
        <f t="shared" si="364"/>
        <v>0</v>
      </c>
      <c r="CW483" s="279">
        <f t="shared" si="365"/>
        <v>0</v>
      </c>
      <c r="CX483" s="279">
        <f t="shared" si="366"/>
        <v>0</v>
      </c>
      <c r="CY483" s="279">
        <f t="shared" si="367"/>
        <v>0</v>
      </c>
      <c r="CZ483" s="279">
        <f t="shared" si="368"/>
        <v>14</v>
      </c>
      <c r="DA483" s="279">
        <f t="shared" si="369"/>
        <v>9.3323999999999998</v>
      </c>
      <c r="DB483" s="279">
        <f t="shared" si="370"/>
        <v>6.2209778399999998</v>
      </c>
      <c r="DC483" s="279">
        <f t="shared" si="371"/>
        <v>4.1469038281439996</v>
      </c>
      <c r="DD483" s="279">
        <f t="shared" si="372"/>
        <v>2.7643260918407901</v>
      </c>
      <c r="DE483" s="279">
        <f t="shared" si="373"/>
        <v>1.8426997728210706</v>
      </c>
      <c r="DF483" s="279">
        <f t="shared" si="374"/>
        <v>1.2283436685625255</v>
      </c>
      <c r="DG483" s="279">
        <f t="shared" si="375"/>
        <v>0.81881388946377953</v>
      </c>
      <c r="DH483" s="280">
        <f t="shared" si="353"/>
        <v>0.54582133871655536</v>
      </c>
      <c r="DI483" s="280">
        <f t="shared" si="358"/>
        <v>0.36384450438845578</v>
      </c>
      <c r="DJ483" s="154">
        <f t="shared" si="354"/>
        <v>418</v>
      </c>
      <c r="DK483" s="279">
        <f t="shared" si="376"/>
        <v>2272</v>
      </c>
      <c r="DL483" s="97"/>
      <c r="DM483" s="154"/>
      <c r="DN483" s="267">
        <f t="shared" si="377"/>
        <v>0</v>
      </c>
      <c r="DO483" s="154">
        <f t="shared" si="378"/>
        <v>0</v>
      </c>
      <c r="DP483" s="154">
        <f t="shared" si="379"/>
        <v>0</v>
      </c>
      <c r="DQ483" s="154">
        <f t="shared" si="380"/>
        <v>0</v>
      </c>
      <c r="DR483" s="154">
        <f t="shared" si="381"/>
        <v>0</v>
      </c>
      <c r="DS483" s="154">
        <f t="shared" si="382"/>
        <v>0</v>
      </c>
      <c r="DT483" s="154">
        <f t="shared" si="383"/>
        <v>14</v>
      </c>
      <c r="DU483" s="154">
        <f t="shared" si="384"/>
        <v>14</v>
      </c>
      <c r="DV483" s="154">
        <f t="shared" si="385"/>
        <v>14</v>
      </c>
      <c r="DW483" s="154">
        <f t="shared" si="386"/>
        <v>14</v>
      </c>
      <c r="DX483" s="154">
        <f t="shared" si="387"/>
        <v>14</v>
      </c>
      <c r="DY483" s="154">
        <f t="shared" si="388"/>
        <v>14</v>
      </c>
      <c r="DZ483" s="154">
        <f t="shared" si="389"/>
        <v>14</v>
      </c>
      <c r="EA483" s="154">
        <f t="shared" si="390"/>
        <v>14</v>
      </c>
      <c r="EB483" s="264">
        <f t="shared" si="355"/>
        <v>14</v>
      </c>
      <c r="EC483" s="264">
        <f t="shared" si="359"/>
        <v>14</v>
      </c>
      <c r="ED483" s="154">
        <f t="shared" si="356"/>
        <v>369</v>
      </c>
    </row>
    <row r="484" spans="2:134" ht="13" thickBot="1" x14ac:dyDescent="0.3">
      <c r="B484" s="131">
        <v>236</v>
      </c>
      <c r="C484" s="50">
        <f t="shared" si="285"/>
        <v>4</v>
      </c>
      <c r="D484" s="50">
        <f t="shared" si="290"/>
        <v>0</v>
      </c>
      <c r="E484" s="97"/>
      <c r="F484" s="2">
        <f t="shared" si="357"/>
        <v>479</v>
      </c>
      <c r="G484" s="207">
        <v>8</v>
      </c>
      <c r="H484" s="98">
        <f>15- COUNTIF(L484:AC484,"#N/A")</f>
        <v>1</v>
      </c>
      <c r="I484" s="131">
        <f>SUM(AH484:AY484)+SUM(BE484:BT484)</f>
        <v>28</v>
      </c>
      <c r="J484" s="398">
        <f>DI484</f>
        <v>0.35750261123668764</v>
      </c>
      <c r="K484" s="456" t="str">
        <f>IF(ISNUMBER(MATCH(G484,'[4]OPR data'!$A$3:$A$2900,0)),"Y","N")</f>
        <v>Y</v>
      </c>
      <c r="L484" s="110"/>
      <c r="M484" s="233"/>
      <c r="N484" s="469" t="str">
        <f>(INDEX(Finish_table!R$4:R$83,MATCH('16 Year_History_Results'!$G484,Finish_table!S$4:S$83,0),1))</f>
        <v>QF</v>
      </c>
      <c r="O484" s="233" t="e">
        <f>(INDEX(Finish_table!Z$4:Z$99,MATCH('16 Year_History_Results'!$G484,Finish_table!AA$4:AA$99,0),1))</f>
        <v>#N/A</v>
      </c>
      <c r="P484" s="233" t="e">
        <f>(INDEX(Finish_table!AI$4:AI$99,MATCH('16 Year_History_Results'!$G484,Finish_table!AJ$4:AJ$99,0),1))</f>
        <v>#N/A</v>
      </c>
      <c r="Q484" s="233" t="e">
        <f>(INDEX(Finish_table!AR$4:AR$99,MATCH('16 Year_History_Results'!$G484,Finish_table!AS$4:AS$99,0),1))</f>
        <v>#N/A</v>
      </c>
      <c r="R484" s="233" t="e">
        <f>(INDEX(Finish_table!BA$4:BA$99,MATCH('16 Year_History_Results'!$G484,Finish_table!BB$4:BB$99,0),1))</f>
        <v>#N/A</v>
      </c>
      <c r="S484" s="233" t="e">
        <f>(INDEX(Finish_table!BJ$4:BJ$99,MATCH('16 Year_History_Results'!$G484,Finish_table!BK$4:BK$99,0),1))</f>
        <v>#N/A</v>
      </c>
      <c r="T484" s="233" t="e">
        <f>(INDEX(Finish_table!BS$4:BS$99,MATCH('16 Year_History_Results'!$G484,Finish_table!BT$4:BT$99,0),1))</f>
        <v>#N/A</v>
      </c>
      <c r="U484" s="233" t="str">
        <f>(INDEX(Finish_table!CB$4:CB$99,MATCH('16 Year_History_Results'!$G484,Finish_table!CC$4:CC$99,0),1))</f>
        <v>QF</v>
      </c>
      <c r="V484" s="233" t="e">
        <f>(INDEX(Finish_table!CK$4:CK$99,MATCH('16 Year_History_Results'!$G484,Finish_table!CL$4:CL$99,0),1))</f>
        <v>#N/A</v>
      </c>
      <c r="W484" s="233" t="e">
        <f>(INDEX(Finish_table!CT$4:CT$99,MATCH('16 Year_History_Results'!$G484,Finish_table!CU$4:CU$99,0),1))</f>
        <v>#N/A</v>
      </c>
      <c r="X484" s="233" t="e">
        <f>(INDEX(Finish_table!DC$4:DC$99,MATCH('16 Year_History_Results'!$G484,Finish_table!DD$4:DD$99,0),1))</f>
        <v>#N/A</v>
      </c>
      <c r="Y484" s="233" t="e">
        <f>(INDEX(Finish_table!DL$4:DL$99,MATCH('16 Year_History_Results'!$G484,Finish_table!DM$4:DM$99,0),1))</f>
        <v>#N/A</v>
      </c>
      <c r="Z484" s="233" t="e">
        <f>(INDEX(Finish_table!DU$4:DU$99,MATCH('16 Year_History_Results'!$G484,Finish_table!DV$4:DV$99,0),1))</f>
        <v>#N/A</v>
      </c>
      <c r="AA484" s="233" t="e">
        <f>(INDEX(Finish_table!ED$4:ED$140,MATCH('16 Year_History_Results'!$G484,Finish_table!EE$4:EE$140,0),1))</f>
        <v>#N/A</v>
      </c>
      <c r="AB484" s="233" t="e">
        <f>(INDEX(Finish_table!EM$4:EM$224,MATCH('16 Year_History_Results'!$G484,Finish_table!EN$4:EN$224,0),1))</f>
        <v>#N/A</v>
      </c>
      <c r="AC484" s="253" t="e">
        <f>(INDEX(Finish_table!EW$4:EW$224,MATCH('16 Year_History_Results'!$G484,Finish_table!EX$4:EX$224,0),1))</f>
        <v>#N/A</v>
      </c>
      <c r="AG484">
        <f t="shared" si="360"/>
        <v>8</v>
      </c>
      <c r="AH484" s="110"/>
      <c r="AI484" s="2"/>
      <c r="AJ484" s="146">
        <f>INDEX('2001'!$C$44:$C$140,'16 Year_History_Results'!BZ484)</f>
        <v>10</v>
      </c>
      <c r="AK484" s="2">
        <f>INDEX('2002'!$C$44:$C$140,'16 Year_History_Results'!CA484)</f>
        <v>0</v>
      </c>
      <c r="AL484" s="2">
        <f>INDEX('2003'!$C$44:$C$140,'16 Year_History_Results'!CB484)</f>
        <v>0</v>
      </c>
      <c r="AM484" s="2">
        <f>INDEX('2004'!$C$44:$C$140,'16 Year_History_Results'!CC484)</f>
        <v>0</v>
      </c>
      <c r="AN484" s="2">
        <f>INDEX('2005'!$C$44:$C$140,'16 Year_History_Results'!CD484)</f>
        <v>0</v>
      </c>
      <c r="AO484" s="2">
        <f>INDEX('2006'!$C$44:$C$140,'16 Year_History_Results'!CE484)</f>
        <v>0</v>
      </c>
      <c r="AP484" s="2">
        <f>INDEX('2007'!$C$44:$C$140,'16 Year_History_Results'!CF484)</f>
        <v>0</v>
      </c>
      <c r="AQ484" s="2">
        <f>INDEX('2008'!$C$44:$C$140,'16 Year_History_Results'!CG484)</f>
        <v>0</v>
      </c>
      <c r="AR484" s="2">
        <f>INDEX('2009'!$C$44:$C$140,'16 Year_History_Results'!CH484)</f>
        <v>0</v>
      </c>
      <c r="AS484" s="2">
        <f>INDEX('2010'!$C$44:$C$140,'16 Year_History_Results'!CI484)</f>
        <v>0</v>
      </c>
      <c r="AT484" s="2">
        <f>INDEX('2011'!$C$44:$C$140,'16 Year_History_Results'!CJ484)</f>
        <v>0</v>
      </c>
      <c r="AU484" s="2">
        <f>INDEX('2012'!$C$44:$C$140,'16 Year_History_Results'!CK484)</f>
        <v>0</v>
      </c>
      <c r="AV484" s="2">
        <f>INDEX('2013'!$C$44:$C$140,'16 Year_History_Results'!CL484)</f>
        <v>0</v>
      </c>
      <c r="AW484" s="2">
        <f>INDEX('2014'!$C$52:$C$180,'16 Year_History_Results'!CM484)</f>
        <v>0</v>
      </c>
      <c r="AX484" s="2">
        <f>INDEX('2015'!$E$52:$E$308,'16 Year_History_Results'!CN484)</f>
        <v>0</v>
      </c>
      <c r="AY484" s="147">
        <f>INDEX('2016'!$E$52:$E$308,'16 Year_History_Results'!CO484)</f>
        <v>0</v>
      </c>
      <c r="AZ484" s="2"/>
      <c r="BB484">
        <f t="shared" si="349"/>
        <v>8</v>
      </c>
      <c r="BC484" s="110"/>
      <c r="BD484" s="97"/>
      <c r="BE484" s="146">
        <f>INDEX('2001'!$B$44:$B$140,'16 Year_History_Results'!BZ484)</f>
        <v>10</v>
      </c>
      <c r="BF484" s="2">
        <f>INDEX('2002'!$B$44:$B$140,'16 Year_History_Results'!CA484)</f>
        <v>0</v>
      </c>
      <c r="BG484" s="2">
        <f>INDEX('2003'!$B$44:$B$140,'16 Year_History_Results'!CB484)</f>
        <v>0</v>
      </c>
      <c r="BH484" s="2">
        <f>INDEX('2004'!$B$44:$B$140,'16 Year_History_Results'!CC484)</f>
        <v>0</v>
      </c>
      <c r="BI484" s="2">
        <f>INDEX('2005'!$B$44:$B$140,'16 Year_History_Results'!CD484)</f>
        <v>0</v>
      </c>
      <c r="BJ484" s="2">
        <f>INDEX('2006'!$B$44:$B$140,'16 Year_History_Results'!CE484)</f>
        <v>0</v>
      </c>
      <c r="BK484" s="2">
        <f>INDEX('2007'!$B$44:$B$140,'16 Year_History_Results'!CF484)</f>
        <v>0</v>
      </c>
      <c r="BL484" s="2">
        <f>INDEX('2008'!$B$44:$B$140,'16 Year_History_Results'!CG484)</f>
        <v>8</v>
      </c>
      <c r="BM484" s="2">
        <f>INDEX('2009'!$B$44:$B$140,'16 Year_History_Results'!CH484)</f>
        <v>0</v>
      </c>
      <c r="BN484" s="2">
        <f>INDEX('2010'!$B$44:$B$140,'16 Year_History_Results'!CI484)</f>
        <v>0</v>
      </c>
      <c r="BO484" s="2">
        <f>INDEX('2011'!$B$44:$B$140,'16 Year_History_Results'!CJ484)</f>
        <v>0</v>
      </c>
      <c r="BP484" s="2">
        <f>INDEX('2012'!$B$44:$B$140,'16 Year_History_Results'!CK484)</f>
        <v>0</v>
      </c>
      <c r="BQ484" s="2">
        <f>INDEX('2013'!$B$44:$B$140,'16 Year_History_Results'!CL484)</f>
        <v>0</v>
      </c>
      <c r="BR484" s="2">
        <f>INDEX('2014'!$B$52:$B$180,'16 Year_History_Results'!CM484)</f>
        <v>0</v>
      </c>
      <c r="BS484" s="147">
        <f>INDEX('2015'!$B$52:$B$308,'16 Year_History_Results'!CN484)</f>
        <v>0</v>
      </c>
      <c r="BT484" s="147">
        <f>INDEX('2016'!$B$52:$B$308,'16 Year_History_Results'!CO484)</f>
        <v>0</v>
      </c>
      <c r="BW484">
        <f t="shared" si="350"/>
        <v>8</v>
      </c>
      <c r="BX484" s="110"/>
      <c r="BY484" s="97"/>
      <c r="BZ484" s="146">
        <f>IF(ISNA(MATCH($BW484,'2001'!$A$44:$A$139,0)),97,MATCH($BW484,'2001'!$A$44:$A$139,0))</f>
        <v>1</v>
      </c>
      <c r="CA484" s="2">
        <f>IF(ISNA(MATCH($BW484,'2002'!$A$44:$A$139,0)),97,MATCH($BW484,'2002'!$A$44:$A$139,0))</f>
        <v>97</v>
      </c>
      <c r="CB484" s="2">
        <f>IF(ISNA(MATCH($BW484,'2003'!$A$44:$A$139,0)),97,MATCH($BW484,'2003'!$A$44:$A$139,0))</f>
        <v>97</v>
      </c>
      <c r="CC484" s="2">
        <f>IF(ISNA(MATCH($BW484,'2004'!$A$44:$A$139,0)),97,MATCH($BW484,'2004'!$A$44:$A$139,0))</f>
        <v>97</v>
      </c>
      <c r="CD484" s="2">
        <f>IF(ISNA(MATCH($BW484,'2005'!$A$44:$A$139,0)),97,MATCH($BW484,'2005'!$A$44:$A$139,0))</f>
        <v>97</v>
      </c>
      <c r="CE484" s="2">
        <f>IF(ISNA(MATCH($BW484,'2006'!$A$44:$A$139,0)),97,MATCH($BW484,'2006'!$A$44:$A$139,0))</f>
        <v>97</v>
      </c>
      <c r="CF484" s="2">
        <f>IF(ISNA(MATCH($BW484,'2007'!$A$44:$A$139,0)),97,MATCH($BW484,'2007'!$A$44:$A$139,0))</f>
        <v>97</v>
      </c>
      <c r="CG484" s="2">
        <f>IF(ISNA(MATCH($BW484,'2008'!$A$44:$A$139,0)),97,MATCH($BW484,'2008'!$A$44:$A$139,0))</f>
        <v>1</v>
      </c>
      <c r="CH484" s="2">
        <f>IF(ISNA(MATCH($BW484,'2009'!$A$44:$A$139,0)),97,MATCH($BW484,'2009'!$A$44:$A$139,0))</f>
        <v>97</v>
      </c>
      <c r="CI484" s="2">
        <f>IF(ISNA(MATCH($BW484,'2010'!$A$44:$A$139,0)),97,MATCH($BW484,'2010'!$A$44:$A$139,0))</f>
        <v>97</v>
      </c>
      <c r="CJ484" s="2">
        <f>IF(ISNA(MATCH($BW484,'2011'!$A$44:$A$139,0)),97,MATCH($BW484,'2011'!$A$44:$A$139,0))</f>
        <v>97</v>
      </c>
      <c r="CK484" s="2">
        <f>IF(ISNA(MATCH($BW484,'2012'!$A$44:$A$139,0)),97,MATCH($BW484,'2012'!$A$44:$A$139,0))</f>
        <v>97</v>
      </c>
      <c r="CL484" s="2">
        <f>IF(ISNA(MATCH($BW484,'2013'!$A$44:$A$139,0)),97,MATCH($BW484,'2013'!$A$44:$A$139,0))</f>
        <v>97</v>
      </c>
      <c r="CM484" s="2">
        <f>IF(ISNA(MATCH($BW484,'2014'!$A$52:$A$179,0)),129,MATCH($BW484,'2014'!$A$52:$A$179,0))</f>
        <v>129</v>
      </c>
      <c r="CN484" s="147">
        <f>IF(ISNA(MATCH($BW484,'2015'!$A$52:$A$307,0)),257,MATCH($BW484,'2015'!$A$52:$A$307,0))</f>
        <v>257</v>
      </c>
      <c r="CO484" s="147">
        <f>IF(ISNA(MATCH($BW484,'2016'!$A$52:$A$307,0)),257,MATCH($BW484,'2016'!$A$52:$A$307,0))</f>
        <v>257</v>
      </c>
      <c r="CQ484">
        <f t="shared" si="361"/>
        <v>8</v>
      </c>
      <c r="CR484" s="281"/>
      <c r="CS484" s="279"/>
      <c r="CT484" s="278">
        <f t="shared" si="362"/>
        <v>20</v>
      </c>
      <c r="CU484" s="279">
        <f t="shared" si="363"/>
        <v>13.331999999999999</v>
      </c>
      <c r="CV484" s="279">
        <f t="shared" si="364"/>
        <v>8.8871111999999997</v>
      </c>
      <c r="CW484" s="279">
        <f t="shared" si="365"/>
        <v>5.9241483259199992</v>
      </c>
      <c r="CX484" s="279">
        <f t="shared" si="366"/>
        <v>3.9490372740582713</v>
      </c>
      <c r="CY484" s="279">
        <f t="shared" si="367"/>
        <v>2.6324282468872435</v>
      </c>
      <c r="CZ484" s="279">
        <f t="shared" si="368"/>
        <v>1.7547766693750364</v>
      </c>
      <c r="DA484" s="279">
        <f t="shared" si="369"/>
        <v>9.1697341278053983</v>
      </c>
      <c r="DB484" s="279">
        <f t="shared" si="370"/>
        <v>6.1125447695950781</v>
      </c>
      <c r="DC484" s="279">
        <f t="shared" si="371"/>
        <v>4.074622343412079</v>
      </c>
      <c r="DD484" s="279">
        <f t="shared" si="372"/>
        <v>2.7161432541184918</v>
      </c>
      <c r="DE484" s="279">
        <f t="shared" si="373"/>
        <v>1.8105810931953865</v>
      </c>
      <c r="DF484" s="279">
        <f t="shared" si="374"/>
        <v>1.2069333567240446</v>
      </c>
      <c r="DG484" s="279">
        <f t="shared" si="375"/>
        <v>0.80454177559224804</v>
      </c>
      <c r="DH484" s="280">
        <f t="shared" si="353"/>
        <v>0.53630754760979249</v>
      </c>
      <c r="DI484" s="280">
        <f t="shared" si="358"/>
        <v>0.35750261123668764</v>
      </c>
      <c r="DJ484" s="154">
        <f t="shared" si="354"/>
        <v>420</v>
      </c>
      <c r="DK484" s="279">
        <f t="shared" si="376"/>
        <v>8</v>
      </c>
      <c r="DL484" s="97"/>
      <c r="DM484" s="154"/>
      <c r="DN484" s="267">
        <f t="shared" si="377"/>
        <v>20</v>
      </c>
      <c r="DO484" s="154">
        <f t="shared" si="378"/>
        <v>20</v>
      </c>
      <c r="DP484" s="154">
        <f t="shared" si="379"/>
        <v>20</v>
      </c>
      <c r="DQ484" s="154">
        <f t="shared" si="380"/>
        <v>20</v>
      </c>
      <c r="DR484" s="154">
        <f t="shared" si="381"/>
        <v>20</v>
      </c>
      <c r="DS484" s="154">
        <f t="shared" si="382"/>
        <v>20</v>
      </c>
      <c r="DT484" s="154">
        <f t="shared" si="383"/>
        <v>20</v>
      </c>
      <c r="DU484" s="154">
        <f t="shared" si="384"/>
        <v>28</v>
      </c>
      <c r="DV484" s="154">
        <f t="shared" si="385"/>
        <v>28</v>
      </c>
      <c r="DW484" s="154">
        <f t="shared" si="386"/>
        <v>28</v>
      </c>
      <c r="DX484" s="154">
        <f t="shared" si="387"/>
        <v>28</v>
      </c>
      <c r="DY484" s="154">
        <f t="shared" si="388"/>
        <v>28</v>
      </c>
      <c r="DZ484" s="154">
        <f t="shared" si="389"/>
        <v>28</v>
      </c>
      <c r="EA484" s="154">
        <f t="shared" si="390"/>
        <v>28</v>
      </c>
      <c r="EB484" s="264">
        <f t="shared" si="355"/>
        <v>28</v>
      </c>
      <c r="EC484" s="264">
        <f t="shared" si="359"/>
        <v>28</v>
      </c>
      <c r="ED484" s="154">
        <f t="shared" si="356"/>
        <v>259</v>
      </c>
    </row>
    <row r="485" spans="2:134" ht="13" thickBot="1" x14ac:dyDescent="0.3">
      <c r="B485" s="131">
        <v>236</v>
      </c>
      <c r="C485" s="50">
        <f t="shared" si="285"/>
        <v>5</v>
      </c>
      <c r="D485" s="50">
        <f t="shared" si="290"/>
        <v>5</v>
      </c>
      <c r="E485" s="97"/>
      <c r="F485" s="2">
        <f t="shared" si="357"/>
        <v>480</v>
      </c>
      <c r="G485" s="494">
        <v>237</v>
      </c>
      <c r="H485" s="98">
        <f>15- COUNTIF(L485:AC485,"#N/A")</f>
        <v>1</v>
      </c>
      <c r="I485" s="131">
        <f>SUM(AH485:AY485)+SUM(BE485:BT485)</f>
        <v>31</v>
      </c>
      <c r="J485" s="398">
        <f>DI485</f>
        <v>0.35415430932098541</v>
      </c>
      <c r="K485" s="456" t="str">
        <f>IF(ISNUMBER(MATCH(G485,'[4]OPR data'!$A$3:$A$2900,0)),"Y","N")</f>
        <v>Y</v>
      </c>
      <c r="L485" s="110"/>
      <c r="M485" s="233"/>
      <c r="N485" s="469" t="e">
        <f>(INDEX(Finish_table!R$4:R$83,MATCH('16 Year_History_Results'!$G485,Finish_table!S$4:S$83,0),1))</f>
        <v>#N/A</v>
      </c>
      <c r="O485" s="233" t="e">
        <f>(INDEX(Finish_table!Z$4:Z$99,MATCH('16 Year_History_Results'!$G485,Finish_table!AA$4:AA$99,0),1))</f>
        <v>#N/A</v>
      </c>
      <c r="P485" s="233" t="e">
        <f>(INDEX(Finish_table!AI$4:AI$99,MATCH('16 Year_History_Results'!$G485,Finish_table!AJ$4:AJ$99,0),1))</f>
        <v>#N/A</v>
      </c>
      <c r="Q485" s="233" t="str">
        <f>(INDEX(Finish_table!AR$4:AR$99,MATCH('16 Year_History_Results'!$G485,Finish_table!AS$4:AS$99,0),1))</f>
        <v>SF</v>
      </c>
      <c r="R485" s="233" t="e">
        <f>(INDEX(Finish_table!BA$4:BA$99,MATCH('16 Year_History_Results'!$G485,Finish_table!BB$4:BB$99,0),1))</f>
        <v>#N/A</v>
      </c>
      <c r="S485" s="233" t="str">
        <f>(INDEX(Finish_table!BJ$4:BJ$99,MATCH('16 Year_History_Results'!$G485,Finish_table!BK$4:BK$99,0),1))</f>
        <v>QF</v>
      </c>
      <c r="T485" s="233" t="e">
        <f>(INDEX(Finish_table!BS$4:BS$99,MATCH('16 Year_History_Results'!$G485,Finish_table!BT$4:BT$99,0),1))</f>
        <v>#N/A</v>
      </c>
      <c r="U485" s="233" t="e">
        <f>(INDEX(Finish_table!CB$4:CB$99,MATCH('16 Year_History_Results'!$G485,Finish_table!CC$4:CC$99,0),1))</f>
        <v>#N/A</v>
      </c>
      <c r="V485" s="233" t="e">
        <f>(INDEX(Finish_table!CK$4:CK$99,MATCH('16 Year_History_Results'!$G485,Finish_table!CL$4:CL$99,0),1))</f>
        <v>#N/A</v>
      </c>
      <c r="W485" s="233" t="e">
        <f>(INDEX(Finish_table!CT$4:CT$99,MATCH('16 Year_History_Results'!$G485,Finish_table!CU$4:CU$99,0),1))</f>
        <v>#N/A</v>
      </c>
      <c r="X485" s="233" t="e">
        <f>(INDEX(Finish_table!DC$4:DC$99,MATCH('16 Year_History_Results'!$G485,Finish_table!DD$4:DD$99,0),1))</f>
        <v>#N/A</v>
      </c>
      <c r="Y485" s="233" t="e">
        <f>(INDEX(Finish_table!DL$4:DL$99,MATCH('16 Year_History_Results'!$G485,Finish_table!DM$4:DM$99,0),1))</f>
        <v>#N/A</v>
      </c>
      <c r="Z485" s="233" t="e">
        <f>(INDEX(Finish_table!DU$4:DU$99,MATCH('16 Year_History_Results'!$G485,Finish_table!DV$4:DV$99,0),1))</f>
        <v>#N/A</v>
      </c>
      <c r="AA485" s="233" t="e">
        <f>(INDEX(Finish_table!ED$4:ED$140,MATCH('16 Year_History_Results'!$G485,Finish_table!EE$4:EE$140,0),1))</f>
        <v>#N/A</v>
      </c>
      <c r="AB485" s="233" t="e">
        <f>(INDEX(Finish_table!EM$4:EM$224,MATCH('16 Year_History_Results'!$G485,Finish_table!EN$4:EN$224,0),1))</f>
        <v>#N/A</v>
      </c>
      <c r="AC485" s="253" t="e">
        <f>(INDEX(Finish_table!EW$4:EW$224,MATCH('16 Year_History_Results'!$G485,Finish_table!EX$4:EX$224,0),1))</f>
        <v>#N/A</v>
      </c>
      <c r="AG485">
        <f t="shared" si="360"/>
        <v>237</v>
      </c>
      <c r="AH485" s="110"/>
      <c r="AI485" s="2"/>
      <c r="AJ485" s="146">
        <f>INDEX('2001'!$C$44:$C$140,'16 Year_History_Results'!BZ485)</f>
        <v>0</v>
      </c>
      <c r="AK485" s="2">
        <f>INDEX('2002'!$C$44:$C$140,'16 Year_History_Results'!CA485)</f>
        <v>0</v>
      </c>
      <c r="AL485" s="2">
        <f>INDEX('2003'!$C$44:$C$140,'16 Year_History_Results'!CB485)</f>
        <v>0</v>
      </c>
      <c r="AM485" s="2">
        <f>INDEX('2004'!$C$44:$C$140,'16 Year_History_Results'!CC485)</f>
        <v>10</v>
      </c>
      <c r="AN485" s="2">
        <f>INDEX('2005'!$C$44:$C$140,'16 Year_History_Results'!CD485)</f>
        <v>0</v>
      </c>
      <c r="AO485" s="2">
        <f>INDEX('2006'!$C$44:$C$140,'16 Year_History_Results'!CE485)</f>
        <v>0</v>
      </c>
      <c r="AP485" s="2">
        <f>INDEX('2007'!$C$44:$C$140,'16 Year_History_Results'!CF485)</f>
        <v>0</v>
      </c>
      <c r="AQ485" s="2">
        <f>INDEX('2008'!$C$44:$C$140,'16 Year_History_Results'!CG485)</f>
        <v>0</v>
      </c>
      <c r="AR485" s="2">
        <f>INDEX('2009'!$C$44:$C$140,'16 Year_History_Results'!CH485)</f>
        <v>0</v>
      </c>
      <c r="AS485" s="2">
        <f>INDEX('2010'!$C$44:$C$140,'16 Year_History_Results'!CI485)</f>
        <v>0</v>
      </c>
      <c r="AT485" s="2">
        <f>INDEX('2011'!$C$44:$C$140,'16 Year_History_Results'!CJ485)</f>
        <v>0</v>
      </c>
      <c r="AU485" s="2">
        <f>INDEX('2012'!$C$44:$C$140,'16 Year_History_Results'!CK485)</f>
        <v>0</v>
      </c>
      <c r="AV485" s="2">
        <f>INDEX('2013'!$C$44:$C$140,'16 Year_History_Results'!CL485)</f>
        <v>0</v>
      </c>
      <c r="AW485" s="2">
        <f>INDEX('2014'!$C$52:$C$180,'16 Year_History_Results'!CM485)</f>
        <v>0</v>
      </c>
      <c r="AX485" s="2">
        <f>INDEX('2015'!$E$52:$E$308,'16 Year_History_Results'!CN485)</f>
        <v>0</v>
      </c>
      <c r="AY485" s="147">
        <f>INDEX('2016'!$E$52:$E$308,'16 Year_History_Results'!CO485)</f>
        <v>0</v>
      </c>
      <c r="AZ485" s="2"/>
      <c r="BB485">
        <f t="shared" si="349"/>
        <v>237</v>
      </c>
      <c r="BC485" s="110"/>
      <c r="BD485" s="97"/>
      <c r="BE485" s="146">
        <f>INDEX('2001'!$B$44:$B$140,'16 Year_History_Results'!BZ485)</f>
        <v>0</v>
      </c>
      <c r="BF485" s="2">
        <f>INDEX('2002'!$B$44:$B$140,'16 Year_History_Results'!CA485)</f>
        <v>0</v>
      </c>
      <c r="BG485" s="2">
        <f>INDEX('2003'!$B$44:$B$140,'16 Year_History_Results'!CB485)</f>
        <v>0</v>
      </c>
      <c r="BH485" s="2">
        <f>INDEX('2004'!$B$44:$B$140,'16 Year_History_Results'!CC485)</f>
        <v>9</v>
      </c>
      <c r="BI485" s="2">
        <f>INDEX('2005'!$B$44:$B$140,'16 Year_History_Results'!CD485)</f>
        <v>0</v>
      </c>
      <c r="BJ485" s="2">
        <f>INDEX('2006'!$B$44:$B$140,'16 Year_History_Results'!CE485)</f>
        <v>12</v>
      </c>
      <c r="BK485" s="2">
        <f>INDEX('2007'!$B$44:$B$140,'16 Year_History_Results'!CF485)</f>
        <v>0</v>
      </c>
      <c r="BL485" s="2">
        <f>INDEX('2008'!$B$44:$B$140,'16 Year_History_Results'!CG485)</f>
        <v>0</v>
      </c>
      <c r="BM485" s="2">
        <f>INDEX('2009'!$B$44:$B$140,'16 Year_History_Results'!CH485)</f>
        <v>0</v>
      </c>
      <c r="BN485" s="2">
        <f>INDEX('2010'!$B$44:$B$140,'16 Year_History_Results'!CI485)</f>
        <v>0</v>
      </c>
      <c r="BO485" s="2">
        <f>INDEX('2011'!$B$44:$B$140,'16 Year_History_Results'!CJ485)</f>
        <v>0</v>
      </c>
      <c r="BP485" s="2">
        <f>INDEX('2012'!$B$44:$B$140,'16 Year_History_Results'!CK485)</f>
        <v>0</v>
      </c>
      <c r="BQ485" s="2">
        <f>INDEX('2013'!$B$44:$B$140,'16 Year_History_Results'!CL485)</f>
        <v>0</v>
      </c>
      <c r="BR485" s="2">
        <f>INDEX('2014'!$B$52:$B$180,'16 Year_History_Results'!CM485)</f>
        <v>0</v>
      </c>
      <c r="BS485" s="147">
        <f>INDEX('2015'!$B$52:$B$308,'16 Year_History_Results'!CN485)</f>
        <v>0</v>
      </c>
      <c r="BT485" s="147">
        <f>INDEX('2016'!$B$52:$B$308,'16 Year_History_Results'!CO485)</f>
        <v>0</v>
      </c>
      <c r="BW485">
        <f t="shared" si="350"/>
        <v>237</v>
      </c>
      <c r="BX485" s="110"/>
      <c r="BY485" s="97"/>
      <c r="BZ485" s="146">
        <f>IF(ISNA(MATCH($BW485,'2001'!$A$44:$A$139,0)),97,MATCH($BW485,'2001'!$A$44:$A$139,0))</f>
        <v>97</v>
      </c>
      <c r="CA485" s="2">
        <f>IF(ISNA(MATCH($BW485,'2002'!$A$44:$A$139,0)),97,MATCH($BW485,'2002'!$A$44:$A$139,0))</f>
        <v>97</v>
      </c>
      <c r="CB485" s="2">
        <f>IF(ISNA(MATCH($BW485,'2003'!$A$44:$A$139,0)),97,MATCH($BW485,'2003'!$A$44:$A$139,0))</f>
        <v>97</v>
      </c>
      <c r="CC485" s="2">
        <f>IF(ISNA(MATCH($BW485,'2004'!$A$44:$A$139,0)),97,MATCH($BW485,'2004'!$A$44:$A$139,0))</f>
        <v>38</v>
      </c>
      <c r="CD485" s="2">
        <f>IF(ISNA(MATCH($BW485,'2005'!$A$44:$A$139,0)),97,MATCH($BW485,'2005'!$A$44:$A$139,0))</f>
        <v>97</v>
      </c>
      <c r="CE485" s="2">
        <f>IF(ISNA(MATCH($BW485,'2006'!$A$44:$A$139,0)),97,MATCH($BW485,'2006'!$A$44:$A$139,0))</f>
        <v>46</v>
      </c>
      <c r="CF485" s="2">
        <f>IF(ISNA(MATCH($BW485,'2007'!$A$44:$A$139,0)),97,MATCH($BW485,'2007'!$A$44:$A$139,0))</f>
        <v>97</v>
      </c>
      <c r="CG485" s="2">
        <f>IF(ISNA(MATCH($BW485,'2008'!$A$44:$A$139,0)),97,MATCH($BW485,'2008'!$A$44:$A$139,0))</f>
        <v>97</v>
      </c>
      <c r="CH485" s="2">
        <f>IF(ISNA(MATCH($BW485,'2009'!$A$44:$A$139,0)),97,MATCH($BW485,'2009'!$A$44:$A$139,0))</f>
        <v>97</v>
      </c>
      <c r="CI485" s="2">
        <f>IF(ISNA(MATCH($BW485,'2010'!$A$44:$A$139,0)),97,MATCH($BW485,'2010'!$A$44:$A$139,0))</f>
        <v>97</v>
      </c>
      <c r="CJ485" s="2">
        <f>IF(ISNA(MATCH($BW485,'2011'!$A$44:$A$139,0)),97,MATCH($BW485,'2011'!$A$44:$A$139,0))</f>
        <v>97</v>
      </c>
      <c r="CK485" s="2">
        <f>IF(ISNA(MATCH($BW485,'2012'!$A$44:$A$139,0)),97,MATCH($BW485,'2012'!$A$44:$A$139,0))</f>
        <v>97</v>
      </c>
      <c r="CL485" s="2">
        <f>IF(ISNA(MATCH($BW485,'2013'!$A$44:$A$139,0)),97,MATCH($BW485,'2013'!$A$44:$A$139,0))</f>
        <v>97</v>
      </c>
      <c r="CM485" s="2">
        <f>IF(ISNA(MATCH($BW485,'2014'!$A$52:$A$179,0)),129,MATCH($BW485,'2014'!$A$52:$A$179,0))</f>
        <v>129</v>
      </c>
      <c r="CN485" s="147">
        <f>IF(ISNA(MATCH($BW485,'2015'!$A$52:$A$307,0)),257,MATCH($BW485,'2015'!$A$52:$A$307,0))</f>
        <v>257</v>
      </c>
      <c r="CO485" s="147">
        <f>IF(ISNA(MATCH($BW485,'2016'!$A$52:$A$307,0)),257,MATCH($BW485,'2016'!$A$52:$A$307,0))</f>
        <v>257</v>
      </c>
      <c r="CQ485">
        <f t="shared" si="361"/>
        <v>237</v>
      </c>
      <c r="CR485" s="281"/>
      <c r="CS485" s="279"/>
      <c r="CT485" s="278">
        <f t="shared" si="362"/>
        <v>0</v>
      </c>
      <c r="CU485" s="279">
        <f t="shared" si="363"/>
        <v>0</v>
      </c>
      <c r="CV485" s="279">
        <f t="shared" si="364"/>
        <v>0</v>
      </c>
      <c r="CW485" s="279">
        <f t="shared" si="365"/>
        <v>19</v>
      </c>
      <c r="CX485" s="279">
        <f t="shared" si="366"/>
        <v>12.6654</v>
      </c>
      <c r="CY485" s="279">
        <f t="shared" si="367"/>
        <v>20.442755640000001</v>
      </c>
      <c r="CZ485" s="279">
        <f t="shared" si="368"/>
        <v>13.627140909624</v>
      </c>
      <c r="DA485" s="279">
        <f t="shared" si="369"/>
        <v>9.0838521303553588</v>
      </c>
      <c r="DB485" s="279">
        <f t="shared" si="370"/>
        <v>6.0552958300948818</v>
      </c>
      <c r="DC485" s="279">
        <f t="shared" si="371"/>
        <v>4.0364602003412484</v>
      </c>
      <c r="DD485" s="279">
        <f t="shared" si="372"/>
        <v>2.6907043695474759</v>
      </c>
      <c r="DE485" s="279">
        <f t="shared" si="373"/>
        <v>1.7936235327403474</v>
      </c>
      <c r="DF485" s="279">
        <f t="shared" si="374"/>
        <v>1.1956294469247155</v>
      </c>
      <c r="DG485" s="279">
        <f t="shared" si="375"/>
        <v>0.79700658932001534</v>
      </c>
      <c r="DH485" s="280">
        <f t="shared" si="353"/>
        <v>0.53128459244072224</v>
      </c>
      <c r="DI485" s="280">
        <f t="shared" si="358"/>
        <v>0.35415430932098541</v>
      </c>
      <c r="DJ485" s="154">
        <f t="shared" si="354"/>
        <v>421</v>
      </c>
      <c r="DK485" s="279">
        <f t="shared" si="376"/>
        <v>237</v>
      </c>
      <c r="DL485" s="97"/>
      <c r="DM485" s="154"/>
      <c r="DN485" s="267">
        <f t="shared" si="377"/>
        <v>0</v>
      </c>
      <c r="DO485" s="154">
        <f t="shared" si="378"/>
        <v>0</v>
      </c>
      <c r="DP485" s="154">
        <f t="shared" si="379"/>
        <v>0</v>
      </c>
      <c r="DQ485" s="154">
        <f t="shared" si="380"/>
        <v>19</v>
      </c>
      <c r="DR485" s="154">
        <f t="shared" si="381"/>
        <v>19</v>
      </c>
      <c r="DS485" s="154">
        <f t="shared" si="382"/>
        <v>31</v>
      </c>
      <c r="DT485" s="154">
        <f t="shared" si="383"/>
        <v>31</v>
      </c>
      <c r="DU485" s="154">
        <f t="shared" si="384"/>
        <v>31</v>
      </c>
      <c r="DV485" s="154">
        <f t="shared" si="385"/>
        <v>31</v>
      </c>
      <c r="DW485" s="154">
        <f t="shared" si="386"/>
        <v>31</v>
      </c>
      <c r="DX485" s="154">
        <f t="shared" si="387"/>
        <v>31</v>
      </c>
      <c r="DY485" s="154">
        <f t="shared" si="388"/>
        <v>31</v>
      </c>
      <c r="DZ485" s="154">
        <f t="shared" si="389"/>
        <v>31</v>
      </c>
      <c r="EA485" s="154">
        <f t="shared" si="390"/>
        <v>31</v>
      </c>
      <c r="EB485" s="264">
        <f t="shared" si="355"/>
        <v>31</v>
      </c>
      <c r="EC485" s="264">
        <f t="shared" si="359"/>
        <v>31</v>
      </c>
      <c r="ED485" s="154">
        <f t="shared" si="356"/>
        <v>245</v>
      </c>
    </row>
    <row r="486" spans="2:134" ht="13" thickBot="1" x14ac:dyDescent="0.3">
      <c r="B486" s="131">
        <v>237</v>
      </c>
      <c r="C486" s="50">
        <f t="shared" si="285"/>
        <v>1</v>
      </c>
      <c r="D486" s="50">
        <f t="shared" si="290"/>
        <v>0</v>
      </c>
      <c r="E486" s="97"/>
      <c r="F486" s="2">
        <f t="shared" si="357"/>
        <v>481</v>
      </c>
      <c r="G486" s="207">
        <v>1598</v>
      </c>
      <c r="H486" s="98">
        <f>15- COUNTIF(L486:AC486,"#N/A")</f>
        <v>0</v>
      </c>
      <c r="I486" s="131">
        <f>SUM(AH486:AY486)+SUM(BE486:BT486)</f>
        <v>9</v>
      </c>
      <c r="J486" s="398">
        <f>DI486</f>
        <v>0.35088514631778567</v>
      </c>
      <c r="K486" s="456" t="str">
        <f>IF(ISNUMBER(MATCH(G486,'[4]OPR data'!$A$3:$A$2900,0)),"Y","N")</f>
        <v>Y</v>
      </c>
      <c r="L486" s="110"/>
      <c r="M486" s="233"/>
      <c r="N486" s="469" t="e">
        <f>(INDEX(Finish_table!R$4:R$83,MATCH('16 Year_History_Results'!$G486,Finish_table!S$4:S$83,0),1))</f>
        <v>#N/A</v>
      </c>
      <c r="O486" s="233" t="e">
        <f>(INDEX(Finish_table!Z$4:Z$99,MATCH('16 Year_History_Results'!$G486,Finish_table!AA$4:AA$99,0),1))</f>
        <v>#N/A</v>
      </c>
      <c r="P486" s="233" t="e">
        <f>(INDEX(Finish_table!AI$4:AI$99,MATCH('16 Year_History_Results'!$G486,Finish_table!AJ$4:AJ$99,0),1))</f>
        <v>#N/A</v>
      </c>
      <c r="Q486" s="233" t="e">
        <f>(INDEX(Finish_table!AR$4:AR$99,MATCH('16 Year_History_Results'!$G486,Finish_table!AS$4:AS$99,0),1))</f>
        <v>#N/A</v>
      </c>
      <c r="R486" s="233" t="e">
        <f>(INDEX(Finish_table!BA$4:BA$99,MATCH('16 Year_History_Results'!$G486,Finish_table!BB$4:BB$99,0),1))</f>
        <v>#N/A</v>
      </c>
      <c r="S486" s="233" t="e">
        <f>(INDEX(Finish_table!BJ$4:BJ$99,MATCH('16 Year_History_Results'!$G486,Finish_table!BK$4:BK$99,0),1))</f>
        <v>#N/A</v>
      </c>
      <c r="T486" s="233" t="e">
        <f>(INDEX(Finish_table!BS$4:BS$99,MATCH('16 Year_History_Results'!$G486,Finish_table!BT$4:BT$99,0),1))</f>
        <v>#N/A</v>
      </c>
      <c r="U486" s="233" t="str">
        <f>(INDEX(Finish_table!CB$4:CB$99,MATCH('16 Year_History_Results'!$G486,Finish_table!CC$4:CC$99,0),1))</f>
        <v>QF</v>
      </c>
      <c r="V486" s="233" t="e">
        <f>(INDEX(Finish_table!CK$4:CK$99,MATCH('16 Year_History_Results'!$G486,Finish_table!CL$4:CL$99,0),1))</f>
        <v>#N/A</v>
      </c>
      <c r="W486" s="233" t="e">
        <f>(INDEX(Finish_table!CT$4:CT$99,MATCH('16 Year_History_Results'!$G486,Finish_table!CU$4:CU$99,0),1))</f>
        <v>#N/A</v>
      </c>
      <c r="X486" s="233" t="e">
        <f>(INDEX(Finish_table!DC$4:DC$99,MATCH('16 Year_History_Results'!$G486,Finish_table!DD$4:DD$99,0),1))</f>
        <v>#N/A</v>
      </c>
      <c r="Y486" s="233" t="e">
        <f>(INDEX(Finish_table!DL$4:DL$99,MATCH('16 Year_History_Results'!$G486,Finish_table!DM$4:DM$99,0),1))</f>
        <v>#N/A</v>
      </c>
      <c r="Z486" s="233" t="e">
        <f>(INDEX(Finish_table!DU$4:DU$99,MATCH('16 Year_History_Results'!$G486,Finish_table!DV$4:DV$99,0),1))</f>
        <v>#N/A</v>
      </c>
      <c r="AA486" s="233" t="e">
        <f>(INDEX(Finish_table!ED$4:ED$140,MATCH('16 Year_History_Results'!$G486,Finish_table!EE$4:EE$140,0),1))</f>
        <v>#N/A</v>
      </c>
      <c r="AB486" s="233" t="e">
        <f>(INDEX(Finish_table!EM$4:EM$224,MATCH('16 Year_History_Results'!$G486,Finish_table!EN$4:EN$224,0),1))</f>
        <v>#N/A</v>
      </c>
      <c r="AC486" s="253" t="e">
        <f>(INDEX(Finish_table!EW$4:EW$224,MATCH('16 Year_History_Results'!$G486,Finish_table!EX$4:EX$224,0),1))</f>
        <v>#N/A</v>
      </c>
      <c r="AG486">
        <f t="shared" si="360"/>
        <v>1598</v>
      </c>
      <c r="AH486" s="110"/>
      <c r="AI486" s="2"/>
      <c r="AJ486" s="146">
        <f>INDEX('2001'!$C$44:$C$140,'16 Year_History_Results'!BZ486)</f>
        <v>0</v>
      </c>
      <c r="AK486" s="2">
        <f>INDEX('2002'!$C$44:$C$140,'16 Year_History_Results'!CA486)</f>
        <v>0</v>
      </c>
      <c r="AL486" s="2">
        <f>INDEX('2003'!$C$44:$C$140,'16 Year_History_Results'!CB486)</f>
        <v>0</v>
      </c>
      <c r="AM486" s="2">
        <f>INDEX('2004'!$C$44:$C$140,'16 Year_History_Results'!CC486)</f>
        <v>0</v>
      </c>
      <c r="AN486" s="2">
        <f>INDEX('2005'!$C$44:$C$140,'16 Year_History_Results'!CD486)</f>
        <v>0</v>
      </c>
      <c r="AO486" s="2">
        <f>INDEX('2006'!$C$44:$C$140,'16 Year_History_Results'!CE486)</f>
        <v>0</v>
      </c>
      <c r="AP486" s="2">
        <f>INDEX('2007'!$C$44:$C$140,'16 Year_History_Results'!CF486)</f>
        <v>0</v>
      </c>
      <c r="AQ486" s="2">
        <f>INDEX('2008'!$C$44:$C$140,'16 Year_History_Results'!CG486)</f>
        <v>0</v>
      </c>
      <c r="AR486" s="2">
        <f>INDEX('2009'!$C$44:$C$140,'16 Year_History_Results'!CH486)</f>
        <v>0</v>
      </c>
      <c r="AS486" s="2">
        <f>INDEX('2010'!$C$44:$C$140,'16 Year_History_Results'!CI486)</f>
        <v>0</v>
      </c>
      <c r="AT486" s="2">
        <f>INDEX('2011'!$C$44:$C$140,'16 Year_History_Results'!CJ486)</f>
        <v>0</v>
      </c>
      <c r="AU486" s="2">
        <f>INDEX('2012'!$C$44:$C$140,'16 Year_History_Results'!CK486)</f>
        <v>0</v>
      </c>
      <c r="AV486" s="2">
        <f>INDEX('2013'!$C$44:$C$140,'16 Year_History_Results'!CL486)</f>
        <v>0</v>
      </c>
      <c r="AW486" s="2">
        <f>INDEX('2014'!$C$52:$C$180,'16 Year_History_Results'!CM486)</f>
        <v>0</v>
      </c>
      <c r="AX486" s="2">
        <f>INDEX('2015'!$E$52:$E$308,'16 Year_History_Results'!CN486)</f>
        <v>0</v>
      </c>
      <c r="AY486" s="147">
        <f>INDEX('2016'!$E$52:$E$308,'16 Year_History_Results'!CO486)</f>
        <v>0</v>
      </c>
      <c r="AZ486" s="2"/>
      <c r="BB486">
        <f t="shared" si="349"/>
        <v>1598</v>
      </c>
      <c r="BC486" s="110"/>
      <c r="BD486" s="97"/>
      <c r="BE486" s="146">
        <f>INDEX('2001'!$B$44:$B$140,'16 Year_History_Results'!BZ486)</f>
        <v>0</v>
      </c>
      <c r="BF486" s="2">
        <f>INDEX('2002'!$B$44:$B$140,'16 Year_History_Results'!CA486)</f>
        <v>0</v>
      </c>
      <c r="BG486" s="2">
        <f>INDEX('2003'!$B$44:$B$140,'16 Year_History_Results'!CB486)</f>
        <v>0</v>
      </c>
      <c r="BH486" s="2">
        <f>INDEX('2004'!$B$44:$B$140,'16 Year_History_Results'!CC486)</f>
        <v>0</v>
      </c>
      <c r="BI486" s="2">
        <f>INDEX('2005'!$B$44:$B$140,'16 Year_History_Results'!CD486)</f>
        <v>0</v>
      </c>
      <c r="BJ486" s="2">
        <f>INDEX('2006'!$B$44:$B$140,'16 Year_History_Results'!CE486)</f>
        <v>0</v>
      </c>
      <c r="BK486" s="2">
        <f>INDEX('2007'!$B$44:$B$140,'16 Year_History_Results'!CF486)</f>
        <v>0</v>
      </c>
      <c r="BL486" s="2">
        <f>INDEX('2008'!$B$44:$B$140,'16 Year_History_Results'!CG486)</f>
        <v>9</v>
      </c>
      <c r="BM486" s="2">
        <f>INDEX('2009'!$B$44:$B$140,'16 Year_History_Results'!CH486)</f>
        <v>0</v>
      </c>
      <c r="BN486" s="2">
        <f>INDEX('2010'!$B$44:$B$140,'16 Year_History_Results'!CI486)</f>
        <v>0</v>
      </c>
      <c r="BO486" s="2">
        <f>INDEX('2011'!$B$44:$B$140,'16 Year_History_Results'!CJ486)</f>
        <v>0</v>
      </c>
      <c r="BP486" s="2">
        <f>INDEX('2012'!$B$44:$B$140,'16 Year_History_Results'!CK486)</f>
        <v>0</v>
      </c>
      <c r="BQ486" s="2">
        <f>INDEX('2013'!$B$44:$B$140,'16 Year_History_Results'!CL486)</f>
        <v>0</v>
      </c>
      <c r="BR486" s="2">
        <f>INDEX('2014'!$B$52:$B$180,'16 Year_History_Results'!CM486)</f>
        <v>0</v>
      </c>
      <c r="BS486" s="147">
        <f>INDEX('2015'!$B$52:$B$308,'16 Year_History_Results'!CN486)</f>
        <v>0</v>
      </c>
      <c r="BT486" s="147">
        <f>INDEX('2016'!$B$52:$B$308,'16 Year_History_Results'!CO486)</f>
        <v>0</v>
      </c>
      <c r="BW486">
        <f t="shared" si="350"/>
        <v>1598</v>
      </c>
      <c r="BX486" s="110"/>
      <c r="BY486" s="97"/>
      <c r="BZ486" s="146">
        <f>IF(ISNA(MATCH($BW486,'2001'!$A$44:$A$139,0)),97,MATCH($BW486,'2001'!$A$44:$A$139,0))</f>
        <v>97</v>
      </c>
      <c r="CA486" s="2">
        <f>IF(ISNA(MATCH($BW486,'2002'!$A$44:$A$139,0)),97,MATCH($BW486,'2002'!$A$44:$A$139,0))</f>
        <v>97</v>
      </c>
      <c r="CB486" s="2">
        <f>IF(ISNA(MATCH($BW486,'2003'!$A$44:$A$139,0)),97,MATCH($BW486,'2003'!$A$44:$A$139,0))</f>
        <v>97</v>
      </c>
      <c r="CC486" s="2">
        <f>IF(ISNA(MATCH($BW486,'2004'!$A$44:$A$139,0)),97,MATCH($BW486,'2004'!$A$44:$A$139,0))</f>
        <v>97</v>
      </c>
      <c r="CD486" s="2">
        <f>IF(ISNA(MATCH($BW486,'2005'!$A$44:$A$139,0)),97,MATCH($BW486,'2005'!$A$44:$A$139,0))</f>
        <v>97</v>
      </c>
      <c r="CE486" s="2">
        <f>IF(ISNA(MATCH($BW486,'2006'!$A$44:$A$139,0)),97,MATCH($BW486,'2006'!$A$44:$A$139,0))</f>
        <v>97</v>
      </c>
      <c r="CF486" s="2">
        <f>IF(ISNA(MATCH($BW486,'2007'!$A$44:$A$139,0)),97,MATCH($BW486,'2007'!$A$44:$A$139,0))</f>
        <v>97</v>
      </c>
      <c r="CG486" s="2">
        <f>IF(ISNA(MATCH($BW486,'2008'!$A$44:$A$139,0)),97,MATCH($BW486,'2008'!$A$44:$A$139,0))</f>
        <v>78</v>
      </c>
      <c r="CH486" s="2">
        <f>IF(ISNA(MATCH($BW486,'2009'!$A$44:$A$139,0)),97,MATCH($BW486,'2009'!$A$44:$A$139,0))</f>
        <v>97</v>
      </c>
      <c r="CI486" s="2">
        <f>IF(ISNA(MATCH($BW486,'2010'!$A$44:$A$139,0)),97,MATCH($BW486,'2010'!$A$44:$A$139,0))</f>
        <v>97</v>
      </c>
      <c r="CJ486" s="2">
        <f>IF(ISNA(MATCH($BW486,'2011'!$A$44:$A$139,0)),97,MATCH($BW486,'2011'!$A$44:$A$139,0))</f>
        <v>97</v>
      </c>
      <c r="CK486" s="2">
        <f>IF(ISNA(MATCH($BW486,'2012'!$A$44:$A$139,0)),97,MATCH($BW486,'2012'!$A$44:$A$139,0))</f>
        <v>97</v>
      </c>
      <c r="CL486" s="2">
        <f>IF(ISNA(MATCH($BW486,'2013'!$A$44:$A$139,0)),97,MATCH($BW486,'2013'!$A$44:$A$139,0))</f>
        <v>97</v>
      </c>
      <c r="CM486" s="2">
        <f>IF(ISNA(MATCH($BW486,'2014'!$A$52:$A$179,0)),129,MATCH($BW486,'2014'!$A$52:$A$179,0))</f>
        <v>129</v>
      </c>
      <c r="CN486" s="147">
        <f>IF(ISNA(MATCH($BW486,'2015'!$A$52:$A$307,0)),257,MATCH($BW486,'2015'!$A$52:$A$307,0))</f>
        <v>257</v>
      </c>
      <c r="CO486" s="147">
        <f>IF(ISNA(MATCH($BW486,'2016'!$A$52:$A$307,0)),257,MATCH($BW486,'2016'!$A$52:$A$307,0))</f>
        <v>257</v>
      </c>
      <c r="CQ486">
        <f t="shared" si="361"/>
        <v>1598</v>
      </c>
      <c r="CR486" s="281"/>
      <c r="CS486" s="279"/>
      <c r="CT486" s="278">
        <f t="shared" si="362"/>
        <v>0</v>
      </c>
      <c r="CU486" s="279">
        <f t="shared" si="363"/>
        <v>0</v>
      </c>
      <c r="CV486" s="279">
        <f t="shared" si="364"/>
        <v>0</v>
      </c>
      <c r="CW486" s="279">
        <f t="shared" si="365"/>
        <v>0</v>
      </c>
      <c r="CX486" s="279">
        <f t="shared" si="366"/>
        <v>0</v>
      </c>
      <c r="CY486" s="279">
        <f t="shared" si="367"/>
        <v>0</v>
      </c>
      <c r="CZ486" s="279">
        <f t="shared" si="368"/>
        <v>0</v>
      </c>
      <c r="DA486" s="279">
        <f t="shared" si="369"/>
        <v>9</v>
      </c>
      <c r="DB486" s="279">
        <f t="shared" si="370"/>
        <v>5.9993999999999996</v>
      </c>
      <c r="DC486" s="279">
        <f t="shared" si="371"/>
        <v>3.9992000399999994</v>
      </c>
      <c r="DD486" s="279">
        <f t="shared" si="372"/>
        <v>2.6658667466639994</v>
      </c>
      <c r="DE486" s="279">
        <f t="shared" si="373"/>
        <v>1.777066773326222</v>
      </c>
      <c r="DF486" s="279">
        <f t="shared" si="374"/>
        <v>1.1845927110992596</v>
      </c>
      <c r="DG486" s="279">
        <f t="shared" si="375"/>
        <v>0.78964950121876643</v>
      </c>
      <c r="DH486" s="280">
        <f t="shared" si="353"/>
        <v>0.52638035751242973</v>
      </c>
      <c r="DI486" s="280">
        <f t="shared" si="358"/>
        <v>0.35088514631778567</v>
      </c>
      <c r="DJ486" s="154">
        <f t="shared" si="354"/>
        <v>422</v>
      </c>
      <c r="DK486" s="279">
        <f t="shared" si="376"/>
        <v>1598</v>
      </c>
      <c r="DL486" s="97"/>
      <c r="DM486" s="154"/>
      <c r="DN486" s="267">
        <f t="shared" si="377"/>
        <v>0</v>
      </c>
      <c r="DO486" s="154">
        <f t="shared" si="378"/>
        <v>0</v>
      </c>
      <c r="DP486" s="154">
        <f t="shared" si="379"/>
        <v>0</v>
      </c>
      <c r="DQ486" s="154">
        <f t="shared" si="380"/>
        <v>0</v>
      </c>
      <c r="DR486" s="154">
        <f t="shared" si="381"/>
        <v>0</v>
      </c>
      <c r="DS486" s="154">
        <f t="shared" si="382"/>
        <v>0</v>
      </c>
      <c r="DT486" s="154">
        <f t="shared" si="383"/>
        <v>0</v>
      </c>
      <c r="DU486" s="154">
        <f t="shared" si="384"/>
        <v>9</v>
      </c>
      <c r="DV486" s="154">
        <f t="shared" si="385"/>
        <v>9</v>
      </c>
      <c r="DW486" s="154">
        <f t="shared" si="386"/>
        <v>9</v>
      </c>
      <c r="DX486" s="154">
        <f t="shared" si="387"/>
        <v>9</v>
      </c>
      <c r="DY486" s="154">
        <f t="shared" si="388"/>
        <v>9</v>
      </c>
      <c r="DZ486" s="154">
        <f t="shared" si="389"/>
        <v>9</v>
      </c>
      <c r="EA486" s="154">
        <f t="shared" si="390"/>
        <v>9</v>
      </c>
      <c r="EB486" s="264">
        <f t="shared" si="355"/>
        <v>9</v>
      </c>
      <c r="EC486" s="264">
        <f t="shared" si="359"/>
        <v>9</v>
      </c>
      <c r="ED486" s="154">
        <f t="shared" si="356"/>
        <v>446</v>
      </c>
    </row>
    <row r="487" spans="2:134" ht="13" thickBot="1" x14ac:dyDescent="0.3">
      <c r="B487" s="131">
        <v>237</v>
      </c>
      <c r="C487" s="50">
        <f t="shared" si="285"/>
        <v>2</v>
      </c>
      <c r="D487" s="50">
        <f t="shared" si="290"/>
        <v>2</v>
      </c>
      <c r="E487" s="97"/>
      <c r="F487" s="2">
        <f t="shared" si="357"/>
        <v>482</v>
      </c>
      <c r="G487" s="487">
        <v>2344</v>
      </c>
      <c r="H487" s="98">
        <f>15- COUNTIF(L487:AC487,"#N/A")</f>
        <v>0</v>
      </c>
      <c r="I487" s="131">
        <f>SUM(AH487:AY487)+SUM(BE487:BT487)</f>
        <v>9</v>
      </c>
      <c r="J487" s="398">
        <f>DI487</f>
        <v>0.35088514631778567</v>
      </c>
      <c r="K487" s="456" t="str">
        <f>IF(ISNUMBER(MATCH(G487,'[4]OPR data'!$A$3:$A$2900,0)),"Y","N")</f>
        <v>Y</v>
      </c>
      <c r="L487" s="110"/>
      <c r="M487" s="233"/>
      <c r="N487" s="469" t="e">
        <f>(INDEX(Finish_table!R$4:R$83,MATCH('16 Year_History_Results'!$G487,Finish_table!S$4:S$83,0),1))</f>
        <v>#N/A</v>
      </c>
      <c r="O487" s="233" t="e">
        <f>(INDEX(Finish_table!Z$4:Z$99,MATCH('16 Year_History_Results'!$G487,Finish_table!AA$4:AA$99,0),1))</f>
        <v>#N/A</v>
      </c>
      <c r="P487" s="233" t="e">
        <f>(INDEX(Finish_table!AI$4:AI$99,MATCH('16 Year_History_Results'!$G487,Finish_table!AJ$4:AJ$99,0),1))</f>
        <v>#N/A</v>
      </c>
      <c r="Q487" s="233" t="e">
        <f>(INDEX(Finish_table!AR$4:AR$99,MATCH('16 Year_History_Results'!$G487,Finish_table!AS$4:AS$99,0),1))</f>
        <v>#N/A</v>
      </c>
      <c r="R487" s="233" t="e">
        <f>(INDEX(Finish_table!BA$4:BA$99,MATCH('16 Year_History_Results'!$G487,Finish_table!BB$4:BB$99,0),1))</f>
        <v>#N/A</v>
      </c>
      <c r="S487" s="233" t="e">
        <f>(INDEX(Finish_table!BJ$4:BJ$99,MATCH('16 Year_History_Results'!$G487,Finish_table!BK$4:BK$99,0),1))</f>
        <v>#N/A</v>
      </c>
      <c r="T487" s="233" t="e">
        <f>(INDEX(Finish_table!BS$4:BS$99,MATCH('16 Year_History_Results'!$G487,Finish_table!BT$4:BT$99,0),1))</f>
        <v>#N/A</v>
      </c>
      <c r="U487" s="233" t="str">
        <f>(INDEX(Finish_table!CB$4:CB$99,MATCH('16 Year_History_Results'!$G487,Finish_table!CC$4:CC$99,0),1))</f>
        <v>QF</v>
      </c>
      <c r="V487" s="233" t="e">
        <f>(INDEX(Finish_table!CK$4:CK$99,MATCH('16 Year_History_Results'!$G487,Finish_table!CL$4:CL$99,0),1))</f>
        <v>#N/A</v>
      </c>
      <c r="W487" s="233" t="e">
        <f>(INDEX(Finish_table!CT$4:CT$99,MATCH('16 Year_History_Results'!$G487,Finish_table!CU$4:CU$99,0),1))</f>
        <v>#N/A</v>
      </c>
      <c r="X487" s="233" t="e">
        <f>(INDEX(Finish_table!DC$4:DC$99,MATCH('16 Year_History_Results'!$G487,Finish_table!DD$4:DD$99,0),1))</f>
        <v>#N/A</v>
      </c>
      <c r="Y487" s="233" t="e">
        <f>(INDEX(Finish_table!DL$4:DL$99,MATCH('16 Year_History_Results'!$G487,Finish_table!DM$4:DM$99,0),1))</f>
        <v>#N/A</v>
      </c>
      <c r="Z487" s="233" t="e">
        <f>(INDEX(Finish_table!DU$4:DU$99,MATCH('16 Year_History_Results'!$G487,Finish_table!DV$4:DV$99,0),1))</f>
        <v>#N/A</v>
      </c>
      <c r="AA487" s="233" t="e">
        <f>(INDEX(Finish_table!ED$4:ED$140,MATCH('16 Year_History_Results'!$G487,Finish_table!EE$4:EE$140,0),1))</f>
        <v>#N/A</v>
      </c>
      <c r="AB487" s="233" t="e">
        <f>(INDEX(Finish_table!EM$4:EM$224,MATCH('16 Year_History_Results'!$G487,Finish_table!EN$4:EN$224,0),1))</f>
        <v>#N/A</v>
      </c>
      <c r="AC487" s="253" t="e">
        <f>(INDEX(Finish_table!EW$4:EW$224,MATCH('16 Year_History_Results'!$G487,Finish_table!EX$4:EX$224,0),1))</f>
        <v>#N/A</v>
      </c>
      <c r="AG487">
        <f t="shared" si="360"/>
        <v>2344</v>
      </c>
      <c r="AH487" s="110"/>
      <c r="AI487" s="2"/>
      <c r="AJ487" s="146">
        <f>INDEX('2001'!$C$44:$C$140,'16 Year_History_Results'!BZ487)</f>
        <v>0</v>
      </c>
      <c r="AK487" s="2">
        <f>INDEX('2002'!$C$44:$C$140,'16 Year_History_Results'!CA487)</f>
        <v>0</v>
      </c>
      <c r="AL487" s="2">
        <f>INDEX('2003'!$C$44:$C$140,'16 Year_History_Results'!CB487)</f>
        <v>0</v>
      </c>
      <c r="AM487" s="2">
        <f>INDEX('2004'!$C$44:$C$140,'16 Year_History_Results'!CC487)</f>
        <v>0</v>
      </c>
      <c r="AN487" s="2">
        <f>INDEX('2005'!$C$44:$C$140,'16 Year_History_Results'!CD487)</f>
        <v>0</v>
      </c>
      <c r="AO487" s="2">
        <f>INDEX('2006'!$C$44:$C$140,'16 Year_History_Results'!CE487)</f>
        <v>0</v>
      </c>
      <c r="AP487" s="2">
        <f>INDEX('2007'!$C$44:$C$140,'16 Year_History_Results'!CF487)</f>
        <v>0</v>
      </c>
      <c r="AQ487" s="2">
        <f>INDEX('2008'!$C$44:$C$140,'16 Year_History_Results'!CG487)</f>
        <v>0</v>
      </c>
      <c r="AR487" s="2">
        <f>INDEX('2009'!$C$44:$C$140,'16 Year_History_Results'!CH487)</f>
        <v>0</v>
      </c>
      <c r="AS487" s="2">
        <f>INDEX('2010'!$C$44:$C$140,'16 Year_History_Results'!CI487)</f>
        <v>0</v>
      </c>
      <c r="AT487" s="2">
        <f>INDEX('2011'!$C$44:$C$140,'16 Year_History_Results'!CJ487)</f>
        <v>0</v>
      </c>
      <c r="AU487" s="2">
        <f>INDEX('2012'!$C$44:$C$140,'16 Year_History_Results'!CK487)</f>
        <v>0</v>
      </c>
      <c r="AV487" s="2">
        <f>INDEX('2013'!$C$44:$C$140,'16 Year_History_Results'!CL487)</f>
        <v>0</v>
      </c>
      <c r="AW487" s="2">
        <f>INDEX('2014'!$C$52:$C$180,'16 Year_History_Results'!CM487)</f>
        <v>0</v>
      </c>
      <c r="AX487" s="2">
        <f>INDEX('2015'!$E$52:$E$308,'16 Year_History_Results'!CN487)</f>
        <v>0</v>
      </c>
      <c r="AY487" s="147">
        <f>INDEX('2016'!$E$52:$E$308,'16 Year_History_Results'!CO487)</f>
        <v>0</v>
      </c>
      <c r="AZ487" s="2"/>
      <c r="BB487">
        <f t="shared" si="349"/>
        <v>2344</v>
      </c>
      <c r="BC487" s="110"/>
      <c r="BD487" s="97"/>
      <c r="BE487" s="146">
        <f>INDEX('2001'!$B$44:$B$140,'16 Year_History_Results'!BZ487)</f>
        <v>0</v>
      </c>
      <c r="BF487" s="2">
        <f>INDEX('2002'!$B$44:$B$140,'16 Year_History_Results'!CA487)</f>
        <v>0</v>
      </c>
      <c r="BG487" s="2">
        <f>INDEX('2003'!$B$44:$B$140,'16 Year_History_Results'!CB487)</f>
        <v>0</v>
      </c>
      <c r="BH487" s="2">
        <f>INDEX('2004'!$B$44:$B$140,'16 Year_History_Results'!CC487)</f>
        <v>0</v>
      </c>
      <c r="BI487" s="2">
        <f>INDEX('2005'!$B$44:$B$140,'16 Year_History_Results'!CD487)</f>
        <v>0</v>
      </c>
      <c r="BJ487" s="2">
        <f>INDEX('2006'!$B$44:$B$140,'16 Year_History_Results'!CE487)</f>
        <v>0</v>
      </c>
      <c r="BK487" s="2">
        <f>INDEX('2007'!$B$44:$B$140,'16 Year_History_Results'!CF487)</f>
        <v>0</v>
      </c>
      <c r="BL487" s="2">
        <f>INDEX('2008'!$B$44:$B$140,'16 Year_History_Results'!CG487)</f>
        <v>9</v>
      </c>
      <c r="BM487" s="2">
        <f>INDEX('2009'!$B$44:$B$140,'16 Year_History_Results'!CH487)</f>
        <v>0</v>
      </c>
      <c r="BN487" s="2">
        <f>INDEX('2010'!$B$44:$B$140,'16 Year_History_Results'!CI487)</f>
        <v>0</v>
      </c>
      <c r="BO487" s="2">
        <f>INDEX('2011'!$B$44:$B$140,'16 Year_History_Results'!CJ487)</f>
        <v>0</v>
      </c>
      <c r="BP487" s="2">
        <f>INDEX('2012'!$B$44:$B$140,'16 Year_History_Results'!CK487)</f>
        <v>0</v>
      </c>
      <c r="BQ487" s="2">
        <f>INDEX('2013'!$B$44:$B$140,'16 Year_History_Results'!CL487)</f>
        <v>0</v>
      </c>
      <c r="BR487" s="2">
        <f>INDEX('2014'!$B$52:$B$180,'16 Year_History_Results'!CM487)</f>
        <v>0</v>
      </c>
      <c r="BS487" s="147">
        <f>INDEX('2015'!$B$52:$B$308,'16 Year_History_Results'!CN487)</f>
        <v>0</v>
      </c>
      <c r="BT487" s="147">
        <f>INDEX('2016'!$B$52:$B$308,'16 Year_History_Results'!CO487)</f>
        <v>0</v>
      </c>
      <c r="BW487">
        <f t="shared" si="350"/>
        <v>2344</v>
      </c>
      <c r="BX487" s="110"/>
      <c r="BY487" s="97"/>
      <c r="BZ487" s="146">
        <f>IF(ISNA(MATCH($BW487,'2001'!$A$44:$A$139,0)),97,MATCH($BW487,'2001'!$A$44:$A$139,0))</f>
        <v>97</v>
      </c>
      <c r="CA487" s="2">
        <f>IF(ISNA(MATCH($BW487,'2002'!$A$44:$A$139,0)),97,MATCH($BW487,'2002'!$A$44:$A$139,0))</f>
        <v>97</v>
      </c>
      <c r="CB487" s="2">
        <f>IF(ISNA(MATCH($BW487,'2003'!$A$44:$A$139,0)),97,MATCH($BW487,'2003'!$A$44:$A$139,0))</f>
        <v>97</v>
      </c>
      <c r="CC487" s="2">
        <f>IF(ISNA(MATCH($BW487,'2004'!$A$44:$A$139,0)),97,MATCH($BW487,'2004'!$A$44:$A$139,0))</f>
        <v>97</v>
      </c>
      <c r="CD487" s="2">
        <f>IF(ISNA(MATCH($BW487,'2005'!$A$44:$A$139,0)),97,MATCH($BW487,'2005'!$A$44:$A$139,0))</f>
        <v>97</v>
      </c>
      <c r="CE487" s="2">
        <f>IF(ISNA(MATCH($BW487,'2006'!$A$44:$A$139,0)),97,MATCH($BW487,'2006'!$A$44:$A$139,0))</f>
        <v>97</v>
      </c>
      <c r="CF487" s="2">
        <f>IF(ISNA(MATCH($BW487,'2007'!$A$44:$A$139,0)),97,MATCH($BW487,'2007'!$A$44:$A$139,0))</f>
        <v>97</v>
      </c>
      <c r="CG487" s="2">
        <f>IF(ISNA(MATCH($BW487,'2008'!$A$44:$A$139,0)),97,MATCH($BW487,'2008'!$A$44:$A$139,0))</f>
        <v>95</v>
      </c>
      <c r="CH487" s="2">
        <f>IF(ISNA(MATCH($BW487,'2009'!$A$44:$A$139,0)),97,MATCH($BW487,'2009'!$A$44:$A$139,0))</f>
        <v>97</v>
      </c>
      <c r="CI487" s="2">
        <f>IF(ISNA(MATCH($BW487,'2010'!$A$44:$A$139,0)),97,MATCH($BW487,'2010'!$A$44:$A$139,0))</f>
        <v>97</v>
      </c>
      <c r="CJ487" s="2">
        <f>IF(ISNA(MATCH($BW487,'2011'!$A$44:$A$139,0)),97,MATCH($BW487,'2011'!$A$44:$A$139,0))</f>
        <v>97</v>
      </c>
      <c r="CK487" s="2">
        <f>IF(ISNA(MATCH($BW487,'2012'!$A$44:$A$139,0)),97,MATCH($BW487,'2012'!$A$44:$A$139,0))</f>
        <v>97</v>
      </c>
      <c r="CL487" s="2">
        <f>IF(ISNA(MATCH($BW487,'2013'!$A$44:$A$139,0)),97,MATCH($BW487,'2013'!$A$44:$A$139,0))</f>
        <v>97</v>
      </c>
      <c r="CM487" s="2">
        <f>IF(ISNA(MATCH($BW487,'2014'!$A$52:$A$179,0)),129,MATCH($BW487,'2014'!$A$52:$A$179,0))</f>
        <v>129</v>
      </c>
      <c r="CN487" s="147">
        <f>IF(ISNA(MATCH($BW487,'2015'!$A$52:$A$307,0)),257,MATCH($BW487,'2015'!$A$52:$A$307,0))</f>
        <v>257</v>
      </c>
      <c r="CO487" s="147">
        <f>IF(ISNA(MATCH($BW487,'2016'!$A$52:$A$307,0)),257,MATCH($BW487,'2016'!$A$52:$A$307,0))</f>
        <v>257</v>
      </c>
      <c r="CQ487">
        <f t="shared" si="361"/>
        <v>2344</v>
      </c>
      <c r="CR487" s="281"/>
      <c r="CS487" s="279"/>
      <c r="CT487" s="278">
        <f t="shared" si="362"/>
        <v>0</v>
      </c>
      <c r="CU487" s="279">
        <f t="shared" si="363"/>
        <v>0</v>
      </c>
      <c r="CV487" s="279">
        <f t="shared" si="364"/>
        <v>0</v>
      </c>
      <c r="CW487" s="279">
        <f t="shared" si="365"/>
        <v>0</v>
      </c>
      <c r="CX487" s="279">
        <f t="shared" si="366"/>
        <v>0</v>
      </c>
      <c r="CY487" s="279">
        <f t="shared" si="367"/>
        <v>0</v>
      </c>
      <c r="CZ487" s="279">
        <f t="shared" si="368"/>
        <v>0</v>
      </c>
      <c r="DA487" s="279">
        <f t="shared" si="369"/>
        <v>9</v>
      </c>
      <c r="DB487" s="279">
        <f t="shared" si="370"/>
        <v>5.9993999999999996</v>
      </c>
      <c r="DC487" s="279">
        <f t="shared" si="371"/>
        <v>3.9992000399999994</v>
      </c>
      <c r="DD487" s="279">
        <f t="shared" si="372"/>
        <v>2.6658667466639994</v>
      </c>
      <c r="DE487" s="279">
        <f t="shared" si="373"/>
        <v>1.777066773326222</v>
      </c>
      <c r="DF487" s="279">
        <f t="shared" si="374"/>
        <v>1.1845927110992596</v>
      </c>
      <c r="DG487" s="279">
        <f t="shared" si="375"/>
        <v>0.78964950121876643</v>
      </c>
      <c r="DH487" s="280">
        <f t="shared" si="353"/>
        <v>0.52638035751242973</v>
      </c>
      <c r="DI487" s="280">
        <f t="shared" si="358"/>
        <v>0.35088514631778567</v>
      </c>
      <c r="DJ487" s="154">
        <f t="shared" si="354"/>
        <v>422</v>
      </c>
      <c r="DK487" s="279">
        <f t="shared" si="376"/>
        <v>2344</v>
      </c>
      <c r="DL487" s="97"/>
      <c r="DM487" s="154"/>
      <c r="DN487" s="267">
        <f t="shared" si="377"/>
        <v>0</v>
      </c>
      <c r="DO487" s="154">
        <f t="shared" si="378"/>
        <v>0</v>
      </c>
      <c r="DP487" s="154">
        <f t="shared" si="379"/>
        <v>0</v>
      </c>
      <c r="DQ487" s="154">
        <f t="shared" si="380"/>
        <v>0</v>
      </c>
      <c r="DR487" s="154">
        <f t="shared" si="381"/>
        <v>0</v>
      </c>
      <c r="DS487" s="154">
        <f t="shared" si="382"/>
        <v>0</v>
      </c>
      <c r="DT487" s="154">
        <f t="shared" si="383"/>
        <v>0</v>
      </c>
      <c r="DU487" s="154">
        <f t="shared" si="384"/>
        <v>9</v>
      </c>
      <c r="DV487" s="154">
        <f t="shared" si="385"/>
        <v>9</v>
      </c>
      <c r="DW487" s="154">
        <f t="shared" si="386"/>
        <v>9</v>
      </c>
      <c r="DX487" s="154">
        <f t="shared" si="387"/>
        <v>9</v>
      </c>
      <c r="DY487" s="154">
        <f t="shared" si="388"/>
        <v>9</v>
      </c>
      <c r="DZ487" s="154">
        <f t="shared" si="389"/>
        <v>9</v>
      </c>
      <c r="EA487" s="154">
        <f t="shared" si="390"/>
        <v>9</v>
      </c>
      <c r="EB487" s="264">
        <f t="shared" si="355"/>
        <v>9</v>
      </c>
      <c r="EC487" s="264">
        <f t="shared" si="359"/>
        <v>9</v>
      </c>
      <c r="ED487" s="154">
        <f t="shared" si="356"/>
        <v>446</v>
      </c>
    </row>
    <row r="488" spans="2:134" ht="13" thickBot="1" x14ac:dyDescent="0.3">
      <c r="B488" s="247">
        <v>245</v>
      </c>
      <c r="C488" s="50">
        <f t="shared" si="285"/>
        <v>1</v>
      </c>
      <c r="D488" s="50">
        <f t="shared" si="290"/>
        <v>0</v>
      </c>
      <c r="E488" s="97"/>
      <c r="F488" s="2">
        <f t="shared" si="357"/>
        <v>483</v>
      </c>
      <c r="G488" s="487">
        <v>2591</v>
      </c>
      <c r="H488" s="98">
        <f>15- COUNTIF(L488:AC488,"#N/A")</f>
        <v>0</v>
      </c>
      <c r="I488" s="131">
        <f>SUM(AH488:AY488)+SUM(BE488:BT488)</f>
        <v>9</v>
      </c>
      <c r="J488" s="398">
        <f>DI488</f>
        <v>0.35088514631778567</v>
      </c>
      <c r="K488" s="456" t="str">
        <f>IF(ISNUMBER(MATCH(G488,'[4]OPR data'!$A$3:$A$2900,0)),"Y","N")</f>
        <v>Y</v>
      </c>
      <c r="L488" s="110"/>
      <c r="M488" s="233"/>
      <c r="N488" s="469" t="e">
        <f>(INDEX(Finish_table!R$4:R$83,MATCH('16 Year_History_Results'!$G488,Finish_table!S$4:S$83,0),1))</f>
        <v>#N/A</v>
      </c>
      <c r="O488" s="233" t="e">
        <f>(INDEX(Finish_table!Z$4:Z$99,MATCH('16 Year_History_Results'!$G488,Finish_table!AA$4:AA$99,0),1))</f>
        <v>#N/A</v>
      </c>
      <c r="P488" s="233" t="e">
        <f>(INDEX(Finish_table!AI$4:AI$99,MATCH('16 Year_History_Results'!$G488,Finish_table!AJ$4:AJ$99,0),1))</f>
        <v>#N/A</v>
      </c>
      <c r="Q488" s="233" t="e">
        <f>(INDEX(Finish_table!AR$4:AR$99,MATCH('16 Year_History_Results'!$G488,Finish_table!AS$4:AS$99,0),1))</f>
        <v>#N/A</v>
      </c>
      <c r="R488" s="233" t="e">
        <f>(INDEX(Finish_table!BA$4:BA$99,MATCH('16 Year_History_Results'!$G488,Finish_table!BB$4:BB$99,0),1))</f>
        <v>#N/A</v>
      </c>
      <c r="S488" s="233" t="e">
        <f>(INDEX(Finish_table!BJ$4:BJ$99,MATCH('16 Year_History_Results'!$G488,Finish_table!BK$4:BK$99,0),1))</f>
        <v>#N/A</v>
      </c>
      <c r="T488" s="233" t="e">
        <f>(INDEX(Finish_table!BS$4:BS$99,MATCH('16 Year_History_Results'!$G488,Finish_table!BT$4:BT$99,0),1))</f>
        <v>#N/A</v>
      </c>
      <c r="U488" s="233" t="str">
        <f>(INDEX(Finish_table!CB$4:CB$99,MATCH('16 Year_History_Results'!$G488,Finish_table!CC$4:CC$99,0),1))</f>
        <v>QF</v>
      </c>
      <c r="V488" s="233" t="e">
        <f>(INDEX(Finish_table!CK$4:CK$99,MATCH('16 Year_History_Results'!$G488,Finish_table!CL$4:CL$99,0),1))</f>
        <v>#N/A</v>
      </c>
      <c r="W488" s="233" t="e">
        <f>(INDEX(Finish_table!CT$4:CT$99,MATCH('16 Year_History_Results'!$G488,Finish_table!CU$4:CU$99,0),1))</f>
        <v>#N/A</v>
      </c>
      <c r="X488" s="233" t="e">
        <f>(INDEX(Finish_table!DC$4:DC$99,MATCH('16 Year_History_Results'!$G488,Finish_table!DD$4:DD$99,0),1))</f>
        <v>#N/A</v>
      </c>
      <c r="Y488" s="233" t="e">
        <f>(INDEX(Finish_table!DL$4:DL$99,MATCH('16 Year_History_Results'!$G488,Finish_table!DM$4:DM$99,0),1))</f>
        <v>#N/A</v>
      </c>
      <c r="Z488" s="233" t="e">
        <f>(INDEX(Finish_table!DU$4:DU$99,MATCH('16 Year_History_Results'!$G488,Finish_table!DV$4:DV$99,0),1))</f>
        <v>#N/A</v>
      </c>
      <c r="AA488" s="233" t="e">
        <f>(INDEX(Finish_table!ED$4:ED$140,MATCH('16 Year_History_Results'!$G488,Finish_table!EE$4:EE$140,0),1))</f>
        <v>#N/A</v>
      </c>
      <c r="AB488" s="233" t="e">
        <f>(INDEX(Finish_table!EM$4:EM$224,MATCH('16 Year_History_Results'!$G488,Finish_table!EN$4:EN$224,0),1))</f>
        <v>#N/A</v>
      </c>
      <c r="AC488" s="253" t="e">
        <f>(INDEX(Finish_table!EW$4:EW$224,MATCH('16 Year_History_Results'!$G488,Finish_table!EX$4:EX$224,0),1))</f>
        <v>#N/A</v>
      </c>
      <c r="AG488">
        <f t="shared" si="360"/>
        <v>2591</v>
      </c>
      <c r="AH488" s="110"/>
      <c r="AI488" s="2"/>
      <c r="AJ488" s="146">
        <f>INDEX('2001'!$C$44:$C$140,'16 Year_History_Results'!BZ488)</f>
        <v>0</v>
      </c>
      <c r="AK488" s="2">
        <f>INDEX('2002'!$C$44:$C$140,'16 Year_History_Results'!CA488)</f>
        <v>0</v>
      </c>
      <c r="AL488" s="2">
        <f>INDEX('2003'!$C$44:$C$140,'16 Year_History_Results'!CB488)</f>
        <v>0</v>
      </c>
      <c r="AM488" s="2">
        <f>INDEX('2004'!$C$44:$C$140,'16 Year_History_Results'!CC488)</f>
        <v>0</v>
      </c>
      <c r="AN488" s="2">
        <f>INDEX('2005'!$C$44:$C$140,'16 Year_History_Results'!CD488)</f>
        <v>0</v>
      </c>
      <c r="AO488" s="2">
        <f>INDEX('2006'!$C$44:$C$140,'16 Year_History_Results'!CE488)</f>
        <v>0</v>
      </c>
      <c r="AP488" s="2">
        <f>INDEX('2007'!$C$44:$C$140,'16 Year_History_Results'!CF488)</f>
        <v>0</v>
      </c>
      <c r="AQ488" s="2">
        <f>INDEX('2008'!$C$44:$C$140,'16 Year_History_Results'!CG488)</f>
        <v>0</v>
      </c>
      <c r="AR488" s="2">
        <f>INDEX('2009'!$C$44:$C$140,'16 Year_History_Results'!CH488)</f>
        <v>0</v>
      </c>
      <c r="AS488" s="2">
        <f>INDEX('2010'!$C$44:$C$140,'16 Year_History_Results'!CI488)</f>
        <v>0</v>
      </c>
      <c r="AT488" s="2">
        <f>INDEX('2011'!$C$44:$C$140,'16 Year_History_Results'!CJ488)</f>
        <v>0</v>
      </c>
      <c r="AU488" s="2">
        <f>INDEX('2012'!$C$44:$C$140,'16 Year_History_Results'!CK488)</f>
        <v>0</v>
      </c>
      <c r="AV488" s="2">
        <f>INDEX('2013'!$C$44:$C$140,'16 Year_History_Results'!CL488)</f>
        <v>0</v>
      </c>
      <c r="AW488" s="2">
        <f>INDEX('2014'!$C$52:$C$180,'16 Year_History_Results'!CM488)</f>
        <v>0</v>
      </c>
      <c r="AX488" s="2">
        <f>INDEX('2015'!$E$52:$E$308,'16 Year_History_Results'!CN488)</f>
        <v>0</v>
      </c>
      <c r="AY488" s="147">
        <f>INDEX('2016'!$E$52:$E$308,'16 Year_History_Results'!CO488)</f>
        <v>0</v>
      </c>
      <c r="AZ488" s="2"/>
      <c r="BB488">
        <f t="shared" si="349"/>
        <v>2591</v>
      </c>
      <c r="BC488" s="110"/>
      <c r="BD488" s="97"/>
      <c r="BE488" s="146">
        <f>INDEX('2001'!$B$44:$B$140,'16 Year_History_Results'!BZ488)</f>
        <v>0</v>
      </c>
      <c r="BF488" s="2">
        <f>INDEX('2002'!$B$44:$B$140,'16 Year_History_Results'!CA488)</f>
        <v>0</v>
      </c>
      <c r="BG488" s="2">
        <f>INDEX('2003'!$B$44:$B$140,'16 Year_History_Results'!CB488)</f>
        <v>0</v>
      </c>
      <c r="BH488" s="2">
        <f>INDEX('2004'!$B$44:$B$140,'16 Year_History_Results'!CC488)</f>
        <v>0</v>
      </c>
      <c r="BI488" s="2">
        <f>INDEX('2005'!$B$44:$B$140,'16 Year_History_Results'!CD488)</f>
        <v>0</v>
      </c>
      <c r="BJ488" s="2">
        <f>INDEX('2006'!$B$44:$B$140,'16 Year_History_Results'!CE488)</f>
        <v>0</v>
      </c>
      <c r="BK488" s="2">
        <f>INDEX('2007'!$B$44:$B$140,'16 Year_History_Results'!CF488)</f>
        <v>0</v>
      </c>
      <c r="BL488" s="2">
        <f>INDEX('2008'!$B$44:$B$140,'16 Year_History_Results'!CG488)</f>
        <v>9</v>
      </c>
      <c r="BM488" s="2">
        <f>INDEX('2009'!$B$44:$B$140,'16 Year_History_Results'!CH488)</f>
        <v>0</v>
      </c>
      <c r="BN488" s="2">
        <f>INDEX('2010'!$B$44:$B$140,'16 Year_History_Results'!CI488)</f>
        <v>0</v>
      </c>
      <c r="BO488" s="2">
        <f>INDEX('2011'!$B$44:$B$140,'16 Year_History_Results'!CJ488)</f>
        <v>0</v>
      </c>
      <c r="BP488" s="2">
        <f>INDEX('2012'!$B$44:$B$140,'16 Year_History_Results'!CK488)</f>
        <v>0</v>
      </c>
      <c r="BQ488" s="2">
        <f>INDEX('2013'!$B$44:$B$140,'16 Year_History_Results'!CL488)</f>
        <v>0</v>
      </c>
      <c r="BR488" s="2">
        <f>INDEX('2014'!$B$52:$B$180,'16 Year_History_Results'!CM488)</f>
        <v>0</v>
      </c>
      <c r="BS488" s="147">
        <f>INDEX('2015'!$B$52:$B$308,'16 Year_History_Results'!CN488)</f>
        <v>0</v>
      </c>
      <c r="BT488" s="147">
        <f>INDEX('2016'!$B$52:$B$308,'16 Year_History_Results'!CO488)</f>
        <v>0</v>
      </c>
      <c r="BW488">
        <f t="shared" si="350"/>
        <v>2591</v>
      </c>
      <c r="BX488" s="110"/>
      <c r="BY488" s="97"/>
      <c r="BZ488" s="146">
        <f>IF(ISNA(MATCH($BW488,'2001'!$A$44:$A$139,0)),97,MATCH($BW488,'2001'!$A$44:$A$139,0))</f>
        <v>97</v>
      </c>
      <c r="CA488" s="2">
        <f>IF(ISNA(MATCH($BW488,'2002'!$A$44:$A$139,0)),97,MATCH($BW488,'2002'!$A$44:$A$139,0))</f>
        <v>97</v>
      </c>
      <c r="CB488" s="2">
        <f>IF(ISNA(MATCH($BW488,'2003'!$A$44:$A$139,0)),97,MATCH($BW488,'2003'!$A$44:$A$139,0))</f>
        <v>97</v>
      </c>
      <c r="CC488" s="2">
        <f>IF(ISNA(MATCH($BW488,'2004'!$A$44:$A$139,0)),97,MATCH($BW488,'2004'!$A$44:$A$139,0))</f>
        <v>97</v>
      </c>
      <c r="CD488" s="2">
        <f>IF(ISNA(MATCH($BW488,'2005'!$A$44:$A$139,0)),97,MATCH($BW488,'2005'!$A$44:$A$139,0))</f>
        <v>97</v>
      </c>
      <c r="CE488" s="2">
        <f>IF(ISNA(MATCH($BW488,'2006'!$A$44:$A$139,0)),97,MATCH($BW488,'2006'!$A$44:$A$139,0))</f>
        <v>97</v>
      </c>
      <c r="CF488" s="2">
        <f>IF(ISNA(MATCH($BW488,'2007'!$A$44:$A$139,0)),97,MATCH($BW488,'2007'!$A$44:$A$139,0))</f>
        <v>97</v>
      </c>
      <c r="CG488" s="2">
        <f>IF(ISNA(MATCH($BW488,'2008'!$A$44:$A$139,0)),97,MATCH($BW488,'2008'!$A$44:$A$139,0))</f>
        <v>96</v>
      </c>
      <c r="CH488" s="2">
        <f>IF(ISNA(MATCH($BW488,'2009'!$A$44:$A$139,0)),97,MATCH($BW488,'2009'!$A$44:$A$139,0))</f>
        <v>97</v>
      </c>
      <c r="CI488" s="2">
        <f>IF(ISNA(MATCH($BW488,'2010'!$A$44:$A$139,0)),97,MATCH($BW488,'2010'!$A$44:$A$139,0))</f>
        <v>97</v>
      </c>
      <c r="CJ488" s="2">
        <f>IF(ISNA(MATCH($BW488,'2011'!$A$44:$A$139,0)),97,MATCH($BW488,'2011'!$A$44:$A$139,0))</f>
        <v>97</v>
      </c>
      <c r="CK488" s="2">
        <f>IF(ISNA(MATCH($BW488,'2012'!$A$44:$A$139,0)),97,MATCH($BW488,'2012'!$A$44:$A$139,0))</f>
        <v>97</v>
      </c>
      <c r="CL488" s="2">
        <f>IF(ISNA(MATCH($BW488,'2013'!$A$44:$A$139,0)),97,MATCH($BW488,'2013'!$A$44:$A$139,0))</f>
        <v>97</v>
      </c>
      <c r="CM488" s="2">
        <f>IF(ISNA(MATCH($BW488,'2014'!$A$52:$A$179,0)),129,MATCH($BW488,'2014'!$A$52:$A$179,0))</f>
        <v>129</v>
      </c>
      <c r="CN488" s="147">
        <f>IF(ISNA(MATCH($BW488,'2015'!$A$52:$A$307,0)),257,MATCH($BW488,'2015'!$A$52:$A$307,0))</f>
        <v>257</v>
      </c>
      <c r="CO488" s="147">
        <f>IF(ISNA(MATCH($BW488,'2016'!$A$52:$A$307,0)),257,MATCH($BW488,'2016'!$A$52:$A$307,0))</f>
        <v>257</v>
      </c>
      <c r="CQ488">
        <f t="shared" si="361"/>
        <v>2591</v>
      </c>
      <c r="CR488" s="281"/>
      <c r="CS488" s="279"/>
      <c r="CT488" s="278">
        <f t="shared" si="362"/>
        <v>0</v>
      </c>
      <c r="CU488" s="279">
        <f t="shared" si="363"/>
        <v>0</v>
      </c>
      <c r="CV488" s="279">
        <f t="shared" si="364"/>
        <v>0</v>
      </c>
      <c r="CW488" s="279">
        <f t="shared" si="365"/>
        <v>0</v>
      </c>
      <c r="CX488" s="279">
        <f t="shared" si="366"/>
        <v>0</v>
      </c>
      <c r="CY488" s="279">
        <f t="shared" si="367"/>
        <v>0</v>
      </c>
      <c r="CZ488" s="279">
        <f t="shared" si="368"/>
        <v>0</v>
      </c>
      <c r="DA488" s="279">
        <f t="shared" si="369"/>
        <v>9</v>
      </c>
      <c r="DB488" s="279">
        <f t="shared" si="370"/>
        <v>5.9993999999999996</v>
      </c>
      <c r="DC488" s="279">
        <f t="shared" si="371"/>
        <v>3.9992000399999994</v>
      </c>
      <c r="DD488" s="279">
        <f t="shared" si="372"/>
        <v>2.6658667466639994</v>
      </c>
      <c r="DE488" s="279">
        <f t="shared" si="373"/>
        <v>1.777066773326222</v>
      </c>
      <c r="DF488" s="279">
        <f t="shared" si="374"/>
        <v>1.1845927110992596</v>
      </c>
      <c r="DG488" s="279">
        <f t="shared" si="375"/>
        <v>0.78964950121876643</v>
      </c>
      <c r="DH488" s="280">
        <f t="shared" si="353"/>
        <v>0.52638035751242973</v>
      </c>
      <c r="DI488" s="280">
        <f t="shared" si="358"/>
        <v>0.35088514631778567</v>
      </c>
      <c r="DJ488" s="154">
        <f t="shared" si="354"/>
        <v>422</v>
      </c>
      <c r="DK488" s="279">
        <f t="shared" si="376"/>
        <v>2591</v>
      </c>
      <c r="DL488" s="97"/>
      <c r="DM488" s="154"/>
      <c r="DN488" s="267">
        <f t="shared" si="377"/>
        <v>0</v>
      </c>
      <c r="DO488" s="154">
        <f t="shared" si="378"/>
        <v>0</v>
      </c>
      <c r="DP488" s="154">
        <f t="shared" si="379"/>
        <v>0</v>
      </c>
      <c r="DQ488" s="154">
        <f t="shared" si="380"/>
        <v>0</v>
      </c>
      <c r="DR488" s="154">
        <f t="shared" si="381"/>
        <v>0</v>
      </c>
      <c r="DS488" s="154">
        <f t="shared" si="382"/>
        <v>0</v>
      </c>
      <c r="DT488" s="154">
        <f t="shared" si="383"/>
        <v>0</v>
      </c>
      <c r="DU488" s="154">
        <f t="shared" si="384"/>
        <v>9</v>
      </c>
      <c r="DV488" s="154">
        <f t="shared" si="385"/>
        <v>9</v>
      </c>
      <c r="DW488" s="154">
        <f t="shared" si="386"/>
        <v>9</v>
      </c>
      <c r="DX488" s="154">
        <f t="shared" si="387"/>
        <v>9</v>
      </c>
      <c r="DY488" s="154">
        <f t="shared" si="388"/>
        <v>9</v>
      </c>
      <c r="DZ488" s="154">
        <f t="shared" si="389"/>
        <v>9</v>
      </c>
      <c r="EA488" s="154">
        <f t="shared" si="390"/>
        <v>9</v>
      </c>
      <c r="EB488" s="264">
        <f t="shared" si="355"/>
        <v>9</v>
      </c>
      <c r="EC488" s="264">
        <f t="shared" si="359"/>
        <v>9</v>
      </c>
      <c r="ED488" s="154">
        <f t="shared" si="356"/>
        <v>446</v>
      </c>
    </row>
    <row r="489" spans="2:134" ht="13" thickBot="1" x14ac:dyDescent="0.3">
      <c r="B489" s="131">
        <v>245</v>
      </c>
      <c r="C489" s="50">
        <f t="shared" si="285"/>
        <v>2</v>
      </c>
      <c r="D489" s="50">
        <f t="shared" si="290"/>
        <v>0</v>
      </c>
      <c r="E489" s="97"/>
      <c r="F489" s="2">
        <f t="shared" si="357"/>
        <v>484</v>
      </c>
      <c r="G489" s="207">
        <v>378</v>
      </c>
      <c r="H489" s="98">
        <f>15- COUNTIF(L489:AC489,"#N/A")</f>
        <v>2</v>
      </c>
      <c r="I489" s="131">
        <f>SUM(AH489:AY489)+SUM(BE489:BT489)</f>
        <v>71</v>
      </c>
      <c r="J489" s="398">
        <f>DI489</f>
        <v>0.34723610457070303</v>
      </c>
      <c r="K489" s="456" t="str">
        <f>IF(ISNUMBER(MATCH(G489,'[4]OPR data'!$A$3:$A$2900,0)),"Y","N")</f>
        <v>Y</v>
      </c>
      <c r="L489" s="110"/>
      <c r="M489" s="233"/>
      <c r="N489" s="469" t="str">
        <f>(INDEX(Finish_table!R$4:R$83,MATCH('16 Year_History_Results'!$G489,Finish_table!S$4:S$83,0),1))</f>
        <v>QF</v>
      </c>
      <c r="O489" s="233" t="e">
        <f>(INDEX(Finish_table!Z$4:Z$99,MATCH('16 Year_History_Results'!$G489,Finish_table!AA$4:AA$99,0),1))</f>
        <v>#N/A</v>
      </c>
      <c r="P489" s="233" t="str">
        <f>(INDEX(Finish_table!AI$4:AI$99,MATCH('16 Year_History_Results'!$G489,Finish_table!AJ$4:AJ$99,0),1))</f>
        <v>W</v>
      </c>
      <c r="Q489" s="233" t="str">
        <f>(INDEX(Finish_table!AR$4:AR$99,MATCH('16 Year_History_Results'!$G489,Finish_table!AS$4:AS$99,0),1))</f>
        <v>QF</v>
      </c>
      <c r="R489" s="233" t="e">
        <f>(INDEX(Finish_table!BA$4:BA$99,MATCH('16 Year_History_Results'!$G489,Finish_table!BB$4:BB$99,0),1))</f>
        <v>#N/A</v>
      </c>
      <c r="S489" s="233" t="e">
        <f>(INDEX(Finish_table!BJ$4:BJ$99,MATCH('16 Year_History_Results'!$G489,Finish_table!BK$4:BK$99,0),1))</f>
        <v>#N/A</v>
      </c>
      <c r="T489" s="233" t="e">
        <f>(INDEX(Finish_table!BS$4:BS$99,MATCH('16 Year_History_Results'!$G489,Finish_table!BT$4:BT$99,0),1))</f>
        <v>#N/A</v>
      </c>
      <c r="U489" s="233" t="e">
        <f>(INDEX(Finish_table!CB$4:CB$99,MATCH('16 Year_History_Results'!$G489,Finish_table!CC$4:CC$99,0),1))</f>
        <v>#N/A</v>
      </c>
      <c r="V489" s="233" t="e">
        <f>(INDEX(Finish_table!CK$4:CK$99,MATCH('16 Year_History_Results'!$G489,Finish_table!CL$4:CL$99,0),1))</f>
        <v>#N/A</v>
      </c>
      <c r="W489" s="233" t="e">
        <f>(INDEX(Finish_table!CT$4:CT$99,MATCH('16 Year_History_Results'!$G489,Finish_table!CU$4:CU$99,0),1))</f>
        <v>#N/A</v>
      </c>
      <c r="X489" s="233" t="e">
        <f>(INDEX(Finish_table!DC$4:DC$99,MATCH('16 Year_History_Results'!$G489,Finish_table!DD$4:DD$99,0),1))</f>
        <v>#N/A</v>
      </c>
      <c r="Y489" s="233" t="e">
        <f>(INDEX(Finish_table!DL$4:DL$99,MATCH('16 Year_History_Results'!$G489,Finish_table!DM$4:DM$99,0),1))</f>
        <v>#N/A</v>
      </c>
      <c r="Z489" s="233" t="e">
        <f>(INDEX(Finish_table!DU$4:DU$99,MATCH('16 Year_History_Results'!$G489,Finish_table!DV$4:DV$99,0),1))</f>
        <v>#N/A</v>
      </c>
      <c r="AA489" s="233" t="e">
        <f>(INDEX(Finish_table!ED$4:ED$140,MATCH('16 Year_History_Results'!$G489,Finish_table!EE$4:EE$140,0),1))</f>
        <v>#N/A</v>
      </c>
      <c r="AB489" s="233" t="e">
        <f>(INDEX(Finish_table!EM$4:EM$224,MATCH('16 Year_History_Results'!$G489,Finish_table!EN$4:EN$224,0),1))</f>
        <v>#N/A</v>
      </c>
      <c r="AC489" s="253" t="e">
        <f>(INDEX(Finish_table!EW$4:EW$224,MATCH('16 Year_History_Results'!$G489,Finish_table!EX$4:EX$224,0),1))</f>
        <v>#N/A</v>
      </c>
      <c r="AG489">
        <f t="shared" si="360"/>
        <v>378</v>
      </c>
      <c r="AH489" s="110"/>
      <c r="AI489" s="2"/>
      <c r="AJ489" s="146">
        <f>INDEX('2001'!$C$44:$C$140,'16 Year_History_Results'!BZ489)</f>
        <v>10</v>
      </c>
      <c r="AK489" s="2">
        <f>INDEX('2002'!$C$44:$C$140,'16 Year_History_Results'!CA489)</f>
        <v>0</v>
      </c>
      <c r="AL489" s="2">
        <f>INDEX('2003'!$C$44:$C$140,'16 Year_History_Results'!CB489)</f>
        <v>30</v>
      </c>
      <c r="AM489" s="2">
        <f>INDEX('2004'!$C$44:$C$140,'16 Year_History_Results'!CC489)</f>
        <v>0</v>
      </c>
      <c r="AN489" s="2">
        <f>INDEX('2005'!$C$44:$C$140,'16 Year_History_Results'!CD489)</f>
        <v>0</v>
      </c>
      <c r="AO489" s="2">
        <f>INDEX('2006'!$C$44:$C$140,'16 Year_History_Results'!CE489)</f>
        <v>0</v>
      </c>
      <c r="AP489" s="2">
        <f>INDEX('2007'!$C$44:$C$140,'16 Year_History_Results'!CF489)</f>
        <v>0</v>
      </c>
      <c r="AQ489" s="2">
        <f>INDEX('2008'!$C$44:$C$140,'16 Year_History_Results'!CG489)</f>
        <v>0</v>
      </c>
      <c r="AR489" s="2">
        <f>INDEX('2009'!$C$44:$C$140,'16 Year_History_Results'!CH489)</f>
        <v>0</v>
      </c>
      <c r="AS489" s="2">
        <f>INDEX('2010'!$C$44:$C$140,'16 Year_History_Results'!CI489)</f>
        <v>0</v>
      </c>
      <c r="AT489" s="2">
        <f>INDEX('2011'!$C$44:$C$140,'16 Year_History_Results'!CJ489)</f>
        <v>0</v>
      </c>
      <c r="AU489" s="2">
        <f>INDEX('2012'!$C$44:$C$140,'16 Year_History_Results'!CK489)</f>
        <v>0</v>
      </c>
      <c r="AV489" s="2">
        <f>INDEX('2013'!$C$44:$C$140,'16 Year_History_Results'!CL489)</f>
        <v>0</v>
      </c>
      <c r="AW489" s="2">
        <f>INDEX('2014'!$C$52:$C$180,'16 Year_History_Results'!CM489)</f>
        <v>0</v>
      </c>
      <c r="AX489" s="2">
        <f>INDEX('2015'!$E$52:$E$308,'16 Year_History_Results'!CN489)</f>
        <v>0</v>
      </c>
      <c r="AY489" s="147">
        <f>INDEX('2016'!$E$52:$E$308,'16 Year_History_Results'!CO489)</f>
        <v>0</v>
      </c>
      <c r="AZ489" s="2"/>
      <c r="BB489">
        <f t="shared" si="349"/>
        <v>378</v>
      </c>
      <c r="BC489" s="110"/>
      <c r="BD489" s="97"/>
      <c r="BE489" s="146">
        <f>INDEX('2001'!$B$44:$B$140,'16 Year_History_Results'!BZ489)</f>
        <v>5</v>
      </c>
      <c r="BF489" s="2">
        <f>INDEX('2002'!$B$44:$B$140,'16 Year_History_Results'!CA489)</f>
        <v>0</v>
      </c>
      <c r="BG489" s="2">
        <f>INDEX('2003'!$B$44:$B$140,'16 Year_History_Results'!CB489)</f>
        <v>16</v>
      </c>
      <c r="BH489" s="2">
        <f>INDEX('2004'!$B$44:$B$140,'16 Year_History_Results'!CC489)</f>
        <v>10</v>
      </c>
      <c r="BI489" s="2">
        <f>INDEX('2005'!$B$44:$B$140,'16 Year_History_Results'!CD489)</f>
        <v>0</v>
      </c>
      <c r="BJ489" s="2">
        <f>INDEX('2006'!$B$44:$B$140,'16 Year_History_Results'!CE489)</f>
        <v>0</v>
      </c>
      <c r="BK489" s="2">
        <f>INDEX('2007'!$B$44:$B$140,'16 Year_History_Results'!CF489)</f>
        <v>0</v>
      </c>
      <c r="BL489" s="2">
        <f>INDEX('2008'!$B$44:$B$140,'16 Year_History_Results'!CG489)</f>
        <v>0</v>
      </c>
      <c r="BM489" s="2">
        <f>INDEX('2009'!$B$44:$B$140,'16 Year_History_Results'!CH489)</f>
        <v>0</v>
      </c>
      <c r="BN489" s="2">
        <f>INDEX('2010'!$B$44:$B$140,'16 Year_History_Results'!CI489)</f>
        <v>0</v>
      </c>
      <c r="BO489" s="2">
        <f>INDEX('2011'!$B$44:$B$140,'16 Year_History_Results'!CJ489)</f>
        <v>0</v>
      </c>
      <c r="BP489" s="2">
        <f>INDEX('2012'!$B$44:$B$140,'16 Year_History_Results'!CK489)</f>
        <v>0</v>
      </c>
      <c r="BQ489" s="2">
        <f>INDEX('2013'!$B$44:$B$140,'16 Year_History_Results'!CL489)</f>
        <v>0</v>
      </c>
      <c r="BR489" s="2">
        <f>INDEX('2014'!$B$52:$B$180,'16 Year_History_Results'!CM489)</f>
        <v>0</v>
      </c>
      <c r="BS489" s="147">
        <f>INDEX('2015'!$B$52:$B$308,'16 Year_History_Results'!CN489)</f>
        <v>0</v>
      </c>
      <c r="BT489" s="147">
        <f>INDEX('2016'!$B$52:$B$308,'16 Year_History_Results'!CO489)</f>
        <v>0</v>
      </c>
      <c r="BW489">
        <f t="shared" si="350"/>
        <v>378</v>
      </c>
      <c r="BX489" s="110"/>
      <c r="BY489" s="97"/>
      <c r="BZ489" s="146">
        <f>IF(ISNA(MATCH($BW489,'2001'!$A$44:$A$139,0)),97,MATCH($BW489,'2001'!$A$44:$A$139,0))</f>
        <v>71</v>
      </c>
      <c r="CA489" s="2">
        <f>IF(ISNA(MATCH($BW489,'2002'!$A$44:$A$139,0)),97,MATCH($BW489,'2002'!$A$44:$A$139,0))</f>
        <v>97</v>
      </c>
      <c r="CB489" s="2">
        <f>IF(ISNA(MATCH($BW489,'2003'!$A$44:$A$139,0)),97,MATCH($BW489,'2003'!$A$44:$A$139,0))</f>
        <v>66</v>
      </c>
      <c r="CC489" s="2">
        <f>IF(ISNA(MATCH($BW489,'2004'!$A$44:$A$139,0)),97,MATCH($BW489,'2004'!$A$44:$A$139,0))</f>
        <v>57</v>
      </c>
      <c r="CD489" s="2">
        <f>IF(ISNA(MATCH($BW489,'2005'!$A$44:$A$139,0)),97,MATCH($BW489,'2005'!$A$44:$A$139,0))</f>
        <v>97</v>
      </c>
      <c r="CE489" s="2">
        <f>IF(ISNA(MATCH($BW489,'2006'!$A$44:$A$139,0)),97,MATCH($BW489,'2006'!$A$44:$A$139,0))</f>
        <v>97</v>
      </c>
      <c r="CF489" s="2">
        <f>IF(ISNA(MATCH($BW489,'2007'!$A$44:$A$139,0)),97,MATCH($BW489,'2007'!$A$44:$A$139,0))</f>
        <v>97</v>
      </c>
      <c r="CG489" s="2">
        <f>IF(ISNA(MATCH($BW489,'2008'!$A$44:$A$139,0)),97,MATCH($BW489,'2008'!$A$44:$A$139,0))</f>
        <v>97</v>
      </c>
      <c r="CH489" s="2">
        <f>IF(ISNA(MATCH($BW489,'2009'!$A$44:$A$139,0)),97,MATCH($BW489,'2009'!$A$44:$A$139,0))</f>
        <v>97</v>
      </c>
      <c r="CI489" s="2">
        <f>IF(ISNA(MATCH($BW489,'2010'!$A$44:$A$139,0)),97,MATCH($BW489,'2010'!$A$44:$A$139,0))</f>
        <v>97</v>
      </c>
      <c r="CJ489" s="2">
        <f>IF(ISNA(MATCH($BW489,'2011'!$A$44:$A$139,0)),97,MATCH($BW489,'2011'!$A$44:$A$139,0))</f>
        <v>97</v>
      </c>
      <c r="CK489" s="2">
        <f>IF(ISNA(MATCH($BW489,'2012'!$A$44:$A$139,0)),97,MATCH($BW489,'2012'!$A$44:$A$139,0))</f>
        <v>97</v>
      </c>
      <c r="CL489" s="2">
        <f>IF(ISNA(MATCH($BW489,'2013'!$A$44:$A$139,0)),97,MATCH($BW489,'2013'!$A$44:$A$139,0))</f>
        <v>97</v>
      </c>
      <c r="CM489" s="2">
        <f>IF(ISNA(MATCH($BW489,'2014'!$A$52:$A$179,0)),129,MATCH($BW489,'2014'!$A$52:$A$179,0))</f>
        <v>129</v>
      </c>
      <c r="CN489" s="147">
        <f>IF(ISNA(MATCH($BW489,'2015'!$A$52:$A$307,0)),257,MATCH($BW489,'2015'!$A$52:$A$307,0))</f>
        <v>257</v>
      </c>
      <c r="CO489" s="147">
        <f>IF(ISNA(MATCH($BW489,'2016'!$A$52:$A$307,0)),257,MATCH($BW489,'2016'!$A$52:$A$307,0))</f>
        <v>257</v>
      </c>
      <c r="CQ489">
        <f t="shared" si="361"/>
        <v>378</v>
      </c>
      <c r="CR489" s="281"/>
      <c r="CS489" s="279"/>
      <c r="CT489" s="278">
        <f t="shared" si="362"/>
        <v>15</v>
      </c>
      <c r="CU489" s="279">
        <f t="shared" si="363"/>
        <v>9.9989999999999988</v>
      </c>
      <c r="CV489" s="279">
        <f t="shared" si="364"/>
        <v>52.665333400000002</v>
      </c>
      <c r="CW489" s="279">
        <f t="shared" si="365"/>
        <v>45.10671124444</v>
      </c>
      <c r="CX489" s="279">
        <f t="shared" si="366"/>
        <v>30.068133715543702</v>
      </c>
      <c r="CY489" s="279">
        <f t="shared" si="367"/>
        <v>20.043417934781431</v>
      </c>
      <c r="CZ489" s="279">
        <f t="shared" si="368"/>
        <v>13.360942395325301</v>
      </c>
      <c r="DA489" s="279">
        <f t="shared" si="369"/>
        <v>8.9064042007238449</v>
      </c>
      <c r="DB489" s="279">
        <f t="shared" si="370"/>
        <v>5.9370090402025149</v>
      </c>
      <c r="DC489" s="279">
        <f t="shared" si="371"/>
        <v>3.9576102261989963</v>
      </c>
      <c r="DD489" s="279">
        <f t="shared" si="372"/>
        <v>2.6381429767842506</v>
      </c>
      <c r="DE489" s="279">
        <f t="shared" si="373"/>
        <v>1.7585861083243814</v>
      </c>
      <c r="DF489" s="279">
        <f t="shared" si="374"/>
        <v>1.1722734998090327</v>
      </c>
      <c r="DG489" s="279">
        <f t="shared" si="375"/>
        <v>0.7814375149727012</v>
      </c>
      <c r="DH489" s="280">
        <f t="shared" si="353"/>
        <v>0.52090624748080261</v>
      </c>
      <c r="DI489" s="280">
        <f t="shared" si="358"/>
        <v>0.34723610457070303</v>
      </c>
      <c r="DJ489" s="154">
        <f t="shared" si="354"/>
        <v>425</v>
      </c>
      <c r="DK489" s="279">
        <f t="shared" si="376"/>
        <v>378</v>
      </c>
      <c r="DL489" s="97"/>
      <c r="DM489" s="154"/>
      <c r="DN489" s="267">
        <f t="shared" si="377"/>
        <v>15</v>
      </c>
      <c r="DO489" s="154">
        <f t="shared" si="378"/>
        <v>15</v>
      </c>
      <c r="DP489" s="154">
        <f t="shared" si="379"/>
        <v>61</v>
      </c>
      <c r="DQ489" s="154">
        <f t="shared" si="380"/>
        <v>71</v>
      </c>
      <c r="DR489" s="154">
        <f t="shared" si="381"/>
        <v>71</v>
      </c>
      <c r="DS489" s="154">
        <f t="shared" si="382"/>
        <v>71</v>
      </c>
      <c r="DT489" s="154">
        <f t="shared" si="383"/>
        <v>71</v>
      </c>
      <c r="DU489" s="154">
        <f t="shared" si="384"/>
        <v>71</v>
      </c>
      <c r="DV489" s="154">
        <f t="shared" si="385"/>
        <v>71</v>
      </c>
      <c r="DW489" s="154">
        <f t="shared" si="386"/>
        <v>71</v>
      </c>
      <c r="DX489" s="154">
        <f t="shared" si="387"/>
        <v>71</v>
      </c>
      <c r="DY489" s="154">
        <f t="shared" si="388"/>
        <v>71</v>
      </c>
      <c r="DZ489" s="154">
        <f t="shared" si="389"/>
        <v>71</v>
      </c>
      <c r="EA489" s="154">
        <f t="shared" si="390"/>
        <v>71</v>
      </c>
      <c r="EB489" s="264">
        <f t="shared" si="355"/>
        <v>71</v>
      </c>
      <c r="EC489" s="264">
        <f t="shared" si="359"/>
        <v>71</v>
      </c>
      <c r="ED489" s="154">
        <f t="shared" si="356"/>
        <v>125</v>
      </c>
    </row>
    <row r="490" spans="2:134" ht="13" thickBot="1" x14ac:dyDescent="0.3">
      <c r="B490" s="131">
        <v>245</v>
      </c>
      <c r="C490" s="50">
        <f t="shared" si="285"/>
        <v>3</v>
      </c>
      <c r="D490" s="50">
        <f t="shared" si="290"/>
        <v>3</v>
      </c>
      <c r="E490" s="97"/>
      <c r="F490" s="2">
        <f t="shared" si="357"/>
        <v>485</v>
      </c>
      <c r="G490" s="493">
        <v>1680</v>
      </c>
      <c r="H490" s="98">
        <f>15- COUNTIF(L490:AC490,"#N/A")</f>
        <v>1</v>
      </c>
      <c r="I490" s="131">
        <f>SUM(AH490:AY490)+SUM(BE490:BT490)</f>
        <v>24</v>
      </c>
      <c r="J490" s="398">
        <f>DI490</f>
        <v>0.34647006439354228</v>
      </c>
      <c r="K490" s="456" t="str">
        <f>IF(ISNUMBER(MATCH(G490,'[4]OPR data'!$A$3:$A$2900,0)),"Y","N")</f>
        <v>N</v>
      </c>
      <c r="L490" s="110"/>
      <c r="M490" s="233"/>
      <c r="N490" s="469" t="e">
        <f>(INDEX(Finish_table!R$4:R$83,MATCH('16 Year_History_Results'!$G490,Finish_table!S$4:S$83,0),1))</f>
        <v>#N/A</v>
      </c>
      <c r="O490" s="233" t="e">
        <f>(INDEX(Finish_table!Z$4:Z$99,MATCH('16 Year_History_Results'!$G490,Finish_table!AA$4:AA$99,0),1))</f>
        <v>#N/A</v>
      </c>
      <c r="P490" s="233" t="e">
        <f>(INDEX(Finish_table!AI$4:AI$99,MATCH('16 Year_History_Results'!$G490,Finish_table!AJ$4:AJ$99,0),1))</f>
        <v>#N/A</v>
      </c>
      <c r="Q490" s="233" t="e">
        <f>(INDEX(Finish_table!AR$4:AR$99,MATCH('16 Year_History_Results'!$G490,Finish_table!AS$4:AS$99,0),1))</f>
        <v>#N/A</v>
      </c>
      <c r="R490" s="233" t="str">
        <f>(INDEX(Finish_table!BA$4:BA$99,MATCH('16 Year_History_Results'!$G490,Finish_table!BB$4:BB$99,0),1))</f>
        <v>QF</v>
      </c>
      <c r="S490" s="233" t="str">
        <f>(INDEX(Finish_table!BJ$4:BJ$99,MATCH('16 Year_History_Results'!$G490,Finish_table!BK$4:BK$99,0),1))</f>
        <v>QF</v>
      </c>
      <c r="T490" s="233" t="e">
        <f>(INDEX(Finish_table!BS$4:BS$99,MATCH('16 Year_History_Results'!$G490,Finish_table!BT$4:BT$99,0),1))</f>
        <v>#N/A</v>
      </c>
      <c r="U490" s="233" t="e">
        <f>(INDEX(Finish_table!CB$4:CB$99,MATCH('16 Year_History_Results'!$G490,Finish_table!CC$4:CC$99,0),1))</f>
        <v>#N/A</v>
      </c>
      <c r="V490" s="233" t="e">
        <f>(INDEX(Finish_table!CK$4:CK$99,MATCH('16 Year_History_Results'!$G490,Finish_table!CL$4:CL$99,0),1))</f>
        <v>#N/A</v>
      </c>
      <c r="W490" s="233" t="e">
        <f>(INDEX(Finish_table!CT$4:CT$99,MATCH('16 Year_History_Results'!$G490,Finish_table!CU$4:CU$99,0),1))</f>
        <v>#N/A</v>
      </c>
      <c r="X490" s="233" t="e">
        <f>(INDEX(Finish_table!DC$4:DC$99,MATCH('16 Year_History_Results'!$G490,Finish_table!DD$4:DD$99,0),1))</f>
        <v>#N/A</v>
      </c>
      <c r="Y490" s="233" t="e">
        <f>(INDEX(Finish_table!DL$4:DL$99,MATCH('16 Year_History_Results'!$G490,Finish_table!DM$4:DM$99,0),1))</f>
        <v>#N/A</v>
      </c>
      <c r="Z490" s="233" t="e">
        <f>(INDEX(Finish_table!DU$4:DU$99,MATCH('16 Year_History_Results'!$G490,Finish_table!DV$4:DV$99,0),1))</f>
        <v>#N/A</v>
      </c>
      <c r="AA490" s="233" t="e">
        <f>(INDEX(Finish_table!ED$4:ED$140,MATCH('16 Year_History_Results'!$G490,Finish_table!EE$4:EE$140,0),1))</f>
        <v>#N/A</v>
      </c>
      <c r="AB490" s="233" t="e">
        <f>(INDEX(Finish_table!EM$4:EM$224,MATCH('16 Year_History_Results'!$G490,Finish_table!EN$4:EN$224,0),1))</f>
        <v>#N/A</v>
      </c>
      <c r="AC490" s="253" t="e">
        <f>(INDEX(Finish_table!EW$4:EW$224,MATCH('16 Year_History_Results'!$G490,Finish_table!EX$4:EX$224,0),1))</f>
        <v>#N/A</v>
      </c>
      <c r="AG490">
        <f t="shared" si="360"/>
        <v>1680</v>
      </c>
      <c r="AH490" s="110"/>
      <c r="AI490" s="2"/>
      <c r="AJ490" s="146">
        <f>INDEX('2001'!$C$44:$C$140,'16 Year_History_Results'!BZ490)</f>
        <v>0</v>
      </c>
      <c r="AK490" s="2">
        <f>INDEX('2002'!$C$44:$C$140,'16 Year_History_Results'!CA490)</f>
        <v>0</v>
      </c>
      <c r="AL490" s="2">
        <f>INDEX('2003'!$C$44:$C$140,'16 Year_History_Results'!CB490)</f>
        <v>0</v>
      </c>
      <c r="AM490" s="2">
        <f>INDEX('2004'!$C$44:$C$140,'16 Year_History_Results'!CC490)</f>
        <v>0</v>
      </c>
      <c r="AN490" s="2">
        <f>INDEX('2005'!$C$44:$C$140,'16 Year_History_Results'!CD490)</f>
        <v>0</v>
      </c>
      <c r="AO490" s="2">
        <f>INDEX('2006'!$C$44:$C$140,'16 Year_History_Results'!CE490)</f>
        <v>0</v>
      </c>
      <c r="AP490" s="2">
        <f>INDEX('2007'!$C$44:$C$140,'16 Year_History_Results'!CF490)</f>
        <v>0</v>
      </c>
      <c r="AQ490" s="2">
        <f>INDEX('2008'!$C$44:$C$140,'16 Year_History_Results'!CG490)</f>
        <v>0</v>
      </c>
      <c r="AR490" s="2">
        <f>INDEX('2009'!$C$44:$C$140,'16 Year_History_Results'!CH490)</f>
        <v>0</v>
      </c>
      <c r="AS490" s="2">
        <f>INDEX('2010'!$C$44:$C$140,'16 Year_History_Results'!CI490)</f>
        <v>0</v>
      </c>
      <c r="AT490" s="2">
        <f>INDEX('2011'!$C$44:$C$140,'16 Year_History_Results'!CJ490)</f>
        <v>0</v>
      </c>
      <c r="AU490" s="2">
        <f>INDEX('2012'!$C$44:$C$140,'16 Year_History_Results'!CK490)</f>
        <v>0</v>
      </c>
      <c r="AV490" s="2">
        <f>INDEX('2013'!$C$44:$C$140,'16 Year_History_Results'!CL490)</f>
        <v>0</v>
      </c>
      <c r="AW490" s="2">
        <f>INDEX('2014'!$C$52:$C$180,'16 Year_History_Results'!CM490)</f>
        <v>0</v>
      </c>
      <c r="AX490" s="2">
        <f>INDEX('2015'!$E$52:$E$308,'16 Year_History_Results'!CN490)</f>
        <v>0</v>
      </c>
      <c r="AY490" s="147">
        <f>INDEX('2016'!$E$52:$E$308,'16 Year_History_Results'!CO490)</f>
        <v>0</v>
      </c>
      <c r="AZ490" s="2"/>
      <c r="BB490">
        <f t="shared" si="349"/>
        <v>1680</v>
      </c>
      <c r="BC490" s="110"/>
      <c r="BD490" s="97"/>
      <c r="BE490" s="146">
        <f>INDEX('2001'!$B$44:$B$140,'16 Year_History_Results'!BZ490)</f>
        <v>0</v>
      </c>
      <c r="BF490" s="2">
        <f>INDEX('2002'!$B$44:$B$140,'16 Year_History_Results'!CA490)</f>
        <v>0</v>
      </c>
      <c r="BG490" s="2">
        <f>INDEX('2003'!$B$44:$B$140,'16 Year_History_Results'!CB490)</f>
        <v>0</v>
      </c>
      <c r="BH490" s="2">
        <f>INDEX('2004'!$B$44:$B$140,'16 Year_History_Results'!CC490)</f>
        <v>0</v>
      </c>
      <c r="BI490" s="2">
        <f>INDEX('2005'!$B$44:$B$140,'16 Year_History_Results'!CD490)</f>
        <v>12</v>
      </c>
      <c r="BJ490" s="2">
        <f>INDEX('2006'!$B$44:$B$140,'16 Year_History_Results'!CE490)</f>
        <v>12</v>
      </c>
      <c r="BK490" s="2">
        <f>INDEX('2007'!$B$44:$B$140,'16 Year_History_Results'!CF490)</f>
        <v>0</v>
      </c>
      <c r="BL490" s="2">
        <f>INDEX('2008'!$B$44:$B$140,'16 Year_History_Results'!CG490)</f>
        <v>0</v>
      </c>
      <c r="BM490" s="2">
        <f>INDEX('2009'!$B$44:$B$140,'16 Year_History_Results'!CH490)</f>
        <v>0</v>
      </c>
      <c r="BN490" s="2">
        <f>INDEX('2010'!$B$44:$B$140,'16 Year_History_Results'!CI490)</f>
        <v>0</v>
      </c>
      <c r="BO490" s="2">
        <f>INDEX('2011'!$B$44:$B$140,'16 Year_History_Results'!CJ490)</f>
        <v>0</v>
      </c>
      <c r="BP490" s="2">
        <f>INDEX('2012'!$B$44:$B$140,'16 Year_History_Results'!CK490)</f>
        <v>0</v>
      </c>
      <c r="BQ490" s="2">
        <f>INDEX('2013'!$B$44:$B$140,'16 Year_History_Results'!CL490)</f>
        <v>0</v>
      </c>
      <c r="BR490" s="2">
        <f>INDEX('2014'!$B$52:$B$180,'16 Year_History_Results'!CM490)</f>
        <v>0</v>
      </c>
      <c r="BS490" s="147">
        <f>INDEX('2015'!$B$52:$B$308,'16 Year_History_Results'!CN490)</f>
        <v>0</v>
      </c>
      <c r="BT490" s="147">
        <f>INDEX('2016'!$B$52:$B$308,'16 Year_History_Results'!CO490)</f>
        <v>0</v>
      </c>
      <c r="BW490">
        <f t="shared" si="350"/>
        <v>1680</v>
      </c>
      <c r="BX490" s="110"/>
      <c r="BY490" s="97"/>
      <c r="BZ490" s="146">
        <f>IF(ISNA(MATCH($BW490,'2001'!$A$44:$A$139,0)),97,MATCH($BW490,'2001'!$A$44:$A$139,0))</f>
        <v>97</v>
      </c>
      <c r="CA490" s="2">
        <f>IF(ISNA(MATCH($BW490,'2002'!$A$44:$A$139,0)),97,MATCH($BW490,'2002'!$A$44:$A$139,0))</f>
        <v>97</v>
      </c>
      <c r="CB490" s="2">
        <f>IF(ISNA(MATCH($BW490,'2003'!$A$44:$A$139,0)),97,MATCH($BW490,'2003'!$A$44:$A$139,0))</f>
        <v>97</v>
      </c>
      <c r="CC490" s="2">
        <f>IF(ISNA(MATCH($BW490,'2004'!$A$44:$A$139,0)),97,MATCH($BW490,'2004'!$A$44:$A$139,0))</f>
        <v>97</v>
      </c>
      <c r="CD490" s="2">
        <f>IF(ISNA(MATCH($BW490,'2005'!$A$44:$A$139,0)),97,MATCH($BW490,'2005'!$A$44:$A$139,0))</f>
        <v>96</v>
      </c>
      <c r="CE490" s="2">
        <f>IF(ISNA(MATCH($BW490,'2006'!$A$44:$A$139,0)),97,MATCH($BW490,'2006'!$A$44:$A$139,0))</f>
        <v>92</v>
      </c>
      <c r="CF490" s="2">
        <f>IF(ISNA(MATCH($BW490,'2007'!$A$44:$A$139,0)),97,MATCH($BW490,'2007'!$A$44:$A$139,0))</f>
        <v>97</v>
      </c>
      <c r="CG490" s="2">
        <f>IF(ISNA(MATCH($BW490,'2008'!$A$44:$A$139,0)),97,MATCH($BW490,'2008'!$A$44:$A$139,0))</f>
        <v>97</v>
      </c>
      <c r="CH490" s="2">
        <f>IF(ISNA(MATCH($BW490,'2009'!$A$44:$A$139,0)),97,MATCH($BW490,'2009'!$A$44:$A$139,0))</f>
        <v>97</v>
      </c>
      <c r="CI490" s="2">
        <f>IF(ISNA(MATCH($BW490,'2010'!$A$44:$A$139,0)),97,MATCH($BW490,'2010'!$A$44:$A$139,0))</f>
        <v>97</v>
      </c>
      <c r="CJ490" s="2">
        <f>IF(ISNA(MATCH($BW490,'2011'!$A$44:$A$139,0)),97,MATCH($BW490,'2011'!$A$44:$A$139,0))</f>
        <v>97</v>
      </c>
      <c r="CK490" s="2">
        <f>IF(ISNA(MATCH($BW490,'2012'!$A$44:$A$139,0)),97,MATCH($BW490,'2012'!$A$44:$A$139,0))</f>
        <v>97</v>
      </c>
      <c r="CL490" s="2">
        <f>IF(ISNA(MATCH($BW490,'2013'!$A$44:$A$139,0)),97,MATCH($BW490,'2013'!$A$44:$A$139,0))</f>
        <v>97</v>
      </c>
      <c r="CM490" s="2">
        <f>IF(ISNA(MATCH($BW490,'2014'!$A$52:$A$179,0)),129,MATCH($BW490,'2014'!$A$52:$A$179,0))</f>
        <v>129</v>
      </c>
      <c r="CN490" s="147">
        <f>IF(ISNA(MATCH($BW490,'2015'!$A$52:$A$307,0)),257,MATCH($BW490,'2015'!$A$52:$A$307,0))</f>
        <v>257</v>
      </c>
      <c r="CO490" s="147">
        <f>IF(ISNA(MATCH($BW490,'2016'!$A$52:$A$307,0)),257,MATCH($BW490,'2016'!$A$52:$A$307,0))</f>
        <v>257</v>
      </c>
      <c r="CQ490">
        <f t="shared" si="361"/>
        <v>1680</v>
      </c>
      <c r="CR490" s="281"/>
      <c r="CS490" s="279"/>
      <c r="CT490" s="278">
        <f t="shared" si="362"/>
        <v>0</v>
      </c>
      <c r="CU490" s="279">
        <f t="shared" si="363"/>
        <v>0</v>
      </c>
      <c r="CV490" s="279">
        <f t="shared" si="364"/>
        <v>0</v>
      </c>
      <c r="CW490" s="279">
        <f t="shared" si="365"/>
        <v>0</v>
      </c>
      <c r="CX490" s="279">
        <f t="shared" si="366"/>
        <v>12</v>
      </c>
      <c r="CY490" s="279">
        <f t="shared" si="367"/>
        <v>19.999200000000002</v>
      </c>
      <c r="CZ490" s="279">
        <f t="shared" si="368"/>
        <v>13.33146672</v>
      </c>
      <c r="DA490" s="279">
        <f t="shared" si="369"/>
        <v>8.8867557155519989</v>
      </c>
      <c r="DB490" s="279">
        <f t="shared" si="370"/>
        <v>5.9239113599869624</v>
      </c>
      <c r="DC490" s="279">
        <f t="shared" si="371"/>
        <v>3.9488793125673087</v>
      </c>
      <c r="DD490" s="279">
        <f t="shared" si="372"/>
        <v>2.6323229497573677</v>
      </c>
      <c r="DE490" s="279">
        <f t="shared" si="373"/>
        <v>1.7547064783082613</v>
      </c>
      <c r="DF490" s="279">
        <f t="shared" si="374"/>
        <v>1.169687338440287</v>
      </c>
      <c r="DG490" s="279">
        <f t="shared" si="375"/>
        <v>0.77971357980429534</v>
      </c>
      <c r="DH490" s="280">
        <f t="shared" si="353"/>
        <v>0.5197570722975432</v>
      </c>
      <c r="DI490" s="280">
        <f t="shared" si="358"/>
        <v>0.34647006439354228</v>
      </c>
      <c r="DJ490" s="154">
        <f t="shared" si="354"/>
        <v>426</v>
      </c>
      <c r="DK490" s="279">
        <f t="shared" si="376"/>
        <v>1680</v>
      </c>
      <c r="DL490" s="97"/>
      <c r="DM490" s="154"/>
      <c r="DN490" s="267">
        <f t="shared" si="377"/>
        <v>0</v>
      </c>
      <c r="DO490" s="154">
        <f t="shared" si="378"/>
        <v>0</v>
      </c>
      <c r="DP490" s="154">
        <f t="shared" si="379"/>
        <v>0</v>
      </c>
      <c r="DQ490" s="154">
        <f t="shared" si="380"/>
        <v>0</v>
      </c>
      <c r="DR490" s="154">
        <f t="shared" si="381"/>
        <v>12</v>
      </c>
      <c r="DS490" s="154">
        <f t="shared" si="382"/>
        <v>24</v>
      </c>
      <c r="DT490" s="154">
        <f t="shared" si="383"/>
        <v>24</v>
      </c>
      <c r="DU490" s="154">
        <f t="shared" si="384"/>
        <v>24</v>
      </c>
      <c r="DV490" s="154">
        <f t="shared" si="385"/>
        <v>24</v>
      </c>
      <c r="DW490" s="154">
        <f t="shared" si="386"/>
        <v>24</v>
      </c>
      <c r="DX490" s="154">
        <f t="shared" si="387"/>
        <v>24</v>
      </c>
      <c r="DY490" s="154">
        <f t="shared" si="388"/>
        <v>24</v>
      </c>
      <c r="DZ490" s="154">
        <f t="shared" si="389"/>
        <v>24</v>
      </c>
      <c r="EA490" s="154">
        <f t="shared" si="390"/>
        <v>24</v>
      </c>
      <c r="EB490" s="264">
        <f t="shared" si="355"/>
        <v>24</v>
      </c>
      <c r="EC490" s="264">
        <f t="shared" si="359"/>
        <v>24</v>
      </c>
      <c r="ED490" s="154">
        <f t="shared" si="356"/>
        <v>276</v>
      </c>
    </row>
    <row r="491" spans="2:134" ht="13" thickBot="1" x14ac:dyDescent="0.3">
      <c r="B491" s="131">
        <v>247</v>
      </c>
      <c r="C491" s="50">
        <f t="shared" si="285"/>
        <v>1</v>
      </c>
      <c r="D491" s="50">
        <f t="shared" si="290"/>
        <v>0</v>
      </c>
      <c r="E491" s="97"/>
      <c r="F491" s="2">
        <f t="shared" si="357"/>
        <v>486</v>
      </c>
      <c r="G491" s="487">
        <v>223</v>
      </c>
      <c r="H491" s="98">
        <f>15- COUNTIF(L491:AC491,"#N/A")</f>
        <v>1</v>
      </c>
      <c r="I491" s="131">
        <f>SUM(AH491:AY491)+SUM(BE491:BT491)</f>
        <v>14</v>
      </c>
      <c r="J491" s="398">
        <f>DI491</f>
        <v>0.34298716660996342</v>
      </c>
      <c r="K491" s="456" t="str">
        <f>IF(ISNUMBER(MATCH(G491,'[4]OPR data'!$A$3:$A$2900,0)),"Y","N")</f>
        <v>Y</v>
      </c>
      <c r="L491" s="110"/>
      <c r="M491" s="233"/>
      <c r="N491" s="469" t="e">
        <f>(INDEX(Finish_table!R$4:R$83,MATCH('16 Year_History_Results'!$G491,Finish_table!S$4:S$83,0),1))</f>
        <v>#N/A</v>
      </c>
      <c r="O491" s="233" t="e">
        <f>(INDEX(Finish_table!Z$4:Z$99,MATCH('16 Year_History_Results'!$G491,Finish_table!AA$4:AA$99,0),1))</f>
        <v>#N/A</v>
      </c>
      <c r="P491" s="233" t="str">
        <f>(INDEX(Finish_table!AI$4:AI$99,MATCH('16 Year_History_Results'!$G491,Finish_table!AJ$4:AJ$99,0),1))</f>
        <v>QF</v>
      </c>
      <c r="Q491" s="233" t="e">
        <f>(INDEX(Finish_table!AR$4:AR$99,MATCH('16 Year_History_Results'!$G491,Finish_table!AS$4:AS$99,0),1))</f>
        <v>#N/A</v>
      </c>
      <c r="R491" s="233" t="e">
        <f>(INDEX(Finish_table!BA$4:BA$99,MATCH('16 Year_History_Results'!$G491,Finish_table!BB$4:BB$99,0),1))</f>
        <v>#N/A</v>
      </c>
      <c r="S491" s="233" t="e">
        <f>(INDEX(Finish_table!BJ$4:BJ$99,MATCH('16 Year_History_Results'!$G491,Finish_table!BK$4:BK$99,0),1))</f>
        <v>#N/A</v>
      </c>
      <c r="T491" s="233" t="str">
        <f>(INDEX(Finish_table!BS$4:BS$99,MATCH('16 Year_History_Results'!$G491,Finish_table!BT$4:BT$99,0),1))</f>
        <v>SF</v>
      </c>
      <c r="U491" s="233" t="e">
        <f>(INDEX(Finish_table!CB$4:CB$99,MATCH('16 Year_History_Results'!$G491,Finish_table!CC$4:CC$99,0),1))</f>
        <v>#N/A</v>
      </c>
      <c r="V491" s="233" t="e">
        <f>(INDEX(Finish_table!CK$4:CK$99,MATCH('16 Year_History_Results'!$G491,Finish_table!CL$4:CL$99,0),1))</f>
        <v>#N/A</v>
      </c>
      <c r="W491" s="233" t="e">
        <f>(INDEX(Finish_table!CT$4:CT$99,MATCH('16 Year_History_Results'!$G491,Finish_table!CU$4:CU$99,0),1))</f>
        <v>#N/A</v>
      </c>
      <c r="X491" s="233" t="e">
        <f>(INDEX(Finish_table!DC$4:DC$99,MATCH('16 Year_History_Results'!$G491,Finish_table!DD$4:DD$99,0),1))</f>
        <v>#N/A</v>
      </c>
      <c r="Y491" s="233" t="e">
        <f>(INDEX(Finish_table!DL$4:DL$99,MATCH('16 Year_History_Results'!$G491,Finish_table!DM$4:DM$99,0),1))</f>
        <v>#N/A</v>
      </c>
      <c r="Z491" s="233" t="e">
        <f>(INDEX(Finish_table!DU$4:DU$99,MATCH('16 Year_History_Results'!$G491,Finish_table!DV$4:DV$99,0),1))</f>
        <v>#N/A</v>
      </c>
      <c r="AA491" s="233" t="e">
        <f>(INDEX(Finish_table!ED$4:ED$140,MATCH('16 Year_History_Results'!$G491,Finish_table!EE$4:EE$140,0),1))</f>
        <v>#N/A</v>
      </c>
      <c r="AB491" s="233" t="e">
        <f>(INDEX(Finish_table!EM$4:EM$224,MATCH('16 Year_History_Results'!$G491,Finish_table!EN$4:EN$224,0),1))</f>
        <v>#N/A</v>
      </c>
      <c r="AC491" s="253" t="e">
        <f>(INDEX(Finish_table!EW$4:EW$224,MATCH('16 Year_History_Results'!$G491,Finish_table!EX$4:EX$224,0),1))</f>
        <v>#N/A</v>
      </c>
      <c r="AG491">
        <f t="shared" ref="AG491:AG554" si="391">G491</f>
        <v>223</v>
      </c>
      <c r="AH491" s="110"/>
      <c r="AI491" s="2"/>
      <c r="AJ491" s="146">
        <f>INDEX('2001'!$C$44:$C$140,'16 Year_History_Results'!BZ491)</f>
        <v>0</v>
      </c>
      <c r="AK491" s="2">
        <f>INDEX('2002'!$C$44:$C$140,'16 Year_History_Results'!CA491)</f>
        <v>0</v>
      </c>
      <c r="AL491" s="2">
        <f>INDEX('2003'!$C$44:$C$140,'16 Year_History_Results'!CB491)</f>
        <v>0</v>
      </c>
      <c r="AM491" s="2">
        <f>INDEX('2004'!$C$44:$C$140,'16 Year_History_Results'!CC491)</f>
        <v>0</v>
      </c>
      <c r="AN491" s="2">
        <f>INDEX('2005'!$C$44:$C$140,'16 Year_History_Results'!CD491)</f>
        <v>0</v>
      </c>
      <c r="AO491" s="2">
        <f>INDEX('2006'!$C$44:$C$140,'16 Year_History_Results'!CE491)</f>
        <v>0</v>
      </c>
      <c r="AP491" s="2">
        <f>INDEX('2007'!$C$44:$C$140,'16 Year_History_Results'!CF491)</f>
        <v>10</v>
      </c>
      <c r="AQ491" s="2">
        <f>INDEX('2008'!$C$44:$C$140,'16 Year_History_Results'!CG491)</f>
        <v>0</v>
      </c>
      <c r="AR491" s="2">
        <f>INDEX('2009'!$C$44:$C$140,'16 Year_History_Results'!CH491)</f>
        <v>0</v>
      </c>
      <c r="AS491" s="2">
        <f>INDEX('2010'!$C$44:$C$140,'16 Year_History_Results'!CI491)</f>
        <v>0</v>
      </c>
      <c r="AT491" s="2">
        <f>INDEX('2011'!$C$44:$C$140,'16 Year_History_Results'!CJ491)</f>
        <v>0</v>
      </c>
      <c r="AU491" s="2">
        <f>INDEX('2012'!$C$44:$C$140,'16 Year_History_Results'!CK491)</f>
        <v>0</v>
      </c>
      <c r="AV491" s="2">
        <f>INDEX('2013'!$C$44:$C$140,'16 Year_History_Results'!CL491)</f>
        <v>0</v>
      </c>
      <c r="AW491" s="2">
        <f>INDEX('2014'!$C$52:$C$180,'16 Year_History_Results'!CM491)</f>
        <v>0</v>
      </c>
      <c r="AX491" s="2">
        <f>INDEX('2015'!$E$52:$E$308,'16 Year_History_Results'!CN491)</f>
        <v>0</v>
      </c>
      <c r="AY491" s="147">
        <f>INDEX('2016'!$E$52:$E$308,'16 Year_History_Results'!CO491)</f>
        <v>0</v>
      </c>
      <c r="AZ491" s="2"/>
      <c r="BB491">
        <f t="shared" si="349"/>
        <v>223</v>
      </c>
      <c r="BC491" s="110"/>
      <c r="BD491" s="97"/>
      <c r="BE491" s="146">
        <f>INDEX('2001'!$B$44:$B$140,'16 Year_History_Results'!BZ491)</f>
        <v>0</v>
      </c>
      <c r="BF491" s="2">
        <f>INDEX('2002'!$B$44:$B$140,'16 Year_History_Results'!CA491)</f>
        <v>0</v>
      </c>
      <c r="BG491" s="2">
        <f>INDEX('2003'!$B$44:$B$140,'16 Year_History_Results'!CB491)</f>
        <v>1</v>
      </c>
      <c r="BH491" s="2">
        <f>INDEX('2004'!$B$44:$B$140,'16 Year_History_Results'!CC491)</f>
        <v>0</v>
      </c>
      <c r="BI491" s="2">
        <f>INDEX('2005'!$B$44:$B$140,'16 Year_History_Results'!CD491)</f>
        <v>0</v>
      </c>
      <c r="BJ491" s="2">
        <f>INDEX('2006'!$B$44:$B$140,'16 Year_History_Results'!CE491)</f>
        <v>0</v>
      </c>
      <c r="BK491" s="2">
        <f>INDEX('2007'!$B$44:$B$140,'16 Year_History_Results'!CF491)</f>
        <v>3</v>
      </c>
      <c r="BL491" s="2">
        <f>INDEX('2008'!$B$44:$B$140,'16 Year_History_Results'!CG491)</f>
        <v>0</v>
      </c>
      <c r="BM491" s="2">
        <f>INDEX('2009'!$B$44:$B$140,'16 Year_History_Results'!CH491)</f>
        <v>0</v>
      </c>
      <c r="BN491" s="2">
        <f>INDEX('2010'!$B$44:$B$140,'16 Year_History_Results'!CI491)</f>
        <v>0</v>
      </c>
      <c r="BO491" s="2">
        <f>INDEX('2011'!$B$44:$B$140,'16 Year_History_Results'!CJ491)</f>
        <v>0</v>
      </c>
      <c r="BP491" s="2">
        <f>INDEX('2012'!$B$44:$B$140,'16 Year_History_Results'!CK491)</f>
        <v>0</v>
      </c>
      <c r="BQ491" s="2">
        <f>INDEX('2013'!$B$44:$B$140,'16 Year_History_Results'!CL491)</f>
        <v>0</v>
      </c>
      <c r="BR491" s="2">
        <f>INDEX('2014'!$B$52:$B$180,'16 Year_History_Results'!CM491)</f>
        <v>0</v>
      </c>
      <c r="BS491" s="147">
        <f>INDEX('2015'!$B$52:$B$308,'16 Year_History_Results'!CN491)</f>
        <v>0</v>
      </c>
      <c r="BT491" s="147">
        <f>INDEX('2016'!$B$52:$B$308,'16 Year_History_Results'!CO491)</f>
        <v>0</v>
      </c>
      <c r="BW491">
        <f t="shared" si="350"/>
        <v>223</v>
      </c>
      <c r="BX491" s="110"/>
      <c r="BY491" s="97"/>
      <c r="BZ491" s="146">
        <f>IF(ISNA(MATCH($BW491,'2001'!$A$44:$A$139,0)),97,MATCH($BW491,'2001'!$A$44:$A$139,0))</f>
        <v>97</v>
      </c>
      <c r="CA491" s="2">
        <f>IF(ISNA(MATCH($BW491,'2002'!$A$44:$A$139,0)),97,MATCH($BW491,'2002'!$A$44:$A$139,0))</f>
        <v>97</v>
      </c>
      <c r="CB491" s="2">
        <f>IF(ISNA(MATCH($BW491,'2003'!$A$44:$A$139,0)),97,MATCH($BW491,'2003'!$A$44:$A$139,0))</f>
        <v>40</v>
      </c>
      <c r="CC491" s="2">
        <f>IF(ISNA(MATCH($BW491,'2004'!$A$44:$A$139,0)),97,MATCH($BW491,'2004'!$A$44:$A$139,0))</f>
        <v>97</v>
      </c>
      <c r="CD491" s="2">
        <f>IF(ISNA(MATCH($BW491,'2005'!$A$44:$A$139,0)),97,MATCH($BW491,'2005'!$A$44:$A$139,0))</f>
        <v>97</v>
      </c>
      <c r="CE491" s="2">
        <f>IF(ISNA(MATCH($BW491,'2006'!$A$44:$A$139,0)),97,MATCH($BW491,'2006'!$A$44:$A$139,0))</f>
        <v>97</v>
      </c>
      <c r="CF491" s="2">
        <f>IF(ISNA(MATCH($BW491,'2007'!$A$44:$A$139,0)),97,MATCH($BW491,'2007'!$A$44:$A$139,0))</f>
        <v>35</v>
      </c>
      <c r="CG491" s="2">
        <f>IF(ISNA(MATCH($BW491,'2008'!$A$44:$A$139,0)),97,MATCH($BW491,'2008'!$A$44:$A$139,0))</f>
        <v>97</v>
      </c>
      <c r="CH491" s="2">
        <f>IF(ISNA(MATCH($BW491,'2009'!$A$44:$A$139,0)),97,MATCH($BW491,'2009'!$A$44:$A$139,0))</f>
        <v>97</v>
      </c>
      <c r="CI491" s="2">
        <f>IF(ISNA(MATCH($BW491,'2010'!$A$44:$A$139,0)),97,MATCH($BW491,'2010'!$A$44:$A$139,0))</f>
        <v>97</v>
      </c>
      <c r="CJ491" s="2">
        <f>IF(ISNA(MATCH($BW491,'2011'!$A$44:$A$139,0)),97,MATCH($BW491,'2011'!$A$44:$A$139,0))</f>
        <v>97</v>
      </c>
      <c r="CK491" s="2">
        <f>IF(ISNA(MATCH($BW491,'2012'!$A$44:$A$139,0)),97,MATCH($BW491,'2012'!$A$44:$A$139,0))</f>
        <v>97</v>
      </c>
      <c r="CL491" s="2">
        <f>IF(ISNA(MATCH($BW491,'2013'!$A$44:$A$139,0)),97,MATCH($BW491,'2013'!$A$44:$A$139,0))</f>
        <v>97</v>
      </c>
      <c r="CM491" s="2">
        <f>IF(ISNA(MATCH($BW491,'2014'!$A$52:$A$179,0)),129,MATCH($BW491,'2014'!$A$52:$A$179,0))</f>
        <v>129</v>
      </c>
      <c r="CN491" s="147">
        <f>IF(ISNA(MATCH($BW491,'2015'!$A$52:$A$307,0)),257,MATCH($BW491,'2015'!$A$52:$A$307,0))</f>
        <v>257</v>
      </c>
      <c r="CO491" s="147">
        <f>IF(ISNA(MATCH($BW491,'2016'!$A$52:$A$307,0)),257,MATCH($BW491,'2016'!$A$52:$A$307,0))</f>
        <v>257</v>
      </c>
      <c r="CQ491">
        <f t="shared" ref="CQ491:CQ554" si="392">G491</f>
        <v>223</v>
      </c>
      <c r="CR491" s="281"/>
      <c r="CS491" s="279"/>
      <c r="CT491" s="278">
        <f t="shared" ref="CT491:CT554" si="393">BE491+AJ491</f>
        <v>0</v>
      </c>
      <c r="CU491" s="279">
        <f t="shared" ref="CU491:CU554" si="394">(BF491+AK491)+(CT491*$AE$1)</f>
        <v>0</v>
      </c>
      <c r="CV491" s="279">
        <f t="shared" ref="CV491:CV554" si="395">BG491+AL491+(CU491*$AE$1)</f>
        <v>1</v>
      </c>
      <c r="CW491" s="279">
        <f t="shared" ref="CW491:CW554" si="396">BH491+AM491+(CV491*$AE$1)</f>
        <v>0.66659999999999997</v>
      </c>
      <c r="CX491" s="279">
        <f t="shared" ref="CX491:CX554" si="397">BI491+AN491+(CW491*$AE$1)</f>
        <v>0.44435555999999998</v>
      </c>
      <c r="CY491" s="279">
        <f t="shared" ref="CY491:CY554" si="398">BJ491+AO491+(CX491*$AE$1)</f>
        <v>0.29620741629599995</v>
      </c>
      <c r="CZ491" s="279">
        <f t="shared" ref="CZ491:CZ554" si="399">BK491+AP491+(CY491*$AE$1)</f>
        <v>13.197451863702913</v>
      </c>
      <c r="DA491" s="279">
        <f t="shared" ref="DA491:DA554" si="400">BL491+AQ491+(CZ491*$AE$1)</f>
        <v>8.7974214123443613</v>
      </c>
      <c r="DB491" s="279">
        <f t="shared" ref="DB491:DB554" si="401">BM491+AR491+(DA491*$AE$1)</f>
        <v>5.8643611134687506</v>
      </c>
      <c r="DC491" s="279">
        <f t="shared" ref="DC491:DC554" si="402">BN491+AS491+(DB491*$AE$1)</f>
        <v>3.909183118238269</v>
      </c>
      <c r="DD491" s="279">
        <f t="shared" ref="DD491:DD554" si="403">BO491+AT491+(DC491*$AE$1)</f>
        <v>2.6058614666176299</v>
      </c>
      <c r="DE491" s="279">
        <f t="shared" ref="DE491:DE554" si="404">BP491+AU491+(DD491*$AE$1)</f>
        <v>1.737067253647312</v>
      </c>
      <c r="DF491" s="279">
        <f t="shared" ref="DF491:DF554" si="405">BQ491+AV491+(DE491*$AE$1)</f>
        <v>1.1579290312812982</v>
      </c>
      <c r="DG491" s="279">
        <f t="shared" ref="DG491:DG554" si="406">BR491+AW491+(DF491*$AE$1)</f>
        <v>0.77187549225211338</v>
      </c>
      <c r="DH491" s="280">
        <f t="shared" ref="DH491:DH554" si="407">BS491+AX491+(DG491*$AE$1)</f>
        <v>0.51453220313525871</v>
      </c>
      <c r="DI491" s="280">
        <f t="shared" si="358"/>
        <v>0.34298716660996342</v>
      </c>
      <c r="DJ491" s="154">
        <f t="shared" si="354"/>
        <v>427</v>
      </c>
      <c r="DK491" s="279">
        <f t="shared" ref="DK491:DK554" si="408">G491</f>
        <v>223</v>
      </c>
      <c r="DL491" s="97"/>
      <c r="DM491" s="154"/>
      <c r="DN491" s="267">
        <f>BE491+AJ491+DM491</f>
        <v>0</v>
      </c>
      <c r="DO491" s="154">
        <f>BF491+AK491+DN491</f>
        <v>0</v>
      </c>
      <c r="DP491" s="154">
        <f>BG491+AL491+DO491</f>
        <v>1</v>
      </c>
      <c r="DQ491" s="154">
        <f>BH491+AM491+DP491</f>
        <v>1</v>
      </c>
      <c r="DR491" s="154">
        <f>BI491+AN491+DQ491</f>
        <v>1</v>
      </c>
      <c r="DS491" s="154">
        <f>BJ491+AO491+DR491</f>
        <v>1</v>
      </c>
      <c r="DT491" s="154">
        <f>BK491+AP491+DS491</f>
        <v>14</v>
      </c>
      <c r="DU491" s="154">
        <f>BL491+AQ491+DT491</f>
        <v>14</v>
      </c>
      <c r="DV491" s="154">
        <f>BM491+AR491+DU491</f>
        <v>14</v>
      </c>
      <c r="DW491" s="154">
        <f>BN491+AS491+DV491</f>
        <v>14</v>
      </c>
      <c r="DX491" s="154">
        <f>BO491+AT491+DW491</f>
        <v>14</v>
      </c>
      <c r="DY491" s="154">
        <f>BP491+AU491+DX491</f>
        <v>14</v>
      </c>
      <c r="DZ491" s="154">
        <f t="shared" ref="DZ491:DZ554" si="409">BQ491+AV491+DY491</f>
        <v>14</v>
      </c>
      <c r="EA491" s="154">
        <f t="shared" ref="EA491:EA554" si="410">BR491+AW491+DZ491</f>
        <v>14</v>
      </c>
      <c r="EB491" s="264">
        <f t="shared" ref="EB491:EB554" si="411">BS491+AX491+EA491</f>
        <v>14</v>
      </c>
      <c r="EC491" s="264">
        <f t="shared" si="359"/>
        <v>14</v>
      </c>
      <c r="ED491" s="154">
        <f t="shared" si="356"/>
        <v>369</v>
      </c>
    </row>
    <row r="492" spans="2:134" ht="13" thickBot="1" x14ac:dyDescent="0.3">
      <c r="B492" s="131">
        <v>247</v>
      </c>
      <c r="C492" s="50">
        <f t="shared" si="285"/>
        <v>2</v>
      </c>
      <c r="D492" s="50">
        <f t="shared" si="290"/>
        <v>0</v>
      </c>
      <c r="E492" s="97"/>
      <c r="F492" s="2">
        <f t="shared" si="357"/>
        <v>487</v>
      </c>
      <c r="G492" s="487">
        <v>447</v>
      </c>
      <c r="H492" s="98">
        <f>15- COUNTIF(L492:AC492,"#N/A")</f>
        <v>1</v>
      </c>
      <c r="I492" s="131">
        <f>SUM(AH492:AY492)+SUM(BE492:BT492)</f>
        <v>30</v>
      </c>
      <c r="J492" s="398">
        <f>DI492</f>
        <v>0.34003252157162506</v>
      </c>
      <c r="K492" s="456" t="str">
        <f>IF(ISNUMBER(MATCH(G492,'[4]OPR data'!$A$3:$A$2900,0)),"Y","N")</f>
        <v>Y</v>
      </c>
      <c r="L492" s="110"/>
      <c r="M492" s="233"/>
      <c r="N492" s="469" t="e">
        <f>(INDEX(Finish_table!R$4:R$83,MATCH('16 Year_History_Results'!$G492,Finish_table!S$4:S$83,0),1))</f>
        <v>#N/A</v>
      </c>
      <c r="O492" s="233" t="e">
        <f>(INDEX(Finish_table!Z$4:Z$99,MATCH('16 Year_History_Results'!$G492,Finish_table!AA$4:AA$99,0),1))</f>
        <v>#N/A</v>
      </c>
      <c r="P492" s="233" t="str">
        <f>(INDEX(Finish_table!AI$4:AI$99,MATCH('16 Year_History_Results'!$G492,Finish_table!AJ$4:AJ$99,0),1))</f>
        <v>QF</v>
      </c>
      <c r="Q492" s="233" t="e">
        <f>(INDEX(Finish_table!AR$4:AR$99,MATCH('16 Year_History_Results'!$G492,Finish_table!AS$4:AS$99,0),1))</f>
        <v>#N/A</v>
      </c>
      <c r="R492" s="233" t="str">
        <f>(INDEX(Finish_table!BA$4:BA$99,MATCH('16 Year_History_Results'!$G492,Finish_table!BB$4:BB$99,0),1))</f>
        <v>F</v>
      </c>
      <c r="S492" s="233" t="e">
        <f>(INDEX(Finish_table!BJ$4:BJ$99,MATCH('16 Year_History_Results'!$G492,Finish_table!BK$4:BK$99,0),1))</f>
        <v>#N/A</v>
      </c>
      <c r="T492" s="233" t="e">
        <f>(INDEX(Finish_table!BS$4:BS$99,MATCH('16 Year_History_Results'!$G492,Finish_table!BT$4:BT$99,0),1))</f>
        <v>#N/A</v>
      </c>
      <c r="U492" s="233" t="e">
        <f>(INDEX(Finish_table!CB$4:CB$99,MATCH('16 Year_History_Results'!$G492,Finish_table!CC$4:CC$99,0),1))</f>
        <v>#N/A</v>
      </c>
      <c r="V492" s="233" t="e">
        <f>(INDEX(Finish_table!CK$4:CK$99,MATCH('16 Year_History_Results'!$G492,Finish_table!CL$4:CL$99,0),1))</f>
        <v>#N/A</v>
      </c>
      <c r="W492" s="233" t="e">
        <f>(INDEX(Finish_table!CT$4:CT$99,MATCH('16 Year_History_Results'!$G492,Finish_table!CU$4:CU$99,0),1))</f>
        <v>#N/A</v>
      </c>
      <c r="X492" s="233" t="e">
        <f>(INDEX(Finish_table!DC$4:DC$99,MATCH('16 Year_History_Results'!$G492,Finish_table!DD$4:DD$99,0),1))</f>
        <v>#N/A</v>
      </c>
      <c r="Y492" s="233" t="e">
        <f>(INDEX(Finish_table!DL$4:DL$99,MATCH('16 Year_History_Results'!$G492,Finish_table!DM$4:DM$99,0),1))</f>
        <v>#N/A</v>
      </c>
      <c r="Z492" s="233" t="e">
        <f>(INDEX(Finish_table!DU$4:DU$99,MATCH('16 Year_History_Results'!$G492,Finish_table!DV$4:DV$99,0),1))</f>
        <v>#N/A</v>
      </c>
      <c r="AA492" s="233" t="e">
        <f>(INDEX(Finish_table!ED$4:ED$140,MATCH('16 Year_History_Results'!$G492,Finish_table!EE$4:EE$140,0),1))</f>
        <v>#N/A</v>
      </c>
      <c r="AB492" s="233" t="e">
        <f>(INDEX(Finish_table!EM$4:EM$224,MATCH('16 Year_History_Results'!$G492,Finish_table!EN$4:EN$224,0),1))</f>
        <v>#N/A</v>
      </c>
      <c r="AC492" s="253" t="e">
        <f>(INDEX(Finish_table!EW$4:EW$224,MATCH('16 Year_History_Results'!$G492,Finish_table!EX$4:EX$224,0),1))</f>
        <v>#N/A</v>
      </c>
      <c r="AG492">
        <f t="shared" si="391"/>
        <v>447</v>
      </c>
      <c r="AH492" s="110"/>
      <c r="AI492" s="2"/>
      <c r="AJ492" s="146">
        <f>INDEX('2001'!$C$44:$C$140,'16 Year_History_Results'!BZ492)</f>
        <v>0</v>
      </c>
      <c r="AK492" s="2">
        <f>INDEX('2002'!$C$44:$C$140,'16 Year_History_Results'!CA492)</f>
        <v>0</v>
      </c>
      <c r="AL492" s="2">
        <f>INDEX('2003'!$C$44:$C$140,'16 Year_History_Results'!CB492)</f>
        <v>0</v>
      </c>
      <c r="AM492" s="2">
        <f>INDEX('2004'!$C$44:$C$140,'16 Year_History_Results'!CC492)</f>
        <v>0</v>
      </c>
      <c r="AN492" s="2">
        <f>INDEX('2005'!$C$44:$C$140,'16 Year_History_Results'!CD492)</f>
        <v>20</v>
      </c>
      <c r="AO492" s="2">
        <f>INDEX('2006'!$C$44:$C$140,'16 Year_History_Results'!CE492)</f>
        <v>0</v>
      </c>
      <c r="AP492" s="2">
        <f>INDEX('2007'!$C$44:$C$140,'16 Year_History_Results'!CF492)</f>
        <v>0</v>
      </c>
      <c r="AQ492" s="2">
        <f>INDEX('2008'!$C$44:$C$140,'16 Year_History_Results'!CG492)</f>
        <v>0</v>
      </c>
      <c r="AR492" s="2">
        <f>INDEX('2009'!$C$44:$C$140,'16 Year_History_Results'!CH492)</f>
        <v>0</v>
      </c>
      <c r="AS492" s="2">
        <f>INDEX('2010'!$C$44:$C$140,'16 Year_History_Results'!CI492)</f>
        <v>0</v>
      </c>
      <c r="AT492" s="2">
        <f>INDEX('2011'!$C$44:$C$140,'16 Year_History_Results'!CJ492)</f>
        <v>0</v>
      </c>
      <c r="AU492" s="2">
        <f>INDEX('2012'!$C$44:$C$140,'16 Year_History_Results'!CK492)</f>
        <v>0</v>
      </c>
      <c r="AV492" s="2">
        <f>INDEX('2013'!$C$44:$C$140,'16 Year_History_Results'!CL492)</f>
        <v>0</v>
      </c>
      <c r="AW492" s="2">
        <f>INDEX('2014'!$C$52:$C$180,'16 Year_History_Results'!CM492)</f>
        <v>0</v>
      </c>
      <c r="AX492" s="2">
        <f>INDEX('2015'!$E$52:$E$308,'16 Year_History_Results'!CN492)</f>
        <v>0</v>
      </c>
      <c r="AY492" s="147">
        <f>INDEX('2016'!$E$52:$E$308,'16 Year_History_Results'!CO492)</f>
        <v>0</v>
      </c>
      <c r="AZ492" s="2"/>
      <c r="BB492">
        <f t="shared" si="349"/>
        <v>447</v>
      </c>
      <c r="BC492" s="110"/>
      <c r="BD492" s="97"/>
      <c r="BE492" s="146">
        <f>INDEX('2001'!$B$44:$B$140,'16 Year_History_Results'!BZ492)</f>
        <v>0</v>
      </c>
      <c r="BF492" s="2">
        <f>INDEX('2002'!$B$44:$B$140,'16 Year_History_Results'!CA492)</f>
        <v>0</v>
      </c>
      <c r="BG492" s="2">
        <f>INDEX('2003'!$B$44:$B$140,'16 Year_History_Results'!CB492)</f>
        <v>1</v>
      </c>
      <c r="BH492" s="2">
        <f>INDEX('2004'!$B$44:$B$140,'16 Year_History_Results'!CC492)</f>
        <v>0</v>
      </c>
      <c r="BI492" s="2">
        <f>INDEX('2005'!$B$44:$B$140,'16 Year_History_Results'!CD492)</f>
        <v>9</v>
      </c>
      <c r="BJ492" s="2">
        <f>INDEX('2006'!$B$44:$B$140,'16 Year_History_Results'!CE492)</f>
        <v>0</v>
      </c>
      <c r="BK492" s="2">
        <f>INDEX('2007'!$B$44:$B$140,'16 Year_History_Results'!CF492)</f>
        <v>0</v>
      </c>
      <c r="BL492" s="2">
        <f>INDEX('2008'!$B$44:$B$140,'16 Year_History_Results'!CG492)</f>
        <v>0</v>
      </c>
      <c r="BM492" s="2">
        <f>INDEX('2009'!$B$44:$B$140,'16 Year_History_Results'!CH492)</f>
        <v>0</v>
      </c>
      <c r="BN492" s="2">
        <f>INDEX('2010'!$B$44:$B$140,'16 Year_History_Results'!CI492)</f>
        <v>0</v>
      </c>
      <c r="BO492" s="2">
        <f>INDEX('2011'!$B$44:$B$140,'16 Year_History_Results'!CJ492)</f>
        <v>0</v>
      </c>
      <c r="BP492" s="2">
        <f>INDEX('2012'!$B$44:$B$140,'16 Year_History_Results'!CK492)</f>
        <v>0</v>
      </c>
      <c r="BQ492" s="2">
        <f>INDEX('2013'!$B$44:$B$140,'16 Year_History_Results'!CL492)</f>
        <v>0</v>
      </c>
      <c r="BR492" s="2">
        <f>INDEX('2014'!$B$52:$B$180,'16 Year_History_Results'!CM492)</f>
        <v>0</v>
      </c>
      <c r="BS492" s="147">
        <f>INDEX('2015'!$B$52:$B$308,'16 Year_History_Results'!CN492)</f>
        <v>0</v>
      </c>
      <c r="BT492" s="147">
        <f>INDEX('2016'!$B$52:$B$308,'16 Year_History_Results'!CO492)</f>
        <v>0</v>
      </c>
      <c r="BW492">
        <f t="shared" si="350"/>
        <v>447</v>
      </c>
      <c r="BX492" s="110"/>
      <c r="BY492" s="97"/>
      <c r="BZ492" s="146">
        <f>IF(ISNA(MATCH($BW492,'2001'!$A$44:$A$139,0)),97,MATCH($BW492,'2001'!$A$44:$A$139,0))</f>
        <v>97</v>
      </c>
      <c r="CA492" s="2">
        <f>IF(ISNA(MATCH($BW492,'2002'!$A$44:$A$139,0)),97,MATCH($BW492,'2002'!$A$44:$A$139,0))</f>
        <v>97</v>
      </c>
      <c r="CB492" s="2">
        <f>IF(ISNA(MATCH($BW492,'2003'!$A$44:$A$139,0)),97,MATCH($BW492,'2003'!$A$44:$A$139,0))</f>
        <v>69</v>
      </c>
      <c r="CC492" s="2">
        <f>IF(ISNA(MATCH($BW492,'2004'!$A$44:$A$139,0)),97,MATCH($BW492,'2004'!$A$44:$A$139,0))</f>
        <v>97</v>
      </c>
      <c r="CD492" s="2">
        <f>IF(ISNA(MATCH($BW492,'2005'!$A$44:$A$139,0)),97,MATCH($BW492,'2005'!$A$44:$A$139,0))</f>
        <v>60</v>
      </c>
      <c r="CE492" s="2">
        <f>IF(ISNA(MATCH($BW492,'2006'!$A$44:$A$139,0)),97,MATCH($BW492,'2006'!$A$44:$A$139,0))</f>
        <v>97</v>
      </c>
      <c r="CF492" s="2">
        <f>IF(ISNA(MATCH($BW492,'2007'!$A$44:$A$139,0)),97,MATCH($BW492,'2007'!$A$44:$A$139,0))</f>
        <v>97</v>
      </c>
      <c r="CG492" s="2">
        <f>IF(ISNA(MATCH($BW492,'2008'!$A$44:$A$139,0)),97,MATCH($BW492,'2008'!$A$44:$A$139,0))</f>
        <v>97</v>
      </c>
      <c r="CH492" s="2">
        <f>IF(ISNA(MATCH($BW492,'2009'!$A$44:$A$139,0)),97,MATCH($BW492,'2009'!$A$44:$A$139,0))</f>
        <v>97</v>
      </c>
      <c r="CI492" s="2">
        <f>IF(ISNA(MATCH($BW492,'2010'!$A$44:$A$139,0)),97,MATCH($BW492,'2010'!$A$44:$A$139,0))</f>
        <v>97</v>
      </c>
      <c r="CJ492" s="2">
        <f>IF(ISNA(MATCH($BW492,'2011'!$A$44:$A$139,0)),97,MATCH($BW492,'2011'!$A$44:$A$139,0))</f>
        <v>97</v>
      </c>
      <c r="CK492" s="2">
        <f>IF(ISNA(MATCH($BW492,'2012'!$A$44:$A$139,0)),97,MATCH($BW492,'2012'!$A$44:$A$139,0))</f>
        <v>97</v>
      </c>
      <c r="CL492" s="2">
        <f>IF(ISNA(MATCH($BW492,'2013'!$A$44:$A$139,0)),97,MATCH($BW492,'2013'!$A$44:$A$139,0))</f>
        <v>97</v>
      </c>
      <c r="CM492" s="2">
        <f>IF(ISNA(MATCH($BW492,'2014'!$A$52:$A$179,0)),129,MATCH($BW492,'2014'!$A$52:$A$179,0))</f>
        <v>129</v>
      </c>
      <c r="CN492" s="147">
        <f>IF(ISNA(MATCH($BW492,'2015'!$A$52:$A$307,0)),257,MATCH($BW492,'2015'!$A$52:$A$307,0))</f>
        <v>257</v>
      </c>
      <c r="CO492" s="147">
        <f>IF(ISNA(MATCH($BW492,'2016'!$A$52:$A$307,0)),257,MATCH($BW492,'2016'!$A$52:$A$307,0))</f>
        <v>257</v>
      </c>
      <c r="CQ492">
        <f t="shared" si="392"/>
        <v>447</v>
      </c>
      <c r="CR492" s="281"/>
      <c r="CS492" s="279"/>
      <c r="CT492" s="278">
        <f t="shared" si="393"/>
        <v>0</v>
      </c>
      <c r="CU492" s="279">
        <f t="shared" si="394"/>
        <v>0</v>
      </c>
      <c r="CV492" s="279">
        <f t="shared" si="395"/>
        <v>1</v>
      </c>
      <c r="CW492" s="279">
        <f t="shared" si="396"/>
        <v>0.66659999999999997</v>
      </c>
      <c r="CX492" s="279">
        <f t="shared" si="397"/>
        <v>29.444355559999998</v>
      </c>
      <c r="CY492" s="279">
        <f t="shared" si="398"/>
        <v>19.627607416295998</v>
      </c>
      <c r="CZ492" s="279">
        <f t="shared" si="399"/>
        <v>13.083763103702912</v>
      </c>
      <c r="DA492" s="279">
        <f t="shared" si="400"/>
        <v>8.7216364849283607</v>
      </c>
      <c r="DB492" s="279">
        <f t="shared" si="401"/>
        <v>5.8138428808532447</v>
      </c>
      <c r="DC492" s="279">
        <f t="shared" si="402"/>
        <v>3.875507664376773</v>
      </c>
      <c r="DD492" s="279">
        <f t="shared" si="403"/>
        <v>2.5834134090735565</v>
      </c>
      <c r="DE492" s="279">
        <f t="shared" si="404"/>
        <v>1.7221033784884328</v>
      </c>
      <c r="DF492" s="279">
        <f t="shared" si="405"/>
        <v>1.1479541121003893</v>
      </c>
      <c r="DG492" s="279">
        <f t="shared" si="406"/>
        <v>0.76522621112611955</v>
      </c>
      <c r="DH492" s="280">
        <f t="shared" si="407"/>
        <v>0.51009979233667124</v>
      </c>
      <c r="DI492" s="280">
        <f t="shared" si="358"/>
        <v>0.34003252157162506</v>
      </c>
      <c r="DJ492" s="154">
        <f t="shared" si="354"/>
        <v>428</v>
      </c>
      <c r="DK492" s="279">
        <f t="shared" si="408"/>
        <v>447</v>
      </c>
      <c r="DL492" s="97"/>
      <c r="DM492" s="154"/>
      <c r="DN492" s="267">
        <f>BE492+AJ492+DM492</f>
        <v>0</v>
      </c>
      <c r="DO492" s="154">
        <f>BF492+AK492+DN492</f>
        <v>0</v>
      </c>
      <c r="DP492" s="154">
        <f>BG492+AL492+DO492</f>
        <v>1</v>
      </c>
      <c r="DQ492" s="154">
        <f>BH492+AM492+DP492</f>
        <v>1</v>
      </c>
      <c r="DR492" s="154">
        <f>BI492+AN492+DQ492</f>
        <v>30</v>
      </c>
      <c r="DS492" s="154">
        <f>BJ492+AO492+DR492</f>
        <v>30</v>
      </c>
      <c r="DT492" s="154">
        <f>BK492+AP492+DS492</f>
        <v>30</v>
      </c>
      <c r="DU492" s="154">
        <f>BL492+AQ492+DT492</f>
        <v>30</v>
      </c>
      <c r="DV492" s="154">
        <f>BM492+AR492+DU492</f>
        <v>30</v>
      </c>
      <c r="DW492" s="154">
        <f>BN492+AS492+DV492</f>
        <v>30</v>
      </c>
      <c r="DX492" s="154">
        <f>BO492+AT492+DW492</f>
        <v>30</v>
      </c>
      <c r="DY492" s="154">
        <f>BP492+AU492+DX492</f>
        <v>30</v>
      </c>
      <c r="DZ492" s="154">
        <f t="shared" si="409"/>
        <v>30</v>
      </c>
      <c r="EA492" s="154">
        <f t="shared" si="410"/>
        <v>30</v>
      </c>
      <c r="EB492" s="264">
        <f t="shared" si="411"/>
        <v>30</v>
      </c>
      <c r="EC492" s="264">
        <f t="shared" si="359"/>
        <v>30</v>
      </c>
      <c r="ED492" s="154">
        <f t="shared" si="356"/>
        <v>251</v>
      </c>
    </row>
    <row r="493" spans="2:134" ht="13" thickBot="1" x14ac:dyDescent="0.3">
      <c r="B493" s="131">
        <v>247</v>
      </c>
      <c r="C493" s="50">
        <f t="shared" ref="C493:C556" si="412">IF(B493&lt;&gt;B492,1,C492+1)</f>
        <v>3</v>
      </c>
      <c r="D493" s="50">
        <f t="shared" si="290"/>
        <v>3</v>
      </c>
      <c r="E493" s="97"/>
      <c r="F493" s="2">
        <f t="shared" si="357"/>
        <v>488</v>
      </c>
      <c r="G493" s="487">
        <v>1102</v>
      </c>
      <c r="H493" s="98">
        <f>15- COUNTIF(L493:AC493,"#N/A")</f>
        <v>0</v>
      </c>
      <c r="I493" s="131">
        <f>SUM(AH493:AY493)+SUM(BE493:BT493)</f>
        <v>12</v>
      </c>
      <c r="J493" s="398">
        <f>DI493</f>
        <v>0.31186671804724786</v>
      </c>
      <c r="K493" s="456" t="str">
        <f>IF(ISNUMBER(MATCH(G493,'[4]OPR data'!$A$3:$A$2900,0)),"Y","N")</f>
        <v>Y</v>
      </c>
      <c r="L493" s="110"/>
      <c r="M493" s="233"/>
      <c r="N493" s="469" t="e">
        <f>(INDEX(Finish_table!R$4:R$83,MATCH('16 Year_History_Results'!$G493,Finish_table!S$4:S$83,0),1))</f>
        <v>#N/A</v>
      </c>
      <c r="O493" s="233" t="e">
        <f>(INDEX(Finish_table!Z$4:Z$99,MATCH('16 Year_History_Results'!$G493,Finish_table!AA$4:AA$99,0),1))</f>
        <v>#N/A</v>
      </c>
      <c r="P493" s="233" t="e">
        <f>(INDEX(Finish_table!AI$4:AI$99,MATCH('16 Year_History_Results'!$G493,Finish_table!AJ$4:AJ$99,0),1))</f>
        <v>#N/A</v>
      </c>
      <c r="Q493" s="233" t="e">
        <f>(INDEX(Finish_table!AR$4:AR$99,MATCH('16 Year_History_Results'!$G493,Finish_table!AS$4:AS$99,0),1))</f>
        <v>#N/A</v>
      </c>
      <c r="R493" s="233" t="e">
        <f>(INDEX(Finish_table!BA$4:BA$99,MATCH('16 Year_History_Results'!$G493,Finish_table!BB$4:BB$99,0),1))</f>
        <v>#N/A</v>
      </c>
      <c r="S493" s="233" t="e">
        <f>(INDEX(Finish_table!BJ$4:BJ$99,MATCH('16 Year_History_Results'!$G493,Finish_table!BK$4:BK$99,0),1))</f>
        <v>#N/A</v>
      </c>
      <c r="T493" s="233" t="str">
        <f>(INDEX(Finish_table!BS$4:BS$99,MATCH('16 Year_History_Results'!$G493,Finish_table!BT$4:BT$99,0),1))</f>
        <v>SF</v>
      </c>
      <c r="U493" s="233" t="e">
        <f>(INDEX(Finish_table!CB$4:CB$99,MATCH('16 Year_History_Results'!$G493,Finish_table!CC$4:CC$99,0),1))</f>
        <v>#N/A</v>
      </c>
      <c r="V493" s="233" t="e">
        <f>(INDEX(Finish_table!CK$4:CK$99,MATCH('16 Year_History_Results'!$G493,Finish_table!CL$4:CL$99,0),1))</f>
        <v>#N/A</v>
      </c>
      <c r="W493" s="233" t="e">
        <f>(INDEX(Finish_table!CT$4:CT$99,MATCH('16 Year_History_Results'!$G493,Finish_table!CU$4:CU$99,0),1))</f>
        <v>#N/A</v>
      </c>
      <c r="X493" s="233" t="e">
        <f>(INDEX(Finish_table!DC$4:DC$99,MATCH('16 Year_History_Results'!$G493,Finish_table!DD$4:DD$99,0),1))</f>
        <v>#N/A</v>
      </c>
      <c r="Y493" s="233" t="e">
        <f>(INDEX(Finish_table!DL$4:DL$99,MATCH('16 Year_History_Results'!$G493,Finish_table!DM$4:DM$99,0),1))</f>
        <v>#N/A</v>
      </c>
      <c r="Z493" s="233" t="e">
        <f>(INDEX(Finish_table!DU$4:DU$99,MATCH('16 Year_History_Results'!$G493,Finish_table!DV$4:DV$99,0),1))</f>
        <v>#N/A</v>
      </c>
      <c r="AA493" s="233" t="e">
        <f>(INDEX(Finish_table!ED$4:ED$140,MATCH('16 Year_History_Results'!$G493,Finish_table!EE$4:EE$140,0),1))</f>
        <v>#N/A</v>
      </c>
      <c r="AB493" s="233" t="e">
        <f>(INDEX(Finish_table!EM$4:EM$224,MATCH('16 Year_History_Results'!$G493,Finish_table!EN$4:EN$224,0),1))</f>
        <v>#N/A</v>
      </c>
      <c r="AC493" s="253" t="e">
        <f>(INDEX(Finish_table!EW$4:EW$224,MATCH('16 Year_History_Results'!$G493,Finish_table!EX$4:EX$224,0),1))</f>
        <v>#N/A</v>
      </c>
      <c r="AG493">
        <f t="shared" si="391"/>
        <v>1102</v>
      </c>
      <c r="AH493" s="110"/>
      <c r="AI493" s="2"/>
      <c r="AJ493" s="146">
        <f>INDEX('2001'!$C$44:$C$140,'16 Year_History_Results'!BZ493)</f>
        <v>0</v>
      </c>
      <c r="AK493" s="2">
        <f>INDEX('2002'!$C$44:$C$140,'16 Year_History_Results'!CA493)</f>
        <v>0</v>
      </c>
      <c r="AL493" s="2">
        <f>INDEX('2003'!$C$44:$C$140,'16 Year_History_Results'!CB493)</f>
        <v>0</v>
      </c>
      <c r="AM493" s="2">
        <f>INDEX('2004'!$C$44:$C$140,'16 Year_History_Results'!CC493)</f>
        <v>0</v>
      </c>
      <c r="AN493" s="2">
        <f>INDEX('2005'!$C$44:$C$140,'16 Year_History_Results'!CD493)</f>
        <v>0</v>
      </c>
      <c r="AO493" s="2">
        <f>INDEX('2006'!$C$44:$C$140,'16 Year_History_Results'!CE493)</f>
        <v>0</v>
      </c>
      <c r="AP493" s="2">
        <f>INDEX('2007'!$C$44:$C$140,'16 Year_History_Results'!CF493)</f>
        <v>10</v>
      </c>
      <c r="AQ493" s="2">
        <f>INDEX('2008'!$C$44:$C$140,'16 Year_History_Results'!CG493)</f>
        <v>0</v>
      </c>
      <c r="AR493" s="2">
        <f>INDEX('2009'!$C$44:$C$140,'16 Year_History_Results'!CH493)</f>
        <v>0</v>
      </c>
      <c r="AS493" s="2">
        <f>INDEX('2010'!$C$44:$C$140,'16 Year_History_Results'!CI493)</f>
        <v>0</v>
      </c>
      <c r="AT493" s="2">
        <f>INDEX('2011'!$C$44:$C$140,'16 Year_History_Results'!CJ493)</f>
        <v>0</v>
      </c>
      <c r="AU493" s="2">
        <f>INDEX('2012'!$C$44:$C$140,'16 Year_History_Results'!CK493)</f>
        <v>0</v>
      </c>
      <c r="AV493" s="2">
        <f>INDEX('2013'!$C$44:$C$140,'16 Year_History_Results'!CL493)</f>
        <v>0</v>
      </c>
      <c r="AW493" s="2">
        <f>INDEX('2014'!$C$52:$C$180,'16 Year_History_Results'!CM493)</f>
        <v>0</v>
      </c>
      <c r="AX493" s="2">
        <f>INDEX('2015'!$E$52:$E$308,'16 Year_History_Results'!CN493)</f>
        <v>0</v>
      </c>
      <c r="AY493" s="147">
        <f>INDEX('2016'!$E$52:$E$308,'16 Year_History_Results'!CO493)</f>
        <v>0</v>
      </c>
      <c r="AZ493" s="2"/>
      <c r="BB493">
        <f t="shared" si="349"/>
        <v>1102</v>
      </c>
      <c r="BC493" s="110"/>
      <c r="BD493" s="97"/>
      <c r="BE493" s="146">
        <f>INDEX('2001'!$B$44:$B$140,'16 Year_History_Results'!BZ493)</f>
        <v>0</v>
      </c>
      <c r="BF493" s="2">
        <f>INDEX('2002'!$B$44:$B$140,'16 Year_History_Results'!CA493)</f>
        <v>0</v>
      </c>
      <c r="BG493" s="2">
        <f>INDEX('2003'!$B$44:$B$140,'16 Year_History_Results'!CB493)</f>
        <v>0</v>
      </c>
      <c r="BH493" s="2">
        <f>INDEX('2004'!$B$44:$B$140,'16 Year_History_Results'!CC493)</f>
        <v>0</v>
      </c>
      <c r="BI493" s="2">
        <f>INDEX('2005'!$B$44:$B$140,'16 Year_History_Results'!CD493)</f>
        <v>0</v>
      </c>
      <c r="BJ493" s="2">
        <f>INDEX('2006'!$B$44:$B$140,'16 Year_History_Results'!CE493)</f>
        <v>0</v>
      </c>
      <c r="BK493" s="2">
        <f>INDEX('2007'!$B$44:$B$140,'16 Year_History_Results'!CF493)</f>
        <v>2</v>
      </c>
      <c r="BL493" s="2">
        <f>INDEX('2008'!$B$44:$B$140,'16 Year_History_Results'!CG493)</f>
        <v>0</v>
      </c>
      <c r="BM493" s="2">
        <f>INDEX('2009'!$B$44:$B$140,'16 Year_History_Results'!CH493)</f>
        <v>0</v>
      </c>
      <c r="BN493" s="2">
        <f>INDEX('2010'!$B$44:$B$140,'16 Year_History_Results'!CI493)</f>
        <v>0</v>
      </c>
      <c r="BO493" s="2">
        <f>INDEX('2011'!$B$44:$B$140,'16 Year_History_Results'!CJ493)</f>
        <v>0</v>
      </c>
      <c r="BP493" s="2">
        <f>INDEX('2012'!$B$44:$B$140,'16 Year_History_Results'!CK493)</f>
        <v>0</v>
      </c>
      <c r="BQ493" s="2">
        <f>INDEX('2013'!$B$44:$B$140,'16 Year_History_Results'!CL493)</f>
        <v>0</v>
      </c>
      <c r="BR493" s="2">
        <f>INDEX('2014'!$B$52:$B$180,'16 Year_History_Results'!CM493)</f>
        <v>0</v>
      </c>
      <c r="BS493" s="147">
        <f>INDEX('2015'!$B$52:$B$308,'16 Year_History_Results'!CN493)</f>
        <v>0</v>
      </c>
      <c r="BT493" s="147">
        <f>INDEX('2016'!$B$52:$B$308,'16 Year_History_Results'!CO493)</f>
        <v>0</v>
      </c>
      <c r="BW493">
        <f t="shared" si="350"/>
        <v>1102</v>
      </c>
      <c r="BX493" s="110"/>
      <c r="BY493" s="97"/>
      <c r="BZ493" s="146">
        <f>IF(ISNA(MATCH($BW493,'2001'!$A$44:$A$139,0)),97,MATCH($BW493,'2001'!$A$44:$A$139,0))</f>
        <v>97</v>
      </c>
      <c r="CA493" s="2">
        <f>IF(ISNA(MATCH($BW493,'2002'!$A$44:$A$139,0)),97,MATCH($BW493,'2002'!$A$44:$A$139,0))</f>
        <v>97</v>
      </c>
      <c r="CB493" s="2">
        <f>IF(ISNA(MATCH($BW493,'2003'!$A$44:$A$139,0)),97,MATCH($BW493,'2003'!$A$44:$A$139,0))</f>
        <v>97</v>
      </c>
      <c r="CC493" s="2">
        <f>IF(ISNA(MATCH($BW493,'2004'!$A$44:$A$139,0)),97,MATCH($BW493,'2004'!$A$44:$A$139,0))</f>
        <v>97</v>
      </c>
      <c r="CD493" s="2">
        <f>IF(ISNA(MATCH($BW493,'2005'!$A$44:$A$139,0)),97,MATCH($BW493,'2005'!$A$44:$A$139,0))</f>
        <v>97</v>
      </c>
      <c r="CE493" s="2">
        <f>IF(ISNA(MATCH($BW493,'2006'!$A$44:$A$139,0)),97,MATCH($BW493,'2006'!$A$44:$A$139,0))</f>
        <v>97</v>
      </c>
      <c r="CF493" s="2">
        <f>IF(ISNA(MATCH($BW493,'2007'!$A$44:$A$139,0)),97,MATCH($BW493,'2007'!$A$44:$A$139,0))</f>
        <v>62</v>
      </c>
      <c r="CG493" s="2">
        <f>IF(ISNA(MATCH($BW493,'2008'!$A$44:$A$139,0)),97,MATCH($BW493,'2008'!$A$44:$A$139,0))</f>
        <v>97</v>
      </c>
      <c r="CH493" s="2">
        <f>IF(ISNA(MATCH($BW493,'2009'!$A$44:$A$139,0)),97,MATCH($BW493,'2009'!$A$44:$A$139,0))</f>
        <v>97</v>
      </c>
      <c r="CI493" s="2">
        <f>IF(ISNA(MATCH($BW493,'2010'!$A$44:$A$139,0)),97,MATCH($BW493,'2010'!$A$44:$A$139,0))</f>
        <v>97</v>
      </c>
      <c r="CJ493" s="2">
        <f>IF(ISNA(MATCH($BW493,'2011'!$A$44:$A$139,0)),97,MATCH($BW493,'2011'!$A$44:$A$139,0))</f>
        <v>97</v>
      </c>
      <c r="CK493" s="2">
        <f>IF(ISNA(MATCH($BW493,'2012'!$A$44:$A$139,0)),97,MATCH($BW493,'2012'!$A$44:$A$139,0))</f>
        <v>97</v>
      </c>
      <c r="CL493" s="2">
        <f>IF(ISNA(MATCH($BW493,'2013'!$A$44:$A$139,0)),97,MATCH($BW493,'2013'!$A$44:$A$139,0))</f>
        <v>97</v>
      </c>
      <c r="CM493" s="2">
        <f>IF(ISNA(MATCH($BW493,'2014'!$A$52:$A$179,0)),129,MATCH($BW493,'2014'!$A$52:$A$179,0))</f>
        <v>129</v>
      </c>
      <c r="CN493" s="147">
        <f>IF(ISNA(MATCH($BW493,'2015'!$A$52:$A$307,0)),257,MATCH($BW493,'2015'!$A$52:$A$307,0))</f>
        <v>257</v>
      </c>
      <c r="CO493" s="147">
        <f>IF(ISNA(MATCH($BW493,'2016'!$A$52:$A$307,0)),257,MATCH($BW493,'2016'!$A$52:$A$307,0))</f>
        <v>257</v>
      </c>
      <c r="CQ493">
        <f t="shared" si="392"/>
        <v>1102</v>
      </c>
      <c r="CR493" s="281"/>
      <c r="CS493" s="279"/>
      <c r="CT493" s="278">
        <f t="shared" si="393"/>
        <v>0</v>
      </c>
      <c r="CU493" s="279">
        <f t="shared" si="394"/>
        <v>0</v>
      </c>
      <c r="CV493" s="279">
        <f t="shared" si="395"/>
        <v>0</v>
      </c>
      <c r="CW493" s="279">
        <f t="shared" si="396"/>
        <v>0</v>
      </c>
      <c r="CX493" s="279">
        <f t="shared" si="397"/>
        <v>0</v>
      </c>
      <c r="CY493" s="279">
        <f t="shared" si="398"/>
        <v>0</v>
      </c>
      <c r="CZ493" s="279">
        <f t="shared" si="399"/>
        <v>12</v>
      </c>
      <c r="DA493" s="279">
        <f t="shared" si="400"/>
        <v>7.9992000000000001</v>
      </c>
      <c r="DB493" s="279">
        <f t="shared" si="401"/>
        <v>5.3322667199999998</v>
      </c>
      <c r="DC493" s="279">
        <f t="shared" si="402"/>
        <v>3.5544889955519996</v>
      </c>
      <c r="DD493" s="279">
        <f t="shared" si="403"/>
        <v>2.3694223644349628</v>
      </c>
      <c r="DE493" s="279">
        <f t="shared" si="404"/>
        <v>1.5794569481323462</v>
      </c>
      <c r="DF493" s="279">
        <f t="shared" si="405"/>
        <v>1.052866001625022</v>
      </c>
      <c r="DG493" s="279">
        <f t="shared" si="406"/>
        <v>0.70184047668323957</v>
      </c>
      <c r="DH493" s="280">
        <f t="shared" si="407"/>
        <v>0.46784686175704748</v>
      </c>
      <c r="DI493" s="280">
        <f t="shared" si="358"/>
        <v>0.31186671804724786</v>
      </c>
      <c r="DJ493" s="154">
        <f t="shared" si="354"/>
        <v>429</v>
      </c>
      <c r="DK493" s="279">
        <f t="shared" si="408"/>
        <v>1102</v>
      </c>
      <c r="DL493" s="97"/>
      <c r="DM493" s="154"/>
      <c r="DN493" s="267">
        <f>BE493+AJ493+DM493</f>
        <v>0</v>
      </c>
      <c r="DO493" s="154">
        <f>BF493+AK493+DN493</f>
        <v>0</v>
      </c>
      <c r="DP493" s="154">
        <f>BG493+AL493+DO493</f>
        <v>0</v>
      </c>
      <c r="DQ493" s="154">
        <f>BH493+AM493+DP493</f>
        <v>0</v>
      </c>
      <c r="DR493" s="154">
        <f>BI493+AN493+DQ493</f>
        <v>0</v>
      </c>
      <c r="DS493" s="154">
        <f>BJ493+AO493+DR493</f>
        <v>0</v>
      </c>
      <c r="DT493" s="154">
        <f>BK493+AP493+DS493</f>
        <v>12</v>
      </c>
      <c r="DU493" s="154">
        <f>BL493+AQ493+DT493</f>
        <v>12</v>
      </c>
      <c r="DV493" s="154">
        <f>BM493+AR493+DU493</f>
        <v>12</v>
      </c>
      <c r="DW493" s="154">
        <f>BN493+AS493+DV493</f>
        <v>12</v>
      </c>
      <c r="DX493" s="154">
        <f>BO493+AT493+DW493</f>
        <v>12</v>
      </c>
      <c r="DY493" s="154">
        <f>BP493+AU493+DX493</f>
        <v>12</v>
      </c>
      <c r="DZ493" s="154">
        <f t="shared" si="409"/>
        <v>12</v>
      </c>
      <c r="EA493" s="154">
        <f t="shared" si="410"/>
        <v>12</v>
      </c>
      <c r="EB493" s="264">
        <f t="shared" si="411"/>
        <v>12</v>
      </c>
      <c r="EC493" s="264">
        <f t="shared" si="359"/>
        <v>12</v>
      </c>
      <c r="ED493" s="154">
        <f t="shared" si="356"/>
        <v>395</v>
      </c>
    </row>
    <row r="494" spans="2:134" ht="13" thickBot="1" x14ac:dyDescent="0.3">
      <c r="B494" s="131">
        <v>249</v>
      </c>
      <c r="C494" s="50">
        <f t="shared" si="412"/>
        <v>1</v>
      </c>
      <c r="D494" s="50">
        <f t="shared" ref="D494:D557" si="413">IF(C494&gt;=C495,C494,0)</f>
        <v>1</v>
      </c>
      <c r="E494" s="97"/>
      <c r="F494" s="2">
        <f t="shared" si="357"/>
        <v>489</v>
      </c>
      <c r="G494" s="494">
        <v>1824</v>
      </c>
      <c r="H494" s="98">
        <f>15- COUNTIF(L494:AC494,"#N/A")</f>
        <v>0</v>
      </c>
      <c r="I494" s="131">
        <f>SUM(AH494:AY494)+SUM(BE494:BT494)</f>
        <v>12</v>
      </c>
      <c r="J494" s="398">
        <f>DI494</f>
        <v>0.31186671804724786</v>
      </c>
      <c r="K494" s="456" t="str">
        <f>IF(ISNUMBER(MATCH(G494,'[4]OPR data'!$A$3:$A$2900,0)),"Y","N")</f>
        <v>N</v>
      </c>
      <c r="L494" s="110"/>
      <c r="M494" s="233"/>
      <c r="N494" s="469" t="e">
        <f>(INDEX(Finish_table!R$4:R$83,MATCH('16 Year_History_Results'!$G494,Finish_table!S$4:S$83,0),1))</f>
        <v>#N/A</v>
      </c>
      <c r="O494" s="233" t="e">
        <f>(INDEX(Finish_table!Z$4:Z$99,MATCH('16 Year_History_Results'!$G494,Finish_table!AA$4:AA$99,0),1))</f>
        <v>#N/A</v>
      </c>
      <c r="P494" s="233" t="e">
        <f>(INDEX(Finish_table!AI$4:AI$99,MATCH('16 Year_History_Results'!$G494,Finish_table!AJ$4:AJ$99,0),1))</f>
        <v>#N/A</v>
      </c>
      <c r="Q494" s="233" t="e">
        <f>(INDEX(Finish_table!AR$4:AR$99,MATCH('16 Year_History_Results'!$G494,Finish_table!AS$4:AS$99,0),1))</f>
        <v>#N/A</v>
      </c>
      <c r="R494" s="233" t="e">
        <f>(INDEX(Finish_table!BA$4:BA$99,MATCH('16 Year_History_Results'!$G494,Finish_table!BB$4:BB$99,0),1))</f>
        <v>#N/A</v>
      </c>
      <c r="S494" s="233" t="e">
        <f>(INDEX(Finish_table!BJ$4:BJ$99,MATCH('16 Year_History_Results'!$G494,Finish_table!BK$4:BK$99,0),1))</f>
        <v>#N/A</v>
      </c>
      <c r="T494" s="233" t="str">
        <f>(INDEX(Finish_table!BS$4:BS$99,MATCH('16 Year_History_Results'!$G494,Finish_table!BT$4:BT$99,0),1))</f>
        <v>QF</v>
      </c>
      <c r="U494" s="233" t="e">
        <f>(INDEX(Finish_table!CB$4:CB$99,MATCH('16 Year_History_Results'!$G494,Finish_table!CC$4:CC$99,0),1))</f>
        <v>#N/A</v>
      </c>
      <c r="V494" s="233" t="e">
        <f>(INDEX(Finish_table!CK$4:CK$99,MATCH('16 Year_History_Results'!$G494,Finish_table!CL$4:CL$99,0),1))</f>
        <v>#N/A</v>
      </c>
      <c r="W494" s="233" t="e">
        <f>(INDEX(Finish_table!CT$4:CT$99,MATCH('16 Year_History_Results'!$G494,Finish_table!CU$4:CU$99,0),1))</f>
        <v>#N/A</v>
      </c>
      <c r="X494" s="233" t="e">
        <f>(INDEX(Finish_table!DC$4:DC$99,MATCH('16 Year_History_Results'!$G494,Finish_table!DD$4:DD$99,0),1))</f>
        <v>#N/A</v>
      </c>
      <c r="Y494" s="233" t="e">
        <f>(INDEX(Finish_table!DL$4:DL$99,MATCH('16 Year_History_Results'!$G494,Finish_table!DM$4:DM$99,0),1))</f>
        <v>#N/A</v>
      </c>
      <c r="Z494" s="233" t="e">
        <f>(INDEX(Finish_table!DU$4:DU$99,MATCH('16 Year_History_Results'!$G494,Finish_table!DV$4:DV$99,0),1))</f>
        <v>#N/A</v>
      </c>
      <c r="AA494" s="233" t="e">
        <f>(INDEX(Finish_table!ED$4:ED$140,MATCH('16 Year_History_Results'!$G494,Finish_table!EE$4:EE$140,0),1))</f>
        <v>#N/A</v>
      </c>
      <c r="AB494" s="233" t="e">
        <f>(INDEX(Finish_table!EM$4:EM$224,MATCH('16 Year_History_Results'!$G494,Finish_table!EN$4:EN$224,0),1))</f>
        <v>#N/A</v>
      </c>
      <c r="AC494" s="253" t="e">
        <f>(INDEX(Finish_table!EW$4:EW$224,MATCH('16 Year_History_Results'!$G494,Finish_table!EX$4:EX$224,0),1))</f>
        <v>#N/A</v>
      </c>
      <c r="AG494">
        <f t="shared" si="391"/>
        <v>1824</v>
      </c>
      <c r="AH494" s="110"/>
      <c r="AI494" s="2"/>
      <c r="AJ494" s="146">
        <f>INDEX('2001'!$C$44:$C$140,'16 Year_History_Results'!BZ494)</f>
        <v>0</v>
      </c>
      <c r="AK494" s="2">
        <f>INDEX('2002'!$C$44:$C$140,'16 Year_History_Results'!CA494)</f>
        <v>0</v>
      </c>
      <c r="AL494" s="2">
        <f>INDEX('2003'!$C$44:$C$140,'16 Year_History_Results'!CB494)</f>
        <v>0</v>
      </c>
      <c r="AM494" s="2">
        <f>INDEX('2004'!$C$44:$C$140,'16 Year_History_Results'!CC494)</f>
        <v>0</v>
      </c>
      <c r="AN494" s="2">
        <f>INDEX('2005'!$C$44:$C$140,'16 Year_History_Results'!CD494)</f>
        <v>0</v>
      </c>
      <c r="AO494" s="2">
        <f>INDEX('2006'!$C$44:$C$140,'16 Year_History_Results'!CE494)</f>
        <v>0</v>
      </c>
      <c r="AP494" s="2">
        <f>INDEX('2007'!$C$44:$C$140,'16 Year_History_Results'!CF494)</f>
        <v>0</v>
      </c>
      <c r="AQ494" s="2">
        <f>INDEX('2008'!$C$44:$C$140,'16 Year_History_Results'!CG494)</f>
        <v>0</v>
      </c>
      <c r="AR494" s="2">
        <f>INDEX('2009'!$C$44:$C$140,'16 Year_History_Results'!CH494)</f>
        <v>0</v>
      </c>
      <c r="AS494" s="2">
        <f>INDEX('2010'!$C$44:$C$140,'16 Year_History_Results'!CI494)</f>
        <v>0</v>
      </c>
      <c r="AT494" s="2">
        <f>INDEX('2011'!$C$44:$C$140,'16 Year_History_Results'!CJ494)</f>
        <v>0</v>
      </c>
      <c r="AU494" s="2">
        <f>INDEX('2012'!$C$44:$C$140,'16 Year_History_Results'!CK494)</f>
        <v>0</v>
      </c>
      <c r="AV494" s="2">
        <f>INDEX('2013'!$C$44:$C$140,'16 Year_History_Results'!CL494)</f>
        <v>0</v>
      </c>
      <c r="AW494" s="2">
        <f>INDEX('2014'!$C$52:$C$180,'16 Year_History_Results'!CM494)</f>
        <v>0</v>
      </c>
      <c r="AX494" s="2">
        <f>INDEX('2015'!$E$52:$E$308,'16 Year_History_Results'!CN494)</f>
        <v>0</v>
      </c>
      <c r="AY494" s="147">
        <f>INDEX('2016'!$E$52:$E$308,'16 Year_History_Results'!CO494)</f>
        <v>0</v>
      </c>
      <c r="AZ494" s="2"/>
      <c r="BB494">
        <f t="shared" si="349"/>
        <v>1824</v>
      </c>
      <c r="BC494" s="110"/>
      <c r="BD494" s="97"/>
      <c r="BE494" s="146">
        <f>INDEX('2001'!$B$44:$B$140,'16 Year_History_Results'!BZ494)</f>
        <v>0</v>
      </c>
      <c r="BF494" s="2">
        <f>INDEX('2002'!$B$44:$B$140,'16 Year_History_Results'!CA494)</f>
        <v>0</v>
      </c>
      <c r="BG494" s="2">
        <f>INDEX('2003'!$B$44:$B$140,'16 Year_History_Results'!CB494)</f>
        <v>0</v>
      </c>
      <c r="BH494" s="2">
        <f>INDEX('2004'!$B$44:$B$140,'16 Year_History_Results'!CC494)</f>
        <v>0</v>
      </c>
      <c r="BI494" s="2">
        <f>INDEX('2005'!$B$44:$B$140,'16 Year_History_Results'!CD494)</f>
        <v>0</v>
      </c>
      <c r="BJ494" s="2">
        <f>INDEX('2006'!$B$44:$B$140,'16 Year_History_Results'!CE494)</f>
        <v>0</v>
      </c>
      <c r="BK494" s="2">
        <f>INDEX('2007'!$B$44:$B$140,'16 Year_History_Results'!CF494)</f>
        <v>12</v>
      </c>
      <c r="BL494" s="2">
        <f>INDEX('2008'!$B$44:$B$140,'16 Year_History_Results'!CG494)</f>
        <v>0</v>
      </c>
      <c r="BM494" s="2">
        <f>INDEX('2009'!$B$44:$B$140,'16 Year_History_Results'!CH494)</f>
        <v>0</v>
      </c>
      <c r="BN494" s="2">
        <f>INDEX('2010'!$B$44:$B$140,'16 Year_History_Results'!CI494)</f>
        <v>0</v>
      </c>
      <c r="BO494" s="2">
        <f>INDEX('2011'!$B$44:$B$140,'16 Year_History_Results'!CJ494)</f>
        <v>0</v>
      </c>
      <c r="BP494" s="2">
        <f>INDEX('2012'!$B$44:$B$140,'16 Year_History_Results'!CK494)</f>
        <v>0</v>
      </c>
      <c r="BQ494" s="2">
        <f>INDEX('2013'!$B$44:$B$140,'16 Year_History_Results'!CL494)</f>
        <v>0</v>
      </c>
      <c r="BR494" s="2">
        <f>INDEX('2014'!$B$52:$B$180,'16 Year_History_Results'!CM494)</f>
        <v>0</v>
      </c>
      <c r="BS494" s="147">
        <f>INDEX('2015'!$B$52:$B$308,'16 Year_History_Results'!CN494)</f>
        <v>0</v>
      </c>
      <c r="BT494" s="147">
        <f>INDEX('2016'!$B$52:$B$308,'16 Year_History_Results'!CO494)</f>
        <v>0</v>
      </c>
      <c r="BW494">
        <f t="shared" si="350"/>
        <v>1824</v>
      </c>
      <c r="BX494" s="110"/>
      <c r="BY494" s="97"/>
      <c r="BZ494" s="146">
        <f>IF(ISNA(MATCH($BW494,'2001'!$A$44:$A$139,0)),97,MATCH($BW494,'2001'!$A$44:$A$139,0))</f>
        <v>97</v>
      </c>
      <c r="CA494" s="2">
        <f>IF(ISNA(MATCH($BW494,'2002'!$A$44:$A$139,0)),97,MATCH($BW494,'2002'!$A$44:$A$139,0))</f>
        <v>97</v>
      </c>
      <c r="CB494" s="2">
        <f>IF(ISNA(MATCH($BW494,'2003'!$A$44:$A$139,0)),97,MATCH($BW494,'2003'!$A$44:$A$139,0))</f>
        <v>97</v>
      </c>
      <c r="CC494" s="2">
        <f>IF(ISNA(MATCH($BW494,'2004'!$A$44:$A$139,0)),97,MATCH($BW494,'2004'!$A$44:$A$139,0))</f>
        <v>97</v>
      </c>
      <c r="CD494" s="2">
        <f>IF(ISNA(MATCH($BW494,'2005'!$A$44:$A$139,0)),97,MATCH($BW494,'2005'!$A$44:$A$139,0))</f>
        <v>97</v>
      </c>
      <c r="CE494" s="2">
        <f>IF(ISNA(MATCH($BW494,'2006'!$A$44:$A$139,0)),97,MATCH($BW494,'2006'!$A$44:$A$139,0))</f>
        <v>97</v>
      </c>
      <c r="CF494" s="2">
        <f>IF(ISNA(MATCH($BW494,'2007'!$A$44:$A$139,0)),97,MATCH($BW494,'2007'!$A$44:$A$139,0))</f>
        <v>87</v>
      </c>
      <c r="CG494" s="2">
        <f>IF(ISNA(MATCH($BW494,'2008'!$A$44:$A$139,0)),97,MATCH($BW494,'2008'!$A$44:$A$139,0))</f>
        <v>97</v>
      </c>
      <c r="CH494" s="2">
        <f>IF(ISNA(MATCH($BW494,'2009'!$A$44:$A$139,0)),97,MATCH($BW494,'2009'!$A$44:$A$139,0))</f>
        <v>97</v>
      </c>
      <c r="CI494" s="2">
        <f>IF(ISNA(MATCH($BW494,'2010'!$A$44:$A$139,0)),97,MATCH($BW494,'2010'!$A$44:$A$139,0))</f>
        <v>97</v>
      </c>
      <c r="CJ494" s="2">
        <f>IF(ISNA(MATCH($BW494,'2011'!$A$44:$A$139,0)),97,MATCH($BW494,'2011'!$A$44:$A$139,0))</f>
        <v>97</v>
      </c>
      <c r="CK494" s="2">
        <f>IF(ISNA(MATCH($BW494,'2012'!$A$44:$A$139,0)),97,MATCH($BW494,'2012'!$A$44:$A$139,0))</f>
        <v>97</v>
      </c>
      <c r="CL494" s="2">
        <f>IF(ISNA(MATCH($BW494,'2013'!$A$44:$A$139,0)),97,MATCH($BW494,'2013'!$A$44:$A$139,0))</f>
        <v>97</v>
      </c>
      <c r="CM494" s="2">
        <f>IF(ISNA(MATCH($BW494,'2014'!$A$52:$A$179,0)),129,MATCH($BW494,'2014'!$A$52:$A$179,0))</f>
        <v>129</v>
      </c>
      <c r="CN494" s="147">
        <f>IF(ISNA(MATCH($BW494,'2015'!$A$52:$A$307,0)),257,MATCH($BW494,'2015'!$A$52:$A$307,0))</f>
        <v>257</v>
      </c>
      <c r="CO494" s="147">
        <f>IF(ISNA(MATCH($BW494,'2016'!$A$52:$A$307,0)),257,MATCH($BW494,'2016'!$A$52:$A$307,0))</f>
        <v>257</v>
      </c>
      <c r="CQ494">
        <f t="shared" si="392"/>
        <v>1824</v>
      </c>
      <c r="CR494" s="281"/>
      <c r="CS494" s="279"/>
      <c r="CT494" s="278">
        <f t="shared" si="393"/>
        <v>0</v>
      </c>
      <c r="CU494" s="279">
        <f t="shared" si="394"/>
        <v>0</v>
      </c>
      <c r="CV494" s="279">
        <f t="shared" si="395"/>
        <v>0</v>
      </c>
      <c r="CW494" s="279">
        <f t="shared" si="396"/>
        <v>0</v>
      </c>
      <c r="CX494" s="279">
        <f t="shared" si="397"/>
        <v>0</v>
      </c>
      <c r="CY494" s="279">
        <f t="shared" si="398"/>
        <v>0</v>
      </c>
      <c r="CZ494" s="279">
        <f t="shared" si="399"/>
        <v>12</v>
      </c>
      <c r="DA494" s="279">
        <f t="shared" si="400"/>
        <v>7.9992000000000001</v>
      </c>
      <c r="DB494" s="279">
        <f t="shared" si="401"/>
        <v>5.3322667199999998</v>
      </c>
      <c r="DC494" s="279">
        <f t="shared" si="402"/>
        <v>3.5544889955519996</v>
      </c>
      <c r="DD494" s="279">
        <f t="shared" si="403"/>
        <v>2.3694223644349628</v>
      </c>
      <c r="DE494" s="279">
        <f t="shared" si="404"/>
        <v>1.5794569481323462</v>
      </c>
      <c r="DF494" s="279">
        <f t="shared" si="405"/>
        <v>1.052866001625022</v>
      </c>
      <c r="DG494" s="279">
        <f t="shared" si="406"/>
        <v>0.70184047668323957</v>
      </c>
      <c r="DH494" s="280">
        <f t="shared" si="407"/>
        <v>0.46784686175704748</v>
      </c>
      <c r="DI494" s="280">
        <f t="shared" si="358"/>
        <v>0.31186671804724786</v>
      </c>
      <c r="DJ494" s="154">
        <f t="shared" si="354"/>
        <v>429</v>
      </c>
      <c r="DK494" s="279">
        <f t="shared" si="408"/>
        <v>1824</v>
      </c>
      <c r="DL494" s="97"/>
      <c r="DM494" s="154"/>
      <c r="DN494" s="267">
        <f>BE494+AJ494+DM494</f>
        <v>0</v>
      </c>
      <c r="DO494" s="154">
        <f>BF494+AK494+DN494</f>
        <v>0</v>
      </c>
      <c r="DP494" s="154">
        <f>BG494+AL494+DO494</f>
        <v>0</v>
      </c>
      <c r="DQ494" s="154">
        <f>BH494+AM494+DP494</f>
        <v>0</v>
      </c>
      <c r="DR494" s="154">
        <f>BI494+AN494+DQ494</f>
        <v>0</v>
      </c>
      <c r="DS494" s="154">
        <f>BJ494+AO494+DR494</f>
        <v>0</v>
      </c>
      <c r="DT494" s="154">
        <f>BK494+AP494+DS494</f>
        <v>12</v>
      </c>
      <c r="DU494" s="154">
        <f>BL494+AQ494+DT494</f>
        <v>12</v>
      </c>
      <c r="DV494" s="154">
        <f>BM494+AR494+DU494</f>
        <v>12</v>
      </c>
      <c r="DW494" s="154">
        <f>BN494+AS494+DV494</f>
        <v>12</v>
      </c>
      <c r="DX494" s="154">
        <f>BO494+AT494+DW494</f>
        <v>12</v>
      </c>
      <c r="DY494" s="154">
        <f>BP494+AU494+DX494</f>
        <v>12</v>
      </c>
      <c r="DZ494" s="154">
        <f t="shared" si="409"/>
        <v>12</v>
      </c>
      <c r="EA494" s="154">
        <f t="shared" si="410"/>
        <v>12</v>
      </c>
      <c r="EB494" s="264">
        <f t="shared" si="411"/>
        <v>12</v>
      </c>
      <c r="EC494" s="264">
        <f t="shared" si="359"/>
        <v>12</v>
      </c>
      <c r="ED494" s="154">
        <f t="shared" si="356"/>
        <v>395</v>
      </c>
    </row>
    <row r="495" spans="2:134" ht="13" thickBot="1" x14ac:dyDescent="0.3">
      <c r="B495" s="247">
        <v>250</v>
      </c>
      <c r="C495" s="50">
        <f t="shared" si="412"/>
        <v>1</v>
      </c>
      <c r="D495" s="50">
        <f t="shared" si="413"/>
        <v>1</v>
      </c>
      <c r="E495" s="97"/>
      <c r="F495" s="2">
        <f t="shared" si="357"/>
        <v>490</v>
      </c>
      <c r="G495" s="207">
        <v>269</v>
      </c>
      <c r="H495" s="98">
        <f>15- COUNTIF(L495:AC495,"#N/A")</f>
        <v>1</v>
      </c>
      <c r="I495" s="131">
        <f>SUM(AH495:AY495)+SUM(BE495:BT495)</f>
        <v>20</v>
      </c>
      <c r="J495" s="398">
        <f>DI495</f>
        <v>0.29450094067020599</v>
      </c>
      <c r="K495" s="456" t="str">
        <f>IF(ISNUMBER(MATCH(G495,'[4]OPR data'!$A$3:$A$2900,0)),"Y","N")</f>
        <v>Y</v>
      </c>
      <c r="L495" s="110"/>
      <c r="M495" s="233"/>
      <c r="N495" s="469" t="e">
        <f>(INDEX(Finish_table!R$4:R$83,MATCH('16 Year_History_Results'!$G495,Finish_table!S$4:S$83,0),1))</f>
        <v>#N/A</v>
      </c>
      <c r="O495" s="233" t="e">
        <f>(INDEX(Finish_table!Z$4:Z$99,MATCH('16 Year_History_Results'!$G495,Finish_table!AA$4:AA$99,0),1))</f>
        <v>#N/A</v>
      </c>
      <c r="P495" s="233" t="e">
        <f>(INDEX(Finish_table!AI$4:AI$99,MATCH('16 Year_History_Results'!$G495,Finish_table!AJ$4:AJ$99,0),1))</f>
        <v>#N/A</v>
      </c>
      <c r="Q495" s="233" t="e">
        <f>(INDEX(Finish_table!AR$4:AR$99,MATCH('16 Year_History_Results'!$G495,Finish_table!AS$4:AS$99,0),1))</f>
        <v>#N/A</v>
      </c>
      <c r="R495" s="233" t="str">
        <f>(INDEX(Finish_table!BA$4:BA$99,MATCH('16 Year_History_Results'!$G495,Finish_table!BB$4:BB$99,0),1))</f>
        <v>QF</v>
      </c>
      <c r="S495" s="233" t="str">
        <f>(INDEX(Finish_table!BJ$4:BJ$99,MATCH('16 Year_History_Results'!$G495,Finish_table!BK$4:BK$99,0),1))</f>
        <v>QF</v>
      </c>
      <c r="T495" s="233" t="e">
        <f>(INDEX(Finish_table!BS$4:BS$99,MATCH('16 Year_History_Results'!$G495,Finish_table!BT$4:BT$99,0),1))</f>
        <v>#N/A</v>
      </c>
      <c r="U495" s="233" t="e">
        <f>(INDEX(Finish_table!CB$4:CB$99,MATCH('16 Year_History_Results'!$G495,Finish_table!CC$4:CC$99,0),1))</f>
        <v>#N/A</v>
      </c>
      <c r="V495" s="233" t="e">
        <f>(INDEX(Finish_table!CK$4:CK$99,MATCH('16 Year_History_Results'!$G495,Finish_table!CL$4:CL$99,0),1))</f>
        <v>#N/A</v>
      </c>
      <c r="W495" s="233" t="e">
        <f>(INDEX(Finish_table!CT$4:CT$99,MATCH('16 Year_History_Results'!$G495,Finish_table!CU$4:CU$99,0),1))</f>
        <v>#N/A</v>
      </c>
      <c r="X495" s="233" t="e">
        <f>(INDEX(Finish_table!DC$4:DC$99,MATCH('16 Year_History_Results'!$G495,Finish_table!DD$4:DD$99,0),1))</f>
        <v>#N/A</v>
      </c>
      <c r="Y495" s="233" t="e">
        <f>(INDEX(Finish_table!DL$4:DL$99,MATCH('16 Year_History_Results'!$G495,Finish_table!DM$4:DM$99,0),1))</f>
        <v>#N/A</v>
      </c>
      <c r="Z495" s="233" t="e">
        <f>(INDEX(Finish_table!DU$4:DU$99,MATCH('16 Year_History_Results'!$G495,Finish_table!DV$4:DV$99,0),1))</f>
        <v>#N/A</v>
      </c>
      <c r="AA495" s="233" t="e">
        <f>(INDEX(Finish_table!ED$4:ED$140,MATCH('16 Year_History_Results'!$G495,Finish_table!EE$4:EE$140,0),1))</f>
        <v>#N/A</v>
      </c>
      <c r="AB495" s="233" t="e">
        <f>(INDEX(Finish_table!EM$4:EM$224,MATCH('16 Year_History_Results'!$G495,Finish_table!EN$4:EN$224,0),1))</f>
        <v>#N/A</v>
      </c>
      <c r="AC495" s="253" t="e">
        <f>(INDEX(Finish_table!EW$4:EW$224,MATCH('16 Year_History_Results'!$G495,Finish_table!EX$4:EX$224,0),1))</f>
        <v>#N/A</v>
      </c>
      <c r="AG495">
        <f t="shared" si="391"/>
        <v>269</v>
      </c>
      <c r="AH495" s="110"/>
      <c r="AI495" s="2"/>
      <c r="AJ495" s="146">
        <f>INDEX('2001'!$C$44:$C$140,'16 Year_History_Results'!BZ495)</f>
        <v>0</v>
      </c>
      <c r="AK495" s="2">
        <f>INDEX('2002'!$C$44:$C$140,'16 Year_History_Results'!CA495)</f>
        <v>0</v>
      </c>
      <c r="AL495" s="2">
        <f>INDEX('2003'!$C$44:$C$140,'16 Year_History_Results'!CB495)</f>
        <v>0</v>
      </c>
      <c r="AM495" s="2">
        <f>INDEX('2004'!$C$44:$C$140,'16 Year_History_Results'!CC495)</f>
        <v>0</v>
      </c>
      <c r="AN495" s="2">
        <f>INDEX('2005'!$C$44:$C$140,'16 Year_History_Results'!CD495)</f>
        <v>0</v>
      </c>
      <c r="AO495" s="2">
        <f>INDEX('2006'!$C$44:$C$140,'16 Year_History_Results'!CE495)</f>
        <v>0</v>
      </c>
      <c r="AP495" s="2">
        <f>INDEX('2007'!$C$44:$C$140,'16 Year_History_Results'!CF495)</f>
        <v>0</v>
      </c>
      <c r="AQ495" s="2">
        <f>INDEX('2008'!$C$44:$C$140,'16 Year_History_Results'!CG495)</f>
        <v>0</v>
      </c>
      <c r="AR495" s="2">
        <f>INDEX('2009'!$C$44:$C$140,'16 Year_History_Results'!CH495)</f>
        <v>0</v>
      </c>
      <c r="AS495" s="2">
        <f>INDEX('2010'!$C$44:$C$140,'16 Year_History_Results'!CI495)</f>
        <v>0</v>
      </c>
      <c r="AT495" s="2">
        <f>INDEX('2011'!$C$44:$C$140,'16 Year_History_Results'!CJ495)</f>
        <v>0</v>
      </c>
      <c r="AU495" s="2">
        <f>INDEX('2012'!$C$44:$C$140,'16 Year_History_Results'!CK495)</f>
        <v>0</v>
      </c>
      <c r="AV495" s="2">
        <f>INDEX('2013'!$C$44:$C$140,'16 Year_History_Results'!CL495)</f>
        <v>0</v>
      </c>
      <c r="AW495" s="2">
        <f>INDEX('2014'!$C$52:$C$180,'16 Year_History_Results'!CM495)</f>
        <v>0</v>
      </c>
      <c r="AX495" s="2">
        <f>INDEX('2015'!$E$52:$E$308,'16 Year_History_Results'!CN495)</f>
        <v>0</v>
      </c>
      <c r="AY495" s="147">
        <f>INDEX('2016'!$E$52:$E$308,'16 Year_History_Results'!CO495)</f>
        <v>0</v>
      </c>
      <c r="AZ495" s="2"/>
      <c r="BB495">
        <f t="shared" si="349"/>
        <v>269</v>
      </c>
      <c r="BC495" s="110"/>
      <c r="BD495" s="97"/>
      <c r="BE495" s="146">
        <f>INDEX('2001'!$B$44:$B$140,'16 Year_History_Results'!BZ495)</f>
        <v>0</v>
      </c>
      <c r="BF495" s="2">
        <f>INDEX('2002'!$B$44:$B$140,'16 Year_History_Results'!CA495)</f>
        <v>0</v>
      </c>
      <c r="BG495" s="2">
        <f>INDEX('2003'!$B$44:$B$140,'16 Year_History_Results'!CB495)</f>
        <v>0</v>
      </c>
      <c r="BH495" s="2">
        <f>INDEX('2004'!$B$44:$B$140,'16 Year_History_Results'!CC495)</f>
        <v>0</v>
      </c>
      <c r="BI495" s="2">
        <f>INDEX('2005'!$B$44:$B$140,'16 Year_History_Results'!CD495)</f>
        <v>9</v>
      </c>
      <c r="BJ495" s="2">
        <f>INDEX('2006'!$B$44:$B$140,'16 Year_History_Results'!CE495)</f>
        <v>11</v>
      </c>
      <c r="BK495" s="2">
        <f>INDEX('2007'!$B$44:$B$140,'16 Year_History_Results'!CF495)</f>
        <v>0</v>
      </c>
      <c r="BL495" s="2">
        <f>INDEX('2008'!$B$44:$B$140,'16 Year_History_Results'!CG495)</f>
        <v>0</v>
      </c>
      <c r="BM495" s="2">
        <f>INDEX('2009'!$B$44:$B$140,'16 Year_History_Results'!CH495)</f>
        <v>0</v>
      </c>
      <c r="BN495" s="2">
        <f>INDEX('2010'!$B$44:$B$140,'16 Year_History_Results'!CI495)</f>
        <v>0</v>
      </c>
      <c r="BO495" s="2">
        <f>INDEX('2011'!$B$44:$B$140,'16 Year_History_Results'!CJ495)</f>
        <v>0</v>
      </c>
      <c r="BP495" s="2">
        <f>INDEX('2012'!$B$44:$B$140,'16 Year_History_Results'!CK495)</f>
        <v>0</v>
      </c>
      <c r="BQ495" s="2">
        <f>INDEX('2013'!$B$44:$B$140,'16 Year_History_Results'!CL495)</f>
        <v>0</v>
      </c>
      <c r="BR495" s="2">
        <f>INDEX('2014'!$B$52:$B$180,'16 Year_History_Results'!CM495)</f>
        <v>0</v>
      </c>
      <c r="BS495" s="147">
        <f>INDEX('2015'!$B$52:$B$308,'16 Year_History_Results'!CN495)</f>
        <v>0</v>
      </c>
      <c r="BT495" s="147">
        <f>INDEX('2016'!$B$52:$B$308,'16 Year_History_Results'!CO495)</f>
        <v>0</v>
      </c>
      <c r="BW495">
        <f t="shared" si="350"/>
        <v>269</v>
      </c>
      <c r="BX495" s="110"/>
      <c r="BY495" s="97"/>
      <c r="BZ495" s="146">
        <f>IF(ISNA(MATCH($BW495,'2001'!$A$44:$A$139,0)),97,MATCH($BW495,'2001'!$A$44:$A$139,0))</f>
        <v>97</v>
      </c>
      <c r="CA495" s="2">
        <f>IF(ISNA(MATCH($BW495,'2002'!$A$44:$A$139,0)),97,MATCH($BW495,'2002'!$A$44:$A$139,0))</f>
        <v>97</v>
      </c>
      <c r="CB495" s="2">
        <f>IF(ISNA(MATCH($BW495,'2003'!$A$44:$A$139,0)),97,MATCH($BW495,'2003'!$A$44:$A$139,0))</f>
        <v>97</v>
      </c>
      <c r="CC495" s="2">
        <f>IF(ISNA(MATCH($BW495,'2004'!$A$44:$A$139,0)),97,MATCH($BW495,'2004'!$A$44:$A$139,0))</f>
        <v>97</v>
      </c>
      <c r="CD495" s="2">
        <f>IF(ISNA(MATCH($BW495,'2005'!$A$44:$A$139,0)),97,MATCH($BW495,'2005'!$A$44:$A$139,0))</f>
        <v>44</v>
      </c>
      <c r="CE495" s="2">
        <f>IF(ISNA(MATCH($BW495,'2006'!$A$44:$A$139,0)),97,MATCH($BW495,'2006'!$A$44:$A$139,0))</f>
        <v>48</v>
      </c>
      <c r="CF495" s="2">
        <f>IF(ISNA(MATCH($BW495,'2007'!$A$44:$A$139,0)),97,MATCH($BW495,'2007'!$A$44:$A$139,0))</f>
        <v>97</v>
      </c>
      <c r="CG495" s="2">
        <f>IF(ISNA(MATCH($BW495,'2008'!$A$44:$A$139,0)),97,MATCH($BW495,'2008'!$A$44:$A$139,0))</f>
        <v>97</v>
      </c>
      <c r="CH495" s="2">
        <f>IF(ISNA(MATCH($BW495,'2009'!$A$44:$A$139,0)),97,MATCH($BW495,'2009'!$A$44:$A$139,0))</f>
        <v>97</v>
      </c>
      <c r="CI495" s="2">
        <f>IF(ISNA(MATCH($BW495,'2010'!$A$44:$A$139,0)),97,MATCH($BW495,'2010'!$A$44:$A$139,0))</f>
        <v>97</v>
      </c>
      <c r="CJ495" s="2">
        <f>IF(ISNA(MATCH($BW495,'2011'!$A$44:$A$139,0)),97,MATCH($BW495,'2011'!$A$44:$A$139,0))</f>
        <v>97</v>
      </c>
      <c r="CK495" s="2">
        <f>IF(ISNA(MATCH($BW495,'2012'!$A$44:$A$139,0)),97,MATCH($BW495,'2012'!$A$44:$A$139,0))</f>
        <v>97</v>
      </c>
      <c r="CL495" s="2">
        <f>IF(ISNA(MATCH($BW495,'2013'!$A$44:$A$139,0)),97,MATCH($BW495,'2013'!$A$44:$A$139,0))</f>
        <v>97</v>
      </c>
      <c r="CM495" s="2">
        <f>IF(ISNA(MATCH($BW495,'2014'!$A$52:$A$179,0)),129,MATCH($BW495,'2014'!$A$52:$A$179,0))</f>
        <v>129</v>
      </c>
      <c r="CN495" s="147">
        <f>IF(ISNA(MATCH($BW495,'2015'!$A$52:$A$307,0)),257,MATCH($BW495,'2015'!$A$52:$A$307,0))</f>
        <v>257</v>
      </c>
      <c r="CO495" s="147">
        <f>IF(ISNA(MATCH($BW495,'2016'!$A$52:$A$307,0)),257,MATCH($BW495,'2016'!$A$52:$A$307,0))</f>
        <v>257</v>
      </c>
      <c r="CQ495">
        <f t="shared" si="392"/>
        <v>269</v>
      </c>
      <c r="CR495" s="281"/>
      <c r="CS495" s="279"/>
      <c r="CT495" s="278">
        <f t="shared" si="393"/>
        <v>0</v>
      </c>
      <c r="CU495" s="279">
        <f t="shared" si="394"/>
        <v>0</v>
      </c>
      <c r="CV495" s="279">
        <f t="shared" si="395"/>
        <v>0</v>
      </c>
      <c r="CW495" s="279">
        <f t="shared" si="396"/>
        <v>0</v>
      </c>
      <c r="CX495" s="279">
        <f t="shared" si="397"/>
        <v>9</v>
      </c>
      <c r="CY495" s="279">
        <f t="shared" si="398"/>
        <v>16.999400000000001</v>
      </c>
      <c r="CZ495" s="279">
        <f t="shared" si="399"/>
        <v>11.331800040000001</v>
      </c>
      <c r="DA495" s="279">
        <f t="shared" si="400"/>
        <v>7.5537779066640001</v>
      </c>
      <c r="DB495" s="279">
        <f t="shared" si="401"/>
        <v>5.035348352582222</v>
      </c>
      <c r="DC495" s="279">
        <f t="shared" si="402"/>
        <v>3.3565632118313089</v>
      </c>
      <c r="DD495" s="279">
        <f t="shared" si="403"/>
        <v>2.2374850370067505</v>
      </c>
      <c r="DE495" s="279">
        <f t="shared" si="404"/>
        <v>1.4915075256686998</v>
      </c>
      <c r="DF495" s="279">
        <f t="shared" si="405"/>
        <v>0.99423891661075525</v>
      </c>
      <c r="DG495" s="279">
        <f t="shared" si="406"/>
        <v>0.66275966181272938</v>
      </c>
      <c r="DH495" s="280">
        <f t="shared" si="407"/>
        <v>0.4417955905643654</v>
      </c>
      <c r="DI495" s="280">
        <f t="shared" si="358"/>
        <v>0.29450094067020599</v>
      </c>
      <c r="DJ495" s="154">
        <f t="shared" si="354"/>
        <v>431</v>
      </c>
      <c r="DK495" s="279">
        <f t="shared" si="408"/>
        <v>269</v>
      </c>
      <c r="DL495" s="97"/>
      <c r="DM495" s="154"/>
      <c r="DN495" s="267">
        <f>BE495+AJ495+DM495</f>
        <v>0</v>
      </c>
      <c r="DO495" s="154">
        <f>BF495+AK495+DN495</f>
        <v>0</v>
      </c>
      <c r="DP495" s="154">
        <f>BG495+AL495+DO495</f>
        <v>0</v>
      </c>
      <c r="DQ495" s="154">
        <f>BH495+AM495+DP495</f>
        <v>0</v>
      </c>
      <c r="DR495" s="154">
        <f>BI495+AN495+DQ495</f>
        <v>9</v>
      </c>
      <c r="DS495" s="154">
        <f>BJ495+AO495+DR495</f>
        <v>20</v>
      </c>
      <c r="DT495" s="154">
        <f>BK495+AP495+DS495</f>
        <v>20</v>
      </c>
      <c r="DU495" s="154">
        <f>BL495+AQ495+DT495</f>
        <v>20</v>
      </c>
      <c r="DV495" s="154">
        <f>BM495+AR495+DU495</f>
        <v>20</v>
      </c>
      <c r="DW495" s="154">
        <f>BN495+AS495+DV495</f>
        <v>20</v>
      </c>
      <c r="DX495" s="154">
        <f>BO495+AT495+DW495</f>
        <v>20</v>
      </c>
      <c r="DY495" s="154">
        <f>BP495+AU495+DX495</f>
        <v>20</v>
      </c>
      <c r="DZ495" s="154">
        <f t="shared" si="409"/>
        <v>20</v>
      </c>
      <c r="EA495" s="154">
        <f t="shared" si="410"/>
        <v>20</v>
      </c>
      <c r="EB495" s="264">
        <f t="shared" si="411"/>
        <v>20</v>
      </c>
      <c r="EC495" s="264">
        <f t="shared" si="359"/>
        <v>20</v>
      </c>
      <c r="ED495" s="154">
        <f t="shared" si="356"/>
        <v>333</v>
      </c>
    </row>
    <row r="496" spans="2:134" ht="13" thickBot="1" x14ac:dyDescent="0.3">
      <c r="B496" s="131">
        <v>254</v>
      </c>
      <c r="C496" s="50">
        <f t="shared" si="412"/>
        <v>1</v>
      </c>
      <c r="D496" s="50">
        <f t="shared" si="413"/>
        <v>0</v>
      </c>
      <c r="E496" s="97"/>
      <c r="F496" s="2">
        <f t="shared" si="357"/>
        <v>491</v>
      </c>
      <c r="G496" s="495">
        <v>1369</v>
      </c>
      <c r="H496" s="98">
        <f>15- COUNTIF(L496:AC496,"#N/A")</f>
        <v>0</v>
      </c>
      <c r="I496" s="131">
        <f>SUM(AH496:AY496)+SUM(BE496:BT496)</f>
        <v>11</v>
      </c>
      <c r="J496" s="398">
        <f>DI496</f>
        <v>0.28587782487664376</v>
      </c>
      <c r="K496" s="456" t="str">
        <f>IF(ISNUMBER(MATCH(G496,'[4]OPR data'!$A$3:$A$2900,0)),"Y","N")</f>
        <v>Y</v>
      </c>
      <c r="L496" s="110"/>
      <c r="M496" s="233"/>
      <c r="N496" s="469" t="e">
        <f>(INDEX(Finish_table!R$4:R$83,MATCH('16 Year_History_Results'!$G496,Finish_table!S$4:S$83,0),1))</f>
        <v>#N/A</v>
      </c>
      <c r="O496" s="233" t="e">
        <f>(INDEX(Finish_table!Z$4:Z$99,MATCH('16 Year_History_Results'!$G496,Finish_table!AA$4:AA$99,0),1))</f>
        <v>#N/A</v>
      </c>
      <c r="P496" s="233" t="e">
        <f>(INDEX(Finish_table!AI$4:AI$99,MATCH('16 Year_History_Results'!$G496,Finish_table!AJ$4:AJ$99,0),1))</f>
        <v>#N/A</v>
      </c>
      <c r="Q496" s="233" t="e">
        <f>(INDEX(Finish_table!AR$4:AR$99,MATCH('16 Year_History_Results'!$G496,Finish_table!AS$4:AS$99,0),1))</f>
        <v>#N/A</v>
      </c>
      <c r="R496" s="233" t="e">
        <f>(INDEX(Finish_table!BA$4:BA$99,MATCH('16 Year_History_Results'!$G496,Finish_table!BB$4:BB$99,0),1))</f>
        <v>#N/A</v>
      </c>
      <c r="S496" s="233" t="e">
        <f>(INDEX(Finish_table!BJ$4:BJ$99,MATCH('16 Year_History_Results'!$G496,Finish_table!BK$4:BK$99,0),1))</f>
        <v>#N/A</v>
      </c>
      <c r="T496" s="233" t="str">
        <f>(INDEX(Finish_table!BS$4:BS$99,MATCH('16 Year_History_Results'!$G496,Finish_table!BT$4:BT$99,0),1))</f>
        <v>QF</v>
      </c>
      <c r="U496" s="233" t="e">
        <f>(INDEX(Finish_table!CB$4:CB$99,MATCH('16 Year_History_Results'!$G496,Finish_table!CC$4:CC$99,0),1))</f>
        <v>#N/A</v>
      </c>
      <c r="V496" s="233" t="e">
        <f>(INDEX(Finish_table!CK$4:CK$99,MATCH('16 Year_History_Results'!$G496,Finish_table!CL$4:CL$99,0),1))</f>
        <v>#N/A</v>
      </c>
      <c r="W496" s="233" t="e">
        <f>(INDEX(Finish_table!CT$4:CT$99,MATCH('16 Year_History_Results'!$G496,Finish_table!CU$4:CU$99,0),1))</f>
        <v>#N/A</v>
      </c>
      <c r="X496" s="233" t="e">
        <f>(INDEX(Finish_table!DC$4:DC$99,MATCH('16 Year_History_Results'!$G496,Finish_table!DD$4:DD$99,0),1))</f>
        <v>#N/A</v>
      </c>
      <c r="Y496" s="233" t="e">
        <f>(INDEX(Finish_table!DL$4:DL$99,MATCH('16 Year_History_Results'!$G496,Finish_table!DM$4:DM$99,0),1))</f>
        <v>#N/A</v>
      </c>
      <c r="Z496" s="233" t="e">
        <f>(INDEX(Finish_table!DU$4:DU$99,MATCH('16 Year_History_Results'!$G496,Finish_table!DV$4:DV$99,0),1))</f>
        <v>#N/A</v>
      </c>
      <c r="AA496" s="233" t="e">
        <f>(INDEX(Finish_table!ED$4:ED$140,MATCH('16 Year_History_Results'!$G496,Finish_table!EE$4:EE$140,0),1))</f>
        <v>#N/A</v>
      </c>
      <c r="AB496" s="233" t="e">
        <f>(INDEX(Finish_table!EM$4:EM$224,MATCH('16 Year_History_Results'!$G496,Finish_table!EN$4:EN$224,0),1))</f>
        <v>#N/A</v>
      </c>
      <c r="AC496" s="253" t="e">
        <f>(INDEX(Finish_table!EW$4:EW$224,MATCH('16 Year_History_Results'!$G496,Finish_table!EX$4:EX$224,0),1))</f>
        <v>#N/A</v>
      </c>
      <c r="AG496">
        <f t="shared" si="391"/>
        <v>1369</v>
      </c>
      <c r="AH496" s="110"/>
      <c r="AI496" s="2"/>
      <c r="AJ496" s="146">
        <f>INDEX('2001'!$C$44:$C$140,'16 Year_History_Results'!BZ496)</f>
        <v>0</v>
      </c>
      <c r="AK496" s="2">
        <f>INDEX('2002'!$C$44:$C$140,'16 Year_History_Results'!CA496)</f>
        <v>0</v>
      </c>
      <c r="AL496" s="2">
        <f>INDEX('2003'!$C$44:$C$140,'16 Year_History_Results'!CB496)</f>
        <v>0</v>
      </c>
      <c r="AM496" s="2">
        <f>INDEX('2004'!$C$44:$C$140,'16 Year_History_Results'!CC496)</f>
        <v>0</v>
      </c>
      <c r="AN496" s="2">
        <f>INDEX('2005'!$C$44:$C$140,'16 Year_History_Results'!CD496)</f>
        <v>0</v>
      </c>
      <c r="AO496" s="2">
        <f>INDEX('2006'!$C$44:$C$140,'16 Year_History_Results'!CE496)</f>
        <v>0</v>
      </c>
      <c r="AP496" s="2">
        <f>INDEX('2007'!$C$44:$C$140,'16 Year_History_Results'!CF496)</f>
        <v>0</v>
      </c>
      <c r="AQ496" s="2">
        <f>INDEX('2008'!$C$44:$C$140,'16 Year_History_Results'!CG496)</f>
        <v>0</v>
      </c>
      <c r="AR496" s="2">
        <f>INDEX('2009'!$C$44:$C$140,'16 Year_History_Results'!CH496)</f>
        <v>0</v>
      </c>
      <c r="AS496" s="2">
        <f>INDEX('2010'!$C$44:$C$140,'16 Year_History_Results'!CI496)</f>
        <v>0</v>
      </c>
      <c r="AT496" s="2">
        <f>INDEX('2011'!$C$44:$C$140,'16 Year_History_Results'!CJ496)</f>
        <v>0</v>
      </c>
      <c r="AU496" s="2">
        <f>INDEX('2012'!$C$44:$C$140,'16 Year_History_Results'!CK496)</f>
        <v>0</v>
      </c>
      <c r="AV496" s="2">
        <f>INDEX('2013'!$C$44:$C$140,'16 Year_History_Results'!CL496)</f>
        <v>0</v>
      </c>
      <c r="AW496" s="2">
        <f>INDEX('2014'!$C$52:$C$180,'16 Year_History_Results'!CM496)</f>
        <v>0</v>
      </c>
      <c r="AX496" s="2">
        <f>INDEX('2015'!$E$52:$E$308,'16 Year_History_Results'!CN496)</f>
        <v>0</v>
      </c>
      <c r="AY496" s="147">
        <f>INDEX('2016'!$E$52:$E$308,'16 Year_History_Results'!CO496)</f>
        <v>0</v>
      </c>
      <c r="AZ496" s="2"/>
      <c r="BB496">
        <f t="shared" si="349"/>
        <v>1369</v>
      </c>
      <c r="BC496" s="110"/>
      <c r="BD496" s="97"/>
      <c r="BE496" s="146">
        <f>INDEX('2001'!$B$44:$B$140,'16 Year_History_Results'!BZ496)</f>
        <v>0</v>
      </c>
      <c r="BF496" s="2">
        <f>INDEX('2002'!$B$44:$B$140,'16 Year_History_Results'!CA496)</f>
        <v>0</v>
      </c>
      <c r="BG496" s="2">
        <f>INDEX('2003'!$B$44:$B$140,'16 Year_History_Results'!CB496)</f>
        <v>0</v>
      </c>
      <c r="BH496" s="2">
        <f>INDEX('2004'!$B$44:$B$140,'16 Year_History_Results'!CC496)</f>
        <v>0</v>
      </c>
      <c r="BI496" s="2">
        <f>INDEX('2005'!$B$44:$B$140,'16 Year_History_Results'!CD496)</f>
        <v>0</v>
      </c>
      <c r="BJ496" s="2">
        <f>INDEX('2006'!$B$44:$B$140,'16 Year_History_Results'!CE496)</f>
        <v>0</v>
      </c>
      <c r="BK496" s="2">
        <f>INDEX('2007'!$B$44:$B$140,'16 Year_History_Results'!CF496)</f>
        <v>11</v>
      </c>
      <c r="BL496" s="2">
        <f>INDEX('2008'!$B$44:$B$140,'16 Year_History_Results'!CG496)</f>
        <v>0</v>
      </c>
      <c r="BM496" s="2">
        <f>INDEX('2009'!$B$44:$B$140,'16 Year_History_Results'!CH496)</f>
        <v>0</v>
      </c>
      <c r="BN496" s="2">
        <f>INDEX('2010'!$B$44:$B$140,'16 Year_History_Results'!CI496)</f>
        <v>0</v>
      </c>
      <c r="BO496" s="2">
        <f>INDEX('2011'!$B$44:$B$140,'16 Year_History_Results'!CJ496)</f>
        <v>0</v>
      </c>
      <c r="BP496" s="2">
        <f>INDEX('2012'!$B$44:$B$140,'16 Year_History_Results'!CK496)</f>
        <v>0</v>
      </c>
      <c r="BQ496" s="2">
        <f>INDEX('2013'!$B$44:$B$140,'16 Year_History_Results'!CL496)</f>
        <v>0</v>
      </c>
      <c r="BR496" s="2">
        <f>INDEX('2014'!$B$52:$B$180,'16 Year_History_Results'!CM496)</f>
        <v>0</v>
      </c>
      <c r="BS496" s="147">
        <f>INDEX('2015'!$B$52:$B$308,'16 Year_History_Results'!CN496)</f>
        <v>0</v>
      </c>
      <c r="BT496" s="147">
        <f>INDEX('2016'!$B$52:$B$308,'16 Year_History_Results'!CO496)</f>
        <v>0</v>
      </c>
      <c r="BW496">
        <f t="shared" si="350"/>
        <v>1369</v>
      </c>
      <c r="BX496" s="110"/>
      <c r="BY496" s="97"/>
      <c r="BZ496" s="146">
        <f>IF(ISNA(MATCH($BW496,'2001'!$A$44:$A$139,0)),97,MATCH($BW496,'2001'!$A$44:$A$139,0))</f>
        <v>97</v>
      </c>
      <c r="CA496" s="2">
        <f>IF(ISNA(MATCH($BW496,'2002'!$A$44:$A$139,0)),97,MATCH($BW496,'2002'!$A$44:$A$139,0))</f>
        <v>97</v>
      </c>
      <c r="CB496" s="2">
        <f>IF(ISNA(MATCH($BW496,'2003'!$A$44:$A$139,0)),97,MATCH($BW496,'2003'!$A$44:$A$139,0))</f>
        <v>97</v>
      </c>
      <c r="CC496" s="2">
        <f>IF(ISNA(MATCH($BW496,'2004'!$A$44:$A$139,0)),97,MATCH($BW496,'2004'!$A$44:$A$139,0))</f>
        <v>97</v>
      </c>
      <c r="CD496" s="2">
        <f>IF(ISNA(MATCH($BW496,'2005'!$A$44:$A$139,0)),97,MATCH($BW496,'2005'!$A$44:$A$139,0))</f>
        <v>97</v>
      </c>
      <c r="CE496" s="2">
        <f>IF(ISNA(MATCH($BW496,'2006'!$A$44:$A$139,0)),97,MATCH($BW496,'2006'!$A$44:$A$139,0))</f>
        <v>97</v>
      </c>
      <c r="CF496" s="2">
        <f>IF(ISNA(MATCH($BW496,'2007'!$A$44:$A$139,0)),97,MATCH($BW496,'2007'!$A$44:$A$139,0))</f>
        <v>72</v>
      </c>
      <c r="CG496" s="2">
        <f>IF(ISNA(MATCH($BW496,'2008'!$A$44:$A$139,0)),97,MATCH($BW496,'2008'!$A$44:$A$139,0))</f>
        <v>97</v>
      </c>
      <c r="CH496" s="2">
        <f>IF(ISNA(MATCH($BW496,'2009'!$A$44:$A$139,0)),97,MATCH($BW496,'2009'!$A$44:$A$139,0))</f>
        <v>97</v>
      </c>
      <c r="CI496" s="2">
        <f>IF(ISNA(MATCH($BW496,'2010'!$A$44:$A$139,0)),97,MATCH($BW496,'2010'!$A$44:$A$139,0))</f>
        <v>97</v>
      </c>
      <c r="CJ496" s="2">
        <f>IF(ISNA(MATCH($BW496,'2011'!$A$44:$A$139,0)),97,MATCH($BW496,'2011'!$A$44:$A$139,0))</f>
        <v>97</v>
      </c>
      <c r="CK496" s="2">
        <f>IF(ISNA(MATCH($BW496,'2012'!$A$44:$A$139,0)),97,MATCH($BW496,'2012'!$A$44:$A$139,0))</f>
        <v>97</v>
      </c>
      <c r="CL496" s="2">
        <f>IF(ISNA(MATCH($BW496,'2013'!$A$44:$A$139,0)),97,MATCH($BW496,'2013'!$A$44:$A$139,0))</f>
        <v>97</v>
      </c>
      <c r="CM496" s="2">
        <f>IF(ISNA(MATCH($BW496,'2014'!$A$52:$A$179,0)),129,MATCH($BW496,'2014'!$A$52:$A$179,0))</f>
        <v>129</v>
      </c>
      <c r="CN496" s="147">
        <f>IF(ISNA(MATCH($BW496,'2015'!$A$52:$A$307,0)),257,MATCH($BW496,'2015'!$A$52:$A$307,0))</f>
        <v>257</v>
      </c>
      <c r="CO496" s="147">
        <f>IF(ISNA(MATCH($BW496,'2016'!$A$52:$A$307,0)),257,MATCH($BW496,'2016'!$A$52:$A$307,0))</f>
        <v>102</v>
      </c>
      <c r="CQ496">
        <f t="shared" si="392"/>
        <v>1369</v>
      </c>
      <c r="CR496" s="281"/>
      <c r="CS496" s="279"/>
      <c r="CT496" s="278">
        <f t="shared" si="393"/>
        <v>0</v>
      </c>
      <c r="CU496" s="279">
        <f t="shared" si="394"/>
        <v>0</v>
      </c>
      <c r="CV496" s="279">
        <f t="shared" si="395"/>
        <v>0</v>
      </c>
      <c r="CW496" s="279">
        <f t="shared" si="396"/>
        <v>0</v>
      </c>
      <c r="CX496" s="279">
        <f t="shared" si="397"/>
        <v>0</v>
      </c>
      <c r="CY496" s="279">
        <f t="shared" si="398"/>
        <v>0</v>
      </c>
      <c r="CZ496" s="279">
        <f t="shared" si="399"/>
        <v>11</v>
      </c>
      <c r="DA496" s="279">
        <f t="shared" si="400"/>
        <v>7.3325999999999993</v>
      </c>
      <c r="DB496" s="279">
        <f t="shared" si="401"/>
        <v>4.8879111599999989</v>
      </c>
      <c r="DC496" s="279">
        <f t="shared" si="402"/>
        <v>3.2582815792559989</v>
      </c>
      <c r="DD496" s="279">
        <f t="shared" si="403"/>
        <v>2.1719705007320487</v>
      </c>
      <c r="DE496" s="279">
        <f t="shared" si="404"/>
        <v>1.4478355357879835</v>
      </c>
      <c r="DF496" s="279">
        <f t="shared" si="405"/>
        <v>0.96512716815626975</v>
      </c>
      <c r="DG496" s="279">
        <f t="shared" si="406"/>
        <v>0.64335377029296936</v>
      </c>
      <c r="DH496" s="280">
        <f t="shared" si="407"/>
        <v>0.42885962327729338</v>
      </c>
      <c r="DI496" s="280">
        <f t="shared" si="358"/>
        <v>0.28587782487664376</v>
      </c>
      <c r="DJ496" s="154">
        <f t="shared" si="354"/>
        <v>432</v>
      </c>
      <c r="DK496" s="279">
        <f t="shared" si="408"/>
        <v>1369</v>
      </c>
      <c r="DL496" s="97"/>
      <c r="DM496" s="154"/>
      <c r="DN496" s="267">
        <f>BE496+AJ496+DM496</f>
        <v>0</v>
      </c>
      <c r="DO496" s="154">
        <f>BF496+AK496+DN496</f>
        <v>0</v>
      </c>
      <c r="DP496" s="154">
        <f>BG496+AL496+DO496</f>
        <v>0</v>
      </c>
      <c r="DQ496" s="154">
        <f>BH496+AM496+DP496</f>
        <v>0</v>
      </c>
      <c r="DR496" s="154">
        <f>BI496+AN496+DQ496</f>
        <v>0</v>
      </c>
      <c r="DS496" s="154">
        <f>BJ496+AO496+DR496</f>
        <v>0</v>
      </c>
      <c r="DT496" s="154">
        <f>BK496+AP496+DS496</f>
        <v>11</v>
      </c>
      <c r="DU496" s="154">
        <f>BL496+AQ496+DT496</f>
        <v>11</v>
      </c>
      <c r="DV496" s="154">
        <f>BM496+AR496+DU496</f>
        <v>11</v>
      </c>
      <c r="DW496" s="154">
        <f>BN496+AS496+DV496</f>
        <v>11</v>
      </c>
      <c r="DX496" s="154">
        <f>BO496+AT496+DW496</f>
        <v>11</v>
      </c>
      <c r="DY496" s="154">
        <f>BP496+AU496+DX496</f>
        <v>11</v>
      </c>
      <c r="DZ496" s="154">
        <f t="shared" si="409"/>
        <v>11</v>
      </c>
      <c r="EA496" s="154">
        <f t="shared" si="410"/>
        <v>11</v>
      </c>
      <c r="EB496" s="264">
        <f t="shared" si="411"/>
        <v>11</v>
      </c>
      <c r="EC496" s="264">
        <f t="shared" si="359"/>
        <v>11</v>
      </c>
      <c r="ED496" s="154">
        <f t="shared" si="356"/>
        <v>412</v>
      </c>
    </row>
    <row r="497" spans="2:134" ht="13" thickBot="1" x14ac:dyDescent="0.3">
      <c r="B497" s="131">
        <v>254</v>
      </c>
      <c r="C497" s="50">
        <f t="shared" si="412"/>
        <v>2</v>
      </c>
      <c r="D497" s="50">
        <f t="shared" si="413"/>
        <v>0</v>
      </c>
      <c r="E497" s="97"/>
      <c r="F497" s="2">
        <f t="shared" si="357"/>
        <v>492</v>
      </c>
      <c r="G497" s="207">
        <v>1388</v>
      </c>
      <c r="H497" s="98">
        <f>15- COUNTIF(L497:AC497,"#N/A")</f>
        <v>0</v>
      </c>
      <c r="I497" s="131">
        <f>SUM(AH497:AY497)+SUM(BE497:BT497)</f>
        <v>35</v>
      </c>
      <c r="J497" s="398">
        <f>DI497</f>
        <v>0.26943360144600786</v>
      </c>
      <c r="K497" s="456" t="str">
        <f>IF(ISNUMBER(MATCH(G497,'[4]OPR data'!$A$3:$A$2900,0)),"Y","N")</f>
        <v>Y</v>
      </c>
      <c r="L497" s="110"/>
      <c r="M497" s="233"/>
      <c r="N497" s="469" t="e">
        <f>(INDEX(Finish_table!R$4:R$83,MATCH('16 Year_History_Results'!$G497,Finish_table!S$4:S$83,0),1))</f>
        <v>#N/A</v>
      </c>
      <c r="O497" s="233" t="e">
        <f>(INDEX(Finish_table!Z$4:Z$99,MATCH('16 Year_History_Results'!$G497,Finish_table!AA$4:AA$99,0),1))</f>
        <v>#N/A</v>
      </c>
      <c r="P497" s="233" t="e">
        <f>(INDEX(Finish_table!AI$4:AI$99,MATCH('16 Year_History_Results'!$G497,Finish_table!AJ$4:AJ$99,0),1))</f>
        <v>#N/A</v>
      </c>
      <c r="Q497" s="233" t="str">
        <f>(INDEX(Finish_table!AR$4:AR$99,MATCH('16 Year_History_Results'!$G497,Finish_table!AS$4:AS$99,0),1))</f>
        <v>W</v>
      </c>
      <c r="R497" s="233" t="e">
        <f>(INDEX(Finish_table!BA$4:BA$99,MATCH('16 Year_History_Results'!$G497,Finish_table!BB$4:BB$99,0),1))</f>
        <v>#N/A</v>
      </c>
      <c r="S497" s="233" t="e">
        <f>(INDEX(Finish_table!BJ$4:BJ$99,MATCH('16 Year_History_Results'!$G497,Finish_table!BK$4:BK$99,0),1))</f>
        <v>#N/A</v>
      </c>
      <c r="T497" s="233" t="e">
        <f>(INDEX(Finish_table!BS$4:BS$99,MATCH('16 Year_History_Results'!$G497,Finish_table!BT$4:BT$99,0),1))</f>
        <v>#N/A</v>
      </c>
      <c r="U497" s="233" t="e">
        <f>(INDEX(Finish_table!CB$4:CB$99,MATCH('16 Year_History_Results'!$G497,Finish_table!CC$4:CC$99,0),1))</f>
        <v>#N/A</v>
      </c>
      <c r="V497" s="233" t="e">
        <f>(INDEX(Finish_table!CK$4:CK$99,MATCH('16 Year_History_Results'!$G497,Finish_table!CL$4:CL$99,0),1))</f>
        <v>#N/A</v>
      </c>
      <c r="W497" s="233" t="e">
        <f>(INDEX(Finish_table!CT$4:CT$99,MATCH('16 Year_History_Results'!$G497,Finish_table!CU$4:CU$99,0),1))</f>
        <v>#N/A</v>
      </c>
      <c r="X497" s="233" t="e">
        <f>(INDEX(Finish_table!DC$4:DC$99,MATCH('16 Year_History_Results'!$G497,Finish_table!DD$4:DD$99,0),1))</f>
        <v>#N/A</v>
      </c>
      <c r="Y497" s="233" t="e">
        <f>(INDEX(Finish_table!DL$4:DL$99,MATCH('16 Year_History_Results'!$G497,Finish_table!DM$4:DM$99,0),1))</f>
        <v>#N/A</v>
      </c>
      <c r="Z497" s="233" t="e">
        <f>(INDEX(Finish_table!DU$4:DU$99,MATCH('16 Year_History_Results'!$G497,Finish_table!DV$4:DV$99,0),1))</f>
        <v>#N/A</v>
      </c>
      <c r="AA497" s="233" t="e">
        <f>(INDEX(Finish_table!ED$4:ED$140,MATCH('16 Year_History_Results'!$G497,Finish_table!EE$4:EE$140,0),1))</f>
        <v>#N/A</v>
      </c>
      <c r="AB497" s="233" t="e">
        <f>(INDEX(Finish_table!EM$4:EM$224,MATCH('16 Year_History_Results'!$G497,Finish_table!EN$4:EN$224,0),1))</f>
        <v>#N/A</v>
      </c>
      <c r="AC497" s="253" t="e">
        <f>(INDEX(Finish_table!EW$4:EW$224,MATCH('16 Year_History_Results'!$G497,Finish_table!EX$4:EX$224,0),1))</f>
        <v>#N/A</v>
      </c>
      <c r="AG497">
        <f t="shared" si="391"/>
        <v>1388</v>
      </c>
      <c r="AH497" s="110"/>
      <c r="AI497" s="2"/>
      <c r="AJ497" s="146">
        <f>INDEX('2001'!$C$44:$C$140,'16 Year_History_Results'!BZ497)</f>
        <v>0</v>
      </c>
      <c r="AK497" s="2">
        <f>INDEX('2002'!$C$44:$C$140,'16 Year_History_Results'!CA497)</f>
        <v>0</v>
      </c>
      <c r="AL497" s="2">
        <f>INDEX('2003'!$C$44:$C$140,'16 Year_History_Results'!CB497)</f>
        <v>0</v>
      </c>
      <c r="AM497" s="2">
        <f>INDEX('2004'!$C$44:$C$140,'16 Year_History_Results'!CC497)</f>
        <v>30</v>
      </c>
      <c r="AN497" s="2">
        <f>INDEX('2005'!$C$44:$C$140,'16 Year_History_Results'!CD497)</f>
        <v>0</v>
      </c>
      <c r="AO497" s="2">
        <f>INDEX('2006'!$C$44:$C$140,'16 Year_History_Results'!CE497)</f>
        <v>0</v>
      </c>
      <c r="AP497" s="2">
        <f>INDEX('2007'!$C$44:$C$140,'16 Year_History_Results'!CF497)</f>
        <v>0</v>
      </c>
      <c r="AQ497" s="2">
        <f>INDEX('2008'!$C$44:$C$140,'16 Year_History_Results'!CG497)</f>
        <v>0</v>
      </c>
      <c r="AR497" s="2">
        <f>INDEX('2009'!$C$44:$C$140,'16 Year_History_Results'!CH497)</f>
        <v>0</v>
      </c>
      <c r="AS497" s="2">
        <f>INDEX('2010'!$C$44:$C$140,'16 Year_History_Results'!CI497)</f>
        <v>0</v>
      </c>
      <c r="AT497" s="2">
        <f>INDEX('2011'!$C$44:$C$140,'16 Year_History_Results'!CJ497)</f>
        <v>0</v>
      </c>
      <c r="AU497" s="2">
        <f>INDEX('2012'!$C$44:$C$140,'16 Year_History_Results'!CK497)</f>
        <v>0</v>
      </c>
      <c r="AV497" s="2">
        <f>INDEX('2013'!$C$44:$C$140,'16 Year_History_Results'!CL497)</f>
        <v>0</v>
      </c>
      <c r="AW497" s="2">
        <f>INDEX('2014'!$C$52:$C$180,'16 Year_History_Results'!CM497)</f>
        <v>0</v>
      </c>
      <c r="AX497" s="2">
        <f>INDEX('2015'!$E$52:$E$308,'16 Year_History_Results'!CN497)</f>
        <v>0</v>
      </c>
      <c r="AY497" s="147">
        <f>INDEX('2016'!$E$52:$E$308,'16 Year_History_Results'!CO497)</f>
        <v>0</v>
      </c>
      <c r="AZ497" s="2"/>
      <c r="BB497">
        <f t="shared" si="349"/>
        <v>1388</v>
      </c>
      <c r="BC497" s="110"/>
      <c r="BD497" s="97"/>
      <c r="BE497" s="146">
        <f>INDEX('2001'!$B$44:$B$140,'16 Year_History_Results'!BZ497)</f>
        <v>0</v>
      </c>
      <c r="BF497" s="2">
        <f>INDEX('2002'!$B$44:$B$140,'16 Year_History_Results'!CA497)</f>
        <v>0</v>
      </c>
      <c r="BG497" s="2">
        <f>INDEX('2003'!$B$44:$B$140,'16 Year_History_Results'!CB497)</f>
        <v>0</v>
      </c>
      <c r="BH497" s="2">
        <f>INDEX('2004'!$B$44:$B$140,'16 Year_History_Results'!CC497)</f>
        <v>5</v>
      </c>
      <c r="BI497" s="2">
        <f>INDEX('2005'!$B$44:$B$140,'16 Year_History_Results'!CD497)</f>
        <v>0</v>
      </c>
      <c r="BJ497" s="2">
        <f>INDEX('2006'!$B$44:$B$140,'16 Year_History_Results'!CE497)</f>
        <v>0</v>
      </c>
      <c r="BK497" s="2">
        <f>INDEX('2007'!$B$44:$B$140,'16 Year_History_Results'!CF497)</f>
        <v>0</v>
      </c>
      <c r="BL497" s="2">
        <f>INDEX('2008'!$B$44:$B$140,'16 Year_History_Results'!CG497)</f>
        <v>0</v>
      </c>
      <c r="BM497" s="2">
        <f>INDEX('2009'!$B$44:$B$140,'16 Year_History_Results'!CH497)</f>
        <v>0</v>
      </c>
      <c r="BN497" s="2">
        <f>INDEX('2010'!$B$44:$B$140,'16 Year_History_Results'!CI497)</f>
        <v>0</v>
      </c>
      <c r="BO497" s="2">
        <f>INDEX('2011'!$B$44:$B$140,'16 Year_History_Results'!CJ497)</f>
        <v>0</v>
      </c>
      <c r="BP497" s="2">
        <f>INDEX('2012'!$B$44:$B$140,'16 Year_History_Results'!CK497)</f>
        <v>0</v>
      </c>
      <c r="BQ497" s="2">
        <f>INDEX('2013'!$B$44:$B$140,'16 Year_History_Results'!CL497)</f>
        <v>0</v>
      </c>
      <c r="BR497" s="2">
        <f>INDEX('2014'!$B$52:$B$180,'16 Year_History_Results'!CM497)</f>
        <v>0</v>
      </c>
      <c r="BS497" s="147">
        <f>INDEX('2015'!$B$52:$B$308,'16 Year_History_Results'!CN497)</f>
        <v>0</v>
      </c>
      <c r="BT497" s="147">
        <f>INDEX('2016'!$B$52:$B$308,'16 Year_History_Results'!CO497)</f>
        <v>0</v>
      </c>
      <c r="BW497">
        <f t="shared" si="350"/>
        <v>1388</v>
      </c>
      <c r="BX497" s="110"/>
      <c r="BY497" s="97"/>
      <c r="BZ497" s="146">
        <f>IF(ISNA(MATCH($BW497,'2001'!$A$44:$A$139,0)),97,MATCH($BW497,'2001'!$A$44:$A$139,0))</f>
        <v>97</v>
      </c>
      <c r="CA497" s="2">
        <f>IF(ISNA(MATCH($BW497,'2002'!$A$44:$A$139,0)),97,MATCH($BW497,'2002'!$A$44:$A$139,0))</f>
        <v>97</v>
      </c>
      <c r="CB497" s="2">
        <f>IF(ISNA(MATCH($BW497,'2003'!$A$44:$A$139,0)),97,MATCH($BW497,'2003'!$A$44:$A$139,0))</f>
        <v>97</v>
      </c>
      <c r="CC497" s="2">
        <f>IF(ISNA(MATCH($BW497,'2004'!$A$44:$A$139,0)),97,MATCH($BW497,'2004'!$A$44:$A$139,0))</f>
        <v>93</v>
      </c>
      <c r="CD497" s="2">
        <f>IF(ISNA(MATCH($BW497,'2005'!$A$44:$A$139,0)),97,MATCH($BW497,'2005'!$A$44:$A$139,0))</f>
        <v>97</v>
      </c>
      <c r="CE497" s="2">
        <f>IF(ISNA(MATCH($BW497,'2006'!$A$44:$A$139,0)),97,MATCH($BW497,'2006'!$A$44:$A$139,0))</f>
        <v>97</v>
      </c>
      <c r="CF497" s="2">
        <f>IF(ISNA(MATCH($BW497,'2007'!$A$44:$A$139,0)),97,MATCH($BW497,'2007'!$A$44:$A$139,0))</f>
        <v>97</v>
      </c>
      <c r="CG497" s="2">
        <f>IF(ISNA(MATCH($BW497,'2008'!$A$44:$A$139,0)),97,MATCH($BW497,'2008'!$A$44:$A$139,0))</f>
        <v>97</v>
      </c>
      <c r="CH497" s="2">
        <f>IF(ISNA(MATCH($BW497,'2009'!$A$44:$A$139,0)),97,MATCH($BW497,'2009'!$A$44:$A$139,0))</f>
        <v>97</v>
      </c>
      <c r="CI497" s="2">
        <f>IF(ISNA(MATCH($BW497,'2010'!$A$44:$A$139,0)),97,MATCH($BW497,'2010'!$A$44:$A$139,0))</f>
        <v>97</v>
      </c>
      <c r="CJ497" s="2">
        <f>IF(ISNA(MATCH($BW497,'2011'!$A$44:$A$139,0)),97,MATCH($BW497,'2011'!$A$44:$A$139,0))</f>
        <v>97</v>
      </c>
      <c r="CK497" s="2">
        <f>IF(ISNA(MATCH($BW497,'2012'!$A$44:$A$139,0)),97,MATCH($BW497,'2012'!$A$44:$A$139,0))</f>
        <v>97</v>
      </c>
      <c r="CL497" s="2">
        <f>IF(ISNA(MATCH($BW497,'2013'!$A$44:$A$139,0)),97,MATCH($BW497,'2013'!$A$44:$A$139,0))</f>
        <v>97</v>
      </c>
      <c r="CM497" s="2">
        <f>IF(ISNA(MATCH($BW497,'2014'!$A$52:$A$179,0)),129,MATCH($BW497,'2014'!$A$52:$A$179,0))</f>
        <v>129</v>
      </c>
      <c r="CN497" s="147">
        <f>IF(ISNA(MATCH($BW497,'2015'!$A$52:$A$307,0)),257,MATCH($BW497,'2015'!$A$52:$A$307,0))</f>
        <v>257</v>
      </c>
      <c r="CO497" s="147">
        <f>IF(ISNA(MATCH($BW497,'2016'!$A$52:$A$307,0)),257,MATCH($BW497,'2016'!$A$52:$A$307,0))</f>
        <v>257</v>
      </c>
      <c r="CQ497">
        <f t="shared" si="392"/>
        <v>1388</v>
      </c>
      <c r="CR497" s="281"/>
      <c r="CS497" s="279"/>
      <c r="CT497" s="278">
        <f t="shared" si="393"/>
        <v>0</v>
      </c>
      <c r="CU497" s="279">
        <f t="shared" si="394"/>
        <v>0</v>
      </c>
      <c r="CV497" s="279">
        <f t="shared" si="395"/>
        <v>0</v>
      </c>
      <c r="CW497" s="279">
        <f t="shared" si="396"/>
        <v>35</v>
      </c>
      <c r="CX497" s="279">
        <f t="shared" si="397"/>
        <v>23.331</v>
      </c>
      <c r="CY497" s="279">
        <f t="shared" si="398"/>
        <v>15.552444599999999</v>
      </c>
      <c r="CZ497" s="279">
        <f t="shared" si="399"/>
        <v>10.36725957036</v>
      </c>
      <c r="DA497" s="279">
        <f t="shared" si="400"/>
        <v>6.910815229601976</v>
      </c>
      <c r="DB497" s="279">
        <f t="shared" si="401"/>
        <v>4.606749432052677</v>
      </c>
      <c r="DC497" s="279">
        <f t="shared" si="402"/>
        <v>3.0708591714063145</v>
      </c>
      <c r="DD497" s="279">
        <f t="shared" si="403"/>
        <v>2.0470347236594493</v>
      </c>
      <c r="DE497" s="279">
        <f t="shared" si="404"/>
        <v>1.3645533467913888</v>
      </c>
      <c r="DF497" s="279">
        <f t="shared" si="405"/>
        <v>0.90961126097113976</v>
      </c>
      <c r="DG497" s="279">
        <f t="shared" si="406"/>
        <v>0.60634686656336179</v>
      </c>
      <c r="DH497" s="280">
        <f t="shared" si="407"/>
        <v>0.40419082125113692</v>
      </c>
      <c r="DI497" s="280">
        <f t="shared" si="358"/>
        <v>0.26943360144600786</v>
      </c>
      <c r="DJ497" s="154">
        <f t="shared" si="354"/>
        <v>433</v>
      </c>
      <c r="DK497" s="279">
        <f t="shared" si="408"/>
        <v>1388</v>
      </c>
      <c r="DL497" s="97"/>
      <c r="DM497" s="154"/>
      <c r="DN497" s="267">
        <f>BE497+AJ497+DM497</f>
        <v>0</v>
      </c>
      <c r="DO497" s="154">
        <f>BF497+AK497+DN497</f>
        <v>0</v>
      </c>
      <c r="DP497" s="154">
        <f>BG497+AL497+DO497</f>
        <v>0</v>
      </c>
      <c r="DQ497" s="154">
        <f>BH497+AM497+DP497</f>
        <v>35</v>
      </c>
      <c r="DR497" s="154">
        <f>BI497+AN497+DQ497</f>
        <v>35</v>
      </c>
      <c r="DS497" s="154">
        <f>BJ497+AO497+DR497</f>
        <v>35</v>
      </c>
      <c r="DT497" s="154">
        <f>BK497+AP497+DS497</f>
        <v>35</v>
      </c>
      <c r="DU497" s="154">
        <f>BL497+AQ497+DT497</f>
        <v>35</v>
      </c>
      <c r="DV497" s="154">
        <f>BM497+AR497+DU497</f>
        <v>35</v>
      </c>
      <c r="DW497" s="154">
        <f>BN497+AS497+DV497</f>
        <v>35</v>
      </c>
      <c r="DX497" s="154">
        <f>BO497+AT497+DW497</f>
        <v>35</v>
      </c>
      <c r="DY497" s="154">
        <f>BP497+AU497+DX497</f>
        <v>35</v>
      </c>
      <c r="DZ497" s="154">
        <f t="shared" si="409"/>
        <v>35</v>
      </c>
      <c r="EA497" s="154">
        <f t="shared" si="410"/>
        <v>35</v>
      </c>
      <c r="EB497" s="264">
        <f t="shared" si="411"/>
        <v>35</v>
      </c>
      <c r="EC497" s="264">
        <f t="shared" si="359"/>
        <v>35</v>
      </c>
      <c r="ED497" s="154">
        <f t="shared" si="356"/>
        <v>221</v>
      </c>
    </row>
    <row r="498" spans="2:134" ht="13" thickBot="1" x14ac:dyDescent="0.3">
      <c r="B498" s="142">
        <v>254</v>
      </c>
      <c r="C498" s="50">
        <f t="shared" si="412"/>
        <v>3</v>
      </c>
      <c r="D498" s="50">
        <f t="shared" si="413"/>
        <v>0</v>
      </c>
      <c r="E498" s="97"/>
      <c r="F498" s="2">
        <f t="shared" si="357"/>
        <v>493</v>
      </c>
      <c r="G498" s="207">
        <v>388</v>
      </c>
      <c r="H498" s="98">
        <f>15- COUNTIF(L498:AC498,"#N/A")</f>
        <v>0</v>
      </c>
      <c r="I498" s="131">
        <f>SUM(AH498:AY498)+SUM(BE498:BT498)</f>
        <v>23</v>
      </c>
      <c r="J498" s="398">
        <f>DI498</f>
        <v>0.26561111110788999</v>
      </c>
      <c r="K498" s="456" t="str">
        <f>IF(ISNUMBER(MATCH(G498,'[4]OPR data'!$A$3:$A$2900,0)),"Y","N")</f>
        <v>N</v>
      </c>
      <c r="L498" s="110"/>
      <c r="M498" s="233"/>
      <c r="N498" s="469" t="e">
        <f>(INDEX(Finish_table!R$4:R$83,MATCH('16 Year_History_Results'!$G498,Finish_table!S$4:S$83,0),1))</f>
        <v>#N/A</v>
      </c>
      <c r="O498" s="233" t="e">
        <f>(INDEX(Finish_table!Z$4:Z$99,MATCH('16 Year_History_Results'!$G498,Finish_table!AA$4:AA$99,0),1))</f>
        <v>#N/A</v>
      </c>
      <c r="P498" s="233" t="e">
        <f>(INDEX(Finish_table!AI$4:AI$99,MATCH('16 Year_History_Results'!$G498,Finish_table!AJ$4:AJ$99,0),1))</f>
        <v>#N/A</v>
      </c>
      <c r="Q498" s="233" t="e">
        <f>(INDEX(Finish_table!AR$4:AR$99,MATCH('16 Year_History_Results'!$G498,Finish_table!AS$4:AS$99,0),1))</f>
        <v>#N/A</v>
      </c>
      <c r="R498" s="233" t="str">
        <f>(INDEX(Finish_table!BA$4:BA$99,MATCH('16 Year_History_Results'!$G498,Finish_table!BB$4:BB$99,0),1))</f>
        <v>SF</v>
      </c>
      <c r="S498" s="233" t="e">
        <f>(INDEX(Finish_table!BJ$4:BJ$99,MATCH('16 Year_History_Results'!$G498,Finish_table!BK$4:BK$99,0),1))</f>
        <v>#N/A</v>
      </c>
      <c r="T498" s="233" t="e">
        <f>(INDEX(Finish_table!BS$4:BS$99,MATCH('16 Year_History_Results'!$G498,Finish_table!BT$4:BT$99,0),1))</f>
        <v>#N/A</v>
      </c>
      <c r="U498" s="233" t="e">
        <f>(INDEX(Finish_table!CB$4:CB$99,MATCH('16 Year_History_Results'!$G498,Finish_table!CC$4:CC$99,0),1))</f>
        <v>#N/A</v>
      </c>
      <c r="V498" s="233" t="e">
        <f>(INDEX(Finish_table!CK$4:CK$99,MATCH('16 Year_History_Results'!$G498,Finish_table!CL$4:CL$99,0),1))</f>
        <v>#N/A</v>
      </c>
      <c r="W498" s="233" t="e">
        <f>(INDEX(Finish_table!CT$4:CT$99,MATCH('16 Year_History_Results'!$G498,Finish_table!CU$4:CU$99,0),1))</f>
        <v>#N/A</v>
      </c>
      <c r="X498" s="233" t="e">
        <f>(INDEX(Finish_table!DC$4:DC$99,MATCH('16 Year_History_Results'!$G498,Finish_table!DD$4:DD$99,0),1))</f>
        <v>#N/A</v>
      </c>
      <c r="Y498" s="233" t="e">
        <f>(INDEX(Finish_table!DL$4:DL$99,MATCH('16 Year_History_Results'!$G498,Finish_table!DM$4:DM$99,0),1))</f>
        <v>#N/A</v>
      </c>
      <c r="Z498" s="233" t="e">
        <f>(INDEX(Finish_table!DU$4:DU$99,MATCH('16 Year_History_Results'!$G498,Finish_table!DV$4:DV$99,0),1))</f>
        <v>#N/A</v>
      </c>
      <c r="AA498" s="233" t="e">
        <f>(INDEX(Finish_table!ED$4:ED$140,MATCH('16 Year_History_Results'!$G498,Finish_table!EE$4:EE$140,0),1))</f>
        <v>#N/A</v>
      </c>
      <c r="AB498" s="233" t="e">
        <f>(INDEX(Finish_table!EM$4:EM$224,MATCH('16 Year_History_Results'!$G498,Finish_table!EN$4:EN$224,0),1))</f>
        <v>#N/A</v>
      </c>
      <c r="AC498" s="253" t="e">
        <f>(INDEX(Finish_table!EW$4:EW$224,MATCH('16 Year_History_Results'!$G498,Finish_table!EX$4:EX$224,0),1))</f>
        <v>#N/A</v>
      </c>
      <c r="AG498">
        <f t="shared" si="391"/>
        <v>388</v>
      </c>
      <c r="AH498" s="110"/>
      <c r="AI498" s="2"/>
      <c r="AJ498" s="146">
        <f>INDEX('2001'!$C$44:$C$140,'16 Year_History_Results'!BZ498)</f>
        <v>0</v>
      </c>
      <c r="AK498" s="2">
        <f>INDEX('2002'!$C$44:$C$140,'16 Year_History_Results'!CA498)</f>
        <v>0</v>
      </c>
      <c r="AL498" s="2">
        <f>INDEX('2003'!$C$44:$C$140,'16 Year_History_Results'!CB498)</f>
        <v>0</v>
      </c>
      <c r="AM498" s="2">
        <f>INDEX('2004'!$C$44:$C$140,'16 Year_History_Results'!CC498)</f>
        <v>0</v>
      </c>
      <c r="AN498" s="2">
        <f>INDEX('2005'!$C$44:$C$140,'16 Year_History_Results'!CD498)</f>
        <v>10</v>
      </c>
      <c r="AO498" s="2">
        <f>INDEX('2006'!$C$44:$C$140,'16 Year_History_Results'!CE498)</f>
        <v>0</v>
      </c>
      <c r="AP498" s="2">
        <f>INDEX('2007'!$C$44:$C$140,'16 Year_History_Results'!CF498)</f>
        <v>0</v>
      </c>
      <c r="AQ498" s="2">
        <f>INDEX('2008'!$C$44:$C$140,'16 Year_History_Results'!CG498)</f>
        <v>0</v>
      </c>
      <c r="AR498" s="2">
        <f>INDEX('2009'!$C$44:$C$140,'16 Year_History_Results'!CH498)</f>
        <v>0</v>
      </c>
      <c r="AS498" s="2">
        <f>INDEX('2010'!$C$44:$C$140,'16 Year_History_Results'!CI498)</f>
        <v>0</v>
      </c>
      <c r="AT498" s="2">
        <f>INDEX('2011'!$C$44:$C$140,'16 Year_History_Results'!CJ498)</f>
        <v>0</v>
      </c>
      <c r="AU498" s="2">
        <f>INDEX('2012'!$C$44:$C$140,'16 Year_History_Results'!CK498)</f>
        <v>0</v>
      </c>
      <c r="AV498" s="2">
        <f>INDEX('2013'!$C$44:$C$140,'16 Year_History_Results'!CL498)</f>
        <v>0</v>
      </c>
      <c r="AW498" s="2">
        <f>INDEX('2014'!$C$52:$C$180,'16 Year_History_Results'!CM498)</f>
        <v>0</v>
      </c>
      <c r="AX498" s="2">
        <f>INDEX('2015'!$E$52:$E$308,'16 Year_History_Results'!CN498)</f>
        <v>0</v>
      </c>
      <c r="AY498" s="147">
        <f>INDEX('2016'!$E$52:$E$308,'16 Year_History_Results'!CO498)</f>
        <v>0</v>
      </c>
      <c r="AZ498" s="2"/>
      <c r="BB498">
        <f t="shared" si="349"/>
        <v>388</v>
      </c>
      <c r="BC498" s="110"/>
      <c r="BD498" s="97"/>
      <c r="BE498" s="146">
        <f>INDEX('2001'!$B$44:$B$140,'16 Year_History_Results'!BZ498)</f>
        <v>0</v>
      </c>
      <c r="BF498" s="2">
        <f>INDEX('2002'!$B$44:$B$140,'16 Year_History_Results'!CA498)</f>
        <v>0</v>
      </c>
      <c r="BG498" s="2">
        <f>INDEX('2003'!$B$44:$B$140,'16 Year_History_Results'!CB498)</f>
        <v>0</v>
      </c>
      <c r="BH498" s="2">
        <f>INDEX('2004'!$B$44:$B$140,'16 Year_History_Results'!CC498)</f>
        <v>0</v>
      </c>
      <c r="BI498" s="2">
        <f>INDEX('2005'!$B$44:$B$140,'16 Year_History_Results'!CD498)</f>
        <v>13</v>
      </c>
      <c r="BJ498" s="2">
        <f>INDEX('2006'!$B$44:$B$140,'16 Year_History_Results'!CE498)</f>
        <v>0</v>
      </c>
      <c r="BK498" s="2">
        <f>INDEX('2007'!$B$44:$B$140,'16 Year_History_Results'!CF498)</f>
        <v>0</v>
      </c>
      <c r="BL498" s="2">
        <f>INDEX('2008'!$B$44:$B$140,'16 Year_History_Results'!CG498)</f>
        <v>0</v>
      </c>
      <c r="BM498" s="2">
        <f>INDEX('2009'!$B$44:$B$140,'16 Year_History_Results'!CH498)</f>
        <v>0</v>
      </c>
      <c r="BN498" s="2">
        <f>INDEX('2010'!$B$44:$B$140,'16 Year_History_Results'!CI498)</f>
        <v>0</v>
      </c>
      <c r="BO498" s="2">
        <f>INDEX('2011'!$B$44:$B$140,'16 Year_History_Results'!CJ498)</f>
        <v>0</v>
      </c>
      <c r="BP498" s="2">
        <f>INDEX('2012'!$B$44:$B$140,'16 Year_History_Results'!CK498)</f>
        <v>0</v>
      </c>
      <c r="BQ498" s="2">
        <f>INDEX('2013'!$B$44:$B$140,'16 Year_History_Results'!CL498)</f>
        <v>0</v>
      </c>
      <c r="BR498" s="2">
        <f>INDEX('2014'!$B$52:$B$180,'16 Year_History_Results'!CM498)</f>
        <v>0</v>
      </c>
      <c r="BS498" s="147">
        <f>INDEX('2015'!$B$52:$B$308,'16 Year_History_Results'!CN498)</f>
        <v>0</v>
      </c>
      <c r="BT498" s="147">
        <f>INDEX('2016'!$B$52:$B$308,'16 Year_History_Results'!CO498)</f>
        <v>0</v>
      </c>
      <c r="BW498">
        <f t="shared" si="350"/>
        <v>388</v>
      </c>
      <c r="BX498" s="110"/>
      <c r="BY498" s="97"/>
      <c r="BZ498" s="146">
        <f>IF(ISNA(MATCH($BW498,'2001'!$A$44:$A$139,0)),97,MATCH($BW498,'2001'!$A$44:$A$139,0))</f>
        <v>97</v>
      </c>
      <c r="CA498" s="2">
        <f>IF(ISNA(MATCH($BW498,'2002'!$A$44:$A$139,0)),97,MATCH($BW498,'2002'!$A$44:$A$139,0))</f>
        <v>97</v>
      </c>
      <c r="CB498" s="2">
        <f>IF(ISNA(MATCH($BW498,'2003'!$A$44:$A$139,0)),97,MATCH($BW498,'2003'!$A$44:$A$139,0))</f>
        <v>97</v>
      </c>
      <c r="CC498" s="2">
        <f>IF(ISNA(MATCH($BW498,'2004'!$A$44:$A$139,0)),97,MATCH($BW498,'2004'!$A$44:$A$139,0))</f>
        <v>97</v>
      </c>
      <c r="CD498" s="2">
        <f>IF(ISNA(MATCH($BW498,'2005'!$A$44:$A$139,0)),97,MATCH($BW498,'2005'!$A$44:$A$139,0))</f>
        <v>57</v>
      </c>
      <c r="CE498" s="2">
        <f>IF(ISNA(MATCH($BW498,'2006'!$A$44:$A$139,0)),97,MATCH($BW498,'2006'!$A$44:$A$139,0))</f>
        <v>97</v>
      </c>
      <c r="CF498" s="2">
        <f>IF(ISNA(MATCH($BW498,'2007'!$A$44:$A$139,0)),97,MATCH($BW498,'2007'!$A$44:$A$139,0))</f>
        <v>97</v>
      </c>
      <c r="CG498" s="2">
        <f>IF(ISNA(MATCH($BW498,'2008'!$A$44:$A$139,0)),97,MATCH($BW498,'2008'!$A$44:$A$139,0))</f>
        <v>97</v>
      </c>
      <c r="CH498" s="2">
        <f>IF(ISNA(MATCH($BW498,'2009'!$A$44:$A$139,0)),97,MATCH($BW498,'2009'!$A$44:$A$139,0))</f>
        <v>97</v>
      </c>
      <c r="CI498" s="2">
        <f>IF(ISNA(MATCH($BW498,'2010'!$A$44:$A$139,0)),97,MATCH($BW498,'2010'!$A$44:$A$139,0))</f>
        <v>97</v>
      </c>
      <c r="CJ498" s="2">
        <f>IF(ISNA(MATCH($BW498,'2011'!$A$44:$A$139,0)),97,MATCH($BW498,'2011'!$A$44:$A$139,0))</f>
        <v>97</v>
      </c>
      <c r="CK498" s="2">
        <f>IF(ISNA(MATCH($BW498,'2012'!$A$44:$A$139,0)),97,MATCH($BW498,'2012'!$A$44:$A$139,0))</f>
        <v>97</v>
      </c>
      <c r="CL498" s="2">
        <f>IF(ISNA(MATCH($BW498,'2013'!$A$44:$A$139,0)),97,MATCH($BW498,'2013'!$A$44:$A$139,0))</f>
        <v>97</v>
      </c>
      <c r="CM498" s="2">
        <f>IF(ISNA(MATCH($BW498,'2014'!$A$52:$A$179,0)),129,MATCH($BW498,'2014'!$A$52:$A$179,0))</f>
        <v>129</v>
      </c>
      <c r="CN498" s="147">
        <f>IF(ISNA(MATCH($BW498,'2015'!$A$52:$A$307,0)),257,MATCH($BW498,'2015'!$A$52:$A$307,0))</f>
        <v>257</v>
      </c>
      <c r="CO498" s="147">
        <f>IF(ISNA(MATCH($BW498,'2016'!$A$52:$A$307,0)),257,MATCH($BW498,'2016'!$A$52:$A$307,0))</f>
        <v>257</v>
      </c>
      <c r="CQ498">
        <f t="shared" si="392"/>
        <v>388</v>
      </c>
      <c r="CR498" s="281"/>
      <c r="CS498" s="279"/>
      <c r="CT498" s="278">
        <f t="shared" si="393"/>
        <v>0</v>
      </c>
      <c r="CU498" s="279">
        <f t="shared" si="394"/>
        <v>0</v>
      </c>
      <c r="CV498" s="279">
        <f t="shared" si="395"/>
        <v>0</v>
      </c>
      <c r="CW498" s="279">
        <f t="shared" si="396"/>
        <v>0</v>
      </c>
      <c r="CX498" s="279">
        <f t="shared" si="397"/>
        <v>23</v>
      </c>
      <c r="CY498" s="279">
        <f t="shared" si="398"/>
        <v>15.331799999999999</v>
      </c>
      <c r="CZ498" s="279">
        <f t="shared" si="399"/>
        <v>10.22017788</v>
      </c>
      <c r="DA498" s="279">
        <f t="shared" si="400"/>
        <v>6.8127705748079999</v>
      </c>
      <c r="DB498" s="279">
        <f t="shared" si="401"/>
        <v>4.5413928651670128</v>
      </c>
      <c r="DC498" s="279">
        <f t="shared" si="402"/>
        <v>3.0272924839203306</v>
      </c>
      <c r="DD498" s="279">
        <f t="shared" si="403"/>
        <v>2.0179931697812923</v>
      </c>
      <c r="DE498" s="279">
        <f t="shared" si="404"/>
        <v>1.3451942469762095</v>
      </c>
      <c r="DF498" s="279">
        <f t="shared" si="405"/>
        <v>0.89670648503434125</v>
      </c>
      <c r="DG498" s="279">
        <f t="shared" si="406"/>
        <v>0.5977445429238919</v>
      </c>
      <c r="DH498" s="280">
        <f t="shared" si="407"/>
        <v>0.39845651231306634</v>
      </c>
      <c r="DI498" s="280">
        <f t="shared" si="358"/>
        <v>0.26561111110788999</v>
      </c>
      <c r="DJ498" s="154">
        <f t="shared" si="354"/>
        <v>434</v>
      </c>
      <c r="DK498" s="279">
        <f t="shared" si="408"/>
        <v>388</v>
      </c>
      <c r="DL498" s="97"/>
      <c r="DM498" s="154"/>
      <c r="DN498" s="267">
        <f>BE498+AJ498+DM498</f>
        <v>0</v>
      </c>
      <c r="DO498" s="154">
        <f>BF498+AK498+DN498</f>
        <v>0</v>
      </c>
      <c r="DP498" s="154">
        <f>BG498+AL498+DO498</f>
        <v>0</v>
      </c>
      <c r="DQ498" s="154">
        <f>BH498+AM498+DP498</f>
        <v>0</v>
      </c>
      <c r="DR498" s="154">
        <f>BI498+AN498+DQ498</f>
        <v>23</v>
      </c>
      <c r="DS498" s="154">
        <f>BJ498+AO498+DR498</f>
        <v>23</v>
      </c>
      <c r="DT498" s="154">
        <f>BK498+AP498+DS498</f>
        <v>23</v>
      </c>
      <c r="DU498" s="154">
        <f>BL498+AQ498+DT498</f>
        <v>23</v>
      </c>
      <c r="DV498" s="154">
        <f>BM498+AR498+DU498</f>
        <v>23</v>
      </c>
      <c r="DW498" s="154">
        <f>BN498+AS498+DV498</f>
        <v>23</v>
      </c>
      <c r="DX498" s="154">
        <f>BO498+AT498+DW498</f>
        <v>23</v>
      </c>
      <c r="DY498" s="154">
        <f>BP498+AU498+DX498</f>
        <v>23</v>
      </c>
      <c r="DZ498" s="154">
        <f t="shared" si="409"/>
        <v>23</v>
      </c>
      <c r="EA498" s="154">
        <f t="shared" si="410"/>
        <v>23</v>
      </c>
      <c r="EB498" s="264">
        <f t="shared" si="411"/>
        <v>23</v>
      </c>
      <c r="EC498" s="264">
        <f t="shared" si="359"/>
        <v>23</v>
      </c>
      <c r="ED498" s="154">
        <f t="shared" si="356"/>
        <v>286</v>
      </c>
    </row>
    <row r="499" spans="2:134" ht="13" thickBot="1" x14ac:dyDescent="0.3">
      <c r="B499" s="247">
        <v>254</v>
      </c>
      <c r="C499" s="50">
        <f t="shared" si="412"/>
        <v>4</v>
      </c>
      <c r="D499" s="50">
        <f t="shared" si="413"/>
        <v>0</v>
      </c>
      <c r="E499" s="97"/>
      <c r="F499" s="2">
        <f t="shared" si="357"/>
        <v>494</v>
      </c>
      <c r="G499" s="207">
        <v>1219</v>
      </c>
      <c r="H499" s="98">
        <f>15- COUNTIF(L499:AC499,"#N/A")</f>
        <v>0</v>
      </c>
      <c r="I499" s="131">
        <f>SUM(AH499:AY499)+SUM(BE499:BT499)</f>
        <v>23</v>
      </c>
      <c r="J499" s="398">
        <f>DI499</f>
        <v>0.26561111110788999</v>
      </c>
      <c r="K499" s="456" t="str">
        <f>IF(ISNUMBER(MATCH(G499,'[4]OPR data'!$A$3:$A$2900,0)),"Y","N")</f>
        <v>N</v>
      </c>
      <c r="L499" s="110"/>
      <c r="M499" s="233"/>
      <c r="N499" s="469" t="e">
        <f>(INDEX(Finish_table!R$4:R$83,MATCH('16 Year_History_Results'!$G499,Finish_table!S$4:S$83,0),1))</f>
        <v>#N/A</v>
      </c>
      <c r="O499" s="233" t="e">
        <f>(INDEX(Finish_table!Z$4:Z$99,MATCH('16 Year_History_Results'!$G499,Finish_table!AA$4:AA$99,0),1))</f>
        <v>#N/A</v>
      </c>
      <c r="P499" s="233" t="e">
        <f>(INDEX(Finish_table!AI$4:AI$99,MATCH('16 Year_History_Results'!$G499,Finish_table!AJ$4:AJ$99,0),1))</f>
        <v>#N/A</v>
      </c>
      <c r="Q499" s="233" t="e">
        <f>(INDEX(Finish_table!AR$4:AR$99,MATCH('16 Year_History_Results'!$G499,Finish_table!AS$4:AS$99,0),1))</f>
        <v>#N/A</v>
      </c>
      <c r="R499" s="233" t="str">
        <f>(INDEX(Finish_table!BA$4:BA$99,MATCH('16 Year_History_Results'!$G499,Finish_table!BB$4:BB$99,0),1))</f>
        <v>SF</v>
      </c>
      <c r="S499" s="233" t="e">
        <f>(INDEX(Finish_table!BJ$4:BJ$99,MATCH('16 Year_History_Results'!$G499,Finish_table!BK$4:BK$99,0),1))</f>
        <v>#N/A</v>
      </c>
      <c r="T499" s="233" t="e">
        <f>(INDEX(Finish_table!BS$4:BS$99,MATCH('16 Year_History_Results'!$G499,Finish_table!BT$4:BT$99,0),1))</f>
        <v>#N/A</v>
      </c>
      <c r="U499" s="233" t="e">
        <f>(INDEX(Finish_table!CB$4:CB$99,MATCH('16 Year_History_Results'!$G499,Finish_table!CC$4:CC$99,0),1))</f>
        <v>#N/A</v>
      </c>
      <c r="V499" s="233" t="e">
        <f>(INDEX(Finish_table!CK$4:CK$99,MATCH('16 Year_History_Results'!$G499,Finish_table!CL$4:CL$99,0),1))</f>
        <v>#N/A</v>
      </c>
      <c r="W499" s="233" t="e">
        <f>(INDEX(Finish_table!CT$4:CT$99,MATCH('16 Year_History_Results'!$G499,Finish_table!CU$4:CU$99,0),1))</f>
        <v>#N/A</v>
      </c>
      <c r="X499" s="233" t="e">
        <f>(INDEX(Finish_table!DC$4:DC$99,MATCH('16 Year_History_Results'!$G499,Finish_table!DD$4:DD$99,0),1))</f>
        <v>#N/A</v>
      </c>
      <c r="Y499" s="233" t="e">
        <f>(INDEX(Finish_table!DL$4:DL$99,MATCH('16 Year_History_Results'!$G499,Finish_table!DM$4:DM$99,0),1))</f>
        <v>#N/A</v>
      </c>
      <c r="Z499" s="233" t="e">
        <f>(INDEX(Finish_table!DU$4:DU$99,MATCH('16 Year_History_Results'!$G499,Finish_table!DV$4:DV$99,0),1))</f>
        <v>#N/A</v>
      </c>
      <c r="AA499" s="233" t="e">
        <f>(INDEX(Finish_table!ED$4:ED$140,MATCH('16 Year_History_Results'!$G499,Finish_table!EE$4:EE$140,0),1))</f>
        <v>#N/A</v>
      </c>
      <c r="AB499" s="233" t="e">
        <f>(INDEX(Finish_table!EM$4:EM$224,MATCH('16 Year_History_Results'!$G499,Finish_table!EN$4:EN$224,0),1))</f>
        <v>#N/A</v>
      </c>
      <c r="AC499" s="253" t="e">
        <f>(INDEX(Finish_table!EW$4:EW$224,MATCH('16 Year_History_Results'!$G499,Finish_table!EX$4:EX$224,0),1))</f>
        <v>#N/A</v>
      </c>
      <c r="AG499">
        <f t="shared" si="391"/>
        <v>1219</v>
      </c>
      <c r="AH499" s="110"/>
      <c r="AI499" s="2"/>
      <c r="AJ499" s="146">
        <f>INDEX('2001'!$C$44:$C$140,'16 Year_History_Results'!BZ499)</f>
        <v>0</v>
      </c>
      <c r="AK499" s="2">
        <f>INDEX('2002'!$C$44:$C$140,'16 Year_History_Results'!CA499)</f>
        <v>0</v>
      </c>
      <c r="AL499" s="2">
        <f>INDEX('2003'!$C$44:$C$140,'16 Year_History_Results'!CB499)</f>
        <v>0</v>
      </c>
      <c r="AM499" s="2">
        <f>INDEX('2004'!$C$44:$C$140,'16 Year_History_Results'!CC499)</f>
        <v>0</v>
      </c>
      <c r="AN499" s="2">
        <f>INDEX('2005'!$C$44:$C$140,'16 Year_History_Results'!CD499)</f>
        <v>10</v>
      </c>
      <c r="AO499" s="2">
        <f>INDEX('2006'!$C$44:$C$140,'16 Year_History_Results'!CE499)</f>
        <v>0</v>
      </c>
      <c r="AP499" s="2">
        <f>INDEX('2007'!$C$44:$C$140,'16 Year_History_Results'!CF499)</f>
        <v>0</v>
      </c>
      <c r="AQ499" s="2">
        <f>INDEX('2008'!$C$44:$C$140,'16 Year_History_Results'!CG499)</f>
        <v>0</v>
      </c>
      <c r="AR499" s="2">
        <f>INDEX('2009'!$C$44:$C$140,'16 Year_History_Results'!CH499)</f>
        <v>0</v>
      </c>
      <c r="AS499" s="2">
        <f>INDEX('2010'!$C$44:$C$140,'16 Year_History_Results'!CI499)</f>
        <v>0</v>
      </c>
      <c r="AT499" s="2">
        <f>INDEX('2011'!$C$44:$C$140,'16 Year_History_Results'!CJ499)</f>
        <v>0</v>
      </c>
      <c r="AU499" s="2">
        <f>INDEX('2012'!$C$44:$C$140,'16 Year_History_Results'!CK499)</f>
        <v>0</v>
      </c>
      <c r="AV499" s="2">
        <f>INDEX('2013'!$C$44:$C$140,'16 Year_History_Results'!CL499)</f>
        <v>0</v>
      </c>
      <c r="AW499" s="2">
        <f>INDEX('2014'!$C$52:$C$180,'16 Year_History_Results'!CM499)</f>
        <v>0</v>
      </c>
      <c r="AX499" s="2">
        <f>INDEX('2015'!$E$52:$E$308,'16 Year_History_Results'!CN499)</f>
        <v>0</v>
      </c>
      <c r="AY499" s="147">
        <f>INDEX('2016'!$E$52:$E$308,'16 Year_History_Results'!CO499)</f>
        <v>0</v>
      </c>
      <c r="AZ499" s="2"/>
      <c r="BB499">
        <f t="shared" si="349"/>
        <v>1219</v>
      </c>
      <c r="BC499" s="110"/>
      <c r="BD499" s="97"/>
      <c r="BE499" s="146">
        <f>INDEX('2001'!$B$44:$B$140,'16 Year_History_Results'!BZ499)</f>
        <v>0</v>
      </c>
      <c r="BF499" s="2">
        <f>INDEX('2002'!$B$44:$B$140,'16 Year_History_Results'!CA499)</f>
        <v>0</v>
      </c>
      <c r="BG499" s="2">
        <f>INDEX('2003'!$B$44:$B$140,'16 Year_History_Results'!CB499)</f>
        <v>0</v>
      </c>
      <c r="BH499" s="2">
        <f>INDEX('2004'!$B$44:$B$140,'16 Year_History_Results'!CC499)</f>
        <v>0</v>
      </c>
      <c r="BI499" s="2">
        <f>INDEX('2005'!$B$44:$B$140,'16 Year_History_Results'!CD499)</f>
        <v>13</v>
      </c>
      <c r="BJ499" s="2">
        <f>INDEX('2006'!$B$44:$B$140,'16 Year_History_Results'!CE499)</f>
        <v>0</v>
      </c>
      <c r="BK499" s="2">
        <f>INDEX('2007'!$B$44:$B$140,'16 Year_History_Results'!CF499)</f>
        <v>0</v>
      </c>
      <c r="BL499" s="2">
        <f>INDEX('2008'!$B$44:$B$140,'16 Year_History_Results'!CG499)</f>
        <v>0</v>
      </c>
      <c r="BM499" s="2">
        <f>INDEX('2009'!$B$44:$B$140,'16 Year_History_Results'!CH499)</f>
        <v>0</v>
      </c>
      <c r="BN499" s="2">
        <f>INDEX('2010'!$B$44:$B$140,'16 Year_History_Results'!CI499)</f>
        <v>0</v>
      </c>
      <c r="BO499" s="2">
        <f>INDEX('2011'!$B$44:$B$140,'16 Year_History_Results'!CJ499)</f>
        <v>0</v>
      </c>
      <c r="BP499" s="2">
        <f>INDEX('2012'!$B$44:$B$140,'16 Year_History_Results'!CK499)</f>
        <v>0</v>
      </c>
      <c r="BQ499" s="2">
        <f>INDEX('2013'!$B$44:$B$140,'16 Year_History_Results'!CL499)</f>
        <v>0</v>
      </c>
      <c r="BR499" s="2">
        <f>INDEX('2014'!$B$52:$B$180,'16 Year_History_Results'!CM499)</f>
        <v>0</v>
      </c>
      <c r="BS499" s="147">
        <f>INDEX('2015'!$B$52:$B$308,'16 Year_History_Results'!CN499)</f>
        <v>0</v>
      </c>
      <c r="BT499" s="147">
        <f>INDEX('2016'!$B$52:$B$308,'16 Year_History_Results'!CO499)</f>
        <v>0</v>
      </c>
      <c r="BW499">
        <f t="shared" si="350"/>
        <v>1219</v>
      </c>
      <c r="BX499" s="110"/>
      <c r="BY499" s="97"/>
      <c r="BZ499" s="146">
        <f>IF(ISNA(MATCH($BW499,'2001'!$A$44:$A$139,0)),97,MATCH($BW499,'2001'!$A$44:$A$139,0))</f>
        <v>97</v>
      </c>
      <c r="CA499" s="2">
        <f>IF(ISNA(MATCH($BW499,'2002'!$A$44:$A$139,0)),97,MATCH($BW499,'2002'!$A$44:$A$139,0))</f>
        <v>97</v>
      </c>
      <c r="CB499" s="2">
        <f>IF(ISNA(MATCH($BW499,'2003'!$A$44:$A$139,0)),97,MATCH($BW499,'2003'!$A$44:$A$139,0))</f>
        <v>97</v>
      </c>
      <c r="CC499" s="2">
        <f>IF(ISNA(MATCH($BW499,'2004'!$A$44:$A$139,0)),97,MATCH($BW499,'2004'!$A$44:$A$139,0))</f>
        <v>97</v>
      </c>
      <c r="CD499" s="2">
        <f>IF(ISNA(MATCH($BW499,'2005'!$A$44:$A$139,0)),97,MATCH($BW499,'2005'!$A$44:$A$139,0))</f>
        <v>84</v>
      </c>
      <c r="CE499" s="2">
        <f>IF(ISNA(MATCH($BW499,'2006'!$A$44:$A$139,0)),97,MATCH($BW499,'2006'!$A$44:$A$139,0))</f>
        <v>97</v>
      </c>
      <c r="CF499" s="2">
        <f>IF(ISNA(MATCH($BW499,'2007'!$A$44:$A$139,0)),97,MATCH($BW499,'2007'!$A$44:$A$139,0))</f>
        <v>97</v>
      </c>
      <c r="CG499" s="2">
        <f>IF(ISNA(MATCH($BW499,'2008'!$A$44:$A$139,0)),97,MATCH($BW499,'2008'!$A$44:$A$139,0))</f>
        <v>97</v>
      </c>
      <c r="CH499" s="2">
        <f>IF(ISNA(MATCH($BW499,'2009'!$A$44:$A$139,0)),97,MATCH($BW499,'2009'!$A$44:$A$139,0))</f>
        <v>97</v>
      </c>
      <c r="CI499" s="2">
        <f>IF(ISNA(MATCH($BW499,'2010'!$A$44:$A$139,0)),97,MATCH($BW499,'2010'!$A$44:$A$139,0))</f>
        <v>97</v>
      </c>
      <c r="CJ499" s="2">
        <f>IF(ISNA(MATCH($BW499,'2011'!$A$44:$A$139,0)),97,MATCH($BW499,'2011'!$A$44:$A$139,0))</f>
        <v>97</v>
      </c>
      <c r="CK499" s="2">
        <f>IF(ISNA(MATCH($BW499,'2012'!$A$44:$A$139,0)),97,MATCH($BW499,'2012'!$A$44:$A$139,0))</f>
        <v>97</v>
      </c>
      <c r="CL499" s="2">
        <f>IF(ISNA(MATCH($BW499,'2013'!$A$44:$A$139,0)),97,MATCH($BW499,'2013'!$A$44:$A$139,0))</f>
        <v>97</v>
      </c>
      <c r="CM499" s="2">
        <f>IF(ISNA(MATCH($BW499,'2014'!$A$52:$A$179,0)),129,MATCH($BW499,'2014'!$A$52:$A$179,0))</f>
        <v>129</v>
      </c>
      <c r="CN499" s="147">
        <f>IF(ISNA(MATCH($BW499,'2015'!$A$52:$A$307,0)),257,MATCH($BW499,'2015'!$A$52:$A$307,0))</f>
        <v>257</v>
      </c>
      <c r="CO499" s="147">
        <f>IF(ISNA(MATCH($BW499,'2016'!$A$52:$A$307,0)),257,MATCH($BW499,'2016'!$A$52:$A$307,0))</f>
        <v>257</v>
      </c>
      <c r="CQ499">
        <f t="shared" si="392"/>
        <v>1219</v>
      </c>
      <c r="CR499" s="281"/>
      <c r="CS499" s="279"/>
      <c r="CT499" s="278">
        <f t="shared" si="393"/>
        <v>0</v>
      </c>
      <c r="CU499" s="279">
        <f t="shared" si="394"/>
        <v>0</v>
      </c>
      <c r="CV499" s="279">
        <f t="shared" si="395"/>
        <v>0</v>
      </c>
      <c r="CW499" s="279">
        <f t="shared" si="396"/>
        <v>0</v>
      </c>
      <c r="CX499" s="279">
        <f t="shared" si="397"/>
        <v>23</v>
      </c>
      <c r="CY499" s="279">
        <f t="shared" si="398"/>
        <v>15.331799999999999</v>
      </c>
      <c r="CZ499" s="279">
        <f t="shared" si="399"/>
        <v>10.22017788</v>
      </c>
      <c r="DA499" s="279">
        <f t="shared" si="400"/>
        <v>6.8127705748079999</v>
      </c>
      <c r="DB499" s="279">
        <f t="shared" si="401"/>
        <v>4.5413928651670128</v>
      </c>
      <c r="DC499" s="279">
        <f t="shared" si="402"/>
        <v>3.0272924839203306</v>
      </c>
      <c r="DD499" s="279">
        <f t="shared" si="403"/>
        <v>2.0179931697812923</v>
      </c>
      <c r="DE499" s="279">
        <f t="shared" si="404"/>
        <v>1.3451942469762095</v>
      </c>
      <c r="DF499" s="279">
        <f t="shared" si="405"/>
        <v>0.89670648503434125</v>
      </c>
      <c r="DG499" s="279">
        <f t="shared" si="406"/>
        <v>0.5977445429238919</v>
      </c>
      <c r="DH499" s="280">
        <f t="shared" si="407"/>
        <v>0.39845651231306634</v>
      </c>
      <c r="DI499" s="280">
        <f t="shared" si="358"/>
        <v>0.26561111110788999</v>
      </c>
      <c r="DJ499" s="154">
        <f t="shared" si="354"/>
        <v>434</v>
      </c>
      <c r="DK499" s="279">
        <f t="shared" si="408"/>
        <v>1219</v>
      </c>
      <c r="DL499" s="97"/>
      <c r="DM499" s="154"/>
      <c r="DN499" s="267">
        <f>BE499+AJ499+DM499</f>
        <v>0</v>
      </c>
      <c r="DO499" s="154">
        <f>BF499+AK499+DN499</f>
        <v>0</v>
      </c>
      <c r="DP499" s="154">
        <f>BG499+AL499+DO499</f>
        <v>0</v>
      </c>
      <c r="DQ499" s="154">
        <f>BH499+AM499+DP499</f>
        <v>0</v>
      </c>
      <c r="DR499" s="154">
        <f>BI499+AN499+DQ499</f>
        <v>23</v>
      </c>
      <c r="DS499" s="154">
        <f>BJ499+AO499+DR499</f>
        <v>23</v>
      </c>
      <c r="DT499" s="154">
        <f>BK499+AP499+DS499</f>
        <v>23</v>
      </c>
      <c r="DU499" s="154">
        <f>BL499+AQ499+DT499</f>
        <v>23</v>
      </c>
      <c r="DV499" s="154">
        <f>BM499+AR499+DU499</f>
        <v>23</v>
      </c>
      <c r="DW499" s="154">
        <f>BN499+AS499+DV499</f>
        <v>23</v>
      </c>
      <c r="DX499" s="154">
        <f>BO499+AT499+DW499</f>
        <v>23</v>
      </c>
      <c r="DY499" s="154">
        <f>BP499+AU499+DX499</f>
        <v>23</v>
      </c>
      <c r="DZ499" s="154">
        <f t="shared" si="409"/>
        <v>23</v>
      </c>
      <c r="EA499" s="154">
        <f t="shared" si="410"/>
        <v>23</v>
      </c>
      <c r="EB499" s="264">
        <f t="shared" si="411"/>
        <v>23</v>
      </c>
      <c r="EC499" s="264">
        <f t="shared" si="359"/>
        <v>23</v>
      </c>
      <c r="ED499" s="154">
        <f t="shared" si="356"/>
        <v>286</v>
      </c>
    </row>
    <row r="500" spans="2:134" ht="13" thickBot="1" x14ac:dyDescent="0.3">
      <c r="B500" s="142">
        <v>254</v>
      </c>
      <c r="C500" s="50">
        <f t="shared" si="412"/>
        <v>5</v>
      </c>
      <c r="D500" s="50">
        <f t="shared" si="413"/>
        <v>0</v>
      </c>
      <c r="E500" s="97"/>
      <c r="F500" s="2">
        <f t="shared" si="357"/>
        <v>495</v>
      </c>
      <c r="G500" s="207">
        <v>267</v>
      </c>
      <c r="H500" s="98">
        <f>15- COUNTIF(L500:AC500,"#N/A")</f>
        <v>2</v>
      </c>
      <c r="I500" s="131">
        <f>SUM(AH500:AY500)+SUM(BE500:BT500)</f>
        <v>80</v>
      </c>
      <c r="J500" s="398">
        <f>DI500</f>
        <v>0.2651047048330169</v>
      </c>
      <c r="K500" s="456" t="str">
        <f>IF(ISNUMBER(MATCH(G500,'[4]OPR data'!$A$3:$A$2900,0)),"Y","N")</f>
        <v>N</v>
      </c>
      <c r="L500" s="110"/>
      <c r="M500" s="233"/>
      <c r="N500" s="469" t="str">
        <f>(INDEX(Finish_table!R$4:R$83,MATCH('16 Year_History_Results'!$G500,Finish_table!S$4:S$83,0),1))</f>
        <v>SF</v>
      </c>
      <c r="O500" s="233" t="str">
        <f>(INDEX(Finish_table!Z$4:Z$99,MATCH('16 Year_History_Results'!$G500,Finish_table!AA$4:AA$99,0),1))</f>
        <v>F</v>
      </c>
      <c r="P500" s="233" t="str">
        <f>(INDEX(Finish_table!AI$4:AI$99,MATCH('16 Year_History_Results'!$G500,Finish_table!AJ$4:AJ$99,0),1))</f>
        <v>SF</v>
      </c>
      <c r="Q500" s="233" t="e">
        <f>(INDEX(Finish_table!AR$4:AR$99,MATCH('16 Year_History_Results'!$G500,Finish_table!AS$4:AS$99,0),1))</f>
        <v>#N/A</v>
      </c>
      <c r="R500" s="233" t="e">
        <f>(INDEX(Finish_table!BA$4:BA$99,MATCH('16 Year_History_Results'!$G500,Finish_table!BB$4:BB$99,0),1))</f>
        <v>#N/A</v>
      </c>
      <c r="S500" s="233" t="e">
        <f>(INDEX(Finish_table!BJ$4:BJ$99,MATCH('16 Year_History_Results'!$G500,Finish_table!BK$4:BK$99,0),1))</f>
        <v>#N/A</v>
      </c>
      <c r="T500" s="233" t="e">
        <f>(INDEX(Finish_table!BS$4:BS$99,MATCH('16 Year_History_Results'!$G500,Finish_table!BT$4:BT$99,0),1))</f>
        <v>#N/A</v>
      </c>
      <c r="U500" s="233" t="e">
        <f>(INDEX(Finish_table!CB$4:CB$99,MATCH('16 Year_History_Results'!$G500,Finish_table!CC$4:CC$99,0),1))</f>
        <v>#N/A</v>
      </c>
      <c r="V500" s="233" t="e">
        <f>(INDEX(Finish_table!CK$4:CK$99,MATCH('16 Year_History_Results'!$G500,Finish_table!CL$4:CL$99,0),1))</f>
        <v>#N/A</v>
      </c>
      <c r="W500" s="233" t="e">
        <f>(INDEX(Finish_table!CT$4:CT$99,MATCH('16 Year_History_Results'!$G500,Finish_table!CU$4:CU$99,0),1))</f>
        <v>#N/A</v>
      </c>
      <c r="X500" s="233" t="e">
        <f>(INDEX(Finish_table!DC$4:DC$99,MATCH('16 Year_History_Results'!$G500,Finish_table!DD$4:DD$99,0),1))</f>
        <v>#N/A</v>
      </c>
      <c r="Y500" s="233" t="e">
        <f>(INDEX(Finish_table!DL$4:DL$99,MATCH('16 Year_History_Results'!$G500,Finish_table!DM$4:DM$99,0),1))</f>
        <v>#N/A</v>
      </c>
      <c r="Z500" s="233" t="e">
        <f>(INDEX(Finish_table!DU$4:DU$99,MATCH('16 Year_History_Results'!$G500,Finish_table!DV$4:DV$99,0),1))</f>
        <v>#N/A</v>
      </c>
      <c r="AA500" s="233" t="e">
        <f>(INDEX(Finish_table!ED$4:ED$140,MATCH('16 Year_History_Results'!$G500,Finish_table!EE$4:EE$140,0),1))</f>
        <v>#N/A</v>
      </c>
      <c r="AB500" s="233" t="e">
        <f>(INDEX(Finish_table!EM$4:EM$224,MATCH('16 Year_History_Results'!$G500,Finish_table!EN$4:EN$224,0),1))</f>
        <v>#N/A</v>
      </c>
      <c r="AC500" s="253" t="e">
        <f>(INDEX(Finish_table!EW$4:EW$224,MATCH('16 Year_History_Results'!$G500,Finish_table!EX$4:EX$224,0),1))</f>
        <v>#N/A</v>
      </c>
      <c r="AG500">
        <f t="shared" si="391"/>
        <v>267</v>
      </c>
      <c r="AH500" s="110"/>
      <c r="AI500" s="2"/>
      <c r="AJ500" s="146">
        <f>INDEX('2001'!$C$44:$C$140,'16 Year_History_Results'!BZ500)</f>
        <v>20</v>
      </c>
      <c r="AK500" s="2">
        <f>INDEX('2002'!$C$44:$C$140,'16 Year_History_Results'!CA500)</f>
        <v>20</v>
      </c>
      <c r="AL500" s="2">
        <f>INDEX('2003'!$C$44:$C$140,'16 Year_History_Results'!CB500)</f>
        <v>10</v>
      </c>
      <c r="AM500" s="2">
        <f>INDEX('2004'!$C$44:$C$140,'16 Year_History_Results'!CC500)</f>
        <v>0</v>
      </c>
      <c r="AN500" s="2">
        <f>INDEX('2005'!$C$44:$C$140,'16 Year_History_Results'!CD500)</f>
        <v>0</v>
      </c>
      <c r="AO500" s="2">
        <f>INDEX('2006'!$C$44:$C$140,'16 Year_History_Results'!CE500)</f>
        <v>0</v>
      </c>
      <c r="AP500" s="2">
        <f>INDEX('2007'!$C$44:$C$140,'16 Year_History_Results'!CF500)</f>
        <v>0</v>
      </c>
      <c r="AQ500" s="2">
        <f>INDEX('2008'!$C$44:$C$140,'16 Year_History_Results'!CG500)</f>
        <v>0</v>
      </c>
      <c r="AR500" s="2">
        <f>INDEX('2009'!$C$44:$C$140,'16 Year_History_Results'!CH500)</f>
        <v>0</v>
      </c>
      <c r="AS500" s="2">
        <f>INDEX('2010'!$C$44:$C$140,'16 Year_History_Results'!CI500)</f>
        <v>0</v>
      </c>
      <c r="AT500" s="2">
        <f>INDEX('2011'!$C$44:$C$140,'16 Year_History_Results'!CJ500)</f>
        <v>0</v>
      </c>
      <c r="AU500" s="2">
        <f>INDEX('2012'!$C$44:$C$140,'16 Year_History_Results'!CK500)</f>
        <v>0</v>
      </c>
      <c r="AV500" s="2">
        <f>INDEX('2013'!$C$44:$C$140,'16 Year_History_Results'!CL500)</f>
        <v>0</v>
      </c>
      <c r="AW500" s="2">
        <f>INDEX('2014'!$C$52:$C$180,'16 Year_History_Results'!CM500)</f>
        <v>0</v>
      </c>
      <c r="AX500" s="2">
        <f>INDEX('2015'!$E$52:$E$308,'16 Year_History_Results'!CN500)</f>
        <v>0</v>
      </c>
      <c r="AY500" s="147">
        <f>INDEX('2016'!$E$52:$E$308,'16 Year_History_Results'!CO500)</f>
        <v>0</v>
      </c>
      <c r="AZ500" s="2"/>
      <c r="BB500">
        <f t="shared" si="349"/>
        <v>267</v>
      </c>
      <c r="BC500" s="110"/>
      <c r="BD500" s="97"/>
      <c r="BE500" s="146">
        <f>INDEX('2001'!$B$44:$B$140,'16 Year_History_Results'!BZ500)</f>
        <v>10</v>
      </c>
      <c r="BF500" s="2">
        <f>INDEX('2002'!$B$44:$B$140,'16 Year_History_Results'!CA500)</f>
        <v>15</v>
      </c>
      <c r="BG500" s="2">
        <f>INDEX('2003'!$B$44:$B$140,'16 Year_History_Results'!CB500)</f>
        <v>5</v>
      </c>
      <c r="BH500" s="2">
        <f>INDEX('2004'!$B$44:$B$140,'16 Year_History_Results'!CC500)</f>
        <v>0</v>
      </c>
      <c r="BI500" s="2">
        <f>INDEX('2005'!$B$44:$B$140,'16 Year_History_Results'!CD500)</f>
        <v>0</v>
      </c>
      <c r="BJ500" s="2">
        <f>INDEX('2006'!$B$44:$B$140,'16 Year_History_Results'!CE500)</f>
        <v>0</v>
      </c>
      <c r="BK500" s="2">
        <f>INDEX('2007'!$B$44:$B$140,'16 Year_History_Results'!CF500)</f>
        <v>0</v>
      </c>
      <c r="BL500" s="2">
        <f>INDEX('2008'!$B$44:$B$140,'16 Year_History_Results'!CG500)</f>
        <v>0</v>
      </c>
      <c r="BM500" s="2">
        <f>INDEX('2009'!$B$44:$B$140,'16 Year_History_Results'!CH500)</f>
        <v>0</v>
      </c>
      <c r="BN500" s="2">
        <f>INDEX('2010'!$B$44:$B$140,'16 Year_History_Results'!CI500)</f>
        <v>0</v>
      </c>
      <c r="BO500" s="2">
        <f>INDEX('2011'!$B$44:$B$140,'16 Year_History_Results'!CJ500)</f>
        <v>0</v>
      </c>
      <c r="BP500" s="2">
        <f>INDEX('2012'!$B$44:$B$140,'16 Year_History_Results'!CK500)</f>
        <v>0</v>
      </c>
      <c r="BQ500" s="2">
        <f>INDEX('2013'!$B$44:$B$140,'16 Year_History_Results'!CL500)</f>
        <v>0</v>
      </c>
      <c r="BR500" s="2">
        <f>INDEX('2014'!$B$52:$B$180,'16 Year_History_Results'!CM500)</f>
        <v>0</v>
      </c>
      <c r="BS500" s="147">
        <f>INDEX('2015'!$B$52:$B$308,'16 Year_History_Results'!CN500)</f>
        <v>0</v>
      </c>
      <c r="BT500" s="147">
        <f>INDEX('2016'!$B$52:$B$308,'16 Year_History_Results'!CO500)</f>
        <v>0</v>
      </c>
      <c r="BW500">
        <f t="shared" si="350"/>
        <v>267</v>
      </c>
      <c r="BX500" s="110"/>
      <c r="BY500" s="97"/>
      <c r="BZ500" s="146">
        <f>IF(ISNA(MATCH($BW500,'2001'!$A$44:$A$139,0)),97,MATCH($BW500,'2001'!$A$44:$A$139,0))</f>
        <v>54</v>
      </c>
      <c r="CA500" s="2">
        <f>IF(ISNA(MATCH($BW500,'2002'!$A$44:$A$139,0)),97,MATCH($BW500,'2002'!$A$44:$A$139,0))</f>
        <v>55</v>
      </c>
      <c r="CB500" s="2">
        <f>IF(ISNA(MATCH($BW500,'2003'!$A$44:$A$139,0)),97,MATCH($BW500,'2003'!$A$44:$A$139,0))</f>
        <v>50</v>
      </c>
      <c r="CC500" s="2">
        <f>IF(ISNA(MATCH($BW500,'2004'!$A$44:$A$139,0)),97,MATCH($BW500,'2004'!$A$44:$A$139,0))</f>
        <v>97</v>
      </c>
      <c r="CD500" s="2">
        <f>IF(ISNA(MATCH($BW500,'2005'!$A$44:$A$139,0)),97,MATCH($BW500,'2005'!$A$44:$A$139,0))</f>
        <v>97</v>
      </c>
      <c r="CE500" s="2">
        <f>IF(ISNA(MATCH($BW500,'2006'!$A$44:$A$139,0)),97,MATCH($BW500,'2006'!$A$44:$A$139,0))</f>
        <v>97</v>
      </c>
      <c r="CF500" s="2">
        <f>IF(ISNA(MATCH($BW500,'2007'!$A$44:$A$139,0)),97,MATCH($BW500,'2007'!$A$44:$A$139,0))</f>
        <v>97</v>
      </c>
      <c r="CG500" s="2">
        <f>IF(ISNA(MATCH($BW500,'2008'!$A$44:$A$139,0)),97,MATCH($BW500,'2008'!$A$44:$A$139,0))</f>
        <v>97</v>
      </c>
      <c r="CH500" s="2">
        <f>IF(ISNA(MATCH($BW500,'2009'!$A$44:$A$139,0)),97,MATCH($BW500,'2009'!$A$44:$A$139,0))</f>
        <v>97</v>
      </c>
      <c r="CI500" s="2">
        <f>IF(ISNA(MATCH($BW500,'2010'!$A$44:$A$139,0)),97,MATCH($BW500,'2010'!$A$44:$A$139,0))</f>
        <v>97</v>
      </c>
      <c r="CJ500" s="2">
        <f>IF(ISNA(MATCH($BW500,'2011'!$A$44:$A$139,0)),97,MATCH($BW500,'2011'!$A$44:$A$139,0))</f>
        <v>97</v>
      </c>
      <c r="CK500" s="2">
        <f>IF(ISNA(MATCH($BW500,'2012'!$A$44:$A$139,0)),97,MATCH($BW500,'2012'!$A$44:$A$139,0))</f>
        <v>97</v>
      </c>
      <c r="CL500" s="2">
        <f>IF(ISNA(MATCH($BW500,'2013'!$A$44:$A$139,0)),97,MATCH($BW500,'2013'!$A$44:$A$139,0))</f>
        <v>97</v>
      </c>
      <c r="CM500" s="2">
        <f>IF(ISNA(MATCH($BW500,'2014'!$A$52:$A$179,0)),129,MATCH($BW500,'2014'!$A$52:$A$179,0))</f>
        <v>129</v>
      </c>
      <c r="CN500" s="147">
        <f>IF(ISNA(MATCH($BW500,'2015'!$A$52:$A$307,0)),257,MATCH($BW500,'2015'!$A$52:$A$307,0))</f>
        <v>257</v>
      </c>
      <c r="CO500" s="147">
        <f>IF(ISNA(MATCH($BW500,'2016'!$A$52:$A$307,0)),257,MATCH($BW500,'2016'!$A$52:$A$307,0))</f>
        <v>257</v>
      </c>
      <c r="CQ500">
        <f t="shared" si="392"/>
        <v>267</v>
      </c>
      <c r="CR500" s="281"/>
      <c r="CS500" s="279"/>
      <c r="CT500" s="278">
        <f t="shared" si="393"/>
        <v>30</v>
      </c>
      <c r="CU500" s="279">
        <f t="shared" si="394"/>
        <v>54.997999999999998</v>
      </c>
      <c r="CV500" s="279">
        <f t="shared" si="395"/>
        <v>51.661666799999999</v>
      </c>
      <c r="CW500" s="279">
        <f t="shared" si="396"/>
        <v>34.437667088879998</v>
      </c>
      <c r="CX500" s="279">
        <f t="shared" si="397"/>
        <v>22.956148881447405</v>
      </c>
      <c r="CY500" s="279">
        <f t="shared" si="398"/>
        <v>15.302568844372839</v>
      </c>
      <c r="CZ500" s="279">
        <f t="shared" si="399"/>
        <v>10.200692391658935</v>
      </c>
      <c r="DA500" s="279">
        <f t="shared" si="400"/>
        <v>6.7997815482798458</v>
      </c>
      <c r="DB500" s="279">
        <f t="shared" si="401"/>
        <v>4.5327343800833448</v>
      </c>
      <c r="DC500" s="279">
        <f t="shared" si="402"/>
        <v>3.0215207377635576</v>
      </c>
      <c r="DD500" s="279">
        <f t="shared" si="403"/>
        <v>2.0141457237931872</v>
      </c>
      <c r="DE500" s="279">
        <f t="shared" si="404"/>
        <v>1.3426295394805385</v>
      </c>
      <c r="DF500" s="279">
        <f t="shared" si="405"/>
        <v>0.89499685101772697</v>
      </c>
      <c r="DG500" s="279">
        <f t="shared" si="406"/>
        <v>0.59660490088841678</v>
      </c>
      <c r="DH500" s="280">
        <f t="shared" si="407"/>
        <v>0.39769682693221858</v>
      </c>
      <c r="DI500" s="280">
        <f t="shared" si="358"/>
        <v>0.2651047048330169</v>
      </c>
      <c r="DJ500" s="154">
        <f t="shared" si="354"/>
        <v>436</v>
      </c>
      <c r="DK500" s="279">
        <f t="shared" si="408"/>
        <v>267</v>
      </c>
      <c r="DL500" s="97"/>
      <c r="DM500" s="154"/>
      <c r="DN500" s="267">
        <f>BE500+AJ500+DM500</f>
        <v>30</v>
      </c>
      <c r="DO500" s="154">
        <f>BF500+AK500+DN500</f>
        <v>65</v>
      </c>
      <c r="DP500" s="154">
        <f>BG500+AL500+DO500</f>
        <v>80</v>
      </c>
      <c r="DQ500" s="154">
        <f>BH500+AM500+DP500</f>
        <v>80</v>
      </c>
      <c r="DR500" s="154">
        <f>BI500+AN500+DQ500</f>
        <v>80</v>
      </c>
      <c r="DS500" s="154">
        <f>BJ500+AO500+DR500</f>
        <v>80</v>
      </c>
      <c r="DT500" s="154">
        <f>BK500+AP500+DS500</f>
        <v>80</v>
      </c>
      <c r="DU500" s="154">
        <f>BL500+AQ500+DT500</f>
        <v>80</v>
      </c>
      <c r="DV500" s="154">
        <f>BM500+AR500+DU500</f>
        <v>80</v>
      </c>
      <c r="DW500" s="154">
        <f>BN500+AS500+DV500</f>
        <v>80</v>
      </c>
      <c r="DX500" s="154">
        <f>BO500+AT500+DW500</f>
        <v>80</v>
      </c>
      <c r="DY500" s="154">
        <f>BP500+AU500+DX500</f>
        <v>80</v>
      </c>
      <c r="DZ500" s="154">
        <f t="shared" si="409"/>
        <v>80</v>
      </c>
      <c r="EA500" s="154">
        <f t="shared" si="410"/>
        <v>80</v>
      </c>
      <c r="EB500" s="264">
        <f t="shared" si="411"/>
        <v>80</v>
      </c>
      <c r="EC500" s="264">
        <f t="shared" si="359"/>
        <v>80</v>
      </c>
      <c r="ED500" s="154">
        <f t="shared" si="356"/>
        <v>115</v>
      </c>
    </row>
    <row r="501" spans="2:134" ht="13" thickBot="1" x14ac:dyDescent="0.3">
      <c r="B501" s="131">
        <v>254</v>
      </c>
      <c r="C501" s="50">
        <f t="shared" si="412"/>
        <v>6</v>
      </c>
      <c r="D501" s="50">
        <f t="shared" si="413"/>
        <v>0</v>
      </c>
      <c r="E501" s="97"/>
      <c r="F501" s="2">
        <f t="shared" si="357"/>
        <v>496</v>
      </c>
      <c r="G501" s="487">
        <v>706</v>
      </c>
      <c r="H501" s="98">
        <f>15- COUNTIF(L501:AC501,"#N/A")</f>
        <v>1</v>
      </c>
      <c r="I501" s="131">
        <f>SUM(AH501:AY501)+SUM(BE501:BT501)</f>
        <v>3</v>
      </c>
      <c r="J501" s="398">
        <f>DI501</f>
        <v>0.26321650040625549</v>
      </c>
      <c r="K501" s="456" t="str">
        <f>IF(ISNUMBER(MATCH(G501,'[4]OPR data'!$A$3:$A$2900,0)),"Y","N")</f>
        <v>Y</v>
      </c>
      <c r="L501" s="110"/>
      <c r="M501" s="233"/>
      <c r="N501" s="469" t="e">
        <f>(INDEX(Finish_table!R$4:R$83,MATCH('16 Year_History_Results'!$G501,Finish_table!S$4:S$83,0),1))</f>
        <v>#N/A</v>
      </c>
      <c r="O501" s="233" t="e">
        <f>(INDEX(Finish_table!Z$4:Z$99,MATCH('16 Year_History_Results'!$G501,Finish_table!AA$4:AA$99,0),1))</f>
        <v>#N/A</v>
      </c>
      <c r="P501" s="233" t="e">
        <f>(INDEX(Finish_table!AI$4:AI$99,MATCH('16 Year_History_Results'!$G501,Finish_table!AJ$4:AJ$99,0),1))</f>
        <v>#N/A</v>
      </c>
      <c r="Q501" s="233" t="e">
        <f>(INDEX(Finish_table!AR$4:AR$99,MATCH('16 Year_History_Results'!$G501,Finish_table!AS$4:AS$99,0),1))</f>
        <v>#N/A</v>
      </c>
      <c r="R501" s="233" t="e">
        <f>(INDEX(Finish_table!BA$4:BA$99,MATCH('16 Year_History_Results'!$G501,Finish_table!BB$4:BB$99,0),1))</f>
        <v>#N/A</v>
      </c>
      <c r="S501" s="233" t="e">
        <f>(INDEX(Finish_table!BJ$4:BJ$99,MATCH('16 Year_History_Results'!$G501,Finish_table!BK$4:BK$99,0),1))</f>
        <v>#N/A</v>
      </c>
      <c r="T501" s="233" t="e">
        <f>(INDEX(Finish_table!BS$4:BS$99,MATCH('16 Year_History_Results'!$G501,Finish_table!BT$4:BT$99,0),1))</f>
        <v>#N/A</v>
      </c>
      <c r="U501" s="233" t="e">
        <f>(INDEX(Finish_table!CB$4:CB$99,MATCH('16 Year_History_Results'!$G501,Finish_table!CC$4:CC$99,0),1))</f>
        <v>#N/A</v>
      </c>
      <c r="V501" s="233" t="e">
        <f>(INDEX(Finish_table!CK$4:CK$99,MATCH('16 Year_History_Results'!$G501,Finish_table!CL$4:CL$99,0),1))</f>
        <v>#N/A</v>
      </c>
      <c r="W501" s="233" t="str">
        <f>(INDEX(Finish_table!CT$4:CT$99,MATCH('16 Year_History_Results'!$G501,Finish_table!CU$4:CU$99,0),1))</f>
        <v>QF</v>
      </c>
      <c r="X501" s="233" t="e">
        <f>(INDEX(Finish_table!DC$4:DC$99,MATCH('16 Year_History_Results'!$G501,Finish_table!DD$4:DD$99,0),1))</f>
        <v>#N/A</v>
      </c>
      <c r="Y501" s="233" t="e">
        <f>(INDEX(Finish_table!DL$4:DL$99,MATCH('16 Year_History_Results'!$G501,Finish_table!DM$4:DM$99,0),1))</f>
        <v>#N/A</v>
      </c>
      <c r="Z501" s="233" t="e">
        <f>(INDEX(Finish_table!DU$4:DU$99,MATCH('16 Year_History_Results'!$G501,Finish_table!DV$4:DV$99,0),1))</f>
        <v>#N/A</v>
      </c>
      <c r="AA501" s="233" t="e">
        <f>(INDEX(Finish_table!ED$4:ED$140,MATCH('16 Year_History_Results'!$G501,Finish_table!EE$4:EE$140,0),1))</f>
        <v>#N/A</v>
      </c>
      <c r="AB501" s="233" t="str">
        <f>(INDEX(Finish_table!EM$4:EM$224,MATCH('16 Year_History_Results'!$G501,Finish_table!EN$4:EN$224,0),1))</f>
        <v>QF</v>
      </c>
      <c r="AC501" s="253" t="e">
        <f>(INDEX(Finish_table!EW$4:EW$224,MATCH('16 Year_History_Results'!$G501,Finish_table!EX$4:EX$224,0),1))</f>
        <v>#N/A</v>
      </c>
      <c r="AG501">
        <f t="shared" si="391"/>
        <v>706</v>
      </c>
      <c r="AH501" s="110"/>
      <c r="AI501" s="2"/>
      <c r="AJ501" s="146">
        <f>INDEX('2001'!$C$44:$C$140,'16 Year_History_Results'!BZ501)</f>
        <v>0</v>
      </c>
      <c r="AK501" s="2">
        <f>INDEX('2002'!$C$44:$C$140,'16 Year_History_Results'!CA501)</f>
        <v>0</v>
      </c>
      <c r="AL501" s="2">
        <f>INDEX('2003'!$C$44:$C$140,'16 Year_History_Results'!CB501)</f>
        <v>0</v>
      </c>
      <c r="AM501" s="2">
        <f>INDEX('2004'!$C$44:$C$140,'16 Year_History_Results'!CC501)</f>
        <v>0</v>
      </c>
      <c r="AN501" s="2">
        <f>INDEX('2005'!$C$44:$C$140,'16 Year_History_Results'!CD501)</f>
        <v>0</v>
      </c>
      <c r="AO501" s="2">
        <f>INDEX('2006'!$C$44:$C$140,'16 Year_History_Results'!CE501)</f>
        <v>0</v>
      </c>
      <c r="AP501" s="2">
        <f>INDEX('2007'!$C$44:$C$140,'16 Year_History_Results'!CF501)</f>
        <v>0</v>
      </c>
      <c r="AQ501" s="2">
        <f>INDEX('2008'!$C$44:$C$140,'16 Year_History_Results'!CG501)</f>
        <v>0</v>
      </c>
      <c r="AR501" s="2">
        <f>INDEX('2009'!$C$44:$C$140,'16 Year_History_Results'!CH501)</f>
        <v>0</v>
      </c>
      <c r="AS501" s="2">
        <f>INDEX('2010'!$C$44:$C$140,'16 Year_History_Results'!CI501)</f>
        <v>0</v>
      </c>
      <c r="AT501" s="2">
        <f>INDEX('2011'!$C$44:$C$140,'16 Year_History_Results'!CJ501)</f>
        <v>0</v>
      </c>
      <c r="AU501" s="2">
        <f>INDEX('2012'!$C$44:$C$140,'16 Year_History_Results'!CK501)</f>
        <v>0</v>
      </c>
      <c r="AV501" s="2">
        <f>INDEX('2013'!$C$44:$C$140,'16 Year_History_Results'!CL501)</f>
        <v>0</v>
      </c>
      <c r="AW501" s="2">
        <f>INDEX('2014'!$C$52:$C$180,'16 Year_History_Results'!CM501)</f>
        <v>0</v>
      </c>
      <c r="AX501" s="2">
        <f>INDEX('2015'!$E$52:$E$308,'16 Year_History_Results'!CN501)</f>
        <v>0</v>
      </c>
      <c r="AY501" s="147">
        <f>INDEX('2016'!$E$52:$E$308,'16 Year_History_Results'!CO501)</f>
        <v>0</v>
      </c>
      <c r="AZ501" s="2"/>
      <c r="BB501">
        <f t="shared" si="349"/>
        <v>706</v>
      </c>
      <c r="BC501" s="110"/>
      <c r="BD501" s="97"/>
      <c r="BE501" s="146">
        <f>INDEX('2001'!$B$44:$B$140,'16 Year_History_Results'!BZ501)</f>
        <v>0</v>
      </c>
      <c r="BF501" s="2">
        <f>INDEX('2002'!$B$44:$B$140,'16 Year_History_Results'!CA501)</f>
        <v>0</v>
      </c>
      <c r="BG501" s="2">
        <f>INDEX('2003'!$B$44:$B$140,'16 Year_History_Results'!CB501)</f>
        <v>0</v>
      </c>
      <c r="BH501" s="2">
        <f>INDEX('2004'!$B$44:$B$140,'16 Year_History_Results'!CC501)</f>
        <v>0</v>
      </c>
      <c r="BI501" s="2">
        <f>INDEX('2005'!$B$44:$B$140,'16 Year_History_Results'!CD501)</f>
        <v>0</v>
      </c>
      <c r="BJ501" s="2">
        <f>INDEX('2006'!$B$44:$B$140,'16 Year_History_Results'!CE501)</f>
        <v>0</v>
      </c>
      <c r="BK501" s="2">
        <f>INDEX('2007'!$B$44:$B$140,'16 Year_History_Results'!CF501)</f>
        <v>0</v>
      </c>
      <c r="BL501" s="2">
        <f>INDEX('2008'!$B$44:$B$140,'16 Year_History_Results'!CG501)</f>
        <v>0</v>
      </c>
      <c r="BM501" s="2">
        <f>INDEX('2009'!$B$44:$B$140,'16 Year_History_Results'!CH501)</f>
        <v>0</v>
      </c>
      <c r="BN501" s="2">
        <f>INDEX('2010'!$B$44:$B$140,'16 Year_History_Results'!CI501)</f>
        <v>3</v>
      </c>
      <c r="BO501" s="2">
        <f>INDEX('2011'!$B$44:$B$140,'16 Year_History_Results'!CJ501)</f>
        <v>0</v>
      </c>
      <c r="BP501" s="2">
        <f>INDEX('2012'!$B$44:$B$140,'16 Year_History_Results'!CK501)</f>
        <v>0</v>
      </c>
      <c r="BQ501" s="2">
        <f>INDEX('2013'!$B$44:$B$140,'16 Year_History_Results'!CL501)</f>
        <v>0</v>
      </c>
      <c r="BR501" s="2">
        <f>INDEX('2014'!$B$52:$B$180,'16 Year_History_Results'!CM501)</f>
        <v>0</v>
      </c>
      <c r="BS501" s="147">
        <f>INDEX('2015'!$B$52:$B$308,'16 Year_History_Results'!CN501)</f>
        <v>0</v>
      </c>
      <c r="BT501" s="147">
        <f>INDEX('2016'!$B$52:$B$308,'16 Year_History_Results'!CO501)</f>
        <v>0</v>
      </c>
      <c r="BW501">
        <f t="shared" si="350"/>
        <v>706</v>
      </c>
      <c r="BX501" s="110"/>
      <c r="BY501" s="97"/>
      <c r="BZ501" s="146">
        <f>IF(ISNA(MATCH($BW501,'2001'!$A$44:$A$139,0)),97,MATCH($BW501,'2001'!$A$44:$A$139,0))</f>
        <v>97</v>
      </c>
      <c r="CA501" s="2">
        <f>IF(ISNA(MATCH($BW501,'2002'!$A$44:$A$139,0)),97,MATCH($BW501,'2002'!$A$44:$A$139,0))</f>
        <v>97</v>
      </c>
      <c r="CB501" s="2">
        <f>IF(ISNA(MATCH($BW501,'2003'!$A$44:$A$139,0)),97,MATCH($BW501,'2003'!$A$44:$A$139,0))</f>
        <v>97</v>
      </c>
      <c r="CC501" s="2">
        <f>IF(ISNA(MATCH($BW501,'2004'!$A$44:$A$139,0)),97,MATCH($BW501,'2004'!$A$44:$A$139,0))</f>
        <v>97</v>
      </c>
      <c r="CD501" s="2">
        <f>IF(ISNA(MATCH($BW501,'2005'!$A$44:$A$139,0)),97,MATCH($BW501,'2005'!$A$44:$A$139,0))</f>
        <v>97</v>
      </c>
      <c r="CE501" s="2">
        <f>IF(ISNA(MATCH($BW501,'2006'!$A$44:$A$139,0)),97,MATCH($BW501,'2006'!$A$44:$A$139,0))</f>
        <v>97</v>
      </c>
      <c r="CF501" s="2">
        <f>IF(ISNA(MATCH($BW501,'2007'!$A$44:$A$139,0)),97,MATCH($BW501,'2007'!$A$44:$A$139,0))</f>
        <v>97</v>
      </c>
      <c r="CG501" s="2">
        <f>IF(ISNA(MATCH($BW501,'2008'!$A$44:$A$139,0)),97,MATCH($BW501,'2008'!$A$44:$A$139,0))</f>
        <v>97</v>
      </c>
      <c r="CH501" s="2">
        <f>IF(ISNA(MATCH($BW501,'2009'!$A$44:$A$139,0)),97,MATCH($BW501,'2009'!$A$44:$A$139,0))</f>
        <v>97</v>
      </c>
      <c r="CI501" s="2">
        <f>IF(ISNA(MATCH($BW501,'2010'!$A$44:$A$139,0)),97,MATCH($BW501,'2010'!$A$44:$A$139,0))</f>
        <v>46</v>
      </c>
      <c r="CJ501" s="2">
        <f>IF(ISNA(MATCH($BW501,'2011'!$A$44:$A$139,0)),97,MATCH($BW501,'2011'!$A$44:$A$139,0))</f>
        <v>97</v>
      </c>
      <c r="CK501" s="2">
        <f>IF(ISNA(MATCH($BW501,'2012'!$A$44:$A$139,0)),97,MATCH($BW501,'2012'!$A$44:$A$139,0))</f>
        <v>97</v>
      </c>
      <c r="CL501" s="2">
        <f>IF(ISNA(MATCH($BW501,'2013'!$A$44:$A$139,0)),97,MATCH($BW501,'2013'!$A$44:$A$139,0))</f>
        <v>97</v>
      </c>
      <c r="CM501" s="2">
        <f>IF(ISNA(MATCH($BW501,'2014'!$A$52:$A$179,0)),129,MATCH($BW501,'2014'!$A$52:$A$179,0))</f>
        <v>129</v>
      </c>
      <c r="CN501" s="147">
        <f>IF(ISNA(MATCH($BW501,'2015'!$A$52:$A$307,0)),257,MATCH($BW501,'2015'!$A$52:$A$307,0))</f>
        <v>72</v>
      </c>
      <c r="CO501" s="147">
        <f>IF(ISNA(MATCH($BW501,'2016'!$A$52:$A$307,0)),257,MATCH($BW501,'2016'!$A$52:$A$307,0))</f>
        <v>257</v>
      </c>
      <c r="CQ501">
        <f t="shared" si="392"/>
        <v>706</v>
      </c>
      <c r="CR501" s="281"/>
      <c r="CS501" s="279"/>
      <c r="CT501" s="278">
        <f t="shared" si="393"/>
        <v>0</v>
      </c>
      <c r="CU501" s="279">
        <f t="shared" si="394"/>
        <v>0</v>
      </c>
      <c r="CV501" s="279">
        <f t="shared" si="395"/>
        <v>0</v>
      </c>
      <c r="CW501" s="279">
        <f t="shared" si="396"/>
        <v>0</v>
      </c>
      <c r="CX501" s="279">
        <f t="shared" si="397"/>
        <v>0</v>
      </c>
      <c r="CY501" s="279">
        <f t="shared" si="398"/>
        <v>0</v>
      </c>
      <c r="CZ501" s="279">
        <f t="shared" si="399"/>
        <v>0</v>
      </c>
      <c r="DA501" s="279">
        <f t="shared" si="400"/>
        <v>0</v>
      </c>
      <c r="DB501" s="279">
        <f t="shared" si="401"/>
        <v>0</v>
      </c>
      <c r="DC501" s="279">
        <f t="shared" si="402"/>
        <v>3</v>
      </c>
      <c r="DD501" s="279">
        <f t="shared" si="403"/>
        <v>1.9998</v>
      </c>
      <c r="DE501" s="279">
        <f t="shared" si="404"/>
        <v>1.3330666799999999</v>
      </c>
      <c r="DF501" s="279">
        <f t="shared" si="405"/>
        <v>0.8886222488879999</v>
      </c>
      <c r="DG501" s="279">
        <f t="shared" si="406"/>
        <v>0.5923555911087407</v>
      </c>
      <c r="DH501" s="280">
        <f t="shared" si="407"/>
        <v>0.39486423703308654</v>
      </c>
      <c r="DI501" s="280">
        <f t="shared" si="358"/>
        <v>0.26321650040625549</v>
      </c>
      <c r="DJ501" s="154">
        <f t="shared" si="354"/>
        <v>437</v>
      </c>
      <c r="DK501" s="279">
        <f t="shared" si="408"/>
        <v>706</v>
      </c>
      <c r="DL501" s="97"/>
      <c r="DM501" s="154"/>
      <c r="DN501" s="267">
        <f>BE501+AJ501+DM501</f>
        <v>0</v>
      </c>
      <c r="DO501" s="154">
        <f>BF501+AK501+DN501</f>
        <v>0</v>
      </c>
      <c r="DP501" s="154">
        <f>BG501+AL501+DO501</f>
        <v>0</v>
      </c>
      <c r="DQ501" s="154">
        <f>BH501+AM501+DP501</f>
        <v>0</v>
      </c>
      <c r="DR501" s="154">
        <f>BI501+AN501+DQ501</f>
        <v>0</v>
      </c>
      <c r="DS501" s="154">
        <f>BJ501+AO501+DR501</f>
        <v>0</v>
      </c>
      <c r="DT501" s="154">
        <f>BK501+AP501+DS501</f>
        <v>0</v>
      </c>
      <c r="DU501" s="154">
        <f>BL501+AQ501+DT501</f>
        <v>0</v>
      </c>
      <c r="DV501" s="154">
        <f>BM501+AR501+DU501</f>
        <v>0</v>
      </c>
      <c r="DW501" s="154">
        <f>BN501+AS501+DV501</f>
        <v>3</v>
      </c>
      <c r="DX501" s="154">
        <f>BO501+AT501+DW501</f>
        <v>3</v>
      </c>
      <c r="DY501" s="154">
        <f>BP501+AU501+DX501</f>
        <v>3</v>
      </c>
      <c r="DZ501" s="154">
        <f t="shared" si="409"/>
        <v>3</v>
      </c>
      <c r="EA501" s="154">
        <f t="shared" si="410"/>
        <v>3</v>
      </c>
      <c r="EB501" s="264">
        <f t="shared" si="411"/>
        <v>3</v>
      </c>
      <c r="EC501" s="264">
        <f t="shared" si="359"/>
        <v>3</v>
      </c>
      <c r="ED501" s="154">
        <f t="shared" si="356"/>
        <v>505</v>
      </c>
    </row>
    <row r="502" spans="2:134" ht="13" thickBot="1" x14ac:dyDescent="0.3">
      <c r="B502" s="131">
        <v>254</v>
      </c>
      <c r="C502" s="50">
        <f t="shared" si="412"/>
        <v>7</v>
      </c>
      <c r="D502" s="50">
        <f t="shared" si="413"/>
        <v>0</v>
      </c>
      <c r="E502" s="97"/>
      <c r="F502" s="2">
        <f t="shared" si="357"/>
        <v>497</v>
      </c>
      <c r="G502" s="494">
        <v>1700</v>
      </c>
      <c r="H502" s="98">
        <f>15- COUNTIF(L502:AC502,"#N/A")</f>
        <v>0</v>
      </c>
      <c r="I502" s="131">
        <f>SUM(AH502:AY502)+SUM(BE502:BT502)</f>
        <v>10</v>
      </c>
      <c r="J502" s="398">
        <f>DI502</f>
        <v>0.25988893170603983</v>
      </c>
      <c r="K502" s="456" t="str">
        <f>IF(ISNUMBER(MATCH(G502,'[4]OPR data'!$A$3:$A$2900,0)),"Y","N")</f>
        <v>Y</v>
      </c>
      <c r="L502" s="110"/>
      <c r="M502" s="233"/>
      <c r="N502" s="469" t="e">
        <f>(INDEX(Finish_table!R$4:R$83,MATCH('16 Year_History_Results'!$G502,Finish_table!S$4:S$83,0),1))</f>
        <v>#N/A</v>
      </c>
      <c r="O502" s="233" t="e">
        <f>(INDEX(Finish_table!Z$4:Z$99,MATCH('16 Year_History_Results'!$G502,Finish_table!AA$4:AA$99,0),1))</f>
        <v>#N/A</v>
      </c>
      <c r="P502" s="233" t="e">
        <f>(INDEX(Finish_table!AI$4:AI$99,MATCH('16 Year_History_Results'!$G502,Finish_table!AJ$4:AJ$99,0),1))</f>
        <v>#N/A</v>
      </c>
      <c r="Q502" s="233" t="e">
        <f>(INDEX(Finish_table!AR$4:AR$99,MATCH('16 Year_History_Results'!$G502,Finish_table!AS$4:AS$99,0),1))</f>
        <v>#N/A</v>
      </c>
      <c r="R502" s="233" t="e">
        <f>(INDEX(Finish_table!BA$4:BA$99,MATCH('16 Year_History_Results'!$G502,Finish_table!BB$4:BB$99,0),1))</f>
        <v>#N/A</v>
      </c>
      <c r="S502" s="233" t="e">
        <f>(INDEX(Finish_table!BJ$4:BJ$99,MATCH('16 Year_History_Results'!$G502,Finish_table!BK$4:BK$99,0),1))</f>
        <v>#N/A</v>
      </c>
      <c r="T502" s="233" t="str">
        <f>(INDEX(Finish_table!BS$4:BS$99,MATCH('16 Year_History_Results'!$G502,Finish_table!BT$4:BT$99,0),1))</f>
        <v>QF</v>
      </c>
      <c r="U502" s="233" t="e">
        <f>(INDEX(Finish_table!CB$4:CB$99,MATCH('16 Year_History_Results'!$G502,Finish_table!CC$4:CC$99,0),1))</f>
        <v>#N/A</v>
      </c>
      <c r="V502" s="233" t="e">
        <f>(INDEX(Finish_table!CK$4:CK$99,MATCH('16 Year_History_Results'!$G502,Finish_table!CL$4:CL$99,0),1))</f>
        <v>#N/A</v>
      </c>
      <c r="W502" s="233" t="e">
        <f>(INDEX(Finish_table!CT$4:CT$99,MATCH('16 Year_History_Results'!$G502,Finish_table!CU$4:CU$99,0),1))</f>
        <v>#N/A</v>
      </c>
      <c r="X502" s="233" t="e">
        <f>(INDEX(Finish_table!DC$4:DC$99,MATCH('16 Year_History_Results'!$G502,Finish_table!DD$4:DD$99,0),1))</f>
        <v>#N/A</v>
      </c>
      <c r="Y502" s="233" t="e">
        <f>(INDEX(Finish_table!DL$4:DL$99,MATCH('16 Year_History_Results'!$G502,Finish_table!DM$4:DM$99,0),1))</f>
        <v>#N/A</v>
      </c>
      <c r="Z502" s="233" t="e">
        <f>(INDEX(Finish_table!DU$4:DU$99,MATCH('16 Year_History_Results'!$G502,Finish_table!DV$4:DV$99,0),1))</f>
        <v>#N/A</v>
      </c>
      <c r="AA502" s="233" t="e">
        <f>(INDEX(Finish_table!ED$4:ED$140,MATCH('16 Year_History_Results'!$G502,Finish_table!EE$4:EE$140,0),1))</f>
        <v>#N/A</v>
      </c>
      <c r="AB502" s="233" t="e">
        <f>(INDEX(Finish_table!EM$4:EM$224,MATCH('16 Year_History_Results'!$G502,Finish_table!EN$4:EN$224,0),1))</f>
        <v>#N/A</v>
      </c>
      <c r="AC502" s="253" t="e">
        <f>(INDEX(Finish_table!EW$4:EW$224,MATCH('16 Year_History_Results'!$G502,Finish_table!EX$4:EX$224,0),1))</f>
        <v>#N/A</v>
      </c>
      <c r="AG502">
        <f t="shared" si="391"/>
        <v>1700</v>
      </c>
      <c r="AH502" s="110"/>
      <c r="AI502" s="2"/>
      <c r="AJ502" s="146">
        <f>INDEX('2001'!$C$44:$C$140,'16 Year_History_Results'!BZ502)</f>
        <v>0</v>
      </c>
      <c r="AK502" s="2">
        <f>INDEX('2002'!$C$44:$C$140,'16 Year_History_Results'!CA502)</f>
        <v>0</v>
      </c>
      <c r="AL502" s="2">
        <f>INDEX('2003'!$C$44:$C$140,'16 Year_History_Results'!CB502)</f>
        <v>0</v>
      </c>
      <c r="AM502" s="2">
        <f>INDEX('2004'!$C$44:$C$140,'16 Year_History_Results'!CC502)</f>
        <v>0</v>
      </c>
      <c r="AN502" s="2">
        <f>INDEX('2005'!$C$44:$C$140,'16 Year_History_Results'!CD502)</f>
        <v>0</v>
      </c>
      <c r="AO502" s="2">
        <f>INDEX('2006'!$C$44:$C$140,'16 Year_History_Results'!CE502)</f>
        <v>0</v>
      </c>
      <c r="AP502" s="2">
        <f>INDEX('2007'!$C$44:$C$140,'16 Year_History_Results'!CF502)</f>
        <v>0</v>
      </c>
      <c r="AQ502" s="2">
        <f>INDEX('2008'!$C$44:$C$140,'16 Year_History_Results'!CG502)</f>
        <v>0</v>
      </c>
      <c r="AR502" s="2">
        <f>INDEX('2009'!$C$44:$C$140,'16 Year_History_Results'!CH502)</f>
        <v>0</v>
      </c>
      <c r="AS502" s="2">
        <f>INDEX('2010'!$C$44:$C$140,'16 Year_History_Results'!CI502)</f>
        <v>0</v>
      </c>
      <c r="AT502" s="2">
        <f>INDEX('2011'!$C$44:$C$140,'16 Year_History_Results'!CJ502)</f>
        <v>0</v>
      </c>
      <c r="AU502" s="2">
        <f>INDEX('2012'!$C$44:$C$140,'16 Year_History_Results'!CK502)</f>
        <v>0</v>
      </c>
      <c r="AV502" s="2">
        <f>INDEX('2013'!$C$44:$C$140,'16 Year_History_Results'!CL502)</f>
        <v>0</v>
      </c>
      <c r="AW502" s="2">
        <f>INDEX('2014'!$C$52:$C$180,'16 Year_History_Results'!CM502)</f>
        <v>0</v>
      </c>
      <c r="AX502" s="2">
        <f>INDEX('2015'!$E$52:$E$308,'16 Year_History_Results'!CN502)</f>
        <v>0</v>
      </c>
      <c r="AY502" s="147">
        <f>INDEX('2016'!$E$52:$E$308,'16 Year_History_Results'!CO502)</f>
        <v>0</v>
      </c>
      <c r="AZ502" s="2"/>
      <c r="BB502">
        <f t="shared" si="349"/>
        <v>1700</v>
      </c>
      <c r="BC502" s="110"/>
      <c r="BD502" s="97"/>
      <c r="BE502" s="146">
        <f>INDEX('2001'!$B$44:$B$140,'16 Year_History_Results'!BZ502)</f>
        <v>0</v>
      </c>
      <c r="BF502" s="2">
        <f>INDEX('2002'!$B$44:$B$140,'16 Year_History_Results'!CA502)</f>
        <v>0</v>
      </c>
      <c r="BG502" s="2">
        <f>INDEX('2003'!$B$44:$B$140,'16 Year_History_Results'!CB502)</f>
        <v>0</v>
      </c>
      <c r="BH502" s="2">
        <f>INDEX('2004'!$B$44:$B$140,'16 Year_History_Results'!CC502)</f>
        <v>0</v>
      </c>
      <c r="BI502" s="2">
        <f>INDEX('2005'!$B$44:$B$140,'16 Year_History_Results'!CD502)</f>
        <v>0</v>
      </c>
      <c r="BJ502" s="2">
        <f>INDEX('2006'!$B$44:$B$140,'16 Year_History_Results'!CE502)</f>
        <v>0</v>
      </c>
      <c r="BK502" s="2">
        <f>INDEX('2007'!$B$44:$B$140,'16 Year_History_Results'!CF502)</f>
        <v>10</v>
      </c>
      <c r="BL502" s="2">
        <f>INDEX('2008'!$B$44:$B$140,'16 Year_History_Results'!CG502)</f>
        <v>0</v>
      </c>
      <c r="BM502" s="2">
        <f>INDEX('2009'!$B$44:$B$140,'16 Year_History_Results'!CH502)</f>
        <v>0</v>
      </c>
      <c r="BN502" s="2">
        <f>INDEX('2010'!$B$44:$B$140,'16 Year_History_Results'!CI502)</f>
        <v>0</v>
      </c>
      <c r="BO502" s="2">
        <f>INDEX('2011'!$B$44:$B$140,'16 Year_History_Results'!CJ502)</f>
        <v>0</v>
      </c>
      <c r="BP502" s="2">
        <f>INDEX('2012'!$B$44:$B$140,'16 Year_History_Results'!CK502)</f>
        <v>0</v>
      </c>
      <c r="BQ502" s="2">
        <f>INDEX('2013'!$B$44:$B$140,'16 Year_History_Results'!CL502)</f>
        <v>0</v>
      </c>
      <c r="BR502" s="2">
        <f>INDEX('2014'!$B$52:$B$180,'16 Year_History_Results'!CM502)</f>
        <v>0</v>
      </c>
      <c r="BS502" s="147">
        <f>INDEX('2015'!$B$52:$B$308,'16 Year_History_Results'!CN502)</f>
        <v>0</v>
      </c>
      <c r="BT502" s="147">
        <f>INDEX('2016'!$B$52:$B$308,'16 Year_History_Results'!CO502)</f>
        <v>0</v>
      </c>
      <c r="BW502">
        <f t="shared" si="350"/>
        <v>1700</v>
      </c>
      <c r="BX502" s="110"/>
      <c r="BY502" s="97"/>
      <c r="BZ502" s="146">
        <f>IF(ISNA(MATCH($BW502,'2001'!$A$44:$A$139,0)),97,MATCH($BW502,'2001'!$A$44:$A$139,0))</f>
        <v>97</v>
      </c>
      <c r="CA502" s="2">
        <f>IF(ISNA(MATCH($BW502,'2002'!$A$44:$A$139,0)),97,MATCH($BW502,'2002'!$A$44:$A$139,0))</f>
        <v>97</v>
      </c>
      <c r="CB502" s="2">
        <f>IF(ISNA(MATCH($BW502,'2003'!$A$44:$A$139,0)),97,MATCH($BW502,'2003'!$A$44:$A$139,0))</f>
        <v>97</v>
      </c>
      <c r="CC502" s="2">
        <f>IF(ISNA(MATCH($BW502,'2004'!$A$44:$A$139,0)),97,MATCH($BW502,'2004'!$A$44:$A$139,0))</f>
        <v>97</v>
      </c>
      <c r="CD502" s="2">
        <f>IF(ISNA(MATCH($BW502,'2005'!$A$44:$A$139,0)),97,MATCH($BW502,'2005'!$A$44:$A$139,0))</f>
        <v>97</v>
      </c>
      <c r="CE502" s="2">
        <f>IF(ISNA(MATCH($BW502,'2006'!$A$44:$A$139,0)),97,MATCH($BW502,'2006'!$A$44:$A$139,0))</f>
        <v>97</v>
      </c>
      <c r="CF502" s="2">
        <f>IF(ISNA(MATCH($BW502,'2007'!$A$44:$A$139,0)),97,MATCH($BW502,'2007'!$A$44:$A$139,0))</f>
        <v>83</v>
      </c>
      <c r="CG502" s="2">
        <f>IF(ISNA(MATCH($BW502,'2008'!$A$44:$A$139,0)),97,MATCH($BW502,'2008'!$A$44:$A$139,0))</f>
        <v>97</v>
      </c>
      <c r="CH502" s="2">
        <f>IF(ISNA(MATCH($BW502,'2009'!$A$44:$A$139,0)),97,MATCH($BW502,'2009'!$A$44:$A$139,0))</f>
        <v>97</v>
      </c>
      <c r="CI502" s="2">
        <f>IF(ISNA(MATCH($BW502,'2010'!$A$44:$A$139,0)),97,MATCH($BW502,'2010'!$A$44:$A$139,0))</f>
        <v>97</v>
      </c>
      <c r="CJ502" s="2">
        <f>IF(ISNA(MATCH($BW502,'2011'!$A$44:$A$139,0)),97,MATCH($BW502,'2011'!$A$44:$A$139,0))</f>
        <v>97</v>
      </c>
      <c r="CK502" s="2">
        <f>IF(ISNA(MATCH($BW502,'2012'!$A$44:$A$139,0)),97,MATCH($BW502,'2012'!$A$44:$A$139,0))</f>
        <v>97</v>
      </c>
      <c r="CL502" s="2">
        <f>IF(ISNA(MATCH($BW502,'2013'!$A$44:$A$139,0)),97,MATCH($BW502,'2013'!$A$44:$A$139,0))</f>
        <v>97</v>
      </c>
      <c r="CM502" s="2">
        <f>IF(ISNA(MATCH($BW502,'2014'!$A$52:$A$179,0)),129,MATCH($BW502,'2014'!$A$52:$A$179,0))</f>
        <v>129</v>
      </c>
      <c r="CN502" s="147">
        <f>IF(ISNA(MATCH($BW502,'2015'!$A$52:$A$307,0)),257,MATCH($BW502,'2015'!$A$52:$A$307,0))</f>
        <v>257</v>
      </c>
      <c r="CO502" s="147">
        <f>IF(ISNA(MATCH($BW502,'2016'!$A$52:$A$307,0)),257,MATCH($BW502,'2016'!$A$52:$A$307,0))</f>
        <v>257</v>
      </c>
      <c r="CQ502">
        <f t="shared" si="392"/>
        <v>1700</v>
      </c>
      <c r="CR502" s="281"/>
      <c r="CS502" s="279"/>
      <c r="CT502" s="278">
        <f t="shared" si="393"/>
        <v>0</v>
      </c>
      <c r="CU502" s="279">
        <f t="shared" si="394"/>
        <v>0</v>
      </c>
      <c r="CV502" s="279">
        <f t="shared" si="395"/>
        <v>0</v>
      </c>
      <c r="CW502" s="279">
        <f t="shared" si="396"/>
        <v>0</v>
      </c>
      <c r="CX502" s="279">
        <f t="shared" si="397"/>
        <v>0</v>
      </c>
      <c r="CY502" s="279">
        <f t="shared" si="398"/>
        <v>0</v>
      </c>
      <c r="CZ502" s="279">
        <f t="shared" si="399"/>
        <v>10</v>
      </c>
      <c r="DA502" s="279">
        <f t="shared" si="400"/>
        <v>6.6659999999999995</v>
      </c>
      <c r="DB502" s="279">
        <f t="shared" si="401"/>
        <v>4.4435555999999998</v>
      </c>
      <c r="DC502" s="279">
        <f t="shared" si="402"/>
        <v>2.9620741629599996</v>
      </c>
      <c r="DD502" s="279">
        <f t="shared" si="403"/>
        <v>1.9745186370291357</v>
      </c>
      <c r="DE502" s="279">
        <f t="shared" si="404"/>
        <v>1.3162141234436218</v>
      </c>
      <c r="DF502" s="279">
        <f t="shared" si="405"/>
        <v>0.8773883346875182</v>
      </c>
      <c r="DG502" s="279">
        <f t="shared" si="406"/>
        <v>0.5848670639026996</v>
      </c>
      <c r="DH502" s="280">
        <f t="shared" si="407"/>
        <v>0.38987238479753955</v>
      </c>
      <c r="DI502" s="280">
        <f t="shared" si="358"/>
        <v>0.25988893170603983</v>
      </c>
      <c r="DJ502" s="154">
        <f t="shared" si="354"/>
        <v>438</v>
      </c>
      <c r="DK502" s="279">
        <f t="shared" si="408"/>
        <v>1700</v>
      </c>
      <c r="DL502" s="97"/>
      <c r="DM502" s="154"/>
      <c r="DN502" s="267">
        <f>BE502+AJ502+DM502</f>
        <v>0</v>
      </c>
      <c r="DO502" s="154">
        <f>BF502+AK502+DN502</f>
        <v>0</v>
      </c>
      <c r="DP502" s="154">
        <f>BG502+AL502+DO502</f>
        <v>0</v>
      </c>
      <c r="DQ502" s="154">
        <f>BH502+AM502+DP502</f>
        <v>0</v>
      </c>
      <c r="DR502" s="154">
        <f>BI502+AN502+DQ502</f>
        <v>0</v>
      </c>
      <c r="DS502" s="154">
        <f>BJ502+AO502+DR502</f>
        <v>0</v>
      </c>
      <c r="DT502" s="154">
        <f>BK502+AP502+DS502</f>
        <v>10</v>
      </c>
      <c r="DU502" s="154">
        <f>BL502+AQ502+DT502</f>
        <v>10</v>
      </c>
      <c r="DV502" s="154">
        <f>BM502+AR502+DU502</f>
        <v>10</v>
      </c>
      <c r="DW502" s="154">
        <f>BN502+AS502+DV502</f>
        <v>10</v>
      </c>
      <c r="DX502" s="154">
        <f>BO502+AT502+DW502</f>
        <v>10</v>
      </c>
      <c r="DY502" s="154">
        <f>BP502+AU502+DX502</f>
        <v>10</v>
      </c>
      <c r="DZ502" s="154">
        <f t="shared" si="409"/>
        <v>10</v>
      </c>
      <c r="EA502" s="154">
        <f t="shared" si="410"/>
        <v>10</v>
      </c>
      <c r="EB502" s="264">
        <f t="shared" si="411"/>
        <v>10</v>
      </c>
      <c r="EC502" s="264">
        <f t="shared" si="359"/>
        <v>10</v>
      </c>
      <c r="ED502" s="154">
        <f t="shared" si="356"/>
        <v>424</v>
      </c>
    </row>
    <row r="503" spans="2:134" ht="13" thickBot="1" x14ac:dyDescent="0.3">
      <c r="B503" s="142">
        <v>254</v>
      </c>
      <c r="C503" s="50">
        <f t="shared" si="412"/>
        <v>8</v>
      </c>
      <c r="D503" s="50">
        <f t="shared" si="413"/>
        <v>0</v>
      </c>
      <c r="E503" s="97"/>
      <c r="F503" s="2">
        <f t="shared" si="357"/>
        <v>498</v>
      </c>
      <c r="G503" s="207">
        <v>157</v>
      </c>
      <c r="H503" s="98">
        <f>15- COUNTIF(L503:AC503,"#N/A")</f>
        <v>2</v>
      </c>
      <c r="I503" s="131">
        <f>SUM(AH503:AY503)+SUM(BE503:BT503)</f>
        <v>50</v>
      </c>
      <c r="J503" s="398">
        <f>DI503</f>
        <v>0.25487050220436275</v>
      </c>
      <c r="K503" s="456" t="str">
        <f>IF(ISNUMBER(MATCH(G503,'[4]OPR data'!$A$3:$A$2900,0)),"Y","N")</f>
        <v>Y</v>
      </c>
      <c r="L503" s="110"/>
      <c r="M503" s="233"/>
      <c r="N503" s="469" t="e">
        <f>(INDEX(Finish_table!R$4:R$83,MATCH('16 Year_History_Results'!$G503,Finish_table!S$4:S$83,0),1))</f>
        <v>#N/A</v>
      </c>
      <c r="O503" s="233" t="str">
        <f>(INDEX(Finish_table!Z$4:Z$99,MATCH('16 Year_History_Results'!$G503,Finish_table!AA$4:AA$99,0),1))</f>
        <v>SF</v>
      </c>
      <c r="P503" s="233" t="str">
        <f>(INDEX(Finish_table!AI$4:AI$99,MATCH('16 Year_History_Results'!$G503,Finish_table!AJ$4:AJ$99,0),1))</f>
        <v>QF</v>
      </c>
      <c r="Q503" s="233" t="str">
        <f>(INDEX(Finish_table!AR$4:AR$99,MATCH('16 Year_History_Results'!$G503,Finish_table!AS$4:AS$99,0),1))</f>
        <v>SF</v>
      </c>
      <c r="R503" s="233" t="e">
        <f>(INDEX(Finish_table!BA$4:BA$99,MATCH('16 Year_History_Results'!$G503,Finish_table!BB$4:BB$99,0),1))</f>
        <v>#N/A</v>
      </c>
      <c r="S503" s="233" t="e">
        <f>(INDEX(Finish_table!BJ$4:BJ$99,MATCH('16 Year_History_Results'!$G503,Finish_table!BK$4:BK$99,0),1))</f>
        <v>#N/A</v>
      </c>
      <c r="T503" s="233" t="e">
        <f>(INDEX(Finish_table!BS$4:BS$99,MATCH('16 Year_History_Results'!$G503,Finish_table!BT$4:BT$99,0),1))</f>
        <v>#N/A</v>
      </c>
      <c r="U503" s="233" t="e">
        <f>(INDEX(Finish_table!CB$4:CB$99,MATCH('16 Year_History_Results'!$G503,Finish_table!CC$4:CC$99,0),1))</f>
        <v>#N/A</v>
      </c>
      <c r="V503" s="233" t="e">
        <f>(INDEX(Finish_table!CK$4:CK$99,MATCH('16 Year_History_Results'!$G503,Finish_table!CL$4:CL$99,0),1))</f>
        <v>#N/A</v>
      </c>
      <c r="W503" s="233" t="e">
        <f>(INDEX(Finish_table!CT$4:CT$99,MATCH('16 Year_History_Results'!$G503,Finish_table!CU$4:CU$99,0),1))</f>
        <v>#N/A</v>
      </c>
      <c r="X503" s="233" t="e">
        <f>(INDEX(Finish_table!DC$4:DC$99,MATCH('16 Year_History_Results'!$G503,Finish_table!DD$4:DD$99,0),1))</f>
        <v>#N/A</v>
      </c>
      <c r="Y503" s="233" t="e">
        <f>(INDEX(Finish_table!DL$4:DL$99,MATCH('16 Year_History_Results'!$G503,Finish_table!DM$4:DM$99,0),1))</f>
        <v>#N/A</v>
      </c>
      <c r="Z503" s="233" t="e">
        <f>(INDEX(Finish_table!DU$4:DU$99,MATCH('16 Year_History_Results'!$G503,Finish_table!DV$4:DV$99,0),1))</f>
        <v>#N/A</v>
      </c>
      <c r="AA503" s="233" t="e">
        <f>(INDEX(Finish_table!ED$4:ED$140,MATCH('16 Year_History_Results'!$G503,Finish_table!EE$4:EE$140,0),1))</f>
        <v>#N/A</v>
      </c>
      <c r="AB503" s="233" t="e">
        <f>(INDEX(Finish_table!EM$4:EM$224,MATCH('16 Year_History_Results'!$G503,Finish_table!EN$4:EN$224,0),1))</f>
        <v>#N/A</v>
      </c>
      <c r="AC503" s="253" t="e">
        <f>(INDEX(Finish_table!EW$4:EW$224,MATCH('16 Year_History_Results'!$G503,Finish_table!EX$4:EX$224,0),1))</f>
        <v>#N/A</v>
      </c>
      <c r="AG503">
        <f t="shared" si="391"/>
        <v>157</v>
      </c>
      <c r="AH503" s="110"/>
      <c r="AI503" s="2"/>
      <c r="AJ503" s="146">
        <f>INDEX('2001'!$C$44:$C$140,'16 Year_History_Results'!BZ503)</f>
        <v>0</v>
      </c>
      <c r="AK503" s="2">
        <f>INDEX('2002'!$C$44:$C$140,'16 Year_History_Results'!CA503)</f>
        <v>10</v>
      </c>
      <c r="AL503" s="2">
        <f>INDEX('2003'!$C$44:$C$140,'16 Year_History_Results'!CB503)</f>
        <v>0</v>
      </c>
      <c r="AM503" s="2">
        <f>INDEX('2004'!$C$44:$C$140,'16 Year_History_Results'!CC503)</f>
        <v>10</v>
      </c>
      <c r="AN503" s="2">
        <f>INDEX('2005'!$C$44:$C$140,'16 Year_History_Results'!CD503)</f>
        <v>0</v>
      </c>
      <c r="AO503" s="2">
        <f>INDEX('2006'!$C$44:$C$140,'16 Year_History_Results'!CE503)</f>
        <v>0</v>
      </c>
      <c r="AP503" s="2">
        <f>INDEX('2007'!$C$44:$C$140,'16 Year_History_Results'!CF503)</f>
        <v>0</v>
      </c>
      <c r="AQ503" s="2">
        <f>INDEX('2008'!$C$44:$C$140,'16 Year_History_Results'!CG503)</f>
        <v>0</v>
      </c>
      <c r="AR503" s="2">
        <f>INDEX('2009'!$C$44:$C$140,'16 Year_History_Results'!CH503)</f>
        <v>0</v>
      </c>
      <c r="AS503" s="2">
        <f>INDEX('2010'!$C$44:$C$140,'16 Year_History_Results'!CI503)</f>
        <v>0</v>
      </c>
      <c r="AT503" s="2">
        <f>INDEX('2011'!$C$44:$C$140,'16 Year_History_Results'!CJ503)</f>
        <v>0</v>
      </c>
      <c r="AU503" s="2">
        <f>INDEX('2012'!$C$44:$C$140,'16 Year_History_Results'!CK503)</f>
        <v>0</v>
      </c>
      <c r="AV503" s="2">
        <f>INDEX('2013'!$C$44:$C$140,'16 Year_History_Results'!CL503)</f>
        <v>0</v>
      </c>
      <c r="AW503" s="2">
        <f>INDEX('2014'!$C$52:$C$180,'16 Year_History_Results'!CM503)</f>
        <v>0</v>
      </c>
      <c r="AX503" s="2">
        <f>INDEX('2015'!$E$52:$E$308,'16 Year_History_Results'!CN503)</f>
        <v>0</v>
      </c>
      <c r="AY503" s="147">
        <f>INDEX('2016'!$E$52:$E$308,'16 Year_History_Results'!CO503)</f>
        <v>0</v>
      </c>
      <c r="AZ503" s="2"/>
      <c r="BB503">
        <f t="shared" si="349"/>
        <v>157</v>
      </c>
      <c r="BC503" s="110"/>
      <c r="BD503" s="97"/>
      <c r="BE503" s="146">
        <f>INDEX('2001'!$B$44:$B$140,'16 Year_History_Results'!BZ503)</f>
        <v>0</v>
      </c>
      <c r="BF503" s="2">
        <f>INDEX('2002'!$B$44:$B$140,'16 Year_History_Results'!CA503)</f>
        <v>12</v>
      </c>
      <c r="BG503" s="2">
        <f>INDEX('2003'!$B$44:$B$140,'16 Year_History_Results'!CB503)</f>
        <v>14</v>
      </c>
      <c r="BH503" s="2">
        <f>INDEX('2004'!$B$44:$B$140,'16 Year_History_Results'!CC503)</f>
        <v>4</v>
      </c>
      <c r="BI503" s="2">
        <f>INDEX('2005'!$B$44:$B$140,'16 Year_History_Results'!CD503)</f>
        <v>0</v>
      </c>
      <c r="BJ503" s="2">
        <f>INDEX('2006'!$B$44:$B$140,'16 Year_History_Results'!CE503)</f>
        <v>0</v>
      </c>
      <c r="BK503" s="2">
        <f>INDEX('2007'!$B$44:$B$140,'16 Year_History_Results'!CF503)</f>
        <v>0</v>
      </c>
      <c r="BL503" s="2">
        <f>INDEX('2008'!$B$44:$B$140,'16 Year_History_Results'!CG503)</f>
        <v>0</v>
      </c>
      <c r="BM503" s="2">
        <f>INDEX('2009'!$B$44:$B$140,'16 Year_History_Results'!CH503)</f>
        <v>0</v>
      </c>
      <c r="BN503" s="2">
        <f>INDEX('2010'!$B$44:$B$140,'16 Year_History_Results'!CI503)</f>
        <v>0</v>
      </c>
      <c r="BO503" s="2">
        <f>INDEX('2011'!$B$44:$B$140,'16 Year_History_Results'!CJ503)</f>
        <v>0</v>
      </c>
      <c r="BP503" s="2">
        <f>INDEX('2012'!$B$44:$B$140,'16 Year_History_Results'!CK503)</f>
        <v>0</v>
      </c>
      <c r="BQ503" s="2">
        <f>INDEX('2013'!$B$44:$B$140,'16 Year_History_Results'!CL503)</f>
        <v>0</v>
      </c>
      <c r="BR503" s="2">
        <f>INDEX('2014'!$B$52:$B$180,'16 Year_History_Results'!CM503)</f>
        <v>0</v>
      </c>
      <c r="BS503" s="147">
        <f>INDEX('2015'!$B$52:$B$308,'16 Year_History_Results'!CN503)</f>
        <v>0</v>
      </c>
      <c r="BT503" s="147">
        <f>INDEX('2016'!$B$52:$B$308,'16 Year_History_Results'!CO503)</f>
        <v>0</v>
      </c>
      <c r="BW503">
        <f t="shared" si="350"/>
        <v>157</v>
      </c>
      <c r="BX503" s="110"/>
      <c r="BY503" s="97"/>
      <c r="BZ503" s="146">
        <f>IF(ISNA(MATCH($BW503,'2001'!$A$44:$A$139,0)),97,MATCH($BW503,'2001'!$A$44:$A$139,0))</f>
        <v>97</v>
      </c>
      <c r="CA503" s="2">
        <f>IF(ISNA(MATCH($BW503,'2002'!$A$44:$A$139,0)),97,MATCH($BW503,'2002'!$A$44:$A$139,0))</f>
        <v>36</v>
      </c>
      <c r="CB503" s="2">
        <f>IF(ISNA(MATCH($BW503,'2003'!$A$44:$A$139,0)),97,MATCH($BW503,'2003'!$A$44:$A$139,0))</f>
        <v>27</v>
      </c>
      <c r="CC503" s="2">
        <f>IF(ISNA(MATCH($BW503,'2004'!$A$44:$A$139,0)),97,MATCH($BW503,'2004'!$A$44:$A$139,0))</f>
        <v>25</v>
      </c>
      <c r="CD503" s="2">
        <f>IF(ISNA(MATCH($BW503,'2005'!$A$44:$A$139,0)),97,MATCH($BW503,'2005'!$A$44:$A$139,0))</f>
        <v>97</v>
      </c>
      <c r="CE503" s="2">
        <f>IF(ISNA(MATCH($BW503,'2006'!$A$44:$A$139,0)),97,MATCH($BW503,'2006'!$A$44:$A$139,0))</f>
        <v>97</v>
      </c>
      <c r="CF503" s="2">
        <f>IF(ISNA(MATCH($BW503,'2007'!$A$44:$A$139,0)),97,MATCH($BW503,'2007'!$A$44:$A$139,0))</f>
        <v>97</v>
      </c>
      <c r="CG503" s="2">
        <f>IF(ISNA(MATCH($BW503,'2008'!$A$44:$A$139,0)),97,MATCH($BW503,'2008'!$A$44:$A$139,0))</f>
        <v>97</v>
      </c>
      <c r="CH503" s="2">
        <f>IF(ISNA(MATCH($BW503,'2009'!$A$44:$A$139,0)),97,MATCH($BW503,'2009'!$A$44:$A$139,0))</f>
        <v>97</v>
      </c>
      <c r="CI503" s="2">
        <f>IF(ISNA(MATCH($BW503,'2010'!$A$44:$A$139,0)),97,MATCH($BW503,'2010'!$A$44:$A$139,0))</f>
        <v>97</v>
      </c>
      <c r="CJ503" s="2">
        <f>IF(ISNA(MATCH($BW503,'2011'!$A$44:$A$139,0)),97,MATCH($BW503,'2011'!$A$44:$A$139,0))</f>
        <v>97</v>
      </c>
      <c r="CK503" s="2">
        <f>IF(ISNA(MATCH($BW503,'2012'!$A$44:$A$139,0)),97,MATCH($BW503,'2012'!$A$44:$A$139,0))</f>
        <v>97</v>
      </c>
      <c r="CL503" s="2">
        <f>IF(ISNA(MATCH($BW503,'2013'!$A$44:$A$139,0)),97,MATCH($BW503,'2013'!$A$44:$A$139,0))</f>
        <v>97</v>
      </c>
      <c r="CM503" s="2">
        <f>IF(ISNA(MATCH($BW503,'2014'!$A$52:$A$179,0)),129,MATCH($BW503,'2014'!$A$52:$A$179,0))</f>
        <v>129</v>
      </c>
      <c r="CN503" s="147">
        <f>IF(ISNA(MATCH($BW503,'2015'!$A$52:$A$307,0)),257,MATCH($BW503,'2015'!$A$52:$A$307,0))</f>
        <v>257</v>
      </c>
      <c r="CO503" s="147">
        <f>IF(ISNA(MATCH($BW503,'2016'!$A$52:$A$307,0)),257,MATCH($BW503,'2016'!$A$52:$A$307,0))</f>
        <v>257</v>
      </c>
      <c r="CQ503">
        <f t="shared" si="392"/>
        <v>157</v>
      </c>
      <c r="CR503" s="281"/>
      <c r="CS503" s="279"/>
      <c r="CT503" s="278">
        <f t="shared" si="393"/>
        <v>0</v>
      </c>
      <c r="CU503" s="279">
        <f t="shared" si="394"/>
        <v>22</v>
      </c>
      <c r="CV503" s="279">
        <f t="shared" si="395"/>
        <v>28.665199999999999</v>
      </c>
      <c r="CW503" s="279">
        <f t="shared" si="396"/>
        <v>33.108222319999996</v>
      </c>
      <c r="CX503" s="279">
        <f t="shared" si="397"/>
        <v>22.069940998511996</v>
      </c>
      <c r="CY503" s="279">
        <f t="shared" si="398"/>
        <v>14.711822669608095</v>
      </c>
      <c r="CZ503" s="279">
        <f t="shared" si="399"/>
        <v>9.8069009915607559</v>
      </c>
      <c r="DA503" s="279">
        <f t="shared" si="400"/>
        <v>6.5372802009743998</v>
      </c>
      <c r="DB503" s="279">
        <f t="shared" si="401"/>
        <v>4.3577509819695344</v>
      </c>
      <c r="DC503" s="279">
        <f t="shared" si="402"/>
        <v>2.9048768045808915</v>
      </c>
      <c r="DD503" s="279">
        <f t="shared" si="403"/>
        <v>1.9363908779336221</v>
      </c>
      <c r="DE503" s="279">
        <f t="shared" si="404"/>
        <v>1.2907981592305524</v>
      </c>
      <c r="DF503" s="279">
        <f t="shared" si="405"/>
        <v>0.86044605294308618</v>
      </c>
      <c r="DG503" s="279">
        <f t="shared" si="406"/>
        <v>0.57357333889186124</v>
      </c>
      <c r="DH503" s="280">
        <f t="shared" si="407"/>
        <v>0.38234398770531469</v>
      </c>
      <c r="DI503" s="280">
        <f t="shared" si="358"/>
        <v>0.25487050220436275</v>
      </c>
      <c r="DJ503" s="154">
        <f t="shared" si="354"/>
        <v>439</v>
      </c>
      <c r="DK503" s="279">
        <f t="shared" si="408"/>
        <v>157</v>
      </c>
      <c r="DL503" s="97"/>
      <c r="DM503" s="154"/>
      <c r="DN503" s="267">
        <f>BE503+AJ503+DM503</f>
        <v>0</v>
      </c>
      <c r="DO503" s="154">
        <f>BF503+AK503+DN503</f>
        <v>22</v>
      </c>
      <c r="DP503" s="154">
        <f>BG503+AL503+DO503</f>
        <v>36</v>
      </c>
      <c r="DQ503" s="154">
        <f>BH503+AM503+DP503</f>
        <v>50</v>
      </c>
      <c r="DR503" s="154">
        <f>BI503+AN503+DQ503</f>
        <v>50</v>
      </c>
      <c r="DS503" s="154">
        <f>BJ503+AO503+DR503</f>
        <v>50</v>
      </c>
      <c r="DT503" s="154">
        <f>BK503+AP503+DS503</f>
        <v>50</v>
      </c>
      <c r="DU503" s="154">
        <f>BL503+AQ503+DT503</f>
        <v>50</v>
      </c>
      <c r="DV503" s="154">
        <f>BM503+AR503+DU503</f>
        <v>50</v>
      </c>
      <c r="DW503" s="154">
        <f>BN503+AS503+DV503</f>
        <v>50</v>
      </c>
      <c r="DX503" s="154">
        <f>BO503+AT503+DW503</f>
        <v>50</v>
      </c>
      <c r="DY503" s="154">
        <f>BP503+AU503+DX503</f>
        <v>50</v>
      </c>
      <c r="DZ503" s="154">
        <f t="shared" si="409"/>
        <v>50</v>
      </c>
      <c r="EA503" s="154">
        <f t="shared" si="410"/>
        <v>50</v>
      </c>
      <c r="EB503" s="264">
        <f t="shared" si="411"/>
        <v>50</v>
      </c>
      <c r="EC503" s="264">
        <f t="shared" si="359"/>
        <v>50</v>
      </c>
      <c r="ED503" s="154">
        <f t="shared" si="356"/>
        <v>165</v>
      </c>
    </row>
    <row r="504" spans="2:134" ht="13" thickBot="1" x14ac:dyDescent="0.3">
      <c r="B504" s="131">
        <v>254</v>
      </c>
      <c r="C504" s="50">
        <f t="shared" si="412"/>
        <v>9</v>
      </c>
      <c r="D504" s="50">
        <f t="shared" si="413"/>
        <v>0</v>
      </c>
      <c r="E504" s="97"/>
      <c r="F504" s="2">
        <f t="shared" si="357"/>
        <v>499</v>
      </c>
      <c r="G504" s="494">
        <v>1259</v>
      </c>
      <c r="H504" s="98">
        <f>15- COUNTIF(L504:AC504,"#N/A")</f>
        <v>0</v>
      </c>
      <c r="I504" s="131">
        <f>SUM(AH504:AY504)+SUM(BE504:BT504)</f>
        <v>22</v>
      </c>
      <c r="J504" s="398">
        <f>DI504</f>
        <v>0.25406280192928593</v>
      </c>
      <c r="K504" s="456" t="str">
        <f>IF(ISNUMBER(MATCH(G504,'[4]OPR data'!$A$3:$A$2900,0)),"Y","N")</f>
        <v>Y</v>
      </c>
      <c r="L504" s="110"/>
      <c r="M504" s="233"/>
      <c r="N504" s="469" t="e">
        <f>(INDEX(Finish_table!R$4:R$83,MATCH('16 Year_History_Results'!$G504,Finish_table!S$4:S$83,0),1))</f>
        <v>#N/A</v>
      </c>
      <c r="O504" s="233" t="e">
        <f>(INDEX(Finish_table!Z$4:Z$99,MATCH('16 Year_History_Results'!$G504,Finish_table!AA$4:AA$99,0),1))</f>
        <v>#N/A</v>
      </c>
      <c r="P504" s="233" t="e">
        <f>(INDEX(Finish_table!AI$4:AI$99,MATCH('16 Year_History_Results'!$G504,Finish_table!AJ$4:AJ$99,0),1))</f>
        <v>#N/A</v>
      </c>
      <c r="Q504" s="233" t="e">
        <f>(INDEX(Finish_table!AR$4:AR$99,MATCH('16 Year_History_Results'!$G504,Finish_table!AS$4:AS$99,0),1))</f>
        <v>#N/A</v>
      </c>
      <c r="R504" s="233" t="str">
        <f>(INDEX(Finish_table!BA$4:BA$99,MATCH('16 Year_History_Results'!$G504,Finish_table!BB$4:BB$99,0),1))</f>
        <v>SF</v>
      </c>
      <c r="S504" s="233" t="e">
        <f>(INDEX(Finish_table!BJ$4:BJ$99,MATCH('16 Year_History_Results'!$G504,Finish_table!BK$4:BK$99,0),1))</f>
        <v>#N/A</v>
      </c>
      <c r="T504" s="233" t="e">
        <f>(INDEX(Finish_table!BS$4:BS$99,MATCH('16 Year_History_Results'!$G504,Finish_table!BT$4:BT$99,0),1))</f>
        <v>#N/A</v>
      </c>
      <c r="U504" s="233" t="e">
        <f>(INDEX(Finish_table!CB$4:CB$99,MATCH('16 Year_History_Results'!$G504,Finish_table!CC$4:CC$99,0),1))</f>
        <v>#N/A</v>
      </c>
      <c r="V504" s="233" t="e">
        <f>(INDEX(Finish_table!CK$4:CK$99,MATCH('16 Year_History_Results'!$G504,Finish_table!CL$4:CL$99,0),1))</f>
        <v>#N/A</v>
      </c>
      <c r="W504" s="233" t="e">
        <f>(INDEX(Finish_table!CT$4:CT$99,MATCH('16 Year_History_Results'!$G504,Finish_table!CU$4:CU$99,0),1))</f>
        <v>#N/A</v>
      </c>
      <c r="X504" s="233" t="e">
        <f>(INDEX(Finish_table!DC$4:DC$99,MATCH('16 Year_History_Results'!$G504,Finish_table!DD$4:DD$99,0),1))</f>
        <v>#N/A</v>
      </c>
      <c r="Y504" s="233" t="e">
        <f>(INDEX(Finish_table!DL$4:DL$99,MATCH('16 Year_History_Results'!$G504,Finish_table!DM$4:DM$99,0),1))</f>
        <v>#N/A</v>
      </c>
      <c r="Z504" s="233" t="e">
        <f>(INDEX(Finish_table!DU$4:DU$99,MATCH('16 Year_History_Results'!$G504,Finish_table!DV$4:DV$99,0),1))</f>
        <v>#N/A</v>
      </c>
      <c r="AA504" s="233" t="e">
        <f>(INDEX(Finish_table!ED$4:ED$140,MATCH('16 Year_History_Results'!$G504,Finish_table!EE$4:EE$140,0),1))</f>
        <v>#N/A</v>
      </c>
      <c r="AB504" s="233" t="e">
        <f>(INDEX(Finish_table!EM$4:EM$224,MATCH('16 Year_History_Results'!$G504,Finish_table!EN$4:EN$224,0),1))</f>
        <v>#N/A</v>
      </c>
      <c r="AC504" s="253" t="e">
        <f>(INDEX(Finish_table!EW$4:EW$224,MATCH('16 Year_History_Results'!$G504,Finish_table!EX$4:EX$224,0),1))</f>
        <v>#N/A</v>
      </c>
      <c r="AG504">
        <f t="shared" si="391"/>
        <v>1259</v>
      </c>
      <c r="AH504" s="110"/>
      <c r="AI504" s="2"/>
      <c r="AJ504" s="146">
        <f>INDEX('2001'!$C$44:$C$140,'16 Year_History_Results'!BZ504)</f>
        <v>0</v>
      </c>
      <c r="AK504" s="2">
        <f>INDEX('2002'!$C$44:$C$140,'16 Year_History_Results'!CA504)</f>
        <v>0</v>
      </c>
      <c r="AL504" s="2">
        <f>INDEX('2003'!$C$44:$C$140,'16 Year_History_Results'!CB504)</f>
        <v>0</v>
      </c>
      <c r="AM504" s="2">
        <f>INDEX('2004'!$C$44:$C$140,'16 Year_History_Results'!CC504)</f>
        <v>0</v>
      </c>
      <c r="AN504" s="2">
        <f>INDEX('2005'!$C$44:$C$140,'16 Year_History_Results'!CD504)</f>
        <v>10</v>
      </c>
      <c r="AO504" s="2">
        <f>INDEX('2006'!$C$44:$C$140,'16 Year_History_Results'!CE504)</f>
        <v>0</v>
      </c>
      <c r="AP504" s="2">
        <f>INDEX('2007'!$C$44:$C$140,'16 Year_History_Results'!CF504)</f>
        <v>0</v>
      </c>
      <c r="AQ504" s="2">
        <f>INDEX('2008'!$C$44:$C$140,'16 Year_History_Results'!CG504)</f>
        <v>0</v>
      </c>
      <c r="AR504" s="2">
        <f>INDEX('2009'!$C$44:$C$140,'16 Year_History_Results'!CH504)</f>
        <v>0</v>
      </c>
      <c r="AS504" s="2">
        <f>INDEX('2010'!$C$44:$C$140,'16 Year_History_Results'!CI504)</f>
        <v>0</v>
      </c>
      <c r="AT504" s="2">
        <f>INDEX('2011'!$C$44:$C$140,'16 Year_History_Results'!CJ504)</f>
        <v>0</v>
      </c>
      <c r="AU504" s="2">
        <f>INDEX('2012'!$C$44:$C$140,'16 Year_History_Results'!CK504)</f>
        <v>0</v>
      </c>
      <c r="AV504" s="2">
        <f>INDEX('2013'!$C$44:$C$140,'16 Year_History_Results'!CL504)</f>
        <v>0</v>
      </c>
      <c r="AW504" s="2">
        <f>INDEX('2014'!$C$52:$C$180,'16 Year_History_Results'!CM504)</f>
        <v>0</v>
      </c>
      <c r="AX504" s="2">
        <f>INDEX('2015'!$E$52:$E$308,'16 Year_History_Results'!CN504)</f>
        <v>0</v>
      </c>
      <c r="AY504" s="147">
        <f>INDEX('2016'!$E$52:$E$308,'16 Year_History_Results'!CO504)</f>
        <v>0</v>
      </c>
      <c r="AZ504" s="2"/>
      <c r="BB504">
        <f t="shared" si="349"/>
        <v>1259</v>
      </c>
      <c r="BC504" s="110"/>
      <c r="BD504" s="97"/>
      <c r="BE504" s="146">
        <f>INDEX('2001'!$B$44:$B$140,'16 Year_History_Results'!BZ504)</f>
        <v>0</v>
      </c>
      <c r="BF504" s="2">
        <f>INDEX('2002'!$B$44:$B$140,'16 Year_History_Results'!CA504)</f>
        <v>0</v>
      </c>
      <c r="BG504" s="2">
        <f>INDEX('2003'!$B$44:$B$140,'16 Year_History_Results'!CB504)</f>
        <v>0</v>
      </c>
      <c r="BH504" s="2">
        <f>INDEX('2004'!$B$44:$B$140,'16 Year_History_Results'!CC504)</f>
        <v>0</v>
      </c>
      <c r="BI504" s="2">
        <f>INDEX('2005'!$B$44:$B$140,'16 Year_History_Results'!CD504)</f>
        <v>12</v>
      </c>
      <c r="BJ504" s="2">
        <f>INDEX('2006'!$B$44:$B$140,'16 Year_History_Results'!CE504)</f>
        <v>0</v>
      </c>
      <c r="BK504" s="2">
        <f>INDEX('2007'!$B$44:$B$140,'16 Year_History_Results'!CF504)</f>
        <v>0</v>
      </c>
      <c r="BL504" s="2">
        <f>INDEX('2008'!$B$44:$B$140,'16 Year_History_Results'!CG504)</f>
        <v>0</v>
      </c>
      <c r="BM504" s="2">
        <f>INDEX('2009'!$B$44:$B$140,'16 Year_History_Results'!CH504)</f>
        <v>0</v>
      </c>
      <c r="BN504" s="2">
        <f>INDEX('2010'!$B$44:$B$140,'16 Year_History_Results'!CI504)</f>
        <v>0</v>
      </c>
      <c r="BO504" s="2">
        <f>INDEX('2011'!$B$44:$B$140,'16 Year_History_Results'!CJ504)</f>
        <v>0</v>
      </c>
      <c r="BP504" s="2">
        <f>INDEX('2012'!$B$44:$B$140,'16 Year_History_Results'!CK504)</f>
        <v>0</v>
      </c>
      <c r="BQ504" s="2">
        <f>INDEX('2013'!$B$44:$B$140,'16 Year_History_Results'!CL504)</f>
        <v>0</v>
      </c>
      <c r="BR504" s="2">
        <f>INDEX('2014'!$B$52:$B$180,'16 Year_History_Results'!CM504)</f>
        <v>0</v>
      </c>
      <c r="BS504" s="147">
        <f>INDEX('2015'!$B$52:$B$308,'16 Year_History_Results'!CN504)</f>
        <v>0</v>
      </c>
      <c r="BT504" s="147">
        <f>INDEX('2016'!$B$52:$B$308,'16 Year_History_Results'!CO504)</f>
        <v>0</v>
      </c>
      <c r="BW504">
        <f t="shared" si="350"/>
        <v>1259</v>
      </c>
      <c r="BX504" s="110"/>
      <c r="BY504" s="97"/>
      <c r="BZ504" s="146">
        <f>IF(ISNA(MATCH($BW504,'2001'!$A$44:$A$139,0)),97,MATCH($BW504,'2001'!$A$44:$A$139,0))</f>
        <v>97</v>
      </c>
      <c r="CA504" s="2">
        <f>IF(ISNA(MATCH($BW504,'2002'!$A$44:$A$139,0)),97,MATCH($BW504,'2002'!$A$44:$A$139,0))</f>
        <v>97</v>
      </c>
      <c r="CB504" s="2">
        <f>IF(ISNA(MATCH($BW504,'2003'!$A$44:$A$139,0)),97,MATCH($BW504,'2003'!$A$44:$A$139,0))</f>
        <v>97</v>
      </c>
      <c r="CC504" s="2">
        <f>IF(ISNA(MATCH($BW504,'2004'!$A$44:$A$139,0)),97,MATCH($BW504,'2004'!$A$44:$A$139,0))</f>
        <v>97</v>
      </c>
      <c r="CD504" s="2">
        <f>IF(ISNA(MATCH($BW504,'2005'!$A$44:$A$139,0)),97,MATCH($BW504,'2005'!$A$44:$A$139,0))</f>
        <v>85</v>
      </c>
      <c r="CE504" s="2">
        <f>IF(ISNA(MATCH($BW504,'2006'!$A$44:$A$139,0)),97,MATCH($BW504,'2006'!$A$44:$A$139,0))</f>
        <v>97</v>
      </c>
      <c r="CF504" s="2">
        <f>IF(ISNA(MATCH($BW504,'2007'!$A$44:$A$139,0)),97,MATCH($BW504,'2007'!$A$44:$A$139,0))</f>
        <v>97</v>
      </c>
      <c r="CG504" s="2">
        <f>IF(ISNA(MATCH($BW504,'2008'!$A$44:$A$139,0)),97,MATCH($BW504,'2008'!$A$44:$A$139,0))</f>
        <v>97</v>
      </c>
      <c r="CH504" s="2">
        <f>IF(ISNA(MATCH($BW504,'2009'!$A$44:$A$139,0)),97,MATCH($BW504,'2009'!$A$44:$A$139,0))</f>
        <v>97</v>
      </c>
      <c r="CI504" s="2">
        <f>IF(ISNA(MATCH($BW504,'2010'!$A$44:$A$139,0)),97,MATCH($BW504,'2010'!$A$44:$A$139,0))</f>
        <v>97</v>
      </c>
      <c r="CJ504" s="2">
        <f>IF(ISNA(MATCH($BW504,'2011'!$A$44:$A$139,0)),97,MATCH($BW504,'2011'!$A$44:$A$139,0))</f>
        <v>97</v>
      </c>
      <c r="CK504" s="2">
        <f>IF(ISNA(MATCH($BW504,'2012'!$A$44:$A$139,0)),97,MATCH($BW504,'2012'!$A$44:$A$139,0))</f>
        <v>97</v>
      </c>
      <c r="CL504" s="2">
        <f>IF(ISNA(MATCH($BW504,'2013'!$A$44:$A$139,0)),97,MATCH($BW504,'2013'!$A$44:$A$139,0))</f>
        <v>97</v>
      </c>
      <c r="CM504" s="2">
        <f>IF(ISNA(MATCH($BW504,'2014'!$A$52:$A$179,0)),129,MATCH($BW504,'2014'!$A$52:$A$179,0))</f>
        <v>129</v>
      </c>
      <c r="CN504" s="147">
        <f>IF(ISNA(MATCH($BW504,'2015'!$A$52:$A$307,0)),257,MATCH($BW504,'2015'!$A$52:$A$307,0))</f>
        <v>257</v>
      </c>
      <c r="CO504" s="147">
        <f>IF(ISNA(MATCH($BW504,'2016'!$A$52:$A$307,0)),257,MATCH($BW504,'2016'!$A$52:$A$307,0))</f>
        <v>257</v>
      </c>
      <c r="CQ504">
        <f t="shared" si="392"/>
        <v>1259</v>
      </c>
      <c r="CR504" s="281"/>
      <c r="CS504" s="279"/>
      <c r="CT504" s="278">
        <f t="shared" si="393"/>
        <v>0</v>
      </c>
      <c r="CU504" s="279">
        <f t="shared" si="394"/>
        <v>0</v>
      </c>
      <c r="CV504" s="279">
        <f t="shared" si="395"/>
        <v>0</v>
      </c>
      <c r="CW504" s="279">
        <f t="shared" si="396"/>
        <v>0</v>
      </c>
      <c r="CX504" s="279">
        <f t="shared" si="397"/>
        <v>22</v>
      </c>
      <c r="CY504" s="279">
        <f t="shared" si="398"/>
        <v>14.665199999999999</v>
      </c>
      <c r="CZ504" s="279">
        <f t="shared" si="399"/>
        <v>9.7758223199999978</v>
      </c>
      <c r="DA504" s="279">
        <f t="shared" si="400"/>
        <v>6.5165631585119979</v>
      </c>
      <c r="DB504" s="279">
        <f t="shared" si="401"/>
        <v>4.3439410014640973</v>
      </c>
      <c r="DC504" s="279">
        <f t="shared" si="402"/>
        <v>2.895671071575967</v>
      </c>
      <c r="DD504" s="279">
        <f t="shared" si="403"/>
        <v>1.9302543363125395</v>
      </c>
      <c r="DE504" s="279">
        <f t="shared" si="404"/>
        <v>1.2867075405859387</v>
      </c>
      <c r="DF504" s="279">
        <f t="shared" si="405"/>
        <v>0.85771924655458676</v>
      </c>
      <c r="DG504" s="279">
        <f t="shared" si="406"/>
        <v>0.57175564975328752</v>
      </c>
      <c r="DH504" s="280">
        <f t="shared" si="407"/>
        <v>0.38113231612554144</v>
      </c>
      <c r="DI504" s="280">
        <f t="shared" si="358"/>
        <v>0.25406280192928593</v>
      </c>
      <c r="DJ504" s="154">
        <f t="shared" si="354"/>
        <v>440</v>
      </c>
      <c r="DK504" s="279">
        <f t="shared" si="408"/>
        <v>1259</v>
      </c>
      <c r="DL504" s="97"/>
      <c r="DM504" s="154"/>
      <c r="DN504" s="267">
        <f>BE504+AJ504+DM504</f>
        <v>0</v>
      </c>
      <c r="DO504" s="154">
        <f>BF504+AK504+DN504</f>
        <v>0</v>
      </c>
      <c r="DP504" s="154">
        <f>BG504+AL504+DO504</f>
        <v>0</v>
      </c>
      <c r="DQ504" s="154">
        <f>BH504+AM504+DP504</f>
        <v>0</v>
      </c>
      <c r="DR504" s="154">
        <f>BI504+AN504+DQ504</f>
        <v>22</v>
      </c>
      <c r="DS504" s="154">
        <f>BJ504+AO504+DR504</f>
        <v>22</v>
      </c>
      <c r="DT504" s="154">
        <f>BK504+AP504+DS504</f>
        <v>22</v>
      </c>
      <c r="DU504" s="154">
        <f>BL504+AQ504+DT504</f>
        <v>22</v>
      </c>
      <c r="DV504" s="154">
        <f>BM504+AR504+DU504</f>
        <v>22</v>
      </c>
      <c r="DW504" s="154">
        <f>BN504+AS504+DV504</f>
        <v>22</v>
      </c>
      <c r="DX504" s="154">
        <f>BO504+AT504+DW504</f>
        <v>22</v>
      </c>
      <c r="DY504" s="154">
        <f>BP504+AU504+DX504</f>
        <v>22</v>
      </c>
      <c r="DZ504" s="154">
        <f t="shared" si="409"/>
        <v>22</v>
      </c>
      <c r="EA504" s="154">
        <f t="shared" si="410"/>
        <v>22</v>
      </c>
      <c r="EB504" s="264">
        <f t="shared" si="411"/>
        <v>22</v>
      </c>
      <c r="EC504" s="264">
        <f t="shared" si="359"/>
        <v>22</v>
      </c>
      <c r="ED504" s="154">
        <f t="shared" si="356"/>
        <v>301</v>
      </c>
    </row>
    <row r="505" spans="2:134" ht="13" thickBot="1" x14ac:dyDescent="0.3">
      <c r="B505" s="142">
        <v>254</v>
      </c>
      <c r="C505" s="50">
        <f t="shared" si="412"/>
        <v>10</v>
      </c>
      <c r="D505" s="50">
        <f t="shared" si="413"/>
        <v>0</v>
      </c>
      <c r="E505" s="97"/>
      <c r="F505" s="2">
        <f t="shared" si="357"/>
        <v>500</v>
      </c>
      <c r="G505" s="487">
        <v>710</v>
      </c>
      <c r="H505" s="98">
        <f>15- COUNTIF(L505:AC505,"#N/A")</f>
        <v>2</v>
      </c>
      <c r="I505" s="131">
        <f>SUM(AH505:AY505)+SUM(BE505:BT505)</f>
        <v>38</v>
      </c>
      <c r="J505" s="398">
        <f>DI505</f>
        <v>0.25361216329512343</v>
      </c>
      <c r="K505" s="456" t="str">
        <f>IF(ISNUMBER(MATCH(G505,'[4]OPR data'!$A$3:$A$2900,0)),"Y","N")</f>
        <v>N</v>
      </c>
      <c r="L505" s="110"/>
      <c r="M505" s="233"/>
      <c r="N505" s="469" t="str">
        <f>(INDEX(Finish_table!R$4:R$83,MATCH('16 Year_History_Results'!$G505,Finish_table!S$4:S$83,0),1))</f>
        <v>QF</v>
      </c>
      <c r="O505" s="233" t="e">
        <f>(INDEX(Finish_table!Z$4:Z$99,MATCH('16 Year_History_Results'!$G505,Finish_table!AA$4:AA$99,0),1))</f>
        <v>#N/A</v>
      </c>
      <c r="P505" s="233" t="e">
        <f>(INDEX(Finish_table!AI$4:AI$99,MATCH('16 Year_History_Results'!$G505,Finish_table!AJ$4:AJ$99,0),1))</f>
        <v>#N/A</v>
      </c>
      <c r="Q505" s="233" t="str">
        <f>(INDEX(Finish_table!AR$4:AR$99,MATCH('16 Year_History_Results'!$G505,Finish_table!AS$4:AS$99,0),1))</f>
        <v>SF</v>
      </c>
      <c r="R505" s="233" t="str">
        <f>(INDEX(Finish_table!BA$4:BA$99,MATCH('16 Year_History_Results'!$G505,Finish_table!BB$4:BB$99,0),1))</f>
        <v>QF</v>
      </c>
      <c r="S505" s="233" t="e">
        <f>(INDEX(Finish_table!BJ$4:BJ$99,MATCH('16 Year_History_Results'!$G505,Finish_table!BK$4:BK$99,0),1))</f>
        <v>#N/A</v>
      </c>
      <c r="T505" s="233" t="e">
        <f>(INDEX(Finish_table!BS$4:BS$99,MATCH('16 Year_History_Results'!$G505,Finish_table!BT$4:BT$99,0),1))</f>
        <v>#N/A</v>
      </c>
      <c r="U505" s="233" t="e">
        <f>(INDEX(Finish_table!CB$4:CB$99,MATCH('16 Year_History_Results'!$G505,Finish_table!CC$4:CC$99,0),1))</f>
        <v>#N/A</v>
      </c>
      <c r="V505" s="233" t="e">
        <f>(INDEX(Finish_table!CK$4:CK$99,MATCH('16 Year_History_Results'!$G505,Finish_table!CL$4:CL$99,0),1))</f>
        <v>#N/A</v>
      </c>
      <c r="W505" s="233" t="e">
        <f>(INDEX(Finish_table!CT$4:CT$99,MATCH('16 Year_History_Results'!$G505,Finish_table!CU$4:CU$99,0),1))</f>
        <v>#N/A</v>
      </c>
      <c r="X505" s="233" t="e">
        <f>(INDEX(Finish_table!DC$4:DC$99,MATCH('16 Year_History_Results'!$G505,Finish_table!DD$4:DD$99,0),1))</f>
        <v>#N/A</v>
      </c>
      <c r="Y505" s="233" t="e">
        <f>(INDEX(Finish_table!DL$4:DL$99,MATCH('16 Year_History_Results'!$G505,Finish_table!DM$4:DM$99,0),1))</f>
        <v>#N/A</v>
      </c>
      <c r="Z505" s="233" t="e">
        <f>(INDEX(Finish_table!DU$4:DU$99,MATCH('16 Year_History_Results'!$G505,Finish_table!DV$4:DV$99,0),1))</f>
        <v>#N/A</v>
      </c>
      <c r="AA505" s="233" t="e">
        <f>(INDEX(Finish_table!ED$4:ED$140,MATCH('16 Year_History_Results'!$G505,Finish_table!EE$4:EE$140,0),1))</f>
        <v>#N/A</v>
      </c>
      <c r="AB505" s="233" t="e">
        <f>(INDEX(Finish_table!EM$4:EM$224,MATCH('16 Year_History_Results'!$G505,Finish_table!EN$4:EN$224,0),1))</f>
        <v>#N/A</v>
      </c>
      <c r="AC505" s="253" t="e">
        <f>(INDEX(Finish_table!EW$4:EW$224,MATCH('16 Year_History_Results'!$G505,Finish_table!EX$4:EX$224,0),1))</f>
        <v>#N/A</v>
      </c>
      <c r="AG505">
        <f t="shared" si="391"/>
        <v>710</v>
      </c>
      <c r="AH505" s="110"/>
      <c r="AI505" s="2"/>
      <c r="AJ505" s="146">
        <f>INDEX('2001'!$C$44:$C$140,'16 Year_History_Results'!BZ505)</f>
        <v>10</v>
      </c>
      <c r="AK505" s="2">
        <f>INDEX('2002'!$C$44:$C$140,'16 Year_History_Results'!CA505)</f>
        <v>0</v>
      </c>
      <c r="AL505" s="2">
        <f>INDEX('2003'!$C$44:$C$140,'16 Year_History_Results'!CB505)</f>
        <v>0</v>
      </c>
      <c r="AM505" s="2">
        <f>INDEX('2004'!$C$44:$C$140,'16 Year_History_Results'!CC505)</f>
        <v>10</v>
      </c>
      <c r="AN505" s="2">
        <f>INDEX('2005'!$C$44:$C$140,'16 Year_History_Results'!CD505)</f>
        <v>0</v>
      </c>
      <c r="AO505" s="2">
        <f>INDEX('2006'!$C$44:$C$140,'16 Year_History_Results'!CE505)</f>
        <v>0</v>
      </c>
      <c r="AP505" s="2">
        <f>INDEX('2007'!$C$44:$C$140,'16 Year_History_Results'!CF505)</f>
        <v>0</v>
      </c>
      <c r="AQ505" s="2">
        <f>INDEX('2008'!$C$44:$C$140,'16 Year_History_Results'!CG505)</f>
        <v>0</v>
      </c>
      <c r="AR505" s="2">
        <f>INDEX('2009'!$C$44:$C$140,'16 Year_History_Results'!CH505)</f>
        <v>0</v>
      </c>
      <c r="AS505" s="2">
        <f>INDEX('2010'!$C$44:$C$140,'16 Year_History_Results'!CI505)</f>
        <v>0</v>
      </c>
      <c r="AT505" s="2">
        <f>INDEX('2011'!$C$44:$C$140,'16 Year_History_Results'!CJ505)</f>
        <v>0</v>
      </c>
      <c r="AU505" s="2">
        <f>INDEX('2012'!$C$44:$C$140,'16 Year_History_Results'!CK505)</f>
        <v>0</v>
      </c>
      <c r="AV505" s="2">
        <f>INDEX('2013'!$C$44:$C$140,'16 Year_History_Results'!CL505)</f>
        <v>0</v>
      </c>
      <c r="AW505" s="2">
        <f>INDEX('2014'!$C$52:$C$180,'16 Year_History_Results'!CM505)</f>
        <v>0</v>
      </c>
      <c r="AX505" s="2">
        <f>INDEX('2015'!$E$52:$E$308,'16 Year_History_Results'!CN505)</f>
        <v>0</v>
      </c>
      <c r="AY505" s="147">
        <f>INDEX('2016'!$E$52:$E$308,'16 Year_History_Results'!CO505)</f>
        <v>0</v>
      </c>
      <c r="AZ505" s="2"/>
      <c r="BB505">
        <f t="shared" si="349"/>
        <v>710</v>
      </c>
      <c r="BC505" s="110"/>
      <c r="BD505" s="97"/>
      <c r="BE505" s="146">
        <f>INDEX('2001'!$B$44:$B$140,'16 Year_History_Results'!BZ505)</f>
        <v>5</v>
      </c>
      <c r="BF505" s="2">
        <f>INDEX('2002'!$B$44:$B$140,'16 Year_History_Results'!CA505)</f>
        <v>0</v>
      </c>
      <c r="BG505" s="2">
        <f>INDEX('2003'!$B$44:$B$140,'16 Year_History_Results'!CB505)</f>
        <v>0</v>
      </c>
      <c r="BH505" s="2">
        <f>INDEX('2004'!$B$44:$B$140,'16 Year_History_Results'!CC505)</f>
        <v>2</v>
      </c>
      <c r="BI505" s="2">
        <f>INDEX('2005'!$B$44:$B$140,'16 Year_History_Results'!CD505)</f>
        <v>11</v>
      </c>
      <c r="BJ505" s="2">
        <f>INDEX('2006'!$B$44:$B$140,'16 Year_History_Results'!CE505)</f>
        <v>0</v>
      </c>
      <c r="BK505" s="2">
        <f>INDEX('2007'!$B$44:$B$140,'16 Year_History_Results'!CF505)</f>
        <v>0</v>
      </c>
      <c r="BL505" s="2">
        <f>INDEX('2008'!$B$44:$B$140,'16 Year_History_Results'!CG505)</f>
        <v>0</v>
      </c>
      <c r="BM505" s="2">
        <f>INDEX('2009'!$B$44:$B$140,'16 Year_History_Results'!CH505)</f>
        <v>0</v>
      </c>
      <c r="BN505" s="2">
        <f>INDEX('2010'!$B$44:$B$140,'16 Year_History_Results'!CI505)</f>
        <v>0</v>
      </c>
      <c r="BO505" s="2">
        <f>INDEX('2011'!$B$44:$B$140,'16 Year_History_Results'!CJ505)</f>
        <v>0</v>
      </c>
      <c r="BP505" s="2">
        <f>INDEX('2012'!$B$44:$B$140,'16 Year_History_Results'!CK505)</f>
        <v>0</v>
      </c>
      <c r="BQ505" s="2">
        <f>INDEX('2013'!$B$44:$B$140,'16 Year_History_Results'!CL505)</f>
        <v>0</v>
      </c>
      <c r="BR505" s="2">
        <f>INDEX('2014'!$B$52:$B$180,'16 Year_History_Results'!CM505)</f>
        <v>0</v>
      </c>
      <c r="BS505" s="147">
        <f>INDEX('2015'!$B$52:$B$308,'16 Year_History_Results'!CN505)</f>
        <v>0</v>
      </c>
      <c r="BT505" s="147">
        <f>INDEX('2016'!$B$52:$B$308,'16 Year_History_Results'!CO505)</f>
        <v>0</v>
      </c>
      <c r="BW505">
        <f t="shared" si="350"/>
        <v>710</v>
      </c>
      <c r="BX505" s="110"/>
      <c r="BY505" s="97"/>
      <c r="BZ505" s="146">
        <f>IF(ISNA(MATCH($BW505,'2001'!$A$44:$A$139,0)),97,MATCH($BW505,'2001'!$A$44:$A$139,0))</f>
        <v>80</v>
      </c>
      <c r="CA505" s="2">
        <f>IF(ISNA(MATCH($BW505,'2002'!$A$44:$A$139,0)),97,MATCH($BW505,'2002'!$A$44:$A$139,0))</f>
        <v>97</v>
      </c>
      <c r="CB505" s="2">
        <f>IF(ISNA(MATCH($BW505,'2003'!$A$44:$A$139,0)),97,MATCH($BW505,'2003'!$A$44:$A$139,0))</f>
        <v>97</v>
      </c>
      <c r="CC505" s="2">
        <f>IF(ISNA(MATCH($BW505,'2004'!$A$44:$A$139,0)),97,MATCH($BW505,'2004'!$A$44:$A$139,0))</f>
        <v>74</v>
      </c>
      <c r="CD505" s="2">
        <f>IF(ISNA(MATCH($BW505,'2005'!$A$44:$A$139,0)),97,MATCH($BW505,'2005'!$A$44:$A$139,0))</f>
        <v>69</v>
      </c>
      <c r="CE505" s="2">
        <f>IF(ISNA(MATCH($BW505,'2006'!$A$44:$A$139,0)),97,MATCH($BW505,'2006'!$A$44:$A$139,0))</f>
        <v>97</v>
      </c>
      <c r="CF505" s="2">
        <f>IF(ISNA(MATCH($BW505,'2007'!$A$44:$A$139,0)),97,MATCH($BW505,'2007'!$A$44:$A$139,0))</f>
        <v>97</v>
      </c>
      <c r="CG505" s="2">
        <f>IF(ISNA(MATCH($BW505,'2008'!$A$44:$A$139,0)),97,MATCH($BW505,'2008'!$A$44:$A$139,0))</f>
        <v>97</v>
      </c>
      <c r="CH505" s="2">
        <f>IF(ISNA(MATCH($BW505,'2009'!$A$44:$A$139,0)),97,MATCH($BW505,'2009'!$A$44:$A$139,0))</f>
        <v>97</v>
      </c>
      <c r="CI505" s="2">
        <f>IF(ISNA(MATCH($BW505,'2010'!$A$44:$A$139,0)),97,MATCH($BW505,'2010'!$A$44:$A$139,0))</f>
        <v>97</v>
      </c>
      <c r="CJ505" s="2">
        <f>IF(ISNA(MATCH($BW505,'2011'!$A$44:$A$139,0)),97,MATCH($BW505,'2011'!$A$44:$A$139,0))</f>
        <v>97</v>
      </c>
      <c r="CK505" s="2">
        <f>IF(ISNA(MATCH($BW505,'2012'!$A$44:$A$139,0)),97,MATCH($BW505,'2012'!$A$44:$A$139,0))</f>
        <v>97</v>
      </c>
      <c r="CL505" s="2">
        <f>IF(ISNA(MATCH($BW505,'2013'!$A$44:$A$139,0)),97,MATCH($BW505,'2013'!$A$44:$A$139,0))</f>
        <v>97</v>
      </c>
      <c r="CM505" s="2">
        <f>IF(ISNA(MATCH($BW505,'2014'!$A$52:$A$179,0)),129,MATCH($BW505,'2014'!$A$52:$A$179,0))</f>
        <v>129</v>
      </c>
      <c r="CN505" s="147">
        <f>IF(ISNA(MATCH($BW505,'2015'!$A$52:$A$307,0)),257,MATCH($BW505,'2015'!$A$52:$A$307,0))</f>
        <v>257</v>
      </c>
      <c r="CO505" s="147">
        <f>IF(ISNA(MATCH($BW505,'2016'!$A$52:$A$307,0)),257,MATCH($BW505,'2016'!$A$52:$A$307,0))</f>
        <v>257</v>
      </c>
      <c r="CQ505">
        <f t="shared" si="392"/>
        <v>710</v>
      </c>
      <c r="CR505" s="281"/>
      <c r="CS505" s="279"/>
      <c r="CT505" s="278">
        <f t="shared" si="393"/>
        <v>15</v>
      </c>
      <c r="CU505" s="279">
        <f t="shared" si="394"/>
        <v>9.9989999999999988</v>
      </c>
      <c r="CV505" s="279">
        <f t="shared" si="395"/>
        <v>6.6653333999999989</v>
      </c>
      <c r="CW505" s="279">
        <f t="shared" si="396"/>
        <v>16.443111244439997</v>
      </c>
      <c r="CX505" s="279">
        <f t="shared" si="397"/>
        <v>21.960977955543701</v>
      </c>
      <c r="CY505" s="279">
        <f t="shared" si="398"/>
        <v>14.63918790516543</v>
      </c>
      <c r="CZ505" s="279">
        <f t="shared" si="399"/>
        <v>9.7584826575832757</v>
      </c>
      <c r="DA505" s="279">
        <f t="shared" si="400"/>
        <v>6.5050045395450109</v>
      </c>
      <c r="DB505" s="279">
        <f t="shared" si="401"/>
        <v>4.3362360260607042</v>
      </c>
      <c r="DC505" s="279">
        <f t="shared" si="402"/>
        <v>2.8905349349720653</v>
      </c>
      <c r="DD505" s="279">
        <f t="shared" si="403"/>
        <v>1.9268305876523786</v>
      </c>
      <c r="DE505" s="279">
        <f t="shared" si="404"/>
        <v>1.2844252697290754</v>
      </c>
      <c r="DF505" s="279">
        <f t="shared" si="405"/>
        <v>0.85619788480140169</v>
      </c>
      <c r="DG505" s="279">
        <f t="shared" si="406"/>
        <v>0.57074151000861439</v>
      </c>
      <c r="DH505" s="280">
        <f t="shared" si="407"/>
        <v>0.38045629057174235</v>
      </c>
      <c r="DI505" s="280">
        <f t="shared" si="358"/>
        <v>0.25361216329512343</v>
      </c>
      <c r="DJ505" s="154">
        <f t="shared" si="354"/>
        <v>441</v>
      </c>
      <c r="DK505" s="279">
        <f t="shared" si="408"/>
        <v>710</v>
      </c>
      <c r="DL505" s="97"/>
      <c r="DM505" s="154"/>
      <c r="DN505" s="267">
        <f>BE505+AJ505+DM505</f>
        <v>15</v>
      </c>
      <c r="DO505" s="154">
        <f>BF505+AK505+DN505</f>
        <v>15</v>
      </c>
      <c r="DP505" s="154">
        <f>BG505+AL505+DO505</f>
        <v>15</v>
      </c>
      <c r="DQ505" s="154">
        <f>BH505+AM505+DP505</f>
        <v>27</v>
      </c>
      <c r="DR505" s="154">
        <f>BI505+AN505+DQ505</f>
        <v>38</v>
      </c>
      <c r="DS505" s="154">
        <f>BJ505+AO505+DR505</f>
        <v>38</v>
      </c>
      <c r="DT505" s="154">
        <f>BK505+AP505+DS505</f>
        <v>38</v>
      </c>
      <c r="DU505" s="154">
        <f>BL505+AQ505+DT505</f>
        <v>38</v>
      </c>
      <c r="DV505" s="154">
        <f>BM505+AR505+DU505</f>
        <v>38</v>
      </c>
      <c r="DW505" s="154">
        <f>BN505+AS505+DV505</f>
        <v>38</v>
      </c>
      <c r="DX505" s="154">
        <f>BO505+AT505+DW505</f>
        <v>38</v>
      </c>
      <c r="DY505" s="154">
        <f>BP505+AU505+DX505</f>
        <v>38</v>
      </c>
      <c r="DZ505" s="154">
        <f t="shared" si="409"/>
        <v>38</v>
      </c>
      <c r="EA505" s="154">
        <f t="shared" si="410"/>
        <v>38</v>
      </c>
      <c r="EB505" s="264">
        <f t="shared" si="411"/>
        <v>38</v>
      </c>
      <c r="EC505" s="264">
        <f t="shared" si="359"/>
        <v>38</v>
      </c>
      <c r="ED505" s="154">
        <f t="shared" si="356"/>
        <v>207</v>
      </c>
    </row>
    <row r="506" spans="2:134" ht="13" thickBot="1" x14ac:dyDescent="0.3">
      <c r="B506" s="131">
        <v>254</v>
      </c>
      <c r="C506" s="50">
        <f t="shared" si="412"/>
        <v>11</v>
      </c>
      <c r="D506" s="50">
        <f t="shared" si="413"/>
        <v>11</v>
      </c>
      <c r="E506" s="97"/>
      <c r="F506" s="2">
        <f t="shared" si="357"/>
        <v>501</v>
      </c>
      <c r="G506" s="494">
        <v>311</v>
      </c>
      <c r="H506" s="98">
        <f>15- COUNTIF(L506:AC506,"#N/A")</f>
        <v>2</v>
      </c>
      <c r="I506" s="131">
        <f>SUM(AH506:AY506)+SUM(BE506:BT506)</f>
        <v>67</v>
      </c>
      <c r="J506" s="398">
        <f>DI506</f>
        <v>0.25313911449129184</v>
      </c>
      <c r="K506" s="456" t="str">
        <f>IF(ISNUMBER(MATCH(G506,'[4]OPR data'!$A$3:$A$2900,0)),"Y","N")</f>
        <v>N</v>
      </c>
      <c r="L506" s="110"/>
      <c r="M506" s="233"/>
      <c r="N506" s="469" t="e">
        <f>(INDEX(Finish_table!R$4:R$83,MATCH('16 Year_History_Results'!$G506,Finish_table!S$4:S$83,0),1))</f>
        <v>#N/A</v>
      </c>
      <c r="O506" s="233" t="str">
        <f>(INDEX(Finish_table!Z$4:Z$99,MATCH('16 Year_History_Results'!$G506,Finish_table!AA$4:AA$99,0),1))</f>
        <v>WF</v>
      </c>
      <c r="P506" s="233" t="str">
        <f>(INDEX(Finish_table!AI$4:AI$99,MATCH('16 Year_History_Results'!$G506,Finish_table!AJ$4:AJ$99,0),1))</f>
        <v>QF</v>
      </c>
      <c r="Q506" s="233" t="str">
        <f>(INDEX(Finish_table!AR$4:AR$99,MATCH('16 Year_History_Results'!$G506,Finish_table!AS$4:AS$99,0),1))</f>
        <v>QF</v>
      </c>
      <c r="R506" s="233" t="e">
        <f>(INDEX(Finish_table!BA$4:BA$99,MATCH('16 Year_History_Results'!$G506,Finish_table!BB$4:BB$99,0),1))</f>
        <v>#N/A</v>
      </c>
      <c r="S506" s="233" t="e">
        <f>(INDEX(Finish_table!BJ$4:BJ$99,MATCH('16 Year_History_Results'!$G506,Finish_table!BK$4:BK$99,0),1))</f>
        <v>#N/A</v>
      </c>
      <c r="T506" s="233" t="e">
        <f>(INDEX(Finish_table!BS$4:BS$99,MATCH('16 Year_History_Results'!$G506,Finish_table!BT$4:BT$99,0),1))</f>
        <v>#N/A</v>
      </c>
      <c r="U506" s="233" t="e">
        <f>(INDEX(Finish_table!CB$4:CB$99,MATCH('16 Year_History_Results'!$G506,Finish_table!CC$4:CC$99,0),1))</f>
        <v>#N/A</v>
      </c>
      <c r="V506" s="233" t="e">
        <f>(INDEX(Finish_table!CK$4:CK$99,MATCH('16 Year_History_Results'!$G506,Finish_table!CL$4:CL$99,0),1))</f>
        <v>#N/A</v>
      </c>
      <c r="W506" s="233" t="e">
        <f>(INDEX(Finish_table!CT$4:CT$99,MATCH('16 Year_History_Results'!$G506,Finish_table!CU$4:CU$99,0),1))</f>
        <v>#N/A</v>
      </c>
      <c r="X506" s="233" t="e">
        <f>(INDEX(Finish_table!DC$4:DC$99,MATCH('16 Year_History_Results'!$G506,Finish_table!DD$4:DD$99,0),1))</f>
        <v>#N/A</v>
      </c>
      <c r="Y506" s="233" t="e">
        <f>(INDEX(Finish_table!DL$4:DL$99,MATCH('16 Year_History_Results'!$G506,Finish_table!DM$4:DM$99,0),1))</f>
        <v>#N/A</v>
      </c>
      <c r="Z506" s="233" t="e">
        <f>(INDEX(Finish_table!DU$4:DU$99,MATCH('16 Year_History_Results'!$G506,Finish_table!DV$4:DV$99,0),1))</f>
        <v>#N/A</v>
      </c>
      <c r="AA506" s="233" t="e">
        <f>(INDEX(Finish_table!ED$4:ED$140,MATCH('16 Year_History_Results'!$G506,Finish_table!EE$4:EE$140,0),1))</f>
        <v>#N/A</v>
      </c>
      <c r="AB506" s="233" t="e">
        <f>(INDEX(Finish_table!EM$4:EM$224,MATCH('16 Year_History_Results'!$G506,Finish_table!EN$4:EN$224,0),1))</f>
        <v>#N/A</v>
      </c>
      <c r="AC506" s="253" t="e">
        <f>(INDEX(Finish_table!EW$4:EW$224,MATCH('16 Year_History_Results'!$G506,Finish_table!EX$4:EX$224,0),1))</f>
        <v>#N/A</v>
      </c>
      <c r="AG506">
        <f t="shared" si="391"/>
        <v>311</v>
      </c>
      <c r="AH506" s="110"/>
      <c r="AI506" s="2"/>
      <c r="AJ506" s="146">
        <f>INDEX('2001'!$C$44:$C$140,'16 Year_History_Results'!BZ506)</f>
        <v>0</v>
      </c>
      <c r="AK506" s="2">
        <f>INDEX('2002'!$C$44:$C$140,'16 Year_History_Results'!CA506)</f>
        <v>40</v>
      </c>
      <c r="AL506" s="2">
        <f>INDEX('2003'!$C$44:$C$140,'16 Year_History_Results'!CB506)</f>
        <v>0</v>
      </c>
      <c r="AM506" s="2">
        <f>INDEX('2004'!$C$44:$C$140,'16 Year_History_Results'!CC506)</f>
        <v>0</v>
      </c>
      <c r="AN506" s="2">
        <f>INDEX('2005'!$C$44:$C$140,'16 Year_History_Results'!CD506)</f>
        <v>0</v>
      </c>
      <c r="AO506" s="2">
        <f>INDEX('2006'!$C$44:$C$140,'16 Year_History_Results'!CE506)</f>
        <v>0</v>
      </c>
      <c r="AP506" s="2">
        <f>INDEX('2007'!$C$44:$C$140,'16 Year_History_Results'!CF506)</f>
        <v>0</v>
      </c>
      <c r="AQ506" s="2">
        <f>INDEX('2008'!$C$44:$C$140,'16 Year_History_Results'!CG506)</f>
        <v>0</v>
      </c>
      <c r="AR506" s="2">
        <f>INDEX('2009'!$C$44:$C$140,'16 Year_History_Results'!CH506)</f>
        <v>0</v>
      </c>
      <c r="AS506" s="2">
        <f>INDEX('2010'!$C$44:$C$140,'16 Year_History_Results'!CI506)</f>
        <v>0</v>
      </c>
      <c r="AT506" s="2">
        <f>INDEX('2011'!$C$44:$C$140,'16 Year_History_Results'!CJ506)</f>
        <v>0</v>
      </c>
      <c r="AU506" s="2">
        <f>INDEX('2012'!$C$44:$C$140,'16 Year_History_Results'!CK506)</f>
        <v>0</v>
      </c>
      <c r="AV506" s="2">
        <f>INDEX('2013'!$C$44:$C$140,'16 Year_History_Results'!CL506)</f>
        <v>0</v>
      </c>
      <c r="AW506" s="2">
        <f>INDEX('2014'!$C$52:$C$180,'16 Year_History_Results'!CM506)</f>
        <v>0</v>
      </c>
      <c r="AX506" s="2">
        <f>INDEX('2015'!$E$52:$E$308,'16 Year_History_Results'!CN506)</f>
        <v>0</v>
      </c>
      <c r="AY506" s="147">
        <f>INDEX('2016'!$E$52:$E$308,'16 Year_History_Results'!CO506)</f>
        <v>0</v>
      </c>
      <c r="AZ506" s="2"/>
      <c r="BB506">
        <f t="shared" si="349"/>
        <v>311</v>
      </c>
      <c r="BC506" s="110"/>
      <c r="BD506" s="97"/>
      <c r="BE506" s="146">
        <f>INDEX('2001'!$B$44:$B$140,'16 Year_History_Results'!BZ506)</f>
        <v>0</v>
      </c>
      <c r="BF506" s="2">
        <f>INDEX('2002'!$B$44:$B$140,'16 Year_History_Results'!CA506)</f>
        <v>16</v>
      </c>
      <c r="BG506" s="2">
        <f>INDEX('2003'!$B$44:$B$140,'16 Year_History_Results'!CB506)</f>
        <v>9</v>
      </c>
      <c r="BH506" s="2">
        <f>INDEX('2004'!$B$44:$B$140,'16 Year_History_Results'!CC506)</f>
        <v>2</v>
      </c>
      <c r="BI506" s="2">
        <f>INDEX('2005'!$B$44:$B$140,'16 Year_History_Results'!CD506)</f>
        <v>0</v>
      </c>
      <c r="BJ506" s="2">
        <f>INDEX('2006'!$B$44:$B$140,'16 Year_History_Results'!CE506)</f>
        <v>0</v>
      </c>
      <c r="BK506" s="2">
        <f>INDEX('2007'!$B$44:$B$140,'16 Year_History_Results'!CF506)</f>
        <v>0</v>
      </c>
      <c r="BL506" s="2">
        <f>INDEX('2008'!$B$44:$B$140,'16 Year_History_Results'!CG506)</f>
        <v>0</v>
      </c>
      <c r="BM506" s="2">
        <f>INDEX('2009'!$B$44:$B$140,'16 Year_History_Results'!CH506)</f>
        <v>0</v>
      </c>
      <c r="BN506" s="2">
        <f>INDEX('2010'!$B$44:$B$140,'16 Year_History_Results'!CI506)</f>
        <v>0</v>
      </c>
      <c r="BO506" s="2">
        <f>INDEX('2011'!$B$44:$B$140,'16 Year_History_Results'!CJ506)</f>
        <v>0</v>
      </c>
      <c r="BP506" s="2">
        <f>INDEX('2012'!$B$44:$B$140,'16 Year_History_Results'!CK506)</f>
        <v>0</v>
      </c>
      <c r="BQ506" s="2">
        <f>INDEX('2013'!$B$44:$B$140,'16 Year_History_Results'!CL506)</f>
        <v>0</v>
      </c>
      <c r="BR506" s="2">
        <f>INDEX('2014'!$B$52:$B$180,'16 Year_History_Results'!CM506)</f>
        <v>0</v>
      </c>
      <c r="BS506" s="147">
        <f>INDEX('2015'!$B$52:$B$308,'16 Year_History_Results'!CN506)</f>
        <v>0</v>
      </c>
      <c r="BT506" s="147">
        <f>INDEX('2016'!$B$52:$B$308,'16 Year_History_Results'!CO506)</f>
        <v>0</v>
      </c>
      <c r="BW506">
        <f t="shared" si="350"/>
        <v>311</v>
      </c>
      <c r="BX506" s="110"/>
      <c r="BY506" s="97"/>
      <c r="BZ506" s="146">
        <f>IF(ISNA(MATCH($BW506,'2001'!$A$44:$A$139,0)),97,MATCH($BW506,'2001'!$A$44:$A$139,0))</f>
        <v>97</v>
      </c>
      <c r="CA506" s="2">
        <f>IF(ISNA(MATCH($BW506,'2002'!$A$44:$A$139,0)),97,MATCH($BW506,'2002'!$A$44:$A$139,0))</f>
        <v>63</v>
      </c>
      <c r="CB506" s="2">
        <f>IF(ISNA(MATCH($BW506,'2003'!$A$44:$A$139,0)),97,MATCH($BW506,'2003'!$A$44:$A$139,0))</f>
        <v>57</v>
      </c>
      <c r="CC506" s="2">
        <f>IF(ISNA(MATCH($BW506,'2004'!$A$44:$A$139,0)),97,MATCH($BW506,'2004'!$A$44:$A$139,0))</f>
        <v>47</v>
      </c>
      <c r="CD506" s="2">
        <f>IF(ISNA(MATCH($BW506,'2005'!$A$44:$A$139,0)),97,MATCH($BW506,'2005'!$A$44:$A$139,0))</f>
        <v>97</v>
      </c>
      <c r="CE506" s="2">
        <f>IF(ISNA(MATCH($BW506,'2006'!$A$44:$A$139,0)),97,MATCH($BW506,'2006'!$A$44:$A$139,0))</f>
        <v>97</v>
      </c>
      <c r="CF506" s="2">
        <f>IF(ISNA(MATCH($BW506,'2007'!$A$44:$A$139,0)),97,MATCH($BW506,'2007'!$A$44:$A$139,0))</f>
        <v>97</v>
      </c>
      <c r="CG506" s="2">
        <f>IF(ISNA(MATCH($BW506,'2008'!$A$44:$A$139,0)),97,MATCH($BW506,'2008'!$A$44:$A$139,0))</f>
        <v>97</v>
      </c>
      <c r="CH506" s="2">
        <f>IF(ISNA(MATCH($BW506,'2009'!$A$44:$A$139,0)),97,MATCH($BW506,'2009'!$A$44:$A$139,0))</f>
        <v>97</v>
      </c>
      <c r="CI506" s="2">
        <f>IF(ISNA(MATCH($BW506,'2010'!$A$44:$A$139,0)),97,MATCH($BW506,'2010'!$A$44:$A$139,0))</f>
        <v>97</v>
      </c>
      <c r="CJ506" s="2">
        <f>IF(ISNA(MATCH($BW506,'2011'!$A$44:$A$139,0)),97,MATCH($BW506,'2011'!$A$44:$A$139,0))</f>
        <v>97</v>
      </c>
      <c r="CK506" s="2">
        <f>IF(ISNA(MATCH($BW506,'2012'!$A$44:$A$139,0)),97,MATCH($BW506,'2012'!$A$44:$A$139,0))</f>
        <v>97</v>
      </c>
      <c r="CL506" s="2">
        <f>IF(ISNA(MATCH($BW506,'2013'!$A$44:$A$139,0)),97,MATCH($BW506,'2013'!$A$44:$A$139,0))</f>
        <v>97</v>
      </c>
      <c r="CM506" s="2">
        <f>IF(ISNA(MATCH($BW506,'2014'!$A$52:$A$179,0)),129,MATCH($BW506,'2014'!$A$52:$A$179,0))</f>
        <v>129</v>
      </c>
      <c r="CN506" s="147">
        <f>IF(ISNA(MATCH($BW506,'2015'!$A$52:$A$307,0)),257,MATCH($BW506,'2015'!$A$52:$A$307,0))</f>
        <v>257</v>
      </c>
      <c r="CO506" s="147">
        <f>IF(ISNA(MATCH($BW506,'2016'!$A$52:$A$307,0)),257,MATCH($BW506,'2016'!$A$52:$A$307,0))</f>
        <v>257</v>
      </c>
      <c r="CQ506">
        <f t="shared" si="392"/>
        <v>311</v>
      </c>
      <c r="CR506" s="281"/>
      <c r="CS506" s="279"/>
      <c r="CT506" s="278">
        <f t="shared" si="393"/>
        <v>0</v>
      </c>
      <c r="CU506" s="279">
        <f t="shared" si="394"/>
        <v>56</v>
      </c>
      <c r="CV506" s="279">
        <f t="shared" si="395"/>
        <v>46.329599999999999</v>
      </c>
      <c r="CW506" s="279">
        <f t="shared" si="396"/>
        <v>32.883311359999993</v>
      </c>
      <c r="CX506" s="279">
        <f t="shared" si="397"/>
        <v>21.920015352575994</v>
      </c>
      <c r="CY506" s="279">
        <f t="shared" si="398"/>
        <v>14.611882234027156</v>
      </c>
      <c r="CZ506" s="279">
        <f t="shared" si="399"/>
        <v>9.7402806972025022</v>
      </c>
      <c r="DA506" s="279">
        <f t="shared" si="400"/>
        <v>6.4928711127551875</v>
      </c>
      <c r="DB506" s="279">
        <f t="shared" si="401"/>
        <v>4.3281478837626075</v>
      </c>
      <c r="DC506" s="279">
        <f t="shared" si="402"/>
        <v>2.8851433793161538</v>
      </c>
      <c r="DD506" s="279">
        <f t="shared" si="403"/>
        <v>1.923236576652148</v>
      </c>
      <c r="DE506" s="279">
        <f t="shared" si="404"/>
        <v>1.2820295019963217</v>
      </c>
      <c r="DF506" s="279">
        <f t="shared" si="405"/>
        <v>0.85460086603074803</v>
      </c>
      <c r="DG506" s="279">
        <f t="shared" si="406"/>
        <v>0.56967693729609659</v>
      </c>
      <c r="DH506" s="280">
        <f t="shared" si="407"/>
        <v>0.37974664640157796</v>
      </c>
      <c r="DI506" s="280">
        <f t="shared" si="358"/>
        <v>0.25313911449129184</v>
      </c>
      <c r="DJ506" s="154">
        <f t="shared" si="354"/>
        <v>442</v>
      </c>
      <c r="DK506" s="279">
        <f t="shared" si="408"/>
        <v>311</v>
      </c>
      <c r="DL506" s="97"/>
      <c r="DM506" s="154"/>
      <c r="DN506" s="267">
        <f>BE506+AJ506+DM506</f>
        <v>0</v>
      </c>
      <c r="DO506" s="154">
        <f>BF506+AK506+DN506</f>
        <v>56</v>
      </c>
      <c r="DP506" s="154">
        <f>BG506+AL506+DO506</f>
        <v>65</v>
      </c>
      <c r="DQ506" s="154">
        <f>BH506+AM506+DP506</f>
        <v>67</v>
      </c>
      <c r="DR506" s="154">
        <f>BI506+AN506+DQ506</f>
        <v>67</v>
      </c>
      <c r="DS506" s="154">
        <f>BJ506+AO506+DR506</f>
        <v>67</v>
      </c>
      <c r="DT506" s="154">
        <f>BK506+AP506+DS506</f>
        <v>67</v>
      </c>
      <c r="DU506" s="154">
        <f>BL506+AQ506+DT506</f>
        <v>67</v>
      </c>
      <c r="DV506" s="154">
        <f>BM506+AR506+DU506</f>
        <v>67</v>
      </c>
      <c r="DW506" s="154">
        <f>BN506+AS506+DV506</f>
        <v>67</v>
      </c>
      <c r="DX506" s="154">
        <f>BO506+AT506+DW506</f>
        <v>67</v>
      </c>
      <c r="DY506" s="154">
        <f>BP506+AU506+DX506</f>
        <v>67</v>
      </c>
      <c r="DZ506" s="154">
        <f t="shared" si="409"/>
        <v>67</v>
      </c>
      <c r="EA506" s="154">
        <f t="shared" si="410"/>
        <v>67</v>
      </c>
      <c r="EB506" s="264">
        <f t="shared" si="411"/>
        <v>67</v>
      </c>
      <c r="EC506" s="264">
        <f t="shared" si="359"/>
        <v>67</v>
      </c>
      <c r="ED506" s="154">
        <f t="shared" si="356"/>
        <v>134</v>
      </c>
    </row>
    <row r="507" spans="2:134" ht="13" thickBot="1" x14ac:dyDescent="0.3">
      <c r="B507" s="131">
        <v>255</v>
      </c>
      <c r="C507" s="50">
        <f t="shared" si="412"/>
        <v>1</v>
      </c>
      <c r="D507" s="50">
        <f t="shared" si="413"/>
        <v>1</v>
      </c>
      <c r="E507" s="97"/>
      <c r="F507" s="2">
        <f t="shared" si="357"/>
        <v>502</v>
      </c>
      <c r="G507" s="494">
        <v>571</v>
      </c>
      <c r="H507" s="98">
        <f>15- COUNTIF(L507:AC507,"#N/A")</f>
        <v>1</v>
      </c>
      <c r="I507" s="131">
        <f>SUM(AH507:AY507)+SUM(BE507:BT507)</f>
        <v>34</v>
      </c>
      <c r="J507" s="398">
        <f>DI507</f>
        <v>0.23863657099043925</v>
      </c>
      <c r="K507" s="456" t="str">
        <f>IF(ISNUMBER(MATCH(G507,'[4]OPR data'!$A$3:$A$2900,0)),"Y","N")</f>
        <v>Y</v>
      </c>
      <c r="L507" s="110"/>
      <c r="M507" s="233"/>
      <c r="N507" s="469" t="e">
        <f>(INDEX(Finish_table!R$4:R$83,MATCH('16 Year_History_Results'!$G507,Finish_table!S$4:S$83,0),1))</f>
        <v>#N/A</v>
      </c>
      <c r="O507" s="233" t="e">
        <f>(INDEX(Finish_table!Z$4:Z$99,MATCH('16 Year_History_Results'!$G507,Finish_table!AA$4:AA$99,0),1))</f>
        <v>#N/A</v>
      </c>
      <c r="P507" s="233" t="str">
        <f>(INDEX(Finish_table!AI$4:AI$99,MATCH('16 Year_History_Results'!$G507,Finish_table!AJ$4:AJ$99,0),1))</f>
        <v>QF</v>
      </c>
      <c r="Q507" s="233" t="str">
        <f>(INDEX(Finish_table!AR$4:AR$99,MATCH('16 Year_History_Results'!$G507,Finish_table!AS$4:AS$99,0),1))</f>
        <v>SF</v>
      </c>
      <c r="R507" s="233" t="e">
        <f>(INDEX(Finish_table!BA$4:BA$99,MATCH('16 Year_History_Results'!$G507,Finish_table!BB$4:BB$99,0),1))</f>
        <v>#N/A</v>
      </c>
      <c r="S507" s="233" t="e">
        <f>(INDEX(Finish_table!BJ$4:BJ$99,MATCH('16 Year_History_Results'!$G507,Finish_table!BK$4:BK$99,0),1))</f>
        <v>#N/A</v>
      </c>
      <c r="T507" s="233" t="e">
        <f>(INDEX(Finish_table!BS$4:BS$99,MATCH('16 Year_History_Results'!$G507,Finish_table!BT$4:BT$99,0),1))</f>
        <v>#N/A</v>
      </c>
      <c r="U507" s="233" t="e">
        <f>(INDEX(Finish_table!CB$4:CB$99,MATCH('16 Year_History_Results'!$G507,Finish_table!CC$4:CC$99,0),1))</f>
        <v>#N/A</v>
      </c>
      <c r="V507" s="233" t="e">
        <f>(INDEX(Finish_table!CK$4:CK$99,MATCH('16 Year_History_Results'!$G507,Finish_table!CL$4:CL$99,0),1))</f>
        <v>#N/A</v>
      </c>
      <c r="W507" s="233" t="e">
        <f>(INDEX(Finish_table!CT$4:CT$99,MATCH('16 Year_History_Results'!$G507,Finish_table!CU$4:CU$99,0),1))</f>
        <v>#N/A</v>
      </c>
      <c r="X507" s="233" t="e">
        <f>(INDEX(Finish_table!DC$4:DC$99,MATCH('16 Year_History_Results'!$G507,Finish_table!DD$4:DD$99,0),1))</f>
        <v>#N/A</v>
      </c>
      <c r="Y507" s="233" t="e">
        <f>(INDEX(Finish_table!DL$4:DL$99,MATCH('16 Year_History_Results'!$G507,Finish_table!DM$4:DM$99,0),1))</f>
        <v>#N/A</v>
      </c>
      <c r="Z507" s="233" t="e">
        <f>(INDEX(Finish_table!DU$4:DU$99,MATCH('16 Year_History_Results'!$G507,Finish_table!DV$4:DV$99,0),1))</f>
        <v>#N/A</v>
      </c>
      <c r="AA507" s="233" t="e">
        <f>(INDEX(Finish_table!ED$4:ED$140,MATCH('16 Year_History_Results'!$G507,Finish_table!EE$4:EE$140,0),1))</f>
        <v>#N/A</v>
      </c>
      <c r="AB507" s="233" t="e">
        <f>(INDEX(Finish_table!EM$4:EM$224,MATCH('16 Year_History_Results'!$G507,Finish_table!EN$4:EN$224,0),1))</f>
        <v>#N/A</v>
      </c>
      <c r="AC507" s="253" t="e">
        <f>(INDEX(Finish_table!EW$4:EW$224,MATCH('16 Year_History_Results'!$G507,Finish_table!EX$4:EX$224,0),1))</f>
        <v>#N/A</v>
      </c>
      <c r="AG507">
        <f t="shared" si="391"/>
        <v>571</v>
      </c>
      <c r="AH507" s="110"/>
      <c r="AI507" s="2"/>
      <c r="AJ507" s="146">
        <f>INDEX('2001'!$C$44:$C$140,'16 Year_History_Results'!BZ507)</f>
        <v>0</v>
      </c>
      <c r="AK507" s="2">
        <f>INDEX('2002'!$C$44:$C$140,'16 Year_History_Results'!CA507)</f>
        <v>0</v>
      </c>
      <c r="AL507" s="2">
        <f>INDEX('2003'!$C$44:$C$140,'16 Year_History_Results'!CB507)</f>
        <v>0</v>
      </c>
      <c r="AM507" s="2">
        <f>INDEX('2004'!$C$44:$C$140,'16 Year_History_Results'!CC507)</f>
        <v>10</v>
      </c>
      <c r="AN507" s="2">
        <f>INDEX('2005'!$C$44:$C$140,'16 Year_History_Results'!CD507)</f>
        <v>0</v>
      </c>
      <c r="AO507" s="2">
        <f>INDEX('2006'!$C$44:$C$140,'16 Year_History_Results'!CE507)</f>
        <v>0</v>
      </c>
      <c r="AP507" s="2">
        <f>INDEX('2007'!$C$44:$C$140,'16 Year_History_Results'!CF507)</f>
        <v>0</v>
      </c>
      <c r="AQ507" s="2">
        <f>INDEX('2008'!$C$44:$C$140,'16 Year_History_Results'!CG507)</f>
        <v>0</v>
      </c>
      <c r="AR507" s="2">
        <f>INDEX('2009'!$C$44:$C$140,'16 Year_History_Results'!CH507)</f>
        <v>0</v>
      </c>
      <c r="AS507" s="2">
        <f>INDEX('2010'!$C$44:$C$140,'16 Year_History_Results'!CI507)</f>
        <v>0</v>
      </c>
      <c r="AT507" s="2">
        <f>INDEX('2011'!$C$44:$C$140,'16 Year_History_Results'!CJ507)</f>
        <v>0</v>
      </c>
      <c r="AU507" s="2">
        <f>INDEX('2012'!$C$44:$C$140,'16 Year_History_Results'!CK507)</f>
        <v>0</v>
      </c>
      <c r="AV507" s="2">
        <f>INDEX('2013'!$C$44:$C$140,'16 Year_History_Results'!CL507)</f>
        <v>0</v>
      </c>
      <c r="AW507" s="2">
        <f>INDEX('2014'!$C$52:$C$180,'16 Year_History_Results'!CM507)</f>
        <v>0</v>
      </c>
      <c r="AX507" s="2">
        <f>INDEX('2015'!$E$52:$E$308,'16 Year_History_Results'!CN507)</f>
        <v>0</v>
      </c>
      <c r="AY507" s="147">
        <f>INDEX('2016'!$E$52:$E$308,'16 Year_History_Results'!CO507)</f>
        <v>0</v>
      </c>
      <c r="AZ507" s="2"/>
      <c r="BB507">
        <f t="shared" ref="BB507:BB563" si="414">$G507</f>
        <v>571</v>
      </c>
      <c r="BC507" s="110"/>
      <c r="BD507" s="97"/>
      <c r="BE507" s="146">
        <f>INDEX('2001'!$B$44:$B$140,'16 Year_History_Results'!BZ507)</f>
        <v>0</v>
      </c>
      <c r="BF507" s="2">
        <f>INDEX('2002'!$B$44:$B$140,'16 Year_History_Results'!CA507)</f>
        <v>0</v>
      </c>
      <c r="BG507" s="2">
        <f>INDEX('2003'!$B$44:$B$140,'16 Year_History_Results'!CB507)</f>
        <v>9</v>
      </c>
      <c r="BH507" s="2">
        <f>INDEX('2004'!$B$44:$B$140,'16 Year_History_Results'!CC507)</f>
        <v>15</v>
      </c>
      <c r="BI507" s="2">
        <f>INDEX('2005'!$B$44:$B$140,'16 Year_History_Results'!CD507)</f>
        <v>0</v>
      </c>
      <c r="BJ507" s="2">
        <f>INDEX('2006'!$B$44:$B$140,'16 Year_History_Results'!CE507)</f>
        <v>0</v>
      </c>
      <c r="BK507" s="2">
        <f>INDEX('2007'!$B$44:$B$140,'16 Year_History_Results'!CF507)</f>
        <v>0</v>
      </c>
      <c r="BL507" s="2">
        <f>INDEX('2008'!$B$44:$B$140,'16 Year_History_Results'!CG507)</f>
        <v>0</v>
      </c>
      <c r="BM507" s="2">
        <f>INDEX('2009'!$B$44:$B$140,'16 Year_History_Results'!CH507)</f>
        <v>0</v>
      </c>
      <c r="BN507" s="2">
        <f>INDEX('2010'!$B$44:$B$140,'16 Year_History_Results'!CI507)</f>
        <v>0</v>
      </c>
      <c r="BO507" s="2">
        <f>INDEX('2011'!$B$44:$B$140,'16 Year_History_Results'!CJ507)</f>
        <v>0</v>
      </c>
      <c r="BP507" s="2">
        <f>INDEX('2012'!$B$44:$B$140,'16 Year_History_Results'!CK507)</f>
        <v>0</v>
      </c>
      <c r="BQ507" s="2">
        <f>INDEX('2013'!$B$44:$B$140,'16 Year_History_Results'!CL507)</f>
        <v>0</v>
      </c>
      <c r="BR507" s="2">
        <f>INDEX('2014'!$B$52:$B$180,'16 Year_History_Results'!CM507)</f>
        <v>0</v>
      </c>
      <c r="BS507" s="147">
        <f>INDEX('2015'!$B$52:$B$308,'16 Year_History_Results'!CN507)</f>
        <v>0</v>
      </c>
      <c r="BT507" s="147">
        <f>INDEX('2016'!$B$52:$B$308,'16 Year_History_Results'!CO507)</f>
        <v>0</v>
      </c>
      <c r="BW507">
        <f t="shared" ref="BW507:BW563" si="415">$G507</f>
        <v>571</v>
      </c>
      <c r="BX507" s="110"/>
      <c r="BY507" s="97"/>
      <c r="BZ507" s="146">
        <f>IF(ISNA(MATCH($BW507,'2001'!$A$44:$A$139,0)),97,MATCH($BW507,'2001'!$A$44:$A$139,0))</f>
        <v>97</v>
      </c>
      <c r="CA507" s="2">
        <f>IF(ISNA(MATCH($BW507,'2002'!$A$44:$A$139,0)),97,MATCH($BW507,'2002'!$A$44:$A$139,0))</f>
        <v>97</v>
      </c>
      <c r="CB507" s="2">
        <f>IF(ISNA(MATCH($BW507,'2003'!$A$44:$A$139,0)),97,MATCH($BW507,'2003'!$A$44:$A$139,0))</f>
        <v>79</v>
      </c>
      <c r="CC507" s="2">
        <f>IF(ISNA(MATCH($BW507,'2004'!$A$44:$A$139,0)),97,MATCH($BW507,'2004'!$A$44:$A$139,0))</f>
        <v>70</v>
      </c>
      <c r="CD507" s="2">
        <f>IF(ISNA(MATCH($BW507,'2005'!$A$44:$A$139,0)),97,MATCH($BW507,'2005'!$A$44:$A$139,0))</f>
        <v>97</v>
      </c>
      <c r="CE507" s="2">
        <f>IF(ISNA(MATCH($BW507,'2006'!$A$44:$A$139,0)),97,MATCH($BW507,'2006'!$A$44:$A$139,0))</f>
        <v>97</v>
      </c>
      <c r="CF507" s="2">
        <f>IF(ISNA(MATCH($BW507,'2007'!$A$44:$A$139,0)),97,MATCH($BW507,'2007'!$A$44:$A$139,0))</f>
        <v>97</v>
      </c>
      <c r="CG507" s="2">
        <f>IF(ISNA(MATCH($BW507,'2008'!$A$44:$A$139,0)),97,MATCH($BW507,'2008'!$A$44:$A$139,0))</f>
        <v>97</v>
      </c>
      <c r="CH507" s="2">
        <f>IF(ISNA(MATCH($BW507,'2009'!$A$44:$A$139,0)),97,MATCH($BW507,'2009'!$A$44:$A$139,0))</f>
        <v>97</v>
      </c>
      <c r="CI507" s="2">
        <f>IF(ISNA(MATCH($BW507,'2010'!$A$44:$A$139,0)),97,MATCH($BW507,'2010'!$A$44:$A$139,0))</f>
        <v>97</v>
      </c>
      <c r="CJ507" s="2">
        <f>IF(ISNA(MATCH($BW507,'2011'!$A$44:$A$139,0)),97,MATCH($BW507,'2011'!$A$44:$A$139,0))</f>
        <v>97</v>
      </c>
      <c r="CK507" s="2">
        <f>IF(ISNA(MATCH($BW507,'2012'!$A$44:$A$139,0)),97,MATCH($BW507,'2012'!$A$44:$A$139,0))</f>
        <v>97</v>
      </c>
      <c r="CL507" s="2">
        <f>IF(ISNA(MATCH($BW507,'2013'!$A$44:$A$139,0)),97,MATCH($BW507,'2013'!$A$44:$A$139,0))</f>
        <v>97</v>
      </c>
      <c r="CM507" s="2">
        <f>IF(ISNA(MATCH($BW507,'2014'!$A$52:$A$179,0)),129,MATCH($BW507,'2014'!$A$52:$A$179,0))</f>
        <v>129</v>
      </c>
      <c r="CN507" s="147">
        <f>IF(ISNA(MATCH($BW507,'2015'!$A$52:$A$307,0)),257,MATCH($BW507,'2015'!$A$52:$A$307,0))</f>
        <v>257</v>
      </c>
      <c r="CO507" s="147">
        <f>IF(ISNA(MATCH($BW507,'2016'!$A$52:$A$307,0)),257,MATCH($BW507,'2016'!$A$52:$A$307,0))</f>
        <v>257</v>
      </c>
      <c r="CQ507">
        <f t="shared" si="392"/>
        <v>571</v>
      </c>
      <c r="CR507" s="281"/>
      <c r="CS507" s="279"/>
      <c r="CT507" s="278">
        <f t="shared" si="393"/>
        <v>0</v>
      </c>
      <c r="CU507" s="279">
        <f t="shared" si="394"/>
        <v>0</v>
      </c>
      <c r="CV507" s="279">
        <f t="shared" si="395"/>
        <v>9</v>
      </c>
      <c r="CW507" s="279">
        <f t="shared" si="396"/>
        <v>30.999400000000001</v>
      </c>
      <c r="CX507" s="279">
        <f t="shared" si="397"/>
        <v>20.664200040000001</v>
      </c>
      <c r="CY507" s="279">
        <f t="shared" si="398"/>
        <v>13.774755746664001</v>
      </c>
      <c r="CZ507" s="279">
        <f t="shared" si="399"/>
        <v>9.1822521807262216</v>
      </c>
      <c r="DA507" s="279">
        <f t="shared" si="400"/>
        <v>6.120889303672099</v>
      </c>
      <c r="DB507" s="279">
        <f t="shared" si="401"/>
        <v>4.0801848098278208</v>
      </c>
      <c r="DC507" s="279">
        <f t="shared" si="402"/>
        <v>2.7198511942312251</v>
      </c>
      <c r="DD507" s="279">
        <f t="shared" si="403"/>
        <v>1.8130528060745346</v>
      </c>
      <c r="DE507" s="279">
        <f t="shared" si="404"/>
        <v>1.2085810005292847</v>
      </c>
      <c r="DF507" s="279">
        <f t="shared" si="405"/>
        <v>0.80564009495282118</v>
      </c>
      <c r="DG507" s="279">
        <f t="shared" si="406"/>
        <v>0.53703968729555063</v>
      </c>
      <c r="DH507" s="280">
        <f t="shared" si="407"/>
        <v>0.35799065555121401</v>
      </c>
      <c r="DI507" s="280">
        <f t="shared" si="358"/>
        <v>0.23863657099043925</v>
      </c>
      <c r="DJ507" s="154">
        <f t="shared" si="354"/>
        <v>443</v>
      </c>
      <c r="DK507" s="279">
        <f t="shared" si="408"/>
        <v>571</v>
      </c>
      <c r="DL507" s="97"/>
      <c r="DM507" s="154"/>
      <c r="DN507" s="267">
        <f>BE507+AJ507+DM507</f>
        <v>0</v>
      </c>
      <c r="DO507" s="154">
        <f>BF507+AK507+DN507</f>
        <v>0</v>
      </c>
      <c r="DP507" s="154">
        <f>BG507+AL507+DO507</f>
        <v>9</v>
      </c>
      <c r="DQ507" s="154">
        <f>BH507+AM507+DP507</f>
        <v>34</v>
      </c>
      <c r="DR507" s="154">
        <f>BI507+AN507+DQ507</f>
        <v>34</v>
      </c>
      <c r="DS507" s="154">
        <f>BJ507+AO507+DR507</f>
        <v>34</v>
      </c>
      <c r="DT507" s="154">
        <f>BK507+AP507+DS507</f>
        <v>34</v>
      </c>
      <c r="DU507" s="154">
        <f>BL507+AQ507+DT507</f>
        <v>34</v>
      </c>
      <c r="DV507" s="154">
        <f>BM507+AR507+DU507</f>
        <v>34</v>
      </c>
      <c r="DW507" s="154">
        <f>BN507+AS507+DV507</f>
        <v>34</v>
      </c>
      <c r="DX507" s="154">
        <f>BO507+AT507+DW507</f>
        <v>34</v>
      </c>
      <c r="DY507" s="154">
        <f>BP507+AU507+DX507</f>
        <v>34</v>
      </c>
      <c r="DZ507" s="154">
        <f t="shared" si="409"/>
        <v>34</v>
      </c>
      <c r="EA507" s="154">
        <f t="shared" si="410"/>
        <v>34</v>
      </c>
      <c r="EB507" s="264">
        <f t="shared" si="411"/>
        <v>34</v>
      </c>
      <c r="EC507" s="264">
        <f t="shared" si="359"/>
        <v>34</v>
      </c>
      <c r="ED507" s="154">
        <f t="shared" si="356"/>
        <v>230</v>
      </c>
    </row>
    <row r="508" spans="2:134" ht="13" thickBot="1" x14ac:dyDescent="0.3">
      <c r="B508" s="131">
        <v>260</v>
      </c>
      <c r="C508" s="50">
        <f t="shared" si="412"/>
        <v>1</v>
      </c>
      <c r="D508" s="50">
        <f t="shared" si="413"/>
        <v>1</v>
      </c>
      <c r="E508" s="97"/>
      <c r="F508" s="2">
        <f t="shared" si="357"/>
        <v>503</v>
      </c>
      <c r="G508" s="207">
        <v>1726</v>
      </c>
      <c r="H508" s="98">
        <f>15- COUNTIF(L508:AC508,"#N/A")</f>
        <v>0</v>
      </c>
      <c r="I508" s="131">
        <f>SUM(AH508:AY508)+SUM(BE508:BT508)</f>
        <v>4</v>
      </c>
      <c r="J508" s="398">
        <f>DI508</f>
        <v>0.23394682556107985</v>
      </c>
      <c r="K508" s="456" t="str">
        <f>IF(ISNUMBER(MATCH(G508,'[4]OPR data'!$A$3:$A$2900,0)),"Y","N")</f>
        <v>Y</v>
      </c>
      <c r="L508" s="110"/>
      <c r="M508" s="233"/>
      <c r="N508" s="469" t="e">
        <f>(INDEX(Finish_table!R$4:R$83,MATCH('16 Year_History_Results'!$G508,Finish_table!S$4:S$83,0),1))</f>
        <v>#N/A</v>
      </c>
      <c r="O508" s="233" t="e">
        <f>(INDEX(Finish_table!Z$4:Z$99,MATCH('16 Year_History_Results'!$G508,Finish_table!AA$4:AA$99,0),1))</f>
        <v>#N/A</v>
      </c>
      <c r="P508" s="233" t="e">
        <f>(INDEX(Finish_table!AI$4:AI$99,MATCH('16 Year_History_Results'!$G508,Finish_table!AJ$4:AJ$99,0),1))</f>
        <v>#N/A</v>
      </c>
      <c r="Q508" s="233" t="e">
        <f>(INDEX(Finish_table!AR$4:AR$99,MATCH('16 Year_History_Results'!$G508,Finish_table!AS$4:AS$99,0),1))</f>
        <v>#N/A</v>
      </c>
      <c r="R508" s="233" t="e">
        <f>(INDEX(Finish_table!BA$4:BA$99,MATCH('16 Year_History_Results'!$G508,Finish_table!BB$4:BB$99,0),1))</f>
        <v>#N/A</v>
      </c>
      <c r="S508" s="233" t="e">
        <f>(INDEX(Finish_table!BJ$4:BJ$99,MATCH('16 Year_History_Results'!$G508,Finish_table!BK$4:BK$99,0),1))</f>
        <v>#N/A</v>
      </c>
      <c r="T508" s="233" t="e">
        <f>(INDEX(Finish_table!BS$4:BS$99,MATCH('16 Year_History_Results'!$G508,Finish_table!BT$4:BT$99,0),1))</f>
        <v>#N/A</v>
      </c>
      <c r="U508" s="233" t="e">
        <f>(INDEX(Finish_table!CB$4:CB$99,MATCH('16 Year_History_Results'!$G508,Finish_table!CC$4:CC$99,0),1))</f>
        <v>#N/A</v>
      </c>
      <c r="V508" s="233" t="str">
        <f>(INDEX(Finish_table!CK$4:CK$99,MATCH('16 Year_History_Results'!$G508,Finish_table!CL$4:CL$99,0),1))</f>
        <v>QF</v>
      </c>
      <c r="W508" s="233" t="e">
        <f>(INDEX(Finish_table!CT$4:CT$99,MATCH('16 Year_History_Results'!$G508,Finish_table!CU$4:CU$99,0),1))</f>
        <v>#N/A</v>
      </c>
      <c r="X508" s="233" t="e">
        <f>(INDEX(Finish_table!DC$4:DC$99,MATCH('16 Year_History_Results'!$G508,Finish_table!DD$4:DD$99,0),1))</f>
        <v>#N/A</v>
      </c>
      <c r="Y508" s="233" t="e">
        <f>(INDEX(Finish_table!DL$4:DL$99,MATCH('16 Year_History_Results'!$G508,Finish_table!DM$4:DM$99,0),1))</f>
        <v>#N/A</v>
      </c>
      <c r="Z508" s="233" t="e">
        <f>(INDEX(Finish_table!DU$4:DU$99,MATCH('16 Year_History_Results'!$G508,Finish_table!DV$4:DV$99,0),1))</f>
        <v>#N/A</v>
      </c>
      <c r="AA508" s="233" t="e">
        <f>(INDEX(Finish_table!ED$4:ED$140,MATCH('16 Year_History_Results'!$G508,Finish_table!EE$4:EE$140,0),1))</f>
        <v>#N/A</v>
      </c>
      <c r="AB508" s="233" t="e">
        <f>(INDEX(Finish_table!EM$4:EM$224,MATCH('16 Year_History_Results'!$G508,Finish_table!EN$4:EN$224,0),1))</f>
        <v>#N/A</v>
      </c>
      <c r="AC508" s="253" t="e">
        <f>(INDEX(Finish_table!EW$4:EW$224,MATCH('16 Year_History_Results'!$G508,Finish_table!EX$4:EX$224,0),1))</f>
        <v>#N/A</v>
      </c>
      <c r="AG508">
        <f t="shared" si="391"/>
        <v>1726</v>
      </c>
      <c r="AH508" s="110"/>
      <c r="AI508" s="2"/>
      <c r="AJ508" s="146">
        <f>INDEX('2001'!$C$44:$C$140,'16 Year_History_Results'!BZ508)</f>
        <v>0</v>
      </c>
      <c r="AK508" s="2">
        <f>INDEX('2002'!$C$44:$C$140,'16 Year_History_Results'!CA508)</f>
        <v>0</v>
      </c>
      <c r="AL508" s="2">
        <f>INDEX('2003'!$C$44:$C$140,'16 Year_History_Results'!CB508)</f>
        <v>0</v>
      </c>
      <c r="AM508" s="2">
        <f>INDEX('2004'!$C$44:$C$140,'16 Year_History_Results'!CC508)</f>
        <v>0</v>
      </c>
      <c r="AN508" s="2">
        <f>INDEX('2005'!$C$44:$C$140,'16 Year_History_Results'!CD508)</f>
        <v>0</v>
      </c>
      <c r="AO508" s="2">
        <f>INDEX('2006'!$C$44:$C$140,'16 Year_History_Results'!CE508)</f>
        <v>0</v>
      </c>
      <c r="AP508" s="2">
        <f>INDEX('2007'!$C$44:$C$140,'16 Year_History_Results'!CF508)</f>
        <v>0</v>
      </c>
      <c r="AQ508" s="2">
        <f>INDEX('2008'!$C$44:$C$140,'16 Year_History_Results'!CG508)</f>
        <v>0</v>
      </c>
      <c r="AR508" s="2">
        <f>INDEX('2009'!$C$44:$C$140,'16 Year_History_Results'!CH508)</f>
        <v>0</v>
      </c>
      <c r="AS508" s="2">
        <f>INDEX('2010'!$C$44:$C$140,'16 Year_History_Results'!CI508)</f>
        <v>0</v>
      </c>
      <c r="AT508" s="2">
        <f>INDEX('2011'!$C$44:$C$140,'16 Year_History_Results'!CJ508)</f>
        <v>0</v>
      </c>
      <c r="AU508" s="2">
        <f>INDEX('2012'!$C$44:$C$140,'16 Year_History_Results'!CK508)</f>
        <v>0</v>
      </c>
      <c r="AV508" s="2">
        <f>INDEX('2013'!$C$44:$C$140,'16 Year_History_Results'!CL508)</f>
        <v>0</v>
      </c>
      <c r="AW508" s="2">
        <f>INDEX('2014'!$C$52:$C$180,'16 Year_History_Results'!CM508)</f>
        <v>0</v>
      </c>
      <c r="AX508" s="2">
        <f>INDEX('2015'!$E$52:$E$308,'16 Year_History_Results'!CN508)</f>
        <v>0</v>
      </c>
      <c r="AY508" s="147">
        <f>INDEX('2016'!$E$52:$E$308,'16 Year_History_Results'!CO508)</f>
        <v>0</v>
      </c>
      <c r="AZ508" s="2"/>
      <c r="BB508">
        <f t="shared" si="414"/>
        <v>1726</v>
      </c>
      <c r="BC508" s="110"/>
      <c r="BD508" s="97"/>
      <c r="BE508" s="146">
        <f>INDEX('2001'!$B$44:$B$140,'16 Year_History_Results'!BZ508)</f>
        <v>0</v>
      </c>
      <c r="BF508" s="2">
        <f>INDEX('2002'!$B$44:$B$140,'16 Year_History_Results'!CA508)</f>
        <v>0</v>
      </c>
      <c r="BG508" s="2">
        <f>INDEX('2003'!$B$44:$B$140,'16 Year_History_Results'!CB508)</f>
        <v>0</v>
      </c>
      <c r="BH508" s="2">
        <f>INDEX('2004'!$B$44:$B$140,'16 Year_History_Results'!CC508)</f>
        <v>0</v>
      </c>
      <c r="BI508" s="2">
        <f>INDEX('2005'!$B$44:$B$140,'16 Year_History_Results'!CD508)</f>
        <v>0</v>
      </c>
      <c r="BJ508" s="2">
        <f>INDEX('2006'!$B$44:$B$140,'16 Year_History_Results'!CE508)</f>
        <v>0</v>
      </c>
      <c r="BK508" s="2">
        <f>INDEX('2007'!$B$44:$B$140,'16 Year_History_Results'!CF508)</f>
        <v>0</v>
      </c>
      <c r="BL508" s="2">
        <f>INDEX('2008'!$B$44:$B$140,'16 Year_History_Results'!CG508)</f>
        <v>0</v>
      </c>
      <c r="BM508" s="2">
        <f>INDEX('2009'!$B$44:$B$140,'16 Year_History_Results'!CH508)</f>
        <v>4</v>
      </c>
      <c r="BN508" s="2">
        <f>INDEX('2010'!$B$44:$B$140,'16 Year_History_Results'!CI508)</f>
        <v>0</v>
      </c>
      <c r="BO508" s="2">
        <f>INDEX('2011'!$B$44:$B$140,'16 Year_History_Results'!CJ508)</f>
        <v>0</v>
      </c>
      <c r="BP508" s="2">
        <f>INDEX('2012'!$B$44:$B$140,'16 Year_History_Results'!CK508)</f>
        <v>0</v>
      </c>
      <c r="BQ508" s="2">
        <f>INDEX('2013'!$B$44:$B$140,'16 Year_History_Results'!CL508)</f>
        <v>0</v>
      </c>
      <c r="BR508" s="2">
        <f>INDEX('2014'!$B$52:$B$180,'16 Year_History_Results'!CM508)</f>
        <v>0</v>
      </c>
      <c r="BS508" s="147">
        <f>INDEX('2015'!$B$52:$B$308,'16 Year_History_Results'!CN508)</f>
        <v>0</v>
      </c>
      <c r="BT508" s="147">
        <f>INDEX('2016'!$B$52:$B$308,'16 Year_History_Results'!CO508)</f>
        <v>0</v>
      </c>
      <c r="BW508">
        <f t="shared" si="415"/>
        <v>1726</v>
      </c>
      <c r="BX508" s="110"/>
      <c r="BY508" s="97"/>
      <c r="BZ508" s="146">
        <f>IF(ISNA(MATCH($BW508,'2001'!$A$44:$A$139,0)),97,MATCH($BW508,'2001'!$A$44:$A$139,0))</f>
        <v>97</v>
      </c>
      <c r="CA508" s="2">
        <f>IF(ISNA(MATCH($BW508,'2002'!$A$44:$A$139,0)),97,MATCH($BW508,'2002'!$A$44:$A$139,0))</f>
        <v>97</v>
      </c>
      <c r="CB508" s="2">
        <f>IF(ISNA(MATCH($BW508,'2003'!$A$44:$A$139,0)),97,MATCH($BW508,'2003'!$A$44:$A$139,0))</f>
        <v>97</v>
      </c>
      <c r="CC508" s="2">
        <f>IF(ISNA(MATCH($BW508,'2004'!$A$44:$A$139,0)),97,MATCH($BW508,'2004'!$A$44:$A$139,0))</f>
        <v>97</v>
      </c>
      <c r="CD508" s="2">
        <f>IF(ISNA(MATCH($BW508,'2005'!$A$44:$A$139,0)),97,MATCH($BW508,'2005'!$A$44:$A$139,0))</f>
        <v>97</v>
      </c>
      <c r="CE508" s="2">
        <f>IF(ISNA(MATCH($BW508,'2006'!$A$44:$A$139,0)),97,MATCH($BW508,'2006'!$A$44:$A$139,0))</f>
        <v>97</v>
      </c>
      <c r="CF508" s="2">
        <f>IF(ISNA(MATCH($BW508,'2007'!$A$44:$A$139,0)),97,MATCH($BW508,'2007'!$A$44:$A$139,0))</f>
        <v>97</v>
      </c>
      <c r="CG508" s="2">
        <f>IF(ISNA(MATCH($BW508,'2008'!$A$44:$A$139,0)),97,MATCH($BW508,'2008'!$A$44:$A$139,0))</f>
        <v>97</v>
      </c>
      <c r="CH508" s="2">
        <f>IF(ISNA(MATCH($BW508,'2009'!$A$44:$A$139,0)),97,MATCH($BW508,'2009'!$A$44:$A$139,0))</f>
        <v>79</v>
      </c>
      <c r="CI508" s="2">
        <f>IF(ISNA(MATCH($BW508,'2010'!$A$44:$A$139,0)),97,MATCH($BW508,'2010'!$A$44:$A$139,0))</f>
        <v>97</v>
      </c>
      <c r="CJ508" s="2">
        <f>IF(ISNA(MATCH($BW508,'2011'!$A$44:$A$139,0)),97,MATCH($BW508,'2011'!$A$44:$A$139,0))</f>
        <v>97</v>
      </c>
      <c r="CK508" s="2">
        <f>IF(ISNA(MATCH($BW508,'2012'!$A$44:$A$139,0)),97,MATCH($BW508,'2012'!$A$44:$A$139,0))</f>
        <v>97</v>
      </c>
      <c r="CL508" s="2">
        <f>IF(ISNA(MATCH($BW508,'2013'!$A$44:$A$139,0)),97,MATCH($BW508,'2013'!$A$44:$A$139,0))</f>
        <v>97</v>
      </c>
      <c r="CM508" s="2">
        <f>IF(ISNA(MATCH($BW508,'2014'!$A$52:$A$179,0)),129,MATCH($BW508,'2014'!$A$52:$A$179,0))</f>
        <v>129</v>
      </c>
      <c r="CN508" s="147">
        <f>IF(ISNA(MATCH($BW508,'2015'!$A$52:$A$307,0)),257,MATCH($BW508,'2015'!$A$52:$A$307,0))</f>
        <v>257</v>
      </c>
      <c r="CO508" s="147">
        <f>IF(ISNA(MATCH($BW508,'2016'!$A$52:$A$307,0)),257,MATCH($BW508,'2016'!$A$52:$A$307,0))</f>
        <v>257</v>
      </c>
      <c r="CQ508">
        <f t="shared" si="392"/>
        <v>1726</v>
      </c>
      <c r="CR508" s="281"/>
      <c r="CS508" s="279"/>
      <c r="CT508" s="278">
        <f t="shared" si="393"/>
        <v>0</v>
      </c>
      <c r="CU508" s="279">
        <f t="shared" si="394"/>
        <v>0</v>
      </c>
      <c r="CV508" s="279">
        <f t="shared" si="395"/>
        <v>0</v>
      </c>
      <c r="CW508" s="279">
        <f t="shared" si="396"/>
        <v>0</v>
      </c>
      <c r="CX508" s="279">
        <f t="shared" si="397"/>
        <v>0</v>
      </c>
      <c r="CY508" s="279">
        <f t="shared" si="398"/>
        <v>0</v>
      </c>
      <c r="CZ508" s="279">
        <f t="shared" si="399"/>
        <v>0</v>
      </c>
      <c r="DA508" s="279">
        <f t="shared" si="400"/>
        <v>0</v>
      </c>
      <c r="DB508" s="279">
        <f t="shared" si="401"/>
        <v>4</v>
      </c>
      <c r="DC508" s="279">
        <f t="shared" si="402"/>
        <v>2.6663999999999999</v>
      </c>
      <c r="DD508" s="279">
        <f t="shared" si="403"/>
        <v>1.7774222399999999</v>
      </c>
      <c r="DE508" s="279">
        <f t="shared" si="404"/>
        <v>1.1848296651839998</v>
      </c>
      <c r="DF508" s="279">
        <f t="shared" si="405"/>
        <v>0.78980745481165426</v>
      </c>
      <c r="DG508" s="279">
        <f t="shared" si="406"/>
        <v>0.52648564937744868</v>
      </c>
      <c r="DH508" s="280">
        <f t="shared" si="407"/>
        <v>0.35095533387500727</v>
      </c>
      <c r="DI508" s="280">
        <f t="shared" si="358"/>
        <v>0.23394682556107985</v>
      </c>
      <c r="DJ508" s="154">
        <f t="shared" si="354"/>
        <v>444</v>
      </c>
      <c r="DK508" s="279">
        <f t="shared" si="408"/>
        <v>1726</v>
      </c>
      <c r="DL508" s="97"/>
      <c r="DM508" s="154"/>
      <c r="DN508" s="267">
        <f>BE508+AJ508+DM508</f>
        <v>0</v>
      </c>
      <c r="DO508" s="154">
        <f>BF508+AK508+DN508</f>
        <v>0</v>
      </c>
      <c r="DP508" s="154">
        <f>BG508+AL508+DO508</f>
        <v>0</v>
      </c>
      <c r="DQ508" s="154">
        <f>BH508+AM508+DP508</f>
        <v>0</v>
      </c>
      <c r="DR508" s="154">
        <f>BI508+AN508+DQ508</f>
        <v>0</v>
      </c>
      <c r="DS508" s="154">
        <f>BJ508+AO508+DR508</f>
        <v>0</v>
      </c>
      <c r="DT508" s="154">
        <f>BK508+AP508+DS508</f>
        <v>0</v>
      </c>
      <c r="DU508" s="154">
        <f>BL508+AQ508+DT508</f>
        <v>0</v>
      </c>
      <c r="DV508" s="154">
        <f>BM508+AR508+DU508</f>
        <v>4</v>
      </c>
      <c r="DW508" s="154">
        <f>BN508+AS508+DV508</f>
        <v>4</v>
      </c>
      <c r="DX508" s="154">
        <f>BO508+AT508+DW508</f>
        <v>4</v>
      </c>
      <c r="DY508" s="154">
        <f>BP508+AU508+DX508</f>
        <v>4</v>
      </c>
      <c r="DZ508" s="154">
        <f t="shared" si="409"/>
        <v>4</v>
      </c>
      <c r="EA508" s="154">
        <f t="shared" si="410"/>
        <v>4</v>
      </c>
      <c r="EB508" s="264">
        <f t="shared" si="411"/>
        <v>4</v>
      </c>
      <c r="EC508" s="264">
        <f t="shared" si="359"/>
        <v>4</v>
      </c>
      <c r="ED508" s="154">
        <f t="shared" si="356"/>
        <v>500</v>
      </c>
    </row>
    <row r="509" spans="2:134" ht="13" thickBot="1" x14ac:dyDescent="0.3">
      <c r="B509" s="131">
        <v>263</v>
      </c>
      <c r="C509" s="50">
        <f t="shared" si="412"/>
        <v>1</v>
      </c>
      <c r="D509" s="50">
        <f t="shared" si="413"/>
        <v>0</v>
      </c>
      <c r="E509" s="97"/>
      <c r="F509" s="2">
        <f t="shared" si="357"/>
        <v>504</v>
      </c>
      <c r="G509" s="494">
        <v>1533</v>
      </c>
      <c r="H509" s="98">
        <f>15- COUNTIF(L509:AC509,"#N/A")</f>
        <v>0</v>
      </c>
      <c r="I509" s="131">
        <f>SUM(AH509:AY509)+SUM(BE509:BT509)</f>
        <v>9</v>
      </c>
      <c r="J509" s="398">
        <f>DI509</f>
        <v>0.23390003853543592</v>
      </c>
      <c r="K509" s="456" t="str">
        <f>IF(ISNUMBER(MATCH(G509,'[4]OPR data'!$A$3:$A$2900,0)),"Y","N")</f>
        <v>Y</v>
      </c>
      <c r="L509" s="110"/>
      <c r="M509" s="233"/>
      <c r="N509" s="469" t="e">
        <f>(INDEX(Finish_table!R$4:R$83,MATCH('16 Year_History_Results'!$G509,Finish_table!S$4:S$83,0),1))</f>
        <v>#N/A</v>
      </c>
      <c r="O509" s="233" t="e">
        <f>(INDEX(Finish_table!Z$4:Z$99,MATCH('16 Year_History_Results'!$G509,Finish_table!AA$4:AA$99,0),1))</f>
        <v>#N/A</v>
      </c>
      <c r="P509" s="233" t="e">
        <f>(INDEX(Finish_table!AI$4:AI$99,MATCH('16 Year_History_Results'!$G509,Finish_table!AJ$4:AJ$99,0),1))</f>
        <v>#N/A</v>
      </c>
      <c r="Q509" s="233" t="e">
        <f>(INDEX(Finish_table!AR$4:AR$99,MATCH('16 Year_History_Results'!$G509,Finish_table!AS$4:AS$99,0),1))</f>
        <v>#N/A</v>
      </c>
      <c r="R509" s="233" t="e">
        <f>(INDEX(Finish_table!BA$4:BA$99,MATCH('16 Year_History_Results'!$G509,Finish_table!BB$4:BB$99,0),1))</f>
        <v>#N/A</v>
      </c>
      <c r="S509" s="233" t="e">
        <f>(INDEX(Finish_table!BJ$4:BJ$99,MATCH('16 Year_History_Results'!$G509,Finish_table!BK$4:BK$99,0),1))</f>
        <v>#N/A</v>
      </c>
      <c r="T509" s="233" t="str">
        <f>(INDEX(Finish_table!BS$4:BS$99,MATCH('16 Year_History_Results'!$G509,Finish_table!BT$4:BT$99,0),1))</f>
        <v>QF</v>
      </c>
      <c r="U509" s="233" t="e">
        <f>(INDEX(Finish_table!CB$4:CB$99,MATCH('16 Year_History_Results'!$G509,Finish_table!CC$4:CC$99,0),1))</f>
        <v>#N/A</v>
      </c>
      <c r="V509" s="233" t="e">
        <f>(INDEX(Finish_table!CK$4:CK$99,MATCH('16 Year_History_Results'!$G509,Finish_table!CL$4:CL$99,0),1))</f>
        <v>#N/A</v>
      </c>
      <c r="W509" s="233" t="e">
        <f>(INDEX(Finish_table!CT$4:CT$99,MATCH('16 Year_History_Results'!$G509,Finish_table!CU$4:CU$99,0),1))</f>
        <v>#N/A</v>
      </c>
      <c r="X509" s="233" t="e">
        <f>(INDEX(Finish_table!DC$4:DC$99,MATCH('16 Year_History_Results'!$G509,Finish_table!DD$4:DD$99,0),1))</f>
        <v>#N/A</v>
      </c>
      <c r="Y509" s="233" t="e">
        <f>(INDEX(Finish_table!DL$4:DL$99,MATCH('16 Year_History_Results'!$G509,Finish_table!DM$4:DM$99,0),1))</f>
        <v>#N/A</v>
      </c>
      <c r="Z509" s="233" t="e">
        <f>(INDEX(Finish_table!DU$4:DU$99,MATCH('16 Year_History_Results'!$G509,Finish_table!DV$4:DV$99,0),1))</f>
        <v>#N/A</v>
      </c>
      <c r="AA509" s="233" t="e">
        <f>(INDEX(Finish_table!ED$4:ED$140,MATCH('16 Year_History_Results'!$G509,Finish_table!EE$4:EE$140,0),1))</f>
        <v>#N/A</v>
      </c>
      <c r="AB509" s="233" t="e">
        <f>(INDEX(Finish_table!EM$4:EM$224,MATCH('16 Year_History_Results'!$G509,Finish_table!EN$4:EN$224,0),1))</f>
        <v>#N/A</v>
      </c>
      <c r="AC509" s="253" t="e">
        <f>(INDEX(Finish_table!EW$4:EW$224,MATCH('16 Year_History_Results'!$G509,Finish_table!EX$4:EX$224,0),1))</f>
        <v>#N/A</v>
      </c>
      <c r="AG509">
        <f t="shared" si="391"/>
        <v>1533</v>
      </c>
      <c r="AH509" s="110"/>
      <c r="AI509" s="2"/>
      <c r="AJ509" s="146">
        <f>INDEX('2001'!$C$44:$C$140,'16 Year_History_Results'!BZ509)</f>
        <v>0</v>
      </c>
      <c r="AK509" s="2">
        <f>INDEX('2002'!$C$44:$C$140,'16 Year_History_Results'!CA509)</f>
        <v>0</v>
      </c>
      <c r="AL509" s="2">
        <f>INDEX('2003'!$C$44:$C$140,'16 Year_History_Results'!CB509)</f>
        <v>0</v>
      </c>
      <c r="AM509" s="2">
        <f>INDEX('2004'!$C$44:$C$140,'16 Year_History_Results'!CC509)</f>
        <v>0</v>
      </c>
      <c r="AN509" s="2">
        <f>INDEX('2005'!$C$44:$C$140,'16 Year_History_Results'!CD509)</f>
        <v>0</v>
      </c>
      <c r="AO509" s="2">
        <f>INDEX('2006'!$C$44:$C$140,'16 Year_History_Results'!CE509)</f>
        <v>0</v>
      </c>
      <c r="AP509" s="2">
        <f>INDEX('2007'!$C$44:$C$140,'16 Year_History_Results'!CF509)</f>
        <v>0</v>
      </c>
      <c r="AQ509" s="2">
        <f>INDEX('2008'!$C$44:$C$140,'16 Year_History_Results'!CG509)</f>
        <v>0</v>
      </c>
      <c r="AR509" s="2">
        <f>INDEX('2009'!$C$44:$C$140,'16 Year_History_Results'!CH509)</f>
        <v>0</v>
      </c>
      <c r="AS509" s="2">
        <f>INDEX('2010'!$C$44:$C$140,'16 Year_History_Results'!CI509)</f>
        <v>0</v>
      </c>
      <c r="AT509" s="2">
        <f>INDEX('2011'!$C$44:$C$140,'16 Year_History_Results'!CJ509)</f>
        <v>0</v>
      </c>
      <c r="AU509" s="2">
        <f>INDEX('2012'!$C$44:$C$140,'16 Year_History_Results'!CK509)</f>
        <v>0</v>
      </c>
      <c r="AV509" s="2">
        <f>INDEX('2013'!$C$44:$C$140,'16 Year_History_Results'!CL509)</f>
        <v>0</v>
      </c>
      <c r="AW509" s="2">
        <f>INDEX('2014'!$C$52:$C$180,'16 Year_History_Results'!CM509)</f>
        <v>0</v>
      </c>
      <c r="AX509" s="2">
        <f>INDEX('2015'!$E$52:$E$308,'16 Year_History_Results'!CN509)</f>
        <v>0</v>
      </c>
      <c r="AY509" s="147">
        <f>INDEX('2016'!$E$52:$E$308,'16 Year_History_Results'!CO509)</f>
        <v>0</v>
      </c>
      <c r="AZ509" s="2"/>
      <c r="BB509">
        <f t="shared" si="414"/>
        <v>1533</v>
      </c>
      <c r="BC509" s="110"/>
      <c r="BD509" s="97"/>
      <c r="BE509" s="146">
        <f>INDEX('2001'!$B$44:$B$140,'16 Year_History_Results'!BZ509)</f>
        <v>0</v>
      </c>
      <c r="BF509" s="2">
        <f>INDEX('2002'!$B$44:$B$140,'16 Year_History_Results'!CA509)</f>
        <v>0</v>
      </c>
      <c r="BG509" s="2">
        <f>INDEX('2003'!$B$44:$B$140,'16 Year_History_Results'!CB509)</f>
        <v>0</v>
      </c>
      <c r="BH509" s="2">
        <f>INDEX('2004'!$B$44:$B$140,'16 Year_History_Results'!CC509)</f>
        <v>0</v>
      </c>
      <c r="BI509" s="2">
        <f>INDEX('2005'!$B$44:$B$140,'16 Year_History_Results'!CD509)</f>
        <v>0</v>
      </c>
      <c r="BJ509" s="2">
        <f>INDEX('2006'!$B$44:$B$140,'16 Year_History_Results'!CE509)</f>
        <v>0</v>
      </c>
      <c r="BK509" s="2">
        <f>INDEX('2007'!$B$44:$B$140,'16 Year_History_Results'!CF509)</f>
        <v>9</v>
      </c>
      <c r="BL509" s="2">
        <f>INDEX('2008'!$B$44:$B$140,'16 Year_History_Results'!CG509)</f>
        <v>0</v>
      </c>
      <c r="BM509" s="2">
        <f>INDEX('2009'!$B$44:$B$140,'16 Year_History_Results'!CH509)</f>
        <v>0</v>
      </c>
      <c r="BN509" s="2">
        <f>INDEX('2010'!$B$44:$B$140,'16 Year_History_Results'!CI509)</f>
        <v>0</v>
      </c>
      <c r="BO509" s="2">
        <f>INDEX('2011'!$B$44:$B$140,'16 Year_History_Results'!CJ509)</f>
        <v>0</v>
      </c>
      <c r="BP509" s="2">
        <f>INDEX('2012'!$B$44:$B$140,'16 Year_History_Results'!CK509)</f>
        <v>0</v>
      </c>
      <c r="BQ509" s="2">
        <f>INDEX('2013'!$B$44:$B$140,'16 Year_History_Results'!CL509)</f>
        <v>0</v>
      </c>
      <c r="BR509" s="2">
        <f>INDEX('2014'!$B$52:$B$180,'16 Year_History_Results'!CM509)</f>
        <v>0</v>
      </c>
      <c r="BS509" s="147">
        <f>INDEX('2015'!$B$52:$B$308,'16 Year_History_Results'!CN509)</f>
        <v>0</v>
      </c>
      <c r="BT509" s="147">
        <f>INDEX('2016'!$B$52:$B$308,'16 Year_History_Results'!CO509)</f>
        <v>0</v>
      </c>
      <c r="BW509">
        <f t="shared" si="415"/>
        <v>1533</v>
      </c>
      <c r="BX509" s="110"/>
      <c r="BY509" s="97"/>
      <c r="BZ509" s="146">
        <f>IF(ISNA(MATCH($BW509,'2001'!$A$44:$A$139,0)),97,MATCH($BW509,'2001'!$A$44:$A$139,0))</f>
        <v>97</v>
      </c>
      <c r="CA509" s="2">
        <f>IF(ISNA(MATCH($BW509,'2002'!$A$44:$A$139,0)),97,MATCH($BW509,'2002'!$A$44:$A$139,0))</f>
        <v>97</v>
      </c>
      <c r="CB509" s="2">
        <f>IF(ISNA(MATCH($BW509,'2003'!$A$44:$A$139,0)),97,MATCH($BW509,'2003'!$A$44:$A$139,0))</f>
        <v>97</v>
      </c>
      <c r="CC509" s="2">
        <f>IF(ISNA(MATCH($BW509,'2004'!$A$44:$A$139,0)),97,MATCH($BW509,'2004'!$A$44:$A$139,0))</f>
        <v>97</v>
      </c>
      <c r="CD509" s="2">
        <f>IF(ISNA(MATCH($BW509,'2005'!$A$44:$A$139,0)),97,MATCH($BW509,'2005'!$A$44:$A$139,0))</f>
        <v>97</v>
      </c>
      <c r="CE509" s="2">
        <f>IF(ISNA(MATCH($BW509,'2006'!$A$44:$A$139,0)),97,MATCH($BW509,'2006'!$A$44:$A$139,0))</f>
        <v>97</v>
      </c>
      <c r="CF509" s="2">
        <f>IF(ISNA(MATCH($BW509,'2007'!$A$44:$A$139,0)),97,MATCH($BW509,'2007'!$A$44:$A$139,0))</f>
        <v>79</v>
      </c>
      <c r="CG509" s="2">
        <f>IF(ISNA(MATCH($BW509,'2008'!$A$44:$A$139,0)),97,MATCH($BW509,'2008'!$A$44:$A$139,0))</f>
        <v>97</v>
      </c>
      <c r="CH509" s="2">
        <f>IF(ISNA(MATCH($BW509,'2009'!$A$44:$A$139,0)),97,MATCH($BW509,'2009'!$A$44:$A$139,0))</f>
        <v>97</v>
      </c>
      <c r="CI509" s="2">
        <f>IF(ISNA(MATCH($BW509,'2010'!$A$44:$A$139,0)),97,MATCH($BW509,'2010'!$A$44:$A$139,0))</f>
        <v>97</v>
      </c>
      <c r="CJ509" s="2">
        <f>IF(ISNA(MATCH($BW509,'2011'!$A$44:$A$139,0)),97,MATCH($BW509,'2011'!$A$44:$A$139,0))</f>
        <v>97</v>
      </c>
      <c r="CK509" s="2">
        <f>IF(ISNA(MATCH($BW509,'2012'!$A$44:$A$139,0)),97,MATCH($BW509,'2012'!$A$44:$A$139,0))</f>
        <v>97</v>
      </c>
      <c r="CL509" s="2">
        <f>IF(ISNA(MATCH($BW509,'2013'!$A$44:$A$139,0)),97,MATCH($BW509,'2013'!$A$44:$A$139,0))</f>
        <v>97</v>
      </c>
      <c r="CM509" s="2">
        <f>IF(ISNA(MATCH($BW509,'2014'!$A$52:$A$179,0)),129,MATCH($BW509,'2014'!$A$52:$A$179,0))</f>
        <v>129</v>
      </c>
      <c r="CN509" s="147">
        <f>IF(ISNA(MATCH($BW509,'2015'!$A$52:$A$307,0)),257,MATCH($BW509,'2015'!$A$52:$A$307,0))</f>
        <v>257</v>
      </c>
      <c r="CO509" s="147">
        <f>IF(ISNA(MATCH($BW509,'2016'!$A$52:$A$307,0)),257,MATCH($BW509,'2016'!$A$52:$A$307,0))</f>
        <v>257</v>
      </c>
      <c r="CQ509">
        <f t="shared" si="392"/>
        <v>1533</v>
      </c>
      <c r="CR509" s="281"/>
      <c r="CS509" s="279"/>
      <c r="CT509" s="278">
        <f t="shared" si="393"/>
        <v>0</v>
      </c>
      <c r="CU509" s="279">
        <f t="shared" si="394"/>
        <v>0</v>
      </c>
      <c r="CV509" s="279">
        <f t="shared" si="395"/>
        <v>0</v>
      </c>
      <c r="CW509" s="279">
        <f t="shared" si="396"/>
        <v>0</v>
      </c>
      <c r="CX509" s="279">
        <f t="shared" si="397"/>
        <v>0</v>
      </c>
      <c r="CY509" s="279">
        <f t="shared" si="398"/>
        <v>0</v>
      </c>
      <c r="CZ509" s="279">
        <f t="shared" si="399"/>
        <v>9</v>
      </c>
      <c r="DA509" s="279">
        <f t="shared" si="400"/>
        <v>5.9993999999999996</v>
      </c>
      <c r="DB509" s="279">
        <f t="shared" si="401"/>
        <v>3.9992000399999994</v>
      </c>
      <c r="DC509" s="279">
        <f t="shared" si="402"/>
        <v>2.6658667466639994</v>
      </c>
      <c r="DD509" s="279">
        <f t="shared" si="403"/>
        <v>1.777066773326222</v>
      </c>
      <c r="DE509" s="279">
        <f t="shared" si="404"/>
        <v>1.1845927110992596</v>
      </c>
      <c r="DF509" s="279">
        <f t="shared" si="405"/>
        <v>0.78964950121876643</v>
      </c>
      <c r="DG509" s="279">
        <f t="shared" si="406"/>
        <v>0.52638035751242973</v>
      </c>
      <c r="DH509" s="280">
        <f t="shared" si="407"/>
        <v>0.35088514631778567</v>
      </c>
      <c r="DI509" s="280">
        <f t="shared" si="358"/>
        <v>0.23390003853543592</v>
      </c>
      <c r="DJ509" s="154">
        <f t="shared" si="354"/>
        <v>445</v>
      </c>
      <c r="DK509" s="279">
        <f t="shared" si="408"/>
        <v>1533</v>
      </c>
      <c r="DL509" s="97"/>
      <c r="DM509" s="154"/>
      <c r="DN509" s="267">
        <f>BE509+AJ509+DM509</f>
        <v>0</v>
      </c>
      <c r="DO509" s="154">
        <f>BF509+AK509+DN509</f>
        <v>0</v>
      </c>
      <c r="DP509" s="154">
        <f>BG509+AL509+DO509</f>
        <v>0</v>
      </c>
      <c r="DQ509" s="154">
        <f>BH509+AM509+DP509</f>
        <v>0</v>
      </c>
      <c r="DR509" s="154">
        <f>BI509+AN509+DQ509</f>
        <v>0</v>
      </c>
      <c r="DS509" s="154">
        <f>BJ509+AO509+DR509</f>
        <v>0</v>
      </c>
      <c r="DT509" s="154">
        <f>BK509+AP509+DS509</f>
        <v>9</v>
      </c>
      <c r="DU509" s="154">
        <f>BL509+AQ509+DT509</f>
        <v>9</v>
      </c>
      <c r="DV509" s="154">
        <f>BM509+AR509+DU509</f>
        <v>9</v>
      </c>
      <c r="DW509" s="154">
        <f>BN509+AS509+DV509</f>
        <v>9</v>
      </c>
      <c r="DX509" s="154">
        <f>BO509+AT509+DW509</f>
        <v>9</v>
      </c>
      <c r="DY509" s="154">
        <f>BP509+AU509+DX509</f>
        <v>9</v>
      </c>
      <c r="DZ509" s="154">
        <f t="shared" si="409"/>
        <v>9</v>
      </c>
      <c r="EA509" s="154">
        <f t="shared" si="410"/>
        <v>9</v>
      </c>
      <c r="EB509" s="264">
        <f t="shared" si="411"/>
        <v>9</v>
      </c>
      <c r="EC509" s="264">
        <f t="shared" si="359"/>
        <v>9</v>
      </c>
      <c r="ED509" s="154">
        <f t="shared" si="356"/>
        <v>446</v>
      </c>
    </row>
    <row r="510" spans="2:134" ht="13" thickBot="1" x14ac:dyDescent="0.3">
      <c r="B510" s="131">
        <v>263</v>
      </c>
      <c r="C510" s="50">
        <f t="shared" si="412"/>
        <v>2</v>
      </c>
      <c r="D510" s="50">
        <f t="shared" si="413"/>
        <v>0</v>
      </c>
      <c r="E510" s="97"/>
      <c r="F510" s="2">
        <f t="shared" si="357"/>
        <v>505</v>
      </c>
      <c r="G510" s="487">
        <v>2165</v>
      </c>
      <c r="H510" s="98">
        <f>15- COUNTIF(L510:AC510,"#N/A")</f>
        <v>0</v>
      </c>
      <c r="I510" s="131">
        <f>SUM(AH510:AY510)+SUM(BE510:BT510)</f>
        <v>9</v>
      </c>
      <c r="J510" s="398">
        <f>DI510</f>
        <v>0.23390003853543592</v>
      </c>
      <c r="K510" s="456" t="str">
        <f>IF(ISNUMBER(MATCH(G510,'[4]OPR data'!$A$3:$A$2900,0)),"Y","N")</f>
        <v>Y</v>
      </c>
      <c r="L510" s="110"/>
      <c r="M510" s="233"/>
      <c r="N510" s="469" t="e">
        <f>(INDEX(Finish_table!R$4:R$83,MATCH('16 Year_History_Results'!$G510,Finish_table!S$4:S$83,0),1))</f>
        <v>#N/A</v>
      </c>
      <c r="O510" s="233" t="e">
        <f>(INDEX(Finish_table!Z$4:Z$99,MATCH('16 Year_History_Results'!$G510,Finish_table!AA$4:AA$99,0),1))</f>
        <v>#N/A</v>
      </c>
      <c r="P510" s="233" t="e">
        <f>(INDEX(Finish_table!AI$4:AI$99,MATCH('16 Year_History_Results'!$G510,Finish_table!AJ$4:AJ$99,0),1))</f>
        <v>#N/A</v>
      </c>
      <c r="Q510" s="233" t="e">
        <f>(INDEX(Finish_table!AR$4:AR$99,MATCH('16 Year_History_Results'!$G510,Finish_table!AS$4:AS$99,0),1))</f>
        <v>#N/A</v>
      </c>
      <c r="R510" s="233" t="e">
        <f>(INDEX(Finish_table!BA$4:BA$99,MATCH('16 Year_History_Results'!$G510,Finish_table!BB$4:BB$99,0),1))</f>
        <v>#N/A</v>
      </c>
      <c r="S510" s="233" t="e">
        <f>(INDEX(Finish_table!BJ$4:BJ$99,MATCH('16 Year_History_Results'!$G510,Finish_table!BK$4:BK$99,0),1))</f>
        <v>#N/A</v>
      </c>
      <c r="T510" s="233" t="str">
        <f>(INDEX(Finish_table!BS$4:BS$99,MATCH('16 Year_History_Results'!$G510,Finish_table!BT$4:BT$99,0),1))</f>
        <v>QF</v>
      </c>
      <c r="U510" s="233" t="e">
        <f>(INDEX(Finish_table!CB$4:CB$99,MATCH('16 Year_History_Results'!$G510,Finish_table!CC$4:CC$99,0),1))</f>
        <v>#N/A</v>
      </c>
      <c r="V510" s="233" t="e">
        <f>(INDEX(Finish_table!CK$4:CK$99,MATCH('16 Year_History_Results'!$G510,Finish_table!CL$4:CL$99,0),1))</f>
        <v>#N/A</v>
      </c>
      <c r="W510" s="233" t="e">
        <f>(INDEX(Finish_table!CT$4:CT$99,MATCH('16 Year_History_Results'!$G510,Finish_table!CU$4:CU$99,0),1))</f>
        <v>#N/A</v>
      </c>
      <c r="X510" s="233" t="e">
        <f>(INDEX(Finish_table!DC$4:DC$99,MATCH('16 Year_History_Results'!$G510,Finish_table!DD$4:DD$99,0),1))</f>
        <v>#N/A</v>
      </c>
      <c r="Y510" s="233" t="e">
        <f>(INDEX(Finish_table!DL$4:DL$99,MATCH('16 Year_History_Results'!$G510,Finish_table!DM$4:DM$99,0),1))</f>
        <v>#N/A</v>
      </c>
      <c r="Z510" s="233" t="e">
        <f>(INDEX(Finish_table!DU$4:DU$99,MATCH('16 Year_History_Results'!$G510,Finish_table!DV$4:DV$99,0),1))</f>
        <v>#N/A</v>
      </c>
      <c r="AA510" s="233" t="e">
        <f>(INDEX(Finish_table!ED$4:ED$140,MATCH('16 Year_History_Results'!$G510,Finish_table!EE$4:EE$140,0),1))</f>
        <v>#N/A</v>
      </c>
      <c r="AB510" s="233" t="e">
        <f>(INDEX(Finish_table!EM$4:EM$224,MATCH('16 Year_History_Results'!$G510,Finish_table!EN$4:EN$224,0),1))</f>
        <v>#N/A</v>
      </c>
      <c r="AC510" s="253" t="e">
        <f>(INDEX(Finish_table!EW$4:EW$224,MATCH('16 Year_History_Results'!$G510,Finish_table!EX$4:EX$224,0),1))</f>
        <v>#N/A</v>
      </c>
      <c r="AG510">
        <f t="shared" si="391"/>
        <v>2165</v>
      </c>
      <c r="AH510" s="110"/>
      <c r="AI510" s="2"/>
      <c r="AJ510" s="146">
        <f>INDEX('2001'!$C$44:$C$140,'16 Year_History_Results'!BZ510)</f>
        <v>0</v>
      </c>
      <c r="AK510" s="2">
        <f>INDEX('2002'!$C$44:$C$140,'16 Year_History_Results'!CA510)</f>
        <v>0</v>
      </c>
      <c r="AL510" s="2">
        <f>INDEX('2003'!$C$44:$C$140,'16 Year_History_Results'!CB510)</f>
        <v>0</v>
      </c>
      <c r="AM510" s="2">
        <f>INDEX('2004'!$C$44:$C$140,'16 Year_History_Results'!CC510)</f>
        <v>0</v>
      </c>
      <c r="AN510" s="2">
        <f>INDEX('2005'!$C$44:$C$140,'16 Year_History_Results'!CD510)</f>
        <v>0</v>
      </c>
      <c r="AO510" s="2">
        <f>INDEX('2006'!$C$44:$C$140,'16 Year_History_Results'!CE510)</f>
        <v>0</v>
      </c>
      <c r="AP510" s="2">
        <f>INDEX('2007'!$C$44:$C$140,'16 Year_History_Results'!CF510)</f>
        <v>0</v>
      </c>
      <c r="AQ510" s="2">
        <f>INDEX('2008'!$C$44:$C$140,'16 Year_History_Results'!CG510)</f>
        <v>0</v>
      </c>
      <c r="AR510" s="2">
        <f>INDEX('2009'!$C$44:$C$140,'16 Year_History_Results'!CH510)</f>
        <v>0</v>
      </c>
      <c r="AS510" s="2">
        <f>INDEX('2010'!$C$44:$C$140,'16 Year_History_Results'!CI510)</f>
        <v>0</v>
      </c>
      <c r="AT510" s="2">
        <f>INDEX('2011'!$C$44:$C$140,'16 Year_History_Results'!CJ510)</f>
        <v>0</v>
      </c>
      <c r="AU510" s="2">
        <f>INDEX('2012'!$C$44:$C$140,'16 Year_History_Results'!CK510)</f>
        <v>0</v>
      </c>
      <c r="AV510" s="2">
        <f>INDEX('2013'!$C$44:$C$140,'16 Year_History_Results'!CL510)</f>
        <v>0</v>
      </c>
      <c r="AW510" s="2">
        <f>INDEX('2014'!$C$52:$C$180,'16 Year_History_Results'!CM510)</f>
        <v>0</v>
      </c>
      <c r="AX510" s="2">
        <f>INDEX('2015'!$E$52:$E$308,'16 Year_History_Results'!CN510)</f>
        <v>0</v>
      </c>
      <c r="AY510" s="147">
        <f>INDEX('2016'!$E$52:$E$308,'16 Year_History_Results'!CO510)</f>
        <v>0</v>
      </c>
      <c r="AZ510" s="2"/>
      <c r="BB510">
        <f t="shared" si="414"/>
        <v>2165</v>
      </c>
      <c r="BC510" s="110"/>
      <c r="BD510" s="97"/>
      <c r="BE510" s="146">
        <f>INDEX('2001'!$B$44:$B$140,'16 Year_History_Results'!BZ510)</f>
        <v>0</v>
      </c>
      <c r="BF510" s="2">
        <f>INDEX('2002'!$B$44:$B$140,'16 Year_History_Results'!CA510)</f>
        <v>0</v>
      </c>
      <c r="BG510" s="2">
        <f>INDEX('2003'!$B$44:$B$140,'16 Year_History_Results'!CB510)</f>
        <v>0</v>
      </c>
      <c r="BH510" s="2">
        <f>INDEX('2004'!$B$44:$B$140,'16 Year_History_Results'!CC510)</f>
        <v>0</v>
      </c>
      <c r="BI510" s="2">
        <f>INDEX('2005'!$B$44:$B$140,'16 Year_History_Results'!CD510)</f>
        <v>0</v>
      </c>
      <c r="BJ510" s="2">
        <f>INDEX('2006'!$B$44:$B$140,'16 Year_History_Results'!CE510)</f>
        <v>0</v>
      </c>
      <c r="BK510" s="2">
        <f>INDEX('2007'!$B$44:$B$140,'16 Year_History_Results'!CF510)</f>
        <v>9</v>
      </c>
      <c r="BL510" s="2">
        <f>INDEX('2008'!$B$44:$B$140,'16 Year_History_Results'!CG510)</f>
        <v>0</v>
      </c>
      <c r="BM510" s="2">
        <f>INDEX('2009'!$B$44:$B$140,'16 Year_History_Results'!CH510)</f>
        <v>0</v>
      </c>
      <c r="BN510" s="2">
        <f>INDEX('2010'!$B$44:$B$140,'16 Year_History_Results'!CI510)</f>
        <v>0</v>
      </c>
      <c r="BO510" s="2">
        <f>INDEX('2011'!$B$44:$B$140,'16 Year_History_Results'!CJ510)</f>
        <v>0</v>
      </c>
      <c r="BP510" s="2">
        <f>INDEX('2012'!$B$44:$B$140,'16 Year_History_Results'!CK510)</f>
        <v>0</v>
      </c>
      <c r="BQ510" s="2">
        <f>INDEX('2013'!$B$44:$B$140,'16 Year_History_Results'!CL510)</f>
        <v>0</v>
      </c>
      <c r="BR510" s="2">
        <f>INDEX('2014'!$B$52:$B$180,'16 Year_History_Results'!CM510)</f>
        <v>0</v>
      </c>
      <c r="BS510" s="147">
        <f>INDEX('2015'!$B$52:$B$308,'16 Year_History_Results'!CN510)</f>
        <v>0</v>
      </c>
      <c r="BT510" s="147">
        <f>INDEX('2016'!$B$52:$B$308,'16 Year_History_Results'!CO510)</f>
        <v>0</v>
      </c>
      <c r="BW510">
        <f t="shared" si="415"/>
        <v>2165</v>
      </c>
      <c r="BX510" s="110"/>
      <c r="BY510" s="97"/>
      <c r="BZ510" s="146">
        <f>IF(ISNA(MATCH($BW510,'2001'!$A$44:$A$139,0)),97,MATCH($BW510,'2001'!$A$44:$A$139,0))</f>
        <v>97</v>
      </c>
      <c r="CA510" s="2">
        <f>IF(ISNA(MATCH($BW510,'2002'!$A$44:$A$139,0)),97,MATCH($BW510,'2002'!$A$44:$A$139,0))</f>
        <v>97</v>
      </c>
      <c r="CB510" s="2">
        <f>IF(ISNA(MATCH($BW510,'2003'!$A$44:$A$139,0)),97,MATCH($BW510,'2003'!$A$44:$A$139,0))</f>
        <v>97</v>
      </c>
      <c r="CC510" s="2">
        <f>IF(ISNA(MATCH($BW510,'2004'!$A$44:$A$139,0)),97,MATCH($BW510,'2004'!$A$44:$A$139,0))</f>
        <v>97</v>
      </c>
      <c r="CD510" s="2">
        <f>IF(ISNA(MATCH($BW510,'2005'!$A$44:$A$139,0)),97,MATCH($BW510,'2005'!$A$44:$A$139,0))</f>
        <v>97</v>
      </c>
      <c r="CE510" s="2">
        <f>IF(ISNA(MATCH($BW510,'2006'!$A$44:$A$139,0)),97,MATCH($BW510,'2006'!$A$44:$A$139,0))</f>
        <v>97</v>
      </c>
      <c r="CF510" s="2">
        <f>IF(ISNA(MATCH($BW510,'2007'!$A$44:$A$139,0)),97,MATCH($BW510,'2007'!$A$44:$A$139,0))</f>
        <v>93</v>
      </c>
      <c r="CG510" s="2">
        <f>IF(ISNA(MATCH($BW510,'2008'!$A$44:$A$139,0)),97,MATCH($BW510,'2008'!$A$44:$A$139,0))</f>
        <v>97</v>
      </c>
      <c r="CH510" s="2">
        <f>IF(ISNA(MATCH($BW510,'2009'!$A$44:$A$139,0)),97,MATCH($BW510,'2009'!$A$44:$A$139,0))</f>
        <v>97</v>
      </c>
      <c r="CI510" s="2">
        <f>IF(ISNA(MATCH($BW510,'2010'!$A$44:$A$139,0)),97,MATCH($BW510,'2010'!$A$44:$A$139,0))</f>
        <v>97</v>
      </c>
      <c r="CJ510" s="2">
        <f>IF(ISNA(MATCH($BW510,'2011'!$A$44:$A$139,0)),97,MATCH($BW510,'2011'!$A$44:$A$139,0))</f>
        <v>97</v>
      </c>
      <c r="CK510" s="2">
        <f>IF(ISNA(MATCH($BW510,'2012'!$A$44:$A$139,0)),97,MATCH($BW510,'2012'!$A$44:$A$139,0))</f>
        <v>97</v>
      </c>
      <c r="CL510" s="2">
        <f>IF(ISNA(MATCH($BW510,'2013'!$A$44:$A$139,0)),97,MATCH($BW510,'2013'!$A$44:$A$139,0))</f>
        <v>97</v>
      </c>
      <c r="CM510" s="2">
        <f>IF(ISNA(MATCH($BW510,'2014'!$A$52:$A$179,0)),129,MATCH($BW510,'2014'!$A$52:$A$179,0))</f>
        <v>129</v>
      </c>
      <c r="CN510" s="147">
        <f>IF(ISNA(MATCH($BW510,'2015'!$A$52:$A$307,0)),257,MATCH($BW510,'2015'!$A$52:$A$307,0))</f>
        <v>257</v>
      </c>
      <c r="CO510" s="147">
        <f>IF(ISNA(MATCH($BW510,'2016'!$A$52:$A$307,0)),257,MATCH($BW510,'2016'!$A$52:$A$307,0))</f>
        <v>257</v>
      </c>
      <c r="CQ510">
        <f t="shared" si="392"/>
        <v>2165</v>
      </c>
      <c r="CR510" s="281"/>
      <c r="CS510" s="279"/>
      <c r="CT510" s="278">
        <f t="shared" si="393"/>
        <v>0</v>
      </c>
      <c r="CU510" s="279">
        <f t="shared" si="394"/>
        <v>0</v>
      </c>
      <c r="CV510" s="279">
        <f t="shared" si="395"/>
        <v>0</v>
      </c>
      <c r="CW510" s="279">
        <f t="shared" si="396"/>
        <v>0</v>
      </c>
      <c r="CX510" s="279">
        <f t="shared" si="397"/>
        <v>0</v>
      </c>
      <c r="CY510" s="279">
        <f t="shared" si="398"/>
        <v>0</v>
      </c>
      <c r="CZ510" s="279">
        <f t="shared" si="399"/>
        <v>9</v>
      </c>
      <c r="DA510" s="279">
        <f t="shared" si="400"/>
        <v>5.9993999999999996</v>
      </c>
      <c r="DB510" s="279">
        <f t="shared" si="401"/>
        <v>3.9992000399999994</v>
      </c>
      <c r="DC510" s="279">
        <f t="shared" si="402"/>
        <v>2.6658667466639994</v>
      </c>
      <c r="DD510" s="279">
        <f t="shared" si="403"/>
        <v>1.777066773326222</v>
      </c>
      <c r="DE510" s="279">
        <f t="shared" si="404"/>
        <v>1.1845927110992596</v>
      </c>
      <c r="DF510" s="279">
        <f t="shared" si="405"/>
        <v>0.78964950121876643</v>
      </c>
      <c r="DG510" s="279">
        <f t="shared" si="406"/>
        <v>0.52638035751242973</v>
      </c>
      <c r="DH510" s="280">
        <f t="shared" si="407"/>
        <v>0.35088514631778567</v>
      </c>
      <c r="DI510" s="280">
        <f t="shared" si="358"/>
        <v>0.23390003853543592</v>
      </c>
      <c r="DJ510" s="154">
        <f t="shared" si="354"/>
        <v>445</v>
      </c>
      <c r="DK510" s="279">
        <f t="shared" si="408"/>
        <v>2165</v>
      </c>
      <c r="DL510" s="97"/>
      <c r="DM510" s="154"/>
      <c r="DN510" s="267">
        <f>BE510+AJ510+DM510</f>
        <v>0</v>
      </c>
      <c r="DO510" s="154">
        <f>BF510+AK510+DN510</f>
        <v>0</v>
      </c>
      <c r="DP510" s="154">
        <f>BG510+AL510+DO510</f>
        <v>0</v>
      </c>
      <c r="DQ510" s="154">
        <f>BH510+AM510+DP510</f>
        <v>0</v>
      </c>
      <c r="DR510" s="154">
        <f>BI510+AN510+DQ510</f>
        <v>0</v>
      </c>
      <c r="DS510" s="154">
        <f>BJ510+AO510+DR510</f>
        <v>0</v>
      </c>
      <c r="DT510" s="154">
        <f>BK510+AP510+DS510</f>
        <v>9</v>
      </c>
      <c r="DU510" s="154">
        <f>BL510+AQ510+DT510</f>
        <v>9</v>
      </c>
      <c r="DV510" s="154">
        <f>BM510+AR510+DU510</f>
        <v>9</v>
      </c>
      <c r="DW510" s="154">
        <f>BN510+AS510+DV510</f>
        <v>9</v>
      </c>
      <c r="DX510" s="154">
        <f>BO510+AT510+DW510</f>
        <v>9</v>
      </c>
      <c r="DY510" s="154">
        <f>BP510+AU510+DX510</f>
        <v>9</v>
      </c>
      <c r="DZ510" s="154">
        <f t="shared" si="409"/>
        <v>9</v>
      </c>
      <c r="EA510" s="154">
        <f t="shared" si="410"/>
        <v>9</v>
      </c>
      <c r="EB510" s="264">
        <f t="shared" si="411"/>
        <v>9</v>
      </c>
      <c r="EC510" s="264">
        <f t="shared" si="359"/>
        <v>9</v>
      </c>
      <c r="ED510" s="154">
        <f t="shared" si="356"/>
        <v>446</v>
      </c>
    </row>
    <row r="511" spans="2:134" ht="13" thickBot="1" x14ac:dyDescent="0.3">
      <c r="B511" s="131">
        <v>263</v>
      </c>
      <c r="C511" s="50">
        <f t="shared" si="412"/>
        <v>3</v>
      </c>
      <c r="D511" s="50">
        <f t="shared" si="413"/>
        <v>3</v>
      </c>
      <c r="E511" s="97"/>
      <c r="F511" s="2">
        <f t="shared" si="357"/>
        <v>506</v>
      </c>
      <c r="G511" s="487">
        <v>224</v>
      </c>
      <c r="H511" s="98">
        <f>15- COUNTIF(L511:AC511,"#N/A")</f>
        <v>2</v>
      </c>
      <c r="I511" s="131">
        <f>SUM(AH511:AY511)+SUM(BE511:BT511)</f>
        <v>39</v>
      </c>
      <c r="J511" s="398">
        <f>DI511</f>
        <v>0.23007559666789321</v>
      </c>
      <c r="K511" s="456" t="str">
        <f>IF(ISNUMBER(MATCH(G511,'[4]OPR data'!$A$3:$A$2900,0)),"Y","N")</f>
        <v>Y</v>
      </c>
      <c r="L511" s="110"/>
      <c r="M511" s="233"/>
      <c r="N511" s="469" t="e">
        <f>(INDEX(Finish_table!R$4:R$83,MATCH('16 Year_History_Results'!$G511,Finish_table!S$4:S$83,0),1))</f>
        <v>#N/A</v>
      </c>
      <c r="O511" s="233" t="str">
        <f>(INDEX(Finish_table!Z$4:Z$99,MATCH('16 Year_History_Results'!$G511,Finish_table!AA$4:AA$99,0),1))</f>
        <v>QF</v>
      </c>
      <c r="P511" s="233" t="str">
        <f>(INDEX(Finish_table!AI$4:AI$99,MATCH('16 Year_History_Results'!$G511,Finish_table!AJ$4:AJ$99,0),1))</f>
        <v>QF</v>
      </c>
      <c r="Q511" s="233" t="str">
        <f>(INDEX(Finish_table!AR$4:AR$99,MATCH('16 Year_History_Results'!$G511,Finish_table!AS$4:AS$99,0),1))</f>
        <v>SF</v>
      </c>
      <c r="R511" s="233" t="e">
        <f>(INDEX(Finish_table!BA$4:BA$99,MATCH('16 Year_History_Results'!$G511,Finish_table!BB$4:BB$99,0),1))</f>
        <v>#N/A</v>
      </c>
      <c r="S511" s="233" t="e">
        <f>(INDEX(Finish_table!BJ$4:BJ$99,MATCH('16 Year_History_Results'!$G511,Finish_table!BK$4:BK$99,0),1))</f>
        <v>#N/A</v>
      </c>
      <c r="T511" s="233" t="e">
        <f>(INDEX(Finish_table!BS$4:BS$99,MATCH('16 Year_History_Results'!$G511,Finish_table!BT$4:BT$99,0),1))</f>
        <v>#N/A</v>
      </c>
      <c r="U511" s="233" t="e">
        <f>(INDEX(Finish_table!CB$4:CB$99,MATCH('16 Year_History_Results'!$G511,Finish_table!CC$4:CC$99,0),1))</f>
        <v>#N/A</v>
      </c>
      <c r="V511" s="233" t="e">
        <f>(INDEX(Finish_table!CK$4:CK$99,MATCH('16 Year_History_Results'!$G511,Finish_table!CL$4:CL$99,0),1))</f>
        <v>#N/A</v>
      </c>
      <c r="W511" s="233" t="e">
        <f>(INDEX(Finish_table!CT$4:CT$99,MATCH('16 Year_History_Results'!$G511,Finish_table!CU$4:CU$99,0),1))</f>
        <v>#N/A</v>
      </c>
      <c r="X511" s="233" t="e">
        <f>(INDEX(Finish_table!DC$4:DC$99,MATCH('16 Year_History_Results'!$G511,Finish_table!DD$4:DD$99,0),1))</f>
        <v>#N/A</v>
      </c>
      <c r="Y511" s="233" t="e">
        <f>(INDEX(Finish_table!DL$4:DL$99,MATCH('16 Year_History_Results'!$G511,Finish_table!DM$4:DM$99,0),1))</f>
        <v>#N/A</v>
      </c>
      <c r="Z511" s="233" t="e">
        <f>(INDEX(Finish_table!DU$4:DU$99,MATCH('16 Year_History_Results'!$G511,Finish_table!DV$4:DV$99,0),1))</f>
        <v>#N/A</v>
      </c>
      <c r="AA511" s="233" t="e">
        <f>(INDEX(Finish_table!ED$4:ED$140,MATCH('16 Year_History_Results'!$G511,Finish_table!EE$4:EE$140,0),1))</f>
        <v>#N/A</v>
      </c>
      <c r="AB511" s="233" t="e">
        <f>(INDEX(Finish_table!EM$4:EM$224,MATCH('16 Year_History_Results'!$G511,Finish_table!EN$4:EN$224,0),1))</f>
        <v>#N/A</v>
      </c>
      <c r="AC511" s="253" t="e">
        <f>(INDEX(Finish_table!EW$4:EW$224,MATCH('16 Year_History_Results'!$G511,Finish_table!EX$4:EX$224,0),1))</f>
        <v>#N/A</v>
      </c>
      <c r="AG511">
        <f t="shared" si="391"/>
        <v>224</v>
      </c>
      <c r="AH511" s="110"/>
      <c r="AI511" s="2"/>
      <c r="AJ511" s="146">
        <f>INDEX('2001'!$C$44:$C$140,'16 Year_History_Results'!BZ511)</f>
        <v>0</v>
      </c>
      <c r="AK511" s="2">
        <f>INDEX('2002'!$C$44:$C$140,'16 Year_History_Results'!CA511)</f>
        <v>0</v>
      </c>
      <c r="AL511" s="2">
        <f>INDEX('2003'!$C$44:$C$140,'16 Year_History_Results'!CB511)</f>
        <v>0</v>
      </c>
      <c r="AM511" s="2">
        <f>INDEX('2004'!$C$44:$C$140,'16 Year_History_Results'!CC511)</f>
        <v>10</v>
      </c>
      <c r="AN511" s="2">
        <f>INDEX('2005'!$C$44:$C$140,'16 Year_History_Results'!CD511)</f>
        <v>0</v>
      </c>
      <c r="AO511" s="2">
        <f>INDEX('2006'!$C$44:$C$140,'16 Year_History_Results'!CE511)</f>
        <v>0</v>
      </c>
      <c r="AP511" s="2">
        <f>INDEX('2007'!$C$44:$C$140,'16 Year_History_Results'!CF511)</f>
        <v>0</v>
      </c>
      <c r="AQ511" s="2">
        <f>INDEX('2008'!$C$44:$C$140,'16 Year_History_Results'!CG511)</f>
        <v>0</v>
      </c>
      <c r="AR511" s="2">
        <f>INDEX('2009'!$C$44:$C$140,'16 Year_History_Results'!CH511)</f>
        <v>0</v>
      </c>
      <c r="AS511" s="2">
        <f>INDEX('2010'!$C$44:$C$140,'16 Year_History_Results'!CI511)</f>
        <v>0</v>
      </c>
      <c r="AT511" s="2">
        <f>INDEX('2011'!$C$44:$C$140,'16 Year_History_Results'!CJ511)</f>
        <v>0</v>
      </c>
      <c r="AU511" s="2">
        <f>INDEX('2012'!$C$44:$C$140,'16 Year_History_Results'!CK511)</f>
        <v>0</v>
      </c>
      <c r="AV511" s="2">
        <f>INDEX('2013'!$C$44:$C$140,'16 Year_History_Results'!CL511)</f>
        <v>0</v>
      </c>
      <c r="AW511" s="2">
        <f>INDEX('2014'!$C$52:$C$180,'16 Year_History_Results'!CM511)</f>
        <v>0</v>
      </c>
      <c r="AX511" s="2">
        <f>INDEX('2015'!$E$52:$E$308,'16 Year_History_Results'!CN511)</f>
        <v>0</v>
      </c>
      <c r="AY511" s="147">
        <f>INDEX('2016'!$E$52:$E$308,'16 Year_History_Results'!CO511)</f>
        <v>0</v>
      </c>
      <c r="AZ511" s="2"/>
      <c r="BB511">
        <f t="shared" si="414"/>
        <v>224</v>
      </c>
      <c r="BC511" s="110"/>
      <c r="BD511" s="97"/>
      <c r="BE511" s="146">
        <f>INDEX('2001'!$B$44:$B$140,'16 Year_History_Results'!BZ511)</f>
        <v>0</v>
      </c>
      <c r="BF511" s="2">
        <f>INDEX('2002'!$B$44:$B$140,'16 Year_History_Results'!CA511)</f>
        <v>11</v>
      </c>
      <c r="BG511" s="2">
        <f>INDEX('2003'!$B$44:$B$140,'16 Year_History_Results'!CB511)</f>
        <v>9</v>
      </c>
      <c r="BH511" s="2">
        <f>INDEX('2004'!$B$44:$B$140,'16 Year_History_Results'!CC511)</f>
        <v>9</v>
      </c>
      <c r="BI511" s="2">
        <f>INDEX('2005'!$B$44:$B$140,'16 Year_History_Results'!CD511)</f>
        <v>0</v>
      </c>
      <c r="BJ511" s="2">
        <f>INDEX('2006'!$B$44:$B$140,'16 Year_History_Results'!CE511)</f>
        <v>0</v>
      </c>
      <c r="BK511" s="2">
        <f>INDEX('2007'!$B$44:$B$140,'16 Year_History_Results'!CF511)</f>
        <v>0</v>
      </c>
      <c r="BL511" s="2">
        <f>INDEX('2008'!$B$44:$B$140,'16 Year_History_Results'!CG511)</f>
        <v>0</v>
      </c>
      <c r="BM511" s="2">
        <f>INDEX('2009'!$B$44:$B$140,'16 Year_History_Results'!CH511)</f>
        <v>0</v>
      </c>
      <c r="BN511" s="2">
        <f>INDEX('2010'!$B$44:$B$140,'16 Year_History_Results'!CI511)</f>
        <v>0</v>
      </c>
      <c r="BO511" s="2">
        <f>INDEX('2011'!$B$44:$B$140,'16 Year_History_Results'!CJ511)</f>
        <v>0</v>
      </c>
      <c r="BP511" s="2">
        <f>INDEX('2012'!$B$44:$B$140,'16 Year_History_Results'!CK511)</f>
        <v>0</v>
      </c>
      <c r="BQ511" s="2">
        <f>INDEX('2013'!$B$44:$B$140,'16 Year_History_Results'!CL511)</f>
        <v>0</v>
      </c>
      <c r="BR511" s="2">
        <f>INDEX('2014'!$B$52:$B$180,'16 Year_History_Results'!CM511)</f>
        <v>0</v>
      </c>
      <c r="BS511" s="147">
        <f>INDEX('2015'!$B$52:$B$308,'16 Year_History_Results'!CN511)</f>
        <v>0</v>
      </c>
      <c r="BT511" s="147">
        <f>INDEX('2016'!$B$52:$B$308,'16 Year_History_Results'!CO511)</f>
        <v>0</v>
      </c>
      <c r="BW511">
        <f t="shared" si="415"/>
        <v>224</v>
      </c>
      <c r="BX511" s="110"/>
      <c r="BY511" s="97"/>
      <c r="BZ511" s="146">
        <f>IF(ISNA(MATCH($BW511,'2001'!$A$44:$A$139,0)),97,MATCH($BW511,'2001'!$A$44:$A$139,0))</f>
        <v>97</v>
      </c>
      <c r="CA511" s="2">
        <f>IF(ISNA(MATCH($BW511,'2002'!$A$44:$A$139,0)),97,MATCH($BW511,'2002'!$A$44:$A$139,0))</f>
        <v>48</v>
      </c>
      <c r="CB511" s="2">
        <f>IF(ISNA(MATCH($BW511,'2003'!$A$44:$A$139,0)),97,MATCH($BW511,'2003'!$A$44:$A$139,0))</f>
        <v>41</v>
      </c>
      <c r="CC511" s="2">
        <f>IF(ISNA(MATCH($BW511,'2004'!$A$44:$A$139,0)),97,MATCH($BW511,'2004'!$A$44:$A$139,0))</f>
        <v>35</v>
      </c>
      <c r="CD511" s="2">
        <f>IF(ISNA(MATCH($BW511,'2005'!$A$44:$A$139,0)),97,MATCH($BW511,'2005'!$A$44:$A$139,0))</f>
        <v>97</v>
      </c>
      <c r="CE511" s="2">
        <f>IF(ISNA(MATCH($BW511,'2006'!$A$44:$A$139,0)),97,MATCH($BW511,'2006'!$A$44:$A$139,0))</f>
        <v>97</v>
      </c>
      <c r="CF511" s="2">
        <f>IF(ISNA(MATCH($BW511,'2007'!$A$44:$A$139,0)),97,MATCH($BW511,'2007'!$A$44:$A$139,0))</f>
        <v>97</v>
      </c>
      <c r="CG511" s="2">
        <f>IF(ISNA(MATCH($BW511,'2008'!$A$44:$A$139,0)),97,MATCH($BW511,'2008'!$A$44:$A$139,0))</f>
        <v>97</v>
      </c>
      <c r="CH511" s="2">
        <f>IF(ISNA(MATCH($BW511,'2009'!$A$44:$A$139,0)),97,MATCH($BW511,'2009'!$A$44:$A$139,0))</f>
        <v>97</v>
      </c>
      <c r="CI511" s="2">
        <f>IF(ISNA(MATCH($BW511,'2010'!$A$44:$A$139,0)),97,MATCH($BW511,'2010'!$A$44:$A$139,0))</f>
        <v>97</v>
      </c>
      <c r="CJ511" s="2">
        <f>IF(ISNA(MATCH($BW511,'2011'!$A$44:$A$139,0)),97,MATCH($BW511,'2011'!$A$44:$A$139,0))</f>
        <v>97</v>
      </c>
      <c r="CK511" s="2">
        <f>IF(ISNA(MATCH($BW511,'2012'!$A$44:$A$139,0)),97,MATCH($BW511,'2012'!$A$44:$A$139,0))</f>
        <v>97</v>
      </c>
      <c r="CL511" s="2">
        <f>IF(ISNA(MATCH($BW511,'2013'!$A$44:$A$139,0)),97,MATCH($BW511,'2013'!$A$44:$A$139,0))</f>
        <v>97</v>
      </c>
      <c r="CM511" s="2">
        <f>IF(ISNA(MATCH($BW511,'2014'!$A$52:$A$179,0)),129,MATCH($BW511,'2014'!$A$52:$A$179,0))</f>
        <v>129</v>
      </c>
      <c r="CN511" s="147">
        <f>IF(ISNA(MATCH($BW511,'2015'!$A$52:$A$307,0)),257,MATCH($BW511,'2015'!$A$52:$A$307,0))</f>
        <v>257</v>
      </c>
      <c r="CO511" s="147">
        <f>IF(ISNA(MATCH($BW511,'2016'!$A$52:$A$307,0)),257,MATCH($BW511,'2016'!$A$52:$A$307,0))</f>
        <v>257</v>
      </c>
      <c r="CQ511">
        <f t="shared" si="392"/>
        <v>224</v>
      </c>
      <c r="CR511" s="281"/>
      <c r="CS511" s="279"/>
      <c r="CT511" s="278">
        <f t="shared" si="393"/>
        <v>0</v>
      </c>
      <c r="CU511" s="279">
        <f t="shared" si="394"/>
        <v>11</v>
      </c>
      <c r="CV511" s="279">
        <f t="shared" si="395"/>
        <v>16.332599999999999</v>
      </c>
      <c r="CW511" s="279">
        <f t="shared" si="396"/>
        <v>29.887311159999999</v>
      </c>
      <c r="CX511" s="279">
        <f t="shared" si="397"/>
        <v>19.922881619256</v>
      </c>
      <c r="CY511" s="279">
        <f t="shared" si="398"/>
        <v>13.280592887396049</v>
      </c>
      <c r="CZ511" s="279">
        <f t="shared" si="399"/>
        <v>8.8528432187382062</v>
      </c>
      <c r="DA511" s="279">
        <f t="shared" si="400"/>
        <v>5.901305289610888</v>
      </c>
      <c r="DB511" s="279">
        <f t="shared" si="401"/>
        <v>3.9338101060546178</v>
      </c>
      <c r="DC511" s="279">
        <f t="shared" si="402"/>
        <v>2.6222778166960081</v>
      </c>
      <c r="DD511" s="279">
        <f t="shared" si="403"/>
        <v>1.7480103926095589</v>
      </c>
      <c r="DE511" s="279">
        <f t="shared" si="404"/>
        <v>1.165223727713532</v>
      </c>
      <c r="DF511" s="279">
        <f t="shared" si="405"/>
        <v>0.77673813689384041</v>
      </c>
      <c r="DG511" s="279">
        <f t="shared" si="406"/>
        <v>0.51777364205343401</v>
      </c>
      <c r="DH511" s="280">
        <f t="shared" si="407"/>
        <v>0.34514790979281912</v>
      </c>
      <c r="DI511" s="280">
        <f t="shared" si="358"/>
        <v>0.23007559666789321</v>
      </c>
      <c r="DJ511" s="154">
        <f t="shared" si="354"/>
        <v>447</v>
      </c>
      <c r="DK511" s="279">
        <f t="shared" si="408"/>
        <v>224</v>
      </c>
      <c r="DL511" s="97"/>
      <c r="DM511" s="154"/>
      <c r="DN511" s="267">
        <f>BE511+AJ511+DM511</f>
        <v>0</v>
      </c>
      <c r="DO511" s="154">
        <f>BF511+AK511+DN511</f>
        <v>11</v>
      </c>
      <c r="DP511" s="154">
        <f>BG511+AL511+DO511</f>
        <v>20</v>
      </c>
      <c r="DQ511" s="154">
        <f>BH511+AM511+DP511</f>
        <v>39</v>
      </c>
      <c r="DR511" s="154">
        <f>BI511+AN511+DQ511</f>
        <v>39</v>
      </c>
      <c r="DS511" s="154">
        <f>BJ511+AO511+DR511</f>
        <v>39</v>
      </c>
      <c r="DT511" s="154">
        <f>BK511+AP511+DS511</f>
        <v>39</v>
      </c>
      <c r="DU511" s="154">
        <f>BL511+AQ511+DT511</f>
        <v>39</v>
      </c>
      <c r="DV511" s="154">
        <f>BM511+AR511+DU511</f>
        <v>39</v>
      </c>
      <c r="DW511" s="154">
        <f>BN511+AS511+DV511</f>
        <v>39</v>
      </c>
      <c r="DX511" s="154">
        <f>BO511+AT511+DW511</f>
        <v>39</v>
      </c>
      <c r="DY511" s="154">
        <f>BP511+AU511+DX511</f>
        <v>39</v>
      </c>
      <c r="DZ511" s="154">
        <f t="shared" si="409"/>
        <v>39</v>
      </c>
      <c r="EA511" s="154">
        <f t="shared" si="410"/>
        <v>39</v>
      </c>
      <c r="EB511" s="264">
        <f t="shared" si="411"/>
        <v>39</v>
      </c>
      <c r="EC511" s="264">
        <f t="shared" si="359"/>
        <v>39</v>
      </c>
      <c r="ED511" s="154">
        <f t="shared" si="356"/>
        <v>201</v>
      </c>
    </row>
    <row r="512" spans="2:134" ht="13" thickBot="1" x14ac:dyDescent="0.3">
      <c r="B512" s="131">
        <v>267</v>
      </c>
      <c r="C512" s="50">
        <f t="shared" si="412"/>
        <v>1</v>
      </c>
      <c r="D512" s="50">
        <f t="shared" si="413"/>
        <v>0</v>
      </c>
      <c r="E512" s="97"/>
      <c r="F512" s="2">
        <f t="shared" si="357"/>
        <v>507</v>
      </c>
      <c r="G512" s="207">
        <v>138</v>
      </c>
      <c r="H512" s="98">
        <f>15- COUNTIF(L512:AC512,"#N/A")</f>
        <v>1</v>
      </c>
      <c r="I512" s="131">
        <f>SUM(AH512:AY512)+SUM(BE512:BT512)</f>
        <v>30</v>
      </c>
      <c r="J512" s="398">
        <f>DI512</f>
        <v>0.22775235699973609</v>
      </c>
      <c r="K512" s="456" t="str">
        <f>IF(ISNUMBER(MATCH(G512,'[4]OPR data'!$A$3:$A$2900,0)),"Y","N")</f>
        <v>Y</v>
      </c>
      <c r="L512" s="110"/>
      <c r="M512" s="233"/>
      <c r="N512" s="469" t="e">
        <f>(INDEX(Finish_table!R$4:R$83,MATCH('16 Year_History_Results'!$G512,Finish_table!S$4:S$83,0),1))</f>
        <v>#N/A</v>
      </c>
      <c r="O512" s="233" t="str">
        <f>(INDEX(Finish_table!Z$4:Z$99,MATCH('16 Year_History_Results'!$G512,Finish_table!AA$4:AA$99,0),1))</f>
        <v>SF</v>
      </c>
      <c r="P512" s="233" t="e">
        <f>(INDEX(Finish_table!AI$4:AI$99,MATCH('16 Year_History_Results'!$G512,Finish_table!AJ$4:AJ$99,0),1))</f>
        <v>#N/A</v>
      </c>
      <c r="Q512" s="233" t="e">
        <f>(INDEX(Finish_table!AR$4:AR$99,MATCH('16 Year_History_Results'!$G512,Finish_table!AS$4:AS$99,0),1))</f>
        <v>#N/A</v>
      </c>
      <c r="R512" s="233" t="e">
        <f>(INDEX(Finish_table!BA$4:BA$99,MATCH('16 Year_History_Results'!$G512,Finish_table!BB$4:BB$99,0),1))</f>
        <v>#N/A</v>
      </c>
      <c r="S512" s="233" t="str">
        <f>(INDEX(Finish_table!BJ$4:BJ$99,MATCH('16 Year_History_Results'!$G512,Finish_table!BK$4:BK$99,0),1))</f>
        <v>QF</v>
      </c>
      <c r="T512" s="233" t="e">
        <f>(INDEX(Finish_table!BS$4:BS$99,MATCH('16 Year_History_Results'!$G512,Finish_table!BT$4:BT$99,0),1))</f>
        <v>#N/A</v>
      </c>
      <c r="U512" s="233" t="e">
        <f>(INDEX(Finish_table!CB$4:CB$99,MATCH('16 Year_History_Results'!$G512,Finish_table!CC$4:CC$99,0),1))</f>
        <v>#N/A</v>
      </c>
      <c r="V512" s="233" t="e">
        <f>(INDEX(Finish_table!CK$4:CK$99,MATCH('16 Year_History_Results'!$G512,Finish_table!CL$4:CL$99,0),1))</f>
        <v>#N/A</v>
      </c>
      <c r="W512" s="233" t="e">
        <f>(INDEX(Finish_table!CT$4:CT$99,MATCH('16 Year_History_Results'!$G512,Finish_table!CU$4:CU$99,0),1))</f>
        <v>#N/A</v>
      </c>
      <c r="X512" s="233" t="e">
        <f>(INDEX(Finish_table!DC$4:DC$99,MATCH('16 Year_History_Results'!$G512,Finish_table!DD$4:DD$99,0),1))</f>
        <v>#N/A</v>
      </c>
      <c r="Y512" s="233" t="e">
        <f>(INDEX(Finish_table!DL$4:DL$99,MATCH('16 Year_History_Results'!$G512,Finish_table!DM$4:DM$99,0),1))</f>
        <v>#N/A</v>
      </c>
      <c r="Z512" s="233" t="e">
        <f>(INDEX(Finish_table!DU$4:DU$99,MATCH('16 Year_History_Results'!$G512,Finish_table!DV$4:DV$99,0),1))</f>
        <v>#N/A</v>
      </c>
      <c r="AA512" s="233" t="e">
        <f>(INDEX(Finish_table!ED$4:ED$140,MATCH('16 Year_History_Results'!$G512,Finish_table!EE$4:EE$140,0),1))</f>
        <v>#N/A</v>
      </c>
      <c r="AB512" s="233" t="e">
        <f>(INDEX(Finish_table!EM$4:EM$224,MATCH('16 Year_History_Results'!$G512,Finish_table!EN$4:EN$224,0),1))</f>
        <v>#N/A</v>
      </c>
      <c r="AC512" s="253" t="e">
        <f>(INDEX(Finish_table!EW$4:EW$224,MATCH('16 Year_History_Results'!$G512,Finish_table!EX$4:EX$224,0),1))</f>
        <v>#N/A</v>
      </c>
      <c r="AG512">
        <f t="shared" si="391"/>
        <v>138</v>
      </c>
      <c r="AH512" s="110"/>
      <c r="AI512" s="2"/>
      <c r="AJ512" s="146">
        <f>INDEX('2001'!$C$44:$C$140,'16 Year_History_Results'!BZ512)</f>
        <v>0</v>
      </c>
      <c r="AK512" s="2">
        <f>INDEX('2002'!$C$44:$C$140,'16 Year_History_Results'!CA512)</f>
        <v>10</v>
      </c>
      <c r="AL512" s="2">
        <f>INDEX('2003'!$C$44:$C$140,'16 Year_History_Results'!CB512)</f>
        <v>0</v>
      </c>
      <c r="AM512" s="2">
        <f>INDEX('2004'!$C$44:$C$140,'16 Year_History_Results'!CC512)</f>
        <v>0</v>
      </c>
      <c r="AN512" s="2">
        <f>INDEX('2005'!$C$44:$C$140,'16 Year_History_Results'!CD512)</f>
        <v>0</v>
      </c>
      <c r="AO512" s="2">
        <f>INDEX('2006'!$C$44:$C$140,'16 Year_History_Results'!CE512)</f>
        <v>0</v>
      </c>
      <c r="AP512" s="2">
        <f>INDEX('2007'!$C$44:$C$140,'16 Year_History_Results'!CF512)</f>
        <v>0</v>
      </c>
      <c r="AQ512" s="2">
        <f>INDEX('2008'!$C$44:$C$140,'16 Year_History_Results'!CG512)</f>
        <v>0</v>
      </c>
      <c r="AR512" s="2">
        <f>INDEX('2009'!$C$44:$C$140,'16 Year_History_Results'!CH512)</f>
        <v>0</v>
      </c>
      <c r="AS512" s="2">
        <f>INDEX('2010'!$C$44:$C$140,'16 Year_History_Results'!CI512)</f>
        <v>0</v>
      </c>
      <c r="AT512" s="2">
        <f>INDEX('2011'!$C$44:$C$140,'16 Year_History_Results'!CJ512)</f>
        <v>0</v>
      </c>
      <c r="AU512" s="2">
        <f>INDEX('2012'!$C$44:$C$140,'16 Year_History_Results'!CK512)</f>
        <v>0</v>
      </c>
      <c r="AV512" s="2">
        <f>INDEX('2013'!$C$44:$C$140,'16 Year_History_Results'!CL512)</f>
        <v>0</v>
      </c>
      <c r="AW512" s="2">
        <f>INDEX('2014'!$C$52:$C$180,'16 Year_History_Results'!CM512)</f>
        <v>0</v>
      </c>
      <c r="AX512" s="2">
        <f>INDEX('2015'!$E$52:$E$308,'16 Year_History_Results'!CN512)</f>
        <v>0</v>
      </c>
      <c r="AY512" s="147">
        <f>INDEX('2016'!$E$52:$E$308,'16 Year_History_Results'!CO512)</f>
        <v>0</v>
      </c>
      <c r="AZ512" s="2"/>
      <c r="BB512">
        <f t="shared" si="414"/>
        <v>138</v>
      </c>
      <c r="BC512" s="110"/>
      <c r="BD512" s="97"/>
      <c r="BE512" s="146">
        <f>INDEX('2001'!$B$44:$B$140,'16 Year_History_Results'!BZ512)</f>
        <v>0</v>
      </c>
      <c r="BF512" s="2">
        <f>INDEX('2002'!$B$44:$B$140,'16 Year_History_Results'!CA512)</f>
        <v>11</v>
      </c>
      <c r="BG512" s="2">
        <f>INDEX('2003'!$B$44:$B$140,'16 Year_History_Results'!CB512)</f>
        <v>0</v>
      </c>
      <c r="BH512" s="2">
        <f>INDEX('2004'!$B$44:$B$140,'16 Year_History_Results'!CC512)</f>
        <v>0</v>
      </c>
      <c r="BI512" s="2">
        <f>INDEX('2005'!$B$44:$B$140,'16 Year_History_Results'!CD512)</f>
        <v>0</v>
      </c>
      <c r="BJ512" s="2">
        <f>INDEX('2006'!$B$44:$B$140,'16 Year_History_Results'!CE512)</f>
        <v>9</v>
      </c>
      <c r="BK512" s="2">
        <f>INDEX('2007'!$B$44:$B$140,'16 Year_History_Results'!CF512)</f>
        <v>0</v>
      </c>
      <c r="BL512" s="2">
        <f>INDEX('2008'!$B$44:$B$140,'16 Year_History_Results'!CG512)</f>
        <v>0</v>
      </c>
      <c r="BM512" s="2">
        <f>INDEX('2009'!$B$44:$B$140,'16 Year_History_Results'!CH512)</f>
        <v>0</v>
      </c>
      <c r="BN512" s="2">
        <f>INDEX('2010'!$B$44:$B$140,'16 Year_History_Results'!CI512)</f>
        <v>0</v>
      </c>
      <c r="BO512" s="2">
        <f>INDEX('2011'!$B$44:$B$140,'16 Year_History_Results'!CJ512)</f>
        <v>0</v>
      </c>
      <c r="BP512" s="2">
        <f>INDEX('2012'!$B$44:$B$140,'16 Year_History_Results'!CK512)</f>
        <v>0</v>
      </c>
      <c r="BQ512" s="2">
        <f>INDEX('2013'!$B$44:$B$140,'16 Year_History_Results'!CL512)</f>
        <v>0</v>
      </c>
      <c r="BR512" s="2">
        <f>INDEX('2014'!$B$52:$B$180,'16 Year_History_Results'!CM512)</f>
        <v>0</v>
      </c>
      <c r="BS512" s="147">
        <f>INDEX('2015'!$B$52:$B$308,'16 Year_History_Results'!CN512)</f>
        <v>0</v>
      </c>
      <c r="BT512" s="147">
        <f>INDEX('2016'!$B$52:$B$308,'16 Year_History_Results'!CO512)</f>
        <v>0</v>
      </c>
      <c r="BW512">
        <f t="shared" si="415"/>
        <v>138</v>
      </c>
      <c r="BX512" s="110"/>
      <c r="BY512" s="97"/>
      <c r="BZ512" s="146">
        <f>IF(ISNA(MATCH($BW512,'2001'!$A$44:$A$139,0)),97,MATCH($BW512,'2001'!$A$44:$A$139,0))</f>
        <v>97</v>
      </c>
      <c r="CA512" s="2">
        <f>IF(ISNA(MATCH($BW512,'2002'!$A$44:$A$139,0)),97,MATCH($BW512,'2002'!$A$44:$A$139,0))</f>
        <v>30</v>
      </c>
      <c r="CB512" s="2">
        <f>IF(ISNA(MATCH($BW512,'2003'!$A$44:$A$139,0)),97,MATCH($BW512,'2003'!$A$44:$A$139,0))</f>
        <v>97</v>
      </c>
      <c r="CC512" s="2">
        <f>IF(ISNA(MATCH($BW512,'2004'!$A$44:$A$139,0)),97,MATCH($BW512,'2004'!$A$44:$A$139,0))</f>
        <v>97</v>
      </c>
      <c r="CD512" s="2">
        <f>IF(ISNA(MATCH($BW512,'2005'!$A$44:$A$139,0)),97,MATCH($BW512,'2005'!$A$44:$A$139,0))</f>
        <v>97</v>
      </c>
      <c r="CE512" s="2">
        <f>IF(ISNA(MATCH($BW512,'2006'!$A$44:$A$139,0)),97,MATCH($BW512,'2006'!$A$44:$A$139,0))</f>
        <v>29</v>
      </c>
      <c r="CF512" s="2">
        <f>IF(ISNA(MATCH($BW512,'2007'!$A$44:$A$139,0)),97,MATCH($BW512,'2007'!$A$44:$A$139,0))</f>
        <v>97</v>
      </c>
      <c r="CG512" s="2">
        <f>IF(ISNA(MATCH($BW512,'2008'!$A$44:$A$139,0)),97,MATCH($BW512,'2008'!$A$44:$A$139,0))</f>
        <v>97</v>
      </c>
      <c r="CH512" s="2">
        <f>IF(ISNA(MATCH($BW512,'2009'!$A$44:$A$139,0)),97,MATCH($BW512,'2009'!$A$44:$A$139,0))</f>
        <v>97</v>
      </c>
      <c r="CI512" s="2">
        <f>IF(ISNA(MATCH($BW512,'2010'!$A$44:$A$139,0)),97,MATCH($BW512,'2010'!$A$44:$A$139,0))</f>
        <v>97</v>
      </c>
      <c r="CJ512" s="2">
        <f>IF(ISNA(MATCH($BW512,'2011'!$A$44:$A$139,0)),97,MATCH($BW512,'2011'!$A$44:$A$139,0))</f>
        <v>97</v>
      </c>
      <c r="CK512" s="2">
        <f>IF(ISNA(MATCH($BW512,'2012'!$A$44:$A$139,0)),97,MATCH($BW512,'2012'!$A$44:$A$139,0))</f>
        <v>97</v>
      </c>
      <c r="CL512" s="2">
        <f>IF(ISNA(MATCH($BW512,'2013'!$A$44:$A$139,0)),97,MATCH($BW512,'2013'!$A$44:$A$139,0))</f>
        <v>97</v>
      </c>
      <c r="CM512" s="2">
        <f>IF(ISNA(MATCH($BW512,'2014'!$A$52:$A$179,0)),129,MATCH($BW512,'2014'!$A$52:$A$179,0))</f>
        <v>129</v>
      </c>
      <c r="CN512" s="147">
        <f>IF(ISNA(MATCH($BW512,'2015'!$A$52:$A$307,0)),257,MATCH($BW512,'2015'!$A$52:$A$307,0))</f>
        <v>257</v>
      </c>
      <c r="CO512" s="147">
        <f>IF(ISNA(MATCH($BW512,'2016'!$A$52:$A$307,0)),257,MATCH($BW512,'2016'!$A$52:$A$307,0))</f>
        <v>257</v>
      </c>
      <c r="CQ512">
        <f t="shared" si="392"/>
        <v>138</v>
      </c>
      <c r="CR512" s="281"/>
      <c r="CS512" s="279"/>
      <c r="CT512" s="278">
        <f t="shared" si="393"/>
        <v>0</v>
      </c>
      <c r="CU512" s="279">
        <f t="shared" si="394"/>
        <v>21</v>
      </c>
      <c r="CV512" s="279">
        <f t="shared" si="395"/>
        <v>13.9986</v>
      </c>
      <c r="CW512" s="279">
        <f t="shared" si="396"/>
        <v>9.3314667599999996</v>
      </c>
      <c r="CX512" s="279">
        <f t="shared" si="397"/>
        <v>6.2203557422159994</v>
      </c>
      <c r="CY512" s="279">
        <f t="shared" si="398"/>
        <v>13.146489137761186</v>
      </c>
      <c r="CZ512" s="279">
        <f t="shared" si="399"/>
        <v>8.7634496592316058</v>
      </c>
      <c r="DA512" s="279">
        <f t="shared" si="400"/>
        <v>5.8417155428437884</v>
      </c>
      <c r="DB512" s="279">
        <f t="shared" si="401"/>
        <v>3.8940875808596691</v>
      </c>
      <c r="DC512" s="279">
        <f t="shared" si="402"/>
        <v>2.5957987814010552</v>
      </c>
      <c r="DD512" s="279">
        <f t="shared" si="403"/>
        <v>1.7303594676819434</v>
      </c>
      <c r="DE512" s="279">
        <f t="shared" si="404"/>
        <v>1.1534576211567833</v>
      </c>
      <c r="DF512" s="279">
        <f t="shared" si="405"/>
        <v>0.76889485026311166</v>
      </c>
      <c r="DG512" s="279">
        <f t="shared" si="406"/>
        <v>0.51254530718539026</v>
      </c>
      <c r="DH512" s="280">
        <f t="shared" si="407"/>
        <v>0.34166270176978114</v>
      </c>
      <c r="DI512" s="280">
        <f t="shared" si="358"/>
        <v>0.22775235699973609</v>
      </c>
      <c r="DJ512" s="154">
        <f t="shared" si="354"/>
        <v>448</v>
      </c>
      <c r="DK512" s="279">
        <f t="shared" si="408"/>
        <v>138</v>
      </c>
      <c r="DL512" s="97"/>
      <c r="DM512" s="154"/>
      <c r="DN512" s="267">
        <f>BE512+AJ512+DM512</f>
        <v>0</v>
      </c>
      <c r="DO512" s="154">
        <f>BF512+AK512+DN512</f>
        <v>21</v>
      </c>
      <c r="DP512" s="154">
        <f>BG512+AL512+DO512</f>
        <v>21</v>
      </c>
      <c r="DQ512" s="154">
        <f>BH512+AM512+DP512</f>
        <v>21</v>
      </c>
      <c r="DR512" s="154">
        <f>BI512+AN512+DQ512</f>
        <v>21</v>
      </c>
      <c r="DS512" s="154">
        <f>BJ512+AO512+DR512</f>
        <v>30</v>
      </c>
      <c r="DT512" s="154">
        <f>BK512+AP512+DS512</f>
        <v>30</v>
      </c>
      <c r="DU512" s="154">
        <f>BL512+AQ512+DT512</f>
        <v>30</v>
      </c>
      <c r="DV512" s="154">
        <f>BM512+AR512+DU512</f>
        <v>30</v>
      </c>
      <c r="DW512" s="154">
        <f>BN512+AS512+DV512</f>
        <v>30</v>
      </c>
      <c r="DX512" s="154">
        <f>BO512+AT512+DW512</f>
        <v>30</v>
      </c>
      <c r="DY512" s="154">
        <f>BP512+AU512+DX512</f>
        <v>30</v>
      </c>
      <c r="DZ512" s="154">
        <f t="shared" si="409"/>
        <v>30</v>
      </c>
      <c r="EA512" s="154">
        <f t="shared" si="410"/>
        <v>30</v>
      </c>
      <c r="EB512" s="264">
        <f t="shared" si="411"/>
        <v>30</v>
      </c>
      <c r="EC512" s="264">
        <f t="shared" si="359"/>
        <v>30</v>
      </c>
      <c r="ED512" s="154">
        <f t="shared" si="356"/>
        <v>251</v>
      </c>
    </row>
    <row r="513" spans="2:134" ht="13" thickBot="1" x14ac:dyDescent="0.3">
      <c r="B513" s="131">
        <v>267</v>
      </c>
      <c r="C513" s="50">
        <f t="shared" si="412"/>
        <v>2</v>
      </c>
      <c r="D513" s="50">
        <f t="shared" si="413"/>
        <v>0</v>
      </c>
      <c r="E513" s="97"/>
      <c r="F513" s="2">
        <f t="shared" si="357"/>
        <v>508</v>
      </c>
      <c r="G513" s="487">
        <v>585</v>
      </c>
      <c r="H513" s="98">
        <f>15- COUNTIF(L513:AC513,"#N/A")</f>
        <v>0</v>
      </c>
      <c r="I513" s="131">
        <f>SUM(AH513:AY513)+SUM(BE513:BT513)</f>
        <v>13</v>
      </c>
      <c r="J513" s="398">
        <f>DI513</f>
        <v>0.22521455043781999</v>
      </c>
      <c r="K513" s="456" t="str">
        <f>IF(ISNUMBER(MATCH(G513,'[4]OPR data'!$A$3:$A$2900,0)),"Y","N")</f>
        <v>Y</v>
      </c>
      <c r="L513" s="110"/>
      <c r="M513" s="233"/>
      <c r="N513" s="469" t="e">
        <f>(INDEX(Finish_table!R$4:R$83,MATCH('16 Year_History_Results'!$G513,Finish_table!S$4:S$83,0),1))</f>
        <v>#N/A</v>
      </c>
      <c r="O513" s="233" t="e">
        <f>(INDEX(Finish_table!Z$4:Z$99,MATCH('16 Year_History_Results'!$G513,Finish_table!AA$4:AA$99,0),1))</f>
        <v>#N/A</v>
      </c>
      <c r="P513" s="233" t="e">
        <f>(INDEX(Finish_table!AI$4:AI$99,MATCH('16 Year_History_Results'!$G513,Finish_table!AJ$4:AJ$99,0),1))</f>
        <v>#N/A</v>
      </c>
      <c r="Q513" s="233" t="e">
        <f>(INDEX(Finish_table!AR$4:AR$99,MATCH('16 Year_History_Results'!$G513,Finish_table!AS$4:AS$99,0),1))</f>
        <v>#N/A</v>
      </c>
      <c r="R513" s="233" t="e">
        <f>(INDEX(Finish_table!BA$4:BA$99,MATCH('16 Year_History_Results'!$G513,Finish_table!BB$4:BB$99,0),1))</f>
        <v>#N/A</v>
      </c>
      <c r="S513" s="233" t="str">
        <f>(INDEX(Finish_table!BJ$4:BJ$99,MATCH('16 Year_History_Results'!$G513,Finish_table!BK$4:BK$99,0),1))</f>
        <v>SF</v>
      </c>
      <c r="T513" s="233" t="e">
        <f>(INDEX(Finish_table!BS$4:BS$99,MATCH('16 Year_History_Results'!$G513,Finish_table!BT$4:BT$99,0),1))</f>
        <v>#N/A</v>
      </c>
      <c r="U513" s="233" t="e">
        <f>(INDEX(Finish_table!CB$4:CB$99,MATCH('16 Year_History_Results'!$G513,Finish_table!CC$4:CC$99,0),1))</f>
        <v>#N/A</v>
      </c>
      <c r="V513" s="233" t="e">
        <f>(INDEX(Finish_table!CK$4:CK$99,MATCH('16 Year_History_Results'!$G513,Finish_table!CL$4:CL$99,0),1))</f>
        <v>#N/A</v>
      </c>
      <c r="W513" s="233" t="e">
        <f>(INDEX(Finish_table!CT$4:CT$99,MATCH('16 Year_History_Results'!$G513,Finish_table!CU$4:CU$99,0),1))</f>
        <v>#N/A</v>
      </c>
      <c r="X513" s="233" t="e">
        <f>(INDEX(Finish_table!DC$4:DC$99,MATCH('16 Year_History_Results'!$G513,Finish_table!DD$4:DD$99,0),1))</f>
        <v>#N/A</v>
      </c>
      <c r="Y513" s="233" t="e">
        <f>(INDEX(Finish_table!DL$4:DL$99,MATCH('16 Year_History_Results'!$G513,Finish_table!DM$4:DM$99,0),1))</f>
        <v>#N/A</v>
      </c>
      <c r="Z513" s="233" t="e">
        <f>(INDEX(Finish_table!DU$4:DU$99,MATCH('16 Year_History_Results'!$G513,Finish_table!DV$4:DV$99,0),1))</f>
        <v>#N/A</v>
      </c>
      <c r="AA513" s="233" t="e">
        <f>(INDEX(Finish_table!ED$4:ED$140,MATCH('16 Year_History_Results'!$G513,Finish_table!EE$4:EE$140,0),1))</f>
        <v>#N/A</v>
      </c>
      <c r="AB513" s="233" t="e">
        <f>(INDEX(Finish_table!EM$4:EM$224,MATCH('16 Year_History_Results'!$G513,Finish_table!EN$4:EN$224,0),1))</f>
        <v>#N/A</v>
      </c>
      <c r="AC513" s="253" t="e">
        <f>(INDEX(Finish_table!EW$4:EW$224,MATCH('16 Year_History_Results'!$G513,Finish_table!EX$4:EX$224,0),1))</f>
        <v>#N/A</v>
      </c>
      <c r="AG513">
        <f t="shared" si="391"/>
        <v>585</v>
      </c>
      <c r="AH513" s="110"/>
      <c r="AI513" s="2"/>
      <c r="AJ513" s="146">
        <f>INDEX('2001'!$C$44:$C$140,'16 Year_History_Results'!BZ513)</f>
        <v>0</v>
      </c>
      <c r="AK513" s="2">
        <f>INDEX('2002'!$C$44:$C$140,'16 Year_History_Results'!CA513)</f>
        <v>0</v>
      </c>
      <c r="AL513" s="2">
        <f>INDEX('2003'!$C$44:$C$140,'16 Year_History_Results'!CB513)</f>
        <v>0</v>
      </c>
      <c r="AM513" s="2">
        <f>INDEX('2004'!$C$44:$C$140,'16 Year_History_Results'!CC513)</f>
        <v>0</v>
      </c>
      <c r="AN513" s="2">
        <f>INDEX('2005'!$C$44:$C$140,'16 Year_History_Results'!CD513)</f>
        <v>0</v>
      </c>
      <c r="AO513" s="2">
        <f>INDEX('2006'!$C$44:$C$140,'16 Year_History_Results'!CE513)</f>
        <v>8</v>
      </c>
      <c r="AP513" s="2">
        <f>INDEX('2007'!$C$44:$C$140,'16 Year_History_Results'!CF513)</f>
        <v>0</v>
      </c>
      <c r="AQ513" s="2">
        <f>INDEX('2008'!$C$44:$C$140,'16 Year_History_Results'!CG513)</f>
        <v>0</v>
      </c>
      <c r="AR513" s="2">
        <f>INDEX('2009'!$C$44:$C$140,'16 Year_History_Results'!CH513)</f>
        <v>0</v>
      </c>
      <c r="AS513" s="2">
        <f>INDEX('2010'!$C$44:$C$140,'16 Year_History_Results'!CI513)</f>
        <v>0</v>
      </c>
      <c r="AT513" s="2">
        <f>INDEX('2011'!$C$44:$C$140,'16 Year_History_Results'!CJ513)</f>
        <v>0</v>
      </c>
      <c r="AU513" s="2">
        <f>INDEX('2012'!$C$44:$C$140,'16 Year_History_Results'!CK513)</f>
        <v>0</v>
      </c>
      <c r="AV513" s="2">
        <f>INDEX('2013'!$C$44:$C$140,'16 Year_History_Results'!CL513)</f>
        <v>0</v>
      </c>
      <c r="AW513" s="2">
        <f>INDEX('2014'!$C$52:$C$180,'16 Year_History_Results'!CM513)</f>
        <v>0</v>
      </c>
      <c r="AX513" s="2">
        <f>INDEX('2015'!$E$52:$E$308,'16 Year_History_Results'!CN513)</f>
        <v>0</v>
      </c>
      <c r="AY513" s="147">
        <f>INDEX('2016'!$E$52:$E$308,'16 Year_History_Results'!CO513)</f>
        <v>0</v>
      </c>
      <c r="AZ513" s="2"/>
      <c r="BB513">
        <f t="shared" si="414"/>
        <v>585</v>
      </c>
      <c r="BC513" s="110"/>
      <c r="BD513" s="97"/>
      <c r="BE513" s="146">
        <f>INDEX('2001'!$B$44:$B$140,'16 Year_History_Results'!BZ513)</f>
        <v>0</v>
      </c>
      <c r="BF513" s="2">
        <f>INDEX('2002'!$B$44:$B$140,'16 Year_History_Results'!CA513)</f>
        <v>0</v>
      </c>
      <c r="BG513" s="2">
        <f>INDEX('2003'!$B$44:$B$140,'16 Year_History_Results'!CB513)</f>
        <v>0</v>
      </c>
      <c r="BH513" s="2">
        <f>INDEX('2004'!$B$44:$B$140,'16 Year_History_Results'!CC513)</f>
        <v>0</v>
      </c>
      <c r="BI513" s="2">
        <f>INDEX('2005'!$B$44:$B$140,'16 Year_History_Results'!CD513)</f>
        <v>0</v>
      </c>
      <c r="BJ513" s="2">
        <f>INDEX('2006'!$B$44:$B$140,'16 Year_History_Results'!CE513)</f>
        <v>5</v>
      </c>
      <c r="BK513" s="2">
        <f>INDEX('2007'!$B$44:$B$140,'16 Year_History_Results'!CF513)</f>
        <v>0</v>
      </c>
      <c r="BL513" s="2">
        <f>INDEX('2008'!$B$44:$B$140,'16 Year_History_Results'!CG513)</f>
        <v>0</v>
      </c>
      <c r="BM513" s="2">
        <f>INDEX('2009'!$B$44:$B$140,'16 Year_History_Results'!CH513)</f>
        <v>0</v>
      </c>
      <c r="BN513" s="2">
        <f>INDEX('2010'!$B$44:$B$140,'16 Year_History_Results'!CI513)</f>
        <v>0</v>
      </c>
      <c r="BO513" s="2">
        <f>INDEX('2011'!$B$44:$B$140,'16 Year_History_Results'!CJ513)</f>
        <v>0</v>
      </c>
      <c r="BP513" s="2">
        <f>INDEX('2012'!$B$44:$B$140,'16 Year_History_Results'!CK513)</f>
        <v>0</v>
      </c>
      <c r="BQ513" s="2">
        <f>INDEX('2013'!$B$44:$B$140,'16 Year_History_Results'!CL513)</f>
        <v>0</v>
      </c>
      <c r="BR513" s="2">
        <f>INDEX('2014'!$B$52:$B$180,'16 Year_History_Results'!CM513)</f>
        <v>0</v>
      </c>
      <c r="BS513" s="147">
        <f>INDEX('2015'!$B$52:$B$308,'16 Year_History_Results'!CN513)</f>
        <v>0</v>
      </c>
      <c r="BT513" s="147">
        <f>INDEX('2016'!$B$52:$B$308,'16 Year_History_Results'!CO513)</f>
        <v>0</v>
      </c>
      <c r="BW513">
        <f t="shared" si="415"/>
        <v>585</v>
      </c>
      <c r="BX513" s="110"/>
      <c r="BY513" s="97"/>
      <c r="BZ513" s="146">
        <f>IF(ISNA(MATCH($BW513,'2001'!$A$44:$A$139,0)),97,MATCH($BW513,'2001'!$A$44:$A$139,0))</f>
        <v>97</v>
      </c>
      <c r="CA513" s="2">
        <f>IF(ISNA(MATCH($BW513,'2002'!$A$44:$A$139,0)),97,MATCH($BW513,'2002'!$A$44:$A$139,0))</f>
        <v>97</v>
      </c>
      <c r="CB513" s="2">
        <f>IF(ISNA(MATCH($BW513,'2003'!$A$44:$A$139,0)),97,MATCH($BW513,'2003'!$A$44:$A$139,0))</f>
        <v>97</v>
      </c>
      <c r="CC513" s="2">
        <f>IF(ISNA(MATCH($BW513,'2004'!$A$44:$A$139,0)),97,MATCH($BW513,'2004'!$A$44:$A$139,0))</f>
        <v>97</v>
      </c>
      <c r="CD513" s="2">
        <f>IF(ISNA(MATCH($BW513,'2005'!$A$44:$A$139,0)),97,MATCH($BW513,'2005'!$A$44:$A$139,0))</f>
        <v>97</v>
      </c>
      <c r="CE513" s="2">
        <f>IF(ISNA(MATCH($BW513,'2006'!$A$44:$A$139,0)),97,MATCH($BW513,'2006'!$A$44:$A$139,0))</f>
        <v>68</v>
      </c>
      <c r="CF513" s="2">
        <f>IF(ISNA(MATCH($BW513,'2007'!$A$44:$A$139,0)),97,MATCH($BW513,'2007'!$A$44:$A$139,0))</f>
        <v>97</v>
      </c>
      <c r="CG513" s="2">
        <f>IF(ISNA(MATCH($BW513,'2008'!$A$44:$A$139,0)),97,MATCH($BW513,'2008'!$A$44:$A$139,0))</f>
        <v>97</v>
      </c>
      <c r="CH513" s="2">
        <f>IF(ISNA(MATCH($BW513,'2009'!$A$44:$A$139,0)),97,MATCH($BW513,'2009'!$A$44:$A$139,0))</f>
        <v>97</v>
      </c>
      <c r="CI513" s="2">
        <f>IF(ISNA(MATCH($BW513,'2010'!$A$44:$A$139,0)),97,MATCH($BW513,'2010'!$A$44:$A$139,0))</f>
        <v>97</v>
      </c>
      <c r="CJ513" s="2">
        <f>IF(ISNA(MATCH($BW513,'2011'!$A$44:$A$139,0)),97,MATCH($BW513,'2011'!$A$44:$A$139,0))</f>
        <v>97</v>
      </c>
      <c r="CK513" s="2">
        <f>IF(ISNA(MATCH($BW513,'2012'!$A$44:$A$139,0)),97,MATCH($BW513,'2012'!$A$44:$A$139,0))</f>
        <v>97</v>
      </c>
      <c r="CL513" s="2">
        <f>IF(ISNA(MATCH($BW513,'2013'!$A$44:$A$139,0)),97,MATCH($BW513,'2013'!$A$44:$A$139,0))</f>
        <v>97</v>
      </c>
      <c r="CM513" s="2">
        <f>IF(ISNA(MATCH($BW513,'2014'!$A$52:$A$179,0)),129,MATCH($BW513,'2014'!$A$52:$A$179,0))</f>
        <v>129</v>
      </c>
      <c r="CN513" s="147">
        <f>IF(ISNA(MATCH($BW513,'2015'!$A$52:$A$307,0)),257,MATCH($BW513,'2015'!$A$52:$A$307,0))</f>
        <v>257</v>
      </c>
      <c r="CO513" s="147">
        <f>IF(ISNA(MATCH($BW513,'2016'!$A$52:$A$307,0)),257,MATCH($BW513,'2016'!$A$52:$A$307,0))</f>
        <v>257</v>
      </c>
      <c r="CQ513">
        <f t="shared" si="392"/>
        <v>585</v>
      </c>
      <c r="CR513" s="281"/>
      <c r="CS513" s="279"/>
      <c r="CT513" s="278">
        <f t="shared" si="393"/>
        <v>0</v>
      </c>
      <c r="CU513" s="279">
        <f t="shared" si="394"/>
        <v>0</v>
      </c>
      <c r="CV513" s="279">
        <f t="shared" si="395"/>
        <v>0</v>
      </c>
      <c r="CW513" s="279">
        <f t="shared" si="396"/>
        <v>0</v>
      </c>
      <c r="CX513" s="279">
        <f t="shared" si="397"/>
        <v>0</v>
      </c>
      <c r="CY513" s="279">
        <f t="shared" si="398"/>
        <v>13</v>
      </c>
      <c r="CZ513" s="279">
        <f t="shared" si="399"/>
        <v>8.6657999999999991</v>
      </c>
      <c r="DA513" s="279">
        <f t="shared" si="400"/>
        <v>5.7766222799999989</v>
      </c>
      <c r="DB513" s="279">
        <f t="shared" si="401"/>
        <v>3.8506964118479989</v>
      </c>
      <c r="DC513" s="279">
        <f t="shared" si="402"/>
        <v>2.566874228137876</v>
      </c>
      <c r="DD513" s="279">
        <f t="shared" si="403"/>
        <v>1.7110783604767081</v>
      </c>
      <c r="DE513" s="279">
        <f t="shared" si="404"/>
        <v>1.1406048350937736</v>
      </c>
      <c r="DF513" s="279">
        <f t="shared" si="405"/>
        <v>0.76032718307350944</v>
      </c>
      <c r="DG513" s="279">
        <f t="shared" si="406"/>
        <v>0.50683410023680142</v>
      </c>
      <c r="DH513" s="280">
        <f t="shared" si="407"/>
        <v>0.33785561121785179</v>
      </c>
      <c r="DI513" s="280">
        <f t="shared" si="358"/>
        <v>0.22521455043781999</v>
      </c>
      <c r="DJ513" s="154">
        <f t="shared" si="354"/>
        <v>449</v>
      </c>
      <c r="DK513" s="279">
        <f t="shared" si="408"/>
        <v>585</v>
      </c>
      <c r="DL513" s="97"/>
      <c r="DM513" s="154"/>
      <c r="DN513" s="267">
        <f>BE513+AJ513+DM513</f>
        <v>0</v>
      </c>
      <c r="DO513" s="154">
        <f>BF513+AK513+DN513</f>
        <v>0</v>
      </c>
      <c r="DP513" s="154">
        <f>BG513+AL513+DO513</f>
        <v>0</v>
      </c>
      <c r="DQ513" s="154">
        <f>BH513+AM513+DP513</f>
        <v>0</v>
      </c>
      <c r="DR513" s="154">
        <f>BI513+AN513+DQ513</f>
        <v>0</v>
      </c>
      <c r="DS513" s="154">
        <f>BJ513+AO513+DR513</f>
        <v>13</v>
      </c>
      <c r="DT513" s="154">
        <f>BK513+AP513+DS513</f>
        <v>13</v>
      </c>
      <c r="DU513" s="154">
        <f>BL513+AQ513+DT513</f>
        <v>13</v>
      </c>
      <c r="DV513" s="154">
        <f>BM513+AR513+DU513</f>
        <v>13</v>
      </c>
      <c r="DW513" s="154">
        <f>BN513+AS513+DV513</f>
        <v>13</v>
      </c>
      <c r="DX513" s="154">
        <f>BO513+AT513+DW513</f>
        <v>13</v>
      </c>
      <c r="DY513" s="154">
        <f>BP513+AU513+DX513</f>
        <v>13</v>
      </c>
      <c r="DZ513" s="154">
        <f t="shared" si="409"/>
        <v>13</v>
      </c>
      <c r="EA513" s="154">
        <f t="shared" si="410"/>
        <v>13</v>
      </c>
      <c r="EB513" s="264">
        <f t="shared" si="411"/>
        <v>13</v>
      </c>
      <c r="EC513" s="264">
        <f t="shared" si="359"/>
        <v>13</v>
      </c>
      <c r="ED513" s="154">
        <f t="shared" si="356"/>
        <v>381</v>
      </c>
    </row>
    <row r="514" spans="2:134" ht="13" thickBot="1" x14ac:dyDescent="0.3">
      <c r="B514" s="247">
        <v>267</v>
      </c>
      <c r="C514" s="50">
        <f t="shared" si="412"/>
        <v>3</v>
      </c>
      <c r="D514" s="50">
        <f t="shared" si="413"/>
        <v>0</v>
      </c>
      <c r="E514" s="97"/>
      <c r="F514" s="2">
        <f t="shared" si="357"/>
        <v>509</v>
      </c>
      <c r="G514" s="207">
        <v>69</v>
      </c>
      <c r="H514" s="98">
        <f>15- COUNTIF(L514:AC514,"#N/A")</f>
        <v>2</v>
      </c>
      <c r="I514" s="131">
        <f>SUM(AH514:AY514)+SUM(BE514:BT514)</f>
        <v>36</v>
      </c>
      <c r="J514" s="398">
        <f>DI514</f>
        <v>0.21590939546251242</v>
      </c>
      <c r="K514" s="456" t="str">
        <f>IF(ISNUMBER(MATCH(G514,'[4]OPR data'!$A$3:$A$2900,0)),"Y","N")</f>
        <v>Y</v>
      </c>
      <c r="L514" s="110"/>
      <c r="M514" s="233"/>
      <c r="N514" s="469" t="str">
        <f>(INDEX(Finish_table!R$4:R$83,MATCH('16 Year_History_Results'!$G514,Finish_table!S$4:S$83,0),1))</f>
        <v>QF</v>
      </c>
      <c r="O514" s="233" t="e">
        <f>(INDEX(Finish_table!Z$4:Z$99,MATCH('16 Year_History_Results'!$G514,Finish_table!AA$4:AA$99,0),1))</f>
        <v>#N/A</v>
      </c>
      <c r="P514" s="233" t="str">
        <f>(INDEX(Finish_table!AI$4:AI$99,MATCH('16 Year_History_Results'!$G514,Finish_table!AJ$4:AJ$99,0),1))</f>
        <v>QF</v>
      </c>
      <c r="Q514" s="233" t="e">
        <f>(INDEX(Finish_table!AR$4:AR$99,MATCH('16 Year_History_Results'!$G514,Finish_table!AS$4:AS$99,0),1))</f>
        <v>#N/A</v>
      </c>
      <c r="R514" s="233" t="e">
        <f>(INDEX(Finish_table!BA$4:BA$99,MATCH('16 Year_History_Results'!$G514,Finish_table!BB$4:BB$99,0),1))</f>
        <v>#N/A</v>
      </c>
      <c r="S514" s="233" t="str">
        <f>(INDEX(Finish_table!BJ$4:BJ$99,MATCH('16 Year_History_Results'!$G514,Finish_table!BK$4:BK$99,0),1))</f>
        <v>QF</v>
      </c>
      <c r="T514" s="233" t="e">
        <f>(INDEX(Finish_table!BS$4:BS$99,MATCH('16 Year_History_Results'!$G514,Finish_table!BT$4:BT$99,0),1))</f>
        <v>#N/A</v>
      </c>
      <c r="U514" s="233" t="e">
        <f>(INDEX(Finish_table!CB$4:CB$99,MATCH('16 Year_History_Results'!$G514,Finish_table!CC$4:CC$99,0),1))</f>
        <v>#N/A</v>
      </c>
      <c r="V514" s="233" t="e">
        <f>(INDEX(Finish_table!CK$4:CK$99,MATCH('16 Year_History_Results'!$G514,Finish_table!CL$4:CL$99,0),1))</f>
        <v>#N/A</v>
      </c>
      <c r="W514" s="233" t="e">
        <f>(INDEX(Finish_table!CT$4:CT$99,MATCH('16 Year_History_Results'!$G514,Finish_table!CU$4:CU$99,0),1))</f>
        <v>#N/A</v>
      </c>
      <c r="X514" s="233" t="e">
        <f>(INDEX(Finish_table!DC$4:DC$99,MATCH('16 Year_History_Results'!$G514,Finish_table!DD$4:DD$99,0),1))</f>
        <v>#N/A</v>
      </c>
      <c r="Y514" s="233" t="e">
        <f>(INDEX(Finish_table!DL$4:DL$99,MATCH('16 Year_History_Results'!$G514,Finish_table!DM$4:DM$99,0),1))</f>
        <v>#N/A</v>
      </c>
      <c r="Z514" s="233" t="e">
        <f>(INDEX(Finish_table!DU$4:DU$99,MATCH('16 Year_History_Results'!$G514,Finish_table!DV$4:DV$99,0),1))</f>
        <v>#N/A</v>
      </c>
      <c r="AA514" s="233" t="e">
        <f>(INDEX(Finish_table!ED$4:ED$140,MATCH('16 Year_History_Results'!$G514,Finish_table!EE$4:EE$140,0),1))</f>
        <v>#N/A</v>
      </c>
      <c r="AB514" s="233" t="e">
        <f>(INDEX(Finish_table!EM$4:EM$224,MATCH('16 Year_History_Results'!$G514,Finish_table!EN$4:EN$224,0),1))</f>
        <v>#N/A</v>
      </c>
      <c r="AC514" s="253" t="e">
        <f>(INDEX(Finish_table!EW$4:EW$224,MATCH('16 Year_History_Results'!$G514,Finish_table!EX$4:EX$224,0),1))</f>
        <v>#N/A</v>
      </c>
      <c r="AG514">
        <f t="shared" si="391"/>
        <v>69</v>
      </c>
      <c r="AH514" s="110"/>
      <c r="AI514" s="2"/>
      <c r="AJ514" s="146">
        <f>INDEX('2001'!$C$44:$C$140,'16 Year_History_Results'!BZ514)</f>
        <v>10</v>
      </c>
      <c r="AK514" s="2">
        <f>INDEX('2002'!$C$44:$C$140,'16 Year_History_Results'!CA514)</f>
        <v>0</v>
      </c>
      <c r="AL514" s="2">
        <f>INDEX('2003'!$C$44:$C$140,'16 Year_History_Results'!CB514)</f>
        <v>0</v>
      </c>
      <c r="AM514" s="2">
        <f>INDEX('2004'!$C$44:$C$140,'16 Year_History_Results'!CC514)</f>
        <v>0</v>
      </c>
      <c r="AN514" s="2">
        <f>INDEX('2005'!$C$44:$C$140,'16 Year_History_Results'!CD514)</f>
        <v>0</v>
      </c>
      <c r="AO514" s="2">
        <f>INDEX('2006'!$C$44:$C$140,'16 Year_History_Results'!CE514)</f>
        <v>0</v>
      </c>
      <c r="AP514" s="2">
        <f>INDEX('2007'!$C$44:$C$140,'16 Year_History_Results'!CF514)</f>
        <v>0</v>
      </c>
      <c r="AQ514" s="2">
        <f>INDEX('2008'!$C$44:$C$140,'16 Year_History_Results'!CG514)</f>
        <v>0</v>
      </c>
      <c r="AR514" s="2">
        <f>INDEX('2009'!$C$44:$C$140,'16 Year_History_Results'!CH514)</f>
        <v>0</v>
      </c>
      <c r="AS514" s="2">
        <f>INDEX('2010'!$C$44:$C$140,'16 Year_History_Results'!CI514)</f>
        <v>0</v>
      </c>
      <c r="AT514" s="2">
        <f>INDEX('2011'!$C$44:$C$140,'16 Year_History_Results'!CJ514)</f>
        <v>0</v>
      </c>
      <c r="AU514" s="2">
        <f>INDEX('2012'!$C$44:$C$140,'16 Year_History_Results'!CK514)</f>
        <v>0</v>
      </c>
      <c r="AV514" s="2">
        <f>INDEX('2013'!$C$44:$C$140,'16 Year_History_Results'!CL514)</f>
        <v>0</v>
      </c>
      <c r="AW514" s="2">
        <f>INDEX('2014'!$C$52:$C$180,'16 Year_History_Results'!CM514)</f>
        <v>0</v>
      </c>
      <c r="AX514" s="2">
        <f>INDEX('2015'!$E$52:$E$308,'16 Year_History_Results'!CN514)</f>
        <v>0</v>
      </c>
      <c r="AY514" s="147">
        <f>INDEX('2016'!$E$52:$E$308,'16 Year_History_Results'!CO514)</f>
        <v>0</v>
      </c>
      <c r="AZ514" s="2"/>
      <c r="BB514">
        <f t="shared" si="414"/>
        <v>69</v>
      </c>
      <c r="BC514" s="110"/>
      <c r="BD514" s="97"/>
      <c r="BE514" s="146">
        <f>INDEX('2001'!$B$44:$B$140,'16 Year_History_Results'!BZ514)</f>
        <v>9</v>
      </c>
      <c r="BF514" s="2">
        <f>INDEX('2002'!$B$44:$B$140,'16 Year_History_Results'!CA514)</f>
        <v>0</v>
      </c>
      <c r="BG514" s="2">
        <f>INDEX('2003'!$B$44:$B$140,'16 Year_History_Results'!CB514)</f>
        <v>10</v>
      </c>
      <c r="BH514" s="2">
        <f>INDEX('2004'!$B$44:$B$140,'16 Year_History_Results'!CC514)</f>
        <v>0</v>
      </c>
      <c r="BI514" s="2">
        <f>INDEX('2005'!$B$44:$B$140,'16 Year_History_Results'!CD514)</f>
        <v>0</v>
      </c>
      <c r="BJ514" s="2">
        <f>INDEX('2006'!$B$44:$B$140,'16 Year_History_Results'!CE514)</f>
        <v>7</v>
      </c>
      <c r="BK514" s="2">
        <f>INDEX('2007'!$B$44:$B$140,'16 Year_History_Results'!CF514)</f>
        <v>0</v>
      </c>
      <c r="BL514" s="2">
        <f>INDEX('2008'!$B$44:$B$140,'16 Year_History_Results'!CG514)</f>
        <v>0</v>
      </c>
      <c r="BM514" s="2">
        <f>INDEX('2009'!$B$44:$B$140,'16 Year_History_Results'!CH514)</f>
        <v>0</v>
      </c>
      <c r="BN514" s="2">
        <f>INDEX('2010'!$B$44:$B$140,'16 Year_History_Results'!CI514)</f>
        <v>0</v>
      </c>
      <c r="BO514" s="2">
        <f>INDEX('2011'!$B$44:$B$140,'16 Year_History_Results'!CJ514)</f>
        <v>0</v>
      </c>
      <c r="BP514" s="2">
        <f>INDEX('2012'!$B$44:$B$140,'16 Year_History_Results'!CK514)</f>
        <v>0</v>
      </c>
      <c r="BQ514" s="2">
        <f>INDEX('2013'!$B$44:$B$140,'16 Year_History_Results'!CL514)</f>
        <v>0</v>
      </c>
      <c r="BR514" s="2">
        <f>INDEX('2014'!$B$52:$B$180,'16 Year_History_Results'!CM514)</f>
        <v>0</v>
      </c>
      <c r="BS514" s="147">
        <f>INDEX('2015'!$B$52:$B$308,'16 Year_History_Results'!CN514)</f>
        <v>0</v>
      </c>
      <c r="BT514" s="147">
        <f>INDEX('2016'!$B$52:$B$308,'16 Year_History_Results'!CO514)</f>
        <v>0</v>
      </c>
      <c r="BW514">
        <f t="shared" si="415"/>
        <v>69</v>
      </c>
      <c r="BX514" s="110"/>
      <c r="BY514" s="97"/>
      <c r="BZ514" s="146">
        <f>IF(ISNA(MATCH($BW514,'2001'!$A$44:$A$139,0)),97,MATCH($BW514,'2001'!$A$44:$A$139,0))</f>
        <v>18</v>
      </c>
      <c r="CA514" s="2">
        <f>IF(ISNA(MATCH($BW514,'2002'!$A$44:$A$139,0)),97,MATCH($BW514,'2002'!$A$44:$A$139,0))</f>
        <v>97</v>
      </c>
      <c r="CB514" s="2">
        <f>IF(ISNA(MATCH($BW514,'2003'!$A$44:$A$139,0)),97,MATCH($BW514,'2003'!$A$44:$A$139,0))</f>
        <v>15</v>
      </c>
      <c r="CC514" s="2">
        <f>IF(ISNA(MATCH($BW514,'2004'!$A$44:$A$139,0)),97,MATCH($BW514,'2004'!$A$44:$A$139,0))</f>
        <v>97</v>
      </c>
      <c r="CD514" s="2">
        <f>IF(ISNA(MATCH($BW514,'2005'!$A$44:$A$139,0)),97,MATCH($BW514,'2005'!$A$44:$A$139,0))</f>
        <v>97</v>
      </c>
      <c r="CE514" s="2">
        <f>IF(ISNA(MATCH($BW514,'2006'!$A$44:$A$139,0)),97,MATCH($BW514,'2006'!$A$44:$A$139,0))</f>
        <v>12</v>
      </c>
      <c r="CF514" s="2">
        <f>IF(ISNA(MATCH($BW514,'2007'!$A$44:$A$139,0)),97,MATCH($BW514,'2007'!$A$44:$A$139,0))</f>
        <v>97</v>
      </c>
      <c r="CG514" s="2">
        <f>IF(ISNA(MATCH($BW514,'2008'!$A$44:$A$139,0)),97,MATCH($BW514,'2008'!$A$44:$A$139,0))</f>
        <v>97</v>
      </c>
      <c r="CH514" s="2">
        <f>IF(ISNA(MATCH($BW514,'2009'!$A$44:$A$139,0)),97,MATCH($BW514,'2009'!$A$44:$A$139,0))</f>
        <v>97</v>
      </c>
      <c r="CI514" s="2">
        <f>IF(ISNA(MATCH($BW514,'2010'!$A$44:$A$139,0)),97,MATCH($BW514,'2010'!$A$44:$A$139,0))</f>
        <v>97</v>
      </c>
      <c r="CJ514" s="2">
        <f>IF(ISNA(MATCH($BW514,'2011'!$A$44:$A$139,0)),97,MATCH($BW514,'2011'!$A$44:$A$139,0))</f>
        <v>97</v>
      </c>
      <c r="CK514" s="2">
        <f>IF(ISNA(MATCH($BW514,'2012'!$A$44:$A$139,0)),97,MATCH($BW514,'2012'!$A$44:$A$139,0))</f>
        <v>97</v>
      </c>
      <c r="CL514" s="2">
        <f>IF(ISNA(MATCH($BW514,'2013'!$A$44:$A$139,0)),97,MATCH($BW514,'2013'!$A$44:$A$139,0))</f>
        <v>97</v>
      </c>
      <c r="CM514" s="2">
        <f>IF(ISNA(MATCH($BW514,'2014'!$A$52:$A$179,0)),129,MATCH($BW514,'2014'!$A$52:$A$179,0))</f>
        <v>129</v>
      </c>
      <c r="CN514" s="147">
        <f>IF(ISNA(MATCH($BW514,'2015'!$A$52:$A$307,0)),257,MATCH($BW514,'2015'!$A$52:$A$307,0))</f>
        <v>257</v>
      </c>
      <c r="CO514" s="147">
        <f>IF(ISNA(MATCH($BW514,'2016'!$A$52:$A$307,0)),257,MATCH($BW514,'2016'!$A$52:$A$307,0))</f>
        <v>257</v>
      </c>
      <c r="CQ514">
        <f t="shared" si="392"/>
        <v>69</v>
      </c>
      <c r="CR514" s="281"/>
      <c r="CS514" s="279"/>
      <c r="CT514" s="278">
        <f t="shared" si="393"/>
        <v>19</v>
      </c>
      <c r="CU514" s="279">
        <f t="shared" si="394"/>
        <v>12.6654</v>
      </c>
      <c r="CV514" s="279">
        <f t="shared" si="395"/>
        <v>18.442755640000001</v>
      </c>
      <c r="CW514" s="279">
        <f t="shared" si="396"/>
        <v>12.293940909624</v>
      </c>
      <c r="CX514" s="279">
        <f t="shared" si="397"/>
        <v>8.1951410103553588</v>
      </c>
      <c r="CY514" s="279">
        <f t="shared" si="398"/>
        <v>12.462880997502882</v>
      </c>
      <c r="CZ514" s="279">
        <f t="shared" si="399"/>
        <v>8.3077564729354201</v>
      </c>
      <c r="DA514" s="279">
        <f t="shared" si="400"/>
        <v>5.537950464858751</v>
      </c>
      <c r="DB514" s="279">
        <f t="shared" si="401"/>
        <v>3.6915977798748432</v>
      </c>
      <c r="DC514" s="279">
        <f t="shared" si="402"/>
        <v>2.4608190800645704</v>
      </c>
      <c r="DD514" s="279">
        <f t="shared" si="403"/>
        <v>1.6403819987710426</v>
      </c>
      <c r="DE514" s="279">
        <f t="shared" si="404"/>
        <v>1.093478640380777</v>
      </c>
      <c r="DF514" s="279">
        <f t="shared" si="405"/>
        <v>0.72891286167782599</v>
      </c>
      <c r="DG514" s="279">
        <f t="shared" si="406"/>
        <v>0.48589331359443877</v>
      </c>
      <c r="DH514" s="280">
        <f t="shared" si="407"/>
        <v>0.32389648284205286</v>
      </c>
      <c r="DI514" s="280">
        <f t="shared" si="358"/>
        <v>0.21590939546251242</v>
      </c>
      <c r="DJ514" s="154">
        <f t="shared" si="354"/>
        <v>451</v>
      </c>
      <c r="DK514" s="279">
        <f t="shared" si="408"/>
        <v>69</v>
      </c>
      <c r="DL514" s="97"/>
      <c r="DM514" s="154"/>
      <c r="DN514" s="267">
        <f>BE514+AJ514+DM514</f>
        <v>19</v>
      </c>
      <c r="DO514" s="154">
        <f>BF514+AK514+DN514</f>
        <v>19</v>
      </c>
      <c r="DP514" s="154">
        <f>BG514+AL514+DO514</f>
        <v>29</v>
      </c>
      <c r="DQ514" s="154">
        <f>BH514+AM514+DP514</f>
        <v>29</v>
      </c>
      <c r="DR514" s="154">
        <f>BI514+AN514+DQ514</f>
        <v>29</v>
      </c>
      <c r="DS514" s="154">
        <f>BJ514+AO514+DR514</f>
        <v>36</v>
      </c>
      <c r="DT514" s="154">
        <f>BK514+AP514+DS514</f>
        <v>36</v>
      </c>
      <c r="DU514" s="154">
        <f>BL514+AQ514+DT514</f>
        <v>36</v>
      </c>
      <c r="DV514" s="154">
        <f>BM514+AR514+DU514</f>
        <v>36</v>
      </c>
      <c r="DW514" s="154">
        <f>BN514+AS514+DV514</f>
        <v>36</v>
      </c>
      <c r="DX514" s="154">
        <f>BO514+AT514+DW514</f>
        <v>36</v>
      </c>
      <c r="DY514" s="154">
        <f>BP514+AU514+DX514</f>
        <v>36</v>
      </c>
      <c r="DZ514" s="154">
        <f t="shared" si="409"/>
        <v>36</v>
      </c>
      <c r="EA514" s="154">
        <f t="shared" si="410"/>
        <v>36</v>
      </c>
      <c r="EB514" s="264">
        <f t="shared" si="411"/>
        <v>36</v>
      </c>
      <c r="EC514" s="264">
        <f t="shared" si="359"/>
        <v>36</v>
      </c>
      <c r="ED514" s="154">
        <f t="shared" si="356"/>
        <v>214</v>
      </c>
    </row>
    <row r="515" spans="2:134" ht="13" thickBot="1" x14ac:dyDescent="0.3">
      <c r="B515" s="131">
        <v>267</v>
      </c>
      <c r="C515" s="50">
        <f t="shared" si="412"/>
        <v>4</v>
      </c>
      <c r="D515" s="50">
        <f t="shared" si="413"/>
        <v>4</v>
      </c>
      <c r="E515" s="97"/>
      <c r="F515" s="2">
        <f t="shared" si="357"/>
        <v>510</v>
      </c>
      <c r="G515" s="207">
        <v>1087</v>
      </c>
      <c r="H515" s="98">
        <f>15- COUNTIF(L515:AC515,"#N/A")</f>
        <v>0</v>
      </c>
      <c r="I515" s="131">
        <f>SUM(AH515:AY515)+SUM(BE515:BT515)</f>
        <v>8</v>
      </c>
      <c r="J515" s="398">
        <f>DI515</f>
        <v>0.20791114536483188</v>
      </c>
      <c r="K515" s="456" t="str">
        <f>IF(ISNUMBER(MATCH(G515,'[4]OPR data'!$A$3:$A$2900,0)),"Y","N")</f>
        <v>N</v>
      </c>
      <c r="L515" s="110"/>
      <c r="M515" s="233"/>
      <c r="N515" s="469" t="e">
        <f>(INDEX(Finish_table!R$4:R$83,MATCH('16 Year_History_Results'!$G515,Finish_table!S$4:S$83,0),1))</f>
        <v>#N/A</v>
      </c>
      <c r="O515" s="233" t="e">
        <f>(INDEX(Finish_table!Z$4:Z$99,MATCH('16 Year_History_Results'!$G515,Finish_table!AA$4:AA$99,0),1))</f>
        <v>#N/A</v>
      </c>
      <c r="P515" s="233" t="e">
        <f>(INDEX(Finish_table!AI$4:AI$99,MATCH('16 Year_History_Results'!$G515,Finish_table!AJ$4:AJ$99,0),1))</f>
        <v>#N/A</v>
      </c>
      <c r="Q515" s="233" t="e">
        <f>(INDEX(Finish_table!AR$4:AR$99,MATCH('16 Year_History_Results'!$G515,Finish_table!AS$4:AS$99,0),1))</f>
        <v>#N/A</v>
      </c>
      <c r="R515" s="233" t="e">
        <f>(INDEX(Finish_table!BA$4:BA$99,MATCH('16 Year_History_Results'!$G515,Finish_table!BB$4:BB$99,0),1))</f>
        <v>#N/A</v>
      </c>
      <c r="S515" s="233" t="e">
        <f>(INDEX(Finish_table!BJ$4:BJ$99,MATCH('16 Year_History_Results'!$G515,Finish_table!BK$4:BK$99,0),1))</f>
        <v>#N/A</v>
      </c>
      <c r="T515" s="233" t="str">
        <f>(INDEX(Finish_table!BS$4:BS$99,MATCH('16 Year_History_Results'!$G515,Finish_table!BT$4:BT$99,0),1))</f>
        <v>QF</v>
      </c>
      <c r="U515" s="233" t="e">
        <f>(INDEX(Finish_table!CB$4:CB$99,MATCH('16 Year_History_Results'!$G515,Finish_table!CC$4:CC$99,0),1))</f>
        <v>#N/A</v>
      </c>
      <c r="V515" s="233" t="e">
        <f>(INDEX(Finish_table!CK$4:CK$99,MATCH('16 Year_History_Results'!$G515,Finish_table!CL$4:CL$99,0),1))</f>
        <v>#N/A</v>
      </c>
      <c r="W515" s="233" t="e">
        <f>(INDEX(Finish_table!CT$4:CT$99,MATCH('16 Year_History_Results'!$G515,Finish_table!CU$4:CU$99,0),1))</f>
        <v>#N/A</v>
      </c>
      <c r="X515" s="233" t="e">
        <f>(INDEX(Finish_table!DC$4:DC$99,MATCH('16 Year_History_Results'!$G515,Finish_table!DD$4:DD$99,0),1))</f>
        <v>#N/A</v>
      </c>
      <c r="Y515" s="233" t="e">
        <f>(INDEX(Finish_table!DL$4:DL$99,MATCH('16 Year_History_Results'!$G515,Finish_table!DM$4:DM$99,0),1))</f>
        <v>#N/A</v>
      </c>
      <c r="Z515" s="233" t="e">
        <f>(INDEX(Finish_table!DU$4:DU$99,MATCH('16 Year_History_Results'!$G515,Finish_table!DV$4:DV$99,0),1))</f>
        <v>#N/A</v>
      </c>
      <c r="AA515" s="233" t="e">
        <f>(INDEX(Finish_table!ED$4:ED$140,MATCH('16 Year_History_Results'!$G515,Finish_table!EE$4:EE$140,0),1))</f>
        <v>#N/A</v>
      </c>
      <c r="AB515" s="233" t="e">
        <f>(INDEX(Finish_table!EM$4:EM$224,MATCH('16 Year_History_Results'!$G515,Finish_table!EN$4:EN$224,0),1))</f>
        <v>#N/A</v>
      </c>
      <c r="AC515" s="253" t="e">
        <f>(INDEX(Finish_table!EW$4:EW$224,MATCH('16 Year_History_Results'!$G515,Finish_table!EX$4:EX$224,0),1))</f>
        <v>#N/A</v>
      </c>
      <c r="AG515">
        <f t="shared" si="391"/>
        <v>1087</v>
      </c>
      <c r="AH515" s="110"/>
      <c r="AI515" s="2"/>
      <c r="AJ515" s="146">
        <f>INDEX('2001'!$C$44:$C$140,'16 Year_History_Results'!BZ515)</f>
        <v>0</v>
      </c>
      <c r="AK515" s="2">
        <f>INDEX('2002'!$C$44:$C$140,'16 Year_History_Results'!CA515)</f>
        <v>0</v>
      </c>
      <c r="AL515" s="2">
        <f>INDEX('2003'!$C$44:$C$140,'16 Year_History_Results'!CB515)</f>
        <v>0</v>
      </c>
      <c r="AM515" s="2">
        <f>INDEX('2004'!$C$44:$C$140,'16 Year_History_Results'!CC515)</f>
        <v>0</v>
      </c>
      <c r="AN515" s="2">
        <f>INDEX('2005'!$C$44:$C$140,'16 Year_History_Results'!CD515)</f>
        <v>0</v>
      </c>
      <c r="AO515" s="2">
        <f>INDEX('2006'!$C$44:$C$140,'16 Year_History_Results'!CE515)</f>
        <v>0</v>
      </c>
      <c r="AP515" s="2">
        <f>INDEX('2007'!$C$44:$C$140,'16 Year_History_Results'!CF515)</f>
        <v>0</v>
      </c>
      <c r="AQ515" s="2">
        <f>INDEX('2008'!$C$44:$C$140,'16 Year_History_Results'!CG515)</f>
        <v>0</v>
      </c>
      <c r="AR515" s="2">
        <f>INDEX('2009'!$C$44:$C$140,'16 Year_History_Results'!CH515)</f>
        <v>0</v>
      </c>
      <c r="AS515" s="2">
        <f>INDEX('2010'!$C$44:$C$140,'16 Year_History_Results'!CI515)</f>
        <v>0</v>
      </c>
      <c r="AT515" s="2">
        <f>INDEX('2011'!$C$44:$C$140,'16 Year_History_Results'!CJ515)</f>
        <v>0</v>
      </c>
      <c r="AU515" s="2">
        <f>INDEX('2012'!$C$44:$C$140,'16 Year_History_Results'!CK515)</f>
        <v>0</v>
      </c>
      <c r="AV515" s="2">
        <f>INDEX('2013'!$C$44:$C$140,'16 Year_History_Results'!CL515)</f>
        <v>0</v>
      </c>
      <c r="AW515" s="2">
        <f>INDEX('2014'!$C$52:$C$180,'16 Year_History_Results'!CM515)</f>
        <v>0</v>
      </c>
      <c r="AX515" s="2">
        <f>INDEX('2015'!$E$52:$E$308,'16 Year_History_Results'!CN515)</f>
        <v>0</v>
      </c>
      <c r="AY515" s="147">
        <f>INDEX('2016'!$E$52:$E$308,'16 Year_History_Results'!CO515)</f>
        <v>0</v>
      </c>
      <c r="AZ515" s="2"/>
      <c r="BB515">
        <f t="shared" si="414"/>
        <v>1087</v>
      </c>
      <c r="BC515" s="110"/>
      <c r="BD515" s="97"/>
      <c r="BE515" s="146">
        <f>INDEX('2001'!$B$44:$B$140,'16 Year_History_Results'!BZ515)</f>
        <v>0</v>
      </c>
      <c r="BF515" s="2">
        <f>INDEX('2002'!$B$44:$B$140,'16 Year_History_Results'!CA515)</f>
        <v>0</v>
      </c>
      <c r="BG515" s="2">
        <f>INDEX('2003'!$B$44:$B$140,'16 Year_History_Results'!CB515)</f>
        <v>0</v>
      </c>
      <c r="BH515" s="2">
        <f>INDEX('2004'!$B$44:$B$140,'16 Year_History_Results'!CC515)</f>
        <v>0</v>
      </c>
      <c r="BI515" s="2">
        <f>INDEX('2005'!$B$44:$B$140,'16 Year_History_Results'!CD515)</f>
        <v>0</v>
      </c>
      <c r="BJ515" s="2">
        <f>INDEX('2006'!$B$44:$B$140,'16 Year_History_Results'!CE515)</f>
        <v>0</v>
      </c>
      <c r="BK515" s="2">
        <f>INDEX('2007'!$B$44:$B$140,'16 Year_History_Results'!CF515)</f>
        <v>8</v>
      </c>
      <c r="BL515" s="2">
        <f>INDEX('2008'!$B$44:$B$140,'16 Year_History_Results'!CG515)</f>
        <v>0</v>
      </c>
      <c r="BM515" s="2">
        <f>INDEX('2009'!$B$44:$B$140,'16 Year_History_Results'!CH515)</f>
        <v>0</v>
      </c>
      <c r="BN515" s="2">
        <f>INDEX('2010'!$B$44:$B$140,'16 Year_History_Results'!CI515)</f>
        <v>0</v>
      </c>
      <c r="BO515" s="2">
        <f>INDEX('2011'!$B$44:$B$140,'16 Year_History_Results'!CJ515)</f>
        <v>0</v>
      </c>
      <c r="BP515" s="2">
        <f>INDEX('2012'!$B$44:$B$140,'16 Year_History_Results'!CK515)</f>
        <v>0</v>
      </c>
      <c r="BQ515" s="2">
        <f>INDEX('2013'!$B$44:$B$140,'16 Year_History_Results'!CL515)</f>
        <v>0</v>
      </c>
      <c r="BR515" s="2">
        <f>INDEX('2014'!$B$52:$B$180,'16 Year_History_Results'!CM515)</f>
        <v>0</v>
      </c>
      <c r="BS515" s="147">
        <f>INDEX('2015'!$B$52:$B$308,'16 Year_History_Results'!CN515)</f>
        <v>0</v>
      </c>
      <c r="BT515" s="147">
        <f>INDEX('2016'!$B$52:$B$308,'16 Year_History_Results'!CO515)</f>
        <v>0</v>
      </c>
      <c r="BW515">
        <f t="shared" si="415"/>
        <v>1087</v>
      </c>
      <c r="BX515" s="110"/>
      <c r="BY515" s="97"/>
      <c r="BZ515" s="146">
        <f>IF(ISNA(MATCH($BW515,'2001'!$A$44:$A$139,0)),97,MATCH($BW515,'2001'!$A$44:$A$139,0))</f>
        <v>97</v>
      </c>
      <c r="CA515" s="2">
        <f>IF(ISNA(MATCH($BW515,'2002'!$A$44:$A$139,0)),97,MATCH($BW515,'2002'!$A$44:$A$139,0))</f>
        <v>97</v>
      </c>
      <c r="CB515" s="2">
        <f>IF(ISNA(MATCH($BW515,'2003'!$A$44:$A$139,0)),97,MATCH($BW515,'2003'!$A$44:$A$139,0))</f>
        <v>97</v>
      </c>
      <c r="CC515" s="2">
        <f>IF(ISNA(MATCH($BW515,'2004'!$A$44:$A$139,0)),97,MATCH($BW515,'2004'!$A$44:$A$139,0))</f>
        <v>97</v>
      </c>
      <c r="CD515" s="2">
        <f>IF(ISNA(MATCH($BW515,'2005'!$A$44:$A$139,0)),97,MATCH($BW515,'2005'!$A$44:$A$139,0))</f>
        <v>97</v>
      </c>
      <c r="CE515" s="2">
        <f>IF(ISNA(MATCH($BW515,'2006'!$A$44:$A$139,0)),97,MATCH($BW515,'2006'!$A$44:$A$139,0))</f>
        <v>97</v>
      </c>
      <c r="CF515" s="2">
        <f>IF(ISNA(MATCH($BW515,'2007'!$A$44:$A$139,0)),97,MATCH($BW515,'2007'!$A$44:$A$139,0))</f>
        <v>61</v>
      </c>
      <c r="CG515" s="2">
        <f>IF(ISNA(MATCH($BW515,'2008'!$A$44:$A$139,0)),97,MATCH($BW515,'2008'!$A$44:$A$139,0))</f>
        <v>97</v>
      </c>
      <c r="CH515" s="2">
        <f>IF(ISNA(MATCH($BW515,'2009'!$A$44:$A$139,0)),97,MATCH($BW515,'2009'!$A$44:$A$139,0))</f>
        <v>97</v>
      </c>
      <c r="CI515" s="2">
        <f>IF(ISNA(MATCH($BW515,'2010'!$A$44:$A$139,0)),97,MATCH($BW515,'2010'!$A$44:$A$139,0))</f>
        <v>97</v>
      </c>
      <c r="CJ515" s="2">
        <f>IF(ISNA(MATCH($BW515,'2011'!$A$44:$A$139,0)),97,MATCH($BW515,'2011'!$A$44:$A$139,0))</f>
        <v>97</v>
      </c>
      <c r="CK515" s="2">
        <f>IF(ISNA(MATCH($BW515,'2012'!$A$44:$A$139,0)),97,MATCH($BW515,'2012'!$A$44:$A$139,0))</f>
        <v>97</v>
      </c>
      <c r="CL515" s="2">
        <f>IF(ISNA(MATCH($BW515,'2013'!$A$44:$A$139,0)),97,MATCH($BW515,'2013'!$A$44:$A$139,0))</f>
        <v>97</v>
      </c>
      <c r="CM515" s="2">
        <f>IF(ISNA(MATCH($BW515,'2014'!$A$52:$A$179,0)),129,MATCH($BW515,'2014'!$A$52:$A$179,0))</f>
        <v>129</v>
      </c>
      <c r="CN515" s="147">
        <f>IF(ISNA(MATCH($BW515,'2015'!$A$52:$A$307,0)),257,MATCH($BW515,'2015'!$A$52:$A$307,0))</f>
        <v>257</v>
      </c>
      <c r="CO515" s="147">
        <f>IF(ISNA(MATCH($BW515,'2016'!$A$52:$A$307,0)),257,MATCH($BW515,'2016'!$A$52:$A$307,0))</f>
        <v>257</v>
      </c>
      <c r="CQ515">
        <f t="shared" si="392"/>
        <v>1087</v>
      </c>
      <c r="CR515" s="281"/>
      <c r="CS515" s="279"/>
      <c r="CT515" s="278">
        <f t="shared" si="393"/>
        <v>0</v>
      </c>
      <c r="CU515" s="279">
        <f t="shared" si="394"/>
        <v>0</v>
      </c>
      <c r="CV515" s="279">
        <f t="shared" si="395"/>
        <v>0</v>
      </c>
      <c r="CW515" s="279">
        <f t="shared" si="396"/>
        <v>0</v>
      </c>
      <c r="CX515" s="279">
        <f t="shared" si="397"/>
        <v>0</v>
      </c>
      <c r="CY515" s="279">
        <f t="shared" si="398"/>
        <v>0</v>
      </c>
      <c r="CZ515" s="279">
        <f t="shared" si="399"/>
        <v>8</v>
      </c>
      <c r="DA515" s="279">
        <f t="shared" si="400"/>
        <v>5.3327999999999998</v>
      </c>
      <c r="DB515" s="279">
        <f t="shared" si="401"/>
        <v>3.5548444799999999</v>
      </c>
      <c r="DC515" s="279">
        <f t="shared" si="402"/>
        <v>2.3696593303679996</v>
      </c>
      <c r="DD515" s="279">
        <f t="shared" si="403"/>
        <v>1.5796149096233085</v>
      </c>
      <c r="DE515" s="279">
        <f t="shared" si="404"/>
        <v>1.0529712987548974</v>
      </c>
      <c r="DF515" s="279">
        <f t="shared" si="405"/>
        <v>0.70191066775001454</v>
      </c>
      <c r="DG515" s="279">
        <f t="shared" si="406"/>
        <v>0.46789365112215969</v>
      </c>
      <c r="DH515" s="280">
        <f t="shared" si="407"/>
        <v>0.31189790783803162</v>
      </c>
      <c r="DI515" s="280">
        <f t="shared" si="358"/>
        <v>0.20791114536483188</v>
      </c>
      <c r="DJ515" s="154">
        <f t="shared" si="354"/>
        <v>452</v>
      </c>
      <c r="DK515" s="279">
        <f t="shared" si="408"/>
        <v>1087</v>
      </c>
      <c r="DL515" s="97"/>
      <c r="DM515" s="154"/>
      <c r="DN515" s="267">
        <f>BE515+AJ515+DM515</f>
        <v>0</v>
      </c>
      <c r="DO515" s="154">
        <f>BF515+AK515+DN515</f>
        <v>0</v>
      </c>
      <c r="DP515" s="154">
        <f>BG515+AL515+DO515</f>
        <v>0</v>
      </c>
      <c r="DQ515" s="154">
        <f>BH515+AM515+DP515</f>
        <v>0</v>
      </c>
      <c r="DR515" s="154">
        <f>BI515+AN515+DQ515</f>
        <v>0</v>
      </c>
      <c r="DS515" s="154">
        <f>BJ515+AO515+DR515</f>
        <v>0</v>
      </c>
      <c r="DT515" s="154">
        <f>BK515+AP515+DS515</f>
        <v>8</v>
      </c>
      <c r="DU515" s="154">
        <f>BL515+AQ515+DT515</f>
        <v>8</v>
      </c>
      <c r="DV515" s="154">
        <f>BM515+AR515+DU515</f>
        <v>8</v>
      </c>
      <c r="DW515" s="154">
        <f>BN515+AS515+DV515</f>
        <v>8</v>
      </c>
      <c r="DX515" s="154">
        <f>BO515+AT515+DW515</f>
        <v>8</v>
      </c>
      <c r="DY515" s="154">
        <f>BP515+AU515+DX515</f>
        <v>8</v>
      </c>
      <c r="DZ515" s="154">
        <f t="shared" si="409"/>
        <v>8</v>
      </c>
      <c r="EA515" s="154">
        <f t="shared" si="410"/>
        <v>8</v>
      </c>
      <c r="EB515" s="264">
        <f t="shared" si="411"/>
        <v>8</v>
      </c>
      <c r="EC515" s="264">
        <f t="shared" si="359"/>
        <v>8</v>
      </c>
      <c r="ED515" s="154">
        <f t="shared" si="356"/>
        <v>467</v>
      </c>
    </row>
    <row r="516" spans="2:134" ht="13" thickBot="1" x14ac:dyDescent="0.3">
      <c r="B516" s="131">
        <v>269</v>
      </c>
      <c r="C516" s="50">
        <f t="shared" si="412"/>
        <v>1</v>
      </c>
      <c r="D516" s="50">
        <f t="shared" si="413"/>
        <v>0</v>
      </c>
      <c r="E516" s="97"/>
      <c r="F516" s="2">
        <f t="shared" si="357"/>
        <v>511</v>
      </c>
      <c r="G516" s="207">
        <v>753</v>
      </c>
      <c r="H516" s="98">
        <f>15- COUNTIF(L516:AC516,"#N/A")</f>
        <v>0</v>
      </c>
      <c r="I516" s="131">
        <f>SUM(AH516:AY516)+SUM(BE516:BT516)</f>
        <v>12</v>
      </c>
      <c r="J516" s="398">
        <f>DI516</f>
        <v>0.20789035425029542</v>
      </c>
      <c r="K516" s="456" t="str">
        <f>IF(ISNUMBER(MATCH(G516,'[4]OPR data'!$A$3:$A$2900,0)),"Y","N")</f>
        <v>Y</v>
      </c>
      <c r="L516" s="110"/>
      <c r="M516" s="233"/>
      <c r="N516" s="469" t="e">
        <f>(INDEX(Finish_table!R$4:R$83,MATCH('16 Year_History_Results'!$G516,Finish_table!S$4:S$83,0),1))</f>
        <v>#N/A</v>
      </c>
      <c r="O516" s="233" t="e">
        <f>(INDEX(Finish_table!Z$4:Z$99,MATCH('16 Year_History_Results'!$G516,Finish_table!AA$4:AA$99,0),1))</f>
        <v>#N/A</v>
      </c>
      <c r="P516" s="233" t="e">
        <f>(INDEX(Finish_table!AI$4:AI$99,MATCH('16 Year_History_Results'!$G516,Finish_table!AJ$4:AJ$99,0),1))</f>
        <v>#N/A</v>
      </c>
      <c r="Q516" s="233" t="e">
        <f>(INDEX(Finish_table!AR$4:AR$99,MATCH('16 Year_History_Results'!$G516,Finish_table!AS$4:AS$99,0),1))</f>
        <v>#N/A</v>
      </c>
      <c r="R516" s="233" t="e">
        <f>(INDEX(Finish_table!BA$4:BA$99,MATCH('16 Year_History_Results'!$G516,Finish_table!BB$4:BB$99,0),1))</f>
        <v>#N/A</v>
      </c>
      <c r="S516" s="233" t="str">
        <f>(INDEX(Finish_table!BJ$4:BJ$99,MATCH('16 Year_History_Results'!$G516,Finish_table!BK$4:BK$99,0),1))</f>
        <v>SF</v>
      </c>
      <c r="T516" s="233" t="e">
        <f>(INDEX(Finish_table!BS$4:BS$99,MATCH('16 Year_History_Results'!$G516,Finish_table!BT$4:BT$99,0),1))</f>
        <v>#N/A</v>
      </c>
      <c r="U516" s="233" t="e">
        <f>(INDEX(Finish_table!CB$4:CB$99,MATCH('16 Year_History_Results'!$G516,Finish_table!CC$4:CC$99,0),1))</f>
        <v>#N/A</v>
      </c>
      <c r="V516" s="233" t="e">
        <f>(INDEX(Finish_table!CK$4:CK$99,MATCH('16 Year_History_Results'!$G516,Finish_table!CL$4:CL$99,0),1))</f>
        <v>#N/A</v>
      </c>
      <c r="W516" s="233" t="e">
        <f>(INDEX(Finish_table!CT$4:CT$99,MATCH('16 Year_History_Results'!$G516,Finish_table!CU$4:CU$99,0),1))</f>
        <v>#N/A</v>
      </c>
      <c r="X516" s="233" t="e">
        <f>(INDEX(Finish_table!DC$4:DC$99,MATCH('16 Year_History_Results'!$G516,Finish_table!DD$4:DD$99,0),1))</f>
        <v>#N/A</v>
      </c>
      <c r="Y516" s="233" t="e">
        <f>(INDEX(Finish_table!DL$4:DL$99,MATCH('16 Year_History_Results'!$G516,Finish_table!DM$4:DM$99,0),1))</f>
        <v>#N/A</v>
      </c>
      <c r="Z516" s="233" t="e">
        <f>(INDEX(Finish_table!DU$4:DU$99,MATCH('16 Year_History_Results'!$G516,Finish_table!DV$4:DV$99,0),1))</f>
        <v>#N/A</v>
      </c>
      <c r="AA516" s="233" t="e">
        <f>(INDEX(Finish_table!ED$4:ED$140,MATCH('16 Year_History_Results'!$G516,Finish_table!EE$4:EE$140,0),1))</f>
        <v>#N/A</v>
      </c>
      <c r="AB516" s="233" t="e">
        <f>(INDEX(Finish_table!EM$4:EM$224,MATCH('16 Year_History_Results'!$G516,Finish_table!EN$4:EN$224,0),1))</f>
        <v>#N/A</v>
      </c>
      <c r="AC516" s="253" t="e">
        <f>(INDEX(Finish_table!EW$4:EW$224,MATCH('16 Year_History_Results'!$G516,Finish_table!EX$4:EX$224,0),1))</f>
        <v>#N/A</v>
      </c>
      <c r="AG516">
        <f t="shared" si="391"/>
        <v>753</v>
      </c>
      <c r="AH516" s="110"/>
      <c r="AI516" s="2"/>
      <c r="AJ516" s="146">
        <f>INDEX('2001'!$C$44:$C$140,'16 Year_History_Results'!BZ516)</f>
        <v>0</v>
      </c>
      <c r="AK516" s="2">
        <f>INDEX('2002'!$C$44:$C$140,'16 Year_History_Results'!CA516)</f>
        <v>0</v>
      </c>
      <c r="AL516" s="2">
        <f>INDEX('2003'!$C$44:$C$140,'16 Year_History_Results'!CB516)</f>
        <v>0</v>
      </c>
      <c r="AM516" s="2">
        <f>INDEX('2004'!$C$44:$C$140,'16 Year_History_Results'!CC516)</f>
        <v>0</v>
      </c>
      <c r="AN516" s="2">
        <f>INDEX('2005'!$C$44:$C$140,'16 Year_History_Results'!CD516)</f>
        <v>0</v>
      </c>
      <c r="AO516" s="2">
        <f>INDEX('2006'!$C$44:$C$140,'16 Year_History_Results'!CE516)</f>
        <v>8</v>
      </c>
      <c r="AP516" s="2">
        <f>INDEX('2007'!$C$44:$C$140,'16 Year_History_Results'!CF516)</f>
        <v>0</v>
      </c>
      <c r="AQ516" s="2">
        <f>INDEX('2008'!$C$44:$C$140,'16 Year_History_Results'!CG516)</f>
        <v>0</v>
      </c>
      <c r="AR516" s="2">
        <f>INDEX('2009'!$C$44:$C$140,'16 Year_History_Results'!CH516)</f>
        <v>0</v>
      </c>
      <c r="AS516" s="2">
        <f>INDEX('2010'!$C$44:$C$140,'16 Year_History_Results'!CI516)</f>
        <v>0</v>
      </c>
      <c r="AT516" s="2">
        <f>INDEX('2011'!$C$44:$C$140,'16 Year_History_Results'!CJ516)</f>
        <v>0</v>
      </c>
      <c r="AU516" s="2">
        <f>INDEX('2012'!$C$44:$C$140,'16 Year_History_Results'!CK516)</f>
        <v>0</v>
      </c>
      <c r="AV516" s="2">
        <f>INDEX('2013'!$C$44:$C$140,'16 Year_History_Results'!CL516)</f>
        <v>0</v>
      </c>
      <c r="AW516" s="2">
        <f>INDEX('2014'!$C$52:$C$180,'16 Year_History_Results'!CM516)</f>
        <v>0</v>
      </c>
      <c r="AX516" s="2">
        <f>INDEX('2015'!$E$52:$E$308,'16 Year_History_Results'!CN516)</f>
        <v>0</v>
      </c>
      <c r="AY516" s="147">
        <f>INDEX('2016'!$E$52:$E$308,'16 Year_History_Results'!CO516)</f>
        <v>0</v>
      </c>
      <c r="AZ516" s="2"/>
      <c r="BB516">
        <f t="shared" si="414"/>
        <v>753</v>
      </c>
      <c r="BC516" s="110"/>
      <c r="BD516" s="97"/>
      <c r="BE516" s="146">
        <f>INDEX('2001'!$B$44:$B$140,'16 Year_History_Results'!BZ516)</f>
        <v>0</v>
      </c>
      <c r="BF516" s="2">
        <f>INDEX('2002'!$B$44:$B$140,'16 Year_History_Results'!CA516)</f>
        <v>0</v>
      </c>
      <c r="BG516" s="2">
        <f>INDEX('2003'!$B$44:$B$140,'16 Year_History_Results'!CB516)</f>
        <v>0</v>
      </c>
      <c r="BH516" s="2">
        <f>INDEX('2004'!$B$44:$B$140,'16 Year_History_Results'!CC516)</f>
        <v>0</v>
      </c>
      <c r="BI516" s="2">
        <f>INDEX('2005'!$B$44:$B$140,'16 Year_History_Results'!CD516)</f>
        <v>0</v>
      </c>
      <c r="BJ516" s="2">
        <f>INDEX('2006'!$B$44:$B$140,'16 Year_History_Results'!CE516)</f>
        <v>4</v>
      </c>
      <c r="BK516" s="2">
        <f>INDEX('2007'!$B$44:$B$140,'16 Year_History_Results'!CF516)</f>
        <v>0</v>
      </c>
      <c r="BL516" s="2">
        <f>INDEX('2008'!$B$44:$B$140,'16 Year_History_Results'!CG516)</f>
        <v>0</v>
      </c>
      <c r="BM516" s="2">
        <f>INDEX('2009'!$B$44:$B$140,'16 Year_History_Results'!CH516)</f>
        <v>0</v>
      </c>
      <c r="BN516" s="2">
        <f>INDEX('2010'!$B$44:$B$140,'16 Year_History_Results'!CI516)</f>
        <v>0</v>
      </c>
      <c r="BO516" s="2">
        <f>INDEX('2011'!$B$44:$B$140,'16 Year_History_Results'!CJ516)</f>
        <v>0</v>
      </c>
      <c r="BP516" s="2">
        <f>INDEX('2012'!$B$44:$B$140,'16 Year_History_Results'!CK516)</f>
        <v>0</v>
      </c>
      <c r="BQ516" s="2">
        <f>INDEX('2013'!$B$44:$B$140,'16 Year_History_Results'!CL516)</f>
        <v>0</v>
      </c>
      <c r="BR516" s="2">
        <f>INDEX('2014'!$B$52:$B$180,'16 Year_History_Results'!CM516)</f>
        <v>0</v>
      </c>
      <c r="BS516" s="147">
        <f>INDEX('2015'!$B$52:$B$308,'16 Year_History_Results'!CN516)</f>
        <v>0</v>
      </c>
      <c r="BT516" s="147">
        <f>INDEX('2016'!$B$52:$B$308,'16 Year_History_Results'!CO516)</f>
        <v>0</v>
      </c>
      <c r="BW516">
        <f t="shared" si="415"/>
        <v>753</v>
      </c>
      <c r="BX516" s="110"/>
      <c r="BY516" s="97"/>
      <c r="BZ516" s="146">
        <f>IF(ISNA(MATCH($BW516,'2001'!$A$44:$A$139,0)),97,MATCH($BW516,'2001'!$A$44:$A$139,0))</f>
        <v>97</v>
      </c>
      <c r="CA516" s="2">
        <f>IF(ISNA(MATCH($BW516,'2002'!$A$44:$A$139,0)),97,MATCH($BW516,'2002'!$A$44:$A$139,0))</f>
        <v>97</v>
      </c>
      <c r="CB516" s="2">
        <f>IF(ISNA(MATCH($BW516,'2003'!$A$44:$A$139,0)),97,MATCH($BW516,'2003'!$A$44:$A$139,0))</f>
        <v>97</v>
      </c>
      <c r="CC516" s="2">
        <f>IF(ISNA(MATCH($BW516,'2004'!$A$44:$A$139,0)),97,MATCH($BW516,'2004'!$A$44:$A$139,0))</f>
        <v>97</v>
      </c>
      <c r="CD516" s="2">
        <f>IF(ISNA(MATCH($BW516,'2005'!$A$44:$A$139,0)),97,MATCH($BW516,'2005'!$A$44:$A$139,0))</f>
        <v>97</v>
      </c>
      <c r="CE516" s="2">
        <f>IF(ISNA(MATCH($BW516,'2006'!$A$44:$A$139,0)),97,MATCH($BW516,'2006'!$A$44:$A$139,0))</f>
        <v>70</v>
      </c>
      <c r="CF516" s="2">
        <f>IF(ISNA(MATCH($BW516,'2007'!$A$44:$A$139,0)),97,MATCH($BW516,'2007'!$A$44:$A$139,0))</f>
        <v>97</v>
      </c>
      <c r="CG516" s="2">
        <f>IF(ISNA(MATCH($BW516,'2008'!$A$44:$A$139,0)),97,MATCH($BW516,'2008'!$A$44:$A$139,0))</f>
        <v>97</v>
      </c>
      <c r="CH516" s="2">
        <f>IF(ISNA(MATCH($BW516,'2009'!$A$44:$A$139,0)),97,MATCH($BW516,'2009'!$A$44:$A$139,0))</f>
        <v>97</v>
      </c>
      <c r="CI516" s="2">
        <f>IF(ISNA(MATCH($BW516,'2010'!$A$44:$A$139,0)),97,MATCH($BW516,'2010'!$A$44:$A$139,0))</f>
        <v>97</v>
      </c>
      <c r="CJ516" s="2">
        <f>IF(ISNA(MATCH($BW516,'2011'!$A$44:$A$139,0)),97,MATCH($BW516,'2011'!$A$44:$A$139,0))</f>
        <v>97</v>
      </c>
      <c r="CK516" s="2">
        <f>IF(ISNA(MATCH($BW516,'2012'!$A$44:$A$139,0)),97,MATCH($BW516,'2012'!$A$44:$A$139,0))</f>
        <v>97</v>
      </c>
      <c r="CL516" s="2">
        <f>IF(ISNA(MATCH($BW516,'2013'!$A$44:$A$139,0)),97,MATCH($BW516,'2013'!$A$44:$A$139,0))</f>
        <v>97</v>
      </c>
      <c r="CM516" s="2">
        <f>IF(ISNA(MATCH($BW516,'2014'!$A$52:$A$179,0)),129,MATCH($BW516,'2014'!$A$52:$A$179,0))</f>
        <v>129</v>
      </c>
      <c r="CN516" s="147">
        <f>IF(ISNA(MATCH($BW516,'2015'!$A$52:$A$307,0)),257,MATCH($BW516,'2015'!$A$52:$A$307,0))</f>
        <v>257</v>
      </c>
      <c r="CO516" s="147">
        <f>IF(ISNA(MATCH($BW516,'2016'!$A$52:$A$307,0)),257,MATCH($BW516,'2016'!$A$52:$A$307,0))</f>
        <v>257</v>
      </c>
      <c r="CQ516">
        <f t="shared" si="392"/>
        <v>753</v>
      </c>
      <c r="CR516" s="281"/>
      <c r="CS516" s="279"/>
      <c r="CT516" s="278">
        <f t="shared" si="393"/>
        <v>0</v>
      </c>
      <c r="CU516" s="279">
        <f t="shared" si="394"/>
        <v>0</v>
      </c>
      <c r="CV516" s="279">
        <f t="shared" si="395"/>
        <v>0</v>
      </c>
      <c r="CW516" s="279">
        <f t="shared" si="396"/>
        <v>0</v>
      </c>
      <c r="CX516" s="279">
        <f t="shared" si="397"/>
        <v>0</v>
      </c>
      <c r="CY516" s="279">
        <f t="shared" si="398"/>
        <v>12</v>
      </c>
      <c r="CZ516" s="279">
        <f t="shared" si="399"/>
        <v>7.9992000000000001</v>
      </c>
      <c r="DA516" s="279">
        <f t="shared" si="400"/>
        <v>5.3322667199999998</v>
      </c>
      <c r="DB516" s="279">
        <f t="shared" si="401"/>
        <v>3.5544889955519996</v>
      </c>
      <c r="DC516" s="279">
        <f t="shared" si="402"/>
        <v>2.3694223644349628</v>
      </c>
      <c r="DD516" s="279">
        <f t="shared" si="403"/>
        <v>1.5794569481323462</v>
      </c>
      <c r="DE516" s="279">
        <f t="shared" si="404"/>
        <v>1.052866001625022</v>
      </c>
      <c r="DF516" s="279">
        <f t="shared" si="405"/>
        <v>0.70184047668323957</v>
      </c>
      <c r="DG516" s="279">
        <f t="shared" si="406"/>
        <v>0.46784686175704748</v>
      </c>
      <c r="DH516" s="280">
        <f t="shared" si="407"/>
        <v>0.31186671804724786</v>
      </c>
      <c r="DI516" s="280">
        <f t="shared" si="358"/>
        <v>0.20789035425029542</v>
      </c>
      <c r="DJ516" s="154">
        <f t="shared" si="354"/>
        <v>453</v>
      </c>
      <c r="DK516" s="279">
        <f t="shared" si="408"/>
        <v>753</v>
      </c>
      <c r="DL516" s="97"/>
      <c r="DM516" s="154"/>
      <c r="DN516" s="267">
        <f>BE516+AJ516+DM516</f>
        <v>0</v>
      </c>
      <c r="DO516" s="154">
        <f>BF516+AK516+DN516</f>
        <v>0</v>
      </c>
      <c r="DP516" s="154">
        <f>BG516+AL516+DO516</f>
        <v>0</v>
      </c>
      <c r="DQ516" s="154">
        <f>BH516+AM516+DP516</f>
        <v>0</v>
      </c>
      <c r="DR516" s="154">
        <f>BI516+AN516+DQ516</f>
        <v>0</v>
      </c>
      <c r="DS516" s="154">
        <f>BJ516+AO516+DR516</f>
        <v>12</v>
      </c>
      <c r="DT516" s="154">
        <f>BK516+AP516+DS516</f>
        <v>12</v>
      </c>
      <c r="DU516" s="154">
        <f>BL516+AQ516+DT516</f>
        <v>12</v>
      </c>
      <c r="DV516" s="154">
        <f>BM516+AR516+DU516</f>
        <v>12</v>
      </c>
      <c r="DW516" s="154">
        <f>BN516+AS516+DV516</f>
        <v>12</v>
      </c>
      <c r="DX516" s="154">
        <f>BO516+AT516+DW516</f>
        <v>12</v>
      </c>
      <c r="DY516" s="154">
        <f>BP516+AU516+DX516</f>
        <v>12</v>
      </c>
      <c r="DZ516" s="154">
        <f t="shared" si="409"/>
        <v>12</v>
      </c>
      <c r="EA516" s="154">
        <f t="shared" si="410"/>
        <v>12</v>
      </c>
      <c r="EB516" s="264">
        <f t="shared" si="411"/>
        <v>12</v>
      </c>
      <c r="EC516" s="264">
        <f t="shared" si="359"/>
        <v>12</v>
      </c>
      <c r="ED516" s="154">
        <f t="shared" si="356"/>
        <v>395</v>
      </c>
    </row>
    <row r="517" spans="2:134" ht="13" thickBot="1" x14ac:dyDescent="0.3">
      <c r="B517" s="131">
        <v>269</v>
      </c>
      <c r="C517" s="50">
        <f t="shared" si="412"/>
        <v>2</v>
      </c>
      <c r="D517" s="50">
        <f t="shared" si="413"/>
        <v>0</v>
      </c>
      <c r="E517" s="97"/>
      <c r="F517" s="2">
        <f t="shared" si="357"/>
        <v>512</v>
      </c>
      <c r="G517" s="207">
        <v>1276</v>
      </c>
      <c r="H517" s="98">
        <f>15- COUNTIF(L517:AC517,"#N/A")</f>
        <v>0</v>
      </c>
      <c r="I517" s="131">
        <f>SUM(AH517:AY517)+SUM(BE517:BT517)</f>
        <v>12</v>
      </c>
      <c r="J517" s="398">
        <f>DI517</f>
        <v>0.20789035425029542</v>
      </c>
      <c r="K517" s="456" t="str">
        <f>IF(ISNUMBER(MATCH(G517,'[4]OPR data'!$A$3:$A$2900,0)),"Y","N")</f>
        <v>N</v>
      </c>
      <c r="L517" s="110"/>
      <c r="M517" s="233"/>
      <c r="N517" s="469" t="e">
        <f>(INDEX(Finish_table!R$4:R$83,MATCH('16 Year_History_Results'!$G517,Finish_table!S$4:S$83,0),1))</f>
        <v>#N/A</v>
      </c>
      <c r="O517" s="233" t="e">
        <f>(INDEX(Finish_table!Z$4:Z$99,MATCH('16 Year_History_Results'!$G517,Finish_table!AA$4:AA$99,0),1))</f>
        <v>#N/A</v>
      </c>
      <c r="P517" s="233" t="e">
        <f>(INDEX(Finish_table!AI$4:AI$99,MATCH('16 Year_History_Results'!$G517,Finish_table!AJ$4:AJ$99,0),1))</f>
        <v>#N/A</v>
      </c>
      <c r="Q517" s="233" t="e">
        <f>(INDEX(Finish_table!AR$4:AR$99,MATCH('16 Year_History_Results'!$G517,Finish_table!AS$4:AS$99,0),1))</f>
        <v>#N/A</v>
      </c>
      <c r="R517" s="233" t="e">
        <f>(INDEX(Finish_table!BA$4:BA$99,MATCH('16 Year_History_Results'!$G517,Finish_table!BB$4:BB$99,0),1))</f>
        <v>#N/A</v>
      </c>
      <c r="S517" s="233" t="str">
        <f>(INDEX(Finish_table!BJ$4:BJ$99,MATCH('16 Year_History_Results'!$G517,Finish_table!BK$4:BK$99,0),1))</f>
        <v>QF</v>
      </c>
      <c r="T517" s="233" t="e">
        <f>(INDEX(Finish_table!BS$4:BS$99,MATCH('16 Year_History_Results'!$G517,Finish_table!BT$4:BT$99,0),1))</f>
        <v>#N/A</v>
      </c>
      <c r="U517" s="233" t="e">
        <f>(INDEX(Finish_table!CB$4:CB$99,MATCH('16 Year_History_Results'!$G517,Finish_table!CC$4:CC$99,0),1))</f>
        <v>#N/A</v>
      </c>
      <c r="V517" s="233" t="e">
        <f>(INDEX(Finish_table!CK$4:CK$99,MATCH('16 Year_History_Results'!$G517,Finish_table!CL$4:CL$99,0),1))</f>
        <v>#N/A</v>
      </c>
      <c r="W517" s="233" t="e">
        <f>(INDEX(Finish_table!CT$4:CT$99,MATCH('16 Year_History_Results'!$G517,Finish_table!CU$4:CU$99,0),1))</f>
        <v>#N/A</v>
      </c>
      <c r="X517" s="233" t="e">
        <f>(INDEX(Finish_table!DC$4:DC$99,MATCH('16 Year_History_Results'!$G517,Finish_table!DD$4:DD$99,0),1))</f>
        <v>#N/A</v>
      </c>
      <c r="Y517" s="233" t="e">
        <f>(INDEX(Finish_table!DL$4:DL$99,MATCH('16 Year_History_Results'!$G517,Finish_table!DM$4:DM$99,0),1))</f>
        <v>#N/A</v>
      </c>
      <c r="Z517" s="233" t="e">
        <f>(INDEX(Finish_table!DU$4:DU$99,MATCH('16 Year_History_Results'!$G517,Finish_table!DV$4:DV$99,0),1))</f>
        <v>#N/A</v>
      </c>
      <c r="AA517" s="233" t="e">
        <f>(INDEX(Finish_table!ED$4:ED$140,MATCH('16 Year_History_Results'!$G517,Finish_table!EE$4:EE$140,0),1))</f>
        <v>#N/A</v>
      </c>
      <c r="AB517" s="233" t="e">
        <f>(INDEX(Finish_table!EM$4:EM$224,MATCH('16 Year_History_Results'!$G517,Finish_table!EN$4:EN$224,0),1))</f>
        <v>#N/A</v>
      </c>
      <c r="AC517" s="253" t="e">
        <f>(INDEX(Finish_table!EW$4:EW$224,MATCH('16 Year_History_Results'!$G517,Finish_table!EX$4:EX$224,0),1))</f>
        <v>#N/A</v>
      </c>
      <c r="AG517">
        <f t="shared" si="391"/>
        <v>1276</v>
      </c>
      <c r="AH517" s="110"/>
      <c r="AI517" s="2"/>
      <c r="AJ517" s="146">
        <f>INDEX('2001'!$C$44:$C$140,'16 Year_History_Results'!BZ517)</f>
        <v>0</v>
      </c>
      <c r="AK517" s="2">
        <f>INDEX('2002'!$C$44:$C$140,'16 Year_History_Results'!CA517)</f>
        <v>0</v>
      </c>
      <c r="AL517" s="2">
        <f>INDEX('2003'!$C$44:$C$140,'16 Year_History_Results'!CB517)</f>
        <v>0</v>
      </c>
      <c r="AM517" s="2">
        <f>INDEX('2004'!$C$44:$C$140,'16 Year_History_Results'!CC517)</f>
        <v>0</v>
      </c>
      <c r="AN517" s="2">
        <f>INDEX('2005'!$C$44:$C$140,'16 Year_History_Results'!CD517)</f>
        <v>0</v>
      </c>
      <c r="AO517" s="2">
        <f>INDEX('2006'!$C$44:$C$140,'16 Year_History_Results'!CE517)</f>
        <v>0</v>
      </c>
      <c r="AP517" s="2">
        <f>INDEX('2007'!$C$44:$C$140,'16 Year_History_Results'!CF517)</f>
        <v>0</v>
      </c>
      <c r="AQ517" s="2">
        <f>INDEX('2008'!$C$44:$C$140,'16 Year_History_Results'!CG517)</f>
        <v>0</v>
      </c>
      <c r="AR517" s="2">
        <f>INDEX('2009'!$C$44:$C$140,'16 Year_History_Results'!CH517)</f>
        <v>0</v>
      </c>
      <c r="AS517" s="2">
        <f>INDEX('2010'!$C$44:$C$140,'16 Year_History_Results'!CI517)</f>
        <v>0</v>
      </c>
      <c r="AT517" s="2">
        <f>INDEX('2011'!$C$44:$C$140,'16 Year_History_Results'!CJ517)</f>
        <v>0</v>
      </c>
      <c r="AU517" s="2">
        <f>INDEX('2012'!$C$44:$C$140,'16 Year_History_Results'!CK517)</f>
        <v>0</v>
      </c>
      <c r="AV517" s="2">
        <f>INDEX('2013'!$C$44:$C$140,'16 Year_History_Results'!CL517)</f>
        <v>0</v>
      </c>
      <c r="AW517" s="2">
        <f>INDEX('2014'!$C$52:$C$180,'16 Year_History_Results'!CM517)</f>
        <v>0</v>
      </c>
      <c r="AX517" s="2">
        <f>INDEX('2015'!$E$52:$E$308,'16 Year_History_Results'!CN517)</f>
        <v>0</v>
      </c>
      <c r="AY517" s="147">
        <f>INDEX('2016'!$E$52:$E$308,'16 Year_History_Results'!CO517)</f>
        <v>0</v>
      </c>
      <c r="AZ517" s="2"/>
      <c r="BB517">
        <f t="shared" si="414"/>
        <v>1276</v>
      </c>
      <c r="BC517" s="110"/>
      <c r="BD517" s="97"/>
      <c r="BE517" s="146">
        <f>INDEX('2001'!$B$44:$B$140,'16 Year_History_Results'!BZ517)</f>
        <v>0</v>
      </c>
      <c r="BF517" s="2">
        <f>INDEX('2002'!$B$44:$B$140,'16 Year_History_Results'!CA517)</f>
        <v>0</v>
      </c>
      <c r="BG517" s="2">
        <f>INDEX('2003'!$B$44:$B$140,'16 Year_History_Results'!CB517)</f>
        <v>0</v>
      </c>
      <c r="BH517" s="2">
        <f>INDEX('2004'!$B$44:$B$140,'16 Year_History_Results'!CC517)</f>
        <v>0</v>
      </c>
      <c r="BI517" s="2">
        <f>INDEX('2005'!$B$44:$B$140,'16 Year_History_Results'!CD517)</f>
        <v>0</v>
      </c>
      <c r="BJ517" s="2">
        <f>INDEX('2006'!$B$44:$B$140,'16 Year_History_Results'!CE517)</f>
        <v>12</v>
      </c>
      <c r="BK517" s="2">
        <f>INDEX('2007'!$B$44:$B$140,'16 Year_History_Results'!CF517)</f>
        <v>0</v>
      </c>
      <c r="BL517" s="2">
        <f>INDEX('2008'!$B$44:$B$140,'16 Year_History_Results'!CG517)</f>
        <v>0</v>
      </c>
      <c r="BM517" s="2">
        <f>INDEX('2009'!$B$44:$B$140,'16 Year_History_Results'!CH517)</f>
        <v>0</v>
      </c>
      <c r="BN517" s="2">
        <f>INDEX('2010'!$B$44:$B$140,'16 Year_History_Results'!CI517)</f>
        <v>0</v>
      </c>
      <c r="BO517" s="2">
        <f>INDEX('2011'!$B$44:$B$140,'16 Year_History_Results'!CJ517)</f>
        <v>0</v>
      </c>
      <c r="BP517" s="2">
        <f>INDEX('2012'!$B$44:$B$140,'16 Year_History_Results'!CK517)</f>
        <v>0</v>
      </c>
      <c r="BQ517" s="2">
        <f>INDEX('2013'!$B$44:$B$140,'16 Year_History_Results'!CL517)</f>
        <v>0</v>
      </c>
      <c r="BR517" s="2">
        <f>INDEX('2014'!$B$52:$B$180,'16 Year_History_Results'!CM517)</f>
        <v>0</v>
      </c>
      <c r="BS517" s="147">
        <f>INDEX('2015'!$B$52:$B$308,'16 Year_History_Results'!CN517)</f>
        <v>0</v>
      </c>
      <c r="BT517" s="147">
        <f>INDEX('2016'!$B$52:$B$308,'16 Year_History_Results'!CO517)</f>
        <v>0</v>
      </c>
      <c r="BW517">
        <f t="shared" si="415"/>
        <v>1276</v>
      </c>
      <c r="BX517" s="110"/>
      <c r="BY517" s="97"/>
      <c r="BZ517" s="146">
        <f>IF(ISNA(MATCH($BW517,'2001'!$A$44:$A$139,0)),97,MATCH($BW517,'2001'!$A$44:$A$139,0))</f>
        <v>97</v>
      </c>
      <c r="CA517" s="2">
        <f>IF(ISNA(MATCH($BW517,'2002'!$A$44:$A$139,0)),97,MATCH($BW517,'2002'!$A$44:$A$139,0))</f>
        <v>97</v>
      </c>
      <c r="CB517" s="2">
        <f>IF(ISNA(MATCH($BW517,'2003'!$A$44:$A$139,0)),97,MATCH($BW517,'2003'!$A$44:$A$139,0))</f>
        <v>97</v>
      </c>
      <c r="CC517" s="2">
        <f>IF(ISNA(MATCH($BW517,'2004'!$A$44:$A$139,0)),97,MATCH($BW517,'2004'!$A$44:$A$139,0))</f>
        <v>97</v>
      </c>
      <c r="CD517" s="2">
        <f>IF(ISNA(MATCH($BW517,'2005'!$A$44:$A$139,0)),97,MATCH($BW517,'2005'!$A$44:$A$139,0))</f>
        <v>97</v>
      </c>
      <c r="CE517" s="2">
        <f>IF(ISNA(MATCH($BW517,'2006'!$A$44:$A$139,0)),97,MATCH($BW517,'2006'!$A$44:$A$139,0))</f>
        <v>81</v>
      </c>
      <c r="CF517" s="2">
        <f>IF(ISNA(MATCH($BW517,'2007'!$A$44:$A$139,0)),97,MATCH($BW517,'2007'!$A$44:$A$139,0))</f>
        <v>97</v>
      </c>
      <c r="CG517" s="2">
        <f>IF(ISNA(MATCH($BW517,'2008'!$A$44:$A$139,0)),97,MATCH($BW517,'2008'!$A$44:$A$139,0))</f>
        <v>97</v>
      </c>
      <c r="CH517" s="2">
        <f>IF(ISNA(MATCH($BW517,'2009'!$A$44:$A$139,0)),97,MATCH($BW517,'2009'!$A$44:$A$139,0))</f>
        <v>97</v>
      </c>
      <c r="CI517" s="2">
        <f>IF(ISNA(MATCH($BW517,'2010'!$A$44:$A$139,0)),97,MATCH($BW517,'2010'!$A$44:$A$139,0))</f>
        <v>97</v>
      </c>
      <c r="CJ517" s="2">
        <f>IF(ISNA(MATCH($BW517,'2011'!$A$44:$A$139,0)),97,MATCH($BW517,'2011'!$A$44:$A$139,0))</f>
        <v>97</v>
      </c>
      <c r="CK517" s="2">
        <f>IF(ISNA(MATCH($BW517,'2012'!$A$44:$A$139,0)),97,MATCH($BW517,'2012'!$A$44:$A$139,0))</f>
        <v>97</v>
      </c>
      <c r="CL517" s="2">
        <f>IF(ISNA(MATCH($BW517,'2013'!$A$44:$A$139,0)),97,MATCH($BW517,'2013'!$A$44:$A$139,0))</f>
        <v>97</v>
      </c>
      <c r="CM517" s="2">
        <f>IF(ISNA(MATCH($BW517,'2014'!$A$52:$A$179,0)),129,MATCH($BW517,'2014'!$A$52:$A$179,0))</f>
        <v>129</v>
      </c>
      <c r="CN517" s="147">
        <f>IF(ISNA(MATCH($BW517,'2015'!$A$52:$A$307,0)),257,MATCH($BW517,'2015'!$A$52:$A$307,0))</f>
        <v>257</v>
      </c>
      <c r="CO517" s="147">
        <f>IF(ISNA(MATCH($BW517,'2016'!$A$52:$A$307,0)),257,MATCH($BW517,'2016'!$A$52:$A$307,0))</f>
        <v>257</v>
      </c>
      <c r="CQ517">
        <f t="shared" si="392"/>
        <v>1276</v>
      </c>
      <c r="CR517" s="281"/>
      <c r="CS517" s="279"/>
      <c r="CT517" s="278">
        <f t="shared" si="393"/>
        <v>0</v>
      </c>
      <c r="CU517" s="279">
        <f t="shared" si="394"/>
        <v>0</v>
      </c>
      <c r="CV517" s="279">
        <f t="shared" si="395"/>
        <v>0</v>
      </c>
      <c r="CW517" s="279">
        <f t="shared" si="396"/>
        <v>0</v>
      </c>
      <c r="CX517" s="279">
        <f t="shared" si="397"/>
        <v>0</v>
      </c>
      <c r="CY517" s="279">
        <f t="shared" si="398"/>
        <v>12</v>
      </c>
      <c r="CZ517" s="279">
        <f t="shared" si="399"/>
        <v>7.9992000000000001</v>
      </c>
      <c r="DA517" s="279">
        <f t="shared" si="400"/>
        <v>5.3322667199999998</v>
      </c>
      <c r="DB517" s="279">
        <f t="shared" si="401"/>
        <v>3.5544889955519996</v>
      </c>
      <c r="DC517" s="279">
        <f t="shared" si="402"/>
        <v>2.3694223644349628</v>
      </c>
      <c r="DD517" s="279">
        <f t="shared" si="403"/>
        <v>1.5794569481323462</v>
      </c>
      <c r="DE517" s="279">
        <f t="shared" si="404"/>
        <v>1.052866001625022</v>
      </c>
      <c r="DF517" s="279">
        <f t="shared" si="405"/>
        <v>0.70184047668323957</v>
      </c>
      <c r="DG517" s="279">
        <f t="shared" si="406"/>
        <v>0.46784686175704748</v>
      </c>
      <c r="DH517" s="280">
        <f t="shared" si="407"/>
        <v>0.31186671804724786</v>
      </c>
      <c r="DI517" s="280">
        <f t="shared" si="358"/>
        <v>0.20789035425029542</v>
      </c>
      <c r="DJ517" s="154">
        <f t="shared" si="354"/>
        <v>453</v>
      </c>
      <c r="DK517" s="279">
        <f t="shared" si="408"/>
        <v>1276</v>
      </c>
      <c r="DL517" s="97"/>
      <c r="DM517" s="154"/>
      <c r="DN517" s="267">
        <f>BE517+AJ517+DM517</f>
        <v>0</v>
      </c>
      <c r="DO517" s="154">
        <f>BF517+AK517+DN517</f>
        <v>0</v>
      </c>
      <c r="DP517" s="154">
        <f>BG517+AL517+DO517</f>
        <v>0</v>
      </c>
      <c r="DQ517" s="154">
        <f>BH517+AM517+DP517</f>
        <v>0</v>
      </c>
      <c r="DR517" s="154">
        <f>BI517+AN517+DQ517</f>
        <v>0</v>
      </c>
      <c r="DS517" s="154">
        <f>BJ517+AO517+DR517</f>
        <v>12</v>
      </c>
      <c r="DT517" s="154">
        <f>BK517+AP517+DS517</f>
        <v>12</v>
      </c>
      <c r="DU517" s="154">
        <f>BL517+AQ517+DT517</f>
        <v>12</v>
      </c>
      <c r="DV517" s="154">
        <f>BM517+AR517+DU517</f>
        <v>12</v>
      </c>
      <c r="DW517" s="154">
        <f>BN517+AS517+DV517</f>
        <v>12</v>
      </c>
      <c r="DX517" s="154">
        <f>BO517+AT517+DW517</f>
        <v>12</v>
      </c>
      <c r="DY517" s="154">
        <f>BP517+AU517+DX517</f>
        <v>12</v>
      </c>
      <c r="DZ517" s="154">
        <f t="shared" si="409"/>
        <v>12</v>
      </c>
      <c r="EA517" s="154">
        <f t="shared" si="410"/>
        <v>12</v>
      </c>
      <c r="EB517" s="264">
        <f t="shared" si="411"/>
        <v>12</v>
      </c>
      <c r="EC517" s="264">
        <f t="shared" si="359"/>
        <v>12</v>
      </c>
      <c r="ED517" s="154">
        <f t="shared" si="356"/>
        <v>395</v>
      </c>
    </row>
    <row r="518" spans="2:134" ht="13" thickBot="1" x14ac:dyDescent="0.3">
      <c r="B518" s="131">
        <v>269</v>
      </c>
      <c r="C518" s="50">
        <f t="shared" si="412"/>
        <v>3</v>
      </c>
      <c r="D518" s="50">
        <f t="shared" si="413"/>
        <v>3</v>
      </c>
      <c r="E518" s="97"/>
      <c r="F518" s="2">
        <f t="shared" si="357"/>
        <v>513</v>
      </c>
      <c r="G518" s="207">
        <v>1468</v>
      </c>
      <c r="H518" s="98">
        <f>15- COUNTIF(L518:AC518,"#N/A")</f>
        <v>0</v>
      </c>
      <c r="I518" s="131">
        <f>SUM(AH518:AY518)+SUM(BE518:BT518)</f>
        <v>12</v>
      </c>
      <c r="J518" s="398">
        <f>DI518</f>
        <v>0.20789035425029542</v>
      </c>
      <c r="K518" s="456" t="str">
        <f>IF(ISNUMBER(MATCH(G518,'[4]OPR data'!$A$3:$A$2900,0)),"Y","N")</f>
        <v>Y</v>
      </c>
      <c r="L518" s="110"/>
      <c r="M518" s="233"/>
      <c r="N518" s="469" t="e">
        <f>(INDEX(Finish_table!R$4:R$83,MATCH('16 Year_History_Results'!$G518,Finish_table!S$4:S$83,0),1))</f>
        <v>#N/A</v>
      </c>
      <c r="O518" s="233" t="e">
        <f>(INDEX(Finish_table!Z$4:Z$99,MATCH('16 Year_History_Results'!$G518,Finish_table!AA$4:AA$99,0),1))</f>
        <v>#N/A</v>
      </c>
      <c r="P518" s="233" t="e">
        <f>(INDEX(Finish_table!AI$4:AI$99,MATCH('16 Year_History_Results'!$G518,Finish_table!AJ$4:AJ$99,0),1))</f>
        <v>#N/A</v>
      </c>
      <c r="Q518" s="233" t="e">
        <f>(INDEX(Finish_table!AR$4:AR$99,MATCH('16 Year_History_Results'!$G518,Finish_table!AS$4:AS$99,0),1))</f>
        <v>#N/A</v>
      </c>
      <c r="R518" s="233" t="e">
        <f>(INDEX(Finish_table!BA$4:BA$99,MATCH('16 Year_History_Results'!$G518,Finish_table!BB$4:BB$99,0),1))</f>
        <v>#N/A</v>
      </c>
      <c r="S518" s="233" t="str">
        <f>(INDEX(Finish_table!BJ$4:BJ$99,MATCH('16 Year_History_Results'!$G518,Finish_table!BK$4:BK$99,0),1))</f>
        <v>QF</v>
      </c>
      <c r="T518" s="233" t="e">
        <f>(INDEX(Finish_table!BS$4:BS$99,MATCH('16 Year_History_Results'!$G518,Finish_table!BT$4:BT$99,0),1))</f>
        <v>#N/A</v>
      </c>
      <c r="U518" s="233" t="e">
        <f>(INDEX(Finish_table!CB$4:CB$99,MATCH('16 Year_History_Results'!$G518,Finish_table!CC$4:CC$99,0),1))</f>
        <v>#N/A</v>
      </c>
      <c r="V518" s="233" t="e">
        <f>(INDEX(Finish_table!CK$4:CK$99,MATCH('16 Year_History_Results'!$G518,Finish_table!CL$4:CL$99,0),1))</f>
        <v>#N/A</v>
      </c>
      <c r="W518" s="233" t="e">
        <f>(INDEX(Finish_table!CT$4:CT$99,MATCH('16 Year_History_Results'!$G518,Finish_table!CU$4:CU$99,0),1))</f>
        <v>#N/A</v>
      </c>
      <c r="X518" s="233" t="e">
        <f>(INDEX(Finish_table!DC$4:DC$99,MATCH('16 Year_History_Results'!$G518,Finish_table!DD$4:DD$99,0),1))</f>
        <v>#N/A</v>
      </c>
      <c r="Y518" s="233" t="e">
        <f>(INDEX(Finish_table!DL$4:DL$99,MATCH('16 Year_History_Results'!$G518,Finish_table!DM$4:DM$99,0),1))</f>
        <v>#N/A</v>
      </c>
      <c r="Z518" s="233" t="e">
        <f>(INDEX(Finish_table!DU$4:DU$99,MATCH('16 Year_History_Results'!$G518,Finish_table!DV$4:DV$99,0),1))</f>
        <v>#N/A</v>
      </c>
      <c r="AA518" s="233" t="e">
        <f>(INDEX(Finish_table!ED$4:ED$140,MATCH('16 Year_History_Results'!$G518,Finish_table!EE$4:EE$140,0),1))</f>
        <v>#N/A</v>
      </c>
      <c r="AB518" s="233" t="e">
        <f>(INDEX(Finish_table!EM$4:EM$224,MATCH('16 Year_History_Results'!$G518,Finish_table!EN$4:EN$224,0),1))</f>
        <v>#N/A</v>
      </c>
      <c r="AC518" s="253" t="e">
        <f>(INDEX(Finish_table!EW$4:EW$224,MATCH('16 Year_History_Results'!$G518,Finish_table!EX$4:EX$224,0),1))</f>
        <v>#N/A</v>
      </c>
      <c r="AG518">
        <f t="shared" si="391"/>
        <v>1468</v>
      </c>
      <c r="AH518" s="110"/>
      <c r="AI518" s="2"/>
      <c r="AJ518" s="146">
        <f>INDEX('2001'!$C$44:$C$140,'16 Year_History_Results'!BZ518)</f>
        <v>0</v>
      </c>
      <c r="AK518" s="2">
        <f>INDEX('2002'!$C$44:$C$140,'16 Year_History_Results'!CA518)</f>
        <v>0</v>
      </c>
      <c r="AL518" s="2">
        <f>INDEX('2003'!$C$44:$C$140,'16 Year_History_Results'!CB518)</f>
        <v>0</v>
      </c>
      <c r="AM518" s="2">
        <f>INDEX('2004'!$C$44:$C$140,'16 Year_History_Results'!CC518)</f>
        <v>0</v>
      </c>
      <c r="AN518" s="2">
        <f>INDEX('2005'!$C$44:$C$140,'16 Year_History_Results'!CD518)</f>
        <v>0</v>
      </c>
      <c r="AO518" s="2">
        <f>INDEX('2006'!$C$44:$C$140,'16 Year_History_Results'!CE518)</f>
        <v>0</v>
      </c>
      <c r="AP518" s="2">
        <f>INDEX('2007'!$C$44:$C$140,'16 Year_History_Results'!CF518)</f>
        <v>0</v>
      </c>
      <c r="AQ518" s="2">
        <f>INDEX('2008'!$C$44:$C$140,'16 Year_History_Results'!CG518)</f>
        <v>0</v>
      </c>
      <c r="AR518" s="2">
        <f>INDEX('2009'!$C$44:$C$140,'16 Year_History_Results'!CH518)</f>
        <v>0</v>
      </c>
      <c r="AS518" s="2">
        <f>INDEX('2010'!$C$44:$C$140,'16 Year_History_Results'!CI518)</f>
        <v>0</v>
      </c>
      <c r="AT518" s="2">
        <f>INDEX('2011'!$C$44:$C$140,'16 Year_History_Results'!CJ518)</f>
        <v>0</v>
      </c>
      <c r="AU518" s="2">
        <f>INDEX('2012'!$C$44:$C$140,'16 Year_History_Results'!CK518)</f>
        <v>0</v>
      </c>
      <c r="AV518" s="2">
        <f>INDEX('2013'!$C$44:$C$140,'16 Year_History_Results'!CL518)</f>
        <v>0</v>
      </c>
      <c r="AW518" s="2">
        <f>INDEX('2014'!$C$52:$C$180,'16 Year_History_Results'!CM518)</f>
        <v>0</v>
      </c>
      <c r="AX518" s="2">
        <f>INDEX('2015'!$E$52:$E$308,'16 Year_History_Results'!CN518)</f>
        <v>0</v>
      </c>
      <c r="AY518" s="147">
        <f>INDEX('2016'!$E$52:$E$308,'16 Year_History_Results'!CO518)</f>
        <v>0</v>
      </c>
      <c r="AZ518" s="2"/>
      <c r="BB518">
        <f t="shared" si="414"/>
        <v>1468</v>
      </c>
      <c r="BC518" s="110"/>
      <c r="BD518" s="97"/>
      <c r="BE518" s="146">
        <f>INDEX('2001'!$B$44:$B$140,'16 Year_History_Results'!BZ518)</f>
        <v>0</v>
      </c>
      <c r="BF518" s="2">
        <f>INDEX('2002'!$B$44:$B$140,'16 Year_History_Results'!CA518)</f>
        <v>0</v>
      </c>
      <c r="BG518" s="2">
        <f>INDEX('2003'!$B$44:$B$140,'16 Year_History_Results'!CB518)</f>
        <v>0</v>
      </c>
      <c r="BH518" s="2">
        <f>INDEX('2004'!$B$44:$B$140,'16 Year_History_Results'!CC518)</f>
        <v>0</v>
      </c>
      <c r="BI518" s="2">
        <f>INDEX('2005'!$B$44:$B$140,'16 Year_History_Results'!CD518)</f>
        <v>0</v>
      </c>
      <c r="BJ518" s="2">
        <f>INDEX('2006'!$B$44:$B$140,'16 Year_History_Results'!CE518)</f>
        <v>12</v>
      </c>
      <c r="BK518" s="2">
        <f>INDEX('2007'!$B$44:$B$140,'16 Year_History_Results'!CF518)</f>
        <v>0</v>
      </c>
      <c r="BL518" s="2">
        <f>INDEX('2008'!$B$44:$B$140,'16 Year_History_Results'!CG518)</f>
        <v>0</v>
      </c>
      <c r="BM518" s="2">
        <f>INDEX('2009'!$B$44:$B$140,'16 Year_History_Results'!CH518)</f>
        <v>0</v>
      </c>
      <c r="BN518" s="2">
        <f>INDEX('2010'!$B$44:$B$140,'16 Year_History_Results'!CI518)</f>
        <v>0</v>
      </c>
      <c r="BO518" s="2">
        <f>INDEX('2011'!$B$44:$B$140,'16 Year_History_Results'!CJ518)</f>
        <v>0</v>
      </c>
      <c r="BP518" s="2">
        <f>INDEX('2012'!$B$44:$B$140,'16 Year_History_Results'!CK518)</f>
        <v>0</v>
      </c>
      <c r="BQ518" s="2">
        <f>INDEX('2013'!$B$44:$B$140,'16 Year_History_Results'!CL518)</f>
        <v>0</v>
      </c>
      <c r="BR518" s="2">
        <f>INDEX('2014'!$B$52:$B$180,'16 Year_History_Results'!CM518)</f>
        <v>0</v>
      </c>
      <c r="BS518" s="147">
        <f>INDEX('2015'!$B$52:$B$308,'16 Year_History_Results'!CN518)</f>
        <v>0</v>
      </c>
      <c r="BT518" s="147">
        <f>INDEX('2016'!$B$52:$B$308,'16 Year_History_Results'!CO518)</f>
        <v>0</v>
      </c>
      <c r="BW518">
        <f t="shared" si="415"/>
        <v>1468</v>
      </c>
      <c r="BX518" s="110"/>
      <c r="BY518" s="97"/>
      <c r="BZ518" s="146">
        <f>IF(ISNA(MATCH($BW518,'2001'!$A$44:$A$139,0)),97,MATCH($BW518,'2001'!$A$44:$A$139,0))</f>
        <v>97</v>
      </c>
      <c r="CA518" s="2">
        <f>IF(ISNA(MATCH($BW518,'2002'!$A$44:$A$139,0)),97,MATCH($BW518,'2002'!$A$44:$A$139,0))</f>
        <v>97</v>
      </c>
      <c r="CB518" s="2">
        <f>IF(ISNA(MATCH($BW518,'2003'!$A$44:$A$139,0)),97,MATCH($BW518,'2003'!$A$44:$A$139,0))</f>
        <v>97</v>
      </c>
      <c r="CC518" s="2">
        <f>IF(ISNA(MATCH($BW518,'2004'!$A$44:$A$139,0)),97,MATCH($BW518,'2004'!$A$44:$A$139,0))</f>
        <v>97</v>
      </c>
      <c r="CD518" s="2">
        <f>IF(ISNA(MATCH($BW518,'2005'!$A$44:$A$139,0)),97,MATCH($BW518,'2005'!$A$44:$A$139,0))</f>
        <v>97</v>
      </c>
      <c r="CE518" s="2">
        <f>IF(ISNA(MATCH($BW518,'2006'!$A$44:$A$139,0)),97,MATCH($BW518,'2006'!$A$44:$A$139,0))</f>
        <v>84</v>
      </c>
      <c r="CF518" s="2">
        <f>IF(ISNA(MATCH($BW518,'2007'!$A$44:$A$139,0)),97,MATCH($BW518,'2007'!$A$44:$A$139,0))</f>
        <v>97</v>
      </c>
      <c r="CG518" s="2">
        <f>IF(ISNA(MATCH($BW518,'2008'!$A$44:$A$139,0)),97,MATCH($BW518,'2008'!$A$44:$A$139,0))</f>
        <v>97</v>
      </c>
      <c r="CH518" s="2">
        <f>IF(ISNA(MATCH($BW518,'2009'!$A$44:$A$139,0)),97,MATCH($BW518,'2009'!$A$44:$A$139,0))</f>
        <v>97</v>
      </c>
      <c r="CI518" s="2">
        <f>IF(ISNA(MATCH($BW518,'2010'!$A$44:$A$139,0)),97,MATCH($BW518,'2010'!$A$44:$A$139,0))</f>
        <v>97</v>
      </c>
      <c r="CJ518" s="2">
        <f>IF(ISNA(MATCH($BW518,'2011'!$A$44:$A$139,0)),97,MATCH($BW518,'2011'!$A$44:$A$139,0))</f>
        <v>97</v>
      </c>
      <c r="CK518" s="2">
        <f>IF(ISNA(MATCH($BW518,'2012'!$A$44:$A$139,0)),97,MATCH($BW518,'2012'!$A$44:$A$139,0))</f>
        <v>97</v>
      </c>
      <c r="CL518" s="2">
        <f>IF(ISNA(MATCH($BW518,'2013'!$A$44:$A$139,0)),97,MATCH($BW518,'2013'!$A$44:$A$139,0))</f>
        <v>97</v>
      </c>
      <c r="CM518" s="2">
        <f>IF(ISNA(MATCH($BW518,'2014'!$A$52:$A$179,0)),129,MATCH($BW518,'2014'!$A$52:$A$179,0))</f>
        <v>129</v>
      </c>
      <c r="CN518" s="147">
        <f>IF(ISNA(MATCH($BW518,'2015'!$A$52:$A$307,0)),257,MATCH($BW518,'2015'!$A$52:$A$307,0))</f>
        <v>257</v>
      </c>
      <c r="CO518" s="147">
        <f>IF(ISNA(MATCH($BW518,'2016'!$A$52:$A$307,0)),257,MATCH($BW518,'2016'!$A$52:$A$307,0))</f>
        <v>257</v>
      </c>
      <c r="CQ518">
        <f t="shared" si="392"/>
        <v>1468</v>
      </c>
      <c r="CR518" s="281"/>
      <c r="CS518" s="279"/>
      <c r="CT518" s="278">
        <f t="shared" si="393"/>
        <v>0</v>
      </c>
      <c r="CU518" s="279">
        <f t="shared" si="394"/>
        <v>0</v>
      </c>
      <c r="CV518" s="279">
        <f t="shared" si="395"/>
        <v>0</v>
      </c>
      <c r="CW518" s="279">
        <f t="shared" si="396"/>
        <v>0</v>
      </c>
      <c r="CX518" s="279">
        <f t="shared" si="397"/>
        <v>0</v>
      </c>
      <c r="CY518" s="279">
        <f t="shared" si="398"/>
        <v>12</v>
      </c>
      <c r="CZ518" s="279">
        <f t="shared" si="399"/>
        <v>7.9992000000000001</v>
      </c>
      <c r="DA518" s="279">
        <f t="shared" si="400"/>
        <v>5.3322667199999998</v>
      </c>
      <c r="DB518" s="279">
        <f t="shared" si="401"/>
        <v>3.5544889955519996</v>
      </c>
      <c r="DC518" s="279">
        <f t="shared" si="402"/>
        <v>2.3694223644349628</v>
      </c>
      <c r="DD518" s="279">
        <f t="shared" si="403"/>
        <v>1.5794569481323462</v>
      </c>
      <c r="DE518" s="279">
        <f t="shared" si="404"/>
        <v>1.052866001625022</v>
      </c>
      <c r="DF518" s="279">
        <f t="shared" si="405"/>
        <v>0.70184047668323957</v>
      </c>
      <c r="DG518" s="279">
        <f t="shared" si="406"/>
        <v>0.46784686175704748</v>
      </c>
      <c r="DH518" s="280">
        <f t="shared" si="407"/>
        <v>0.31186671804724786</v>
      </c>
      <c r="DI518" s="280">
        <f t="shared" si="358"/>
        <v>0.20789035425029542</v>
      </c>
      <c r="DJ518" s="154">
        <f t="shared" ref="DJ518:DJ572" si="416">RANK(DH518,DH$6:DH$572)</f>
        <v>453</v>
      </c>
      <c r="DK518" s="279">
        <f t="shared" si="408"/>
        <v>1468</v>
      </c>
      <c r="DL518" s="97"/>
      <c r="DM518" s="154"/>
      <c r="DN518" s="267">
        <f>BE518+AJ518+DM518</f>
        <v>0</v>
      </c>
      <c r="DO518" s="154">
        <f>BF518+AK518+DN518</f>
        <v>0</v>
      </c>
      <c r="DP518" s="154">
        <f>BG518+AL518+DO518</f>
        <v>0</v>
      </c>
      <c r="DQ518" s="154">
        <f>BH518+AM518+DP518</f>
        <v>0</v>
      </c>
      <c r="DR518" s="154">
        <f>BI518+AN518+DQ518</f>
        <v>0</v>
      </c>
      <c r="DS518" s="154">
        <f>BJ518+AO518+DR518</f>
        <v>12</v>
      </c>
      <c r="DT518" s="154">
        <f>BK518+AP518+DS518</f>
        <v>12</v>
      </c>
      <c r="DU518" s="154">
        <f>BL518+AQ518+DT518</f>
        <v>12</v>
      </c>
      <c r="DV518" s="154">
        <f>BM518+AR518+DU518</f>
        <v>12</v>
      </c>
      <c r="DW518" s="154">
        <f>BN518+AS518+DV518</f>
        <v>12</v>
      </c>
      <c r="DX518" s="154">
        <f>BO518+AT518+DW518</f>
        <v>12</v>
      </c>
      <c r="DY518" s="154">
        <f>BP518+AU518+DX518</f>
        <v>12</v>
      </c>
      <c r="DZ518" s="154">
        <f t="shared" si="409"/>
        <v>12</v>
      </c>
      <c r="EA518" s="154">
        <f t="shared" si="410"/>
        <v>12</v>
      </c>
      <c r="EB518" s="264">
        <f t="shared" si="411"/>
        <v>12</v>
      </c>
      <c r="EC518" s="264">
        <f t="shared" si="359"/>
        <v>12</v>
      </c>
      <c r="ED518" s="154">
        <f t="shared" ref="ED518:ED572" si="417">RANK(EB518,EB$6:EB$572)</f>
        <v>395</v>
      </c>
    </row>
    <row r="519" spans="2:134" ht="13" thickBot="1" x14ac:dyDescent="0.3">
      <c r="B519" s="247">
        <v>271</v>
      </c>
      <c r="C519" s="50">
        <f t="shared" si="412"/>
        <v>1</v>
      </c>
      <c r="D519" s="50">
        <f t="shared" si="413"/>
        <v>0</v>
      </c>
      <c r="E519" s="97"/>
      <c r="F519" s="2">
        <f t="shared" si="357"/>
        <v>514</v>
      </c>
      <c r="G519" s="207">
        <v>461</v>
      </c>
      <c r="H519" s="98">
        <f>15- COUNTIF(L519:AC519,"#N/A")</f>
        <v>0</v>
      </c>
      <c r="I519" s="131">
        <f>SUM(AH519:AY519)+SUM(BE519:BT519)</f>
        <v>26</v>
      </c>
      <c r="J519" s="398">
        <f>DI519</f>
        <v>0.20015067535989148</v>
      </c>
      <c r="K519" s="456" t="str">
        <f>IF(ISNUMBER(MATCH(G519,'[4]OPR data'!$A$3:$A$2900,0)),"Y","N")</f>
        <v>Y</v>
      </c>
      <c r="L519" s="110"/>
      <c r="M519" s="233"/>
      <c r="N519" s="469" t="e">
        <f>(INDEX(Finish_table!R$4:R$83,MATCH('16 Year_History_Results'!$G519,Finish_table!S$4:S$83,0),1))</f>
        <v>#N/A</v>
      </c>
      <c r="O519" s="233" t="e">
        <f>(INDEX(Finish_table!Z$4:Z$99,MATCH('16 Year_History_Results'!$G519,Finish_table!AA$4:AA$99,0),1))</f>
        <v>#N/A</v>
      </c>
      <c r="P519" s="233" t="e">
        <f>(INDEX(Finish_table!AI$4:AI$99,MATCH('16 Year_History_Results'!$G519,Finish_table!AJ$4:AJ$99,0),1))</f>
        <v>#N/A</v>
      </c>
      <c r="Q519" s="233" t="str">
        <f>(INDEX(Finish_table!AR$4:AR$99,MATCH('16 Year_History_Results'!$G519,Finish_table!AS$4:AS$99,0),1))</f>
        <v>F</v>
      </c>
      <c r="R519" s="233" t="e">
        <f>(INDEX(Finish_table!BA$4:BA$99,MATCH('16 Year_History_Results'!$G519,Finish_table!BB$4:BB$99,0),1))</f>
        <v>#N/A</v>
      </c>
      <c r="S519" s="233" t="e">
        <f>(INDEX(Finish_table!BJ$4:BJ$99,MATCH('16 Year_History_Results'!$G519,Finish_table!BK$4:BK$99,0),1))</f>
        <v>#N/A</v>
      </c>
      <c r="T519" s="233" t="e">
        <f>(INDEX(Finish_table!BS$4:BS$99,MATCH('16 Year_History_Results'!$G519,Finish_table!BT$4:BT$99,0),1))</f>
        <v>#N/A</v>
      </c>
      <c r="U519" s="233" t="e">
        <f>(INDEX(Finish_table!CB$4:CB$99,MATCH('16 Year_History_Results'!$G519,Finish_table!CC$4:CC$99,0),1))</f>
        <v>#N/A</v>
      </c>
      <c r="V519" s="233" t="e">
        <f>(INDEX(Finish_table!CK$4:CK$99,MATCH('16 Year_History_Results'!$G519,Finish_table!CL$4:CL$99,0),1))</f>
        <v>#N/A</v>
      </c>
      <c r="W519" s="233" t="e">
        <f>(INDEX(Finish_table!CT$4:CT$99,MATCH('16 Year_History_Results'!$G519,Finish_table!CU$4:CU$99,0),1))</f>
        <v>#N/A</v>
      </c>
      <c r="X519" s="233" t="e">
        <f>(INDEX(Finish_table!DC$4:DC$99,MATCH('16 Year_History_Results'!$G519,Finish_table!DD$4:DD$99,0),1))</f>
        <v>#N/A</v>
      </c>
      <c r="Y519" s="233" t="e">
        <f>(INDEX(Finish_table!DL$4:DL$99,MATCH('16 Year_History_Results'!$G519,Finish_table!DM$4:DM$99,0),1))</f>
        <v>#N/A</v>
      </c>
      <c r="Z519" s="233" t="e">
        <f>(INDEX(Finish_table!DU$4:DU$99,MATCH('16 Year_History_Results'!$G519,Finish_table!DV$4:DV$99,0),1))</f>
        <v>#N/A</v>
      </c>
      <c r="AA519" s="233" t="e">
        <f>(INDEX(Finish_table!ED$4:ED$140,MATCH('16 Year_History_Results'!$G519,Finish_table!EE$4:EE$140,0),1))</f>
        <v>#N/A</v>
      </c>
      <c r="AB519" s="233" t="e">
        <f>(INDEX(Finish_table!EM$4:EM$224,MATCH('16 Year_History_Results'!$G519,Finish_table!EN$4:EN$224,0),1))</f>
        <v>#N/A</v>
      </c>
      <c r="AC519" s="253" t="e">
        <f>(INDEX(Finish_table!EW$4:EW$224,MATCH('16 Year_History_Results'!$G519,Finish_table!EX$4:EX$224,0),1))</f>
        <v>#N/A</v>
      </c>
      <c r="AG519">
        <f t="shared" si="391"/>
        <v>461</v>
      </c>
      <c r="AH519" s="110"/>
      <c r="AI519" s="2"/>
      <c r="AJ519" s="146">
        <f>INDEX('2001'!$C$44:$C$140,'16 Year_History_Results'!BZ519)</f>
        <v>0</v>
      </c>
      <c r="AK519" s="2">
        <f>INDEX('2002'!$C$44:$C$140,'16 Year_History_Results'!CA519)</f>
        <v>0</v>
      </c>
      <c r="AL519" s="2">
        <f>INDEX('2003'!$C$44:$C$140,'16 Year_History_Results'!CB519)</f>
        <v>0</v>
      </c>
      <c r="AM519" s="2">
        <f>INDEX('2004'!$C$44:$C$140,'16 Year_History_Results'!CC519)</f>
        <v>20</v>
      </c>
      <c r="AN519" s="2">
        <f>INDEX('2005'!$C$44:$C$140,'16 Year_History_Results'!CD519)</f>
        <v>0</v>
      </c>
      <c r="AO519" s="2">
        <f>INDEX('2006'!$C$44:$C$140,'16 Year_History_Results'!CE519)</f>
        <v>0</v>
      </c>
      <c r="AP519" s="2">
        <f>INDEX('2007'!$C$44:$C$140,'16 Year_History_Results'!CF519)</f>
        <v>0</v>
      </c>
      <c r="AQ519" s="2">
        <f>INDEX('2008'!$C$44:$C$140,'16 Year_History_Results'!CG519)</f>
        <v>0</v>
      </c>
      <c r="AR519" s="2">
        <f>INDEX('2009'!$C$44:$C$140,'16 Year_History_Results'!CH519)</f>
        <v>0</v>
      </c>
      <c r="AS519" s="2">
        <f>INDEX('2010'!$C$44:$C$140,'16 Year_History_Results'!CI519)</f>
        <v>0</v>
      </c>
      <c r="AT519" s="2">
        <f>INDEX('2011'!$C$44:$C$140,'16 Year_History_Results'!CJ519)</f>
        <v>0</v>
      </c>
      <c r="AU519" s="2">
        <f>INDEX('2012'!$C$44:$C$140,'16 Year_History_Results'!CK519)</f>
        <v>0</v>
      </c>
      <c r="AV519" s="2">
        <f>INDEX('2013'!$C$44:$C$140,'16 Year_History_Results'!CL519)</f>
        <v>0</v>
      </c>
      <c r="AW519" s="2">
        <f>INDEX('2014'!$C$52:$C$180,'16 Year_History_Results'!CM519)</f>
        <v>0</v>
      </c>
      <c r="AX519" s="2">
        <f>INDEX('2015'!$E$52:$E$308,'16 Year_History_Results'!CN519)</f>
        <v>0</v>
      </c>
      <c r="AY519" s="147">
        <f>INDEX('2016'!$E$52:$E$308,'16 Year_History_Results'!CO519)</f>
        <v>0</v>
      </c>
      <c r="AZ519" s="2"/>
      <c r="BB519">
        <f t="shared" si="414"/>
        <v>461</v>
      </c>
      <c r="BC519" s="110"/>
      <c r="BD519" s="97"/>
      <c r="BE519" s="146">
        <f>INDEX('2001'!$B$44:$B$140,'16 Year_History_Results'!BZ519)</f>
        <v>0</v>
      </c>
      <c r="BF519" s="2">
        <f>INDEX('2002'!$B$44:$B$140,'16 Year_History_Results'!CA519)</f>
        <v>0</v>
      </c>
      <c r="BG519" s="2">
        <f>INDEX('2003'!$B$44:$B$140,'16 Year_History_Results'!CB519)</f>
        <v>0</v>
      </c>
      <c r="BH519" s="2">
        <f>INDEX('2004'!$B$44:$B$140,'16 Year_History_Results'!CC519)</f>
        <v>6</v>
      </c>
      <c r="BI519" s="2">
        <f>INDEX('2005'!$B$44:$B$140,'16 Year_History_Results'!CD519)</f>
        <v>0</v>
      </c>
      <c r="BJ519" s="2">
        <f>INDEX('2006'!$B$44:$B$140,'16 Year_History_Results'!CE519)</f>
        <v>0</v>
      </c>
      <c r="BK519" s="2">
        <f>INDEX('2007'!$B$44:$B$140,'16 Year_History_Results'!CF519)</f>
        <v>0</v>
      </c>
      <c r="BL519" s="2">
        <f>INDEX('2008'!$B$44:$B$140,'16 Year_History_Results'!CG519)</f>
        <v>0</v>
      </c>
      <c r="BM519" s="2">
        <f>INDEX('2009'!$B$44:$B$140,'16 Year_History_Results'!CH519)</f>
        <v>0</v>
      </c>
      <c r="BN519" s="2">
        <f>INDEX('2010'!$B$44:$B$140,'16 Year_History_Results'!CI519)</f>
        <v>0</v>
      </c>
      <c r="BO519" s="2">
        <f>INDEX('2011'!$B$44:$B$140,'16 Year_History_Results'!CJ519)</f>
        <v>0</v>
      </c>
      <c r="BP519" s="2">
        <f>INDEX('2012'!$B$44:$B$140,'16 Year_History_Results'!CK519)</f>
        <v>0</v>
      </c>
      <c r="BQ519" s="2">
        <f>INDEX('2013'!$B$44:$B$140,'16 Year_History_Results'!CL519)</f>
        <v>0</v>
      </c>
      <c r="BR519" s="2">
        <f>INDEX('2014'!$B$52:$B$180,'16 Year_History_Results'!CM519)</f>
        <v>0</v>
      </c>
      <c r="BS519" s="147">
        <f>INDEX('2015'!$B$52:$B$308,'16 Year_History_Results'!CN519)</f>
        <v>0</v>
      </c>
      <c r="BT519" s="147">
        <f>INDEX('2016'!$B$52:$B$308,'16 Year_History_Results'!CO519)</f>
        <v>0</v>
      </c>
      <c r="BW519">
        <f t="shared" si="415"/>
        <v>461</v>
      </c>
      <c r="BX519" s="110"/>
      <c r="BY519" s="97"/>
      <c r="BZ519" s="146">
        <f>IF(ISNA(MATCH($BW519,'2001'!$A$44:$A$139,0)),97,MATCH($BW519,'2001'!$A$44:$A$139,0))</f>
        <v>97</v>
      </c>
      <c r="CA519" s="2">
        <f>IF(ISNA(MATCH($BW519,'2002'!$A$44:$A$139,0)),97,MATCH($BW519,'2002'!$A$44:$A$139,0))</f>
        <v>97</v>
      </c>
      <c r="CB519" s="2">
        <f>IF(ISNA(MATCH($BW519,'2003'!$A$44:$A$139,0)),97,MATCH($BW519,'2003'!$A$44:$A$139,0))</f>
        <v>97</v>
      </c>
      <c r="CC519" s="2">
        <f>IF(ISNA(MATCH($BW519,'2004'!$A$44:$A$139,0)),97,MATCH($BW519,'2004'!$A$44:$A$139,0))</f>
        <v>62</v>
      </c>
      <c r="CD519" s="2">
        <f>IF(ISNA(MATCH($BW519,'2005'!$A$44:$A$139,0)),97,MATCH($BW519,'2005'!$A$44:$A$139,0))</f>
        <v>97</v>
      </c>
      <c r="CE519" s="2">
        <f>IF(ISNA(MATCH($BW519,'2006'!$A$44:$A$139,0)),97,MATCH($BW519,'2006'!$A$44:$A$139,0))</f>
        <v>97</v>
      </c>
      <c r="CF519" s="2">
        <f>IF(ISNA(MATCH($BW519,'2007'!$A$44:$A$139,0)),97,MATCH($BW519,'2007'!$A$44:$A$139,0))</f>
        <v>97</v>
      </c>
      <c r="CG519" s="2">
        <f>IF(ISNA(MATCH($BW519,'2008'!$A$44:$A$139,0)),97,MATCH($BW519,'2008'!$A$44:$A$139,0))</f>
        <v>97</v>
      </c>
      <c r="CH519" s="2">
        <f>IF(ISNA(MATCH($BW519,'2009'!$A$44:$A$139,0)),97,MATCH($BW519,'2009'!$A$44:$A$139,0))</f>
        <v>97</v>
      </c>
      <c r="CI519" s="2">
        <f>IF(ISNA(MATCH($BW519,'2010'!$A$44:$A$139,0)),97,MATCH($BW519,'2010'!$A$44:$A$139,0))</f>
        <v>97</v>
      </c>
      <c r="CJ519" s="2">
        <f>IF(ISNA(MATCH($BW519,'2011'!$A$44:$A$139,0)),97,MATCH($BW519,'2011'!$A$44:$A$139,0))</f>
        <v>97</v>
      </c>
      <c r="CK519" s="2">
        <f>IF(ISNA(MATCH($BW519,'2012'!$A$44:$A$139,0)),97,MATCH($BW519,'2012'!$A$44:$A$139,0))</f>
        <v>97</v>
      </c>
      <c r="CL519" s="2">
        <f>IF(ISNA(MATCH($BW519,'2013'!$A$44:$A$139,0)),97,MATCH($BW519,'2013'!$A$44:$A$139,0))</f>
        <v>97</v>
      </c>
      <c r="CM519" s="2">
        <f>IF(ISNA(MATCH($BW519,'2014'!$A$52:$A$179,0)),129,MATCH($BW519,'2014'!$A$52:$A$179,0))</f>
        <v>129</v>
      </c>
      <c r="CN519" s="147">
        <f>IF(ISNA(MATCH($BW519,'2015'!$A$52:$A$307,0)),257,MATCH($BW519,'2015'!$A$52:$A$307,0))</f>
        <v>257</v>
      </c>
      <c r="CO519" s="147">
        <f>IF(ISNA(MATCH($BW519,'2016'!$A$52:$A$307,0)),257,MATCH($BW519,'2016'!$A$52:$A$307,0))</f>
        <v>257</v>
      </c>
      <c r="CQ519">
        <f t="shared" si="392"/>
        <v>461</v>
      </c>
      <c r="CR519" s="281"/>
      <c r="CS519" s="279"/>
      <c r="CT519" s="278">
        <f t="shared" si="393"/>
        <v>0</v>
      </c>
      <c r="CU519" s="279">
        <f t="shared" si="394"/>
        <v>0</v>
      </c>
      <c r="CV519" s="279">
        <f t="shared" si="395"/>
        <v>0</v>
      </c>
      <c r="CW519" s="279">
        <f t="shared" si="396"/>
        <v>26</v>
      </c>
      <c r="CX519" s="279">
        <f t="shared" si="397"/>
        <v>17.331599999999998</v>
      </c>
      <c r="CY519" s="279">
        <f t="shared" si="398"/>
        <v>11.553244559999998</v>
      </c>
      <c r="CZ519" s="279">
        <f t="shared" si="399"/>
        <v>7.7013928236959979</v>
      </c>
      <c r="DA519" s="279">
        <f t="shared" si="400"/>
        <v>5.133748456275752</v>
      </c>
      <c r="DB519" s="279">
        <f t="shared" si="401"/>
        <v>3.4221567209534163</v>
      </c>
      <c r="DC519" s="279">
        <f t="shared" si="402"/>
        <v>2.2812096701875473</v>
      </c>
      <c r="DD519" s="279">
        <f t="shared" si="403"/>
        <v>1.5206543661470189</v>
      </c>
      <c r="DE519" s="279">
        <f t="shared" si="404"/>
        <v>1.0136682004736028</v>
      </c>
      <c r="DF519" s="279">
        <f t="shared" si="405"/>
        <v>0.67571122243570358</v>
      </c>
      <c r="DG519" s="279">
        <f t="shared" si="406"/>
        <v>0.45042910087563998</v>
      </c>
      <c r="DH519" s="280">
        <f t="shared" si="407"/>
        <v>0.30025603864370159</v>
      </c>
      <c r="DI519" s="280">
        <f t="shared" si="358"/>
        <v>0.20015067535989148</v>
      </c>
      <c r="DJ519" s="154">
        <f t="shared" si="416"/>
        <v>456</v>
      </c>
      <c r="DK519" s="279">
        <f t="shared" si="408"/>
        <v>461</v>
      </c>
      <c r="DL519" s="97"/>
      <c r="DM519" s="154"/>
      <c r="DN519" s="267">
        <f>BE519+AJ519+DM519</f>
        <v>0</v>
      </c>
      <c r="DO519" s="154">
        <f>BF519+AK519+DN519</f>
        <v>0</v>
      </c>
      <c r="DP519" s="154">
        <f>BG519+AL519+DO519</f>
        <v>0</v>
      </c>
      <c r="DQ519" s="154">
        <f>BH519+AM519+DP519</f>
        <v>26</v>
      </c>
      <c r="DR519" s="154">
        <f>BI519+AN519+DQ519</f>
        <v>26</v>
      </c>
      <c r="DS519" s="154">
        <f>BJ519+AO519+DR519</f>
        <v>26</v>
      </c>
      <c r="DT519" s="154">
        <f>BK519+AP519+DS519</f>
        <v>26</v>
      </c>
      <c r="DU519" s="154">
        <f>BL519+AQ519+DT519</f>
        <v>26</v>
      </c>
      <c r="DV519" s="154">
        <f>BM519+AR519+DU519</f>
        <v>26</v>
      </c>
      <c r="DW519" s="154">
        <f>BN519+AS519+DV519</f>
        <v>26</v>
      </c>
      <c r="DX519" s="154">
        <f>BO519+AT519+DW519</f>
        <v>26</v>
      </c>
      <c r="DY519" s="154">
        <f>BP519+AU519+DX519</f>
        <v>26</v>
      </c>
      <c r="DZ519" s="154">
        <f t="shared" si="409"/>
        <v>26</v>
      </c>
      <c r="EA519" s="154">
        <f t="shared" si="410"/>
        <v>26</v>
      </c>
      <c r="EB519" s="264">
        <f t="shared" si="411"/>
        <v>26</v>
      </c>
      <c r="EC519" s="264">
        <f t="shared" si="359"/>
        <v>26</v>
      </c>
      <c r="ED519" s="154">
        <f t="shared" si="417"/>
        <v>264</v>
      </c>
    </row>
    <row r="520" spans="2:134" ht="13" thickBot="1" x14ac:dyDescent="0.3">
      <c r="B520" s="131">
        <v>271</v>
      </c>
      <c r="C520" s="50">
        <f t="shared" si="412"/>
        <v>2</v>
      </c>
      <c r="D520" s="50">
        <f t="shared" si="413"/>
        <v>0</v>
      </c>
      <c r="E520" s="97"/>
      <c r="F520" s="2">
        <f t="shared" ref="F520:F583" si="418">F519+1</f>
        <v>515</v>
      </c>
      <c r="G520" s="207">
        <v>1272</v>
      </c>
      <c r="H520" s="98">
        <f>15- COUNTIF(L520:AC520,"#N/A")</f>
        <v>0</v>
      </c>
      <c r="I520" s="131">
        <f>SUM(AH520:AY520)+SUM(BE520:BT520)</f>
        <v>26</v>
      </c>
      <c r="J520" s="398">
        <f>DI520</f>
        <v>0.20015067535989148</v>
      </c>
      <c r="K520" s="456" t="str">
        <f>IF(ISNUMBER(MATCH(G520,'[4]OPR data'!$A$3:$A$2900,0)),"Y","N")</f>
        <v>N</v>
      </c>
      <c r="L520" s="110"/>
      <c r="M520" s="233"/>
      <c r="N520" s="469" t="e">
        <f>(INDEX(Finish_table!R$4:R$83,MATCH('16 Year_History_Results'!$G520,Finish_table!S$4:S$83,0),1))</f>
        <v>#N/A</v>
      </c>
      <c r="O520" s="233" t="e">
        <f>(INDEX(Finish_table!Z$4:Z$99,MATCH('16 Year_History_Results'!$G520,Finish_table!AA$4:AA$99,0),1))</f>
        <v>#N/A</v>
      </c>
      <c r="P520" s="233" t="e">
        <f>(INDEX(Finish_table!AI$4:AI$99,MATCH('16 Year_History_Results'!$G520,Finish_table!AJ$4:AJ$99,0),1))</f>
        <v>#N/A</v>
      </c>
      <c r="Q520" s="233" t="str">
        <f>(INDEX(Finish_table!AR$4:AR$99,MATCH('16 Year_History_Results'!$G520,Finish_table!AS$4:AS$99,0),1))</f>
        <v>F</v>
      </c>
      <c r="R520" s="233" t="e">
        <f>(INDEX(Finish_table!BA$4:BA$99,MATCH('16 Year_History_Results'!$G520,Finish_table!BB$4:BB$99,0),1))</f>
        <v>#N/A</v>
      </c>
      <c r="S520" s="233" t="e">
        <f>(INDEX(Finish_table!BJ$4:BJ$99,MATCH('16 Year_History_Results'!$G520,Finish_table!BK$4:BK$99,0),1))</f>
        <v>#N/A</v>
      </c>
      <c r="T520" s="233" t="e">
        <f>(INDEX(Finish_table!BS$4:BS$99,MATCH('16 Year_History_Results'!$G520,Finish_table!BT$4:BT$99,0),1))</f>
        <v>#N/A</v>
      </c>
      <c r="U520" s="233" t="e">
        <f>(INDEX(Finish_table!CB$4:CB$99,MATCH('16 Year_History_Results'!$G520,Finish_table!CC$4:CC$99,0),1))</f>
        <v>#N/A</v>
      </c>
      <c r="V520" s="233" t="e">
        <f>(INDEX(Finish_table!CK$4:CK$99,MATCH('16 Year_History_Results'!$G520,Finish_table!CL$4:CL$99,0),1))</f>
        <v>#N/A</v>
      </c>
      <c r="W520" s="233" t="e">
        <f>(INDEX(Finish_table!CT$4:CT$99,MATCH('16 Year_History_Results'!$G520,Finish_table!CU$4:CU$99,0),1))</f>
        <v>#N/A</v>
      </c>
      <c r="X520" s="233" t="e">
        <f>(INDEX(Finish_table!DC$4:DC$99,MATCH('16 Year_History_Results'!$G520,Finish_table!DD$4:DD$99,0),1))</f>
        <v>#N/A</v>
      </c>
      <c r="Y520" s="233" t="e">
        <f>(INDEX(Finish_table!DL$4:DL$99,MATCH('16 Year_History_Results'!$G520,Finish_table!DM$4:DM$99,0),1))</f>
        <v>#N/A</v>
      </c>
      <c r="Z520" s="233" t="e">
        <f>(INDEX(Finish_table!DU$4:DU$99,MATCH('16 Year_History_Results'!$G520,Finish_table!DV$4:DV$99,0),1))</f>
        <v>#N/A</v>
      </c>
      <c r="AA520" s="233" t="e">
        <f>(INDEX(Finish_table!ED$4:ED$140,MATCH('16 Year_History_Results'!$G520,Finish_table!EE$4:EE$140,0),1))</f>
        <v>#N/A</v>
      </c>
      <c r="AB520" s="233" t="e">
        <f>(INDEX(Finish_table!EM$4:EM$224,MATCH('16 Year_History_Results'!$G520,Finish_table!EN$4:EN$224,0),1))</f>
        <v>#N/A</v>
      </c>
      <c r="AC520" s="253" t="e">
        <f>(INDEX(Finish_table!EW$4:EW$224,MATCH('16 Year_History_Results'!$G520,Finish_table!EX$4:EX$224,0),1))</f>
        <v>#N/A</v>
      </c>
      <c r="AG520">
        <f t="shared" si="391"/>
        <v>1272</v>
      </c>
      <c r="AH520" s="110"/>
      <c r="AI520" s="2"/>
      <c r="AJ520" s="146">
        <f>INDEX('2001'!$C$44:$C$140,'16 Year_History_Results'!BZ520)</f>
        <v>0</v>
      </c>
      <c r="AK520" s="2">
        <f>INDEX('2002'!$C$44:$C$140,'16 Year_History_Results'!CA520)</f>
        <v>0</v>
      </c>
      <c r="AL520" s="2">
        <f>INDEX('2003'!$C$44:$C$140,'16 Year_History_Results'!CB520)</f>
        <v>0</v>
      </c>
      <c r="AM520" s="2">
        <f>INDEX('2004'!$C$44:$C$140,'16 Year_History_Results'!CC520)</f>
        <v>20</v>
      </c>
      <c r="AN520" s="2">
        <f>INDEX('2005'!$C$44:$C$140,'16 Year_History_Results'!CD520)</f>
        <v>0</v>
      </c>
      <c r="AO520" s="2">
        <f>INDEX('2006'!$C$44:$C$140,'16 Year_History_Results'!CE520)</f>
        <v>0</v>
      </c>
      <c r="AP520" s="2">
        <f>INDEX('2007'!$C$44:$C$140,'16 Year_History_Results'!CF520)</f>
        <v>0</v>
      </c>
      <c r="AQ520" s="2">
        <f>INDEX('2008'!$C$44:$C$140,'16 Year_History_Results'!CG520)</f>
        <v>0</v>
      </c>
      <c r="AR520" s="2">
        <f>INDEX('2009'!$C$44:$C$140,'16 Year_History_Results'!CH520)</f>
        <v>0</v>
      </c>
      <c r="AS520" s="2">
        <f>INDEX('2010'!$C$44:$C$140,'16 Year_History_Results'!CI520)</f>
        <v>0</v>
      </c>
      <c r="AT520" s="2">
        <f>INDEX('2011'!$C$44:$C$140,'16 Year_History_Results'!CJ520)</f>
        <v>0</v>
      </c>
      <c r="AU520" s="2">
        <f>INDEX('2012'!$C$44:$C$140,'16 Year_History_Results'!CK520)</f>
        <v>0</v>
      </c>
      <c r="AV520" s="2">
        <f>INDEX('2013'!$C$44:$C$140,'16 Year_History_Results'!CL520)</f>
        <v>0</v>
      </c>
      <c r="AW520" s="2">
        <f>INDEX('2014'!$C$52:$C$180,'16 Year_History_Results'!CM520)</f>
        <v>0</v>
      </c>
      <c r="AX520" s="2">
        <f>INDEX('2015'!$E$52:$E$308,'16 Year_History_Results'!CN520)</f>
        <v>0</v>
      </c>
      <c r="AY520" s="147">
        <f>INDEX('2016'!$E$52:$E$308,'16 Year_History_Results'!CO520)</f>
        <v>0</v>
      </c>
      <c r="AZ520" s="2"/>
      <c r="BB520">
        <f t="shared" si="414"/>
        <v>1272</v>
      </c>
      <c r="BC520" s="110"/>
      <c r="BD520" s="97"/>
      <c r="BE520" s="146">
        <f>INDEX('2001'!$B$44:$B$140,'16 Year_History_Results'!BZ520)</f>
        <v>0</v>
      </c>
      <c r="BF520" s="2">
        <f>INDEX('2002'!$B$44:$B$140,'16 Year_History_Results'!CA520)</f>
        <v>0</v>
      </c>
      <c r="BG520" s="2">
        <f>INDEX('2003'!$B$44:$B$140,'16 Year_History_Results'!CB520)</f>
        <v>0</v>
      </c>
      <c r="BH520" s="2">
        <f>INDEX('2004'!$B$44:$B$140,'16 Year_History_Results'!CC520)</f>
        <v>6</v>
      </c>
      <c r="BI520" s="2">
        <f>INDEX('2005'!$B$44:$B$140,'16 Year_History_Results'!CD520)</f>
        <v>0</v>
      </c>
      <c r="BJ520" s="2">
        <f>INDEX('2006'!$B$44:$B$140,'16 Year_History_Results'!CE520)</f>
        <v>0</v>
      </c>
      <c r="BK520" s="2">
        <f>INDEX('2007'!$B$44:$B$140,'16 Year_History_Results'!CF520)</f>
        <v>0</v>
      </c>
      <c r="BL520" s="2">
        <f>INDEX('2008'!$B$44:$B$140,'16 Year_History_Results'!CG520)</f>
        <v>0</v>
      </c>
      <c r="BM520" s="2">
        <f>INDEX('2009'!$B$44:$B$140,'16 Year_History_Results'!CH520)</f>
        <v>0</v>
      </c>
      <c r="BN520" s="2">
        <f>INDEX('2010'!$B$44:$B$140,'16 Year_History_Results'!CI520)</f>
        <v>0</v>
      </c>
      <c r="BO520" s="2">
        <f>INDEX('2011'!$B$44:$B$140,'16 Year_History_Results'!CJ520)</f>
        <v>0</v>
      </c>
      <c r="BP520" s="2">
        <f>INDEX('2012'!$B$44:$B$140,'16 Year_History_Results'!CK520)</f>
        <v>0</v>
      </c>
      <c r="BQ520" s="2">
        <f>INDEX('2013'!$B$44:$B$140,'16 Year_History_Results'!CL520)</f>
        <v>0</v>
      </c>
      <c r="BR520" s="2">
        <f>INDEX('2014'!$B$52:$B$180,'16 Year_History_Results'!CM520)</f>
        <v>0</v>
      </c>
      <c r="BS520" s="147">
        <f>INDEX('2015'!$B$52:$B$308,'16 Year_History_Results'!CN520)</f>
        <v>0</v>
      </c>
      <c r="BT520" s="147">
        <f>INDEX('2016'!$B$52:$B$308,'16 Year_History_Results'!CO520)</f>
        <v>0</v>
      </c>
      <c r="BW520">
        <f t="shared" si="415"/>
        <v>1272</v>
      </c>
      <c r="BX520" s="110"/>
      <c r="BY520" s="97"/>
      <c r="BZ520" s="146">
        <f>IF(ISNA(MATCH($BW520,'2001'!$A$44:$A$139,0)),97,MATCH($BW520,'2001'!$A$44:$A$139,0))</f>
        <v>97</v>
      </c>
      <c r="CA520" s="2">
        <f>IF(ISNA(MATCH($BW520,'2002'!$A$44:$A$139,0)),97,MATCH($BW520,'2002'!$A$44:$A$139,0))</f>
        <v>97</v>
      </c>
      <c r="CB520" s="2">
        <f>IF(ISNA(MATCH($BW520,'2003'!$A$44:$A$139,0)),97,MATCH($BW520,'2003'!$A$44:$A$139,0))</f>
        <v>97</v>
      </c>
      <c r="CC520" s="2">
        <f>IF(ISNA(MATCH($BW520,'2004'!$A$44:$A$139,0)),97,MATCH($BW520,'2004'!$A$44:$A$139,0))</f>
        <v>91</v>
      </c>
      <c r="CD520" s="2">
        <f>IF(ISNA(MATCH($BW520,'2005'!$A$44:$A$139,0)),97,MATCH($BW520,'2005'!$A$44:$A$139,0))</f>
        <v>97</v>
      </c>
      <c r="CE520" s="2">
        <f>IF(ISNA(MATCH($BW520,'2006'!$A$44:$A$139,0)),97,MATCH($BW520,'2006'!$A$44:$A$139,0))</f>
        <v>97</v>
      </c>
      <c r="CF520" s="2">
        <f>IF(ISNA(MATCH($BW520,'2007'!$A$44:$A$139,0)),97,MATCH($BW520,'2007'!$A$44:$A$139,0))</f>
        <v>97</v>
      </c>
      <c r="CG520" s="2">
        <f>IF(ISNA(MATCH($BW520,'2008'!$A$44:$A$139,0)),97,MATCH($BW520,'2008'!$A$44:$A$139,0))</f>
        <v>97</v>
      </c>
      <c r="CH520" s="2">
        <f>IF(ISNA(MATCH($BW520,'2009'!$A$44:$A$139,0)),97,MATCH($BW520,'2009'!$A$44:$A$139,0))</f>
        <v>97</v>
      </c>
      <c r="CI520" s="2">
        <f>IF(ISNA(MATCH($BW520,'2010'!$A$44:$A$139,0)),97,MATCH($BW520,'2010'!$A$44:$A$139,0))</f>
        <v>97</v>
      </c>
      <c r="CJ520" s="2">
        <f>IF(ISNA(MATCH($BW520,'2011'!$A$44:$A$139,0)),97,MATCH($BW520,'2011'!$A$44:$A$139,0))</f>
        <v>97</v>
      </c>
      <c r="CK520" s="2">
        <f>IF(ISNA(MATCH($BW520,'2012'!$A$44:$A$139,0)),97,MATCH($BW520,'2012'!$A$44:$A$139,0))</f>
        <v>97</v>
      </c>
      <c r="CL520" s="2">
        <f>IF(ISNA(MATCH($BW520,'2013'!$A$44:$A$139,0)),97,MATCH($BW520,'2013'!$A$44:$A$139,0))</f>
        <v>97</v>
      </c>
      <c r="CM520" s="2">
        <f>IF(ISNA(MATCH($BW520,'2014'!$A$52:$A$179,0)),129,MATCH($BW520,'2014'!$A$52:$A$179,0))</f>
        <v>129</v>
      </c>
      <c r="CN520" s="147">
        <f>IF(ISNA(MATCH($BW520,'2015'!$A$52:$A$307,0)),257,MATCH($BW520,'2015'!$A$52:$A$307,0))</f>
        <v>257</v>
      </c>
      <c r="CO520" s="147">
        <f>IF(ISNA(MATCH($BW520,'2016'!$A$52:$A$307,0)),257,MATCH($BW520,'2016'!$A$52:$A$307,0))</f>
        <v>257</v>
      </c>
      <c r="CQ520">
        <f t="shared" si="392"/>
        <v>1272</v>
      </c>
      <c r="CR520" s="281"/>
      <c r="CS520" s="279"/>
      <c r="CT520" s="278">
        <f t="shared" si="393"/>
        <v>0</v>
      </c>
      <c r="CU520" s="279">
        <f t="shared" si="394"/>
        <v>0</v>
      </c>
      <c r="CV520" s="279">
        <f t="shared" si="395"/>
        <v>0</v>
      </c>
      <c r="CW520" s="279">
        <f t="shared" si="396"/>
        <v>26</v>
      </c>
      <c r="CX520" s="279">
        <f t="shared" si="397"/>
        <v>17.331599999999998</v>
      </c>
      <c r="CY520" s="279">
        <f t="shared" si="398"/>
        <v>11.553244559999998</v>
      </c>
      <c r="CZ520" s="279">
        <f t="shared" si="399"/>
        <v>7.7013928236959979</v>
      </c>
      <c r="DA520" s="279">
        <f t="shared" si="400"/>
        <v>5.133748456275752</v>
      </c>
      <c r="DB520" s="279">
        <f t="shared" si="401"/>
        <v>3.4221567209534163</v>
      </c>
      <c r="DC520" s="279">
        <f t="shared" si="402"/>
        <v>2.2812096701875473</v>
      </c>
      <c r="DD520" s="279">
        <f t="shared" si="403"/>
        <v>1.5206543661470189</v>
      </c>
      <c r="DE520" s="279">
        <f t="shared" si="404"/>
        <v>1.0136682004736028</v>
      </c>
      <c r="DF520" s="279">
        <f t="shared" si="405"/>
        <v>0.67571122243570358</v>
      </c>
      <c r="DG520" s="279">
        <f t="shared" si="406"/>
        <v>0.45042910087563998</v>
      </c>
      <c r="DH520" s="280">
        <f t="shared" si="407"/>
        <v>0.30025603864370159</v>
      </c>
      <c r="DI520" s="280">
        <f t="shared" ref="DI520:DI572" si="419">BT520+AY520+(DH520*$AE$1)</f>
        <v>0.20015067535989148</v>
      </c>
      <c r="DJ520" s="154">
        <f t="shared" si="416"/>
        <v>456</v>
      </c>
      <c r="DK520" s="279">
        <f t="shared" si="408"/>
        <v>1272</v>
      </c>
      <c r="DL520" s="97"/>
      <c r="DM520" s="154"/>
      <c r="DN520" s="267">
        <f>BE520+AJ520+DM520</f>
        <v>0</v>
      </c>
      <c r="DO520" s="154">
        <f>BF520+AK520+DN520</f>
        <v>0</v>
      </c>
      <c r="DP520" s="154">
        <f>BG520+AL520+DO520</f>
        <v>0</v>
      </c>
      <c r="DQ520" s="154">
        <f>BH520+AM520+DP520</f>
        <v>26</v>
      </c>
      <c r="DR520" s="154">
        <f>BI520+AN520+DQ520</f>
        <v>26</v>
      </c>
      <c r="DS520" s="154">
        <f>BJ520+AO520+DR520</f>
        <v>26</v>
      </c>
      <c r="DT520" s="154">
        <f>BK520+AP520+DS520</f>
        <v>26</v>
      </c>
      <c r="DU520" s="154">
        <f>BL520+AQ520+DT520</f>
        <v>26</v>
      </c>
      <c r="DV520" s="154">
        <f>BM520+AR520+DU520</f>
        <v>26</v>
      </c>
      <c r="DW520" s="154">
        <f>BN520+AS520+DV520</f>
        <v>26</v>
      </c>
      <c r="DX520" s="154">
        <f>BO520+AT520+DW520</f>
        <v>26</v>
      </c>
      <c r="DY520" s="154">
        <f>BP520+AU520+DX520</f>
        <v>26</v>
      </c>
      <c r="DZ520" s="154">
        <f t="shared" si="409"/>
        <v>26</v>
      </c>
      <c r="EA520" s="154">
        <f t="shared" si="410"/>
        <v>26</v>
      </c>
      <c r="EB520" s="264">
        <f t="shared" si="411"/>
        <v>26</v>
      </c>
      <c r="EC520" s="264">
        <f t="shared" ref="EC520:EC572" si="420">BT520+AY520+EB520</f>
        <v>26</v>
      </c>
      <c r="ED520" s="154">
        <f t="shared" si="417"/>
        <v>264</v>
      </c>
    </row>
    <row r="521" spans="2:134" ht="13" thickBot="1" x14ac:dyDescent="0.3">
      <c r="B521" s="131">
        <v>271</v>
      </c>
      <c r="C521" s="50">
        <f t="shared" si="412"/>
        <v>3</v>
      </c>
      <c r="D521" s="50">
        <f t="shared" si="413"/>
        <v>0</v>
      </c>
      <c r="E521" s="97"/>
      <c r="F521" s="2">
        <f t="shared" si="418"/>
        <v>516</v>
      </c>
      <c r="G521" s="207">
        <v>291</v>
      </c>
      <c r="H521" s="98">
        <f>15- COUNTIF(L521:AC521,"#N/A")</f>
        <v>1</v>
      </c>
      <c r="I521" s="131">
        <f>SUM(AH521:AY521)+SUM(BE521:BT521)</f>
        <v>13</v>
      </c>
      <c r="J521" s="398">
        <f>DI521</f>
        <v>0.1974075477115341</v>
      </c>
      <c r="K521" s="456" t="str">
        <f>IF(ISNUMBER(MATCH(G521,'[4]OPR data'!$A$3:$A$2900,0)),"Y","N")</f>
        <v>Y</v>
      </c>
      <c r="L521" s="110"/>
      <c r="M521" s="233"/>
      <c r="N521" s="469" t="e">
        <f>(INDEX(Finish_table!R$4:R$83,MATCH('16 Year_History_Results'!$G521,Finish_table!S$4:S$83,0),1))</f>
        <v>#N/A</v>
      </c>
      <c r="O521" s="233" t="str">
        <f>(INDEX(Finish_table!Z$4:Z$99,MATCH('16 Year_History_Results'!$G521,Finish_table!AA$4:AA$99,0),1))</f>
        <v>QF</v>
      </c>
      <c r="P521" s="233" t="e">
        <f>(INDEX(Finish_table!AI$4:AI$99,MATCH('16 Year_History_Results'!$G521,Finish_table!AJ$4:AJ$99,0),1))</f>
        <v>#N/A</v>
      </c>
      <c r="Q521" s="233" t="e">
        <f>(INDEX(Finish_table!AR$4:AR$99,MATCH('16 Year_History_Results'!$G521,Finish_table!AS$4:AS$99,0),1))</f>
        <v>#N/A</v>
      </c>
      <c r="R521" s="233" t="e">
        <f>(INDEX(Finish_table!BA$4:BA$99,MATCH('16 Year_History_Results'!$G521,Finish_table!BB$4:BB$99,0),1))</f>
        <v>#N/A</v>
      </c>
      <c r="S521" s="233" t="str">
        <f>(INDEX(Finish_table!BJ$4:BJ$99,MATCH('16 Year_History_Results'!$G521,Finish_table!BK$4:BK$99,0),1))</f>
        <v>SF</v>
      </c>
      <c r="T521" s="233" t="e">
        <f>(INDEX(Finish_table!BS$4:BS$99,MATCH('16 Year_History_Results'!$G521,Finish_table!BT$4:BT$99,0),1))</f>
        <v>#N/A</v>
      </c>
      <c r="U521" s="233" t="e">
        <f>(INDEX(Finish_table!CB$4:CB$99,MATCH('16 Year_History_Results'!$G521,Finish_table!CC$4:CC$99,0),1))</f>
        <v>#N/A</v>
      </c>
      <c r="V521" s="233" t="e">
        <f>(INDEX(Finish_table!CK$4:CK$99,MATCH('16 Year_History_Results'!$G521,Finish_table!CL$4:CL$99,0),1))</f>
        <v>#N/A</v>
      </c>
      <c r="W521" s="233" t="e">
        <f>(INDEX(Finish_table!CT$4:CT$99,MATCH('16 Year_History_Results'!$G521,Finish_table!CU$4:CU$99,0),1))</f>
        <v>#N/A</v>
      </c>
      <c r="X521" s="233" t="e">
        <f>(INDEX(Finish_table!DC$4:DC$99,MATCH('16 Year_History_Results'!$G521,Finish_table!DD$4:DD$99,0),1))</f>
        <v>#N/A</v>
      </c>
      <c r="Y521" s="233" t="e">
        <f>(INDEX(Finish_table!DL$4:DL$99,MATCH('16 Year_History_Results'!$G521,Finish_table!DM$4:DM$99,0),1))</f>
        <v>#N/A</v>
      </c>
      <c r="Z521" s="233" t="e">
        <f>(INDEX(Finish_table!DU$4:DU$99,MATCH('16 Year_History_Results'!$G521,Finish_table!DV$4:DV$99,0),1))</f>
        <v>#N/A</v>
      </c>
      <c r="AA521" s="233" t="e">
        <f>(INDEX(Finish_table!ED$4:ED$140,MATCH('16 Year_History_Results'!$G521,Finish_table!EE$4:EE$140,0),1))</f>
        <v>#N/A</v>
      </c>
      <c r="AB521" s="233" t="e">
        <f>(INDEX(Finish_table!EM$4:EM$224,MATCH('16 Year_History_Results'!$G521,Finish_table!EN$4:EN$224,0),1))</f>
        <v>#N/A</v>
      </c>
      <c r="AC521" s="253" t="e">
        <f>(INDEX(Finish_table!EW$4:EW$224,MATCH('16 Year_History_Results'!$G521,Finish_table!EX$4:EX$224,0),1))</f>
        <v>#N/A</v>
      </c>
      <c r="AG521">
        <f t="shared" si="391"/>
        <v>291</v>
      </c>
      <c r="AH521" s="110"/>
      <c r="AI521" s="2"/>
      <c r="AJ521" s="146">
        <f>INDEX('2001'!$C$44:$C$140,'16 Year_History_Results'!BZ521)</f>
        <v>0</v>
      </c>
      <c r="AK521" s="2">
        <f>INDEX('2002'!$C$44:$C$140,'16 Year_History_Results'!CA521)</f>
        <v>0</v>
      </c>
      <c r="AL521" s="2">
        <f>INDEX('2003'!$C$44:$C$140,'16 Year_History_Results'!CB521)</f>
        <v>0</v>
      </c>
      <c r="AM521" s="2">
        <f>INDEX('2004'!$C$44:$C$140,'16 Year_History_Results'!CC521)</f>
        <v>0</v>
      </c>
      <c r="AN521" s="2">
        <f>INDEX('2005'!$C$44:$C$140,'16 Year_History_Results'!CD521)</f>
        <v>0</v>
      </c>
      <c r="AO521" s="2">
        <f>INDEX('2006'!$C$44:$C$140,'16 Year_History_Results'!CE521)</f>
        <v>8</v>
      </c>
      <c r="AP521" s="2">
        <f>INDEX('2007'!$C$44:$C$140,'16 Year_History_Results'!CF521)</f>
        <v>0</v>
      </c>
      <c r="AQ521" s="2">
        <f>INDEX('2008'!$C$44:$C$140,'16 Year_History_Results'!CG521)</f>
        <v>0</v>
      </c>
      <c r="AR521" s="2">
        <f>INDEX('2009'!$C$44:$C$140,'16 Year_History_Results'!CH521)</f>
        <v>0</v>
      </c>
      <c r="AS521" s="2">
        <f>INDEX('2010'!$C$44:$C$140,'16 Year_History_Results'!CI521)</f>
        <v>0</v>
      </c>
      <c r="AT521" s="2">
        <f>INDEX('2011'!$C$44:$C$140,'16 Year_History_Results'!CJ521)</f>
        <v>0</v>
      </c>
      <c r="AU521" s="2">
        <f>INDEX('2012'!$C$44:$C$140,'16 Year_History_Results'!CK521)</f>
        <v>0</v>
      </c>
      <c r="AV521" s="2">
        <f>INDEX('2013'!$C$44:$C$140,'16 Year_History_Results'!CL521)</f>
        <v>0</v>
      </c>
      <c r="AW521" s="2">
        <f>INDEX('2014'!$C$52:$C$180,'16 Year_History_Results'!CM521)</f>
        <v>0</v>
      </c>
      <c r="AX521" s="2">
        <f>INDEX('2015'!$E$52:$E$308,'16 Year_History_Results'!CN521)</f>
        <v>0</v>
      </c>
      <c r="AY521" s="147">
        <f>INDEX('2016'!$E$52:$E$308,'16 Year_History_Results'!CO521)</f>
        <v>0</v>
      </c>
      <c r="AZ521" s="2"/>
      <c r="BB521">
        <f t="shared" si="414"/>
        <v>291</v>
      </c>
      <c r="BC521" s="110"/>
      <c r="BD521" s="97"/>
      <c r="BE521" s="146">
        <f>INDEX('2001'!$B$44:$B$140,'16 Year_History_Results'!BZ521)</f>
        <v>0</v>
      </c>
      <c r="BF521" s="2">
        <f>INDEX('2002'!$B$44:$B$140,'16 Year_History_Results'!CA521)</f>
        <v>2</v>
      </c>
      <c r="BG521" s="2">
        <f>INDEX('2003'!$B$44:$B$140,'16 Year_History_Results'!CB521)</f>
        <v>0</v>
      </c>
      <c r="BH521" s="2">
        <f>INDEX('2004'!$B$44:$B$140,'16 Year_History_Results'!CC521)</f>
        <v>0</v>
      </c>
      <c r="BI521" s="2">
        <f>INDEX('2005'!$B$44:$B$140,'16 Year_History_Results'!CD521)</f>
        <v>0</v>
      </c>
      <c r="BJ521" s="2">
        <f>INDEX('2006'!$B$44:$B$140,'16 Year_History_Results'!CE521)</f>
        <v>3</v>
      </c>
      <c r="BK521" s="2">
        <f>INDEX('2007'!$B$44:$B$140,'16 Year_History_Results'!CF521)</f>
        <v>0</v>
      </c>
      <c r="BL521" s="2">
        <f>INDEX('2008'!$B$44:$B$140,'16 Year_History_Results'!CG521)</f>
        <v>0</v>
      </c>
      <c r="BM521" s="2">
        <f>INDEX('2009'!$B$44:$B$140,'16 Year_History_Results'!CH521)</f>
        <v>0</v>
      </c>
      <c r="BN521" s="2">
        <f>INDEX('2010'!$B$44:$B$140,'16 Year_History_Results'!CI521)</f>
        <v>0</v>
      </c>
      <c r="BO521" s="2">
        <f>INDEX('2011'!$B$44:$B$140,'16 Year_History_Results'!CJ521)</f>
        <v>0</v>
      </c>
      <c r="BP521" s="2">
        <f>INDEX('2012'!$B$44:$B$140,'16 Year_History_Results'!CK521)</f>
        <v>0</v>
      </c>
      <c r="BQ521" s="2">
        <f>INDEX('2013'!$B$44:$B$140,'16 Year_History_Results'!CL521)</f>
        <v>0</v>
      </c>
      <c r="BR521" s="2">
        <f>INDEX('2014'!$B$52:$B$180,'16 Year_History_Results'!CM521)</f>
        <v>0</v>
      </c>
      <c r="BS521" s="147">
        <f>INDEX('2015'!$B$52:$B$308,'16 Year_History_Results'!CN521)</f>
        <v>0</v>
      </c>
      <c r="BT521" s="147">
        <f>INDEX('2016'!$B$52:$B$308,'16 Year_History_Results'!CO521)</f>
        <v>0</v>
      </c>
      <c r="BW521">
        <f t="shared" si="415"/>
        <v>291</v>
      </c>
      <c r="BX521" s="110"/>
      <c r="BY521" s="97"/>
      <c r="BZ521" s="146">
        <f>IF(ISNA(MATCH($BW521,'2001'!$A$44:$A$139,0)),97,MATCH($BW521,'2001'!$A$44:$A$139,0))</f>
        <v>97</v>
      </c>
      <c r="CA521" s="2">
        <f>IF(ISNA(MATCH($BW521,'2002'!$A$44:$A$139,0)),97,MATCH($BW521,'2002'!$A$44:$A$139,0))</f>
        <v>59</v>
      </c>
      <c r="CB521" s="2">
        <f>IF(ISNA(MATCH($BW521,'2003'!$A$44:$A$139,0)),97,MATCH($BW521,'2003'!$A$44:$A$139,0))</f>
        <v>97</v>
      </c>
      <c r="CC521" s="2">
        <f>IF(ISNA(MATCH($BW521,'2004'!$A$44:$A$139,0)),97,MATCH($BW521,'2004'!$A$44:$A$139,0))</f>
        <v>97</v>
      </c>
      <c r="CD521" s="2">
        <f>IF(ISNA(MATCH($BW521,'2005'!$A$44:$A$139,0)),97,MATCH($BW521,'2005'!$A$44:$A$139,0))</f>
        <v>97</v>
      </c>
      <c r="CE521" s="2">
        <f>IF(ISNA(MATCH($BW521,'2006'!$A$44:$A$139,0)),97,MATCH($BW521,'2006'!$A$44:$A$139,0))</f>
        <v>51</v>
      </c>
      <c r="CF521" s="2">
        <f>IF(ISNA(MATCH($BW521,'2007'!$A$44:$A$139,0)),97,MATCH($BW521,'2007'!$A$44:$A$139,0))</f>
        <v>97</v>
      </c>
      <c r="CG521" s="2">
        <f>IF(ISNA(MATCH($BW521,'2008'!$A$44:$A$139,0)),97,MATCH($BW521,'2008'!$A$44:$A$139,0))</f>
        <v>97</v>
      </c>
      <c r="CH521" s="2">
        <f>IF(ISNA(MATCH($BW521,'2009'!$A$44:$A$139,0)),97,MATCH($BW521,'2009'!$A$44:$A$139,0))</f>
        <v>97</v>
      </c>
      <c r="CI521" s="2">
        <f>IF(ISNA(MATCH($BW521,'2010'!$A$44:$A$139,0)),97,MATCH($BW521,'2010'!$A$44:$A$139,0))</f>
        <v>97</v>
      </c>
      <c r="CJ521" s="2">
        <f>IF(ISNA(MATCH($BW521,'2011'!$A$44:$A$139,0)),97,MATCH($BW521,'2011'!$A$44:$A$139,0))</f>
        <v>97</v>
      </c>
      <c r="CK521" s="2">
        <f>IF(ISNA(MATCH($BW521,'2012'!$A$44:$A$139,0)),97,MATCH($BW521,'2012'!$A$44:$A$139,0))</f>
        <v>97</v>
      </c>
      <c r="CL521" s="2">
        <f>IF(ISNA(MATCH($BW521,'2013'!$A$44:$A$139,0)),97,MATCH($BW521,'2013'!$A$44:$A$139,0))</f>
        <v>97</v>
      </c>
      <c r="CM521" s="2">
        <f>IF(ISNA(MATCH($BW521,'2014'!$A$52:$A$179,0)),129,MATCH($BW521,'2014'!$A$52:$A$179,0))</f>
        <v>129</v>
      </c>
      <c r="CN521" s="147">
        <f>IF(ISNA(MATCH($BW521,'2015'!$A$52:$A$307,0)),257,MATCH($BW521,'2015'!$A$52:$A$307,0))</f>
        <v>257</v>
      </c>
      <c r="CO521" s="147">
        <f>IF(ISNA(MATCH($BW521,'2016'!$A$52:$A$307,0)),257,MATCH($BW521,'2016'!$A$52:$A$307,0))</f>
        <v>257</v>
      </c>
      <c r="CQ521">
        <f t="shared" si="392"/>
        <v>291</v>
      </c>
      <c r="CR521" s="281"/>
      <c r="CS521" s="279"/>
      <c r="CT521" s="278">
        <f t="shared" si="393"/>
        <v>0</v>
      </c>
      <c r="CU521" s="279">
        <f t="shared" si="394"/>
        <v>2</v>
      </c>
      <c r="CV521" s="279">
        <f t="shared" si="395"/>
        <v>1.3331999999999999</v>
      </c>
      <c r="CW521" s="279">
        <f t="shared" si="396"/>
        <v>0.88871111999999997</v>
      </c>
      <c r="CX521" s="279">
        <f t="shared" si="397"/>
        <v>0.5924148325919999</v>
      </c>
      <c r="CY521" s="279">
        <f t="shared" si="398"/>
        <v>11.394903727405827</v>
      </c>
      <c r="CZ521" s="279">
        <f t="shared" si="399"/>
        <v>7.5958428246887237</v>
      </c>
      <c r="DA521" s="279">
        <f t="shared" si="400"/>
        <v>5.0633888269375031</v>
      </c>
      <c r="DB521" s="279">
        <f t="shared" si="401"/>
        <v>3.3752549920365396</v>
      </c>
      <c r="DC521" s="279">
        <f t="shared" si="402"/>
        <v>2.2499449776915572</v>
      </c>
      <c r="DD521" s="279">
        <f t="shared" si="403"/>
        <v>1.4998133221291921</v>
      </c>
      <c r="DE521" s="279">
        <f t="shared" si="404"/>
        <v>0.99977556053131933</v>
      </c>
      <c r="DF521" s="279">
        <f t="shared" si="405"/>
        <v>0.66645038865017747</v>
      </c>
      <c r="DG521" s="279">
        <f t="shared" si="406"/>
        <v>0.4442558290742083</v>
      </c>
      <c r="DH521" s="280">
        <f t="shared" si="407"/>
        <v>0.29614093566086724</v>
      </c>
      <c r="DI521" s="280">
        <f t="shared" si="419"/>
        <v>0.1974075477115341</v>
      </c>
      <c r="DJ521" s="154">
        <f t="shared" si="416"/>
        <v>458</v>
      </c>
      <c r="DK521" s="279">
        <f t="shared" si="408"/>
        <v>291</v>
      </c>
      <c r="DL521" s="97"/>
      <c r="DM521" s="154"/>
      <c r="DN521" s="267">
        <f>BE521+AJ521+DM521</f>
        <v>0</v>
      </c>
      <c r="DO521" s="154">
        <f>BF521+AK521+DN521</f>
        <v>2</v>
      </c>
      <c r="DP521" s="154">
        <f>BG521+AL521+DO521</f>
        <v>2</v>
      </c>
      <c r="DQ521" s="154">
        <f>BH521+AM521+DP521</f>
        <v>2</v>
      </c>
      <c r="DR521" s="154">
        <f>BI521+AN521+DQ521</f>
        <v>2</v>
      </c>
      <c r="DS521" s="154">
        <f>BJ521+AO521+DR521</f>
        <v>13</v>
      </c>
      <c r="DT521" s="154">
        <f>BK521+AP521+DS521</f>
        <v>13</v>
      </c>
      <c r="DU521" s="154">
        <f>BL521+AQ521+DT521</f>
        <v>13</v>
      </c>
      <c r="DV521" s="154">
        <f>BM521+AR521+DU521</f>
        <v>13</v>
      </c>
      <c r="DW521" s="154">
        <f>BN521+AS521+DV521</f>
        <v>13</v>
      </c>
      <c r="DX521" s="154">
        <f>BO521+AT521+DW521</f>
        <v>13</v>
      </c>
      <c r="DY521" s="154">
        <f>BP521+AU521+DX521</f>
        <v>13</v>
      </c>
      <c r="DZ521" s="154">
        <f t="shared" si="409"/>
        <v>13</v>
      </c>
      <c r="EA521" s="154">
        <f t="shared" si="410"/>
        <v>13</v>
      </c>
      <c r="EB521" s="264">
        <f t="shared" si="411"/>
        <v>13</v>
      </c>
      <c r="EC521" s="264">
        <f t="shared" si="420"/>
        <v>13</v>
      </c>
      <c r="ED521" s="154">
        <f t="shared" si="417"/>
        <v>381</v>
      </c>
    </row>
    <row r="522" spans="2:134" ht="13" thickBot="1" x14ac:dyDescent="0.3">
      <c r="B522" s="131">
        <v>271</v>
      </c>
      <c r="C522" s="50">
        <f t="shared" si="412"/>
        <v>4</v>
      </c>
      <c r="D522" s="50">
        <f t="shared" si="413"/>
        <v>4</v>
      </c>
      <c r="E522" s="97"/>
      <c r="F522" s="2">
        <f t="shared" si="418"/>
        <v>517</v>
      </c>
      <c r="G522" s="487">
        <v>326</v>
      </c>
      <c r="H522" s="98">
        <f>15- COUNTIF(L522:AC522,"#N/A")</f>
        <v>0</v>
      </c>
      <c r="I522" s="131">
        <f>SUM(AH522:AY522)+SUM(BE522:BT522)</f>
        <v>5</v>
      </c>
      <c r="J522" s="398">
        <f>DI522</f>
        <v>0.19493619239876978</v>
      </c>
      <c r="K522" s="456" t="str">
        <f>IF(ISNUMBER(MATCH(G522,'[4]OPR data'!$A$3:$A$2900,0)),"Y","N")</f>
        <v>N</v>
      </c>
      <c r="L522" s="110"/>
      <c r="M522" s="233"/>
      <c r="N522" s="469" t="e">
        <f>(INDEX(Finish_table!R$4:R$83,MATCH('16 Year_History_Results'!$G522,Finish_table!S$4:S$83,0),1))</f>
        <v>#N/A</v>
      </c>
      <c r="O522" s="233" t="e">
        <f>(INDEX(Finish_table!Z$4:Z$99,MATCH('16 Year_History_Results'!$G522,Finish_table!AA$4:AA$99,0),1))</f>
        <v>#N/A</v>
      </c>
      <c r="P522" s="233" t="e">
        <f>(INDEX(Finish_table!AI$4:AI$99,MATCH('16 Year_History_Results'!$G522,Finish_table!AJ$4:AJ$99,0),1))</f>
        <v>#N/A</v>
      </c>
      <c r="Q522" s="233" t="e">
        <f>(INDEX(Finish_table!AR$4:AR$99,MATCH('16 Year_History_Results'!$G522,Finish_table!AS$4:AS$99,0),1))</f>
        <v>#N/A</v>
      </c>
      <c r="R522" s="233" t="e">
        <f>(INDEX(Finish_table!BA$4:BA$99,MATCH('16 Year_History_Results'!$G522,Finish_table!BB$4:BB$99,0),1))</f>
        <v>#N/A</v>
      </c>
      <c r="S522" s="233" t="e">
        <f>(INDEX(Finish_table!BJ$4:BJ$99,MATCH('16 Year_History_Results'!$G522,Finish_table!BK$4:BK$99,0),1))</f>
        <v>#N/A</v>
      </c>
      <c r="T522" s="233" t="e">
        <f>(INDEX(Finish_table!BS$4:BS$99,MATCH('16 Year_History_Results'!$G522,Finish_table!BT$4:BT$99,0),1))</f>
        <v>#N/A</v>
      </c>
      <c r="U522" s="233" t="str">
        <f>(INDEX(Finish_table!CB$4:CB$99,MATCH('16 Year_History_Results'!$G522,Finish_table!CC$4:CC$99,0),1))</f>
        <v>QF</v>
      </c>
      <c r="V522" s="233" t="e">
        <f>(INDEX(Finish_table!CK$4:CK$99,MATCH('16 Year_History_Results'!$G522,Finish_table!CL$4:CL$99,0),1))</f>
        <v>#N/A</v>
      </c>
      <c r="W522" s="233" t="e">
        <f>(INDEX(Finish_table!CT$4:CT$99,MATCH('16 Year_History_Results'!$G522,Finish_table!CU$4:CU$99,0),1))</f>
        <v>#N/A</v>
      </c>
      <c r="X522" s="233" t="e">
        <f>(INDEX(Finish_table!DC$4:DC$99,MATCH('16 Year_History_Results'!$G522,Finish_table!DD$4:DD$99,0),1))</f>
        <v>#N/A</v>
      </c>
      <c r="Y522" s="233" t="e">
        <f>(INDEX(Finish_table!DL$4:DL$99,MATCH('16 Year_History_Results'!$G522,Finish_table!DM$4:DM$99,0),1))</f>
        <v>#N/A</v>
      </c>
      <c r="Z522" s="233" t="e">
        <f>(INDEX(Finish_table!DU$4:DU$99,MATCH('16 Year_History_Results'!$G522,Finish_table!DV$4:DV$99,0),1))</f>
        <v>#N/A</v>
      </c>
      <c r="AA522" s="233" t="e">
        <f>(INDEX(Finish_table!ED$4:ED$140,MATCH('16 Year_History_Results'!$G522,Finish_table!EE$4:EE$140,0),1))</f>
        <v>#N/A</v>
      </c>
      <c r="AB522" s="233" t="e">
        <f>(INDEX(Finish_table!EM$4:EM$224,MATCH('16 Year_History_Results'!$G522,Finish_table!EN$4:EN$224,0),1))</f>
        <v>#N/A</v>
      </c>
      <c r="AC522" s="253" t="e">
        <f>(INDEX(Finish_table!EW$4:EW$224,MATCH('16 Year_History_Results'!$G522,Finish_table!EX$4:EX$224,0),1))</f>
        <v>#N/A</v>
      </c>
      <c r="AG522">
        <f t="shared" si="391"/>
        <v>326</v>
      </c>
      <c r="AH522" s="110"/>
      <c r="AI522" s="2"/>
      <c r="AJ522" s="146">
        <f>INDEX('2001'!$C$44:$C$140,'16 Year_History_Results'!BZ522)</f>
        <v>0</v>
      </c>
      <c r="AK522" s="2">
        <f>INDEX('2002'!$C$44:$C$140,'16 Year_History_Results'!CA522)</f>
        <v>0</v>
      </c>
      <c r="AL522" s="2">
        <f>INDEX('2003'!$C$44:$C$140,'16 Year_History_Results'!CB522)</f>
        <v>0</v>
      </c>
      <c r="AM522" s="2">
        <f>INDEX('2004'!$C$44:$C$140,'16 Year_History_Results'!CC522)</f>
        <v>0</v>
      </c>
      <c r="AN522" s="2">
        <f>INDEX('2005'!$C$44:$C$140,'16 Year_History_Results'!CD522)</f>
        <v>0</v>
      </c>
      <c r="AO522" s="2">
        <f>INDEX('2006'!$C$44:$C$140,'16 Year_History_Results'!CE522)</f>
        <v>0</v>
      </c>
      <c r="AP522" s="2">
        <f>INDEX('2007'!$C$44:$C$140,'16 Year_History_Results'!CF522)</f>
        <v>0</v>
      </c>
      <c r="AQ522" s="2">
        <f>INDEX('2008'!$C$44:$C$140,'16 Year_History_Results'!CG522)</f>
        <v>0</v>
      </c>
      <c r="AR522" s="2">
        <f>INDEX('2009'!$C$44:$C$140,'16 Year_History_Results'!CH522)</f>
        <v>0</v>
      </c>
      <c r="AS522" s="2">
        <f>INDEX('2010'!$C$44:$C$140,'16 Year_History_Results'!CI522)</f>
        <v>0</v>
      </c>
      <c r="AT522" s="2">
        <f>INDEX('2011'!$C$44:$C$140,'16 Year_History_Results'!CJ522)</f>
        <v>0</v>
      </c>
      <c r="AU522" s="2">
        <f>INDEX('2012'!$C$44:$C$140,'16 Year_History_Results'!CK522)</f>
        <v>0</v>
      </c>
      <c r="AV522" s="2">
        <f>INDEX('2013'!$C$44:$C$140,'16 Year_History_Results'!CL522)</f>
        <v>0</v>
      </c>
      <c r="AW522" s="2">
        <f>INDEX('2014'!$C$52:$C$180,'16 Year_History_Results'!CM522)</f>
        <v>0</v>
      </c>
      <c r="AX522" s="2">
        <f>INDEX('2015'!$E$52:$E$308,'16 Year_History_Results'!CN522)</f>
        <v>0</v>
      </c>
      <c r="AY522" s="147">
        <f>INDEX('2016'!$E$52:$E$308,'16 Year_History_Results'!CO522)</f>
        <v>0</v>
      </c>
      <c r="AZ522" s="2"/>
      <c r="BB522">
        <f t="shared" si="414"/>
        <v>326</v>
      </c>
      <c r="BC522" s="110"/>
      <c r="BD522" s="97"/>
      <c r="BE522" s="146">
        <f>INDEX('2001'!$B$44:$B$140,'16 Year_History_Results'!BZ522)</f>
        <v>0</v>
      </c>
      <c r="BF522" s="2">
        <f>INDEX('2002'!$B$44:$B$140,'16 Year_History_Results'!CA522)</f>
        <v>0</v>
      </c>
      <c r="BG522" s="2">
        <f>INDEX('2003'!$B$44:$B$140,'16 Year_History_Results'!CB522)</f>
        <v>0</v>
      </c>
      <c r="BH522" s="2">
        <f>INDEX('2004'!$B$44:$B$140,'16 Year_History_Results'!CC522)</f>
        <v>0</v>
      </c>
      <c r="BI522" s="2">
        <f>INDEX('2005'!$B$44:$B$140,'16 Year_History_Results'!CD522)</f>
        <v>0</v>
      </c>
      <c r="BJ522" s="2">
        <f>INDEX('2006'!$B$44:$B$140,'16 Year_History_Results'!CE522)</f>
        <v>0</v>
      </c>
      <c r="BK522" s="2">
        <f>INDEX('2007'!$B$44:$B$140,'16 Year_History_Results'!CF522)</f>
        <v>0</v>
      </c>
      <c r="BL522" s="2">
        <f>INDEX('2008'!$B$44:$B$140,'16 Year_History_Results'!CG522)</f>
        <v>5</v>
      </c>
      <c r="BM522" s="2">
        <f>INDEX('2009'!$B$44:$B$140,'16 Year_History_Results'!CH522)</f>
        <v>0</v>
      </c>
      <c r="BN522" s="2">
        <f>INDEX('2010'!$B$44:$B$140,'16 Year_History_Results'!CI522)</f>
        <v>0</v>
      </c>
      <c r="BO522" s="2">
        <f>INDEX('2011'!$B$44:$B$140,'16 Year_History_Results'!CJ522)</f>
        <v>0</v>
      </c>
      <c r="BP522" s="2">
        <f>INDEX('2012'!$B$44:$B$140,'16 Year_History_Results'!CK522)</f>
        <v>0</v>
      </c>
      <c r="BQ522" s="2">
        <f>INDEX('2013'!$B$44:$B$140,'16 Year_History_Results'!CL522)</f>
        <v>0</v>
      </c>
      <c r="BR522" s="2">
        <f>INDEX('2014'!$B$52:$B$180,'16 Year_History_Results'!CM522)</f>
        <v>0</v>
      </c>
      <c r="BS522" s="147">
        <f>INDEX('2015'!$B$52:$B$308,'16 Year_History_Results'!CN522)</f>
        <v>0</v>
      </c>
      <c r="BT522" s="147">
        <f>INDEX('2016'!$B$52:$B$308,'16 Year_History_Results'!CO522)</f>
        <v>0</v>
      </c>
      <c r="BW522">
        <f t="shared" si="415"/>
        <v>326</v>
      </c>
      <c r="BX522" s="110"/>
      <c r="BY522" s="97"/>
      <c r="BZ522" s="146">
        <f>IF(ISNA(MATCH($BW522,'2001'!$A$44:$A$139,0)),97,MATCH($BW522,'2001'!$A$44:$A$139,0))</f>
        <v>97</v>
      </c>
      <c r="CA522" s="2">
        <f>IF(ISNA(MATCH($BW522,'2002'!$A$44:$A$139,0)),97,MATCH($BW522,'2002'!$A$44:$A$139,0))</f>
        <v>97</v>
      </c>
      <c r="CB522" s="2">
        <f>IF(ISNA(MATCH($BW522,'2003'!$A$44:$A$139,0)),97,MATCH($BW522,'2003'!$A$44:$A$139,0))</f>
        <v>97</v>
      </c>
      <c r="CC522" s="2">
        <f>IF(ISNA(MATCH($BW522,'2004'!$A$44:$A$139,0)),97,MATCH($BW522,'2004'!$A$44:$A$139,0))</f>
        <v>97</v>
      </c>
      <c r="CD522" s="2">
        <f>IF(ISNA(MATCH($BW522,'2005'!$A$44:$A$139,0)),97,MATCH($BW522,'2005'!$A$44:$A$139,0))</f>
        <v>97</v>
      </c>
      <c r="CE522" s="2">
        <f>IF(ISNA(MATCH($BW522,'2006'!$A$44:$A$139,0)),97,MATCH($BW522,'2006'!$A$44:$A$139,0))</f>
        <v>97</v>
      </c>
      <c r="CF522" s="2">
        <f>IF(ISNA(MATCH($BW522,'2007'!$A$44:$A$139,0)),97,MATCH($BW522,'2007'!$A$44:$A$139,0))</f>
        <v>97</v>
      </c>
      <c r="CG522" s="2">
        <f>IF(ISNA(MATCH($BW522,'2008'!$A$44:$A$139,0)),97,MATCH($BW522,'2008'!$A$44:$A$139,0))</f>
        <v>44</v>
      </c>
      <c r="CH522" s="2">
        <f>IF(ISNA(MATCH($BW522,'2009'!$A$44:$A$139,0)),97,MATCH($BW522,'2009'!$A$44:$A$139,0))</f>
        <v>97</v>
      </c>
      <c r="CI522" s="2">
        <f>IF(ISNA(MATCH($BW522,'2010'!$A$44:$A$139,0)),97,MATCH($BW522,'2010'!$A$44:$A$139,0))</f>
        <v>97</v>
      </c>
      <c r="CJ522" s="2">
        <f>IF(ISNA(MATCH($BW522,'2011'!$A$44:$A$139,0)),97,MATCH($BW522,'2011'!$A$44:$A$139,0))</f>
        <v>97</v>
      </c>
      <c r="CK522" s="2">
        <f>IF(ISNA(MATCH($BW522,'2012'!$A$44:$A$139,0)),97,MATCH($BW522,'2012'!$A$44:$A$139,0))</f>
        <v>97</v>
      </c>
      <c r="CL522" s="2">
        <f>IF(ISNA(MATCH($BW522,'2013'!$A$44:$A$139,0)),97,MATCH($BW522,'2013'!$A$44:$A$139,0))</f>
        <v>97</v>
      </c>
      <c r="CM522" s="2">
        <f>IF(ISNA(MATCH($BW522,'2014'!$A$52:$A$179,0)),129,MATCH($BW522,'2014'!$A$52:$A$179,0))</f>
        <v>129</v>
      </c>
      <c r="CN522" s="147">
        <f>IF(ISNA(MATCH($BW522,'2015'!$A$52:$A$307,0)),257,MATCH($BW522,'2015'!$A$52:$A$307,0))</f>
        <v>257</v>
      </c>
      <c r="CO522" s="147">
        <f>IF(ISNA(MATCH($BW522,'2016'!$A$52:$A$307,0)),257,MATCH($BW522,'2016'!$A$52:$A$307,0))</f>
        <v>257</v>
      </c>
      <c r="CQ522">
        <f t="shared" si="392"/>
        <v>326</v>
      </c>
      <c r="CR522" s="281"/>
      <c r="CS522" s="279"/>
      <c r="CT522" s="278">
        <f t="shared" si="393"/>
        <v>0</v>
      </c>
      <c r="CU522" s="279">
        <f t="shared" si="394"/>
        <v>0</v>
      </c>
      <c r="CV522" s="279">
        <f t="shared" si="395"/>
        <v>0</v>
      </c>
      <c r="CW522" s="279">
        <f t="shared" si="396"/>
        <v>0</v>
      </c>
      <c r="CX522" s="279">
        <f t="shared" si="397"/>
        <v>0</v>
      </c>
      <c r="CY522" s="279">
        <f t="shared" si="398"/>
        <v>0</v>
      </c>
      <c r="CZ522" s="279">
        <f t="shared" si="399"/>
        <v>0</v>
      </c>
      <c r="DA522" s="279">
        <f t="shared" si="400"/>
        <v>5</v>
      </c>
      <c r="DB522" s="279">
        <f t="shared" si="401"/>
        <v>3.3329999999999997</v>
      </c>
      <c r="DC522" s="279">
        <f t="shared" si="402"/>
        <v>2.2217777999999999</v>
      </c>
      <c r="DD522" s="279">
        <f t="shared" si="403"/>
        <v>1.4810370814799998</v>
      </c>
      <c r="DE522" s="279">
        <f t="shared" si="404"/>
        <v>0.98725931851456783</v>
      </c>
      <c r="DF522" s="279">
        <f t="shared" si="405"/>
        <v>0.65810706172181088</v>
      </c>
      <c r="DG522" s="279">
        <f t="shared" si="406"/>
        <v>0.4386941673437591</v>
      </c>
      <c r="DH522" s="280">
        <f t="shared" si="407"/>
        <v>0.2924335319513498</v>
      </c>
      <c r="DI522" s="280">
        <f t="shared" si="419"/>
        <v>0.19493619239876978</v>
      </c>
      <c r="DJ522" s="154">
        <f t="shared" si="416"/>
        <v>459</v>
      </c>
      <c r="DK522" s="279">
        <f t="shared" si="408"/>
        <v>326</v>
      </c>
      <c r="DL522" s="97"/>
      <c r="DM522" s="154"/>
      <c r="DN522" s="267">
        <f>BE522+AJ522+DM522</f>
        <v>0</v>
      </c>
      <c r="DO522" s="154">
        <f>BF522+AK522+DN522</f>
        <v>0</v>
      </c>
      <c r="DP522" s="154">
        <f>BG522+AL522+DO522</f>
        <v>0</v>
      </c>
      <c r="DQ522" s="154">
        <f>BH522+AM522+DP522</f>
        <v>0</v>
      </c>
      <c r="DR522" s="154">
        <f>BI522+AN522+DQ522</f>
        <v>0</v>
      </c>
      <c r="DS522" s="154">
        <f>BJ522+AO522+DR522</f>
        <v>0</v>
      </c>
      <c r="DT522" s="154">
        <f>BK522+AP522+DS522</f>
        <v>0</v>
      </c>
      <c r="DU522" s="154">
        <f>BL522+AQ522+DT522</f>
        <v>5</v>
      </c>
      <c r="DV522" s="154">
        <f>BM522+AR522+DU522</f>
        <v>5</v>
      </c>
      <c r="DW522" s="154">
        <f>BN522+AS522+DV522</f>
        <v>5</v>
      </c>
      <c r="DX522" s="154">
        <f>BO522+AT522+DW522</f>
        <v>5</v>
      </c>
      <c r="DY522" s="154">
        <f>BP522+AU522+DX522</f>
        <v>5</v>
      </c>
      <c r="DZ522" s="154">
        <f t="shared" si="409"/>
        <v>5</v>
      </c>
      <c r="EA522" s="154">
        <f t="shared" si="410"/>
        <v>5</v>
      </c>
      <c r="EB522" s="264">
        <f t="shared" si="411"/>
        <v>5</v>
      </c>
      <c r="EC522" s="264">
        <f t="shared" si="420"/>
        <v>5</v>
      </c>
      <c r="ED522" s="154">
        <f t="shared" si="417"/>
        <v>491</v>
      </c>
    </row>
    <row r="523" spans="2:134" ht="13" thickBot="1" x14ac:dyDescent="0.3">
      <c r="B523" s="131">
        <v>274</v>
      </c>
      <c r="C523" s="50">
        <f t="shared" si="412"/>
        <v>1</v>
      </c>
      <c r="D523" s="50">
        <f t="shared" si="413"/>
        <v>0</v>
      </c>
      <c r="E523" s="97"/>
      <c r="F523" s="2">
        <f t="shared" si="418"/>
        <v>518</v>
      </c>
      <c r="G523" s="487">
        <v>2335</v>
      </c>
      <c r="H523" s="98">
        <f>15- COUNTIF(L523:AC523,"#N/A")</f>
        <v>0</v>
      </c>
      <c r="I523" s="131">
        <f>SUM(AH523:AY523)+SUM(BE523:BT523)</f>
        <v>5</v>
      </c>
      <c r="J523" s="398">
        <f>DI523</f>
        <v>0.19493619239876978</v>
      </c>
      <c r="K523" s="456" t="str">
        <f>IF(ISNUMBER(MATCH(G523,'[4]OPR data'!$A$3:$A$2900,0)),"Y","N")</f>
        <v>Y</v>
      </c>
      <c r="L523" s="110"/>
      <c r="M523" s="233"/>
      <c r="N523" s="469" t="e">
        <f>(INDEX(Finish_table!R$4:R$83,MATCH('16 Year_History_Results'!$G523,Finish_table!S$4:S$83,0),1))</f>
        <v>#N/A</v>
      </c>
      <c r="O523" s="233" t="e">
        <f>(INDEX(Finish_table!Z$4:Z$99,MATCH('16 Year_History_Results'!$G523,Finish_table!AA$4:AA$99,0),1))</f>
        <v>#N/A</v>
      </c>
      <c r="P523" s="233" t="e">
        <f>(INDEX(Finish_table!AI$4:AI$99,MATCH('16 Year_History_Results'!$G523,Finish_table!AJ$4:AJ$99,0),1))</f>
        <v>#N/A</v>
      </c>
      <c r="Q523" s="233" t="e">
        <f>(INDEX(Finish_table!AR$4:AR$99,MATCH('16 Year_History_Results'!$G523,Finish_table!AS$4:AS$99,0),1))</f>
        <v>#N/A</v>
      </c>
      <c r="R523" s="233" t="e">
        <f>(INDEX(Finish_table!BA$4:BA$99,MATCH('16 Year_History_Results'!$G523,Finish_table!BB$4:BB$99,0),1))</f>
        <v>#N/A</v>
      </c>
      <c r="S523" s="233" t="e">
        <f>(INDEX(Finish_table!BJ$4:BJ$99,MATCH('16 Year_History_Results'!$G523,Finish_table!BK$4:BK$99,0),1))</f>
        <v>#N/A</v>
      </c>
      <c r="T523" s="233" t="e">
        <f>(INDEX(Finish_table!BS$4:BS$99,MATCH('16 Year_History_Results'!$G523,Finish_table!BT$4:BT$99,0),1))</f>
        <v>#N/A</v>
      </c>
      <c r="U523" s="233" t="str">
        <f>(INDEX(Finish_table!CB$4:CB$99,MATCH('16 Year_History_Results'!$G523,Finish_table!CC$4:CC$99,0),1))</f>
        <v>QF</v>
      </c>
      <c r="V523" s="233" t="e">
        <f>(INDEX(Finish_table!CK$4:CK$99,MATCH('16 Year_History_Results'!$G523,Finish_table!CL$4:CL$99,0),1))</f>
        <v>#N/A</v>
      </c>
      <c r="W523" s="233" t="e">
        <f>(INDEX(Finish_table!CT$4:CT$99,MATCH('16 Year_History_Results'!$G523,Finish_table!CU$4:CU$99,0),1))</f>
        <v>#N/A</v>
      </c>
      <c r="X523" s="233" t="e">
        <f>(INDEX(Finish_table!DC$4:DC$99,MATCH('16 Year_History_Results'!$G523,Finish_table!DD$4:DD$99,0),1))</f>
        <v>#N/A</v>
      </c>
      <c r="Y523" s="233" t="e">
        <f>(INDEX(Finish_table!DL$4:DL$99,MATCH('16 Year_History_Results'!$G523,Finish_table!DM$4:DM$99,0),1))</f>
        <v>#N/A</v>
      </c>
      <c r="Z523" s="233" t="e">
        <f>(INDEX(Finish_table!DU$4:DU$99,MATCH('16 Year_History_Results'!$G523,Finish_table!DV$4:DV$99,0),1))</f>
        <v>#N/A</v>
      </c>
      <c r="AA523" s="233" t="e">
        <f>(INDEX(Finish_table!ED$4:ED$140,MATCH('16 Year_History_Results'!$G523,Finish_table!EE$4:EE$140,0),1))</f>
        <v>#N/A</v>
      </c>
      <c r="AB523" s="233" t="e">
        <f>(INDEX(Finish_table!EM$4:EM$224,MATCH('16 Year_History_Results'!$G523,Finish_table!EN$4:EN$224,0),1))</f>
        <v>#N/A</v>
      </c>
      <c r="AC523" s="253" t="e">
        <f>(INDEX(Finish_table!EW$4:EW$224,MATCH('16 Year_History_Results'!$G523,Finish_table!EX$4:EX$224,0),1))</f>
        <v>#N/A</v>
      </c>
      <c r="AG523">
        <f t="shared" si="391"/>
        <v>2335</v>
      </c>
      <c r="AH523" s="110"/>
      <c r="AI523" s="2"/>
      <c r="AJ523" s="146">
        <f>INDEX('2001'!$C$44:$C$140,'16 Year_History_Results'!BZ523)</f>
        <v>0</v>
      </c>
      <c r="AK523" s="2">
        <f>INDEX('2002'!$C$44:$C$140,'16 Year_History_Results'!CA523)</f>
        <v>0</v>
      </c>
      <c r="AL523" s="2">
        <f>INDEX('2003'!$C$44:$C$140,'16 Year_History_Results'!CB523)</f>
        <v>0</v>
      </c>
      <c r="AM523" s="2">
        <f>INDEX('2004'!$C$44:$C$140,'16 Year_History_Results'!CC523)</f>
        <v>0</v>
      </c>
      <c r="AN523" s="2">
        <f>INDEX('2005'!$C$44:$C$140,'16 Year_History_Results'!CD523)</f>
        <v>0</v>
      </c>
      <c r="AO523" s="2">
        <f>INDEX('2006'!$C$44:$C$140,'16 Year_History_Results'!CE523)</f>
        <v>0</v>
      </c>
      <c r="AP523" s="2">
        <f>INDEX('2007'!$C$44:$C$140,'16 Year_History_Results'!CF523)</f>
        <v>0</v>
      </c>
      <c r="AQ523" s="2">
        <f>INDEX('2008'!$C$44:$C$140,'16 Year_History_Results'!CG523)</f>
        <v>0</v>
      </c>
      <c r="AR523" s="2">
        <f>INDEX('2009'!$C$44:$C$140,'16 Year_History_Results'!CH523)</f>
        <v>0</v>
      </c>
      <c r="AS523" s="2">
        <f>INDEX('2010'!$C$44:$C$140,'16 Year_History_Results'!CI523)</f>
        <v>0</v>
      </c>
      <c r="AT523" s="2">
        <f>INDEX('2011'!$C$44:$C$140,'16 Year_History_Results'!CJ523)</f>
        <v>0</v>
      </c>
      <c r="AU523" s="2">
        <f>INDEX('2012'!$C$44:$C$140,'16 Year_History_Results'!CK523)</f>
        <v>0</v>
      </c>
      <c r="AV523" s="2">
        <f>INDEX('2013'!$C$44:$C$140,'16 Year_History_Results'!CL523)</f>
        <v>0</v>
      </c>
      <c r="AW523" s="2">
        <f>INDEX('2014'!$C$52:$C$180,'16 Year_History_Results'!CM523)</f>
        <v>0</v>
      </c>
      <c r="AX523" s="2">
        <f>INDEX('2015'!$E$52:$E$308,'16 Year_History_Results'!CN523)</f>
        <v>0</v>
      </c>
      <c r="AY523" s="147">
        <f>INDEX('2016'!$E$52:$E$308,'16 Year_History_Results'!CO523)</f>
        <v>0</v>
      </c>
      <c r="AZ523" s="2"/>
      <c r="BB523">
        <f t="shared" si="414"/>
        <v>2335</v>
      </c>
      <c r="BC523" s="110"/>
      <c r="BD523" s="97"/>
      <c r="BE523" s="146">
        <f>INDEX('2001'!$B$44:$B$140,'16 Year_History_Results'!BZ523)</f>
        <v>0</v>
      </c>
      <c r="BF523" s="2">
        <f>INDEX('2002'!$B$44:$B$140,'16 Year_History_Results'!CA523)</f>
        <v>0</v>
      </c>
      <c r="BG523" s="2">
        <f>INDEX('2003'!$B$44:$B$140,'16 Year_History_Results'!CB523)</f>
        <v>0</v>
      </c>
      <c r="BH523" s="2">
        <f>INDEX('2004'!$B$44:$B$140,'16 Year_History_Results'!CC523)</f>
        <v>0</v>
      </c>
      <c r="BI523" s="2">
        <f>INDEX('2005'!$B$44:$B$140,'16 Year_History_Results'!CD523)</f>
        <v>0</v>
      </c>
      <c r="BJ523" s="2">
        <f>INDEX('2006'!$B$44:$B$140,'16 Year_History_Results'!CE523)</f>
        <v>0</v>
      </c>
      <c r="BK523" s="2">
        <f>INDEX('2007'!$B$44:$B$140,'16 Year_History_Results'!CF523)</f>
        <v>0</v>
      </c>
      <c r="BL523" s="2">
        <f>INDEX('2008'!$B$44:$B$140,'16 Year_History_Results'!CG523)</f>
        <v>5</v>
      </c>
      <c r="BM523" s="2">
        <f>INDEX('2009'!$B$44:$B$140,'16 Year_History_Results'!CH523)</f>
        <v>0</v>
      </c>
      <c r="BN523" s="2">
        <f>INDEX('2010'!$B$44:$B$140,'16 Year_History_Results'!CI523)</f>
        <v>0</v>
      </c>
      <c r="BO523" s="2">
        <f>INDEX('2011'!$B$44:$B$140,'16 Year_History_Results'!CJ523)</f>
        <v>0</v>
      </c>
      <c r="BP523" s="2">
        <f>INDEX('2012'!$B$44:$B$140,'16 Year_History_Results'!CK523)</f>
        <v>0</v>
      </c>
      <c r="BQ523" s="2">
        <f>INDEX('2013'!$B$44:$B$140,'16 Year_History_Results'!CL523)</f>
        <v>0</v>
      </c>
      <c r="BR523" s="2">
        <f>INDEX('2014'!$B$52:$B$180,'16 Year_History_Results'!CM523)</f>
        <v>0</v>
      </c>
      <c r="BS523" s="147">
        <f>INDEX('2015'!$B$52:$B$308,'16 Year_History_Results'!CN523)</f>
        <v>0</v>
      </c>
      <c r="BT523" s="147">
        <f>INDEX('2016'!$B$52:$B$308,'16 Year_History_Results'!CO523)</f>
        <v>0</v>
      </c>
      <c r="BW523">
        <f t="shared" si="415"/>
        <v>2335</v>
      </c>
      <c r="BX523" s="110"/>
      <c r="BY523" s="97"/>
      <c r="BZ523" s="146">
        <f>IF(ISNA(MATCH($BW523,'2001'!$A$44:$A$139,0)),97,MATCH($BW523,'2001'!$A$44:$A$139,0))</f>
        <v>97</v>
      </c>
      <c r="CA523" s="2">
        <f>IF(ISNA(MATCH($BW523,'2002'!$A$44:$A$139,0)),97,MATCH($BW523,'2002'!$A$44:$A$139,0))</f>
        <v>97</v>
      </c>
      <c r="CB523" s="2">
        <f>IF(ISNA(MATCH($BW523,'2003'!$A$44:$A$139,0)),97,MATCH($BW523,'2003'!$A$44:$A$139,0))</f>
        <v>97</v>
      </c>
      <c r="CC523" s="2">
        <f>IF(ISNA(MATCH($BW523,'2004'!$A$44:$A$139,0)),97,MATCH($BW523,'2004'!$A$44:$A$139,0))</f>
        <v>97</v>
      </c>
      <c r="CD523" s="2">
        <f>IF(ISNA(MATCH($BW523,'2005'!$A$44:$A$139,0)),97,MATCH($BW523,'2005'!$A$44:$A$139,0))</f>
        <v>97</v>
      </c>
      <c r="CE523" s="2">
        <f>IF(ISNA(MATCH($BW523,'2006'!$A$44:$A$139,0)),97,MATCH($BW523,'2006'!$A$44:$A$139,0))</f>
        <v>97</v>
      </c>
      <c r="CF523" s="2">
        <f>IF(ISNA(MATCH($BW523,'2007'!$A$44:$A$139,0)),97,MATCH($BW523,'2007'!$A$44:$A$139,0))</f>
        <v>97</v>
      </c>
      <c r="CG523" s="2">
        <f>IF(ISNA(MATCH($BW523,'2008'!$A$44:$A$139,0)),97,MATCH($BW523,'2008'!$A$44:$A$139,0))</f>
        <v>92</v>
      </c>
      <c r="CH523" s="2">
        <f>IF(ISNA(MATCH($BW523,'2009'!$A$44:$A$139,0)),97,MATCH($BW523,'2009'!$A$44:$A$139,0))</f>
        <v>97</v>
      </c>
      <c r="CI523" s="2">
        <f>IF(ISNA(MATCH($BW523,'2010'!$A$44:$A$139,0)),97,MATCH($BW523,'2010'!$A$44:$A$139,0))</f>
        <v>97</v>
      </c>
      <c r="CJ523" s="2">
        <f>IF(ISNA(MATCH($BW523,'2011'!$A$44:$A$139,0)),97,MATCH($BW523,'2011'!$A$44:$A$139,0))</f>
        <v>97</v>
      </c>
      <c r="CK523" s="2">
        <f>IF(ISNA(MATCH($BW523,'2012'!$A$44:$A$139,0)),97,MATCH($BW523,'2012'!$A$44:$A$139,0))</f>
        <v>97</v>
      </c>
      <c r="CL523" s="2">
        <f>IF(ISNA(MATCH($BW523,'2013'!$A$44:$A$139,0)),97,MATCH($BW523,'2013'!$A$44:$A$139,0))</f>
        <v>97</v>
      </c>
      <c r="CM523" s="2">
        <f>IF(ISNA(MATCH($BW523,'2014'!$A$52:$A$179,0)),129,MATCH($BW523,'2014'!$A$52:$A$179,0))</f>
        <v>129</v>
      </c>
      <c r="CN523" s="147">
        <f>IF(ISNA(MATCH($BW523,'2015'!$A$52:$A$307,0)),257,MATCH($BW523,'2015'!$A$52:$A$307,0))</f>
        <v>257</v>
      </c>
      <c r="CO523" s="147">
        <f>IF(ISNA(MATCH($BW523,'2016'!$A$52:$A$307,0)),257,MATCH($BW523,'2016'!$A$52:$A$307,0))</f>
        <v>257</v>
      </c>
      <c r="CQ523">
        <f t="shared" si="392"/>
        <v>2335</v>
      </c>
      <c r="CR523" s="281"/>
      <c r="CS523" s="279"/>
      <c r="CT523" s="278">
        <f t="shared" si="393"/>
        <v>0</v>
      </c>
      <c r="CU523" s="279">
        <f t="shared" si="394"/>
        <v>0</v>
      </c>
      <c r="CV523" s="279">
        <f t="shared" si="395"/>
        <v>0</v>
      </c>
      <c r="CW523" s="279">
        <f t="shared" si="396"/>
        <v>0</v>
      </c>
      <c r="CX523" s="279">
        <f t="shared" si="397"/>
        <v>0</v>
      </c>
      <c r="CY523" s="279">
        <f t="shared" si="398"/>
        <v>0</v>
      </c>
      <c r="CZ523" s="279">
        <f t="shared" si="399"/>
        <v>0</v>
      </c>
      <c r="DA523" s="279">
        <f t="shared" si="400"/>
        <v>5</v>
      </c>
      <c r="DB523" s="279">
        <f t="shared" si="401"/>
        <v>3.3329999999999997</v>
      </c>
      <c r="DC523" s="279">
        <f t="shared" si="402"/>
        <v>2.2217777999999999</v>
      </c>
      <c r="DD523" s="279">
        <f t="shared" si="403"/>
        <v>1.4810370814799998</v>
      </c>
      <c r="DE523" s="279">
        <f t="shared" si="404"/>
        <v>0.98725931851456783</v>
      </c>
      <c r="DF523" s="279">
        <f t="shared" si="405"/>
        <v>0.65810706172181088</v>
      </c>
      <c r="DG523" s="279">
        <f t="shared" si="406"/>
        <v>0.4386941673437591</v>
      </c>
      <c r="DH523" s="280">
        <f t="shared" si="407"/>
        <v>0.2924335319513498</v>
      </c>
      <c r="DI523" s="280">
        <f t="shared" si="419"/>
        <v>0.19493619239876978</v>
      </c>
      <c r="DJ523" s="154">
        <f t="shared" si="416"/>
        <v>459</v>
      </c>
      <c r="DK523" s="279">
        <f t="shared" si="408"/>
        <v>2335</v>
      </c>
      <c r="DL523" s="97"/>
      <c r="DM523" s="154"/>
      <c r="DN523" s="267">
        <f>BE523+AJ523+DM523</f>
        <v>0</v>
      </c>
      <c r="DO523" s="154">
        <f>BF523+AK523+DN523</f>
        <v>0</v>
      </c>
      <c r="DP523" s="154">
        <f>BG523+AL523+DO523</f>
        <v>0</v>
      </c>
      <c r="DQ523" s="154">
        <f>BH523+AM523+DP523</f>
        <v>0</v>
      </c>
      <c r="DR523" s="154">
        <f>BI523+AN523+DQ523</f>
        <v>0</v>
      </c>
      <c r="DS523" s="154">
        <f>BJ523+AO523+DR523</f>
        <v>0</v>
      </c>
      <c r="DT523" s="154">
        <f>BK523+AP523+DS523</f>
        <v>0</v>
      </c>
      <c r="DU523" s="154">
        <f>BL523+AQ523+DT523</f>
        <v>5</v>
      </c>
      <c r="DV523" s="154">
        <f>BM523+AR523+DU523</f>
        <v>5</v>
      </c>
      <c r="DW523" s="154">
        <f>BN523+AS523+DV523</f>
        <v>5</v>
      </c>
      <c r="DX523" s="154">
        <f>BO523+AT523+DW523</f>
        <v>5</v>
      </c>
      <c r="DY523" s="154">
        <f>BP523+AU523+DX523</f>
        <v>5</v>
      </c>
      <c r="DZ523" s="154">
        <f t="shared" si="409"/>
        <v>5</v>
      </c>
      <c r="EA523" s="154">
        <f t="shared" si="410"/>
        <v>5</v>
      </c>
      <c r="EB523" s="264">
        <f t="shared" si="411"/>
        <v>5</v>
      </c>
      <c r="EC523" s="264">
        <f t="shared" si="420"/>
        <v>5</v>
      </c>
      <c r="ED523" s="154">
        <f t="shared" si="417"/>
        <v>491</v>
      </c>
    </row>
    <row r="524" spans="2:134" ht="13" thickBot="1" x14ac:dyDescent="0.3">
      <c r="B524" s="131">
        <v>274</v>
      </c>
      <c r="C524" s="50">
        <f t="shared" si="412"/>
        <v>2</v>
      </c>
      <c r="D524" s="50">
        <f t="shared" si="413"/>
        <v>2</v>
      </c>
      <c r="E524" s="97"/>
      <c r="F524" s="2">
        <f t="shared" si="418"/>
        <v>519</v>
      </c>
      <c r="G524" s="487">
        <v>1280</v>
      </c>
      <c r="H524" s="98">
        <f>15- COUNTIF(L524:AC524,"#N/A")</f>
        <v>0</v>
      </c>
      <c r="I524" s="131">
        <f>SUM(AH524:AY524)+SUM(BE524:BT524)</f>
        <v>16</v>
      </c>
      <c r="J524" s="398">
        <f>DI524</f>
        <v>0.18477294685766252</v>
      </c>
      <c r="K524" s="456" t="str">
        <f>IF(ISNUMBER(MATCH(G524,'[4]OPR data'!$A$3:$A$2900,0)),"Y","N")</f>
        <v>Y</v>
      </c>
      <c r="L524" s="110"/>
      <c r="M524" s="233"/>
      <c r="N524" s="469" t="e">
        <f>(INDEX(Finish_table!R$4:R$83,MATCH('16 Year_History_Results'!$G524,Finish_table!S$4:S$83,0),1))</f>
        <v>#N/A</v>
      </c>
      <c r="O524" s="233" t="e">
        <f>(INDEX(Finish_table!Z$4:Z$99,MATCH('16 Year_History_Results'!$G524,Finish_table!AA$4:AA$99,0),1))</f>
        <v>#N/A</v>
      </c>
      <c r="P524" s="233" t="e">
        <f>(INDEX(Finish_table!AI$4:AI$99,MATCH('16 Year_History_Results'!$G524,Finish_table!AJ$4:AJ$99,0),1))</f>
        <v>#N/A</v>
      </c>
      <c r="Q524" s="233" t="e">
        <f>(INDEX(Finish_table!AR$4:AR$99,MATCH('16 Year_History_Results'!$G524,Finish_table!AS$4:AS$99,0),1))</f>
        <v>#N/A</v>
      </c>
      <c r="R524" s="233" t="str">
        <f>(INDEX(Finish_table!BA$4:BA$99,MATCH('16 Year_History_Results'!$G524,Finish_table!BB$4:BB$99,0),1))</f>
        <v>QF</v>
      </c>
      <c r="S524" s="233" t="e">
        <f>(INDEX(Finish_table!BJ$4:BJ$99,MATCH('16 Year_History_Results'!$G524,Finish_table!BK$4:BK$99,0),1))</f>
        <v>#N/A</v>
      </c>
      <c r="T524" s="233" t="e">
        <f>(INDEX(Finish_table!BS$4:BS$99,MATCH('16 Year_History_Results'!$G524,Finish_table!BT$4:BT$99,0),1))</f>
        <v>#N/A</v>
      </c>
      <c r="U524" s="233" t="e">
        <f>(INDEX(Finish_table!CB$4:CB$99,MATCH('16 Year_History_Results'!$G524,Finish_table!CC$4:CC$99,0),1))</f>
        <v>#N/A</v>
      </c>
      <c r="V524" s="233" t="e">
        <f>(INDEX(Finish_table!CK$4:CK$99,MATCH('16 Year_History_Results'!$G524,Finish_table!CL$4:CL$99,0),1))</f>
        <v>#N/A</v>
      </c>
      <c r="W524" s="233" t="e">
        <f>(INDEX(Finish_table!CT$4:CT$99,MATCH('16 Year_History_Results'!$G524,Finish_table!CU$4:CU$99,0),1))</f>
        <v>#N/A</v>
      </c>
      <c r="X524" s="233" t="e">
        <f>(INDEX(Finish_table!DC$4:DC$99,MATCH('16 Year_History_Results'!$G524,Finish_table!DD$4:DD$99,0),1))</f>
        <v>#N/A</v>
      </c>
      <c r="Y524" s="233" t="e">
        <f>(INDEX(Finish_table!DL$4:DL$99,MATCH('16 Year_History_Results'!$G524,Finish_table!DM$4:DM$99,0),1))</f>
        <v>#N/A</v>
      </c>
      <c r="Z524" s="233" t="e">
        <f>(INDEX(Finish_table!DU$4:DU$99,MATCH('16 Year_History_Results'!$G524,Finish_table!DV$4:DV$99,0),1))</f>
        <v>#N/A</v>
      </c>
      <c r="AA524" s="233" t="e">
        <f>(INDEX(Finish_table!ED$4:ED$140,MATCH('16 Year_History_Results'!$G524,Finish_table!EE$4:EE$140,0),1))</f>
        <v>#N/A</v>
      </c>
      <c r="AB524" s="233" t="e">
        <f>(INDEX(Finish_table!EM$4:EM$224,MATCH('16 Year_History_Results'!$G524,Finish_table!EN$4:EN$224,0),1))</f>
        <v>#N/A</v>
      </c>
      <c r="AC524" s="253" t="e">
        <f>(INDEX(Finish_table!EW$4:EW$224,MATCH('16 Year_History_Results'!$G524,Finish_table!EX$4:EX$224,0),1))</f>
        <v>#N/A</v>
      </c>
      <c r="AG524">
        <f t="shared" si="391"/>
        <v>1280</v>
      </c>
      <c r="AH524" s="110"/>
      <c r="AI524" s="2"/>
      <c r="AJ524" s="146">
        <f>INDEX('2001'!$C$44:$C$140,'16 Year_History_Results'!BZ524)</f>
        <v>0</v>
      </c>
      <c r="AK524" s="2">
        <f>INDEX('2002'!$C$44:$C$140,'16 Year_History_Results'!CA524)</f>
        <v>0</v>
      </c>
      <c r="AL524" s="2">
        <f>INDEX('2003'!$C$44:$C$140,'16 Year_History_Results'!CB524)</f>
        <v>0</v>
      </c>
      <c r="AM524" s="2">
        <f>INDEX('2004'!$C$44:$C$140,'16 Year_History_Results'!CC524)</f>
        <v>0</v>
      </c>
      <c r="AN524" s="2">
        <f>INDEX('2005'!$C$44:$C$140,'16 Year_History_Results'!CD524)</f>
        <v>0</v>
      </c>
      <c r="AO524" s="2">
        <f>INDEX('2006'!$C$44:$C$140,'16 Year_History_Results'!CE524)</f>
        <v>0</v>
      </c>
      <c r="AP524" s="2">
        <f>INDEX('2007'!$C$44:$C$140,'16 Year_History_Results'!CF524)</f>
        <v>0</v>
      </c>
      <c r="AQ524" s="2">
        <f>INDEX('2008'!$C$44:$C$140,'16 Year_History_Results'!CG524)</f>
        <v>0</v>
      </c>
      <c r="AR524" s="2">
        <f>INDEX('2009'!$C$44:$C$140,'16 Year_History_Results'!CH524)</f>
        <v>0</v>
      </c>
      <c r="AS524" s="2">
        <f>INDEX('2010'!$C$44:$C$140,'16 Year_History_Results'!CI524)</f>
        <v>0</v>
      </c>
      <c r="AT524" s="2">
        <f>INDEX('2011'!$C$44:$C$140,'16 Year_History_Results'!CJ524)</f>
        <v>0</v>
      </c>
      <c r="AU524" s="2">
        <f>INDEX('2012'!$C$44:$C$140,'16 Year_History_Results'!CK524)</f>
        <v>0</v>
      </c>
      <c r="AV524" s="2">
        <f>INDEX('2013'!$C$44:$C$140,'16 Year_History_Results'!CL524)</f>
        <v>0</v>
      </c>
      <c r="AW524" s="2">
        <f>INDEX('2014'!$C$52:$C$180,'16 Year_History_Results'!CM524)</f>
        <v>0</v>
      </c>
      <c r="AX524" s="2">
        <f>INDEX('2015'!$E$52:$E$308,'16 Year_History_Results'!CN524)</f>
        <v>0</v>
      </c>
      <c r="AY524" s="147">
        <f>INDEX('2016'!$E$52:$E$308,'16 Year_History_Results'!CO524)</f>
        <v>0</v>
      </c>
      <c r="AZ524" s="2"/>
      <c r="BB524">
        <f t="shared" si="414"/>
        <v>1280</v>
      </c>
      <c r="BC524" s="110"/>
      <c r="BD524" s="97"/>
      <c r="BE524" s="146">
        <f>INDEX('2001'!$B$44:$B$140,'16 Year_History_Results'!BZ524)</f>
        <v>0</v>
      </c>
      <c r="BF524" s="2">
        <f>INDEX('2002'!$B$44:$B$140,'16 Year_History_Results'!CA524)</f>
        <v>0</v>
      </c>
      <c r="BG524" s="2">
        <f>INDEX('2003'!$B$44:$B$140,'16 Year_History_Results'!CB524)</f>
        <v>0</v>
      </c>
      <c r="BH524" s="2">
        <f>INDEX('2004'!$B$44:$B$140,'16 Year_History_Results'!CC524)</f>
        <v>0</v>
      </c>
      <c r="BI524" s="2">
        <f>INDEX('2005'!$B$44:$B$140,'16 Year_History_Results'!CD524)</f>
        <v>16</v>
      </c>
      <c r="BJ524" s="2">
        <f>INDEX('2006'!$B$44:$B$140,'16 Year_History_Results'!CE524)</f>
        <v>0</v>
      </c>
      <c r="BK524" s="2">
        <f>INDEX('2007'!$B$44:$B$140,'16 Year_History_Results'!CF524)</f>
        <v>0</v>
      </c>
      <c r="BL524" s="2">
        <f>INDEX('2008'!$B$44:$B$140,'16 Year_History_Results'!CG524)</f>
        <v>0</v>
      </c>
      <c r="BM524" s="2">
        <f>INDEX('2009'!$B$44:$B$140,'16 Year_History_Results'!CH524)</f>
        <v>0</v>
      </c>
      <c r="BN524" s="2">
        <f>INDEX('2010'!$B$44:$B$140,'16 Year_History_Results'!CI524)</f>
        <v>0</v>
      </c>
      <c r="BO524" s="2">
        <f>INDEX('2011'!$B$44:$B$140,'16 Year_History_Results'!CJ524)</f>
        <v>0</v>
      </c>
      <c r="BP524" s="2">
        <f>INDEX('2012'!$B$44:$B$140,'16 Year_History_Results'!CK524)</f>
        <v>0</v>
      </c>
      <c r="BQ524" s="2">
        <f>INDEX('2013'!$B$44:$B$140,'16 Year_History_Results'!CL524)</f>
        <v>0</v>
      </c>
      <c r="BR524" s="2">
        <f>INDEX('2014'!$B$52:$B$180,'16 Year_History_Results'!CM524)</f>
        <v>0</v>
      </c>
      <c r="BS524" s="147">
        <f>INDEX('2015'!$B$52:$B$308,'16 Year_History_Results'!CN524)</f>
        <v>0</v>
      </c>
      <c r="BT524" s="147">
        <f>INDEX('2016'!$B$52:$B$308,'16 Year_History_Results'!CO524)</f>
        <v>0</v>
      </c>
      <c r="BW524">
        <f t="shared" si="415"/>
        <v>1280</v>
      </c>
      <c r="BX524" s="110"/>
      <c r="BY524" s="97"/>
      <c r="BZ524" s="146">
        <f>IF(ISNA(MATCH($BW524,'2001'!$A$44:$A$139,0)),97,MATCH($BW524,'2001'!$A$44:$A$139,0))</f>
        <v>97</v>
      </c>
      <c r="CA524" s="2">
        <f>IF(ISNA(MATCH($BW524,'2002'!$A$44:$A$139,0)),97,MATCH($BW524,'2002'!$A$44:$A$139,0))</f>
        <v>97</v>
      </c>
      <c r="CB524" s="2">
        <f>IF(ISNA(MATCH($BW524,'2003'!$A$44:$A$139,0)),97,MATCH($BW524,'2003'!$A$44:$A$139,0))</f>
        <v>97</v>
      </c>
      <c r="CC524" s="2">
        <f>IF(ISNA(MATCH($BW524,'2004'!$A$44:$A$139,0)),97,MATCH($BW524,'2004'!$A$44:$A$139,0))</f>
        <v>97</v>
      </c>
      <c r="CD524" s="2">
        <f>IF(ISNA(MATCH($BW524,'2005'!$A$44:$A$139,0)),97,MATCH($BW524,'2005'!$A$44:$A$139,0))</f>
        <v>86</v>
      </c>
      <c r="CE524" s="2">
        <f>IF(ISNA(MATCH($BW524,'2006'!$A$44:$A$139,0)),97,MATCH($BW524,'2006'!$A$44:$A$139,0))</f>
        <v>97</v>
      </c>
      <c r="CF524" s="2">
        <f>IF(ISNA(MATCH($BW524,'2007'!$A$44:$A$139,0)),97,MATCH($BW524,'2007'!$A$44:$A$139,0))</f>
        <v>97</v>
      </c>
      <c r="CG524" s="2">
        <f>IF(ISNA(MATCH($BW524,'2008'!$A$44:$A$139,0)),97,MATCH($BW524,'2008'!$A$44:$A$139,0))</f>
        <v>97</v>
      </c>
      <c r="CH524" s="2">
        <f>IF(ISNA(MATCH($BW524,'2009'!$A$44:$A$139,0)),97,MATCH($BW524,'2009'!$A$44:$A$139,0))</f>
        <v>97</v>
      </c>
      <c r="CI524" s="2">
        <f>IF(ISNA(MATCH($BW524,'2010'!$A$44:$A$139,0)),97,MATCH($BW524,'2010'!$A$44:$A$139,0))</f>
        <v>97</v>
      </c>
      <c r="CJ524" s="2">
        <f>IF(ISNA(MATCH($BW524,'2011'!$A$44:$A$139,0)),97,MATCH($BW524,'2011'!$A$44:$A$139,0))</f>
        <v>97</v>
      </c>
      <c r="CK524" s="2">
        <f>IF(ISNA(MATCH($BW524,'2012'!$A$44:$A$139,0)),97,MATCH($BW524,'2012'!$A$44:$A$139,0))</f>
        <v>97</v>
      </c>
      <c r="CL524" s="2">
        <f>IF(ISNA(MATCH($BW524,'2013'!$A$44:$A$139,0)),97,MATCH($BW524,'2013'!$A$44:$A$139,0))</f>
        <v>97</v>
      </c>
      <c r="CM524" s="2">
        <f>IF(ISNA(MATCH($BW524,'2014'!$A$52:$A$179,0)),129,MATCH($BW524,'2014'!$A$52:$A$179,0))</f>
        <v>129</v>
      </c>
      <c r="CN524" s="147">
        <f>IF(ISNA(MATCH($BW524,'2015'!$A$52:$A$307,0)),257,MATCH($BW524,'2015'!$A$52:$A$307,0))</f>
        <v>257</v>
      </c>
      <c r="CO524" s="147">
        <f>IF(ISNA(MATCH($BW524,'2016'!$A$52:$A$307,0)),257,MATCH($BW524,'2016'!$A$52:$A$307,0))</f>
        <v>257</v>
      </c>
      <c r="CQ524">
        <f t="shared" si="392"/>
        <v>1280</v>
      </c>
      <c r="CR524" s="281"/>
      <c r="CS524" s="279"/>
      <c r="CT524" s="278">
        <f t="shared" si="393"/>
        <v>0</v>
      </c>
      <c r="CU524" s="279">
        <f t="shared" si="394"/>
        <v>0</v>
      </c>
      <c r="CV524" s="279">
        <f t="shared" si="395"/>
        <v>0</v>
      </c>
      <c r="CW524" s="279">
        <f t="shared" si="396"/>
        <v>0</v>
      </c>
      <c r="CX524" s="279">
        <f t="shared" si="397"/>
        <v>16</v>
      </c>
      <c r="CY524" s="279">
        <f t="shared" si="398"/>
        <v>10.6656</v>
      </c>
      <c r="CZ524" s="279">
        <f t="shared" si="399"/>
        <v>7.1096889599999997</v>
      </c>
      <c r="DA524" s="279">
        <f t="shared" si="400"/>
        <v>4.7393186607359992</v>
      </c>
      <c r="DB524" s="279">
        <f t="shared" si="401"/>
        <v>3.1592298192466171</v>
      </c>
      <c r="DC524" s="279">
        <f t="shared" si="402"/>
        <v>2.1059425975097947</v>
      </c>
      <c r="DD524" s="279">
        <f t="shared" si="403"/>
        <v>1.4038213355000291</v>
      </c>
      <c r="DE524" s="279">
        <f t="shared" si="404"/>
        <v>0.93578730224431939</v>
      </c>
      <c r="DF524" s="279">
        <f t="shared" si="405"/>
        <v>0.62379581567606324</v>
      </c>
      <c r="DG524" s="279">
        <f t="shared" si="406"/>
        <v>0.41582229072966376</v>
      </c>
      <c r="DH524" s="280">
        <f t="shared" si="407"/>
        <v>0.27718713900039382</v>
      </c>
      <c r="DI524" s="280">
        <f t="shared" si="419"/>
        <v>0.18477294685766252</v>
      </c>
      <c r="DJ524" s="154">
        <f t="shared" si="416"/>
        <v>461</v>
      </c>
      <c r="DK524" s="279">
        <f t="shared" si="408"/>
        <v>1280</v>
      </c>
      <c r="DL524" s="97"/>
      <c r="DM524" s="154"/>
      <c r="DN524" s="267">
        <f>BE524+AJ524+DM524</f>
        <v>0</v>
      </c>
      <c r="DO524" s="154">
        <f>BF524+AK524+DN524</f>
        <v>0</v>
      </c>
      <c r="DP524" s="154">
        <f>BG524+AL524+DO524</f>
        <v>0</v>
      </c>
      <c r="DQ524" s="154">
        <f>BH524+AM524+DP524</f>
        <v>0</v>
      </c>
      <c r="DR524" s="154">
        <f>BI524+AN524+DQ524</f>
        <v>16</v>
      </c>
      <c r="DS524" s="154">
        <f>BJ524+AO524+DR524</f>
        <v>16</v>
      </c>
      <c r="DT524" s="154">
        <f>BK524+AP524+DS524</f>
        <v>16</v>
      </c>
      <c r="DU524" s="154">
        <f>BL524+AQ524+DT524</f>
        <v>16</v>
      </c>
      <c r="DV524" s="154">
        <f>BM524+AR524+DU524</f>
        <v>16</v>
      </c>
      <c r="DW524" s="154">
        <f>BN524+AS524+DV524</f>
        <v>16</v>
      </c>
      <c r="DX524" s="154">
        <f>BO524+AT524+DW524</f>
        <v>16</v>
      </c>
      <c r="DY524" s="154">
        <f>BP524+AU524+DX524</f>
        <v>16</v>
      </c>
      <c r="DZ524" s="154">
        <f t="shared" si="409"/>
        <v>16</v>
      </c>
      <c r="EA524" s="154">
        <f t="shared" si="410"/>
        <v>16</v>
      </c>
      <c r="EB524" s="264">
        <f t="shared" si="411"/>
        <v>16</v>
      </c>
      <c r="EC524" s="264">
        <f t="shared" si="420"/>
        <v>16</v>
      </c>
      <c r="ED524" s="154">
        <f t="shared" si="417"/>
        <v>354</v>
      </c>
    </row>
    <row r="525" spans="2:134" ht="13" thickBot="1" x14ac:dyDescent="0.3">
      <c r="B525" s="131">
        <v>279</v>
      </c>
      <c r="C525" s="50">
        <f t="shared" si="412"/>
        <v>1</v>
      </c>
      <c r="D525" s="50">
        <f t="shared" si="413"/>
        <v>0</v>
      </c>
      <c r="E525" s="97"/>
      <c r="F525" s="2">
        <f t="shared" si="418"/>
        <v>520</v>
      </c>
      <c r="G525" s="207">
        <v>1647</v>
      </c>
      <c r="H525" s="98">
        <f>15- COUNTIF(L525:AC525,"#N/A")</f>
        <v>0</v>
      </c>
      <c r="I525" s="131">
        <f>SUM(AH525:AY525)+SUM(BE525:BT525)</f>
        <v>16</v>
      </c>
      <c r="J525" s="398">
        <f>DI525</f>
        <v>0.18477294685766252</v>
      </c>
      <c r="K525" s="456" t="str">
        <f>IF(ISNUMBER(MATCH(G525,'[4]OPR data'!$A$3:$A$2900,0)),"Y","N")</f>
        <v>Y</v>
      </c>
      <c r="L525" s="110"/>
      <c r="M525" s="233"/>
      <c r="N525" s="469" t="e">
        <f>(INDEX(Finish_table!R$4:R$83,MATCH('16 Year_History_Results'!$G525,Finish_table!S$4:S$83,0),1))</f>
        <v>#N/A</v>
      </c>
      <c r="O525" s="233" t="e">
        <f>(INDEX(Finish_table!Z$4:Z$99,MATCH('16 Year_History_Results'!$G525,Finish_table!AA$4:AA$99,0),1))</f>
        <v>#N/A</v>
      </c>
      <c r="P525" s="233" t="e">
        <f>(INDEX(Finish_table!AI$4:AI$99,MATCH('16 Year_History_Results'!$G525,Finish_table!AJ$4:AJ$99,0),1))</f>
        <v>#N/A</v>
      </c>
      <c r="Q525" s="233" t="e">
        <f>(INDEX(Finish_table!AR$4:AR$99,MATCH('16 Year_History_Results'!$G525,Finish_table!AS$4:AS$99,0),1))</f>
        <v>#N/A</v>
      </c>
      <c r="R525" s="233" t="str">
        <f>(INDEX(Finish_table!BA$4:BA$99,MATCH('16 Year_History_Results'!$G525,Finish_table!BB$4:BB$99,0),1))</f>
        <v>SF</v>
      </c>
      <c r="S525" s="233" t="e">
        <f>(INDEX(Finish_table!BJ$4:BJ$99,MATCH('16 Year_History_Results'!$G525,Finish_table!BK$4:BK$99,0),1))</f>
        <v>#N/A</v>
      </c>
      <c r="T525" s="233" t="e">
        <f>(INDEX(Finish_table!BS$4:BS$99,MATCH('16 Year_History_Results'!$G525,Finish_table!BT$4:BT$99,0),1))</f>
        <v>#N/A</v>
      </c>
      <c r="U525" s="233" t="e">
        <f>(INDEX(Finish_table!CB$4:CB$99,MATCH('16 Year_History_Results'!$G525,Finish_table!CC$4:CC$99,0),1))</f>
        <v>#N/A</v>
      </c>
      <c r="V525" s="233" t="e">
        <f>(INDEX(Finish_table!CK$4:CK$99,MATCH('16 Year_History_Results'!$G525,Finish_table!CL$4:CL$99,0),1))</f>
        <v>#N/A</v>
      </c>
      <c r="W525" s="233" t="e">
        <f>(INDEX(Finish_table!CT$4:CT$99,MATCH('16 Year_History_Results'!$G525,Finish_table!CU$4:CU$99,0),1))</f>
        <v>#N/A</v>
      </c>
      <c r="X525" s="233" t="e">
        <f>(INDEX(Finish_table!DC$4:DC$99,MATCH('16 Year_History_Results'!$G525,Finish_table!DD$4:DD$99,0),1))</f>
        <v>#N/A</v>
      </c>
      <c r="Y525" s="233" t="e">
        <f>(INDEX(Finish_table!DL$4:DL$99,MATCH('16 Year_History_Results'!$G525,Finish_table!DM$4:DM$99,0),1))</f>
        <v>#N/A</v>
      </c>
      <c r="Z525" s="233" t="e">
        <f>(INDEX(Finish_table!DU$4:DU$99,MATCH('16 Year_History_Results'!$G525,Finish_table!DV$4:DV$99,0),1))</f>
        <v>#N/A</v>
      </c>
      <c r="AA525" s="233" t="e">
        <f>(INDEX(Finish_table!ED$4:ED$140,MATCH('16 Year_History_Results'!$G525,Finish_table!EE$4:EE$140,0),1))</f>
        <v>#N/A</v>
      </c>
      <c r="AB525" s="233" t="e">
        <f>(INDEX(Finish_table!EM$4:EM$224,MATCH('16 Year_History_Results'!$G525,Finish_table!EN$4:EN$224,0),1))</f>
        <v>#N/A</v>
      </c>
      <c r="AC525" s="253" t="e">
        <f>(INDEX(Finish_table!EW$4:EW$224,MATCH('16 Year_History_Results'!$G525,Finish_table!EX$4:EX$224,0),1))</f>
        <v>#N/A</v>
      </c>
      <c r="AG525">
        <f t="shared" si="391"/>
        <v>1647</v>
      </c>
      <c r="AH525" s="110"/>
      <c r="AI525" s="2"/>
      <c r="AJ525" s="146">
        <f>INDEX('2001'!$C$44:$C$140,'16 Year_History_Results'!BZ525)</f>
        <v>0</v>
      </c>
      <c r="AK525" s="2">
        <f>INDEX('2002'!$C$44:$C$140,'16 Year_History_Results'!CA525)</f>
        <v>0</v>
      </c>
      <c r="AL525" s="2">
        <f>INDEX('2003'!$C$44:$C$140,'16 Year_History_Results'!CB525)</f>
        <v>0</v>
      </c>
      <c r="AM525" s="2">
        <f>INDEX('2004'!$C$44:$C$140,'16 Year_History_Results'!CC525)</f>
        <v>0</v>
      </c>
      <c r="AN525" s="2">
        <f>INDEX('2005'!$C$44:$C$140,'16 Year_History_Results'!CD525)</f>
        <v>10</v>
      </c>
      <c r="AO525" s="2">
        <f>INDEX('2006'!$C$44:$C$140,'16 Year_History_Results'!CE525)</f>
        <v>0</v>
      </c>
      <c r="AP525" s="2">
        <f>INDEX('2007'!$C$44:$C$140,'16 Year_History_Results'!CF525)</f>
        <v>0</v>
      </c>
      <c r="AQ525" s="2">
        <f>INDEX('2008'!$C$44:$C$140,'16 Year_History_Results'!CG525)</f>
        <v>0</v>
      </c>
      <c r="AR525" s="2">
        <f>INDEX('2009'!$C$44:$C$140,'16 Year_History_Results'!CH525)</f>
        <v>0</v>
      </c>
      <c r="AS525" s="2">
        <f>INDEX('2010'!$C$44:$C$140,'16 Year_History_Results'!CI525)</f>
        <v>0</v>
      </c>
      <c r="AT525" s="2">
        <f>INDEX('2011'!$C$44:$C$140,'16 Year_History_Results'!CJ525)</f>
        <v>0</v>
      </c>
      <c r="AU525" s="2">
        <f>INDEX('2012'!$C$44:$C$140,'16 Year_History_Results'!CK525)</f>
        <v>0</v>
      </c>
      <c r="AV525" s="2">
        <f>INDEX('2013'!$C$44:$C$140,'16 Year_History_Results'!CL525)</f>
        <v>0</v>
      </c>
      <c r="AW525" s="2">
        <f>INDEX('2014'!$C$52:$C$180,'16 Year_History_Results'!CM525)</f>
        <v>0</v>
      </c>
      <c r="AX525" s="2">
        <f>INDEX('2015'!$E$52:$E$308,'16 Year_History_Results'!CN525)</f>
        <v>0</v>
      </c>
      <c r="AY525" s="147">
        <f>INDEX('2016'!$E$52:$E$308,'16 Year_History_Results'!CO525)</f>
        <v>0</v>
      </c>
      <c r="AZ525" s="2"/>
      <c r="BB525">
        <f t="shared" si="414"/>
        <v>1647</v>
      </c>
      <c r="BC525" s="110"/>
      <c r="BD525" s="97"/>
      <c r="BE525" s="146">
        <f>INDEX('2001'!$B$44:$B$140,'16 Year_History_Results'!BZ525)</f>
        <v>0</v>
      </c>
      <c r="BF525" s="2">
        <f>INDEX('2002'!$B$44:$B$140,'16 Year_History_Results'!CA525)</f>
        <v>0</v>
      </c>
      <c r="BG525" s="2">
        <f>INDEX('2003'!$B$44:$B$140,'16 Year_History_Results'!CB525)</f>
        <v>0</v>
      </c>
      <c r="BH525" s="2">
        <f>INDEX('2004'!$B$44:$B$140,'16 Year_History_Results'!CC525)</f>
        <v>0</v>
      </c>
      <c r="BI525" s="2">
        <f>INDEX('2005'!$B$44:$B$140,'16 Year_History_Results'!CD525)</f>
        <v>6</v>
      </c>
      <c r="BJ525" s="2">
        <f>INDEX('2006'!$B$44:$B$140,'16 Year_History_Results'!CE525)</f>
        <v>0</v>
      </c>
      <c r="BK525" s="2">
        <f>INDEX('2007'!$B$44:$B$140,'16 Year_History_Results'!CF525)</f>
        <v>0</v>
      </c>
      <c r="BL525" s="2">
        <f>INDEX('2008'!$B$44:$B$140,'16 Year_History_Results'!CG525)</f>
        <v>0</v>
      </c>
      <c r="BM525" s="2">
        <f>INDEX('2009'!$B$44:$B$140,'16 Year_History_Results'!CH525)</f>
        <v>0</v>
      </c>
      <c r="BN525" s="2">
        <f>INDEX('2010'!$B$44:$B$140,'16 Year_History_Results'!CI525)</f>
        <v>0</v>
      </c>
      <c r="BO525" s="2">
        <f>INDEX('2011'!$B$44:$B$140,'16 Year_History_Results'!CJ525)</f>
        <v>0</v>
      </c>
      <c r="BP525" s="2">
        <f>INDEX('2012'!$B$44:$B$140,'16 Year_History_Results'!CK525)</f>
        <v>0</v>
      </c>
      <c r="BQ525" s="2">
        <f>INDEX('2013'!$B$44:$B$140,'16 Year_History_Results'!CL525)</f>
        <v>0</v>
      </c>
      <c r="BR525" s="2">
        <f>INDEX('2014'!$B$52:$B$180,'16 Year_History_Results'!CM525)</f>
        <v>0</v>
      </c>
      <c r="BS525" s="147">
        <f>INDEX('2015'!$B$52:$B$308,'16 Year_History_Results'!CN525)</f>
        <v>0</v>
      </c>
      <c r="BT525" s="147">
        <f>INDEX('2016'!$B$52:$B$308,'16 Year_History_Results'!CO525)</f>
        <v>0</v>
      </c>
      <c r="BW525">
        <f t="shared" si="415"/>
        <v>1647</v>
      </c>
      <c r="BX525" s="110"/>
      <c r="BY525" s="97"/>
      <c r="BZ525" s="146">
        <f>IF(ISNA(MATCH($BW525,'2001'!$A$44:$A$139,0)),97,MATCH($BW525,'2001'!$A$44:$A$139,0))</f>
        <v>97</v>
      </c>
      <c r="CA525" s="2">
        <f>IF(ISNA(MATCH($BW525,'2002'!$A$44:$A$139,0)),97,MATCH($BW525,'2002'!$A$44:$A$139,0))</f>
        <v>97</v>
      </c>
      <c r="CB525" s="2">
        <f>IF(ISNA(MATCH($BW525,'2003'!$A$44:$A$139,0)),97,MATCH($BW525,'2003'!$A$44:$A$139,0))</f>
        <v>97</v>
      </c>
      <c r="CC525" s="2">
        <f>IF(ISNA(MATCH($BW525,'2004'!$A$44:$A$139,0)),97,MATCH($BW525,'2004'!$A$44:$A$139,0))</f>
        <v>97</v>
      </c>
      <c r="CD525" s="2">
        <f>IF(ISNA(MATCH($BW525,'2005'!$A$44:$A$139,0)),97,MATCH($BW525,'2005'!$A$44:$A$139,0))</f>
        <v>94</v>
      </c>
      <c r="CE525" s="2">
        <f>IF(ISNA(MATCH($BW525,'2006'!$A$44:$A$139,0)),97,MATCH($BW525,'2006'!$A$44:$A$139,0))</f>
        <v>97</v>
      </c>
      <c r="CF525" s="2">
        <f>IF(ISNA(MATCH($BW525,'2007'!$A$44:$A$139,0)),97,MATCH($BW525,'2007'!$A$44:$A$139,0))</f>
        <v>97</v>
      </c>
      <c r="CG525" s="2">
        <f>IF(ISNA(MATCH($BW525,'2008'!$A$44:$A$139,0)),97,MATCH($BW525,'2008'!$A$44:$A$139,0))</f>
        <v>97</v>
      </c>
      <c r="CH525" s="2">
        <f>IF(ISNA(MATCH($BW525,'2009'!$A$44:$A$139,0)),97,MATCH($BW525,'2009'!$A$44:$A$139,0))</f>
        <v>97</v>
      </c>
      <c r="CI525" s="2">
        <f>IF(ISNA(MATCH($BW525,'2010'!$A$44:$A$139,0)),97,MATCH($BW525,'2010'!$A$44:$A$139,0))</f>
        <v>97</v>
      </c>
      <c r="CJ525" s="2">
        <f>IF(ISNA(MATCH($BW525,'2011'!$A$44:$A$139,0)),97,MATCH($BW525,'2011'!$A$44:$A$139,0))</f>
        <v>97</v>
      </c>
      <c r="CK525" s="2">
        <f>IF(ISNA(MATCH($BW525,'2012'!$A$44:$A$139,0)),97,MATCH($BW525,'2012'!$A$44:$A$139,0))</f>
        <v>97</v>
      </c>
      <c r="CL525" s="2">
        <f>IF(ISNA(MATCH($BW525,'2013'!$A$44:$A$139,0)),97,MATCH($BW525,'2013'!$A$44:$A$139,0))</f>
        <v>97</v>
      </c>
      <c r="CM525" s="2">
        <f>IF(ISNA(MATCH($BW525,'2014'!$A$52:$A$179,0)),129,MATCH($BW525,'2014'!$A$52:$A$179,0))</f>
        <v>129</v>
      </c>
      <c r="CN525" s="147">
        <f>IF(ISNA(MATCH($BW525,'2015'!$A$52:$A$307,0)),257,MATCH($BW525,'2015'!$A$52:$A$307,0))</f>
        <v>257</v>
      </c>
      <c r="CO525" s="147">
        <f>IF(ISNA(MATCH($BW525,'2016'!$A$52:$A$307,0)),257,MATCH($BW525,'2016'!$A$52:$A$307,0))</f>
        <v>257</v>
      </c>
      <c r="CQ525">
        <f t="shared" si="392"/>
        <v>1647</v>
      </c>
      <c r="CR525" s="281"/>
      <c r="CS525" s="279"/>
      <c r="CT525" s="278">
        <f t="shared" si="393"/>
        <v>0</v>
      </c>
      <c r="CU525" s="279">
        <f t="shared" si="394"/>
        <v>0</v>
      </c>
      <c r="CV525" s="279">
        <f t="shared" si="395"/>
        <v>0</v>
      </c>
      <c r="CW525" s="279">
        <f t="shared" si="396"/>
        <v>0</v>
      </c>
      <c r="CX525" s="279">
        <f t="shared" si="397"/>
        <v>16</v>
      </c>
      <c r="CY525" s="279">
        <f t="shared" si="398"/>
        <v>10.6656</v>
      </c>
      <c r="CZ525" s="279">
        <f t="shared" si="399"/>
        <v>7.1096889599999997</v>
      </c>
      <c r="DA525" s="279">
        <f t="shared" si="400"/>
        <v>4.7393186607359992</v>
      </c>
      <c r="DB525" s="279">
        <f t="shared" si="401"/>
        <v>3.1592298192466171</v>
      </c>
      <c r="DC525" s="279">
        <f t="shared" si="402"/>
        <v>2.1059425975097947</v>
      </c>
      <c r="DD525" s="279">
        <f t="shared" si="403"/>
        <v>1.4038213355000291</v>
      </c>
      <c r="DE525" s="279">
        <f t="shared" si="404"/>
        <v>0.93578730224431939</v>
      </c>
      <c r="DF525" s="279">
        <f t="shared" si="405"/>
        <v>0.62379581567606324</v>
      </c>
      <c r="DG525" s="279">
        <f t="shared" si="406"/>
        <v>0.41582229072966376</v>
      </c>
      <c r="DH525" s="280">
        <f t="shared" si="407"/>
        <v>0.27718713900039382</v>
      </c>
      <c r="DI525" s="280">
        <f t="shared" si="419"/>
        <v>0.18477294685766252</v>
      </c>
      <c r="DJ525" s="154">
        <f t="shared" si="416"/>
        <v>461</v>
      </c>
      <c r="DK525" s="279">
        <f t="shared" si="408"/>
        <v>1647</v>
      </c>
      <c r="DL525" s="97"/>
      <c r="DM525" s="154"/>
      <c r="DN525" s="267">
        <f>BE525+AJ525+DM525</f>
        <v>0</v>
      </c>
      <c r="DO525" s="154">
        <f>BF525+AK525+DN525</f>
        <v>0</v>
      </c>
      <c r="DP525" s="154">
        <f>BG525+AL525+DO525</f>
        <v>0</v>
      </c>
      <c r="DQ525" s="154">
        <f>BH525+AM525+DP525</f>
        <v>0</v>
      </c>
      <c r="DR525" s="154">
        <f>BI525+AN525+DQ525</f>
        <v>16</v>
      </c>
      <c r="DS525" s="154">
        <f>BJ525+AO525+DR525</f>
        <v>16</v>
      </c>
      <c r="DT525" s="154">
        <f>BK525+AP525+DS525</f>
        <v>16</v>
      </c>
      <c r="DU525" s="154">
        <f>BL525+AQ525+DT525</f>
        <v>16</v>
      </c>
      <c r="DV525" s="154">
        <f>BM525+AR525+DU525</f>
        <v>16</v>
      </c>
      <c r="DW525" s="154">
        <f>BN525+AS525+DV525</f>
        <v>16</v>
      </c>
      <c r="DX525" s="154">
        <f>BO525+AT525+DW525</f>
        <v>16</v>
      </c>
      <c r="DY525" s="154">
        <f>BP525+AU525+DX525</f>
        <v>16</v>
      </c>
      <c r="DZ525" s="154">
        <f t="shared" si="409"/>
        <v>16</v>
      </c>
      <c r="EA525" s="154">
        <f t="shared" si="410"/>
        <v>16</v>
      </c>
      <c r="EB525" s="264">
        <f t="shared" si="411"/>
        <v>16</v>
      </c>
      <c r="EC525" s="264">
        <f t="shared" si="420"/>
        <v>16</v>
      </c>
      <c r="ED525" s="154">
        <f t="shared" si="417"/>
        <v>354</v>
      </c>
    </row>
    <row r="526" spans="2:134" ht="13" thickBot="1" x14ac:dyDescent="0.3">
      <c r="B526" s="142">
        <v>279</v>
      </c>
      <c r="C526" s="50">
        <f t="shared" si="412"/>
        <v>2</v>
      </c>
      <c r="D526" s="50">
        <f t="shared" si="413"/>
        <v>0</v>
      </c>
      <c r="E526" s="97"/>
      <c r="F526" s="2">
        <f t="shared" si="418"/>
        <v>521</v>
      </c>
      <c r="G526" s="207">
        <v>159</v>
      </c>
      <c r="H526" s="98">
        <f>15- COUNTIF(L526:AC526,"#N/A")</f>
        <v>1</v>
      </c>
      <c r="I526" s="131">
        <f>SUM(AH526:AY526)+SUM(BE526:BT526)</f>
        <v>21</v>
      </c>
      <c r="J526" s="398">
        <f>DI526</f>
        <v>0.18306260221715831</v>
      </c>
      <c r="K526" s="456" t="str">
        <f>IF(ISNUMBER(MATCH(G526,'[4]OPR data'!$A$3:$A$2900,0)),"Y","N")</f>
        <v>Y</v>
      </c>
      <c r="L526" s="110"/>
      <c r="M526" s="233"/>
      <c r="N526" s="469" t="e">
        <f>(INDEX(Finish_table!R$4:R$83,MATCH('16 Year_History_Results'!$G526,Finish_table!S$4:S$83,0),1))</f>
        <v>#N/A</v>
      </c>
      <c r="O526" s="233" t="str">
        <f>(INDEX(Finish_table!Z$4:Z$99,MATCH('16 Year_History_Results'!$G526,Finish_table!AA$4:AA$99,0),1))</f>
        <v>QF</v>
      </c>
      <c r="P526" s="233" t="e">
        <f>(INDEX(Finish_table!AI$4:AI$99,MATCH('16 Year_History_Results'!$G526,Finish_table!AJ$4:AJ$99,0),1))</f>
        <v>#N/A</v>
      </c>
      <c r="Q526" s="233" t="e">
        <f>(INDEX(Finish_table!AR$4:AR$99,MATCH('16 Year_History_Results'!$G526,Finish_table!AS$4:AS$99,0),1))</f>
        <v>#N/A</v>
      </c>
      <c r="R526" s="233" t="e">
        <f>(INDEX(Finish_table!BA$4:BA$99,MATCH('16 Year_History_Results'!$G526,Finish_table!BB$4:BB$99,0),1))</f>
        <v>#N/A</v>
      </c>
      <c r="S526" s="233" t="str">
        <f>(INDEX(Finish_table!BJ$4:BJ$99,MATCH('16 Year_History_Results'!$G526,Finish_table!BK$4:BK$99,0),1))</f>
        <v>QF</v>
      </c>
      <c r="T526" s="233" t="e">
        <f>(INDEX(Finish_table!BS$4:BS$99,MATCH('16 Year_History_Results'!$G526,Finish_table!BT$4:BT$99,0),1))</f>
        <v>#N/A</v>
      </c>
      <c r="U526" s="233" t="e">
        <f>(INDEX(Finish_table!CB$4:CB$99,MATCH('16 Year_History_Results'!$G526,Finish_table!CC$4:CC$99,0),1))</f>
        <v>#N/A</v>
      </c>
      <c r="V526" s="233" t="e">
        <f>(INDEX(Finish_table!CK$4:CK$99,MATCH('16 Year_History_Results'!$G526,Finish_table!CL$4:CL$99,0),1))</f>
        <v>#N/A</v>
      </c>
      <c r="W526" s="233" t="e">
        <f>(INDEX(Finish_table!CT$4:CT$99,MATCH('16 Year_History_Results'!$G526,Finish_table!CU$4:CU$99,0),1))</f>
        <v>#N/A</v>
      </c>
      <c r="X526" s="233" t="e">
        <f>(INDEX(Finish_table!DC$4:DC$99,MATCH('16 Year_History_Results'!$G526,Finish_table!DD$4:DD$99,0),1))</f>
        <v>#N/A</v>
      </c>
      <c r="Y526" s="233" t="e">
        <f>(INDEX(Finish_table!DL$4:DL$99,MATCH('16 Year_History_Results'!$G526,Finish_table!DM$4:DM$99,0),1))</f>
        <v>#N/A</v>
      </c>
      <c r="Z526" s="233" t="e">
        <f>(INDEX(Finish_table!DU$4:DU$99,MATCH('16 Year_History_Results'!$G526,Finish_table!DV$4:DV$99,0),1))</f>
        <v>#N/A</v>
      </c>
      <c r="AA526" s="233" t="e">
        <f>(INDEX(Finish_table!ED$4:ED$140,MATCH('16 Year_History_Results'!$G526,Finish_table!EE$4:EE$140,0),1))</f>
        <v>#N/A</v>
      </c>
      <c r="AB526" s="233" t="e">
        <f>(INDEX(Finish_table!EM$4:EM$224,MATCH('16 Year_History_Results'!$G526,Finish_table!EN$4:EN$224,0),1))</f>
        <v>#N/A</v>
      </c>
      <c r="AC526" s="253" t="e">
        <f>(INDEX(Finish_table!EW$4:EW$224,MATCH('16 Year_History_Results'!$G526,Finish_table!EX$4:EX$224,0),1))</f>
        <v>#N/A</v>
      </c>
      <c r="AG526">
        <f t="shared" si="391"/>
        <v>159</v>
      </c>
      <c r="AH526" s="110"/>
      <c r="AI526" s="2"/>
      <c r="AJ526" s="146">
        <f>INDEX('2001'!$C$44:$C$140,'16 Year_History_Results'!BZ526)</f>
        <v>0</v>
      </c>
      <c r="AK526" s="2">
        <f>INDEX('2002'!$C$44:$C$140,'16 Year_History_Results'!CA526)</f>
        <v>0</v>
      </c>
      <c r="AL526" s="2">
        <f>INDEX('2003'!$C$44:$C$140,'16 Year_History_Results'!CB526)</f>
        <v>0</v>
      </c>
      <c r="AM526" s="2">
        <f>INDEX('2004'!$C$44:$C$140,'16 Year_History_Results'!CC526)</f>
        <v>0</v>
      </c>
      <c r="AN526" s="2">
        <f>INDEX('2005'!$C$44:$C$140,'16 Year_History_Results'!CD526)</f>
        <v>0</v>
      </c>
      <c r="AO526" s="2">
        <f>INDEX('2006'!$C$44:$C$140,'16 Year_History_Results'!CE526)</f>
        <v>0</v>
      </c>
      <c r="AP526" s="2">
        <f>INDEX('2007'!$C$44:$C$140,'16 Year_History_Results'!CF526)</f>
        <v>0</v>
      </c>
      <c r="AQ526" s="2">
        <f>INDEX('2008'!$C$44:$C$140,'16 Year_History_Results'!CG526)</f>
        <v>0</v>
      </c>
      <c r="AR526" s="2">
        <f>INDEX('2009'!$C$44:$C$140,'16 Year_History_Results'!CH526)</f>
        <v>0</v>
      </c>
      <c r="AS526" s="2">
        <f>INDEX('2010'!$C$44:$C$140,'16 Year_History_Results'!CI526)</f>
        <v>0</v>
      </c>
      <c r="AT526" s="2">
        <f>INDEX('2011'!$C$44:$C$140,'16 Year_History_Results'!CJ526)</f>
        <v>0</v>
      </c>
      <c r="AU526" s="2">
        <f>INDEX('2012'!$C$44:$C$140,'16 Year_History_Results'!CK526)</f>
        <v>0</v>
      </c>
      <c r="AV526" s="2">
        <f>INDEX('2013'!$C$44:$C$140,'16 Year_History_Results'!CL526)</f>
        <v>0</v>
      </c>
      <c r="AW526" s="2">
        <f>INDEX('2014'!$C$52:$C$180,'16 Year_History_Results'!CM526)</f>
        <v>0</v>
      </c>
      <c r="AX526" s="2">
        <f>INDEX('2015'!$E$52:$E$308,'16 Year_History_Results'!CN526)</f>
        <v>0</v>
      </c>
      <c r="AY526" s="147">
        <f>INDEX('2016'!$E$52:$E$308,'16 Year_History_Results'!CO526)</f>
        <v>0</v>
      </c>
      <c r="AZ526" s="2"/>
      <c r="BB526">
        <f t="shared" si="414"/>
        <v>159</v>
      </c>
      <c r="BC526" s="110"/>
      <c r="BD526" s="97"/>
      <c r="BE526" s="146">
        <f>INDEX('2001'!$B$44:$B$140,'16 Year_History_Results'!BZ526)</f>
        <v>0</v>
      </c>
      <c r="BF526" s="2">
        <f>INDEX('2002'!$B$44:$B$140,'16 Year_History_Results'!CA526)</f>
        <v>13</v>
      </c>
      <c r="BG526" s="2">
        <f>INDEX('2003'!$B$44:$B$140,'16 Year_History_Results'!CB526)</f>
        <v>0</v>
      </c>
      <c r="BH526" s="2">
        <f>INDEX('2004'!$B$44:$B$140,'16 Year_History_Results'!CC526)</f>
        <v>0</v>
      </c>
      <c r="BI526" s="2">
        <f>INDEX('2005'!$B$44:$B$140,'16 Year_History_Results'!CD526)</f>
        <v>0</v>
      </c>
      <c r="BJ526" s="2">
        <f>INDEX('2006'!$B$44:$B$140,'16 Year_History_Results'!CE526)</f>
        <v>8</v>
      </c>
      <c r="BK526" s="2">
        <f>INDEX('2007'!$B$44:$B$140,'16 Year_History_Results'!CF526)</f>
        <v>0</v>
      </c>
      <c r="BL526" s="2">
        <f>INDEX('2008'!$B$44:$B$140,'16 Year_History_Results'!CG526)</f>
        <v>0</v>
      </c>
      <c r="BM526" s="2">
        <f>INDEX('2009'!$B$44:$B$140,'16 Year_History_Results'!CH526)</f>
        <v>0</v>
      </c>
      <c r="BN526" s="2">
        <f>INDEX('2010'!$B$44:$B$140,'16 Year_History_Results'!CI526)</f>
        <v>0</v>
      </c>
      <c r="BO526" s="2">
        <f>INDEX('2011'!$B$44:$B$140,'16 Year_History_Results'!CJ526)</f>
        <v>0</v>
      </c>
      <c r="BP526" s="2">
        <f>INDEX('2012'!$B$44:$B$140,'16 Year_History_Results'!CK526)</f>
        <v>0</v>
      </c>
      <c r="BQ526" s="2">
        <f>INDEX('2013'!$B$44:$B$140,'16 Year_History_Results'!CL526)</f>
        <v>0</v>
      </c>
      <c r="BR526" s="2">
        <f>INDEX('2014'!$B$52:$B$180,'16 Year_History_Results'!CM526)</f>
        <v>0</v>
      </c>
      <c r="BS526" s="147">
        <f>INDEX('2015'!$B$52:$B$308,'16 Year_History_Results'!CN526)</f>
        <v>0</v>
      </c>
      <c r="BT526" s="147">
        <f>INDEX('2016'!$B$52:$B$308,'16 Year_History_Results'!CO526)</f>
        <v>0</v>
      </c>
      <c r="BW526">
        <f t="shared" si="415"/>
        <v>159</v>
      </c>
      <c r="BX526" s="110"/>
      <c r="BY526" s="97"/>
      <c r="BZ526" s="146">
        <f>IF(ISNA(MATCH($BW526,'2001'!$A$44:$A$139,0)),97,MATCH($BW526,'2001'!$A$44:$A$139,0))</f>
        <v>97</v>
      </c>
      <c r="CA526" s="2">
        <f>IF(ISNA(MATCH($BW526,'2002'!$A$44:$A$139,0)),97,MATCH($BW526,'2002'!$A$44:$A$139,0))</f>
        <v>37</v>
      </c>
      <c r="CB526" s="2">
        <f>IF(ISNA(MATCH($BW526,'2003'!$A$44:$A$139,0)),97,MATCH($BW526,'2003'!$A$44:$A$139,0))</f>
        <v>97</v>
      </c>
      <c r="CC526" s="2">
        <f>IF(ISNA(MATCH($BW526,'2004'!$A$44:$A$139,0)),97,MATCH($BW526,'2004'!$A$44:$A$139,0))</f>
        <v>97</v>
      </c>
      <c r="CD526" s="2">
        <f>IF(ISNA(MATCH($BW526,'2005'!$A$44:$A$139,0)),97,MATCH($BW526,'2005'!$A$44:$A$139,0))</f>
        <v>97</v>
      </c>
      <c r="CE526" s="2">
        <f>IF(ISNA(MATCH($BW526,'2006'!$A$44:$A$139,0)),97,MATCH($BW526,'2006'!$A$44:$A$139,0))</f>
        <v>31</v>
      </c>
      <c r="CF526" s="2">
        <f>IF(ISNA(MATCH($BW526,'2007'!$A$44:$A$139,0)),97,MATCH($BW526,'2007'!$A$44:$A$139,0))</f>
        <v>97</v>
      </c>
      <c r="CG526" s="2">
        <f>IF(ISNA(MATCH($BW526,'2008'!$A$44:$A$139,0)),97,MATCH($BW526,'2008'!$A$44:$A$139,0))</f>
        <v>97</v>
      </c>
      <c r="CH526" s="2">
        <f>IF(ISNA(MATCH($BW526,'2009'!$A$44:$A$139,0)),97,MATCH($BW526,'2009'!$A$44:$A$139,0))</f>
        <v>97</v>
      </c>
      <c r="CI526" s="2">
        <f>IF(ISNA(MATCH($BW526,'2010'!$A$44:$A$139,0)),97,MATCH($BW526,'2010'!$A$44:$A$139,0))</f>
        <v>97</v>
      </c>
      <c r="CJ526" s="2">
        <f>IF(ISNA(MATCH($BW526,'2011'!$A$44:$A$139,0)),97,MATCH($BW526,'2011'!$A$44:$A$139,0))</f>
        <v>97</v>
      </c>
      <c r="CK526" s="2">
        <f>IF(ISNA(MATCH($BW526,'2012'!$A$44:$A$139,0)),97,MATCH($BW526,'2012'!$A$44:$A$139,0))</f>
        <v>97</v>
      </c>
      <c r="CL526" s="2">
        <f>IF(ISNA(MATCH($BW526,'2013'!$A$44:$A$139,0)),97,MATCH($BW526,'2013'!$A$44:$A$139,0))</f>
        <v>97</v>
      </c>
      <c r="CM526" s="2">
        <f>IF(ISNA(MATCH($BW526,'2014'!$A$52:$A$179,0)),129,MATCH($BW526,'2014'!$A$52:$A$179,0))</f>
        <v>129</v>
      </c>
      <c r="CN526" s="147">
        <f>IF(ISNA(MATCH($BW526,'2015'!$A$52:$A$307,0)),257,MATCH($BW526,'2015'!$A$52:$A$307,0))</f>
        <v>257</v>
      </c>
      <c r="CO526" s="147">
        <f>IF(ISNA(MATCH($BW526,'2016'!$A$52:$A$307,0)),257,MATCH($BW526,'2016'!$A$52:$A$307,0))</f>
        <v>257</v>
      </c>
      <c r="CQ526">
        <f t="shared" si="392"/>
        <v>159</v>
      </c>
      <c r="CR526" s="281"/>
      <c r="CS526" s="279"/>
      <c r="CT526" s="278">
        <f t="shared" si="393"/>
        <v>0</v>
      </c>
      <c r="CU526" s="279">
        <f t="shared" si="394"/>
        <v>13</v>
      </c>
      <c r="CV526" s="279">
        <f t="shared" si="395"/>
        <v>8.6657999999999991</v>
      </c>
      <c r="CW526" s="279">
        <f t="shared" si="396"/>
        <v>5.7766222799999989</v>
      </c>
      <c r="CX526" s="279">
        <f t="shared" si="397"/>
        <v>3.8506964118479989</v>
      </c>
      <c r="CY526" s="279">
        <f t="shared" si="398"/>
        <v>10.566874228137877</v>
      </c>
      <c r="CZ526" s="279">
        <f t="shared" si="399"/>
        <v>7.0438783604767083</v>
      </c>
      <c r="DA526" s="279">
        <f t="shared" si="400"/>
        <v>4.6954493150937733</v>
      </c>
      <c r="DB526" s="279">
        <f t="shared" si="401"/>
        <v>3.129986513441509</v>
      </c>
      <c r="DC526" s="279">
        <f t="shared" si="402"/>
        <v>2.0864490098601096</v>
      </c>
      <c r="DD526" s="279">
        <f t="shared" si="403"/>
        <v>1.390826909972749</v>
      </c>
      <c r="DE526" s="279">
        <f t="shared" si="404"/>
        <v>0.92712521818783444</v>
      </c>
      <c r="DF526" s="279">
        <f t="shared" si="405"/>
        <v>0.61802167044401046</v>
      </c>
      <c r="DG526" s="279">
        <f t="shared" si="406"/>
        <v>0.41197324551797737</v>
      </c>
      <c r="DH526" s="280">
        <f t="shared" si="407"/>
        <v>0.27462136546228372</v>
      </c>
      <c r="DI526" s="280">
        <f t="shared" si="419"/>
        <v>0.18306260221715831</v>
      </c>
      <c r="DJ526" s="154">
        <f t="shared" si="416"/>
        <v>463</v>
      </c>
      <c r="DK526" s="279">
        <f t="shared" si="408"/>
        <v>159</v>
      </c>
      <c r="DL526" s="97"/>
      <c r="DM526" s="154"/>
      <c r="DN526" s="267">
        <f>BE526+AJ526+DM526</f>
        <v>0</v>
      </c>
      <c r="DO526" s="154">
        <f>BF526+AK526+DN526</f>
        <v>13</v>
      </c>
      <c r="DP526" s="154">
        <f>BG526+AL526+DO526</f>
        <v>13</v>
      </c>
      <c r="DQ526" s="154">
        <f>BH526+AM526+DP526</f>
        <v>13</v>
      </c>
      <c r="DR526" s="154">
        <f>BI526+AN526+DQ526</f>
        <v>13</v>
      </c>
      <c r="DS526" s="154">
        <f>BJ526+AO526+DR526</f>
        <v>21</v>
      </c>
      <c r="DT526" s="154">
        <f>BK526+AP526+DS526</f>
        <v>21</v>
      </c>
      <c r="DU526" s="154">
        <f>BL526+AQ526+DT526</f>
        <v>21</v>
      </c>
      <c r="DV526" s="154">
        <f>BM526+AR526+DU526</f>
        <v>21</v>
      </c>
      <c r="DW526" s="154">
        <f>BN526+AS526+DV526</f>
        <v>21</v>
      </c>
      <c r="DX526" s="154">
        <f>BO526+AT526+DW526</f>
        <v>21</v>
      </c>
      <c r="DY526" s="154">
        <f>BP526+AU526+DX526</f>
        <v>21</v>
      </c>
      <c r="DZ526" s="154">
        <f t="shared" si="409"/>
        <v>21</v>
      </c>
      <c r="EA526" s="154">
        <f t="shared" si="410"/>
        <v>21</v>
      </c>
      <c r="EB526" s="264">
        <f t="shared" si="411"/>
        <v>21</v>
      </c>
      <c r="EC526" s="264">
        <f t="shared" si="420"/>
        <v>21</v>
      </c>
      <c r="ED526" s="154">
        <f t="shared" si="417"/>
        <v>313</v>
      </c>
    </row>
    <row r="527" spans="2:134" ht="13" thickBot="1" x14ac:dyDescent="0.3">
      <c r="B527" s="142">
        <v>279</v>
      </c>
      <c r="C527" s="50">
        <f t="shared" si="412"/>
        <v>3</v>
      </c>
      <c r="D527" s="50">
        <f t="shared" si="413"/>
        <v>0</v>
      </c>
      <c r="E527" s="97"/>
      <c r="F527" s="2">
        <f t="shared" si="418"/>
        <v>522</v>
      </c>
      <c r="G527" s="207">
        <v>782</v>
      </c>
      <c r="H527" s="98">
        <f>15- COUNTIF(L527:AC527,"#N/A")</f>
        <v>1</v>
      </c>
      <c r="I527" s="131">
        <f>SUM(AH527:AY527)+SUM(BE527:BT527)</f>
        <v>31</v>
      </c>
      <c r="J527" s="398">
        <f>DI527</f>
        <v>0.18217714471257324</v>
      </c>
      <c r="K527" s="456" t="str">
        <f>IF(ISNUMBER(MATCH(G527,'[4]OPR data'!$A$3:$A$2900,0)),"Y","N")</f>
        <v>N</v>
      </c>
      <c r="L527" s="110"/>
      <c r="M527" s="233"/>
      <c r="N527" s="469" t="e">
        <f>(INDEX(Finish_table!R$4:R$83,MATCH('16 Year_History_Results'!$G527,Finish_table!S$4:S$83,0),1))</f>
        <v>#N/A</v>
      </c>
      <c r="O527" s="233" t="e">
        <f>(INDEX(Finish_table!Z$4:Z$99,MATCH('16 Year_History_Results'!$G527,Finish_table!AA$4:AA$99,0),1))</f>
        <v>#N/A</v>
      </c>
      <c r="P527" s="233" t="str">
        <f>(INDEX(Finish_table!AI$4:AI$99,MATCH('16 Year_History_Results'!$G527,Finish_table!AJ$4:AJ$99,0),1))</f>
        <v>SF</v>
      </c>
      <c r="Q527" s="233" t="str">
        <f>(INDEX(Finish_table!AR$4:AR$99,MATCH('16 Year_History_Results'!$G527,Finish_table!AS$4:AS$99,0),1))</f>
        <v>QF</v>
      </c>
      <c r="R527" s="233" t="e">
        <f>(INDEX(Finish_table!BA$4:BA$99,MATCH('16 Year_History_Results'!$G527,Finish_table!BB$4:BB$99,0),1))</f>
        <v>#N/A</v>
      </c>
      <c r="S527" s="233" t="e">
        <f>(INDEX(Finish_table!BJ$4:BJ$99,MATCH('16 Year_History_Results'!$G527,Finish_table!BK$4:BK$99,0),1))</f>
        <v>#N/A</v>
      </c>
      <c r="T527" s="233" t="e">
        <f>(INDEX(Finish_table!BS$4:BS$99,MATCH('16 Year_History_Results'!$G527,Finish_table!BT$4:BT$99,0),1))</f>
        <v>#N/A</v>
      </c>
      <c r="U527" s="233" t="e">
        <f>(INDEX(Finish_table!CB$4:CB$99,MATCH('16 Year_History_Results'!$G527,Finish_table!CC$4:CC$99,0),1))</f>
        <v>#N/A</v>
      </c>
      <c r="V527" s="233" t="e">
        <f>(INDEX(Finish_table!CK$4:CK$99,MATCH('16 Year_History_Results'!$G527,Finish_table!CL$4:CL$99,0),1))</f>
        <v>#N/A</v>
      </c>
      <c r="W527" s="233" t="e">
        <f>(INDEX(Finish_table!CT$4:CT$99,MATCH('16 Year_History_Results'!$G527,Finish_table!CU$4:CU$99,0),1))</f>
        <v>#N/A</v>
      </c>
      <c r="X527" s="233" t="e">
        <f>(INDEX(Finish_table!DC$4:DC$99,MATCH('16 Year_History_Results'!$G527,Finish_table!DD$4:DD$99,0),1))</f>
        <v>#N/A</v>
      </c>
      <c r="Y527" s="233" t="e">
        <f>(INDEX(Finish_table!DL$4:DL$99,MATCH('16 Year_History_Results'!$G527,Finish_table!DM$4:DM$99,0),1))</f>
        <v>#N/A</v>
      </c>
      <c r="Z527" s="233" t="e">
        <f>(INDEX(Finish_table!DU$4:DU$99,MATCH('16 Year_History_Results'!$G527,Finish_table!DV$4:DV$99,0),1))</f>
        <v>#N/A</v>
      </c>
      <c r="AA527" s="233" t="e">
        <f>(INDEX(Finish_table!ED$4:ED$140,MATCH('16 Year_History_Results'!$G527,Finish_table!EE$4:EE$140,0),1))</f>
        <v>#N/A</v>
      </c>
      <c r="AB527" s="233" t="e">
        <f>(INDEX(Finish_table!EM$4:EM$224,MATCH('16 Year_History_Results'!$G527,Finish_table!EN$4:EN$224,0),1))</f>
        <v>#N/A</v>
      </c>
      <c r="AC527" s="253" t="e">
        <f>(INDEX(Finish_table!EW$4:EW$224,MATCH('16 Year_History_Results'!$G527,Finish_table!EX$4:EX$224,0),1))</f>
        <v>#N/A</v>
      </c>
      <c r="AG527">
        <f t="shared" si="391"/>
        <v>782</v>
      </c>
      <c r="AH527" s="110"/>
      <c r="AI527" s="2"/>
      <c r="AJ527" s="146">
        <f>INDEX('2001'!$C$44:$C$140,'16 Year_History_Results'!BZ527)</f>
        <v>0</v>
      </c>
      <c r="AK527" s="2">
        <f>INDEX('2002'!$C$44:$C$140,'16 Year_History_Results'!CA527)</f>
        <v>0</v>
      </c>
      <c r="AL527" s="2">
        <f>INDEX('2003'!$C$44:$C$140,'16 Year_History_Results'!CB527)</f>
        <v>10</v>
      </c>
      <c r="AM527" s="2">
        <f>INDEX('2004'!$C$44:$C$140,'16 Year_History_Results'!CC527)</f>
        <v>0</v>
      </c>
      <c r="AN527" s="2">
        <f>INDEX('2005'!$C$44:$C$140,'16 Year_History_Results'!CD527)</f>
        <v>0</v>
      </c>
      <c r="AO527" s="2">
        <f>INDEX('2006'!$C$44:$C$140,'16 Year_History_Results'!CE527)</f>
        <v>0</v>
      </c>
      <c r="AP527" s="2">
        <f>INDEX('2007'!$C$44:$C$140,'16 Year_History_Results'!CF527)</f>
        <v>0</v>
      </c>
      <c r="AQ527" s="2">
        <f>INDEX('2008'!$C$44:$C$140,'16 Year_History_Results'!CG527)</f>
        <v>0</v>
      </c>
      <c r="AR527" s="2">
        <f>INDEX('2009'!$C$44:$C$140,'16 Year_History_Results'!CH527)</f>
        <v>0</v>
      </c>
      <c r="AS527" s="2">
        <f>INDEX('2010'!$C$44:$C$140,'16 Year_History_Results'!CI527)</f>
        <v>0</v>
      </c>
      <c r="AT527" s="2">
        <f>INDEX('2011'!$C$44:$C$140,'16 Year_History_Results'!CJ527)</f>
        <v>0</v>
      </c>
      <c r="AU527" s="2">
        <f>INDEX('2012'!$C$44:$C$140,'16 Year_History_Results'!CK527)</f>
        <v>0</v>
      </c>
      <c r="AV527" s="2">
        <f>INDEX('2013'!$C$44:$C$140,'16 Year_History_Results'!CL527)</f>
        <v>0</v>
      </c>
      <c r="AW527" s="2">
        <f>INDEX('2014'!$C$52:$C$180,'16 Year_History_Results'!CM527)</f>
        <v>0</v>
      </c>
      <c r="AX527" s="2">
        <f>INDEX('2015'!$E$52:$E$308,'16 Year_History_Results'!CN527)</f>
        <v>0</v>
      </c>
      <c r="AY527" s="147">
        <f>INDEX('2016'!$E$52:$E$308,'16 Year_History_Results'!CO527)</f>
        <v>0</v>
      </c>
      <c r="AZ527" s="2"/>
      <c r="BB527">
        <f t="shared" si="414"/>
        <v>782</v>
      </c>
      <c r="BC527" s="110"/>
      <c r="BD527" s="97"/>
      <c r="BE527" s="146">
        <f>INDEX('2001'!$B$44:$B$140,'16 Year_History_Results'!BZ527)</f>
        <v>0</v>
      </c>
      <c r="BF527" s="2">
        <f>INDEX('2002'!$B$44:$B$140,'16 Year_History_Results'!CA527)</f>
        <v>0</v>
      </c>
      <c r="BG527" s="2">
        <f>INDEX('2003'!$B$44:$B$140,'16 Year_History_Results'!CB527)</f>
        <v>12</v>
      </c>
      <c r="BH527" s="2">
        <f>INDEX('2004'!$B$44:$B$140,'16 Year_History_Results'!CC527)</f>
        <v>9</v>
      </c>
      <c r="BI527" s="2">
        <f>INDEX('2005'!$B$44:$B$140,'16 Year_History_Results'!CD527)</f>
        <v>0</v>
      </c>
      <c r="BJ527" s="2">
        <f>INDEX('2006'!$B$44:$B$140,'16 Year_History_Results'!CE527)</f>
        <v>0</v>
      </c>
      <c r="BK527" s="2">
        <f>INDEX('2007'!$B$44:$B$140,'16 Year_History_Results'!CF527)</f>
        <v>0</v>
      </c>
      <c r="BL527" s="2">
        <f>INDEX('2008'!$B$44:$B$140,'16 Year_History_Results'!CG527)</f>
        <v>0</v>
      </c>
      <c r="BM527" s="2">
        <f>INDEX('2009'!$B$44:$B$140,'16 Year_History_Results'!CH527)</f>
        <v>0</v>
      </c>
      <c r="BN527" s="2">
        <f>INDEX('2010'!$B$44:$B$140,'16 Year_History_Results'!CI527)</f>
        <v>0</v>
      </c>
      <c r="BO527" s="2">
        <f>INDEX('2011'!$B$44:$B$140,'16 Year_History_Results'!CJ527)</f>
        <v>0</v>
      </c>
      <c r="BP527" s="2">
        <f>INDEX('2012'!$B$44:$B$140,'16 Year_History_Results'!CK527)</f>
        <v>0</v>
      </c>
      <c r="BQ527" s="2">
        <f>INDEX('2013'!$B$44:$B$140,'16 Year_History_Results'!CL527)</f>
        <v>0</v>
      </c>
      <c r="BR527" s="2">
        <f>INDEX('2014'!$B$52:$B$180,'16 Year_History_Results'!CM527)</f>
        <v>0</v>
      </c>
      <c r="BS527" s="147">
        <f>INDEX('2015'!$B$52:$B$308,'16 Year_History_Results'!CN527)</f>
        <v>0</v>
      </c>
      <c r="BT527" s="147">
        <f>INDEX('2016'!$B$52:$B$308,'16 Year_History_Results'!CO527)</f>
        <v>0</v>
      </c>
      <c r="BW527">
        <f t="shared" si="415"/>
        <v>782</v>
      </c>
      <c r="BX527" s="110"/>
      <c r="BY527" s="97"/>
      <c r="BZ527" s="146">
        <f>IF(ISNA(MATCH($BW527,'2001'!$A$44:$A$139,0)),97,MATCH($BW527,'2001'!$A$44:$A$139,0))</f>
        <v>97</v>
      </c>
      <c r="CA527" s="2">
        <f>IF(ISNA(MATCH($BW527,'2002'!$A$44:$A$139,0)),97,MATCH($BW527,'2002'!$A$44:$A$139,0))</f>
        <v>97</v>
      </c>
      <c r="CB527" s="2">
        <f>IF(ISNA(MATCH($BW527,'2003'!$A$44:$A$139,0)),97,MATCH($BW527,'2003'!$A$44:$A$139,0))</f>
        <v>89</v>
      </c>
      <c r="CC527" s="2">
        <f>IF(ISNA(MATCH($BW527,'2004'!$A$44:$A$139,0)),97,MATCH($BW527,'2004'!$A$44:$A$139,0))</f>
        <v>76</v>
      </c>
      <c r="CD527" s="2">
        <f>IF(ISNA(MATCH($BW527,'2005'!$A$44:$A$139,0)),97,MATCH($BW527,'2005'!$A$44:$A$139,0))</f>
        <v>97</v>
      </c>
      <c r="CE527" s="2">
        <f>IF(ISNA(MATCH($BW527,'2006'!$A$44:$A$139,0)),97,MATCH($BW527,'2006'!$A$44:$A$139,0))</f>
        <v>97</v>
      </c>
      <c r="CF527" s="2">
        <f>IF(ISNA(MATCH($BW527,'2007'!$A$44:$A$139,0)),97,MATCH($BW527,'2007'!$A$44:$A$139,0))</f>
        <v>97</v>
      </c>
      <c r="CG527" s="2">
        <f>IF(ISNA(MATCH($BW527,'2008'!$A$44:$A$139,0)),97,MATCH($BW527,'2008'!$A$44:$A$139,0))</f>
        <v>97</v>
      </c>
      <c r="CH527" s="2">
        <f>IF(ISNA(MATCH($BW527,'2009'!$A$44:$A$139,0)),97,MATCH($BW527,'2009'!$A$44:$A$139,0))</f>
        <v>97</v>
      </c>
      <c r="CI527" s="2">
        <f>IF(ISNA(MATCH($BW527,'2010'!$A$44:$A$139,0)),97,MATCH($BW527,'2010'!$A$44:$A$139,0))</f>
        <v>97</v>
      </c>
      <c r="CJ527" s="2">
        <f>IF(ISNA(MATCH($BW527,'2011'!$A$44:$A$139,0)),97,MATCH($BW527,'2011'!$A$44:$A$139,0))</f>
        <v>97</v>
      </c>
      <c r="CK527" s="2">
        <f>IF(ISNA(MATCH($BW527,'2012'!$A$44:$A$139,0)),97,MATCH($BW527,'2012'!$A$44:$A$139,0))</f>
        <v>97</v>
      </c>
      <c r="CL527" s="2">
        <f>IF(ISNA(MATCH($BW527,'2013'!$A$44:$A$139,0)),97,MATCH($BW527,'2013'!$A$44:$A$139,0))</f>
        <v>97</v>
      </c>
      <c r="CM527" s="2">
        <f>IF(ISNA(MATCH($BW527,'2014'!$A$52:$A$179,0)),129,MATCH($BW527,'2014'!$A$52:$A$179,0))</f>
        <v>129</v>
      </c>
      <c r="CN527" s="147">
        <f>IF(ISNA(MATCH($BW527,'2015'!$A$52:$A$307,0)),257,MATCH($BW527,'2015'!$A$52:$A$307,0))</f>
        <v>257</v>
      </c>
      <c r="CO527" s="147">
        <f>IF(ISNA(MATCH($BW527,'2016'!$A$52:$A$307,0)),257,MATCH($BW527,'2016'!$A$52:$A$307,0))</f>
        <v>257</v>
      </c>
      <c r="CQ527">
        <f t="shared" si="392"/>
        <v>782</v>
      </c>
      <c r="CR527" s="281"/>
      <c r="CS527" s="279"/>
      <c r="CT527" s="278">
        <f t="shared" si="393"/>
        <v>0</v>
      </c>
      <c r="CU527" s="279">
        <f t="shared" si="394"/>
        <v>0</v>
      </c>
      <c r="CV527" s="279">
        <f t="shared" si="395"/>
        <v>22</v>
      </c>
      <c r="CW527" s="279">
        <f t="shared" si="396"/>
        <v>23.665199999999999</v>
      </c>
      <c r="CX527" s="279">
        <f t="shared" si="397"/>
        <v>15.775222319999999</v>
      </c>
      <c r="CY527" s="279">
        <f t="shared" si="398"/>
        <v>10.515763198511999</v>
      </c>
      <c r="CZ527" s="279">
        <f t="shared" si="399"/>
        <v>7.0098077481280985</v>
      </c>
      <c r="DA527" s="279">
        <f t="shared" si="400"/>
        <v>4.6727378449021906</v>
      </c>
      <c r="DB527" s="279">
        <f t="shared" si="401"/>
        <v>3.1148470474118</v>
      </c>
      <c r="DC527" s="279">
        <f t="shared" si="402"/>
        <v>2.0763570418047057</v>
      </c>
      <c r="DD527" s="279">
        <f t="shared" si="403"/>
        <v>1.3840996040670168</v>
      </c>
      <c r="DE527" s="279">
        <f t="shared" si="404"/>
        <v>0.92264079607107341</v>
      </c>
      <c r="DF527" s="279">
        <f t="shared" si="405"/>
        <v>0.6150323546609775</v>
      </c>
      <c r="DG527" s="279">
        <f t="shared" si="406"/>
        <v>0.40998056761700757</v>
      </c>
      <c r="DH527" s="280">
        <f t="shared" si="407"/>
        <v>0.27329304637349722</v>
      </c>
      <c r="DI527" s="280">
        <f t="shared" si="419"/>
        <v>0.18217714471257324</v>
      </c>
      <c r="DJ527" s="154">
        <f t="shared" si="416"/>
        <v>464</v>
      </c>
      <c r="DK527" s="279">
        <f t="shared" si="408"/>
        <v>782</v>
      </c>
      <c r="DL527" s="97"/>
      <c r="DM527" s="154"/>
      <c r="DN527" s="267">
        <f>BE527+AJ527+DM527</f>
        <v>0</v>
      </c>
      <c r="DO527" s="154">
        <f>BF527+AK527+DN527</f>
        <v>0</v>
      </c>
      <c r="DP527" s="154">
        <f>BG527+AL527+DO527</f>
        <v>22</v>
      </c>
      <c r="DQ527" s="154">
        <f>BH527+AM527+DP527</f>
        <v>31</v>
      </c>
      <c r="DR527" s="154">
        <f>BI527+AN527+DQ527</f>
        <v>31</v>
      </c>
      <c r="DS527" s="154">
        <f>BJ527+AO527+DR527</f>
        <v>31</v>
      </c>
      <c r="DT527" s="154">
        <f>BK527+AP527+DS527</f>
        <v>31</v>
      </c>
      <c r="DU527" s="154">
        <f>BL527+AQ527+DT527</f>
        <v>31</v>
      </c>
      <c r="DV527" s="154">
        <f>BM527+AR527+DU527</f>
        <v>31</v>
      </c>
      <c r="DW527" s="154">
        <f>BN527+AS527+DV527</f>
        <v>31</v>
      </c>
      <c r="DX527" s="154">
        <f>BO527+AT527+DW527</f>
        <v>31</v>
      </c>
      <c r="DY527" s="154">
        <f>BP527+AU527+DX527</f>
        <v>31</v>
      </c>
      <c r="DZ527" s="154">
        <f t="shared" si="409"/>
        <v>31</v>
      </c>
      <c r="EA527" s="154">
        <f t="shared" si="410"/>
        <v>31</v>
      </c>
      <c r="EB527" s="264">
        <f t="shared" si="411"/>
        <v>31</v>
      </c>
      <c r="EC527" s="264">
        <f t="shared" si="420"/>
        <v>31</v>
      </c>
      <c r="ED527" s="154">
        <f t="shared" si="417"/>
        <v>245</v>
      </c>
    </row>
    <row r="528" spans="2:134" ht="13" thickBot="1" x14ac:dyDescent="0.3">
      <c r="B528" s="131">
        <v>279</v>
      </c>
      <c r="C528" s="50">
        <f t="shared" si="412"/>
        <v>4</v>
      </c>
      <c r="D528" s="50">
        <f t="shared" si="413"/>
        <v>0</v>
      </c>
      <c r="E528" s="97"/>
      <c r="F528" s="2">
        <f t="shared" si="418"/>
        <v>523</v>
      </c>
      <c r="G528" s="207">
        <v>288</v>
      </c>
      <c r="H528" s="98">
        <f>15- COUNTIF(L528:AC528,"#N/A")</f>
        <v>2</v>
      </c>
      <c r="I528" s="131">
        <f>SUM(AH528:AY528)+SUM(BE528:BT528)</f>
        <v>39</v>
      </c>
      <c r="J528" s="398">
        <f>DI528</f>
        <v>0.18217338266674576</v>
      </c>
      <c r="K528" s="456" t="str">
        <f>IF(ISNUMBER(MATCH(G528,'[4]OPR data'!$A$3:$A$2900,0)),"Y","N")</f>
        <v>Y</v>
      </c>
      <c r="L528" s="110"/>
      <c r="M528" s="233"/>
      <c r="N528" s="469" t="str">
        <f>(INDEX(Finish_table!R$4:R$83,MATCH('16 Year_History_Results'!$G528,Finish_table!S$4:S$83,0),1))</f>
        <v>QF</v>
      </c>
      <c r="O528" s="233" t="str">
        <f>(INDEX(Finish_table!Z$4:Z$99,MATCH('16 Year_History_Results'!$G528,Finish_table!AA$4:AA$99,0),1))</f>
        <v>QF</v>
      </c>
      <c r="P528" s="233" t="e">
        <f>(INDEX(Finish_table!AI$4:AI$99,MATCH('16 Year_History_Results'!$G528,Finish_table!AJ$4:AJ$99,0),1))</f>
        <v>#N/A</v>
      </c>
      <c r="Q528" s="233" t="str">
        <f>(INDEX(Finish_table!AR$4:AR$99,MATCH('16 Year_History_Results'!$G528,Finish_table!AS$4:AS$99,0),1))</f>
        <v>SF</v>
      </c>
      <c r="R528" s="233" t="e">
        <f>(INDEX(Finish_table!BA$4:BA$99,MATCH('16 Year_History_Results'!$G528,Finish_table!BB$4:BB$99,0),1))</f>
        <v>#N/A</v>
      </c>
      <c r="S528" s="233" t="e">
        <f>(INDEX(Finish_table!BJ$4:BJ$99,MATCH('16 Year_History_Results'!$G528,Finish_table!BK$4:BK$99,0),1))</f>
        <v>#N/A</v>
      </c>
      <c r="T528" s="233" t="e">
        <f>(INDEX(Finish_table!BS$4:BS$99,MATCH('16 Year_History_Results'!$G528,Finish_table!BT$4:BT$99,0),1))</f>
        <v>#N/A</v>
      </c>
      <c r="U528" s="233" t="e">
        <f>(INDEX(Finish_table!CB$4:CB$99,MATCH('16 Year_History_Results'!$G528,Finish_table!CC$4:CC$99,0),1))</f>
        <v>#N/A</v>
      </c>
      <c r="V528" s="233" t="e">
        <f>(INDEX(Finish_table!CK$4:CK$99,MATCH('16 Year_History_Results'!$G528,Finish_table!CL$4:CL$99,0),1))</f>
        <v>#N/A</v>
      </c>
      <c r="W528" s="233" t="e">
        <f>(INDEX(Finish_table!CT$4:CT$99,MATCH('16 Year_History_Results'!$G528,Finish_table!CU$4:CU$99,0),1))</f>
        <v>#N/A</v>
      </c>
      <c r="X528" s="233" t="e">
        <f>(INDEX(Finish_table!DC$4:DC$99,MATCH('16 Year_History_Results'!$G528,Finish_table!DD$4:DD$99,0),1))</f>
        <v>#N/A</v>
      </c>
      <c r="Y528" s="233" t="e">
        <f>(INDEX(Finish_table!DL$4:DL$99,MATCH('16 Year_History_Results'!$G528,Finish_table!DM$4:DM$99,0),1))</f>
        <v>#N/A</v>
      </c>
      <c r="Z528" s="233" t="e">
        <f>(INDEX(Finish_table!DU$4:DU$99,MATCH('16 Year_History_Results'!$G528,Finish_table!DV$4:DV$99,0),1))</f>
        <v>#N/A</v>
      </c>
      <c r="AA528" s="233" t="e">
        <f>(INDEX(Finish_table!ED$4:ED$140,MATCH('16 Year_History_Results'!$G528,Finish_table!EE$4:EE$140,0),1))</f>
        <v>#N/A</v>
      </c>
      <c r="AB528" s="233" t="e">
        <f>(INDEX(Finish_table!EM$4:EM$224,MATCH('16 Year_History_Results'!$G528,Finish_table!EN$4:EN$224,0),1))</f>
        <v>#N/A</v>
      </c>
      <c r="AC528" s="253" t="e">
        <f>(INDEX(Finish_table!EW$4:EW$224,MATCH('16 Year_History_Results'!$G528,Finish_table!EX$4:EX$224,0),1))</f>
        <v>#N/A</v>
      </c>
      <c r="AG528">
        <f t="shared" si="391"/>
        <v>288</v>
      </c>
      <c r="AH528" s="110"/>
      <c r="AI528" s="2"/>
      <c r="AJ528" s="146">
        <f>INDEX('2001'!$C$44:$C$140,'16 Year_History_Results'!BZ528)</f>
        <v>10</v>
      </c>
      <c r="AK528" s="2">
        <f>INDEX('2002'!$C$44:$C$140,'16 Year_History_Results'!CA528)</f>
        <v>0</v>
      </c>
      <c r="AL528" s="2">
        <f>INDEX('2003'!$C$44:$C$140,'16 Year_History_Results'!CB528)</f>
        <v>0</v>
      </c>
      <c r="AM528" s="2">
        <f>INDEX('2004'!$C$44:$C$140,'16 Year_History_Results'!CC528)</f>
        <v>10</v>
      </c>
      <c r="AN528" s="2">
        <f>INDEX('2005'!$C$44:$C$140,'16 Year_History_Results'!CD528)</f>
        <v>0</v>
      </c>
      <c r="AO528" s="2">
        <f>INDEX('2006'!$C$44:$C$140,'16 Year_History_Results'!CE528)</f>
        <v>0</v>
      </c>
      <c r="AP528" s="2">
        <f>INDEX('2007'!$C$44:$C$140,'16 Year_History_Results'!CF528)</f>
        <v>0</v>
      </c>
      <c r="AQ528" s="2">
        <f>INDEX('2008'!$C$44:$C$140,'16 Year_History_Results'!CG528)</f>
        <v>0</v>
      </c>
      <c r="AR528" s="2">
        <f>INDEX('2009'!$C$44:$C$140,'16 Year_History_Results'!CH528)</f>
        <v>0</v>
      </c>
      <c r="AS528" s="2">
        <f>INDEX('2010'!$C$44:$C$140,'16 Year_History_Results'!CI528)</f>
        <v>0</v>
      </c>
      <c r="AT528" s="2">
        <f>INDEX('2011'!$C$44:$C$140,'16 Year_History_Results'!CJ528)</f>
        <v>0</v>
      </c>
      <c r="AU528" s="2">
        <f>INDEX('2012'!$C$44:$C$140,'16 Year_History_Results'!CK528)</f>
        <v>0</v>
      </c>
      <c r="AV528" s="2">
        <f>INDEX('2013'!$C$44:$C$140,'16 Year_History_Results'!CL528)</f>
        <v>0</v>
      </c>
      <c r="AW528" s="2">
        <f>INDEX('2014'!$C$52:$C$180,'16 Year_History_Results'!CM528)</f>
        <v>0</v>
      </c>
      <c r="AX528" s="2">
        <f>INDEX('2015'!$E$52:$E$308,'16 Year_History_Results'!CN528)</f>
        <v>0</v>
      </c>
      <c r="AY528" s="147">
        <f>INDEX('2016'!$E$52:$E$308,'16 Year_History_Results'!CO528)</f>
        <v>0</v>
      </c>
      <c r="AZ528" s="2"/>
      <c r="BB528">
        <f t="shared" si="414"/>
        <v>288</v>
      </c>
      <c r="BC528" s="110"/>
      <c r="BD528" s="97"/>
      <c r="BE528" s="146">
        <f>INDEX('2001'!$B$44:$B$140,'16 Year_History_Results'!BZ528)</f>
        <v>11</v>
      </c>
      <c r="BF528" s="2">
        <f>INDEX('2002'!$B$44:$B$140,'16 Year_History_Results'!CA528)</f>
        <v>1</v>
      </c>
      <c r="BG528" s="2">
        <f>INDEX('2003'!$B$44:$B$140,'16 Year_History_Results'!CB528)</f>
        <v>0</v>
      </c>
      <c r="BH528" s="2">
        <f>INDEX('2004'!$B$44:$B$140,'16 Year_History_Results'!CC528)</f>
        <v>7</v>
      </c>
      <c r="BI528" s="2">
        <f>INDEX('2005'!$B$44:$B$140,'16 Year_History_Results'!CD528)</f>
        <v>0</v>
      </c>
      <c r="BJ528" s="2">
        <f>INDEX('2006'!$B$44:$B$140,'16 Year_History_Results'!CE528)</f>
        <v>0</v>
      </c>
      <c r="BK528" s="2">
        <f>INDEX('2007'!$B$44:$B$140,'16 Year_History_Results'!CF528)</f>
        <v>0</v>
      </c>
      <c r="BL528" s="2">
        <f>INDEX('2008'!$B$44:$B$140,'16 Year_History_Results'!CG528)</f>
        <v>0</v>
      </c>
      <c r="BM528" s="2">
        <f>INDEX('2009'!$B$44:$B$140,'16 Year_History_Results'!CH528)</f>
        <v>0</v>
      </c>
      <c r="BN528" s="2">
        <f>INDEX('2010'!$B$44:$B$140,'16 Year_History_Results'!CI528)</f>
        <v>0</v>
      </c>
      <c r="BO528" s="2">
        <f>INDEX('2011'!$B$44:$B$140,'16 Year_History_Results'!CJ528)</f>
        <v>0</v>
      </c>
      <c r="BP528" s="2">
        <f>INDEX('2012'!$B$44:$B$140,'16 Year_History_Results'!CK528)</f>
        <v>0</v>
      </c>
      <c r="BQ528" s="2">
        <f>INDEX('2013'!$B$44:$B$140,'16 Year_History_Results'!CL528)</f>
        <v>0</v>
      </c>
      <c r="BR528" s="2">
        <f>INDEX('2014'!$B$52:$B$180,'16 Year_History_Results'!CM528)</f>
        <v>0</v>
      </c>
      <c r="BS528" s="147">
        <f>INDEX('2015'!$B$52:$B$308,'16 Year_History_Results'!CN528)</f>
        <v>0</v>
      </c>
      <c r="BT528" s="147">
        <f>INDEX('2016'!$B$52:$B$308,'16 Year_History_Results'!CO528)</f>
        <v>0</v>
      </c>
      <c r="BW528">
        <f t="shared" si="415"/>
        <v>288</v>
      </c>
      <c r="BX528" s="110"/>
      <c r="BY528" s="97"/>
      <c r="BZ528" s="146">
        <f>IF(ISNA(MATCH($BW528,'2001'!$A$44:$A$139,0)),97,MATCH($BW528,'2001'!$A$44:$A$139,0))</f>
        <v>57</v>
      </c>
      <c r="CA528" s="2">
        <f>IF(ISNA(MATCH($BW528,'2002'!$A$44:$A$139,0)),97,MATCH($BW528,'2002'!$A$44:$A$139,0))</f>
        <v>58</v>
      </c>
      <c r="CB528" s="2">
        <f>IF(ISNA(MATCH($BW528,'2003'!$A$44:$A$139,0)),97,MATCH($BW528,'2003'!$A$44:$A$139,0))</f>
        <v>97</v>
      </c>
      <c r="CC528" s="2">
        <f>IF(ISNA(MATCH($BW528,'2004'!$A$44:$A$139,0)),97,MATCH($BW528,'2004'!$A$44:$A$139,0))</f>
        <v>43</v>
      </c>
      <c r="CD528" s="2">
        <f>IF(ISNA(MATCH($BW528,'2005'!$A$44:$A$139,0)),97,MATCH($BW528,'2005'!$A$44:$A$139,0))</f>
        <v>97</v>
      </c>
      <c r="CE528" s="2">
        <f>IF(ISNA(MATCH($BW528,'2006'!$A$44:$A$139,0)),97,MATCH($BW528,'2006'!$A$44:$A$139,0))</f>
        <v>97</v>
      </c>
      <c r="CF528" s="2">
        <f>IF(ISNA(MATCH($BW528,'2007'!$A$44:$A$139,0)),97,MATCH($BW528,'2007'!$A$44:$A$139,0))</f>
        <v>97</v>
      </c>
      <c r="CG528" s="2">
        <f>IF(ISNA(MATCH($BW528,'2008'!$A$44:$A$139,0)),97,MATCH($BW528,'2008'!$A$44:$A$139,0))</f>
        <v>97</v>
      </c>
      <c r="CH528" s="2">
        <f>IF(ISNA(MATCH($BW528,'2009'!$A$44:$A$139,0)),97,MATCH($BW528,'2009'!$A$44:$A$139,0))</f>
        <v>97</v>
      </c>
      <c r="CI528" s="2">
        <f>IF(ISNA(MATCH($BW528,'2010'!$A$44:$A$139,0)),97,MATCH($BW528,'2010'!$A$44:$A$139,0))</f>
        <v>97</v>
      </c>
      <c r="CJ528" s="2">
        <f>IF(ISNA(MATCH($BW528,'2011'!$A$44:$A$139,0)),97,MATCH($BW528,'2011'!$A$44:$A$139,0))</f>
        <v>97</v>
      </c>
      <c r="CK528" s="2">
        <f>IF(ISNA(MATCH($BW528,'2012'!$A$44:$A$139,0)),97,MATCH($BW528,'2012'!$A$44:$A$139,0))</f>
        <v>97</v>
      </c>
      <c r="CL528" s="2">
        <f>IF(ISNA(MATCH($BW528,'2013'!$A$44:$A$139,0)),97,MATCH($BW528,'2013'!$A$44:$A$139,0))</f>
        <v>97</v>
      </c>
      <c r="CM528" s="2">
        <f>IF(ISNA(MATCH($BW528,'2014'!$A$52:$A$179,0)),129,MATCH($BW528,'2014'!$A$52:$A$179,0))</f>
        <v>129</v>
      </c>
      <c r="CN528" s="147">
        <f>IF(ISNA(MATCH($BW528,'2015'!$A$52:$A$307,0)),257,MATCH($BW528,'2015'!$A$52:$A$307,0))</f>
        <v>257</v>
      </c>
      <c r="CO528" s="147">
        <f>IF(ISNA(MATCH($BW528,'2016'!$A$52:$A$307,0)),257,MATCH($BW528,'2016'!$A$52:$A$307,0))</f>
        <v>257</v>
      </c>
      <c r="CQ528">
        <f t="shared" si="392"/>
        <v>288</v>
      </c>
      <c r="CR528" s="281"/>
      <c r="CS528" s="279"/>
      <c r="CT528" s="278">
        <f t="shared" si="393"/>
        <v>21</v>
      </c>
      <c r="CU528" s="279">
        <f t="shared" si="394"/>
        <v>14.9986</v>
      </c>
      <c r="CV528" s="279">
        <f t="shared" si="395"/>
        <v>9.9980667599999986</v>
      </c>
      <c r="CW528" s="279">
        <f t="shared" si="396"/>
        <v>23.664711302215999</v>
      </c>
      <c r="CX528" s="279">
        <f t="shared" si="397"/>
        <v>15.774896554057184</v>
      </c>
      <c r="CY528" s="279">
        <f t="shared" si="398"/>
        <v>10.515546042934519</v>
      </c>
      <c r="CZ528" s="279">
        <f t="shared" si="399"/>
        <v>7.0096629922201501</v>
      </c>
      <c r="DA528" s="279">
        <f t="shared" si="400"/>
        <v>4.6726413506139517</v>
      </c>
      <c r="DB528" s="279">
        <f t="shared" si="401"/>
        <v>3.1147827243192601</v>
      </c>
      <c r="DC528" s="279">
        <f t="shared" si="402"/>
        <v>2.0763141640312188</v>
      </c>
      <c r="DD528" s="279">
        <f t="shared" si="403"/>
        <v>1.3840710217432104</v>
      </c>
      <c r="DE528" s="279">
        <f t="shared" si="404"/>
        <v>0.922621743094024</v>
      </c>
      <c r="DF528" s="279">
        <f t="shared" si="405"/>
        <v>0.6150196539464764</v>
      </c>
      <c r="DG528" s="279">
        <f t="shared" si="406"/>
        <v>0.40997210132072115</v>
      </c>
      <c r="DH528" s="280">
        <f t="shared" si="407"/>
        <v>0.2732874027403927</v>
      </c>
      <c r="DI528" s="280">
        <f t="shared" si="419"/>
        <v>0.18217338266674576</v>
      </c>
      <c r="DJ528" s="154">
        <f t="shared" si="416"/>
        <v>465</v>
      </c>
      <c r="DK528" s="279">
        <f t="shared" si="408"/>
        <v>288</v>
      </c>
      <c r="DL528" s="97"/>
      <c r="DM528" s="154"/>
      <c r="DN528" s="267">
        <f>BE528+AJ528+DM528</f>
        <v>21</v>
      </c>
      <c r="DO528" s="154">
        <f>BF528+AK528+DN528</f>
        <v>22</v>
      </c>
      <c r="DP528" s="154">
        <f>BG528+AL528+DO528</f>
        <v>22</v>
      </c>
      <c r="DQ528" s="154">
        <f>BH528+AM528+DP528</f>
        <v>39</v>
      </c>
      <c r="DR528" s="154">
        <f>BI528+AN528+DQ528</f>
        <v>39</v>
      </c>
      <c r="DS528" s="154">
        <f>BJ528+AO528+DR528</f>
        <v>39</v>
      </c>
      <c r="DT528" s="154">
        <f>BK528+AP528+DS528</f>
        <v>39</v>
      </c>
      <c r="DU528" s="154">
        <f>BL528+AQ528+DT528</f>
        <v>39</v>
      </c>
      <c r="DV528" s="154">
        <f>BM528+AR528+DU528</f>
        <v>39</v>
      </c>
      <c r="DW528" s="154">
        <f>BN528+AS528+DV528</f>
        <v>39</v>
      </c>
      <c r="DX528" s="154">
        <f>BO528+AT528+DW528</f>
        <v>39</v>
      </c>
      <c r="DY528" s="154">
        <f>BP528+AU528+DX528</f>
        <v>39</v>
      </c>
      <c r="DZ528" s="154">
        <f t="shared" si="409"/>
        <v>39</v>
      </c>
      <c r="EA528" s="154">
        <f t="shared" si="410"/>
        <v>39</v>
      </c>
      <c r="EB528" s="264">
        <f t="shared" si="411"/>
        <v>39</v>
      </c>
      <c r="EC528" s="264">
        <f t="shared" si="420"/>
        <v>39</v>
      </c>
      <c r="ED528" s="154">
        <f t="shared" si="417"/>
        <v>201</v>
      </c>
    </row>
    <row r="529" spans="2:134" ht="13" thickBot="1" x14ac:dyDescent="0.3">
      <c r="B529" s="131">
        <v>279</v>
      </c>
      <c r="C529" s="50">
        <f t="shared" si="412"/>
        <v>5</v>
      </c>
      <c r="D529" s="50">
        <f t="shared" si="413"/>
        <v>0</v>
      </c>
      <c r="E529" s="97"/>
      <c r="F529" s="2">
        <f t="shared" si="418"/>
        <v>524</v>
      </c>
      <c r="G529" s="207">
        <v>167</v>
      </c>
      <c r="H529" s="98">
        <f>15- COUNTIF(L529:AC529,"#N/A")</f>
        <v>0</v>
      </c>
      <c r="I529" s="131">
        <f>SUM(AH529:AY529)+SUM(BE529:BT529)</f>
        <v>35</v>
      </c>
      <c r="J529" s="398">
        <f>DI529</f>
        <v>0.17960443872390883</v>
      </c>
      <c r="K529" s="456" t="str">
        <f>IF(ISNUMBER(MATCH(G529,'[4]OPR data'!$A$3:$A$2900,0)),"Y","N")</f>
        <v>Y</v>
      </c>
      <c r="L529" s="110"/>
      <c r="M529" s="233"/>
      <c r="N529" s="469" t="e">
        <f>(INDEX(Finish_table!R$4:R$83,MATCH('16 Year_History_Results'!$G529,Finish_table!S$4:S$83,0),1))</f>
        <v>#N/A</v>
      </c>
      <c r="O529" s="233" t="e">
        <f>(INDEX(Finish_table!Z$4:Z$99,MATCH('16 Year_History_Results'!$G529,Finish_table!AA$4:AA$99,0),1))</f>
        <v>#N/A</v>
      </c>
      <c r="P529" s="233" t="str">
        <f>(INDEX(Finish_table!AI$4:AI$99,MATCH('16 Year_History_Results'!$G529,Finish_table!AJ$4:AJ$99,0),1))</f>
        <v>F</v>
      </c>
      <c r="Q529" s="233" t="e">
        <f>(INDEX(Finish_table!AR$4:AR$99,MATCH('16 Year_History_Results'!$G529,Finish_table!AS$4:AS$99,0),1))</f>
        <v>#N/A</v>
      </c>
      <c r="R529" s="233" t="e">
        <f>(INDEX(Finish_table!BA$4:BA$99,MATCH('16 Year_History_Results'!$G529,Finish_table!BB$4:BB$99,0),1))</f>
        <v>#N/A</v>
      </c>
      <c r="S529" s="233" t="e">
        <f>(INDEX(Finish_table!BJ$4:BJ$99,MATCH('16 Year_History_Results'!$G529,Finish_table!BK$4:BK$99,0),1))</f>
        <v>#N/A</v>
      </c>
      <c r="T529" s="233" t="e">
        <f>(INDEX(Finish_table!BS$4:BS$99,MATCH('16 Year_History_Results'!$G529,Finish_table!BT$4:BT$99,0),1))</f>
        <v>#N/A</v>
      </c>
      <c r="U529" s="233" t="e">
        <f>(INDEX(Finish_table!CB$4:CB$99,MATCH('16 Year_History_Results'!$G529,Finish_table!CC$4:CC$99,0),1))</f>
        <v>#N/A</v>
      </c>
      <c r="V529" s="233" t="e">
        <f>(INDEX(Finish_table!CK$4:CK$99,MATCH('16 Year_History_Results'!$G529,Finish_table!CL$4:CL$99,0),1))</f>
        <v>#N/A</v>
      </c>
      <c r="W529" s="233" t="e">
        <f>(INDEX(Finish_table!CT$4:CT$99,MATCH('16 Year_History_Results'!$G529,Finish_table!CU$4:CU$99,0),1))</f>
        <v>#N/A</v>
      </c>
      <c r="X529" s="233" t="e">
        <f>(INDEX(Finish_table!DC$4:DC$99,MATCH('16 Year_History_Results'!$G529,Finish_table!DD$4:DD$99,0),1))</f>
        <v>#N/A</v>
      </c>
      <c r="Y529" s="233" t="e">
        <f>(INDEX(Finish_table!DL$4:DL$99,MATCH('16 Year_History_Results'!$G529,Finish_table!DM$4:DM$99,0),1))</f>
        <v>#N/A</v>
      </c>
      <c r="Z529" s="233" t="e">
        <f>(INDEX(Finish_table!DU$4:DU$99,MATCH('16 Year_History_Results'!$G529,Finish_table!DV$4:DV$99,0),1))</f>
        <v>#N/A</v>
      </c>
      <c r="AA529" s="233" t="e">
        <f>(INDEX(Finish_table!ED$4:ED$140,MATCH('16 Year_History_Results'!$G529,Finish_table!EE$4:EE$140,0),1))</f>
        <v>#N/A</v>
      </c>
      <c r="AB529" s="233" t="e">
        <f>(INDEX(Finish_table!EM$4:EM$224,MATCH('16 Year_History_Results'!$G529,Finish_table!EN$4:EN$224,0),1))</f>
        <v>#N/A</v>
      </c>
      <c r="AC529" s="253" t="e">
        <f>(INDEX(Finish_table!EW$4:EW$224,MATCH('16 Year_History_Results'!$G529,Finish_table!EX$4:EX$224,0),1))</f>
        <v>#N/A</v>
      </c>
      <c r="AG529">
        <f t="shared" si="391"/>
        <v>167</v>
      </c>
      <c r="AH529" s="110"/>
      <c r="AI529" s="2"/>
      <c r="AJ529" s="146">
        <f>INDEX('2001'!$C$44:$C$140,'16 Year_History_Results'!BZ529)</f>
        <v>0</v>
      </c>
      <c r="AK529" s="2">
        <f>INDEX('2002'!$C$44:$C$140,'16 Year_History_Results'!CA529)</f>
        <v>0</v>
      </c>
      <c r="AL529" s="2">
        <f>INDEX('2003'!$C$44:$C$140,'16 Year_History_Results'!CB529)</f>
        <v>20</v>
      </c>
      <c r="AM529" s="2">
        <f>INDEX('2004'!$C$44:$C$140,'16 Year_History_Results'!CC529)</f>
        <v>0</v>
      </c>
      <c r="AN529" s="2">
        <f>INDEX('2005'!$C$44:$C$140,'16 Year_History_Results'!CD529)</f>
        <v>0</v>
      </c>
      <c r="AO529" s="2">
        <f>INDEX('2006'!$C$44:$C$140,'16 Year_History_Results'!CE529)</f>
        <v>0</v>
      </c>
      <c r="AP529" s="2">
        <f>INDEX('2007'!$C$44:$C$140,'16 Year_History_Results'!CF529)</f>
        <v>0</v>
      </c>
      <c r="AQ529" s="2">
        <f>INDEX('2008'!$C$44:$C$140,'16 Year_History_Results'!CG529)</f>
        <v>0</v>
      </c>
      <c r="AR529" s="2">
        <f>INDEX('2009'!$C$44:$C$140,'16 Year_History_Results'!CH529)</f>
        <v>0</v>
      </c>
      <c r="AS529" s="2">
        <f>INDEX('2010'!$C$44:$C$140,'16 Year_History_Results'!CI529)</f>
        <v>0</v>
      </c>
      <c r="AT529" s="2">
        <f>INDEX('2011'!$C$44:$C$140,'16 Year_History_Results'!CJ529)</f>
        <v>0</v>
      </c>
      <c r="AU529" s="2">
        <f>INDEX('2012'!$C$44:$C$140,'16 Year_History_Results'!CK529)</f>
        <v>0</v>
      </c>
      <c r="AV529" s="2">
        <f>INDEX('2013'!$C$44:$C$140,'16 Year_History_Results'!CL529)</f>
        <v>0</v>
      </c>
      <c r="AW529" s="2">
        <f>INDEX('2014'!$C$52:$C$180,'16 Year_History_Results'!CM529)</f>
        <v>0</v>
      </c>
      <c r="AX529" s="2">
        <f>INDEX('2015'!$E$52:$E$308,'16 Year_History_Results'!CN529)</f>
        <v>0</v>
      </c>
      <c r="AY529" s="147">
        <f>INDEX('2016'!$E$52:$E$308,'16 Year_History_Results'!CO529)</f>
        <v>0</v>
      </c>
      <c r="AZ529" s="2"/>
      <c r="BB529">
        <f t="shared" si="414"/>
        <v>167</v>
      </c>
      <c r="BC529" s="110"/>
      <c r="BD529" s="97"/>
      <c r="BE529" s="146">
        <f>INDEX('2001'!$B$44:$B$140,'16 Year_History_Results'!BZ529)</f>
        <v>0</v>
      </c>
      <c r="BF529" s="2">
        <f>INDEX('2002'!$B$44:$B$140,'16 Year_History_Results'!CA529)</f>
        <v>0</v>
      </c>
      <c r="BG529" s="2">
        <f>INDEX('2003'!$B$44:$B$140,'16 Year_History_Results'!CB529)</f>
        <v>15</v>
      </c>
      <c r="BH529" s="2">
        <f>INDEX('2004'!$B$44:$B$140,'16 Year_History_Results'!CC529)</f>
        <v>0</v>
      </c>
      <c r="BI529" s="2">
        <f>INDEX('2005'!$B$44:$B$140,'16 Year_History_Results'!CD529)</f>
        <v>0</v>
      </c>
      <c r="BJ529" s="2">
        <f>INDEX('2006'!$B$44:$B$140,'16 Year_History_Results'!CE529)</f>
        <v>0</v>
      </c>
      <c r="BK529" s="2">
        <f>INDEX('2007'!$B$44:$B$140,'16 Year_History_Results'!CF529)</f>
        <v>0</v>
      </c>
      <c r="BL529" s="2">
        <f>INDEX('2008'!$B$44:$B$140,'16 Year_History_Results'!CG529)</f>
        <v>0</v>
      </c>
      <c r="BM529" s="2">
        <f>INDEX('2009'!$B$44:$B$140,'16 Year_History_Results'!CH529)</f>
        <v>0</v>
      </c>
      <c r="BN529" s="2">
        <f>INDEX('2010'!$B$44:$B$140,'16 Year_History_Results'!CI529)</f>
        <v>0</v>
      </c>
      <c r="BO529" s="2">
        <f>INDEX('2011'!$B$44:$B$140,'16 Year_History_Results'!CJ529)</f>
        <v>0</v>
      </c>
      <c r="BP529" s="2">
        <f>INDEX('2012'!$B$44:$B$140,'16 Year_History_Results'!CK529)</f>
        <v>0</v>
      </c>
      <c r="BQ529" s="2">
        <f>INDEX('2013'!$B$44:$B$140,'16 Year_History_Results'!CL529)</f>
        <v>0</v>
      </c>
      <c r="BR529" s="2">
        <f>INDEX('2014'!$B$52:$B$180,'16 Year_History_Results'!CM529)</f>
        <v>0</v>
      </c>
      <c r="BS529" s="147">
        <f>INDEX('2015'!$B$52:$B$308,'16 Year_History_Results'!CN529)</f>
        <v>0</v>
      </c>
      <c r="BT529" s="147">
        <f>INDEX('2016'!$B$52:$B$308,'16 Year_History_Results'!CO529)</f>
        <v>0</v>
      </c>
      <c r="BW529">
        <f t="shared" si="415"/>
        <v>167</v>
      </c>
      <c r="BX529" s="110"/>
      <c r="BY529" s="97"/>
      <c r="BZ529" s="146">
        <f>IF(ISNA(MATCH($BW529,'2001'!$A$44:$A$139,0)),97,MATCH($BW529,'2001'!$A$44:$A$139,0))</f>
        <v>97</v>
      </c>
      <c r="CA529" s="2">
        <f>IF(ISNA(MATCH($BW529,'2002'!$A$44:$A$139,0)),97,MATCH($BW529,'2002'!$A$44:$A$139,0))</f>
        <v>97</v>
      </c>
      <c r="CB529" s="2">
        <f>IF(ISNA(MATCH($BW529,'2003'!$A$44:$A$139,0)),97,MATCH($BW529,'2003'!$A$44:$A$139,0))</f>
        <v>28</v>
      </c>
      <c r="CC529" s="2">
        <f>IF(ISNA(MATCH($BW529,'2004'!$A$44:$A$139,0)),97,MATCH($BW529,'2004'!$A$44:$A$139,0))</f>
        <v>97</v>
      </c>
      <c r="CD529" s="2">
        <f>IF(ISNA(MATCH($BW529,'2005'!$A$44:$A$139,0)),97,MATCH($BW529,'2005'!$A$44:$A$139,0))</f>
        <v>97</v>
      </c>
      <c r="CE529" s="2">
        <f>IF(ISNA(MATCH($BW529,'2006'!$A$44:$A$139,0)),97,MATCH($BW529,'2006'!$A$44:$A$139,0))</f>
        <v>97</v>
      </c>
      <c r="CF529" s="2">
        <f>IF(ISNA(MATCH($BW529,'2007'!$A$44:$A$139,0)),97,MATCH($BW529,'2007'!$A$44:$A$139,0))</f>
        <v>97</v>
      </c>
      <c r="CG529" s="2">
        <f>IF(ISNA(MATCH($BW529,'2008'!$A$44:$A$139,0)),97,MATCH($BW529,'2008'!$A$44:$A$139,0))</f>
        <v>97</v>
      </c>
      <c r="CH529" s="2">
        <f>IF(ISNA(MATCH($BW529,'2009'!$A$44:$A$139,0)),97,MATCH($BW529,'2009'!$A$44:$A$139,0))</f>
        <v>97</v>
      </c>
      <c r="CI529" s="2">
        <f>IF(ISNA(MATCH($BW529,'2010'!$A$44:$A$139,0)),97,MATCH($BW529,'2010'!$A$44:$A$139,0))</f>
        <v>97</v>
      </c>
      <c r="CJ529" s="2">
        <f>IF(ISNA(MATCH($BW529,'2011'!$A$44:$A$139,0)),97,MATCH($BW529,'2011'!$A$44:$A$139,0))</f>
        <v>97</v>
      </c>
      <c r="CK529" s="2">
        <f>IF(ISNA(MATCH($BW529,'2012'!$A$44:$A$139,0)),97,MATCH($BW529,'2012'!$A$44:$A$139,0))</f>
        <v>97</v>
      </c>
      <c r="CL529" s="2">
        <f>IF(ISNA(MATCH($BW529,'2013'!$A$44:$A$139,0)),97,MATCH($BW529,'2013'!$A$44:$A$139,0))</f>
        <v>97</v>
      </c>
      <c r="CM529" s="2">
        <f>IF(ISNA(MATCH($BW529,'2014'!$A$52:$A$179,0)),129,MATCH($BW529,'2014'!$A$52:$A$179,0))</f>
        <v>129</v>
      </c>
      <c r="CN529" s="147">
        <f>IF(ISNA(MATCH($BW529,'2015'!$A$52:$A$307,0)),257,MATCH($BW529,'2015'!$A$52:$A$307,0))</f>
        <v>257</v>
      </c>
      <c r="CO529" s="147">
        <f>IF(ISNA(MATCH($BW529,'2016'!$A$52:$A$307,0)),257,MATCH($BW529,'2016'!$A$52:$A$307,0))</f>
        <v>257</v>
      </c>
      <c r="CQ529">
        <f t="shared" si="392"/>
        <v>167</v>
      </c>
      <c r="CR529" s="281"/>
      <c r="CS529" s="279"/>
      <c r="CT529" s="278">
        <f t="shared" si="393"/>
        <v>0</v>
      </c>
      <c r="CU529" s="279">
        <f t="shared" si="394"/>
        <v>0</v>
      </c>
      <c r="CV529" s="279">
        <f t="shared" si="395"/>
        <v>35</v>
      </c>
      <c r="CW529" s="279">
        <f t="shared" si="396"/>
        <v>23.331</v>
      </c>
      <c r="CX529" s="279">
        <f t="shared" si="397"/>
        <v>15.552444599999999</v>
      </c>
      <c r="CY529" s="279">
        <f t="shared" si="398"/>
        <v>10.36725957036</v>
      </c>
      <c r="CZ529" s="279">
        <f t="shared" si="399"/>
        <v>6.910815229601976</v>
      </c>
      <c r="DA529" s="279">
        <f t="shared" si="400"/>
        <v>4.606749432052677</v>
      </c>
      <c r="DB529" s="279">
        <f t="shared" si="401"/>
        <v>3.0708591714063145</v>
      </c>
      <c r="DC529" s="279">
        <f t="shared" si="402"/>
        <v>2.0470347236594493</v>
      </c>
      <c r="DD529" s="279">
        <f t="shared" si="403"/>
        <v>1.3645533467913888</v>
      </c>
      <c r="DE529" s="279">
        <f t="shared" si="404"/>
        <v>0.90961126097113976</v>
      </c>
      <c r="DF529" s="279">
        <f t="shared" si="405"/>
        <v>0.60634686656336179</v>
      </c>
      <c r="DG529" s="279">
        <f t="shared" si="406"/>
        <v>0.40419082125113692</v>
      </c>
      <c r="DH529" s="280">
        <f t="shared" si="407"/>
        <v>0.26943360144600786</v>
      </c>
      <c r="DI529" s="280">
        <f t="shared" si="419"/>
        <v>0.17960443872390883</v>
      </c>
      <c r="DJ529" s="154">
        <f t="shared" si="416"/>
        <v>466</v>
      </c>
      <c r="DK529" s="279">
        <f t="shared" si="408"/>
        <v>167</v>
      </c>
      <c r="DL529" s="97"/>
      <c r="DM529" s="154"/>
      <c r="DN529" s="267">
        <f>BE529+AJ529+DM529</f>
        <v>0</v>
      </c>
      <c r="DO529" s="154">
        <f>BF529+AK529+DN529</f>
        <v>0</v>
      </c>
      <c r="DP529" s="154">
        <f>BG529+AL529+DO529</f>
        <v>35</v>
      </c>
      <c r="DQ529" s="154">
        <f>BH529+AM529+DP529</f>
        <v>35</v>
      </c>
      <c r="DR529" s="154">
        <f>BI529+AN529+DQ529</f>
        <v>35</v>
      </c>
      <c r="DS529" s="154">
        <f>BJ529+AO529+DR529</f>
        <v>35</v>
      </c>
      <c r="DT529" s="154">
        <f>BK529+AP529+DS529</f>
        <v>35</v>
      </c>
      <c r="DU529" s="154">
        <f>BL529+AQ529+DT529</f>
        <v>35</v>
      </c>
      <c r="DV529" s="154">
        <f>BM529+AR529+DU529</f>
        <v>35</v>
      </c>
      <c r="DW529" s="154">
        <f>BN529+AS529+DV529</f>
        <v>35</v>
      </c>
      <c r="DX529" s="154">
        <f>BO529+AT529+DW529</f>
        <v>35</v>
      </c>
      <c r="DY529" s="154">
        <f>BP529+AU529+DX529</f>
        <v>35</v>
      </c>
      <c r="DZ529" s="154">
        <f t="shared" si="409"/>
        <v>35</v>
      </c>
      <c r="EA529" s="154">
        <f t="shared" si="410"/>
        <v>35</v>
      </c>
      <c r="EB529" s="264">
        <f t="shared" si="411"/>
        <v>35</v>
      </c>
      <c r="EC529" s="264">
        <f t="shared" si="420"/>
        <v>35</v>
      </c>
      <c r="ED529" s="154">
        <f t="shared" si="417"/>
        <v>221</v>
      </c>
    </row>
    <row r="530" spans="2:134" ht="13" thickBot="1" x14ac:dyDescent="0.3">
      <c r="B530" s="131">
        <v>279</v>
      </c>
      <c r="C530" s="50">
        <f t="shared" si="412"/>
        <v>6</v>
      </c>
      <c r="D530" s="50">
        <f t="shared" si="413"/>
        <v>6</v>
      </c>
      <c r="E530" s="97"/>
      <c r="F530" s="2">
        <f t="shared" si="418"/>
        <v>525</v>
      </c>
      <c r="G530" s="487">
        <v>2185</v>
      </c>
      <c r="H530" s="98">
        <f>15- COUNTIF(L530:AC530,"#N/A")</f>
        <v>0</v>
      </c>
      <c r="I530" s="131">
        <f>SUM(AH530:AY530)+SUM(BE530:BT530)</f>
        <v>3</v>
      </c>
      <c r="J530" s="398">
        <f>DI530</f>
        <v>0.17546011917080989</v>
      </c>
      <c r="K530" s="456" t="str">
        <f>IF(ISNUMBER(MATCH(G530,'[4]OPR data'!$A$3:$A$2900,0)),"Y","N")</f>
        <v>Y</v>
      </c>
      <c r="L530" s="110"/>
      <c r="M530" s="233"/>
      <c r="N530" s="469" t="e">
        <f>(INDEX(Finish_table!R$4:R$83,MATCH('16 Year_History_Results'!$G530,Finish_table!S$4:S$83,0),1))</f>
        <v>#N/A</v>
      </c>
      <c r="O530" s="233" t="e">
        <f>(INDEX(Finish_table!Z$4:Z$99,MATCH('16 Year_History_Results'!$G530,Finish_table!AA$4:AA$99,0),1))</f>
        <v>#N/A</v>
      </c>
      <c r="P530" s="233" t="e">
        <f>(INDEX(Finish_table!AI$4:AI$99,MATCH('16 Year_History_Results'!$G530,Finish_table!AJ$4:AJ$99,0),1))</f>
        <v>#N/A</v>
      </c>
      <c r="Q530" s="233" t="e">
        <f>(INDEX(Finish_table!AR$4:AR$99,MATCH('16 Year_History_Results'!$G530,Finish_table!AS$4:AS$99,0),1))</f>
        <v>#N/A</v>
      </c>
      <c r="R530" s="233" t="e">
        <f>(INDEX(Finish_table!BA$4:BA$99,MATCH('16 Year_History_Results'!$G530,Finish_table!BB$4:BB$99,0),1))</f>
        <v>#N/A</v>
      </c>
      <c r="S530" s="233" t="e">
        <f>(INDEX(Finish_table!BJ$4:BJ$99,MATCH('16 Year_History_Results'!$G530,Finish_table!BK$4:BK$99,0),1))</f>
        <v>#N/A</v>
      </c>
      <c r="T530" s="233" t="e">
        <f>(INDEX(Finish_table!BS$4:BS$99,MATCH('16 Year_History_Results'!$G530,Finish_table!BT$4:BT$99,0),1))</f>
        <v>#N/A</v>
      </c>
      <c r="U530" s="233" t="e">
        <f>(INDEX(Finish_table!CB$4:CB$99,MATCH('16 Year_History_Results'!$G530,Finish_table!CC$4:CC$99,0),1))</f>
        <v>#N/A</v>
      </c>
      <c r="V530" s="233" t="str">
        <f>(INDEX(Finish_table!CK$4:CK$99,MATCH('16 Year_History_Results'!$G530,Finish_table!CL$4:CL$99,0),1))</f>
        <v>QF</v>
      </c>
      <c r="W530" s="233" t="e">
        <f>(INDEX(Finish_table!CT$4:CT$99,MATCH('16 Year_History_Results'!$G530,Finish_table!CU$4:CU$99,0),1))</f>
        <v>#N/A</v>
      </c>
      <c r="X530" s="233" t="e">
        <f>(INDEX(Finish_table!DC$4:DC$99,MATCH('16 Year_History_Results'!$G530,Finish_table!DD$4:DD$99,0),1))</f>
        <v>#N/A</v>
      </c>
      <c r="Y530" s="233" t="e">
        <f>(INDEX(Finish_table!DL$4:DL$99,MATCH('16 Year_History_Results'!$G530,Finish_table!DM$4:DM$99,0),1))</f>
        <v>#N/A</v>
      </c>
      <c r="Z530" s="233" t="e">
        <f>(INDEX(Finish_table!DU$4:DU$99,MATCH('16 Year_History_Results'!$G530,Finish_table!DV$4:DV$99,0),1))</f>
        <v>#N/A</v>
      </c>
      <c r="AA530" s="233" t="e">
        <f>(INDEX(Finish_table!ED$4:ED$140,MATCH('16 Year_History_Results'!$G530,Finish_table!EE$4:EE$140,0),1))</f>
        <v>#N/A</v>
      </c>
      <c r="AB530" s="233" t="e">
        <f>(INDEX(Finish_table!EM$4:EM$224,MATCH('16 Year_History_Results'!$G530,Finish_table!EN$4:EN$224,0),1))</f>
        <v>#N/A</v>
      </c>
      <c r="AC530" s="253" t="e">
        <f>(INDEX(Finish_table!EW$4:EW$224,MATCH('16 Year_History_Results'!$G530,Finish_table!EX$4:EX$224,0),1))</f>
        <v>#N/A</v>
      </c>
      <c r="AG530">
        <f t="shared" si="391"/>
        <v>2185</v>
      </c>
      <c r="AH530" s="110"/>
      <c r="AI530" s="2"/>
      <c r="AJ530" s="146">
        <f>INDEX('2001'!$C$44:$C$140,'16 Year_History_Results'!BZ530)</f>
        <v>0</v>
      </c>
      <c r="AK530" s="2">
        <f>INDEX('2002'!$C$44:$C$140,'16 Year_History_Results'!CA530)</f>
        <v>0</v>
      </c>
      <c r="AL530" s="2">
        <f>INDEX('2003'!$C$44:$C$140,'16 Year_History_Results'!CB530)</f>
        <v>0</v>
      </c>
      <c r="AM530" s="2">
        <f>INDEX('2004'!$C$44:$C$140,'16 Year_History_Results'!CC530)</f>
        <v>0</v>
      </c>
      <c r="AN530" s="2">
        <f>INDEX('2005'!$C$44:$C$140,'16 Year_History_Results'!CD530)</f>
        <v>0</v>
      </c>
      <c r="AO530" s="2">
        <f>INDEX('2006'!$C$44:$C$140,'16 Year_History_Results'!CE530)</f>
        <v>0</v>
      </c>
      <c r="AP530" s="2">
        <f>INDEX('2007'!$C$44:$C$140,'16 Year_History_Results'!CF530)</f>
        <v>0</v>
      </c>
      <c r="AQ530" s="2">
        <f>INDEX('2008'!$C$44:$C$140,'16 Year_History_Results'!CG530)</f>
        <v>0</v>
      </c>
      <c r="AR530" s="2">
        <f>INDEX('2009'!$C$44:$C$140,'16 Year_History_Results'!CH530)</f>
        <v>0</v>
      </c>
      <c r="AS530" s="2">
        <f>INDEX('2010'!$C$44:$C$140,'16 Year_History_Results'!CI530)</f>
        <v>0</v>
      </c>
      <c r="AT530" s="2">
        <f>INDEX('2011'!$C$44:$C$140,'16 Year_History_Results'!CJ530)</f>
        <v>0</v>
      </c>
      <c r="AU530" s="2">
        <f>INDEX('2012'!$C$44:$C$140,'16 Year_History_Results'!CK530)</f>
        <v>0</v>
      </c>
      <c r="AV530" s="2">
        <f>INDEX('2013'!$C$44:$C$140,'16 Year_History_Results'!CL530)</f>
        <v>0</v>
      </c>
      <c r="AW530" s="2">
        <f>INDEX('2014'!$C$52:$C$180,'16 Year_History_Results'!CM530)</f>
        <v>0</v>
      </c>
      <c r="AX530" s="2">
        <f>INDEX('2015'!$E$52:$E$308,'16 Year_History_Results'!CN530)</f>
        <v>0</v>
      </c>
      <c r="AY530" s="147">
        <f>INDEX('2016'!$E$52:$E$308,'16 Year_History_Results'!CO530)</f>
        <v>0</v>
      </c>
      <c r="AZ530" s="2"/>
      <c r="BB530">
        <f t="shared" si="414"/>
        <v>2185</v>
      </c>
      <c r="BC530" s="110"/>
      <c r="BD530" s="97"/>
      <c r="BE530" s="146">
        <f>INDEX('2001'!$B$44:$B$140,'16 Year_History_Results'!BZ530)</f>
        <v>0</v>
      </c>
      <c r="BF530" s="2">
        <f>INDEX('2002'!$B$44:$B$140,'16 Year_History_Results'!CA530)</f>
        <v>0</v>
      </c>
      <c r="BG530" s="2">
        <f>INDEX('2003'!$B$44:$B$140,'16 Year_History_Results'!CB530)</f>
        <v>0</v>
      </c>
      <c r="BH530" s="2">
        <f>INDEX('2004'!$B$44:$B$140,'16 Year_History_Results'!CC530)</f>
        <v>0</v>
      </c>
      <c r="BI530" s="2">
        <f>INDEX('2005'!$B$44:$B$140,'16 Year_History_Results'!CD530)</f>
        <v>0</v>
      </c>
      <c r="BJ530" s="2">
        <f>INDEX('2006'!$B$44:$B$140,'16 Year_History_Results'!CE530)</f>
        <v>0</v>
      </c>
      <c r="BK530" s="2">
        <f>INDEX('2007'!$B$44:$B$140,'16 Year_History_Results'!CF530)</f>
        <v>0</v>
      </c>
      <c r="BL530" s="2">
        <f>INDEX('2008'!$B$44:$B$140,'16 Year_History_Results'!CG530)</f>
        <v>0</v>
      </c>
      <c r="BM530" s="2">
        <f>INDEX('2009'!$B$44:$B$140,'16 Year_History_Results'!CH530)</f>
        <v>3</v>
      </c>
      <c r="BN530" s="2">
        <f>INDEX('2010'!$B$44:$B$140,'16 Year_History_Results'!CI530)</f>
        <v>0</v>
      </c>
      <c r="BO530" s="2">
        <f>INDEX('2011'!$B$44:$B$140,'16 Year_History_Results'!CJ530)</f>
        <v>0</v>
      </c>
      <c r="BP530" s="2">
        <f>INDEX('2012'!$B$44:$B$140,'16 Year_History_Results'!CK530)</f>
        <v>0</v>
      </c>
      <c r="BQ530" s="2">
        <f>INDEX('2013'!$B$44:$B$140,'16 Year_History_Results'!CL530)</f>
        <v>0</v>
      </c>
      <c r="BR530" s="2">
        <f>INDEX('2014'!$B$52:$B$180,'16 Year_History_Results'!CM530)</f>
        <v>0</v>
      </c>
      <c r="BS530" s="147">
        <f>INDEX('2015'!$B$52:$B$308,'16 Year_History_Results'!CN530)</f>
        <v>0</v>
      </c>
      <c r="BT530" s="147">
        <f>INDEX('2016'!$B$52:$B$308,'16 Year_History_Results'!CO530)</f>
        <v>0</v>
      </c>
      <c r="BW530">
        <f t="shared" si="415"/>
        <v>2185</v>
      </c>
      <c r="BX530" s="110"/>
      <c r="BY530" s="97"/>
      <c r="BZ530" s="146">
        <f>IF(ISNA(MATCH($BW530,'2001'!$A$44:$A$139,0)),97,MATCH($BW530,'2001'!$A$44:$A$139,0))</f>
        <v>97</v>
      </c>
      <c r="CA530" s="2">
        <f>IF(ISNA(MATCH($BW530,'2002'!$A$44:$A$139,0)),97,MATCH($BW530,'2002'!$A$44:$A$139,0))</f>
        <v>97</v>
      </c>
      <c r="CB530" s="2">
        <f>IF(ISNA(MATCH($BW530,'2003'!$A$44:$A$139,0)),97,MATCH($BW530,'2003'!$A$44:$A$139,0))</f>
        <v>97</v>
      </c>
      <c r="CC530" s="2">
        <f>IF(ISNA(MATCH($BW530,'2004'!$A$44:$A$139,0)),97,MATCH($BW530,'2004'!$A$44:$A$139,0))</f>
        <v>97</v>
      </c>
      <c r="CD530" s="2">
        <f>IF(ISNA(MATCH($BW530,'2005'!$A$44:$A$139,0)),97,MATCH($BW530,'2005'!$A$44:$A$139,0))</f>
        <v>97</v>
      </c>
      <c r="CE530" s="2">
        <f>IF(ISNA(MATCH($BW530,'2006'!$A$44:$A$139,0)),97,MATCH($BW530,'2006'!$A$44:$A$139,0))</f>
        <v>97</v>
      </c>
      <c r="CF530" s="2">
        <f>IF(ISNA(MATCH($BW530,'2007'!$A$44:$A$139,0)),97,MATCH($BW530,'2007'!$A$44:$A$139,0))</f>
        <v>97</v>
      </c>
      <c r="CG530" s="2">
        <f>IF(ISNA(MATCH($BW530,'2008'!$A$44:$A$139,0)),97,MATCH($BW530,'2008'!$A$44:$A$139,0))</f>
        <v>97</v>
      </c>
      <c r="CH530" s="2">
        <f>IF(ISNA(MATCH($BW530,'2009'!$A$44:$A$139,0)),97,MATCH($BW530,'2009'!$A$44:$A$139,0))</f>
        <v>90</v>
      </c>
      <c r="CI530" s="2">
        <f>IF(ISNA(MATCH($BW530,'2010'!$A$44:$A$139,0)),97,MATCH($BW530,'2010'!$A$44:$A$139,0))</f>
        <v>97</v>
      </c>
      <c r="CJ530" s="2">
        <f>IF(ISNA(MATCH($BW530,'2011'!$A$44:$A$139,0)),97,MATCH($BW530,'2011'!$A$44:$A$139,0))</f>
        <v>97</v>
      </c>
      <c r="CK530" s="2">
        <f>IF(ISNA(MATCH($BW530,'2012'!$A$44:$A$139,0)),97,MATCH($BW530,'2012'!$A$44:$A$139,0))</f>
        <v>97</v>
      </c>
      <c r="CL530" s="2">
        <f>IF(ISNA(MATCH($BW530,'2013'!$A$44:$A$139,0)),97,MATCH($BW530,'2013'!$A$44:$A$139,0))</f>
        <v>97</v>
      </c>
      <c r="CM530" s="2">
        <f>IF(ISNA(MATCH($BW530,'2014'!$A$52:$A$179,0)),129,MATCH($BW530,'2014'!$A$52:$A$179,0))</f>
        <v>129</v>
      </c>
      <c r="CN530" s="147">
        <f>IF(ISNA(MATCH($BW530,'2015'!$A$52:$A$307,0)),257,MATCH($BW530,'2015'!$A$52:$A$307,0))</f>
        <v>257</v>
      </c>
      <c r="CO530" s="147">
        <f>IF(ISNA(MATCH($BW530,'2016'!$A$52:$A$307,0)),257,MATCH($BW530,'2016'!$A$52:$A$307,0))</f>
        <v>257</v>
      </c>
      <c r="CQ530">
        <f t="shared" si="392"/>
        <v>2185</v>
      </c>
      <c r="CR530" s="281"/>
      <c r="CS530" s="279"/>
      <c r="CT530" s="278">
        <f t="shared" si="393"/>
        <v>0</v>
      </c>
      <c r="CU530" s="279">
        <f t="shared" si="394"/>
        <v>0</v>
      </c>
      <c r="CV530" s="279">
        <f t="shared" si="395"/>
        <v>0</v>
      </c>
      <c r="CW530" s="279">
        <f t="shared" si="396"/>
        <v>0</v>
      </c>
      <c r="CX530" s="279">
        <f t="shared" si="397"/>
        <v>0</v>
      </c>
      <c r="CY530" s="279">
        <f t="shared" si="398"/>
        <v>0</v>
      </c>
      <c r="CZ530" s="279">
        <f t="shared" si="399"/>
        <v>0</v>
      </c>
      <c r="DA530" s="279">
        <f t="shared" si="400"/>
        <v>0</v>
      </c>
      <c r="DB530" s="279">
        <f t="shared" si="401"/>
        <v>3</v>
      </c>
      <c r="DC530" s="279">
        <f t="shared" si="402"/>
        <v>1.9998</v>
      </c>
      <c r="DD530" s="279">
        <f t="shared" si="403"/>
        <v>1.3330666799999999</v>
      </c>
      <c r="DE530" s="279">
        <f t="shared" si="404"/>
        <v>0.8886222488879999</v>
      </c>
      <c r="DF530" s="279">
        <f t="shared" si="405"/>
        <v>0.5923555911087407</v>
      </c>
      <c r="DG530" s="279">
        <f t="shared" si="406"/>
        <v>0.39486423703308654</v>
      </c>
      <c r="DH530" s="280">
        <f t="shared" si="407"/>
        <v>0.26321650040625549</v>
      </c>
      <c r="DI530" s="280">
        <f t="shared" si="419"/>
        <v>0.17546011917080989</v>
      </c>
      <c r="DJ530" s="154">
        <f t="shared" si="416"/>
        <v>467</v>
      </c>
      <c r="DK530" s="279">
        <f t="shared" si="408"/>
        <v>2185</v>
      </c>
      <c r="DL530" s="97"/>
      <c r="DM530" s="154"/>
      <c r="DN530" s="267">
        <f>BE530+AJ530+DM530</f>
        <v>0</v>
      </c>
      <c r="DO530" s="154">
        <f>BF530+AK530+DN530</f>
        <v>0</v>
      </c>
      <c r="DP530" s="154">
        <f>BG530+AL530+DO530</f>
        <v>0</v>
      </c>
      <c r="DQ530" s="154">
        <f>BH530+AM530+DP530</f>
        <v>0</v>
      </c>
      <c r="DR530" s="154">
        <f>BI530+AN530+DQ530</f>
        <v>0</v>
      </c>
      <c r="DS530" s="154">
        <f>BJ530+AO530+DR530</f>
        <v>0</v>
      </c>
      <c r="DT530" s="154">
        <f>BK530+AP530+DS530</f>
        <v>0</v>
      </c>
      <c r="DU530" s="154">
        <f>BL530+AQ530+DT530</f>
        <v>0</v>
      </c>
      <c r="DV530" s="154">
        <f>BM530+AR530+DU530</f>
        <v>3</v>
      </c>
      <c r="DW530" s="154">
        <f>BN530+AS530+DV530</f>
        <v>3</v>
      </c>
      <c r="DX530" s="154">
        <f>BO530+AT530+DW530</f>
        <v>3</v>
      </c>
      <c r="DY530" s="154">
        <f>BP530+AU530+DX530</f>
        <v>3</v>
      </c>
      <c r="DZ530" s="154">
        <f t="shared" si="409"/>
        <v>3</v>
      </c>
      <c r="EA530" s="154">
        <f t="shared" si="410"/>
        <v>3</v>
      </c>
      <c r="EB530" s="264">
        <f t="shared" si="411"/>
        <v>3</v>
      </c>
      <c r="EC530" s="264">
        <f t="shared" si="420"/>
        <v>3</v>
      </c>
      <c r="ED530" s="154">
        <f t="shared" si="417"/>
        <v>505</v>
      </c>
    </row>
    <row r="531" spans="2:134" ht="13" thickBot="1" x14ac:dyDescent="0.3">
      <c r="B531" s="142">
        <v>281</v>
      </c>
      <c r="C531" s="50">
        <f t="shared" si="412"/>
        <v>1</v>
      </c>
      <c r="D531" s="50">
        <f t="shared" si="413"/>
        <v>1</v>
      </c>
      <c r="E531" s="97"/>
      <c r="F531" s="2">
        <f t="shared" si="418"/>
        <v>526</v>
      </c>
      <c r="G531" s="494">
        <v>87</v>
      </c>
      <c r="H531" s="98">
        <f>15- COUNTIF(L531:AC531,"#N/A")</f>
        <v>0</v>
      </c>
      <c r="I531" s="131">
        <f>SUM(AH531:AY531)+SUM(BE531:BT531)</f>
        <v>34</v>
      </c>
      <c r="J531" s="398">
        <f>DI531</f>
        <v>0.17447288333179714</v>
      </c>
      <c r="K531" s="456" t="str">
        <f>IF(ISNUMBER(MATCH(G531,'[4]OPR data'!$A$3:$A$2900,0)),"Y","N")</f>
        <v>Y</v>
      </c>
      <c r="L531" s="110"/>
      <c r="M531" s="233"/>
      <c r="N531" s="469" t="e">
        <f>(INDEX(Finish_table!R$4:R$83,MATCH('16 Year_History_Results'!$G531,Finish_table!S$4:S$83,0),1))</f>
        <v>#N/A</v>
      </c>
      <c r="O531" s="233" t="e">
        <f>(INDEX(Finish_table!Z$4:Z$99,MATCH('16 Year_History_Results'!$G531,Finish_table!AA$4:AA$99,0),1))</f>
        <v>#N/A</v>
      </c>
      <c r="P531" s="233" t="str">
        <f>(INDEX(Finish_table!AI$4:AI$99,MATCH('16 Year_History_Results'!$G531,Finish_table!AJ$4:AJ$99,0),1))</f>
        <v>F</v>
      </c>
      <c r="Q531" s="233" t="e">
        <f>(INDEX(Finish_table!AR$4:AR$99,MATCH('16 Year_History_Results'!$G531,Finish_table!AS$4:AS$99,0),1))</f>
        <v>#N/A</v>
      </c>
      <c r="R531" s="233" t="e">
        <f>(INDEX(Finish_table!BA$4:BA$99,MATCH('16 Year_History_Results'!$G531,Finish_table!BB$4:BB$99,0),1))</f>
        <v>#N/A</v>
      </c>
      <c r="S531" s="233" t="e">
        <f>(INDEX(Finish_table!BJ$4:BJ$99,MATCH('16 Year_History_Results'!$G531,Finish_table!BK$4:BK$99,0),1))</f>
        <v>#N/A</v>
      </c>
      <c r="T531" s="233" t="e">
        <f>(INDEX(Finish_table!BS$4:BS$99,MATCH('16 Year_History_Results'!$G531,Finish_table!BT$4:BT$99,0),1))</f>
        <v>#N/A</v>
      </c>
      <c r="U531" s="233" t="e">
        <f>(INDEX(Finish_table!CB$4:CB$99,MATCH('16 Year_History_Results'!$G531,Finish_table!CC$4:CC$99,0),1))</f>
        <v>#N/A</v>
      </c>
      <c r="V531" s="233" t="e">
        <f>(INDEX(Finish_table!CK$4:CK$99,MATCH('16 Year_History_Results'!$G531,Finish_table!CL$4:CL$99,0),1))</f>
        <v>#N/A</v>
      </c>
      <c r="W531" s="233" t="e">
        <f>(INDEX(Finish_table!CT$4:CT$99,MATCH('16 Year_History_Results'!$G531,Finish_table!CU$4:CU$99,0),1))</f>
        <v>#N/A</v>
      </c>
      <c r="X531" s="233" t="e">
        <f>(INDEX(Finish_table!DC$4:DC$99,MATCH('16 Year_History_Results'!$G531,Finish_table!DD$4:DD$99,0),1))</f>
        <v>#N/A</v>
      </c>
      <c r="Y531" s="233" t="e">
        <f>(INDEX(Finish_table!DL$4:DL$99,MATCH('16 Year_History_Results'!$G531,Finish_table!DM$4:DM$99,0),1))</f>
        <v>#N/A</v>
      </c>
      <c r="Z531" s="233" t="e">
        <f>(INDEX(Finish_table!DU$4:DU$99,MATCH('16 Year_History_Results'!$G531,Finish_table!DV$4:DV$99,0),1))</f>
        <v>#N/A</v>
      </c>
      <c r="AA531" s="233" t="e">
        <f>(INDEX(Finish_table!ED$4:ED$140,MATCH('16 Year_History_Results'!$G531,Finish_table!EE$4:EE$140,0),1))</f>
        <v>#N/A</v>
      </c>
      <c r="AB531" s="233" t="e">
        <f>(INDEX(Finish_table!EM$4:EM$224,MATCH('16 Year_History_Results'!$G531,Finish_table!EN$4:EN$224,0),1))</f>
        <v>#N/A</v>
      </c>
      <c r="AC531" s="253" t="e">
        <f>(INDEX(Finish_table!EW$4:EW$224,MATCH('16 Year_History_Results'!$G531,Finish_table!EX$4:EX$224,0),1))</f>
        <v>#N/A</v>
      </c>
      <c r="AG531">
        <f t="shared" si="391"/>
        <v>87</v>
      </c>
      <c r="AH531" s="110"/>
      <c r="AI531" s="2"/>
      <c r="AJ531" s="146">
        <f>INDEX('2001'!$C$44:$C$140,'16 Year_History_Results'!BZ531)</f>
        <v>0</v>
      </c>
      <c r="AK531" s="2">
        <f>INDEX('2002'!$C$44:$C$140,'16 Year_History_Results'!CA531)</f>
        <v>0</v>
      </c>
      <c r="AL531" s="2">
        <f>INDEX('2003'!$C$44:$C$140,'16 Year_History_Results'!CB531)</f>
        <v>20</v>
      </c>
      <c r="AM531" s="2">
        <f>INDEX('2004'!$C$44:$C$140,'16 Year_History_Results'!CC531)</f>
        <v>0</v>
      </c>
      <c r="AN531" s="2">
        <f>INDEX('2005'!$C$44:$C$140,'16 Year_History_Results'!CD531)</f>
        <v>0</v>
      </c>
      <c r="AO531" s="2">
        <f>INDEX('2006'!$C$44:$C$140,'16 Year_History_Results'!CE531)</f>
        <v>0</v>
      </c>
      <c r="AP531" s="2">
        <f>INDEX('2007'!$C$44:$C$140,'16 Year_History_Results'!CF531)</f>
        <v>0</v>
      </c>
      <c r="AQ531" s="2">
        <f>INDEX('2008'!$C$44:$C$140,'16 Year_History_Results'!CG531)</f>
        <v>0</v>
      </c>
      <c r="AR531" s="2">
        <f>INDEX('2009'!$C$44:$C$140,'16 Year_History_Results'!CH531)</f>
        <v>0</v>
      </c>
      <c r="AS531" s="2">
        <f>INDEX('2010'!$C$44:$C$140,'16 Year_History_Results'!CI531)</f>
        <v>0</v>
      </c>
      <c r="AT531" s="2">
        <f>INDEX('2011'!$C$44:$C$140,'16 Year_History_Results'!CJ531)</f>
        <v>0</v>
      </c>
      <c r="AU531" s="2">
        <f>INDEX('2012'!$C$44:$C$140,'16 Year_History_Results'!CK531)</f>
        <v>0</v>
      </c>
      <c r="AV531" s="2">
        <f>INDEX('2013'!$C$44:$C$140,'16 Year_History_Results'!CL531)</f>
        <v>0</v>
      </c>
      <c r="AW531" s="2">
        <f>INDEX('2014'!$C$52:$C$180,'16 Year_History_Results'!CM531)</f>
        <v>0</v>
      </c>
      <c r="AX531" s="2">
        <f>INDEX('2015'!$E$52:$E$308,'16 Year_History_Results'!CN531)</f>
        <v>0</v>
      </c>
      <c r="AY531" s="147">
        <f>INDEX('2016'!$E$52:$E$308,'16 Year_History_Results'!CO531)</f>
        <v>0</v>
      </c>
      <c r="AZ531" s="2"/>
      <c r="BB531">
        <f t="shared" si="414"/>
        <v>87</v>
      </c>
      <c r="BC531" s="110"/>
      <c r="BD531" s="97"/>
      <c r="BE531" s="146">
        <f>INDEX('2001'!$B$44:$B$140,'16 Year_History_Results'!BZ531)</f>
        <v>0</v>
      </c>
      <c r="BF531" s="2">
        <f>INDEX('2002'!$B$44:$B$140,'16 Year_History_Results'!CA531)</f>
        <v>0</v>
      </c>
      <c r="BG531" s="2">
        <f>INDEX('2003'!$B$44:$B$140,'16 Year_History_Results'!CB531)</f>
        <v>14</v>
      </c>
      <c r="BH531" s="2">
        <f>INDEX('2004'!$B$44:$B$140,'16 Year_History_Results'!CC531)</f>
        <v>0</v>
      </c>
      <c r="BI531" s="2">
        <f>INDEX('2005'!$B$44:$B$140,'16 Year_History_Results'!CD531)</f>
        <v>0</v>
      </c>
      <c r="BJ531" s="2">
        <f>INDEX('2006'!$B$44:$B$140,'16 Year_History_Results'!CE531)</f>
        <v>0</v>
      </c>
      <c r="BK531" s="2">
        <f>INDEX('2007'!$B$44:$B$140,'16 Year_History_Results'!CF531)</f>
        <v>0</v>
      </c>
      <c r="BL531" s="2">
        <f>INDEX('2008'!$B$44:$B$140,'16 Year_History_Results'!CG531)</f>
        <v>0</v>
      </c>
      <c r="BM531" s="2">
        <f>INDEX('2009'!$B$44:$B$140,'16 Year_History_Results'!CH531)</f>
        <v>0</v>
      </c>
      <c r="BN531" s="2">
        <f>INDEX('2010'!$B$44:$B$140,'16 Year_History_Results'!CI531)</f>
        <v>0</v>
      </c>
      <c r="BO531" s="2">
        <f>INDEX('2011'!$B$44:$B$140,'16 Year_History_Results'!CJ531)</f>
        <v>0</v>
      </c>
      <c r="BP531" s="2">
        <f>INDEX('2012'!$B$44:$B$140,'16 Year_History_Results'!CK531)</f>
        <v>0</v>
      </c>
      <c r="BQ531" s="2">
        <f>INDEX('2013'!$B$44:$B$140,'16 Year_History_Results'!CL531)</f>
        <v>0</v>
      </c>
      <c r="BR531" s="2">
        <f>INDEX('2014'!$B$52:$B$180,'16 Year_History_Results'!CM531)</f>
        <v>0</v>
      </c>
      <c r="BS531" s="147">
        <f>INDEX('2015'!$B$52:$B$308,'16 Year_History_Results'!CN531)</f>
        <v>0</v>
      </c>
      <c r="BT531" s="147">
        <f>INDEX('2016'!$B$52:$B$308,'16 Year_History_Results'!CO531)</f>
        <v>0</v>
      </c>
      <c r="BW531">
        <f t="shared" si="415"/>
        <v>87</v>
      </c>
      <c r="BX531" s="110"/>
      <c r="BY531" s="97"/>
      <c r="BZ531" s="146">
        <f>IF(ISNA(MATCH($BW531,'2001'!$A$44:$A$139,0)),97,MATCH($BW531,'2001'!$A$44:$A$139,0))</f>
        <v>97</v>
      </c>
      <c r="CA531" s="2">
        <f>IF(ISNA(MATCH($BW531,'2002'!$A$44:$A$139,0)),97,MATCH($BW531,'2002'!$A$44:$A$139,0))</f>
        <v>97</v>
      </c>
      <c r="CB531" s="2">
        <f>IF(ISNA(MATCH($BW531,'2003'!$A$44:$A$139,0)),97,MATCH($BW531,'2003'!$A$44:$A$139,0))</f>
        <v>19</v>
      </c>
      <c r="CC531" s="2">
        <f>IF(ISNA(MATCH($BW531,'2004'!$A$44:$A$139,0)),97,MATCH($BW531,'2004'!$A$44:$A$139,0))</f>
        <v>97</v>
      </c>
      <c r="CD531" s="2">
        <f>IF(ISNA(MATCH($BW531,'2005'!$A$44:$A$139,0)),97,MATCH($BW531,'2005'!$A$44:$A$139,0))</f>
        <v>97</v>
      </c>
      <c r="CE531" s="2">
        <f>IF(ISNA(MATCH($BW531,'2006'!$A$44:$A$139,0)),97,MATCH($BW531,'2006'!$A$44:$A$139,0))</f>
        <v>97</v>
      </c>
      <c r="CF531" s="2">
        <f>IF(ISNA(MATCH($BW531,'2007'!$A$44:$A$139,0)),97,MATCH($BW531,'2007'!$A$44:$A$139,0))</f>
        <v>97</v>
      </c>
      <c r="CG531" s="2">
        <f>IF(ISNA(MATCH($BW531,'2008'!$A$44:$A$139,0)),97,MATCH($BW531,'2008'!$A$44:$A$139,0))</f>
        <v>97</v>
      </c>
      <c r="CH531" s="2">
        <f>IF(ISNA(MATCH($BW531,'2009'!$A$44:$A$139,0)),97,MATCH($BW531,'2009'!$A$44:$A$139,0))</f>
        <v>97</v>
      </c>
      <c r="CI531" s="2">
        <f>IF(ISNA(MATCH($BW531,'2010'!$A$44:$A$139,0)),97,MATCH($BW531,'2010'!$A$44:$A$139,0))</f>
        <v>97</v>
      </c>
      <c r="CJ531" s="2">
        <f>IF(ISNA(MATCH($BW531,'2011'!$A$44:$A$139,0)),97,MATCH($BW531,'2011'!$A$44:$A$139,0))</f>
        <v>97</v>
      </c>
      <c r="CK531" s="2">
        <f>IF(ISNA(MATCH($BW531,'2012'!$A$44:$A$139,0)),97,MATCH($BW531,'2012'!$A$44:$A$139,0))</f>
        <v>97</v>
      </c>
      <c r="CL531" s="2">
        <f>IF(ISNA(MATCH($BW531,'2013'!$A$44:$A$139,0)),97,MATCH($BW531,'2013'!$A$44:$A$139,0))</f>
        <v>97</v>
      </c>
      <c r="CM531" s="2">
        <f>IF(ISNA(MATCH($BW531,'2014'!$A$52:$A$179,0)),129,MATCH($BW531,'2014'!$A$52:$A$179,0))</f>
        <v>129</v>
      </c>
      <c r="CN531" s="147">
        <f>IF(ISNA(MATCH($BW531,'2015'!$A$52:$A$307,0)),257,MATCH($BW531,'2015'!$A$52:$A$307,0))</f>
        <v>257</v>
      </c>
      <c r="CO531" s="147">
        <f>IF(ISNA(MATCH($BW531,'2016'!$A$52:$A$307,0)),257,MATCH($BW531,'2016'!$A$52:$A$307,0))</f>
        <v>257</v>
      </c>
      <c r="CQ531">
        <f t="shared" si="392"/>
        <v>87</v>
      </c>
      <c r="CR531" s="281"/>
      <c r="CS531" s="279"/>
      <c r="CT531" s="278">
        <f t="shared" si="393"/>
        <v>0</v>
      </c>
      <c r="CU531" s="279">
        <f t="shared" si="394"/>
        <v>0</v>
      </c>
      <c r="CV531" s="279">
        <f t="shared" si="395"/>
        <v>34</v>
      </c>
      <c r="CW531" s="279">
        <f t="shared" si="396"/>
        <v>22.664400000000001</v>
      </c>
      <c r="CX531" s="279">
        <f t="shared" si="397"/>
        <v>15.108089039999999</v>
      </c>
      <c r="CY531" s="279">
        <f t="shared" si="398"/>
        <v>10.071052154063999</v>
      </c>
      <c r="CZ531" s="279">
        <f t="shared" si="399"/>
        <v>6.7133633658990615</v>
      </c>
      <c r="DA531" s="279">
        <f t="shared" si="400"/>
        <v>4.4751280197083139</v>
      </c>
      <c r="DB531" s="279">
        <f t="shared" si="401"/>
        <v>2.9831203379375619</v>
      </c>
      <c r="DC531" s="279">
        <f t="shared" si="402"/>
        <v>1.9885480172691787</v>
      </c>
      <c r="DD531" s="279">
        <f t="shared" si="403"/>
        <v>1.3255661083116346</v>
      </c>
      <c r="DE531" s="279">
        <f t="shared" si="404"/>
        <v>0.8836223678005356</v>
      </c>
      <c r="DF531" s="279">
        <f t="shared" si="405"/>
        <v>0.589022670375837</v>
      </c>
      <c r="DG531" s="279">
        <f t="shared" si="406"/>
        <v>0.39264251207253292</v>
      </c>
      <c r="DH531" s="280">
        <f t="shared" si="407"/>
        <v>0.26173549854755046</v>
      </c>
      <c r="DI531" s="280">
        <f t="shared" si="419"/>
        <v>0.17447288333179714</v>
      </c>
      <c r="DJ531" s="154">
        <f t="shared" si="416"/>
        <v>468</v>
      </c>
      <c r="DK531" s="279">
        <f t="shared" si="408"/>
        <v>87</v>
      </c>
      <c r="DL531" s="97"/>
      <c r="DM531" s="154"/>
      <c r="DN531" s="267">
        <f>BE531+AJ531+DM531</f>
        <v>0</v>
      </c>
      <c r="DO531" s="154">
        <f>BF531+AK531+DN531</f>
        <v>0</v>
      </c>
      <c r="DP531" s="154">
        <f>BG531+AL531+DO531</f>
        <v>34</v>
      </c>
      <c r="DQ531" s="154">
        <f>BH531+AM531+DP531</f>
        <v>34</v>
      </c>
      <c r="DR531" s="154">
        <f>BI531+AN531+DQ531</f>
        <v>34</v>
      </c>
      <c r="DS531" s="154">
        <f>BJ531+AO531+DR531</f>
        <v>34</v>
      </c>
      <c r="DT531" s="154">
        <f>BK531+AP531+DS531</f>
        <v>34</v>
      </c>
      <c r="DU531" s="154">
        <f>BL531+AQ531+DT531</f>
        <v>34</v>
      </c>
      <c r="DV531" s="154">
        <f>BM531+AR531+DU531</f>
        <v>34</v>
      </c>
      <c r="DW531" s="154">
        <f>BN531+AS531+DV531</f>
        <v>34</v>
      </c>
      <c r="DX531" s="154">
        <f>BO531+AT531+DW531</f>
        <v>34</v>
      </c>
      <c r="DY531" s="154">
        <f>BP531+AU531+DX531</f>
        <v>34</v>
      </c>
      <c r="DZ531" s="154">
        <f t="shared" si="409"/>
        <v>34</v>
      </c>
      <c r="EA531" s="154">
        <f t="shared" si="410"/>
        <v>34</v>
      </c>
      <c r="EB531" s="264">
        <f t="shared" si="411"/>
        <v>34</v>
      </c>
      <c r="EC531" s="264">
        <f t="shared" si="420"/>
        <v>34</v>
      </c>
      <c r="ED531" s="154">
        <f t="shared" si="417"/>
        <v>230</v>
      </c>
    </row>
    <row r="532" spans="2:134" ht="13" thickBot="1" x14ac:dyDescent="0.3">
      <c r="B532" s="131">
        <v>288</v>
      </c>
      <c r="C532" s="50">
        <f t="shared" si="412"/>
        <v>1</v>
      </c>
      <c r="D532" s="50">
        <f t="shared" si="413"/>
        <v>0</v>
      </c>
      <c r="E532" s="97"/>
      <c r="F532" s="2">
        <f t="shared" si="418"/>
        <v>527</v>
      </c>
      <c r="G532" s="487">
        <v>1138</v>
      </c>
      <c r="H532" s="98">
        <f>15- COUNTIF(L532:AC532,"#N/A")</f>
        <v>0</v>
      </c>
      <c r="I532" s="131">
        <f>SUM(AH532:AY532)+SUM(BE532:BT532)</f>
        <v>10</v>
      </c>
      <c r="J532" s="398">
        <f>DI532</f>
        <v>0.17324196187524615</v>
      </c>
      <c r="K532" s="456" t="str">
        <f>IF(ISNUMBER(MATCH(G532,'[4]OPR data'!$A$3:$A$2900,0)),"Y","N")</f>
        <v>Y</v>
      </c>
      <c r="L532" s="110"/>
      <c r="M532" s="233"/>
      <c r="N532" s="469" t="e">
        <f>(INDEX(Finish_table!R$4:R$83,MATCH('16 Year_History_Results'!$G532,Finish_table!S$4:S$83,0),1))</f>
        <v>#N/A</v>
      </c>
      <c r="O532" s="233" t="e">
        <f>(INDEX(Finish_table!Z$4:Z$99,MATCH('16 Year_History_Results'!$G532,Finish_table!AA$4:AA$99,0),1))</f>
        <v>#N/A</v>
      </c>
      <c r="P532" s="233" t="e">
        <f>(INDEX(Finish_table!AI$4:AI$99,MATCH('16 Year_History_Results'!$G532,Finish_table!AJ$4:AJ$99,0),1))</f>
        <v>#N/A</v>
      </c>
      <c r="Q532" s="233" t="e">
        <f>(INDEX(Finish_table!AR$4:AR$99,MATCH('16 Year_History_Results'!$G532,Finish_table!AS$4:AS$99,0),1))</f>
        <v>#N/A</v>
      </c>
      <c r="R532" s="233" t="e">
        <f>(INDEX(Finish_table!BA$4:BA$99,MATCH('16 Year_History_Results'!$G532,Finish_table!BB$4:BB$99,0),1))</f>
        <v>#N/A</v>
      </c>
      <c r="S532" s="233" t="str">
        <f>(INDEX(Finish_table!BJ$4:BJ$99,MATCH('16 Year_History_Results'!$G532,Finish_table!BK$4:BK$99,0),1))</f>
        <v>SF</v>
      </c>
      <c r="T532" s="233" t="e">
        <f>(INDEX(Finish_table!BS$4:BS$99,MATCH('16 Year_History_Results'!$G532,Finish_table!BT$4:BT$99,0),1))</f>
        <v>#N/A</v>
      </c>
      <c r="U532" s="233" t="e">
        <f>(INDEX(Finish_table!CB$4:CB$99,MATCH('16 Year_History_Results'!$G532,Finish_table!CC$4:CC$99,0),1))</f>
        <v>#N/A</v>
      </c>
      <c r="V532" s="233" t="e">
        <f>(INDEX(Finish_table!CK$4:CK$99,MATCH('16 Year_History_Results'!$G532,Finish_table!CL$4:CL$99,0),1))</f>
        <v>#N/A</v>
      </c>
      <c r="W532" s="233" t="e">
        <f>(INDEX(Finish_table!CT$4:CT$99,MATCH('16 Year_History_Results'!$G532,Finish_table!CU$4:CU$99,0),1))</f>
        <v>#N/A</v>
      </c>
      <c r="X532" s="233" t="e">
        <f>(INDEX(Finish_table!DC$4:DC$99,MATCH('16 Year_History_Results'!$G532,Finish_table!DD$4:DD$99,0),1))</f>
        <v>#N/A</v>
      </c>
      <c r="Y532" s="233" t="e">
        <f>(INDEX(Finish_table!DL$4:DL$99,MATCH('16 Year_History_Results'!$G532,Finish_table!DM$4:DM$99,0),1))</f>
        <v>#N/A</v>
      </c>
      <c r="Z532" s="233" t="e">
        <f>(INDEX(Finish_table!DU$4:DU$99,MATCH('16 Year_History_Results'!$G532,Finish_table!DV$4:DV$99,0),1))</f>
        <v>#N/A</v>
      </c>
      <c r="AA532" s="233" t="e">
        <f>(INDEX(Finish_table!ED$4:ED$140,MATCH('16 Year_History_Results'!$G532,Finish_table!EE$4:EE$140,0),1))</f>
        <v>#N/A</v>
      </c>
      <c r="AB532" s="233" t="e">
        <f>(INDEX(Finish_table!EM$4:EM$224,MATCH('16 Year_History_Results'!$G532,Finish_table!EN$4:EN$224,0),1))</f>
        <v>#N/A</v>
      </c>
      <c r="AC532" s="253" t="e">
        <f>(INDEX(Finish_table!EW$4:EW$224,MATCH('16 Year_History_Results'!$G532,Finish_table!EX$4:EX$224,0),1))</f>
        <v>#N/A</v>
      </c>
      <c r="AG532">
        <f t="shared" si="391"/>
        <v>1138</v>
      </c>
      <c r="AH532" s="110"/>
      <c r="AI532" s="2"/>
      <c r="AJ532" s="146">
        <f>INDEX('2001'!$C$44:$C$140,'16 Year_History_Results'!BZ532)</f>
        <v>0</v>
      </c>
      <c r="AK532" s="2">
        <f>INDEX('2002'!$C$44:$C$140,'16 Year_History_Results'!CA532)</f>
        <v>0</v>
      </c>
      <c r="AL532" s="2">
        <f>INDEX('2003'!$C$44:$C$140,'16 Year_History_Results'!CB532)</f>
        <v>0</v>
      </c>
      <c r="AM532" s="2">
        <f>INDEX('2004'!$C$44:$C$140,'16 Year_History_Results'!CC532)</f>
        <v>0</v>
      </c>
      <c r="AN532" s="2">
        <f>INDEX('2005'!$C$44:$C$140,'16 Year_History_Results'!CD532)</f>
        <v>0</v>
      </c>
      <c r="AO532" s="2">
        <f>INDEX('2006'!$C$44:$C$140,'16 Year_History_Results'!CE532)</f>
        <v>8</v>
      </c>
      <c r="AP532" s="2">
        <f>INDEX('2007'!$C$44:$C$140,'16 Year_History_Results'!CF532)</f>
        <v>0</v>
      </c>
      <c r="AQ532" s="2">
        <f>INDEX('2008'!$C$44:$C$140,'16 Year_History_Results'!CG532)</f>
        <v>0</v>
      </c>
      <c r="AR532" s="2">
        <f>INDEX('2009'!$C$44:$C$140,'16 Year_History_Results'!CH532)</f>
        <v>0</v>
      </c>
      <c r="AS532" s="2">
        <f>INDEX('2010'!$C$44:$C$140,'16 Year_History_Results'!CI532)</f>
        <v>0</v>
      </c>
      <c r="AT532" s="2">
        <f>INDEX('2011'!$C$44:$C$140,'16 Year_History_Results'!CJ532)</f>
        <v>0</v>
      </c>
      <c r="AU532" s="2">
        <f>INDEX('2012'!$C$44:$C$140,'16 Year_History_Results'!CK532)</f>
        <v>0</v>
      </c>
      <c r="AV532" s="2">
        <f>INDEX('2013'!$C$44:$C$140,'16 Year_History_Results'!CL532)</f>
        <v>0</v>
      </c>
      <c r="AW532" s="2">
        <f>INDEX('2014'!$C$52:$C$180,'16 Year_History_Results'!CM532)</f>
        <v>0</v>
      </c>
      <c r="AX532" s="2">
        <f>INDEX('2015'!$E$52:$E$308,'16 Year_History_Results'!CN532)</f>
        <v>0</v>
      </c>
      <c r="AY532" s="147">
        <f>INDEX('2016'!$E$52:$E$308,'16 Year_History_Results'!CO532)</f>
        <v>0</v>
      </c>
      <c r="AZ532" s="2"/>
      <c r="BB532">
        <f t="shared" si="414"/>
        <v>1138</v>
      </c>
      <c r="BC532" s="110"/>
      <c r="BD532" s="97"/>
      <c r="BE532" s="146">
        <f>INDEX('2001'!$B$44:$B$140,'16 Year_History_Results'!BZ532)</f>
        <v>0</v>
      </c>
      <c r="BF532" s="2">
        <f>INDEX('2002'!$B$44:$B$140,'16 Year_History_Results'!CA532)</f>
        <v>0</v>
      </c>
      <c r="BG532" s="2">
        <f>INDEX('2003'!$B$44:$B$140,'16 Year_History_Results'!CB532)</f>
        <v>0</v>
      </c>
      <c r="BH532" s="2">
        <f>INDEX('2004'!$B$44:$B$140,'16 Year_History_Results'!CC532)</f>
        <v>0</v>
      </c>
      <c r="BI532" s="2">
        <f>INDEX('2005'!$B$44:$B$140,'16 Year_History_Results'!CD532)</f>
        <v>0</v>
      </c>
      <c r="BJ532" s="2">
        <f>INDEX('2006'!$B$44:$B$140,'16 Year_History_Results'!CE532)</f>
        <v>2</v>
      </c>
      <c r="BK532" s="2">
        <f>INDEX('2007'!$B$44:$B$140,'16 Year_History_Results'!CF532)</f>
        <v>0</v>
      </c>
      <c r="BL532" s="2">
        <f>INDEX('2008'!$B$44:$B$140,'16 Year_History_Results'!CG532)</f>
        <v>0</v>
      </c>
      <c r="BM532" s="2">
        <f>INDEX('2009'!$B$44:$B$140,'16 Year_History_Results'!CH532)</f>
        <v>0</v>
      </c>
      <c r="BN532" s="2">
        <f>INDEX('2010'!$B$44:$B$140,'16 Year_History_Results'!CI532)</f>
        <v>0</v>
      </c>
      <c r="BO532" s="2">
        <f>INDEX('2011'!$B$44:$B$140,'16 Year_History_Results'!CJ532)</f>
        <v>0</v>
      </c>
      <c r="BP532" s="2">
        <f>INDEX('2012'!$B$44:$B$140,'16 Year_History_Results'!CK532)</f>
        <v>0</v>
      </c>
      <c r="BQ532" s="2">
        <f>INDEX('2013'!$B$44:$B$140,'16 Year_History_Results'!CL532)</f>
        <v>0</v>
      </c>
      <c r="BR532" s="2">
        <f>INDEX('2014'!$B$52:$B$180,'16 Year_History_Results'!CM532)</f>
        <v>0</v>
      </c>
      <c r="BS532" s="147">
        <f>INDEX('2015'!$B$52:$B$308,'16 Year_History_Results'!CN532)</f>
        <v>0</v>
      </c>
      <c r="BT532" s="147">
        <f>INDEX('2016'!$B$52:$B$308,'16 Year_History_Results'!CO532)</f>
        <v>0</v>
      </c>
      <c r="BW532">
        <f t="shared" si="415"/>
        <v>1138</v>
      </c>
      <c r="BX532" s="110"/>
      <c r="BY532" s="97"/>
      <c r="BZ532" s="146">
        <f>IF(ISNA(MATCH($BW532,'2001'!$A$44:$A$139,0)),97,MATCH($BW532,'2001'!$A$44:$A$139,0))</f>
        <v>97</v>
      </c>
      <c r="CA532" s="2">
        <f>IF(ISNA(MATCH($BW532,'2002'!$A$44:$A$139,0)),97,MATCH($BW532,'2002'!$A$44:$A$139,0))</f>
        <v>97</v>
      </c>
      <c r="CB532" s="2">
        <f>IF(ISNA(MATCH($BW532,'2003'!$A$44:$A$139,0)),97,MATCH($BW532,'2003'!$A$44:$A$139,0))</f>
        <v>97</v>
      </c>
      <c r="CC532" s="2">
        <f>IF(ISNA(MATCH($BW532,'2004'!$A$44:$A$139,0)),97,MATCH($BW532,'2004'!$A$44:$A$139,0))</f>
        <v>97</v>
      </c>
      <c r="CD532" s="2">
        <f>IF(ISNA(MATCH($BW532,'2005'!$A$44:$A$139,0)),97,MATCH($BW532,'2005'!$A$44:$A$139,0))</f>
        <v>97</v>
      </c>
      <c r="CE532" s="2">
        <f>IF(ISNA(MATCH($BW532,'2006'!$A$44:$A$139,0)),97,MATCH($BW532,'2006'!$A$44:$A$139,0))</f>
        <v>79</v>
      </c>
      <c r="CF532" s="2">
        <f>IF(ISNA(MATCH($BW532,'2007'!$A$44:$A$139,0)),97,MATCH($BW532,'2007'!$A$44:$A$139,0))</f>
        <v>97</v>
      </c>
      <c r="CG532" s="2">
        <f>IF(ISNA(MATCH($BW532,'2008'!$A$44:$A$139,0)),97,MATCH($BW532,'2008'!$A$44:$A$139,0))</f>
        <v>97</v>
      </c>
      <c r="CH532" s="2">
        <f>IF(ISNA(MATCH($BW532,'2009'!$A$44:$A$139,0)),97,MATCH($BW532,'2009'!$A$44:$A$139,0))</f>
        <v>97</v>
      </c>
      <c r="CI532" s="2">
        <f>IF(ISNA(MATCH($BW532,'2010'!$A$44:$A$139,0)),97,MATCH($BW532,'2010'!$A$44:$A$139,0))</f>
        <v>97</v>
      </c>
      <c r="CJ532" s="2">
        <f>IF(ISNA(MATCH($BW532,'2011'!$A$44:$A$139,0)),97,MATCH($BW532,'2011'!$A$44:$A$139,0))</f>
        <v>97</v>
      </c>
      <c r="CK532" s="2">
        <f>IF(ISNA(MATCH($BW532,'2012'!$A$44:$A$139,0)),97,MATCH($BW532,'2012'!$A$44:$A$139,0))</f>
        <v>97</v>
      </c>
      <c r="CL532" s="2">
        <f>IF(ISNA(MATCH($BW532,'2013'!$A$44:$A$139,0)),97,MATCH($BW532,'2013'!$A$44:$A$139,0))</f>
        <v>97</v>
      </c>
      <c r="CM532" s="2">
        <f>IF(ISNA(MATCH($BW532,'2014'!$A$52:$A$179,0)),129,MATCH($BW532,'2014'!$A$52:$A$179,0))</f>
        <v>129</v>
      </c>
      <c r="CN532" s="147">
        <f>IF(ISNA(MATCH($BW532,'2015'!$A$52:$A$307,0)),257,MATCH($BW532,'2015'!$A$52:$A$307,0))</f>
        <v>257</v>
      </c>
      <c r="CO532" s="147">
        <f>IF(ISNA(MATCH($BW532,'2016'!$A$52:$A$307,0)),257,MATCH($BW532,'2016'!$A$52:$A$307,0))</f>
        <v>257</v>
      </c>
      <c r="CQ532">
        <f t="shared" si="392"/>
        <v>1138</v>
      </c>
      <c r="CR532" s="281"/>
      <c r="CS532" s="279"/>
      <c r="CT532" s="278">
        <f t="shared" si="393"/>
        <v>0</v>
      </c>
      <c r="CU532" s="279">
        <f t="shared" si="394"/>
        <v>0</v>
      </c>
      <c r="CV532" s="279">
        <f t="shared" si="395"/>
        <v>0</v>
      </c>
      <c r="CW532" s="279">
        <f t="shared" si="396"/>
        <v>0</v>
      </c>
      <c r="CX532" s="279">
        <f t="shared" si="397"/>
        <v>0</v>
      </c>
      <c r="CY532" s="279">
        <f t="shared" si="398"/>
        <v>10</v>
      </c>
      <c r="CZ532" s="279">
        <f t="shared" si="399"/>
        <v>6.6659999999999995</v>
      </c>
      <c r="DA532" s="279">
        <f t="shared" si="400"/>
        <v>4.4435555999999998</v>
      </c>
      <c r="DB532" s="279">
        <f t="shared" si="401"/>
        <v>2.9620741629599996</v>
      </c>
      <c r="DC532" s="279">
        <f t="shared" si="402"/>
        <v>1.9745186370291357</v>
      </c>
      <c r="DD532" s="279">
        <f t="shared" si="403"/>
        <v>1.3162141234436218</v>
      </c>
      <c r="DE532" s="279">
        <f t="shared" si="404"/>
        <v>0.8773883346875182</v>
      </c>
      <c r="DF532" s="279">
        <f t="shared" si="405"/>
        <v>0.5848670639026996</v>
      </c>
      <c r="DG532" s="279">
        <f t="shared" si="406"/>
        <v>0.38987238479753955</v>
      </c>
      <c r="DH532" s="280">
        <f t="shared" si="407"/>
        <v>0.25988893170603983</v>
      </c>
      <c r="DI532" s="280">
        <f t="shared" si="419"/>
        <v>0.17324196187524615</v>
      </c>
      <c r="DJ532" s="154">
        <f t="shared" si="416"/>
        <v>469</v>
      </c>
      <c r="DK532" s="279">
        <f t="shared" si="408"/>
        <v>1138</v>
      </c>
      <c r="DL532" s="97"/>
      <c r="DM532" s="154"/>
      <c r="DN532" s="267">
        <f>BE532+AJ532+DM532</f>
        <v>0</v>
      </c>
      <c r="DO532" s="154">
        <f>BF532+AK532+DN532</f>
        <v>0</v>
      </c>
      <c r="DP532" s="154">
        <f>BG532+AL532+DO532</f>
        <v>0</v>
      </c>
      <c r="DQ532" s="154">
        <f>BH532+AM532+DP532</f>
        <v>0</v>
      </c>
      <c r="DR532" s="154">
        <f>BI532+AN532+DQ532</f>
        <v>0</v>
      </c>
      <c r="DS532" s="154">
        <f>BJ532+AO532+DR532</f>
        <v>10</v>
      </c>
      <c r="DT532" s="154">
        <f>BK532+AP532+DS532</f>
        <v>10</v>
      </c>
      <c r="DU532" s="154">
        <f>BL532+AQ532+DT532</f>
        <v>10</v>
      </c>
      <c r="DV532" s="154">
        <f>BM532+AR532+DU532</f>
        <v>10</v>
      </c>
      <c r="DW532" s="154">
        <f>BN532+AS532+DV532</f>
        <v>10</v>
      </c>
      <c r="DX532" s="154">
        <f>BO532+AT532+DW532</f>
        <v>10</v>
      </c>
      <c r="DY532" s="154">
        <f>BP532+AU532+DX532</f>
        <v>10</v>
      </c>
      <c r="DZ532" s="154">
        <f t="shared" si="409"/>
        <v>10</v>
      </c>
      <c r="EA532" s="154">
        <f t="shared" si="410"/>
        <v>10</v>
      </c>
      <c r="EB532" s="264">
        <f t="shared" si="411"/>
        <v>10</v>
      </c>
      <c r="EC532" s="264">
        <f t="shared" si="420"/>
        <v>10</v>
      </c>
      <c r="ED532" s="154">
        <f t="shared" si="417"/>
        <v>424</v>
      </c>
    </row>
    <row r="533" spans="2:134" ht="13" thickBot="1" x14ac:dyDescent="0.3">
      <c r="B533" s="131">
        <v>288</v>
      </c>
      <c r="C533" s="50">
        <f t="shared" si="412"/>
        <v>2</v>
      </c>
      <c r="D533" s="50">
        <f t="shared" si="413"/>
        <v>0</v>
      </c>
      <c r="E533" s="97"/>
      <c r="F533" s="2">
        <f t="shared" si="418"/>
        <v>528</v>
      </c>
      <c r="G533" s="494">
        <v>538</v>
      </c>
      <c r="H533" s="98">
        <f>15- COUNTIF(L533:AC533,"#N/A")</f>
        <v>1</v>
      </c>
      <c r="I533" s="131">
        <f>SUM(AH533:AY533)+SUM(BE533:BT533)</f>
        <v>48</v>
      </c>
      <c r="J533" s="398">
        <f>DI533</f>
        <v>0.17218033304470987</v>
      </c>
      <c r="K533" s="456" t="str">
        <f>IF(ISNUMBER(MATCH(G533,'[4]OPR data'!$A$3:$A$2900,0)),"Y","N")</f>
        <v>Y</v>
      </c>
      <c r="L533" s="110"/>
      <c r="M533" s="233"/>
      <c r="N533" s="469" t="str">
        <f>(INDEX(Finish_table!R$4:R$83,MATCH('16 Year_History_Results'!$G533,Finish_table!S$4:S$83,0),1))</f>
        <v>SF</v>
      </c>
      <c r="O533" s="233" t="e">
        <f>(INDEX(Finish_table!Z$4:Z$99,MATCH('16 Year_History_Results'!$G533,Finish_table!AA$4:AA$99,0),1))</f>
        <v>#N/A</v>
      </c>
      <c r="P533" s="233" t="str">
        <f>(INDEX(Finish_table!AI$4:AI$99,MATCH('16 Year_History_Results'!$G533,Finish_table!AJ$4:AJ$99,0),1))</f>
        <v>SF</v>
      </c>
      <c r="Q533" s="233" t="e">
        <f>(INDEX(Finish_table!AR$4:AR$99,MATCH('16 Year_History_Results'!$G533,Finish_table!AS$4:AS$99,0),1))</f>
        <v>#N/A</v>
      </c>
      <c r="R533" s="233" t="e">
        <f>(INDEX(Finish_table!BA$4:BA$99,MATCH('16 Year_History_Results'!$G533,Finish_table!BB$4:BB$99,0),1))</f>
        <v>#N/A</v>
      </c>
      <c r="S533" s="233" t="e">
        <f>(INDEX(Finish_table!BJ$4:BJ$99,MATCH('16 Year_History_Results'!$G533,Finish_table!BK$4:BK$99,0),1))</f>
        <v>#N/A</v>
      </c>
      <c r="T533" s="233" t="e">
        <f>(INDEX(Finish_table!BS$4:BS$99,MATCH('16 Year_History_Results'!$G533,Finish_table!BT$4:BT$99,0),1))</f>
        <v>#N/A</v>
      </c>
      <c r="U533" s="233" t="e">
        <f>(INDEX(Finish_table!CB$4:CB$99,MATCH('16 Year_History_Results'!$G533,Finish_table!CC$4:CC$99,0),1))</f>
        <v>#N/A</v>
      </c>
      <c r="V533" s="233" t="e">
        <f>(INDEX(Finish_table!CK$4:CK$99,MATCH('16 Year_History_Results'!$G533,Finish_table!CL$4:CL$99,0),1))</f>
        <v>#N/A</v>
      </c>
      <c r="W533" s="233" t="e">
        <f>(INDEX(Finish_table!CT$4:CT$99,MATCH('16 Year_History_Results'!$G533,Finish_table!CU$4:CU$99,0),1))</f>
        <v>#N/A</v>
      </c>
      <c r="X533" s="233" t="e">
        <f>(INDEX(Finish_table!DC$4:DC$99,MATCH('16 Year_History_Results'!$G533,Finish_table!DD$4:DD$99,0),1))</f>
        <v>#N/A</v>
      </c>
      <c r="Y533" s="233" t="e">
        <f>(INDEX(Finish_table!DL$4:DL$99,MATCH('16 Year_History_Results'!$G533,Finish_table!DM$4:DM$99,0),1))</f>
        <v>#N/A</v>
      </c>
      <c r="Z533" s="233" t="e">
        <f>(INDEX(Finish_table!DU$4:DU$99,MATCH('16 Year_History_Results'!$G533,Finish_table!DV$4:DV$99,0),1))</f>
        <v>#N/A</v>
      </c>
      <c r="AA533" s="233" t="e">
        <f>(INDEX(Finish_table!ED$4:ED$140,MATCH('16 Year_History_Results'!$G533,Finish_table!EE$4:EE$140,0),1))</f>
        <v>#N/A</v>
      </c>
      <c r="AB533" s="233" t="e">
        <f>(INDEX(Finish_table!EM$4:EM$224,MATCH('16 Year_History_Results'!$G533,Finish_table!EN$4:EN$224,0),1))</f>
        <v>#N/A</v>
      </c>
      <c r="AC533" s="253" t="e">
        <f>(INDEX(Finish_table!EW$4:EW$224,MATCH('16 Year_History_Results'!$G533,Finish_table!EX$4:EX$224,0),1))</f>
        <v>#N/A</v>
      </c>
      <c r="AG533">
        <f t="shared" si="391"/>
        <v>538</v>
      </c>
      <c r="AH533" s="110"/>
      <c r="AI533" s="2"/>
      <c r="AJ533" s="146">
        <f>INDEX('2001'!$C$44:$C$140,'16 Year_History_Results'!BZ533)</f>
        <v>20</v>
      </c>
      <c r="AK533" s="2">
        <f>INDEX('2002'!$C$44:$C$140,'16 Year_History_Results'!CA533)</f>
        <v>0</v>
      </c>
      <c r="AL533" s="2">
        <f>INDEX('2003'!$C$44:$C$140,'16 Year_History_Results'!CB533)</f>
        <v>10</v>
      </c>
      <c r="AM533" s="2">
        <f>INDEX('2004'!$C$44:$C$140,'16 Year_History_Results'!CC533)</f>
        <v>0</v>
      </c>
      <c r="AN533" s="2">
        <f>INDEX('2005'!$C$44:$C$140,'16 Year_History_Results'!CD533)</f>
        <v>0</v>
      </c>
      <c r="AO533" s="2">
        <f>INDEX('2006'!$C$44:$C$140,'16 Year_History_Results'!CE533)</f>
        <v>0</v>
      </c>
      <c r="AP533" s="2">
        <f>INDEX('2007'!$C$44:$C$140,'16 Year_History_Results'!CF533)</f>
        <v>0</v>
      </c>
      <c r="AQ533" s="2">
        <f>INDEX('2008'!$C$44:$C$140,'16 Year_History_Results'!CG533)</f>
        <v>0</v>
      </c>
      <c r="AR533" s="2">
        <f>INDEX('2009'!$C$44:$C$140,'16 Year_History_Results'!CH533)</f>
        <v>0</v>
      </c>
      <c r="AS533" s="2">
        <f>INDEX('2010'!$C$44:$C$140,'16 Year_History_Results'!CI533)</f>
        <v>0</v>
      </c>
      <c r="AT533" s="2">
        <f>INDEX('2011'!$C$44:$C$140,'16 Year_History_Results'!CJ533)</f>
        <v>0</v>
      </c>
      <c r="AU533" s="2">
        <f>INDEX('2012'!$C$44:$C$140,'16 Year_History_Results'!CK533)</f>
        <v>0</v>
      </c>
      <c r="AV533" s="2">
        <f>INDEX('2013'!$C$44:$C$140,'16 Year_History_Results'!CL533)</f>
        <v>0</v>
      </c>
      <c r="AW533" s="2">
        <f>INDEX('2014'!$C$52:$C$180,'16 Year_History_Results'!CM533)</f>
        <v>0</v>
      </c>
      <c r="AX533" s="2">
        <f>INDEX('2015'!$E$52:$E$308,'16 Year_History_Results'!CN533)</f>
        <v>0</v>
      </c>
      <c r="AY533" s="147">
        <f>INDEX('2016'!$E$52:$E$308,'16 Year_History_Results'!CO533)</f>
        <v>0</v>
      </c>
      <c r="AZ533" s="2"/>
      <c r="BB533">
        <f t="shared" si="414"/>
        <v>538</v>
      </c>
      <c r="BC533" s="110"/>
      <c r="BD533" s="97"/>
      <c r="BE533" s="146">
        <f>INDEX('2001'!$B$44:$B$140,'16 Year_History_Results'!BZ533)</f>
        <v>6</v>
      </c>
      <c r="BF533" s="2">
        <f>INDEX('2002'!$B$44:$B$140,'16 Year_History_Results'!CA533)</f>
        <v>0</v>
      </c>
      <c r="BG533" s="2">
        <f>INDEX('2003'!$B$44:$B$140,'16 Year_History_Results'!CB533)</f>
        <v>12</v>
      </c>
      <c r="BH533" s="2">
        <f>INDEX('2004'!$B$44:$B$140,'16 Year_History_Results'!CC533)</f>
        <v>0</v>
      </c>
      <c r="BI533" s="2">
        <f>INDEX('2005'!$B$44:$B$140,'16 Year_History_Results'!CD533)</f>
        <v>0</v>
      </c>
      <c r="BJ533" s="2">
        <f>INDEX('2006'!$B$44:$B$140,'16 Year_History_Results'!CE533)</f>
        <v>0</v>
      </c>
      <c r="BK533" s="2">
        <f>INDEX('2007'!$B$44:$B$140,'16 Year_History_Results'!CF533)</f>
        <v>0</v>
      </c>
      <c r="BL533" s="2">
        <f>INDEX('2008'!$B$44:$B$140,'16 Year_History_Results'!CG533)</f>
        <v>0</v>
      </c>
      <c r="BM533" s="2">
        <f>INDEX('2009'!$B$44:$B$140,'16 Year_History_Results'!CH533)</f>
        <v>0</v>
      </c>
      <c r="BN533" s="2">
        <f>INDEX('2010'!$B$44:$B$140,'16 Year_History_Results'!CI533)</f>
        <v>0</v>
      </c>
      <c r="BO533" s="2">
        <f>INDEX('2011'!$B$44:$B$140,'16 Year_History_Results'!CJ533)</f>
        <v>0</v>
      </c>
      <c r="BP533" s="2">
        <f>INDEX('2012'!$B$44:$B$140,'16 Year_History_Results'!CK533)</f>
        <v>0</v>
      </c>
      <c r="BQ533" s="2">
        <f>INDEX('2013'!$B$44:$B$140,'16 Year_History_Results'!CL533)</f>
        <v>0</v>
      </c>
      <c r="BR533" s="2">
        <f>INDEX('2014'!$B$52:$B$180,'16 Year_History_Results'!CM533)</f>
        <v>0</v>
      </c>
      <c r="BS533" s="147">
        <f>INDEX('2015'!$B$52:$B$308,'16 Year_History_Results'!CN533)</f>
        <v>0</v>
      </c>
      <c r="BT533" s="147">
        <f>INDEX('2016'!$B$52:$B$308,'16 Year_History_Results'!CO533)</f>
        <v>0</v>
      </c>
      <c r="BW533">
        <f t="shared" si="415"/>
        <v>538</v>
      </c>
      <c r="BX533" s="110"/>
      <c r="BY533" s="97"/>
      <c r="BZ533" s="146">
        <f>IF(ISNA(MATCH($BW533,'2001'!$A$44:$A$139,0)),97,MATCH($BW533,'2001'!$A$44:$A$139,0))</f>
        <v>77</v>
      </c>
      <c r="CA533" s="2">
        <f>IF(ISNA(MATCH($BW533,'2002'!$A$44:$A$139,0)),97,MATCH($BW533,'2002'!$A$44:$A$139,0))</f>
        <v>97</v>
      </c>
      <c r="CB533" s="2">
        <f>IF(ISNA(MATCH($BW533,'2003'!$A$44:$A$139,0)),97,MATCH($BW533,'2003'!$A$44:$A$139,0))</f>
        <v>75</v>
      </c>
      <c r="CC533" s="2">
        <f>IF(ISNA(MATCH($BW533,'2004'!$A$44:$A$139,0)),97,MATCH($BW533,'2004'!$A$44:$A$139,0))</f>
        <v>97</v>
      </c>
      <c r="CD533" s="2">
        <f>IF(ISNA(MATCH($BW533,'2005'!$A$44:$A$139,0)),97,MATCH($BW533,'2005'!$A$44:$A$139,0))</f>
        <v>97</v>
      </c>
      <c r="CE533" s="2">
        <f>IF(ISNA(MATCH($BW533,'2006'!$A$44:$A$139,0)),97,MATCH($BW533,'2006'!$A$44:$A$139,0))</f>
        <v>97</v>
      </c>
      <c r="CF533" s="2">
        <f>IF(ISNA(MATCH($BW533,'2007'!$A$44:$A$139,0)),97,MATCH($BW533,'2007'!$A$44:$A$139,0))</f>
        <v>97</v>
      </c>
      <c r="CG533" s="2">
        <f>IF(ISNA(MATCH($BW533,'2008'!$A$44:$A$139,0)),97,MATCH($BW533,'2008'!$A$44:$A$139,0))</f>
        <v>97</v>
      </c>
      <c r="CH533" s="2">
        <f>IF(ISNA(MATCH($BW533,'2009'!$A$44:$A$139,0)),97,MATCH($BW533,'2009'!$A$44:$A$139,0))</f>
        <v>97</v>
      </c>
      <c r="CI533" s="2">
        <f>IF(ISNA(MATCH($BW533,'2010'!$A$44:$A$139,0)),97,MATCH($BW533,'2010'!$A$44:$A$139,0))</f>
        <v>97</v>
      </c>
      <c r="CJ533" s="2">
        <f>IF(ISNA(MATCH($BW533,'2011'!$A$44:$A$139,0)),97,MATCH($BW533,'2011'!$A$44:$A$139,0))</f>
        <v>97</v>
      </c>
      <c r="CK533" s="2">
        <f>IF(ISNA(MATCH($BW533,'2012'!$A$44:$A$139,0)),97,MATCH($BW533,'2012'!$A$44:$A$139,0))</f>
        <v>97</v>
      </c>
      <c r="CL533" s="2">
        <f>IF(ISNA(MATCH($BW533,'2013'!$A$44:$A$139,0)),97,MATCH($BW533,'2013'!$A$44:$A$139,0))</f>
        <v>97</v>
      </c>
      <c r="CM533" s="2">
        <f>IF(ISNA(MATCH($BW533,'2014'!$A$52:$A$179,0)),129,MATCH($BW533,'2014'!$A$52:$A$179,0))</f>
        <v>129</v>
      </c>
      <c r="CN533" s="147">
        <f>IF(ISNA(MATCH($BW533,'2015'!$A$52:$A$307,0)),257,MATCH($BW533,'2015'!$A$52:$A$307,0))</f>
        <v>257</v>
      </c>
      <c r="CO533" s="147">
        <f>IF(ISNA(MATCH($BW533,'2016'!$A$52:$A$307,0)),257,MATCH($BW533,'2016'!$A$52:$A$307,0))</f>
        <v>257</v>
      </c>
      <c r="CQ533">
        <f t="shared" si="392"/>
        <v>538</v>
      </c>
      <c r="CR533" s="281"/>
      <c r="CS533" s="279"/>
      <c r="CT533" s="278">
        <f t="shared" si="393"/>
        <v>26</v>
      </c>
      <c r="CU533" s="279">
        <f t="shared" si="394"/>
        <v>17.331599999999998</v>
      </c>
      <c r="CV533" s="279">
        <f t="shared" si="395"/>
        <v>33.553244559999996</v>
      </c>
      <c r="CW533" s="279">
        <f t="shared" si="396"/>
        <v>22.366592823695996</v>
      </c>
      <c r="CX533" s="279">
        <f t="shared" si="397"/>
        <v>14.90957077627575</v>
      </c>
      <c r="CY533" s="279">
        <f t="shared" si="398"/>
        <v>9.938719879465415</v>
      </c>
      <c r="CZ533" s="279">
        <f t="shared" si="399"/>
        <v>6.6251506716516451</v>
      </c>
      <c r="DA533" s="279">
        <f t="shared" si="400"/>
        <v>4.4163254377229864</v>
      </c>
      <c r="DB533" s="279">
        <f t="shared" si="401"/>
        <v>2.9439225367861428</v>
      </c>
      <c r="DC533" s="279">
        <f t="shared" si="402"/>
        <v>1.9624187630216428</v>
      </c>
      <c r="DD533" s="279">
        <f t="shared" si="403"/>
        <v>1.3081483474302269</v>
      </c>
      <c r="DE533" s="279">
        <f t="shared" si="404"/>
        <v>0.87201168839698917</v>
      </c>
      <c r="DF533" s="279">
        <f t="shared" si="405"/>
        <v>0.58128299148543294</v>
      </c>
      <c r="DG533" s="279">
        <f t="shared" si="406"/>
        <v>0.38748324212418961</v>
      </c>
      <c r="DH533" s="280">
        <f t="shared" si="407"/>
        <v>0.2582963291999848</v>
      </c>
      <c r="DI533" s="280">
        <f t="shared" si="419"/>
        <v>0.17218033304470987</v>
      </c>
      <c r="DJ533" s="154">
        <f t="shared" si="416"/>
        <v>471</v>
      </c>
      <c r="DK533" s="279">
        <f t="shared" si="408"/>
        <v>538</v>
      </c>
      <c r="DL533" s="97"/>
      <c r="DM533" s="154"/>
      <c r="DN533" s="267">
        <f>BE533+AJ533+DM533</f>
        <v>26</v>
      </c>
      <c r="DO533" s="154">
        <f>BF533+AK533+DN533</f>
        <v>26</v>
      </c>
      <c r="DP533" s="154">
        <f>BG533+AL533+DO533</f>
        <v>48</v>
      </c>
      <c r="DQ533" s="154">
        <f>BH533+AM533+DP533</f>
        <v>48</v>
      </c>
      <c r="DR533" s="154">
        <f>BI533+AN533+DQ533</f>
        <v>48</v>
      </c>
      <c r="DS533" s="154">
        <f>BJ533+AO533+DR533</f>
        <v>48</v>
      </c>
      <c r="DT533" s="154">
        <f>BK533+AP533+DS533</f>
        <v>48</v>
      </c>
      <c r="DU533" s="154">
        <f>BL533+AQ533+DT533</f>
        <v>48</v>
      </c>
      <c r="DV533" s="154">
        <f>BM533+AR533+DU533</f>
        <v>48</v>
      </c>
      <c r="DW533" s="154">
        <f>BN533+AS533+DV533</f>
        <v>48</v>
      </c>
      <c r="DX533" s="154">
        <f>BO533+AT533+DW533</f>
        <v>48</v>
      </c>
      <c r="DY533" s="154">
        <f>BP533+AU533+DX533</f>
        <v>48</v>
      </c>
      <c r="DZ533" s="154">
        <f t="shared" si="409"/>
        <v>48</v>
      </c>
      <c r="EA533" s="154">
        <f t="shared" si="410"/>
        <v>48</v>
      </c>
      <c r="EB533" s="264">
        <f t="shared" si="411"/>
        <v>48</v>
      </c>
      <c r="EC533" s="264">
        <f t="shared" si="420"/>
        <v>48</v>
      </c>
      <c r="ED533" s="154">
        <f t="shared" si="417"/>
        <v>171</v>
      </c>
    </row>
    <row r="534" spans="2:134" ht="13" thickBot="1" x14ac:dyDescent="0.3">
      <c r="B534" s="131">
        <v>288</v>
      </c>
      <c r="C534" s="50">
        <f t="shared" si="412"/>
        <v>3</v>
      </c>
      <c r="D534" s="50">
        <f t="shared" si="413"/>
        <v>3</v>
      </c>
      <c r="E534" s="97"/>
      <c r="F534" s="2">
        <f t="shared" si="418"/>
        <v>529</v>
      </c>
      <c r="G534" s="207">
        <v>192</v>
      </c>
      <c r="H534" s="98">
        <f>15- COUNTIF(L534:AC534,"#N/A")</f>
        <v>1</v>
      </c>
      <c r="I534" s="131">
        <f>SUM(AH534:AY534)+SUM(BE534:BT534)</f>
        <v>52</v>
      </c>
      <c r="J534" s="398">
        <f>DI534</f>
        <v>0.16704467261354669</v>
      </c>
      <c r="K534" s="456" t="str">
        <f>IF(ISNUMBER(MATCH(G534,'[4]OPR data'!$A$3:$A$2900,0)),"Y","N")</f>
        <v>Y</v>
      </c>
      <c r="L534" s="110"/>
      <c r="M534" s="233"/>
      <c r="N534" s="469" t="str">
        <f>(INDEX(Finish_table!R$4:R$83,MATCH('16 Year_History_Results'!$G534,Finish_table!S$4:S$83,0),1))</f>
        <v>SF</v>
      </c>
      <c r="O534" s="233" t="e">
        <f>(INDEX(Finish_table!Z$4:Z$99,MATCH('16 Year_History_Results'!$G534,Finish_table!AA$4:AA$99,0),1))</f>
        <v>#N/A</v>
      </c>
      <c r="P534" s="233" t="str">
        <f>(INDEX(Finish_table!AI$4:AI$99,MATCH('16 Year_History_Results'!$G534,Finish_table!AJ$4:AJ$99,0),1))</f>
        <v>SF</v>
      </c>
      <c r="Q534" s="233" t="e">
        <f>(INDEX(Finish_table!AR$4:AR$99,MATCH('16 Year_History_Results'!$G534,Finish_table!AS$4:AS$99,0),1))</f>
        <v>#N/A</v>
      </c>
      <c r="R534" s="233" t="e">
        <f>(INDEX(Finish_table!BA$4:BA$99,MATCH('16 Year_History_Results'!$G534,Finish_table!BB$4:BB$99,0),1))</f>
        <v>#N/A</v>
      </c>
      <c r="S534" s="233" t="e">
        <f>(INDEX(Finish_table!BJ$4:BJ$99,MATCH('16 Year_History_Results'!$G534,Finish_table!BK$4:BK$99,0),1))</f>
        <v>#N/A</v>
      </c>
      <c r="T534" s="233" t="e">
        <f>(INDEX(Finish_table!BS$4:BS$99,MATCH('16 Year_History_Results'!$G534,Finish_table!BT$4:BT$99,0),1))</f>
        <v>#N/A</v>
      </c>
      <c r="U534" s="233" t="e">
        <f>(INDEX(Finish_table!CB$4:CB$99,MATCH('16 Year_History_Results'!$G534,Finish_table!CC$4:CC$99,0),1))</f>
        <v>#N/A</v>
      </c>
      <c r="V534" s="233" t="e">
        <f>(INDEX(Finish_table!CK$4:CK$99,MATCH('16 Year_History_Results'!$G534,Finish_table!CL$4:CL$99,0),1))</f>
        <v>#N/A</v>
      </c>
      <c r="W534" s="233" t="e">
        <f>(INDEX(Finish_table!CT$4:CT$99,MATCH('16 Year_History_Results'!$G534,Finish_table!CU$4:CU$99,0),1))</f>
        <v>#N/A</v>
      </c>
      <c r="X534" s="233" t="e">
        <f>(INDEX(Finish_table!DC$4:DC$99,MATCH('16 Year_History_Results'!$G534,Finish_table!DD$4:DD$99,0),1))</f>
        <v>#N/A</v>
      </c>
      <c r="Y534" s="233" t="e">
        <f>(INDEX(Finish_table!DL$4:DL$99,MATCH('16 Year_History_Results'!$G534,Finish_table!DM$4:DM$99,0),1))</f>
        <v>#N/A</v>
      </c>
      <c r="Z534" s="233" t="e">
        <f>(INDEX(Finish_table!DU$4:DU$99,MATCH('16 Year_History_Results'!$G534,Finish_table!DV$4:DV$99,0),1))</f>
        <v>#N/A</v>
      </c>
      <c r="AA534" s="233" t="e">
        <f>(INDEX(Finish_table!ED$4:ED$140,MATCH('16 Year_History_Results'!$G534,Finish_table!EE$4:EE$140,0),1))</f>
        <v>#N/A</v>
      </c>
      <c r="AB534" s="233" t="e">
        <f>(INDEX(Finish_table!EM$4:EM$224,MATCH('16 Year_History_Results'!$G534,Finish_table!EN$4:EN$224,0),1))</f>
        <v>#N/A</v>
      </c>
      <c r="AC534" s="253" t="e">
        <f>(INDEX(Finish_table!EW$4:EW$224,MATCH('16 Year_History_Results'!$G534,Finish_table!EX$4:EX$224,0),1))</f>
        <v>#N/A</v>
      </c>
      <c r="AG534">
        <f t="shared" si="391"/>
        <v>192</v>
      </c>
      <c r="AH534" s="110"/>
      <c r="AI534" s="2"/>
      <c r="AJ534" s="146">
        <f>INDEX('2001'!$C$44:$C$140,'16 Year_History_Results'!BZ534)</f>
        <v>20</v>
      </c>
      <c r="AK534" s="2">
        <f>INDEX('2002'!$C$44:$C$140,'16 Year_History_Results'!CA534)</f>
        <v>0</v>
      </c>
      <c r="AL534" s="2">
        <f>INDEX('2003'!$C$44:$C$140,'16 Year_History_Results'!CB534)</f>
        <v>10</v>
      </c>
      <c r="AM534" s="2">
        <f>INDEX('2004'!$C$44:$C$140,'16 Year_History_Results'!CC534)</f>
        <v>0</v>
      </c>
      <c r="AN534" s="2">
        <f>INDEX('2005'!$C$44:$C$140,'16 Year_History_Results'!CD534)</f>
        <v>0</v>
      </c>
      <c r="AO534" s="2">
        <f>INDEX('2006'!$C$44:$C$140,'16 Year_History_Results'!CE534)</f>
        <v>0</v>
      </c>
      <c r="AP534" s="2">
        <f>INDEX('2007'!$C$44:$C$140,'16 Year_History_Results'!CF534)</f>
        <v>0</v>
      </c>
      <c r="AQ534" s="2">
        <f>INDEX('2008'!$C$44:$C$140,'16 Year_History_Results'!CG534)</f>
        <v>0</v>
      </c>
      <c r="AR534" s="2">
        <f>INDEX('2009'!$C$44:$C$140,'16 Year_History_Results'!CH534)</f>
        <v>0</v>
      </c>
      <c r="AS534" s="2">
        <f>INDEX('2010'!$C$44:$C$140,'16 Year_History_Results'!CI534)</f>
        <v>0</v>
      </c>
      <c r="AT534" s="2">
        <f>INDEX('2011'!$C$44:$C$140,'16 Year_History_Results'!CJ534)</f>
        <v>0</v>
      </c>
      <c r="AU534" s="2">
        <f>INDEX('2012'!$C$44:$C$140,'16 Year_History_Results'!CK534)</f>
        <v>0</v>
      </c>
      <c r="AV534" s="2">
        <f>INDEX('2013'!$C$44:$C$140,'16 Year_History_Results'!CL534)</f>
        <v>0</v>
      </c>
      <c r="AW534" s="2">
        <f>INDEX('2014'!$C$52:$C$180,'16 Year_History_Results'!CM534)</f>
        <v>0</v>
      </c>
      <c r="AX534" s="2">
        <f>INDEX('2015'!$E$52:$E$308,'16 Year_History_Results'!CN534)</f>
        <v>0</v>
      </c>
      <c r="AY534" s="147">
        <f>INDEX('2016'!$E$52:$E$308,'16 Year_History_Results'!CO534)</f>
        <v>0</v>
      </c>
      <c r="AZ534" s="2"/>
      <c r="BB534">
        <f t="shared" si="414"/>
        <v>192</v>
      </c>
      <c r="BC534" s="110"/>
      <c r="BD534" s="97"/>
      <c r="BE534" s="146">
        <f>INDEX('2001'!$B$44:$B$140,'16 Year_History_Results'!BZ534)</f>
        <v>15</v>
      </c>
      <c r="BF534" s="2">
        <f>INDEX('2002'!$B$44:$B$140,'16 Year_History_Results'!CA534)</f>
        <v>0</v>
      </c>
      <c r="BG534" s="2">
        <f>INDEX('2003'!$B$44:$B$140,'16 Year_History_Results'!CB534)</f>
        <v>7</v>
      </c>
      <c r="BH534" s="2">
        <f>INDEX('2004'!$B$44:$B$140,'16 Year_History_Results'!CC534)</f>
        <v>0</v>
      </c>
      <c r="BI534" s="2">
        <f>INDEX('2005'!$B$44:$B$140,'16 Year_History_Results'!CD534)</f>
        <v>0</v>
      </c>
      <c r="BJ534" s="2">
        <f>INDEX('2006'!$B$44:$B$140,'16 Year_History_Results'!CE534)</f>
        <v>0</v>
      </c>
      <c r="BK534" s="2">
        <f>INDEX('2007'!$B$44:$B$140,'16 Year_History_Results'!CF534)</f>
        <v>0</v>
      </c>
      <c r="BL534" s="2">
        <f>INDEX('2008'!$B$44:$B$140,'16 Year_History_Results'!CG534)</f>
        <v>0</v>
      </c>
      <c r="BM534" s="2">
        <f>INDEX('2009'!$B$44:$B$140,'16 Year_History_Results'!CH534)</f>
        <v>0</v>
      </c>
      <c r="BN534" s="2">
        <f>INDEX('2010'!$B$44:$B$140,'16 Year_History_Results'!CI534)</f>
        <v>0</v>
      </c>
      <c r="BO534" s="2">
        <f>INDEX('2011'!$B$44:$B$140,'16 Year_History_Results'!CJ534)</f>
        <v>0</v>
      </c>
      <c r="BP534" s="2">
        <f>INDEX('2012'!$B$44:$B$140,'16 Year_History_Results'!CK534)</f>
        <v>0</v>
      </c>
      <c r="BQ534" s="2">
        <f>INDEX('2013'!$B$44:$B$140,'16 Year_History_Results'!CL534)</f>
        <v>0</v>
      </c>
      <c r="BR534" s="2">
        <f>INDEX('2014'!$B$52:$B$180,'16 Year_History_Results'!CM534)</f>
        <v>0</v>
      </c>
      <c r="BS534" s="147">
        <f>INDEX('2015'!$B$52:$B$308,'16 Year_History_Results'!CN534)</f>
        <v>0</v>
      </c>
      <c r="BT534" s="147">
        <f>INDEX('2016'!$B$52:$B$308,'16 Year_History_Results'!CO534)</f>
        <v>0</v>
      </c>
      <c r="BW534">
        <f t="shared" si="415"/>
        <v>192</v>
      </c>
      <c r="BX534" s="110"/>
      <c r="BY534" s="97"/>
      <c r="BZ534" s="146">
        <f>IF(ISNA(MATCH($BW534,'2001'!$A$44:$A$139,0)),97,MATCH($BW534,'2001'!$A$44:$A$139,0))</f>
        <v>46</v>
      </c>
      <c r="CA534" s="2">
        <f>IF(ISNA(MATCH($BW534,'2002'!$A$44:$A$139,0)),97,MATCH($BW534,'2002'!$A$44:$A$139,0))</f>
        <v>97</v>
      </c>
      <c r="CB534" s="2">
        <f>IF(ISNA(MATCH($BW534,'2003'!$A$44:$A$139,0)),97,MATCH($BW534,'2003'!$A$44:$A$139,0))</f>
        <v>35</v>
      </c>
      <c r="CC534" s="2">
        <f>IF(ISNA(MATCH($BW534,'2004'!$A$44:$A$139,0)),97,MATCH($BW534,'2004'!$A$44:$A$139,0))</f>
        <v>97</v>
      </c>
      <c r="CD534" s="2">
        <f>IF(ISNA(MATCH($BW534,'2005'!$A$44:$A$139,0)),97,MATCH($BW534,'2005'!$A$44:$A$139,0))</f>
        <v>97</v>
      </c>
      <c r="CE534" s="2">
        <f>IF(ISNA(MATCH($BW534,'2006'!$A$44:$A$139,0)),97,MATCH($BW534,'2006'!$A$44:$A$139,0))</f>
        <v>97</v>
      </c>
      <c r="CF534" s="2">
        <f>IF(ISNA(MATCH($BW534,'2007'!$A$44:$A$139,0)),97,MATCH($BW534,'2007'!$A$44:$A$139,0))</f>
        <v>97</v>
      </c>
      <c r="CG534" s="2">
        <f>IF(ISNA(MATCH($BW534,'2008'!$A$44:$A$139,0)),97,MATCH($BW534,'2008'!$A$44:$A$139,0))</f>
        <v>97</v>
      </c>
      <c r="CH534" s="2">
        <f>IF(ISNA(MATCH($BW534,'2009'!$A$44:$A$139,0)),97,MATCH($BW534,'2009'!$A$44:$A$139,0))</f>
        <v>97</v>
      </c>
      <c r="CI534" s="2">
        <f>IF(ISNA(MATCH($BW534,'2010'!$A$44:$A$139,0)),97,MATCH($BW534,'2010'!$A$44:$A$139,0))</f>
        <v>97</v>
      </c>
      <c r="CJ534" s="2">
        <f>IF(ISNA(MATCH($BW534,'2011'!$A$44:$A$139,0)),97,MATCH($BW534,'2011'!$A$44:$A$139,0))</f>
        <v>97</v>
      </c>
      <c r="CK534" s="2">
        <f>IF(ISNA(MATCH($BW534,'2012'!$A$44:$A$139,0)),97,MATCH($BW534,'2012'!$A$44:$A$139,0))</f>
        <v>97</v>
      </c>
      <c r="CL534" s="2">
        <f>IF(ISNA(MATCH($BW534,'2013'!$A$44:$A$139,0)),97,MATCH($BW534,'2013'!$A$44:$A$139,0))</f>
        <v>97</v>
      </c>
      <c r="CM534" s="2">
        <f>IF(ISNA(MATCH($BW534,'2014'!$A$52:$A$179,0)),129,MATCH($BW534,'2014'!$A$52:$A$179,0))</f>
        <v>129</v>
      </c>
      <c r="CN534" s="147">
        <f>IF(ISNA(MATCH($BW534,'2015'!$A$52:$A$307,0)),257,MATCH($BW534,'2015'!$A$52:$A$307,0))</f>
        <v>257</v>
      </c>
      <c r="CO534" s="147">
        <f>IF(ISNA(MATCH($BW534,'2016'!$A$52:$A$307,0)),257,MATCH($BW534,'2016'!$A$52:$A$307,0))</f>
        <v>257</v>
      </c>
      <c r="CQ534">
        <f t="shared" si="392"/>
        <v>192</v>
      </c>
      <c r="CR534" s="281"/>
      <c r="CS534" s="279"/>
      <c r="CT534" s="278">
        <f t="shared" si="393"/>
        <v>35</v>
      </c>
      <c r="CU534" s="279">
        <f t="shared" si="394"/>
        <v>23.331</v>
      </c>
      <c r="CV534" s="279">
        <f t="shared" si="395"/>
        <v>32.552444600000001</v>
      </c>
      <c r="CW534" s="279">
        <f t="shared" si="396"/>
        <v>21.699459570359998</v>
      </c>
      <c r="CX534" s="279">
        <f t="shared" si="397"/>
        <v>14.464859749601974</v>
      </c>
      <c r="CY534" s="279">
        <f t="shared" si="398"/>
        <v>9.6422755090846746</v>
      </c>
      <c r="CZ534" s="279">
        <f t="shared" si="399"/>
        <v>6.4275408543558434</v>
      </c>
      <c r="DA534" s="279">
        <f t="shared" si="400"/>
        <v>4.2845987335136053</v>
      </c>
      <c r="DB534" s="279">
        <f t="shared" si="401"/>
        <v>2.8561135157601694</v>
      </c>
      <c r="DC534" s="279">
        <f t="shared" si="402"/>
        <v>1.9038852696057289</v>
      </c>
      <c r="DD534" s="279">
        <f t="shared" si="403"/>
        <v>1.2691299207191789</v>
      </c>
      <c r="DE534" s="279">
        <f t="shared" si="404"/>
        <v>0.84600200515140456</v>
      </c>
      <c r="DF534" s="279">
        <f t="shared" si="405"/>
        <v>0.5639449366339262</v>
      </c>
      <c r="DG534" s="279">
        <f t="shared" si="406"/>
        <v>0.37592569476017518</v>
      </c>
      <c r="DH534" s="280">
        <f t="shared" si="407"/>
        <v>0.25059206812713275</v>
      </c>
      <c r="DI534" s="280">
        <f t="shared" si="419"/>
        <v>0.16704467261354669</v>
      </c>
      <c r="DJ534" s="154">
        <f t="shared" si="416"/>
        <v>472</v>
      </c>
      <c r="DK534" s="279">
        <f t="shared" si="408"/>
        <v>192</v>
      </c>
      <c r="DL534" s="97"/>
      <c r="DM534" s="154"/>
      <c r="DN534" s="267">
        <f>BE534+AJ534+DM534</f>
        <v>35</v>
      </c>
      <c r="DO534" s="154">
        <f>BF534+AK534+DN534</f>
        <v>35</v>
      </c>
      <c r="DP534" s="154">
        <f>BG534+AL534+DO534</f>
        <v>52</v>
      </c>
      <c r="DQ534" s="154">
        <f>BH534+AM534+DP534</f>
        <v>52</v>
      </c>
      <c r="DR534" s="154">
        <f>BI534+AN534+DQ534</f>
        <v>52</v>
      </c>
      <c r="DS534" s="154">
        <f>BJ534+AO534+DR534</f>
        <v>52</v>
      </c>
      <c r="DT534" s="154">
        <f>BK534+AP534+DS534</f>
        <v>52</v>
      </c>
      <c r="DU534" s="154">
        <f>BL534+AQ534+DT534</f>
        <v>52</v>
      </c>
      <c r="DV534" s="154">
        <f>BM534+AR534+DU534</f>
        <v>52</v>
      </c>
      <c r="DW534" s="154">
        <f>BN534+AS534+DV534</f>
        <v>52</v>
      </c>
      <c r="DX534" s="154">
        <f>BO534+AT534+DW534</f>
        <v>52</v>
      </c>
      <c r="DY534" s="154">
        <f>BP534+AU534+DX534</f>
        <v>52</v>
      </c>
      <c r="DZ534" s="154">
        <f t="shared" si="409"/>
        <v>52</v>
      </c>
      <c r="EA534" s="154">
        <f t="shared" si="410"/>
        <v>52</v>
      </c>
      <c r="EB534" s="264">
        <f t="shared" si="411"/>
        <v>52</v>
      </c>
      <c r="EC534" s="264">
        <f t="shared" si="420"/>
        <v>52</v>
      </c>
      <c r="ED534" s="154">
        <f t="shared" si="417"/>
        <v>163</v>
      </c>
    </row>
    <row r="535" spans="2:134" ht="13" thickBot="1" x14ac:dyDescent="0.3">
      <c r="B535" s="131">
        <v>291</v>
      </c>
      <c r="C535" s="50">
        <f t="shared" si="412"/>
        <v>1</v>
      </c>
      <c r="D535" s="50">
        <f t="shared" si="413"/>
        <v>0</v>
      </c>
      <c r="E535" s="97"/>
      <c r="F535" s="2">
        <f t="shared" si="418"/>
        <v>530</v>
      </c>
      <c r="G535" s="207">
        <v>22</v>
      </c>
      <c r="H535" s="98">
        <f>15- COUNTIF(L535:AC535,"#N/A")</f>
        <v>0</v>
      </c>
      <c r="I535" s="131">
        <f>SUM(AH535:AY535)+SUM(BE535:BT535)</f>
        <v>13</v>
      </c>
      <c r="J535" s="398">
        <f>DI535</f>
        <v>0.1501280193218508</v>
      </c>
      <c r="K535" s="456" t="str">
        <f>IF(ISNUMBER(MATCH(G535,'[4]OPR data'!$A$3:$A$2900,0)),"Y","N")</f>
        <v>N</v>
      </c>
      <c r="L535" s="110"/>
      <c r="M535" s="233"/>
      <c r="N535" s="469" t="e">
        <f>(INDEX(Finish_table!R$4:R$83,MATCH('16 Year_History_Results'!$G535,Finish_table!S$4:S$83,0),1))</f>
        <v>#N/A</v>
      </c>
      <c r="O535" s="233" t="e">
        <f>(INDEX(Finish_table!Z$4:Z$99,MATCH('16 Year_History_Results'!$G535,Finish_table!AA$4:AA$99,0),1))</f>
        <v>#N/A</v>
      </c>
      <c r="P535" s="233" t="e">
        <f>(INDEX(Finish_table!AI$4:AI$99,MATCH('16 Year_History_Results'!$G535,Finish_table!AJ$4:AJ$99,0),1))</f>
        <v>#N/A</v>
      </c>
      <c r="Q535" s="233" t="e">
        <f>(INDEX(Finish_table!AR$4:AR$99,MATCH('16 Year_History_Results'!$G535,Finish_table!AS$4:AS$99,0),1))</f>
        <v>#N/A</v>
      </c>
      <c r="R535" s="233" t="str">
        <f>(INDEX(Finish_table!BA$4:BA$99,MATCH('16 Year_History_Results'!$G535,Finish_table!BB$4:BB$99,0),1))</f>
        <v>QF</v>
      </c>
      <c r="S535" s="233" t="e">
        <f>(INDEX(Finish_table!BJ$4:BJ$99,MATCH('16 Year_History_Results'!$G535,Finish_table!BK$4:BK$99,0),1))</f>
        <v>#N/A</v>
      </c>
      <c r="T535" s="233" t="e">
        <f>(INDEX(Finish_table!BS$4:BS$99,MATCH('16 Year_History_Results'!$G535,Finish_table!BT$4:BT$99,0),1))</f>
        <v>#N/A</v>
      </c>
      <c r="U535" s="233" t="e">
        <f>(INDEX(Finish_table!CB$4:CB$99,MATCH('16 Year_History_Results'!$G535,Finish_table!CC$4:CC$99,0),1))</f>
        <v>#N/A</v>
      </c>
      <c r="V535" s="233" t="e">
        <f>(INDEX(Finish_table!CK$4:CK$99,MATCH('16 Year_History_Results'!$G535,Finish_table!CL$4:CL$99,0),1))</f>
        <v>#N/A</v>
      </c>
      <c r="W535" s="233" t="e">
        <f>(INDEX(Finish_table!CT$4:CT$99,MATCH('16 Year_History_Results'!$G535,Finish_table!CU$4:CU$99,0),1))</f>
        <v>#N/A</v>
      </c>
      <c r="X535" s="233" t="e">
        <f>(INDEX(Finish_table!DC$4:DC$99,MATCH('16 Year_History_Results'!$G535,Finish_table!DD$4:DD$99,0),1))</f>
        <v>#N/A</v>
      </c>
      <c r="Y535" s="233" t="e">
        <f>(INDEX(Finish_table!DL$4:DL$99,MATCH('16 Year_History_Results'!$G535,Finish_table!DM$4:DM$99,0),1))</f>
        <v>#N/A</v>
      </c>
      <c r="Z535" s="233" t="e">
        <f>(INDEX(Finish_table!DU$4:DU$99,MATCH('16 Year_History_Results'!$G535,Finish_table!DV$4:DV$99,0),1))</f>
        <v>#N/A</v>
      </c>
      <c r="AA535" s="233" t="e">
        <f>(INDEX(Finish_table!ED$4:ED$140,MATCH('16 Year_History_Results'!$G535,Finish_table!EE$4:EE$140,0),1))</f>
        <v>#N/A</v>
      </c>
      <c r="AB535" s="233" t="e">
        <f>(INDEX(Finish_table!EM$4:EM$224,MATCH('16 Year_History_Results'!$G535,Finish_table!EN$4:EN$224,0),1))</f>
        <v>#N/A</v>
      </c>
      <c r="AC535" s="253" t="e">
        <f>(INDEX(Finish_table!EW$4:EW$224,MATCH('16 Year_History_Results'!$G535,Finish_table!EX$4:EX$224,0),1))</f>
        <v>#N/A</v>
      </c>
      <c r="AG535">
        <f t="shared" si="391"/>
        <v>22</v>
      </c>
      <c r="AH535" s="110"/>
      <c r="AI535" s="2"/>
      <c r="AJ535" s="146">
        <f>INDEX('2001'!$C$44:$C$140,'16 Year_History_Results'!BZ535)</f>
        <v>0</v>
      </c>
      <c r="AK535" s="2">
        <f>INDEX('2002'!$C$44:$C$140,'16 Year_History_Results'!CA535)</f>
        <v>0</v>
      </c>
      <c r="AL535" s="2">
        <f>INDEX('2003'!$C$44:$C$140,'16 Year_History_Results'!CB535)</f>
        <v>0</v>
      </c>
      <c r="AM535" s="2">
        <f>INDEX('2004'!$C$44:$C$140,'16 Year_History_Results'!CC535)</f>
        <v>0</v>
      </c>
      <c r="AN535" s="2">
        <f>INDEX('2005'!$C$44:$C$140,'16 Year_History_Results'!CD535)</f>
        <v>0</v>
      </c>
      <c r="AO535" s="2">
        <f>INDEX('2006'!$C$44:$C$140,'16 Year_History_Results'!CE535)</f>
        <v>0</v>
      </c>
      <c r="AP535" s="2">
        <f>INDEX('2007'!$C$44:$C$140,'16 Year_History_Results'!CF535)</f>
        <v>0</v>
      </c>
      <c r="AQ535" s="2">
        <f>INDEX('2008'!$C$44:$C$140,'16 Year_History_Results'!CG535)</f>
        <v>0</v>
      </c>
      <c r="AR535" s="2">
        <f>INDEX('2009'!$C$44:$C$140,'16 Year_History_Results'!CH535)</f>
        <v>0</v>
      </c>
      <c r="AS535" s="2">
        <f>INDEX('2010'!$C$44:$C$140,'16 Year_History_Results'!CI535)</f>
        <v>0</v>
      </c>
      <c r="AT535" s="2">
        <f>INDEX('2011'!$C$44:$C$140,'16 Year_History_Results'!CJ535)</f>
        <v>0</v>
      </c>
      <c r="AU535" s="2">
        <f>INDEX('2012'!$C$44:$C$140,'16 Year_History_Results'!CK535)</f>
        <v>0</v>
      </c>
      <c r="AV535" s="2">
        <f>INDEX('2013'!$C$44:$C$140,'16 Year_History_Results'!CL535)</f>
        <v>0</v>
      </c>
      <c r="AW535" s="2">
        <f>INDEX('2014'!$C$52:$C$180,'16 Year_History_Results'!CM535)</f>
        <v>0</v>
      </c>
      <c r="AX535" s="2">
        <f>INDEX('2015'!$E$52:$E$308,'16 Year_History_Results'!CN535)</f>
        <v>0</v>
      </c>
      <c r="AY535" s="147">
        <f>INDEX('2016'!$E$52:$E$308,'16 Year_History_Results'!CO535)</f>
        <v>0</v>
      </c>
      <c r="AZ535" s="2"/>
      <c r="BB535">
        <f t="shared" si="414"/>
        <v>22</v>
      </c>
      <c r="BC535" s="110"/>
      <c r="BD535" s="97"/>
      <c r="BE535" s="146">
        <f>INDEX('2001'!$B$44:$B$140,'16 Year_History_Results'!BZ535)</f>
        <v>0</v>
      </c>
      <c r="BF535" s="2">
        <f>INDEX('2002'!$B$44:$B$140,'16 Year_History_Results'!CA535)</f>
        <v>0</v>
      </c>
      <c r="BG535" s="2">
        <f>INDEX('2003'!$B$44:$B$140,'16 Year_History_Results'!CB535)</f>
        <v>0</v>
      </c>
      <c r="BH535" s="2">
        <f>INDEX('2004'!$B$44:$B$140,'16 Year_History_Results'!CC535)</f>
        <v>0</v>
      </c>
      <c r="BI535" s="2">
        <f>INDEX('2005'!$B$44:$B$140,'16 Year_History_Results'!CD535)</f>
        <v>13</v>
      </c>
      <c r="BJ535" s="2">
        <f>INDEX('2006'!$B$44:$B$140,'16 Year_History_Results'!CE535)</f>
        <v>0</v>
      </c>
      <c r="BK535" s="2">
        <f>INDEX('2007'!$B$44:$B$140,'16 Year_History_Results'!CF535)</f>
        <v>0</v>
      </c>
      <c r="BL535" s="2">
        <f>INDEX('2008'!$B$44:$B$140,'16 Year_History_Results'!CG535)</f>
        <v>0</v>
      </c>
      <c r="BM535" s="2">
        <f>INDEX('2009'!$B$44:$B$140,'16 Year_History_Results'!CH535)</f>
        <v>0</v>
      </c>
      <c r="BN535" s="2">
        <f>INDEX('2010'!$B$44:$B$140,'16 Year_History_Results'!CI535)</f>
        <v>0</v>
      </c>
      <c r="BO535" s="2">
        <f>INDEX('2011'!$B$44:$B$140,'16 Year_History_Results'!CJ535)</f>
        <v>0</v>
      </c>
      <c r="BP535" s="2">
        <f>INDEX('2012'!$B$44:$B$140,'16 Year_History_Results'!CK535)</f>
        <v>0</v>
      </c>
      <c r="BQ535" s="2">
        <f>INDEX('2013'!$B$44:$B$140,'16 Year_History_Results'!CL535)</f>
        <v>0</v>
      </c>
      <c r="BR535" s="2">
        <f>INDEX('2014'!$B$52:$B$180,'16 Year_History_Results'!CM535)</f>
        <v>0</v>
      </c>
      <c r="BS535" s="147">
        <f>INDEX('2015'!$B$52:$B$308,'16 Year_History_Results'!CN535)</f>
        <v>0</v>
      </c>
      <c r="BT535" s="147">
        <f>INDEX('2016'!$B$52:$B$308,'16 Year_History_Results'!CO535)</f>
        <v>0</v>
      </c>
      <c r="BW535">
        <f t="shared" si="415"/>
        <v>22</v>
      </c>
      <c r="BX535" s="110"/>
      <c r="BY535" s="97"/>
      <c r="BZ535" s="146">
        <f>IF(ISNA(MATCH($BW535,'2001'!$A$44:$A$139,0)),97,MATCH($BW535,'2001'!$A$44:$A$139,0))</f>
        <v>97</v>
      </c>
      <c r="CA535" s="2">
        <f>IF(ISNA(MATCH($BW535,'2002'!$A$44:$A$139,0)),97,MATCH($BW535,'2002'!$A$44:$A$139,0))</f>
        <v>97</v>
      </c>
      <c r="CB535" s="2">
        <f>IF(ISNA(MATCH($BW535,'2003'!$A$44:$A$139,0)),97,MATCH($BW535,'2003'!$A$44:$A$139,0))</f>
        <v>97</v>
      </c>
      <c r="CC535" s="2">
        <f>IF(ISNA(MATCH($BW535,'2004'!$A$44:$A$139,0)),97,MATCH($BW535,'2004'!$A$44:$A$139,0))</f>
        <v>97</v>
      </c>
      <c r="CD535" s="2">
        <f>IF(ISNA(MATCH($BW535,'2005'!$A$44:$A$139,0)),97,MATCH($BW535,'2005'!$A$44:$A$139,0))</f>
        <v>2</v>
      </c>
      <c r="CE535" s="2">
        <f>IF(ISNA(MATCH($BW535,'2006'!$A$44:$A$139,0)),97,MATCH($BW535,'2006'!$A$44:$A$139,0))</f>
        <v>97</v>
      </c>
      <c r="CF535" s="2">
        <f>IF(ISNA(MATCH($BW535,'2007'!$A$44:$A$139,0)),97,MATCH($BW535,'2007'!$A$44:$A$139,0))</f>
        <v>97</v>
      </c>
      <c r="CG535" s="2">
        <f>IF(ISNA(MATCH($BW535,'2008'!$A$44:$A$139,0)),97,MATCH($BW535,'2008'!$A$44:$A$139,0))</f>
        <v>97</v>
      </c>
      <c r="CH535" s="2">
        <f>IF(ISNA(MATCH($BW535,'2009'!$A$44:$A$139,0)),97,MATCH($BW535,'2009'!$A$44:$A$139,0))</f>
        <v>97</v>
      </c>
      <c r="CI535" s="2">
        <f>IF(ISNA(MATCH($BW535,'2010'!$A$44:$A$139,0)),97,MATCH($BW535,'2010'!$A$44:$A$139,0))</f>
        <v>97</v>
      </c>
      <c r="CJ535" s="2">
        <f>IF(ISNA(MATCH($BW535,'2011'!$A$44:$A$139,0)),97,MATCH($BW535,'2011'!$A$44:$A$139,0))</f>
        <v>97</v>
      </c>
      <c r="CK535" s="2">
        <f>IF(ISNA(MATCH($BW535,'2012'!$A$44:$A$139,0)),97,MATCH($BW535,'2012'!$A$44:$A$139,0))</f>
        <v>97</v>
      </c>
      <c r="CL535" s="2">
        <f>IF(ISNA(MATCH($BW535,'2013'!$A$44:$A$139,0)),97,MATCH($BW535,'2013'!$A$44:$A$139,0))</f>
        <v>97</v>
      </c>
      <c r="CM535" s="2">
        <f>IF(ISNA(MATCH($BW535,'2014'!$A$52:$A$179,0)),129,MATCH($BW535,'2014'!$A$52:$A$179,0))</f>
        <v>129</v>
      </c>
      <c r="CN535" s="147">
        <f>IF(ISNA(MATCH($BW535,'2015'!$A$52:$A$307,0)),257,MATCH($BW535,'2015'!$A$52:$A$307,0))</f>
        <v>257</v>
      </c>
      <c r="CO535" s="147">
        <f>IF(ISNA(MATCH($BW535,'2016'!$A$52:$A$307,0)),257,MATCH($BW535,'2016'!$A$52:$A$307,0))</f>
        <v>257</v>
      </c>
      <c r="CQ535">
        <f t="shared" si="392"/>
        <v>22</v>
      </c>
      <c r="CR535" s="281"/>
      <c r="CS535" s="279"/>
      <c r="CT535" s="278">
        <f t="shared" si="393"/>
        <v>0</v>
      </c>
      <c r="CU535" s="279">
        <f t="shared" si="394"/>
        <v>0</v>
      </c>
      <c r="CV535" s="279">
        <f t="shared" si="395"/>
        <v>0</v>
      </c>
      <c r="CW535" s="279">
        <f t="shared" si="396"/>
        <v>0</v>
      </c>
      <c r="CX535" s="279">
        <f t="shared" si="397"/>
        <v>13</v>
      </c>
      <c r="CY535" s="279">
        <f t="shared" si="398"/>
        <v>8.6657999999999991</v>
      </c>
      <c r="CZ535" s="279">
        <f t="shared" si="399"/>
        <v>5.7766222799999989</v>
      </c>
      <c r="DA535" s="279">
        <f t="shared" si="400"/>
        <v>3.8506964118479989</v>
      </c>
      <c r="DB535" s="279">
        <f t="shared" si="401"/>
        <v>2.566874228137876</v>
      </c>
      <c r="DC535" s="279">
        <f t="shared" si="402"/>
        <v>1.7110783604767081</v>
      </c>
      <c r="DD535" s="279">
        <f t="shared" si="403"/>
        <v>1.1406048350937736</v>
      </c>
      <c r="DE535" s="279">
        <f t="shared" si="404"/>
        <v>0.76032718307350944</v>
      </c>
      <c r="DF535" s="279">
        <f t="shared" si="405"/>
        <v>0.50683410023680142</v>
      </c>
      <c r="DG535" s="279">
        <f t="shared" si="406"/>
        <v>0.33785561121785179</v>
      </c>
      <c r="DH535" s="280">
        <f t="shared" si="407"/>
        <v>0.22521455043781999</v>
      </c>
      <c r="DI535" s="280">
        <f t="shared" si="419"/>
        <v>0.1501280193218508</v>
      </c>
      <c r="DJ535" s="154">
        <f t="shared" si="416"/>
        <v>473</v>
      </c>
      <c r="DK535" s="279">
        <f t="shared" si="408"/>
        <v>22</v>
      </c>
      <c r="DL535" s="97"/>
      <c r="DM535" s="154"/>
      <c r="DN535" s="267">
        <f>BE535+AJ535+DM535</f>
        <v>0</v>
      </c>
      <c r="DO535" s="154">
        <f>BF535+AK535+DN535</f>
        <v>0</v>
      </c>
      <c r="DP535" s="154">
        <f>BG535+AL535+DO535</f>
        <v>0</v>
      </c>
      <c r="DQ535" s="154">
        <f>BH535+AM535+DP535</f>
        <v>0</v>
      </c>
      <c r="DR535" s="154">
        <f>BI535+AN535+DQ535</f>
        <v>13</v>
      </c>
      <c r="DS535" s="154">
        <f>BJ535+AO535+DR535</f>
        <v>13</v>
      </c>
      <c r="DT535" s="154">
        <f>BK535+AP535+DS535</f>
        <v>13</v>
      </c>
      <c r="DU535" s="154">
        <f>BL535+AQ535+DT535</f>
        <v>13</v>
      </c>
      <c r="DV535" s="154">
        <f>BM535+AR535+DU535</f>
        <v>13</v>
      </c>
      <c r="DW535" s="154">
        <f>BN535+AS535+DV535</f>
        <v>13</v>
      </c>
      <c r="DX535" s="154">
        <f>BO535+AT535+DW535</f>
        <v>13</v>
      </c>
      <c r="DY535" s="154">
        <f>BP535+AU535+DX535</f>
        <v>13</v>
      </c>
      <c r="DZ535" s="154">
        <f t="shared" si="409"/>
        <v>13</v>
      </c>
      <c r="EA535" s="154">
        <f t="shared" si="410"/>
        <v>13</v>
      </c>
      <c r="EB535" s="264">
        <f t="shared" si="411"/>
        <v>13</v>
      </c>
      <c r="EC535" s="264">
        <f t="shared" si="420"/>
        <v>13</v>
      </c>
      <c r="ED535" s="154">
        <f t="shared" si="417"/>
        <v>381</v>
      </c>
    </row>
    <row r="536" spans="2:134" ht="13" thickBot="1" x14ac:dyDescent="0.3">
      <c r="B536" s="131">
        <v>291</v>
      </c>
      <c r="C536" s="50">
        <f t="shared" si="412"/>
        <v>2</v>
      </c>
      <c r="D536" s="50">
        <f t="shared" si="413"/>
        <v>2</v>
      </c>
      <c r="E536" s="97"/>
      <c r="F536" s="2">
        <f t="shared" si="418"/>
        <v>531</v>
      </c>
      <c r="G536" s="494">
        <v>61</v>
      </c>
      <c r="H536" s="98">
        <f>15- COUNTIF(L536:AC536,"#N/A")</f>
        <v>1</v>
      </c>
      <c r="I536" s="131">
        <f>SUM(AH536:AY536)+SUM(BE536:BT536)</f>
        <v>35</v>
      </c>
      <c r="J536" s="398">
        <f>DI536</f>
        <v>0.14482264368994291</v>
      </c>
      <c r="K536" s="456" t="str">
        <f>IF(ISNUMBER(MATCH(G536,'[4]OPR data'!$A$3:$A$2900,0)),"Y","N")</f>
        <v>N</v>
      </c>
      <c r="L536" s="110"/>
      <c r="M536" s="233"/>
      <c r="N536" s="469" t="str">
        <f>(INDEX(Finish_table!R$4:R$83,MATCH('16 Year_History_Results'!$G536,Finish_table!S$4:S$83,0),1))</f>
        <v>QF</v>
      </c>
      <c r="O536" s="233" t="e">
        <f>(INDEX(Finish_table!Z$4:Z$99,MATCH('16 Year_History_Results'!$G536,Finish_table!AA$4:AA$99,0),1))</f>
        <v>#N/A</v>
      </c>
      <c r="P536" s="233" t="e">
        <f>(INDEX(Finish_table!AI$4:AI$99,MATCH('16 Year_History_Results'!$G536,Finish_table!AJ$4:AJ$99,0),1))</f>
        <v>#N/A</v>
      </c>
      <c r="Q536" s="233" t="str">
        <f>(INDEX(Finish_table!AR$4:AR$99,MATCH('16 Year_History_Results'!$G536,Finish_table!AS$4:AS$99,0),1))</f>
        <v>SF</v>
      </c>
      <c r="R536" s="233" t="e">
        <f>(INDEX(Finish_table!BA$4:BA$99,MATCH('16 Year_History_Results'!$G536,Finish_table!BB$4:BB$99,0),1))</f>
        <v>#N/A</v>
      </c>
      <c r="S536" s="233" t="e">
        <f>(INDEX(Finish_table!BJ$4:BJ$99,MATCH('16 Year_History_Results'!$G536,Finish_table!BK$4:BK$99,0),1))</f>
        <v>#N/A</v>
      </c>
      <c r="T536" s="233" t="e">
        <f>(INDEX(Finish_table!BS$4:BS$99,MATCH('16 Year_History_Results'!$G536,Finish_table!BT$4:BT$99,0),1))</f>
        <v>#N/A</v>
      </c>
      <c r="U536" s="233" t="e">
        <f>(INDEX(Finish_table!CB$4:CB$99,MATCH('16 Year_History_Results'!$G536,Finish_table!CC$4:CC$99,0),1))</f>
        <v>#N/A</v>
      </c>
      <c r="V536" s="233" t="e">
        <f>(INDEX(Finish_table!CK$4:CK$99,MATCH('16 Year_History_Results'!$G536,Finish_table!CL$4:CL$99,0),1))</f>
        <v>#N/A</v>
      </c>
      <c r="W536" s="233" t="e">
        <f>(INDEX(Finish_table!CT$4:CT$99,MATCH('16 Year_History_Results'!$G536,Finish_table!CU$4:CU$99,0),1))</f>
        <v>#N/A</v>
      </c>
      <c r="X536" s="233" t="e">
        <f>(INDEX(Finish_table!DC$4:DC$99,MATCH('16 Year_History_Results'!$G536,Finish_table!DD$4:DD$99,0),1))</f>
        <v>#N/A</v>
      </c>
      <c r="Y536" s="233" t="e">
        <f>(INDEX(Finish_table!DL$4:DL$99,MATCH('16 Year_History_Results'!$G536,Finish_table!DM$4:DM$99,0),1))</f>
        <v>#N/A</v>
      </c>
      <c r="Z536" s="233" t="e">
        <f>(INDEX(Finish_table!DU$4:DU$99,MATCH('16 Year_History_Results'!$G536,Finish_table!DV$4:DV$99,0),1))</f>
        <v>#N/A</v>
      </c>
      <c r="AA536" s="233" t="e">
        <f>(INDEX(Finish_table!ED$4:ED$140,MATCH('16 Year_History_Results'!$G536,Finish_table!EE$4:EE$140,0),1))</f>
        <v>#N/A</v>
      </c>
      <c r="AB536" s="233" t="e">
        <f>(INDEX(Finish_table!EM$4:EM$224,MATCH('16 Year_History_Results'!$G536,Finish_table!EN$4:EN$224,0),1))</f>
        <v>#N/A</v>
      </c>
      <c r="AC536" s="253" t="e">
        <f>(INDEX(Finish_table!EW$4:EW$224,MATCH('16 Year_History_Results'!$G536,Finish_table!EX$4:EX$224,0),1))</f>
        <v>#N/A</v>
      </c>
      <c r="AG536">
        <f t="shared" si="391"/>
        <v>61</v>
      </c>
      <c r="AH536" s="110"/>
      <c r="AI536" s="2"/>
      <c r="AJ536" s="146">
        <f>INDEX('2001'!$C$44:$C$140,'16 Year_History_Results'!BZ536)</f>
        <v>10</v>
      </c>
      <c r="AK536" s="2">
        <f>INDEX('2002'!$C$44:$C$140,'16 Year_History_Results'!CA536)</f>
        <v>0</v>
      </c>
      <c r="AL536" s="2">
        <f>INDEX('2003'!$C$44:$C$140,'16 Year_History_Results'!CB536)</f>
        <v>0</v>
      </c>
      <c r="AM536" s="2">
        <f>INDEX('2004'!$C$44:$C$140,'16 Year_History_Results'!CC536)</f>
        <v>10</v>
      </c>
      <c r="AN536" s="2">
        <f>INDEX('2005'!$C$44:$C$140,'16 Year_History_Results'!CD536)</f>
        <v>0</v>
      </c>
      <c r="AO536" s="2">
        <f>INDEX('2006'!$C$44:$C$140,'16 Year_History_Results'!CE536)</f>
        <v>0</v>
      </c>
      <c r="AP536" s="2">
        <f>INDEX('2007'!$C$44:$C$140,'16 Year_History_Results'!CF536)</f>
        <v>0</v>
      </c>
      <c r="AQ536" s="2">
        <f>INDEX('2008'!$C$44:$C$140,'16 Year_History_Results'!CG536)</f>
        <v>0</v>
      </c>
      <c r="AR536" s="2">
        <f>INDEX('2009'!$C$44:$C$140,'16 Year_History_Results'!CH536)</f>
        <v>0</v>
      </c>
      <c r="AS536" s="2">
        <f>INDEX('2010'!$C$44:$C$140,'16 Year_History_Results'!CI536)</f>
        <v>0</v>
      </c>
      <c r="AT536" s="2">
        <f>INDEX('2011'!$C$44:$C$140,'16 Year_History_Results'!CJ536)</f>
        <v>0</v>
      </c>
      <c r="AU536" s="2">
        <f>INDEX('2012'!$C$44:$C$140,'16 Year_History_Results'!CK536)</f>
        <v>0</v>
      </c>
      <c r="AV536" s="2">
        <f>INDEX('2013'!$C$44:$C$140,'16 Year_History_Results'!CL536)</f>
        <v>0</v>
      </c>
      <c r="AW536" s="2">
        <f>INDEX('2014'!$C$52:$C$180,'16 Year_History_Results'!CM536)</f>
        <v>0</v>
      </c>
      <c r="AX536" s="2">
        <f>INDEX('2015'!$E$52:$E$308,'16 Year_History_Results'!CN536)</f>
        <v>0</v>
      </c>
      <c r="AY536" s="147">
        <f>INDEX('2016'!$E$52:$E$308,'16 Year_History_Results'!CO536)</f>
        <v>0</v>
      </c>
      <c r="AZ536" s="2"/>
      <c r="BB536">
        <f t="shared" si="414"/>
        <v>61</v>
      </c>
      <c r="BC536" s="110"/>
      <c r="BD536" s="97"/>
      <c r="BE536" s="146">
        <f>INDEX('2001'!$B$44:$B$140,'16 Year_History_Results'!BZ536)</f>
        <v>13</v>
      </c>
      <c r="BF536" s="2">
        <f>INDEX('2002'!$B$44:$B$140,'16 Year_History_Results'!CA536)</f>
        <v>0</v>
      </c>
      <c r="BG536" s="2">
        <f>INDEX('2003'!$B$44:$B$140,'16 Year_History_Results'!CB536)</f>
        <v>0</v>
      </c>
      <c r="BH536" s="2">
        <f>INDEX('2004'!$B$44:$B$140,'16 Year_History_Results'!CC536)</f>
        <v>2</v>
      </c>
      <c r="BI536" s="2">
        <f>INDEX('2005'!$B$44:$B$140,'16 Year_History_Results'!CD536)</f>
        <v>0</v>
      </c>
      <c r="BJ536" s="2">
        <f>INDEX('2006'!$B$44:$B$140,'16 Year_History_Results'!CE536)</f>
        <v>0</v>
      </c>
      <c r="BK536" s="2">
        <f>INDEX('2007'!$B$44:$B$140,'16 Year_History_Results'!CF536)</f>
        <v>0</v>
      </c>
      <c r="BL536" s="2">
        <f>INDEX('2008'!$B$44:$B$140,'16 Year_History_Results'!CG536)</f>
        <v>0</v>
      </c>
      <c r="BM536" s="2">
        <f>INDEX('2009'!$B$44:$B$140,'16 Year_History_Results'!CH536)</f>
        <v>0</v>
      </c>
      <c r="BN536" s="2">
        <f>INDEX('2010'!$B$44:$B$140,'16 Year_History_Results'!CI536)</f>
        <v>0</v>
      </c>
      <c r="BO536" s="2">
        <f>INDEX('2011'!$B$44:$B$140,'16 Year_History_Results'!CJ536)</f>
        <v>0</v>
      </c>
      <c r="BP536" s="2">
        <f>INDEX('2012'!$B$44:$B$140,'16 Year_History_Results'!CK536)</f>
        <v>0</v>
      </c>
      <c r="BQ536" s="2">
        <f>INDEX('2013'!$B$44:$B$140,'16 Year_History_Results'!CL536)</f>
        <v>0</v>
      </c>
      <c r="BR536" s="2">
        <f>INDEX('2014'!$B$52:$B$180,'16 Year_History_Results'!CM536)</f>
        <v>0</v>
      </c>
      <c r="BS536" s="147">
        <f>INDEX('2015'!$B$52:$B$308,'16 Year_History_Results'!CN536)</f>
        <v>0</v>
      </c>
      <c r="BT536" s="147">
        <f>INDEX('2016'!$B$52:$B$308,'16 Year_History_Results'!CO536)</f>
        <v>0</v>
      </c>
      <c r="BW536">
        <f t="shared" si="415"/>
        <v>61</v>
      </c>
      <c r="BX536" s="110"/>
      <c r="BY536" s="97"/>
      <c r="BZ536" s="146">
        <f>IF(ISNA(MATCH($BW536,'2001'!$A$44:$A$139,0)),97,MATCH($BW536,'2001'!$A$44:$A$139,0))</f>
        <v>15</v>
      </c>
      <c r="CA536" s="2">
        <f>IF(ISNA(MATCH($BW536,'2002'!$A$44:$A$139,0)),97,MATCH($BW536,'2002'!$A$44:$A$139,0))</f>
        <v>97</v>
      </c>
      <c r="CB536" s="2">
        <f>IF(ISNA(MATCH($BW536,'2003'!$A$44:$A$139,0)),97,MATCH($BW536,'2003'!$A$44:$A$139,0))</f>
        <v>97</v>
      </c>
      <c r="CC536" s="2">
        <f>IF(ISNA(MATCH($BW536,'2004'!$A$44:$A$139,0)),97,MATCH($BW536,'2004'!$A$44:$A$139,0))</f>
        <v>11</v>
      </c>
      <c r="CD536" s="2">
        <f>IF(ISNA(MATCH($BW536,'2005'!$A$44:$A$139,0)),97,MATCH($BW536,'2005'!$A$44:$A$139,0))</f>
        <v>97</v>
      </c>
      <c r="CE536" s="2">
        <f>IF(ISNA(MATCH($BW536,'2006'!$A$44:$A$139,0)),97,MATCH($BW536,'2006'!$A$44:$A$139,0))</f>
        <v>97</v>
      </c>
      <c r="CF536" s="2">
        <f>IF(ISNA(MATCH($BW536,'2007'!$A$44:$A$139,0)),97,MATCH($BW536,'2007'!$A$44:$A$139,0))</f>
        <v>97</v>
      </c>
      <c r="CG536" s="2">
        <f>IF(ISNA(MATCH($BW536,'2008'!$A$44:$A$139,0)),97,MATCH($BW536,'2008'!$A$44:$A$139,0))</f>
        <v>97</v>
      </c>
      <c r="CH536" s="2">
        <f>IF(ISNA(MATCH($BW536,'2009'!$A$44:$A$139,0)),97,MATCH($BW536,'2009'!$A$44:$A$139,0))</f>
        <v>97</v>
      </c>
      <c r="CI536" s="2">
        <f>IF(ISNA(MATCH($BW536,'2010'!$A$44:$A$139,0)),97,MATCH($BW536,'2010'!$A$44:$A$139,0))</f>
        <v>97</v>
      </c>
      <c r="CJ536" s="2">
        <f>IF(ISNA(MATCH($BW536,'2011'!$A$44:$A$139,0)),97,MATCH($BW536,'2011'!$A$44:$A$139,0))</f>
        <v>97</v>
      </c>
      <c r="CK536" s="2">
        <f>IF(ISNA(MATCH($BW536,'2012'!$A$44:$A$139,0)),97,MATCH($BW536,'2012'!$A$44:$A$139,0))</f>
        <v>97</v>
      </c>
      <c r="CL536" s="2">
        <f>IF(ISNA(MATCH($BW536,'2013'!$A$44:$A$139,0)),97,MATCH($BW536,'2013'!$A$44:$A$139,0))</f>
        <v>97</v>
      </c>
      <c r="CM536" s="2">
        <f>IF(ISNA(MATCH($BW536,'2014'!$A$52:$A$179,0)),129,MATCH($BW536,'2014'!$A$52:$A$179,0))</f>
        <v>129</v>
      </c>
      <c r="CN536" s="147">
        <f>IF(ISNA(MATCH($BW536,'2015'!$A$52:$A$307,0)),257,MATCH($BW536,'2015'!$A$52:$A$307,0))</f>
        <v>257</v>
      </c>
      <c r="CO536" s="147">
        <f>IF(ISNA(MATCH($BW536,'2016'!$A$52:$A$307,0)),257,MATCH($BW536,'2016'!$A$52:$A$307,0))</f>
        <v>257</v>
      </c>
      <c r="CQ536">
        <f t="shared" si="392"/>
        <v>61</v>
      </c>
      <c r="CR536" s="281"/>
      <c r="CS536" s="279"/>
      <c r="CT536" s="278">
        <f t="shared" si="393"/>
        <v>23</v>
      </c>
      <c r="CU536" s="279">
        <f t="shared" si="394"/>
        <v>15.331799999999999</v>
      </c>
      <c r="CV536" s="279">
        <f t="shared" si="395"/>
        <v>10.22017788</v>
      </c>
      <c r="CW536" s="279">
        <f t="shared" si="396"/>
        <v>18.812770574807999</v>
      </c>
      <c r="CX536" s="279">
        <f t="shared" si="397"/>
        <v>12.540592865167012</v>
      </c>
      <c r="CY536" s="279">
        <f t="shared" si="398"/>
        <v>8.3595592039203304</v>
      </c>
      <c r="CZ536" s="279">
        <f t="shared" si="399"/>
        <v>5.5724821653332919</v>
      </c>
      <c r="DA536" s="279">
        <f t="shared" si="400"/>
        <v>3.7146166114111723</v>
      </c>
      <c r="DB536" s="279">
        <f t="shared" si="401"/>
        <v>2.4761634331666875</v>
      </c>
      <c r="DC536" s="279">
        <f t="shared" si="402"/>
        <v>1.6506105445489139</v>
      </c>
      <c r="DD536" s="279">
        <f t="shared" si="403"/>
        <v>1.1002969889963059</v>
      </c>
      <c r="DE536" s="279">
        <f t="shared" si="404"/>
        <v>0.73345797286493752</v>
      </c>
      <c r="DF536" s="279">
        <f t="shared" si="405"/>
        <v>0.48892308471176732</v>
      </c>
      <c r="DG536" s="279">
        <f t="shared" si="406"/>
        <v>0.32591612826886407</v>
      </c>
      <c r="DH536" s="280">
        <f t="shared" si="407"/>
        <v>0.21725569110402479</v>
      </c>
      <c r="DI536" s="280">
        <f t="shared" si="419"/>
        <v>0.14482264368994291</v>
      </c>
      <c r="DJ536" s="154">
        <f t="shared" si="416"/>
        <v>474</v>
      </c>
      <c r="DK536" s="279">
        <f t="shared" si="408"/>
        <v>61</v>
      </c>
      <c r="DL536" s="97"/>
      <c r="DM536" s="154"/>
      <c r="DN536" s="267">
        <f>BE536+AJ536+DM536</f>
        <v>23</v>
      </c>
      <c r="DO536" s="154">
        <f>BF536+AK536+DN536</f>
        <v>23</v>
      </c>
      <c r="DP536" s="154">
        <f>BG536+AL536+DO536</f>
        <v>23</v>
      </c>
      <c r="DQ536" s="154">
        <f>BH536+AM536+DP536</f>
        <v>35</v>
      </c>
      <c r="DR536" s="154">
        <f>BI536+AN536+DQ536</f>
        <v>35</v>
      </c>
      <c r="DS536" s="154">
        <f>BJ536+AO536+DR536</f>
        <v>35</v>
      </c>
      <c r="DT536" s="154">
        <f>BK536+AP536+DS536</f>
        <v>35</v>
      </c>
      <c r="DU536" s="154">
        <f>BL536+AQ536+DT536</f>
        <v>35</v>
      </c>
      <c r="DV536" s="154">
        <f>BM536+AR536+DU536</f>
        <v>35</v>
      </c>
      <c r="DW536" s="154">
        <f>BN536+AS536+DV536</f>
        <v>35</v>
      </c>
      <c r="DX536" s="154">
        <f>BO536+AT536+DW536</f>
        <v>35</v>
      </c>
      <c r="DY536" s="154">
        <f>BP536+AU536+DX536</f>
        <v>35</v>
      </c>
      <c r="DZ536" s="154">
        <f t="shared" si="409"/>
        <v>35</v>
      </c>
      <c r="EA536" s="154">
        <f t="shared" si="410"/>
        <v>35</v>
      </c>
      <c r="EB536" s="264">
        <f t="shared" si="411"/>
        <v>35</v>
      </c>
      <c r="EC536" s="264">
        <f t="shared" si="420"/>
        <v>35</v>
      </c>
      <c r="ED536" s="154">
        <f t="shared" si="417"/>
        <v>221</v>
      </c>
    </row>
    <row r="537" spans="2:134" ht="13" thickBot="1" x14ac:dyDescent="0.3">
      <c r="B537" s="131">
        <v>292</v>
      </c>
      <c r="C537" s="50">
        <f t="shared" si="412"/>
        <v>1</v>
      </c>
      <c r="D537" s="50">
        <f t="shared" si="413"/>
        <v>0</v>
      </c>
      <c r="E537" s="97"/>
      <c r="F537" s="2">
        <f t="shared" si="418"/>
        <v>532</v>
      </c>
      <c r="G537" s="207">
        <v>1103</v>
      </c>
      <c r="H537" s="98">
        <f>15- COUNTIF(L537:AC537,"#N/A")</f>
        <v>0</v>
      </c>
      <c r="I537" s="131">
        <f>SUM(AH537:AY537)+SUM(BE537:BT537)</f>
        <v>8</v>
      </c>
      <c r="J537" s="398">
        <f>DI537</f>
        <v>0.13859356950019691</v>
      </c>
      <c r="K537" s="456" t="str">
        <f>IF(ISNUMBER(MATCH(G537,'[4]OPR data'!$A$3:$A$2900,0)),"Y","N")</f>
        <v>N</v>
      </c>
      <c r="L537" s="110"/>
      <c r="M537" s="233"/>
      <c r="N537" s="469" t="e">
        <f>(INDEX(Finish_table!R$4:R$83,MATCH('16 Year_History_Results'!$G537,Finish_table!S$4:S$83,0),1))</f>
        <v>#N/A</v>
      </c>
      <c r="O537" s="233" t="e">
        <f>(INDEX(Finish_table!Z$4:Z$99,MATCH('16 Year_History_Results'!$G537,Finish_table!AA$4:AA$99,0),1))</f>
        <v>#N/A</v>
      </c>
      <c r="P537" s="233" t="e">
        <f>(INDEX(Finish_table!AI$4:AI$99,MATCH('16 Year_History_Results'!$G537,Finish_table!AJ$4:AJ$99,0),1))</f>
        <v>#N/A</v>
      </c>
      <c r="Q537" s="233" t="e">
        <f>(INDEX(Finish_table!AR$4:AR$99,MATCH('16 Year_History_Results'!$G537,Finish_table!AS$4:AS$99,0),1))</f>
        <v>#N/A</v>
      </c>
      <c r="R537" s="233" t="e">
        <f>(INDEX(Finish_table!BA$4:BA$99,MATCH('16 Year_History_Results'!$G537,Finish_table!BB$4:BB$99,0),1))</f>
        <v>#N/A</v>
      </c>
      <c r="S537" s="233" t="str">
        <f>(INDEX(Finish_table!BJ$4:BJ$99,MATCH('16 Year_History_Results'!$G537,Finish_table!BK$4:BK$99,0),1))</f>
        <v>QF</v>
      </c>
      <c r="T537" s="233" t="e">
        <f>(INDEX(Finish_table!BS$4:BS$99,MATCH('16 Year_History_Results'!$G537,Finish_table!BT$4:BT$99,0),1))</f>
        <v>#N/A</v>
      </c>
      <c r="U537" s="233" t="e">
        <f>(INDEX(Finish_table!CB$4:CB$99,MATCH('16 Year_History_Results'!$G537,Finish_table!CC$4:CC$99,0),1))</f>
        <v>#N/A</v>
      </c>
      <c r="V537" s="233" t="e">
        <f>(INDEX(Finish_table!CK$4:CK$99,MATCH('16 Year_History_Results'!$G537,Finish_table!CL$4:CL$99,0),1))</f>
        <v>#N/A</v>
      </c>
      <c r="W537" s="233" t="e">
        <f>(INDEX(Finish_table!CT$4:CT$99,MATCH('16 Year_History_Results'!$G537,Finish_table!CU$4:CU$99,0),1))</f>
        <v>#N/A</v>
      </c>
      <c r="X537" s="233" t="e">
        <f>(INDEX(Finish_table!DC$4:DC$99,MATCH('16 Year_History_Results'!$G537,Finish_table!DD$4:DD$99,0),1))</f>
        <v>#N/A</v>
      </c>
      <c r="Y537" s="233" t="e">
        <f>(INDEX(Finish_table!DL$4:DL$99,MATCH('16 Year_History_Results'!$G537,Finish_table!DM$4:DM$99,0),1))</f>
        <v>#N/A</v>
      </c>
      <c r="Z537" s="233" t="e">
        <f>(INDEX(Finish_table!DU$4:DU$99,MATCH('16 Year_History_Results'!$G537,Finish_table!DV$4:DV$99,0),1))</f>
        <v>#N/A</v>
      </c>
      <c r="AA537" s="233" t="e">
        <f>(INDEX(Finish_table!ED$4:ED$140,MATCH('16 Year_History_Results'!$G537,Finish_table!EE$4:EE$140,0),1))</f>
        <v>#N/A</v>
      </c>
      <c r="AB537" s="233" t="e">
        <f>(INDEX(Finish_table!EM$4:EM$224,MATCH('16 Year_History_Results'!$G537,Finish_table!EN$4:EN$224,0),1))</f>
        <v>#N/A</v>
      </c>
      <c r="AC537" s="253" t="e">
        <f>(INDEX(Finish_table!EW$4:EW$224,MATCH('16 Year_History_Results'!$G537,Finish_table!EX$4:EX$224,0),1))</f>
        <v>#N/A</v>
      </c>
      <c r="AG537">
        <f t="shared" si="391"/>
        <v>1103</v>
      </c>
      <c r="AH537" s="110"/>
      <c r="AI537" s="2"/>
      <c r="AJ537" s="146">
        <f>INDEX('2001'!$C$44:$C$140,'16 Year_History_Results'!BZ537)</f>
        <v>0</v>
      </c>
      <c r="AK537" s="2">
        <f>INDEX('2002'!$C$44:$C$140,'16 Year_History_Results'!CA537)</f>
        <v>0</v>
      </c>
      <c r="AL537" s="2">
        <f>INDEX('2003'!$C$44:$C$140,'16 Year_History_Results'!CB537)</f>
        <v>0</v>
      </c>
      <c r="AM537" s="2">
        <f>INDEX('2004'!$C$44:$C$140,'16 Year_History_Results'!CC537)</f>
        <v>0</v>
      </c>
      <c r="AN537" s="2">
        <f>INDEX('2005'!$C$44:$C$140,'16 Year_History_Results'!CD537)</f>
        <v>0</v>
      </c>
      <c r="AO537" s="2">
        <f>INDEX('2006'!$C$44:$C$140,'16 Year_History_Results'!CE537)</f>
        <v>0</v>
      </c>
      <c r="AP537" s="2">
        <f>INDEX('2007'!$C$44:$C$140,'16 Year_History_Results'!CF537)</f>
        <v>0</v>
      </c>
      <c r="AQ537" s="2">
        <f>INDEX('2008'!$C$44:$C$140,'16 Year_History_Results'!CG537)</f>
        <v>0</v>
      </c>
      <c r="AR537" s="2">
        <f>INDEX('2009'!$C$44:$C$140,'16 Year_History_Results'!CH537)</f>
        <v>0</v>
      </c>
      <c r="AS537" s="2">
        <f>INDEX('2010'!$C$44:$C$140,'16 Year_History_Results'!CI537)</f>
        <v>0</v>
      </c>
      <c r="AT537" s="2">
        <f>INDEX('2011'!$C$44:$C$140,'16 Year_History_Results'!CJ537)</f>
        <v>0</v>
      </c>
      <c r="AU537" s="2">
        <f>INDEX('2012'!$C$44:$C$140,'16 Year_History_Results'!CK537)</f>
        <v>0</v>
      </c>
      <c r="AV537" s="2">
        <f>INDEX('2013'!$C$44:$C$140,'16 Year_History_Results'!CL537)</f>
        <v>0</v>
      </c>
      <c r="AW537" s="2">
        <f>INDEX('2014'!$C$52:$C$180,'16 Year_History_Results'!CM537)</f>
        <v>0</v>
      </c>
      <c r="AX537" s="2">
        <f>INDEX('2015'!$E$52:$E$308,'16 Year_History_Results'!CN537)</f>
        <v>0</v>
      </c>
      <c r="AY537" s="147">
        <f>INDEX('2016'!$E$52:$E$308,'16 Year_History_Results'!CO537)</f>
        <v>0</v>
      </c>
      <c r="AZ537" s="2"/>
      <c r="BB537">
        <f t="shared" si="414"/>
        <v>1103</v>
      </c>
      <c r="BC537" s="110"/>
      <c r="BD537" s="97"/>
      <c r="BE537" s="146">
        <f>INDEX('2001'!$B$44:$B$140,'16 Year_History_Results'!BZ537)</f>
        <v>0</v>
      </c>
      <c r="BF537" s="2">
        <f>INDEX('2002'!$B$44:$B$140,'16 Year_History_Results'!CA537)</f>
        <v>0</v>
      </c>
      <c r="BG537" s="2">
        <f>INDEX('2003'!$B$44:$B$140,'16 Year_History_Results'!CB537)</f>
        <v>0</v>
      </c>
      <c r="BH537" s="2">
        <f>INDEX('2004'!$B$44:$B$140,'16 Year_History_Results'!CC537)</f>
        <v>0</v>
      </c>
      <c r="BI537" s="2">
        <f>INDEX('2005'!$B$44:$B$140,'16 Year_History_Results'!CD537)</f>
        <v>0</v>
      </c>
      <c r="BJ537" s="2">
        <f>INDEX('2006'!$B$44:$B$140,'16 Year_History_Results'!CE537)</f>
        <v>8</v>
      </c>
      <c r="BK537" s="2">
        <f>INDEX('2007'!$B$44:$B$140,'16 Year_History_Results'!CF537)</f>
        <v>0</v>
      </c>
      <c r="BL537" s="2">
        <f>INDEX('2008'!$B$44:$B$140,'16 Year_History_Results'!CG537)</f>
        <v>0</v>
      </c>
      <c r="BM537" s="2">
        <f>INDEX('2009'!$B$44:$B$140,'16 Year_History_Results'!CH537)</f>
        <v>0</v>
      </c>
      <c r="BN537" s="2">
        <f>INDEX('2010'!$B$44:$B$140,'16 Year_History_Results'!CI537)</f>
        <v>0</v>
      </c>
      <c r="BO537" s="2">
        <f>INDEX('2011'!$B$44:$B$140,'16 Year_History_Results'!CJ537)</f>
        <v>0</v>
      </c>
      <c r="BP537" s="2">
        <f>INDEX('2012'!$B$44:$B$140,'16 Year_History_Results'!CK537)</f>
        <v>0</v>
      </c>
      <c r="BQ537" s="2">
        <f>INDEX('2013'!$B$44:$B$140,'16 Year_History_Results'!CL537)</f>
        <v>0</v>
      </c>
      <c r="BR537" s="2">
        <f>INDEX('2014'!$B$52:$B$180,'16 Year_History_Results'!CM537)</f>
        <v>0</v>
      </c>
      <c r="BS537" s="147">
        <f>INDEX('2015'!$B$52:$B$308,'16 Year_History_Results'!CN537)</f>
        <v>0</v>
      </c>
      <c r="BT537" s="147">
        <f>INDEX('2016'!$B$52:$B$308,'16 Year_History_Results'!CO537)</f>
        <v>0</v>
      </c>
      <c r="BW537">
        <f t="shared" si="415"/>
        <v>1103</v>
      </c>
      <c r="BX537" s="110"/>
      <c r="BY537" s="97"/>
      <c r="BZ537" s="146">
        <f>IF(ISNA(MATCH($BW537,'2001'!$A$44:$A$139,0)),97,MATCH($BW537,'2001'!$A$44:$A$139,0))</f>
        <v>97</v>
      </c>
      <c r="CA537" s="2">
        <f>IF(ISNA(MATCH($BW537,'2002'!$A$44:$A$139,0)),97,MATCH($BW537,'2002'!$A$44:$A$139,0))</f>
        <v>97</v>
      </c>
      <c r="CB537" s="2">
        <f>IF(ISNA(MATCH($BW537,'2003'!$A$44:$A$139,0)),97,MATCH($BW537,'2003'!$A$44:$A$139,0))</f>
        <v>97</v>
      </c>
      <c r="CC537" s="2">
        <f>IF(ISNA(MATCH($BW537,'2004'!$A$44:$A$139,0)),97,MATCH($BW537,'2004'!$A$44:$A$139,0))</f>
        <v>97</v>
      </c>
      <c r="CD537" s="2">
        <f>IF(ISNA(MATCH($BW537,'2005'!$A$44:$A$139,0)),97,MATCH($BW537,'2005'!$A$44:$A$139,0))</f>
        <v>97</v>
      </c>
      <c r="CE537" s="2">
        <f>IF(ISNA(MATCH($BW537,'2006'!$A$44:$A$139,0)),97,MATCH($BW537,'2006'!$A$44:$A$139,0))</f>
        <v>76</v>
      </c>
      <c r="CF537" s="2">
        <f>IF(ISNA(MATCH($BW537,'2007'!$A$44:$A$139,0)),97,MATCH($BW537,'2007'!$A$44:$A$139,0))</f>
        <v>97</v>
      </c>
      <c r="CG537" s="2">
        <f>IF(ISNA(MATCH($BW537,'2008'!$A$44:$A$139,0)),97,MATCH($BW537,'2008'!$A$44:$A$139,0))</f>
        <v>97</v>
      </c>
      <c r="CH537" s="2">
        <f>IF(ISNA(MATCH($BW537,'2009'!$A$44:$A$139,0)),97,MATCH($BW537,'2009'!$A$44:$A$139,0))</f>
        <v>97</v>
      </c>
      <c r="CI537" s="2">
        <f>IF(ISNA(MATCH($BW537,'2010'!$A$44:$A$139,0)),97,MATCH($BW537,'2010'!$A$44:$A$139,0))</f>
        <v>97</v>
      </c>
      <c r="CJ537" s="2">
        <f>IF(ISNA(MATCH($BW537,'2011'!$A$44:$A$139,0)),97,MATCH($BW537,'2011'!$A$44:$A$139,0))</f>
        <v>97</v>
      </c>
      <c r="CK537" s="2">
        <f>IF(ISNA(MATCH($BW537,'2012'!$A$44:$A$139,0)),97,MATCH($BW537,'2012'!$A$44:$A$139,0))</f>
        <v>97</v>
      </c>
      <c r="CL537" s="2">
        <f>IF(ISNA(MATCH($BW537,'2013'!$A$44:$A$139,0)),97,MATCH($BW537,'2013'!$A$44:$A$139,0))</f>
        <v>97</v>
      </c>
      <c r="CM537" s="2">
        <f>IF(ISNA(MATCH($BW537,'2014'!$A$52:$A$179,0)),129,MATCH($BW537,'2014'!$A$52:$A$179,0))</f>
        <v>129</v>
      </c>
      <c r="CN537" s="147">
        <f>IF(ISNA(MATCH($BW537,'2015'!$A$52:$A$307,0)),257,MATCH($BW537,'2015'!$A$52:$A$307,0))</f>
        <v>257</v>
      </c>
      <c r="CO537" s="147">
        <f>IF(ISNA(MATCH($BW537,'2016'!$A$52:$A$307,0)),257,MATCH($BW537,'2016'!$A$52:$A$307,0))</f>
        <v>257</v>
      </c>
      <c r="CQ537">
        <f t="shared" si="392"/>
        <v>1103</v>
      </c>
      <c r="CR537" s="281"/>
      <c r="CS537" s="279"/>
      <c r="CT537" s="278">
        <f t="shared" si="393"/>
        <v>0</v>
      </c>
      <c r="CU537" s="279">
        <f t="shared" si="394"/>
        <v>0</v>
      </c>
      <c r="CV537" s="279">
        <f t="shared" si="395"/>
        <v>0</v>
      </c>
      <c r="CW537" s="279">
        <f t="shared" si="396"/>
        <v>0</v>
      </c>
      <c r="CX537" s="279">
        <f t="shared" si="397"/>
        <v>0</v>
      </c>
      <c r="CY537" s="279">
        <f t="shared" si="398"/>
        <v>8</v>
      </c>
      <c r="CZ537" s="279">
        <f t="shared" si="399"/>
        <v>5.3327999999999998</v>
      </c>
      <c r="DA537" s="279">
        <f t="shared" si="400"/>
        <v>3.5548444799999999</v>
      </c>
      <c r="DB537" s="279">
        <f t="shared" si="401"/>
        <v>2.3696593303679996</v>
      </c>
      <c r="DC537" s="279">
        <f t="shared" si="402"/>
        <v>1.5796149096233085</v>
      </c>
      <c r="DD537" s="279">
        <f t="shared" si="403"/>
        <v>1.0529712987548974</v>
      </c>
      <c r="DE537" s="279">
        <f t="shared" si="404"/>
        <v>0.70191066775001454</v>
      </c>
      <c r="DF537" s="279">
        <f t="shared" si="405"/>
        <v>0.46789365112215969</v>
      </c>
      <c r="DG537" s="279">
        <f t="shared" si="406"/>
        <v>0.31189790783803162</v>
      </c>
      <c r="DH537" s="280">
        <f t="shared" si="407"/>
        <v>0.20791114536483188</v>
      </c>
      <c r="DI537" s="280">
        <f t="shared" si="419"/>
        <v>0.13859356950019691</v>
      </c>
      <c r="DJ537" s="154">
        <f t="shared" si="416"/>
        <v>475</v>
      </c>
      <c r="DK537" s="279">
        <f t="shared" si="408"/>
        <v>1103</v>
      </c>
      <c r="DL537" s="97"/>
      <c r="DM537" s="154"/>
      <c r="DN537" s="267">
        <f>BE537+AJ537+DM537</f>
        <v>0</v>
      </c>
      <c r="DO537" s="154">
        <f>BF537+AK537+DN537</f>
        <v>0</v>
      </c>
      <c r="DP537" s="154">
        <f>BG537+AL537+DO537</f>
        <v>0</v>
      </c>
      <c r="DQ537" s="154">
        <f>BH537+AM537+DP537</f>
        <v>0</v>
      </c>
      <c r="DR537" s="154">
        <f>BI537+AN537+DQ537</f>
        <v>0</v>
      </c>
      <c r="DS537" s="154">
        <f>BJ537+AO537+DR537</f>
        <v>8</v>
      </c>
      <c r="DT537" s="154">
        <f>BK537+AP537+DS537</f>
        <v>8</v>
      </c>
      <c r="DU537" s="154">
        <f>BL537+AQ537+DT537</f>
        <v>8</v>
      </c>
      <c r="DV537" s="154">
        <f>BM537+AR537+DU537</f>
        <v>8</v>
      </c>
      <c r="DW537" s="154">
        <f>BN537+AS537+DV537</f>
        <v>8</v>
      </c>
      <c r="DX537" s="154">
        <f>BO537+AT537+DW537</f>
        <v>8</v>
      </c>
      <c r="DY537" s="154">
        <f>BP537+AU537+DX537</f>
        <v>8</v>
      </c>
      <c r="DZ537" s="154">
        <f t="shared" si="409"/>
        <v>8</v>
      </c>
      <c r="EA537" s="154">
        <f t="shared" si="410"/>
        <v>8</v>
      </c>
      <c r="EB537" s="264">
        <f t="shared" si="411"/>
        <v>8</v>
      </c>
      <c r="EC537" s="264">
        <f t="shared" si="420"/>
        <v>8</v>
      </c>
      <c r="ED537" s="154">
        <f t="shared" si="417"/>
        <v>467</v>
      </c>
    </row>
    <row r="538" spans="2:134" ht="13" thickBot="1" x14ac:dyDescent="0.3">
      <c r="B538" s="131">
        <v>292</v>
      </c>
      <c r="C538" s="50">
        <f t="shared" si="412"/>
        <v>2</v>
      </c>
      <c r="D538" s="50">
        <f t="shared" si="413"/>
        <v>0</v>
      </c>
      <c r="E538" s="97"/>
      <c r="F538" s="2">
        <f t="shared" si="418"/>
        <v>533</v>
      </c>
      <c r="G538" s="207">
        <v>1646</v>
      </c>
      <c r="H538" s="98">
        <f>15- COUNTIF(L538:AC538,"#N/A")</f>
        <v>0</v>
      </c>
      <c r="I538" s="131">
        <f>SUM(AH538:AY538)+SUM(BE538:BT538)</f>
        <v>8</v>
      </c>
      <c r="J538" s="398">
        <f>DI538</f>
        <v>0.13859356950019691</v>
      </c>
      <c r="K538" s="456" t="str">
        <f>IF(ISNUMBER(MATCH(G538,'[4]OPR data'!$A$3:$A$2900,0)),"Y","N")</f>
        <v>Y</v>
      </c>
      <c r="L538" s="110"/>
      <c r="M538" s="233"/>
      <c r="N538" s="469" t="e">
        <f>(INDEX(Finish_table!R$4:R$83,MATCH('16 Year_History_Results'!$G538,Finish_table!S$4:S$83,0),1))</f>
        <v>#N/A</v>
      </c>
      <c r="O538" s="233" t="e">
        <f>(INDEX(Finish_table!Z$4:Z$99,MATCH('16 Year_History_Results'!$G538,Finish_table!AA$4:AA$99,0),1))</f>
        <v>#N/A</v>
      </c>
      <c r="P538" s="233" t="e">
        <f>(INDEX(Finish_table!AI$4:AI$99,MATCH('16 Year_History_Results'!$G538,Finish_table!AJ$4:AJ$99,0),1))</f>
        <v>#N/A</v>
      </c>
      <c r="Q538" s="233" t="e">
        <f>(INDEX(Finish_table!AR$4:AR$99,MATCH('16 Year_History_Results'!$G538,Finish_table!AS$4:AS$99,0),1))</f>
        <v>#N/A</v>
      </c>
      <c r="R538" s="233" t="e">
        <f>(INDEX(Finish_table!BA$4:BA$99,MATCH('16 Year_History_Results'!$G538,Finish_table!BB$4:BB$99,0),1))</f>
        <v>#N/A</v>
      </c>
      <c r="S538" s="233" t="str">
        <f>(INDEX(Finish_table!BJ$4:BJ$99,MATCH('16 Year_History_Results'!$G538,Finish_table!BK$4:BK$99,0),1))</f>
        <v>QF</v>
      </c>
      <c r="T538" s="233" t="e">
        <f>(INDEX(Finish_table!BS$4:BS$99,MATCH('16 Year_History_Results'!$G538,Finish_table!BT$4:BT$99,0),1))</f>
        <v>#N/A</v>
      </c>
      <c r="U538" s="233" t="e">
        <f>(INDEX(Finish_table!CB$4:CB$99,MATCH('16 Year_History_Results'!$G538,Finish_table!CC$4:CC$99,0),1))</f>
        <v>#N/A</v>
      </c>
      <c r="V538" s="233" t="e">
        <f>(INDEX(Finish_table!CK$4:CK$99,MATCH('16 Year_History_Results'!$G538,Finish_table!CL$4:CL$99,0),1))</f>
        <v>#N/A</v>
      </c>
      <c r="W538" s="233" t="e">
        <f>(INDEX(Finish_table!CT$4:CT$99,MATCH('16 Year_History_Results'!$G538,Finish_table!CU$4:CU$99,0),1))</f>
        <v>#N/A</v>
      </c>
      <c r="X538" s="233" t="e">
        <f>(INDEX(Finish_table!DC$4:DC$99,MATCH('16 Year_History_Results'!$G538,Finish_table!DD$4:DD$99,0),1))</f>
        <v>#N/A</v>
      </c>
      <c r="Y538" s="233" t="e">
        <f>(INDEX(Finish_table!DL$4:DL$99,MATCH('16 Year_History_Results'!$G538,Finish_table!DM$4:DM$99,0),1))</f>
        <v>#N/A</v>
      </c>
      <c r="Z538" s="233" t="e">
        <f>(INDEX(Finish_table!DU$4:DU$99,MATCH('16 Year_History_Results'!$G538,Finish_table!DV$4:DV$99,0),1))</f>
        <v>#N/A</v>
      </c>
      <c r="AA538" s="233" t="e">
        <f>(INDEX(Finish_table!ED$4:ED$140,MATCH('16 Year_History_Results'!$G538,Finish_table!EE$4:EE$140,0),1))</f>
        <v>#N/A</v>
      </c>
      <c r="AB538" s="233" t="e">
        <f>(INDEX(Finish_table!EM$4:EM$224,MATCH('16 Year_History_Results'!$G538,Finish_table!EN$4:EN$224,0),1))</f>
        <v>#N/A</v>
      </c>
      <c r="AC538" s="253" t="e">
        <f>(INDEX(Finish_table!EW$4:EW$224,MATCH('16 Year_History_Results'!$G538,Finish_table!EX$4:EX$224,0),1))</f>
        <v>#N/A</v>
      </c>
      <c r="AG538">
        <f t="shared" si="391"/>
        <v>1646</v>
      </c>
      <c r="AH538" s="110"/>
      <c r="AI538" s="2"/>
      <c r="AJ538" s="146">
        <f>INDEX('2001'!$C$44:$C$140,'16 Year_History_Results'!BZ538)</f>
        <v>0</v>
      </c>
      <c r="AK538" s="2">
        <f>INDEX('2002'!$C$44:$C$140,'16 Year_History_Results'!CA538)</f>
        <v>0</v>
      </c>
      <c r="AL538" s="2">
        <f>INDEX('2003'!$C$44:$C$140,'16 Year_History_Results'!CB538)</f>
        <v>0</v>
      </c>
      <c r="AM538" s="2">
        <f>INDEX('2004'!$C$44:$C$140,'16 Year_History_Results'!CC538)</f>
        <v>0</v>
      </c>
      <c r="AN538" s="2">
        <f>INDEX('2005'!$C$44:$C$140,'16 Year_History_Results'!CD538)</f>
        <v>0</v>
      </c>
      <c r="AO538" s="2">
        <f>INDEX('2006'!$C$44:$C$140,'16 Year_History_Results'!CE538)</f>
        <v>0</v>
      </c>
      <c r="AP538" s="2">
        <f>INDEX('2007'!$C$44:$C$140,'16 Year_History_Results'!CF538)</f>
        <v>0</v>
      </c>
      <c r="AQ538" s="2">
        <f>INDEX('2008'!$C$44:$C$140,'16 Year_History_Results'!CG538)</f>
        <v>0</v>
      </c>
      <c r="AR538" s="2">
        <f>INDEX('2009'!$C$44:$C$140,'16 Year_History_Results'!CH538)</f>
        <v>0</v>
      </c>
      <c r="AS538" s="2">
        <f>INDEX('2010'!$C$44:$C$140,'16 Year_History_Results'!CI538)</f>
        <v>0</v>
      </c>
      <c r="AT538" s="2">
        <f>INDEX('2011'!$C$44:$C$140,'16 Year_History_Results'!CJ538)</f>
        <v>0</v>
      </c>
      <c r="AU538" s="2">
        <f>INDEX('2012'!$C$44:$C$140,'16 Year_History_Results'!CK538)</f>
        <v>0</v>
      </c>
      <c r="AV538" s="2">
        <f>INDEX('2013'!$C$44:$C$140,'16 Year_History_Results'!CL538)</f>
        <v>0</v>
      </c>
      <c r="AW538" s="2">
        <f>INDEX('2014'!$C$52:$C$180,'16 Year_History_Results'!CM538)</f>
        <v>0</v>
      </c>
      <c r="AX538" s="2">
        <f>INDEX('2015'!$E$52:$E$308,'16 Year_History_Results'!CN538)</f>
        <v>0</v>
      </c>
      <c r="AY538" s="147">
        <f>INDEX('2016'!$E$52:$E$308,'16 Year_History_Results'!CO538)</f>
        <v>0</v>
      </c>
      <c r="AZ538" s="2"/>
      <c r="BB538">
        <f t="shared" si="414"/>
        <v>1646</v>
      </c>
      <c r="BC538" s="110"/>
      <c r="BD538" s="97"/>
      <c r="BE538" s="146">
        <f>INDEX('2001'!$B$44:$B$140,'16 Year_History_Results'!BZ538)</f>
        <v>0</v>
      </c>
      <c r="BF538" s="2">
        <f>INDEX('2002'!$B$44:$B$140,'16 Year_History_Results'!CA538)</f>
        <v>0</v>
      </c>
      <c r="BG538" s="2">
        <f>INDEX('2003'!$B$44:$B$140,'16 Year_History_Results'!CB538)</f>
        <v>0</v>
      </c>
      <c r="BH538" s="2">
        <f>INDEX('2004'!$B$44:$B$140,'16 Year_History_Results'!CC538)</f>
        <v>0</v>
      </c>
      <c r="BI538" s="2">
        <f>INDEX('2005'!$B$44:$B$140,'16 Year_History_Results'!CD538)</f>
        <v>0</v>
      </c>
      <c r="BJ538" s="2">
        <f>INDEX('2006'!$B$44:$B$140,'16 Year_History_Results'!CE538)</f>
        <v>8</v>
      </c>
      <c r="BK538" s="2">
        <f>INDEX('2007'!$B$44:$B$140,'16 Year_History_Results'!CF538)</f>
        <v>0</v>
      </c>
      <c r="BL538" s="2">
        <f>INDEX('2008'!$B$44:$B$140,'16 Year_History_Results'!CG538)</f>
        <v>0</v>
      </c>
      <c r="BM538" s="2">
        <f>INDEX('2009'!$B$44:$B$140,'16 Year_History_Results'!CH538)</f>
        <v>0</v>
      </c>
      <c r="BN538" s="2">
        <f>INDEX('2010'!$B$44:$B$140,'16 Year_History_Results'!CI538)</f>
        <v>0</v>
      </c>
      <c r="BO538" s="2">
        <f>INDEX('2011'!$B$44:$B$140,'16 Year_History_Results'!CJ538)</f>
        <v>0</v>
      </c>
      <c r="BP538" s="2">
        <f>INDEX('2012'!$B$44:$B$140,'16 Year_History_Results'!CK538)</f>
        <v>0</v>
      </c>
      <c r="BQ538" s="2">
        <f>INDEX('2013'!$B$44:$B$140,'16 Year_History_Results'!CL538)</f>
        <v>0</v>
      </c>
      <c r="BR538" s="2">
        <f>INDEX('2014'!$B$52:$B$180,'16 Year_History_Results'!CM538)</f>
        <v>0</v>
      </c>
      <c r="BS538" s="147">
        <f>INDEX('2015'!$B$52:$B$308,'16 Year_History_Results'!CN538)</f>
        <v>0</v>
      </c>
      <c r="BT538" s="147">
        <f>INDEX('2016'!$B$52:$B$308,'16 Year_History_Results'!CO538)</f>
        <v>0</v>
      </c>
      <c r="BW538">
        <f t="shared" si="415"/>
        <v>1646</v>
      </c>
      <c r="BX538" s="110"/>
      <c r="BY538" s="97"/>
      <c r="BZ538" s="146">
        <f>IF(ISNA(MATCH($BW538,'2001'!$A$44:$A$139,0)),97,MATCH($BW538,'2001'!$A$44:$A$139,0))</f>
        <v>97</v>
      </c>
      <c r="CA538" s="2">
        <f>IF(ISNA(MATCH($BW538,'2002'!$A$44:$A$139,0)),97,MATCH($BW538,'2002'!$A$44:$A$139,0))</f>
        <v>97</v>
      </c>
      <c r="CB538" s="2">
        <f>IF(ISNA(MATCH($BW538,'2003'!$A$44:$A$139,0)),97,MATCH($BW538,'2003'!$A$44:$A$139,0))</f>
        <v>97</v>
      </c>
      <c r="CC538" s="2">
        <f>IF(ISNA(MATCH($BW538,'2004'!$A$44:$A$139,0)),97,MATCH($BW538,'2004'!$A$44:$A$139,0))</f>
        <v>97</v>
      </c>
      <c r="CD538" s="2">
        <f>IF(ISNA(MATCH($BW538,'2005'!$A$44:$A$139,0)),97,MATCH($BW538,'2005'!$A$44:$A$139,0))</f>
        <v>97</v>
      </c>
      <c r="CE538" s="2">
        <f>IF(ISNA(MATCH($BW538,'2006'!$A$44:$A$139,0)),97,MATCH($BW538,'2006'!$A$44:$A$139,0))</f>
        <v>91</v>
      </c>
      <c r="CF538" s="2">
        <f>IF(ISNA(MATCH($BW538,'2007'!$A$44:$A$139,0)),97,MATCH($BW538,'2007'!$A$44:$A$139,0))</f>
        <v>97</v>
      </c>
      <c r="CG538" s="2">
        <f>IF(ISNA(MATCH($BW538,'2008'!$A$44:$A$139,0)),97,MATCH($BW538,'2008'!$A$44:$A$139,0))</f>
        <v>97</v>
      </c>
      <c r="CH538" s="2">
        <f>IF(ISNA(MATCH($BW538,'2009'!$A$44:$A$139,0)),97,MATCH($BW538,'2009'!$A$44:$A$139,0))</f>
        <v>97</v>
      </c>
      <c r="CI538" s="2">
        <f>IF(ISNA(MATCH($BW538,'2010'!$A$44:$A$139,0)),97,MATCH($BW538,'2010'!$A$44:$A$139,0))</f>
        <v>97</v>
      </c>
      <c r="CJ538" s="2">
        <f>IF(ISNA(MATCH($BW538,'2011'!$A$44:$A$139,0)),97,MATCH($BW538,'2011'!$A$44:$A$139,0))</f>
        <v>97</v>
      </c>
      <c r="CK538" s="2">
        <f>IF(ISNA(MATCH($BW538,'2012'!$A$44:$A$139,0)),97,MATCH($BW538,'2012'!$A$44:$A$139,0))</f>
        <v>97</v>
      </c>
      <c r="CL538" s="2">
        <f>IF(ISNA(MATCH($BW538,'2013'!$A$44:$A$139,0)),97,MATCH($BW538,'2013'!$A$44:$A$139,0))</f>
        <v>97</v>
      </c>
      <c r="CM538" s="2">
        <f>IF(ISNA(MATCH($BW538,'2014'!$A$52:$A$179,0)),129,MATCH($BW538,'2014'!$A$52:$A$179,0))</f>
        <v>129</v>
      </c>
      <c r="CN538" s="147">
        <f>IF(ISNA(MATCH($BW538,'2015'!$A$52:$A$307,0)),257,MATCH($BW538,'2015'!$A$52:$A$307,0))</f>
        <v>257</v>
      </c>
      <c r="CO538" s="147">
        <f>IF(ISNA(MATCH($BW538,'2016'!$A$52:$A$307,0)),257,MATCH($BW538,'2016'!$A$52:$A$307,0))</f>
        <v>257</v>
      </c>
      <c r="CQ538">
        <f t="shared" si="392"/>
        <v>1646</v>
      </c>
      <c r="CR538" s="281"/>
      <c r="CS538" s="279"/>
      <c r="CT538" s="278">
        <f t="shared" si="393"/>
        <v>0</v>
      </c>
      <c r="CU538" s="279">
        <f t="shared" si="394"/>
        <v>0</v>
      </c>
      <c r="CV538" s="279">
        <f t="shared" si="395"/>
        <v>0</v>
      </c>
      <c r="CW538" s="279">
        <f t="shared" si="396"/>
        <v>0</v>
      </c>
      <c r="CX538" s="279">
        <f t="shared" si="397"/>
        <v>0</v>
      </c>
      <c r="CY538" s="279">
        <f t="shared" si="398"/>
        <v>8</v>
      </c>
      <c r="CZ538" s="279">
        <f t="shared" si="399"/>
        <v>5.3327999999999998</v>
      </c>
      <c r="DA538" s="279">
        <f t="shared" si="400"/>
        <v>3.5548444799999999</v>
      </c>
      <c r="DB538" s="279">
        <f t="shared" si="401"/>
        <v>2.3696593303679996</v>
      </c>
      <c r="DC538" s="279">
        <f t="shared" si="402"/>
        <v>1.5796149096233085</v>
      </c>
      <c r="DD538" s="279">
        <f t="shared" si="403"/>
        <v>1.0529712987548974</v>
      </c>
      <c r="DE538" s="279">
        <f t="shared" si="404"/>
        <v>0.70191066775001454</v>
      </c>
      <c r="DF538" s="279">
        <f t="shared" si="405"/>
        <v>0.46789365112215969</v>
      </c>
      <c r="DG538" s="279">
        <f t="shared" si="406"/>
        <v>0.31189790783803162</v>
      </c>
      <c r="DH538" s="280">
        <f t="shared" si="407"/>
        <v>0.20791114536483188</v>
      </c>
      <c r="DI538" s="280">
        <f t="shared" si="419"/>
        <v>0.13859356950019691</v>
      </c>
      <c r="DJ538" s="154">
        <f t="shared" si="416"/>
        <v>475</v>
      </c>
      <c r="DK538" s="279">
        <f t="shared" si="408"/>
        <v>1646</v>
      </c>
      <c r="DL538" s="97"/>
      <c r="DM538" s="154"/>
      <c r="DN538" s="267">
        <f>BE538+AJ538+DM538</f>
        <v>0</v>
      </c>
      <c r="DO538" s="154">
        <f>BF538+AK538+DN538</f>
        <v>0</v>
      </c>
      <c r="DP538" s="154">
        <f>BG538+AL538+DO538</f>
        <v>0</v>
      </c>
      <c r="DQ538" s="154">
        <f>BH538+AM538+DP538</f>
        <v>0</v>
      </c>
      <c r="DR538" s="154">
        <f>BI538+AN538+DQ538</f>
        <v>0</v>
      </c>
      <c r="DS538" s="154">
        <f>BJ538+AO538+DR538</f>
        <v>8</v>
      </c>
      <c r="DT538" s="154">
        <f>BK538+AP538+DS538</f>
        <v>8</v>
      </c>
      <c r="DU538" s="154">
        <f>BL538+AQ538+DT538</f>
        <v>8</v>
      </c>
      <c r="DV538" s="154">
        <f>BM538+AR538+DU538</f>
        <v>8</v>
      </c>
      <c r="DW538" s="154">
        <f>BN538+AS538+DV538</f>
        <v>8</v>
      </c>
      <c r="DX538" s="154">
        <f>BO538+AT538+DW538</f>
        <v>8</v>
      </c>
      <c r="DY538" s="154">
        <f>BP538+AU538+DX538</f>
        <v>8</v>
      </c>
      <c r="DZ538" s="154">
        <f t="shared" si="409"/>
        <v>8</v>
      </c>
      <c r="EA538" s="154">
        <f t="shared" si="410"/>
        <v>8</v>
      </c>
      <c r="EB538" s="264">
        <f t="shared" si="411"/>
        <v>8</v>
      </c>
      <c r="EC538" s="264">
        <f t="shared" si="420"/>
        <v>8</v>
      </c>
      <c r="ED538" s="154">
        <f t="shared" si="417"/>
        <v>467</v>
      </c>
    </row>
    <row r="539" spans="2:134" ht="13" thickBot="1" x14ac:dyDescent="0.3">
      <c r="B539" s="131">
        <v>292</v>
      </c>
      <c r="C539" s="50">
        <f t="shared" si="412"/>
        <v>3</v>
      </c>
      <c r="D539" s="50">
        <f t="shared" si="413"/>
        <v>0</v>
      </c>
      <c r="E539" s="97"/>
      <c r="F539" s="2">
        <f t="shared" si="418"/>
        <v>534</v>
      </c>
      <c r="G539" s="487">
        <v>650</v>
      </c>
      <c r="H539" s="98">
        <f>15- COUNTIF(L539:AC539,"#N/A")</f>
        <v>0</v>
      </c>
      <c r="I539" s="131">
        <f>SUM(AH539:AY539)+SUM(BE539:BT539)</f>
        <v>26</v>
      </c>
      <c r="J539" s="398">
        <f>DI539</f>
        <v>0.13342044019490365</v>
      </c>
      <c r="K539" s="456" t="str">
        <f>IF(ISNUMBER(MATCH(G539,'[4]OPR data'!$A$3:$A$2900,0)),"Y","N")</f>
        <v>N</v>
      </c>
      <c r="L539" s="110"/>
      <c r="M539" s="233"/>
      <c r="N539" s="469" t="e">
        <f>(INDEX(Finish_table!R$4:R$83,MATCH('16 Year_History_Results'!$G539,Finish_table!S$4:S$83,0),1))</f>
        <v>#N/A</v>
      </c>
      <c r="O539" s="233" t="e">
        <f>(INDEX(Finish_table!Z$4:Z$99,MATCH('16 Year_History_Results'!$G539,Finish_table!AA$4:AA$99,0),1))</f>
        <v>#N/A</v>
      </c>
      <c r="P539" s="233" t="str">
        <f>(INDEX(Finish_table!AI$4:AI$99,MATCH('16 Year_History_Results'!$G539,Finish_table!AJ$4:AJ$99,0),1))</f>
        <v>F</v>
      </c>
      <c r="Q539" s="233" t="e">
        <f>(INDEX(Finish_table!AR$4:AR$99,MATCH('16 Year_History_Results'!$G539,Finish_table!AS$4:AS$99,0),1))</f>
        <v>#N/A</v>
      </c>
      <c r="R539" s="233" t="e">
        <f>(INDEX(Finish_table!BA$4:BA$99,MATCH('16 Year_History_Results'!$G539,Finish_table!BB$4:BB$99,0),1))</f>
        <v>#N/A</v>
      </c>
      <c r="S539" s="233" t="e">
        <f>(INDEX(Finish_table!BJ$4:BJ$99,MATCH('16 Year_History_Results'!$G539,Finish_table!BK$4:BK$99,0),1))</f>
        <v>#N/A</v>
      </c>
      <c r="T539" s="233" t="e">
        <f>(INDEX(Finish_table!BS$4:BS$99,MATCH('16 Year_History_Results'!$G539,Finish_table!BT$4:BT$99,0),1))</f>
        <v>#N/A</v>
      </c>
      <c r="U539" s="233" t="e">
        <f>(INDEX(Finish_table!CB$4:CB$99,MATCH('16 Year_History_Results'!$G539,Finish_table!CC$4:CC$99,0),1))</f>
        <v>#N/A</v>
      </c>
      <c r="V539" s="233" t="e">
        <f>(INDEX(Finish_table!CK$4:CK$99,MATCH('16 Year_History_Results'!$G539,Finish_table!CL$4:CL$99,0),1))</f>
        <v>#N/A</v>
      </c>
      <c r="W539" s="233" t="e">
        <f>(INDEX(Finish_table!CT$4:CT$99,MATCH('16 Year_History_Results'!$G539,Finish_table!CU$4:CU$99,0),1))</f>
        <v>#N/A</v>
      </c>
      <c r="X539" s="233" t="e">
        <f>(INDEX(Finish_table!DC$4:DC$99,MATCH('16 Year_History_Results'!$G539,Finish_table!DD$4:DD$99,0),1))</f>
        <v>#N/A</v>
      </c>
      <c r="Y539" s="233" t="e">
        <f>(INDEX(Finish_table!DL$4:DL$99,MATCH('16 Year_History_Results'!$G539,Finish_table!DM$4:DM$99,0),1))</f>
        <v>#N/A</v>
      </c>
      <c r="Z539" s="233" t="e">
        <f>(INDEX(Finish_table!DU$4:DU$99,MATCH('16 Year_History_Results'!$G539,Finish_table!DV$4:DV$99,0),1))</f>
        <v>#N/A</v>
      </c>
      <c r="AA539" s="233" t="e">
        <f>(INDEX(Finish_table!ED$4:ED$140,MATCH('16 Year_History_Results'!$G539,Finish_table!EE$4:EE$140,0),1))</f>
        <v>#N/A</v>
      </c>
      <c r="AB539" s="233" t="e">
        <f>(INDEX(Finish_table!EM$4:EM$224,MATCH('16 Year_History_Results'!$G539,Finish_table!EN$4:EN$224,0),1))</f>
        <v>#N/A</v>
      </c>
      <c r="AC539" s="253" t="e">
        <f>(INDEX(Finish_table!EW$4:EW$224,MATCH('16 Year_History_Results'!$G539,Finish_table!EX$4:EX$224,0),1))</f>
        <v>#N/A</v>
      </c>
      <c r="AG539">
        <f t="shared" si="391"/>
        <v>650</v>
      </c>
      <c r="AH539" s="110"/>
      <c r="AI539" s="2"/>
      <c r="AJ539" s="146">
        <f>INDEX('2001'!$C$44:$C$140,'16 Year_History_Results'!BZ539)</f>
        <v>0</v>
      </c>
      <c r="AK539" s="2">
        <f>INDEX('2002'!$C$44:$C$140,'16 Year_History_Results'!CA539)</f>
        <v>0</v>
      </c>
      <c r="AL539" s="2">
        <f>INDEX('2003'!$C$44:$C$140,'16 Year_History_Results'!CB539)</f>
        <v>20</v>
      </c>
      <c r="AM539" s="2">
        <f>INDEX('2004'!$C$44:$C$140,'16 Year_History_Results'!CC539)</f>
        <v>0</v>
      </c>
      <c r="AN539" s="2">
        <f>INDEX('2005'!$C$44:$C$140,'16 Year_History_Results'!CD539)</f>
        <v>0</v>
      </c>
      <c r="AO539" s="2">
        <f>INDEX('2006'!$C$44:$C$140,'16 Year_History_Results'!CE539)</f>
        <v>0</v>
      </c>
      <c r="AP539" s="2">
        <f>INDEX('2007'!$C$44:$C$140,'16 Year_History_Results'!CF539)</f>
        <v>0</v>
      </c>
      <c r="AQ539" s="2">
        <f>INDEX('2008'!$C$44:$C$140,'16 Year_History_Results'!CG539)</f>
        <v>0</v>
      </c>
      <c r="AR539" s="2">
        <f>INDEX('2009'!$C$44:$C$140,'16 Year_History_Results'!CH539)</f>
        <v>0</v>
      </c>
      <c r="AS539" s="2">
        <f>INDEX('2010'!$C$44:$C$140,'16 Year_History_Results'!CI539)</f>
        <v>0</v>
      </c>
      <c r="AT539" s="2">
        <f>INDEX('2011'!$C$44:$C$140,'16 Year_History_Results'!CJ539)</f>
        <v>0</v>
      </c>
      <c r="AU539" s="2">
        <f>INDEX('2012'!$C$44:$C$140,'16 Year_History_Results'!CK539)</f>
        <v>0</v>
      </c>
      <c r="AV539" s="2">
        <f>INDEX('2013'!$C$44:$C$140,'16 Year_History_Results'!CL539)</f>
        <v>0</v>
      </c>
      <c r="AW539" s="2">
        <f>INDEX('2014'!$C$52:$C$180,'16 Year_History_Results'!CM539)</f>
        <v>0</v>
      </c>
      <c r="AX539" s="2">
        <f>INDEX('2015'!$E$52:$E$308,'16 Year_History_Results'!CN539)</f>
        <v>0</v>
      </c>
      <c r="AY539" s="147">
        <f>INDEX('2016'!$E$52:$E$308,'16 Year_History_Results'!CO539)</f>
        <v>0</v>
      </c>
      <c r="AZ539" s="2"/>
      <c r="BB539">
        <f t="shared" si="414"/>
        <v>650</v>
      </c>
      <c r="BC539" s="110"/>
      <c r="BD539" s="97"/>
      <c r="BE539" s="146">
        <f>INDEX('2001'!$B$44:$B$140,'16 Year_History_Results'!BZ539)</f>
        <v>0</v>
      </c>
      <c r="BF539" s="2">
        <f>INDEX('2002'!$B$44:$B$140,'16 Year_History_Results'!CA539)</f>
        <v>0</v>
      </c>
      <c r="BG539" s="2">
        <f>INDEX('2003'!$B$44:$B$140,'16 Year_History_Results'!CB539)</f>
        <v>6</v>
      </c>
      <c r="BH539" s="2">
        <f>INDEX('2004'!$B$44:$B$140,'16 Year_History_Results'!CC539)</f>
        <v>0</v>
      </c>
      <c r="BI539" s="2">
        <f>INDEX('2005'!$B$44:$B$140,'16 Year_History_Results'!CD539)</f>
        <v>0</v>
      </c>
      <c r="BJ539" s="2">
        <f>INDEX('2006'!$B$44:$B$140,'16 Year_History_Results'!CE539)</f>
        <v>0</v>
      </c>
      <c r="BK539" s="2">
        <f>INDEX('2007'!$B$44:$B$140,'16 Year_History_Results'!CF539)</f>
        <v>0</v>
      </c>
      <c r="BL539" s="2">
        <f>INDEX('2008'!$B$44:$B$140,'16 Year_History_Results'!CG539)</f>
        <v>0</v>
      </c>
      <c r="BM539" s="2">
        <f>INDEX('2009'!$B$44:$B$140,'16 Year_History_Results'!CH539)</f>
        <v>0</v>
      </c>
      <c r="BN539" s="2">
        <f>INDEX('2010'!$B$44:$B$140,'16 Year_History_Results'!CI539)</f>
        <v>0</v>
      </c>
      <c r="BO539" s="2">
        <f>INDEX('2011'!$B$44:$B$140,'16 Year_History_Results'!CJ539)</f>
        <v>0</v>
      </c>
      <c r="BP539" s="2">
        <f>INDEX('2012'!$B$44:$B$140,'16 Year_History_Results'!CK539)</f>
        <v>0</v>
      </c>
      <c r="BQ539" s="2">
        <f>INDEX('2013'!$B$44:$B$140,'16 Year_History_Results'!CL539)</f>
        <v>0</v>
      </c>
      <c r="BR539" s="2">
        <f>INDEX('2014'!$B$52:$B$180,'16 Year_History_Results'!CM539)</f>
        <v>0</v>
      </c>
      <c r="BS539" s="147">
        <f>INDEX('2015'!$B$52:$B$308,'16 Year_History_Results'!CN539)</f>
        <v>0</v>
      </c>
      <c r="BT539" s="147">
        <f>INDEX('2016'!$B$52:$B$308,'16 Year_History_Results'!CO539)</f>
        <v>0</v>
      </c>
      <c r="BW539">
        <f t="shared" si="415"/>
        <v>650</v>
      </c>
      <c r="BX539" s="110"/>
      <c r="BY539" s="97"/>
      <c r="BZ539" s="146">
        <f>IF(ISNA(MATCH($BW539,'2001'!$A$44:$A$139,0)),97,MATCH($BW539,'2001'!$A$44:$A$139,0))</f>
        <v>97</v>
      </c>
      <c r="CA539" s="2">
        <f>IF(ISNA(MATCH($BW539,'2002'!$A$44:$A$139,0)),97,MATCH($BW539,'2002'!$A$44:$A$139,0))</f>
        <v>97</v>
      </c>
      <c r="CB539" s="2">
        <f>IF(ISNA(MATCH($BW539,'2003'!$A$44:$A$139,0)),97,MATCH($BW539,'2003'!$A$44:$A$139,0))</f>
        <v>84</v>
      </c>
      <c r="CC539" s="2">
        <f>IF(ISNA(MATCH($BW539,'2004'!$A$44:$A$139,0)),97,MATCH($BW539,'2004'!$A$44:$A$139,0))</f>
        <v>97</v>
      </c>
      <c r="CD539" s="2">
        <f>IF(ISNA(MATCH($BW539,'2005'!$A$44:$A$139,0)),97,MATCH($BW539,'2005'!$A$44:$A$139,0))</f>
        <v>97</v>
      </c>
      <c r="CE539" s="2">
        <f>IF(ISNA(MATCH($BW539,'2006'!$A$44:$A$139,0)),97,MATCH($BW539,'2006'!$A$44:$A$139,0))</f>
        <v>97</v>
      </c>
      <c r="CF539" s="2">
        <f>IF(ISNA(MATCH($BW539,'2007'!$A$44:$A$139,0)),97,MATCH($BW539,'2007'!$A$44:$A$139,0))</f>
        <v>97</v>
      </c>
      <c r="CG539" s="2">
        <f>IF(ISNA(MATCH($BW539,'2008'!$A$44:$A$139,0)),97,MATCH($BW539,'2008'!$A$44:$A$139,0))</f>
        <v>97</v>
      </c>
      <c r="CH539" s="2">
        <f>IF(ISNA(MATCH($BW539,'2009'!$A$44:$A$139,0)),97,MATCH($BW539,'2009'!$A$44:$A$139,0))</f>
        <v>97</v>
      </c>
      <c r="CI539" s="2">
        <f>IF(ISNA(MATCH($BW539,'2010'!$A$44:$A$139,0)),97,MATCH($BW539,'2010'!$A$44:$A$139,0))</f>
        <v>97</v>
      </c>
      <c r="CJ539" s="2">
        <f>IF(ISNA(MATCH($BW539,'2011'!$A$44:$A$139,0)),97,MATCH($BW539,'2011'!$A$44:$A$139,0))</f>
        <v>97</v>
      </c>
      <c r="CK539" s="2">
        <f>IF(ISNA(MATCH($BW539,'2012'!$A$44:$A$139,0)),97,MATCH($BW539,'2012'!$A$44:$A$139,0))</f>
        <v>97</v>
      </c>
      <c r="CL539" s="2">
        <f>IF(ISNA(MATCH($BW539,'2013'!$A$44:$A$139,0)),97,MATCH($BW539,'2013'!$A$44:$A$139,0))</f>
        <v>97</v>
      </c>
      <c r="CM539" s="2">
        <f>IF(ISNA(MATCH($BW539,'2014'!$A$52:$A$179,0)),129,MATCH($BW539,'2014'!$A$52:$A$179,0))</f>
        <v>129</v>
      </c>
      <c r="CN539" s="147">
        <f>IF(ISNA(MATCH($BW539,'2015'!$A$52:$A$307,0)),257,MATCH($BW539,'2015'!$A$52:$A$307,0))</f>
        <v>257</v>
      </c>
      <c r="CO539" s="147">
        <f>IF(ISNA(MATCH($BW539,'2016'!$A$52:$A$307,0)),257,MATCH($BW539,'2016'!$A$52:$A$307,0))</f>
        <v>257</v>
      </c>
      <c r="CQ539">
        <f t="shared" si="392"/>
        <v>650</v>
      </c>
      <c r="CR539" s="281"/>
      <c r="CS539" s="279"/>
      <c r="CT539" s="278">
        <f t="shared" si="393"/>
        <v>0</v>
      </c>
      <c r="CU539" s="279">
        <f t="shared" si="394"/>
        <v>0</v>
      </c>
      <c r="CV539" s="279">
        <f t="shared" si="395"/>
        <v>26</v>
      </c>
      <c r="CW539" s="279">
        <f t="shared" si="396"/>
        <v>17.331599999999998</v>
      </c>
      <c r="CX539" s="279">
        <f t="shared" si="397"/>
        <v>11.553244559999998</v>
      </c>
      <c r="CY539" s="279">
        <f t="shared" si="398"/>
        <v>7.7013928236959979</v>
      </c>
      <c r="CZ539" s="279">
        <f t="shared" si="399"/>
        <v>5.133748456275752</v>
      </c>
      <c r="DA539" s="279">
        <f t="shared" si="400"/>
        <v>3.4221567209534163</v>
      </c>
      <c r="DB539" s="279">
        <f t="shared" si="401"/>
        <v>2.2812096701875473</v>
      </c>
      <c r="DC539" s="279">
        <f t="shared" si="402"/>
        <v>1.5206543661470189</v>
      </c>
      <c r="DD539" s="279">
        <f t="shared" si="403"/>
        <v>1.0136682004736028</v>
      </c>
      <c r="DE539" s="279">
        <f t="shared" si="404"/>
        <v>0.67571122243570358</v>
      </c>
      <c r="DF539" s="279">
        <f t="shared" si="405"/>
        <v>0.45042910087563998</v>
      </c>
      <c r="DG539" s="279">
        <f t="shared" si="406"/>
        <v>0.30025603864370159</v>
      </c>
      <c r="DH539" s="280">
        <f t="shared" si="407"/>
        <v>0.20015067535989148</v>
      </c>
      <c r="DI539" s="280">
        <f t="shared" si="419"/>
        <v>0.13342044019490365</v>
      </c>
      <c r="DJ539" s="154">
        <f t="shared" si="416"/>
        <v>477</v>
      </c>
      <c r="DK539" s="279">
        <f t="shared" si="408"/>
        <v>650</v>
      </c>
      <c r="DL539" s="97"/>
      <c r="DM539" s="154"/>
      <c r="DN539" s="267">
        <f>BE539+AJ539+DM539</f>
        <v>0</v>
      </c>
      <c r="DO539" s="154">
        <f>BF539+AK539+DN539</f>
        <v>0</v>
      </c>
      <c r="DP539" s="154">
        <f>BG539+AL539+DO539</f>
        <v>26</v>
      </c>
      <c r="DQ539" s="154">
        <f>BH539+AM539+DP539</f>
        <v>26</v>
      </c>
      <c r="DR539" s="154">
        <f>BI539+AN539+DQ539</f>
        <v>26</v>
      </c>
      <c r="DS539" s="154">
        <f>BJ539+AO539+DR539</f>
        <v>26</v>
      </c>
      <c r="DT539" s="154">
        <f>BK539+AP539+DS539</f>
        <v>26</v>
      </c>
      <c r="DU539" s="154">
        <f>BL539+AQ539+DT539</f>
        <v>26</v>
      </c>
      <c r="DV539" s="154">
        <f>BM539+AR539+DU539</f>
        <v>26</v>
      </c>
      <c r="DW539" s="154">
        <f>BN539+AS539+DV539</f>
        <v>26</v>
      </c>
      <c r="DX539" s="154">
        <f>BO539+AT539+DW539</f>
        <v>26</v>
      </c>
      <c r="DY539" s="154">
        <f>BP539+AU539+DX539</f>
        <v>26</v>
      </c>
      <c r="DZ539" s="154">
        <f t="shared" si="409"/>
        <v>26</v>
      </c>
      <c r="EA539" s="154">
        <f t="shared" si="410"/>
        <v>26</v>
      </c>
      <c r="EB539" s="264">
        <f t="shared" si="411"/>
        <v>26</v>
      </c>
      <c r="EC539" s="264">
        <f t="shared" si="420"/>
        <v>26</v>
      </c>
      <c r="ED539" s="154">
        <f t="shared" si="417"/>
        <v>264</v>
      </c>
    </row>
    <row r="540" spans="2:134" ht="13" thickBot="1" x14ac:dyDescent="0.3">
      <c r="B540" s="131">
        <v>292</v>
      </c>
      <c r="C540" s="50">
        <f t="shared" si="412"/>
        <v>4</v>
      </c>
      <c r="D540" s="50">
        <f t="shared" si="413"/>
        <v>0</v>
      </c>
      <c r="E540" s="97"/>
      <c r="F540" s="2">
        <f t="shared" si="418"/>
        <v>535</v>
      </c>
      <c r="G540" s="207">
        <v>313</v>
      </c>
      <c r="H540" s="98">
        <f>15- COUNTIF(L540:AC540,"#N/A")</f>
        <v>1</v>
      </c>
      <c r="I540" s="131">
        <f>SUM(AH540:AY540)+SUM(BE540:BT540)</f>
        <v>33</v>
      </c>
      <c r="J540" s="398">
        <f>DI540</f>
        <v>0.12828067431416462</v>
      </c>
      <c r="K540" s="456" t="str">
        <f>IF(ISNUMBER(MATCH(G540,'[4]OPR data'!$A$3:$A$2900,0)),"Y","N")</f>
        <v>Y</v>
      </c>
      <c r="L540" s="110"/>
      <c r="M540" s="233"/>
      <c r="N540" s="469" t="e">
        <f>(INDEX(Finish_table!R$4:R$83,MATCH('16 Year_History_Results'!$G540,Finish_table!S$4:S$83,0),1))</f>
        <v>#N/A</v>
      </c>
      <c r="O540" s="233" t="str">
        <f>(INDEX(Finish_table!Z$4:Z$99,MATCH('16 Year_History_Results'!$G540,Finish_table!AA$4:AA$99,0),1))</f>
        <v>SF</v>
      </c>
      <c r="P540" s="233" t="str">
        <f>(INDEX(Finish_table!AI$4:AI$99,MATCH('16 Year_History_Results'!$G540,Finish_table!AJ$4:AJ$99,0),1))</f>
        <v>QF</v>
      </c>
      <c r="Q540" s="233" t="e">
        <f>(INDEX(Finish_table!AR$4:AR$99,MATCH('16 Year_History_Results'!$G540,Finish_table!AS$4:AS$99,0),1))</f>
        <v>#N/A</v>
      </c>
      <c r="R540" s="233" t="e">
        <f>(INDEX(Finish_table!BA$4:BA$99,MATCH('16 Year_History_Results'!$G540,Finish_table!BB$4:BB$99,0),1))</f>
        <v>#N/A</v>
      </c>
      <c r="S540" s="233" t="e">
        <f>(INDEX(Finish_table!BJ$4:BJ$99,MATCH('16 Year_History_Results'!$G540,Finish_table!BK$4:BK$99,0),1))</f>
        <v>#N/A</v>
      </c>
      <c r="T540" s="233" t="e">
        <f>(INDEX(Finish_table!BS$4:BS$99,MATCH('16 Year_History_Results'!$G540,Finish_table!BT$4:BT$99,0),1))</f>
        <v>#N/A</v>
      </c>
      <c r="U540" s="233" t="e">
        <f>(INDEX(Finish_table!CB$4:CB$99,MATCH('16 Year_History_Results'!$G540,Finish_table!CC$4:CC$99,0),1))</f>
        <v>#N/A</v>
      </c>
      <c r="V540" s="233" t="e">
        <f>(INDEX(Finish_table!CK$4:CK$99,MATCH('16 Year_History_Results'!$G540,Finish_table!CL$4:CL$99,0),1))</f>
        <v>#N/A</v>
      </c>
      <c r="W540" s="233" t="e">
        <f>(INDEX(Finish_table!CT$4:CT$99,MATCH('16 Year_History_Results'!$G540,Finish_table!CU$4:CU$99,0),1))</f>
        <v>#N/A</v>
      </c>
      <c r="X540" s="233" t="e">
        <f>(INDEX(Finish_table!DC$4:DC$99,MATCH('16 Year_History_Results'!$G540,Finish_table!DD$4:DD$99,0),1))</f>
        <v>#N/A</v>
      </c>
      <c r="Y540" s="233" t="e">
        <f>(INDEX(Finish_table!DL$4:DL$99,MATCH('16 Year_History_Results'!$G540,Finish_table!DM$4:DM$99,0),1))</f>
        <v>#N/A</v>
      </c>
      <c r="Z540" s="233" t="e">
        <f>(INDEX(Finish_table!DU$4:DU$99,MATCH('16 Year_History_Results'!$G540,Finish_table!DV$4:DV$99,0),1))</f>
        <v>#N/A</v>
      </c>
      <c r="AA540" s="233" t="e">
        <f>(INDEX(Finish_table!ED$4:ED$140,MATCH('16 Year_History_Results'!$G540,Finish_table!EE$4:EE$140,0),1))</f>
        <v>#N/A</v>
      </c>
      <c r="AB540" s="233" t="e">
        <f>(INDEX(Finish_table!EM$4:EM$224,MATCH('16 Year_History_Results'!$G540,Finish_table!EN$4:EN$224,0),1))</f>
        <v>#N/A</v>
      </c>
      <c r="AC540" s="253" t="e">
        <f>(INDEX(Finish_table!EW$4:EW$224,MATCH('16 Year_History_Results'!$G540,Finish_table!EX$4:EX$224,0),1))</f>
        <v>#N/A</v>
      </c>
      <c r="AG540">
        <f t="shared" si="391"/>
        <v>313</v>
      </c>
      <c r="AH540" s="110"/>
      <c r="AI540" s="2"/>
      <c r="AJ540" s="146">
        <f>INDEX('2001'!$C$44:$C$140,'16 Year_History_Results'!BZ540)</f>
        <v>0</v>
      </c>
      <c r="AK540" s="2">
        <f>INDEX('2002'!$C$44:$C$140,'16 Year_History_Results'!CA540)</f>
        <v>10</v>
      </c>
      <c r="AL540" s="2">
        <f>INDEX('2003'!$C$44:$C$140,'16 Year_History_Results'!CB540)</f>
        <v>0</v>
      </c>
      <c r="AM540" s="2">
        <f>INDEX('2004'!$C$44:$C$140,'16 Year_History_Results'!CC540)</f>
        <v>0</v>
      </c>
      <c r="AN540" s="2">
        <f>INDEX('2005'!$C$44:$C$140,'16 Year_History_Results'!CD540)</f>
        <v>0</v>
      </c>
      <c r="AO540" s="2">
        <f>INDEX('2006'!$C$44:$C$140,'16 Year_History_Results'!CE540)</f>
        <v>0</v>
      </c>
      <c r="AP540" s="2">
        <f>INDEX('2007'!$C$44:$C$140,'16 Year_History_Results'!CF540)</f>
        <v>0</v>
      </c>
      <c r="AQ540" s="2">
        <f>INDEX('2008'!$C$44:$C$140,'16 Year_History_Results'!CG540)</f>
        <v>0</v>
      </c>
      <c r="AR540" s="2">
        <f>INDEX('2009'!$C$44:$C$140,'16 Year_History_Results'!CH540)</f>
        <v>0</v>
      </c>
      <c r="AS540" s="2">
        <f>INDEX('2010'!$C$44:$C$140,'16 Year_History_Results'!CI540)</f>
        <v>0</v>
      </c>
      <c r="AT540" s="2">
        <f>INDEX('2011'!$C$44:$C$140,'16 Year_History_Results'!CJ540)</f>
        <v>0</v>
      </c>
      <c r="AU540" s="2">
        <f>INDEX('2012'!$C$44:$C$140,'16 Year_History_Results'!CK540)</f>
        <v>0</v>
      </c>
      <c r="AV540" s="2">
        <f>INDEX('2013'!$C$44:$C$140,'16 Year_History_Results'!CL540)</f>
        <v>0</v>
      </c>
      <c r="AW540" s="2">
        <f>INDEX('2014'!$C$52:$C$180,'16 Year_History_Results'!CM540)</f>
        <v>0</v>
      </c>
      <c r="AX540" s="2">
        <f>INDEX('2015'!$E$52:$E$308,'16 Year_History_Results'!CN540)</f>
        <v>0</v>
      </c>
      <c r="AY540" s="147">
        <f>INDEX('2016'!$E$52:$E$308,'16 Year_History_Results'!CO540)</f>
        <v>0</v>
      </c>
      <c r="AZ540" s="2"/>
      <c r="BB540">
        <f t="shared" si="414"/>
        <v>313</v>
      </c>
      <c r="BC540" s="110"/>
      <c r="BD540" s="97"/>
      <c r="BE540" s="146">
        <f>INDEX('2001'!$B$44:$B$140,'16 Year_History_Results'!BZ540)</f>
        <v>0</v>
      </c>
      <c r="BF540" s="2">
        <f>INDEX('2002'!$B$44:$B$140,'16 Year_History_Results'!CA540)</f>
        <v>14</v>
      </c>
      <c r="BG540" s="2">
        <f>INDEX('2003'!$B$44:$B$140,'16 Year_History_Results'!CB540)</f>
        <v>9</v>
      </c>
      <c r="BH540" s="2">
        <f>INDEX('2004'!$B$44:$B$140,'16 Year_History_Results'!CC540)</f>
        <v>0</v>
      </c>
      <c r="BI540" s="2">
        <f>INDEX('2005'!$B$44:$B$140,'16 Year_History_Results'!CD540)</f>
        <v>0</v>
      </c>
      <c r="BJ540" s="2">
        <f>INDEX('2006'!$B$44:$B$140,'16 Year_History_Results'!CE540)</f>
        <v>0</v>
      </c>
      <c r="BK540" s="2">
        <f>INDEX('2007'!$B$44:$B$140,'16 Year_History_Results'!CF540)</f>
        <v>0</v>
      </c>
      <c r="BL540" s="2">
        <f>INDEX('2008'!$B$44:$B$140,'16 Year_History_Results'!CG540)</f>
        <v>0</v>
      </c>
      <c r="BM540" s="2">
        <f>INDEX('2009'!$B$44:$B$140,'16 Year_History_Results'!CH540)</f>
        <v>0</v>
      </c>
      <c r="BN540" s="2">
        <f>INDEX('2010'!$B$44:$B$140,'16 Year_History_Results'!CI540)</f>
        <v>0</v>
      </c>
      <c r="BO540" s="2">
        <f>INDEX('2011'!$B$44:$B$140,'16 Year_History_Results'!CJ540)</f>
        <v>0</v>
      </c>
      <c r="BP540" s="2">
        <f>INDEX('2012'!$B$44:$B$140,'16 Year_History_Results'!CK540)</f>
        <v>0</v>
      </c>
      <c r="BQ540" s="2">
        <f>INDEX('2013'!$B$44:$B$140,'16 Year_History_Results'!CL540)</f>
        <v>0</v>
      </c>
      <c r="BR540" s="2">
        <f>INDEX('2014'!$B$52:$B$180,'16 Year_History_Results'!CM540)</f>
        <v>0</v>
      </c>
      <c r="BS540" s="147">
        <f>INDEX('2015'!$B$52:$B$308,'16 Year_History_Results'!CN540)</f>
        <v>0</v>
      </c>
      <c r="BT540" s="147">
        <f>INDEX('2016'!$B$52:$B$308,'16 Year_History_Results'!CO540)</f>
        <v>0</v>
      </c>
      <c r="BW540">
        <f t="shared" si="415"/>
        <v>313</v>
      </c>
      <c r="BX540" s="110"/>
      <c r="BY540" s="97"/>
      <c r="BZ540" s="146">
        <f>IF(ISNA(MATCH($BW540,'2001'!$A$44:$A$139,0)),97,MATCH($BW540,'2001'!$A$44:$A$139,0))</f>
        <v>97</v>
      </c>
      <c r="CA540" s="2">
        <f>IF(ISNA(MATCH($BW540,'2002'!$A$44:$A$139,0)),97,MATCH($BW540,'2002'!$A$44:$A$139,0))</f>
        <v>65</v>
      </c>
      <c r="CB540" s="2">
        <f>IF(ISNA(MATCH($BW540,'2003'!$A$44:$A$139,0)),97,MATCH($BW540,'2003'!$A$44:$A$139,0))</f>
        <v>59</v>
      </c>
      <c r="CC540" s="2">
        <f>IF(ISNA(MATCH($BW540,'2004'!$A$44:$A$139,0)),97,MATCH($BW540,'2004'!$A$44:$A$139,0))</f>
        <v>97</v>
      </c>
      <c r="CD540" s="2">
        <f>IF(ISNA(MATCH($BW540,'2005'!$A$44:$A$139,0)),97,MATCH($BW540,'2005'!$A$44:$A$139,0))</f>
        <v>97</v>
      </c>
      <c r="CE540" s="2">
        <f>IF(ISNA(MATCH($BW540,'2006'!$A$44:$A$139,0)),97,MATCH($BW540,'2006'!$A$44:$A$139,0))</f>
        <v>97</v>
      </c>
      <c r="CF540" s="2">
        <f>IF(ISNA(MATCH($BW540,'2007'!$A$44:$A$139,0)),97,MATCH($BW540,'2007'!$A$44:$A$139,0))</f>
        <v>97</v>
      </c>
      <c r="CG540" s="2">
        <f>IF(ISNA(MATCH($BW540,'2008'!$A$44:$A$139,0)),97,MATCH($BW540,'2008'!$A$44:$A$139,0))</f>
        <v>97</v>
      </c>
      <c r="CH540" s="2">
        <f>IF(ISNA(MATCH($BW540,'2009'!$A$44:$A$139,0)),97,MATCH($BW540,'2009'!$A$44:$A$139,0))</f>
        <v>97</v>
      </c>
      <c r="CI540" s="2">
        <f>IF(ISNA(MATCH($BW540,'2010'!$A$44:$A$139,0)),97,MATCH($BW540,'2010'!$A$44:$A$139,0))</f>
        <v>97</v>
      </c>
      <c r="CJ540" s="2">
        <f>IF(ISNA(MATCH($BW540,'2011'!$A$44:$A$139,0)),97,MATCH($BW540,'2011'!$A$44:$A$139,0))</f>
        <v>97</v>
      </c>
      <c r="CK540" s="2">
        <f>IF(ISNA(MATCH($BW540,'2012'!$A$44:$A$139,0)),97,MATCH($BW540,'2012'!$A$44:$A$139,0))</f>
        <v>97</v>
      </c>
      <c r="CL540" s="2">
        <f>IF(ISNA(MATCH($BW540,'2013'!$A$44:$A$139,0)),97,MATCH($BW540,'2013'!$A$44:$A$139,0))</f>
        <v>97</v>
      </c>
      <c r="CM540" s="2">
        <f>IF(ISNA(MATCH($BW540,'2014'!$A$52:$A$179,0)),129,MATCH($BW540,'2014'!$A$52:$A$179,0))</f>
        <v>129</v>
      </c>
      <c r="CN540" s="147">
        <f>IF(ISNA(MATCH($BW540,'2015'!$A$52:$A$307,0)),257,MATCH($BW540,'2015'!$A$52:$A$307,0))</f>
        <v>257</v>
      </c>
      <c r="CO540" s="147">
        <f>IF(ISNA(MATCH($BW540,'2016'!$A$52:$A$307,0)),257,MATCH($BW540,'2016'!$A$52:$A$307,0))</f>
        <v>257</v>
      </c>
      <c r="CQ540">
        <f t="shared" si="392"/>
        <v>313</v>
      </c>
      <c r="CR540" s="281"/>
      <c r="CS540" s="279"/>
      <c r="CT540" s="278">
        <f t="shared" si="393"/>
        <v>0</v>
      </c>
      <c r="CU540" s="279">
        <f t="shared" si="394"/>
        <v>24</v>
      </c>
      <c r="CV540" s="279">
        <f t="shared" si="395"/>
        <v>24.9984</v>
      </c>
      <c r="CW540" s="279">
        <f t="shared" si="396"/>
        <v>16.663933440000001</v>
      </c>
      <c r="CX540" s="279">
        <f t="shared" si="397"/>
        <v>11.108178031104</v>
      </c>
      <c r="CY540" s="279">
        <f t="shared" si="398"/>
        <v>7.4047114755339258</v>
      </c>
      <c r="CZ540" s="279">
        <f t="shared" si="399"/>
        <v>4.935980669590915</v>
      </c>
      <c r="DA540" s="279">
        <f t="shared" si="400"/>
        <v>3.2903247143493037</v>
      </c>
      <c r="DB540" s="279">
        <f t="shared" si="401"/>
        <v>2.1933304545852459</v>
      </c>
      <c r="DC540" s="279">
        <f t="shared" si="402"/>
        <v>1.4620740810265249</v>
      </c>
      <c r="DD540" s="279">
        <f t="shared" si="403"/>
        <v>0.9746185824122815</v>
      </c>
      <c r="DE540" s="279">
        <f t="shared" si="404"/>
        <v>0.64968074703602685</v>
      </c>
      <c r="DF540" s="279">
        <f t="shared" si="405"/>
        <v>0.43307718597421546</v>
      </c>
      <c r="DG540" s="279">
        <f t="shared" si="406"/>
        <v>0.28868925217041203</v>
      </c>
      <c r="DH540" s="280">
        <f t="shared" si="407"/>
        <v>0.19244025549679664</v>
      </c>
      <c r="DI540" s="280">
        <f t="shared" si="419"/>
        <v>0.12828067431416462</v>
      </c>
      <c r="DJ540" s="154">
        <f t="shared" si="416"/>
        <v>478</v>
      </c>
      <c r="DK540" s="279">
        <f t="shared" si="408"/>
        <v>313</v>
      </c>
      <c r="DL540" s="97"/>
      <c r="DM540" s="154"/>
      <c r="DN540" s="267">
        <f>BE540+AJ540+DM540</f>
        <v>0</v>
      </c>
      <c r="DO540" s="154">
        <f>BF540+AK540+DN540</f>
        <v>24</v>
      </c>
      <c r="DP540" s="154">
        <f>BG540+AL540+DO540</f>
        <v>33</v>
      </c>
      <c r="DQ540" s="154">
        <f>BH540+AM540+DP540</f>
        <v>33</v>
      </c>
      <c r="DR540" s="154">
        <f>BI540+AN540+DQ540</f>
        <v>33</v>
      </c>
      <c r="DS540" s="154">
        <f>BJ540+AO540+DR540</f>
        <v>33</v>
      </c>
      <c r="DT540" s="154">
        <f>BK540+AP540+DS540</f>
        <v>33</v>
      </c>
      <c r="DU540" s="154">
        <f>BL540+AQ540+DT540</f>
        <v>33</v>
      </c>
      <c r="DV540" s="154">
        <f>BM540+AR540+DU540</f>
        <v>33</v>
      </c>
      <c r="DW540" s="154">
        <f>BN540+AS540+DV540</f>
        <v>33</v>
      </c>
      <c r="DX540" s="154">
        <f>BO540+AT540+DW540</f>
        <v>33</v>
      </c>
      <c r="DY540" s="154">
        <f>BP540+AU540+DX540</f>
        <v>33</v>
      </c>
      <c r="DZ540" s="154">
        <f t="shared" si="409"/>
        <v>33</v>
      </c>
      <c r="EA540" s="154">
        <f t="shared" si="410"/>
        <v>33</v>
      </c>
      <c r="EB540" s="264">
        <f t="shared" si="411"/>
        <v>33</v>
      </c>
      <c r="EC540" s="264">
        <f t="shared" si="420"/>
        <v>33</v>
      </c>
      <c r="ED540" s="154">
        <f t="shared" si="417"/>
        <v>239</v>
      </c>
    </row>
    <row r="541" spans="2:134" ht="13" thickBot="1" x14ac:dyDescent="0.3">
      <c r="B541" s="131">
        <v>292</v>
      </c>
      <c r="C541" s="50">
        <f t="shared" si="412"/>
        <v>5</v>
      </c>
      <c r="D541" s="50">
        <f t="shared" si="413"/>
        <v>5</v>
      </c>
      <c r="E541" s="97"/>
      <c r="F541" s="2">
        <f t="shared" si="418"/>
        <v>536</v>
      </c>
      <c r="G541" s="207">
        <v>168</v>
      </c>
      <c r="H541" s="98">
        <f>15- COUNTIF(L541:AC541,"#N/A")</f>
        <v>1</v>
      </c>
      <c r="I541" s="131">
        <f>SUM(AH541:AY541)+SUM(BE541:BT541)</f>
        <v>35</v>
      </c>
      <c r="J541" s="398">
        <f>DI541</f>
        <v>0.1214351794210876</v>
      </c>
      <c r="K541" s="456" t="str">
        <f>IF(ISNUMBER(MATCH(G541,'[4]OPR data'!$A$3:$A$2900,0)),"Y","N")</f>
        <v>N</v>
      </c>
      <c r="L541" s="110"/>
      <c r="M541" s="233"/>
      <c r="N541" s="469" t="e">
        <f>(INDEX(Finish_table!R$4:R$83,MATCH('16 Year_History_Results'!$G541,Finish_table!S$4:S$83,0),1))</f>
        <v>#N/A</v>
      </c>
      <c r="O541" s="233" t="str">
        <f>(INDEX(Finish_table!Z$4:Z$99,MATCH('16 Year_History_Results'!$G541,Finish_table!AA$4:AA$99,0),1))</f>
        <v>F</v>
      </c>
      <c r="P541" s="233" t="str">
        <f>(INDEX(Finish_table!AI$4:AI$99,MATCH('16 Year_History_Results'!$G541,Finish_table!AJ$4:AJ$99,0),1))</f>
        <v>QF</v>
      </c>
      <c r="Q541" s="233" t="e">
        <f>(INDEX(Finish_table!AR$4:AR$99,MATCH('16 Year_History_Results'!$G541,Finish_table!AS$4:AS$99,0),1))</f>
        <v>#N/A</v>
      </c>
      <c r="R541" s="233" t="e">
        <f>(INDEX(Finish_table!BA$4:BA$99,MATCH('16 Year_History_Results'!$G541,Finish_table!BB$4:BB$99,0),1))</f>
        <v>#N/A</v>
      </c>
      <c r="S541" s="233" t="e">
        <f>(INDEX(Finish_table!BJ$4:BJ$99,MATCH('16 Year_History_Results'!$G541,Finish_table!BK$4:BK$99,0),1))</f>
        <v>#N/A</v>
      </c>
      <c r="T541" s="233" t="e">
        <f>(INDEX(Finish_table!BS$4:BS$99,MATCH('16 Year_History_Results'!$G541,Finish_table!BT$4:BT$99,0),1))</f>
        <v>#N/A</v>
      </c>
      <c r="U541" s="233" t="e">
        <f>(INDEX(Finish_table!CB$4:CB$99,MATCH('16 Year_History_Results'!$G541,Finish_table!CC$4:CC$99,0),1))</f>
        <v>#N/A</v>
      </c>
      <c r="V541" s="233" t="e">
        <f>(INDEX(Finish_table!CK$4:CK$99,MATCH('16 Year_History_Results'!$G541,Finish_table!CL$4:CL$99,0),1))</f>
        <v>#N/A</v>
      </c>
      <c r="W541" s="233" t="e">
        <f>(INDEX(Finish_table!CT$4:CT$99,MATCH('16 Year_History_Results'!$G541,Finish_table!CU$4:CU$99,0),1))</f>
        <v>#N/A</v>
      </c>
      <c r="X541" s="233" t="e">
        <f>(INDEX(Finish_table!DC$4:DC$99,MATCH('16 Year_History_Results'!$G541,Finish_table!DD$4:DD$99,0),1))</f>
        <v>#N/A</v>
      </c>
      <c r="Y541" s="233" t="e">
        <f>(INDEX(Finish_table!DL$4:DL$99,MATCH('16 Year_History_Results'!$G541,Finish_table!DM$4:DM$99,0),1))</f>
        <v>#N/A</v>
      </c>
      <c r="Z541" s="233" t="e">
        <f>(INDEX(Finish_table!DU$4:DU$99,MATCH('16 Year_History_Results'!$G541,Finish_table!DV$4:DV$99,0),1))</f>
        <v>#N/A</v>
      </c>
      <c r="AA541" s="233" t="e">
        <f>(INDEX(Finish_table!ED$4:ED$140,MATCH('16 Year_History_Results'!$G541,Finish_table!EE$4:EE$140,0),1))</f>
        <v>#N/A</v>
      </c>
      <c r="AB541" s="233" t="e">
        <f>(INDEX(Finish_table!EM$4:EM$224,MATCH('16 Year_History_Results'!$G541,Finish_table!EN$4:EN$224,0),1))</f>
        <v>#N/A</v>
      </c>
      <c r="AC541" s="253" t="e">
        <f>(INDEX(Finish_table!EW$4:EW$224,MATCH('16 Year_History_Results'!$G541,Finish_table!EX$4:EX$224,0),1))</f>
        <v>#N/A</v>
      </c>
      <c r="AG541">
        <f t="shared" si="391"/>
        <v>168</v>
      </c>
      <c r="AH541" s="110"/>
      <c r="AI541" s="2"/>
      <c r="AJ541" s="146">
        <f>INDEX('2001'!$C$44:$C$140,'16 Year_History_Results'!BZ541)</f>
        <v>0</v>
      </c>
      <c r="AK541" s="2">
        <f>INDEX('2002'!$C$44:$C$140,'16 Year_History_Results'!CA541)</f>
        <v>20</v>
      </c>
      <c r="AL541" s="2">
        <f>INDEX('2003'!$C$44:$C$140,'16 Year_History_Results'!CB541)</f>
        <v>0</v>
      </c>
      <c r="AM541" s="2">
        <f>INDEX('2004'!$C$44:$C$140,'16 Year_History_Results'!CC541)</f>
        <v>0</v>
      </c>
      <c r="AN541" s="2">
        <f>INDEX('2005'!$C$44:$C$140,'16 Year_History_Results'!CD541)</f>
        <v>0</v>
      </c>
      <c r="AO541" s="2">
        <f>INDEX('2006'!$C$44:$C$140,'16 Year_History_Results'!CE541)</f>
        <v>0</v>
      </c>
      <c r="AP541" s="2">
        <f>INDEX('2007'!$C$44:$C$140,'16 Year_History_Results'!CF541)</f>
        <v>0</v>
      </c>
      <c r="AQ541" s="2">
        <f>INDEX('2008'!$C$44:$C$140,'16 Year_History_Results'!CG541)</f>
        <v>0</v>
      </c>
      <c r="AR541" s="2">
        <f>INDEX('2009'!$C$44:$C$140,'16 Year_History_Results'!CH541)</f>
        <v>0</v>
      </c>
      <c r="AS541" s="2">
        <f>INDEX('2010'!$C$44:$C$140,'16 Year_History_Results'!CI541)</f>
        <v>0</v>
      </c>
      <c r="AT541" s="2">
        <f>INDEX('2011'!$C$44:$C$140,'16 Year_History_Results'!CJ541)</f>
        <v>0</v>
      </c>
      <c r="AU541" s="2">
        <f>INDEX('2012'!$C$44:$C$140,'16 Year_History_Results'!CK541)</f>
        <v>0</v>
      </c>
      <c r="AV541" s="2">
        <f>INDEX('2013'!$C$44:$C$140,'16 Year_History_Results'!CL541)</f>
        <v>0</v>
      </c>
      <c r="AW541" s="2">
        <f>INDEX('2014'!$C$52:$C$180,'16 Year_History_Results'!CM541)</f>
        <v>0</v>
      </c>
      <c r="AX541" s="2">
        <f>INDEX('2015'!$E$52:$E$308,'16 Year_History_Results'!CN541)</f>
        <v>0</v>
      </c>
      <c r="AY541" s="147">
        <f>INDEX('2016'!$E$52:$E$308,'16 Year_History_Results'!CO541)</f>
        <v>0</v>
      </c>
      <c r="AZ541" s="2"/>
      <c r="BB541">
        <f t="shared" si="414"/>
        <v>168</v>
      </c>
      <c r="BC541" s="110"/>
      <c r="BD541" s="97"/>
      <c r="BE541" s="146">
        <f>INDEX('2001'!$B$44:$B$140,'16 Year_History_Results'!BZ541)</f>
        <v>0</v>
      </c>
      <c r="BF541" s="2">
        <f>INDEX('2002'!$B$44:$B$140,'16 Year_History_Results'!CA541)</f>
        <v>14</v>
      </c>
      <c r="BG541" s="2">
        <f>INDEX('2003'!$B$44:$B$140,'16 Year_History_Results'!CB541)</f>
        <v>1</v>
      </c>
      <c r="BH541" s="2">
        <f>INDEX('2004'!$B$44:$B$140,'16 Year_History_Results'!CC541)</f>
        <v>0</v>
      </c>
      <c r="BI541" s="2">
        <f>INDEX('2005'!$B$44:$B$140,'16 Year_History_Results'!CD541)</f>
        <v>0</v>
      </c>
      <c r="BJ541" s="2">
        <f>INDEX('2006'!$B$44:$B$140,'16 Year_History_Results'!CE541)</f>
        <v>0</v>
      </c>
      <c r="BK541" s="2">
        <f>INDEX('2007'!$B$44:$B$140,'16 Year_History_Results'!CF541)</f>
        <v>0</v>
      </c>
      <c r="BL541" s="2">
        <f>INDEX('2008'!$B$44:$B$140,'16 Year_History_Results'!CG541)</f>
        <v>0</v>
      </c>
      <c r="BM541" s="2">
        <f>INDEX('2009'!$B$44:$B$140,'16 Year_History_Results'!CH541)</f>
        <v>0</v>
      </c>
      <c r="BN541" s="2">
        <f>INDEX('2010'!$B$44:$B$140,'16 Year_History_Results'!CI541)</f>
        <v>0</v>
      </c>
      <c r="BO541" s="2">
        <f>INDEX('2011'!$B$44:$B$140,'16 Year_History_Results'!CJ541)</f>
        <v>0</v>
      </c>
      <c r="BP541" s="2">
        <f>INDEX('2012'!$B$44:$B$140,'16 Year_History_Results'!CK541)</f>
        <v>0</v>
      </c>
      <c r="BQ541" s="2">
        <f>INDEX('2013'!$B$44:$B$140,'16 Year_History_Results'!CL541)</f>
        <v>0</v>
      </c>
      <c r="BR541" s="2">
        <f>INDEX('2014'!$B$52:$B$180,'16 Year_History_Results'!CM541)</f>
        <v>0</v>
      </c>
      <c r="BS541" s="147">
        <f>INDEX('2015'!$B$52:$B$308,'16 Year_History_Results'!CN541)</f>
        <v>0</v>
      </c>
      <c r="BT541" s="147">
        <f>INDEX('2016'!$B$52:$B$308,'16 Year_History_Results'!CO541)</f>
        <v>0</v>
      </c>
      <c r="BW541">
        <f t="shared" si="415"/>
        <v>168</v>
      </c>
      <c r="BX541" s="110"/>
      <c r="BY541" s="97"/>
      <c r="BZ541" s="146">
        <f>IF(ISNA(MATCH($BW541,'2001'!$A$44:$A$139,0)),97,MATCH($BW541,'2001'!$A$44:$A$139,0))</f>
        <v>97</v>
      </c>
      <c r="CA541" s="2">
        <f>IF(ISNA(MATCH($BW541,'2002'!$A$44:$A$139,0)),97,MATCH($BW541,'2002'!$A$44:$A$139,0))</f>
        <v>38</v>
      </c>
      <c r="CB541" s="2">
        <f>IF(ISNA(MATCH($BW541,'2003'!$A$44:$A$139,0)),97,MATCH($BW541,'2003'!$A$44:$A$139,0))</f>
        <v>29</v>
      </c>
      <c r="CC541" s="2">
        <f>IF(ISNA(MATCH($BW541,'2004'!$A$44:$A$139,0)),97,MATCH($BW541,'2004'!$A$44:$A$139,0))</f>
        <v>97</v>
      </c>
      <c r="CD541" s="2">
        <f>IF(ISNA(MATCH($BW541,'2005'!$A$44:$A$139,0)),97,MATCH($BW541,'2005'!$A$44:$A$139,0))</f>
        <v>97</v>
      </c>
      <c r="CE541" s="2">
        <f>IF(ISNA(MATCH($BW541,'2006'!$A$44:$A$139,0)),97,MATCH($BW541,'2006'!$A$44:$A$139,0))</f>
        <v>97</v>
      </c>
      <c r="CF541" s="2">
        <f>IF(ISNA(MATCH($BW541,'2007'!$A$44:$A$139,0)),97,MATCH($BW541,'2007'!$A$44:$A$139,0))</f>
        <v>97</v>
      </c>
      <c r="CG541" s="2">
        <f>IF(ISNA(MATCH($BW541,'2008'!$A$44:$A$139,0)),97,MATCH($BW541,'2008'!$A$44:$A$139,0))</f>
        <v>97</v>
      </c>
      <c r="CH541" s="2">
        <f>IF(ISNA(MATCH($BW541,'2009'!$A$44:$A$139,0)),97,MATCH($BW541,'2009'!$A$44:$A$139,0))</f>
        <v>97</v>
      </c>
      <c r="CI541" s="2">
        <f>IF(ISNA(MATCH($BW541,'2010'!$A$44:$A$139,0)),97,MATCH($BW541,'2010'!$A$44:$A$139,0))</f>
        <v>97</v>
      </c>
      <c r="CJ541" s="2">
        <f>IF(ISNA(MATCH($BW541,'2011'!$A$44:$A$139,0)),97,MATCH($BW541,'2011'!$A$44:$A$139,0))</f>
        <v>97</v>
      </c>
      <c r="CK541" s="2">
        <f>IF(ISNA(MATCH($BW541,'2012'!$A$44:$A$139,0)),97,MATCH($BW541,'2012'!$A$44:$A$139,0))</f>
        <v>97</v>
      </c>
      <c r="CL541" s="2">
        <f>IF(ISNA(MATCH($BW541,'2013'!$A$44:$A$139,0)),97,MATCH($BW541,'2013'!$A$44:$A$139,0))</f>
        <v>97</v>
      </c>
      <c r="CM541" s="2">
        <f>IF(ISNA(MATCH($BW541,'2014'!$A$52:$A$179,0)),129,MATCH($BW541,'2014'!$A$52:$A$179,0))</f>
        <v>129</v>
      </c>
      <c r="CN541" s="147">
        <f>IF(ISNA(MATCH($BW541,'2015'!$A$52:$A$307,0)),257,MATCH($BW541,'2015'!$A$52:$A$307,0))</f>
        <v>257</v>
      </c>
      <c r="CO541" s="147">
        <f>IF(ISNA(MATCH($BW541,'2016'!$A$52:$A$307,0)),257,MATCH($BW541,'2016'!$A$52:$A$307,0))</f>
        <v>257</v>
      </c>
      <c r="CQ541">
        <f t="shared" si="392"/>
        <v>168</v>
      </c>
      <c r="CR541" s="281"/>
      <c r="CS541" s="279"/>
      <c r="CT541" s="278">
        <f t="shared" si="393"/>
        <v>0</v>
      </c>
      <c r="CU541" s="279">
        <f t="shared" si="394"/>
        <v>34</v>
      </c>
      <c r="CV541" s="279">
        <f t="shared" si="395"/>
        <v>23.664400000000001</v>
      </c>
      <c r="CW541" s="279">
        <f t="shared" si="396"/>
        <v>15.77468904</v>
      </c>
      <c r="CX541" s="279">
        <f t="shared" si="397"/>
        <v>10.515407714063999</v>
      </c>
      <c r="CY541" s="279">
        <f t="shared" si="398"/>
        <v>7.0095707821950617</v>
      </c>
      <c r="CZ541" s="279">
        <f t="shared" si="399"/>
        <v>4.6725798834112275</v>
      </c>
      <c r="DA541" s="279">
        <f t="shared" si="400"/>
        <v>3.1147417502819241</v>
      </c>
      <c r="DB541" s="279">
        <f t="shared" si="401"/>
        <v>2.0762868507379304</v>
      </c>
      <c r="DC541" s="279">
        <f t="shared" si="402"/>
        <v>1.3840528147019044</v>
      </c>
      <c r="DD541" s="279">
        <f t="shared" si="403"/>
        <v>0.92260960628028943</v>
      </c>
      <c r="DE541" s="279">
        <f t="shared" si="404"/>
        <v>0.61501156354644093</v>
      </c>
      <c r="DF541" s="279">
        <f t="shared" si="405"/>
        <v>0.40996670826005749</v>
      </c>
      <c r="DG541" s="279">
        <f t="shared" si="406"/>
        <v>0.27328380772615429</v>
      </c>
      <c r="DH541" s="280">
        <f t="shared" si="407"/>
        <v>0.18217098623025443</v>
      </c>
      <c r="DI541" s="280">
        <f t="shared" si="419"/>
        <v>0.1214351794210876</v>
      </c>
      <c r="DJ541" s="154">
        <f t="shared" si="416"/>
        <v>480</v>
      </c>
      <c r="DK541" s="279">
        <f t="shared" si="408"/>
        <v>168</v>
      </c>
      <c r="DL541" s="97"/>
      <c r="DM541" s="154"/>
      <c r="DN541" s="267">
        <f>BE541+AJ541+DM541</f>
        <v>0</v>
      </c>
      <c r="DO541" s="154">
        <f>BF541+AK541+DN541</f>
        <v>34</v>
      </c>
      <c r="DP541" s="154">
        <f>BG541+AL541+DO541</f>
        <v>35</v>
      </c>
      <c r="DQ541" s="154">
        <f>BH541+AM541+DP541</f>
        <v>35</v>
      </c>
      <c r="DR541" s="154">
        <f>BI541+AN541+DQ541</f>
        <v>35</v>
      </c>
      <c r="DS541" s="154">
        <f>BJ541+AO541+DR541</f>
        <v>35</v>
      </c>
      <c r="DT541" s="154">
        <f>BK541+AP541+DS541</f>
        <v>35</v>
      </c>
      <c r="DU541" s="154">
        <f>BL541+AQ541+DT541</f>
        <v>35</v>
      </c>
      <c r="DV541" s="154">
        <f>BM541+AR541+DU541</f>
        <v>35</v>
      </c>
      <c r="DW541" s="154">
        <f>BN541+AS541+DV541</f>
        <v>35</v>
      </c>
      <c r="DX541" s="154">
        <f>BO541+AT541+DW541</f>
        <v>35</v>
      </c>
      <c r="DY541" s="154">
        <f>BP541+AU541+DX541</f>
        <v>35</v>
      </c>
      <c r="DZ541" s="154">
        <f t="shared" si="409"/>
        <v>35</v>
      </c>
      <c r="EA541" s="154">
        <f t="shared" si="410"/>
        <v>35</v>
      </c>
      <c r="EB541" s="264">
        <f t="shared" si="411"/>
        <v>35</v>
      </c>
      <c r="EC541" s="264">
        <f t="shared" si="420"/>
        <v>35</v>
      </c>
      <c r="ED541" s="154">
        <f t="shared" si="417"/>
        <v>221</v>
      </c>
    </row>
    <row r="542" spans="2:134" ht="13" thickBot="1" x14ac:dyDescent="0.3">
      <c r="B542" s="131">
        <v>293</v>
      </c>
      <c r="C542" s="50">
        <f t="shared" si="412"/>
        <v>1</v>
      </c>
      <c r="D542" s="50">
        <f t="shared" si="413"/>
        <v>0</v>
      </c>
      <c r="E542" s="97"/>
      <c r="F542" s="2">
        <f t="shared" si="418"/>
        <v>537</v>
      </c>
      <c r="G542" s="207">
        <v>397</v>
      </c>
      <c r="H542" s="98">
        <f>15- COUNTIF(L542:AC542,"#N/A")</f>
        <v>0</v>
      </c>
      <c r="I542" s="131">
        <f>SUM(AH542:AY542)+SUM(BE542:BT542)</f>
        <v>7</v>
      </c>
      <c r="J542" s="398">
        <f>DI542</f>
        <v>0.1212693733126723</v>
      </c>
      <c r="K542" s="456" t="str">
        <f>IF(ISNUMBER(MATCH(G542,'[4]OPR data'!$A$3:$A$2900,0)),"Y","N")</f>
        <v>N</v>
      </c>
      <c r="L542" s="110"/>
      <c r="M542" s="233"/>
      <c r="N542" s="469" t="e">
        <f>(INDEX(Finish_table!R$4:R$83,MATCH('16 Year_History_Results'!$G542,Finish_table!S$4:S$83,0),1))</f>
        <v>#N/A</v>
      </c>
      <c r="O542" s="233" t="e">
        <f>(INDEX(Finish_table!Z$4:Z$99,MATCH('16 Year_History_Results'!$G542,Finish_table!AA$4:AA$99,0),1))</f>
        <v>#N/A</v>
      </c>
      <c r="P542" s="233" t="e">
        <f>(INDEX(Finish_table!AI$4:AI$99,MATCH('16 Year_History_Results'!$G542,Finish_table!AJ$4:AJ$99,0),1))</f>
        <v>#N/A</v>
      </c>
      <c r="Q542" s="233" t="e">
        <f>(INDEX(Finish_table!AR$4:AR$99,MATCH('16 Year_History_Results'!$G542,Finish_table!AS$4:AS$99,0),1))</f>
        <v>#N/A</v>
      </c>
      <c r="R542" s="233" t="e">
        <f>(INDEX(Finish_table!BA$4:BA$99,MATCH('16 Year_History_Results'!$G542,Finish_table!BB$4:BB$99,0),1))</f>
        <v>#N/A</v>
      </c>
      <c r="S542" s="233" t="str">
        <f>(INDEX(Finish_table!BJ$4:BJ$99,MATCH('16 Year_History_Results'!$G542,Finish_table!BK$4:BK$99,0),1))</f>
        <v>QF</v>
      </c>
      <c r="T542" s="233" t="e">
        <f>(INDEX(Finish_table!BS$4:BS$99,MATCH('16 Year_History_Results'!$G542,Finish_table!BT$4:BT$99,0),1))</f>
        <v>#N/A</v>
      </c>
      <c r="U542" s="233" t="e">
        <f>(INDEX(Finish_table!CB$4:CB$99,MATCH('16 Year_History_Results'!$G542,Finish_table!CC$4:CC$99,0),1))</f>
        <v>#N/A</v>
      </c>
      <c r="V542" s="233" t="e">
        <f>(INDEX(Finish_table!CK$4:CK$99,MATCH('16 Year_History_Results'!$G542,Finish_table!CL$4:CL$99,0),1))</f>
        <v>#N/A</v>
      </c>
      <c r="W542" s="233" t="e">
        <f>(INDEX(Finish_table!CT$4:CT$99,MATCH('16 Year_History_Results'!$G542,Finish_table!CU$4:CU$99,0),1))</f>
        <v>#N/A</v>
      </c>
      <c r="X542" s="233" t="e">
        <f>(INDEX(Finish_table!DC$4:DC$99,MATCH('16 Year_History_Results'!$G542,Finish_table!DD$4:DD$99,0),1))</f>
        <v>#N/A</v>
      </c>
      <c r="Y542" s="233" t="e">
        <f>(INDEX(Finish_table!DL$4:DL$99,MATCH('16 Year_History_Results'!$G542,Finish_table!DM$4:DM$99,0),1))</f>
        <v>#N/A</v>
      </c>
      <c r="Z542" s="233" t="e">
        <f>(INDEX(Finish_table!DU$4:DU$99,MATCH('16 Year_History_Results'!$G542,Finish_table!DV$4:DV$99,0),1))</f>
        <v>#N/A</v>
      </c>
      <c r="AA542" s="233" t="e">
        <f>(INDEX(Finish_table!ED$4:ED$140,MATCH('16 Year_History_Results'!$G542,Finish_table!EE$4:EE$140,0),1))</f>
        <v>#N/A</v>
      </c>
      <c r="AB542" s="233" t="e">
        <f>(INDEX(Finish_table!EM$4:EM$224,MATCH('16 Year_History_Results'!$G542,Finish_table!EN$4:EN$224,0),1))</f>
        <v>#N/A</v>
      </c>
      <c r="AC542" s="253" t="e">
        <f>(INDEX(Finish_table!EW$4:EW$224,MATCH('16 Year_History_Results'!$G542,Finish_table!EX$4:EX$224,0),1))</f>
        <v>#N/A</v>
      </c>
      <c r="AG542">
        <f t="shared" si="391"/>
        <v>397</v>
      </c>
      <c r="AH542" s="110"/>
      <c r="AI542" s="2"/>
      <c r="AJ542" s="146">
        <f>INDEX('2001'!$C$44:$C$140,'16 Year_History_Results'!BZ542)</f>
        <v>0</v>
      </c>
      <c r="AK542" s="2">
        <f>INDEX('2002'!$C$44:$C$140,'16 Year_History_Results'!CA542)</f>
        <v>0</v>
      </c>
      <c r="AL542" s="2">
        <f>INDEX('2003'!$C$44:$C$140,'16 Year_History_Results'!CB542)</f>
        <v>0</v>
      </c>
      <c r="AM542" s="2">
        <f>INDEX('2004'!$C$44:$C$140,'16 Year_History_Results'!CC542)</f>
        <v>0</v>
      </c>
      <c r="AN542" s="2">
        <f>INDEX('2005'!$C$44:$C$140,'16 Year_History_Results'!CD542)</f>
        <v>0</v>
      </c>
      <c r="AO542" s="2">
        <f>INDEX('2006'!$C$44:$C$140,'16 Year_History_Results'!CE542)</f>
        <v>0</v>
      </c>
      <c r="AP542" s="2">
        <f>INDEX('2007'!$C$44:$C$140,'16 Year_History_Results'!CF542)</f>
        <v>0</v>
      </c>
      <c r="AQ542" s="2">
        <f>INDEX('2008'!$C$44:$C$140,'16 Year_History_Results'!CG542)</f>
        <v>0</v>
      </c>
      <c r="AR542" s="2">
        <f>INDEX('2009'!$C$44:$C$140,'16 Year_History_Results'!CH542)</f>
        <v>0</v>
      </c>
      <c r="AS542" s="2">
        <f>INDEX('2010'!$C$44:$C$140,'16 Year_History_Results'!CI542)</f>
        <v>0</v>
      </c>
      <c r="AT542" s="2">
        <f>INDEX('2011'!$C$44:$C$140,'16 Year_History_Results'!CJ542)</f>
        <v>0</v>
      </c>
      <c r="AU542" s="2">
        <f>INDEX('2012'!$C$44:$C$140,'16 Year_History_Results'!CK542)</f>
        <v>0</v>
      </c>
      <c r="AV542" s="2">
        <f>INDEX('2013'!$C$44:$C$140,'16 Year_History_Results'!CL542)</f>
        <v>0</v>
      </c>
      <c r="AW542" s="2">
        <f>INDEX('2014'!$C$52:$C$180,'16 Year_History_Results'!CM542)</f>
        <v>0</v>
      </c>
      <c r="AX542" s="2">
        <f>INDEX('2015'!$E$52:$E$308,'16 Year_History_Results'!CN542)</f>
        <v>0</v>
      </c>
      <c r="AY542" s="147">
        <f>INDEX('2016'!$E$52:$E$308,'16 Year_History_Results'!CO542)</f>
        <v>0</v>
      </c>
      <c r="AZ542" s="2"/>
      <c r="BB542">
        <f t="shared" si="414"/>
        <v>397</v>
      </c>
      <c r="BC542" s="110"/>
      <c r="BD542" s="97"/>
      <c r="BE542" s="146">
        <f>INDEX('2001'!$B$44:$B$140,'16 Year_History_Results'!BZ542)</f>
        <v>0</v>
      </c>
      <c r="BF542" s="2">
        <f>INDEX('2002'!$B$44:$B$140,'16 Year_History_Results'!CA542)</f>
        <v>0</v>
      </c>
      <c r="BG542" s="2">
        <f>INDEX('2003'!$B$44:$B$140,'16 Year_History_Results'!CB542)</f>
        <v>0</v>
      </c>
      <c r="BH542" s="2">
        <f>INDEX('2004'!$B$44:$B$140,'16 Year_History_Results'!CC542)</f>
        <v>0</v>
      </c>
      <c r="BI542" s="2">
        <f>INDEX('2005'!$B$44:$B$140,'16 Year_History_Results'!CD542)</f>
        <v>0</v>
      </c>
      <c r="BJ542" s="2">
        <f>INDEX('2006'!$B$44:$B$140,'16 Year_History_Results'!CE542)</f>
        <v>7</v>
      </c>
      <c r="BK542" s="2">
        <f>INDEX('2007'!$B$44:$B$140,'16 Year_History_Results'!CF542)</f>
        <v>0</v>
      </c>
      <c r="BL542" s="2">
        <f>INDEX('2008'!$B$44:$B$140,'16 Year_History_Results'!CG542)</f>
        <v>0</v>
      </c>
      <c r="BM542" s="2">
        <f>INDEX('2009'!$B$44:$B$140,'16 Year_History_Results'!CH542)</f>
        <v>0</v>
      </c>
      <c r="BN542" s="2">
        <f>INDEX('2010'!$B$44:$B$140,'16 Year_History_Results'!CI542)</f>
        <v>0</v>
      </c>
      <c r="BO542" s="2">
        <f>INDEX('2011'!$B$44:$B$140,'16 Year_History_Results'!CJ542)</f>
        <v>0</v>
      </c>
      <c r="BP542" s="2">
        <f>INDEX('2012'!$B$44:$B$140,'16 Year_History_Results'!CK542)</f>
        <v>0</v>
      </c>
      <c r="BQ542" s="2">
        <f>INDEX('2013'!$B$44:$B$140,'16 Year_History_Results'!CL542)</f>
        <v>0</v>
      </c>
      <c r="BR542" s="2">
        <f>INDEX('2014'!$B$52:$B$180,'16 Year_History_Results'!CM542)</f>
        <v>0</v>
      </c>
      <c r="BS542" s="147">
        <f>INDEX('2015'!$B$52:$B$308,'16 Year_History_Results'!CN542)</f>
        <v>0</v>
      </c>
      <c r="BT542" s="147">
        <f>INDEX('2016'!$B$52:$B$308,'16 Year_History_Results'!CO542)</f>
        <v>0</v>
      </c>
      <c r="BW542">
        <f t="shared" si="415"/>
        <v>397</v>
      </c>
      <c r="BX542" s="110"/>
      <c r="BY542" s="97"/>
      <c r="BZ542" s="146">
        <f>IF(ISNA(MATCH($BW542,'2001'!$A$44:$A$139,0)),97,MATCH($BW542,'2001'!$A$44:$A$139,0))</f>
        <v>97</v>
      </c>
      <c r="CA542" s="2">
        <f>IF(ISNA(MATCH($BW542,'2002'!$A$44:$A$139,0)),97,MATCH($BW542,'2002'!$A$44:$A$139,0))</f>
        <v>97</v>
      </c>
      <c r="CB542" s="2">
        <f>IF(ISNA(MATCH($BW542,'2003'!$A$44:$A$139,0)),97,MATCH($BW542,'2003'!$A$44:$A$139,0))</f>
        <v>97</v>
      </c>
      <c r="CC542" s="2">
        <f>IF(ISNA(MATCH($BW542,'2004'!$A$44:$A$139,0)),97,MATCH($BW542,'2004'!$A$44:$A$139,0))</f>
        <v>97</v>
      </c>
      <c r="CD542" s="2">
        <f>IF(ISNA(MATCH($BW542,'2005'!$A$44:$A$139,0)),97,MATCH($BW542,'2005'!$A$44:$A$139,0))</f>
        <v>97</v>
      </c>
      <c r="CE542" s="2">
        <f>IF(ISNA(MATCH($BW542,'2006'!$A$44:$A$139,0)),97,MATCH($BW542,'2006'!$A$44:$A$139,0))</f>
        <v>60</v>
      </c>
      <c r="CF542" s="2">
        <f>IF(ISNA(MATCH($BW542,'2007'!$A$44:$A$139,0)),97,MATCH($BW542,'2007'!$A$44:$A$139,0))</f>
        <v>97</v>
      </c>
      <c r="CG542" s="2">
        <f>IF(ISNA(MATCH($BW542,'2008'!$A$44:$A$139,0)),97,MATCH($BW542,'2008'!$A$44:$A$139,0))</f>
        <v>97</v>
      </c>
      <c r="CH542" s="2">
        <f>IF(ISNA(MATCH($BW542,'2009'!$A$44:$A$139,0)),97,MATCH($BW542,'2009'!$A$44:$A$139,0))</f>
        <v>97</v>
      </c>
      <c r="CI542" s="2">
        <f>IF(ISNA(MATCH($BW542,'2010'!$A$44:$A$139,0)),97,MATCH($BW542,'2010'!$A$44:$A$139,0))</f>
        <v>97</v>
      </c>
      <c r="CJ542" s="2">
        <f>IF(ISNA(MATCH($BW542,'2011'!$A$44:$A$139,0)),97,MATCH($BW542,'2011'!$A$44:$A$139,0))</f>
        <v>97</v>
      </c>
      <c r="CK542" s="2">
        <f>IF(ISNA(MATCH($BW542,'2012'!$A$44:$A$139,0)),97,MATCH($BW542,'2012'!$A$44:$A$139,0))</f>
        <v>97</v>
      </c>
      <c r="CL542" s="2">
        <f>IF(ISNA(MATCH($BW542,'2013'!$A$44:$A$139,0)),97,MATCH($BW542,'2013'!$A$44:$A$139,0))</f>
        <v>97</v>
      </c>
      <c r="CM542" s="2">
        <f>IF(ISNA(MATCH($BW542,'2014'!$A$52:$A$179,0)),129,MATCH($BW542,'2014'!$A$52:$A$179,0))</f>
        <v>129</v>
      </c>
      <c r="CN542" s="147">
        <f>IF(ISNA(MATCH($BW542,'2015'!$A$52:$A$307,0)),257,MATCH($BW542,'2015'!$A$52:$A$307,0))</f>
        <v>257</v>
      </c>
      <c r="CO542" s="147">
        <f>IF(ISNA(MATCH($BW542,'2016'!$A$52:$A$307,0)),257,MATCH($BW542,'2016'!$A$52:$A$307,0))</f>
        <v>257</v>
      </c>
      <c r="CQ542">
        <f t="shared" si="392"/>
        <v>397</v>
      </c>
      <c r="CR542" s="281"/>
      <c r="CS542" s="279"/>
      <c r="CT542" s="278">
        <f t="shared" si="393"/>
        <v>0</v>
      </c>
      <c r="CU542" s="279">
        <f t="shared" si="394"/>
        <v>0</v>
      </c>
      <c r="CV542" s="279">
        <f t="shared" si="395"/>
        <v>0</v>
      </c>
      <c r="CW542" s="279">
        <f t="shared" si="396"/>
        <v>0</v>
      </c>
      <c r="CX542" s="279">
        <f t="shared" si="397"/>
        <v>0</v>
      </c>
      <c r="CY542" s="279">
        <f t="shared" si="398"/>
        <v>7</v>
      </c>
      <c r="CZ542" s="279">
        <f t="shared" si="399"/>
        <v>4.6661999999999999</v>
      </c>
      <c r="DA542" s="279">
        <f t="shared" si="400"/>
        <v>3.1104889199999999</v>
      </c>
      <c r="DB542" s="279">
        <f t="shared" si="401"/>
        <v>2.0734519140719998</v>
      </c>
      <c r="DC542" s="279">
        <f t="shared" si="402"/>
        <v>1.3821630459203951</v>
      </c>
      <c r="DD542" s="279">
        <f t="shared" si="403"/>
        <v>0.92134988641053528</v>
      </c>
      <c r="DE542" s="279">
        <f t="shared" si="404"/>
        <v>0.61417183428126276</v>
      </c>
      <c r="DF542" s="279">
        <f t="shared" si="405"/>
        <v>0.40940694473188977</v>
      </c>
      <c r="DG542" s="279">
        <f t="shared" si="406"/>
        <v>0.27291066935827768</v>
      </c>
      <c r="DH542" s="280">
        <f t="shared" si="407"/>
        <v>0.18192225219422789</v>
      </c>
      <c r="DI542" s="280">
        <f t="shared" si="419"/>
        <v>0.1212693733126723</v>
      </c>
      <c r="DJ542" s="154">
        <f t="shared" si="416"/>
        <v>481</v>
      </c>
      <c r="DK542" s="279">
        <f t="shared" si="408"/>
        <v>397</v>
      </c>
      <c r="DL542" s="97"/>
      <c r="DM542" s="154"/>
      <c r="DN542" s="267">
        <f>BE542+AJ542+DM542</f>
        <v>0</v>
      </c>
      <c r="DO542" s="154">
        <f>BF542+AK542+DN542</f>
        <v>0</v>
      </c>
      <c r="DP542" s="154">
        <f>BG542+AL542+DO542</f>
        <v>0</v>
      </c>
      <c r="DQ542" s="154">
        <f>BH542+AM542+DP542</f>
        <v>0</v>
      </c>
      <c r="DR542" s="154">
        <f>BI542+AN542+DQ542</f>
        <v>0</v>
      </c>
      <c r="DS542" s="154">
        <f>BJ542+AO542+DR542</f>
        <v>7</v>
      </c>
      <c r="DT542" s="154">
        <f>BK542+AP542+DS542</f>
        <v>7</v>
      </c>
      <c r="DU542" s="154">
        <f>BL542+AQ542+DT542</f>
        <v>7</v>
      </c>
      <c r="DV542" s="154">
        <f>BM542+AR542+DU542</f>
        <v>7</v>
      </c>
      <c r="DW542" s="154">
        <f>BN542+AS542+DV542</f>
        <v>7</v>
      </c>
      <c r="DX542" s="154">
        <f>BO542+AT542+DW542</f>
        <v>7</v>
      </c>
      <c r="DY542" s="154">
        <f>BP542+AU542+DX542</f>
        <v>7</v>
      </c>
      <c r="DZ542" s="154">
        <f t="shared" si="409"/>
        <v>7</v>
      </c>
      <c r="EA542" s="154">
        <f t="shared" si="410"/>
        <v>7</v>
      </c>
      <c r="EB542" s="264">
        <f t="shared" si="411"/>
        <v>7</v>
      </c>
      <c r="EC542" s="264">
        <f t="shared" si="420"/>
        <v>7</v>
      </c>
      <c r="ED542" s="154">
        <f t="shared" si="417"/>
        <v>479</v>
      </c>
    </row>
    <row r="543" spans="2:134" ht="13" thickBot="1" x14ac:dyDescent="0.3">
      <c r="B543" s="131">
        <v>293</v>
      </c>
      <c r="C543" s="50">
        <f t="shared" si="412"/>
        <v>2</v>
      </c>
      <c r="D543" s="50">
        <f t="shared" si="413"/>
        <v>0</v>
      </c>
      <c r="E543" s="97"/>
      <c r="F543" s="2">
        <f t="shared" si="418"/>
        <v>538</v>
      </c>
      <c r="G543" s="494">
        <v>349</v>
      </c>
      <c r="H543" s="98">
        <f>15- COUNTIF(L543:AC543,"#N/A")</f>
        <v>0</v>
      </c>
      <c r="I543" s="131">
        <f>SUM(AH543:AY543)+SUM(BE543:BT543)</f>
        <v>52</v>
      </c>
      <c r="J543" s="398">
        <f>DI543</f>
        <v>0.11857222883650582</v>
      </c>
      <c r="K543" s="456" t="str">
        <f>IF(ISNUMBER(MATCH(G543,'[4]OPR data'!$A$3:$A$2900,0)),"Y","N")</f>
        <v>N</v>
      </c>
      <c r="L543" s="110"/>
      <c r="M543" s="233"/>
      <c r="N543" s="469" t="str">
        <f>(INDEX(Finish_table!R$4:R$83,MATCH('16 Year_History_Results'!$G543,Finish_table!S$4:S$83,0),1))</f>
        <v>W</v>
      </c>
      <c r="O543" s="233" t="e">
        <f>(INDEX(Finish_table!Z$4:Z$99,MATCH('16 Year_History_Results'!$G543,Finish_table!AA$4:AA$99,0),1))</f>
        <v>#N/A</v>
      </c>
      <c r="P543" s="233" t="e">
        <f>(INDEX(Finish_table!AI$4:AI$99,MATCH('16 Year_History_Results'!$G543,Finish_table!AJ$4:AJ$99,0),1))</f>
        <v>#N/A</v>
      </c>
      <c r="Q543" s="233" t="e">
        <f>(INDEX(Finish_table!AR$4:AR$99,MATCH('16 Year_History_Results'!$G543,Finish_table!AS$4:AS$99,0),1))</f>
        <v>#N/A</v>
      </c>
      <c r="R543" s="233" t="e">
        <f>(INDEX(Finish_table!BA$4:BA$99,MATCH('16 Year_History_Results'!$G543,Finish_table!BB$4:BB$99,0),1))</f>
        <v>#N/A</v>
      </c>
      <c r="S543" s="233" t="e">
        <f>(INDEX(Finish_table!BJ$4:BJ$99,MATCH('16 Year_History_Results'!$G543,Finish_table!BK$4:BK$99,0),1))</f>
        <v>#N/A</v>
      </c>
      <c r="T543" s="233" t="e">
        <f>(INDEX(Finish_table!BS$4:BS$99,MATCH('16 Year_History_Results'!$G543,Finish_table!BT$4:BT$99,0),1))</f>
        <v>#N/A</v>
      </c>
      <c r="U543" s="233" t="e">
        <f>(INDEX(Finish_table!CB$4:CB$99,MATCH('16 Year_History_Results'!$G543,Finish_table!CC$4:CC$99,0),1))</f>
        <v>#N/A</v>
      </c>
      <c r="V543" s="233" t="e">
        <f>(INDEX(Finish_table!CK$4:CK$99,MATCH('16 Year_History_Results'!$G543,Finish_table!CL$4:CL$99,0),1))</f>
        <v>#N/A</v>
      </c>
      <c r="W543" s="233" t="e">
        <f>(INDEX(Finish_table!CT$4:CT$99,MATCH('16 Year_History_Results'!$G543,Finish_table!CU$4:CU$99,0),1))</f>
        <v>#N/A</v>
      </c>
      <c r="X543" s="233" t="e">
        <f>(INDEX(Finish_table!DC$4:DC$99,MATCH('16 Year_History_Results'!$G543,Finish_table!DD$4:DD$99,0),1))</f>
        <v>#N/A</v>
      </c>
      <c r="Y543" s="233" t="e">
        <f>(INDEX(Finish_table!DL$4:DL$99,MATCH('16 Year_History_Results'!$G543,Finish_table!DM$4:DM$99,0),1))</f>
        <v>#N/A</v>
      </c>
      <c r="Z543" s="233" t="e">
        <f>(INDEX(Finish_table!DU$4:DU$99,MATCH('16 Year_History_Results'!$G543,Finish_table!DV$4:DV$99,0),1))</f>
        <v>#N/A</v>
      </c>
      <c r="AA543" s="233" t="e">
        <f>(INDEX(Finish_table!ED$4:ED$140,MATCH('16 Year_History_Results'!$G543,Finish_table!EE$4:EE$140,0),1))</f>
        <v>#N/A</v>
      </c>
      <c r="AB543" s="233" t="e">
        <f>(INDEX(Finish_table!EM$4:EM$224,MATCH('16 Year_History_Results'!$G543,Finish_table!EN$4:EN$224,0),1))</f>
        <v>#N/A</v>
      </c>
      <c r="AC543" s="253" t="e">
        <f>(INDEX(Finish_table!EW$4:EW$224,MATCH('16 Year_History_Results'!$G543,Finish_table!EX$4:EX$224,0),1))</f>
        <v>#N/A</v>
      </c>
      <c r="AG543">
        <f t="shared" si="391"/>
        <v>349</v>
      </c>
      <c r="AH543" s="110"/>
      <c r="AI543" s="2"/>
      <c r="AJ543" s="146">
        <f>INDEX('2001'!$C$44:$C$140,'16 Year_History_Results'!BZ543)</f>
        <v>40</v>
      </c>
      <c r="AK543" s="2">
        <f>INDEX('2002'!$C$44:$C$140,'16 Year_History_Results'!CA543)</f>
        <v>0</v>
      </c>
      <c r="AL543" s="2">
        <f>INDEX('2003'!$C$44:$C$140,'16 Year_History_Results'!CB543)</f>
        <v>0</v>
      </c>
      <c r="AM543" s="2">
        <f>INDEX('2004'!$C$44:$C$140,'16 Year_History_Results'!CC543)</f>
        <v>0</v>
      </c>
      <c r="AN543" s="2">
        <f>INDEX('2005'!$C$44:$C$140,'16 Year_History_Results'!CD543)</f>
        <v>0</v>
      </c>
      <c r="AO543" s="2">
        <f>INDEX('2006'!$C$44:$C$140,'16 Year_History_Results'!CE543)</f>
        <v>0</v>
      </c>
      <c r="AP543" s="2">
        <f>INDEX('2007'!$C$44:$C$140,'16 Year_History_Results'!CF543)</f>
        <v>0</v>
      </c>
      <c r="AQ543" s="2">
        <f>INDEX('2008'!$C$44:$C$140,'16 Year_History_Results'!CG543)</f>
        <v>0</v>
      </c>
      <c r="AR543" s="2">
        <f>INDEX('2009'!$C$44:$C$140,'16 Year_History_Results'!CH543)</f>
        <v>0</v>
      </c>
      <c r="AS543" s="2">
        <f>INDEX('2010'!$C$44:$C$140,'16 Year_History_Results'!CI543)</f>
        <v>0</v>
      </c>
      <c r="AT543" s="2">
        <f>INDEX('2011'!$C$44:$C$140,'16 Year_History_Results'!CJ543)</f>
        <v>0</v>
      </c>
      <c r="AU543" s="2">
        <f>INDEX('2012'!$C$44:$C$140,'16 Year_History_Results'!CK543)</f>
        <v>0</v>
      </c>
      <c r="AV543" s="2">
        <f>INDEX('2013'!$C$44:$C$140,'16 Year_History_Results'!CL543)</f>
        <v>0</v>
      </c>
      <c r="AW543" s="2">
        <f>INDEX('2014'!$C$52:$C$180,'16 Year_History_Results'!CM543)</f>
        <v>0</v>
      </c>
      <c r="AX543" s="2">
        <f>INDEX('2015'!$E$52:$E$308,'16 Year_History_Results'!CN543)</f>
        <v>0</v>
      </c>
      <c r="AY543" s="147">
        <f>INDEX('2016'!$E$52:$E$308,'16 Year_History_Results'!CO543)</f>
        <v>0</v>
      </c>
      <c r="AZ543" s="2"/>
      <c r="BB543">
        <f t="shared" si="414"/>
        <v>349</v>
      </c>
      <c r="BC543" s="110"/>
      <c r="BD543" s="97"/>
      <c r="BE543" s="146">
        <f>INDEX('2001'!$B$44:$B$140,'16 Year_History_Results'!BZ543)</f>
        <v>12</v>
      </c>
      <c r="BF543" s="2">
        <f>INDEX('2002'!$B$44:$B$140,'16 Year_History_Results'!CA543)</f>
        <v>0</v>
      </c>
      <c r="BG543" s="2">
        <f>INDEX('2003'!$B$44:$B$140,'16 Year_History_Results'!CB543)</f>
        <v>0</v>
      </c>
      <c r="BH543" s="2">
        <f>INDEX('2004'!$B$44:$B$140,'16 Year_History_Results'!CC543)</f>
        <v>0</v>
      </c>
      <c r="BI543" s="2">
        <f>INDEX('2005'!$B$44:$B$140,'16 Year_History_Results'!CD543)</f>
        <v>0</v>
      </c>
      <c r="BJ543" s="2">
        <f>INDEX('2006'!$B$44:$B$140,'16 Year_History_Results'!CE543)</f>
        <v>0</v>
      </c>
      <c r="BK543" s="2">
        <f>INDEX('2007'!$B$44:$B$140,'16 Year_History_Results'!CF543)</f>
        <v>0</v>
      </c>
      <c r="BL543" s="2">
        <f>INDEX('2008'!$B$44:$B$140,'16 Year_History_Results'!CG543)</f>
        <v>0</v>
      </c>
      <c r="BM543" s="2">
        <f>INDEX('2009'!$B$44:$B$140,'16 Year_History_Results'!CH543)</f>
        <v>0</v>
      </c>
      <c r="BN543" s="2">
        <f>INDEX('2010'!$B$44:$B$140,'16 Year_History_Results'!CI543)</f>
        <v>0</v>
      </c>
      <c r="BO543" s="2">
        <f>INDEX('2011'!$B$44:$B$140,'16 Year_History_Results'!CJ543)</f>
        <v>0</v>
      </c>
      <c r="BP543" s="2">
        <f>INDEX('2012'!$B$44:$B$140,'16 Year_History_Results'!CK543)</f>
        <v>0</v>
      </c>
      <c r="BQ543" s="2">
        <f>INDEX('2013'!$B$44:$B$140,'16 Year_History_Results'!CL543)</f>
        <v>0</v>
      </c>
      <c r="BR543" s="2">
        <f>INDEX('2014'!$B$52:$B$180,'16 Year_History_Results'!CM543)</f>
        <v>0</v>
      </c>
      <c r="BS543" s="147">
        <f>INDEX('2015'!$B$52:$B$308,'16 Year_History_Results'!CN543)</f>
        <v>0</v>
      </c>
      <c r="BT543" s="147">
        <f>INDEX('2016'!$B$52:$B$308,'16 Year_History_Results'!CO543)</f>
        <v>0</v>
      </c>
      <c r="BW543">
        <f t="shared" si="415"/>
        <v>349</v>
      </c>
      <c r="BX543" s="110"/>
      <c r="BY543" s="97"/>
      <c r="BZ543" s="146">
        <f>IF(ISNA(MATCH($BW543,'2001'!$A$44:$A$139,0)),97,MATCH($BW543,'2001'!$A$44:$A$139,0))</f>
        <v>69</v>
      </c>
      <c r="CA543" s="2">
        <f>IF(ISNA(MATCH($BW543,'2002'!$A$44:$A$139,0)),97,MATCH($BW543,'2002'!$A$44:$A$139,0))</f>
        <v>97</v>
      </c>
      <c r="CB543" s="2">
        <f>IF(ISNA(MATCH($BW543,'2003'!$A$44:$A$139,0)),97,MATCH($BW543,'2003'!$A$44:$A$139,0))</f>
        <v>97</v>
      </c>
      <c r="CC543" s="2">
        <f>IF(ISNA(MATCH($BW543,'2004'!$A$44:$A$139,0)),97,MATCH($BW543,'2004'!$A$44:$A$139,0))</f>
        <v>97</v>
      </c>
      <c r="CD543" s="2">
        <f>IF(ISNA(MATCH($BW543,'2005'!$A$44:$A$139,0)),97,MATCH($BW543,'2005'!$A$44:$A$139,0))</f>
        <v>97</v>
      </c>
      <c r="CE543" s="2">
        <f>IF(ISNA(MATCH($BW543,'2006'!$A$44:$A$139,0)),97,MATCH($BW543,'2006'!$A$44:$A$139,0))</f>
        <v>97</v>
      </c>
      <c r="CF543" s="2">
        <f>IF(ISNA(MATCH($BW543,'2007'!$A$44:$A$139,0)),97,MATCH($BW543,'2007'!$A$44:$A$139,0))</f>
        <v>97</v>
      </c>
      <c r="CG543" s="2">
        <f>IF(ISNA(MATCH($BW543,'2008'!$A$44:$A$139,0)),97,MATCH($BW543,'2008'!$A$44:$A$139,0))</f>
        <v>97</v>
      </c>
      <c r="CH543" s="2">
        <f>IF(ISNA(MATCH($BW543,'2009'!$A$44:$A$139,0)),97,MATCH($BW543,'2009'!$A$44:$A$139,0))</f>
        <v>97</v>
      </c>
      <c r="CI543" s="2">
        <f>IF(ISNA(MATCH($BW543,'2010'!$A$44:$A$139,0)),97,MATCH($BW543,'2010'!$A$44:$A$139,0))</f>
        <v>97</v>
      </c>
      <c r="CJ543" s="2">
        <f>IF(ISNA(MATCH($BW543,'2011'!$A$44:$A$139,0)),97,MATCH($BW543,'2011'!$A$44:$A$139,0))</f>
        <v>97</v>
      </c>
      <c r="CK543" s="2">
        <f>IF(ISNA(MATCH($BW543,'2012'!$A$44:$A$139,0)),97,MATCH($BW543,'2012'!$A$44:$A$139,0))</f>
        <v>97</v>
      </c>
      <c r="CL543" s="2">
        <f>IF(ISNA(MATCH($BW543,'2013'!$A$44:$A$139,0)),97,MATCH($BW543,'2013'!$A$44:$A$139,0))</f>
        <v>97</v>
      </c>
      <c r="CM543" s="2">
        <f>IF(ISNA(MATCH($BW543,'2014'!$A$52:$A$179,0)),129,MATCH($BW543,'2014'!$A$52:$A$179,0))</f>
        <v>129</v>
      </c>
      <c r="CN543" s="147">
        <f>IF(ISNA(MATCH($BW543,'2015'!$A$52:$A$307,0)),257,MATCH($BW543,'2015'!$A$52:$A$307,0))</f>
        <v>257</v>
      </c>
      <c r="CO543" s="147">
        <f>IF(ISNA(MATCH($BW543,'2016'!$A$52:$A$307,0)),257,MATCH($BW543,'2016'!$A$52:$A$307,0))</f>
        <v>257</v>
      </c>
      <c r="CQ543">
        <f t="shared" si="392"/>
        <v>349</v>
      </c>
      <c r="CR543" s="281"/>
      <c r="CS543" s="279"/>
      <c r="CT543" s="278">
        <f t="shared" si="393"/>
        <v>52</v>
      </c>
      <c r="CU543" s="279">
        <f t="shared" si="394"/>
        <v>34.663199999999996</v>
      </c>
      <c r="CV543" s="279">
        <f t="shared" si="395"/>
        <v>23.106489119999996</v>
      </c>
      <c r="CW543" s="279">
        <f t="shared" si="396"/>
        <v>15.402785647391996</v>
      </c>
      <c r="CX543" s="279">
        <f t="shared" si="397"/>
        <v>10.267496912551504</v>
      </c>
      <c r="CY543" s="279">
        <f t="shared" si="398"/>
        <v>6.8443134419068326</v>
      </c>
      <c r="CZ543" s="279">
        <f t="shared" si="399"/>
        <v>4.5624193403750946</v>
      </c>
      <c r="DA543" s="279">
        <f t="shared" si="400"/>
        <v>3.0413087322940378</v>
      </c>
      <c r="DB543" s="279">
        <f t="shared" si="401"/>
        <v>2.0273364009472057</v>
      </c>
      <c r="DC543" s="279">
        <f t="shared" si="402"/>
        <v>1.3514224448714072</v>
      </c>
      <c r="DD543" s="279">
        <f t="shared" si="403"/>
        <v>0.90085820175127995</v>
      </c>
      <c r="DE543" s="279">
        <f t="shared" si="404"/>
        <v>0.60051207728740319</v>
      </c>
      <c r="DF543" s="279">
        <f t="shared" si="405"/>
        <v>0.40030135071978296</v>
      </c>
      <c r="DG543" s="279">
        <f t="shared" si="406"/>
        <v>0.2668408803898073</v>
      </c>
      <c r="DH543" s="280">
        <f t="shared" si="407"/>
        <v>0.17787613086784554</v>
      </c>
      <c r="DI543" s="280">
        <f t="shared" si="419"/>
        <v>0.11857222883650582</v>
      </c>
      <c r="DJ543" s="154">
        <f t="shared" si="416"/>
        <v>482</v>
      </c>
      <c r="DK543" s="279">
        <f t="shared" si="408"/>
        <v>349</v>
      </c>
      <c r="DL543" s="97"/>
      <c r="DM543" s="154"/>
      <c r="DN543" s="267">
        <f>BE543+AJ543+DM543</f>
        <v>52</v>
      </c>
      <c r="DO543" s="154">
        <f>BF543+AK543+DN543</f>
        <v>52</v>
      </c>
      <c r="DP543" s="154">
        <f>BG543+AL543+DO543</f>
        <v>52</v>
      </c>
      <c r="DQ543" s="154">
        <f>BH543+AM543+DP543</f>
        <v>52</v>
      </c>
      <c r="DR543" s="154">
        <f>BI543+AN543+DQ543</f>
        <v>52</v>
      </c>
      <c r="DS543" s="154">
        <f>BJ543+AO543+DR543</f>
        <v>52</v>
      </c>
      <c r="DT543" s="154">
        <f>BK543+AP543+DS543</f>
        <v>52</v>
      </c>
      <c r="DU543" s="154">
        <f>BL543+AQ543+DT543</f>
        <v>52</v>
      </c>
      <c r="DV543" s="154">
        <f>BM543+AR543+DU543</f>
        <v>52</v>
      </c>
      <c r="DW543" s="154">
        <f>BN543+AS543+DV543</f>
        <v>52</v>
      </c>
      <c r="DX543" s="154">
        <f>BO543+AT543+DW543</f>
        <v>52</v>
      </c>
      <c r="DY543" s="154">
        <f>BP543+AU543+DX543</f>
        <v>52</v>
      </c>
      <c r="DZ543" s="154">
        <f t="shared" si="409"/>
        <v>52</v>
      </c>
      <c r="EA543" s="154">
        <f t="shared" si="410"/>
        <v>52</v>
      </c>
      <c r="EB543" s="264">
        <f t="shared" si="411"/>
        <v>52</v>
      </c>
      <c r="EC543" s="264">
        <f t="shared" si="420"/>
        <v>52</v>
      </c>
      <c r="ED543" s="154">
        <f t="shared" si="417"/>
        <v>163</v>
      </c>
    </row>
    <row r="544" spans="2:134" ht="13" thickBot="1" x14ac:dyDescent="0.3">
      <c r="B544" s="131">
        <v>293</v>
      </c>
      <c r="C544" s="50">
        <f t="shared" si="412"/>
        <v>3</v>
      </c>
      <c r="D544" s="50">
        <f t="shared" si="413"/>
        <v>3</v>
      </c>
      <c r="E544" s="97"/>
      <c r="F544" s="2">
        <f t="shared" si="418"/>
        <v>539</v>
      </c>
      <c r="G544" s="487">
        <v>665</v>
      </c>
      <c r="H544" s="98">
        <f>15- COUNTIF(L544:AC544,"#N/A")</f>
        <v>0</v>
      </c>
      <c r="I544" s="131">
        <f>SUM(AH544:AY544)+SUM(BE544:BT544)</f>
        <v>23</v>
      </c>
      <c r="J544" s="398">
        <f>DI544</f>
        <v>0.11802577401856866</v>
      </c>
      <c r="K544" s="456" t="str">
        <f>IF(ISNUMBER(MATCH(G544,'[4]OPR data'!$A$3:$A$2900,0)),"Y","N")</f>
        <v>N</v>
      </c>
      <c r="L544" s="110"/>
      <c r="M544" s="233"/>
      <c r="N544" s="469" t="e">
        <f>(INDEX(Finish_table!R$4:R$83,MATCH('16 Year_History_Results'!$G544,Finish_table!S$4:S$83,0),1))</f>
        <v>#N/A</v>
      </c>
      <c r="O544" s="233" t="e">
        <f>(INDEX(Finish_table!Z$4:Z$99,MATCH('16 Year_History_Results'!$G544,Finish_table!AA$4:AA$99,0),1))</f>
        <v>#N/A</v>
      </c>
      <c r="P544" s="233" t="str">
        <f>(INDEX(Finish_table!AI$4:AI$99,MATCH('16 Year_History_Results'!$G544,Finish_table!AJ$4:AJ$99,0),1))</f>
        <v>SF</v>
      </c>
      <c r="Q544" s="233" t="e">
        <f>(INDEX(Finish_table!AR$4:AR$99,MATCH('16 Year_History_Results'!$G544,Finish_table!AS$4:AS$99,0),1))</f>
        <v>#N/A</v>
      </c>
      <c r="R544" s="233" t="e">
        <f>(INDEX(Finish_table!BA$4:BA$99,MATCH('16 Year_History_Results'!$G544,Finish_table!BB$4:BB$99,0),1))</f>
        <v>#N/A</v>
      </c>
      <c r="S544" s="233" t="e">
        <f>(INDEX(Finish_table!BJ$4:BJ$99,MATCH('16 Year_History_Results'!$G544,Finish_table!BK$4:BK$99,0),1))</f>
        <v>#N/A</v>
      </c>
      <c r="T544" s="233" t="e">
        <f>(INDEX(Finish_table!BS$4:BS$99,MATCH('16 Year_History_Results'!$G544,Finish_table!BT$4:BT$99,0),1))</f>
        <v>#N/A</v>
      </c>
      <c r="U544" s="233" t="e">
        <f>(INDEX(Finish_table!CB$4:CB$99,MATCH('16 Year_History_Results'!$G544,Finish_table!CC$4:CC$99,0),1))</f>
        <v>#N/A</v>
      </c>
      <c r="V544" s="233" t="e">
        <f>(INDEX(Finish_table!CK$4:CK$99,MATCH('16 Year_History_Results'!$G544,Finish_table!CL$4:CL$99,0),1))</f>
        <v>#N/A</v>
      </c>
      <c r="W544" s="233" t="e">
        <f>(INDEX(Finish_table!CT$4:CT$99,MATCH('16 Year_History_Results'!$G544,Finish_table!CU$4:CU$99,0),1))</f>
        <v>#N/A</v>
      </c>
      <c r="X544" s="233" t="e">
        <f>(INDEX(Finish_table!DC$4:DC$99,MATCH('16 Year_History_Results'!$G544,Finish_table!DD$4:DD$99,0),1))</f>
        <v>#N/A</v>
      </c>
      <c r="Y544" s="233" t="e">
        <f>(INDEX(Finish_table!DL$4:DL$99,MATCH('16 Year_History_Results'!$G544,Finish_table!DM$4:DM$99,0),1))</f>
        <v>#N/A</v>
      </c>
      <c r="Z544" s="233" t="e">
        <f>(INDEX(Finish_table!DU$4:DU$99,MATCH('16 Year_History_Results'!$G544,Finish_table!DV$4:DV$99,0),1))</f>
        <v>#N/A</v>
      </c>
      <c r="AA544" s="233" t="e">
        <f>(INDEX(Finish_table!ED$4:ED$140,MATCH('16 Year_History_Results'!$G544,Finish_table!EE$4:EE$140,0),1))</f>
        <v>#N/A</v>
      </c>
      <c r="AB544" s="233" t="e">
        <f>(INDEX(Finish_table!EM$4:EM$224,MATCH('16 Year_History_Results'!$G544,Finish_table!EN$4:EN$224,0),1))</f>
        <v>#N/A</v>
      </c>
      <c r="AC544" s="253" t="e">
        <f>(INDEX(Finish_table!EW$4:EW$224,MATCH('16 Year_History_Results'!$G544,Finish_table!EX$4:EX$224,0),1))</f>
        <v>#N/A</v>
      </c>
      <c r="AG544">
        <f t="shared" si="391"/>
        <v>665</v>
      </c>
      <c r="AH544" s="110"/>
      <c r="AI544" s="2"/>
      <c r="AJ544" s="146">
        <f>INDEX('2001'!$C$44:$C$140,'16 Year_History_Results'!BZ544)</f>
        <v>0</v>
      </c>
      <c r="AK544" s="2">
        <f>INDEX('2002'!$C$44:$C$140,'16 Year_History_Results'!CA544)</f>
        <v>0</v>
      </c>
      <c r="AL544" s="2">
        <f>INDEX('2003'!$C$44:$C$140,'16 Year_History_Results'!CB544)</f>
        <v>10</v>
      </c>
      <c r="AM544" s="2">
        <f>INDEX('2004'!$C$44:$C$140,'16 Year_History_Results'!CC544)</f>
        <v>0</v>
      </c>
      <c r="AN544" s="2">
        <f>INDEX('2005'!$C$44:$C$140,'16 Year_History_Results'!CD544)</f>
        <v>0</v>
      </c>
      <c r="AO544" s="2">
        <f>INDEX('2006'!$C$44:$C$140,'16 Year_History_Results'!CE544)</f>
        <v>0</v>
      </c>
      <c r="AP544" s="2">
        <f>INDEX('2007'!$C$44:$C$140,'16 Year_History_Results'!CF544)</f>
        <v>0</v>
      </c>
      <c r="AQ544" s="2">
        <f>INDEX('2008'!$C$44:$C$140,'16 Year_History_Results'!CG544)</f>
        <v>0</v>
      </c>
      <c r="AR544" s="2">
        <f>INDEX('2009'!$C$44:$C$140,'16 Year_History_Results'!CH544)</f>
        <v>0</v>
      </c>
      <c r="AS544" s="2">
        <f>INDEX('2010'!$C$44:$C$140,'16 Year_History_Results'!CI544)</f>
        <v>0</v>
      </c>
      <c r="AT544" s="2">
        <f>INDEX('2011'!$C$44:$C$140,'16 Year_History_Results'!CJ544)</f>
        <v>0</v>
      </c>
      <c r="AU544" s="2">
        <f>INDEX('2012'!$C$44:$C$140,'16 Year_History_Results'!CK544)</f>
        <v>0</v>
      </c>
      <c r="AV544" s="2">
        <f>INDEX('2013'!$C$44:$C$140,'16 Year_History_Results'!CL544)</f>
        <v>0</v>
      </c>
      <c r="AW544" s="2">
        <f>INDEX('2014'!$C$52:$C$180,'16 Year_History_Results'!CM544)</f>
        <v>0</v>
      </c>
      <c r="AX544" s="2">
        <f>INDEX('2015'!$E$52:$E$308,'16 Year_History_Results'!CN544)</f>
        <v>0</v>
      </c>
      <c r="AY544" s="147">
        <f>INDEX('2016'!$E$52:$E$308,'16 Year_History_Results'!CO544)</f>
        <v>0</v>
      </c>
      <c r="AZ544" s="2"/>
      <c r="BB544">
        <f t="shared" si="414"/>
        <v>665</v>
      </c>
      <c r="BC544" s="110"/>
      <c r="BD544" s="97"/>
      <c r="BE544" s="146">
        <f>INDEX('2001'!$B$44:$B$140,'16 Year_History_Results'!BZ544)</f>
        <v>0</v>
      </c>
      <c r="BF544" s="2">
        <f>INDEX('2002'!$B$44:$B$140,'16 Year_History_Results'!CA544)</f>
        <v>0</v>
      </c>
      <c r="BG544" s="2">
        <f>INDEX('2003'!$B$44:$B$140,'16 Year_History_Results'!CB544)</f>
        <v>13</v>
      </c>
      <c r="BH544" s="2">
        <f>INDEX('2004'!$B$44:$B$140,'16 Year_History_Results'!CC544)</f>
        <v>0</v>
      </c>
      <c r="BI544" s="2">
        <f>INDEX('2005'!$B$44:$B$140,'16 Year_History_Results'!CD544)</f>
        <v>0</v>
      </c>
      <c r="BJ544" s="2">
        <f>INDEX('2006'!$B$44:$B$140,'16 Year_History_Results'!CE544)</f>
        <v>0</v>
      </c>
      <c r="BK544" s="2">
        <f>INDEX('2007'!$B$44:$B$140,'16 Year_History_Results'!CF544)</f>
        <v>0</v>
      </c>
      <c r="BL544" s="2">
        <f>INDEX('2008'!$B$44:$B$140,'16 Year_History_Results'!CG544)</f>
        <v>0</v>
      </c>
      <c r="BM544" s="2">
        <f>INDEX('2009'!$B$44:$B$140,'16 Year_History_Results'!CH544)</f>
        <v>0</v>
      </c>
      <c r="BN544" s="2">
        <f>INDEX('2010'!$B$44:$B$140,'16 Year_History_Results'!CI544)</f>
        <v>0</v>
      </c>
      <c r="BO544" s="2">
        <f>INDEX('2011'!$B$44:$B$140,'16 Year_History_Results'!CJ544)</f>
        <v>0</v>
      </c>
      <c r="BP544" s="2">
        <f>INDEX('2012'!$B$44:$B$140,'16 Year_History_Results'!CK544)</f>
        <v>0</v>
      </c>
      <c r="BQ544" s="2">
        <f>INDEX('2013'!$B$44:$B$140,'16 Year_History_Results'!CL544)</f>
        <v>0</v>
      </c>
      <c r="BR544" s="2">
        <f>INDEX('2014'!$B$52:$B$180,'16 Year_History_Results'!CM544)</f>
        <v>0</v>
      </c>
      <c r="BS544" s="147">
        <f>INDEX('2015'!$B$52:$B$308,'16 Year_History_Results'!CN544)</f>
        <v>0</v>
      </c>
      <c r="BT544" s="147">
        <f>INDEX('2016'!$B$52:$B$308,'16 Year_History_Results'!CO544)</f>
        <v>0</v>
      </c>
      <c r="BW544">
        <f t="shared" si="415"/>
        <v>665</v>
      </c>
      <c r="BX544" s="110"/>
      <c r="BY544" s="97"/>
      <c r="BZ544" s="146">
        <f>IF(ISNA(MATCH($BW544,'2001'!$A$44:$A$139,0)),97,MATCH($BW544,'2001'!$A$44:$A$139,0))</f>
        <v>97</v>
      </c>
      <c r="CA544" s="2">
        <f>IF(ISNA(MATCH($BW544,'2002'!$A$44:$A$139,0)),97,MATCH($BW544,'2002'!$A$44:$A$139,0))</f>
        <v>97</v>
      </c>
      <c r="CB544" s="2">
        <f>IF(ISNA(MATCH($BW544,'2003'!$A$44:$A$139,0)),97,MATCH($BW544,'2003'!$A$44:$A$139,0))</f>
        <v>86</v>
      </c>
      <c r="CC544" s="2">
        <f>IF(ISNA(MATCH($BW544,'2004'!$A$44:$A$139,0)),97,MATCH($BW544,'2004'!$A$44:$A$139,0))</f>
        <v>97</v>
      </c>
      <c r="CD544" s="2">
        <f>IF(ISNA(MATCH($BW544,'2005'!$A$44:$A$139,0)),97,MATCH($BW544,'2005'!$A$44:$A$139,0))</f>
        <v>97</v>
      </c>
      <c r="CE544" s="2">
        <f>IF(ISNA(MATCH($BW544,'2006'!$A$44:$A$139,0)),97,MATCH($BW544,'2006'!$A$44:$A$139,0))</f>
        <v>97</v>
      </c>
      <c r="CF544" s="2">
        <f>IF(ISNA(MATCH($BW544,'2007'!$A$44:$A$139,0)),97,MATCH($BW544,'2007'!$A$44:$A$139,0))</f>
        <v>97</v>
      </c>
      <c r="CG544" s="2">
        <f>IF(ISNA(MATCH($BW544,'2008'!$A$44:$A$139,0)),97,MATCH($BW544,'2008'!$A$44:$A$139,0))</f>
        <v>97</v>
      </c>
      <c r="CH544" s="2">
        <f>IF(ISNA(MATCH($BW544,'2009'!$A$44:$A$139,0)),97,MATCH($BW544,'2009'!$A$44:$A$139,0))</f>
        <v>97</v>
      </c>
      <c r="CI544" s="2">
        <f>IF(ISNA(MATCH($BW544,'2010'!$A$44:$A$139,0)),97,MATCH($BW544,'2010'!$A$44:$A$139,0))</f>
        <v>97</v>
      </c>
      <c r="CJ544" s="2">
        <f>IF(ISNA(MATCH($BW544,'2011'!$A$44:$A$139,0)),97,MATCH($BW544,'2011'!$A$44:$A$139,0))</f>
        <v>97</v>
      </c>
      <c r="CK544" s="2">
        <f>IF(ISNA(MATCH($BW544,'2012'!$A$44:$A$139,0)),97,MATCH($BW544,'2012'!$A$44:$A$139,0))</f>
        <v>97</v>
      </c>
      <c r="CL544" s="2">
        <f>IF(ISNA(MATCH($BW544,'2013'!$A$44:$A$139,0)),97,MATCH($BW544,'2013'!$A$44:$A$139,0))</f>
        <v>97</v>
      </c>
      <c r="CM544" s="2">
        <f>IF(ISNA(MATCH($BW544,'2014'!$A$52:$A$179,0)),129,MATCH($BW544,'2014'!$A$52:$A$179,0))</f>
        <v>129</v>
      </c>
      <c r="CN544" s="147">
        <f>IF(ISNA(MATCH($BW544,'2015'!$A$52:$A$307,0)),257,MATCH($BW544,'2015'!$A$52:$A$307,0))</f>
        <v>257</v>
      </c>
      <c r="CO544" s="147">
        <f>IF(ISNA(MATCH($BW544,'2016'!$A$52:$A$307,0)),257,MATCH($BW544,'2016'!$A$52:$A$307,0))</f>
        <v>257</v>
      </c>
      <c r="CQ544">
        <f t="shared" si="392"/>
        <v>665</v>
      </c>
      <c r="CR544" s="281"/>
      <c r="CS544" s="279"/>
      <c r="CT544" s="278">
        <f t="shared" si="393"/>
        <v>0</v>
      </c>
      <c r="CU544" s="279">
        <f t="shared" si="394"/>
        <v>0</v>
      </c>
      <c r="CV544" s="279">
        <f t="shared" si="395"/>
        <v>23</v>
      </c>
      <c r="CW544" s="279">
        <f t="shared" si="396"/>
        <v>15.331799999999999</v>
      </c>
      <c r="CX544" s="279">
        <f t="shared" si="397"/>
        <v>10.22017788</v>
      </c>
      <c r="CY544" s="279">
        <f t="shared" si="398"/>
        <v>6.8127705748079999</v>
      </c>
      <c r="CZ544" s="279">
        <f t="shared" si="399"/>
        <v>4.5413928651670128</v>
      </c>
      <c r="DA544" s="279">
        <f t="shared" si="400"/>
        <v>3.0272924839203306</v>
      </c>
      <c r="DB544" s="279">
        <f t="shared" si="401"/>
        <v>2.0179931697812923</v>
      </c>
      <c r="DC544" s="279">
        <f t="shared" si="402"/>
        <v>1.3451942469762095</v>
      </c>
      <c r="DD544" s="279">
        <f t="shared" si="403"/>
        <v>0.89670648503434125</v>
      </c>
      <c r="DE544" s="279">
        <f t="shared" si="404"/>
        <v>0.5977445429238919</v>
      </c>
      <c r="DF544" s="279">
        <f t="shared" si="405"/>
        <v>0.39845651231306634</v>
      </c>
      <c r="DG544" s="279">
        <f t="shared" si="406"/>
        <v>0.26561111110788999</v>
      </c>
      <c r="DH544" s="280">
        <f t="shared" si="407"/>
        <v>0.17705636666451946</v>
      </c>
      <c r="DI544" s="280">
        <f t="shared" si="419"/>
        <v>0.11802577401856866</v>
      </c>
      <c r="DJ544" s="154">
        <f t="shared" si="416"/>
        <v>483</v>
      </c>
      <c r="DK544" s="279">
        <f t="shared" si="408"/>
        <v>665</v>
      </c>
      <c r="DL544" s="97"/>
      <c r="DM544" s="154"/>
      <c r="DN544" s="267">
        <f>BE544+AJ544+DM544</f>
        <v>0</v>
      </c>
      <c r="DO544" s="154">
        <f>BF544+AK544+DN544</f>
        <v>0</v>
      </c>
      <c r="DP544" s="154">
        <f>BG544+AL544+DO544</f>
        <v>23</v>
      </c>
      <c r="DQ544" s="154">
        <f>BH544+AM544+DP544</f>
        <v>23</v>
      </c>
      <c r="DR544" s="154">
        <f>BI544+AN544+DQ544</f>
        <v>23</v>
      </c>
      <c r="DS544" s="154">
        <f>BJ544+AO544+DR544</f>
        <v>23</v>
      </c>
      <c r="DT544" s="154">
        <f>BK544+AP544+DS544</f>
        <v>23</v>
      </c>
      <c r="DU544" s="154">
        <f>BL544+AQ544+DT544</f>
        <v>23</v>
      </c>
      <c r="DV544" s="154">
        <f>BM544+AR544+DU544</f>
        <v>23</v>
      </c>
      <c r="DW544" s="154">
        <f>BN544+AS544+DV544</f>
        <v>23</v>
      </c>
      <c r="DX544" s="154">
        <f>BO544+AT544+DW544</f>
        <v>23</v>
      </c>
      <c r="DY544" s="154">
        <f>BP544+AU544+DX544</f>
        <v>23</v>
      </c>
      <c r="DZ544" s="154">
        <f t="shared" si="409"/>
        <v>23</v>
      </c>
      <c r="EA544" s="154">
        <f t="shared" si="410"/>
        <v>23</v>
      </c>
      <c r="EB544" s="264">
        <f t="shared" si="411"/>
        <v>23</v>
      </c>
      <c r="EC544" s="264">
        <f t="shared" si="420"/>
        <v>23</v>
      </c>
      <c r="ED544" s="154">
        <f t="shared" si="417"/>
        <v>286</v>
      </c>
    </row>
    <row r="545" spans="2:134" ht="13" thickBot="1" x14ac:dyDescent="0.3">
      <c r="B545" s="131">
        <v>294</v>
      </c>
      <c r="C545" s="50">
        <f t="shared" si="412"/>
        <v>1</v>
      </c>
      <c r="D545" s="50">
        <f t="shared" si="413"/>
        <v>0</v>
      </c>
      <c r="E545" s="97"/>
      <c r="F545" s="2">
        <f t="shared" si="418"/>
        <v>540</v>
      </c>
      <c r="G545" s="487">
        <v>933</v>
      </c>
      <c r="H545" s="98">
        <f>15- COUNTIF(L545:AC545,"#N/A")</f>
        <v>0</v>
      </c>
      <c r="I545" s="131">
        <f>SUM(AH545:AY545)+SUM(BE545:BT545)</f>
        <v>23</v>
      </c>
      <c r="J545" s="398">
        <f>DI545</f>
        <v>0.11802577401856866</v>
      </c>
      <c r="K545" s="456" t="str">
        <f>IF(ISNUMBER(MATCH(G545,'[4]OPR data'!$A$3:$A$2900,0)),"Y","N")</f>
        <v>N</v>
      </c>
      <c r="L545" s="110"/>
      <c r="M545" s="233"/>
      <c r="N545" s="469" t="e">
        <f>(INDEX(Finish_table!R$4:R$83,MATCH('16 Year_History_Results'!$G545,Finish_table!S$4:S$83,0),1))</f>
        <v>#N/A</v>
      </c>
      <c r="O545" s="233" t="e">
        <f>(INDEX(Finish_table!Z$4:Z$99,MATCH('16 Year_History_Results'!$G545,Finish_table!AA$4:AA$99,0),1))</f>
        <v>#N/A</v>
      </c>
      <c r="P545" s="233" t="str">
        <f>(INDEX(Finish_table!AI$4:AI$99,MATCH('16 Year_History_Results'!$G545,Finish_table!AJ$4:AJ$99,0),1))</f>
        <v>SF</v>
      </c>
      <c r="Q545" s="233" t="e">
        <f>(INDEX(Finish_table!AR$4:AR$99,MATCH('16 Year_History_Results'!$G545,Finish_table!AS$4:AS$99,0),1))</f>
        <v>#N/A</v>
      </c>
      <c r="R545" s="233" t="e">
        <f>(INDEX(Finish_table!BA$4:BA$99,MATCH('16 Year_History_Results'!$G545,Finish_table!BB$4:BB$99,0),1))</f>
        <v>#N/A</v>
      </c>
      <c r="S545" s="233" t="e">
        <f>(INDEX(Finish_table!BJ$4:BJ$99,MATCH('16 Year_History_Results'!$G545,Finish_table!BK$4:BK$99,0),1))</f>
        <v>#N/A</v>
      </c>
      <c r="T545" s="233" t="e">
        <f>(INDEX(Finish_table!BS$4:BS$99,MATCH('16 Year_History_Results'!$G545,Finish_table!BT$4:BT$99,0),1))</f>
        <v>#N/A</v>
      </c>
      <c r="U545" s="233" t="e">
        <f>(INDEX(Finish_table!CB$4:CB$99,MATCH('16 Year_History_Results'!$G545,Finish_table!CC$4:CC$99,0),1))</f>
        <v>#N/A</v>
      </c>
      <c r="V545" s="233" t="e">
        <f>(INDEX(Finish_table!CK$4:CK$99,MATCH('16 Year_History_Results'!$G545,Finish_table!CL$4:CL$99,0),1))</f>
        <v>#N/A</v>
      </c>
      <c r="W545" s="233" t="e">
        <f>(INDEX(Finish_table!CT$4:CT$99,MATCH('16 Year_History_Results'!$G545,Finish_table!CU$4:CU$99,0),1))</f>
        <v>#N/A</v>
      </c>
      <c r="X545" s="233" t="e">
        <f>(INDEX(Finish_table!DC$4:DC$99,MATCH('16 Year_History_Results'!$G545,Finish_table!DD$4:DD$99,0),1))</f>
        <v>#N/A</v>
      </c>
      <c r="Y545" s="233" t="e">
        <f>(INDEX(Finish_table!DL$4:DL$99,MATCH('16 Year_History_Results'!$G545,Finish_table!DM$4:DM$99,0),1))</f>
        <v>#N/A</v>
      </c>
      <c r="Z545" s="233" t="e">
        <f>(INDEX(Finish_table!DU$4:DU$99,MATCH('16 Year_History_Results'!$G545,Finish_table!DV$4:DV$99,0),1))</f>
        <v>#N/A</v>
      </c>
      <c r="AA545" s="233" t="e">
        <f>(INDEX(Finish_table!ED$4:ED$140,MATCH('16 Year_History_Results'!$G545,Finish_table!EE$4:EE$140,0),1))</f>
        <v>#N/A</v>
      </c>
      <c r="AB545" s="233" t="e">
        <f>(INDEX(Finish_table!EM$4:EM$224,MATCH('16 Year_History_Results'!$G545,Finish_table!EN$4:EN$224,0),1))</f>
        <v>#N/A</v>
      </c>
      <c r="AC545" s="253" t="e">
        <f>(INDEX(Finish_table!EW$4:EW$224,MATCH('16 Year_History_Results'!$G545,Finish_table!EX$4:EX$224,0),1))</f>
        <v>#N/A</v>
      </c>
      <c r="AG545">
        <f t="shared" si="391"/>
        <v>933</v>
      </c>
      <c r="AH545" s="110"/>
      <c r="AI545" s="2"/>
      <c r="AJ545" s="146">
        <f>INDEX('2001'!$C$44:$C$140,'16 Year_History_Results'!BZ545)</f>
        <v>0</v>
      </c>
      <c r="AK545" s="2">
        <f>INDEX('2002'!$C$44:$C$140,'16 Year_History_Results'!CA545)</f>
        <v>0</v>
      </c>
      <c r="AL545" s="2">
        <f>INDEX('2003'!$C$44:$C$140,'16 Year_History_Results'!CB545)</f>
        <v>10</v>
      </c>
      <c r="AM545" s="2">
        <f>INDEX('2004'!$C$44:$C$140,'16 Year_History_Results'!CC545)</f>
        <v>0</v>
      </c>
      <c r="AN545" s="2">
        <f>INDEX('2005'!$C$44:$C$140,'16 Year_History_Results'!CD545)</f>
        <v>0</v>
      </c>
      <c r="AO545" s="2">
        <f>INDEX('2006'!$C$44:$C$140,'16 Year_History_Results'!CE545)</f>
        <v>0</v>
      </c>
      <c r="AP545" s="2">
        <f>INDEX('2007'!$C$44:$C$140,'16 Year_History_Results'!CF545)</f>
        <v>0</v>
      </c>
      <c r="AQ545" s="2">
        <f>INDEX('2008'!$C$44:$C$140,'16 Year_History_Results'!CG545)</f>
        <v>0</v>
      </c>
      <c r="AR545" s="2">
        <f>INDEX('2009'!$C$44:$C$140,'16 Year_History_Results'!CH545)</f>
        <v>0</v>
      </c>
      <c r="AS545" s="2">
        <f>INDEX('2010'!$C$44:$C$140,'16 Year_History_Results'!CI545)</f>
        <v>0</v>
      </c>
      <c r="AT545" s="2">
        <f>INDEX('2011'!$C$44:$C$140,'16 Year_History_Results'!CJ545)</f>
        <v>0</v>
      </c>
      <c r="AU545" s="2">
        <f>INDEX('2012'!$C$44:$C$140,'16 Year_History_Results'!CK545)</f>
        <v>0</v>
      </c>
      <c r="AV545" s="2">
        <f>INDEX('2013'!$C$44:$C$140,'16 Year_History_Results'!CL545)</f>
        <v>0</v>
      </c>
      <c r="AW545" s="2">
        <f>INDEX('2014'!$C$52:$C$180,'16 Year_History_Results'!CM545)</f>
        <v>0</v>
      </c>
      <c r="AX545" s="2">
        <f>INDEX('2015'!$E$52:$E$308,'16 Year_History_Results'!CN545)</f>
        <v>0</v>
      </c>
      <c r="AY545" s="147">
        <f>INDEX('2016'!$E$52:$E$308,'16 Year_History_Results'!CO545)</f>
        <v>0</v>
      </c>
      <c r="AZ545" s="2"/>
      <c r="BB545">
        <f t="shared" si="414"/>
        <v>933</v>
      </c>
      <c r="BC545" s="110"/>
      <c r="BD545" s="97"/>
      <c r="BE545" s="146">
        <f>INDEX('2001'!$B$44:$B$140,'16 Year_History_Results'!BZ545)</f>
        <v>0</v>
      </c>
      <c r="BF545" s="2">
        <f>INDEX('2002'!$B$44:$B$140,'16 Year_History_Results'!CA545)</f>
        <v>0</v>
      </c>
      <c r="BG545" s="2">
        <f>INDEX('2003'!$B$44:$B$140,'16 Year_History_Results'!CB545)</f>
        <v>13</v>
      </c>
      <c r="BH545" s="2">
        <f>INDEX('2004'!$B$44:$B$140,'16 Year_History_Results'!CC545)</f>
        <v>0</v>
      </c>
      <c r="BI545" s="2">
        <f>INDEX('2005'!$B$44:$B$140,'16 Year_History_Results'!CD545)</f>
        <v>0</v>
      </c>
      <c r="BJ545" s="2">
        <f>INDEX('2006'!$B$44:$B$140,'16 Year_History_Results'!CE545)</f>
        <v>0</v>
      </c>
      <c r="BK545" s="2">
        <f>INDEX('2007'!$B$44:$B$140,'16 Year_History_Results'!CF545)</f>
        <v>0</v>
      </c>
      <c r="BL545" s="2">
        <f>INDEX('2008'!$B$44:$B$140,'16 Year_History_Results'!CG545)</f>
        <v>0</v>
      </c>
      <c r="BM545" s="2">
        <f>INDEX('2009'!$B$44:$B$140,'16 Year_History_Results'!CH545)</f>
        <v>0</v>
      </c>
      <c r="BN545" s="2">
        <f>INDEX('2010'!$B$44:$B$140,'16 Year_History_Results'!CI545)</f>
        <v>0</v>
      </c>
      <c r="BO545" s="2">
        <f>INDEX('2011'!$B$44:$B$140,'16 Year_History_Results'!CJ545)</f>
        <v>0</v>
      </c>
      <c r="BP545" s="2">
        <f>INDEX('2012'!$B$44:$B$140,'16 Year_History_Results'!CK545)</f>
        <v>0</v>
      </c>
      <c r="BQ545" s="2">
        <f>INDEX('2013'!$B$44:$B$140,'16 Year_History_Results'!CL545)</f>
        <v>0</v>
      </c>
      <c r="BR545" s="2">
        <f>INDEX('2014'!$B$52:$B$180,'16 Year_History_Results'!CM545)</f>
        <v>0</v>
      </c>
      <c r="BS545" s="147">
        <f>INDEX('2015'!$B$52:$B$308,'16 Year_History_Results'!CN545)</f>
        <v>0</v>
      </c>
      <c r="BT545" s="147">
        <f>INDEX('2016'!$B$52:$B$308,'16 Year_History_Results'!CO545)</f>
        <v>0</v>
      </c>
      <c r="BW545">
        <f t="shared" si="415"/>
        <v>933</v>
      </c>
      <c r="BX545" s="110"/>
      <c r="BY545" s="97"/>
      <c r="BZ545" s="146">
        <f>IF(ISNA(MATCH($BW545,'2001'!$A$44:$A$139,0)),97,MATCH($BW545,'2001'!$A$44:$A$139,0))</f>
        <v>97</v>
      </c>
      <c r="CA545" s="2">
        <f>IF(ISNA(MATCH($BW545,'2002'!$A$44:$A$139,0)),97,MATCH($BW545,'2002'!$A$44:$A$139,0))</f>
        <v>97</v>
      </c>
      <c r="CB545" s="2">
        <f>IF(ISNA(MATCH($BW545,'2003'!$A$44:$A$139,0)),97,MATCH($BW545,'2003'!$A$44:$A$139,0))</f>
        <v>93</v>
      </c>
      <c r="CC545" s="2">
        <f>IF(ISNA(MATCH($BW545,'2004'!$A$44:$A$139,0)),97,MATCH($BW545,'2004'!$A$44:$A$139,0))</f>
        <v>97</v>
      </c>
      <c r="CD545" s="2">
        <f>IF(ISNA(MATCH($BW545,'2005'!$A$44:$A$139,0)),97,MATCH($BW545,'2005'!$A$44:$A$139,0))</f>
        <v>97</v>
      </c>
      <c r="CE545" s="2">
        <f>IF(ISNA(MATCH($BW545,'2006'!$A$44:$A$139,0)),97,MATCH($BW545,'2006'!$A$44:$A$139,0))</f>
        <v>97</v>
      </c>
      <c r="CF545" s="2">
        <f>IF(ISNA(MATCH($BW545,'2007'!$A$44:$A$139,0)),97,MATCH($BW545,'2007'!$A$44:$A$139,0))</f>
        <v>97</v>
      </c>
      <c r="CG545" s="2">
        <f>IF(ISNA(MATCH($BW545,'2008'!$A$44:$A$139,0)),97,MATCH($BW545,'2008'!$A$44:$A$139,0))</f>
        <v>97</v>
      </c>
      <c r="CH545" s="2">
        <f>IF(ISNA(MATCH($BW545,'2009'!$A$44:$A$139,0)),97,MATCH($BW545,'2009'!$A$44:$A$139,0))</f>
        <v>97</v>
      </c>
      <c r="CI545" s="2">
        <f>IF(ISNA(MATCH($BW545,'2010'!$A$44:$A$139,0)),97,MATCH($BW545,'2010'!$A$44:$A$139,0))</f>
        <v>97</v>
      </c>
      <c r="CJ545" s="2">
        <f>IF(ISNA(MATCH($BW545,'2011'!$A$44:$A$139,0)),97,MATCH($BW545,'2011'!$A$44:$A$139,0))</f>
        <v>97</v>
      </c>
      <c r="CK545" s="2">
        <f>IF(ISNA(MATCH($BW545,'2012'!$A$44:$A$139,0)),97,MATCH($BW545,'2012'!$A$44:$A$139,0))</f>
        <v>97</v>
      </c>
      <c r="CL545" s="2">
        <f>IF(ISNA(MATCH($BW545,'2013'!$A$44:$A$139,0)),97,MATCH($BW545,'2013'!$A$44:$A$139,0))</f>
        <v>97</v>
      </c>
      <c r="CM545" s="2">
        <f>IF(ISNA(MATCH($BW545,'2014'!$A$52:$A$179,0)),129,MATCH($BW545,'2014'!$A$52:$A$179,0))</f>
        <v>129</v>
      </c>
      <c r="CN545" s="147">
        <f>IF(ISNA(MATCH($BW545,'2015'!$A$52:$A$307,0)),257,MATCH($BW545,'2015'!$A$52:$A$307,0))</f>
        <v>257</v>
      </c>
      <c r="CO545" s="147">
        <f>IF(ISNA(MATCH($BW545,'2016'!$A$52:$A$307,0)),257,MATCH($BW545,'2016'!$A$52:$A$307,0))</f>
        <v>257</v>
      </c>
      <c r="CQ545">
        <f t="shared" si="392"/>
        <v>933</v>
      </c>
      <c r="CR545" s="281"/>
      <c r="CS545" s="279"/>
      <c r="CT545" s="278">
        <f t="shared" si="393"/>
        <v>0</v>
      </c>
      <c r="CU545" s="279">
        <f t="shared" si="394"/>
        <v>0</v>
      </c>
      <c r="CV545" s="279">
        <f t="shared" si="395"/>
        <v>23</v>
      </c>
      <c r="CW545" s="279">
        <f t="shared" si="396"/>
        <v>15.331799999999999</v>
      </c>
      <c r="CX545" s="279">
        <f t="shared" si="397"/>
        <v>10.22017788</v>
      </c>
      <c r="CY545" s="279">
        <f t="shared" si="398"/>
        <v>6.8127705748079999</v>
      </c>
      <c r="CZ545" s="279">
        <f t="shared" si="399"/>
        <v>4.5413928651670128</v>
      </c>
      <c r="DA545" s="279">
        <f t="shared" si="400"/>
        <v>3.0272924839203306</v>
      </c>
      <c r="DB545" s="279">
        <f t="shared" si="401"/>
        <v>2.0179931697812923</v>
      </c>
      <c r="DC545" s="279">
        <f t="shared" si="402"/>
        <v>1.3451942469762095</v>
      </c>
      <c r="DD545" s="279">
        <f t="shared" si="403"/>
        <v>0.89670648503434125</v>
      </c>
      <c r="DE545" s="279">
        <f t="shared" si="404"/>
        <v>0.5977445429238919</v>
      </c>
      <c r="DF545" s="279">
        <f t="shared" si="405"/>
        <v>0.39845651231306634</v>
      </c>
      <c r="DG545" s="279">
        <f t="shared" si="406"/>
        <v>0.26561111110788999</v>
      </c>
      <c r="DH545" s="280">
        <f t="shared" si="407"/>
        <v>0.17705636666451946</v>
      </c>
      <c r="DI545" s="280">
        <f t="shared" si="419"/>
        <v>0.11802577401856866</v>
      </c>
      <c r="DJ545" s="154">
        <f t="shared" si="416"/>
        <v>483</v>
      </c>
      <c r="DK545" s="279">
        <f t="shared" si="408"/>
        <v>933</v>
      </c>
      <c r="DL545" s="97"/>
      <c r="DM545" s="154"/>
      <c r="DN545" s="267">
        <f>BE545+AJ545+DM545</f>
        <v>0</v>
      </c>
      <c r="DO545" s="154">
        <f>BF545+AK545+DN545</f>
        <v>0</v>
      </c>
      <c r="DP545" s="154">
        <f>BG545+AL545+DO545</f>
        <v>23</v>
      </c>
      <c r="DQ545" s="154">
        <f>BH545+AM545+DP545</f>
        <v>23</v>
      </c>
      <c r="DR545" s="154">
        <f>BI545+AN545+DQ545</f>
        <v>23</v>
      </c>
      <c r="DS545" s="154">
        <f>BJ545+AO545+DR545</f>
        <v>23</v>
      </c>
      <c r="DT545" s="154">
        <f>BK545+AP545+DS545</f>
        <v>23</v>
      </c>
      <c r="DU545" s="154">
        <f>BL545+AQ545+DT545</f>
        <v>23</v>
      </c>
      <c r="DV545" s="154">
        <f>BM545+AR545+DU545</f>
        <v>23</v>
      </c>
      <c r="DW545" s="154">
        <f>BN545+AS545+DV545</f>
        <v>23</v>
      </c>
      <c r="DX545" s="154">
        <f>BO545+AT545+DW545</f>
        <v>23</v>
      </c>
      <c r="DY545" s="154">
        <f>BP545+AU545+DX545</f>
        <v>23</v>
      </c>
      <c r="DZ545" s="154">
        <f t="shared" si="409"/>
        <v>23</v>
      </c>
      <c r="EA545" s="154">
        <f t="shared" si="410"/>
        <v>23</v>
      </c>
      <c r="EB545" s="264">
        <f t="shared" si="411"/>
        <v>23</v>
      </c>
      <c r="EC545" s="264">
        <f t="shared" si="420"/>
        <v>23</v>
      </c>
      <c r="ED545" s="154">
        <f t="shared" si="417"/>
        <v>286</v>
      </c>
    </row>
    <row r="546" spans="2:134" ht="13" thickBot="1" x14ac:dyDescent="0.3">
      <c r="B546" s="131">
        <v>294</v>
      </c>
      <c r="C546" s="50">
        <f t="shared" si="412"/>
        <v>2</v>
      </c>
      <c r="D546" s="50">
        <f t="shared" si="413"/>
        <v>2</v>
      </c>
      <c r="E546" s="97"/>
      <c r="F546" s="2">
        <f t="shared" si="418"/>
        <v>541</v>
      </c>
      <c r="G546" s="207">
        <v>612</v>
      </c>
      <c r="H546" s="98">
        <f>15- COUNTIF(L546:AC546,"#N/A")</f>
        <v>0</v>
      </c>
      <c r="I546" s="131">
        <f>SUM(AH546:AY546)+SUM(BE546:BT546)</f>
        <v>3</v>
      </c>
      <c r="J546" s="398">
        <f>DI546</f>
        <v>0.11696171543926187</v>
      </c>
      <c r="K546" s="456" t="str">
        <f>IF(ISNUMBER(MATCH(G546,'[4]OPR data'!$A$3:$A$2900,0)),"Y","N")</f>
        <v>Y</v>
      </c>
      <c r="L546" s="110"/>
      <c r="M546" s="233"/>
      <c r="N546" s="469" t="e">
        <f>(INDEX(Finish_table!R$4:R$83,MATCH('16 Year_History_Results'!$G546,Finish_table!S$4:S$83,0),1))</f>
        <v>#N/A</v>
      </c>
      <c r="O546" s="233" t="e">
        <f>(INDEX(Finish_table!Z$4:Z$99,MATCH('16 Year_History_Results'!$G546,Finish_table!AA$4:AA$99,0),1))</f>
        <v>#N/A</v>
      </c>
      <c r="P546" s="233" t="e">
        <f>(INDEX(Finish_table!AI$4:AI$99,MATCH('16 Year_History_Results'!$G546,Finish_table!AJ$4:AJ$99,0),1))</f>
        <v>#N/A</v>
      </c>
      <c r="Q546" s="233" t="e">
        <f>(INDEX(Finish_table!AR$4:AR$99,MATCH('16 Year_History_Results'!$G546,Finish_table!AS$4:AS$99,0),1))</f>
        <v>#N/A</v>
      </c>
      <c r="R546" s="233" t="e">
        <f>(INDEX(Finish_table!BA$4:BA$99,MATCH('16 Year_History_Results'!$G546,Finish_table!BB$4:BB$99,0),1))</f>
        <v>#N/A</v>
      </c>
      <c r="S546" s="233" t="e">
        <f>(INDEX(Finish_table!BJ$4:BJ$99,MATCH('16 Year_History_Results'!$G546,Finish_table!BK$4:BK$99,0),1))</f>
        <v>#N/A</v>
      </c>
      <c r="T546" s="233" t="e">
        <f>(INDEX(Finish_table!BS$4:BS$99,MATCH('16 Year_History_Results'!$G546,Finish_table!BT$4:BT$99,0),1))</f>
        <v>#N/A</v>
      </c>
      <c r="U546" s="233" t="str">
        <f>(INDEX(Finish_table!CB$4:CB$99,MATCH('16 Year_History_Results'!$G546,Finish_table!CC$4:CC$99,0),1))</f>
        <v>QF</v>
      </c>
      <c r="V546" s="233" t="e">
        <f>(INDEX(Finish_table!CK$4:CK$99,MATCH('16 Year_History_Results'!$G546,Finish_table!CL$4:CL$99,0),1))</f>
        <v>#N/A</v>
      </c>
      <c r="W546" s="233" t="e">
        <f>(INDEX(Finish_table!CT$4:CT$99,MATCH('16 Year_History_Results'!$G546,Finish_table!CU$4:CU$99,0),1))</f>
        <v>#N/A</v>
      </c>
      <c r="X546" s="233" t="e">
        <f>(INDEX(Finish_table!DC$4:DC$99,MATCH('16 Year_History_Results'!$G546,Finish_table!DD$4:DD$99,0),1))</f>
        <v>#N/A</v>
      </c>
      <c r="Y546" s="233" t="e">
        <f>(INDEX(Finish_table!DL$4:DL$99,MATCH('16 Year_History_Results'!$G546,Finish_table!DM$4:DM$99,0),1))</f>
        <v>#N/A</v>
      </c>
      <c r="Z546" s="233" t="e">
        <f>(INDEX(Finish_table!DU$4:DU$99,MATCH('16 Year_History_Results'!$G546,Finish_table!DV$4:DV$99,0),1))</f>
        <v>#N/A</v>
      </c>
      <c r="AA546" s="233" t="e">
        <f>(INDEX(Finish_table!ED$4:ED$140,MATCH('16 Year_History_Results'!$G546,Finish_table!EE$4:EE$140,0),1))</f>
        <v>#N/A</v>
      </c>
      <c r="AB546" s="233" t="e">
        <f>(INDEX(Finish_table!EM$4:EM$224,MATCH('16 Year_History_Results'!$G546,Finish_table!EN$4:EN$224,0),1))</f>
        <v>#N/A</v>
      </c>
      <c r="AC546" s="253" t="e">
        <f>(INDEX(Finish_table!EW$4:EW$224,MATCH('16 Year_History_Results'!$G546,Finish_table!EX$4:EX$224,0),1))</f>
        <v>#N/A</v>
      </c>
      <c r="AG546">
        <f t="shared" si="391"/>
        <v>612</v>
      </c>
      <c r="AH546" s="110"/>
      <c r="AI546" s="2"/>
      <c r="AJ546" s="146">
        <f>INDEX('2001'!$C$44:$C$140,'16 Year_History_Results'!BZ546)</f>
        <v>0</v>
      </c>
      <c r="AK546" s="2">
        <f>INDEX('2002'!$C$44:$C$140,'16 Year_History_Results'!CA546)</f>
        <v>0</v>
      </c>
      <c r="AL546" s="2">
        <f>INDEX('2003'!$C$44:$C$140,'16 Year_History_Results'!CB546)</f>
        <v>0</v>
      </c>
      <c r="AM546" s="2">
        <f>INDEX('2004'!$C$44:$C$140,'16 Year_History_Results'!CC546)</f>
        <v>0</v>
      </c>
      <c r="AN546" s="2">
        <f>INDEX('2005'!$C$44:$C$140,'16 Year_History_Results'!CD546)</f>
        <v>0</v>
      </c>
      <c r="AO546" s="2">
        <f>INDEX('2006'!$C$44:$C$140,'16 Year_History_Results'!CE546)</f>
        <v>0</v>
      </c>
      <c r="AP546" s="2">
        <f>INDEX('2007'!$C$44:$C$140,'16 Year_History_Results'!CF546)</f>
        <v>0</v>
      </c>
      <c r="AQ546" s="2">
        <f>INDEX('2008'!$C$44:$C$140,'16 Year_History_Results'!CG546)</f>
        <v>0</v>
      </c>
      <c r="AR546" s="2">
        <f>INDEX('2009'!$C$44:$C$140,'16 Year_History_Results'!CH546)</f>
        <v>0</v>
      </c>
      <c r="AS546" s="2">
        <f>INDEX('2010'!$C$44:$C$140,'16 Year_History_Results'!CI546)</f>
        <v>0</v>
      </c>
      <c r="AT546" s="2">
        <f>INDEX('2011'!$C$44:$C$140,'16 Year_History_Results'!CJ546)</f>
        <v>0</v>
      </c>
      <c r="AU546" s="2">
        <f>INDEX('2012'!$C$44:$C$140,'16 Year_History_Results'!CK546)</f>
        <v>0</v>
      </c>
      <c r="AV546" s="2">
        <f>INDEX('2013'!$C$44:$C$140,'16 Year_History_Results'!CL546)</f>
        <v>0</v>
      </c>
      <c r="AW546" s="2">
        <f>INDEX('2014'!$C$52:$C$180,'16 Year_History_Results'!CM546)</f>
        <v>0</v>
      </c>
      <c r="AX546" s="2">
        <f>INDEX('2015'!$E$52:$E$308,'16 Year_History_Results'!CN546)</f>
        <v>0</v>
      </c>
      <c r="AY546" s="147">
        <f>INDEX('2016'!$E$52:$E$308,'16 Year_History_Results'!CO546)</f>
        <v>0</v>
      </c>
      <c r="AZ546" s="2"/>
      <c r="BB546">
        <f t="shared" si="414"/>
        <v>612</v>
      </c>
      <c r="BC546" s="110"/>
      <c r="BD546" s="97"/>
      <c r="BE546" s="146">
        <f>INDEX('2001'!$B$44:$B$140,'16 Year_History_Results'!BZ546)</f>
        <v>0</v>
      </c>
      <c r="BF546" s="2">
        <f>INDEX('2002'!$B$44:$B$140,'16 Year_History_Results'!CA546)</f>
        <v>0</v>
      </c>
      <c r="BG546" s="2">
        <f>INDEX('2003'!$B$44:$B$140,'16 Year_History_Results'!CB546)</f>
        <v>0</v>
      </c>
      <c r="BH546" s="2">
        <f>INDEX('2004'!$B$44:$B$140,'16 Year_History_Results'!CC546)</f>
        <v>0</v>
      </c>
      <c r="BI546" s="2">
        <f>INDEX('2005'!$B$44:$B$140,'16 Year_History_Results'!CD546)</f>
        <v>0</v>
      </c>
      <c r="BJ546" s="2">
        <f>INDEX('2006'!$B$44:$B$140,'16 Year_History_Results'!CE546)</f>
        <v>0</v>
      </c>
      <c r="BK546" s="2">
        <f>INDEX('2007'!$B$44:$B$140,'16 Year_History_Results'!CF546)</f>
        <v>0</v>
      </c>
      <c r="BL546" s="2">
        <f>INDEX('2008'!$B$44:$B$140,'16 Year_History_Results'!CG546)</f>
        <v>3</v>
      </c>
      <c r="BM546" s="2">
        <f>INDEX('2009'!$B$44:$B$140,'16 Year_History_Results'!CH546)</f>
        <v>0</v>
      </c>
      <c r="BN546" s="2">
        <f>INDEX('2010'!$B$44:$B$140,'16 Year_History_Results'!CI546)</f>
        <v>0</v>
      </c>
      <c r="BO546" s="2">
        <f>INDEX('2011'!$B$44:$B$140,'16 Year_History_Results'!CJ546)</f>
        <v>0</v>
      </c>
      <c r="BP546" s="2">
        <f>INDEX('2012'!$B$44:$B$140,'16 Year_History_Results'!CK546)</f>
        <v>0</v>
      </c>
      <c r="BQ546" s="2">
        <f>INDEX('2013'!$B$44:$B$140,'16 Year_History_Results'!CL546)</f>
        <v>0</v>
      </c>
      <c r="BR546" s="2">
        <f>INDEX('2014'!$B$52:$B$180,'16 Year_History_Results'!CM546)</f>
        <v>0</v>
      </c>
      <c r="BS546" s="147">
        <f>INDEX('2015'!$B$52:$B$308,'16 Year_History_Results'!CN546)</f>
        <v>0</v>
      </c>
      <c r="BT546" s="147">
        <f>INDEX('2016'!$B$52:$B$308,'16 Year_History_Results'!CO546)</f>
        <v>0</v>
      </c>
      <c r="BW546">
        <f t="shared" si="415"/>
        <v>612</v>
      </c>
      <c r="BX546" s="110"/>
      <c r="BY546" s="97"/>
      <c r="BZ546" s="146">
        <f>IF(ISNA(MATCH($BW546,'2001'!$A$44:$A$139,0)),97,MATCH($BW546,'2001'!$A$44:$A$139,0))</f>
        <v>97</v>
      </c>
      <c r="CA546" s="2">
        <f>IF(ISNA(MATCH($BW546,'2002'!$A$44:$A$139,0)),97,MATCH($BW546,'2002'!$A$44:$A$139,0))</f>
        <v>97</v>
      </c>
      <c r="CB546" s="2">
        <f>IF(ISNA(MATCH($BW546,'2003'!$A$44:$A$139,0)),97,MATCH($BW546,'2003'!$A$44:$A$139,0))</f>
        <v>97</v>
      </c>
      <c r="CC546" s="2">
        <f>IF(ISNA(MATCH($BW546,'2004'!$A$44:$A$139,0)),97,MATCH($BW546,'2004'!$A$44:$A$139,0))</f>
        <v>97</v>
      </c>
      <c r="CD546" s="2">
        <f>IF(ISNA(MATCH($BW546,'2005'!$A$44:$A$139,0)),97,MATCH($BW546,'2005'!$A$44:$A$139,0))</f>
        <v>97</v>
      </c>
      <c r="CE546" s="2">
        <f>IF(ISNA(MATCH($BW546,'2006'!$A$44:$A$139,0)),97,MATCH($BW546,'2006'!$A$44:$A$139,0))</f>
        <v>97</v>
      </c>
      <c r="CF546" s="2">
        <f>IF(ISNA(MATCH($BW546,'2007'!$A$44:$A$139,0)),97,MATCH($BW546,'2007'!$A$44:$A$139,0))</f>
        <v>97</v>
      </c>
      <c r="CG546" s="2">
        <f>IF(ISNA(MATCH($BW546,'2008'!$A$44:$A$139,0)),97,MATCH($BW546,'2008'!$A$44:$A$139,0))</f>
        <v>58</v>
      </c>
      <c r="CH546" s="2">
        <f>IF(ISNA(MATCH($BW546,'2009'!$A$44:$A$139,0)),97,MATCH($BW546,'2009'!$A$44:$A$139,0))</f>
        <v>97</v>
      </c>
      <c r="CI546" s="2">
        <f>IF(ISNA(MATCH($BW546,'2010'!$A$44:$A$139,0)),97,MATCH($BW546,'2010'!$A$44:$A$139,0))</f>
        <v>97</v>
      </c>
      <c r="CJ546" s="2">
        <f>IF(ISNA(MATCH($BW546,'2011'!$A$44:$A$139,0)),97,MATCH($BW546,'2011'!$A$44:$A$139,0))</f>
        <v>97</v>
      </c>
      <c r="CK546" s="2">
        <f>IF(ISNA(MATCH($BW546,'2012'!$A$44:$A$139,0)),97,MATCH($BW546,'2012'!$A$44:$A$139,0))</f>
        <v>97</v>
      </c>
      <c r="CL546" s="2">
        <f>IF(ISNA(MATCH($BW546,'2013'!$A$44:$A$139,0)),97,MATCH($BW546,'2013'!$A$44:$A$139,0))</f>
        <v>97</v>
      </c>
      <c r="CM546" s="2">
        <f>IF(ISNA(MATCH($BW546,'2014'!$A$52:$A$179,0)),129,MATCH($BW546,'2014'!$A$52:$A$179,0))</f>
        <v>129</v>
      </c>
      <c r="CN546" s="147">
        <f>IF(ISNA(MATCH($BW546,'2015'!$A$52:$A$307,0)),257,MATCH($BW546,'2015'!$A$52:$A$307,0))</f>
        <v>257</v>
      </c>
      <c r="CO546" s="147">
        <f>IF(ISNA(MATCH($BW546,'2016'!$A$52:$A$307,0)),257,MATCH($BW546,'2016'!$A$52:$A$307,0))</f>
        <v>257</v>
      </c>
      <c r="CQ546">
        <f t="shared" si="392"/>
        <v>612</v>
      </c>
      <c r="CR546" s="281"/>
      <c r="CS546" s="279"/>
      <c r="CT546" s="278">
        <f t="shared" si="393"/>
        <v>0</v>
      </c>
      <c r="CU546" s="279">
        <f t="shared" si="394"/>
        <v>0</v>
      </c>
      <c r="CV546" s="279">
        <f t="shared" si="395"/>
        <v>0</v>
      </c>
      <c r="CW546" s="279">
        <f t="shared" si="396"/>
        <v>0</v>
      </c>
      <c r="CX546" s="279">
        <f t="shared" si="397"/>
        <v>0</v>
      </c>
      <c r="CY546" s="279">
        <f t="shared" si="398"/>
        <v>0</v>
      </c>
      <c r="CZ546" s="279">
        <f t="shared" si="399"/>
        <v>0</v>
      </c>
      <c r="DA546" s="279">
        <f t="shared" si="400"/>
        <v>3</v>
      </c>
      <c r="DB546" s="279">
        <f t="shared" si="401"/>
        <v>1.9998</v>
      </c>
      <c r="DC546" s="279">
        <f t="shared" si="402"/>
        <v>1.3330666799999999</v>
      </c>
      <c r="DD546" s="279">
        <f t="shared" si="403"/>
        <v>0.8886222488879999</v>
      </c>
      <c r="DE546" s="279">
        <f t="shared" si="404"/>
        <v>0.5923555911087407</v>
      </c>
      <c r="DF546" s="279">
        <f t="shared" si="405"/>
        <v>0.39486423703308654</v>
      </c>
      <c r="DG546" s="279">
        <f t="shared" si="406"/>
        <v>0.26321650040625549</v>
      </c>
      <c r="DH546" s="280">
        <f t="shared" si="407"/>
        <v>0.17546011917080989</v>
      </c>
      <c r="DI546" s="280">
        <f t="shared" si="419"/>
        <v>0.11696171543926187</v>
      </c>
      <c r="DJ546" s="154">
        <f t="shared" si="416"/>
        <v>485</v>
      </c>
      <c r="DK546" s="279">
        <f t="shared" si="408"/>
        <v>612</v>
      </c>
      <c r="DL546" s="97"/>
      <c r="DM546" s="154"/>
      <c r="DN546" s="267">
        <f>BE546+AJ546+DM546</f>
        <v>0</v>
      </c>
      <c r="DO546" s="154">
        <f>BF546+AK546+DN546</f>
        <v>0</v>
      </c>
      <c r="DP546" s="154">
        <f>BG546+AL546+DO546</f>
        <v>0</v>
      </c>
      <c r="DQ546" s="154">
        <f>BH546+AM546+DP546</f>
        <v>0</v>
      </c>
      <c r="DR546" s="154">
        <f>BI546+AN546+DQ546</f>
        <v>0</v>
      </c>
      <c r="DS546" s="154">
        <f>BJ546+AO546+DR546</f>
        <v>0</v>
      </c>
      <c r="DT546" s="154">
        <f>BK546+AP546+DS546</f>
        <v>0</v>
      </c>
      <c r="DU546" s="154">
        <f>BL546+AQ546+DT546</f>
        <v>3</v>
      </c>
      <c r="DV546" s="154">
        <f>BM546+AR546+DU546</f>
        <v>3</v>
      </c>
      <c r="DW546" s="154">
        <f>BN546+AS546+DV546</f>
        <v>3</v>
      </c>
      <c r="DX546" s="154">
        <f>BO546+AT546+DW546</f>
        <v>3</v>
      </c>
      <c r="DY546" s="154">
        <f>BP546+AU546+DX546</f>
        <v>3</v>
      </c>
      <c r="DZ546" s="154">
        <f t="shared" si="409"/>
        <v>3</v>
      </c>
      <c r="EA546" s="154">
        <f t="shared" si="410"/>
        <v>3</v>
      </c>
      <c r="EB546" s="264">
        <f t="shared" si="411"/>
        <v>3</v>
      </c>
      <c r="EC546" s="264">
        <f t="shared" si="420"/>
        <v>3</v>
      </c>
      <c r="ED546" s="154">
        <f t="shared" si="417"/>
        <v>505</v>
      </c>
    </row>
    <row r="547" spans="2:134" ht="13" thickBot="1" x14ac:dyDescent="0.3">
      <c r="B547" s="131">
        <v>296</v>
      </c>
      <c r="C547" s="50">
        <f t="shared" si="412"/>
        <v>1</v>
      </c>
      <c r="D547" s="50">
        <f t="shared" si="413"/>
        <v>0</v>
      </c>
      <c r="E547" s="97"/>
      <c r="F547" s="2">
        <f t="shared" si="418"/>
        <v>542</v>
      </c>
      <c r="G547" s="487">
        <v>616</v>
      </c>
      <c r="H547" s="98">
        <f>15- COUNTIF(L547:AC547,"#N/A")</f>
        <v>0</v>
      </c>
      <c r="I547" s="131">
        <f>SUM(AH547:AY547)+SUM(BE547:BT547)</f>
        <v>10</v>
      </c>
      <c r="J547" s="398">
        <f>DI547</f>
        <v>0.11548309178603908</v>
      </c>
      <c r="K547" s="456" t="str">
        <f>IF(ISNUMBER(MATCH(G547,'[4]OPR data'!$A$3:$A$2900,0)),"Y","N")</f>
        <v>N</v>
      </c>
      <c r="L547" s="110"/>
      <c r="M547" s="233"/>
      <c r="N547" s="469" t="e">
        <f>(INDEX(Finish_table!R$4:R$83,MATCH('16 Year_History_Results'!$G547,Finish_table!S$4:S$83,0),1))</f>
        <v>#N/A</v>
      </c>
      <c r="O547" s="233" t="e">
        <f>(INDEX(Finish_table!Z$4:Z$99,MATCH('16 Year_History_Results'!$G547,Finish_table!AA$4:AA$99,0),1))</f>
        <v>#N/A</v>
      </c>
      <c r="P547" s="233" t="e">
        <f>(INDEX(Finish_table!AI$4:AI$99,MATCH('16 Year_History_Results'!$G547,Finish_table!AJ$4:AJ$99,0),1))</f>
        <v>#N/A</v>
      </c>
      <c r="Q547" s="233" t="e">
        <f>(INDEX(Finish_table!AR$4:AR$99,MATCH('16 Year_History_Results'!$G547,Finish_table!AS$4:AS$99,0),1))</f>
        <v>#N/A</v>
      </c>
      <c r="R547" s="233" t="str">
        <f>(INDEX(Finish_table!BA$4:BA$99,MATCH('16 Year_History_Results'!$G547,Finish_table!BB$4:BB$99,0),1))</f>
        <v>QF</v>
      </c>
      <c r="S547" s="233" t="e">
        <f>(INDEX(Finish_table!BJ$4:BJ$99,MATCH('16 Year_History_Results'!$G547,Finish_table!BK$4:BK$99,0),1))</f>
        <v>#N/A</v>
      </c>
      <c r="T547" s="233" t="e">
        <f>(INDEX(Finish_table!BS$4:BS$99,MATCH('16 Year_History_Results'!$G547,Finish_table!BT$4:BT$99,0),1))</f>
        <v>#N/A</v>
      </c>
      <c r="U547" s="233" t="e">
        <f>(INDEX(Finish_table!CB$4:CB$99,MATCH('16 Year_History_Results'!$G547,Finish_table!CC$4:CC$99,0),1))</f>
        <v>#N/A</v>
      </c>
      <c r="V547" s="233" t="e">
        <f>(INDEX(Finish_table!CK$4:CK$99,MATCH('16 Year_History_Results'!$G547,Finish_table!CL$4:CL$99,0),1))</f>
        <v>#N/A</v>
      </c>
      <c r="W547" s="233" t="e">
        <f>(INDEX(Finish_table!CT$4:CT$99,MATCH('16 Year_History_Results'!$G547,Finish_table!CU$4:CU$99,0),1))</f>
        <v>#N/A</v>
      </c>
      <c r="X547" s="233" t="e">
        <f>(INDEX(Finish_table!DC$4:DC$99,MATCH('16 Year_History_Results'!$G547,Finish_table!DD$4:DD$99,0),1))</f>
        <v>#N/A</v>
      </c>
      <c r="Y547" s="233" t="e">
        <f>(INDEX(Finish_table!DL$4:DL$99,MATCH('16 Year_History_Results'!$G547,Finish_table!DM$4:DM$99,0),1))</f>
        <v>#N/A</v>
      </c>
      <c r="Z547" s="233" t="e">
        <f>(INDEX(Finish_table!DU$4:DU$99,MATCH('16 Year_History_Results'!$G547,Finish_table!DV$4:DV$99,0),1))</f>
        <v>#N/A</v>
      </c>
      <c r="AA547" s="233" t="e">
        <f>(INDEX(Finish_table!ED$4:ED$140,MATCH('16 Year_History_Results'!$G547,Finish_table!EE$4:EE$140,0),1))</f>
        <v>#N/A</v>
      </c>
      <c r="AB547" s="233" t="e">
        <f>(INDEX(Finish_table!EM$4:EM$224,MATCH('16 Year_History_Results'!$G547,Finish_table!EN$4:EN$224,0),1))</f>
        <v>#N/A</v>
      </c>
      <c r="AC547" s="253" t="e">
        <f>(INDEX(Finish_table!EW$4:EW$224,MATCH('16 Year_History_Results'!$G547,Finish_table!EX$4:EX$224,0),1))</f>
        <v>#N/A</v>
      </c>
      <c r="AG547">
        <f t="shared" si="391"/>
        <v>616</v>
      </c>
      <c r="AH547" s="110"/>
      <c r="AI547" s="2"/>
      <c r="AJ547" s="146">
        <f>INDEX('2001'!$C$44:$C$140,'16 Year_History_Results'!BZ547)</f>
        <v>0</v>
      </c>
      <c r="AK547" s="2">
        <f>INDEX('2002'!$C$44:$C$140,'16 Year_History_Results'!CA547)</f>
        <v>0</v>
      </c>
      <c r="AL547" s="2">
        <f>INDEX('2003'!$C$44:$C$140,'16 Year_History_Results'!CB547)</f>
        <v>0</v>
      </c>
      <c r="AM547" s="2">
        <f>INDEX('2004'!$C$44:$C$140,'16 Year_History_Results'!CC547)</f>
        <v>0</v>
      </c>
      <c r="AN547" s="2">
        <f>INDEX('2005'!$C$44:$C$140,'16 Year_History_Results'!CD547)</f>
        <v>0</v>
      </c>
      <c r="AO547" s="2">
        <f>INDEX('2006'!$C$44:$C$140,'16 Year_History_Results'!CE547)</f>
        <v>0</v>
      </c>
      <c r="AP547" s="2">
        <f>INDEX('2007'!$C$44:$C$140,'16 Year_History_Results'!CF547)</f>
        <v>0</v>
      </c>
      <c r="AQ547" s="2">
        <f>INDEX('2008'!$C$44:$C$140,'16 Year_History_Results'!CG547)</f>
        <v>0</v>
      </c>
      <c r="AR547" s="2">
        <f>INDEX('2009'!$C$44:$C$140,'16 Year_History_Results'!CH547)</f>
        <v>0</v>
      </c>
      <c r="AS547" s="2">
        <f>INDEX('2010'!$C$44:$C$140,'16 Year_History_Results'!CI547)</f>
        <v>0</v>
      </c>
      <c r="AT547" s="2">
        <f>INDEX('2011'!$C$44:$C$140,'16 Year_History_Results'!CJ547)</f>
        <v>0</v>
      </c>
      <c r="AU547" s="2">
        <f>INDEX('2012'!$C$44:$C$140,'16 Year_History_Results'!CK547)</f>
        <v>0</v>
      </c>
      <c r="AV547" s="2">
        <f>INDEX('2013'!$C$44:$C$140,'16 Year_History_Results'!CL547)</f>
        <v>0</v>
      </c>
      <c r="AW547" s="2">
        <f>INDEX('2014'!$C$52:$C$180,'16 Year_History_Results'!CM547)</f>
        <v>0</v>
      </c>
      <c r="AX547" s="2">
        <f>INDEX('2015'!$E$52:$E$308,'16 Year_History_Results'!CN547)</f>
        <v>0</v>
      </c>
      <c r="AY547" s="147">
        <f>INDEX('2016'!$E$52:$E$308,'16 Year_History_Results'!CO547)</f>
        <v>0</v>
      </c>
      <c r="AZ547" s="2"/>
      <c r="BB547">
        <f t="shared" si="414"/>
        <v>616</v>
      </c>
      <c r="BC547" s="110"/>
      <c r="BD547" s="97"/>
      <c r="BE547" s="146">
        <f>INDEX('2001'!$B$44:$B$140,'16 Year_History_Results'!BZ547)</f>
        <v>0</v>
      </c>
      <c r="BF547" s="2">
        <f>INDEX('2002'!$B$44:$B$140,'16 Year_History_Results'!CA547)</f>
        <v>0</v>
      </c>
      <c r="BG547" s="2">
        <f>INDEX('2003'!$B$44:$B$140,'16 Year_History_Results'!CB547)</f>
        <v>0</v>
      </c>
      <c r="BH547" s="2">
        <f>INDEX('2004'!$B$44:$B$140,'16 Year_History_Results'!CC547)</f>
        <v>0</v>
      </c>
      <c r="BI547" s="2">
        <f>INDEX('2005'!$B$44:$B$140,'16 Year_History_Results'!CD547)</f>
        <v>10</v>
      </c>
      <c r="BJ547" s="2">
        <f>INDEX('2006'!$B$44:$B$140,'16 Year_History_Results'!CE547)</f>
        <v>0</v>
      </c>
      <c r="BK547" s="2">
        <f>INDEX('2007'!$B$44:$B$140,'16 Year_History_Results'!CF547)</f>
        <v>0</v>
      </c>
      <c r="BL547" s="2">
        <f>INDEX('2008'!$B$44:$B$140,'16 Year_History_Results'!CG547)</f>
        <v>0</v>
      </c>
      <c r="BM547" s="2">
        <f>INDEX('2009'!$B$44:$B$140,'16 Year_History_Results'!CH547)</f>
        <v>0</v>
      </c>
      <c r="BN547" s="2">
        <f>INDEX('2010'!$B$44:$B$140,'16 Year_History_Results'!CI547)</f>
        <v>0</v>
      </c>
      <c r="BO547" s="2">
        <f>INDEX('2011'!$B$44:$B$140,'16 Year_History_Results'!CJ547)</f>
        <v>0</v>
      </c>
      <c r="BP547" s="2">
        <f>INDEX('2012'!$B$44:$B$140,'16 Year_History_Results'!CK547)</f>
        <v>0</v>
      </c>
      <c r="BQ547" s="2">
        <f>INDEX('2013'!$B$44:$B$140,'16 Year_History_Results'!CL547)</f>
        <v>0</v>
      </c>
      <c r="BR547" s="2">
        <f>INDEX('2014'!$B$52:$B$180,'16 Year_History_Results'!CM547)</f>
        <v>0</v>
      </c>
      <c r="BS547" s="147">
        <f>INDEX('2015'!$B$52:$B$308,'16 Year_History_Results'!CN547)</f>
        <v>0</v>
      </c>
      <c r="BT547" s="147">
        <f>INDEX('2016'!$B$52:$B$308,'16 Year_History_Results'!CO547)</f>
        <v>0</v>
      </c>
      <c r="BW547">
        <f t="shared" si="415"/>
        <v>616</v>
      </c>
      <c r="BX547" s="110"/>
      <c r="BY547" s="97"/>
      <c r="BZ547" s="146">
        <f>IF(ISNA(MATCH($BW547,'2001'!$A$44:$A$139,0)),97,MATCH($BW547,'2001'!$A$44:$A$139,0))</f>
        <v>97</v>
      </c>
      <c r="CA547" s="2">
        <f>IF(ISNA(MATCH($BW547,'2002'!$A$44:$A$139,0)),97,MATCH($BW547,'2002'!$A$44:$A$139,0))</f>
        <v>97</v>
      </c>
      <c r="CB547" s="2">
        <f>IF(ISNA(MATCH($BW547,'2003'!$A$44:$A$139,0)),97,MATCH($BW547,'2003'!$A$44:$A$139,0))</f>
        <v>97</v>
      </c>
      <c r="CC547" s="2">
        <f>IF(ISNA(MATCH($BW547,'2004'!$A$44:$A$139,0)),97,MATCH($BW547,'2004'!$A$44:$A$139,0))</f>
        <v>97</v>
      </c>
      <c r="CD547" s="2">
        <f>IF(ISNA(MATCH($BW547,'2005'!$A$44:$A$139,0)),97,MATCH($BW547,'2005'!$A$44:$A$139,0))</f>
        <v>66</v>
      </c>
      <c r="CE547" s="2">
        <f>IF(ISNA(MATCH($BW547,'2006'!$A$44:$A$139,0)),97,MATCH($BW547,'2006'!$A$44:$A$139,0))</f>
        <v>97</v>
      </c>
      <c r="CF547" s="2">
        <f>IF(ISNA(MATCH($BW547,'2007'!$A$44:$A$139,0)),97,MATCH($BW547,'2007'!$A$44:$A$139,0))</f>
        <v>97</v>
      </c>
      <c r="CG547" s="2">
        <f>IF(ISNA(MATCH($BW547,'2008'!$A$44:$A$139,0)),97,MATCH($BW547,'2008'!$A$44:$A$139,0))</f>
        <v>97</v>
      </c>
      <c r="CH547" s="2">
        <f>IF(ISNA(MATCH($BW547,'2009'!$A$44:$A$139,0)),97,MATCH($BW547,'2009'!$A$44:$A$139,0))</f>
        <v>97</v>
      </c>
      <c r="CI547" s="2">
        <f>IF(ISNA(MATCH($BW547,'2010'!$A$44:$A$139,0)),97,MATCH($BW547,'2010'!$A$44:$A$139,0))</f>
        <v>97</v>
      </c>
      <c r="CJ547" s="2">
        <f>IF(ISNA(MATCH($BW547,'2011'!$A$44:$A$139,0)),97,MATCH($BW547,'2011'!$A$44:$A$139,0))</f>
        <v>97</v>
      </c>
      <c r="CK547" s="2">
        <f>IF(ISNA(MATCH($BW547,'2012'!$A$44:$A$139,0)),97,MATCH($BW547,'2012'!$A$44:$A$139,0))</f>
        <v>97</v>
      </c>
      <c r="CL547" s="2">
        <f>IF(ISNA(MATCH($BW547,'2013'!$A$44:$A$139,0)),97,MATCH($BW547,'2013'!$A$44:$A$139,0))</f>
        <v>97</v>
      </c>
      <c r="CM547" s="2">
        <f>IF(ISNA(MATCH($BW547,'2014'!$A$52:$A$179,0)),129,MATCH($BW547,'2014'!$A$52:$A$179,0))</f>
        <v>129</v>
      </c>
      <c r="CN547" s="147">
        <f>IF(ISNA(MATCH($BW547,'2015'!$A$52:$A$307,0)),257,MATCH($BW547,'2015'!$A$52:$A$307,0))</f>
        <v>257</v>
      </c>
      <c r="CO547" s="147">
        <f>IF(ISNA(MATCH($BW547,'2016'!$A$52:$A$307,0)),257,MATCH($BW547,'2016'!$A$52:$A$307,0))</f>
        <v>257</v>
      </c>
      <c r="CQ547">
        <f t="shared" si="392"/>
        <v>616</v>
      </c>
      <c r="CR547" s="281"/>
      <c r="CS547" s="279"/>
      <c r="CT547" s="278">
        <f t="shared" si="393"/>
        <v>0</v>
      </c>
      <c r="CU547" s="279">
        <f t="shared" si="394"/>
        <v>0</v>
      </c>
      <c r="CV547" s="279">
        <f t="shared" si="395"/>
        <v>0</v>
      </c>
      <c r="CW547" s="279">
        <f t="shared" si="396"/>
        <v>0</v>
      </c>
      <c r="CX547" s="279">
        <f t="shared" si="397"/>
        <v>10</v>
      </c>
      <c r="CY547" s="279">
        <f t="shared" si="398"/>
        <v>6.6659999999999995</v>
      </c>
      <c r="CZ547" s="279">
        <f t="shared" si="399"/>
        <v>4.4435555999999998</v>
      </c>
      <c r="DA547" s="279">
        <f t="shared" si="400"/>
        <v>2.9620741629599996</v>
      </c>
      <c r="DB547" s="279">
        <f t="shared" si="401"/>
        <v>1.9745186370291357</v>
      </c>
      <c r="DC547" s="279">
        <f t="shared" si="402"/>
        <v>1.3162141234436218</v>
      </c>
      <c r="DD547" s="279">
        <f t="shared" si="403"/>
        <v>0.8773883346875182</v>
      </c>
      <c r="DE547" s="279">
        <f t="shared" si="404"/>
        <v>0.5848670639026996</v>
      </c>
      <c r="DF547" s="279">
        <f t="shared" si="405"/>
        <v>0.38987238479753955</v>
      </c>
      <c r="DG547" s="279">
        <f t="shared" si="406"/>
        <v>0.25988893170603983</v>
      </c>
      <c r="DH547" s="280">
        <f t="shared" si="407"/>
        <v>0.17324196187524615</v>
      </c>
      <c r="DI547" s="280">
        <f t="shared" si="419"/>
        <v>0.11548309178603908</v>
      </c>
      <c r="DJ547" s="154">
        <f t="shared" si="416"/>
        <v>486</v>
      </c>
      <c r="DK547" s="279">
        <f t="shared" si="408"/>
        <v>616</v>
      </c>
      <c r="DL547" s="97"/>
      <c r="DM547" s="154"/>
      <c r="DN547" s="267">
        <f>BE547+AJ547+DM547</f>
        <v>0</v>
      </c>
      <c r="DO547" s="154">
        <f>BF547+AK547+DN547</f>
        <v>0</v>
      </c>
      <c r="DP547" s="154">
        <f>BG547+AL547+DO547</f>
        <v>0</v>
      </c>
      <c r="DQ547" s="154">
        <f>BH547+AM547+DP547</f>
        <v>0</v>
      </c>
      <c r="DR547" s="154">
        <f>BI547+AN547+DQ547</f>
        <v>10</v>
      </c>
      <c r="DS547" s="154">
        <f>BJ547+AO547+DR547</f>
        <v>10</v>
      </c>
      <c r="DT547" s="154">
        <f>BK547+AP547+DS547</f>
        <v>10</v>
      </c>
      <c r="DU547" s="154">
        <f>BL547+AQ547+DT547</f>
        <v>10</v>
      </c>
      <c r="DV547" s="154">
        <f>BM547+AR547+DU547</f>
        <v>10</v>
      </c>
      <c r="DW547" s="154">
        <f>BN547+AS547+DV547</f>
        <v>10</v>
      </c>
      <c r="DX547" s="154">
        <f>BO547+AT547+DW547</f>
        <v>10</v>
      </c>
      <c r="DY547" s="154">
        <f>BP547+AU547+DX547</f>
        <v>10</v>
      </c>
      <c r="DZ547" s="154">
        <f t="shared" si="409"/>
        <v>10</v>
      </c>
      <c r="EA547" s="154">
        <f t="shared" si="410"/>
        <v>10</v>
      </c>
      <c r="EB547" s="264">
        <f t="shared" si="411"/>
        <v>10</v>
      </c>
      <c r="EC547" s="264">
        <f t="shared" si="420"/>
        <v>10</v>
      </c>
      <c r="ED547" s="154">
        <f t="shared" si="417"/>
        <v>424</v>
      </c>
    </row>
    <row r="548" spans="2:134" ht="13" thickBot="1" x14ac:dyDescent="0.3">
      <c r="B548" s="131">
        <v>296</v>
      </c>
      <c r="C548" s="50">
        <f t="shared" si="412"/>
        <v>2</v>
      </c>
      <c r="D548" s="50">
        <f t="shared" si="413"/>
        <v>2</v>
      </c>
      <c r="E548" s="97"/>
      <c r="F548" s="2">
        <f t="shared" si="418"/>
        <v>543</v>
      </c>
      <c r="G548" s="207">
        <v>1391</v>
      </c>
      <c r="H548" s="98">
        <f>15- COUNTIF(L548:AC548,"#N/A")</f>
        <v>0</v>
      </c>
      <c r="I548" s="131">
        <f>SUM(AH548:AY548)+SUM(BE548:BT548)</f>
        <v>15</v>
      </c>
      <c r="J548" s="398">
        <f>DI548</f>
        <v>0.11547154347686046</v>
      </c>
      <c r="K548" s="456" t="str">
        <f>IF(ISNUMBER(MATCH(G548,'[4]OPR data'!$A$3:$A$2900,0)),"Y","N")</f>
        <v>Y</v>
      </c>
      <c r="L548" s="110"/>
      <c r="M548" s="233"/>
      <c r="N548" s="469" t="e">
        <f>(INDEX(Finish_table!R$4:R$83,MATCH('16 Year_History_Results'!$G548,Finish_table!S$4:S$83,0),1))</f>
        <v>#N/A</v>
      </c>
      <c r="O548" s="233" t="e">
        <f>(INDEX(Finish_table!Z$4:Z$99,MATCH('16 Year_History_Results'!$G548,Finish_table!AA$4:AA$99,0),1))</f>
        <v>#N/A</v>
      </c>
      <c r="P548" s="233" t="e">
        <f>(INDEX(Finish_table!AI$4:AI$99,MATCH('16 Year_History_Results'!$G548,Finish_table!AJ$4:AJ$99,0),1))</f>
        <v>#N/A</v>
      </c>
      <c r="Q548" s="233" t="str">
        <f>(INDEX(Finish_table!AR$4:AR$99,MATCH('16 Year_History_Results'!$G548,Finish_table!AS$4:AS$99,0),1))</f>
        <v>SF</v>
      </c>
      <c r="R548" s="233" t="e">
        <f>(INDEX(Finish_table!BA$4:BA$99,MATCH('16 Year_History_Results'!$G548,Finish_table!BB$4:BB$99,0),1))</f>
        <v>#N/A</v>
      </c>
      <c r="S548" s="233" t="e">
        <f>(INDEX(Finish_table!BJ$4:BJ$99,MATCH('16 Year_History_Results'!$G548,Finish_table!BK$4:BK$99,0),1))</f>
        <v>#N/A</v>
      </c>
      <c r="T548" s="233" t="e">
        <f>(INDEX(Finish_table!BS$4:BS$99,MATCH('16 Year_History_Results'!$G548,Finish_table!BT$4:BT$99,0),1))</f>
        <v>#N/A</v>
      </c>
      <c r="U548" s="233" t="e">
        <f>(INDEX(Finish_table!CB$4:CB$99,MATCH('16 Year_History_Results'!$G548,Finish_table!CC$4:CC$99,0),1))</f>
        <v>#N/A</v>
      </c>
      <c r="V548" s="233" t="e">
        <f>(INDEX(Finish_table!CK$4:CK$99,MATCH('16 Year_History_Results'!$G548,Finish_table!CL$4:CL$99,0),1))</f>
        <v>#N/A</v>
      </c>
      <c r="W548" s="233" t="e">
        <f>(INDEX(Finish_table!CT$4:CT$99,MATCH('16 Year_History_Results'!$G548,Finish_table!CU$4:CU$99,0),1))</f>
        <v>#N/A</v>
      </c>
      <c r="X548" s="233" t="e">
        <f>(INDEX(Finish_table!DC$4:DC$99,MATCH('16 Year_History_Results'!$G548,Finish_table!DD$4:DD$99,0),1))</f>
        <v>#N/A</v>
      </c>
      <c r="Y548" s="233" t="e">
        <f>(INDEX(Finish_table!DL$4:DL$99,MATCH('16 Year_History_Results'!$G548,Finish_table!DM$4:DM$99,0),1))</f>
        <v>#N/A</v>
      </c>
      <c r="Z548" s="233" t="e">
        <f>(INDEX(Finish_table!DU$4:DU$99,MATCH('16 Year_History_Results'!$G548,Finish_table!DV$4:DV$99,0),1))</f>
        <v>#N/A</v>
      </c>
      <c r="AA548" s="233" t="e">
        <f>(INDEX(Finish_table!ED$4:ED$140,MATCH('16 Year_History_Results'!$G548,Finish_table!EE$4:EE$140,0),1))</f>
        <v>#N/A</v>
      </c>
      <c r="AB548" s="233" t="e">
        <f>(INDEX(Finish_table!EM$4:EM$224,MATCH('16 Year_History_Results'!$G548,Finish_table!EN$4:EN$224,0),1))</f>
        <v>#N/A</v>
      </c>
      <c r="AC548" s="253" t="e">
        <f>(INDEX(Finish_table!EW$4:EW$224,MATCH('16 Year_History_Results'!$G548,Finish_table!EX$4:EX$224,0),1))</f>
        <v>#N/A</v>
      </c>
      <c r="AG548">
        <f t="shared" si="391"/>
        <v>1391</v>
      </c>
      <c r="AH548" s="110"/>
      <c r="AI548" s="2"/>
      <c r="AJ548" s="146">
        <f>INDEX('2001'!$C$44:$C$140,'16 Year_History_Results'!BZ548)</f>
        <v>0</v>
      </c>
      <c r="AK548" s="2">
        <f>INDEX('2002'!$C$44:$C$140,'16 Year_History_Results'!CA548)</f>
        <v>0</v>
      </c>
      <c r="AL548" s="2">
        <f>INDEX('2003'!$C$44:$C$140,'16 Year_History_Results'!CB548)</f>
        <v>0</v>
      </c>
      <c r="AM548" s="2">
        <f>INDEX('2004'!$C$44:$C$140,'16 Year_History_Results'!CC548)</f>
        <v>10</v>
      </c>
      <c r="AN548" s="2">
        <f>INDEX('2005'!$C$44:$C$140,'16 Year_History_Results'!CD548)</f>
        <v>0</v>
      </c>
      <c r="AO548" s="2">
        <f>INDEX('2006'!$C$44:$C$140,'16 Year_History_Results'!CE548)</f>
        <v>0</v>
      </c>
      <c r="AP548" s="2">
        <f>INDEX('2007'!$C$44:$C$140,'16 Year_History_Results'!CF548)</f>
        <v>0</v>
      </c>
      <c r="AQ548" s="2">
        <f>INDEX('2008'!$C$44:$C$140,'16 Year_History_Results'!CG548)</f>
        <v>0</v>
      </c>
      <c r="AR548" s="2">
        <f>INDEX('2009'!$C$44:$C$140,'16 Year_History_Results'!CH548)</f>
        <v>0</v>
      </c>
      <c r="AS548" s="2">
        <f>INDEX('2010'!$C$44:$C$140,'16 Year_History_Results'!CI548)</f>
        <v>0</v>
      </c>
      <c r="AT548" s="2">
        <f>INDEX('2011'!$C$44:$C$140,'16 Year_History_Results'!CJ548)</f>
        <v>0</v>
      </c>
      <c r="AU548" s="2">
        <f>INDEX('2012'!$C$44:$C$140,'16 Year_History_Results'!CK548)</f>
        <v>0</v>
      </c>
      <c r="AV548" s="2">
        <f>INDEX('2013'!$C$44:$C$140,'16 Year_History_Results'!CL548)</f>
        <v>0</v>
      </c>
      <c r="AW548" s="2">
        <f>INDEX('2014'!$C$52:$C$180,'16 Year_History_Results'!CM548)</f>
        <v>0</v>
      </c>
      <c r="AX548" s="2">
        <f>INDEX('2015'!$E$52:$E$308,'16 Year_History_Results'!CN548)</f>
        <v>0</v>
      </c>
      <c r="AY548" s="147">
        <f>INDEX('2016'!$E$52:$E$308,'16 Year_History_Results'!CO548)</f>
        <v>0</v>
      </c>
      <c r="AZ548" s="2"/>
      <c r="BB548">
        <f t="shared" si="414"/>
        <v>1391</v>
      </c>
      <c r="BC548" s="110"/>
      <c r="BD548" s="97"/>
      <c r="BE548" s="146">
        <f>INDEX('2001'!$B$44:$B$140,'16 Year_History_Results'!BZ548)</f>
        <v>0</v>
      </c>
      <c r="BF548" s="2">
        <f>INDEX('2002'!$B$44:$B$140,'16 Year_History_Results'!CA548)</f>
        <v>0</v>
      </c>
      <c r="BG548" s="2">
        <f>INDEX('2003'!$B$44:$B$140,'16 Year_History_Results'!CB548)</f>
        <v>0</v>
      </c>
      <c r="BH548" s="2">
        <f>INDEX('2004'!$B$44:$B$140,'16 Year_History_Results'!CC548)</f>
        <v>5</v>
      </c>
      <c r="BI548" s="2">
        <f>INDEX('2005'!$B$44:$B$140,'16 Year_History_Results'!CD548)</f>
        <v>0</v>
      </c>
      <c r="BJ548" s="2">
        <f>INDEX('2006'!$B$44:$B$140,'16 Year_History_Results'!CE548)</f>
        <v>0</v>
      </c>
      <c r="BK548" s="2">
        <f>INDEX('2007'!$B$44:$B$140,'16 Year_History_Results'!CF548)</f>
        <v>0</v>
      </c>
      <c r="BL548" s="2">
        <f>INDEX('2008'!$B$44:$B$140,'16 Year_History_Results'!CG548)</f>
        <v>0</v>
      </c>
      <c r="BM548" s="2">
        <f>INDEX('2009'!$B$44:$B$140,'16 Year_History_Results'!CH548)</f>
        <v>0</v>
      </c>
      <c r="BN548" s="2">
        <f>INDEX('2010'!$B$44:$B$140,'16 Year_History_Results'!CI548)</f>
        <v>0</v>
      </c>
      <c r="BO548" s="2">
        <f>INDEX('2011'!$B$44:$B$140,'16 Year_History_Results'!CJ548)</f>
        <v>0</v>
      </c>
      <c r="BP548" s="2">
        <f>INDEX('2012'!$B$44:$B$140,'16 Year_History_Results'!CK548)</f>
        <v>0</v>
      </c>
      <c r="BQ548" s="2">
        <f>INDEX('2013'!$B$44:$B$140,'16 Year_History_Results'!CL548)</f>
        <v>0</v>
      </c>
      <c r="BR548" s="2">
        <f>INDEX('2014'!$B$52:$B$180,'16 Year_History_Results'!CM548)</f>
        <v>0</v>
      </c>
      <c r="BS548" s="147">
        <f>INDEX('2015'!$B$52:$B$308,'16 Year_History_Results'!CN548)</f>
        <v>0</v>
      </c>
      <c r="BT548" s="147">
        <f>INDEX('2016'!$B$52:$B$308,'16 Year_History_Results'!CO548)</f>
        <v>0</v>
      </c>
      <c r="BW548">
        <f t="shared" si="415"/>
        <v>1391</v>
      </c>
      <c r="BX548" s="110"/>
      <c r="BY548" s="97"/>
      <c r="BZ548" s="146">
        <f>IF(ISNA(MATCH($BW548,'2001'!$A$44:$A$139,0)),97,MATCH($BW548,'2001'!$A$44:$A$139,0))</f>
        <v>97</v>
      </c>
      <c r="CA548" s="2">
        <f>IF(ISNA(MATCH($BW548,'2002'!$A$44:$A$139,0)),97,MATCH($BW548,'2002'!$A$44:$A$139,0))</f>
        <v>97</v>
      </c>
      <c r="CB548" s="2">
        <f>IF(ISNA(MATCH($BW548,'2003'!$A$44:$A$139,0)),97,MATCH($BW548,'2003'!$A$44:$A$139,0))</f>
        <v>97</v>
      </c>
      <c r="CC548" s="2">
        <f>IF(ISNA(MATCH($BW548,'2004'!$A$44:$A$139,0)),97,MATCH($BW548,'2004'!$A$44:$A$139,0))</f>
        <v>94</v>
      </c>
      <c r="CD548" s="2">
        <f>IF(ISNA(MATCH($BW548,'2005'!$A$44:$A$139,0)),97,MATCH($BW548,'2005'!$A$44:$A$139,0))</f>
        <v>97</v>
      </c>
      <c r="CE548" s="2">
        <f>IF(ISNA(MATCH($BW548,'2006'!$A$44:$A$139,0)),97,MATCH($BW548,'2006'!$A$44:$A$139,0))</f>
        <v>97</v>
      </c>
      <c r="CF548" s="2">
        <f>IF(ISNA(MATCH($BW548,'2007'!$A$44:$A$139,0)),97,MATCH($BW548,'2007'!$A$44:$A$139,0))</f>
        <v>97</v>
      </c>
      <c r="CG548" s="2">
        <f>IF(ISNA(MATCH($BW548,'2008'!$A$44:$A$139,0)),97,MATCH($BW548,'2008'!$A$44:$A$139,0))</f>
        <v>97</v>
      </c>
      <c r="CH548" s="2">
        <f>IF(ISNA(MATCH($BW548,'2009'!$A$44:$A$139,0)),97,MATCH($BW548,'2009'!$A$44:$A$139,0))</f>
        <v>97</v>
      </c>
      <c r="CI548" s="2">
        <f>IF(ISNA(MATCH($BW548,'2010'!$A$44:$A$139,0)),97,MATCH($BW548,'2010'!$A$44:$A$139,0))</f>
        <v>97</v>
      </c>
      <c r="CJ548" s="2">
        <f>IF(ISNA(MATCH($BW548,'2011'!$A$44:$A$139,0)),97,MATCH($BW548,'2011'!$A$44:$A$139,0))</f>
        <v>97</v>
      </c>
      <c r="CK548" s="2">
        <f>IF(ISNA(MATCH($BW548,'2012'!$A$44:$A$139,0)),97,MATCH($BW548,'2012'!$A$44:$A$139,0))</f>
        <v>97</v>
      </c>
      <c r="CL548" s="2">
        <f>IF(ISNA(MATCH($BW548,'2013'!$A$44:$A$139,0)),97,MATCH($BW548,'2013'!$A$44:$A$139,0))</f>
        <v>97</v>
      </c>
      <c r="CM548" s="2">
        <f>IF(ISNA(MATCH($BW548,'2014'!$A$52:$A$179,0)),129,MATCH($BW548,'2014'!$A$52:$A$179,0))</f>
        <v>129</v>
      </c>
      <c r="CN548" s="147">
        <f>IF(ISNA(MATCH($BW548,'2015'!$A$52:$A$307,0)),257,MATCH($BW548,'2015'!$A$52:$A$307,0))</f>
        <v>257</v>
      </c>
      <c r="CO548" s="147">
        <f>IF(ISNA(MATCH($BW548,'2016'!$A$52:$A$307,0)),257,MATCH($BW548,'2016'!$A$52:$A$307,0))</f>
        <v>257</v>
      </c>
      <c r="CQ548">
        <f t="shared" si="392"/>
        <v>1391</v>
      </c>
      <c r="CR548" s="281"/>
      <c r="CS548" s="279"/>
      <c r="CT548" s="278">
        <f t="shared" si="393"/>
        <v>0</v>
      </c>
      <c r="CU548" s="279">
        <f t="shared" si="394"/>
        <v>0</v>
      </c>
      <c r="CV548" s="279">
        <f t="shared" si="395"/>
        <v>0</v>
      </c>
      <c r="CW548" s="279">
        <f t="shared" si="396"/>
        <v>15</v>
      </c>
      <c r="CX548" s="279">
        <f t="shared" si="397"/>
        <v>9.9989999999999988</v>
      </c>
      <c r="CY548" s="279">
        <f t="shared" si="398"/>
        <v>6.6653333999999989</v>
      </c>
      <c r="CZ548" s="279">
        <f t="shared" si="399"/>
        <v>4.4431112444399989</v>
      </c>
      <c r="DA548" s="279">
        <f t="shared" si="400"/>
        <v>2.9617779555437034</v>
      </c>
      <c r="DB548" s="279">
        <f t="shared" si="401"/>
        <v>1.9743211851654325</v>
      </c>
      <c r="DC548" s="279">
        <f t="shared" si="402"/>
        <v>1.3160825020312772</v>
      </c>
      <c r="DD548" s="279">
        <f t="shared" si="403"/>
        <v>0.87730059585404929</v>
      </c>
      <c r="DE548" s="279">
        <f t="shared" si="404"/>
        <v>0.58480857719630919</v>
      </c>
      <c r="DF548" s="279">
        <f t="shared" si="405"/>
        <v>0.38983339755905971</v>
      </c>
      <c r="DG548" s="279">
        <f t="shared" si="406"/>
        <v>0.2598629428128692</v>
      </c>
      <c r="DH548" s="280">
        <f t="shared" si="407"/>
        <v>0.1732246376790586</v>
      </c>
      <c r="DI548" s="280">
        <f t="shared" si="419"/>
        <v>0.11547154347686046</v>
      </c>
      <c r="DJ548" s="154">
        <f t="shared" si="416"/>
        <v>487</v>
      </c>
      <c r="DK548" s="279">
        <f t="shared" si="408"/>
        <v>1391</v>
      </c>
      <c r="DL548" s="97"/>
      <c r="DM548" s="154"/>
      <c r="DN548" s="267">
        <f>BE548+AJ548+DM548</f>
        <v>0</v>
      </c>
      <c r="DO548" s="154">
        <f>BF548+AK548+DN548</f>
        <v>0</v>
      </c>
      <c r="DP548" s="154">
        <f>BG548+AL548+DO548</f>
        <v>0</v>
      </c>
      <c r="DQ548" s="154">
        <f>BH548+AM548+DP548</f>
        <v>15</v>
      </c>
      <c r="DR548" s="154">
        <f>BI548+AN548+DQ548</f>
        <v>15</v>
      </c>
      <c r="DS548" s="154">
        <f>BJ548+AO548+DR548</f>
        <v>15</v>
      </c>
      <c r="DT548" s="154">
        <f>BK548+AP548+DS548</f>
        <v>15</v>
      </c>
      <c r="DU548" s="154">
        <f>BL548+AQ548+DT548</f>
        <v>15</v>
      </c>
      <c r="DV548" s="154">
        <f>BM548+AR548+DU548</f>
        <v>15</v>
      </c>
      <c r="DW548" s="154">
        <f>BN548+AS548+DV548</f>
        <v>15</v>
      </c>
      <c r="DX548" s="154">
        <f>BO548+AT548+DW548</f>
        <v>15</v>
      </c>
      <c r="DY548" s="154">
        <f>BP548+AU548+DX548</f>
        <v>15</v>
      </c>
      <c r="DZ548" s="154">
        <f t="shared" si="409"/>
        <v>15</v>
      </c>
      <c r="EA548" s="154">
        <f t="shared" si="410"/>
        <v>15</v>
      </c>
      <c r="EB548" s="264">
        <f t="shared" si="411"/>
        <v>15</v>
      </c>
      <c r="EC548" s="264">
        <f t="shared" si="420"/>
        <v>15</v>
      </c>
      <c r="ED548" s="154">
        <f t="shared" si="417"/>
        <v>360</v>
      </c>
    </row>
    <row r="549" spans="2:134" ht="13" thickBot="1" x14ac:dyDescent="0.3">
      <c r="B549" s="131">
        <v>301</v>
      </c>
      <c r="C549" s="50">
        <f t="shared" si="412"/>
        <v>1</v>
      </c>
      <c r="D549" s="50">
        <f t="shared" si="413"/>
        <v>1</v>
      </c>
      <c r="E549" s="97"/>
      <c r="F549" s="2">
        <f t="shared" si="418"/>
        <v>544</v>
      </c>
      <c r="G549" s="207">
        <v>486</v>
      </c>
      <c r="H549" s="98">
        <f>15- COUNTIF(L549:AC549,"#N/A")</f>
        <v>1</v>
      </c>
      <c r="I549" s="131">
        <f>SUM(AH549:AY549)+SUM(BE549:BT549)</f>
        <v>18</v>
      </c>
      <c r="J549" s="398">
        <f>DI549</f>
        <v>0.11546692461512142</v>
      </c>
      <c r="K549" s="456" t="str">
        <f>IF(ISNUMBER(MATCH(G549,'[4]OPR data'!$A$3:$A$2900,0)),"Y","N")</f>
        <v>Y</v>
      </c>
      <c r="L549" s="110"/>
      <c r="M549" s="233"/>
      <c r="N549" s="469" t="e">
        <f>(INDEX(Finish_table!R$4:R$83,MATCH('16 Year_History_Results'!$G549,Finish_table!S$4:S$83,0),1))</f>
        <v>#N/A</v>
      </c>
      <c r="O549" s="233" t="e">
        <f>(INDEX(Finish_table!Z$4:Z$99,MATCH('16 Year_History_Results'!$G549,Finish_table!AA$4:AA$99,0),1))</f>
        <v>#N/A</v>
      </c>
      <c r="P549" s="233" t="str">
        <f>(INDEX(Finish_table!AI$4:AI$99,MATCH('16 Year_History_Results'!$G549,Finish_table!AJ$4:AJ$99,0),1))</f>
        <v>QF</v>
      </c>
      <c r="Q549" s="233" t="str">
        <f>(INDEX(Finish_table!AR$4:AR$99,MATCH('16 Year_History_Results'!$G549,Finish_table!AS$4:AS$99,0),1))</f>
        <v>QF</v>
      </c>
      <c r="R549" s="233" t="e">
        <f>(INDEX(Finish_table!BA$4:BA$99,MATCH('16 Year_History_Results'!$G549,Finish_table!BB$4:BB$99,0),1))</f>
        <v>#N/A</v>
      </c>
      <c r="S549" s="233" t="e">
        <f>(INDEX(Finish_table!BJ$4:BJ$99,MATCH('16 Year_History_Results'!$G549,Finish_table!BK$4:BK$99,0),1))</f>
        <v>#N/A</v>
      </c>
      <c r="T549" s="233" t="e">
        <f>(INDEX(Finish_table!BS$4:BS$99,MATCH('16 Year_History_Results'!$G549,Finish_table!BT$4:BT$99,0),1))</f>
        <v>#N/A</v>
      </c>
      <c r="U549" s="233" t="e">
        <f>(INDEX(Finish_table!CB$4:CB$99,MATCH('16 Year_History_Results'!$G549,Finish_table!CC$4:CC$99,0),1))</f>
        <v>#N/A</v>
      </c>
      <c r="V549" s="233" t="e">
        <f>(INDEX(Finish_table!CK$4:CK$99,MATCH('16 Year_History_Results'!$G549,Finish_table!CL$4:CL$99,0),1))</f>
        <v>#N/A</v>
      </c>
      <c r="W549" s="233" t="e">
        <f>(INDEX(Finish_table!CT$4:CT$99,MATCH('16 Year_History_Results'!$G549,Finish_table!CU$4:CU$99,0),1))</f>
        <v>#N/A</v>
      </c>
      <c r="X549" s="233" t="e">
        <f>(INDEX(Finish_table!DC$4:DC$99,MATCH('16 Year_History_Results'!$G549,Finish_table!DD$4:DD$99,0),1))</f>
        <v>#N/A</v>
      </c>
      <c r="Y549" s="233" t="e">
        <f>(INDEX(Finish_table!DL$4:DL$99,MATCH('16 Year_History_Results'!$G549,Finish_table!DM$4:DM$99,0),1))</f>
        <v>#N/A</v>
      </c>
      <c r="Z549" s="233" t="e">
        <f>(INDEX(Finish_table!DU$4:DU$99,MATCH('16 Year_History_Results'!$G549,Finish_table!DV$4:DV$99,0),1))</f>
        <v>#N/A</v>
      </c>
      <c r="AA549" s="233" t="e">
        <f>(INDEX(Finish_table!ED$4:ED$140,MATCH('16 Year_History_Results'!$G549,Finish_table!EE$4:EE$140,0),1))</f>
        <v>#N/A</v>
      </c>
      <c r="AB549" s="233" t="e">
        <f>(INDEX(Finish_table!EM$4:EM$224,MATCH('16 Year_History_Results'!$G549,Finish_table!EN$4:EN$224,0),1))</f>
        <v>#N/A</v>
      </c>
      <c r="AC549" s="253" t="e">
        <f>(INDEX(Finish_table!EW$4:EW$224,MATCH('16 Year_History_Results'!$G549,Finish_table!EX$4:EX$224,0),1))</f>
        <v>#N/A</v>
      </c>
      <c r="AG549">
        <f t="shared" si="391"/>
        <v>486</v>
      </c>
      <c r="AH549" s="110"/>
      <c r="AI549" s="2"/>
      <c r="AJ549" s="146">
        <f>INDEX('2001'!$C$44:$C$140,'16 Year_History_Results'!BZ549)</f>
        <v>0</v>
      </c>
      <c r="AK549" s="2">
        <f>INDEX('2002'!$C$44:$C$140,'16 Year_History_Results'!CA549)</f>
        <v>0</v>
      </c>
      <c r="AL549" s="2">
        <f>INDEX('2003'!$C$44:$C$140,'16 Year_History_Results'!CB549)</f>
        <v>0</v>
      </c>
      <c r="AM549" s="2">
        <f>INDEX('2004'!$C$44:$C$140,'16 Year_History_Results'!CC549)</f>
        <v>0</v>
      </c>
      <c r="AN549" s="2">
        <f>INDEX('2005'!$C$44:$C$140,'16 Year_History_Results'!CD549)</f>
        <v>0</v>
      </c>
      <c r="AO549" s="2">
        <f>INDEX('2006'!$C$44:$C$140,'16 Year_History_Results'!CE549)</f>
        <v>0</v>
      </c>
      <c r="AP549" s="2">
        <f>INDEX('2007'!$C$44:$C$140,'16 Year_History_Results'!CF549)</f>
        <v>0</v>
      </c>
      <c r="AQ549" s="2">
        <f>INDEX('2008'!$C$44:$C$140,'16 Year_History_Results'!CG549)</f>
        <v>0</v>
      </c>
      <c r="AR549" s="2">
        <f>INDEX('2009'!$C$44:$C$140,'16 Year_History_Results'!CH549)</f>
        <v>0</v>
      </c>
      <c r="AS549" s="2">
        <f>INDEX('2010'!$C$44:$C$140,'16 Year_History_Results'!CI549)</f>
        <v>0</v>
      </c>
      <c r="AT549" s="2">
        <f>INDEX('2011'!$C$44:$C$140,'16 Year_History_Results'!CJ549)</f>
        <v>0</v>
      </c>
      <c r="AU549" s="2">
        <f>INDEX('2012'!$C$44:$C$140,'16 Year_History_Results'!CK549)</f>
        <v>0</v>
      </c>
      <c r="AV549" s="2">
        <f>INDEX('2013'!$C$44:$C$140,'16 Year_History_Results'!CL549)</f>
        <v>0</v>
      </c>
      <c r="AW549" s="2">
        <f>INDEX('2014'!$C$52:$C$180,'16 Year_History_Results'!CM549)</f>
        <v>0</v>
      </c>
      <c r="AX549" s="2">
        <f>INDEX('2015'!$E$52:$E$308,'16 Year_History_Results'!CN549)</f>
        <v>0</v>
      </c>
      <c r="AY549" s="147">
        <f>INDEX('2016'!$E$52:$E$308,'16 Year_History_Results'!CO549)</f>
        <v>0</v>
      </c>
      <c r="AZ549" s="2"/>
      <c r="BB549">
        <f t="shared" si="414"/>
        <v>486</v>
      </c>
      <c r="BC549" s="110"/>
      <c r="BD549" s="97"/>
      <c r="BE549" s="146">
        <f>INDEX('2001'!$B$44:$B$140,'16 Year_History_Results'!BZ549)</f>
        <v>0</v>
      </c>
      <c r="BF549" s="2">
        <f>INDEX('2002'!$B$44:$B$140,'16 Year_History_Results'!CA549)</f>
        <v>0</v>
      </c>
      <c r="BG549" s="2">
        <f>INDEX('2003'!$B$44:$B$140,'16 Year_History_Results'!CB549)</f>
        <v>9</v>
      </c>
      <c r="BH549" s="2">
        <f>INDEX('2004'!$B$44:$B$140,'16 Year_History_Results'!CC549)</f>
        <v>9</v>
      </c>
      <c r="BI549" s="2">
        <f>INDEX('2005'!$B$44:$B$140,'16 Year_History_Results'!CD549)</f>
        <v>0</v>
      </c>
      <c r="BJ549" s="2">
        <f>INDEX('2006'!$B$44:$B$140,'16 Year_History_Results'!CE549)</f>
        <v>0</v>
      </c>
      <c r="BK549" s="2">
        <f>INDEX('2007'!$B$44:$B$140,'16 Year_History_Results'!CF549)</f>
        <v>0</v>
      </c>
      <c r="BL549" s="2">
        <f>INDEX('2008'!$B$44:$B$140,'16 Year_History_Results'!CG549)</f>
        <v>0</v>
      </c>
      <c r="BM549" s="2">
        <f>INDEX('2009'!$B$44:$B$140,'16 Year_History_Results'!CH549)</f>
        <v>0</v>
      </c>
      <c r="BN549" s="2">
        <f>INDEX('2010'!$B$44:$B$140,'16 Year_History_Results'!CI549)</f>
        <v>0</v>
      </c>
      <c r="BO549" s="2">
        <f>INDEX('2011'!$B$44:$B$140,'16 Year_History_Results'!CJ549)</f>
        <v>0</v>
      </c>
      <c r="BP549" s="2">
        <f>INDEX('2012'!$B$44:$B$140,'16 Year_History_Results'!CK549)</f>
        <v>0</v>
      </c>
      <c r="BQ549" s="2">
        <f>INDEX('2013'!$B$44:$B$140,'16 Year_History_Results'!CL549)</f>
        <v>0</v>
      </c>
      <c r="BR549" s="2">
        <f>INDEX('2014'!$B$52:$B$180,'16 Year_History_Results'!CM549)</f>
        <v>0</v>
      </c>
      <c r="BS549" s="147">
        <f>INDEX('2015'!$B$52:$B$308,'16 Year_History_Results'!CN549)</f>
        <v>0</v>
      </c>
      <c r="BT549" s="147">
        <f>INDEX('2016'!$B$52:$B$308,'16 Year_History_Results'!CO549)</f>
        <v>0</v>
      </c>
      <c r="BW549">
        <f t="shared" si="415"/>
        <v>486</v>
      </c>
      <c r="BX549" s="110"/>
      <c r="BY549" s="97"/>
      <c r="BZ549" s="146">
        <f>IF(ISNA(MATCH($BW549,'2001'!$A$44:$A$139,0)),97,MATCH($BW549,'2001'!$A$44:$A$139,0))</f>
        <v>97</v>
      </c>
      <c r="CA549" s="2">
        <f>IF(ISNA(MATCH($BW549,'2002'!$A$44:$A$139,0)),97,MATCH($BW549,'2002'!$A$44:$A$139,0))</f>
        <v>97</v>
      </c>
      <c r="CB549" s="2">
        <f>IF(ISNA(MATCH($BW549,'2003'!$A$44:$A$139,0)),97,MATCH($BW549,'2003'!$A$44:$A$139,0))</f>
        <v>71</v>
      </c>
      <c r="CC549" s="2">
        <f>IF(ISNA(MATCH($BW549,'2004'!$A$44:$A$139,0)),97,MATCH($BW549,'2004'!$A$44:$A$139,0))</f>
        <v>64</v>
      </c>
      <c r="CD549" s="2">
        <f>IF(ISNA(MATCH($BW549,'2005'!$A$44:$A$139,0)),97,MATCH($BW549,'2005'!$A$44:$A$139,0))</f>
        <v>97</v>
      </c>
      <c r="CE549" s="2">
        <f>IF(ISNA(MATCH($BW549,'2006'!$A$44:$A$139,0)),97,MATCH($BW549,'2006'!$A$44:$A$139,0))</f>
        <v>97</v>
      </c>
      <c r="CF549" s="2">
        <f>IF(ISNA(MATCH($BW549,'2007'!$A$44:$A$139,0)),97,MATCH($BW549,'2007'!$A$44:$A$139,0))</f>
        <v>97</v>
      </c>
      <c r="CG549" s="2">
        <f>IF(ISNA(MATCH($BW549,'2008'!$A$44:$A$139,0)),97,MATCH($BW549,'2008'!$A$44:$A$139,0))</f>
        <v>97</v>
      </c>
      <c r="CH549" s="2">
        <f>IF(ISNA(MATCH($BW549,'2009'!$A$44:$A$139,0)),97,MATCH($BW549,'2009'!$A$44:$A$139,0))</f>
        <v>97</v>
      </c>
      <c r="CI549" s="2">
        <f>IF(ISNA(MATCH($BW549,'2010'!$A$44:$A$139,0)),97,MATCH($BW549,'2010'!$A$44:$A$139,0))</f>
        <v>97</v>
      </c>
      <c r="CJ549" s="2">
        <f>IF(ISNA(MATCH($BW549,'2011'!$A$44:$A$139,0)),97,MATCH($BW549,'2011'!$A$44:$A$139,0))</f>
        <v>97</v>
      </c>
      <c r="CK549" s="2">
        <f>IF(ISNA(MATCH($BW549,'2012'!$A$44:$A$139,0)),97,MATCH($BW549,'2012'!$A$44:$A$139,0))</f>
        <v>97</v>
      </c>
      <c r="CL549" s="2">
        <f>IF(ISNA(MATCH($BW549,'2013'!$A$44:$A$139,0)),97,MATCH($BW549,'2013'!$A$44:$A$139,0))</f>
        <v>97</v>
      </c>
      <c r="CM549" s="2">
        <f>IF(ISNA(MATCH($BW549,'2014'!$A$52:$A$179,0)),129,MATCH($BW549,'2014'!$A$52:$A$179,0))</f>
        <v>129</v>
      </c>
      <c r="CN549" s="147">
        <f>IF(ISNA(MATCH($BW549,'2015'!$A$52:$A$307,0)),257,MATCH($BW549,'2015'!$A$52:$A$307,0))</f>
        <v>257</v>
      </c>
      <c r="CO549" s="147">
        <f>IF(ISNA(MATCH($BW549,'2016'!$A$52:$A$307,0)),257,MATCH($BW549,'2016'!$A$52:$A$307,0))</f>
        <v>257</v>
      </c>
      <c r="CQ549">
        <f t="shared" si="392"/>
        <v>486</v>
      </c>
      <c r="CR549" s="281"/>
      <c r="CS549" s="279"/>
      <c r="CT549" s="278">
        <f t="shared" si="393"/>
        <v>0</v>
      </c>
      <c r="CU549" s="279">
        <f t="shared" si="394"/>
        <v>0</v>
      </c>
      <c r="CV549" s="279">
        <f t="shared" si="395"/>
        <v>9</v>
      </c>
      <c r="CW549" s="279">
        <f t="shared" si="396"/>
        <v>14.9994</v>
      </c>
      <c r="CX549" s="279">
        <f t="shared" si="397"/>
        <v>9.9986000399999995</v>
      </c>
      <c r="CY549" s="279">
        <f t="shared" si="398"/>
        <v>6.6650667866639992</v>
      </c>
      <c r="CZ549" s="279">
        <f t="shared" si="399"/>
        <v>4.4429335199902216</v>
      </c>
      <c r="DA549" s="279">
        <f t="shared" si="400"/>
        <v>2.9616594844254815</v>
      </c>
      <c r="DB549" s="279">
        <f t="shared" si="401"/>
        <v>1.9742422123180259</v>
      </c>
      <c r="DC549" s="279">
        <f t="shared" si="402"/>
        <v>1.316029858731196</v>
      </c>
      <c r="DD549" s="279">
        <f t="shared" si="403"/>
        <v>0.87726550383021529</v>
      </c>
      <c r="DE549" s="279">
        <f t="shared" si="404"/>
        <v>0.58478518485322151</v>
      </c>
      <c r="DF549" s="279">
        <f t="shared" si="405"/>
        <v>0.38981780422315743</v>
      </c>
      <c r="DG549" s="279">
        <f t="shared" si="406"/>
        <v>0.25985254829515675</v>
      </c>
      <c r="DH549" s="280">
        <f t="shared" si="407"/>
        <v>0.17321770869355149</v>
      </c>
      <c r="DI549" s="280">
        <f t="shared" si="419"/>
        <v>0.11546692461512142</v>
      </c>
      <c r="DJ549" s="154">
        <f t="shared" si="416"/>
        <v>488</v>
      </c>
      <c r="DK549" s="279">
        <f t="shared" si="408"/>
        <v>486</v>
      </c>
      <c r="DL549" s="97"/>
      <c r="DM549" s="154"/>
      <c r="DN549" s="267">
        <f>BE549+AJ549+DM549</f>
        <v>0</v>
      </c>
      <c r="DO549" s="154">
        <f>BF549+AK549+DN549</f>
        <v>0</v>
      </c>
      <c r="DP549" s="154">
        <f>BG549+AL549+DO549</f>
        <v>9</v>
      </c>
      <c r="DQ549" s="154">
        <f>BH549+AM549+DP549</f>
        <v>18</v>
      </c>
      <c r="DR549" s="154">
        <f>BI549+AN549+DQ549</f>
        <v>18</v>
      </c>
      <c r="DS549" s="154">
        <f>BJ549+AO549+DR549</f>
        <v>18</v>
      </c>
      <c r="DT549" s="154">
        <f>BK549+AP549+DS549</f>
        <v>18</v>
      </c>
      <c r="DU549" s="154">
        <f>BL549+AQ549+DT549</f>
        <v>18</v>
      </c>
      <c r="DV549" s="154">
        <f>BM549+AR549+DU549</f>
        <v>18</v>
      </c>
      <c r="DW549" s="154">
        <f>BN549+AS549+DV549</f>
        <v>18</v>
      </c>
      <c r="DX549" s="154">
        <f>BO549+AT549+DW549</f>
        <v>18</v>
      </c>
      <c r="DY549" s="154">
        <f>BP549+AU549+DX549</f>
        <v>18</v>
      </c>
      <c r="DZ549" s="154">
        <f t="shared" si="409"/>
        <v>18</v>
      </c>
      <c r="EA549" s="154">
        <f t="shared" si="410"/>
        <v>18</v>
      </c>
      <c r="EB549" s="264">
        <f t="shared" si="411"/>
        <v>18</v>
      </c>
      <c r="EC549" s="264">
        <f t="shared" si="420"/>
        <v>18</v>
      </c>
      <c r="ED549" s="154">
        <f t="shared" si="417"/>
        <v>346</v>
      </c>
    </row>
    <row r="550" spans="2:134" ht="13" thickBot="1" x14ac:dyDescent="0.3">
      <c r="B550" s="131">
        <v>302</v>
      </c>
      <c r="C550" s="50">
        <f t="shared" si="412"/>
        <v>1</v>
      </c>
      <c r="D550" s="50">
        <f t="shared" si="413"/>
        <v>0</v>
      </c>
      <c r="E550" s="97"/>
      <c r="F550" s="2">
        <f t="shared" si="418"/>
        <v>545</v>
      </c>
      <c r="G550" s="207">
        <v>59</v>
      </c>
      <c r="H550" s="98">
        <f>15- COUNTIF(L550:AC550,"#N/A")</f>
        <v>1</v>
      </c>
      <c r="I550" s="131">
        <f>SUM(AH550:AY550)+SUM(BE550:BT550)</f>
        <v>45</v>
      </c>
      <c r="J550" s="398">
        <f>DI550</f>
        <v>0.11401586353569172</v>
      </c>
      <c r="K550" s="456" t="str">
        <f>IF(ISNUMBER(MATCH(G550,'[4]OPR data'!$A$3:$A$2900,0)),"Y","N")</f>
        <v>Y</v>
      </c>
      <c r="L550" s="110"/>
      <c r="M550" s="233"/>
      <c r="N550" s="469" t="str">
        <f>(INDEX(Finish_table!R$4:R$83,MATCH('16 Year_History_Results'!$G550,Finish_table!S$4:S$83,0),1))</f>
        <v>F</v>
      </c>
      <c r="O550" s="233" t="e">
        <f>(INDEX(Finish_table!Z$4:Z$99,MATCH('16 Year_History_Results'!$G550,Finish_table!AA$4:AA$99,0),1))</f>
        <v>#N/A</v>
      </c>
      <c r="P550" s="233" t="str">
        <f>(INDEX(Finish_table!AI$4:AI$99,MATCH('16 Year_History_Results'!$G550,Finish_table!AJ$4:AJ$99,0),1))</f>
        <v>QF</v>
      </c>
      <c r="Q550" s="233" t="e">
        <f>(INDEX(Finish_table!AR$4:AR$99,MATCH('16 Year_History_Results'!$G550,Finish_table!AS$4:AS$99,0),1))</f>
        <v>#N/A</v>
      </c>
      <c r="R550" s="233" t="e">
        <f>(INDEX(Finish_table!BA$4:BA$99,MATCH('16 Year_History_Results'!$G550,Finish_table!BB$4:BB$99,0),1))</f>
        <v>#N/A</v>
      </c>
      <c r="S550" s="233" t="e">
        <f>(INDEX(Finish_table!BJ$4:BJ$99,MATCH('16 Year_History_Results'!$G550,Finish_table!BK$4:BK$99,0),1))</f>
        <v>#N/A</v>
      </c>
      <c r="T550" s="233" t="e">
        <f>(INDEX(Finish_table!BS$4:BS$99,MATCH('16 Year_History_Results'!$G550,Finish_table!BT$4:BT$99,0),1))</f>
        <v>#N/A</v>
      </c>
      <c r="U550" s="233" t="e">
        <f>(INDEX(Finish_table!CB$4:CB$99,MATCH('16 Year_History_Results'!$G550,Finish_table!CC$4:CC$99,0),1))</f>
        <v>#N/A</v>
      </c>
      <c r="V550" s="233" t="e">
        <f>(INDEX(Finish_table!CK$4:CK$99,MATCH('16 Year_History_Results'!$G550,Finish_table!CL$4:CL$99,0),1))</f>
        <v>#N/A</v>
      </c>
      <c r="W550" s="233" t="e">
        <f>(INDEX(Finish_table!CT$4:CT$99,MATCH('16 Year_History_Results'!$G550,Finish_table!CU$4:CU$99,0),1))</f>
        <v>#N/A</v>
      </c>
      <c r="X550" s="233" t="e">
        <f>(INDEX(Finish_table!DC$4:DC$99,MATCH('16 Year_History_Results'!$G550,Finish_table!DD$4:DD$99,0),1))</f>
        <v>#N/A</v>
      </c>
      <c r="Y550" s="233" t="e">
        <f>(INDEX(Finish_table!DL$4:DL$99,MATCH('16 Year_History_Results'!$G550,Finish_table!DM$4:DM$99,0),1))</f>
        <v>#N/A</v>
      </c>
      <c r="Z550" s="233" t="e">
        <f>(INDEX(Finish_table!DU$4:DU$99,MATCH('16 Year_History_Results'!$G550,Finish_table!DV$4:DV$99,0),1))</f>
        <v>#N/A</v>
      </c>
      <c r="AA550" s="233" t="e">
        <f>(INDEX(Finish_table!ED$4:ED$140,MATCH('16 Year_History_Results'!$G550,Finish_table!EE$4:EE$140,0),1))</f>
        <v>#N/A</v>
      </c>
      <c r="AB550" s="233" t="e">
        <f>(INDEX(Finish_table!EM$4:EM$224,MATCH('16 Year_History_Results'!$G550,Finish_table!EN$4:EN$224,0),1))</f>
        <v>#N/A</v>
      </c>
      <c r="AC550" s="253" t="e">
        <f>(INDEX(Finish_table!EW$4:EW$224,MATCH('16 Year_History_Results'!$G550,Finish_table!EX$4:EX$224,0),1))</f>
        <v>#N/A</v>
      </c>
      <c r="AG550">
        <f t="shared" si="391"/>
        <v>59</v>
      </c>
      <c r="AH550" s="110"/>
      <c r="AI550" s="2"/>
      <c r="AJ550" s="146">
        <f>INDEX('2001'!$C$44:$C$140,'16 Year_History_Results'!BZ550)</f>
        <v>30</v>
      </c>
      <c r="AK550" s="2">
        <f>INDEX('2002'!$C$44:$C$140,'16 Year_History_Results'!CA550)</f>
        <v>0</v>
      </c>
      <c r="AL550" s="2">
        <f>INDEX('2003'!$C$44:$C$140,'16 Year_History_Results'!CB550)</f>
        <v>0</v>
      </c>
      <c r="AM550" s="2">
        <f>INDEX('2004'!$C$44:$C$140,'16 Year_History_Results'!CC550)</f>
        <v>0</v>
      </c>
      <c r="AN550" s="2">
        <f>INDEX('2005'!$C$44:$C$140,'16 Year_History_Results'!CD550)</f>
        <v>0</v>
      </c>
      <c r="AO550" s="2">
        <f>INDEX('2006'!$C$44:$C$140,'16 Year_History_Results'!CE550)</f>
        <v>0</v>
      </c>
      <c r="AP550" s="2">
        <f>INDEX('2007'!$C$44:$C$140,'16 Year_History_Results'!CF550)</f>
        <v>0</v>
      </c>
      <c r="AQ550" s="2">
        <f>INDEX('2008'!$C$44:$C$140,'16 Year_History_Results'!CG550)</f>
        <v>0</v>
      </c>
      <c r="AR550" s="2">
        <f>INDEX('2009'!$C$44:$C$140,'16 Year_History_Results'!CH550)</f>
        <v>0</v>
      </c>
      <c r="AS550" s="2">
        <f>INDEX('2010'!$C$44:$C$140,'16 Year_History_Results'!CI550)</f>
        <v>0</v>
      </c>
      <c r="AT550" s="2">
        <f>INDEX('2011'!$C$44:$C$140,'16 Year_History_Results'!CJ550)</f>
        <v>0</v>
      </c>
      <c r="AU550" s="2">
        <f>INDEX('2012'!$C$44:$C$140,'16 Year_History_Results'!CK550)</f>
        <v>0</v>
      </c>
      <c r="AV550" s="2">
        <f>INDEX('2013'!$C$44:$C$140,'16 Year_History_Results'!CL550)</f>
        <v>0</v>
      </c>
      <c r="AW550" s="2">
        <f>INDEX('2014'!$C$52:$C$180,'16 Year_History_Results'!CM550)</f>
        <v>0</v>
      </c>
      <c r="AX550" s="2">
        <f>INDEX('2015'!$E$52:$E$308,'16 Year_History_Results'!CN550)</f>
        <v>0</v>
      </c>
      <c r="AY550" s="147">
        <f>INDEX('2016'!$E$52:$E$308,'16 Year_History_Results'!CO550)</f>
        <v>0</v>
      </c>
      <c r="AZ550" s="2"/>
      <c r="BB550">
        <f t="shared" si="414"/>
        <v>59</v>
      </c>
      <c r="BC550" s="110"/>
      <c r="BD550" s="97"/>
      <c r="BE550" s="146">
        <f>INDEX('2001'!$B$44:$B$140,'16 Year_History_Results'!BZ550)</f>
        <v>11</v>
      </c>
      <c r="BF550" s="2">
        <f>INDEX('2002'!$B$44:$B$140,'16 Year_History_Results'!CA550)</f>
        <v>0</v>
      </c>
      <c r="BG550" s="2">
        <f>INDEX('2003'!$B$44:$B$140,'16 Year_History_Results'!CB550)</f>
        <v>4</v>
      </c>
      <c r="BH550" s="2">
        <f>INDEX('2004'!$B$44:$B$140,'16 Year_History_Results'!CC550)</f>
        <v>0</v>
      </c>
      <c r="BI550" s="2">
        <f>INDEX('2005'!$B$44:$B$140,'16 Year_History_Results'!CD550)</f>
        <v>0</v>
      </c>
      <c r="BJ550" s="2">
        <f>INDEX('2006'!$B$44:$B$140,'16 Year_History_Results'!CE550)</f>
        <v>0</v>
      </c>
      <c r="BK550" s="2">
        <f>INDEX('2007'!$B$44:$B$140,'16 Year_History_Results'!CF550)</f>
        <v>0</v>
      </c>
      <c r="BL550" s="2">
        <f>INDEX('2008'!$B$44:$B$140,'16 Year_History_Results'!CG550)</f>
        <v>0</v>
      </c>
      <c r="BM550" s="2">
        <f>INDEX('2009'!$B$44:$B$140,'16 Year_History_Results'!CH550)</f>
        <v>0</v>
      </c>
      <c r="BN550" s="2">
        <f>INDEX('2010'!$B$44:$B$140,'16 Year_History_Results'!CI550)</f>
        <v>0</v>
      </c>
      <c r="BO550" s="2">
        <f>INDEX('2011'!$B$44:$B$140,'16 Year_History_Results'!CJ550)</f>
        <v>0</v>
      </c>
      <c r="BP550" s="2">
        <f>INDEX('2012'!$B$44:$B$140,'16 Year_History_Results'!CK550)</f>
        <v>0</v>
      </c>
      <c r="BQ550" s="2">
        <f>INDEX('2013'!$B$44:$B$140,'16 Year_History_Results'!CL550)</f>
        <v>0</v>
      </c>
      <c r="BR550" s="2">
        <f>INDEX('2014'!$B$52:$B$180,'16 Year_History_Results'!CM550)</f>
        <v>0</v>
      </c>
      <c r="BS550" s="147">
        <f>INDEX('2015'!$B$52:$B$308,'16 Year_History_Results'!CN550)</f>
        <v>0</v>
      </c>
      <c r="BT550" s="147">
        <f>INDEX('2016'!$B$52:$B$308,'16 Year_History_Results'!CO550)</f>
        <v>0</v>
      </c>
      <c r="BW550">
        <f t="shared" si="415"/>
        <v>59</v>
      </c>
      <c r="BX550" s="110"/>
      <c r="BY550" s="97"/>
      <c r="BZ550" s="146">
        <f>IF(ISNA(MATCH($BW550,'2001'!$A$44:$A$139,0)),97,MATCH($BW550,'2001'!$A$44:$A$139,0))</f>
        <v>13</v>
      </c>
      <c r="CA550" s="2">
        <f>IF(ISNA(MATCH($BW550,'2002'!$A$44:$A$139,0)),97,MATCH($BW550,'2002'!$A$44:$A$139,0))</f>
        <v>97</v>
      </c>
      <c r="CB550" s="2">
        <f>IF(ISNA(MATCH($BW550,'2003'!$A$44:$A$139,0)),97,MATCH($BW550,'2003'!$A$44:$A$139,0))</f>
        <v>10</v>
      </c>
      <c r="CC550" s="2">
        <f>IF(ISNA(MATCH($BW550,'2004'!$A$44:$A$139,0)),97,MATCH($BW550,'2004'!$A$44:$A$139,0))</f>
        <v>97</v>
      </c>
      <c r="CD550" s="2">
        <f>IF(ISNA(MATCH($BW550,'2005'!$A$44:$A$139,0)),97,MATCH($BW550,'2005'!$A$44:$A$139,0))</f>
        <v>97</v>
      </c>
      <c r="CE550" s="2">
        <f>IF(ISNA(MATCH($BW550,'2006'!$A$44:$A$139,0)),97,MATCH($BW550,'2006'!$A$44:$A$139,0))</f>
        <v>97</v>
      </c>
      <c r="CF550" s="2">
        <f>IF(ISNA(MATCH($BW550,'2007'!$A$44:$A$139,0)),97,MATCH($BW550,'2007'!$A$44:$A$139,0))</f>
        <v>97</v>
      </c>
      <c r="CG550" s="2">
        <f>IF(ISNA(MATCH($BW550,'2008'!$A$44:$A$139,0)),97,MATCH($BW550,'2008'!$A$44:$A$139,0))</f>
        <v>97</v>
      </c>
      <c r="CH550" s="2">
        <f>IF(ISNA(MATCH($BW550,'2009'!$A$44:$A$139,0)),97,MATCH($BW550,'2009'!$A$44:$A$139,0))</f>
        <v>97</v>
      </c>
      <c r="CI550" s="2">
        <f>IF(ISNA(MATCH($BW550,'2010'!$A$44:$A$139,0)),97,MATCH($BW550,'2010'!$A$44:$A$139,0))</f>
        <v>97</v>
      </c>
      <c r="CJ550" s="2">
        <f>IF(ISNA(MATCH($BW550,'2011'!$A$44:$A$139,0)),97,MATCH($BW550,'2011'!$A$44:$A$139,0))</f>
        <v>97</v>
      </c>
      <c r="CK550" s="2">
        <f>IF(ISNA(MATCH($BW550,'2012'!$A$44:$A$139,0)),97,MATCH($BW550,'2012'!$A$44:$A$139,0))</f>
        <v>97</v>
      </c>
      <c r="CL550" s="2">
        <f>IF(ISNA(MATCH($BW550,'2013'!$A$44:$A$139,0)),97,MATCH($BW550,'2013'!$A$44:$A$139,0))</f>
        <v>97</v>
      </c>
      <c r="CM550" s="2">
        <f>IF(ISNA(MATCH($BW550,'2014'!$A$52:$A$179,0)),129,MATCH($BW550,'2014'!$A$52:$A$179,0))</f>
        <v>129</v>
      </c>
      <c r="CN550" s="147">
        <f>IF(ISNA(MATCH($BW550,'2015'!$A$52:$A$307,0)),257,MATCH($BW550,'2015'!$A$52:$A$307,0))</f>
        <v>257</v>
      </c>
      <c r="CO550" s="147">
        <f>IF(ISNA(MATCH($BW550,'2016'!$A$52:$A$307,0)),257,MATCH($BW550,'2016'!$A$52:$A$307,0))</f>
        <v>257</v>
      </c>
      <c r="CQ550">
        <f t="shared" si="392"/>
        <v>59</v>
      </c>
      <c r="CR550" s="281"/>
      <c r="CS550" s="279"/>
      <c r="CT550" s="278">
        <f t="shared" si="393"/>
        <v>41</v>
      </c>
      <c r="CU550" s="279">
        <f t="shared" si="394"/>
        <v>27.3306</v>
      </c>
      <c r="CV550" s="279">
        <f t="shared" si="395"/>
        <v>22.218577960000001</v>
      </c>
      <c r="CW550" s="279">
        <f t="shared" si="396"/>
        <v>14.810904068136001</v>
      </c>
      <c r="CX550" s="279">
        <f t="shared" si="397"/>
        <v>9.872948651819458</v>
      </c>
      <c r="CY550" s="279">
        <f t="shared" si="398"/>
        <v>6.5813075713028502</v>
      </c>
      <c r="CZ550" s="279">
        <f t="shared" si="399"/>
        <v>4.3870996270304801</v>
      </c>
      <c r="DA550" s="279">
        <f t="shared" si="400"/>
        <v>2.9244406113785177</v>
      </c>
      <c r="DB550" s="279">
        <f t="shared" si="401"/>
        <v>1.9494321115449198</v>
      </c>
      <c r="DC550" s="279">
        <f t="shared" si="402"/>
        <v>1.2994914455558435</v>
      </c>
      <c r="DD550" s="279">
        <f t="shared" si="403"/>
        <v>0.86624099760752526</v>
      </c>
      <c r="DE550" s="279">
        <f t="shared" si="404"/>
        <v>0.57743624900517632</v>
      </c>
      <c r="DF550" s="279">
        <f t="shared" si="405"/>
        <v>0.38491900358685049</v>
      </c>
      <c r="DG550" s="279">
        <f t="shared" si="406"/>
        <v>0.25658700779099453</v>
      </c>
      <c r="DH550" s="280">
        <f t="shared" si="407"/>
        <v>0.17104089939347694</v>
      </c>
      <c r="DI550" s="280">
        <f t="shared" si="419"/>
        <v>0.11401586353569172</v>
      </c>
      <c r="DJ550" s="154">
        <f t="shared" si="416"/>
        <v>489</v>
      </c>
      <c r="DK550" s="279">
        <f t="shared" si="408"/>
        <v>59</v>
      </c>
      <c r="DL550" s="97"/>
      <c r="DM550" s="154"/>
      <c r="DN550" s="267">
        <f>BE550+AJ550+DM550</f>
        <v>41</v>
      </c>
      <c r="DO550" s="154">
        <f>BF550+AK550+DN550</f>
        <v>41</v>
      </c>
      <c r="DP550" s="154">
        <f>BG550+AL550+DO550</f>
        <v>45</v>
      </c>
      <c r="DQ550" s="154">
        <f>BH550+AM550+DP550</f>
        <v>45</v>
      </c>
      <c r="DR550" s="154">
        <f>BI550+AN550+DQ550</f>
        <v>45</v>
      </c>
      <c r="DS550" s="154">
        <f>BJ550+AO550+DR550</f>
        <v>45</v>
      </c>
      <c r="DT550" s="154">
        <f>BK550+AP550+DS550</f>
        <v>45</v>
      </c>
      <c r="DU550" s="154">
        <f>BL550+AQ550+DT550</f>
        <v>45</v>
      </c>
      <c r="DV550" s="154">
        <f>BM550+AR550+DU550</f>
        <v>45</v>
      </c>
      <c r="DW550" s="154">
        <f>BN550+AS550+DV550</f>
        <v>45</v>
      </c>
      <c r="DX550" s="154">
        <f>BO550+AT550+DW550</f>
        <v>45</v>
      </c>
      <c r="DY550" s="154">
        <f>BP550+AU550+DX550</f>
        <v>45</v>
      </c>
      <c r="DZ550" s="154">
        <f t="shared" si="409"/>
        <v>45</v>
      </c>
      <c r="EA550" s="154">
        <f t="shared" si="410"/>
        <v>45</v>
      </c>
      <c r="EB550" s="264">
        <f t="shared" si="411"/>
        <v>45</v>
      </c>
      <c r="EC550" s="264">
        <f t="shared" si="420"/>
        <v>45</v>
      </c>
      <c r="ED550" s="154">
        <f t="shared" si="417"/>
        <v>182</v>
      </c>
    </row>
    <row r="551" spans="2:134" ht="13" thickBot="1" x14ac:dyDescent="0.3">
      <c r="B551" s="131">
        <v>302</v>
      </c>
      <c r="C551" s="50">
        <f t="shared" si="412"/>
        <v>2</v>
      </c>
      <c r="D551" s="50">
        <f t="shared" si="413"/>
        <v>0</v>
      </c>
      <c r="E551" s="97"/>
      <c r="F551" s="2">
        <f t="shared" si="418"/>
        <v>546</v>
      </c>
      <c r="G551" s="207">
        <v>306</v>
      </c>
      <c r="H551" s="98">
        <f>15- COUNTIF(L551:AC551,"#N/A")</f>
        <v>1</v>
      </c>
      <c r="I551" s="131">
        <f>SUM(AH551:AY551)+SUM(BE551:BT551)</f>
        <v>31</v>
      </c>
      <c r="J551" s="398">
        <f>DI551</f>
        <v>0.1106057733784212</v>
      </c>
      <c r="K551" s="456" t="str">
        <f>IF(ISNUMBER(MATCH(G551,'[4]OPR data'!$A$3:$A$2900,0)),"Y","N")</f>
        <v>N</v>
      </c>
      <c r="L551" s="110"/>
      <c r="M551" s="233"/>
      <c r="N551" s="469" t="str">
        <f>(INDEX(Finish_table!R$4:R$83,MATCH('16 Year_History_Results'!$G551,Finish_table!S$4:S$83,0),1))</f>
        <v>QF</v>
      </c>
      <c r="O551" s="233" t="e">
        <f>(INDEX(Finish_table!Z$4:Z$99,MATCH('16 Year_History_Results'!$G551,Finish_table!AA$4:AA$99,0),1))</f>
        <v>#N/A</v>
      </c>
      <c r="P551" s="233" t="str">
        <f>(INDEX(Finish_table!AI$4:AI$99,MATCH('16 Year_History_Results'!$G551,Finish_table!AJ$4:AJ$99,0),1))</f>
        <v>QF</v>
      </c>
      <c r="Q551" s="233" t="e">
        <f>(INDEX(Finish_table!AR$4:AR$99,MATCH('16 Year_History_Results'!$G551,Finish_table!AS$4:AS$99,0),1))</f>
        <v>#N/A</v>
      </c>
      <c r="R551" s="233" t="e">
        <f>(INDEX(Finish_table!BA$4:BA$99,MATCH('16 Year_History_Results'!$G551,Finish_table!BB$4:BB$99,0),1))</f>
        <v>#N/A</v>
      </c>
      <c r="S551" s="233" t="e">
        <f>(INDEX(Finish_table!BJ$4:BJ$99,MATCH('16 Year_History_Results'!$G551,Finish_table!BK$4:BK$99,0),1))</f>
        <v>#N/A</v>
      </c>
      <c r="T551" s="233" t="e">
        <f>(INDEX(Finish_table!BS$4:BS$99,MATCH('16 Year_History_Results'!$G551,Finish_table!BT$4:BT$99,0),1))</f>
        <v>#N/A</v>
      </c>
      <c r="U551" s="233" t="e">
        <f>(INDEX(Finish_table!CB$4:CB$99,MATCH('16 Year_History_Results'!$G551,Finish_table!CC$4:CC$99,0),1))</f>
        <v>#N/A</v>
      </c>
      <c r="V551" s="233" t="e">
        <f>(INDEX(Finish_table!CK$4:CK$99,MATCH('16 Year_History_Results'!$G551,Finish_table!CL$4:CL$99,0),1))</f>
        <v>#N/A</v>
      </c>
      <c r="W551" s="233" t="e">
        <f>(INDEX(Finish_table!CT$4:CT$99,MATCH('16 Year_History_Results'!$G551,Finish_table!CU$4:CU$99,0),1))</f>
        <v>#N/A</v>
      </c>
      <c r="X551" s="233" t="e">
        <f>(INDEX(Finish_table!DC$4:DC$99,MATCH('16 Year_History_Results'!$G551,Finish_table!DD$4:DD$99,0),1))</f>
        <v>#N/A</v>
      </c>
      <c r="Y551" s="233" t="e">
        <f>(INDEX(Finish_table!DL$4:DL$99,MATCH('16 Year_History_Results'!$G551,Finish_table!DM$4:DM$99,0),1))</f>
        <v>#N/A</v>
      </c>
      <c r="Z551" s="233" t="e">
        <f>(INDEX(Finish_table!DU$4:DU$99,MATCH('16 Year_History_Results'!$G551,Finish_table!DV$4:DV$99,0),1))</f>
        <v>#N/A</v>
      </c>
      <c r="AA551" s="233" t="e">
        <f>(INDEX(Finish_table!ED$4:ED$140,MATCH('16 Year_History_Results'!$G551,Finish_table!EE$4:EE$140,0),1))</f>
        <v>#N/A</v>
      </c>
      <c r="AB551" s="233" t="e">
        <f>(INDEX(Finish_table!EM$4:EM$224,MATCH('16 Year_History_Results'!$G551,Finish_table!EN$4:EN$224,0),1))</f>
        <v>#N/A</v>
      </c>
      <c r="AC551" s="253" t="e">
        <f>(INDEX(Finish_table!EW$4:EW$224,MATCH('16 Year_History_Results'!$G551,Finish_table!EX$4:EX$224,0),1))</f>
        <v>#N/A</v>
      </c>
      <c r="AG551">
        <f t="shared" si="391"/>
        <v>306</v>
      </c>
      <c r="AH551" s="110"/>
      <c r="AI551" s="2"/>
      <c r="AJ551" s="146">
        <f>INDEX('2001'!$C$44:$C$140,'16 Year_History_Results'!BZ551)</f>
        <v>10</v>
      </c>
      <c r="AK551" s="2">
        <f>INDEX('2002'!$C$44:$C$140,'16 Year_History_Results'!CA551)</f>
        <v>0</v>
      </c>
      <c r="AL551" s="2">
        <f>INDEX('2003'!$C$44:$C$140,'16 Year_History_Results'!CB551)</f>
        <v>0</v>
      </c>
      <c r="AM551" s="2">
        <f>INDEX('2004'!$C$44:$C$140,'16 Year_History_Results'!CC551)</f>
        <v>0</v>
      </c>
      <c r="AN551" s="2">
        <f>INDEX('2005'!$C$44:$C$140,'16 Year_History_Results'!CD551)</f>
        <v>0</v>
      </c>
      <c r="AO551" s="2">
        <f>INDEX('2006'!$C$44:$C$140,'16 Year_History_Results'!CE551)</f>
        <v>0</v>
      </c>
      <c r="AP551" s="2">
        <f>INDEX('2007'!$C$44:$C$140,'16 Year_History_Results'!CF551)</f>
        <v>0</v>
      </c>
      <c r="AQ551" s="2">
        <f>INDEX('2008'!$C$44:$C$140,'16 Year_History_Results'!CG551)</f>
        <v>0</v>
      </c>
      <c r="AR551" s="2">
        <f>INDEX('2009'!$C$44:$C$140,'16 Year_History_Results'!CH551)</f>
        <v>0</v>
      </c>
      <c r="AS551" s="2">
        <f>INDEX('2010'!$C$44:$C$140,'16 Year_History_Results'!CI551)</f>
        <v>0</v>
      </c>
      <c r="AT551" s="2">
        <f>INDEX('2011'!$C$44:$C$140,'16 Year_History_Results'!CJ551)</f>
        <v>0</v>
      </c>
      <c r="AU551" s="2">
        <f>INDEX('2012'!$C$44:$C$140,'16 Year_History_Results'!CK551)</f>
        <v>0</v>
      </c>
      <c r="AV551" s="2">
        <f>INDEX('2013'!$C$44:$C$140,'16 Year_History_Results'!CL551)</f>
        <v>0</v>
      </c>
      <c r="AW551" s="2">
        <f>INDEX('2014'!$C$52:$C$180,'16 Year_History_Results'!CM551)</f>
        <v>0</v>
      </c>
      <c r="AX551" s="2">
        <f>INDEX('2015'!$E$52:$E$308,'16 Year_History_Results'!CN551)</f>
        <v>0</v>
      </c>
      <c r="AY551" s="147">
        <f>INDEX('2016'!$E$52:$E$308,'16 Year_History_Results'!CO551)</f>
        <v>0</v>
      </c>
      <c r="AZ551" s="2"/>
      <c r="BB551">
        <f t="shared" si="414"/>
        <v>306</v>
      </c>
      <c r="BC551" s="110"/>
      <c r="BD551" s="97"/>
      <c r="BE551" s="146">
        <f>INDEX('2001'!$B$44:$B$140,'16 Year_History_Results'!BZ551)</f>
        <v>7</v>
      </c>
      <c r="BF551" s="2">
        <f>INDEX('2002'!$B$44:$B$140,'16 Year_History_Results'!CA551)</f>
        <v>0</v>
      </c>
      <c r="BG551" s="2">
        <f>INDEX('2003'!$B$44:$B$140,'16 Year_History_Results'!CB551)</f>
        <v>14</v>
      </c>
      <c r="BH551" s="2">
        <f>INDEX('2004'!$B$44:$B$140,'16 Year_History_Results'!CC551)</f>
        <v>0</v>
      </c>
      <c r="BI551" s="2">
        <f>INDEX('2005'!$B$44:$B$140,'16 Year_History_Results'!CD551)</f>
        <v>0</v>
      </c>
      <c r="BJ551" s="2">
        <f>INDEX('2006'!$B$44:$B$140,'16 Year_History_Results'!CE551)</f>
        <v>0</v>
      </c>
      <c r="BK551" s="2">
        <f>INDEX('2007'!$B$44:$B$140,'16 Year_History_Results'!CF551)</f>
        <v>0</v>
      </c>
      <c r="BL551" s="2">
        <f>INDEX('2008'!$B$44:$B$140,'16 Year_History_Results'!CG551)</f>
        <v>0</v>
      </c>
      <c r="BM551" s="2">
        <f>INDEX('2009'!$B$44:$B$140,'16 Year_History_Results'!CH551)</f>
        <v>0</v>
      </c>
      <c r="BN551" s="2">
        <f>INDEX('2010'!$B$44:$B$140,'16 Year_History_Results'!CI551)</f>
        <v>0</v>
      </c>
      <c r="BO551" s="2">
        <f>INDEX('2011'!$B$44:$B$140,'16 Year_History_Results'!CJ551)</f>
        <v>0</v>
      </c>
      <c r="BP551" s="2">
        <f>INDEX('2012'!$B$44:$B$140,'16 Year_History_Results'!CK551)</f>
        <v>0</v>
      </c>
      <c r="BQ551" s="2">
        <f>INDEX('2013'!$B$44:$B$140,'16 Year_History_Results'!CL551)</f>
        <v>0</v>
      </c>
      <c r="BR551" s="2">
        <f>INDEX('2014'!$B$52:$B$180,'16 Year_History_Results'!CM551)</f>
        <v>0</v>
      </c>
      <c r="BS551" s="147">
        <f>INDEX('2015'!$B$52:$B$308,'16 Year_History_Results'!CN551)</f>
        <v>0</v>
      </c>
      <c r="BT551" s="147">
        <f>INDEX('2016'!$B$52:$B$308,'16 Year_History_Results'!CO551)</f>
        <v>0</v>
      </c>
      <c r="BW551">
        <f t="shared" si="415"/>
        <v>306</v>
      </c>
      <c r="BX551" s="110"/>
      <c r="BY551" s="97"/>
      <c r="BZ551" s="146">
        <f>IF(ISNA(MATCH($BW551,'2001'!$A$44:$A$139,0)),97,MATCH($BW551,'2001'!$A$44:$A$139,0))</f>
        <v>63</v>
      </c>
      <c r="CA551" s="2">
        <f>IF(ISNA(MATCH($BW551,'2002'!$A$44:$A$139,0)),97,MATCH($BW551,'2002'!$A$44:$A$139,0))</f>
        <v>97</v>
      </c>
      <c r="CB551" s="2">
        <f>IF(ISNA(MATCH($BW551,'2003'!$A$44:$A$139,0)),97,MATCH($BW551,'2003'!$A$44:$A$139,0))</f>
        <v>55</v>
      </c>
      <c r="CC551" s="2">
        <f>IF(ISNA(MATCH($BW551,'2004'!$A$44:$A$139,0)),97,MATCH($BW551,'2004'!$A$44:$A$139,0))</f>
        <v>97</v>
      </c>
      <c r="CD551" s="2">
        <f>IF(ISNA(MATCH($BW551,'2005'!$A$44:$A$139,0)),97,MATCH($BW551,'2005'!$A$44:$A$139,0))</f>
        <v>97</v>
      </c>
      <c r="CE551" s="2">
        <f>IF(ISNA(MATCH($BW551,'2006'!$A$44:$A$139,0)),97,MATCH($BW551,'2006'!$A$44:$A$139,0))</f>
        <v>97</v>
      </c>
      <c r="CF551" s="2">
        <f>IF(ISNA(MATCH($BW551,'2007'!$A$44:$A$139,0)),97,MATCH($BW551,'2007'!$A$44:$A$139,0))</f>
        <v>97</v>
      </c>
      <c r="CG551" s="2">
        <f>IF(ISNA(MATCH($BW551,'2008'!$A$44:$A$139,0)),97,MATCH($BW551,'2008'!$A$44:$A$139,0))</f>
        <v>97</v>
      </c>
      <c r="CH551" s="2">
        <f>IF(ISNA(MATCH($BW551,'2009'!$A$44:$A$139,0)),97,MATCH($BW551,'2009'!$A$44:$A$139,0))</f>
        <v>97</v>
      </c>
      <c r="CI551" s="2">
        <f>IF(ISNA(MATCH($BW551,'2010'!$A$44:$A$139,0)),97,MATCH($BW551,'2010'!$A$44:$A$139,0))</f>
        <v>97</v>
      </c>
      <c r="CJ551" s="2">
        <f>IF(ISNA(MATCH($BW551,'2011'!$A$44:$A$139,0)),97,MATCH($BW551,'2011'!$A$44:$A$139,0))</f>
        <v>97</v>
      </c>
      <c r="CK551" s="2">
        <f>IF(ISNA(MATCH($BW551,'2012'!$A$44:$A$139,0)),97,MATCH($BW551,'2012'!$A$44:$A$139,0))</f>
        <v>97</v>
      </c>
      <c r="CL551" s="2">
        <f>IF(ISNA(MATCH($BW551,'2013'!$A$44:$A$139,0)),97,MATCH($BW551,'2013'!$A$44:$A$139,0))</f>
        <v>97</v>
      </c>
      <c r="CM551" s="2">
        <f>IF(ISNA(MATCH($BW551,'2014'!$A$52:$A$179,0)),129,MATCH($BW551,'2014'!$A$52:$A$179,0))</f>
        <v>129</v>
      </c>
      <c r="CN551" s="147">
        <f>IF(ISNA(MATCH($BW551,'2015'!$A$52:$A$307,0)),257,MATCH($BW551,'2015'!$A$52:$A$307,0))</f>
        <v>257</v>
      </c>
      <c r="CO551" s="147">
        <f>IF(ISNA(MATCH($BW551,'2016'!$A$52:$A$307,0)),257,MATCH($BW551,'2016'!$A$52:$A$307,0))</f>
        <v>257</v>
      </c>
      <c r="CQ551">
        <f t="shared" si="392"/>
        <v>306</v>
      </c>
      <c r="CR551" s="281"/>
      <c r="CS551" s="279"/>
      <c r="CT551" s="278">
        <f t="shared" si="393"/>
        <v>17</v>
      </c>
      <c r="CU551" s="279">
        <f t="shared" si="394"/>
        <v>11.3322</v>
      </c>
      <c r="CV551" s="279">
        <f t="shared" si="395"/>
        <v>21.554044519999998</v>
      </c>
      <c r="CW551" s="279">
        <f t="shared" si="396"/>
        <v>14.367926077031997</v>
      </c>
      <c r="CX551" s="279">
        <f t="shared" si="397"/>
        <v>9.5776595229495296</v>
      </c>
      <c r="CY551" s="279">
        <f t="shared" si="398"/>
        <v>6.3844678379981561</v>
      </c>
      <c r="CZ551" s="279">
        <f t="shared" si="399"/>
        <v>4.2558862608095707</v>
      </c>
      <c r="DA551" s="279">
        <f t="shared" si="400"/>
        <v>2.8369737814556597</v>
      </c>
      <c r="DB551" s="279">
        <f t="shared" si="401"/>
        <v>1.8911267227183426</v>
      </c>
      <c r="DC551" s="279">
        <f t="shared" si="402"/>
        <v>1.2606250733640472</v>
      </c>
      <c r="DD551" s="279">
        <f t="shared" si="403"/>
        <v>0.84033267390447375</v>
      </c>
      <c r="DE551" s="279">
        <f t="shared" si="404"/>
        <v>0.56016576042472221</v>
      </c>
      <c r="DF551" s="279">
        <f t="shared" si="405"/>
        <v>0.37340649589911984</v>
      </c>
      <c r="DG551" s="279">
        <f t="shared" si="406"/>
        <v>0.24891277016635327</v>
      </c>
      <c r="DH551" s="280">
        <f t="shared" si="407"/>
        <v>0.16592525259289109</v>
      </c>
      <c r="DI551" s="280">
        <f t="shared" si="419"/>
        <v>0.1106057733784212</v>
      </c>
      <c r="DJ551" s="154">
        <f t="shared" si="416"/>
        <v>490</v>
      </c>
      <c r="DK551" s="279">
        <f t="shared" si="408"/>
        <v>306</v>
      </c>
      <c r="DL551" s="97"/>
      <c r="DM551" s="154"/>
      <c r="DN551" s="267">
        <f>BE551+AJ551+DM551</f>
        <v>17</v>
      </c>
      <c r="DO551" s="154">
        <f>BF551+AK551+DN551</f>
        <v>17</v>
      </c>
      <c r="DP551" s="154">
        <f>BG551+AL551+DO551</f>
        <v>31</v>
      </c>
      <c r="DQ551" s="154">
        <f>BH551+AM551+DP551</f>
        <v>31</v>
      </c>
      <c r="DR551" s="154">
        <f>BI551+AN551+DQ551</f>
        <v>31</v>
      </c>
      <c r="DS551" s="154">
        <f>BJ551+AO551+DR551</f>
        <v>31</v>
      </c>
      <c r="DT551" s="154">
        <f>BK551+AP551+DS551</f>
        <v>31</v>
      </c>
      <c r="DU551" s="154">
        <f>BL551+AQ551+DT551</f>
        <v>31</v>
      </c>
      <c r="DV551" s="154">
        <f>BM551+AR551+DU551</f>
        <v>31</v>
      </c>
      <c r="DW551" s="154">
        <f>BN551+AS551+DV551</f>
        <v>31</v>
      </c>
      <c r="DX551" s="154">
        <f>BO551+AT551+DW551</f>
        <v>31</v>
      </c>
      <c r="DY551" s="154">
        <f>BP551+AU551+DX551</f>
        <v>31</v>
      </c>
      <c r="DZ551" s="154">
        <f t="shared" si="409"/>
        <v>31</v>
      </c>
      <c r="EA551" s="154">
        <f t="shared" si="410"/>
        <v>31</v>
      </c>
      <c r="EB551" s="264">
        <f t="shared" si="411"/>
        <v>31</v>
      </c>
      <c r="EC551" s="264">
        <f t="shared" si="420"/>
        <v>31</v>
      </c>
      <c r="ED551" s="154">
        <f t="shared" si="417"/>
        <v>245</v>
      </c>
    </row>
    <row r="552" spans="2:134" ht="13" thickBot="1" x14ac:dyDescent="0.3">
      <c r="B552" s="247">
        <v>302</v>
      </c>
      <c r="C552" s="50">
        <f t="shared" si="412"/>
        <v>3</v>
      </c>
      <c r="D552" s="50">
        <f t="shared" si="413"/>
        <v>0</v>
      </c>
      <c r="E552" s="97"/>
      <c r="F552" s="2">
        <f t="shared" si="418"/>
        <v>547</v>
      </c>
      <c r="G552" s="207">
        <v>281</v>
      </c>
      <c r="H552" s="98">
        <f>15- COUNTIF(L552:AC552,"#N/A")</f>
        <v>0</v>
      </c>
      <c r="I552" s="131">
        <f>SUM(AH552:AY552)+SUM(BE552:BT552)</f>
        <v>14</v>
      </c>
      <c r="J552" s="398">
        <f>DI552</f>
        <v>0.1077734405784031</v>
      </c>
      <c r="K552" s="456" t="str">
        <f>IF(ISNUMBER(MATCH(G552,'[4]OPR data'!$A$3:$A$2900,0)),"Y","N")</f>
        <v>Y</v>
      </c>
      <c r="L552" s="110"/>
      <c r="M552" s="233"/>
      <c r="N552" s="469" t="e">
        <f>(INDEX(Finish_table!R$4:R$83,MATCH('16 Year_History_Results'!$G552,Finish_table!S$4:S$83,0),1))</f>
        <v>#N/A</v>
      </c>
      <c r="O552" s="233" t="e">
        <f>(INDEX(Finish_table!Z$4:Z$99,MATCH('16 Year_History_Results'!$G552,Finish_table!AA$4:AA$99,0),1))</f>
        <v>#N/A</v>
      </c>
      <c r="P552" s="233" t="e">
        <f>(INDEX(Finish_table!AI$4:AI$99,MATCH('16 Year_History_Results'!$G552,Finish_table!AJ$4:AJ$99,0),1))</f>
        <v>#N/A</v>
      </c>
      <c r="Q552" s="233" t="str">
        <f>(INDEX(Finish_table!AR$4:AR$99,MATCH('16 Year_History_Results'!$G552,Finish_table!AS$4:AS$99,0),1))</f>
        <v>QF</v>
      </c>
      <c r="R552" s="233" t="e">
        <f>(INDEX(Finish_table!BA$4:BA$99,MATCH('16 Year_History_Results'!$G552,Finish_table!BB$4:BB$99,0),1))</f>
        <v>#N/A</v>
      </c>
      <c r="S552" s="233" t="e">
        <f>(INDEX(Finish_table!BJ$4:BJ$99,MATCH('16 Year_History_Results'!$G552,Finish_table!BK$4:BK$99,0),1))</f>
        <v>#N/A</v>
      </c>
      <c r="T552" s="233" t="e">
        <f>(INDEX(Finish_table!BS$4:BS$99,MATCH('16 Year_History_Results'!$G552,Finish_table!BT$4:BT$99,0),1))</f>
        <v>#N/A</v>
      </c>
      <c r="U552" s="233" t="e">
        <f>(INDEX(Finish_table!CB$4:CB$99,MATCH('16 Year_History_Results'!$G552,Finish_table!CC$4:CC$99,0),1))</f>
        <v>#N/A</v>
      </c>
      <c r="V552" s="233" t="e">
        <f>(INDEX(Finish_table!CK$4:CK$99,MATCH('16 Year_History_Results'!$G552,Finish_table!CL$4:CL$99,0),1))</f>
        <v>#N/A</v>
      </c>
      <c r="W552" s="233" t="e">
        <f>(INDEX(Finish_table!CT$4:CT$99,MATCH('16 Year_History_Results'!$G552,Finish_table!CU$4:CU$99,0),1))</f>
        <v>#N/A</v>
      </c>
      <c r="X552" s="233" t="e">
        <f>(INDEX(Finish_table!DC$4:DC$99,MATCH('16 Year_History_Results'!$G552,Finish_table!DD$4:DD$99,0),1))</f>
        <v>#N/A</v>
      </c>
      <c r="Y552" s="233" t="e">
        <f>(INDEX(Finish_table!DL$4:DL$99,MATCH('16 Year_History_Results'!$G552,Finish_table!DM$4:DM$99,0),1))</f>
        <v>#N/A</v>
      </c>
      <c r="Z552" s="233" t="e">
        <f>(INDEX(Finish_table!DU$4:DU$99,MATCH('16 Year_History_Results'!$G552,Finish_table!DV$4:DV$99,0),1))</f>
        <v>#N/A</v>
      </c>
      <c r="AA552" s="233" t="e">
        <f>(INDEX(Finish_table!ED$4:ED$140,MATCH('16 Year_History_Results'!$G552,Finish_table!EE$4:EE$140,0),1))</f>
        <v>#N/A</v>
      </c>
      <c r="AB552" s="233" t="e">
        <f>(INDEX(Finish_table!EM$4:EM$224,MATCH('16 Year_History_Results'!$G552,Finish_table!EN$4:EN$224,0),1))</f>
        <v>#N/A</v>
      </c>
      <c r="AC552" s="253" t="e">
        <f>(INDEX(Finish_table!EW$4:EW$224,MATCH('16 Year_History_Results'!$G552,Finish_table!EX$4:EX$224,0),1))</f>
        <v>#N/A</v>
      </c>
      <c r="AG552">
        <f t="shared" si="391"/>
        <v>281</v>
      </c>
      <c r="AH552" s="110"/>
      <c r="AI552" s="2"/>
      <c r="AJ552" s="146">
        <f>INDEX('2001'!$C$44:$C$140,'16 Year_History_Results'!BZ552)</f>
        <v>0</v>
      </c>
      <c r="AK552" s="2">
        <f>INDEX('2002'!$C$44:$C$140,'16 Year_History_Results'!CA552)</f>
        <v>0</v>
      </c>
      <c r="AL552" s="2">
        <f>INDEX('2003'!$C$44:$C$140,'16 Year_History_Results'!CB552)</f>
        <v>0</v>
      </c>
      <c r="AM552" s="2">
        <f>INDEX('2004'!$C$44:$C$140,'16 Year_History_Results'!CC552)</f>
        <v>0</v>
      </c>
      <c r="AN552" s="2">
        <f>INDEX('2005'!$C$44:$C$140,'16 Year_History_Results'!CD552)</f>
        <v>0</v>
      </c>
      <c r="AO552" s="2">
        <f>INDEX('2006'!$C$44:$C$140,'16 Year_History_Results'!CE552)</f>
        <v>0</v>
      </c>
      <c r="AP552" s="2">
        <f>INDEX('2007'!$C$44:$C$140,'16 Year_History_Results'!CF552)</f>
        <v>0</v>
      </c>
      <c r="AQ552" s="2">
        <f>INDEX('2008'!$C$44:$C$140,'16 Year_History_Results'!CG552)</f>
        <v>0</v>
      </c>
      <c r="AR552" s="2">
        <f>INDEX('2009'!$C$44:$C$140,'16 Year_History_Results'!CH552)</f>
        <v>0</v>
      </c>
      <c r="AS552" s="2">
        <f>INDEX('2010'!$C$44:$C$140,'16 Year_History_Results'!CI552)</f>
        <v>0</v>
      </c>
      <c r="AT552" s="2">
        <f>INDEX('2011'!$C$44:$C$140,'16 Year_History_Results'!CJ552)</f>
        <v>0</v>
      </c>
      <c r="AU552" s="2">
        <f>INDEX('2012'!$C$44:$C$140,'16 Year_History_Results'!CK552)</f>
        <v>0</v>
      </c>
      <c r="AV552" s="2">
        <f>INDEX('2013'!$C$44:$C$140,'16 Year_History_Results'!CL552)</f>
        <v>0</v>
      </c>
      <c r="AW552" s="2">
        <f>INDEX('2014'!$C$52:$C$180,'16 Year_History_Results'!CM552)</f>
        <v>0</v>
      </c>
      <c r="AX552" s="2">
        <f>INDEX('2015'!$E$52:$E$308,'16 Year_History_Results'!CN552)</f>
        <v>0</v>
      </c>
      <c r="AY552" s="147">
        <f>INDEX('2016'!$E$52:$E$308,'16 Year_History_Results'!CO552)</f>
        <v>0</v>
      </c>
      <c r="AZ552" s="2"/>
      <c r="BB552">
        <f t="shared" si="414"/>
        <v>281</v>
      </c>
      <c r="BC552" s="110"/>
      <c r="BD552" s="97"/>
      <c r="BE552" s="146">
        <f>INDEX('2001'!$B$44:$B$140,'16 Year_History_Results'!BZ552)</f>
        <v>0</v>
      </c>
      <c r="BF552" s="2">
        <f>INDEX('2002'!$B$44:$B$140,'16 Year_History_Results'!CA552)</f>
        <v>0</v>
      </c>
      <c r="BG552" s="2">
        <f>INDEX('2003'!$B$44:$B$140,'16 Year_History_Results'!CB552)</f>
        <v>0</v>
      </c>
      <c r="BH552" s="2">
        <f>INDEX('2004'!$B$44:$B$140,'16 Year_History_Results'!CC552)</f>
        <v>14</v>
      </c>
      <c r="BI552" s="2">
        <f>INDEX('2005'!$B$44:$B$140,'16 Year_History_Results'!CD552)</f>
        <v>0</v>
      </c>
      <c r="BJ552" s="2">
        <f>INDEX('2006'!$B$44:$B$140,'16 Year_History_Results'!CE552)</f>
        <v>0</v>
      </c>
      <c r="BK552" s="2">
        <f>INDEX('2007'!$B$44:$B$140,'16 Year_History_Results'!CF552)</f>
        <v>0</v>
      </c>
      <c r="BL552" s="2">
        <f>INDEX('2008'!$B$44:$B$140,'16 Year_History_Results'!CG552)</f>
        <v>0</v>
      </c>
      <c r="BM552" s="2">
        <f>INDEX('2009'!$B$44:$B$140,'16 Year_History_Results'!CH552)</f>
        <v>0</v>
      </c>
      <c r="BN552" s="2">
        <f>INDEX('2010'!$B$44:$B$140,'16 Year_History_Results'!CI552)</f>
        <v>0</v>
      </c>
      <c r="BO552" s="2">
        <f>INDEX('2011'!$B$44:$B$140,'16 Year_History_Results'!CJ552)</f>
        <v>0</v>
      </c>
      <c r="BP552" s="2">
        <f>INDEX('2012'!$B$44:$B$140,'16 Year_History_Results'!CK552)</f>
        <v>0</v>
      </c>
      <c r="BQ552" s="2">
        <f>INDEX('2013'!$B$44:$B$140,'16 Year_History_Results'!CL552)</f>
        <v>0</v>
      </c>
      <c r="BR552" s="2">
        <f>INDEX('2014'!$B$52:$B$180,'16 Year_History_Results'!CM552)</f>
        <v>0</v>
      </c>
      <c r="BS552" s="147">
        <f>INDEX('2015'!$B$52:$B$308,'16 Year_History_Results'!CN552)</f>
        <v>0</v>
      </c>
      <c r="BT552" s="147">
        <f>INDEX('2016'!$B$52:$B$308,'16 Year_History_Results'!CO552)</f>
        <v>0</v>
      </c>
      <c r="BW552">
        <f t="shared" si="415"/>
        <v>281</v>
      </c>
      <c r="BX552" s="110"/>
      <c r="BY552" s="97"/>
      <c r="BZ552" s="146">
        <f>IF(ISNA(MATCH($BW552,'2001'!$A$44:$A$139,0)),97,MATCH($BW552,'2001'!$A$44:$A$139,0))</f>
        <v>97</v>
      </c>
      <c r="CA552" s="2">
        <f>IF(ISNA(MATCH($BW552,'2002'!$A$44:$A$139,0)),97,MATCH($BW552,'2002'!$A$44:$A$139,0))</f>
        <v>97</v>
      </c>
      <c r="CB552" s="2">
        <f>IF(ISNA(MATCH($BW552,'2003'!$A$44:$A$139,0)),97,MATCH($BW552,'2003'!$A$44:$A$139,0))</f>
        <v>97</v>
      </c>
      <c r="CC552" s="2">
        <f>IF(ISNA(MATCH($BW552,'2004'!$A$44:$A$139,0)),97,MATCH($BW552,'2004'!$A$44:$A$139,0))</f>
        <v>42</v>
      </c>
      <c r="CD552" s="2">
        <f>IF(ISNA(MATCH($BW552,'2005'!$A$44:$A$139,0)),97,MATCH($BW552,'2005'!$A$44:$A$139,0))</f>
        <v>97</v>
      </c>
      <c r="CE552" s="2">
        <f>IF(ISNA(MATCH($BW552,'2006'!$A$44:$A$139,0)),97,MATCH($BW552,'2006'!$A$44:$A$139,0))</f>
        <v>97</v>
      </c>
      <c r="CF552" s="2">
        <f>IF(ISNA(MATCH($BW552,'2007'!$A$44:$A$139,0)),97,MATCH($BW552,'2007'!$A$44:$A$139,0))</f>
        <v>97</v>
      </c>
      <c r="CG552" s="2">
        <f>IF(ISNA(MATCH($BW552,'2008'!$A$44:$A$139,0)),97,MATCH($BW552,'2008'!$A$44:$A$139,0))</f>
        <v>97</v>
      </c>
      <c r="CH552" s="2">
        <f>IF(ISNA(MATCH($BW552,'2009'!$A$44:$A$139,0)),97,MATCH($BW552,'2009'!$A$44:$A$139,0))</f>
        <v>97</v>
      </c>
      <c r="CI552" s="2">
        <f>IF(ISNA(MATCH($BW552,'2010'!$A$44:$A$139,0)),97,MATCH($BW552,'2010'!$A$44:$A$139,0))</f>
        <v>97</v>
      </c>
      <c r="CJ552" s="2">
        <f>IF(ISNA(MATCH($BW552,'2011'!$A$44:$A$139,0)),97,MATCH($BW552,'2011'!$A$44:$A$139,0))</f>
        <v>97</v>
      </c>
      <c r="CK552" s="2">
        <f>IF(ISNA(MATCH($BW552,'2012'!$A$44:$A$139,0)),97,MATCH($BW552,'2012'!$A$44:$A$139,0))</f>
        <v>97</v>
      </c>
      <c r="CL552" s="2">
        <f>IF(ISNA(MATCH($BW552,'2013'!$A$44:$A$139,0)),97,MATCH($BW552,'2013'!$A$44:$A$139,0))</f>
        <v>97</v>
      </c>
      <c r="CM552" s="2">
        <f>IF(ISNA(MATCH($BW552,'2014'!$A$52:$A$179,0)),129,MATCH($BW552,'2014'!$A$52:$A$179,0))</f>
        <v>129</v>
      </c>
      <c r="CN552" s="147">
        <f>IF(ISNA(MATCH($BW552,'2015'!$A$52:$A$307,0)),257,MATCH($BW552,'2015'!$A$52:$A$307,0))</f>
        <v>257</v>
      </c>
      <c r="CO552" s="147">
        <f>IF(ISNA(MATCH($BW552,'2016'!$A$52:$A$307,0)),257,MATCH($BW552,'2016'!$A$52:$A$307,0))</f>
        <v>257</v>
      </c>
      <c r="CQ552">
        <f t="shared" si="392"/>
        <v>281</v>
      </c>
      <c r="CR552" s="281"/>
      <c r="CS552" s="279"/>
      <c r="CT552" s="278">
        <f t="shared" si="393"/>
        <v>0</v>
      </c>
      <c r="CU552" s="279">
        <f t="shared" si="394"/>
        <v>0</v>
      </c>
      <c r="CV552" s="279">
        <f t="shared" si="395"/>
        <v>0</v>
      </c>
      <c r="CW552" s="279">
        <f t="shared" si="396"/>
        <v>14</v>
      </c>
      <c r="CX552" s="279">
        <f t="shared" si="397"/>
        <v>9.3323999999999998</v>
      </c>
      <c r="CY552" s="279">
        <f t="shared" si="398"/>
        <v>6.2209778399999998</v>
      </c>
      <c r="CZ552" s="279">
        <f t="shared" si="399"/>
        <v>4.1469038281439996</v>
      </c>
      <c r="DA552" s="279">
        <f t="shared" si="400"/>
        <v>2.7643260918407901</v>
      </c>
      <c r="DB552" s="279">
        <f t="shared" si="401"/>
        <v>1.8426997728210706</v>
      </c>
      <c r="DC552" s="279">
        <f t="shared" si="402"/>
        <v>1.2283436685625255</v>
      </c>
      <c r="DD552" s="279">
        <f t="shared" si="403"/>
        <v>0.81881388946377953</v>
      </c>
      <c r="DE552" s="279">
        <f t="shared" si="404"/>
        <v>0.54582133871655536</v>
      </c>
      <c r="DF552" s="279">
        <f t="shared" si="405"/>
        <v>0.36384450438845578</v>
      </c>
      <c r="DG552" s="279">
        <f t="shared" si="406"/>
        <v>0.24253874662534461</v>
      </c>
      <c r="DH552" s="280">
        <f t="shared" si="407"/>
        <v>0.16167632850045471</v>
      </c>
      <c r="DI552" s="280">
        <f t="shared" si="419"/>
        <v>0.1077734405784031</v>
      </c>
      <c r="DJ552" s="154">
        <f t="shared" si="416"/>
        <v>491</v>
      </c>
      <c r="DK552" s="279">
        <f t="shared" si="408"/>
        <v>281</v>
      </c>
      <c r="DL552" s="97"/>
      <c r="DM552" s="154"/>
      <c r="DN552" s="267">
        <f>BE552+AJ552+DM552</f>
        <v>0</v>
      </c>
      <c r="DO552" s="154">
        <f>BF552+AK552+DN552</f>
        <v>0</v>
      </c>
      <c r="DP552" s="154">
        <f>BG552+AL552+DO552</f>
        <v>0</v>
      </c>
      <c r="DQ552" s="154">
        <f>BH552+AM552+DP552</f>
        <v>14</v>
      </c>
      <c r="DR552" s="154">
        <f>BI552+AN552+DQ552</f>
        <v>14</v>
      </c>
      <c r="DS552" s="154">
        <f>BJ552+AO552+DR552</f>
        <v>14</v>
      </c>
      <c r="DT552" s="154">
        <f>BK552+AP552+DS552</f>
        <v>14</v>
      </c>
      <c r="DU552" s="154">
        <f>BL552+AQ552+DT552</f>
        <v>14</v>
      </c>
      <c r="DV552" s="154">
        <f>BM552+AR552+DU552</f>
        <v>14</v>
      </c>
      <c r="DW552" s="154">
        <f>BN552+AS552+DV552</f>
        <v>14</v>
      </c>
      <c r="DX552" s="154">
        <f>BO552+AT552+DW552</f>
        <v>14</v>
      </c>
      <c r="DY552" s="154">
        <f>BP552+AU552+DX552</f>
        <v>14</v>
      </c>
      <c r="DZ552" s="154">
        <f t="shared" si="409"/>
        <v>14</v>
      </c>
      <c r="EA552" s="154">
        <f t="shared" si="410"/>
        <v>14</v>
      </c>
      <c r="EB552" s="264">
        <f t="shared" si="411"/>
        <v>14</v>
      </c>
      <c r="EC552" s="264">
        <f t="shared" si="420"/>
        <v>14</v>
      </c>
      <c r="ED552" s="154">
        <f t="shared" si="417"/>
        <v>369</v>
      </c>
    </row>
    <row r="553" spans="2:134" ht="13" thickBot="1" x14ac:dyDescent="0.3">
      <c r="B553" s="131">
        <v>302</v>
      </c>
      <c r="C553" s="50">
        <f t="shared" si="412"/>
        <v>4</v>
      </c>
      <c r="D553" s="50">
        <f t="shared" si="413"/>
        <v>0</v>
      </c>
      <c r="E553" s="97"/>
      <c r="F553" s="2">
        <f t="shared" si="418"/>
        <v>548</v>
      </c>
      <c r="G553" s="207">
        <v>456</v>
      </c>
      <c r="H553" s="98">
        <f>15- COUNTIF(L553:AC553,"#N/A")</f>
        <v>0</v>
      </c>
      <c r="I553" s="131">
        <f>SUM(AH553:AY553)+SUM(BE553:BT553)</f>
        <v>14</v>
      </c>
      <c r="J553" s="398">
        <f>DI553</f>
        <v>0.1077734405784031</v>
      </c>
      <c r="K553" s="456" t="str">
        <f>IF(ISNUMBER(MATCH(G553,'[4]OPR data'!$A$3:$A$2900,0)),"Y","N")</f>
        <v>Y</v>
      </c>
      <c r="L553" s="110"/>
      <c r="M553" s="233"/>
      <c r="N553" s="469" t="e">
        <f>(INDEX(Finish_table!R$4:R$83,MATCH('16 Year_History_Results'!$G553,Finish_table!S$4:S$83,0),1))</f>
        <v>#N/A</v>
      </c>
      <c r="O553" s="233" t="e">
        <f>(INDEX(Finish_table!Z$4:Z$99,MATCH('16 Year_History_Results'!$G553,Finish_table!AA$4:AA$99,0),1))</f>
        <v>#N/A</v>
      </c>
      <c r="P553" s="233" t="e">
        <f>(INDEX(Finish_table!AI$4:AI$99,MATCH('16 Year_History_Results'!$G553,Finish_table!AJ$4:AJ$99,0),1))</f>
        <v>#N/A</v>
      </c>
      <c r="Q553" s="233" t="str">
        <f>(INDEX(Finish_table!AR$4:AR$99,MATCH('16 Year_History_Results'!$G553,Finish_table!AS$4:AS$99,0),1))</f>
        <v>QF</v>
      </c>
      <c r="R553" s="233" t="e">
        <f>(INDEX(Finish_table!BA$4:BA$99,MATCH('16 Year_History_Results'!$G553,Finish_table!BB$4:BB$99,0),1))</f>
        <v>#N/A</v>
      </c>
      <c r="S553" s="233" t="e">
        <f>(INDEX(Finish_table!BJ$4:BJ$99,MATCH('16 Year_History_Results'!$G553,Finish_table!BK$4:BK$99,0),1))</f>
        <v>#N/A</v>
      </c>
      <c r="T553" s="233" t="e">
        <f>(INDEX(Finish_table!BS$4:BS$99,MATCH('16 Year_History_Results'!$G553,Finish_table!BT$4:BT$99,0),1))</f>
        <v>#N/A</v>
      </c>
      <c r="U553" s="233" t="e">
        <f>(INDEX(Finish_table!CB$4:CB$99,MATCH('16 Year_History_Results'!$G553,Finish_table!CC$4:CC$99,0),1))</f>
        <v>#N/A</v>
      </c>
      <c r="V553" s="233" t="e">
        <f>(INDEX(Finish_table!CK$4:CK$99,MATCH('16 Year_History_Results'!$G553,Finish_table!CL$4:CL$99,0),1))</f>
        <v>#N/A</v>
      </c>
      <c r="W553" s="233" t="e">
        <f>(INDEX(Finish_table!CT$4:CT$99,MATCH('16 Year_History_Results'!$G553,Finish_table!CU$4:CU$99,0),1))</f>
        <v>#N/A</v>
      </c>
      <c r="X553" s="233" t="e">
        <f>(INDEX(Finish_table!DC$4:DC$99,MATCH('16 Year_History_Results'!$G553,Finish_table!DD$4:DD$99,0),1))</f>
        <v>#N/A</v>
      </c>
      <c r="Y553" s="233" t="e">
        <f>(INDEX(Finish_table!DL$4:DL$99,MATCH('16 Year_History_Results'!$G553,Finish_table!DM$4:DM$99,0),1))</f>
        <v>#N/A</v>
      </c>
      <c r="Z553" s="233" t="e">
        <f>(INDEX(Finish_table!DU$4:DU$99,MATCH('16 Year_History_Results'!$G553,Finish_table!DV$4:DV$99,0),1))</f>
        <v>#N/A</v>
      </c>
      <c r="AA553" s="233" t="e">
        <f>(INDEX(Finish_table!ED$4:ED$140,MATCH('16 Year_History_Results'!$G553,Finish_table!EE$4:EE$140,0),1))</f>
        <v>#N/A</v>
      </c>
      <c r="AB553" s="233" t="e">
        <f>(INDEX(Finish_table!EM$4:EM$224,MATCH('16 Year_History_Results'!$G553,Finish_table!EN$4:EN$224,0),1))</f>
        <v>#N/A</v>
      </c>
      <c r="AC553" s="253" t="e">
        <f>(INDEX(Finish_table!EW$4:EW$224,MATCH('16 Year_History_Results'!$G553,Finish_table!EX$4:EX$224,0),1))</f>
        <v>#N/A</v>
      </c>
      <c r="AG553">
        <f t="shared" si="391"/>
        <v>456</v>
      </c>
      <c r="AH553" s="110"/>
      <c r="AI553" s="2"/>
      <c r="AJ553" s="146">
        <f>INDEX('2001'!$C$44:$C$140,'16 Year_History_Results'!BZ553)</f>
        <v>0</v>
      </c>
      <c r="AK553" s="2">
        <f>INDEX('2002'!$C$44:$C$140,'16 Year_History_Results'!CA553)</f>
        <v>0</v>
      </c>
      <c r="AL553" s="2">
        <f>INDEX('2003'!$C$44:$C$140,'16 Year_History_Results'!CB553)</f>
        <v>0</v>
      </c>
      <c r="AM553" s="2">
        <f>INDEX('2004'!$C$44:$C$140,'16 Year_History_Results'!CC553)</f>
        <v>0</v>
      </c>
      <c r="AN553" s="2">
        <f>INDEX('2005'!$C$44:$C$140,'16 Year_History_Results'!CD553)</f>
        <v>0</v>
      </c>
      <c r="AO553" s="2">
        <f>INDEX('2006'!$C$44:$C$140,'16 Year_History_Results'!CE553)</f>
        <v>0</v>
      </c>
      <c r="AP553" s="2">
        <f>INDEX('2007'!$C$44:$C$140,'16 Year_History_Results'!CF553)</f>
        <v>0</v>
      </c>
      <c r="AQ553" s="2">
        <f>INDEX('2008'!$C$44:$C$140,'16 Year_History_Results'!CG553)</f>
        <v>0</v>
      </c>
      <c r="AR553" s="2">
        <f>INDEX('2009'!$C$44:$C$140,'16 Year_History_Results'!CH553)</f>
        <v>0</v>
      </c>
      <c r="AS553" s="2">
        <f>INDEX('2010'!$C$44:$C$140,'16 Year_History_Results'!CI553)</f>
        <v>0</v>
      </c>
      <c r="AT553" s="2">
        <f>INDEX('2011'!$C$44:$C$140,'16 Year_History_Results'!CJ553)</f>
        <v>0</v>
      </c>
      <c r="AU553" s="2">
        <f>INDEX('2012'!$C$44:$C$140,'16 Year_History_Results'!CK553)</f>
        <v>0</v>
      </c>
      <c r="AV553" s="2">
        <f>INDEX('2013'!$C$44:$C$140,'16 Year_History_Results'!CL553)</f>
        <v>0</v>
      </c>
      <c r="AW553" s="2">
        <f>INDEX('2014'!$C$52:$C$180,'16 Year_History_Results'!CM553)</f>
        <v>0</v>
      </c>
      <c r="AX553" s="2">
        <f>INDEX('2015'!$E$52:$E$308,'16 Year_History_Results'!CN553)</f>
        <v>0</v>
      </c>
      <c r="AY553" s="147">
        <f>INDEX('2016'!$E$52:$E$308,'16 Year_History_Results'!CO553)</f>
        <v>0</v>
      </c>
      <c r="AZ553" s="2"/>
      <c r="BB553">
        <f t="shared" si="414"/>
        <v>456</v>
      </c>
      <c r="BC553" s="110"/>
      <c r="BD553" s="97"/>
      <c r="BE553" s="146">
        <f>INDEX('2001'!$B$44:$B$140,'16 Year_History_Results'!BZ553)</f>
        <v>0</v>
      </c>
      <c r="BF553" s="2">
        <f>INDEX('2002'!$B$44:$B$140,'16 Year_History_Results'!CA553)</f>
        <v>0</v>
      </c>
      <c r="BG553" s="2">
        <f>INDEX('2003'!$B$44:$B$140,'16 Year_History_Results'!CB553)</f>
        <v>0</v>
      </c>
      <c r="BH553" s="2">
        <f>INDEX('2004'!$B$44:$B$140,'16 Year_History_Results'!CC553)</f>
        <v>14</v>
      </c>
      <c r="BI553" s="2">
        <f>INDEX('2005'!$B$44:$B$140,'16 Year_History_Results'!CD553)</f>
        <v>0</v>
      </c>
      <c r="BJ553" s="2">
        <f>INDEX('2006'!$B$44:$B$140,'16 Year_History_Results'!CE553)</f>
        <v>0</v>
      </c>
      <c r="BK553" s="2">
        <f>INDEX('2007'!$B$44:$B$140,'16 Year_History_Results'!CF553)</f>
        <v>0</v>
      </c>
      <c r="BL553" s="2">
        <f>INDEX('2008'!$B$44:$B$140,'16 Year_History_Results'!CG553)</f>
        <v>0</v>
      </c>
      <c r="BM553" s="2">
        <f>INDEX('2009'!$B$44:$B$140,'16 Year_History_Results'!CH553)</f>
        <v>0</v>
      </c>
      <c r="BN553" s="2">
        <f>INDEX('2010'!$B$44:$B$140,'16 Year_History_Results'!CI553)</f>
        <v>0</v>
      </c>
      <c r="BO553" s="2">
        <f>INDEX('2011'!$B$44:$B$140,'16 Year_History_Results'!CJ553)</f>
        <v>0</v>
      </c>
      <c r="BP553" s="2">
        <f>INDEX('2012'!$B$44:$B$140,'16 Year_History_Results'!CK553)</f>
        <v>0</v>
      </c>
      <c r="BQ553" s="2">
        <f>INDEX('2013'!$B$44:$B$140,'16 Year_History_Results'!CL553)</f>
        <v>0</v>
      </c>
      <c r="BR553" s="2">
        <f>INDEX('2014'!$B$52:$B$180,'16 Year_History_Results'!CM553)</f>
        <v>0</v>
      </c>
      <c r="BS553" s="147">
        <f>INDEX('2015'!$B$52:$B$308,'16 Year_History_Results'!CN553)</f>
        <v>0</v>
      </c>
      <c r="BT553" s="147">
        <f>INDEX('2016'!$B$52:$B$308,'16 Year_History_Results'!CO553)</f>
        <v>0</v>
      </c>
      <c r="BW553">
        <f t="shared" si="415"/>
        <v>456</v>
      </c>
      <c r="BX553" s="110"/>
      <c r="BY553" s="97"/>
      <c r="BZ553" s="146">
        <f>IF(ISNA(MATCH($BW553,'2001'!$A$44:$A$139,0)),97,MATCH($BW553,'2001'!$A$44:$A$139,0))</f>
        <v>97</v>
      </c>
      <c r="CA553" s="2">
        <f>IF(ISNA(MATCH($BW553,'2002'!$A$44:$A$139,0)),97,MATCH($BW553,'2002'!$A$44:$A$139,0))</f>
        <v>97</v>
      </c>
      <c r="CB553" s="2">
        <f>IF(ISNA(MATCH($BW553,'2003'!$A$44:$A$139,0)),97,MATCH($BW553,'2003'!$A$44:$A$139,0))</f>
        <v>97</v>
      </c>
      <c r="CC553" s="2">
        <f>IF(ISNA(MATCH($BW553,'2004'!$A$44:$A$139,0)),97,MATCH($BW553,'2004'!$A$44:$A$139,0))</f>
        <v>61</v>
      </c>
      <c r="CD553" s="2">
        <f>IF(ISNA(MATCH($BW553,'2005'!$A$44:$A$139,0)),97,MATCH($BW553,'2005'!$A$44:$A$139,0))</f>
        <v>97</v>
      </c>
      <c r="CE553" s="2">
        <f>IF(ISNA(MATCH($BW553,'2006'!$A$44:$A$139,0)),97,MATCH($BW553,'2006'!$A$44:$A$139,0))</f>
        <v>97</v>
      </c>
      <c r="CF553" s="2">
        <f>IF(ISNA(MATCH($BW553,'2007'!$A$44:$A$139,0)),97,MATCH($BW553,'2007'!$A$44:$A$139,0))</f>
        <v>97</v>
      </c>
      <c r="CG553" s="2">
        <f>IF(ISNA(MATCH($BW553,'2008'!$A$44:$A$139,0)),97,MATCH($BW553,'2008'!$A$44:$A$139,0))</f>
        <v>97</v>
      </c>
      <c r="CH553" s="2">
        <f>IF(ISNA(MATCH($BW553,'2009'!$A$44:$A$139,0)),97,MATCH($BW553,'2009'!$A$44:$A$139,0))</f>
        <v>97</v>
      </c>
      <c r="CI553" s="2">
        <f>IF(ISNA(MATCH($BW553,'2010'!$A$44:$A$139,0)),97,MATCH($BW553,'2010'!$A$44:$A$139,0))</f>
        <v>97</v>
      </c>
      <c r="CJ553" s="2">
        <f>IF(ISNA(MATCH($BW553,'2011'!$A$44:$A$139,0)),97,MATCH($BW553,'2011'!$A$44:$A$139,0))</f>
        <v>97</v>
      </c>
      <c r="CK553" s="2">
        <f>IF(ISNA(MATCH($BW553,'2012'!$A$44:$A$139,0)),97,MATCH($BW553,'2012'!$A$44:$A$139,0))</f>
        <v>97</v>
      </c>
      <c r="CL553" s="2">
        <f>IF(ISNA(MATCH($BW553,'2013'!$A$44:$A$139,0)),97,MATCH($BW553,'2013'!$A$44:$A$139,0))</f>
        <v>97</v>
      </c>
      <c r="CM553" s="2">
        <f>IF(ISNA(MATCH($BW553,'2014'!$A$52:$A$179,0)),129,MATCH($BW553,'2014'!$A$52:$A$179,0))</f>
        <v>129</v>
      </c>
      <c r="CN553" s="147">
        <f>IF(ISNA(MATCH($BW553,'2015'!$A$52:$A$307,0)),257,MATCH($BW553,'2015'!$A$52:$A$307,0))</f>
        <v>257</v>
      </c>
      <c r="CO553" s="147">
        <f>IF(ISNA(MATCH($BW553,'2016'!$A$52:$A$307,0)),257,MATCH($BW553,'2016'!$A$52:$A$307,0))</f>
        <v>257</v>
      </c>
      <c r="CQ553">
        <f t="shared" si="392"/>
        <v>456</v>
      </c>
      <c r="CR553" s="281"/>
      <c r="CS553" s="279"/>
      <c r="CT553" s="278">
        <f t="shared" si="393"/>
        <v>0</v>
      </c>
      <c r="CU553" s="279">
        <f t="shared" si="394"/>
        <v>0</v>
      </c>
      <c r="CV553" s="279">
        <f t="shared" si="395"/>
        <v>0</v>
      </c>
      <c r="CW553" s="279">
        <f t="shared" si="396"/>
        <v>14</v>
      </c>
      <c r="CX553" s="279">
        <f t="shared" si="397"/>
        <v>9.3323999999999998</v>
      </c>
      <c r="CY553" s="279">
        <f t="shared" si="398"/>
        <v>6.2209778399999998</v>
      </c>
      <c r="CZ553" s="279">
        <f t="shared" si="399"/>
        <v>4.1469038281439996</v>
      </c>
      <c r="DA553" s="279">
        <f t="shared" si="400"/>
        <v>2.7643260918407901</v>
      </c>
      <c r="DB553" s="279">
        <f t="shared" si="401"/>
        <v>1.8426997728210706</v>
      </c>
      <c r="DC553" s="279">
        <f t="shared" si="402"/>
        <v>1.2283436685625255</v>
      </c>
      <c r="DD553" s="279">
        <f t="shared" si="403"/>
        <v>0.81881388946377953</v>
      </c>
      <c r="DE553" s="279">
        <f t="shared" si="404"/>
        <v>0.54582133871655536</v>
      </c>
      <c r="DF553" s="279">
        <f t="shared" si="405"/>
        <v>0.36384450438845578</v>
      </c>
      <c r="DG553" s="279">
        <f t="shared" si="406"/>
        <v>0.24253874662534461</v>
      </c>
      <c r="DH553" s="280">
        <f t="shared" si="407"/>
        <v>0.16167632850045471</v>
      </c>
      <c r="DI553" s="280">
        <f t="shared" si="419"/>
        <v>0.1077734405784031</v>
      </c>
      <c r="DJ553" s="154">
        <f t="shared" si="416"/>
        <v>491</v>
      </c>
      <c r="DK553" s="279">
        <f t="shared" si="408"/>
        <v>456</v>
      </c>
      <c r="DL553" s="97"/>
      <c r="DM553" s="154"/>
      <c r="DN553" s="267">
        <f>BE553+AJ553+DM553</f>
        <v>0</v>
      </c>
      <c r="DO553" s="154">
        <f>BF553+AK553+DN553</f>
        <v>0</v>
      </c>
      <c r="DP553" s="154">
        <f>BG553+AL553+DO553</f>
        <v>0</v>
      </c>
      <c r="DQ553" s="154">
        <f>BH553+AM553+DP553</f>
        <v>14</v>
      </c>
      <c r="DR553" s="154">
        <f>BI553+AN553+DQ553</f>
        <v>14</v>
      </c>
      <c r="DS553" s="154">
        <f>BJ553+AO553+DR553</f>
        <v>14</v>
      </c>
      <c r="DT553" s="154">
        <f>BK553+AP553+DS553</f>
        <v>14</v>
      </c>
      <c r="DU553" s="154">
        <f>BL553+AQ553+DT553</f>
        <v>14</v>
      </c>
      <c r="DV553" s="154">
        <f>BM553+AR553+DU553</f>
        <v>14</v>
      </c>
      <c r="DW553" s="154">
        <f>BN553+AS553+DV553</f>
        <v>14</v>
      </c>
      <c r="DX553" s="154">
        <f>BO553+AT553+DW553</f>
        <v>14</v>
      </c>
      <c r="DY553" s="154">
        <f>BP553+AU553+DX553</f>
        <v>14</v>
      </c>
      <c r="DZ553" s="154">
        <f t="shared" si="409"/>
        <v>14</v>
      </c>
      <c r="EA553" s="154">
        <f t="shared" si="410"/>
        <v>14</v>
      </c>
      <c r="EB553" s="264">
        <f t="shared" si="411"/>
        <v>14</v>
      </c>
      <c r="EC553" s="264">
        <f t="shared" si="420"/>
        <v>14</v>
      </c>
      <c r="ED553" s="154">
        <f t="shared" si="417"/>
        <v>369</v>
      </c>
    </row>
    <row r="554" spans="2:134" ht="13" thickBot="1" x14ac:dyDescent="0.3">
      <c r="B554" s="131">
        <v>302</v>
      </c>
      <c r="C554" s="50">
        <f t="shared" si="412"/>
        <v>5</v>
      </c>
      <c r="D554" s="50">
        <f t="shared" si="413"/>
        <v>5</v>
      </c>
      <c r="E554" s="97"/>
      <c r="F554" s="2">
        <f t="shared" si="418"/>
        <v>549</v>
      </c>
      <c r="G554" s="207">
        <v>433</v>
      </c>
      <c r="H554" s="98">
        <f>15- COUNTIF(L554:AC554,"#N/A")</f>
        <v>0</v>
      </c>
      <c r="I554" s="131">
        <f>SUM(AH554:AY554)+SUM(BE554:BT554)</f>
        <v>21</v>
      </c>
      <c r="J554" s="398">
        <f>DI554</f>
        <v>0.10776266323434526</v>
      </c>
      <c r="K554" s="456" t="str">
        <f>IF(ISNUMBER(MATCH(G554,'[4]OPR data'!$A$3:$A$2900,0)),"Y","N")</f>
        <v>Y</v>
      </c>
      <c r="L554" s="110"/>
      <c r="M554" s="233"/>
      <c r="N554" s="469" t="e">
        <f>(INDEX(Finish_table!R$4:R$83,MATCH('16 Year_History_Results'!$G554,Finish_table!S$4:S$83,0),1))</f>
        <v>#N/A</v>
      </c>
      <c r="O554" s="233" t="e">
        <f>(INDEX(Finish_table!Z$4:Z$99,MATCH('16 Year_History_Results'!$G554,Finish_table!AA$4:AA$99,0),1))</f>
        <v>#N/A</v>
      </c>
      <c r="P554" s="233" t="str">
        <f>(INDEX(Finish_table!AI$4:AI$99,MATCH('16 Year_History_Results'!$G554,Finish_table!AJ$4:AJ$99,0),1))</f>
        <v>SF</v>
      </c>
      <c r="Q554" s="233" t="e">
        <f>(INDEX(Finish_table!AR$4:AR$99,MATCH('16 Year_History_Results'!$G554,Finish_table!AS$4:AS$99,0),1))</f>
        <v>#N/A</v>
      </c>
      <c r="R554" s="233" t="e">
        <f>(INDEX(Finish_table!BA$4:BA$99,MATCH('16 Year_History_Results'!$G554,Finish_table!BB$4:BB$99,0),1))</f>
        <v>#N/A</v>
      </c>
      <c r="S554" s="233" t="e">
        <f>(INDEX(Finish_table!BJ$4:BJ$99,MATCH('16 Year_History_Results'!$G554,Finish_table!BK$4:BK$99,0),1))</f>
        <v>#N/A</v>
      </c>
      <c r="T554" s="233" t="e">
        <f>(INDEX(Finish_table!BS$4:BS$99,MATCH('16 Year_History_Results'!$G554,Finish_table!BT$4:BT$99,0),1))</f>
        <v>#N/A</v>
      </c>
      <c r="U554" s="233" t="e">
        <f>(INDEX(Finish_table!CB$4:CB$99,MATCH('16 Year_History_Results'!$G554,Finish_table!CC$4:CC$99,0),1))</f>
        <v>#N/A</v>
      </c>
      <c r="V554" s="233" t="e">
        <f>(INDEX(Finish_table!CK$4:CK$99,MATCH('16 Year_History_Results'!$G554,Finish_table!CL$4:CL$99,0),1))</f>
        <v>#N/A</v>
      </c>
      <c r="W554" s="233" t="e">
        <f>(INDEX(Finish_table!CT$4:CT$99,MATCH('16 Year_History_Results'!$G554,Finish_table!CU$4:CU$99,0),1))</f>
        <v>#N/A</v>
      </c>
      <c r="X554" s="233" t="e">
        <f>(INDEX(Finish_table!DC$4:DC$99,MATCH('16 Year_History_Results'!$G554,Finish_table!DD$4:DD$99,0),1))</f>
        <v>#N/A</v>
      </c>
      <c r="Y554" s="233" t="e">
        <f>(INDEX(Finish_table!DL$4:DL$99,MATCH('16 Year_History_Results'!$G554,Finish_table!DM$4:DM$99,0),1))</f>
        <v>#N/A</v>
      </c>
      <c r="Z554" s="233" t="e">
        <f>(INDEX(Finish_table!DU$4:DU$99,MATCH('16 Year_History_Results'!$G554,Finish_table!DV$4:DV$99,0),1))</f>
        <v>#N/A</v>
      </c>
      <c r="AA554" s="233" t="e">
        <f>(INDEX(Finish_table!ED$4:ED$140,MATCH('16 Year_History_Results'!$G554,Finish_table!EE$4:EE$140,0),1))</f>
        <v>#N/A</v>
      </c>
      <c r="AB554" s="233" t="e">
        <f>(INDEX(Finish_table!EM$4:EM$224,MATCH('16 Year_History_Results'!$G554,Finish_table!EN$4:EN$224,0),1))</f>
        <v>#N/A</v>
      </c>
      <c r="AC554" s="253" t="e">
        <f>(INDEX(Finish_table!EW$4:EW$224,MATCH('16 Year_History_Results'!$G554,Finish_table!EX$4:EX$224,0),1))</f>
        <v>#N/A</v>
      </c>
      <c r="AG554">
        <f t="shared" si="391"/>
        <v>433</v>
      </c>
      <c r="AH554" s="110"/>
      <c r="AI554" s="2"/>
      <c r="AJ554" s="146">
        <f>INDEX('2001'!$C$44:$C$140,'16 Year_History_Results'!BZ554)</f>
        <v>0</v>
      </c>
      <c r="AK554" s="2">
        <f>INDEX('2002'!$C$44:$C$140,'16 Year_History_Results'!CA554)</f>
        <v>0</v>
      </c>
      <c r="AL554" s="2">
        <f>INDEX('2003'!$C$44:$C$140,'16 Year_History_Results'!CB554)</f>
        <v>10</v>
      </c>
      <c r="AM554" s="2">
        <f>INDEX('2004'!$C$44:$C$140,'16 Year_History_Results'!CC554)</f>
        <v>0</v>
      </c>
      <c r="AN554" s="2">
        <f>INDEX('2005'!$C$44:$C$140,'16 Year_History_Results'!CD554)</f>
        <v>0</v>
      </c>
      <c r="AO554" s="2">
        <f>INDEX('2006'!$C$44:$C$140,'16 Year_History_Results'!CE554)</f>
        <v>0</v>
      </c>
      <c r="AP554" s="2">
        <f>INDEX('2007'!$C$44:$C$140,'16 Year_History_Results'!CF554)</f>
        <v>0</v>
      </c>
      <c r="AQ554" s="2">
        <f>INDEX('2008'!$C$44:$C$140,'16 Year_History_Results'!CG554)</f>
        <v>0</v>
      </c>
      <c r="AR554" s="2">
        <f>INDEX('2009'!$C$44:$C$140,'16 Year_History_Results'!CH554)</f>
        <v>0</v>
      </c>
      <c r="AS554" s="2">
        <f>INDEX('2010'!$C$44:$C$140,'16 Year_History_Results'!CI554)</f>
        <v>0</v>
      </c>
      <c r="AT554" s="2">
        <f>INDEX('2011'!$C$44:$C$140,'16 Year_History_Results'!CJ554)</f>
        <v>0</v>
      </c>
      <c r="AU554" s="2">
        <f>INDEX('2012'!$C$44:$C$140,'16 Year_History_Results'!CK554)</f>
        <v>0</v>
      </c>
      <c r="AV554" s="2">
        <f>INDEX('2013'!$C$44:$C$140,'16 Year_History_Results'!CL554)</f>
        <v>0</v>
      </c>
      <c r="AW554" s="2">
        <f>INDEX('2014'!$C$52:$C$180,'16 Year_History_Results'!CM554)</f>
        <v>0</v>
      </c>
      <c r="AX554" s="2">
        <f>INDEX('2015'!$E$52:$E$308,'16 Year_History_Results'!CN554)</f>
        <v>0</v>
      </c>
      <c r="AY554" s="147">
        <f>INDEX('2016'!$E$52:$E$308,'16 Year_History_Results'!CO554)</f>
        <v>0</v>
      </c>
      <c r="AZ554" s="2"/>
      <c r="BB554">
        <f t="shared" si="414"/>
        <v>433</v>
      </c>
      <c r="BC554" s="110"/>
      <c r="BD554" s="97"/>
      <c r="BE554" s="146">
        <f>INDEX('2001'!$B$44:$B$140,'16 Year_History_Results'!BZ554)</f>
        <v>0</v>
      </c>
      <c r="BF554" s="2">
        <f>INDEX('2002'!$B$44:$B$140,'16 Year_History_Results'!CA554)</f>
        <v>0</v>
      </c>
      <c r="BG554" s="2">
        <f>INDEX('2003'!$B$44:$B$140,'16 Year_History_Results'!CB554)</f>
        <v>11</v>
      </c>
      <c r="BH554" s="2">
        <f>INDEX('2004'!$B$44:$B$140,'16 Year_History_Results'!CC554)</f>
        <v>0</v>
      </c>
      <c r="BI554" s="2">
        <f>INDEX('2005'!$B$44:$B$140,'16 Year_History_Results'!CD554)</f>
        <v>0</v>
      </c>
      <c r="BJ554" s="2">
        <f>INDEX('2006'!$B$44:$B$140,'16 Year_History_Results'!CE554)</f>
        <v>0</v>
      </c>
      <c r="BK554" s="2">
        <f>INDEX('2007'!$B$44:$B$140,'16 Year_History_Results'!CF554)</f>
        <v>0</v>
      </c>
      <c r="BL554" s="2">
        <f>INDEX('2008'!$B$44:$B$140,'16 Year_History_Results'!CG554)</f>
        <v>0</v>
      </c>
      <c r="BM554" s="2">
        <f>INDEX('2009'!$B$44:$B$140,'16 Year_History_Results'!CH554)</f>
        <v>0</v>
      </c>
      <c r="BN554" s="2">
        <f>INDEX('2010'!$B$44:$B$140,'16 Year_History_Results'!CI554)</f>
        <v>0</v>
      </c>
      <c r="BO554" s="2">
        <f>INDEX('2011'!$B$44:$B$140,'16 Year_History_Results'!CJ554)</f>
        <v>0</v>
      </c>
      <c r="BP554" s="2">
        <f>INDEX('2012'!$B$44:$B$140,'16 Year_History_Results'!CK554)</f>
        <v>0</v>
      </c>
      <c r="BQ554" s="2">
        <f>INDEX('2013'!$B$44:$B$140,'16 Year_History_Results'!CL554)</f>
        <v>0</v>
      </c>
      <c r="BR554" s="2">
        <f>INDEX('2014'!$B$52:$B$180,'16 Year_History_Results'!CM554)</f>
        <v>0</v>
      </c>
      <c r="BS554" s="147">
        <f>INDEX('2015'!$B$52:$B$308,'16 Year_History_Results'!CN554)</f>
        <v>0</v>
      </c>
      <c r="BT554" s="147">
        <f>INDEX('2016'!$B$52:$B$308,'16 Year_History_Results'!CO554)</f>
        <v>0</v>
      </c>
      <c r="BW554">
        <f t="shared" si="415"/>
        <v>433</v>
      </c>
      <c r="BX554" s="110"/>
      <c r="BY554" s="97"/>
      <c r="BZ554" s="146">
        <f>IF(ISNA(MATCH($BW554,'2001'!$A$44:$A$139,0)),97,MATCH($BW554,'2001'!$A$44:$A$139,0))</f>
        <v>97</v>
      </c>
      <c r="CA554" s="2">
        <f>IF(ISNA(MATCH($BW554,'2002'!$A$44:$A$139,0)),97,MATCH($BW554,'2002'!$A$44:$A$139,0))</f>
        <v>97</v>
      </c>
      <c r="CB554" s="2">
        <f>IF(ISNA(MATCH($BW554,'2003'!$A$44:$A$139,0)),97,MATCH($BW554,'2003'!$A$44:$A$139,0))</f>
        <v>68</v>
      </c>
      <c r="CC554" s="2">
        <f>IF(ISNA(MATCH($BW554,'2004'!$A$44:$A$139,0)),97,MATCH($BW554,'2004'!$A$44:$A$139,0))</f>
        <v>97</v>
      </c>
      <c r="CD554" s="2">
        <f>IF(ISNA(MATCH($BW554,'2005'!$A$44:$A$139,0)),97,MATCH($BW554,'2005'!$A$44:$A$139,0))</f>
        <v>97</v>
      </c>
      <c r="CE554" s="2">
        <f>IF(ISNA(MATCH($BW554,'2006'!$A$44:$A$139,0)),97,MATCH($BW554,'2006'!$A$44:$A$139,0))</f>
        <v>97</v>
      </c>
      <c r="CF554" s="2">
        <f>IF(ISNA(MATCH($BW554,'2007'!$A$44:$A$139,0)),97,MATCH($BW554,'2007'!$A$44:$A$139,0))</f>
        <v>97</v>
      </c>
      <c r="CG554" s="2">
        <f>IF(ISNA(MATCH($BW554,'2008'!$A$44:$A$139,0)),97,MATCH($BW554,'2008'!$A$44:$A$139,0))</f>
        <v>97</v>
      </c>
      <c r="CH554" s="2">
        <f>IF(ISNA(MATCH($BW554,'2009'!$A$44:$A$139,0)),97,MATCH($BW554,'2009'!$A$44:$A$139,0))</f>
        <v>97</v>
      </c>
      <c r="CI554" s="2">
        <f>IF(ISNA(MATCH($BW554,'2010'!$A$44:$A$139,0)),97,MATCH($BW554,'2010'!$A$44:$A$139,0))</f>
        <v>97</v>
      </c>
      <c r="CJ554" s="2">
        <f>IF(ISNA(MATCH($BW554,'2011'!$A$44:$A$139,0)),97,MATCH($BW554,'2011'!$A$44:$A$139,0))</f>
        <v>97</v>
      </c>
      <c r="CK554" s="2">
        <f>IF(ISNA(MATCH($BW554,'2012'!$A$44:$A$139,0)),97,MATCH($BW554,'2012'!$A$44:$A$139,0))</f>
        <v>97</v>
      </c>
      <c r="CL554" s="2">
        <f>IF(ISNA(MATCH($BW554,'2013'!$A$44:$A$139,0)),97,MATCH($BW554,'2013'!$A$44:$A$139,0))</f>
        <v>97</v>
      </c>
      <c r="CM554" s="2">
        <f>IF(ISNA(MATCH($BW554,'2014'!$A$52:$A$179,0)),129,MATCH($BW554,'2014'!$A$52:$A$179,0))</f>
        <v>129</v>
      </c>
      <c r="CN554" s="147">
        <f>IF(ISNA(MATCH($BW554,'2015'!$A$52:$A$307,0)),257,MATCH($BW554,'2015'!$A$52:$A$307,0))</f>
        <v>257</v>
      </c>
      <c r="CO554" s="147">
        <f>IF(ISNA(MATCH($BW554,'2016'!$A$52:$A$307,0)),257,MATCH($BW554,'2016'!$A$52:$A$307,0))</f>
        <v>257</v>
      </c>
      <c r="CQ554">
        <f t="shared" si="392"/>
        <v>433</v>
      </c>
      <c r="CR554" s="281"/>
      <c r="CS554" s="279"/>
      <c r="CT554" s="278">
        <f t="shared" si="393"/>
        <v>0</v>
      </c>
      <c r="CU554" s="279">
        <f t="shared" si="394"/>
        <v>0</v>
      </c>
      <c r="CV554" s="279">
        <f t="shared" si="395"/>
        <v>21</v>
      </c>
      <c r="CW554" s="279">
        <f t="shared" si="396"/>
        <v>13.9986</v>
      </c>
      <c r="CX554" s="279">
        <f t="shared" si="397"/>
        <v>9.3314667599999996</v>
      </c>
      <c r="CY554" s="279">
        <f t="shared" si="398"/>
        <v>6.2203557422159994</v>
      </c>
      <c r="CZ554" s="279">
        <f t="shared" si="399"/>
        <v>4.1464891377611854</v>
      </c>
      <c r="DA554" s="279">
        <f t="shared" si="400"/>
        <v>2.7640496592316062</v>
      </c>
      <c r="DB554" s="279">
        <f t="shared" si="401"/>
        <v>1.8425155028437885</v>
      </c>
      <c r="DC554" s="279">
        <f t="shared" si="402"/>
        <v>1.2282208341956693</v>
      </c>
      <c r="DD554" s="279">
        <f t="shared" si="403"/>
        <v>0.81873200807483315</v>
      </c>
      <c r="DE554" s="279">
        <f t="shared" si="404"/>
        <v>0.5457667565826837</v>
      </c>
      <c r="DF554" s="279">
        <f t="shared" si="405"/>
        <v>0.36380811993801693</v>
      </c>
      <c r="DG554" s="279">
        <f t="shared" si="406"/>
        <v>0.24251449275068207</v>
      </c>
      <c r="DH554" s="280">
        <f t="shared" si="407"/>
        <v>0.16166016086760465</v>
      </c>
      <c r="DI554" s="280">
        <f t="shared" si="419"/>
        <v>0.10776266323434526</v>
      </c>
      <c r="DJ554" s="154">
        <f t="shared" si="416"/>
        <v>493</v>
      </c>
      <c r="DK554" s="279">
        <f t="shared" si="408"/>
        <v>433</v>
      </c>
      <c r="DL554" s="97"/>
      <c r="DM554" s="154"/>
      <c r="DN554" s="267">
        <f>BE554+AJ554+DM554</f>
        <v>0</v>
      </c>
      <c r="DO554" s="154">
        <f>BF554+AK554+DN554</f>
        <v>0</v>
      </c>
      <c r="DP554" s="154">
        <f>BG554+AL554+DO554</f>
        <v>21</v>
      </c>
      <c r="DQ554" s="154">
        <f>BH554+AM554+DP554</f>
        <v>21</v>
      </c>
      <c r="DR554" s="154">
        <f>BI554+AN554+DQ554</f>
        <v>21</v>
      </c>
      <c r="DS554" s="154">
        <f>BJ554+AO554+DR554</f>
        <v>21</v>
      </c>
      <c r="DT554" s="154">
        <f>BK554+AP554+DS554</f>
        <v>21</v>
      </c>
      <c r="DU554" s="154">
        <f>BL554+AQ554+DT554</f>
        <v>21</v>
      </c>
      <c r="DV554" s="154">
        <f>BM554+AR554+DU554</f>
        <v>21</v>
      </c>
      <c r="DW554" s="154">
        <f>BN554+AS554+DV554</f>
        <v>21</v>
      </c>
      <c r="DX554" s="154">
        <f>BO554+AT554+DW554</f>
        <v>21</v>
      </c>
      <c r="DY554" s="154">
        <f>BP554+AU554+DX554</f>
        <v>21</v>
      </c>
      <c r="DZ554" s="154">
        <f t="shared" si="409"/>
        <v>21</v>
      </c>
      <c r="EA554" s="154">
        <f t="shared" si="410"/>
        <v>21</v>
      </c>
      <c r="EB554" s="264">
        <f t="shared" si="411"/>
        <v>21</v>
      </c>
      <c r="EC554" s="264">
        <f t="shared" si="420"/>
        <v>21</v>
      </c>
      <c r="ED554" s="154">
        <f t="shared" si="417"/>
        <v>313</v>
      </c>
    </row>
    <row r="555" spans="2:134" ht="13" thickBot="1" x14ac:dyDescent="0.3">
      <c r="B555" s="247">
        <v>303</v>
      </c>
      <c r="C555" s="50">
        <f t="shared" si="412"/>
        <v>1</v>
      </c>
      <c r="D555" s="50">
        <f t="shared" si="413"/>
        <v>0</v>
      </c>
      <c r="E555" s="97"/>
      <c r="F555" s="2">
        <f t="shared" si="418"/>
        <v>550</v>
      </c>
      <c r="G555" s="207">
        <v>541</v>
      </c>
      <c r="H555" s="98">
        <f>15- COUNTIF(L555:AC555,"#N/A")</f>
        <v>0</v>
      </c>
      <c r="I555" s="131">
        <f>SUM(AH555:AY555)+SUM(BE555:BT555)</f>
        <v>21</v>
      </c>
      <c r="J555" s="398">
        <f>DI555</f>
        <v>0.10776266323434526</v>
      </c>
      <c r="K555" s="456" t="str">
        <f>IF(ISNUMBER(MATCH(G555,'[4]OPR data'!$A$3:$A$2900,0)),"Y","N")</f>
        <v>N</v>
      </c>
      <c r="L555" s="110"/>
      <c r="M555" s="233"/>
      <c r="N555" s="469" t="e">
        <f>(INDEX(Finish_table!R$4:R$83,MATCH('16 Year_History_Results'!$G555,Finish_table!S$4:S$83,0),1))</f>
        <v>#N/A</v>
      </c>
      <c r="O555" s="233" t="e">
        <f>(INDEX(Finish_table!Z$4:Z$99,MATCH('16 Year_History_Results'!$G555,Finish_table!AA$4:AA$99,0),1))</f>
        <v>#N/A</v>
      </c>
      <c r="P555" s="233" t="str">
        <f>(INDEX(Finish_table!AI$4:AI$99,MATCH('16 Year_History_Results'!$G555,Finish_table!AJ$4:AJ$99,0),1))</f>
        <v>SF</v>
      </c>
      <c r="Q555" s="233" t="e">
        <f>(INDEX(Finish_table!AR$4:AR$99,MATCH('16 Year_History_Results'!$G555,Finish_table!AS$4:AS$99,0),1))</f>
        <v>#N/A</v>
      </c>
      <c r="R555" s="233" t="e">
        <f>(INDEX(Finish_table!BA$4:BA$99,MATCH('16 Year_History_Results'!$G555,Finish_table!BB$4:BB$99,0),1))</f>
        <v>#N/A</v>
      </c>
      <c r="S555" s="233" t="e">
        <f>(INDEX(Finish_table!BJ$4:BJ$99,MATCH('16 Year_History_Results'!$G555,Finish_table!BK$4:BK$99,0),1))</f>
        <v>#N/A</v>
      </c>
      <c r="T555" s="233" t="e">
        <f>(INDEX(Finish_table!BS$4:BS$99,MATCH('16 Year_History_Results'!$G555,Finish_table!BT$4:BT$99,0),1))</f>
        <v>#N/A</v>
      </c>
      <c r="U555" s="233" t="e">
        <f>(INDEX(Finish_table!CB$4:CB$99,MATCH('16 Year_History_Results'!$G555,Finish_table!CC$4:CC$99,0),1))</f>
        <v>#N/A</v>
      </c>
      <c r="V555" s="233" t="e">
        <f>(INDEX(Finish_table!CK$4:CK$99,MATCH('16 Year_History_Results'!$G555,Finish_table!CL$4:CL$99,0),1))</f>
        <v>#N/A</v>
      </c>
      <c r="W555" s="233" t="e">
        <f>(INDEX(Finish_table!CT$4:CT$99,MATCH('16 Year_History_Results'!$G555,Finish_table!CU$4:CU$99,0),1))</f>
        <v>#N/A</v>
      </c>
      <c r="X555" s="233" t="e">
        <f>(INDEX(Finish_table!DC$4:DC$99,MATCH('16 Year_History_Results'!$G555,Finish_table!DD$4:DD$99,0),1))</f>
        <v>#N/A</v>
      </c>
      <c r="Y555" s="233" t="e">
        <f>(INDEX(Finish_table!DL$4:DL$99,MATCH('16 Year_History_Results'!$G555,Finish_table!DM$4:DM$99,0),1))</f>
        <v>#N/A</v>
      </c>
      <c r="Z555" s="233" t="e">
        <f>(INDEX(Finish_table!DU$4:DU$99,MATCH('16 Year_History_Results'!$G555,Finish_table!DV$4:DV$99,0),1))</f>
        <v>#N/A</v>
      </c>
      <c r="AA555" s="233" t="e">
        <f>(INDEX(Finish_table!ED$4:ED$140,MATCH('16 Year_History_Results'!$G555,Finish_table!EE$4:EE$140,0),1))</f>
        <v>#N/A</v>
      </c>
      <c r="AB555" s="233" t="e">
        <f>(INDEX(Finish_table!EM$4:EM$224,MATCH('16 Year_History_Results'!$G555,Finish_table!EN$4:EN$224,0),1))</f>
        <v>#N/A</v>
      </c>
      <c r="AC555" s="253" t="e">
        <f>(INDEX(Finish_table!EW$4:EW$224,MATCH('16 Year_History_Results'!$G555,Finish_table!EX$4:EX$224,0),1))</f>
        <v>#N/A</v>
      </c>
      <c r="AG555">
        <f t="shared" ref="AG555:AG572" si="421">G555</f>
        <v>541</v>
      </c>
      <c r="AH555" s="110"/>
      <c r="AI555" s="2"/>
      <c r="AJ555" s="146">
        <f>INDEX('2001'!$C$44:$C$140,'16 Year_History_Results'!BZ555)</f>
        <v>0</v>
      </c>
      <c r="AK555" s="2">
        <f>INDEX('2002'!$C$44:$C$140,'16 Year_History_Results'!CA555)</f>
        <v>0</v>
      </c>
      <c r="AL555" s="2">
        <f>INDEX('2003'!$C$44:$C$140,'16 Year_History_Results'!CB555)</f>
        <v>10</v>
      </c>
      <c r="AM555" s="2">
        <f>INDEX('2004'!$C$44:$C$140,'16 Year_History_Results'!CC555)</f>
        <v>0</v>
      </c>
      <c r="AN555" s="2">
        <f>INDEX('2005'!$C$44:$C$140,'16 Year_History_Results'!CD555)</f>
        <v>0</v>
      </c>
      <c r="AO555" s="2">
        <f>INDEX('2006'!$C$44:$C$140,'16 Year_History_Results'!CE555)</f>
        <v>0</v>
      </c>
      <c r="AP555" s="2">
        <f>INDEX('2007'!$C$44:$C$140,'16 Year_History_Results'!CF555)</f>
        <v>0</v>
      </c>
      <c r="AQ555" s="2">
        <f>INDEX('2008'!$C$44:$C$140,'16 Year_History_Results'!CG555)</f>
        <v>0</v>
      </c>
      <c r="AR555" s="2">
        <f>INDEX('2009'!$C$44:$C$140,'16 Year_History_Results'!CH555)</f>
        <v>0</v>
      </c>
      <c r="AS555" s="2">
        <f>INDEX('2010'!$C$44:$C$140,'16 Year_History_Results'!CI555)</f>
        <v>0</v>
      </c>
      <c r="AT555" s="2">
        <f>INDEX('2011'!$C$44:$C$140,'16 Year_History_Results'!CJ555)</f>
        <v>0</v>
      </c>
      <c r="AU555" s="2">
        <f>INDEX('2012'!$C$44:$C$140,'16 Year_History_Results'!CK555)</f>
        <v>0</v>
      </c>
      <c r="AV555" s="2">
        <f>INDEX('2013'!$C$44:$C$140,'16 Year_History_Results'!CL555)</f>
        <v>0</v>
      </c>
      <c r="AW555" s="2">
        <f>INDEX('2014'!$C$52:$C$180,'16 Year_History_Results'!CM555)</f>
        <v>0</v>
      </c>
      <c r="AX555" s="2">
        <f>INDEX('2015'!$E$52:$E$308,'16 Year_History_Results'!CN555)</f>
        <v>0</v>
      </c>
      <c r="AY555" s="147">
        <f>INDEX('2016'!$E$52:$E$308,'16 Year_History_Results'!CO555)</f>
        <v>0</v>
      </c>
      <c r="AZ555" s="2"/>
      <c r="BB555">
        <f t="shared" si="414"/>
        <v>541</v>
      </c>
      <c r="BC555" s="110"/>
      <c r="BD555" s="97"/>
      <c r="BE555" s="146">
        <f>INDEX('2001'!$B$44:$B$140,'16 Year_History_Results'!BZ555)</f>
        <v>0</v>
      </c>
      <c r="BF555" s="2">
        <f>INDEX('2002'!$B$44:$B$140,'16 Year_History_Results'!CA555)</f>
        <v>0</v>
      </c>
      <c r="BG555" s="2">
        <f>INDEX('2003'!$B$44:$B$140,'16 Year_History_Results'!CB555)</f>
        <v>11</v>
      </c>
      <c r="BH555" s="2">
        <f>INDEX('2004'!$B$44:$B$140,'16 Year_History_Results'!CC555)</f>
        <v>0</v>
      </c>
      <c r="BI555" s="2">
        <f>INDEX('2005'!$B$44:$B$140,'16 Year_History_Results'!CD555)</f>
        <v>0</v>
      </c>
      <c r="BJ555" s="2">
        <f>INDEX('2006'!$B$44:$B$140,'16 Year_History_Results'!CE555)</f>
        <v>0</v>
      </c>
      <c r="BK555" s="2">
        <f>INDEX('2007'!$B$44:$B$140,'16 Year_History_Results'!CF555)</f>
        <v>0</v>
      </c>
      <c r="BL555" s="2">
        <f>INDEX('2008'!$B$44:$B$140,'16 Year_History_Results'!CG555)</f>
        <v>0</v>
      </c>
      <c r="BM555" s="2">
        <f>INDEX('2009'!$B$44:$B$140,'16 Year_History_Results'!CH555)</f>
        <v>0</v>
      </c>
      <c r="BN555" s="2">
        <f>INDEX('2010'!$B$44:$B$140,'16 Year_History_Results'!CI555)</f>
        <v>0</v>
      </c>
      <c r="BO555" s="2">
        <f>INDEX('2011'!$B$44:$B$140,'16 Year_History_Results'!CJ555)</f>
        <v>0</v>
      </c>
      <c r="BP555" s="2">
        <f>INDEX('2012'!$B$44:$B$140,'16 Year_History_Results'!CK555)</f>
        <v>0</v>
      </c>
      <c r="BQ555" s="2">
        <f>INDEX('2013'!$B$44:$B$140,'16 Year_History_Results'!CL555)</f>
        <v>0</v>
      </c>
      <c r="BR555" s="2">
        <f>INDEX('2014'!$B$52:$B$180,'16 Year_History_Results'!CM555)</f>
        <v>0</v>
      </c>
      <c r="BS555" s="147">
        <f>INDEX('2015'!$B$52:$B$308,'16 Year_History_Results'!CN555)</f>
        <v>0</v>
      </c>
      <c r="BT555" s="147">
        <f>INDEX('2016'!$B$52:$B$308,'16 Year_History_Results'!CO555)</f>
        <v>0</v>
      </c>
      <c r="BW555">
        <f t="shared" si="415"/>
        <v>541</v>
      </c>
      <c r="BX555" s="110"/>
      <c r="BY555" s="97"/>
      <c r="BZ555" s="146">
        <f>IF(ISNA(MATCH($BW555,'2001'!$A$44:$A$139,0)),97,MATCH($BW555,'2001'!$A$44:$A$139,0))</f>
        <v>97</v>
      </c>
      <c r="CA555" s="2">
        <f>IF(ISNA(MATCH($BW555,'2002'!$A$44:$A$139,0)),97,MATCH($BW555,'2002'!$A$44:$A$139,0))</f>
        <v>97</v>
      </c>
      <c r="CB555" s="2">
        <f>IF(ISNA(MATCH($BW555,'2003'!$A$44:$A$139,0)),97,MATCH($BW555,'2003'!$A$44:$A$139,0))</f>
        <v>76</v>
      </c>
      <c r="CC555" s="2">
        <f>IF(ISNA(MATCH($BW555,'2004'!$A$44:$A$139,0)),97,MATCH($BW555,'2004'!$A$44:$A$139,0))</f>
        <v>97</v>
      </c>
      <c r="CD555" s="2">
        <f>IF(ISNA(MATCH($BW555,'2005'!$A$44:$A$139,0)),97,MATCH($BW555,'2005'!$A$44:$A$139,0))</f>
        <v>97</v>
      </c>
      <c r="CE555" s="2">
        <f>IF(ISNA(MATCH($BW555,'2006'!$A$44:$A$139,0)),97,MATCH($BW555,'2006'!$A$44:$A$139,0))</f>
        <v>97</v>
      </c>
      <c r="CF555" s="2">
        <f>IF(ISNA(MATCH($BW555,'2007'!$A$44:$A$139,0)),97,MATCH($BW555,'2007'!$A$44:$A$139,0))</f>
        <v>97</v>
      </c>
      <c r="CG555" s="2">
        <f>IF(ISNA(MATCH($BW555,'2008'!$A$44:$A$139,0)),97,MATCH($BW555,'2008'!$A$44:$A$139,0))</f>
        <v>97</v>
      </c>
      <c r="CH555" s="2">
        <f>IF(ISNA(MATCH($BW555,'2009'!$A$44:$A$139,0)),97,MATCH($BW555,'2009'!$A$44:$A$139,0))</f>
        <v>97</v>
      </c>
      <c r="CI555" s="2">
        <f>IF(ISNA(MATCH($BW555,'2010'!$A$44:$A$139,0)),97,MATCH($BW555,'2010'!$A$44:$A$139,0))</f>
        <v>97</v>
      </c>
      <c r="CJ555" s="2">
        <f>IF(ISNA(MATCH($BW555,'2011'!$A$44:$A$139,0)),97,MATCH($BW555,'2011'!$A$44:$A$139,0))</f>
        <v>97</v>
      </c>
      <c r="CK555" s="2">
        <f>IF(ISNA(MATCH($BW555,'2012'!$A$44:$A$139,0)),97,MATCH($BW555,'2012'!$A$44:$A$139,0))</f>
        <v>97</v>
      </c>
      <c r="CL555" s="2">
        <f>IF(ISNA(MATCH($BW555,'2013'!$A$44:$A$139,0)),97,MATCH($BW555,'2013'!$A$44:$A$139,0))</f>
        <v>97</v>
      </c>
      <c r="CM555" s="2">
        <f>IF(ISNA(MATCH($BW555,'2014'!$A$52:$A$179,0)),129,MATCH($BW555,'2014'!$A$52:$A$179,0))</f>
        <v>129</v>
      </c>
      <c r="CN555" s="147">
        <f>IF(ISNA(MATCH($BW555,'2015'!$A$52:$A$307,0)),257,MATCH($BW555,'2015'!$A$52:$A$307,0))</f>
        <v>257</v>
      </c>
      <c r="CO555" s="147">
        <f>IF(ISNA(MATCH($BW555,'2016'!$A$52:$A$307,0)),257,MATCH($BW555,'2016'!$A$52:$A$307,0))</f>
        <v>257</v>
      </c>
      <c r="CQ555">
        <f t="shared" ref="CQ555:CQ572" si="422">G555</f>
        <v>541</v>
      </c>
      <c r="CR555" s="281"/>
      <c r="CS555" s="279"/>
      <c r="CT555" s="278">
        <f t="shared" ref="CT555:CT572" si="423">BE555+AJ555</f>
        <v>0</v>
      </c>
      <c r="CU555" s="279">
        <f t="shared" ref="CU555:CU572" si="424">(BF555+AK555)+(CT555*$AE$1)</f>
        <v>0</v>
      </c>
      <c r="CV555" s="279">
        <f t="shared" ref="CV555:CV572" si="425">BG555+AL555+(CU555*$AE$1)</f>
        <v>21</v>
      </c>
      <c r="CW555" s="279">
        <f t="shared" ref="CW555:CW572" si="426">BH555+AM555+(CV555*$AE$1)</f>
        <v>13.9986</v>
      </c>
      <c r="CX555" s="279">
        <f t="shared" ref="CX555:CX572" si="427">BI555+AN555+(CW555*$AE$1)</f>
        <v>9.3314667599999996</v>
      </c>
      <c r="CY555" s="279">
        <f t="shared" ref="CY555:CY572" si="428">BJ555+AO555+(CX555*$AE$1)</f>
        <v>6.2203557422159994</v>
      </c>
      <c r="CZ555" s="279">
        <f t="shared" ref="CZ555:CZ572" si="429">BK555+AP555+(CY555*$AE$1)</f>
        <v>4.1464891377611854</v>
      </c>
      <c r="DA555" s="279">
        <f t="shared" ref="DA555:DA572" si="430">BL555+AQ555+(CZ555*$AE$1)</f>
        <v>2.7640496592316062</v>
      </c>
      <c r="DB555" s="279">
        <f t="shared" ref="DB555:DB572" si="431">BM555+AR555+(DA555*$AE$1)</f>
        <v>1.8425155028437885</v>
      </c>
      <c r="DC555" s="279">
        <f t="shared" ref="DC555:DC572" si="432">BN555+AS555+(DB555*$AE$1)</f>
        <v>1.2282208341956693</v>
      </c>
      <c r="DD555" s="279">
        <f t="shared" ref="DD555:DD572" si="433">BO555+AT555+(DC555*$AE$1)</f>
        <v>0.81873200807483315</v>
      </c>
      <c r="DE555" s="279">
        <f t="shared" ref="DE555:DE572" si="434">BP555+AU555+(DD555*$AE$1)</f>
        <v>0.5457667565826837</v>
      </c>
      <c r="DF555" s="279">
        <f t="shared" ref="DF555:DF572" si="435">BQ555+AV555+(DE555*$AE$1)</f>
        <v>0.36380811993801693</v>
      </c>
      <c r="DG555" s="279">
        <f t="shared" ref="DG555:DG572" si="436">BR555+AW555+(DF555*$AE$1)</f>
        <v>0.24251449275068207</v>
      </c>
      <c r="DH555" s="280">
        <f t="shared" ref="DH555:DH572" si="437">BS555+AX555+(DG555*$AE$1)</f>
        <v>0.16166016086760465</v>
      </c>
      <c r="DI555" s="280">
        <f t="shared" si="419"/>
        <v>0.10776266323434526</v>
      </c>
      <c r="DJ555" s="154">
        <f t="shared" si="416"/>
        <v>493</v>
      </c>
      <c r="DK555" s="279">
        <f t="shared" ref="DK555:DK572" si="438">G555</f>
        <v>541</v>
      </c>
      <c r="DL555" s="97"/>
      <c r="DM555" s="154"/>
      <c r="DN555" s="267">
        <f>BE555+AJ555+DM555</f>
        <v>0</v>
      </c>
      <c r="DO555" s="154">
        <f>BF555+AK555+DN555</f>
        <v>0</v>
      </c>
      <c r="DP555" s="154">
        <f>BG555+AL555+DO555</f>
        <v>21</v>
      </c>
      <c r="DQ555" s="154">
        <f>BH555+AM555+DP555</f>
        <v>21</v>
      </c>
      <c r="DR555" s="154">
        <f>BI555+AN555+DQ555</f>
        <v>21</v>
      </c>
      <c r="DS555" s="154">
        <f>BJ555+AO555+DR555</f>
        <v>21</v>
      </c>
      <c r="DT555" s="154">
        <f>BK555+AP555+DS555</f>
        <v>21</v>
      </c>
      <c r="DU555" s="154">
        <f>BL555+AQ555+DT555</f>
        <v>21</v>
      </c>
      <c r="DV555" s="154">
        <f>BM555+AR555+DU555</f>
        <v>21</v>
      </c>
      <c r="DW555" s="154">
        <f>BN555+AS555+DV555</f>
        <v>21</v>
      </c>
      <c r="DX555" s="154">
        <f>BO555+AT555+DW555</f>
        <v>21</v>
      </c>
      <c r="DY555" s="154">
        <f>BP555+AU555+DX555</f>
        <v>21</v>
      </c>
      <c r="DZ555" s="154">
        <f t="shared" ref="DZ555:DZ572" si="439">BQ555+AV555+DY555</f>
        <v>21</v>
      </c>
      <c r="EA555" s="154">
        <f t="shared" ref="EA555:EA572" si="440">BR555+AW555+DZ555</f>
        <v>21</v>
      </c>
      <c r="EB555" s="264">
        <f t="shared" ref="EB555:EB572" si="441">BS555+AX555+EA555</f>
        <v>21</v>
      </c>
      <c r="EC555" s="264">
        <f t="shared" si="420"/>
        <v>21</v>
      </c>
      <c r="ED555" s="154">
        <f t="shared" si="417"/>
        <v>313</v>
      </c>
    </row>
    <row r="556" spans="2:134" ht="13" thickBot="1" x14ac:dyDescent="0.3">
      <c r="B556" s="132">
        <v>303</v>
      </c>
      <c r="C556" s="50">
        <f t="shared" si="412"/>
        <v>2</v>
      </c>
      <c r="D556" s="50">
        <f t="shared" si="413"/>
        <v>2</v>
      </c>
      <c r="E556" s="97"/>
      <c r="F556" s="2">
        <f t="shared" si="418"/>
        <v>551</v>
      </c>
      <c r="G556" s="494">
        <v>618</v>
      </c>
      <c r="H556" s="98">
        <f>15- COUNTIF(L556:AC556,"#N/A")</f>
        <v>0</v>
      </c>
      <c r="I556" s="131">
        <f>SUM(AH556:AY556)+SUM(BE556:BT556)</f>
        <v>21</v>
      </c>
      <c r="J556" s="398">
        <f>DI556</f>
        <v>0.10776266323434526</v>
      </c>
      <c r="K556" s="456" t="str">
        <f>IF(ISNUMBER(MATCH(G556,'[4]OPR data'!$A$3:$A$2900,0)),"Y","N")</f>
        <v>N</v>
      </c>
      <c r="L556" s="110"/>
      <c r="M556" s="233"/>
      <c r="N556" s="469" t="e">
        <f>(INDEX(Finish_table!R$4:R$83,MATCH('16 Year_History_Results'!$G556,Finish_table!S$4:S$83,0),1))</f>
        <v>#N/A</v>
      </c>
      <c r="O556" s="233" t="e">
        <f>(INDEX(Finish_table!Z$4:Z$99,MATCH('16 Year_History_Results'!$G556,Finish_table!AA$4:AA$99,0),1))</f>
        <v>#N/A</v>
      </c>
      <c r="P556" s="233" t="str">
        <f>(INDEX(Finish_table!AI$4:AI$99,MATCH('16 Year_History_Results'!$G556,Finish_table!AJ$4:AJ$99,0),1))</f>
        <v>SF</v>
      </c>
      <c r="Q556" s="233" t="e">
        <f>(INDEX(Finish_table!AR$4:AR$99,MATCH('16 Year_History_Results'!$G556,Finish_table!AS$4:AS$99,0),1))</f>
        <v>#N/A</v>
      </c>
      <c r="R556" s="233" t="e">
        <f>(INDEX(Finish_table!BA$4:BA$99,MATCH('16 Year_History_Results'!$G556,Finish_table!BB$4:BB$99,0),1))</f>
        <v>#N/A</v>
      </c>
      <c r="S556" s="233" t="e">
        <f>(INDEX(Finish_table!BJ$4:BJ$99,MATCH('16 Year_History_Results'!$G556,Finish_table!BK$4:BK$99,0),1))</f>
        <v>#N/A</v>
      </c>
      <c r="T556" s="233" t="e">
        <f>(INDEX(Finish_table!BS$4:BS$99,MATCH('16 Year_History_Results'!$G556,Finish_table!BT$4:BT$99,0),1))</f>
        <v>#N/A</v>
      </c>
      <c r="U556" s="233" t="e">
        <f>(INDEX(Finish_table!CB$4:CB$99,MATCH('16 Year_History_Results'!$G556,Finish_table!CC$4:CC$99,0),1))</f>
        <v>#N/A</v>
      </c>
      <c r="V556" s="233" t="e">
        <f>(INDEX(Finish_table!CK$4:CK$99,MATCH('16 Year_History_Results'!$G556,Finish_table!CL$4:CL$99,0),1))</f>
        <v>#N/A</v>
      </c>
      <c r="W556" s="233" t="e">
        <f>(INDEX(Finish_table!CT$4:CT$99,MATCH('16 Year_History_Results'!$G556,Finish_table!CU$4:CU$99,0),1))</f>
        <v>#N/A</v>
      </c>
      <c r="X556" s="233" t="e">
        <f>(INDEX(Finish_table!DC$4:DC$99,MATCH('16 Year_History_Results'!$G556,Finish_table!DD$4:DD$99,0),1))</f>
        <v>#N/A</v>
      </c>
      <c r="Y556" s="233" t="e">
        <f>(INDEX(Finish_table!DL$4:DL$99,MATCH('16 Year_History_Results'!$G556,Finish_table!DM$4:DM$99,0),1))</f>
        <v>#N/A</v>
      </c>
      <c r="Z556" s="233" t="e">
        <f>(INDEX(Finish_table!DU$4:DU$99,MATCH('16 Year_History_Results'!$G556,Finish_table!DV$4:DV$99,0),1))</f>
        <v>#N/A</v>
      </c>
      <c r="AA556" s="233" t="e">
        <f>(INDEX(Finish_table!ED$4:ED$140,MATCH('16 Year_History_Results'!$G556,Finish_table!EE$4:EE$140,0),1))</f>
        <v>#N/A</v>
      </c>
      <c r="AB556" s="233" t="e">
        <f>(INDEX(Finish_table!EM$4:EM$224,MATCH('16 Year_History_Results'!$G556,Finish_table!EN$4:EN$224,0),1))</f>
        <v>#N/A</v>
      </c>
      <c r="AC556" s="253" t="e">
        <f>(INDEX(Finish_table!EW$4:EW$224,MATCH('16 Year_History_Results'!$G556,Finish_table!EX$4:EX$224,0),1))</f>
        <v>#N/A</v>
      </c>
      <c r="AG556">
        <f t="shared" si="421"/>
        <v>618</v>
      </c>
      <c r="AH556" s="110"/>
      <c r="AI556" s="2"/>
      <c r="AJ556" s="146">
        <f>INDEX('2001'!$C$44:$C$140,'16 Year_History_Results'!BZ556)</f>
        <v>0</v>
      </c>
      <c r="AK556" s="2">
        <f>INDEX('2002'!$C$44:$C$140,'16 Year_History_Results'!CA556)</f>
        <v>0</v>
      </c>
      <c r="AL556" s="2">
        <f>INDEX('2003'!$C$44:$C$140,'16 Year_History_Results'!CB556)</f>
        <v>10</v>
      </c>
      <c r="AM556" s="2">
        <f>INDEX('2004'!$C$44:$C$140,'16 Year_History_Results'!CC556)</f>
        <v>0</v>
      </c>
      <c r="AN556" s="2">
        <f>INDEX('2005'!$C$44:$C$140,'16 Year_History_Results'!CD556)</f>
        <v>0</v>
      </c>
      <c r="AO556" s="2">
        <f>INDEX('2006'!$C$44:$C$140,'16 Year_History_Results'!CE556)</f>
        <v>0</v>
      </c>
      <c r="AP556" s="2">
        <f>INDEX('2007'!$C$44:$C$140,'16 Year_History_Results'!CF556)</f>
        <v>0</v>
      </c>
      <c r="AQ556" s="2">
        <f>INDEX('2008'!$C$44:$C$140,'16 Year_History_Results'!CG556)</f>
        <v>0</v>
      </c>
      <c r="AR556" s="2">
        <f>INDEX('2009'!$C$44:$C$140,'16 Year_History_Results'!CH556)</f>
        <v>0</v>
      </c>
      <c r="AS556" s="2">
        <f>INDEX('2010'!$C$44:$C$140,'16 Year_History_Results'!CI556)</f>
        <v>0</v>
      </c>
      <c r="AT556" s="2">
        <f>INDEX('2011'!$C$44:$C$140,'16 Year_History_Results'!CJ556)</f>
        <v>0</v>
      </c>
      <c r="AU556" s="2">
        <f>INDEX('2012'!$C$44:$C$140,'16 Year_History_Results'!CK556)</f>
        <v>0</v>
      </c>
      <c r="AV556" s="2">
        <f>INDEX('2013'!$C$44:$C$140,'16 Year_History_Results'!CL556)</f>
        <v>0</v>
      </c>
      <c r="AW556" s="2">
        <f>INDEX('2014'!$C$52:$C$180,'16 Year_History_Results'!CM556)</f>
        <v>0</v>
      </c>
      <c r="AX556" s="2">
        <f>INDEX('2015'!$E$52:$E$308,'16 Year_History_Results'!CN556)</f>
        <v>0</v>
      </c>
      <c r="AY556" s="147">
        <f>INDEX('2016'!$E$52:$E$308,'16 Year_History_Results'!CO556)</f>
        <v>0</v>
      </c>
      <c r="AZ556" s="2"/>
      <c r="BB556">
        <f t="shared" si="414"/>
        <v>618</v>
      </c>
      <c r="BC556" s="110"/>
      <c r="BD556" s="97"/>
      <c r="BE556" s="146">
        <f>INDEX('2001'!$B$44:$B$140,'16 Year_History_Results'!BZ556)</f>
        <v>0</v>
      </c>
      <c r="BF556" s="2">
        <f>INDEX('2002'!$B$44:$B$140,'16 Year_History_Results'!CA556)</f>
        <v>0</v>
      </c>
      <c r="BG556" s="2">
        <f>INDEX('2003'!$B$44:$B$140,'16 Year_History_Results'!CB556)</f>
        <v>11</v>
      </c>
      <c r="BH556" s="2">
        <f>INDEX('2004'!$B$44:$B$140,'16 Year_History_Results'!CC556)</f>
        <v>0</v>
      </c>
      <c r="BI556" s="2">
        <f>INDEX('2005'!$B$44:$B$140,'16 Year_History_Results'!CD556)</f>
        <v>0</v>
      </c>
      <c r="BJ556" s="2">
        <f>INDEX('2006'!$B$44:$B$140,'16 Year_History_Results'!CE556)</f>
        <v>0</v>
      </c>
      <c r="BK556" s="2">
        <f>INDEX('2007'!$B$44:$B$140,'16 Year_History_Results'!CF556)</f>
        <v>0</v>
      </c>
      <c r="BL556" s="2">
        <f>INDEX('2008'!$B$44:$B$140,'16 Year_History_Results'!CG556)</f>
        <v>0</v>
      </c>
      <c r="BM556" s="2">
        <f>INDEX('2009'!$B$44:$B$140,'16 Year_History_Results'!CH556)</f>
        <v>0</v>
      </c>
      <c r="BN556" s="2">
        <f>INDEX('2010'!$B$44:$B$140,'16 Year_History_Results'!CI556)</f>
        <v>0</v>
      </c>
      <c r="BO556" s="2">
        <f>INDEX('2011'!$B$44:$B$140,'16 Year_History_Results'!CJ556)</f>
        <v>0</v>
      </c>
      <c r="BP556" s="2">
        <f>INDEX('2012'!$B$44:$B$140,'16 Year_History_Results'!CK556)</f>
        <v>0</v>
      </c>
      <c r="BQ556" s="2">
        <f>INDEX('2013'!$B$44:$B$140,'16 Year_History_Results'!CL556)</f>
        <v>0</v>
      </c>
      <c r="BR556" s="2">
        <f>INDEX('2014'!$B$52:$B$180,'16 Year_History_Results'!CM556)</f>
        <v>0</v>
      </c>
      <c r="BS556" s="147">
        <f>INDEX('2015'!$B$52:$B$308,'16 Year_History_Results'!CN556)</f>
        <v>0</v>
      </c>
      <c r="BT556" s="147">
        <f>INDEX('2016'!$B$52:$B$308,'16 Year_History_Results'!CO556)</f>
        <v>0</v>
      </c>
      <c r="BW556">
        <f t="shared" si="415"/>
        <v>618</v>
      </c>
      <c r="BX556" s="110"/>
      <c r="BY556" s="97"/>
      <c r="BZ556" s="146">
        <f>IF(ISNA(MATCH($BW556,'2001'!$A$44:$A$139,0)),97,MATCH($BW556,'2001'!$A$44:$A$139,0))</f>
        <v>97</v>
      </c>
      <c r="CA556" s="2">
        <f>IF(ISNA(MATCH($BW556,'2002'!$A$44:$A$139,0)),97,MATCH($BW556,'2002'!$A$44:$A$139,0))</f>
        <v>97</v>
      </c>
      <c r="CB556" s="2">
        <f>IF(ISNA(MATCH($BW556,'2003'!$A$44:$A$139,0)),97,MATCH($BW556,'2003'!$A$44:$A$139,0))</f>
        <v>81</v>
      </c>
      <c r="CC556" s="2">
        <f>IF(ISNA(MATCH($BW556,'2004'!$A$44:$A$139,0)),97,MATCH($BW556,'2004'!$A$44:$A$139,0))</f>
        <v>97</v>
      </c>
      <c r="CD556" s="2">
        <f>IF(ISNA(MATCH($BW556,'2005'!$A$44:$A$139,0)),97,MATCH($BW556,'2005'!$A$44:$A$139,0))</f>
        <v>97</v>
      </c>
      <c r="CE556" s="2">
        <f>IF(ISNA(MATCH($BW556,'2006'!$A$44:$A$139,0)),97,MATCH($BW556,'2006'!$A$44:$A$139,0))</f>
        <v>97</v>
      </c>
      <c r="CF556" s="2">
        <f>IF(ISNA(MATCH($BW556,'2007'!$A$44:$A$139,0)),97,MATCH($BW556,'2007'!$A$44:$A$139,0))</f>
        <v>97</v>
      </c>
      <c r="CG556" s="2">
        <f>IF(ISNA(MATCH($BW556,'2008'!$A$44:$A$139,0)),97,MATCH($BW556,'2008'!$A$44:$A$139,0))</f>
        <v>97</v>
      </c>
      <c r="CH556" s="2">
        <f>IF(ISNA(MATCH($BW556,'2009'!$A$44:$A$139,0)),97,MATCH($BW556,'2009'!$A$44:$A$139,0))</f>
        <v>97</v>
      </c>
      <c r="CI556" s="2">
        <f>IF(ISNA(MATCH($BW556,'2010'!$A$44:$A$139,0)),97,MATCH($BW556,'2010'!$A$44:$A$139,0))</f>
        <v>97</v>
      </c>
      <c r="CJ556" s="2">
        <f>IF(ISNA(MATCH($BW556,'2011'!$A$44:$A$139,0)),97,MATCH($BW556,'2011'!$A$44:$A$139,0))</f>
        <v>97</v>
      </c>
      <c r="CK556" s="2">
        <f>IF(ISNA(MATCH($BW556,'2012'!$A$44:$A$139,0)),97,MATCH($BW556,'2012'!$A$44:$A$139,0))</f>
        <v>97</v>
      </c>
      <c r="CL556" s="2">
        <f>IF(ISNA(MATCH($BW556,'2013'!$A$44:$A$139,0)),97,MATCH($BW556,'2013'!$A$44:$A$139,0))</f>
        <v>97</v>
      </c>
      <c r="CM556" s="2">
        <f>IF(ISNA(MATCH($BW556,'2014'!$A$52:$A$179,0)),129,MATCH($BW556,'2014'!$A$52:$A$179,0))</f>
        <v>129</v>
      </c>
      <c r="CN556" s="147">
        <f>IF(ISNA(MATCH($BW556,'2015'!$A$52:$A$307,0)),257,MATCH($BW556,'2015'!$A$52:$A$307,0))</f>
        <v>257</v>
      </c>
      <c r="CO556" s="147">
        <f>IF(ISNA(MATCH($BW556,'2016'!$A$52:$A$307,0)),257,MATCH($BW556,'2016'!$A$52:$A$307,0))</f>
        <v>257</v>
      </c>
      <c r="CQ556">
        <f t="shared" si="422"/>
        <v>618</v>
      </c>
      <c r="CR556" s="281"/>
      <c r="CS556" s="279"/>
      <c r="CT556" s="278">
        <f t="shared" si="423"/>
        <v>0</v>
      </c>
      <c r="CU556" s="279">
        <f t="shared" si="424"/>
        <v>0</v>
      </c>
      <c r="CV556" s="279">
        <f t="shared" si="425"/>
        <v>21</v>
      </c>
      <c r="CW556" s="279">
        <f t="shared" si="426"/>
        <v>13.9986</v>
      </c>
      <c r="CX556" s="279">
        <f t="shared" si="427"/>
        <v>9.3314667599999996</v>
      </c>
      <c r="CY556" s="279">
        <f t="shared" si="428"/>
        <v>6.2203557422159994</v>
      </c>
      <c r="CZ556" s="279">
        <f t="shared" si="429"/>
        <v>4.1464891377611854</v>
      </c>
      <c r="DA556" s="279">
        <f t="shared" si="430"/>
        <v>2.7640496592316062</v>
      </c>
      <c r="DB556" s="279">
        <f t="shared" si="431"/>
        <v>1.8425155028437885</v>
      </c>
      <c r="DC556" s="279">
        <f t="shared" si="432"/>
        <v>1.2282208341956693</v>
      </c>
      <c r="DD556" s="279">
        <f t="shared" si="433"/>
        <v>0.81873200807483315</v>
      </c>
      <c r="DE556" s="279">
        <f t="shared" si="434"/>
        <v>0.5457667565826837</v>
      </c>
      <c r="DF556" s="279">
        <f t="shared" si="435"/>
        <v>0.36380811993801693</v>
      </c>
      <c r="DG556" s="279">
        <f t="shared" si="436"/>
        <v>0.24251449275068207</v>
      </c>
      <c r="DH556" s="280">
        <f t="shared" si="437"/>
        <v>0.16166016086760465</v>
      </c>
      <c r="DI556" s="280">
        <f t="shared" si="419"/>
        <v>0.10776266323434526</v>
      </c>
      <c r="DJ556" s="154">
        <f t="shared" si="416"/>
        <v>493</v>
      </c>
      <c r="DK556" s="279">
        <f t="shared" si="438"/>
        <v>618</v>
      </c>
      <c r="DL556" s="97"/>
      <c r="DM556" s="154"/>
      <c r="DN556" s="267">
        <f>BE556+AJ556+DM556</f>
        <v>0</v>
      </c>
      <c r="DO556" s="154">
        <f>BF556+AK556+DN556</f>
        <v>0</v>
      </c>
      <c r="DP556" s="154">
        <f>BG556+AL556+DO556</f>
        <v>21</v>
      </c>
      <c r="DQ556" s="154">
        <f>BH556+AM556+DP556</f>
        <v>21</v>
      </c>
      <c r="DR556" s="154">
        <f>BI556+AN556+DQ556</f>
        <v>21</v>
      </c>
      <c r="DS556" s="154">
        <f>BJ556+AO556+DR556</f>
        <v>21</v>
      </c>
      <c r="DT556" s="154">
        <f>BK556+AP556+DS556</f>
        <v>21</v>
      </c>
      <c r="DU556" s="154">
        <f>BL556+AQ556+DT556</f>
        <v>21</v>
      </c>
      <c r="DV556" s="154">
        <f>BM556+AR556+DU556</f>
        <v>21</v>
      </c>
      <c r="DW556" s="154">
        <f>BN556+AS556+DV556</f>
        <v>21</v>
      </c>
      <c r="DX556" s="154">
        <f>BO556+AT556+DW556</f>
        <v>21</v>
      </c>
      <c r="DY556" s="154">
        <f>BP556+AU556+DX556</f>
        <v>21</v>
      </c>
      <c r="DZ556" s="154">
        <f t="shared" si="439"/>
        <v>21</v>
      </c>
      <c r="EA556" s="154">
        <f t="shared" si="440"/>
        <v>21</v>
      </c>
      <c r="EB556" s="264">
        <f t="shared" si="441"/>
        <v>21</v>
      </c>
      <c r="EC556" s="264">
        <f t="shared" si="420"/>
        <v>21</v>
      </c>
      <c r="ED556" s="154">
        <f t="shared" si="417"/>
        <v>313</v>
      </c>
    </row>
    <row r="557" spans="2:134" ht="13" thickBot="1" x14ac:dyDescent="0.3">
      <c r="B557" s="130">
        <v>304</v>
      </c>
      <c r="C557" s="50">
        <f t="shared" ref="C557:C600" si="442">IF(B557&lt;&gt;B556,1,C556+1)</f>
        <v>1</v>
      </c>
      <c r="D557" s="50">
        <f t="shared" si="413"/>
        <v>1</v>
      </c>
      <c r="E557" s="97"/>
      <c r="F557" s="2">
        <f t="shared" si="418"/>
        <v>552</v>
      </c>
      <c r="G557" s="207">
        <v>638</v>
      </c>
      <c r="H557" s="98">
        <f>15- COUNTIF(L557:AC557,"#N/A")</f>
        <v>0</v>
      </c>
      <c r="I557" s="131">
        <f>SUM(AH557:AY557)+SUM(BE557:BT557)</f>
        <v>21</v>
      </c>
      <c r="J557" s="398">
        <f>DI557</f>
        <v>0.10776266323434526</v>
      </c>
      <c r="K557" s="456" t="str">
        <f>IF(ISNUMBER(MATCH(G557,'[4]OPR data'!$A$3:$A$2900,0)),"Y","N")</f>
        <v>N</v>
      </c>
      <c r="L557" s="110"/>
      <c r="M557" s="233"/>
      <c r="N557" s="469" t="e">
        <f>(INDEX(Finish_table!R$4:R$83,MATCH('16 Year_History_Results'!$G557,Finish_table!S$4:S$83,0),1))</f>
        <v>#N/A</v>
      </c>
      <c r="O557" s="233" t="e">
        <f>(INDEX(Finish_table!Z$4:Z$99,MATCH('16 Year_History_Results'!$G557,Finish_table!AA$4:AA$99,0),1))</f>
        <v>#N/A</v>
      </c>
      <c r="P557" s="233" t="str">
        <f>(INDEX(Finish_table!AI$4:AI$99,MATCH('16 Year_History_Results'!$G557,Finish_table!AJ$4:AJ$99,0),1))</f>
        <v>SF</v>
      </c>
      <c r="Q557" s="233" t="e">
        <f>(INDEX(Finish_table!AR$4:AR$99,MATCH('16 Year_History_Results'!$G557,Finish_table!AS$4:AS$99,0),1))</f>
        <v>#N/A</v>
      </c>
      <c r="R557" s="233" t="e">
        <f>(INDEX(Finish_table!BA$4:BA$99,MATCH('16 Year_History_Results'!$G557,Finish_table!BB$4:BB$99,0),1))</f>
        <v>#N/A</v>
      </c>
      <c r="S557" s="233" t="e">
        <f>(INDEX(Finish_table!BJ$4:BJ$99,MATCH('16 Year_History_Results'!$G557,Finish_table!BK$4:BK$99,0),1))</f>
        <v>#N/A</v>
      </c>
      <c r="T557" s="233" t="e">
        <f>(INDEX(Finish_table!BS$4:BS$99,MATCH('16 Year_History_Results'!$G557,Finish_table!BT$4:BT$99,0),1))</f>
        <v>#N/A</v>
      </c>
      <c r="U557" s="233" t="e">
        <f>(INDEX(Finish_table!CB$4:CB$99,MATCH('16 Year_History_Results'!$G557,Finish_table!CC$4:CC$99,0),1))</f>
        <v>#N/A</v>
      </c>
      <c r="V557" s="233" t="e">
        <f>(INDEX(Finish_table!CK$4:CK$99,MATCH('16 Year_History_Results'!$G557,Finish_table!CL$4:CL$99,0),1))</f>
        <v>#N/A</v>
      </c>
      <c r="W557" s="233" t="e">
        <f>(INDEX(Finish_table!CT$4:CT$99,MATCH('16 Year_History_Results'!$G557,Finish_table!CU$4:CU$99,0),1))</f>
        <v>#N/A</v>
      </c>
      <c r="X557" s="233" t="e">
        <f>(INDEX(Finish_table!DC$4:DC$99,MATCH('16 Year_History_Results'!$G557,Finish_table!DD$4:DD$99,0),1))</f>
        <v>#N/A</v>
      </c>
      <c r="Y557" s="233" t="e">
        <f>(INDEX(Finish_table!DL$4:DL$99,MATCH('16 Year_History_Results'!$G557,Finish_table!DM$4:DM$99,0),1))</f>
        <v>#N/A</v>
      </c>
      <c r="Z557" s="233" t="e">
        <f>(INDEX(Finish_table!DU$4:DU$99,MATCH('16 Year_History_Results'!$G557,Finish_table!DV$4:DV$99,0),1))</f>
        <v>#N/A</v>
      </c>
      <c r="AA557" s="233" t="e">
        <f>(INDEX(Finish_table!ED$4:ED$140,MATCH('16 Year_History_Results'!$G557,Finish_table!EE$4:EE$140,0),1))</f>
        <v>#N/A</v>
      </c>
      <c r="AB557" s="233" t="e">
        <f>(INDEX(Finish_table!EM$4:EM$224,MATCH('16 Year_History_Results'!$G557,Finish_table!EN$4:EN$224,0),1))</f>
        <v>#N/A</v>
      </c>
      <c r="AC557" s="253" t="e">
        <f>(INDEX(Finish_table!EW$4:EW$224,MATCH('16 Year_History_Results'!$G557,Finish_table!EX$4:EX$224,0),1))</f>
        <v>#N/A</v>
      </c>
      <c r="AG557">
        <f t="shared" si="421"/>
        <v>638</v>
      </c>
      <c r="AH557" s="110"/>
      <c r="AI557" s="2"/>
      <c r="AJ557" s="146">
        <f>INDEX('2001'!$C$44:$C$140,'16 Year_History_Results'!BZ557)</f>
        <v>0</v>
      </c>
      <c r="AK557" s="2">
        <f>INDEX('2002'!$C$44:$C$140,'16 Year_History_Results'!CA557)</f>
        <v>0</v>
      </c>
      <c r="AL557" s="2">
        <f>INDEX('2003'!$C$44:$C$140,'16 Year_History_Results'!CB557)</f>
        <v>10</v>
      </c>
      <c r="AM557" s="2">
        <f>INDEX('2004'!$C$44:$C$140,'16 Year_History_Results'!CC557)</f>
        <v>0</v>
      </c>
      <c r="AN557" s="2">
        <f>INDEX('2005'!$C$44:$C$140,'16 Year_History_Results'!CD557)</f>
        <v>0</v>
      </c>
      <c r="AO557" s="2">
        <f>INDEX('2006'!$C$44:$C$140,'16 Year_History_Results'!CE557)</f>
        <v>0</v>
      </c>
      <c r="AP557" s="2">
        <f>INDEX('2007'!$C$44:$C$140,'16 Year_History_Results'!CF557)</f>
        <v>0</v>
      </c>
      <c r="AQ557" s="2">
        <f>INDEX('2008'!$C$44:$C$140,'16 Year_History_Results'!CG557)</f>
        <v>0</v>
      </c>
      <c r="AR557" s="2">
        <f>INDEX('2009'!$C$44:$C$140,'16 Year_History_Results'!CH557)</f>
        <v>0</v>
      </c>
      <c r="AS557" s="2">
        <f>INDEX('2010'!$C$44:$C$140,'16 Year_History_Results'!CI557)</f>
        <v>0</v>
      </c>
      <c r="AT557" s="2">
        <f>INDEX('2011'!$C$44:$C$140,'16 Year_History_Results'!CJ557)</f>
        <v>0</v>
      </c>
      <c r="AU557" s="2">
        <f>INDEX('2012'!$C$44:$C$140,'16 Year_History_Results'!CK557)</f>
        <v>0</v>
      </c>
      <c r="AV557" s="2">
        <f>INDEX('2013'!$C$44:$C$140,'16 Year_History_Results'!CL557)</f>
        <v>0</v>
      </c>
      <c r="AW557" s="2">
        <f>INDEX('2014'!$C$52:$C$180,'16 Year_History_Results'!CM557)</f>
        <v>0</v>
      </c>
      <c r="AX557" s="2">
        <f>INDEX('2015'!$E$52:$E$308,'16 Year_History_Results'!CN557)</f>
        <v>0</v>
      </c>
      <c r="AY557" s="147">
        <f>INDEX('2016'!$E$52:$E$308,'16 Year_History_Results'!CO557)</f>
        <v>0</v>
      </c>
      <c r="AZ557" s="2"/>
      <c r="BB557">
        <f t="shared" si="414"/>
        <v>638</v>
      </c>
      <c r="BC557" s="110"/>
      <c r="BD557" s="97"/>
      <c r="BE557" s="146">
        <f>INDEX('2001'!$B$44:$B$140,'16 Year_History_Results'!BZ557)</f>
        <v>0</v>
      </c>
      <c r="BF557" s="2">
        <f>INDEX('2002'!$B$44:$B$140,'16 Year_History_Results'!CA557)</f>
        <v>0</v>
      </c>
      <c r="BG557" s="2">
        <f>INDEX('2003'!$B$44:$B$140,'16 Year_History_Results'!CB557)</f>
        <v>11</v>
      </c>
      <c r="BH557" s="2">
        <f>INDEX('2004'!$B$44:$B$140,'16 Year_History_Results'!CC557)</f>
        <v>0</v>
      </c>
      <c r="BI557" s="2">
        <f>INDEX('2005'!$B$44:$B$140,'16 Year_History_Results'!CD557)</f>
        <v>0</v>
      </c>
      <c r="BJ557" s="2">
        <f>INDEX('2006'!$B$44:$B$140,'16 Year_History_Results'!CE557)</f>
        <v>0</v>
      </c>
      <c r="BK557" s="2">
        <f>INDEX('2007'!$B$44:$B$140,'16 Year_History_Results'!CF557)</f>
        <v>0</v>
      </c>
      <c r="BL557" s="2">
        <f>INDEX('2008'!$B$44:$B$140,'16 Year_History_Results'!CG557)</f>
        <v>0</v>
      </c>
      <c r="BM557" s="2">
        <f>INDEX('2009'!$B$44:$B$140,'16 Year_History_Results'!CH557)</f>
        <v>0</v>
      </c>
      <c r="BN557" s="2">
        <f>INDEX('2010'!$B$44:$B$140,'16 Year_History_Results'!CI557)</f>
        <v>0</v>
      </c>
      <c r="BO557" s="2">
        <f>INDEX('2011'!$B$44:$B$140,'16 Year_History_Results'!CJ557)</f>
        <v>0</v>
      </c>
      <c r="BP557" s="2">
        <f>INDEX('2012'!$B$44:$B$140,'16 Year_History_Results'!CK557)</f>
        <v>0</v>
      </c>
      <c r="BQ557" s="2">
        <f>INDEX('2013'!$B$44:$B$140,'16 Year_History_Results'!CL557)</f>
        <v>0</v>
      </c>
      <c r="BR557" s="2">
        <f>INDEX('2014'!$B$52:$B$180,'16 Year_History_Results'!CM557)</f>
        <v>0</v>
      </c>
      <c r="BS557" s="147">
        <f>INDEX('2015'!$B$52:$B$308,'16 Year_History_Results'!CN557)</f>
        <v>0</v>
      </c>
      <c r="BT557" s="147">
        <f>INDEX('2016'!$B$52:$B$308,'16 Year_History_Results'!CO557)</f>
        <v>0</v>
      </c>
      <c r="BW557">
        <f t="shared" si="415"/>
        <v>638</v>
      </c>
      <c r="BX557" s="110"/>
      <c r="BY557" s="97"/>
      <c r="BZ557" s="146">
        <f>IF(ISNA(MATCH($BW557,'2001'!$A$44:$A$139,0)),97,MATCH($BW557,'2001'!$A$44:$A$139,0))</f>
        <v>97</v>
      </c>
      <c r="CA557" s="2">
        <f>IF(ISNA(MATCH($BW557,'2002'!$A$44:$A$139,0)),97,MATCH($BW557,'2002'!$A$44:$A$139,0))</f>
        <v>97</v>
      </c>
      <c r="CB557" s="2">
        <f>IF(ISNA(MATCH($BW557,'2003'!$A$44:$A$139,0)),97,MATCH($BW557,'2003'!$A$44:$A$139,0))</f>
        <v>82</v>
      </c>
      <c r="CC557" s="2">
        <f>IF(ISNA(MATCH($BW557,'2004'!$A$44:$A$139,0)),97,MATCH($BW557,'2004'!$A$44:$A$139,0))</f>
        <v>97</v>
      </c>
      <c r="CD557" s="2">
        <f>IF(ISNA(MATCH($BW557,'2005'!$A$44:$A$139,0)),97,MATCH($BW557,'2005'!$A$44:$A$139,0))</f>
        <v>97</v>
      </c>
      <c r="CE557" s="2">
        <f>IF(ISNA(MATCH($BW557,'2006'!$A$44:$A$139,0)),97,MATCH($BW557,'2006'!$A$44:$A$139,0))</f>
        <v>97</v>
      </c>
      <c r="CF557" s="2">
        <f>IF(ISNA(MATCH($BW557,'2007'!$A$44:$A$139,0)),97,MATCH($BW557,'2007'!$A$44:$A$139,0))</f>
        <v>97</v>
      </c>
      <c r="CG557" s="2">
        <f>IF(ISNA(MATCH($BW557,'2008'!$A$44:$A$139,0)),97,MATCH($BW557,'2008'!$A$44:$A$139,0))</f>
        <v>97</v>
      </c>
      <c r="CH557" s="2">
        <f>IF(ISNA(MATCH($BW557,'2009'!$A$44:$A$139,0)),97,MATCH($BW557,'2009'!$A$44:$A$139,0))</f>
        <v>97</v>
      </c>
      <c r="CI557" s="2">
        <f>IF(ISNA(MATCH($BW557,'2010'!$A$44:$A$139,0)),97,MATCH($BW557,'2010'!$A$44:$A$139,0))</f>
        <v>97</v>
      </c>
      <c r="CJ557" s="2">
        <f>IF(ISNA(MATCH($BW557,'2011'!$A$44:$A$139,0)),97,MATCH($BW557,'2011'!$A$44:$A$139,0))</f>
        <v>97</v>
      </c>
      <c r="CK557" s="2">
        <f>IF(ISNA(MATCH($BW557,'2012'!$A$44:$A$139,0)),97,MATCH($BW557,'2012'!$A$44:$A$139,0))</f>
        <v>97</v>
      </c>
      <c r="CL557" s="2">
        <f>IF(ISNA(MATCH($BW557,'2013'!$A$44:$A$139,0)),97,MATCH($BW557,'2013'!$A$44:$A$139,0))</f>
        <v>97</v>
      </c>
      <c r="CM557" s="2">
        <f>IF(ISNA(MATCH($BW557,'2014'!$A$52:$A$179,0)),129,MATCH($BW557,'2014'!$A$52:$A$179,0))</f>
        <v>129</v>
      </c>
      <c r="CN557" s="147">
        <f>IF(ISNA(MATCH($BW557,'2015'!$A$52:$A$307,0)),257,MATCH($BW557,'2015'!$A$52:$A$307,0))</f>
        <v>257</v>
      </c>
      <c r="CO557" s="147">
        <f>IF(ISNA(MATCH($BW557,'2016'!$A$52:$A$307,0)),257,MATCH($BW557,'2016'!$A$52:$A$307,0))</f>
        <v>257</v>
      </c>
      <c r="CQ557">
        <f t="shared" si="422"/>
        <v>638</v>
      </c>
      <c r="CR557" s="281"/>
      <c r="CS557" s="279"/>
      <c r="CT557" s="278">
        <f t="shared" si="423"/>
        <v>0</v>
      </c>
      <c r="CU557" s="279">
        <f t="shared" si="424"/>
        <v>0</v>
      </c>
      <c r="CV557" s="279">
        <f t="shared" si="425"/>
        <v>21</v>
      </c>
      <c r="CW557" s="279">
        <f t="shared" si="426"/>
        <v>13.9986</v>
      </c>
      <c r="CX557" s="279">
        <f t="shared" si="427"/>
        <v>9.3314667599999996</v>
      </c>
      <c r="CY557" s="279">
        <f t="shared" si="428"/>
        <v>6.2203557422159994</v>
      </c>
      <c r="CZ557" s="279">
        <f t="shared" si="429"/>
        <v>4.1464891377611854</v>
      </c>
      <c r="DA557" s="279">
        <f t="shared" si="430"/>
        <v>2.7640496592316062</v>
      </c>
      <c r="DB557" s="279">
        <f t="shared" si="431"/>
        <v>1.8425155028437885</v>
      </c>
      <c r="DC557" s="279">
        <f t="shared" si="432"/>
        <v>1.2282208341956693</v>
      </c>
      <c r="DD557" s="279">
        <f t="shared" si="433"/>
        <v>0.81873200807483315</v>
      </c>
      <c r="DE557" s="279">
        <f t="shared" si="434"/>
        <v>0.5457667565826837</v>
      </c>
      <c r="DF557" s="279">
        <f t="shared" si="435"/>
        <v>0.36380811993801693</v>
      </c>
      <c r="DG557" s="279">
        <f t="shared" si="436"/>
        <v>0.24251449275068207</v>
      </c>
      <c r="DH557" s="280">
        <f t="shared" si="437"/>
        <v>0.16166016086760465</v>
      </c>
      <c r="DI557" s="280">
        <f t="shared" si="419"/>
        <v>0.10776266323434526</v>
      </c>
      <c r="DJ557" s="154">
        <f t="shared" si="416"/>
        <v>493</v>
      </c>
      <c r="DK557" s="279">
        <f t="shared" si="438"/>
        <v>638</v>
      </c>
      <c r="DL557" s="97"/>
      <c r="DM557" s="154"/>
      <c r="DN557" s="267">
        <f>BE557+AJ557+DM557</f>
        <v>0</v>
      </c>
      <c r="DO557" s="154">
        <f>BF557+AK557+DN557</f>
        <v>0</v>
      </c>
      <c r="DP557" s="154">
        <f>BG557+AL557+DO557</f>
        <v>21</v>
      </c>
      <c r="DQ557" s="154">
        <f>BH557+AM557+DP557</f>
        <v>21</v>
      </c>
      <c r="DR557" s="154">
        <f>BI557+AN557+DQ557</f>
        <v>21</v>
      </c>
      <c r="DS557" s="154">
        <f>BJ557+AO557+DR557</f>
        <v>21</v>
      </c>
      <c r="DT557" s="154">
        <f>BK557+AP557+DS557</f>
        <v>21</v>
      </c>
      <c r="DU557" s="154">
        <f>BL557+AQ557+DT557</f>
        <v>21</v>
      </c>
      <c r="DV557" s="154">
        <f>BM557+AR557+DU557</f>
        <v>21</v>
      </c>
      <c r="DW557" s="154">
        <f>BN557+AS557+DV557</f>
        <v>21</v>
      </c>
      <c r="DX557" s="154">
        <f>BO557+AT557+DW557</f>
        <v>21</v>
      </c>
      <c r="DY557" s="154">
        <f>BP557+AU557+DX557</f>
        <v>21</v>
      </c>
      <c r="DZ557" s="154">
        <f t="shared" si="439"/>
        <v>21</v>
      </c>
      <c r="EA557" s="154">
        <f t="shared" si="440"/>
        <v>21</v>
      </c>
      <c r="EB557" s="264">
        <f t="shared" si="441"/>
        <v>21</v>
      </c>
      <c r="EC557" s="264">
        <f t="shared" si="420"/>
        <v>21</v>
      </c>
      <c r="ED557" s="154">
        <f t="shared" si="417"/>
        <v>313</v>
      </c>
    </row>
    <row r="558" spans="2:134" ht="13" thickBot="1" x14ac:dyDescent="0.3">
      <c r="B558" s="131">
        <v>306</v>
      </c>
      <c r="C558" s="50">
        <f t="shared" si="442"/>
        <v>1</v>
      </c>
      <c r="D558" s="50">
        <f t="shared" ref="D558:D601" si="443">IF(C558&gt;=C559,C558,0)</f>
        <v>0</v>
      </c>
      <c r="E558" s="97"/>
      <c r="F558" s="2">
        <f t="shared" si="418"/>
        <v>553</v>
      </c>
      <c r="G558" s="207">
        <v>75</v>
      </c>
      <c r="H558" s="98">
        <f>15- COUNTIF(L558:AC558,"#N/A")</f>
        <v>0</v>
      </c>
      <c r="I558" s="131">
        <f>SUM(AH558:AY558)+SUM(BE558:BT558)</f>
        <v>46</v>
      </c>
      <c r="J558" s="398">
        <f>DI558</f>
        <v>0.10489081781690905</v>
      </c>
      <c r="K558" s="456" t="str">
        <f>IF(ISNUMBER(MATCH(G558,'[4]OPR data'!$A$3:$A$2900,0)),"Y","N")</f>
        <v>Y</v>
      </c>
      <c r="L558" s="110"/>
      <c r="M558" s="233"/>
      <c r="N558" s="469" t="str">
        <f>(INDEX(Finish_table!R$4:R$83,MATCH('16 Year_History_Results'!$G558,Finish_table!S$4:S$83,0),1))</f>
        <v>F</v>
      </c>
      <c r="O558" s="233" t="e">
        <f>(INDEX(Finish_table!Z$4:Z$99,MATCH('16 Year_History_Results'!$G558,Finish_table!AA$4:AA$99,0),1))</f>
        <v>#N/A</v>
      </c>
      <c r="P558" s="233" t="e">
        <f>(INDEX(Finish_table!AI$4:AI$99,MATCH('16 Year_History_Results'!$G558,Finish_table!AJ$4:AJ$99,0),1))</f>
        <v>#N/A</v>
      </c>
      <c r="Q558" s="233" t="e">
        <f>(INDEX(Finish_table!AR$4:AR$99,MATCH('16 Year_History_Results'!$G558,Finish_table!AS$4:AS$99,0),1))</f>
        <v>#N/A</v>
      </c>
      <c r="R558" s="233" t="e">
        <f>(INDEX(Finish_table!BA$4:BA$99,MATCH('16 Year_History_Results'!$G558,Finish_table!BB$4:BB$99,0),1))</f>
        <v>#N/A</v>
      </c>
      <c r="S558" s="233" t="e">
        <f>(INDEX(Finish_table!BJ$4:BJ$99,MATCH('16 Year_History_Results'!$G558,Finish_table!BK$4:BK$99,0),1))</f>
        <v>#N/A</v>
      </c>
      <c r="T558" s="233" t="e">
        <f>(INDEX(Finish_table!BS$4:BS$99,MATCH('16 Year_History_Results'!$G558,Finish_table!BT$4:BT$99,0),1))</f>
        <v>#N/A</v>
      </c>
      <c r="U558" s="233" t="e">
        <f>(INDEX(Finish_table!CB$4:CB$99,MATCH('16 Year_History_Results'!$G558,Finish_table!CC$4:CC$99,0),1))</f>
        <v>#N/A</v>
      </c>
      <c r="V558" s="233" t="e">
        <f>(INDEX(Finish_table!CK$4:CK$99,MATCH('16 Year_History_Results'!$G558,Finish_table!CL$4:CL$99,0),1))</f>
        <v>#N/A</v>
      </c>
      <c r="W558" s="233" t="e">
        <f>(INDEX(Finish_table!CT$4:CT$99,MATCH('16 Year_History_Results'!$G558,Finish_table!CU$4:CU$99,0),1))</f>
        <v>#N/A</v>
      </c>
      <c r="X558" s="233" t="e">
        <f>(INDEX(Finish_table!DC$4:DC$99,MATCH('16 Year_History_Results'!$G558,Finish_table!DD$4:DD$99,0),1))</f>
        <v>#N/A</v>
      </c>
      <c r="Y558" s="233" t="e">
        <f>(INDEX(Finish_table!DL$4:DL$99,MATCH('16 Year_History_Results'!$G558,Finish_table!DM$4:DM$99,0),1))</f>
        <v>#N/A</v>
      </c>
      <c r="Z558" s="233" t="e">
        <f>(INDEX(Finish_table!DU$4:DU$99,MATCH('16 Year_History_Results'!$G558,Finish_table!DV$4:DV$99,0),1))</f>
        <v>#N/A</v>
      </c>
      <c r="AA558" s="233" t="e">
        <f>(INDEX(Finish_table!ED$4:ED$140,MATCH('16 Year_History_Results'!$G558,Finish_table!EE$4:EE$140,0),1))</f>
        <v>#N/A</v>
      </c>
      <c r="AB558" s="233" t="e">
        <f>(INDEX(Finish_table!EM$4:EM$224,MATCH('16 Year_History_Results'!$G558,Finish_table!EN$4:EN$224,0),1))</f>
        <v>#N/A</v>
      </c>
      <c r="AC558" s="253" t="e">
        <f>(INDEX(Finish_table!EW$4:EW$224,MATCH('16 Year_History_Results'!$G558,Finish_table!EX$4:EX$224,0),1))</f>
        <v>#N/A</v>
      </c>
      <c r="AG558">
        <f t="shared" si="421"/>
        <v>75</v>
      </c>
      <c r="AH558" s="110"/>
      <c r="AI558" s="2"/>
      <c r="AJ558" s="146">
        <f>INDEX('2001'!$C$44:$C$140,'16 Year_History_Results'!BZ558)</f>
        <v>30</v>
      </c>
      <c r="AK558" s="2">
        <f>INDEX('2002'!$C$44:$C$140,'16 Year_History_Results'!CA558)</f>
        <v>0</v>
      </c>
      <c r="AL558" s="2">
        <f>INDEX('2003'!$C$44:$C$140,'16 Year_History_Results'!CB558)</f>
        <v>0</v>
      </c>
      <c r="AM558" s="2">
        <f>INDEX('2004'!$C$44:$C$140,'16 Year_History_Results'!CC558)</f>
        <v>0</v>
      </c>
      <c r="AN558" s="2">
        <f>INDEX('2005'!$C$44:$C$140,'16 Year_History_Results'!CD558)</f>
        <v>0</v>
      </c>
      <c r="AO558" s="2">
        <f>INDEX('2006'!$C$44:$C$140,'16 Year_History_Results'!CE558)</f>
        <v>0</v>
      </c>
      <c r="AP558" s="2">
        <f>INDEX('2007'!$C$44:$C$140,'16 Year_History_Results'!CF558)</f>
        <v>0</v>
      </c>
      <c r="AQ558" s="2">
        <f>INDEX('2008'!$C$44:$C$140,'16 Year_History_Results'!CG558)</f>
        <v>0</v>
      </c>
      <c r="AR558" s="2">
        <f>INDEX('2009'!$C$44:$C$140,'16 Year_History_Results'!CH558)</f>
        <v>0</v>
      </c>
      <c r="AS558" s="2">
        <f>INDEX('2010'!$C$44:$C$140,'16 Year_History_Results'!CI558)</f>
        <v>0</v>
      </c>
      <c r="AT558" s="2">
        <f>INDEX('2011'!$C$44:$C$140,'16 Year_History_Results'!CJ558)</f>
        <v>0</v>
      </c>
      <c r="AU558" s="2">
        <f>INDEX('2012'!$C$44:$C$140,'16 Year_History_Results'!CK558)</f>
        <v>0</v>
      </c>
      <c r="AV558" s="2">
        <f>INDEX('2013'!$C$44:$C$140,'16 Year_History_Results'!CL558)</f>
        <v>0</v>
      </c>
      <c r="AW558" s="2">
        <f>INDEX('2014'!$C$52:$C$180,'16 Year_History_Results'!CM558)</f>
        <v>0</v>
      </c>
      <c r="AX558" s="2">
        <f>INDEX('2015'!$E$52:$E$308,'16 Year_History_Results'!CN558)</f>
        <v>0</v>
      </c>
      <c r="AY558" s="147">
        <f>INDEX('2016'!$E$52:$E$308,'16 Year_History_Results'!CO558)</f>
        <v>0</v>
      </c>
      <c r="AZ558" s="2"/>
      <c r="BB558">
        <f t="shared" si="414"/>
        <v>75</v>
      </c>
      <c r="BC558" s="110"/>
      <c r="BD558" s="97"/>
      <c r="BE558" s="146">
        <f>INDEX('2001'!$B$44:$B$140,'16 Year_History_Results'!BZ558)</f>
        <v>16</v>
      </c>
      <c r="BF558" s="2">
        <f>INDEX('2002'!$B$44:$B$140,'16 Year_History_Results'!CA558)</f>
        <v>0</v>
      </c>
      <c r="BG558" s="2">
        <f>INDEX('2003'!$B$44:$B$140,'16 Year_History_Results'!CB558)</f>
        <v>0</v>
      </c>
      <c r="BH558" s="2">
        <f>INDEX('2004'!$B$44:$B$140,'16 Year_History_Results'!CC558)</f>
        <v>0</v>
      </c>
      <c r="BI558" s="2">
        <f>INDEX('2005'!$B$44:$B$140,'16 Year_History_Results'!CD558)</f>
        <v>0</v>
      </c>
      <c r="BJ558" s="2">
        <f>INDEX('2006'!$B$44:$B$140,'16 Year_History_Results'!CE558)</f>
        <v>0</v>
      </c>
      <c r="BK558" s="2">
        <f>INDEX('2007'!$B$44:$B$140,'16 Year_History_Results'!CF558)</f>
        <v>0</v>
      </c>
      <c r="BL558" s="2">
        <f>INDEX('2008'!$B$44:$B$140,'16 Year_History_Results'!CG558)</f>
        <v>0</v>
      </c>
      <c r="BM558" s="2">
        <f>INDEX('2009'!$B$44:$B$140,'16 Year_History_Results'!CH558)</f>
        <v>0</v>
      </c>
      <c r="BN558" s="2">
        <f>INDEX('2010'!$B$44:$B$140,'16 Year_History_Results'!CI558)</f>
        <v>0</v>
      </c>
      <c r="BO558" s="2">
        <f>INDEX('2011'!$B$44:$B$140,'16 Year_History_Results'!CJ558)</f>
        <v>0</v>
      </c>
      <c r="BP558" s="2">
        <f>INDEX('2012'!$B$44:$B$140,'16 Year_History_Results'!CK558)</f>
        <v>0</v>
      </c>
      <c r="BQ558" s="2">
        <f>INDEX('2013'!$B$44:$B$140,'16 Year_History_Results'!CL558)</f>
        <v>0</v>
      </c>
      <c r="BR558" s="2">
        <f>INDEX('2014'!$B$52:$B$180,'16 Year_History_Results'!CM558)</f>
        <v>0</v>
      </c>
      <c r="BS558" s="147">
        <f>INDEX('2015'!$B$52:$B$308,'16 Year_History_Results'!CN558)</f>
        <v>0</v>
      </c>
      <c r="BT558" s="147">
        <f>INDEX('2016'!$B$52:$B$308,'16 Year_History_Results'!CO558)</f>
        <v>0</v>
      </c>
      <c r="BW558">
        <f t="shared" si="415"/>
        <v>75</v>
      </c>
      <c r="BX558" s="110"/>
      <c r="BY558" s="97"/>
      <c r="BZ558" s="146">
        <f>IF(ISNA(MATCH($BW558,'2001'!$A$44:$A$139,0)),97,MATCH($BW558,'2001'!$A$44:$A$139,0))</f>
        <v>21</v>
      </c>
      <c r="CA558" s="2">
        <f>IF(ISNA(MATCH($BW558,'2002'!$A$44:$A$139,0)),97,MATCH($BW558,'2002'!$A$44:$A$139,0))</f>
        <v>97</v>
      </c>
      <c r="CB558" s="2">
        <f>IF(ISNA(MATCH($BW558,'2003'!$A$44:$A$139,0)),97,MATCH($BW558,'2003'!$A$44:$A$139,0))</f>
        <v>97</v>
      </c>
      <c r="CC558" s="2">
        <f>IF(ISNA(MATCH($BW558,'2004'!$A$44:$A$139,0)),97,MATCH($BW558,'2004'!$A$44:$A$139,0))</f>
        <v>97</v>
      </c>
      <c r="CD558" s="2">
        <f>IF(ISNA(MATCH($BW558,'2005'!$A$44:$A$139,0)),97,MATCH($BW558,'2005'!$A$44:$A$139,0))</f>
        <v>97</v>
      </c>
      <c r="CE558" s="2">
        <f>IF(ISNA(MATCH($BW558,'2006'!$A$44:$A$139,0)),97,MATCH($BW558,'2006'!$A$44:$A$139,0))</f>
        <v>97</v>
      </c>
      <c r="CF558" s="2">
        <f>IF(ISNA(MATCH($BW558,'2007'!$A$44:$A$139,0)),97,MATCH($BW558,'2007'!$A$44:$A$139,0))</f>
        <v>97</v>
      </c>
      <c r="CG558" s="2">
        <f>IF(ISNA(MATCH($BW558,'2008'!$A$44:$A$139,0)),97,MATCH($BW558,'2008'!$A$44:$A$139,0))</f>
        <v>97</v>
      </c>
      <c r="CH558" s="2">
        <f>IF(ISNA(MATCH($BW558,'2009'!$A$44:$A$139,0)),97,MATCH($BW558,'2009'!$A$44:$A$139,0))</f>
        <v>97</v>
      </c>
      <c r="CI558" s="2">
        <f>IF(ISNA(MATCH($BW558,'2010'!$A$44:$A$139,0)),97,MATCH($BW558,'2010'!$A$44:$A$139,0))</f>
        <v>97</v>
      </c>
      <c r="CJ558" s="2">
        <f>IF(ISNA(MATCH($BW558,'2011'!$A$44:$A$139,0)),97,MATCH($BW558,'2011'!$A$44:$A$139,0))</f>
        <v>97</v>
      </c>
      <c r="CK558" s="2">
        <f>IF(ISNA(MATCH($BW558,'2012'!$A$44:$A$139,0)),97,MATCH($BW558,'2012'!$A$44:$A$139,0))</f>
        <v>97</v>
      </c>
      <c r="CL558" s="2">
        <f>IF(ISNA(MATCH($BW558,'2013'!$A$44:$A$139,0)),97,MATCH($BW558,'2013'!$A$44:$A$139,0))</f>
        <v>97</v>
      </c>
      <c r="CM558" s="2">
        <f>IF(ISNA(MATCH($BW558,'2014'!$A$52:$A$179,0)),129,MATCH($BW558,'2014'!$A$52:$A$179,0))</f>
        <v>129</v>
      </c>
      <c r="CN558" s="147">
        <f>IF(ISNA(MATCH($BW558,'2015'!$A$52:$A$307,0)),257,MATCH($BW558,'2015'!$A$52:$A$307,0))</f>
        <v>257</v>
      </c>
      <c r="CO558" s="147">
        <f>IF(ISNA(MATCH($BW558,'2016'!$A$52:$A$307,0)),257,MATCH($BW558,'2016'!$A$52:$A$307,0))</f>
        <v>257</v>
      </c>
      <c r="CQ558">
        <f t="shared" si="422"/>
        <v>75</v>
      </c>
      <c r="CR558" s="281"/>
      <c r="CS558" s="279"/>
      <c r="CT558" s="278">
        <f t="shared" si="423"/>
        <v>46</v>
      </c>
      <c r="CU558" s="279">
        <f t="shared" si="424"/>
        <v>30.663599999999999</v>
      </c>
      <c r="CV558" s="279">
        <f t="shared" si="425"/>
        <v>20.440355759999999</v>
      </c>
      <c r="CW558" s="279">
        <f t="shared" si="426"/>
        <v>13.625541149616</v>
      </c>
      <c r="CX558" s="279">
        <f t="shared" si="427"/>
        <v>9.0827857303340256</v>
      </c>
      <c r="CY558" s="279">
        <f t="shared" si="428"/>
        <v>6.0545849678406611</v>
      </c>
      <c r="CZ558" s="279">
        <f t="shared" si="429"/>
        <v>4.0359863395625846</v>
      </c>
      <c r="DA558" s="279">
        <f t="shared" si="430"/>
        <v>2.690388493952419</v>
      </c>
      <c r="DB558" s="279">
        <f t="shared" si="431"/>
        <v>1.7934129700686825</v>
      </c>
      <c r="DC558" s="279">
        <f t="shared" si="432"/>
        <v>1.1954890858477838</v>
      </c>
      <c r="DD558" s="279">
        <f t="shared" si="433"/>
        <v>0.79691302462613267</v>
      </c>
      <c r="DE558" s="279">
        <f t="shared" si="434"/>
        <v>0.53122222221577997</v>
      </c>
      <c r="DF558" s="279">
        <f t="shared" si="435"/>
        <v>0.35411273332903892</v>
      </c>
      <c r="DG558" s="279">
        <f t="shared" si="436"/>
        <v>0.23605154803713732</v>
      </c>
      <c r="DH558" s="280">
        <f t="shared" si="437"/>
        <v>0.15735196192155573</v>
      </c>
      <c r="DI558" s="280">
        <f t="shared" si="419"/>
        <v>0.10489081781690905</v>
      </c>
      <c r="DJ558" s="154">
        <f t="shared" si="416"/>
        <v>497</v>
      </c>
      <c r="DK558" s="279">
        <f t="shared" si="438"/>
        <v>75</v>
      </c>
      <c r="DL558" s="97"/>
      <c r="DM558" s="154"/>
      <c r="DN558" s="267">
        <f>BE558+AJ558+DM558</f>
        <v>46</v>
      </c>
      <c r="DO558" s="154">
        <f>BF558+AK558+DN558</f>
        <v>46</v>
      </c>
      <c r="DP558" s="154">
        <f>BG558+AL558+DO558</f>
        <v>46</v>
      </c>
      <c r="DQ558" s="154">
        <f>BH558+AM558+DP558</f>
        <v>46</v>
      </c>
      <c r="DR558" s="154">
        <f>BI558+AN558+DQ558</f>
        <v>46</v>
      </c>
      <c r="DS558" s="154">
        <f>BJ558+AO558+DR558</f>
        <v>46</v>
      </c>
      <c r="DT558" s="154">
        <f>BK558+AP558+DS558</f>
        <v>46</v>
      </c>
      <c r="DU558" s="154">
        <f>BL558+AQ558+DT558</f>
        <v>46</v>
      </c>
      <c r="DV558" s="154">
        <f>BM558+AR558+DU558</f>
        <v>46</v>
      </c>
      <c r="DW558" s="154">
        <f>BN558+AS558+DV558</f>
        <v>46</v>
      </c>
      <c r="DX558" s="154">
        <f>BO558+AT558+DW558</f>
        <v>46</v>
      </c>
      <c r="DY558" s="154">
        <f>BP558+AU558+DX558</f>
        <v>46</v>
      </c>
      <c r="DZ558" s="154">
        <f t="shared" si="439"/>
        <v>46</v>
      </c>
      <c r="EA558" s="154">
        <f t="shared" si="440"/>
        <v>46</v>
      </c>
      <c r="EB558" s="264">
        <f t="shared" si="441"/>
        <v>46</v>
      </c>
      <c r="EC558" s="264">
        <f t="shared" si="420"/>
        <v>46</v>
      </c>
      <c r="ED558" s="154">
        <f t="shared" si="417"/>
        <v>177</v>
      </c>
    </row>
    <row r="559" spans="2:134" ht="13" thickBot="1" x14ac:dyDescent="0.3">
      <c r="B559" s="131">
        <v>306</v>
      </c>
      <c r="C559" s="50">
        <f t="shared" si="442"/>
        <v>2</v>
      </c>
      <c r="D559" s="50">
        <f t="shared" si="443"/>
        <v>2</v>
      </c>
      <c r="E559" s="97"/>
      <c r="F559" s="2">
        <f t="shared" si="418"/>
        <v>554</v>
      </c>
      <c r="G559" s="487">
        <v>647</v>
      </c>
      <c r="H559" s="98">
        <f>15- COUNTIF(L559:AC559,"#N/A")</f>
        <v>1</v>
      </c>
      <c r="I559" s="131">
        <f>SUM(AH559:AY559)+SUM(BE559:BT559)</f>
        <v>13</v>
      </c>
      <c r="J559" s="398">
        <f>DI559</f>
        <v>9.4942242667254345E-2</v>
      </c>
      <c r="K559" s="456" t="str">
        <f>IF(ISNUMBER(MATCH(G559,'[4]OPR data'!$A$3:$A$2900,0)),"Y","N")</f>
        <v>Y</v>
      </c>
      <c r="L559" s="110"/>
      <c r="M559" s="233"/>
      <c r="N559" s="469" t="e">
        <f>(INDEX(Finish_table!R$4:R$83,MATCH('16 Year_History_Results'!$G559,Finish_table!S$4:S$83,0),1))</f>
        <v>#N/A</v>
      </c>
      <c r="O559" s="233" t="e">
        <f>(INDEX(Finish_table!Z$4:Z$99,MATCH('16 Year_History_Results'!$G559,Finish_table!AA$4:AA$99,0),1))</f>
        <v>#N/A</v>
      </c>
      <c r="P559" s="233" t="str">
        <f>(INDEX(Finish_table!AI$4:AI$99,MATCH('16 Year_History_Results'!$G559,Finish_table!AJ$4:AJ$99,0),1))</f>
        <v>QF</v>
      </c>
      <c r="Q559" s="233" t="str">
        <f>(INDEX(Finish_table!AR$4:AR$99,MATCH('16 Year_History_Results'!$G559,Finish_table!AS$4:AS$99,0),1))</f>
        <v>QF</v>
      </c>
      <c r="R559" s="233" t="e">
        <f>(INDEX(Finish_table!BA$4:BA$99,MATCH('16 Year_History_Results'!$G559,Finish_table!BB$4:BB$99,0),1))</f>
        <v>#N/A</v>
      </c>
      <c r="S559" s="233" t="e">
        <f>(INDEX(Finish_table!BJ$4:BJ$99,MATCH('16 Year_History_Results'!$G559,Finish_table!BK$4:BK$99,0),1))</f>
        <v>#N/A</v>
      </c>
      <c r="T559" s="233" t="e">
        <f>(INDEX(Finish_table!BS$4:BS$99,MATCH('16 Year_History_Results'!$G559,Finish_table!BT$4:BT$99,0),1))</f>
        <v>#N/A</v>
      </c>
      <c r="U559" s="233" t="e">
        <f>(INDEX(Finish_table!CB$4:CB$99,MATCH('16 Year_History_Results'!$G559,Finish_table!CC$4:CC$99,0),1))</f>
        <v>#N/A</v>
      </c>
      <c r="V559" s="233" t="e">
        <f>(INDEX(Finish_table!CK$4:CK$99,MATCH('16 Year_History_Results'!$G559,Finish_table!CL$4:CL$99,0),1))</f>
        <v>#N/A</v>
      </c>
      <c r="W559" s="233" t="e">
        <f>(INDEX(Finish_table!CT$4:CT$99,MATCH('16 Year_History_Results'!$G559,Finish_table!CU$4:CU$99,0),1))</f>
        <v>#N/A</v>
      </c>
      <c r="X559" s="233" t="e">
        <f>(INDEX(Finish_table!DC$4:DC$99,MATCH('16 Year_History_Results'!$G559,Finish_table!DD$4:DD$99,0),1))</f>
        <v>#N/A</v>
      </c>
      <c r="Y559" s="233" t="e">
        <f>(INDEX(Finish_table!DL$4:DL$99,MATCH('16 Year_History_Results'!$G559,Finish_table!DM$4:DM$99,0),1))</f>
        <v>#N/A</v>
      </c>
      <c r="Z559" s="233" t="e">
        <f>(INDEX(Finish_table!DU$4:DU$99,MATCH('16 Year_History_Results'!$G559,Finish_table!DV$4:DV$99,0),1))</f>
        <v>#N/A</v>
      </c>
      <c r="AA559" s="233" t="e">
        <f>(INDEX(Finish_table!ED$4:ED$140,MATCH('16 Year_History_Results'!$G559,Finish_table!EE$4:EE$140,0),1))</f>
        <v>#N/A</v>
      </c>
      <c r="AB559" s="233" t="e">
        <f>(INDEX(Finish_table!EM$4:EM$224,MATCH('16 Year_History_Results'!$G559,Finish_table!EN$4:EN$224,0),1))</f>
        <v>#N/A</v>
      </c>
      <c r="AC559" s="253" t="e">
        <f>(INDEX(Finish_table!EW$4:EW$224,MATCH('16 Year_History_Results'!$G559,Finish_table!EX$4:EX$224,0),1))</f>
        <v>#N/A</v>
      </c>
      <c r="AG559">
        <f t="shared" si="421"/>
        <v>647</v>
      </c>
      <c r="AH559" s="110"/>
      <c r="AI559" s="2"/>
      <c r="AJ559" s="146">
        <f>INDEX('2001'!$C$44:$C$140,'16 Year_History_Results'!BZ559)</f>
        <v>0</v>
      </c>
      <c r="AK559" s="2">
        <f>INDEX('2002'!$C$44:$C$140,'16 Year_History_Results'!CA559)</f>
        <v>0</v>
      </c>
      <c r="AL559" s="2">
        <f>INDEX('2003'!$C$44:$C$140,'16 Year_History_Results'!CB559)</f>
        <v>0</v>
      </c>
      <c r="AM559" s="2">
        <f>INDEX('2004'!$C$44:$C$140,'16 Year_History_Results'!CC559)</f>
        <v>0</v>
      </c>
      <c r="AN559" s="2">
        <f>INDEX('2005'!$C$44:$C$140,'16 Year_History_Results'!CD559)</f>
        <v>0</v>
      </c>
      <c r="AO559" s="2">
        <f>INDEX('2006'!$C$44:$C$140,'16 Year_History_Results'!CE559)</f>
        <v>0</v>
      </c>
      <c r="AP559" s="2">
        <f>INDEX('2007'!$C$44:$C$140,'16 Year_History_Results'!CF559)</f>
        <v>0</v>
      </c>
      <c r="AQ559" s="2">
        <f>INDEX('2008'!$C$44:$C$140,'16 Year_History_Results'!CG559)</f>
        <v>0</v>
      </c>
      <c r="AR559" s="2">
        <f>INDEX('2009'!$C$44:$C$140,'16 Year_History_Results'!CH559)</f>
        <v>0</v>
      </c>
      <c r="AS559" s="2">
        <f>INDEX('2010'!$C$44:$C$140,'16 Year_History_Results'!CI559)</f>
        <v>0</v>
      </c>
      <c r="AT559" s="2">
        <f>INDEX('2011'!$C$44:$C$140,'16 Year_History_Results'!CJ559)</f>
        <v>0</v>
      </c>
      <c r="AU559" s="2">
        <f>INDEX('2012'!$C$44:$C$140,'16 Year_History_Results'!CK559)</f>
        <v>0</v>
      </c>
      <c r="AV559" s="2">
        <f>INDEX('2013'!$C$44:$C$140,'16 Year_History_Results'!CL559)</f>
        <v>0</v>
      </c>
      <c r="AW559" s="2">
        <f>INDEX('2014'!$C$52:$C$180,'16 Year_History_Results'!CM559)</f>
        <v>0</v>
      </c>
      <c r="AX559" s="2">
        <f>INDEX('2015'!$E$52:$E$308,'16 Year_History_Results'!CN559)</f>
        <v>0</v>
      </c>
      <c r="AY559" s="147">
        <f>INDEX('2016'!$E$52:$E$308,'16 Year_History_Results'!CO559)</f>
        <v>0</v>
      </c>
      <c r="AZ559" s="2"/>
      <c r="BB559">
        <f t="shared" si="414"/>
        <v>647</v>
      </c>
      <c r="BC559" s="110"/>
      <c r="BD559" s="97"/>
      <c r="BE559" s="146">
        <f>INDEX('2001'!$B$44:$B$140,'16 Year_History_Results'!BZ559)</f>
        <v>0</v>
      </c>
      <c r="BF559" s="2">
        <f>INDEX('2002'!$B$44:$B$140,'16 Year_History_Results'!CA559)</f>
        <v>0</v>
      </c>
      <c r="BG559" s="2">
        <f>INDEX('2003'!$B$44:$B$140,'16 Year_History_Results'!CB559)</f>
        <v>2</v>
      </c>
      <c r="BH559" s="2">
        <f>INDEX('2004'!$B$44:$B$140,'16 Year_History_Results'!CC559)</f>
        <v>11</v>
      </c>
      <c r="BI559" s="2">
        <f>INDEX('2005'!$B$44:$B$140,'16 Year_History_Results'!CD559)</f>
        <v>0</v>
      </c>
      <c r="BJ559" s="2">
        <f>INDEX('2006'!$B$44:$B$140,'16 Year_History_Results'!CE559)</f>
        <v>0</v>
      </c>
      <c r="BK559" s="2">
        <f>INDEX('2007'!$B$44:$B$140,'16 Year_History_Results'!CF559)</f>
        <v>0</v>
      </c>
      <c r="BL559" s="2">
        <f>INDEX('2008'!$B$44:$B$140,'16 Year_History_Results'!CG559)</f>
        <v>0</v>
      </c>
      <c r="BM559" s="2">
        <f>INDEX('2009'!$B$44:$B$140,'16 Year_History_Results'!CH559)</f>
        <v>0</v>
      </c>
      <c r="BN559" s="2">
        <f>INDEX('2010'!$B$44:$B$140,'16 Year_History_Results'!CI559)</f>
        <v>0</v>
      </c>
      <c r="BO559" s="2">
        <f>INDEX('2011'!$B$44:$B$140,'16 Year_History_Results'!CJ559)</f>
        <v>0</v>
      </c>
      <c r="BP559" s="2">
        <f>INDEX('2012'!$B$44:$B$140,'16 Year_History_Results'!CK559)</f>
        <v>0</v>
      </c>
      <c r="BQ559" s="2">
        <f>INDEX('2013'!$B$44:$B$140,'16 Year_History_Results'!CL559)</f>
        <v>0</v>
      </c>
      <c r="BR559" s="2">
        <f>INDEX('2014'!$B$52:$B$180,'16 Year_History_Results'!CM559)</f>
        <v>0</v>
      </c>
      <c r="BS559" s="147">
        <f>INDEX('2015'!$B$52:$B$308,'16 Year_History_Results'!CN559)</f>
        <v>0</v>
      </c>
      <c r="BT559" s="147">
        <f>INDEX('2016'!$B$52:$B$308,'16 Year_History_Results'!CO559)</f>
        <v>0</v>
      </c>
      <c r="BW559">
        <f t="shared" si="415"/>
        <v>647</v>
      </c>
      <c r="BX559" s="110"/>
      <c r="BY559" s="97"/>
      <c r="BZ559" s="146">
        <f>IF(ISNA(MATCH($BW559,'2001'!$A$44:$A$139,0)),97,MATCH($BW559,'2001'!$A$44:$A$139,0))</f>
        <v>97</v>
      </c>
      <c r="CA559" s="2">
        <f>IF(ISNA(MATCH($BW559,'2002'!$A$44:$A$139,0)),97,MATCH($BW559,'2002'!$A$44:$A$139,0))</f>
        <v>97</v>
      </c>
      <c r="CB559" s="2">
        <f>IF(ISNA(MATCH($BW559,'2003'!$A$44:$A$139,0)),97,MATCH($BW559,'2003'!$A$44:$A$139,0))</f>
        <v>83</v>
      </c>
      <c r="CC559" s="2">
        <f>IF(ISNA(MATCH($BW559,'2004'!$A$44:$A$139,0)),97,MATCH($BW559,'2004'!$A$44:$A$139,0))</f>
        <v>71</v>
      </c>
      <c r="CD559" s="2">
        <f>IF(ISNA(MATCH($BW559,'2005'!$A$44:$A$139,0)),97,MATCH($BW559,'2005'!$A$44:$A$139,0))</f>
        <v>97</v>
      </c>
      <c r="CE559" s="2">
        <f>IF(ISNA(MATCH($BW559,'2006'!$A$44:$A$139,0)),97,MATCH($BW559,'2006'!$A$44:$A$139,0))</f>
        <v>97</v>
      </c>
      <c r="CF559" s="2">
        <f>IF(ISNA(MATCH($BW559,'2007'!$A$44:$A$139,0)),97,MATCH($BW559,'2007'!$A$44:$A$139,0))</f>
        <v>97</v>
      </c>
      <c r="CG559" s="2">
        <f>IF(ISNA(MATCH($BW559,'2008'!$A$44:$A$139,0)),97,MATCH($BW559,'2008'!$A$44:$A$139,0))</f>
        <v>97</v>
      </c>
      <c r="CH559" s="2">
        <f>IF(ISNA(MATCH($BW559,'2009'!$A$44:$A$139,0)),97,MATCH($BW559,'2009'!$A$44:$A$139,0))</f>
        <v>97</v>
      </c>
      <c r="CI559" s="2">
        <f>IF(ISNA(MATCH($BW559,'2010'!$A$44:$A$139,0)),97,MATCH($BW559,'2010'!$A$44:$A$139,0))</f>
        <v>97</v>
      </c>
      <c r="CJ559" s="2">
        <f>IF(ISNA(MATCH($BW559,'2011'!$A$44:$A$139,0)),97,MATCH($BW559,'2011'!$A$44:$A$139,0))</f>
        <v>97</v>
      </c>
      <c r="CK559" s="2">
        <f>IF(ISNA(MATCH($BW559,'2012'!$A$44:$A$139,0)),97,MATCH($BW559,'2012'!$A$44:$A$139,0))</f>
        <v>97</v>
      </c>
      <c r="CL559" s="2">
        <f>IF(ISNA(MATCH($BW559,'2013'!$A$44:$A$139,0)),97,MATCH($BW559,'2013'!$A$44:$A$139,0))</f>
        <v>97</v>
      </c>
      <c r="CM559" s="2">
        <f>IF(ISNA(MATCH($BW559,'2014'!$A$52:$A$179,0)),129,MATCH($BW559,'2014'!$A$52:$A$179,0))</f>
        <v>129</v>
      </c>
      <c r="CN559" s="147">
        <f>IF(ISNA(MATCH($BW559,'2015'!$A$52:$A$307,0)),257,MATCH($BW559,'2015'!$A$52:$A$307,0))</f>
        <v>257</v>
      </c>
      <c r="CO559" s="147">
        <f>IF(ISNA(MATCH($BW559,'2016'!$A$52:$A$307,0)),257,MATCH($BW559,'2016'!$A$52:$A$307,0))</f>
        <v>257</v>
      </c>
      <c r="CQ559">
        <f t="shared" si="422"/>
        <v>647</v>
      </c>
      <c r="CR559" s="281"/>
      <c r="CS559" s="279"/>
      <c r="CT559" s="278">
        <f t="shared" si="423"/>
        <v>0</v>
      </c>
      <c r="CU559" s="279">
        <f t="shared" si="424"/>
        <v>0</v>
      </c>
      <c r="CV559" s="279">
        <f t="shared" si="425"/>
        <v>2</v>
      </c>
      <c r="CW559" s="279">
        <f t="shared" si="426"/>
        <v>12.3332</v>
      </c>
      <c r="CX559" s="279">
        <f t="shared" si="427"/>
        <v>8.2213111199999993</v>
      </c>
      <c r="CY559" s="279">
        <f t="shared" si="428"/>
        <v>5.4803259925919994</v>
      </c>
      <c r="CZ559" s="279">
        <f t="shared" si="429"/>
        <v>3.6531853066618267</v>
      </c>
      <c r="DA559" s="279">
        <f t="shared" si="430"/>
        <v>2.4352133254207735</v>
      </c>
      <c r="DB559" s="279">
        <f t="shared" si="431"/>
        <v>1.6233132027254875</v>
      </c>
      <c r="DC559" s="279">
        <f t="shared" si="432"/>
        <v>1.0821005809368098</v>
      </c>
      <c r="DD559" s="279">
        <f t="shared" si="433"/>
        <v>0.72132824725247735</v>
      </c>
      <c r="DE559" s="279">
        <f t="shared" si="434"/>
        <v>0.48083740961850135</v>
      </c>
      <c r="DF559" s="279">
        <f t="shared" si="435"/>
        <v>0.320526217251693</v>
      </c>
      <c r="DG559" s="279">
        <f t="shared" si="436"/>
        <v>0.21366277641997855</v>
      </c>
      <c r="DH559" s="280">
        <f t="shared" si="437"/>
        <v>0.14242760676155769</v>
      </c>
      <c r="DI559" s="280">
        <f t="shared" si="419"/>
        <v>9.4942242667254345E-2</v>
      </c>
      <c r="DJ559" s="154">
        <f t="shared" si="416"/>
        <v>499</v>
      </c>
      <c r="DK559" s="279">
        <f t="shared" si="438"/>
        <v>647</v>
      </c>
      <c r="DL559" s="97"/>
      <c r="DM559" s="154"/>
      <c r="DN559" s="267">
        <f>BE559+AJ559+DM559</f>
        <v>0</v>
      </c>
      <c r="DO559" s="154">
        <f>BF559+AK559+DN559</f>
        <v>0</v>
      </c>
      <c r="DP559" s="154">
        <f>BG559+AL559+DO559</f>
        <v>2</v>
      </c>
      <c r="DQ559" s="154">
        <f>BH559+AM559+DP559</f>
        <v>13</v>
      </c>
      <c r="DR559" s="154">
        <f>BI559+AN559+DQ559</f>
        <v>13</v>
      </c>
      <c r="DS559" s="154">
        <f>BJ559+AO559+DR559</f>
        <v>13</v>
      </c>
      <c r="DT559" s="154">
        <f>BK559+AP559+DS559</f>
        <v>13</v>
      </c>
      <c r="DU559" s="154">
        <f>BL559+AQ559+DT559</f>
        <v>13</v>
      </c>
      <c r="DV559" s="154">
        <f>BM559+AR559+DU559</f>
        <v>13</v>
      </c>
      <c r="DW559" s="154">
        <f>BN559+AS559+DV559</f>
        <v>13</v>
      </c>
      <c r="DX559" s="154">
        <f>BO559+AT559+DW559</f>
        <v>13</v>
      </c>
      <c r="DY559" s="154">
        <f>BP559+AU559+DX559</f>
        <v>13</v>
      </c>
      <c r="DZ559" s="154">
        <f t="shared" si="439"/>
        <v>13</v>
      </c>
      <c r="EA559" s="154">
        <f t="shared" si="440"/>
        <v>13</v>
      </c>
      <c r="EB559" s="264">
        <f t="shared" si="441"/>
        <v>13</v>
      </c>
      <c r="EC559" s="264">
        <f t="shared" si="420"/>
        <v>13</v>
      </c>
      <c r="ED559" s="154">
        <f t="shared" si="417"/>
        <v>381</v>
      </c>
    </row>
    <row r="560" spans="2:134" ht="13" thickBot="1" x14ac:dyDescent="0.3">
      <c r="B560" s="131">
        <v>308</v>
      </c>
      <c r="C560" s="50">
        <f t="shared" si="442"/>
        <v>1</v>
      </c>
      <c r="D560" s="50">
        <f t="shared" si="443"/>
        <v>0</v>
      </c>
      <c r="E560" s="97"/>
      <c r="F560" s="2">
        <f t="shared" si="418"/>
        <v>555</v>
      </c>
      <c r="G560" s="207">
        <v>448</v>
      </c>
      <c r="H560" s="98">
        <f>15- COUNTIF(L560:AC560,"#N/A")</f>
        <v>1</v>
      </c>
      <c r="I560" s="131">
        <f>SUM(AH560:AY560)+SUM(BE560:BT560)</f>
        <v>34</v>
      </c>
      <c r="J560" s="398">
        <f>DI560</f>
        <v>9.4634890594447962E-2</v>
      </c>
      <c r="K560" s="456" t="str">
        <f>IF(ISNUMBER(MATCH(G560,'[4]OPR data'!$A$3:$A$2900,0)),"Y","N")</f>
        <v>N</v>
      </c>
      <c r="L560" s="110"/>
      <c r="M560" s="233"/>
      <c r="N560" s="469" t="str">
        <f>(INDEX(Finish_table!R$4:R$83,MATCH('16 Year_History_Results'!$G560,Finish_table!S$4:S$83,0),1))</f>
        <v>QF</v>
      </c>
      <c r="O560" s="233" t="str">
        <f>(INDEX(Finish_table!Z$4:Z$99,MATCH('16 Year_History_Results'!$G560,Finish_table!AA$4:AA$99,0),1))</f>
        <v>QF</v>
      </c>
      <c r="P560" s="233" t="e">
        <f>(INDEX(Finish_table!AI$4:AI$99,MATCH('16 Year_History_Results'!$G560,Finish_table!AJ$4:AJ$99,0),1))</f>
        <v>#N/A</v>
      </c>
      <c r="Q560" s="233" t="e">
        <f>(INDEX(Finish_table!AR$4:AR$99,MATCH('16 Year_History_Results'!$G560,Finish_table!AS$4:AS$99,0),1))</f>
        <v>#N/A</v>
      </c>
      <c r="R560" s="233" t="e">
        <f>(INDEX(Finish_table!BA$4:BA$99,MATCH('16 Year_History_Results'!$G560,Finish_table!BB$4:BB$99,0),1))</f>
        <v>#N/A</v>
      </c>
      <c r="S560" s="233" t="e">
        <f>(INDEX(Finish_table!BJ$4:BJ$99,MATCH('16 Year_History_Results'!$G560,Finish_table!BK$4:BK$99,0),1))</f>
        <v>#N/A</v>
      </c>
      <c r="T560" s="233" t="e">
        <f>(INDEX(Finish_table!BS$4:BS$99,MATCH('16 Year_History_Results'!$G560,Finish_table!BT$4:BT$99,0),1))</f>
        <v>#N/A</v>
      </c>
      <c r="U560" s="233" t="e">
        <f>(INDEX(Finish_table!CB$4:CB$99,MATCH('16 Year_History_Results'!$G560,Finish_table!CC$4:CC$99,0),1))</f>
        <v>#N/A</v>
      </c>
      <c r="V560" s="233" t="e">
        <f>(INDEX(Finish_table!CK$4:CK$99,MATCH('16 Year_History_Results'!$G560,Finish_table!CL$4:CL$99,0),1))</f>
        <v>#N/A</v>
      </c>
      <c r="W560" s="233" t="e">
        <f>(INDEX(Finish_table!CT$4:CT$99,MATCH('16 Year_History_Results'!$G560,Finish_table!CU$4:CU$99,0),1))</f>
        <v>#N/A</v>
      </c>
      <c r="X560" s="233" t="e">
        <f>(INDEX(Finish_table!DC$4:DC$99,MATCH('16 Year_History_Results'!$G560,Finish_table!DD$4:DD$99,0),1))</f>
        <v>#N/A</v>
      </c>
      <c r="Y560" s="233" t="e">
        <f>(INDEX(Finish_table!DL$4:DL$99,MATCH('16 Year_History_Results'!$G560,Finish_table!DM$4:DM$99,0),1))</f>
        <v>#N/A</v>
      </c>
      <c r="Z560" s="233" t="e">
        <f>(INDEX(Finish_table!DU$4:DU$99,MATCH('16 Year_History_Results'!$G560,Finish_table!DV$4:DV$99,0),1))</f>
        <v>#N/A</v>
      </c>
      <c r="AA560" s="233" t="e">
        <f>(INDEX(Finish_table!ED$4:ED$140,MATCH('16 Year_History_Results'!$G560,Finish_table!EE$4:EE$140,0),1))</f>
        <v>#N/A</v>
      </c>
      <c r="AB560" s="233" t="e">
        <f>(INDEX(Finish_table!EM$4:EM$224,MATCH('16 Year_History_Results'!$G560,Finish_table!EN$4:EN$224,0),1))</f>
        <v>#N/A</v>
      </c>
      <c r="AC560" s="253" t="e">
        <f>(INDEX(Finish_table!EW$4:EW$224,MATCH('16 Year_History_Results'!$G560,Finish_table!EX$4:EX$224,0),1))</f>
        <v>#N/A</v>
      </c>
      <c r="AG560">
        <f t="shared" si="421"/>
        <v>448</v>
      </c>
      <c r="AH560" s="110"/>
      <c r="AI560" s="2"/>
      <c r="AJ560" s="146">
        <f>INDEX('2001'!$C$44:$C$140,'16 Year_History_Results'!BZ560)</f>
        <v>10</v>
      </c>
      <c r="AK560" s="2">
        <f>INDEX('2002'!$C$44:$C$140,'16 Year_History_Results'!CA560)</f>
        <v>0</v>
      </c>
      <c r="AL560" s="2">
        <f>INDEX('2003'!$C$44:$C$140,'16 Year_History_Results'!CB560)</f>
        <v>0</v>
      </c>
      <c r="AM560" s="2">
        <f>INDEX('2004'!$C$44:$C$140,'16 Year_History_Results'!CC560)</f>
        <v>0</v>
      </c>
      <c r="AN560" s="2">
        <f>INDEX('2005'!$C$44:$C$140,'16 Year_History_Results'!CD560)</f>
        <v>0</v>
      </c>
      <c r="AO560" s="2">
        <f>INDEX('2006'!$C$44:$C$140,'16 Year_History_Results'!CE560)</f>
        <v>0</v>
      </c>
      <c r="AP560" s="2">
        <f>INDEX('2007'!$C$44:$C$140,'16 Year_History_Results'!CF560)</f>
        <v>0</v>
      </c>
      <c r="AQ560" s="2">
        <f>INDEX('2008'!$C$44:$C$140,'16 Year_History_Results'!CG560)</f>
        <v>0</v>
      </c>
      <c r="AR560" s="2">
        <f>INDEX('2009'!$C$44:$C$140,'16 Year_History_Results'!CH560)</f>
        <v>0</v>
      </c>
      <c r="AS560" s="2">
        <f>INDEX('2010'!$C$44:$C$140,'16 Year_History_Results'!CI560)</f>
        <v>0</v>
      </c>
      <c r="AT560" s="2">
        <f>INDEX('2011'!$C$44:$C$140,'16 Year_History_Results'!CJ560)</f>
        <v>0</v>
      </c>
      <c r="AU560" s="2">
        <f>INDEX('2012'!$C$44:$C$140,'16 Year_History_Results'!CK560)</f>
        <v>0</v>
      </c>
      <c r="AV560" s="2">
        <f>INDEX('2013'!$C$44:$C$140,'16 Year_History_Results'!CL560)</f>
        <v>0</v>
      </c>
      <c r="AW560" s="2">
        <f>INDEX('2014'!$C$52:$C$180,'16 Year_History_Results'!CM560)</f>
        <v>0</v>
      </c>
      <c r="AX560" s="2">
        <f>INDEX('2015'!$E$52:$E$308,'16 Year_History_Results'!CN560)</f>
        <v>0</v>
      </c>
      <c r="AY560" s="147">
        <f>INDEX('2016'!$E$52:$E$308,'16 Year_History_Results'!CO560)</f>
        <v>0</v>
      </c>
      <c r="AZ560" s="2"/>
      <c r="BB560">
        <f t="shared" si="414"/>
        <v>448</v>
      </c>
      <c r="BC560" s="110"/>
      <c r="BD560" s="97"/>
      <c r="BE560" s="146">
        <f>INDEX('2001'!$B$44:$B$140,'16 Year_History_Results'!BZ560)</f>
        <v>9</v>
      </c>
      <c r="BF560" s="2">
        <f>INDEX('2002'!$B$44:$B$140,'16 Year_History_Results'!CA560)</f>
        <v>15</v>
      </c>
      <c r="BG560" s="2">
        <f>INDEX('2003'!$B$44:$B$140,'16 Year_History_Results'!CB560)</f>
        <v>0</v>
      </c>
      <c r="BH560" s="2">
        <f>INDEX('2004'!$B$44:$B$140,'16 Year_History_Results'!CC560)</f>
        <v>0</v>
      </c>
      <c r="BI560" s="2">
        <f>INDEX('2005'!$B$44:$B$140,'16 Year_History_Results'!CD560)</f>
        <v>0</v>
      </c>
      <c r="BJ560" s="2">
        <f>INDEX('2006'!$B$44:$B$140,'16 Year_History_Results'!CE560)</f>
        <v>0</v>
      </c>
      <c r="BK560" s="2">
        <f>INDEX('2007'!$B$44:$B$140,'16 Year_History_Results'!CF560)</f>
        <v>0</v>
      </c>
      <c r="BL560" s="2">
        <f>INDEX('2008'!$B$44:$B$140,'16 Year_History_Results'!CG560)</f>
        <v>0</v>
      </c>
      <c r="BM560" s="2">
        <f>INDEX('2009'!$B$44:$B$140,'16 Year_History_Results'!CH560)</f>
        <v>0</v>
      </c>
      <c r="BN560" s="2">
        <f>INDEX('2010'!$B$44:$B$140,'16 Year_History_Results'!CI560)</f>
        <v>0</v>
      </c>
      <c r="BO560" s="2">
        <f>INDEX('2011'!$B$44:$B$140,'16 Year_History_Results'!CJ560)</f>
        <v>0</v>
      </c>
      <c r="BP560" s="2">
        <f>INDEX('2012'!$B$44:$B$140,'16 Year_History_Results'!CK560)</f>
        <v>0</v>
      </c>
      <c r="BQ560" s="2">
        <f>INDEX('2013'!$B$44:$B$140,'16 Year_History_Results'!CL560)</f>
        <v>0</v>
      </c>
      <c r="BR560" s="2">
        <f>INDEX('2014'!$B$52:$B$180,'16 Year_History_Results'!CM560)</f>
        <v>0</v>
      </c>
      <c r="BS560" s="147">
        <f>INDEX('2015'!$B$52:$B$308,'16 Year_History_Results'!CN560)</f>
        <v>0</v>
      </c>
      <c r="BT560" s="147">
        <f>INDEX('2016'!$B$52:$B$308,'16 Year_History_Results'!CO560)</f>
        <v>0</v>
      </c>
      <c r="BW560">
        <f t="shared" si="415"/>
        <v>448</v>
      </c>
      <c r="BX560" s="110"/>
      <c r="BY560" s="97"/>
      <c r="BZ560" s="146">
        <f>IF(ISNA(MATCH($BW560,'2001'!$A$44:$A$139,0)),97,MATCH($BW560,'2001'!$A$44:$A$139,0))</f>
        <v>74</v>
      </c>
      <c r="CA560" s="2">
        <f>IF(ISNA(MATCH($BW560,'2002'!$A$44:$A$139,0)),97,MATCH($BW560,'2002'!$A$44:$A$139,0))</f>
        <v>78</v>
      </c>
      <c r="CB560" s="2">
        <f>IF(ISNA(MATCH($BW560,'2003'!$A$44:$A$139,0)),97,MATCH($BW560,'2003'!$A$44:$A$139,0))</f>
        <v>97</v>
      </c>
      <c r="CC560" s="2">
        <f>IF(ISNA(MATCH($BW560,'2004'!$A$44:$A$139,0)),97,MATCH($BW560,'2004'!$A$44:$A$139,0))</f>
        <v>97</v>
      </c>
      <c r="CD560" s="2">
        <f>IF(ISNA(MATCH($BW560,'2005'!$A$44:$A$139,0)),97,MATCH($BW560,'2005'!$A$44:$A$139,0))</f>
        <v>97</v>
      </c>
      <c r="CE560" s="2">
        <f>IF(ISNA(MATCH($BW560,'2006'!$A$44:$A$139,0)),97,MATCH($BW560,'2006'!$A$44:$A$139,0))</f>
        <v>97</v>
      </c>
      <c r="CF560" s="2">
        <f>IF(ISNA(MATCH($BW560,'2007'!$A$44:$A$139,0)),97,MATCH($BW560,'2007'!$A$44:$A$139,0))</f>
        <v>97</v>
      </c>
      <c r="CG560" s="2">
        <f>IF(ISNA(MATCH($BW560,'2008'!$A$44:$A$139,0)),97,MATCH($BW560,'2008'!$A$44:$A$139,0))</f>
        <v>97</v>
      </c>
      <c r="CH560" s="2">
        <f>IF(ISNA(MATCH($BW560,'2009'!$A$44:$A$139,0)),97,MATCH($BW560,'2009'!$A$44:$A$139,0))</f>
        <v>97</v>
      </c>
      <c r="CI560" s="2">
        <f>IF(ISNA(MATCH($BW560,'2010'!$A$44:$A$139,0)),97,MATCH($BW560,'2010'!$A$44:$A$139,0))</f>
        <v>97</v>
      </c>
      <c r="CJ560" s="2">
        <f>IF(ISNA(MATCH($BW560,'2011'!$A$44:$A$139,0)),97,MATCH($BW560,'2011'!$A$44:$A$139,0))</f>
        <v>97</v>
      </c>
      <c r="CK560" s="2">
        <f>IF(ISNA(MATCH($BW560,'2012'!$A$44:$A$139,0)),97,MATCH($BW560,'2012'!$A$44:$A$139,0))</f>
        <v>97</v>
      </c>
      <c r="CL560" s="2">
        <f>IF(ISNA(MATCH($BW560,'2013'!$A$44:$A$139,0)),97,MATCH($BW560,'2013'!$A$44:$A$139,0))</f>
        <v>97</v>
      </c>
      <c r="CM560" s="2">
        <f>IF(ISNA(MATCH($BW560,'2014'!$A$52:$A$179,0)),129,MATCH($BW560,'2014'!$A$52:$A$179,0))</f>
        <v>129</v>
      </c>
      <c r="CN560" s="147">
        <f>IF(ISNA(MATCH($BW560,'2015'!$A$52:$A$307,0)),257,MATCH($BW560,'2015'!$A$52:$A$307,0))</f>
        <v>257</v>
      </c>
      <c r="CO560" s="147">
        <f>IF(ISNA(MATCH($BW560,'2016'!$A$52:$A$307,0)),257,MATCH($BW560,'2016'!$A$52:$A$307,0))</f>
        <v>257</v>
      </c>
      <c r="CQ560">
        <f t="shared" si="422"/>
        <v>448</v>
      </c>
      <c r="CR560" s="281"/>
      <c r="CS560" s="279"/>
      <c r="CT560" s="278">
        <f t="shared" si="423"/>
        <v>19</v>
      </c>
      <c r="CU560" s="279">
        <f t="shared" si="424"/>
        <v>27.665399999999998</v>
      </c>
      <c r="CV560" s="279">
        <f t="shared" si="425"/>
        <v>18.441755639999997</v>
      </c>
      <c r="CW560" s="279">
        <f t="shared" si="426"/>
        <v>12.293274309623998</v>
      </c>
      <c r="CX560" s="279">
        <f t="shared" si="427"/>
        <v>8.1946966547953561</v>
      </c>
      <c r="CY560" s="279">
        <f t="shared" si="428"/>
        <v>5.4625847900865843</v>
      </c>
      <c r="CZ560" s="279">
        <f t="shared" si="429"/>
        <v>3.6413590210717168</v>
      </c>
      <c r="DA560" s="279">
        <f t="shared" si="430"/>
        <v>2.4273299234464063</v>
      </c>
      <c r="DB560" s="279">
        <f t="shared" si="431"/>
        <v>1.6180581269693743</v>
      </c>
      <c r="DC560" s="279">
        <f t="shared" si="432"/>
        <v>1.0785975474377849</v>
      </c>
      <c r="DD560" s="279">
        <f t="shared" si="433"/>
        <v>0.7189931251220274</v>
      </c>
      <c r="DE560" s="279">
        <f t="shared" si="434"/>
        <v>0.47928081720634347</v>
      </c>
      <c r="DF560" s="279">
        <f t="shared" si="435"/>
        <v>0.31948859274974856</v>
      </c>
      <c r="DG560" s="279">
        <f t="shared" si="436"/>
        <v>0.21297109592698238</v>
      </c>
      <c r="DH560" s="280">
        <f t="shared" si="437"/>
        <v>0.14196653254492644</v>
      </c>
      <c r="DI560" s="280">
        <f t="shared" si="419"/>
        <v>9.4634890594447962E-2</v>
      </c>
      <c r="DJ560" s="154">
        <f t="shared" si="416"/>
        <v>500</v>
      </c>
      <c r="DK560" s="279">
        <f t="shared" si="438"/>
        <v>448</v>
      </c>
      <c r="DL560" s="97"/>
      <c r="DM560" s="154"/>
      <c r="DN560" s="267">
        <f>BE560+AJ560+DM560</f>
        <v>19</v>
      </c>
      <c r="DO560" s="154">
        <f>BF560+AK560+DN560</f>
        <v>34</v>
      </c>
      <c r="DP560" s="154">
        <f>BG560+AL560+DO560</f>
        <v>34</v>
      </c>
      <c r="DQ560" s="154">
        <f>BH560+AM560+DP560</f>
        <v>34</v>
      </c>
      <c r="DR560" s="154">
        <f>BI560+AN560+DQ560</f>
        <v>34</v>
      </c>
      <c r="DS560" s="154">
        <f>BJ560+AO560+DR560</f>
        <v>34</v>
      </c>
      <c r="DT560" s="154">
        <f>BK560+AP560+DS560</f>
        <v>34</v>
      </c>
      <c r="DU560" s="154">
        <f>BL560+AQ560+DT560</f>
        <v>34</v>
      </c>
      <c r="DV560" s="154">
        <f>BM560+AR560+DU560</f>
        <v>34</v>
      </c>
      <c r="DW560" s="154">
        <f>BN560+AS560+DV560</f>
        <v>34</v>
      </c>
      <c r="DX560" s="154">
        <f>BO560+AT560+DW560</f>
        <v>34</v>
      </c>
      <c r="DY560" s="154">
        <f>BP560+AU560+DX560</f>
        <v>34</v>
      </c>
      <c r="DZ560" s="154">
        <f t="shared" si="439"/>
        <v>34</v>
      </c>
      <c r="EA560" s="154">
        <f t="shared" si="440"/>
        <v>34</v>
      </c>
      <c r="EB560" s="264">
        <f t="shared" si="441"/>
        <v>34</v>
      </c>
      <c r="EC560" s="264">
        <f t="shared" si="420"/>
        <v>34</v>
      </c>
      <c r="ED560" s="154">
        <f t="shared" si="417"/>
        <v>230</v>
      </c>
    </row>
    <row r="561" spans="2:134" ht="13" thickBot="1" x14ac:dyDescent="0.3">
      <c r="B561" s="247">
        <v>308</v>
      </c>
      <c r="C561" s="50">
        <f t="shared" si="442"/>
        <v>2</v>
      </c>
      <c r="D561" s="50" t="e">
        <f>IF(C561&gt;=#REF!,C561,0)</f>
        <v>#REF!</v>
      </c>
      <c r="E561" s="97"/>
      <c r="F561" s="2">
        <f t="shared" si="418"/>
        <v>556</v>
      </c>
      <c r="G561" s="494">
        <v>53</v>
      </c>
      <c r="H561" s="98">
        <f>15- COUNTIF(L561:AC561,"#N/A")</f>
        <v>0</v>
      </c>
      <c r="I561" s="131">
        <f>SUM(AH561:AY561)+SUM(BE561:BT561)</f>
        <v>41</v>
      </c>
      <c r="J561" s="398">
        <f>DI561</f>
        <v>9.3489641967244977E-2</v>
      </c>
      <c r="K561" s="456" t="str">
        <f>IF(ISNUMBER(MATCH(G561,'[4]OPR data'!$A$3:$A$2900,0)),"Y","N")</f>
        <v>Y</v>
      </c>
      <c r="L561" s="110"/>
      <c r="M561" s="233"/>
      <c r="N561" s="469" t="str">
        <f>(INDEX(Finish_table!R$4:R$83,MATCH('16 Year_History_Results'!$G561,Finish_table!S$4:S$83,0),1))</f>
        <v>F</v>
      </c>
      <c r="O561" s="233" t="e">
        <f>(INDEX(Finish_table!Z$4:Z$99,MATCH('16 Year_History_Results'!$G561,Finish_table!AA$4:AA$99,0),1))</f>
        <v>#N/A</v>
      </c>
      <c r="P561" s="233" t="e">
        <f>(INDEX(Finish_table!AI$4:AI$99,MATCH('16 Year_History_Results'!$G561,Finish_table!AJ$4:AJ$99,0),1))</f>
        <v>#N/A</v>
      </c>
      <c r="Q561" s="233" t="e">
        <f>(INDEX(Finish_table!AR$4:AR$99,MATCH('16 Year_History_Results'!$G561,Finish_table!AS$4:AS$99,0),1))</f>
        <v>#N/A</v>
      </c>
      <c r="R561" s="233" t="e">
        <f>(INDEX(Finish_table!BA$4:BA$99,MATCH('16 Year_History_Results'!$G561,Finish_table!BB$4:BB$99,0),1))</f>
        <v>#N/A</v>
      </c>
      <c r="S561" s="233" t="e">
        <f>(INDEX(Finish_table!BJ$4:BJ$99,MATCH('16 Year_History_Results'!$G561,Finish_table!BK$4:BK$99,0),1))</f>
        <v>#N/A</v>
      </c>
      <c r="T561" s="233" t="e">
        <f>(INDEX(Finish_table!BS$4:BS$99,MATCH('16 Year_History_Results'!$G561,Finish_table!BT$4:BT$99,0),1))</f>
        <v>#N/A</v>
      </c>
      <c r="U561" s="233" t="e">
        <f>(INDEX(Finish_table!CB$4:CB$99,MATCH('16 Year_History_Results'!$G561,Finish_table!CC$4:CC$99,0),1))</f>
        <v>#N/A</v>
      </c>
      <c r="V561" s="233" t="e">
        <f>(INDEX(Finish_table!CK$4:CK$99,MATCH('16 Year_History_Results'!$G561,Finish_table!CL$4:CL$99,0),1))</f>
        <v>#N/A</v>
      </c>
      <c r="W561" s="233" t="e">
        <f>(INDEX(Finish_table!CT$4:CT$99,MATCH('16 Year_History_Results'!$G561,Finish_table!CU$4:CU$99,0),1))</f>
        <v>#N/A</v>
      </c>
      <c r="X561" s="233" t="e">
        <f>(INDEX(Finish_table!DC$4:DC$99,MATCH('16 Year_History_Results'!$G561,Finish_table!DD$4:DD$99,0),1))</f>
        <v>#N/A</v>
      </c>
      <c r="Y561" s="233" t="e">
        <f>(INDEX(Finish_table!DL$4:DL$99,MATCH('16 Year_History_Results'!$G561,Finish_table!DM$4:DM$99,0),1))</f>
        <v>#N/A</v>
      </c>
      <c r="Z561" s="233" t="e">
        <f>(INDEX(Finish_table!DU$4:DU$99,MATCH('16 Year_History_Results'!$G561,Finish_table!DV$4:DV$99,0),1))</f>
        <v>#N/A</v>
      </c>
      <c r="AA561" s="233" t="e">
        <f>(INDEX(Finish_table!ED$4:ED$140,MATCH('16 Year_History_Results'!$G561,Finish_table!EE$4:EE$140,0),1))</f>
        <v>#N/A</v>
      </c>
      <c r="AB561" s="233" t="e">
        <f>(INDEX(Finish_table!EM$4:EM$224,MATCH('16 Year_History_Results'!$G561,Finish_table!EN$4:EN$224,0),1))</f>
        <v>#N/A</v>
      </c>
      <c r="AC561" s="253" t="e">
        <f>(INDEX(Finish_table!EW$4:EW$224,MATCH('16 Year_History_Results'!$G561,Finish_table!EX$4:EX$224,0),1))</f>
        <v>#N/A</v>
      </c>
      <c r="AG561">
        <f t="shared" si="421"/>
        <v>53</v>
      </c>
      <c r="AH561" s="110"/>
      <c r="AI561" s="2"/>
      <c r="AJ561" s="146">
        <f>INDEX('2001'!$C$44:$C$140,'16 Year_History_Results'!BZ561)</f>
        <v>30</v>
      </c>
      <c r="AK561" s="2">
        <f>INDEX('2002'!$C$44:$C$140,'16 Year_History_Results'!CA561)</f>
        <v>0</v>
      </c>
      <c r="AL561" s="2">
        <f>INDEX('2003'!$C$44:$C$140,'16 Year_History_Results'!CB561)</f>
        <v>0</v>
      </c>
      <c r="AM561" s="2">
        <f>INDEX('2004'!$C$44:$C$140,'16 Year_History_Results'!CC561)</f>
        <v>0</v>
      </c>
      <c r="AN561" s="2">
        <f>INDEX('2005'!$C$44:$C$140,'16 Year_History_Results'!CD561)</f>
        <v>0</v>
      </c>
      <c r="AO561" s="2">
        <f>INDEX('2006'!$C$44:$C$140,'16 Year_History_Results'!CE561)</f>
        <v>0</v>
      </c>
      <c r="AP561" s="2">
        <f>INDEX('2007'!$C$44:$C$140,'16 Year_History_Results'!CF561)</f>
        <v>0</v>
      </c>
      <c r="AQ561" s="2">
        <f>INDEX('2008'!$C$44:$C$140,'16 Year_History_Results'!CG561)</f>
        <v>0</v>
      </c>
      <c r="AR561" s="2">
        <f>INDEX('2009'!$C$44:$C$140,'16 Year_History_Results'!CH561)</f>
        <v>0</v>
      </c>
      <c r="AS561" s="2">
        <f>INDEX('2010'!$C$44:$C$140,'16 Year_History_Results'!CI561)</f>
        <v>0</v>
      </c>
      <c r="AT561" s="2">
        <f>INDEX('2011'!$C$44:$C$140,'16 Year_History_Results'!CJ561)</f>
        <v>0</v>
      </c>
      <c r="AU561" s="2">
        <f>INDEX('2012'!$C$44:$C$140,'16 Year_History_Results'!CK561)</f>
        <v>0</v>
      </c>
      <c r="AV561" s="2">
        <f>INDEX('2013'!$C$44:$C$140,'16 Year_History_Results'!CL561)</f>
        <v>0</v>
      </c>
      <c r="AW561" s="2">
        <f>INDEX('2014'!$C$52:$C$180,'16 Year_History_Results'!CM561)</f>
        <v>0</v>
      </c>
      <c r="AX561" s="2">
        <f>INDEX('2015'!$E$52:$E$308,'16 Year_History_Results'!CN561)</f>
        <v>0</v>
      </c>
      <c r="AY561" s="147">
        <f>INDEX('2016'!$E$52:$E$308,'16 Year_History_Results'!CO561)</f>
        <v>0</v>
      </c>
      <c r="AZ561" s="2"/>
      <c r="BB561">
        <f t="shared" si="414"/>
        <v>53</v>
      </c>
      <c r="BC561" s="110"/>
      <c r="BD561" s="97"/>
      <c r="BE561" s="146">
        <f>INDEX('2001'!$B$44:$B$140,'16 Year_History_Results'!BZ561)</f>
        <v>11</v>
      </c>
      <c r="BF561" s="2">
        <f>INDEX('2002'!$B$44:$B$140,'16 Year_History_Results'!CA561)</f>
        <v>0</v>
      </c>
      <c r="BG561" s="2">
        <f>INDEX('2003'!$B$44:$B$140,'16 Year_History_Results'!CB561)</f>
        <v>0</v>
      </c>
      <c r="BH561" s="2">
        <f>INDEX('2004'!$B$44:$B$140,'16 Year_History_Results'!CC561)</f>
        <v>0</v>
      </c>
      <c r="BI561" s="2">
        <f>INDEX('2005'!$B$44:$B$140,'16 Year_History_Results'!CD561)</f>
        <v>0</v>
      </c>
      <c r="BJ561" s="2">
        <f>INDEX('2006'!$B$44:$B$140,'16 Year_History_Results'!CE561)</f>
        <v>0</v>
      </c>
      <c r="BK561" s="2">
        <f>INDEX('2007'!$B$44:$B$140,'16 Year_History_Results'!CF561)</f>
        <v>0</v>
      </c>
      <c r="BL561" s="2">
        <f>INDEX('2008'!$B$44:$B$140,'16 Year_History_Results'!CG561)</f>
        <v>0</v>
      </c>
      <c r="BM561" s="2">
        <f>INDEX('2009'!$B$44:$B$140,'16 Year_History_Results'!CH561)</f>
        <v>0</v>
      </c>
      <c r="BN561" s="2">
        <f>INDEX('2010'!$B$44:$B$140,'16 Year_History_Results'!CI561)</f>
        <v>0</v>
      </c>
      <c r="BO561" s="2">
        <f>INDEX('2011'!$B$44:$B$140,'16 Year_History_Results'!CJ561)</f>
        <v>0</v>
      </c>
      <c r="BP561" s="2">
        <f>INDEX('2012'!$B$44:$B$140,'16 Year_History_Results'!CK561)</f>
        <v>0</v>
      </c>
      <c r="BQ561" s="2">
        <f>INDEX('2013'!$B$44:$B$140,'16 Year_History_Results'!CL561)</f>
        <v>0</v>
      </c>
      <c r="BR561" s="2">
        <f>INDEX('2014'!$B$52:$B$180,'16 Year_History_Results'!CM561)</f>
        <v>0</v>
      </c>
      <c r="BS561" s="147">
        <f>INDEX('2015'!$B$52:$B$308,'16 Year_History_Results'!CN561)</f>
        <v>0</v>
      </c>
      <c r="BT561" s="147">
        <f>INDEX('2016'!$B$52:$B$308,'16 Year_History_Results'!CO561)</f>
        <v>0</v>
      </c>
      <c r="BW561">
        <f t="shared" si="415"/>
        <v>53</v>
      </c>
      <c r="BX561" s="110"/>
      <c r="BY561" s="97"/>
      <c r="BZ561" s="146">
        <f>IF(ISNA(MATCH($BW561,'2001'!$A$44:$A$139,0)),97,MATCH($BW561,'2001'!$A$44:$A$139,0))</f>
        <v>10</v>
      </c>
      <c r="CA561" s="2">
        <f>IF(ISNA(MATCH($BW561,'2002'!$A$44:$A$139,0)),97,MATCH($BW561,'2002'!$A$44:$A$139,0))</f>
        <v>97</v>
      </c>
      <c r="CB561" s="2">
        <f>IF(ISNA(MATCH($BW561,'2003'!$A$44:$A$139,0)),97,MATCH($BW561,'2003'!$A$44:$A$139,0))</f>
        <v>97</v>
      </c>
      <c r="CC561" s="2">
        <f>IF(ISNA(MATCH($BW561,'2004'!$A$44:$A$139,0)),97,MATCH($BW561,'2004'!$A$44:$A$139,0))</f>
        <v>97</v>
      </c>
      <c r="CD561" s="2">
        <f>IF(ISNA(MATCH($BW561,'2005'!$A$44:$A$139,0)),97,MATCH($BW561,'2005'!$A$44:$A$139,0))</f>
        <v>97</v>
      </c>
      <c r="CE561" s="2">
        <f>IF(ISNA(MATCH($BW561,'2006'!$A$44:$A$139,0)),97,MATCH($BW561,'2006'!$A$44:$A$139,0))</f>
        <v>97</v>
      </c>
      <c r="CF561" s="2">
        <f>IF(ISNA(MATCH($BW561,'2007'!$A$44:$A$139,0)),97,MATCH($BW561,'2007'!$A$44:$A$139,0))</f>
        <v>97</v>
      </c>
      <c r="CG561" s="2">
        <f>IF(ISNA(MATCH($BW561,'2008'!$A$44:$A$139,0)),97,MATCH($BW561,'2008'!$A$44:$A$139,0))</f>
        <v>97</v>
      </c>
      <c r="CH561" s="2">
        <f>IF(ISNA(MATCH($BW561,'2009'!$A$44:$A$139,0)),97,MATCH($BW561,'2009'!$A$44:$A$139,0))</f>
        <v>97</v>
      </c>
      <c r="CI561" s="2">
        <f>IF(ISNA(MATCH($BW561,'2010'!$A$44:$A$139,0)),97,MATCH($BW561,'2010'!$A$44:$A$139,0))</f>
        <v>97</v>
      </c>
      <c r="CJ561" s="2">
        <f>IF(ISNA(MATCH($BW561,'2011'!$A$44:$A$139,0)),97,MATCH($BW561,'2011'!$A$44:$A$139,0))</f>
        <v>97</v>
      </c>
      <c r="CK561" s="2">
        <f>IF(ISNA(MATCH($BW561,'2012'!$A$44:$A$139,0)),97,MATCH($BW561,'2012'!$A$44:$A$139,0))</f>
        <v>97</v>
      </c>
      <c r="CL561" s="2">
        <f>IF(ISNA(MATCH($BW561,'2013'!$A$44:$A$139,0)),97,MATCH($BW561,'2013'!$A$44:$A$139,0))</f>
        <v>97</v>
      </c>
      <c r="CM561" s="2">
        <f>IF(ISNA(MATCH($BW561,'2014'!$A$52:$A$179,0)),129,MATCH($BW561,'2014'!$A$52:$A$179,0))</f>
        <v>129</v>
      </c>
      <c r="CN561" s="147">
        <f>IF(ISNA(MATCH($BW561,'2015'!$A$52:$A$307,0)),257,MATCH($BW561,'2015'!$A$52:$A$307,0))</f>
        <v>257</v>
      </c>
      <c r="CO561" s="147">
        <f>IF(ISNA(MATCH($BW561,'2016'!$A$52:$A$307,0)),257,MATCH($BW561,'2016'!$A$52:$A$307,0))</f>
        <v>257</v>
      </c>
      <c r="CQ561">
        <f t="shared" si="422"/>
        <v>53</v>
      </c>
      <c r="CR561" s="281"/>
      <c r="CS561" s="279"/>
      <c r="CT561" s="278">
        <f t="shared" si="423"/>
        <v>41</v>
      </c>
      <c r="CU561" s="279">
        <f t="shared" si="424"/>
        <v>27.3306</v>
      </c>
      <c r="CV561" s="279">
        <f t="shared" si="425"/>
        <v>18.218577960000001</v>
      </c>
      <c r="CW561" s="279">
        <f t="shared" si="426"/>
        <v>12.144504068135999</v>
      </c>
      <c r="CX561" s="279">
        <f t="shared" si="427"/>
        <v>8.0955264118194563</v>
      </c>
      <c r="CY561" s="279">
        <f t="shared" si="428"/>
        <v>5.3964779061188493</v>
      </c>
      <c r="CZ561" s="279">
        <f t="shared" si="429"/>
        <v>3.5972921722188249</v>
      </c>
      <c r="DA561" s="279">
        <f t="shared" si="430"/>
        <v>2.3979549620010685</v>
      </c>
      <c r="DB561" s="279">
        <f t="shared" si="431"/>
        <v>1.5984767776699123</v>
      </c>
      <c r="DC561" s="279">
        <f t="shared" si="432"/>
        <v>1.0655446199947634</v>
      </c>
      <c r="DD561" s="279">
        <f t="shared" si="433"/>
        <v>0.71029204368850918</v>
      </c>
      <c r="DE561" s="279">
        <f t="shared" si="434"/>
        <v>0.4734806763227602</v>
      </c>
      <c r="DF561" s="279">
        <f t="shared" si="435"/>
        <v>0.31562221883675196</v>
      </c>
      <c r="DG561" s="279">
        <f t="shared" si="436"/>
        <v>0.21039377107657883</v>
      </c>
      <c r="DH561" s="280">
        <f t="shared" si="437"/>
        <v>0.14024848779964744</v>
      </c>
      <c r="DI561" s="280">
        <f t="shared" si="419"/>
        <v>9.3489641967244977E-2</v>
      </c>
      <c r="DJ561" s="154">
        <f t="shared" si="416"/>
        <v>501</v>
      </c>
      <c r="DK561" s="279">
        <f t="shared" si="438"/>
        <v>53</v>
      </c>
      <c r="DL561" s="97"/>
      <c r="DM561" s="154"/>
      <c r="DN561" s="267">
        <f>BE561+AJ561+DM561</f>
        <v>41</v>
      </c>
      <c r="DO561" s="154">
        <f>BF561+AK561+DN561</f>
        <v>41</v>
      </c>
      <c r="DP561" s="154">
        <f>BG561+AL561+DO561</f>
        <v>41</v>
      </c>
      <c r="DQ561" s="154">
        <f>BH561+AM561+DP561</f>
        <v>41</v>
      </c>
      <c r="DR561" s="154">
        <f>BI561+AN561+DQ561</f>
        <v>41</v>
      </c>
      <c r="DS561" s="154">
        <f>BJ561+AO561+DR561</f>
        <v>41</v>
      </c>
      <c r="DT561" s="154">
        <f>BK561+AP561+DS561</f>
        <v>41</v>
      </c>
      <c r="DU561" s="154">
        <f>BL561+AQ561+DT561</f>
        <v>41</v>
      </c>
      <c r="DV561" s="154">
        <f>BM561+AR561+DU561</f>
        <v>41</v>
      </c>
      <c r="DW561" s="154">
        <f>BN561+AS561+DV561</f>
        <v>41</v>
      </c>
      <c r="DX561" s="154">
        <f>BO561+AT561+DW561</f>
        <v>41</v>
      </c>
      <c r="DY561" s="154">
        <f>BP561+AU561+DX561</f>
        <v>41</v>
      </c>
      <c r="DZ561" s="154">
        <f t="shared" si="439"/>
        <v>41</v>
      </c>
      <c r="EA561" s="154">
        <f t="shared" si="440"/>
        <v>41</v>
      </c>
      <c r="EB561" s="264">
        <f t="shared" si="441"/>
        <v>41</v>
      </c>
      <c r="EC561" s="264">
        <f t="shared" si="420"/>
        <v>41</v>
      </c>
      <c r="ED561" s="154">
        <f t="shared" si="417"/>
        <v>193</v>
      </c>
    </row>
    <row r="562" spans="2:134" ht="13" thickBot="1" x14ac:dyDescent="0.3">
      <c r="B562" s="131">
        <v>308</v>
      </c>
      <c r="C562" s="50" t="e">
        <f>IF(B562&lt;&gt;#REF!,1,#REF!+1)</f>
        <v>#REF!</v>
      </c>
      <c r="D562" s="50" t="e">
        <f t="shared" si="443"/>
        <v>#REF!</v>
      </c>
      <c r="E562" s="97"/>
      <c r="F562" s="2">
        <f t="shared" si="418"/>
        <v>557</v>
      </c>
      <c r="G562" s="207">
        <v>9</v>
      </c>
      <c r="H562" s="98">
        <f>15- COUNTIF(L562:AC562,"#N/A")</f>
        <v>0</v>
      </c>
      <c r="I562" s="131">
        <f>SUM(AH562:AY562)+SUM(BE562:BT562)</f>
        <v>18</v>
      </c>
      <c r="J562" s="398">
        <f>DI562</f>
        <v>9.2367997058010257E-2</v>
      </c>
      <c r="K562" s="456" t="str">
        <f>IF(ISNUMBER(MATCH(G562,'[4]OPR data'!$A$3:$A$2900,0)),"Y","N")</f>
        <v>N</v>
      </c>
      <c r="L562" s="110"/>
      <c r="M562" s="233"/>
      <c r="N562" s="469" t="e">
        <f>(INDEX(Finish_table!R$4:R$83,MATCH('16 Year_History_Results'!$G562,Finish_table!S$4:S$83,0),1))</f>
        <v>#N/A</v>
      </c>
      <c r="O562" s="233" t="e">
        <f>(INDEX(Finish_table!Z$4:Z$99,MATCH('16 Year_History_Results'!$G562,Finish_table!AA$4:AA$99,0),1))</f>
        <v>#N/A</v>
      </c>
      <c r="P562" s="233" t="str">
        <f>(INDEX(Finish_table!AI$4:AI$99,MATCH('16 Year_History_Results'!$G562,Finish_table!AJ$4:AJ$99,0),1))</f>
        <v>SF</v>
      </c>
      <c r="Q562" s="233" t="e">
        <f>(INDEX(Finish_table!AR$4:AR$99,MATCH('16 Year_History_Results'!$G562,Finish_table!AS$4:AS$99,0),1))</f>
        <v>#N/A</v>
      </c>
      <c r="R562" s="233" t="e">
        <f>(INDEX(Finish_table!BA$4:BA$99,MATCH('16 Year_History_Results'!$G562,Finish_table!BB$4:BB$99,0),1))</f>
        <v>#N/A</v>
      </c>
      <c r="S562" s="233" t="e">
        <f>(INDEX(Finish_table!BJ$4:BJ$99,MATCH('16 Year_History_Results'!$G562,Finish_table!BK$4:BK$99,0),1))</f>
        <v>#N/A</v>
      </c>
      <c r="T562" s="233" t="e">
        <f>(INDEX(Finish_table!BS$4:BS$99,MATCH('16 Year_History_Results'!$G562,Finish_table!BT$4:BT$99,0),1))</f>
        <v>#N/A</v>
      </c>
      <c r="U562" s="233" t="e">
        <f>(INDEX(Finish_table!CB$4:CB$99,MATCH('16 Year_History_Results'!$G562,Finish_table!CC$4:CC$99,0),1))</f>
        <v>#N/A</v>
      </c>
      <c r="V562" s="233" t="e">
        <f>(INDEX(Finish_table!CK$4:CK$99,MATCH('16 Year_History_Results'!$G562,Finish_table!CL$4:CL$99,0),1))</f>
        <v>#N/A</v>
      </c>
      <c r="W562" s="233" t="e">
        <f>(INDEX(Finish_table!CT$4:CT$99,MATCH('16 Year_History_Results'!$G562,Finish_table!CU$4:CU$99,0),1))</f>
        <v>#N/A</v>
      </c>
      <c r="X562" s="233" t="e">
        <f>(INDEX(Finish_table!DC$4:DC$99,MATCH('16 Year_History_Results'!$G562,Finish_table!DD$4:DD$99,0),1))</f>
        <v>#N/A</v>
      </c>
      <c r="Y562" s="233" t="e">
        <f>(INDEX(Finish_table!DL$4:DL$99,MATCH('16 Year_History_Results'!$G562,Finish_table!DM$4:DM$99,0),1))</f>
        <v>#N/A</v>
      </c>
      <c r="Z562" s="233" t="e">
        <f>(INDEX(Finish_table!DU$4:DU$99,MATCH('16 Year_History_Results'!$G562,Finish_table!DV$4:DV$99,0),1))</f>
        <v>#N/A</v>
      </c>
      <c r="AA562" s="233" t="e">
        <f>(INDEX(Finish_table!ED$4:ED$140,MATCH('16 Year_History_Results'!$G562,Finish_table!EE$4:EE$140,0),1))</f>
        <v>#N/A</v>
      </c>
      <c r="AB562" s="233" t="e">
        <f>(INDEX(Finish_table!EM$4:EM$224,MATCH('16 Year_History_Results'!$G562,Finish_table!EN$4:EN$224,0),1))</f>
        <v>#N/A</v>
      </c>
      <c r="AC562" s="253" t="e">
        <f>(INDEX(Finish_table!EW$4:EW$224,MATCH('16 Year_History_Results'!$G562,Finish_table!EX$4:EX$224,0),1))</f>
        <v>#N/A</v>
      </c>
      <c r="AG562">
        <f t="shared" si="421"/>
        <v>9</v>
      </c>
      <c r="AH562" s="110"/>
      <c r="AI562" s="2"/>
      <c r="AJ562" s="146">
        <f>INDEX('2001'!$C$44:$C$140,'16 Year_History_Results'!BZ562)</f>
        <v>0</v>
      </c>
      <c r="AK562" s="2">
        <f>INDEX('2002'!$C$44:$C$140,'16 Year_History_Results'!CA562)</f>
        <v>0</v>
      </c>
      <c r="AL562" s="2">
        <f>INDEX('2003'!$C$44:$C$140,'16 Year_History_Results'!CB562)</f>
        <v>10</v>
      </c>
      <c r="AM562" s="2">
        <f>INDEX('2004'!$C$44:$C$140,'16 Year_History_Results'!CC562)</f>
        <v>0</v>
      </c>
      <c r="AN562" s="2">
        <f>INDEX('2005'!$C$44:$C$140,'16 Year_History_Results'!CD562)</f>
        <v>0</v>
      </c>
      <c r="AO562" s="2">
        <f>INDEX('2006'!$C$44:$C$140,'16 Year_History_Results'!CE562)</f>
        <v>0</v>
      </c>
      <c r="AP562" s="2">
        <f>INDEX('2007'!$C$44:$C$140,'16 Year_History_Results'!CF562)</f>
        <v>0</v>
      </c>
      <c r="AQ562" s="2">
        <f>INDEX('2008'!$C$44:$C$140,'16 Year_History_Results'!CG562)</f>
        <v>0</v>
      </c>
      <c r="AR562" s="2">
        <f>INDEX('2009'!$C$44:$C$140,'16 Year_History_Results'!CH562)</f>
        <v>0</v>
      </c>
      <c r="AS562" s="2">
        <f>INDEX('2010'!$C$44:$C$140,'16 Year_History_Results'!CI562)</f>
        <v>0</v>
      </c>
      <c r="AT562" s="2">
        <f>INDEX('2011'!$C$44:$C$140,'16 Year_History_Results'!CJ562)</f>
        <v>0</v>
      </c>
      <c r="AU562" s="2">
        <f>INDEX('2012'!$C$44:$C$140,'16 Year_History_Results'!CK562)</f>
        <v>0</v>
      </c>
      <c r="AV562" s="2">
        <f>INDEX('2013'!$C$44:$C$140,'16 Year_History_Results'!CL562)</f>
        <v>0</v>
      </c>
      <c r="AW562" s="2">
        <f>INDEX('2014'!$C$52:$C$180,'16 Year_History_Results'!CM562)</f>
        <v>0</v>
      </c>
      <c r="AX562" s="2">
        <f>INDEX('2015'!$E$52:$E$308,'16 Year_History_Results'!CN562)</f>
        <v>0</v>
      </c>
      <c r="AY562" s="147">
        <f>INDEX('2016'!$E$52:$E$308,'16 Year_History_Results'!CO562)</f>
        <v>0</v>
      </c>
      <c r="AZ562" s="2"/>
      <c r="BB562">
        <f t="shared" si="414"/>
        <v>9</v>
      </c>
      <c r="BC562" s="110"/>
      <c r="BD562" s="97"/>
      <c r="BE562" s="146">
        <f>INDEX('2001'!$B$44:$B$140,'16 Year_History_Results'!BZ562)</f>
        <v>0</v>
      </c>
      <c r="BF562" s="2">
        <f>INDEX('2002'!$B$44:$B$140,'16 Year_History_Results'!CA562)</f>
        <v>0</v>
      </c>
      <c r="BG562" s="2">
        <f>INDEX('2003'!$B$44:$B$140,'16 Year_History_Results'!CB562)</f>
        <v>8</v>
      </c>
      <c r="BH562" s="2">
        <f>INDEX('2004'!$B$44:$B$140,'16 Year_History_Results'!CC562)</f>
        <v>0</v>
      </c>
      <c r="BI562" s="2">
        <f>INDEX('2005'!$B$44:$B$140,'16 Year_History_Results'!CD562)</f>
        <v>0</v>
      </c>
      <c r="BJ562" s="2">
        <f>INDEX('2006'!$B$44:$B$140,'16 Year_History_Results'!CE562)</f>
        <v>0</v>
      </c>
      <c r="BK562" s="2">
        <f>INDEX('2007'!$B$44:$B$140,'16 Year_History_Results'!CF562)</f>
        <v>0</v>
      </c>
      <c r="BL562" s="2">
        <f>INDEX('2008'!$B$44:$B$140,'16 Year_History_Results'!CG562)</f>
        <v>0</v>
      </c>
      <c r="BM562" s="2">
        <f>INDEX('2009'!$B$44:$B$140,'16 Year_History_Results'!CH562)</f>
        <v>0</v>
      </c>
      <c r="BN562" s="2">
        <f>INDEX('2010'!$B$44:$B$140,'16 Year_History_Results'!CI562)</f>
        <v>0</v>
      </c>
      <c r="BO562" s="2">
        <f>INDEX('2011'!$B$44:$B$140,'16 Year_History_Results'!CJ562)</f>
        <v>0</v>
      </c>
      <c r="BP562" s="2">
        <f>INDEX('2012'!$B$44:$B$140,'16 Year_History_Results'!CK562)</f>
        <v>0</v>
      </c>
      <c r="BQ562" s="2">
        <f>INDEX('2013'!$B$44:$B$140,'16 Year_History_Results'!CL562)</f>
        <v>0</v>
      </c>
      <c r="BR562" s="2">
        <f>INDEX('2014'!$B$52:$B$180,'16 Year_History_Results'!CM562)</f>
        <v>0</v>
      </c>
      <c r="BS562" s="147">
        <f>INDEX('2015'!$B$52:$B$308,'16 Year_History_Results'!CN562)</f>
        <v>0</v>
      </c>
      <c r="BT562" s="147">
        <f>INDEX('2016'!$B$52:$B$308,'16 Year_History_Results'!CO562)</f>
        <v>0</v>
      </c>
      <c r="BW562">
        <f t="shared" si="415"/>
        <v>9</v>
      </c>
      <c r="BX562" s="110"/>
      <c r="BY562" s="97"/>
      <c r="BZ562" s="146">
        <f>IF(ISNA(MATCH($BW562,'2001'!$A$44:$A$139,0)),97,MATCH($BW562,'2001'!$A$44:$A$139,0))</f>
        <v>97</v>
      </c>
      <c r="CA562" s="2">
        <f>IF(ISNA(MATCH($BW562,'2002'!$A$44:$A$139,0)),97,MATCH($BW562,'2002'!$A$44:$A$139,0))</f>
        <v>97</v>
      </c>
      <c r="CB562" s="2">
        <f>IF(ISNA(MATCH($BW562,'2003'!$A$44:$A$139,0)),97,MATCH($BW562,'2003'!$A$44:$A$139,0))</f>
        <v>1</v>
      </c>
      <c r="CC562" s="2">
        <f>IF(ISNA(MATCH($BW562,'2004'!$A$44:$A$139,0)),97,MATCH($BW562,'2004'!$A$44:$A$139,0))</f>
        <v>97</v>
      </c>
      <c r="CD562" s="2">
        <f>IF(ISNA(MATCH($BW562,'2005'!$A$44:$A$139,0)),97,MATCH($BW562,'2005'!$A$44:$A$139,0))</f>
        <v>97</v>
      </c>
      <c r="CE562" s="2">
        <f>IF(ISNA(MATCH($BW562,'2006'!$A$44:$A$139,0)),97,MATCH($BW562,'2006'!$A$44:$A$139,0))</f>
        <v>97</v>
      </c>
      <c r="CF562" s="2">
        <f>IF(ISNA(MATCH($BW562,'2007'!$A$44:$A$139,0)),97,MATCH($BW562,'2007'!$A$44:$A$139,0))</f>
        <v>97</v>
      </c>
      <c r="CG562" s="2">
        <f>IF(ISNA(MATCH($BW562,'2008'!$A$44:$A$139,0)),97,MATCH($BW562,'2008'!$A$44:$A$139,0))</f>
        <v>97</v>
      </c>
      <c r="CH562" s="2">
        <f>IF(ISNA(MATCH($BW562,'2009'!$A$44:$A$139,0)),97,MATCH($BW562,'2009'!$A$44:$A$139,0))</f>
        <v>97</v>
      </c>
      <c r="CI562" s="2">
        <f>IF(ISNA(MATCH($BW562,'2010'!$A$44:$A$139,0)),97,MATCH($BW562,'2010'!$A$44:$A$139,0))</f>
        <v>97</v>
      </c>
      <c r="CJ562" s="2">
        <f>IF(ISNA(MATCH($BW562,'2011'!$A$44:$A$139,0)),97,MATCH($BW562,'2011'!$A$44:$A$139,0))</f>
        <v>97</v>
      </c>
      <c r="CK562" s="2">
        <f>IF(ISNA(MATCH($BW562,'2012'!$A$44:$A$139,0)),97,MATCH($BW562,'2012'!$A$44:$A$139,0))</f>
        <v>97</v>
      </c>
      <c r="CL562" s="2">
        <f>IF(ISNA(MATCH($BW562,'2013'!$A$44:$A$139,0)),97,MATCH($BW562,'2013'!$A$44:$A$139,0))</f>
        <v>97</v>
      </c>
      <c r="CM562" s="2">
        <f>IF(ISNA(MATCH($BW562,'2014'!$A$52:$A$179,0)),129,MATCH($BW562,'2014'!$A$52:$A$179,0))</f>
        <v>129</v>
      </c>
      <c r="CN562" s="147">
        <f>IF(ISNA(MATCH($BW562,'2015'!$A$52:$A$307,0)),257,MATCH($BW562,'2015'!$A$52:$A$307,0))</f>
        <v>257</v>
      </c>
      <c r="CO562" s="147">
        <f>IF(ISNA(MATCH($BW562,'2016'!$A$52:$A$307,0)),257,MATCH($BW562,'2016'!$A$52:$A$307,0))</f>
        <v>257</v>
      </c>
      <c r="CQ562">
        <f t="shared" si="422"/>
        <v>9</v>
      </c>
      <c r="CR562" s="281"/>
      <c r="CS562" s="279"/>
      <c r="CT562" s="278">
        <f t="shared" si="423"/>
        <v>0</v>
      </c>
      <c r="CU562" s="279">
        <f t="shared" si="424"/>
        <v>0</v>
      </c>
      <c r="CV562" s="279">
        <f t="shared" si="425"/>
        <v>18</v>
      </c>
      <c r="CW562" s="279">
        <f t="shared" si="426"/>
        <v>11.998799999999999</v>
      </c>
      <c r="CX562" s="279">
        <f t="shared" si="427"/>
        <v>7.9984000799999988</v>
      </c>
      <c r="CY562" s="279">
        <f t="shared" si="428"/>
        <v>5.3317334933279987</v>
      </c>
      <c r="CZ562" s="279">
        <f t="shared" si="429"/>
        <v>3.554133546652444</v>
      </c>
      <c r="DA562" s="279">
        <f t="shared" si="430"/>
        <v>2.3691854221985191</v>
      </c>
      <c r="DB562" s="279">
        <f t="shared" si="431"/>
        <v>1.5792990024375329</v>
      </c>
      <c r="DC562" s="279">
        <f t="shared" si="432"/>
        <v>1.0527607150248595</v>
      </c>
      <c r="DD562" s="279">
        <f t="shared" si="433"/>
        <v>0.70177029263557134</v>
      </c>
      <c r="DE562" s="279">
        <f t="shared" si="434"/>
        <v>0.46780007707087184</v>
      </c>
      <c r="DF562" s="279">
        <f t="shared" si="435"/>
        <v>0.31183553137544318</v>
      </c>
      <c r="DG562" s="279">
        <f t="shared" si="436"/>
        <v>0.20786956521487041</v>
      </c>
      <c r="DH562" s="280">
        <f t="shared" si="437"/>
        <v>0.13856585217223261</v>
      </c>
      <c r="DI562" s="280">
        <f t="shared" si="419"/>
        <v>9.2367997058010257E-2</v>
      </c>
      <c r="DJ562" s="154">
        <f t="shared" si="416"/>
        <v>502</v>
      </c>
      <c r="DK562" s="279">
        <f t="shared" si="438"/>
        <v>9</v>
      </c>
      <c r="DL562" s="97"/>
      <c r="DM562" s="154"/>
      <c r="DN562" s="267">
        <f>BE562+AJ562+DM562</f>
        <v>0</v>
      </c>
      <c r="DO562" s="154">
        <f>BF562+AK562+DN562</f>
        <v>0</v>
      </c>
      <c r="DP562" s="154">
        <f>BG562+AL562+DO562</f>
        <v>18</v>
      </c>
      <c r="DQ562" s="154">
        <f>BH562+AM562+DP562</f>
        <v>18</v>
      </c>
      <c r="DR562" s="154">
        <f>BI562+AN562+DQ562</f>
        <v>18</v>
      </c>
      <c r="DS562" s="154">
        <f>BJ562+AO562+DR562</f>
        <v>18</v>
      </c>
      <c r="DT562" s="154">
        <f>BK562+AP562+DS562</f>
        <v>18</v>
      </c>
      <c r="DU562" s="154">
        <f>BL562+AQ562+DT562</f>
        <v>18</v>
      </c>
      <c r="DV562" s="154">
        <f>BM562+AR562+DU562</f>
        <v>18</v>
      </c>
      <c r="DW562" s="154">
        <f>BN562+AS562+DV562</f>
        <v>18</v>
      </c>
      <c r="DX562" s="154">
        <f>BO562+AT562+DW562</f>
        <v>18</v>
      </c>
      <c r="DY562" s="154">
        <f>BP562+AU562+DX562</f>
        <v>18</v>
      </c>
      <c r="DZ562" s="154">
        <f t="shared" si="439"/>
        <v>18</v>
      </c>
      <c r="EA562" s="154">
        <f t="shared" si="440"/>
        <v>18</v>
      </c>
      <c r="EB562" s="264">
        <f t="shared" si="441"/>
        <v>18</v>
      </c>
      <c r="EC562" s="264">
        <f t="shared" si="420"/>
        <v>18</v>
      </c>
      <c r="ED562" s="154">
        <f t="shared" si="417"/>
        <v>346</v>
      </c>
    </row>
    <row r="563" spans="2:134" ht="13" thickBot="1" x14ac:dyDescent="0.3">
      <c r="B563" s="131">
        <v>311</v>
      </c>
      <c r="C563" s="50">
        <f t="shared" si="442"/>
        <v>1</v>
      </c>
      <c r="D563" s="50" t="e">
        <f>IF(C563&gt;=#REF!,C563,0)</f>
        <v>#REF!</v>
      </c>
      <c r="E563" s="97"/>
      <c r="F563" s="2">
        <f t="shared" si="418"/>
        <v>558</v>
      </c>
      <c r="G563" s="207">
        <v>818</v>
      </c>
      <c r="H563" s="98">
        <f>15- COUNTIF(L563:AC563,"#N/A")</f>
        <v>1</v>
      </c>
      <c r="I563" s="131">
        <f>SUM(AH563:AY563)+SUM(BE563:BT563)</f>
        <v>18</v>
      </c>
      <c r="J563" s="398">
        <f>DI563</f>
        <v>9.0657136490280191E-2</v>
      </c>
      <c r="K563" s="456" t="str">
        <f>IF(ISNUMBER(MATCH(G563,'[4]OPR data'!$A$3:$A$2900,0)),"Y","N")</f>
        <v>Y</v>
      </c>
      <c r="L563" s="110"/>
      <c r="M563" s="233"/>
      <c r="N563" s="469" t="e">
        <f>(INDEX(Finish_table!R$4:R$83,MATCH('16 Year_History_Results'!$G563,Finish_table!S$4:S$83,0),1))</f>
        <v>#N/A</v>
      </c>
      <c r="O563" s="233" t="str">
        <f>(INDEX(Finish_table!Z$4:Z$99,MATCH('16 Year_History_Results'!$G563,Finish_table!AA$4:AA$99,0),1))</f>
        <v>QF</v>
      </c>
      <c r="P563" s="233" t="str">
        <f>(INDEX(Finish_table!AI$4:AI$99,MATCH('16 Year_History_Results'!$G563,Finish_table!AJ$4:AJ$99,0),1))</f>
        <v>SF</v>
      </c>
      <c r="Q563" s="233" t="e">
        <f>(INDEX(Finish_table!AR$4:AR$99,MATCH('16 Year_History_Results'!$G563,Finish_table!AS$4:AS$99,0),1))</f>
        <v>#N/A</v>
      </c>
      <c r="R563" s="233" t="e">
        <f>(INDEX(Finish_table!BA$4:BA$99,MATCH('16 Year_History_Results'!$G563,Finish_table!BB$4:BB$99,0),1))</f>
        <v>#N/A</v>
      </c>
      <c r="S563" s="233" t="e">
        <f>(INDEX(Finish_table!BJ$4:BJ$99,MATCH('16 Year_History_Results'!$G563,Finish_table!BK$4:BK$99,0),1))</f>
        <v>#N/A</v>
      </c>
      <c r="T563" s="233" t="e">
        <f>(INDEX(Finish_table!BS$4:BS$99,MATCH('16 Year_History_Results'!$G563,Finish_table!BT$4:BT$99,0),1))</f>
        <v>#N/A</v>
      </c>
      <c r="U563" s="233" t="e">
        <f>(INDEX(Finish_table!CB$4:CB$99,MATCH('16 Year_History_Results'!$G563,Finish_table!CC$4:CC$99,0),1))</f>
        <v>#N/A</v>
      </c>
      <c r="V563" s="233" t="e">
        <f>(INDEX(Finish_table!CK$4:CK$99,MATCH('16 Year_History_Results'!$G563,Finish_table!CL$4:CL$99,0),1))</f>
        <v>#N/A</v>
      </c>
      <c r="W563" s="233" t="e">
        <f>(INDEX(Finish_table!CT$4:CT$99,MATCH('16 Year_History_Results'!$G563,Finish_table!CU$4:CU$99,0),1))</f>
        <v>#N/A</v>
      </c>
      <c r="X563" s="233" t="e">
        <f>(INDEX(Finish_table!DC$4:DC$99,MATCH('16 Year_History_Results'!$G563,Finish_table!DD$4:DD$99,0),1))</f>
        <v>#N/A</v>
      </c>
      <c r="Y563" s="233" t="e">
        <f>(INDEX(Finish_table!DL$4:DL$99,MATCH('16 Year_History_Results'!$G563,Finish_table!DM$4:DM$99,0),1))</f>
        <v>#N/A</v>
      </c>
      <c r="Z563" s="233" t="e">
        <f>(INDEX(Finish_table!DU$4:DU$99,MATCH('16 Year_History_Results'!$G563,Finish_table!DV$4:DV$99,0),1))</f>
        <v>#N/A</v>
      </c>
      <c r="AA563" s="233" t="e">
        <f>(INDEX(Finish_table!ED$4:ED$140,MATCH('16 Year_History_Results'!$G563,Finish_table!EE$4:EE$140,0),1))</f>
        <v>#N/A</v>
      </c>
      <c r="AB563" s="233" t="e">
        <f>(INDEX(Finish_table!EM$4:EM$224,MATCH('16 Year_History_Results'!$G563,Finish_table!EN$4:EN$224,0),1))</f>
        <v>#N/A</v>
      </c>
      <c r="AC563" s="253" t="e">
        <f>(INDEX(Finish_table!EW$4:EW$224,MATCH('16 Year_History_Results'!$G563,Finish_table!EX$4:EX$224,0),1))</f>
        <v>#N/A</v>
      </c>
      <c r="AG563">
        <f t="shared" si="421"/>
        <v>818</v>
      </c>
      <c r="AH563" s="110"/>
      <c r="AI563" s="2"/>
      <c r="AJ563" s="146">
        <f>INDEX('2001'!$C$44:$C$140,'16 Year_History_Results'!BZ563)</f>
        <v>0</v>
      </c>
      <c r="AK563" s="2">
        <f>INDEX('2002'!$C$44:$C$140,'16 Year_History_Results'!CA563)</f>
        <v>0</v>
      </c>
      <c r="AL563" s="2">
        <f>INDEX('2003'!$C$44:$C$140,'16 Year_History_Results'!CB563)</f>
        <v>10</v>
      </c>
      <c r="AM563" s="2">
        <f>INDEX('2004'!$C$44:$C$140,'16 Year_History_Results'!CC563)</f>
        <v>0</v>
      </c>
      <c r="AN563" s="2">
        <f>INDEX('2005'!$C$44:$C$140,'16 Year_History_Results'!CD563)</f>
        <v>0</v>
      </c>
      <c r="AO563" s="2">
        <f>INDEX('2006'!$C$44:$C$140,'16 Year_History_Results'!CE563)</f>
        <v>0</v>
      </c>
      <c r="AP563" s="2">
        <f>INDEX('2007'!$C$44:$C$140,'16 Year_History_Results'!CF563)</f>
        <v>0</v>
      </c>
      <c r="AQ563" s="2">
        <f>INDEX('2008'!$C$44:$C$140,'16 Year_History_Results'!CG563)</f>
        <v>0</v>
      </c>
      <c r="AR563" s="2">
        <f>INDEX('2009'!$C$44:$C$140,'16 Year_History_Results'!CH563)</f>
        <v>0</v>
      </c>
      <c r="AS563" s="2">
        <f>INDEX('2010'!$C$44:$C$140,'16 Year_History_Results'!CI563)</f>
        <v>0</v>
      </c>
      <c r="AT563" s="2">
        <f>INDEX('2011'!$C$44:$C$140,'16 Year_History_Results'!CJ563)</f>
        <v>0</v>
      </c>
      <c r="AU563" s="2">
        <f>INDEX('2012'!$C$44:$C$140,'16 Year_History_Results'!CK563)</f>
        <v>0</v>
      </c>
      <c r="AV563" s="2">
        <f>INDEX('2013'!$C$44:$C$140,'16 Year_History_Results'!CL563)</f>
        <v>0</v>
      </c>
      <c r="AW563" s="2">
        <f>INDEX('2014'!$C$52:$C$180,'16 Year_History_Results'!CM563)</f>
        <v>0</v>
      </c>
      <c r="AX563" s="2">
        <f>INDEX('2015'!$E$52:$E$308,'16 Year_History_Results'!CN563)</f>
        <v>0</v>
      </c>
      <c r="AY563" s="147">
        <f>INDEX('2016'!$E$52:$E$308,'16 Year_History_Results'!CO563)</f>
        <v>0</v>
      </c>
      <c r="AZ563" s="2"/>
      <c r="BB563">
        <f t="shared" si="414"/>
        <v>818</v>
      </c>
      <c r="BC563" s="110"/>
      <c r="BD563" s="97"/>
      <c r="BE563" s="146">
        <f>INDEX('2001'!$B$44:$B$140,'16 Year_History_Results'!BZ563)</f>
        <v>0</v>
      </c>
      <c r="BF563" s="2">
        <f>INDEX('2002'!$B$44:$B$140,'16 Year_History_Results'!CA563)</f>
        <v>1</v>
      </c>
      <c r="BG563" s="2">
        <f>INDEX('2003'!$B$44:$B$140,'16 Year_History_Results'!CB563)</f>
        <v>7</v>
      </c>
      <c r="BH563" s="2">
        <f>INDEX('2004'!$B$44:$B$140,'16 Year_History_Results'!CC563)</f>
        <v>0</v>
      </c>
      <c r="BI563" s="2">
        <f>INDEX('2005'!$B$44:$B$140,'16 Year_History_Results'!CD563)</f>
        <v>0</v>
      </c>
      <c r="BJ563" s="2">
        <f>INDEX('2006'!$B$44:$B$140,'16 Year_History_Results'!CE563)</f>
        <v>0</v>
      </c>
      <c r="BK563" s="2">
        <f>INDEX('2007'!$B$44:$B$140,'16 Year_History_Results'!CF563)</f>
        <v>0</v>
      </c>
      <c r="BL563" s="2">
        <f>INDEX('2008'!$B$44:$B$140,'16 Year_History_Results'!CG563)</f>
        <v>0</v>
      </c>
      <c r="BM563" s="2">
        <f>INDEX('2009'!$B$44:$B$140,'16 Year_History_Results'!CH563)</f>
        <v>0</v>
      </c>
      <c r="BN563" s="2">
        <f>INDEX('2010'!$B$44:$B$140,'16 Year_History_Results'!CI563)</f>
        <v>0</v>
      </c>
      <c r="BO563" s="2">
        <f>INDEX('2011'!$B$44:$B$140,'16 Year_History_Results'!CJ563)</f>
        <v>0</v>
      </c>
      <c r="BP563" s="2">
        <f>INDEX('2012'!$B$44:$B$140,'16 Year_History_Results'!CK563)</f>
        <v>0</v>
      </c>
      <c r="BQ563" s="2">
        <f>INDEX('2013'!$B$44:$B$140,'16 Year_History_Results'!CL563)</f>
        <v>0</v>
      </c>
      <c r="BR563" s="2">
        <f>INDEX('2014'!$B$52:$B$180,'16 Year_History_Results'!CM563)</f>
        <v>0</v>
      </c>
      <c r="BS563" s="147">
        <f>INDEX('2015'!$B$52:$B$308,'16 Year_History_Results'!CN563)</f>
        <v>0</v>
      </c>
      <c r="BT563" s="147">
        <f>INDEX('2016'!$B$52:$B$308,'16 Year_History_Results'!CO563)</f>
        <v>0</v>
      </c>
      <c r="BW563">
        <f t="shared" si="415"/>
        <v>818</v>
      </c>
      <c r="BX563" s="110"/>
      <c r="BY563" s="97"/>
      <c r="BZ563" s="146">
        <f>IF(ISNA(MATCH($BW563,'2001'!$A$44:$A$139,0)),97,MATCH($BW563,'2001'!$A$44:$A$139,0))</f>
        <v>97</v>
      </c>
      <c r="CA563" s="2">
        <f>IF(ISNA(MATCH($BW563,'2002'!$A$44:$A$139,0)),97,MATCH($BW563,'2002'!$A$44:$A$139,0))</f>
        <v>91</v>
      </c>
      <c r="CB563" s="2">
        <f>IF(ISNA(MATCH($BW563,'2003'!$A$44:$A$139,0)),97,MATCH($BW563,'2003'!$A$44:$A$139,0))</f>
        <v>91</v>
      </c>
      <c r="CC563" s="2">
        <f>IF(ISNA(MATCH($BW563,'2004'!$A$44:$A$139,0)),97,MATCH($BW563,'2004'!$A$44:$A$139,0))</f>
        <v>97</v>
      </c>
      <c r="CD563" s="2">
        <f>IF(ISNA(MATCH($BW563,'2005'!$A$44:$A$139,0)),97,MATCH($BW563,'2005'!$A$44:$A$139,0))</f>
        <v>97</v>
      </c>
      <c r="CE563" s="2">
        <f>IF(ISNA(MATCH($BW563,'2006'!$A$44:$A$139,0)),97,MATCH($BW563,'2006'!$A$44:$A$139,0))</f>
        <v>97</v>
      </c>
      <c r="CF563" s="2">
        <f>IF(ISNA(MATCH($BW563,'2007'!$A$44:$A$139,0)),97,MATCH($BW563,'2007'!$A$44:$A$139,0))</f>
        <v>97</v>
      </c>
      <c r="CG563" s="2">
        <f>IF(ISNA(MATCH($BW563,'2008'!$A$44:$A$139,0)),97,MATCH($BW563,'2008'!$A$44:$A$139,0))</f>
        <v>97</v>
      </c>
      <c r="CH563" s="2">
        <f>IF(ISNA(MATCH($BW563,'2009'!$A$44:$A$139,0)),97,MATCH($BW563,'2009'!$A$44:$A$139,0))</f>
        <v>97</v>
      </c>
      <c r="CI563" s="2">
        <f>IF(ISNA(MATCH($BW563,'2010'!$A$44:$A$139,0)),97,MATCH($BW563,'2010'!$A$44:$A$139,0))</f>
        <v>97</v>
      </c>
      <c r="CJ563" s="2">
        <f>IF(ISNA(MATCH($BW563,'2011'!$A$44:$A$139,0)),97,MATCH($BW563,'2011'!$A$44:$A$139,0))</f>
        <v>97</v>
      </c>
      <c r="CK563" s="2">
        <f>IF(ISNA(MATCH($BW563,'2012'!$A$44:$A$139,0)),97,MATCH($BW563,'2012'!$A$44:$A$139,0))</f>
        <v>97</v>
      </c>
      <c r="CL563" s="2">
        <f>IF(ISNA(MATCH($BW563,'2013'!$A$44:$A$139,0)),97,MATCH($BW563,'2013'!$A$44:$A$139,0))</f>
        <v>97</v>
      </c>
      <c r="CM563" s="2">
        <f>IF(ISNA(MATCH($BW563,'2014'!$A$52:$A$179,0)),129,MATCH($BW563,'2014'!$A$52:$A$179,0))</f>
        <v>129</v>
      </c>
      <c r="CN563" s="147">
        <f>IF(ISNA(MATCH($BW563,'2015'!$A$52:$A$307,0)),257,MATCH($BW563,'2015'!$A$52:$A$307,0))</f>
        <v>257</v>
      </c>
      <c r="CO563" s="147">
        <f>IF(ISNA(MATCH($BW563,'2016'!$A$52:$A$307,0)),257,MATCH($BW563,'2016'!$A$52:$A$307,0))</f>
        <v>257</v>
      </c>
      <c r="CQ563">
        <f t="shared" si="422"/>
        <v>818</v>
      </c>
      <c r="CR563" s="281"/>
      <c r="CS563" s="279"/>
      <c r="CT563" s="278">
        <f t="shared" si="423"/>
        <v>0</v>
      </c>
      <c r="CU563" s="279">
        <f t="shared" si="424"/>
        <v>1</v>
      </c>
      <c r="CV563" s="279">
        <f t="shared" si="425"/>
        <v>17.666599999999999</v>
      </c>
      <c r="CW563" s="279">
        <f t="shared" si="426"/>
        <v>11.776555559999998</v>
      </c>
      <c r="CX563" s="279">
        <f t="shared" si="427"/>
        <v>7.850251936295999</v>
      </c>
      <c r="CY563" s="279">
        <f t="shared" si="428"/>
        <v>5.2329779407349131</v>
      </c>
      <c r="CZ563" s="279">
        <f t="shared" si="429"/>
        <v>3.4883030952938929</v>
      </c>
      <c r="DA563" s="279">
        <f t="shared" si="430"/>
        <v>2.325302843322909</v>
      </c>
      <c r="DB563" s="279">
        <f t="shared" si="431"/>
        <v>1.5500468753590511</v>
      </c>
      <c r="DC563" s="279">
        <f t="shared" si="432"/>
        <v>1.0332612471143434</v>
      </c>
      <c r="DD563" s="279">
        <f t="shared" si="433"/>
        <v>0.68877194732642133</v>
      </c>
      <c r="DE563" s="279">
        <f t="shared" si="434"/>
        <v>0.45913538008779242</v>
      </c>
      <c r="DF563" s="279">
        <f t="shared" si="435"/>
        <v>0.30605964436652239</v>
      </c>
      <c r="DG563" s="279">
        <f t="shared" si="436"/>
        <v>0.20401935893472381</v>
      </c>
      <c r="DH563" s="280">
        <f t="shared" si="437"/>
        <v>0.13599930466588689</v>
      </c>
      <c r="DI563" s="280">
        <f t="shared" si="419"/>
        <v>9.0657136490280191E-2</v>
      </c>
      <c r="DJ563" s="154">
        <f t="shared" si="416"/>
        <v>503</v>
      </c>
      <c r="DK563" s="279">
        <f t="shared" si="438"/>
        <v>818</v>
      </c>
      <c r="DL563" s="97"/>
      <c r="DM563" s="154"/>
      <c r="DN563" s="267">
        <f>BE563+AJ563+DM563</f>
        <v>0</v>
      </c>
      <c r="DO563" s="154">
        <f>BF563+AK563+DN563</f>
        <v>1</v>
      </c>
      <c r="DP563" s="154">
        <f>BG563+AL563+DO563</f>
        <v>18</v>
      </c>
      <c r="DQ563" s="154">
        <f>BH563+AM563+DP563</f>
        <v>18</v>
      </c>
      <c r="DR563" s="154">
        <f>BI563+AN563+DQ563</f>
        <v>18</v>
      </c>
      <c r="DS563" s="154">
        <f>BJ563+AO563+DR563</f>
        <v>18</v>
      </c>
      <c r="DT563" s="154">
        <f>BK563+AP563+DS563</f>
        <v>18</v>
      </c>
      <c r="DU563" s="154">
        <f>BL563+AQ563+DT563</f>
        <v>18</v>
      </c>
      <c r="DV563" s="154">
        <f>BM563+AR563+DU563</f>
        <v>18</v>
      </c>
      <c r="DW563" s="154">
        <f>BN563+AS563+DV563</f>
        <v>18</v>
      </c>
      <c r="DX563" s="154">
        <f>BO563+AT563+DW563</f>
        <v>18</v>
      </c>
      <c r="DY563" s="154">
        <f>BP563+AU563+DX563</f>
        <v>18</v>
      </c>
      <c r="DZ563" s="154">
        <f t="shared" si="439"/>
        <v>18</v>
      </c>
      <c r="EA563" s="154">
        <f t="shared" si="440"/>
        <v>18</v>
      </c>
      <c r="EB563" s="264">
        <f t="shared" si="441"/>
        <v>18</v>
      </c>
      <c r="EC563" s="264">
        <f t="shared" si="420"/>
        <v>18</v>
      </c>
      <c r="ED563" s="154">
        <f t="shared" si="417"/>
        <v>346</v>
      </c>
    </row>
    <row r="564" spans="2:134" ht="13" thickBot="1" x14ac:dyDescent="0.3">
      <c r="B564" s="247">
        <v>313</v>
      </c>
      <c r="C564" s="50" t="e">
        <f>IF(B564&lt;&gt;#REF!,1,#REF!+1)</f>
        <v>#REF!</v>
      </c>
      <c r="D564" s="50" t="e">
        <f>IF(C564&gt;=#REF!,C564,0)</f>
        <v>#REF!</v>
      </c>
      <c r="E564" s="97"/>
      <c r="F564" s="2">
        <f t="shared" si="418"/>
        <v>559</v>
      </c>
      <c r="G564" s="207">
        <v>115</v>
      </c>
      <c r="H564" s="98">
        <f>15- COUNTIF(L564:AC564,"#N/A")</f>
        <v>0</v>
      </c>
      <c r="I564" s="131">
        <f>SUM(AH564:AY564)+SUM(BE564:BT564)</f>
        <v>38</v>
      </c>
      <c r="J564" s="398">
        <f>DI564</f>
        <v>8.6648936457446618E-2</v>
      </c>
      <c r="K564" s="456" t="str">
        <f>IF(ISNUMBER(MATCH(G564,'[4]OPR data'!$A$3:$A$2900,0)),"Y","N")</f>
        <v>Y</v>
      </c>
      <c r="L564" s="110"/>
      <c r="M564" s="233"/>
      <c r="N564" s="469" t="str">
        <f>(INDEX(Finish_table!R$4:R$83,MATCH('16 Year_History_Results'!$G564,Finish_table!S$4:S$83,0),1))</f>
        <v>F</v>
      </c>
      <c r="O564" s="233" t="e">
        <f>(INDEX(Finish_table!Z$4:Z$99,MATCH('16 Year_History_Results'!$G564,Finish_table!AA$4:AA$99,0),1))</f>
        <v>#N/A</v>
      </c>
      <c r="P564" s="233" t="e">
        <f>(INDEX(Finish_table!AI$4:AI$99,MATCH('16 Year_History_Results'!$G564,Finish_table!AJ$4:AJ$99,0),1))</f>
        <v>#N/A</v>
      </c>
      <c r="Q564" s="233" t="e">
        <f>(INDEX(Finish_table!AR$4:AR$99,MATCH('16 Year_History_Results'!$G564,Finish_table!AS$4:AS$99,0),1))</f>
        <v>#N/A</v>
      </c>
      <c r="R564" s="233" t="e">
        <f>(INDEX(Finish_table!BA$4:BA$99,MATCH('16 Year_History_Results'!$G564,Finish_table!BB$4:BB$99,0),1))</f>
        <v>#N/A</v>
      </c>
      <c r="S564" s="233" t="e">
        <f>(INDEX(Finish_table!BJ$4:BJ$99,MATCH('16 Year_History_Results'!$G564,Finish_table!BK$4:BK$99,0),1))</f>
        <v>#N/A</v>
      </c>
      <c r="T564" s="233" t="e">
        <f>(INDEX(Finish_table!BS$4:BS$99,MATCH('16 Year_History_Results'!$G564,Finish_table!BT$4:BT$99,0),1))</f>
        <v>#N/A</v>
      </c>
      <c r="U564" s="233" t="e">
        <f>(INDEX(Finish_table!CB$4:CB$99,MATCH('16 Year_History_Results'!$G564,Finish_table!CC$4:CC$99,0),1))</f>
        <v>#N/A</v>
      </c>
      <c r="V564" s="233" t="e">
        <f>(INDEX(Finish_table!CK$4:CK$99,MATCH('16 Year_History_Results'!$G564,Finish_table!CL$4:CL$99,0),1))</f>
        <v>#N/A</v>
      </c>
      <c r="W564" s="233" t="e">
        <f>(INDEX(Finish_table!CT$4:CT$99,MATCH('16 Year_History_Results'!$G564,Finish_table!CU$4:CU$99,0),1))</f>
        <v>#N/A</v>
      </c>
      <c r="X564" s="233" t="e">
        <f>(INDEX(Finish_table!DC$4:DC$99,MATCH('16 Year_History_Results'!$G564,Finish_table!DD$4:DD$99,0),1))</f>
        <v>#N/A</v>
      </c>
      <c r="Y564" s="233" t="e">
        <f>(INDEX(Finish_table!DL$4:DL$99,MATCH('16 Year_History_Results'!$G564,Finish_table!DM$4:DM$99,0),1))</f>
        <v>#N/A</v>
      </c>
      <c r="Z564" s="233" t="e">
        <f>(INDEX(Finish_table!DU$4:DU$99,MATCH('16 Year_History_Results'!$G564,Finish_table!DV$4:DV$99,0),1))</f>
        <v>#N/A</v>
      </c>
      <c r="AA564" s="233" t="e">
        <f>(INDEX(Finish_table!ED$4:ED$140,MATCH('16 Year_History_Results'!$G564,Finish_table!EE$4:EE$140,0),1))</f>
        <v>#N/A</v>
      </c>
      <c r="AB564" s="233" t="e">
        <f>(INDEX(Finish_table!EM$4:EM$224,MATCH('16 Year_History_Results'!$G564,Finish_table!EN$4:EN$224,0),1))</f>
        <v>#N/A</v>
      </c>
      <c r="AC564" s="253" t="e">
        <f>(INDEX(Finish_table!EW$4:EW$224,MATCH('16 Year_History_Results'!$G564,Finish_table!EX$4:EX$224,0),1))</f>
        <v>#N/A</v>
      </c>
      <c r="AG564">
        <f t="shared" si="421"/>
        <v>115</v>
      </c>
      <c r="AH564" s="110"/>
      <c r="AI564" s="2"/>
      <c r="AJ564" s="146">
        <f>INDEX('2001'!$C$44:$C$140,'16 Year_History_Results'!BZ564)</f>
        <v>30</v>
      </c>
      <c r="AK564" s="2">
        <f>INDEX('2002'!$C$44:$C$140,'16 Year_History_Results'!CA564)</f>
        <v>0</v>
      </c>
      <c r="AL564" s="2">
        <f>INDEX('2003'!$C$44:$C$140,'16 Year_History_Results'!CB564)</f>
        <v>0</v>
      </c>
      <c r="AM564" s="2">
        <f>INDEX('2004'!$C$44:$C$140,'16 Year_History_Results'!CC564)</f>
        <v>0</v>
      </c>
      <c r="AN564" s="2">
        <f>INDEX('2005'!$C$44:$C$140,'16 Year_History_Results'!CD564)</f>
        <v>0</v>
      </c>
      <c r="AO564" s="2">
        <f>INDEX('2006'!$C$44:$C$140,'16 Year_History_Results'!CE564)</f>
        <v>0</v>
      </c>
      <c r="AP564" s="2">
        <f>INDEX('2007'!$C$44:$C$140,'16 Year_History_Results'!CF564)</f>
        <v>0</v>
      </c>
      <c r="AQ564" s="2">
        <f>INDEX('2008'!$C$44:$C$140,'16 Year_History_Results'!CG564)</f>
        <v>0</v>
      </c>
      <c r="AR564" s="2">
        <f>INDEX('2009'!$C$44:$C$140,'16 Year_History_Results'!CH564)</f>
        <v>0</v>
      </c>
      <c r="AS564" s="2">
        <f>INDEX('2010'!$C$44:$C$140,'16 Year_History_Results'!CI564)</f>
        <v>0</v>
      </c>
      <c r="AT564" s="2">
        <f>INDEX('2011'!$C$44:$C$140,'16 Year_History_Results'!CJ564)</f>
        <v>0</v>
      </c>
      <c r="AU564" s="2">
        <f>INDEX('2012'!$C$44:$C$140,'16 Year_History_Results'!CK564)</f>
        <v>0</v>
      </c>
      <c r="AV564" s="2">
        <f>INDEX('2013'!$C$44:$C$140,'16 Year_History_Results'!CL564)</f>
        <v>0</v>
      </c>
      <c r="AW564" s="2">
        <f>INDEX('2014'!$C$52:$C$180,'16 Year_History_Results'!CM564)</f>
        <v>0</v>
      </c>
      <c r="AX564" s="2">
        <f>INDEX('2015'!$E$52:$E$308,'16 Year_History_Results'!CN564)</f>
        <v>0</v>
      </c>
      <c r="AY564" s="147">
        <f>INDEX('2016'!$E$52:$E$308,'16 Year_History_Results'!CO564)</f>
        <v>0</v>
      </c>
      <c r="AZ564" s="2"/>
      <c r="BB564">
        <f t="shared" ref="BB564:BB627" si="444">$G564</f>
        <v>115</v>
      </c>
      <c r="BC564" s="110"/>
      <c r="BD564" s="97"/>
      <c r="BE564" s="146">
        <f>INDEX('2001'!$B$44:$B$140,'16 Year_History_Results'!BZ564)</f>
        <v>8</v>
      </c>
      <c r="BF564" s="2">
        <f>INDEX('2002'!$B$44:$B$140,'16 Year_History_Results'!CA564)</f>
        <v>0</v>
      </c>
      <c r="BG564" s="2">
        <f>INDEX('2003'!$B$44:$B$140,'16 Year_History_Results'!CB564)</f>
        <v>0</v>
      </c>
      <c r="BH564" s="2">
        <f>INDEX('2004'!$B$44:$B$140,'16 Year_History_Results'!CC564)</f>
        <v>0</v>
      </c>
      <c r="BI564" s="2">
        <f>INDEX('2005'!$B$44:$B$140,'16 Year_History_Results'!CD564)</f>
        <v>0</v>
      </c>
      <c r="BJ564" s="2">
        <f>INDEX('2006'!$B$44:$B$140,'16 Year_History_Results'!CE564)</f>
        <v>0</v>
      </c>
      <c r="BK564" s="2">
        <f>INDEX('2007'!$B$44:$B$140,'16 Year_History_Results'!CF564)</f>
        <v>0</v>
      </c>
      <c r="BL564" s="2">
        <f>INDEX('2008'!$B$44:$B$140,'16 Year_History_Results'!CG564)</f>
        <v>0</v>
      </c>
      <c r="BM564" s="2">
        <f>INDEX('2009'!$B$44:$B$140,'16 Year_History_Results'!CH564)</f>
        <v>0</v>
      </c>
      <c r="BN564" s="2">
        <f>INDEX('2010'!$B$44:$B$140,'16 Year_History_Results'!CI564)</f>
        <v>0</v>
      </c>
      <c r="BO564" s="2">
        <f>INDEX('2011'!$B$44:$B$140,'16 Year_History_Results'!CJ564)</f>
        <v>0</v>
      </c>
      <c r="BP564" s="2">
        <f>INDEX('2012'!$B$44:$B$140,'16 Year_History_Results'!CK564)</f>
        <v>0</v>
      </c>
      <c r="BQ564" s="2">
        <f>INDEX('2013'!$B$44:$B$140,'16 Year_History_Results'!CL564)</f>
        <v>0</v>
      </c>
      <c r="BR564" s="2">
        <f>INDEX('2014'!$B$52:$B$180,'16 Year_History_Results'!CM564)</f>
        <v>0</v>
      </c>
      <c r="BS564" s="147">
        <f>INDEX('2015'!$B$52:$B$308,'16 Year_History_Results'!CN564)</f>
        <v>0</v>
      </c>
      <c r="BT564" s="147">
        <f>INDEX('2016'!$B$52:$B$308,'16 Year_History_Results'!CO564)</f>
        <v>0</v>
      </c>
      <c r="BW564">
        <f t="shared" ref="BW564:BW627" si="445">$G564</f>
        <v>115</v>
      </c>
      <c r="BX564" s="110"/>
      <c r="BY564" s="97"/>
      <c r="BZ564" s="146">
        <f>IF(ISNA(MATCH($BW564,'2001'!$A$44:$A$139,0)),97,MATCH($BW564,'2001'!$A$44:$A$139,0))</f>
        <v>26</v>
      </c>
      <c r="CA564" s="2">
        <f>IF(ISNA(MATCH($BW564,'2002'!$A$44:$A$139,0)),97,MATCH($BW564,'2002'!$A$44:$A$139,0))</f>
        <v>97</v>
      </c>
      <c r="CB564" s="2">
        <f>IF(ISNA(MATCH($BW564,'2003'!$A$44:$A$139,0)),97,MATCH($BW564,'2003'!$A$44:$A$139,0))</f>
        <v>97</v>
      </c>
      <c r="CC564" s="2">
        <f>IF(ISNA(MATCH($BW564,'2004'!$A$44:$A$139,0)),97,MATCH($BW564,'2004'!$A$44:$A$139,0))</f>
        <v>97</v>
      </c>
      <c r="CD564" s="2">
        <f>IF(ISNA(MATCH($BW564,'2005'!$A$44:$A$139,0)),97,MATCH($BW564,'2005'!$A$44:$A$139,0))</f>
        <v>97</v>
      </c>
      <c r="CE564" s="2">
        <f>IF(ISNA(MATCH($BW564,'2006'!$A$44:$A$139,0)),97,MATCH($BW564,'2006'!$A$44:$A$139,0))</f>
        <v>97</v>
      </c>
      <c r="CF564" s="2">
        <f>IF(ISNA(MATCH($BW564,'2007'!$A$44:$A$139,0)),97,MATCH($BW564,'2007'!$A$44:$A$139,0))</f>
        <v>97</v>
      </c>
      <c r="CG564" s="2">
        <f>IF(ISNA(MATCH($BW564,'2008'!$A$44:$A$139,0)),97,MATCH($BW564,'2008'!$A$44:$A$139,0))</f>
        <v>97</v>
      </c>
      <c r="CH564" s="2">
        <f>IF(ISNA(MATCH($BW564,'2009'!$A$44:$A$139,0)),97,MATCH($BW564,'2009'!$A$44:$A$139,0))</f>
        <v>97</v>
      </c>
      <c r="CI564" s="2">
        <f>IF(ISNA(MATCH($BW564,'2010'!$A$44:$A$139,0)),97,MATCH($BW564,'2010'!$A$44:$A$139,0))</f>
        <v>97</v>
      </c>
      <c r="CJ564" s="2">
        <f>IF(ISNA(MATCH($BW564,'2011'!$A$44:$A$139,0)),97,MATCH($BW564,'2011'!$A$44:$A$139,0))</f>
        <v>97</v>
      </c>
      <c r="CK564" s="2">
        <f>IF(ISNA(MATCH($BW564,'2012'!$A$44:$A$139,0)),97,MATCH($BW564,'2012'!$A$44:$A$139,0))</f>
        <v>97</v>
      </c>
      <c r="CL564" s="2">
        <f>IF(ISNA(MATCH($BW564,'2013'!$A$44:$A$139,0)),97,MATCH($BW564,'2013'!$A$44:$A$139,0))</f>
        <v>97</v>
      </c>
      <c r="CM564" s="2">
        <f>IF(ISNA(MATCH($BW564,'2014'!$A$52:$A$179,0)),129,MATCH($BW564,'2014'!$A$52:$A$179,0))</f>
        <v>129</v>
      </c>
      <c r="CN564" s="147">
        <f>IF(ISNA(MATCH($BW564,'2015'!$A$52:$A$307,0)),257,MATCH($BW564,'2015'!$A$52:$A$307,0))</f>
        <v>257</v>
      </c>
      <c r="CO564" s="147">
        <f>IF(ISNA(MATCH($BW564,'2016'!$A$52:$A$307,0)),257,MATCH($BW564,'2016'!$A$52:$A$307,0))</f>
        <v>257</v>
      </c>
      <c r="CQ564">
        <f t="shared" si="422"/>
        <v>115</v>
      </c>
      <c r="CR564" s="281"/>
      <c r="CS564" s="279"/>
      <c r="CT564" s="278">
        <f t="shared" si="423"/>
        <v>38</v>
      </c>
      <c r="CU564" s="279">
        <f t="shared" si="424"/>
        <v>25.3308</v>
      </c>
      <c r="CV564" s="279">
        <f t="shared" si="425"/>
        <v>16.885511279999999</v>
      </c>
      <c r="CW564" s="279">
        <f t="shared" si="426"/>
        <v>11.255881819248</v>
      </c>
      <c r="CX564" s="279">
        <f t="shared" si="427"/>
        <v>7.5031708207107162</v>
      </c>
      <c r="CY564" s="279">
        <f t="shared" si="428"/>
        <v>5.0016136690857635</v>
      </c>
      <c r="CZ564" s="279">
        <f t="shared" si="429"/>
        <v>3.3340756718125699</v>
      </c>
      <c r="DA564" s="279">
        <f t="shared" si="430"/>
        <v>2.2224948428302591</v>
      </c>
      <c r="DB564" s="279">
        <f t="shared" si="431"/>
        <v>1.4815150622306505</v>
      </c>
      <c r="DC564" s="279">
        <f t="shared" si="432"/>
        <v>0.98757794048295167</v>
      </c>
      <c r="DD564" s="279">
        <f t="shared" si="433"/>
        <v>0.65831945512593559</v>
      </c>
      <c r="DE564" s="279">
        <f t="shared" si="434"/>
        <v>0.43883574878694864</v>
      </c>
      <c r="DF564" s="279">
        <f t="shared" si="435"/>
        <v>0.29252791014137997</v>
      </c>
      <c r="DG564" s="279">
        <f t="shared" si="436"/>
        <v>0.19499910490024389</v>
      </c>
      <c r="DH564" s="280">
        <f t="shared" si="437"/>
        <v>0.12998640332650258</v>
      </c>
      <c r="DI564" s="280">
        <f t="shared" si="419"/>
        <v>8.6648936457446618E-2</v>
      </c>
      <c r="DJ564" s="154">
        <f t="shared" si="416"/>
        <v>504</v>
      </c>
      <c r="DK564" s="279">
        <f t="shared" si="438"/>
        <v>115</v>
      </c>
      <c r="DL564" s="97"/>
      <c r="DM564" s="154"/>
      <c r="DN564" s="267">
        <f>BE564+AJ564+DM564</f>
        <v>38</v>
      </c>
      <c r="DO564" s="154">
        <f>BF564+AK564+DN564</f>
        <v>38</v>
      </c>
      <c r="DP564" s="154">
        <f>BG564+AL564+DO564</f>
        <v>38</v>
      </c>
      <c r="DQ564" s="154">
        <f>BH564+AM564+DP564</f>
        <v>38</v>
      </c>
      <c r="DR564" s="154">
        <f>BI564+AN564+DQ564</f>
        <v>38</v>
      </c>
      <c r="DS564" s="154">
        <f>BJ564+AO564+DR564</f>
        <v>38</v>
      </c>
      <c r="DT564" s="154">
        <f>BK564+AP564+DS564</f>
        <v>38</v>
      </c>
      <c r="DU564" s="154">
        <f>BL564+AQ564+DT564</f>
        <v>38</v>
      </c>
      <c r="DV564" s="154">
        <f>BM564+AR564+DU564</f>
        <v>38</v>
      </c>
      <c r="DW564" s="154">
        <f>BN564+AS564+DV564</f>
        <v>38</v>
      </c>
      <c r="DX564" s="154">
        <f>BO564+AT564+DW564</f>
        <v>38</v>
      </c>
      <c r="DY564" s="154">
        <f>BP564+AU564+DX564</f>
        <v>38</v>
      </c>
      <c r="DZ564" s="154">
        <f t="shared" si="439"/>
        <v>38</v>
      </c>
      <c r="EA564" s="154">
        <f t="shared" si="440"/>
        <v>38</v>
      </c>
      <c r="EB564" s="264">
        <f t="shared" si="441"/>
        <v>38</v>
      </c>
      <c r="EC564" s="264">
        <f t="shared" si="420"/>
        <v>38</v>
      </c>
      <c r="ED564" s="154">
        <f t="shared" si="417"/>
        <v>207</v>
      </c>
    </row>
    <row r="565" spans="2:134" ht="13" thickBot="1" x14ac:dyDescent="0.3">
      <c r="B565" s="131">
        <v>316</v>
      </c>
      <c r="C565" s="50" t="e">
        <f>IF(B565&lt;&gt;#REF!,1,#REF!+1)</f>
        <v>#REF!</v>
      </c>
      <c r="D565" s="50" t="e">
        <f>IF(C565&gt;=#REF!,C565,0)</f>
        <v>#REF!</v>
      </c>
      <c r="E565" s="97"/>
      <c r="F565" s="2">
        <f t="shared" si="418"/>
        <v>560</v>
      </c>
      <c r="G565" s="207">
        <v>84</v>
      </c>
      <c r="H565" s="98">
        <f>15- COUNTIF(L565:AC565,"#N/A")</f>
        <v>0</v>
      </c>
      <c r="I565" s="131">
        <f>SUM(AH565:AY565)+SUM(BE565:BT565)</f>
        <v>25</v>
      </c>
      <c r="J565" s="398">
        <f>DI565</f>
        <v>8.5517370609541135E-2</v>
      </c>
      <c r="K565" s="456" t="str">
        <f>IF(ISNUMBER(MATCH(G565,'[4]OPR data'!$A$3:$A$2900,0)),"Y","N")</f>
        <v>N</v>
      </c>
      <c r="L565" s="110"/>
      <c r="M565" s="233"/>
      <c r="N565" s="469" t="e">
        <f>(INDEX(Finish_table!R$4:R$83,MATCH('16 Year_History_Results'!$G565,Finish_table!S$4:S$83,0),1))</f>
        <v>#N/A</v>
      </c>
      <c r="O565" s="233" t="str">
        <f>(INDEX(Finish_table!Z$4:Z$99,MATCH('16 Year_History_Results'!$G565,Finish_table!AA$4:AA$99,0),1))</f>
        <v>SF</v>
      </c>
      <c r="P565" s="233" t="e">
        <f>(INDEX(Finish_table!AI$4:AI$99,MATCH('16 Year_History_Results'!$G565,Finish_table!AJ$4:AJ$99,0),1))</f>
        <v>#N/A</v>
      </c>
      <c r="Q565" s="233" t="e">
        <f>(INDEX(Finish_table!AR$4:AR$99,MATCH('16 Year_History_Results'!$G565,Finish_table!AS$4:AS$99,0),1))</f>
        <v>#N/A</v>
      </c>
      <c r="R565" s="233" t="e">
        <f>(INDEX(Finish_table!BA$4:BA$99,MATCH('16 Year_History_Results'!$G565,Finish_table!BB$4:BB$99,0),1))</f>
        <v>#N/A</v>
      </c>
      <c r="S565" s="233" t="e">
        <f>(INDEX(Finish_table!BJ$4:BJ$99,MATCH('16 Year_History_Results'!$G565,Finish_table!BK$4:BK$99,0),1))</f>
        <v>#N/A</v>
      </c>
      <c r="T565" s="233" t="e">
        <f>(INDEX(Finish_table!BS$4:BS$99,MATCH('16 Year_History_Results'!$G565,Finish_table!BT$4:BT$99,0),1))</f>
        <v>#N/A</v>
      </c>
      <c r="U565" s="233" t="e">
        <f>(INDEX(Finish_table!CB$4:CB$99,MATCH('16 Year_History_Results'!$G565,Finish_table!CC$4:CC$99,0),1))</f>
        <v>#N/A</v>
      </c>
      <c r="V565" s="233" t="e">
        <f>(INDEX(Finish_table!CK$4:CK$99,MATCH('16 Year_History_Results'!$G565,Finish_table!CL$4:CL$99,0),1))</f>
        <v>#N/A</v>
      </c>
      <c r="W565" s="233" t="e">
        <f>(INDEX(Finish_table!CT$4:CT$99,MATCH('16 Year_History_Results'!$G565,Finish_table!CU$4:CU$99,0),1))</f>
        <v>#N/A</v>
      </c>
      <c r="X565" s="233" t="e">
        <f>(INDEX(Finish_table!DC$4:DC$99,MATCH('16 Year_History_Results'!$G565,Finish_table!DD$4:DD$99,0),1))</f>
        <v>#N/A</v>
      </c>
      <c r="Y565" s="233" t="e">
        <f>(INDEX(Finish_table!DL$4:DL$99,MATCH('16 Year_History_Results'!$G565,Finish_table!DM$4:DM$99,0),1))</f>
        <v>#N/A</v>
      </c>
      <c r="Z565" s="233" t="e">
        <f>(INDEX(Finish_table!DU$4:DU$99,MATCH('16 Year_History_Results'!$G565,Finish_table!DV$4:DV$99,0),1))</f>
        <v>#N/A</v>
      </c>
      <c r="AA565" s="233" t="e">
        <f>(INDEX(Finish_table!ED$4:ED$140,MATCH('16 Year_History_Results'!$G565,Finish_table!EE$4:EE$140,0),1))</f>
        <v>#N/A</v>
      </c>
      <c r="AB565" s="233" t="e">
        <f>(INDEX(Finish_table!EM$4:EM$224,MATCH('16 Year_History_Results'!$G565,Finish_table!EN$4:EN$224,0),1))</f>
        <v>#N/A</v>
      </c>
      <c r="AC565" s="253" t="e">
        <f>(INDEX(Finish_table!EW$4:EW$224,MATCH('16 Year_History_Results'!$G565,Finish_table!EX$4:EX$224,0),1))</f>
        <v>#N/A</v>
      </c>
      <c r="AG565">
        <f t="shared" si="421"/>
        <v>84</v>
      </c>
      <c r="AH565" s="110"/>
      <c r="AI565" s="2"/>
      <c r="AJ565" s="146">
        <f>INDEX('2001'!$C$44:$C$140,'16 Year_History_Results'!BZ565)</f>
        <v>0</v>
      </c>
      <c r="AK565" s="2">
        <f>INDEX('2002'!$C$44:$C$140,'16 Year_History_Results'!CA565)</f>
        <v>10</v>
      </c>
      <c r="AL565" s="2">
        <f>INDEX('2003'!$C$44:$C$140,'16 Year_History_Results'!CB565)</f>
        <v>0</v>
      </c>
      <c r="AM565" s="2">
        <f>INDEX('2004'!$C$44:$C$140,'16 Year_History_Results'!CC565)</f>
        <v>0</v>
      </c>
      <c r="AN565" s="2">
        <f>INDEX('2005'!$C$44:$C$140,'16 Year_History_Results'!CD565)</f>
        <v>0</v>
      </c>
      <c r="AO565" s="2">
        <f>INDEX('2006'!$C$44:$C$140,'16 Year_History_Results'!CE565)</f>
        <v>0</v>
      </c>
      <c r="AP565" s="2">
        <f>INDEX('2007'!$C$44:$C$140,'16 Year_History_Results'!CF565)</f>
        <v>0</v>
      </c>
      <c r="AQ565" s="2">
        <f>INDEX('2008'!$C$44:$C$140,'16 Year_History_Results'!CG565)</f>
        <v>0</v>
      </c>
      <c r="AR565" s="2">
        <f>INDEX('2009'!$C$44:$C$140,'16 Year_History_Results'!CH565)</f>
        <v>0</v>
      </c>
      <c r="AS565" s="2">
        <f>INDEX('2010'!$C$44:$C$140,'16 Year_History_Results'!CI565)</f>
        <v>0</v>
      </c>
      <c r="AT565" s="2">
        <f>INDEX('2011'!$C$44:$C$140,'16 Year_History_Results'!CJ565)</f>
        <v>0</v>
      </c>
      <c r="AU565" s="2">
        <f>INDEX('2012'!$C$44:$C$140,'16 Year_History_Results'!CK565)</f>
        <v>0</v>
      </c>
      <c r="AV565" s="2">
        <f>INDEX('2013'!$C$44:$C$140,'16 Year_History_Results'!CL565)</f>
        <v>0</v>
      </c>
      <c r="AW565" s="2">
        <f>INDEX('2014'!$C$52:$C$180,'16 Year_History_Results'!CM565)</f>
        <v>0</v>
      </c>
      <c r="AX565" s="2">
        <f>INDEX('2015'!$E$52:$E$308,'16 Year_History_Results'!CN565)</f>
        <v>0</v>
      </c>
      <c r="AY565" s="147">
        <f>INDEX('2016'!$E$52:$E$308,'16 Year_History_Results'!CO565)</f>
        <v>0</v>
      </c>
      <c r="AZ565" s="2"/>
      <c r="BB565">
        <f t="shared" si="444"/>
        <v>84</v>
      </c>
      <c r="BC565" s="110"/>
      <c r="BD565" s="97"/>
      <c r="BE565" s="146">
        <f>INDEX('2001'!$B$44:$B$140,'16 Year_History_Results'!BZ565)</f>
        <v>0</v>
      </c>
      <c r="BF565" s="2">
        <f>INDEX('2002'!$B$44:$B$140,'16 Year_History_Results'!CA565)</f>
        <v>15</v>
      </c>
      <c r="BG565" s="2">
        <f>INDEX('2003'!$B$44:$B$140,'16 Year_History_Results'!CB565)</f>
        <v>0</v>
      </c>
      <c r="BH565" s="2">
        <f>INDEX('2004'!$B$44:$B$140,'16 Year_History_Results'!CC565)</f>
        <v>0</v>
      </c>
      <c r="BI565" s="2">
        <f>INDEX('2005'!$B$44:$B$140,'16 Year_History_Results'!CD565)</f>
        <v>0</v>
      </c>
      <c r="BJ565" s="2">
        <f>INDEX('2006'!$B$44:$B$140,'16 Year_History_Results'!CE565)</f>
        <v>0</v>
      </c>
      <c r="BK565" s="2">
        <f>INDEX('2007'!$B$44:$B$140,'16 Year_History_Results'!CF565)</f>
        <v>0</v>
      </c>
      <c r="BL565" s="2">
        <f>INDEX('2008'!$B$44:$B$140,'16 Year_History_Results'!CG565)</f>
        <v>0</v>
      </c>
      <c r="BM565" s="2">
        <f>INDEX('2009'!$B$44:$B$140,'16 Year_History_Results'!CH565)</f>
        <v>0</v>
      </c>
      <c r="BN565" s="2">
        <f>INDEX('2010'!$B$44:$B$140,'16 Year_History_Results'!CI565)</f>
        <v>0</v>
      </c>
      <c r="BO565" s="2">
        <f>INDEX('2011'!$B$44:$B$140,'16 Year_History_Results'!CJ565)</f>
        <v>0</v>
      </c>
      <c r="BP565" s="2">
        <f>INDEX('2012'!$B$44:$B$140,'16 Year_History_Results'!CK565)</f>
        <v>0</v>
      </c>
      <c r="BQ565" s="2">
        <f>INDEX('2013'!$B$44:$B$140,'16 Year_History_Results'!CL565)</f>
        <v>0</v>
      </c>
      <c r="BR565" s="2">
        <f>INDEX('2014'!$B$52:$B$180,'16 Year_History_Results'!CM565)</f>
        <v>0</v>
      </c>
      <c r="BS565" s="147">
        <f>INDEX('2015'!$B$52:$B$308,'16 Year_History_Results'!CN565)</f>
        <v>0</v>
      </c>
      <c r="BT565" s="147">
        <f>INDEX('2016'!$B$52:$B$308,'16 Year_History_Results'!CO565)</f>
        <v>0</v>
      </c>
      <c r="BW565">
        <f t="shared" si="445"/>
        <v>84</v>
      </c>
      <c r="BX565" s="110"/>
      <c r="BY565" s="97"/>
      <c r="BZ565" s="146">
        <f>IF(ISNA(MATCH($BW565,'2001'!$A$44:$A$139,0)),97,MATCH($BW565,'2001'!$A$44:$A$139,0))</f>
        <v>97</v>
      </c>
      <c r="CA565" s="2">
        <f>IF(ISNA(MATCH($BW565,'2002'!$A$44:$A$139,0)),97,MATCH($BW565,'2002'!$A$44:$A$139,0))</f>
        <v>19</v>
      </c>
      <c r="CB565" s="2">
        <f>IF(ISNA(MATCH($BW565,'2003'!$A$44:$A$139,0)),97,MATCH($BW565,'2003'!$A$44:$A$139,0))</f>
        <v>97</v>
      </c>
      <c r="CC565" s="2">
        <f>IF(ISNA(MATCH($BW565,'2004'!$A$44:$A$139,0)),97,MATCH($BW565,'2004'!$A$44:$A$139,0))</f>
        <v>97</v>
      </c>
      <c r="CD565" s="2">
        <f>IF(ISNA(MATCH($BW565,'2005'!$A$44:$A$139,0)),97,MATCH($BW565,'2005'!$A$44:$A$139,0))</f>
        <v>97</v>
      </c>
      <c r="CE565" s="2">
        <f>IF(ISNA(MATCH($BW565,'2006'!$A$44:$A$139,0)),97,MATCH($BW565,'2006'!$A$44:$A$139,0))</f>
        <v>97</v>
      </c>
      <c r="CF565" s="2">
        <f>IF(ISNA(MATCH($BW565,'2007'!$A$44:$A$139,0)),97,MATCH($BW565,'2007'!$A$44:$A$139,0))</f>
        <v>97</v>
      </c>
      <c r="CG565" s="2">
        <f>IF(ISNA(MATCH($BW565,'2008'!$A$44:$A$139,0)),97,MATCH($BW565,'2008'!$A$44:$A$139,0))</f>
        <v>97</v>
      </c>
      <c r="CH565" s="2">
        <f>IF(ISNA(MATCH($BW565,'2009'!$A$44:$A$139,0)),97,MATCH($BW565,'2009'!$A$44:$A$139,0))</f>
        <v>97</v>
      </c>
      <c r="CI565" s="2">
        <f>IF(ISNA(MATCH($BW565,'2010'!$A$44:$A$139,0)),97,MATCH($BW565,'2010'!$A$44:$A$139,0))</f>
        <v>97</v>
      </c>
      <c r="CJ565" s="2">
        <f>IF(ISNA(MATCH($BW565,'2011'!$A$44:$A$139,0)),97,MATCH($BW565,'2011'!$A$44:$A$139,0))</f>
        <v>97</v>
      </c>
      <c r="CK565" s="2">
        <f>IF(ISNA(MATCH($BW565,'2012'!$A$44:$A$139,0)),97,MATCH($BW565,'2012'!$A$44:$A$139,0))</f>
        <v>97</v>
      </c>
      <c r="CL565" s="2">
        <f>IF(ISNA(MATCH($BW565,'2013'!$A$44:$A$139,0)),97,MATCH($BW565,'2013'!$A$44:$A$139,0))</f>
        <v>97</v>
      </c>
      <c r="CM565" s="2">
        <f>IF(ISNA(MATCH($BW565,'2014'!$A$52:$A$179,0)),129,MATCH($BW565,'2014'!$A$52:$A$179,0))</f>
        <v>129</v>
      </c>
      <c r="CN565" s="147">
        <f>IF(ISNA(MATCH($BW565,'2015'!$A$52:$A$307,0)),257,MATCH($BW565,'2015'!$A$52:$A$307,0))</f>
        <v>257</v>
      </c>
      <c r="CO565" s="147">
        <f>IF(ISNA(MATCH($BW565,'2016'!$A$52:$A$307,0)),257,MATCH($BW565,'2016'!$A$52:$A$307,0))</f>
        <v>257</v>
      </c>
      <c r="CQ565">
        <f t="shared" si="422"/>
        <v>84</v>
      </c>
      <c r="CR565" s="281"/>
      <c r="CS565" s="279"/>
      <c r="CT565" s="278">
        <f t="shared" si="423"/>
        <v>0</v>
      </c>
      <c r="CU565" s="279">
        <f t="shared" si="424"/>
        <v>25</v>
      </c>
      <c r="CV565" s="279">
        <f t="shared" si="425"/>
        <v>16.664999999999999</v>
      </c>
      <c r="CW565" s="279">
        <f t="shared" si="426"/>
        <v>11.108889</v>
      </c>
      <c r="CX565" s="279">
        <f t="shared" si="427"/>
        <v>7.4051854073999994</v>
      </c>
      <c r="CY565" s="279">
        <f t="shared" si="428"/>
        <v>4.9362965925728393</v>
      </c>
      <c r="CZ565" s="279">
        <f t="shared" si="429"/>
        <v>3.2905353086090545</v>
      </c>
      <c r="DA565" s="279">
        <f t="shared" si="430"/>
        <v>2.1934708367187956</v>
      </c>
      <c r="DB565" s="279">
        <f t="shared" si="431"/>
        <v>1.462167659756749</v>
      </c>
      <c r="DC565" s="279">
        <f t="shared" si="432"/>
        <v>0.97468096199384879</v>
      </c>
      <c r="DD565" s="279">
        <f t="shared" si="433"/>
        <v>0.64972232926509954</v>
      </c>
      <c r="DE565" s="279">
        <f t="shared" si="434"/>
        <v>0.43310490468811536</v>
      </c>
      <c r="DF565" s="279">
        <f t="shared" si="435"/>
        <v>0.28870772946509771</v>
      </c>
      <c r="DG565" s="279">
        <f t="shared" si="436"/>
        <v>0.19245257246143413</v>
      </c>
      <c r="DH565" s="280">
        <f t="shared" si="437"/>
        <v>0.12828888480279199</v>
      </c>
      <c r="DI565" s="280">
        <f t="shared" si="419"/>
        <v>8.5517370609541135E-2</v>
      </c>
      <c r="DJ565" s="154">
        <f t="shared" si="416"/>
        <v>505</v>
      </c>
      <c r="DK565" s="279">
        <f t="shared" si="438"/>
        <v>84</v>
      </c>
      <c r="DL565" s="97"/>
      <c r="DM565" s="154"/>
      <c r="DN565" s="267">
        <f>BE565+AJ565+DM565</f>
        <v>0</v>
      </c>
      <c r="DO565" s="154">
        <f>BF565+AK565+DN565</f>
        <v>25</v>
      </c>
      <c r="DP565" s="154">
        <f>BG565+AL565+DO565</f>
        <v>25</v>
      </c>
      <c r="DQ565" s="154">
        <f>BH565+AM565+DP565</f>
        <v>25</v>
      </c>
      <c r="DR565" s="154">
        <f>BI565+AN565+DQ565</f>
        <v>25</v>
      </c>
      <c r="DS565" s="154">
        <f>BJ565+AO565+DR565</f>
        <v>25</v>
      </c>
      <c r="DT565" s="154">
        <f>BK565+AP565+DS565</f>
        <v>25</v>
      </c>
      <c r="DU565" s="154">
        <f>BL565+AQ565+DT565</f>
        <v>25</v>
      </c>
      <c r="DV565" s="154">
        <f>BM565+AR565+DU565</f>
        <v>25</v>
      </c>
      <c r="DW565" s="154">
        <f>BN565+AS565+DV565</f>
        <v>25</v>
      </c>
      <c r="DX565" s="154">
        <f>BO565+AT565+DW565</f>
        <v>25</v>
      </c>
      <c r="DY565" s="154">
        <f>BP565+AU565+DX565</f>
        <v>25</v>
      </c>
      <c r="DZ565" s="154">
        <f t="shared" si="439"/>
        <v>25</v>
      </c>
      <c r="EA565" s="154">
        <f t="shared" si="440"/>
        <v>25</v>
      </c>
      <c r="EB565" s="264">
        <f t="shared" si="441"/>
        <v>25</v>
      </c>
      <c r="EC565" s="264">
        <f t="shared" si="420"/>
        <v>25</v>
      </c>
      <c r="ED565" s="154">
        <f t="shared" si="417"/>
        <v>270</v>
      </c>
    </row>
    <row r="566" spans="2:134" ht="13" thickBot="1" x14ac:dyDescent="0.3">
      <c r="B566" s="131">
        <v>322</v>
      </c>
      <c r="C566" s="50" t="e">
        <f>IF(B566&lt;&gt;#REF!,1,#REF!+1)</f>
        <v>#REF!</v>
      </c>
      <c r="D566" s="50" t="e">
        <f t="shared" si="443"/>
        <v>#REF!</v>
      </c>
      <c r="E566" s="97"/>
      <c r="F566" s="2">
        <f t="shared" si="418"/>
        <v>561</v>
      </c>
      <c r="G566" s="494">
        <v>563</v>
      </c>
      <c r="H566" s="98">
        <f>15- COUNTIF(L566:AC566,"#N/A")</f>
        <v>0</v>
      </c>
      <c r="I566" s="131">
        <f>SUM(AH566:AY566)+SUM(BE566:BT566)</f>
        <v>11</v>
      </c>
      <c r="J566" s="398">
        <f>DI566</f>
        <v>8.4679131883031E-2</v>
      </c>
      <c r="K566" s="456" t="str">
        <f>IF(ISNUMBER(MATCH(G566,'[4]OPR data'!$A$3:$A$2900,0)),"Y","N")</f>
        <v>N</v>
      </c>
      <c r="L566" s="110"/>
      <c r="M566" s="233"/>
      <c r="N566" s="469" t="e">
        <f>(INDEX(Finish_table!R$4:R$83,MATCH('16 Year_History_Results'!$G566,Finish_table!S$4:S$83,0),1))</f>
        <v>#N/A</v>
      </c>
      <c r="O566" s="233" t="e">
        <f>(INDEX(Finish_table!Z$4:Z$99,MATCH('16 Year_History_Results'!$G566,Finish_table!AA$4:AA$99,0),1))</f>
        <v>#N/A</v>
      </c>
      <c r="P566" s="233" t="e">
        <f>(INDEX(Finish_table!AI$4:AI$99,MATCH('16 Year_History_Results'!$G566,Finish_table!AJ$4:AJ$99,0),1))</f>
        <v>#N/A</v>
      </c>
      <c r="Q566" s="233" t="str">
        <f>(INDEX(Finish_table!AR$4:AR$99,MATCH('16 Year_History_Results'!$G566,Finish_table!AS$4:AS$99,0),1))</f>
        <v>QF</v>
      </c>
      <c r="R566" s="233" t="e">
        <f>(INDEX(Finish_table!BA$4:BA$99,MATCH('16 Year_History_Results'!$G566,Finish_table!BB$4:BB$99,0),1))</f>
        <v>#N/A</v>
      </c>
      <c r="S566" s="233" t="e">
        <f>(INDEX(Finish_table!BJ$4:BJ$99,MATCH('16 Year_History_Results'!$G566,Finish_table!BK$4:BK$99,0),1))</f>
        <v>#N/A</v>
      </c>
      <c r="T566" s="233" t="e">
        <f>(INDEX(Finish_table!BS$4:BS$99,MATCH('16 Year_History_Results'!$G566,Finish_table!BT$4:BT$99,0),1))</f>
        <v>#N/A</v>
      </c>
      <c r="U566" s="233" t="e">
        <f>(INDEX(Finish_table!CB$4:CB$99,MATCH('16 Year_History_Results'!$G566,Finish_table!CC$4:CC$99,0),1))</f>
        <v>#N/A</v>
      </c>
      <c r="V566" s="233" t="e">
        <f>(INDEX(Finish_table!CK$4:CK$99,MATCH('16 Year_History_Results'!$G566,Finish_table!CL$4:CL$99,0),1))</f>
        <v>#N/A</v>
      </c>
      <c r="W566" s="233" t="e">
        <f>(INDEX(Finish_table!CT$4:CT$99,MATCH('16 Year_History_Results'!$G566,Finish_table!CU$4:CU$99,0),1))</f>
        <v>#N/A</v>
      </c>
      <c r="X566" s="233" t="e">
        <f>(INDEX(Finish_table!DC$4:DC$99,MATCH('16 Year_History_Results'!$G566,Finish_table!DD$4:DD$99,0),1))</f>
        <v>#N/A</v>
      </c>
      <c r="Y566" s="233" t="e">
        <f>(INDEX(Finish_table!DL$4:DL$99,MATCH('16 Year_History_Results'!$G566,Finish_table!DM$4:DM$99,0),1))</f>
        <v>#N/A</v>
      </c>
      <c r="Z566" s="233" t="e">
        <f>(INDEX(Finish_table!DU$4:DU$99,MATCH('16 Year_History_Results'!$G566,Finish_table!DV$4:DV$99,0),1))</f>
        <v>#N/A</v>
      </c>
      <c r="AA566" s="233" t="e">
        <f>(INDEX(Finish_table!ED$4:ED$140,MATCH('16 Year_History_Results'!$G566,Finish_table!EE$4:EE$140,0),1))</f>
        <v>#N/A</v>
      </c>
      <c r="AB566" s="233" t="e">
        <f>(INDEX(Finish_table!EM$4:EM$224,MATCH('16 Year_History_Results'!$G566,Finish_table!EN$4:EN$224,0),1))</f>
        <v>#N/A</v>
      </c>
      <c r="AC566" s="253" t="e">
        <f>(INDEX(Finish_table!EW$4:EW$224,MATCH('16 Year_History_Results'!$G566,Finish_table!EX$4:EX$224,0),1))</f>
        <v>#N/A</v>
      </c>
      <c r="AG566">
        <f t="shared" si="421"/>
        <v>563</v>
      </c>
      <c r="AH566" s="110"/>
      <c r="AI566" s="2"/>
      <c r="AJ566" s="146">
        <f>INDEX('2001'!$C$44:$C$140,'16 Year_History_Results'!BZ566)</f>
        <v>0</v>
      </c>
      <c r="AK566" s="2">
        <f>INDEX('2002'!$C$44:$C$140,'16 Year_History_Results'!CA566)</f>
        <v>0</v>
      </c>
      <c r="AL566" s="2">
        <f>INDEX('2003'!$C$44:$C$140,'16 Year_History_Results'!CB566)</f>
        <v>0</v>
      </c>
      <c r="AM566" s="2">
        <f>INDEX('2004'!$C$44:$C$140,'16 Year_History_Results'!CC566)</f>
        <v>0</v>
      </c>
      <c r="AN566" s="2">
        <f>INDEX('2005'!$C$44:$C$140,'16 Year_History_Results'!CD566)</f>
        <v>0</v>
      </c>
      <c r="AO566" s="2">
        <f>INDEX('2006'!$C$44:$C$140,'16 Year_History_Results'!CE566)</f>
        <v>0</v>
      </c>
      <c r="AP566" s="2">
        <f>INDEX('2007'!$C$44:$C$140,'16 Year_History_Results'!CF566)</f>
        <v>0</v>
      </c>
      <c r="AQ566" s="2">
        <f>INDEX('2008'!$C$44:$C$140,'16 Year_History_Results'!CG566)</f>
        <v>0</v>
      </c>
      <c r="AR566" s="2">
        <f>INDEX('2009'!$C$44:$C$140,'16 Year_History_Results'!CH566)</f>
        <v>0</v>
      </c>
      <c r="AS566" s="2">
        <f>INDEX('2010'!$C$44:$C$140,'16 Year_History_Results'!CI566)</f>
        <v>0</v>
      </c>
      <c r="AT566" s="2">
        <f>INDEX('2011'!$C$44:$C$140,'16 Year_History_Results'!CJ566)</f>
        <v>0</v>
      </c>
      <c r="AU566" s="2">
        <f>INDEX('2012'!$C$44:$C$140,'16 Year_History_Results'!CK566)</f>
        <v>0</v>
      </c>
      <c r="AV566" s="2">
        <f>INDEX('2013'!$C$44:$C$140,'16 Year_History_Results'!CL566)</f>
        <v>0</v>
      </c>
      <c r="AW566" s="2">
        <f>INDEX('2014'!$C$52:$C$180,'16 Year_History_Results'!CM566)</f>
        <v>0</v>
      </c>
      <c r="AX566" s="2">
        <f>INDEX('2015'!$E$52:$E$308,'16 Year_History_Results'!CN566)</f>
        <v>0</v>
      </c>
      <c r="AY566" s="147">
        <f>INDEX('2016'!$E$52:$E$308,'16 Year_History_Results'!CO566)</f>
        <v>0</v>
      </c>
      <c r="AZ566" s="2"/>
      <c r="BB566">
        <f t="shared" si="444"/>
        <v>563</v>
      </c>
      <c r="BC566" s="110"/>
      <c r="BD566" s="97"/>
      <c r="BE566" s="146">
        <f>INDEX('2001'!$B$44:$B$140,'16 Year_History_Results'!BZ566)</f>
        <v>0</v>
      </c>
      <c r="BF566" s="2">
        <f>INDEX('2002'!$B$44:$B$140,'16 Year_History_Results'!CA566)</f>
        <v>0</v>
      </c>
      <c r="BG566" s="2">
        <f>INDEX('2003'!$B$44:$B$140,'16 Year_History_Results'!CB566)</f>
        <v>0</v>
      </c>
      <c r="BH566" s="2">
        <f>INDEX('2004'!$B$44:$B$140,'16 Year_History_Results'!CC566)</f>
        <v>11</v>
      </c>
      <c r="BI566" s="2">
        <f>INDEX('2005'!$B$44:$B$140,'16 Year_History_Results'!CD566)</f>
        <v>0</v>
      </c>
      <c r="BJ566" s="2">
        <f>INDEX('2006'!$B$44:$B$140,'16 Year_History_Results'!CE566)</f>
        <v>0</v>
      </c>
      <c r="BK566" s="2">
        <f>INDEX('2007'!$B$44:$B$140,'16 Year_History_Results'!CF566)</f>
        <v>0</v>
      </c>
      <c r="BL566" s="2">
        <f>INDEX('2008'!$B$44:$B$140,'16 Year_History_Results'!CG566)</f>
        <v>0</v>
      </c>
      <c r="BM566" s="2">
        <f>INDEX('2009'!$B$44:$B$140,'16 Year_History_Results'!CH566)</f>
        <v>0</v>
      </c>
      <c r="BN566" s="2">
        <f>INDEX('2010'!$B$44:$B$140,'16 Year_History_Results'!CI566)</f>
        <v>0</v>
      </c>
      <c r="BO566" s="2">
        <f>INDEX('2011'!$B$44:$B$140,'16 Year_History_Results'!CJ566)</f>
        <v>0</v>
      </c>
      <c r="BP566" s="2">
        <f>INDEX('2012'!$B$44:$B$140,'16 Year_History_Results'!CK566)</f>
        <v>0</v>
      </c>
      <c r="BQ566" s="2">
        <f>INDEX('2013'!$B$44:$B$140,'16 Year_History_Results'!CL566)</f>
        <v>0</v>
      </c>
      <c r="BR566" s="2">
        <f>INDEX('2014'!$B$52:$B$180,'16 Year_History_Results'!CM566)</f>
        <v>0</v>
      </c>
      <c r="BS566" s="147">
        <f>INDEX('2015'!$B$52:$B$308,'16 Year_History_Results'!CN566)</f>
        <v>0</v>
      </c>
      <c r="BT566" s="147">
        <f>INDEX('2016'!$B$52:$B$308,'16 Year_History_Results'!CO566)</f>
        <v>0</v>
      </c>
      <c r="BW566">
        <f t="shared" si="445"/>
        <v>563</v>
      </c>
      <c r="BX566" s="110"/>
      <c r="BY566" s="97"/>
      <c r="BZ566" s="146">
        <f>IF(ISNA(MATCH($BW566,'2001'!$A$44:$A$139,0)),97,MATCH($BW566,'2001'!$A$44:$A$139,0))</f>
        <v>97</v>
      </c>
      <c r="CA566" s="2">
        <f>IF(ISNA(MATCH($BW566,'2002'!$A$44:$A$139,0)),97,MATCH($BW566,'2002'!$A$44:$A$139,0))</f>
        <v>97</v>
      </c>
      <c r="CB566" s="2">
        <f>IF(ISNA(MATCH($BW566,'2003'!$A$44:$A$139,0)),97,MATCH($BW566,'2003'!$A$44:$A$139,0))</f>
        <v>97</v>
      </c>
      <c r="CC566" s="2">
        <f>IF(ISNA(MATCH($BW566,'2004'!$A$44:$A$139,0)),97,MATCH($BW566,'2004'!$A$44:$A$139,0))</f>
        <v>69</v>
      </c>
      <c r="CD566" s="2">
        <f>IF(ISNA(MATCH($BW566,'2005'!$A$44:$A$139,0)),97,MATCH($BW566,'2005'!$A$44:$A$139,0))</f>
        <v>97</v>
      </c>
      <c r="CE566" s="2">
        <f>IF(ISNA(MATCH($BW566,'2006'!$A$44:$A$139,0)),97,MATCH($BW566,'2006'!$A$44:$A$139,0))</f>
        <v>97</v>
      </c>
      <c r="CF566" s="2">
        <f>IF(ISNA(MATCH($BW566,'2007'!$A$44:$A$139,0)),97,MATCH($BW566,'2007'!$A$44:$A$139,0))</f>
        <v>97</v>
      </c>
      <c r="CG566" s="2">
        <f>IF(ISNA(MATCH($BW566,'2008'!$A$44:$A$139,0)),97,MATCH($BW566,'2008'!$A$44:$A$139,0))</f>
        <v>97</v>
      </c>
      <c r="CH566" s="2">
        <f>IF(ISNA(MATCH($BW566,'2009'!$A$44:$A$139,0)),97,MATCH($BW566,'2009'!$A$44:$A$139,0))</f>
        <v>97</v>
      </c>
      <c r="CI566" s="2">
        <f>IF(ISNA(MATCH($BW566,'2010'!$A$44:$A$139,0)),97,MATCH($BW566,'2010'!$A$44:$A$139,0))</f>
        <v>97</v>
      </c>
      <c r="CJ566" s="2">
        <f>IF(ISNA(MATCH($BW566,'2011'!$A$44:$A$139,0)),97,MATCH($BW566,'2011'!$A$44:$A$139,0))</f>
        <v>97</v>
      </c>
      <c r="CK566" s="2">
        <f>IF(ISNA(MATCH($BW566,'2012'!$A$44:$A$139,0)),97,MATCH($BW566,'2012'!$A$44:$A$139,0))</f>
        <v>97</v>
      </c>
      <c r="CL566" s="2">
        <f>IF(ISNA(MATCH($BW566,'2013'!$A$44:$A$139,0)),97,MATCH($BW566,'2013'!$A$44:$A$139,0))</f>
        <v>97</v>
      </c>
      <c r="CM566" s="2">
        <f>IF(ISNA(MATCH($BW566,'2014'!$A$52:$A$179,0)),129,MATCH($BW566,'2014'!$A$52:$A$179,0))</f>
        <v>129</v>
      </c>
      <c r="CN566" s="147">
        <f>IF(ISNA(MATCH($BW566,'2015'!$A$52:$A$307,0)),257,MATCH($BW566,'2015'!$A$52:$A$307,0))</f>
        <v>257</v>
      </c>
      <c r="CO566" s="147">
        <f>IF(ISNA(MATCH($BW566,'2016'!$A$52:$A$307,0)),257,MATCH($BW566,'2016'!$A$52:$A$307,0))</f>
        <v>257</v>
      </c>
      <c r="CQ566">
        <f t="shared" si="422"/>
        <v>563</v>
      </c>
      <c r="CR566" s="281"/>
      <c r="CS566" s="279"/>
      <c r="CT566" s="278">
        <f t="shared" si="423"/>
        <v>0</v>
      </c>
      <c r="CU566" s="279">
        <f t="shared" si="424"/>
        <v>0</v>
      </c>
      <c r="CV566" s="279">
        <f t="shared" si="425"/>
        <v>0</v>
      </c>
      <c r="CW566" s="279">
        <f t="shared" si="426"/>
        <v>11</v>
      </c>
      <c r="CX566" s="279">
        <f t="shared" si="427"/>
        <v>7.3325999999999993</v>
      </c>
      <c r="CY566" s="279">
        <f t="shared" si="428"/>
        <v>4.8879111599999989</v>
      </c>
      <c r="CZ566" s="279">
        <f t="shared" si="429"/>
        <v>3.2582815792559989</v>
      </c>
      <c r="DA566" s="279">
        <f t="shared" si="430"/>
        <v>2.1719705007320487</v>
      </c>
      <c r="DB566" s="279">
        <f t="shared" si="431"/>
        <v>1.4478355357879835</v>
      </c>
      <c r="DC566" s="279">
        <f t="shared" si="432"/>
        <v>0.96512716815626975</v>
      </c>
      <c r="DD566" s="279">
        <f t="shared" si="433"/>
        <v>0.64335377029296936</v>
      </c>
      <c r="DE566" s="279">
        <f t="shared" si="434"/>
        <v>0.42885962327729338</v>
      </c>
      <c r="DF566" s="279">
        <f t="shared" si="435"/>
        <v>0.28587782487664376</v>
      </c>
      <c r="DG566" s="279">
        <f t="shared" si="436"/>
        <v>0.19056615806277072</v>
      </c>
      <c r="DH566" s="280">
        <f t="shared" si="437"/>
        <v>0.12703140096464297</v>
      </c>
      <c r="DI566" s="280">
        <f t="shared" si="419"/>
        <v>8.4679131883031E-2</v>
      </c>
      <c r="DJ566" s="154">
        <f t="shared" si="416"/>
        <v>506</v>
      </c>
      <c r="DK566" s="279">
        <f t="shared" si="438"/>
        <v>563</v>
      </c>
      <c r="DL566" s="97"/>
      <c r="DM566" s="154"/>
      <c r="DN566" s="267">
        <f>BE566+AJ566+DM566</f>
        <v>0</v>
      </c>
      <c r="DO566" s="154">
        <f>BF566+AK566+DN566</f>
        <v>0</v>
      </c>
      <c r="DP566" s="154">
        <f>BG566+AL566+DO566</f>
        <v>0</v>
      </c>
      <c r="DQ566" s="154">
        <f>BH566+AM566+DP566</f>
        <v>11</v>
      </c>
      <c r="DR566" s="154">
        <f>BI566+AN566+DQ566</f>
        <v>11</v>
      </c>
      <c r="DS566" s="154">
        <f>BJ566+AO566+DR566</f>
        <v>11</v>
      </c>
      <c r="DT566" s="154">
        <f>BK566+AP566+DS566</f>
        <v>11</v>
      </c>
      <c r="DU566" s="154">
        <f>BL566+AQ566+DT566</f>
        <v>11</v>
      </c>
      <c r="DV566" s="154">
        <f>BM566+AR566+DU566</f>
        <v>11</v>
      </c>
      <c r="DW566" s="154">
        <f>BN566+AS566+DV566</f>
        <v>11</v>
      </c>
      <c r="DX566" s="154">
        <f>BO566+AT566+DW566</f>
        <v>11</v>
      </c>
      <c r="DY566" s="154">
        <f>BP566+AU566+DX566</f>
        <v>11</v>
      </c>
      <c r="DZ566" s="154">
        <f t="shared" si="439"/>
        <v>11</v>
      </c>
      <c r="EA566" s="154">
        <f t="shared" si="440"/>
        <v>11</v>
      </c>
      <c r="EB566" s="264">
        <f t="shared" si="441"/>
        <v>11</v>
      </c>
      <c r="EC566" s="264">
        <f t="shared" si="420"/>
        <v>11</v>
      </c>
      <c r="ED566" s="154">
        <f t="shared" si="417"/>
        <v>412</v>
      </c>
    </row>
    <row r="567" spans="2:134" ht="13" thickBot="1" x14ac:dyDescent="0.3">
      <c r="B567" s="131">
        <v>322</v>
      </c>
      <c r="C567" s="50" t="e">
        <f t="shared" si="442"/>
        <v>#REF!</v>
      </c>
      <c r="D567" s="50" t="e">
        <f>IF(C567&gt;=#REF!,C567,0)</f>
        <v>#REF!</v>
      </c>
      <c r="E567" s="97"/>
      <c r="F567" s="2">
        <f t="shared" si="418"/>
        <v>562</v>
      </c>
      <c r="G567" s="487">
        <v>648</v>
      </c>
      <c r="H567" s="98">
        <f>15- COUNTIF(L567:AC567,"#N/A")</f>
        <v>0</v>
      </c>
      <c r="I567" s="131">
        <f>SUM(AH567:AY567)+SUM(BE567:BT567)</f>
        <v>11</v>
      </c>
      <c r="J567" s="398">
        <f>DI567</f>
        <v>8.4679131883031E-2</v>
      </c>
      <c r="K567" s="456" t="str">
        <f>IF(ISNUMBER(MATCH(G567,'[4]OPR data'!$A$3:$A$2900,0)),"Y","N")</f>
        <v>Y</v>
      </c>
      <c r="L567" s="110"/>
      <c r="M567" s="233"/>
      <c r="N567" s="469" t="e">
        <f>(INDEX(Finish_table!R$4:R$83,MATCH('16 Year_History_Results'!$G567,Finish_table!S$4:S$83,0),1))</f>
        <v>#N/A</v>
      </c>
      <c r="O567" s="233" t="e">
        <f>(INDEX(Finish_table!Z$4:Z$99,MATCH('16 Year_History_Results'!$G567,Finish_table!AA$4:AA$99,0),1))</f>
        <v>#N/A</v>
      </c>
      <c r="P567" s="233" t="e">
        <f>(INDEX(Finish_table!AI$4:AI$99,MATCH('16 Year_History_Results'!$G567,Finish_table!AJ$4:AJ$99,0),1))</f>
        <v>#N/A</v>
      </c>
      <c r="Q567" s="233" t="str">
        <f>(INDEX(Finish_table!AR$4:AR$99,MATCH('16 Year_History_Results'!$G567,Finish_table!AS$4:AS$99,0),1))</f>
        <v>QF</v>
      </c>
      <c r="R567" s="233" t="e">
        <f>(INDEX(Finish_table!BA$4:BA$99,MATCH('16 Year_History_Results'!$G567,Finish_table!BB$4:BB$99,0),1))</f>
        <v>#N/A</v>
      </c>
      <c r="S567" s="233" t="e">
        <f>(INDEX(Finish_table!BJ$4:BJ$99,MATCH('16 Year_History_Results'!$G567,Finish_table!BK$4:BK$99,0),1))</f>
        <v>#N/A</v>
      </c>
      <c r="T567" s="233" t="e">
        <f>(INDEX(Finish_table!BS$4:BS$99,MATCH('16 Year_History_Results'!$G567,Finish_table!BT$4:BT$99,0),1))</f>
        <v>#N/A</v>
      </c>
      <c r="U567" s="233" t="e">
        <f>(INDEX(Finish_table!CB$4:CB$99,MATCH('16 Year_History_Results'!$G567,Finish_table!CC$4:CC$99,0),1))</f>
        <v>#N/A</v>
      </c>
      <c r="V567" s="233" t="e">
        <f>(INDEX(Finish_table!CK$4:CK$99,MATCH('16 Year_History_Results'!$G567,Finish_table!CL$4:CL$99,0),1))</f>
        <v>#N/A</v>
      </c>
      <c r="W567" s="233" t="e">
        <f>(INDEX(Finish_table!CT$4:CT$99,MATCH('16 Year_History_Results'!$G567,Finish_table!CU$4:CU$99,0),1))</f>
        <v>#N/A</v>
      </c>
      <c r="X567" s="233" t="e">
        <f>(INDEX(Finish_table!DC$4:DC$99,MATCH('16 Year_History_Results'!$G567,Finish_table!DD$4:DD$99,0),1))</f>
        <v>#N/A</v>
      </c>
      <c r="Y567" s="233" t="e">
        <f>(INDEX(Finish_table!DL$4:DL$99,MATCH('16 Year_History_Results'!$G567,Finish_table!DM$4:DM$99,0),1))</f>
        <v>#N/A</v>
      </c>
      <c r="Z567" s="233" t="e">
        <f>(INDEX(Finish_table!DU$4:DU$99,MATCH('16 Year_History_Results'!$G567,Finish_table!DV$4:DV$99,0),1))</f>
        <v>#N/A</v>
      </c>
      <c r="AA567" s="233" t="e">
        <f>(INDEX(Finish_table!ED$4:ED$140,MATCH('16 Year_History_Results'!$G567,Finish_table!EE$4:EE$140,0),1))</f>
        <v>#N/A</v>
      </c>
      <c r="AB567" s="233" t="e">
        <f>(INDEX(Finish_table!EM$4:EM$224,MATCH('16 Year_History_Results'!$G567,Finish_table!EN$4:EN$224,0),1))</f>
        <v>#N/A</v>
      </c>
      <c r="AC567" s="253" t="e">
        <f>(INDEX(Finish_table!EW$4:EW$224,MATCH('16 Year_History_Results'!$G567,Finish_table!EX$4:EX$224,0),1))</f>
        <v>#N/A</v>
      </c>
      <c r="AG567">
        <f t="shared" si="421"/>
        <v>648</v>
      </c>
      <c r="AH567" s="110"/>
      <c r="AI567" s="2"/>
      <c r="AJ567" s="146">
        <f>INDEX('2001'!$C$44:$C$140,'16 Year_History_Results'!BZ567)</f>
        <v>0</v>
      </c>
      <c r="AK567" s="2">
        <f>INDEX('2002'!$C$44:$C$140,'16 Year_History_Results'!CA567)</f>
        <v>0</v>
      </c>
      <c r="AL567" s="2">
        <f>INDEX('2003'!$C$44:$C$140,'16 Year_History_Results'!CB567)</f>
        <v>0</v>
      </c>
      <c r="AM567" s="2">
        <f>INDEX('2004'!$C$44:$C$140,'16 Year_History_Results'!CC567)</f>
        <v>0</v>
      </c>
      <c r="AN567" s="2">
        <f>INDEX('2005'!$C$44:$C$140,'16 Year_History_Results'!CD567)</f>
        <v>0</v>
      </c>
      <c r="AO567" s="2">
        <f>INDEX('2006'!$C$44:$C$140,'16 Year_History_Results'!CE567)</f>
        <v>0</v>
      </c>
      <c r="AP567" s="2">
        <f>INDEX('2007'!$C$44:$C$140,'16 Year_History_Results'!CF567)</f>
        <v>0</v>
      </c>
      <c r="AQ567" s="2">
        <f>INDEX('2008'!$C$44:$C$140,'16 Year_History_Results'!CG567)</f>
        <v>0</v>
      </c>
      <c r="AR567" s="2">
        <f>INDEX('2009'!$C$44:$C$140,'16 Year_History_Results'!CH567)</f>
        <v>0</v>
      </c>
      <c r="AS567" s="2">
        <f>INDEX('2010'!$C$44:$C$140,'16 Year_History_Results'!CI567)</f>
        <v>0</v>
      </c>
      <c r="AT567" s="2">
        <f>INDEX('2011'!$C$44:$C$140,'16 Year_History_Results'!CJ567)</f>
        <v>0</v>
      </c>
      <c r="AU567" s="2">
        <f>INDEX('2012'!$C$44:$C$140,'16 Year_History_Results'!CK567)</f>
        <v>0</v>
      </c>
      <c r="AV567" s="2">
        <f>INDEX('2013'!$C$44:$C$140,'16 Year_History_Results'!CL567)</f>
        <v>0</v>
      </c>
      <c r="AW567" s="2">
        <f>INDEX('2014'!$C$52:$C$180,'16 Year_History_Results'!CM567)</f>
        <v>0</v>
      </c>
      <c r="AX567" s="2">
        <f>INDEX('2015'!$E$52:$E$308,'16 Year_History_Results'!CN567)</f>
        <v>0</v>
      </c>
      <c r="AY567" s="147">
        <f>INDEX('2016'!$E$52:$E$308,'16 Year_History_Results'!CO567)</f>
        <v>0</v>
      </c>
      <c r="AZ567" s="2"/>
      <c r="BB567">
        <f t="shared" si="444"/>
        <v>648</v>
      </c>
      <c r="BC567" s="110"/>
      <c r="BD567" s="97"/>
      <c r="BE567" s="146">
        <f>INDEX('2001'!$B$44:$B$140,'16 Year_History_Results'!BZ567)</f>
        <v>0</v>
      </c>
      <c r="BF567" s="2">
        <f>INDEX('2002'!$B$44:$B$140,'16 Year_History_Results'!CA567)</f>
        <v>0</v>
      </c>
      <c r="BG567" s="2">
        <f>INDEX('2003'!$B$44:$B$140,'16 Year_History_Results'!CB567)</f>
        <v>0</v>
      </c>
      <c r="BH567" s="2">
        <f>INDEX('2004'!$B$44:$B$140,'16 Year_History_Results'!CC567)</f>
        <v>11</v>
      </c>
      <c r="BI567" s="2">
        <f>INDEX('2005'!$B$44:$B$140,'16 Year_History_Results'!CD567)</f>
        <v>0</v>
      </c>
      <c r="BJ567" s="2">
        <f>INDEX('2006'!$B$44:$B$140,'16 Year_History_Results'!CE567)</f>
        <v>0</v>
      </c>
      <c r="BK567" s="2">
        <f>INDEX('2007'!$B$44:$B$140,'16 Year_History_Results'!CF567)</f>
        <v>0</v>
      </c>
      <c r="BL567" s="2">
        <f>INDEX('2008'!$B$44:$B$140,'16 Year_History_Results'!CG567)</f>
        <v>0</v>
      </c>
      <c r="BM567" s="2">
        <f>INDEX('2009'!$B$44:$B$140,'16 Year_History_Results'!CH567)</f>
        <v>0</v>
      </c>
      <c r="BN567" s="2">
        <f>INDEX('2010'!$B$44:$B$140,'16 Year_History_Results'!CI567)</f>
        <v>0</v>
      </c>
      <c r="BO567" s="2">
        <f>INDEX('2011'!$B$44:$B$140,'16 Year_History_Results'!CJ567)</f>
        <v>0</v>
      </c>
      <c r="BP567" s="2">
        <f>INDEX('2012'!$B$44:$B$140,'16 Year_History_Results'!CK567)</f>
        <v>0</v>
      </c>
      <c r="BQ567" s="2">
        <f>INDEX('2013'!$B$44:$B$140,'16 Year_History_Results'!CL567)</f>
        <v>0</v>
      </c>
      <c r="BR567" s="2">
        <f>INDEX('2014'!$B$52:$B$180,'16 Year_History_Results'!CM567)</f>
        <v>0</v>
      </c>
      <c r="BS567" s="147">
        <f>INDEX('2015'!$B$52:$B$308,'16 Year_History_Results'!CN567)</f>
        <v>0</v>
      </c>
      <c r="BT567" s="147">
        <f>INDEX('2016'!$B$52:$B$308,'16 Year_History_Results'!CO567)</f>
        <v>0</v>
      </c>
      <c r="BW567">
        <f t="shared" si="445"/>
        <v>648</v>
      </c>
      <c r="BX567" s="110"/>
      <c r="BY567" s="97"/>
      <c r="BZ567" s="146">
        <f>IF(ISNA(MATCH($BW567,'2001'!$A$44:$A$139,0)),97,MATCH($BW567,'2001'!$A$44:$A$139,0))</f>
        <v>97</v>
      </c>
      <c r="CA567" s="2">
        <f>IF(ISNA(MATCH($BW567,'2002'!$A$44:$A$139,0)),97,MATCH($BW567,'2002'!$A$44:$A$139,0))</f>
        <v>97</v>
      </c>
      <c r="CB567" s="2">
        <f>IF(ISNA(MATCH($BW567,'2003'!$A$44:$A$139,0)),97,MATCH($BW567,'2003'!$A$44:$A$139,0))</f>
        <v>97</v>
      </c>
      <c r="CC567" s="2">
        <f>IF(ISNA(MATCH($BW567,'2004'!$A$44:$A$139,0)),97,MATCH($BW567,'2004'!$A$44:$A$139,0))</f>
        <v>72</v>
      </c>
      <c r="CD567" s="2">
        <f>IF(ISNA(MATCH($BW567,'2005'!$A$44:$A$139,0)),97,MATCH($BW567,'2005'!$A$44:$A$139,0))</f>
        <v>97</v>
      </c>
      <c r="CE567" s="2">
        <f>IF(ISNA(MATCH($BW567,'2006'!$A$44:$A$139,0)),97,MATCH($BW567,'2006'!$A$44:$A$139,0))</f>
        <v>97</v>
      </c>
      <c r="CF567" s="2">
        <f>IF(ISNA(MATCH($BW567,'2007'!$A$44:$A$139,0)),97,MATCH($BW567,'2007'!$A$44:$A$139,0))</f>
        <v>97</v>
      </c>
      <c r="CG567" s="2">
        <f>IF(ISNA(MATCH($BW567,'2008'!$A$44:$A$139,0)),97,MATCH($BW567,'2008'!$A$44:$A$139,0))</f>
        <v>97</v>
      </c>
      <c r="CH567" s="2">
        <f>IF(ISNA(MATCH($BW567,'2009'!$A$44:$A$139,0)),97,MATCH($BW567,'2009'!$A$44:$A$139,0))</f>
        <v>97</v>
      </c>
      <c r="CI567" s="2">
        <f>IF(ISNA(MATCH($BW567,'2010'!$A$44:$A$139,0)),97,MATCH($BW567,'2010'!$A$44:$A$139,0))</f>
        <v>97</v>
      </c>
      <c r="CJ567" s="2">
        <f>IF(ISNA(MATCH($BW567,'2011'!$A$44:$A$139,0)),97,MATCH($BW567,'2011'!$A$44:$A$139,0))</f>
        <v>97</v>
      </c>
      <c r="CK567" s="2">
        <f>IF(ISNA(MATCH($BW567,'2012'!$A$44:$A$139,0)),97,MATCH($BW567,'2012'!$A$44:$A$139,0))</f>
        <v>97</v>
      </c>
      <c r="CL567" s="2">
        <f>IF(ISNA(MATCH($BW567,'2013'!$A$44:$A$139,0)),97,MATCH($BW567,'2013'!$A$44:$A$139,0))</f>
        <v>97</v>
      </c>
      <c r="CM567" s="2">
        <f>IF(ISNA(MATCH($BW567,'2014'!$A$52:$A$179,0)),129,MATCH($BW567,'2014'!$A$52:$A$179,0))</f>
        <v>129</v>
      </c>
      <c r="CN567" s="147">
        <f>IF(ISNA(MATCH($BW567,'2015'!$A$52:$A$307,0)),257,MATCH($BW567,'2015'!$A$52:$A$307,0))</f>
        <v>257</v>
      </c>
      <c r="CO567" s="147">
        <f>IF(ISNA(MATCH($BW567,'2016'!$A$52:$A$307,0)),257,MATCH($BW567,'2016'!$A$52:$A$307,0))</f>
        <v>257</v>
      </c>
      <c r="CQ567">
        <f t="shared" si="422"/>
        <v>648</v>
      </c>
      <c r="CR567" s="281"/>
      <c r="CS567" s="279"/>
      <c r="CT567" s="278">
        <f t="shared" si="423"/>
        <v>0</v>
      </c>
      <c r="CU567" s="279">
        <f t="shared" si="424"/>
        <v>0</v>
      </c>
      <c r="CV567" s="279">
        <f t="shared" si="425"/>
        <v>0</v>
      </c>
      <c r="CW567" s="279">
        <f t="shared" si="426"/>
        <v>11</v>
      </c>
      <c r="CX567" s="279">
        <f t="shared" si="427"/>
        <v>7.3325999999999993</v>
      </c>
      <c r="CY567" s="279">
        <f t="shared" si="428"/>
        <v>4.8879111599999989</v>
      </c>
      <c r="CZ567" s="279">
        <f t="shared" si="429"/>
        <v>3.2582815792559989</v>
      </c>
      <c r="DA567" s="279">
        <f t="shared" si="430"/>
        <v>2.1719705007320487</v>
      </c>
      <c r="DB567" s="279">
        <f t="shared" si="431"/>
        <v>1.4478355357879835</v>
      </c>
      <c r="DC567" s="279">
        <f t="shared" si="432"/>
        <v>0.96512716815626975</v>
      </c>
      <c r="DD567" s="279">
        <f t="shared" si="433"/>
        <v>0.64335377029296936</v>
      </c>
      <c r="DE567" s="279">
        <f t="shared" si="434"/>
        <v>0.42885962327729338</v>
      </c>
      <c r="DF567" s="279">
        <f t="shared" si="435"/>
        <v>0.28587782487664376</v>
      </c>
      <c r="DG567" s="279">
        <f t="shared" si="436"/>
        <v>0.19056615806277072</v>
      </c>
      <c r="DH567" s="280">
        <f t="shared" si="437"/>
        <v>0.12703140096464297</v>
      </c>
      <c r="DI567" s="280">
        <f t="shared" si="419"/>
        <v>8.4679131883031E-2</v>
      </c>
      <c r="DJ567" s="154">
        <f t="shared" si="416"/>
        <v>506</v>
      </c>
      <c r="DK567" s="279">
        <f t="shared" si="438"/>
        <v>648</v>
      </c>
      <c r="DL567" s="97"/>
      <c r="DM567" s="154"/>
      <c r="DN567" s="267">
        <f>BE567+AJ567+DM567</f>
        <v>0</v>
      </c>
      <c r="DO567" s="154">
        <f>BF567+AK567+DN567</f>
        <v>0</v>
      </c>
      <c r="DP567" s="154">
        <f>BG567+AL567+DO567</f>
        <v>0</v>
      </c>
      <c r="DQ567" s="154">
        <f>BH567+AM567+DP567</f>
        <v>11</v>
      </c>
      <c r="DR567" s="154">
        <f>BI567+AN567+DQ567</f>
        <v>11</v>
      </c>
      <c r="DS567" s="154">
        <f>BJ567+AO567+DR567</f>
        <v>11</v>
      </c>
      <c r="DT567" s="154">
        <f>BK567+AP567+DS567</f>
        <v>11</v>
      </c>
      <c r="DU567" s="154">
        <f>BL567+AQ567+DT567</f>
        <v>11</v>
      </c>
      <c r="DV567" s="154">
        <f>BM567+AR567+DU567</f>
        <v>11</v>
      </c>
      <c r="DW567" s="154">
        <f>BN567+AS567+DV567</f>
        <v>11</v>
      </c>
      <c r="DX567" s="154">
        <f>BO567+AT567+DW567</f>
        <v>11</v>
      </c>
      <c r="DY567" s="154">
        <f>BP567+AU567+DX567</f>
        <v>11</v>
      </c>
      <c r="DZ567" s="154">
        <f t="shared" si="439"/>
        <v>11</v>
      </c>
      <c r="EA567" s="154">
        <f t="shared" si="440"/>
        <v>11</v>
      </c>
      <c r="EB567" s="264">
        <f t="shared" si="441"/>
        <v>11</v>
      </c>
      <c r="EC567" s="264">
        <f t="shared" si="420"/>
        <v>11</v>
      </c>
      <c r="ED567" s="154">
        <f t="shared" si="417"/>
        <v>412</v>
      </c>
    </row>
    <row r="568" spans="2:134" ht="13" thickBot="1" x14ac:dyDescent="0.3">
      <c r="B568" s="131">
        <v>329</v>
      </c>
      <c r="C568" s="50" t="e">
        <f>IF(B568&lt;&gt;#REF!,1,#REF!+1)</f>
        <v>#REF!</v>
      </c>
      <c r="D568" s="50" t="e">
        <f>IF(C568&gt;=#REF!,C568,0)</f>
        <v>#REF!</v>
      </c>
      <c r="E568" s="97"/>
      <c r="F568" s="2">
        <f t="shared" si="418"/>
        <v>563</v>
      </c>
      <c r="G568" s="207">
        <v>1006</v>
      </c>
      <c r="H568" s="98">
        <f>15- COUNTIF(L568:AC568,"#N/A")</f>
        <v>0</v>
      </c>
      <c r="I568" s="131">
        <f>SUM(AH568:AY568)+SUM(BE568:BT568)</f>
        <v>11</v>
      </c>
      <c r="J568" s="398">
        <f>DI568</f>
        <v>8.4679131883031E-2</v>
      </c>
      <c r="K568" s="456" t="str">
        <f>IF(ISNUMBER(MATCH(G568,'[4]OPR data'!$A$3:$A$2900,0)),"Y","N")</f>
        <v>N</v>
      </c>
      <c r="L568" s="110"/>
      <c r="M568" s="233"/>
      <c r="N568" s="469" t="e">
        <f>(INDEX(Finish_table!R$4:R$83,MATCH('16 Year_History_Results'!$G568,Finish_table!S$4:S$83,0),1))</f>
        <v>#N/A</v>
      </c>
      <c r="O568" s="233" t="e">
        <f>(INDEX(Finish_table!Z$4:Z$99,MATCH('16 Year_History_Results'!$G568,Finish_table!AA$4:AA$99,0),1))</f>
        <v>#N/A</v>
      </c>
      <c r="P568" s="233" t="e">
        <f>(INDEX(Finish_table!AI$4:AI$99,MATCH('16 Year_History_Results'!$G568,Finish_table!AJ$4:AJ$99,0),1))</f>
        <v>#N/A</v>
      </c>
      <c r="Q568" s="233" t="str">
        <f>(INDEX(Finish_table!AR$4:AR$99,MATCH('16 Year_History_Results'!$G568,Finish_table!AS$4:AS$99,0),1))</f>
        <v>SF</v>
      </c>
      <c r="R568" s="233" t="e">
        <f>(INDEX(Finish_table!BA$4:BA$99,MATCH('16 Year_History_Results'!$G568,Finish_table!BB$4:BB$99,0),1))</f>
        <v>#N/A</v>
      </c>
      <c r="S568" s="233" t="e">
        <f>(INDEX(Finish_table!BJ$4:BJ$99,MATCH('16 Year_History_Results'!$G568,Finish_table!BK$4:BK$99,0),1))</f>
        <v>#N/A</v>
      </c>
      <c r="T568" s="233" t="e">
        <f>(INDEX(Finish_table!BS$4:BS$99,MATCH('16 Year_History_Results'!$G568,Finish_table!BT$4:BT$99,0),1))</f>
        <v>#N/A</v>
      </c>
      <c r="U568" s="233" t="e">
        <f>(INDEX(Finish_table!CB$4:CB$99,MATCH('16 Year_History_Results'!$G568,Finish_table!CC$4:CC$99,0),1))</f>
        <v>#N/A</v>
      </c>
      <c r="V568" s="233" t="e">
        <f>(INDEX(Finish_table!CK$4:CK$99,MATCH('16 Year_History_Results'!$G568,Finish_table!CL$4:CL$99,0),1))</f>
        <v>#N/A</v>
      </c>
      <c r="W568" s="233" t="e">
        <f>(INDEX(Finish_table!CT$4:CT$99,MATCH('16 Year_History_Results'!$G568,Finish_table!CU$4:CU$99,0),1))</f>
        <v>#N/A</v>
      </c>
      <c r="X568" s="233" t="e">
        <f>(INDEX(Finish_table!DC$4:DC$99,MATCH('16 Year_History_Results'!$G568,Finish_table!DD$4:DD$99,0),1))</f>
        <v>#N/A</v>
      </c>
      <c r="Y568" s="233" t="e">
        <f>(INDEX(Finish_table!DL$4:DL$99,MATCH('16 Year_History_Results'!$G568,Finish_table!DM$4:DM$99,0),1))</f>
        <v>#N/A</v>
      </c>
      <c r="Z568" s="233" t="e">
        <f>(INDEX(Finish_table!DU$4:DU$99,MATCH('16 Year_History_Results'!$G568,Finish_table!DV$4:DV$99,0),1))</f>
        <v>#N/A</v>
      </c>
      <c r="AA568" s="233" t="e">
        <f>(INDEX(Finish_table!ED$4:ED$140,MATCH('16 Year_History_Results'!$G568,Finish_table!EE$4:EE$140,0),1))</f>
        <v>#N/A</v>
      </c>
      <c r="AB568" s="233" t="e">
        <f>(INDEX(Finish_table!EM$4:EM$224,MATCH('16 Year_History_Results'!$G568,Finish_table!EN$4:EN$224,0),1))</f>
        <v>#N/A</v>
      </c>
      <c r="AC568" s="253" t="e">
        <f>(INDEX(Finish_table!EW$4:EW$224,MATCH('16 Year_History_Results'!$G568,Finish_table!EX$4:EX$224,0),1))</f>
        <v>#N/A</v>
      </c>
      <c r="AG568">
        <f t="shared" si="421"/>
        <v>1006</v>
      </c>
      <c r="AH568" s="110"/>
      <c r="AI568" s="2"/>
      <c r="AJ568" s="146">
        <f>INDEX('2001'!$C$44:$C$140,'16 Year_History_Results'!BZ568)</f>
        <v>0</v>
      </c>
      <c r="AK568" s="2">
        <f>INDEX('2002'!$C$44:$C$140,'16 Year_History_Results'!CA568)</f>
        <v>0</v>
      </c>
      <c r="AL568" s="2">
        <f>INDEX('2003'!$C$44:$C$140,'16 Year_History_Results'!CB568)</f>
        <v>0</v>
      </c>
      <c r="AM568" s="2">
        <f>INDEX('2004'!$C$44:$C$140,'16 Year_History_Results'!CC568)</f>
        <v>10</v>
      </c>
      <c r="AN568" s="2">
        <f>INDEX('2005'!$C$44:$C$140,'16 Year_History_Results'!CD568)</f>
        <v>0</v>
      </c>
      <c r="AO568" s="2">
        <f>INDEX('2006'!$C$44:$C$140,'16 Year_History_Results'!CE568)</f>
        <v>0</v>
      </c>
      <c r="AP568" s="2">
        <f>INDEX('2007'!$C$44:$C$140,'16 Year_History_Results'!CF568)</f>
        <v>0</v>
      </c>
      <c r="AQ568" s="2">
        <f>INDEX('2008'!$C$44:$C$140,'16 Year_History_Results'!CG568)</f>
        <v>0</v>
      </c>
      <c r="AR568" s="2">
        <f>INDEX('2009'!$C$44:$C$140,'16 Year_History_Results'!CH568)</f>
        <v>0</v>
      </c>
      <c r="AS568" s="2">
        <f>INDEX('2010'!$C$44:$C$140,'16 Year_History_Results'!CI568)</f>
        <v>0</v>
      </c>
      <c r="AT568" s="2">
        <f>INDEX('2011'!$C$44:$C$140,'16 Year_History_Results'!CJ568)</f>
        <v>0</v>
      </c>
      <c r="AU568" s="2">
        <f>INDEX('2012'!$C$44:$C$140,'16 Year_History_Results'!CK568)</f>
        <v>0</v>
      </c>
      <c r="AV568" s="2">
        <f>INDEX('2013'!$C$44:$C$140,'16 Year_History_Results'!CL568)</f>
        <v>0</v>
      </c>
      <c r="AW568" s="2">
        <f>INDEX('2014'!$C$52:$C$180,'16 Year_History_Results'!CM568)</f>
        <v>0</v>
      </c>
      <c r="AX568" s="2">
        <f>INDEX('2015'!$E$52:$E$308,'16 Year_History_Results'!CN568)</f>
        <v>0</v>
      </c>
      <c r="AY568" s="147">
        <f>INDEX('2016'!$E$52:$E$308,'16 Year_History_Results'!CO568)</f>
        <v>0</v>
      </c>
      <c r="AZ568" s="2"/>
      <c r="BB568">
        <f t="shared" si="444"/>
        <v>1006</v>
      </c>
      <c r="BC568" s="110"/>
      <c r="BD568" s="97"/>
      <c r="BE568" s="146">
        <f>INDEX('2001'!$B$44:$B$140,'16 Year_History_Results'!BZ568)</f>
        <v>0</v>
      </c>
      <c r="BF568" s="2">
        <f>INDEX('2002'!$B$44:$B$140,'16 Year_History_Results'!CA568)</f>
        <v>0</v>
      </c>
      <c r="BG568" s="2">
        <f>INDEX('2003'!$B$44:$B$140,'16 Year_History_Results'!CB568)</f>
        <v>0</v>
      </c>
      <c r="BH568" s="2">
        <f>INDEX('2004'!$B$44:$B$140,'16 Year_History_Results'!CC568)</f>
        <v>1</v>
      </c>
      <c r="BI568" s="2">
        <f>INDEX('2005'!$B$44:$B$140,'16 Year_History_Results'!CD568)</f>
        <v>0</v>
      </c>
      <c r="BJ568" s="2">
        <f>INDEX('2006'!$B$44:$B$140,'16 Year_History_Results'!CE568)</f>
        <v>0</v>
      </c>
      <c r="BK568" s="2">
        <f>INDEX('2007'!$B$44:$B$140,'16 Year_History_Results'!CF568)</f>
        <v>0</v>
      </c>
      <c r="BL568" s="2">
        <f>INDEX('2008'!$B$44:$B$140,'16 Year_History_Results'!CG568)</f>
        <v>0</v>
      </c>
      <c r="BM568" s="2">
        <f>INDEX('2009'!$B$44:$B$140,'16 Year_History_Results'!CH568)</f>
        <v>0</v>
      </c>
      <c r="BN568" s="2">
        <f>INDEX('2010'!$B$44:$B$140,'16 Year_History_Results'!CI568)</f>
        <v>0</v>
      </c>
      <c r="BO568" s="2">
        <f>INDEX('2011'!$B$44:$B$140,'16 Year_History_Results'!CJ568)</f>
        <v>0</v>
      </c>
      <c r="BP568" s="2">
        <f>INDEX('2012'!$B$44:$B$140,'16 Year_History_Results'!CK568)</f>
        <v>0</v>
      </c>
      <c r="BQ568" s="2">
        <f>INDEX('2013'!$B$44:$B$140,'16 Year_History_Results'!CL568)</f>
        <v>0</v>
      </c>
      <c r="BR568" s="2">
        <f>INDEX('2014'!$B$52:$B$180,'16 Year_History_Results'!CM568)</f>
        <v>0</v>
      </c>
      <c r="BS568" s="147">
        <f>INDEX('2015'!$B$52:$B$308,'16 Year_History_Results'!CN568)</f>
        <v>0</v>
      </c>
      <c r="BT568" s="147">
        <f>INDEX('2016'!$B$52:$B$308,'16 Year_History_Results'!CO568)</f>
        <v>0</v>
      </c>
      <c r="BW568">
        <f t="shared" si="445"/>
        <v>1006</v>
      </c>
      <c r="BX568" s="110"/>
      <c r="BY568" s="97"/>
      <c r="BZ568" s="146">
        <f>IF(ISNA(MATCH($BW568,'2001'!$A$44:$A$139,0)),97,MATCH($BW568,'2001'!$A$44:$A$139,0))</f>
        <v>97</v>
      </c>
      <c r="CA568" s="2">
        <f>IF(ISNA(MATCH($BW568,'2002'!$A$44:$A$139,0)),97,MATCH($BW568,'2002'!$A$44:$A$139,0))</f>
        <v>97</v>
      </c>
      <c r="CB568" s="2">
        <f>IF(ISNA(MATCH($BW568,'2003'!$A$44:$A$139,0)),97,MATCH($BW568,'2003'!$A$44:$A$139,0))</f>
        <v>97</v>
      </c>
      <c r="CC568" s="2">
        <f>IF(ISNA(MATCH($BW568,'2004'!$A$44:$A$139,0)),97,MATCH($BW568,'2004'!$A$44:$A$139,0))</f>
        <v>84</v>
      </c>
      <c r="CD568" s="2">
        <f>IF(ISNA(MATCH($BW568,'2005'!$A$44:$A$139,0)),97,MATCH($BW568,'2005'!$A$44:$A$139,0))</f>
        <v>97</v>
      </c>
      <c r="CE568" s="2">
        <f>IF(ISNA(MATCH($BW568,'2006'!$A$44:$A$139,0)),97,MATCH($BW568,'2006'!$A$44:$A$139,0))</f>
        <v>97</v>
      </c>
      <c r="CF568" s="2">
        <f>IF(ISNA(MATCH($BW568,'2007'!$A$44:$A$139,0)),97,MATCH($BW568,'2007'!$A$44:$A$139,0))</f>
        <v>97</v>
      </c>
      <c r="CG568" s="2">
        <f>IF(ISNA(MATCH($BW568,'2008'!$A$44:$A$139,0)),97,MATCH($BW568,'2008'!$A$44:$A$139,0))</f>
        <v>97</v>
      </c>
      <c r="CH568" s="2">
        <f>IF(ISNA(MATCH($BW568,'2009'!$A$44:$A$139,0)),97,MATCH($BW568,'2009'!$A$44:$A$139,0))</f>
        <v>97</v>
      </c>
      <c r="CI568" s="2">
        <f>IF(ISNA(MATCH($BW568,'2010'!$A$44:$A$139,0)),97,MATCH($BW568,'2010'!$A$44:$A$139,0))</f>
        <v>97</v>
      </c>
      <c r="CJ568" s="2">
        <f>IF(ISNA(MATCH($BW568,'2011'!$A$44:$A$139,0)),97,MATCH($BW568,'2011'!$A$44:$A$139,0))</f>
        <v>97</v>
      </c>
      <c r="CK568" s="2">
        <f>IF(ISNA(MATCH($BW568,'2012'!$A$44:$A$139,0)),97,MATCH($BW568,'2012'!$A$44:$A$139,0))</f>
        <v>97</v>
      </c>
      <c r="CL568" s="2">
        <f>IF(ISNA(MATCH($BW568,'2013'!$A$44:$A$139,0)),97,MATCH($BW568,'2013'!$A$44:$A$139,0))</f>
        <v>97</v>
      </c>
      <c r="CM568" s="2">
        <f>IF(ISNA(MATCH($BW568,'2014'!$A$52:$A$179,0)),129,MATCH($BW568,'2014'!$A$52:$A$179,0))</f>
        <v>129</v>
      </c>
      <c r="CN568" s="147">
        <f>IF(ISNA(MATCH($BW568,'2015'!$A$52:$A$307,0)),257,MATCH($BW568,'2015'!$A$52:$A$307,0))</f>
        <v>257</v>
      </c>
      <c r="CO568" s="147">
        <f>IF(ISNA(MATCH($BW568,'2016'!$A$52:$A$307,0)),257,MATCH($BW568,'2016'!$A$52:$A$307,0))</f>
        <v>257</v>
      </c>
      <c r="CQ568">
        <f t="shared" si="422"/>
        <v>1006</v>
      </c>
      <c r="CR568" s="281"/>
      <c r="CS568" s="279"/>
      <c r="CT568" s="278">
        <f t="shared" si="423"/>
        <v>0</v>
      </c>
      <c r="CU568" s="279">
        <f t="shared" si="424"/>
        <v>0</v>
      </c>
      <c r="CV568" s="279">
        <f t="shared" si="425"/>
        <v>0</v>
      </c>
      <c r="CW568" s="279">
        <f t="shared" si="426"/>
        <v>11</v>
      </c>
      <c r="CX568" s="279">
        <f t="shared" si="427"/>
        <v>7.3325999999999993</v>
      </c>
      <c r="CY568" s="279">
        <f t="shared" si="428"/>
        <v>4.8879111599999989</v>
      </c>
      <c r="CZ568" s="279">
        <f t="shared" si="429"/>
        <v>3.2582815792559989</v>
      </c>
      <c r="DA568" s="279">
        <f t="shared" si="430"/>
        <v>2.1719705007320487</v>
      </c>
      <c r="DB568" s="279">
        <f t="shared" si="431"/>
        <v>1.4478355357879835</v>
      </c>
      <c r="DC568" s="279">
        <f t="shared" si="432"/>
        <v>0.96512716815626975</v>
      </c>
      <c r="DD568" s="279">
        <f t="shared" si="433"/>
        <v>0.64335377029296936</v>
      </c>
      <c r="DE568" s="279">
        <f t="shared" si="434"/>
        <v>0.42885962327729338</v>
      </c>
      <c r="DF568" s="279">
        <f t="shared" si="435"/>
        <v>0.28587782487664376</v>
      </c>
      <c r="DG568" s="279">
        <f t="shared" si="436"/>
        <v>0.19056615806277072</v>
      </c>
      <c r="DH568" s="280">
        <f t="shared" si="437"/>
        <v>0.12703140096464297</v>
      </c>
      <c r="DI568" s="280">
        <f t="shared" si="419"/>
        <v>8.4679131883031E-2</v>
      </c>
      <c r="DJ568" s="154">
        <f t="shared" si="416"/>
        <v>506</v>
      </c>
      <c r="DK568" s="279">
        <f t="shared" si="438"/>
        <v>1006</v>
      </c>
      <c r="DL568" s="97"/>
      <c r="DM568" s="154"/>
      <c r="DN568" s="267">
        <f>BE568+AJ568+DM568</f>
        <v>0</v>
      </c>
      <c r="DO568" s="154">
        <f>BF568+AK568+DN568</f>
        <v>0</v>
      </c>
      <c r="DP568" s="154">
        <f>BG568+AL568+DO568</f>
        <v>0</v>
      </c>
      <c r="DQ568" s="154">
        <f>BH568+AM568+DP568</f>
        <v>11</v>
      </c>
      <c r="DR568" s="154">
        <f>BI568+AN568+DQ568</f>
        <v>11</v>
      </c>
      <c r="DS568" s="154">
        <f>BJ568+AO568+DR568</f>
        <v>11</v>
      </c>
      <c r="DT568" s="154">
        <f>BK568+AP568+DS568</f>
        <v>11</v>
      </c>
      <c r="DU568" s="154">
        <f>BL568+AQ568+DT568</f>
        <v>11</v>
      </c>
      <c r="DV568" s="154">
        <f>BM568+AR568+DU568</f>
        <v>11</v>
      </c>
      <c r="DW568" s="154">
        <f>BN568+AS568+DV568</f>
        <v>11</v>
      </c>
      <c r="DX568" s="154">
        <f>BO568+AT568+DW568</f>
        <v>11</v>
      </c>
      <c r="DY568" s="154">
        <f>BP568+AU568+DX568</f>
        <v>11</v>
      </c>
      <c r="DZ568" s="154">
        <f t="shared" si="439"/>
        <v>11</v>
      </c>
      <c r="EA568" s="154">
        <f t="shared" si="440"/>
        <v>11</v>
      </c>
      <c r="EB568" s="264">
        <f t="shared" si="441"/>
        <v>11</v>
      </c>
      <c r="EC568" s="264">
        <f t="shared" si="420"/>
        <v>11</v>
      </c>
      <c r="ED568" s="154">
        <f t="shared" si="417"/>
        <v>412</v>
      </c>
    </row>
    <row r="569" spans="2:134" ht="13" thickBot="1" x14ac:dyDescent="0.3">
      <c r="B569" s="131">
        <v>330</v>
      </c>
      <c r="C569" s="50" t="e">
        <f>IF(B569&lt;&gt;#REF!,1,#REF!+1)</f>
        <v>#REF!</v>
      </c>
      <c r="D569" s="50" t="e">
        <f>IF(C569&gt;=#REF!,C569,0)</f>
        <v>#REF!</v>
      </c>
      <c r="E569" s="97"/>
      <c r="F569" s="2">
        <f t="shared" si="418"/>
        <v>564</v>
      </c>
      <c r="G569" s="494">
        <v>316</v>
      </c>
      <c r="H569" s="98">
        <f>15- COUNTIF(L569:AC569,"#N/A")</f>
        <v>0</v>
      </c>
      <c r="I569" s="131">
        <f>SUM(AH569:AY569)+SUM(BE569:BT569)</f>
        <v>10</v>
      </c>
      <c r="J569" s="398">
        <f>DI569</f>
        <v>7.6981028984573652E-2</v>
      </c>
      <c r="K569" s="456" t="str">
        <f>IF(ISNUMBER(MATCH(G569,'[4]OPR data'!$A$3:$A$2900,0)),"Y","N")</f>
        <v>Y</v>
      </c>
      <c r="L569" s="110"/>
      <c r="M569" s="233"/>
      <c r="N569" s="469" t="e">
        <f>(INDEX(Finish_table!R$4:R$83,MATCH('16 Year_History_Results'!$G569,Finish_table!S$4:S$83,0),1))</f>
        <v>#N/A</v>
      </c>
      <c r="O569" s="233" t="e">
        <f>(INDEX(Finish_table!Z$4:Z$99,MATCH('16 Year_History_Results'!$G569,Finish_table!AA$4:AA$99,0),1))</f>
        <v>#N/A</v>
      </c>
      <c r="P569" s="233" t="e">
        <f>(INDEX(Finish_table!AI$4:AI$99,MATCH('16 Year_History_Results'!$G569,Finish_table!AJ$4:AJ$99,0),1))</f>
        <v>#N/A</v>
      </c>
      <c r="Q569" s="233" t="str">
        <f>(INDEX(Finish_table!AR$4:AR$99,MATCH('16 Year_History_Results'!$G569,Finish_table!AS$4:AS$99,0),1))</f>
        <v>QF</v>
      </c>
      <c r="R569" s="233" t="e">
        <f>(INDEX(Finish_table!BA$4:BA$99,MATCH('16 Year_History_Results'!$G569,Finish_table!BB$4:BB$99,0),1))</f>
        <v>#N/A</v>
      </c>
      <c r="S569" s="233" t="e">
        <f>(INDEX(Finish_table!BJ$4:BJ$99,MATCH('16 Year_History_Results'!$G569,Finish_table!BK$4:BK$99,0),1))</f>
        <v>#N/A</v>
      </c>
      <c r="T569" s="233" t="e">
        <f>(INDEX(Finish_table!BS$4:BS$99,MATCH('16 Year_History_Results'!$G569,Finish_table!BT$4:BT$99,0),1))</f>
        <v>#N/A</v>
      </c>
      <c r="U569" s="233" t="e">
        <f>(INDEX(Finish_table!CB$4:CB$99,MATCH('16 Year_History_Results'!$G569,Finish_table!CC$4:CC$99,0),1))</f>
        <v>#N/A</v>
      </c>
      <c r="V569" s="233" t="e">
        <f>(INDEX(Finish_table!CK$4:CK$99,MATCH('16 Year_History_Results'!$G569,Finish_table!CL$4:CL$99,0),1))</f>
        <v>#N/A</v>
      </c>
      <c r="W569" s="233" t="e">
        <f>(INDEX(Finish_table!CT$4:CT$99,MATCH('16 Year_History_Results'!$G569,Finish_table!CU$4:CU$99,0),1))</f>
        <v>#N/A</v>
      </c>
      <c r="X569" s="233" t="e">
        <f>(INDEX(Finish_table!DC$4:DC$99,MATCH('16 Year_History_Results'!$G569,Finish_table!DD$4:DD$99,0),1))</f>
        <v>#N/A</v>
      </c>
      <c r="Y569" s="233" t="e">
        <f>(INDEX(Finish_table!DL$4:DL$99,MATCH('16 Year_History_Results'!$G569,Finish_table!DM$4:DM$99,0),1))</f>
        <v>#N/A</v>
      </c>
      <c r="Z569" s="233" t="e">
        <f>(INDEX(Finish_table!DU$4:DU$99,MATCH('16 Year_History_Results'!$G569,Finish_table!DV$4:DV$99,0),1))</f>
        <v>#N/A</v>
      </c>
      <c r="AA569" s="233" t="e">
        <f>(INDEX(Finish_table!ED$4:ED$140,MATCH('16 Year_History_Results'!$G569,Finish_table!EE$4:EE$140,0),1))</f>
        <v>#N/A</v>
      </c>
      <c r="AB569" s="233" t="e">
        <f>(INDEX(Finish_table!EM$4:EM$224,MATCH('16 Year_History_Results'!$G569,Finish_table!EN$4:EN$224,0),1))</f>
        <v>#N/A</v>
      </c>
      <c r="AC569" s="253" t="e">
        <f>(INDEX(Finish_table!EW$4:EW$224,MATCH('16 Year_History_Results'!$G569,Finish_table!EX$4:EX$224,0),1))</f>
        <v>#N/A</v>
      </c>
      <c r="AG569">
        <f t="shared" si="421"/>
        <v>316</v>
      </c>
      <c r="AH569" s="110"/>
      <c r="AI569" s="2"/>
      <c r="AJ569" s="146">
        <f>INDEX('2001'!$C$44:$C$140,'16 Year_History_Results'!BZ569)</f>
        <v>0</v>
      </c>
      <c r="AK569" s="2">
        <f>INDEX('2002'!$C$44:$C$140,'16 Year_History_Results'!CA569)</f>
        <v>0</v>
      </c>
      <c r="AL569" s="2">
        <f>INDEX('2003'!$C$44:$C$140,'16 Year_History_Results'!CB569)</f>
        <v>0</v>
      </c>
      <c r="AM569" s="2">
        <f>INDEX('2004'!$C$44:$C$140,'16 Year_History_Results'!CC569)</f>
        <v>0</v>
      </c>
      <c r="AN569" s="2">
        <f>INDEX('2005'!$C$44:$C$140,'16 Year_History_Results'!CD569)</f>
        <v>0</v>
      </c>
      <c r="AO569" s="2">
        <f>INDEX('2006'!$C$44:$C$140,'16 Year_History_Results'!CE569)</f>
        <v>0</v>
      </c>
      <c r="AP569" s="2">
        <f>INDEX('2007'!$C$44:$C$140,'16 Year_History_Results'!CF569)</f>
        <v>0</v>
      </c>
      <c r="AQ569" s="2">
        <f>INDEX('2008'!$C$44:$C$140,'16 Year_History_Results'!CG569)</f>
        <v>0</v>
      </c>
      <c r="AR569" s="2">
        <f>INDEX('2009'!$C$44:$C$140,'16 Year_History_Results'!CH569)</f>
        <v>0</v>
      </c>
      <c r="AS569" s="2">
        <f>INDEX('2010'!$C$44:$C$140,'16 Year_History_Results'!CI569)</f>
        <v>0</v>
      </c>
      <c r="AT569" s="2">
        <f>INDEX('2011'!$C$44:$C$140,'16 Year_History_Results'!CJ569)</f>
        <v>0</v>
      </c>
      <c r="AU569" s="2">
        <f>INDEX('2012'!$C$44:$C$140,'16 Year_History_Results'!CK569)</f>
        <v>0</v>
      </c>
      <c r="AV569" s="2">
        <f>INDEX('2013'!$C$44:$C$140,'16 Year_History_Results'!CL569)</f>
        <v>0</v>
      </c>
      <c r="AW569" s="2">
        <f>INDEX('2014'!$C$52:$C$180,'16 Year_History_Results'!CM569)</f>
        <v>0</v>
      </c>
      <c r="AX569" s="2">
        <f>INDEX('2015'!$E$52:$E$308,'16 Year_History_Results'!CN569)</f>
        <v>0</v>
      </c>
      <c r="AY569" s="147">
        <f>INDEX('2016'!$E$52:$E$308,'16 Year_History_Results'!CO569)</f>
        <v>0</v>
      </c>
      <c r="AZ569" s="2"/>
      <c r="BB569">
        <f t="shared" si="444"/>
        <v>316</v>
      </c>
      <c r="BC569" s="110"/>
      <c r="BD569" s="97"/>
      <c r="BE569" s="146">
        <f>INDEX('2001'!$B$44:$B$140,'16 Year_History_Results'!BZ569)</f>
        <v>0</v>
      </c>
      <c r="BF569" s="2">
        <f>INDEX('2002'!$B$44:$B$140,'16 Year_History_Results'!CA569)</f>
        <v>0</v>
      </c>
      <c r="BG569" s="2">
        <f>INDEX('2003'!$B$44:$B$140,'16 Year_History_Results'!CB569)</f>
        <v>0</v>
      </c>
      <c r="BH569" s="2">
        <f>INDEX('2004'!$B$44:$B$140,'16 Year_History_Results'!CC569)</f>
        <v>10</v>
      </c>
      <c r="BI569" s="2">
        <f>INDEX('2005'!$B$44:$B$140,'16 Year_History_Results'!CD569)</f>
        <v>0</v>
      </c>
      <c r="BJ569" s="2">
        <f>INDEX('2006'!$B$44:$B$140,'16 Year_History_Results'!CE569)</f>
        <v>0</v>
      </c>
      <c r="BK569" s="2">
        <f>INDEX('2007'!$B$44:$B$140,'16 Year_History_Results'!CF569)</f>
        <v>0</v>
      </c>
      <c r="BL569" s="2">
        <f>INDEX('2008'!$B$44:$B$140,'16 Year_History_Results'!CG569)</f>
        <v>0</v>
      </c>
      <c r="BM569" s="2">
        <f>INDEX('2009'!$B$44:$B$140,'16 Year_History_Results'!CH569)</f>
        <v>0</v>
      </c>
      <c r="BN569" s="2">
        <f>INDEX('2010'!$B$44:$B$140,'16 Year_History_Results'!CI569)</f>
        <v>0</v>
      </c>
      <c r="BO569" s="2">
        <f>INDEX('2011'!$B$44:$B$140,'16 Year_History_Results'!CJ569)</f>
        <v>0</v>
      </c>
      <c r="BP569" s="2">
        <f>INDEX('2012'!$B$44:$B$140,'16 Year_History_Results'!CK569)</f>
        <v>0</v>
      </c>
      <c r="BQ569" s="2">
        <f>INDEX('2013'!$B$44:$B$140,'16 Year_History_Results'!CL569)</f>
        <v>0</v>
      </c>
      <c r="BR569" s="2">
        <f>INDEX('2014'!$B$52:$B$180,'16 Year_History_Results'!CM569)</f>
        <v>0</v>
      </c>
      <c r="BS569" s="147">
        <f>INDEX('2015'!$B$52:$B$308,'16 Year_History_Results'!CN569)</f>
        <v>0</v>
      </c>
      <c r="BT569" s="147">
        <f>INDEX('2016'!$B$52:$B$308,'16 Year_History_Results'!CO569)</f>
        <v>0</v>
      </c>
      <c r="BW569">
        <f t="shared" si="445"/>
        <v>316</v>
      </c>
      <c r="BX569" s="110"/>
      <c r="BY569" s="97"/>
      <c r="BZ569" s="146">
        <f>IF(ISNA(MATCH($BW569,'2001'!$A$44:$A$139,0)),97,MATCH($BW569,'2001'!$A$44:$A$139,0))</f>
        <v>97</v>
      </c>
      <c r="CA569" s="2">
        <f>IF(ISNA(MATCH($BW569,'2002'!$A$44:$A$139,0)),97,MATCH($BW569,'2002'!$A$44:$A$139,0))</f>
        <v>97</v>
      </c>
      <c r="CB569" s="2">
        <f>IF(ISNA(MATCH($BW569,'2003'!$A$44:$A$139,0)),97,MATCH($BW569,'2003'!$A$44:$A$139,0))</f>
        <v>97</v>
      </c>
      <c r="CC569" s="2">
        <f>IF(ISNA(MATCH($BW569,'2004'!$A$44:$A$139,0)),97,MATCH($BW569,'2004'!$A$44:$A$139,0))</f>
        <v>48</v>
      </c>
      <c r="CD569" s="2">
        <f>IF(ISNA(MATCH($BW569,'2005'!$A$44:$A$139,0)),97,MATCH($BW569,'2005'!$A$44:$A$139,0))</f>
        <v>97</v>
      </c>
      <c r="CE569" s="2">
        <f>IF(ISNA(MATCH($BW569,'2006'!$A$44:$A$139,0)),97,MATCH($BW569,'2006'!$A$44:$A$139,0))</f>
        <v>97</v>
      </c>
      <c r="CF569" s="2">
        <f>IF(ISNA(MATCH($BW569,'2007'!$A$44:$A$139,0)),97,MATCH($BW569,'2007'!$A$44:$A$139,0))</f>
        <v>97</v>
      </c>
      <c r="CG569" s="2">
        <f>IF(ISNA(MATCH($BW569,'2008'!$A$44:$A$139,0)),97,MATCH($BW569,'2008'!$A$44:$A$139,0))</f>
        <v>97</v>
      </c>
      <c r="CH569" s="2">
        <f>IF(ISNA(MATCH($BW569,'2009'!$A$44:$A$139,0)),97,MATCH($BW569,'2009'!$A$44:$A$139,0))</f>
        <v>97</v>
      </c>
      <c r="CI569" s="2">
        <f>IF(ISNA(MATCH($BW569,'2010'!$A$44:$A$139,0)),97,MATCH($BW569,'2010'!$A$44:$A$139,0))</f>
        <v>97</v>
      </c>
      <c r="CJ569" s="2">
        <f>IF(ISNA(MATCH($BW569,'2011'!$A$44:$A$139,0)),97,MATCH($BW569,'2011'!$A$44:$A$139,0))</f>
        <v>97</v>
      </c>
      <c r="CK569" s="2">
        <f>IF(ISNA(MATCH($BW569,'2012'!$A$44:$A$139,0)),97,MATCH($BW569,'2012'!$A$44:$A$139,0))</f>
        <v>97</v>
      </c>
      <c r="CL569" s="2">
        <f>IF(ISNA(MATCH($BW569,'2013'!$A$44:$A$139,0)),97,MATCH($BW569,'2013'!$A$44:$A$139,0))</f>
        <v>97</v>
      </c>
      <c r="CM569" s="2">
        <f>IF(ISNA(MATCH($BW569,'2014'!$A$52:$A$179,0)),129,MATCH($BW569,'2014'!$A$52:$A$179,0))</f>
        <v>129</v>
      </c>
      <c r="CN569" s="147">
        <f>IF(ISNA(MATCH($BW569,'2015'!$A$52:$A$307,0)),257,MATCH($BW569,'2015'!$A$52:$A$307,0))</f>
        <v>257</v>
      </c>
      <c r="CO569" s="147">
        <f>IF(ISNA(MATCH($BW569,'2016'!$A$52:$A$307,0)),257,MATCH($BW569,'2016'!$A$52:$A$307,0))</f>
        <v>257</v>
      </c>
      <c r="CQ569">
        <f t="shared" si="422"/>
        <v>316</v>
      </c>
      <c r="CR569" s="281"/>
      <c r="CS569" s="279"/>
      <c r="CT569" s="278">
        <f t="shared" si="423"/>
        <v>0</v>
      </c>
      <c r="CU569" s="279">
        <f t="shared" si="424"/>
        <v>0</v>
      </c>
      <c r="CV569" s="279">
        <f t="shared" si="425"/>
        <v>0</v>
      </c>
      <c r="CW569" s="279">
        <f t="shared" si="426"/>
        <v>10</v>
      </c>
      <c r="CX569" s="279">
        <f t="shared" si="427"/>
        <v>6.6659999999999995</v>
      </c>
      <c r="CY569" s="279">
        <f t="shared" si="428"/>
        <v>4.4435555999999998</v>
      </c>
      <c r="CZ569" s="279">
        <f t="shared" si="429"/>
        <v>2.9620741629599996</v>
      </c>
      <c r="DA569" s="279">
        <f t="shared" si="430"/>
        <v>1.9745186370291357</v>
      </c>
      <c r="DB569" s="279">
        <f t="shared" si="431"/>
        <v>1.3162141234436218</v>
      </c>
      <c r="DC569" s="279">
        <f t="shared" si="432"/>
        <v>0.8773883346875182</v>
      </c>
      <c r="DD569" s="279">
        <f t="shared" si="433"/>
        <v>0.5848670639026996</v>
      </c>
      <c r="DE569" s="279">
        <f t="shared" si="434"/>
        <v>0.38987238479753955</v>
      </c>
      <c r="DF569" s="279">
        <f t="shared" si="435"/>
        <v>0.25988893170603983</v>
      </c>
      <c r="DG569" s="279">
        <f t="shared" si="436"/>
        <v>0.17324196187524615</v>
      </c>
      <c r="DH569" s="280">
        <f t="shared" si="437"/>
        <v>0.11548309178603908</v>
      </c>
      <c r="DI569" s="280">
        <f t="shared" si="419"/>
        <v>7.6981028984573652E-2</v>
      </c>
      <c r="DJ569" s="154">
        <f t="shared" si="416"/>
        <v>509</v>
      </c>
      <c r="DK569" s="279">
        <f t="shared" si="438"/>
        <v>316</v>
      </c>
      <c r="DL569" s="97"/>
      <c r="DM569" s="154"/>
      <c r="DN569" s="267">
        <f>BE569+AJ569+DM569</f>
        <v>0</v>
      </c>
      <c r="DO569" s="154">
        <f>BF569+AK569+DN569</f>
        <v>0</v>
      </c>
      <c r="DP569" s="154">
        <f>BG569+AL569+DO569</f>
        <v>0</v>
      </c>
      <c r="DQ569" s="154">
        <f>BH569+AM569+DP569</f>
        <v>10</v>
      </c>
      <c r="DR569" s="154">
        <f>BI569+AN569+DQ569</f>
        <v>10</v>
      </c>
      <c r="DS569" s="154">
        <f>BJ569+AO569+DR569</f>
        <v>10</v>
      </c>
      <c r="DT569" s="154">
        <f>BK569+AP569+DS569</f>
        <v>10</v>
      </c>
      <c r="DU569" s="154">
        <f>BL569+AQ569+DT569</f>
        <v>10</v>
      </c>
      <c r="DV569" s="154">
        <f>BM569+AR569+DU569</f>
        <v>10</v>
      </c>
      <c r="DW569" s="154">
        <f>BN569+AS569+DV569</f>
        <v>10</v>
      </c>
      <c r="DX569" s="154">
        <f>BO569+AT569+DW569</f>
        <v>10</v>
      </c>
      <c r="DY569" s="154">
        <f>BP569+AU569+DX569</f>
        <v>10</v>
      </c>
      <c r="DZ569" s="154">
        <f t="shared" si="439"/>
        <v>10</v>
      </c>
      <c r="EA569" s="154">
        <f t="shared" si="440"/>
        <v>10</v>
      </c>
      <c r="EB569" s="264">
        <f t="shared" si="441"/>
        <v>10</v>
      </c>
      <c r="EC569" s="264">
        <f t="shared" si="420"/>
        <v>10</v>
      </c>
      <c r="ED569" s="154">
        <f t="shared" si="417"/>
        <v>424</v>
      </c>
    </row>
    <row r="570" spans="2:134" ht="13" thickBot="1" x14ac:dyDescent="0.3">
      <c r="B570" s="131">
        <v>330</v>
      </c>
      <c r="C570" s="50" t="e">
        <f>IF(B570&lt;&gt;#REF!,1,#REF!+1)</f>
        <v>#REF!</v>
      </c>
      <c r="D570" s="50" t="e">
        <f>IF(C570&gt;=#REF!,C570,0)</f>
        <v>#REF!</v>
      </c>
      <c r="E570" s="97"/>
      <c r="F570" s="2">
        <f t="shared" si="418"/>
        <v>565</v>
      </c>
      <c r="G570" s="207">
        <v>63</v>
      </c>
      <c r="H570" s="98">
        <f>15- COUNTIF(L570:AC570,"#N/A")</f>
        <v>0</v>
      </c>
      <c r="I570" s="131">
        <f>SUM(AH570:AY570)+SUM(BE570:BT570)</f>
        <v>22</v>
      </c>
      <c r="J570" s="398">
        <f>DI570</f>
        <v>7.5255286136396177E-2</v>
      </c>
      <c r="K570" s="456" t="str">
        <f>IF(ISNUMBER(MATCH(G570,'[4]OPR data'!$A$3:$A$2900,0)),"Y","N")</f>
        <v>Y</v>
      </c>
      <c r="L570" s="110"/>
      <c r="M570" s="233"/>
      <c r="N570" s="469" t="e">
        <f>(INDEX(Finish_table!R$4:R$83,MATCH('16 Year_History_Results'!$G570,Finish_table!S$4:S$83,0),1))</f>
        <v>#N/A</v>
      </c>
      <c r="O570" s="233" t="str">
        <f>(INDEX(Finish_table!Z$4:Z$99,MATCH('16 Year_History_Results'!$G570,Finish_table!AA$4:AA$99,0),1))</f>
        <v>SF</v>
      </c>
      <c r="P570" s="233" t="e">
        <f>(INDEX(Finish_table!AI$4:AI$99,MATCH('16 Year_History_Results'!$G570,Finish_table!AJ$4:AJ$99,0),1))</f>
        <v>#N/A</v>
      </c>
      <c r="Q570" s="233" t="e">
        <f>(INDEX(Finish_table!AR$4:AR$99,MATCH('16 Year_History_Results'!$G570,Finish_table!AS$4:AS$99,0),1))</f>
        <v>#N/A</v>
      </c>
      <c r="R570" s="233" t="e">
        <f>(INDEX(Finish_table!BA$4:BA$99,MATCH('16 Year_History_Results'!$G570,Finish_table!BB$4:BB$99,0),1))</f>
        <v>#N/A</v>
      </c>
      <c r="S570" s="233" t="e">
        <f>(INDEX(Finish_table!BJ$4:BJ$99,MATCH('16 Year_History_Results'!$G570,Finish_table!BK$4:BK$99,0),1))</f>
        <v>#N/A</v>
      </c>
      <c r="T570" s="233" t="e">
        <f>(INDEX(Finish_table!BS$4:BS$99,MATCH('16 Year_History_Results'!$G570,Finish_table!BT$4:BT$99,0),1))</f>
        <v>#N/A</v>
      </c>
      <c r="U570" s="233" t="e">
        <f>(INDEX(Finish_table!CB$4:CB$99,MATCH('16 Year_History_Results'!$G570,Finish_table!CC$4:CC$99,0),1))</f>
        <v>#N/A</v>
      </c>
      <c r="V570" s="233" t="e">
        <f>(INDEX(Finish_table!CK$4:CK$99,MATCH('16 Year_History_Results'!$G570,Finish_table!CL$4:CL$99,0),1))</f>
        <v>#N/A</v>
      </c>
      <c r="W570" s="233" t="e">
        <f>(INDEX(Finish_table!CT$4:CT$99,MATCH('16 Year_History_Results'!$G570,Finish_table!CU$4:CU$99,0),1))</f>
        <v>#N/A</v>
      </c>
      <c r="X570" s="233" t="e">
        <f>(INDEX(Finish_table!DC$4:DC$99,MATCH('16 Year_History_Results'!$G570,Finish_table!DD$4:DD$99,0),1))</f>
        <v>#N/A</v>
      </c>
      <c r="Y570" s="233" t="e">
        <f>(INDEX(Finish_table!DL$4:DL$99,MATCH('16 Year_History_Results'!$G570,Finish_table!DM$4:DM$99,0),1))</f>
        <v>#N/A</v>
      </c>
      <c r="Z570" s="233" t="e">
        <f>(INDEX(Finish_table!DU$4:DU$99,MATCH('16 Year_History_Results'!$G570,Finish_table!DV$4:DV$99,0),1))</f>
        <v>#N/A</v>
      </c>
      <c r="AA570" s="233" t="e">
        <f>(INDEX(Finish_table!ED$4:ED$140,MATCH('16 Year_History_Results'!$G570,Finish_table!EE$4:EE$140,0),1))</f>
        <v>#N/A</v>
      </c>
      <c r="AB570" s="233" t="e">
        <f>(INDEX(Finish_table!EM$4:EM$224,MATCH('16 Year_History_Results'!$G570,Finish_table!EN$4:EN$224,0),1))</f>
        <v>#N/A</v>
      </c>
      <c r="AC570" s="253" t="e">
        <f>(INDEX(Finish_table!EW$4:EW$224,MATCH('16 Year_History_Results'!$G570,Finish_table!EX$4:EX$224,0),1))</f>
        <v>#N/A</v>
      </c>
      <c r="AG570">
        <f t="shared" si="421"/>
        <v>63</v>
      </c>
      <c r="AH570" s="110"/>
      <c r="AI570" s="2"/>
      <c r="AJ570" s="146">
        <f>INDEX('2001'!$C$44:$C$140,'16 Year_History_Results'!BZ570)</f>
        <v>0</v>
      </c>
      <c r="AK570" s="2">
        <f>INDEX('2002'!$C$44:$C$140,'16 Year_History_Results'!CA570)</f>
        <v>10</v>
      </c>
      <c r="AL570" s="2">
        <f>INDEX('2003'!$C$44:$C$140,'16 Year_History_Results'!CB570)</f>
        <v>0</v>
      </c>
      <c r="AM570" s="2">
        <f>INDEX('2004'!$C$44:$C$140,'16 Year_History_Results'!CC570)</f>
        <v>0</v>
      </c>
      <c r="AN570" s="2">
        <f>INDEX('2005'!$C$44:$C$140,'16 Year_History_Results'!CD570)</f>
        <v>0</v>
      </c>
      <c r="AO570" s="2">
        <f>INDEX('2006'!$C$44:$C$140,'16 Year_History_Results'!CE570)</f>
        <v>0</v>
      </c>
      <c r="AP570" s="2">
        <f>INDEX('2007'!$C$44:$C$140,'16 Year_History_Results'!CF570)</f>
        <v>0</v>
      </c>
      <c r="AQ570" s="2">
        <f>INDEX('2008'!$C$44:$C$140,'16 Year_History_Results'!CG570)</f>
        <v>0</v>
      </c>
      <c r="AR570" s="2">
        <f>INDEX('2009'!$C$44:$C$140,'16 Year_History_Results'!CH570)</f>
        <v>0</v>
      </c>
      <c r="AS570" s="2">
        <f>INDEX('2010'!$C$44:$C$140,'16 Year_History_Results'!CI570)</f>
        <v>0</v>
      </c>
      <c r="AT570" s="2">
        <f>INDEX('2011'!$C$44:$C$140,'16 Year_History_Results'!CJ570)</f>
        <v>0</v>
      </c>
      <c r="AU570" s="2">
        <f>INDEX('2012'!$C$44:$C$140,'16 Year_History_Results'!CK570)</f>
        <v>0</v>
      </c>
      <c r="AV570" s="2">
        <f>INDEX('2013'!$C$44:$C$140,'16 Year_History_Results'!CL570)</f>
        <v>0</v>
      </c>
      <c r="AW570" s="2">
        <f>INDEX('2014'!$C$52:$C$180,'16 Year_History_Results'!CM570)</f>
        <v>0</v>
      </c>
      <c r="AX570" s="2">
        <f>INDEX('2015'!$E$52:$E$308,'16 Year_History_Results'!CN570)</f>
        <v>0</v>
      </c>
      <c r="AY570" s="147">
        <f>INDEX('2016'!$E$52:$E$308,'16 Year_History_Results'!CO570)</f>
        <v>0</v>
      </c>
      <c r="AZ570" s="2"/>
      <c r="BB570">
        <f t="shared" si="444"/>
        <v>63</v>
      </c>
      <c r="BC570" s="110"/>
      <c r="BD570" s="97"/>
      <c r="BE570" s="146">
        <f>INDEX('2001'!$B$44:$B$140,'16 Year_History_Results'!BZ570)</f>
        <v>0</v>
      </c>
      <c r="BF570" s="2">
        <f>INDEX('2002'!$B$44:$B$140,'16 Year_History_Results'!CA570)</f>
        <v>12</v>
      </c>
      <c r="BG570" s="2">
        <f>INDEX('2003'!$B$44:$B$140,'16 Year_History_Results'!CB570)</f>
        <v>0</v>
      </c>
      <c r="BH570" s="2">
        <f>INDEX('2004'!$B$44:$B$140,'16 Year_History_Results'!CC570)</f>
        <v>0</v>
      </c>
      <c r="BI570" s="2">
        <f>INDEX('2005'!$B$44:$B$140,'16 Year_History_Results'!CD570)</f>
        <v>0</v>
      </c>
      <c r="BJ570" s="2">
        <f>INDEX('2006'!$B$44:$B$140,'16 Year_History_Results'!CE570)</f>
        <v>0</v>
      </c>
      <c r="BK570" s="2">
        <f>INDEX('2007'!$B$44:$B$140,'16 Year_History_Results'!CF570)</f>
        <v>0</v>
      </c>
      <c r="BL570" s="2">
        <f>INDEX('2008'!$B$44:$B$140,'16 Year_History_Results'!CG570)</f>
        <v>0</v>
      </c>
      <c r="BM570" s="2">
        <f>INDEX('2009'!$B$44:$B$140,'16 Year_History_Results'!CH570)</f>
        <v>0</v>
      </c>
      <c r="BN570" s="2">
        <f>INDEX('2010'!$B$44:$B$140,'16 Year_History_Results'!CI570)</f>
        <v>0</v>
      </c>
      <c r="BO570" s="2">
        <f>INDEX('2011'!$B$44:$B$140,'16 Year_History_Results'!CJ570)</f>
        <v>0</v>
      </c>
      <c r="BP570" s="2">
        <f>INDEX('2012'!$B$44:$B$140,'16 Year_History_Results'!CK570)</f>
        <v>0</v>
      </c>
      <c r="BQ570" s="2">
        <f>INDEX('2013'!$B$44:$B$140,'16 Year_History_Results'!CL570)</f>
        <v>0</v>
      </c>
      <c r="BR570" s="2">
        <f>INDEX('2014'!$B$52:$B$180,'16 Year_History_Results'!CM570)</f>
        <v>0</v>
      </c>
      <c r="BS570" s="147">
        <f>INDEX('2015'!$B$52:$B$308,'16 Year_History_Results'!CN570)</f>
        <v>0</v>
      </c>
      <c r="BT570" s="147">
        <f>INDEX('2016'!$B$52:$B$308,'16 Year_History_Results'!CO570)</f>
        <v>0</v>
      </c>
      <c r="BW570">
        <f t="shared" si="445"/>
        <v>63</v>
      </c>
      <c r="BX570" s="110"/>
      <c r="BY570" s="97"/>
      <c r="BZ570" s="146">
        <f>IF(ISNA(MATCH($BW570,'2001'!$A$44:$A$139,0)),97,MATCH($BW570,'2001'!$A$44:$A$139,0))</f>
        <v>97</v>
      </c>
      <c r="CA570" s="2">
        <f>IF(ISNA(MATCH($BW570,'2002'!$A$44:$A$139,0)),97,MATCH($BW570,'2002'!$A$44:$A$139,0))</f>
        <v>11</v>
      </c>
      <c r="CB570" s="2">
        <f>IF(ISNA(MATCH($BW570,'2003'!$A$44:$A$139,0)),97,MATCH($BW570,'2003'!$A$44:$A$139,0))</f>
        <v>97</v>
      </c>
      <c r="CC570" s="2">
        <f>IF(ISNA(MATCH($BW570,'2004'!$A$44:$A$139,0)),97,MATCH($BW570,'2004'!$A$44:$A$139,0))</f>
        <v>97</v>
      </c>
      <c r="CD570" s="2">
        <f>IF(ISNA(MATCH($BW570,'2005'!$A$44:$A$139,0)),97,MATCH($BW570,'2005'!$A$44:$A$139,0))</f>
        <v>97</v>
      </c>
      <c r="CE570" s="2">
        <f>IF(ISNA(MATCH($BW570,'2006'!$A$44:$A$139,0)),97,MATCH($BW570,'2006'!$A$44:$A$139,0))</f>
        <v>97</v>
      </c>
      <c r="CF570" s="2">
        <f>IF(ISNA(MATCH($BW570,'2007'!$A$44:$A$139,0)),97,MATCH($BW570,'2007'!$A$44:$A$139,0))</f>
        <v>97</v>
      </c>
      <c r="CG570" s="2">
        <f>IF(ISNA(MATCH($BW570,'2008'!$A$44:$A$139,0)),97,MATCH($BW570,'2008'!$A$44:$A$139,0))</f>
        <v>97</v>
      </c>
      <c r="CH570" s="2">
        <f>IF(ISNA(MATCH($BW570,'2009'!$A$44:$A$139,0)),97,MATCH($BW570,'2009'!$A$44:$A$139,0))</f>
        <v>97</v>
      </c>
      <c r="CI570" s="2">
        <f>IF(ISNA(MATCH($BW570,'2010'!$A$44:$A$139,0)),97,MATCH($BW570,'2010'!$A$44:$A$139,0))</f>
        <v>97</v>
      </c>
      <c r="CJ570" s="2">
        <f>IF(ISNA(MATCH($BW570,'2011'!$A$44:$A$139,0)),97,MATCH($BW570,'2011'!$A$44:$A$139,0))</f>
        <v>97</v>
      </c>
      <c r="CK570" s="2">
        <f>IF(ISNA(MATCH($BW570,'2012'!$A$44:$A$139,0)),97,MATCH($BW570,'2012'!$A$44:$A$139,0))</f>
        <v>97</v>
      </c>
      <c r="CL570" s="2">
        <f>IF(ISNA(MATCH($BW570,'2013'!$A$44:$A$139,0)),97,MATCH($BW570,'2013'!$A$44:$A$139,0))</f>
        <v>97</v>
      </c>
      <c r="CM570" s="2">
        <f>IF(ISNA(MATCH($BW570,'2014'!$A$52:$A$179,0)),129,MATCH($BW570,'2014'!$A$52:$A$179,0))</f>
        <v>129</v>
      </c>
      <c r="CN570" s="147">
        <f>IF(ISNA(MATCH($BW570,'2015'!$A$52:$A$307,0)),257,MATCH($BW570,'2015'!$A$52:$A$307,0))</f>
        <v>257</v>
      </c>
      <c r="CO570" s="147">
        <f>IF(ISNA(MATCH($BW570,'2016'!$A$52:$A$307,0)),257,MATCH($BW570,'2016'!$A$52:$A$307,0))</f>
        <v>257</v>
      </c>
      <c r="CQ570">
        <f t="shared" si="422"/>
        <v>63</v>
      </c>
      <c r="CR570" s="281"/>
      <c r="CS570" s="279"/>
      <c r="CT570" s="278">
        <f t="shared" si="423"/>
        <v>0</v>
      </c>
      <c r="CU570" s="279">
        <f t="shared" si="424"/>
        <v>22</v>
      </c>
      <c r="CV570" s="279">
        <f t="shared" si="425"/>
        <v>14.665199999999999</v>
      </c>
      <c r="CW570" s="279">
        <f t="shared" si="426"/>
        <v>9.7758223199999978</v>
      </c>
      <c r="CX570" s="279">
        <f t="shared" si="427"/>
        <v>6.5165631585119979</v>
      </c>
      <c r="CY570" s="279">
        <f t="shared" si="428"/>
        <v>4.3439410014640973</v>
      </c>
      <c r="CZ570" s="279">
        <f t="shared" si="429"/>
        <v>2.895671071575967</v>
      </c>
      <c r="DA570" s="279">
        <f t="shared" si="430"/>
        <v>1.9302543363125395</v>
      </c>
      <c r="DB570" s="279">
        <f t="shared" si="431"/>
        <v>1.2867075405859387</v>
      </c>
      <c r="DC570" s="279">
        <f t="shared" si="432"/>
        <v>0.85771924655458676</v>
      </c>
      <c r="DD570" s="279">
        <f t="shared" si="433"/>
        <v>0.57175564975328752</v>
      </c>
      <c r="DE570" s="279">
        <f t="shared" si="434"/>
        <v>0.38113231612554144</v>
      </c>
      <c r="DF570" s="279">
        <f t="shared" si="435"/>
        <v>0.25406280192928593</v>
      </c>
      <c r="DG570" s="279">
        <f t="shared" si="436"/>
        <v>0.169358263766062</v>
      </c>
      <c r="DH570" s="280">
        <f t="shared" si="437"/>
        <v>0.11289421862645692</v>
      </c>
      <c r="DI570" s="280">
        <f t="shared" si="419"/>
        <v>7.5255286136396177E-2</v>
      </c>
      <c r="DJ570" s="154">
        <f t="shared" si="416"/>
        <v>510</v>
      </c>
      <c r="DK570" s="279">
        <f t="shared" si="438"/>
        <v>63</v>
      </c>
      <c r="DL570" s="97"/>
      <c r="DM570" s="154"/>
      <c r="DN570" s="267">
        <f>BE570+AJ570+DM570</f>
        <v>0</v>
      </c>
      <c r="DO570" s="154">
        <f>BF570+AK570+DN570</f>
        <v>22</v>
      </c>
      <c r="DP570" s="154">
        <f>BG570+AL570+DO570</f>
        <v>22</v>
      </c>
      <c r="DQ570" s="154">
        <f>BH570+AM570+DP570</f>
        <v>22</v>
      </c>
      <c r="DR570" s="154">
        <f>BI570+AN570+DQ570</f>
        <v>22</v>
      </c>
      <c r="DS570" s="154">
        <f>BJ570+AO570+DR570</f>
        <v>22</v>
      </c>
      <c r="DT570" s="154">
        <f>BK570+AP570+DS570</f>
        <v>22</v>
      </c>
      <c r="DU570" s="154">
        <f>BL570+AQ570+DT570</f>
        <v>22</v>
      </c>
      <c r="DV570" s="154">
        <f>BM570+AR570+DU570</f>
        <v>22</v>
      </c>
      <c r="DW570" s="154">
        <f>BN570+AS570+DV570</f>
        <v>22</v>
      </c>
      <c r="DX570" s="154">
        <f>BO570+AT570+DW570</f>
        <v>22</v>
      </c>
      <c r="DY570" s="154">
        <f>BP570+AU570+DX570</f>
        <v>22</v>
      </c>
      <c r="DZ570" s="154">
        <f t="shared" si="439"/>
        <v>22</v>
      </c>
      <c r="EA570" s="154">
        <f t="shared" si="440"/>
        <v>22</v>
      </c>
      <c r="EB570" s="264">
        <f t="shared" si="441"/>
        <v>22</v>
      </c>
      <c r="EC570" s="264">
        <f t="shared" si="420"/>
        <v>22</v>
      </c>
      <c r="ED570" s="154">
        <f t="shared" si="417"/>
        <v>301</v>
      </c>
    </row>
    <row r="571" spans="2:134" ht="13" thickBot="1" x14ac:dyDescent="0.3">
      <c r="B571" s="131"/>
      <c r="C571" s="50"/>
      <c r="D571" s="50"/>
      <c r="E571" s="97"/>
      <c r="F571" s="2">
        <f t="shared" si="418"/>
        <v>566</v>
      </c>
      <c r="G571" s="207">
        <v>249</v>
      </c>
      <c r="H571" s="98">
        <f>15- COUNTIF(L571:AC571,"#N/A")</f>
        <v>0</v>
      </c>
      <c r="I571" s="131">
        <f>SUM(AH571:AY571)+SUM(BE571:BT571)</f>
        <v>32</v>
      </c>
      <c r="J571" s="398">
        <f>DI571</f>
        <v>7.2967525437849734E-2</v>
      </c>
      <c r="K571" s="456" t="str">
        <f>IF(ISNUMBER(MATCH(G571,'[4]OPR data'!$A$3:$A$2900,0)),"Y","N")</f>
        <v>N</v>
      </c>
      <c r="L571" s="110"/>
      <c r="M571" s="233"/>
      <c r="N571" s="469" t="str">
        <f>(INDEX(Finish_table!R$4:R$83,MATCH('16 Year_History_Results'!$G571,Finish_table!S$4:S$83,0),1))</f>
        <v>SF</v>
      </c>
      <c r="O571" s="233" t="e">
        <f>(INDEX(Finish_table!Z$4:Z$99,MATCH('16 Year_History_Results'!$G571,Finish_table!AA$4:AA$99,0),1))</f>
        <v>#N/A</v>
      </c>
      <c r="P571" s="233" t="e">
        <f>(INDEX(Finish_table!AI$4:AI$99,MATCH('16 Year_History_Results'!$G571,Finish_table!AJ$4:AJ$99,0),1))</f>
        <v>#N/A</v>
      </c>
      <c r="Q571" s="233" t="e">
        <f>(INDEX(Finish_table!AR$4:AR$99,MATCH('16 Year_History_Results'!$G571,Finish_table!AS$4:AS$99,0),1))</f>
        <v>#N/A</v>
      </c>
      <c r="R571" s="233" t="e">
        <f>(INDEX(Finish_table!BA$4:BA$99,MATCH('16 Year_History_Results'!$G571,Finish_table!BB$4:BB$99,0),1))</f>
        <v>#N/A</v>
      </c>
      <c r="S571" s="233" t="e">
        <f>(INDEX(Finish_table!BJ$4:BJ$99,MATCH('16 Year_History_Results'!$G571,Finish_table!BK$4:BK$99,0),1))</f>
        <v>#N/A</v>
      </c>
      <c r="T571" s="233" t="e">
        <f>(INDEX(Finish_table!BS$4:BS$99,MATCH('16 Year_History_Results'!$G571,Finish_table!BT$4:BT$99,0),1))</f>
        <v>#N/A</v>
      </c>
      <c r="U571" s="233" t="e">
        <f>(INDEX(Finish_table!CB$4:CB$99,MATCH('16 Year_History_Results'!$G571,Finish_table!CC$4:CC$99,0),1))</f>
        <v>#N/A</v>
      </c>
      <c r="V571" s="233" t="e">
        <f>(INDEX(Finish_table!CK$4:CK$99,MATCH('16 Year_History_Results'!$G571,Finish_table!CL$4:CL$99,0),1))</f>
        <v>#N/A</v>
      </c>
      <c r="W571" s="233" t="e">
        <f>(INDEX(Finish_table!CT$4:CT$99,MATCH('16 Year_History_Results'!$G571,Finish_table!CU$4:CU$99,0),1))</f>
        <v>#N/A</v>
      </c>
      <c r="X571" s="233" t="e">
        <f>(INDEX(Finish_table!DC$4:DC$99,MATCH('16 Year_History_Results'!$G571,Finish_table!DD$4:DD$99,0),1))</f>
        <v>#N/A</v>
      </c>
      <c r="Y571" s="233" t="e">
        <f>(INDEX(Finish_table!DL$4:DL$99,MATCH('16 Year_History_Results'!$G571,Finish_table!DM$4:DM$99,0),1))</f>
        <v>#N/A</v>
      </c>
      <c r="Z571" s="233" t="e">
        <f>(INDEX(Finish_table!DU$4:DU$99,MATCH('16 Year_History_Results'!$G571,Finish_table!DV$4:DV$99,0),1))</f>
        <v>#N/A</v>
      </c>
      <c r="AA571" s="233" t="e">
        <f>(INDEX(Finish_table!ED$4:ED$140,MATCH('16 Year_History_Results'!$G571,Finish_table!EE$4:EE$140,0),1))</f>
        <v>#N/A</v>
      </c>
      <c r="AB571" s="233" t="e">
        <f>(INDEX(Finish_table!EM$4:EM$224,MATCH('16 Year_History_Results'!$G571,Finish_table!EN$4:EN$224,0),1))</f>
        <v>#N/A</v>
      </c>
      <c r="AC571" s="253" t="e">
        <f>(INDEX(Finish_table!EW$4:EW$224,MATCH('16 Year_History_Results'!$G571,Finish_table!EX$4:EX$224,0),1))</f>
        <v>#N/A</v>
      </c>
      <c r="AG571">
        <f t="shared" si="421"/>
        <v>249</v>
      </c>
      <c r="AH571" s="110"/>
      <c r="AI571" s="2"/>
      <c r="AJ571" s="146">
        <f>INDEX('2001'!$C$44:$C$140,'16 Year_History_Results'!BZ571)</f>
        <v>20</v>
      </c>
      <c r="AK571" s="2">
        <f>INDEX('2002'!$C$44:$C$140,'16 Year_History_Results'!CA571)</f>
        <v>0</v>
      </c>
      <c r="AL571" s="2">
        <f>INDEX('2003'!$C$44:$C$140,'16 Year_History_Results'!CB571)</f>
        <v>0</v>
      </c>
      <c r="AM571" s="2">
        <f>INDEX('2004'!$C$44:$C$140,'16 Year_History_Results'!CC571)</f>
        <v>0</v>
      </c>
      <c r="AN571" s="2">
        <f>INDEX('2005'!$C$44:$C$140,'16 Year_History_Results'!CD571)</f>
        <v>0</v>
      </c>
      <c r="AO571" s="2">
        <f>INDEX('2006'!$C$44:$C$140,'16 Year_History_Results'!CE571)</f>
        <v>0</v>
      </c>
      <c r="AP571" s="2">
        <f>INDEX('2007'!$C$44:$C$140,'16 Year_History_Results'!CF571)</f>
        <v>0</v>
      </c>
      <c r="AQ571" s="2">
        <f>INDEX('2008'!$C$44:$C$140,'16 Year_History_Results'!CG571)</f>
        <v>0</v>
      </c>
      <c r="AR571" s="2">
        <f>INDEX('2009'!$C$44:$C$140,'16 Year_History_Results'!CH571)</f>
        <v>0</v>
      </c>
      <c r="AS571" s="2">
        <f>INDEX('2010'!$C$44:$C$140,'16 Year_History_Results'!CI571)</f>
        <v>0</v>
      </c>
      <c r="AT571" s="2">
        <f>INDEX('2011'!$C$44:$C$140,'16 Year_History_Results'!CJ571)</f>
        <v>0</v>
      </c>
      <c r="AU571" s="2">
        <f>INDEX('2012'!$C$44:$C$140,'16 Year_History_Results'!CK571)</f>
        <v>0</v>
      </c>
      <c r="AV571" s="2">
        <f>INDEX('2013'!$C$44:$C$140,'16 Year_History_Results'!CL571)</f>
        <v>0</v>
      </c>
      <c r="AW571" s="2">
        <f>INDEX('2014'!$C$52:$C$180,'16 Year_History_Results'!CM571)</f>
        <v>0</v>
      </c>
      <c r="AX571" s="2">
        <f>INDEX('2015'!$E$52:$E$308,'16 Year_History_Results'!CN571)</f>
        <v>0</v>
      </c>
      <c r="AY571" s="147">
        <f>INDEX('2016'!$E$52:$E$308,'16 Year_History_Results'!CO571)</f>
        <v>0</v>
      </c>
      <c r="AZ571" s="2"/>
      <c r="BB571">
        <f t="shared" si="444"/>
        <v>249</v>
      </c>
      <c r="BC571" s="110"/>
      <c r="BD571" s="97"/>
      <c r="BE571" s="146">
        <f>INDEX('2001'!$B$44:$B$140,'16 Year_History_Results'!BZ571)</f>
        <v>12</v>
      </c>
      <c r="BF571" s="2">
        <f>INDEX('2002'!$B$44:$B$140,'16 Year_History_Results'!CA571)</f>
        <v>0</v>
      </c>
      <c r="BG571" s="2">
        <f>INDEX('2003'!$B$44:$B$140,'16 Year_History_Results'!CB571)</f>
        <v>0</v>
      </c>
      <c r="BH571" s="2">
        <f>INDEX('2004'!$B$44:$B$140,'16 Year_History_Results'!CC571)</f>
        <v>0</v>
      </c>
      <c r="BI571" s="2">
        <f>INDEX('2005'!$B$44:$B$140,'16 Year_History_Results'!CD571)</f>
        <v>0</v>
      </c>
      <c r="BJ571" s="2">
        <f>INDEX('2006'!$B$44:$B$140,'16 Year_History_Results'!CE571)</f>
        <v>0</v>
      </c>
      <c r="BK571" s="2">
        <f>INDEX('2007'!$B$44:$B$140,'16 Year_History_Results'!CF571)</f>
        <v>0</v>
      </c>
      <c r="BL571" s="2">
        <f>INDEX('2008'!$B$44:$B$140,'16 Year_History_Results'!CG571)</f>
        <v>0</v>
      </c>
      <c r="BM571" s="2">
        <f>INDEX('2009'!$B$44:$B$140,'16 Year_History_Results'!CH571)</f>
        <v>0</v>
      </c>
      <c r="BN571" s="2">
        <f>INDEX('2010'!$B$44:$B$140,'16 Year_History_Results'!CI571)</f>
        <v>0</v>
      </c>
      <c r="BO571" s="2">
        <f>INDEX('2011'!$B$44:$B$140,'16 Year_History_Results'!CJ571)</f>
        <v>0</v>
      </c>
      <c r="BP571" s="2">
        <f>INDEX('2012'!$B$44:$B$140,'16 Year_History_Results'!CK571)</f>
        <v>0</v>
      </c>
      <c r="BQ571" s="2">
        <f>INDEX('2013'!$B$44:$B$140,'16 Year_History_Results'!CL571)</f>
        <v>0</v>
      </c>
      <c r="BR571" s="2">
        <f>INDEX('2014'!$B$52:$B$180,'16 Year_History_Results'!CM571)</f>
        <v>0</v>
      </c>
      <c r="BS571" s="147">
        <f>INDEX('2015'!$B$52:$B$308,'16 Year_History_Results'!CN571)</f>
        <v>0</v>
      </c>
      <c r="BT571" s="147">
        <f>INDEX('2016'!$B$52:$B$308,'16 Year_History_Results'!CO571)</f>
        <v>0</v>
      </c>
      <c r="BW571">
        <f t="shared" si="445"/>
        <v>249</v>
      </c>
      <c r="BX571" s="110"/>
      <c r="BY571" s="97"/>
      <c r="BZ571" s="146">
        <f>IF(ISNA(MATCH($BW571,'2001'!$A$44:$A$139,0)),97,MATCH($BW571,'2001'!$A$44:$A$139,0))</f>
        <v>52</v>
      </c>
      <c r="CA571" s="2">
        <f>IF(ISNA(MATCH($BW571,'2002'!$A$44:$A$139,0)),97,MATCH($BW571,'2002'!$A$44:$A$139,0))</f>
        <v>97</v>
      </c>
      <c r="CB571" s="2">
        <f>IF(ISNA(MATCH($BW571,'2003'!$A$44:$A$139,0)),97,MATCH($BW571,'2003'!$A$44:$A$139,0))</f>
        <v>97</v>
      </c>
      <c r="CC571" s="2">
        <f>IF(ISNA(MATCH($BW571,'2004'!$A$44:$A$139,0)),97,MATCH($BW571,'2004'!$A$44:$A$139,0))</f>
        <v>97</v>
      </c>
      <c r="CD571" s="2">
        <f>IF(ISNA(MATCH($BW571,'2005'!$A$44:$A$139,0)),97,MATCH($BW571,'2005'!$A$44:$A$139,0))</f>
        <v>97</v>
      </c>
      <c r="CE571" s="2">
        <f>IF(ISNA(MATCH($BW571,'2006'!$A$44:$A$139,0)),97,MATCH($BW571,'2006'!$A$44:$A$139,0))</f>
        <v>97</v>
      </c>
      <c r="CF571" s="2">
        <f>IF(ISNA(MATCH($BW571,'2007'!$A$44:$A$139,0)),97,MATCH($BW571,'2007'!$A$44:$A$139,0))</f>
        <v>97</v>
      </c>
      <c r="CG571" s="2">
        <f>IF(ISNA(MATCH($BW571,'2008'!$A$44:$A$139,0)),97,MATCH($BW571,'2008'!$A$44:$A$139,0))</f>
        <v>97</v>
      </c>
      <c r="CH571" s="2">
        <f>IF(ISNA(MATCH($BW571,'2009'!$A$44:$A$139,0)),97,MATCH($BW571,'2009'!$A$44:$A$139,0))</f>
        <v>97</v>
      </c>
      <c r="CI571" s="2">
        <f>IF(ISNA(MATCH($BW571,'2010'!$A$44:$A$139,0)),97,MATCH($BW571,'2010'!$A$44:$A$139,0))</f>
        <v>97</v>
      </c>
      <c r="CJ571" s="2">
        <f>IF(ISNA(MATCH($BW571,'2011'!$A$44:$A$139,0)),97,MATCH($BW571,'2011'!$A$44:$A$139,0))</f>
        <v>97</v>
      </c>
      <c r="CK571" s="2">
        <f>IF(ISNA(MATCH($BW571,'2012'!$A$44:$A$139,0)),97,MATCH($BW571,'2012'!$A$44:$A$139,0))</f>
        <v>97</v>
      </c>
      <c r="CL571" s="2">
        <f>IF(ISNA(MATCH($BW571,'2013'!$A$44:$A$139,0)),97,MATCH($BW571,'2013'!$A$44:$A$139,0))</f>
        <v>97</v>
      </c>
      <c r="CM571" s="2">
        <f>IF(ISNA(MATCH($BW571,'2014'!$A$52:$A$179,0)),129,MATCH($BW571,'2014'!$A$52:$A$179,0))</f>
        <v>129</v>
      </c>
      <c r="CN571" s="147">
        <f>IF(ISNA(MATCH($BW571,'2015'!$A$52:$A$307,0)),257,MATCH($BW571,'2015'!$A$52:$A$307,0))</f>
        <v>257</v>
      </c>
      <c r="CO571" s="147">
        <f>IF(ISNA(MATCH($BW571,'2016'!$A$52:$A$307,0)),257,MATCH($BW571,'2016'!$A$52:$A$307,0))</f>
        <v>257</v>
      </c>
      <c r="CQ571">
        <f t="shared" si="422"/>
        <v>249</v>
      </c>
      <c r="CR571" s="281"/>
      <c r="CS571" s="279"/>
      <c r="CT571" s="278">
        <f t="shared" ref="CT571" si="446">BE571+AJ571</f>
        <v>32</v>
      </c>
      <c r="CU571" s="279">
        <f t="shared" ref="CU571" si="447">(BF571+AK571)+(CT571*$AE$1)</f>
        <v>21.331199999999999</v>
      </c>
      <c r="CV571" s="279">
        <f t="shared" ref="CV571" si="448">BG571+AL571+(CU571*$AE$1)</f>
        <v>14.219377919999999</v>
      </c>
      <c r="CW571" s="279">
        <f t="shared" ref="CW571" si="449">BH571+AM571+(CV571*$AE$1)</f>
        <v>9.4786373214719983</v>
      </c>
      <c r="CX571" s="279">
        <f t="shared" ref="CX571" si="450">BI571+AN571+(CW571*$AE$1)</f>
        <v>6.3184596384932341</v>
      </c>
      <c r="CY571" s="279">
        <f t="shared" ref="CY571" si="451">BJ571+AO571+(CX571*$AE$1)</f>
        <v>4.2118851950195895</v>
      </c>
      <c r="CZ571" s="279">
        <f t="shared" ref="CZ571" si="452">BK571+AP571+(CY571*$AE$1)</f>
        <v>2.8076426710000582</v>
      </c>
      <c r="DA571" s="279">
        <f t="shared" ref="DA571" si="453">BL571+AQ571+(CZ571*$AE$1)</f>
        <v>1.8715746044886388</v>
      </c>
      <c r="DB571" s="279">
        <f t="shared" ref="DB571" si="454">BM571+AR571+(DA571*$AE$1)</f>
        <v>1.2475916313521265</v>
      </c>
      <c r="DC571" s="279">
        <f t="shared" ref="DC571" si="455">BN571+AS571+(DB571*$AE$1)</f>
        <v>0.83164458145932751</v>
      </c>
      <c r="DD571" s="279">
        <f t="shared" ref="DD571" si="456">BO571+AT571+(DC571*$AE$1)</f>
        <v>0.55437427800078765</v>
      </c>
      <c r="DE571" s="279">
        <f t="shared" ref="DE571" si="457">BP571+AU571+(DD571*$AE$1)</f>
        <v>0.36954589371532504</v>
      </c>
      <c r="DF571" s="279">
        <f t="shared" ref="DF571" si="458">BQ571+AV571+(DE571*$AE$1)</f>
        <v>0.24633929275063565</v>
      </c>
      <c r="DG571" s="279">
        <f t="shared" ref="DG571" si="459">BR571+AW571+(DF571*$AE$1)</f>
        <v>0.16420977254757371</v>
      </c>
      <c r="DH571" s="280">
        <f t="shared" ref="DH571" si="460">BS571+AX571+(DG571*$AE$1)</f>
        <v>0.10946223438021263</v>
      </c>
      <c r="DI571" s="280">
        <f t="shared" si="419"/>
        <v>7.2967525437849734E-2</v>
      </c>
      <c r="DJ571" s="154">
        <f t="shared" si="416"/>
        <v>511</v>
      </c>
      <c r="DK571" s="279">
        <f t="shared" si="438"/>
        <v>249</v>
      </c>
      <c r="DL571" s="97"/>
      <c r="DM571" s="154"/>
      <c r="DN571" s="267">
        <f t="shared" ref="DN571" si="461">BE571+AJ571+DM571</f>
        <v>32</v>
      </c>
      <c r="DO571" s="154">
        <f t="shared" ref="DO571" si="462">BF571+AK571+DN571</f>
        <v>32</v>
      </c>
      <c r="DP571" s="154">
        <f t="shared" ref="DP571" si="463">BG571+AL571+DO571</f>
        <v>32</v>
      </c>
      <c r="DQ571" s="154">
        <f t="shared" ref="DQ571" si="464">BH571+AM571+DP571</f>
        <v>32</v>
      </c>
      <c r="DR571" s="154">
        <f t="shared" ref="DR571" si="465">BI571+AN571+DQ571</f>
        <v>32</v>
      </c>
      <c r="DS571" s="154">
        <f t="shared" ref="DS571" si="466">BJ571+AO571+DR571</f>
        <v>32</v>
      </c>
      <c r="DT571" s="154">
        <f t="shared" ref="DT571" si="467">BK571+AP571+DS571</f>
        <v>32</v>
      </c>
      <c r="DU571" s="154">
        <f t="shared" ref="DU571" si="468">BL571+AQ571+DT571</f>
        <v>32</v>
      </c>
      <c r="DV571" s="154">
        <f t="shared" ref="DV571" si="469">BM571+AR571+DU571</f>
        <v>32</v>
      </c>
      <c r="DW571" s="154">
        <f t="shared" ref="DW571" si="470">BN571+AS571+DV571</f>
        <v>32</v>
      </c>
      <c r="DX571" s="154">
        <f t="shared" ref="DX571" si="471">BO571+AT571+DW571</f>
        <v>32</v>
      </c>
      <c r="DY571" s="154">
        <f t="shared" ref="DY571" si="472">BP571+AU571+DX571</f>
        <v>32</v>
      </c>
      <c r="DZ571" s="154">
        <f t="shared" ref="DZ571" si="473">BQ571+AV571+DY571</f>
        <v>32</v>
      </c>
      <c r="EA571" s="154">
        <f t="shared" ref="EA571" si="474">BR571+AW571+DZ571</f>
        <v>32</v>
      </c>
      <c r="EB571" s="264">
        <f t="shared" ref="EB571" si="475">BS571+AX571+EA571</f>
        <v>32</v>
      </c>
      <c r="EC571" s="264">
        <f t="shared" si="420"/>
        <v>32</v>
      </c>
      <c r="ED571" s="154">
        <f t="shared" si="417"/>
        <v>240</v>
      </c>
    </row>
    <row r="572" spans="2:134" ht="13" thickBot="1" x14ac:dyDescent="0.3">
      <c r="B572" s="131">
        <v>330</v>
      </c>
      <c r="C572" s="50" t="e">
        <f>IF(B572&lt;&gt;#REF!,1,#REF!+1)</f>
        <v>#REF!</v>
      </c>
      <c r="D572" s="50" t="e">
        <f>IF(C572&gt;=#REF!,C572,0)</f>
        <v>#REF!</v>
      </c>
      <c r="E572" s="97"/>
      <c r="F572" s="2">
        <f t="shared" si="418"/>
        <v>567</v>
      </c>
      <c r="G572" s="487">
        <v>1648</v>
      </c>
      <c r="H572" s="98">
        <f>15- COUNTIF(L572:AC572,"#N/A")</f>
        <v>0</v>
      </c>
      <c r="I572" s="131">
        <f>SUM(AH572:AY572)+SUM(BE572:BT572)</f>
        <v>6</v>
      </c>
      <c r="J572" s="398">
        <f>DI572</f>
        <v>6.9289855071623455E-2</v>
      </c>
      <c r="K572" s="456" t="str">
        <f>IF(ISNUMBER(MATCH(G572,'[4]OPR data'!$A$3:$A$2900,0)),"Y","N")</f>
        <v>Y</v>
      </c>
      <c r="L572" s="110"/>
      <c r="M572" s="233"/>
      <c r="N572" s="469" t="e">
        <f>(INDEX(Finish_table!R$4:R$83,MATCH('16 Year_History_Results'!$G572,Finish_table!S$4:S$83,0),1))</f>
        <v>#N/A</v>
      </c>
      <c r="O572" s="233" t="e">
        <f>(INDEX(Finish_table!Z$4:Z$99,MATCH('16 Year_History_Results'!$G572,Finish_table!AA$4:AA$99,0),1))</f>
        <v>#N/A</v>
      </c>
      <c r="P572" s="233" t="e">
        <f>(INDEX(Finish_table!AI$4:AI$99,MATCH('16 Year_History_Results'!$G572,Finish_table!AJ$4:AJ$99,0),1))</f>
        <v>#N/A</v>
      </c>
      <c r="Q572" s="233" t="e">
        <f>(INDEX(Finish_table!AR$4:AR$99,MATCH('16 Year_History_Results'!$G572,Finish_table!AS$4:AS$99,0),1))</f>
        <v>#N/A</v>
      </c>
      <c r="R572" s="233" t="str">
        <f>(INDEX(Finish_table!BA$4:BA$99,MATCH('16 Year_History_Results'!$G572,Finish_table!BB$4:BB$99,0),1))</f>
        <v>QF</v>
      </c>
      <c r="S572" s="233" t="e">
        <f>(INDEX(Finish_table!BJ$4:BJ$99,MATCH('16 Year_History_Results'!$G572,Finish_table!BK$4:BK$99,0),1))</f>
        <v>#N/A</v>
      </c>
      <c r="T572" s="233" t="e">
        <f>(INDEX(Finish_table!BS$4:BS$99,MATCH('16 Year_History_Results'!$G572,Finish_table!BT$4:BT$99,0),1))</f>
        <v>#N/A</v>
      </c>
      <c r="U572" s="233" t="e">
        <f>(INDEX(Finish_table!CB$4:CB$99,MATCH('16 Year_History_Results'!$G572,Finish_table!CC$4:CC$99,0),1))</f>
        <v>#N/A</v>
      </c>
      <c r="V572" s="233" t="e">
        <f>(INDEX(Finish_table!CK$4:CK$99,MATCH('16 Year_History_Results'!$G572,Finish_table!CL$4:CL$99,0),1))</f>
        <v>#N/A</v>
      </c>
      <c r="W572" s="233" t="e">
        <f>(INDEX(Finish_table!CT$4:CT$99,MATCH('16 Year_History_Results'!$G572,Finish_table!CU$4:CU$99,0),1))</f>
        <v>#N/A</v>
      </c>
      <c r="X572" s="233" t="e">
        <f>(INDEX(Finish_table!DC$4:DC$99,MATCH('16 Year_History_Results'!$G572,Finish_table!DD$4:DD$99,0),1))</f>
        <v>#N/A</v>
      </c>
      <c r="Y572" s="233" t="e">
        <f>(INDEX(Finish_table!DL$4:DL$99,MATCH('16 Year_History_Results'!$G572,Finish_table!DM$4:DM$99,0),1))</f>
        <v>#N/A</v>
      </c>
      <c r="Z572" s="233" t="e">
        <f>(INDEX(Finish_table!DU$4:DU$99,MATCH('16 Year_History_Results'!$G572,Finish_table!DV$4:DV$99,0),1))</f>
        <v>#N/A</v>
      </c>
      <c r="AA572" s="233" t="e">
        <f>(INDEX(Finish_table!ED$4:ED$140,MATCH('16 Year_History_Results'!$G572,Finish_table!EE$4:EE$140,0),1))</f>
        <v>#N/A</v>
      </c>
      <c r="AB572" s="233" t="e">
        <f>(INDEX(Finish_table!EM$4:EM$224,MATCH('16 Year_History_Results'!$G572,Finish_table!EN$4:EN$224,0),1))</f>
        <v>#N/A</v>
      </c>
      <c r="AC572" s="253" t="e">
        <f>(INDEX(Finish_table!EW$4:EW$224,MATCH('16 Year_History_Results'!$G572,Finish_table!EX$4:EX$224,0),1))</f>
        <v>#N/A</v>
      </c>
      <c r="AG572">
        <f t="shared" si="421"/>
        <v>1648</v>
      </c>
      <c r="AH572" s="110"/>
      <c r="AI572" s="2"/>
      <c r="AJ572" s="146">
        <f>INDEX('2001'!$C$44:$C$140,'16 Year_History_Results'!BZ572)</f>
        <v>0</v>
      </c>
      <c r="AK572" s="2">
        <f>INDEX('2002'!$C$44:$C$140,'16 Year_History_Results'!CA572)</f>
        <v>0</v>
      </c>
      <c r="AL572" s="2">
        <f>INDEX('2003'!$C$44:$C$140,'16 Year_History_Results'!CB572)</f>
        <v>0</v>
      </c>
      <c r="AM572" s="2">
        <f>INDEX('2004'!$C$44:$C$140,'16 Year_History_Results'!CC572)</f>
        <v>0</v>
      </c>
      <c r="AN572" s="2">
        <f>INDEX('2005'!$C$44:$C$140,'16 Year_History_Results'!CD572)</f>
        <v>0</v>
      </c>
      <c r="AO572" s="2">
        <f>INDEX('2006'!$C$44:$C$140,'16 Year_History_Results'!CE572)</f>
        <v>0</v>
      </c>
      <c r="AP572" s="2">
        <f>INDEX('2007'!$C$44:$C$140,'16 Year_History_Results'!CF572)</f>
        <v>0</v>
      </c>
      <c r="AQ572" s="2">
        <f>INDEX('2008'!$C$44:$C$140,'16 Year_History_Results'!CG572)</f>
        <v>0</v>
      </c>
      <c r="AR572" s="2">
        <f>INDEX('2009'!$C$44:$C$140,'16 Year_History_Results'!CH572)</f>
        <v>0</v>
      </c>
      <c r="AS572" s="2">
        <f>INDEX('2010'!$C$44:$C$140,'16 Year_History_Results'!CI572)</f>
        <v>0</v>
      </c>
      <c r="AT572" s="2">
        <f>INDEX('2011'!$C$44:$C$140,'16 Year_History_Results'!CJ572)</f>
        <v>0</v>
      </c>
      <c r="AU572" s="2">
        <f>INDEX('2012'!$C$44:$C$140,'16 Year_History_Results'!CK572)</f>
        <v>0</v>
      </c>
      <c r="AV572" s="2">
        <f>INDEX('2013'!$C$44:$C$140,'16 Year_History_Results'!CL572)</f>
        <v>0</v>
      </c>
      <c r="AW572" s="2">
        <f>INDEX('2014'!$C$52:$C$180,'16 Year_History_Results'!CM572)</f>
        <v>0</v>
      </c>
      <c r="AX572" s="2">
        <f>INDEX('2015'!$E$52:$E$308,'16 Year_History_Results'!CN572)</f>
        <v>0</v>
      </c>
      <c r="AY572" s="147">
        <f>INDEX('2016'!$E$52:$E$308,'16 Year_History_Results'!CO572)</f>
        <v>0</v>
      </c>
      <c r="AZ572" s="2"/>
      <c r="BB572">
        <f t="shared" si="444"/>
        <v>1648</v>
      </c>
      <c r="BC572" s="110"/>
      <c r="BD572" s="97"/>
      <c r="BE572" s="146">
        <f>INDEX('2001'!$B$44:$B$140,'16 Year_History_Results'!BZ572)</f>
        <v>0</v>
      </c>
      <c r="BF572" s="2">
        <f>INDEX('2002'!$B$44:$B$140,'16 Year_History_Results'!CA572)</f>
        <v>0</v>
      </c>
      <c r="BG572" s="2">
        <f>INDEX('2003'!$B$44:$B$140,'16 Year_History_Results'!CB572)</f>
        <v>0</v>
      </c>
      <c r="BH572" s="2">
        <f>INDEX('2004'!$B$44:$B$140,'16 Year_History_Results'!CC572)</f>
        <v>0</v>
      </c>
      <c r="BI572" s="2">
        <f>INDEX('2005'!$B$44:$B$140,'16 Year_History_Results'!CD572)</f>
        <v>6</v>
      </c>
      <c r="BJ572" s="2">
        <f>INDEX('2006'!$B$44:$B$140,'16 Year_History_Results'!CE572)</f>
        <v>0</v>
      </c>
      <c r="BK572" s="2">
        <f>INDEX('2007'!$B$44:$B$140,'16 Year_History_Results'!CF572)</f>
        <v>0</v>
      </c>
      <c r="BL572" s="2">
        <f>INDEX('2008'!$B$44:$B$140,'16 Year_History_Results'!CG572)</f>
        <v>0</v>
      </c>
      <c r="BM572" s="2">
        <f>INDEX('2009'!$B$44:$B$140,'16 Year_History_Results'!CH572)</f>
        <v>0</v>
      </c>
      <c r="BN572" s="2">
        <f>INDEX('2010'!$B$44:$B$140,'16 Year_History_Results'!CI572)</f>
        <v>0</v>
      </c>
      <c r="BO572" s="2">
        <f>INDEX('2011'!$B$44:$B$140,'16 Year_History_Results'!CJ572)</f>
        <v>0</v>
      </c>
      <c r="BP572" s="2">
        <f>INDEX('2012'!$B$44:$B$140,'16 Year_History_Results'!CK572)</f>
        <v>0</v>
      </c>
      <c r="BQ572" s="2">
        <f>INDEX('2013'!$B$44:$B$140,'16 Year_History_Results'!CL572)</f>
        <v>0</v>
      </c>
      <c r="BR572" s="2">
        <f>INDEX('2014'!$B$52:$B$180,'16 Year_History_Results'!CM572)</f>
        <v>0</v>
      </c>
      <c r="BS572" s="147">
        <f>INDEX('2015'!$B$52:$B$308,'16 Year_History_Results'!CN572)</f>
        <v>0</v>
      </c>
      <c r="BT572" s="147">
        <f>INDEX('2016'!$B$52:$B$308,'16 Year_History_Results'!CO572)</f>
        <v>0</v>
      </c>
      <c r="BW572">
        <f t="shared" si="445"/>
        <v>1648</v>
      </c>
      <c r="BX572" s="110"/>
      <c r="BY572" s="97"/>
      <c r="BZ572" s="146">
        <f>IF(ISNA(MATCH($BW572,'2001'!$A$44:$A$139,0)),97,MATCH($BW572,'2001'!$A$44:$A$139,0))</f>
        <v>97</v>
      </c>
      <c r="CA572" s="2">
        <f>IF(ISNA(MATCH($BW572,'2002'!$A$44:$A$139,0)),97,MATCH($BW572,'2002'!$A$44:$A$139,0))</f>
        <v>97</v>
      </c>
      <c r="CB572" s="2">
        <f>IF(ISNA(MATCH($BW572,'2003'!$A$44:$A$139,0)),97,MATCH($BW572,'2003'!$A$44:$A$139,0))</f>
        <v>97</v>
      </c>
      <c r="CC572" s="2">
        <f>IF(ISNA(MATCH($BW572,'2004'!$A$44:$A$139,0)),97,MATCH($BW572,'2004'!$A$44:$A$139,0))</f>
        <v>97</v>
      </c>
      <c r="CD572" s="2">
        <f>IF(ISNA(MATCH($BW572,'2005'!$A$44:$A$139,0)),97,MATCH($BW572,'2005'!$A$44:$A$139,0))</f>
        <v>95</v>
      </c>
      <c r="CE572" s="2">
        <f>IF(ISNA(MATCH($BW572,'2006'!$A$44:$A$139,0)),97,MATCH($BW572,'2006'!$A$44:$A$139,0))</f>
        <v>97</v>
      </c>
      <c r="CF572" s="2">
        <f>IF(ISNA(MATCH($BW572,'2007'!$A$44:$A$139,0)),97,MATCH($BW572,'2007'!$A$44:$A$139,0))</f>
        <v>97</v>
      </c>
      <c r="CG572" s="2">
        <f>IF(ISNA(MATCH($BW572,'2008'!$A$44:$A$139,0)),97,MATCH($BW572,'2008'!$A$44:$A$139,0))</f>
        <v>97</v>
      </c>
      <c r="CH572" s="2">
        <f>IF(ISNA(MATCH($BW572,'2009'!$A$44:$A$139,0)),97,MATCH($BW572,'2009'!$A$44:$A$139,0))</f>
        <v>97</v>
      </c>
      <c r="CI572" s="2">
        <f>IF(ISNA(MATCH($BW572,'2010'!$A$44:$A$139,0)),97,MATCH($BW572,'2010'!$A$44:$A$139,0))</f>
        <v>97</v>
      </c>
      <c r="CJ572" s="2">
        <f>IF(ISNA(MATCH($BW572,'2011'!$A$44:$A$139,0)),97,MATCH($BW572,'2011'!$A$44:$A$139,0))</f>
        <v>97</v>
      </c>
      <c r="CK572" s="2">
        <f>IF(ISNA(MATCH($BW572,'2012'!$A$44:$A$139,0)),97,MATCH($BW572,'2012'!$A$44:$A$139,0))</f>
        <v>97</v>
      </c>
      <c r="CL572" s="2">
        <f>IF(ISNA(MATCH($BW572,'2013'!$A$44:$A$139,0)),97,MATCH($BW572,'2013'!$A$44:$A$139,0))</f>
        <v>97</v>
      </c>
      <c r="CM572" s="2">
        <f>IF(ISNA(MATCH($BW572,'2014'!$A$52:$A$179,0)),129,MATCH($BW572,'2014'!$A$52:$A$179,0))</f>
        <v>129</v>
      </c>
      <c r="CN572" s="147">
        <f>IF(ISNA(MATCH($BW572,'2015'!$A$52:$A$307,0)),257,MATCH($BW572,'2015'!$A$52:$A$307,0))</f>
        <v>257</v>
      </c>
      <c r="CO572" s="147">
        <f>IF(ISNA(MATCH($BW572,'2016'!$A$52:$A$307,0)),257,MATCH($BW572,'2016'!$A$52:$A$307,0))</f>
        <v>257</v>
      </c>
      <c r="CQ572">
        <f t="shared" si="422"/>
        <v>1648</v>
      </c>
      <c r="CR572" s="281"/>
      <c r="CS572" s="279"/>
      <c r="CT572" s="278">
        <f t="shared" si="423"/>
        <v>0</v>
      </c>
      <c r="CU572" s="279">
        <f t="shared" si="424"/>
        <v>0</v>
      </c>
      <c r="CV572" s="279">
        <f t="shared" si="425"/>
        <v>0</v>
      </c>
      <c r="CW572" s="279">
        <f t="shared" si="426"/>
        <v>0</v>
      </c>
      <c r="CX572" s="279">
        <f t="shared" si="427"/>
        <v>6</v>
      </c>
      <c r="CY572" s="279">
        <f t="shared" si="428"/>
        <v>3.9996</v>
      </c>
      <c r="CZ572" s="279">
        <f t="shared" si="429"/>
        <v>2.6661333599999999</v>
      </c>
      <c r="DA572" s="279">
        <f t="shared" si="430"/>
        <v>1.7772444977759998</v>
      </c>
      <c r="DB572" s="279">
        <f t="shared" si="431"/>
        <v>1.1847111822174814</v>
      </c>
      <c r="DC572" s="279">
        <f t="shared" si="432"/>
        <v>0.78972847406617308</v>
      </c>
      <c r="DD572" s="279">
        <f t="shared" si="433"/>
        <v>0.52643300081251099</v>
      </c>
      <c r="DE572" s="279">
        <f t="shared" si="434"/>
        <v>0.35092023834161978</v>
      </c>
      <c r="DF572" s="279">
        <f t="shared" si="435"/>
        <v>0.23392343087852374</v>
      </c>
      <c r="DG572" s="279">
        <f t="shared" si="436"/>
        <v>0.15593335902362393</v>
      </c>
      <c r="DH572" s="280">
        <f t="shared" si="437"/>
        <v>0.10394517712514771</v>
      </c>
      <c r="DI572" s="280">
        <f t="shared" si="419"/>
        <v>6.9289855071623455E-2</v>
      </c>
      <c r="DJ572" s="154">
        <f t="shared" si="416"/>
        <v>512</v>
      </c>
      <c r="DK572" s="279">
        <f t="shared" si="438"/>
        <v>1648</v>
      </c>
      <c r="DL572" s="97"/>
      <c r="DM572" s="154"/>
      <c r="DN572" s="267">
        <f>BE572+AJ572+DM572</f>
        <v>0</v>
      </c>
      <c r="DO572" s="154">
        <f>BF572+AK572+DN572</f>
        <v>0</v>
      </c>
      <c r="DP572" s="154">
        <f>BG572+AL572+DO572</f>
        <v>0</v>
      </c>
      <c r="DQ572" s="154">
        <f>BH572+AM572+DP572</f>
        <v>0</v>
      </c>
      <c r="DR572" s="154">
        <f>BI572+AN572+DQ572</f>
        <v>6</v>
      </c>
      <c r="DS572" s="154">
        <f>BJ572+AO572+DR572</f>
        <v>6</v>
      </c>
      <c r="DT572" s="154">
        <f>BK572+AP572+DS572</f>
        <v>6</v>
      </c>
      <c r="DU572" s="154">
        <f>BL572+AQ572+DT572</f>
        <v>6</v>
      </c>
      <c r="DV572" s="154">
        <f>BM572+AR572+DU572</f>
        <v>6</v>
      </c>
      <c r="DW572" s="154">
        <f>BN572+AS572+DV572</f>
        <v>6</v>
      </c>
      <c r="DX572" s="154">
        <f>BO572+AT572+DW572</f>
        <v>6</v>
      </c>
      <c r="DY572" s="154">
        <f>BP572+AU572+DX572</f>
        <v>6</v>
      </c>
      <c r="DZ572" s="154">
        <f t="shared" si="439"/>
        <v>6</v>
      </c>
      <c r="EA572" s="154">
        <f t="shared" si="440"/>
        <v>6</v>
      </c>
      <c r="EB572" s="264">
        <f t="shared" si="441"/>
        <v>6</v>
      </c>
      <c r="EC572" s="264">
        <f t="shared" si="420"/>
        <v>6</v>
      </c>
      <c r="ED572" s="154">
        <f t="shared" si="417"/>
        <v>486</v>
      </c>
    </row>
    <row r="573" spans="2:134" ht="13" thickBot="1" x14ac:dyDescent="0.3">
      <c r="B573" s="131">
        <v>337</v>
      </c>
      <c r="C573" s="50" t="e">
        <f>IF(B573&lt;&gt;#REF!,1,#REF!+1)</f>
        <v>#REF!</v>
      </c>
      <c r="D573" s="50" t="e">
        <f t="shared" si="443"/>
        <v>#REF!</v>
      </c>
      <c r="E573" s="97"/>
      <c r="F573" s="2">
        <f t="shared" si="418"/>
        <v>568</v>
      </c>
      <c r="G573" s="493">
        <v>21</v>
      </c>
      <c r="H573" s="98">
        <f>15- COUNTIF(L573:AC573,"#N/A")</f>
        <v>0</v>
      </c>
      <c r="I573" s="131">
        <f>SUM(AH573:AY573)+SUM(BE573:BT573)</f>
        <v>30</v>
      </c>
      <c r="J573" s="398">
        <f>DI573</f>
        <v>6.8407055097984129E-2</v>
      </c>
      <c r="K573" s="456" t="str">
        <f>IF(ISNUMBER(MATCH(G573,'[4]OPR data'!$A$3:$A$2900,0)),"Y","N")</f>
        <v>Y</v>
      </c>
      <c r="L573" s="110"/>
      <c r="M573" s="233"/>
      <c r="N573" s="469" t="str">
        <f>(INDEX(Finish_table!R$4:R$83,MATCH('16 Year_History_Results'!$G573,Finish_table!S$4:S$83,0),1))</f>
        <v>SF</v>
      </c>
      <c r="O573" s="233" t="e">
        <f>(INDEX(Finish_table!Z$4:Z$99,MATCH('16 Year_History_Results'!$G573,Finish_table!AA$4:AA$99,0),1))</f>
        <v>#N/A</v>
      </c>
      <c r="P573" s="233" t="e">
        <f>(INDEX(Finish_table!AI$4:AI$99,MATCH('16 Year_History_Results'!$G573,Finish_table!AJ$4:AJ$99,0),1))</f>
        <v>#N/A</v>
      </c>
      <c r="Q573" s="233" t="e">
        <f>(INDEX(Finish_table!AR$4:AR$99,MATCH('16 Year_History_Results'!$G573,Finish_table!AS$4:AS$99,0),1))</f>
        <v>#N/A</v>
      </c>
      <c r="R573" s="233" t="e">
        <f>(INDEX(Finish_table!BA$4:BA$99,MATCH('16 Year_History_Results'!$G573,Finish_table!BB$4:BB$99,0),1))</f>
        <v>#N/A</v>
      </c>
      <c r="S573" s="233" t="e">
        <f>(INDEX(Finish_table!BJ$4:BJ$99,MATCH('16 Year_History_Results'!$G573,Finish_table!BK$4:BK$99,0),1))</f>
        <v>#N/A</v>
      </c>
      <c r="T573" s="233" t="e">
        <f>(INDEX(Finish_table!BS$4:BS$99,MATCH('16 Year_History_Results'!$G573,Finish_table!BT$4:BT$99,0),1))</f>
        <v>#N/A</v>
      </c>
      <c r="U573" s="233" t="e">
        <f>(INDEX(Finish_table!CB$4:CB$99,MATCH('16 Year_History_Results'!$G573,Finish_table!CC$4:CC$99,0),1))</f>
        <v>#N/A</v>
      </c>
      <c r="V573" s="233" t="e">
        <f>(INDEX(Finish_table!CK$4:CK$99,MATCH('16 Year_History_Results'!$G573,Finish_table!CL$4:CL$99,0),1))</f>
        <v>#N/A</v>
      </c>
      <c r="W573" s="233" t="e">
        <f>(INDEX(Finish_table!CT$4:CT$99,MATCH('16 Year_History_Results'!$G573,Finish_table!CU$4:CU$99,0),1))</f>
        <v>#N/A</v>
      </c>
      <c r="X573" s="233" t="e">
        <f>(INDEX(Finish_table!DC$4:DC$99,MATCH('16 Year_History_Results'!$G573,Finish_table!DD$4:DD$99,0),1))</f>
        <v>#N/A</v>
      </c>
      <c r="Y573" s="233" t="e">
        <f>(INDEX(Finish_table!DL$4:DL$99,MATCH('16 Year_History_Results'!$G573,Finish_table!DM$4:DM$99,0),1))</f>
        <v>#N/A</v>
      </c>
      <c r="Z573" s="233" t="e">
        <f>(INDEX(Finish_table!DU$4:DU$99,MATCH('16 Year_History_Results'!$G573,Finish_table!DV$4:DV$99,0),1))</f>
        <v>#N/A</v>
      </c>
      <c r="AA573" s="233" t="e">
        <f>(INDEX(Finish_table!ED$4:ED$140,MATCH('16 Year_History_Results'!$G573,Finish_table!EE$4:EE$140,0),1))</f>
        <v>#N/A</v>
      </c>
      <c r="AB573" s="233" t="e">
        <f>(INDEX(Finish_table!EM$4:EM$224,MATCH('16 Year_History_Results'!$G573,Finish_table!EN$4:EN$224,0),1))</f>
        <v>#N/A</v>
      </c>
      <c r="AC573" s="253" t="e">
        <f>(INDEX(Finish_table!EW$4:EW$224,MATCH('16 Year_History_Results'!$G573,Finish_table!EX$4:EX$224,0),1))</f>
        <v>#N/A</v>
      </c>
      <c r="AG573">
        <f t="shared" ref="AG573:AG634" si="476">G573</f>
        <v>21</v>
      </c>
      <c r="AH573" s="110"/>
      <c r="AI573" s="2"/>
      <c r="AJ573" s="146">
        <f>INDEX('2001'!$C$44:$C$140,'16 Year_History_Results'!BZ573)</f>
        <v>20</v>
      </c>
      <c r="AK573" s="2">
        <f>INDEX('2002'!$C$44:$C$140,'16 Year_History_Results'!CA573)</f>
        <v>0</v>
      </c>
      <c r="AL573" s="2">
        <f>INDEX('2003'!$C$44:$C$140,'16 Year_History_Results'!CB573)</f>
        <v>0</v>
      </c>
      <c r="AM573" s="2">
        <f>INDEX('2004'!$C$44:$C$140,'16 Year_History_Results'!CC573)</f>
        <v>0</v>
      </c>
      <c r="AN573" s="2">
        <f>INDEX('2005'!$C$44:$C$140,'16 Year_History_Results'!CD573)</f>
        <v>0</v>
      </c>
      <c r="AO573" s="2">
        <f>INDEX('2006'!$C$44:$C$140,'16 Year_History_Results'!CE573)</f>
        <v>0</v>
      </c>
      <c r="AP573" s="2">
        <f>INDEX('2007'!$C$44:$C$140,'16 Year_History_Results'!CF573)</f>
        <v>0</v>
      </c>
      <c r="AQ573" s="2">
        <f>INDEX('2008'!$C$44:$C$140,'16 Year_History_Results'!CG573)</f>
        <v>0</v>
      </c>
      <c r="AR573" s="2">
        <f>INDEX('2009'!$C$44:$C$140,'16 Year_History_Results'!CH573)</f>
        <v>0</v>
      </c>
      <c r="AS573" s="2">
        <f>INDEX('2010'!$C$44:$C$140,'16 Year_History_Results'!CI573)</f>
        <v>0</v>
      </c>
      <c r="AT573" s="2">
        <f>INDEX('2011'!$C$44:$C$140,'16 Year_History_Results'!CJ573)</f>
        <v>0</v>
      </c>
      <c r="AU573" s="2">
        <f>INDEX('2012'!$C$44:$C$140,'16 Year_History_Results'!CK573)</f>
        <v>0</v>
      </c>
      <c r="AV573" s="2">
        <f>INDEX('2013'!$C$44:$C$140,'16 Year_History_Results'!CL573)</f>
        <v>0</v>
      </c>
      <c r="AW573" s="2">
        <f>INDEX('2014'!$C$52:$C$180,'16 Year_History_Results'!CM573)</f>
        <v>0</v>
      </c>
      <c r="AX573" s="2">
        <f>INDEX('2015'!$E$52:$E$308,'16 Year_History_Results'!CN573)</f>
        <v>0</v>
      </c>
      <c r="AY573" s="147">
        <f>INDEX('2016'!$E$52:$E$308,'16 Year_History_Results'!CO573)</f>
        <v>0</v>
      </c>
      <c r="AZ573" s="2"/>
      <c r="BB573">
        <f t="shared" si="444"/>
        <v>21</v>
      </c>
      <c r="BC573" s="110"/>
      <c r="BD573" s="97"/>
      <c r="BE573" s="146">
        <f>INDEX('2001'!$B$44:$B$140,'16 Year_History_Results'!BZ573)</f>
        <v>10</v>
      </c>
      <c r="BF573" s="2">
        <f>INDEX('2002'!$B$44:$B$140,'16 Year_History_Results'!CA573)</f>
        <v>0</v>
      </c>
      <c r="BG573" s="2">
        <f>INDEX('2003'!$B$44:$B$140,'16 Year_History_Results'!CB573)</f>
        <v>0</v>
      </c>
      <c r="BH573" s="2">
        <f>INDEX('2004'!$B$44:$B$140,'16 Year_History_Results'!CC573)</f>
        <v>0</v>
      </c>
      <c r="BI573" s="2">
        <f>INDEX('2005'!$B$44:$B$140,'16 Year_History_Results'!CD573)</f>
        <v>0</v>
      </c>
      <c r="BJ573" s="2">
        <f>INDEX('2006'!$B$44:$B$140,'16 Year_History_Results'!CE573)</f>
        <v>0</v>
      </c>
      <c r="BK573" s="2">
        <f>INDEX('2007'!$B$44:$B$140,'16 Year_History_Results'!CF573)</f>
        <v>0</v>
      </c>
      <c r="BL573" s="2">
        <f>INDEX('2008'!$B$44:$B$140,'16 Year_History_Results'!CG573)</f>
        <v>0</v>
      </c>
      <c r="BM573" s="2">
        <f>INDEX('2009'!$B$44:$B$140,'16 Year_History_Results'!CH573)</f>
        <v>0</v>
      </c>
      <c r="BN573" s="2">
        <f>INDEX('2010'!$B$44:$B$140,'16 Year_History_Results'!CI573)</f>
        <v>0</v>
      </c>
      <c r="BO573" s="2">
        <f>INDEX('2011'!$B$44:$B$140,'16 Year_History_Results'!CJ573)</f>
        <v>0</v>
      </c>
      <c r="BP573" s="2">
        <f>INDEX('2012'!$B$44:$B$140,'16 Year_History_Results'!CK573)</f>
        <v>0</v>
      </c>
      <c r="BQ573" s="2">
        <f>INDEX('2013'!$B$44:$B$140,'16 Year_History_Results'!CL573)</f>
        <v>0</v>
      </c>
      <c r="BR573" s="2">
        <f>INDEX('2014'!$B$52:$B$180,'16 Year_History_Results'!CM573)</f>
        <v>0</v>
      </c>
      <c r="BS573" s="147">
        <f>INDEX('2015'!$B$52:$B$308,'16 Year_History_Results'!CN573)</f>
        <v>0</v>
      </c>
      <c r="BT573" s="147">
        <f>INDEX('2016'!$B$52:$B$308,'16 Year_History_Results'!CO573)</f>
        <v>0</v>
      </c>
      <c r="BW573">
        <f t="shared" si="445"/>
        <v>21</v>
      </c>
      <c r="BX573" s="110"/>
      <c r="BY573" s="97"/>
      <c r="BZ573" s="146">
        <f>IF(ISNA(MATCH($BW573,'2001'!$A$44:$A$139,0)),97,MATCH($BW573,'2001'!$A$44:$A$139,0))</f>
        <v>2</v>
      </c>
      <c r="CA573" s="2">
        <f>IF(ISNA(MATCH($BW573,'2002'!$A$44:$A$139,0)),97,MATCH($BW573,'2002'!$A$44:$A$139,0))</f>
        <v>97</v>
      </c>
      <c r="CB573" s="2">
        <f>IF(ISNA(MATCH($BW573,'2003'!$A$44:$A$139,0)),97,MATCH($BW573,'2003'!$A$44:$A$139,0))</f>
        <v>97</v>
      </c>
      <c r="CC573" s="2">
        <f>IF(ISNA(MATCH($BW573,'2004'!$A$44:$A$139,0)),97,MATCH($BW573,'2004'!$A$44:$A$139,0))</f>
        <v>97</v>
      </c>
      <c r="CD573" s="2">
        <f>IF(ISNA(MATCH($BW573,'2005'!$A$44:$A$139,0)),97,MATCH($BW573,'2005'!$A$44:$A$139,0))</f>
        <v>97</v>
      </c>
      <c r="CE573" s="2">
        <f>IF(ISNA(MATCH($BW573,'2006'!$A$44:$A$139,0)),97,MATCH($BW573,'2006'!$A$44:$A$139,0))</f>
        <v>97</v>
      </c>
      <c r="CF573" s="2">
        <f>IF(ISNA(MATCH($BW573,'2007'!$A$44:$A$139,0)),97,MATCH($BW573,'2007'!$A$44:$A$139,0))</f>
        <v>97</v>
      </c>
      <c r="CG573" s="2">
        <f>IF(ISNA(MATCH($BW573,'2008'!$A$44:$A$139,0)),97,MATCH($BW573,'2008'!$A$44:$A$139,0))</f>
        <v>97</v>
      </c>
      <c r="CH573" s="2">
        <f>IF(ISNA(MATCH($BW573,'2009'!$A$44:$A$139,0)),97,MATCH($BW573,'2009'!$A$44:$A$139,0))</f>
        <v>97</v>
      </c>
      <c r="CI573" s="2">
        <f>IF(ISNA(MATCH($BW573,'2010'!$A$44:$A$139,0)),97,MATCH($BW573,'2010'!$A$44:$A$139,0))</f>
        <v>97</v>
      </c>
      <c r="CJ573" s="2">
        <f>IF(ISNA(MATCH($BW573,'2011'!$A$44:$A$139,0)),97,MATCH($BW573,'2011'!$A$44:$A$139,0))</f>
        <v>97</v>
      </c>
      <c r="CK573" s="2">
        <f>IF(ISNA(MATCH($BW573,'2012'!$A$44:$A$139,0)),97,MATCH($BW573,'2012'!$A$44:$A$139,0))</f>
        <v>97</v>
      </c>
      <c r="CL573" s="2">
        <f>IF(ISNA(MATCH($BW573,'2013'!$A$44:$A$139,0)),97,MATCH($BW573,'2013'!$A$44:$A$139,0))</f>
        <v>97</v>
      </c>
      <c r="CM573" s="2">
        <f>IF(ISNA(MATCH($BW573,'2014'!$A$52:$A$179,0)),129,MATCH($BW573,'2014'!$A$52:$A$179,0))</f>
        <v>129</v>
      </c>
      <c r="CN573" s="147">
        <f>IF(ISNA(MATCH($BW573,'2015'!$A$52:$A$307,0)),257,MATCH($BW573,'2015'!$A$52:$A$307,0))</f>
        <v>257</v>
      </c>
      <c r="CO573" s="147">
        <f>IF(ISNA(MATCH($BW573,'2016'!$A$52:$A$307,0)),257,MATCH($BW573,'2016'!$A$52:$A$307,0))</f>
        <v>257</v>
      </c>
      <c r="CQ573">
        <f t="shared" ref="CQ573:CQ634" si="477">G573</f>
        <v>21</v>
      </c>
      <c r="CR573" s="281"/>
      <c r="CS573" s="279"/>
      <c r="CT573" s="278">
        <f t="shared" ref="CT573:CT634" si="478">BE573+AJ573</f>
        <v>30</v>
      </c>
      <c r="CU573" s="279">
        <f t="shared" ref="CU573:CU634" si="479">(BF573+AK573)+(CT573*$AE$1)</f>
        <v>19.997999999999998</v>
      </c>
      <c r="CV573" s="279">
        <f t="shared" ref="CV573:CV634" si="480">BG573+AL573+(CU573*$AE$1)</f>
        <v>13.330666799999998</v>
      </c>
      <c r="CW573" s="279">
        <f t="shared" ref="CW573:CW634" si="481">BH573+AM573+(CV573*$AE$1)</f>
        <v>8.8862224888799979</v>
      </c>
      <c r="CX573" s="279">
        <f t="shared" ref="CX573:CX634" si="482">BI573+AN573+(CW573*$AE$1)</f>
        <v>5.9235559110874068</v>
      </c>
      <c r="CY573" s="279">
        <f t="shared" ref="CY573:CY634" si="483">BJ573+AO573+(CX573*$AE$1)</f>
        <v>3.9486423703308651</v>
      </c>
      <c r="CZ573" s="279">
        <f t="shared" ref="CZ573:CZ634" si="484">BK573+AP573+(CY573*$AE$1)</f>
        <v>2.6321650040625544</v>
      </c>
      <c r="DA573" s="279">
        <f t="shared" ref="DA573:DA634" si="485">BL573+AQ573+(CZ573*$AE$1)</f>
        <v>1.7546011917080986</v>
      </c>
      <c r="DB573" s="279">
        <f t="shared" ref="DB573:DB634" si="486">BM573+AR573+(DA573*$AE$1)</f>
        <v>1.1696171543926184</v>
      </c>
      <c r="DC573" s="279">
        <f t="shared" ref="DC573:DC634" si="487">BN573+AS573+(DB573*$AE$1)</f>
        <v>0.77966679511811943</v>
      </c>
      <c r="DD573" s="279">
        <f t="shared" ref="DD573:DD634" si="488">BO573+AT573+(DC573*$AE$1)</f>
        <v>0.5197258856257384</v>
      </c>
      <c r="DE573" s="279">
        <f t="shared" ref="DE573:DE634" si="489">BP573+AU573+(DD573*$AE$1)</f>
        <v>0.3464492753581172</v>
      </c>
      <c r="DF573" s="279">
        <f t="shared" ref="DF573:DF634" si="490">BQ573+AV573+(DE573*$AE$1)</f>
        <v>0.23094308695372093</v>
      </c>
      <c r="DG573" s="279">
        <f t="shared" ref="DG573:DG634" si="491">BR573+AW573+(DF573*$AE$1)</f>
        <v>0.15394666176335037</v>
      </c>
      <c r="DH573" s="280">
        <f t="shared" ref="DH573:DH634" si="492">BS573+AX573+(DG573*$AE$1)</f>
        <v>0.10262084473144935</v>
      </c>
      <c r="DI573" s="280">
        <f t="shared" ref="DI573:DI634" si="493">BT573+AY573+(DH573*$AE$1)</f>
        <v>6.8407055097984129E-2</v>
      </c>
      <c r="DJ573" s="154" t="e">
        <f t="shared" ref="DJ573:DJ634" si="494">RANK(DH573,DH$6:DH$572)</f>
        <v>#N/A</v>
      </c>
      <c r="DK573" s="279">
        <f t="shared" ref="DK573:DK634" si="495">G573</f>
        <v>21</v>
      </c>
      <c r="DL573" s="97"/>
      <c r="DM573" s="154"/>
      <c r="DN573" s="267">
        <f t="shared" ref="DN573:DY573" si="496">BE573+AJ573+DM573</f>
        <v>30</v>
      </c>
      <c r="DO573" s="154">
        <f t="shared" si="496"/>
        <v>30</v>
      </c>
      <c r="DP573" s="154">
        <f t="shared" si="496"/>
        <v>30</v>
      </c>
      <c r="DQ573" s="154">
        <f t="shared" si="496"/>
        <v>30</v>
      </c>
      <c r="DR573" s="154">
        <f t="shared" si="496"/>
        <v>30</v>
      </c>
      <c r="DS573" s="154">
        <f t="shared" si="496"/>
        <v>30</v>
      </c>
      <c r="DT573" s="154">
        <f t="shared" si="496"/>
        <v>30</v>
      </c>
      <c r="DU573" s="154">
        <f t="shared" si="496"/>
        <v>30</v>
      </c>
      <c r="DV573" s="154">
        <f t="shared" si="496"/>
        <v>30</v>
      </c>
      <c r="DW573" s="154">
        <f t="shared" si="496"/>
        <v>30</v>
      </c>
      <c r="DX573" s="154">
        <f t="shared" si="496"/>
        <v>30</v>
      </c>
      <c r="DY573" s="154">
        <f t="shared" si="496"/>
        <v>30</v>
      </c>
      <c r="DZ573" s="154">
        <f t="shared" ref="DZ573:DZ634" si="497">BQ573+AV573+DY573</f>
        <v>30</v>
      </c>
      <c r="EA573" s="154">
        <f t="shared" ref="EA573:EA634" si="498">BR573+AW573+DZ573</f>
        <v>30</v>
      </c>
      <c r="EB573" s="264">
        <f t="shared" ref="EB573:EB634" si="499">BS573+AX573+EA573</f>
        <v>30</v>
      </c>
      <c r="EC573" s="264">
        <f t="shared" ref="EC573:EC634" si="500">BT573+AY573+EB573</f>
        <v>30</v>
      </c>
      <c r="ED573" s="154">
        <f t="shared" ref="ED573:ED634" si="501">RANK(EB573,EB$6:EB$572)</f>
        <v>251</v>
      </c>
    </row>
    <row r="574" spans="2:134" ht="13" thickBot="1" x14ac:dyDescent="0.3">
      <c r="B574" s="131">
        <v>340</v>
      </c>
      <c r="C574" s="50">
        <f t="shared" si="442"/>
        <v>1</v>
      </c>
      <c r="D574" s="50">
        <f t="shared" si="443"/>
        <v>0</v>
      </c>
      <c r="E574" s="97"/>
      <c r="F574" s="2">
        <f t="shared" si="418"/>
        <v>569</v>
      </c>
      <c r="G574" s="523">
        <v>123</v>
      </c>
      <c r="H574" s="98">
        <f>15- COUNTIF(L574:AC574,"#N/A")</f>
        <v>0</v>
      </c>
      <c r="I574" s="131">
        <f>SUM(AH574:AY574)+SUM(BE574:BT574)</f>
        <v>13</v>
      </c>
      <c r="J574" s="398">
        <f>DI574</f>
        <v>6.6710220097451825E-2</v>
      </c>
      <c r="K574" s="456" t="str">
        <f>IF(ISNUMBER(MATCH(G574,'[4]OPR data'!$A$3:$A$2900,0)),"Y","N")</f>
        <v>Y</v>
      </c>
      <c r="L574" s="110"/>
      <c r="M574" s="233"/>
      <c r="N574" s="469" t="e">
        <f>(INDEX(Finish_table!R$4:R$83,MATCH('16 Year_History_Results'!$G574,Finish_table!S$4:S$83,0),1))</f>
        <v>#N/A</v>
      </c>
      <c r="O574" s="233" t="e">
        <f>(INDEX(Finish_table!Z$4:Z$99,MATCH('16 Year_History_Results'!$G574,Finish_table!AA$4:AA$99,0),1))</f>
        <v>#N/A</v>
      </c>
      <c r="P574" s="233" t="str">
        <f>(INDEX(Finish_table!AI$4:AI$99,MATCH('16 Year_History_Results'!$G574,Finish_table!AJ$4:AJ$99,0),1))</f>
        <v>SF</v>
      </c>
      <c r="Q574" s="233" t="e">
        <f>(INDEX(Finish_table!AR$4:AR$99,MATCH('16 Year_History_Results'!$G574,Finish_table!AS$4:AS$99,0),1))</f>
        <v>#N/A</v>
      </c>
      <c r="R574" s="233" t="e">
        <f>(INDEX(Finish_table!BA$4:BA$99,MATCH('16 Year_History_Results'!$G574,Finish_table!BB$4:BB$99,0),1))</f>
        <v>#N/A</v>
      </c>
      <c r="S574" s="233" t="e">
        <f>(INDEX(Finish_table!BJ$4:BJ$99,MATCH('16 Year_History_Results'!$G574,Finish_table!BK$4:BK$99,0),1))</f>
        <v>#N/A</v>
      </c>
      <c r="T574" s="233" t="e">
        <f>(INDEX(Finish_table!BS$4:BS$99,MATCH('16 Year_History_Results'!$G574,Finish_table!BT$4:BT$99,0),1))</f>
        <v>#N/A</v>
      </c>
      <c r="U574" s="233" t="e">
        <f>(INDEX(Finish_table!CB$4:CB$99,MATCH('16 Year_History_Results'!$G574,Finish_table!CC$4:CC$99,0),1))</f>
        <v>#N/A</v>
      </c>
      <c r="V574" s="233" t="e">
        <f>(INDEX(Finish_table!CK$4:CK$99,MATCH('16 Year_History_Results'!$G574,Finish_table!CL$4:CL$99,0),1))</f>
        <v>#N/A</v>
      </c>
      <c r="W574" s="233" t="e">
        <f>(INDEX(Finish_table!CT$4:CT$99,MATCH('16 Year_History_Results'!$G574,Finish_table!CU$4:CU$99,0),1))</f>
        <v>#N/A</v>
      </c>
      <c r="X574" s="233" t="e">
        <f>(INDEX(Finish_table!DC$4:DC$99,MATCH('16 Year_History_Results'!$G574,Finish_table!DD$4:DD$99,0),1))</f>
        <v>#N/A</v>
      </c>
      <c r="Y574" s="233" t="e">
        <f>(INDEX(Finish_table!DL$4:DL$99,MATCH('16 Year_History_Results'!$G574,Finish_table!DM$4:DM$99,0),1))</f>
        <v>#N/A</v>
      </c>
      <c r="Z574" s="233" t="e">
        <f>(INDEX(Finish_table!DU$4:DU$99,MATCH('16 Year_History_Results'!$G574,Finish_table!DV$4:DV$99,0),1))</f>
        <v>#N/A</v>
      </c>
      <c r="AA574" s="233" t="e">
        <f>(INDEX(Finish_table!ED$4:ED$140,MATCH('16 Year_History_Results'!$G574,Finish_table!EE$4:EE$140,0),1))</f>
        <v>#N/A</v>
      </c>
      <c r="AB574" s="233" t="e">
        <f>(INDEX(Finish_table!EM$4:EM$224,MATCH('16 Year_History_Results'!$G574,Finish_table!EN$4:EN$224,0),1))</f>
        <v>#N/A</v>
      </c>
      <c r="AC574" s="253" t="e">
        <f>(INDEX(Finish_table!EW$4:EW$224,MATCH('16 Year_History_Results'!$G574,Finish_table!EX$4:EX$224,0),1))</f>
        <v>#N/A</v>
      </c>
      <c r="AG574">
        <f t="shared" si="476"/>
        <v>123</v>
      </c>
      <c r="AH574" s="110"/>
      <c r="AI574" s="2"/>
      <c r="AJ574" s="146">
        <f>INDEX('2001'!$C$44:$C$140,'16 Year_History_Results'!BZ574)</f>
        <v>0</v>
      </c>
      <c r="AK574" s="2">
        <f>INDEX('2002'!$C$44:$C$140,'16 Year_History_Results'!CA574)</f>
        <v>0</v>
      </c>
      <c r="AL574" s="2">
        <f>INDEX('2003'!$C$44:$C$140,'16 Year_History_Results'!CB574)</f>
        <v>10</v>
      </c>
      <c r="AM574" s="2">
        <f>INDEX('2004'!$C$44:$C$140,'16 Year_History_Results'!CC574)</f>
        <v>0</v>
      </c>
      <c r="AN574" s="2">
        <f>INDEX('2005'!$C$44:$C$140,'16 Year_History_Results'!CD574)</f>
        <v>0</v>
      </c>
      <c r="AO574" s="2">
        <f>INDEX('2006'!$C$44:$C$140,'16 Year_History_Results'!CE574)</f>
        <v>0</v>
      </c>
      <c r="AP574" s="2">
        <f>INDEX('2007'!$C$44:$C$140,'16 Year_History_Results'!CF574)</f>
        <v>0</v>
      </c>
      <c r="AQ574" s="2">
        <f>INDEX('2008'!$C$44:$C$140,'16 Year_History_Results'!CG574)</f>
        <v>0</v>
      </c>
      <c r="AR574" s="2">
        <f>INDEX('2009'!$C$44:$C$140,'16 Year_History_Results'!CH574)</f>
        <v>0</v>
      </c>
      <c r="AS574" s="2">
        <f>INDEX('2010'!$C$44:$C$140,'16 Year_History_Results'!CI574)</f>
        <v>0</v>
      </c>
      <c r="AT574" s="2">
        <f>INDEX('2011'!$C$44:$C$140,'16 Year_History_Results'!CJ574)</f>
        <v>0</v>
      </c>
      <c r="AU574" s="2">
        <f>INDEX('2012'!$C$44:$C$140,'16 Year_History_Results'!CK574)</f>
        <v>0</v>
      </c>
      <c r="AV574" s="2">
        <f>INDEX('2013'!$C$44:$C$140,'16 Year_History_Results'!CL574)</f>
        <v>0</v>
      </c>
      <c r="AW574" s="2">
        <f>INDEX('2014'!$C$52:$C$180,'16 Year_History_Results'!CM574)</f>
        <v>0</v>
      </c>
      <c r="AX574" s="2">
        <f>INDEX('2015'!$E$52:$E$308,'16 Year_History_Results'!CN574)</f>
        <v>0</v>
      </c>
      <c r="AY574" s="147">
        <f>INDEX('2016'!$E$52:$E$308,'16 Year_History_Results'!CO574)</f>
        <v>0</v>
      </c>
      <c r="AZ574" s="2"/>
      <c r="BB574">
        <f t="shared" si="444"/>
        <v>123</v>
      </c>
      <c r="BC574" s="110"/>
      <c r="BD574" s="97"/>
      <c r="BE574" s="146">
        <f>INDEX('2001'!$B$44:$B$140,'16 Year_History_Results'!BZ574)</f>
        <v>0</v>
      </c>
      <c r="BF574" s="2">
        <f>INDEX('2002'!$B$44:$B$140,'16 Year_History_Results'!CA574)</f>
        <v>0</v>
      </c>
      <c r="BG574" s="2">
        <f>INDEX('2003'!$B$44:$B$140,'16 Year_History_Results'!CB574)</f>
        <v>3</v>
      </c>
      <c r="BH574" s="2">
        <f>INDEX('2004'!$B$44:$B$140,'16 Year_History_Results'!CC574)</f>
        <v>0</v>
      </c>
      <c r="BI574" s="2">
        <f>INDEX('2005'!$B$44:$B$140,'16 Year_History_Results'!CD574)</f>
        <v>0</v>
      </c>
      <c r="BJ574" s="2">
        <f>INDEX('2006'!$B$44:$B$140,'16 Year_History_Results'!CE574)</f>
        <v>0</v>
      </c>
      <c r="BK574" s="2">
        <f>INDEX('2007'!$B$44:$B$140,'16 Year_History_Results'!CF574)</f>
        <v>0</v>
      </c>
      <c r="BL574" s="2">
        <f>INDEX('2008'!$B$44:$B$140,'16 Year_History_Results'!CG574)</f>
        <v>0</v>
      </c>
      <c r="BM574" s="2">
        <f>INDEX('2009'!$B$44:$B$140,'16 Year_History_Results'!CH574)</f>
        <v>0</v>
      </c>
      <c r="BN574" s="2">
        <f>INDEX('2010'!$B$44:$B$140,'16 Year_History_Results'!CI574)</f>
        <v>0</v>
      </c>
      <c r="BO574" s="2">
        <f>INDEX('2011'!$B$44:$B$140,'16 Year_History_Results'!CJ574)</f>
        <v>0</v>
      </c>
      <c r="BP574" s="2">
        <f>INDEX('2012'!$B$44:$B$140,'16 Year_History_Results'!CK574)</f>
        <v>0</v>
      </c>
      <c r="BQ574" s="2">
        <f>INDEX('2013'!$B$44:$B$140,'16 Year_History_Results'!CL574)</f>
        <v>0</v>
      </c>
      <c r="BR574" s="2">
        <f>INDEX('2014'!$B$52:$B$180,'16 Year_History_Results'!CM574)</f>
        <v>0</v>
      </c>
      <c r="BS574" s="147">
        <f>INDEX('2015'!$B$52:$B$308,'16 Year_History_Results'!CN574)</f>
        <v>0</v>
      </c>
      <c r="BT574" s="147">
        <f>INDEX('2016'!$B$52:$B$308,'16 Year_History_Results'!CO574)</f>
        <v>0</v>
      </c>
      <c r="BW574">
        <f t="shared" si="445"/>
        <v>123</v>
      </c>
      <c r="BX574" s="110"/>
      <c r="BY574" s="97"/>
      <c r="BZ574" s="146">
        <f>IF(ISNA(MATCH($BW574,'2001'!$A$44:$A$139,0)),97,MATCH($BW574,'2001'!$A$44:$A$139,0))</f>
        <v>97</v>
      </c>
      <c r="CA574" s="2">
        <f>IF(ISNA(MATCH($BW574,'2002'!$A$44:$A$139,0)),97,MATCH($BW574,'2002'!$A$44:$A$139,0))</f>
        <v>97</v>
      </c>
      <c r="CB574" s="2">
        <f>IF(ISNA(MATCH($BW574,'2003'!$A$44:$A$139,0)),97,MATCH($BW574,'2003'!$A$44:$A$139,0))</f>
        <v>25</v>
      </c>
      <c r="CC574" s="2">
        <f>IF(ISNA(MATCH($BW574,'2004'!$A$44:$A$139,0)),97,MATCH($BW574,'2004'!$A$44:$A$139,0))</f>
        <v>97</v>
      </c>
      <c r="CD574" s="2">
        <f>IF(ISNA(MATCH($BW574,'2005'!$A$44:$A$139,0)),97,MATCH($BW574,'2005'!$A$44:$A$139,0))</f>
        <v>97</v>
      </c>
      <c r="CE574" s="2">
        <f>IF(ISNA(MATCH($BW574,'2006'!$A$44:$A$139,0)),97,MATCH($BW574,'2006'!$A$44:$A$139,0))</f>
        <v>97</v>
      </c>
      <c r="CF574" s="2">
        <f>IF(ISNA(MATCH($BW574,'2007'!$A$44:$A$139,0)),97,MATCH($BW574,'2007'!$A$44:$A$139,0))</f>
        <v>97</v>
      </c>
      <c r="CG574" s="2">
        <f>IF(ISNA(MATCH($BW574,'2008'!$A$44:$A$139,0)),97,MATCH($BW574,'2008'!$A$44:$A$139,0))</f>
        <v>97</v>
      </c>
      <c r="CH574" s="2">
        <f>IF(ISNA(MATCH($BW574,'2009'!$A$44:$A$139,0)),97,MATCH($BW574,'2009'!$A$44:$A$139,0))</f>
        <v>97</v>
      </c>
      <c r="CI574" s="2">
        <f>IF(ISNA(MATCH($BW574,'2010'!$A$44:$A$139,0)),97,MATCH($BW574,'2010'!$A$44:$A$139,0))</f>
        <v>97</v>
      </c>
      <c r="CJ574" s="2">
        <f>IF(ISNA(MATCH($BW574,'2011'!$A$44:$A$139,0)),97,MATCH($BW574,'2011'!$A$44:$A$139,0))</f>
        <v>97</v>
      </c>
      <c r="CK574" s="2">
        <f>IF(ISNA(MATCH($BW574,'2012'!$A$44:$A$139,0)),97,MATCH($BW574,'2012'!$A$44:$A$139,0))</f>
        <v>97</v>
      </c>
      <c r="CL574" s="2">
        <f>IF(ISNA(MATCH($BW574,'2013'!$A$44:$A$139,0)),97,MATCH($BW574,'2013'!$A$44:$A$139,0))</f>
        <v>97</v>
      </c>
      <c r="CM574" s="2">
        <f>IF(ISNA(MATCH($BW574,'2014'!$A$52:$A$179,0)),129,MATCH($BW574,'2014'!$A$52:$A$179,0))</f>
        <v>129</v>
      </c>
      <c r="CN574" s="147">
        <f>IF(ISNA(MATCH($BW574,'2015'!$A$52:$A$307,0)),257,MATCH($BW574,'2015'!$A$52:$A$307,0))</f>
        <v>257</v>
      </c>
      <c r="CO574" s="147">
        <f>IF(ISNA(MATCH($BW574,'2016'!$A$52:$A$307,0)),257,MATCH($BW574,'2016'!$A$52:$A$307,0))</f>
        <v>257</v>
      </c>
      <c r="CQ574">
        <f t="shared" si="477"/>
        <v>123</v>
      </c>
      <c r="CR574" s="281"/>
      <c r="CS574" s="279"/>
      <c r="CT574" s="278">
        <f t="shared" si="478"/>
        <v>0</v>
      </c>
      <c r="CU574" s="279">
        <f t="shared" si="479"/>
        <v>0</v>
      </c>
      <c r="CV574" s="279">
        <f t="shared" si="480"/>
        <v>13</v>
      </c>
      <c r="CW574" s="279">
        <f t="shared" si="481"/>
        <v>8.6657999999999991</v>
      </c>
      <c r="CX574" s="279">
        <f t="shared" si="482"/>
        <v>5.7766222799999989</v>
      </c>
      <c r="CY574" s="279">
        <f t="shared" si="483"/>
        <v>3.8506964118479989</v>
      </c>
      <c r="CZ574" s="279">
        <f t="shared" si="484"/>
        <v>2.566874228137876</v>
      </c>
      <c r="DA574" s="279">
        <f t="shared" si="485"/>
        <v>1.7110783604767081</v>
      </c>
      <c r="DB574" s="279">
        <f t="shared" si="486"/>
        <v>1.1406048350937736</v>
      </c>
      <c r="DC574" s="279">
        <f t="shared" si="487"/>
        <v>0.76032718307350944</v>
      </c>
      <c r="DD574" s="279">
        <f t="shared" si="488"/>
        <v>0.50683410023680142</v>
      </c>
      <c r="DE574" s="279">
        <f t="shared" si="489"/>
        <v>0.33785561121785179</v>
      </c>
      <c r="DF574" s="279">
        <f t="shared" si="490"/>
        <v>0.22521455043781999</v>
      </c>
      <c r="DG574" s="279">
        <f t="shared" si="491"/>
        <v>0.1501280193218508</v>
      </c>
      <c r="DH574" s="280">
        <f t="shared" si="492"/>
        <v>0.10007533767994574</v>
      </c>
      <c r="DI574" s="280">
        <f t="shared" si="493"/>
        <v>6.6710220097451825E-2</v>
      </c>
      <c r="DJ574" s="154" t="e">
        <f t="shared" si="494"/>
        <v>#N/A</v>
      </c>
      <c r="DK574" s="279">
        <f t="shared" si="495"/>
        <v>123</v>
      </c>
      <c r="DL574" s="97"/>
      <c r="DM574" s="154"/>
      <c r="DN574" s="267">
        <f t="shared" ref="DN574:DY574" si="502">BE574+AJ574+DM574</f>
        <v>0</v>
      </c>
      <c r="DO574" s="154">
        <f t="shared" si="502"/>
        <v>0</v>
      </c>
      <c r="DP574" s="154">
        <f t="shared" si="502"/>
        <v>13</v>
      </c>
      <c r="DQ574" s="154">
        <f t="shared" si="502"/>
        <v>13</v>
      </c>
      <c r="DR574" s="154">
        <f t="shared" si="502"/>
        <v>13</v>
      </c>
      <c r="DS574" s="154">
        <f t="shared" si="502"/>
        <v>13</v>
      </c>
      <c r="DT574" s="154">
        <f t="shared" si="502"/>
        <v>13</v>
      </c>
      <c r="DU574" s="154">
        <f t="shared" si="502"/>
        <v>13</v>
      </c>
      <c r="DV574" s="154">
        <f t="shared" si="502"/>
        <v>13</v>
      </c>
      <c r="DW574" s="154">
        <f t="shared" si="502"/>
        <v>13</v>
      </c>
      <c r="DX574" s="154">
        <f t="shared" si="502"/>
        <v>13</v>
      </c>
      <c r="DY574" s="154">
        <f t="shared" si="502"/>
        <v>13</v>
      </c>
      <c r="DZ574" s="154">
        <f t="shared" si="497"/>
        <v>13</v>
      </c>
      <c r="EA574" s="154">
        <f t="shared" si="498"/>
        <v>13</v>
      </c>
      <c r="EB574" s="264">
        <f t="shared" si="499"/>
        <v>13</v>
      </c>
      <c r="EC574" s="264">
        <f t="shared" si="500"/>
        <v>13</v>
      </c>
      <c r="ED574" s="154">
        <f t="shared" si="501"/>
        <v>381</v>
      </c>
    </row>
    <row r="575" spans="2:134" ht="13" thickBot="1" x14ac:dyDescent="0.3">
      <c r="B575" s="131">
        <v>340</v>
      </c>
      <c r="C575" s="50">
        <f t="shared" si="442"/>
        <v>2</v>
      </c>
      <c r="D575" s="50">
        <f t="shared" si="443"/>
        <v>0</v>
      </c>
      <c r="E575" s="97"/>
      <c r="F575" s="2">
        <f t="shared" si="418"/>
        <v>570</v>
      </c>
      <c r="G575" s="99">
        <v>587</v>
      </c>
      <c r="H575" s="98">
        <f>15- COUNTIF(L575:AC575,"#N/A")</f>
        <v>0</v>
      </c>
      <c r="I575" s="131">
        <f>SUM(AH575:AY575)+SUM(BE575:BT575)</f>
        <v>13</v>
      </c>
      <c r="J575" s="398">
        <f>DI575</f>
        <v>6.6710220097451825E-2</v>
      </c>
      <c r="K575" s="456" t="str">
        <f>IF(ISNUMBER(MATCH(G575,'[4]OPR data'!$A$3:$A$2900,0)),"Y","N")</f>
        <v>Y</v>
      </c>
      <c r="L575" s="110"/>
      <c r="M575" s="233"/>
      <c r="N575" s="469" t="e">
        <f>(INDEX(Finish_table!R$4:R$83,MATCH('16 Year_History_Results'!$G575,Finish_table!S$4:S$83,0),1))</f>
        <v>#N/A</v>
      </c>
      <c r="O575" s="233" t="e">
        <f>(INDEX(Finish_table!Z$4:Z$99,MATCH('16 Year_History_Results'!$G575,Finish_table!AA$4:AA$99,0),1))</f>
        <v>#N/A</v>
      </c>
      <c r="P575" s="233" t="str">
        <f>(INDEX(Finish_table!AI$4:AI$99,MATCH('16 Year_History_Results'!$G575,Finish_table!AJ$4:AJ$99,0),1))</f>
        <v>QF</v>
      </c>
      <c r="Q575" s="233" t="e">
        <f>(INDEX(Finish_table!AR$4:AR$99,MATCH('16 Year_History_Results'!$G575,Finish_table!AS$4:AS$99,0),1))</f>
        <v>#N/A</v>
      </c>
      <c r="R575" s="233" t="e">
        <f>(INDEX(Finish_table!BA$4:BA$99,MATCH('16 Year_History_Results'!$G575,Finish_table!BB$4:BB$99,0),1))</f>
        <v>#N/A</v>
      </c>
      <c r="S575" s="233" t="e">
        <f>(INDEX(Finish_table!BJ$4:BJ$99,MATCH('16 Year_History_Results'!$G575,Finish_table!BK$4:BK$99,0),1))</f>
        <v>#N/A</v>
      </c>
      <c r="T575" s="233" t="e">
        <f>(INDEX(Finish_table!BS$4:BS$99,MATCH('16 Year_History_Results'!$G575,Finish_table!BT$4:BT$99,0),1))</f>
        <v>#N/A</v>
      </c>
      <c r="U575" s="233" t="e">
        <f>(INDEX(Finish_table!CB$4:CB$99,MATCH('16 Year_History_Results'!$G575,Finish_table!CC$4:CC$99,0),1))</f>
        <v>#N/A</v>
      </c>
      <c r="V575" s="233" t="e">
        <f>(INDEX(Finish_table!CK$4:CK$99,MATCH('16 Year_History_Results'!$G575,Finish_table!CL$4:CL$99,0),1))</f>
        <v>#N/A</v>
      </c>
      <c r="W575" s="233" t="e">
        <f>(INDEX(Finish_table!CT$4:CT$99,MATCH('16 Year_History_Results'!$G575,Finish_table!CU$4:CU$99,0),1))</f>
        <v>#N/A</v>
      </c>
      <c r="X575" s="233" t="e">
        <f>(INDEX(Finish_table!DC$4:DC$99,MATCH('16 Year_History_Results'!$G575,Finish_table!DD$4:DD$99,0),1))</f>
        <v>#N/A</v>
      </c>
      <c r="Y575" s="233" t="e">
        <f>(INDEX(Finish_table!DL$4:DL$99,MATCH('16 Year_History_Results'!$G575,Finish_table!DM$4:DM$99,0),1))</f>
        <v>#N/A</v>
      </c>
      <c r="Z575" s="233" t="e">
        <f>(INDEX(Finish_table!DU$4:DU$99,MATCH('16 Year_History_Results'!$G575,Finish_table!DV$4:DV$99,0),1))</f>
        <v>#N/A</v>
      </c>
      <c r="AA575" s="233" t="e">
        <f>(INDEX(Finish_table!ED$4:ED$140,MATCH('16 Year_History_Results'!$G575,Finish_table!EE$4:EE$140,0),1))</f>
        <v>#N/A</v>
      </c>
      <c r="AB575" s="233" t="e">
        <f>(INDEX(Finish_table!EM$4:EM$224,MATCH('16 Year_History_Results'!$G575,Finish_table!EN$4:EN$224,0),1))</f>
        <v>#N/A</v>
      </c>
      <c r="AC575" s="253" t="e">
        <f>(INDEX(Finish_table!EW$4:EW$224,MATCH('16 Year_History_Results'!$G575,Finish_table!EX$4:EX$224,0),1))</f>
        <v>#N/A</v>
      </c>
      <c r="AG575">
        <f t="shared" si="476"/>
        <v>587</v>
      </c>
      <c r="AH575" s="110"/>
      <c r="AI575" s="2"/>
      <c r="AJ575" s="146">
        <f>INDEX('2001'!$C$44:$C$140,'16 Year_History_Results'!BZ575)</f>
        <v>0</v>
      </c>
      <c r="AK575" s="2">
        <f>INDEX('2002'!$C$44:$C$140,'16 Year_History_Results'!CA575)</f>
        <v>0</v>
      </c>
      <c r="AL575" s="2">
        <f>INDEX('2003'!$C$44:$C$140,'16 Year_History_Results'!CB575)</f>
        <v>0</v>
      </c>
      <c r="AM575" s="2">
        <f>INDEX('2004'!$C$44:$C$140,'16 Year_History_Results'!CC575)</f>
        <v>0</v>
      </c>
      <c r="AN575" s="2">
        <f>INDEX('2005'!$C$44:$C$140,'16 Year_History_Results'!CD575)</f>
        <v>0</v>
      </c>
      <c r="AO575" s="2">
        <f>INDEX('2006'!$C$44:$C$140,'16 Year_History_Results'!CE575)</f>
        <v>0</v>
      </c>
      <c r="AP575" s="2">
        <f>INDEX('2007'!$C$44:$C$140,'16 Year_History_Results'!CF575)</f>
        <v>0</v>
      </c>
      <c r="AQ575" s="2">
        <f>INDEX('2008'!$C$44:$C$140,'16 Year_History_Results'!CG575)</f>
        <v>0</v>
      </c>
      <c r="AR575" s="2">
        <f>INDEX('2009'!$C$44:$C$140,'16 Year_History_Results'!CH575)</f>
        <v>0</v>
      </c>
      <c r="AS575" s="2">
        <f>INDEX('2010'!$C$44:$C$140,'16 Year_History_Results'!CI575)</f>
        <v>0</v>
      </c>
      <c r="AT575" s="2">
        <f>INDEX('2011'!$C$44:$C$140,'16 Year_History_Results'!CJ575)</f>
        <v>0</v>
      </c>
      <c r="AU575" s="2">
        <f>INDEX('2012'!$C$44:$C$140,'16 Year_History_Results'!CK575)</f>
        <v>0</v>
      </c>
      <c r="AV575" s="2">
        <f>INDEX('2013'!$C$44:$C$140,'16 Year_History_Results'!CL575)</f>
        <v>0</v>
      </c>
      <c r="AW575" s="2">
        <f>INDEX('2014'!$C$52:$C$180,'16 Year_History_Results'!CM575)</f>
        <v>0</v>
      </c>
      <c r="AX575" s="2">
        <f>INDEX('2015'!$E$52:$E$308,'16 Year_History_Results'!CN575)</f>
        <v>0</v>
      </c>
      <c r="AY575" s="147">
        <f>INDEX('2016'!$E$52:$E$308,'16 Year_History_Results'!CO575)</f>
        <v>0</v>
      </c>
      <c r="AZ575" s="2"/>
      <c r="BB575">
        <f t="shared" si="444"/>
        <v>587</v>
      </c>
      <c r="BC575" s="110"/>
      <c r="BD575" s="97"/>
      <c r="BE575" s="146">
        <f>INDEX('2001'!$B$44:$B$140,'16 Year_History_Results'!BZ575)</f>
        <v>0</v>
      </c>
      <c r="BF575" s="2">
        <f>INDEX('2002'!$B$44:$B$140,'16 Year_History_Results'!CA575)</f>
        <v>0</v>
      </c>
      <c r="BG575" s="2">
        <f>INDEX('2003'!$B$44:$B$140,'16 Year_History_Results'!CB575)</f>
        <v>13</v>
      </c>
      <c r="BH575" s="2">
        <f>INDEX('2004'!$B$44:$B$140,'16 Year_History_Results'!CC575)</f>
        <v>0</v>
      </c>
      <c r="BI575" s="2">
        <f>INDEX('2005'!$B$44:$B$140,'16 Year_History_Results'!CD575)</f>
        <v>0</v>
      </c>
      <c r="BJ575" s="2">
        <f>INDEX('2006'!$B$44:$B$140,'16 Year_History_Results'!CE575)</f>
        <v>0</v>
      </c>
      <c r="BK575" s="2">
        <f>INDEX('2007'!$B$44:$B$140,'16 Year_History_Results'!CF575)</f>
        <v>0</v>
      </c>
      <c r="BL575" s="2">
        <f>INDEX('2008'!$B$44:$B$140,'16 Year_History_Results'!CG575)</f>
        <v>0</v>
      </c>
      <c r="BM575" s="2">
        <f>INDEX('2009'!$B$44:$B$140,'16 Year_History_Results'!CH575)</f>
        <v>0</v>
      </c>
      <c r="BN575" s="2">
        <f>INDEX('2010'!$B$44:$B$140,'16 Year_History_Results'!CI575)</f>
        <v>0</v>
      </c>
      <c r="BO575" s="2">
        <f>INDEX('2011'!$B$44:$B$140,'16 Year_History_Results'!CJ575)</f>
        <v>0</v>
      </c>
      <c r="BP575" s="2">
        <f>INDEX('2012'!$B$44:$B$140,'16 Year_History_Results'!CK575)</f>
        <v>0</v>
      </c>
      <c r="BQ575" s="2">
        <f>INDEX('2013'!$B$44:$B$140,'16 Year_History_Results'!CL575)</f>
        <v>0</v>
      </c>
      <c r="BR575" s="2">
        <f>INDEX('2014'!$B$52:$B$180,'16 Year_History_Results'!CM575)</f>
        <v>0</v>
      </c>
      <c r="BS575" s="147">
        <f>INDEX('2015'!$B$52:$B$308,'16 Year_History_Results'!CN575)</f>
        <v>0</v>
      </c>
      <c r="BT575" s="147">
        <f>INDEX('2016'!$B$52:$B$308,'16 Year_History_Results'!CO575)</f>
        <v>0</v>
      </c>
      <c r="BW575">
        <f t="shared" si="445"/>
        <v>587</v>
      </c>
      <c r="BX575" s="110"/>
      <c r="BY575" s="97"/>
      <c r="BZ575" s="146">
        <f>IF(ISNA(MATCH($BW575,'2001'!$A$44:$A$139,0)),97,MATCH($BW575,'2001'!$A$44:$A$139,0))</f>
        <v>97</v>
      </c>
      <c r="CA575" s="2">
        <f>IF(ISNA(MATCH($BW575,'2002'!$A$44:$A$139,0)),97,MATCH($BW575,'2002'!$A$44:$A$139,0))</f>
        <v>97</v>
      </c>
      <c r="CB575" s="2">
        <f>IF(ISNA(MATCH($BW575,'2003'!$A$44:$A$139,0)),97,MATCH($BW575,'2003'!$A$44:$A$139,0))</f>
        <v>80</v>
      </c>
      <c r="CC575" s="2">
        <f>IF(ISNA(MATCH($BW575,'2004'!$A$44:$A$139,0)),97,MATCH($BW575,'2004'!$A$44:$A$139,0))</f>
        <v>97</v>
      </c>
      <c r="CD575" s="2">
        <f>IF(ISNA(MATCH($BW575,'2005'!$A$44:$A$139,0)),97,MATCH($BW575,'2005'!$A$44:$A$139,0))</f>
        <v>97</v>
      </c>
      <c r="CE575" s="2">
        <f>IF(ISNA(MATCH($BW575,'2006'!$A$44:$A$139,0)),97,MATCH($BW575,'2006'!$A$44:$A$139,0))</f>
        <v>97</v>
      </c>
      <c r="CF575" s="2">
        <f>IF(ISNA(MATCH($BW575,'2007'!$A$44:$A$139,0)),97,MATCH($BW575,'2007'!$A$44:$A$139,0))</f>
        <v>97</v>
      </c>
      <c r="CG575" s="2">
        <f>IF(ISNA(MATCH($BW575,'2008'!$A$44:$A$139,0)),97,MATCH($BW575,'2008'!$A$44:$A$139,0))</f>
        <v>97</v>
      </c>
      <c r="CH575" s="2">
        <f>IF(ISNA(MATCH($BW575,'2009'!$A$44:$A$139,0)),97,MATCH($BW575,'2009'!$A$44:$A$139,0))</f>
        <v>97</v>
      </c>
      <c r="CI575" s="2">
        <f>IF(ISNA(MATCH($BW575,'2010'!$A$44:$A$139,0)),97,MATCH($BW575,'2010'!$A$44:$A$139,0))</f>
        <v>97</v>
      </c>
      <c r="CJ575" s="2">
        <f>IF(ISNA(MATCH($BW575,'2011'!$A$44:$A$139,0)),97,MATCH($BW575,'2011'!$A$44:$A$139,0))</f>
        <v>97</v>
      </c>
      <c r="CK575" s="2">
        <f>IF(ISNA(MATCH($BW575,'2012'!$A$44:$A$139,0)),97,MATCH($BW575,'2012'!$A$44:$A$139,0))</f>
        <v>97</v>
      </c>
      <c r="CL575" s="2">
        <f>IF(ISNA(MATCH($BW575,'2013'!$A$44:$A$139,0)),97,MATCH($BW575,'2013'!$A$44:$A$139,0))</f>
        <v>97</v>
      </c>
      <c r="CM575" s="2">
        <f>IF(ISNA(MATCH($BW575,'2014'!$A$52:$A$179,0)),129,MATCH($BW575,'2014'!$A$52:$A$179,0))</f>
        <v>129</v>
      </c>
      <c r="CN575" s="147">
        <f>IF(ISNA(MATCH($BW575,'2015'!$A$52:$A$307,0)),257,MATCH($BW575,'2015'!$A$52:$A$307,0))</f>
        <v>257</v>
      </c>
      <c r="CO575" s="147">
        <f>IF(ISNA(MATCH($BW575,'2016'!$A$52:$A$307,0)),257,MATCH($BW575,'2016'!$A$52:$A$307,0))</f>
        <v>257</v>
      </c>
      <c r="CQ575">
        <f t="shared" si="477"/>
        <v>587</v>
      </c>
      <c r="CR575" s="281"/>
      <c r="CS575" s="279"/>
      <c r="CT575" s="278">
        <f t="shared" si="478"/>
        <v>0</v>
      </c>
      <c r="CU575" s="279">
        <f t="shared" si="479"/>
        <v>0</v>
      </c>
      <c r="CV575" s="279">
        <f t="shared" si="480"/>
        <v>13</v>
      </c>
      <c r="CW575" s="279">
        <f t="shared" si="481"/>
        <v>8.6657999999999991</v>
      </c>
      <c r="CX575" s="279">
        <f t="shared" si="482"/>
        <v>5.7766222799999989</v>
      </c>
      <c r="CY575" s="279">
        <f t="shared" si="483"/>
        <v>3.8506964118479989</v>
      </c>
      <c r="CZ575" s="279">
        <f t="shared" si="484"/>
        <v>2.566874228137876</v>
      </c>
      <c r="DA575" s="279">
        <f t="shared" si="485"/>
        <v>1.7110783604767081</v>
      </c>
      <c r="DB575" s="279">
        <f t="shared" si="486"/>
        <v>1.1406048350937736</v>
      </c>
      <c r="DC575" s="279">
        <f t="shared" si="487"/>
        <v>0.76032718307350944</v>
      </c>
      <c r="DD575" s="279">
        <f t="shared" si="488"/>
        <v>0.50683410023680142</v>
      </c>
      <c r="DE575" s="279">
        <f t="shared" si="489"/>
        <v>0.33785561121785179</v>
      </c>
      <c r="DF575" s="279">
        <f t="shared" si="490"/>
        <v>0.22521455043781999</v>
      </c>
      <c r="DG575" s="279">
        <f t="shared" si="491"/>
        <v>0.1501280193218508</v>
      </c>
      <c r="DH575" s="280">
        <f t="shared" si="492"/>
        <v>0.10007533767994574</v>
      </c>
      <c r="DI575" s="280">
        <f t="shared" si="493"/>
        <v>6.6710220097451825E-2</v>
      </c>
      <c r="DJ575" s="154" t="e">
        <f t="shared" si="494"/>
        <v>#N/A</v>
      </c>
      <c r="DK575" s="279">
        <f t="shared" si="495"/>
        <v>587</v>
      </c>
      <c r="DL575" s="97"/>
      <c r="DM575" s="154"/>
      <c r="DN575" s="267">
        <f t="shared" ref="DN575:DY575" si="503">BE575+AJ575+DM575</f>
        <v>0</v>
      </c>
      <c r="DO575" s="154">
        <f t="shared" si="503"/>
        <v>0</v>
      </c>
      <c r="DP575" s="154">
        <f t="shared" si="503"/>
        <v>13</v>
      </c>
      <c r="DQ575" s="154">
        <f t="shared" si="503"/>
        <v>13</v>
      </c>
      <c r="DR575" s="154">
        <f t="shared" si="503"/>
        <v>13</v>
      </c>
      <c r="DS575" s="154">
        <f t="shared" si="503"/>
        <v>13</v>
      </c>
      <c r="DT575" s="154">
        <f t="shared" si="503"/>
        <v>13</v>
      </c>
      <c r="DU575" s="154">
        <f t="shared" si="503"/>
        <v>13</v>
      </c>
      <c r="DV575" s="154">
        <f t="shared" si="503"/>
        <v>13</v>
      </c>
      <c r="DW575" s="154">
        <f t="shared" si="503"/>
        <v>13</v>
      </c>
      <c r="DX575" s="154">
        <f t="shared" si="503"/>
        <v>13</v>
      </c>
      <c r="DY575" s="154">
        <f t="shared" si="503"/>
        <v>13</v>
      </c>
      <c r="DZ575" s="154">
        <f t="shared" si="497"/>
        <v>13</v>
      </c>
      <c r="EA575" s="154">
        <f t="shared" si="498"/>
        <v>13</v>
      </c>
      <c r="EB575" s="264">
        <f t="shared" si="499"/>
        <v>13</v>
      </c>
      <c r="EC575" s="264">
        <f t="shared" si="500"/>
        <v>13</v>
      </c>
      <c r="ED575" s="154">
        <f t="shared" si="501"/>
        <v>381</v>
      </c>
    </row>
    <row r="576" spans="2:134" ht="13" thickBot="1" x14ac:dyDescent="0.3">
      <c r="B576" s="131">
        <v>340</v>
      </c>
      <c r="C576" s="50">
        <f t="shared" si="442"/>
        <v>3</v>
      </c>
      <c r="D576" s="50">
        <f t="shared" si="443"/>
        <v>0</v>
      </c>
      <c r="E576" s="97"/>
      <c r="F576" s="2">
        <f t="shared" si="418"/>
        <v>571</v>
      </c>
      <c r="G576" s="97">
        <v>651</v>
      </c>
      <c r="H576" s="98">
        <f>15- COUNTIF(L576:AC576,"#N/A")</f>
        <v>0</v>
      </c>
      <c r="I576" s="131">
        <f>SUM(AH576:AY576)+SUM(BE576:BT576)</f>
        <v>13</v>
      </c>
      <c r="J576" s="398">
        <f>DI576</f>
        <v>6.6710220097451825E-2</v>
      </c>
      <c r="K576" s="456" t="str">
        <f>IF(ISNUMBER(MATCH(G576,'[4]OPR data'!$A$3:$A$2900,0)),"Y","N")</f>
        <v>N</v>
      </c>
      <c r="L576" s="110"/>
      <c r="M576" s="233"/>
      <c r="N576" s="469" t="e">
        <f>(INDEX(Finish_table!R$4:R$83,MATCH('16 Year_History_Results'!$G576,Finish_table!S$4:S$83,0),1))</f>
        <v>#N/A</v>
      </c>
      <c r="O576" s="233" t="e">
        <f>(INDEX(Finish_table!Z$4:Z$99,MATCH('16 Year_History_Results'!$G576,Finish_table!AA$4:AA$99,0),1))</f>
        <v>#N/A</v>
      </c>
      <c r="P576" s="233" t="str">
        <f>(INDEX(Finish_table!AI$4:AI$99,MATCH('16 Year_History_Results'!$G576,Finish_table!AJ$4:AJ$99,0),1))</f>
        <v>QF</v>
      </c>
      <c r="Q576" s="233" t="e">
        <f>(INDEX(Finish_table!AR$4:AR$99,MATCH('16 Year_History_Results'!$G576,Finish_table!AS$4:AS$99,0),1))</f>
        <v>#N/A</v>
      </c>
      <c r="R576" s="233" t="e">
        <f>(INDEX(Finish_table!BA$4:BA$99,MATCH('16 Year_History_Results'!$G576,Finish_table!BB$4:BB$99,0),1))</f>
        <v>#N/A</v>
      </c>
      <c r="S576" s="233" t="e">
        <f>(INDEX(Finish_table!BJ$4:BJ$99,MATCH('16 Year_History_Results'!$G576,Finish_table!BK$4:BK$99,0),1))</f>
        <v>#N/A</v>
      </c>
      <c r="T576" s="233" t="e">
        <f>(INDEX(Finish_table!BS$4:BS$99,MATCH('16 Year_History_Results'!$G576,Finish_table!BT$4:BT$99,0),1))</f>
        <v>#N/A</v>
      </c>
      <c r="U576" s="233" t="e">
        <f>(INDEX(Finish_table!CB$4:CB$99,MATCH('16 Year_History_Results'!$G576,Finish_table!CC$4:CC$99,0),1))</f>
        <v>#N/A</v>
      </c>
      <c r="V576" s="233" t="e">
        <f>(INDEX(Finish_table!CK$4:CK$99,MATCH('16 Year_History_Results'!$G576,Finish_table!CL$4:CL$99,0),1))</f>
        <v>#N/A</v>
      </c>
      <c r="W576" s="233" t="e">
        <f>(INDEX(Finish_table!CT$4:CT$99,MATCH('16 Year_History_Results'!$G576,Finish_table!CU$4:CU$99,0),1))</f>
        <v>#N/A</v>
      </c>
      <c r="X576" s="233" t="e">
        <f>(INDEX(Finish_table!DC$4:DC$99,MATCH('16 Year_History_Results'!$G576,Finish_table!DD$4:DD$99,0),1))</f>
        <v>#N/A</v>
      </c>
      <c r="Y576" s="233" t="e">
        <f>(INDEX(Finish_table!DL$4:DL$99,MATCH('16 Year_History_Results'!$G576,Finish_table!DM$4:DM$99,0),1))</f>
        <v>#N/A</v>
      </c>
      <c r="Z576" s="233" t="e">
        <f>(INDEX(Finish_table!DU$4:DU$99,MATCH('16 Year_History_Results'!$G576,Finish_table!DV$4:DV$99,0),1))</f>
        <v>#N/A</v>
      </c>
      <c r="AA576" s="233" t="e">
        <f>(INDEX(Finish_table!ED$4:ED$140,MATCH('16 Year_History_Results'!$G576,Finish_table!EE$4:EE$140,0),1))</f>
        <v>#N/A</v>
      </c>
      <c r="AB576" s="233" t="e">
        <f>(INDEX(Finish_table!EM$4:EM$224,MATCH('16 Year_History_Results'!$G576,Finish_table!EN$4:EN$224,0),1))</f>
        <v>#N/A</v>
      </c>
      <c r="AC576" s="253" t="e">
        <f>(INDEX(Finish_table!EW$4:EW$224,MATCH('16 Year_History_Results'!$G576,Finish_table!EX$4:EX$224,0),1))</f>
        <v>#N/A</v>
      </c>
      <c r="AG576">
        <f t="shared" si="476"/>
        <v>651</v>
      </c>
      <c r="AH576" s="110"/>
      <c r="AI576" s="2"/>
      <c r="AJ576" s="146">
        <f>INDEX('2001'!$C$44:$C$140,'16 Year_History_Results'!BZ576)</f>
        <v>0</v>
      </c>
      <c r="AK576" s="2">
        <f>INDEX('2002'!$C$44:$C$140,'16 Year_History_Results'!CA576)</f>
        <v>0</v>
      </c>
      <c r="AL576" s="2">
        <f>INDEX('2003'!$C$44:$C$140,'16 Year_History_Results'!CB576)</f>
        <v>0</v>
      </c>
      <c r="AM576" s="2">
        <f>INDEX('2004'!$C$44:$C$140,'16 Year_History_Results'!CC576)</f>
        <v>0</v>
      </c>
      <c r="AN576" s="2">
        <f>INDEX('2005'!$C$44:$C$140,'16 Year_History_Results'!CD576)</f>
        <v>0</v>
      </c>
      <c r="AO576" s="2">
        <f>INDEX('2006'!$C$44:$C$140,'16 Year_History_Results'!CE576)</f>
        <v>0</v>
      </c>
      <c r="AP576" s="2">
        <f>INDEX('2007'!$C$44:$C$140,'16 Year_History_Results'!CF576)</f>
        <v>0</v>
      </c>
      <c r="AQ576" s="2">
        <f>INDEX('2008'!$C$44:$C$140,'16 Year_History_Results'!CG576)</f>
        <v>0</v>
      </c>
      <c r="AR576" s="2">
        <f>INDEX('2009'!$C$44:$C$140,'16 Year_History_Results'!CH576)</f>
        <v>0</v>
      </c>
      <c r="AS576" s="2">
        <f>INDEX('2010'!$C$44:$C$140,'16 Year_History_Results'!CI576)</f>
        <v>0</v>
      </c>
      <c r="AT576" s="2">
        <f>INDEX('2011'!$C$44:$C$140,'16 Year_History_Results'!CJ576)</f>
        <v>0</v>
      </c>
      <c r="AU576" s="2">
        <f>INDEX('2012'!$C$44:$C$140,'16 Year_History_Results'!CK576)</f>
        <v>0</v>
      </c>
      <c r="AV576" s="2">
        <f>INDEX('2013'!$C$44:$C$140,'16 Year_History_Results'!CL576)</f>
        <v>0</v>
      </c>
      <c r="AW576" s="2">
        <f>INDEX('2014'!$C$52:$C$180,'16 Year_History_Results'!CM576)</f>
        <v>0</v>
      </c>
      <c r="AX576" s="2">
        <f>INDEX('2015'!$E$52:$E$308,'16 Year_History_Results'!CN576)</f>
        <v>0</v>
      </c>
      <c r="AY576" s="147">
        <f>INDEX('2016'!$E$52:$E$308,'16 Year_History_Results'!CO576)</f>
        <v>0</v>
      </c>
      <c r="AZ576" s="2"/>
      <c r="BB576">
        <f t="shared" si="444"/>
        <v>651</v>
      </c>
      <c r="BC576" s="110"/>
      <c r="BD576" s="97"/>
      <c r="BE576" s="146">
        <f>INDEX('2001'!$B$44:$B$140,'16 Year_History_Results'!BZ576)</f>
        <v>0</v>
      </c>
      <c r="BF576" s="2">
        <f>INDEX('2002'!$B$44:$B$140,'16 Year_History_Results'!CA576)</f>
        <v>0</v>
      </c>
      <c r="BG576" s="2">
        <f>INDEX('2003'!$B$44:$B$140,'16 Year_History_Results'!CB576)</f>
        <v>13</v>
      </c>
      <c r="BH576" s="2">
        <f>INDEX('2004'!$B$44:$B$140,'16 Year_History_Results'!CC576)</f>
        <v>0</v>
      </c>
      <c r="BI576" s="2">
        <f>INDEX('2005'!$B$44:$B$140,'16 Year_History_Results'!CD576)</f>
        <v>0</v>
      </c>
      <c r="BJ576" s="2">
        <f>INDEX('2006'!$B$44:$B$140,'16 Year_History_Results'!CE576)</f>
        <v>0</v>
      </c>
      <c r="BK576" s="2">
        <f>INDEX('2007'!$B$44:$B$140,'16 Year_History_Results'!CF576)</f>
        <v>0</v>
      </c>
      <c r="BL576" s="2">
        <f>INDEX('2008'!$B$44:$B$140,'16 Year_History_Results'!CG576)</f>
        <v>0</v>
      </c>
      <c r="BM576" s="2">
        <f>INDEX('2009'!$B$44:$B$140,'16 Year_History_Results'!CH576)</f>
        <v>0</v>
      </c>
      <c r="BN576" s="2">
        <f>INDEX('2010'!$B$44:$B$140,'16 Year_History_Results'!CI576)</f>
        <v>0</v>
      </c>
      <c r="BO576" s="2">
        <f>INDEX('2011'!$B$44:$B$140,'16 Year_History_Results'!CJ576)</f>
        <v>0</v>
      </c>
      <c r="BP576" s="2">
        <f>INDEX('2012'!$B$44:$B$140,'16 Year_History_Results'!CK576)</f>
        <v>0</v>
      </c>
      <c r="BQ576" s="2">
        <f>INDEX('2013'!$B$44:$B$140,'16 Year_History_Results'!CL576)</f>
        <v>0</v>
      </c>
      <c r="BR576" s="2">
        <f>INDEX('2014'!$B$52:$B$180,'16 Year_History_Results'!CM576)</f>
        <v>0</v>
      </c>
      <c r="BS576" s="147">
        <f>INDEX('2015'!$B$52:$B$308,'16 Year_History_Results'!CN576)</f>
        <v>0</v>
      </c>
      <c r="BT576" s="147">
        <f>INDEX('2016'!$B$52:$B$308,'16 Year_History_Results'!CO576)</f>
        <v>0</v>
      </c>
      <c r="BW576">
        <f t="shared" si="445"/>
        <v>651</v>
      </c>
      <c r="BX576" s="110"/>
      <c r="BY576" s="97"/>
      <c r="BZ576" s="146">
        <f>IF(ISNA(MATCH($BW576,'2001'!$A$44:$A$139,0)),97,MATCH($BW576,'2001'!$A$44:$A$139,0))</f>
        <v>97</v>
      </c>
      <c r="CA576" s="2">
        <f>IF(ISNA(MATCH($BW576,'2002'!$A$44:$A$139,0)),97,MATCH($BW576,'2002'!$A$44:$A$139,0))</f>
        <v>97</v>
      </c>
      <c r="CB576" s="2">
        <f>IF(ISNA(MATCH($BW576,'2003'!$A$44:$A$139,0)),97,MATCH($BW576,'2003'!$A$44:$A$139,0))</f>
        <v>85</v>
      </c>
      <c r="CC576" s="2">
        <f>IF(ISNA(MATCH($BW576,'2004'!$A$44:$A$139,0)),97,MATCH($BW576,'2004'!$A$44:$A$139,0))</f>
        <v>97</v>
      </c>
      <c r="CD576" s="2">
        <f>IF(ISNA(MATCH($BW576,'2005'!$A$44:$A$139,0)),97,MATCH($BW576,'2005'!$A$44:$A$139,0))</f>
        <v>97</v>
      </c>
      <c r="CE576" s="2">
        <f>IF(ISNA(MATCH($BW576,'2006'!$A$44:$A$139,0)),97,MATCH($BW576,'2006'!$A$44:$A$139,0))</f>
        <v>97</v>
      </c>
      <c r="CF576" s="2">
        <f>IF(ISNA(MATCH($BW576,'2007'!$A$44:$A$139,0)),97,MATCH($BW576,'2007'!$A$44:$A$139,0))</f>
        <v>97</v>
      </c>
      <c r="CG576" s="2">
        <f>IF(ISNA(MATCH($BW576,'2008'!$A$44:$A$139,0)),97,MATCH($BW576,'2008'!$A$44:$A$139,0))</f>
        <v>97</v>
      </c>
      <c r="CH576" s="2">
        <f>IF(ISNA(MATCH($BW576,'2009'!$A$44:$A$139,0)),97,MATCH($BW576,'2009'!$A$44:$A$139,0))</f>
        <v>97</v>
      </c>
      <c r="CI576" s="2">
        <f>IF(ISNA(MATCH($BW576,'2010'!$A$44:$A$139,0)),97,MATCH($BW576,'2010'!$A$44:$A$139,0))</f>
        <v>97</v>
      </c>
      <c r="CJ576" s="2">
        <f>IF(ISNA(MATCH($BW576,'2011'!$A$44:$A$139,0)),97,MATCH($BW576,'2011'!$A$44:$A$139,0))</f>
        <v>97</v>
      </c>
      <c r="CK576" s="2">
        <f>IF(ISNA(MATCH($BW576,'2012'!$A$44:$A$139,0)),97,MATCH($BW576,'2012'!$A$44:$A$139,0))</f>
        <v>97</v>
      </c>
      <c r="CL576" s="2">
        <f>IF(ISNA(MATCH($BW576,'2013'!$A$44:$A$139,0)),97,MATCH($BW576,'2013'!$A$44:$A$139,0))</f>
        <v>97</v>
      </c>
      <c r="CM576" s="2">
        <f>IF(ISNA(MATCH($BW576,'2014'!$A$52:$A$179,0)),129,MATCH($BW576,'2014'!$A$52:$A$179,0))</f>
        <v>129</v>
      </c>
      <c r="CN576" s="147">
        <f>IF(ISNA(MATCH($BW576,'2015'!$A$52:$A$307,0)),257,MATCH($BW576,'2015'!$A$52:$A$307,0))</f>
        <v>257</v>
      </c>
      <c r="CO576" s="147">
        <f>IF(ISNA(MATCH($BW576,'2016'!$A$52:$A$307,0)),257,MATCH($BW576,'2016'!$A$52:$A$307,0))</f>
        <v>257</v>
      </c>
      <c r="CQ576">
        <f t="shared" si="477"/>
        <v>651</v>
      </c>
      <c r="CR576" s="281"/>
      <c r="CS576" s="279"/>
      <c r="CT576" s="278">
        <f t="shared" si="478"/>
        <v>0</v>
      </c>
      <c r="CU576" s="279">
        <f t="shared" si="479"/>
        <v>0</v>
      </c>
      <c r="CV576" s="279">
        <f t="shared" si="480"/>
        <v>13</v>
      </c>
      <c r="CW576" s="279">
        <f t="shared" si="481"/>
        <v>8.6657999999999991</v>
      </c>
      <c r="CX576" s="279">
        <f t="shared" si="482"/>
        <v>5.7766222799999989</v>
      </c>
      <c r="CY576" s="279">
        <f t="shared" si="483"/>
        <v>3.8506964118479989</v>
      </c>
      <c r="CZ576" s="279">
        <f t="shared" si="484"/>
        <v>2.566874228137876</v>
      </c>
      <c r="DA576" s="279">
        <f t="shared" si="485"/>
        <v>1.7110783604767081</v>
      </c>
      <c r="DB576" s="279">
        <f t="shared" si="486"/>
        <v>1.1406048350937736</v>
      </c>
      <c r="DC576" s="279">
        <f t="shared" si="487"/>
        <v>0.76032718307350944</v>
      </c>
      <c r="DD576" s="279">
        <f t="shared" si="488"/>
        <v>0.50683410023680142</v>
      </c>
      <c r="DE576" s="279">
        <f t="shared" si="489"/>
        <v>0.33785561121785179</v>
      </c>
      <c r="DF576" s="279">
        <f t="shared" si="490"/>
        <v>0.22521455043781999</v>
      </c>
      <c r="DG576" s="279">
        <f t="shared" si="491"/>
        <v>0.1501280193218508</v>
      </c>
      <c r="DH576" s="280">
        <f t="shared" si="492"/>
        <v>0.10007533767994574</v>
      </c>
      <c r="DI576" s="280">
        <f t="shared" si="493"/>
        <v>6.6710220097451825E-2</v>
      </c>
      <c r="DJ576" s="154" t="e">
        <f t="shared" si="494"/>
        <v>#N/A</v>
      </c>
      <c r="DK576" s="279">
        <f t="shared" si="495"/>
        <v>651</v>
      </c>
      <c r="DL576" s="97"/>
      <c r="DM576" s="154"/>
      <c r="DN576" s="267">
        <f t="shared" ref="DN576:DY576" si="504">BE576+AJ576+DM576</f>
        <v>0</v>
      </c>
      <c r="DO576" s="154">
        <f t="shared" si="504"/>
        <v>0</v>
      </c>
      <c r="DP576" s="154">
        <f t="shared" si="504"/>
        <v>13</v>
      </c>
      <c r="DQ576" s="154">
        <f t="shared" si="504"/>
        <v>13</v>
      </c>
      <c r="DR576" s="154">
        <f t="shared" si="504"/>
        <v>13</v>
      </c>
      <c r="DS576" s="154">
        <f t="shared" si="504"/>
        <v>13</v>
      </c>
      <c r="DT576" s="154">
        <f t="shared" si="504"/>
        <v>13</v>
      </c>
      <c r="DU576" s="154">
        <f t="shared" si="504"/>
        <v>13</v>
      </c>
      <c r="DV576" s="154">
        <f t="shared" si="504"/>
        <v>13</v>
      </c>
      <c r="DW576" s="154">
        <f t="shared" si="504"/>
        <v>13</v>
      </c>
      <c r="DX576" s="154">
        <f t="shared" si="504"/>
        <v>13</v>
      </c>
      <c r="DY576" s="154">
        <f t="shared" si="504"/>
        <v>13</v>
      </c>
      <c r="DZ576" s="154">
        <f t="shared" si="497"/>
        <v>13</v>
      </c>
      <c r="EA576" s="154">
        <f t="shared" si="498"/>
        <v>13</v>
      </c>
      <c r="EB576" s="264">
        <f t="shared" si="499"/>
        <v>13</v>
      </c>
      <c r="EC576" s="264">
        <f t="shared" si="500"/>
        <v>13</v>
      </c>
      <c r="ED576" s="154">
        <f t="shared" si="501"/>
        <v>381</v>
      </c>
    </row>
    <row r="577" spans="2:134" ht="13" thickBot="1" x14ac:dyDescent="0.3">
      <c r="B577" s="131">
        <v>340</v>
      </c>
      <c r="C577" s="50">
        <f t="shared" si="442"/>
        <v>4</v>
      </c>
      <c r="D577" s="50">
        <f t="shared" si="443"/>
        <v>4</v>
      </c>
      <c r="E577" s="97"/>
      <c r="F577" s="2">
        <f t="shared" si="418"/>
        <v>572</v>
      </c>
      <c r="G577" s="99">
        <v>301</v>
      </c>
      <c r="H577" s="98">
        <f>15- COUNTIF(L577:AC577,"#N/A")</f>
        <v>0</v>
      </c>
      <c r="I577" s="131">
        <f>SUM(AH577:AY577)+SUM(BE577:BT577)</f>
        <v>26</v>
      </c>
      <c r="J577" s="398">
        <f>DI577</f>
        <v>5.9286114418252912E-2</v>
      </c>
      <c r="K577" s="456" t="str">
        <f>IF(ISNUMBER(MATCH(G577,'[4]OPR data'!$A$3:$A$2900,0)),"Y","N")</f>
        <v>N</v>
      </c>
      <c r="L577" s="110"/>
      <c r="M577" s="233"/>
      <c r="N577" s="469" t="str">
        <f>(INDEX(Finish_table!R$4:R$83,MATCH('16 Year_History_Results'!$G577,Finish_table!S$4:S$83,0),1))</f>
        <v>QF</v>
      </c>
      <c r="O577" s="233" t="e">
        <f>(INDEX(Finish_table!Z$4:Z$99,MATCH('16 Year_History_Results'!$G577,Finish_table!AA$4:AA$99,0),1))</f>
        <v>#N/A</v>
      </c>
      <c r="P577" s="233" t="e">
        <f>(INDEX(Finish_table!AI$4:AI$99,MATCH('16 Year_History_Results'!$G577,Finish_table!AJ$4:AJ$99,0),1))</f>
        <v>#N/A</v>
      </c>
      <c r="Q577" s="233" t="e">
        <f>(INDEX(Finish_table!AR$4:AR$99,MATCH('16 Year_History_Results'!$G577,Finish_table!AS$4:AS$99,0),1))</f>
        <v>#N/A</v>
      </c>
      <c r="R577" s="233" t="e">
        <f>(INDEX(Finish_table!BA$4:BA$99,MATCH('16 Year_History_Results'!$G577,Finish_table!BB$4:BB$99,0),1))</f>
        <v>#N/A</v>
      </c>
      <c r="S577" s="233" t="e">
        <f>(INDEX(Finish_table!BJ$4:BJ$99,MATCH('16 Year_History_Results'!$G577,Finish_table!BK$4:BK$99,0),1))</f>
        <v>#N/A</v>
      </c>
      <c r="T577" s="233" t="e">
        <f>(INDEX(Finish_table!BS$4:BS$99,MATCH('16 Year_History_Results'!$G577,Finish_table!BT$4:BT$99,0),1))</f>
        <v>#N/A</v>
      </c>
      <c r="U577" s="233" t="e">
        <f>(INDEX(Finish_table!CB$4:CB$99,MATCH('16 Year_History_Results'!$G577,Finish_table!CC$4:CC$99,0),1))</f>
        <v>#N/A</v>
      </c>
      <c r="V577" s="233" t="e">
        <f>(INDEX(Finish_table!CK$4:CK$99,MATCH('16 Year_History_Results'!$G577,Finish_table!CL$4:CL$99,0),1))</f>
        <v>#N/A</v>
      </c>
      <c r="W577" s="233" t="e">
        <f>(INDEX(Finish_table!CT$4:CT$99,MATCH('16 Year_History_Results'!$G577,Finish_table!CU$4:CU$99,0),1))</f>
        <v>#N/A</v>
      </c>
      <c r="X577" s="233" t="e">
        <f>(INDEX(Finish_table!DC$4:DC$99,MATCH('16 Year_History_Results'!$G577,Finish_table!DD$4:DD$99,0),1))</f>
        <v>#N/A</v>
      </c>
      <c r="Y577" s="233" t="e">
        <f>(INDEX(Finish_table!DL$4:DL$99,MATCH('16 Year_History_Results'!$G577,Finish_table!DM$4:DM$99,0),1))</f>
        <v>#N/A</v>
      </c>
      <c r="Z577" s="233" t="e">
        <f>(INDEX(Finish_table!DU$4:DU$99,MATCH('16 Year_History_Results'!$G577,Finish_table!DV$4:DV$99,0),1))</f>
        <v>#N/A</v>
      </c>
      <c r="AA577" s="233" t="e">
        <f>(INDEX(Finish_table!ED$4:ED$140,MATCH('16 Year_History_Results'!$G577,Finish_table!EE$4:EE$140,0),1))</f>
        <v>#N/A</v>
      </c>
      <c r="AB577" s="233" t="e">
        <f>(INDEX(Finish_table!EM$4:EM$224,MATCH('16 Year_History_Results'!$G577,Finish_table!EN$4:EN$224,0),1))</f>
        <v>#N/A</v>
      </c>
      <c r="AC577" s="253" t="e">
        <f>(INDEX(Finish_table!EW$4:EW$224,MATCH('16 Year_History_Results'!$G577,Finish_table!EX$4:EX$224,0),1))</f>
        <v>#N/A</v>
      </c>
      <c r="AG577">
        <f t="shared" si="476"/>
        <v>301</v>
      </c>
      <c r="AH577" s="110"/>
      <c r="AI577" s="2"/>
      <c r="AJ577" s="146">
        <f>INDEX('2001'!$C$44:$C$140,'16 Year_History_Results'!BZ577)</f>
        <v>20</v>
      </c>
      <c r="AK577" s="2">
        <f>INDEX('2002'!$C$44:$C$140,'16 Year_History_Results'!CA577)</f>
        <v>0</v>
      </c>
      <c r="AL577" s="2">
        <f>INDEX('2003'!$C$44:$C$140,'16 Year_History_Results'!CB577)</f>
        <v>0</v>
      </c>
      <c r="AM577" s="2">
        <f>INDEX('2004'!$C$44:$C$140,'16 Year_History_Results'!CC577)</f>
        <v>0</v>
      </c>
      <c r="AN577" s="2">
        <f>INDEX('2005'!$C$44:$C$140,'16 Year_History_Results'!CD577)</f>
        <v>0</v>
      </c>
      <c r="AO577" s="2">
        <f>INDEX('2006'!$C$44:$C$140,'16 Year_History_Results'!CE577)</f>
        <v>0</v>
      </c>
      <c r="AP577" s="2">
        <f>INDEX('2007'!$C$44:$C$140,'16 Year_History_Results'!CF577)</f>
        <v>0</v>
      </c>
      <c r="AQ577" s="2">
        <f>INDEX('2008'!$C$44:$C$140,'16 Year_History_Results'!CG577)</f>
        <v>0</v>
      </c>
      <c r="AR577" s="2">
        <f>INDEX('2009'!$C$44:$C$140,'16 Year_History_Results'!CH577)</f>
        <v>0</v>
      </c>
      <c r="AS577" s="2">
        <f>INDEX('2010'!$C$44:$C$140,'16 Year_History_Results'!CI577)</f>
        <v>0</v>
      </c>
      <c r="AT577" s="2">
        <f>INDEX('2011'!$C$44:$C$140,'16 Year_History_Results'!CJ577)</f>
        <v>0</v>
      </c>
      <c r="AU577" s="2">
        <f>INDEX('2012'!$C$44:$C$140,'16 Year_History_Results'!CK577)</f>
        <v>0</v>
      </c>
      <c r="AV577" s="2">
        <f>INDEX('2013'!$C$44:$C$140,'16 Year_History_Results'!CL577)</f>
        <v>0</v>
      </c>
      <c r="AW577" s="2">
        <f>INDEX('2014'!$C$52:$C$180,'16 Year_History_Results'!CM577)</f>
        <v>0</v>
      </c>
      <c r="AX577" s="2">
        <f>INDEX('2015'!$E$52:$E$308,'16 Year_History_Results'!CN577)</f>
        <v>0</v>
      </c>
      <c r="AY577" s="147">
        <f>INDEX('2016'!$E$52:$E$308,'16 Year_History_Results'!CO577)</f>
        <v>0</v>
      </c>
      <c r="AZ577" s="2"/>
      <c r="BB577">
        <f t="shared" si="444"/>
        <v>301</v>
      </c>
      <c r="BC577" s="110"/>
      <c r="BD577" s="97"/>
      <c r="BE577" s="146">
        <f>INDEX('2001'!$B$44:$B$140,'16 Year_History_Results'!BZ577)</f>
        <v>6</v>
      </c>
      <c r="BF577" s="2">
        <f>INDEX('2002'!$B$44:$B$140,'16 Year_History_Results'!CA577)</f>
        <v>0</v>
      </c>
      <c r="BG577" s="2">
        <f>INDEX('2003'!$B$44:$B$140,'16 Year_History_Results'!CB577)</f>
        <v>0</v>
      </c>
      <c r="BH577" s="2">
        <f>INDEX('2004'!$B$44:$B$140,'16 Year_History_Results'!CC577)</f>
        <v>0</v>
      </c>
      <c r="BI577" s="2">
        <f>INDEX('2005'!$B$44:$B$140,'16 Year_History_Results'!CD577)</f>
        <v>0</v>
      </c>
      <c r="BJ577" s="2">
        <f>INDEX('2006'!$B$44:$B$140,'16 Year_History_Results'!CE577)</f>
        <v>0</v>
      </c>
      <c r="BK577" s="2">
        <f>INDEX('2007'!$B$44:$B$140,'16 Year_History_Results'!CF577)</f>
        <v>0</v>
      </c>
      <c r="BL577" s="2">
        <f>INDEX('2008'!$B$44:$B$140,'16 Year_History_Results'!CG577)</f>
        <v>0</v>
      </c>
      <c r="BM577" s="2">
        <f>INDEX('2009'!$B$44:$B$140,'16 Year_History_Results'!CH577)</f>
        <v>0</v>
      </c>
      <c r="BN577" s="2">
        <f>INDEX('2010'!$B$44:$B$140,'16 Year_History_Results'!CI577)</f>
        <v>0</v>
      </c>
      <c r="BO577" s="2">
        <f>INDEX('2011'!$B$44:$B$140,'16 Year_History_Results'!CJ577)</f>
        <v>0</v>
      </c>
      <c r="BP577" s="2">
        <f>INDEX('2012'!$B$44:$B$140,'16 Year_History_Results'!CK577)</f>
        <v>0</v>
      </c>
      <c r="BQ577" s="2">
        <f>INDEX('2013'!$B$44:$B$140,'16 Year_History_Results'!CL577)</f>
        <v>0</v>
      </c>
      <c r="BR577" s="2">
        <f>INDEX('2014'!$B$52:$B$180,'16 Year_History_Results'!CM577)</f>
        <v>0</v>
      </c>
      <c r="BS577" s="147">
        <f>INDEX('2015'!$B$52:$B$308,'16 Year_History_Results'!CN577)</f>
        <v>0</v>
      </c>
      <c r="BT577" s="147">
        <f>INDEX('2016'!$B$52:$B$308,'16 Year_History_Results'!CO577)</f>
        <v>0</v>
      </c>
      <c r="BW577">
        <f t="shared" si="445"/>
        <v>301</v>
      </c>
      <c r="BX577" s="110"/>
      <c r="BY577" s="97"/>
      <c r="BZ577" s="146">
        <f>IF(ISNA(MATCH($BW577,'2001'!$A$44:$A$139,0)),97,MATCH($BW577,'2001'!$A$44:$A$139,0))</f>
        <v>61</v>
      </c>
      <c r="CA577" s="2">
        <f>IF(ISNA(MATCH($BW577,'2002'!$A$44:$A$139,0)),97,MATCH($BW577,'2002'!$A$44:$A$139,0))</f>
        <v>97</v>
      </c>
      <c r="CB577" s="2">
        <f>IF(ISNA(MATCH($BW577,'2003'!$A$44:$A$139,0)),97,MATCH($BW577,'2003'!$A$44:$A$139,0))</f>
        <v>97</v>
      </c>
      <c r="CC577" s="2">
        <f>IF(ISNA(MATCH($BW577,'2004'!$A$44:$A$139,0)),97,MATCH($BW577,'2004'!$A$44:$A$139,0))</f>
        <v>97</v>
      </c>
      <c r="CD577" s="2">
        <f>IF(ISNA(MATCH($BW577,'2005'!$A$44:$A$139,0)),97,MATCH($BW577,'2005'!$A$44:$A$139,0))</f>
        <v>97</v>
      </c>
      <c r="CE577" s="2">
        <f>IF(ISNA(MATCH($BW577,'2006'!$A$44:$A$139,0)),97,MATCH($BW577,'2006'!$A$44:$A$139,0))</f>
        <v>97</v>
      </c>
      <c r="CF577" s="2">
        <f>IF(ISNA(MATCH($BW577,'2007'!$A$44:$A$139,0)),97,MATCH($BW577,'2007'!$A$44:$A$139,0))</f>
        <v>97</v>
      </c>
      <c r="CG577" s="2">
        <f>IF(ISNA(MATCH($BW577,'2008'!$A$44:$A$139,0)),97,MATCH($BW577,'2008'!$A$44:$A$139,0))</f>
        <v>97</v>
      </c>
      <c r="CH577" s="2">
        <f>IF(ISNA(MATCH($BW577,'2009'!$A$44:$A$139,0)),97,MATCH($BW577,'2009'!$A$44:$A$139,0))</f>
        <v>97</v>
      </c>
      <c r="CI577" s="2">
        <f>IF(ISNA(MATCH($BW577,'2010'!$A$44:$A$139,0)),97,MATCH($BW577,'2010'!$A$44:$A$139,0))</f>
        <v>97</v>
      </c>
      <c r="CJ577" s="2">
        <f>IF(ISNA(MATCH($BW577,'2011'!$A$44:$A$139,0)),97,MATCH($BW577,'2011'!$A$44:$A$139,0))</f>
        <v>97</v>
      </c>
      <c r="CK577" s="2">
        <f>IF(ISNA(MATCH($BW577,'2012'!$A$44:$A$139,0)),97,MATCH($BW577,'2012'!$A$44:$A$139,0))</f>
        <v>97</v>
      </c>
      <c r="CL577" s="2">
        <f>IF(ISNA(MATCH($BW577,'2013'!$A$44:$A$139,0)),97,MATCH($BW577,'2013'!$A$44:$A$139,0))</f>
        <v>97</v>
      </c>
      <c r="CM577" s="2">
        <f>IF(ISNA(MATCH($BW577,'2014'!$A$52:$A$179,0)),129,MATCH($BW577,'2014'!$A$52:$A$179,0))</f>
        <v>129</v>
      </c>
      <c r="CN577" s="147">
        <f>IF(ISNA(MATCH($BW577,'2015'!$A$52:$A$307,0)),257,MATCH($BW577,'2015'!$A$52:$A$307,0))</f>
        <v>257</v>
      </c>
      <c r="CO577" s="147">
        <f>IF(ISNA(MATCH($BW577,'2016'!$A$52:$A$307,0)),257,MATCH($BW577,'2016'!$A$52:$A$307,0))</f>
        <v>257</v>
      </c>
      <c r="CQ577">
        <f t="shared" si="477"/>
        <v>301</v>
      </c>
      <c r="CR577" s="281"/>
      <c r="CS577" s="279"/>
      <c r="CT577" s="278">
        <f t="shared" si="478"/>
        <v>26</v>
      </c>
      <c r="CU577" s="279">
        <f t="shared" si="479"/>
        <v>17.331599999999998</v>
      </c>
      <c r="CV577" s="279">
        <f t="shared" si="480"/>
        <v>11.553244559999998</v>
      </c>
      <c r="CW577" s="279">
        <f t="shared" si="481"/>
        <v>7.7013928236959979</v>
      </c>
      <c r="CX577" s="279">
        <f t="shared" si="482"/>
        <v>5.133748456275752</v>
      </c>
      <c r="CY577" s="279">
        <f t="shared" si="483"/>
        <v>3.4221567209534163</v>
      </c>
      <c r="CZ577" s="279">
        <f t="shared" si="484"/>
        <v>2.2812096701875473</v>
      </c>
      <c r="DA577" s="279">
        <f t="shared" si="485"/>
        <v>1.5206543661470189</v>
      </c>
      <c r="DB577" s="279">
        <f t="shared" si="486"/>
        <v>1.0136682004736028</v>
      </c>
      <c r="DC577" s="279">
        <f t="shared" si="487"/>
        <v>0.67571122243570358</v>
      </c>
      <c r="DD577" s="279">
        <f t="shared" si="488"/>
        <v>0.45042910087563998</v>
      </c>
      <c r="DE577" s="279">
        <f t="shared" si="489"/>
        <v>0.30025603864370159</v>
      </c>
      <c r="DF577" s="279">
        <f t="shared" si="490"/>
        <v>0.20015067535989148</v>
      </c>
      <c r="DG577" s="279">
        <f t="shared" si="491"/>
        <v>0.13342044019490365</v>
      </c>
      <c r="DH577" s="280">
        <f t="shared" si="492"/>
        <v>8.8938065433922769E-2</v>
      </c>
      <c r="DI577" s="280">
        <f t="shared" si="493"/>
        <v>5.9286114418252912E-2</v>
      </c>
      <c r="DJ577" s="154" t="e">
        <f t="shared" si="494"/>
        <v>#N/A</v>
      </c>
      <c r="DK577" s="279">
        <f t="shared" si="495"/>
        <v>301</v>
      </c>
      <c r="DL577" s="97"/>
      <c r="DM577" s="154"/>
      <c r="DN577" s="267">
        <f t="shared" ref="DN577:DY577" si="505">BE577+AJ577+DM577</f>
        <v>26</v>
      </c>
      <c r="DO577" s="154">
        <f t="shared" si="505"/>
        <v>26</v>
      </c>
      <c r="DP577" s="154">
        <f t="shared" si="505"/>
        <v>26</v>
      </c>
      <c r="DQ577" s="154">
        <f t="shared" si="505"/>
        <v>26</v>
      </c>
      <c r="DR577" s="154">
        <f t="shared" si="505"/>
        <v>26</v>
      </c>
      <c r="DS577" s="154">
        <f t="shared" si="505"/>
        <v>26</v>
      </c>
      <c r="DT577" s="154">
        <f t="shared" si="505"/>
        <v>26</v>
      </c>
      <c r="DU577" s="154">
        <f t="shared" si="505"/>
        <v>26</v>
      </c>
      <c r="DV577" s="154">
        <f t="shared" si="505"/>
        <v>26</v>
      </c>
      <c r="DW577" s="154">
        <f t="shared" si="505"/>
        <v>26</v>
      </c>
      <c r="DX577" s="154">
        <f t="shared" si="505"/>
        <v>26</v>
      </c>
      <c r="DY577" s="154">
        <f t="shared" si="505"/>
        <v>26</v>
      </c>
      <c r="DZ577" s="154">
        <f t="shared" si="497"/>
        <v>26</v>
      </c>
      <c r="EA577" s="154">
        <f t="shared" si="498"/>
        <v>26</v>
      </c>
      <c r="EB577" s="264">
        <f t="shared" si="499"/>
        <v>26</v>
      </c>
      <c r="EC577" s="264">
        <f t="shared" si="500"/>
        <v>26</v>
      </c>
      <c r="ED577" s="154">
        <f t="shared" si="501"/>
        <v>264</v>
      </c>
    </row>
    <row r="578" spans="2:134" ht="13" thickBot="1" x14ac:dyDescent="0.3">
      <c r="B578" s="131">
        <v>341</v>
      </c>
      <c r="C578" s="50">
        <f t="shared" si="442"/>
        <v>1</v>
      </c>
      <c r="D578" s="50">
        <f t="shared" si="443"/>
        <v>0</v>
      </c>
      <c r="E578" s="97"/>
      <c r="F578" s="2">
        <f t="shared" si="418"/>
        <v>573</v>
      </c>
      <c r="G578" s="99">
        <v>147</v>
      </c>
      <c r="H578" s="98">
        <f>15- COUNTIF(L578:AC578,"#N/A")</f>
        <v>0</v>
      </c>
      <c r="I578" s="131">
        <f>SUM(AH578:AY578)+SUM(BE578:BT578)</f>
        <v>25</v>
      </c>
      <c r="J578" s="398">
        <f>DI578</f>
        <v>5.7005879248320117E-2</v>
      </c>
      <c r="K578" s="456" t="str">
        <f>IF(ISNUMBER(MATCH(G578,'[4]OPR data'!$A$3:$A$2900,0)),"Y","N")</f>
        <v>N</v>
      </c>
      <c r="L578" s="110"/>
      <c r="M578" s="233"/>
      <c r="N578" s="469" t="str">
        <f>(INDEX(Finish_table!R$4:R$83,MATCH('16 Year_History_Results'!$G578,Finish_table!S$4:S$83,0),1))</f>
        <v>QF</v>
      </c>
      <c r="O578" s="233" t="e">
        <f>(INDEX(Finish_table!Z$4:Z$99,MATCH('16 Year_History_Results'!$G578,Finish_table!AA$4:AA$99,0),1))</f>
        <v>#N/A</v>
      </c>
      <c r="P578" s="233" t="e">
        <f>(INDEX(Finish_table!AI$4:AI$99,MATCH('16 Year_History_Results'!$G578,Finish_table!AJ$4:AJ$99,0),1))</f>
        <v>#N/A</v>
      </c>
      <c r="Q578" s="233" t="e">
        <f>(INDEX(Finish_table!AR$4:AR$99,MATCH('16 Year_History_Results'!$G578,Finish_table!AS$4:AS$99,0),1))</f>
        <v>#N/A</v>
      </c>
      <c r="R578" s="233" t="e">
        <f>(INDEX(Finish_table!BA$4:BA$99,MATCH('16 Year_History_Results'!$G578,Finish_table!BB$4:BB$99,0),1))</f>
        <v>#N/A</v>
      </c>
      <c r="S578" s="233" t="e">
        <f>(INDEX(Finish_table!BJ$4:BJ$99,MATCH('16 Year_History_Results'!$G578,Finish_table!BK$4:BK$99,0),1))</f>
        <v>#N/A</v>
      </c>
      <c r="T578" s="233" t="e">
        <f>(INDEX(Finish_table!BS$4:BS$99,MATCH('16 Year_History_Results'!$G578,Finish_table!BT$4:BT$99,0),1))</f>
        <v>#N/A</v>
      </c>
      <c r="U578" s="233" t="e">
        <f>(INDEX(Finish_table!CB$4:CB$99,MATCH('16 Year_History_Results'!$G578,Finish_table!CC$4:CC$99,0),1))</f>
        <v>#N/A</v>
      </c>
      <c r="V578" s="233" t="e">
        <f>(INDEX(Finish_table!CK$4:CK$99,MATCH('16 Year_History_Results'!$G578,Finish_table!CL$4:CL$99,0),1))</f>
        <v>#N/A</v>
      </c>
      <c r="W578" s="233" t="e">
        <f>(INDEX(Finish_table!CT$4:CT$99,MATCH('16 Year_History_Results'!$G578,Finish_table!CU$4:CU$99,0),1))</f>
        <v>#N/A</v>
      </c>
      <c r="X578" s="233" t="e">
        <f>(INDEX(Finish_table!DC$4:DC$99,MATCH('16 Year_History_Results'!$G578,Finish_table!DD$4:DD$99,0),1))</f>
        <v>#N/A</v>
      </c>
      <c r="Y578" s="233" t="e">
        <f>(INDEX(Finish_table!DL$4:DL$99,MATCH('16 Year_History_Results'!$G578,Finish_table!DM$4:DM$99,0),1))</f>
        <v>#N/A</v>
      </c>
      <c r="Z578" s="233" t="e">
        <f>(INDEX(Finish_table!DU$4:DU$99,MATCH('16 Year_History_Results'!$G578,Finish_table!DV$4:DV$99,0),1))</f>
        <v>#N/A</v>
      </c>
      <c r="AA578" s="233" t="e">
        <f>(INDEX(Finish_table!ED$4:ED$140,MATCH('16 Year_History_Results'!$G578,Finish_table!EE$4:EE$140,0),1))</f>
        <v>#N/A</v>
      </c>
      <c r="AB578" s="233" t="e">
        <f>(INDEX(Finish_table!EM$4:EM$224,MATCH('16 Year_History_Results'!$G578,Finish_table!EN$4:EN$224,0),1))</f>
        <v>#N/A</v>
      </c>
      <c r="AC578" s="253" t="e">
        <f>(INDEX(Finish_table!EW$4:EW$224,MATCH('16 Year_History_Results'!$G578,Finish_table!EX$4:EX$224,0),1))</f>
        <v>#N/A</v>
      </c>
      <c r="AG578">
        <f t="shared" si="476"/>
        <v>147</v>
      </c>
      <c r="AH578" s="110"/>
      <c r="AI578" s="2"/>
      <c r="AJ578" s="146">
        <f>INDEX('2001'!$C$44:$C$140,'16 Year_History_Results'!BZ578)</f>
        <v>10</v>
      </c>
      <c r="AK578" s="2">
        <f>INDEX('2002'!$C$44:$C$140,'16 Year_History_Results'!CA578)</f>
        <v>0</v>
      </c>
      <c r="AL578" s="2">
        <f>INDEX('2003'!$C$44:$C$140,'16 Year_History_Results'!CB578)</f>
        <v>0</v>
      </c>
      <c r="AM578" s="2">
        <f>INDEX('2004'!$C$44:$C$140,'16 Year_History_Results'!CC578)</f>
        <v>0</v>
      </c>
      <c r="AN578" s="2">
        <f>INDEX('2005'!$C$44:$C$140,'16 Year_History_Results'!CD578)</f>
        <v>0</v>
      </c>
      <c r="AO578" s="2">
        <f>INDEX('2006'!$C$44:$C$140,'16 Year_History_Results'!CE578)</f>
        <v>0</v>
      </c>
      <c r="AP578" s="2">
        <f>INDEX('2007'!$C$44:$C$140,'16 Year_History_Results'!CF578)</f>
        <v>0</v>
      </c>
      <c r="AQ578" s="2">
        <f>INDEX('2008'!$C$44:$C$140,'16 Year_History_Results'!CG578)</f>
        <v>0</v>
      </c>
      <c r="AR578" s="2">
        <f>INDEX('2009'!$C$44:$C$140,'16 Year_History_Results'!CH578)</f>
        <v>0</v>
      </c>
      <c r="AS578" s="2">
        <f>INDEX('2010'!$C$44:$C$140,'16 Year_History_Results'!CI578)</f>
        <v>0</v>
      </c>
      <c r="AT578" s="2">
        <f>INDEX('2011'!$C$44:$C$140,'16 Year_History_Results'!CJ578)</f>
        <v>0</v>
      </c>
      <c r="AU578" s="2">
        <f>INDEX('2012'!$C$44:$C$140,'16 Year_History_Results'!CK578)</f>
        <v>0</v>
      </c>
      <c r="AV578" s="2">
        <f>INDEX('2013'!$C$44:$C$140,'16 Year_History_Results'!CL578)</f>
        <v>0</v>
      </c>
      <c r="AW578" s="2">
        <f>INDEX('2014'!$C$52:$C$180,'16 Year_History_Results'!CM578)</f>
        <v>0</v>
      </c>
      <c r="AX578" s="2">
        <f>INDEX('2015'!$E$52:$E$308,'16 Year_History_Results'!CN578)</f>
        <v>0</v>
      </c>
      <c r="AY578" s="147">
        <f>INDEX('2016'!$E$52:$E$308,'16 Year_History_Results'!CO578)</f>
        <v>0</v>
      </c>
      <c r="AZ578" s="2"/>
      <c r="BB578">
        <f t="shared" si="444"/>
        <v>147</v>
      </c>
      <c r="BC578" s="110"/>
      <c r="BD578" s="97"/>
      <c r="BE578" s="146">
        <f>INDEX('2001'!$B$44:$B$140,'16 Year_History_Results'!BZ578)</f>
        <v>15</v>
      </c>
      <c r="BF578" s="2">
        <f>INDEX('2002'!$B$44:$B$140,'16 Year_History_Results'!CA578)</f>
        <v>0</v>
      </c>
      <c r="BG578" s="2">
        <f>INDEX('2003'!$B$44:$B$140,'16 Year_History_Results'!CB578)</f>
        <v>0</v>
      </c>
      <c r="BH578" s="2">
        <f>INDEX('2004'!$B$44:$B$140,'16 Year_History_Results'!CC578)</f>
        <v>0</v>
      </c>
      <c r="BI578" s="2">
        <f>INDEX('2005'!$B$44:$B$140,'16 Year_History_Results'!CD578)</f>
        <v>0</v>
      </c>
      <c r="BJ578" s="2">
        <f>INDEX('2006'!$B$44:$B$140,'16 Year_History_Results'!CE578)</f>
        <v>0</v>
      </c>
      <c r="BK578" s="2">
        <f>INDEX('2007'!$B$44:$B$140,'16 Year_History_Results'!CF578)</f>
        <v>0</v>
      </c>
      <c r="BL578" s="2">
        <f>INDEX('2008'!$B$44:$B$140,'16 Year_History_Results'!CG578)</f>
        <v>0</v>
      </c>
      <c r="BM578" s="2">
        <f>INDEX('2009'!$B$44:$B$140,'16 Year_History_Results'!CH578)</f>
        <v>0</v>
      </c>
      <c r="BN578" s="2">
        <f>INDEX('2010'!$B$44:$B$140,'16 Year_History_Results'!CI578)</f>
        <v>0</v>
      </c>
      <c r="BO578" s="2">
        <f>INDEX('2011'!$B$44:$B$140,'16 Year_History_Results'!CJ578)</f>
        <v>0</v>
      </c>
      <c r="BP578" s="2">
        <f>INDEX('2012'!$B$44:$B$140,'16 Year_History_Results'!CK578)</f>
        <v>0</v>
      </c>
      <c r="BQ578" s="2">
        <f>INDEX('2013'!$B$44:$B$140,'16 Year_History_Results'!CL578)</f>
        <v>0</v>
      </c>
      <c r="BR578" s="2">
        <f>INDEX('2014'!$B$52:$B$180,'16 Year_History_Results'!CM578)</f>
        <v>0</v>
      </c>
      <c r="BS578" s="147">
        <f>INDEX('2015'!$B$52:$B$308,'16 Year_History_Results'!CN578)</f>
        <v>0</v>
      </c>
      <c r="BT578" s="147">
        <f>INDEX('2016'!$B$52:$B$308,'16 Year_History_Results'!CO578)</f>
        <v>0</v>
      </c>
      <c r="BW578">
        <f t="shared" si="445"/>
        <v>147</v>
      </c>
      <c r="BX578" s="110"/>
      <c r="BY578" s="97"/>
      <c r="BZ578" s="146">
        <f>IF(ISNA(MATCH($BW578,'2001'!$A$44:$A$139,0)),97,MATCH($BW578,'2001'!$A$44:$A$139,0))</f>
        <v>37</v>
      </c>
      <c r="CA578" s="2">
        <f>IF(ISNA(MATCH($BW578,'2002'!$A$44:$A$139,0)),97,MATCH($BW578,'2002'!$A$44:$A$139,0))</f>
        <v>97</v>
      </c>
      <c r="CB578" s="2">
        <f>IF(ISNA(MATCH($BW578,'2003'!$A$44:$A$139,0)),97,MATCH($BW578,'2003'!$A$44:$A$139,0))</f>
        <v>97</v>
      </c>
      <c r="CC578" s="2">
        <f>IF(ISNA(MATCH($BW578,'2004'!$A$44:$A$139,0)),97,MATCH($BW578,'2004'!$A$44:$A$139,0))</f>
        <v>97</v>
      </c>
      <c r="CD578" s="2">
        <f>IF(ISNA(MATCH($BW578,'2005'!$A$44:$A$139,0)),97,MATCH($BW578,'2005'!$A$44:$A$139,0))</f>
        <v>97</v>
      </c>
      <c r="CE578" s="2">
        <f>IF(ISNA(MATCH($BW578,'2006'!$A$44:$A$139,0)),97,MATCH($BW578,'2006'!$A$44:$A$139,0))</f>
        <v>97</v>
      </c>
      <c r="CF578" s="2">
        <f>IF(ISNA(MATCH($BW578,'2007'!$A$44:$A$139,0)),97,MATCH($BW578,'2007'!$A$44:$A$139,0))</f>
        <v>97</v>
      </c>
      <c r="CG578" s="2">
        <f>IF(ISNA(MATCH($BW578,'2008'!$A$44:$A$139,0)),97,MATCH($BW578,'2008'!$A$44:$A$139,0))</f>
        <v>97</v>
      </c>
      <c r="CH578" s="2">
        <f>IF(ISNA(MATCH($BW578,'2009'!$A$44:$A$139,0)),97,MATCH($BW578,'2009'!$A$44:$A$139,0))</f>
        <v>97</v>
      </c>
      <c r="CI578" s="2">
        <f>IF(ISNA(MATCH($BW578,'2010'!$A$44:$A$139,0)),97,MATCH($BW578,'2010'!$A$44:$A$139,0))</f>
        <v>97</v>
      </c>
      <c r="CJ578" s="2">
        <f>IF(ISNA(MATCH($BW578,'2011'!$A$44:$A$139,0)),97,MATCH($BW578,'2011'!$A$44:$A$139,0))</f>
        <v>97</v>
      </c>
      <c r="CK578" s="2">
        <f>IF(ISNA(MATCH($BW578,'2012'!$A$44:$A$139,0)),97,MATCH($BW578,'2012'!$A$44:$A$139,0))</f>
        <v>97</v>
      </c>
      <c r="CL578" s="2">
        <f>IF(ISNA(MATCH($BW578,'2013'!$A$44:$A$139,0)),97,MATCH($BW578,'2013'!$A$44:$A$139,0))</f>
        <v>97</v>
      </c>
      <c r="CM578" s="2">
        <f>IF(ISNA(MATCH($BW578,'2014'!$A$52:$A$179,0)),129,MATCH($BW578,'2014'!$A$52:$A$179,0))</f>
        <v>129</v>
      </c>
      <c r="CN578" s="147">
        <f>IF(ISNA(MATCH($BW578,'2015'!$A$52:$A$307,0)),257,MATCH($BW578,'2015'!$A$52:$A$307,0))</f>
        <v>257</v>
      </c>
      <c r="CO578" s="147">
        <f>IF(ISNA(MATCH($BW578,'2016'!$A$52:$A$307,0)),257,MATCH($BW578,'2016'!$A$52:$A$307,0))</f>
        <v>257</v>
      </c>
      <c r="CQ578">
        <f t="shared" si="477"/>
        <v>147</v>
      </c>
      <c r="CR578" s="281"/>
      <c r="CS578" s="279"/>
      <c r="CT578" s="278">
        <f t="shared" si="478"/>
        <v>25</v>
      </c>
      <c r="CU578" s="279">
        <f t="shared" si="479"/>
        <v>16.664999999999999</v>
      </c>
      <c r="CV578" s="279">
        <f t="shared" si="480"/>
        <v>11.108889</v>
      </c>
      <c r="CW578" s="279">
        <f t="shared" si="481"/>
        <v>7.4051854073999994</v>
      </c>
      <c r="CX578" s="279">
        <f t="shared" si="482"/>
        <v>4.9362965925728393</v>
      </c>
      <c r="CY578" s="279">
        <f t="shared" si="483"/>
        <v>3.2905353086090545</v>
      </c>
      <c r="CZ578" s="279">
        <f t="shared" si="484"/>
        <v>2.1934708367187956</v>
      </c>
      <c r="DA578" s="279">
        <f t="shared" si="485"/>
        <v>1.462167659756749</v>
      </c>
      <c r="DB578" s="279">
        <f t="shared" si="486"/>
        <v>0.97468096199384879</v>
      </c>
      <c r="DC578" s="279">
        <f t="shared" si="487"/>
        <v>0.64972232926509954</v>
      </c>
      <c r="DD578" s="279">
        <f t="shared" si="488"/>
        <v>0.43310490468811536</v>
      </c>
      <c r="DE578" s="279">
        <f t="shared" si="489"/>
        <v>0.28870772946509771</v>
      </c>
      <c r="DF578" s="279">
        <f t="shared" si="490"/>
        <v>0.19245257246143413</v>
      </c>
      <c r="DG578" s="279">
        <f t="shared" si="491"/>
        <v>0.12828888480279199</v>
      </c>
      <c r="DH578" s="280">
        <f t="shared" si="492"/>
        <v>8.5517370609541135E-2</v>
      </c>
      <c r="DI578" s="280">
        <f t="shared" si="493"/>
        <v>5.7005879248320117E-2</v>
      </c>
      <c r="DJ578" s="154" t="e">
        <f t="shared" si="494"/>
        <v>#N/A</v>
      </c>
      <c r="DK578" s="279">
        <f t="shared" si="495"/>
        <v>147</v>
      </c>
      <c r="DL578" s="97"/>
      <c r="DM578" s="154"/>
      <c r="DN578" s="267">
        <f t="shared" ref="DN578:DY578" si="506">BE578+AJ578+DM578</f>
        <v>25</v>
      </c>
      <c r="DO578" s="154">
        <f t="shared" si="506"/>
        <v>25</v>
      </c>
      <c r="DP578" s="154">
        <f t="shared" si="506"/>
        <v>25</v>
      </c>
      <c r="DQ578" s="154">
        <f t="shared" si="506"/>
        <v>25</v>
      </c>
      <c r="DR578" s="154">
        <f t="shared" si="506"/>
        <v>25</v>
      </c>
      <c r="DS578" s="154">
        <f t="shared" si="506"/>
        <v>25</v>
      </c>
      <c r="DT578" s="154">
        <f t="shared" si="506"/>
        <v>25</v>
      </c>
      <c r="DU578" s="154">
        <f t="shared" si="506"/>
        <v>25</v>
      </c>
      <c r="DV578" s="154">
        <f t="shared" si="506"/>
        <v>25</v>
      </c>
      <c r="DW578" s="154">
        <f t="shared" si="506"/>
        <v>25</v>
      </c>
      <c r="DX578" s="154">
        <f t="shared" si="506"/>
        <v>25</v>
      </c>
      <c r="DY578" s="154">
        <f t="shared" si="506"/>
        <v>25</v>
      </c>
      <c r="DZ578" s="154">
        <f t="shared" si="497"/>
        <v>25</v>
      </c>
      <c r="EA578" s="154">
        <f t="shared" si="498"/>
        <v>25</v>
      </c>
      <c r="EB578" s="264">
        <f t="shared" si="499"/>
        <v>25</v>
      </c>
      <c r="EC578" s="264">
        <f t="shared" si="500"/>
        <v>25</v>
      </c>
      <c r="ED578" s="154">
        <f t="shared" si="501"/>
        <v>270</v>
      </c>
    </row>
    <row r="579" spans="2:134" ht="13" thickBot="1" x14ac:dyDescent="0.3">
      <c r="B579" s="131">
        <v>341</v>
      </c>
      <c r="C579" s="50">
        <f t="shared" si="442"/>
        <v>2</v>
      </c>
      <c r="D579" s="50">
        <f t="shared" si="443"/>
        <v>0</v>
      </c>
      <c r="E579" s="97"/>
      <c r="F579" s="2">
        <f t="shared" si="418"/>
        <v>574</v>
      </c>
      <c r="G579" s="99">
        <v>203</v>
      </c>
      <c r="H579" s="98">
        <f>15- COUNTIF(L579:AC579,"#N/A")</f>
        <v>1</v>
      </c>
      <c r="I579" s="131">
        <f>SUM(AH579:AY579)+SUM(BE579:BT579)</f>
        <v>11</v>
      </c>
      <c r="J579" s="398">
        <f>DI579</f>
        <v>5.6447109313228459E-2</v>
      </c>
      <c r="K579" s="456" t="str">
        <f>IF(ISNUMBER(MATCH(G579,'[4]OPR data'!$A$3:$A$2900,0)),"Y","N")</f>
        <v>Y</v>
      </c>
      <c r="L579" s="110"/>
      <c r="M579" s="233"/>
      <c r="N579" s="469" t="e">
        <f>(INDEX(Finish_table!R$4:R$83,MATCH('16 Year_History_Results'!$G579,Finish_table!S$4:S$83,0),1))</f>
        <v>#N/A</v>
      </c>
      <c r="O579" s="233" t="e">
        <f>(INDEX(Finish_table!Z$4:Z$99,MATCH('16 Year_History_Results'!$G579,Finish_table!AA$4:AA$99,0),1))</f>
        <v>#N/A</v>
      </c>
      <c r="P579" s="233" t="str">
        <f>(INDEX(Finish_table!AI$4:AI$99,MATCH('16 Year_History_Results'!$G579,Finish_table!AJ$4:AJ$99,0),1))</f>
        <v>QF</v>
      </c>
      <c r="Q579" s="233" t="e">
        <f>(INDEX(Finish_table!AR$4:AR$99,MATCH('16 Year_History_Results'!$G579,Finish_table!AS$4:AS$99,0),1))</f>
        <v>#N/A</v>
      </c>
      <c r="R579" s="233" t="str">
        <f>(INDEX(Finish_table!BA$4:BA$99,MATCH('16 Year_History_Results'!$G579,Finish_table!BB$4:BB$99,0),1))</f>
        <v>QF</v>
      </c>
      <c r="S579" s="233" t="e">
        <f>(INDEX(Finish_table!BJ$4:BJ$99,MATCH('16 Year_History_Results'!$G579,Finish_table!BK$4:BK$99,0),1))</f>
        <v>#N/A</v>
      </c>
      <c r="T579" s="233" t="e">
        <f>(INDEX(Finish_table!BS$4:BS$99,MATCH('16 Year_History_Results'!$G579,Finish_table!BT$4:BT$99,0),1))</f>
        <v>#N/A</v>
      </c>
      <c r="U579" s="233" t="e">
        <f>(INDEX(Finish_table!CB$4:CB$99,MATCH('16 Year_History_Results'!$G579,Finish_table!CC$4:CC$99,0),1))</f>
        <v>#N/A</v>
      </c>
      <c r="V579" s="233" t="e">
        <f>(INDEX(Finish_table!CK$4:CK$99,MATCH('16 Year_History_Results'!$G579,Finish_table!CL$4:CL$99,0),1))</f>
        <v>#N/A</v>
      </c>
      <c r="W579" s="233" t="e">
        <f>(INDEX(Finish_table!CT$4:CT$99,MATCH('16 Year_History_Results'!$G579,Finish_table!CU$4:CU$99,0),1))</f>
        <v>#N/A</v>
      </c>
      <c r="X579" s="233" t="e">
        <f>(INDEX(Finish_table!DC$4:DC$99,MATCH('16 Year_History_Results'!$G579,Finish_table!DD$4:DD$99,0),1))</f>
        <v>#N/A</v>
      </c>
      <c r="Y579" s="233" t="e">
        <f>(INDEX(Finish_table!DL$4:DL$99,MATCH('16 Year_History_Results'!$G579,Finish_table!DM$4:DM$99,0),1))</f>
        <v>#N/A</v>
      </c>
      <c r="Z579" s="233" t="e">
        <f>(INDEX(Finish_table!DU$4:DU$99,MATCH('16 Year_History_Results'!$G579,Finish_table!DV$4:DV$99,0),1))</f>
        <v>#N/A</v>
      </c>
      <c r="AA579" s="233" t="e">
        <f>(INDEX(Finish_table!ED$4:ED$140,MATCH('16 Year_History_Results'!$G579,Finish_table!EE$4:EE$140,0),1))</f>
        <v>#N/A</v>
      </c>
      <c r="AB579" s="233" t="e">
        <f>(INDEX(Finish_table!EM$4:EM$224,MATCH('16 Year_History_Results'!$G579,Finish_table!EN$4:EN$224,0),1))</f>
        <v>#N/A</v>
      </c>
      <c r="AC579" s="253" t="e">
        <f>(INDEX(Finish_table!EW$4:EW$224,MATCH('16 Year_History_Results'!$G579,Finish_table!EX$4:EX$224,0),1))</f>
        <v>#N/A</v>
      </c>
      <c r="AG579">
        <f t="shared" si="476"/>
        <v>203</v>
      </c>
      <c r="AH579" s="110"/>
      <c r="AI579" s="2"/>
      <c r="AJ579" s="146">
        <f>INDEX('2001'!$C$44:$C$140,'16 Year_History_Results'!BZ579)</f>
        <v>0</v>
      </c>
      <c r="AK579" s="2">
        <f>INDEX('2002'!$C$44:$C$140,'16 Year_History_Results'!CA579)</f>
        <v>0</v>
      </c>
      <c r="AL579" s="2">
        <f>INDEX('2003'!$C$44:$C$140,'16 Year_History_Results'!CB579)</f>
        <v>0</v>
      </c>
      <c r="AM579" s="2">
        <f>INDEX('2004'!$C$44:$C$140,'16 Year_History_Results'!CC579)</f>
        <v>0</v>
      </c>
      <c r="AN579" s="2">
        <f>INDEX('2005'!$C$44:$C$140,'16 Year_History_Results'!CD579)</f>
        <v>0</v>
      </c>
      <c r="AO579" s="2">
        <f>INDEX('2006'!$C$44:$C$140,'16 Year_History_Results'!CE579)</f>
        <v>0</v>
      </c>
      <c r="AP579" s="2">
        <f>INDEX('2007'!$C$44:$C$140,'16 Year_History_Results'!CF579)</f>
        <v>0</v>
      </c>
      <c r="AQ579" s="2">
        <f>INDEX('2008'!$C$44:$C$140,'16 Year_History_Results'!CG579)</f>
        <v>0</v>
      </c>
      <c r="AR579" s="2">
        <f>INDEX('2009'!$C$44:$C$140,'16 Year_History_Results'!CH579)</f>
        <v>0</v>
      </c>
      <c r="AS579" s="2">
        <f>INDEX('2010'!$C$44:$C$140,'16 Year_History_Results'!CI579)</f>
        <v>0</v>
      </c>
      <c r="AT579" s="2">
        <f>INDEX('2011'!$C$44:$C$140,'16 Year_History_Results'!CJ579)</f>
        <v>0</v>
      </c>
      <c r="AU579" s="2">
        <f>INDEX('2012'!$C$44:$C$140,'16 Year_History_Results'!CK579)</f>
        <v>0</v>
      </c>
      <c r="AV579" s="2">
        <f>INDEX('2013'!$C$44:$C$140,'16 Year_History_Results'!CL579)</f>
        <v>0</v>
      </c>
      <c r="AW579" s="2">
        <f>INDEX('2014'!$C$52:$C$180,'16 Year_History_Results'!CM579)</f>
        <v>0</v>
      </c>
      <c r="AX579" s="2">
        <f>INDEX('2015'!$E$52:$E$308,'16 Year_History_Results'!CN579)</f>
        <v>0</v>
      </c>
      <c r="AY579" s="147">
        <f>INDEX('2016'!$E$52:$E$308,'16 Year_History_Results'!CO579)</f>
        <v>0</v>
      </c>
      <c r="AZ579" s="2"/>
      <c r="BB579">
        <f t="shared" si="444"/>
        <v>203</v>
      </c>
      <c r="BC579" s="110"/>
      <c r="BD579" s="97"/>
      <c r="BE579" s="146">
        <f>INDEX('2001'!$B$44:$B$140,'16 Year_History_Results'!BZ579)</f>
        <v>0</v>
      </c>
      <c r="BF579" s="2">
        <f>INDEX('2002'!$B$44:$B$140,'16 Year_History_Results'!CA579)</f>
        <v>0</v>
      </c>
      <c r="BG579" s="2">
        <f>INDEX('2003'!$B$44:$B$140,'16 Year_History_Results'!CB579)</f>
        <v>11</v>
      </c>
      <c r="BH579" s="2">
        <f>INDEX('2004'!$B$44:$B$140,'16 Year_History_Results'!CC579)</f>
        <v>0</v>
      </c>
      <c r="BI579" s="2">
        <f>INDEX('2005'!$B$44:$B$140,'16 Year_History_Results'!CD579)</f>
        <v>0</v>
      </c>
      <c r="BJ579" s="2">
        <f>INDEX('2006'!$B$44:$B$140,'16 Year_History_Results'!CE579)</f>
        <v>0</v>
      </c>
      <c r="BK579" s="2">
        <f>INDEX('2007'!$B$44:$B$140,'16 Year_History_Results'!CF579)</f>
        <v>0</v>
      </c>
      <c r="BL579" s="2">
        <f>INDEX('2008'!$B$44:$B$140,'16 Year_History_Results'!CG579)</f>
        <v>0</v>
      </c>
      <c r="BM579" s="2">
        <f>INDEX('2009'!$B$44:$B$140,'16 Year_History_Results'!CH579)</f>
        <v>0</v>
      </c>
      <c r="BN579" s="2">
        <f>INDEX('2010'!$B$44:$B$140,'16 Year_History_Results'!CI579)</f>
        <v>0</v>
      </c>
      <c r="BO579" s="2">
        <f>INDEX('2011'!$B$44:$B$140,'16 Year_History_Results'!CJ579)</f>
        <v>0</v>
      </c>
      <c r="BP579" s="2">
        <f>INDEX('2012'!$B$44:$B$140,'16 Year_History_Results'!CK579)</f>
        <v>0</v>
      </c>
      <c r="BQ579" s="2">
        <f>INDEX('2013'!$B$44:$B$140,'16 Year_History_Results'!CL579)</f>
        <v>0</v>
      </c>
      <c r="BR579" s="2">
        <f>INDEX('2014'!$B$52:$B$180,'16 Year_History_Results'!CM579)</f>
        <v>0</v>
      </c>
      <c r="BS579" s="147">
        <f>INDEX('2015'!$B$52:$B$308,'16 Year_History_Results'!CN579)</f>
        <v>0</v>
      </c>
      <c r="BT579" s="147">
        <f>INDEX('2016'!$B$52:$B$308,'16 Year_History_Results'!CO579)</f>
        <v>0</v>
      </c>
      <c r="BW579">
        <f t="shared" si="445"/>
        <v>203</v>
      </c>
      <c r="BX579" s="110"/>
      <c r="BY579" s="97"/>
      <c r="BZ579" s="146">
        <f>IF(ISNA(MATCH($BW579,'2001'!$A$44:$A$139,0)),97,MATCH($BW579,'2001'!$A$44:$A$139,0))</f>
        <v>97</v>
      </c>
      <c r="CA579" s="2">
        <f>IF(ISNA(MATCH($BW579,'2002'!$A$44:$A$139,0)),97,MATCH($BW579,'2002'!$A$44:$A$139,0))</f>
        <v>97</v>
      </c>
      <c r="CB579" s="2">
        <f>IF(ISNA(MATCH($BW579,'2003'!$A$44:$A$139,0)),97,MATCH($BW579,'2003'!$A$44:$A$139,0))</f>
        <v>37</v>
      </c>
      <c r="CC579" s="2">
        <f>IF(ISNA(MATCH($BW579,'2004'!$A$44:$A$139,0)),97,MATCH($BW579,'2004'!$A$44:$A$139,0))</f>
        <v>97</v>
      </c>
      <c r="CD579" s="2">
        <f>IF(ISNA(MATCH($BW579,'2005'!$A$44:$A$139,0)),97,MATCH($BW579,'2005'!$A$44:$A$139,0))</f>
        <v>97</v>
      </c>
      <c r="CE579" s="2">
        <f>IF(ISNA(MATCH($BW579,'2006'!$A$44:$A$139,0)),97,MATCH($BW579,'2006'!$A$44:$A$139,0))</f>
        <v>97</v>
      </c>
      <c r="CF579" s="2">
        <f>IF(ISNA(MATCH($BW579,'2007'!$A$44:$A$139,0)),97,MATCH($BW579,'2007'!$A$44:$A$139,0))</f>
        <v>97</v>
      </c>
      <c r="CG579" s="2">
        <f>IF(ISNA(MATCH($BW579,'2008'!$A$44:$A$139,0)),97,MATCH($BW579,'2008'!$A$44:$A$139,0))</f>
        <v>97</v>
      </c>
      <c r="CH579" s="2">
        <f>IF(ISNA(MATCH($BW579,'2009'!$A$44:$A$139,0)),97,MATCH($BW579,'2009'!$A$44:$A$139,0))</f>
        <v>97</v>
      </c>
      <c r="CI579" s="2">
        <f>IF(ISNA(MATCH($BW579,'2010'!$A$44:$A$139,0)),97,MATCH($BW579,'2010'!$A$44:$A$139,0))</f>
        <v>97</v>
      </c>
      <c r="CJ579" s="2">
        <f>IF(ISNA(MATCH($BW579,'2011'!$A$44:$A$139,0)),97,MATCH($BW579,'2011'!$A$44:$A$139,0))</f>
        <v>97</v>
      </c>
      <c r="CK579" s="2">
        <f>IF(ISNA(MATCH($BW579,'2012'!$A$44:$A$139,0)),97,MATCH($BW579,'2012'!$A$44:$A$139,0))</f>
        <v>97</v>
      </c>
      <c r="CL579" s="2">
        <f>IF(ISNA(MATCH($BW579,'2013'!$A$44:$A$139,0)),97,MATCH($BW579,'2013'!$A$44:$A$139,0))</f>
        <v>97</v>
      </c>
      <c r="CM579" s="2">
        <f>IF(ISNA(MATCH($BW579,'2014'!$A$52:$A$179,0)),129,MATCH($BW579,'2014'!$A$52:$A$179,0))</f>
        <v>129</v>
      </c>
      <c r="CN579" s="147">
        <f>IF(ISNA(MATCH($BW579,'2015'!$A$52:$A$307,0)),257,MATCH($BW579,'2015'!$A$52:$A$307,0))</f>
        <v>31</v>
      </c>
      <c r="CO579" s="147">
        <f>IF(ISNA(MATCH($BW579,'2016'!$A$52:$A$307,0)),257,MATCH($BW579,'2016'!$A$52:$A$307,0))</f>
        <v>257</v>
      </c>
      <c r="CQ579">
        <f t="shared" si="477"/>
        <v>203</v>
      </c>
      <c r="CR579" s="281"/>
      <c r="CS579" s="279"/>
      <c r="CT579" s="278">
        <f t="shared" si="478"/>
        <v>0</v>
      </c>
      <c r="CU579" s="279">
        <f t="shared" si="479"/>
        <v>0</v>
      </c>
      <c r="CV579" s="279">
        <f t="shared" si="480"/>
        <v>11</v>
      </c>
      <c r="CW579" s="279">
        <f t="shared" si="481"/>
        <v>7.3325999999999993</v>
      </c>
      <c r="CX579" s="279">
        <f t="shared" si="482"/>
        <v>4.8879111599999989</v>
      </c>
      <c r="CY579" s="279">
        <f t="shared" si="483"/>
        <v>3.2582815792559989</v>
      </c>
      <c r="CZ579" s="279">
        <f t="shared" si="484"/>
        <v>2.1719705007320487</v>
      </c>
      <c r="DA579" s="279">
        <f t="shared" si="485"/>
        <v>1.4478355357879835</v>
      </c>
      <c r="DB579" s="279">
        <f t="shared" si="486"/>
        <v>0.96512716815626975</v>
      </c>
      <c r="DC579" s="279">
        <f t="shared" si="487"/>
        <v>0.64335377029296936</v>
      </c>
      <c r="DD579" s="279">
        <f t="shared" si="488"/>
        <v>0.42885962327729338</v>
      </c>
      <c r="DE579" s="279">
        <f t="shared" si="489"/>
        <v>0.28587782487664376</v>
      </c>
      <c r="DF579" s="279">
        <f t="shared" si="490"/>
        <v>0.19056615806277072</v>
      </c>
      <c r="DG579" s="279">
        <f t="shared" si="491"/>
        <v>0.12703140096464297</v>
      </c>
      <c r="DH579" s="280">
        <f t="shared" si="492"/>
        <v>8.4679131883031E-2</v>
      </c>
      <c r="DI579" s="280">
        <f t="shared" si="493"/>
        <v>5.6447109313228459E-2</v>
      </c>
      <c r="DJ579" s="154" t="e">
        <f t="shared" si="494"/>
        <v>#N/A</v>
      </c>
      <c r="DK579" s="279">
        <f t="shared" si="495"/>
        <v>203</v>
      </c>
      <c r="DL579" s="97"/>
      <c r="DM579" s="154"/>
      <c r="DN579" s="267">
        <f t="shared" ref="DN579:DY579" si="507">BE579+AJ579+DM579</f>
        <v>0</v>
      </c>
      <c r="DO579" s="154">
        <f t="shared" si="507"/>
        <v>0</v>
      </c>
      <c r="DP579" s="154">
        <f t="shared" si="507"/>
        <v>11</v>
      </c>
      <c r="DQ579" s="154">
        <f t="shared" si="507"/>
        <v>11</v>
      </c>
      <c r="DR579" s="154">
        <f t="shared" si="507"/>
        <v>11</v>
      </c>
      <c r="DS579" s="154">
        <f t="shared" si="507"/>
        <v>11</v>
      </c>
      <c r="DT579" s="154">
        <f t="shared" si="507"/>
        <v>11</v>
      </c>
      <c r="DU579" s="154">
        <f t="shared" si="507"/>
        <v>11</v>
      </c>
      <c r="DV579" s="154">
        <f t="shared" si="507"/>
        <v>11</v>
      </c>
      <c r="DW579" s="154">
        <f t="shared" si="507"/>
        <v>11</v>
      </c>
      <c r="DX579" s="154">
        <f t="shared" si="507"/>
        <v>11</v>
      </c>
      <c r="DY579" s="154">
        <f t="shared" si="507"/>
        <v>11</v>
      </c>
      <c r="DZ579" s="154">
        <f t="shared" si="497"/>
        <v>11</v>
      </c>
      <c r="EA579" s="154">
        <f t="shared" si="498"/>
        <v>11</v>
      </c>
      <c r="EB579" s="264">
        <f t="shared" si="499"/>
        <v>11</v>
      </c>
      <c r="EC579" s="264">
        <f t="shared" si="500"/>
        <v>11</v>
      </c>
      <c r="ED579" s="154">
        <f t="shared" si="501"/>
        <v>412</v>
      </c>
    </row>
    <row r="580" spans="2:134" ht="13" thickBot="1" x14ac:dyDescent="0.3">
      <c r="B580" s="131">
        <v>341</v>
      </c>
      <c r="C580" s="50">
        <f t="shared" si="442"/>
        <v>3</v>
      </c>
      <c r="D580" s="50">
        <f t="shared" si="443"/>
        <v>0</v>
      </c>
      <c r="E580" s="97"/>
      <c r="F580" s="2">
        <f t="shared" si="418"/>
        <v>575</v>
      </c>
      <c r="G580" s="516">
        <v>260</v>
      </c>
      <c r="H580" s="98">
        <f>15- COUNTIF(L580:AC580,"#N/A")</f>
        <v>0</v>
      </c>
      <c r="I580" s="131">
        <f>SUM(AH580:AY580)+SUM(BE580:BT580)</f>
        <v>11</v>
      </c>
      <c r="J580" s="398">
        <f>DI580</f>
        <v>5.6447109313228459E-2</v>
      </c>
      <c r="K580" s="456" t="str">
        <f>IF(ISNUMBER(MATCH(G580,'[4]OPR data'!$A$3:$A$2900,0)),"Y","N")</f>
        <v>N</v>
      </c>
      <c r="L580" s="110"/>
      <c r="M580" s="233"/>
      <c r="N580" s="469" t="e">
        <f>(INDEX(Finish_table!R$4:R$83,MATCH('16 Year_History_Results'!$G580,Finish_table!S$4:S$83,0),1))</f>
        <v>#N/A</v>
      </c>
      <c r="O580" s="233" t="e">
        <f>(INDEX(Finish_table!Z$4:Z$99,MATCH('16 Year_History_Results'!$G580,Finish_table!AA$4:AA$99,0),1))</f>
        <v>#N/A</v>
      </c>
      <c r="P580" s="233" t="str">
        <f>(INDEX(Finish_table!AI$4:AI$99,MATCH('16 Year_History_Results'!$G580,Finish_table!AJ$4:AJ$99,0),1))</f>
        <v>QF</v>
      </c>
      <c r="Q580" s="233" t="e">
        <f>(INDEX(Finish_table!AR$4:AR$99,MATCH('16 Year_History_Results'!$G580,Finish_table!AS$4:AS$99,0),1))</f>
        <v>#N/A</v>
      </c>
      <c r="R580" s="233" t="e">
        <f>(INDEX(Finish_table!BA$4:BA$99,MATCH('16 Year_History_Results'!$G580,Finish_table!BB$4:BB$99,0),1))</f>
        <v>#N/A</v>
      </c>
      <c r="S580" s="233" t="e">
        <f>(INDEX(Finish_table!BJ$4:BJ$99,MATCH('16 Year_History_Results'!$G580,Finish_table!BK$4:BK$99,0),1))</f>
        <v>#N/A</v>
      </c>
      <c r="T580" s="233" t="e">
        <f>(INDEX(Finish_table!BS$4:BS$99,MATCH('16 Year_History_Results'!$G580,Finish_table!BT$4:BT$99,0),1))</f>
        <v>#N/A</v>
      </c>
      <c r="U580" s="233" t="e">
        <f>(INDEX(Finish_table!CB$4:CB$99,MATCH('16 Year_History_Results'!$G580,Finish_table!CC$4:CC$99,0),1))</f>
        <v>#N/A</v>
      </c>
      <c r="V580" s="233" t="e">
        <f>(INDEX(Finish_table!CK$4:CK$99,MATCH('16 Year_History_Results'!$G580,Finish_table!CL$4:CL$99,0),1))</f>
        <v>#N/A</v>
      </c>
      <c r="W580" s="233" t="e">
        <f>(INDEX(Finish_table!CT$4:CT$99,MATCH('16 Year_History_Results'!$G580,Finish_table!CU$4:CU$99,0),1))</f>
        <v>#N/A</v>
      </c>
      <c r="X580" s="233" t="e">
        <f>(INDEX(Finish_table!DC$4:DC$99,MATCH('16 Year_History_Results'!$G580,Finish_table!DD$4:DD$99,0),1))</f>
        <v>#N/A</v>
      </c>
      <c r="Y580" s="233" t="e">
        <f>(INDEX(Finish_table!DL$4:DL$99,MATCH('16 Year_History_Results'!$G580,Finish_table!DM$4:DM$99,0),1))</f>
        <v>#N/A</v>
      </c>
      <c r="Z580" s="233" t="e">
        <f>(INDEX(Finish_table!DU$4:DU$99,MATCH('16 Year_History_Results'!$G580,Finish_table!DV$4:DV$99,0),1))</f>
        <v>#N/A</v>
      </c>
      <c r="AA580" s="233" t="e">
        <f>(INDEX(Finish_table!ED$4:ED$140,MATCH('16 Year_History_Results'!$G580,Finish_table!EE$4:EE$140,0),1))</f>
        <v>#N/A</v>
      </c>
      <c r="AB580" s="233" t="e">
        <f>(INDEX(Finish_table!EM$4:EM$224,MATCH('16 Year_History_Results'!$G580,Finish_table!EN$4:EN$224,0),1))</f>
        <v>#N/A</v>
      </c>
      <c r="AC580" s="253" t="e">
        <f>(INDEX(Finish_table!EW$4:EW$224,MATCH('16 Year_History_Results'!$G580,Finish_table!EX$4:EX$224,0),1))</f>
        <v>#N/A</v>
      </c>
      <c r="AG580">
        <f t="shared" si="476"/>
        <v>260</v>
      </c>
      <c r="AH580" s="110"/>
      <c r="AI580" s="2"/>
      <c r="AJ580" s="146">
        <f>INDEX('2001'!$C$44:$C$140,'16 Year_History_Results'!BZ580)</f>
        <v>0</v>
      </c>
      <c r="AK580" s="2">
        <f>INDEX('2002'!$C$44:$C$140,'16 Year_History_Results'!CA580)</f>
        <v>0</v>
      </c>
      <c r="AL580" s="2">
        <f>INDEX('2003'!$C$44:$C$140,'16 Year_History_Results'!CB580)</f>
        <v>0</v>
      </c>
      <c r="AM580" s="2">
        <f>INDEX('2004'!$C$44:$C$140,'16 Year_History_Results'!CC580)</f>
        <v>0</v>
      </c>
      <c r="AN580" s="2">
        <f>INDEX('2005'!$C$44:$C$140,'16 Year_History_Results'!CD580)</f>
        <v>0</v>
      </c>
      <c r="AO580" s="2">
        <f>INDEX('2006'!$C$44:$C$140,'16 Year_History_Results'!CE580)</f>
        <v>0</v>
      </c>
      <c r="AP580" s="2">
        <f>INDEX('2007'!$C$44:$C$140,'16 Year_History_Results'!CF580)</f>
        <v>0</v>
      </c>
      <c r="AQ580" s="2">
        <f>INDEX('2008'!$C$44:$C$140,'16 Year_History_Results'!CG580)</f>
        <v>0</v>
      </c>
      <c r="AR580" s="2">
        <f>INDEX('2009'!$C$44:$C$140,'16 Year_History_Results'!CH580)</f>
        <v>0</v>
      </c>
      <c r="AS580" s="2">
        <f>INDEX('2010'!$C$44:$C$140,'16 Year_History_Results'!CI580)</f>
        <v>0</v>
      </c>
      <c r="AT580" s="2">
        <f>INDEX('2011'!$C$44:$C$140,'16 Year_History_Results'!CJ580)</f>
        <v>0</v>
      </c>
      <c r="AU580" s="2">
        <f>INDEX('2012'!$C$44:$C$140,'16 Year_History_Results'!CK580)</f>
        <v>0</v>
      </c>
      <c r="AV580" s="2">
        <f>INDEX('2013'!$C$44:$C$140,'16 Year_History_Results'!CL580)</f>
        <v>0</v>
      </c>
      <c r="AW580" s="2">
        <f>INDEX('2014'!$C$52:$C$180,'16 Year_History_Results'!CM580)</f>
        <v>0</v>
      </c>
      <c r="AX580" s="2">
        <f>INDEX('2015'!$E$52:$E$308,'16 Year_History_Results'!CN580)</f>
        <v>0</v>
      </c>
      <c r="AY580" s="147">
        <f>INDEX('2016'!$E$52:$E$308,'16 Year_History_Results'!CO580)</f>
        <v>0</v>
      </c>
      <c r="AZ580" s="2"/>
      <c r="BB580">
        <f t="shared" si="444"/>
        <v>260</v>
      </c>
      <c r="BC580" s="110"/>
      <c r="BD580" s="97"/>
      <c r="BE580" s="146">
        <f>INDEX('2001'!$B$44:$B$140,'16 Year_History_Results'!BZ580)</f>
        <v>0</v>
      </c>
      <c r="BF580" s="2">
        <f>INDEX('2002'!$B$44:$B$140,'16 Year_History_Results'!CA580)</f>
        <v>0</v>
      </c>
      <c r="BG580" s="2">
        <f>INDEX('2003'!$B$44:$B$140,'16 Year_History_Results'!CB580)</f>
        <v>11</v>
      </c>
      <c r="BH580" s="2">
        <f>INDEX('2004'!$B$44:$B$140,'16 Year_History_Results'!CC580)</f>
        <v>0</v>
      </c>
      <c r="BI580" s="2">
        <f>INDEX('2005'!$B$44:$B$140,'16 Year_History_Results'!CD580)</f>
        <v>0</v>
      </c>
      <c r="BJ580" s="2">
        <f>INDEX('2006'!$B$44:$B$140,'16 Year_History_Results'!CE580)</f>
        <v>0</v>
      </c>
      <c r="BK580" s="2">
        <f>INDEX('2007'!$B$44:$B$140,'16 Year_History_Results'!CF580)</f>
        <v>0</v>
      </c>
      <c r="BL580" s="2">
        <f>INDEX('2008'!$B$44:$B$140,'16 Year_History_Results'!CG580)</f>
        <v>0</v>
      </c>
      <c r="BM580" s="2">
        <f>INDEX('2009'!$B$44:$B$140,'16 Year_History_Results'!CH580)</f>
        <v>0</v>
      </c>
      <c r="BN580" s="2">
        <f>INDEX('2010'!$B$44:$B$140,'16 Year_History_Results'!CI580)</f>
        <v>0</v>
      </c>
      <c r="BO580" s="2">
        <f>INDEX('2011'!$B$44:$B$140,'16 Year_History_Results'!CJ580)</f>
        <v>0</v>
      </c>
      <c r="BP580" s="2">
        <f>INDEX('2012'!$B$44:$B$140,'16 Year_History_Results'!CK580)</f>
        <v>0</v>
      </c>
      <c r="BQ580" s="2">
        <f>INDEX('2013'!$B$44:$B$140,'16 Year_History_Results'!CL580)</f>
        <v>0</v>
      </c>
      <c r="BR580" s="2">
        <f>INDEX('2014'!$B$52:$B$180,'16 Year_History_Results'!CM580)</f>
        <v>0</v>
      </c>
      <c r="BS580" s="147">
        <f>INDEX('2015'!$B$52:$B$308,'16 Year_History_Results'!CN580)</f>
        <v>0</v>
      </c>
      <c r="BT580" s="147">
        <f>INDEX('2016'!$B$52:$B$308,'16 Year_History_Results'!CO580)</f>
        <v>0</v>
      </c>
      <c r="BW580">
        <f t="shared" si="445"/>
        <v>260</v>
      </c>
      <c r="BX580" s="110"/>
      <c r="BY580" s="97"/>
      <c r="BZ580" s="146">
        <f>IF(ISNA(MATCH($BW580,'2001'!$A$44:$A$139,0)),97,MATCH($BW580,'2001'!$A$44:$A$139,0))</f>
        <v>97</v>
      </c>
      <c r="CA580" s="2">
        <f>IF(ISNA(MATCH($BW580,'2002'!$A$44:$A$139,0)),97,MATCH($BW580,'2002'!$A$44:$A$139,0))</f>
        <v>97</v>
      </c>
      <c r="CB580" s="2">
        <f>IF(ISNA(MATCH($BW580,'2003'!$A$44:$A$139,0)),97,MATCH($BW580,'2003'!$A$44:$A$139,0))</f>
        <v>48</v>
      </c>
      <c r="CC580" s="2">
        <f>IF(ISNA(MATCH($BW580,'2004'!$A$44:$A$139,0)),97,MATCH($BW580,'2004'!$A$44:$A$139,0))</f>
        <v>97</v>
      </c>
      <c r="CD580" s="2">
        <f>IF(ISNA(MATCH($BW580,'2005'!$A$44:$A$139,0)),97,MATCH($BW580,'2005'!$A$44:$A$139,0))</f>
        <v>97</v>
      </c>
      <c r="CE580" s="2">
        <f>IF(ISNA(MATCH($BW580,'2006'!$A$44:$A$139,0)),97,MATCH($BW580,'2006'!$A$44:$A$139,0))</f>
        <v>97</v>
      </c>
      <c r="CF580" s="2">
        <f>IF(ISNA(MATCH($BW580,'2007'!$A$44:$A$139,0)),97,MATCH($BW580,'2007'!$A$44:$A$139,0))</f>
        <v>97</v>
      </c>
      <c r="CG580" s="2">
        <f>IF(ISNA(MATCH($BW580,'2008'!$A$44:$A$139,0)),97,MATCH($BW580,'2008'!$A$44:$A$139,0))</f>
        <v>97</v>
      </c>
      <c r="CH580" s="2">
        <f>IF(ISNA(MATCH($BW580,'2009'!$A$44:$A$139,0)),97,MATCH($BW580,'2009'!$A$44:$A$139,0))</f>
        <v>97</v>
      </c>
      <c r="CI580" s="2">
        <f>IF(ISNA(MATCH($BW580,'2010'!$A$44:$A$139,0)),97,MATCH($BW580,'2010'!$A$44:$A$139,0))</f>
        <v>97</v>
      </c>
      <c r="CJ580" s="2">
        <f>IF(ISNA(MATCH($BW580,'2011'!$A$44:$A$139,0)),97,MATCH($BW580,'2011'!$A$44:$A$139,0))</f>
        <v>97</v>
      </c>
      <c r="CK580" s="2">
        <f>IF(ISNA(MATCH($BW580,'2012'!$A$44:$A$139,0)),97,MATCH($BW580,'2012'!$A$44:$A$139,0))</f>
        <v>97</v>
      </c>
      <c r="CL580" s="2">
        <f>IF(ISNA(MATCH($BW580,'2013'!$A$44:$A$139,0)),97,MATCH($BW580,'2013'!$A$44:$A$139,0))</f>
        <v>97</v>
      </c>
      <c r="CM580" s="2">
        <f>IF(ISNA(MATCH($BW580,'2014'!$A$52:$A$179,0)),129,MATCH($BW580,'2014'!$A$52:$A$179,0))</f>
        <v>129</v>
      </c>
      <c r="CN580" s="147">
        <f>IF(ISNA(MATCH($BW580,'2015'!$A$52:$A$307,0)),257,MATCH($BW580,'2015'!$A$52:$A$307,0))</f>
        <v>257</v>
      </c>
      <c r="CO580" s="147">
        <f>IF(ISNA(MATCH($BW580,'2016'!$A$52:$A$307,0)),257,MATCH($BW580,'2016'!$A$52:$A$307,0))</f>
        <v>257</v>
      </c>
      <c r="CQ580">
        <f t="shared" si="477"/>
        <v>260</v>
      </c>
      <c r="CR580" s="281"/>
      <c r="CS580" s="279"/>
      <c r="CT580" s="278">
        <f t="shared" si="478"/>
        <v>0</v>
      </c>
      <c r="CU580" s="279">
        <f t="shared" si="479"/>
        <v>0</v>
      </c>
      <c r="CV580" s="279">
        <f t="shared" si="480"/>
        <v>11</v>
      </c>
      <c r="CW580" s="279">
        <f t="shared" si="481"/>
        <v>7.3325999999999993</v>
      </c>
      <c r="CX580" s="279">
        <f t="shared" si="482"/>
        <v>4.8879111599999989</v>
      </c>
      <c r="CY580" s="279">
        <f t="shared" si="483"/>
        <v>3.2582815792559989</v>
      </c>
      <c r="CZ580" s="279">
        <f t="shared" si="484"/>
        <v>2.1719705007320487</v>
      </c>
      <c r="DA580" s="279">
        <f t="shared" si="485"/>
        <v>1.4478355357879835</v>
      </c>
      <c r="DB580" s="279">
        <f t="shared" si="486"/>
        <v>0.96512716815626975</v>
      </c>
      <c r="DC580" s="279">
        <f t="shared" si="487"/>
        <v>0.64335377029296936</v>
      </c>
      <c r="DD580" s="279">
        <f t="shared" si="488"/>
        <v>0.42885962327729338</v>
      </c>
      <c r="DE580" s="279">
        <f t="shared" si="489"/>
        <v>0.28587782487664376</v>
      </c>
      <c r="DF580" s="279">
        <f t="shared" si="490"/>
        <v>0.19056615806277072</v>
      </c>
      <c r="DG580" s="279">
        <f t="shared" si="491"/>
        <v>0.12703140096464297</v>
      </c>
      <c r="DH580" s="280">
        <f t="shared" si="492"/>
        <v>8.4679131883031E-2</v>
      </c>
      <c r="DI580" s="280">
        <f t="shared" si="493"/>
        <v>5.6447109313228459E-2</v>
      </c>
      <c r="DJ580" s="154" t="e">
        <f t="shared" si="494"/>
        <v>#N/A</v>
      </c>
      <c r="DK580" s="279">
        <f t="shared" si="495"/>
        <v>260</v>
      </c>
      <c r="DL580" s="97"/>
      <c r="DM580" s="154"/>
      <c r="DN580" s="267">
        <f t="shared" ref="DN580:DY580" si="508">BE580+AJ580+DM580</f>
        <v>0</v>
      </c>
      <c r="DO580" s="154">
        <f t="shared" si="508"/>
        <v>0</v>
      </c>
      <c r="DP580" s="154">
        <f t="shared" si="508"/>
        <v>11</v>
      </c>
      <c r="DQ580" s="154">
        <f t="shared" si="508"/>
        <v>11</v>
      </c>
      <c r="DR580" s="154">
        <f t="shared" si="508"/>
        <v>11</v>
      </c>
      <c r="DS580" s="154">
        <f t="shared" si="508"/>
        <v>11</v>
      </c>
      <c r="DT580" s="154">
        <f t="shared" si="508"/>
        <v>11</v>
      </c>
      <c r="DU580" s="154">
        <f t="shared" si="508"/>
        <v>11</v>
      </c>
      <c r="DV580" s="154">
        <f t="shared" si="508"/>
        <v>11</v>
      </c>
      <c r="DW580" s="154">
        <f t="shared" si="508"/>
        <v>11</v>
      </c>
      <c r="DX580" s="154">
        <f t="shared" si="508"/>
        <v>11</v>
      </c>
      <c r="DY580" s="154">
        <f t="shared" si="508"/>
        <v>11</v>
      </c>
      <c r="DZ580" s="154">
        <f t="shared" si="497"/>
        <v>11</v>
      </c>
      <c r="EA580" s="154">
        <f t="shared" si="498"/>
        <v>11</v>
      </c>
      <c r="EB580" s="264">
        <f t="shared" si="499"/>
        <v>11</v>
      </c>
      <c r="EC580" s="264">
        <f t="shared" si="500"/>
        <v>11</v>
      </c>
      <c r="ED580" s="154">
        <f t="shared" si="501"/>
        <v>412</v>
      </c>
    </row>
    <row r="581" spans="2:134" ht="13" thickBot="1" x14ac:dyDescent="0.3">
      <c r="B581" s="131">
        <v>341</v>
      </c>
      <c r="C581" s="50">
        <f t="shared" si="442"/>
        <v>4</v>
      </c>
      <c r="D581" s="50">
        <f t="shared" si="443"/>
        <v>0</v>
      </c>
      <c r="E581" s="97"/>
      <c r="F581" s="2">
        <f t="shared" si="418"/>
        <v>576</v>
      </c>
      <c r="G581" s="97">
        <v>662</v>
      </c>
      <c r="H581" s="98">
        <f>15- COUNTIF(L581:AC581,"#N/A")</f>
        <v>1</v>
      </c>
      <c r="I581" s="131">
        <f>SUM(AH581:AY581)+SUM(BE581:BT581)</f>
        <v>15</v>
      </c>
      <c r="J581" s="398">
        <f>DI581</f>
        <v>5.5587830439800388E-2</v>
      </c>
      <c r="K581" s="456" t="str">
        <f>IF(ISNUMBER(MATCH(G581,'[4]OPR data'!$A$3:$A$2900,0)),"Y","N")</f>
        <v>Y</v>
      </c>
      <c r="L581" s="110"/>
      <c r="M581" s="233"/>
      <c r="N581" s="469" t="e">
        <f>(INDEX(Finish_table!R$4:R$83,MATCH('16 Year_History_Results'!$G581,Finish_table!S$4:S$83,0),1))</f>
        <v>#N/A</v>
      </c>
      <c r="O581" s="233" t="str">
        <f>(INDEX(Finish_table!Z$4:Z$99,MATCH('16 Year_History_Results'!$G581,Finish_table!AA$4:AA$99,0),1))</f>
        <v>QF</v>
      </c>
      <c r="P581" s="233" t="e">
        <f>(INDEX(Finish_table!AI$4:AI$99,MATCH('16 Year_History_Results'!$G581,Finish_table!AJ$4:AJ$99,0),1))</f>
        <v>#N/A</v>
      </c>
      <c r="Q581" s="233" t="str">
        <f>(INDEX(Finish_table!AR$4:AR$99,MATCH('16 Year_History_Results'!$G581,Finish_table!AS$4:AS$99,0),1))</f>
        <v>QF</v>
      </c>
      <c r="R581" s="233" t="e">
        <f>(INDEX(Finish_table!BA$4:BA$99,MATCH('16 Year_History_Results'!$G581,Finish_table!BB$4:BB$99,0),1))</f>
        <v>#N/A</v>
      </c>
      <c r="S581" s="233" t="e">
        <f>(INDEX(Finish_table!BJ$4:BJ$99,MATCH('16 Year_History_Results'!$G581,Finish_table!BK$4:BK$99,0),1))</f>
        <v>#N/A</v>
      </c>
      <c r="T581" s="233" t="e">
        <f>(INDEX(Finish_table!BS$4:BS$99,MATCH('16 Year_History_Results'!$G581,Finish_table!BT$4:BT$99,0),1))</f>
        <v>#N/A</v>
      </c>
      <c r="U581" s="233" t="e">
        <f>(INDEX(Finish_table!CB$4:CB$99,MATCH('16 Year_History_Results'!$G581,Finish_table!CC$4:CC$99,0),1))</f>
        <v>#N/A</v>
      </c>
      <c r="V581" s="233" t="e">
        <f>(INDEX(Finish_table!CK$4:CK$99,MATCH('16 Year_History_Results'!$G581,Finish_table!CL$4:CL$99,0),1))</f>
        <v>#N/A</v>
      </c>
      <c r="W581" s="233" t="e">
        <f>(INDEX(Finish_table!CT$4:CT$99,MATCH('16 Year_History_Results'!$G581,Finish_table!CU$4:CU$99,0),1))</f>
        <v>#N/A</v>
      </c>
      <c r="X581" s="233" t="e">
        <f>(INDEX(Finish_table!DC$4:DC$99,MATCH('16 Year_History_Results'!$G581,Finish_table!DD$4:DD$99,0),1))</f>
        <v>#N/A</v>
      </c>
      <c r="Y581" s="233" t="e">
        <f>(INDEX(Finish_table!DL$4:DL$99,MATCH('16 Year_History_Results'!$G581,Finish_table!DM$4:DM$99,0),1))</f>
        <v>#N/A</v>
      </c>
      <c r="Z581" s="233" t="e">
        <f>(INDEX(Finish_table!DU$4:DU$99,MATCH('16 Year_History_Results'!$G581,Finish_table!DV$4:DV$99,0),1))</f>
        <v>#N/A</v>
      </c>
      <c r="AA581" s="233" t="e">
        <f>(INDEX(Finish_table!ED$4:ED$140,MATCH('16 Year_History_Results'!$G581,Finish_table!EE$4:EE$140,0),1))</f>
        <v>#N/A</v>
      </c>
      <c r="AB581" s="233" t="e">
        <f>(INDEX(Finish_table!EM$4:EM$224,MATCH('16 Year_History_Results'!$G581,Finish_table!EN$4:EN$224,0),1))</f>
        <v>#N/A</v>
      </c>
      <c r="AC581" s="253" t="e">
        <f>(INDEX(Finish_table!EW$4:EW$224,MATCH('16 Year_History_Results'!$G581,Finish_table!EX$4:EX$224,0),1))</f>
        <v>#N/A</v>
      </c>
      <c r="AG581">
        <f t="shared" si="476"/>
        <v>662</v>
      </c>
      <c r="AH581" s="110"/>
      <c r="AI581" s="2"/>
      <c r="AJ581" s="146">
        <f>INDEX('2001'!$C$44:$C$140,'16 Year_History_Results'!BZ581)</f>
        <v>0</v>
      </c>
      <c r="AK581" s="2">
        <f>INDEX('2002'!$C$44:$C$140,'16 Year_History_Results'!CA581)</f>
        <v>0</v>
      </c>
      <c r="AL581" s="2">
        <f>INDEX('2003'!$C$44:$C$140,'16 Year_History_Results'!CB581)</f>
        <v>0</v>
      </c>
      <c r="AM581" s="2">
        <f>INDEX('2004'!$C$44:$C$140,'16 Year_History_Results'!CC581)</f>
        <v>0</v>
      </c>
      <c r="AN581" s="2">
        <f>INDEX('2005'!$C$44:$C$140,'16 Year_History_Results'!CD581)</f>
        <v>0</v>
      </c>
      <c r="AO581" s="2">
        <f>INDEX('2006'!$C$44:$C$140,'16 Year_History_Results'!CE581)</f>
        <v>0</v>
      </c>
      <c r="AP581" s="2">
        <f>INDEX('2007'!$C$44:$C$140,'16 Year_History_Results'!CF581)</f>
        <v>0</v>
      </c>
      <c r="AQ581" s="2">
        <f>INDEX('2008'!$C$44:$C$140,'16 Year_History_Results'!CG581)</f>
        <v>0</v>
      </c>
      <c r="AR581" s="2">
        <f>INDEX('2009'!$C$44:$C$140,'16 Year_History_Results'!CH581)</f>
        <v>0</v>
      </c>
      <c r="AS581" s="2">
        <f>INDEX('2010'!$C$44:$C$140,'16 Year_History_Results'!CI581)</f>
        <v>0</v>
      </c>
      <c r="AT581" s="2">
        <f>INDEX('2011'!$C$44:$C$140,'16 Year_History_Results'!CJ581)</f>
        <v>0</v>
      </c>
      <c r="AU581" s="2">
        <f>INDEX('2012'!$C$44:$C$140,'16 Year_History_Results'!CK581)</f>
        <v>0</v>
      </c>
      <c r="AV581" s="2">
        <f>INDEX('2013'!$C$44:$C$140,'16 Year_History_Results'!CL581)</f>
        <v>0</v>
      </c>
      <c r="AW581" s="2">
        <f>INDEX('2014'!$C$52:$C$180,'16 Year_History_Results'!CM581)</f>
        <v>0</v>
      </c>
      <c r="AX581" s="2">
        <f>INDEX('2015'!$E$52:$E$308,'16 Year_History_Results'!CN581)</f>
        <v>0</v>
      </c>
      <c r="AY581" s="147">
        <f>INDEX('2016'!$E$52:$E$308,'16 Year_History_Results'!CO581)</f>
        <v>0</v>
      </c>
      <c r="AZ581" s="2"/>
      <c r="BB581">
        <f t="shared" si="444"/>
        <v>662</v>
      </c>
      <c r="BC581" s="110"/>
      <c r="BD581" s="97"/>
      <c r="BE581" s="146">
        <f>INDEX('2001'!$B$44:$B$140,'16 Year_History_Results'!BZ581)</f>
        <v>0</v>
      </c>
      <c r="BF581" s="2">
        <f>INDEX('2002'!$B$44:$B$140,'16 Year_History_Results'!CA581)</f>
        <v>14</v>
      </c>
      <c r="BG581" s="2">
        <f>INDEX('2003'!$B$44:$B$140,'16 Year_History_Results'!CB581)</f>
        <v>0</v>
      </c>
      <c r="BH581" s="2">
        <f>INDEX('2004'!$B$44:$B$140,'16 Year_History_Results'!CC581)</f>
        <v>1</v>
      </c>
      <c r="BI581" s="2">
        <f>INDEX('2005'!$B$44:$B$140,'16 Year_History_Results'!CD581)</f>
        <v>0</v>
      </c>
      <c r="BJ581" s="2">
        <f>INDEX('2006'!$B$44:$B$140,'16 Year_History_Results'!CE581)</f>
        <v>0</v>
      </c>
      <c r="BK581" s="2">
        <f>INDEX('2007'!$B$44:$B$140,'16 Year_History_Results'!CF581)</f>
        <v>0</v>
      </c>
      <c r="BL581" s="2">
        <f>INDEX('2008'!$B$44:$B$140,'16 Year_History_Results'!CG581)</f>
        <v>0</v>
      </c>
      <c r="BM581" s="2">
        <f>INDEX('2009'!$B$44:$B$140,'16 Year_History_Results'!CH581)</f>
        <v>0</v>
      </c>
      <c r="BN581" s="2">
        <f>INDEX('2010'!$B$44:$B$140,'16 Year_History_Results'!CI581)</f>
        <v>0</v>
      </c>
      <c r="BO581" s="2">
        <f>INDEX('2011'!$B$44:$B$140,'16 Year_History_Results'!CJ581)</f>
        <v>0</v>
      </c>
      <c r="BP581" s="2">
        <f>INDEX('2012'!$B$44:$B$140,'16 Year_History_Results'!CK581)</f>
        <v>0</v>
      </c>
      <c r="BQ581" s="2">
        <f>INDEX('2013'!$B$44:$B$140,'16 Year_History_Results'!CL581)</f>
        <v>0</v>
      </c>
      <c r="BR581" s="2">
        <f>INDEX('2014'!$B$52:$B$180,'16 Year_History_Results'!CM581)</f>
        <v>0</v>
      </c>
      <c r="BS581" s="147">
        <f>INDEX('2015'!$B$52:$B$308,'16 Year_History_Results'!CN581)</f>
        <v>0</v>
      </c>
      <c r="BT581" s="147">
        <f>INDEX('2016'!$B$52:$B$308,'16 Year_History_Results'!CO581)</f>
        <v>0</v>
      </c>
      <c r="BW581">
        <f t="shared" si="445"/>
        <v>662</v>
      </c>
      <c r="BX581" s="110"/>
      <c r="BY581" s="97"/>
      <c r="BZ581" s="146">
        <f>IF(ISNA(MATCH($BW581,'2001'!$A$44:$A$139,0)),97,MATCH($BW581,'2001'!$A$44:$A$139,0))</f>
        <v>97</v>
      </c>
      <c r="CA581" s="2">
        <f>IF(ISNA(MATCH($BW581,'2002'!$A$44:$A$139,0)),97,MATCH($BW581,'2002'!$A$44:$A$139,0))</f>
        <v>88</v>
      </c>
      <c r="CB581" s="2">
        <f>IF(ISNA(MATCH($BW581,'2003'!$A$44:$A$139,0)),97,MATCH($BW581,'2003'!$A$44:$A$139,0))</f>
        <v>97</v>
      </c>
      <c r="CC581" s="2">
        <f>IF(ISNA(MATCH($BW581,'2004'!$A$44:$A$139,0)),97,MATCH($BW581,'2004'!$A$44:$A$139,0))</f>
        <v>73</v>
      </c>
      <c r="CD581" s="2">
        <f>IF(ISNA(MATCH($BW581,'2005'!$A$44:$A$139,0)),97,MATCH($BW581,'2005'!$A$44:$A$139,0))</f>
        <v>97</v>
      </c>
      <c r="CE581" s="2">
        <f>IF(ISNA(MATCH($BW581,'2006'!$A$44:$A$139,0)),97,MATCH($BW581,'2006'!$A$44:$A$139,0))</f>
        <v>97</v>
      </c>
      <c r="CF581" s="2">
        <f>IF(ISNA(MATCH($BW581,'2007'!$A$44:$A$139,0)),97,MATCH($BW581,'2007'!$A$44:$A$139,0))</f>
        <v>97</v>
      </c>
      <c r="CG581" s="2">
        <f>IF(ISNA(MATCH($BW581,'2008'!$A$44:$A$139,0)),97,MATCH($BW581,'2008'!$A$44:$A$139,0))</f>
        <v>97</v>
      </c>
      <c r="CH581" s="2">
        <f>IF(ISNA(MATCH($BW581,'2009'!$A$44:$A$139,0)),97,MATCH($BW581,'2009'!$A$44:$A$139,0))</f>
        <v>97</v>
      </c>
      <c r="CI581" s="2">
        <f>IF(ISNA(MATCH($BW581,'2010'!$A$44:$A$139,0)),97,MATCH($BW581,'2010'!$A$44:$A$139,0))</f>
        <v>97</v>
      </c>
      <c r="CJ581" s="2">
        <f>IF(ISNA(MATCH($BW581,'2011'!$A$44:$A$139,0)),97,MATCH($BW581,'2011'!$A$44:$A$139,0))</f>
        <v>97</v>
      </c>
      <c r="CK581" s="2">
        <f>IF(ISNA(MATCH($BW581,'2012'!$A$44:$A$139,0)),97,MATCH($BW581,'2012'!$A$44:$A$139,0))</f>
        <v>97</v>
      </c>
      <c r="CL581" s="2">
        <f>IF(ISNA(MATCH($BW581,'2013'!$A$44:$A$139,0)),97,MATCH($BW581,'2013'!$A$44:$A$139,0))</f>
        <v>97</v>
      </c>
      <c r="CM581" s="2">
        <f>IF(ISNA(MATCH($BW581,'2014'!$A$52:$A$179,0)),129,MATCH($BW581,'2014'!$A$52:$A$179,0))</f>
        <v>129</v>
      </c>
      <c r="CN581" s="147">
        <f>IF(ISNA(MATCH($BW581,'2015'!$A$52:$A$307,0)),257,MATCH($BW581,'2015'!$A$52:$A$307,0))</f>
        <v>257</v>
      </c>
      <c r="CO581" s="147">
        <f>IF(ISNA(MATCH($BW581,'2016'!$A$52:$A$307,0)),257,MATCH($BW581,'2016'!$A$52:$A$307,0))</f>
        <v>257</v>
      </c>
      <c r="CQ581">
        <f t="shared" si="477"/>
        <v>662</v>
      </c>
      <c r="CR581" s="281"/>
      <c r="CS581" s="279"/>
      <c r="CT581" s="278">
        <f t="shared" si="478"/>
        <v>0</v>
      </c>
      <c r="CU581" s="279">
        <f t="shared" si="479"/>
        <v>14</v>
      </c>
      <c r="CV581" s="279">
        <f t="shared" si="480"/>
        <v>9.3323999999999998</v>
      </c>
      <c r="CW581" s="279">
        <f t="shared" si="481"/>
        <v>7.2209778399999998</v>
      </c>
      <c r="CX581" s="279">
        <f t="shared" si="482"/>
        <v>4.8135038281439995</v>
      </c>
      <c r="CY581" s="279">
        <f t="shared" si="483"/>
        <v>3.2086816518407897</v>
      </c>
      <c r="CZ581" s="279">
        <f t="shared" si="484"/>
        <v>2.1389071891170701</v>
      </c>
      <c r="DA581" s="279">
        <f t="shared" si="485"/>
        <v>1.425795532265439</v>
      </c>
      <c r="DB581" s="279">
        <f t="shared" si="486"/>
        <v>0.95043530180814162</v>
      </c>
      <c r="DC581" s="279">
        <f t="shared" si="487"/>
        <v>0.63356017218530714</v>
      </c>
      <c r="DD581" s="279">
        <f t="shared" si="488"/>
        <v>0.42233121077872571</v>
      </c>
      <c r="DE581" s="279">
        <f t="shared" si="489"/>
        <v>0.28152598510509852</v>
      </c>
      <c r="DF581" s="279">
        <f t="shared" si="490"/>
        <v>0.18766522167105867</v>
      </c>
      <c r="DG581" s="279">
        <f t="shared" si="491"/>
        <v>0.12509763676592769</v>
      </c>
      <c r="DH581" s="280">
        <f t="shared" si="492"/>
        <v>8.33900846681674E-2</v>
      </c>
      <c r="DI581" s="280">
        <f t="shared" si="493"/>
        <v>5.5587830439800388E-2</v>
      </c>
      <c r="DJ581" s="154" t="e">
        <f t="shared" si="494"/>
        <v>#N/A</v>
      </c>
      <c r="DK581" s="279">
        <f t="shared" si="495"/>
        <v>662</v>
      </c>
      <c r="DL581" s="97"/>
      <c r="DM581" s="154"/>
      <c r="DN581" s="267">
        <f t="shared" ref="DN581:DY581" si="509">BE581+AJ581+DM581</f>
        <v>0</v>
      </c>
      <c r="DO581" s="154">
        <f t="shared" si="509"/>
        <v>14</v>
      </c>
      <c r="DP581" s="154">
        <f t="shared" si="509"/>
        <v>14</v>
      </c>
      <c r="DQ581" s="154">
        <f t="shared" si="509"/>
        <v>15</v>
      </c>
      <c r="DR581" s="154">
        <f t="shared" si="509"/>
        <v>15</v>
      </c>
      <c r="DS581" s="154">
        <f t="shared" si="509"/>
        <v>15</v>
      </c>
      <c r="DT581" s="154">
        <f t="shared" si="509"/>
        <v>15</v>
      </c>
      <c r="DU581" s="154">
        <f t="shared" si="509"/>
        <v>15</v>
      </c>
      <c r="DV581" s="154">
        <f t="shared" si="509"/>
        <v>15</v>
      </c>
      <c r="DW581" s="154">
        <f t="shared" si="509"/>
        <v>15</v>
      </c>
      <c r="DX581" s="154">
        <f t="shared" si="509"/>
        <v>15</v>
      </c>
      <c r="DY581" s="154">
        <f t="shared" si="509"/>
        <v>15</v>
      </c>
      <c r="DZ581" s="154">
        <f t="shared" si="497"/>
        <v>15</v>
      </c>
      <c r="EA581" s="154">
        <f t="shared" si="498"/>
        <v>15</v>
      </c>
      <c r="EB581" s="264">
        <f t="shared" si="499"/>
        <v>15</v>
      </c>
      <c r="EC581" s="264">
        <f t="shared" si="500"/>
        <v>15</v>
      </c>
      <c r="ED581" s="154">
        <f t="shared" si="501"/>
        <v>360</v>
      </c>
    </row>
    <row r="582" spans="2:134" ht="13" thickBot="1" x14ac:dyDescent="0.3">
      <c r="B582" s="131">
        <v>341</v>
      </c>
      <c r="C582" s="50">
        <f t="shared" si="442"/>
        <v>5</v>
      </c>
      <c r="D582" s="50">
        <f t="shared" si="443"/>
        <v>0</v>
      </c>
      <c r="E582" s="97"/>
      <c r="F582" s="2">
        <f t="shared" si="418"/>
        <v>577</v>
      </c>
      <c r="G582" s="99">
        <v>37</v>
      </c>
      <c r="H582" s="98">
        <f>15- COUNTIF(L582:AC582,"#N/A")</f>
        <v>0</v>
      </c>
      <c r="I582" s="131">
        <f>SUM(AH582:AY582)+SUM(BE582:BT582)</f>
        <v>24</v>
      </c>
      <c r="J582" s="398">
        <f>DI582</f>
        <v>5.4725644078387321E-2</v>
      </c>
      <c r="K582" s="456" t="str">
        <f>IF(ISNUMBER(MATCH(G582,'[4]OPR data'!$A$3:$A$2900,0)),"Y","N")</f>
        <v>N</v>
      </c>
      <c r="L582" s="110"/>
      <c r="M582" s="233"/>
      <c r="N582" s="469" t="str">
        <f>(INDEX(Finish_table!R$4:R$83,MATCH('16 Year_History_Results'!$G582,Finish_table!S$4:S$83,0),1))</f>
        <v>QF</v>
      </c>
      <c r="O582" s="233" t="e">
        <f>(INDEX(Finish_table!Z$4:Z$99,MATCH('16 Year_History_Results'!$G582,Finish_table!AA$4:AA$99,0),1))</f>
        <v>#N/A</v>
      </c>
      <c r="P582" s="233" t="e">
        <f>(INDEX(Finish_table!AI$4:AI$99,MATCH('16 Year_History_Results'!$G582,Finish_table!AJ$4:AJ$99,0),1))</f>
        <v>#N/A</v>
      </c>
      <c r="Q582" s="233" t="e">
        <f>(INDEX(Finish_table!AR$4:AR$99,MATCH('16 Year_History_Results'!$G582,Finish_table!AS$4:AS$99,0),1))</f>
        <v>#N/A</v>
      </c>
      <c r="R582" s="233" t="e">
        <f>(INDEX(Finish_table!BA$4:BA$99,MATCH('16 Year_History_Results'!$G582,Finish_table!BB$4:BB$99,0),1))</f>
        <v>#N/A</v>
      </c>
      <c r="S582" s="233" t="e">
        <f>(INDEX(Finish_table!BJ$4:BJ$99,MATCH('16 Year_History_Results'!$G582,Finish_table!BK$4:BK$99,0),1))</f>
        <v>#N/A</v>
      </c>
      <c r="T582" s="233" t="e">
        <f>(INDEX(Finish_table!BS$4:BS$99,MATCH('16 Year_History_Results'!$G582,Finish_table!BT$4:BT$99,0),1))</f>
        <v>#N/A</v>
      </c>
      <c r="U582" s="233" t="e">
        <f>(INDEX(Finish_table!CB$4:CB$99,MATCH('16 Year_History_Results'!$G582,Finish_table!CC$4:CC$99,0),1))</f>
        <v>#N/A</v>
      </c>
      <c r="V582" s="233" t="e">
        <f>(INDEX(Finish_table!CK$4:CK$99,MATCH('16 Year_History_Results'!$G582,Finish_table!CL$4:CL$99,0),1))</f>
        <v>#N/A</v>
      </c>
      <c r="W582" s="233" t="e">
        <f>(INDEX(Finish_table!CT$4:CT$99,MATCH('16 Year_History_Results'!$G582,Finish_table!CU$4:CU$99,0),1))</f>
        <v>#N/A</v>
      </c>
      <c r="X582" s="233" t="e">
        <f>(INDEX(Finish_table!DC$4:DC$99,MATCH('16 Year_History_Results'!$G582,Finish_table!DD$4:DD$99,0),1))</f>
        <v>#N/A</v>
      </c>
      <c r="Y582" s="233" t="e">
        <f>(INDEX(Finish_table!DL$4:DL$99,MATCH('16 Year_History_Results'!$G582,Finish_table!DM$4:DM$99,0),1))</f>
        <v>#N/A</v>
      </c>
      <c r="Z582" s="233" t="e">
        <f>(INDEX(Finish_table!DU$4:DU$99,MATCH('16 Year_History_Results'!$G582,Finish_table!DV$4:DV$99,0),1))</f>
        <v>#N/A</v>
      </c>
      <c r="AA582" s="233" t="e">
        <f>(INDEX(Finish_table!ED$4:ED$140,MATCH('16 Year_History_Results'!$G582,Finish_table!EE$4:EE$140,0),1))</f>
        <v>#N/A</v>
      </c>
      <c r="AB582" s="233" t="e">
        <f>(INDEX(Finish_table!EM$4:EM$224,MATCH('16 Year_History_Results'!$G582,Finish_table!EN$4:EN$224,0),1))</f>
        <v>#N/A</v>
      </c>
      <c r="AC582" s="253" t="e">
        <f>(INDEX(Finish_table!EW$4:EW$224,MATCH('16 Year_History_Results'!$G582,Finish_table!EX$4:EX$224,0),1))</f>
        <v>#N/A</v>
      </c>
      <c r="AG582">
        <f t="shared" si="476"/>
        <v>37</v>
      </c>
      <c r="AH582" s="110"/>
      <c r="AI582" s="2"/>
      <c r="AJ582" s="146">
        <f>INDEX('2001'!$C$44:$C$140,'16 Year_History_Results'!BZ582)</f>
        <v>10</v>
      </c>
      <c r="AK582" s="2">
        <f>INDEX('2002'!$C$44:$C$140,'16 Year_History_Results'!CA582)</f>
        <v>0</v>
      </c>
      <c r="AL582" s="2">
        <f>INDEX('2003'!$C$44:$C$140,'16 Year_History_Results'!CB582)</f>
        <v>0</v>
      </c>
      <c r="AM582" s="2">
        <f>INDEX('2004'!$C$44:$C$140,'16 Year_History_Results'!CC582)</f>
        <v>0</v>
      </c>
      <c r="AN582" s="2">
        <f>INDEX('2005'!$C$44:$C$140,'16 Year_History_Results'!CD582)</f>
        <v>0</v>
      </c>
      <c r="AO582" s="2">
        <f>INDEX('2006'!$C$44:$C$140,'16 Year_History_Results'!CE582)</f>
        <v>0</v>
      </c>
      <c r="AP582" s="2">
        <f>INDEX('2007'!$C$44:$C$140,'16 Year_History_Results'!CF582)</f>
        <v>0</v>
      </c>
      <c r="AQ582" s="2">
        <f>INDEX('2008'!$C$44:$C$140,'16 Year_History_Results'!CG582)</f>
        <v>0</v>
      </c>
      <c r="AR582" s="2">
        <f>INDEX('2009'!$C$44:$C$140,'16 Year_History_Results'!CH582)</f>
        <v>0</v>
      </c>
      <c r="AS582" s="2">
        <f>INDEX('2010'!$C$44:$C$140,'16 Year_History_Results'!CI582)</f>
        <v>0</v>
      </c>
      <c r="AT582" s="2">
        <f>INDEX('2011'!$C$44:$C$140,'16 Year_History_Results'!CJ582)</f>
        <v>0</v>
      </c>
      <c r="AU582" s="2">
        <f>INDEX('2012'!$C$44:$C$140,'16 Year_History_Results'!CK582)</f>
        <v>0</v>
      </c>
      <c r="AV582" s="2">
        <f>INDEX('2013'!$C$44:$C$140,'16 Year_History_Results'!CL582)</f>
        <v>0</v>
      </c>
      <c r="AW582" s="2">
        <f>INDEX('2014'!$C$52:$C$180,'16 Year_History_Results'!CM582)</f>
        <v>0</v>
      </c>
      <c r="AX582" s="2">
        <f>INDEX('2015'!$E$52:$E$308,'16 Year_History_Results'!CN582)</f>
        <v>0</v>
      </c>
      <c r="AY582" s="147">
        <f>INDEX('2016'!$E$52:$E$308,'16 Year_History_Results'!CO582)</f>
        <v>0</v>
      </c>
      <c r="AZ582" s="2"/>
      <c r="BB582">
        <f t="shared" si="444"/>
        <v>37</v>
      </c>
      <c r="BC582" s="110"/>
      <c r="BD582" s="97"/>
      <c r="BE582" s="146">
        <f>INDEX('2001'!$B$44:$B$140,'16 Year_History_Results'!BZ582)</f>
        <v>14</v>
      </c>
      <c r="BF582" s="2">
        <f>INDEX('2002'!$B$44:$B$140,'16 Year_History_Results'!CA582)</f>
        <v>0</v>
      </c>
      <c r="BG582" s="2">
        <f>INDEX('2003'!$B$44:$B$140,'16 Year_History_Results'!CB582)</f>
        <v>0</v>
      </c>
      <c r="BH582" s="2">
        <f>INDEX('2004'!$B$44:$B$140,'16 Year_History_Results'!CC582)</f>
        <v>0</v>
      </c>
      <c r="BI582" s="2">
        <f>INDEX('2005'!$B$44:$B$140,'16 Year_History_Results'!CD582)</f>
        <v>0</v>
      </c>
      <c r="BJ582" s="2">
        <f>INDEX('2006'!$B$44:$B$140,'16 Year_History_Results'!CE582)</f>
        <v>0</v>
      </c>
      <c r="BK582" s="2">
        <f>INDEX('2007'!$B$44:$B$140,'16 Year_History_Results'!CF582)</f>
        <v>0</v>
      </c>
      <c r="BL582" s="2">
        <f>INDEX('2008'!$B$44:$B$140,'16 Year_History_Results'!CG582)</f>
        <v>0</v>
      </c>
      <c r="BM582" s="2">
        <f>INDEX('2009'!$B$44:$B$140,'16 Year_History_Results'!CH582)</f>
        <v>0</v>
      </c>
      <c r="BN582" s="2">
        <f>INDEX('2010'!$B$44:$B$140,'16 Year_History_Results'!CI582)</f>
        <v>0</v>
      </c>
      <c r="BO582" s="2">
        <f>INDEX('2011'!$B$44:$B$140,'16 Year_History_Results'!CJ582)</f>
        <v>0</v>
      </c>
      <c r="BP582" s="2">
        <f>INDEX('2012'!$B$44:$B$140,'16 Year_History_Results'!CK582)</f>
        <v>0</v>
      </c>
      <c r="BQ582" s="2">
        <f>INDEX('2013'!$B$44:$B$140,'16 Year_History_Results'!CL582)</f>
        <v>0</v>
      </c>
      <c r="BR582" s="2">
        <f>INDEX('2014'!$B$52:$B$180,'16 Year_History_Results'!CM582)</f>
        <v>0</v>
      </c>
      <c r="BS582" s="147">
        <f>INDEX('2015'!$B$52:$B$308,'16 Year_History_Results'!CN582)</f>
        <v>0</v>
      </c>
      <c r="BT582" s="147">
        <f>INDEX('2016'!$B$52:$B$308,'16 Year_History_Results'!CO582)</f>
        <v>0</v>
      </c>
      <c r="BW582">
        <f t="shared" si="445"/>
        <v>37</v>
      </c>
      <c r="BX582" s="110"/>
      <c r="BY582" s="97"/>
      <c r="BZ582" s="146">
        <f>IF(ISNA(MATCH($BW582,'2001'!$A$44:$A$139,0)),97,MATCH($BW582,'2001'!$A$44:$A$139,0))</f>
        <v>6</v>
      </c>
      <c r="CA582" s="2">
        <f>IF(ISNA(MATCH($BW582,'2002'!$A$44:$A$139,0)),97,MATCH($BW582,'2002'!$A$44:$A$139,0))</f>
        <v>97</v>
      </c>
      <c r="CB582" s="2">
        <f>IF(ISNA(MATCH($BW582,'2003'!$A$44:$A$139,0)),97,MATCH($BW582,'2003'!$A$44:$A$139,0))</f>
        <v>97</v>
      </c>
      <c r="CC582" s="2">
        <f>IF(ISNA(MATCH($BW582,'2004'!$A$44:$A$139,0)),97,MATCH($BW582,'2004'!$A$44:$A$139,0))</f>
        <v>97</v>
      </c>
      <c r="CD582" s="2">
        <f>IF(ISNA(MATCH($BW582,'2005'!$A$44:$A$139,0)),97,MATCH($BW582,'2005'!$A$44:$A$139,0))</f>
        <v>97</v>
      </c>
      <c r="CE582" s="2">
        <f>IF(ISNA(MATCH($BW582,'2006'!$A$44:$A$139,0)),97,MATCH($BW582,'2006'!$A$44:$A$139,0))</f>
        <v>97</v>
      </c>
      <c r="CF582" s="2">
        <f>IF(ISNA(MATCH($BW582,'2007'!$A$44:$A$139,0)),97,MATCH($BW582,'2007'!$A$44:$A$139,0))</f>
        <v>97</v>
      </c>
      <c r="CG582" s="2">
        <f>IF(ISNA(MATCH($BW582,'2008'!$A$44:$A$139,0)),97,MATCH($BW582,'2008'!$A$44:$A$139,0))</f>
        <v>97</v>
      </c>
      <c r="CH582" s="2">
        <f>IF(ISNA(MATCH($BW582,'2009'!$A$44:$A$139,0)),97,MATCH($BW582,'2009'!$A$44:$A$139,0))</f>
        <v>97</v>
      </c>
      <c r="CI582" s="2">
        <f>IF(ISNA(MATCH($BW582,'2010'!$A$44:$A$139,0)),97,MATCH($BW582,'2010'!$A$44:$A$139,0))</f>
        <v>97</v>
      </c>
      <c r="CJ582" s="2">
        <f>IF(ISNA(MATCH($BW582,'2011'!$A$44:$A$139,0)),97,MATCH($BW582,'2011'!$A$44:$A$139,0))</f>
        <v>97</v>
      </c>
      <c r="CK582" s="2">
        <f>IF(ISNA(MATCH($BW582,'2012'!$A$44:$A$139,0)),97,MATCH($BW582,'2012'!$A$44:$A$139,0))</f>
        <v>97</v>
      </c>
      <c r="CL582" s="2">
        <f>IF(ISNA(MATCH($BW582,'2013'!$A$44:$A$139,0)),97,MATCH($BW582,'2013'!$A$44:$A$139,0))</f>
        <v>97</v>
      </c>
      <c r="CM582" s="2">
        <f>IF(ISNA(MATCH($BW582,'2014'!$A$52:$A$179,0)),129,MATCH($BW582,'2014'!$A$52:$A$179,0))</f>
        <v>129</v>
      </c>
      <c r="CN582" s="147">
        <f>IF(ISNA(MATCH($BW582,'2015'!$A$52:$A$307,0)),257,MATCH($BW582,'2015'!$A$52:$A$307,0))</f>
        <v>257</v>
      </c>
      <c r="CO582" s="147">
        <f>IF(ISNA(MATCH($BW582,'2016'!$A$52:$A$307,0)),257,MATCH($BW582,'2016'!$A$52:$A$307,0))</f>
        <v>257</v>
      </c>
      <c r="CQ582">
        <f t="shared" si="477"/>
        <v>37</v>
      </c>
      <c r="CR582" s="281"/>
      <c r="CS582" s="279"/>
      <c r="CT582" s="278">
        <f t="shared" si="478"/>
        <v>24</v>
      </c>
      <c r="CU582" s="279">
        <f t="shared" si="479"/>
        <v>15.9984</v>
      </c>
      <c r="CV582" s="279">
        <f t="shared" si="480"/>
        <v>10.66453344</v>
      </c>
      <c r="CW582" s="279">
        <f t="shared" si="481"/>
        <v>7.1089779911039992</v>
      </c>
      <c r="CX582" s="279">
        <f t="shared" si="482"/>
        <v>4.7388447288699256</v>
      </c>
      <c r="CY582" s="279">
        <f t="shared" si="483"/>
        <v>3.1589138962646923</v>
      </c>
      <c r="CZ582" s="279">
        <f t="shared" si="484"/>
        <v>2.1057320032500439</v>
      </c>
      <c r="DA582" s="279">
        <f t="shared" si="485"/>
        <v>1.4036809533664791</v>
      </c>
      <c r="DB582" s="279">
        <f t="shared" si="486"/>
        <v>0.93569372351409497</v>
      </c>
      <c r="DC582" s="279">
        <f t="shared" si="487"/>
        <v>0.62373343609449572</v>
      </c>
      <c r="DD582" s="279">
        <f t="shared" si="488"/>
        <v>0.41578070850059085</v>
      </c>
      <c r="DE582" s="279">
        <f t="shared" si="489"/>
        <v>0.27715942028649382</v>
      </c>
      <c r="DF582" s="279">
        <f t="shared" si="490"/>
        <v>0.18475446956297678</v>
      </c>
      <c r="DG582" s="279">
        <f t="shared" si="491"/>
        <v>0.12315732941068032</v>
      </c>
      <c r="DH582" s="280">
        <f t="shared" si="492"/>
        <v>8.2096675785159501E-2</v>
      </c>
      <c r="DI582" s="280">
        <f t="shared" si="493"/>
        <v>5.4725644078387321E-2</v>
      </c>
      <c r="DJ582" s="154" t="e">
        <f t="shared" si="494"/>
        <v>#N/A</v>
      </c>
      <c r="DK582" s="279">
        <f t="shared" si="495"/>
        <v>37</v>
      </c>
      <c r="DL582" s="97"/>
      <c r="DM582" s="154"/>
      <c r="DN582" s="267">
        <f t="shared" ref="DN582:DY582" si="510">BE582+AJ582+DM582</f>
        <v>24</v>
      </c>
      <c r="DO582" s="154">
        <f t="shared" si="510"/>
        <v>24</v>
      </c>
      <c r="DP582" s="154">
        <f t="shared" si="510"/>
        <v>24</v>
      </c>
      <c r="DQ582" s="154">
        <f t="shared" si="510"/>
        <v>24</v>
      </c>
      <c r="DR582" s="154">
        <f t="shared" si="510"/>
        <v>24</v>
      </c>
      <c r="DS582" s="154">
        <f t="shared" si="510"/>
        <v>24</v>
      </c>
      <c r="DT582" s="154">
        <f t="shared" si="510"/>
        <v>24</v>
      </c>
      <c r="DU582" s="154">
        <f t="shared" si="510"/>
        <v>24</v>
      </c>
      <c r="DV582" s="154">
        <f t="shared" si="510"/>
        <v>24</v>
      </c>
      <c r="DW582" s="154">
        <f t="shared" si="510"/>
        <v>24</v>
      </c>
      <c r="DX582" s="154">
        <f t="shared" si="510"/>
        <v>24</v>
      </c>
      <c r="DY582" s="154">
        <f t="shared" si="510"/>
        <v>24</v>
      </c>
      <c r="DZ582" s="154">
        <f t="shared" si="497"/>
        <v>24</v>
      </c>
      <c r="EA582" s="154">
        <f t="shared" si="498"/>
        <v>24</v>
      </c>
      <c r="EB582" s="264">
        <f t="shared" si="499"/>
        <v>24</v>
      </c>
      <c r="EC582" s="264">
        <f t="shared" si="500"/>
        <v>24</v>
      </c>
      <c r="ED582" s="154">
        <f t="shared" si="501"/>
        <v>276</v>
      </c>
    </row>
    <row r="583" spans="2:134" ht="13" thickBot="1" x14ac:dyDescent="0.3">
      <c r="B583" s="131">
        <v>341</v>
      </c>
      <c r="C583" s="50">
        <f t="shared" si="442"/>
        <v>6</v>
      </c>
      <c r="D583" s="50">
        <f t="shared" si="443"/>
        <v>6</v>
      </c>
      <c r="E583" s="97"/>
      <c r="F583" s="2">
        <f t="shared" si="418"/>
        <v>578</v>
      </c>
      <c r="G583" s="99">
        <v>38</v>
      </c>
      <c r="H583" s="98">
        <f>15- COUNTIF(L583:AC583,"#N/A")</f>
        <v>0</v>
      </c>
      <c r="I583" s="131">
        <f>SUM(AH583:AY583)+SUM(BE583:BT583)</f>
        <v>24</v>
      </c>
      <c r="J583" s="398">
        <f>DI583</f>
        <v>5.4725644078387321E-2</v>
      </c>
      <c r="K583" s="456" t="str">
        <f>IF(ISNUMBER(MATCH(G583,'[4]OPR data'!$A$3:$A$2900,0)),"Y","N")</f>
        <v>N</v>
      </c>
      <c r="L583" s="110"/>
      <c r="M583" s="233"/>
      <c r="N583" s="469" t="str">
        <f>(INDEX(Finish_table!R$4:R$83,MATCH('16 Year_History_Results'!$G583,Finish_table!S$4:S$83,0),1))</f>
        <v>QF</v>
      </c>
      <c r="O583" s="233" t="e">
        <f>(INDEX(Finish_table!Z$4:Z$99,MATCH('16 Year_History_Results'!$G583,Finish_table!AA$4:AA$99,0),1))</f>
        <v>#N/A</v>
      </c>
      <c r="P583" s="233" t="e">
        <f>(INDEX(Finish_table!AI$4:AI$99,MATCH('16 Year_History_Results'!$G583,Finish_table!AJ$4:AJ$99,0),1))</f>
        <v>#N/A</v>
      </c>
      <c r="Q583" s="233" t="e">
        <f>(INDEX(Finish_table!AR$4:AR$99,MATCH('16 Year_History_Results'!$G583,Finish_table!AS$4:AS$99,0),1))</f>
        <v>#N/A</v>
      </c>
      <c r="R583" s="233" t="e">
        <f>(INDEX(Finish_table!BA$4:BA$99,MATCH('16 Year_History_Results'!$G583,Finish_table!BB$4:BB$99,0),1))</f>
        <v>#N/A</v>
      </c>
      <c r="S583" s="233" t="e">
        <f>(INDEX(Finish_table!BJ$4:BJ$99,MATCH('16 Year_History_Results'!$G583,Finish_table!BK$4:BK$99,0),1))</f>
        <v>#N/A</v>
      </c>
      <c r="T583" s="233" t="e">
        <f>(INDEX(Finish_table!BS$4:BS$99,MATCH('16 Year_History_Results'!$G583,Finish_table!BT$4:BT$99,0),1))</f>
        <v>#N/A</v>
      </c>
      <c r="U583" s="233" t="e">
        <f>(INDEX(Finish_table!CB$4:CB$99,MATCH('16 Year_History_Results'!$G583,Finish_table!CC$4:CC$99,0),1))</f>
        <v>#N/A</v>
      </c>
      <c r="V583" s="233" t="e">
        <f>(INDEX(Finish_table!CK$4:CK$99,MATCH('16 Year_History_Results'!$G583,Finish_table!CL$4:CL$99,0),1))</f>
        <v>#N/A</v>
      </c>
      <c r="W583" s="233" t="e">
        <f>(INDEX(Finish_table!CT$4:CT$99,MATCH('16 Year_History_Results'!$G583,Finish_table!CU$4:CU$99,0),1))</f>
        <v>#N/A</v>
      </c>
      <c r="X583" s="233" t="e">
        <f>(INDEX(Finish_table!DC$4:DC$99,MATCH('16 Year_History_Results'!$G583,Finish_table!DD$4:DD$99,0),1))</f>
        <v>#N/A</v>
      </c>
      <c r="Y583" s="233" t="e">
        <f>(INDEX(Finish_table!DL$4:DL$99,MATCH('16 Year_History_Results'!$G583,Finish_table!DM$4:DM$99,0),1))</f>
        <v>#N/A</v>
      </c>
      <c r="Z583" s="233" t="e">
        <f>(INDEX(Finish_table!DU$4:DU$99,MATCH('16 Year_History_Results'!$G583,Finish_table!DV$4:DV$99,0),1))</f>
        <v>#N/A</v>
      </c>
      <c r="AA583" s="233" t="e">
        <f>(INDEX(Finish_table!ED$4:ED$140,MATCH('16 Year_History_Results'!$G583,Finish_table!EE$4:EE$140,0),1))</f>
        <v>#N/A</v>
      </c>
      <c r="AB583" s="233" t="e">
        <f>(INDEX(Finish_table!EM$4:EM$224,MATCH('16 Year_History_Results'!$G583,Finish_table!EN$4:EN$224,0),1))</f>
        <v>#N/A</v>
      </c>
      <c r="AC583" s="253" t="e">
        <f>(INDEX(Finish_table!EW$4:EW$224,MATCH('16 Year_History_Results'!$G583,Finish_table!EX$4:EX$224,0),1))</f>
        <v>#N/A</v>
      </c>
      <c r="AG583">
        <f t="shared" si="476"/>
        <v>38</v>
      </c>
      <c r="AH583" s="110"/>
      <c r="AI583" s="2"/>
      <c r="AJ583" s="146">
        <f>INDEX('2001'!$C$44:$C$140,'16 Year_History_Results'!BZ583)</f>
        <v>10</v>
      </c>
      <c r="AK583" s="2">
        <f>INDEX('2002'!$C$44:$C$140,'16 Year_History_Results'!CA583)</f>
        <v>0</v>
      </c>
      <c r="AL583" s="2">
        <f>INDEX('2003'!$C$44:$C$140,'16 Year_History_Results'!CB583)</f>
        <v>0</v>
      </c>
      <c r="AM583" s="2">
        <f>INDEX('2004'!$C$44:$C$140,'16 Year_History_Results'!CC583)</f>
        <v>0</v>
      </c>
      <c r="AN583" s="2">
        <f>INDEX('2005'!$C$44:$C$140,'16 Year_History_Results'!CD583)</f>
        <v>0</v>
      </c>
      <c r="AO583" s="2">
        <f>INDEX('2006'!$C$44:$C$140,'16 Year_History_Results'!CE583)</f>
        <v>0</v>
      </c>
      <c r="AP583" s="2">
        <f>INDEX('2007'!$C$44:$C$140,'16 Year_History_Results'!CF583)</f>
        <v>0</v>
      </c>
      <c r="AQ583" s="2">
        <f>INDEX('2008'!$C$44:$C$140,'16 Year_History_Results'!CG583)</f>
        <v>0</v>
      </c>
      <c r="AR583" s="2">
        <f>INDEX('2009'!$C$44:$C$140,'16 Year_History_Results'!CH583)</f>
        <v>0</v>
      </c>
      <c r="AS583" s="2">
        <f>INDEX('2010'!$C$44:$C$140,'16 Year_History_Results'!CI583)</f>
        <v>0</v>
      </c>
      <c r="AT583" s="2">
        <f>INDEX('2011'!$C$44:$C$140,'16 Year_History_Results'!CJ583)</f>
        <v>0</v>
      </c>
      <c r="AU583" s="2">
        <f>INDEX('2012'!$C$44:$C$140,'16 Year_History_Results'!CK583)</f>
        <v>0</v>
      </c>
      <c r="AV583" s="2">
        <f>INDEX('2013'!$C$44:$C$140,'16 Year_History_Results'!CL583)</f>
        <v>0</v>
      </c>
      <c r="AW583" s="2">
        <f>INDEX('2014'!$C$52:$C$180,'16 Year_History_Results'!CM583)</f>
        <v>0</v>
      </c>
      <c r="AX583" s="2">
        <f>INDEX('2015'!$E$52:$E$308,'16 Year_History_Results'!CN583)</f>
        <v>0</v>
      </c>
      <c r="AY583" s="147">
        <f>INDEX('2016'!$E$52:$E$308,'16 Year_History_Results'!CO583)</f>
        <v>0</v>
      </c>
      <c r="AZ583" s="2"/>
      <c r="BB583">
        <f t="shared" si="444"/>
        <v>38</v>
      </c>
      <c r="BC583" s="110"/>
      <c r="BD583" s="97"/>
      <c r="BE583" s="146">
        <f>INDEX('2001'!$B$44:$B$140,'16 Year_History_Results'!BZ583)</f>
        <v>14</v>
      </c>
      <c r="BF583" s="2">
        <f>INDEX('2002'!$B$44:$B$140,'16 Year_History_Results'!CA583)</f>
        <v>0</v>
      </c>
      <c r="BG583" s="2">
        <f>INDEX('2003'!$B$44:$B$140,'16 Year_History_Results'!CB583)</f>
        <v>0</v>
      </c>
      <c r="BH583" s="2">
        <f>INDEX('2004'!$B$44:$B$140,'16 Year_History_Results'!CC583)</f>
        <v>0</v>
      </c>
      <c r="BI583" s="2">
        <f>INDEX('2005'!$B$44:$B$140,'16 Year_History_Results'!CD583)</f>
        <v>0</v>
      </c>
      <c r="BJ583" s="2">
        <f>INDEX('2006'!$B$44:$B$140,'16 Year_History_Results'!CE583)</f>
        <v>0</v>
      </c>
      <c r="BK583" s="2">
        <f>INDEX('2007'!$B$44:$B$140,'16 Year_History_Results'!CF583)</f>
        <v>0</v>
      </c>
      <c r="BL583" s="2">
        <f>INDEX('2008'!$B$44:$B$140,'16 Year_History_Results'!CG583)</f>
        <v>0</v>
      </c>
      <c r="BM583" s="2">
        <f>INDEX('2009'!$B$44:$B$140,'16 Year_History_Results'!CH583)</f>
        <v>0</v>
      </c>
      <c r="BN583" s="2">
        <f>INDEX('2010'!$B$44:$B$140,'16 Year_History_Results'!CI583)</f>
        <v>0</v>
      </c>
      <c r="BO583" s="2">
        <f>INDEX('2011'!$B$44:$B$140,'16 Year_History_Results'!CJ583)</f>
        <v>0</v>
      </c>
      <c r="BP583" s="2">
        <f>INDEX('2012'!$B$44:$B$140,'16 Year_History_Results'!CK583)</f>
        <v>0</v>
      </c>
      <c r="BQ583" s="2">
        <f>INDEX('2013'!$B$44:$B$140,'16 Year_History_Results'!CL583)</f>
        <v>0</v>
      </c>
      <c r="BR583" s="2">
        <f>INDEX('2014'!$B$52:$B$180,'16 Year_History_Results'!CM583)</f>
        <v>0</v>
      </c>
      <c r="BS583" s="147">
        <f>INDEX('2015'!$B$52:$B$308,'16 Year_History_Results'!CN583)</f>
        <v>0</v>
      </c>
      <c r="BT583" s="147">
        <f>INDEX('2016'!$B$52:$B$308,'16 Year_History_Results'!CO583)</f>
        <v>0</v>
      </c>
      <c r="BW583">
        <f t="shared" si="445"/>
        <v>38</v>
      </c>
      <c r="BX583" s="110"/>
      <c r="BY583" s="97"/>
      <c r="BZ583" s="146">
        <f>IF(ISNA(MATCH($BW583,'2001'!$A$44:$A$139,0)),97,MATCH($BW583,'2001'!$A$44:$A$139,0))</f>
        <v>7</v>
      </c>
      <c r="CA583" s="2">
        <f>IF(ISNA(MATCH($BW583,'2002'!$A$44:$A$139,0)),97,MATCH($BW583,'2002'!$A$44:$A$139,0))</f>
        <v>97</v>
      </c>
      <c r="CB583" s="2">
        <f>IF(ISNA(MATCH($BW583,'2003'!$A$44:$A$139,0)),97,MATCH($BW583,'2003'!$A$44:$A$139,0))</f>
        <v>97</v>
      </c>
      <c r="CC583" s="2">
        <f>IF(ISNA(MATCH($BW583,'2004'!$A$44:$A$139,0)),97,MATCH($BW583,'2004'!$A$44:$A$139,0))</f>
        <v>97</v>
      </c>
      <c r="CD583" s="2">
        <f>IF(ISNA(MATCH($BW583,'2005'!$A$44:$A$139,0)),97,MATCH($BW583,'2005'!$A$44:$A$139,0))</f>
        <v>97</v>
      </c>
      <c r="CE583" s="2">
        <f>IF(ISNA(MATCH($BW583,'2006'!$A$44:$A$139,0)),97,MATCH($BW583,'2006'!$A$44:$A$139,0))</f>
        <v>97</v>
      </c>
      <c r="CF583" s="2">
        <f>IF(ISNA(MATCH($BW583,'2007'!$A$44:$A$139,0)),97,MATCH($BW583,'2007'!$A$44:$A$139,0))</f>
        <v>97</v>
      </c>
      <c r="CG583" s="2">
        <f>IF(ISNA(MATCH($BW583,'2008'!$A$44:$A$139,0)),97,MATCH($BW583,'2008'!$A$44:$A$139,0))</f>
        <v>97</v>
      </c>
      <c r="CH583" s="2">
        <f>IF(ISNA(MATCH($BW583,'2009'!$A$44:$A$139,0)),97,MATCH($BW583,'2009'!$A$44:$A$139,0))</f>
        <v>97</v>
      </c>
      <c r="CI583" s="2">
        <f>IF(ISNA(MATCH($BW583,'2010'!$A$44:$A$139,0)),97,MATCH($BW583,'2010'!$A$44:$A$139,0))</f>
        <v>97</v>
      </c>
      <c r="CJ583" s="2">
        <f>IF(ISNA(MATCH($BW583,'2011'!$A$44:$A$139,0)),97,MATCH($BW583,'2011'!$A$44:$A$139,0))</f>
        <v>97</v>
      </c>
      <c r="CK583" s="2">
        <f>IF(ISNA(MATCH($BW583,'2012'!$A$44:$A$139,0)),97,MATCH($BW583,'2012'!$A$44:$A$139,0))</f>
        <v>97</v>
      </c>
      <c r="CL583" s="2">
        <f>IF(ISNA(MATCH($BW583,'2013'!$A$44:$A$139,0)),97,MATCH($BW583,'2013'!$A$44:$A$139,0))</f>
        <v>97</v>
      </c>
      <c r="CM583" s="2">
        <f>IF(ISNA(MATCH($BW583,'2014'!$A$52:$A$179,0)),129,MATCH($BW583,'2014'!$A$52:$A$179,0))</f>
        <v>129</v>
      </c>
      <c r="CN583" s="147">
        <f>IF(ISNA(MATCH($BW583,'2015'!$A$52:$A$307,0)),257,MATCH($BW583,'2015'!$A$52:$A$307,0))</f>
        <v>257</v>
      </c>
      <c r="CO583" s="147">
        <f>IF(ISNA(MATCH($BW583,'2016'!$A$52:$A$307,0)),257,MATCH($BW583,'2016'!$A$52:$A$307,0))</f>
        <v>257</v>
      </c>
      <c r="CQ583">
        <f t="shared" si="477"/>
        <v>38</v>
      </c>
      <c r="CR583" s="281"/>
      <c r="CS583" s="279"/>
      <c r="CT583" s="278">
        <f t="shared" si="478"/>
        <v>24</v>
      </c>
      <c r="CU583" s="279">
        <f t="shared" si="479"/>
        <v>15.9984</v>
      </c>
      <c r="CV583" s="279">
        <f t="shared" si="480"/>
        <v>10.66453344</v>
      </c>
      <c r="CW583" s="279">
        <f t="shared" si="481"/>
        <v>7.1089779911039992</v>
      </c>
      <c r="CX583" s="279">
        <f t="shared" si="482"/>
        <v>4.7388447288699256</v>
      </c>
      <c r="CY583" s="279">
        <f t="shared" si="483"/>
        <v>3.1589138962646923</v>
      </c>
      <c r="CZ583" s="279">
        <f t="shared" si="484"/>
        <v>2.1057320032500439</v>
      </c>
      <c r="DA583" s="279">
        <f t="shared" si="485"/>
        <v>1.4036809533664791</v>
      </c>
      <c r="DB583" s="279">
        <f t="shared" si="486"/>
        <v>0.93569372351409497</v>
      </c>
      <c r="DC583" s="279">
        <f t="shared" si="487"/>
        <v>0.62373343609449572</v>
      </c>
      <c r="DD583" s="279">
        <f t="shared" si="488"/>
        <v>0.41578070850059085</v>
      </c>
      <c r="DE583" s="279">
        <f t="shared" si="489"/>
        <v>0.27715942028649382</v>
      </c>
      <c r="DF583" s="279">
        <f t="shared" si="490"/>
        <v>0.18475446956297678</v>
      </c>
      <c r="DG583" s="279">
        <f t="shared" si="491"/>
        <v>0.12315732941068032</v>
      </c>
      <c r="DH583" s="280">
        <f t="shared" si="492"/>
        <v>8.2096675785159501E-2</v>
      </c>
      <c r="DI583" s="280">
        <f t="shared" si="493"/>
        <v>5.4725644078387321E-2</v>
      </c>
      <c r="DJ583" s="154" t="e">
        <f t="shared" si="494"/>
        <v>#N/A</v>
      </c>
      <c r="DK583" s="279">
        <f t="shared" si="495"/>
        <v>38</v>
      </c>
      <c r="DL583" s="97"/>
      <c r="DM583" s="154"/>
      <c r="DN583" s="267">
        <f t="shared" ref="DN583:DY583" si="511">BE583+AJ583+DM583</f>
        <v>24</v>
      </c>
      <c r="DO583" s="154">
        <f t="shared" si="511"/>
        <v>24</v>
      </c>
      <c r="DP583" s="154">
        <f t="shared" si="511"/>
        <v>24</v>
      </c>
      <c r="DQ583" s="154">
        <f t="shared" si="511"/>
        <v>24</v>
      </c>
      <c r="DR583" s="154">
        <f t="shared" si="511"/>
        <v>24</v>
      </c>
      <c r="DS583" s="154">
        <f t="shared" si="511"/>
        <v>24</v>
      </c>
      <c r="DT583" s="154">
        <f t="shared" si="511"/>
        <v>24</v>
      </c>
      <c r="DU583" s="154">
        <f t="shared" si="511"/>
        <v>24</v>
      </c>
      <c r="DV583" s="154">
        <f t="shared" si="511"/>
        <v>24</v>
      </c>
      <c r="DW583" s="154">
        <f t="shared" si="511"/>
        <v>24</v>
      </c>
      <c r="DX583" s="154">
        <f t="shared" si="511"/>
        <v>24</v>
      </c>
      <c r="DY583" s="154">
        <f t="shared" si="511"/>
        <v>24</v>
      </c>
      <c r="DZ583" s="154">
        <f t="shared" si="497"/>
        <v>24</v>
      </c>
      <c r="EA583" s="154">
        <f t="shared" si="498"/>
        <v>24</v>
      </c>
      <c r="EB583" s="264">
        <f t="shared" si="499"/>
        <v>24</v>
      </c>
      <c r="EC583" s="264">
        <f t="shared" si="500"/>
        <v>24</v>
      </c>
      <c r="ED583" s="154">
        <f t="shared" si="501"/>
        <v>276</v>
      </c>
    </row>
    <row r="584" spans="2:134" ht="13" thickBot="1" x14ac:dyDescent="0.3">
      <c r="B584" s="131">
        <v>342</v>
      </c>
      <c r="C584" s="50">
        <f t="shared" si="442"/>
        <v>1</v>
      </c>
      <c r="D584" s="50">
        <f t="shared" si="443"/>
        <v>1</v>
      </c>
      <c r="E584" s="97"/>
      <c r="F584" s="2">
        <f t="shared" ref="F584:F634" si="512">F583+1</f>
        <v>579</v>
      </c>
      <c r="G584" s="99">
        <v>235</v>
      </c>
      <c r="H584" s="98">
        <f>15- COUNTIF(L584:AC584,"#N/A")</f>
        <v>0</v>
      </c>
      <c r="I584" s="131">
        <f>SUM(AH584:AY584)+SUM(BE584:BT584)</f>
        <v>24</v>
      </c>
      <c r="J584" s="398">
        <f>DI584</f>
        <v>5.4725644078387321E-2</v>
      </c>
      <c r="K584" s="456" t="str">
        <f>IF(ISNUMBER(MATCH(G584,'[4]OPR data'!$A$3:$A$2900,0)),"Y","N")</f>
        <v>N</v>
      </c>
      <c r="L584" s="110"/>
      <c r="M584" s="233"/>
      <c r="N584" s="469" t="str">
        <f>(INDEX(Finish_table!R$4:R$83,MATCH('16 Year_History_Results'!$G584,Finish_table!S$4:S$83,0),1))</f>
        <v>QF</v>
      </c>
      <c r="O584" s="233" t="e">
        <f>(INDEX(Finish_table!Z$4:Z$99,MATCH('16 Year_History_Results'!$G584,Finish_table!AA$4:AA$99,0),1))</f>
        <v>#N/A</v>
      </c>
      <c r="P584" s="233" t="e">
        <f>(INDEX(Finish_table!AI$4:AI$99,MATCH('16 Year_History_Results'!$G584,Finish_table!AJ$4:AJ$99,0),1))</f>
        <v>#N/A</v>
      </c>
      <c r="Q584" s="233" t="e">
        <f>(INDEX(Finish_table!AR$4:AR$99,MATCH('16 Year_History_Results'!$G584,Finish_table!AS$4:AS$99,0),1))</f>
        <v>#N/A</v>
      </c>
      <c r="R584" s="233" t="e">
        <f>(INDEX(Finish_table!BA$4:BA$99,MATCH('16 Year_History_Results'!$G584,Finish_table!BB$4:BB$99,0),1))</f>
        <v>#N/A</v>
      </c>
      <c r="S584" s="233" t="e">
        <f>(INDEX(Finish_table!BJ$4:BJ$99,MATCH('16 Year_History_Results'!$G584,Finish_table!BK$4:BK$99,0),1))</f>
        <v>#N/A</v>
      </c>
      <c r="T584" s="233" t="e">
        <f>(INDEX(Finish_table!BS$4:BS$99,MATCH('16 Year_History_Results'!$G584,Finish_table!BT$4:BT$99,0),1))</f>
        <v>#N/A</v>
      </c>
      <c r="U584" s="233" t="e">
        <f>(INDEX(Finish_table!CB$4:CB$99,MATCH('16 Year_History_Results'!$G584,Finish_table!CC$4:CC$99,0),1))</f>
        <v>#N/A</v>
      </c>
      <c r="V584" s="233" t="e">
        <f>(INDEX(Finish_table!CK$4:CK$99,MATCH('16 Year_History_Results'!$G584,Finish_table!CL$4:CL$99,0),1))</f>
        <v>#N/A</v>
      </c>
      <c r="W584" s="233" t="e">
        <f>(INDEX(Finish_table!CT$4:CT$99,MATCH('16 Year_History_Results'!$G584,Finish_table!CU$4:CU$99,0),1))</f>
        <v>#N/A</v>
      </c>
      <c r="X584" s="233" t="e">
        <f>(INDEX(Finish_table!DC$4:DC$99,MATCH('16 Year_History_Results'!$G584,Finish_table!DD$4:DD$99,0),1))</f>
        <v>#N/A</v>
      </c>
      <c r="Y584" s="233" t="e">
        <f>(INDEX(Finish_table!DL$4:DL$99,MATCH('16 Year_History_Results'!$G584,Finish_table!DM$4:DM$99,0),1))</f>
        <v>#N/A</v>
      </c>
      <c r="Z584" s="233" t="e">
        <f>(INDEX(Finish_table!DU$4:DU$99,MATCH('16 Year_History_Results'!$G584,Finish_table!DV$4:DV$99,0),1))</f>
        <v>#N/A</v>
      </c>
      <c r="AA584" s="233" t="e">
        <f>(INDEX(Finish_table!ED$4:ED$140,MATCH('16 Year_History_Results'!$G584,Finish_table!EE$4:EE$140,0),1))</f>
        <v>#N/A</v>
      </c>
      <c r="AB584" s="233" t="e">
        <f>(INDEX(Finish_table!EM$4:EM$224,MATCH('16 Year_History_Results'!$G584,Finish_table!EN$4:EN$224,0),1))</f>
        <v>#N/A</v>
      </c>
      <c r="AC584" s="253" t="e">
        <f>(INDEX(Finish_table!EW$4:EW$224,MATCH('16 Year_History_Results'!$G584,Finish_table!EX$4:EX$224,0),1))</f>
        <v>#N/A</v>
      </c>
      <c r="AG584">
        <f t="shared" si="476"/>
        <v>235</v>
      </c>
      <c r="AH584" s="110"/>
      <c r="AI584" s="2"/>
      <c r="AJ584" s="146">
        <f>INDEX('2001'!$C$44:$C$140,'16 Year_History_Results'!BZ584)</f>
        <v>10</v>
      </c>
      <c r="AK584" s="2">
        <f>INDEX('2002'!$C$44:$C$140,'16 Year_History_Results'!CA584)</f>
        <v>0</v>
      </c>
      <c r="AL584" s="2">
        <f>INDEX('2003'!$C$44:$C$140,'16 Year_History_Results'!CB584)</f>
        <v>0</v>
      </c>
      <c r="AM584" s="2">
        <f>INDEX('2004'!$C$44:$C$140,'16 Year_History_Results'!CC584)</f>
        <v>0</v>
      </c>
      <c r="AN584" s="2">
        <f>INDEX('2005'!$C$44:$C$140,'16 Year_History_Results'!CD584)</f>
        <v>0</v>
      </c>
      <c r="AO584" s="2">
        <f>INDEX('2006'!$C$44:$C$140,'16 Year_History_Results'!CE584)</f>
        <v>0</v>
      </c>
      <c r="AP584" s="2">
        <f>INDEX('2007'!$C$44:$C$140,'16 Year_History_Results'!CF584)</f>
        <v>0</v>
      </c>
      <c r="AQ584" s="2">
        <f>INDEX('2008'!$C$44:$C$140,'16 Year_History_Results'!CG584)</f>
        <v>0</v>
      </c>
      <c r="AR584" s="2">
        <f>INDEX('2009'!$C$44:$C$140,'16 Year_History_Results'!CH584)</f>
        <v>0</v>
      </c>
      <c r="AS584" s="2">
        <f>INDEX('2010'!$C$44:$C$140,'16 Year_History_Results'!CI584)</f>
        <v>0</v>
      </c>
      <c r="AT584" s="2">
        <f>INDEX('2011'!$C$44:$C$140,'16 Year_History_Results'!CJ584)</f>
        <v>0</v>
      </c>
      <c r="AU584" s="2">
        <f>INDEX('2012'!$C$44:$C$140,'16 Year_History_Results'!CK584)</f>
        <v>0</v>
      </c>
      <c r="AV584" s="2">
        <f>INDEX('2013'!$C$44:$C$140,'16 Year_History_Results'!CL584)</f>
        <v>0</v>
      </c>
      <c r="AW584" s="2">
        <f>INDEX('2014'!$C$52:$C$180,'16 Year_History_Results'!CM584)</f>
        <v>0</v>
      </c>
      <c r="AX584" s="2">
        <f>INDEX('2015'!$E$52:$E$308,'16 Year_History_Results'!CN584)</f>
        <v>0</v>
      </c>
      <c r="AY584" s="147">
        <f>INDEX('2016'!$E$52:$E$308,'16 Year_History_Results'!CO584)</f>
        <v>0</v>
      </c>
      <c r="AZ584" s="2"/>
      <c r="BB584">
        <f t="shared" si="444"/>
        <v>235</v>
      </c>
      <c r="BC584" s="110"/>
      <c r="BD584" s="97"/>
      <c r="BE584" s="146">
        <f>INDEX('2001'!$B$44:$B$140,'16 Year_History_Results'!BZ584)</f>
        <v>14</v>
      </c>
      <c r="BF584" s="2">
        <f>INDEX('2002'!$B$44:$B$140,'16 Year_History_Results'!CA584)</f>
        <v>0</v>
      </c>
      <c r="BG584" s="2">
        <f>INDEX('2003'!$B$44:$B$140,'16 Year_History_Results'!CB584)</f>
        <v>0</v>
      </c>
      <c r="BH584" s="2">
        <f>INDEX('2004'!$B$44:$B$140,'16 Year_History_Results'!CC584)</f>
        <v>0</v>
      </c>
      <c r="BI584" s="2">
        <f>INDEX('2005'!$B$44:$B$140,'16 Year_History_Results'!CD584)</f>
        <v>0</v>
      </c>
      <c r="BJ584" s="2">
        <f>INDEX('2006'!$B$44:$B$140,'16 Year_History_Results'!CE584)</f>
        <v>0</v>
      </c>
      <c r="BK584" s="2">
        <f>INDEX('2007'!$B$44:$B$140,'16 Year_History_Results'!CF584)</f>
        <v>0</v>
      </c>
      <c r="BL584" s="2">
        <f>INDEX('2008'!$B$44:$B$140,'16 Year_History_Results'!CG584)</f>
        <v>0</v>
      </c>
      <c r="BM584" s="2">
        <f>INDEX('2009'!$B$44:$B$140,'16 Year_History_Results'!CH584)</f>
        <v>0</v>
      </c>
      <c r="BN584" s="2">
        <f>INDEX('2010'!$B$44:$B$140,'16 Year_History_Results'!CI584)</f>
        <v>0</v>
      </c>
      <c r="BO584" s="2">
        <f>INDEX('2011'!$B$44:$B$140,'16 Year_History_Results'!CJ584)</f>
        <v>0</v>
      </c>
      <c r="BP584" s="2">
        <f>INDEX('2012'!$B$44:$B$140,'16 Year_History_Results'!CK584)</f>
        <v>0</v>
      </c>
      <c r="BQ584" s="2">
        <f>INDEX('2013'!$B$44:$B$140,'16 Year_History_Results'!CL584)</f>
        <v>0</v>
      </c>
      <c r="BR584" s="2">
        <f>INDEX('2014'!$B$52:$B$180,'16 Year_History_Results'!CM584)</f>
        <v>0</v>
      </c>
      <c r="BS584" s="147">
        <f>INDEX('2015'!$B$52:$B$308,'16 Year_History_Results'!CN584)</f>
        <v>0</v>
      </c>
      <c r="BT584" s="147">
        <f>INDEX('2016'!$B$52:$B$308,'16 Year_History_Results'!CO584)</f>
        <v>0</v>
      </c>
      <c r="BW584">
        <f t="shared" si="445"/>
        <v>235</v>
      </c>
      <c r="BX584" s="110"/>
      <c r="BY584" s="97"/>
      <c r="BZ584" s="146">
        <f>IF(ISNA(MATCH($BW584,'2001'!$A$44:$A$139,0)),97,MATCH($BW584,'2001'!$A$44:$A$139,0))</f>
        <v>50</v>
      </c>
      <c r="CA584" s="2">
        <f>IF(ISNA(MATCH($BW584,'2002'!$A$44:$A$139,0)),97,MATCH($BW584,'2002'!$A$44:$A$139,0))</f>
        <v>97</v>
      </c>
      <c r="CB584" s="2">
        <f>IF(ISNA(MATCH($BW584,'2003'!$A$44:$A$139,0)),97,MATCH($BW584,'2003'!$A$44:$A$139,0))</f>
        <v>97</v>
      </c>
      <c r="CC584" s="2">
        <f>IF(ISNA(MATCH($BW584,'2004'!$A$44:$A$139,0)),97,MATCH($BW584,'2004'!$A$44:$A$139,0))</f>
        <v>97</v>
      </c>
      <c r="CD584" s="2">
        <f>IF(ISNA(MATCH($BW584,'2005'!$A$44:$A$139,0)),97,MATCH($BW584,'2005'!$A$44:$A$139,0))</f>
        <v>97</v>
      </c>
      <c r="CE584" s="2">
        <f>IF(ISNA(MATCH($BW584,'2006'!$A$44:$A$139,0)),97,MATCH($BW584,'2006'!$A$44:$A$139,0))</f>
        <v>97</v>
      </c>
      <c r="CF584" s="2">
        <f>IF(ISNA(MATCH($BW584,'2007'!$A$44:$A$139,0)),97,MATCH($BW584,'2007'!$A$44:$A$139,0))</f>
        <v>97</v>
      </c>
      <c r="CG584" s="2">
        <f>IF(ISNA(MATCH($BW584,'2008'!$A$44:$A$139,0)),97,MATCH($BW584,'2008'!$A$44:$A$139,0))</f>
        <v>97</v>
      </c>
      <c r="CH584" s="2">
        <f>IF(ISNA(MATCH($BW584,'2009'!$A$44:$A$139,0)),97,MATCH($BW584,'2009'!$A$44:$A$139,0))</f>
        <v>97</v>
      </c>
      <c r="CI584" s="2">
        <f>IF(ISNA(MATCH($BW584,'2010'!$A$44:$A$139,0)),97,MATCH($BW584,'2010'!$A$44:$A$139,0))</f>
        <v>97</v>
      </c>
      <c r="CJ584" s="2">
        <f>IF(ISNA(MATCH($BW584,'2011'!$A$44:$A$139,0)),97,MATCH($BW584,'2011'!$A$44:$A$139,0))</f>
        <v>97</v>
      </c>
      <c r="CK584" s="2">
        <f>IF(ISNA(MATCH($BW584,'2012'!$A$44:$A$139,0)),97,MATCH($BW584,'2012'!$A$44:$A$139,0))</f>
        <v>97</v>
      </c>
      <c r="CL584" s="2">
        <f>IF(ISNA(MATCH($BW584,'2013'!$A$44:$A$139,0)),97,MATCH($BW584,'2013'!$A$44:$A$139,0))</f>
        <v>97</v>
      </c>
      <c r="CM584" s="2">
        <f>IF(ISNA(MATCH($BW584,'2014'!$A$52:$A$179,0)),129,MATCH($BW584,'2014'!$A$52:$A$179,0))</f>
        <v>129</v>
      </c>
      <c r="CN584" s="147">
        <f>IF(ISNA(MATCH($BW584,'2015'!$A$52:$A$307,0)),257,MATCH($BW584,'2015'!$A$52:$A$307,0))</f>
        <v>257</v>
      </c>
      <c r="CO584" s="147">
        <f>IF(ISNA(MATCH($BW584,'2016'!$A$52:$A$307,0)),257,MATCH($BW584,'2016'!$A$52:$A$307,0))</f>
        <v>257</v>
      </c>
      <c r="CQ584">
        <f t="shared" si="477"/>
        <v>235</v>
      </c>
      <c r="CR584" s="281"/>
      <c r="CS584" s="279"/>
      <c r="CT584" s="278">
        <f t="shared" si="478"/>
        <v>24</v>
      </c>
      <c r="CU584" s="279">
        <f t="shared" si="479"/>
        <v>15.9984</v>
      </c>
      <c r="CV584" s="279">
        <f t="shared" si="480"/>
        <v>10.66453344</v>
      </c>
      <c r="CW584" s="279">
        <f t="shared" si="481"/>
        <v>7.1089779911039992</v>
      </c>
      <c r="CX584" s="279">
        <f t="shared" si="482"/>
        <v>4.7388447288699256</v>
      </c>
      <c r="CY584" s="279">
        <f t="shared" si="483"/>
        <v>3.1589138962646923</v>
      </c>
      <c r="CZ584" s="279">
        <f t="shared" si="484"/>
        <v>2.1057320032500439</v>
      </c>
      <c r="DA584" s="279">
        <f t="shared" si="485"/>
        <v>1.4036809533664791</v>
      </c>
      <c r="DB584" s="279">
        <f t="shared" si="486"/>
        <v>0.93569372351409497</v>
      </c>
      <c r="DC584" s="279">
        <f t="shared" si="487"/>
        <v>0.62373343609449572</v>
      </c>
      <c r="DD584" s="279">
        <f t="shared" si="488"/>
        <v>0.41578070850059085</v>
      </c>
      <c r="DE584" s="279">
        <f t="shared" si="489"/>
        <v>0.27715942028649382</v>
      </c>
      <c r="DF584" s="279">
        <f t="shared" si="490"/>
        <v>0.18475446956297678</v>
      </c>
      <c r="DG584" s="279">
        <f t="shared" si="491"/>
        <v>0.12315732941068032</v>
      </c>
      <c r="DH584" s="280">
        <f t="shared" si="492"/>
        <v>8.2096675785159501E-2</v>
      </c>
      <c r="DI584" s="280">
        <f t="shared" si="493"/>
        <v>5.4725644078387321E-2</v>
      </c>
      <c r="DJ584" s="154" t="e">
        <f t="shared" si="494"/>
        <v>#N/A</v>
      </c>
      <c r="DK584" s="279">
        <f t="shared" si="495"/>
        <v>235</v>
      </c>
      <c r="DL584" s="97"/>
      <c r="DM584" s="154"/>
      <c r="DN584" s="267">
        <f t="shared" ref="DN584:DY584" si="513">BE584+AJ584+DM584</f>
        <v>24</v>
      </c>
      <c r="DO584" s="154">
        <f t="shared" si="513"/>
        <v>24</v>
      </c>
      <c r="DP584" s="154">
        <f t="shared" si="513"/>
        <v>24</v>
      </c>
      <c r="DQ584" s="154">
        <f t="shared" si="513"/>
        <v>24</v>
      </c>
      <c r="DR584" s="154">
        <f t="shared" si="513"/>
        <v>24</v>
      </c>
      <c r="DS584" s="154">
        <f t="shared" si="513"/>
        <v>24</v>
      </c>
      <c r="DT584" s="154">
        <f t="shared" si="513"/>
        <v>24</v>
      </c>
      <c r="DU584" s="154">
        <f t="shared" si="513"/>
        <v>24</v>
      </c>
      <c r="DV584" s="154">
        <f t="shared" si="513"/>
        <v>24</v>
      </c>
      <c r="DW584" s="154">
        <f t="shared" si="513"/>
        <v>24</v>
      </c>
      <c r="DX584" s="154">
        <f t="shared" si="513"/>
        <v>24</v>
      </c>
      <c r="DY584" s="154">
        <f t="shared" si="513"/>
        <v>24</v>
      </c>
      <c r="DZ584" s="154">
        <f t="shared" si="497"/>
        <v>24</v>
      </c>
      <c r="EA584" s="154">
        <f t="shared" si="498"/>
        <v>24</v>
      </c>
      <c r="EB584" s="264">
        <f t="shared" si="499"/>
        <v>24</v>
      </c>
      <c r="EC584" s="264">
        <f t="shared" si="500"/>
        <v>24</v>
      </c>
      <c r="ED584" s="154">
        <f t="shared" si="501"/>
        <v>276</v>
      </c>
    </row>
    <row r="585" spans="2:134" ht="13" thickBot="1" x14ac:dyDescent="0.3">
      <c r="B585" s="247">
        <v>343</v>
      </c>
      <c r="C585" s="50">
        <f t="shared" si="442"/>
        <v>1</v>
      </c>
      <c r="D585" s="50">
        <f t="shared" si="443"/>
        <v>0</v>
      </c>
      <c r="E585" s="97"/>
      <c r="F585" s="2">
        <f t="shared" si="512"/>
        <v>580</v>
      </c>
      <c r="G585" s="99">
        <v>501</v>
      </c>
      <c r="H585" s="98">
        <f>15- COUNTIF(L585:AC585,"#N/A")</f>
        <v>0</v>
      </c>
      <c r="I585" s="131">
        <f>SUM(AH585:AY585)+SUM(BE585:BT585)</f>
        <v>7</v>
      </c>
      <c r="J585" s="398">
        <f>DI585</f>
        <v>5.3886720289201551E-2</v>
      </c>
      <c r="K585" s="456" t="str">
        <f>IF(ISNUMBER(MATCH(G585,'[4]OPR data'!$A$3:$A$2900,0)),"Y","N")</f>
        <v>Y</v>
      </c>
      <c r="L585" s="110"/>
      <c r="M585" s="233"/>
      <c r="N585" s="469" t="e">
        <f>(INDEX(Finish_table!R$4:R$83,MATCH('16 Year_History_Results'!$G585,Finish_table!S$4:S$83,0),1))</f>
        <v>#N/A</v>
      </c>
      <c r="O585" s="233" t="e">
        <f>(INDEX(Finish_table!Z$4:Z$99,MATCH('16 Year_History_Results'!$G585,Finish_table!AA$4:AA$99,0),1))</f>
        <v>#N/A</v>
      </c>
      <c r="P585" s="233" t="e">
        <f>(INDEX(Finish_table!AI$4:AI$99,MATCH('16 Year_History_Results'!$G585,Finish_table!AJ$4:AJ$99,0),1))</f>
        <v>#N/A</v>
      </c>
      <c r="Q585" s="233" t="str">
        <f>(INDEX(Finish_table!AR$4:AR$99,MATCH('16 Year_History_Results'!$G585,Finish_table!AS$4:AS$99,0),1))</f>
        <v>QF</v>
      </c>
      <c r="R585" s="233" t="e">
        <f>(INDEX(Finish_table!BA$4:BA$99,MATCH('16 Year_History_Results'!$G585,Finish_table!BB$4:BB$99,0),1))</f>
        <v>#N/A</v>
      </c>
      <c r="S585" s="233" t="e">
        <f>(INDEX(Finish_table!BJ$4:BJ$99,MATCH('16 Year_History_Results'!$G585,Finish_table!BK$4:BK$99,0),1))</f>
        <v>#N/A</v>
      </c>
      <c r="T585" s="233" t="e">
        <f>(INDEX(Finish_table!BS$4:BS$99,MATCH('16 Year_History_Results'!$G585,Finish_table!BT$4:BT$99,0),1))</f>
        <v>#N/A</v>
      </c>
      <c r="U585" s="233" t="e">
        <f>(INDEX(Finish_table!CB$4:CB$99,MATCH('16 Year_History_Results'!$G585,Finish_table!CC$4:CC$99,0),1))</f>
        <v>#N/A</v>
      </c>
      <c r="V585" s="233" t="e">
        <f>(INDEX(Finish_table!CK$4:CK$99,MATCH('16 Year_History_Results'!$G585,Finish_table!CL$4:CL$99,0),1))</f>
        <v>#N/A</v>
      </c>
      <c r="W585" s="233" t="e">
        <f>(INDEX(Finish_table!CT$4:CT$99,MATCH('16 Year_History_Results'!$G585,Finish_table!CU$4:CU$99,0),1))</f>
        <v>#N/A</v>
      </c>
      <c r="X585" s="233" t="e">
        <f>(INDEX(Finish_table!DC$4:DC$99,MATCH('16 Year_History_Results'!$G585,Finish_table!DD$4:DD$99,0),1))</f>
        <v>#N/A</v>
      </c>
      <c r="Y585" s="233" t="e">
        <f>(INDEX(Finish_table!DL$4:DL$99,MATCH('16 Year_History_Results'!$G585,Finish_table!DM$4:DM$99,0),1))</f>
        <v>#N/A</v>
      </c>
      <c r="Z585" s="233" t="e">
        <f>(INDEX(Finish_table!DU$4:DU$99,MATCH('16 Year_History_Results'!$G585,Finish_table!DV$4:DV$99,0),1))</f>
        <v>#N/A</v>
      </c>
      <c r="AA585" s="233" t="e">
        <f>(INDEX(Finish_table!ED$4:ED$140,MATCH('16 Year_History_Results'!$G585,Finish_table!EE$4:EE$140,0),1))</f>
        <v>#N/A</v>
      </c>
      <c r="AB585" s="233" t="e">
        <f>(INDEX(Finish_table!EM$4:EM$224,MATCH('16 Year_History_Results'!$G585,Finish_table!EN$4:EN$224,0),1))</f>
        <v>#N/A</v>
      </c>
      <c r="AC585" s="253" t="e">
        <f>(INDEX(Finish_table!EW$4:EW$224,MATCH('16 Year_History_Results'!$G585,Finish_table!EX$4:EX$224,0),1))</f>
        <v>#N/A</v>
      </c>
      <c r="AG585">
        <f t="shared" si="476"/>
        <v>501</v>
      </c>
      <c r="AH585" s="110"/>
      <c r="AI585" s="2"/>
      <c r="AJ585" s="146">
        <f>INDEX('2001'!$C$44:$C$140,'16 Year_History_Results'!BZ585)</f>
        <v>0</v>
      </c>
      <c r="AK585" s="2">
        <f>INDEX('2002'!$C$44:$C$140,'16 Year_History_Results'!CA585)</f>
        <v>0</v>
      </c>
      <c r="AL585" s="2">
        <f>INDEX('2003'!$C$44:$C$140,'16 Year_History_Results'!CB585)</f>
        <v>0</v>
      </c>
      <c r="AM585" s="2">
        <f>INDEX('2004'!$C$44:$C$140,'16 Year_History_Results'!CC585)</f>
        <v>0</v>
      </c>
      <c r="AN585" s="2">
        <f>INDEX('2005'!$C$44:$C$140,'16 Year_History_Results'!CD585)</f>
        <v>0</v>
      </c>
      <c r="AO585" s="2">
        <f>INDEX('2006'!$C$44:$C$140,'16 Year_History_Results'!CE585)</f>
        <v>0</v>
      </c>
      <c r="AP585" s="2">
        <f>INDEX('2007'!$C$44:$C$140,'16 Year_History_Results'!CF585)</f>
        <v>0</v>
      </c>
      <c r="AQ585" s="2">
        <f>INDEX('2008'!$C$44:$C$140,'16 Year_History_Results'!CG585)</f>
        <v>0</v>
      </c>
      <c r="AR585" s="2">
        <f>INDEX('2009'!$C$44:$C$140,'16 Year_History_Results'!CH585)</f>
        <v>0</v>
      </c>
      <c r="AS585" s="2">
        <f>INDEX('2010'!$C$44:$C$140,'16 Year_History_Results'!CI585)</f>
        <v>0</v>
      </c>
      <c r="AT585" s="2">
        <f>INDEX('2011'!$C$44:$C$140,'16 Year_History_Results'!CJ585)</f>
        <v>0</v>
      </c>
      <c r="AU585" s="2">
        <f>INDEX('2012'!$C$44:$C$140,'16 Year_History_Results'!CK585)</f>
        <v>0</v>
      </c>
      <c r="AV585" s="2">
        <f>INDEX('2013'!$C$44:$C$140,'16 Year_History_Results'!CL585)</f>
        <v>0</v>
      </c>
      <c r="AW585" s="2">
        <f>INDEX('2014'!$C$52:$C$180,'16 Year_History_Results'!CM585)</f>
        <v>0</v>
      </c>
      <c r="AX585" s="2">
        <f>INDEX('2015'!$E$52:$E$308,'16 Year_History_Results'!CN585)</f>
        <v>0</v>
      </c>
      <c r="AY585" s="147">
        <f>INDEX('2016'!$E$52:$E$308,'16 Year_History_Results'!CO585)</f>
        <v>0</v>
      </c>
      <c r="AZ585" s="2"/>
      <c r="BB585">
        <f t="shared" si="444"/>
        <v>501</v>
      </c>
      <c r="BC585" s="110"/>
      <c r="BD585" s="97"/>
      <c r="BE585" s="146">
        <f>INDEX('2001'!$B$44:$B$140,'16 Year_History_Results'!BZ585)</f>
        <v>0</v>
      </c>
      <c r="BF585" s="2">
        <f>INDEX('2002'!$B$44:$B$140,'16 Year_History_Results'!CA585)</f>
        <v>0</v>
      </c>
      <c r="BG585" s="2">
        <f>INDEX('2003'!$B$44:$B$140,'16 Year_History_Results'!CB585)</f>
        <v>0</v>
      </c>
      <c r="BH585" s="2">
        <f>INDEX('2004'!$B$44:$B$140,'16 Year_History_Results'!CC585)</f>
        <v>7</v>
      </c>
      <c r="BI585" s="2">
        <f>INDEX('2005'!$B$44:$B$140,'16 Year_History_Results'!CD585)</f>
        <v>0</v>
      </c>
      <c r="BJ585" s="2">
        <f>INDEX('2006'!$B$44:$B$140,'16 Year_History_Results'!CE585)</f>
        <v>0</v>
      </c>
      <c r="BK585" s="2">
        <f>INDEX('2007'!$B$44:$B$140,'16 Year_History_Results'!CF585)</f>
        <v>0</v>
      </c>
      <c r="BL585" s="2">
        <f>INDEX('2008'!$B$44:$B$140,'16 Year_History_Results'!CG585)</f>
        <v>0</v>
      </c>
      <c r="BM585" s="2">
        <f>INDEX('2009'!$B$44:$B$140,'16 Year_History_Results'!CH585)</f>
        <v>0</v>
      </c>
      <c r="BN585" s="2">
        <f>INDEX('2010'!$B$44:$B$140,'16 Year_History_Results'!CI585)</f>
        <v>0</v>
      </c>
      <c r="BO585" s="2">
        <f>INDEX('2011'!$B$44:$B$140,'16 Year_History_Results'!CJ585)</f>
        <v>0</v>
      </c>
      <c r="BP585" s="2">
        <f>INDEX('2012'!$B$44:$B$140,'16 Year_History_Results'!CK585)</f>
        <v>0</v>
      </c>
      <c r="BQ585" s="2">
        <f>INDEX('2013'!$B$44:$B$140,'16 Year_History_Results'!CL585)</f>
        <v>0</v>
      </c>
      <c r="BR585" s="2">
        <f>INDEX('2014'!$B$52:$B$180,'16 Year_History_Results'!CM585)</f>
        <v>0</v>
      </c>
      <c r="BS585" s="147">
        <f>INDEX('2015'!$B$52:$B$308,'16 Year_History_Results'!CN585)</f>
        <v>0</v>
      </c>
      <c r="BT585" s="147">
        <f>INDEX('2016'!$B$52:$B$308,'16 Year_History_Results'!CO585)</f>
        <v>0</v>
      </c>
      <c r="BW585">
        <f t="shared" si="445"/>
        <v>501</v>
      </c>
      <c r="BX585" s="110"/>
      <c r="BY585" s="97"/>
      <c r="BZ585" s="146">
        <f>IF(ISNA(MATCH($BW585,'2001'!$A$44:$A$139,0)),97,MATCH($BW585,'2001'!$A$44:$A$139,0))</f>
        <v>97</v>
      </c>
      <c r="CA585" s="2">
        <f>IF(ISNA(MATCH($BW585,'2002'!$A$44:$A$139,0)),97,MATCH($BW585,'2002'!$A$44:$A$139,0))</f>
        <v>97</v>
      </c>
      <c r="CB585" s="2">
        <f>IF(ISNA(MATCH($BW585,'2003'!$A$44:$A$139,0)),97,MATCH($BW585,'2003'!$A$44:$A$139,0))</f>
        <v>97</v>
      </c>
      <c r="CC585" s="2">
        <f>IF(ISNA(MATCH($BW585,'2004'!$A$44:$A$139,0)),97,MATCH($BW585,'2004'!$A$44:$A$139,0))</f>
        <v>67</v>
      </c>
      <c r="CD585" s="2">
        <f>IF(ISNA(MATCH($BW585,'2005'!$A$44:$A$139,0)),97,MATCH($BW585,'2005'!$A$44:$A$139,0))</f>
        <v>97</v>
      </c>
      <c r="CE585" s="2">
        <f>IF(ISNA(MATCH($BW585,'2006'!$A$44:$A$139,0)),97,MATCH($BW585,'2006'!$A$44:$A$139,0))</f>
        <v>97</v>
      </c>
      <c r="CF585" s="2">
        <f>IF(ISNA(MATCH($BW585,'2007'!$A$44:$A$139,0)),97,MATCH($BW585,'2007'!$A$44:$A$139,0))</f>
        <v>97</v>
      </c>
      <c r="CG585" s="2">
        <f>IF(ISNA(MATCH($BW585,'2008'!$A$44:$A$139,0)),97,MATCH($BW585,'2008'!$A$44:$A$139,0))</f>
        <v>97</v>
      </c>
      <c r="CH585" s="2">
        <f>IF(ISNA(MATCH($BW585,'2009'!$A$44:$A$139,0)),97,MATCH($BW585,'2009'!$A$44:$A$139,0))</f>
        <v>97</v>
      </c>
      <c r="CI585" s="2">
        <f>IF(ISNA(MATCH($BW585,'2010'!$A$44:$A$139,0)),97,MATCH($BW585,'2010'!$A$44:$A$139,0))</f>
        <v>97</v>
      </c>
      <c r="CJ585" s="2">
        <f>IF(ISNA(MATCH($BW585,'2011'!$A$44:$A$139,0)),97,MATCH($BW585,'2011'!$A$44:$A$139,0))</f>
        <v>97</v>
      </c>
      <c r="CK585" s="2">
        <f>IF(ISNA(MATCH($BW585,'2012'!$A$44:$A$139,0)),97,MATCH($BW585,'2012'!$A$44:$A$139,0))</f>
        <v>97</v>
      </c>
      <c r="CL585" s="2">
        <f>IF(ISNA(MATCH($BW585,'2013'!$A$44:$A$139,0)),97,MATCH($BW585,'2013'!$A$44:$A$139,0))</f>
        <v>97</v>
      </c>
      <c r="CM585" s="2">
        <f>IF(ISNA(MATCH($BW585,'2014'!$A$52:$A$179,0)),129,MATCH($BW585,'2014'!$A$52:$A$179,0))</f>
        <v>129</v>
      </c>
      <c r="CN585" s="147">
        <f>IF(ISNA(MATCH($BW585,'2015'!$A$52:$A$307,0)),257,MATCH($BW585,'2015'!$A$52:$A$307,0))</f>
        <v>257</v>
      </c>
      <c r="CO585" s="147">
        <f>IF(ISNA(MATCH($BW585,'2016'!$A$52:$A$307,0)),257,MATCH($BW585,'2016'!$A$52:$A$307,0))</f>
        <v>257</v>
      </c>
      <c r="CQ585">
        <f t="shared" si="477"/>
        <v>501</v>
      </c>
      <c r="CR585" s="281"/>
      <c r="CS585" s="279"/>
      <c r="CT585" s="278">
        <f t="shared" si="478"/>
        <v>0</v>
      </c>
      <c r="CU585" s="279">
        <f t="shared" si="479"/>
        <v>0</v>
      </c>
      <c r="CV585" s="279">
        <f t="shared" si="480"/>
        <v>0</v>
      </c>
      <c r="CW585" s="279">
        <f t="shared" si="481"/>
        <v>7</v>
      </c>
      <c r="CX585" s="279">
        <f t="shared" si="482"/>
        <v>4.6661999999999999</v>
      </c>
      <c r="CY585" s="279">
        <f t="shared" si="483"/>
        <v>3.1104889199999999</v>
      </c>
      <c r="CZ585" s="279">
        <f t="shared" si="484"/>
        <v>2.0734519140719998</v>
      </c>
      <c r="DA585" s="279">
        <f t="shared" si="485"/>
        <v>1.3821630459203951</v>
      </c>
      <c r="DB585" s="279">
        <f t="shared" si="486"/>
        <v>0.92134988641053528</v>
      </c>
      <c r="DC585" s="279">
        <f t="shared" si="487"/>
        <v>0.61417183428126276</v>
      </c>
      <c r="DD585" s="279">
        <f t="shared" si="488"/>
        <v>0.40940694473188977</v>
      </c>
      <c r="DE585" s="279">
        <f t="shared" si="489"/>
        <v>0.27291066935827768</v>
      </c>
      <c r="DF585" s="279">
        <f t="shared" si="490"/>
        <v>0.18192225219422789</v>
      </c>
      <c r="DG585" s="279">
        <f t="shared" si="491"/>
        <v>0.1212693733126723</v>
      </c>
      <c r="DH585" s="280">
        <f t="shared" si="492"/>
        <v>8.0838164250227357E-2</v>
      </c>
      <c r="DI585" s="280">
        <f t="shared" si="493"/>
        <v>5.3886720289201551E-2</v>
      </c>
      <c r="DJ585" s="154" t="e">
        <f t="shared" si="494"/>
        <v>#N/A</v>
      </c>
      <c r="DK585" s="279">
        <f t="shared" si="495"/>
        <v>501</v>
      </c>
      <c r="DL585" s="97"/>
      <c r="DM585" s="154"/>
      <c r="DN585" s="267">
        <f t="shared" ref="DN585:DY585" si="514">BE585+AJ585+DM585</f>
        <v>0</v>
      </c>
      <c r="DO585" s="154">
        <f t="shared" si="514"/>
        <v>0</v>
      </c>
      <c r="DP585" s="154">
        <f t="shared" si="514"/>
        <v>0</v>
      </c>
      <c r="DQ585" s="154">
        <f t="shared" si="514"/>
        <v>7</v>
      </c>
      <c r="DR585" s="154">
        <f t="shared" si="514"/>
        <v>7</v>
      </c>
      <c r="DS585" s="154">
        <f t="shared" si="514"/>
        <v>7</v>
      </c>
      <c r="DT585" s="154">
        <f t="shared" si="514"/>
        <v>7</v>
      </c>
      <c r="DU585" s="154">
        <f t="shared" si="514"/>
        <v>7</v>
      </c>
      <c r="DV585" s="154">
        <f t="shared" si="514"/>
        <v>7</v>
      </c>
      <c r="DW585" s="154">
        <f t="shared" si="514"/>
        <v>7</v>
      </c>
      <c r="DX585" s="154">
        <f t="shared" si="514"/>
        <v>7</v>
      </c>
      <c r="DY585" s="154">
        <f t="shared" si="514"/>
        <v>7</v>
      </c>
      <c r="DZ585" s="154">
        <f t="shared" si="497"/>
        <v>7</v>
      </c>
      <c r="EA585" s="154">
        <f t="shared" si="498"/>
        <v>7</v>
      </c>
      <c r="EB585" s="264">
        <f t="shared" si="499"/>
        <v>7</v>
      </c>
      <c r="EC585" s="264">
        <f t="shared" si="500"/>
        <v>7</v>
      </c>
      <c r="ED585" s="154">
        <f t="shared" si="501"/>
        <v>479</v>
      </c>
    </row>
    <row r="586" spans="2:134" ht="13" thickBot="1" x14ac:dyDescent="0.3">
      <c r="B586" s="131">
        <v>343</v>
      </c>
      <c r="C586" s="50">
        <f t="shared" si="442"/>
        <v>2</v>
      </c>
      <c r="D586" s="50">
        <f t="shared" si="443"/>
        <v>0</v>
      </c>
      <c r="E586" s="97"/>
      <c r="F586" s="2">
        <f t="shared" si="512"/>
        <v>581</v>
      </c>
      <c r="G586" s="394">
        <v>114</v>
      </c>
      <c r="H586" s="98">
        <f>15- COUNTIF(L586:AC586,"#N/A")</f>
        <v>0</v>
      </c>
      <c r="I586" s="131">
        <f>SUM(AH586:AY586)+SUM(BE586:BT586)</f>
        <v>23</v>
      </c>
      <c r="J586" s="398">
        <f>DI586</f>
        <v>5.2445408908454526E-2</v>
      </c>
      <c r="K586" s="456" t="str">
        <f>IF(ISNUMBER(MATCH(G586,'[4]OPR data'!$A$3:$A$2900,0)),"Y","N")</f>
        <v>Y</v>
      </c>
      <c r="L586" s="110"/>
      <c r="M586" s="233"/>
      <c r="N586" s="469" t="str">
        <f>(INDEX(Finish_table!R$4:R$83,MATCH('16 Year_History_Results'!$G586,Finish_table!S$4:S$83,0),1))</f>
        <v>QF</v>
      </c>
      <c r="O586" s="233" t="e">
        <f>(INDEX(Finish_table!Z$4:Z$99,MATCH('16 Year_History_Results'!$G586,Finish_table!AA$4:AA$99,0),1))</f>
        <v>#N/A</v>
      </c>
      <c r="P586" s="233" t="e">
        <f>(INDEX(Finish_table!AI$4:AI$99,MATCH('16 Year_History_Results'!$G586,Finish_table!AJ$4:AJ$99,0),1))</f>
        <v>#N/A</v>
      </c>
      <c r="Q586" s="233" t="e">
        <f>(INDEX(Finish_table!AR$4:AR$99,MATCH('16 Year_History_Results'!$G586,Finish_table!AS$4:AS$99,0),1))</f>
        <v>#N/A</v>
      </c>
      <c r="R586" s="233" t="e">
        <f>(INDEX(Finish_table!BA$4:BA$99,MATCH('16 Year_History_Results'!$G586,Finish_table!BB$4:BB$99,0),1))</f>
        <v>#N/A</v>
      </c>
      <c r="S586" s="233" t="e">
        <f>(INDEX(Finish_table!BJ$4:BJ$99,MATCH('16 Year_History_Results'!$G586,Finish_table!BK$4:BK$99,0),1))</f>
        <v>#N/A</v>
      </c>
      <c r="T586" s="233" t="e">
        <f>(INDEX(Finish_table!BS$4:BS$99,MATCH('16 Year_History_Results'!$G586,Finish_table!BT$4:BT$99,0),1))</f>
        <v>#N/A</v>
      </c>
      <c r="U586" s="233" t="e">
        <f>(INDEX(Finish_table!CB$4:CB$99,MATCH('16 Year_History_Results'!$G586,Finish_table!CC$4:CC$99,0),1))</f>
        <v>#N/A</v>
      </c>
      <c r="V586" s="233" t="e">
        <f>(INDEX(Finish_table!CK$4:CK$99,MATCH('16 Year_History_Results'!$G586,Finish_table!CL$4:CL$99,0),1))</f>
        <v>#N/A</v>
      </c>
      <c r="W586" s="233" t="e">
        <f>(INDEX(Finish_table!CT$4:CT$99,MATCH('16 Year_History_Results'!$G586,Finish_table!CU$4:CU$99,0),1))</f>
        <v>#N/A</v>
      </c>
      <c r="X586" s="233" t="e">
        <f>(INDEX(Finish_table!DC$4:DC$99,MATCH('16 Year_History_Results'!$G586,Finish_table!DD$4:DD$99,0),1))</f>
        <v>#N/A</v>
      </c>
      <c r="Y586" s="233" t="e">
        <f>(INDEX(Finish_table!DL$4:DL$99,MATCH('16 Year_History_Results'!$G586,Finish_table!DM$4:DM$99,0),1))</f>
        <v>#N/A</v>
      </c>
      <c r="Z586" s="233" t="e">
        <f>(INDEX(Finish_table!DU$4:DU$99,MATCH('16 Year_History_Results'!$G586,Finish_table!DV$4:DV$99,0),1))</f>
        <v>#N/A</v>
      </c>
      <c r="AA586" s="233" t="e">
        <f>(INDEX(Finish_table!ED$4:ED$140,MATCH('16 Year_History_Results'!$G586,Finish_table!EE$4:EE$140,0),1))</f>
        <v>#N/A</v>
      </c>
      <c r="AB586" s="233" t="e">
        <f>(INDEX(Finish_table!EM$4:EM$224,MATCH('16 Year_History_Results'!$G586,Finish_table!EN$4:EN$224,0),1))</f>
        <v>#N/A</v>
      </c>
      <c r="AC586" s="253" t="e">
        <f>(INDEX(Finish_table!EW$4:EW$224,MATCH('16 Year_History_Results'!$G586,Finish_table!EX$4:EX$224,0),1))</f>
        <v>#N/A</v>
      </c>
      <c r="AG586">
        <f t="shared" si="476"/>
        <v>114</v>
      </c>
      <c r="AH586" s="110"/>
      <c r="AI586" s="2"/>
      <c r="AJ586" s="146">
        <f>INDEX('2001'!$C$44:$C$140,'16 Year_History_Results'!BZ586)</f>
        <v>10</v>
      </c>
      <c r="AK586" s="2">
        <f>INDEX('2002'!$C$44:$C$140,'16 Year_History_Results'!CA586)</f>
        <v>0</v>
      </c>
      <c r="AL586" s="2">
        <f>INDEX('2003'!$C$44:$C$140,'16 Year_History_Results'!CB586)</f>
        <v>0</v>
      </c>
      <c r="AM586" s="2">
        <f>INDEX('2004'!$C$44:$C$140,'16 Year_History_Results'!CC586)</f>
        <v>0</v>
      </c>
      <c r="AN586" s="2">
        <f>INDEX('2005'!$C$44:$C$140,'16 Year_History_Results'!CD586)</f>
        <v>0</v>
      </c>
      <c r="AO586" s="2">
        <f>INDEX('2006'!$C$44:$C$140,'16 Year_History_Results'!CE586)</f>
        <v>0</v>
      </c>
      <c r="AP586" s="2">
        <f>INDEX('2007'!$C$44:$C$140,'16 Year_History_Results'!CF586)</f>
        <v>0</v>
      </c>
      <c r="AQ586" s="2">
        <f>INDEX('2008'!$C$44:$C$140,'16 Year_History_Results'!CG586)</f>
        <v>0</v>
      </c>
      <c r="AR586" s="2">
        <f>INDEX('2009'!$C$44:$C$140,'16 Year_History_Results'!CH586)</f>
        <v>0</v>
      </c>
      <c r="AS586" s="2">
        <f>INDEX('2010'!$C$44:$C$140,'16 Year_History_Results'!CI586)</f>
        <v>0</v>
      </c>
      <c r="AT586" s="2">
        <f>INDEX('2011'!$C$44:$C$140,'16 Year_History_Results'!CJ586)</f>
        <v>0</v>
      </c>
      <c r="AU586" s="2">
        <f>INDEX('2012'!$C$44:$C$140,'16 Year_History_Results'!CK586)</f>
        <v>0</v>
      </c>
      <c r="AV586" s="2">
        <f>INDEX('2013'!$C$44:$C$140,'16 Year_History_Results'!CL586)</f>
        <v>0</v>
      </c>
      <c r="AW586" s="2">
        <f>INDEX('2014'!$C$52:$C$180,'16 Year_History_Results'!CM586)</f>
        <v>0</v>
      </c>
      <c r="AX586" s="2">
        <f>INDEX('2015'!$E$52:$E$308,'16 Year_History_Results'!CN586)</f>
        <v>0</v>
      </c>
      <c r="AY586" s="147">
        <f>INDEX('2016'!$E$52:$E$308,'16 Year_History_Results'!CO586)</f>
        <v>0</v>
      </c>
      <c r="AZ586" s="2"/>
      <c r="BB586">
        <f t="shared" si="444"/>
        <v>114</v>
      </c>
      <c r="BC586" s="110"/>
      <c r="BD586" s="97"/>
      <c r="BE586" s="146">
        <f>INDEX('2001'!$B$44:$B$140,'16 Year_History_Results'!BZ586)</f>
        <v>13</v>
      </c>
      <c r="BF586" s="2">
        <f>INDEX('2002'!$B$44:$B$140,'16 Year_History_Results'!CA586)</f>
        <v>0</v>
      </c>
      <c r="BG586" s="2">
        <f>INDEX('2003'!$B$44:$B$140,'16 Year_History_Results'!CB586)</f>
        <v>0</v>
      </c>
      <c r="BH586" s="2">
        <f>INDEX('2004'!$B$44:$B$140,'16 Year_History_Results'!CC586)</f>
        <v>0</v>
      </c>
      <c r="BI586" s="2">
        <f>INDEX('2005'!$B$44:$B$140,'16 Year_History_Results'!CD586)</f>
        <v>0</v>
      </c>
      <c r="BJ586" s="2">
        <f>INDEX('2006'!$B$44:$B$140,'16 Year_History_Results'!CE586)</f>
        <v>0</v>
      </c>
      <c r="BK586" s="2">
        <f>INDEX('2007'!$B$44:$B$140,'16 Year_History_Results'!CF586)</f>
        <v>0</v>
      </c>
      <c r="BL586" s="2">
        <f>INDEX('2008'!$B$44:$B$140,'16 Year_History_Results'!CG586)</f>
        <v>0</v>
      </c>
      <c r="BM586" s="2">
        <f>INDEX('2009'!$B$44:$B$140,'16 Year_History_Results'!CH586)</f>
        <v>0</v>
      </c>
      <c r="BN586" s="2">
        <f>INDEX('2010'!$B$44:$B$140,'16 Year_History_Results'!CI586)</f>
        <v>0</v>
      </c>
      <c r="BO586" s="2">
        <f>INDEX('2011'!$B$44:$B$140,'16 Year_History_Results'!CJ586)</f>
        <v>0</v>
      </c>
      <c r="BP586" s="2">
        <f>INDEX('2012'!$B$44:$B$140,'16 Year_History_Results'!CK586)</f>
        <v>0</v>
      </c>
      <c r="BQ586" s="2">
        <f>INDEX('2013'!$B$44:$B$140,'16 Year_History_Results'!CL586)</f>
        <v>0</v>
      </c>
      <c r="BR586" s="2">
        <f>INDEX('2014'!$B$52:$B$180,'16 Year_History_Results'!CM586)</f>
        <v>0</v>
      </c>
      <c r="BS586" s="147">
        <f>INDEX('2015'!$B$52:$B$308,'16 Year_History_Results'!CN586)</f>
        <v>0</v>
      </c>
      <c r="BT586" s="147">
        <f>INDEX('2016'!$B$52:$B$308,'16 Year_History_Results'!CO586)</f>
        <v>0</v>
      </c>
      <c r="BW586">
        <f t="shared" si="445"/>
        <v>114</v>
      </c>
      <c r="BX586" s="110"/>
      <c r="BY586" s="97"/>
      <c r="BZ586" s="146">
        <f>IF(ISNA(MATCH($BW586,'2001'!$A$44:$A$139,0)),97,MATCH($BW586,'2001'!$A$44:$A$139,0))</f>
        <v>25</v>
      </c>
      <c r="CA586" s="2">
        <f>IF(ISNA(MATCH($BW586,'2002'!$A$44:$A$139,0)),97,MATCH($BW586,'2002'!$A$44:$A$139,0))</f>
        <v>97</v>
      </c>
      <c r="CB586" s="2">
        <f>IF(ISNA(MATCH($BW586,'2003'!$A$44:$A$139,0)),97,MATCH($BW586,'2003'!$A$44:$A$139,0))</f>
        <v>97</v>
      </c>
      <c r="CC586" s="2">
        <f>IF(ISNA(MATCH($BW586,'2004'!$A$44:$A$139,0)),97,MATCH($BW586,'2004'!$A$44:$A$139,0))</f>
        <v>97</v>
      </c>
      <c r="CD586" s="2">
        <f>IF(ISNA(MATCH($BW586,'2005'!$A$44:$A$139,0)),97,MATCH($BW586,'2005'!$A$44:$A$139,0))</f>
        <v>97</v>
      </c>
      <c r="CE586" s="2">
        <f>IF(ISNA(MATCH($BW586,'2006'!$A$44:$A$139,0)),97,MATCH($BW586,'2006'!$A$44:$A$139,0))</f>
        <v>97</v>
      </c>
      <c r="CF586" s="2">
        <f>IF(ISNA(MATCH($BW586,'2007'!$A$44:$A$139,0)),97,MATCH($BW586,'2007'!$A$44:$A$139,0))</f>
        <v>97</v>
      </c>
      <c r="CG586" s="2">
        <f>IF(ISNA(MATCH($BW586,'2008'!$A$44:$A$139,0)),97,MATCH($BW586,'2008'!$A$44:$A$139,0))</f>
        <v>97</v>
      </c>
      <c r="CH586" s="2">
        <f>IF(ISNA(MATCH($BW586,'2009'!$A$44:$A$139,0)),97,MATCH($BW586,'2009'!$A$44:$A$139,0))</f>
        <v>97</v>
      </c>
      <c r="CI586" s="2">
        <f>IF(ISNA(MATCH($BW586,'2010'!$A$44:$A$139,0)),97,MATCH($BW586,'2010'!$A$44:$A$139,0))</f>
        <v>97</v>
      </c>
      <c r="CJ586" s="2">
        <f>IF(ISNA(MATCH($BW586,'2011'!$A$44:$A$139,0)),97,MATCH($BW586,'2011'!$A$44:$A$139,0))</f>
        <v>97</v>
      </c>
      <c r="CK586" s="2">
        <f>IF(ISNA(MATCH($BW586,'2012'!$A$44:$A$139,0)),97,MATCH($BW586,'2012'!$A$44:$A$139,0))</f>
        <v>97</v>
      </c>
      <c r="CL586" s="2">
        <f>IF(ISNA(MATCH($BW586,'2013'!$A$44:$A$139,0)),97,MATCH($BW586,'2013'!$A$44:$A$139,0))</f>
        <v>97</v>
      </c>
      <c r="CM586" s="2">
        <f>IF(ISNA(MATCH($BW586,'2014'!$A$52:$A$179,0)),129,MATCH($BW586,'2014'!$A$52:$A$179,0))</f>
        <v>129</v>
      </c>
      <c r="CN586" s="147">
        <f>IF(ISNA(MATCH($BW586,'2015'!$A$52:$A$307,0)),257,MATCH($BW586,'2015'!$A$52:$A$307,0))</f>
        <v>257</v>
      </c>
      <c r="CO586" s="147">
        <f>IF(ISNA(MATCH($BW586,'2016'!$A$52:$A$307,0)),257,MATCH($BW586,'2016'!$A$52:$A$307,0))</f>
        <v>257</v>
      </c>
      <c r="CQ586">
        <f t="shared" si="477"/>
        <v>114</v>
      </c>
      <c r="CR586" s="281"/>
      <c r="CS586" s="279"/>
      <c r="CT586" s="278">
        <f t="shared" si="478"/>
        <v>23</v>
      </c>
      <c r="CU586" s="279">
        <f t="shared" si="479"/>
        <v>15.331799999999999</v>
      </c>
      <c r="CV586" s="279">
        <f t="shared" si="480"/>
        <v>10.22017788</v>
      </c>
      <c r="CW586" s="279">
        <f t="shared" si="481"/>
        <v>6.8127705748079999</v>
      </c>
      <c r="CX586" s="279">
        <f t="shared" si="482"/>
        <v>4.5413928651670128</v>
      </c>
      <c r="CY586" s="279">
        <f t="shared" si="483"/>
        <v>3.0272924839203306</v>
      </c>
      <c r="CZ586" s="279">
        <f t="shared" si="484"/>
        <v>2.0179931697812923</v>
      </c>
      <c r="DA586" s="279">
        <f t="shared" si="485"/>
        <v>1.3451942469762095</v>
      </c>
      <c r="DB586" s="279">
        <f t="shared" si="486"/>
        <v>0.89670648503434125</v>
      </c>
      <c r="DC586" s="279">
        <f t="shared" si="487"/>
        <v>0.5977445429238919</v>
      </c>
      <c r="DD586" s="279">
        <f t="shared" si="488"/>
        <v>0.39845651231306634</v>
      </c>
      <c r="DE586" s="279">
        <f t="shared" si="489"/>
        <v>0.26561111110788999</v>
      </c>
      <c r="DF586" s="279">
        <f t="shared" si="490"/>
        <v>0.17705636666451946</v>
      </c>
      <c r="DG586" s="279">
        <f t="shared" si="491"/>
        <v>0.11802577401856866</v>
      </c>
      <c r="DH586" s="280">
        <f t="shared" si="492"/>
        <v>7.8675980960777867E-2</v>
      </c>
      <c r="DI586" s="280">
        <f t="shared" si="493"/>
        <v>5.2445408908454526E-2</v>
      </c>
      <c r="DJ586" s="154" t="e">
        <f t="shared" si="494"/>
        <v>#N/A</v>
      </c>
      <c r="DK586" s="279">
        <f t="shared" si="495"/>
        <v>114</v>
      </c>
      <c r="DL586" s="97"/>
      <c r="DM586" s="154"/>
      <c r="DN586" s="267">
        <f t="shared" ref="DN586:DY586" si="515">BE586+AJ586+DM586</f>
        <v>23</v>
      </c>
      <c r="DO586" s="154">
        <f t="shared" si="515"/>
        <v>23</v>
      </c>
      <c r="DP586" s="154">
        <f t="shared" si="515"/>
        <v>23</v>
      </c>
      <c r="DQ586" s="154">
        <f t="shared" si="515"/>
        <v>23</v>
      </c>
      <c r="DR586" s="154">
        <f t="shared" si="515"/>
        <v>23</v>
      </c>
      <c r="DS586" s="154">
        <f t="shared" si="515"/>
        <v>23</v>
      </c>
      <c r="DT586" s="154">
        <f t="shared" si="515"/>
        <v>23</v>
      </c>
      <c r="DU586" s="154">
        <f t="shared" si="515"/>
        <v>23</v>
      </c>
      <c r="DV586" s="154">
        <f t="shared" si="515"/>
        <v>23</v>
      </c>
      <c r="DW586" s="154">
        <f t="shared" si="515"/>
        <v>23</v>
      </c>
      <c r="DX586" s="154">
        <f t="shared" si="515"/>
        <v>23</v>
      </c>
      <c r="DY586" s="154">
        <f t="shared" si="515"/>
        <v>23</v>
      </c>
      <c r="DZ586" s="154">
        <f t="shared" si="497"/>
        <v>23</v>
      </c>
      <c r="EA586" s="154">
        <f t="shared" si="498"/>
        <v>23</v>
      </c>
      <c r="EB586" s="264">
        <f t="shared" si="499"/>
        <v>23</v>
      </c>
      <c r="EC586" s="264">
        <f t="shared" si="500"/>
        <v>23</v>
      </c>
      <c r="ED586" s="154">
        <f t="shared" si="501"/>
        <v>286</v>
      </c>
    </row>
    <row r="587" spans="2:134" ht="13" thickBot="1" x14ac:dyDescent="0.3">
      <c r="B587" s="131">
        <v>343</v>
      </c>
      <c r="C587" s="50">
        <f t="shared" si="442"/>
        <v>3</v>
      </c>
      <c r="D587" s="50">
        <f t="shared" si="443"/>
        <v>0</v>
      </c>
      <c r="E587" s="97"/>
      <c r="F587" s="2">
        <f t="shared" si="512"/>
        <v>582</v>
      </c>
      <c r="G587" s="99">
        <v>174</v>
      </c>
      <c r="H587" s="98">
        <f>15- COUNTIF(L587:AC587,"#N/A")</f>
        <v>0</v>
      </c>
      <c r="I587" s="131">
        <f>SUM(AH587:AY587)+SUM(BE587:BT587)</f>
        <v>23</v>
      </c>
      <c r="J587" s="398">
        <f>DI587</f>
        <v>5.2445408908454526E-2</v>
      </c>
      <c r="K587" s="456" t="str">
        <f>IF(ISNUMBER(MATCH(G587,'[4]OPR data'!$A$3:$A$2900,0)),"Y","N")</f>
        <v>Y</v>
      </c>
      <c r="L587" s="110"/>
      <c r="M587" s="233"/>
      <c r="N587" s="469" t="str">
        <f>(INDEX(Finish_table!R$4:R$83,MATCH('16 Year_History_Results'!$G587,Finish_table!S$4:S$83,0),1))</f>
        <v>QF</v>
      </c>
      <c r="O587" s="233" t="e">
        <f>(INDEX(Finish_table!Z$4:Z$99,MATCH('16 Year_History_Results'!$G587,Finish_table!AA$4:AA$99,0),1))</f>
        <v>#N/A</v>
      </c>
      <c r="P587" s="233" t="e">
        <f>(INDEX(Finish_table!AI$4:AI$99,MATCH('16 Year_History_Results'!$G587,Finish_table!AJ$4:AJ$99,0),1))</f>
        <v>#N/A</v>
      </c>
      <c r="Q587" s="233" t="e">
        <f>(INDEX(Finish_table!AR$4:AR$99,MATCH('16 Year_History_Results'!$G587,Finish_table!AS$4:AS$99,0),1))</f>
        <v>#N/A</v>
      </c>
      <c r="R587" s="233" t="e">
        <f>(INDEX(Finish_table!BA$4:BA$99,MATCH('16 Year_History_Results'!$G587,Finish_table!BB$4:BB$99,0),1))</f>
        <v>#N/A</v>
      </c>
      <c r="S587" s="233" t="e">
        <f>(INDEX(Finish_table!BJ$4:BJ$99,MATCH('16 Year_History_Results'!$G587,Finish_table!BK$4:BK$99,0),1))</f>
        <v>#N/A</v>
      </c>
      <c r="T587" s="233" t="e">
        <f>(INDEX(Finish_table!BS$4:BS$99,MATCH('16 Year_History_Results'!$G587,Finish_table!BT$4:BT$99,0),1))</f>
        <v>#N/A</v>
      </c>
      <c r="U587" s="233" t="e">
        <f>(INDEX(Finish_table!CB$4:CB$99,MATCH('16 Year_History_Results'!$G587,Finish_table!CC$4:CC$99,0),1))</f>
        <v>#N/A</v>
      </c>
      <c r="V587" s="233" t="e">
        <f>(INDEX(Finish_table!CK$4:CK$99,MATCH('16 Year_History_Results'!$G587,Finish_table!CL$4:CL$99,0),1))</f>
        <v>#N/A</v>
      </c>
      <c r="W587" s="233" t="e">
        <f>(INDEX(Finish_table!CT$4:CT$99,MATCH('16 Year_History_Results'!$G587,Finish_table!CU$4:CU$99,0),1))</f>
        <v>#N/A</v>
      </c>
      <c r="X587" s="233" t="e">
        <f>(INDEX(Finish_table!DC$4:DC$99,MATCH('16 Year_History_Results'!$G587,Finish_table!DD$4:DD$99,0),1))</f>
        <v>#N/A</v>
      </c>
      <c r="Y587" s="233" t="e">
        <f>(INDEX(Finish_table!DL$4:DL$99,MATCH('16 Year_History_Results'!$G587,Finish_table!DM$4:DM$99,0),1))</f>
        <v>#N/A</v>
      </c>
      <c r="Z587" s="233" t="e">
        <f>(INDEX(Finish_table!DU$4:DU$99,MATCH('16 Year_History_Results'!$G587,Finish_table!DV$4:DV$99,0),1))</f>
        <v>#N/A</v>
      </c>
      <c r="AA587" s="233" t="e">
        <f>(INDEX(Finish_table!ED$4:ED$140,MATCH('16 Year_History_Results'!$G587,Finish_table!EE$4:EE$140,0),1))</f>
        <v>#N/A</v>
      </c>
      <c r="AB587" s="233" t="e">
        <f>(INDEX(Finish_table!EM$4:EM$224,MATCH('16 Year_History_Results'!$G587,Finish_table!EN$4:EN$224,0),1))</f>
        <v>#N/A</v>
      </c>
      <c r="AC587" s="253" t="e">
        <f>(INDEX(Finish_table!EW$4:EW$224,MATCH('16 Year_History_Results'!$G587,Finish_table!EX$4:EX$224,0),1))</f>
        <v>#N/A</v>
      </c>
      <c r="AG587">
        <f t="shared" si="476"/>
        <v>174</v>
      </c>
      <c r="AH587" s="110"/>
      <c r="AI587" s="2"/>
      <c r="AJ587" s="146">
        <f>INDEX('2001'!$C$44:$C$140,'16 Year_History_Results'!BZ587)</f>
        <v>10</v>
      </c>
      <c r="AK587" s="2">
        <f>INDEX('2002'!$C$44:$C$140,'16 Year_History_Results'!CA587)</f>
        <v>0</v>
      </c>
      <c r="AL587" s="2">
        <f>INDEX('2003'!$C$44:$C$140,'16 Year_History_Results'!CB587)</f>
        <v>0</v>
      </c>
      <c r="AM587" s="2">
        <f>INDEX('2004'!$C$44:$C$140,'16 Year_History_Results'!CC587)</f>
        <v>0</v>
      </c>
      <c r="AN587" s="2">
        <f>INDEX('2005'!$C$44:$C$140,'16 Year_History_Results'!CD587)</f>
        <v>0</v>
      </c>
      <c r="AO587" s="2">
        <f>INDEX('2006'!$C$44:$C$140,'16 Year_History_Results'!CE587)</f>
        <v>0</v>
      </c>
      <c r="AP587" s="2">
        <f>INDEX('2007'!$C$44:$C$140,'16 Year_History_Results'!CF587)</f>
        <v>0</v>
      </c>
      <c r="AQ587" s="2">
        <f>INDEX('2008'!$C$44:$C$140,'16 Year_History_Results'!CG587)</f>
        <v>0</v>
      </c>
      <c r="AR587" s="2">
        <f>INDEX('2009'!$C$44:$C$140,'16 Year_History_Results'!CH587)</f>
        <v>0</v>
      </c>
      <c r="AS587" s="2">
        <f>INDEX('2010'!$C$44:$C$140,'16 Year_History_Results'!CI587)</f>
        <v>0</v>
      </c>
      <c r="AT587" s="2">
        <f>INDEX('2011'!$C$44:$C$140,'16 Year_History_Results'!CJ587)</f>
        <v>0</v>
      </c>
      <c r="AU587" s="2">
        <f>INDEX('2012'!$C$44:$C$140,'16 Year_History_Results'!CK587)</f>
        <v>0</v>
      </c>
      <c r="AV587" s="2">
        <f>INDEX('2013'!$C$44:$C$140,'16 Year_History_Results'!CL587)</f>
        <v>0</v>
      </c>
      <c r="AW587" s="2">
        <f>INDEX('2014'!$C$52:$C$180,'16 Year_History_Results'!CM587)</f>
        <v>0</v>
      </c>
      <c r="AX587" s="2">
        <f>INDEX('2015'!$E$52:$E$308,'16 Year_History_Results'!CN587)</f>
        <v>0</v>
      </c>
      <c r="AY587" s="147">
        <f>INDEX('2016'!$E$52:$E$308,'16 Year_History_Results'!CO587)</f>
        <v>0</v>
      </c>
      <c r="AZ587" s="2"/>
      <c r="BB587">
        <f t="shared" si="444"/>
        <v>174</v>
      </c>
      <c r="BC587" s="110"/>
      <c r="BD587" s="97"/>
      <c r="BE587" s="146">
        <f>INDEX('2001'!$B$44:$B$140,'16 Year_History_Results'!BZ587)</f>
        <v>13</v>
      </c>
      <c r="BF587" s="2">
        <f>INDEX('2002'!$B$44:$B$140,'16 Year_History_Results'!CA587)</f>
        <v>0</v>
      </c>
      <c r="BG587" s="2">
        <f>INDEX('2003'!$B$44:$B$140,'16 Year_History_Results'!CB587)</f>
        <v>0</v>
      </c>
      <c r="BH587" s="2">
        <f>INDEX('2004'!$B$44:$B$140,'16 Year_History_Results'!CC587)</f>
        <v>0</v>
      </c>
      <c r="BI587" s="2">
        <f>INDEX('2005'!$B$44:$B$140,'16 Year_History_Results'!CD587)</f>
        <v>0</v>
      </c>
      <c r="BJ587" s="2">
        <f>INDEX('2006'!$B$44:$B$140,'16 Year_History_Results'!CE587)</f>
        <v>0</v>
      </c>
      <c r="BK587" s="2">
        <f>INDEX('2007'!$B$44:$B$140,'16 Year_History_Results'!CF587)</f>
        <v>0</v>
      </c>
      <c r="BL587" s="2">
        <f>INDEX('2008'!$B$44:$B$140,'16 Year_History_Results'!CG587)</f>
        <v>0</v>
      </c>
      <c r="BM587" s="2">
        <f>INDEX('2009'!$B$44:$B$140,'16 Year_History_Results'!CH587)</f>
        <v>0</v>
      </c>
      <c r="BN587" s="2">
        <f>INDEX('2010'!$B$44:$B$140,'16 Year_History_Results'!CI587)</f>
        <v>0</v>
      </c>
      <c r="BO587" s="2">
        <f>INDEX('2011'!$B$44:$B$140,'16 Year_History_Results'!CJ587)</f>
        <v>0</v>
      </c>
      <c r="BP587" s="2">
        <f>INDEX('2012'!$B$44:$B$140,'16 Year_History_Results'!CK587)</f>
        <v>0</v>
      </c>
      <c r="BQ587" s="2">
        <f>INDEX('2013'!$B$44:$B$140,'16 Year_History_Results'!CL587)</f>
        <v>0</v>
      </c>
      <c r="BR587" s="2">
        <f>INDEX('2014'!$B$52:$B$180,'16 Year_History_Results'!CM587)</f>
        <v>0</v>
      </c>
      <c r="BS587" s="147">
        <f>INDEX('2015'!$B$52:$B$308,'16 Year_History_Results'!CN587)</f>
        <v>0</v>
      </c>
      <c r="BT587" s="147">
        <f>INDEX('2016'!$B$52:$B$308,'16 Year_History_Results'!CO587)</f>
        <v>0</v>
      </c>
      <c r="BW587">
        <f t="shared" si="445"/>
        <v>174</v>
      </c>
      <c r="BX587" s="110"/>
      <c r="BY587" s="97"/>
      <c r="BZ587" s="146">
        <f>IF(ISNA(MATCH($BW587,'2001'!$A$44:$A$139,0)),97,MATCH($BW587,'2001'!$A$44:$A$139,0))</f>
        <v>40</v>
      </c>
      <c r="CA587" s="2">
        <f>IF(ISNA(MATCH($BW587,'2002'!$A$44:$A$139,0)),97,MATCH($BW587,'2002'!$A$44:$A$139,0))</f>
        <v>97</v>
      </c>
      <c r="CB587" s="2">
        <f>IF(ISNA(MATCH($BW587,'2003'!$A$44:$A$139,0)),97,MATCH($BW587,'2003'!$A$44:$A$139,0))</f>
        <v>97</v>
      </c>
      <c r="CC587" s="2">
        <f>IF(ISNA(MATCH($BW587,'2004'!$A$44:$A$139,0)),97,MATCH($BW587,'2004'!$A$44:$A$139,0))</f>
        <v>97</v>
      </c>
      <c r="CD587" s="2">
        <f>IF(ISNA(MATCH($BW587,'2005'!$A$44:$A$139,0)),97,MATCH($BW587,'2005'!$A$44:$A$139,0))</f>
        <v>97</v>
      </c>
      <c r="CE587" s="2">
        <f>IF(ISNA(MATCH($BW587,'2006'!$A$44:$A$139,0)),97,MATCH($BW587,'2006'!$A$44:$A$139,0))</f>
        <v>97</v>
      </c>
      <c r="CF587" s="2">
        <f>IF(ISNA(MATCH($BW587,'2007'!$A$44:$A$139,0)),97,MATCH($BW587,'2007'!$A$44:$A$139,0))</f>
        <v>97</v>
      </c>
      <c r="CG587" s="2">
        <f>IF(ISNA(MATCH($BW587,'2008'!$A$44:$A$139,0)),97,MATCH($BW587,'2008'!$A$44:$A$139,0))</f>
        <v>97</v>
      </c>
      <c r="CH587" s="2">
        <f>IF(ISNA(MATCH($BW587,'2009'!$A$44:$A$139,0)),97,MATCH($BW587,'2009'!$A$44:$A$139,0))</f>
        <v>97</v>
      </c>
      <c r="CI587" s="2">
        <f>IF(ISNA(MATCH($BW587,'2010'!$A$44:$A$139,0)),97,MATCH($BW587,'2010'!$A$44:$A$139,0))</f>
        <v>97</v>
      </c>
      <c r="CJ587" s="2">
        <f>IF(ISNA(MATCH($BW587,'2011'!$A$44:$A$139,0)),97,MATCH($BW587,'2011'!$A$44:$A$139,0))</f>
        <v>97</v>
      </c>
      <c r="CK587" s="2">
        <f>IF(ISNA(MATCH($BW587,'2012'!$A$44:$A$139,0)),97,MATCH($BW587,'2012'!$A$44:$A$139,0))</f>
        <v>97</v>
      </c>
      <c r="CL587" s="2">
        <f>IF(ISNA(MATCH($BW587,'2013'!$A$44:$A$139,0)),97,MATCH($BW587,'2013'!$A$44:$A$139,0))</f>
        <v>97</v>
      </c>
      <c r="CM587" s="2">
        <f>IF(ISNA(MATCH($BW587,'2014'!$A$52:$A$179,0)),129,MATCH($BW587,'2014'!$A$52:$A$179,0))</f>
        <v>129</v>
      </c>
      <c r="CN587" s="147">
        <f>IF(ISNA(MATCH($BW587,'2015'!$A$52:$A$307,0)),257,MATCH($BW587,'2015'!$A$52:$A$307,0))</f>
        <v>257</v>
      </c>
      <c r="CO587" s="147">
        <f>IF(ISNA(MATCH($BW587,'2016'!$A$52:$A$307,0)),257,MATCH($BW587,'2016'!$A$52:$A$307,0))</f>
        <v>257</v>
      </c>
      <c r="CQ587">
        <f t="shared" si="477"/>
        <v>174</v>
      </c>
      <c r="CR587" s="281"/>
      <c r="CS587" s="279"/>
      <c r="CT587" s="278">
        <f t="shared" si="478"/>
        <v>23</v>
      </c>
      <c r="CU587" s="279">
        <f t="shared" si="479"/>
        <v>15.331799999999999</v>
      </c>
      <c r="CV587" s="279">
        <f t="shared" si="480"/>
        <v>10.22017788</v>
      </c>
      <c r="CW587" s="279">
        <f t="shared" si="481"/>
        <v>6.8127705748079999</v>
      </c>
      <c r="CX587" s="279">
        <f t="shared" si="482"/>
        <v>4.5413928651670128</v>
      </c>
      <c r="CY587" s="279">
        <f t="shared" si="483"/>
        <v>3.0272924839203306</v>
      </c>
      <c r="CZ587" s="279">
        <f t="shared" si="484"/>
        <v>2.0179931697812923</v>
      </c>
      <c r="DA587" s="279">
        <f t="shared" si="485"/>
        <v>1.3451942469762095</v>
      </c>
      <c r="DB587" s="279">
        <f t="shared" si="486"/>
        <v>0.89670648503434125</v>
      </c>
      <c r="DC587" s="279">
        <f t="shared" si="487"/>
        <v>0.5977445429238919</v>
      </c>
      <c r="DD587" s="279">
        <f t="shared" si="488"/>
        <v>0.39845651231306634</v>
      </c>
      <c r="DE587" s="279">
        <f t="shared" si="489"/>
        <v>0.26561111110788999</v>
      </c>
      <c r="DF587" s="279">
        <f t="shared" si="490"/>
        <v>0.17705636666451946</v>
      </c>
      <c r="DG587" s="279">
        <f t="shared" si="491"/>
        <v>0.11802577401856866</v>
      </c>
      <c r="DH587" s="280">
        <f t="shared" si="492"/>
        <v>7.8675980960777867E-2</v>
      </c>
      <c r="DI587" s="280">
        <f t="shared" si="493"/>
        <v>5.2445408908454526E-2</v>
      </c>
      <c r="DJ587" s="154" t="e">
        <f t="shared" si="494"/>
        <v>#N/A</v>
      </c>
      <c r="DK587" s="279">
        <f t="shared" si="495"/>
        <v>174</v>
      </c>
      <c r="DL587" s="97"/>
      <c r="DM587" s="154"/>
      <c r="DN587" s="267">
        <f t="shared" ref="DN587:DY587" si="516">BE587+AJ587+DM587</f>
        <v>23</v>
      </c>
      <c r="DO587" s="154">
        <f t="shared" si="516"/>
        <v>23</v>
      </c>
      <c r="DP587" s="154">
        <f t="shared" si="516"/>
        <v>23</v>
      </c>
      <c r="DQ587" s="154">
        <f t="shared" si="516"/>
        <v>23</v>
      </c>
      <c r="DR587" s="154">
        <f t="shared" si="516"/>
        <v>23</v>
      </c>
      <c r="DS587" s="154">
        <f t="shared" si="516"/>
        <v>23</v>
      </c>
      <c r="DT587" s="154">
        <f t="shared" si="516"/>
        <v>23</v>
      </c>
      <c r="DU587" s="154">
        <f t="shared" si="516"/>
        <v>23</v>
      </c>
      <c r="DV587" s="154">
        <f t="shared" si="516"/>
        <v>23</v>
      </c>
      <c r="DW587" s="154">
        <f t="shared" si="516"/>
        <v>23</v>
      </c>
      <c r="DX587" s="154">
        <f t="shared" si="516"/>
        <v>23</v>
      </c>
      <c r="DY587" s="154">
        <f t="shared" si="516"/>
        <v>23</v>
      </c>
      <c r="DZ587" s="154">
        <f t="shared" si="497"/>
        <v>23</v>
      </c>
      <c r="EA587" s="154">
        <f t="shared" si="498"/>
        <v>23</v>
      </c>
      <c r="EB587" s="264">
        <f t="shared" si="499"/>
        <v>23</v>
      </c>
      <c r="EC587" s="264">
        <f t="shared" si="500"/>
        <v>23</v>
      </c>
      <c r="ED587" s="154">
        <f t="shared" si="501"/>
        <v>286</v>
      </c>
    </row>
    <row r="588" spans="2:134" ht="13" thickBot="1" x14ac:dyDescent="0.3">
      <c r="B588" s="131">
        <v>343</v>
      </c>
      <c r="C588" s="50">
        <f t="shared" si="442"/>
        <v>4</v>
      </c>
      <c r="D588" s="50">
        <f t="shared" si="443"/>
        <v>0</v>
      </c>
      <c r="E588" s="97"/>
      <c r="F588" s="2">
        <f t="shared" si="512"/>
        <v>583</v>
      </c>
      <c r="G588" s="97">
        <v>274</v>
      </c>
      <c r="H588" s="98">
        <f>15- COUNTIF(L588:AC588,"#N/A")</f>
        <v>0</v>
      </c>
      <c r="I588" s="131">
        <f>SUM(AH588:AY588)+SUM(BE588:BT588)</f>
        <v>23</v>
      </c>
      <c r="J588" s="398">
        <f>DI588</f>
        <v>5.2445408908454526E-2</v>
      </c>
      <c r="K588" s="456" t="str">
        <f>IF(ISNUMBER(MATCH(G588,'[4]OPR data'!$A$3:$A$2900,0)),"Y","N")</f>
        <v>N</v>
      </c>
      <c r="L588" s="110"/>
      <c r="M588" s="233"/>
      <c r="N588" s="469" t="str">
        <f>(INDEX(Finish_table!R$4:R$83,MATCH('16 Year_History_Results'!$G588,Finish_table!S$4:S$83,0),1))</f>
        <v>QF</v>
      </c>
      <c r="O588" s="233" t="e">
        <f>(INDEX(Finish_table!Z$4:Z$99,MATCH('16 Year_History_Results'!$G588,Finish_table!AA$4:AA$99,0),1))</f>
        <v>#N/A</v>
      </c>
      <c r="P588" s="233" t="e">
        <f>(INDEX(Finish_table!AI$4:AI$99,MATCH('16 Year_History_Results'!$G588,Finish_table!AJ$4:AJ$99,0),1))</f>
        <v>#N/A</v>
      </c>
      <c r="Q588" s="233" t="e">
        <f>(INDEX(Finish_table!AR$4:AR$99,MATCH('16 Year_History_Results'!$G588,Finish_table!AS$4:AS$99,0),1))</f>
        <v>#N/A</v>
      </c>
      <c r="R588" s="233" t="e">
        <f>(INDEX(Finish_table!BA$4:BA$99,MATCH('16 Year_History_Results'!$G588,Finish_table!BB$4:BB$99,0),1))</f>
        <v>#N/A</v>
      </c>
      <c r="S588" s="233" t="e">
        <f>(INDEX(Finish_table!BJ$4:BJ$99,MATCH('16 Year_History_Results'!$G588,Finish_table!BK$4:BK$99,0),1))</f>
        <v>#N/A</v>
      </c>
      <c r="T588" s="233" t="e">
        <f>(INDEX(Finish_table!BS$4:BS$99,MATCH('16 Year_History_Results'!$G588,Finish_table!BT$4:BT$99,0),1))</f>
        <v>#N/A</v>
      </c>
      <c r="U588" s="233" t="e">
        <f>(INDEX(Finish_table!CB$4:CB$99,MATCH('16 Year_History_Results'!$G588,Finish_table!CC$4:CC$99,0),1))</f>
        <v>#N/A</v>
      </c>
      <c r="V588" s="233" t="e">
        <f>(INDEX(Finish_table!CK$4:CK$99,MATCH('16 Year_History_Results'!$G588,Finish_table!CL$4:CL$99,0),1))</f>
        <v>#N/A</v>
      </c>
      <c r="W588" s="233" t="e">
        <f>(INDEX(Finish_table!CT$4:CT$99,MATCH('16 Year_History_Results'!$G588,Finish_table!CU$4:CU$99,0),1))</f>
        <v>#N/A</v>
      </c>
      <c r="X588" s="233" t="e">
        <f>(INDEX(Finish_table!DC$4:DC$99,MATCH('16 Year_History_Results'!$G588,Finish_table!DD$4:DD$99,0),1))</f>
        <v>#N/A</v>
      </c>
      <c r="Y588" s="233" t="e">
        <f>(INDEX(Finish_table!DL$4:DL$99,MATCH('16 Year_History_Results'!$G588,Finish_table!DM$4:DM$99,0),1))</f>
        <v>#N/A</v>
      </c>
      <c r="Z588" s="233" t="e">
        <f>(INDEX(Finish_table!DU$4:DU$99,MATCH('16 Year_History_Results'!$G588,Finish_table!DV$4:DV$99,0),1))</f>
        <v>#N/A</v>
      </c>
      <c r="AA588" s="233" t="e">
        <f>(INDEX(Finish_table!ED$4:ED$140,MATCH('16 Year_History_Results'!$G588,Finish_table!EE$4:EE$140,0),1))</f>
        <v>#N/A</v>
      </c>
      <c r="AB588" s="233" t="e">
        <f>(INDEX(Finish_table!EM$4:EM$224,MATCH('16 Year_History_Results'!$G588,Finish_table!EN$4:EN$224,0),1))</f>
        <v>#N/A</v>
      </c>
      <c r="AC588" s="253" t="e">
        <f>(INDEX(Finish_table!EW$4:EW$224,MATCH('16 Year_History_Results'!$G588,Finish_table!EX$4:EX$224,0),1))</f>
        <v>#N/A</v>
      </c>
      <c r="AG588">
        <f t="shared" si="476"/>
        <v>274</v>
      </c>
      <c r="AH588" s="110"/>
      <c r="AI588" s="2"/>
      <c r="AJ588" s="146">
        <f>INDEX('2001'!$C$44:$C$140,'16 Year_History_Results'!BZ588)</f>
        <v>10</v>
      </c>
      <c r="AK588" s="2">
        <f>INDEX('2002'!$C$44:$C$140,'16 Year_History_Results'!CA588)</f>
        <v>0</v>
      </c>
      <c r="AL588" s="2">
        <f>INDEX('2003'!$C$44:$C$140,'16 Year_History_Results'!CB588)</f>
        <v>0</v>
      </c>
      <c r="AM588" s="2">
        <f>INDEX('2004'!$C$44:$C$140,'16 Year_History_Results'!CC588)</f>
        <v>0</v>
      </c>
      <c r="AN588" s="2">
        <f>INDEX('2005'!$C$44:$C$140,'16 Year_History_Results'!CD588)</f>
        <v>0</v>
      </c>
      <c r="AO588" s="2">
        <f>INDEX('2006'!$C$44:$C$140,'16 Year_History_Results'!CE588)</f>
        <v>0</v>
      </c>
      <c r="AP588" s="2">
        <f>INDEX('2007'!$C$44:$C$140,'16 Year_History_Results'!CF588)</f>
        <v>0</v>
      </c>
      <c r="AQ588" s="2">
        <f>INDEX('2008'!$C$44:$C$140,'16 Year_History_Results'!CG588)</f>
        <v>0</v>
      </c>
      <c r="AR588" s="2">
        <f>INDEX('2009'!$C$44:$C$140,'16 Year_History_Results'!CH588)</f>
        <v>0</v>
      </c>
      <c r="AS588" s="2">
        <f>INDEX('2010'!$C$44:$C$140,'16 Year_History_Results'!CI588)</f>
        <v>0</v>
      </c>
      <c r="AT588" s="2">
        <f>INDEX('2011'!$C$44:$C$140,'16 Year_History_Results'!CJ588)</f>
        <v>0</v>
      </c>
      <c r="AU588" s="2">
        <f>INDEX('2012'!$C$44:$C$140,'16 Year_History_Results'!CK588)</f>
        <v>0</v>
      </c>
      <c r="AV588" s="2">
        <f>INDEX('2013'!$C$44:$C$140,'16 Year_History_Results'!CL588)</f>
        <v>0</v>
      </c>
      <c r="AW588" s="2">
        <f>INDEX('2014'!$C$52:$C$180,'16 Year_History_Results'!CM588)</f>
        <v>0</v>
      </c>
      <c r="AX588" s="2">
        <f>INDEX('2015'!$E$52:$E$308,'16 Year_History_Results'!CN588)</f>
        <v>0</v>
      </c>
      <c r="AY588" s="147">
        <f>INDEX('2016'!$E$52:$E$308,'16 Year_History_Results'!CO588)</f>
        <v>0</v>
      </c>
      <c r="AZ588" s="2"/>
      <c r="BB588">
        <f t="shared" si="444"/>
        <v>274</v>
      </c>
      <c r="BC588" s="110"/>
      <c r="BD588" s="97"/>
      <c r="BE588" s="146">
        <f>INDEX('2001'!$B$44:$B$140,'16 Year_History_Results'!BZ588)</f>
        <v>13</v>
      </c>
      <c r="BF588" s="2">
        <f>INDEX('2002'!$B$44:$B$140,'16 Year_History_Results'!CA588)</f>
        <v>0</v>
      </c>
      <c r="BG588" s="2">
        <f>INDEX('2003'!$B$44:$B$140,'16 Year_History_Results'!CB588)</f>
        <v>0</v>
      </c>
      <c r="BH588" s="2">
        <f>INDEX('2004'!$B$44:$B$140,'16 Year_History_Results'!CC588)</f>
        <v>0</v>
      </c>
      <c r="BI588" s="2">
        <f>INDEX('2005'!$B$44:$B$140,'16 Year_History_Results'!CD588)</f>
        <v>0</v>
      </c>
      <c r="BJ588" s="2">
        <f>INDEX('2006'!$B$44:$B$140,'16 Year_History_Results'!CE588)</f>
        <v>0</v>
      </c>
      <c r="BK588" s="2">
        <f>INDEX('2007'!$B$44:$B$140,'16 Year_History_Results'!CF588)</f>
        <v>0</v>
      </c>
      <c r="BL588" s="2">
        <f>INDEX('2008'!$B$44:$B$140,'16 Year_History_Results'!CG588)</f>
        <v>0</v>
      </c>
      <c r="BM588" s="2">
        <f>INDEX('2009'!$B$44:$B$140,'16 Year_History_Results'!CH588)</f>
        <v>0</v>
      </c>
      <c r="BN588" s="2">
        <f>INDEX('2010'!$B$44:$B$140,'16 Year_History_Results'!CI588)</f>
        <v>0</v>
      </c>
      <c r="BO588" s="2">
        <f>INDEX('2011'!$B$44:$B$140,'16 Year_History_Results'!CJ588)</f>
        <v>0</v>
      </c>
      <c r="BP588" s="2">
        <f>INDEX('2012'!$B$44:$B$140,'16 Year_History_Results'!CK588)</f>
        <v>0</v>
      </c>
      <c r="BQ588" s="2">
        <f>INDEX('2013'!$B$44:$B$140,'16 Year_History_Results'!CL588)</f>
        <v>0</v>
      </c>
      <c r="BR588" s="2">
        <f>INDEX('2014'!$B$52:$B$180,'16 Year_History_Results'!CM588)</f>
        <v>0</v>
      </c>
      <c r="BS588" s="147">
        <f>INDEX('2015'!$B$52:$B$308,'16 Year_History_Results'!CN588)</f>
        <v>0</v>
      </c>
      <c r="BT588" s="147">
        <f>INDEX('2016'!$B$52:$B$308,'16 Year_History_Results'!CO588)</f>
        <v>0</v>
      </c>
      <c r="BW588">
        <f t="shared" si="445"/>
        <v>274</v>
      </c>
      <c r="BX588" s="110"/>
      <c r="BY588" s="97"/>
      <c r="BZ588" s="146">
        <f>IF(ISNA(MATCH($BW588,'2001'!$A$44:$A$139,0)),97,MATCH($BW588,'2001'!$A$44:$A$139,0))</f>
        <v>55</v>
      </c>
      <c r="CA588" s="2">
        <f>IF(ISNA(MATCH($BW588,'2002'!$A$44:$A$139,0)),97,MATCH($BW588,'2002'!$A$44:$A$139,0))</f>
        <v>97</v>
      </c>
      <c r="CB588" s="2">
        <f>IF(ISNA(MATCH($BW588,'2003'!$A$44:$A$139,0)),97,MATCH($BW588,'2003'!$A$44:$A$139,0))</f>
        <v>97</v>
      </c>
      <c r="CC588" s="2">
        <f>IF(ISNA(MATCH($BW588,'2004'!$A$44:$A$139,0)),97,MATCH($BW588,'2004'!$A$44:$A$139,0))</f>
        <v>97</v>
      </c>
      <c r="CD588" s="2">
        <f>IF(ISNA(MATCH($BW588,'2005'!$A$44:$A$139,0)),97,MATCH($BW588,'2005'!$A$44:$A$139,0))</f>
        <v>97</v>
      </c>
      <c r="CE588" s="2">
        <f>IF(ISNA(MATCH($BW588,'2006'!$A$44:$A$139,0)),97,MATCH($BW588,'2006'!$A$44:$A$139,0))</f>
        <v>97</v>
      </c>
      <c r="CF588" s="2">
        <f>IF(ISNA(MATCH($BW588,'2007'!$A$44:$A$139,0)),97,MATCH($BW588,'2007'!$A$44:$A$139,0))</f>
        <v>97</v>
      </c>
      <c r="CG588" s="2">
        <f>IF(ISNA(MATCH($BW588,'2008'!$A$44:$A$139,0)),97,MATCH($BW588,'2008'!$A$44:$A$139,0))</f>
        <v>97</v>
      </c>
      <c r="CH588" s="2">
        <f>IF(ISNA(MATCH($BW588,'2009'!$A$44:$A$139,0)),97,MATCH($BW588,'2009'!$A$44:$A$139,0))</f>
        <v>97</v>
      </c>
      <c r="CI588" s="2">
        <f>IF(ISNA(MATCH($BW588,'2010'!$A$44:$A$139,0)),97,MATCH($BW588,'2010'!$A$44:$A$139,0))</f>
        <v>97</v>
      </c>
      <c r="CJ588" s="2">
        <f>IF(ISNA(MATCH($BW588,'2011'!$A$44:$A$139,0)),97,MATCH($BW588,'2011'!$A$44:$A$139,0))</f>
        <v>97</v>
      </c>
      <c r="CK588" s="2">
        <f>IF(ISNA(MATCH($BW588,'2012'!$A$44:$A$139,0)),97,MATCH($BW588,'2012'!$A$44:$A$139,0))</f>
        <v>97</v>
      </c>
      <c r="CL588" s="2">
        <f>IF(ISNA(MATCH($BW588,'2013'!$A$44:$A$139,0)),97,MATCH($BW588,'2013'!$A$44:$A$139,0))</f>
        <v>97</v>
      </c>
      <c r="CM588" s="2">
        <f>IF(ISNA(MATCH($BW588,'2014'!$A$52:$A$179,0)),129,MATCH($BW588,'2014'!$A$52:$A$179,0))</f>
        <v>129</v>
      </c>
      <c r="CN588" s="147">
        <f>IF(ISNA(MATCH($BW588,'2015'!$A$52:$A$307,0)),257,MATCH($BW588,'2015'!$A$52:$A$307,0))</f>
        <v>257</v>
      </c>
      <c r="CO588" s="147">
        <f>IF(ISNA(MATCH($BW588,'2016'!$A$52:$A$307,0)),257,MATCH($BW588,'2016'!$A$52:$A$307,0))</f>
        <v>257</v>
      </c>
      <c r="CQ588">
        <f t="shared" si="477"/>
        <v>274</v>
      </c>
      <c r="CR588" s="281"/>
      <c r="CS588" s="279"/>
      <c r="CT588" s="278">
        <f t="shared" si="478"/>
        <v>23</v>
      </c>
      <c r="CU588" s="279">
        <f t="shared" si="479"/>
        <v>15.331799999999999</v>
      </c>
      <c r="CV588" s="279">
        <f t="shared" si="480"/>
        <v>10.22017788</v>
      </c>
      <c r="CW588" s="279">
        <f t="shared" si="481"/>
        <v>6.8127705748079999</v>
      </c>
      <c r="CX588" s="279">
        <f t="shared" si="482"/>
        <v>4.5413928651670128</v>
      </c>
      <c r="CY588" s="279">
        <f t="shared" si="483"/>
        <v>3.0272924839203306</v>
      </c>
      <c r="CZ588" s="279">
        <f t="shared" si="484"/>
        <v>2.0179931697812923</v>
      </c>
      <c r="DA588" s="279">
        <f t="shared" si="485"/>
        <v>1.3451942469762095</v>
      </c>
      <c r="DB588" s="279">
        <f t="shared" si="486"/>
        <v>0.89670648503434125</v>
      </c>
      <c r="DC588" s="279">
        <f t="shared" si="487"/>
        <v>0.5977445429238919</v>
      </c>
      <c r="DD588" s="279">
        <f t="shared" si="488"/>
        <v>0.39845651231306634</v>
      </c>
      <c r="DE588" s="279">
        <f t="shared" si="489"/>
        <v>0.26561111110788999</v>
      </c>
      <c r="DF588" s="279">
        <f t="shared" si="490"/>
        <v>0.17705636666451946</v>
      </c>
      <c r="DG588" s="279">
        <f t="shared" si="491"/>
        <v>0.11802577401856866</v>
      </c>
      <c r="DH588" s="280">
        <f t="shared" si="492"/>
        <v>7.8675980960777867E-2</v>
      </c>
      <c r="DI588" s="280">
        <f t="shared" si="493"/>
        <v>5.2445408908454526E-2</v>
      </c>
      <c r="DJ588" s="154" t="e">
        <f t="shared" si="494"/>
        <v>#N/A</v>
      </c>
      <c r="DK588" s="279">
        <f t="shared" si="495"/>
        <v>274</v>
      </c>
      <c r="DL588" s="97"/>
      <c r="DM588" s="154"/>
      <c r="DN588" s="267">
        <f t="shared" ref="DN588:DY588" si="517">BE588+AJ588+DM588</f>
        <v>23</v>
      </c>
      <c r="DO588" s="154">
        <f t="shared" si="517"/>
        <v>23</v>
      </c>
      <c r="DP588" s="154">
        <f t="shared" si="517"/>
        <v>23</v>
      </c>
      <c r="DQ588" s="154">
        <f t="shared" si="517"/>
        <v>23</v>
      </c>
      <c r="DR588" s="154">
        <f t="shared" si="517"/>
        <v>23</v>
      </c>
      <c r="DS588" s="154">
        <f t="shared" si="517"/>
        <v>23</v>
      </c>
      <c r="DT588" s="154">
        <f t="shared" si="517"/>
        <v>23</v>
      </c>
      <c r="DU588" s="154">
        <f t="shared" si="517"/>
        <v>23</v>
      </c>
      <c r="DV588" s="154">
        <f t="shared" si="517"/>
        <v>23</v>
      </c>
      <c r="DW588" s="154">
        <f t="shared" si="517"/>
        <v>23</v>
      </c>
      <c r="DX588" s="154">
        <f t="shared" si="517"/>
        <v>23</v>
      </c>
      <c r="DY588" s="154">
        <f t="shared" si="517"/>
        <v>23</v>
      </c>
      <c r="DZ588" s="154">
        <f t="shared" si="497"/>
        <v>23</v>
      </c>
      <c r="EA588" s="154">
        <f t="shared" si="498"/>
        <v>23</v>
      </c>
      <c r="EB588" s="264">
        <f t="shared" si="499"/>
        <v>23</v>
      </c>
      <c r="EC588" s="264">
        <f t="shared" si="500"/>
        <v>23</v>
      </c>
      <c r="ED588" s="154">
        <f t="shared" si="501"/>
        <v>286</v>
      </c>
    </row>
    <row r="589" spans="2:134" ht="13" thickBot="1" x14ac:dyDescent="0.3">
      <c r="B589" s="131">
        <v>343</v>
      </c>
      <c r="C589" s="50">
        <f t="shared" si="442"/>
        <v>5</v>
      </c>
      <c r="D589" s="50">
        <f t="shared" si="443"/>
        <v>0</v>
      </c>
      <c r="E589" s="97"/>
      <c r="F589" s="2">
        <f t="shared" si="512"/>
        <v>584</v>
      </c>
      <c r="G589" s="390">
        <v>342</v>
      </c>
      <c r="H589" s="98">
        <f>15- COUNTIF(L589:AC589,"#N/A")</f>
        <v>0</v>
      </c>
      <c r="I589" s="131">
        <f>SUM(AH589:AY589)+SUM(BE589:BT589)</f>
        <v>23</v>
      </c>
      <c r="J589" s="398">
        <f>DI589</f>
        <v>5.2445408908454526E-2</v>
      </c>
      <c r="K589" s="456" t="str">
        <f>IF(ISNUMBER(MATCH(G589,'[4]OPR data'!$A$3:$A$2900,0)),"Y","N")</f>
        <v>Y</v>
      </c>
      <c r="L589" s="110"/>
      <c r="M589" s="233"/>
      <c r="N589" s="469" t="str">
        <f>(INDEX(Finish_table!R$4:R$83,MATCH('16 Year_History_Results'!$G589,Finish_table!S$4:S$83,0),1))</f>
        <v>QF</v>
      </c>
      <c r="O589" s="233" t="e">
        <f>(INDEX(Finish_table!Z$4:Z$99,MATCH('16 Year_History_Results'!$G589,Finish_table!AA$4:AA$99,0),1))</f>
        <v>#N/A</v>
      </c>
      <c r="P589" s="233" t="e">
        <f>(INDEX(Finish_table!AI$4:AI$99,MATCH('16 Year_History_Results'!$G589,Finish_table!AJ$4:AJ$99,0),1))</f>
        <v>#N/A</v>
      </c>
      <c r="Q589" s="233" t="e">
        <f>(INDEX(Finish_table!AR$4:AR$99,MATCH('16 Year_History_Results'!$G589,Finish_table!AS$4:AS$99,0),1))</f>
        <v>#N/A</v>
      </c>
      <c r="R589" s="233" t="e">
        <f>(INDEX(Finish_table!BA$4:BA$99,MATCH('16 Year_History_Results'!$G589,Finish_table!BB$4:BB$99,0),1))</f>
        <v>#N/A</v>
      </c>
      <c r="S589" s="233" t="e">
        <f>(INDEX(Finish_table!BJ$4:BJ$99,MATCH('16 Year_History_Results'!$G589,Finish_table!BK$4:BK$99,0),1))</f>
        <v>#N/A</v>
      </c>
      <c r="T589" s="233" t="e">
        <f>(INDEX(Finish_table!BS$4:BS$99,MATCH('16 Year_History_Results'!$G589,Finish_table!BT$4:BT$99,0),1))</f>
        <v>#N/A</v>
      </c>
      <c r="U589" s="233" t="e">
        <f>(INDEX(Finish_table!CB$4:CB$99,MATCH('16 Year_History_Results'!$G589,Finish_table!CC$4:CC$99,0),1))</f>
        <v>#N/A</v>
      </c>
      <c r="V589" s="233" t="e">
        <f>(INDEX(Finish_table!CK$4:CK$99,MATCH('16 Year_History_Results'!$G589,Finish_table!CL$4:CL$99,0),1))</f>
        <v>#N/A</v>
      </c>
      <c r="W589" s="233" t="e">
        <f>(INDEX(Finish_table!CT$4:CT$99,MATCH('16 Year_History_Results'!$G589,Finish_table!CU$4:CU$99,0),1))</f>
        <v>#N/A</v>
      </c>
      <c r="X589" s="233" t="e">
        <f>(INDEX(Finish_table!DC$4:DC$99,MATCH('16 Year_History_Results'!$G589,Finish_table!DD$4:DD$99,0),1))</f>
        <v>#N/A</v>
      </c>
      <c r="Y589" s="233" t="e">
        <f>(INDEX(Finish_table!DL$4:DL$99,MATCH('16 Year_History_Results'!$G589,Finish_table!DM$4:DM$99,0),1))</f>
        <v>#N/A</v>
      </c>
      <c r="Z589" s="233" t="e">
        <f>(INDEX(Finish_table!DU$4:DU$99,MATCH('16 Year_History_Results'!$G589,Finish_table!DV$4:DV$99,0),1))</f>
        <v>#N/A</v>
      </c>
      <c r="AA589" s="233" t="e">
        <f>(INDEX(Finish_table!ED$4:ED$140,MATCH('16 Year_History_Results'!$G589,Finish_table!EE$4:EE$140,0),1))</f>
        <v>#N/A</v>
      </c>
      <c r="AB589" s="233" t="e">
        <f>(INDEX(Finish_table!EM$4:EM$224,MATCH('16 Year_History_Results'!$G589,Finish_table!EN$4:EN$224,0),1))</f>
        <v>#N/A</v>
      </c>
      <c r="AC589" s="253" t="e">
        <f>(INDEX(Finish_table!EW$4:EW$224,MATCH('16 Year_History_Results'!$G589,Finish_table!EX$4:EX$224,0),1))</f>
        <v>#N/A</v>
      </c>
      <c r="AG589">
        <f t="shared" si="476"/>
        <v>342</v>
      </c>
      <c r="AH589" s="110"/>
      <c r="AI589" s="2"/>
      <c r="AJ589" s="146">
        <f>INDEX('2001'!$C$44:$C$140,'16 Year_History_Results'!BZ589)</f>
        <v>10</v>
      </c>
      <c r="AK589" s="2">
        <f>INDEX('2002'!$C$44:$C$140,'16 Year_History_Results'!CA589)</f>
        <v>0</v>
      </c>
      <c r="AL589" s="2">
        <f>INDEX('2003'!$C$44:$C$140,'16 Year_History_Results'!CB589)</f>
        <v>0</v>
      </c>
      <c r="AM589" s="2">
        <f>INDEX('2004'!$C$44:$C$140,'16 Year_History_Results'!CC589)</f>
        <v>0</v>
      </c>
      <c r="AN589" s="2">
        <f>INDEX('2005'!$C$44:$C$140,'16 Year_History_Results'!CD589)</f>
        <v>0</v>
      </c>
      <c r="AO589" s="2">
        <f>INDEX('2006'!$C$44:$C$140,'16 Year_History_Results'!CE589)</f>
        <v>0</v>
      </c>
      <c r="AP589" s="2">
        <f>INDEX('2007'!$C$44:$C$140,'16 Year_History_Results'!CF589)</f>
        <v>0</v>
      </c>
      <c r="AQ589" s="2">
        <f>INDEX('2008'!$C$44:$C$140,'16 Year_History_Results'!CG589)</f>
        <v>0</v>
      </c>
      <c r="AR589" s="2">
        <f>INDEX('2009'!$C$44:$C$140,'16 Year_History_Results'!CH589)</f>
        <v>0</v>
      </c>
      <c r="AS589" s="2">
        <f>INDEX('2010'!$C$44:$C$140,'16 Year_History_Results'!CI589)</f>
        <v>0</v>
      </c>
      <c r="AT589" s="2">
        <f>INDEX('2011'!$C$44:$C$140,'16 Year_History_Results'!CJ589)</f>
        <v>0</v>
      </c>
      <c r="AU589" s="2">
        <f>INDEX('2012'!$C$44:$C$140,'16 Year_History_Results'!CK589)</f>
        <v>0</v>
      </c>
      <c r="AV589" s="2">
        <f>INDEX('2013'!$C$44:$C$140,'16 Year_History_Results'!CL589)</f>
        <v>0</v>
      </c>
      <c r="AW589" s="2">
        <f>INDEX('2014'!$C$52:$C$180,'16 Year_History_Results'!CM589)</f>
        <v>0</v>
      </c>
      <c r="AX589" s="2">
        <f>INDEX('2015'!$E$52:$E$308,'16 Year_History_Results'!CN589)</f>
        <v>0</v>
      </c>
      <c r="AY589" s="147">
        <f>INDEX('2016'!$E$52:$E$308,'16 Year_History_Results'!CO589)</f>
        <v>0</v>
      </c>
      <c r="AZ589" s="2"/>
      <c r="BB589">
        <f t="shared" si="444"/>
        <v>342</v>
      </c>
      <c r="BC589" s="110"/>
      <c r="BD589" s="97"/>
      <c r="BE589" s="146">
        <f>INDEX('2001'!$B$44:$B$140,'16 Year_History_Results'!BZ589)</f>
        <v>13</v>
      </c>
      <c r="BF589" s="2">
        <f>INDEX('2002'!$B$44:$B$140,'16 Year_History_Results'!CA589)</f>
        <v>0</v>
      </c>
      <c r="BG589" s="2">
        <f>INDEX('2003'!$B$44:$B$140,'16 Year_History_Results'!CB589)</f>
        <v>0</v>
      </c>
      <c r="BH589" s="2">
        <f>INDEX('2004'!$B$44:$B$140,'16 Year_History_Results'!CC589)</f>
        <v>0</v>
      </c>
      <c r="BI589" s="2">
        <f>INDEX('2005'!$B$44:$B$140,'16 Year_History_Results'!CD589)</f>
        <v>0</v>
      </c>
      <c r="BJ589" s="2">
        <f>INDEX('2006'!$B$44:$B$140,'16 Year_History_Results'!CE589)</f>
        <v>0</v>
      </c>
      <c r="BK589" s="2">
        <f>INDEX('2007'!$B$44:$B$140,'16 Year_History_Results'!CF589)</f>
        <v>0</v>
      </c>
      <c r="BL589" s="2">
        <f>INDEX('2008'!$B$44:$B$140,'16 Year_History_Results'!CG589)</f>
        <v>0</v>
      </c>
      <c r="BM589" s="2">
        <f>INDEX('2009'!$B$44:$B$140,'16 Year_History_Results'!CH589)</f>
        <v>0</v>
      </c>
      <c r="BN589" s="2">
        <f>INDEX('2010'!$B$44:$B$140,'16 Year_History_Results'!CI589)</f>
        <v>0</v>
      </c>
      <c r="BO589" s="2">
        <f>INDEX('2011'!$B$44:$B$140,'16 Year_History_Results'!CJ589)</f>
        <v>0</v>
      </c>
      <c r="BP589" s="2">
        <f>INDEX('2012'!$B$44:$B$140,'16 Year_History_Results'!CK589)</f>
        <v>0</v>
      </c>
      <c r="BQ589" s="2">
        <f>INDEX('2013'!$B$44:$B$140,'16 Year_History_Results'!CL589)</f>
        <v>0</v>
      </c>
      <c r="BR589" s="2">
        <f>INDEX('2014'!$B$52:$B$180,'16 Year_History_Results'!CM589)</f>
        <v>0</v>
      </c>
      <c r="BS589" s="147">
        <f>INDEX('2015'!$B$52:$B$308,'16 Year_History_Results'!CN589)</f>
        <v>0</v>
      </c>
      <c r="BT589" s="147">
        <f>INDEX('2016'!$B$52:$B$308,'16 Year_History_Results'!CO589)</f>
        <v>0</v>
      </c>
      <c r="BW589">
        <f t="shared" si="445"/>
        <v>342</v>
      </c>
      <c r="BX589" s="110"/>
      <c r="BY589" s="97"/>
      <c r="BZ589" s="146">
        <f>IF(ISNA(MATCH($BW589,'2001'!$A$44:$A$139,0)),97,MATCH($BW589,'2001'!$A$44:$A$139,0))</f>
        <v>68</v>
      </c>
      <c r="CA589" s="2">
        <f>IF(ISNA(MATCH($BW589,'2002'!$A$44:$A$139,0)),97,MATCH($BW589,'2002'!$A$44:$A$139,0))</f>
        <v>97</v>
      </c>
      <c r="CB589" s="2">
        <f>IF(ISNA(MATCH($BW589,'2003'!$A$44:$A$139,0)),97,MATCH($BW589,'2003'!$A$44:$A$139,0))</f>
        <v>97</v>
      </c>
      <c r="CC589" s="2">
        <f>IF(ISNA(MATCH($BW589,'2004'!$A$44:$A$139,0)),97,MATCH($BW589,'2004'!$A$44:$A$139,0))</f>
        <v>97</v>
      </c>
      <c r="CD589" s="2">
        <f>IF(ISNA(MATCH($BW589,'2005'!$A$44:$A$139,0)),97,MATCH($BW589,'2005'!$A$44:$A$139,0))</f>
        <v>97</v>
      </c>
      <c r="CE589" s="2">
        <f>IF(ISNA(MATCH($BW589,'2006'!$A$44:$A$139,0)),97,MATCH($BW589,'2006'!$A$44:$A$139,0))</f>
        <v>97</v>
      </c>
      <c r="CF589" s="2">
        <f>IF(ISNA(MATCH($BW589,'2007'!$A$44:$A$139,0)),97,MATCH($BW589,'2007'!$A$44:$A$139,0))</f>
        <v>97</v>
      </c>
      <c r="CG589" s="2">
        <f>IF(ISNA(MATCH($BW589,'2008'!$A$44:$A$139,0)),97,MATCH($BW589,'2008'!$A$44:$A$139,0))</f>
        <v>97</v>
      </c>
      <c r="CH589" s="2">
        <f>IF(ISNA(MATCH($BW589,'2009'!$A$44:$A$139,0)),97,MATCH($BW589,'2009'!$A$44:$A$139,0))</f>
        <v>97</v>
      </c>
      <c r="CI589" s="2">
        <f>IF(ISNA(MATCH($BW589,'2010'!$A$44:$A$139,0)),97,MATCH($BW589,'2010'!$A$44:$A$139,0))</f>
        <v>97</v>
      </c>
      <c r="CJ589" s="2">
        <f>IF(ISNA(MATCH($BW589,'2011'!$A$44:$A$139,0)),97,MATCH($BW589,'2011'!$A$44:$A$139,0))</f>
        <v>97</v>
      </c>
      <c r="CK589" s="2">
        <f>IF(ISNA(MATCH($BW589,'2012'!$A$44:$A$139,0)),97,MATCH($BW589,'2012'!$A$44:$A$139,0))</f>
        <v>97</v>
      </c>
      <c r="CL589" s="2">
        <f>IF(ISNA(MATCH($BW589,'2013'!$A$44:$A$139,0)),97,MATCH($BW589,'2013'!$A$44:$A$139,0))</f>
        <v>97</v>
      </c>
      <c r="CM589" s="2">
        <f>IF(ISNA(MATCH($BW589,'2014'!$A$52:$A$179,0)),129,MATCH($BW589,'2014'!$A$52:$A$179,0))</f>
        <v>129</v>
      </c>
      <c r="CN589" s="147">
        <f>IF(ISNA(MATCH($BW589,'2015'!$A$52:$A$307,0)),257,MATCH($BW589,'2015'!$A$52:$A$307,0))</f>
        <v>257</v>
      </c>
      <c r="CO589" s="147">
        <f>IF(ISNA(MATCH($BW589,'2016'!$A$52:$A$307,0)),257,MATCH($BW589,'2016'!$A$52:$A$307,0))</f>
        <v>257</v>
      </c>
      <c r="CQ589">
        <f t="shared" si="477"/>
        <v>342</v>
      </c>
      <c r="CR589" s="281"/>
      <c r="CS589" s="279"/>
      <c r="CT589" s="278">
        <f t="shared" si="478"/>
        <v>23</v>
      </c>
      <c r="CU589" s="279">
        <f t="shared" si="479"/>
        <v>15.331799999999999</v>
      </c>
      <c r="CV589" s="279">
        <f t="shared" si="480"/>
        <v>10.22017788</v>
      </c>
      <c r="CW589" s="279">
        <f t="shared" si="481"/>
        <v>6.8127705748079999</v>
      </c>
      <c r="CX589" s="279">
        <f t="shared" si="482"/>
        <v>4.5413928651670128</v>
      </c>
      <c r="CY589" s="279">
        <f t="shared" si="483"/>
        <v>3.0272924839203306</v>
      </c>
      <c r="CZ589" s="279">
        <f t="shared" si="484"/>
        <v>2.0179931697812923</v>
      </c>
      <c r="DA589" s="279">
        <f t="shared" si="485"/>
        <v>1.3451942469762095</v>
      </c>
      <c r="DB589" s="279">
        <f t="shared" si="486"/>
        <v>0.89670648503434125</v>
      </c>
      <c r="DC589" s="279">
        <f t="shared" si="487"/>
        <v>0.5977445429238919</v>
      </c>
      <c r="DD589" s="279">
        <f t="shared" si="488"/>
        <v>0.39845651231306634</v>
      </c>
      <c r="DE589" s="279">
        <f t="shared" si="489"/>
        <v>0.26561111110788999</v>
      </c>
      <c r="DF589" s="279">
        <f t="shared" si="490"/>
        <v>0.17705636666451946</v>
      </c>
      <c r="DG589" s="279">
        <f t="shared" si="491"/>
        <v>0.11802577401856866</v>
      </c>
      <c r="DH589" s="280">
        <f t="shared" si="492"/>
        <v>7.8675980960777867E-2</v>
      </c>
      <c r="DI589" s="280">
        <f t="shared" si="493"/>
        <v>5.2445408908454526E-2</v>
      </c>
      <c r="DJ589" s="154" t="e">
        <f t="shared" si="494"/>
        <v>#N/A</v>
      </c>
      <c r="DK589" s="279">
        <f t="shared" si="495"/>
        <v>342</v>
      </c>
      <c r="DL589" s="97"/>
      <c r="DM589" s="154"/>
      <c r="DN589" s="267">
        <f t="shared" ref="DN589:DY589" si="518">BE589+AJ589+DM589</f>
        <v>23</v>
      </c>
      <c r="DO589" s="154">
        <f t="shared" si="518"/>
        <v>23</v>
      </c>
      <c r="DP589" s="154">
        <f t="shared" si="518"/>
        <v>23</v>
      </c>
      <c r="DQ589" s="154">
        <f t="shared" si="518"/>
        <v>23</v>
      </c>
      <c r="DR589" s="154">
        <f t="shared" si="518"/>
        <v>23</v>
      </c>
      <c r="DS589" s="154">
        <f t="shared" si="518"/>
        <v>23</v>
      </c>
      <c r="DT589" s="154">
        <f t="shared" si="518"/>
        <v>23</v>
      </c>
      <c r="DU589" s="154">
        <f t="shared" si="518"/>
        <v>23</v>
      </c>
      <c r="DV589" s="154">
        <f t="shared" si="518"/>
        <v>23</v>
      </c>
      <c r="DW589" s="154">
        <f t="shared" si="518"/>
        <v>23</v>
      </c>
      <c r="DX589" s="154">
        <f t="shared" si="518"/>
        <v>23</v>
      </c>
      <c r="DY589" s="154">
        <f t="shared" si="518"/>
        <v>23</v>
      </c>
      <c r="DZ589" s="154">
        <f t="shared" si="497"/>
        <v>23</v>
      </c>
      <c r="EA589" s="154">
        <f t="shared" si="498"/>
        <v>23</v>
      </c>
      <c r="EB589" s="264">
        <f t="shared" si="499"/>
        <v>23</v>
      </c>
      <c r="EC589" s="264">
        <f t="shared" si="500"/>
        <v>23</v>
      </c>
      <c r="ED589" s="154">
        <f t="shared" si="501"/>
        <v>286</v>
      </c>
    </row>
    <row r="590" spans="2:134" ht="13" thickBot="1" x14ac:dyDescent="0.3">
      <c r="B590" s="131">
        <v>343</v>
      </c>
      <c r="C590" s="50">
        <f t="shared" si="442"/>
        <v>6</v>
      </c>
      <c r="D590" s="50">
        <f t="shared" si="443"/>
        <v>0</v>
      </c>
      <c r="E590" s="97"/>
      <c r="F590" s="2">
        <f t="shared" si="512"/>
        <v>585</v>
      </c>
      <c r="G590" s="394">
        <v>31</v>
      </c>
      <c r="H590" s="98">
        <f>15- COUNTIF(L590:AC590,"#N/A")</f>
        <v>0</v>
      </c>
      <c r="I590" s="131">
        <f>SUM(AH590:AY590)+SUM(BE590:BT590)</f>
        <v>21</v>
      </c>
      <c r="J590" s="398">
        <f>DI590</f>
        <v>4.7884938568588893E-2</v>
      </c>
      <c r="K590" s="456" t="str">
        <f>IF(ISNUMBER(MATCH(G590,'[4]OPR data'!$A$3:$A$2900,0)),"Y","N")</f>
        <v>Y</v>
      </c>
      <c r="L590" s="110"/>
      <c r="M590" s="233"/>
      <c r="N590" s="469" t="str">
        <f>(INDEX(Finish_table!R$4:R$83,MATCH('16 Year_History_Results'!$G590,Finish_table!S$4:S$83,0),1))</f>
        <v>QF</v>
      </c>
      <c r="O590" s="233" t="e">
        <f>(INDEX(Finish_table!Z$4:Z$99,MATCH('16 Year_History_Results'!$G590,Finish_table!AA$4:AA$99,0),1))</f>
        <v>#N/A</v>
      </c>
      <c r="P590" s="233" t="e">
        <f>(INDEX(Finish_table!AI$4:AI$99,MATCH('16 Year_History_Results'!$G590,Finish_table!AJ$4:AJ$99,0),1))</f>
        <v>#N/A</v>
      </c>
      <c r="Q590" s="233" t="e">
        <f>(INDEX(Finish_table!AR$4:AR$99,MATCH('16 Year_History_Results'!$G590,Finish_table!AS$4:AS$99,0),1))</f>
        <v>#N/A</v>
      </c>
      <c r="R590" s="233" t="e">
        <f>(INDEX(Finish_table!BA$4:BA$99,MATCH('16 Year_History_Results'!$G590,Finish_table!BB$4:BB$99,0),1))</f>
        <v>#N/A</v>
      </c>
      <c r="S590" s="233" t="e">
        <f>(INDEX(Finish_table!BJ$4:BJ$99,MATCH('16 Year_History_Results'!$G590,Finish_table!BK$4:BK$99,0),1))</f>
        <v>#N/A</v>
      </c>
      <c r="T590" s="233" t="e">
        <f>(INDEX(Finish_table!BS$4:BS$99,MATCH('16 Year_History_Results'!$G590,Finish_table!BT$4:BT$99,0),1))</f>
        <v>#N/A</v>
      </c>
      <c r="U590" s="233" t="e">
        <f>(INDEX(Finish_table!CB$4:CB$99,MATCH('16 Year_History_Results'!$G590,Finish_table!CC$4:CC$99,0),1))</f>
        <v>#N/A</v>
      </c>
      <c r="V590" s="233" t="e">
        <f>(INDEX(Finish_table!CK$4:CK$99,MATCH('16 Year_History_Results'!$G590,Finish_table!CL$4:CL$99,0),1))</f>
        <v>#N/A</v>
      </c>
      <c r="W590" s="233" t="e">
        <f>(INDEX(Finish_table!CT$4:CT$99,MATCH('16 Year_History_Results'!$G590,Finish_table!CU$4:CU$99,0),1))</f>
        <v>#N/A</v>
      </c>
      <c r="X590" s="233" t="e">
        <f>(INDEX(Finish_table!DC$4:DC$99,MATCH('16 Year_History_Results'!$G590,Finish_table!DD$4:DD$99,0),1))</f>
        <v>#N/A</v>
      </c>
      <c r="Y590" s="233" t="e">
        <f>(INDEX(Finish_table!DL$4:DL$99,MATCH('16 Year_History_Results'!$G590,Finish_table!DM$4:DM$99,0),1))</f>
        <v>#N/A</v>
      </c>
      <c r="Z590" s="233" t="e">
        <f>(INDEX(Finish_table!DU$4:DU$99,MATCH('16 Year_History_Results'!$G590,Finish_table!DV$4:DV$99,0),1))</f>
        <v>#N/A</v>
      </c>
      <c r="AA590" s="233" t="e">
        <f>(INDEX(Finish_table!ED$4:ED$140,MATCH('16 Year_History_Results'!$G590,Finish_table!EE$4:EE$140,0),1))</f>
        <v>#N/A</v>
      </c>
      <c r="AB590" s="233" t="e">
        <f>(INDEX(Finish_table!EM$4:EM$224,MATCH('16 Year_History_Results'!$G590,Finish_table!EN$4:EN$224,0),1))</f>
        <v>#N/A</v>
      </c>
      <c r="AC590" s="253" t="e">
        <f>(INDEX(Finish_table!EW$4:EW$224,MATCH('16 Year_History_Results'!$G590,Finish_table!EX$4:EX$224,0),1))</f>
        <v>#N/A</v>
      </c>
      <c r="AG590">
        <f t="shared" si="476"/>
        <v>31</v>
      </c>
      <c r="AH590" s="110"/>
      <c r="AI590" s="2"/>
      <c r="AJ590" s="146">
        <f>INDEX('2001'!$C$44:$C$140,'16 Year_History_Results'!BZ590)</f>
        <v>10</v>
      </c>
      <c r="AK590" s="2">
        <f>INDEX('2002'!$C$44:$C$140,'16 Year_History_Results'!CA590)</f>
        <v>0</v>
      </c>
      <c r="AL590" s="2">
        <f>INDEX('2003'!$C$44:$C$140,'16 Year_History_Results'!CB590)</f>
        <v>0</v>
      </c>
      <c r="AM590" s="2">
        <f>INDEX('2004'!$C$44:$C$140,'16 Year_History_Results'!CC590)</f>
        <v>0</v>
      </c>
      <c r="AN590" s="2">
        <f>INDEX('2005'!$C$44:$C$140,'16 Year_History_Results'!CD590)</f>
        <v>0</v>
      </c>
      <c r="AO590" s="2">
        <f>INDEX('2006'!$C$44:$C$140,'16 Year_History_Results'!CE590)</f>
        <v>0</v>
      </c>
      <c r="AP590" s="2">
        <f>INDEX('2007'!$C$44:$C$140,'16 Year_History_Results'!CF590)</f>
        <v>0</v>
      </c>
      <c r="AQ590" s="2">
        <f>INDEX('2008'!$C$44:$C$140,'16 Year_History_Results'!CG590)</f>
        <v>0</v>
      </c>
      <c r="AR590" s="2">
        <f>INDEX('2009'!$C$44:$C$140,'16 Year_History_Results'!CH590)</f>
        <v>0</v>
      </c>
      <c r="AS590" s="2">
        <f>INDEX('2010'!$C$44:$C$140,'16 Year_History_Results'!CI590)</f>
        <v>0</v>
      </c>
      <c r="AT590" s="2">
        <f>INDEX('2011'!$C$44:$C$140,'16 Year_History_Results'!CJ590)</f>
        <v>0</v>
      </c>
      <c r="AU590" s="2">
        <f>INDEX('2012'!$C$44:$C$140,'16 Year_History_Results'!CK590)</f>
        <v>0</v>
      </c>
      <c r="AV590" s="2">
        <f>INDEX('2013'!$C$44:$C$140,'16 Year_History_Results'!CL590)</f>
        <v>0</v>
      </c>
      <c r="AW590" s="2">
        <f>INDEX('2014'!$C$52:$C$180,'16 Year_History_Results'!CM590)</f>
        <v>0</v>
      </c>
      <c r="AX590" s="2">
        <f>INDEX('2015'!$E$52:$E$308,'16 Year_History_Results'!CN590)</f>
        <v>0</v>
      </c>
      <c r="AY590" s="147">
        <f>INDEX('2016'!$E$52:$E$308,'16 Year_History_Results'!CO590)</f>
        <v>0</v>
      </c>
      <c r="AZ590" s="2"/>
      <c r="BB590">
        <f t="shared" si="444"/>
        <v>31</v>
      </c>
      <c r="BC590" s="110"/>
      <c r="BD590" s="97"/>
      <c r="BE590" s="146">
        <f>INDEX('2001'!$B$44:$B$140,'16 Year_History_Results'!BZ590)</f>
        <v>11</v>
      </c>
      <c r="BF590" s="2">
        <f>INDEX('2002'!$B$44:$B$140,'16 Year_History_Results'!CA590)</f>
        <v>0</v>
      </c>
      <c r="BG590" s="2">
        <f>INDEX('2003'!$B$44:$B$140,'16 Year_History_Results'!CB590)</f>
        <v>0</v>
      </c>
      <c r="BH590" s="2">
        <f>INDEX('2004'!$B$44:$B$140,'16 Year_History_Results'!CC590)</f>
        <v>0</v>
      </c>
      <c r="BI590" s="2">
        <f>INDEX('2005'!$B$44:$B$140,'16 Year_History_Results'!CD590)</f>
        <v>0</v>
      </c>
      <c r="BJ590" s="2">
        <f>INDEX('2006'!$B$44:$B$140,'16 Year_History_Results'!CE590)</f>
        <v>0</v>
      </c>
      <c r="BK590" s="2">
        <f>INDEX('2007'!$B$44:$B$140,'16 Year_History_Results'!CF590)</f>
        <v>0</v>
      </c>
      <c r="BL590" s="2">
        <f>INDEX('2008'!$B$44:$B$140,'16 Year_History_Results'!CG590)</f>
        <v>0</v>
      </c>
      <c r="BM590" s="2">
        <f>INDEX('2009'!$B$44:$B$140,'16 Year_History_Results'!CH590)</f>
        <v>0</v>
      </c>
      <c r="BN590" s="2">
        <f>INDEX('2010'!$B$44:$B$140,'16 Year_History_Results'!CI590)</f>
        <v>0</v>
      </c>
      <c r="BO590" s="2">
        <f>INDEX('2011'!$B$44:$B$140,'16 Year_History_Results'!CJ590)</f>
        <v>0</v>
      </c>
      <c r="BP590" s="2">
        <f>INDEX('2012'!$B$44:$B$140,'16 Year_History_Results'!CK590)</f>
        <v>0</v>
      </c>
      <c r="BQ590" s="2">
        <f>INDEX('2013'!$B$44:$B$140,'16 Year_History_Results'!CL590)</f>
        <v>0</v>
      </c>
      <c r="BR590" s="2">
        <f>INDEX('2014'!$B$52:$B$180,'16 Year_History_Results'!CM590)</f>
        <v>0</v>
      </c>
      <c r="BS590" s="147">
        <f>INDEX('2015'!$B$52:$B$308,'16 Year_History_Results'!CN590)</f>
        <v>0</v>
      </c>
      <c r="BT590" s="147">
        <f>INDEX('2016'!$B$52:$B$308,'16 Year_History_Results'!CO590)</f>
        <v>0</v>
      </c>
      <c r="BW590">
        <f t="shared" si="445"/>
        <v>31</v>
      </c>
      <c r="BX590" s="110"/>
      <c r="BY590" s="97"/>
      <c r="BZ590" s="146">
        <f>IF(ISNA(MATCH($BW590,'2001'!$A$44:$A$139,0)),97,MATCH($BW590,'2001'!$A$44:$A$139,0))</f>
        <v>4</v>
      </c>
      <c r="CA590" s="2">
        <f>IF(ISNA(MATCH($BW590,'2002'!$A$44:$A$139,0)),97,MATCH($BW590,'2002'!$A$44:$A$139,0))</f>
        <v>97</v>
      </c>
      <c r="CB590" s="2">
        <f>IF(ISNA(MATCH($BW590,'2003'!$A$44:$A$139,0)),97,MATCH($BW590,'2003'!$A$44:$A$139,0))</f>
        <v>97</v>
      </c>
      <c r="CC590" s="2">
        <f>IF(ISNA(MATCH($BW590,'2004'!$A$44:$A$139,0)),97,MATCH($BW590,'2004'!$A$44:$A$139,0))</f>
        <v>97</v>
      </c>
      <c r="CD590" s="2">
        <f>IF(ISNA(MATCH($BW590,'2005'!$A$44:$A$139,0)),97,MATCH($BW590,'2005'!$A$44:$A$139,0))</f>
        <v>97</v>
      </c>
      <c r="CE590" s="2">
        <f>IF(ISNA(MATCH($BW590,'2006'!$A$44:$A$139,0)),97,MATCH($BW590,'2006'!$A$44:$A$139,0))</f>
        <v>97</v>
      </c>
      <c r="CF590" s="2">
        <f>IF(ISNA(MATCH($BW590,'2007'!$A$44:$A$139,0)),97,MATCH($BW590,'2007'!$A$44:$A$139,0))</f>
        <v>97</v>
      </c>
      <c r="CG590" s="2">
        <f>IF(ISNA(MATCH($BW590,'2008'!$A$44:$A$139,0)),97,MATCH($BW590,'2008'!$A$44:$A$139,0))</f>
        <v>97</v>
      </c>
      <c r="CH590" s="2">
        <f>IF(ISNA(MATCH($BW590,'2009'!$A$44:$A$139,0)),97,MATCH($BW590,'2009'!$A$44:$A$139,0))</f>
        <v>97</v>
      </c>
      <c r="CI590" s="2">
        <f>IF(ISNA(MATCH($BW590,'2010'!$A$44:$A$139,0)),97,MATCH($BW590,'2010'!$A$44:$A$139,0))</f>
        <v>97</v>
      </c>
      <c r="CJ590" s="2">
        <f>IF(ISNA(MATCH($BW590,'2011'!$A$44:$A$139,0)),97,MATCH($BW590,'2011'!$A$44:$A$139,0))</f>
        <v>97</v>
      </c>
      <c r="CK590" s="2">
        <f>IF(ISNA(MATCH($BW590,'2012'!$A$44:$A$139,0)),97,MATCH($BW590,'2012'!$A$44:$A$139,0))</f>
        <v>97</v>
      </c>
      <c r="CL590" s="2">
        <f>IF(ISNA(MATCH($BW590,'2013'!$A$44:$A$139,0)),97,MATCH($BW590,'2013'!$A$44:$A$139,0))</f>
        <v>97</v>
      </c>
      <c r="CM590" s="2">
        <f>IF(ISNA(MATCH($BW590,'2014'!$A$52:$A$179,0)),129,MATCH($BW590,'2014'!$A$52:$A$179,0))</f>
        <v>129</v>
      </c>
      <c r="CN590" s="147">
        <f>IF(ISNA(MATCH($BW590,'2015'!$A$52:$A$307,0)),257,MATCH($BW590,'2015'!$A$52:$A$307,0))</f>
        <v>257</v>
      </c>
      <c r="CO590" s="147">
        <f>IF(ISNA(MATCH($BW590,'2016'!$A$52:$A$307,0)),257,MATCH($BW590,'2016'!$A$52:$A$307,0))</f>
        <v>257</v>
      </c>
      <c r="CQ590">
        <f t="shared" si="477"/>
        <v>31</v>
      </c>
      <c r="CR590" s="281"/>
      <c r="CS590" s="279"/>
      <c r="CT590" s="278">
        <f t="shared" si="478"/>
        <v>21</v>
      </c>
      <c r="CU590" s="279">
        <f t="shared" si="479"/>
        <v>13.9986</v>
      </c>
      <c r="CV590" s="279">
        <f t="shared" si="480"/>
        <v>9.3314667599999996</v>
      </c>
      <c r="CW590" s="279">
        <f t="shared" si="481"/>
        <v>6.2203557422159994</v>
      </c>
      <c r="CX590" s="279">
        <f t="shared" si="482"/>
        <v>4.1464891377611854</v>
      </c>
      <c r="CY590" s="279">
        <f t="shared" si="483"/>
        <v>2.7640496592316062</v>
      </c>
      <c r="CZ590" s="279">
        <f t="shared" si="484"/>
        <v>1.8425155028437885</v>
      </c>
      <c r="DA590" s="279">
        <f t="shared" si="485"/>
        <v>1.2282208341956693</v>
      </c>
      <c r="DB590" s="279">
        <f t="shared" si="486"/>
        <v>0.81873200807483315</v>
      </c>
      <c r="DC590" s="279">
        <f t="shared" si="487"/>
        <v>0.5457667565826837</v>
      </c>
      <c r="DD590" s="279">
        <f t="shared" si="488"/>
        <v>0.36380811993801693</v>
      </c>
      <c r="DE590" s="279">
        <f t="shared" si="489"/>
        <v>0.24251449275068207</v>
      </c>
      <c r="DF590" s="279">
        <f t="shared" si="490"/>
        <v>0.16166016086760465</v>
      </c>
      <c r="DG590" s="279">
        <f t="shared" si="491"/>
        <v>0.10776266323434526</v>
      </c>
      <c r="DH590" s="280">
        <f t="shared" si="492"/>
        <v>7.1834591312014542E-2</v>
      </c>
      <c r="DI590" s="280">
        <f t="shared" si="493"/>
        <v>4.7884938568588893E-2</v>
      </c>
      <c r="DJ590" s="154" t="e">
        <f t="shared" si="494"/>
        <v>#N/A</v>
      </c>
      <c r="DK590" s="279">
        <f t="shared" si="495"/>
        <v>31</v>
      </c>
      <c r="DL590" s="97"/>
      <c r="DM590" s="154"/>
      <c r="DN590" s="267">
        <f t="shared" ref="DN590:DY590" si="519">BE590+AJ590+DM590</f>
        <v>21</v>
      </c>
      <c r="DO590" s="154">
        <f t="shared" si="519"/>
        <v>21</v>
      </c>
      <c r="DP590" s="154">
        <f t="shared" si="519"/>
        <v>21</v>
      </c>
      <c r="DQ590" s="154">
        <f t="shared" si="519"/>
        <v>21</v>
      </c>
      <c r="DR590" s="154">
        <f t="shared" si="519"/>
        <v>21</v>
      </c>
      <c r="DS590" s="154">
        <f t="shared" si="519"/>
        <v>21</v>
      </c>
      <c r="DT590" s="154">
        <f t="shared" si="519"/>
        <v>21</v>
      </c>
      <c r="DU590" s="154">
        <f t="shared" si="519"/>
        <v>21</v>
      </c>
      <c r="DV590" s="154">
        <f t="shared" si="519"/>
        <v>21</v>
      </c>
      <c r="DW590" s="154">
        <f t="shared" si="519"/>
        <v>21</v>
      </c>
      <c r="DX590" s="154">
        <f t="shared" si="519"/>
        <v>21</v>
      </c>
      <c r="DY590" s="154">
        <f t="shared" si="519"/>
        <v>21</v>
      </c>
      <c r="DZ590" s="154">
        <f t="shared" si="497"/>
        <v>21</v>
      </c>
      <c r="EA590" s="154">
        <f t="shared" si="498"/>
        <v>21</v>
      </c>
      <c r="EB590" s="264">
        <f t="shared" si="499"/>
        <v>21</v>
      </c>
      <c r="EC590" s="264">
        <f t="shared" si="500"/>
        <v>21</v>
      </c>
      <c r="ED590" s="154">
        <f t="shared" si="501"/>
        <v>313</v>
      </c>
    </row>
    <row r="591" spans="2:134" ht="13" thickBot="1" x14ac:dyDescent="0.3">
      <c r="B591" s="142">
        <v>343</v>
      </c>
      <c r="C591" s="50">
        <f t="shared" si="442"/>
        <v>7</v>
      </c>
      <c r="D591" s="50">
        <f t="shared" si="443"/>
        <v>7</v>
      </c>
      <c r="E591" s="97"/>
      <c r="F591" s="2">
        <f t="shared" si="512"/>
        <v>586</v>
      </c>
      <c r="G591" s="99">
        <v>131</v>
      </c>
      <c r="H591" s="98">
        <f>15- COUNTIF(L591:AC591,"#N/A")</f>
        <v>0</v>
      </c>
      <c r="I591" s="131">
        <f>SUM(AH591:AY591)+SUM(BE591:BT591)</f>
        <v>21</v>
      </c>
      <c r="J591" s="398">
        <f>DI591</f>
        <v>4.7884938568588893E-2</v>
      </c>
      <c r="K591" s="456" t="str">
        <f>IF(ISNUMBER(MATCH(G591,'[4]OPR data'!$A$3:$A$2900,0)),"Y","N")</f>
        <v>Y</v>
      </c>
      <c r="L591" s="110"/>
      <c r="M591" s="233"/>
      <c r="N591" s="469" t="str">
        <f>(INDEX(Finish_table!R$4:R$83,MATCH('16 Year_History_Results'!$G591,Finish_table!S$4:S$83,0),1))</f>
        <v>QF</v>
      </c>
      <c r="O591" s="233" t="e">
        <f>(INDEX(Finish_table!Z$4:Z$99,MATCH('16 Year_History_Results'!$G591,Finish_table!AA$4:AA$99,0),1))</f>
        <v>#N/A</v>
      </c>
      <c r="P591" s="233" t="e">
        <f>(INDEX(Finish_table!AI$4:AI$99,MATCH('16 Year_History_Results'!$G591,Finish_table!AJ$4:AJ$99,0),1))</f>
        <v>#N/A</v>
      </c>
      <c r="Q591" s="233" t="e">
        <f>(INDEX(Finish_table!AR$4:AR$99,MATCH('16 Year_History_Results'!$G591,Finish_table!AS$4:AS$99,0),1))</f>
        <v>#N/A</v>
      </c>
      <c r="R591" s="233" t="e">
        <f>(INDEX(Finish_table!BA$4:BA$99,MATCH('16 Year_History_Results'!$G591,Finish_table!BB$4:BB$99,0),1))</f>
        <v>#N/A</v>
      </c>
      <c r="S591" s="233" t="e">
        <f>(INDEX(Finish_table!BJ$4:BJ$99,MATCH('16 Year_History_Results'!$G591,Finish_table!BK$4:BK$99,0),1))</f>
        <v>#N/A</v>
      </c>
      <c r="T591" s="233" t="e">
        <f>(INDEX(Finish_table!BS$4:BS$99,MATCH('16 Year_History_Results'!$G591,Finish_table!BT$4:BT$99,0),1))</f>
        <v>#N/A</v>
      </c>
      <c r="U591" s="233" t="e">
        <f>(INDEX(Finish_table!CB$4:CB$99,MATCH('16 Year_History_Results'!$G591,Finish_table!CC$4:CC$99,0),1))</f>
        <v>#N/A</v>
      </c>
      <c r="V591" s="233" t="e">
        <f>(INDEX(Finish_table!CK$4:CK$99,MATCH('16 Year_History_Results'!$G591,Finish_table!CL$4:CL$99,0),1))</f>
        <v>#N/A</v>
      </c>
      <c r="W591" s="233" t="e">
        <f>(INDEX(Finish_table!CT$4:CT$99,MATCH('16 Year_History_Results'!$G591,Finish_table!CU$4:CU$99,0),1))</f>
        <v>#N/A</v>
      </c>
      <c r="X591" s="233" t="e">
        <f>(INDEX(Finish_table!DC$4:DC$99,MATCH('16 Year_History_Results'!$G591,Finish_table!DD$4:DD$99,0),1))</f>
        <v>#N/A</v>
      </c>
      <c r="Y591" s="233" t="e">
        <f>(INDEX(Finish_table!DL$4:DL$99,MATCH('16 Year_History_Results'!$G591,Finish_table!DM$4:DM$99,0),1))</f>
        <v>#N/A</v>
      </c>
      <c r="Z591" s="233" t="e">
        <f>(INDEX(Finish_table!DU$4:DU$99,MATCH('16 Year_History_Results'!$G591,Finish_table!DV$4:DV$99,0),1))</f>
        <v>#N/A</v>
      </c>
      <c r="AA591" s="233" t="e">
        <f>(INDEX(Finish_table!ED$4:ED$140,MATCH('16 Year_History_Results'!$G591,Finish_table!EE$4:EE$140,0),1))</f>
        <v>#N/A</v>
      </c>
      <c r="AB591" s="233" t="e">
        <f>(INDEX(Finish_table!EM$4:EM$224,MATCH('16 Year_History_Results'!$G591,Finish_table!EN$4:EN$224,0),1))</f>
        <v>#N/A</v>
      </c>
      <c r="AC591" s="253" t="e">
        <f>(INDEX(Finish_table!EW$4:EW$224,MATCH('16 Year_History_Results'!$G591,Finish_table!EX$4:EX$224,0),1))</f>
        <v>#N/A</v>
      </c>
      <c r="AG591">
        <f t="shared" si="476"/>
        <v>131</v>
      </c>
      <c r="AH591" s="110"/>
      <c r="AI591" s="2"/>
      <c r="AJ591" s="146">
        <f>INDEX('2001'!$C$44:$C$140,'16 Year_History_Results'!BZ591)</f>
        <v>10</v>
      </c>
      <c r="AK591" s="2">
        <f>INDEX('2002'!$C$44:$C$140,'16 Year_History_Results'!CA591)</f>
        <v>0</v>
      </c>
      <c r="AL591" s="2">
        <f>INDEX('2003'!$C$44:$C$140,'16 Year_History_Results'!CB591)</f>
        <v>0</v>
      </c>
      <c r="AM591" s="2">
        <f>INDEX('2004'!$C$44:$C$140,'16 Year_History_Results'!CC591)</f>
        <v>0</v>
      </c>
      <c r="AN591" s="2">
        <f>INDEX('2005'!$C$44:$C$140,'16 Year_History_Results'!CD591)</f>
        <v>0</v>
      </c>
      <c r="AO591" s="2">
        <f>INDEX('2006'!$C$44:$C$140,'16 Year_History_Results'!CE591)</f>
        <v>0</v>
      </c>
      <c r="AP591" s="2">
        <f>INDEX('2007'!$C$44:$C$140,'16 Year_History_Results'!CF591)</f>
        <v>0</v>
      </c>
      <c r="AQ591" s="2">
        <f>INDEX('2008'!$C$44:$C$140,'16 Year_History_Results'!CG591)</f>
        <v>0</v>
      </c>
      <c r="AR591" s="2">
        <f>INDEX('2009'!$C$44:$C$140,'16 Year_History_Results'!CH591)</f>
        <v>0</v>
      </c>
      <c r="AS591" s="2">
        <f>INDEX('2010'!$C$44:$C$140,'16 Year_History_Results'!CI591)</f>
        <v>0</v>
      </c>
      <c r="AT591" s="2">
        <f>INDEX('2011'!$C$44:$C$140,'16 Year_History_Results'!CJ591)</f>
        <v>0</v>
      </c>
      <c r="AU591" s="2">
        <f>INDEX('2012'!$C$44:$C$140,'16 Year_History_Results'!CK591)</f>
        <v>0</v>
      </c>
      <c r="AV591" s="2">
        <f>INDEX('2013'!$C$44:$C$140,'16 Year_History_Results'!CL591)</f>
        <v>0</v>
      </c>
      <c r="AW591" s="2">
        <f>INDEX('2014'!$C$52:$C$180,'16 Year_History_Results'!CM591)</f>
        <v>0</v>
      </c>
      <c r="AX591" s="2">
        <f>INDEX('2015'!$E$52:$E$308,'16 Year_History_Results'!CN591)</f>
        <v>0</v>
      </c>
      <c r="AY591" s="147">
        <f>INDEX('2016'!$E$52:$E$308,'16 Year_History_Results'!CO591)</f>
        <v>0</v>
      </c>
      <c r="AZ591" s="2"/>
      <c r="BB591">
        <f t="shared" si="444"/>
        <v>131</v>
      </c>
      <c r="BC591" s="110"/>
      <c r="BD591" s="97"/>
      <c r="BE591" s="146">
        <f>INDEX('2001'!$B$44:$B$140,'16 Year_History_Results'!BZ591)</f>
        <v>11</v>
      </c>
      <c r="BF591" s="2">
        <f>INDEX('2002'!$B$44:$B$140,'16 Year_History_Results'!CA591)</f>
        <v>0</v>
      </c>
      <c r="BG591" s="2">
        <f>INDEX('2003'!$B$44:$B$140,'16 Year_History_Results'!CB591)</f>
        <v>0</v>
      </c>
      <c r="BH591" s="2">
        <f>INDEX('2004'!$B$44:$B$140,'16 Year_History_Results'!CC591)</f>
        <v>0</v>
      </c>
      <c r="BI591" s="2">
        <f>INDEX('2005'!$B$44:$B$140,'16 Year_History_Results'!CD591)</f>
        <v>0</v>
      </c>
      <c r="BJ591" s="2">
        <f>INDEX('2006'!$B$44:$B$140,'16 Year_History_Results'!CE591)</f>
        <v>0</v>
      </c>
      <c r="BK591" s="2">
        <f>INDEX('2007'!$B$44:$B$140,'16 Year_History_Results'!CF591)</f>
        <v>0</v>
      </c>
      <c r="BL591" s="2">
        <f>INDEX('2008'!$B$44:$B$140,'16 Year_History_Results'!CG591)</f>
        <v>0</v>
      </c>
      <c r="BM591" s="2">
        <f>INDEX('2009'!$B$44:$B$140,'16 Year_History_Results'!CH591)</f>
        <v>0</v>
      </c>
      <c r="BN591" s="2">
        <f>INDEX('2010'!$B$44:$B$140,'16 Year_History_Results'!CI591)</f>
        <v>0</v>
      </c>
      <c r="BO591" s="2">
        <f>INDEX('2011'!$B$44:$B$140,'16 Year_History_Results'!CJ591)</f>
        <v>0</v>
      </c>
      <c r="BP591" s="2">
        <f>INDEX('2012'!$B$44:$B$140,'16 Year_History_Results'!CK591)</f>
        <v>0</v>
      </c>
      <c r="BQ591" s="2">
        <f>INDEX('2013'!$B$44:$B$140,'16 Year_History_Results'!CL591)</f>
        <v>0</v>
      </c>
      <c r="BR591" s="2">
        <f>INDEX('2014'!$B$52:$B$180,'16 Year_History_Results'!CM591)</f>
        <v>0</v>
      </c>
      <c r="BS591" s="147">
        <f>INDEX('2015'!$B$52:$B$308,'16 Year_History_Results'!CN591)</f>
        <v>0</v>
      </c>
      <c r="BT591" s="147">
        <f>INDEX('2016'!$B$52:$B$308,'16 Year_History_Results'!CO591)</f>
        <v>0</v>
      </c>
      <c r="BW591">
        <f t="shared" si="445"/>
        <v>131</v>
      </c>
      <c r="BX591" s="110"/>
      <c r="BY591" s="97"/>
      <c r="BZ591" s="146">
        <f>IF(ISNA(MATCH($BW591,'2001'!$A$44:$A$139,0)),97,MATCH($BW591,'2001'!$A$44:$A$139,0))</f>
        <v>32</v>
      </c>
      <c r="CA591" s="2">
        <f>IF(ISNA(MATCH($BW591,'2002'!$A$44:$A$139,0)),97,MATCH($BW591,'2002'!$A$44:$A$139,0))</f>
        <v>97</v>
      </c>
      <c r="CB591" s="2">
        <f>IF(ISNA(MATCH($BW591,'2003'!$A$44:$A$139,0)),97,MATCH($BW591,'2003'!$A$44:$A$139,0))</f>
        <v>97</v>
      </c>
      <c r="CC591" s="2">
        <f>IF(ISNA(MATCH($BW591,'2004'!$A$44:$A$139,0)),97,MATCH($BW591,'2004'!$A$44:$A$139,0))</f>
        <v>97</v>
      </c>
      <c r="CD591" s="2">
        <f>IF(ISNA(MATCH($BW591,'2005'!$A$44:$A$139,0)),97,MATCH($BW591,'2005'!$A$44:$A$139,0))</f>
        <v>97</v>
      </c>
      <c r="CE591" s="2">
        <f>IF(ISNA(MATCH($BW591,'2006'!$A$44:$A$139,0)),97,MATCH($BW591,'2006'!$A$44:$A$139,0))</f>
        <v>97</v>
      </c>
      <c r="CF591" s="2">
        <f>IF(ISNA(MATCH($BW591,'2007'!$A$44:$A$139,0)),97,MATCH($BW591,'2007'!$A$44:$A$139,0))</f>
        <v>97</v>
      </c>
      <c r="CG591" s="2">
        <f>IF(ISNA(MATCH($BW591,'2008'!$A$44:$A$139,0)),97,MATCH($BW591,'2008'!$A$44:$A$139,0))</f>
        <v>97</v>
      </c>
      <c r="CH591" s="2">
        <f>IF(ISNA(MATCH($BW591,'2009'!$A$44:$A$139,0)),97,MATCH($BW591,'2009'!$A$44:$A$139,0))</f>
        <v>97</v>
      </c>
      <c r="CI591" s="2">
        <f>IF(ISNA(MATCH($BW591,'2010'!$A$44:$A$139,0)),97,MATCH($BW591,'2010'!$A$44:$A$139,0))</f>
        <v>97</v>
      </c>
      <c r="CJ591" s="2">
        <f>IF(ISNA(MATCH($BW591,'2011'!$A$44:$A$139,0)),97,MATCH($BW591,'2011'!$A$44:$A$139,0))</f>
        <v>97</v>
      </c>
      <c r="CK591" s="2">
        <f>IF(ISNA(MATCH($BW591,'2012'!$A$44:$A$139,0)),97,MATCH($BW591,'2012'!$A$44:$A$139,0))</f>
        <v>97</v>
      </c>
      <c r="CL591" s="2">
        <f>IF(ISNA(MATCH($BW591,'2013'!$A$44:$A$139,0)),97,MATCH($BW591,'2013'!$A$44:$A$139,0))</f>
        <v>97</v>
      </c>
      <c r="CM591" s="2">
        <f>IF(ISNA(MATCH($BW591,'2014'!$A$52:$A$179,0)),129,MATCH($BW591,'2014'!$A$52:$A$179,0))</f>
        <v>129</v>
      </c>
      <c r="CN591" s="147">
        <f>IF(ISNA(MATCH($BW591,'2015'!$A$52:$A$307,0)),257,MATCH($BW591,'2015'!$A$52:$A$307,0))</f>
        <v>257</v>
      </c>
      <c r="CO591" s="147">
        <f>IF(ISNA(MATCH($BW591,'2016'!$A$52:$A$307,0)),257,MATCH($BW591,'2016'!$A$52:$A$307,0))</f>
        <v>257</v>
      </c>
      <c r="CQ591">
        <f t="shared" si="477"/>
        <v>131</v>
      </c>
      <c r="CR591" s="281"/>
      <c r="CS591" s="279"/>
      <c r="CT591" s="278">
        <f t="shared" si="478"/>
        <v>21</v>
      </c>
      <c r="CU591" s="279">
        <f t="shared" si="479"/>
        <v>13.9986</v>
      </c>
      <c r="CV591" s="279">
        <f t="shared" si="480"/>
        <v>9.3314667599999996</v>
      </c>
      <c r="CW591" s="279">
        <f t="shared" si="481"/>
        <v>6.2203557422159994</v>
      </c>
      <c r="CX591" s="279">
        <f t="shared" si="482"/>
        <v>4.1464891377611854</v>
      </c>
      <c r="CY591" s="279">
        <f t="shared" si="483"/>
        <v>2.7640496592316062</v>
      </c>
      <c r="CZ591" s="279">
        <f t="shared" si="484"/>
        <v>1.8425155028437885</v>
      </c>
      <c r="DA591" s="279">
        <f t="shared" si="485"/>
        <v>1.2282208341956693</v>
      </c>
      <c r="DB591" s="279">
        <f t="shared" si="486"/>
        <v>0.81873200807483315</v>
      </c>
      <c r="DC591" s="279">
        <f t="shared" si="487"/>
        <v>0.5457667565826837</v>
      </c>
      <c r="DD591" s="279">
        <f t="shared" si="488"/>
        <v>0.36380811993801693</v>
      </c>
      <c r="DE591" s="279">
        <f t="shared" si="489"/>
        <v>0.24251449275068207</v>
      </c>
      <c r="DF591" s="279">
        <f t="shared" si="490"/>
        <v>0.16166016086760465</v>
      </c>
      <c r="DG591" s="279">
        <f t="shared" si="491"/>
        <v>0.10776266323434526</v>
      </c>
      <c r="DH591" s="280">
        <f t="shared" si="492"/>
        <v>7.1834591312014542E-2</v>
      </c>
      <c r="DI591" s="280">
        <f t="shared" si="493"/>
        <v>4.7884938568588893E-2</v>
      </c>
      <c r="DJ591" s="154" t="e">
        <f t="shared" si="494"/>
        <v>#N/A</v>
      </c>
      <c r="DK591" s="279">
        <f t="shared" si="495"/>
        <v>131</v>
      </c>
      <c r="DL591" s="97"/>
      <c r="DM591" s="154"/>
      <c r="DN591" s="267">
        <f t="shared" ref="DN591:DY591" si="520">BE591+AJ591+DM591</f>
        <v>21</v>
      </c>
      <c r="DO591" s="154">
        <f t="shared" si="520"/>
        <v>21</v>
      </c>
      <c r="DP591" s="154">
        <f t="shared" si="520"/>
        <v>21</v>
      </c>
      <c r="DQ591" s="154">
        <f t="shared" si="520"/>
        <v>21</v>
      </c>
      <c r="DR591" s="154">
        <f t="shared" si="520"/>
        <v>21</v>
      </c>
      <c r="DS591" s="154">
        <f t="shared" si="520"/>
        <v>21</v>
      </c>
      <c r="DT591" s="154">
        <f t="shared" si="520"/>
        <v>21</v>
      </c>
      <c r="DU591" s="154">
        <f t="shared" si="520"/>
        <v>21</v>
      </c>
      <c r="DV591" s="154">
        <f t="shared" si="520"/>
        <v>21</v>
      </c>
      <c r="DW591" s="154">
        <f t="shared" si="520"/>
        <v>21</v>
      </c>
      <c r="DX591" s="154">
        <f t="shared" si="520"/>
        <v>21</v>
      </c>
      <c r="DY591" s="154">
        <f t="shared" si="520"/>
        <v>21</v>
      </c>
      <c r="DZ591" s="154">
        <f t="shared" si="497"/>
        <v>21</v>
      </c>
      <c r="EA591" s="154">
        <f t="shared" si="498"/>
        <v>21</v>
      </c>
      <c r="EB591" s="264">
        <f t="shared" si="499"/>
        <v>21</v>
      </c>
      <c r="EC591" s="264">
        <f t="shared" si="500"/>
        <v>21</v>
      </c>
      <c r="ED591" s="154">
        <f t="shared" si="501"/>
        <v>313</v>
      </c>
    </row>
    <row r="592" spans="2:134" ht="13" thickBot="1" x14ac:dyDescent="0.3">
      <c r="B592" s="131">
        <v>345</v>
      </c>
      <c r="C592" s="50">
        <f t="shared" si="442"/>
        <v>1</v>
      </c>
      <c r="D592" s="50">
        <f t="shared" si="443"/>
        <v>1</v>
      </c>
      <c r="E592" s="97"/>
      <c r="F592" s="2">
        <f t="shared" si="512"/>
        <v>587</v>
      </c>
      <c r="G592" s="516">
        <v>449</v>
      </c>
      <c r="H592" s="98">
        <f>15- COUNTIF(L592:AC592,"#N/A")</f>
        <v>1</v>
      </c>
      <c r="I592" s="131">
        <f>SUM(AH592:AY592)+SUM(BE592:BT592)</f>
        <v>20</v>
      </c>
      <c r="J592" s="398">
        <f>DI592</f>
        <v>4.674516305310495E-2</v>
      </c>
      <c r="K592" s="456" t="str">
        <f>IF(ISNUMBER(MATCH(G592,'[4]OPR data'!$A$3:$A$2900,0)),"Y","N")</f>
        <v>Y</v>
      </c>
      <c r="L592" s="110"/>
      <c r="M592" s="233"/>
      <c r="N592" s="469" t="str">
        <f>(INDEX(Finish_table!R$4:R$83,MATCH('16 Year_History_Results'!$G592,Finish_table!S$4:S$83,0),1))</f>
        <v>QF</v>
      </c>
      <c r="O592" s="233" t="str">
        <f>(INDEX(Finish_table!Z$4:Z$99,MATCH('16 Year_History_Results'!$G592,Finish_table!AA$4:AA$99,0),1))</f>
        <v>QF</v>
      </c>
      <c r="P592" s="233" t="e">
        <f>(INDEX(Finish_table!AI$4:AI$99,MATCH('16 Year_History_Results'!$G592,Finish_table!AJ$4:AJ$99,0),1))</f>
        <v>#N/A</v>
      </c>
      <c r="Q592" s="233" t="e">
        <f>(INDEX(Finish_table!AR$4:AR$99,MATCH('16 Year_History_Results'!$G592,Finish_table!AS$4:AS$99,0),1))</f>
        <v>#N/A</v>
      </c>
      <c r="R592" s="233" t="e">
        <f>(INDEX(Finish_table!BA$4:BA$99,MATCH('16 Year_History_Results'!$G592,Finish_table!BB$4:BB$99,0),1))</f>
        <v>#N/A</v>
      </c>
      <c r="S592" s="233" t="e">
        <f>(INDEX(Finish_table!BJ$4:BJ$99,MATCH('16 Year_History_Results'!$G592,Finish_table!BK$4:BK$99,0),1))</f>
        <v>#N/A</v>
      </c>
      <c r="T592" s="233" t="e">
        <f>(INDEX(Finish_table!BS$4:BS$99,MATCH('16 Year_History_Results'!$G592,Finish_table!BT$4:BT$99,0),1))</f>
        <v>#N/A</v>
      </c>
      <c r="U592" s="233" t="e">
        <f>(INDEX(Finish_table!CB$4:CB$99,MATCH('16 Year_History_Results'!$G592,Finish_table!CC$4:CC$99,0),1))</f>
        <v>#N/A</v>
      </c>
      <c r="V592" s="233" t="e">
        <f>(INDEX(Finish_table!CK$4:CK$99,MATCH('16 Year_History_Results'!$G592,Finish_table!CL$4:CL$99,0),1))</f>
        <v>#N/A</v>
      </c>
      <c r="W592" s="233" t="e">
        <f>(INDEX(Finish_table!CT$4:CT$99,MATCH('16 Year_History_Results'!$G592,Finish_table!CU$4:CU$99,0),1))</f>
        <v>#N/A</v>
      </c>
      <c r="X592" s="233" t="e">
        <f>(INDEX(Finish_table!DC$4:DC$99,MATCH('16 Year_History_Results'!$G592,Finish_table!DD$4:DD$99,0),1))</f>
        <v>#N/A</v>
      </c>
      <c r="Y592" s="233" t="e">
        <f>(INDEX(Finish_table!DL$4:DL$99,MATCH('16 Year_History_Results'!$G592,Finish_table!DM$4:DM$99,0),1))</f>
        <v>#N/A</v>
      </c>
      <c r="Z592" s="233" t="e">
        <f>(INDEX(Finish_table!DU$4:DU$99,MATCH('16 Year_History_Results'!$G592,Finish_table!DV$4:DV$99,0),1))</f>
        <v>#N/A</v>
      </c>
      <c r="AA592" s="233" t="e">
        <f>(INDEX(Finish_table!ED$4:ED$140,MATCH('16 Year_History_Results'!$G592,Finish_table!EE$4:EE$140,0),1))</f>
        <v>#N/A</v>
      </c>
      <c r="AB592" s="233" t="e">
        <f>(INDEX(Finish_table!EM$4:EM$224,MATCH('16 Year_History_Results'!$G592,Finish_table!EN$4:EN$224,0),1))</f>
        <v>#N/A</v>
      </c>
      <c r="AC592" s="253" t="e">
        <f>(INDEX(Finish_table!EW$4:EW$224,MATCH('16 Year_History_Results'!$G592,Finish_table!EX$4:EX$224,0),1))</f>
        <v>#N/A</v>
      </c>
      <c r="AG592">
        <f t="shared" si="476"/>
        <v>449</v>
      </c>
      <c r="AH592" s="110"/>
      <c r="AI592" s="2"/>
      <c r="AJ592" s="146">
        <f>INDEX('2001'!$C$44:$C$140,'16 Year_History_Results'!BZ592)</f>
        <v>10</v>
      </c>
      <c r="AK592" s="2">
        <f>INDEX('2002'!$C$44:$C$140,'16 Year_History_Results'!CA592)</f>
        <v>0</v>
      </c>
      <c r="AL592" s="2">
        <f>INDEX('2003'!$C$44:$C$140,'16 Year_History_Results'!CB592)</f>
        <v>0</v>
      </c>
      <c r="AM592" s="2">
        <f>INDEX('2004'!$C$44:$C$140,'16 Year_History_Results'!CC592)</f>
        <v>0</v>
      </c>
      <c r="AN592" s="2">
        <f>INDEX('2005'!$C$44:$C$140,'16 Year_History_Results'!CD592)</f>
        <v>0</v>
      </c>
      <c r="AO592" s="2">
        <f>INDEX('2006'!$C$44:$C$140,'16 Year_History_Results'!CE592)</f>
        <v>0</v>
      </c>
      <c r="AP592" s="2">
        <f>INDEX('2007'!$C$44:$C$140,'16 Year_History_Results'!CF592)</f>
        <v>0</v>
      </c>
      <c r="AQ592" s="2">
        <f>INDEX('2008'!$C$44:$C$140,'16 Year_History_Results'!CG592)</f>
        <v>0</v>
      </c>
      <c r="AR592" s="2">
        <f>INDEX('2009'!$C$44:$C$140,'16 Year_History_Results'!CH592)</f>
        <v>0</v>
      </c>
      <c r="AS592" s="2">
        <f>INDEX('2010'!$C$44:$C$140,'16 Year_History_Results'!CI592)</f>
        <v>0</v>
      </c>
      <c r="AT592" s="2">
        <f>INDEX('2011'!$C$44:$C$140,'16 Year_History_Results'!CJ592)</f>
        <v>0</v>
      </c>
      <c r="AU592" s="2">
        <f>INDEX('2012'!$C$44:$C$140,'16 Year_History_Results'!CK592)</f>
        <v>0</v>
      </c>
      <c r="AV592" s="2">
        <f>INDEX('2013'!$C$44:$C$140,'16 Year_History_Results'!CL592)</f>
        <v>0</v>
      </c>
      <c r="AW592" s="2">
        <f>INDEX('2014'!$C$52:$C$180,'16 Year_History_Results'!CM592)</f>
        <v>0</v>
      </c>
      <c r="AX592" s="2">
        <f>INDEX('2015'!$E$52:$E$308,'16 Year_History_Results'!CN592)</f>
        <v>0</v>
      </c>
      <c r="AY592" s="147">
        <f>INDEX('2016'!$E$52:$E$308,'16 Year_History_Results'!CO592)</f>
        <v>0</v>
      </c>
      <c r="AZ592" s="2"/>
      <c r="BB592">
        <f t="shared" si="444"/>
        <v>449</v>
      </c>
      <c r="BC592" s="110"/>
      <c r="BD592" s="97"/>
      <c r="BE592" s="146">
        <f>INDEX('2001'!$B$44:$B$140,'16 Year_History_Results'!BZ592)</f>
        <v>9</v>
      </c>
      <c r="BF592" s="2">
        <f>INDEX('2002'!$B$44:$B$140,'16 Year_History_Results'!CA592)</f>
        <v>1</v>
      </c>
      <c r="BG592" s="2">
        <f>INDEX('2003'!$B$44:$B$140,'16 Year_History_Results'!CB592)</f>
        <v>0</v>
      </c>
      <c r="BH592" s="2">
        <f>INDEX('2004'!$B$44:$B$140,'16 Year_History_Results'!CC592)</f>
        <v>0</v>
      </c>
      <c r="BI592" s="2">
        <f>INDEX('2005'!$B$44:$B$140,'16 Year_History_Results'!CD592)</f>
        <v>0</v>
      </c>
      <c r="BJ592" s="2">
        <f>INDEX('2006'!$B$44:$B$140,'16 Year_History_Results'!CE592)</f>
        <v>0</v>
      </c>
      <c r="BK592" s="2">
        <f>INDEX('2007'!$B$44:$B$140,'16 Year_History_Results'!CF592)</f>
        <v>0</v>
      </c>
      <c r="BL592" s="2">
        <f>INDEX('2008'!$B$44:$B$140,'16 Year_History_Results'!CG592)</f>
        <v>0</v>
      </c>
      <c r="BM592" s="2">
        <f>INDEX('2009'!$B$44:$B$140,'16 Year_History_Results'!CH592)</f>
        <v>0</v>
      </c>
      <c r="BN592" s="2">
        <f>INDEX('2010'!$B$44:$B$140,'16 Year_History_Results'!CI592)</f>
        <v>0</v>
      </c>
      <c r="BO592" s="2">
        <f>INDEX('2011'!$B$44:$B$140,'16 Year_History_Results'!CJ592)</f>
        <v>0</v>
      </c>
      <c r="BP592" s="2">
        <f>INDEX('2012'!$B$44:$B$140,'16 Year_History_Results'!CK592)</f>
        <v>0</v>
      </c>
      <c r="BQ592" s="2">
        <f>INDEX('2013'!$B$44:$B$140,'16 Year_History_Results'!CL592)</f>
        <v>0</v>
      </c>
      <c r="BR592" s="2">
        <f>INDEX('2014'!$B$52:$B$180,'16 Year_History_Results'!CM592)</f>
        <v>0</v>
      </c>
      <c r="BS592" s="147">
        <f>INDEX('2015'!$B$52:$B$308,'16 Year_History_Results'!CN592)</f>
        <v>0</v>
      </c>
      <c r="BT592" s="147">
        <f>INDEX('2016'!$B$52:$B$308,'16 Year_History_Results'!CO592)</f>
        <v>0</v>
      </c>
      <c r="BW592">
        <f t="shared" si="445"/>
        <v>449</v>
      </c>
      <c r="BX592" s="110"/>
      <c r="BY592" s="97"/>
      <c r="BZ592" s="146">
        <f>IF(ISNA(MATCH($BW592,'2001'!$A$44:$A$139,0)),97,MATCH($BW592,'2001'!$A$44:$A$139,0))</f>
        <v>75</v>
      </c>
      <c r="CA592" s="2">
        <f>IF(ISNA(MATCH($BW592,'2002'!$A$44:$A$139,0)),97,MATCH($BW592,'2002'!$A$44:$A$139,0))</f>
        <v>79</v>
      </c>
      <c r="CB592" s="2">
        <f>IF(ISNA(MATCH($BW592,'2003'!$A$44:$A$139,0)),97,MATCH($BW592,'2003'!$A$44:$A$139,0))</f>
        <v>97</v>
      </c>
      <c r="CC592" s="2">
        <f>IF(ISNA(MATCH($BW592,'2004'!$A$44:$A$139,0)),97,MATCH($BW592,'2004'!$A$44:$A$139,0))</f>
        <v>97</v>
      </c>
      <c r="CD592" s="2">
        <f>IF(ISNA(MATCH($BW592,'2005'!$A$44:$A$139,0)),97,MATCH($BW592,'2005'!$A$44:$A$139,0))</f>
        <v>97</v>
      </c>
      <c r="CE592" s="2">
        <f>IF(ISNA(MATCH($BW592,'2006'!$A$44:$A$139,0)),97,MATCH($BW592,'2006'!$A$44:$A$139,0))</f>
        <v>97</v>
      </c>
      <c r="CF592" s="2">
        <f>IF(ISNA(MATCH($BW592,'2007'!$A$44:$A$139,0)),97,MATCH($BW592,'2007'!$A$44:$A$139,0))</f>
        <v>97</v>
      </c>
      <c r="CG592" s="2">
        <f>IF(ISNA(MATCH($BW592,'2008'!$A$44:$A$139,0)),97,MATCH($BW592,'2008'!$A$44:$A$139,0))</f>
        <v>97</v>
      </c>
      <c r="CH592" s="2">
        <f>IF(ISNA(MATCH($BW592,'2009'!$A$44:$A$139,0)),97,MATCH($BW592,'2009'!$A$44:$A$139,0))</f>
        <v>97</v>
      </c>
      <c r="CI592" s="2">
        <f>IF(ISNA(MATCH($BW592,'2010'!$A$44:$A$139,0)),97,MATCH($BW592,'2010'!$A$44:$A$139,0))</f>
        <v>97</v>
      </c>
      <c r="CJ592" s="2">
        <f>IF(ISNA(MATCH($BW592,'2011'!$A$44:$A$139,0)),97,MATCH($BW592,'2011'!$A$44:$A$139,0))</f>
        <v>97</v>
      </c>
      <c r="CK592" s="2">
        <f>IF(ISNA(MATCH($BW592,'2012'!$A$44:$A$139,0)),97,MATCH($BW592,'2012'!$A$44:$A$139,0))</f>
        <v>97</v>
      </c>
      <c r="CL592" s="2">
        <f>IF(ISNA(MATCH($BW592,'2013'!$A$44:$A$139,0)),97,MATCH($BW592,'2013'!$A$44:$A$139,0))</f>
        <v>97</v>
      </c>
      <c r="CM592" s="2">
        <f>IF(ISNA(MATCH($BW592,'2014'!$A$52:$A$179,0)),129,MATCH($BW592,'2014'!$A$52:$A$179,0))</f>
        <v>129</v>
      </c>
      <c r="CN592" s="147">
        <f>IF(ISNA(MATCH($BW592,'2015'!$A$52:$A$307,0)),257,MATCH($BW592,'2015'!$A$52:$A$307,0))</f>
        <v>257</v>
      </c>
      <c r="CO592" s="147">
        <f>IF(ISNA(MATCH($BW592,'2016'!$A$52:$A$307,0)),257,MATCH($BW592,'2016'!$A$52:$A$307,0))</f>
        <v>257</v>
      </c>
      <c r="CQ592">
        <f t="shared" si="477"/>
        <v>449</v>
      </c>
      <c r="CR592" s="281"/>
      <c r="CS592" s="279"/>
      <c r="CT592" s="278">
        <f t="shared" si="478"/>
        <v>19</v>
      </c>
      <c r="CU592" s="279">
        <f t="shared" si="479"/>
        <v>13.6654</v>
      </c>
      <c r="CV592" s="279">
        <f t="shared" si="480"/>
        <v>9.1093556400000004</v>
      </c>
      <c r="CW592" s="279">
        <f t="shared" si="481"/>
        <v>6.0722964696239998</v>
      </c>
      <c r="CX592" s="279">
        <f t="shared" si="482"/>
        <v>4.0477928266513583</v>
      </c>
      <c r="CY592" s="279">
        <f t="shared" si="483"/>
        <v>2.6982586982457955</v>
      </c>
      <c r="CZ592" s="279">
        <f t="shared" si="484"/>
        <v>1.7986592482506472</v>
      </c>
      <c r="DA592" s="279">
        <f t="shared" si="485"/>
        <v>1.1989862548838814</v>
      </c>
      <c r="DB592" s="279">
        <f t="shared" si="486"/>
        <v>0.79924423750559537</v>
      </c>
      <c r="DC592" s="279">
        <f t="shared" si="487"/>
        <v>0.53277620872122988</v>
      </c>
      <c r="DD592" s="279">
        <f t="shared" si="488"/>
        <v>0.35514862073357184</v>
      </c>
      <c r="DE592" s="279">
        <f t="shared" si="489"/>
        <v>0.23674207058099897</v>
      </c>
      <c r="DF592" s="279">
        <f t="shared" si="490"/>
        <v>0.1578122642492939</v>
      </c>
      <c r="DG592" s="279">
        <f t="shared" si="491"/>
        <v>0.10519765534857931</v>
      </c>
      <c r="DH592" s="280">
        <f t="shared" si="492"/>
        <v>7.012475705536296E-2</v>
      </c>
      <c r="DI592" s="280">
        <f t="shared" si="493"/>
        <v>4.674516305310495E-2</v>
      </c>
      <c r="DJ592" s="154" t="e">
        <f t="shared" si="494"/>
        <v>#N/A</v>
      </c>
      <c r="DK592" s="279">
        <f t="shared" si="495"/>
        <v>449</v>
      </c>
      <c r="DL592" s="97"/>
      <c r="DM592" s="154"/>
      <c r="DN592" s="267">
        <f t="shared" ref="DN592:DY592" si="521">BE592+AJ592+DM592</f>
        <v>19</v>
      </c>
      <c r="DO592" s="154">
        <f t="shared" si="521"/>
        <v>20</v>
      </c>
      <c r="DP592" s="154">
        <f t="shared" si="521"/>
        <v>20</v>
      </c>
      <c r="DQ592" s="154">
        <f t="shared" si="521"/>
        <v>20</v>
      </c>
      <c r="DR592" s="154">
        <f t="shared" si="521"/>
        <v>20</v>
      </c>
      <c r="DS592" s="154">
        <f t="shared" si="521"/>
        <v>20</v>
      </c>
      <c r="DT592" s="154">
        <f t="shared" si="521"/>
        <v>20</v>
      </c>
      <c r="DU592" s="154">
        <f t="shared" si="521"/>
        <v>20</v>
      </c>
      <c r="DV592" s="154">
        <f t="shared" si="521"/>
        <v>20</v>
      </c>
      <c r="DW592" s="154">
        <f t="shared" si="521"/>
        <v>20</v>
      </c>
      <c r="DX592" s="154">
        <f t="shared" si="521"/>
        <v>20</v>
      </c>
      <c r="DY592" s="154">
        <f t="shared" si="521"/>
        <v>20</v>
      </c>
      <c r="DZ592" s="154">
        <f t="shared" si="497"/>
        <v>20</v>
      </c>
      <c r="EA592" s="154">
        <f t="shared" si="498"/>
        <v>20</v>
      </c>
      <c r="EB592" s="264">
        <f t="shared" si="499"/>
        <v>20</v>
      </c>
      <c r="EC592" s="264">
        <f t="shared" si="500"/>
        <v>20</v>
      </c>
      <c r="ED592" s="154">
        <f t="shared" si="501"/>
        <v>333</v>
      </c>
    </row>
    <row r="593" spans="2:134" ht="13" thickBot="1" x14ac:dyDescent="0.3">
      <c r="B593" s="131">
        <v>346</v>
      </c>
      <c r="C593" s="50">
        <f t="shared" si="442"/>
        <v>1</v>
      </c>
      <c r="D593" s="50">
        <f t="shared" si="443"/>
        <v>1</v>
      </c>
      <c r="E593" s="97"/>
      <c r="F593" s="2">
        <f t="shared" si="512"/>
        <v>588</v>
      </c>
      <c r="G593" s="99">
        <v>1403</v>
      </c>
      <c r="H593" s="98">
        <f>15- COUNTIF(L593:AC593,"#N/A")</f>
        <v>0</v>
      </c>
      <c r="I593" s="131">
        <f>SUM(AH593:AY593)+SUM(BE593:BT593)</f>
        <v>6</v>
      </c>
      <c r="J593" s="398">
        <f>DI593</f>
        <v>4.6188617390744195E-2</v>
      </c>
      <c r="K593" s="456" t="str">
        <f>IF(ISNUMBER(MATCH(G593,'[4]OPR data'!$A$3:$A$2900,0)),"Y","N")</f>
        <v>Y</v>
      </c>
      <c r="L593" s="110"/>
      <c r="M593" s="233"/>
      <c r="N593" s="469" t="e">
        <f>(INDEX(Finish_table!R$4:R$83,MATCH('16 Year_History_Results'!$G593,Finish_table!S$4:S$83,0),1))</f>
        <v>#N/A</v>
      </c>
      <c r="O593" s="233" t="e">
        <f>(INDEX(Finish_table!Z$4:Z$99,MATCH('16 Year_History_Results'!$G593,Finish_table!AA$4:AA$99,0),1))</f>
        <v>#N/A</v>
      </c>
      <c r="P593" s="233" t="e">
        <f>(INDEX(Finish_table!AI$4:AI$99,MATCH('16 Year_History_Results'!$G593,Finish_table!AJ$4:AJ$99,0),1))</f>
        <v>#N/A</v>
      </c>
      <c r="Q593" s="233" t="str">
        <f>(INDEX(Finish_table!AR$4:AR$99,MATCH('16 Year_History_Results'!$G593,Finish_table!AS$4:AS$99,0),1))</f>
        <v>QF</v>
      </c>
      <c r="R593" s="233" t="e">
        <f>(INDEX(Finish_table!BA$4:BA$99,MATCH('16 Year_History_Results'!$G593,Finish_table!BB$4:BB$99,0),1))</f>
        <v>#N/A</v>
      </c>
      <c r="S593" s="233" t="e">
        <f>(INDEX(Finish_table!BJ$4:BJ$99,MATCH('16 Year_History_Results'!$G593,Finish_table!BK$4:BK$99,0),1))</f>
        <v>#N/A</v>
      </c>
      <c r="T593" s="233" t="e">
        <f>(INDEX(Finish_table!BS$4:BS$99,MATCH('16 Year_History_Results'!$G593,Finish_table!BT$4:BT$99,0),1))</f>
        <v>#N/A</v>
      </c>
      <c r="U593" s="233" t="e">
        <f>(INDEX(Finish_table!CB$4:CB$99,MATCH('16 Year_History_Results'!$G593,Finish_table!CC$4:CC$99,0),1))</f>
        <v>#N/A</v>
      </c>
      <c r="V593" s="233" t="e">
        <f>(INDEX(Finish_table!CK$4:CK$99,MATCH('16 Year_History_Results'!$G593,Finish_table!CL$4:CL$99,0),1))</f>
        <v>#N/A</v>
      </c>
      <c r="W593" s="233" t="e">
        <f>(INDEX(Finish_table!CT$4:CT$99,MATCH('16 Year_History_Results'!$G593,Finish_table!CU$4:CU$99,0),1))</f>
        <v>#N/A</v>
      </c>
      <c r="X593" s="233" t="e">
        <f>(INDEX(Finish_table!DC$4:DC$99,MATCH('16 Year_History_Results'!$G593,Finish_table!DD$4:DD$99,0),1))</f>
        <v>#N/A</v>
      </c>
      <c r="Y593" s="233" t="e">
        <f>(INDEX(Finish_table!DL$4:DL$99,MATCH('16 Year_History_Results'!$G593,Finish_table!DM$4:DM$99,0),1))</f>
        <v>#N/A</v>
      </c>
      <c r="Z593" s="233" t="e">
        <f>(INDEX(Finish_table!DU$4:DU$99,MATCH('16 Year_History_Results'!$G593,Finish_table!DV$4:DV$99,0),1))</f>
        <v>#N/A</v>
      </c>
      <c r="AA593" s="233" t="e">
        <f>(INDEX(Finish_table!ED$4:ED$140,MATCH('16 Year_History_Results'!$G593,Finish_table!EE$4:EE$140,0),1))</f>
        <v>#N/A</v>
      </c>
      <c r="AB593" s="233" t="e">
        <f>(INDEX(Finish_table!EM$4:EM$224,MATCH('16 Year_History_Results'!$G593,Finish_table!EN$4:EN$224,0),1))</f>
        <v>#N/A</v>
      </c>
      <c r="AC593" s="253" t="e">
        <f>(INDEX(Finish_table!EW$4:EW$224,MATCH('16 Year_History_Results'!$G593,Finish_table!EX$4:EX$224,0),1))</f>
        <v>#N/A</v>
      </c>
      <c r="AG593">
        <f t="shared" si="476"/>
        <v>1403</v>
      </c>
      <c r="AH593" s="110"/>
      <c r="AI593" s="2"/>
      <c r="AJ593" s="146">
        <f>INDEX('2001'!$C$44:$C$140,'16 Year_History_Results'!BZ593)</f>
        <v>0</v>
      </c>
      <c r="AK593" s="2">
        <f>INDEX('2002'!$C$44:$C$140,'16 Year_History_Results'!CA593)</f>
        <v>0</v>
      </c>
      <c r="AL593" s="2">
        <f>INDEX('2003'!$C$44:$C$140,'16 Year_History_Results'!CB593)</f>
        <v>0</v>
      </c>
      <c r="AM593" s="2">
        <f>INDEX('2004'!$C$44:$C$140,'16 Year_History_Results'!CC593)</f>
        <v>0</v>
      </c>
      <c r="AN593" s="2">
        <f>INDEX('2005'!$C$44:$C$140,'16 Year_History_Results'!CD593)</f>
        <v>0</v>
      </c>
      <c r="AO593" s="2">
        <f>INDEX('2006'!$C$44:$C$140,'16 Year_History_Results'!CE593)</f>
        <v>0</v>
      </c>
      <c r="AP593" s="2">
        <f>INDEX('2007'!$C$44:$C$140,'16 Year_History_Results'!CF593)</f>
        <v>0</v>
      </c>
      <c r="AQ593" s="2">
        <f>INDEX('2008'!$C$44:$C$140,'16 Year_History_Results'!CG593)</f>
        <v>0</v>
      </c>
      <c r="AR593" s="2">
        <f>INDEX('2009'!$C$44:$C$140,'16 Year_History_Results'!CH593)</f>
        <v>0</v>
      </c>
      <c r="AS593" s="2">
        <f>INDEX('2010'!$C$44:$C$140,'16 Year_History_Results'!CI593)</f>
        <v>0</v>
      </c>
      <c r="AT593" s="2">
        <f>INDEX('2011'!$C$44:$C$140,'16 Year_History_Results'!CJ593)</f>
        <v>0</v>
      </c>
      <c r="AU593" s="2">
        <f>INDEX('2012'!$C$44:$C$140,'16 Year_History_Results'!CK593)</f>
        <v>0</v>
      </c>
      <c r="AV593" s="2">
        <f>INDEX('2013'!$C$44:$C$140,'16 Year_History_Results'!CL593)</f>
        <v>0</v>
      </c>
      <c r="AW593" s="2">
        <f>INDEX('2014'!$C$52:$C$180,'16 Year_History_Results'!CM593)</f>
        <v>0</v>
      </c>
      <c r="AX593" s="2">
        <f>INDEX('2015'!$E$52:$E$308,'16 Year_History_Results'!CN593)</f>
        <v>0</v>
      </c>
      <c r="AY593" s="147">
        <f>INDEX('2016'!$E$52:$E$308,'16 Year_History_Results'!CO593)</f>
        <v>0</v>
      </c>
      <c r="AZ593" s="2"/>
      <c r="BB593">
        <f t="shared" si="444"/>
        <v>1403</v>
      </c>
      <c r="BC593" s="110"/>
      <c r="BD593" s="97"/>
      <c r="BE593" s="146">
        <f>INDEX('2001'!$B$44:$B$140,'16 Year_History_Results'!BZ593)</f>
        <v>0</v>
      </c>
      <c r="BF593" s="2">
        <f>INDEX('2002'!$B$44:$B$140,'16 Year_History_Results'!CA593)</f>
        <v>0</v>
      </c>
      <c r="BG593" s="2">
        <f>INDEX('2003'!$B$44:$B$140,'16 Year_History_Results'!CB593)</f>
        <v>0</v>
      </c>
      <c r="BH593" s="2">
        <f>INDEX('2004'!$B$44:$B$140,'16 Year_History_Results'!CC593)</f>
        <v>6</v>
      </c>
      <c r="BI593" s="2">
        <f>INDEX('2005'!$B$44:$B$140,'16 Year_History_Results'!CD593)</f>
        <v>0</v>
      </c>
      <c r="BJ593" s="2">
        <f>INDEX('2006'!$B$44:$B$140,'16 Year_History_Results'!CE593)</f>
        <v>0</v>
      </c>
      <c r="BK593" s="2">
        <f>INDEX('2007'!$B$44:$B$140,'16 Year_History_Results'!CF593)</f>
        <v>0</v>
      </c>
      <c r="BL593" s="2">
        <f>INDEX('2008'!$B$44:$B$140,'16 Year_History_Results'!CG593)</f>
        <v>0</v>
      </c>
      <c r="BM593" s="2">
        <f>INDEX('2009'!$B$44:$B$140,'16 Year_History_Results'!CH593)</f>
        <v>0</v>
      </c>
      <c r="BN593" s="2">
        <f>INDEX('2010'!$B$44:$B$140,'16 Year_History_Results'!CI593)</f>
        <v>0</v>
      </c>
      <c r="BO593" s="2">
        <f>INDEX('2011'!$B$44:$B$140,'16 Year_History_Results'!CJ593)</f>
        <v>0</v>
      </c>
      <c r="BP593" s="2">
        <f>INDEX('2012'!$B$44:$B$140,'16 Year_History_Results'!CK593)</f>
        <v>0</v>
      </c>
      <c r="BQ593" s="2">
        <f>INDEX('2013'!$B$44:$B$140,'16 Year_History_Results'!CL593)</f>
        <v>0</v>
      </c>
      <c r="BR593" s="2">
        <f>INDEX('2014'!$B$52:$B$180,'16 Year_History_Results'!CM593)</f>
        <v>0</v>
      </c>
      <c r="BS593" s="147">
        <f>INDEX('2015'!$B$52:$B$308,'16 Year_History_Results'!CN593)</f>
        <v>0</v>
      </c>
      <c r="BT593" s="147">
        <f>INDEX('2016'!$B$52:$B$308,'16 Year_History_Results'!CO593)</f>
        <v>0</v>
      </c>
      <c r="BW593">
        <f t="shared" si="445"/>
        <v>1403</v>
      </c>
      <c r="BX593" s="110"/>
      <c r="BY593" s="97"/>
      <c r="BZ593" s="146">
        <f>IF(ISNA(MATCH($BW593,'2001'!$A$44:$A$139,0)),97,MATCH($BW593,'2001'!$A$44:$A$139,0))</f>
        <v>97</v>
      </c>
      <c r="CA593" s="2">
        <f>IF(ISNA(MATCH($BW593,'2002'!$A$44:$A$139,0)),97,MATCH($BW593,'2002'!$A$44:$A$139,0))</f>
        <v>97</v>
      </c>
      <c r="CB593" s="2">
        <f>IF(ISNA(MATCH($BW593,'2003'!$A$44:$A$139,0)),97,MATCH($BW593,'2003'!$A$44:$A$139,0))</f>
        <v>97</v>
      </c>
      <c r="CC593" s="2">
        <f>IF(ISNA(MATCH($BW593,'2004'!$A$44:$A$139,0)),97,MATCH($BW593,'2004'!$A$44:$A$139,0))</f>
        <v>95</v>
      </c>
      <c r="CD593" s="2">
        <f>IF(ISNA(MATCH($BW593,'2005'!$A$44:$A$139,0)),97,MATCH($BW593,'2005'!$A$44:$A$139,0))</f>
        <v>97</v>
      </c>
      <c r="CE593" s="2">
        <f>IF(ISNA(MATCH($BW593,'2006'!$A$44:$A$139,0)),97,MATCH($BW593,'2006'!$A$44:$A$139,0))</f>
        <v>97</v>
      </c>
      <c r="CF593" s="2">
        <f>IF(ISNA(MATCH($BW593,'2007'!$A$44:$A$139,0)),97,MATCH($BW593,'2007'!$A$44:$A$139,0))</f>
        <v>97</v>
      </c>
      <c r="CG593" s="2">
        <f>IF(ISNA(MATCH($BW593,'2008'!$A$44:$A$139,0)),97,MATCH($BW593,'2008'!$A$44:$A$139,0))</f>
        <v>97</v>
      </c>
      <c r="CH593" s="2">
        <f>IF(ISNA(MATCH($BW593,'2009'!$A$44:$A$139,0)),97,MATCH($BW593,'2009'!$A$44:$A$139,0))</f>
        <v>97</v>
      </c>
      <c r="CI593" s="2">
        <f>IF(ISNA(MATCH($BW593,'2010'!$A$44:$A$139,0)),97,MATCH($BW593,'2010'!$A$44:$A$139,0))</f>
        <v>97</v>
      </c>
      <c r="CJ593" s="2">
        <f>IF(ISNA(MATCH($BW593,'2011'!$A$44:$A$139,0)),97,MATCH($BW593,'2011'!$A$44:$A$139,0))</f>
        <v>97</v>
      </c>
      <c r="CK593" s="2">
        <f>IF(ISNA(MATCH($BW593,'2012'!$A$44:$A$139,0)),97,MATCH($BW593,'2012'!$A$44:$A$139,0))</f>
        <v>97</v>
      </c>
      <c r="CL593" s="2">
        <f>IF(ISNA(MATCH($BW593,'2013'!$A$44:$A$139,0)),97,MATCH($BW593,'2013'!$A$44:$A$139,0))</f>
        <v>97</v>
      </c>
      <c r="CM593" s="2">
        <f>IF(ISNA(MATCH($BW593,'2014'!$A$52:$A$179,0)),129,MATCH($BW593,'2014'!$A$52:$A$179,0))</f>
        <v>129</v>
      </c>
      <c r="CN593" s="147">
        <f>IF(ISNA(MATCH($BW593,'2015'!$A$52:$A$307,0)),257,MATCH($BW593,'2015'!$A$52:$A$307,0))</f>
        <v>101</v>
      </c>
      <c r="CO593" s="147">
        <f>IF(ISNA(MATCH($BW593,'2016'!$A$52:$A$307,0)),257,MATCH($BW593,'2016'!$A$52:$A$307,0))</f>
        <v>257</v>
      </c>
      <c r="CQ593">
        <f t="shared" si="477"/>
        <v>1403</v>
      </c>
      <c r="CR593" s="281"/>
      <c r="CS593" s="279"/>
      <c r="CT593" s="278">
        <f t="shared" si="478"/>
        <v>0</v>
      </c>
      <c r="CU593" s="279">
        <f t="shared" si="479"/>
        <v>0</v>
      </c>
      <c r="CV593" s="279">
        <f t="shared" si="480"/>
        <v>0</v>
      </c>
      <c r="CW593" s="279">
        <f t="shared" si="481"/>
        <v>6</v>
      </c>
      <c r="CX593" s="279">
        <f t="shared" si="482"/>
        <v>3.9996</v>
      </c>
      <c r="CY593" s="279">
        <f t="shared" si="483"/>
        <v>2.6661333599999999</v>
      </c>
      <c r="CZ593" s="279">
        <f t="shared" si="484"/>
        <v>1.7772444977759998</v>
      </c>
      <c r="DA593" s="279">
        <f t="shared" si="485"/>
        <v>1.1847111822174814</v>
      </c>
      <c r="DB593" s="279">
        <f t="shared" si="486"/>
        <v>0.78972847406617308</v>
      </c>
      <c r="DC593" s="279">
        <f t="shared" si="487"/>
        <v>0.52643300081251099</v>
      </c>
      <c r="DD593" s="279">
        <f t="shared" si="488"/>
        <v>0.35092023834161978</v>
      </c>
      <c r="DE593" s="279">
        <f t="shared" si="489"/>
        <v>0.23392343087852374</v>
      </c>
      <c r="DF593" s="279">
        <f t="shared" si="490"/>
        <v>0.15593335902362393</v>
      </c>
      <c r="DG593" s="279">
        <f t="shared" si="491"/>
        <v>0.10394517712514771</v>
      </c>
      <c r="DH593" s="280">
        <f t="shared" si="492"/>
        <v>6.9289855071623455E-2</v>
      </c>
      <c r="DI593" s="280">
        <f t="shared" si="493"/>
        <v>4.6188617390744195E-2</v>
      </c>
      <c r="DJ593" s="154" t="e">
        <f t="shared" si="494"/>
        <v>#N/A</v>
      </c>
      <c r="DK593" s="279">
        <f t="shared" si="495"/>
        <v>1403</v>
      </c>
      <c r="DL593" s="97"/>
      <c r="DM593" s="154"/>
      <c r="DN593" s="267">
        <f t="shared" ref="DN593:DY593" si="522">BE593+AJ593+DM593</f>
        <v>0</v>
      </c>
      <c r="DO593" s="154">
        <f t="shared" si="522"/>
        <v>0</v>
      </c>
      <c r="DP593" s="154">
        <f t="shared" si="522"/>
        <v>0</v>
      </c>
      <c r="DQ593" s="154">
        <f t="shared" si="522"/>
        <v>6</v>
      </c>
      <c r="DR593" s="154">
        <f t="shared" si="522"/>
        <v>6</v>
      </c>
      <c r="DS593" s="154">
        <f t="shared" si="522"/>
        <v>6</v>
      </c>
      <c r="DT593" s="154">
        <f t="shared" si="522"/>
        <v>6</v>
      </c>
      <c r="DU593" s="154">
        <f t="shared" si="522"/>
        <v>6</v>
      </c>
      <c r="DV593" s="154">
        <f t="shared" si="522"/>
        <v>6</v>
      </c>
      <c r="DW593" s="154">
        <f t="shared" si="522"/>
        <v>6</v>
      </c>
      <c r="DX593" s="154">
        <f t="shared" si="522"/>
        <v>6</v>
      </c>
      <c r="DY593" s="154">
        <f t="shared" si="522"/>
        <v>6</v>
      </c>
      <c r="DZ593" s="154">
        <f t="shared" si="497"/>
        <v>6</v>
      </c>
      <c r="EA593" s="154">
        <f t="shared" si="498"/>
        <v>6</v>
      </c>
      <c r="EB593" s="264">
        <f t="shared" si="499"/>
        <v>6</v>
      </c>
      <c r="EC593" s="264">
        <f t="shared" si="500"/>
        <v>6</v>
      </c>
      <c r="ED593" s="154">
        <f t="shared" si="501"/>
        <v>486</v>
      </c>
    </row>
    <row r="594" spans="2:134" ht="13" thickBot="1" x14ac:dyDescent="0.3">
      <c r="B594" s="131">
        <v>348</v>
      </c>
      <c r="C594" s="50">
        <f t="shared" si="442"/>
        <v>1</v>
      </c>
      <c r="D594" s="50">
        <f t="shared" si="443"/>
        <v>1</v>
      </c>
      <c r="E594" s="97"/>
      <c r="F594" s="2">
        <f t="shared" si="512"/>
        <v>589</v>
      </c>
      <c r="G594" s="99">
        <v>178</v>
      </c>
      <c r="H594" s="98">
        <f>15- COUNTIF(L594:AC594,"#N/A")</f>
        <v>0</v>
      </c>
      <c r="I594" s="131">
        <f>SUM(AH594:AY594)+SUM(BE594:BT594)</f>
        <v>20</v>
      </c>
      <c r="J594" s="398">
        <f>DI594</f>
        <v>4.5604703398656098E-2</v>
      </c>
      <c r="K594" s="456" t="str">
        <f>IF(ISNUMBER(MATCH(G594,'[4]OPR data'!$A$3:$A$2900,0)),"Y","N")</f>
        <v>Y</v>
      </c>
      <c r="L594" s="110"/>
      <c r="M594" s="233"/>
      <c r="N594" s="469" t="str">
        <f>(INDEX(Finish_table!R$4:R$83,MATCH('16 Year_History_Results'!$G594,Finish_table!S$4:S$83,0),1))</f>
        <v>QF</v>
      </c>
      <c r="O594" s="233" t="e">
        <f>(INDEX(Finish_table!Z$4:Z$99,MATCH('16 Year_History_Results'!$G594,Finish_table!AA$4:AA$99,0),1))</f>
        <v>#N/A</v>
      </c>
      <c r="P594" s="233" t="e">
        <f>(INDEX(Finish_table!AI$4:AI$99,MATCH('16 Year_History_Results'!$G594,Finish_table!AJ$4:AJ$99,0),1))</f>
        <v>#N/A</v>
      </c>
      <c r="Q594" s="233" t="e">
        <f>(INDEX(Finish_table!AR$4:AR$99,MATCH('16 Year_History_Results'!$G594,Finish_table!AS$4:AS$99,0),1))</f>
        <v>#N/A</v>
      </c>
      <c r="R594" s="233" t="e">
        <f>(INDEX(Finish_table!BA$4:BA$99,MATCH('16 Year_History_Results'!$G594,Finish_table!BB$4:BB$99,0),1))</f>
        <v>#N/A</v>
      </c>
      <c r="S594" s="233" t="e">
        <f>(INDEX(Finish_table!BJ$4:BJ$99,MATCH('16 Year_History_Results'!$G594,Finish_table!BK$4:BK$99,0),1))</f>
        <v>#N/A</v>
      </c>
      <c r="T594" s="233" t="e">
        <f>(INDEX(Finish_table!BS$4:BS$99,MATCH('16 Year_History_Results'!$G594,Finish_table!BT$4:BT$99,0),1))</f>
        <v>#N/A</v>
      </c>
      <c r="U594" s="233" t="e">
        <f>(INDEX(Finish_table!CB$4:CB$99,MATCH('16 Year_History_Results'!$G594,Finish_table!CC$4:CC$99,0),1))</f>
        <v>#N/A</v>
      </c>
      <c r="V594" s="233" t="e">
        <f>(INDEX(Finish_table!CK$4:CK$99,MATCH('16 Year_History_Results'!$G594,Finish_table!CL$4:CL$99,0),1))</f>
        <v>#N/A</v>
      </c>
      <c r="W594" s="233" t="e">
        <f>(INDEX(Finish_table!CT$4:CT$99,MATCH('16 Year_History_Results'!$G594,Finish_table!CU$4:CU$99,0),1))</f>
        <v>#N/A</v>
      </c>
      <c r="X594" s="233" t="e">
        <f>(INDEX(Finish_table!DC$4:DC$99,MATCH('16 Year_History_Results'!$G594,Finish_table!DD$4:DD$99,0),1))</f>
        <v>#N/A</v>
      </c>
      <c r="Y594" s="233" t="e">
        <f>(INDEX(Finish_table!DL$4:DL$99,MATCH('16 Year_History_Results'!$G594,Finish_table!DM$4:DM$99,0),1))</f>
        <v>#N/A</v>
      </c>
      <c r="Z594" s="233" t="e">
        <f>(INDEX(Finish_table!DU$4:DU$99,MATCH('16 Year_History_Results'!$G594,Finish_table!DV$4:DV$99,0),1))</f>
        <v>#N/A</v>
      </c>
      <c r="AA594" s="233" t="e">
        <f>(INDEX(Finish_table!ED$4:ED$140,MATCH('16 Year_History_Results'!$G594,Finish_table!EE$4:EE$140,0),1))</f>
        <v>#N/A</v>
      </c>
      <c r="AB594" s="233" t="e">
        <f>(INDEX(Finish_table!EM$4:EM$224,MATCH('16 Year_History_Results'!$G594,Finish_table!EN$4:EN$224,0),1))</f>
        <v>#N/A</v>
      </c>
      <c r="AC594" s="253" t="e">
        <f>(INDEX(Finish_table!EW$4:EW$224,MATCH('16 Year_History_Results'!$G594,Finish_table!EX$4:EX$224,0),1))</f>
        <v>#N/A</v>
      </c>
      <c r="AG594">
        <f t="shared" si="476"/>
        <v>178</v>
      </c>
      <c r="AH594" s="110"/>
      <c r="AI594" s="2"/>
      <c r="AJ594" s="146">
        <f>INDEX('2001'!$C$44:$C$140,'16 Year_History_Results'!BZ594)</f>
        <v>10</v>
      </c>
      <c r="AK594" s="2">
        <f>INDEX('2002'!$C$44:$C$140,'16 Year_History_Results'!CA594)</f>
        <v>0</v>
      </c>
      <c r="AL594" s="2">
        <f>INDEX('2003'!$C$44:$C$140,'16 Year_History_Results'!CB594)</f>
        <v>0</v>
      </c>
      <c r="AM594" s="2">
        <f>INDEX('2004'!$C$44:$C$140,'16 Year_History_Results'!CC594)</f>
        <v>0</v>
      </c>
      <c r="AN594" s="2">
        <f>INDEX('2005'!$C$44:$C$140,'16 Year_History_Results'!CD594)</f>
        <v>0</v>
      </c>
      <c r="AO594" s="2">
        <f>INDEX('2006'!$C$44:$C$140,'16 Year_History_Results'!CE594)</f>
        <v>0</v>
      </c>
      <c r="AP594" s="2">
        <f>INDEX('2007'!$C$44:$C$140,'16 Year_History_Results'!CF594)</f>
        <v>0</v>
      </c>
      <c r="AQ594" s="2">
        <f>INDEX('2008'!$C$44:$C$140,'16 Year_History_Results'!CG594)</f>
        <v>0</v>
      </c>
      <c r="AR594" s="2">
        <f>INDEX('2009'!$C$44:$C$140,'16 Year_History_Results'!CH594)</f>
        <v>0</v>
      </c>
      <c r="AS594" s="2">
        <f>INDEX('2010'!$C$44:$C$140,'16 Year_History_Results'!CI594)</f>
        <v>0</v>
      </c>
      <c r="AT594" s="2">
        <f>INDEX('2011'!$C$44:$C$140,'16 Year_History_Results'!CJ594)</f>
        <v>0</v>
      </c>
      <c r="AU594" s="2">
        <f>INDEX('2012'!$C$44:$C$140,'16 Year_History_Results'!CK594)</f>
        <v>0</v>
      </c>
      <c r="AV594" s="2">
        <f>INDEX('2013'!$C$44:$C$140,'16 Year_History_Results'!CL594)</f>
        <v>0</v>
      </c>
      <c r="AW594" s="2">
        <f>INDEX('2014'!$C$52:$C$180,'16 Year_History_Results'!CM594)</f>
        <v>0</v>
      </c>
      <c r="AX594" s="2">
        <f>INDEX('2015'!$E$52:$E$308,'16 Year_History_Results'!CN594)</f>
        <v>0</v>
      </c>
      <c r="AY594" s="147">
        <f>INDEX('2016'!$E$52:$E$308,'16 Year_History_Results'!CO594)</f>
        <v>0</v>
      </c>
      <c r="AZ594" s="2"/>
      <c r="BB594">
        <f t="shared" si="444"/>
        <v>178</v>
      </c>
      <c r="BC594" s="110"/>
      <c r="BD594" s="97"/>
      <c r="BE594" s="146">
        <f>INDEX('2001'!$B$44:$B$140,'16 Year_History_Results'!BZ594)</f>
        <v>10</v>
      </c>
      <c r="BF594" s="2">
        <f>INDEX('2002'!$B$44:$B$140,'16 Year_History_Results'!CA594)</f>
        <v>0</v>
      </c>
      <c r="BG594" s="2">
        <f>INDEX('2003'!$B$44:$B$140,'16 Year_History_Results'!CB594)</f>
        <v>0</v>
      </c>
      <c r="BH594" s="2">
        <f>INDEX('2004'!$B$44:$B$140,'16 Year_History_Results'!CC594)</f>
        <v>0</v>
      </c>
      <c r="BI594" s="2">
        <f>INDEX('2005'!$B$44:$B$140,'16 Year_History_Results'!CD594)</f>
        <v>0</v>
      </c>
      <c r="BJ594" s="2">
        <f>INDEX('2006'!$B$44:$B$140,'16 Year_History_Results'!CE594)</f>
        <v>0</v>
      </c>
      <c r="BK594" s="2">
        <f>INDEX('2007'!$B$44:$B$140,'16 Year_History_Results'!CF594)</f>
        <v>0</v>
      </c>
      <c r="BL594" s="2">
        <f>INDEX('2008'!$B$44:$B$140,'16 Year_History_Results'!CG594)</f>
        <v>0</v>
      </c>
      <c r="BM594" s="2">
        <f>INDEX('2009'!$B$44:$B$140,'16 Year_History_Results'!CH594)</f>
        <v>0</v>
      </c>
      <c r="BN594" s="2">
        <f>INDEX('2010'!$B$44:$B$140,'16 Year_History_Results'!CI594)</f>
        <v>0</v>
      </c>
      <c r="BO594" s="2">
        <f>INDEX('2011'!$B$44:$B$140,'16 Year_History_Results'!CJ594)</f>
        <v>0</v>
      </c>
      <c r="BP594" s="2">
        <f>INDEX('2012'!$B$44:$B$140,'16 Year_History_Results'!CK594)</f>
        <v>0</v>
      </c>
      <c r="BQ594" s="2">
        <f>INDEX('2013'!$B$44:$B$140,'16 Year_History_Results'!CL594)</f>
        <v>0</v>
      </c>
      <c r="BR594" s="2">
        <f>INDEX('2014'!$B$52:$B$180,'16 Year_History_Results'!CM594)</f>
        <v>0</v>
      </c>
      <c r="BS594" s="147">
        <f>INDEX('2015'!$B$52:$B$308,'16 Year_History_Results'!CN594)</f>
        <v>0</v>
      </c>
      <c r="BT594" s="147">
        <f>INDEX('2016'!$B$52:$B$308,'16 Year_History_Results'!CO594)</f>
        <v>0</v>
      </c>
      <c r="BW594">
        <f t="shared" si="445"/>
        <v>178</v>
      </c>
      <c r="BX594" s="110"/>
      <c r="BY594" s="97"/>
      <c r="BZ594" s="146">
        <f>IF(ISNA(MATCH($BW594,'2001'!$A$44:$A$139,0)),97,MATCH($BW594,'2001'!$A$44:$A$139,0))</f>
        <v>44</v>
      </c>
      <c r="CA594" s="2">
        <f>IF(ISNA(MATCH($BW594,'2002'!$A$44:$A$139,0)),97,MATCH($BW594,'2002'!$A$44:$A$139,0))</f>
        <v>97</v>
      </c>
      <c r="CB594" s="2">
        <f>IF(ISNA(MATCH($BW594,'2003'!$A$44:$A$139,0)),97,MATCH($BW594,'2003'!$A$44:$A$139,0))</f>
        <v>97</v>
      </c>
      <c r="CC594" s="2">
        <f>IF(ISNA(MATCH($BW594,'2004'!$A$44:$A$139,0)),97,MATCH($BW594,'2004'!$A$44:$A$139,0))</f>
        <v>97</v>
      </c>
      <c r="CD594" s="2">
        <f>IF(ISNA(MATCH($BW594,'2005'!$A$44:$A$139,0)),97,MATCH($BW594,'2005'!$A$44:$A$139,0))</f>
        <v>97</v>
      </c>
      <c r="CE594" s="2">
        <f>IF(ISNA(MATCH($BW594,'2006'!$A$44:$A$139,0)),97,MATCH($BW594,'2006'!$A$44:$A$139,0))</f>
        <v>97</v>
      </c>
      <c r="CF594" s="2">
        <f>IF(ISNA(MATCH($BW594,'2007'!$A$44:$A$139,0)),97,MATCH($BW594,'2007'!$A$44:$A$139,0))</f>
        <v>97</v>
      </c>
      <c r="CG594" s="2">
        <f>IF(ISNA(MATCH($BW594,'2008'!$A$44:$A$139,0)),97,MATCH($BW594,'2008'!$A$44:$A$139,0))</f>
        <v>97</v>
      </c>
      <c r="CH594" s="2">
        <f>IF(ISNA(MATCH($BW594,'2009'!$A$44:$A$139,0)),97,MATCH($BW594,'2009'!$A$44:$A$139,0))</f>
        <v>97</v>
      </c>
      <c r="CI594" s="2">
        <f>IF(ISNA(MATCH($BW594,'2010'!$A$44:$A$139,0)),97,MATCH($BW594,'2010'!$A$44:$A$139,0))</f>
        <v>97</v>
      </c>
      <c r="CJ594" s="2">
        <f>IF(ISNA(MATCH($BW594,'2011'!$A$44:$A$139,0)),97,MATCH($BW594,'2011'!$A$44:$A$139,0))</f>
        <v>97</v>
      </c>
      <c r="CK594" s="2">
        <f>IF(ISNA(MATCH($BW594,'2012'!$A$44:$A$139,0)),97,MATCH($BW594,'2012'!$A$44:$A$139,0))</f>
        <v>97</v>
      </c>
      <c r="CL594" s="2">
        <f>IF(ISNA(MATCH($BW594,'2013'!$A$44:$A$139,0)),97,MATCH($BW594,'2013'!$A$44:$A$139,0))</f>
        <v>97</v>
      </c>
      <c r="CM594" s="2">
        <f>IF(ISNA(MATCH($BW594,'2014'!$A$52:$A$179,0)),129,MATCH($BW594,'2014'!$A$52:$A$179,0))</f>
        <v>129</v>
      </c>
      <c r="CN594" s="147">
        <f>IF(ISNA(MATCH($BW594,'2015'!$A$52:$A$307,0)),257,MATCH($BW594,'2015'!$A$52:$A$307,0))</f>
        <v>257</v>
      </c>
      <c r="CO594" s="147">
        <f>IF(ISNA(MATCH($BW594,'2016'!$A$52:$A$307,0)),257,MATCH($BW594,'2016'!$A$52:$A$307,0))</f>
        <v>257</v>
      </c>
      <c r="CQ594">
        <f t="shared" si="477"/>
        <v>178</v>
      </c>
      <c r="CR594" s="281"/>
      <c r="CS594" s="279"/>
      <c r="CT594" s="278">
        <f t="shared" si="478"/>
        <v>20</v>
      </c>
      <c r="CU594" s="279">
        <f t="shared" si="479"/>
        <v>13.331999999999999</v>
      </c>
      <c r="CV594" s="279">
        <f t="shared" si="480"/>
        <v>8.8871111999999997</v>
      </c>
      <c r="CW594" s="279">
        <f t="shared" si="481"/>
        <v>5.9241483259199992</v>
      </c>
      <c r="CX594" s="279">
        <f t="shared" si="482"/>
        <v>3.9490372740582713</v>
      </c>
      <c r="CY594" s="279">
        <f t="shared" si="483"/>
        <v>2.6324282468872435</v>
      </c>
      <c r="CZ594" s="279">
        <f t="shared" si="484"/>
        <v>1.7547766693750364</v>
      </c>
      <c r="DA594" s="279">
        <f t="shared" si="485"/>
        <v>1.1697341278053992</v>
      </c>
      <c r="DB594" s="279">
        <f t="shared" si="486"/>
        <v>0.7797447695950791</v>
      </c>
      <c r="DC594" s="279">
        <f t="shared" si="487"/>
        <v>0.51977786341207965</v>
      </c>
      <c r="DD594" s="279">
        <f t="shared" si="488"/>
        <v>0.34648392375049231</v>
      </c>
      <c r="DE594" s="279">
        <f t="shared" si="489"/>
        <v>0.23096618357207815</v>
      </c>
      <c r="DF594" s="279">
        <f t="shared" si="490"/>
        <v>0.1539620579691473</v>
      </c>
      <c r="DG594" s="279">
        <f t="shared" si="491"/>
        <v>0.10263110784223359</v>
      </c>
      <c r="DH594" s="280">
        <f t="shared" si="492"/>
        <v>6.8413896487632908E-2</v>
      </c>
      <c r="DI594" s="280">
        <f t="shared" si="493"/>
        <v>4.5604703398656098E-2</v>
      </c>
      <c r="DJ594" s="154" t="e">
        <f t="shared" si="494"/>
        <v>#N/A</v>
      </c>
      <c r="DK594" s="279">
        <f t="shared" si="495"/>
        <v>178</v>
      </c>
      <c r="DL594" s="97"/>
      <c r="DM594" s="154"/>
      <c r="DN594" s="267">
        <f t="shared" ref="DN594:DY594" si="523">BE594+AJ594+DM594</f>
        <v>20</v>
      </c>
      <c r="DO594" s="154">
        <f t="shared" si="523"/>
        <v>20</v>
      </c>
      <c r="DP594" s="154">
        <f t="shared" si="523"/>
        <v>20</v>
      </c>
      <c r="DQ594" s="154">
        <f t="shared" si="523"/>
        <v>20</v>
      </c>
      <c r="DR594" s="154">
        <f t="shared" si="523"/>
        <v>20</v>
      </c>
      <c r="DS594" s="154">
        <f t="shared" si="523"/>
        <v>20</v>
      </c>
      <c r="DT594" s="154">
        <f t="shared" si="523"/>
        <v>20</v>
      </c>
      <c r="DU594" s="154">
        <f t="shared" si="523"/>
        <v>20</v>
      </c>
      <c r="DV594" s="154">
        <f t="shared" si="523"/>
        <v>20</v>
      </c>
      <c r="DW594" s="154">
        <f t="shared" si="523"/>
        <v>20</v>
      </c>
      <c r="DX594" s="154">
        <f t="shared" si="523"/>
        <v>20</v>
      </c>
      <c r="DY594" s="154">
        <f t="shared" si="523"/>
        <v>20</v>
      </c>
      <c r="DZ594" s="154">
        <f t="shared" si="497"/>
        <v>20</v>
      </c>
      <c r="EA594" s="154">
        <f t="shared" si="498"/>
        <v>20</v>
      </c>
      <c r="EB594" s="264">
        <f t="shared" si="499"/>
        <v>20</v>
      </c>
      <c r="EC594" s="264">
        <f t="shared" si="500"/>
        <v>20</v>
      </c>
      <c r="ED594" s="154">
        <f t="shared" si="501"/>
        <v>333</v>
      </c>
    </row>
    <row r="595" spans="2:134" ht="13" thickBot="1" x14ac:dyDescent="0.3">
      <c r="B595" s="131">
        <v>349</v>
      </c>
      <c r="C595" s="50">
        <f t="shared" si="442"/>
        <v>1</v>
      </c>
      <c r="D595" s="50">
        <f t="shared" si="443"/>
        <v>0</v>
      </c>
      <c r="E595" s="97"/>
      <c r="F595" s="2">
        <f t="shared" si="512"/>
        <v>590</v>
      </c>
      <c r="G595" s="99">
        <v>422</v>
      </c>
      <c r="H595" s="98">
        <f>15- COUNTIF(L595:AC595,"#N/A")</f>
        <v>0</v>
      </c>
      <c r="I595" s="131">
        <f>SUM(AH595:AY595)+SUM(BE595:BT595)</f>
        <v>20</v>
      </c>
      <c r="J595" s="398">
        <f>DI595</f>
        <v>4.5604703398656098E-2</v>
      </c>
      <c r="K595" s="456" t="str">
        <f>IF(ISNUMBER(MATCH(G595,'[4]OPR data'!$A$3:$A$2900,0)),"Y","N")</f>
        <v>Y</v>
      </c>
      <c r="L595" s="110"/>
      <c r="M595" s="233"/>
      <c r="N595" s="469" t="str">
        <f>(INDEX(Finish_table!R$4:R$83,MATCH('16 Year_History_Results'!$G595,Finish_table!S$4:S$83,0),1))</f>
        <v>QF</v>
      </c>
      <c r="O595" s="233" t="e">
        <f>(INDEX(Finish_table!Z$4:Z$99,MATCH('16 Year_History_Results'!$G595,Finish_table!AA$4:AA$99,0),1))</f>
        <v>#N/A</v>
      </c>
      <c r="P595" s="233" t="e">
        <f>(INDEX(Finish_table!AI$4:AI$99,MATCH('16 Year_History_Results'!$G595,Finish_table!AJ$4:AJ$99,0),1))</f>
        <v>#N/A</v>
      </c>
      <c r="Q595" s="233" t="e">
        <f>(INDEX(Finish_table!AR$4:AR$99,MATCH('16 Year_History_Results'!$G595,Finish_table!AS$4:AS$99,0),1))</f>
        <v>#N/A</v>
      </c>
      <c r="R595" s="233" t="e">
        <f>(INDEX(Finish_table!BA$4:BA$99,MATCH('16 Year_History_Results'!$G595,Finish_table!BB$4:BB$99,0),1))</f>
        <v>#N/A</v>
      </c>
      <c r="S595" s="233" t="e">
        <f>(INDEX(Finish_table!BJ$4:BJ$99,MATCH('16 Year_History_Results'!$G595,Finish_table!BK$4:BK$99,0),1))</f>
        <v>#N/A</v>
      </c>
      <c r="T595" s="233" t="e">
        <f>(INDEX(Finish_table!BS$4:BS$99,MATCH('16 Year_History_Results'!$G595,Finish_table!BT$4:BT$99,0),1))</f>
        <v>#N/A</v>
      </c>
      <c r="U595" s="233" t="e">
        <f>(INDEX(Finish_table!CB$4:CB$99,MATCH('16 Year_History_Results'!$G595,Finish_table!CC$4:CC$99,0),1))</f>
        <v>#N/A</v>
      </c>
      <c r="V595" s="233" t="e">
        <f>(INDEX(Finish_table!CK$4:CK$99,MATCH('16 Year_History_Results'!$G595,Finish_table!CL$4:CL$99,0),1))</f>
        <v>#N/A</v>
      </c>
      <c r="W595" s="233" t="e">
        <f>(INDEX(Finish_table!CT$4:CT$99,MATCH('16 Year_History_Results'!$G595,Finish_table!CU$4:CU$99,0),1))</f>
        <v>#N/A</v>
      </c>
      <c r="X595" s="233" t="e">
        <f>(INDEX(Finish_table!DC$4:DC$99,MATCH('16 Year_History_Results'!$G595,Finish_table!DD$4:DD$99,0),1))</f>
        <v>#N/A</v>
      </c>
      <c r="Y595" s="233" t="e">
        <f>(INDEX(Finish_table!DL$4:DL$99,MATCH('16 Year_History_Results'!$G595,Finish_table!DM$4:DM$99,0),1))</f>
        <v>#N/A</v>
      </c>
      <c r="Z595" s="233" t="e">
        <f>(INDEX(Finish_table!DU$4:DU$99,MATCH('16 Year_History_Results'!$G595,Finish_table!DV$4:DV$99,0),1))</f>
        <v>#N/A</v>
      </c>
      <c r="AA595" s="233" t="e">
        <f>(INDEX(Finish_table!ED$4:ED$140,MATCH('16 Year_History_Results'!$G595,Finish_table!EE$4:EE$140,0),1))</f>
        <v>#N/A</v>
      </c>
      <c r="AB595" s="233" t="e">
        <f>(INDEX(Finish_table!EM$4:EM$224,MATCH('16 Year_History_Results'!$G595,Finish_table!EN$4:EN$224,0),1))</f>
        <v>#N/A</v>
      </c>
      <c r="AC595" s="253" t="e">
        <f>(INDEX(Finish_table!EW$4:EW$224,MATCH('16 Year_History_Results'!$G595,Finish_table!EX$4:EX$224,0),1))</f>
        <v>#N/A</v>
      </c>
      <c r="AG595">
        <f t="shared" si="476"/>
        <v>422</v>
      </c>
      <c r="AH595" s="110"/>
      <c r="AI595" s="2"/>
      <c r="AJ595" s="146">
        <f>INDEX('2001'!$C$44:$C$140,'16 Year_History_Results'!BZ595)</f>
        <v>10</v>
      </c>
      <c r="AK595" s="2">
        <f>INDEX('2002'!$C$44:$C$140,'16 Year_History_Results'!CA595)</f>
        <v>0</v>
      </c>
      <c r="AL595" s="2">
        <f>INDEX('2003'!$C$44:$C$140,'16 Year_History_Results'!CB595)</f>
        <v>0</v>
      </c>
      <c r="AM595" s="2">
        <f>INDEX('2004'!$C$44:$C$140,'16 Year_History_Results'!CC595)</f>
        <v>0</v>
      </c>
      <c r="AN595" s="2">
        <f>INDEX('2005'!$C$44:$C$140,'16 Year_History_Results'!CD595)</f>
        <v>0</v>
      </c>
      <c r="AO595" s="2">
        <f>INDEX('2006'!$C$44:$C$140,'16 Year_History_Results'!CE595)</f>
        <v>0</v>
      </c>
      <c r="AP595" s="2">
        <f>INDEX('2007'!$C$44:$C$140,'16 Year_History_Results'!CF595)</f>
        <v>0</v>
      </c>
      <c r="AQ595" s="2">
        <f>INDEX('2008'!$C$44:$C$140,'16 Year_History_Results'!CG595)</f>
        <v>0</v>
      </c>
      <c r="AR595" s="2">
        <f>INDEX('2009'!$C$44:$C$140,'16 Year_History_Results'!CH595)</f>
        <v>0</v>
      </c>
      <c r="AS595" s="2">
        <f>INDEX('2010'!$C$44:$C$140,'16 Year_History_Results'!CI595)</f>
        <v>0</v>
      </c>
      <c r="AT595" s="2">
        <f>INDEX('2011'!$C$44:$C$140,'16 Year_History_Results'!CJ595)</f>
        <v>0</v>
      </c>
      <c r="AU595" s="2">
        <f>INDEX('2012'!$C$44:$C$140,'16 Year_History_Results'!CK595)</f>
        <v>0</v>
      </c>
      <c r="AV595" s="2">
        <f>INDEX('2013'!$C$44:$C$140,'16 Year_History_Results'!CL595)</f>
        <v>0</v>
      </c>
      <c r="AW595" s="2">
        <f>INDEX('2014'!$C$52:$C$180,'16 Year_History_Results'!CM595)</f>
        <v>0</v>
      </c>
      <c r="AX595" s="2">
        <f>INDEX('2015'!$E$52:$E$308,'16 Year_History_Results'!CN595)</f>
        <v>0</v>
      </c>
      <c r="AY595" s="147">
        <f>INDEX('2016'!$E$52:$E$308,'16 Year_History_Results'!CO595)</f>
        <v>0</v>
      </c>
      <c r="AZ595" s="2"/>
      <c r="BB595">
        <f t="shared" si="444"/>
        <v>422</v>
      </c>
      <c r="BC595" s="110"/>
      <c r="BD595" s="97"/>
      <c r="BE595" s="146">
        <f>INDEX('2001'!$B$44:$B$140,'16 Year_History_Results'!BZ595)</f>
        <v>10</v>
      </c>
      <c r="BF595" s="2">
        <f>INDEX('2002'!$B$44:$B$140,'16 Year_History_Results'!CA595)</f>
        <v>0</v>
      </c>
      <c r="BG595" s="2">
        <f>INDEX('2003'!$B$44:$B$140,'16 Year_History_Results'!CB595)</f>
        <v>0</v>
      </c>
      <c r="BH595" s="2">
        <f>INDEX('2004'!$B$44:$B$140,'16 Year_History_Results'!CC595)</f>
        <v>0</v>
      </c>
      <c r="BI595" s="2">
        <f>INDEX('2005'!$B$44:$B$140,'16 Year_History_Results'!CD595)</f>
        <v>0</v>
      </c>
      <c r="BJ595" s="2">
        <f>INDEX('2006'!$B$44:$B$140,'16 Year_History_Results'!CE595)</f>
        <v>0</v>
      </c>
      <c r="BK595" s="2">
        <f>INDEX('2007'!$B$44:$B$140,'16 Year_History_Results'!CF595)</f>
        <v>0</v>
      </c>
      <c r="BL595" s="2">
        <f>INDEX('2008'!$B$44:$B$140,'16 Year_History_Results'!CG595)</f>
        <v>0</v>
      </c>
      <c r="BM595" s="2">
        <f>INDEX('2009'!$B$44:$B$140,'16 Year_History_Results'!CH595)</f>
        <v>0</v>
      </c>
      <c r="BN595" s="2">
        <f>INDEX('2010'!$B$44:$B$140,'16 Year_History_Results'!CI595)</f>
        <v>0</v>
      </c>
      <c r="BO595" s="2">
        <f>INDEX('2011'!$B$44:$B$140,'16 Year_History_Results'!CJ595)</f>
        <v>0</v>
      </c>
      <c r="BP595" s="2">
        <f>INDEX('2012'!$B$44:$B$140,'16 Year_History_Results'!CK595)</f>
        <v>0</v>
      </c>
      <c r="BQ595" s="2">
        <f>INDEX('2013'!$B$44:$B$140,'16 Year_History_Results'!CL595)</f>
        <v>0</v>
      </c>
      <c r="BR595" s="2">
        <f>INDEX('2014'!$B$52:$B$180,'16 Year_History_Results'!CM595)</f>
        <v>0</v>
      </c>
      <c r="BS595" s="147">
        <f>INDEX('2015'!$B$52:$B$308,'16 Year_History_Results'!CN595)</f>
        <v>0</v>
      </c>
      <c r="BT595" s="147">
        <f>INDEX('2016'!$B$52:$B$308,'16 Year_History_Results'!CO595)</f>
        <v>0</v>
      </c>
      <c r="BW595">
        <f t="shared" si="445"/>
        <v>422</v>
      </c>
      <c r="BX595" s="110"/>
      <c r="BY595" s="97"/>
      <c r="BZ595" s="146">
        <f>IF(ISNA(MATCH($BW595,'2001'!$A$44:$A$139,0)),97,MATCH($BW595,'2001'!$A$44:$A$139,0))</f>
        <v>73</v>
      </c>
      <c r="CA595" s="2">
        <f>IF(ISNA(MATCH($BW595,'2002'!$A$44:$A$139,0)),97,MATCH($BW595,'2002'!$A$44:$A$139,0))</f>
        <v>97</v>
      </c>
      <c r="CB595" s="2">
        <f>IF(ISNA(MATCH($BW595,'2003'!$A$44:$A$139,0)),97,MATCH($BW595,'2003'!$A$44:$A$139,0))</f>
        <v>97</v>
      </c>
      <c r="CC595" s="2">
        <f>IF(ISNA(MATCH($BW595,'2004'!$A$44:$A$139,0)),97,MATCH($BW595,'2004'!$A$44:$A$139,0))</f>
        <v>97</v>
      </c>
      <c r="CD595" s="2">
        <f>IF(ISNA(MATCH($BW595,'2005'!$A$44:$A$139,0)),97,MATCH($BW595,'2005'!$A$44:$A$139,0))</f>
        <v>97</v>
      </c>
      <c r="CE595" s="2">
        <f>IF(ISNA(MATCH($BW595,'2006'!$A$44:$A$139,0)),97,MATCH($BW595,'2006'!$A$44:$A$139,0))</f>
        <v>97</v>
      </c>
      <c r="CF595" s="2">
        <f>IF(ISNA(MATCH($BW595,'2007'!$A$44:$A$139,0)),97,MATCH($BW595,'2007'!$A$44:$A$139,0))</f>
        <v>97</v>
      </c>
      <c r="CG595" s="2">
        <f>IF(ISNA(MATCH($BW595,'2008'!$A$44:$A$139,0)),97,MATCH($BW595,'2008'!$A$44:$A$139,0))</f>
        <v>97</v>
      </c>
      <c r="CH595" s="2">
        <f>IF(ISNA(MATCH($BW595,'2009'!$A$44:$A$139,0)),97,MATCH($BW595,'2009'!$A$44:$A$139,0))</f>
        <v>97</v>
      </c>
      <c r="CI595" s="2">
        <f>IF(ISNA(MATCH($BW595,'2010'!$A$44:$A$139,0)),97,MATCH($BW595,'2010'!$A$44:$A$139,0))</f>
        <v>97</v>
      </c>
      <c r="CJ595" s="2">
        <f>IF(ISNA(MATCH($BW595,'2011'!$A$44:$A$139,0)),97,MATCH($BW595,'2011'!$A$44:$A$139,0))</f>
        <v>97</v>
      </c>
      <c r="CK595" s="2">
        <f>IF(ISNA(MATCH($BW595,'2012'!$A$44:$A$139,0)),97,MATCH($BW595,'2012'!$A$44:$A$139,0))</f>
        <v>97</v>
      </c>
      <c r="CL595" s="2">
        <f>IF(ISNA(MATCH($BW595,'2013'!$A$44:$A$139,0)),97,MATCH($BW595,'2013'!$A$44:$A$139,0))</f>
        <v>97</v>
      </c>
      <c r="CM595" s="2">
        <f>IF(ISNA(MATCH($BW595,'2014'!$A$52:$A$179,0)),129,MATCH($BW595,'2014'!$A$52:$A$179,0))</f>
        <v>129</v>
      </c>
      <c r="CN595" s="147">
        <f>IF(ISNA(MATCH($BW595,'2015'!$A$52:$A$307,0)),257,MATCH($BW595,'2015'!$A$52:$A$307,0))</f>
        <v>257</v>
      </c>
      <c r="CO595" s="147">
        <f>IF(ISNA(MATCH($BW595,'2016'!$A$52:$A$307,0)),257,MATCH($BW595,'2016'!$A$52:$A$307,0))</f>
        <v>257</v>
      </c>
      <c r="CQ595">
        <f t="shared" si="477"/>
        <v>422</v>
      </c>
      <c r="CR595" s="281"/>
      <c r="CS595" s="279"/>
      <c r="CT595" s="278">
        <f t="shared" si="478"/>
        <v>20</v>
      </c>
      <c r="CU595" s="279">
        <f t="shared" si="479"/>
        <v>13.331999999999999</v>
      </c>
      <c r="CV595" s="279">
        <f t="shared" si="480"/>
        <v>8.8871111999999997</v>
      </c>
      <c r="CW595" s="279">
        <f t="shared" si="481"/>
        <v>5.9241483259199992</v>
      </c>
      <c r="CX595" s="279">
        <f t="shared" si="482"/>
        <v>3.9490372740582713</v>
      </c>
      <c r="CY595" s="279">
        <f t="shared" si="483"/>
        <v>2.6324282468872435</v>
      </c>
      <c r="CZ595" s="279">
        <f t="shared" si="484"/>
        <v>1.7547766693750364</v>
      </c>
      <c r="DA595" s="279">
        <f t="shared" si="485"/>
        <v>1.1697341278053992</v>
      </c>
      <c r="DB595" s="279">
        <f t="shared" si="486"/>
        <v>0.7797447695950791</v>
      </c>
      <c r="DC595" s="279">
        <f t="shared" si="487"/>
        <v>0.51977786341207965</v>
      </c>
      <c r="DD595" s="279">
        <f t="shared" si="488"/>
        <v>0.34648392375049231</v>
      </c>
      <c r="DE595" s="279">
        <f t="shared" si="489"/>
        <v>0.23096618357207815</v>
      </c>
      <c r="DF595" s="279">
        <f t="shared" si="490"/>
        <v>0.1539620579691473</v>
      </c>
      <c r="DG595" s="279">
        <f t="shared" si="491"/>
        <v>0.10263110784223359</v>
      </c>
      <c r="DH595" s="280">
        <f t="shared" si="492"/>
        <v>6.8413896487632908E-2</v>
      </c>
      <c r="DI595" s="280">
        <f t="shared" si="493"/>
        <v>4.5604703398656098E-2</v>
      </c>
      <c r="DJ595" s="154" t="e">
        <f t="shared" si="494"/>
        <v>#N/A</v>
      </c>
      <c r="DK595" s="279">
        <f t="shared" si="495"/>
        <v>422</v>
      </c>
      <c r="DL595" s="97"/>
      <c r="DM595" s="154"/>
      <c r="DN595" s="267">
        <f t="shared" ref="DN595:DY595" si="524">BE595+AJ595+DM595</f>
        <v>20</v>
      </c>
      <c r="DO595" s="154">
        <f t="shared" si="524"/>
        <v>20</v>
      </c>
      <c r="DP595" s="154">
        <f t="shared" si="524"/>
        <v>20</v>
      </c>
      <c r="DQ595" s="154">
        <f t="shared" si="524"/>
        <v>20</v>
      </c>
      <c r="DR595" s="154">
        <f t="shared" si="524"/>
        <v>20</v>
      </c>
      <c r="DS595" s="154">
        <f t="shared" si="524"/>
        <v>20</v>
      </c>
      <c r="DT595" s="154">
        <f t="shared" si="524"/>
        <v>20</v>
      </c>
      <c r="DU595" s="154">
        <f t="shared" si="524"/>
        <v>20</v>
      </c>
      <c r="DV595" s="154">
        <f t="shared" si="524"/>
        <v>20</v>
      </c>
      <c r="DW595" s="154">
        <f t="shared" si="524"/>
        <v>20</v>
      </c>
      <c r="DX595" s="154">
        <f t="shared" si="524"/>
        <v>20</v>
      </c>
      <c r="DY595" s="154">
        <f t="shared" si="524"/>
        <v>20</v>
      </c>
      <c r="DZ595" s="154">
        <f t="shared" si="497"/>
        <v>20</v>
      </c>
      <c r="EA595" s="154">
        <f t="shared" si="498"/>
        <v>20</v>
      </c>
      <c r="EB595" s="264">
        <f t="shared" si="499"/>
        <v>20</v>
      </c>
      <c r="EC595" s="264">
        <f t="shared" si="500"/>
        <v>20</v>
      </c>
      <c r="ED595" s="154">
        <f t="shared" si="501"/>
        <v>333</v>
      </c>
    </row>
    <row r="596" spans="2:134" ht="13" thickBot="1" x14ac:dyDescent="0.3">
      <c r="B596" s="131">
        <v>349</v>
      </c>
      <c r="C596" s="50">
        <f t="shared" si="442"/>
        <v>2</v>
      </c>
      <c r="D596" s="50">
        <f t="shared" si="443"/>
        <v>2</v>
      </c>
      <c r="E596" s="97"/>
      <c r="F596" s="2">
        <f t="shared" si="512"/>
        <v>591</v>
      </c>
      <c r="G596" s="394">
        <v>151</v>
      </c>
      <c r="H596" s="98">
        <f>15- COUNTIF(L596:AC596,"#N/A")</f>
        <v>0</v>
      </c>
      <c r="I596" s="131">
        <f>SUM(AH596:AY596)+SUM(BE596:BT596)</f>
        <v>13</v>
      </c>
      <c r="J596" s="398">
        <f>DI596</f>
        <v>4.4469032716961385E-2</v>
      </c>
      <c r="K596" s="456" t="str">
        <f>IF(ISNUMBER(MATCH(G596,'[4]OPR data'!$A$3:$A$2900,0)),"Y","N")</f>
        <v>Y</v>
      </c>
      <c r="L596" s="110"/>
      <c r="M596" s="233"/>
      <c r="N596" s="469" t="e">
        <f>(INDEX(Finish_table!R$4:R$83,MATCH('16 Year_History_Results'!$G596,Finish_table!S$4:S$83,0),1))</f>
        <v>#N/A</v>
      </c>
      <c r="O596" s="233" t="str">
        <f>(INDEX(Finish_table!Z$4:Z$99,MATCH('16 Year_History_Results'!$G596,Finish_table!AA$4:AA$99,0),1))</f>
        <v>SF</v>
      </c>
      <c r="P596" s="233" t="e">
        <f>(INDEX(Finish_table!AI$4:AI$99,MATCH('16 Year_History_Results'!$G596,Finish_table!AJ$4:AJ$99,0),1))</f>
        <v>#N/A</v>
      </c>
      <c r="Q596" s="233" t="e">
        <f>(INDEX(Finish_table!AR$4:AR$99,MATCH('16 Year_History_Results'!$G596,Finish_table!AS$4:AS$99,0),1))</f>
        <v>#N/A</v>
      </c>
      <c r="R596" s="233" t="e">
        <f>(INDEX(Finish_table!BA$4:BA$99,MATCH('16 Year_History_Results'!$G596,Finish_table!BB$4:BB$99,0),1))</f>
        <v>#N/A</v>
      </c>
      <c r="S596" s="233" t="e">
        <f>(INDEX(Finish_table!BJ$4:BJ$99,MATCH('16 Year_History_Results'!$G596,Finish_table!BK$4:BK$99,0),1))</f>
        <v>#N/A</v>
      </c>
      <c r="T596" s="233" t="e">
        <f>(INDEX(Finish_table!BS$4:BS$99,MATCH('16 Year_History_Results'!$G596,Finish_table!BT$4:BT$99,0),1))</f>
        <v>#N/A</v>
      </c>
      <c r="U596" s="233" t="e">
        <f>(INDEX(Finish_table!CB$4:CB$99,MATCH('16 Year_History_Results'!$G596,Finish_table!CC$4:CC$99,0),1))</f>
        <v>#N/A</v>
      </c>
      <c r="V596" s="233" t="e">
        <f>(INDEX(Finish_table!CK$4:CK$99,MATCH('16 Year_History_Results'!$G596,Finish_table!CL$4:CL$99,0),1))</f>
        <v>#N/A</v>
      </c>
      <c r="W596" s="233" t="e">
        <f>(INDEX(Finish_table!CT$4:CT$99,MATCH('16 Year_History_Results'!$G596,Finish_table!CU$4:CU$99,0),1))</f>
        <v>#N/A</v>
      </c>
      <c r="X596" s="233" t="e">
        <f>(INDEX(Finish_table!DC$4:DC$99,MATCH('16 Year_History_Results'!$G596,Finish_table!DD$4:DD$99,0),1))</f>
        <v>#N/A</v>
      </c>
      <c r="Y596" s="233" t="e">
        <f>(INDEX(Finish_table!DL$4:DL$99,MATCH('16 Year_History_Results'!$G596,Finish_table!DM$4:DM$99,0),1))</f>
        <v>#N/A</v>
      </c>
      <c r="Z596" s="233" t="e">
        <f>(INDEX(Finish_table!DU$4:DU$99,MATCH('16 Year_History_Results'!$G596,Finish_table!DV$4:DV$99,0),1))</f>
        <v>#N/A</v>
      </c>
      <c r="AA596" s="233" t="e">
        <f>(INDEX(Finish_table!ED$4:ED$140,MATCH('16 Year_History_Results'!$G596,Finish_table!EE$4:EE$140,0),1))</f>
        <v>#N/A</v>
      </c>
      <c r="AB596" s="233" t="e">
        <f>(INDEX(Finish_table!EM$4:EM$224,MATCH('16 Year_History_Results'!$G596,Finish_table!EN$4:EN$224,0),1))</f>
        <v>#N/A</v>
      </c>
      <c r="AC596" s="253" t="e">
        <f>(INDEX(Finish_table!EW$4:EW$224,MATCH('16 Year_History_Results'!$G596,Finish_table!EX$4:EX$224,0),1))</f>
        <v>#N/A</v>
      </c>
      <c r="AG596">
        <f t="shared" si="476"/>
        <v>151</v>
      </c>
      <c r="AH596" s="110"/>
      <c r="AI596" s="2"/>
      <c r="AJ596" s="146">
        <f>INDEX('2001'!$C$44:$C$140,'16 Year_History_Results'!BZ596)</f>
        <v>0</v>
      </c>
      <c r="AK596" s="2">
        <f>INDEX('2002'!$C$44:$C$140,'16 Year_History_Results'!CA596)</f>
        <v>10</v>
      </c>
      <c r="AL596" s="2">
        <f>INDEX('2003'!$C$44:$C$140,'16 Year_History_Results'!CB596)</f>
        <v>0</v>
      </c>
      <c r="AM596" s="2">
        <f>INDEX('2004'!$C$44:$C$140,'16 Year_History_Results'!CC596)</f>
        <v>0</v>
      </c>
      <c r="AN596" s="2">
        <f>INDEX('2005'!$C$44:$C$140,'16 Year_History_Results'!CD596)</f>
        <v>0</v>
      </c>
      <c r="AO596" s="2">
        <f>INDEX('2006'!$C$44:$C$140,'16 Year_History_Results'!CE596)</f>
        <v>0</v>
      </c>
      <c r="AP596" s="2">
        <f>INDEX('2007'!$C$44:$C$140,'16 Year_History_Results'!CF596)</f>
        <v>0</v>
      </c>
      <c r="AQ596" s="2">
        <f>INDEX('2008'!$C$44:$C$140,'16 Year_History_Results'!CG596)</f>
        <v>0</v>
      </c>
      <c r="AR596" s="2">
        <f>INDEX('2009'!$C$44:$C$140,'16 Year_History_Results'!CH596)</f>
        <v>0</v>
      </c>
      <c r="AS596" s="2">
        <f>INDEX('2010'!$C$44:$C$140,'16 Year_History_Results'!CI596)</f>
        <v>0</v>
      </c>
      <c r="AT596" s="2">
        <f>INDEX('2011'!$C$44:$C$140,'16 Year_History_Results'!CJ596)</f>
        <v>0</v>
      </c>
      <c r="AU596" s="2">
        <f>INDEX('2012'!$C$44:$C$140,'16 Year_History_Results'!CK596)</f>
        <v>0</v>
      </c>
      <c r="AV596" s="2">
        <f>INDEX('2013'!$C$44:$C$140,'16 Year_History_Results'!CL596)</f>
        <v>0</v>
      </c>
      <c r="AW596" s="2">
        <f>INDEX('2014'!$C$52:$C$180,'16 Year_History_Results'!CM596)</f>
        <v>0</v>
      </c>
      <c r="AX596" s="2">
        <f>INDEX('2015'!$E$52:$E$308,'16 Year_History_Results'!CN596)</f>
        <v>0</v>
      </c>
      <c r="AY596" s="147">
        <f>INDEX('2016'!$E$52:$E$308,'16 Year_History_Results'!CO596)</f>
        <v>0</v>
      </c>
      <c r="AZ596" s="2"/>
      <c r="BB596">
        <f t="shared" si="444"/>
        <v>151</v>
      </c>
      <c r="BC596" s="110"/>
      <c r="BD596" s="97"/>
      <c r="BE596" s="146">
        <f>INDEX('2001'!$B$44:$B$140,'16 Year_History_Results'!BZ596)</f>
        <v>0</v>
      </c>
      <c r="BF596" s="2">
        <f>INDEX('2002'!$B$44:$B$140,'16 Year_History_Results'!CA596)</f>
        <v>3</v>
      </c>
      <c r="BG596" s="2">
        <f>INDEX('2003'!$B$44:$B$140,'16 Year_History_Results'!CB596)</f>
        <v>0</v>
      </c>
      <c r="BH596" s="2">
        <f>INDEX('2004'!$B$44:$B$140,'16 Year_History_Results'!CC596)</f>
        <v>0</v>
      </c>
      <c r="BI596" s="2">
        <f>INDEX('2005'!$B$44:$B$140,'16 Year_History_Results'!CD596)</f>
        <v>0</v>
      </c>
      <c r="BJ596" s="2">
        <f>INDEX('2006'!$B$44:$B$140,'16 Year_History_Results'!CE596)</f>
        <v>0</v>
      </c>
      <c r="BK596" s="2">
        <f>INDEX('2007'!$B$44:$B$140,'16 Year_History_Results'!CF596)</f>
        <v>0</v>
      </c>
      <c r="BL596" s="2">
        <f>INDEX('2008'!$B$44:$B$140,'16 Year_History_Results'!CG596)</f>
        <v>0</v>
      </c>
      <c r="BM596" s="2">
        <f>INDEX('2009'!$B$44:$B$140,'16 Year_History_Results'!CH596)</f>
        <v>0</v>
      </c>
      <c r="BN596" s="2">
        <f>INDEX('2010'!$B$44:$B$140,'16 Year_History_Results'!CI596)</f>
        <v>0</v>
      </c>
      <c r="BO596" s="2">
        <f>INDEX('2011'!$B$44:$B$140,'16 Year_History_Results'!CJ596)</f>
        <v>0</v>
      </c>
      <c r="BP596" s="2">
        <f>INDEX('2012'!$B$44:$B$140,'16 Year_History_Results'!CK596)</f>
        <v>0</v>
      </c>
      <c r="BQ596" s="2">
        <f>INDEX('2013'!$B$44:$B$140,'16 Year_History_Results'!CL596)</f>
        <v>0</v>
      </c>
      <c r="BR596" s="2">
        <f>INDEX('2014'!$B$52:$B$180,'16 Year_History_Results'!CM596)</f>
        <v>0</v>
      </c>
      <c r="BS596" s="147">
        <f>INDEX('2015'!$B$52:$B$308,'16 Year_History_Results'!CN596)</f>
        <v>0</v>
      </c>
      <c r="BT596" s="147">
        <f>INDEX('2016'!$B$52:$B$308,'16 Year_History_Results'!CO596)</f>
        <v>0</v>
      </c>
      <c r="BW596">
        <f t="shared" si="445"/>
        <v>151</v>
      </c>
      <c r="BX596" s="110"/>
      <c r="BY596" s="97"/>
      <c r="BZ596" s="146">
        <f>IF(ISNA(MATCH($BW596,'2001'!$A$44:$A$139,0)),97,MATCH($BW596,'2001'!$A$44:$A$139,0))</f>
        <v>97</v>
      </c>
      <c r="CA596" s="2">
        <f>IF(ISNA(MATCH($BW596,'2002'!$A$44:$A$139,0)),97,MATCH($BW596,'2002'!$A$44:$A$139,0))</f>
        <v>34</v>
      </c>
      <c r="CB596" s="2">
        <f>IF(ISNA(MATCH($BW596,'2003'!$A$44:$A$139,0)),97,MATCH($BW596,'2003'!$A$44:$A$139,0))</f>
        <v>97</v>
      </c>
      <c r="CC596" s="2">
        <f>IF(ISNA(MATCH($BW596,'2004'!$A$44:$A$139,0)),97,MATCH($BW596,'2004'!$A$44:$A$139,0))</f>
        <v>97</v>
      </c>
      <c r="CD596" s="2">
        <f>IF(ISNA(MATCH($BW596,'2005'!$A$44:$A$139,0)),97,MATCH($BW596,'2005'!$A$44:$A$139,0))</f>
        <v>97</v>
      </c>
      <c r="CE596" s="2">
        <f>IF(ISNA(MATCH($BW596,'2006'!$A$44:$A$139,0)),97,MATCH($BW596,'2006'!$A$44:$A$139,0))</f>
        <v>97</v>
      </c>
      <c r="CF596" s="2">
        <f>IF(ISNA(MATCH($BW596,'2007'!$A$44:$A$139,0)),97,MATCH($BW596,'2007'!$A$44:$A$139,0))</f>
        <v>97</v>
      </c>
      <c r="CG596" s="2">
        <f>IF(ISNA(MATCH($BW596,'2008'!$A$44:$A$139,0)),97,MATCH($BW596,'2008'!$A$44:$A$139,0))</f>
        <v>97</v>
      </c>
      <c r="CH596" s="2">
        <f>IF(ISNA(MATCH($BW596,'2009'!$A$44:$A$139,0)),97,MATCH($BW596,'2009'!$A$44:$A$139,0))</f>
        <v>97</v>
      </c>
      <c r="CI596" s="2">
        <f>IF(ISNA(MATCH($BW596,'2010'!$A$44:$A$139,0)),97,MATCH($BW596,'2010'!$A$44:$A$139,0))</f>
        <v>97</v>
      </c>
      <c r="CJ596" s="2">
        <f>IF(ISNA(MATCH($BW596,'2011'!$A$44:$A$139,0)),97,MATCH($BW596,'2011'!$A$44:$A$139,0))</f>
        <v>97</v>
      </c>
      <c r="CK596" s="2">
        <f>IF(ISNA(MATCH($BW596,'2012'!$A$44:$A$139,0)),97,MATCH($BW596,'2012'!$A$44:$A$139,0))</f>
        <v>97</v>
      </c>
      <c r="CL596" s="2">
        <f>IF(ISNA(MATCH($BW596,'2013'!$A$44:$A$139,0)),97,MATCH($BW596,'2013'!$A$44:$A$139,0))</f>
        <v>97</v>
      </c>
      <c r="CM596" s="2">
        <f>IF(ISNA(MATCH($BW596,'2014'!$A$52:$A$179,0)),129,MATCH($BW596,'2014'!$A$52:$A$179,0))</f>
        <v>129</v>
      </c>
      <c r="CN596" s="147">
        <f>IF(ISNA(MATCH($BW596,'2015'!$A$52:$A$307,0)),257,MATCH($BW596,'2015'!$A$52:$A$307,0))</f>
        <v>257</v>
      </c>
      <c r="CO596" s="147">
        <f>IF(ISNA(MATCH($BW596,'2016'!$A$52:$A$307,0)),257,MATCH($BW596,'2016'!$A$52:$A$307,0))</f>
        <v>257</v>
      </c>
      <c r="CQ596">
        <f t="shared" si="477"/>
        <v>151</v>
      </c>
      <c r="CR596" s="281"/>
      <c r="CS596" s="279"/>
      <c r="CT596" s="278">
        <f t="shared" si="478"/>
        <v>0</v>
      </c>
      <c r="CU596" s="279">
        <f t="shared" si="479"/>
        <v>13</v>
      </c>
      <c r="CV596" s="279">
        <f t="shared" si="480"/>
        <v>8.6657999999999991</v>
      </c>
      <c r="CW596" s="279">
        <f t="shared" si="481"/>
        <v>5.7766222799999989</v>
      </c>
      <c r="CX596" s="279">
        <f t="shared" si="482"/>
        <v>3.8506964118479989</v>
      </c>
      <c r="CY596" s="279">
        <f t="shared" si="483"/>
        <v>2.566874228137876</v>
      </c>
      <c r="CZ596" s="279">
        <f t="shared" si="484"/>
        <v>1.7110783604767081</v>
      </c>
      <c r="DA596" s="279">
        <f t="shared" si="485"/>
        <v>1.1406048350937736</v>
      </c>
      <c r="DB596" s="279">
        <f t="shared" si="486"/>
        <v>0.76032718307350944</v>
      </c>
      <c r="DC596" s="279">
        <f t="shared" si="487"/>
        <v>0.50683410023680142</v>
      </c>
      <c r="DD596" s="279">
        <f t="shared" si="488"/>
        <v>0.33785561121785179</v>
      </c>
      <c r="DE596" s="279">
        <f t="shared" si="489"/>
        <v>0.22521455043781999</v>
      </c>
      <c r="DF596" s="279">
        <f t="shared" si="490"/>
        <v>0.1501280193218508</v>
      </c>
      <c r="DG596" s="279">
        <f t="shared" si="491"/>
        <v>0.10007533767994574</v>
      </c>
      <c r="DH596" s="280">
        <f t="shared" si="492"/>
        <v>6.6710220097451825E-2</v>
      </c>
      <c r="DI596" s="280">
        <f t="shared" si="493"/>
        <v>4.4469032716961385E-2</v>
      </c>
      <c r="DJ596" s="154" t="e">
        <f t="shared" si="494"/>
        <v>#N/A</v>
      </c>
      <c r="DK596" s="279">
        <f t="shared" si="495"/>
        <v>151</v>
      </c>
      <c r="DL596" s="97"/>
      <c r="DM596" s="154"/>
      <c r="DN596" s="267">
        <f t="shared" ref="DN596:DY596" si="525">BE596+AJ596+DM596</f>
        <v>0</v>
      </c>
      <c r="DO596" s="154">
        <f t="shared" si="525"/>
        <v>13</v>
      </c>
      <c r="DP596" s="154">
        <f t="shared" si="525"/>
        <v>13</v>
      </c>
      <c r="DQ596" s="154">
        <f t="shared" si="525"/>
        <v>13</v>
      </c>
      <c r="DR596" s="154">
        <f t="shared" si="525"/>
        <v>13</v>
      </c>
      <c r="DS596" s="154">
        <f t="shared" si="525"/>
        <v>13</v>
      </c>
      <c r="DT596" s="154">
        <f t="shared" si="525"/>
        <v>13</v>
      </c>
      <c r="DU596" s="154">
        <f t="shared" si="525"/>
        <v>13</v>
      </c>
      <c r="DV596" s="154">
        <f t="shared" si="525"/>
        <v>13</v>
      </c>
      <c r="DW596" s="154">
        <f t="shared" si="525"/>
        <v>13</v>
      </c>
      <c r="DX596" s="154">
        <f t="shared" si="525"/>
        <v>13</v>
      </c>
      <c r="DY596" s="154">
        <f t="shared" si="525"/>
        <v>13</v>
      </c>
      <c r="DZ596" s="154">
        <f t="shared" si="497"/>
        <v>13</v>
      </c>
      <c r="EA596" s="154">
        <f t="shared" si="498"/>
        <v>13</v>
      </c>
      <c r="EB596" s="264">
        <f t="shared" si="499"/>
        <v>13</v>
      </c>
      <c r="EC596" s="264">
        <f t="shared" si="500"/>
        <v>13</v>
      </c>
      <c r="ED596" s="154">
        <f t="shared" si="501"/>
        <v>381</v>
      </c>
    </row>
    <row r="597" spans="2:134" ht="13" thickBot="1" x14ac:dyDescent="0.3">
      <c r="B597" s="131">
        <v>353</v>
      </c>
      <c r="C597" s="50">
        <f t="shared" si="442"/>
        <v>1</v>
      </c>
      <c r="D597" s="50">
        <f t="shared" si="443"/>
        <v>0</v>
      </c>
      <c r="E597" s="97"/>
      <c r="F597" s="2">
        <f t="shared" si="512"/>
        <v>592</v>
      </c>
      <c r="G597" s="99">
        <v>357</v>
      </c>
      <c r="H597" s="98">
        <f>15- COUNTIF(L597:AC597,"#N/A")</f>
        <v>0</v>
      </c>
      <c r="I597" s="131">
        <f>SUM(AH597:AY597)+SUM(BE597:BT597)</f>
        <v>13</v>
      </c>
      <c r="J597" s="398">
        <f>DI597</f>
        <v>4.4469032716961385E-2</v>
      </c>
      <c r="K597" s="456" t="str">
        <f>IF(ISNUMBER(MATCH(G597,'[4]OPR data'!$A$3:$A$2900,0)),"Y","N")</f>
        <v>N</v>
      </c>
      <c r="L597" s="110"/>
      <c r="M597" s="233"/>
      <c r="N597" s="469" t="e">
        <f>(INDEX(Finish_table!R$4:R$83,MATCH('16 Year_History_Results'!$G597,Finish_table!S$4:S$83,0),1))</f>
        <v>#N/A</v>
      </c>
      <c r="O597" s="233" t="str">
        <f>(INDEX(Finish_table!Z$4:Z$99,MATCH('16 Year_History_Results'!$G597,Finish_table!AA$4:AA$99,0),1))</f>
        <v>QF</v>
      </c>
      <c r="P597" s="233" t="e">
        <f>(INDEX(Finish_table!AI$4:AI$99,MATCH('16 Year_History_Results'!$G597,Finish_table!AJ$4:AJ$99,0),1))</f>
        <v>#N/A</v>
      </c>
      <c r="Q597" s="233" t="e">
        <f>(INDEX(Finish_table!AR$4:AR$99,MATCH('16 Year_History_Results'!$G597,Finish_table!AS$4:AS$99,0),1))</f>
        <v>#N/A</v>
      </c>
      <c r="R597" s="233" t="e">
        <f>(INDEX(Finish_table!BA$4:BA$99,MATCH('16 Year_History_Results'!$G597,Finish_table!BB$4:BB$99,0),1))</f>
        <v>#N/A</v>
      </c>
      <c r="S597" s="233" t="e">
        <f>(INDEX(Finish_table!BJ$4:BJ$99,MATCH('16 Year_History_Results'!$G597,Finish_table!BK$4:BK$99,0),1))</f>
        <v>#N/A</v>
      </c>
      <c r="T597" s="233" t="e">
        <f>(INDEX(Finish_table!BS$4:BS$99,MATCH('16 Year_History_Results'!$G597,Finish_table!BT$4:BT$99,0),1))</f>
        <v>#N/A</v>
      </c>
      <c r="U597" s="233" t="e">
        <f>(INDEX(Finish_table!CB$4:CB$99,MATCH('16 Year_History_Results'!$G597,Finish_table!CC$4:CC$99,0),1))</f>
        <v>#N/A</v>
      </c>
      <c r="V597" s="233" t="e">
        <f>(INDEX(Finish_table!CK$4:CK$99,MATCH('16 Year_History_Results'!$G597,Finish_table!CL$4:CL$99,0),1))</f>
        <v>#N/A</v>
      </c>
      <c r="W597" s="233" t="e">
        <f>(INDEX(Finish_table!CT$4:CT$99,MATCH('16 Year_History_Results'!$G597,Finish_table!CU$4:CU$99,0),1))</f>
        <v>#N/A</v>
      </c>
      <c r="X597" s="233" t="e">
        <f>(INDEX(Finish_table!DC$4:DC$99,MATCH('16 Year_History_Results'!$G597,Finish_table!DD$4:DD$99,0),1))</f>
        <v>#N/A</v>
      </c>
      <c r="Y597" s="233" t="e">
        <f>(INDEX(Finish_table!DL$4:DL$99,MATCH('16 Year_History_Results'!$G597,Finish_table!DM$4:DM$99,0),1))</f>
        <v>#N/A</v>
      </c>
      <c r="Z597" s="233" t="e">
        <f>(INDEX(Finish_table!DU$4:DU$99,MATCH('16 Year_History_Results'!$G597,Finish_table!DV$4:DV$99,0),1))</f>
        <v>#N/A</v>
      </c>
      <c r="AA597" s="233" t="e">
        <f>(INDEX(Finish_table!ED$4:ED$140,MATCH('16 Year_History_Results'!$G597,Finish_table!EE$4:EE$140,0),1))</f>
        <v>#N/A</v>
      </c>
      <c r="AB597" s="233" t="e">
        <f>(INDEX(Finish_table!EM$4:EM$224,MATCH('16 Year_History_Results'!$G597,Finish_table!EN$4:EN$224,0),1))</f>
        <v>#N/A</v>
      </c>
      <c r="AC597" s="253" t="e">
        <f>(INDEX(Finish_table!EW$4:EW$224,MATCH('16 Year_History_Results'!$G597,Finish_table!EX$4:EX$224,0),1))</f>
        <v>#N/A</v>
      </c>
      <c r="AG597">
        <f t="shared" si="476"/>
        <v>357</v>
      </c>
      <c r="AH597" s="110"/>
      <c r="AI597" s="2"/>
      <c r="AJ597" s="146">
        <f>INDEX('2001'!$C$44:$C$140,'16 Year_History_Results'!BZ597)</f>
        <v>0</v>
      </c>
      <c r="AK597" s="2">
        <f>INDEX('2002'!$C$44:$C$140,'16 Year_History_Results'!CA597)</f>
        <v>0</v>
      </c>
      <c r="AL597" s="2">
        <f>INDEX('2003'!$C$44:$C$140,'16 Year_History_Results'!CB597)</f>
        <v>0</v>
      </c>
      <c r="AM597" s="2">
        <f>INDEX('2004'!$C$44:$C$140,'16 Year_History_Results'!CC597)</f>
        <v>0</v>
      </c>
      <c r="AN597" s="2">
        <f>INDEX('2005'!$C$44:$C$140,'16 Year_History_Results'!CD597)</f>
        <v>0</v>
      </c>
      <c r="AO597" s="2">
        <f>INDEX('2006'!$C$44:$C$140,'16 Year_History_Results'!CE597)</f>
        <v>0</v>
      </c>
      <c r="AP597" s="2">
        <f>INDEX('2007'!$C$44:$C$140,'16 Year_History_Results'!CF597)</f>
        <v>0</v>
      </c>
      <c r="AQ597" s="2">
        <f>INDEX('2008'!$C$44:$C$140,'16 Year_History_Results'!CG597)</f>
        <v>0</v>
      </c>
      <c r="AR597" s="2">
        <f>INDEX('2009'!$C$44:$C$140,'16 Year_History_Results'!CH597)</f>
        <v>0</v>
      </c>
      <c r="AS597" s="2">
        <f>INDEX('2010'!$C$44:$C$140,'16 Year_History_Results'!CI597)</f>
        <v>0</v>
      </c>
      <c r="AT597" s="2">
        <f>INDEX('2011'!$C$44:$C$140,'16 Year_History_Results'!CJ597)</f>
        <v>0</v>
      </c>
      <c r="AU597" s="2">
        <f>INDEX('2012'!$C$44:$C$140,'16 Year_History_Results'!CK597)</f>
        <v>0</v>
      </c>
      <c r="AV597" s="2">
        <f>INDEX('2013'!$C$44:$C$140,'16 Year_History_Results'!CL597)</f>
        <v>0</v>
      </c>
      <c r="AW597" s="2">
        <f>INDEX('2014'!$C$52:$C$180,'16 Year_History_Results'!CM597)</f>
        <v>0</v>
      </c>
      <c r="AX597" s="2">
        <f>INDEX('2015'!$E$52:$E$308,'16 Year_History_Results'!CN597)</f>
        <v>0</v>
      </c>
      <c r="AY597" s="147">
        <f>INDEX('2016'!$E$52:$E$308,'16 Year_History_Results'!CO597)</f>
        <v>0</v>
      </c>
      <c r="AZ597" s="2"/>
      <c r="BB597">
        <f t="shared" si="444"/>
        <v>357</v>
      </c>
      <c r="BC597" s="110"/>
      <c r="BD597" s="97"/>
      <c r="BE597" s="146">
        <f>INDEX('2001'!$B$44:$B$140,'16 Year_History_Results'!BZ597)</f>
        <v>0</v>
      </c>
      <c r="BF597" s="2">
        <f>INDEX('2002'!$B$44:$B$140,'16 Year_History_Results'!CA597)</f>
        <v>13</v>
      </c>
      <c r="BG597" s="2">
        <f>INDEX('2003'!$B$44:$B$140,'16 Year_History_Results'!CB597)</f>
        <v>0</v>
      </c>
      <c r="BH597" s="2">
        <f>INDEX('2004'!$B$44:$B$140,'16 Year_History_Results'!CC597)</f>
        <v>0</v>
      </c>
      <c r="BI597" s="2">
        <f>INDEX('2005'!$B$44:$B$140,'16 Year_History_Results'!CD597)</f>
        <v>0</v>
      </c>
      <c r="BJ597" s="2">
        <f>INDEX('2006'!$B$44:$B$140,'16 Year_History_Results'!CE597)</f>
        <v>0</v>
      </c>
      <c r="BK597" s="2">
        <f>INDEX('2007'!$B$44:$B$140,'16 Year_History_Results'!CF597)</f>
        <v>0</v>
      </c>
      <c r="BL597" s="2">
        <f>INDEX('2008'!$B$44:$B$140,'16 Year_History_Results'!CG597)</f>
        <v>0</v>
      </c>
      <c r="BM597" s="2">
        <f>INDEX('2009'!$B$44:$B$140,'16 Year_History_Results'!CH597)</f>
        <v>0</v>
      </c>
      <c r="BN597" s="2">
        <f>INDEX('2010'!$B$44:$B$140,'16 Year_History_Results'!CI597)</f>
        <v>0</v>
      </c>
      <c r="BO597" s="2">
        <f>INDEX('2011'!$B$44:$B$140,'16 Year_History_Results'!CJ597)</f>
        <v>0</v>
      </c>
      <c r="BP597" s="2">
        <f>INDEX('2012'!$B$44:$B$140,'16 Year_History_Results'!CK597)</f>
        <v>0</v>
      </c>
      <c r="BQ597" s="2">
        <f>INDEX('2013'!$B$44:$B$140,'16 Year_History_Results'!CL597)</f>
        <v>0</v>
      </c>
      <c r="BR597" s="2">
        <f>INDEX('2014'!$B$52:$B$180,'16 Year_History_Results'!CM597)</f>
        <v>0</v>
      </c>
      <c r="BS597" s="147">
        <f>INDEX('2015'!$B$52:$B$308,'16 Year_History_Results'!CN597)</f>
        <v>0</v>
      </c>
      <c r="BT597" s="147">
        <f>INDEX('2016'!$B$52:$B$308,'16 Year_History_Results'!CO597)</f>
        <v>0</v>
      </c>
      <c r="BW597">
        <f t="shared" si="445"/>
        <v>357</v>
      </c>
      <c r="BX597" s="110"/>
      <c r="BY597" s="97"/>
      <c r="BZ597" s="146">
        <f>IF(ISNA(MATCH($BW597,'2001'!$A$44:$A$139,0)),97,MATCH($BW597,'2001'!$A$44:$A$139,0))</f>
        <v>97</v>
      </c>
      <c r="CA597" s="2">
        <f>IF(ISNA(MATCH($BW597,'2002'!$A$44:$A$139,0)),97,MATCH($BW597,'2002'!$A$44:$A$139,0))</f>
        <v>72</v>
      </c>
      <c r="CB597" s="2">
        <f>IF(ISNA(MATCH($BW597,'2003'!$A$44:$A$139,0)),97,MATCH($BW597,'2003'!$A$44:$A$139,0))</f>
        <v>97</v>
      </c>
      <c r="CC597" s="2">
        <f>IF(ISNA(MATCH($BW597,'2004'!$A$44:$A$139,0)),97,MATCH($BW597,'2004'!$A$44:$A$139,0))</f>
        <v>97</v>
      </c>
      <c r="CD597" s="2">
        <f>IF(ISNA(MATCH($BW597,'2005'!$A$44:$A$139,0)),97,MATCH($BW597,'2005'!$A$44:$A$139,0))</f>
        <v>97</v>
      </c>
      <c r="CE597" s="2">
        <f>IF(ISNA(MATCH($BW597,'2006'!$A$44:$A$139,0)),97,MATCH($BW597,'2006'!$A$44:$A$139,0))</f>
        <v>97</v>
      </c>
      <c r="CF597" s="2">
        <f>IF(ISNA(MATCH($BW597,'2007'!$A$44:$A$139,0)),97,MATCH($BW597,'2007'!$A$44:$A$139,0))</f>
        <v>97</v>
      </c>
      <c r="CG597" s="2">
        <f>IF(ISNA(MATCH($BW597,'2008'!$A$44:$A$139,0)),97,MATCH($BW597,'2008'!$A$44:$A$139,0))</f>
        <v>97</v>
      </c>
      <c r="CH597" s="2">
        <f>IF(ISNA(MATCH($BW597,'2009'!$A$44:$A$139,0)),97,MATCH($BW597,'2009'!$A$44:$A$139,0))</f>
        <v>97</v>
      </c>
      <c r="CI597" s="2">
        <f>IF(ISNA(MATCH($BW597,'2010'!$A$44:$A$139,0)),97,MATCH($BW597,'2010'!$A$44:$A$139,0))</f>
        <v>97</v>
      </c>
      <c r="CJ597" s="2">
        <f>IF(ISNA(MATCH($BW597,'2011'!$A$44:$A$139,0)),97,MATCH($BW597,'2011'!$A$44:$A$139,0))</f>
        <v>97</v>
      </c>
      <c r="CK597" s="2">
        <f>IF(ISNA(MATCH($BW597,'2012'!$A$44:$A$139,0)),97,MATCH($BW597,'2012'!$A$44:$A$139,0))</f>
        <v>97</v>
      </c>
      <c r="CL597" s="2">
        <f>IF(ISNA(MATCH($BW597,'2013'!$A$44:$A$139,0)),97,MATCH($BW597,'2013'!$A$44:$A$139,0))</f>
        <v>97</v>
      </c>
      <c r="CM597" s="2">
        <f>IF(ISNA(MATCH($BW597,'2014'!$A$52:$A$179,0)),129,MATCH($BW597,'2014'!$A$52:$A$179,0))</f>
        <v>129</v>
      </c>
      <c r="CN597" s="147">
        <f>IF(ISNA(MATCH($BW597,'2015'!$A$52:$A$307,0)),257,MATCH($BW597,'2015'!$A$52:$A$307,0))</f>
        <v>257</v>
      </c>
      <c r="CO597" s="147">
        <f>IF(ISNA(MATCH($BW597,'2016'!$A$52:$A$307,0)),257,MATCH($BW597,'2016'!$A$52:$A$307,0))</f>
        <v>257</v>
      </c>
      <c r="CQ597">
        <f t="shared" si="477"/>
        <v>357</v>
      </c>
      <c r="CR597" s="281"/>
      <c r="CS597" s="279"/>
      <c r="CT597" s="278">
        <f t="shared" si="478"/>
        <v>0</v>
      </c>
      <c r="CU597" s="279">
        <f t="shared" si="479"/>
        <v>13</v>
      </c>
      <c r="CV597" s="279">
        <f t="shared" si="480"/>
        <v>8.6657999999999991</v>
      </c>
      <c r="CW597" s="279">
        <f t="shared" si="481"/>
        <v>5.7766222799999989</v>
      </c>
      <c r="CX597" s="279">
        <f t="shared" si="482"/>
        <v>3.8506964118479989</v>
      </c>
      <c r="CY597" s="279">
        <f t="shared" si="483"/>
        <v>2.566874228137876</v>
      </c>
      <c r="CZ597" s="279">
        <f t="shared" si="484"/>
        <v>1.7110783604767081</v>
      </c>
      <c r="DA597" s="279">
        <f t="shared" si="485"/>
        <v>1.1406048350937736</v>
      </c>
      <c r="DB597" s="279">
        <f t="shared" si="486"/>
        <v>0.76032718307350944</v>
      </c>
      <c r="DC597" s="279">
        <f t="shared" si="487"/>
        <v>0.50683410023680142</v>
      </c>
      <c r="DD597" s="279">
        <f t="shared" si="488"/>
        <v>0.33785561121785179</v>
      </c>
      <c r="DE597" s="279">
        <f t="shared" si="489"/>
        <v>0.22521455043781999</v>
      </c>
      <c r="DF597" s="279">
        <f t="shared" si="490"/>
        <v>0.1501280193218508</v>
      </c>
      <c r="DG597" s="279">
        <f t="shared" si="491"/>
        <v>0.10007533767994574</v>
      </c>
      <c r="DH597" s="280">
        <f t="shared" si="492"/>
        <v>6.6710220097451825E-2</v>
      </c>
      <c r="DI597" s="280">
        <f t="shared" si="493"/>
        <v>4.4469032716961385E-2</v>
      </c>
      <c r="DJ597" s="154" t="e">
        <f t="shared" si="494"/>
        <v>#N/A</v>
      </c>
      <c r="DK597" s="279">
        <f t="shared" si="495"/>
        <v>357</v>
      </c>
      <c r="DL597" s="97"/>
      <c r="DM597" s="154"/>
      <c r="DN597" s="267">
        <f t="shared" ref="DN597:DY597" si="526">BE597+AJ597+DM597</f>
        <v>0</v>
      </c>
      <c r="DO597" s="154">
        <f t="shared" si="526"/>
        <v>13</v>
      </c>
      <c r="DP597" s="154">
        <f t="shared" si="526"/>
        <v>13</v>
      </c>
      <c r="DQ597" s="154">
        <f t="shared" si="526"/>
        <v>13</v>
      </c>
      <c r="DR597" s="154">
        <f t="shared" si="526"/>
        <v>13</v>
      </c>
      <c r="DS597" s="154">
        <f t="shared" si="526"/>
        <v>13</v>
      </c>
      <c r="DT597" s="154">
        <f t="shared" si="526"/>
        <v>13</v>
      </c>
      <c r="DU597" s="154">
        <f t="shared" si="526"/>
        <v>13</v>
      </c>
      <c r="DV597" s="154">
        <f t="shared" si="526"/>
        <v>13</v>
      </c>
      <c r="DW597" s="154">
        <f t="shared" si="526"/>
        <v>13</v>
      </c>
      <c r="DX597" s="154">
        <f t="shared" si="526"/>
        <v>13</v>
      </c>
      <c r="DY597" s="154">
        <f t="shared" si="526"/>
        <v>13</v>
      </c>
      <c r="DZ597" s="154">
        <f t="shared" si="497"/>
        <v>13</v>
      </c>
      <c r="EA597" s="154">
        <f t="shared" si="498"/>
        <v>13</v>
      </c>
      <c r="EB597" s="264">
        <f t="shared" si="499"/>
        <v>13</v>
      </c>
      <c r="EC597" s="264">
        <f t="shared" si="500"/>
        <v>13</v>
      </c>
      <c r="ED597" s="154">
        <f t="shared" si="501"/>
        <v>381</v>
      </c>
    </row>
    <row r="598" spans="2:134" ht="13" thickBot="1" x14ac:dyDescent="0.3">
      <c r="B598" s="131">
        <v>353</v>
      </c>
      <c r="C598" s="50">
        <f t="shared" si="442"/>
        <v>2</v>
      </c>
      <c r="D598" s="50">
        <f t="shared" si="443"/>
        <v>0</v>
      </c>
      <c r="E598" s="97"/>
      <c r="F598" s="2">
        <f t="shared" si="512"/>
        <v>593</v>
      </c>
      <c r="G598" s="99">
        <v>942</v>
      </c>
      <c r="H598" s="98">
        <f>15- COUNTIF(L598:AC598,"#N/A")</f>
        <v>0</v>
      </c>
      <c r="I598" s="131">
        <f>SUM(AH598:AY598)+SUM(BE598:BT598)</f>
        <v>13</v>
      </c>
      <c r="J598" s="398">
        <f>DI598</f>
        <v>4.4469032716961385E-2</v>
      </c>
      <c r="K598" s="456" t="str">
        <f>IF(ISNUMBER(MATCH(G598,'[4]OPR data'!$A$3:$A$2900,0)),"Y","N")</f>
        <v>N</v>
      </c>
      <c r="L598" s="110"/>
      <c r="M598" s="233"/>
      <c r="N598" s="469" t="e">
        <f>(INDEX(Finish_table!R$4:R$83,MATCH('16 Year_History_Results'!$G598,Finish_table!S$4:S$83,0),1))</f>
        <v>#N/A</v>
      </c>
      <c r="O598" s="233" t="str">
        <f>(INDEX(Finish_table!Z$4:Z$99,MATCH('16 Year_History_Results'!$G598,Finish_table!AA$4:AA$99,0),1))</f>
        <v>QF</v>
      </c>
      <c r="P598" s="233" t="e">
        <f>(INDEX(Finish_table!AI$4:AI$99,MATCH('16 Year_History_Results'!$G598,Finish_table!AJ$4:AJ$99,0),1))</f>
        <v>#N/A</v>
      </c>
      <c r="Q598" s="233" t="e">
        <f>(INDEX(Finish_table!AR$4:AR$99,MATCH('16 Year_History_Results'!$G598,Finish_table!AS$4:AS$99,0),1))</f>
        <v>#N/A</v>
      </c>
      <c r="R598" s="233" t="e">
        <f>(INDEX(Finish_table!BA$4:BA$99,MATCH('16 Year_History_Results'!$G598,Finish_table!BB$4:BB$99,0),1))</f>
        <v>#N/A</v>
      </c>
      <c r="S598" s="233" t="e">
        <f>(INDEX(Finish_table!BJ$4:BJ$99,MATCH('16 Year_History_Results'!$G598,Finish_table!BK$4:BK$99,0),1))</f>
        <v>#N/A</v>
      </c>
      <c r="T598" s="233" t="e">
        <f>(INDEX(Finish_table!BS$4:BS$99,MATCH('16 Year_History_Results'!$G598,Finish_table!BT$4:BT$99,0),1))</f>
        <v>#N/A</v>
      </c>
      <c r="U598" s="233" t="e">
        <f>(INDEX(Finish_table!CB$4:CB$99,MATCH('16 Year_History_Results'!$G598,Finish_table!CC$4:CC$99,0),1))</f>
        <v>#N/A</v>
      </c>
      <c r="V598" s="233" t="e">
        <f>(INDEX(Finish_table!CK$4:CK$99,MATCH('16 Year_History_Results'!$G598,Finish_table!CL$4:CL$99,0),1))</f>
        <v>#N/A</v>
      </c>
      <c r="W598" s="233" t="e">
        <f>(INDEX(Finish_table!CT$4:CT$99,MATCH('16 Year_History_Results'!$G598,Finish_table!CU$4:CU$99,0),1))</f>
        <v>#N/A</v>
      </c>
      <c r="X598" s="233" t="e">
        <f>(INDEX(Finish_table!DC$4:DC$99,MATCH('16 Year_History_Results'!$G598,Finish_table!DD$4:DD$99,0),1))</f>
        <v>#N/A</v>
      </c>
      <c r="Y598" s="233" t="e">
        <f>(INDEX(Finish_table!DL$4:DL$99,MATCH('16 Year_History_Results'!$G598,Finish_table!DM$4:DM$99,0),1))</f>
        <v>#N/A</v>
      </c>
      <c r="Z598" s="233" t="e">
        <f>(INDEX(Finish_table!DU$4:DU$99,MATCH('16 Year_History_Results'!$G598,Finish_table!DV$4:DV$99,0),1))</f>
        <v>#N/A</v>
      </c>
      <c r="AA598" s="233" t="e">
        <f>(INDEX(Finish_table!ED$4:ED$140,MATCH('16 Year_History_Results'!$G598,Finish_table!EE$4:EE$140,0),1))</f>
        <v>#N/A</v>
      </c>
      <c r="AB598" s="233" t="e">
        <f>(INDEX(Finish_table!EM$4:EM$224,MATCH('16 Year_History_Results'!$G598,Finish_table!EN$4:EN$224,0),1))</f>
        <v>#N/A</v>
      </c>
      <c r="AC598" s="253" t="e">
        <f>(INDEX(Finish_table!EW$4:EW$224,MATCH('16 Year_History_Results'!$G598,Finish_table!EX$4:EX$224,0),1))</f>
        <v>#N/A</v>
      </c>
      <c r="AG598">
        <f t="shared" si="476"/>
        <v>942</v>
      </c>
      <c r="AH598" s="110"/>
      <c r="AI598" s="2"/>
      <c r="AJ598" s="146">
        <f>INDEX('2001'!$C$44:$C$140,'16 Year_History_Results'!BZ598)</f>
        <v>0</v>
      </c>
      <c r="AK598" s="2">
        <f>INDEX('2002'!$C$44:$C$140,'16 Year_History_Results'!CA598)</f>
        <v>0</v>
      </c>
      <c r="AL598" s="2">
        <f>INDEX('2003'!$C$44:$C$140,'16 Year_History_Results'!CB598)</f>
        <v>0</v>
      </c>
      <c r="AM598" s="2">
        <f>INDEX('2004'!$C$44:$C$140,'16 Year_History_Results'!CC598)</f>
        <v>0</v>
      </c>
      <c r="AN598" s="2">
        <f>INDEX('2005'!$C$44:$C$140,'16 Year_History_Results'!CD598)</f>
        <v>0</v>
      </c>
      <c r="AO598" s="2">
        <f>INDEX('2006'!$C$44:$C$140,'16 Year_History_Results'!CE598)</f>
        <v>0</v>
      </c>
      <c r="AP598" s="2">
        <f>INDEX('2007'!$C$44:$C$140,'16 Year_History_Results'!CF598)</f>
        <v>0</v>
      </c>
      <c r="AQ598" s="2">
        <f>INDEX('2008'!$C$44:$C$140,'16 Year_History_Results'!CG598)</f>
        <v>0</v>
      </c>
      <c r="AR598" s="2">
        <f>INDEX('2009'!$C$44:$C$140,'16 Year_History_Results'!CH598)</f>
        <v>0</v>
      </c>
      <c r="AS598" s="2">
        <f>INDEX('2010'!$C$44:$C$140,'16 Year_History_Results'!CI598)</f>
        <v>0</v>
      </c>
      <c r="AT598" s="2">
        <f>INDEX('2011'!$C$44:$C$140,'16 Year_History_Results'!CJ598)</f>
        <v>0</v>
      </c>
      <c r="AU598" s="2">
        <f>INDEX('2012'!$C$44:$C$140,'16 Year_History_Results'!CK598)</f>
        <v>0</v>
      </c>
      <c r="AV598" s="2">
        <f>INDEX('2013'!$C$44:$C$140,'16 Year_History_Results'!CL598)</f>
        <v>0</v>
      </c>
      <c r="AW598" s="2">
        <f>INDEX('2014'!$C$52:$C$180,'16 Year_History_Results'!CM598)</f>
        <v>0</v>
      </c>
      <c r="AX598" s="2">
        <f>INDEX('2015'!$E$52:$E$308,'16 Year_History_Results'!CN598)</f>
        <v>0</v>
      </c>
      <c r="AY598" s="147">
        <f>INDEX('2016'!$E$52:$E$308,'16 Year_History_Results'!CO598)</f>
        <v>0</v>
      </c>
      <c r="AZ598" s="2"/>
      <c r="BB598">
        <f t="shared" si="444"/>
        <v>942</v>
      </c>
      <c r="BC598" s="110"/>
      <c r="BD598" s="97"/>
      <c r="BE598" s="146">
        <f>INDEX('2001'!$B$44:$B$140,'16 Year_History_Results'!BZ598)</f>
        <v>0</v>
      </c>
      <c r="BF598" s="2">
        <f>INDEX('2002'!$B$44:$B$140,'16 Year_History_Results'!CA598)</f>
        <v>13</v>
      </c>
      <c r="BG598" s="2">
        <f>INDEX('2003'!$B$44:$B$140,'16 Year_History_Results'!CB598)</f>
        <v>0</v>
      </c>
      <c r="BH598" s="2">
        <f>INDEX('2004'!$B$44:$B$140,'16 Year_History_Results'!CC598)</f>
        <v>0</v>
      </c>
      <c r="BI598" s="2">
        <f>INDEX('2005'!$B$44:$B$140,'16 Year_History_Results'!CD598)</f>
        <v>0</v>
      </c>
      <c r="BJ598" s="2">
        <f>INDEX('2006'!$B$44:$B$140,'16 Year_History_Results'!CE598)</f>
        <v>0</v>
      </c>
      <c r="BK598" s="2">
        <f>INDEX('2007'!$B$44:$B$140,'16 Year_History_Results'!CF598)</f>
        <v>0</v>
      </c>
      <c r="BL598" s="2">
        <f>INDEX('2008'!$B$44:$B$140,'16 Year_History_Results'!CG598)</f>
        <v>0</v>
      </c>
      <c r="BM598" s="2">
        <f>INDEX('2009'!$B$44:$B$140,'16 Year_History_Results'!CH598)</f>
        <v>0</v>
      </c>
      <c r="BN598" s="2">
        <f>INDEX('2010'!$B$44:$B$140,'16 Year_History_Results'!CI598)</f>
        <v>0</v>
      </c>
      <c r="BO598" s="2">
        <f>INDEX('2011'!$B$44:$B$140,'16 Year_History_Results'!CJ598)</f>
        <v>0</v>
      </c>
      <c r="BP598" s="2">
        <f>INDEX('2012'!$B$44:$B$140,'16 Year_History_Results'!CK598)</f>
        <v>0</v>
      </c>
      <c r="BQ598" s="2">
        <f>INDEX('2013'!$B$44:$B$140,'16 Year_History_Results'!CL598)</f>
        <v>0</v>
      </c>
      <c r="BR598" s="2">
        <f>INDEX('2014'!$B$52:$B$180,'16 Year_History_Results'!CM598)</f>
        <v>0</v>
      </c>
      <c r="BS598" s="147">
        <f>INDEX('2015'!$B$52:$B$308,'16 Year_History_Results'!CN598)</f>
        <v>0</v>
      </c>
      <c r="BT598" s="147">
        <f>INDEX('2016'!$B$52:$B$308,'16 Year_History_Results'!CO598)</f>
        <v>0</v>
      </c>
      <c r="BW598">
        <f t="shared" si="445"/>
        <v>942</v>
      </c>
      <c r="BX598" s="110"/>
      <c r="BY598" s="97"/>
      <c r="BZ598" s="146">
        <f>IF(ISNA(MATCH($BW598,'2001'!$A$44:$A$139,0)),97,MATCH($BW598,'2001'!$A$44:$A$139,0))</f>
        <v>97</v>
      </c>
      <c r="CA598" s="2">
        <f>IF(ISNA(MATCH($BW598,'2002'!$A$44:$A$139,0)),97,MATCH($BW598,'2002'!$A$44:$A$139,0))</f>
        <v>95</v>
      </c>
      <c r="CB598" s="2">
        <f>IF(ISNA(MATCH($BW598,'2003'!$A$44:$A$139,0)),97,MATCH($BW598,'2003'!$A$44:$A$139,0))</f>
        <v>97</v>
      </c>
      <c r="CC598" s="2">
        <f>IF(ISNA(MATCH($BW598,'2004'!$A$44:$A$139,0)),97,MATCH($BW598,'2004'!$A$44:$A$139,0))</f>
        <v>97</v>
      </c>
      <c r="CD598" s="2">
        <f>IF(ISNA(MATCH($BW598,'2005'!$A$44:$A$139,0)),97,MATCH($BW598,'2005'!$A$44:$A$139,0))</f>
        <v>97</v>
      </c>
      <c r="CE598" s="2">
        <f>IF(ISNA(MATCH($BW598,'2006'!$A$44:$A$139,0)),97,MATCH($BW598,'2006'!$A$44:$A$139,0))</f>
        <v>97</v>
      </c>
      <c r="CF598" s="2">
        <f>IF(ISNA(MATCH($BW598,'2007'!$A$44:$A$139,0)),97,MATCH($BW598,'2007'!$A$44:$A$139,0))</f>
        <v>97</v>
      </c>
      <c r="CG598" s="2">
        <f>IF(ISNA(MATCH($BW598,'2008'!$A$44:$A$139,0)),97,MATCH($BW598,'2008'!$A$44:$A$139,0))</f>
        <v>97</v>
      </c>
      <c r="CH598" s="2">
        <f>IF(ISNA(MATCH($BW598,'2009'!$A$44:$A$139,0)),97,MATCH($BW598,'2009'!$A$44:$A$139,0))</f>
        <v>97</v>
      </c>
      <c r="CI598" s="2">
        <f>IF(ISNA(MATCH($BW598,'2010'!$A$44:$A$139,0)),97,MATCH($BW598,'2010'!$A$44:$A$139,0))</f>
        <v>97</v>
      </c>
      <c r="CJ598" s="2">
        <f>IF(ISNA(MATCH($BW598,'2011'!$A$44:$A$139,0)),97,MATCH($BW598,'2011'!$A$44:$A$139,0))</f>
        <v>97</v>
      </c>
      <c r="CK598" s="2">
        <f>IF(ISNA(MATCH($BW598,'2012'!$A$44:$A$139,0)),97,MATCH($BW598,'2012'!$A$44:$A$139,0))</f>
        <v>97</v>
      </c>
      <c r="CL598" s="2">
        <f>IF(ISNA(MATCH($BW598,'2013'!$A$44:$A$139,0)),97,MATCH($BW598,'2013'!$A$44:$A$139,0))</f>
        <v>97</v>
      </c>
      <c r="CM598" s="2">
        <f>IF(ISNA(MATCH($BW598,'2014'!$A$52:$A$179,0)),129,MATCH($BW598,'2014'!$A$52:$A$179,0))</f>
        <v>129</v>
      </c>
      <c r="CN598" s="147">
        <f>IF(ISNA(MATCH($BW598,'2015'!$A$52:$A$307,0)),257,MATCH($BW598,'2015'!$A$52:$A$307,0))</f>
        <v>257</v>
      </c>
      <c r="CO598" s="147">
        <f>IF(ISNA(MATCH($BW598,'2016'!$A$52:$A$307,0)),257,MATCH($BW598,'2016'!$A$52:$A$307,0))</f>
        <v>257</v>
      </c>
      <c r="CQ598">
        <f t="shared" si="477"/>
        <v>942</v>
      </c>
      <c r="CR598" s="281"/>
      <c r="CS598" s="279"/>
      <c r="CT598" s="278">
        <f t="shared" si="478"/>
        <v>0</v>
      </c>
      <c r="CU598" s="279">
        <f t="shared" si="479"/>
        <v>13</v>
      </c>
      <c r="CV598" s="279">
        <f t="shared" si="480"/>
        <v>8.6657999999999991</v>
      </c>
      <c r="CW598" s="279">
        <f t="shared" si="481"/>
        <v>5.7766222799999989</v>
      </c>
      <c r="CX598" s="279">
        <f t="shared" si="482"/>
        <v>3.8506964118479989</v>
      </c>
      <c r="CY598" s="279">
        <f t="shared" si="483"/>
        <v>2.566874228137876</v>
      </c>
      <c r="CZ598" s="279">
        <f t="shared" si="484"/>
        <v>1.7110783604767081</v>
      </c>
      <c r="DA598" s="279">
        <f t="shared" si="485"/>
        <v>1.1406048350937736</v>
      </c>
      <c r="DB598" s="279">
        <f t="shared" si="486"/>
        <v>0.76032718307350944</v>
      </c>
      <c r="DC598" s="279">
        <f t="shared" si="487"/>
        <v>0.50683410023680142</v>
      </c>
      <c r="DD598" s="279">
        <f t="shared" si="488"/>
        <v>0.33785561121785179</v>
      </c>
      <c r="DE598" s="279">
        <f t="shared" si="489"/>
        <v>0.22521455043781999</v>
      </c>
      <c r="DF598" s="279">
        <f t="shared" si="490"/>
        <v>0.1501280193218508</v>
      </c>
      <c r="DG598" s="279">
        <f t="shared" si="491"/>
        <v>0.10007533767994574</v>
      </c>
      <c r="DH598" s="280">
        <f t="shared" si="492"/>
        <v>6.6710220097451825E-2</v>
      </c>
      <c r="DI598" s="280">
        <f t="shared" si="493"/>
        <v>4.4469032716961385E-2</v>
      </c>
      <c r="DJ598" s="154" t="e">
        <f t="shared" si="494"/>
        <v>#N/A</v>
      </c>
      <c r="DK598" s="279">
        <f t="shared" si="495"/>
        <v>942</v>
      </c>
      <c r="DL598" s="97"/>
      <c r="DM598" s="154"/>
      <c r="DN598" s="267">
        <f t="shared" ref="DN598:DY598" si="527">BE598+AJ598+DM598</f>
        <v>0</v>
      </c>
      <c r="DO598" s="154">
        <f t="shared" si="527"/>
        <v>13</v>
      </c>
      <c r="DP598" s="154">
        <f t="shared" si="527"/>
        <v>13</v>
      </c>
      <c r="DQ598" s="154">
        <f t="shared" si="527"/>
        <v>13</v>
      </c>
      <c r="DR598" s="154">
        <f t="shared" si="527"/>
        <v>13</v>
      </c>
      <c r="DS598" s="154">
        <f t="shared" si="527"/>
        <v>13</v>
      </c>
      <c r="DT598" s="154">
        <f t="shared" si="527"/>
        <v>13</v>
      </c>
      <c r="DU598" s="154">
        <f t="shared" si="527"/>
        <v>13</v>
      </c>
      <c r="DV598" s="154">
        <f t="shared" si="527"/>
        <v>13</v>
      </c>
      <c r="DW598" s="154">
        <f t="shared" si="527"/>
        <v>13</v>
      </c>
      <c r="DX598" s="154">
        <f t="shared" si="527"/>
        <v>13</v>
      </c>
      <c r="DY598" s="154">
        <f t="shared" si="527"/>
        <v>13</v>
      </c>
      <c r="DZ598" s="154">
        <f t="shared" si="497"/>
        <v>13</v>
      </c>
      <c r="EA598" s="154">
        <f t="shared" si="498"/>
        <v>13</v>
      </c>
      <c r="EB598" s="264">
        <f t="shared" si="499"/>
        <v>13</v>
      </c>
      <c r="EC598" s="264">
        <f t="shared" si="500"/>
        <v>13</v>
      </c>
      <c r="ED598" s="154">
        <f t="shared" si="501"/>
        <v>381</v>
      </c>
    </row>
    <row r="599" spans="2:134" ht="13" thickBot="1" x14ac:dyDescent="0.3">
      <c r="B599" s="131">
        <v>353</v>
      </c>
      <c r="C599" s="50">
        <f t="shared" si="442"/>
        <v>3</v>
      </c>
      <c r="D599" s="50">
        <f t="shared" si="443"/>
        <v>3</v>
      </c>
      <c r="E599" s="97"/>
      <c r="F599" s="2">
        <f t="shared" si="512"/>
        <v>594</v>
      </c>
      <c r="G599" s="99">
        <v>140</v>
      </c>
      <c r="H599" s="98">
        <f>15- COUNTIF(L599:AC599,"#N/A")</f>
        <v>0</v>
      </c>
      <c r="I599" s="131">
        <f>SUM(AH599:AY599)+SUM(BE599:BT599)</f>
        <v>19</v>
      </c>
      <c r="J599" s="398">
        <f>DI599</f>
        <v>4.3324468228723309E-2</v>
      </c>
      <c r="K599" s="456" t="str">
        <f>IF(ISNUMBER(MATCH(G599,'[4]OPR data'!$A$3:$A$2900,0)),"Y","N")</f>
        <v>N</v>
      </c>
      <c r="L599" s="110"/>
      <c r="M599" s="233"/>
      <c r="N599" s="469" t="str">
        <f>(INDEX(Finish_table!R$4:R$83,MATCH('16 Year_History_Results'!$G599,Finish_table!S$4:S$83,0),1))</f>
        <v>QF</v>
      </c>
      <c r="O599" s="233" t="e">
        <f>(INDEX(Finish_table!Z$4:Z$99,MATCH('16 Year_History_Results'!$G599,Finish_table!AA$4:AA$99,0),1))</f>
        <v>#N/A</v>
      </c>
      <c r="P599" s="233" t="e">
        <f>(INDEX(Finish_table!AI$4:AI$99,MATCH('16 Year_History_Results'!$G599,Finish_table!AJ$4:AJ$99,0),1))</f>
        <v>#N/A</v>
      </c>
      <c r="Q599" s="233" t="e">
        <f>(INDEX(Finish_table!AR$4:AR$99,MATCH('16 Year_History_Results'!$G599,Finish_table!AS$4:AS$99,0),1))</f>
        <v>#N/A</v>
      </c>
      <c r="R599" s="233" t="e">
        <f>(INDEX(Finish_table!BA$4:BA$99,MATCH('16 Year_History_Results'!$G599,Finish_table!BB$4:BB$99,0),1))</f>
        <v>#N/A</v>
      </c>
      <c r="S599" s="233" t="e">
        <f>(INDEX(Finish_table!BJ$4:BJ$99,MATCH('16 Year_History_Results'!$G599,Finish_table!BK$4:BK$99,0),1))</f>
        <v>#N/A</v>
      </c>
      <c r="T599" s="233" t="e">
        <f>(INDEX(Finish_table!BS$4:BS$99,MATCH('16 Year_History_Results'!$G599,Finish_table!BT$4:BT$99,0),1))</f>
        <v>#N/A</v>
      </c>
      <c r="U599" s="233" t="e">
        <f>(INDEX(Finish_table!CB$4:CB$99,MATCH('16 Year_History_Results'!$G599,Finish_table!CC$4:CC$99,0),1))</f>
        <v>#N/A</v>
      </c>
      <c r="V599" s="233" t="e">
        <f>(INDEX(Finish_table!CK$4:CK$99,MATCH('16 Year_History_Results'!$G599,Finish_table!CL$4:CL$99,0),1))</f>
        <v>#N/A</v>
      </c>
      <c r="W599" s="233" t="e">
        <f>(INDEX(Finish_table!CT$4:CT$99,MATCH('16 Year_History_Results'!$G599,Finish_table!CU$4:CU$99,0),1))</f>
        <v>#N/A</v>
      </c>
      <c r="X599" s="233" t="e">
        <f>(INDEX(Finish_table!DC$4:DC$99,MATCH('16 Year_History_Results'!$G599,Finish_table!DD$4:DD$99,0),1))</f>
        <v>#N/A</v>
      </c>
      <c r="Y599" s="233" t="e">
        <f>(INDEX(Finish_table!DL$4:DL$99,MATCH('16 Year_History_Results'!$G599,Finish_table!DM$4:DM$99,0),1))</f>
        <v>#N/A</v>
      </c>
      <c r="Z599" s="233" t="e">
        <f>(INDEX(Finish_table!DU$4:DU$99,MATCH('16 Year_History_Results'!$G599,Finish_table!DV$4:DV$99,0),1))</f>
        <v>#N/A</v>
      </c>
      <c r="AA599" s="233" t="e">
        <f>(INDEX(Finish_table!ED$4:ED$140,MATCH('16 Year_History_Results'!$G599,Finish_table!EE$4:EE$140,0),1))</f>
        <v>#N/A</v>
      </c>
      <c r="AB599" s="233" t="e">
        <f>(INDEX(Finish_table!EM$4:EM$224,MATCH('16 Year_History_Results'!$G599,Finish_table!EN$4:EN$224,0),1))</f>
        <v>#N/A</v>
      </c>
      <c r="AC599" s="253" t="e">
        <f>(INDEX(Finish_table!EW$4:EW$224,MATCH('16 Year_History_Results'!$G599,Finish_table!EX$4:EX$224,0),1))</f>
        <v>#N/A</v>
      </c>
      <c r="AG599">
        <f t="shared" si="476"/>
        <v>140</v>
      </c>
      <c r="AH599" s="110"/>
      <c r="AI599" s="2"/>
      <c r="AJ599" s="146">
        <f>INDEX('2001'!$C$44:$C$140,'16 Year_History_Results'!BZ599)</f>
        <v>10</v>
      </c>
      <c r="AK599" s="2">
        <f>INDEX('2002'!$C$44:$C$140,'16 Year_History_Results'!CA599)</f>
        <v>0</v>
      </c>
      <c r="AL599" s="2">
        <f>INDEX('2003'!$C$44:$C$140,'16 Year_History_Results'!CB599)</f>
        <v>0</v>
      </c>
      <c r="AM599" s="2">
        <f>INDEX('2004'!$C$44:$C$140,'16 Year_History_Results'!CC599)</f>
        <v>0</v>
      </c>
      <c r="AN599" s="2">
        <f>INDEX('2005'!$C$44:$C$140,'16 Year_History_Results'!CD599)</f>
        <v>0</v>
      </c>
      <c r="AO599" s="2">
        <f>INDEX('2006'!$C$44:$C$140,'16 Year_History_Results'!CE599)</f>
        <v>0</v>
      </c>
      <c r="AP599" s="2">
        <f>INDEX('2007'!$C$44:$C$140,'16 Year_History_Results'!CF599)</f>
        <v>0</v>
      </c>
      <c r="AQ599" s="2">
        <f>INDEX('2008'!$C$44:$C$140,'16 Year_History_Results'!CG599)</f>
        <v>0</v>
      </c>
      <c r="AR599" s="2">
        <f>INDEX('2009'!$C$44:$C$140,'16 Year_History_Results'!CH599)</f>
        <v>0</v>
      </c>
      <c r="AS599" s="2">
        <f>INDEX('2010'!$C$44:$C$140,'16 Year_History_Results'!CI599)</f>
        <v>0</v>
      </c>
      <c r="AT599" s="2">
        <f>INDEX('2011'!$C$44:$C$140,'16 Year_History_Results'!CJ599)</f>
        <v>0</v>
      </c>
      <c r="AU599" s="2">
        <f>INDEX('2012'!$C$44:$C$140,'16 Year_History_Results'!CK599)</f>
        <v>0</v>
      </c>
      <c r="AV599" s="2">
        <f>INDEX('2013'!$C$44:$C$140,'16 Year_History_Results'!CL599)</f>
        <v>0</v>
      </c>
      <c r="AW599" s="2">
        <f>INDEX('2014'!$C$52:$C$180,'16 Year_History_Results'!CM599)</f>
        <v>0</v>
      </c>
      <c r="AX599" s="2">
        <f>INDEX('2015'!$E$52:$E$308,'16 Year_History_Results'!CN599)</f>
        <v>0</v>
      </c>
      <c r="AY599" s="147">
        <f>INDEX('2016'!$E$52:$E$308,'16 Year_History_Results'!CO599)</f>
        <v>0</v>
      </c>
      <c r="AZ599" s="2"/>
      <c r="BB599">
        <f t="shared" si="444"/>
        <v>140</v>
      </c>
      <c r="BC599" s="110"/>
      <c r="BD599" s="97"/>
      <c r="BE599" s="146">
        <f>INDEX('2001'!$B$44:$B$140,'16 Year_History_Results'!BZ599)</f>
        <v>9</v>
      </c>
      <c r="BF599" s="2">
        <f>INDEX('2002'!$B$44:$B$140,'16 Year_History_Results'!CA599)</f>
        <v>0</v>
      </c>
      <c r="BG599" s="2">
        <f>INDEX('2003'!$B$44:$B$140,'16 Year_History_Results'!CB599)</f>
        <v>0</v>
      </c>
      <c r="BH599" s="2">
        <f>INDEX('2004'!$B$44:$B$140,'16 Year_History_Results'!CC599)</f>
        <v>0</v>
      </c>
      <c r="BI599" s="2">
        <f>INDEX('2005'!$B$44:$B$140,'16 Year_History_Results'!CD599)</f>
        <v>0</v>
      </c>
      <c r="BJ599" s="2">
        <f>INDEX('2006'!$B$44:$B$140,'16 Year_History_Results'!CE599)</f>
        <v>0</v>
      </c>
      <c r="BK599" s="2">
        <f>INDEX('2007'!$B$44:$B$140,'16 Year_History_Results'!CF599)</f>
        <v>0</v>
      </c>
      <c r="BL599" s="2">
        <f>INDEX('2008'!$B$44:$B$140,'16 Year_History_Results'!CG599)</f>
        <v>0</v>
      </c>
      <c r="BM599" s="2">
        <f>INDEX('2009'!$B$44:$B$140,'16 Year_History_Results'!CH599)</f>
        <v>0</v>
      </c>
      <c r="BN599" s="2">
        <f>INDEX('2010'!$B$44:$B$140,'16 Year_History_Results'!CI599)</f>
        <v>0</v>
      </c>
      <c r="BO599" s="2">
        <f>INDEX('2011'!$B$44:$B$140,'16 Year_History_Results'!CJ599)</f>
        <v>0</v>
      </c>
      <c r="BP599" s="2">
        <f>INDEX('2012'!$B$44:$B$140,'16 Year_History_Results'!CK599)</f>
        <v>0</v>
      </c>
      <c r="BQ599" s="2">
        <f>INDEX('2013'!$B$44:$B$140,'16 Year_History_Results'!CL599)</f>
        <v>0</v>
      </c>
      <c r="BR599" s="2">
        <f>INDEX('2014'!$B$52:$B$180,'16 Year_History_Results'!CM599)</f>
        <v>0</v>
      </c>
      <c r="BS599" s="147">
        <f>INDEX('2015'!$B$52:$B$308,'16 Year_History_Results'!CN599)</f>
        <v>0</v>
      </c>
      <c r="BT599" s="147">
        <f>INDEX('2016'!$B$52:$B$308,'16 Year_History_Results'!CO599)</f>
        <v>0</v>
      </c>
      <c r="BW599">
        <f t="shared" si="445"/>
        <v>140</v>
      </c>
      <c r="BX599" s="110"/>
      <c r="BY599" s="97"/>
      <c r="BZ599" s="146">
        <f>IF(ISNA(MATCH($BW599,'2001'!$A$44:$A$139,0)),97,MATCH($BW599,'2001'!$A$44:$A$139,0))</f>
        <v>34</v>
      </c>
      <c r="CA599" s="2">
        <f>IF(ISNA(MATCH($BW599,'2002'!$A$44:$A$139,0)),97,MATCH($BW599,'2002'!$A$44:$A$139,0))</f>
        <v>97</v>
      </c>
      <c r="CB599" s="2">
        <f>IF(ISNA(MATCH($BW599,'2003'!$A$44:$A$139,0)),97,MATCH($BW599,'2003'!$A$44:$A$139,0))</f>
        <v>97</v>
      </c>
      <c r="CC599" s="2">
        <f>IF(ISNA(MATCH($BW599,'2004'!$A$44:$A$139,0)),97,MATCH($BW599,'2004'!$A$44:$A$139,0))</f>
        <v>97</v>
      </c>
      <c r="CD599" s="2">
        <f>IF(ISNA(MATCH($BW599,'2005'!$A$44:$A$139,0)),97,MATCH($BW599,'2005'!$A$44:$A$139,0))</f>
        <v>97</v>
      </c>
      <c r="CE599" s="2">
        <f>IF(ISNA(MATCH($BW599,'2006'!$A$44:$A$139,0)),97,MATCH($BW599,'2006'!$A$44:$A$139,0))</f>
        <v>97</v>
      </c>
      <c r="CF599" s="2">
        <f>IF(ISNA(MATCH($BW599,'2007'!$A$44:$A$139,0)),97,MATCH($BW599,'2007'!$A$44:$A$139,0))</f>
        <v>97</v>
      </c>
      <c r="CG599" s="2">
        <f>IF(ISNA(MATCH($BW599,'2008'!$A$44:$A$139,0)),97,MATCH($BW599,'2008'!$A$44:$A$139,0))</f>
        <v>97</v>
      </c>
      <c r="CH599" s="2">
        <f>IF(ISNA(MATCH($BW599,'2009'!$A$44:$A$139,0)),97,MATCH($BW599,'2009'!$A$44:$A$139,0))</f>
        <v>97</v>
      </c>
      <c r="CI599" s="2">
        <f>IF(ISNA(MATCH($BW599,'2010'!$A$44:$A$139,0)),97,MATCH($BW599,'2010'!$A$44:$A$139,0))</f>
        <v>97</v>
      </c>
      <c r="CJ599" s="2">
        <f>IF(ISNA(MATCH($BW599,'2011'!$A$44:$A$139,0)),97,MATCH($BW599,'2011'!$A$44:$A$139,0))</f>
        <v>97</v>
      </c>
      <c r="CK599" s="2">
        <f>IF(ISNA(MATCH($BW599,'2012'!$A$44:$A$139,0)),97,MATCH($BW599,'2012'!$A$44:$A$139,0))</f>
        <v>97</v>
      </c>
      <c r="CL599" s="2">
        <f>IF(ISNA(MATCH($BW599,'2013'!$A$44:$A$139,0)),97,MATCH($BW599,'2013'!$A$44:$A$139,0))</f>
        <v>97</v>
      </c>
      <c r="CM599" s="2">
        <f>IF(ISNA(MATCH($BW599,'2014'!$A$52:$A$179,0)),129,MATCH($BW599,'2014'!$A$52:$A$179,0))</f>
        <v>129</v>
      </c>
      <c r="CN599" s="147">
        <f>IF(ISNA(MATCH($BW599,'2015'!$A$52:$A$307,0)),257,MATCH($BW599,'2015'!$A$52:$A$307,0))</f>
        <v>257</v>
      </c>
      <c r="CO599" s="147">
        <f>IF(ISNA(MATCH($BW599,'2016'!$A$52:$A$307,0)),257,MATCH($BW599,'2016'!$A$52:$A$307,0))</f>
        <v>257</v>
      </c>
      <c r="CQ599">
        <f t="shared" si="477"/>
        <v>140</v>
      </c>
      <c r="CR599" s="281"/>
      <c r="CS599" s="279"/>
      <c r="CT599" s="278">
        <f t="shared" si="478"/>
        <v>19</v>
      </c>
      <c r="CU599" s="279">
        <f t="shared" si="479"/>
        <v>12.6654</v>
      </c>
      <c r="CV599" s="279">
        <f t="shared" si="480"/>
        <v>8.4427556399999997</v>
      </c>
      <c r="CW599" s="279">
        <f t="shared" si="481"/>
        <v>5.6279409096239998</v>
      </c>
      <c r="CX599" s="279">
        <f t="shared" si="482"/>
        <v>3.7515854103553581</v>
      </c>
      <c r="CY599" s="279">
        <f t="shared" si="483"/>
        <v>2.5008068345428818</v>
      </c>
      <c r="CZ599" s="279">
        <f t="shared" si="484"/>
        <v>1.667037835906285</v>
      </c>
      <c r="DA599" s="279">
        <f t="shared" si="485"/>
        <v>1.1112474214151296</v>
      </c>
      <c r="DB599" s="279">
        <f t="shared" si="486"/>
        <v>0.74075753111532527</v>
      </c>
      <c r="DC599" s="279">
        <f t="shared" si="487"/>
        <v>0.49378897024147583</v>
      </c>
      <c r="DD599" s="279">
        <f t="shared" si="488"/>
        <v>0.3291597275629678</v>
      </c>
      <c r="DE599" s="279">
        <f t="shared" si="489"/>
        <v>0.21941787439347432</v>
      </c>
      <c r="DF599" s="279">
        <f t="shared" si="490"/>
        <v>0.14626395507068998</v>
      </c>
      <c r="DG599" s="279">
        <f t="shared" si="491"/>
        <v>9.7499552450121943E-2</v>
      </c>
      <c r="DH599" s="280">
        <f t="shared" si="492"/>
        <v>6.4993201663251288E-2</v>
      </c>
      <c r="DI599" s="280">
        <f t="shared" si="493"/>
        <v>4.3324468228723309E-2</v>
      </c>
      <c r="DJ599" s="154" t="e">
        <f t="shared" si="494"/>
        <v>#N/A</v>
      </c>
      <c r="DK599" s="279">
        <f t="shared" si="495"/>
        <v>140</v>
      </c>
      <c r="DL599" s="97"/>
      <c r="DM599" s="154"/>
      <c r="DN599" s="267">
        <f t="shared" ref="DN599:DY599" si="528">BE599+AJ599+DM599</f>
        <v>19</v>
      </c>
      <c r="DO599" s="154">
        <f t="shared" si="528"/>
        <v>19</v>
      </c>
      <c r="DP599" s="154">
        <f t="shared" si="528"/>
        <v>19</v>
      </c>
      <c r="DQ599" s="154">
        <f t="shared" si="528"/>
        <v>19</v>
      </c>
      <c r="DR599" s="154">
        <f t="shared" si="528"/>
        <v>19</v>
      </c>
      <c r="DS599" s="154">
        <f t="shared" si="528"/>
        <v>19</v>
      </c>
      <c r="DT599" s="154">
        <f t="shared" si="528"/>
        <v>19</v>
      </c>
      <c r="DU599" s="154">
        <f t="shared" si="528"/>
        <v>19</v>
      </c>
      <c r="DV599" s="154">
        <f t="shared" si="528"/>
        <v>19</v>
      </c>
      <c r="DW599" s="154">
        <f t="shared" si="528"/>
        <v>19</v>
      </c>
      <c r="DX599" s="154">
        <f t="shared" si="528"/>
        <v>19</v>
      </c>
      <c r="DY599" s="154">
        <f t="shared" si="528"/>
        <v>19</v>
      </c>
      <c r="DZ599" s="154">
        <f t="shared" si="497"/>
        <v>19</v>
      </c>
      <c r="EA599" s="154">
        <f t="shared" si="498"/>
        <v>19</v>
      </c>
      <c r="EB599" s="264">
        <f t="shared" si="499"/>
        <v>19</v>
      </c>
      <c r="EC599" s="264">
        <f t="shared" si="500"/>
        <v>19</v>
      </c>
      <c r="ED599" s="154">
        <f t="shared" si="501"/>
        <v>338</v>
      </c>
    </row>
    <row r="600" spans="2:134" ht="13" thickBot="1" x14ac:dyDescent="0.3">
      <c r="B600" s="131">
        <v>357</v>
      </c>
      <c r="C600" s="50">
        <f t="shared" si="442"/>
        <v>1</v>
      </c>
      <c r="D600" s="50">
        <f t="shared" si="443"/>
        <v>1</v>
      </c>
      <c r="E600" s="97"/>
      <c r="F600" s="2">
        <f t="shared" si="512"/>
        <v>595</v>
      </c>
      <c r="G600" s="99">
        <v>814</v>
      </c>
      <c r="H600" s="98">
        <f>15- COUNTIF(L600:AC600,"#N/A")</f>
        <v>0</v>
      </c>
      <c r="I600" s="131">
        <f>SUM(AH600:AY600)+SUM(BE600:BT600)</f>
        <v>12</v>
      </c>
      <c r="J600" s="398">
        <f>DI600</f>
        <v>4.104833789257975E-2</v>
      </c>
      <c r="K600" s="456" t="str">
        <f>IF(ISNUMBER(MATCH(G600,'[4]OPR data'!$A$3:$A$2900,0)),"Y","N")</f>
        <v>N</v>
      </c>
      <c r="L600" s="110"/>
      <c r="M600" s="233"/>
      <c r="N600" s="469" t="e">
        <f>(INDEX(Finish_table!R$4:R$83,MATCH('16 Year_History_Results'!$G600,Finish_table!S$4:S$83,0),1))</f>
        <v>#N/A</v>
      </c>
      <c r="O600" s="233" t="str">
        <f>(INDEX(Finish_table!Z$4:Z$99,MATCH('16 Year_History_Results'!$G600,Finish_table!AA$4:AA$99,0),1))</f>
        <v>QF</v>
      </c>
      <c r="P600" s="233" t="e">
        <f>(INDEX(Finish_table!AI$4:AI$99,MATCH('16 Year_History_Results'!$G600,Finish_table!AJ$4:AJ$99,0),1))</f>
        <v>#N/A</v>
      </c>
      <c r="Q600" s="233" t="e">
        <f>(INDEX(Finish_table!AR$4:AR$99,MATCH('16 Year_History_Results'!$G600,Finish_table!AS$4:AS$99,0),1))</f>
        <v>#N/A</v>
      </c>
      <c r="R600" s="233" t="e">
        <f>(INDEX(Finish_table!BA$4:BA$99,MATCH('16 Year_History_Results'!$G600,Finish_table!BB$4:BB$99,0),1))</f>
        <v>#N/A</v>
      </c>
      <c r="S600" s="233" t="e">
        <f>(INDEX(Finish_table!BJ$4:BJ$99,MATCH('16 Year_History_Results'!$G600,Finish_table!BK$4:BK$99,0),1))</f>
        <v>#N/A</v>
      </c>
      <c r="T600" s="233" t="e">
        <f>(INDEX(Finish_table!BS$4:BS$99,MATCH('16 Year_History_Results'!$G600,Finish_table!BT$4:BT$99,0),1))</f>
        <v>#N/A</v>
      </c>
      <c r="U600" s="233" t="e">
        <f>(INDEX(Finish_table!CB$4:CB$99,MATCH('16 Year_History_Results'!$G600,Finish_table!CC$4:CC$99,0),1))</f>
        <v>#N/A</v>
      </c>
      <c r="V600" s="233" t="e">
        <f>(INDEX(Finish_table!CK$4:CK$99,MATCH('16 Year_History_Results'!$G600,Finish_table!CL$4:CL$99,0),1))</f>
        <v>#N/A</v>
      </c>
      <c r="W600" s="233" t="e">
        <f>(INDEX(Finish_table!CT$4:CT$99,MATCH('16 Year_History_Results'!$G600,Finish_table!CU$4:CU$99,0),1))</f>
        <v>#N/A</v>
      </c>
      <c r="X600" s="233" t="e">
        <f>(INDEX(Finish_table!DC$4:DC$99,MATCH('16 Year_History_Results'!$G600,Finish_table!DD$4:DD$99,0),1))</f>
        <v>#N/A</v>
      </c>
      <c r="Y600" s="233" t="e">
        <f>(INDEX(Finish_table!DL$4:DL$99,MATCH('16 Year_History_Results'!$G600,Finish_table!DM$4:DM$99,0),1))</f>
        <v>#N/A</v>
      </c>
      <c r="Z600" s="233" t="e">
        <f>(INDEX(Finish_table!DU$4:DU$99,MATCH('16 Year_History_Results'!$G600,Finish_table!DV$4:DV$99,0),1))</f>
        <v>#N/A</v>
      </c>
      <c r="AA600" s="233" t="e">
        <f>(INDEX(Finish_table!ED$4:ED$140,MATCH('16 Year_History_Results'!$G600,Finish_table!EE$4:EE$140,0),1))</f>
        <v>#N/A</v>
      </c>
      <c r="AB600" s="233" t="e">
        <f>(INDEX(Finish_table!EM$4:EM$224,MATCH('16 Year_History_Results'!$G600,Finish_table!EN$4:EN$224,0),1))</f>
        <v>#N/A</v>
      </c>
      <c r="AC600" s="253" t="e">
        <f>(INDEX(Finish_table!EW$4:EW$224,MATCH('16 Year_History_Results'!$G600,Finish_table!EX$4:EX$224,0),1))</f>
        <v>#N/A</v>
      </c>
      <c r="AG600">
        <f t="shared" si="476"/>
        <v>814</v>
      </c>
      <c r="AH600" s="110"/>
      <c r="AI600" s="2"/>
      <c r="AJ600" s="146">
        <f>INDEX('2001'!$C$44:$C$140,'16 Year_History_Results'!BZ600)</f>
        <v>0</v>
      </c>
      <c r="AK600" s="2">
        <f>INDEX('2002'!$C$44:$C$140,'16 Year_History_Results'!CA600)</f>
        <v>0</v>
      </c>
      <c r="AL600" s="2">
        <f>INDEX('2003'!$C$44:$C$140,'16 Year_History_Results'!CB600)</f>
        <v>0</v>
      </c>
      <c r="AM600" s="2">
        <f>INDEX('2004'!$C$44:$C$140,'16 Year_History_Results'!CC600)</f>
        <v>0</v>
      </c>
      <c r="AN600" s="2">
        <f>INDEX('2005'!$C$44:$C$140,'16 Year_History_Results'!CD600)</f>
        <v>0</v>
      </c>
      <c r="AO600" s="2">
        <f>INDEX('2006'!$C$44:$C$140,'16 Year_History_Results'!CE600)</f>
        <v>0</v>
      </c>
      <c r="AP600" s="2">
        <f>INDEX('2007'!$C$44:$C$140,'16 Year_History_Results'!CF600)</f>
        <v>0</v>
      </c>
      <c r="AQ600" s="2">
        <f>INDEX('2008'!$C$44:$C$140,'16 Year_History_Results'!CG600)</f>
        <v>0</v>
      </c>
      <c r="AR600" s="2">
        <f>INDEX('2009'!$C$44:$C$140,'16 Year_History_Results'!CH600)</f>
        <v>0</v>
      </c>
      <c r="AS600" s="2">
        <f>INDEX('2010'!$C$44:$C$140,'16 Year_History_Results'!CI600)</f>
        <v>0</v>
      </c>
      <c r="AT600" s="2">
        <f>INDEX('2011'!$C$44:$C$140,'16 Year_History_Results'!CJ600)</f>
        <v>0</v>
      </c>
      <c r="AU600" s="2">
        <f>INDEX('2012'!$C$44:$C$140,'16 Year_History_Results'!CK600)</f>
        <v>0</v>
      </c>
      <c r="AV600" s="2">
        <f>INDEX('2013'!$C$44:$C$140,'16 Year_History_Results'!CL600)</f>
        <v>0</v>
      </c>
      <c r="AW600" s="2">
        <f>INDEX('2014'!$C$52:$C$180,'16 Year_History_Results'!CM600)</f>
        <v>0</v>
      </c>
      <c r="AX600" s="2">
        <f>INDEX('2015'!$E$52:$E$308,'16 Year_History_Results'!CN600)</f>
        <v>0</v>
      </c>
      <c r="AY600" s="147">
        <f>INDEX('2016'!$E$52:$E$308,'16 Year_History_Results'!CO600)</f>
        <v>0</v>
      </c>
      <c r="AZ600" s="2"/>
      <c r="BB600">
        <f t="shared" si="444"/>
        <v>814</v>
      </c>
      <c r="BC600" s="110"/>
      <c r="BD600" s="97"/>
      <c r="BE600" s="146">
        <f>INDEX('2001'!$B$44:$B$140,'16 Year_History_Results'!BZ600)</f>
        <v>0</v>
      </c>
      <c r="BF600" s="2">
        <f>INDEX('2002'!$B$44:$B$140,'16 Year_History_Results'!CA600)</f>
        <v>12</v>
      </c>
      <c r="BG600" s="2">
        <f>INDEX('2003'!$B$44:$B$140,'16 Year_History_Results'!CB600)</f>
        <v>0</v>
      </c>
      <c r="BH600" s="2">
        <f>INDEX('2004'!$B$44:$B$140,'16 Year_History_Results'!CC600)</f>
        <v>0</v>
      </c>
      <c r="BI600" s="2">
        <f>INDEX('2005'!$B$44:$B$140,'16 Year_History_Results'!CD600)</f>
        <v>0</v>
      </c>
      <c r="BJ600" s="2">
        <f>INDEX('2006'!$B$44:$B$140,'16 Year_History_Results'!CE600)</f>
        <v>0</v>
      </c>
      <c r="BK600" s="2">
        <f>INDEX('2007'!$B$44:$B$140,'16 Year_History_Results'!CF600)</f>
        <v>0</v>
      </c>
      <c r="BL600" s="2">
        <f>INDEX('2008'!$B$44:$B$140,'16 Year_History_Results'!CG600)</f>
        <v>0</v>
      </c>
      <c r="BM600" s="2">
        <f>INDEX('2009'!$B$44:$B$140,'16 Year_History_Results'!CH600)</f>
        <v>0</v>
      </c>
      <c r="BN600" s="2">
        <f>INDEX('2010'!$B$44:$B$140,'16 Year_History_Results'!CI600)</f>
        <v>0</v>
      </c>
      <c r="BO600" s="2">
        <f>INDEX('2011'!$B$44:$B$140,'16 Year_History_Results'!CJ600)</f>
        <v>0</v>
      </c>
      <c r="BP600" s="2">
        <f>INDEX('2012'!$B$44:$B$140,'16 Year_History_Results'!CK600)</f>
        <v>0</v>
      </c>
      <c r="BQ600" s="2">
        <f>INDEX('2013'!$B$44:$B$140,'16 Year_History_Results'!CL600)</f>
        <v>0</v>
      </c>
      <c r="BR600" s="2">
        <f>INDEX('2014'!$B$52:$B$180,'16 Year_History_Results'!CM600)</f>
        <v>0</v>
      </c>
      <c r="BS600" s="147">
        <f>INDEX('2015'!$B$52:$B$308,'16 Year_History_Results'!CN600)</f>
        <v>0</v>
      </c>
      <c r="BT600" s="147">
        <f>INDEX('2016'!$B$52:$B$308,'16 Year_History_Results'!CO600)</f>
        <v>0</v>
      </c>
      <c r="BW600">
        <f t="shared" si="445"/>
        <v>814</v>
      </c>
      <c r="BX600" s="110"/>
      <c r="BY600" s="97"/>
      <c r="BZ600" s="146">
        <f>IF(ISNA(MATCH($BW600,'2001'!$A$44:$A$139,0)),97,MATCH($BW600,'2001'!$A$44:$A$139,0))</f>
        <v>97</v>
      </c>
      <c r="CA600" s="2">
        <f>IF(ISNA(MATCH($BW600,'2002'!$A$44:$A$139,0)),97,MATCH($BW600,'2002'!$A$44:$A$139,0))</f>
        <v>90</v>
      </c>
      <c r="CB600" s="2">
        <f>IF(ISNA(MATCH($BW600,'2003'!$A$44:$A$139,0)),97,MATCH($BW600,'2003'!$A$44:$A$139,0))</f>
        <v>97</v>
      </c>
      <c r="CC600" s="2">
        <f>IF(ISNA(MATCH($BW600,'2004'!$A$44:$A$139,0)),97,MATCH($BW600,'2004'!$A$44:$A$139,0))</f>
        <v>97</v>
      </c>
      <c r="CD600" s="2">
        <f>IF(ISNA(MATCH($BW600,'2005'!$A$44:$A$139,0)),97,MATCH($BW600,'2005'!$A$44:$A$139,0))</f>
        <v>97</v>
      </c>
      <c r="CE600" s="2">
        <f>IF(ISNA(MATCH($BW600,'2006'!$A$44:$A$139,0)),97,MATCH($BW600,'2006'!$A$44:$A$139,0))</f>
        <v>97</v>
      </c>
      <c r="CF600" s="2">
        <f>IF(ISNA(MATCH($BW600,'2007'!$A$44:$A$139,0)),97,MATCH($BW600,'2007'!$A$44:$A$139,0))</f>
        <v>97</v>
      </c>
      <c r="CG600" s="2">
        <f>IF(ISNA(MATCH($BW600,'2008'!$A$44:$A$139,0)),97,MATCH($BW600,'2008'!$A$44:$A$139,0))</f>
        <v>97</v>
      </c>
      <c r="CH600" s="2">
        <f>IF(ISNA(MATCH($BW600,'2009'!$A$44:$A$139,0)),97,MATCH($BW600,'2009'!$A$44:$A$139,0))</f>
        <v>97</v>
      </c>
      <c r="CI600" s="2">
        <f>IF(ISNA(MATCH($BW600,'2010'!$A$44:$A$139,0)),97,MATCH($BW600,'2010'!$A$44:$A$139,0))</f>
        <v>97</v>
      </c>
      <c r="CJ600" s="2">
        <f>IF(ISNA(MATCH($BW600,'2011'!$A$44:$A$139,0)),97,MATCH($BW600,'2011'!$A$44:$A$139,0))</f>
        <v>97</v>
      </c>
      <c r="CK600" s="2">
        <f>IF(ISNA(MATCH($BW600,'2012'!$A$44:$A$139,0)),97,MATCH($BW600,'2012'!$A$44:$A$139,0))</f>
        <v>97</v>
      </c>
      <c r="CL600" s="2">
        <f>IF(ISNA(MATCH($BW600,'2013'!$A$44:$A$139,0)),97,MATCH($BW600,'2013'!$A$44:$A$139,0))</f>
        <v>97</v>
      </c>
      <c r="CM600" s="2">
        <f>IF(ISNA(MATCH($BW600,'2014'!$A$52:$A$179,0)),129,MATCH($BW600,'2014'!$A$52:$A$179,0))</f>
        <v>129</v>
      </c>
      <c r="CN600" s="147">
        <f>IF(ISNA(MATCH($BW600,'2015'!$A$52:$A$307,0)),257,MATCH($BW600,'2015'!$A$52:$A$307,0))</f>
        <v>257</v>
      </c>
      <c r="CO600" s="147">
        <f>IF(ISNA(MATCH($BW600,'2016'!$A$52:$A$307,0)),257,MATCH($BW600,'2016'!$A$52:$A$307,0))</f>
        <v>257</v>
      </c>
      <c r="CQ600">
        <f t="shared" si="477"/>
        <v>814</v>
      </c>
      <c r="CR600" s="281"/>
      <c r="CS600" s="279"/>
      <c r="CT600" s="278">
        <f t="shared" si="478"/>
        <v>0</v>
      </c>
      <c r="CU600" s="279">
        <f t="shared" si="479"/>
        <v>12</v>
      </c>
      <c r="CV600" s="279">
        <f t="shared" si="480"/>
        <v>7.9992000000000001</v>
      </c>
      <c r="CW600" s="279">
        <f t="shared" si="481"/>
        <v>5.3322667199999998</v>
      </c>
      <c r="CX600" s="279">
        <f t="shared" si="482"/>
        <v>3.5544889955519996</v>
      </c>
      <c r="CY600" s="279">
        <f t="shared" si="483"/>
        <v>2.3694223644349628</v>
      </c>
      <c r="CZ600" s="279">
        <f t="shared" si="484"/>
        <v>1.5794569481323462</v>
      </c>
      <c r="DA600" s="279">
        <f t="shared" si="485"/>
        <v>1.052866001625022</v>
      </c>
      <c r="DB600" s="279">
        <f t="shared" si="486"/>
        <v>0.70184047668323957</v>
      </c>
      <c r="DC600" s="279">
        <f t="shared" si="487"/>
        <v>0.46784686175704748</v>
      </c>
      <c r="DD600" s="279">
        <f t="shared" si="488"/>
        <v>0.31186671804724786</v>
      </c>
      <c r="DE600" s="279">
        <f t="shared" si="489"/>
        <v>0.20789035425029542</v>
      </c>
      <c r="DF600" s="279">
        <f t="shared" si="490"/>
        <v>0.13857971014324691</v>
      </c>
      <c r="DG600" s="279">
        <f t="shared" si="491"/>
        <v>9.237723478148839E-2</v>
      </c>
      <c r="DH600" s="280">
        <f t="shared" si="492"/>
        <v>6.157866470534016E-2</v>
      </c>
      <c r="DI600" s="280">
        <f t="shared" si="493"/>
        <v>4.104833789257975E-2</v>
      </c>
      <c r="DJ600" s="154" t="e">
        <f t="shared" si="494"/>
        <v>#N/A</v>
      </c>
      <c r="DK600" s="279">
        <f t="shared" si="495"/>
        <v>814</v>
      </c>
      <c r="DL600" s="97"/>
      <c r="DM600" s="154"/>
      <c r="DN600" s="267">
        <f t="shared" ref="DN600:DY600" si="529">BE600+AJ600+DM600</f>
        <v>0</v>
      </c>
      <c r="DO600" s="154">
        <f t="shared" si="529"/>
        <v>12</v>
      </c>
      <c r="DP600" s="154">
        <f t="shared" si="529"/>
        <v>12</v>
      </c>
      <c r="DQ600" s="154">
        <f t="shared" si="529"/>
        <v>12</v>
      </c>
      <c r="DR600" s="154">
        <f t="shared" si="529"/>
        <v>12</v>
      </c>
      <c r="DS600" s="154">
        <f t="shared" si="529"/>
        <v>12</v>
      </c>
      <c r="DT600" s="154">
        <f t="shared" si="529"/>
        <v>12</v>
      </c>
      <c r="DU600" s="154">
        <f t="shared" si="529"/>
        <v>12</v>
      </c>
      <c r="DV600" s="154">
        <f t="shared" si="529"/>
        <v>12</v>
      </c>
      <c r="DW600" s="154">
        <f t="shared" si="529"/>
        <v>12</v>
      </c>
      <c r="DX600" s="154">
        <f t="shared" si="529"/>
        <v>12</v>
      </c>
      <c r="DY600" s="154">
        <f t="shared" si="529"/>
        <v>12</v>
      </c>
      <c r="DZ600" s="154">
        <f t="shared" si="497"/>
        <v>12</v>
      </c>
      <c r="EA600" s="154">
        <f t="shared" si="498"/>
        <v>12</v>
      </c>
      <c r="EB600" s="264">
        <f t="shared" si="499"/>
        <v>12</v>
      </c>
      <c r="EC600" s="264">
        <f t="shared" si="500"/>
        <v>12</v>
      </c>
      <c r="ED600" s="154">
        <f t="shared" si="501"/>
        <v>395</v>
      </c>
    </row>
    <row r="601" spans="2:134" ht="13" thickBot="1" x14ac:dyDescent="0.3">
      <c r="B601" s="131">
        <v>358</v>
      </c>
      <c r="C601" s="50">
        <f t="shared" ref="C601:C664" si="530">IF(B601&lt;&gt;B600,1,C600+1)</f>
        <v>1</v>
      </c>
      <c r="D601" s="50">
        <f t="shared" si="443"/>
        <v>0</v>
      </c>
      <c r="E601" s="97"/>
      <c r="F601" s="2">
        <f t="shared" si="512"/>
        <v>596</v>
      </c>
      <c r="G601" s="99">
        <v>182</v>
      </c>
      <c r="H601" s="98">
        <f>15- COUNTIF(L601:AC601,"#N/A")</f>
        <v>0</v>
      </c>
      <c r="I601" s="131">
        <f>SUM(AH601:AY601)+SUM(BE601:BT601)</f>
        <v>11</v>
      </c>
      <c r="J601" s="398">
        <f>DI601</f>
        <v>3.7627643068198088E-2</v>
      </c>
      <c r="K601" s="456" t="str">
        <f>IF(ISNUMBER(MATCH(G601,'[4]OPR data'!$A$3:$A$2900,0)),"Y","N")</f>
        <v>N</v>
      </c>
      <c r="L601" s="110"/>
      <c r="M601" s="233"/>
      <c r="N601" s="469" t="e">
        <f>(INDEX(Finish_table!R$4:R$83,MATCH('16 Year_History_Results'!$G601,Finish_table!S$4:S$83,0),1))</f>
        <v>#N/A</v>
      </c>
      <c r="O601" s="233" t="str">
        <f>(INDEX(Finish_table!Z$4:Z$99,MATCH('16 Year_History_Results'!$G601,Finish_table!AA$4:AA$99,0),1))</f>
        <v>QF</v>
      </c>
      <c r="P601" s="233" t="e">
        <f>(INDEX(Finish_table!AI$4:AI$99,MATCH('16 Year_History_Results'!$G601,Finish_table!AJ$4:AJ$99,0),1))</f>
        <v>#N/A</v>
      </c>
      <c r="Q601" s="233" t="e">
        <f>(INDEX(Finish_table!AR$4:AR$99,MATCH('16 Year_History_Results'!$G601,Finish_table!AS$4:AS$99,0),1))</f>
        <v>#N/A</v>
      </c>
      <c r="R601" s="233" t="e">
        <f>(INDEX(Finish_table!BA$4:BA$99,MATCH('16 Year_History_Results'!$G601,Finish_table!BB$4:BB$99,0),1))</f>
        <v>#N/A</v>
      </c>
      <c r="S601" s="233" t="e">
        <f>(INDEX(Finish_table!BJ$4:BJ$99,MATCH('16 Year_History_Results'!$G601,Finish_table!BK$4:BK$99,0),1))</f>
        <v>#N/A</v>
      </c>
      <c r="T601" s="233" t="e">
        <f>(INDEX(Finish_table!BS$4:BS$99,MATCH('16 Year_History_Results'!$G601,Finish_table!BT$4:BT$99,0),1))</f>
        <v>#N/A</v>
      </c>
      <c r="U601" s="233" t="e">
        <f>(INDEX(Finish_table!CB$4:CB$99,MATCH('16 Year_History_Results'!$G601,Finish_table!CC$4:CC$99,0),1))</f>
        <v>#N/A</v>
      </c>
      <c r="V601" s="233" t="e">
        <f>(INDEX(Finish_table!CK$4:CK$99,MATCH('16 Year_History_Results'!$G601,Finish_table!CL$4:CL$99,0),1))</f>
        <v>#N/A</v>
      </c>
      <c r="W601" s="233" t="e">
        <f>(INDEX(Finish_table!CT$4:CT$99,MATCH('16 Year_History_Results'!$G601,Finish_table!CU$4:CU$99,0),1))</f>
        <v>#N/A</v>
      </c>
      <c r="X601" s="233" t="e">
        <f>(INDEX(Finish_table!DC$4:DC$99,MATCH('16 Year_History_Results'!$G601,Finish_table!DD$4:DD$99,0),1))</f>
        <v>#N/A</v>
      </c>
      <c r="Y601" s="233" t="e">
        <f>(INDEX(Finish_table!DL$4:DL$99,MATCH('16 Year_History_Results'!$G601,Finish_table!DM$4:DM$99,0),1))</f>
        <v>#N/A</v>
      </c>
      <c r="Z601" s="233" t="e">
        <f>(INDEX(Finish_table!DU$4:DU$99,MATCH('16 Year_History_Results'!$G601,Finish_table!DV$4:DV$99,0),1))</f>
        <v>#N/A</v>
      </c>
      <c r="AA601" s="233" t="e">
        <f>(INDEX(Finish_table!ED$4:ED$140,MATCH('16 Year_History_Results'!$G601,Finish_table!EE$4:EE$140,0),1))</f>
        <v>#N/A</v>
      </c>
      <c r="AB601" s="233" t="e">
        <f>(INDEX(Finish_table!EM$4:EM$224,MATCH('16 Year_History_Results'!$G601,Finish_table!EN$4:EN$224,0),1))</f>
        <v>#N/A</v>
      </c>
      <c r="AC601" s="253" t="e">
        <f>(INDEX(Finish_table!EW$4:EW$224,MATCH('16 Year_History_Results'!$G601,Finish_table!EX$4:EX$224,0),1))</f>
        <v>#N/A</v>
      </c>
      <c r="AG601">
        <f t="shared" si="476"/>
        <v>182</v>
      </c>
      <c r="AH601" s="110"/>
      <c r="AI601" s="2"/>
      <c r="AJ601" s="146">
        <f>INDEX('2001'!$C$44:$C$140,'16 Year_History_Results'!BZ601)</f>
        <v>0</v>
      </c>
      <c r="AK601" s="2">
        <f>INDEX('2002'!$C$44:$C$140,'16 Year_History_Results'!CA601)</f>
        <v>0</v>
      </c>
      <c r="AL601" s="2">
        <f>INDEX('2003'!$C$44:$C$140,'16 Year_History_Results'!CB601)</f>
        <v>0</v>
      </c>
      <c r="AM601" s="2">
        <f>INDEX('2004'!$C$44:$C$140,'16 Year_History_Results'!CC601)</f>
        <v>0</v>
      </c>
      <c r="AN601" s="2">
        <f>INDEX('2005'!$C$44:$C$140,'16 Year_History_Results'!CD601)</f>
        <v>0</v>
      </c>
      <c r="AO601" s="2">
        <f>INDEX('2006'!$C$44:$C$140,'16 Year_History_Results'!CE601)</f>
        <v>0</v>
      </c>
      <c r="AP601" s="2">
        <f>INDEX('2007'!$C$44:$C$140,'16 Year_History_Results'!CF601)</f>
        <v>0</v>
      </c>
      <c r="AQ601" s="2">
        <f>INDEX('2008'!$C$44:$C$140,'16 Year_History_Results'!CG601)</f>
        <v>0</v>
      </c>
      <c r="AR601" s="2">
        <f>INDEX('2009'!$C$44:$C$140,'16 Year_History_Results'!CH601)</f>
        <v>0</v>
      </c>
      <c r="AS601" s="2">
        <f>INDEX('2010'!$C$44:$C$140,'16 Year_History_Results'!CI601)</f>
        <v>0</v>
      </c>
      <c r="AT601" s="2">
        <f>INDEX('2011'!$C$44:$C$140,'16 Year_History_Results'!CJ601)</f>
        <v>0</v>
      </c>
      <c r="AU601" s="2">
        <f>INDEX('2012'!$C$44:$C$140,'16 Year_History_Results'!CK601)</f>
        <v>0</v>
      </c>
      <c r="AV601" s="2">
        <f>INDEX('2013'!$C$44:$C$140,'16 Year_History_Results'!CL601)</f>
        <v>0</v>
      </c>
      <c r="AW601" s="2">
        <f>INDEX('2014'!$C$52:$C$180,'16 Year_History_Results'!CM601)</f>
        <v>0</v>
      </c>
      <c r="AX601" s="2">
        <f>INDEX('2015'!$E$52:$E$308,'16 Year_History_Results'!CN601)</f>
        <v>0</v>
      </c>
      <c r="AY601" s="147">
        <f>INDEX('2016'!$E$52:$E$308,'16 Year_History_Results'!CO601)</f>
        <v>0</v>
      </c>
      <c r="AZ601" s="2"/>
      <c r="BB601">
        <f t="shared" si="444"/>
        <v>182</v>
      </c>
      <c r="BC601" s="110"/>
      <c r="BD601" s="97"/>
      <c r="BE601" s="146">
        <f>INDEX('2001'!$B$44:$B$140,'16 Year_History_Results'!BZ601)</f>
        <v>0</v>
      </c>
      <c r="BF601" s="2">
        <f>INDEX('2002'!$B$44:$B$140,'16 Year_History_Results'!CA601)</f>
        <v>11</v>
      </c>
      <c r="BG601" s="2">
        <f>INDEX('2003'!$B$44:$B$140,'16 Year_History_Results'!CB601)</f>
        <v>0</v>
      </c>
      <c r="BH601" s="2">
        <f>INDEX('2004'!$B$44:$B$140,'16 Year_History_Results'!CC601)</f>
        <v>0</v>
      </c>
      <c r="BI601" s="2">
        <f>INDEX('2005'!$B$44:$B$140,'16 Year_History_Results'!CD601)</f>
        <v>0</v>
      </c>
      <c r="BJ601" s="2">
        <f>INDEX('2006'!$B$44:$B$140,'16 Year_History_Results'!CE601)</f>
        <v>0</v>
      </c>
      <c r="BK601" s="2">
        <f>INDEX('2007'!$B$44:$B$140,'16 Year_History_Results'!CF601)</f>
        <v>0</v>
      </c>
      <c r="BL601" s="2">
        <f>INDEX('2008'!$B$44:$B$140,'16 Year_History_Results'!CG601)</f>
        <v>0</v>
      </c>
      <c r="BM601" s="2">
        <f>INDEX('2009'!$B$44:$B$140,'16 Year_History_Results'!CH601)</f>
        <v>0</v>
      </c>
      <c r="BN601" s="2">
        <f>INDEX('2010'!$B$44:$B$140,'16 Year_History_Results'!CI601)</f>
        <v>0</v>
      </c>
      <c r="BO601" s="2">
        <f>INDEX('2011'!$B$44:$B$140,'16 Year_History_Results'!CJ601)</f>
        <v>0</v>
      </c>
      <c r="BP601" s="2">
        <f>INDEX('2012'!$B$44:$B$140,'16 Year_History_Results'!CK601)</f>
        <v>0</v>
      </c>
      <c r="BQ601" s="2">
        <f>INDEX('2013'!$B$44:$B$140,'16 Year_History_Results'!CL601)</f>
        <v>0</v>
      </c>
      <c r="BR601" s="2">
        <f>INDEX('2014'!$B$52:$B$180,'16 Year_History_Results'!CM601)</f>
        <v>0</v>
      </c>
      <c r="BS601" s="147">
        <f>INDEX('2015'!$B$52:$B$308,'16 Year_History_Results'!CN601)</f>
        <v>0</v>
      </c>
      <c r="BT601" s="147">
        <f>INDEX('2016'!$B$52:$B$308,'16 Year_History_Results'!CO601)</f>
        <v>0</v>
      </c>
      <c r="BW601">
        <f t="shared" si="445"/>
        <v>182</v>
      </c>
      <c r="BX601" s="110"/>
      <c r="BY601" s="97"/>
      <c r="BZ601" s="146">
        <f>IF(ISNA(MATCH($BW601,'2001'!$A$44:$A$139,0)),97,MATCH($BW601,'2001'!$A$44:$A$139,0))</f>
        <v>97</v>
      </c>
      <c r="CA601" s="2">
        <f>IF(ISNA(MATCH($BW601,'2002'!$A$44:$A$139,0)),97,MATCH($BW601,'2002'!$A$44:$A$139,0))</f>
        <v>43</v>
      </c>
      <c r="CB601" s="2">
        <f>IF(ISNA(MATCH($BW601,'2003'!$A$44:$A$139,0)),97,MATCH($BW601,'2003'!$A$44:$A$139,0))</f>
        <v>97</v>
      </c>
      <c r="CC601" s="2">
        <f>IF(ISNA(MATCH($BW601,'2004'!$A$44:$A$139,0)),97,MATCH($BW601,'2004'!$A$44:$A$139,0))</f>
        <v>97</v>
      </c>
      <c r="CD601" s="2">
        <f>IF(ISNA(MATCH($BW601,'2005'!$A$44:$A$139,0)),97,MATCH($BW601,'2005'!$A$44:$A$139,0))</f>
        <v>97</v>
      </c>
      <c r="CE601" s="2">
        <f>IF(ISNA(MATCH($BW601,'2006'!$A$44:$A$139,0)),97,MATCH($BW601,'2006'!$A$44:$A$139,0))</f>
        <v>97</v>
      </c>
      <c r="CF601" s="2">
        <f>IF(ISNA(MATCH($BW601,'2007'!$A$44:$A$139,0)),97,MATCH($BW601,'2007'!$A$44:$A$139,0))</f>
        <v>97</v>
      </c>
      <c r="CG601" s="2">
        <f>IF(ISNA(MATCH($BW601,'2008'!$A$44:$A$139,0)),97,MATCH($BW601,'2008'!$A$44:$A$139,0))</f>
        <v>97</v>
      </c>
      <c r="CH601" s="2">
        <f>IF(ISNA(MATCH($BW601,'2009'!$A$44:$A$139,0)),97,MATCH($BW601,'2009'!$A$44:$A$139,0))</f>
        <v>97</v>
      </c>
      <c r="CI601" s="2">
        <f>IF(ISNA(MATCH($BW601,'2010'!$A$44:$A$139,0)),97,MATCH($BW601,'2010'!$A$44:$A$139,0))</f>
        <v>97</v>
      </c>
      <c r="CJ601" s="2">
        <f>IF(ISNA(MATCH($BW601,'2011'!$A$44:$A$139,0)),97,MATCH($BW601,'2011'!$A$44:$A$139,0))</f>
        <v>97</v>
      </c>
      <c r="CK601" s="2">
        <f>IF(ISNA(MATCH($BW601,'2012'!$A$44:$A$139,0)),97,MATCH($BW601,'2012'!$A$44:$A$139,0))</f>
        <v>97</v>
      </c>
      <c r="CL601" s="2">
        <f>IF(ISNA(MATCH($BW601,'2013'!$A$44:$A$139,0)),97,MATCH($BW601,'2013'!$A$44:$A$139,0))</f>
        <v>97</v>
      </c>
      <c r="CM601" s="2">
        <f>IF(ISNA(MATCH($BW601,'2014'!$A$52:$A$179,0)),129,MATCH($BW601,'2014'!$A$52:$A$179,0))</f>
        <v>129</v>
      </c>
      <c r="CN601" s="147">
        <f>IF(ISNA(MATCH($BW601,'2015'!$A$52:$A$307,0)),257,MATCH($BW601,'2015'!$A$52:$A$307,0))</f>
        <v>257</v>
      </c>
      <c r="CO601" s="147">
        <f>IF(ISNA(MATCH($BW601,'2016'!$A$52:$A$307,0)),257,MATCH($BW601,'2016'!$A$52:$A$307,0))</f>
        <v>257</v>
      </c>
      <c r="CQ601">
        <f t="shared" si="477"/>
        <v>182</v>
      </c>
      <c r="CR601" s="281"/>
      <c r="CS601" s="279"/>
      <c r="CT601" s="278">
        <f t="shared" si="478"/>
        <v>0</v>
      </c>
      <c r="CU601" s="279">
        <f t="shared" si="479"/>
        <v>11</v>
      </c>
      <c r="CV601" s="279">
        <f t="shared" si="480"/>
        <v>7.3325999999999993</v>
      </c>
      <c r="CW601" s="279">
        <f t="shared" si="481"/>
        <v>4.8879111599999989</v>
      </c>
      <c r="CX601" s="279">
        <f t="shared" si="482"/>
        <v>3.2582815792559989</v>
      </c>
      <c r="CY601" s="279">
        <f t="shared" si="483"/>
        <v>2.1719705007320487</v>
      </c>
      <c r="CZ601" s="279">
        <f t="shared" si="484"/>
        <v>1.4478355357879835</v>
      </c>
      <c r="DA601" s="279">
        <f t="shared" si="485"/>
        <v>0.96512716815626975</v>
      </c>
      <c r="DB601" s="279">
        <f t="shared" si="486"/>
        <v>0.64335377029296936</v>
      </c>
      <c r="DC601" s="279">
        <f t="shared" si="487"/>
        <v>0.42885962327729338</v>
      </c>
      <c r="DD601" s="279">
        <f t="shared" si="488"/>
        <v>0.28587782487664376</v>
      </c>
      <c r="DE601" s="279">
        <f t="shared" si="489"/>
        <v>0.19056615806277072</v>
      </c>
      <c r="DF601" s="279">
        <f t="shared" si="490"/>
        <v>0.12703140096464297</v>
      </c>
      <c r="DG601" s="279">
        <f t="shared" si="491"/>
        <v>8.4679131883031E-2</v>
      </c>
      <c r="DH601" s="280">
        <f t="shared" si="492"/>
        <v>5.6447109313228459E-2</v>
      </c>
      <c r="DI601" s="280">
        <f t="shared" si="493"/>
        <v>3.7627643068198088E-2</v>
      </c>
      <c r="DJ601" s="154" t="e">
        <f t="shared" si="494"/>
        <v>#N/A</v>
      </c>
      <c r="DK601" s="279">
        <f t="shared" si="495"/>
        <v>182</v>
      </c>
      <c r="DL601" s="97"/>
      <c r="DM601" s="154"/>
      <c r="DN601" s="267">
        <f t="shared" ref="DN601:DY601" si="531">BE601+AJ601+DM601</f>
        <v>0</v>
      </c>
      <c r="DO601" s="154">
        <f t="shared" si="531"/>
        <v>11</v>
      </c>
      <c r="DP601" s="154">
        <f t="shared" si="531"/>
        <v>11</v>
      </c>
      <c r="DQ601" s="154">
        <f t="shared" si="531"/>
        <v>11</v>
      </c>
      <c r="DR601" s="154">
        <f t="shared" si="531"/>
        <v>11</v>
      </c>
      <c r="DS601" s="154">
        <f t="shared" si="531"/>
        <v>11</v>
      </c>
      <c r="DT601" s="154">
        <f t="shared" si="531"/>
        <v>11</v>
      </c>
      <c r="DU601" s="154">
        <f t="shared" si="531"/>
        <v>11</v>
      </c>
      <c r="DV601" s="154">
        <f t="shared" si="531"/>
        <v>11</v>
      </c>
      <c r="DW601" s="154">
        <f t="shared" si="531"/>
        <v>11</v>
      </c>
      <c r="DX601" s="154">
        <f t="shared" si="531"/>
        <v>11</v>
      </c>
      <c r="DY601" s="154">
        <f t="shared" si="531"/>
        <v>11</v>
      </c>
      <c r="DZ601" s="154">
        <f t="shared" si="497"/>
        <v>11</v>
      </c>
      <c r="EA601" s="154">
        <f t="shared" si="498"/>
        <v>11</v>
      </c>
      <c r="EB601" s="264">
        <f t="shared" si="499"/>
        <v>11</v>
      </c>
      <c r="EC601" s="264">
        <f t="shared" si="500"/>
        <v>11</v>
      </c>
      <c r="ED601" s="154">
        <f t="shared" si="501"/>
        <v>412</v>
      </c>
    </row>
    <row r="602" spans="2:134" ht="13" thickBot="1" x14ac:dyDescent="0.3">
      <c r="B602" s="131">
        <v>358</v>
      </c>
      <c r="C602" s="50">
        <f t="shared" si="530"/>
        <v>2</v>
      </c>
      <c r="D602" s="50">
        <f t="shared" ref="D602:D665" si="532">IF(C602&gt;=C603,C602,0)</f>
        <v>0</v>
      </c>
      <c r="E602" s="97"/>
      <c r="F602" s="2">
        <f t="shared" si="512"/>
        <v>597</v>
      </c>
      <c r="G602" s="99">
        <v>345</v>
      </c>
      <c r="H602" s="98">
        <f>15- COUNTIF(L602:AC602,"#N/A")</f>
        <v>0</v>
      </c>
      <c r="I602" s="131">
        <f>SUM(AH602:AY602)+SUM(BE602:BT602)</f>
        <v>3</v>
      </c>
      <c r="J602" s="398">
        <f>DI602</f>
        <v>3.4644927535811727E-2</v>
      </c>
      <c r="K602" s="456" t="str">
        <f>IF(ISNUMBER(MATCH(G602,'[4]OPR data'!$A$3:$A$2900,0)),"Y","N")</f>
        <v>N</v>
      </c>
      <c r="L602" s="110"/>
      <c r="M602" s="233"/>
      <c r="N602" s="469" t="e">
        <f>(INDEX(Finish_table!R$4:R$83,MATCH('16 Year_History_Results'!$G602,Finish_table!S$4:S$83,0),1))</f>
        <v>#N/A</v>
      </c>
      <c r="O602" s="233" t="e">
        <f>(INDEX(Finish_table!Z$4:Z$99,MATCH('16 Year_History_Results'!$G602,Finish_table!AA$4:AA$99,0),1))</f>
        <v>#N/A</v>
      </c>
      <c r="P602" s="233" t="e">
        <f>(INDEX(Finish_table!AI$4:AI$99,MATCH('16 Year_History_Results'!$G602,Finish_table!AJ$4:AJ$99,0),1))</f>
        <v>#N/A</v>
      </c>
      <c r="Q602" s="233" t="e">
        <f>(INDEX(Finish_table!AR$4:AR$99,MATCH('16 Year_History_Results'!$G602,Finish_table!AS$4:AS$99,0),1))</f>
        <v>#N/A</v>
      </c>
      <c r="R602" s="233" t="str">
        <f>(INDEX(Finish_table!BA$4:BA$99,MATCH('16 Year_History_Results'!$G602,Finish_table!BB$4:BB$99,0),1))</f>
        <v>QF</v>
      </c>
      <c r="S602" s="233" t="e">
        <f>(INDEX(Finish_table!BJ$4:BJ$99,MATCH('16 Year_History_Results'!$G602,Finish_table!BK$4:BK$99,0),1))</f>
        <v>#N/A</v>
      </c>
      <c r="T602" s="233" t="e">
        <f>(INDEX(Finish_table!BS$4:BS$99,MATCH('16 Year_History_Results'!$G602,Finish_table!BT$4:BT$99,0),1))</f>
        <v>#N/A</v>
      </c>
      <c r="U602" s="233" t="e">
        <f>(INDEX(Finish_table!CB$4:CB$99,MATCH('16 Year_History_Results'!$G602,Finish_table!CC$4:CC$99,0),1))</f>
        <v>#N/A</v>
      </c>
      <c r="V602" s="233" t="e">
        <f>(INDEX(Finish_table!CK$4:CK$99,MATCH('16 Year_History_Results'!$G602,Finish_table!CL$4:CL$99,0),1))</f>
        <v>#N/A</v>
      </c>
      <c r="W602" s="233" t="e">
        <f>(INDEX(Finish_table!CT$4:CT$99,MATCH('16 Year_History_Results'!$G602,Finish_table!CU$4:CU$99,0),1))</f>
        <v>#N/A</v>
      </c>
      <c r="X602" s="233" t="e">
        <f>(INDEX(Finish_table!DC$4:DC$99,MATCH('16 Year_History_Results'!$G602,Finish_table!DD$4:DD$99,0),1))</f>
        <v>#N/A</v>
      </c>
      <c r="Y602" s="233" t="e">
        <f>(INDEX(Finish_table!DL$4:DL$99,MATCH('16 Year_History_Results'!$G602,Finish_table!DM$4:DM$99,0),1))</f>
        <v>#N/A</v>
      </c>
      <c r="Z602" s="233" t="e">
        <f>(INDEX(Finish_table!DU$4:DU$99,MATCH('16 Year_History_Results'!$G602,Finish_table!DV$4:DV$99,0),1))</f>
        <v>#N/A</v>
      </c>
      <c r="AA602" s="233" t="e">
        <f>(INDEX(Finish_table!ED$4:ED$140,MATCH('16 Year_History_Results'!$G602,Finish_table!EE$4:EE$140,0),1))</f>
        <v>#N/A</v>
      </c>
      <c r="AB602" s="233" t="e">
        <f>(INDEX(Finish_table!EM$4:EM$224,MATCH('16 Year_History_Results'!$G602,Finish_table!EN$4:EN$224,0),1))</f>
        <v>#N/A</v>
      </c>
      <c r="AC602" s="253" t="e">
        <f>(INDEX(Finish_table!EW$4:EW$224,MATCH('16 Year_History_Results'!$G602,Finish_table!EX$4:EX$224,0),1))</f>
        <v>#N/A</v>
      </c>
      <c r="AG602">
        <f t="shared" si="476"/>
        <v>345</v>
      </c>
      <c r="AH602" s="110"/>
      <c r="AI602" s="2"/>
      <c r="AJ602" s="146">
        <f>INDEX('2001'!$C$44:$C$140,'16 Year_History_Results'!BZ602)</f>
        <v>0</v>
      </c>
      <c r="AK602" s="2">
        <f>INDEX('2002'!$C$44:$C$140,'16 Year_History_Results'!CA602)</f>
        <v>0</v>
      </c>
      <c r="AL602" s="2">
        <f>INDEX('2003'!$C$44:$C$140,'16 Year_History_Results'!CB602)</f>
        <v>0</v>
      </c>
      <c r="AM602" s="2">
        <f>INDEX('2004'!$C$44:$C$140,'16 Year_History_Results'!CC602)</f>
        <v>0</v>
      </c>
      <c r="AN602" s="2">
        <f>INDEX('2005'!$C$44:$C$140,'16 Year_History_Results'!CD602)</f>
        <v>0</v>
      </c>
      <c r="AO602" s="2">
        <f>INDEX('2006'!$C$44:$C$140,'16 Year_History_Results'!CE602)</f>
        <v>0</v>
      </c>
      <c r="AP602" s="2">
        <f>INDEX('2007'!$C$44:$C$140,'16 Year_History_Results'!CF602)</f>
        <v>0</v>
      </c>
      <c r="AQ602" s="2">
        <f>INDEX('2008'!$C$44:$C$140,'16 Year_History_Results'!CG602)</f>
        <v>0</v>
      </c>
      <c r="AR602" s="2">
        <f>INDEX('2009'!$C$44:$C$140,'16 Year_History_Results'!CH602)</f>
        <v>0</v>
      </c>
      <c r="AS602" s="2">
        <f>INDEX('2010'!$C$44:$C$140,'16 Year_History_Results'!CI602)</f>
        <v>0</v>
      </c>
      <c r="AT602" s="2">
        <f>INDEX('2011'!$C$44:$C$140,'16 Year_History_Results'!CJ602)</f>
        <v>0</v>
      </c>
      <c r="AU602" s="2">
        <f>INDEX('2012'!$C$44:$C$140,'16 Year_History_Results'!CK602)</f>
        <v>0</v>
      </c>
      <c r="AV602" s="2">
        <f>INDEX('2013'!$C$44:$C$140,'16 Year_History_Results'!CL602)</f>
        <v>0</v>
      </c>
      <c r="AW602" s="2">
        <f>INDEX('2014'!$C$52:$C$180,'16 Year_History_Results'!CM602)</f>
        <v>0</v>
      </c>
      <c r="AX602" s="2">
        <f>INDEX('2015'!$E$52:$E$308,'16 Year_History_Results'!CN602)</f>
        <v>0</v>
      </c>
      <c r="AY602" s="147">
        <f>INDEX('2016'!$E$52:$E$308,'16 Year_History_Results'!CO602)</f>
        <v>0</v>
      </c>
      <c r="AZ602" s="2"/>
      <c r="BB602">
        <f t="shared" si="444"/>
        <v>345</v>
      </c>
      <c r="BC602" s="110"/>
      <c r="BD602" s="97"/>
      <c r="BE602" s="146">
        <f>INDEX('2001'!$B$44:$B$140,'16 Year_History_Results'!BZ602)</f>
        <v>0</v>
      </c>
      <c r="BF602" s="2">
        <f>INDEX('2002'!$B$44:$B$140,'16 Year_History_Results'!CA602)</f>
        <v>0</v>
      </c>
      <c r="BG602" s="2">
        <f>INDEX('2003'!$B$44:$B$140,'16 Year_History_Results'!CB602)</f>
        <v>0</v>
      </c>
      <c r="BH602" s="2">
        <f>INDEX('2004'!$B$44:$B$140,'16 Year_History_Results'!CC602)</f>
        <v>0</v>
      </c>
      <c r="BI602" s="2">
        <f>INDEX('2005'!$B$44:$B$140,'16 Year_History_Results'!CD602)</f>
        <v>3</v>
      </c>
      <c r="BJ602" s="2">
        <f>INDEX('2006'!$B$44:$B$140,'16 Year_History_Results'!CE602)</f>
        <v>0</v>
      </c>
      <c r="BK602" s="2">
        <f>INDEX('2007'!$B$44:$B$140,'16 Year_History_Results'!CF602)</f>
        <v>0</v>
      </c>
      <c r="BL602" s="2">
        <f>INDEX('2008'!$B$44:$B$140,'16 Year_History_Results'!CG602)</f>
        <v>0</v>
      </c>
      <c r="BM602" s="2">
        <f>INDEX('2009'!$B$44:$B$140,'16 Year_History_Results'!CH602)</f>
        <v>0</v>
      </c>
      <c r="BN602" s="2">
        <f>INDEX('2010'!$B$44:$B$140,'16 Year_History_Results'!CI602)</f>
        <v>0</v>
      </c>
      <c r="BO602" s="2">
        <f>INDEX('2011'!$B$44:$B$140,'16 Year_History_Results'!CJ602)</f>
        <v>0</v>
      </c>
      <c r="BP602" s="2">
        <f>INDEX('2012'!$B$44:$B$140,'16 Year_History_Results'!CK602)</f>
        <v>0</v>
      </c>
      <c r="BQ602" s="2">
        <f>INDEX('2013'!$B$44:$B$140,'16 Year_History_Results'!CL602)</f>
        <v>0</v>
      </c>
      <c r="BR602" s="2">
        <f>INDEX('2014'!$B$52:$B$180,'16 Year_History_Results'!CM602)</f>
        <v>0</v>
      </c>
      <c r="BS602" s="147">
        <f>INDEX('2015'!$B$52:$B$308,'16 Year_History_Results'!CN602)</f>
        <v>0</v>
      </c>
      <c r="BT602" s="147">
        <f>INDEX('2016'!$B$52:$B$308,'16 Year_History_Results'!CO602)</f>
        <v>0</v>
      </c>
      <c r="BW602">
        <f t="shared" si="445"/>
        <v>345</v>
      </c>
      <c r="BX602" s="110"/>
      <c r="BY602" s="97"/>
      <c r="BZ602" s="146">
        <f>IF(ISNA(MATCH($BW602,'2001'!$A$44:$A$139,0)),97,MATCH($BW602,'2001'!$A$44:$A$139,0))</f>
        <v>97</v>
      </c>
      <c r="CA602" s="2">
        <f>IF(ISNA(MATCH($BW602,'2002'!$A$44:$A$139,0)),97,MATCH($BW602,'2002'!$A$44:$A$139,0))</f>
        <v>97</v>
      </c>
      <c r="CB602" s="2">
        <f>IF(ISNA(MATCH($BW602,'2003'!$A$44:$A$139,0)),97,MATCH($BW602,'2003'!$A$44:$A$139,0))</f>
        <v>97</v>
      </c>
      <c r="CC602" s="2">
        <f>IF(ISNA(MATCH($BW602,'2004'!$A$44:$A$139,0)),97,MATCH($BW602,'2004'!$A$44:$A$139,0))</f>
        <v>97</v>
      </c>
      <c r="CD602" s="2">
        <f>IF(ISNA(MATCH($BW602,'2005'!$A$44:$A$139,0)),97,MATCH($BW602,'2005'!$A$44:$A$139,0))</f>
        <v>54</v>
      </c>
      <c r="CE602" s="2">
        <f>IF(ISNA(MATCH($BW602,'2006'!$A$44:$A$139,0)),97,MATCH($BW602,'2006'!$A$44:$A$139,0))</f>
        <v>97</v>
      </c>
      <c r="CF602" s="2">
        <f>IF(ISNA(MATCH($BW602,'2007'!$A$44:$A$139,0)),97,MATCH($BW602,'2007'!$A$44:$A$139,0))</f>
        <v>97</v>
      </c>
      <c r="CG602" s="2">
        <f>IF(ISNA(MATCH($BW602,'2008'!$A$44:$A$139,0)),97,MATCH($BW602,'2008'!$A$44:$A$139,0))</f>
        <v>97</v>
      </c>
      <c r="CH602" s="2">
        <f>IF(ISNA(MATCH($BW602,'2009'!$A$44:$A$139,0)),97,MATCH($BW602,'2009'!$A$44:$A$139,0))</f>
        <v>97</v>
      </c>
      <c r="CI602" s="2">
        <f>IF(ISNA(MATCH($BW602,'2010'!$A$44:$A$139,0)),97,MATCH($BW602,'2010'!$A$44:$A$139,0))</f>
        <v>97</v>
      </c>
      <c r="CJ602" s="2">
        <f>IF(ISNA(MATCH($BW602,'2011'!$A$44:$A$139,0)),97,MATCH($BW602,'2011'!$A$44:$A$139,0))</f>
        <v>97</v>
      </c>
      <c r="CK602" s="2">
        <f>IF(ISNA(MATCH($BW602,'2012'!$A$44:$A$139,0)),97,MATCH($BW602,'2012'!$A$44:$A$139,0))</f>
        <v>97</v>
      </c>
      <c r="CL602" s="2">
        <f>IF(ISNA(MATCH($BW602,'2013'!$A$44:$A$139,0)),97,MATCH($BW602,'2013'!$A$44:$A$139,0))</f>
        <v>97</v>
      </c>
      <c r="CM602" s="2">
        <f>IF(ISNA(MATCH($BW602,'2014'!$A$52:$A$179,0)),129,MATCH($BW602,'2014'!$A$52:$A$179,0))</f>
        <v>129</v>
      </c>
      <c r="CN602" s="147">
        <f>IF(ISNA(MATCH($BW602,'2015'!$A$52:$A$307,0)),257,MATCH($BW602,'2015'!$A$52:$A$307,0))</f>
        <v>257</v>
      </c>
      <c r="CO602" s="147">
        <f>IF(ISNA(MATCH($BW602,'2016'!$A$52:$A$307,0)),257,MATCH($BW602,'2016'!$A$52:$A$307,0))</f>
        <v>257</v>
      </c>
      <c r="CQ602">
        <f t="shared" si="477"/>
        <v>345</v>
      </c>
      <c r="CR602" s="281"/>
      <c r="CS602" s="279"/>
      <c r="CT602" s="278">
        <f t="shared" si="478"/>
        <v>0</v>
      </c>
      <c r="CU602" s="279">
        <f t="shared" si="479"/>
        <v>0</v>
      </c>
      <c r="CV602" s="279">
        <f t="shared" si="480"/>
        <v>0</v>
      </c>
      <c r="CW602" s="279">
        <f t="shared" si="481"/>
        <v>0</v>
      </c>
      <c r="CX602" s="279">
        <f t="shared" si="482"/>
        <v>3</v>
      </c>
      <c r="CY602" s="279">
        <f t="shared" si="483"/>
        <v>1.9998</v>
      </c>
      <c r="CZ602" s="279">
        <f t="shared" si="484"/>
        <v>1.3330666799999999</v>
      </c>
      <c r="DA602" s="279">
        <f t="shared" si="485"/>
        <v>0.8886222488879999</v>
      </c>
      <c r="DB602" s="279">
        <f t="shared" si="486"/>
        <v>0.5923555911087407</v>
      </c>
      <c r="DC602" s="279">
        <f t="shared" si="487"/>
        <v>0.39486423703308654</v>
      </c>
      <c r="DD602" s="279">
        <f t="shared" si="488"/>
        <v>0.26321650040625549</v>
      </c>
      <c r="DE602" s="279">
        <f t="shared" si="489"/>
        <v>0.17546011917080989</v>
      </c>
      <c r="DF602" s="279">
        <f t="shared" si="490"/>
        <v>0.11696171543926187</v>
      </c>
      <c r="DG602" s="279">
        <f t="shared" si="491"/>
        <v>7.7966679511811965E-2</v>
      </c>
      <c r="DH602" s="280">
        <f t="shared" si="492"/>
        <v>5.1972588562573856E-2</v>
      </c>
      <c r="DI602" s="280">
        <f t="shared" si="493"/>
        <v>3.4644927535811727E-2</v>
      </c>
      <c r="DJ602" s="154" t="e">
        <f t="shared" si="494"/>
        <v>#N/A</v>
      </c>
      <c r="DK602" s="279">
        <f t="shared" si="495"/>
        <v>345</v>
      </c>
      <c r="DL602" s="97"/>
      <c r="DM602" s="154"/>
      <c r="DN602" s="267">
        <f t="shared" ref="DN602:DY602" si="533">BE602+AJ602+DM602</f>
        <v>0</v>
      </c>
      <c r="DO602" s="154">
        <f t="shared" si="533"/>
        <v>0</v>
      </c>
      <c r="DP602" s="154">
        <f t="shared" si="533"/>
        <v>0</v>
      </c>
      <c r="DQ602" s="154">
        <f t="shared" si="533"/>
        <v>0</v>
      </c>
      <c r="DR602" s="154">
        <f t="shared" si="533"/>
        <v>3</v>
      </c>
      <c r="DS602" s="154">
        <f t="shared" si="533"/>
        <v>3</v>
      </c>
      <c r="DT602" s="154">
        <f t="shared" si="533"/>
        <v>3</v>
      </c>
      <c r="DU602" s="154">
        <f t="shared" si="533"/>
        <v>3</v>
      </c>
      <c r="DV602" s="154">
        <f t="shared" si="533"/>
        <v>3</v>
      </c>
      <c r="DW602" s="154">
        <f t="shared" si="533"/>
        <v>3</v>
      </c>
      <c r="DX602" s="154">
        <f t="shared" si="533"/>
        <v>3</v>
      </c>
      <c r="DY602" s="154">
        <f t="shared" si="533"/>
        <v>3</v>
      </c>
      <c r="DZ602" s="154">
        <f t="shared" si="497"/>
        <v>3</v>
      </c>
      <c r="EA602" s="154">
        <f t="shared" si="498"/>
        <v>3</v>
      </c>
      <c r="EB602" s="264">
        <f t="shared" si="499"/>
        <v>3</v>
      </c>
      <c r="EC602" s="264">
        <f t="shared" si="500"/>
        <v>3</v>
      </c>
      <c r="ED602" s="154">
        <f t="shared" si="501"/>
        <v>505</v>
      </c>
    </row>
    <row r="603" spans="2:134" ht="13" thickBot="1" x14ac:dyDescent="0.3">
      <c r="B603" s="131">
        <v>358</v>
      </c>
      <c r="C603" s="50">
        <f t="shared" si="530"/>
        <v>3</v>
      </c>
      <c r="D603" s="50">
        <f t="shared" si="532"/>
        <v>3</v>
      </c>
      <c r="E603" s="97"/>
      <c r="F603" s="2">
        <f t="shared" si="512"/>
        <v>598</v>
      </c>
      <c r="G603" s="99">
        <v>382</v>
      </c>
      <c r="H603" s="98">
        <f>15- COUNTIF(L603:AC603,"#N/A")</f>
        <v>0</v>
      </c>
      <c r="I603" s="131">
        <f>SUM(AH603:AY603)+SUM(BE603:BT603)</f>
        <v>10</v>
      </c>
      <c r="J603" s="398">
        <f>DI603</f>
        <v>3.4206948243816454E-2</v>
      </c>
      <c r="K603" s="456" t="str">
        <f>IF(ISNUMBER(MATCH(G603,'[4]OPR data'!$A$3:$A$2900,0)),"Y","N")</f>
        <v>N</v>
      </c>
      <c r="L603" s="110"/>
      <c r="M603" s="233"/>
      <c r="N603" s="469" t="e">
        <f>(INDEX(Finish_table!R$4:R$83,MATCH('16 Year_History_Results'!$G603,Finish_table!S$4:S$83,0),1))</f>
        <v>#N/A</v>
      </c>
      <c r="O603" s="233" t="str">
        <f>(INDEX(Finish_table!Z$4:Z$99,MATCH('16 Year_History_Results'!$G603,Finish_table!AA$4:AA$99,0),1))</f>
        <v>QF</v>
      </c>
      <c r="P603" s="233" t="e">
        <f>(INDEX(Finish_table!AI$4:AI$99,MATCH('16 Year_History_Results'!$G603,Finish_table!AJ$4:AJ$99,0),1))</f>
        <v>#N/A</v>
      </c>
      <c r="Q603" s="233" t="e">
        <f>(INDEX(Finish_table!AR$4:AR$99,MATCH('16 Year_History_Results'!$G603,Finish_table!AS$4:AS$99,0),1))</f>
        <v>#N/A</v>
      </c>
      <c r="R603" s="233" t="e">
        <f>(INDEX(Finish_table!BA$4:BA$99,MATCH('16 Year_History_Results'!$G603,Finish_table!BB$4:BB$99,0),1))</f>
        <v>#N/A</v>
      </c>
      <c r="S603" s="233" t="e">
        <f>(INDEX(Finish_table!BJ$4:BJ$99,MATCH('16 Year_History_Results'!$G603,Finish_table!BK$4:BK$99,0),1))</f>
        <v>#N/A</v>
      </c>
      <c r="T603" s="233" t="e">
        <f>(INDEX(Finish_table!BS$4:BS$99,MATCH('16 Year_History_Results'!$G603,Finish_table!BT$4:BT$99,0),1))</f>
        <v>#N/A</v>
      </c>
      <c r="U603" s="233" t="e">
        <f>(INDEX(Finish_table!CB$4:CB$99,MATCH('16 Year_History_Results'!$G603,Finish_table!CC$4:CC$99,0),1))</f>
        <v>#N/A</v>
      </c>
      <c r="V603" s="233" t="e">
        <f>(INDEX(Finish_table!CK$4:CK$99,MATCH('16 Year_History_Results'!$G603,Finish_table!CL$4:CL$99,0),1))</f>
        <v>#N/A</v>
      </c>
      <c r="W603" s="233" t="e">
        <f>(INDEX(Finish_table!CT$4:CT$99,MATCH('16 Year_History_Results'!$G603,Finish_table!CU$4:CU$99,0),1))</f>
        <v>#N/A</v>
      </c>
      <c r="X603" s="233" t="e">
        <f>(INDEX(Finish_table!DC$4:DC$99,MATCH('16 Year_History_Results'!$G603,Finish_table!DD$4:DD$99,0),1))</f>
        <v>#N/A</v>
      </c>
      <c r="Y603" s="233" t="e">
        <f>(INDEX(Finish_table!DL$4:DL$99,MATCH('16 Year_History_Results'!$G603,Finish_table!DM$4:DM$99,0),1))</f>
        <v>#N/A</v>
      </c>
      <c r="Z603" s="233" t="e">
        <f>(INDEX(Finish_table!DU$4:DU$99,MATCH('16 Year_History_Results'!$G603,Finish_table!DV$4:DV$99,0),1))</f>
        <v>#N/A</v>
      </c>
      <c r="AA603" s="233" t="e">
        <f>(INDEX(Finish_table!ED$4:ED$140,MATCH('16 Year_History_Results'!$G603,Finish_table!EE$4:EE$140,0),1))</f>
        <v>#N/A</v>
      </c>
      <c r="AB603" s="233" t="e">
        <f>(INDEX(Finish_table!EM$4:EM$224,MATCH('16 Year_History_Results'!$G603,Finish_table!EN$4:EN$224,0),1))</f>
        <v>#N/A</v>
      </c>
      <c r="AC603" s="253" t="e">
        <f>(INDEX(Finish_table!EW$4:EW$224,MATCH('16 Year_History_Results'!$G603,Finish_table!EX$4:EX$224,0),1))</f>
        <v>#N/A</v>
      </c>
      <c r="AG603">
        <f t="shared" si="476"/>
        <v>382</v>
      </c>
      <c r="AH603" s="110"/>
      <c r="AI603" s="2"/>
      <c r="AJ603" s="146">
        <f>INDEX('2001'!$C$44:$C$140,'16 Year_History_Results'!BZ603)</f>
        <v>0</v>
      </c>
      <c r="AK603" s="2">
        <f>INDEX('2002'!$C$44:$C$140,'16 Year_History_Results'!CA603)</f>
        <v>0</v>
      </c>
      <c r="AL603" s="2">
        <f>INDEX('2003'!$C$44:$C$140,'16 Year_History_Results'!CB603)</f>
        <v>0</v>
      </c>
      <c r="AM603" s="2">
        <f>INDEX('2004'!$C$44:$C$140,'16 Year_History_Results'!CC603)</f>
        <v>0</v>
      </c>
      <c r="AN603" s="2">
        <f>INDEX('2005'!$C$44:$C$140,'16 Year_History_Results'!CD603)</f>
        <v>0</v>
      </c>
      <c r="AO603" s="2">
        <f>INDEX('2006'!$C$44:$C$140,'16 Year_History_Results'!CE603)</f>
        <v>0</v>
      </c>
      <c r="AP603" s="2">
        <f>INDEX('2007'!$C$44:$C$140,'16 Year_History_Results'!CF603)</f>
        <v>0</v>
      </c>
      <c r="AQ603" s="2">
        <f>INDEX('2008'!$C$44:$C$140,'16 Year_History_Results'!CG603)</f>
        <v>0</v>
      </c>
      <c r="AR603" s="2">
        <f>INDEX('2009'!$C$44:$C$140,'16 Year_History_Results'!CH603)</f>
        <v>0</v>
      </c>
      <c r="AS603" s="2">
        <f>INDEX('2010'!$C$44:$C$140,'16 Year_History_Results'!CI603)</f>
        <v>0</v>
      </c>
      <c r="AT603" s="2">
        <f>INDEX('2011'!$C$44:$C$140,'16 Year_History_Results'!CJ603)</f>
        <v>0</v>
      </c>
      <c r="AU603" s="2">
        <f>INDEX('2012'!$C$44:$C$140,'16 Year_History_Results'!CK603)</f>
        <v>0</v>
      </c>
      <c r="AV603" s="2">
        <f>INDEX('2013'!$C$44:$C$140,'16 Year_History_Results'!CL603)</f>
        <v>0</v>
      </c>
      <c r="AW603" s="2">
        <f>INDEX('2014'!$C$52:$C$180,'16 Year_History_Results'!CM603)</f>
        <v>0</v>
      </c>
      <c r="AX603" s="2">
        <f>INDEX('2015'!$E$52:$E$308,'16 Year_History_Results'!CN603)</f>
        <v>0</v>
      </c>
      <c r="AY603" s="147">
        <f>INDEX('2016'!$E$52:$E$308,'16 Year_History_Results'!CO603)</f>
        <v>0</v>
      </c>
      <c r="AZ603" s="2"/>
      <c r="BB603">
        <f t="shared" si="444"/>
        <v>382</v>
      </c>
      <c r="BC603" s="110"/>
      <c r="BD603" s="97"/>
      <c r="BE603" s="146">
        <f>INDEX('2001'!$B$44:$B$140,'16 Year_History_Results'!BZ603)</f>
        <v>0</v>
      </c>
      <c r="BF603" s="2">
        <f>INDEX('2002'!$B$44:$B$140,'16 Year_History_Results'!CA603)</f>
        <v>10</v>
      </c>
      <c r="BG603" s="2">
        <f>INDEX('2003'!$B$44:$B$140,'16 Year_History_Results'!CB603)</f>
        <v>0</v>
      </c>
      <c r="BH603" s="2">
        <f>INDEX('2004'!$B$44:$B$140,'16 Year_History_Results'!CC603)</f>
        <v>0</v>
      </c>
      <c r="BI603" s="2">
        <f>INDEX('2005'!$B$44:$B$140,'16 Year_History_Results'!CD603)</f>
        <v>0</v>
      </c>
      <c r="BJ603" s="2">
        <f>INDEX('2006'!$B$44:$B$140,'16 Year_History_Results'!CE603)</f>
        <v>0</v>
      </c>
      <c r="BK603" s="2">
        <f>INDEX('2007'!$B$44:$B$140,'16 Year_History_Results'!CF603)</f>
        <v>0</v>
      </c>
      <c r="BL603" s="2">
        <f>INDEX('2008'!$B$44:$B$140,'16 Year_History_Results'!CG603)</f>
        <v>0</v>
      </c>
      <c r="BM603" s="2">
        <f>INDEX('2009'!$B$44:$B$140,'16 Year_History_Results'!CH603)</f>
        <v>0</v>
      </c>
      <c r="BN603" s="2">
        <f>INDEX('2010'!$B$44:$B$140,'16 Year_History_Results'!CI603)</f>
        <v>0</v>
      </c>
      <c r="BO603" s="2">
        <f>INDEX('2011'!$B$44:$B$140,'16 Year_History_Results'!CJ603)</f>
        <v>0</v>
      </c>
      <c r="BP603" s="2">
        <f>INDEX('2012'!$B$44:$B$140,'16 Year_History_Results'!CK603)</f>
        <v>0</v>
      </c>
      <c r="BQ603" s="2">
        <f>INDEX('2013'!$B$44:$B$140,'16 Year_History_Results'!CL603)</f>
        <v>0</v>
      </c>
      <c r="BR603" s="2">
        <f>INDEX('2014'!$B$52:$B$180,'16 Year_History_Results'!CM603)</f>
        <v>0</v>
      </c>
      <c r="BS603" s="147">
        <f>INDEX('2015'!$B$52:$B$308,'16 Year_History_Results'!CN603)</f>
        <v>0</v>
      </c>
      <c r="BT603" s="147">
        <f>INDEX('2016'!$B$52:$B$308,'16 Year_History_Results'!CO603)</f>
        <v>0</v>
      </c>
      <c r="BW603">
        <f t="shared" si="445"/>
        <v>382</v>
      </c>
      <c r="BX603" s="110"/>
      <c r="BY603" s="97"/>
      <c r="BZ603" s="146">
        <f>IF(ISNA(MATCH($BW603,'2001'!$A$44:$A$139,0)),97,MATCH($BW603,'2001'!$A$44:$A$139,0))</f>
        <v>97</v>
      </c>
      <c r="CA603" s="2">
        <f>IF(ISNA(MATCH($BW603,'2002'!$A$44:$A$139,0)),97,MATCH($BW603,'2002'!$A$44:$A$139,0))</f>
        <v>75</v>
      </c>
      <c r="CB603" s="2">
        <f>IF(ISNA(MATCH($BW603,'2003'!$A$44:$A$139,0)),97,MATCH($BW603,'2003'!$A$44:$A$139,0))</f>
        <v>97</v>
      </c>
      <c r="CC603" s="2">
        <f>IF(ISNA(MATCH($BW603,'2004'!$A$44:$A$139,0)),97,MATCH($BW603,'2004'!$A$44:$A$139,0))</f>
        <v>97</v>
      </c>
      <c r="CD603" s="2">
        <f>IF(ISNA(MATCH($BW603,'2005'!$A$44:$A$139,0)),97,MATCH($BW603,'2005'!$A$44:$A$139,0))</f>
        <v>97</v>
      </c>
      <c r="CE603" s="2">
        <f>IF(ISNA(MATCH($BW603,'2006'!$A$44:$A$139,0)),97,MATCH($BW603,'2006'!$A$44:$A$139,0))</f>
        <v>97</v>
      </c>
      <c r="CF603" s="2">
        <f>IF(ISNA(MATCH($BW603,'2007'!$A$44:$A$139,0)),97,MATCH($BW603,'2007'!$A$44:$A$139,0))</f>
        <v>97</v>
      </c>
      <c r="CG603" s="2">
        <f>IF(ISNA(MATCH($BW603,'2008'!$A$44:$A$139,0)),97,MATCH($BW603,'2008'!$A$44:$A$139,0))</f>
        <v>97</v>
      </c>
      <c r="CH603" s="2">
        <f>IF(ISNA(MATCH($BW603,'2009'!$A$44:$A$139,0)),97,MATCH($BW603,'2009'!$A$44:$A$139,0))</f>
        <v>97</v>
      </c>
      <c r="CI603" s="2">
        <f>IF(ISNA(MATCH($BW603,'2010'!$A$44:$A$139,0)),97,MATCH($BW603,'2010'!$A$44:$A$139,0))</f>
        <v>97</v>
      </c>
      <c r="CJ603" s="2">
        <f>IF(ISNA(MATCH($BW603,'2011'!$A$44:$A$139,0)),97,MATCH($BW603,'2011'!$A$44:$A$139,0))</f>
        <v>97</v>
      </c>
      <c r="CK603" s="2">
        <f>IF(ISNA(MATCH($BW603,'2012'!$A$44:$A$139,0)),97,MATCH($BW603,'2012'!$A$44:$A$139,0))</f>
        <v>97</v>
      </c>
      <c r="CL603" s="2">
        <f>IF(ISNA(MATCH($BW603,'2013'!$A$44:$A$139,0)),97,MATCH($BW603,'2013'!$A$44:$A$139,0))</f>
        <v>97</v>
      </c>
      <c r="CM603" s="2">
        <f>IF(ISNA(MATCH($BW603,'2014'!$A$52:$A$179,0)),129,MATCH($BW603,'2014'!$A$52:$A$179,0))</f>
        <v>129</v>
      </c>
      <c r="CN603" s="147">
        <f>IF(ISNA(MATCH($BW603,'2015'!$A$52:$A$307,0)),257,MATCH($BW603,'2015'!$A$52:$A$307,0))</f>
        <v>257</v>
      </c>
      <c r="CO603" s="147">
        <f>IF(ISNA(MATCH($BW603,'2016'!$A$52:$A$307,0)),257,MATCH($BW603,'2016'!$A$52:$A$307,0))</f>
        <v>257</v>
      </c>
      <c r="CQ603">
        <f t="shared" si="477"/>
        <v>382</v>
      </c>
      <c r="CR603" s="281"/>
      <c r="CS603" s="279"/>
      <c r="CT603" s="278">
        <f t="shared" si="478"/>
        <v>0</v>
      </c>
      <c r="CU603" s="279">
        <f t="shared" si="479"/>
        <v>10</v>
      </c>
      <c r="CV603" s="279">
        <f t="shared" si="480"/>
        <v>6.6659999999999995</v>
      </c>
      <c r="CW603" s="279">
        <f t="shared" si="481"/>
        <v>4.4435555999999998</v>
      </c>
      <c r="CX603" s="279">
        <f t="shared" si="482"/>
        <v>2.9620741629599996</v>
      </c>
      <c r="CY603" s="279">
        <f t="shared" si="483"/>
        <v>1.9745186370291357</v>
      </c>
      <c r="CZ603" s="279">
        <f t="shared" si="484"/>
        <v>1.3162141234436218</v>
      </c>
      <c r="DA603" s="279">
        <f t="shared" si="485"/>
        <v>0.8773883346875182</v>
      </c>
      <c r="DB603" s="279">
        <f t="shared" si="486"/>
        <v>0.5848670639026996</v>
      </c>
      <c r="DC603" s="279">
        <f t="shared" si="487"/>
        <v>0.38987238479753955</v>
      </c>
      <c r="DD603" s="279">
        <f t="shared" si="488"/>
        <v>0.25988893170603983</v>
      </c>
      <c r="DE603" s="279">
        <f t="shared" si="489"/>
        <v>0.17324196187524615</v>
      </c>
      <c r="DF603" s="279">
        <f t="shared" si="490"/>
        <v>0.11548309178603908</v>
      </c>
      <c r="DG603" s="279">
        <f t="shared" si="491"/>
        <v>7.6981028984573652E-2</v>
      </c>
      <c r="DH603" s="280">
        <f t="shared" si="492"/>
        <v>5.1315553921116794E-2</v>
      </c>
      <c r="DI603" s="280">
        <f t="shared" si="493"/>
        <v>3.4206948243816454E-2</v>
      </c>
      <c r="DJ603" s="154" t="e">
        <f t="shared" si="494"/>
        <v>#N/A</v>
      </c>
      <c r="DK603" s="279">
        <f t="shared" si="495"/>
        <v>382</v>
      </c>
      <c r="DL603" s="97"/>
      <c r="DM603" s="154"/>
      <c r="DN603" s="267">
        <f t="shared" ref="DN603:DY603" si="534">BE603+AJ603+DM603</f>
        <v>0</v>
      </c>
      <c r="DO603" s="154">
        <f t="shared" si="534"/>
        <v>10</v>
      </c>
      <c r="DP603" s="154">
        <f t="shared" si="534"/>
        <v>10</v>
      </c>
      <c r="DQ603" s="154">
        <f t="shared" si="534"/>
        <v>10</v>
      </c>
      <c r="DR603" s="154">
        <f t="shared" si="534"/>
        <v>10</v>
      </c>
      <c r="DS603" s="154">
        <f t="shared" si="534"/>
        <v>10</v>
      </c>
      <c r="DT603" s="154">
        <f t="shared" si="534"/>
        <v>10</v>
      </c>
      <c r="DU603" s="154">
        <f t="shared" si="534"/>
        <v>10</v>
      </c>
      <c r="DV603" s="154">
        <f t="shared" si="534"/>
        <v>10</v>
      </c>
      <c r="DW603" s="154">
        <f t="shared" si="534"/>
        <v>10</v>
      </c>
      <c r="DX603" s="154">
        <f t="shared" si="534"/>
        <v>10</v>
      </c>
      <c r="DY603" s="154">
        <f t="shared" si="534"/>
        <v>10</v>
      </c>
      <c r="DZ603" s="154">
        <f t="shared" si="497"/>
        <v>10</v>
      </c>
      <c r="EA603" s="154">
        <f t="shared" si="498"/>
        <v>10</v>
      </c>
      <c r="EB603" s="264">
        <f t="shared" si="499"/>
        <v>10</v>
      </c>
      <c r="EC603" s="264">
        <f t="shared" si="500"/>
        <v>10</v>
      </c>
      <c r="ED603" s="154">
        <f t="shared" si="501"/>
        <v>424</v>
      </c>
    </row>
    <row r="604" spans="2:134" ht="13" thickBot="1" x14ac:dyDescent="0.3">
      <c r="B604" s="247">
        <v>359</v>
      </c>
      <c r="C604" s="50">
        <f t="shared" si="530"/>
        <v>1</v>
      </c>
      <c r="D604" s="50">
        <f t="shared" si="532"/>
        <v>0</v>
      </c>
      <c r="E604" s="97"/>
      <c r="F604" s="2">
        <f t="shared" si="512"/>
        <v>599</v>
      </c>
      <c r="G604" s="99">
        <v>383</v>
      </c>
      <c r="H604" s="98">
        <f>15- COUNTIF(L604:AC604,"#N/A")</f>
        <v>0</v>
      </c>
      <c r="I604" s="131">
        <f>SUM(AH604:AY604)+SUM(BE604:BT604)</f>
        <v>10</v>
      </c>
      <c r="J604" s="398">
        <f>DI604</f>
        <v>3.4206948243816454E-2</v>
      </c>
      <c r="K604" s="456" t="str">
        <f>IF(ISNUMBER(MATCH(G604,'[4]OPR data'!$A$3:$A$2900,0)),"Y","N")</f>
        <v>Y</v>
      </c>
      <c r="L604" s="110"/>
      <c r="M604" s="233"/>
      <c r="N604" s="469" t="e">
        <f>(INDEX(Finish_table!R$4:R$83,MATCH('16 Year_History_Results'!$G604,Finish_table!S$4:S$83,0),1))</f>
        <v>#N/A</v>
      </c>
      <c r="O604" s="233" t="str">
        <f>(INDEX(Finish_table!Z$4:Z$99,MATCH('16 Year_History_Results'!$G604,Finish_table!AA$4:AA$99,0),1))</f>
        <v>QF</v>
      </c>
      <c r="P604" s="233" t="e">
        <f>(INDEX(Finish_table!AI$4:AI$99,MATCH('16 Year_History_Results'!$G604,Finish_table!AJ$4:AJ$99,0),1))</f>
        <v>#N/A</v>
      </c>
      <c r="Q604" s="233" t="e">
        <f>(INDEX(Finish_table!AR$4:AR$99,MATCH('16 Year_History_Results'!$G604,Finish_table!AS$4:AS$99,0),1))</f>
        <v>#N/A</v>
      </c>
      <c r="R604" s="233" t="e">
        <f>(INDEX(Finish_table!BA$4:BA$99,MATCH('16 Year_History_Results'!$G604,Finish_table!BB$4:BB$99,0),1))</f>
        <v>#N/A</v>
      </c>
      <c r="S604" s="233" t="e">
        <f>(INDEX(Finish_table!BJ$4:BJ$99,MATCH('16 Year_History_Results'!$G604,Finish_table!BK$4:BK$99,0),1))</f>
        <v>#N/A</v>
      </c>
      <c r="T604" s="233" t="e">
        <f>(INDEX(Finish_table!BS$4:BS$99,MATCH('16 Year_History_Results'!$G604,Finish_table!BT$4:BT$99,0),1))</f>
        <v>#N/A</v>
      </c>
      <c r="U604" s="233" t="e">
        <f>(INDEX(Finish_table!CB$4:CB$99,MATCH('16 Year_History_Results'!$G604,Finish_table!CC$4:CC$99,0),1))</f>
        <v>#N/A</v>
      </c>
      <c r="V604" s="233" t="e">
        <f>(INDEX(Finish_table!CK$4:CK$99,MATCH('16 Year_History_Results'!$G604,Finish_table!CL$4:CL$99,0),1))</f>
        <v>#N/A</v>
      </c>
      <c r="W604" s="233" t="e">
        <f>(INDEX(Finish_table!CT$4:CT$99,MATCH('16 Year_History_Results'!$G604,Finish_table!CU$4:CU$99,0),1))</f>
        <v>#N/A</v>
      </c>
      <c r="X604" s="233" t="e">
        <f>(INDEX(Finish_table!DC$4:DC$99,MATCH('16 Year_History_Results'!$G604,Finish_table!DD$4:DD$99,0),1))</f>
        <v>#N/A</v>
      </c>
      <c r="Y604" s="233" t="e">
        <f>(INDEX(Finish_table!DL$4:DL$99,MATCH('16 Year_History_Results'!$G604,Finish_table!DM$4:DM$99,0),1))</f>
        <v>#N/A</v>
      </c>
      <c r="Z604" s="233" t="e">
        <f>(INDEX(Finish_table!DU$4:DU$99,MATCH('16 Year_History_Results'!$G604,Finish_table!DV$4:DV$99,0),1))</f>
        <v>#N/A</v>
      </c>
      <c r="AA604" s="233" t="e">
        <f>(INDEX(Finish_table!ED$4:ED$140,MATCH('16 Year_History_Results'!$G604,Finish_table!EE$4:EE$140,0),1))</f>
        <v>#N/A</v>
      </c>
      <c r="AB604" s="233" t="e">
        <f>(INDEX(Finish_table!EM$4:EM$224,MATCH('16 Year_History_Results'!$G604,Finish_table!EN$4:EN$224,0),1))</f>
        <v>#N/A</v>
      </c>
      <c r="AC604" s="253" t="e">
        <f>(INDEX(Finish_table!EW$4:EW$224,MATCH('16 Year_History_Results'!$G604,Finish_table!EX$4:EX$224,0),1))</f>
        <v>#N/A</v>
      </c>
      <c r="AG604">
        <f t="shared" si="476"/>
        <v>383</v>
      </c>
      <c r="AH604" s="110"/>
      <c r="AI604" s="2"/>
      <c r="AJ604" s="146">
        <f>INDEX('2001'!$C$44:$C$140,'16 Year_History_Results'!BZ604)</f>
        <v>0</v>
      </c>
      <c r="AK604" s="2">
        <f>INDEX('2002'!$C$44:$C$140,'16 Year_History_Results'!CA604)</f>
        <v>0</v>
      </c>
      <c r="AL604" s="2">
        <f>INDEX('2003'!$C$44:$C$140,'16 Year_History_Results'!CB604)</f>
        <v>0</v>
      </c>
      <c r="AM604" s="2">
        <f>INDEX('2004'!$C$44:$C$140,'16 Year_History_Results'!CC604)</f>
        <v>0</v>
      </c>
      <c r="AN604" s="2">
        <f>INDEX('2005'!$C$44:$C$140,'16 Year_History_Results'!CD604)</f>
        <v>0</v>
      </c>
      <c r="AO604" s="2">
        <f>INDEX('2006'!$C$44:$C$140,'16 Year_History_Results'!CE604)</f>
        <v>0</v>
      </c>
      <c r="AP604" s="2">
        <f>INDEX('2007'!$C$44:$C$140,'16 Year_History_Results'!CF604)</f>
        <v>0</v>
      </c>
      <c r="AQ604" s="2">
        <f>INDEX('2008'!$C$44:$C$140,'16 Year_History_Results'!CG604)</f>
        <v>0</v>
      </c>
      <c r="AR604" s="2">
        <f>INDEX('2009'!$C$44:$C$140,'16 Year_History_Results'!CH604)</f>
        <v>0</v>
      </c>
      <c r="AS604" s="2">
        <f>INDEX('2010'!$C$44:$C$140,'16 Year_History_Results'!CI604)</f>
        <v>0</v>
      </c>
      <c r="AT604" s="2">
        <f>INDEX('2011'!$C$44:$C$140,'16 Year_History_Results'!CJ604)</f>
        <v>0</v>
      </c>
      <c r="AU604" s="2">
        <f>INDEX('2012'!$C$44:$C$140,'16 Year_History_Results'!CK604)</f>
        <v>0</v>
      </c>
      <c r="AV604" s="2">
        <f>INDEX('2013'!$C$44:$C$140,'16 Year_History_Results'!CL604)</f>
        <v>0</v>
      </c>
      <c r="AW604" s="2">
        <f>INDEX('2014'!$C$52:$C$180,'16 Year_History_Results'!CM604)</f>
        <v>0</v>
      </c>
      <c r="AX604" s="2">
        <f>INDEX('2015'!$E$52:$E$308,'16 Year_History_Results'!CN604)</f>
        <v>0</v>
      </c>
      <c r="AY604" s="147">
        <f>INDEX('2016'!$E$52:$E$308,'16 Year_History_Results'!CO604)</f>
        <v>0</v>
      </c>
      <c r="AZ604" s="2"/>
      <c r="BB604">
        <f t="shared" si="444"/>
        <v>383</v>
      </c>
      <c r="BC604" s="110"/>
      <c r="BD604" s="97"/>
      <c r="BE604" s="146">
        <f>INDEX('2001'!$B$44:$B$140,'16 Year_History_Results'!BZ604)</f>
        <v>0</v>
      </c>
      <c r="BF604" s="2">
        <f>INDEX('2002'!$B$44:$B$140,'16 Year_History_Results'!CA604)</f>
        <v>10</v>
      </c>
      <c r="BG604" s="2">
        <f>INDEX('2003'!$B$44:$B$140,'16 Year_History_Results'!CB604)</f>
        <v>0</v>
      </c>
      <c r="BH604" s="2">
        <f>INDEX('2004'!$B$44:$B$140,'16 Year_History_Results'!CC604)</f>
        <v>0</v>
      </c>
      <c r="BI604" s="2">
        <f>INDEX('2005'!$B$44:$B$140,'16 Year_History_Results'!CD604)</f>
        <v>0</v>
      </c>
      <c r="BJ604" s="2">
        <f>INDEX('2006'!$B$44:$B$140,'16 Year_History_Results'!CE604)</f>
        <v>0</v>
      </c>
      <c r="BK604" s="2">
        <f>INDEX('2007'!$B$44:$B$140,'16 Year_History_Results'!CF604)</f>
        <v>0</v>
      </c>
      <c r="BL604" s="2">
        <f>INDEX('2008'!$B$44:$B$140,'16 Year_History_Results'!CG604)</f>
        <v>0</v>
      </c>
      <c r="BM604" s="2">
        <f>INDEX('2009'!$B$44:$B$140,'16 Year_History_Results'!CH604)</f>
        <v>0</v>
      </c>
      <c r="BN604" s="2">
        <f>INDEX('2010'!$B$44:$B$140,'16 Year_History_Results'!CI604)</f>
        <v>0</v>
      </c>
      <c r="BO604" s="2">
        <f>INDEX('2011'!$B$44:$B$140,'16 Year_History_Results'!CJ604)</f>
        <v>0</v>
      </c>
      <c r="BP604" s="2">
        <f>INDEX('2012'!$B$44:$B$140,'16 Year_History_Results'!CK604)</f>
        <v>0</v>
      </c>
      <c r="BQ604" s="2">
        <f>INDEX('2013'!$B$44:$B$140,'16 Year_History_Results'!CL604)</f>
        <v>0</v>
      </c>
      <c r="BR604" s="2">
        <f>INDEX('2014'!$B$52:$B$180,'16 Year_History_Results'!CM604)</f>
        <v>0</v>
      </c>
      <c r="BS604" s="147">
        <f>INDEX('2015'!$B$52:$B$308,'16 Year_History_Results'!CN604)</f>
        <v>0</v>
      </c>
      <c r="BT604" s="147">
        <f>INDEX('2016'!$B$52:$B$308,'16 Year_History_Results'!CO604)</f>
        <v>0</v>
      </c>
      <c r="BW604">
        <f t="shared" si="445"/>
        <v>383</v>
      </c>
      <c r="BX604" s="110"/>
      <c r="BY604" s="97"/>
      <c r="BZ604" s="146">
        <f>IF(ISNA(MATCH($BW604,'2001'!$A$44:$A$139,0)),97,MATCH($BW604,'2001'!$A$44:$A$139,0))</f>
        <v>97</v>
      </c>
      <c r="CA604" s="2">
        <f>IF(ISNA(MATCH($BW604,'2002'!$A$44:$A$139,0)),97,MATCH($BW604,'2002'!$A$44:$A$139,0))</f>
        <v>76</v>
      </c>
      <c r="CB604" s="2">
        <f>IF(ISNA(MATCH($BW604,'2003'!$A$44:$A$139,0)),97,MATCH($BW604,'2003'!$A$44:$A$139,0))</f>
        <v>97</v>
      </c>
      <c r="CC604" s="2">
        <f>IF(ISNA(MATCH($BW604,'2004'!$A$44:$A$139,0)),97,MATCH($BW604,'2004'!$A$44:$A$139,0))</f>
        <v>97</v>
      </c>
      <c r="CD604" s="2">
        <f>IF(ISNA(MATCH($BW604,'2005'!$A$44:$A$139,0)),97,MATCH($BW604,'2005'!$A$44:$A$139,0))</f>
        <v>97</v>
      </c>
      <c r="CE604" s="2">
        <f>IF(ISNA(MATCH($BW604,'2006'!$A$44:$A$139,0)),97,MATCH($BW604,'2006'!$A$44:$A$139,0))</f>
        <v>97</v>
      </c>
      <c r="CF604" s="2">
        <f>IF(ISNA(MATCH($BW604,'2007'!$A$44:$A$139,0)),97,MATCH($BW604,'2007'!$A$44:$A$139,0))</f>
        <v>97</v>
      </c>
      <c r="CG604" s="2">
        <f>IF(ISNA(MATCH($BW604,'2008'!$A$44:$A$139,0)),97,MATCH($BW604,'2008'!$A$44:$A$139,0))</f>
        <v>97</v>
      </c>
      <c r="CH604" s="2">
        <f>IF(ISNA(MATCH($BW604,'2009'!$A$44:$A$139,0)),97,MATCH($BW604,'2009'!$A$44:$A$139,0))</f>
        <v>97</v>
      </c>
      <c r="CI604" s="2">
        <f>IF(ISNA(MATCH($BW604,'2010'!$A$44:$A$139,0)),97,MATCH($BW604,'2010'!$A$44:$A$139,0))</f>
        <v>97</v>
      </c>
      <c r="CJ604" s="2">
        <f>IF(ISNA(MATCH($BW604,'2011'!$A$44:$A$139,0)),97,MATCH($BW604,'2011'!$A$44:$A$139,0))</f>
        <v>97</v>
      </c>
      <c r="CK604" s="2">
        <f>IF(ISNA(MATCH($BW604,'2012'!$A$44:$A$139,0)),97,MATCH($BW604,'2012'!$A$44:$A$139,0))</f>
        <v>97</v>
      </c>
      <c r="CL604" s="2">
        <f>IF(ISNA(MATCH($BW604,'2013'!$A$44:$A$139,0)),97,MATCH($BW604,'2013'!$A$44:$A$139,0))</f>
        <v>97</v>
      </c>
      <c r="CM604" s="2">
        <f>IF(ISNA(MATCH($BW604,'2014'!$A$52:$A$179,0)),129,MATCH($BW604,'2014'!$A$52:$A$179,0))</f>
        <v>129</v>
      </c>
      <c r="CN604" s="147">
        <f>IF(ISNA(MATCH($BW604,'2015'!$A$52:$A$307,0)),257,MATCH($BW604,'2015'!$A$52:$A$307,0))</f>
        <v>257</v>
      </c>
      <c r="CO604" s="147">
        <f>IF(ISNA(MATCH($BW604,'2016'!$A$52:$A$307,0)),257,MATCH($BW604,'2016'!$A$52:$A$307,0))</f>
        <v>257</v>
      </c>
      <c r="CQ604">
        <f t="shared" si="477"/>
        <v>383</v>
      </c>
      <c r="CR604" s="281"/>
      <c r="CS604" s="279"/>
      <c r="CT604" s="278">
        <f t="shared" si="478"/>
        <v>0</v>
      </c>
      <c r="CU604" s="279">
        <f t="shared" si="479"/>
        <v>10</v>
      </c>
      <c r="CV604" s="279">
        <f t="shared" si="480"/>
        <v>6.6659999999999995</v>
      </c>
      <c r="CW604" s="279">
        <f t="shared" si="481"/>
        <v>4.4435555999999998</v>
      </c>
      <c r="CX604" s="279">
        <f t="shared" si="482"/>
        <v>2.9620741629599996</v>
      </c>
      <c r="CY604" s="279">
        <f t="shared" si="483"/>
        <v>1.9745186370291357</v>
      </c>
      <c r="CZ604" s="279">
        <f t="shared" si="484"/>
        <v>1.3162141234436218</v>
      </c>
      <c r="DA604" s="279">
        <f t="shared" si="485"/>
        <v>0.8773883346875182</v>
      </c>
      <c r="DB604" s="279">
        <f t="shared" si="486"/>
        <v>0.5848670639026996</v>
      </c>
      <c r="DC604" s="279">
        <f t="shared" si="487"/>
        <v>0.38987238479753955</v>
      </c>
      <c r="DD604" s="279">
        <f t="shared" si="488"/>
        <v>0.25988893170603983</v>
      </c>
      <c r="DE604" s="279">
        <f t="shared" si="489"/>
        <v>0.17324196187524615</v>
      </c>
      <c r="DF604" s="279">
        <f t="shared" si="490"/>
        <v>0.11548309178603908</v>
      </c>
      <c r="DG604" s="279">
        <f t="shared" si="491"/>
        <v>7.6981028984573652E-2</v>
      </c>
      <c r="DH604" s="280">
        <f t="shared" si="492"/>
        <v>5.1315553921116794E-2</v>
      </c>
      <c r="DI604" s="280">
        <f t="shared" si="493"/>
        <v>3.4206948243816454E-2</v>
      </c>
      <c r="DJ604" s="154" t="e">
        <f t="shared" si="494"/>
        <v>#N/A</v>
      </c>
      <c r="DK604" s="279">
        <f t="shared" si="495"/>
        <v>383</v>
      </c>
      <c r="DL604" s="97"/>
      <c r="DM604" s="154"/>
      <c r="DN604" s="267">
        <f t="shared" ref="DN604:DY604" si="535">BE604+AJ604+DM604</f>
        <v>0</v>
      </c>
      <c r="DO604" s="154">
        <f t="shared" si="535"/>
        <v>10</v>
      </c>
      <c r="DP604" s="154">
        <f t="shared" si="535"/>
        <v>10</v>
      </c>
      <c r="DQ604" s="154">
        <f t="shared" si="535"/>
        <v>10</v>
      </c>
      <c r="DR604" s="154">
        <f t="shared" si="535"/>
        <v>10</v>
      </c>
      <c r="DS604" s="154">
        <f t="shared" si="535"/>
        <v>10</v>
      </c>
      <c r="DT604" s="154">
        <f t="shared" si="535"/>
        <v>10</v>
      </c>
      <c r="DU604" s="154">
        <f t="shared" si="535"/>
        <v>10</v>
      </c>
      <c r="DV604" s="154">
        <f t="shared" si="535"/>
        <v>10</v>
      </c>
      <c r="DW604" s="154">
        <f t="shared" si="535"/>
        <v>10</v>
      </c>
      <c r="DX604" s="154">
        <f t="shared" si="535"/>
        <v>10</v>
      </c>
      <c r="DY604" s="154">
        <f t="shared" si="535"/>
        <v>10</v>
      </c>
      <c r="DZ604" s="154">
        <f t="shared" si="497"/>
        <v>10</v>
      </c>
      <c r="EA604" s="154">
        <f t="shared" si="498"/>
        <v>10</v>
      </c>
      <c r="EB604" s="264">
        <f t="shared" si="499"/>
        <v>10</v>
      </c>
      <c r="EC604" s="264">
        <f t="shared" si="500"/>
        <v>10</v>
      </c>
      <c r="ED604" s="154">
        <f t="shared" si="501"/>
        <v>424</v>
      </c>
    </row>
    <row r="605" spans="2:134" ht="13" thickBot="1" x14ac:dyDescent="0.3">
      <c r="B605" s="142">
        <v>359</v>
      </c>
      <c r="C605" s="50">
        <f t="shared" si="530"/>
        <v>2</v>
      </c>
      <c r="D605" s="50">
        <f t="shared" si="532"/>
        <v>0</v>
      </c>
      <c r="E605" s="97"/>
      <c r="F605" s="2">
        <f t="shared" si="512"/>
        <v>600</v>
      </c>
      <c r="G605" s="97">
        <v>643</v>
      </c>
      <c r="H605" s="98">
        <f>15- COUNTIF(L605:AC605,"#N/A")</f>
        <v>0</v>
      </c>
      <c r="I605" s="131">
        <f>SUM(AH605:AY605)+SUM(BE605:BT605)</f>
        <v>10</v>
      </c>
      <c r="J605" s="398">
        <f>DI605</f>
        <v>3.4206948243816454E-2</v>
      </c>
      <c r="K605" s="456" t="str">
        <f>IF(ISNUMBER(MATCH(G605,'[4]OPR data'!$A$3:$A$2900,0)),"Y","N")</f>
        <v>N</v>
      </c>
      <c r="L605" s="110"/>
      <c r="M605" s="233"/>
      <c r="N605" s="469" t="e">
        <f>(INDEX(Finish_table!R$4:R$83,MATCH('16 Year_History_Results'!$G605,Finish_table!S$4:S$83,0),1))</f>
        <v>#N/A</v>
      </c>
      <c r="O605" s="233" t="str">
        <f>(INDEX(Finish_table!Z$4:Z$99,MATCH('16 Year_History_Results'!$G605,Finish_table!AA$4:AA$99,0),1))</f>
        <v>QF</v>
      </c>
      <c r="P605" s="233" t="e">
        <f>(INDEX(Finish_table!AI$4:AI$99,MATCH('16 Year_History_Results'!$G605,Finish_table!AJ$4:AJ$99,0),1))</f>
        <v>#N/A</v>
      </c>
      <c r="Q605" s="233" t="e">
        <f>(INDEX(Finish_table!AR$4:AR$99,MATCH('16 Year_History_Results'!$G605,Finish_table!AS$4:AS$99,0),1))</f>
        <v>#N/A</v>
      </c>
      <c r="R605" s="233" t="e">
        <f>(INDEX(Finish_table!BA$4:BA$99,MATCH('16 Year_History_Results'!$G605,Finish_table!BB$4:BB$99,0),1))</f>
        <v>#N/A</v>
      </c>
      <c r="S605" s="233" t="e">
        <f>(INDEX(Finish_table!BJ$4:BJ$99,MATCH('16 Year_History_Results'!$G605,Finish_table!BK$4:BK$99,0),1))</f>
        <v>#N/A</v>
      </c>
      <c r="T605" s="233" t="e">
        <f>(INDEX(Finish_table!BS$4:BS$99,MATCH('16 Year_History_Results'!$G605,Finish_table!BT$4:BT$99,0),1))</f>
        <v>#N/A</v>
      </c>
      <c r="U605" s="233" t="e">
        <f>(INDEX(Finish_table!CB$4:CB$99,MATCH('16 Year_History_Results'!$G605,Finish_table!CC$4:CC$99,0),1))</f>
        <v>#N/A</v>
      </c>
      <c r="V605" s="233" t="e">
        <f>(INDEX(Finish_table!CK$4:CK$99,MATCH('16 Year_History_Results'!$G605,Finish_table!CL$4:CL$99,0),1))</f>
        <v>#N/A</v>
      </c>
      <c r="W605" s="233" t="e">
        <f>(INDEX(Finish_table!CT$4:CT$99,MATCH('16 Year_History_Results'!$G605,Finish_table!CU$4:CU$99,0),1))</f>
        <v>#N/A</v>
      </c>
      <c r="X605" s="233" t="e">
        <f>(INDEX(Finish_table!DC$4:DC$99,MATCH('16 Year_History_Results'!$G605,Finish_table!DD$4:DD$99,0),1))</f>
        <v>#N/A</v>
      </c>
      <c r="Y605" s="233" t="e">
        <f>(INDEX(Finish_table!DL$4:DL$99,MATCH('16 Year_History_Results'!$G605,Finish_table!DM$4:DM$99,0),1))</f>
        <v>#N/A</v>
      </c>
      <c r="Z605" s="233" t="e">
        <f>(INDEX(Finish_table!DU$4:DU$99,MATCH('16 Year_History_Results'!$G605,Finish_table!DV$4:DV$99,0),1))</f>
        <v>#N/A</v>
      </c>
      <c r="AA605" s="233" t="e">
        <f>(INDEX(Finish_table!ED$4:ED$140,MATCH('16 Year_History_Results'!$G605,Finish_table!EE$4:EE$140,0),1))</f>
        <v>#N/A</v>
      </c>
      <c r="AB605" s="233" t="e">
        <f>(INDEX(Finish_table!EM$4:EM$224,MATCH('16 Year_History_Results'!$G605,Finish_table!EN$4:EN$224,0),1))</f>
        <v>#N/A</v>
      </c>
      <c r="AC605" s="253" t="e">
        <f>(INDEX(Finish_table!EW$4:EW$224,MATCH('16 Year_History_Results'!$G605,Finish_table!EX$4:EX$224,0),1))</f>
        <v>#N/A</v>
      </c>
      <c r="AG605">
        <f t="shared" si="476"/>
        <v>643</v>
      </c>
      <c r="AH605" s="110"/>
      <c r="AI605" s="2"/>
      <c r="AJ605" s="146">
        <f>INDEX('2001'!$C$44:$C$140,'16 Year_History_Results'!BZ605)</f>
        <v>0</v>
      </c>
      <c r="AK605" s="2">
        <f>INDEX('2002'!$C$44:$C$140,'16 Year_History_Results'!CA605)</f>
        <v>0</v>
      </c>
      <c r="AL605" s="2">
        <f>INDEX('2003'!$C$44:$C$140,'16 Year_History_Results'!CB605)</f>
        <v>0</v>
      </c>
      <c r="AM605" s="2">
        <f>INDEX('2004'!$C$44:$C$140,'16 Year_History_Results'!CC605)</f>
        <v>0</v>
      </c>
      <c r="AN605" s="2">
        <f>INDEX('2005'!$C$44:$C$140,'16 Year_History_Results'!CD605)</f>
        <v>0</v>
      </c>
      <c r="AO605" s="2">
        <f>INDEX('2006'!$C$44:$C$140,'16 Year_History_Results'!CE605)</f>
        <v>0</v>
      </c>
      <c r="AP605" s="2">
        <f>INDEX('2007'!$C$44:$C$140,'16 Year_History_Results'!CF605)</f>
        <v>0</v>
      </c>
      <c r="AQ605" s="2">
        <f>INDEX('2008'!$C$44:$C$140,'16 Year_History_Results'!CG605)</f>
        <v>0</v>
      </c>
      <c r="AR605" s="2">
        <f>INDEX('2009'!$C$44:$C$140,'16 Year_History_Results'!CH605)</f>
        <v>0</v>
      </c>
      <c r="AS605" s="2">
        <f>INDEX('2010'!$C$44:$C$140,'16 Year_History_Results'!CI605)</f>
        <v>0</v>
      </c>
      <c r="AT605" s="2">
        <f>INDEX('2011'!$C$44:$C$140,'16 Year_History_Results'!CJ605)</f>
        <v>0</v>
      </c>
      <c r="AU605" s="2">
        <f>INDEX('2012'!$C$44:$C$140,'16 Year_History_Results'!CK605)</f>
        <v>0</v>
      </c>
      <c r="AV605" s="2">
        <f>INDEX('2013'!$C$44:$C$140,'16 Year_History_Results'!CL605)</f>
        <v>0</v>
      </c>
      <c r="AW605" s="2">
        <f>INDEX('2014'!$C$52:$C$180,'16 Year_History_Results'!CM605)</f>
        <v>0</v>
      </c>
      <c r="AX605" s="2">
        <f>INDEX('2015'!$E$52:$E$308,'16 Year_History_Results'!CN605)</f>
        <v>0</v>
      </c>
      <c r="AY605" s="147">
        <f>INDEX('2016'!$E$52:$E$308,'16 Year_History_Results'!CO605)</f>
        <v>0</v>
      </c>
      <c r="AZ605" s="2"/>
      <c r="BB605">
        <f t="shared" si="444"/>
        <v>643</v>
      </c>
      <c r="BC605" s="110"/>
      <c r="BD605" s="97"/>
      <c r="BE605" s="146">
        <f>INDEX('2001'!$B$44:$B$140,'16 Year_History_Results'!BZ605)</f>
        <v>0</v>
      </c>
      <c r="BF605" s="2">
        <f>INDEX('2002'!$B$44:$B$140,'16 Year_History_Results'!CA605)</f>
        <v>10</v>
      </c>
      <c r="BG605" s="2">
        <f>INDEX('2003'!$B$44:$B$140,'16 Year_History_Results'!CB605)</f>
        <v>0</v>
      </c>
      <c r="BH605" s="2">
        <f>INDEX('2004'!$B$44:$B$140,'16 Year_History_Results'!CC605)</f>
        <v>0</v>
      </c>
      <c r="BI605" s="2">
        <f>INDEX('2005'!$B$44:$B$140,'16 Year_History_Results'!CD605)</f>
        <v>0</v>
      </c>
      <c r="BJ605" s="2">
        <f>INDEX('2006'!$B$44:$B$140,'16 Year_History_Results'!CE605)</f>
        <v>0</v>
      </c>
      <c r="BK605" s="2">
        <f>INDEX('2007'!$B$44:$B$140,'16 Year_History_Results'!CF605)</f>
        <v>0</v>
      </c>
      <c r="BL605" s="2">
        <f>INDEX('2008'!$B$44:$B$140,'16 Year_History_Results'!CG605)</f>
        <v>0</v>
      </c>
      <c r="BM605" s="2">
        <f>INDEX('2009'!$B$44:$B$140,'16 Year_History_Results'!CH605)</f>
        <v>0</v>
      </c>
      <c r="BN605" s="2">
        <f>INDEX('2010'!$B$44:$B$140,'16 Year_History_Results'!CI605)</f>
        <v>0</v>
      </c>
      <c r="BO605" s="2">
        <f>INDEX('2011'!$B$44:$B$140,'16 Year_History_Results'!CJ605)</f>
        <v>0</v>
      </c>
      <c r="BP605" s="2">
        <f>INDEX('2012'!$B$44:$B$140,'16 Year_History_Results'!CK605)</f>
        <v>0</v>
      </c>
      <c r="BQ605" s="2">
        <f>INDEX('2013'!$B$44:$B$140,'16 Year_History_Results'!CL605)</f>
        <v>0</v>
      </c>
      <c r="BR605" s="2">
        <f>INDEX('2014'!$B$52:$B$180,'16 Year_History_Results'!CM605)</f>
        <v>0</v>
      </c>
      <c r="BS605" s="147">
        <f>INDEX('2015'!$B$52:$B$308,'16 Year_History_Results'!CN605)</f>
        <v>0</v>
      </c>
      <c r="BT605" s="147">
        <f>INDEX('2016'!$B$52:$B$308,'16 Year_History_Results'!CO605)</f>
        <v>0</v>
      </c>
      <c r="BW605">
        <f t="shared" si="445"/>
        <v>643</v>
      </c>
      <c r="BX605" s="110"/>
      <c r="BY605" s="97"/>
      <c r="BZ605" s="146">
        <f>IF(ISNA(MATCH($BW605,'2001'!$A$44:$A$139,0)),97,MATCH($BW605,'2001'!$A$44:$A$139,0))</f>
        <v>97</v>
      </c>
      <c r="CA605" s="2">
        <f>IF(ISNA(MATCH($BW605,'2002'!$A$44:$A$139,0)),97,MATCH($BW605,'2002'!$A$44:$A$139,0))</f>
        <v>87</v>
      </c>
      <c r="CB605" s="2">
        <f>IF(ISNA(MATCH($BW605,'2003'!$A$44:$A$139,0)),97,MATCH($BW605,'2003'!$A$44:$A$139,0))</f>
        <v>97</v>
      </c>
      <c r="CC605" s="2">
        <f>IF(ISNA(MATCH($BW605,'2004'!$A$44:$A$139,0)),97,MATCH($BW605,'2004'!$A$44:$A$139,0))</f>
        <v>97</v>
      </c>
      <c r="CD605" s="2">
        <f>IF(ISNA(MATCH($BW605,'2005'!$A$44:$A$139,0)),97,MATCH($BW605,'2005'!$A$44:$A$139,0))</f>
        <v>97</v>
      </c>
      <c r="CE605" s="2">
        <f>IF(ISNA(MATCH($BW605,'2006'!$A$44:$A$139,0)),97,MATCH($BW605,'2006'!$A$44:$A$139,0))</f>
        <v>97</v>
      </c>
      <c r="CF605" s="2">
        <f>IF(ISNA(MATCH($BW605,'2007'!$A$44:$A$139,0)),97,MATCH($BW605,'2007'!$A$44:$A$139,0))</f>
        <v>97</v>
      </c>
      <c r="CG605" s="2">
        <f>IF(ISNA(MATCH($BW605,'2008'!$A$44:$A$139,0)),97,MATCH($BW605,'2008'!$A$44:$A$139,0))</f>
        <v>97</v>
      </c>
      <c r="CH605" s="2">
        <f>IF(ISNA(MATCH($BW605,'2009'!$A$44:$A$139,0)),97,MATCH($BW605,'2009'!$A$44:$A$139,0))</f>
        <v>97</v>
      </c>
      <c r="CI605" s="2">
        <f>IF(ISNA(MATCH($BW605,'2010'!$A$44:$A$139,0)),97,MATCH($BW605,'2010'!$A$44:$A$139,0))</f>
        <v>97</v>
      </c>
      <c r="CJ605" s="2">
        <f>IF(ISNA(MATCH($BW605,'2011'!$A$44:$A$139,0)),97,MATCH($BW605,'2011'!$A$44:$A$139,0))</f>
        <v>97</v>
      </c>
      <c r="CK605" s="2">
        <f>IF(ISNA(MATCH($BW605,'2012'!$A$44:$A$139,0)),97,MATCH($BW605,'2012'!$A$44:$A$139,0))</f>
        <v>97</v>
      </c>
      <c r="CL605" s="2">
        <f>IF(ISNA(MATCH($BW605,'2013'!$A$44:$A$139,0)),97,MATCH($BW605,'2013'!$A$44:$A$139,0))</f>
        <v>97</v>
      </c>
      <c r="CM605" s="2">
        <f>IF(ISNA(MATCH($BW605,'2014'!$A$52:$A$179,0)),129,MATCH($BW605,'2014'!$A$52:$A$179,0))</f>
        <v>129</v>
      </c>
      <c r="CN605" s="147">
        <f>IF(ISNA(MATCH($BW605,'2015'!$A$52:$A$307,0)),257,MATCH($BW605,'2015'!$A$52:$A$307,0))</f>
        <v>257</v>
      </c>
      <c r="CO605" s="147">
        <f>IF(ISNA(MATCH($BW605,'2016'!$A$52:$A$307,0)),257,MATCH($BW605,'2016'!$A$52:$A$307,0))</f>
        <v>257</v>
      </c>
      <c r="CQ605">
        <f t="shared" si="477"/>
        <v>643</v>
      </c>
      <c r="CR605" s="281"/>
      <c r="CS605" s="279"/>
      <c r="CT605" s="278">
        <f t="shared" si="478"/>
        <v>0</v>
      </c>
      <c r="CU605" s="279">
        <f t="shared" si="479"/>
        <v>10</v>
      </c>
      <c r="CV605" s="279">
        <f t="shared" si="480"/>
        <v>6.6659999999999995</v>
      </c>
      <c r="CW605" s="279">
        <f t="shared" si="481"/>
        <v>4.4435555999999998</v>
      </c>
      <c r="CX605" s="279">
        <f t="shared" si="482"/>
        <v>2.9620741629599996</v>
      </c>
      <c r="CY605" s="279">
        <f t="shared" si="483"/>
        <v>1.9745186370291357</v>
      </c>
      <c r="CZ605" s="279">
        <f t="shared" si="484"/>
        <v>1.3162141234436218</v>
      </c>
      <c r="DA605" s="279">
        <f t="shared" si="485"/>
        <v>0.8773883346875182</v>
      </c>
      <c r="DB605" s="279">
        <f t="shared" si="486"/>
        <v>0.5848670639026996</v>
      </c>
      <c r="DC605" s="279">
        <f t="shared" si="487"/>
        <v>0.38987238479753955</v>
      </c>
      <c r="DD605" s="279">
        <f t="shared" si="488"/>
        <v>0.25988893170603983</v>
      </c>
      <c r="DE605" s="279">
        <f t="shared" si="489"/>
        <v>0.17324196187524615</v>
      </c>
      <c r="DF605" s="279">
        <f t="shared" si="490"/>
        <v>0.11548309178603908</v>
      </c>
      <c r="DG605" s="279">
        <f t="shared" si="491"/>
        <v>7.6981028984573652E-2</v>
      </c>
      <c r="DH605" s="280">
        <f t="shared" si="492"/>
        <v>5.1315553921116794E-2</v>
      </c>
      <c r="DI605" s="280">
        <f t="shared" si="493"/>
        <v>3.4206948243816454E-2</v>
      </c>
      <c r="DJ605" s="154" t="e">
        <f t="shared" si="494"/>
        <v>#N/A</v>
      </c>
      <c r="DK605" s="279">
        <f t="shared" si="495"/>
        <v>643</v>
      </c>
      <c r="DL605" s="97"/>
      <c r="DM605" s="154"/>
      <c r="DN605" s="267">
        <f t="shared" ref="DN605:DY605" si="536">BE605+AJ605+DM605</f>
        <v>0</v>
      </c>
      <c r="DO605" s="154">
        <f t="shared" si="536"/>
        <v>10</v>
      </c>
      <c r="DP605" s="154">
        <f t="shared" si="536"/>
        <v>10</v>
      </c>
      <c r="DQ605" s="154">
        <f t="shared" si="536"/>
        <v>10</v>
      </c>
      <c r="DR605" s="154">
        <f t="shared" si="536"/>
        <v>10</v>
      </c>
      <c r="DS605" s="154">
        <f t="shared" si="536"/>
        <v>10</v>
      </c>
      <c r="DT605" s="154">
        <f t="shared" si="536"/>
        <v>10</v>
      </c>
      <c r="DU605" s="154">
        <f t="shared" si="536"/>
        <v>10</v>
      </c>
      <c r="DV605" s="154">
        <f t="shared" si="536"/>
        <v>10</v>
      </c>
      <c r="DW605" s="154">
        <f t="shared" si="536"/>
        <v>10</v>
      </c>
      <c r="DX605" s="154">
        <f t="shared" si="536"/>
        <v>10</v>
      </c>
      <c r="DY605" s="154">
        <f t="shared" si="536"/>
        <v>10</v>
      </c>
      <c r="DZ605" s="154">
        <f t="shared" si="497"/>
        <v>10</v>
      </c>
      <c r="EA605" s="154">
        <f t="shared" si="498"/>
        <v>10</v>
      </c>
      <c r="EB605" s="264">
        <f t="shared" si="499"/>
        <v>10</v>
      </c>
      <c r="EC605" s="264">
        <f t="shared" si="500"/>
        <v>10</v>
      </c>
      <c r="ED605" s="154">
        <f t="shared" si="501"/>
        <v>424</v>
      </c>
    </row>
    <row r="606" spans="2:134" ht="13" thickBot="1" x14ac:dyDescent="0.3">
      <c r="B606" s="131">
        <v>359</v>
      </c>
      <c r="C606" s="50">
        <f t="shared" si="530"/>
        <v>3</v>
      </c>
      <c r="D606" s="50">
        <f t="shared" si="532"/>
        <v>3</v>
      </c>
      <c r="E606" s="97"/>
      <c r="F606" s="2">
        <f t="shared" si="512"/>
        <v>601</v>
      </c>
      <c r="G606" s="394">
        <v>546</v>
      </c>
      <c r="H606" s="98">
        <f>15- COUNTIF(L606:AC606,"#N/A")</f>
        <v>0</v>
      </c>
      <c r="I606" s="131">
        <f>SUM(AH606:AY606)+SUM(BE606:BT606)</f>
        <v>15</v>
      </c>
      <c r="J606" s="398">
        <f>DI606</f>
        <v>3.4203527548992065E-2</v>
      </c>
      <c r="K606" s="456" t="str">
        <f>IF(ISNUMBER(MATCH(G606,'[4]OPR data'!$A$3:$A$2900,0)),"Y","N")</f>
        <v>N</v>
      </c>
      <c r="L606" s="110"/>
      <c r="M606" s="233"/>
      <c r="N606" s="469" t="str">
        <f>(INDEX(Finish_table!R$4:R$83,MATCH('16 Year_History_Results'!$G606,Finish_table!S$4:S$83,0),1))</f>
        <v>QF</v>
      </c>
      <c r="O606" s="233" t="e">
        <f>(INDEX(Finish_table!Z$4:Z$99,MATCH('16 Year_History_Results'!$G606,Finish_table!AA$4:AA$99,0),1))</f>
        <v>#N/A</v>
      </c>
      <c r="P606" s="233" t="e">
        <f>(INDEX(Finish_table!AI$4:AI$99,MATCH('16 Year_History_Results'!$G606,Finish_table!AJ$4:AJ$99,0),1))</f>
        <v>#N/A</v>
      </c>
      <c r="Q606" s="233" t="e">
        <f>(INDEX(Finish_table!AR$4:AR$99,MATCH('16 Year_History_Results'!$G606,Finish_table!AS$4:AS$99,0),1))</f>
        <v>#N/A</v>
      </c>
      <c r="R606" s="233" t="e">
        <f>(INDEX(Finish_table!BA$4:BA$99,MATCH('16 Year_History_Results'!$G606,Finish_table!BB$4:BB$99,0),1))</f>
        <v>#N/A</v>
      </c>
      <c r="S606" s="233" t="e">
        <f>(INDEX(Finish_table!BJ$4:BJ$99,MATCH('16 Year_History_Results'!$G606,Finish_table!BK$4:BK$99,0),1))</f>
        <v>#N/A</v>
      </c>
      <c r="T606" s="233" t="e">
        <f>(INDEX(Finish_table!BS$4:BS$99,MATCH('16 Year_History_Results'!$G606,Finish_table!BT$4:BT$99,0),1))</f>
        <v>#N/A</v>
      </c>
      <c r="U606" s="233" t="e">
        <f>(INDEX(Finish_table!CB$4:CB$99,MATCH('16 Year_History_Results'!$G606,Finish_table!CC$4:CC$99,0),1))</f>
        <v>#N/A</v>
      </c>
      <c r="V606" s="233" t="e">
        <f>(INDEX(Finish_table!CK$4:CK$99,MATCH('16 Year_History_Results'!$G606,Finish_table!CL$4:CL$99,0),1))</f>
        <v>#N/A</v>
      </c>
      <c r="W606" s="233" t="e">
        <f>(INDEX(Finish_table!CT$4:CT$99,MATCH('16 Year_History_Results'!$G606,Finish_table!CU$4:CU$99,0),1))</f>
        <v>#N/A</v>
      </c>
      <c r="X606" s="233" t="e">
        <f>(INDEX(Finish_table!DC$4:DC$99,MATCH('16 Year_History_Results'!$G606,Finish_table!DD$4:DD$99,0),1))</f>
        <v>#N/A</v>
      </c>
      <c r="Y606" s="233" t="e">
        <f>(INDEX(Finish_table!DL$4:DL$99,MATCH('16 Year_History_Results'!$G606,Finish_table!DM$4:DM$99,0),1))</f>
        <v>#N/A</v>
      </c>
      <c r="Z606" s="233" t="e">
        <f>(INDEX(Finish_table!DU$4:DU$99,MATCH('16 Year_History_Results'!$G606,Finish_table!DV$4:DV$99,0),1))</f>
        <v>#N/A</v>
      </c>
      <c r="AA606" s="233" t="e">
        <f>(INDEX(Finish_table!ED$4:ED$140,MATCH('16 Year_History_Results'!$G606,Finish_table!EE$4:EE$140,0),1))</f>
        <v>#N/A</v>
      </c>
      <c r="AB606" s="233" t="e">
        <f>(INDEX(Finish_table!EM$4:EM$224,MATCH('16 Year_History_Results'!$G606,Finish_table!EN$4:EN$224,0),1))</f>
        <v>#N/A</v>
      </c>
      <c r="AC606" s="253" t="e">
        <f>(INDEX(Finish_table!EW$4:EW$224,MATCH('16 Year_History_Results'!$G606,Finish_table!EX$4:EX$224,0),1))</f>
        <v>#N/A</v>
      </c>
      <c r="AG606">
        <f t="shared" si="476"/>
        <v>546</v>
      </c>
      <c r="AH606" s="110"/>
      <c r="AI606" s="2"/>
      <c r="AJ606" s="146">
        <f>INDEX('2001'!$C$44:$C$140,'16 Year_History_Results'!BZ606)</f>
        <v>10</v>
      </c>
      <c r="AK606" s="2">
        <f>INDEX('2002'!$C$44:$C$140,'16 Year_History_Results'!CA606)</f>
        <v>0</v>
      </c>
      <c r="AL606" s="2">
        <f>INDEX('2003'!$C$44:$C$140,'16 Year_History_Results'!CB606)</f>
        <v>0</v>
      </c>
      <c r="AM606" s="2">
        <f>INDEX('2004'!$C$44:$C$140,'16 Year_History_Results'!CC606)</f>
        <v>0</v>
      </c>
      <c r="AN606" s="2">
        <f>INDEX('2005'!$C$44:$C$140,'16 Year_History_Results'!CD606)</f>
        <v>0</v>
      </c>
      <c r="AO606" s="2">
        <f>INDEX('2006'!$C$44:$C$140,'16 Year_History_Results'!CE606)</f>
        <v>0</v>
      </c>
      <c r="AP606" s="2">
        <f>INDEX('2007'!$C$44:$C$140,'16 Year_History_Results'!CF606)</f>
        <v>0</v>
      </c>
      <c r="AQ606" s="2">
        <f>INDEX('2008'!$C$44:$C$140,'16 Year_History_Results'!CG606)</f>
        <v>0</v>
      </c>
      <c r="AR606" s="2">
        <f>INDEX('2009'!$C$44:$C$140,'16 Year_History_Results'!CH606)</f>
        <v>0</v>
      </c>
      <c r="AS606" s="2">
        <f>INDEX('2010'!$C$44:$C$140,'16 Year_History_Results'!CI606)</f>
        <v>0</v>
      </c>
      <c r="AT606" s="2">
        <f>INDEX('2011'!$C$44:$C$140,'16 Year_History_Results'!CJ606)</f>
        <v>0</v>
      </c>
      <c r="AU606" s="2">
        <f>INDEX('2012'!$C$44:$C$140,'16 Year_History_Results'!CK606)</f>
        <v>0</v>
      </c>
      <c r="AV606" s="2">
        <f>INDEX('2013'!$C$44:$C$140,'16 Year_History_Results'!CL606)</f>
        <v>0</v>
      </c>
      <c r="AW606" s="2">
        <f>INDEX('2014'!$C$52:$C$180,'16 Year_History_Results'!CM606)</f>
        <v>0</v>
      </c>
      <c r="AX606" s="2">
        <f>INDEX('2015'!$E$52:$E$308,'16 Year_History_Results'!CN606)</f>
        <v>0</v>
      </c>
      <c r="AY606" s="147">
        <f>INDEX('2016'!$E$52:$E$308,'16 Year_History_Results'!CO606)</f>
        <v>0</v>
      </c>
      <c r="AZ606" s="2"/>
      <c r="BB606">
        <f t="shared" si="444"/>
        <v>546</v>
      </c>
      <c r="BC606" s="110"/>
      <c r="BD606" s="97"/>
      <c r="BE606" s="146">
        <f>INDEX('2001'!$B$44:$B$140,'16 Year_History_Results'!BZ606)</f>
        <v>5</v>
      </c>
      <c r="BF606" s="2">
        <f>INDEX('2002'!$B$44:$B$140,'16 Year_History_Results'!CA606)</f>
        <v>0</v>
      </c>
      <c r="BG606" s="2">
        <f>INDEX('2003'!$B$44:$B$140,'16 Year_History_Results'!CB606)</f>
        <v>0</v>
      </c>
      <c r="BH606" s="2">
        <f>INDEX('2004'!$B$44:$B$140,'16 Year_History_Results'!CC606)</f>
        <v>0</v>
      </c>
      <c r="BI606" s="2">
        <f>INDEX('2005'!$B$44:$B$140,'16 Year_History_Results'!CD606)</f>
        <v>0</v>
      </c>
      <c r="BJ606" s="2">
        <f>INDEX('2006'!$B$44:$B$140,'16 Year_History_Results'!CE606)</f>
        <v>0</v>
      </c>
      <c r="BK606" s="2">
        <f>INDEX('2007'!$B$44:$B$140,'16 Year_History_Results'!CF606)</f>
        <v>0</v>
      </c>
      <c r="BL606" s="2">
        <f>INDEX('2008'!$B$44:$B$140,'16 Year_History_Results'!CG606)</f>
        <v>0</v>
      </c>
      <c r="BM606" s="2">
        <f>INDEX('2009'!$B$44:$B$140,'16 Year_History_Results'!CH606)</f>
        <v>0</v>
      </c>
      <c r="BN606" s="2">
        <f>INDEX('2010'!$B$44:$B$140,'16 Year_History_Results'!CI606)</f>
        <v>0</v>
      </c>
      <c r="BO606" s="2">
        <f>INDEX('2011'!$B$44:$B$140,'16 Year_History_Results'!CJ606)</f>
        <v>0</v>
      </c>
      <c r="BP606" s="2">
        <f>INDEX('2012'!$B$44:$B$140,'16 Year_History_Results'!CK606)</f>
        <v>0</v>
      </c>
      <c r="BQ606" s="2">
        <f>INDEX('2013'!$B$44:$B$140,'16 Year_History_Results'!CL606)</f>
        <v>0</v>
      </c>
      <c r="BR606" s="2">
        <f>INDEX('2014'!$B$52:$B$180,'16 Year_History_Results'!CM606)</f>
        <v>0</v>
      </c>
      <c r="BS606" s="147">
        <f>INDEX('2015'!$B$52:$B$308,'16 Year_History_Results'!CN606)</f>
        <v>0</v>
      </c>
      <c r="BT606" s="147">
        <f>INDEX('2016'!$B$52:$B$308,'16 Year_History_Results'!CO606)</f>
        <v>0</v>
      </c>
      <c r="BW606">
        <f t="shared" si="445"/>
        <v>546</v>
      </c>
      <c r="BX606" s="110"/>
      <c r="BY606" s="97"/>
      <c r="BZ606" s="146">
        <f>IF(ISNA(MATCH($BW606,'2001'!$A$44:$A$139,0)),97,MATCH($BW606,'2001'!$A$44:$A$139,0))</f>
        <v>78</v>
      </c>
      <c r="CA606" s="2">
        <f>IF(ISNA(MATCH($BW606,'2002'!$A$44:$A$139,0)),97,MATCH($BW606,'2002'!$A$44:$A$139,0))</f>
        <v>97</v>
      </c>
      <c r="CB606" s="2">
        <f>IF(ISNA(MATCH($BW606,'2003'!$A$44:$A$139,0)),97,MATCH($BW606,'2003'!$A$44:$A$139,0))</f>
        <v>97</v>
      </c>
      <c r="CC606" s="2">
        <f>IF(ISNA(MATCH($BW606,'2004'!$A$44:$A$139,0)),97,MATCH($BW606,'2004'!$A$44:$A$139,0))</f>
        <v>97</v>
      </c>
      <c r="CD606" s="2">
        <f>IF(ISNA(MATCH($BW606,'2005'!$A$44:$A$139,0)),97,MATCH($BW606,'2005'!$A$44:$A$139,0))</f>
        <v>97</v>
      </c>
      <c r="CE606" s="2">
        <f>IF(ISNA(MATCH($BW606,'2006'!$A$44:$A$139,0)),97,MATCH($BW606,'2006'!$A$44:$A$139,0))</f>
        <v>97</v>
      </c>
      <c r="CF606" s="2">
        <f>IF(ISNA(MATCH($BW606,'2007'!$A$44:$A$139,0)),97,MATCH($BW606,'2007'!$A$44:$A$139,0))</f>
        <v>97</v>
      </c>
      <c r="CG606" s="2">
        <f>IF(ISNA(MATCH($BW606,'2008'!$A$44:$A$139,0)),97,MATCH($BW606,'2008'!$A$44:$A$139,0))</f>
        <v>97</v>
      </c>
      <c r="CH606" s="2">
        <f>IF(ISNA(MATCH($BW606,'2009'!$A$44:$A$139,0)),97,MATCH($BW606,'2009'!$A$44:$A$139,0))</f>
        <v>97</v>
      </c>
      <c r="CI606" s="2">
        <f>IF(ISNA(MATCH($BW606,'2010'!$A$44:$A$139,0)),97,MATCH($BW606,'2010'!$A$44:$A$139,0))</f>
        <v>97</v>
      </c>
      <c r="CJ606" s="2">
        <f>IF(ISNA(MATCH($BW606,'2011'!$A$44:$A$139,0)),97,MATCH($BW606,'2011'!$A$44:$A$139,0))</f>
        <v>97</v>
      </c>
      <c r="CK606" s="2">
        <f>IF(ISNA(MATCH($BW606,'2012'!$A$44:$A$139,0)),97,MATCH($BW606,'2012'!$A$44:$A$139,0))</f>
        <v>97</v>
      </c>
      <c r="CL606" s="2">
        <f>IF(ISNA(MATCH($BW606,'2013'!$A$44:$A$139,0)),97,MATCH($BW606,'2013'!$A$44:$A$139,0))</f>
        <v>97</v>
      </c>
      <c r="CM606" s="2">
        <f>IF(ISNA(MATCH($BW606,'2014'!$A$52:$A$179,0)),129,MATCH($BW606,'2014'!$A$52:$A$179,0))</f>
        <v>129</v>
      </c>
      <c r="CN606" s="147">
        <f>IF(ISNA(MATCH($BW606,'2015'!$A$52:$A$307,0)),257,MATCH($BW606,'2015'!$A$52:$A$307,0))</f>
        <v>257</v>
      </c>
      <c r="CO606" s="147">
        <f>IF(ISNA(MATCH($BW606,'2016'!$A$52:$A$307,0)),257,MATCH($BW606,'2016'!$A$52:$A$307,0))</f>
        <v>257</v>
      </c>
      <c r="CQ606">
        <f t="shared" si="477"/>
        <v>546</v>
      </c>
      <c r="CR606" s="281"/>
      <c r="CS606" s="279"/>
      <c r="CT606" s="278">
        <f t="shared" si="478"/>
        <v>15</v>
      </c>
      <c r="CU606" s="279">
        <f t="shared" si="479"/>
        <v>9.9989999999999988</v>
      </c>
      <c r="CV606" s="279">
        <f t="shared" si="480"/>
        <v>6.6653333999999989</v>
      </c>
      <c r="CW606" s="279">
        <f t="shared" si="481"/>
        <v>4.4431112444399989</v>
      </c>
      <c r="CX606" s="279">
        <f t="shared" si="482"/>
        <v>2.9617779555437034</v>
      </c>
      <c r="CY606" s="279">
        <f t="shared" si="483"/>
        <v>1.9743211851654325</v>
      </c>
      <c r="CZ606" s="279">
        <f t="shared" si="484"/>
        <v>1.3160825020312772</v>
      </c>
      <c r="DA606" s="279">
        <f t="shared" si="485"/>
        <v>0.87730059585404929</v>
      </c>
      <c r="DB606" s="279">
        <f t="shared" si="486"/>
        <v>0.58480857719630919</v>
      </c>
      <c r="DC606" s="279">
        <f t="shared" si="487"/>
        <v>0.38983339755905971</v>
      </c>
      <c r="DD606" s="279">
        <f t="shared" si="488"/>
        <v>0.2598629428128692</v>
      </c>
      <c r="DE606" s="279">
        <f t="shared" si="489"/>
        <v>0.1732246376790586</v>
      </c>
      <c r="DF606" s="279">
        <f t="shared" si="490"/>
        <v>0.11547154347686046</v>
      </c>
      <c r="DG606" s="279">
        <f t="shared" si="491"/>
        <v>7.6973330881675184E-2</v>
      </c>
      <c r="DH606" s="280">
        <f t="shared" si="492"/>
        <v>5.1310422365724674E-2</v>
      </c>
      <c r="DI606" s="280">
        <f t="shared" si="493"/>
        <v>3.4203527548992065E-2</v>
      </c>
      <c r="DJ606" s="154" t="e">
        <f t="shared" si="494"/>
        <v>#N/A</v>
      </c>
      <c r="DK606" s="279">
        <f t="shared" si="495"/>
        <v>546</v>
      </c>
      <c r="DL606" s="97"/>
      <c r="DM606" s="154"/>
      <c r="DN606" s="267">
        <f t="shared" ref="DN606:DY606" si="537">BE606+AJ606+DM606</f>
        <v>15</v>
      </c>
      <c r="DO606" s="154">
        <f t="shared" si="537"/>
        <v>15</v>
      </c>
      <c r="DP606" s="154">
        <f t="shared" si="537"/>
        <v>15</v>
      </c>
      <c r="DQ606" s="154">
        <f t="shared" si="537"/>
        <v>15</v>
      </c>
      <c r="DR606" s="154">
        <f t="shared" si="537"/>
        <v>15</v>
      </c>
      <c r="DS606" s="154">
        <f t="shared" si="537"/>
        <v>15</v>
      </c>
      <c r="DT606" s="154">
        <f t="shared" si="537"/>
        <v>15</v>
      </c>
      <c r="DU606" s="154">
        <f t="shared" si="537"/>
        <v>15</v>
      </c>
      <c r="DV606" s="154">
        <f t="shared" si="537"/>
        <v>15</v>
      </c>
      <c r="DW606" s="154">
        <f t="shared" si="537"/>
        <v>15</v>
      </c>
      <c r="DX606" s="154">
        <f t="shared" si="537"/>
        <v>15</v>
      </c>
      <c r="DY606" s="154">
        <f t="shared" si="537"/>
        <v>15</v>
      </c>
      <c r="DZ606" s="154">
        <f t="shared" si="497"/>
        <v>15</v>
      </c>
      <c r="EA606" s="154">
        <f t="shared" si="498"/>
        <v>15</v>
      </c>
      <c r="EB606" s="264">
        <f t="shared" si="499"/>
        <v>15</v>
      </c>
      <c r="EC606" s="264">
        <f t="shared" si="500"/>
        <v>15</v>
      </c>
      <c r="ED606" s="154">
        <f t="shared" si="501"/>
        <v>360</v>
      </c>
    </row>
    <row r="607" spans="2:134" ht="13" thickBot="1" x14ac:dyDescent="0.3">
      <c r="B607" s="131">
        <v>364</v>
      </c>
      <c r="C607" s="50">
        <f t="shared" si="530"/>
        <v>1</v>
      </c>
      <c r="D607" s="50">
        <f t="shared" si="532"/>
        <v>0</v>
      </c>
      <c r="E607" s="97"/>
      <c r="F607" s="2">
        <f t="shared" si="512"/>
        <v>602</v>
      </c>
      <c r="G607" s="390">
        <v>34</v>
      </c>
      <c r="H607" s="98">
        <f>15- COUNTIF(L607:AC607,"#N/A")</f>
        <v>0</v>
      </c>
      <c r="I607" s="131">
        <f>SUM(AH607:AY607)+SUM(BE607:BT607)</f>
        <v>6</v>
      </c>
      <c r="J607" s="398">
        <f>DI607</f>
        <v>3.078933235267008E-2</v>
      </c>
      <c r="K607" s="456" t="str">
        <f>IF(ISNUMBER(MATCH(G607,'[4]OPR data'!$A$3:$A$2900,0)),"Y","N")</f>
        <v>Y</v>
      </c>
      <c r="L607" s="110"/>
      <c r="M607" s="233"/>
      <c r="N607" s="469" t="e">
        <f>(INDEX(Finish_table!R$4:R$83,MATCH('16 Year_History_Results'!$G607,Finish_table!S$4:S$83,0),1))</f>
        <v>#N/A</v>
      </c>
      <c r="O607" s="233" t="e">
        <f>(INDEX(Finish_table!Z$4:Z$99,MATCH('16 Year_History_Results'!$G607,Finish_table!AA$4:AA$99,0),1))</f>
        <v>#N/A</v>
      </c>
      <c r="P607" s="233" t="str">
        <f>(INDEX(Finish_table!AI$4:AI$99,MATCH('16 Year_History_Results'!$G607,Finish_table!AJ$4:AJ$99,0),1))</f>
        <v>QF</v>
      </c>
      <c r="Q607" s="233" t="e">
        <f>(INDEX(Finish_table!AR$4:AR$99,MATCH('16 Year_History_Results'!$G607,Finish_table!AS$4:AS$99,0),1))</f>
        <v>#N/A</v>
      </c>
      <c r="R607" s="233" t="e">
        <f>(INDEX(Finish_table!BA$4:BA$99,MATCH('16 Year_History_Results'!$G607,Finish_table!BB$4:BB$99,0),1))</f>
        <v>#N/A</v>
      </c>
      <c r="S607" s="233" t="e">
        <f>(INDEX(Finish_table!BJ$4:BJ$99,MATCH('16 Year_History_Results'!$G607,Finish_table!BK$4:BK$99,0),1))</f>
        <v>#N/A</v>
      </c>
      <c r="T607" s="233" t="e">
        <f>(INDEX(Finish_table!BS$4:BS$99,MATCH('16 Year_History_Results'!$G607,Finish_table!BT$4:BT$99,0),1))</f>
        <v>#N/A</v>
      </c>
      <c r="U607" s="233" t="e">
        <f>(INDEX(Finish_table!CB$4:CB$99,MATCH('16 Year_History_Results'!$G607,Finish_table!CC$4:CC$99,0),1))</f>
        <v>#N/A</v>
      </c>
      <c r="V607" s="233" t="e">
        <f>(INDEX(Finish_table!CK$4:CK$99,MATCH('16 Year_History_Results'!$G607,Finish_table!CL$4:CL$99,0),1))</f>
        <v>#N/A</v>
      </c>
      <c r="W607" s="233" t="e">
        <f>(INDEX(Finish_table!CT$4:CT$99,MATCH('16 Year_History_Results'!$G607,Finish_table!CU$4:CU$99,0),1))</f>
        <v>#N/A</v>
      </c>
      <c r="X607" s="233" t="e">
        <f>(INDEX(Finish_table!DC$4:DC$99,MATCH('16 Year_History_Results'!$G607,Finish_table!DD$4:DD$99,0),1))</f>
        <v>#N/A</v>
      </c>
      <c r="Y607" s="233" t="e">
        <f>(INDEX(Finish_table!DL$4:DL$99,MATCH('16 Year_History_Results'!$G607,Finish_table!DM$4:DM$99,0),1))</f>
        <v>#N/A</v>
      </c>
      <c r="Z607" s="233" t="e">
        <f>(INDEX(Finish_table!DU$4:DU$99,MATCH('16 Year_History_Results'!$G607,Finish_table!DV$4:DV$99,0),1))</f>
        <v>#N/A</v>
      </c>
      <c r="AA607" s="233" t="e">
        <f>(INDEX(Finish_table!ED$4:ED$140,MATCH('16 Year_History_Results'!$G607,Finish_table!EE$4:EE$140,0),1))</f>
        <v>#N/A</v>
      </c>
      <c r="AB607" s="233" t="e">
        <f>(INDEX(Finish_table!EM$4:EM$224,MATCH('16 Year_History_Results'!$G607,Finish_table!EN$4:EN$224,0),1))</f>
        <v>#N/A</v>
      </c>
      <c r="AC607" s="253" t="e">
        <f>(INDEX(Finish_table!EW$4:EW$224,MATCH('16 Year_History_Results'!$G607,Finish_table!EX$4:EX$224,0),1))</f>
        <v>#N/A</v>
      </c>
      <c r="AG607">
        <f t="shared" si="476"/>
        <v>34</v>
      </c>
      <c r="AH607" s="110"/>
      <c r="AI607" s="2"/>
      <c r="AJ607" s="146">
        <f>INDEX('2001'!$C$44:$C$140,'16 Year_History_Results'!BZ607)</f>
        <v>0</v>
      </c>
      <c r="AK607" s="2">
        <f>INDEX('2002'!$C$44:$C$140,'16 Year_History_Results'!CA607)</f>
        <v>0</v>
      </c>
      <c r="AL607" s="2">
        <f>INDEX('2003'!$C$44:$C$140,'16 Year_History_Results'!CB607)</f>
        <v>0</v>
      </c>
      <c r="AM607" s="2">
        <f>INDEX('2004'!$C$44:$C$140,'16 Year_History_Results'!CC607)</f>
        <v>0</v>
      </c>
      <c r="AN607" s="2">
        <f>INDEX('2005'!$C$44:$C$140,'16 Year_History_Results'!CD607)</f>
        <v>0</v>
      </c>
      <c r="AO607" s="2">
        <f>INDEX('2006'!$C$44:$C$140,'16 Year_History_Results'!CE607)</f>
        <v>0</v>
      </c>
      <c r="AP607" s="2">
        <f>INDEX('2007'!$C$44:$C$140,'16 Year_History_Results'!CF607)</f>
        <v>0</v>
      </c>
      <c r="AQ607" s="2">
        <f>INDEX('2008'!$C$44:$C$140,'16 Year_History_Results'!CG607)</f>
        <v>0</v>
      </c>
      <c r="AR607" s="2">
        <f>INDEX('2009'!$C$44:$C$140,'16 Year_History_Results'!CH607)</f>
        <v>0</v>
      </c>
      <c r="AS607" s="2">
        <f>INDEX('2010'!$C$44:$C$140,'16 Year_History_Results'!CI607)</f>
        <v>0</v>
      </c>
      <c r="AT607" s="2">
        <f>INDEX('2011'!$C$44:$C$140,'16 Year_History_Results'!CJ607)</f>
        <v>0</v>
      </c>
      <c r="AU607" s="2">
        <f>INDEX('2012'!$C$44:$C$140,'16 Year_History_Results'!CK607)</f>
        <v>0</v>
      </c>
      <c r="AV607" s="2">
        <f>INDEX('2013'!$C$44:$C$140,'16 Year_History_Results'!CL607)</f>
        <v>0</v>
      </c>
      <c r="AW607" s="2">
        <f>INDEX('2014'!$C$52:$C$180,'16 Year_History_Results'!CM607)</f>
        <v>0</v>
      </c>
      <c r="AX607" s="2">
        <f>INDEX('2015'!$E$52:$E$308,'16 Year_History_Results'!CN607)</f>
        <v>0</v>
      </c>
      <c r="AY607" s="147">
        <f>INDEX('2016'!$E$52:$E$308,'16 Year_History_Results'!CO607)</f>
        <v>0</v>
      </c>
      <c r="AZ607" s="2"/>
      <c r="BB607">
        <f t="shared" si="444"/>
        <v>34</v>
      </c>
      <c r="BC607" s="110"/>
      <c r="BD607" s="97"/>
      <c r="BE607" s="146">
        <f>INDEX('2001'!$B$44:$B$140,'16 Year_History_Results'!BZ607)</f>
        <v>0</v>
      </c>
      <c r="BF607" s="2">
        <f>INDEX('2002'!$B$44:$B$140,'16 Year_History_Results'!CA607)</f>
        <v>0</v>
      </c>
      <c r="BG607" s="2">
        <f>INDEX('2003'!$B$44:$B$140,'16 Year_History_Results'!CB607)</f>
        <v>6</v>
      </c>
      <c r="BH607" s="2">
        <f>INDEX('2004'!$B$44:$B$140,'16 Year_History_Results'!CC607)</f>
        <v>0</v>
      </c>
      <c r="BI607" s="2">
        <f>INDEX('2005'!$B$44:$B$140,'16 Year_History_Results'!CD607)</f>
        <v>0</v>
      </c>
      <c r="BJ607" s="2">
        <f>INDEX('2006'!$B$44:$B$140,'16 Year_History_Results'!CE607)</f>
        <v>0</v>
      </c>
      <c r="BK607" s="2">
        <f>INDEX('2007'!$B$44:$B$140,'16 Year_History_Results'!CF607)</f>
        <v>0</v>
      </c>
      <c r="BL607" s="2">
        <f>INDEX('2008'!$B$44:$B$140,'16 Year_History_Results'!CG607)</f>
        <v>0</v>
      </c>
      <c r="BM607" s="2">
        <f>INDEX('2009'!$B$44:$B$140,'16 Year_History_Results'!CH607)</f>
        <v>0</v>
      </c>
      <c r="BN607" s="2">
        <f>INDEX('2010'!$B$44:$B$140,'16 Year_History_Results'!CI607)</f>
        <v>0</v>
      </c>
      <c r="BO607" s="2">
        <f>INDEX('2011'!$B$44:$B$140,'16 Year_History_Results'!CJ607)</f>
        <v>0</v>
      </c>
      <c r="BP607" s="2">
        <f>INDEX('2012'!$B$44:$B$140,'16 Year_History_Results'!CK607)</f>
        <v>0</v>
      </c>
      <c r="BQ607" s="2">
        <f>INDEX('2013'!$B$44:$B$140,'16 Year_History_Results'!CL607)</f>
        <v>0</v>
      </c>
      <c r="BR607" s="2">
        <f>INDEX('2014'!$B$52:$B$180,'16 Year_History_Results'!CM607)</f>
        <v>0</v>
      </c>
      <c r="BS607" s="147">
        <f>INDEX('2015'!$B$52:$B$308,'16 Year_History_Results'!CN607)</f>
        <v>0</v>
      </c>
      <c r="BT607" s="147">
        <f>INDEX('2016'!$B$52:$B$308,'16 Year_History_Results'!CO607)</f>
        <v>0</v>
      </c>
      <c r="BW607">
        <f t="shared" si="445"/>
        <v>34</v>
      </c>
      <c r="BX607" s="110"/>
      <c r="BY607" s="97"/>
      <c r="BZ607" s="146">
        <f>IF(ISNA(MATCH($BW607,'2001'!$A$44:$A$139,0)),97,MATCH($BW607,'2001'!$A$44:$A$139,0))</f>
        <v>97</v>
      </c>
      <c r="CA607" s="2">
        <f>IF(ISNA(MATCH($BW607,'2002'!$A$44:$A$139,0)),97,MATCH($BW607,'2002'!$A$44:$A$139,0))</f>
        <v>97</v>
      </c>
      <c r="CB607" s="2">
        <f>IF(ISNA(MATCH($BW607,'2003'!$A$44:$A$139,0)),97,MATCH($BW607,'2003'!$A$44:$A$139,0))</f>
        <v>6</v>
      </c>
      <c r="CC607" s="2">
        <f>IF(ISNA(MATCH($BW607,'2004'!$A$44:$A$139,0)),97,MATCH($BW607,'2004'!$A$44:$A$139,0))</f>
        <v>97</v>
      </c>
      <c r="CD607" s="2">
        <f>IF(ISNA(MATCH($BW607,'2005'!$A$44:$A$139,0)),97,MATCH($BW607,'2005'!$A$44:$A$139,0))</f>
        <v>97</v>
      </c>
      <c r="CE607" s="2">
        <f>IF(ISNA(MATCH($BW607,'2006'!$A$44:$A$139,0)),97,MATCH($BW607,'2006'!$A$44:$A$139,0))</f>
        <v>97</v>
      </c>
      <c r="CF607" s="2">
        <f>IF(ISNA(MATCH($BW607,'2007'!$A$44:$A$139,0)),97,MATCH($BW607,'2007'!$A$44:$A$139,0))</f>
        <v>97</v>
      </c>
      <c r="CG607" s="2">
        <f>IF(ISNA(MATCH($BW607,'2008'!$A$44:$A$139,0)),97,MATCH($BW607,'2008'!$A$44:$A$139,0))</f>
        <v>97</v>
      </c>
      <c r="CH607" s="2">
        <f>IF(ISNA(MATCH($BW607,'2009'!$A$44:$A$139,0)),97,MATCH($BW607,'2009'!$A$44:$A$139,0))</f>
        <v>97</v>
      </c>
      <c r="CI607" s="2">
        <f>IF(ISNA(MATCH($BW607,'2010'!$A$44:$A$139,0)),97,MATCH($BW607,'2010'!$A$44:$A$139,0))</f>
        <v>97</v>
      </c>
      <c r="CJ607" s="2">
        <f>IF(ISNA(MATCH($BW607,'2011'!$A$44:$A$139,0)),97,MATCH($BW607,'2011'!$A$44:$A$139,0))</f>
        <v>97</v>
      </c>
      <c r="CK607" s="2">
        <f>IF(ISNA(MATCH($BW607,'2012'!$A$44:$A$139,0)),97,MATCH($BW607,'2012'!$A$44:$A$139,0))</f>
        <v>97</v>
      </c>
      <c r="CL607" s="2">
        <f>IF(ISNA(MATCH($BW607,'2013'!$A$44:$A$139,0)),97,MATCH($BW607,'2013'!$A$44:$A$139,0))</f>
        <v>97</v>
      </c>
      <c r="CM607" s="2">
        <f>IF(ISNA(MATCH($BW607,'2014'!$A$52:$A$179,0)),129,MATCH($BW607,'2014'!$A$52:$A$179,0))</f>
        <v>129</v>
      </c>
      <c r="CN607" s="147">
        <f>IF(ISNA(MATCH($BW607,'2015'!$A$52:$A$307,0)),257,MATCH($BW607,'2015'!$A$52:$A$307,0))</f>
        <v>257</v>
      </c>
      <c r="CO607" s="147">
        <f>IF(ISNA(MATCH($BW607,'2016'!$A$52:$A$307,0)),257,MATCH($BW607,'2016'!$A$52:$A$307,0))</f>
        <v>257</v>
      </c>
      <c r="CQ607">
        <f t="shared" si="477"/>
        <v>34</v>
      </c>
      <c r="CR607" s="281"/>
      <c r="CS607" s="279"/>
      <c r="CT607" s="278">
        <f t="shared" si="478"/>
        <v>0</v>
      </c>
      <c r="CU607" s="279">
        <f t="shared" si="479"/>
        <v>0</v>
      </c>
      <c r="CV607" s="279">
        <f t="shared" si="480"/>
        <v>6</v>
      </c>
      <c r="CW607" s="279">
        <f t="shared" si="481"/>
        <v>3.9996</v>
      </c>
      <c r="CX607" s="279">
        <f t="shared" si="482"/>
        <v>2.6661333599999999</v>
      </c>
      <c r="CY607" s="279">
        <f t="shared" si="483"/>
        <v>1.7772444977759998</v>
      </c>
      <c r="CZ607" s="279">
        <f t="shared" si="484"/>
        <v>1.1847111822174814</v>
      </c>
      <c r="DA607" s="279">
        <f t="shared" si="485"/>
        <v>0.78972847406617308</v>
      </c>
      <c r="DB607" s="279">
        <f t="shared" si="486"/>
        <v>0.52643300081251099</v>
      </c>
      <c r="DC607" s="279">
        <f t="shared" si="487"/>
        <v>0.35092023834161978</v>
      </c>
      <c r="DD607" s="279">
        <f t="shared" si="488"/>
        <v>0.23392343087852374</v>
      </c>
      <c r="DE607" s="279">
        <f t="shared" si="489"/>
        <v>0.15593335902362393</v>
      </c>
      <c r="DF607" s="279">
        <f t="shared" si="490"/>
        <v>0.10394517712514771</v>
      </c>
      <c r="DG607" s="279">
        <f t="shared" si="491"/>
        <v>6.9289855071623455E-2</v>
      </c>
      <c r="DH607" s="280">
        <f t="shared" si="492"/>
        <v>4.6188617390744195E-2</v>
      </c>
      <c r="DI607" s="280">
        <f t="shared" si="493"/>
        <v>3.078933235267008E-2</v>
      </c>
      <c r="DJ607" s="154" t="e">
        <f t="shared" si="494"/>
        <v>#N/A</v>
      </c>
      <c r="DK607" s="279">
        <f t="shared" si="495"/>
        <v>34</v>
      </c>
      <c r="DL607" s="97"/>
      <c r="DM607" s="154"/>
      <c r="DN607" s="267">
        <f t="shared" ref="DN607:DY607" si="538">BE607+AJ607+DM607</f>
        <v>0</v>
      </c>
      <c r="DO607" s="154">
        <f t="shared" si="538"/>
        <v>0</v>
      </c>
      <c r="DP607" s="154">
        <f t="shared" si="538"/>
        <v>6</v>
      </c>
      <c r="DQ607" s="154">
        <f t="shared" si="538"/>
        <v>6</v>
      </c>
      <c r="DR607" s="154">
        <f t="shared" si="538"/>
        <v>6</v>
      </c>
      <c r="DS607" s="154">
        <f t="shared" si="538"/>
        <v>6</v>
      </c>
      <c r="DT607" s="154">
        <f t="shared" si="538"/>
        <v>6</v>
      </c>
      <c r="DU607" s="154">
        <f t="shared" si="538"/>
        <v>6</v>
      </c>
      <c r="DV607" s="154">
        <f t="shared" si="538"/>
        <v>6</v>
      </c>
      <c r="DW607" s="154">
        <f t="shared" si="538"/>
        <v>6</v>
      </c>
      <c r="DX607" s="154">
        <f t="shared" si="538"/>
        <v>6</v>
      </c>
      <c r="DY607" s="154">
        <f t="shared" si="538"/>
        <v>6</v>
      </c>
      <c r="DZ607" s="154">
        <f t="shared" si="497"/>
        <v>6</v>
      </c>
      <c r="EA607" s="154">
        <f t="shared" si="498"/>
        <v>6</v>
      </c>
      <c r="EB607" s="264">
        <f t="shared" si="499"/>
        <v>6</v>
      </c>
      <c r="EC607" s="264">
        <f t="shared" si="500"/>
        <v>6</v>
      </c>
      <c r="ED607" s="154">
        <f t="shared" si="501"/>
        <v>486</v>
      </c>
    </row>
    <row r="608" spans="2:134" ht="13" thickBot="1" x14ac:dyDescent="0.3">
      <c r="B608" s="131">
        <v>364</v>
      </c>
      <c r="C608" s="50">
        <f t="shared" si="530"/>
        <v>2</v>
      </c>
      <c r="D608" s="50">
        <f t="shared" si="532"/>
        <v>0</v>
      </c>
      <c r="E608" s="97"/>
      <c r="F608" s="2">
        <f t="shared" si="512"/>
        <v>603</v>
      </c>
      <c r="G608" s="99">
        <v>930</v>
      </c>
      <c r="H608" s="98">
        <f>15- COUNTIF(L608:AC608,"#N/A")</f>
        <v>0</v>
      </c>
      <c r="I608" s="131">
        <f>SUM(AH608:AY608)+SUM(BE608:BT608)</f>
        <v>9</v>
      </c>
      <c r="J608" s="398">
        <f>DI608</f>
        <v>3.0786253419434816E-2</v>
      </c>
      <c r="K608" s="456" t="str">
        <f>IF(ISNUMBER(MATCH(G608,'[4]OPR data'!$A$3:$A$2900,0)),"Y","N")</f>
        <v>Y</v>
      </c>
      <c r="L608" s="110"/>
      <c r="M608" s="233"/>
      <c r="N608" s="469" t="e">
        <f>(INDEX(Finish_table!R$4:R$83,MATCH('16 Year_History_Results'!$G608,Finish_table!S$4:S$83,0),1))</f>
        <v>#N/A</v>
      </c>
      <c r="O608" s="233" t="str">
        <f>(INDEX(Finish_table!Z$4:Z$99,MATCH('16 Year_History_Results'!$G608,Finish_table!AA$4:AA$99,0),1))</f>
        <v>QF</v>
      </c>
      <c r="P608" s="233" t="e">
        <f>(INDEX(Finish_table!AI$4:AI$99,MATCH('16 Year_History_Results'!$G608,Finish_table!AJ$4:AJ$99,0),1))</f>
        <v>#N/A</v>
      </c>
      <c r="Q608" s="233" t="e">
        <f>(INDEX(Finish_table!AR$4:AR$99,MATCH('16 Year_History_Results'!$G608,Finish_table!AS$4:AS$99,0),1))</f>
        <v>#N/A</v>
      </c>
      <c r="R608" s="233" t="e">
        <f>(INDEX(Finish_table!BA$4:BA$99,MATCH('16 Year_History_Results'!$G608,Finish_table!BB$4:BB$99,0),1))</f>
        <v>#N/A</v>
      </c>
      <c r="S608" s="233" t="e">
        <f>(INDEX(Finish_table!BJ$4:BJ$99,MATCH('16 Year_History_Results'!$G608,Finish_table!BK$4:BK$99,0),1))</f>
        <v>#N/A</v>
      </c>
      <c r="T608" s="233" t="e">
        <f>(INDEX(Finish_table!BS$4:BS$99,MATCH('16 Year_History_Results'!$G608,Finish_table!BT$4:BT$99,0),1))</f>
        <v>#N/A</v>
      </c>
      <c r="U608" s="233" t="e">
        <f>(INDEX(Finish_table!CB$4:CB$99,MATCH('16 Year_History_Results'!$G608,Finish_table!CC$4:CC$99,0),1))</f>
        <v>#N/A</v>
      </c>
      <c r="V608" s="233" t="e">
        <f>(INDEX(Finish_table!CK$4:CK$99,MATCH('16 Year_History_Results'!$G608,Finish_table!CL$4:CL$99,0),1))</f>
        <v>#N/A</v>
      </c>
      <c r="W608" s="233" t="e">
        <f>(INDEX(Finish_table!CT$4:CT$99,MATCH('16 Year_History_Results'!$G608,Finish_table!CU$4:CU$99,0),1))</f>
        <v>#N/A</v>
      </c>
      <c r="X608" s="233" t="e">
        <f>(INDEX(Finish_table!DC$4:DC$99,MATCH('16 Year_History_Results'!$G608,Finish_table!DD$4:DD$99,0),1))</f>
        <v>#N/A</v>
      </c>
      <c r="Y608" s="233" t="e">
        <f>(INDEX(Finish_table!DL$4:DL$99,MATCH('16 Year_History_Results'!$G608,Finish_table!DM$4:DM$99,0),1))</f>
        <v>#N/A</v>
      </c>
      <c r="Z608" s="233" t="e">
        <f>(INDEX(Finish_table!DU$4:DU$99,MATCH('16 Year_History_Results'!$G608,Finish_table!DV$4:DV$99,0),1))</f>
        <v>#N/A</v>
      </c>
      <c r="AA608" s="233" t="e">
        <f>(INDEX(Finish_table!ED$4:ED$140,MATCH('16 Year_History_Results'!$G608,Finish_table!EE$4:EE$140,0),1))</f>
        <v>#N/A</v>
      </c>
      <c r="AB608" s="233" t="e">
        <f>(INDEX(Finish_table!EM$4:EM$224,MATCH('16 Year_History_Results'!$G608,Finish_table!EN$4:EN$224,0),1))</f>
        <v>#N/A</v>
      </c>
      <c r="AC608" s="253" t="e">
        <f>(INDEX(Finish_table!EW$4:EW$224,MATCH('16 Year_History_Results'!$G608,Finish_table!EX$4:EX$224,0),1))</f>
        <v>#N/A</v>
      </c>
      <c r="AG608">
        <f t="shared" si="476"/>
        <v>930</v>
      </c>
      <c r="AH608" s="110"/>
      <c r="AI608" s="2"/>
      <c r="AJ608" s="146">
        <f>INDEX('2001'!$C$44:$C$140,'16 Year_History_Results'!BZ608)</f>
        <v>0</v>
      </c>
      <c r="AK608" s="2">
        <f>INDEX('2002'!$C$44:$C$140,'16 Year_History_Results'!CA608)</f>
        <v>0</v>
      </c>
      <c r="AL608" s="2">
        <f>INDEX('2003'!$C$44:$C$140,'16 Year_History_Results'!CB608)</f>
        <v>0</v>
      </c>
      <c r="AM608" s="2">
        <f>INDEX('2004'!$C$44:$C$140,'16 Year_History_Results'!CC608)</f>
        <v>0</v>
      </c>
      <c r="AN608" s="2">
        <f>INDEX('2005'!$C$44:$C$140,'16 Year_History_Results'!CD608)</f>
        <v>0</v>
      </c>
      <c r="AO608" s="2">
        <f>INDEX('2006'!$C$44:$C$140,'16 Year_History_Results'!CE608)</f>
        <v>0</v>
      </c>
      <c r="AP608" s="2">
        <f>INDEX('2007'!$C$44:$C$140,'16 Year_History_Results'!CF608)</f>
        <v>0</v>
      </c>
      <c r="AQ608" s="2">
        <f>INDEX('2008'!$C$44:$C$140,'16 Year_History_Results'!CG608)</f>
        <v>0</v>
      </c>
      <c r="AR608" s="2">
        <f>INDEX('2009'!$C$44:$C$140,'16 Year_History_Results'!CH608)</f>
        <v>0</v>
      </c>
      <c r="AS608" s="2">
        <f>INDEX('2010'!$C$44:$C$140,'16 Year_History_Results'!CI608)</f>
        <v>0</v>
      </c>
      <c r="AT608" s="2">
        <f>INDEX('2011'!$C$44:$C$140,'16 Year_History_Results'!CJ608)</f>
        <v>0</v>
      </c>
      <c r="AU608" s="2">
        <f>INDEX('2012'!$C$44:$C$140,'16 Year_History_Results'!CK608)</f>
        <v>0</v>
      </c>
      <c r="AV608" s="2">
        <f>INDEX('2013'!$C$44:$C$140,'16 Year_History_Results'!CL608)</f>
        <v>0</v>
      </c>
      <c r="AW608" s="2">
        <f>INDEX('2014'!$C$52:$C$180,'16 Year_History_Results'!CM608)</f>
        <v>0</v>
      </c>
      <c r="AX608" s="2">
        <f>INDEX('2015'!$E$52:$E$308,'16 Year_History_Results'!CN608)</f>
        <v>0</v>
      </c>
      <c r="AY608" s="147">
        <f>INDEX('2016'!$E$52:$E$308,'16 Year_History_Results'!CO608)</f>
        <v>0</v>
      </c>
      <c r="AZ608" s="2"/>
      <c r="BB608">
        <f t="shared" si="444"/>
        <v>930</v>
      </c>
      <c r="BC608" s="110"/>
      <c r="BD608" s="97"/>
      <c r="BE608" s="146">
        <f>INDEX('2001'!$B$44:$B$140,'16 Year_History_Results'!BZ608)</f>
        <v>0</v>
      </c>
      <c r="BF608" s="2">
        <f>INDEX('2002'!$B$44:$B$140,'16 Year_History_Results'!CA608)</f>
        <v>9</v>
      </c>
      <c r="BG608" s="2">
        <f>INDEX('2003'!$B$44:$B$140,'16 Year_History_Results'!CB608)</f>
        <v>0</v>
      </c>
      <c r="BH608" s="2">
        <f>INDEX('2004'!$B$44:$B$140,'16 Year_History_Results'!CC608)</f>
        <v>0</v>
      </c>
      <c r="BI608" s="2">
        <f>INDEX('2005'!$B$44:$B$140,'16 Year_History_Results'!CD608)</f>
        <v>0</v>
      </c>
      <c r="BJ608" s="2">
        <f>INDEX('2006'!$B$44:$B$140,'16 Year_History_Results'!CE608)</f>
        <v>0</v>
      </c>
      <c r="BK608" s="2">
        <f>INDEX('2007'!$B$44:$B$140,'16 Year_History_Results'!CF608)</f>
        <v>0</v>
      </c>
      <c r="BL608" s="2">
        <f>INDEX('2008'!$B$44:$B$140,'16 Year_History_Results'!CG608)</f>
        <v>0</v>
      </c>
      <c r="BM608" s="2">
        <f>INDEX('2009'!$B$44:$B$140,'16 Year_History_Results'!CH608)</f>
        <v>0</v>
      </c>
      <c r="BN608" s="2">
        <f>INDEX('2010'!$B$44:$B$140,'16 Year_History_Results'!CI608)</f>
        <v>0</v>
      </c>
      <c r="BO608" s="2">
        <f>INDEX('2011'!$B$44:$B$140,'16 Year_History_Results'!CJ608)</f>
        <v>0</v>
      </c>
      <c r="BP608" s="2">
        <f>INDEX('2012'!$B$44:$B$140,'16 Year_History_Results'!CK608)</f>
        <v>0</v>
      </c>
      <c r="BQ608" s="2">
        <f>INDEX('2013'!$B$44:$B$140,'16 Year_History_Results'!CL608)</f>
        <v>0</v>
      </c>
      <c r="BR608" s="2">
        <f>INDEX('2014'!$B$52:$B$180,'16 Year_History_Results'!CM608)</f>
        <v>0</v>
      </c>
      <c r="BS608" s="147">
        <f>INDEX('2015'!$B$52:$B$308,'16 Year_History_Results'!CN608)</f>
        <v>0</v>
      </c>
      <c r="BT608" s="147">
        <f>INDEX('2016'!$B$52:$B$308,'16 Year_History_Results'!CO608)</f>
        <v>0</v>
      </c>
      <c r="BW608">
        <f t="shared" si="445"/>
        <v>930</v>
      </c>
      <c r="BX608" s="110"/>
      <c r="BY608" s="97"/>
      <c r="BZ608" s="146">
        <f>IF(ISNA(MATCH($BW608,'2001'!$A$44:$A$139,0)),97,MATCH($BW608,'2001'!$A$44:$A$139,0))</f>
        <v>97</v>
      </c>
      <c r="CA608" s="2">
        <f>IF(ISNA(MATCH($BW608,'2002'!$A$44:$A$139,0)),97,MATCH($BW608,'2002'!$A$44:$A$139,0))</f>
        <v>94</v>
      </c>
      <c r="CB608" s="2">
        <f>IF(ISNA(MATCH($BW608,'2003'!$A$44:$A$139,0)),97,MATCH($BW608,'2003'!$A$44:$A$139,0))</f>
        <v>97</v>
      </c>
      <c r="CC608" s="2">
        <f>IF(ISNA(MATCH($BW608,'2004'!$A$44:$A$139,0)),97,MATCH($BW608,'2004'!$A$44:$A$139,0))</f>
        <v>97</v>
      </c>
      <c r="CD608" s="2">
        <f>IF(ISNA(MATCH($BW608,'2005'!$A$44:$A$139,0)),97,MATCH($BW608,'2005'!$A$44:$A$139,0))</f>
        <v>97</v>
      </c>
      <c r="CE608" s="2">
        <f>IF(ISNA(MATCH($BW608,'2006'!$A$44:$A$139,0)),97,MATCH($BW608,'2006'!$A$44:$A$139,0))</f>
        <v>97</v>
      </c>
      <c r="CF608" s="2">
        <f>IF(ISNA(MATCH($BW608,'2007'!$A$44:$A$139,0)),97,MATCH($BW608,'2007'!$A$44:$A$139,0))</f>
        <v>97</v>
      </c>
      <c r="CG608" s="2">
        <f>IF(ISNA(MATCH($BW608,'2008'!$A$44:$A$139,0)),97,MATCH($BW608,'2008'!$A$44:$A$139,0))</f>
        <v>97</v>
      </c>
      <c r="CH608" s="2">
        <f>IF(ISNA(MATCH($BW608,'2009'!$A$44:$A$139,0)),97,MATCH($BW608,'2009'!$A$44:$A$139,0))</f>
        <v>97</v>
      </c>
      <c r="CI608" s="2">
        <f>IF(ISNA(MATCH($BW608,'2010'!$A$44:$A$139,0)),97,MATCH($BW608,'2010'!$A$44:$A$139,0))</f>
        <v>97</v>
      </c>
      <c r="CJ608" s="2">
        <f>IF(ISNA(MATCH($BW608,'2011'!$A$44:$A$139,0)),97,MATCH($BW608,'2011'!$A$44:$A$139,0))</f>
        <v>97</v>
      </c>
      <c r="CK608" s="2">
        <f>IF(ISNA(MATCH($BW608,'2012'!$A$44:$A$139,0)),97,MATCH($BW608,'2012'!$A$44:$A$139,0))</f>
        <v>97</v>
      </c>
      <c r="CL608" s="2">
        <f>IF(ISNA(MATCH($BW608,'2013'!$A$44:$A$139,0)),97,MATCH($BW608,'2013'!$A$44:$A$139,0))</f>
        <v>97</v>
      </c>
      <c r="CM608" s="2">
        <f>IF(ISNA(MATCH($BW608,'2014'!$A$52:$A$179,0)),129,MATCH($BW608,'2014'!$A$52:$A$179,0))</f>
        <v>129</v>
      </c>
      <c r="CN608" s="147">
        <f>IF(ISNA(MATCH($BW608,'2015'!$A$52:$A$307,0)),257,MATCH($BW608,'2015'!$A$52:$A$307,0))</f>
        <v>257</v>
      </c>
      <c r="CO608" s="147">
        <f>IF(ISNA(MATCH($BW608,'2016'!$A$52:$A$307,0)),257,MATCH($BW608,'2016'!$A$52:$A$307,0))</f>
        <v>257</v>
      </c>
      <c r="CQ608">
        <f t="shared" si="477"/>
        <v>930</v>
      </c>
      <c r="CR608" s="281"/>
      <c r="CS608" s="279"/>
      <c r="CT608" s="278">
        <f t="shared" si="478"/>
        <v>0</v>
      </c>
      <c r="CU608" s="279">
        <f t="shared" si="479"/>
        <v>9</v>
      </c>
      <c r="CV608" s="279">
        <f t="shared" si="480"/>
        <v>5.9993999999999996</v>
      </c>
      <c r="CW608" s="279">
        <f t="shared" si="481"/>
        <v>3.9992000399999994</v>
      </c>
      <c r="CX608" s="279">
        <f t="shared" si="482"/>
        <v>2.6658667466639994</v>
      </c>
      <c r="CY608" s="279">
        <f t="shared" si="483"/>
        <v>1.777066773326222</v>
      </c>
      <c r="CZ608" s="279">
        <f t="shared" si="484"/>
        <v>1.1845927110992596</v>
      </c>
      <c r="DA608" s="279">
        <f t="shared" si="485"/>
        <v>0.78964950121876643</v>
      </c>
      <c r="DB608" s="279">
        <f t="shared" si="486"/>
        <v>0.52638035751242973</v>
      </c>
      <c r="DC608" s="279">
        <f t="shared" si="487"/>
        <v>0.35088514631778567</v>
      </c>
      <c r="DD608" s="279">
        <f t="shared" si="488"/>
        <v>0.23390003853543592</v>
      </c>
      <c r="DE608" s="279">
        <f t="shared" si="489"/>
        <v>0.15591776568772159</v>
      </c>
      <c r="DF608" s="279">
        <f t="shared" si="490"/>
        <v>0.1039347826074352</v>
      </c>
      <c r="DG608" s="279">
        <f t="shared" si="491"/>
        <v>6.9282926086116303E-2</v>
      </c>
      <c r="DH608" s="280">
        <f t="shared" si="492"/>
        <v>4.6183998529005128E-2</v>
      </c>
      <c r="DI608" s="280">
        <f t="shared" si="493"/>
        <v>3.0786253419434816E-2</v>
      </c>
      <c r="DJ608" s="154" t="e">
        <f t="shared" si="494"/>
        <v>#N/A</v>
      </c>
      <c r="DK608" s="279">
        <f t="shared" si="495"/>
        <v>930</v>
      </c>
      <c r="DL608" s="97"/>
      <c r="DM608" s="154"/>
      <c r="DN608" s="267">
        <f t="shared" ref="DN608:DY608" si="539">BE608+AJ608+DM608</f>
        <v>0</v>
      </c>
      <c r="DO608" s="154">
        <f t="shared" si="539"/>
        <v>9</v>
      </c>
      <c r="DP608" s="154">
        <f t="shared" si="539"/>
        <v>9</v>
      </c>
      <c r="DQ608" s="154">
        <f t="shared" si="539"/>
        <v>9</v>
      </c>
      <c r="DR608" s="154">
        <f t="shared" si="539"/>
        <v>9</v>
      </c>
      <c r="DS608" s="154">
        <f t="shared" si="539"/>
        <v>9</v>
      </c>
      <c r="DT608" s="154">
        <f t="shared" si="539"/>
        <v>9</v>
      </c>
      <c r="DU608" s="154">
        <f t="shared" si="539"/>
        <v>9</v>
      </c>
      <c r="DV608" s="154">
        <f t="shared" si="539"/>
        <v>9</v>
      </c>
      <c r="DW608" s="154">
        <f t="shared" si="539"/>
        <v>9</v>
      </c>
      <c r="DX608" s="154">
        <f t="shared" si="539"/>
        <v>9</v>
      </c>
      <c r="DY608" s="154">
        <f t="shared" si="539"/>
        <v>9</v>
      </c>
      <c r="DZ608" s="154">
        <f t="shared" si="497"/>
        <v>9</v>
      </c>
      <c r="EA608" s="154">
        <f t="shared" si="498"/>
        <v>9</v>
      </c>
      <c r="EB608" s="264">
        <f t="shared" si="499"/>
        <v>9</v>
      </c>
      <c r="EC608" s="264">
        <f t="shared" si="500"/>
        <v>9</v>
      </c>
      <c r="ED608" s="154">
        <f t="shared" si="501"/>
        <v>446</v>
      </c>
    </row>
    <row r="609" spans="2:134" ht="13" thickBot="1" x14ac:dyDescent="0.3">
      <c r="B609" s="131">
        <v>364</v>
      </c>
      <c r="C609" s="50">
        <f t="shared" si="530"/>
        <v>3</v>
      </c>
      <c r="D609" s="50">
        <f t="shared" si="532"/>
        <v>3</v>
      </c>
      <c r="E609" s="97"/>
      <c r="F609" s="2">
        <f t="shared" si="512"/>
        <v>604</v>
      </c>
      <c r="G609" s="99">
        <v>1402</v>
      </c>
      <c r="H609" s="98">
        <f>15- COUNTIF(L609:AC609,"#N/A")</f>
        <v>0</v>
      </c>
      <c r="I609" s="131">
        <f>SUM(AH609:AY609)+SUM(BE609:BT609)</f>
        <v>2</v>
      </c>
      <c r="J609" s="398">
        <f>DI609</f>
        <v>2.3096618357207815E-2</v>
      </c>
      <c r="K609" s="456" t="str">
        <f>IF(ISNUMBER(MATCH(G609,'[4]OPR data'!$A$3:$A$2900,0)),"Y","N")</f>
        <v>N</v>
      </c>
      <c r="L609" s="110"/>
      <c r="M609" s="233"/>
      <c r="N609" s="469" t="e">
        <f>(INDEX(Finish_table!R$4:R$83,MATCH('16 Year_History_Results'!$G609,Finish_table!S$4:S$83,0),1))</f>
        <v>#N/A</v>
      </c>
      <c r="O609" s="233" t="e">
        <f>(INDEX(Finish_table!Z$4:Z$99,MATCH('16 Year_History_Results'!$G609,Finish_table!AA$4:AA$99,0),1))</f>
        <v>#N/A</v>
      </c>
      <c r="P609" s="233" t="e">
        <f>(INDEX(Finish_table!AI$4:AI$99,MATCH('16 Year_History_Results'!$G609,Finish_table!AJ$4:AJ$99,0),1))</f>
        <v>#N/A</v>
      </c>
      <c r="Q609" s="233" t="e">
        <f>(INDEX(Finish_table!AR$4:AR$99,MATCH('16 Year_History_Results'!$G609,Finish_table!AS$4:AS$99,0),1))</f>
        <v>#N/A</v>
      </c>
      <c r="R609" s="233" t="str">
        <f>(INDEX(Finish_table!BA$4:BA$99,MATCH('16 Year_History_Results'!$G609,Finish_table!BB$4:BB$99,0),1))</f>
        <v>QF</v>
      </c>
      <c r="S609" s="233" t="e">
        <f>(INDEX(Finish_table!BJ$4:BJ$99,MATCH('16 Year_History_Results'!$G609,Finish_table!BK$4:BK$99,0),1))</f>
        <v>#N/A</v>
      </c>
      <c r="T609" s="233" t="e">
        <f>(INDEX(Finish_table!BS$4:BS$99,MATCH('16 Year_History_Results'!$G609,Finish_table!BT$4:BT$99,0),1))</f>
        <v>#N/A</v>
      </c>
      <c r="U609" s="233" t="e">
        <f>(INDEX(Finish_table!CB$4:CB$99,MATCH('16 Year_History_Results'!$G609,Finish_table!CC$4:CC$99,0),1))</f>
        <v>#N/A</v>
      </c>
      <c r="V609" s="233" t="e">
        <f>(INDEX(Finish_table!CK$4:CK$99,MATCH('16 Year_History_Results'!$G609,Finish_table!CL$4:CL$99,0),1))</f>
        <v>#N/A</v>
      </c>
      <c r="W609" s="233" t="e">
        <f>(INDEX(Finish_table!CT$4:CT$99,MATCH('16 Year_History_Results'!$G609,Finish_table!CU$4:CU$99,0),1))</f>
        <v>#N/A</v>
      </c>
      <c r="X609" s="233" t="e">
        <f>(INDEX(Finish_table!DC$4:DC$99,MATCH('16 Year_History_Results'!$G609,Finish_table!DD$4:DD$99,0),1))</f>
        <v>#N/A</v>
      </c>
      <c r="Y609" s="233" t="e">
        <f>(INDEX(Finish_table!DL$4:DL$99,MATCH('16 Year_History_Results'!$G609,Finish_table!DM$4:DM$99,0),1))</f>
        <v>#N/A</v>
      </c>
      <c r="Z609" s="233" t="e">
        <f>(INDEX(Finish_table!DU$4:DU$99,MATCH('16 Year_History_Results'!$G609,Finish_table!DV$4:DV$99,0),1))</f>
        <v>#N/A</v>
      </c>
      <c r="AA609" s="233" t="e">
        <f>(INDEX(Finish_table!ED$4:ED$140,MATCH('16 Year_History_Results'!$G609,Finish_table!EE$4:EE$140,0),1))</f>
        <v>#N/A</v>
      </c>
      <c r="AB609" s="233" t="e">
        <f>(INDEX(Finish_table!EM$4:EM$224,MATCH('16 Year_History_Results'!$G609,Finish_table!EN$4:EN$224,0),1))</f>
        <v>#N/A</v>
      </c>
      <c r="AC609" s="253" t="e">
        <f>(INDEX(Finish_table!EW$4:EW$224,MATCH('16 Year_History_Results'!$G609,Finish_table!EX$4:EX$224,0),1))</f>
        <v>#N/A</v>
      </c>
      <c r="AG609">
        <f t="shared" si="476"/>
        <v>1402</v>
      </c>
      <c r="AH609" s="110"/>
      <c r="AI609" s="2"/>
      <c r="AJ609" s="146">
        <f>INDEX('2001'!$C$44:$C$140,'16 Year_History_Results'!BZ609)</f>
        <v>0</v>
      </c>
      <c r="AK609" s="2">
        <f>INDEX('2002'!$C$44:$C$140,'16 Year_History_Results'!CA609)</f>
        <v>0</v>
      </c>
      <c r="AL609" s="2">
        <f>INDEX('2003'!$C$44:$C$140,'16 Year_History_Results'!CB609)</f>
        <v>0</v>
      </c>
      <c r="AM609" s="2">
        <f>INDEX('2004'!$C$44:$C$140,'16 Year_History_Results'!CC609)</f>
        <v>0</v>
      </c>
      <c r="AN609" s="2">
        <f>INDEX('2005'!$C$44:$C$140,'16 Year_History_Results'!CD609)</f>
        <v>0</v>
      </c>
      <c r="AO609" s="2">
        <f>INDEX('2006'!$C$44:$C$140,'16 Year_History_Results'!CE609)</f>
        <v>0</v>
      </c>
      <c r="AP609" s="2">
        <f>INDEX('2007'!$C$44:$C$140,'16 Year_History_Results'!CF609)</f>
        <v>0</v>
      </c>
      <c r="AQ609" s="2">
        <f>INDEX('2008'!$C$44:$C$140,'16 Year_History_Results'!CG609)</f>
        <v>0</v>
      </c>
      <c r="AR609" s="2">
        <f>INDEX('2009'!$C$44:$C$140,'16 Year_History_Results'!CH609)</f>
        <v>0</v>
      </c>
      <c r="AS609" s="2">
        <f>INDEX('2010'!$C$44:$C$140,'16 Year_History_Results'!CI609)</f>
        <v>0</v>
      </c>
      <c r="AT609" s="2">
        <f>INDEX('2011'!$C$44:$C$140,'16 Year_History_Results'!CJ609)</f>
        <v>0</v>
      </c>
      <c r="AU609" s="2">
        <f>INDEX('2012'!$C$44:$C$140,'16 Year_History_Results'!CK609)</f>
        <v>0</v>
      </c>
      <c r="AV609" s="2">
        <f>INDEX('2013'!$C$44:$C$140,'16 Year_History_Results'!CL609)</f>
        <v>0</v>
      </c>
      <c r="AW609" s="2">
        <f>INDEX('2014'!$C$52:$C$180,'16 Year_History_Results'!CM609)</f>
        <v>0</v>
      </c>
      <c r="AX609" s="2">
        <f>INDEX('2015'!$E$52:$E$308,'16 Year_History_Results'!CN609)</f>
        <v>0</v>
      </c>
      <c r="AY609" s="147">
        <f>INDEX('2016'!$E$52:$E$308,'16 Year_History_Results'!CO609)</f>
        <v>0</v>
      </c>
      <c r="AZ609" s="2"/>
      <c r="BB609">
        <f t="shared" si="444"/>
        <v>1402</v>
      </c>
      <c r="BC609" s="110"/>
      <c r="BD609" s="97"/>
      <c r="BE609" s="146">
        <f>INDEX('2001'!$B$44:$B$140,'16 Year_History_Results'!BZ609)</f>
        <v>0</v>
      </c>
      <c r="BF609" s="2">
        <f>INDEX('2002'!$B$44:$B$140,'16 Year_History_Results'!CA609)</f>
        <v>0</v>
      </c>
      <c r="BG609" s="2">
        <f>INDEX('2003'!$B$44:$B$140,'16 Year_History_Results'!CB609)</f>
        <v>0</v>
      </c>
      <c r="BH609" s="2">
        <f>INDEX('2004'!$B$44:$B$140,'16 Year_History_Results'!CC609)</f>
        <v>0</v>
      </c>
      <c r="BI609" s="2">
        <f>INDEX('2005'!$B$44:$B$140,'16 Year_History_Results'!CD609)</f>
        <v>2</v>
      </c>
      <c r="BJ609" s="2">
        <f>INDEX('2006'!$B$44:$B$140,'16 Year_History_Results'!CE609)</f>
        <v>0</v>
      </c>
      <c r="BK609" s="2">
        <f>INDEX('2007'!$B$44:$B$140,'16 Year_History_Results'!CF609)</f>
        <v>0</v>
      </c>
      <c r="BL609" s="2">
        <f>INDEX('2008'!$B$44:$B$140,'16 Year_History_Results'!CG609)</f>
        <v>0</v>
      </c>
      <c r="BM609" s="2">
        <f>INDEX('2009'!$B$44:$B$140,'16 Year_History_Results'!CH609)</f>
        <v>0</v>
      </c>
      <c r="BN609" s="2">
        <f>INDEX('2010'!$B$44:$B$140,'16 Year_History_Results'!CI609)</f>
        <v>0</v>
      </c>
      <c r="BO609" s="2">
        <f>INDEX('2011'!$B$44:$B$140,'16 Year_History_Results'!CJ609)</f>
        <v>0</v>
      </c>
      <c r="BP609" s="2">
        <f>INDEX('2012'!$B$44:$B$140,'16 Year_History_Results'!CK609)</f>
        <v>0</v>
      </c>
      <c r="BQ609" s="2">
        <f>INDEX('2013'!$B$44:$B$140,'16 Year_History_Results'!CL609)</f>
        <v>0</v>
      </c>
      <c r="BR609" s="2">
        <f>INDEX('2014'!$B$52:$B$180,'16 Year_History_Results'!CM609)</f>
        <v>0</v>
      </c>
      <c r="BS609" s="147">
        <f>INDEX('2015'!$B$52:$B$308,'16 Year_History_Results'!CN609)</f>
        <v>0</v>
      </c>
      <c r="BT609" s="147">
        <f>INDEX('2016'!$B$52:$B$308,'16 Year_History_Results'!CO609)</f>
        <v>0</v>
      </c>
      <c r="BW609">
        <f t="shared" si="445"/>
        <v>1402</v>
      </c>
      <c r="BX609" s="110"/>
      <c r="BY609" s="97"/>
      <c r="BZ609" s="146">
        <f>IF(ISNA(MATCH($BW609,'2001'!$A$44:$A$139,0)),97,MATCH($BW609,'2001'!$A$44:$A$139,0))</f>
        <v>97</v>
      </c>
      <c r="CA609" s="2">
        <f>IF(ISNA(MATCH($BW609,'2002'!$A$44:$A$139,0)),97,MATCH($BW609,'2002'!$A$44:$A$139,0))</f>
        <v>97</v>
      </c>
      <c r="CB609" s="2">
        <f>IF(ISNA(MATCH($BW609,'2003'!$A$44:$A$139,0)),97,MATCH($BW609,'2003'!$A$44:$A$139,0))</f>
        <v>97</v>
      </c>
      <c r="CC609" s="2">
        <f>IF(ISNA(MATCH($BW609,'2004'!$A$44:$A$139,0)),97,MATCH($BW609,'2004'!$A$44:$A$139,0))</f>
        <v>97</v>
      </c>
      <c r="CD609" s="2">
        <f>IF(ISNA(MATCH($BW609,'2005'!$A$44:$A$139,0)),97,MATCH($BW609,'2005'!$A$44:$A$139,0))</f>
        <v>88</v>
      </c>
      <c r="CE609" s="2">
        <f>IF(ISNA(MATCH($BW609,'2006'!$A$44:$A$139,0)),97,MATCH($BW609,'2006'!$A$44:$A$139,0))</f>
        <v>97</v>
      </c>
      <c r="CF609" s="2">
        <f>IF(ISNA(MATCH($BW609,'2007'!$A$44:$A$139,0)),97,MATCH($BW609,'2007'!$A$44:$A$139,0))</f>
        <v>97</v>
      </c>
      <c r="CG609" s="2">
        <f>IF(ISNA(MATCH($BW609,'2008'!$A$44:$A$139,0)),97,MATCH($BW609,'2008'!$A$44:$A$139,0))</f>
        <v>97</v>
      </c>
      <c r="CH609" s="2">
        <f>IF(ISNA(MATCH($BW609,'2009'!$A$44:$A$139,0)),97,MATCH($BW609,'2009'!$A$44:$A$139,0))</f>
        <v>97</v>
      </c>
      <c r="CI609" s="2">
        <f>IF(ISNA(MATCH($BW609,'2010'!$A$44:$A$139,0)),97,MATCH($BW609,'2010'!$A$44:$A$139,0))</f>
        <v>97</v>
      </c>
      <c r="CJ609" s="2">
        <f>IF(ISNA(MATCH($BW609,'2011'!$A$44:$A$139,0)),97,MATCH($BW609,'2011'!$A$44:$A$139,0))</f>
        <v>97</v>
      </c>
      <c r="CK609" s="2">
        <f>IF(ISNA(MATCH($BW609,'2012'!$A$44:$A$139,0)),97,MATCH($BW609,'2012'!$A$44:$A$139,0))</f>
        <v>97</v>
      </c>
      <c r="CL609" s="2">
        <f>IF(ISNA(MATCH($BW609,'2013'!$A$44:$A$139,0)),97,MATCH($BW609,'2013'!$A$44:$A$139,0))</f>
        <v>97</v>
      </c>
      <c r="CM609" s="2">
        <f>IF(ISNA(MATCH($BW609,'2014'!$A$52:$A$179,0)),129,MATCH($BW609,'2014'!$A$52:$A$179,0))</f>
        <v>129</v>
      </c>
      <c r="CN609" s="147">
        <f>IF(ISNA(MATCH($BW609,'2015'!$A$52:$A$307,0)),257,MATCH($BW609,'2015'!$A$52:$A$307,0))</f>
        <v>257</v>
      </c>
      <c r="CO609" s="147">
        <f>IF(ISNA(MATCH($BW609,'2016'!$A$52:$A$307,0)),257,MATCH($BW609,'2016'!$A$52:$A$307,0))</f>
        <v>257</v>
      </c>
      <c r="CQ609">
        <f t="shared" si="477"/>
        <v>1402</v>
      </c>
      <c r="CR609" s="281"/>
      <c r="CS609" s="279"/>
      <c r="CT609" s="278">
        <f t="shared" si="478"/>
        <v>0</v>
      </c>
      <c r="CU609" s="279">
        <f t="shared" si="479"/>
        <v>0</v>
      </c>
      <c r="CV609" s="279">
        <f t="shared" si="480"/>
        <v>0</v>
      </c>
      <c r="CW609" s="279">
        <f t="shared" si="481"/>
        <v>0</v>
      </c>
      <c r="CX609" s="279">
        <f t="shared" si="482"/>
        <v>2</v>
      </c>
      <c r="CY609" s="279">
        <f t="shared" si="483"/>
        <v>1.3331999999999999</v>
      </c>
      <c r="CZ609" s="279">
        <f t="shared" si="484"/>
        <v>0.88871111999999997</v>
      </c>
      <c r="DA609" s="279">
        <f t="shared" si="485"/>
        <v>0.5924148325919999</v>
      </c>
      <c r="DB609" s="279">
        <f t="shared" si="486"/>
        <v>0.39490372740582713</v>
      </c>
      <c r="DC609" s="279">
        <f t="shared" si="487"/>
        <v>0.26324282468872434</v>
      </c>
      <c r="DD609" s="279">
        <f t="shared" si="488"/>
        <v>0.17547766693750363</v>
      </c>
      <c r="DE609" s="279">
        <f t="shared" si="489"/>
        <v>0.11697341278053992</v>
      </c>
      <c r="DF609" s="279">
        <f t="shared" si="490"/>
        <v>7.7974476959507905E-2</v>
      </c>
      <c r="DG609" s="279">
        <f t="shared" si="491"/>
        <v>5.197778634120797E-2</v>
      </c>
      <c r="DH609" s="280">
        <f t="shared" si="492"/>
        <v>3.4648392375049228E-2</v>
      </c>
      <c r="DI609" s="280">
        <f t="shared" si="493"/>
        <v>2.3096618357207815E-2</v>
      </c>
      <c r="DJ609" s="154" t="e">
        <f t="shared" si="494"/>
        <v>#N/A</v>
      </c>
      <c r="DK609" s="279">
        <f t="shared" si="495"/>
        <v>1402</v>
      </c>
      <c r="DL609" s="97"/>
      <c r="DM609" s="154"/>
      <c r="DN609" s="267">
        <f t="shared" ref="DN609:DY609" si="540">BE609+AJ609+DM609</f>
        <v>0</v>
      </c>
      <c r="DO609" s="154">
        <f t="shared" si="540"/>
        <v>0</v>
      </c>
      <c r="DP609" s="154">
        <f t="shared" si="540"/>
        <v>0</v>
      </c>
      <c r="DQ609" s="154">
        <f t="shared" si="540"/>
        <v>0</v>
      </c>
      <c r="DR609" s="154">
        <f t="shared" si="540"/>
        <v>2</v>
      </c>
      <c r="DS609" s="154">
        <f t="shared" si="540"/>
        <v>2</v>
      </c>
      <c r="DT609" s="154">
        <f t="shared" si="540"/>
        <v>2</v>
      </c>
      <c r="DU609" s="154">
        <f t="shared" si="540"/>
        <v>2</v>
      </c>
      <c r="DV609" s="154">
        <f t="shared" si="540"/>
        <v>2</v>
      </c>
      <c r="DW609" s="154">
        <f t="shared" si="540"/>
        <v>2</v>
      </c>
      <c r="DX609" s="154">
        <f t="shared" si="540"/>
        <v>2</v>
      </c>
      <c r="DY609" s="154">
        <f t="shared" si="540"/>
        <v>2</v>
      </c>
      <c r="DZ609" s="154">
        <f t="shared" si="497"/>
        <v>2</v>
      </c>
      <c r="EA609" s="154">
        <f t="shared" si="498"/>
        <v>2</v>
      </c>
      <c r="EB609" s="264">
        <f t="shared" si="499"/>
        <v>2</v>
      </c>
      <c r="EC609" s="264">
        <f t="shared" si="500"/>
        <v>2</v>
      </c>
      <c r="ED609" s="154">
        <f t="shared" si="501"/>
        <v>510</v>
      </c>
    </row>
    <row r="610" spans="2:134" ht="13" thickBot="1" x14ac:dyDescent="0.3">
      <c r="B610" s="131">
        <v>365</v>
      </c>
      <c r="C610" s="50">
        <f t="shared" si="530"/>
        <v>1</v>
      </c>
      <c r="D610" s="50">
        <f t="shared" si="532"/>
        <v>0</v>
      </c>
      <c r="E610" s="97"/>
      <c r="F610" s="2">
        <f t="shared" si="512"/>
        <v>605</v>
      </c>
      <c r="G610" s="99">
        <v>945</v>
      </c>
      <c r="H610" s="98">
        <f>15- COUNTIF(L610:AC610,"#N/A")</f>
        <v>0</v>
      </c>
      <c r="I610" s="131">
        <f>SUM(AH610:AY610)+SUM(BE610:BT610)</f>
        <v>3</v>
      </c>
      <c r="J610" s="398">
        <f>DI610</f>
        <v>2.3094308695372098E-2</v>
      </c>
      <c r="K610" s="456" t="str">
        <f>IF(ISNUMBER(MATCH(G610,'[4]OPR data'!$A$3:$A$2900,0)),"Y","N")</f>
        <v>Y</v>
      </c>
      <c r="L610" s="110"/>
      <c r="M610" s="233"/>
      <c r="N610" s="469" t="e">
        <f>(INDEX(Finish_table!R$4:R$83,MATCH('16 Year_History_Results'!$G610,Finish_table!S$4:S$83,0),1))</f>
        <v>#N/A</v>
      </c>
      <c r="O610" s="233" t="e">
        <f>(INDEX(Finish_table!Z$4:Z$99,MATCH('16 Year_History_Results'!$G610,Finish_table!AA$4:AA$99,0),1))</f>
        <v>#N/A</v>
      </c>
      <c r="P610" s="233" t="e">
        <f>(INDEX(Finish_table!AI$4:AI$99,MATCH('16 Year_History_Results'!$G610,Finish_table!AJ$4:AJ$99,0),1))</f>
        <v>#N/A</v>
      </c>
      <c r="Q610" s="233" t="str">
        <f>(INDEX(Finish_table!AR$4:AR$99,MATCH('16 Year_History_Results'!$G610,Finish_table!AS$4:AS$99,0),1))</f>
        <v>QF</v>
      </c>
      <c r="R610" s="233" t="e">
        <f>(INDEX(Finish_table!BA$4:BA$99,MATCH('16 Year_History_Results'!$G610,Finish_table!BB$4:BB$99,0),1))</f>
        <v>#N/A</v>
      </c>
      <c r="S610" s="233" t="e">
        <f>(INDEX(Finish_table!BJ$4:BJ$99,MATCH('16 Year_History_Results'!$G610,Finish_table!BK$4:BK$99,0),1))</f>
        <v>#N/A</v>
      </c>
      <c r="T610" s="233" t="e">
        <f>(INDEX(Finish_table!BS$4:BS$99,MATCH('16 Year_History_Results'!$G610,Finish_table!BT$4:BT$99,0),1))</f>
        <v>#N/A</v>
      </c>
      <c r="U610" s="233" t="e">
        <f>(INDEX(Finish_table!CB$4:CB$99,MATCH('16 Year_History_Results'!$G610,Finish_table!CC$4:CC$99,0),1))</f>
        <v>#N/A</v>
      </c>
      <c r="V610" s="233" t="e">
        <f>(INDEX(Finish_table!CK$4:CK$99,MATCH('16 Year_History_Results'!$G610,Finish_table!CL$4:CL$99,0),1))</f>
        <v>#N/A</v>
      </c>
      <c r="W610" s="233" t="e">
        <f>(INDEX(Finish_table!CT$4:CT$99,MATCH('16 Year_History_Results'!$G610,Finish_table!CU$4:CU$99,0),1))</f>
        <v>#N/A</v>
      </c>
      <c r="X610" s="233" t="e">
        <f>(INDEX(Finish_table!DC$4:DC$99,MATCH('16 Year_History_Results'!$G610,Finish_table!DD$4:DD$99,0),1))</f>
        <v>#N/A</v>
      </c>
      <c r="Y610" s="233" t="e">
        <f>(INDEX(Finish_table!DL$4:DL$99,MATCH('16 Year_History_Results'!$G610,Finish_table!DM$4:DM$99,0),1))</f>
        <v>#N/A</v>
      </c>
      <c r="Z610" s="233" t="e">
        <f>(INDEX(Finish_table!DU$4:DU$99,MATCH('16 Year_History_Results'!$G610,Finish_table!DV$4:DV$99,0),1))</f>
        <v>#N/A</v>
      </c>
      <c r="AA610" s="233" t="e">
        <f>(INDEX(Finish_table!ED$4:ED$140,MATCH('16 Year_History_Results'!$G610,Finish_table!EE$4:EE$140,0),1))</f>
        <v>#N/A</v>
      </c>
      <c r="AB610" s="233" t="e">
        <f>(INDEX(Finish_table!EM$4:EM$224,MATCH('16 Year_History_Results'!$G610,Finish_table!EN$4:EN$224,0),1))</f>
        <v>#N/A</v>
      </c>
      <c r="AC610" s="253" t="e">
        <f>(INDEX(Finish_table!EW$4:EW$224,MATCH('16 Year_History_Results'!$G610,Finish_table!EX$4:EX$224,0),1))</f>
        <v>#N/A</v>
      </c>
      <c r="AG610">
        <f t="shared" si="476"/>
        <v>945</v>
      </c>
      <c r="AH610" s="110"/>
      <c r="AI610" s="2"/>
      <c r="AJ610" s="146">
        <f>INDEX('2001'!$C$44:$C$140,'16 Year_History_Results'!BZ610)</f>
        <v>0</v>
      </c>
      <c r="AK610" s="2">
        <f>INDEX('2002'!$C$44:$C$140,'16 Year_History_Results'!CA610)</f>
        <v>0</v>
      </c>
      <c r="AL610" s="2">
        <f>INDEX('2003'!$C$44:$C$140,'16 Year_History_Results'!CB610)</f>
        <v>0</v>
      </c>
      <c r="AM610" s="2">
        <f>INDEX('2004'!$C$44:$C$140,'16 Year_History_Results'!CC610)</f>
        <v>0</v>
      </c>
      <c r="AN610" s="2">
        <f>INDEX('2005'!$C$44:$C$140,'16 Year_History_Results'!CD610)</f>
        <v>0</v>
      </c>
      <c r="AO610" s="2">
        <f>INDEX('2006'!$C$44:$C$140,'16 Year_History_Results'!CE610)</f>
        <v>0</v>
      </c>
      <c r="AP610" s="2">
        <f>INDEX('2007'!$C$44:$C$140,'16 Year_History_Results'!CF610)</f>
        <v>0</v>
      </c>
      <c r="AQ610" s="2">
        <f>INDEX('2008'!$C$44:$C$140,'16 Year_History_Results'!CG610)</f>
        <v>0</v>
      </c>
      <c r="AR610" s="2">
        <f>INDEX('2009'!$C$44:$C$140,'16 Year_History_Results'!CH610)</f>
        <v>0</v>
      </c>
      <c r="AS610" s="2">
        <f>INDEX('2010'!$C$44:$C$140,'16 Year_History_Results'!CI610)</f>
        <v>0</v>
      </c>
      <c r="AT610" s="2">
        <f>INDEX('2011'!$C$44:$C$140,'16 Year_History_Results'!CJ610)</f>
        <v>0</v>
      </c>
      <c r="AU610" s="2">
        <f>INDEX('2012'!$C$44:$C$140,'16 Year_History_Results'!CK610)</f>
        <v>0</v>
      </c>
      <c r="AV610" s="2">
        <f>INDEX('2013'!$C$44:$C$140,'16 Year_History_Results'!CL610)</f>
        <v>0</v>
      </c>
      <c r="AW610" s="2">
        <f>INDEX('2014'!$C$52:$C$180,'16 Year_History_Results'!CM610)</f>
        <v>0</v>
      </c>
      <c r="AX610" s="2">
        <f>INDEX('2015'!$E$52:$E$308,'16 Year_History_Results'!CN610)</f>
        <v>0</v>
      </c>
      <c r="AY610" s="147">
        <f>INDEX('2016'!$E$52:$E$308,'16 Year_History_Results'!CO610)</f>
        <v>0</v>
      </c>
      <c r="AZ610" s="2"/>
      <c r="BB610">
        <f t="shared" si="444"/>
        <v>945</v>
      </c>
      <c r="BC610" s="110"/>
      <c r="BD610" s="97"/>
      <c r="BE610" s="146">
        <f>INDEX('2001'!$B$44:$B$140,'16 Year_History_Results'!BZ610)</f>
        <v>0</v>
      </c>
      <c r="BF610" s="2">
        <f>INDEX('2002'!$B$44:$B$140,'16 Year_History_Results'!CA610)</f>
        <v>0</v>
      </c>
      <c r="BG610" s="2">
        <f>INDEX('2003'!$B$44:$B$140,'16 Year_History_Results'!CB610)</f>
        <v>0</v>
      </c>
      <c r="BH610" s="2">
        <f>INDEX('2004'!$B$44:$B$140,'16 Year_History_Results'!CC610)</f>
        <v>3</v>
      </c>
      <c r="BI610" s="2">
        <f>INDEX('2005'!$B$44:$B$140,'16 Year_History_Results'!CD610)</f>
        <v>0</v>
      </c>
      <c r="BJ610" s="2">
        <f>INDEX('2006'!$B$44:$B$140,'16 Year_History_Results'!CE610)</f>
        <v>0</v>
      </c>
      <c r="BK610" s="2">
        <f>INDEX('2007'!$B$44:$B$140,'16 Year_History_Results'!CF610)</f>
        <v>0</v>
      </c>
      <c r="BL610" s="2">
        <f>INDEX('2008'!$B$44:$B$140,'16 Year_History_Results'!CG610)</f>
        <v>0</v>
      </c>
      <c r="BM610" s="2">
        <f>INDEX('2009'!$B$44:$B$140,'16 Year_History_Results'!CH610)</f>
        <v>0</v>
      </c>
      <c r="BN610" s="2">
        <f>INDEX('2010'!$B$44:$B$140,'16 Year_History_Results'!CI610)</f>
        <v>0</v>
      </c>
      <c r="BO610" s="2">
        <f>INDEX('2011'!$B$44:$B$140,'16 Year_History_Results'!CJ610)</f>
        <v>0</v>
      </c>
      <c r="BP610" s="2">
        <f>INDEX('2012'!$B$44:$B$140,'16 Year_History_Results'!CK610)</f>
        <v>0</v>
      </c>
      <c r="BQ610" s="2">
        <f>INDEX('2013'!$B$44:$B$140,'16 Year_History_Results'!CL610)</f>
        <v>0</v>
      </c>
      <c r="BR610" s="2">
        <f>INDEX('2014'!$B$52:$B$180,'16 Year_History_Results'!CM610)</f>
        <v>0</v>
      </c>
      <c r="BS610" s="147">
        <f>INDEX('2015'!$B$52:$B$308,'16 Year_History_Results'!CN610)</f>
        <v>0</v>
      </c>
      <c r="BT610" s="147">
        <f>INDEX('2016'!$B$52:$B$308,'16 Year_History_Results'!CO610)</f>
        <v>0</v>
      </c>
      <c r="BW610">
        <f t="shared" si="445"/>
        <v>945</v>
      </c>
      <c r="BX610" s="110"/>
      <c r="BY610" s="97"/>
      <c r="BZ610" s="146">
        <f>IF(ISNA(MATCH($BW610,'2001'!$A$44:$A$139,0)),97,MATCH($BW610,'2001'!$A$44:$A$139,0))</f>
        <v>97</v>
      </c>
      <c r="CA610" s="2">
        <f>IF(ISNA(MATCH($BW610,'2002'!$A$44:$A$139,0)),97,MATCH($BW610,'2002'!$A$44:$A$139,0))</f>
        <v>97</v>
      </c>
      <c r="CB610" s="2">
        <f>IF(ISNA(MATCH($BW610,'2003'!$A$44:$A$139,0)),97,MATCH($BW610,'2003'!$A$44:$A$139,0))</f>
        <v>97</v>
      </c>
      <c r="CC610" s="2">
        <f>IF(ISNA(MATCH($BW610,'2004'!$A$44:$A$139,0)),97,MATCH($BW610,'2004'!$A$44:$A$139,0))</f>
        <v>80</v>
      </c>
      <c r="CD610" s="2">
        <f>IF(ISNA(MATCH($BW610,'2005'!$A$44:$A$139,0)),97,MATCH($BW610,'2005'!$A$44:$A$139,0))</f>
        <v>97</v>
      </c>
      <c r="CE610" s="2">
        <f>IF(ISNA(MATCH($BW610,'2006'!$A$44:$A$139,0)),97,MATCH($BW610,'2006'!$A$44:$A$139,0))</f>
        <v>97</v>
      </c>
      <c r="CF610" s="2">
        <f>IF(ISNA(MATCH($BW610,'2007'!$A$44:$A$139,0)),97,MATCH($BW610,'2007'!$A$44:$A$139,0))</f>
        <v>97</v>
      </c>
      <c r="CG610" s="2">
        <f>IF(ISNA(MATCH($BW610,'2008'!$A$44:$A$139,0)),97,MATCH($BW610,'2008'!$A$44:$A$139,0))</f>
        <v>97</v>
      </c>
      <c r="CH610" s="2">
        <f>IF(ISNA(MATCH($BW610,'2009'!$A$44:$A$139,0)),97,MATCH($BW610,'2009'!$A$44:$A$139,0))</f>
        <v>97</v>
      </c>
      <c r="CI610" s="2">
        <f>IF(ISNA(MATCH($BW610,'2010'!$A$44:$A$139,0)),97,MATCH($BW610,'2010'!$A$44:$A$139,0))</f>
        <v>97</v>
      </c>
      <c r="CJ610" s="2">
        <f>IF(ISNA(MATCH($BW610,'2011'!$A$44:$A$139,0)),97,MATCH($BW610,'2011'!$A$44:$A$139,0))</f>
        <v>97</v>
      </c>
      <c r="CK610" s="2">
        <f>IF(ISNA(MATCH($BW610,'2012'!$A$44:$A$139,0)),97,MATCH($BW610,'2012'!$A$44:$A$139,0))</f>
        <v>97</v>
      </c>
      <c r="CL610" s="2">
        <f>IF(ISNA(MATCH($BW610,'2013'!$A$44:$A$139,0)),97,MATCH($BW610,'2013'!$A$44:$A$139,0))</f>
        <v>97</v>
      </c>
      <c r="CM610" s="2">
        <f>IF(ISNA(MATCH($BW610,'2014'!$A$52:$A$179,0)),129,MATCH($BW610,'2014'!$A$52:$A$179,0))</f>
        <v>129</v>
      </c>
      <c r="CN610" s="147">
        <f>IF(ISNA(MATCH($BW610,'2015'!$A$52:$A$307,0)),257,MATCH($BW610,'2015'!$A$52:$A$307,0))</f>
        <v>257</v>
      </c>
      <c r="CO610" s="147">
        <f>IF(ISNA(MATCH($BW610,'2016'!$A$52:$A$307,0)),257,MATCH($BW610,'2016'!$A$52:$A$307,0))</f>
        <v>257</v>
      </c>
      <c r="CQ610">
        <f t="shared" si="477"/>
        <v>945</v>
      </c>
      <c r="CR610" s="281"/>
      <c r="CS610" s="279"/>
      <c r="CT610" s="278">
        <f t="shared" si="478"/>
        <v>0</v>
      </c>
      <c r="CU610" s="279">
        <f t="shared" si="479"/>
        <v>0</v>
      </c>
      <c r="CV610" s="279">
        <f t="shared" si="480"/>
        <v>0</v>
      </c>
      <c r="CW610" s="279">
        <f t="shared" si="481"/>
        <v>3</v>
      </c>
      <c r="CX610" s="279">
        <f t="shared" si="482"/>
        <v>1.9998</v>
      </c>
      <c r="CY610" s="279">
        <f t="shared" si="483"/>
        <v>1.3330666799999999</v>
      </c>
      <c r="CZ610" s="279">
        <f t="shared" si="484"/>
        <v>0.8886222488879999</v>
      </c>
      <c r="DA610" s="279">
        <f t="shared" si="485"/>
        <v>0.5923555911087407</v>
      </c>
      <c r="DB610" s="279">
        <f t="shared" si="486"/>
        <v>0.39486423703308654</v>
      </c>
      <c r="DC610" s="279">
        <f t="shared" si="487"/>
        <v>0.26321650040625549</v>
      </c>
      <c r="DD610" s="279">
        <f t="shared" si="488"/>
        <v>0.17546011917080989</v>
      </c>
      <c r="DE610" s="279">
        <f t="shared" si="489"/>
        <v>0.11696171543926187</v>
      </c>
      <c r="DF610" s="279">
        <f t="shared" si="490"/>
        <v>7.7966679511811965E-2</v>
      </c>
      <c r="DG610" s="279">
        <f t="shared" si="491"/>
        <v>5.1972588562573856E-2</v>
      </c>
      <c r="DH610" s="280">
        <f t="shared" si="492"/>
        <v>3.4644927535811727E-2</v>
      </c>
      <c r="DI610" s="280">
        <f t="shared" si="493"/>
        <v>2.3094308695372098E-2</v>
      </c>
      <c r="DJ610" s="154" t="e">
        <f t="shared" si="494"/>
        <v>#N/A</v>
      </c>
      <c r="DK610" s="279">
        <f t="shared" si="495"/>
        <v>945</v>
      </c>
      <c r="DL610" s="97"/>
      <c r="DM610" s="154"/>
      <c r="DN610" s="267">
        <f t="shared" ref="DN610:DY610" si="541">BE610+AJ610+DM610</f>
        <v>0</v>
      </c>
      <c r="DO610" s="154">
        <f t="shared" si="541"/>
        <v>0</v>
      </c>
      <c r="DP610" s="154">
        <f t="shared" si="541"/>
        <v>0</v>
      </c>
      <c r="DQ610" s="154">
        <f t="shared" si="541"/>
        <v>3</v>
      </c>
      <c r="DR610" s="154">
        <f t="shared" si="541"/>
        <v>3</v>
      </c>
      <c r="DS610" s="154">
        <f t="shared" si="541"/>
        <v>3</v>
      </c>
      <c r="DT610" s="154">
        <f t="shared" si="541"/>
        <v>3</v>
      </c>
      <c r="DU610" s="154">
        <f t="shared" si="541"/>
        <v>3</v>
      </c>
      <c r="DV610" s="154">
        <f t="shared" si="541"/>
        <v>3</v>
      </c>
      <c r="DW610" s="154">
        <f t="shared" si="541"/>
        <v>3</v>
      </c>
      <c r="DX610" s="154">
        <f t="shared" si="541"/>
        <v>3</v>
      </c>
      <c r="DY610" s="154">
        <f t="shared" si="541"/>
        <v>3</v>
      </c>
      <c r="DZ610" s="154">
        <f t="shared" si="497"/>
        <v>3</v>
      </c>
      <c r="EA610" s="154">
        <f t="shared" si="498"/>
        <v>3</v>
      </c>
      <c r="EB610" s="264">
        <f t="shared" si="499"/>
        <v>3</v>
      </c>
      <c r="EC610" s="264">
        <f t="shared" si="500"/>
        <v>3</v>
      </c>
      <c r="ED610" s="154">
        <f t="shared" si="501"/>
        <v>505</v>
      </c>
    </row>
    <row r="611" spans="2:134" ht="13" thickBot="1" x14ac:dyDescent="0.3">
      <c r="B611" s="131">
        <v>365</v>
      </c>
      <c r="C611" s="50">
        <f t="shared" si="530"/>
        <v>2</v>
      </c>
      <c r="D611" s="50">
        <f t="shared" si="532"/>
        <v>0</v>
      </c>
      <c r="E611" s="97"/>
      <c r="F611" s="2">
        <f t="shared" si="512"/>
        <v>606</v>
      </c>
      <c r="G611" s="97">
        <v>250</v>
      </c>
      <c r="H611" s="98">
        <f>15- COUNTIF(L611:AC611,"#N/A")</f>
        <v>0</v>
      </c>
      <c r="I611" s="131">
        <f>SUM(AH611:AY611)+SUM(BE611:BT611)</f>
        <v>6</v>
      </c>
      <c r="J611" s="398">
        <f>DI611</f>
        <v>2.0524168946289875E-2</v>
      </c>
      <c r="K611" s="456" t="str">
        <f>IF(ISNUMBER(MATCH(G611,'[4]OPR data'!$A$3:$A$2900,0)),"Y","N")</f>
        <v>Y</v>
      </c>
      <c r="L611" s="110"/>
      <c r="M611" s="233"/>
      <c r="N611" s="469" t="e">
        <f>(INDEX(Finish_table!R$4:R$83,MATCH('16 Year_History_Results'!$G611,Finish_table!S$4:S$83,0),1))</f>
        <v>#N/A</v>
      </c>
      <c r="O611" s="233" t="str">
        <f>(INDEX(Finish_table!Z$4:Z$99,MATCH('16 Year_History_Results'!$G611,Finish_table!AA$4:AA$99,0),1))</f>
        <v>QF</v>
      </c>
      <c r="P611" s="233" t="e">
        <f>(INDEX(Finish_table!AI$4:AI$99,MATCH('16 Year_History_Results'!$G611,Finish_table!AJ$4:AJ$99,0),1))</f>
        <v>#N/A</v>
      </c>
      <c r="Q611" s="233" t="e">
        <f>(INDEX(Finish_table!AR$4:AR$99,MATCH('16 Year_History_Results'!$G611,Finish_table!AS$4:AS$99,0),1))</f>
        <v>#N/A</v>
      </c>
      <c r="R611" s="233" t="e">
        <f>(INDEX(Finish_table!BA$4:BA$99,MATCH('16 Year_History_Results'!$G611,Finish_table!BB$4:BB$99,0),1))</f>
        <v>#N/A</v>
      </c>
      <c r="S611" s="233" t="e">
        <f>(INDEX(Finish_table!BJ$4:BJ$99,MATCH('16 Year_History_Results'!$G611,Finish_table!BK$4:BK$99,0),1))</f>
        <v>#N/A</v>
      </c>
      <c r="T611" s="233" t="e">
        <f>(INDEX(Finish_table!BS$4:BS$99,MATCH('16 Year_History_Results'!$G611,Finish_table!BT$4:BT$99,0),1))</f>
        <v>#N/A</v>
      </c>
      <c r="U611" s="233" t="e">
        <f>(INDEX(Finish_table!CB$4:CB$99,MATCH('16 Year_History_Results'!$G611,Finish_table!CC$4:CC$99,0),1))</f>
        <v>#N/A</v>
      </c>
      <c r="V611" s="233" t="e">
        <f>(INDEX(Finish_table!CK$4:CK$99,MATCH('16 Year_History_Results'!$G611,Finish_table!CL$4:CL$99,0),1))</f>
        <v>#N/A</v>
      </c>
      <c r="W611" s="233" t="e">
        <f>(INDEX(Finish_table!CT$4:CT$99,MATCH('16 Year_History_Results'!$G611,Finish_table!CU$4:CU$99,0),1))</f>
        <v>#N/A</v>
      </c>
      <c r="X611" s="233" t="e">
        <f>(INDEX(Finish_table!DC$4:DC$99,MATCH('16 Year_History_Results'!$G611,Finish_table!DD$4:DD$99,0),1))</f>
        <v>#N/A</v>
      </c>
      <c r="Y611" s="233" t="e">
        <f>(INDEX(Finish_table!DL$4:DL$99,MATCH('16 Year_History_Results'!$G611,Finish_table!DM$4:DM$99,0),1))</f>
        <v>#N/A</v>
      </c>
      <c r="Z611" s="233" t="e">
        <f>(INDEX(Finish_table!DU$4:DU$99,MATCH('16 Year_History_Results'!$G611,Finish_table!DV$4:DV$99,0),1))</f>
        <v>#N/A</v>
      </c>
      <c r="AA611" s="233" t="e">
        <f>(INDEX(Finish_table!ED$4:ED$140,MATCH('16 Year_History_Results'!$G611,Finish_table!EE$4:EE$140,0),1))</f>
        <v>#N/A</v>
      </c>
      <c r="AB611" s="233" t="e">
        <f>(INDEX(Finish_table!EM$4:EM$224,MATCH('16 Year_History_Results'!$G611,Finish_table!EN$4:EN$224,0),1))</f>
        <v>#N/A</v>
      </c>
      <c r="AC611" s="253" t="e">
        <f>(INDEX(Finish_table!EW$4:EW$224,MATCH('16 Year_History_Results'!$G611,Finish_table!EX$4:EX$224,0),1))</f>
        <v>#N/A</v>
      </c>
      <c r="AG611">
        <f t="shared" si="476"/>
        <v>250</v>
      </c>
      <c r="AH611" s="110"/>
      <c r="AI611" s="2"/>
      <c r="AJ611" s="146">
        <f>INDEX('2001'!$C$44:$C$140,'16 Year_History_Results'!BZ611)</f>
        <v>0</v>
      </c>
      <c r="AK611" s="2">
        <f>INDEX('2002'!$C$44:$C$140,'16 Year_History_Results'!CA611)</f>
        <v>0</v>
      </c>
      <c r="AL611" s="2">
        <f>INDEX('2003'!$C$44:$C$140,'16 Year_History_Results'!CB611)</f>
        <v>0</v>
      </c>
      <c r="AM611" s="2">
        <f>INDEX('2004'!$C$44:$C$140,'16 Year_History_Results'!CC611)</f>
        <v>0</v>
      </c>
      <c r="AN611" s="2">
        <f>INDEX('2005'!$C$44:$C$140,'16 Year_History_Results'!CD611)</f>
        <v>0</v>
      </c>
      <c r="AO611" s="2">
        <f>INDEX('2006'!$C$44:$C$140,'16 Year_History_Results'!CE611)</f>
        <v>0</v>
      </c>
      <c r="AP611" s="2">
        <f>INDEX('2007'!$C$44:$C$140,'16 Year_History_Results'!CF611)</f>
        <v>0</v>
      </c>
      <c r="AQ611" s="2">
        <f>INDEX('2008'!$C$44:$C$140,'16 Year_History_Results'!CG611)</f>
        <v>0</v>
      </c>
      <c r="AR611" s="2">
        <f>INDEX('2009'!$C$44:$C$140,'16 Year_History_Results'!CH611)</f>
        <v>0</v>
      </c>
      <c r="AS611" s="2">
        <f>INDEX('2010'!$C$44:$C$140,'16 Year_History_Results'!CI611)</f>
        <v>0</v>
      </c>
      <c r="AT611" s="2">
        <f>INDEX('2011'!$C$44:$C$140,'16 Year_History_Results'!CJ611)</f>
        <v>0</v>
      </c>
      <c r="AU611" s="2">
        <f>INDEX('2012'!$C$44:$C$140,'16 Year_History_Results'!CK611)</f>
        <v>0</v>
      </c>
      <c r="AV611" s="2">
        <f>INDEX('2013'!$C$44:$C$140,'16 Year_History_Results'!CL611)</f>
        <v>0</v>
      </c>
      <c r="AW611" s="2">
        <f>INDEX('2014'!$C$52:$C$180,'16 Year_History_Results'!CM611)</f>
        <v>0</v>
      </c>
      <c r="AX611" s="2">
        <f>INDEX('2015'!$E$52:$E$308,'16 Year_History_Results'!CN611)</f>
        <v>0</v>
      </c>
      <c r="AY611" s="147">
        <f>INDEX('2016'!$E$52:$E$308,'16 Year_History_Results'!CO611)</f>
        <v>0</v>
      </c>
      <c r="AZ611" s="2"/>
      <c r="BB611">
        <f t="shared" si="444"/>
        <v>250</v>
      </c>
      <c r="BC611" s="110"/>
      <c r="BD611" s="97"/>
      <c r="BE611" s="146">
        <f>INDEX('2001'!$B$44:$B$140,'16 Year_History_Results'!BZ611)</f>
        <v>0</v>
      </c>
      <c r="BF611" s="2">
        <f>INDEX('2002'!$B$44:$B$140,'16 Year_History_Results'!CA611)</f>
        <v>6</v>
      </c>
      <c r="BG611" s="2">
        <f>INDEX('2003'!$B$44:$B$140,'16 Year_History_Results'!CB611)</f>
        <v>0</v>
      </c>
      <c r="BH611" s="2">
        <f>INDEX('2004'!$B$44:$B$140,'16 Year_History_Results'!CC611)</f>
        <v>0</v>
      </c>
      <c r="BI611" s="2">
        <f>INDEX('2005'!$B$44:$B$140,'16 Year_History_Results'!CD611)</f>
        <v>0</v>
      </c>
      <c r="BJ611" s="2">
        <f>INDEX('2006'!$B$44:$B$140,'16 Year_History_Results'!CE611)</f>
        <v>0</v>
      </c>
      <c r="BK611" s="2">
        <f>INDEX('2007'!$B$44:$B$140,'16 Year_History_Results'!CF611)</f>
        <v>0</v>
      </c>
      <c r="BL611" s="2">
        <f>INDEX('2008'!$B$44:$B$140,'16 Year_History_Results'!CG611)</f>
        <v>0</v>
      </c>
      <c r="BM611" s="2">
        <f>INDEX('2009'!$B$44:$B$140,'16 Year_History_Results'!CH611)</f>
        <v>0</v>
      </c>
      <c r="BN611" s="2">
        <f>INDEX('2010'!$B$44:$B$140,'16 Year_History_Results'!CI611)</f>
        <v>0</v>
      </c>
      <c r="BO611" s="2">
        <f>INDEX('2011'!$B$44:$B$140,'16 Year_History_Results'!CJ611)</f>
        <v>0</v>
      </c>
      <c r="BP611" s="2">
        <f>INDEX('2012'!$B$44:$B$140,'16 Year_History_Results'!CK611)</f>
        <v>0</v>
      </c>
      <c r="BQ611" s="2">
        <f>INDEX('2013'!$B$44:$B$140,'16 Year_History_Results'!CL611)</f>
        <v>0</v>
      </c>
      <c r="BR611" s="2">
        <f>INDEX('2014'!$B$52:$B$180,'16 Year_History_Results'!CM611)</f>
        <v>0</v>
      </c>
      <c r="BS611" s="147">
        <f>INDEX('2015'!$B$52:$B$308,'16 Year_History_Results'!CN611)</f>
        <v>0</v>
      </c>
      <c r="BT611" s="147">
        <f>INDEX('2016'!$B$52:$B$308,'16 Year_History_Results'!CO611)</f>
        <v>0</v>
      </c>
      <c r="BW611">
        <f t="shared" si="445"/>
        <v>250</v>
      </c>
      <c r="BX611" s="110"/>
      <c r="BY611" s="97"/>
      <c r="BZ611" s="146">
        <f>IF(ISNA(MATCH($BW611,'2001'!$A$44:$A$139,0)),97,MATCH($BW611,'2001'!$A$44:$A$139,0))</f>
        <v>97</v>
      </c>
      <c r="CA611" s="2">
        <f>IF(ISNA(MATCH($BW611,'2002'!$A$44:$A$139,0)),97,MATCH($BW611,'2002'!$A$44:$A$139,0))</f>
        <v>53</v>
      </c>
      <c r="CB611" s="2">
        <f>IF(ISNA(MATCH($BW611,'2003'!$A$44:$A$139,0)),97,MATCH($BW611,'2003'!$A$44:$A$139,0))</f>
        <v>97</v>
      </c>
      <c r="CC611" s="2">
        <f>IF(ISNA(MATCH($BW611,'2004'!$A$44:$A$139,0)),97,MATCH($BW611,'2004'!$A$44:$A$139,0))</f>
        <v>97</v>
      </c>
      <c r="CD611" s="2">
        <f>IF(ISNA(MATCH($BW611,'2005'!$A$44:$A$139,0)),97,MATCH($BW611,'2005'!$A$44:$A$139,0))</f>
        <v>97</v>
      </c>
      <c r="CE611" s="2">
        <f>IF(ISNA(MATCH($BW611,'2006'!$A$44:$A$139,0)),97,MATCH($BW611,'2006'!$A$44:$A$139,0))</f>
        <v>97</v>
      </c>
      <c r="CF611" s="2">
        <f>IF(ISNA(MATCH($BW611,'2007'!$A$44:$A$139,0)),97,MATCH($BW611,'2007'!$A$44:$A$139,0))</f>
        <v>97</v>
      </c>
      <c r="CG611" s="2">
        <f>IF(ISNA(MATCH($BW611,'2008'!$A$44:$A$139,0)),97,MATCH($BW611,'2008'!$A$44:$A$139,0))</f>
        <v>97</v>
      </c>
      <c r="CH611" s="2">
        <f>IF(ISNA(MATCH($BW611,'2009'!$A$44:$A$139,0)),97,MATCH($BW611,'2009'!$A$44:$A$139,0))</f>
        <v>97</v>
      </c>
      <c r="CI611" s="2">
        <f>IF(ISNA(MATCH($BW611,'2010'!$A$44:$A$139,0)),97,MATCH($BW611,'2010'!$A$44:$A$139,0))</f>
        <v>97</v>
      </c>
      <c r="CJ611" s="2">
        <f>IF(ISNA(MATCH($BW611,'2011'!$A$44:$A$139,0)),97,MATCH($BW611,'2011'!$A$44:$A$139,0))</f>
        <v>97</v>
      </c>
      <c r="CK611" s="2">
        <f>IF(ISNA(MATCH($BW611,'2012'!$A$44:$A$139,0)),97,MATCH($BW611,'2012'!$A$44:$A$139,0))</f>
        <v>97</v>
      </c>
      <c r="CL611" s="2">
        <f>IF(ISNA(MATCH($BW611,'2013'!$A$44:$A$139,0)),97,MATCH($BW611,'2013'!$A$44:$A$139,0))</f>
        <v>97</v>
      </c>
      <c r="CM611" s="2">
        <f>IF(ISNA(MATCH($BW611,'2014'!$A$52:$A$179,0)),129,MATCH($BW611,'2014'!$A$52:$A$179,0))</f>
        <v>129</v>
      </c>
      <c r="CN611" s="147">
        <f>IF(ISNA(MATCH($BW611,'2015'!$A$52:$A$307,0)),257,MATCH($BW611,'2015'!$A$52:$A$307,0))</f>
        <v>257</v>
      </c>
      <c r="CO611" s="147">
        <f>IF(ISNA(MATCH($BW611,'2016'!$A$52:$A$307,0)),257,MATCH($BW611,'2016'!$A$52:$A$307,0))</f>
        <v>257</v>
      </c>
      <c r="CQ611">
        <f t="shared" si="477"/>
        <v>250</v>
      </c>
      <c r="CR611" s="281"/>
      <c r="CS611" s="279"/>
      <c r="CT611" s="278">
        <f t="shared" si="478"/>
        <v>0</v>
      </c>
      <c r="CU611" s="279">
        <f t="shared" si="479"/>
        <v>6</v>
      </c>
      <c r="CV611" s="279">
        <f t="shared" si="480"/>
        <v>3.9996</v>
      </c>
      <c r="CW611" s="279">
        <f t="shared" si="481"/>
        <v>2.6661333599999999</v>
      </c>
      <c r="CX611" s="279">
        <f t="shared" si="482"/>
        <v>1.7772444977759998</v>
      </c>
      <c r="CY611" s="279">
        <f t="shared" si="483"/>
        <v>1.1847111822174814</v>
      </c>
      <c r="CZ611" s="279">
        <f t="shared" si="484"/>
        <v>0.78972847406617308</v>
      </c>
      <c r="DA611" s="279">
        <f t="shared" si="485"/>
        <v>0.52643300081251099</v>
      </c>
      <c r="DB611" s="279">
        <f t="shared" si="486"/>
        <v>0.35092023834161978</v>
      </c>
      <c r="DC611" s="279">
        <f t="shared" si="487"/>
        <v>0.23392343087852374</v>
      </c>
      <c r="DD611" s="279">
        <f t="shared" si="488"/>
        <v>0.15593335902362393</v>
      </c>
      <c r="DE611" s="279">
        <f t="shared" si="489"/>
        <v>0.10394517712514771</v>
      </c>
      <c r="DF611" s="279">
        <f t="shared" si="490"/>
        <v>6.9289855071623455E-2</v>
      </c>
      <c r="DG611" s="279">
        <f t="shared" si="491"/>
        <v>4.6188617390744195E-2</v>
      </c>
      <c r="DH611" s="280">
        <f t="shared" si="492"/>
        <v>3.078933235267008E-2</v>
      </c>
      <c r="DI611" s="280">
        <f t="shared" si="493"/>
        <v>2.0524168946289875E-2</v>
      </c>
      <c r="DJ611" s="154" t="e">
        <f t="shared" si="494"/>
        <v>#N/A</v>
      </c>
      <c r="DK611" s="279">
        <f t="shared" si="495"/>
        <v>250</v>
      </c>
      <c r="DL611" s="97"/>
      <c r="DM611" s="154"/>
      <c r="DN611" s="267">
        <f t="shared" ref="DN611:DY611" si="542">BE611+AJ611+DM611</f>
        <v>0</v>
      </c>
      <c r="DO611" s="154">
        <f t="shared" si="542"/>
        <v>6</v>
      </c>
      <c r="DP611" s="154">
        <f t="shared" si="542"/>
        <v>6</v>
      </c>
      <c r="DQ611" s="154">
        <f t="shared" si="542"/>
        <v>6</v>
      </c>
      <c r="DR611" s="154">
        <f t="shared" si="542"/>
        <v>6</v>
      </c>
      <c r="DS611" s="154">
        <f t="shared" si="542"/>
        <v>6</v>
      </c>
      <c r="DT611" s="154">
        <f t="shared" si="542"/>
        <v>6</v>
      </c>
      <c r="DU611" s="154">
        <f t="shared" si="542"/>
        <v>6</v>
      </c>
      <c r="DV611" s="154">
        <f t="shared" si="542"/>
        <v>6</v>
      </c>
      <c r="DW611" s="154">
        <f t="shared" si="542"/>
        <v>6</v>
      </c>
      <c r="DX611" s="154">
        <f t="shared" si="542"/>
        <v>6</v>
      </c>
      <c r="DY611" s="154">
        <f t="shared" si="542"/>
        <v>6</v>
      </c>
      <c r="DZ611" s="154">
        <f t="shared" si="497"/>
        <v>6</v>
      </c>
      <c r="EA611" s="154">
        <f t="shared" si="498"/>
        <v>6</v>
      </c>
      <c r="EB611" s="264">
        <f t="shared" si="499"/>
        <v>6</v>
      </c>
      <c r="EC611" s="264">
        <f t="shared" si="500"/>
        <v>6</v>
      </c>
      <c r="ED611" s="154">
        <f t="shared" si="501"/>
        <v>486</v>
      </c>
    </row>
    <row r="612" spans="2:134" ht="13" thickBot="1" x14ac:dyDescent="0.3">
      <c r="B612" s="131">
        <v>365</v>
      </c>
      <c r="C612" s="50">
        <f t="shared" si="530"/>
        <v>3</v>
      </c>
      <c r="D612" s="50">
        <f t="shared" si="532"/>
        <v>0</v>
      </c>
      <c r="E612" s="97"/>
      <c r="F612" s="2">
        <f t="shared" si="512"/>
        <v>607</v>
      </c>
      <c r="G612" s="97">
        <v>519</v>
      </c>
      <c r="H612" s="98">
        <f>15- COUNTIF(L612:AC612,"#N/A")</f>
        <v>0</v>
      </c>
      <c r="I612" s="131">
        <f>SUM(AH612:AY612)+SUM(BE612:BT612)</f>
        <v>5</v>
      </c>
      <c r="J612" s="398">
        <f>DI612</f>
        <v>1.7103474121908227E-2</v>
      </c>
      <c r="K612" s="456" t="str">
        <f>IF(ISNUMBER(MATCH(G612,'[4]OPR data'!$A$3:$A$2900,0)),"Y","N")</f>
        <v>N</v>
      </c>
      <c r="L612" s="110"/>
      <c r="M612" s="233"/>
      <c r="N612" s="469" t="e">
        <f>(INDEX(Finish_table!R$4:R$83,MATCH('16 Year_History_Results'!$G612,Finish_table!S$4:S$83,0),1))</f>
        <v>#N/A</v>
      </c>
      <c r="O612" s="233" t="str">
        <f>(INDEX(Finish_table!Z$4:Z$99,MATCH('16 Year_History_Results'!$G612,Finish_table!AA$4:AA$99,0),1))</f>
        <v>QF</v>
      </c>
      <c r="P612" s="233" t="e">
        <f>(INDEX(Finish_table!AI$4:AI$99,MATCH('16 Year_History_Results'!$G612,Finish_table!AJ$4:AJ$99,0),1))</f>
        <v>#N/A</v>
      </c>
      <c r="Q612" s="233" t="e">
        <f>(INDEX(Finish_table!AR$4:AR$99,MATCH('16 Year_History_Results'!$G612,Finish_table!AS$4:AS$99,0),1))</f>
        <v>#N/A</v>
      </c>
      <c r="R612" s="233" t="e">
        <f>(INDEX(Finish_table!BA$4:BA$99,MATCH('16 Year_History_Results'!$G612,Finish_table!BB$4:BB$99,0),1))</f>
        <v>#N/A</v>
      </c>
      <c r="S612" s="233" t="e">
        <f>(INDEX(Finish_table!BJ$4:BJ$99,MATCH('16 Year_History_Results'!$G612,Finish_table!BK$4:BK$99,0),1))</f>
        <v>#N/A</v>
      </c>
      <c r="T612" s="233" t="e">
        <f>(INDEX(Finish_table!BS$4:BS$99,MATCH('16 Year_History_Results'!$G612,Finish_table!BT$4:BT$99,0),1))</f>
        <v>#N/A</v>
      </c>
      <c r="U612" s="233" t="e">
        <f>(INDEX(Finish_table!CB$4:CB$99,MATCH('16 Year_History_Results'!$G612,Finish_table!CC$4:CC$99,0),1))</f>
        <v>#N/A</v>
      </c>
      <c r="V612" s="233" t="e">
        <f>(INDEX(Finish_table!CK$4:CK$99,MATCH('16 Year_History_Results'!$G612,Finish_table!CL$4:CL$99,0),1))</f>
        <v>#N/A</v>
      </c>
      <c r="W612" s="233" t="e">
        <f>(INDEX(Finish_table!CT$4:CT$99,MATCH('16 Year_History_Results'!$G612,Finish_table!CU$4:CU$99,0),1))</f>
        <v>#N/A</v>
      </c>
      <c r="X612" s="233" t="e">
        <f>(INDEX(Finish_table!DC$4:DC$99,MATCH('16 Year_History_Results'!$G612,Finish_table!DD$4:DD$99,0),1))</f>
        <v>#N/A</v>
      </c>
      <c r="Y612" s="233" t="e">
        <f>(INDEX(Finish_table!DL$4:DL$99,MATCH('16 Year_History_Results'!$G612,Finish_table!DM$4:DM$99,0),1))</f>
        <v>#N/A</v>
      </c>
      <c r="Z612" s="233" t="e">
        <f>(INDEX(Finish_table!DU$4:DU$99,MATCH('16 Year_History_Results'!$G612,Finish_table!DV$4:DV$99,0),1))</f>
        <v>#N/A</v>
      </c>
      <c r="AA612" s="233" t="e">
        <f>(INDEX(Finish_table!ED$4:ED$140,MATCH('16 Year_History_Results'!$G612,Finish_table!EE$4:EE$140,0),1))</f>
        <v>#N/A</v>
      </c>
      <c r="AB612" s="233" t="e">
        <f>(INDEX(Finish_table!EM$4:EM$224,MATCH('16 Year_History_Results'!$G612,Finish_table!EN$4:EN$224,0),1))</f>
        <v>#N/A</v>
      </c>
      <c r="AC612" s="253" t="e">
        <f>(INDEX(Finish_table!EW$4:EW$224,MATCH('16 Year_History_Results'!$G612,Finish_table!EX$4:EX$224,0),1))</f>
        <v>#N/A</v>
      </c>
      <c r="AG612">
        <f t="shared" si="476"/>
        <v>519</v>
      </c>
      <c r="AH612" s="110"/>
      <c r="AI612" s="2"/>
      <c r="AJ612" s="146">
        <f>INDEX('2001'!$C$44:$C$140,'16 Year_History_Results'!BZ612)</f>
        <v>0</v>
      </c>
      <c r="AK612" s="2">
        <f>INDEX('2002'!$C$44:$C$140,'16 Year_History_Results'!CA612)</f>
        <v>0</v>
      </c>
      <c r="AL612" s="2">
        <f>INDEX('2003'!$C$44:$C$140,'16 Year_History_Results'!CB612)</f>
        <v>0</v>
      </c>
      <c r="AM612" s="2">
        <f>INDEX('2004'!$C$44:$C$140,'16 Year_History_Results'!CC612)</f>
        <v>0</v>
      </c>
      <c r="AN612" s="2">
        <f>INDEX('2005'!$C$44:$C$140,'16 Year_History_Results'!CD612)</f>
        <v>0</v>
      </c>
      <c r="AO612" s="2">
        <f>INDEX('2006'!$C$44:$C$140,'16 Year_History_Results'!CE612)</f>
        <v>0</v>
      </c>
      <c r="AP612" s="2">
        <f>INDEX('2007'!$C$44:$C$140,'16 Year_History_Results'!CF612)</f>
        <v>0</v>
      </c>
      <c r="AQ612" s="2">
        <f>INDEX('2008'!$C$44:$C$140,'16 Year_History_Results'!CG612)</f>
        <v>0</v>
      </c>
      <c r="AR612" s="2">
        <f>INDEX('2009'!$C$44:$C$140,'16 Year_History_Results'!CH612)</f>
        <v>0</v>
      </c>
      <c r="AS612" s="2">
        <f>INDEX('2010'!$C$44:$C$140,'16 Year_History_Results'!CI612)</f>
        <v>0</v>
      </c>
      <c r="AT612" s="2">
        <f>INDEX('2011'!$C$44:$C$140,'16 Year_History_Results'!CJ612)</f>
        <v>0</v>
      </c>
      <c r="AU612" s="2">
        <f>INDEX('2012'!$C$44:$C$140,'16 Year_History_Results'!CK612)</f>
        <v>0</v>
      </c>
      <c r="AV612" s="2">
        <f>INDEX('2013'!$C$44:$C$140,'16 Year_History_Results'!CL612)</f>
        <v>0</v>
      </c>
      <c r="AW612" s="2">
        <f>INDEX('2014'!$C$52:$C$180,'16 Year_History_Results'!CM612)</f>
        <v>0</v>
      </c>
      <c r="AX612" s="2">
        <f>INDEX('2015'!$E$52:$E$308,'16 Year_History_Results'!CN612)</f>
        <v>0</v>
      </c>
      <c r="AY612" s="147">
        <f>INDEX('2016'!$E$52:$E$308,'16 Year_History_Results'!CO612)</f>
        <v>0</v>
      </c>
      <c r="AZ612" s="2"/>
      <c r="BB612">
        <f t="shared" si="444"/>
        <v>519</v>
      </c>
      <c r="BC612" s="110"/>
      <c r="BD612" s="97"/>
      <c r="BE612" s="146">
        <f>INDEX('2001'!$B$44:$B$140,'16 Year_History_Results'!BZ612)</f>
        <v>0</v>
      </c>
      <c r="BF612" s="2">
        <f>INDEX('2002'!$B$44:$B$140,'16 Year_History_Results'!CA612)</f>
        <v>5</v>
      </c>
      <c r="BG612" s="2">
        <f>INDEX('2003'!$B$44:$B$140,'16 Year_History_Results'!CB612)</f>
        <v>0</v>
      </c>
      <c r="BH612" s="2">
        <f>INDEX('2004'!$B$44:$B$140,'16 Year_History_Results'!CC612)</f>
        <v>0</v>
      </c>
      <c r="BI612" s="2">
        <f>INDEX('2005'!$B$44:$B$140,'16 Year_History_Results'!CD612)</f>
        <v>0</v>
      </c>
      <c r="BJ612" s="2">
        <f>INDEX('2006'!$B$44:$B$140,'16 Year_History_Results'!CE612)</f>
        <v>0</v>
      </c>
      <c r="BK612" s="2">
        <f>INDEX('2007'!$B$44:$B$140,'16 Year_History_Results'!CF612)</f>
        <v>0</v>
      </c>
      <c r="BL612" s="2">
        <f>INDEX('2008'!$B$44:$B$140,'16 Year_History_Results'!CG612)</f>
        <v>0</v>
      </c>
      <c r="BM612" s="2">
        <f>INDEX('2009'!$B$44:$B$140,'16 Year_History_Results'!CH612)</f>
        <v>0</v>
      </c>
      <c r="BN612" s="2">
        <f>INDEX('2010'!$B$44:$B$140,'16 Year_History_Results'!CI612)</f>
        <v>0</v>
      </c>
      <c r="BO612" s="2">
        <f>INDEX('2011'!$B$44:$B$140,'16 Year_History_Results'!CJ612)</f>
        <v>0</v>
      </c>
      <c r="BP612" s="2">
        <f>INDEX('2012'!$B$44:$B$140,'16 Year_History_Results'!CK612)</f>
        <v>0</v>
      </c>
      <c r="BQ612" s="2">
        <f>INDEX('2013'!$B$44:$B$140,'16 Year_History_Results'!CL612)</f>
        <v>0</v>
      </c>
      <c r="BR612" s="2">
        <f>INDEX('2014'!$B$52:$B$180,'16 Year_History_Results'!CM612)</f>
        <v>0</v>
      </c>
      <c r="BS612" s="147">
        <f>INDEX('2015'!$B$52:$B$308,'16 Year_History_Results'!CN612)</f>
        <v>0</v>
      </c>
      <c r="BT612" s="147">
        <f>INDEX('2016'!$B$52:$B$308,'16 Year_History_Results'!CO612)</f>
        <v>0</v>
      </c>
      <c r="BW612">
        <f t="shared" si="445"/>
        <v>519</v>
      </c>
      <c r="BX612" s="110"/>
      <c r="BY612" s="97"/>
      <c r="BZ612" s="146">
        <f>IF(ISNA(MATCH($BW612,'2001'!$A$44:$A$139,0)),97,MATCH($BW612,'2001'!$A$44:$A$139,0))</f>
        <v>97</v>
      </c>
      <c r="CA612" s="2">
        <f>IF(ISNA(MATCH($BW612,'2002'!$A$44:$A$139,0)),97,MATCH($BW612,'2002'!$A$44:$A$139,0))</f>
        <v>82</v>
      </c>
      <c r="CB612" s="2">
        <f>IF(ISNA(MATCH($BW612,'2003'!$A$44:$A$139,0)),97,MATCH($BW612,'2003'!$A$44:$A$139,0))</f>
        <v>97</v>
      </c>
      <c r="CC612" s="2">
        <f>IF(ISNA(MATCH($BW612,'2004'!$A$44:$A$139,0)),97,MATCH($BW612,'2004'!$A$44:$A$139,0))</f>
        <v>97</v>
      </c>
      <c r="CD612" s="2">
        <f>IF(ISNA(MATCH($BW612,'2005'!$A$44:$A$139,0)),97,MATCH($BW612,'2005'!$A$44:$A$139,0))</f>
        <v>97</v>
      </c>
      <c r="CE612" s="2">
        <f>IF(ISNA(MATCH($BW612,'2006'!$A$44:$A$139,0)),97,MATCH($BW612,'2006'!$A$44:$A$139,0))</f>
        <v>97</v>
      </c>
      <c r="CF612" s="2">
        <f>IF(ISNA(MATCH($BW612,'2007'!$A$44:$A$139,0)),97,MATCH($BW612,'2007'!$A$44:$A$139,0))</f>
        <v>97</v>
      </c>
      <c r="CG612" s="2">
        <f>IF(ISNA(MATCH($BW612,'2008'!$A$44:$A$139,0)),97,MATCH($BW612,'2008'!$A$44:$A$139,0))</f>
        <v>97</v>
      </c>
      <c r="CH612" s="2">
        <f>IF(ISNA(MATCH($BW612,'2009'!$A$44:$A$139,0)),97,MATCH($BW612,'2009'!$A$44:$A$139,0))</f>
        <v>97</v>
      </c>
      <c r="CI612" s="2">
        <f>IF(ISNA(MATCH($BW612,'2010'!$A$44:$A$139,0)),97,MATCH($BW612,'2010'!$A$44:$A$139,0))</f>
        <v>97</v>
      </c>
      <c r="CJ612" s="2">
        <f>IF(ISNA(MATCH($BW612,'2011'!$A$44:$A$139,0)),97,MATCH($BW612,'2011'!$A$44:$A$139,0))</f>
        <v>97</v>
      </c>
      <c r="CK612" s="2">
        <f>IF(ISNA(MATCH($BW612,'2012'!$A$44:$A$139,0)),97,MATCH($BW612,'2012'!$A$44:$A$139,0))</f>
        <v>97</v>
      </c>
      <c r="CL612" s="2">
        <f>IF(ISNA(MATCH($BW612,'2013'!$A$44:$A$139,0)),97,MATCH($BW612,'2013'!$A$44:$A$139,0))</f>
        <v>97</v>
      </c>
      <c r="CM612" s="2">
        <f>IF(ISNA(MATCH($BW612,'2014'!$A$52:$A$179,0)),129,MATCH($BW612,'2014'!$A$52:$A$179,0))</f>
        <v>129</v>
      </c>
      <c r="CN612" s="147">
        <f>IF(ISNA(MATCH($BW612,'2015'!$A$52:$A$307,0)),257,MATCH($BW612,'2015'!$A$52:$A$307,0))</f>
        <v>257</v>
      </c>
      <c r="CO612" s="147">
        <f>IF(ISNA(MATCH($BW612,'2016'!$A$52:$A$307,0)),257,MATCH($BW612,'2016'!$A$52:$A$307,0))</f>
        <v>257</v>
      </c>
      <c r="CQ612">
        <f t="shared" si="477"/>
        <v>519</v>
      </c>
      <c r="CR612" s="281"/>
      <c r="CS612" s="279"/>
      <c r="CT612" s="278">
        <f t="shared" si="478"/>
        <v>0</v>
      </c>
      <c r="CU612" s="279">
        <f t="shared" si="479"/>
        <v>5</v>
      </c>
      <c r="CV612" s="279">
        <f t="shared" si="480"/>
        <v>3.3329999999999997</v>
      </c>
      <c r="CW612" s="279">
        <f t="shared" si="481"/>
        <v>2.2217777999999999</v>
      </c>
      <c r="CX612" s="279">
        <f t="shared" si="482"/>
        <v>1.4810370814799998</v>
      </c>
      <c r="CY612" s="279">
        <f t="shared" si="483"/>
        <v>0.98725931851456783</v>
      </c>
      <c r="CZ612" s="279">
        <f t="shared" si="484"/>
        <v>0.65810706172181088</v>
      </c>
      <c r="DA612" s="279">
        <f t="shared" si="485"/>
        <v>0.4386941673437591</v>
      </c>
      <c r="DB612" s="279">
        <f t="shared" si="486"/>
        <v>0.2924335319513498</v>
      </c>
      <c r="DC612" s="279">
        <f t="shared" si="487"/>
        <v>0.19493619239876978</v>
      </c>
      <c r="DD612" s="279">
        <f t="shared" si="488"/>
        <v>0.12994446585301991</v>
      </c>
      <c r="DE612" s="279">
        <f t="shared" si="489"/>
        <v>8.6620980937623077E-2</v>
      </c>
      <c r="DF612" s="279">
        <f t="shared" si="490"/>
        <v>5.7741545893019539E-2</v>
      </c>
      <c r="DG612" s="279">
        <f t="shared" si="491"/>
        <v>3.8490514492286826E-2</v>
      </c>
      <c r="DH612" s="280">
        <f t="shared" si="492"/>
        <v>2.5657776960558397E-2</v>
      </c>
      <c r="DI612" s="280">
        <f t="shared" si="493"/>
        <v>1.7103474121908227E-2</v>
      </c>
      <c r="DJ612" s="154" t="e">
        <f t="shared" si="494"/>
        <v>#N/A</v>
      </c>
      <c r="DK612" s="279">
        <f t="shared" si="495"/>
        <v>519</v>
      </c>
      <c r="DL612" s="97"/>
      <c r="DM612" s="154"/>
      <c r="DN612" s="267">
        <f t="shared" ref="DN612:DY612" si="543">BE612+AJ612+DM612</f>
        <v>0</v>
      </c>
      <c r="DO612" s="154">
        <f t="shared" si="543"/>
        <v>5</v>
      </c>
      <c r="DP612" s="154">
        <f t="shared" si="543"/>
        <v>5</v>
      </c>
      <c r="DQ612" s="154">
        <f t="shared" si="543"/>
        <v>5</v>
      </c>
      <c r="DR612" s="154">
        <f t="shared" si="543"/>
        <v>5</v>
      </c>
      <c r="DS612" s="154">
        <f t="shared" si="543"/>
        <v>5</v>
      </c>
      <c r="DT612" s="154">
        <f t="shared" si="543"/>
        <v>5</v>
      </c>
      <c r="DU612" s="154">
        <f t="shared" si="543"/>
        <v>5</v>
      </c>
      <c r="DV612" s="154">
        <f t="shared" si="543"/>
        <v>5</v>
      </c>
      <c r="DW612" s="154">
        <f t="shared" si="543"/>
        <v>5</v>
      </c>
      <c r="DX612" s="154">
        <f t="shared" si="543"/>
        <v>5</v>
      </c>
      <c r="DY612" s="154">
        <f t="shared" si="543"/>
        <v>5</v>
      </c>
      <c r="DZ612" s="154">
        <f t="shared" si="497"/>
        <v>5</v>
      </c>
      <c r="EA612" s="154">
        <f t="shared" si="498"/>
        <v>5</v>
      </c>
      <c r="EB612" s="264">
        <f t="shared" si="499"/>
        <v>5</v>
      </c>
      <c r="EC612" s="264">
        <f t="shared" si="500"/>
        <v>5</v>
      </c>
      <c r="ED612" s="154">
        <f t="shared" si="501"/>
        <v>491</v>
      </c>
    </row>
    <row r="613" spans="2:134" ht="13" thickBot="1" x14ac:dyDescent="0.3">
      <c r="B613" s="131">
        <v>365</v>
      </c>
      <c r="C613" s="50">
        <f t="shared" si="530"/>
        <v>4</v>
      </c>
      <c r="D613" s="50">
        <f t="shared" si="532"/>
        <v>0</v>
      </c>
      <c r="E613" s="97"/>
      <c r="F613" s="2">
        <f t="shared" si="512"/>
        <v>608</v>
      </c>
      <c r="G613" s="99">
        <v>824</v>
      </c>
      <c r="H613" s="98">
        <f>15- COUNTIF(L613:AC613,"#N/A")</f>
        <v>0</v>
      </c>
      <c r="I613" s="131">
        <f>SUM(AH613:AY613)+SUM(BE613:BT613)</f>
        <v>4</v>
      </c>
      <c r="J613" s="398">
        <f>DI613</f>
        <v>1.3682779297526579E-2</v>
      </c>
      <c r="K613" s="456" t="str">
        <f>IF(ISNUMBER(MATCH(G613,'[4]OPR data'!$A$3:$A$2900,0)),"Y","N")</f>
        <v>N</v>
      </c>
      <c r="L613" s="110"/>
      <c r="M613" s="233"/>
      <c r="N613" s="469" t="e">
        <f>(INDEX(Finish_table!R$4:R$83,MATCH('16 Year_History_Results'!$G613,Finish_table!S$4:S$83,0),1))</f>
        <v>#N/A</v>
      </c>
      <c r="O613" s="233" t="str">
        <f>(INDEX(Finish_table!Z$4:Z$99,MATCH('16 Year_History_Results'!$G613,Finish_table!AA$4:AA$99,0),1))</f>
        <v>QF</v>
      </c>
      <c r="P613" s="233" t="e">
        <f>(INDEX(Finish_table!AI$4:AI$99,MATCH('16 Year_History_Results'!$G613,Finish_table!AJ$4:AJ$99,0),1))</f>
        <v>#N/A</v>
      </c>
      <c r="Q613" s="233" t="e">
        <f>(INDEX(Finish_table!AR$4:AR$99,MATCH('16 Year_History_Results'!$G613,Finish_table!AS$4:AS$99,0),1))</f>
        <v>#N/A</v>
      </c>
      <c r="R613" s="233" t="e">
        <f>(INDEX(Finish_table!BA$4:BA$99,MATCH('16 Year_History_Results'!$G613,Finish_table!BB$4:BB$99,0),1))</f>
        <v>#N/A</v>
      </c>
      <c r="S613" s="233" t="e">
        <f>(INDEX(Finish_table!BJ$4:BJ$99,MATCH('16 Year_History_Results'!$G613,Finish_table!BK$4:BK$99,0),1))</f>
        <v>#N/A</v>
      </c>
      <c r="T613" s="233" t="e">
        <f>(INDEX(Finish_table!BS$4:BS$99,MATCH('16 Year_History_Results'!$G613,Finish_table!BT$4:BT$99,0),1))</f>
        <v>#N/A</v>
      </c>
      <c r="U613" s="233" t="e">
        <f>(INDEX(Finish_table!CB$4:CB$99,MATCH('16 Year_History_Results'!$G613,Finish_table!CC$4:CC$99,0),1))</f>
        <v>#N/A</v>
      </c>
      <c r="V613" s="233" t="e">
        <f>(INDEX(Finish_table!CK$4:CK$99,MATCH('16 Year_History_Results'!$G613,Finish_table!CL$4:CL$99,0),1))</f>
        <v>#N/A</v>
      </c>
      <c r="W613" s="233" t="e">
        <f>(INDEX(Finish_table!CT$4:CT$99,MATCH('16 Year_History_Results'!$G613,Finish_table!CU$4:CU$99,0),1))</f>
        <v>#N/A</v>
      </c>
      <c r="X613" s="233" t="e">
        <f>(INDEX(Finish_table!DC$4:DC$99,MATCH('16 Year_History_Results'!$G613,Finish_table!DD$4:DD$99,0),1))</f>
        <v>#N/A</v>
      </c>
      <c r="Y613" s="233" t="e">
        <f>(INDEX(Finish_table!DL$4:DL$99,MATCH('16 Year_History_Results'!$G613,Finish_table!DM$4:DM$99,0),1))</f>
        <v>#N/A</v>
      </c>
      <c r="Z613" s="233" t="e">
        <f>(INDEX(Finish_table!DU$4:DU$99,MATCH('16 Year_History_Results'!$G613,Finish_table!DV$4:DV$99,0),1))</f>
        <v>#N/A</v>
      </c>
      <c r="AA613" s="233" t="e">
        <f>(INDEX(Finish_table!ED$4:ED$140,MATCH('16 Year_History_Results'!$G613,Finish_table!EE$4:EE$140,0),1))</f>
        <v>#N/A</v>
      </c>
      <c r="AB613" s="233" t="e">
        <f>(INDEX(Finish_table!EM$4:EM$224,MATCH('16 Year_History_Results'!$G613,Finish_table!EN$4:EN$224,0),1))</f>
        <v>#N/A</v>
      </c>
      <c r="AC613" s="253" t="e">
        <f>(INDEX(Finish_table!EW$4:EW$224,MATCH('16 Year_History_Results'!$G613,Finish_table!EX$4:EX$224,0),1))</f>
        <v>#N/A</v>
      </c>
      <c r="AG613">
        <f t="shared" si="476"/>
        <v>824</v>
      </c>
      <c r="AH613" s="110"/>
      <c r="AI613" s="2"/>
      <c r="AJ613" s="146">
        <f>INDEX('2001'!$C$44:$C$140,'16 Year_History_Results'!BZ613)</f>
        <v>0</v>
      </c>
      <c r="AK613" s="2">
        <f>INDEX('2002'!$C$44:$C$140,'16 Year_History_Results'!CA613)</f>
        <v>0</v>
      </c>
      <c r="AL613" s="2">
        <f>INDEX('2003'!$C$44:$C$140,'16 Year_History_Results'!CB613)</f>
        <v>0</v>
      </c>
      <c r="AM613" s="2">
        <f>INDEX('2004'!$C$44:$C$140,'16 Year_History_Results'!CC613)</f>
        <v>0</v>
      </c>
      <c r="AN613" s="2">
        <f>INDEX('2005'!$C$44:$C$140,'16 Year_History_Results'!CD613)</f>
        <v>0</v>
      </c>
      <c r="AO613" s="2">
        <f>INDEX('2006'!$C$44:$C$140,'16 Year_History_Results'!CE613)</f>
        <v>0</v>
      </c>
      <c r="AP613" s="2">
        <f>INDEX('2007'!$C$44:$C$140,'16 Year_History_Results'!CF613)</f>
        <v>0</v>
      </c>
      <c r="AQ613" s="2">
        <f>INDEX('2008'!$C$44:$C$140,'16 Year_History_Results'!CG613)</f>
        <v>0</v>
      </c>
      <c r="AR613" s="2">
        <f>INDEX('2009'!$C$44:$C$140,'16 Year_History_Results'!CH613)</f>
        <v>0</v>
      </c>
      <c r="AS613" s="2">
        <f>INDEX('2010'!$C$44:$C$140,'16 Year_History_Results'!CI613)</f>
        <v>0</v>
      </c>
      <c r="AT613" s="2">
        <f>INDEX('2011'!$C$44:$C$140,'16 Year_History_Results'!CJ613)</f>
        <v>0</v>
      </c>
      <c r="AU613" s="2">
        <f>INDEX('2012'!$C$44:$C$140,'16 Year_History_Results'!CK613)</f>
        <v>0</v>
      </c>
      <c r="AV613" s="2">
        <f>INDEX('2013'!$C$44:$C$140,'16 Year_History_Results'!CL613)</f>
        <v>0</v>
      </c>
      <c r="AW613" s="2">
        <f>INDEX('2014'!$C$52:$C$180,'16 Year_History_Results'!CM613)</f>
        <v>0</v>
      </c>
      <c r="AX613" s="2">
        <f>INDEX('2015'!$E$52:$E$308,'16 Year_History_Results'!CN613)</f>
        <v>0</v>
      </c>
      <c r="AY613" s="147">
        <f>INDEX('2016'!$E$52:$E$308,'16 Year_History_Results'!CO613)</f>
        <v>0</v>
      </c>
      <c r="AZ613" s="2"/>
      <c r="BB613">
        <f t="shared" si="444"/>
        <v>824</v>
      </c>
      <c r="BC613" s="110"/>
      <c r="BD613" s="97"/>
      <c r="BE613" s="146">
        <f>INDEX('2001'!$B$44:$B$140,'16 Year_History_Results'!BZ613)</f>
        <v>0</v>
      </c>
      <c r="BF613" s="2">
        <f>INDEX('2002'!$B$44:$B$140,'16 Year_History_Results'!CA613)</f>
        <v>4</v>
      </c>
      <c r="BG613" s="2">
        <f>INDEX('2003'!$B$44:$B$140,'16 Year_History_Results'!CB613)</f>
        <v>0</v>
      </c>
      <c r="BH613" s="2">
        <f>INDEX('2004'!$B$44:$B$140,'16 Year_History_Results'!CC613)</f>
        <v>0</v>
      </c>
      <c r="BI613" s="2">
        <f>INDEX('2005'!$B$44:$B$140,'16 Year_History_Results'!CD613)</f>
        <v>0</v>
      </c>
      <c r="BJ613" s="2">
        <f>INDEX('2006'!$B$44:$B$140,'16 Year_History_Results'!CE613)</f>
        <v>0</v>
      </c>
      <c r="BK613" s="2">
        <f>INDEX('2007'!$B$44:$B$140,'16 Year_History_Results'!CF613)</f>
        <v>0</v>
      </c>
      <c r="BL613" s="2">
        <f>INDEX('2008'!$B$44:$B$140,'16 Year_History_Results'!CG613)</f>
        <v>0</v>
      </c>
      <c r="BM613" s="2">
        <f>INDEX('2009'!$B$44:$B$140,'16 Year_History_Results'!CH613)</f>
        <v>0</v>
      </c>
      <c r="BN613" s="2">
        <f>INDEX('2010'!$B$44:$B$140,'16 Year_History_Results'!CI613)</f>
        <v>0</v>
      </c>
      <c r="BO613" s="2">
        <f>INDEX('2011'!$B$44:$B$140,'16 Year_History_Results'!CJ613)</f>
        <v>0</v>
      </c>
      <c r="BP613" s="2">
        <f>INDEX('2012'!$B$44:$B$140,'16 Year_History_Results'!CK613)</f>
        <v>0</v>
      </c>
      <c r="BQ613" s="2">
        <f>INDEX('2013'!$B$44:$B$140,'16 Year_History_Results'!CL613)</f>
        <v>0</v>
      </c>
      <c r="BR613" s="2">
        <f>INDEX('2014'!$B$52:$B$180,'16 Year_History_Results'!CM613)</f>
        <v>0</v>
      </c>
      <c r="BS613" s="147">
        <f>INDEX('2015'!$B$52:$B$308,'16 Year_History_Results'!CN613)</f>
        <v>0</v>
      </c>
      <c r="BT613" s="147">
        <f>INDEX('2016'!$B$52:$B$308,'16 Year_History_Results'!CO613)</f>
        <v>0</v>
      </c>
      <c r="BW613">
        <f t="shared" si="445"/>
        <v>824</v>
      </c>
      <c r="BX613" s="110"/>
      <c r="BY613" s="97"/>
      <c r="BZ613" s="146">
        <f>IF(ISNA(MATCH($BW613,'2001'!$A$44:$A$139,0)),97,MATCH($BW613,'2001'!$A$44:$A$139,0))</f>
        <v>97</v>
      </c>
      <c r="CA613" s="2">
        <f>IF(ISNA(MATCH($BW613,'2002'!$A$44:$A$139,0)),97,MATCH($BW613,'2002'!$A$44:$A$139,0))</f>
        <v>92</v>
      </c>
      <c r="CB613" s="2">
        <f>IF(ISNA(MATCH($BW613,'2003'!$A$44:$A$139,0)),97,MATCH($BW613,'2003'!$A$44:$A$139,0))</f>
        <v>97</v>
      </c>
      <c r="CC613" s="2">
        <f>IF(ISNA(MATCH($BW613,'2004'!$A$44:$A$139,0)),97,MATCH($BW613,'2004'!$A$44:$A$139,0))</f>
        <v>97</v>
      </c>
      <c r="CD613" s="2">
        <f>IF(ISNA(MATCH($BW613,'2005'!$A$44:$A$139,0)),97,MATCH($BW613,'2005'!$A$44:$A$139,0))</f>
        <v>97</v>
      </c>
      <c r="CE613" s="2">
        <f>IF(ISNA(MATCH($BW613,'2006'!$A$44:$A$139,0)),97,MATCH($BW613,'2006'!$A$44:$A$139,0))</f>
        <v>97</v>
      </c>
      <c r="CF613" s="2">
        <f>IF(ISNA(MATCH($BW613,'2007'!$A$44:$A$139,0)),97,MATCH($BW613,'2007'!$A$44:$A$139,0))</f>
        <v>97</v>
      </c>
      <c r="CG613" s="2">
        <f>IF(ISNA(MATCH($BW613,'2008'!$A$44:$A$139,0)),97,MATCH($BW613,'2008'!$A$44:$A$139,0))</f>
        <v>97</v>
      </c>
      <c r="CH613" s="2">
        <f>IF(ISNA(MATCH($BW613,'2009'!$A$44:$A$139,0)),97,MATCH($BW613,'2009'!$A$44:$A$139,0))</f>
        <v>97</v>
      </c>
      <c r="CI613" s="2">
        <f>IF(ISNA(MATCH($BW613,'2010'!$A$44:$A$139,0)),97,MATCH($BW613,'2010'!$A$44:$A$139,0))</f>
        <v>97</v>
      </c>
      <c r="CJ613" s="2">
        <f>IF(ISNA(MATCH($BW613,'2011'!$A$44:$A$139,0)),97,MATCH($BW613,'2011'!$A$44:$A$139,0))</f>
        <v>97</v>
      </c>
      <c r="CK613" s="2">
        <f>IF(ISNA(MATCH($BW613,'2012'!$A$44:$A$139,0)),97,MATCH($BW613,'2012'!$A$44:$A$139,0))</f>
        <v>97</v>
      </c>
      <c r="CL613" s="2">
        <f>IF(ISNA(MATCH($BW613,'2013'!$A$44:$A$139,0)),97,MATCH($BW613,'2013'!$A$44:$A$139,0))</f>
        <v>97</v>
      </c>
      <c r="CM613" s="2">
        <f>IF(ISNA(MATCH($BW613,'2014'!$A$52:$A$179,0)),129,MATCH($BW613,'2014'!$A$52:$A$179,0))</f>
        <v>129</v>
      </c>
      <c r="CN613" s="147">
        <f>IF(ISNA(MATCH($BW613,'2015'!$A$52:$A$307,0)),257,MATCH($BW613,'2015'!$A$52:$A$307,0))</f>
        <v>257</v>
      </c>
      <c r="CO613" s="147">
        <f>IF(ISNA(MATCH($BW613,'2016'!$A$52:$A$307,0)),257,MATCH($BW613,'2016'!$A$52:$A$307,0))</f>
        <v>257</v>
      </c>
      <c r="CQ613">
        <f t="shared" si="477"/>
        <v>824</v>
      </c>
      <c r="CR613" s="281"/>
      <c r="CS613" s="279"/>
      <c r="CT613" s="278">
        <f t="shared" si="478"/>
        <v>0</v>
      </c>
      <c r="CU613" s="279">
        <f t="shared" si="479"/>
        <v>4</v>
      </c>
      <c r="CV613" s="279">
        <f t="shared" si="480"/>
        <v>2.6663999999999999</v>
      </c>
      <c r="CW613" s="279">
        <f t="shared" si="481"/>
        <v>1.7774222399999999</v>
      </c>
      <c r="CX613" s="279">
        <f t="shared" si="482"/>
        <v>1.1848296651839998</v>
      </c>
      <c r="CY613" s="279">
        <f t="shared" si="483"/>
        <v>0.78980745481165426</v>
      </c>
      <c r="CZ613" s="279">
        <f t="shared" si="484"/>
        <v>0.52648564937744868</v>
      </c>
      <c r="DA613" s="279">
        <f t="shared" si="485"/>
        <v>0.35095533387500727</v>
      </c>
      <c r="DB613" s="279">
        <f t="shared" si="486"/>
        <v>0.23394682556107985</v>
      </c>
      <c r="DC613" s="279">
        <f t="shared" si="487"/>
        <v>0.15594895391901581</v>
      </c>
      <c r="DD613" s="279">
        <f t="shared" si="488"/>
        <v>0.10395557268241594</v>
      </c>
      <c r="DE613" s="279">
        <f t="shared" si="489"/>
        <v>6.9296784750098456E-2</v>
      </c>
      <c r="DF613" s="279">
        <f t="shared" si="490"/>
        <v>4.6193236714415629E-2</v>
      </c>
      <c r="DG613" s="279">
        <f t="shared" si="491"/>
        <v>3.0792411593829457E-2</v>
      </c>
      <c r="DH613" s="280">
        <f t="shared" si="492"/>
        <v>2.0526221568446714E-2</v>
      </c>
      <c r="DI613" s="280">
        <f t="shared" si="493"/>
        <v>1.3682779297526579E-2</v>
      </c>
      <c r="DJ613" s="154" t="e">
        <f t="shared" si="494"/>
        <v>#N/A</v>
      </c>
      <c r="DK613" s="279">
        <f t="shared" si="495"/>
        <v>824</v>
      </c>
      <c r="DL613" s="97"/>
      <c r="DM613" s="154"/>
      <c r="DN613" s="267">
        <f t="shared" ref="DN613:DY613" si="544">BE613+AJ613+DM613</f>
        <v>0</v>
      </c>
      <c r="DO613" s="154">
        <f t="shared" si="544"/>
        <v>4</v>
      </c>
      <c r="DP613" s="154">
        <f t="shared" si="544"/>
        <v>4</v>
      </c>
      <c r="DQ613" s="154">
        <f t="shared" si="544"/>
        <v>4</v>
      </c>
      <c r="DR613" s="154">
        <f t="shared" si="544"/>
        <v>4</v>
      </c>
      <c r="DS613" s="154">
        <f t="shared" si="544"/>
        <v>4</v>
      </c>
      <c r="DT613" s="154">
        <f t="shared" si="544"/>
        <v>4</v>
      </c>
      <c r="DU613" s="154">
        <f t="shared" si="544"/>
        <v>4</v>
      </c>
      <c r="DV613" s="154">
        <f t="shared" si="544"/>
        <v>4</v>
      </c>
      <c r="DW613" s="154">
        <f t="shared" si="544"/>
        <v>4</v>
      </c>
      <c r="DX613" s="154">
        <f t="shared" si="544"/>
        <v>4</v>
      </c>
      <c r="DY613" s="154">
        <f t="shared" si="544"/>
        <v>4</v>
      </c>
      <c r="DZ613" s="154">
        <f t="shared" si="497"/>
        <v>4</v>
      </c>
      <c r="EA613" s="154">
        <f t="shared" si="498"/>
        <v>4</v>
      </c>
      <c r="EB613" s="264">
        <f t="shared" si="499"/>
        <v>4</v>
      </c>
      <c r="EC613" s="264">
        <f t="shared" si="500"/>
        <v>4</v>
      </c>
      <c r="ED613" s="154">
        <f t="shared" si="501"/>
        <v>500</v>
      </c>
    </row>
    <row r="614" spans="2:134" ht="13" thickBot="1" x14ac:dyDescent="0.3">
      <c r="B614" s="131">
        <v>365</v>
      </c>
      <c r="C614" s="50">
        <f t="shared" si="530"/>
        <v>5</v>
      </c>
      <c r="D614" s="50">
        <f t="shared" si="532"/>
        <v>0</v>
      </c>
      <c r="E614" s="97"/>
      <c r="F614" s="2">
        <f t="shared" si="512"/>
        <v>609</v>
      </c>
      <c r="G614" s="99">
        <v>1027</v>
      </c>
      <c r="H614" s="98">
        <f>15- COUNTIF(L614:AC614,"#N/A")</f>
        <v>0</v>
      </c>
      <c r="I614" s="131">
        <f>SUM(AH614:AY614)+SUM(BE614:BT614)</f>
        <v>1</v>
      </c>
      <c r="J614" s="398">
        <f>DI614</f>
        <v>1.1548309178603907E-2</v>
      </c>
      <c r="K614" s="456" t="str">
        <f>IF(ISNUMBER(MATCH(G614,'[4]OPR data'!$A$3:$A$2900,0)),"Y","N")</f>
        <v>Y</v>
      </c>
      <c r="L614" s="110"/>
      <c r="M614" s="233"/>
      <c r="N614" s="469" t="e">
        <f>(INDEX(Finish_table!R$4:R$83,MATCH('16 Year_History_Results'!$G614,Finish_table!S$4:S$83,0),1))</f>
        <v>#N/A</v>
      </c>
      <c r="O614" s="233" t="e">
        <f>(INDEX(Finish_table!Z$4:Z$99,MATCH('16 Year_History_Results'!$G614,Finish_table!AA$4:AA$99,0),1))</f>
        <v>#N/A</v>
      </c>
      <c r="P614" s="233" t="e">
        <f>(INDEX(Finish_table!AI$4:AI$99,MATCH('16 Year_History_Results'!$G614,Finish_table!AJ$4:AJ$99,0),1))</f>
        <v>#N/A</v>
      </c>
      <c r="Q614" s="233" t="e">
        <f>(INDEX(Finish_table!AR$4:AR$99,MATCH('16 Year_History_Results'!$G614,Finish_table!AS$4:AS$99,0),1))</f>
        <v>#N/A</v>
      </c>
      <c r="R614" s="233" t="str">
        <f>(INDEX(Finish_table!BA$4:BA$99,MATCH('16 Year_History_Results'!$G614,Finish_table!BB$4:BB$99,0),1))</f>
        <v>QF</v>
      </c>
      <c r="S614" s="233" t="e">
        <f>(INDEX(Finish_table!BJ$4:BJ$99,MATCH('16 Year_History_Results'!$G614,Finish_table!BK$4:BK$99,0),1))</f>
        <v>#N/A</v>
      </c>
      <c r="T614" s="233" t="e">
        <f>(INDEX(Finish_table!BS$4:BS$99,MATCH('16 Year_History_Results'!$G614,Finish_table!BT$4:BT$99,0),1))</f>
        <v>#N/A</v>
      </c>
      <c r="U614" s="233" t="e">
        <f>(INDEX(Finish_table!CB$4:CB$99,MATCH('16 Year_History_Results'!$G614,Finish_table!CC$4:CC$99,0),1))</f>
        <v>#N/A</v>
      </c>
      <c r="V614" s="233" t="e">
        <f>(INDEX(Finish_table!CK$4:CK$99,MATCH('16 Year_History_Results'!$G614,Finish_table!CL$4:CL$99,0),1))</f>
        <v>#N/A</v>
      </c>
      <c r="W614" s="233" t="e">
        <f>(INDEX(Finish_table!CT$4:CT$99,MATCH('16 Year_History_Results'!$G614,Finish_table!CU$4:CU$99,0),1))</f>
        <v>#N/A</v>
      </c>
      <c r="X614" s="233" t="e">
        <f>(INDEX(Finish_table!DC$4:DC$99,MATCH('16 Year_History_Results'!$G614,Finish_table!DD$4:DD$99,0),1))</f>
        <v>#N/A</v>
      </c>
      <c r="Y614" s="233" t="e">
        <f>(INDEX(Finish_table!DL$4:DL$99,MATCH('16 Year_History_Results'!$G614,Finish_table!DM$4:DM$99,0),1))</f>
        <v>#N/A</v>
      </c>
      <c r="Z614" s="233" t="e">
        <f>(INDEX(Finish_table!DU$4:DU$99,MATCH('16 Year_History_Results'!$G614,Finish_table!DV$4:DV$99,0),1))</f>
        <v>#N/A</v>
      </c>
      <c r="AA614" s="233" t="e">
        <f>(INDEX(Finish_table!ED$4:ED$140,MATCH('16 Year_History_Results'!$G614,Finish_table!EE$4:EE$140,0),1))</f>
        <v>#N/A</v>
      </c>
      <c r="AB614" s="233" t="e">
        <f>(INDEX(Finish_table!EM$4:EM$224,MATCH('16 Year_History_Results'!$G614,Finish_table!EN$4:EN$224,0),1))</f>
        <v>#N/A</v>
      </c>
      <c r="AC614" s="253" t="e">
        <f>(INDEX(Finish_table!EW$4:EW$224,MATCH('16 Year_History_Results'!$G614,Finish_table!EX$4:EX$224,0),1))</f>
        <v>#N/A</v>
      </c>
      <c r="AG614">
        <f t="shared" si="476"/>
        <v>1027</v>
      </c>
      <c r="AH614" s="110"/>
      <c r="AI614" s="2"/>
      <c r="AJ614" s="146">
        <f>INDEX('2001'!$C$44:$C$140,'16 Year_History_Results'!BZ614)</f>
        <v>0</v>
      </c>
      <c r="AK614" s="2">
        <f>INDEX('2002'!$C$44:$C$140,'16 Year_History_Results'!CA614)</f>
        <v>0</v>
      </c>
      <c r="AL614" s="2">
        <f>INDEX('2003'!$C$44:$C$140,'16 Year_History_Results'!CB614)</f>
        <v>0</v>
      </c>
      <c r="AM614" s="2">
        <f>INDEX('2004'!$C$44:$C$140,'16 Year_History_Results'!CC614)</f>
        <v>0</v>
      </c>
      <c r="AN614" s="2">
        <f>INDEX('2005'!$C$44:$C$140,'16 Year_History_Results'!CD614)</f>
        <v>0</v>
      </c>
      <c r="AO614" s="2">
        <f>INDEX('2006'!$C$44:$C$140,'16 Year_History_Results'!CE614)</f>
        <v>0</v>
      </c>
      <c r="AP614" s="2">
        <f>INDEX('2007'!$C$44:$C$140,'16 Year_History_Results'!CF614)</f>
        <v>0</v>
      </c>
      <c r="AQ614" s="2">
        <f>INDEX('2008'!$C$44:$C$140,'16 Year_History_Results'!CG614)</f>
        <v>0</v>
      </c>
      <c r="AR614" s="2">
        <f>INDEX('2009'!$C$44:$C$140,'16 Year_History_Results'!CH614)</f>
        <v>0</v>
      </c>
      <c r="AS614" s="2">
        <f>INDEX('2010'!$C$44:$C$140,'16 Year_History_Results'!CI614)</f>
        <v>0</v>
      </c>
      <c r="AT614" s="2">
        <f>INDEX('2011'!$C$44:$C$140,'16 Year_History_Results'!CJ614)</f>
        <v>0</v>
      </c>
      <c r="AU614" s="2">
        <f>INDEX('2012'!$C$44:$C$140,'16 Year_History_Results'!CK614)</f>
        <v>0</v>
      </c>
      <c r="AV614" s="2">
        <f>INDEX('2013'!$C$44:$C$140,'16 Year_History_Results'!CL614)</f>
        <v>0</v>
      </c>
      <c r="AW614" s="2">
        <f>INDEX('2014'!$C$52:$C$180,'16 Year_History_Results'!CM614)</f>
        <v>0</v>
      </c>
      <c r="AX614" s="2">
        <f>INDEX('2015'!$E$52:$E$308,'16 Year_History_Results'!CN614)</f>
        <v>0</v>
      </c>
      <c r="AY614" s="147">
        <f>INDEX('2016'!$E$52:$E$308,'16 Year_History_Results'!CO614)</f>
        <v>0</v>
      </c>
      <c r="AZ614" s="2"/>
      <c r="BB614">
        <f t="shared" si="444"/>
        <v>1027</v>
      </c>
      <c r="BC614" s="110"/>
      <c r="BD614" s="97"/>
      <c r="BE614" s="146">
        <f>INDEX('2001'!$B$44:$B$140,'16 Year_History_Results'!BZ614)</f>
        <v>0</v>
      </c>
      <c r="BF614" s="2">
        <f>INDEX('2002'!$B$44:$B$140,'16 Year_History_Results'!CA614)</f>
        <v>0</v>
      </c>
      <c r="BG614" s="2">
        <f>INDEX('2003'!$B$44:$B$140,'16 Year_History_Results'!CB614)</f>
        <v>0</v>
      </c>
      <c r="BH614" s="2">
        <f>INDEX('2004'!$B$44:$B$140,'16 Year_History_Results'!CC614)</f>
        <v>0</v>
      </c>
      <c r="BI614" s="2">
        <f>INDEX('2005'!$B$44:$B$140,'16 Year_History_Results'!CD614)</f>
        <v>1</v>
      </c>
      <c r="BJ614" s="2">
        <f>INDEX('2006'!$B$44:$B$140,'16 Year_History_Results'!CE614)</f>
        <v>0</v>
      </c>
      <c r="BK614" s="2">
        <f>INDEX('2007'!$B$44:$B$140,'16 Year_History_Results'!CF614)</f>
        <v>0</v>
      </c>
      <c r="BL614" s="2">
        <f>INDEX('2008'!$B$44:$B$140,'16 Year_History_Results'!CG614)</f>
        <v>0</v>
      </c>
      <c r="BM614" s="2">
        <f>INDEX('2009'!$B$44:$B$140,'16 Year_History_Results'!CH614)</f>
        <v>0</v>
      </c>
      <c r="BN614" s="2">
        <f>INDEX('2010'!$B$44:$B$140,'16 Year_History_Results'!CI614)</f>
        <v>0</v>
      </c>
      <c r="BO614" s="2">
        <f>INDEX('2011'!$B$44:$B$140,'16 Year_History_Results'!CJ614)</f>
        <v>0</v>
      </c>
      <c r="BP614" s="2">
        <f>INDEX('2012'!$B$44:$B$140,'16 Year_History_Results'!CK614)</f>
        <v>0</v>
      </c>
      <c r="BQ614" s="2">
        <f>INDEX('2013'!$B$44:$B$140,'16 Year_History_Results'!CL614)</f>
        <v>0</v>
      </c>
      <c r="BR614" s="2">
        <f>INDEX('2014'!$B$52:$B$180,'16 Year_History_Results'!CM614)</f>
        <v>0</v>
      </c>
      <c r="BS614" s="147">
        <f>INDEX('2015'!$B$52:$B$308,'16 Year_History_Results'!CN614)</f>
        <v>0</v>
      </c>
      <c r="BT614" s="147">
        <f>INDEX('2016'!$B$52:$B$308,'16 Year_History_Results'!CO614)</f>
        <v>0</v>
      </c>
      <c r="BW614">
        <f t="shared" si="445"/>
        <v>1027</v>
      </c>
      <c r="BX614" s="110"/>
      <c r="BY614" s="97"/>
      <c r="BZ614" s="146">
        <f>IF(ISNA(MATCH($BW614,'2001'!$A$44:$A$139,0)),97,MATCH($BW614,'2001'!$A$44:$A$139,0))</f>
        <v>97</v>
      </c>
      <c r="CA614" s="2">
        <f>IF(ISNA(MATCH($BW614,'2002'!$A$44:$A$139,0)),97,MATCH($BW614,'2002'!$A$44:$A$139,0))</f>
        <v>97</v>
      </c>
      <c r="CB614" s="2">
        <f>IF(ISNA(MATCH($BW614,'2003'!$A$44:$A$139,0)),97,MATCH($BW614,'2003'!$A$44:$A$139,0))</f>
        <v>97</v>
      </c>
      <c r="CC614" s="2">
        <f>IF(ISNA(MATCH($BW614,'2004'!$A$44:$A$139,0)),97,MATCH($BW614,'2004'!$A$44:$A$139,0))</f>
        <v>97</v>
      </c>
      <c r="CD614" s="2">
        <f>IF(ISNA(MATCH($BW614,'2005'!$A$44:$A$139,0)),97,MATCH($BW614,'2005'!$A$44:$A$139,0))</f>
        <v>78</v>
      </c>
      <c r="CE614" s="2">
        <f>IF(ISNA(MATCH($BW614,'2006'!$A$44:$A$139,0)),97,MATCH($BW614,'2006'!$A$44:$A$139,0))</f>
        <v>97</v>
      </c>
      <c r="CF614" s="2">
        <f>IF(ISNA(MATCH($BW614,'2007'!$A$44:$A$139,0)),97,MATCH($BW614,'2007'!$A$44:$A$139,0))</f>
        <v>97</v>
      </c>
      <c r="CG614" s="2">
        <f>IF(ISNA(MATCH($BW614,'2008'!$A$44:$A$139,0)),97,MATCH($BW614,'2008'!$A$44:$A$139,0))</f>
        <v>97</v>
      </c>
      <c r="CH614" s="2">
        <f>IF(ISNA(MATCH($BW614,'2009'!$A$44:$A$139,0)),97,MATCH($BW614,'2009'!$A$44:$A$139,0))</f>
        <v>97</v>
      </c>
      <c r="CI614" s="2">
        <f>IF(ISNA(MATCH($BW614,'2010'!$A$44:$A$139,0)),97,MATCH($BW614,'2010'!$A$44:$A$139,0))</f>
        <v>97</v>
      </c>
      <c r="CJ614" s="2">
        <f>IF(ISNA(MATCH($BW614,'2011'!$A$44:$A$139,0)),97,MATCH($BW614,'2011'!$A$44:$A$139,0))</f>
        <v>97</v>
      </c>
      <c r="CK614" s="2">
        <f>IF(ISNA(MATCH($BW614,'2012'!$A$44:$A$139,0)),97,MATCH($BW614,'2012'!$A$44:$A$139,0))</f>
        <v>97</v>
      </c>
      <c r="CL614" s="2">
        <f>IF(ISNA(MATCH($BW614,'2013'!$A$44:$A$139,0)),97,MATCH($BW614,'2013'!$A$44:$A$139,0))</f>
        <v>97</v>
      </c>
      <c r="CM614" s="2">
        <f>IF(ISNA(MATCH($BW614,'2014'!$A$52:$A$179,0)),129,MATCH($BW614,'2014'!$A$52:$A$179,0))</f>
        <v>129</v>
      </c>
      <c r="CN614" s="147">
        <f>IF(ISNA(MATCH($BW614,'2015'!$A$52:$A$307,0)),257,MATCH($BW614,'2015'!$A$52:$A$307,0))</f>
        <v>257</v>
      </c>
      <c r="CO614" s="147">
        <f>IF(ISNA(MATCH($BW614,'2016'!$A$52:$A$307,0)),257,MATCH($BW614,'2016'!$A$52:$A$307,0))</f>
        <v>257</v>
      </c>
      <c r="CQ614">
        <f t="shared" si="477"/>
        <v>1027</v>
      </c>
      <c r="CR614" s="281"/>
      <c r="CS614" s="279"/>
      <c r="CT614" s="278">
        <f t="shared" si="478"/>
        <v>0</v>
      </c>
      <c r="CU614" s="279">
        <f t="shared" si="479"/>
        <v>0</v>
      </c>
      <c r="CV614" s="279">
        <f t="shared" si="480"/>
        <v>0</v>
      </c>
      <c r="CW614" s="279">
        <f t="shared" si="481"/>
        <v>0</v>
      </c>
      <c r="CX614" s="279">
        <f t="shared" si="482"/>
        <v>1</v>
      </c>
      <c r="CY614" s="279">
        <f t="shared" si="483"/>
        <v>0.66659999999999997</v>
      </c>
      <c r="CZ614" s="279">
        <f t="shared" si="484"/>
        <v>0.44435555999999998</v>
      </c>
      <c r="DA614" s="279">
        <f t="shared" si="485"/>
        <v>0.29620741629599995</v>
      </c>
      <c r="DB614" s="279">
        <f t="shared" si="486"/>
        <v>0.19745186370291357</v>
      </c>
      <c r="DC614" s="279">
        <f t="shared" si="487"/>
        <v>0.13162141234436217</v>
      </c>
      <c r="DD614" s="279">
        <f t="shared" si="488"/>
        <v>8.7738833468751817E-2</v>
      </c>
      <c r="DE614" s="279">
        <f t="shared" si="489"/>
        <v>5.8486706390269962E-2</v>
      </c>
      <c r="DF614" s="279">
        <f t="shared" si="490"/>
        <v>3.8987238479753952E-2</v>
      </c>
      <c r="DG614" s="279">
        <f t="shared" si="491"/>
        <v>2.5988893170603985E-2</v>
      </c>
      <c r="DH614" s="280">
        <f t="shared" si="492"/>
        <v>1.7324196187524614E-2</v>
      </c>
      <c r="DI614" s="280">
        <f t="shared" si="493"/>
        <v>1.1548309178603907E-2</v>
      </c>
      <c r="DJ614" s="154" t="e">
        <f t="shared" si="494"/>
        <v>#N/A</v>
      </c>
      <c r="DK614" s="279">
        <f t="shared" si="495"/>
        <v>1027</v>
      </c>
      <c r="DL614" s="97"/>
      <c r="DM614" s="154"/>
      <c r="DN614" s="267">
        <f t="shared" ref="DN614:DY614" si="545">BE614+AJ614+DM614</f>
        <v>0</v>
      </c>
      <c r="DO614" s="154">
        <f t="shared" si="545"/>
        <v>0</v>
      </c>
      <c r="DP614" s="154">
        <f t="shared" si="545"/>
        <v>0</v>
      </c>
      <c r="DQ614" s="154">
        <f t="shared" si="545"/>
        <v>0</v>
      </c>
      <c r="DR614" s="154">
        <f t="shared" si="545"/>
        <v>1</v>
      </c>
      <c r="DS614" s="154">
        <f t="shared" si="545"/>
        <v>1</v>
      </c>
      <c r="DT614" s="154">
        <f t="shared" si="545"/>
        <v>1</v>
      </c>
      <c r="DU614" s="154">
        <f t="shared" si="545"/>
        <v>1</v>
      </c>
      <c r="DV614" s="154">
        <f t="shared" si="545"/>
        <v>1</v>
      </c>
      <c r="DW614" s="154">
        <f t="shared" si="545"/>
        <v>1</v>
      </c>
      <c r="DX614" s="154">
        <f t="shared" si="545"/>
        <v>1</v>
      </c>
      <c r="DY614" s="154">
        <f t="shared" si="545"/>
        <v>1</v>
      </c>
      <c r="DZ614" s="154">
        <f t="shared" si="497"/>
        <v>1</v>
      </c>
      <c r="EA614" s="154">
        <f t="shared" si="498"/>
        <v>1</v>
      </c>
      <c r="EB614" s="264">
        <f t="shared" si="499"/>
        <v>1</v>
      </c>
      <c r="EC614" s="264">
        <f t="shared" si="500"/>
        <v>1</v>
      </c>
      <c r="ED614" s="154">
        <f t="shared" si="501"/>
        <v>512</v>
      </c>
    </row>
    <row r="615" spans="2:134" ht="13" thickBot="1" x14ac:dyDescent="0.3">
      <c r="B615" s="142">
        <v>365</v>
      </c>
      <c r="C615" s="50">
        <f t="shared" si="530"/>
        <v>6</v>
      </c>
      <c r="D615" s="50">
        <f t="shared" si="532"/>
        <v>0</v>
      </c>
      <c r="E615" s="97"/>
      <c r="F615" s="2">
        <f t="shared" si="512"/>
        <v>610</v>
      </c>
      <c r="G615" s="99">
        <v>145</v>
      </c>
      <c r="H615" s="98">
        <f>15- COUNTIF(L615:AC615,"#N/A")</f>
        <v>0</v>
      </c>
      <c r="I615" s="131">
        <f>SUM(AH615:AY615)+SUM(BE615:BT615)</f>
        <v>3</v>
      </c>
      <c r="J615" s="398">
        <f>DI615</f>
        <v>1.0262084473144938E-2</v>
      </c>
      <c r="K615" s="456" t="str">
        <f>IF(ISNUMBER(MATCH(G615,'[4]OPR data'!$A$3:$A$2900,0)),"Y","N")</f>
        <v>Y</v>
      </c>
      <c r="L615" s="110"/>
      <c r="M615" s="233"/>
      <c r="N615" s="469" t="e">
        <f>(INDEX(Finish_table!R$4:R$83,MATCH('16 Year_History_Results'!$G615,Finish_table!S$4:S$83,0),1))</f>
        <v>#N/A</v>
      </c>
      <c r="O615" s="233" t="str">
        <f>(INDEX(Finish_table!Z$4:Z$99,MATCH('16 Year_History_Results'!$G615,Finish_table!AA$4:AA$99,0),1))</f>
        <v>QF</v>
      </c>
      <c r="P615" s="233" t="e">
        <f>(INDEX(Finish_table!AI$4:AI$99,MATCH('16 Year_History_Results'!$G615,Finish_table!AJ$4:AJ$99,0),1))</f>
        <v>#N/A</v>
      </c>
      <c r="Q615" s="233" t="e">
        <f>(INDEX(Finish_table!AR$4:AR$99,MATCH('16 Year_History_Results'!$G615,Finish_table!AS$4:AS$99,0),1))</f>
        <v>#N/A</v>
      </c>
      <c r="R615" s="233" t="e">
        <f>(INDEX(Finish_table!BA$4:BA$99,MATCH('16 Year_History_Results'!$G615,Finish_table!BB$4:BB$99,0),1))</f>
        <v>#N/A</v>
      </c>
      <c r="S615" s="233" t="e">
        <f>(INDEX(Finish_table!BJ$4:BJ$99,MATCH('16 Year_History_Results'!$G615,Finish_table!BK$4:BK$99,0),1))</f>
        <v>#N/A</v>
      </c>
      <c r="T615" s="233" t="e">
        <f>(INDEX(Finish_table!BS$4:BS$99,MATCH('16 Year_History_Results'!$G615,Finish_table!BT$4:BT$99,0),1))</f>
        <v>#N/A</v>
      </c>
      <c r="U615" s="233" t="e">
        <f>(INDEX(Finish_table!CB$4:CB$99,MATCH('16 Year_History_Results'!$G615,Finish_table!CC$4:CC$99,0),1))</f>
        <v>#N/A</v>
      </c>
      <c r="V615" s="233" t="e">
        <f>(INDEX(Finish_table!CK$4:CK$99,MATCH('16 Year_History_Results'!$G615,Finish_table!CL$4:CL$99,0),1))</f>
        <v>#N/A</v>
      </c>
      <c r="W615" s="233" t="e">
        <f>(INDEX(Finish_table!CT$4:CT$99,MATCH('16 Year_History_Results'!$G615,Finish_table!CU$4:CU$99,0),1))</f>
        <v>#N/A</v>
      </c>
      <c r="X615" s="233" t="e">
        <f>(INDEX(Finish_table!DC$4:DC$99,MATCH('16 Year_History_Results'!$G615,Finish_table!DD$4:DD$99,0),1))</f>
        <v>#N/A</v>
      </c>
      <c r="Y615" s="233" t="e">
        <f>(INDEX(Finish_table!DL$4:DL$99,MATCH('16 Year_History_Results'!$G615,Finish_table!DM$4:DM$99,0),1))</f>
        <v>#N/A</v>
      </c>
      <c r="Z615" s="233" t="e">
        <f>(INDEX(Finish_table!DU$4:DU$99,MATCH('16 Year_History_Results'!$G615,Finish_table!DV$4:DV$99,0),1))</f>
        <v>#N/A</v>
      </c>
      <c r="AA615" s="233" t="e">
        <f>(INDEX(Finish_table!ED$4:ED$140,MATCH('16 Year_History_Results'!$G615,Finish_table!EE$4:EE$140,0),1))</f>
        <v>#N/A</v>
      </c>
      <c r="AB615" s="233" t="e">
        <f>(INDEX(Finish_table!EM$4:EM$224,MATCH('16 Year_History_Results'!$G615,Finish_table!EN$4:EN$224,0),1))</f>
        <v>#N/A</v>
      </c>
      <c r="AC615" s="253" t="e">
        <f>(INDEX(Finish_table!EW$4:EW$224,MATCH('16 Year_History_Results'!$G615,Finish_table!EX$4:EX$224,0),1))</f>
        <v>#N/A</v>
      </c>
      <c r="AG615">
        <f t="shared" si="476"/>
        <v>145</v>
      </c>
      <c r="AH615" s="110"/>
      <c r="AI615" s="2"/>
      <c r="AJ615" s="146">
        <f>INDEX('2001'!$C$44:$C$140,'16 Year_History_Results'!BZ615)</f>
        <v>0</v>
      </c>
      <c r="AK615" s="2">
        <f>INDEX('2002'!$C$44:$C$140,'16 Year_History_Results'!CA615)</f>
        <v>0</v>
      </c>
      <c r="AL615" s="2">
        <f>INDEX('2003'!$C$44:$C$140,'16 Year_History_Results'!CB615)</f>
        <v>0</v>
      </c>
      <c r="AM615" s="2">
        <f>INDEX('2004'!$C$44:$C$140,'16 Year_History_Results'!CC615)</f>
        <v>0</v>
      </c>
      <c r="AN615" s="2">
        <f>INDEX('2005'!$C$44:$C$140,'16 Year_History_Results'!CD615)</f>
        <v>0</v>
      </c>
      <c r="AO615" s="2">
        <f>INDEX('2006'!$C$44:$C$140,'16 Year_History_Results'!CE615)</f>
        <v>0</v>
      </c>
      <c r="AP615" s="2">
        <f>INDEX('2007'!$C$44:$C$140,'16 Year_History_Results'!CF615)</f>
        <v>0</v>
      </c>
      <c r="AQ615" s="2">
        <f>INDEX('2008'!$C$44:$C$140,'16 Year_History_Results'!CG615)</f>
        <v>0</v>
      </c>
      <c r="AR615" s="2">
        <f>INDEX('2009'!$C$44:$C$140,'16 Year_History_Results'!CH615)</f>
        <v>0</v>
      </c>
      <c r="AS615" s="2">
        <f>INDEX('2010'!$C$44:$C$140,'16 Year_History_Results'!CI615)</f>
        <v>0</v>
      </c>
      <c r="AT615" s="2">
        <f>INDEX('2011'!$C$44:$C$140,'16 Year_History_Results'!CJ615)</f>
        <v>0</v>
      </c>
      <c r="AU615" s="2">
        <f>INDEX('2012'!$C$44:$C$140,'16 Year_History_Results'!CK615)</f>
        <v>0</v>
      </c>
      <c r="AV615" s="2">
        <f>INDEX('2013'!$C$44:$C$140,'16 Year_History_Results'!CL615)</f>
        <v>0</v>
      </c>
      <c r="AW615" s="2">
        <f>INDEX('2014'!$C$52:$C$180,'16 Year_History_Results'!CM615)</f>
        <v>0</v>
      </c>
      <c r="AX615" s="2">
        <f>INDEX('2015'!$E$52:$E$308,'16 Year_History_Results'!CN615)</f>
        <v>0</v>
      </c>
      <c r="AY615" s="147">
        <f>INDEX('2016'!$E$52:$E$308,'16 Year_History_Results'!CO615)</f>
        <v>0</v>
      </c>
      <c r="AZ615" s="2"/>
      <c r="BB615">
        <f t="shared" si="444"/>
        <v>145</v>
      </c>
      <c r="BC615" s="110"/>
      <c r="BD615" s="97"/>
      <c r="BE615" s="146">
        <f>INDEX('2001'!$B$44:$B$140,'16 Year_History_Results'!BZ615)</f>
        <v>0</v>
      </c>
      <c r="BF615" s="2">
        <f>INDEX('2002'!$B$44:$B$140,'16 Year_History_Results'!CA615)</f>
        <v>3</v>
      </c>
      <c r="BG615" s="2">
        <f>INDEX('2003'!$B$44:$B$140,'16 Year_History_Results'!CB615)</f>
        <v>0</v>
      </c>
      <c r="BH615" s="2">
        <f>INDEX('2004'!$B$44:$B$140,'16 Year_History_Results'!CC615)</f>
        <v>0</v>
      </c>
      <c r="BI615" s="2">
        <f>INDEX('2005'!$B$44:$B$140,'16 Year_History_Results'!CD615)</f>
        <v>0</v>
      </c>
      <c r="BJ615" s="2">
        <f>INDEX('2006'!$B$44:$B$140,'16 Year_History_Results'!CE615)</f>
        <v>0</v>
      </c>
      <c r="BK615" s="2">
        <f>INDEX('2007'!$B$44:$B$140,'16 Year_History_Results'!CF615)</f>
        <v>0</v>
      </c>
      <c r="BL615" s="2">
        <f>INDEX('2008'!$B$44:$B$140,'16 Year_History_Results'!CG615)</f>
        <v>0</v>
      </c>
      <c r="BM615" s="2">
        <f>INDEX('2009'!$B$44:$B$140,'16 Year_History_Results'!CH615)</f>
        <v>0</v>
      </c>
      <c r="BN615" s="2">
        <f>INDEX('2010'!$B$44:$B$140,'16 Year_History_Results'!CI615)</f>
        <v>0</v>
      </c>
      <c r="BO615" s="2">
        <f>INDEX('2011'!$B$44:$B$140,'16 Year_History_Results'!CJ615)</f>
        <v>0</v>
      </c>
      <c r="BP615" s="2">
        <f>INDEX('2012'!$B$44:$B$140,'16 Year_History_Results'!CK615)</f>
        <v>0</v>
      </c>
      <c r="BQ615" s="2">
        <f>INDEX('2013'!$B$44:$B$140,'16 Year_History_Results'!CL615)</f>
        <v>0</v>
      </c>
      <c r="BR615" s="2">
        <f>INDEX('2014'!$B$52:$B$180,'16 Year_History_Results'!CM615)</f>
        <v>0</v>
      </c>
      <c r="BS615" s="147">
        <f>INDEX('2015'!$B$52:$B$308,'16 Year_History_Results'!CN615)</f>
        <v>0</v>
      </c>
      <c r="BT615" s="147">
        <f>INDEX('2016'!$B$52:$B$308,'16 Year_History_Results'!CO615)</f>
        <v>0</v>
      </c>
      <c r="BW615">
        <f t="shared" si="445"/>
        <v>145</v>
      </c>
      <c r="BX615" s="110"/>
      <c r="BY615" s="97"/>
      <c r="BZ615" s="146">
        <f>IF(ISNA(MATCH($BW615,'2001'!$A$44:$A$139,0)),97,MATCH($BW615,'2001'!$A$44:$A$139,0))</f>
        <v>97</v>
      </c>
      <c r="CA615" s="2">
        <f>IF(ISNA(MATCH($BW615,'2002'!$A$44:$A$139,0)),97,MATCH($BW615,'2002'!$A$44:$A$139,0))</f>
        <v>32</v>
      </c>
      <c r="CB615" s="2">
        <f>IF(ISNA(MATCH($BW615,'2003'!$A$44:$A$139,0)),97,MATCH($BW615,'2003'!$A$44:$A$139,0))</f>
        <v>97</v>
      </c>
      <c r="CC615" s="2">
        <f>IF(ISNA(MATCH($BW615,'2004'!$A$44:$A$139,0)),97,MATCH($BW615,'2004'!$A$44:$A$139,0))</f>
        <v>97</v>
      </c>
      <c r="CD615" s="2">
        <f>IF(ISNA(MATCH($BW615,'2005'!$A$44:$A$139,0)),97,MATCH($BW615,'2005'!$A$44:$A$139,0))</f>
        <v>97</v>
      </c>
      <c r="CE615" s="2">
        <f>IF(ISNA(MATCH($BW615,'2006'!$A$44:$A$139,0)),97,MATCH($BW615,'2006'!$A$44:$A$139,0))</f>
        <v>97</v>
      </c>
      <c r="CF615" s="2">
        <f>IF(ISNA(MATCH($BW615,'2007'!$A$44:$A$139,0)),97,MATCH($BW615,'2007'!$A$44:$A$139,0))</f>
        <v>97</v>
      </c>
      <c r="CG615" s="2">
        <f>IF(ISNA(MATCH($BW615,'2008'!$A$44:$A$139,0)),97,MATCH($BW615,'2008'!$A$44:$A$139,0))</f>
        <v>97</v>
      </c>
      <c r="CH615" s="2">
        <f>IF(ISNA(MATCH($BW615,'2009'!$A$44:$A$139,0)),97,MATCH($BW615,'2009'!$A$44:$A$139,0))</f>
        <v>97</v>
      </c>
      <c r="CI615" s="2">
        <f>IF(ISNA(MATCH($BW615,'2010'!$A$44:$A$139,0)),97,MATCH($BW615,'2010'!$A$44:$A$139,0))</f>
        <v>97</v>
      </c>
      <c r="CJ615" s="2">
        <f>IF(ISNA(MATCH($BW615,'2011'!$A$44:$A$139,0)),97,MATCH($BW615,'2011'!$A$44:$A$139,0))</f>
        <v>97</v>
      </c>
      <c r="CK615" s="2">
        <f>IF(ISNA(MATCH($BW615,'2012'!$A$44:$A$139,0)),97,MATCH($BW615,'2012'!$A$44:$A$139,0))</f>
        <v>97</v>
      </c>
      <c r="CL615" s="2">
        <f>IF(ISNA(MATCH($BW615,'2013'!$A$44:$A$139,0)),97,MATCH($BW615,'2013'!$A$44:$A$139,0))</f>
        <v>97</v>
      </c>
      <c r="CM615" s="2">
        <f>IF(ISNA(MATCH($BW615,'2014'!$A$52:$A$179,0)),129,MATCH($BW615,'2014'!$A$52:$A$179,0))</f>
        <v>129</v>
      </c>
      <c r="CN615" s="147">
        <f>IF(ISNA(MATCH($BW615,'2015'!$A$52:$A$307,0)),257,MATCH($BW615,'2015'!$A$52:$A$307,0))</f>
        <v>257</v>
      </c>
      <c r="CO615" s="147">
        <f>IF(ISNA(MATCH($BW615,'2016'!$A$52:$A$307,0)),257,MATCH($BW615,'2016'!$A$52:$A$307,0))</f>
        <v>257</v>
      </c>
      <c r="CQ615">
        <f t="shared" si="477"/>
        <v>145</v>
      </c>
      <c r="CR615" s="281"/>
      <c r="CS615" s="279"/>
      <c r="CT615" s="278">
        <f t="shared" si="478"/>
        <v>0</v>
      </c>
      <c r="CU615" s="279">
        <f t="shared" si="479"/>
        <v>3</v>
      </c>
      <c r="CV615" s="279">
        <f t="shared" si="480"/>
        <v>1.9998</v>
      </c>
      <c r="CW615" s="279">
        <f t="shared" si="481"/>
        <v>1.3330666799999999</v>
      </c>
      <c r="CX615" s="279">
        <f t="shared" si="482"/>
        <v>0.8886222488879999</v>
      </c>
      <c r="CY615" s="279">
        <f t="shared" si="483"/>
        <v>0.5923555911087407</v>
      </c>
      <c r="CZ615" s="279">
        <f t="shared" si="484"/>
        <v>0.39486423703308654</v>
      </c>
      <c r="DA615" s="279">
        <f t="shared" si="485"/>
        <v>0.26321650040625549</v>
      </c>
      <c r="DB615" s="279">
        <f t="shared" si="486"/>
        <v>0.17546011917080989</v>
      </c>
      <c r="DC615" s="279">
        <f t="shared" si="487"/>
        <v>0.11696171543926187</v>
      </c>
      <c r="DD615" s="279">
        <f t="shared" si="488"/>
        <v>7.7966679511811965E-2</v>
      </c>
      <c r="DE615" s="279">
        <f t="shared" si="489"/>
        <v>5.1972588562573856E-2</v>
      </c>
      <c r="DF615" s="279">
        <f t="shared" si="490"/>
        <v>3.4644927535811727E-2</v>
      </c>
      <c r="DG615" s="279">
        <f t="shared" si="491"/>
        <v>2.3094308695372098E-2</v>
      </c>
      <c r="DH615" s="280">
        <f t="shared" si="492"/>
        <v>1.539466617633504E-2</v>
      </c>
      <c r="DI615" s="280">
        <f t="shared" si="493"/>
        <v>1.0262084473144938E-2</v>
      </c>
      <c r="DJ615" s="154" t="e">
        <f t="shared" si="494"/>
        <v>#N/A</v>
      </c>
      <c r="DK615" s="279">
        <f t="shared" si="495"/>
        <v>145</v>
      </c>
      <c r="DL615" s="97"/>
      <c r="DM615" s="154"/>
      <c r="DN615" s="267">
        <f t="shared" ref="DN615:DY615" si="546">BE615+AJ615+DM615</f>
        <v>0</v>
      </c>
      <c r="DO615" s="154">
        <f t="shared" si="546"/>
        <v>3</v>
      </c>
      <c r="DP615" s="154">
        <f t="shared" si="546"/>
        <v>3</v>
      </c>
      <c r="DQ615" s="154">
        <f t="shared" si="546"/>
        <v>3</v>
      </c>
      <c r="DR615" s="154">
        <f t="shared" si="546"/>
        <v>3</v>
      </c>
      <c r="DS615" s="154">
        <f t="shared" si="546"/>
        <v>3</v>
      </c>
      <c r="DT615" s="154">
        <f t="shared" si="546"/>
        <v>3</v>
      </c>
      <c r="DU615" s="154">
        <f t="shared" si="546"/>
        <v>3</v>
      </c>
      <c r="DV615" s="154">
        <f t="shared" si="546"/>
        <v>3</v>
      </c>
      <c r="DW615" s="154">
        <f t="shared" si="546"/>
        <v>3</v>
      </c>
      <c r="DX615" s="154">
        <f t="shared" si="546"/>
        <v>3</v>
      </c>
      <c r="DY615" s="154">
        <f t="shared" si="546"/>
        <v>3</v>
      </c>
      <c r="DZ615" s="154">
        <f t="shared" si="497"/>
        <v>3</v>
      </c>
      <c r="EA615" s="154">
        <f t="shared" si="498"/>
        <v>3</v>
      </c>
      <c r="EB615" s="264">
        <f t="shared" si="499"/>
        <v>3</v>
      </c>
      <c r="EC615" s="264">
        <f t="shared" si="500"/>
        <v>3</v>
      </c>
      <c r="ED615" s="154">
        <f t="shared" si="501"/>
        <v>505</v>
      </c>
    </row>
    <row r="616" spans="2:134" ht="13" thickBot="1" x14ac:dyDescent="0.3">
      <c r="B616" s="131">
        <v>365</v>
      </c>
      <c r="C616" s="50">
        <f t="shared" si="530"/>
        <v>7</v>
      </c>
      <c r="D616" s="50">
        <f t="shared" si="532"/>
        <v>0</v>
      </c>
      <c r="E616" s="97"/>
      <c r="F616" s="2">
        <f t="shared" si="512"/>
        <v>611</v>
      </c>
      <c r="G616" s="99">
        <v>94</v>
      </c>
      <c r="H616" s="98">
        <f>15- COUNTIF(L616:AC616,"#N/A")</f>
        <v>0</v>
      </c>
      <c r="I616" s="131">
        <f>SUM(AH616:AY616)+SUM(BE616:BT616)</f>
        <v>2</v>
      </c>
      <c r="J616" s="398">
        <f>DI616</f>
        <v>6.8413896487632894E-3</v>
      </c>
      <c r="K616" s="456" t="str">
        <f>IF(ISNUMBER(MATCH(G616,'[4]OPR data'!$A$3:$A$2900,0)),"Y","N")</f>
        <v>Y</v>
      </c>
      <c r="L616" s="110"/>
      <c r="M616" s="233"/>
      <c r="N616" s="469" t="e">
        <f>(INDEX(Finish_table!R$4:R$83,MATCH('16 Year_History_Results'!$G616,Finish_table!S$4:S$83,0),1))</f>
        <v>#N/A</v>
      </c>
      <c r="O616" s="233" t="str">
        <f>(INDEX(Finish_table!Z$4:Z$99,MATCH('16 Year_History_Results'!$G616,Finish_table!AA$4:AA$99,0),1))</f>
        <v>QF</v>
      </c>
      <c r="P616" s="233" t="e">
        <f>(INDEX(Finish_table!AI$4:AI$99,MATCH('16 Year_History_Results'!$G616,Finish_table!AJ$4:AJ$99,0),1))</f>
        <v>#N/A</v>
      </c>
      <c r="Q616" s="233" t="e">
        <f>(INDEX(Finish_table!AR$4:AR$99,MATCH('16 Year_History_Results'!$G616,Finish_table!AS$4:AS$99,0),1))</f>
        <v>#N/A</v>
      </c>
      <c r="R616" s="233" t="e">
        <f>(INDEX(Finish_table!BA$4:BA$99,MATCH('16 Year_History_Results'!$G616,Finish_table!BB$4:BB$99,0),1))</f>
        <v>#N/A</v>
      </c>
      <c r="S616" s="233" t="e">
        <f>(INDEX(Finish_table!BJ$4:BJ$99,MATCH('16 Year_History_Results'!$G616,Finish_table!BK$4:BK$99,0),1))</f>
        <v>#N/A</v>
      </c>
      <c r="T616" s="233" t="e">
        <f>(INDEX(Finish_table!BS$4:BS$99,MATCH('16 Year_History_Results'!$G616,Finish_table!BT$4:BT$99,0),1))</f>
        <v>#N/A</v>
      </c>
      <c r="U616" s="233" t="e">
        <f>(INDEX(Finish_table!CB$4:CB$99,MATCH('16 Year_History_Results'!$G616,Finish_table!CC$4:CC$99,0),1))</f>
        <v>#N/A</v>
      </c>
      <c r="V616" s="233" t="e">
        <f>(INDEX(Finish_table!CK$4:CK$99,MATCH('16 Year_History_Results'!$G616,Finish_table!CL$4:CL$99,0),1))</f>
        <v>#N/A</v>
      </c>
      <c r="W616" s="233" t="e">
        <f>(INDEX(Finish_table!CT$4:CT$99,MATCH('16 Year_History_Results'!$G616,Finish_table!CU$4:CU$99,0),1))</f>
        <v>#N/A</v>
      </c>
      <c r="X616" s="233" t="e">
        <f>(INDEX(Finish_table!DC$4:DC$99,MATCH('16 Year_History_Results'!$G616,Finish_table!DD$4:DD$99,0),1))</f>
        <v>#N/A</v>
      </c>
      <c r="Y616" s="233" t="e">
        <f>(INDEX(Finish_table!DL$4:DL$99,MATCH('16 Year_History_Results'!$G616,Finish_table!DM$4:DM$99,0),1))</f>
        <v>#N/A</v>
      </c>
      <c r="Z616" s="233" t="e">
        <f>(INDEX(Finish_table!DU$4:DU$99,MATCH('16 Year_History_Results'!$G616,Finish_table!DV$4:DV$99,0),1))</f>
        <v>#N/A</v>
      </c>
      <c r="AA616" s="233" t="e">
        <f>(INDEX(Finish_table!ED$4:ED$140,MATCH('16 Year_History_Results'!$G616,Finish_table!EE$4:EE$140,0),1))</f>
        <v>#N/A</v>
      </c>
      <c r="AB616" s="233" t="e">
        <f>(INDEX(Finish_table!EM$4:EM$224,MATCH('16 Year_History_Results'!$G616,Finish_table!EN$4:EN$224,0),1))</f>
        <v>#N/A</v>
      </c>
      <c r="AC616" s="253" t="e">
        <f>(INDEX(Finish_table!EW$4:EW$224,MATCH('16 Year_History_Results'!$G616,Finish_table!EX$4:EX$224,0),1))</f>
        <v>#N/A</v>
      </c>
      <c r="AG616">
        <f t="shared" si="476"/>
        <v>94</v>
      </c>
      <c r="AH616" s="110"/>
      <c r="AI616" s="2"/>
      <c r="AJ616" s="146">
        <f>INDEX('2001'!$C$44:$C$140,'16 Year_History_Results'!BZ616)</f>
        <v>0</v>
      </c>
      <c r="AK616" s="2">
        <f>INDEX('2002'!$C$44:$C$140,'16 Year_History_Results'!CA616)</f>
        <v>0</v>
      </c>
      <c r="AL616" s="2">
        <f>INDEX('2003'!$C$44:$C$140,'16 Year_History_Results'!CB616)</f>
        <v>0</v>
      </c>
      <c r="AM616" s="2">
        <f>INDEX('2004'!$C$44:$C$140,'16 Year_History_Results'!CC616)</f>
        <v>0</v>
      </c>
      <c r="AN616" s="2">
        <f>INDEX('2005'!$C$44:$C$140,'16 Year_History_Results'!CD616)</f>
        <v>0</v>
      </c>
      <c r="AO616" s="2">
        <f>INDEX('2006'!$C$44:$C$140,'16 Year_History_Results'!CE616)</f>
        <v>0</v>
      </c>
      <c r="AP616" s="2">
        <f>INDEX('2007'!$C$44:$C$140,'16 Year_History_Results'!CF616)</f>
        <v>0</v>
      </c>
      <c r="AQ616" s="2">
        <f>INDEX('2008'!$C$44:$C$140,'16 Year_History_Results'!CG616)</f>
        <v>0</v>
      </c>
      <c r="AR616" s="2">
        <f>INDEX('2009'!$C$44:$C$140,'16 Year_History_Results'!CH616)</f>
        <v>0</v>
      </c>
      <c r="AS616" s="2">
        <f>INDEX('2010'!$C$44:$C$140,'16 Year_History_Results'!CI616)</f>
        <v>0</v>
      </c>
      <c r="AT616" s="2">
        <f>INDEX('2011'!$C$44:$C$140,'16 Year_History_Results'!CJ616)</f>
        <v>0</v>
      </c>
      <c r="AU616" s="2">
        <f>INDEX('2012'!$C$44:$C$140,'16 Year_History_Results'!CK616)</f>
        <v>0</v>
      </c>
      <c r="AV616" s="2">
        <f>INDEX('2013'!$C$44:$C$140,'16 Year_History_Results'!CL616)</f>
        <v>0</v>
      </c>
      <c r="AW616" s="2">
        <f>INDEX('2014'!$C$52:$C$180,'16 Year_History_Results'!CM616)</f>
        <v>0</v>
      </c>
      <c r="AX616" s="2">
        <f>INDEX('2015'!$E$52:$E$308,'16 Year_History_Results'!CN616)</f>
        <v>0</v>
      </c>
      <c r="AY616" s="147">
        <f>INDEX('2016'!$E$52:$E$308,'16 Year_History_Results'!CO616)</f>
        <v>0</v>
      </c>
      <c r="AZ616" s="2"/>
      <c r="BB616">
        <f t="shared" si="444"/>
        <v>94</v>
      </c>
      <c r="BC616" s="110"/>
      <c r="BD616" s="97"/>
      <c r="BE616" s="146">
        <f>INDEX('2001'!$B$44:$B$140,'16 Year_History_Results'!BZ616)</f>
        <v>0</v>
      </c>
      <c r="BF616" s="2">
        <f>INDEX('2002'!$B$44:$B$140,'16 Year_History_Results'!CA616)</f>
        <v>2</v>
      </c>
      <c r="BG616" s="2">
        <f>INDEX('2003'!$B$44:$B$140,'16 Year_History_Results'!CB616)</f>
        <v>0</v>
      </c>
      <c r="BH616" s="2">
        <f>INDEX('2004'!$B$44:$B$140,'16 Year_History_Results'!CC616)</f>
        <v>0</v>
      </c>
      <c r="BI616" s="2">
        <f>INDEX('2005'!$B$44:$B$140,'16 Year_History_Results'!CD616)</f>
        <v>0</v>
      </c>
      <c r="BJ616" s="2">
        <f>INDEX('2006'!$B$44:$B$140,'16 Year_History_Results'!CE616)</f>
        <v>0</v>
      </c>
      <c r="BK616" s="2">
        <f>INDEX('2007'!$B$44:$B$140,'16 Year_History_Results'!CF616)</f>
        <v>0</v>
      </c>
      <c r="BL616" s="2">
        <f>INDEX('2008'!$B$44:$B$140,'16 Year_History_Results'!CG616)</f>
        <v>0</v>
      </c>
      <c r="BM616" s="2">
        <f>INDEX('2009'!$B$44:$B$140,'16 Year_History_Results'!CH616)</f>
        <v>0</v>
      </c>
      <c r="BN616" s="2">
        <f>INDEX('2010'!$B$44:$B$140,'16 Year_History_Results'!CI616)</f>
        <v>0</v>
      </c>
      <c r="BO616" s="2">
        <f>INDEX('2011'!$B$44:$B$140,'16 Year_History_Results'!CJ616)</f>
        <v>0</v>
      </c>
      <c r="BP616" s="2">
        <f>INDEX('2012'!$B$44:$B$140,'16 Year_History_Results'!CK616)</f>
        <v>0</v>
      </c>
      <c r="BQ616" s="2">
        <f>INDEX('2013'!$B$44:$B$140,'16 Year_History_Results'!CL616)</f>
        <v>0</v>
      </c>
      <c r="BR616" s="2">
        <f>INDEX('2014'!$B$52:$B$180,'16 Year_History_Results'!CM616)</f>
        <v>0</v>
      </c>
      <c r="BS616" s="147">
        <f>INDEX('2015'!$B$52:$B$308,'16 Year_History_Results'!CN616)</f>
        <v>0</v>
      </c>
      <c r="BT616" s="147">
        <f>INDEX('2016'!$B$52:$B$308,'16 Year_History_Results'!CO616)</f>
        <v>0</v>
      </c>
      <c r="BW616">
        <f t="shared" si="445"/>
        <v>94</v>
      </c>
      <c r="BX616" s="110"/>
      <c r="BY616" s="97"/>
      <c r="BZ616" s="146">
        <f>IF(ISNA(MATCH($BW616,'2001'!$A$44:$A$139,0)),97,MATCH($BW616,'2001'!$A$44:$A$139,0))</f>
        <v>97</v>
      </c>
      <c r="CA616" s="2">
        <f>IF(ISNA(MATCH($BW616,'2002'!$A$44:$A$139,0)),97,MATCH($BW616,'2002'!$A$44:$A$139,0))</f>
        <v>23</v>
      </c>
      <c r="CB616" s="2">
        <f>IF(ISNA(MATCH($BW616,'2003'!$A$44:$A$139,0)),97,MATCH($BW616,'2003'!$A$44:$A$139,0))</f>
        <v>97</v>
      </c>
      <c r="CC616" s="2">
        <f>IF(ISNA(MATCH($BW616,'2004'!$A$44:$A$139,0)),97,MATCH($BW616,'2004'!$A$44:$A$139,0))</f>
        <v>97</v>
      </c>
      <c r="CD616" s="2">
        <f>IF(ISNA(MATCH($BW616,'2005'!$A$44:$A$139,0)),97,MATCH($BW616,'2005'!$A$44:$A$139,0))</f>
        <v>97</v>
      </c>
      <c r="CE616" s="2">
        <f>IF(ISNA(MATCH($BW616,'2006'!$A$44:$A$139,0)),97,MATCH($BW616,'2006'!$A$44:$A$139,0))</f>
        <v>97</v>
      </c>
      <c r="CF616" s="2">
        <f>IF(ISNA(MATCH($BW616,'2007'!$A$44:$A$139,0)),97,MATCH($BW616,'2007'!$A$44:$A$139,0))</f>
        <v>97</v>
      </c>
      <c r="CG616" s="2">
        <f>IF(ISNA(MATCH($BW616,'2008'!$A$44:$A$139,0)),97,MATCH($BW616,'2008'!$A$44:$A$139,0))</f>
        <v>97</v>
      </c>
      <c r="CH616" s="2">
        <f>IF(ISNA(MATCH($BW616,'2009'!$A$44:$A$139,0)),97,MATCH($BW616,'2009'!$A$44:$A$139,0))</f>
        <v>97</v>
      </c>
      <c r="CI616" s="2">
        <f>IF(ISNA(MATCH($BW616,'2010'!$A$44:$A$139,0)),97,MATCH($BW616,'2010'!$A$44:$A$139,0))</f>
        <v>97</v>
      </c>
      <c r="CJ616" s="2">
        <f>IF(ISNA(MATCH($BW616,'2011'!$A$44:$A$139,0)),97,MATCH($BW616,'2011'!$A$44:$A$139,0))</f>
        <v>97</v>
      </c>
      <c r="CK616" s="2">
        <f>IF(ISNA(MATCH($BW616,'2012'!$A$44:$A$139,0)),97,MATCH($BW616,'2012'!$A$44:$A$139,0))</f>
        <v>97</v>
      </c>
      <c r="CL616" s="2">
        <f>IF(ISNA(MATCH($BW616,'2013'!$A$44:$A$139,0)),97,MATCH($BW616,'2013'!$A$44:$A$139,0))</f>
        <v>97</v>
      </c>
      <c r="CM616" s="2">
        <f>IF(ISNA(MATCH($BW616,'2014'!$A$52:$A$179,0)),129,MATCH($BW616,'2014'!$A$52:$A$179,0))</f>
        <v>129</v>
      </c>
      <c r="CN616" s="147">
        <f>IF(ISNA(MATCH($BW616,'2015'!$A$52:$A$307,0)),257,MATCH($BW616,'2015'!$A$52:$A$307,0))</f>
        <v>257</v>
      </c>
      <c r="CO616" s="147">
        <f>IF(ISNA(MATCH($BW616,'2016'!$A$52:$A$307,0)),257,MATCH($BW616,'2016'!$A$52:$A$307,0))</f>
        <v>257</v>
      </c>
      <c r="CQ616">
        <f t="shared" si="477"/>
        <v>94</v>
      </c>
      <c r="CR616" s="281"/>
      <c r="CS616" s="279"/>
      <c r="CT616" s="278">
        <f t="shared" si="478"/>
        <v>0</v>
      </c>
      <c r="CU616" s="279">
        <f t="shared" si="479"/>
        <v>2</v>
      </c>
      <c r="CV616" s="279">
        <f t="shared" si="480"/>
        <v>1.3331999999999999</v>
      </c>
      <c r="CW616" s="279">
        <f t="shared" si="481"/>
        <v>0.88871111999999997</v>
      </c>
      <c r="CX616" s="279">
        <f t="shared" si="482"/>
        <v>0.5924148325919999</v>
      </c>
      <c r="CY616" s="279">
        <f t="shared" si="483"/>
        <v>0.39490372740582713</v>
      </c>
      <c r="CZ616" s="279">
        <f t="shared" si="484"/>
        <v>0.26324282468872434</v>
      </c>
      <c r="DA616" s="279">
        <f t="shared" si="485"/>
        <v>0.17547766693750363</v>
      </c>
      <c r="DB616" s="279">
        <f t="shared" si="486"/>
        <v>0.11697341278053992</v>
      </c>
      <c r="DC616" s="279">
        <f t="shared" si="487"/>
        <v>7.7974476959507905E-2</v>
      </c>
      <c r="DD616" s="279">
        <f t="shared" si="488"/>
        <v>5.197778634120797E-2</v>
      </c>
      <c r="DE616" s="279">
        <f t="shared" si="489"/>
        <v>3.4648392375049228E-2</v>
      </c>
      <c r="DF616" s="279">
        <f t="shared" si="490"/>
        <v>2.3096618357207815E-2</v>
      </c>
      <c r="DG616" s="279">
        <f t="shared" si="491"/>
        <v>1.5396205796914728E-2</v>
      </c>
      <c r="DH616" s="280">
        <f t="shared" si="492"/>
        <v>1.0263110784223357E-2</v>
      </c>
      <c r="DI616" s="280">
        <f t="shared" si="493"/>
        <v>6.8413896487632894E-3</v>
      </c>
      <c r="DJ616" s="154" t="e">
        <f t="shared" si="494"/>
        <v>#N/A</v>
      </c>
      <c r="DK616" s="279">
        <f t="shared" si="495"/>
        <v>94</v>
      </c>
      <c r="DL616" s="97"/>
      <c r="DM616" s="154"/>
      <c r="DN616" s="267">
        <f t="shared" ref="DN616:DY616" si="547">BE616+AJ616+DM616</f>
        <v>0</v>
      </c>
      <c r="DO616" s="154">
        <f t="shared" si="547"/>
        <v>2</v>
      </c>
      <c r="DP616" s="154">
        <f t="shared" si="547"/>
        <v>2</v>
      </c>
      <c r="DQ616" s="154">
        <f t="shared" si="547"/>
        <v>2</v>
      </c>
      <c r="DR616" s="154">
        <f t="shared" si="547"/>
        <v>2</v>
      </c>
      <c r="DS616" s="154">
        <f t="shared" si="547"/>
        <v>2</v>
      </c>
      <c r="DT616" s="154">
        <f t="shared" si="547"/>
        <v>2</v>
      </c>
      <c r="DU616" s="154">
        <f t="shared" si="547"/>
        <v>2</v>
      </c>
      <c r="DV616" s="154">
        <f t="shared" si="547"/>
        <v>2</v>
      </c>
      <c r="DW616" s="154">
        <f t="shared" si="547"/>
        <v>2</v>
      </c>
      <c r="DX616" s="154">
        <f t="shared" si="547"/>
        <v>2</v>
      </c>
      <c r="DY616" s="154">
        <f t="shared" si="547"/>
        <v>2</v>
      </c>
      <c r="DZ616" s="154">
        <f t="shared" si="497"/>
        <v>2</v>
      </c>
      <c r="EA616" s="154">
        <f t="shared" si="498"/>
        <v>2</v>
      </c>
      <c r="EB616" s="264">
        <f t="shared" si="499"/>
        <v>2</v>
      </c>
      <c r="EC616" s="264">
        <f t="shared" si="500"/>
        <v>2</v>
      </c>
      <c r="ED616" s="154">
        <f t="shared" si="501"/>
        <v>510</v>
      </c>
    </row>
    <row r="617" spans="2:134" ht="13" thickBot="1" x14ac:dyDescent="0.3">
      <c r="B617" s="131">
        <v>365</v>
      </c>
      <c r="C617" s="50">
        <f t="shared" si="530"/>
        <v>8</v>
      </c>
      <c r="D617" s="50">
        <f t="shared" si="532"/>
        <v>0</v>
      </c>
      <c r="E617" s="97"/>
      <c r="F617" s="2">
        <f t="shared" si="512"/>
        <v>612</v>
      </c>
      <c r="G617" s="97">
        <v>4911</v>
      </c>
      <c r="H617" s="98">
        <f>15- COUNTIF(L617:AC617,"#N/A")</f>
        <v>1</v>
      </c>
      <c r="I617" s="131">
        <f>SUM(AH617:AY617)+SUM(BE617:BT617)</f>
        <v>0</v>
      </c>
      <c r="J617" s="398">
        <f>DI617</f>
        <v>0</v>
      </c>
      <c r="K617" s="456" t="str">
        <f>IF(ISNUMBER(MATCH(G617,'[4]OPR data'!$A$3:$A$2900,0)),"Y","N")</f>
        <v>Y</v>
      </c>
      <c r="L617" s="110"/>
      <c r="M617" s="233"/>
      <c r="N617" s="469" t="e">
        <f>(INDEX(Finish_table!R$4:R$83,MATCH('16 Year_History_Results'!$G617,Finish_table!S$4:S$83,0),1))</f>
        <v>#N/A</v>
      </c>
      <c r="O617" s="233" t="e">
        <f>(INDEX(Finish_table!Z$4:Z$99,MATCH('16 Year_History_Results'!$G617,Finish_table!AA$4:AA$99,0),1))</f>
        <v>#N/A</v>
      </c>
      <c r="P617" s="233" t="e">
        <f>(INDEX(Finish_table!AI$4:AI$99,MATCH('16 Year_History_Results'!$G617,Finish_table!AJ$4:AJ$99,0),1))</f>
        <v>#N/A</v>
      </c>
      <c r="Q617" s="233" t="e">
        <f>(INDEX(Finish_table!AR$4:AR$99,MATCH('16 Year_History_Results'!$G617,Finish_table!AS$4:AS$99,0),1))</f>
        <v>#N/A</v>
      </c>
      <c r="R617" s="233" t="e">
        <f>(INDEX(Finish_table!BA$4:BA$99,MATCH('16 Year_History_Results'!$G617,Finish_table!BB$4:BB$99,0),1))</f>
        <v>#N/A</v>
      </c>
      <c r="S617" s="233" t="e">
        <f>(INDEX(Finish_table!BJ$4:BJ$99,MATCH('16 Year_History_Results'!$G617,Finish_table!BK$4:BK$99,0),1))</f>
        <v>#N/A</v>
      </c>
      <c r="T617" s="233" t="e">
        <f>(INDEX(Finish_table!BS$4:BS$99,MATCH('16 Year_History_Results'!$G617,Finish_table!BT$4:BT$99,0),1))</f>
        <v>#N/A</v>
      </c>
      <c r="U617" s="233" t="e">
        <f>(INDEX(Finish_table!CB$4:CB$99,MATCH('16 Year_History_Results'!$G617,Finish_table!CC$4:CC$99,0),1))</f>
        <v>#N/A</v>
      </c>
      <c r="V617" s="233" t="e">
        <f>(INDEX(Finish_table!CK$4:CK$99,MATCH('16 Year_History_Results'!$G617,Finish_table!CL$4:CL$99,0),1))</f>
        <v>#N/A</v>
      </c>
      <c r="W617" s="233" t="e">
        <f>(INDEX(Finish_table!CT$4:CT$99,MATCH('16 Year_History_Results'!$G617,Finish_table!CU$4:CU$99,0),1))</f>
        <v>#N/A</v>
      </c>
      <c r="X617" s="233" t="e">
        <f>(INDEX(Finish_table!DC$4:DC$99,MATCH('16 Year_History_Results'!$G617,Finish_table!DD$4:DD$99,0),1))</f>
        <v>#N/A</v>
      </c>
      <c r="Y617" s="233" t="e">
        <f>(INDEX(Finish_table!DL$4:DL$99,MATCH('16 Year_History_Results'!$G617,Finish_table!DM$4:DM$99,0),1))</f>
        <v>#N/A</v>
      </c>
      <c r="Z617" s="233" t="e">
        <f>(INDEX(Finish_table!DU$4:DU$99,MATCH('16 Year_History_Results'!$G617,Finish_table!DV$4:DV$99,0),1))</f>
        <v>#N/A</v>
      </c>
      <c r="AA617" s="233" t="str">
        <f>(INDEX(Finish_table!ED$4:ED$140,MATCH('16 Year_History_Results'!$G617,Finish_table!EE$4:EE$140,0),1))</f>
        <v>SF</v>
      </c>
      <c r="AB617" s="233" t="str">
        <f>(INDEX(Finish_table!EM$4:EM$224,MATCH('16 Year_History_Results'!$G617,Finish_table!EN$4:EN$224,0),1))</f>
        <v>SF</v>
      </c>
      <c r="AC617" s="253" t="e">
        <f>(INDEX(Finish_table!EW$4:EW$224,MATCH('16 Year_History_Results'!$G617,Finish_table!EX$4:EX$224,0),1))</f>
        <v>#N/A</v>
      </c>
      <c r="AG617">
        <f t="shared" si="476"/>
        <v>4911</v>
      </c>
      <c r="AH617" s="110"/>
      <c r="AI617" s="2"/>
      <c r="AJ617" s="146">
        <f>INDEX('2001'!$C$44:$C$140,'16 Year_History_Results'!BZ617)</f>
        <v>0</v>
      </c>
      <c r="AK617" s="2">
        <f>INDEX('2002'!$C$44:$C$140,'16 Year_History_Results'!CA617)</f>
        <v>0</v>
      </c>
      <c r="AL617" s="2">
        <f>INDEX('2003'!$C$44:$C$140,'16 Year_History_Results'!CB617)</f>
        <v>0</v>
      </c>
      <c r="AM617" s="2">
        <f>INDEX('2004'!$C$44:$C$140,'16 Year_History_Results'!CC617)</f>
        <v>0</v>
      </c>
      <c r="AN617" s="2">
        <f>INDEX('2005'!$C$44:$C$140,'16 Year_History_Results'!CD617)</f>
        <v>0</v>
      </c>
      <c r="AO617" s="2">
        <f>INDEX('2006'!$C$44:$C$140,'16 Year_History_Results'!CE617)</f>
        <v>0</v>
      </c>
      <c r="AP617" s="2">
        <f>INDEX('2007'!$C$44:$C$140,'16 Year_History_Results'!CF617)</f>
        <v>0</v>
      </c>
      <c r="AQ617" s="2">
        <f>INDEX('2008'!$C$44:$C$140,'16 Year_History_Results'!CG617)</f>
        <v>0</v>
      </c>
      <c r="AR617" s="2">
        <f>INDEX('2009'!$C$44:$C$140,'16 Year_History_Results'!CH617)</f>
        <v>0</v>
      </c>
      <c r="AS617" s="2">
        <f>INDEX('2010'!$C$44:$C$140,'16 Year_History_Results'!CI617)</f>
        <v>0</v>
      </c>
      <c r="AT617" s="2">
        <f>INDEX('2011'!$C$44:$C$140,'16 Year_History_Results'!CJ617)</f>
        <v>0</v>
      </c>
      <c r="AU617" s="2">
        <f>INDEX('2012'!$C$44:$C$140,'16 Year_History_Results'!CK617)</f>
        <v>0</v>
      </c>
      <c r="AV617" s="2">
        <f>INDEX('2013'!$C$44:$C$140,'16 Year_History_Results'!CL617)</f>
        <v>0</v>
      </c>
      <c r="AW617" s="2">
        <f>INDEX('2014'!$C$52:$C$180,'16 Year_History_Results'!CM617)</f>
        <v>0</v>
      </c>
      <c r="AX617" s="2">
        <f>INDEX('2015'!$E$52:$E$308,'16 Year_History_Results'!CN617)</f>
        <v>0</v>
      </c>
      <c r="AY617" s="147">
        <f>INDEX('2016'!$E$52:$E$308,'16 Year_History_Results'!CO617)</f>
        <v>0</v>
      </c>
      <c r="AZ617" s="2"/>
      <c r="BB617">
        <f t="shared" si="444"/>
        <v>4911</v>
      </c>
      <c r="BC617" s="110"/>
      <c r="BD617" s="97"/>
      <c r="BE617" s="146">
        <f>INDEX('2001'!$B$44:$B$140,'16 Year_History_Results'!BZ617)</f>
        <v>0</v>
      </c>
      <c r="BF617" s="2">
        <f>INDEX('2002'!$B$44:$B$140,'16 Year_History_Results'!CA617)</f>
        <v>0</v>
      </c>
      <c r="BG617" s="2">
        <f>INDEX('2003'!$B$44:$B$140,'16 Year_History_Results'!CB617)</f>
        <v>0</v>
      </c>
      <c r="BH617" s="2">
        <f>INDEX('2004'!$B$44:$B$140,'16 Year_History_Results'!CC617)</f>
        <v>0</v>
      </c>
      <c r="BI617" s="2">
        <f>INDEX('2005'!$B$44:$B$140,'16 Year_History_Results'!CD617)</f>
        <v>0</v>
      </c>
      <c r="BJ617" s="2">
        <f>INDEX('2006'!$B$44:$B$140,'16 Year_History_Results'!CE617)</f>
        <v>0</v>
      </c>
      <c r="BK617" s="2">
        <f>INDEX('2007'!$B$44:$B$140,'16 Year_History_Results'!CF617)</f>
        <v>0</v>
      </c>
      <c r="BL617" s="2">
        <f>INDEX('2008'!$B$44:$B$140,'16 Year_History_Results'!CG617)</f>
        <v>0</v>
      </c>
      <c r="BM617" s="2">
        <f>INDEX('2009'!$B$44:$B$140,'16 Year_History_Results'!CH617)</f>
        <v>0</v>
      </c>
      <c r="BN617" s="2">
        <f>INDEX('2010'!$B$44:$B$140,'16 Year_History_Results'!CI617)</f>
        <v>0</v>
      </c>
      <c r="BO617" s="2">
        <f>INDEX('2011'!$B$44:$B$140,'16 Year_History_Results'!CJ617)</f>
        <v>0</v>
      </c>
      <c r="BP617" s="2">
        <f>INDEX('2012'!$B$44:$B$140,'16 Year_History_Results'!CK617)</f>
        <v>0</v>
      </c>
      <c r="BQ617" s="2">
        <f>INDEX('2013'!$B$44:$B$140,'16 Year_History_Results'!CL617)</f>
        <v>0</v>
      </c>
      <c r="BR617" s="2">
        <f>INDEX('2014'!$B$52:$B$180,'16 Year_History_Results'!CM617)</f>
        <v>0</v>
      </c>
      <c r="BS617" s="147">
        <f>INDEX('2015'!$B$52:$B$308,'16 Year_History_Results'!CN617)</f>
        <v>0</v>
      </c>
      <c r="BT617" s="147">
        <f>INDEX('2016'!$B$52:$B$308,'16 Year_History_Results'!CO617)</f>
        <v>0</v>
      </c>
      <c r="BW617">
        <f t="shared" si="445"/>
        <v>4911</v>
      </c>
      <c r="BX617" s="110"/>
      <c r="BY617" s="97"/>
      <c r="BZ617" s="146">
        <f>IF(ISNA(MATCH($BW617,'2001'!$A$44:$A$139,0)),97,MATCH($BW617,'2001'!$A$44:$A$139,0))</f>
        <v>97</v>
      </c>
      <c r="CA617" s="2">
        <f>IF(ISNA(MATCH($BW617,'2002'!$A$44:$A$139,0)),97,MATCH($BW617,'2002'!$A$44:$A$139,0))</f>
        <v>97</v>
      </c>
      <c r="CB617" s="2">
        <f>IF(ISNA(MATCH($BW617,'2003'!$A$44:$A$139,0)),97,MATCH($BW617,'2003'!$A$44:$A$139,0))</f>
        <v>97</v>
      </c>
      <c r="CC617" s="2">
        <f>IF(ISNA(MATCH($BW617,'2004'!$A$44:$A$139,0)),97,MATCH($BW617,'2004'!$A$44:$A$139,0))</f>
        <v>97</v>
      </c>
      <c r="CD617" s="2">
        <f>IF(ISNA(MATCH($BW617,'2005'!$A$44:$A$139,0)),97,MATCH($BW617,'2005'!$A$44:$A$139,0))</f>
        <v>97</v>
      </c>
      <c r="CE617" s="2">
        <f>IF(ISNA(MATCH($BW617,'2006'!$A$44:$A$139,0)),97,MATCH($BW617,'2006'!$A$44:$A$139,0))</f>
        <v>97</v>
      </c>
      <c r="CF617" s="2">
        <f>IF(ISNA(MATCH($BW617,'2007'!$A$44:$A$139,0)),97,MATCH($BW617,'2007'!$A$44:$A$139,0))</f>
        <v>97</v>
      </c>
      <c r="CG617" s="2">
        <f>IF(ISNA(MATCH($BW617,'2008'!$A$44:$A$139,0)),97,MATCH($BW617,'2008'!$A$44:$A$139,0))</f>
        <v>97</v>
      </c>
      <c r="CH617" s="2">
        <f>IF(ISNA(MATCH($BW617,'2009'!$A$44:$A$139,0)),97,MATCH($BW617,'2009'!$A$44:$A$139,0))</f>
        <v>97</v>
      </c>
      <c r="CI617" s="2">
        <f>IF(ISNA(MATCH($BW617,'2010'!$A$44:$A$139,0)),97,MATCH($BW617,'2010'!$A$44:$A$139,0))</f>
        <v>97</v>
      </c>
      <c r="CJ617" s="2">
        <f>IF(ISNA(MATCH($BW617,'2011'!$A$44:$A$139,0)),97,MATCH($BW617,'2011'!$A$44:$A$139,0))</f>
        <v>97</v>
      </c>
      <c r="CK617" s="2">
        <f>IF(ISNA(MATCH($BW617,'2012'!$A$44:$A$139,0)),97,MATCH($BW617,'2012'!$A$44:$A$139,0))</f>
        <v>97</v>
      </c>
      <c r="CL617" s="2">
        <f>IF(ISNA(MATCH($BW617,'2013'!$A$44:$A$139,0)),97,MATCH($BW617,'2013'!$A$44:$A$139,0))</f>
        <v>97</v>
      </c>
      <c r="CM617" s="2">
        <f>IF(ISNA(MATCH($BW617,'2014'!$A$52:$A$179,0)),129,MATCH($BW617,'2014'!$A$52:$A$179,0))</f>
        <v>127</v>
      </c>
      <c r="CN617" s="147">
        <f>IF(ISNA(MATCH($BW617,'2015'!$A$52:$A$307,0)),257,MATCH($BW617,'2015'!$A$52:$A$307,0))</f>
        <v>239</v>
      </c>
      <c r="CO617" s="147">
        <f>IF(ISNA(MATCH($BW617,'2016'!$A$52:$A$307,0)),257,MATCH($BW617,'2016'!$A$52:$A$307,0))</f>
        <v>236</v>
      </c>
      <c r="CQ617">
        <f t="shared" si="477"/>
        <v>4911</v>
      </c>
      <c r="CR617" s="281"/>
      <c r="CS617" s="279"/>
      <c r="CT617" s="278">
        <f t="shared" si="478"/>
        <v>0</v>
      </c>
      <c r="CU617" s="279">
        <f t="shared" si="479"/>
        <v>0</v>
      </c>
      <c r="CV617" s="279">
        <f t="shared" si="480"/>
        <v>0</v>
      </c>
      <c r="CW617" s="279">
        <f t="shared" si="481"/>
        <v>0</v>
      </c>
      <c r="CX617" s="279">
        <f t="shared" si="482"/>
        <v>0</v>
      </c>
      <c r="CY617" s="279">
        <f t="shared" si="483"/>
        <v>0</v>
      </c>
      <c r="CZ617" s="279">
        <f t="shared" si="484"/>
        <v>0</v>
      </c>
      <c r="DA617" s="279">
        <f t="shared" si="485"/>
        <v>0</v>
      </c>
      <c r="DB617" s="279">
        <f t="shared" si="486"/>
        <v>0</v>
      </c>
      <c r="DC617" s="279">
        <f t="shared" si="487"/>
        <v>0</v>
      </c>
      <c r="DD617" s="279">
        <f t="shared" si="488"/>
        <v>0</v>
      </c>
      <c r="DE617" s="279">
        <f t="shared" si="489"/>
        <v>0</v>
      </c>
      <c r="DF617" s="279">
        <f t="shared" si="490"/>
        <v>0</v>
      </c>
      <c r="DG617" s="279">
        <f t="shared" si="491"/>
        <v>0</v>
      </c>
      <c r="DH617" s="280">
        <f t="shared" si="492"/>
        <v>0</v>
      </c>
      <c r="DI617" s="280">
        <f t="shared" si="493"/>
        <v>0</v>
      </c>
      <c r="DJ617" s="154">
        <f t="shared" si="494"/>
        <v>515</v>
      </c>
      <c r="DK617" s="279">
        <f t="shared" si="495"/>
        <v>4911</v>
      </c>
      <c r="DL617" s="97"/>
      <c r="DM617" s="154"/>
      <c r="DN617" s="267">
        <f t="shared" ref="DN617:DY617" si="548">BE617+AJ617+DM617</f>
        <v>0</v>
      </c>
      <c r="DO617" s="154">
        <f t="shared" si="548"/>
        <v>0</v>
      </c>
      <c r="DP617" s="154">
        <f t="shared" si="548"/>
        <v>0</v>
      </c>
      <c r="DQ617" s="154">
        <f t="shared" si="548"/>
        <v>0</v>
      </c>
      <c r="DR617" s="154">
        <f t="shared" si="548"/>
        <v>0</v>
      </c>
      <c r="DS617" s="154">
        <f t="shared" si="548"/>
        <v>0</v>
      </c>
      <c r="DT617" s="154">
        <f t="shared" si="548"/>
        <v>0</v>
      </c>
      <c r="DU617" s="154">
        <f t="shared" si="548"/>
        <v>0</v>
      </c>
      <c r="DV617" s="154">
        <f t="shared" si="548"/>
        <v>0</v>
      </c>
      <c r="DW617" s="154">
        <f t="shared" si="548"/>
        <v>0</v>
      </c>
      <c r="DX617" s="154">
        <f t="shared" si="548"/>
        <v>0</v>
      </c>
      <c r="DY617" s="154">
        <f t="shared" si="548"/>
        <v>0</v>
      </c>
      <c r="DZ617" s="154">
        <f t="shared" si="497"/>
        <v>0</v>
      </c>
      <c r="EA617" s="154">
        <f t="shared" si="498"/>
        <v>0</v>
      </c>
      <c r="EB617" s="264">
        <f t="shared" si="499"/>
        <v>0</v>
      </c>
      <c r="EC617" s="264">
        <f t="shared" si="500"/>
        <v>0</v>
      </c>
      <c r="ED617" s="154">
        <f t="shared" si="501"/>
        <v>515</v>
      </c>
    </row>
    <row r="618" spans="2:134" ht="13" thickBot="1" x14ac:dyDescent="0.3">
      <c r="B618" s="131">
        <v>365</v>
      </c>
      <c r="C618" s="50">
        <f t="shared" si="530"/>
        <v>9</v>
      </c>
      <c r="D618" s="50">
        <f t="shared" si="532"/>
        <v>0</v>
      </c>
      <c r="E618" s="97"/>
      <c r="F618" s="2">
        <f t="shared" si="512"/>
        <v>613</v>
      </c>
      <c r="G618" s="99">
        <v>228</v>
      </c>
      <c r="H618" s="98">
        <f>15- COUNTIF(L618:AC618,"#N/A")</f>
        <v>1</v>
      </c>
      <c r="I618" s="131">
        <f>SUM(AH618:AY618)+SUM(BE618:BT618)</f>
        <v>0</v>
      </c>
      <c r="J618" s="398">
        <f>DI618</f>
        <v>0</v>
      </c>
      <c r="K618" s="456" t="str">
        <f>IF(ISNUMBER(MATCH(G618,'[4]OPR data'!$A$3:$A$2900,0)),"Y","N")</f>
        <v>Y</v>
      </c>
      <c r="L618" s="110"/>
      <c r="M618" s="233"/>
      <c r="N618" s="469" t="e">
        <f>(INDEX(Finish_table!R$4:R$83,MATCH('16 Year_History_Results'!$G618,Finish_table!S$4:S$83,0),1))</f>
        <v>#N/A</v>
      </c>
      <c r="O618" s="233" t="e">
        <f>(INDEX(Finish_table!Z$4:Z$99,MATCH('16 Year_History_Results'!$G618,Finish_table!AA$4:AA$99,0),1))</f>
        <v>#N/A</v>
      </c>
      <c r="P618" s="233" t="e">
        <f>(INDEX(Finish_table!AI$4:AI$99,MATCH('16 Year_History_Results'!$G618,Finish_table!AJ$4:AJ$99,0),1))</f>
        <v>#N/A</v>
      </c>
      <c r="Q618" s="233" t="e">
        <f>(INDEX(Finish_table!AR$4:AR$99,MATCH('16 Year_History_Results'!$G618,Finish_table!AS$4:AS$99,0),1))</f>
        <v>#N/A</v>
      </c>
      <c r="R618" s="233" t="e">
        <f>(INDEX(Finish_table!BA$4:BA$99,MATCH('16 Year_History_Results'!$G618,Finish_table!BB$4:BB$99,0),1))</f>
        <v>#N/A</v>
      </c>
      <c r="S618" s="233" t="e">
        <f>(INDEX(Finish_table!BJ$4:BJ$99,MATCH('16 Year_History_Results'!$G618,Finish_table!BK$4:BK$99,0),1))</f>
        <v>#N/A</v>
      </c>
      <c r="T618" s="233" t="e">
        <f>(INDEX(Finish_table!BS$4:BS$99,MATCH('16 Year_History_Results'!$G618,Finish_table!BT$4:BT$99,0),1))</f>
        <v>#N/A</v>
      </c>
      <c r="U618" s="233" t="e">
        <f>(INDEX(Finish_table!CB$4:CB$99,MATCH('16 Year_History_Results'!$G618,Finish_table!CC$4:CC$99,0),1))</f>
        <v>#N/A</v>
      </c>
      <c r="V618" s="233" t="e">
        <f>(INDEX(Finish_table!CK$4:CK$99,MATCH('16 Year_History_Results'!$G618,Finish_table!CL$4:CL$99,0),1))</f>
        <v>#N/A</v>
      </c>
      <c r="W618" s="233" t="e">
        <f>(INDEX(Finish_table!CT$4:CT$99,MATCH('16 Year_History_Results'!$G618,Finish_table!CU$4:CU$99,0),1))</f>
        <v>#N/A</v>
      </c>
      <c r="X618" s="233" t="e">
        <f>(INDEX(Finish_table!DC$4:DC$99,MATCH('16 Year_History_Results'!$G618,Finish_table!DD$4:DD$99,0),1))</f>
        <v>#N/A</v>
      </c>
      <c r="Y618" s="233" t="e">
        <f>(INDEX(Finish_table!DL$4:DL$99,MATCH('16 Year_History_Results'!$G618,Finish_table!DM$4:DM$99,0),1))</f>
        <v>#N/A</v>
      </c>
      <c r="Z618" s="233" t="e">
        <f>(INDEX(Finish_table!DU$4:DU$99,MATCH('16 Year_History_Results'!$G618,Finish_table!DV$4:DV$99,0),1))</f>
        <v>#N/A</v>
      </c>
      <c r="AA618" s="233" t="e">
        <f>(INDEX(Finish_table!ED$4:ED$140,MATCH('16 Year_History_Results'!$G618,Finish_table!EE$4:EE$140,0),1))</f>
        <v>#N/A</v>
      </c>
      <c r="AB618" s="233" t="str">
        <f>(INDEX(Finish_table!EM$4:EM$224,MATCH('16 Year_History_Results'!$G618,Finish_table!EN$4:EN$224,0),1))</f>
        <v>QF</v>
      </c>
      <c r="AC618" s="253" t="str">
        <f>(INDEX(Finish_table!EW$4:EW$224,MATCH('16 Year_History_Results'!$G618,Finish_table!EX$4:EX$224,0),1))</f>
        <v>QF</v>
      </c>
      <c r="AG618">
        <f t="shared" si="476"/>
        <v>228</v>
      </c>
      <c r="AH618" s="110"/>
      <c r="AI618" s="2"/>
      <c r="AJ618" s="146">
        <f>INDEX('2001'!$C$44:$C$140,'16 Year_History_Results'!BZ618)</f>
        <v>0</v>
      </c>
      <c r="AK618" s="2">
        <f>INDEX('2002'!$C$44:$C$140,'16 Year_History_Results'!CA618)</f>
        <v>0</v>
      </c>
      <c r="AL618" s="2">
        <f>INDEX('2003'!$C$44:$C$140,'16 Year_History_Results'!CB618)</f>
        <v>0</v>
      </c>
      <c r="AM618" s="2">
        <f>INDEX('2004'!$C$44:$C$140,'16 Year_History_Results'!CC618)</f>
        <v>0</v>
      </c>
      <c r="AN618" s="2">
        <f>INDEX('2005'!$C$44:$C$140,'16 Year_History_Results'!CD618)</f>
        <v>0</v>
      </c>
      <c r="AO618" s="2">
        <f>INDEX('2006'!$C$44:$C$140,'16 Year_History_Results'!CE618)</f>
        <v>0</v>
      </c>
      <c r="AP618" s="2">
        <f>INDEX('2007'!$C$44:$C$140,'16 Year_History_Results'!CF618)</f>
        <v>0</v>
      </c>
      <c r="AQ618" s="2">
        <f>INDEX('2008'!$C$44:$C$140,'16 Year_History_Results'!CG618)</f>
        <v>0</v>
      </c>
      <c r="AR618" s="2">
        <f>INDEX('2009'!$C$44:$C$140,'16 Year_History_Results'!CH618)</f>
        <v>0</v>
      </c>
      <c r="AS618" s="2">
        <f>INDEX('2010'!$C$44:$C$140,'16 Year_History_Results'!CI618)</f>
        <v>0</v>
      </c>
      <c r="AT618" s="2">
        <f>INDEX('2011'!$C$44:$C$140,'16 Year_History_Results'!CJ618)</f>
        <v>0</v>
      </c>
      <c r="AU618" s="2">
        <f>INDEX('2012'!$C$44:$C$140,'16 Year_History_Results'!CK618)</f>
        <v>0</v>
      </c>
      <c r="AV618" s="2">
        <f>INDEX('2013'!$C$44:$C$140,'16 Year_History_Results'!CL618)</f>
        <v>0</v>
      </c>
      <c r="AW618" s="2">
        <f>INDEX('2014'!$C$52:$C$180,'16 Year_History_Results'!CM618)</f>
        <v>0</v>
      </c>
      <c r="AX618" s="2">
        <f>INDEX('2015'!$E$52:$E$308,'16 Year_History_Results'!CN618)</f>
        <v>0</v>
      </c>
      <c r="AY618" s="147">
        <f>INDEX('2016'!$E$52:$E$308,'16 Year_History_Results'!CO618)</f>
        <v>0</v>
      </c>
      <c r="AZ618" s="2"/>
      <c r="BB618">
        <f t="shared" si="444"/>
        <v>228</v>
      </c>
      <c r="BC618" s="110"/>
      <c r="BD618" s="97"/>
      <c r="BE618" s="146">
        <f>INDEX('2001'!$B$44:$B$140,'16 Year_History_Results'!BZ618)</f>
        <v>0</v>
      </c>
      <c r="BF618" s="2">
        <f>INDEX('2002'!$B$44:$B$140,'16 Year_History_Results'!CA618)</f>
        <v>0</v>
      </c>
      <c r="BG618" s="2">
        <f>INDEX('2003'!$B$44:$B$140,'16 Year_History_Results'!CB618)</f>
        <v>0</v>
      </c>
      <c r="BH618" s="2">
        <f>INDEX('2004'!$B$44:$B$140,'16 Year_History_Results'!CC618)</f>
        <v>0</v>
      </c>
      <c r="BI618" s="2">
        <f>INDEX('2005'!$B$44:$B$140,'16 Year_History_Results'!CD618)</f>
        <v>0</v>
      </c>
      <c r="BJ618" s="2">
        <f>INDEX('2006'!$B$44:$B$140,'16 Year_History_Results'!CE618)</f>
        <v>0</v>
      </c>
      <c r="BK618" s="2">
        <f>INDEX('2007'!$B$44:$B$140,'16 Year_History_Results'!CF618)</f>
        <v>0</v>
      </c>
      <c r="BL618" s="2">
        <f>INDEX('2008'!$B$44:$B$140,'16 Year_History_Results'!CG618)</f>
        <v>0</v>
      </c>
      <c r="BM618" s="2">
        <f>INDEX('2009'!$B$44:$B$140,'16 Year_History_Results'!CH618)</f>
        <v>0</v>
      </c>
      <c r="BN618" s="2">
        <f>INDEX('2010'!$B$44:$B$140,'16 Year_History_Results'!CI618)</f>
        <v>0</v>
      </c>
      <c r="BO618" s="2">
        <f>INDEX('2011'!$B$44:$B$140,'16 Year_History_Results'!CJ618)</f>
        <v>0</v>
      </c>
      <c r="BP618" s="2">
        <f>INDEX('2012'!$B$44:$B$140,'16 Year_History_Results'!CK618)</f>
        <v>0</v>
      </c>
      <c r="BQ618" s="2">
        <f>INDEX('2013'!$B$44:$B$140,'16 Year_History_Results'!CL618)</f>
        <v>0</v>
      </c>
      <c r="BR618" s="2">
        <f>INDEX('2014'!$B$52:$B$180,'16 Year_History_Results'!CM618)</f>
        <v>0</v>
      </c>
      <c r="BS618" s="147">
        <f>INDEX('2015'!$B$52:$B$308,'16 Year_History_Results'!CN618)</f>
        <v>0</v>
      </c>
      <c r="BT618" s="147">
        <f>INDEX('2016'!$B$52:$B$308,'16 Year_History_Results'!CO618)</f>
        <v>0</v>
      </c>
      <c r="BW618">
        <f t="shared" si="445"/>
        <v>228</v>
      </c>
      <c r="BX618" s="110"/>
      <c r="BY618" s="97"/>
      <c r="BZ618" s="146">
        <f>IF(ISNA(MATCH($BW618,'2001'!$A$44:$A$139,0)),97,MATCH($BW618,'2001'!$A$44:$A$139,0))</f>
        <v>97</v>
      </c>
      <c r="CA618" s="2">
        <f>IF(ISNA(MATCH($BW618,'2002'!$A$44:$A$139,0)),97,MATCH($BW618,'2002'!$A$44:$A$139,0))</f>
        <v>97</v>
      </c>
      <c r="CB618" s="2">
        <f>IF(ISNA(MATCH($BW618,'2003'!$A$44:$A$139,0)),97,MATCH($BW618,'2003'!$A$44:$A$139,0))</f>
        <v>97</v>
      </c>
      <c r="CC618" s="2">
        <f>IF(ISNA(MATCH($BW618,'2004'!$A$44:$A$139,0)),97,MATCH($BW618,'2004'!$A$44:$A$139,0))</f>
        <v>97</v>
      </c>
      <c r="CD618" s="2">
        <f>IF(ISNA(MATCH($BW618,'2005'!$A$44:$A$139,0)),97,MATCH($BW618,'2005'!$A$44:$A$139,0))</f>
        <v>97</v>
      </c>
      <c r="CE618" s="2">
        <f>IF(ISNA(MATCH($BW618,'2006'!$A$44:$A$139,0)),97,MATCH($BW618,'2006'!$A$44:$A$139,0))</f>
        <v>97</v>
      </c>
      <c r="CF618" s="2">
        <f>IF(ISNA(MATCH($BW618,'2007'!$A$44:$A$139,0)),97,MATCH($BW618,'2007'!$A$44:$A$139,0))</f>
        <v>97</v>
      </c>
      <c r="CG618" s="2">
        <f>IF(ISNA(MATCH($BW618,'2008'!$A$44:$A$139,0)),97,MATCH($BW618,'2008'!$A$44:$A$139,0))</f>
        <v>97</v>
      </c>
      <c r="CH618" s="2">
        <f>IF(ISNA(MATCH($BW618,'2009'!$A$44:$A$139,0)),97,MATCH($BW618,'2009'!$A$44:$A$139,0))</f>
        <v>97</v>
      </c>
      <c r="CI618" s="2">
        <f>IF(ISNA(MATCH($BW618,'2010'!$A$44:$A$139,0)),97,MATCH($BW618,'2010'!$A$44:$A$139,0))</f>
        <v>97</v>
      </c>
      <c r="CJ618" s="2">
        <f>IF(ISNA(MATCH($BW618,'2011'!$A$44:$A$139,0)),97,MATCH($BW618,'2011'!$A$44:$A$139,0))</f>
        <v>97</v>
      </c>
      <c r="CK618" s="2">
        <f>IF(ISNA(MATCH($BW618,'2012'!$A$44:$A$139,0)),97,MATCH($BW618,'2012'!$A$44:$A$139,0))</f>
        <v>97</v>
      </c>
      <c r="CL618" s="2">
        <f>IF(ISNA(MATCH($BW618,'2013'!$A$44:$A$139,0)),97,MATCH($BW618,'2013'!$A$44:$A$139,0))</f>
        <v>97</v>
      </c>
      <c r="CM618" s="2">
        <f>IF(ISNA(MATCH($BW618,'2014'!$A$52:$A$179,0)),129,MATCH($BW618,'2014'!$A$52:$A$179,0))</f>
        <v>129</v>
      </c>
      <c r="CN618" s="147">
        <f>IF(ISNA(MATCH($BW618,'2015'!$A$52:$A$307,0)),257,MATCH($BW618,'2015'!$A$52:$A$307,0))</f>
        <v>35</v>
      </c>
      <c r="CO618" s="147">
        <f>IF(ISNA(MATCH($BW618,'2016'!$A$52:$A$307,0)),257,MATCH($BW618,'2016'!$A$52:$A$307,0))</f>
        <v>37</v>
      </c>
      <c r="CQ618">
        <f t="shared" si="477"/>
        <v>228</v>
      </c>
      <c r="CR618" s="281"/>
      <c r="CS618" s="279"/>
      <c r="CT618" s="278">
        <f t="shared" si="478"/>
        <v>0</v>
      </c>
      <c r="CU618" s="279">
        <f t="shared" si="479"/>
        <v>0</v>
      </c>
      <c r="CV618" s="279">
        <f t="shared" si="480"/>
        <v>0</v>
      </c>
      <c r="CW618" s="279">
        <f t="shared" si="481"/>
        <v>0</v>
      </c>
      <c r="CX618" s="279">
        <f t="shared" si="482"/>
        <v>0</v>
      </c>
      <c r="CY618" s="279">
        <f t="shared" si="483"/>
        <v>0</v>
      </c>
      <c r="CZ618" s="279">
        <f t="shared" si="484"/>
        <v>0</v>
      </c>
      <c r="DA618" s="279">
        <f t="shared" si="485"/>
        <v>0</v>
      </c>
      <c r="DB618" s="279">
        <f t="shared" si="486"/>
        <v>0</v>
      </c>
      <c r="DC618" s="279">
        <f t="shared" si="487"/>
        <v>0</v>
      </c>
      <c r="DD618" s="279">
        <f t="shared" si="488"/>
        <v>0</v>
      </c>
      <c r="DE618" s="279">
        <f t="shared" si="489"/>
        <v>0</v>
      </c>
      <c r="DF618" s="279">
        <f t="shared" si="490"/>
        <v>0</v>
      </c>
      <c r="DG618" s="279">
        <f t="shared" si="491"/>
        <v>0</v>
      </c>
      <c r="DH618" s="280">
        <f t="shared" si="492"/>
        <v>0</v>
      </c>
      <c r="DI618" s="280">
        <f t="shared" si="493"/>
        <v>0</v>
      </c>
      <c r="DJ618" s="154">
        <f t="shared" si="494"/>
        <v>515</v>
      </c>
      <c r="DK618" s="279">
        <f t="shared" si="495"/>
        <v>228</v>
      </c>
      <c r="DL618" s="97"/>
      <c r="DM618" s="154"/>
      <c r="DN618" s="267">
        <f t="shared" ref="DN618:DY618" si="549">BE618+AJ618+DM618</f>
        <v>0</v>
      </c>
      <c r="DO618" s="154">
        <f t="shared" si="549"/>
        <v>0</v>
      </c>
      <c r="DP618" s="154">
        <f t="shared" si="549"/>
        <v>0</v>
      </c>
      <c r="DQ618" s="154">
        <f t="shared" si="549"/>
        <v>0</v>
      </c>
      <c r="DR618" s="154">
        <f t="shared" si="549"/>
        <v>0</v>
      </c>
      <c r="DS618" s="154">
        <f t="shared" si="549"/>
        <v>0</v>
      </c>
      <c r="DT618" s="154">
        <f t="shared" si="549"/>
        <v>0</v>
      </c>
      <c r="DU618" s="154">
        <f t="shared" si="549"/>
        <v>0</v>
      </c>
      <c r="DV618" s="154">
        <f t="shared" si="549"/>
        <v>0</v>
      </c>
      <c r="DW618" s="154">
        <f t="shared" si="549"/>
        <v>0</v>
      </c>
      <c r="DX618" s="154">
        <f t="shared" si="549"/>
        <v>0</v>
      </c>
      <c r="DY618" s="154">
        <f t="shared" si="549"/>
        <v>0</v>
      </c>
      <c r="DZ618" s="154">
        <f t="shared" si="497"/>
        <v>0</v>
      </c>
      <c r="EA618" s="154">
        <f t="shared" si="498"/>
        <v>0</v>
      </c>
      <c r="EB618" s="264">
        <f t="shared" si="499"/>
        <v>0</v>
      </c>
      <c r="EC618" s="264">
        <f t="shared" si="500"/>
        <v>0</v>
      </c>
      <c r="ED618" s="154">
        <f t="shared" si="501"/>
        <v>515</v>
      </c>
    </row>
    <row r="619" spans="2:134" ht="13" thickBot="1" x14ac:dyDescent="0.3">
      <c r="B619" s="131">
        <v>365</v>
      </c>
      <c r="C619" s="50">
        <f t="shared" si="530"/>
        <v>10</v>
      </c>
      <c r="D619" s="50">
        <f t="shared" si="532"/>
        <v>10</v>
      </c>
      <c r="E619" s="97"/>
      <c r="F619" s="2">
        <f t="shared" si="512"/>
        <v>614</v>
      </c>
      <c r="G619" s="99">
        <v>3026</v>
      </c>
      <c r="H619" s="98">
        <f>15- COUNTIF(L619:AC619,"#N/A")</f>
        <v>0</v>
      </c>
      <c r="I619" s="131">
        <f>SUM(AH619:AY619)+SUM(BE619:BT619)</f>
        <v>0</v>
      </c>
      <c r="J619" s="398">
        <f>DI619</f>
        <v>0</v>
      </c>
      <c r="K619" s="456" t="str">
        <f>IF(ISNUMBER(MATCH(G619,'[4]OPR data'!$A$3:$A$2900,0)),"Y","N")</f>
        <v>Y</v>
      </c>
      <c r="L619" s="110"/>
      <c r="M619" s="233"/>
      <c r="N619" s="469" t="e">
        <f>(INDEX(Finish_table!R$4:R$83,MATCH('16 Year_History_Results'!$G619,Finish_table!S$4:S$83,0),1))</f>
        <v>#N/A</v>
      </c>
      <c r="O619" s="233" t="e">
        <f>(INDEX(Finish_table!Z$4:Z$99,MATCH('16 Year_History_Results'!$G619,Finish_table!AA$4:AA$99,0),1))</f>
        <v>#N/A</v>
      </c>
      <c r="P619" s="233" t="e">
        <f>(INDEX(Finish_table!AI$4:AI$99,MATCH('16 Year_History_Results'!$G619,Finish_table!AJ$4:AJ$99,0),1))</f>
        <v>#N/A</v>
      </c>
      <c r="Q619" s="233" t="e">
        <f>(INDEX(Finish_table!AR$4:AR$99,MATCH('16 Year_History_Results'!$G619,Finish_table!AS$4:AS$99,0),1))</f>
        <v>#N/A</v>
      </c>
      <c r="R619" s="233" t="e">
        <f>(INDEX(Finish_table!BA$4:BA$99,MATCH('16 Year_History_Results'!$G619,Finish_table!BB$4:BB$99,0),1))</f>
        <v>#N/A</v>
      </c>
      <c r="S619" s="233" t="e">
        <f>(INDEX(Finish_table!BJ$4:BJ$99,MATCH('16 Year_History_Results'!$G619,Finish_table!BK$4:BK$99,0),1))</f>
        <v>#N/A</v>
      </c>
      <c r="T619" s="233" t="e">
        <f>(INDEX(Finish_table!BS$4:BS$99,MATCH('16 Year_History_Results'!$G619,Finish_table!BT$4:BT$99,0),1))</f>
        <v>#N/A</v>
      </c>
      <c r="U619" s="233" t="e">
        <f>(INDEX(Finish_table!CB$4:CB$99,MATCH('16 Year_History_Results'!$G619,Finish_table!CC$4:CC$99,0),1))</f>
        <v>#N/A</v>
      </c>
      <c r="V619" s="233" t="e">
        <f>(INDEX(Finish_table!CK$4:CK$99,MATCH('16 Year_History_Results'!$G619,Finish_table!CL$4:CL$99,0),1))</f>
        <v>#N/A</v>
      </c>
      <c r="W619" s="233" t="e">
        <f>(INDEX(Finish_table!CT$4:CT$99,MATCH('16 Year_History_Results'!$G619,Finish_table!CU$4:CU$99,0),1))</f>
        <v>#N/A</v>
      </c>
      <c r="X619" s="233" t="e">
        <f>(INDEX(Finish_table!DC$4:DC$99,MATCH('16 Year_History_Results'!$G619,Finish_table!DD$4:DD$99,0),1))</f>
        <v>#N/A</v>
      </c>
      <c r="Y619" s="233" t="e">
        <f>(INDEX(Finish_table!DL$4:DL$99,MATCH('16 Year_History_Results'!$G619,Finish_table!DM$4:DM$99,0),1))</f>
        <v>#N/A</v>
      </c>
      <c r="Z619" s="233" t="e">
        <f>(INDEX(Finish_table!DU$4:DU$99,MATCH('16 Year_History_Results'!$G619,Finish_table!DV$4:DV$99,0),1))</f>
        <v>#N/A</v>
      </c>
      <c r="AA619" s="233" t="e">
        <f>(INDEX(Finish_table!ED$4:ED$140,MATCH('16 Year_History_Results'!$G619,Finish_table!EE$4:EE$140,0),1))</f>
        <v>#N/A</v>
      </c>
      <c r="AB619" s="233" t="str">
        <f>(INDEX(Finish_table!EM$4:EM$224,MATCH('16 Year_History_Results'!$G619,Finish_table!EN$4:EN$224,0),1))</f>
        <v>SF</v>
      </c>
      <c r="AC619" s="253" t="e">
        <f>(INDEX(Finish_table!EW$4:EW$224,MATCH('16 Year_History_Results'!$G619,Finish_table!EX$4:EX$224,0),1))</f>
        <v>#N/A</v>
      </c>
      <c r="AG619">
        <f t="shared" si="476"/>
        <v>3026</v>
      </c>
      <c r="AH619" s="110"/>
      <c r="AI619" s="2"/>
      <c r="AJ619" s="146">
        <f>INDEX('2001'!$C$44:$C$140,'16 Year_History_Results'!BZ619)</f>
        <v>0</v>
      </c>
      <c r="AK619" s="2">
        <f>INDEX('2002'!$C$44:$C$140,'16 Year_History_Results'!CA619)</f>
        <v>0</v>
      </c>
      <c r="AL619" s="2">
        <f>INDEX('2003'!$C$44:$C$140,'16 Year_History_Results'!CB619)</f>
        <v>0</v>
      </c>
      <c r="AM619" s="2">
        <f>INDEX('2004'!$C$44:$C$140,'16 Year_History_Results'!CC619)</f>
        <v>0</v>
      </c>
      <c r="AN619" s="2">
        <f>INDEX('2005'!$C$44:$C$140,'16 Year_History_Results'!CD619)</f>
        <v>0</v>
      </c>
      <c r="AO619" s="2">
        <f>INDEX('2006'!$C$44:$C$140,'16 Year_History_Results'!CE619)</f>
        <v>0</v>
      </c>
      <c r="AP619" s="2">
        <f>INDEX('2007'!$C$44:$C$140,'16 Year_History_Results'!CF619)</f>
        <v>0</v>
      </c>
      <c r="AQ619" s="2">
        <f>INDEX('2008'!$C$44:$C$140,'16 Year_History_Results'!CG619)</f>
        <v>0</v>
      </c>
      <c r="AR619" s="2">
        <f>INDEX('2009'!$C$44:$C$140,'16 Year_History_Results'!CH619)</f>
        <v>0</v>
      </c>
      <c r="AS619" s="2">
        <f>INDEX('2010'!$C$44:$C$140,'16 Year_History_Results'!CI619)</f>
        <v>0</v>
      </c>
      <c r="AT619" s="2">
        <f>INDEX('2011'!$C$44:$C$140,'16 Year_History_Results'!CJ619)</f>
        <v>0</v>
      </c>
      <c r="AU619" s="2">
        <f>INDEX('2012'!$C$44:$C$140,'16 Year_History_Results'!CK619)</f>
        <v>0</v>
      </c>
      <c r="AV619" s="2">
        <f>INDEX('2013'!$C$44:$C$140,'16 Year_History_Results'!CL619)</f>
        <v>0</v>
      </c>
      <c r="AW619" s="2">
        <f>INDEX('2014'!$C$52:$C$180,'16 Year_History_Results'!CM619)</f>
        <v>0</v>
      </c>
      <c r="AX619" s="2">
        <f>INDEX('2015'!$E$52:$E$308,'16 Year_History_Results'!CN619)</f>
        <v>0</v>
      </c>
      <c r="AY619" s="147">
        <f>INDEX('2016'!$E$52:$E$308,'16 Year_History_Results'!CO619)</f>
        <v>0</v>
      </c>
      <c r="AZ619" s="2"/>
      <c r="BB619">
        <f t="shared" si="444"/>
        <v>3026</v>
      </c>
      <c r="BC619" s="110"/>
      <c r="BD619" s="97"/>
      <c r="BE619" s="146">
        <f>INDEX('2001'!$B$44:$B$140,'16 Year_History_Results'!BZ619)</f>
        <v>0</v>
      </c>
      <c r="BF619" s="2">
        <f>INDEX('2002'!$B$44:$B$140,'16 Year_History_Results'!CA619)</f>
        <v>0</v>
      </c>
      <c r="BG619" s="2">
        <f>INDEX('2003'!$B$44:$B$140,'16 Year_History_Results'!CB619)</f>
        <v>0</v>
      </c>
      <c r="BH619" s="2">
        <f>INDEX('2004'!$B$44:$B$140,'16 Year_History_Results'!CC619)</f>
        <v>0</v>
      </c>
      <c r="BI619" s="2">
        <f>INDEX('2005'!$B$44:$B$140,'16 Year_History_Results'!CD619)</f>
        <v>0</v>
      </c>
      <c r="BJ619" s="2">
        <f>INDEX('2006'!$B$44:$B$140,'16 Year_History_Results'!CE619)</f>
        <v>0</v>
      </c>
      <c r="BK619" s="2">
        <f>INDEX('2007'!$B$44:$B$140,'16 Year_History_Results'!CF619)</f>
        <v>0</v>
      </c>
      <c r="BL619" s="2">
        <f>INDEX('2008'!$B$44:$B$140,'16 Year_History_Results'!CG619)</f>
        <v>0</v>
      </c>
      <c r="BM619" s="2">
        <f>INDEX('2009'!$B$44:$B$140,'16 Year_History_Results'!CH619)</f>
        <v>0</v>
      </c>
      <c r="BN619" s="2">
        <f>INDEX('2010'!$B$44:$B$140,'16 Year_History_Results'!CI619)</f>
        <v>0</v>
      </c>
      <c r="BO619" s="2">
        <f>INDEX('2011'!$B$44:$B$140,'16 Year_History_Results'!CJ619)</f>
        <v>0</v>
      </c>
      <c r="BP619" s="2">
        <f>INDEX('2012'!$B$44:$B$140,'16 Year_History_Results'!CK619)</f>
        <v>0</v>
      </c>
      <c r="BQ619" s="2">
        <f>INDEX('2013'!$B$44:$B$140,'16 Year_History_Results'!CL619)</f>
        <v>0</v>
      </c>
      <c r="BR619" s="2">
        <f>INDEX('2014'!$B$52:$B$180,'16 Year_History_Results'!CM619)</f>
        <v>0</v>
      </c>
      <c r="BS619" s="147">
        <f>INDEX('2015'!$B$52:$B$308,'16 Year_History_Results'!CN619)</f>
        <v>0</v>
      </c>
      <c r="BT619" s="147">
        <f>INDEX('2016'!$B$52:$B$308,'16 Year_History_Results'!CO619)</f>
        <v>0</v>
      </c>
      <c r="BW619">
        <f t="shared" si="445"/>
        <v>3026</v>
      </c>
      <c r="BX619" s="110"/>
      <c r="BY619" s="97"/>
      <c r="BZ619" s="146">
        <f>IF(ISNA(MATCH($BW619,'2001'!$A$44:$A$139,0)),97,MATCH($BW619,'2001'!$A$44:$A$139,0))</f>
        <v>97</v>
      </c>
      <c r="CA619" s="2">
        <f>IF(ISNA(MATCH($BW619,'2002'!$A$44:$A$139,0)),97,MATCH($BW619,'2002'!$A$44:$A$139,0))</f>
        <v>97</v>
      </c>
      <c r="CB619" s="2">
        <f>IF(ISNA(MATCH($BW619,'2003'!$A$44:$A$139,0)),97,MATCH($BW619,'2003'!$A$44:$A$139,0))</f>
        <v>97</v>
      </c>
      <c r="CC619" s="2">
        <f>IF(ISNA(MATCH($BW619,'2004'!$A$44:$A$139,0)),97,MATCH($BW619,'2004'!$A$44:$A$139,0))</f>
        <v>97</v>
      </c>
      <c r="CD619" s="2">
        <f>IF(ISNA(MATCH($BW619,'2005'!$A$44:$A$139,0)),97,MATCH($BW619,'2005'!$A$44:$A$139,0))</f>
        <v>97</v>
      </c>
      <c r="CE619" s="2">
        <f>IF(ISNA(MATCH($BW619,'2006'!$A$44:$A$139,0)),97,MATCH($BW619,'2006'!$A$44:$A$139,0))</f>
        <v>97</v>
      </c>
      <c r="CF619" s="2">
        <f>IF(ISNA(MATCH($BW619,'2007'!$A$44:$A$139,0)),97,MATCH($BW619,'2007'!$A$44:$A$139,0))</f>
        <v>97</v>
      </c>
      <c r="CG619" s="2">
        <f>IF(ISNA(MATCH($BW619,'2008'!$A$44:$A$139,0)),97,MATCH($BW619,'2008'!$A$44:$A$139,0))</f>
        <v>97</v>
      </c>
      <c r="CH619" s="2">
        <f>IF(ISNA(MATCH($BW619,'2009'!$A$44:$A$139,0)),97,MATCH($BW619,'2009'!$A$44:$A$139,0))</f>
        <v>97</v>
      </c>
      <c r="CI619" s="2">
        <f>IF(ISNA(MATCH($BW619,'2010'!$A$44:$A$139,0)),97,MATCH($BW619,'2010'!$A$44:$A$139,0))</f>
        <v>97</v>
      </c>
      <c r="CJ619" s="2">
        <f>IF(ISNA(MATCH($BW619,'2011'!$A$44:$A$139,0)),97,MATCH($BW619,'2011'!$A$44:$A$139,0))</f>
        <v>97</v>
      </c>
      <c r="CK619" s="2">
        <f>IF(ISNA(MATCH($BW619,'2012'!$A$44:$A$139,0)),97,MATCH($BW619,'2012'!$A$44:$A$139,0))</f>
        <v>97</v>
      </c>
      <c r="CL619" s="2">
        <f>IF(ISNA(MATCH($BW619,'2013'!$A$44:$A$139,0)),97,MATCH($BW619,'2013'!$A$44:$A$139,0))</f>
        <v>97</v>
      </c>
      <c r="CM619" s="2">
        <f>IF(ISNA(MATCH($BW619,'2014'!$A$52:$A$179,0)),129,MATCH($BW619,'2014'!$A$52:$A$179,0))</f>
        <v>129</v>
      </c>
      <c r="CN619" s="147">
        <f>IF(ISNA(MATCH($BW619,'2015'!$A$52:$A$307,0)),257,MATCH($BW619,'2015'!$A$52:$A$307,0))</f>
        <v>183</v>
      </c>
      <c r="CO619" s="147">
        <f>IF(ISNA(MATCH($BW619,'2016'!$A$52:$A$307,0)),257,MATCH($BW619,'2016'!$A$52:$A$307,0))</f>
        <v>257</v>
      </c>
      <c r="CQ619">
        <f t="shared" si="477"/>
        <v>3026</v>
      </c>
      <c r="CR619" s="281"/>
      <c r="CS619" s="279"/>
      <c r="CT619" s="278">
        <f t="shared" si="478"/>
        <v>0</v>
      </c>
      <c r="CU619" s="279">
        <f t="shared" si="479"/>
        <v>0</v>
      </c>
      <c r="CV619" s="279">
        <f t="shared" si="480"/>
        <v>0</v>
      </c>
      <c r="CW619" s="279">
        <f t="shared" si="481"/>
        <v>0</v>
      </c>
      <c r="CX619" s="279">
        <f t="shared" si="482"/>
        <v>0</v>
      </c>
      <c r="CY619" s="279">
        <f t="shared" si="483"/>
        <v>0</v>
      </c>
      <c r="CZ619" s="279">
        <f t="shared" si="484"/>
        <v>0</v>
      </c>
      <c r="DA619" s="279">
        <f t="shared" si="485"/>
        <v>0</v>
      </c>
      <c r="DB619" s="279">
        <f t="shared" si="486"/>
        <v>0</v>
      </c>
      <c r="DC619" s="279">
        <f t="shared" si="487"/>
        <v>0</v>
      </c>
      <c r="DD619" s="279">
        <f t="shared" si="488"/>
        <v>0</v>
      </c>
      <c r="DE619" s="279">
        <f t="shared" si="489"/>
        <v>0</v>
      </c>
      <c r="DF619" s="279">
        <f t="shared" si="490"/>
        <v>0</v>
      </c>
      <c r="DG619" s="279">
        <f t="shared" si="491"/>
        <v>0</v>
      </c>
      <c r="DH619" s="280">
        <f t="shared" si="492"/>
        <v>0</v>
      </c>
      <c r="DI619" s="280">
        <f t="shared" si="493"/>
        <v>0</v>
      </c>
      <c r="DJ619" s="154">
        <f t="shared" si="494"/>
        <v>515</v>
      </c>
      <c r="DK619" s="279">
        <f t="shared" si="495"/>
        <v>3026</v>
      </c>
      <c r="DL619" s="97"/>
      <c r="DM619" s="154"/>
      <c r="DN619" s="267">
        <f t="shared" ref="DN619:DY619" si="550">BE619+AJ619+DM619</f>
        <v>0</v>
      </c>
      <c r="DO619" s="154">
        <f t="shared" si="550"/>
        <v>0</v>
      </c>
      <c r="DP619" s="154">
        <f t="shared" si="550"/>
        <v>0</v>
      </c>
      <c r="DQ619" s="154">
        <f t="shared" si="550"/>
        <v>0</v>
      </c>
      <c r="DR619" s="154">
        <f t="shared" si="550"/>
        <v>0</v>
      </c>
      <c r="DS619" s="154">
        <f t="shared" si="550"/>
        <v>0</v>
      </c>
      <c r="DT619" s="154">
        <f t="shared" si="550"/>
        <v>0</v>
      </c>
      <c r="DU619" s="154">
        <f t="shared" si="550"/>
        <v>0</v>
      </c>
      <c r="DV619" s="154">
        <f t="shared" si="550"/>
        <v>0</v>
      </c>
      <c r="DW619" s="154">
        <f t="shared" si="550"/>
        <v>0</v>
      </c>
      <c r="DX619" s="154">
        <f t="shared" si="550"/>
        <v>0</v>
      </c>
      <c r="DY619" s="154">
        <f t="shared" si="550"/>
        <v>0</v>
      </c>
      <c r="DZ619" s="154">
        <f t="shared" si="497"/>
        <v>0</v>
      </c>
      <c r="EA619" s="154">
        <f t="shared" si="498"/>
        <v>0</v>
      </c>
      <c r="EB619" s="264">
        <f t="shared" si="499"/>
        <v>0</v>
      </c>
      <c r="EC619" s="264">
        <f t="shared" si="500"/>
        <v>0</v>
      </c>
      <c r="ED619" s="154">
        <f t="shared" si="501"/>
        <v>515</v>
      </c>
    </row>
    <row r="620" spans="2:134" ht="13" thickBot="1" x14ac:dyDescent="0.3">
      <c r="B620" s="131">
        <v>368</v>
      </c>
      <c r="C620" s="50">
        <f t="shared" si="530"/>
        <v>1</v>
      </c>
      <c r="D620" s="50">
        <f t="shared" si="532"/>
        <v>0</v>
      </c>
      <c r="E620" s="97"/>
      <c r="F620" s="2">
        <f t="shared" si="512"/>
        <v>615</v>
      </c>
      <c r="G620" s="99">
        <v>3602</v>
      </c>
      <c r="H620" s="98">
        <f>15- COUNTIF(L620:AC620,"#N/A")</f>
        <v>0</v>
      </c>
      <c r="I620" s="131">
        <f>SUM(AH620:AY620)+SUM(BE620:BT620)</f>
        <v>0</v>
      </c>
      <c r="J620" s="398">
        <f>DI620</f>
        <v>0</v>
      </c>
      <c r="K620" s="456" t="str">
        <f>IF(ISNUMBER(MATCH(G620,'[4]OPR data'!$A$3:$A$2900,0)),"Y","N")</f>
        <v>Y</v>
      </c>
      <c r="L620" s="110"/>
      <c r="M620" s="233"/>
      <c r="N620" s="469" t="e">
        <f>(INDEX(Finish_table!R$4:R$83,MATCH('16 Year_History_Results'!$G620,Finish_table!S$4:S$83,0),1))</f>
        <v>#N/A</v>
      </c>
      <c r="O620" s="233" t="e">
        <f>(INDEX(Finish_table!Z$4:Z$99,MATCH('16 Year_History_Results'!$G620,Finish_table!AA$4:AA$99,0),1))</f>
        <v>#N/A</v>
      </c>
      <c r="P620" s="233" t="e">
        <f>(INDEX(Finish_table!AI$4:AI$99,MATCH('16 Year_History_Results'!$G620,Finish_table!AJ$4:AJ$99,0),1))</f>
        <v>#N/A</v>
      </c>
      <c r="Q620" s="233" t="e">
        <f>(INDEX(Finish_table!AR$4:AR$99,MATCH('16 Year_History_Results'!$G620,Finish_table!AS$4:AS$99,0),1))</f>
        <v>#N/A</v>
      </c>
      <c r="R620" s="233" t="e">
        <f>(INDEX(Finish_table!BA$4:BA$99,MATCH('16 Year_History_Results'!$G620,Finish_table!BB$4:BB$99,0),1))</f>
        <v>#N/A</v>
      </c>
      <c r="S620" s="233" t="e">
        <f>(INDEX(Finish_table!BJ$4:BJ$99,MATCH('16 Year_History_Results'!$G620,Finish_table!BK$4:BK$99,0),1))</f>
        <v>#N/A</v>
      </c>
      <c r="T620" s="233" t="e">
        <f>(INDEX(Finish_table!BS$4:BS$99,MATCH('16 Year_History_Results'!$G620,Finish_table!BT$4:BT$99,0),1))</f>
        <v>#N/A</v>
      </c>
      <c r="U620" s="233" t="e">
        <f>(INDEX(Finish_table!CB$4:CB$99,MATCH('16 Year_History_Results'!$G620,Finish_table!CC$4:CC$99,0),1))</f>
        <v>#N/A</v>
      </c>
      <c r="V620" s="233" t="e">
        <f>(INDEX(Finish_table!CK$4:CK$99,MATCH('16 Year_History_Results'!$G620,Finish_table!CL$4:CL$99,0),1))</f>
        <v>#N/A</v>
      </c>
      <c r="W620" s="233" t="e">
        <f>(INDEX(Finish_table!CT$4:CT$99,MATCH('16 Year_History_Results'!$G620,Finish_table!CU$4:CU$99,0),1))</f>
        <v>#N/A</v>
      </c>
      <c r="X620" s="233" t="e">
        <f>(INDEX(Finish_table!DC$4:DC$99,MATCH('16 Year_History_Results'!$G620,Finish_table!DD$4:DD$99,0),1))</f>
        <v>#N/A</v>
      </c>
      <c r="Y620" s="233" t="e">
        <f>(INDEX(Finish_table!DL$4:DL$99,MATCH('16 Year_History_Results'!$G620,Finish_table!DM$4:DM$99,0),1))</f>
        <v>#N/A</v>
      </c>
      <c r="Z620" s="233" t="e">
        <f>(INDEX(Finish_table!DU$4:DU$99,MATCH('16 Year_History_Results'!$G620,Finish_table!DV$4:DV$99,0),1))</f>
        <v>#N/A</v>
      </c>
      <c r="AA620" s="233" t="e">
        <f>(INDEX(Finish_table!ED$4:ED$140,MATCH('16 Year_History_Results'!$G620,Finish_table!EE$4:EE$140,0),1))</f>
        <v>#N/A</v>
      </c>
      <c r="AB620" s="233" t="str">
        <f>(INDEX(Finish_table!EM$4:EM$224,MATCH('16 Year_History_Results'!$G620,Finish_table!EN$4:EN$224,0),1))</f>
        <v>QF</v>
      </c>
      <c r="AC620" s="253" t="e">
        <f>(INDEX(Finish_table!EW$4:EW$224,MATCH('16 Year_History_Results'!$G620,Finish_table!EX$4:EX$224,0),1))</f>
        <v>#N/A</v>
      </c>
      <c r="AG620">
        <f t="shared" si="476"/>
        <v>3602</v>
      </c>
      <c r="AH620" s="110"/>
      <c r="AI620" s="2"/>
      <c r="AJ620" s="146">
        <f>INDEX('2001'!$C$44:$C$140,'16 Year_History_Results'!BZ620)</f>
        <v>0</v>
      </c>
      <c r="AK620" s="2">
        <f>INDEX('2002'!$C$44:$C$140,'16 Year_History_Results'!CA620)</f>
        <v>0</v>
      </c>
      <c r="AL620" s="2">
        <f>INDEX('2003'!$C$44:$C$140,'16 Year_History_Results'!CB620)</f>
        <v>0</v>
      </c>
      <c r="AM620" s="2">
        <f>INDEX('2004'!$C$44:$C$140,'16 Year_History_Results'!CC620)</f>
        <v>0</v>
      </c>
      <c r="AN620" s="2">
        <f>INDEX('2005'!$C$44:$C$140,'16 Year_History_Results'!CD620)</f>
        <v>0</v>
      </c>
      <c r="AO620" s="2">
        <f>INDEX('2006'!$C$44:$C$140,'16 Year_History_Results'!CE620)</f>
        <v>0</v>
      </c>
      <c r="AP620" s="2">
        <f>INDEX('2007'!$C$44:$C$140,'16 Year_History_Results'!CF620)</f>
        <v>0</v>
      </c>
      <c r="AQ620" s="2">
        <f>INDEX('2008'!$C$44:$C$140,'16 Year_History_Results'!CG620)</f>
        <v>0</v>
      </c>
      <c r="AR620" s="2">
        <f>INDEX('2009'!$C$44:$C$140,'16 Year_History_Results'!CH620)</f>
        <v>0</v>
      </c>
      <c r="AS620" s="2">
        <f>INDEX('2010'!$C$44:$C$140,'16 Year_History_Results'!CI620)</f>
        <v>0</v>
      </c>
      <c r="AT620" s="2">
        <f>INDEX('2011'!$C$44:$C$140,'16 Year_History_Results'!CJ620)</f>
        <v>0</v>
      </c>
      <c r="AU620" s="2">
        <f>INDEX('2012'!$C$44:$C$140,'16 Year_History_Results'!CK620)</f>
        <v>0</v>
      </c>
      <c r="AV620" s="2">
        <f>INDEX('2013'!$C$44:$C$140,'16 Year_History_Results'!CL620)</f>
        <v>0</v>
      </c>
      <c r="AW620" s="2">
        <f>INDEX('2014'!$C$52:$C$180,'16 Year_History_Results'!CM620)</f>
        <v>0</v>
      </c>
      <c r="AX620" s="2">
        <f>INDEX('2015'!$E$52:$E$308,'16 Year_History_Results'!CN620)</f>
        <v>0</v>
      </c>
      <c r="AY620" s="147">
        <f>INDEX('2016'!$E$52:$E$308,'16 Year_History_Results'!CO620)</f>
        <v>0</v>
      </c>
      <c r="AZ620" s="2"/>
      <c r="BB620">
        <f t="shared" si="444"/>
        <v>3602</v>
      </c>
      <c r="BC620" s="110"/>
      <c r="BD620" s="97"/>
      <c r="BE620" s="146">
        <f>INDEX('2001'!$B$44:$B$140,'16 Year_History_Results'!BZ620)</f>
        <v>0</v>
      </c>
      <c r="BF620" s="2">
        <f>INDEX('2002'!$B$44:$B$140,'16 Year_History_Results'!CA620)</f>
        <v>0</v>
      </c>
      <c r="BG620" s="2">
        <f>INDEX('2003'!$B$44:$B$140,'16 Year_History_Results'!CB620)</f>
        <v>0</v>
      </c>
      <c r="BH620" s="2">
        <f>INDEX('2004'!$B$44:$B$140,'16 Year_History_Results'!CC620)</f>
        <v>0</v>
      </c>
      <c r="BI620" s="2">
        <f>INDEX('2005'!$B$44:$B$140,'16 Year_History_Results'!CD620)</f>
        <v>0</v>
      </c>
      <c r="BJ620" s="2">
        <f>INDEX('2006'!$B$44:$B$140,'16 Year_History_Results'!CE620)</f>
        <v>0</v>
      </c>
      <c r="BK620" s="2">
        <f>INDEX('2007'!$B$44:$B$140,'16 Year_History_Results'!CF620)</f>
        <v>0</v>
      </c>
      <c r="BL620" s="2">
        <f>INDEX('2008'!$B$44:$B$140,'16 Year_History_Results'!CG620)</f>
        <v>0</v>
      </c>
      <c r="BM620" s="2">
        <f>INDEX('2009'!$B$44:$B$140,'16 Year_History_Results'!CH620)</f>
        <v>0</v>
      </c>
      <c r="BN620" s="2">
        <f>INDEX('2010'!$B$44:$B$140,'16 Year_History_Results'!CI620)</f>
        <v>0</v>
      </c>
      <c r="BO620" s="2">
        <f>INDEX('2011'!$B$44:$B$140,'16 Year_History_Results'!CJ620)</f>
        <v>0</v>
      </c>
      <c r="BP620" s="2">
        <f>INDEX('2012'!$B$44:$B$140,'16 Year_History_Results'!CK620)</f>
        <v>0</v>
      </c>
      <c r="BQ620" s="2">
        <f>INDEX('2013'!$B$44:$B$140,'16 Year_History_Results'!CL620)</f>
        <v>0</v>
      </c>
      <c r="BR620" s="2">
        <f>INDEX('2014'!$B$52:$B$180,'16 Year_History_Results'!CM620)</f>
        <v>0</v>
      </c>
      <c r="BS620" s="147">
        <f>INDEX('2015'!$B$52:$B$308,'16 Year_History_Results'!CN620)</f>
        <v>0</v>
      </c>
      <c r="BT620" s="147">
        <f>INDEX('2016'!$B$52:$B$308,'16 Year_History_Results'!CO620)</f>
        <v>0</v>
      </c>
      <c r="BW620">
        <f t="shared" si="445"/>
        <v>3602</v>
      </c>
      <c r="BX620" s="110"/>
      <c r="BY620" s="97"/>
      <c r="BZ620" s="146">
        <f>IF(ISNA(MATCH($BW620,'2001'!$A$44:$A$139,0)),97,MATCH($BW620,'2001'!$A$44:$A$139,0))</f>
        <v>97</v>
      </c>
      <c r="CA620" s="2">
        <f>IF(ISNA(MATCH($BW620,'2002'!$A$44:$A$139,0)),97,MATCH($BW620,'2002'!$A$44:$A$139,0))</f>
        <v>97</v>
      </c>
      <c r="CB620" s="2">
        <f>IF(ISNA(MATCH($BW620,'2003'!$A$44:$A$139,0)),97,MATCH($BW620,'2003'!$A$44:$A$139,0))</f>
        <v>97</v>
      </c>
      <c r="CC620" s="2">
        <f>IF(ISNA(MATCH($BW620,'2004'!$A$44:$A$139,0)),97,MATCH($BW620,'2004'!$A$44:$A$139,0))</f>
        <v>97</v>
      </c>
      <c r="CD620" s="2">
        <f>IF(ISNA(MATCH($BW620,'2005'!$A$44:$A$139,0)),97,MATCH($BW620,'2005'!$A$44:$A$139,0))</f>
        <v>97</v>
      </c>
      <c r="CE620" s="2">
        <f>IF(ISNA(MATCH($BW620,'2006'!$A$44:$A$139,0)),97,MATCH($BW620,'2006'!$A$44:$A$139,0))</f>
        <v>97</v>
      </c>
      <c r="CF620" s="2">
        <f>IF(ISNA(MATCH($BW620,'2007'!$A$44:$A$139,0)),97,MATCH($BW620,'2007'!$A$44:$A$139,0))</f>
        <v>97</v>
      </c>
      <c r="CG620" s="2">
        <f>IF(ISNA(MATCH($BW620,'2008'!$A$44:$A$139,0)),97,MATCH($BW620,'2008'!$A$44:$A$139,0))</f>
        <v>97</v>
      </c>
      <c r="CH620" s="2">
        <f>IF(ISNA(MATCH($BW620,'2009'!$A$44:$A$139,0)),97,MATCH($BW620,'2009'!$A$44:$A$139,0))</f>
        <v>97</v>
      </c>
      <c r="CI620" s="2">
        <f>IF(ISNA(MATCH($BW620,'2010'!$A$44:$A$139,0)),97,MATCH($BW620,'2010'!$A$44:$A$139,0))</f>
        <v>97</v>
      </c>
      <c r="CJ620" s="2">
        <f>IF(ISNA(MATCH($BW620,'2011'!$A$44:$A$139,0)),97,MATCH($BW620,'2011'!$A$44:$A$139,0))</f>
        <v>97</v>
      </c>
      <c r="CK620" s="2">
        <f>IF(ISNA(MATCH($BW620,'2012'!$A$44:$A$139,0)),97,MATCH($BW620,'2012'!$A$44:$A$139,0))</f>
        <v>97</v>
      </c>
      <c r="CL620" s="2">
        <f>IF(ISNA(MATCH($BW620,'2013'!$A$44:$A$139,0)),97,MATCH($BW620,'2013'!$A$44:$A$139,0))</f>
        <v>97</v>
      </c>
      <c r="CM620" s="2">
        <f>IF(ISNA(MATCH($BW620,'2014'!$A$52:$A$179,0)),129,MATCH($BW620,'2014'!$A$52:$A$179,0))</f>
        <v>129</v>
      </c>
      <c r="CN620" s="147">
        <f>IF(ISNA(MATCH($BW620,'2015'!$A$52:$A$307,0)),257,MATCH($BW620,'2015'!$A$52:$A$307,0))</f>
        <v>202</v>
      </c>
      <c r="CO620" s="147">
        <f>IF(ISNA(MATCH($BW620,'2016'!$A$52:$A$307,0)),257,MATCH($BW620,'2016'!$A$52:$A$307,0))</f>
        <v>257</v>
      </c>
      <c r="CQ620">
        <f t="shared" si="477"/>
        <v>3602</v>
      </c>
      <c r="CR620" s="281"/>
      <c r="CS620" s="279"/>
      <c r="CT620" s="278">
        <f t="shared" si="478"/>
        <v>0</v>
      </c>
      <c r="CU620" s="279">
        <f t="shared" si="479"/>
        <v>0</v>
      </c>
      <c r="CV620" s="279">
        <f t="shared" si="480"/>
        <v>0</v>
      </c>
      <c r="CW620" s="279">
        <f t="shared" si="481"/>
        <v>0</v>
      </c>
      <c r="CX620" s="279">
        <f t="shared" si="482"/>
        <v>0</v>
      </c>
      <c r="CY620" s="279">
        <f t="shared" si="483"/>
        <v>0</v>
      </c>
      <c r="CZ620" s="279">
        <f t="shared" si="484"/>
        <v>0</v>
      </c>
      <c r="DA620" s="279">
        <f t="shared" si="485"/>
        <v>0</v>
      </c>
      <c r="DB620" s="279">
        <f t="shared" si="486"/>
        <v>0</v>
      </c>
      <c r="DC620" s="279">
        <f t="shared" si="487"/>
        <v>0</v>
      </c>
      <c r="DD620" s="279">
        <f t="shared" si="488"/>
        <v>0</v>
      </c>
      <c r="DE620" s="279">
        <f t="shared" si="489"/>
        <v>0</v>
      </c>
      <c r="DF620" s="279">
        <f t="shared" si="490"/>
        <v>0</v>
      </c>
      <c r="DG620" s="279">
        <f t="shared" si="491"/>
        <v>0</v>
      </c>
      <c r="DH620" s="280">
        <f t="shared" si="492"/>
        <v>0</v>
      </c>
      <c r="DI620" s="280">
        <f t="shared" si="493"/>
        <v>0</v>
      </c>
      <c r="DJ620" s="154">
        <f t="shared" si="494"/>
        <v>515</v>
      </c>
      <c r="DK620" s="279">
        <f t="shared" si="495"/>
        <v>3602</v>
      </c>
      <c r="DL620" s="97"/>
      <c r="DM620" s="154"/>
      <c r="DN620" s="267">
        <f t="shared" ref="DN620:DY620" si="551">BE620+AJ620+DM620</f>
        <v>0</v>
      </c>
      <c r="DO620" s="154">
        <f t="shared" si="551"/>
        <v>0</v>
      </c>
      <c r="DP620" s="154">
        <f t="shared" si="551"/>
        <v>0</v>
      </c>
      <c r="DQ620" s="154">
        <f t="shared" si="551"/>
        <v>0</v>
      </c>
      <c r="DR620" s="154">
        <f t="shared" si="551"/>
        <v>0</v>
      </c>
      <c r="DS620" s="154">
        <f t="shared" si="551"/>
        <v>0</v>
      </c>
      <c r="DT620" s="154">
        <f t="shared" si="551"/>
        <v>0</v>
      </c>
      <c r="DU620" s="154">
        <f t="shared" si="551"/>
        <v>0</v>
      </c>
      <c r="DV620" s="154">
        <f t="shared" si="551"/>
        <v>0</v>
      </c>
      <c r="DW620" s="154">
        <f t="shared" si="551"/>
        <v>0</v>
      </c>
      <c r="DX620" s="154">
        <f t="shared" si="551"/>
        <v>0</v>
      </c>
      <c r="DY620" s="154">
        <f t="shared" si="551"/>
        <v>0</v>
      </c>
      <c r="DZ620" s="154">
        <f t="shared" si="497"/>
        <v>0</v>
      </c>
      <c r="EA620" s="154">
        <f t="shared" si="498"/>
        <v>0</v>
      </c>
      <c r="EB620" s="264">
        <f t="shared" si="499"/>
        <v>0</v>
      </c>
      <c r="EC620" s="264">
        <f t="shared" si="500"/>
        <v>0</v>
      </c>
      <c r="ED620" s="154">
        <f t="shared" si="501"/>
        <v>515</v>
      </c>
    </row>
    <row r="621" spans="2:134" ht="13" thickBot="1" x14ac:dyDescent="0.3">
      <c r="B621" s="142">
        <v>368</v>
      </c>
      <c r="C621" s="50">
        <f t="shared" si="530"/>
        <v>2</v>
      </c>
      <c r="D621" s="50">
        <f t="shared" si="532"/>
        <v>0</v>
      </c>
      <c r="E621" s="97"/>
      <c r="F621" s="2">
        <f t="shared" si="512"/>
        <v>616</v>
      </c>
      <c r="G621" s="97">
        <v>3928</v>
      </c>
      <c r="H621" s="98">
        <f>15- COUNTIF(L621:AC621,"#N/A")</f>
        <v>0</v>
      </c>
      <c r="I621" s="131">
        <f>SUM(AH621:AY621)+SUM(BE621:BT621)</f>
        <v>0</v>
      </c>
      <c r="J621" s="398">
        <f>DI621</f>
        <v>0</v>
      </c>
      <c r="K621" s="456" t="str">
        <f>IF(ISNUMBER(MATCH(G621,'[4]OPR data'!$A$3:$A$2900,0)),"Y","N")</f>
        <v>Y</v>
      </c>
      <c r="L621" s="110"/>
      <c r="M621" s="233"/>
      <c r="N621" s="469" t="e">
        <f>(INDEX(Finish_table!R$4:R$83,MATCH('16 Year_History_Results'!$G621,Finish_table!S$4:S$83,0),1))</f>
        <v>#N/A</v>
      </c>
      <c r="O621" s="233" t="e">
        <f>(INDEX(Finish_table!Z$4:Z$99,MATCH('16 Year_History_Results'!$G621,Finish_table!AA$4:AA$99,0),1))</f>
        <v>#N/A</v>
      </c>
      <c r="P621" s="233" t="e">
        <f>(INDEX(Finish_table!AI$4:AI$99,MATCH('16 Year_History_Results'!$G621,Finish_table!AJ$4:AJ$99,0),1))</f>
        <v>#N/A</v>
      </c>
      <c r="Q621" s="233" t="e">
        <f>(INDEX(Finish_table!AR$4:AR$99,MATCH('16 Year_History_Results'!$G621,Finish_table!AS$4:AS$99,0),1))</f>
        <v>#N/A</v>
      </c>
      <c r="R621" s="233" t="e">
        <f>(INDEX(Finish_table!BA$4:BA$99,MATCH('16 Year_History_Results'!$G621,Finish_table!BB$4:BB$99,0),1))</f>
        <v>#N/A</v>
      </c>
      <c r="S621" s="233" t="e">
        <f>(INDEX(Finish_table!BJ$4:BJ$99,MATCH('16 Year_History_Results'!$G621,Finish_table!BK$4:BK$99,0),1))</f>
        <v>#N/A</v>
      </c>
      <c r="T621" s="233" t="e">
        <f>(INDEX(Finish_table!BS$4:BS$99,MATCH('16 Year_History_Results'!$G621,Finish_table!BT$4:BT$99,0),1))</f>
        <v>#N/A</v>
      </c>
      <c r="U621" s="233" t="e">
        <f>(INDEX(Finish_table!CB$4:CB$99,MATCH('16 Year_History_Results'!$G621,Finish_table!CC$4:CC$99,0),1))</f>
        <v>#N/A</v>
      </c>
      <c r="V621" s="233" t="e">
        <f>(INDEX(Finish_table!CK$4:CK$99,MATCH('16 Year_History_Results'!$G621,Finish_table!CL$4:CL$99,0),1))</f>
        <v>#N/A</v>
      </c>
      <c r="W621" s="233" t="e">
        <f>(INDEX(Finish_table!CT$4:CT$99,MATCH('16 Year_History_Results'!$G621,Finish_table!CU$4:CU$99,0),1))</f>
        <v>#N/A</v>
      </c>
      <c r="X621" s="233" t="e">
        <f>(INDEX(Finish_table!DC$4:DC$99,MATCH('16 Year_History_Results'!$G621,Finish_table!DD$4:DD$99,0),1))</f>
        <v>#N/A</v>
      </c>
      <c r="Y621" s="233" t="e">
        <f>(INDEX(Finish_table!DL$4:DL$99,MATCH('16 Year_History_Results'!$G621,Finish_table!DM$4:DM$99,0),1))</f>
        <v>#N/A</v>
      </c>
      <c r="Z621" s="233" t="e">
        <f>(INDEX(Finish_table!DU$4:DU$99,MATCH('16 Year_History_Results'!$G621,Finish_table!DV$4:DV$99,0),1))</f>
        <v>#N/A</v>
      </c>
      <c r="AA621" s="233" t="str">
        <f>(INDEX(Finish_table!ED$4:ED$140,MATCH('16 Year_History_Results'!$G621,Finish_table!EE$4:EE$140,0),1))</f>
        <v>SF</v>
      </c>
      <c r="AB621" s="233" t="e">
        <f>(INDEX(Finish_table!EM$4:EM$224,MATCH('16 Year_History_Results'!$G621,Finish_table!EN$4:EN$224,0),1))</f>
        <v>#N/A</v>
      </c>
      <c r="AC621" s="253" t="e">
        <f>(INDEX(Finish_table!EW$4:EW$224,MATCH('16 Year_History_Results'!$G621,Finish_table!EX$4:EX$224,0),1))</f>
        <v>#N/A</v>
      </c>
      <c r="AG621">
        <f t="shared" si="476"/>
        <v>3928</v>
      </c>
      <c r="AH621" s="110"/>
      <c r="AI621" s="2"/>
      <c r="AJ621" s="146">
        <f>INDEX('2001'!$C$44:$C$140,'16 Year_History_Results'!BZ621)</f>
        <v>0</v>
      </c>
      <c r="AK621" s="2">
        <f>INDEX('2002'!$C$44:$C$140,'16 Year_History_Results'!CA621)</f>
        <v>0</v>
      </c>
      <c r="AL621" s="2">
        <f>INDEX('2003'!$C$44:$C$140,'16 Year_History_Results'!CB621)</f>
        <v>0</v>
      </c>
      <c r="AM621" s="2">
        <f>INDEX('2004'!$C$44:$C$140,'16 Year_History_Results'!CC621)</f>
        <v>0</v>
      </c>
      <c r="AN621" s="2">
        <f>INDEX('2005'!$C$44:$C$140,'16 Year_History_Results'!CD621)</f>
        <v>0</v>
      </c>
      <c r="AO621" s="2">
        <f>INDEX('2006'!$C$44:$C$140,'16 Year_History_Results'!CE621)</f>
        <v>0</v>
      </c>
      <c r="AP621" s="2">
        <f>INDEX('2007'!$C$44:$C$140,'16 Year_History_Results'!CF621)</f>
        <v>0</v>
      </c>
      <c r="AQ621" s="2">
        <f>INDEX('2008'!$C$44:$C$140,'16 Year_History_Results'!CG621)</f>
        <v>0</v>
      </c>
      <c r="AR621" s="2">
        <f>INDEX('2009'!$C$44:$C$140,'16 Year_History_Results'!CH621)</f>
        <v>0</v>
      </c>
      <c r="AS621" s="2">
        <f>INDEX('2010'!$C$44:$C$140,'16 Year_History_Results'!CI621)</f>
        <v>0</v>
      </c>
      <c r="AT621" s="2">
        <f>INDEX('2011'!$C$44:$C$140,'16 Year_History_Results'!CJ621)</f>
        <v>0</v>
      </c>
      <c r="AU621" s="2">
        <f>INDEX('2012'!$C$44:$C$140,'16 Year_History_Results'!CK621)</f>
        <v>0</v>
      </c>
      <c r="AV621" s="2">
        <f>INDEX('2013'!$C$44:$C$140,'16 Year_History_Results'!CL621)</f>
        <v>0</v>
      </c>
      <c r="AW621" s="2">
        <f>INDEX('2014'!$C$52:$C$180,'16 Year_History_Results'!CM621)</f>
        <v>0</v>
      </c>
      <c r="AX621" s="2">
        <f>INDEX('2015'!$E$52:$E$308,'16 Year_History_Results'!CN621)</f>
        <v>0</v>
      </c>
      <c r="AY621" s="147">
        <f>INDEX('2016'!$E$52:$E$308,'16 Year_History_Results'!CO621)</f>
        <v>0</v>
      </c>
      <c r="AZ621" s="2"/>
      <c r="BB621">
        <f t="shared" si="444"/>
        <v>3928</v>
      </c>
      <c r="BC621" s="110"/>
      <c r="BD621" s="97"/>
      <c r="BE621" s="146">
        <f>INDEX('2001'!$B$44:$B$140,'16 Year_History_Results'!BZ621)</f>
        <v>0</v>
      </c>
      <c r="BF621" s="2">
        <f>INDEX('2002'!$B$44:$B$140,'16 Year_History_Results'!CA621)</f>
        <v>0</v>
      </c>
      <c r="BG621" s="2">
        <f>INDEX('2003'!$B$44:$B$140,'16 Year_History_Results'!CB621)</f>
        <v>0</v>
      </c>
      <c r="BH621" s="2">
        <f>INDEX('2004'!$B$44:$B$140,'16 Year_History_Results'!CC621)</f>
        <v>0</v>
      </c>
      <c r="BI621" s="2">
        <f>INDEX('2005'!$B$44:$B$140,'16 Year_History_Results'!CD621)</f>
        <v>0</v>
      </c>
      <c r="BJ621" s="2">
        <f>INDEX('2006'!$B$44:$B$140,'16 Year_History_Results'!CE621)</f>
        <v>0</v>
      </c>
      <c r="BK621" s="2">
        <f>INDEX('2007'!$B$44:$B$140,'16 Year_History_Results'!CF621)</f>
        <v>0</v>
      </c>
      <c r="BL621" s="2">
        <f>INDEX('2008'!$B$44:$B$140,'16 Year_History_Results'!CG621)</f>
        <v>0</v>
      </c>
      <c r="BM621" s="2">
        <f>INDEX('2009'!$B$44:$B$140,'16 Year_History_Results'!CH621)</f>
        <v>0</v>
      </c>
      <c r="BN621" s="2">
        <f>INDEX('2010'!$B$44:$B$140,'16 Year_History_Results'!CI621)</f>
        <v>0</v>
      </c>
      <c r="BO621" s="2">
        <f>INDEX('2011'!$B$44:$B$140,'16 Year_History_Results'!CJ621)</f>
        <v>0</v>
      </c>
      <c r="BP621" s="2">
        <f>INDEX('2012'!$B$44:$B$140,'16 Year_History_Results'!CK621)</f>
        <v>0</v>
      </c>
      <c r="BQ621" s="2">
        <f>INDEX('2013'!$B$44:$B$140,'16 Year_History_Results'!CL621)</f>
        <v>0</v>
      </c>
      <c r="BR621" s="2">
        <f>INDEX('2014'!$B$52:$B$180,'16 Year_History_Results'!CM621)</f>
        <v>0</v>
      </c>
      <c r="BS621" s="147">
        <f>INDEX('2015'!$B$52:$B$308,'16 Year_History_Results'!CN621)</f>
        <v>0</v>
      </c>
      <c r="BT621" s="147">
        <f>INDEX('2016'!$B$52:$B$308,'16 Year_History_Results'!CO621)</f>
        <v>0</v>
      </c>
      <c r="BW621">
        <f t="shared" si="445"/>
        <v>3928</v>
      </c>
      <c r="BX621" s="110"/>
      <c r="BY621" s="97"/>
      <c r="BZ621" s="146">
        <f>IF(ISNA(MATCH($BW621,'2001'!$A$44:$A$139,0)),97,MATCH($BW621,'2001'!$A$44:$A$139,0))</f>
        <v>97</v>
      </c>
      <c r="CA621" s="2">
        <f>IF(ISNA(MATCH($BW621,'2002'!$A$44:$A$139,0)),97,MATCH($BW621,'2002'!$A$44:$A$139,0))</f>
        <v>97</v>
      </c>
      <c r="CB621" s="2">
        <f>IF(ISNA(MATCH($BW621,'2003'!$A$44:$A$139,0)),97,MATCH($BW621,'2003'!$A$44:$A$139,0))</f>
        <v>97</v>
      </c>
      <c r="CC621" s="2">
        <f>IF(ISNA(MATCH($BW621,'2004'!$A$44:$A$139,0)),97,MATCH($BW621,'2004'!$A$44:$A$139,0))</f>
        <v>97</v>
      </c>
      <c r="CD621" s="2">
        <f>IF(ISNA(MATCH($BW621,'2005'!$A$44:$A$139,0)),97,MATCH($BW621,'2005'!$A$44:$A$139,0))</f>
        <v>97</v>
      </c>
      <c r="CE621" s="2">
        <f>IF(ISNA(MATCH($BW621,'2006'!$A$44:$A$139,0)),97,MATCH($BW621,'2006'!$A$44:$A$139,0))</f>
        <v>97</v>
      </c>
      <c r="CF621" s="2">
        <f>IF(ISNA(MATCH($BW621,'2007'!$A$44:$A$139,0)),97,MATCH($BW621,'2007'!$A$44:$A$139,0))</f>
        <v>97</v>
      </c>
      <c r="CG621" s="2">
        <f>IF(ISNA(MATCH($BW621,'2008'!$A$44:$A$139,0)),97,MATCH($BW621,'2008'!$A$44:$A$139,0))</f>
        <v>97</v>
      </c>
      <c r="CH621" s="2">
        <f>IF(ISNA(MATCH($BW621,'2009'!$A$44:$A$139,0)),97,MATCH($BW621,'2009'!$A$44:$A$139,0))</f>
        <v>97</v>
      </c>
      <c r="CI621" s="2">
        <f>IF(ISNA(MATCH($BW621,'2010'!$A$44:$A$139,0)),97,MATCH($BW621,'2010'!$A$44:$A$139,0))</f>
        <v>97</v>
      </c>
      <c r="CJ621" s="2">
        <f>IF(ISNA(MATCH($BW621,'2011'!$A$44:$A$139,0)),97,MATCH($BW621,'2011'!$A$44:$A$139,0))</f>
        <v>97</v>
      </c>
      <c r="CK621" s="2">
        <f>IF(ISNA(MATCH($BW621,'2012'!$A$44:$A$139,0)),97,MATCH($BW621,'2012'!$A$44:$A$139,0))</f>
        <v>97</v>
      </c>
      <c r="CL621" s="2">
        <f>IF(ISNA(MATCH($BW621,'2013'!$A$44:$A$139,0)),97,MATCH($BW621,'2013'!$A$44:$A$139,0))</f>
        <v>97</v>
      </c>
      <c r="CM621" s="2">
        <f>IF(ISNA(MATCH($BW621,'2014'!$A$52:$A$179,0)),129,MATCH($BW621,'2014'!$A$52:$A$179,0))</f>
        <v>121</v>
      </c>
      <c r="CN621" s="147">
        <f>IF(ISNA(MATCH($BW621,'2015'!$A$52:$A$307,0)),257,MATCH($BW621,'2015'!$A$52:$A$307,0))</f>
        <v>257</v>
      </c>
      <c r="CO621" s="147">
        <f>IF(ISNA(MATCH($BW621,'2016'!$A$52:$A$307,0)),257,MATCH($BW621,'2016'!$A$52:$A$307,0))</f>
        <v>257</v>
      </c>
      <c r="CQ621">
        <f t="shared" si="477"/>
        <v>3928</v>
      </c>
      <c r="CR621" s="281"/>
      <c r="CS621" s="279"/>
      <c r="CT621" s="278">
        <f t="shared" si="478"/>
        <v>0</v>
      </c>
      <c r="CU621" s="279">
        <f t="shared" si="479"/>
        <v>0</v>
      </c>
      <c r="CV621" s="279">
        <f t="shared" si="480"/>
        <v>0</v>
      </c>
      <c r="CW621" s="279">
        <f t="shared" si="481"/>
        <v>0</v>
      </c>
      <c r="CX621" s="279">
        <f t="shared" si="482"/>
        <v>0</v>
      </c>
      <c r="CY621" s="279">
        <f t="shared" si="483"/>
        <v>0</v>
      </c>
      <c r="CZ621" s="279">
        <f t="shared" si="484"/>
        <v>0</v>
      </c>
      <c r="DA621" s="279">
        <f t="shared" si="485"/>
        <v>0</v>
      </c>
      <c r="DB621" s="279">
        <f t="shared" si="486"/>
        <v>0</v>
      </c>
      <c r="DC621" s="279">
        <f t="shared" si="487"/>
        <v>0</v>
      </c>
      <c r="DD621" s="279">
        <f t="shared" si="488"/>
        <v>0</v>
      </c>
      <c r="DE621" s="279">
        <f t="shared" si="489"/>
        <v>0</v>
      </c>
      <c r="DF621" s="279">
        <f t="shared" si="490"/>
        <v>0</v>
      </c>
      <c r="DG621" s="279">
        <f t="shared" si="491"/>
        <v>0</v>
      </c>
      <c r="DH621" s="280">
        <f t="shared" si="492"/>
        <v>0</v>
      </c>
      <c r="DI621" s="280">
        <f t="shared" si="493"/>
        <v>0</v>
      </c>
      <c r="DJ621" s="154">
        <f t="shared" si="494"/>
        <v>515</v>
      </c>
      <c r="DK621" s="279">
        <f t="shared" si="495"/>
        <v>3928</v>
      </c>
      <c r="DL621" s="97"/>
      <c r="DM621" s="154"/>
      <c r="DN621" s="267">
        <f t="shared" ref="DN621:DY621" si="552">BE621+AJ621+DM621</f>
        <v>0</v>
      </c>
      <c r="DO621" s="154">
        <f t="shared" si="552"/>
        <v>0</v>
      </c>
      <c r="DP621" s="154">
        <f t="shared" si="552"/>
        <v>0</v>
      </c>
      <c r="DQ621" s="154">
        <f t="shared" si="552"/>
        <v>0</v>
      </c>
      <c r="DR621" s="154">
        <f t="shared" si="552"/>
        <v>0</v>
      </c>
      <c r="DS621" s="154">
        <f t="shared" si="552"/>
        <v>0</v>
      </c>
      <c r="DT621" s="154">
        <f t="shared" si="552"/>
        <v>0</v>
      </c>
      <c r="DU621" s="154">
        <f t="shared" si="552"/>
        <v>0</v>
      </c>
      <c r="DV621" s="154">
        <f t="shared" si="552"/>
        <v>0</v>
      </c>
      <c r="DW621" s="154">
        <f t="shared" si="552"/>
        <v>0</v>
      </c>
      <c r="DX621" s="154">
        <f t="shared" si="552"/>
        <v>0</v>
      </c>
      <c r="DY621" s="154">
        <f t="shared" si="552"/>
        <v>0</v>
      </c>
      <c r="DZ621" s="154">
        <f t="shared" si="497"/>
        <v>0</v>
      </c>
      <c r="EA621" s="154">
        <f t="shared" si="498"/>
        <v>0</v>
      </c>
      <c r="EB621" s="264">
        <f t="shared" si="499"/>
        <v>0</v>
      </c>
      <c r="EC621" s="264">
        <f t="shared" si="500"/>
        <v>0</v>
      </c>
      <c r="ED621" s="154">
        <f t="shared" si="501"/>
        <v>515</v>
      </c>
    </row>
    <row r="622" spans="2:134" ht="13" thickBot="1" x14ac:dyDescent="0.3">
      <c r="B622" s="131">
        <v>368</v>
      </c>
      <c r="C622" s="50">
        <f t="shared" si="530"/>
        <v>3</v>
      </c>
      <c r="D622" s="50">
        <f t="shared" si="532"/>
        <v>0</v>
      </c>
      <c r="E622" s="97"/>
      <c r="F622" s="2">
        <f t="shared" si="512"/>
        <v>617</v>
      </c>
      <c r="G622" s="97">
        <v>4130</v>
      </c>
      <c r="H622" s="98">
        <f>15- COUNTIF(L622:AC622,"#N/A")</f>
        <v>0</v>
      </c>
      <c r="I622" s="131">
        <f>SUM(AH622:AY622)+SUM(BE622:BT622)</f>
        <v>0</v>
      </c>
      <c r="J622" s="398">
        <f>DI622</f>
        <v>0</v>
      </c>
      <c r="K622" s="456" t="str">
        <f>IF(ISNUMBER(MATCH(G622,'[4]OPR data'!$A$3:$A$2900,0)),"Y","N")</f>
        <v>Y</v>
      </c>
      <c r="L622" s="110"/>
      <c r="M622" s="233"/>
      <c r="N622" s="469" t="e">
        <f>(INDEX(Finish_table!R$4:R$83,MATCH('16 Year_History_Results'!$G622,Finish_table!S$4:S$83,0),1))</f>
        <v>#N/A</v>
      </c>
      <c r="O622" s="233" t="e">
        <f>(INDEX(Finish_table!Z$4:Z$99,MATCH('16 Year_History_Results'!$G622,Finish_table!AA$4:AA$99,0),1))</f>
        <v>#N/A</v>
      </c>
      <c r="P622" s="233" t="e">
        <f>(INDEX(Finish_table!AI$4:AI$99,MATCH('16 Year_History_Results'!$G622,Finish_table!AJ$4:AJ$99,0),1))</f>
        <v>#N/A</v>
      </c>
      <c r="Q622" s="233" t="e">
        <f>(INDEX(Finish_table!AR$4:AR$99,MATCH('16 Year_History_Results'!$G622,Finish_table!AS$4:AS$99,0),1))</f>
        <v>#N/A</v>
      </c>
      <c r="R622" s="233" t="e">
        <f>(INDEX(Finish_table!BA$4:BA$99,MATCH('16 Year_History_Results'!$G622,Finish_table!BB$4:BB$99,0),1))</f>
        <v>#N/A</v>
      </c>
      <c r="S622" s="233" t="e">
        <f>(INDEX(Finish_table!BJ$4:BJ$99,MATCH('16 Year_History_Results'!$G622,Finish_table!BK$4:BK$99,0),1))</f>
        <v>#N/A</v>
      </c>
      <c r="T622" s="233" t="e">
        <f>(INDEX(Finish_table!BS$4:BS$99,MATCH('16 Year_History_Results'!$G622,Finish_table!BT$4:BT$99,0),1))</f>
        <v>#N/A</v>
      </c>
      <c r="U622" s="233" t="e">
        <f>(INDEX(Finish_table!CB$4:CB$99,MATCH('16 Year_History_Results'!$G622,Finish_table!CC$4:CC$99,0),1))</f>
        <v>#N/A</v>
      </c>
      <c r="V622" s="233" t="e">
        <f>(INDEX(Finish_table!CK$4:CK$99,MATCH('16 Year_History_Results'!$G622,Finish_table!CL$4:CL$99,0),1))</f>
        <v>#N/A</v>
      </c>
      <c r="W622" s="233" t="e">
        <f>(INDEX(Finish_table!CT$4:CT$99,MATCH('16 Year_History_Results'!$G622,Finish_table!CU$4:CU$99,0),1))</f>
        <v>#N/A</v>
      </c>
      <c r="X622" s="233" t="e">
        <f>(INDEX(Finish_table!DC$4:DC$99,MATCH('16 Year_History_Results'!$G622,Finish_table!DD$4:DD$99,0),1))</f>
        <v>#N/A</v>
      </c>
      <c r="Y622" s="233" t="e">
        <f>(INDEX(Finish_table!DL$4:DL$99,MATCH('16 Year_History_Results'!$G622,Finish_table!DM$4:DM$99,0),1))</f>
        <v>#N/A</v>
      </c>
      <c r="Z622" s="233" t="e">
        <f>(INDEX(Finish_table!DU$4:DU$99,MATCH('16 Year_History_Results'!$G622,Finish_table!DV$4:DV$99,0),1))</f>
        <v>#N/A</v>
      </c>
      <c r="AA622" s="233" t="e">
        <f>(INDEX(Finish_table!ED$4:ED$140,MATCH('16 Year_History_Results'!$G622,Finish_table!EE$4:EE$140,0),1))</f>
        <v>#N/A</v>
      </c>
      <c r="AB622" s="233" t="str">
        <f>(INDEX(Finish_table!EM$4:EM$224,MATCH('16 Year_History_Results'!$G622,Finish_table!EN$4:EN$224,0),1))</f>
        <v>QF</v>
      </c>
      <c r="AC622" s="253" t="e">
        <f>(INDEX(Finish_table!EW$4:EW$224,MATCH('16 Year_History_Results'!$G622,Finish_table!EX$4:EX$224,0),1))</f>
        <v>#N/A</v>
      </c>
      <c r="AG622">
        <f t="shared" si="476"/>
        <v>4130</v>
      </c>
      <c r="AH622" s="110"/>
      <c r="AI622" s="2"/>
      <c r="AJ622" s="146">
        <f>INDEX('2001'!$C$44:$C$140,'16 Year_History_Results'!BZ622)</f>
        <v>0</v>
      </c>
      <c r="AK622" s="2">
        <f>INDEX('2002'!$C$44:$C$140,'16 Year_History_Results'!CA622)</f>
        <v>0</v>
      </c>
      <c r="AL622" s="2">
        <f>INDEX('2003'!$C$44:$C$140,'16 Year_History_Results'!CB622)</f>
        <v>0</v>
      </c>
      <c r="AM622" s="2">
        <f>INDEX('2004'!$C$44:$C$140,'16 Year_History_Results'!CC622)</f>
        <v>0</v>
      </c>
      <c r="AN622" s="2">
        <f>INDEX('2005'!$C$44:$C$140,'16 Year_History_Results'!CD622)</f>
        <v>0</v>
      </c>
      <c r="AO622" s="2">
        <f>INDEX('2006'!$C$44:$C$140,'16 Year_History_Results'!CE622)</f>
        <v>0</v>
      </c>
      <c r="AP622" s="2">
        <f>INDEX('2007'!$C$44:$C$140,'16 Year_History_Results'!CF622)</f>
        <v>0</v>
      </c>
      <c r="AQ622" s="2">
        <f>INDEX('2008'!$C$44:$C$140,'16 Year_History_Results'!CG622)</f>
        <v>0</v>
      </c>
      <c r="AR622" s="2">
        <f>INDEX('2009'!$C$44:$C$140,'16 Year_History_Results'!CH622)</f>
        <v>0</v>
      </c>
      <c r="AS622" s="2">
        <f>INDEX('2010'!$C$44:$C$140,'16 Year_History_Results'!CI622)</f>
        <v>0</v>
      </c>
      <c r="AT622" s="2">
        <f>INDEX('2011'!$C$44:$C$140,'16 Year_History_Results'!CJ622)</f>
        <v>0</v>
      </c>
      <c r="AU622" s="2">
        <f>INDEX('2012'!$C$44:$C$140,'16 Year_History_Results'!CK622)</f>
        <v>0</v>
      </c>
      <c r="AV622" s="2">
        <f>INDEX('2013'!$C$44:$C$140,'16 Year_History_Results'!CL622)</f>
        <v>0</v>
      </c>
      <c r="AW622" s="2">
        <f>INDEX('2014'!$C$52:$C$180,'16 Year_History_Results'!CM622)</f>
        <v>0</v>
      </c>
      <c r="AX622" s="2">
        <f>INDEX('2015'!$E$52:$E$308,'16 Year_History_Results'!CN622)</f>
        <v>0</v>
      </c>
      <c r="AY622" s="147">
        <f>INDEX('2016'!$E$52:$E$308,'16 Year_History_Results'!CO622)</f>
        <v>0</v>
      </c>
      <c r="AZ622" s="2"/>
      <c r="BB622">
        <f t="shared" si="444"/>
        <v>4130</v>
      </c>
      <c r="BC622" s="110"/>
      <c r="BD622" s="97"/>
      <c r="BE622" s="146">
        <f>INDEX('2001'!$B$44:$B$140,'16 Year_History_Results'!BZ622)</f>
        <v>0</v>
      </c>
      <c r="BF622" s="2">
        <f>INDEX('2002'!$B$44:$B$140,'16 Year_History_Results'!CA622)</f>
        <v>0</v>
      </c>
      <c r="BG622" s="2">
        <f>INDEX('2003'!$B$44:$B$140,'16 Year_History_Results'!CB622)</f>
        <v>0</v>
      </c>
      <c r="BH622" s="2">
        <f>INDEX('2004'!$B$44:$B$140,'16 Year_History_Results'!CC622)</f>
        <v>0</v>
      </c>
      <c r="BI622" s="2">
        <f>INDEX('2005'!$B$44:$B$140,'16 Year_History_Results'!CD622)</f>
        <v>0</v>
      </c>
      <c r="BJ622" s="2">
        <f>INDEX('2006'!$B$44:$B$140,'16 Year_History_Results'!CE622)</f>
        <v>0</v>
      </c>
      <c r="BK622" s="2">
        <f>INDEX('2007'!$B$44:$B$140,'16 Year_History_Results'!CF622)</f>
        <v>0</v>
      </c>
      <c r="BL622" s="2">
        <f>INDEX('2008'!$B$44:$B$140,'16 Year_History_Results'!CG622)</f>
        <v>0</v>
      </c>
      <c r="BM622" s="2">
        <f>INDEX('2009'!$B$44:$B$140,'16 Year_History_Results'!CH622)</f>
        <v>0</v>
      </c>
      <c r="BN622" s="2">
        <f>INDEX('2010'!$B$44:$B$140,'16 Year_History_Results'!CI622)</f>
        <v>0</v>
      </c>
      <c r="BO622" s="2">
        <f>INDEX('2011'!$B$44:$B$140,'16 Year_History_Results'!CJ622)</f>
        <v>0</v>
      </c>
      <c r="BP622" s="2">
        <f>INDEX('2012'!$B$44:$B$140,'16 Year_History_Results'!CK622)</f>
        <v>0</v>
      </c>
      <c r="BQ622" s="2">
        <f>INDEX('2013'!$B$44:$B$140,'16 Year_History_Results'!CL622)</f>
        <v>0</v>
      </c>
      <c r="BR622" s="2">
        <f>INDEX('2014'!$B$52:$B$180,'16 Year_History_Results'!CM622)</f>
        <v>0</v>
      </c>
      <c r="BS622" s="147">
        <f>INDEX('2015'!$B$52:$B$308,'16 Year_History_Results'!CN622)</f>
        <v>0</v>
      </c>
      <c r="BT622" s="147">
        <f>INDEX('2016'!$B$52:$B$308,'16 Year_History_Results'!CO622)</f>
        <v>0</v>
      </c>
      <c r="BW622">
        <f t="shared" si="445"/>
        <v>4130</v>
      </c>
      <c r="BX622" s="110"/>
      <c r="BY622" s="97"/>
      <c r="BZ622" s="146">
        <f>IF(ISNA(MATCH($BW622,'2001'!$A$44:$A$139,0)),97,MATCH($BW622,'2001'!$A$44:$A$139,0))</f>
        <v>97</v>
      </c>
      <c r="CA622" s="2">
        <f>IF(ISNA(MATCH($BW622,'2002'!$A$44:$A$139,0)),97,MATCH($BW622,'2002'!$A$44:$A$139,0))</f>
        <v>97</v>
      </c>
      <c r="CB622" s="2">
        <f>IF(ISNA(MATCH($BW622,'2003'!$A$44:$A$139,0)),97,MATCH($BW622,'2003'!$A$44:$A$139,0))</f>
        <v>97</v>
      </c>
      <c r="CC622" s="2">
        <f>IF(ISNA(MATCH($BW622,'2004'!$A$44:$A$139,0)),97,MATCH($BW622,'2004'!$A$44:$A$139,0))</f>
        <v>97</v>
      </c>
      <c r="CD622" s="2">
        <f>IF(ISNA(MATCH($BW622,'2005'!$A$44:$A$139,0)),97,MATCH($BW622,'2005'!$A$44:$A$139,0))</f>
        <v>97</v>
      </c>
      <c r="CE622" s="2">
        <f>IF(ISNA(MATCH($BW622,'2006'!$A$44:$A$139,0)),97,MATCH($BW622,'2006'!$A$44:$A$139,0))</f>
        <v>97</v>
      </c>
      <c r="CF622" s="2">
        <f>IF(ISNA(MATCH($BW622,'2007'!$A$44:$A$139,0)),97,MATCH($BW622,'2007'!$A$44:$A$139,0))</f>
        <v>97</v>
      </c>
      <c r="CG622" s="2">
        <f>IF(ISNA(MATCH($BW622,'2008'!$A$44:$A$139,0)),97,MATCH($BW622,'2008'!$A$44:$A$139,0))</f>
        <v>97</v>
      </c>
      <c r="CH622" s="2">
        <f>IF(ISNA(MATCH($BW622,'2009'!$A$44:$A$139,0)),97,MATCH($BW622,'2009'!$A$44:$A$139,0))</f>
        <v>97</v>
      </c>
      <c r="CI622" s="2">
        <f>IF(ISNA(MATCH($BW622,'2010'!$A$44:$A$139,0)),97,MATCH($BW622,'2010'!$A$44:$A$139,0))</f>
        <v>97</v>
      </c>
      <c r="CJ622" s="2">
        <f>IF(ISNA(MATCH($BW622,'2011'!$A$44:$A$139,0)),97,MATCH($BW622,'2011'!$A$44:$A$139,0))</f>
        <v>97</v>
      </c>
      <c r="CK622" s="2">
        <f>IF(ISNA(MATCH($BW622,'2012'!$A$44:$A$139,0)),97,MATCH($BW622,'2012'!$A$44:$A$139,0))</f>
        <v>97</v>
      </c>
      <c r="CL622" s="2">
        <f>IF(ISNA(MATCH($BW622,'2013'!$A$44:$A$139,0)),97,MATCH($BW622,'2013'!$A$44:$A$139,0))</f>
        <v>97</v>
      </c>
      <c r="CM622" s="2">
        <f>IF(ISNA(MATCH($BW622,'2014'!$A$52:$A$179,0)),129,MATCH($BW622,'2014'!$A$52:$A$179,0))</f>
        <v>129</v>
      </c>
      <c r="CN622" s="147">
        <f>IF(ISNA(MATCH($BW622,'2015'!$A$52:$A$307,0)),257,MATCH($BW622,'2015'!$A$52:$A$307,0))</f>
        <v>223</v>
      </c>
      <c r="CO622" s="147">
        <f>IF(ISNA(MATCH($BW622,'2016'!$A$52:$A$307,0)),257,MATCH($BW622,'2016'!$A$52:$A$307,0))</f>
        <v>257</v>
      </c>
      <c r="CQ622">
        <f t="shared" si="477"/>
        <v>4130</v>
      </c>
      <c r="CR622" s="281"/>
      <c r="CS622" s="279"/>
      <c r="CT622" s="278">
        <f t="shared" si="478"/>
        <v>0</v>
      </c>
      <c r="CU622" s="279">
        <f t="shared" si="479"/>
        <v>0</v>
      </c>
      <c r="CV622" s="279">
        <f t="shared" si="480"/>
        <v>0</v>
      </c>
      <c r="CW622" s="279">
        <f t="shared" si="481"/>
        <v>0</v>
      </c>
      <c r="CX622" s="279">
        <f t="shared" si="482"/>
        <v>0</v>
      </c>
      <c r="CY622" s="279">
        <f t="shared" si="483"/>
        <v>0</v>
      </c>
      <c r="CZ622" s="279">
        <f t="shared" si="484"/>
        <v>0</v>
      </c>
      <c r="DA622" s="279">
        <f t="shared" si="485"/>
        <v>0</v>
      </c>
      <c r="DB622" s="279">
        <f t="shared" si="486"/>
        <v>0</v>
      </c>
      <c r="DC622" s="279">
        <f t="shared" si="487"/>
        <v>0</v>
      </c>
      <c r="DD622" s="279">
        <f t="shared" si="488"/>
        <v>0</v>
      </c>
      <c r="DE622" s="279">
        <f t="shared" si="489"/>
        <v>0</v>
      </c>
      <c r="DF622" s="279">
        <f t="shared" si="490"/>
        <v>0</v>
      </c>
      <c r="DG622" s="279">
        <f t="shared" si="491"/>
        <v>0</v>
      </c>
      <c r="DH622" s="280">
        <f t="shared" si="492"/>
        <v>0</v>
      </c>
      <c r="DI622" s="280">
        <f t="shared" si="493"/>
        <v>0</v>
      </c>
      <c r="DJ622" s="154">
        <f t="shared" si="494"/>
        <v>515</v>
      </c>
      <c r="DK622" s="279">
        <f t="shared" si="495"/>
        <v>4130</v>
      </c>
      <c r="DL622" s="97"/>
      <c r="DM622" s="154"/>
      <c r="DN622" s="267">
        <f t="shared" ref="DN622:DY622" si="553">BE622+AJ622+DM622</f>
        <v>0</v>
      </c>
      <c r="DO622" s="154">
        <f t="shared" si="553"/>
        <v>0</v>
      </c>
      <c r="DP622" s="154">
        <f t="shared" si="553"/>
        <v>0</v>
      </c>
      <c r="DQ622" s="154">
        <f t="shared" si="553"/>
        <v>0</v>
      </c>
      <c r="DR622" s="154">
        <f t="shared" si="553"/>
        <v>0</v>
      </c>
      <c r="DS622" s="154">
        <f t="shared" si="553"/>
        <v>0</v>
      </c>
      <c r="DT622" s="154">
        <f t="shared" si="553"/>
        <v>0</v>
      </c>
      <c r="DU622" s="154">
        <f t="shared" si="553"/>
        <v>0</v>
      </c>
      <c r="DV622" s="154">
        <f t="shared" si="553"/>
        <v>0</v>
      </c>
      <c r="DW622" s="154">
        <f t="shared" si="553"/>
        <v>0</v>
      </c>
      <c r="DX622" s="154">
        <f t="shared" si="553"/>
        <v>0</v>
      </c>
      <c r="DY622" s="154">
        <f t="shared" si="553"/>
        <v>0</v>
      </c>
      <c r="DZ622" s="154">
        <f t="shared" si="497"/>
        <v>0</v>
      </c>
      <c r="EA622" s="154">
        <f t="shared" si="498"/>
        <v>0</v>
      </c>
      <c r="EB622" s="264">
        <f t="shared" si="499"/>
        <v>0</v>
      </c>
      <c r="EC622" s="264">
        <f t="shared" si="500"/>
        <v>0</v>
      </c>
      <c r="ED622" s="154">
        <f t="shared" si="501"/>
        <v>515</v>
      </c>
    </row>
    <row r="623" spans="2:134" ht="13" thickBot="1" x14ac:dyDescent="0.3">
      <c r="B623" s="131">
        <v>368</v>
      </c>
      <c r="C623" s="50">
        <f t="shared" si="530"/>
        <v>4</v>
      </c>
      <c r="D623" s="50">
        <f t="shared" si="532"/>
        <v>4</v>
      </c>
      <c r="E623" s="97"/>
      <c r="F623" s="2">
        <f t="shared" si="512"/>
        <v>618</v>
      </c>
      <c r="G623" s="97">
        <v>4213</v>
      </c>
      <c r="H623" s="98">
        <f>15- COUNTIF(L623:AC623,"#N/A")</f>
        <v>0</v>
      </c>
      <c r="I623" s="131">
        <f>SUM(AH623:AY623)+SUM(BE623:BT623)</f>
        <v>0</v>
      </c>
      <c r="J623" s="398">
        <f>DI623</f>
        <v>0</v>
      </c>
      <c r="K623" s="456" t="str">
        <f>IF(ISNUMBER(MATCH(G623,'[4]OPR data'!$A$3:$A$2900,0)),"Y","N")</f>
        <v>Y</v>
      </c>
      <c r="L623" s="110"/>
      <c r="M623" s="233"/>
      <c r="N623" s="469" t="e">
        <f>(INDEX(Finish_table!R$4:R$83,MATCH('16 Year_History_Results'!$G623,Finish_table!S$4:S$83,0),1))</f>
        <v>#N/A</v>
      </c>
      <c r="O623" s="233" t="e">
        <f>(INDEX(Finish_table!Z$4:Z$99,MATCH('16 Year_History_Results'!$G623,Finish_table!AA$4:AA$99,0),1))</f>
        <v>#N/A</v>
      </c>
      <c r="P623" s="233" t="e">
        <f>(INDEX(Finish_table!AI$4:AI$99,MATCH('16 Year_History_Results'!$G623,Finish_table!AJ$4:AJ$99,0),1))</f>
        <v>#N/A</v>
      </c>
      <c r="Q623" s="233" t="e">
        <f>(INDEX(Finish_table!AR$4:AR$99,MATCH('16 Year_History_Results'!$G623,Finish_table!AS$4:AS$99,0),1))</f>
        <v>#N/A</v>
      </c>
      <c r="R623" s="233" t="e">
        <f>(INDEX(Finish_table!BA$4:BA$99,MATCH('16 Year_History_Results'!$G623,Finish_table!BB$4:BB$99,0),1))</f>
        <v>#N/A</v>
      </c>
      <c r="S623" s="233" t="e">
        <f>(INDEX(Finish_table!BJ$4:BJ$99,MATCH('16 Year_History_Results'!$G623,Finish_table!BK$4:BK$99,0),1))</f>
        <v>#N/A</v>
      </c>
      <c r="T623" s="233" t="e">
        <f>(INDEX(Finish_table!BS$4:BS$99,MATCH('16 Year_History_Results'!$G623,Finish_table!BT$4:BT$99,0),1))</f>
        <v>#N/A</v>
      </c>
      <c r="U623" s="233" t="e">
        <f>(INDEX(Finish_table!CB$4:CB$99,MATCH('16 Year_History_Results'!$G623,Finish_table!CC$4:CC$99,0),1))</f>
        <v>#N/A</v>
      </c>
      <c r="V623" s="233" t="e">
        <f>(INDEX(Finish_table!CK$4:CK$99,MATCH('16 Year_History_Results'!$G623,Finish_table!CL$4:CL$99,0),1))</f>
        <v>#N/A</v>
      </c>
      <c r="W623" s="233" t="e">
        <f>(INDEX(Finish_table!CT$4:CT$99,MATCH('16 Year_History_Results'!$G623,Finish_table!CU$4:CU$99,0),1))</f>
        <v>#N/A</v>
      </c>
      <c r="X623" s="233" t="e">
        <f>(INDEX(Finish_table!DC$4:DC$99,MATCH('16 Year_History_Results'!$G623,Finish_table!DD$4:DD$99,0),1))</f>
        <v>#N/A</v>
      </c>
      <c r="Y623" s="233" t="e">
        <f>(INDEX(Finish_table!DL$4:DL$99,MATCH('16 Year_History_Results'!$G623,Finish_table!DM$4:DM$99,0),1))</f>
        <v>#N/A</v>
      </c>
      <c r="Z623" s="233" t="e">
        <f>(INDEX(Finish_table!DU$4:DU$99,MATCH('16 Year_History_Results'!$G623,Finish_table!DV$4:DV$99,0),1))</f>
        <v>#N/A</v>
      </c>
      <c r="AA623" s="233" t="e">
        <f>(INDEX(Finish_table!ED$4:ED$140,MATCH('16 Year_History_Results'!$G623,Finish_table!EE$4:EE$140,0),1))</f>
        <v>#N/A</v>
      </c>
      <c r="AB623" s="233" t="str">
        <f>(INDEX(Finish_table!EM$4:EM$224,MATCH('16 Year_History_Results'!$G623,Finish_table!EN$4:EN$224,0),1))</f>
        <v>QF</v>
      </c>
      <c r="AC623" s="253" t="e">
        <f>(INDEX(Finish_table!EW$4:EW$224,MATCH('16 Year_History_Results'!$G623,Finish_table!EX$4:EX$224,0),1))</f>
        <v>#N/A</v>
      </c>
      <c r="AG623">
        <f t="shared" si="476"/>
        <v>4213</v>
      </c>
      <c r="AH623" s="110"/>
      <c r="AI623" s="2"/>
      <c r="AJ623" s="146">
        <f>INDEX('2001'!$C$44:$C$140,'16 Year_History_Results'!BZ623)</f>
        <v>0</v>
      </c>
      <c r="AK623" s="2">
        <f>INDEX('2002'!$C$44:$C$140,'16 Year_History_Results'!CA623)</f>
        <v>0</v>
      </c>
      <c r="AL623" s="2">
        <f>INDEX('2003'!$C$44:$C$140,'16 Year_History_Results'!CB623)</f>
        <v>0</v>
      </c>
      <c r="AM623" s="2">
        <f>INDEX('2004'!$C$44:$C$140,'16 Year_History_Results'!CC623)</f>
        <v>0</v>
      </c>
      <c r="AN623" s="2">
        <f>INDEX('2005'!$C$44:$C$140,'16 Year_History_Results'!CD623)</f>
        <v>0</v>
      </c>
      <c r="AO623" s="2">
        <f>INDEX('2006'!$C$44:$C$140,'16 Year_History_Results'!CE623)</f>
        <v>0</v>
      </c>
      <c r="AP623" s="2">
        <f>INDEX('2007'!$C$44:$C$140,'16 Year_History_Results'!CF623)</f>
        <v>0</v>
      </c>
      <c r="AQ623" s="2">
        <f>INDEX('2008'!$C$44:$C$140,'16 Year_History_Results'!CG623)</f>
        <v>0</v>
      </c>
      <c r="AR623" s="2">
        <f>INDEX('2009'!$C$44:$C$140,'16 Year_History_Results'!CH623)</f>
        <v>0</v>
      </c>
      <c r="AS623" s="2">
        <f>INDEX('2010'!$C$44:$C$140,'16 Year_History_Results'!CI623)</f>
        <v>0</v>
      </c>
      <c r="AT623" s="2">
        <f>INDEX('2011'!$C$44:$C$140,'16 Year_History_Results'!CJ623)</f>
        <v>0</v>
      </c>
      <c r="AU623" s="2">
        <f>INDEX('2012'!$C$44:$C$140,'16 Year_History_Results'!CK623)</f>
        <v>0</v>
      </c>
      <c r="AV623" s="2">
        <f>INDEX('2013'!$C$44:$C$140,'16 Year_History_Results'!CL623)</f>
        <v>0</v>
      </c>
      <c r="AW623" s="2">
        <f>INDEX('2014'!$C$52:$C$180,'16 Year_History_Results'!CM623)</f>
        <v>0</v>
      </c>
      <c r="AX623" s="2">
        <f>INDEX('2015'!$E$52:$E$308,'16 Year_History_Results'!CN623)</f>
        <v>0</v>
      </c>
      <c r="AY623" s="147">
        <f>INDEX('2016'!$E$52:$E$308,'16 Year_History_Results'!CO623)</f>
        <v>0</v>
      </c>
      <c r="AZ623" s="2"/>
      <c r="BB623">
        <f t="shared" si="444"/>
        <v>4213</v>
      </c>
      <c r="BC623" s="110"/>
      <c r="BD623" s="97"/>
      <c r="BE623" s="146">
        <f>INDEX('2001'!$B$44:$B$140,'16 Year_History_Results'!BZ623)</f>
        <v>0</v>
      </c>
      <c r="BF623" s="2">
        <f>INDEX('2002'!$B$44:$B$140,'16 Year_History_Results'!CA623)</f>
        <v>0</v>
      </c>
      <c r="BG623" s="2">
        <f>INDEX('2003'!$B$44:$B$140,'16 Year_History_Results'!CB623)</f>
        <v>0</v>
      </c>
      <c r="BH623" s="2">
        <f>INDEX('2004'!$B$44:$B$140,'16 Year_History_Results'!CC623)</f>
        <v>0</v>
      </c>
      <c r="BI623" s="2">
        <f>INDEX('2005'!$B$44:$B$140,'16 Year_History_Results'!CD623)</f>
        <v>0</v>
      </c>
      <c r="BJ623" s="2">
        <f>INDEX('2006'!$B$44:$B$140,'16 Year_History_Results'!CE623)</f>
        <v>0</v>
      </c>
      <c r="BK623" s="2">
        <f>INDEX('2007'!$B$44:$B$140,'16 Year_History_Results'!CF623)</f>
        <v>0</v>
      </c>
      <c r="BL623" s="2">
        <f>INDEX('2008'!$B$44:$B$140,'16 Year_History_Results'!CG623)</f>
        <v>0</v>
      </c>
      <c r="BM623" s="2">
        <f>INDEX('2009'!$B$44:$B$140,'16 Year_History_Results'!CH623)</f>
        <v>0</v>
      </c>
      <c r="BN623" s="2">
        <f>INDEX('2010'!$B$44:$B$140,'16 Year_History_Results'!CI623)</f>
        <v>0</v>
      </c>
      <c r="BO623" s="2">
        <f>INDEX('2011'!$B$44:$B$140,'16 Year_History_Results'!CJ623)</f>
        <v>0</v>
      </c>
      <c r="BP623" s="2">
        <f>INDEX('2012'!$B$44:$B$140,'16 Year_History_Results'!CK623)</f>
        <v>0</v>
      </c>
      <c r="BQ623" s="2">
        <f>INDEX('2013'!$B$44:$B$140,'16 Year_History_Results'!CL623)</f>
        <v>0</v>
      </c>
      <c r="BR623" s="2">
        <f>INDEX('2014'!$B$52:$B$180,'16 Year_History_Results'!CM623)</f>
        <v>0</v>
      </c>
      <c r="BS623" s="147">
        <f>INDEX('2015'!$B$52:$B$308,'16 Year_History_Results'!CN623)</f>
        <v>0</v>
      </c>
      <c r="BT623" s="147">
        <f>INDEX('2016'!$B$52:$B$308,'16 Year_History_Results'!CO623)</f>
        <v>0</v>
      </c>
      <c r="BW623">
        <f t="shared" si="445"/>
        <v>4213</v>
      </c>
      <c r="BX623" s="110"/>
      <c r="BY623" s="97"/>
      <c r="BZ623" s="146">
        <f>IF(ISNA(MATCH($BW623,'2001'!$A$44:$A$139,0)),97,MATCH($BW623,'2001'!$A$44:$A$139,0))</f>
        <v>97</v>
      </c>
      <c r="CA623" s="2">
        <f>IF(ISNA(MATCH($BW623,'2002'!$A$44:$A$139,0)),97,MATCH($BW623,'2002'!$A$44:$A$139,0))</f>
        <v>97</v>
      </c>
      <c r="CB623" s="2">
        <f>IF(ISNA(MATCH($BW623,'2003'!$A$44:$A$139,0)),97,MATCH($BW623,'2003'!$A$44:$A$139,0))</f>
        <v>97</v>
      </c>
      <c r="CC623" s="2">
        <f>IF(ISNA(MATCH($BW623,'2004'!$A$44:$A$139,0)),97,MATCH($BW623,'2004'!$A$44:$A$139,0))</f>
        <v>97</v>
      </c>
      <c r="CD623" s="2">
        <f>IF(ISNA(MATCH($BW623,'2005'!$A$44:$A$139,0)),97,MATCH($BW623,'2005'!$A$44:$A$139,0))</f>
        <v>97</v>
      </c>
      <c r="CE623" s="2">
        <f>IF(ISNA(MATCH($BW623,'2006'!$A$44:$A$139,0)),97,MATCH($BW623,'2006'!$A$44:$A$139,0))</f>
        <v>97</v>
      </c>
      <c r="CF623" s="2">
        <f>IF(ISNA(MATCH($BW623,'2007'!$A$44:$A$139,0)),97,MATCH($BW623,'2007'!$A$44:$A$139,0))</f>
        <v>97</v>
      </c>
      <c r="CG623" s="2">
        <f>IF(ISNA(MATCH($BW623,'2008'!$A$44:$A$139,0)),97,MATCH($BW623,'2008'!$A$44:$A$139,0))</f>
        <v>97</v>
      </c>
      <c r="CH623" s="2">
        <f>IF(ISNA(MATCH($BW623,'2009'!$A$44:$A$139,0)),97,MATCH($BW623,'2009'!$A$44:$A$139,0))</f>
        <v>97</v>
      </c>
      <c r="CI623" s="2">
        <f>IF(ISNA(MATCH($BW623,'2010'!$A$44:$A$139,0)),97,MATCH($BW623,'2010'!$A$44:$A$139,0))</f>
        <v>97</v>
      </c>
      <c r="CJ623" s="2">
        <f>IF(ISNA(MATCH($BW623,'2011'!$A$44:$A$139,0)),97,MATCH($BW623,'2011'!$A$44:$A$139,0))</f>
        <v>97</v>
      </c>
      <c r="CK623" s="2">
        <f>IF(ISNA(MATCH($BW623,'2012'!$A$44:$A$139,0)),97,MATCH($BW623,'2012'!$A$44:$A$139,0))</f>
        <v>97</v>
      </c>
      <c r="CL623" s="2">
        <f>IF(ISNA(MATCH($BW623,'2013'!$A$44:$A$139,0)),97,MATCH($BW623,'2013'!$A$44:$A$139,0))</f>
        <v>97</v>
      </c>
      <c r="CM623" s="2">
        <f>IF(ISNA(MATCH($BW623,'2014'!$A$52:$A$179,0)),129,MATCH($BW623,'2014'!$A$52:$A$179,0))</f>
        <v>129</v>
      </c>
      <c r="CN623" s="147">
        <f>IF(ISNA(MATCH($BW623,'2015'!$A$52:$A$307,0)),257,MATCH($BW623,'2015'!$A$52:$A$307,0))</f>
        <v>227</v>
      </c>
      <c r="CO623" s="147">
        <f>IF(ISNA(MATCH($BW623,'2016'!$A$52:$A$307,0)),257,MATCH($BW623,'2016'!$A$52:$A$307,0))</f>
        <v>257</v>
      </c>
      <c r="CQ623">
        <f t="shared" si="477"/>
        <v>4213</v>
      </c>
      <c r="CR623" s="281"/>
      <c r="CS623" s="279"/>
      <c r="CT623" s="278">
        <f t="shared" si="478"/>
        <v>0</v>
      </c>
      <c r="CU623" s="279">
        <f t="shared" si="479"/>
        <v>0</v>
      </c>
      <c r="CV623" s="279">
        <f t="shared" si="480"/>
        <v>0</v>
      </c>
      <c r="CW623" s="279">
        <f t="shared" si="481"/>
        <v>0</v>
      </c>
      <c r="CX623" s="279">
        <f t="shared" si="482"/>
        <v>0</v>
      </c>
      <c r="CY623" s="279">
        <f t="shared" si="483"/>
        <v>0</v>
      </c>
      <c r="CZ623" s="279">
        <f t="shared" si="484"/>
        <v>0</v>
      </c>
      <c r="DA623" s="279">
        <f t="shared" si="485"/>
        <v>0</v>
      </c>
      <c r="DB623" s="279">
        <f t="shared" si="486"/>
        <v>0</v>
      </c>
      <c r="DC623" s="279">
        <f t="shared" si="487"/>
        <v>0</v>
      </c>
      <c r="DD623" s="279">
        <f t="shared" si="488"/>
        <v>0</v>
      </c>
      <c r="DE623" s="279">
        <f t="shared" si="489"/>
        <v>0</v>
      </c>
      <c r="DF623" s="279">
        <f t="shared" si="490"/>
        <v>0</v>
      </c>
      <c r="DG623" s="279">
        <f t="shared" si="491"/>
        <v>0</v>
      </c>
      <c r="DH623" s="280">
        <f t="shared" si="492"/>
        <v>0</v>
      </c>
      <c r="DI623" s="280">
        <f t="shared" si="493"/>
        <v>0</v>
      </c>
      <c r="DJ623" s="154">
        <f t="shared" si="494"/>
        <v>515</v>
      </c>
      <c r="DK623" s="279">
        <f t="shared" si="495"/>
        <v>4213</v>
      </c>
      <c r="DL623" s="97"/>
      <c r="DM623" s="154"/>
      <c r="DN623" s="267">
        <f t="shared" ref="DN623:DY623" si="554">BE623+AJ623+DM623</f>
        <v>0</v>
      </c>
      <c r="DO623" s="154">
        <f t="shared" si="554"/>
        <v>0</v>
      </c>
      <c r="DP623" s="154">
        <f t="shared" si="554"/>
        <v>0</v>
      </c>
      <c r="DQ623" s="154">
        <f t="shared" si="554"/>
        <v>0</v>
      </c>
      <c r="DR623" s="154">
        <f t="shared" si="554"/>
        <v>0</v>
      </c>
      <c r="DS623" s="154">
        <f t="shared" si="554"/>
        <v>0</v>
      </c>
      <c r="DT623" s="154">
        <f t="shared" si="554"/>
        <v>0</v>
      </c>
      <c r="DU623" s="154">
        <f t="shared" si="554"/>
        <v>0</v>
      </c>
      <c r="DV623" s="154">
        <f t="shared" si="554"/>
        <v>0</v>
      </c>
      <c r="DW623" s="154">
        <f t="shared" si="554"/>
        <v>0</v>
      </c>
      <c r="DX623" s="154">
        <f t="shared" si="554"/>
        <v>0</v>
      </c>
      <c r="DY623" s="154">
        <f t="shared" si="554"/>
        <v>0</v>
      </c>
      <c r="DZ623" s="154">
        <f t="shared" si="497"/>
        <v>0</v>
      </c>
      <c r="EA623" s="154">
        <f t="shared" si="498"/>
        <v>0</v>
      </c>
      <c r="EB623" s="264">
        <f t="shared" si="499"/>
        <v>0</v>
      </c>
      <c r="EC623" s="264">
        <f t="shared" si="500"/>
        <v>0</v>
      </c>
      <c r="ED623" s="154">
        <f t="shared" si="501"/>
        <v>515</v>
      </c>
    </row>
    <row r="624" spans="2:134" ht="13" thickBot="1" x14ac:dyDescent="0.3">
      <c r="B624" s="142">
        <v>375</v>
      </c>
      <c r="C624" s="50">
        <f t="shared" si="530"/>
        <v>1</v>
      </c>
      <c r="D624" s="50">
        <f t="shared" si="532"/>
        <v>1</v>
      </c>
      <c r="E624" s="97"/>
      <c r="F624" s="2">
        <f t="shared" si="512"/>
        <v>619</v>
      </c>
      <c r="G624" s="97">
        <v>4954</v>
      </c>
      <c r="H624" s="98">
        <f>15- COUNTIF(L624:AC624,"#N/A")</f>
        <v>0</v>
      </c>
      <c r="I624" s="131">
        <f>SUM(AH624:AY624)+SUM(BE624:BT624)</f>
        <v>0</v>
      </c>
      <c r="J624" s="398">
        <f>DI624</f>
        <v>0</v>
      </c>
      <c r="K624" s="456" t="str">
        <f>IF(ISNUMBER(MATCH(G624,'[4]OPR data'!$A$3:$A$2900,0)),"Y","N")</f>
        <v>Y</v>
      </c>
      <c r="L624" s="110"/>
      <c r="M624" s="233"/>
      <c r="N624" s="469" t="e">
        <f>(INDEX(Finish_table!R$4:R$83,MATCH('16 Year_History_Results'!$G624,Finish_table!S$4:S$83,0),1))</f>
        <v>#N/A</v>
      </c>
      <c r="O624" s="233" t="e">
        <f>(INDEX(Finish_table!Z$4:Z$99,MATCH('16 Year_History_Results'!$G624,Finish_table!AA$4:AA$99,0),1))</f>
        <v>#N/A</v>
      </c>
      <c r="P624" s="233" t="e">
        <f>(INDEX(Finish_table!AI$4:AI$99,MATCH('16 Year_History_Results'!$G624,Finish_table!AJ$4:AJ$99,0),1))</f>
        <v>#N/A</v>
      </c>
      <c r="Q624" s="233" t="e">
        <f>(INDEX(Finish_table!AR$4:AR$99,MATCH('16 Year_History_Results'!$G624,Finish_table!AS$4:AS$99,0),1))</f>
        <v>#N/A</v>
      </c>
      <c r="R624" s="233" t="e">
        <f>(INDEX(Finish_table!BA$4:BA$99,MATCH('16 Year_History_Results'!$G624,Finish_table!BB$4:BB$99,0),1))</f>
        <v>#N/A</v>
      </c>
      <c r="S624" s="233" t="e">
        <f>(INDEX(Finish_table!BJ$4:BJ$99,MATCH('16 Year_History_Results'!$G624,Finish_table!BK$4:BK$99,0),1))</f>
        <v>#N/A</v>
      </c>
      <c r="T624" s="233" t="e">
        <f>(INDEX(Finish_table!BS$4:BS$99,MATCH('16 Year_History_Results'!$G624,Finish_table!BT$4:BT$99,0),1))</f>
        <v>#N/A</v>
      </c>
      <c r="U624" s="233" t="e">
        <f>(INDEX(Finish_table!CB$4:CB$99,MATCH('16 Year_History_Results'!$G624,Finish_table!CC$4:CC$99,0),1))</f>
        <v>#N/A</v>
      </c>
      <c r="V624" s="233" t="e">
        <f>(INDEX(Finish_table!CK$4:CK$99,MATCH('16 Year_History_Results'!$G624,Finish_table!CL$4:CL$99,0),1))</f>
        <v>#N/A</v>
      </c>
      <c r="W624" s="233" t="e">
        <f>(INDEX(Finish_table!CT$4:CT$99,MATCH('16 Year_History_Results'!$G624,Finish_table!CU$4:CU$99,0),1))</f>
        <v>#N/A</v>
      </c>
      <c r="X624" s="233" t="e">
        <f>(INDEX(Finish_table!DC$4:DC$99,MATCH('16 Year_History_Results'!$G624,Finish_table!DD$4:DD$99,0),1))</f>
        <v>#N/A</v>
      </c>
      <c r="Y624" s="233" t="e">
        <f>(INDEX(Finish_table!DL$4:DL$99,MATCH('16 Year_History_Results'!$G624,Finish_table!DM$4:DM$99,0),1))</f>
        <v>#N/A</v>
      </c>
      <c r="Z624" s="233" t="e">
        <f>(INDEX(Finish_table!DU$4:DU$99,MATCH('16 Year_History_Results'!$G624,Finish_table!DV$4:DV$99,0),1))</f>
        <v>#N/A</v>
      </c>
      <c r="AA624" s="233" t="e">
        <f>(INDEX(Finish_table!ED$4:ED$140,MATCH('16 Year_History_Results'!$G624,Finish_table!EE$4:EE$140,0),1))</f>
        <v>#N/A</v>
      </c>
      <c r="AB624" s="233" t="str">
        <f>(INDEX(Finish_table!EM$4:EM$224,MATCH('16 Year_History_Results'!$G624,Finish_table!EN$4:EN$224,0),1))</f>
        <v>QF</v>
      </c>
      <c r="AC624" s="253" t="e">
        <f>(INDEX(Finish_table!EW$4:EW$224,MATCH('16 Year_History_Results'!$G624,Finish_table!EX$4:EX$224,0),1))</f>
        <v>#N/A</v>
      </c>
      <c r="AG624">
        <f t="shared" si="476"/>
        <v>4954</v>
      </c>
      <c r="AH624" s="110"/>
      <c r="AI624" s="2"/>
      <c r="AJ624" s="146">
        <f>INDEX('2001'!$C$44:$C$140,'16 Year_History_Results'!BZ624)</f>
        <v>0</v>
      </c>
      <c r="AK624" s="2">
        <f>INDEX('2002'!$C$44:$C$140,'16 Year_History_Results'!CA624)</f>
        <v>0</v>
      </c>
      <c r="AL624" s="2">
        <f>INDEX('2003'!$C$44:$C$140,'16 Year_History_Results'!CB624)</f>
        <v>0</v>
      </c>
      <c r="AM624" s="2">
        <f>INDEX('2004'!$C$44:$C$140,'16 Year_History_Results'!CC624)</f>
        <v>0</v>
      </c>
      <c r="AN624" s="2">
        <f>INDEX('2005'!$C$44:$C$140,'16 Year_History_Results'!CD624)</f>
        <v>0</v>
      </c>
      <c r="AO624" s="2">
        <f>INDEX('2006'!$C$44:$C$140,'16 Year_History_Results'!CE624)</f>
        <v>0</v>
      </c>
      <c r="AP624" s="2">
        <f>INDEX('2007'!$C$44:$C$140,'16 Year_History_Results'!CF624)</f>
        <v>0</v>
      </c>
      <c r="AQ624" s="2">
        <f>INDEX('2008'!$C$44:$C$140,'16 Year_History_Results'!CG624)</f>
        <v>0</v>
      </c>
      <c r="AR624" s="2">
        <f>INDEX('2009'!$C$44:$C$140,'16 Year_History_Results'!CH624)</f>
        <v>0</v>
      </c>
      <c r="AS624" s="2">
        <f>INDEX('2010'!$C$44:$C$140,'16 Year_History_Results'!CI624)</f>
        <v>0</v>
      </c>
      <c r="AT624" s="2">
        <f>INDEX('2011'!$C$44:$C$140,'16 Year_History_Results'!CJ624)</f>
        <v>0</v>
      </c>
      <c r="AU624" s="2">
        <f>INDEX('2012'!$C$44:$C$140,'16 Year_History_Results'!CK624)</f>
        <v>0</v>
      </c>
      <c r="AV624" s="2">
        <f>INDEX('2013'!$C$44:$C$140,'16 Year_History_Results'!CL624)</f>
        <v>0</v>
      </c>
      <c r="AW624" s="2">
        <f>INDEX('2014'!$C$52:$C$180,'16 Year_History_Results'!CM624)</f>
        <v>0</v>
      </c>
      <c r="AX624" s="2">
        <f>INDEX('2015'!$E$52:$E$308,'16 Year_History_Results'!CN624)</f>
        <v>0</v>
      </c>
      <c r="AY624" s="147">
        <f>INDEX('2016'!$E$52:$E$308,'16 Year_History_Results'!CO624)</f>
        <v>0</v>
      </c>
      <c r="AZ624" s="2"/>
      <c r="BB624">
        <f t="shared" si="444"/>
        <v>4954</v>
      </c>
      <c r="BC624" s="110"/>
      <c r="BD624" s="97"/>
      <c r="BE624" s="146">
        <f>INDEX('2001'!$B$44:$B$140,'16 Year_History_Results'!BZ624)</f>
        <v>0</v>
      </c>
      <c r="BF624" s="2">
        <f>INDEX('2002'!$B$44:$B$140,'16 Year_History_Results'!CA624)</f>
        <v>0</v>
      </c>
      <c r="BG624" s="2">
        <f>INDEX('2003'!$B$44:$B$140,'16 Year_History_Results'!CB624)</f>
        <v>0</v>
      </c>
      <c r="BH624" s="2">
        <f>INDEX('2004'!$B$44:$B$140,'16 Year_History_Results'!CC624)</f>
        <v>0</v>
      </c>
      <c r="BI624" s="2">
        <f>INDEX('2005'!$B$44:$B$140,'16 Year_History_Results'!CD624)</f>
        <v>0</v>
      </c>
      <c r="BJ624" s="2">
        <f>INDEX('2006'!$B$44:$B$140,'16 Year_History_Results'!CE624)</f>
        <v>0</v>
      </c>
      <c r="BK624" s="2">
        <f>INDEX('2007'!$B$44:$B$140,'16 Year_History_Results'!CF624)</f>
        <v>0</v>
      </c>
      <c r="BL624" s="2">
        <f>INDEX('2008'!$B$44:$B$140,'16 Year_History_Results'!CG624)</f>
        <v>0</v>
      </c>
      <c r="BM624" s="2">
        <f>INDEX('2009'!$B$44:$B$140,'16 Year_History_Results'!CH624)</f>
        <v>0</v>
      </c>
      <c r="BN624" s="2">
        <f>INDEX('2010'!$B$44:$B$140,'16 Year_History_Results'!CI624)</f>
        <v>0</v>
      </c>
      <c r="BO624" s="2">
        <f>INDEX('2011'!$B$44:$B$140,'16 Year_History_Results'!CJ624)</f>
        <v>0</v>
      </c>
      <c r="BP624" s="2">
        <f>INDEX('2012'!$B$44:$B$140,'16 Year_History_Results'!CK624)</f>
        <v>0</v>
      </c>
      <c r="BQ624" s="2">
        <f>INDEX('2013'!$B$44:$B$140,'16 Year_History_Results'!CL624)</f>
        <v>0</v>
      </c>
      <c r="BR624" s="2">
        <f>INDEX('2014'!$B$52:$B$180,'16 Year_History_Results'!CM624)</f>
        <v>0</v>
      </c>
      <c r="BS624" s="147">
        <f>INDEX('2015'!$B$52:$B$308,'16 Year_History_Results'!CN624)</f>
        <v>0</v>
      </c>
      <c r="BT624" s="147">
        <f>INDEX('2016'!$B$52:$B$308,'16 Year_History_Results'!CO624)</f>
        <v>0</v>
      </c>
      <c r="BW624">
        <f t="shared" si="445"/>
        <v>4954</v>
      </c>
      <c r="BX624" s="110"/>
      <c r="BY624" s="97"/>
      <c r="BZ624" s="146">
        <f>IF(ISNA(MATCH($BW624,'2001'!$A$44:$A$139,0)),97,MATCH($BW624,'2001'!$A$44:$A$139,0))</f>
        <v>97</v>
      </c>
      <c r="CA624" s="2">
        <f>IF(ISNA(MATCH($BW624,'2002'!$A$44:$A$139,0)),97,MATCH($BW624,'2002'!$A$44:$A$139,0))</f>
        <v>97</v>
      </c>
      <c r="CB624" s="2">
        <f>IF(ISNA(MATCH($BW624,'2003'!$A$44:$A$139,0)),97,MATCH($BW624,'2003'!$A$44:$A$139,0))</f>
        <v>97</v>
      </c>
      <c r="CC624" s="2">
        <f>IF(ISNA(MATCH($BW624,'2004'!$A$44:$A$139,0)),97,MATCH($BW624,'2004'!$A$44:$A$139,0))</f>
        <v>97</v>
      </c>
      <c r="CD624" s="2">
        <f>IF(ISNA(MATCH($BW624,'2005'!$A$44:$A$139,0)),97,MATCH($BW624,'2005'!$A$44:$A$139,0))</f>
        <v>97</v>
      </c>
      <c r="CE624" s="2">
        <f>IF(ISNA(MATCH($BW624,'2006'!$A$44:$A$139,0)),97,MATCH($BW624,'2006'!$A$44:$A$139,0))</f>
        <v>97</v>
      </c>
      <c r="CF624" s="2">
        <f>IF(ISNA(MATCH($BW624,'2007'!$A$44:$A$139,0)),97,MATCH($BW624,'2007'!$A$44:$A$139,0))</f>
        <v>97</v>
      </c>
      <c r="CG624" s="2">
        <f>IF(ISNA(MATCH($BW624,'2008'!$A$44:$A$139,0)),97,MATCH($BW624,'2008'!$A$44:$A$139,0))</f>
        <v>97</v>
      </c>
      <c r="CH624" s="2">
        <f>IF(ISNA(MATCH($BW624,'2009'!$A$44:$A$139,0)),97,MATCH($BW624,'2009'!$A$44:$A$139,0))</f>
        <v>97</v>
      </c>
      <c r="CI624" s="2">
        <f>IF(ISNA(MATCH($BW624,'2010'!$A$44:$A$139,0)),97,MATCH($BW624,'2010'!$A$44:$A$139,0))</f>
        <v>97</v>
      </c>
      <c r="CJ624" s="2">
        <f>IF(ISNA(MATCH($BW624,'2011'!$A$44:$A$139,0)),97,MATCH($BW624,'2011'!$A$44:$A$139,0))</f>
        <v>97</v>
      </c>
      <c r="CK624" s="2">
        <f>IF(ISNA(MATCH($BW624,'2012'!$A$44:$A$139,0)),97,MATCH($BW624,'2012'!$A$44:$A$139,0))</f>
        <v>97</v>
      </c>
      <c r="CL624" s="2">
        <f>IF(ISNA(MATCH($BW624,'2013'!$A$44:$A$139,0)),97,MATCH($BW624,'2013'!$A$44:$A$139,0))</f>
        <v>97</v>
      </c>
      <c r="CM624" s="2">
        <f>IF(ISNA(MATCH($BW624,'2014'!$A$52:$A$179,0)),129,MATCH($BW624,'2014'!$A$52:$A$179,0))</f>
        <v>129</v>
      </c>
      <c r="CN624" s="147">
        <f>IF(ISNA(MATCH($BW624,'2015'!$A$52:$A$307,0)),257,MATCH($BW624,'2015'!$A$52:$A$307,0))</f>
        <v>240</v>
      </c>
      <c r="CO624" s="147">
        <f>IF(ISNA(MATCH($BW624,'2016'!$A$52:$A$307,0)),257,MATCH($BW624,'2016'!$A$52:$A$307,0))</f>
        <v>257</v>
      </c>
      <c r="CQ624">
        <f t="shared" si="477"/>
        <v>4954</v>
      </c>
      <c r="CR624" s="281"/>
      <c r="CS624" s="279"/>
      <c r="CT624" s="278">
        <f t="shared" si="478"/>
        <v>0</v>
      </c>
      <c r="CU624" s="279">
        <f t="shared" si="479"/>
        <v>0</v>
      </c>
      <c r="CV624" s="279">
        <f t="shared" si="480"/>
        <v>0</v>
      </c>
      <c r="CW624" s="279">
        <f t="shared" si="481"/>
        <v>0</v>
      </c>
      <c r="CX624" s="279">
        <f t="shared" si="482"/>
        <v>0</v>
      </c>
      <c r="CY624" s="279">
        <f t="shared" si="483"/>
        <v>0</v>
      </c>
      <c r="CZ624" s="279">
        <f t="shared" si="484"/>
        <v>0</v>
      </c>
      <c r="DA624" s="279">
        <f t="shared" si="485"/>
        <v>0</v>
      </c>
      <c r="DB624" s="279">
        <f t="shared" si="486"/>
        <v>0</v>
      </c>
      <c r="DC624" s="279">
        <f t="shared" si="487"/>
        <v>0</v>
      </c>
      <c r="DD624" s="279">
        <f t="shared" si="488"/>
        <v>0</v>
      </c>
      <c r="DE624" s="279">
        <f t="shared" si="489"/>
        <v>0</v>
      </c>
      <c r="DF624" s="279">
        <f t="shared" si="490"/>
        <v>0</v>
      </c>
      <c r="DG624" s="279">
        <f t="shared" si="491"/>
        <v>0</v>
      </c>
      <c r="DH624" s="280">
        <f t="shared" si="492"/>
        <v>0</v>
      </c>
      <c r="DI624" s="280">
        <f t="shared" si="493"/>
        <v>0</v>
      </c>
      <c r="DJ624" s="154">
        <f t="shared" si="494"/>
        <v>515</v>
      </c>
      <c r="DK624" s="279">
        <f t="shared" si="495"/>
        <v>4954</v>
      </c>
      <c r="DL624" s="97"/>
      <c r="DM624" s="154"/>
      <c r="DN624" s="267">
        <f t="shared" ref="DN624:DY624" si="555">BE624+AJ624+DM624</f>
        <v>0</v>
      </c>
      <c r="DO624" s="154">
        <f t="shared" si="555"/>
        <v>0</v>
      </c>
      <c r="DP624" s="154">
        <f t="shared" si="555"/>
        <v>0</v>
      </c>
      <c r="DQ624" s="154">
        <f t="shared" si="555"/>
        <v>0</v>
      </c>
      <c r="DR624" s="154">
        <f t="shared" si="555"/>
        <v>0</v>
      </c>
      <c r="DS624" s="154">
        <f t="shared" si="555"/>
        <v>0</v>
      </c>
      <c r="DT624" s="154">
        <f t="shared" si="555"/>
        <v>0</v>
      </c>
      <c r="DU624" s="154">
        <f t="shared" si="555"/>
        <v>0</v>
      </c>
      <c r="DV624" s="154">
        <f t="shared" si="555"/>
        <v>0</v>
      </c>
      <c r="DW624" s="154">
        <f t="shared" si="555"/>
        <v>0</v>
      </c>
      <c r="DX624" s="154">
        <f t="shared" si="555"/>
        <v>0</v>
      </c>
      <c r="DY624" s="154">
        <f t="shared" si="555"/>
        <v>0</v>
      </c>
      <c r="DZ624" s="154">
        <f t="shared" si="497"/>
        <v>0</v>
      </c>
      <c r="EA624" s="154">
        <f t="shared" si="498"/>
        <v>0</v>
      </c>
      <c r="EB624" s="264">
        <f t="shared" si="499"/>
        <v>0</v>
      </c>
      <c r="EC624" s="264">
        <f t="shared" si="500"/>
        <v>0</v>
      </c>
      <c r="ED624" s="154">
        <f t="shared" si="501"/>
        <v>515</v>
      </c>
    </row>
    <row r="625" spans="2:134" ht="13" thickBot="1" x14ac:dyDescent="0.3">
      <c r="B625" s="131">
        <v>378</v>
      </c>
      <c r="C625" s="50">
        <f t="shared" si="530"/>
        <v>1</v>
      </c>
      <c r="D625" s="50">
        <f t="shared" si="532"/>
        <v>0</v>
      </c>
      <c r="E625" s="97"/>
      <c r="F625" s="2">
        <f t="shared" si="512"/>
        <v>620</v>
      </c>
      <c r="G625" s="97">
        <v>5027</v>
      </c>
      <c r="H625" s="98">
        <f>15- COUNTIF(L625:AC625,"#N/A")</f>
        <v>0</v>
      </c>
      <c r="I625" s="131">
        <f>SUM(AH625:AY625)+SUM(BE625:BT625)</f>
        <v>0</v>
      </c>
      <c r="J625" s="398">
        <f>DI625</f>
        <v>0</v>
      </c>
      <c r="K625" s="456" t="str">
        <f>IF(ISNUMBER(MATCH(G625,'[4]OPR data'!$A$3:$A$2900,0)),"Y","N")</f>
        <v>Y</v>
      </c>
      <c r="L625" s="110"/>
      <c r="M625" s="233"/>
      <c r="N625" s="469" t="e">
        <f>(INDEX(Finish_table!R$4:R$83,MATCH('16 Year_History_Results'!$G625,Finish_table!S$4:S$83,0),1))</f>
        <v>#N/A</v>
      </c>
      <c r="O625" s="233" t="e">
        <f>(INDEX(Finish_table!Z$4:Z$99,MATCH('16 Year_History_Results'!$G625,Finish_table!AA$4:AA$99,0),1))</f>
        <v>#N/A</v>
      </c>
      <c r="P625" s="233" t="e">
        <f>(INDEX(Finish_table!AI$4:AI$99,MATCH('16 Year_History_Results'!$G625,Finish_table!AJ$4:AJ$99,0),1))</f>
        <v>#N/A</v>
      </c>
      <c r="Q625" s="233" t="e">
        <f>(INDEX(Finish_table!AR$4:AR$99,MATCH('16 Year_History_Results'!$G625,Finish_table!AS$4:AS$99,0),1))</f>
        <v>#N/A</v>
      </c>
      <c r="R625" s="233" t="e">
        <f>(INDEX(Finish_table!BA$4:BA$99,MATCH('16 Year_History_Results'!$G625,Finish_table!BB$4:BB$99,0),1))</f>
        <v>#N/A</v>
      </c>
      <c r="S625" s="233" t="e">
        <f>(INDEX(Finish_table!BJ$4:BJ$99,MATCH('16 Year_History_Results'!$G625,Finish_table!BK$4:BK$99,0),1))</f>
        <v>#N/A</v>
      </c>
      <c r="T625" s="233" t="e">
        <f>(INDEX(Finish_table!BS$4:BS$99,MATCH('16 Year_History_Results'!$G625,Finish_table!BT$4:BT$99,0),1))</f>
        <v>#N/A</v>
      </c>
      <c r="U625" s="233" t="e">
        <f>(INDEX(Finish_table!CB$4:CB$99,MATCH('16 Year_History_Results'!$G625,Finish_table!CC$4:CC$99,0),1))</f>
        <v>#N/A</v>
      </c>
      <c r="V625" s="233" t="e">
        <f>(INDEX(Finish_table!CK$4:CK$99,MATCH('16 Year_History_Results'!$G625,Finish_table!CL$4:CL$99,0),1))</f>
        <v>#N/A</v>
      </c>
      <c r="W625" s="233" t="e">
        <f>(INDEX(Finish_table!CT$4:CT$99,MATCH('16 Year_History_Results'!$G625,Finish_table!CU$4:CU$99,0),1))</f>
        <v>#N/A</v>
      </c>
      <c r="X625" s="233" t="e">
        <f>(INDEX(Finish_table!DC$4:DC$99,MATCH('16 Year_History_Results'!$G625,Finish_table!DD$4:DD$99,0),1))</f>
        <v>#N/A</v>
      </c>
      <c r="Y625" s="233" t="e">
        <f>(INDEX(Finish_table!DL$4:DL$99,MATCH('16 Year_History_Results'!$G625,Finish_table!DM$4:DM$99,0),1))</f>
        <v>#N/A</v>
      </c>
      <c r="Z625" s="233" t="e">
        <f>(INDEX(Finish_table!DU$4:DU$99,MATCH('16 Year_History_Results'!$G625,Finish_table!DV$4:DV$99,0),1))</f>
        <v>#N/A</v>
      </c>
      <c r="AA625" s="233" t="e">
        <f>(INDEX(Finish_table!ED$4:ED$140,MATCH('16 Year_History_Results'!$G625,Finish_table!EE$4:EE$140,0),1))</f>
        <v>#N/A</v>
      </c>
      <c r="AB625" s="233" t="str">
        <f>(INDEX(Finish_table!EM$4:EM$224,MATCH('16 Year_History_Results'!$G625,Finish_table!EN$4:EN$224,0),1))</f>
        <v>QF</v>
      </c>
      <c r="AC625" s="253" t="e">
        <f>(INDEX(Finish_table!EW$4:EW$224,MATCH('16 Year_History_Results'!$G625,Finish_table!EX$4:EX$224,0),1))</f>
        <v>#N/A</v>
      </c>
      <c r="AG625">
        <f t="shared" si="476"/>
        <v>5027</v>
      </c>
      <c r="AH625" s="110"/>
      <c r="AI625" s="2"/>
      <c r="AJ625" s="146">
        <f>INDEX('2001'!$C$44:$C$140,'16 Year_History_Results'!BZ625)</f>
        <v>0</v>
      </c>
      <c r="AK625" s="2">
        <f>INDEX('2002'!$C$44:$C$140,'16 Year_History_Results'!CA625)</f>
        <v>0</v>
      </c>
      <c r="AL625" s="2">
        <f>INDEX('2003'!$C$44:$C$140,'16 Year_History_Results'!CB625)</f>
        <v>0</v>
      </c>
      <c r="AM625" s="2">
        <f>INDEX('2004'!$C$44:$C$140,'16 Year_History_Results'!CC625)</f>
        <v>0</v>
      </c>
      <c r="AN625" s="2">
        <f>INDEX('2005'!$C$44:$C$140,'16 Year_History_Results'!CD625)</f>
        <v>0</v>
      </c>
      <c r="AO625" s="2">
        <f>INDEX('2006'!$C$44:$C$140,'16 Year_History_Results'!CE625)</f>
        <v>0</v>
      </c>
      <c r="AP625" s="2">
        <f>INDEX('2007'!$C$44:$C$140,'16 Year_History_Results'!CF625)</f>
        <v>0</v>
      </c>
      <c r="AQ625" s="2">
        <f>INDEX('2008'!$C$44:$C$140,'16 Year_History_Results'!CG625)</f>
        <v>0</v>
      </c>
      <c r="AR625" s="2">
        <f>INDEX('2009'!$C$44:$C$140,'16 Year_History_Results'!CH625)</f>
        <v>0</v>
      </c>
      <c r="AS625" s="2">
        <f>INDEX('2010'!$C$44:$C$140,'16 Year_History_Results'!CI625)</f>
        <v>0</v>
      </c>
      <c r="AT625" s="2">
        <f>INDEX('2011'!$C$44:$C$140,'16 Year_History_Results'!CJ625)</f>
        <v>0</v>
      </c>
      <c r="AU625" s="2">
        <f>INDEX('2012'!$C$44:$C$140,'16 Year_History_Results'!CK625)</f>
        <v>0</v>
      </c>
      <c r="AV625" s="2">
        <f>INDEX('2013'!$C$44:$C$140,'16 Year_History_Results'!CL625)</f>
        <v>0</v>
      </c>
      <c r="AW625" s="2">
        <f>INDEX('2014'!$C$52:$C$180,'16 Year_History_Results'!CM625)</f>
        <v>0</v>
      </c>
      <c r="AX625" s="2">
        <f>INDEX('2015'!$E$52:$E$308,'16 Year_History_Results'!CN625)</f>
        <v>0</v>
      </c>
      <c r="AY625" s="147">
        <f>INDEX('2016'!$E$52:$E$308,'16 Year_History_Results'!CO625)</f>
        <v>0</v>
      </c>
      <c r="AZ625" s="2"/>
      <c r="BB625">
        <f t="shared" si="444"/>
        <v>5027</v>
      </c>
      <c r="BC625" s="110"/>
      <c r="BD625" s="97"/>
      <c r="BE625" s="146">
        <f>INDEX('2001'!$B$44:$B$140,'16 Year_History_Results'!BZ625)</f>
        <v>0</v>
      </c>
      <c r="BF625" s="2">
        <f>INDEX('2002'!$B$44:$B$140,'16 Year_History_Results'!CA625)</f>
        <v>0</v>
      </c>
      <c r="BG625" s="2">
        <f>INDEX('2003'!$B$44:$B$140,'16 Year_History_Results'!CB625)</f>
        <v>0</v>
      </c>
      <c r="BH625" s="2">
        <f>INDEX('2004'!$B$44:$B$140,'16 Year_History_Results'!CC625)</f>
        <v>0</v>
      </c>
      <c r="BI625" s="2">
        <f>INDEX('2005'!$B$44:$B$140,'16 Year_History_Results'!CD625)</f>
        <v>0</v>
      </c>
      <c r="BJ625" s="2">
        <f>INDEX('2006'!$B$44:$B$140,'16 Year_History_Results'!CE625)</f>
        <v>0</v>
      </c>
      <c r="BK625" s="2">
        <f>INDEX('2007'!$B$44:$B$140,'16 Year_History_Results'!CF625)</f>
        <v>0</v>
      </c>
      <c r="BL625" s="2">
        <f>INDEX('2008'!$B$44:$B$140,'16 Year_History_Results'!CG625)</f>
        <v>0</v>
      </c>
      <c r="BM625" s="2">
        <f>INDEX('2009'!$B$44:$B$140,'16 Year_History_Results'!CH625)</f>
        <v>0</v>
      </c>
      <c r="BN625" s="2">
        <f>INDEX('2010'!$B$44:$B$140,'16 Year_History_Results'!CI625)</f>
        <v>0</v>
      </c>
      <c r="BO625" s="2">
        <f>INDEX('2011'!$B$44:$B$140,'16 Year_History_Results'!CJ625)</f>
        <v>0</v>
      </c>
      <c r="BP625" s="2">
        <f>INDEX('2012'!$B$44:$B$140,'16 Year_History_Results'!CK625)</f>
        <v>0</v>
      </c>
      <c r="BQ625" s="2">
        <f>INDEX('2013'!$B$44:$B$140,'16 Year_History_Results'!CL625)</f>
        <v>0</v>
      </c>
      <c r="BR625" s="2">
        <f>INDEX('2014'!$B$52:$B$180,'16 Year_History_Results'!CM625)</f>
        <v>0</v>
      </c>
      <c r="BS625" s="147">
        <f>INDEX('2015'!$B$52:$B$308,'16 Year_History_Results'!CN625)</f>
        <v>0</v>
      </c>
      <c r="BT625" s="147">
        <f>INDEX('2016'!$B$52:$B$308,'16 Year_History_Results'!CO625)</f>
        <v>0</v>
      </c>
      <c r="BW625">
        <f t="shared" si="445"/>
        <v>5027</v>
      </c>
      <c r="BX625" s="110"/>
      <c r="BY625" s="97"/>
      <c r="BZ625" s="146">
        <f>IF(ISNA(MATCH($BW625,'2001'!$A$44:$A$139,0)),97,MATCH($BW625,'2001'!$A$44:$A$139,0))</f>
        <v>97</v>
      </c>
      <c r="CA625" s="2">
        <f>IF(ISNA(MATCH($BW625,'2002'!$A$44:$A$139,0)),97,MATCH($BW625,'2002'!$A$44:$A$139,0))</f>
        <v>97</v>
      </c>
      <c r="CB625" s="2">
        <f>IF(ISNA(MATCH($BW625,'2003'!$A$44:$A$139,0)),97,MATCH($BW625,'2003'!$A$44:$A$139,0))</f>
        <v>97</v>
      </c>
      <c r="CC625" s="2">
        <f>IF(ISNA(MATCH($BW625,'2004'!$A$44:$A$139,0)),97,MATCH($BW625,'2004'!$A$44:$A$139,0))</f>
        <v>97</v>
      </c>
      <c r="CD625" s="2">
        <f>IF(ISNA(MATCH($BW625,'2005'!$A$44:$A$139,0)),97,MATCH($BW625,'2005'!$A$44:$A$139,0))</f>
        <v>97</v>
      </c>
      <c r="CE625" s="2">
        <f>IF(ISNA(MATCH($BW625,'2006'!$A$44:$A$139,0)),97,MATCH($BW625,'2006'!$A$44:$A$139,0))</f>
        <v>97</v>
      </c>
      <c r="CF625" s="2">
        <f>IF(ISNA(MATCH($BW625,'2007'!$A$44:$A$139,0)),97,MATCH($BW625,'2007'!$A$44:$A$139,0))</f>
        <v>97</v>
      </c>
      <c r="CG625" s="2">
        <f>IF(ISNA(MATCH($BW625,'2008'!$A$44:$A$139,0)),97,MATCH($BW625,'2008'!$A$44:$A$139,0))</f>
        <v>97</v>
      </c>
      <c r="CH625" s="2">
        <f>IF(ISNA(MATCH($BW625,'2009'!$A$44:$A$139,0)),97,MATCH($BW625,'2009'!$A$44:$A$139,0))</f>
        <v>97</v>
      </c>
      <c r="CI625" s="2">
        <f>IF(ISNA(MATCH($BW625,'2010'!$A$44:$A$139,0)),97,MATCH($BW625,'2010'!$A$44:$A$139,0))</f>
        <v>97</v>
      </c>
      <c r="CJ625" s="2">
        <f>IF(ISNA(MATCH($BW625,'2011'!$A$44:$A$139,0)),97,MATCH($BW625,'2011'!$A$44:$A$139,0))</f>
        <v>97</v>
      </c>
      <c r="CK625" s="2">
        <f>IF(ISNA(MATCH($BW625,'2012'!$A$44:$A$139,0)),97,MATCH($BW625,'2012'!$A$44:$A$139,0))</f>
        <v>97</v>
      </c>
      <c r="CL625" s="2">
        <f>IF(ISNA(MATCH($BW625,'2013'!$A$44:$A$139,0)),97,MATCH($BW625,'2013'!$A$44:$A$139,0))</f>
        <v>97</v>
      </c>
      <c r="CM625" s="2">
        <f>IF(ISNA(MATCH($BW625,'2014'!$A$52:$A$179,0)),129,MATCH($BW625,'2014'!$A$52:$A$179,0))</f>
        <v>129</v>
      </c>
      <c r="CN625" s="147">
        <f>IF(ISNA(MATCH($BW625,'2015'!$A$52:$A$307,0)),257,MATCH($BW625,'2015'!$A$52:$A$307,0))</f>
        <v>244</v>
      </c>
      <c r="CO625" s="147">
        <f>IF(ISNA(MATCH($BW625,'2016'!$A$52:$A$307,0)),257,MATCH($BW625,'2016'!$A$52:$A$307,0))</f>
        <v>257</v>
      </c>
      <c r="CQ625">
        <f t="shared" si="477"/>
        <v>5027</v>
      </c>
      <c r="CR625" s="281"/>
      <c r="CS625" s="279"/>
      <c r="CT625" s="278">
        <f t="shared" si="478"/>
        <v>0</v>
      </c>
      <c r="CU625" s="279">
        <f t="shared" si="479"/>
        <v>0</v>
      </c>
      <c r="CV625" s="279">
        <f t="shared" si="480"/>
        <v>0</v>
      </c>
      <c r="CW625" s="279">
        <f t="shared" si="481"/>
        <v>0</v>
      </c>
      <c r="CX625" s="279">
        <f t="shared" si="482"/>
        <v>0</v>
      </c>
      <c r="CY625" s="279">
        <f t="shared" si="483"/>
        <v>0</v>
      </c>
      <c r="CZ625" s="279">
        <f t="shared" si="484"/>
        <v>0</v>
      </c>
      <c r="DA625" s="279">
        <f t="shared" si="485"/>
        <v>0</v>
      </c>
      <c r="DB625" s="279">
        <f t="shared" si="486"/>
        <v>0</v>
      </c>
      <c r="DC625" s="279">
        <f t="shared" si="487"/>
        <v>0</v>
      </c>
      <c r="DD625" s="279">
        <f t="shared" si="488"/>
        <v>0</v>
      </c>
      <c r="DE625" s="279">
        <f t="shared" si="489"/>
        <v>0</v>
      </c>
      <c r="DF625" s="279">
        <f t="shared" si="490"/>
        <v>0</v>
      </c>
      <c r="DG625" s="279">
        <f t="shared" si="491"/>
        <v>0</v>
      </c>
      <c r="DH625" s="280">
        <f t="shared" si="492"/>
        <v>0</v>
      </c>
      <c r="DI625" s="280">
        <f t="shared" si="493"/>
        <v>0</v>
      </c>
      <c r="DJ625" s="154">
        <f t="shared" si="494"/>
        <v>515</v>
      </c>
      <c r="DK625" s="279">
        <f t="shared" si="495"/>
        <v>5027</v>
      </c>
      <c r="DL625" s="97"/>
      <c r="DM625" s="154"/>
      <c r="DN625" s="267">
        <f t="shared" ref="DN625:DY625" si="556">BE625+AJ625+DM625</f>
        <v>0</v>
      </c>
      <c r="DO625" s="154">
        <f t="shared" si="556"/>
        <v>0</v>
      </c>
      <c r="DP625" s="154">
        <f t="shared" si="556"/>
        <v>0</v>
      </c>
      <c r="DQ625" s="154">
        <f t="shared" si="556"/>
        <v>0</v>
      </c>
      <c r="DR625" s="154">
        <f t="shared" si="556"/>
        <v>0</v>
      </c>
      <c r="DS625" s="154">
        <f t="shared" si="556"/>
        <v>0</v>
      </c>
      <c r="DT625" s="154">
        <f t="shared" si="556"/>
        <v>0</v>
      </c>
      <c r="DU625" s="154">
        <f t="shared" si="556"/>
        <v>0</v>
      </c>
      <c r="DV625" s="154">
        <f t="shared" si="556"/>
        <v>0</v>
      </c>
      <c r="DW625" s="154">
        <f t="shared" si="556"/>
        <v>0</v>
      </c>
      <c r="DX625" s="154">
        <f t="shared" si="556"/>
        <v>0</v>
      </c>
      <c r="DY625" s="154">
        <f t="shared" si="556"/>
        <v>0</v>
      </c>
      <c r="DZ625" s="154">
        <f t="shared" si="497"/>
        <v>0</v>
      </c>
      <c r="EA625" s="154">
        <f t="shared" si="498"/>
        <v>0</v>
      </c>
      <c r="EB625" s="264">
        <f t="shared" si="499"/>
        <v>0</v>
      </c>
      <c r="EC625" s="264">
        <f t="shared" si="500"/>
        <v>0</v>
      </c>
      <c r="ED625" s="154">
        <f t="shared" si="501"/>
        <v>515</v>
      </c>
    </row>
    <row r="626" spans="2:134" ht="13" thickBot="1" x14ac:dyDescent="0.3">
      <c r="B626" s="247">
        <v>378</v>
      </c>
      <c r="C626" s="50">
        <f t="shared" si="530"/>
        <v>2</v>
      </c>
      <c r="D626" s="50">
        <f t="shared" si="532"/>
        <v>0</v>
      </c>
      <c r="E626" s="97"/>
      <c r="F626" s="2">
        <f t="shared" si="512"/>
        <v>621</v>
      </c>
      <c r="G626" s="99">
        <v>172</v>
      </c>
      <c r="H626" s="98">
        <f>15- COUNTIF(L626:AC626,"#N/A")</f>
        <v>0</v>
      </c>
      <c r="I626" s="131">
        <f>SUM(AH626:AY626)+SUM(BE626:BT626)</f>
        <v>0</v>
      </c>
      <c r="J626" s="398">
        <f>DI626</f>
        <v>0</v>
      </c>
      <c r="K626" s="456" t="str">
        <f>IF(ISNUMBER(MATCH(G626,'[4]OPR data'!$A$3:$A$2900,0)),"Y","N")</f>
        <v>Y</v>
      </c>
      <c r="L626" s="110"/>
      <c r="M626" s="233"/>
      <c r="N626" s="469" t="e">
        <f>(INDEX(Finish_table!R$4:R$83,MATCH('16 Year_History_Results'!$G626,Finish_table!S$4:S$83,0),1))</f>
        <v>#N/A</v>
      </c>
      <c r="O626" s="233" t="e">
        <f>(INDEX(Finish_table!Z$4:Z$99,MATCH('16 Year_History_Results'!$G626,Finish_table!AA$4:AA$99,0),1))</f>
        <v>#N/A</v>
      </c>
      <c r="P626" s="233" t="e">
        <f>(INDEX(Finish_table!AI$4:AI$99,MATCH('16 Year_History_Results'!$G626,Finish_table!AJ$4:AJ$99,0),1))</f>
        <v>#N/A</v>
      </c>
      <c r="Q626" s="233" t="e">
        <f>(INDEX(Finish_table!AR$4:AR$99,MATCH('16 Year_History_Results'!$G626,Finish_table!AS$4:AS$99,0),1))</f>
        <v>#N/A</v>
      </c>
      <c r="R626" s="233" t="e">
        <f>(INDEX(Finish_table!BA$4:BA$99,MATCH('16 Year_History_Results'!$G626,Finish_table!BB$4:BB$99,0),1))</f>
        <v>#N/A</v>
      </c>
      <c r="S626" s="233" t="e">
        <f>(INDEX(Finish_table!BJ$4:BJ$99,MATCH('16 Year_History_Results'!$G626,Finish_table!BK$4:BK$99,0),1))</f>
        <v>#N/A</v>
      </c>
      <c r="T626" s="233" t="e">
        <f>(INDEX(Finish_table!BS$4:BS$99,MATCH('16 Year_History_Results'!$G626,Finish_table!BT$4:BT$99,0),1))</f>
        <v>#N/A</v>
      </c>
      <c r="U626" s="233" t="e">
        <f>(INDEX(Finish_table!CB$4:CB$99,MATCH('16 Year_History_Results'!$G626,Finish_table!CC$4:CC$99,0),1))</f>
        <v>#N/A</v>
      </c>
      <c r="V626" s="233" t="e">
        <f>(INDEX(Finish_table!CK$4:CK$99,MATCH('16 Year_History_Results'!$G626,Finish_table!CL$4:CL$99,0),1))</f>
        <v>#N/A</v>
      </c>
      <c r="W626" s="233" t="e">
        <f>(INDEX(Finish_table!CT$4:CT$99,MATCH('16 Year_History_Results'!$G626,Finish_table!CU$4:CU$99,0),1))</f>
        <v>#N/A</v>
      </c>
      <c r="X626" s="233" t="e">
        <f>(INDEX(Finish_table!DC$4:DC$99,MATCH('16 Year_History_Results'!$G626,Finish_table!DD$4:DD$99,0),1))</f>
        <v>#N/A</v>
      </c>
      <c r="Y626" s="233" t="e">
        <f>(INDEX(Finish_table!DL$4:DL$99,MATCH('16 Year_History_Results'!$G626,Finish_table!DM$4:DM$99,0),1))</f>
        <v>#N/A</v>
      </c>
      <c r="Z626" s="233" t="e">
        <f>(INDEX(Finish_table!DU$4:DU$99,MATCH('16 Year_History_Results'!$G626,Finish_table!DV$4:DV$99,0),1))</f>
        <v>#N/A</v>
      </c>
      <c r="AA626" s="233" t="e">
        <f>(INDEX(Finish_table!ED$4:ED$140,MATCH('16 Year_History_Results'!$G626,Finish_table!EE$4:EE$140,0),1))</f>
        <v>#N/A</v>
      </c>
      <c r="AB626" s="233" t="e">
        <f>(INDEX(Finish_table!EM$4:EM$224,MATCH('16 Year_History_Results'!$G626,Finish_table!EN$4:EN$224,0),1))</f>
        <v>#N/A</v>
      </c>
      <c r="AC626" s="253" t="str">
        <f>(INDEX(Finish_table!EW$4:EW$224,MATCH('16 Year_History_Results'!$G626,Finish_table!EX$4:EX$224,0),1))</f>
        <v>SF</v>
      </c>
      <c r="AG626">
        <f t="shared" si="476"/>
        <v>172</v>
      </c>
      <c r="AH626" s="110"/>
      <c r="AI626" s="2"/>
      <c r="AJ626" s="146">
        <f>INDEX('2001'!$C$44:$C$140,'16 Year_History_Results'!BZ626)</f>
        <v>0</v>
      </c>
      <c r="AK626" s="2">
        <f>INDEX('2002'!$C$44:$C$140,'16 Year_History_Results'!CA626)</f>
        <v>0</v>
      </c>
      <c r="AL626" s="2">
        <f>INDEX('2003'!$C$44:$C$140,'16 Year_History_Results'!CB626)</f>
        <v>0</v>
      </c>
      <c r="AM626" s="2">
        <f>INDEX('2004'!$C$44:$C$140,'16 Year_History_Results'!CC626)</f>
        <v>0</v>
      </c>
      <c r="AN626" s="2">
        <f>INDEX('2005'!$C$44:$C$140,'16 Year_History_Results'!CD626)</f>
        <v>0</v>
      </c>
      <c r="AO626" s="2">
        <f>INDEX('2006'!$C$44:$C$140,'16 Year_History_Results'!CE626)</f>
        <v>0</v>
      </c>
      <c r="AP626" s="2">
        <f>INDEX('2007'!$C$44:$C$140,'16 Year_History_Results'!CF626)</f>
        <v>0</v>
      </c>
      <c r="AQ626" s="2">
        <f>INDEX('2008'!$C$44:$C$140,'16 Year_History_Results'!CG626)</f>
        <v>0</v>
      </c>
      <c r="AR626" s="2">
        <f>INDEX('2009'!$C$44:$C$140,'16 Year_History_Results'!CH626)</f>
        <v>0</v>
      </c>
      <c r="AS626" s="2">
        <f>INDEX('2010'!$C$44:$C$140,'16 Year_History_Results'!CI626)</f>
        <v>0</v>
      </c>
      <c r="AT626" s="2">
        <f>INDEX('2011'!$C$44:$C$140,'16 Year_History_Results'!CJ626)</f>
        <v>0</v>
      </c>
      <c r="AU626" s="2">
        <f>INDEX('2012'!$C$44:$C$140,'16 Year_History_Results'!CK626)</f>
        <v>0</v>
      </c>
      <c r="AV626" s="2">
        <f>INDEX('2013'!$C$44:$C$140,'16 Year_History_Results'!CL626)</f>
        <v>0</v>
      </c>
      <c r="AW626" s="2">
        <f>INDEX('2014'!$C$52:$C$180,'16 Year_History_Results'!CM626)</f>
        <v>0</v>
      </c>
      <c r="AX626" s="2">
        <f>INDEX('2015'!$E$52:$E$308,'16 Year_History_Results'!CN626)</f>
        <v>0</v>
      </c>
      <c r="AY626" s="147">
        <f>INDEX('2016'!$E$52:$E$308,'16 Year_History_Results'!CO626)</f>
        <v>0</v>
      </c>
      <c r="AZ626" s="2"/>
      <c r="BB626">
        <f t="shared" si="444"/>
        <v>172</v>
      </c>
      <c r="BC626" s="110"/>
      <c r="BD626" s="97"/>
      <c r="BE626" s="146">
        <f>INDEX('2001'!$B$44:$B$140,'16 Year_History_Results'!BZ626)</f>
        <v>0</v>
      </c>
      <c r="BF626" s="2">
        <f>INDEX('2002'!$B$44:$B$140,'16 Year_History_Results'!CA626)</f>
        <v>0</v>
      </c>
      <c r="BG626" s="2">
        <f>INDEX('2003'!$B$44:$B$140,'16 Year_History_Results'!CB626)</f>
        <v>0</v>
      </c>
      <c r="BH626" s="2">
        <f>INDEX('2004'!$B$44:$B$140,'16 Year_History_Results'!CC626)</f>
        <v>0</v>
      </c>
      <c r="BI626" s="2">
        <f>INDEX('2005'!$B$44:$B$140,'16 Year_History_Results'!CD626)</f>
        <v>0</v>
      </c>
      <c r="BJ626" s="2">
        <f>INDEX('2006'!$B$44:$B$140,'16 Year_History_Results'!CE626)</f>
        <v>0</v>
      </c>
      <c r="BK626" s="2">
        <f>INDEX('2007'!$B$44:$B$140,'16 Year_History_Results'!CF626)</f>
        <v>0</v>
      </c>
      <c r="BL626" s="2">
        <f>INDEX('2008'!$B$44:$B$140,'16 Year_History_Results'!CG626)</f>
        <v>0</v>
      </c>
      <c r="BM626" s="2">
        <f>INDEX('2009'!$B$44:$B$140,'16 Year_History_Results'!CH626)</f>
        <v>0</v>
      </c>
      <c r="BN626" s="2">
        <f>INDEX('2010'!$B$44:$B$140,'16 Year_History_Results'!CI626)</f>
        <v>0</v>
      </c>
      <c r="BO626" s="2">
        <f>INDEX('2011'!$B$44:$B$140,'16 Year_History_Results'!CJ626)</f>
        <v>0</v>
      </c>
      <c r="BP626" s="2">
        <f>INDEX('2012'!$B$44:$B$140,'16 Year_History_Results'!CK626)</f>
        <v>0</v>
      </c>
      <c r="BQ626" s="2">
        <f>INDEX('2013'!$B$44:$B$140,'16 Year_History_Results'!CL626)</f>
        <v>0</v>
      </c>
      <c r="BR626" s="2">
        <f>INDEX('2014'!$B$52:$B$180,'16 Year_History_Results'!CM626)</f>
        <v>0</v>
      </c>
      <c r="BS626" s="147">
        <f>INDEX('2015'!$B$52:$B$308,'16 Year_History_Results'!CN626)</f>
        <v>0</v>
      </c>
      <c r="BT626" s="147">
        <f>INDEX('2016'!$B$52:$B$308,'16 Year_History_Results'!CO626)</f>
        <v>0</v>
      </c>
      <c r="BW626">
        <f t="shared" si="445"/>
        <v>172</v>
      </c>
      <c r="BX626" s="110"/>
      <c r="BY626" s="97"/>
      <c r="BZ626" s="146">
        <f>IF(ISNA(MATCH($BW626,'2001'!$A$44:$A$139,0)),97,MATCH($BW626,'2001'!$A$44:$A$139,0))</f>
        <v>97</v>
      </c>
      <c r="CA626" s="2">
        <f>IF(ISNA(MATCH($BW626,'2002'!$A$44:$A$139,0)),97,MATCH($BW626,'2002'!$A$44:$A$139,0))</f>
        <v>97</v>
      </c>
      <c r="CB626" s="2">
        <f>IF(ISNA(MATCH($BW626,'2003'!$A$44:$A$139,0)),97,MATCH($BW626,'2003'!$A$44:$A$139,0))</f>
        <v>97</v>
      </c>
      <c r="CC626" s="2">
        <f>IF(ISNA(MATCH($BW626,'2004'!$A$44:$A$139,0)),97,MATCH($BW626,'2004'!$A$44:$A$139,0))</f>
        <v>97</v>
      </c>
      <c r="CD626" s="2">
        <f>IF(ISNA(MATCH($BW626,'2005'!$A$44:$A$139,0)),97,MATCH($BW626,'2005'!$A$44:$A$139,0))</f>
        <v>97</v>
      </c>
      <c r="CE626" s="2">
        <f>IF(ISNA(MATCH($BW626,'2006'!$A$44:$A$139,0)),97,MATCH($BW626,'2006'!$A$44:$A$139,0))</f>
        <v>97</v>
      </c>
      <c r="CF626" s="2">
        <f>IF(ISNA(MATCH($BW626,'2007'!$A$44:$A$139,0)),97,MATCH($BW626,'2007'!$A$44:$A$139,0))</f>
        <v>97</v>
      </c>
      <c r="CG626" s="2">
        <f>IF(ISNA(MATCH($BW626,'2008'!$A$44:$A$139,0)),97,MATCH($BW626,'2008'!$A$44:$A$139,0))</f>
        <v>97</v>
      </c>
      <c r="CH626" s="2">
        <f>IF(ISNA(MATCH($BW626,'2009'!$A$44:$A$139,0)),97,MATCH($BW626,'2009'!$A$44:$A$139,0))</f>
        <v>97</v>
      </c>
      <c r="CI626" s="2">
        <f>IF(ISNA(MATCH($BW626,'2010'!$A$44:$A$139,0)),97,MATCH($BW626,'2010'!$A$44:$A$139,0))</f>
        <v>97</v>
      </c>
      <c r="CJ626" s="2">
        <f>IF(ISNA(MATCH($BW626,'2011'!$A$44:$A$139,0)),97,MATCH($BW626,'2011'!$A$44:$A$139,0))</f>
        <v>97</v>
      </c>
      <c r="CK626" s="2">
        <f>IF(ISNA(MATCH($BW626,'2012'!$A$44:$A$139,0)),97,MATCH($BW626,'2012'!$A$44:$A$139,0))</f>
        <v>97</v>
      </c>
      <c r="CL626" s="2">
        <f>IF(ISNA(MATCH($BW626,'2013'!$A$44:$A$139,0)),97,MATCH($BW626,'2013'!$A$44:$A$139,0))</f>
        <v>97</v>
      </c>
      <c r="CM626" s="2">
        <f>IF(ISNA(MATCH($BW626,'2014'!$A$52:$A$179,0)),129,MATCH($BW626,'2014'!$A$52:$A$179,0))</f>
        <v>129</v>
      </c>
      <c r="CN626" s="147">
        <f>IF(ISNA(MATCH($BW626,'2015'!$A$52:$A$307,0)),257,MATCH($BW626,'2015'!$A$52:$A$307,0))</f>
        <v>25</v>
      </c>
      <c r="CO626" s="147">
        <f>IF(ISNA(MATCH($BW626,'2016'!$A$52:$A$307,0)),257,MATCH($BW626,'2016'!$A$52:$A$307,0))</f>
        <v>25</v>
      </c>
      <c r="CQ626">
        <f t="shared" si="477"/>
        <v>172</v>
      </c>
      <c r="CR626" s="281"/>
      <c r="CS626" s="279"/>
      <c r="CT626" s="278">
        <f t="shared" si="478"/>
        <v>0</v>
      </c>
      <c r="CU626" s="279">
        <f t="shared" si="479"/>
        <v>0</v>
      </c>
      <c r="CV626" s="279">
        <f t="shared" si="480"/>
        <v>0</v>
      </c>
      <c r="CW626" s="279">
        <f t="shared" si="481"/>
        <v>0</v>
      </c>
      <c r="CX626" s="279">
        <f t="shared" si="482"/>
        <v>0</v>
      </c>
      <c r="CY626" s="279">
        <f t="shared" si="483"/>
        <v>0</v>
      </c>
      <c r="CZ626" s="279">
        <f t="shared" si="484"/>
        <v>0</v>
      </c>
      <c r="DA626" s="279">
        <f t="shared" si="485"/>
        <v>0</v>
      </c>
      <c r="DB626" s="279">
        <f t="shared" si="486"/>
        <v>0</v>
      </c>
      <c r="DC626" s="279">
        <f t="shared" si="487"/>
        <v>0</v>
      </c>
      <c r="DD626" s="279">
        <f t="shared" si="488"/>
        <v>0</v>
      </c>
      <c r="DE626" s="279">
        <f t="shared" si="489"/>
        <v>0</v>
      </c>
      <c r="DF626" s="279">
        <f t="shared" si="490"/>
        <v>0</v>
      </c>
      <c r="DG626" s="279">
        <f t="shared" si="491"/>
        <v>0</v>
      </c>
      <c r="DH626" s="280">
        <f t="shared" si="492"/>
        <v>0</v>
      </c>
      <c r="DI626" s="280">
        <f t="shared" si="493"/>
        <v>0</v>
      </c>
      <c r="DJ626" s="154">
        <f t="shared" si="494"/>
        <v>515</v>
      </c>
      <c r="DK626" s="279">
        <f t="shared" si="495"/>
        <v>172</v>
      </c>
      <c r="DL626" s="97"/>
      <c r="DM626" s="154"/>
      <c r="DN626" s="267">
        <f t="shared" ref="DN626:DY626" si="557">BE626+AJ626+DM626</f>
        <v>0</v>
      </c>
      <c r="DO626" s="154">
        <f t="shared" si="557"/>
        <v>0</v>
      </c>
      <c r="DP626" s="154">
        <f t="shared" si="557"/>
        <v>0</v>
      </c>
      <c r="DQ626" s="154">
        <f t="shared" si="557"/>
        <v>0</v>
      </c>
      <c r="DR626" s="154">
        <f t="shared" si="557"/>
        <v>0</v>
      </c>
      <c r="DS626" s="154">
        <f t="shared" si="557"/>
        <v>0</v>
      </c>
      <c r="DT626" s="154">
        <f t="shared" si="557"/>
        <v>0</v>
      </c>
      <c r="DU626" s="154">
        <f t="shared" si="557"/>
        <v>0</v>
      </c>
      <c r="DV626" s="154">
        <f t="shared" si="557"/>
        <v>0</v>
      </c>
      <c r="DW626" s="154">
        <f t="shared" si="557"/>
        <v>0</v>
      </c>
      <c r="DX626" s="154">
        <f t="shared" si="557"/>
        <v>0</v>
      </c>
      <c r="DY626" s="154">
        <f t="shared" si="557"/>
        <v>0</v>
      </c>
      <c r="DZ626" s="154">
        <f t="shared" si="497"/>
        <v>0</v>
      </c>
      <c r="EA626" s="154">
        <f t="shared" si="498"/>
        <v>0</v>
      </c>
      <c r="EB626" s="264">
        <f t="shared" si="499"/>
        <v>0</v>
      </c>
      <c r="EC626" s="264">
        <f t="shared" si="500"/>
        <v>0</v>
      </c>
      <c r="ED626" s="154">
        <f t="shared" si="501"/>
        <v>515</v>
      </c>
    </row>
    <row r="627" spans="2:134" ht="13" thickBot="1" x14ac:dyDescent="0.3">
      <c r="B627" s="131">
        <v>378</v>
      </c>
      <c r="C627" s="50">
        <f t="shared" si="530"/>
        <v>3</v>
      </c>
      <c r="D627" s="50">
        <f t="shared" si="532"/>
        <v>3</v>
      </c>
      <c r="E627" s="97"/>
      <c r="F627" s="2">
        <f t="shared" si="512"/>
        <v>622</v>
      </c>
      <c r="G627" s="394">
        <v>623</v>
      </c>
      <c r="H627" s="98">
        <f>15- COUNTIF(L627:AC627,"#N/A")</f>
        <v>0</v>
      </c>
      <c r="I627" s="131">
        <f>SUM(AH627:AY627)+SUM(BE627:BT627)</f>
        <v>0</v>
      </c>
      <c r="J627" s="398">
        <f>DI627</f>
        <v>0</v>
      </c>
      <c r="K627" s="456" t="str">
        <f>IF(ISNUMBER(MATCH(G627,'[4]OPR data'!$A$3:$A$2900,0)),"Y","N")</f>
        <v>Y</v>
      </c>
      <c r="L627" s="110"/>
      <c r="M627" s="233"/>
      <c r="N627" s="469" t="e">
        <f>(INDEX(Finish_table!R$4:R$83,MATCH('16 Year_History_Results'!$G627,Finish_table!S$4:S$83,0),1))</f>
        <v>#N/A</v>
      </c>
      <c r="O627" s="233" t="e">
        <f>(INDEX(Finish_table!Z$4:Z$99,MATCH('16 Year_History_Results'!$G627,Finish_table!AA$4:AA$99,0),1))</f>
        <v>#N/A</v>
      </c>
      <c r="P627" s="233" t="e">
        <f>(INDEX(Finish_table!AI$4:AI$99,MATCH('16 Year_History_Results'!$G627,Finish_table!AJ$4:AJ$99,0),1))</f>
        <v>#N/A</v>
      </c>
      <c r="Q627" s="233" t="e">
        <f>(INDEX(Finish_table!AR$4:AR$99,MATCH('16 Year_History_Results'!$G627,Finish_table!AS$4:AS$99,0),1))</f>
        <v>#N/A</v>
      </c>
      <c r="R627" s="233" t="e">
        <f>(INDEX(Finish_table!BA$4:BA$99,MATCH('16 Year_History_Results'!$G627,Finish_table!BB$4:BB$99,0),1))</f>
        <v>#N/A</v>
      </c>
      <c r="S627" s="233" t="e">
        <f>(INDEX(Finish_table!BJ$4:BJ$99,MATCH('16 Year_History_Results'!$G627,Finish_table!BK$4:BK$99,0),1))</f>
        <v>#N/A</v>
      </c>
      <c r="T627" s="233" t="e">
        <f>(INDEX(Finish_table!BS$4:BS$99,MATCH('16 Year_History_Results'!$G627,Finish_table!BT$4:BT$99,0),1))</f>
        <v>#N/A</v>
      </c>
      <c r="U627" s="233" t="e">
        <f>(INDEX(Finish_table!CB$4:CB$99,MATCH('16 Year_History_Results'!$G627,Finish_table!CC$4:CC$99,0),1))</f>
        <v>#N/A</v>
      </c>
      <c r="V627" s="233" t="e">
        <f>(INDEX(Finish_table!CK$4:CK$99,MATCH('16 Year_History_Results'!$G627,Finish_table!CL$4:CL$99,0),1))</f>
        <v>#N/A</v>
      </c>
      <c r="W627" s="233" t="e">
        <f>(INDEX(Finish_table!CT$4:CT$99,MATCH('16 Year_History_Results'!$G627,Finish_table!CU$4:CU$99,0),1))</f>
        <v>#N/A</v>
      </c>
      <c r="X627" s="233" t="e">
        <f>(INDEX(Finish_table!DC$4:DC$99,MATCH('16 Year_History_Results'!$G627,Finish_table!DD$4:DD$99,0),1))</f>
        <v>#N/A</v>
      </c>
      <c r="Y627" s="233" t="e">
        <f>(INDEX(Finish_table!DL$4:DL$99,MATCH('16 Year_History_Results'!$G627,Finish_table!DM$4:DM$99,0),1))</f>
        <v>#N/A</v>
      </c>
      <c r="Z627" s="233" t="e">
        <f>(INDEX(Finish_table!DU$4:DU$99,MATCH('16 Year_History_Results'!$G627,Finish_table!DV$4:DV$99,0),1))</f>
        <v>#N/A</v>
      </c>
      <c r="AA627" s="233" t="e">
        <f>(INDEX(Finish_table!ED$4:ED$140,MATCH('16 Year_History_Results'!$G627,Finish_table!EE$4:EE$140,0),1))</f>
        <v>#N/A</v>
      </c>
      <c r="AB627" s="233" t="e">
        <f>(INDEX(Finish_table!EM$4:EM$224,MATCH('16 Year_History_Results'!$G627,Finish_table!EN$4:EN$224,0),1))</f>
        <v>#N/A</v>
      </c>
      <c r="AC627" s="253" t="str">
        <f>(INDEX(Finish_table!EW$4:EW$224,MATCH('16 Year_History_Results'!$G627,Finish_table!EX$4:EX$224,0),1))</f>
        <v>SF</v>
      </c>
      <c r="AG627">
        <f t="shared" si="476"/>
        <v>623</v>
      </c>
      <c r="AH627" s="110"/>
      <c r="AI627" s="2"/>
      <c r="AJ627" s="146">
        <f>INDEX('2001'!$C$44:$C$140,'16 Year_History_Results'!BZ627)</f>
        <v>0</v>
      </c>
      <c r="AK627" s="2">
        <f>INDEX('2002'!$C$44:$C$140,'16 Year_History_Results'!CA627)</f>
        <v>0</v>
      </c>
      <c r="AL627" s="2">
        <f>INDEX('2003'!$C$44:$C$140,'16 Year_History_Results'!CB627)</f>
        <v>0</v>
      </c>
      <c r="AM627" s="2">
        <f>INDEX('2004'!$C$44:$C$140,'16 Year_History_Results'!CC627)</f>
        <v>0</v>
      </c>
      <c r="AN627" s="2">
        <f>INDEX('2005'!$C$44:$C$140,'16 Year_History_Results'!CD627)</f>
        <v>0</v>
      </c>
      <c r="AO627" s="2">
        <f>INDEX('2006'!$C$44:$C$140,'16 Year_History_Results'!CE627)</f>
        <v>0</v>
      </c>
      <c r="AP627" s="2">
        <f>INDEX('2007'!$C$44:$C$140,'16 Year_History_Results'!CF627)</f>
        <v>0</v>
      </c>
      <c r="AQ627" s="2">
        <f>INDEX('2008'!$C$44:$C$140,'16 Year_History_Results'!CG627)</f>
        <v>0</v>
      </c>
      <c r="AR627" s="2">
        <f>INDEX('2009'!$C$44:$C$140,'16 Year_History_Results'!CH627)</f>
        <v>0</v>
      </c>
      <c r="AS627" s="2">
        <f>INDEX('2010'!$C$44:$C$140,'16 Year_History_Results'!CI627)</f>
        <v>0</v>
      </c>
      <c r="AT627" s="2">
        <f>INDEX('2011'!$C$44:$C$140,'16 Year_History_Results'!CJ627)</f>
        <v>0</v>
      </c>
      <c r="AU627" s="2">
        <f>INDEX('2012'!$C$44:$C$140,'16 Year_History_Results'!CK627)</f>
        <v>0</v>
      </c>
      <c r="AV627" s="2">
        <f>INDEX('2013'!$C$44:$C$140,'16 Year_History_Results'!CL627)</f>
        <v>0</v>
      </c>
      <c r="AW627" s="2">
        <f>INDEX('2014'!$C$52:$C$180,'16 Year_History_Results'!CM627)</f>
        <v>0</v>
      </c>
      <c r="AX627" s="2">
        <f>INDEX('2015'!$E$52:$E$308,'16 Year_History_Results'!CN627)</f>
        <v>0</v>
      </c>
      <c r="AY627" s="147">
        <f>INDEX('2016'!$E$52:$E$308,'16 Year_History_Results'!CO627)</f>
        <v>0</v>
      </c>
      <c r="AZ627" s="2"/>
      <c r="BB627">
        <f t="shared" si="444"/>
        <v>623</v>
      </c>
      <c r="BC627" s="110"/>
      <c r="BD627" s="97"/>
      <c r="BE627" s="146">
        <f>INDEX('2001'!$B$44:$B$140,'16 Year_History_Results'!BZ627)</f>
        <v>0</v>
      </c>
      <c r="BF627" s="2">
        <f>INDEX('2002'!$B$44:$B$140,'16 Year_History_Results'!CA627)</f>
        <v>0</v>
      </c>
      <c r="BG627" s="2">
        <f>INDEX('2003'!$B$44:$B$140,'16 Year_History_Results'!CB627)</f>
        <v>0</v>
      </c>
      <c r="BH627" s="2">
        <f>INDEX('2004'!$B$44:$B$140,'16 Year_History_Results'!CC627)</f>
        <v>0</v>
      </c>
      <c r="BI627" s="2">
        <f>INDEX('2005'!$B$44:$B$140,'16 Year_History_Results'!CD627)</f>
        <v>0</v>
      </c>
      <c r="BJ627" s="2">
        <f>INDEX('2006'!$B$44:$B$140,'16 Year_History_Results'!CE627)</f>
        <v>0</v>
      </c>
      <c r="BK627" s="2">
        <f>INDEX('2007'!$B$44:$B$140,'16 Year_History_Results'!CF627)</f>
        <v>0</v>
      </c>
      <c r="BL627" s="2">
        <f>INDEX('2008'!$B$44:$B$140,'16 Year_History_Results'!CG627)</f>
        <v>0</v>
      </c>
      <c r="BM627" s="2">
        <f>INDEX('2009'!$B$44:$B$140,'16 Year_History_Results'!CH627)</f>
        <v>0</v>
      </c>
      <c r="BN627" s="2">
        <f>INDEX('2010'!$B$44:$B$140,'16 Year_History_Results'!CI627)</f>
        <v>0</v>
      </c>
      <c r="BO627" s="2">
        <f>INDEX('2011'!$B$44:$B$140,'16 Year_History_Results'!CJ627)</f>
        <v>0</v>
      </c>
      <c r="BP627" s="2">
        <f>INDEX('2012'!$B$44:$B$140,'16 Year_History_Results'!CK627)</f>
        <v>0</v>
      </c>
      <c r="BQ627" s="2">
        <f>INDEX('2013'!$B$44:$B$140,'16 Year_History_Results'!CL627)</f>
        <v>0</v>
      </c>
      <c r="BR627" s="2">
        <f>INDEX('2014'!$B$52:$B$180,'16 Year_History_Results'!CM627)</f>
        <v>0</v>
      </c>
      <c r="BS627" s="147">
        <f>INDEX('2015'!$B$52:$B$308,'16 Year_History_Results'!CN627)</f>
        <v>0</v>
      </c>
      <c r="BT627" s="147">
        <f>INDEX('2016'!$B$52:$B$308,'16 Year_History_Results'!CO627)</f>
        <v>0</v>
      </c>
      <c r="BW627">
        <f t="shared" si="445"/>
        <v>623</v>
      </c>
      <c r="BX627" s="110"/>
      <c r="BY627" s="97"/>
      <c r="BZ627" s="146">
        <f>IF(ISNA(MATCH($BW627,'2001'!$A$44:$A$139,0)),97,MATCH($BW627,'2001'!$A$44:$A$139,0))</f>
        <v>97</v>
      </c>
      <c r="CA627" s="2">
        <f>IF(ISNA(MATCH($BW627,'2002'!$A$44:$A$139,0)),97,MATCH($BW627,'2002'!$A$44:$A$139,0))</f>
        <v>97</v>
      </c>
      <c r="CB627" s="2">
        <f>IF(ISNA(MATCH($BW627,'2003'!$A$44:$A$139,0)),97,MATCH($BW627,'2003'!$A$44:$A$139,0))</f>
        <v>97</v>
      </c>
      <c r="CC627" s="2">
        <f>IF(ISNA(MATCH($BW627,'2004'!$A$44:$A$139,0)),97,MATCH($BW627,'2004'!$A$44:$A$139,0))</f>
        <v>97</v>
      </c>
      <c r="CD627" s="2">
        <f>IF(ISNA(MATCH($BW627,'2005'!$A$44:$A$139,0)),97,MATCH($BW627,'2005'!$A$44:$A$139,0))</f>
        <v>97</v>
      </c>
      <c r="CE627" s="2">
        <f>IF(ISNA(MATCH($BW627,'2006'!$A$44:$A$139,0)),97,MATCH($BW627,'2006'!$A$44:$A$139,0))</f>
        <v>97</v>
      </c>
      <c r="CF627" s="2">
        <f>IF(ISNA(MATCH($BW627,'2007'!$A$44:$A$139,0)),97,MATCH($BW627,'2007'!$A$44:$A$139,0))</f>
        <v>97</v>
      </c>
      <c r="CG627" s="2">
        <f>IF(ISNA(MATCH($BW627,'2008'!$A$44:$A$139,0)),97,MATCH($BW627,'2008'!$A$44:$A$139,0))</f>
        <v>97</v>
      </c>
      <c r="CH627" s="2">
        <f>IF(ISNA(MATCH($BW627,'2009'!$A$44:$A$139,0)),97,MATCH($BW627,'2009'!$A$44:$A$139,0))</f>
        <v>97</v>
      </c>
      <c r="CI627" s="2">
        <f>IF(ISNA(MATCH($BW627,'2010'!$A$44:$A$139,0)),97,MATCH($BW627,'2010'!$A$44:$A$139,0))</f>
        <v>97</v>
      </c>
      <c r="CJ627" s="2">
        <f>IF(ISNA(MATCH($BW627,'2011'!$A$44:$A$139,0)),97,MATCH($BW627,'2011'!$A$44:$A$139,0))</f>
        <v>97</v>
      </c>
      <c r="CK627" s="2">
        <f>IF(ISNA(MATCH($BW627,'2012'!$A$44:$A$139,0)),97,MATCH($BW627,'2012'!$A$44:$A$139,0))</f>
        <v>97</v>
      </c>
      <c r="CL627" s="2">
        <f>IF(ISNA(MATCH($BW627,'2013'!$A$44:$A$139,0)),97,MATCH($BW627,'2013'!$A$44:$A$139,0))</f>
        <v>97</v>
      </c>
      <c r="CM627" s="2">
        <f>IF(ISNA(MATCH($BW627,'2014'!$A$52:$A$179,0)),129,MATCH($BW627,'2014'!$A$52:$A$179,0))</f>
        <v>129</v>
      </c>
      <c r="CN627" s="147">
        <f>IF(ISNA(MATCH($BW627,'2015'!$A$52:$A$307,0)),257,MATCH($BW627,'2015'!$A$52:$A$307,0))</f>
        <v>257</v>
      </c>
      <c r="CO627" s="147">
        <f>IF(ISNA(MATCH($BW627,'2016'!$A$52:$A$307,0)),257,MATCH($BW627,'2016'!$A$52:$A$307,0))</f>
        <v>65</v>
      </c>
      <c r="CQ627">
        <f t="shared" si="477"/>
        <v>623</v>
      </c>
      <c r="CR627" s="281"/>
      <c r="CS627" s="279"/>
      <c r="CT627" s="278">
        <f t="shared" si="478"/>
        <v>0</v>
      </c>
      <c r="CU627" s="279">
        <f t="shared" si="479"/>
        <v>0</v>
      </c>
      <c r="CV627" s="279">
        <f t="shared" si="480"/>
        <v>0</v>
      </c>
      <c r="CW627" s="279">
        <f t="shared" si="481"/>
        <v>0</v>
      </c>
      <c r="CX627" s="279">
        <f t="shared" si="482"/>
        <v>0</v>
      </c>
      <c r="CY627" s="279">
        <f t="shared" si="483"/>
        <v>0</v>
      </c>
      <c r="CZ627" s="279">
        <f t="shared" si="484"/>
        <v>0</v>
      </c>
      <c r="DA627" s="279">
        <f t="shared" si="485"/>
        <v>0</v>
      </c>
      <c r="DB627" s="279">
        <f t="shared" si="486"/>
        <v>0</v>
      </c>
      <c r="DC627" s="279">
        <f t="shared" si="487"/>
        <v>0</v>
      </c>
      <c r="DD627" s="279">
        <f t="shared" si="488"/>
        <v>0</v>
      </c>
      <c r="DE627" s="279">
        <f t="shared" si="489"/>
        <v>0</v>
      </c>
      <c r="DF627" s="279">
        <f t="shared" si="490"/>
        <v>0</v>
      </c>
      <c r="DG627" s="279">
        <f t="shared" si="491"/>
        <v>0</v>
      </c>
      <c r="DH627" s="280">
        <f t="shared" si="492"/>
        <v>0</v>
      </c>
      <c r="DI627" s="280">
        <f t="shared" si="493"/>
        <v>0</v>
      </c>
      <c r="DJ627" s="154">
        <f t="shared" si="494"/>
        <v>515</v>
      </c>
      <c r="DK627" s="279">
        <f t="shared" si="495"/>
        <v>623</v>
      </c>
      <c r="DL627" s="97"/>
      <c r="DM627" s="154"/>
      <c r="DN627" s="267">
        <f t="shared" ref="DN627:DY627" si="558">BE627+AJ627+DM627</f>
        <v>0</v>
      </c>
      <c r="DO627" s="154">
        <f t="shared" si="558"/>
        <v>0</v>
      </c>
      <c r="DP627" s="154">
        <f t="shared" si="558"/>
        <v>0</v>
      </c>
      <c r="DQ627" s="154">
        <f t="shared" si="558"/>
        <v>0</v>
      </c>
      <c r="DR627" s="154">
        <f t="shared" si="558"/>
        <v>0</v>
      </c>
      <c r="DS627" s="154">
        <f t="shared" si="558"/>
        <v>0</v>
      </c>
      <c r="DT627" s="154">
        <f t="shared" si="558"/>
        <v>0</v>
      </c>
      <c r="DU627" s="154">
        <f t="shared" si="558"/>
        <v>0</v>
      </c>
      <c r="DV627" s="154">
        <f t="shared" si="558"/>
        <v>0</v>
      </c>
      <c r="DW627" s="154">
        <f t="shared" si="558"/>
        <v>0</v>
      </c>
      <c r="DX627" s="154">
        <f t="shared" si="558"/>
        <v>0</v>
      </c>
      <c r="DY627" s="154">
        <f t="shared" si="558"/>
        <v>0</v>
      </c>
      <c r="DZ627" s="154">
        <f t="shared" si="497"/>
        <v>0</v>
      </c>
      <c r="EA627" s="154">
        <f t="shared" si="498"/>
        <v>0</v>
      </c>
      <c r="EB627" s="264">
        <f t="shared" si="499"/>
        <v>0</v>
      </c>
      <c r="EC627" s="264">
        <f t="shared" si="500"/>
        <v>0</v>
      </c>
      <c r="ED627" s="154">
        <f t="shared" si="501"/>
        <v>515</v>
      </c>
    </row>
    <row r="628" spans="2:134" ht="13" thickBot="1" x14ac:dyDescent="0.3">
      <c r="B628" s="131">
        <v>382</v>
      </c>
      <c r="C628" s="50">
        <f t="shared" si="530"/>
        <v>1</v>
      </c>
      <c r="D628" s="50">
        <f t="shared" si="532"/>
        <v>1</v>
      </c>
      <c r="E628" s="97"/>
      <c r="F628" s="2">
        <f t="shared" si="512"/>
        <v>623</v>
      </c>
      <c r="G628" s="394">
        <v>2642</v>
      </c>
      <c r="H628" s="98">
        <f>15- COUNTIF(L628:AC628,"#N/A")</f>
        <v>0</v>
      </c>
      <c r="I628" s="131">
        <f>SUM(AH628:AY628)+SUM(BE628:BT628)</f>
        <v>0</v>
      </c>
      <c r="J628" s="398">
        <f>DI628</f>
        <v>0</v>
      </c>
      <c r="K628" s="456" t="str">
        <f>IF(ISNUMBER(MATCH(G628,'[4]OPR data'!$A$3:$A$2900,0)),"Y","N")</f>
        <v>Y</v>
      </c>
      <c r="L628" s="110"/>
      <c r="M628" s="233"/>
      <c r="N628" s="469" t="e">
        <f>(INDEX(Finish_table!R$4:R$83,MATCH('16 Year_History_Results'!$G628,Finish_table!S$4:S$83,0),1))</f>
        <v>#N/A</v>
      </c>
      <c r="O628" s="233" t="e">
        <f>(INDEX(Finish_table!Z$4:Z$99,MATCH('16 Year_History_Results'!$G628,Finish_table!AA$4:AA$99,0),1))</f>
        <v>#N/A</v>
      </c>
      <c r="P628" s="233" t="e">
        <f>(INDEX(Finish_table!AI$4:AI$99,MATCH('16 Year_History_Results'!$G628,Finish_table!AJ$4:AJ$99,0),1))</f>
        <v>#N/A</v>
      </c>
      <c r="Q628" s="233" t="e">
        <f>(INDEX(Finish_table!AR$4:AR$99,MATCH('16 Year_History_Results'!$G628,Finish_table!AS$4:AS$99,0),1))</f>
        <v>#N/A</v>
      </c>
      <c r="R628" s="233" t="e">
        <f>(INDEX(Finish_table!BA$4:BA$99,MATCH('16 Year_History_Results'!$G628,Finish_table!BB$4:BB$99,0),1))</f>
        <v>#N/A</v>
      </c>
      <c r="S628" s="233" t="e">
        <f>(INDEX(Finish_table!BJ$4:BJ$99,MATCH('16 Year_History_Results'!$G628,Finish_table!BK$4:BK$99,0),1))</f>
        <v>#N/A</v>
      </c>
      <c r="T628" s="233" t="e">
        <f>(INDEX(Finish_table!BS$4:BS$99,MATCH('16 Year_History_Results'!$G628,Finish_table!BT$4:BT$99,0),1))</f>
        <v>#N/A</v>
      </c>
      <c r="U628" s="233" t="e">
        <f>(INDEX(Finish_table!CB$4:CB$99,MATCH('16 Year_History_Results'!$G628,Finish_table!CC$4:CC$99,0),1))</f>
        <v>#N/A</v>
      </c>
      <c r="V628" s="233" t="e">
        <f>(INDEX(Finish_table!CK$4:CK$99,MATCH('16 Year_History_Results'!$G628,Finish_table!CL$4:CL$99,0),1))</f>
        <v>#N/A</v>
      </c>
      <c r="W628" s="233" t="e">
        <f>(INDEX(Finish_table!CT$4:CT$99,MATCH('16 Year_History_Results'!$G628,Finish_table!CU$4:CU$99,0),1))</f>
        <v>#N/A</v>
      </c>
      <c r="X628" s="233" t="e">
        <f>(INDEX(Finish_table!DC$4:DC$99,MATCH('16 Year_History_Results'!$G628,Finish_table!DD$4:DD$99,0),1))</f>
        <v>#N/A</v>
      </c>
      <c r="Y628" s="233" t="e">
        <f>(INDEX(Finish_table!DL$4:DL$99,MATCH('16 Year_History_Results'!$G628,Finish_table!DM$4:DM$99,0),1))</f>
        <v>#N/A</v>
      </c>
      <c r="Z628" s="233" t="e">
        <f>(INDEX(Finish_table!DU$4:DU$99,MATCH('16 Year_History_Results'!$G628,Finish_table!DV$4:DV$99,0),1))</f>
        <v>#N/A</v>
      </c>
      <c r="AA628" s="233" t="e">
        <f>(INDEX(Finish_table!ED$4:ED$140,MATCH('16 Year_History_Results'!$G628,Finish_table!EE$4:EE$140,0),1))</f>
        <v>#N/A</v>
      </c>
      <c r="AB628" s="233" t="e">
        <f>(INDEX(Finish_table!EM$4:EM$224,MATCH('16 Year_History_Results'!$G628,Finish_table!EN$4:EN$224,0),1))</f>
        <v>#N/A</v>
      </c>
      <c r="AC628" s="253" t="str">
        <f>(INDEX(Finish_table!EW$4:EW$224,MATCH('16 Year_History_Results'!$G628,Finish_table!EX$4:EX$224,0),1))</f>
        <v>QF</v>
      </c>
      <c r="AG628">
        <f t="shared" si="476"/>
        <v>2642</v>
      </c>
      <c r="AH628" s="110"/>
      <c r="AI628" s="2"/>
      <c r="AJ628" s="146">
        <f>INDEX('2001'!$C$44:$C$140,'16 Year_History_Results'!BZ628)</f>
        <v>0</v>
      </c>
      <c r="AK628" s="2">
        <f>INDEX('2002'!$C$44:$C$140,'16 Year_History_Results'!CA628)</f>
        <v>0</v>
      </c>
      <c r="AL628" s="2">
        <f>INDEX('2003'!$C$44:$C$140,'16 Year_History_Results'!CB628)</f>
        <v>0</v>
      </c>
      <c r="AM628" s="2">
        <f>INDEX('2004'!$C$44:$C$140,'16 Year_History_Results'!CC628)</f>
        <v>0</v>
      </c>
      <c r="AN628" s="2">
        <f>INDEX('2005'!$C$44:$C$140,'16 Year_History_Results'!CD628)</f>
        <v>0</v>
      </c>
      <c r="AO628" s="2">
        <f>INDEX('2006'!$C$44:$C$140,'16 Year_History_Results'!CE628)</f>
        <v>0</v>
      </c>
      <c r="AP628" s="2">
        <f>INDEX('2007'!$C$44:$C$140,'16 Year_History_Results'!CF628)</f>
        <v>0</v>
      </c>
      <c r="AQ628" s="2">
        <f>INDEX('2008'!$C$44:$C$140,'16 Year_History_Results'!CG628)</f>
        <v>0</v>
      </c>
      <c r="AR628" s="2">
        <f>INDEX('2009'!$C$44:$C$140,'16 Year_History_Results'!CH628)</f>
        <v>0</v>
      </c>
      <c r="AS628" s="2">
        <f>INDEX('2010'!$C$44:$C$140,'16 Year_History_Results'!CI628)</f>
        <v>0</v>
      </c>
      <c r="AT628" s="2">
        <f>INDEX('2011'!$C$44:$C$140,'16 Year_History_Results'!CJ628)</f>
        <v>0</v>
      </c>
      <c r="AU628" s="2">
        <f>INDEX('2012'!$C$44:$C$140,'16 Year_History_Results'!CK628)</f>
        <v>0</v>
      </c>
      <c r="AV628" s="2">
        <f>INDEX('2013'!$C$44:$C$140,'16 Year_History_Results'!CL628)</f>
        <v>0</v>
      </c>
      <c r="AW628" s="2">
        <f>INDEX('2014'!$C$52:$C$180,'16 Year_History_Results'!CM628)</f>
        <v>0</v>
      </c>
      <c r="AX628" s="2">
        <f>INDEX('2015'!$E$52:$E$308,'16 Year_History_Results'!CN628)</f>
        <v>0</v>
      </c>
      <c r="AY628" s="147">
        <f>INDEX('2016'!$E$52:$E$308,'16 Year_History_Results'!CO628)</f>
        <v>0</v>
      </c>
      <c r="AZ628" s="2"/>
      <c r="BB628">
        <f t="shared" ref="BB628:BB634" si="559">$G628</f>
        <v>2642</v>
      </c>
      <c r="BC628" s="110"/>
      <c r="BD628" s="97"/>
      <c r="BE628" s="146">
        <f>INDEX('2001'!$B$44:$B$140,'16 Year_History_Results'!BZ628)</f>
        <v>0</v>
      </c>
      <c r="BF628" s="2">
        <f>INDEX('2002'!$B$44:$B$140,'16 Year_History_Results'!CA628)</f>
        <v>0</v>
      </c>
      <c r="BG628" s="2">
        <f>INDEX('2003'!$B$44:$B$140,'16 Year_History_Results'!CB628)</f>
        <v>0</v>
      </c>
      <c r="BH628" s="2">
        <f>INDEX('2004'!$B$44:$B$140,'16 Year_History_Results'!CC628)</f>
        <v>0</v>
      </c>
      <c r="BI628" s="2">
        <f>INDEX('2005'!$B$44:$B$140,'16 Year_History_Results'!CD628)</f>
        <v>0</v>
      </c>
      <c r="BJ628" s="2">
        <f>INDEX('2006'!$B$44:$B$140,'16 Year_History_Results'!CE628)</f>
        <v>0</v>
      </c>
      <c r="BK628" s="2">
        <f>INDEX('2007'!$B$44:$B$140,'16 Year_History_Results'!CF628)</f>
        <v>0</v>
      </c>
      <c r="BL628" s="2">
        <f>INDEX('2008'!$B$44:$B$140,'16 Year_History_Results'!CG628)</f>
        <v>0</v>
      </c>
      <c r="BM628" s="2">
        <f>INDEX('2009'!$B$44:$B$140,'16 Year_History_Results'!CH628)</f>
        <v>0</v>
      </c>
      <c r="BN628" s="2">
        <f>INDEX('2010'!$B$44:$B$140,'16 Year_History_Results'!CI628)</f>
        <v>0</v>
      </c>
      <c r="BO628" s="2">
        <f>INDEX('2011'!$B$44:$B$140,'16 Year_History_Results'!CJ628)</f>
        <v>0</v>
      </c>
      <c r="BP628" s="2">
        <f>INDEX('2012'!$B$44:$B$140,'16 Year_History_Results'!CK628)</f>
        <v>0</v>
      </c>
      <c r="BQ628" s="2">
        <f>INDEX('2013'!$B$44:$B$140,'16 Year_History_Results'!CL628)</f>
        <v>0</v>
      </c>
      <c r="BR628" s="2">
        <f>INDEX('2014'!$B$52:$B$180,'16 Year_History_Results'!CM628)</f>
        <v>0</v>
      </c>
      <c r="BS628" s="147">
        <f>INDEX('2015'!$B$52:$B$308,'16 Year_History_Results'!CN628)</f>
        <v>0</v>
      </c>
      <c r="BT628" s="147">
        <f>INDEX('2016'!$B$52:$B$308,'16 Year_History_Results'!CO628)</f>
        <v>0</v>
      </c>
      <c r="BW628">
        <f t="shared" ref="BW628:BW634" si="560">$G628</f>
        <v>2642</v>
      </c>
      <c r="BX628" s="110"/>
      <c r="BY628" s="97"/>
      <c r="BZ628" s="146">
        <f>IF(ISNA(MATCH($BW628,'2001'!$A$44:$A$139,0)),97,MATCH($BW628,'2001'!$A$44:$A$139,0))</f>
        <v>97</v>
      </c>
      <c r="CA628" s="2">
        <f>IF(ISNA(MATCH($BW628,'2002'!$A$44:$A$139,0)),97,MATCH($BW628,'2002'!$A$44:$A$139,0))</f>
        <v>97</v>
      </c>
      <c r="CB628" s="2">
        <f>IF(ISNA(MATCH($BW628,'2003'!$A$44:$A$139,0)),97,MATCH($BW628,'2003'!$A$44:$A$139,0))</f>
        <v>97</v>
      </c>
      <c r="CC628" s="2">
        <f>IF(ISNA(MATCH($BW628,'2004'!$A$44:$A$139,0)),97,MATCH($BW628,'2004'!$A$44:$A$139,0))</f>
        <v>97</v>
      </c>
      <c r="CD628" s="2">
        <f>IF(ISNA(MATCH($BW628,'2005'!$A$44:$A$139,0)),97,MATCH($BW628,'2005'!$A$44:$A$139,0))</f>
        <v>97</v>
      </c>
      <c r="CE628" s="2">
        <f>IF(ISNA(MATCH($BW628,'2006'!$A$44:$A$139,0)),97,MATCH($BW628,'2006'!$A$44:$A$139,0))</f>
        <v>97</v>
      </c>
      <c r="CF628" s="2">
        <f>IF(ISNA(MATCH($BW628,'2007'!$A$44:$A$139,0)),97,MATCH($BW628,'2007'!$A$44:$A$139,0))</f>
        <v>97</v>
      </c>
      <c r="CG628" s="2">
        <f>IF(ISNA(MATCH($BW628,'2008'!$A$44:$A$139,0)),97,MATCH($BW628,'2008'!$A$44:$A$139,0))</f>
        <v>97</v>
      </c>
      <c r="CH628" s="2">
        <f>IF(ISNA(MATCH($BW628,'2009'!$A$44:$A$139,0)),97,MATCH($BW628,'2009'!$A$44:$A$139,0))</f>
        <v>97</v>
      </c>
      <c r="CI628" s="2">
        <f>IF(ISNA(MATCH($BW628,'2010'!$A$44:$A$139,0)),97,MATCH($BW628,'2010'!$A$44:$A$139,0))</f>
        <v>97</v>
      </c>
      <c r="CJ628" s="2">
        <f>IF(ISNA(MATCH($BW628,'2011'!$A$44:$A$139,0)),97,MATCH($BW628,'2011'!$A$44:$A$139,0))</f>
        <v>97</v>
      </c>
      <c r="CK628" s="2">
        <f>IF(ISNA(MATCH($BW628,'2012'!$A$44:$A$139,0)),97,MATCH($BW628,'2012'!$A$44:$A$139,0))</f>
        <v>97</v>
      </c>
      <c r="CL628" s="2">
        <f>IF(ISNA(MATCH($BW628,'2013'!$A$44:$A$139,0)),97,MATCH($BW628,'2013'!$A$44:$A$139,0))</f>
        <v>97</v>
      </c>
      <c r="CM628" s="2">
        <f>IF(ISNA(MATCH($BW628,'2014'!$A$52:$A$179,0)),129,MATCH($BW628,'2014'!$A$52:$A$179,0))</f>
        <v>129</v>
      </c>
      <c r="CN628" s="147">
        <f>IF(ISNA(MATCH($BW628,'2015'!$A$52:$A$307,0)),257,MATCH($BW628,'2015'!$A$52:$A$307,0))</f>
        <v>257</v>
      </c>
      <c r="CO628" s="147">
        <f>IF(ISNA(MATCH($BW628,'2016'!$A$52:$A$307,0)),257,MATCH($BW628,'2016'!$A$52:$A$307,0))</f>
        <v>165</v>
      </c>
      <c r="CQ628">
        <f t="shared" si="477"/>
        <v>2642</v>
      </c>
      <c r="CR628" s="281"/>
      <c r="CS628" s="279"/>
      <c r="CT628" s="278">
        <f t="shared" si="478"/>
        <v>0</v>
      </c>
      <c r="CU628" s="279">
        <f t="shared" si="479"/>
        <v>0</v>
      </c>
      <c r="CV628" s="279">
        <f t="shared" si="480"/>
        <v>0</v>
      </c>
      <c r="CW628" s="279">
        <f t="shared" si="481"/>
        <v>0</v>
      </c>
      <c r="CX628" s="279">
        <f t="shared" si="482"/>
        <v>0</v>
      </c>
      <c r="CY628" s="279">
        <f t="shared" si="483"/>
        <v>0</v>
      </c>
      <c r="CZ628" s="279">
        <f t="shared" si="484"/>
        <v>0</v>
      </c>
      <c r="DA628" s="279">
        <f t="shared" si="485"/>
        <v>0</v>
      </c>
      <c r="DB628" s="279">
        <f t="shared" si="486"/>
        <v>0</v>
      </c>
      <c r="DC628" s="279">
        <f t="shared" si="487"/>
        <v>0</v>
      </c>
      <c r="DD628" s="279">
        <f t="shared" si="488"/>
        <v>0</v>
      </c>
      <c r="DE628" s="279">
        <f t="shared" si="489"/>
        <v>0</v>
      </c>
      <c r="DF628" s="279">
        <f t="shared" si="490"/>
        <v>0</v>
      </c>
      <c r="DG628" s="279">
        <f t="shared" si="491"/>
        <v>0</v>
      </c>
      <c r="DH628" s="280">
        <f t="shared" si="492"/>
        <v>0</v>
      </c>
      <c r="DI628" s="280">
        <f t="shared" si="493"/>
        <v>0</v>
      </c>
      <c r="DJ628" s="154">
        <f t="shared" si="494"/>
        <v>515</v>
      </c>
      <c r="DK628" s="279">
        <f t="shared" si="495"/>
        <v>2642</v>
      </c>
      <c r="DL628" s="97"/>
      <c r="DM628" s="154"/>
      <c r="DN628" s="267">
        <f t="shared" ref="DN628:DY628" si="561">BE628+AJ628+DM628</f>
        <v>0</v>
      </c>
      <c r="DO628" s="154">
        <f t="shared" si="561"/>
        <v>0</v>
      </c>
      <c r="DP628" s="154">
        <f t="shared" si="561"/>
        <v>0</v>
      </c>
      <c r="DQ628" s="154">
        <f t="shared" si="561"/>
        <v>0</v>
      </c>
      <c r="DR628" s="154">
        <f t="shared" si="561"/>
        <v>0</v>
      </c>
      <c r="DS628" s="154">
        <f t="shared" si="561"/>
        <v>0</v>
      </c>
      <c r="DT628" s="154">
        <f t="shared" si="561"/>
        <v>0</v>
      </c>
      <c r="DU628" s="154">
        <f t="shared" si="561"/>
        <v>0</v>
      </c>
      <c r="DV628" s="154">
        <f t="shared" si="561"/>
        <v>0</v>
      </c>
      <c r="DW628" s="154">
        <f t="shared" si="561"/>
        <v>0</v>
      </c>
      <c r="DX628" s="154">
        <f t="shared" si="561"/>
        <v>0</v>
      </c>
      <c r="DY628" s="154">
        <f t="shared" si="561"/>
        <v>0</v>
      </c>
      <c r="DZ628" s="154">
        <f t="shared" si="497"/>
        <v>0</v>
      </c>
      <c r="EA628" s="154">
        <f t="shared" si="498"/>
        <v>0</v>
      </c>
      <c r="EB628" s="264">
        <f t="shared" si="499"/>
        <v>0</v>
      </c>
      <c r="EC628" s="264">
        <f t="shared" si="500"/>
        <v>0</v>
      </c>
      <c r="ED628" s="154">
        <f t="shared" si="501"/>
        <v>515</v>
      </c>
    </row>
    <row r="629" spans="2:134" ht="13" thickBot="1" x14ac:dyDescent="0.3">
      <c r="B629" s="131">
        <v>383</v>
      </c>
      <c r="C629" s="50">
        <f t="shared" si="530"/>
        <v>1</v>
      </c>
      <c r="D629" s="50">
        <f t="shared" si="532"/>
        <v>1</v>
      </c>
      <c r="E629" s="97"/>
      <c r="F629" s="2">
        <f t="shared" si="512"/>
        <v>624</v>
      </c>
      <c r="G629" s="99">
        <v>3044</v>
      </c>
      <c r="H629" s="98">
        <f>15- COUNTIF(L629:AC629,"#N/A")</f>
        <v>0</v>
      </c>
      <c r="I629" s="131">
        <f>SUM(AH629:AY629)+SUM(BE629:BT629)</f>
        <v>0</v>
      </c>
      <c r="J629" s="398">
        <f>DI629</f>
        <v>0</v>
      </c>
      <c r="K629" s="456" t="str">
        <f>IF(ISNUMBER(MATCH(G629,'[4]OPR data'!$A$3:$A$2900,0)),"Y","N")</f>
        <v>Y</v>
      </c>
      <c r="L629" s="110"/>
      <c r="M629" s="233"/>
      <c r="N629" s="469" t="e">
        <f>(INDEX(Finish_table!R$4:R$83,MATCH('16 Year_History_Results'!$G629,Finish_table!S$4:S$83,0),1))</f>
        <v>#N/A</v>
      </c>
      <c r="O629" s="233" t="e">
        <f>(INDEX(Finish_table!Z$4:Z$99,MATCH('16 Year_History_Results'!$G629,Finish_table!AA$4:AA$99,0),1))</f>
        <v>#N/A</v>
      </c>
      <c r="P629" s="233" t="e">
        <f>(INDEX(Finish_table!AI$4:AI$99,MATCH('16 Year_History_Results'!$G629,Finish_table!AJ$4:AJ$99,0),1))</f>
        <v>#N/A</v>
      </c>
      <c r="Q629" s="233" t="e">
        <f>(INDEX(Finish_table!AR$4:AR$99,MATCH('16 Year_History_Results'!$G629,Finish_table!AS$4:AS$99,0),1))</f>
        <v>#N/A</v>
      </c>
      <c r="R629" s="233" t="e">
        <f>(INDEX(Finish_table!BA$4:BA$99,MATCH('16 Year_History_Results'!$G629,Finish_table!BB$4:BB$99,0),1))</f>
        <v>#N/A</v>
      </c>
      <c r="S629" s="233" t="e">
        <f>(INDEX(Finish_table!BJ$4:BJ$99,MATCH('16 Year_History_Results'!$G629,Finish_table!BK$4:BK$99,0),1))</f>
        <v>#N/A</v>
      </c>
      <c r="T629" s="233" t="e">
        <f>(INDEX(Finish_table!BS$4:BS$99,MATCH('16 Year_History_Results'!$G629,Finish_table!BT$4:BT$99,0),1))</f>
        <v>#N/A</v>
      </c>
      <c r="U629" s="233" t="e">
        <f>(INDEX(Finish_table!CB$4:CB$99,MATCH('16 Year_History_Results'!$G629,Finish_table!CC$4:CC$99,0),1))</f>
        <v>#N/A</v>
      </c>
      <c r="V629" s="233" t="e">
        <f>(INDEX(Finish_table!CK$4:CK$99,MATCH('16 Year_History_Results'!$G629,Finish_table!CL$4:CL$99,0),1))</f>
        <v>#N/A</v>
      </c>
      <c r="W629" s="233" t="e">
        <f>(INDEX(Finish_table!CT$4:CT$99,MATCH('16 Year_History_Results'!$G629,Finish_table!CU$4:CU$99,0),1))</f>
        <v>#N/A</v>
      </c>
      <c r="X629" s="233" t="e">
        <f>(INDEX(Finish_table!DC$4:DC$99,MATCH('16 Year_History_Results'!$G629,Finish_table!DD$4:DD$99,0),1))</f>
        <v>#N/A</v>
      </c>
      <c r="Y629" s="233" t="e">
        <f>(INDEX(Finish_table!DL$4:DL$99,MATCH('16 Year_History_Results'!$G629,Finish_table!DM$4:DM$99,0),1))</f>
        <v>#N/A</v>
      </c>
      <c r="Z629" s="233" t="e">
        <f>(INDEX(Finish_table!DU$4:DU$99,MATCH('16 Year_History_Results'!$G629,Finish_table!DV$4:DV$99,0),1))</f>
        <v>#N/A</v>
      </c>
      <c r="AA629" s="233" t="e">
        <f>(INDEX(Finish_table!ED$4:ED$140,MATCH('16 Year_History_Results'!$G629,Finish_table!EE$4:EE$140,0),1))</f>
        <v>#N/A</v>
      </c>
      <c r="AB629" s="233" t="e">
        <f>(INDEX(Finish_table!EM$4:EM$224,MATCH('16 Year_History_Results'!$G629,Finish_table!EN$4:EN$224,0),1))</f>
        <v>#N/A</v>
      </c>
      <c r="AC629" s="253" t="str">
        <f>(INDEX(Finish_table!EW$4:EW$224,MATCH('16 Year_History_Results'!$G629,Finish_table!EX$4:EX$224,0),1))</f>
        <v>QF</v>
      </c>
      <c r="AG629">
        <f t="shared" si="476"/>
        <v>3044</v>
      </c>
      <c r="AH629" s="110"/>
      <c r="AI629" s="2"/>
      <c r="AJ629" s="146">
        <f>INDEX('2001'!$C$44:$C$140,'16 Year_History_Results'!BZ629)</f>
        <v>0</v>
      </c>
      <c r="AK629" s="2">
        <f>INDEX('2002'!$C$44:$C$140,'16 Year_History_Results'!CA629)</f>
        <v>0</v>
      </c>
      <c r="AL629" s="2">
        <f>INDEX('2003'!$C$44:$C$140,'16 Year_History_Results'!CB629)</f>
        <v>0</v>
      </c>
      <c r="AM629" s="2">
        <f>INDEX('2004'!$C$44:$C$140,'16 Year_History_Results'!CC629)</f>
        <v>0</v>
      </c>
      <c r="AN629" s="2">
        <f>INDEX('2005'!$C$44:$C$140,'16 Year_History_Results'!CD629)</f>
        <v>0</v>
      </c>
      <c r="AO629" s="2">
        <f>INDEX('2006'!$C$44:$C$140,'16 Year_History_Results'!CE629)</f>
        <v>0</v>
      </c>
      <c r="AP629" s="2">
        <f>INDEX('2007'!$C$44:$C$140,'16 Year_History_Results'!CF629)</f>
        <v>0</v>
      </c>
      <c r="AQ629" s="2">
        <f>INDEX('2008'!$C$44:$C$140,'16 Year_History_Results'!CG629)</f>
        <v>0</v>
      </c>
      <c r="AR629" s="2">
        <f>INDEX('2009'!$C$44:$C$140,'16 Year_History_Results'!CH629)</f>
        <v>0</v>
      </c>
      <c r="AS629" s="2">
        <f>INDEX('2010'!$C$44:$C$140,'16 Year_History_Results'!CI629)</f>
        <v>0</v>
      </c>
      <c r="AT629" s="2">
        <f>INDEX('2011'!$C$44:$C$140,'16 Year_History_Results'!CJ629)</f>
        <v>0</v>
      </c>
      <c r="AU629" s="2">
        <f>INDEX('2012'!$C$44:$C$140,'16 Year_History_Results'!CK629)</f>
        <v>0</v>
      </c>
      <c r="AV629" s="2">
        <f>INDEX('2013'!$C$44:$C$140,'16 Year_History_Results'!CL629)</f>
        <v>0</v>
      </c>
      <c r="AW629" s="2">
        <f>INDEX('2014'!$C$52:$C$180,'16 Year_History_Results'!CM629)</f>
        <v>0</v>
      </c>
      <c r="AX629" s="2">
        <f>INDEX('2015'!$E$52:$E$308,'16 Year_History_Results'!CN629)</f>
        <v>0</v>
      </c>
      <c r="AY629" s="147">
        <f>INDEX('2016'!$E$52:$E$308,'16 Year_History_Results'!CO629)</f>
        <v>0</v>
      </c>
      <c r="AZ629" s="2"/>
      <c r="BB629">
        <f t="shared" si="559"/>
        <v>3044</v>
      </c>
      <c r="BC629" s="110"/>
      <c r="BD629" s="97"/>
      <c r="BE629" s="146">
        <f>INDEX('2001'!$B$44:$B$140,'16 Year_History_Results'!BZ629)</f>
        <v>0</v>
      </c>
      <c r="BF629" s="2">
        <f>INDEX('2002'!$B$44:$B$140,'16 Year_History_Results'!CA629)</f>
        <v>0</v>
      </c>
      <c r="BG629" s="2">
        <f>INDEX('2003'!$B$44:$B$140,'16 Year_History_Results'!CB629)</f>
        <v>0</v>
      </c>
      <c r="BH629" s="2">
        <f>INDEX('2004'!$B$44:$B$140,'16 Year_History_Results'!CC629)</f>
        <v>0</v>
      </c>
      <c r="BI629" s="2">
        <f>INDEX('2005'!$B$44:$B$140,'16 Year_History_Results'!CD629)</f>
        <v>0</v>
      </c>
      <c r="BJ629" s="2">
        <f>INDEX('2006'!$B$44:$B$140,'16 Year_History_Results'!CE629)</f>
        <v>0</v>
      </c>
      <c r="BK629" s="2">
        <f>INDEX('2007'!$B$44:$B$140,'16 Year_History_Results'!CF629)</f>
        <v>0</v>
      </c>
      <c r="BL629" s="2">
        <f>INDEX('2008'!$B$44:$B$140,'16 Year_History_Results'!CG629)</f>
        <v>0</v>
      </c>
      <c r="BM629" s="2">
        <f>INDEX('2009'!$B$44:$B$140,'16 Year_History_Results'!CH629)</f>
        <v>0</v>
      </c>
      <c r="BN629" s="2">
        <f>INDEX('2010'!$B$44:$B$140,'16 Year_History_Results'!CI629)</f>
        <v>0</v>
      </c>
      <c r="BO629" s="2">
        <f>INDEX('2011'!$B$44:$B$140,'16 Year_History_Results'!CJ629)</f>
        <v>0</v>
      </c>
      <c r="BP629" s="2">
        <f>INDEX('2012'!$B$44:$B$140,'16 Year_History_Results'!CK629)</f>
        <v>0</v>
      </c>
      <c r="BQ629" s="2">
        <f>INDEX('2013'!$B$44:$B$140,'16 Year_History_Results'!CL629)</f>
        <v>0</v>
      </c>
      <c r="BR629" s="2">
        <f>INDEX('2014'!$B$52:$B$180,'16 Year_History_Results'!CM629)</f>
        <v>0</v>
      </c>
      <c r="BS629" s="147">
        <f>INDEX('2015'!$B$52:$B$308,'16 Year_History_Results'!CN629)</f>
        <v>0</v>
      </c>
      <c r="BT629" s="147">
        <f>INDEX('2016'!$B$52:$B$308,'16 Year_History_Results'!CO629)</f>
        <v>0</v>
      </c>
      <c r="BW629">
        <f t="shared" si="560"/>
        <v>3044</v>
      </c>
      <c r="BX629" s="110"/>
      <c r="BY629" s="97"/>
      <c r="BZ629" s="146">
        <f>IF(ISNA(MATCH($BW629,'2001'!$A$44:$A$139,0)),97,MATCH($BW629,'2001'!$A$44:$A$139,0))</f>
        <v>97</v>
      </c>
      <c r="CA629" s="2">
        <f>IF(ISNA(MATCH($BW629,'2002'!$A$44:$A$139,0)),97,MATCH($BW629,'2002'!$A$44:$A$139,0))</f>
        <v>97</v>
      </c>
      <c r="CB629" s="2">
        <f>IF(ISNA(MATCH($BW629,'2003'!$A$44:$A$139,0)),97,MATCH($BW629,'2003'!$A$44:$A$139,0))</f>
        <v>97</v>
      </c>
      <c r="CC629" s="2">
        <f>IF(ISNA(MATCH($BW629,'2004'!$A$44:$A$139,0)),97,MATCH($BW629,'2004'!$A$44:$A$139,0))</f>
        <v>97</v>
      </c>
      <c r="CD629" s="2">
        <f>IF(ISNA(MATCH($BW629,'2005'!$A$44:$A$139,0)),97,MATCH($BW629,'2005'!$A$44:$A$139,0))</f>
        <v>97</v>
      </c>
      <c r="CE629" s="2">
        <f>IF(ISNA(MATCH($BW629,'2006'!$A$44:$A$139,0)),97,MATCH($BW629,'2006'!$A$44:$A$139,0))</f>
        <v>97</v>
      </c>
      <c r="CF629" s="2">
        <f>IF(ISNA(MATCH($BW629,'2007'!$A$44:$A$139,0)),97,MATCH($BW629,'2007'!$A$44:$A$139,0))</f>
        <v>97</v>
      </c>
      <c r="CG629" s="2">
        <f>IF(ISNA(MATCH($BW629,'2008'!$A$44:$A$139,0)),97,MATCH($BW629,'2008'!$A$44:$A$139,0))</f>
        <v>97</v>
      </c>
      <c r="CH629" s="2">
        <f>IF(ISNA(MATCH($BW629,'2009'!$A$44:$A$139,0)),97,MATCH($BW629,'2009'!$A$44:$A$139,0))</f>
        <v>97</v>
      </c>
      <c r="CI629" s="2">
        <f>IF(ISNA(MATCH($BW629,'2010'!$A$44:$A$139,0)),97,MATCH($BW629,'2010'!$A$44:$A$139,0))</f>
        <v>97</v>
      </c>
      <c r="CJ629" s="2">
        <f>IF(ISNA(MATCH($BW629,'2011'!$A$44:$A$139,0)),97,MATCH($BW629,'2011'!$A$44:$A$139,0))</f>
        <v>97</v>
      </c>
      <c r="CK629" s="2">
        <f>IF(ISNA(MATCH($BW629,'2012'!$A$44:$A$139,0)),97,MATCH($BW629,'2012'!$A$44:$A$139,0))</f>
        <v>97</v>
      </c>
      <c r="CL629" s="2">
        <f>IF(ISNA(MATCH($BW629,'2013'!$A$44:$A$139,0)),97,MATCH($BW629,'2013'!$A$44:$A$139,0))</f>
        <v>97</v>
      </c>
      <c r="CM629" s="2">
        <f>IF(ISNA(MATCH($BW629,'2014'!$A$52:$A$179,0)),129,MATCH($BW629,'2014'!$A$52:$A$179,0))</f>
        <v>129</v>
      </c>
      <c r="CN629" s="147">
        <f>IF(ISNA(MATCH($BW629,'2015'!$A$52:$A$307,0)),257,MATCH($BW629,'2015'!$A$52:$A$307,0))</f>
        <v>257</v>
      </c>
      <c r="CO629" s="147">
        <f>IF(ISNA(MATCH($BW629,'2016'!$A$52:$A$307,0)),257,MATCH($BW629,'2016'!$A$52:$A$307,0))</f>
        <v>179</v>
      </c>
      <c r="CQ629">
        <f t="shared" si="477"/>
        <v>3044</v>
      </c>
      <c r="CR629" s="281"/>
      <c r="CS629" s="279"/>
      <c r="CT629" s="278">
        <f t="shared" si="478"/>
        <v>0</v>
      </c>
      <c r="CU629" s="279">
        <f t="shared" si="479"/>
        <v>0</v>
      </c>
      <c r="CV629" s="279">
        <f t="shared" si="480"/>
        <v>0</v>
      </c>
      <c r="CW629" s="279">
        <f t="shared" si="481"/>
        <v>0</v>
      </c>
      <c r="CX629" s="279">
        <f t="shared" si="482"/>
        <v>0</v>
      </c>
      <c r="CY629" s="279">
        <f t="shared" si="483"/>
        <v>0</v>
      </c>
      <c r="CZ629" s="279">
        <f t="shared" si="484"/>
        <v>0</v>
      </c>
      <c r="DA629" s="279">
        <f t="shared" si="485"/>
        <v>0</v>
      </c>
      <c r="DB629" s="279">
        <f t="shared" si="486"/>
        <v>0</v>
      </c>
      <c r="DC629" s="279">
        <f t="shared" si="487"/>
        <v>0</v>
      </c>
      <c r="DD629" s="279">
        <f t="shared" si="488"/>
        <v>0</v>
      </c>
      <c r="DE629" s="279">
        <f t="shared" si="489"/>
        <v>0</v>
      </c>
      <c r="DF629" s="279">
        <f t="shared" si="490"/>
        <v>0</v>
      </c>
      <c r="DG629" s="279">
        <f t="shared" si="491"/>
        <v>0</v>
      </c>
      <c r="DH629" s="280">
        <f t="shared" si="492"/>
        <v>0</v>
      </c>
      <c r="DI629" s="280">
        <f t="shared" si="493"/>
        <v>0</v>
      </c>
      <c r="DJ629" s="154">
        <f t="shared" si="494"/>
        <v>515</v>
      </c>
      <c r="DK629" s="279">
        <f t="shared" si="495"/>
        <v>3044</v>
      </c>
      <c r="DL629" s="97"/>
      <c r="DM629" s="154"/>
      <c r="DN629" s="267">
        <f t="shared" ref="DN629:DY629" si="562">BE629+AJ629+DM629</f>
        <v>0</v>
      </c>
      <c r="DO629" s="154">
        <f t="shared" si="562"/>
        <v>0</v>
      </c>
      <c r="DP629" s="154">
        <f t="shared" si="562"/>
        <v>0</v>
      </c>
      <c r="DQ629" s="154">
        <f t="shared" si="562"/>
        <v>0</v>
      </c>
      <c r="DR629" s="154">
        <f t="shared" si="562"/>
        <v>0</v>
      </c>
      <c r="DS629" s="154">
        <f t="shared" si="562"/>
        <v>0</v>
      </c>
      <c r="DT629" s="154">
        <f t="shared" si="562"/>
        <v>0</v>
      </c>
      <c r="DU629" s="154">
        <f t="shared" si="562"/>
        <v>0</v>
      </c>
      <c r="DV629" s="154">
        <f t="shared" si="562"/>
        <v>0</v>
      </c>
      <c r="DW629" s="154">
        <f t="shared" si="562"/>
        <v>0</v>
      </c>
      <c r="DX629" s="154">
        <f t="shared" si="562"/>
        <v>0</v>
      </c>
      <c r="DY629" s="154">
        <f t="shared" si="562"/>
        <v>0</v>
      </c>
      <c r="DZ629" s="154">
        <f t="shared" si="497"/>
        <v>0</v>
      </c>
      <c r="EA629" s="154">
        <f t="shared" si="498"/>
        <v>0</v>
      </c>
      <c r="EB629" s="264">
        <f t="shared" si="499"/>
        <v>0</v>
      </c>
      <c r="EC629" s="264">
        <f t="shared" si="500"/>
        <v>0</v>
      </c>
      <c r="ED629" s="154">
        <f t="shared" si="501"/>
        <v>515</v>
      </c>
    </row>
    <row r="630" spans="2:134" ht="13" thickBot="1" x14ac:dyDescent="0.3">
      <c r="B630" s="131">
        <v>384</v>
      </c>
      <c r="C630" s="50">
        <f t="shared" si="530"/>
        <v>1</v>
      </c>
      <c r="D630" s="50">
        <f t="shared" si="532"/>
        <v>0</v>
      </c>
      <c r="E630" s="97"/>
      <c r="F630" s="2">
        <f t="shared" si="512"/>
        <v>625</v>
      </c>
      <c r="G630" s="99">
        <v>3238</v>
      </c>
      <c r="H630" s="98">
        <f>15- COUNTIF(L630:AC630,"#N/A")</f>
        <v>0</v>
      </c>
      <c r="I630" s="131">
        <f>SUM(AH630:AY630)+SUM(BE630:BT630)</f>
        <v>0</v>
      </c>
      <c r="J630" s="398">
        <f>DI630</f>
        <v>0</v>
      </c>
      <c r="K630" s="456" t="str">
        <f>IF(ISNUMBER(MATCH(G630,'[4]OPR data'!$A$3:$A$2900,0)),"Y","N")</f>
        <v>Y</v>
      </c>
      <c r="L630" s="110"/>
      <c r="M630" s="233"/>
      <c r="N630" s="469" t="e">
        <f>(INDEX(Finish_table!R$4:R$83,MATCH('16 Year_History_Results'!$G630,Finish_table!S$4:S$83,0),1))</f>
        <v>#N/A</v>
      </c>
      <c r="O630" s="233" t="e">
        <f>(INDEX(Finish_table!Z$4:Z$99,MATCH('16 Year_History_Results'!$G630,Finish_table!AA$4:AA$99,0),1))</f>
        <v>#N/A</v>
      </c>
      <c r="P630" s="233" t="e">
        <f>(INDEX(Finish_table!AI$4:AI$99,MATCH('16 Year_History_Results'!$G630,Finish_table!AJ$4:AJ$99,0),1))</f>
        <v>#N/A</v>
      </c>
      <c r="Q630" s="233" t="e">
        <f>(INDEX(Finish_table!AR$4:AR$99,MATCH('16 Year_History_Results'!$G630,Finish_table!AS$4:AS$99,0),1))</f>
        <v>#N/A</v>
      </c>
      <c r="R630" s="233" t="e">
        <f>(INDEX(Finish_table!BA$4:BA$99,MATCH('16 Year_History_Results'!$G630,Finish_table!BB$4:BB$99,0),1))</f>
        <v>#N/A</v>
      </c>
      <c r="S630" s="233" t="e">
        <f>(INDEX(Finish_table!BJ$4:BJ$99,MATCH('16 Year_History_Results'!$G630,Finish_table!BK$4:BK$99,0),1))</f>
        <v>#N/A</v>
      </c>
      <c r="T630" s="233" t="e">
        <f>(INDEX(Finish_table!BS$4:BS$99,MATCH('16 Year_History_Results'!$G630,Finish_table!BT$4:BT$99,0),1))</f>
        <v>#N/A</v>
      </c>
      <c r="U630" s="233" t="e">
        <f>(INDEX(Finish_table!CB$4:CB$99,MATCH('16 Year_History_Results'!$G630,Finish_table!CC$4:CC$99,0),1))</f>
        <v>#N/A</v>
      </c>
      <c r="V630" s="233" t="e">
        <f>(INDEX(Finish_table!CK$4:CK$99,MATCH('16 Year_History_Results'!$G630,Finish_table!CL$4:CL$99,0),1))</f>
        <v>#N/A</v>
      </c>
      <c r="W630" s="233" t="e">
        <f>(INDEX(Finish_table!CT$4:CT$99,MATCH('16 Year_History_Results'!$G630,Finish_table!CU$4:CU$99,0),1))</f>
        <v>#N/A</v>
      </c>
      <c r="X630" s="233" t="e">
        <f>(INDEX(Finish_table!DC$4:DC$99,MATCH('16 Year_History_Results'!$G630,Finish_table!DD$4:DD$99,0),1))</f>
        <v>#N/A</v>
      </c>
      <c r="Y630" s="233" t="e">
        <f>(INDEX(Finish_table!DL$4:DL$99,MATCH('16 Year_History_Results'!$G630,Finish_table!DM$4:DM$99,0),1))</f>
        <v>#N/A</v>
      </c>
      <c r="Z630" s="233" t="e">
        <f>(INDEX(Finish_table!DU$4:DU$99,MATCH('16 Year_History_Results'!$G630,Finish_table!DV$4:DV$99,0),1))</f>
        <v>#N/A</v>
      </c>
      <c r="AA630" s="233" t="e">
        <f>(INDEX(Finish_table!ED$4:ED$140,MATCH('16 Year_History_Results'!$G630,Finish_table!EE$4:EE$140,0),1))</f>
        <v>#N/A</v>
      </c>
      <c r="AB630" s="233" t="e">
        <f>(INDEX(Finish_table!EM$4:EM$224,MATCH('16 Year_History_Results'!$G630,Finish_table!EN$4:EN$224,0),1))</f>
        <v>#N/A</v>
      </c>
      <c r="AC630" s="253" t="str">
        <f>(INDEX(Finish_table!EW$4:EW$224,MATCH('16 Year_History_Results'!$G630,Finish_table!EX$4:EX$224,0),1))</f>
        <v>QF</v>
      </c>
      <c r="AG630">
        <f t="shared" si="476"/>
        <v>3238</v>
      </c>
      <c r="AH630" s="110"/>
      <c r="AI630" s="2"/>
      <c r="AJ630" s="146">
        <f>INDEX('2001'!$C$44:$C$140,'16 Year_History_Results'!BZ630)</f>
        <v>0</v>
      </c>
      <c r="AK630" s="2">
        <f>INDEX('2002'!$C$44:$C$140,'16 Year_History_Results'!CA630)</f>
        <v>0</v>
      </c>
      <c r="AL630" s="2">
        <f>INDEX('2003'!$C$44:$C$140,'16 Year_History_Results'!CB630)</f>
        <v>0</v>
      </c>
      <c r="AM630" s="2">
        <f>INDEX('2004'!$C$44:$C$140,'16 Year_History_Results'!CC630)</f>
        <v>0</v>
      </c>
      <c r="AN630" s="2">
        <f>INDEX('2005'!$C$44:$C$140,'16 Year_History_Results'!CD630)</f>
        <v>0</v>
      </c>
      <c r="AO630" s="2">
        <f>INDEX('2006'!$C$44:$C$140,'16 Year_History_Results'!CE630)</f>
        <v>0</v>
      </c>
      <c r="AP630" s="2">
        <f>INDEX('2007'!$C$44:$C$140,'16 Year_History_Results'!CF630)</f>
        <v>0</v>
      </c>
      <c r="AQ630" s="2">
        <f>INDEX('2008'!$C$44:$C$140,'16 Year_History_Results'!CG630)</f>
        <v>0</v>
      </c>
      <c r="AR630" s="2">
        <f>INDEX('2009'!$C$44:$C$140,'16 Year_History_Results'!CH630)</f>
        <v>0</v>
      </c>
      <c r="AS630" s="2">
        <f>INDEX('2010'!$C$44:$C$140,'16 Year_History_Results'!CI630)</f>
        <v>0</v>
      </c>
      <c r="AT630" s="2">
        <f>INDEX('2011'!$C$44:$C$140,'16 Year_History_Results'!CJ630)</f>
        <v>0</v>
      </c>
      <c r="AU630" s="2">
        <f>INDEX('2012'!$C$44:$C$140,'16 Year_History_Results'!CK630)</f>
        <v>0</v>
      </c>
      <c r="AV630" s="2">
        <f>INDEX('2013'!$C$44:$C$140,'16 Year_History_Results'!CL630)</f>
        <v>0</v>
      </c>
      <c r="AW630" s="2">
        <f>INDEX('2014'!$C$52:$C$180,'16 Year_History_Results'!CM630)</f>
        <v>0</v>
      </c>
      <c r="AX630" s="2">
        <f>INDEX('2015'!$E$52:$E$308,'16 Year_History_Results'!CN630)</f>
        <v>0</v>
      </c>
      <c r="AY630" s="147">
        <f>INDEX('2016'!$E$52:$E$308,'16 Year_History_Results'!CO630)</f>
        <v>0</v>
      </c>
      <c r="AZ630" s="2"/>
      <c r="BB630">
        <f t="shared" si="559"/>
        <v>3238</v>
      </c>
      <c r="BC630" s="110"/>
      <c r="BD630" s="97"/>
      <c r="BE630" s="146">
        <f>INDEX('2001'!$B$44:$B$140,'16 Year_History_Results'!BZ630)</f>
        <v>0</v>
      </c>
      <c r="BF630" s="2">
        <f>INDEX('2002'!$B$44:$B$140,'16 Year_History_Results'!CA630)</f>
        <v>0</v>
      </c>
      <c r="BG630" s="2">
        <f>INDEX('2003'!$B$44:$B$140,'16 Year_History_Results'!CB630)</f>
        <v>0</v>
      </c>
      <c r="BH630" s="2">
        <f>INDEX('2004'!$B$44:$B$140,'16 Year_History_Results'!CC630)</f>
        <v>0</v>
      </c>
      <c r="BI630" s="2">
        <f>INDEX('2005'!$B$44:$B$140,'16 Year_History_Results'!CD630)</f>
        <v>0</v>
      </c>
      <c r="BJ630" s="2">
        <f>INDEX('2006'!$B$44:$B$140,'16 Year_History_Results'!CE630)</f>
        <v>0</v>
      </c>
      <c r="BK630" s="2">
        <f>INDEX('2007'!$B$44:$B$140,'16 Year_History_Results'!CF630)</f>
        <v>0</v>
      </c>
      <c r="BL630" s="2">
        <f>INDEX('2008'!$B$44:$B$140,'16 Year_History_Results'!CG630)</f>
        <v>0</v>
      </c>
      <c r="BM630" s="2">
        <f>INDEX('2009'!$B$44:$B$140,'16 Year_History_Results'!CH630)</f>
        <v>0</v>
      </c>
      <c r="BN630" s="2">
        <f>INDEX('2010'!$B$44:$B$140,'16 Year_History_Results'!CI630)</f>
        <v>0</v>
      </c>
      <c r="BO630" s="2">
        <f>INDEX('2011'!$B$44:$B$140,'16 Year_History_Results'!CJ630)</f>
        <v>0</v>
      </c>
      <c r="BP630" s="2">
        <f>INDEX('2012'!$B$44:$B$140,'16 Year_History_Results'!CK630)</f>
        <v>0</v>
      </c>
      <c r="BQ630" s="2">
        <f>INDEX('2013'!$B$44:$B$140,'16 Year_History_Results'!CL630)</f>
        <v>0</v>
      </c>
      <c r="BR630" s="2">
        <f>INDEX('2014'!$B$52:$B$180,'16 Year_History_Results'!CM630)</f>
        <v>0</v>
      </c>
      <c r="BS630" s="147">
        <f>INDEX('2015'!$B$52:$B$308,'16 Year_History_Results'!CN630)</f>
        <v>0</v>
      </c>
      <c r="BT630" s="147">
        <f>INDEX('2016'!$B$52:$B$308,'16 Year_History_Results'!CO630)</f>
        <v>0</v>
      </c>
      <c r="BW630">
        <f t="shared" si="560"/>
        <v>3238</v>
      </c>
      <c r="BX630" s="110"/>
      <c r="BY630" s="97"/>
      <c r="BZ630" s="146">
        <f>IF(ISNA(MATCH($BW630,'2001'!$A$44:$A$139,0)),97,MATCH($BW630,'2001'!$A$44:$A$139,0))</f>
        <v>97</v>
      </c>
      <c r="CA630" s="2">
        <f>IF(ISNA(MATCH($BW630,'2002'!$A$44:$A$139,0)),97,MATCH($BW630,'2002'!$A$44:$A$139,0))</f>
        <v>97</v>
      </c>
      <c r="CB630" s="2">
        <f>IF(ISNA(MATCH($BW630,'2003'!$A$44:$A$139,0)),97,MATCH($BW630,'2003'!$A$44:$A$139,0))</f>
        <v>97</v>
      </c>
      <c r="CC630" s="2">
        <f>IF(ISNA(MATCH($BW630,'2004'!$A$44:$A$139,0)),97,MATCH($BW630,'2004'!$A$44:$A$139,0))</f>
        <v>97</v>
      </c>
      <c r="CD630" s="2">
        <f>IF(ISNA(MATCH($BW630,'2005'!$A$44:$A$139,0)),97,MATCH($BW630,'2005'!$A$44:$A$139,0))</f>
        <v>97</v>
      </c>
      <c r="CE630" s="2">
        <f>IF(ISNA(MATCH($BW630,'2006'!$A$44:$A$139,0)),97,MATCH($BW630,'2006'!$A$44:$A$139,0))</f>
        <v>97</v>
      </c>
      <c r="CF630" s="2">
        <f>IF(ISNA(MATCH($BW630,'2007'!$A$44:$A$139,0)),97,MATCH($BW630,'2007'!$A$44:$A$139,0))</f>
        <v>97</v>
      </c>
      <c r="CG630" s="2">
        <f>IF(ISNA(MATCH($BW630,'2008'!$A$44:$A$139,0)),97,MATCH($BW630,'2008'!$A$44:$A$139,0))</f>
        <v>97</v>
      </c>
      <c r="CH630" s="2">
        <f>IF(ISNA(MATCH($BW630,'2009'!$A$44:$A$139,0)),97,MATCH($BW630,'2009'!$A$44:$A$139,0))</f>
        <v>97</v>
      </c>
      <c r="CI630" s="2">
        <f>IF(ISNA(MATCH($BW630,'2010'!$A$44:$A$139,0)),97,MATCH($BW630,'2010'!$A$44:$A$139,0))</f>
        <v>97</v>
      </c>
      <c r="CJ630" s="2">
        <f>IF(ISNA(MATCH($BW630,'2011'!$A$44:$A$139,0)),97,MATCH($BW630,'2011'!$A$44:$A$139,0))</f>
        <v>97</v>
      </c>
      <c r="CK630" s="2">
        <f>IF(ISNA(MATCH($BW630,'2012'!$A$44:$A$139,0)),97,MATCH($BW630,'2012'!$A$44:$A$139,0))</f>
        <v>97</v>
      </c>
      <c r="CL630" s="2">
        <f>IF(ISNA(MATCH($BW630,'2013'!$A$44:$A$139,0)),97,MATCH($BW630,'2013'!$A$44:$A$139,0))</f>
        <v>97</v>
      </c>
      <c r="CM630" s="2">
        <f>IF(ISNA(MATCH($BW630,'2014'!$A$52:$A$179,0)),129,MATCH($BW630,'2014'!$A$52:$A$179,0))</f>
        <v>129</v>
      </c>
      <c r="CN630" s="147">
        <f>IF(ISNA(MATCH($BW630,'2015'!$A$52:$A$307,0)),257,MATCH($BW630,'2015'!$A$52:$A$307,0))</f>
        <v>257</v>
      </c>
      <c r="CO630" s="147">
        <f>IF(ISNA(MATCH($BW630,'2016'!$A$52:$A$307,0)),257,MATCH($BW630,'2016'!$A$52:$A$307,0))</f>
        <v>184</v>
      </c>
      <c r="CQ630">
        <f t="shared" si="477"/>
        <v>3238</v>
      </c>
      <c r="CR630" s="281"/>
      <c r="CS630" s="279"/>
      <c r="CT630" s="278">
        <f t="shared" si="478"/>
        <v>0</v>
      </c>
      <c r="CU630" s="279">
        <f t="shared" si="479"/>
        <v>0</v>
      </c>
      <c r="CV630" s="279">
        <f t="shared" si="480"/>
        <v>0</v>
      </c>
      <c r="CW630" s="279">
        <f t="shared" si="481"/>
        <v>0</v>
      </c>
      <c r="CX630" s="279">
        <f t="shared" si="482"/>
        <v>0</v>
      </c>
      <c r="CY630" s="279">
        <f t="shared" si="483"/>
        <v>0</v>
      </c>
      <c r="CZ630" s="279">
        <f t="shared" si="484"/>
        <v>0</v>
      </c>
      <c r="DA630" s="279">
        <f t="shared" si="485"/>
        <v>0</v>
      </c>
      <c r="DB630" s="279">
        <f t="shared" si="486"/>
        <v>0</v>
      </c>
      <c r="DC630" s="279">
        <f t="shared" si="487"/>
        <v>0</v>
      </c>
      <c r="DD630" s="279">
        <f t="shared" si="488"/>
        <v>0</v>
      </c>
      <c r="DE630" s="279">
        <f t="shared" si="489"/>
        <v>0</v>
      </c>
      <c r="DF630" s="279">
        <f t="shared" si="490"/>
        <v>0</v>
      </c>
      <c r="DG630" s="279">
        <f t="shared" si="491"/>
        <v>0</v>
      </c>
      <c r="DH630" s="280">
        <f t="shared" si="492"/>
        <v>0</v>
      </c>
      <c r="DI630" s="280">
        <f t="shared" si="493"/>
        <v>0</v>
      </c>
      <c r="DJ630" s="154">
        <f t="shared" si="494"/>
        <v>515</v>
      </c>
      <c r="DK630" s="279">
        <f t="shared" si="495"/>
        <v>3238</v>
      </c>
      <c r="DL630" s="97"/>
      <c r="DM630" s="154"/>
      <c r="DN630" s="267">
        <f t="shared" ref="DN630:DY630" si="563">BE630+AJ630+DM630</f>
        <v>0</v>
      </c>
      <c r="DO630" s="154">
        <f t="shared" si="563"/>
        <v>0</v>
      </c>
      <c r="DP630" s="154">
        <f t="shared" si="563"/>
        <v>0</v>
      </c>
      <c r="DQ630" s="154">
        <f t="shared" si="563"/>
        <v>0</v>
      </c>
      <c r="DR630" s="154">
        <f t="shared" si="563"/>
        <v>0</v>
      </c>
      <c r="DS630" s="154">
        <f t="shared" si="563"/>
        <v>0</v>
      </c>
      <c r="DT630" s="154">
        <f t="shared" si="563"/>
        <v>0</v>
      </c>
      <c r="DU630" s="154">
        <f t="shared" si="563"/>
        <v>0</v>
      </c>
      <c r="DV630" s="154">
        <f t="shared" si="563"/>
        <v>0</v>
      </c>
      <c r="DW630" s="154">
        <f t="shared" si="563"/>
        <v>0</v>
      </c>
      <c r="DX630" s="154">
        <f t="shared" si="563"/>
        <v>0</v>
      </c>
      <c r="DY630" s="154">
        <f t="shared" si="563"/>
        <v>0</v>
      </c>
      <c r="DZ630" s="154">
        <f t="shared" si="497"/>
        <v>0</v>
      </c>
      <c r="EA630" s="154">
        <f t="shared" si="498"/>
        <v>0</v>
      </c>
      <c r="EB630" s="264">
        <f t="shared" si="499"/>
        <v>0</v>
      </c>
      <c r="EC630" s="264">
        <f t="shared" si="500"/>
        <v>0</v>
      </c>
      <c r="ED630" s="154">
        <f t="shared" si="501"/>
        <v>515</v>
      </c>
    </row>
    <row r="631" spans="2:134" ht="13" thickBot="1" x14ac:dyDescent="0.3">
      <c r="B631" s="131">
        <v>384</v>
      </c>
      <c r="C631" s="50">
        <f t="shared" si="530"/>
        <v>2</v>
      </c>
      <c r="D631" s="50">
        <f t="shared" si="532"/>
        <v>0</v>
      </c>
      <c r="E631" s="97"/>
      <c r="F631" s="2">
        <f t="shared" si="512"/>
        <v>626</v>
      </c>
      <c r="G631" s="99">
        <v>3352</v>
      </c>
      <c r="H631" s="98">
        <f>15- COUNTIF(L631:AC631,"#N/A")</f>
        <v>0</v>
      </c>
      <c r="I631" s="131">
        <f>SUM(AH631:AY631)+SUM(BE631:BT631)</f>
        <v>0</v>
      </c>
      <c r="J631" s="398">
        <f>DI631</f>
        <v>0</v>
      </c>
      <c r="K631" s="456" t="str">
        <f>IF(ISNUMBER(MATCH(G631,'[4]OPR data'!$A$3:$A$2900,0)),"Y","N")</f>
        <v>Y</v>
      </c>
      <c r="L631" s="110"/>
      <c r="M631" s="233"/>
      <c r="N631" s="469" t="e">
        <f>(INDEX(Finish_table!R$4:R$83,MATCH('16 Year_History_Results'!$G631,Finish_table!S$4:S$83,0),1))</f>
        <v>#N/A</v>
      </c>
      <c r="O631" s="233" t="e">
        <f>(INDEX(Finish_table!Z$4:Z$99,MATCH('16 Year_History_Results'!$G631,Finish_table!AA$4:AA$99,0),1))</f>
        <v>#N/A</v>
      </c>
      <c r="P631" s="233" t="e">
        <f>(INDEX(Finish_table!AI$4:AI$99,MATCH('16 Year_History_Results'!$G631,Finish_table!AJ$4:AJ$99,0),1))</f>
        <v>#N/A</v>
      </c>
      <c r="Q631" s="233" t="e">
        <f>(INDEX(Finish_table!AR$4:AR$99,MATCH('16 Year_History_Results'!$G631,Finish_table!AS$4:AS$99,0),1))</f>
        <v>#N/A</v>
      </c>
      <c r="R631" s="233" t="e">
        <f>(INDEX(Finish_table!BA$4:BA$99,MATCH('16 Year_History_Results'!$G631,Finish_table!BB$4:BB$99,0),1))</f>
        <v>#N/A</v>
      </c>
      <c r="S631" s="233" t="e">
        <f>(INDEX(Finish_table!BJ$4:BJ$99,MATCH('16 Year_History_Results'!$G631,Finish_table!BK$4:BK$99,0),1))</f>
        <v>#N/A</v>
      </c>
      <c r="T631" s="233" t="e">
        <f>(INDEX(Finish_table!BS$4:BS$99,MATCH('16 Year_History_Results'!$G631,Finish_table!BT$4:BT$99,0),1))</f>
        <v>#N/A</v>
      </c>
      <c r="U631" s="233" t="e">
        <f>(INDEX(Finish_table!CB$4:CB$99,MATCH('16 Year_History_Results'!$G631,Finish_table!CC$4:CC$99,0),1))</f>
        <v>#N/A</v>
      </c>
      <c r="V631" s="233" t="e">
        <f>(INDEX(Finish_table!CK$4:CK$99,MATCH('16 Year_History_Results'!$G631,Finish_table!CL$4:CL$99,0),1))</f>
        <v>#N/A</v>
      </c>
      <c r="W631" s="233" t="e">
        <f>(INDEX(Finish_table!CT$4:CT$99,MATCH('16 Year_History_Results'!$G631,Finish_table!CU$4:CU$99,0),1))</f>
        <v>#N/A</v>
      </c>
      <c r="X631" s="233" t="e">
        <f>(INDEX(Finish_table!DC$4:DC$99,MATCH('16 Year_History_Results'!$G631,Finish_table!DD$4:DD$99,0),1))</f>
        <v>#N/A</v>
      </c>
      <c r="Y631" s="233" t="e">
        <f>(INDEX(Finish_table!DL$4:DL$99,MATCH('16 Year_History_Results'!$G631,Finish_table!DM$4:DM$99,0),1))</f>
        <v>#N/A</v>
      </c>
      <c r="Z631" s="233" t="e">
        <f>(INDEX(Finish_table!DU$4:DU$99,MATCH('16 Year_History_Results'!$G631,Finish_table!DV$4:DV$99,0),1))</f>
        <v>#N/A</v>
      </c>
      <c r="AA631" s="233" t="e">
        <f>(INDEX(Finish_table!ED$4:ED$140,MATCH('16 Year_History_Results'!$G631,Finish_table!EE$4:EE$140,0),1))</f>
        <v>#N/A</v>
      </c>
      <c r="AB631" s="233" t="e">
        <f>(INDEX(Finish_table!EM$4:EM$224,MATCH('16 Year_History_Results'!$G631,Finish_table!EN$4:EN$224,0),1))</f>
        <v>#N/A</v>
      </c>
      <c r="AC631" s="253" t="str">
        <f>(INDEX(Finish_table!EW$4:EW$224,MATCH('16 Year_History_Results'!$G631,Finish_table!EX$4:EX$224,0),1))</f>
        <v>SF</v>
      </c>
      <c r="AG631">
        <f t="shared" si="476"/>
        <v>3352</v>
      </c>
      <c r="AH631" s="110"/>
      <c r="AI631" s="2"/>
      <c r="AJ631" s="146">
        <f>INDEX('2001'!$C$44:$C$140,'16 Year_History_Results'!BZ631)</f>
        <v>0</v>
      </c>
      <c r="AK631" s="2">
        <f>INDEX('2002'!$C$44:$C$140,'16 Year_History_Results'!CA631)</f>
        <v>0</v>
      </c>
      <c r="AL631" s="2">
        <f>INDEX('2003'!$C$44:$C$140,'16 Year_History_Results'!CB631)</f>
        <v>0</v>
      </c>
      <c r="AM631" s="2">
        <f>INDEX('2004'!$C$44:$C$140,'16 Year_History_Results'!CC631)</f>
        <v>0</v>
      </c>
      <c r="AN631" s="2">
        <f>INDEX('2005'!$C$44:$C$140,'16 Year_History_Results'!CD631)</f>
        <v>0</v>
      </c>
      <c r="AO631" s="2">
        <f>INDEX('2006'!$C$44:$C$140,'16 Year_History_Results'!CE631)</f>
        <v>0</v>
      </c>
      <c r="AP631" s="2">
        <f>INDEX('2007'!$C$44:$C$140,'16 Year_History_Results'!CF631)</f>
        <v>0</v>
      </c>
      <c r="AQ631" s="2">
        <f>INDEX('2008'!$C$44:$C$140,'16 Year_History_Results'!CG631)</f>
        <v>0</v>
      </c>
      <c r="AR631" s="2">
        <f>INDEX('2009'!$C$44:$C$140,'16 Year_History_Results'!CH631)</f>
        <v>0</v>
      </c>
      <c r="AS631" s="2">
        <f>INDEX('2010'!$C$44:$C$140,'16 Year_History_Results'!CI631)</f>
        <v>0</v>
      </c>
      <c r="AT631" s="2">
        <f>INDEX('2011'!$C$44:$C$140,'16 Year_History_Results'!CJ631)</f>
        <v>0</v>
      </c>
      <c r="AU631" s="2">
        <f>INDEX('2012'!$C$44:$C$140,'16 Year_History_Results'!CK631)</f>
        <v>0</v>
      </c>
      <c r="AV631" s="2">
        <f>INDEX('2013'!$C$44:$C$140,'16 Year_History_Results'!CL631)</f>
        <v>0</v>
      </c>
      <c r="AW631" s="2">
        <f>INDEX('2014'!$C$52:$C$180,'16 Year_History_Results'!CM631)</f>
        <v>0</v>
      </c>
      <c r="AX631" s="2">
        <f>INDEX('2015'!$E$52:$E$308,'16 Year_History_Results'!CN631)</f>
        <v>0</v>
      </c>
      <c r="AY631" s="147">
        <f>INDEX('2016'!$E$52:$E$308,'16 Year_History_Results'!CO631)</f>
        <v>0</v>
      </c>
      <c r="AZ631" s="2"/>
      <c r="BB631">
        <f t="shared" si="559"/>
        <v>3352</v>
      </c>
      <c r="BC631" s="110"/>
      <c r="BD631" s="97"/>
      <c r="BE631" s="146">
        <f>INDEX('2001'!$B$44:$B$140,'16 Year_History_Results'!BZ631)</f>
        <v>0</v>
      </c>
      <c r="BF631" s="2">
        <f>INDEX('2002'!$B$44:$B$140,'16 Year_History_Results'!CA631)</f>
        <v>0</v>
      </c>
      <c r="BG631" s="2">
        <f>INDEX('2003'!$B$44:$B$140,'16 Year_History_Results'!CB631)</f>
        <v>0</v>
      </c>
      <c r="BH631" s="2">
        <f>INDEX('2004'!$B$44:$B$140,'16 Year_History_Results'!CC631)</f>
        <v>0</v>
      </c>
      <c r="BI631" s="2">
        <f>INDEX('2005'!$B$44:$B$140,'16 Year_History_Results'!CD631)</f>
        <v>0</v>
      </c>
      <c r="BJ631" s="2">
        <f>INDEX('2006'!$B$44:$B$140,'16 Year_History_Results'!CE631)</f>
        <v>0</v>
      </c>
      <c r="BK631" s="2">
        <f>INDEX('2007'!$B$44:$B$140,'16 Year_History_Results'!CF631)</f>
        <v>0</v>
      </c>
      <c r="BL631" s="2">
        <f>INDEX('2008'!$B$44:$B$140,'16 Year_History_Results'!CG631)</f>
        <v>0</v>
      </c>
      <c r="BM631" s="2">
        <f>INDEX('2009'!$B$44:$B$140,'16 Year_History_Results'!CH631)</f>
        <v>0</v>
      </c>
      <c r="BN631" s="2">
        <f>INDEX('2010'!$B$44:$B$140,'16 Year_History_Results'!CI631)</f>
        <v>0</v>
      </c>
      <c r="BO631" s="2">
        <f>INDEX('2011'!$B$44:$B$140,'16 Year_History_Results'!CJ631)</f>
        <v>0</v>
      </c>
      <c r="BP631" s="2">
        <f>INDEX('2012'!$B$44:$B$140,'16 Year_History_Results'!CK631)</f>
        <v>0</v>
      </c>
      <c r="BQ631" s="2">
        <f>INDEX('2013'!$B$44:$B$140,'16 Year_History_Results'!CL631)</f>
        <v>0</v>
      </c>
      <c r="BR631" s="2">
        <f>INDEX('2014'!$B$52:$B$180,'16 Year_History_Results'!CM631)</f>
        <v>0</v>
      </c>
      <c r="BS631" s="147">
        <f>INDEX('2015'!$B$52:$B$308,'16 Year_History_Results'!CN631)</f>
        <v>0</v>
      </c>
      <c r="BT631" s="147">
        <f>INDEX('2016'!$B$52:$B$308,'16 Year_History_Results'!CO631)</f>
        <v>0</v>
      </c>
      <c r="BW631">
        <f t="shared" si="560"/>
        <v>3352</v>
      </c>
      <c r="BX631" s="110"/>
      <c r="BY631" s="97"/>
      <c r="BZ631" s="146">
        <f>IF(ISNA(MATCH($BW631,'2001'!$A$44:$A$139,0)),97,MATCH($BW631,'2001'!$A$44:$A$139,0))</f>
        <v>97</v>
      </c>
      <c r="CA631" s="2">
        <f>IF(ISNA(MATCH($BW631,'2002'!$A$44:$A$139,0)),97,MATCH($BW631,'2002'!$A$44:$A$139,0))</f>
        <v>97</v>
      </c>
      <c r="CB631" s="2">
        <f>IF(ISNA(MATCH($BW631,'2003'!$A$44:$A$139,0)),97,MATCH($BW631,'2003'!$A$44:$A$139,0))</f>
        <v>97</v>
      </c>
      <c r="CC631" s="2">
        <f>IF(ISNA(MATCH($BW631,'2004'!$A$44:$A$139,0)),97,MATCH($BW631,'2004'!$A$44:$A$139,0))</f>
        <v>97</v>
      </c>
      <c r="CD631" s="2">
        <f>IF(ISNA(MATCH($BW631,'2005'!$A$44:$A$139,0)),97,MATCH($BW631,'2005'!$A$44:$A$139,0))</f>
        <v>97</v>
      </c>
      <c r="CE631" s="2">
        <f>IF(ISNA(MATCH($BW631,'2006'!$A$44:$A$139,0)),97,MATCH($BW631,'2006'!$A$44:$A$139,0))</f>
        <v>97</v>
      </c>
      <c r="CF631" s="2">
        <f>IF(ISNA(MATCH($BW631,'2007'!$A$44:$A$139,0)),97,MATCH($BW631,'2007'!$A$44:$A$139,0))</f>
        <v>97</v>
      </c>
      <c r="CG631" s="2">
        <f>IF(ISNA(MATCH($BW631,'2008'!$A$44:$A$139,0)),97,MATCH($BW631,'2008'!$A$44:$A$139,0))</f>
        <v>97</v>
      </c>
      <c r="CH631" s="2">
        <f>IF(ISNA(MATCH($BW631,'2009'!$A$44:$A$139,0)),97,MATCH($BW631,'2009'!$A$44:$A$139,0))</f>
        <v>97</v>
      </c>
      <c r="CI631" s="2">
        <f>IF(ISNA(MATCH($BW631,'2010'!$A$44:$A$139,0)),97,MATCH($BW631,'2010'!$A$44:$A$139,0))</f>
        <v>97</v>
      </c>
      <c r="CJ631" s="2">
        <f>IF(ISNA(MATCH($BW631,'2011'!$A$44:$A$139,0)),97,MATCH($BW631,'2011'!$A$44:$A$139,0))</f>
        <v>97</v>
      </c>
      <c r="CK631" s="2">
        <f>IF(ISNA(MATCH($BW631,'2012'!$A$44:$A$139,0)),97,MATCH($BW631,'2012'!$A$44:$A$139,0))</f>
        <v>97</v>
      </c>
      <c r="CL631" s="2">
        <f>IF(ISNA(MATCH($BW631,'2013'!$A$44:$A$139,0)),97,MATCH($BW631,'2013'!$A$44:$A$139,0))</f>
        <v>97</v>
      </c>
      <c r="CM631" s="2">
        <f>IF(ISNA(MATCH($BW631,'2014'!$A$52:$A$179,0)),129,MATCH($BW631,'2014'!$A$52:$A$179,0))</f>
        <v>129</v>
      </c>
      <c r="CN631" s="147">
        <f>IF(ISNA(MATCH($BW631,'2015'!$A$52:$A$307,0)),257,MATCH($BW631,'2015'!$A$52:$A$307,0))</f>
        <v>257</v>
      </c>
      <c r="CO631" s="147">
        <f>IF(ISNA(MATCH($BW631,'2016'!$A$52:$A$307,0)),257,MATCH($BW631,'2016'!$A$52:$A$307,0))</f>
        <v>189</v>
      </c>
      <c r="CQ631">
        <f t="shared" si="477"/>
        <v>3352</v>
      </c>
      <c r="CR631" s="281"/>
      <c r="CS631" s="279"/>
      <c r="CT631" s="278">
        <f t="shared" si="478"/>
        <v>0</v>
      </c>
      <c r="CU631" s="279">
        <f t="shared" si="479"/>
        <v>0</v>
      </c>
      <c r="CV631" s="279">
        <f t="shared" si="480"/>
        <v>0</v>
      </c>
      <c r="CW631" s="279">
        <f t="shared" si="481"/>
        <v>0</v>
      </c>
      <c r="CX631" s="279">
        <f t="shared" si="482"/>
        <v>0</v>
      </c>
      <c r="CY631" s="279">
        <f t="shared" si="483"/>
        <v>0</v>
      </c>
      <c r="CZ631" s="279">
        <f t="shared" si="484"/>
        <v>0</v>
      </c>
      <c r="DA631" s="279">
        <f t="shared" si="485"/>
        <v>0</v>
      </c>
      <c r="DB631" s="279">
        <f t="shared" si="486"/>
        <v>0</v>
      </c>
      <c r="DC631" s="279">
        <f t="shared" si="487"/>
        <v>0</v>
      </c>
      <c r="DD631" s="279">
        <f t="shared" si="488"/>
        <v>0</v>
      </c>
      <c r="DE631" s="279">
        <f t="shared" si="489"/>
        <v>0</v>
      </c>
      <c r="DF631" s="279">
        <f t="shared" si="490"/>
        <v>0</v>
      </c>
      <c r="DG631" s="279">
        <f t="shared" si="491"/>
        <v>0</v>
      </c>
      <c r="DH631" s="280">
        <f t="shared" si="492"/>
        <v>0</v>
      </c>
      <c r="DI631" s="280">
        <f t="shared" si="493"/>
        <v>0</v>
      </c>
      <c r="DJ631" s="154">
        <f t="shared" si="494"/>
        <v>515</v>
      </c>
      <c r="DK631" s="279">
        <f t="shared" si="495"/>
        <v>3352</v>
      </c>
      <c r="DL631" s="97"/>
      <c r="DM631" s="154"/>
      <c r="DN631" s="267">
        <f t="shared" ref="DN631:DY631" si="564">BE631+AJ631+DM631</f>
        <v>0</v>
      </c>
      <c r="DO631" s="154">
        <f t="shared" si="564"/>
        <v>0</v>
      </c>
      <c r="DP631" s="154">
        <f t="shared" si="564"/>
        <v>0</v>
      </c>
      <c r="DQ631" s="154">
        <f t="shared" si="564"/>
        <v>0</v>
      </c>
      <c r="DR631" s="154">
        <f t="shared" si="564"/>
        <v>0</v>
      </c>
      <c r="DS631" s="154">
        <f t="shared" si="564"/>
        <v>0</v>
      </c>
      <c r="DT631" s="154">
        <f t="shared" si="564"/>
        <v>0</v>
      </c>
      <c r="DU631" s="154">
        <f t="shared" si="564"/>
        <v>0</v>
      </c>
      <c r="DV631" s="154">
        <f t="shared" si="564"/>
        <v>0</v>
      </c>
      <c r="DW631" s="154">
        <f t="shared" si="564"/>
        <v>0</v>
      </c>
      <c r="DX631" s="154">
        <f t="shared" si="564"/>
        <v>0</v>
      </c>
      <c r="DY631" s="154">
        <f t="shared" si="564"/>
        <v>0</v>
      </c>
      <c r="DZ631" s="154">
        <f t="shared" si="497"/>
        <v>0</v>
      </c>
      <c r="EA631" s="154">
        <f t="shared" si="498"/>
        <v>0</v>
      </c>
      <c r="EB631" s="264">
        <f t="shared" si="499"/>
        <v>0</v>
      </c>
      <c r="EC631" s="264">
        <f t="shared" si="500"/>
        <v>0</v>
      </c>
      <c r="ED631" s="154">
        <f t="shared" si="501"/>
        <v>515</v>
      </c>
    </row>
    <row r="632" spans="2:134" ht="13" thickBot="1" x14ac:dyDescent="0.3">
      <c r="B632" s="132">
        <v>384</v>
      </c>
      <c r="C632" s="50">
        <f t="shared" si="530"/>
        <v>3</v>
      </c>
      <c r="D632" s="50">
        <f t="shared" si="532"/>
        <v>3</v>
      </c>
      <c r="E632" s="97"/>
      <c r="F632" s="2">
        <f t="shared" si="512"/>
        <v>627</v>
      </c>
      <c r="G632" s="97">
        <v>4085</v>
      </c>
      <c r="H632" s="98">
        <f>15- COUNTIF(L632:AC632,"#N/A")</f>
        <v>0</v>
      </c>
      <c r="I632" s="131">
        <f>SUM(AH632:AY632)+SUM(BE632:BT632)</f>
        <v>0</v>
      </c>
      <c r="J632" s="398">
        <f>DI632</f>
        <v>0</v>
      </c>
      <c r="K632" s="456" t="str">
        <f>IF(ISNUMBER(MATCH(G632,'[4]OPR data'!$A$3:$A$2900,0)),"Y","N")</f>
        <v>Y</v>
      </c>
      <c r="L632" s="110"/>
      <c r="M632" s="233"/>
      <c r="N632" s="469" t="e">
        <f>(INDEX(Finish_table!R$4:R$83,MATCH('16 Year_History_Results'!$G632,Finish_table!S$4:S$83,0),1))</f>
        <v>#N/A</v>
      </c>
      <c r="O632" s="233" t="e">
        <f>(INDEX(Finish_table!Z$4:Z$99,MATCH('16 Year_History_Results'!$G632,Finish_table!AA$4:AA$99,0),1))</f>
        <v>#N/A</v>
      </c>
      <c r="P632" s="233" t="e">
        <f>(INDEX(Finish_table!AI$4:AI$99,MATCH('16 Year_History_Results'!$G632,Finish_table!AJ$4:AJ$99,0),1))</f>
        <v>#N/A</v>
      </c>
      <c r="Q632" s="233" t="e">
        <f>(INDEX(Finish_table!AR$4:AR$99,MATCH('16 Year_History_Results'!$G632,Finish_table!AS$4:AS$99,0),1))</f>
        <v>#N/A</v>
      </c>
      <c r="R632" s="233" t="e">
        <f>(INDEX(Finish_table!BA$4:BA$99,MATCH('16 Year_History_Results'!$G632,Finish_table!BB$4:BB$99,0),1))</f>
        <v>#N/A</v>
      </c>
      <c r="S632" s="233" t="e">
        <f>(INDEX(Finish_table!BJ$4:BJ$99,MATCH('16 Year_History_Results'!$G632,Finish_table!BK$4:BK$99,0),1))</f>
        <v>#N/A</v>
      </c>
      <c r="T632" s="233" t="e">
        <f>(INDEX(Finish_table!BS$4:BS$99,MATCH('16 Year_History_Results'!$G632,Finish_table!BT$4:BT$99,0),1))</f>
        <v>#N/A</v>
      </c>
      <c r="U632" s="233" t="e">
        <f>(INDEX(Finish_table!CB$4:CB$99,MATCH('16 Year_History_Results'!$G632,Finish_table!CC$4:CC$99,0),1))</f>
        <v>#N/A</v>
      </c>
      <c r="V632" s="233" t="e">
        <f>(INDEX(Finish_table!CK$4:CK$99,MATCH('16 Year_History_Results'!$G632,Finish_table!CL$4:CL$99,0),1))</f>
        <v>#N/A</v>
      </c>
      <c r="W632" s="233" t="e">
        <f>(INDEX(Finish_table!CT$4:CT$99,MATCH('16 Year_History_Results'!$G632,Finish_table!CU$4:CU$99,0),1))</f>
        <v>#N/A</v>
      </c>
      <c r="X632" s="233" t="e">
        <f>(INDEX(Finish_table!DC$4:DC$99,MATCH('16 Year_History_Results'!$G632,Finish_table!DD$4:DD$99,0),1))</f>
        <v>#N/A</v>
      </c>
      <c r="Y632" s="233" t="e">
        <f>(INDEX(Finish_table!DL$4:DL$99,MATCH('16 Year_History_Results'!$G632,Finish_table!DM$4:DM$99,0),1))</f>
        <v>#N/A</v>
      </c>
      <c r="Z632" s="233" t="e">
        <f>(INDEX(Finish_table!DU$4:DU$99,MATCH('16 Year_History_Results'!$G632,Finish_table!DV$4:DV$99,0),1))</f>
        <v>#N/A</v>
      </c>
      <c r="AA632" s="233" t="e">
        <f>(INDEX(Finish_table!ED$4:ED$140,MATCH('16 Year_History_Results'!$G632,Finish_table!EE$4:EE$140,0),1))</f>
        <v>#N/A</v>
      </c>
      <c r="AB632" s="233" t="e">
        <f>(INDEX(Finish_table!EM$4:EM$224,MATCH('16 Year_History_Results'!$G632,Finish_table!EN$4:EN$224,0),1))</f>
        <v>#N/A</v>
      </c>
      <c r="AC632" s="253" t="str">
        <f>(INDEX(Finish_table!EW$4:EW$224,MATCH('16 Year_History_Results'!$G632,Finish_table!EX$4:EX$224,0),1))</f>
        <v>QF</v>
      </c>
      <c r="AG632">
        <f t="shared" si="476"/>
        <v>4085</v>
      </c>
      <c r="AH632" s="110"/>
      <c r="AI632" s="2"/>
      <c r="AJ632" s="146">
        <f>INDEX('2001'!$C$44:$C$140,'16 Year_History_Results'!BZ632)</f>
        <v>0</v>
      </c>
      <c r="AK632" s="2">
        <f>INDEX('2002'!$C$44:$C$140,'16 Year_History_Results'!CA632)</f>
        <v>0</v>
      </c>
      <c r="AL632" s="2">
        <f>INDEX('2003'!$C$44:$C$140,'16 Year_History_Results'!CB632)</f>
        <v>0</v>
      </c>
      <c r="AM632" s="2">
        <f>INDEX('2004'!$C$44:$C$140,'16 Year_History_Results'!CC632)</f>
        <v>0</v>
      </c>
      <c r="AN632" s="2">
        <f>INDEX('2005'!$C$44:$C$140,'16 Year_History_Results'!CD632)</f>
        <v>0</v>
      </c>
      <c r="AO632" s="2">
        <f>INDEX('2006'!$C$44:$C$140,'16 Year_History_Results'!CE632)</f>
        <v>0</v>
      </c>
      <c r="AP632" s="2">
        <f>INDEX('2007'!$C$44:$C$140,'16 Year_History_Results'!CF632)</f>
        <v>0</v>
      </c>
      <c r="AQ632" s="2">
        <f>INDEX('2008'!$C$44:$C$140,'16 Year_History_Results'!CG632)</f>
        <v>0</v>
      </c>
      <c r="AR632" s="2">
        <f>INDEX('2009'!$C$44:$C$140,'16 Year_History_Results'!CH632)</f>
        <v>0</v>
      </c>
      <c r="AS632" s="2">
        <f>INDEX('2010'!$C$44:$C$140,'16 Year_History_Results'!CI632)</f>
        <v>0</v>
      </c>
      <c r="AT632" s="2">
        <f>INDEX('2011'!$C$44:$C$140,'16 Year_History_Results'!CJ632)</f>
        <v>0</v>
      </c>
      <c r="AU632" s="2">
        <f>INDEX('2012'!$C$44:$C$140,'16 Year_History_Results'!CK632)</f>
        <v>0</v>
      </c>
      <c r="AV632" s="2">
        <f>INDEX('2013'!$C$44:$C$140,'16 Year_History_Results'!CL632)</f>
        <v>0</v>
      </c>
      <c r="AW632" s="2">
        <f>INDEX('2014'!$C$52:$C$180,'16 Year_History_Results'!CM632)</f>
        <v>0</v>
      </c>
      <c r="AX632" s="2">
        <f>INDEX('2015'!$E$52:$E$308,'16 Year_History_Results'!CN632)</f>
        <v>0</v>
      </c>
      <c r="AY632" s="147">
        <f>INDEX('2016'!$E$52:$E$308,'16 Year_History_Results'!CO632)</f>
        <v>0</v>
      </c>
      <c r="AZ632" s="2"/>
      <c r="BB632">
        <f t="shared" si="559"/>
        <v>4085</v>
      </c>
      <c r="BC632" s="110"/>
      <c r="BD632" s="97"/>
      <c r="BE632" s="146">
        <f>INDEX('2001'!$B$44:$B$140,'16 Year_History_Results'!BZ632)</f>
        <v>0</v>
      </c>
      <c r="BF632" s="2">
        <f>INDEX('2002'!$B$44:$B$140,'16 Year_History_Results'!CA632)</f>
        <v>0</v>
      </c>
      <c r="BG632" s="2">
        <f>INDEX('2003'!$B$44:$B$140,'16 Year_History_Results'!CB632)</f>
        <v>0</v>
      </c>
      <c r="BH632" s="2">
        <f>INDEX('2004'!$B$44:$B$140,'16 Year_History_Results'!CC632)</f>
        <v>0</v>
      </c>
      <c r="BI632" s="2">
        <f>INDEX('2005'!$B$44:$B$140,'16 Year_History_Results'!CD632)</f>
        <v>0</v>
      </c>
      <c r="BJ632" s="2">
        <f>INDEX('2006'!$B$44:$B$140,'16 Year_History_Results'!CE632)</f>
        <v>0</v>
      </c>
      <c r="BK632" s="2">
        <f>INDEX('2007'!$B$44:$B$140,'16 Year_History_Results'!CF632)</f>
        <v>0</v>
      </c>
      <c r="BL632" s="2">
        <f>INDEX('2008'!$B$44:$B$140,'16 Year_History_Results'!CG632)</f>
        <v>0</v>
      </c>
      <c r="BM632" s="2">
        <f>INDEX('2009'!$B$44:$B$140,'16 Year_History_Results'!CH632)</f>
        <v>0</v>
      </c>
      <c r="BN632" s="2">
        <f>INDEX('2010'!$B$44:$B$140,'16 Year_History_Results'!CI632)</f>
        <v>0</v>
      </c>
      <c r="BO632" s="2">
        <f>INDEX('2011'!$B$44:$B$140,'16 Year_History_Results'!CJ632)</f>
        <v>0</v>
      </c>
      <c r="BP632" s="2">
        <f>INDEX('2012'!$B$44:$B$140,'16 Year_History_Results'!CK632)</f>
        <v>0</v>
      </c>
      <c r="BQ632" s="2">
        <f>INDEX('2013'!$B$44:$B$140,'16 Year_History_Results'!CL632)</f>
        <v>0</v>
      </c>
      <c r="BR632" s="2">
        <f>INDEX('2014'!$B$52:$B$180,'16 Year_History_Results'!CM632)</f>
        <v>0</v>
      </c>
      <c r="BS632" s="147">
        <f>INDEX('2015'!$B$52:$B$308,'16 Year_History_Results'!CN632)</f>
        <v>0</v>
      </c>
      <c r="BT632" s="147">
        <f>INDEX('2016'!$B$52:$B$308,'16 Year_History_Results'!CO632)</f>
        <v>0</v>
      </c>
      <c r="BW632">
        <f t="shared" si="560"/>
        <v>4085</v>
      </c>
      <c r="BX632" s="110"/>
      <c r="BY632" s="97"/>
      <c r="BZ632" s="146">
        <f>IF(ISNA(MATCH($BW632,'2001'!$A$44:$A$139,0)),97,MATCH($BW632,'2001'!$A$44:$A$139,0))</f>
        <v>97</v>
      </c>
      <c r="CA632" s="2">
        <f>IF(ISNA(MATCH($BW632,'2002'!$A$44:$A$139,0)),97,MATCH($BW632,'2002'!$A$44:$A$139,0))</f>
        <v>97</v>
      </c>
      <c r="CB632" s="2">
        <f>IF(ISNA(MATCH($BW632,'2003'!$A$44:$A$139,0)),97,MATCH($BW632,'2003'!$A$44:$A$139,0))</f>
        <v>97</v>
      </c>
      <c r="CC632" s="2">
        <f>IF(ISNA(MATCH($BW632,'2004'!$A$44:$A$139,0)),97,MATCH($BW632,'2004'!$A$44:$A$139,0))</f>
        <v>97</v>
      </c>
      <c r="CD632" s="2">
        <f>IF(ISNA(MATCH($BW632,'2005'!$A$44:$A$139,0)),97,MATCH($BW632,'2005'!$A$44:$A$139,0))</f>
        <v>97</v>
      </c>
      <c r="CE632" s="2">
        <f>IF(ISNA(MATCH($BW632,'2006'!$A$44:$A$139,0)),97,MATCH($BW632,'2006'!$A$44:$A$139,0))</f>
        <v>97</v>
      </c>
      <c r="CF632" s="2">
        <f>IF(ISNA(MATCH($BW632,'2007'!$A$44:$A$139,0)),97,MATCH($BW632,'2007'!$A$44:$A$139,0))</f>
        <v>97</v>
      </c>
      <c r="CG632" s="2">
        <f>IF(ISNA(MATCH($BW632,'2008'!$A$44:$A$139,0)),97,MATCH($BW632,'2008'!$A$44:$A$139,0))</f>
        <v>97</v>
      </c>
      <c r="CH632" s="2">
        <f>IF(ISNA(MATCH($BW632,'2009'!$A$44:$A$139,0)),97,MATCH($BW632,'2009'!$A$44:$A$139,0))</f>
        <v>97</v>
      </c>
      <c r="CI632" s="2">
        <f>IF(ISNA(MATCH($BW632,'2010'!$A$44:$A$139,0)),97,MATCH($BW632,'2010'!$A$44:$A$139,0))</f>
        <v>97</v>
      </c>
      <c r="CJ632" s="2">
        <f>IF(ISNA(MATCH($BW632,'2011'!$A$44:$A$139,0)),97,MATCH($BW632,'2011'!$A$44:$A$139,0))</f>
        <v>97</v>
      </c>
      <c r="CK632" s="2">
        <f>IF(ISNA(MATCH($BW632,'2012'!$A$44:$A$139,0)),97,MATCH($BW632,'2012'!$A$44:$A$139,0))</f>
        <v>97</v>
      </c>
      <c r="CL632" s="2">
        <f>IF(ISNA(MATCH($BW632,'2013'!$A$44:$A$139,0)),97,MATCH($BW632,'2013'!$A$44:$A$139,0))</f>
        <v>97</v>
      </c>
      <c r="CM632" s="2">
        <f>IF(ISNA(MATCH($BW632,'2014'!$A$52:$A$179,0)),129,MATCH($BW632,'2014'!$A$52:$A$179,0))</f>
        <v>129</v>
      </c>
      <c r="CN632" s="147">
        <f>IF(ISNA(MATCH($BW632,'2015'!$A$52:$A$307,0)),257,MATCH($BW632,'2015'!$A$52:$A$307,0))</f>
        <v>257</v>
      </c>
      <c r="CO632" s="147">
        <f>IF(ISNA(MATCH($BW632,'2016'!$A$52:$A$307,0)),257,MATCH($BW632,'2016'!$A$52:$A$307,0))</f>
        <v>217</v>
      </c>
      <c r="CQ632">
        <f t="shared" si="477"/>
        <v>4085</v>
      </c>
      <c r="CR632" s="281"/>
      <c r="CS632" s="279"/>
      <c r="CT632" s="278">
        <f t="shared" si="478"/>
        <v>0</v>
      </c>
      <c r="CU632" s="279">
        <f t="shared" si="479"/>
        <v>0</v>
      </c>
      <c r="CV632" s="279">
        <f t="shared" si="480"/>
        <v>0</v>
      </c>
      <c r="CW632" s="279">
        <f t="shared" si="481"/>
        <v>0</v>
      </c>
      <c r="CX632" s="279">
        <f t="shared" si="482"/>
        <v>0</v>
      </c>
      <c r="CY632" s="279">
        <f t="shared" si="483"/>
        <v>0</v>
      </c>
      <c r="CZ632" s="279">
        <f t="shared" si="484"/>
        <v>0</v>
      </c>
      <c r="DA632" s="279">
        <f t="shared" si="485"/>
        <v>0</v>
      </c>
      <c r="DB632" s="279">
        <f t="shared" si="486"/>
        <v>0</v>
      </c>
      <c r="DC632" s="279">
        <f t="shared" si="487"/>
        <v>0</v>
      </c>
      <c r="DD632" s="279">
        <f t="shared" si="488"/>
        <v>0</v>
      </c>
      <c r="DE632" s="279">
        <f t="shared" si="489"/>
        <v>0</v>
      </c>
      <c r="DF632" s="279">
        <f t="shared" si="490"/>
        <v>0</v>
      </c>
      <c r="DG632" s="279">
        <f t="shared" si="491"/>
        <v>0</v>
      </c>
      <c r="DH632" s="280">
        <f t="shared" si="492"/>
        <v>0</v>
      </c>
      <c r="DI632" s="280">
        <f t="shared" si="493"/>
        <v>0</v>
      </c>
      <c r="DJ632" s="154">
        <f t="shared" si="494"/>
        <v>515</v>
      </c>
      <c r="DK632" s="279">
        <f t="shared" si="495"/>
        <v>4085</v>
      </c>
      <c r="DL632" s="97"/>
      <c r="DM632" s="154"/>
      <c r="DN632" s="267">
        <f t="shared" ref="DN632:DY632" si="565">BE632+AJ632+DM632</f>
        <v>0</v>
      </c>
      <c r="DO632" s="154">
        <f t="shared" si="565"/>
        <v>0</v>
      </c>
      <c r="DP632" s="154">
        <f t="shared" si="565"/>
        <v>0</v>
      </c>
      <c r="DQ632" s="154">
        <f t="shared" si="565"/>
        <v>0</v>
      </c>
      <c r="DR632" s="154">
        <f t="shared" si="565"/>
        <v>0</v>
      </c>
      <c r="DS632" s="154">
        <f t="shared" si="565"/>
        <v>0</v>
      </c>
      <c r="DT632" s="154">
        <f t="shared" si="565"/>
        <v>0</v>
      </c>
      <c r="DU632" s="154">
        <f t="shared" si="565"/>
        <v>0</v>
      </c>
      <c r="DV632" s="154">
        <f t="shared" si="565"/>
        <v>0</v>
      </c>
      <c r="DW632" s="154">
        <f t="shared" si="565"/>
        <v>0</v>
      </c>
      <c r="DX632" s="154">
        <f t="shared" si="565"/>
        <v>0</v>
      </c>
      <c r="DY632" s="154">
        <f t="shared" si="565"/>
        <v>0</v>
      </c>
      <c r="DZ632" s="154">
        <f t="shared" si="497"/>
        <v>0</v>
      </c>
      <c r="EA632" s="154">
        <f t="shared" si="498"/>
        <v>0</v>
      </c>
      <c r="EB632" s="264">
        <f t="shared" si="499"/>
        <v>0</v>
      </c>
      <c r="EC632" s="264">
        <f t="shared" si="500"/>
        <v>0</v>
      </c>
      <c r="ED632" s="154">
        <f t="shared" si="501"/>
        <v>515</v>
      </c>
    </row>
    <row r="633" spans="2:134" ht="13" thickBot="1" x14ac:dyDescent="0.3">
      <c r="B633" s="130">
        <v>386</v>
      </c>
      <c r="C633" s="50">
        <f t="shared" si="530"/>
        <v>1</v>
      </c>
      <c r="D633" s="50">
        <f t="shared" si="532"/>
        <v>0</v>
      </c>
      <c r="E633" s="97"/>
      <c r="F633" s="2">
        <f t="shared" si="512"/>
        <v>628</v>
      </c>
      <c r="G633" s="97">
        <v>5572</v>
      </c>
      <c r="H633" s="98">
        <f>15- COUNTIF(L633:AC633,"#N/A")</f>
        <v>0</v>
      </c>
      <c r="I633" s="131">
        <f>SUM(AH633:AY633)+SUM(BE633:BT633)</f>
        <v>0</v>
      </c>
      <c r="J633" s="398">
        <f>DI633</f>
        <v>0</v>
      </c>
      <c r="K633" s="456" t="str">
        <f>IF(ISNUMBER(MATCH(G633,'[4]OPR data'!$A$3:$A$2900,0)),"Y","N")</f>
        <v>Y</v>
      </c>
      <c r="L633" s="110"/>
      <c r="M633" s="233"/>
      <c r="N633" s="469" t="e">
        <f>(INDEX(Finish_table!R$4:R$83,MATCH('16 Year_History_Results'!$G633,Finish_table!S$4:S$83,0),1))</f>
        <v>#N/A</v>
      </c>
      <c r="O633" s="233" t="e">
        <f>(INDEX(Finish_table!Z$4:Z$99,MATCH('16 Year_History_Results'!$G633,Finish_table!AA$4:AA$99,0),1))</f>
        <v>#N/A</v>
      </c>
      <c r="P633" s="233" t="e">
        <f>(INDEX(Finish_table!AI$4:AI$99,MATCH('16 Year_History_Results'!$G633,Finish_table!AJ$4:AJ$99,0),1))</f>
        <v>#N/A</v>
      </c>
      <c r="Q633" s="233" t="e">
        <f>(INDEX(Finish_table!AR$4:AR$99,MATCH('16 Year_History_Results'!$G633,Finish_table!AS$4:AS$99,0),1))</f>
        <v>#N/A</v>
      </c>
      <c r="R633" s="233" t="e">
        <f>(INDEX(Finish_table!BA$4:BA$99,MATCH('16 Year_History_Results'!$G633,Finish_table!BB$4:BB$99,0),1))</f>
        <v>#N/A</v>
      </c>
      <c r="S633" s="233" t="e">
        <f>(INDEX(Finish_table!BJ$4:BJ$99,MATCH('16 Year_History_Results'!$G633,Finish_table!BK$4:BK$99,0),1))</f>
        <v>#N/A</v>
      </c>
      <c r="T633" s="233" t="e">
        <f>(INDEX(Finish_table!BS$4:BS$99,MATCH('16 Year_History_Results'!$G633,Finish_table!BT$4:BT$99,0),1))</f>
        <v>#N/A</v>
      </c>
      <c r="U633" s="233" t="e">
        <f>(INDEX(Finish_table!CB$4:CB$99,MATCH('16 Year_History_Results'!$G633,Finish_table!CC$4:CC$99,0),1))</f>
        <v>#N/A</v>
      </c>
      <c r="V633" s="233" t="e">
        <f>(INDEX(Finish_table!CK$4:CK$99,MATCH('16 Year_History_Results'!$G633,Finish_table!CL$4:CL$99,0),1))</f>
        <v>#N/A</v>
      </c>
      <c r="W633" s="233" t="e">
        <f>(INDEX(Finish_table!CT$4:CT$99,MATCH('16 Year_History_Results'!$G633,Finish_table!CU$4:CU$99,0),1))</f>
        <v>#N/A</v>
      </c>
      <c r="X633" s="233" t="e">
        <f>(INDEX(Finish_table!DC$4:DC$99,MATCH('16 Year_History_Results'!$G633,Finish_table!DD$4:DD$99,0),1))</f>
        <v>#N/A</v>
      </c>
      <c r="Y633" s="233" t="e">
        <f>(INDEX(Finish_table!DL$4:DL$99,MATCH('16 Year_History_Results'!$G633,Finish_table!DM$4:DM$99,0),1))</f>
        <v>#N/A</v>
      </c>
      <c r="Z633" s="233" t="e">
        <f>(INDEX(Finish_table!DU$4:DU$99,MATCH('16 Year_History_Results'!$G633,Finish_table!DV$4:DV$99,0),1))</f>
        <v>#N/A</v>
      </c>
      <c r="AA633" s="233" t="e">
        <f>(INDEX(Finish_table!ED$4:ED$140,MATCH('16 Year_History_Results'!$G633,Finish_table!EE$4:EE$140,0),1))</f>
        <v>#N/A</v>
      </c>
      <c r="AB633" s="233" t="e">
        <f>(INDEX(Finish_table!EM$4:EM$224,MATCH('16 Year_History_Results'!$G633,Finish_table!EN$4:EN$224,0),1))</f>
        <v>#N/A</v>
      </c>
      <c r="AC633" s="253" t="str">
        <f>(INDEX(Finish_table!EW$4:EW$224,MATCH('16 Year_History_Results'!$G633,Finish_table!EX$4:EX$224,0),1))</f>
        <v>QF</v>
      </c>
      <c r="AG633">
        <f t="shared" si="476"/>
        <v>5572</v>
      </c>
      <c r="AH633" s="110"/>
      <c r="AI633" s="2"/>
      <c r="AJ633" s="146">
        <f>INDEX('2001'!$C$44:$C$140,'16 Year_History_Results'!BZ633)</f>
        <v>0</v>
      </c>
      <c r="AK633" s="2">
        <f>INDEX('2002'!$C$44:$C$140,'16 Year_History_Results'!CA633)</f>
        <v>0</v>
      </c>
      <c r="AL633" s="2">
        <f>INDEX('2003'!$C$44:$C$140,'16 Year_History_Results'!CB633)</f>
        <v>0</v>
      </c>
      <c r="AM633" s="2">
        <f>INDEX('2004'!$C$44:$C$140,'16 Year_History_Results'!CC633)</f>
        <v>0</v>
      </c>
      <c r="AN633" s="2">
        <f>INDEX('2005'!$C$44:$C$140,'16 Year_History_Results'!CD633)</f>
        <v>0</v>
      </c>
      <c r="AO633" s="2">
        <f>INDEX('2006'!$C$44:$C$140,'16 Year_History_Results'!CE633)</f>
        <v>0</v>
      </c>
      <c r="AP633" s="2">
        <f>INDEX('2007'!$C$44:$C$140,'16 Year_History_Results'!CF633)</f>
        <v>0</v>
      </c>
      <c r="AQ633" s="2">
        <f>INDEX('2008'!$C$44:$C$140,'16 Year_History_Results'!CG633)</f>
        <v>0</v>
      </c>
      <c r="AR633" s="2">
        <f>INDEX('2009'!$C$44:$C$140,'16 Year_History_Results'!CH633)</f>
        <v>0</v>
      </c>
      <c r="AS633" s="2">
        <f>INDEX('2010'!$C$44:$C$140,'16 Year_History_Results'!CI633)</f>
        <v>0</v>
      </c>
      <c r="AT633" s="2">
        <f>INDEX('2011'!$C$44:$C$140,'16 Year_History_Results'!CJ633)</f>
        <v>0</v>
      </c>
      <c r="AU633" s="2">
        <f>INDEX('2012'!$C$44:$C$140,'16 Year_History_Results'!CK633)</f>
        <v>0</v>
      </c>
      <c r="AV633" s="2">
        <f>INDEX('2013'!$C$44:$C$140,'16 Year_History_Results'!CL633)</f>
        <v>0</v>
      </c>
      <c r="AW633" s="2">
        <f>INDEX('2014'!$C$52:$C$180,'16 Year_History_Results'!CM633)</f>
        <v>0</v>
      </c>
      <c r="AX633" s="2">
        <f>INDEX('2015'!$E$52:$E$308,'16 Year_History_Results'!CN633)</f>
        <v>0</v>
      </c>
      <c r="AY633" s="147">
        <f>INDEX('2016'!$E$52:$E$308,'16 Year_History_Results'!CO633)</f>
        <v>0</v>
      </c>
      <c r="AZ633" s="2"/>
      <c r="BB633">
        <f t="shared" si="559"/>
        <v>5572</v>
      </c>
      <c r="BC633" s="110"/>
      <c r="BD633" s="97"/>
      <c r="BE633" s="146">
        <f>INDEX('2001'!$B$44:$B$140,'16 Year_History_Results'!BZ633)</f>
        <v>0</v>
      </c>
      <c r="BF633" s="2">
        <f>INDEX('2002'!$B$44:$B$140,'16 Year_History_Results'!CA633)</f>
        <v>0</v>
      </c>
      <c r="BG633" s="2">
        <f>INDEX('2003'!$B$44:$B$140,'16 Year_History_Results'!CB633)</f>
        <v>0</v>
      </c>
      <c r="BH633" s="2">
        <f>INDEX('2004'!$B$44:$B$140,'16 Year_History_Results'!CC633)</f>
        <v>0</v>
      </c>
      <c r="BI633" s="2">
        <f>INDEX('2005'!$B$44:$B$140,'16 Year_History_Results'!CD633)</f>
        <v>0</v>
      </c>
      <c r="BJ633" s="2">
        <f>INDEX('2006'!$B$44:$B$140,'16 Year_History_Results'!CE633)</f>
        <v>0</v>
      </c>
      <c r="BK633" s="2">
        <f>INDEX('2007'!$B$44:$B$140,'16 Year_History_Results'!CF633)</f>
        <v>0</v>
      </c>
      <c r="BL633" s="2">
        <f>INDEX('2008'!$B$44:$B$140,'16 Year_History_Results'!CG633)</f>
        <v>0</v>
      </c>
      <c r="BM633" s="2">
        <f>INDEX('2009'!$B$44:$B$140,'16 Year_History_Results'!CH633)</f>
        <v>0</v>
      </c>
      <c r="BN633" s="2">
        <f>INDEX('2010'!$B$44:$B$140,'16 Year_History_Results'!CI633)</f>
        <v>0</v>
      </c>
      <c r="BO633" s="2">
        <f>INDEX('2011'!$B$44:$B$140,'16 Year_History_Results'!CJ633)</f>
        <v>0</v>
      </c>
      <c r="BP633" s="2">
        <f>INDEX('2012'!$B$44:$B$140,'16 Year_History_Results'!CK633)</f>
        <v>0</v>
      </c>
      <c r="BQ633" s="2">
        <f>INDEX('2013'!$B$44:$B$140,'16 Year_History_Results'!CL633)</f>
        <v>0</v>
      </c>
      <c r="BR633" s="2">
        <f>INDEX('2014'!$B$52:$B$180,'16 Year_History_Results'!CM633)</f>
        <v>0</v>
      </c>
      <c r="BS633" s="147">
        <f>INDEX('2015'!$B$52:$B$308,'16 Year_History_Results'!CN633)</f>
        <v>0</v>
      </c>
      <c r="BT633" s="147">
        <f>INDEX('2016'!$B$52:$B$308,'16 Year_History_Results'!CO633)</f>
        <v>0</v>
      </c>
      <c r="BW633">
        <f t="shared" si="560"/>
        <v>5572</v>
      </c>
      <c r="BX633" s="110"/>
      <c r="BY633" s="97"/>
      <c r="BZ633" s="146">
        <f>IF(ISNA(MATCH($BW633,'2001'!$A$44:$A$139,0)),97,MATCH($BW633,'2001'!$A$44:$A$139,0))</f>
        <v>97</v>
      </c>
      <c r="CA633" s="2">
        <f>IF(ISNA(MATCH($BW633,'2002'!$A$44:$A$139,0)),97,MATCH($BW633,'2002'!$A$44:$A$139,0))</f>
        <v>97</v>
      </c>
      <c r="CB633" s="2">
        <f>IF(ISNA(MATCH($BW633,'2003'!$A$44:$A$139,0)),97,MATCH($BW633,'2003'!$A$44:$A$139,0))</f>
        <v>97</v>
      </c>
      <c r="CC633" s="2">
        <f>IF(ISNA(MATCH($BW633,'2004'!$A$44:$A$139,0)),97,MATCH($BW633,'2004'!$A$44:$A$139,0))</f>
        <v>97</v>
      </c>
      <c r="CD633" s="2">
        <f>IF(ISNA(MATCH($BW633,'2005'!$A$44:$A$139,0)),97,MATCH($BW633,'2005'!$A$44:$A$139,0))</f>
        <v>97</v>
      </c>
      <c r="CE633" s="2">
        <f>IF(ISNA(MATCH($BW633,'2006'!$A$44:$A$139,0)),97,MATCH($BW633,'2006'!$A$44:$A$139,0))</f>
        <v>97</v>
      </c>
      <c r="CF633" s="2">
        <f>IF(ISNA(MATCH($BW633,'2007'!$A$44:$A$139,0)),97,MATCH($BW633,'2007'!$A$44:$A$139,0))</f>
        <v>97</v>
      </c>
      <c r="CG633" s="2">
        <f>IF(ISNA(MATCH($BW633,'2008'!$A$44:$A$139,0)),97,MATCH($BW633,'2008'!$A$44:$A$139,0))</f>
        <v>97</v>
      </c>
      <c r="CH633" s="2">
        <f>IF(ISNA(MATCH($BW633,'2009'!$A$44:$A$139,0)),97,MATCH($BW633,'2009'!$A$44:$A$139,0))</f>
        <v>97</v>
      </c>
      <c r="CI633" s="2">
        <f>IF(ISNA(MATCH($BW633,'2010'!$A$44:$A$139,0)),97,MATCH($BW633,'2010'!$A$44:$A$139,0))</f>
        <v>97</v>
      </c>
      <c r="CJ633" s="2">
        <f>IF(ISNA(MATCH($BW633,'2011'!$A$44:$A$139,0)),97,MATCH($BW633,'2011'!$A$44:$A$139,0))</f>
        <v>97</v>
      </c>
      <c r="CK633" s="2">
        <f>IF(ISNA(MATCH($BW633,'2012'!$A$44:$A$139,0)),97,MATCH($BW633,'2012'!$A$44:$A$139,0))</f>
        <v>97</v>
      </c>
      <c r="CL633" s="2">
        <f>IF(ISNA(MATCH($BW633,'2013'!$A$44:$A$139,0)),97,MATCH($BW633,'2013'!$A$44:$A$139,0))</f>
        <v>97</v>
      </c>
      <c r="CM633" s="2">
        <f>IF(ISNA(MATCH($BW633,'2014'!$A$52:$A$179,0)),129,MATCH($BW633,'2014'!$A$52:$A$179,0))</f>
        <v>129</v>
      </c>
      <c r="CN633" s="147">
        <f>IF(ISNA(MATCH($BW633,'2015'!$A$52:$A$307,0)),257,MATCH($BW633,'2015'!$A$52:$A$307,0))</f>
        <v>257</v>
      </c>
      <c r="CO633" s="147">
        <f>IF(ISNA(MATCH($BW633,'2016'!$A$52:$A$307,0)),257,MATCH($BW633,'2016'!$A$52:$A$307,0))</f>
        <v>248</v>
      </c>
      <c r="CQ633">
        <f t="shared" si="477"/>
        <v>5572</v>
      </c>
      <c r="CR633" s="281"/>
      <c r="CS633" s="279"/>
      <c r="CT633" s="278">
        <f t="shared" si="478"/>
        <v>0</v>
      </c>
      <c r="CU633" s="279">
        <f t="shared" si="479"/>
        <v>0</v>
      </c>
      <c r="CV633" s="279">
        <f t="shared" si="480"/>
        <v>0</v>
      </c>
      <c r="CW633" s="279">
        <f t="shared" si="481"/>
        <v>0</v>
      </c>
      <c r="CX633" s="279">
        <f t="shared" si="482"/>
        <v>0</v>
      </c>
      <c r="CY633" s="279">
        <f t="shared" si="483"/>
        <v>0</v>
      </c>
      <c r="CZ633" s="279">
        <f t="shared" si="484"/>
        <v>0</v>
      </c>
      <c r="DA633" s="279">
        <f t="shared" si="485"/>
        <v>0</v>
      </c>
      <c r="DB633" s="279">
        <f t="shared" si="486"/>
        <v>0</v>
      </c>
      <c r="DC633" s="279">
        <f t="shared" si="487"/>
        <v>0</v>
      </c>
      <c r="DD633" s="279">
        <f t="shared" si="488"/>
        <v>0</v>
      </c>
      <c r="DE633" s="279">
        <f t="shared" si="489"/>
        <v>0</v>
      </c>
      <c r="DF633" s="279">
        <f t="shared" si="490"/>
        <v>0</v>
      </c>
      <c r="DG633" s="279">
        <f t="shared" si="491"/>
        <v>0</v>
      </c>
      <c r="DH633" s="280">
        <f t="shared" si="492"/>
        <v>0</v>
      </c>
      <c r="DI633" s="280">
        <f t="shared" si="493"/>
        <v>0</v>
      </c>
      <c r="DJ633" s="154">
        <f t="shared" si="494"/>
        <v>515</v>
      </c>
      <c r="DK633" s="279">
        <f t="shared" si="495"/>
        <v>5572</v>
      </c>
      <c r="DL633" s="97"/>
      <c r="DM633" s="154"/>
      <c r="DN633" s="267">
        <f t="shared" ref="DN633:DY633" si="566">BE633+AJ633+DM633</f>
        <v>0</v>
      </c>
      <c r="DO633" s="154">
        <f t="shared" si="566"/>
        <v>0</v>
      </c>
      <c r="DP633" s="154">
        <f t="shared" si="566"/>
        <v>0</v>
      </c>
      <c r="DQ633" s="154">
        <f t="shared" si="566"/>
        <v>0</v>
      </c>
      <c r="DR633" s="154">
        <f t="shared" si="566"/>
        <v>0</v>
      </c>
      <c r="DS633" s="154">
        <f t="shared" si="566"/>
        <v>0</v>
      </c>
      <c r="DT633" s="154">
        <f t="shared" si="566"/>
        <v>0</v>
      </c>
      <c r="DU633" s="154">
        <f t="shared" si="566"/>
        <v>0</v>
      </c>
      <c r="DV633" s="154">
        <f t="shared" si="566"/>
        <v>0</v>
      </c>
      <c r="DW633" s="154">
        <f t="shared" si="566"/>
        <v>0</v>
      </c>
      <c r="DX633" s="154">
        <f t="shared" si="566"/>
        <v>0</v>
      </c>
      <c r="DY633" s="154">
        <f t="shared" si="566"/>
        <v>0</v>
      </c>
      <c r="DZ633" s="154">
        <f t="shared" si="497"/>
        <v>0</v>
      </c>
      <c r="EA633" s="154">
        <f t="shared" si="498"/>
        <v>0</v>
      </c>
      <c r="EB633" s="264">
        <f t="shared" si="499"/>
        <v>0</v>
      </c>
      <c r="EC633" s="264">
        <f t="shared" si="500"/>
        <v>0</v>
      </c>
      <c r="ED633" s="154">
        <f t="shared" si="501"/>
        <v>515</v>
      </c>
    </row>
    <row r="634" spans="2:134" ht="13" thickBot="1" x14ac:dyDescent="0.3">
      <c r="B634" s="131">
        <v>386</v>
      </c>
      <c r="C634" s="50">
        <f t="shared" si="530"/>
        <v>2</v>
      </c>
      <c r="D634" s="50">
        <f t="shared" si="532"/>
        <v>0</v>
      </c>
      <c r="E634" s="97"/>
      <c r="F634" s="2"/>
      <c r="G634" s="97"/>
      <c r="H634" s="98"/>
      <c r="I634" s="131"/>
      <c r="J634" s="398"/>
      <c r="K634" s="456"/>
      <c r="L634" s="110"/>
      <c r="M634" s="233"/>
      <c r="N634" s="520" t="e">
        <f>(INDEX(Finish_table!R$4:R$83,MATCH('16 Year_History_Results'!$G634,Finish_table!S$4:S$83,0),1))</f>
        <v>#N/A</v>
      </c>
      <c r="O634" s="521" t="e">
        <f>(INDEX(Finish_table!Z$4:Z$99,MATCH('16 Year_History_Results'!$G634,Finish_table!AA$4:AA$99,0),1))</f>
        <v>#N/A</v>
      </c>
      <c r="P634" s="521" t="e">
        <f>(INDEX(Finish_table!AI$4:AI$99,MATCH('16 Year_History_Results'!$G634,Finish_table!AJ$4:AJ$99,0),1))</f>
        <v>#N/A</v>
      </c>
      <c r="Q634" s="521" t="e">
        <f>(INDEX(Finish_table!AR$4:AR$99,MATCH('16 Year_History_Results'!$G634,Finish_table!AS$4:AS$99,0),1))</f>
        <v>#N/A</v>
      </c>
      <c r="R634" s="521" t="e">
        <f>(INDEX(Finish_table!BA$4:BA$99,MATCH('16 Year_History_Results'!$G634,Finish_table!BB$4:BB$99,0),1))</f>
        <v>#N/A</v>
      </c>
      <c r="S634" s="521" t="e">
        <f>(INDEX(Finish_table!BJ$4:BJ$99,MATCH('16 Year_History_Results'!$G634,Finish_table!BK$4:BK$99,0),1))</f>
        <v>#N/A</v>
      </c>
      <c r="T634" s="521" t="e">
        <f>(INDEX(Finish_table!BS$4:BS$99,MATCH('16 Year_History_Results'!$G634,Finish_table!BT$4:BT$99,0),1))</f>
        <v>#N/A</v>
      </c>
      <c r="U634" s="521" t="e">
        <f>(INDEX(Finish_table!CB$4:CB$99,MATCH('16 Year_History_Results'!$G634,Finish_table!CC$4:CC$99,0),1))</f>
        <v>#N/A</v>
      </c>
      <c r="V634" s="521" t="e">
        <f>(INDEX(Finish_table!CK$4:CK$99,MATCH('16 Year_History_Results'!$G634,Finish_table!CL$4:CL$99,0),1))</f>
        <v>#N/A</v>
      </c>
      <c r="W634" s="521" t="e">
        <f>(INDEX(Finish_table!CT$4:CT$99,MATCH('16 Year_History_Results'!$G634,Finish_table!CU$4:CU$99,0),1))</f>
        <v>#N/A</v>
      </c>
      <c r="X634" s="521" t="e">
        <f>(INDEX(Finish_table!DC$4:DC$99,MATCH('16 Year_History_Results'!$G634,Finish_table!DD$4:DD$99,0),1))</f>
        <v>#N/A</v>
      </c>
      <c r="Y634" s="521" t="e">
        <f>(INDEX(Finish_table!DL$4:DL$99,MATCH('16 Year_History_Results'!$G634,Finish_table!DM$4:DM$99,0),1))</f>
        <v>#N/A</v>
      </c>
      <c r="Z634" s="521" t="e">
        <f>(INDEX(Finish_table!DU$4:DU$99,MATCH('16 Year_History_Results'!$G634,Finish_table!DV$4:DV$99,0),1))</f>
        <v>#N/A</v>
      </c>
      <c r="AA634" s="521" t="e">
        <f>(INDEX(Finish_table!ED$4:ED$140,MATCH('16 Year_History_Results'!$G634,Finish_table!EE$4:EE$140,0),1))</f>
        <v>#N/A</v>
      </c>
      <c r="AB634" s="521" t="e">
        <f>(INDEX(Finish_table!EM$4:EM$224,MATCH('16 Year_History_Results'!$G634,Finish_table!EN$4:EN$224,0),1))</f>
        <v>#N/A</v>
      </c>
      <c r="AC634" s="396" t="e">
        <f>(INDEX(Finish_table!EW$4:EW$224,MATCH('16 Year_History_Results'!$G634,Finish_table!EX$4:EX$224,0),1))</f>
        <v>#N/A</v>
      </c>
      <c r="AH634" s="110"/>
      <c r="AI634" s="2"/>
      <c r="AJ634" s="148"/>
      <c r="AK634" s="149"/>
      <c r="AL634" s="149"/>
      <c r="AM634" s="149"/>
      <c r="AN634" s="149"/>
      <c r="AO634" s="149"/>
      <c r="AP634" s="149"/>
      <c r="AQ634" s="149"/>
      <c r="AR634" s="149"/>
      <c r="AS634" s="149"/>
      <c r="AT634" s="149"/>
      <c r="AU634" s="149"/>
      <c r="AV634" s="149"/>
      <c r="AW634" s="149"/>
      <c r="AX634" s="149"/>
      <c r="AY634" s="150"/>
      <c r="AZ634" s="2"/>
      <c r="BC634" s="110"/>
      <c r="BD634" s="97"/>
      <c r="BE634" s="146"/>
      <c r="BF634" s="2"/>
      <c r="BG634" s="2"/>
      <c r="BH634" s="2"/>
      <c r="BI634" s="2"/>
      <c r="BJ634" s="2"/>
      <c r="BK634" s="2"/>
      <c r="BL634" s="2"/>
      <c r="BM634" s="2"/>
      <c r="BN634" s="2"/>
      <c r="BO634" s="2"/>
      <c r="BP634" s="2"/>
      <c r="BQ634" s="2"/>
      <c r="BR634" s="2"/>
      <c r="BS634" s="147"/>
      <c r="BT634" s="147"/>
      <c r="BX634" s="110"/>
      <c r="BY634" s="97"/>
      <c r="BZ634" s="146"/>
      <c r="CA634" s="2"/>
      <c r="CB634" s="2"/>
      <c r="CC634" s="2"/>
      <c r="CD634" s="2"/>
      <c r="CE634" s="2"/>
      <c r="CF634" s="2"/>
      <c r="CG634" s="2"/>
      <c r="CH634" s="2"/>
      <c r="CI634" s="2"/>
      <c r="CJ634" s="2"/>
      <c r="CK634" s="2"/>
      <c r="CL634" s="2"/>
      <c r="CM634" s="2"/>
      <c r="CN634" s="147"/>
      <c r="CO634" s="147"/>
      <c r="CR634" s="281"/>
      <c r="CS634" s="279"/>
      <c r="CT634" s="278"/>
      <c r="CU634" s="279"/>
      <c r="CV634" s="279"/>
      <c r="CW634" s="279"/>
      <c r="CX634" s="279"/>
      <c r="CY634" s="279"/>
      <c r="CZ634" s="279"/>
      <c r="DA634" s="279"/>
      <c r="DB634" s="279"/>
      <c r="DC634" s="279"/>
      <c r="DD634" s="279"/>
      <c r="DE634" s="279"/>
      <c r="DF634" s="279"/>
      <c r="DG634" s="279"/>
      <c r="DH634" s="280"/>
      <c r="DI634" s="280"/>
      <c r="DJ634" s="154"/>
      <c r="DK634" s="279"/>
      <c r="DL634" s="97"/>
      <c r="DM634" s="154"/>
      <c r="DN634" s="267"/>
      <c r="DO634" s="154"/>
      <c r="DP634" s="154"/>
      <c r="DQ634" s="154"/>
      <c r="DR634" s="154"/>
      <c r="DS634" s="154"/>
      <c r="DT634" s="154"/>
      <c r="DU634" s="154"/>
      <c r="DV634" s="154"/>
      <c r="DW634" s="154"/>
      <c r="DX634" s="154"/>
      <c r="DY634" s="154"/>
      <c r="DZ634" s="154"/>
      <c r="EA634" s="154"/>
      <c r="EB634" s="264"/>
      <c r="EC634" s="264"/>
      <c r="ED634" s="154"/>
    </row>
    <row r="635" spans="2:134" ht="13" thickBot="1" x14ac:dyDescent="0.3">
      <c r="B635" s="131">
        <v>386</v>
      </c>
      <c r="C635" s="50">
        <f t="shared" si="530"/>
        <v>3</v>
      </c>
      <c r="D635" s="50">
        <f t="shared" si="532"/>
        <v>3</v>
      </c>
      <c r="E635" s="97"/>
      <c r="G635" s="98"/>
      <c r="H635" s="98"/>
      <c r="I635" s="98"/>
      <c r="J635" s="98"/>
      <c r="K635" s="98"/>
    </row>
    <row r="636" spans="2:134" ht="13" thickBot="1" x14ac:dyDescent="0.3">
      <c r="B636" s="131">
        <v>388</v>
      </c>
      <c r="C636" s="50">
        <f t="shared" si="530"/>
        <v>1</v>
      </c>
      <c r="D636" s="50">
        <f t="shared" si="532"/>
        <v>0</v>
      </c>
      <c r="E636" s="97"/>
      <c r="G636" s="98"/>
      <c r="H636" s="98"/>
      <c r="I636" s="98"/>
      <c r="J636" s="98"/>
      <c r="K636" s="98"/>
    </row>
    <row r="637" spans="2:134" ht="13" thickBot="1" x14ac:dyDescent="0.3">
      <c r="B637" s="131">
        <v>388</v>
      </c>
      <c r="C637" s="50">
        <f t="shared" si="530"/>
        <v>2</v>
      </c>
      <c r="D637" s="50">
        <f t="shared" si="532"/>
        <v>2</v>
      </c>
      <c r="E637" s="97"/>
      <c r="G637" s="98"/>
      <c r="H637" s="98"/>
      <c r="I637" s="98"/>
      <c r="J637" s="98"/>
      <c r="K637" s="98"/>
    </row>
    <row r="638" spans="2:134" ht="13" thickBot="1" x14ac:dyDescent="0.3">
      <c r="B638" s="131">
        <v>395</v>
      </c>
      <c r="C638" s="50">
        <f t="shared" si="530"/>
        <v>1</v>
      </c>
      <c r="D638" s="50">
        <f t="shared" si="532"/>
        <v>0</v>
      </c>
      <c r="E638" s="97"/>
      <c r="G638" s="98"/>
      <c r="H638" s="98"/>
      <c r="I638" s="98"/>
      <c r="J638" s="98"/>
      <c r="K638" s="98"/>
    </row>
    <row r="639" spans="2:134" ht="13" thickBot="1" x14ac:dyDescent="0.3">
      <c r="B639" s="131">
        <v>395</v>
      </c>
      <c r="C639" s="50">
        <f t="shared" si="530"/>
        <v>2</v>
      </c>
      <c r="D639" s="50">
        <f t="shared" si="532"/>
        <v>0</v>
      </c>
      <c r="E639" s="97"/>
      <c r="G639" s="98"/>
      <c r="H639" s="98"/>
      <c r="I639" s="98"/>
      <c r="J639" s="98"/>
      <c r="K639" s="98"/>
    </row>
    <row r="640" spans="2:134" ht="13" thickBot="1" x14ac:dyDescent="0.3">
      <c r="B640" s="131">
        <v>395</v>
      </c>
      <c r="C640" s="50">
        <f t="shared" si="530"/>
        <v>3</v>
      </c>
      <c r="D640" s="50">
        <f t="shared" si="532"/>
        <v>3</v>
      </c>
      <c r="E640" s="97"/>
      <c r="G640" s="151"/>
      <c r="H640" s="151"/>
      <c r="I640" s="151"/>
      <c r="J640" s="151"/>
      <c r="K640" s="151"/>
    </row>
    <row r="641" spans="2:11" ht="13" thickBot="1" x14ac:dyDescent="0.3">
      <c r="B641" s="131">
        <v>397</v>
      </c>
      <c r="C641" s="50">
        <f t="shared" si="530"/>
        <v>1</v>
      </c>
      <c r="D641" s="50">
        <f t="shared" si="532"/>
        <v>1</v>
      </c>
      <c r="E641" s="97"/>
      <c r="G641" s="98"/>
      <c r="H641" s="98"/>
      <c r="I641" s="98"/>
      <c r="J641" s="98"/>
      <c r="K641" s="98"/>
    </row>
    <row r="642" spans="2:11" ht="13" thickBot="1" x14ac:dyDescent="0.3">
      <c r="B642" s="142">
        <v>399</v>
      </c>
      <c r="C642" s="50">
        <f t="shared" si="530"/>
        <v>1</v>
      </c>
      <c r="D642" s="50">
        <f t="shared" si="532"/>
        <v>0</v>
      </c>
      <c r="E642" s="97"/>
      <c r="G642" s="98"/>
      <c r="H642" s="98"/>
      <c r="I642" s="98"/>
      <c r="J642" s="98"/>
      <c r="K642" s="98"/>
    </row>
    <row r="643" spans="2:11" ht="13" thickBot="1" x14ac:dyDescent="0.3">
      <c r="B643" s="131">
        <v>399</v>
      </c>
      <c r="C643" s="50">
        <f t="shared" si="530"/>
        <v>2</v>
      </c>
      <c r="D643" s="50">
        <f t="shared" si="532"/>
        <v>0</v>
      </c>
      <c r="E643" s="97"/>
      <c r="G643" s="151"/>
      <c r="H643" s="151"/>
      <c r="I643" s="151"/>
      <c r="J643" s="151"/>
      <c r="K643" s="151"/>
    </row>
    <row r="644" spans="2:11" ht="13" thickBot="1" x14ac:dyDescent="0.3">
      <c r="B644" s="131">
        <v>399</v>
      </c>
      <c r="C644" s="50">
        <f t="shared" si="530"/>
        <v>3</v>
      </c>
      <c r="D644" s="50">
        <f t="shared" si="532"/>
        <v>3</v>
      </c>
      <c r="E644" s="97"/>
      <c r="G644" s="238"/>
      <c r="H644" s="238"/>
      <c r="I644" s="238"/>
      <c r="J644" s="238"/>
      <c r="K644" s="238"/>
    </row>
    <row r="645" spans="2:11" ht="13" thickBot="1" x14ac:dyDescent="0.3">
      <c r="B645" s="131">
        <v>401</v>
      </c>
      <c r="C645" s="50">
        <f t="shared" si="530"/>
        <v>1</v>
      </c>
      <c r="D645" s="50">
        <f t="shared" si="532"/>
        <v>0</v>
      </c>
      <c r="E645" s="97"/>
      <c r="G645" s="98"/>
      <c r="H645" s="98"/>
      <c r="I645" s="98"/>
      <c r="J645" s="98"/>
      <c r="K645" s="98"/>
    </row>
    <row r="646" spans="2:11" ht="13" thickBot="1" x14ac:dyDescent="0.3">
      <c r="B646" s="131">
        <v>401</v>
      </c>
      <c r="C646" s="50">
        <f t="shared" si="530"/>
        <v>2</v>
      </c>
      <c r="D646" s="50">
        <f t="shared" si="532"/>
        <v>2</v>
      </c>
      <c r="E646" s="97"/>
      <c r="G646" s="98"/>
      <c r="H646" s="98"/>
      <c r="I646" s="98"/>
      <c r="J646" s="98"/>
      <c r="K646" s="98"/>
    </row>
    <row r="647" spans="2:11" ht="13" thickBot="1" x14ac:dyDescent="0.3">
      <c r="B647" s="131">
        <v>402</v>
      </c>
      <c r="C647" s="50">
        <f t="shared" si="530"/>
        <v>1</v>
      </c>
      <c r="D647" s="50">
        <f t="shared" si="532"/>
        <v>1</v>
      </c>
      <c r="E647" s="97"/>
      <c r="G647" s="98"/>
      <c r="H647" s="98"/>
      <c r="I647" s="98"/>
      <c r="J647" s="98"/>
      <c r="K647" s="98"/>
    </row>
    <row r="648" spans="2:11" ht="13" thickBot="1" x14ac:dyDescent="0.3">
      <c r="B648" s="131">
        <v>422</v>
      </c>
      <c r="C648" s="50">
        <f t="shared" si="530"/>
        <v>1</v>
      </c>
      <c r="D648" s="50">
        <f t="shared" si="532"/>
        <v>1</v>
      </c>
      <c r="E648" s="97"/>
      <c r="G648" s="98"/>
      <c r="H648" s="98"/>
      <c r="I648" s="98"/>
      <c r="J648" s="98"/>
      <c r="K648" s="98"/>
    </row>
    <row r="649" spans="2:11" ht="13" thickBot="1" x14ac:dyDescent="0.3">
      <c r="B649" s="247">
        <v>433</v>
      </c>
      <c r="C649" s="50">
        <f t="shared" si="530"/>
        <v>1</v>
      </c>
      <c r="D649" s="50">
        <f t="shared" si="532"/>
        <v>1</v>
      </c>
      <c r="E649" s="97"/>
      <c r="G649" s="98"/>
      <c r="H649" s="98"/>
      <c r="I649" s="98"/>
      <c r="J649" s="98"/>
      <c r="K649" s="98"/>
    </row>
    <row r="650" spans="2:11" ht="13" thickBot="1" x14ac:dyDescent="0.3">
      <c r="B650" s="131">
        <v>435</v>
      </c>
      <c r="C650" s="50">
        <f t="shared" si="530"/>
        <v>1</v>
      </c>
      <c r="D650" s="50">
        <f t="shared" si="532"/>
        <v>0</v>
      </c>
      <c r="E650" s="97"/>
      <c r="G650" s="238"/>
      <c r="H650" s="238"/>
      <c r="I650" s="238"/>
      <c r="J650" s="238"/>
      <c r="K650" s="238"/>
    </row>
    <row r="651" spans="2:11" ht="13" thickBot="1" x14ac:dyDescent="0.3">
      <c r="B651" s="131">
        <v>435</v>
      </c>
      <c r="C651" s="50">
        <f t="shared" si="530"/>
        <v>2</v>
      </c>
      <c r="D651" s="50">
        <f t="shared" si="532"/>
        <v>2</v>
      </c>
      <c r="E651" s="97"/>
      <c r="G651" s="98"/>
      <c r="H651" s="98"/>
      <c r="I651" s="98"/>
      <c r="J651" s="98"/>
      <c r="K651" s="98"/>
    </row>
    <row r="652" spans="2:11" ht="13" thickBot="1" x14ac:dyDescent="0.3">
      <c r="B652" s="131">
        <v>447</v>
      </c>
      <c r="C652" s="50">
        <f t="shared" si="530"/>
        <v>1</v>
      </c>
      <c r="D652" s="50">
        <f t="shared" si="532"/>
        <v>0</v>
      </c>
      <c r="E652" s="97"/>
      <c r="G652" s="98"/>
      <c r="H652" s="98"/>
      <c r="I652" s="98"/>
      <c r="J652" s="98"/>
      <c r="K652" s="98"/>
    </row>
    <row r="653" spans="2:11" ht="13" thickBot="1" x14ac:dyDescent="0.3">
      <c r="B653" s="131">
        <v>447</v>
      </c>
      <c r="C653" s="50">
        <f t="shared" si="530"/>
        <v>2</v>
      </c>
      <c r="D653" s="50">
        <f t="shared" si="532"/>
        <v>2</v>
      </c>
      <c r="E653" s="97"/>
      <c r="G653" s="98"/>
      <c r="H653" s="98"/>
      <c r="I653" s="98"/>
      <c r="J653" s="98"/>
      <c r="K653" s="98"/>
    </row>
    <row r="654" spans="2:11" ht="13" thickBot="1" x14ac:dyDescent="0.3">
      <c r="B654" s="131">
        <v>448</v>
      </c>
      <c r="C654" s="50">
        <f t="shared" si="530"/>
        <v>1</v>
      </c>
      <c r="D654" s="50">
        <f t="shared" si="532"/>
        <v>0</v>
      </c>
      <c r="E654" s="97"/>
      <c r="G654" s="98"/>
      <c r="H654" s="98"/>
      <c r="I654" s="98"/>
      <c r="J654" s="98"/>
      <c r="K654" s="98"/>
    </row>
    <row r="655" spans="2:11" ht="13" thickBot="1" x14ac:dyDescent="0.3">
      <c r="B655" s="131">
        <v>448</v>
      </c>
      <c r="C655" s="50">
        <f t="shared" si="530"/>
        <v>2</v>
      </c>
      <c r="D655" s="50">
        <f t="shared" si="532"/>
        <v>2</v>
      </c>
      <c r="E655" s="97"/>
      <c r="G655" s="238"/>
      <c r="H655" s="238"/>
      <c r="I655" s="238"/>
      <c r="J655" s="238"/>
      <c r="K655" s="238"/>
    </row>
    <row r="656" spans="2:11" ht="13" thickBot="1" x14ac:dyDescent="0.3">
      <c r="B656" s="131">
        <v>449</v>
      </c>
      <c r="C656" s="50">
        <f t="shared" si="530"/>
        <v>1</v>
      </c>
      <c r="D656" s="50">
        <f t="shared" si="532"/>
        <v>0</v>
      </c>
      <c r="E656" s="97"/>
      <c r="G656" s="98"/>
      <c r="H656" s="98"/>
      <c r="I656" s="98"/>
      <c r="J656" s="98"/>
      <c r="K656" s="98"/>
    </row>
    <row r="657" spans="2:11" ht="13" thickBot="1" x14ac:dyDescent="0.3">
      <c r="B657" s="131">
        <v>449</v>
      </c>
      <c r="C657" s="50">
        <f t="shared" si="530"/>
        <v>2</v>
      </c>
      <c r="D657" s="50">
        <f t="shared" si="532"/>
        <v>2</v>
      </c>
      <c r="E657" s="97"/>
      <c r="G657" s="98"/>
      <c r="H657" s="98"/>
      <c r="I657" s="98"/>
      <c r="J657" s="98"/>
      <c r="K657" s="98"/>
    </row>
    <row r="658" spans="2:11" ht="13" thickBot="1" x14ac:dyDescent="0.3">
      <c r="B658" s="142">
        <v>451</v>
      </c>
      <c r="C658" s="50">
        <f t="shared" si="530"/>
        <v>1</v>
      </c>
      <c r="D658" s="50">
        <f t="shared" si="532"/>
        <v>1</v>
      </c>
      <c r="E658" s="97"/>
      <c r="G658" s="98"/>
      <c r="H658" s="98"/>
      <c r="I658" s="98"/>
      <c r="J658" s="98"/>
      <c r="K658" s="98"/>
    </row>
    <row r="659" spans="2:11" ht="13" thickBot="1" x14ac:dyDescent="0.3">
      <c r="B659" s="142">
        <v>456</v>
      </c>
      <c r="C659" s="50">
        <f t="shared" si="530"/>
        <v>1</v>
      </c>
      <c r="D659" s="50">
        <f t="shared" si="532"/>
        <v>1</v>
      </c>
      <c r="E659" s="97"/>
      <c r="G659" s="98"/>
      <c r="H659" s="98"/>
      <c r="I659" s="98"/>
      <c r="J659" s="98"/>
      <c r="K659" s="98"/>
    </row>
    <row r="660" spans="2:11" ht="13" thickBot="1" x14ac:dyDescent="0.3">
      <c r="B660" s="131">
        <v>461</v>
      </c>
      <c r="C660" s="50">
        <f t="shared" si="530"/>
        <v>1</v>
      </c>
      <c r="D660" s="50">
        <f t="shared" si="532"/>
        <v>1</v>
      </c>
      <c r="E660" s="97"/>
      <c r="G660" s="151"/>
      <c r="H660" s="151"/>
      <c r="I660" s="151"/>
      <c r="J660" s="151"/>
      <c r="K660" s="151"/>
    </row>
    <row r="661" spans="2:11" ht="13" thickBot="1" x14ac:dyDescent="0.3">
      <c r="B661" s="131">
        <v>469</v>
      </c>
      <c r="C661" s="50">
        <f t="shared" si="530"/>
        <v>1</v>
      </c>
      <c r="D661" s="50">
        <f t="shared" si="532"/>
        <v>0</v>
      </c>
      <c r="E661" s="97"/>
      <c r="G661" s="98"/>
      <c r="H661" s="98"/>
      <c r="I661" s="98"/>
      <c r="J661" s="98"/>
      <c r="K661" s="98"/>
    </row>
    <row r="662" spans="2:11" ht="13" thickBot="1" x14ac:dyDescent="0.3">
      <c r="B662" s="142">
        <v>469</v>
      </c>
      <c r="C662" s="50">
        <f t="shared" si="530"/>
        <v>2</v>
      </c>
      <c r="D662" s="50">
        <f t="shared" si="532"/>
        <v>0</v>
      </c>
      <c r="E662" s="97"/>
      <c r="G662" s="151"/>
      <c r="H662" s="151"/>
      <c r="I662" s="151"/>
      <c r="J662" s="151"/>
      <c r="K662" s="151"/>
    </row>
    <row r="663" spans="2:11" ht="13" thickBot="1" x14ac:dyDescent="0.3">
      <c r="B663" s="142">
        <v>469</v>
      </c>
      <c r="C663" s="50">
        <f t="shared" si="530"/>
        <v>3</v>
      </c>
      <c r="D663" s="50">
        <f t="shared" si="532"/>
        <v>0</v>
      </c>
      <c r="E663" s="97"/>
      <c r="G663" s="151"/>
      <c r="H663" s="151"/>
      <c r="I663" s="151"/>
      <c r="J663" s="151"/>
      <c r="K663" s="151"/>
    </row>
    <row r="664" spans="2:11" ht="13" thickBot="1" x14ac:dyDescent="0.3">
      <c r="B664" s="142">
        <v>469</v>
      </c>
      <c r="C664" s="50">
        <f t="shared" si="530"/>
        <v>4</v>
      </c>
      <c r="D664" s="50">
        <f t="shared" si="532"/>
        <v>0</v>
      </c>
      <c r="E664" s="97"/>
      <c r="G664" s="98"/>
      <c r="H664" s="98"/>
      <c r="I664" s="98"/>
      <c r="J664" s="98"/>
      <c r="K664" s="98"/>
    </row>
    <row r="665" spans="2:11" ht="13" thickBot="1" x14ac:dyDescent="0.3">
      <c r="B665" s="131">
        <v>469</v>
      </c>
      <c r="C665" s="50">
        <f t="shared" ref="C665:C728" si="567">IF(B665&lt;&gt;B664,1,C664+1)</f>
        <v>5</v>
      </c>
      <c r="D665" s="50">
        <f t="shared" si="532"/>
        <v>0</v>
      </c>
      <c r="E665" s="97"/>
      <c r="G665" s="98"/>
      <c r="H665" s="98"/>
      <c r="I665" s="98"/>
      <c r="J665" s="98"/>
      <c r="K665" s="98"/>
    </row>
    <row r="666" spans="2:11" ht="13" thickBot="1" x14ac:dyDescent="0.3">
      <c r="B666" s="131">
        <v>469</v>
      </c>
      <c r="C666" s="50">
        <f t="shared" si="567"/>
        <v>6</v>
      </c>
      <c r="D666" s="50">
        <f t="shared" ref="D666:D729" si="568">IF(C666&gt;=C667,C666,0)</f>
        <v>0</v>
      </c>
      <c r="E666" s="97"/>
      <c r="G666" s="98"/>
      <c r="H666" s="98"/>
      <c r="I666" s="98"/>
      <c r="J666" s="98"/>
      <c r="K666" s="98"/>
    </row>
    <row r="667" spans="2:11" ht="13" thickBot="1" x14ac:dyDescent="0.3">
      <c r="B667" s="142">
        <v>469</v>
      </c>
      <c r="C667" s="50">
        <f t="shared" si="567"/>
        <v>7</v>
      </c>
      <c r="D667" s="50">
        <f t="shared" si="568"/>
        <v>0</v>
      </c>
      <c r="E667" s="97"/>
      <c r="G667" s="98"/>
      <c r="H667" s="98"/>
      <c r="I667" s="98"/>
      <c r="J667" s="98"/>
      <c r="K667" s="98"/>
    </row>
    <row r="668" spans="2:11" ht="13" thickBot="1" x14ac:dyDescent="0.3">
      <c r="B668" s="142">
        <v>469</v>
      </c>
      <c r="C668" s="50">
        <f t="shared" si="567"/>
        <v>8</v>
      </c>
      <c r="D668" s="50">
        <f t="shared" si="568"/>
        <v>0</v>
      </c>
      <c r="E668" s="97"/>
      <c r="G668" s="98"/>
      <c r="H668" s="98"/>
      <c r="I668" s="98"/>
      <c r="J668" s="98"/>
      <c r="K668" s="98"/>
    </row>
    <row r="669" spans="2:11" ht="13" thickBot="1" x14ac:dyDescent="0.3">
      <c r="B669" s="131">
        <v>469</v>
      </c>
      <c r="C669" s="50">
        <f t="shared" si="567"/>
        <v>9</v>
      </c>
      <c r="D669" s="50">
        <f t="shared" si="568"/>
        <v>0</v>
      </c>
      <c r="E669" s="97"/>
      <c r="G669" s="98"/>
      <c r="H669" s="98"/>
      <c r="I669" s="98"/>
      <c r="J669" s="98"/>
      <c r="K669" s="98"/>
    </row>
    <row r="670" spans="2:11" ht="13" thickBot="1" x14ac:dyDescent="0.3">
      <c r="B670" s="131">
        <v>469</v>
      </c>
      <c r="C670" s="50">
        <f t="shared" si="567"/>
        <v>10</v>
      </c>
      <c r="D670" s="50">
        <f t="shared" si="568"/>
        <v>10</v>
      </c>
      <c r="E670" s="97"/>
      <c r="G670" s="98"/>
      <c r="H670" s="98"/>
      <c r="I670" s="98"/>
      <c r="J670" s="98"/>
      <c r="K670" s="98"/>
    </row>
    <row r="671" spans="2:11" ht="13" thickBot="1" x14ac:dyDescent="0.3">
      <c r="B671" s="131">
        <v>486</v>
      </c>
      <c r="C671" s="50">
        <f t="shared" si="567"/>
        <v>1</v>
      </c>
      <c r="D671" s="50">
        <f t="shared" si="568"/>
        <v>0</v>
      </c>
      <c r="E671" s="97"/>
      <c r="G671" s="98"/>
      <c r="H671" s="98"/>
      <c r="I671" s="98"/>
      <c r="J671" s="98"/>
      <c r="K671" s="98"/>
    </row>
    <row r="672" spans="2:11" ht="13" thickBot="1" x14ac:dyDescent="0.3">
      <c r="B672" s="131">
        <v>486</v>
      </c>
      <c r="C672" s="50">
        <f t="shared" si="567"/>
        <v>2</v>
      </c>
      <c r="D672" s="50">
        <f t="shared" si="568"/>
        <v>2</v>
      </c>
      <c r="E672" s="97"/>
      <c r="G672" s="98"/>
      <c r="H672" s="98"/>
      <c r="I672" s="98"/>
      <c r="J672" s="98"/>
      <c r="K672" s="98"/>
    </row>
    <row r="673" spans="2:11" ht="13" thickBot="1" x14ac:dyDescent="0.3">
      <c r="B673" s="131">
        <v>488</v>
      </c>
      <c r="C673" s="50">
        <f t="shared" si="567"/>
        <v>1</v>
      </c>
      <c r="D673" s="50">
        <f t="shared" si="568"/>
        <v>0</v>
      </c>
      <c r="E673" s="97"/>
      <c r="G673" s="98"/>
      <c r="H673" s="98"/>
      <c r="I673" s="98"/>
      <c r="J673" s="98"/>
      <c r="K673" s="98"/>
    </row>
    <row r="674" spans="2:11" ht="13" thickBot="1" x14ac:dyDescent="0.3">
      <c r="B674" s="142">
        <v>488</v>
      </c>
      <c r="C674" s="50">
        <f t="shared" si="567"/>
        <v>2</v>
      </c>
      <c r="D674" s="50">
        <f t="shared" si="568"/>
        <v>2</v>
      </c>
      <c r="E674" s="97"/>
      <c r="G674" s="151"/>
      <c r="H674" s="151"/>
      <c r="I674" s="151"/>
      <c r="J674" s="151"/>
      <c r="K674" s="151"/>
    </row>
    <row r="675" spans="2:11" ht="13" thickBot="1" x14ac:dyDescent="0.3">
      <c r="B675" s="142">
        <v>492</v>
      </c>
      <c r="C675" s="50">
        <f t="shared" si="567"/>
        <v>1</v>
      </c>
      <c r="D675" s="50">
        <f t="shared" si="568"/>
        <v>0</v>
      </c>
      <c r="E675" s="97"/>
      <c r="G675" s="98"/>
      <c r="H675" s="98"/>
      <c r="I675" s="98"/>
      <c r="J675" s="98"/>
      <c r="K675" s="98"/>
    </row>
    <row r="676" spans="2:11" ht="13" thickBot="1" x14ac:dyDescent="0.3">
      <c r="B676" s="131">
        <v>492</v>
      </c>
      <c r="C676" s="50">
        <f t="shared" si="567"/>
        <v>2</v>
      </c>
      <c r="D676" s="50">
        <f t="shared" si="568"/>
        <v>2</v>
      </c>
      <c r="E676" s="97"/>
      <c r="G676" s="151"/>
      <c r="H676" s="151"/>
      <c r="I676" s="151"/>
      <c r="J676" s="151"/>
      <c r="K676" s="151"/>
    </row>
    <row r="677" spans="2:11" ht="13" thickBot="1" x14ac:dyDescent="0.3">
      <c r="B677" s="142">
        <v>494</v>
      </c>
      <c r="C677" s="50">
        <f t="shared" si="567"/>
        <v>1</v>
      </c>
      <c r="D677" s="50">
        <f t="shared" si="568"/>
        <v>0</v>
      </c>
      <c r="E677" s="97"/>
      <c r="G677" s="98"/>
      <c r="H677" s="98"/>
      <c r="I677" s="98"/>
      <c r="J677" s="98"/>
      <c r="K677" s="98"/>
    </row>
    <row r="678" spans="2:11" ht="13" thickBot="1" x14ac:dyDescent="0.3">
      <c r="B678" s="247">
        <v>494</v>
      </c>
      <c r="C678" s="50">
        <f t="shared" si="567"/>
        <v>2</v>
      </c>
      <c r="D678" s="50">
        <f t="shared" si="568"/>
        <v>0</v>
      </c>
      <c r="E678" s="97"/>
      <c r="G678" s="98"/>
      <c r="H678" s="98"/>
      <c r="I678" s="98"/>
      <c r="J678" s="98"/>
      <c r="K678" s="98"/>
    </row>
    <row r="679" spans="2:11" ht="13" thickBot="1" x14ac:dyDescent="0.3">
      <c r="B679" s="142">
        <v>494</v>
      </c>
      <c r="C679" s="50">
        <f t="shared" si="567"/>
        <v>3</v>
      </c>
      <c r="D679" s="50">
        <f t="shared" si="568"/>
        <v>0</v>
      </c>
      <c r="E679" s="97"/>
      <c r="G679" s="98"/>
      <c r="H679" s="98"/>
      <c r="I679" s="98"/>
      <c r="J679" s="98"/>
      <c r="K679" s="98"/>
    </row>
    <row r="680" spans="2:11" ht="13" thickBot="1" x14ac:dyDescent="0.3">
      <c r="B680" s="131">
        <v>494</v>
      </c>
      <c r="C680" s="50">
        <f t="shared" si="567"/>
        <v>4</v>
      </c>
      <c r="D680" s="50">
        <f t="shared" si="568"/>
        <v>0</v>
      </c>
      <c r="E680" s="97"/>
      <c r="G680" s="98"/>
      <c r="H680" s="98"/>
      <c r="I680" s="98"/>
      <c r="J680" s="98"/>
      <c r="K680" s="98"/>
    </row>
    <row r="681" spans="2:11" ht="13" thickBot="1" x14ac:dyDescent="0.3">
      <c r="B681" s="131">
        <v>494</v>
      </c>
      <c r="C681" s="50">
        <f t="shared" si="567"/>
        <v>5</v>
      </c>
      <c r="D681" s="50">
        <f t="shared" si="568"/>
        <v>0</v>
      </c>
      <c r="E681" s="97"/>
      <c r="G681" s="238"/>
      <c r="H681" s="238"/>
      <c r="I681" s="238"/>
      <c r="J681" s="238"/>
      <c r="K681" s="238"/>
    </row>
    <row r="682" spans="2:11" ht="13" thickBot="1" x14ac:dyDescent="0.3">
      <c r="B682" s="131">
        <v>494</v>
      </c>
      <c r="C682" s="50">
        <f t="shared" si="567"/>
        <v>6</v>
      </c>
      <c r="D682" s="50">
        <f t="shared" si="568"/>
        <v>0</v>
      </c>
      <c r="E682" s="97"/>
      <c r="G682" s="98"/>
      <c r="H682" s="98"/>
      <c r="I682" s="98"/>
      <c r="J682" s="98"/>
      <c r="K682" s="98"/>
    </row>
    <row r="683" spans="2:11" ht="13" thickBot="1" x14ac:dyDescent="0.3">
      <c r="B683" s="131">
        <v>494</v>
      </c>
      <c r="C683" s="50">
        <f t="shared" si="567"/>
        <v>7</v>
      </c>
      <c r="D683" s="50">
        <f t="shared" si="568"/>
        <v>7</v>
      </c>
      <c r="E683" s="97"/>
      <c r="G683" s="98"/>
      <c r="H683" s="98"/>
      <c r="I683" s="98"/>
      <c r="J683" s="98"/>
      <c r="K683" s="98"/>
    </row>
    <row r="684" spans="2:11" ht="13" thickBot="1" x14ac:dyDescent="0.3">
      <c r="B684" s="131">
        <v>501</v>
      </c>
      <c r="C684" s="50">
        <f t="shared" si="567"/>
        <v>1</v>
      </c>
      <c r="D684" s="50">
        <f t="shared" si="568"/>
        <v>1</v>
      </c>
      <c r="E684" s="97"/>
      <c r="G684" s="98"/>
      <c r="H684" s="98"/>
      <c r="I684" s="98"/>
      <c r="J684" s="98"/>
      <c r="K684" s="98"/>
    </row>
    <row r="685" spans="2:11" ht="13" thickBot="1" x14ac:dyDescent="0.3">
      <c r="B685" s="131">
        <v>503</v>
      </c>
      <c r="C685" s="50">
        <f t="shared" si="567"/>
        <v>1</v>
      </c>
      <c r="D685" s="50">
        <f t="shared" si="568"/>
        <v>0</v>
      </c>
      <c r="E685" s="97"/>
      <c r="G685" s="98"/>
      <c r="H685" s="98"/>
      <c r="I685" s="98"/>
      <c r="J685" s="98"/>
      <c r="K685" s="98"/>
    </row>
    <row r="686" spans="2:11" ht="13" thickBot="1" x14ac:dyDescent="0.3">
      <c r="B686" s="142">
        <v>503</v>
      </c>
      <c r="C686" s="50">
        <f t="shared" si="567"/>
        <v>2</v>
      </c>
      <c r="D686" s="50">
        <f t="shared" si="568"/>
        <v>0</v>
      </c>
      <c r="E686" s="97"/>
      <c r="G686" s="98"/>
      <c r="H686" s="98"/>
      <c r="I686" s="98"/>
      <c r="J686" s="98"/>
      <c r="K686" s="98"/>
    </row>
    <row r="687" spans="2:11" ht="13" thickBot="1" x14ac:dyDescent="0.3">
      <c r="B687" s="131">
        <v>503</v>
      </c>
      <c r="C687" s="50">
        <f t="shared" si="567"/>
        <v>3</v>
      </c>
      <c r="D687" s="50">
        <f t="shared" si="568"/>
        <v>0</v>
      </c>
      <c r="E687" s="97"/>
      <c r="G687" s="98"/>
      <c r="H687" s="98"/>
      <c r="I687" s="98"/>
      <c r="J687" s="98"/>
      <c r="K687" s="98"/>
    </row>
    <row r="688" spans="2:11" ht="13" thickBot="1" x14ac:dyDescent="0.3">
      <c r="B688" s="131">
        <v>503</v>
      </c>
      <c r="C688" s="50">
        <f t="shared" si="567"/>
        <v>4</v>
      </c>
      <c r="D688" s="50">
        <f t="shared" si="568"/>
        <v>4</v>
      </c>
      <c r="E688" s="97"/>
      <c r="G688" s="98"/>
      <c r="H688" s="98"/>
      <c r="I688" s="98"/>
      <c r="J688" s="98"/>
      <c r="K688" s="98"/>
    </row>
    <row r="689" spans="2:11" ht="13" thickBot="1" x14ac:dyDescent="0.3">
      <c r="B689" s="131">
        <v>519</v>
      </c>
      <c r="C689" s="50">
        <f t="shared" si="567"/>
        <v>1</v>
      </c>
      <c r="D689" s="50">
        <f t="shared" si="568"/>
        <v>1</v>
      </c>
      <c r="E689" s="97"/>
      <c r="G689" s="98"/>
      <c r="H689" s="98"/>
      <c r="I689" s="98"/>
      <c r="J689" s="98"/>
      <c r="K689" s="98"/>
    </row>
    <row r="690" spans="2:11" ht="13" thickBot="1" x14ac:dyDescent="0.3">
      <c r="B690" s="247">
        <v>522</v>
      </c>
      <c r="C690" s="50">
        <f t="shared" si="567"/>
        <v>1</v>
      </c>
      <c r="D690" s="50">
        <f t="shared" si="568"/>
        <v>0</v>
      </c>
      <c r="E690" s="97"/>
      <c r="G690" s="151"/>
      <c r="H690" s="151"/>
      <c r="I690" s="151"/>
      <c r="J690" s="151"/>
      <c r="K690" s="151"/>
    </row>
    <row r="691" spans="2:11" ht="13" thickBot="1" x14ac:dyDescent="0.3">
      <c r="B691" s="131">
        <v>522</v>
      </c>
      <c r="C691" s="50">
        <f t="shared" si="567"/>
        <v>2</v>
      </c>
      <c r="D691" s="50">
        <f t="shared" si="568"/>
        <v>0</v>
      </c>
      <c r="E691" s="97"/>
      <c r="G691" s="98"/>
      <c r="H691" s="98"/>
      <c r="I691" s="98"/>
      <c r="J691" s="98"/>
      <c r="K691" s="98"/>
    </row>
    <row r="692" spans="2:11" ht="13" thickBot="1" x14ac:dyDescent="0.3">
      <c r="B692" s="131">
        <v>522</v>
      </c>
      <c r="C692" s="50">
        <f t="shared" si="567"/>
        <v>3</v>
      </c>
      <c r="D692" s="50">
        <f t="shared" si="568"/>
        <v>0</v>
      </c>
      <c r="E692" s="97"/>
      <c r="G692" s="98"/>
      <c r="H692" s="98"/>
      <c r="I692" s="98"/>
      <c r="J692" s="98"/>
      <c r="K692" s="98"/>
    </row>
    <row r="693" spans="2:11" ht="13" thickBot="1" x14ac:dyDescent="0.3">
      <c r="B693" s="131">
        <v>522</v>
      </c>
      <c r="C693" s="50">
        <f t="shared" si="567"/>
        <v>4</v>
      </c>
      <c r="D693" s="50">
        <f t="shared" si="568"/>
        <v>4</v>
      </c>
      <c r="E693" s="97"/>
      <c r="G693" s="98"/>
      <c r="H693" s="98"/>
      <c r="I693" s="98"/>
      <c r="J693" s="98"/>
      <c r="K693" s="98"/>
    </row>
    <row r="694" spans="2:11" ht="13" thickBot="1" x14ac:dyDescent="0.3">
      <c r="B694" s="131">
        <v>525</v>
      </c>
      <c r="C694" s="50">
        <f t="shared" si="567"/>
        <v>1</v>
      </c>
      <c r="D694" s="50">
        <f t="shared" si="568"/>
        <v>0</v>
      </c>
      <c r="E694" s="97"/>
      <c r="G694" s="98"/>
      <c r="H694" s="98"/>
      <c r="I694" s="98"/>
      <c r="J694" s="98"/>
      <c r="K694" s="98"/>
    </row>
    <row r="695" spans="2:11" ht="13" thickBot="1" x14ac:dyDescent="0.3">
      <c r="B695" s="131">
        <v>525</v>
      </c>
      <c r="C695" s="50">
        <f t="shared" si="567"/>
        <v>2</v>
      </c>
      <c r="D695" s="50">
        <f t="shared" si="568"/>
        <v>0</v>
      </c>
      <c r="E695" s="97"/>
      <c r="G695" s="98"/>
      <c r="H695" s="98"/>
      <c r="I695" s="98"/>
      <c r="J695" s="98"/>
      <c r="K695" s="98"/>
    </row>
    <row r="696" spans="2:11" ht="13" thickBot="1" x14ac:dyDescent="0.3">
      <c r="B696" s="131">
        <v>525</v>
      </c>
      <c r="C696" s="50">
        <f t="shared" si="567"/>
        <v>3</v>
      </c>
      <c r="D696" s="50">
        <f t="shared" si="568"/>
        <v>3</v>
      </c>
      <c r="E696" s="97"/>
      <c r="G696" s="98"/>
      <c r="H696" s="98"/>
      <c r="I696" s="98"/>
      <c r="J696" s="98"/>
      <c r="K696" s="98"/>
    </row>
    <row r="697" spans="2:11" ht="13" thickBot="1" x14ac:dyDescent="0.3">
      <c r="B697" s="131">
        <v>527</v>
      </c>
      <c r="C697" s="50">
        <f t="shared" si="567"/>
        <v>1</v>
      </c>
      <c r="D697" s="50">
        <f t="shared" si="568"/>
        <v>1</v>
      </c>
      <c r="E697" s="97"/>
      <c r="G697" s="238"/>
      <c r="H697" s="238"/>
      <c r="I697" s="238"/>
      <c r="J697" s="238"/>
      <c r="K697" s="238"/>
    </row>
    <row r="698" spans="2:11" ht="13" thickBot="1" x14ac:dyDescent="0.3">
      <c r="B698" s="131">
        <v>537</v>
      </c>
      <c r="C698" s="50">
        <f t="shared" si="567"/>
        <v>1</v>
      </c>
      <c r="D698" s="50">
        <f t="shared" si="568"/>
        <v>0</v>
      </c>
      <c r="E698" s="97"/>
      <c r="G698" s="98"/>
      <c r="H698" s="98"/>
      <c r="I698" s="98"/>
      <c r="J698" s="98"/>
      <c r="K698" s="98"/>
    </row>
    <row r="699" spans="2:11" ht="13" thickBot="1" x14ac:dyDescent="0.3">
      <c r="B699" s="131">
        <v>537</v>
      </c>
      <c r="C699" s="50">
        <f t="shared" si="567"/>
        <v>2</v>
      </c>
      <c r="D699" s="50">
        <f t="shared" si="568"/>
        <v>2</v>
      </c>
      <c r="E699" s="97"/>
      <c r="G699" s="151"/>
      <c r="H699" s="151"/>
      <c r="I699" s="151"/>
      <c r="J699" s="151"/>
      <c r="K699" s="151"/>
    </row>
    <row r="700" spans="2:11" ht="13" thickBot="1" x14ac:dyDescent="0.3">
      <c r="B700" s="131">
        <v>538</v>
      </c>
      <c r="C700" s="50">
        <f t="shared" si="567"/>
        <v>1</v>
      </c>
      <c r="D700" s="50">
        <f t="shared" si="568"/>
        <v>0</v>
      </c>
      <c r="E700" s="97"/>
      <c r="G700" s="98"/>
      <c r="H700" s="98"/>
      <c r="I700" s="98"/>
      <c r="J700" s="98"/>
      <c r="K700" s="98"/>
    </row>
    <row r="701" spans="2:11" ht="13" thickBot="1" x14ac:dyDescent="0.3">
      <c r="B701" s="131">
        <v>538</v>
      </c>
      <c r="C701" s="50">
        <f t="shared" si="567"/>
        <v>2</v>
      </c>
      <c r="D701" s="50">
        <f t="shared" si="568"/>
        <v>2</v>
      </c>
      <c r="E701" s="97"/>
      <c r="G701" s="98"/>
      <c r="H701" s="98"/>
      <c r="I701" s="98"/>
      <c r="J701" s="98"/>
      <c r="K701" s="98"/>
    </row>
    <row r="702" spans="2:11" ht="13" thickBot="1" x14ac:dyDescent="0.3">
      <c r="B702" s="247">
        <v>541</v>
      </c>
      <c r="C702" s="50">
        <f t="shared" si="567"/>
        <v>1</v>
      </c>
      <c r="D702" s="50">
        <f t="shared" si="568"/>
        <v>1</v>
      </c>
      <c r="E702" s="97"/>
      <c r="G702" s="98"/>
      <c r="H702" s="98"/>
      <c r="I702" s="98"/>
      <c r="J702" s="98"/>
      <c r="K702" s="98"/>
    </row>
    <row r="703" spans="2:11" ht="13" thickBot="1" x14ac:dyDescent="0.3">
      <c r="B703" s="131">
        <v>546</v>
      </c>
      <c r="C703" s="50">
        <f t="shared" si="567"/>
        <v>1</v>
      </c>
      <c r="D703" s="50">
        <f t="shared" si="568"/>
        <v>1</v>
      </c>
      <c r="E703" s="97"/>
      <c r="G703" s="98"/>
      <c r="H703" s="98"/>
      <c r="I703" s="98"/>
      <c r="J703" s="98"/>
      <c r="K703" s="98"/>
    </row>
    <row r="704" spans="2:11" ht="13" thickBot="1" x14ac:dyDescent="0.3">
      <c r="B704" s="131">
        <v>547</v>
      </c>
      <c r="C704" s="50">
        <f t="shared" si="567"/>
        <v>1</v>
      </c>
      <c r="D704" s="50">
        <f t="shared" si="568"/>
        <v>0</v>
      </c>
      <c r="E704" s="97"/>
      <c r="G704" s="151"/>
      <c r="H704" s="151"/>
      <c r="I704" s="151"/>
      <c r="J704" s="151"/>
      <c r="K704" s="151"/>
    </row>
    <row r="705" spans="2:11" ht="13" thickBot="1" x14ac:dyDescent="0.3">
      <c r="B705" s="131">
        <v>547</v>
      </c>
      <c r="C705" s="50">
        <f t="shared" si="567"/>
        <v>2</v>
      </c>
      <c r="D705" s="50">
        <f t="shared" si="568"/>
        <v>0</v>
      </c>
      <c r="E705" s="97"/>
      <c r="G705" s="98"/>
      <c r="H705" s="98"/>
      <c r="I705" s="98"/>
      <c r="J705" s="98"/>
      <c r="K705" s="98"/>
    </row>
    <row r="706" spans="2:11" ht="13" thickBot="1" x14ac:dyDescent="0.3">
      <c r="B706" s="131">
        <v>547</v>
      </c>
      <c r="C706" s="50">
        <f t="shared" si="567"/>
        <v>3</v>
      </c>
      <c r="D706" s="50">
        <f t="shared" si="568"/>
        <v>3</v>
      </c>
      <c r="E706" s="97"/>
      <c r="G706" s="98"/>
      <c r="H706" s="98"/>
      <c r="I706" s="98"/>
      <c r="J706" s="98"/>
      <c r="K706" s="98"/>
    </row>
    <row r="707" spans="2:11" ht="13" thickBot="1" x14ac:dyDescent="0.3">
      <c r="B707" s="142">
        <v>548</v>
      </c>
      <c r="C707" s="50">
        <f t="shared" si="567"/>
        <v>1</v>
      </c>
      <c r="D707" s="50">
        <f t="shared" si="568"/>
        <v>1</v>
      </c>
      <c r="E707" s="97"/>
      <c r="G707" s="98"/>
      <c r="H707" s="98"/>
      <c r="I707" s="98"/>
      <c r="J707" s="98"/>
      <c r="K707" s="98"/>
    </row>
    <row r="708" spans="2:11" ht="13" thickBot="1" x14ac:dyDescent="0.3">
      <c r="B708" s="131">
        <v>555</v>
      </c>
      <c r="C708" s="50">
        <f t="shared" si="567"/>
        <v>1</v>
      </c>
      <c r="D708" s="50">
        <f t="shared" si="568"/>
        <v>0</v>
      </c>
      <c r="E708" s="97"/>
      <c r="G708" s="98"/>
      <c r="H708" s="98"/>
      <c r="I708" s="98"/>
      <c r="J708" s="98"/>
      <c r="K708" s="98"/>
    </row>
    <row r="709" spans="2:11" ht="13" thickBot="1" x14ac:dyDescent="0.3">
      <c r="B709" s="131">
        <v>555</v>
      </c>
      <c r="C709" s="50">
        <f t="shared" si="567"/>
        <v>2</v>
      </c>
      <c r="D709" s="50">
        <f t="shared" si="568"/>
        <v>2</v>
      </c>
      <c r="E709" s="97"/>
      <c r="G709" s="98"/>
      <c r="H709" s="98"/>
      <c r="I709" s="98"/>
      <c r="J709" s="98"/>
      <c r="K709" s="98"/>
    </row>
    <row r="710" spans="2:11" ht="13" thickBot="1" x14ac:dyDescent="0.3">
      <c r="B710" s="131">
        <v>558</v>
      </c>
      <c r="C710" s="50">
        <f t="shared" si="567"/>
        <v>1</v>
      </c>
      <c r="D710" s="50">
        <f t="shared" si="568"/>
        <v>1</v>
      </c>
      <c r="E710" s="97"/>
      <c r="G710" s="238"/>
      <c r="H710" s="238"/>
      <c r="I710" s="238"/>
      <c r="J710" s="238"/>
      <c r="K710" s="238"/>
    </row>
    <row r="711" spans="2:11" ht="13" thickBot="1" x14ac:dyDescent="0.3">
      <c r="B711" s="131">
        <v>563</v>
      </c>
      <c r="C711" s="50">
        <f t="shared" si="567"/>
        <v>1</v>
      </c>
      <c r="D711" s="50">
        <f t="shared" si="568"/>
        <v>1</v>
      </c>
      <c r="E711" s="97"/>
      <c r="G711" s="98"/>
      <c r="H711" s="98"/>
      <c r="I711" s="98"/>
      <c r="J711" s="98"/>
      <c r="K711" s="98"/>
    </row>
    <row r="712" spans="2:11" ht="13" thickBot="1" x14ac:dyDescent="0.3">
      <c r="B712" s="131">
        <v>571</v>
      </c>
      <c r="C712" s="50">
        <f t="shared" si="567"/>
        <v>1</v>
      </c>
      <c r="D712" s="50">
        <f t="shared" si="568"/>
        <v>0</v>
      </c>
      <c r="E712" s="97"/>
      <c r="G712" s="98"/>
      <c r="H712" s="98"/>
      <c r="I712" s="98"/>
      <c r="J712" s="98"/>
      <c r="K712" s="98"/>
    </row>
    <row r="713" spans="2:11" ht="13" thickBot="1" x14ac:dyDescent="0.3">
      <c r="B713" s="131">
        <v>571</v>
      </c>
      <c r="C713" s="50">
        <f t="shared" si="567"/>
        <v>2</v>
      </c>
      <c r="D713" s="50">
        <f t="shared" si="568"/>
        <v>2</v>
      </c>
      <c r="E713" s="97"/>
      <c r="G713" s="151"/>
      <c r="H713" s="151"/>
      <c r="I713" s="151"/>
      <c r="J713" s="151"/>
      <c r="K713" s="151"/>
    </row>
    <row r="714" spans="2:11" ht="13" thickBot="1" x14ac:dyDescent="0.3">
      <c r="B714" s="131">
        <v>573</v>
      </c>
      <c r="C714" s="50">
        <f t="shared" si="567"/>
        <v>1</v>
      </c>
      <c r="D714" s="50">
        <f t="shared" si="568"/>
        <v>0</v>
      </c>
      <c r="E714" s="97"/>
      <c r="G714" s="98"/>
      <c r="H714" s="98"/>
      <c r="I714" s="98"/>
      <c r="J714" s="98"/>
      <c r="K714" s="98"/>
    </row>
    <row r="715" spans="2:11" ht="13" thickBot="1" x14ac:dyDescent="0.3">
      <c r="B715" s="131">
        <v>573</v>
      </c>
      <c r="C715" s="50">
        <f t="shared" si="567"/>
        <v>2</v>
      </c>
      <c r="D715" s="50">
        <f t="shared" si="568"/>
        <v>2</v>
      </c>
      <c r="E715" s="97"/>
      <c r="G715" s="98"/>
      <c r="H715" s="98"/>
      <c r="I715" s="98"/>
      <c r="J715" s="98"/>
      <c r="K715" s="98"/>
    </row>
    <row r="716" spans="2:11" ht="13" thickBot="1" x14ac:dyDescent="0.3">
      <c r="B716" s="131">
        <v>585</v>
      </c>
      <c r="C716" s="50">
        <f t="shared" si="567"/>
        <v>1</v>
      </c>
      <c r="D716" s="50">
        <f t="shared" si="568"/>
        <v>1</v>
      </c>
      <c r="E716" s="97"/>
      <c r="G716" s="98"/>
      <c r="H716" s="98"/>
      <c r="I716" s="98"/>
      <c r="J716" s="98"/>
      <c r="K716" s="98"/>
    </row>
    <row r="717" spans="2:11" ht="13" thickBot="1" x14ac:dyDescent="0.3">
      <c r="B717" s="131">
        <v>587</v>
      </c>
      <c r="C717" s="50">
        <f t="shared" si="567"/>
        <v>1</v>
      </c>
      <c r="D717" s="50">
        <f t="shared" si="568"/>
        <v>1</v>
      </c>
      <c r="E717" s="97"/>
      <c r="G717" s="151"/>
      <c r="H717" s="151"/>
      <c r="I717" s="151"/>
      <c r="J717" s="151"/>
      <c r="K717" s="151"/>
    </row>
    <row r="718" spans="2:11" ht="13" thickBot="1" x14ac:dyDescent="0.3">
      <c r="B718" s="131">
        <v>604</v>
      </c>
      <c r="C718" s="50">
        <f t="shared" si="567"/>
        <v>1</v>
      </c>
      <c r="D718" s="50">
        <f t="shared" si="568"/>
        <v>0</v>
      </c>
      <c r="E718" s="97"/>
      <c r="G718" s="151"/>
      <c r="H718" s="151"/>
      <c r="I718" s="151"/>
      <c r="J718" s="151"/>
      <c r="K718" s="151"/>
    </row>
    <row r="719" spans="2:11" ht="13" thickBot="1" x14ac:dyDescent="0.3">
      <c r="B719" s="142">
        <v>604</v>
      </c>
      <c r="C719" s="50">
        <f t="shared" si="567"/>
        <v>2</v>
      </c>
      <c r="D719" s="50">
        <f t="shared" si="568"/>
        <v>2</v>
      </c>
      <c r="E719" s="97"/>
      <c r="G719" s="98"/>
      <c r="H719" s="98"/>
      <c r="I719" s="98"/>
      <c r="J719" s="98"/>
      <c r="K719" s="98"/>
    </row>
    <row r="720" spans="2:11" ht="13" thickBot="1" x14ac:dyDescent="0.3">
      <c r="B720" s="131">
        <v>610</v>
      </c>
      <c r="C720" s="50">
        <f t="shared" si="567"/>
        <v>1</v>
      </c>
      <c r="D720" s="50">
        <f t="shared" si="568"/>
        <v>0</v>
      </c>
      <c r="E720" s="97"/>
      <c r="G720" s="98"/>
      <c r="H720" s="98"/>
      <c r="I720" s="98"/>
      <c r="J720" s="98"/>
      <c r="K720" s="98"/>
    </row>
    <row r="721" spans="2:11" ht="13" thickBot="1" x14ac:dyDescent="0.3">
      <c r="B721" s="131">
        <v>610</v>
      </c>
      <c r="C721" s="50">
        <f t="shared" si="567"/>
        <v>2</v>
      </c>
      <c r="D721" s="50">
        <f t="shared" si="568"/>
        <v>2</v>
      </c>
      <c r="E721" s="97"/>
      <c r="G721" s="98"/>
      <c r="H721" s="98"/>
      <c r="I721" s="98"/>
      <c r="J721" s="98"/>
      <c r="K721" s="98"/>
    </row>
    <row r="722" spans="2:11" ht="13" thickBot="1" x14ac:dyDescent="0.3">
      <c r="B722" s="131">
        <v>612</v>
      </c>
      <c r="C722" s="50">
        <f t="shared" si="567"/>
        <v>1</v>
      </c>
      <c r="D722" s="50">
        <f t="shared" si="568"/>
        <v>1</v>
      </c>
      <c r="E722" s="97"/>
      <c r="G722" s="98"/>
      <c r="H722" s="98"/>
      <c r="I722" s="98"/>
      <c r="J722" s="98"/>
      <c r="K722" s="98"/>
    </row>
    <row r="723" spans="2:11" ht="13" thickBot="1" x14ac:dyDescent="0.3">
      <c r="B723" s="131">
        <v>616</v>
      </c>
      <c r="C723" s="50">
        <f t="shared" si="567"/>
        <v>1</v>
      </c>
      <c r="D723" s="50">
        <f t="shared" si="568"/>
        <v>1</v>
      </c>
      <c r="E723" s="97"/>
      <c r="G723" s="98"/>
      <c r="H723" s="98"/>
      <c r="I723" s="98"/>
      <c r="J723" s="98"/>
      <c r="K723" s="98"/>
    </row>
    <row r="724" spans="2:11" ht="13" thickBot="1" x14ac:dyDescent="0.3">
      <c r="B724" s="131">
        <v>618</v>
      </c>
      <c r="C724" s="50">
        <f t="shared" si="567"/>
        <v>1</v>
      </c>
      <c r="D724" s="50">
        <f t="shared" si="568"/>
        <v>1</v>
      </c>
      <c r="E724" s="97"/>
      <c r="G724" s="98"/>
      <c r="H724" s="98"/>
      <c r="I724" s="98"/>
      <c r="J724" s="98"/>
      <c r="K724" s="98"/>
    </row>
    <row r="725" spans="2:11" ht="13" thickBot="1" x14ac:dyDescent="0.3">
      <c r="B725" s="131">
        <v>624</v>
      </c>
      <c r="C725" s="50">
        <f t="shared" si="567"/>
        <v>1</v>
      </c>
      <c r="D725" s="50">
        <f t="shared" si="568"/>
        <v>0</v>
      </c>
      <c r="E725" s="97"/>
      <c r="G725" s="98"/>
      <c r="H725" s="98"/>
      <c r="I725" s="98"/>
      <c r="J725" s="98"/>
      <c r="K725" s="98"/>
    </row>
    <row r="726" spans="2:11" ht="13" thickBot="1" x14ac:dyDescent="0.3">
      <c r="B726" s="131">
        <v>624</v>
      </c>
      <c r="C726" s="50">
        <f t="shared" si="567"/>
        <v>2</v>
      </c>
      <c r="D726" s="50">
        <f t="shared" si="568"/>
        <v>2</v>
      </c>
      <c r="E726" s="97"/>
      <c r="G726" s="151"/>
      <c r="H726" s="151"/>
      <c r="I726" s="151"/>
      <c r="J726" s="151"/>
      <c r="K726" s="151"/>
    </row>
    <row r="727" spans="2:11" ht="13" thickBot="1" x14ac:dyDescent="0.3">
      <c r="B727" s="131">
        <v>638</v>
      </c>
      <c r="C727" s="50">
        <f t="shared" si="567"/>
        <v>1</v>
      </c>
      <c r="D727" s="50">
        <f t="shared" si="568"/>
        <v>1</v>
      </c>
      <c r="E727" s="97"/>
      <c r="G727" s="98"/>
      <c r="H727" s="98"/>
      <c r="I727" s="98"/>
      <c r="J727" s="98"/>
      <c r="K727" s="98"/>
    </row>
    <row r="728" spans="2:11" ht="13" thickBot="1" x14ac:dyDescent="0.3">
      <c r="B728" s="132">
        <v>639</v>
      </c>
      <c r="C728" s="50">
        <f t="shared" si="567"/>
        <v>1</v>
      </c>
      <c r="D728" s="50">
        <f t="shared" si="568"/>
        <v>1</v>
      </c>
      <c r="E728" s="97"/>
      <c r="G728" s="151"/>
      <c r="H728" s="151"/>
      <c r="I728" s="151"/>
      <c r="J728" s="151"/>
      <c r="K728" s="151"/>
    </row>
    <row r="729" spans="2:11" ht="13" thickBot="1" x14ac:dyDescent="0.3">
      <c r="B729" s="158">
        <v>643</v>
      </c>
      <c r="C729" s="50">
        <f t="shared" ref="C729:C792" si="569">IF(B729&lt;&gt;B728,1,C728+1)</f>
        <v>1</v>
      </c>
      <c r="D729" s="50">
        <f t="shared" si="568"/>
        <v>1</v>
      </c>
      <c r="E729" s="97"/>
      <c r="G729" s="98"/>
      <c r="H729" s="98"/>
      <c r="I729" s="98"/>
      <c r="J729" s="98"/>
      <c r="K729" s="98"/>
    </row>
    <row r="730" spans="2:11" ht="13" thickBot="1" x14ac:dyDescent="0.3">
      <c r="B730" s="162">
        <v>647</v>
      </c>
      <c r="C730" s="50">
        <f t="shared" si="569"/>
        <v>1</v>
      </c>
      <c r="D730" s="50">
        <f t="shared" ref="D730:D793" si="570">IF(C730&gt;=C731,C730,0)</f>
        <v>0</v>
      </c>
      <c r="E730" s="97"/>
      <c r="G730" s="98"/>
      <c r="H730" s="98"/>
      <c r="I730" s="98"/>
      <c r="J730" s="98"/>
      <c r="K730" s="98"/>
    </row>
    <row r="731" spans="2:11" ht="13" thickBot="1" x14ac:dyDescent="0.3">
      <c r="B731" s="162">
        <v>647</v>
      </c>
      <c r="C731" s="50">
        <f t="shared" si="569"/>
        <v>2</v>
      </c>
      <c r="D731" s="50">
        <f t="shared" si="570"/>
        <v>2</v>
      </c>
      <c r="E731" s="97"/>
      <c r="G731" s="98"/>
      <c r="H731" s="98"/>
      <c r="I731" s="98"/>
      <c r="J731" s="98"/>
      <c r="K731" s="98"/>
    </row>
    <row r="732" spans="2:11" ht="13" thickBot="1" x14ac:dyDescent="0.3">
      <c r="B732" s="162">
        <v>648</v>
      </c>
      <c r="C732" s="50">
        <f t="shared" si="569"/>
        <v>1</v>
      </c>
      <c r="D732" s="50">
        <f t="shared" si="570"/>
        <v>1</v>
      </c>
      <c r="E732" s="97"/>
      <c r="G732" s="151"/>
      <c r="H732" s="151"/>
      <c r="I732" s="151"/>
      <c r="J732" s="151"/>
      <c r="K732" s="151"/>
    </row>
    <row r="733" spans="2:11" ht="13" thickBot="1" x14ac:dyDescent="0.3">
      <c r="B733" s="250">
        <v>650</v>
      </c>
      <c r="C733" s="50">
        <f t="shared" si="569"/>
        <v>1</v>
      </c>
      <c r="D733" s="50">
        <f t="shared" si="570"/>
        <v>1</v>
      </c>
      <c r="E733" s="97"/>
      <c r="G733" s="98"/>
      <c r="H733" s="98"/>
      <c r="I733" s="98"/>
      <c r="J733" s="98"/>
      <c r="K733" s="98"/>
    </row>
    <row r="734" spans="2:11" ht="13" thickBot="1" x14ac:dyDescent="0.3">
      <c r="B734" s="162">
        <v>651</v>
      </c>
      <c r="C734" s="50">
        <f t="shared" si="569"/>
        <v>1</v>
      </c>
      <c r="D734" s="50">
        <f t="shared" si="570"/>
        <v>1</v>
      </c>
      <c r="E734" s="97"/>
      <c r="G734" s="98"/>
      <c r="H734" s="98"/>
      <c r="I734" s="98"/>
      <c r="J734" s="98"/>
      <c r="K734" s="98"/>
    </row>
    <row r="735" spans="2:11" ht="13" thickBot="1" x14ac:dyDescent="0.3">
      <c r="B735" s="250">
        <v>662</v>
      </c>
      <c r="C735" s="50">
        <f t="shared" si="569"/>
        <v>1</v>
      </c>
      <c r="D735" s="50">
        <f t="shared" si="570"/>
        <v>0</v>
      </c>
      <c r="E735" s="97"/>
      <c r="G735" s="98"/>
      <c r="H735" s="98"/>
      <c r="I735" s="98"/>
      <c r="J735" s="98"/>
      <c r="K735" s="98"/>
    </row>
    <row r="736" spans="2:11" ht="13" thickBot="1" x14ac:dyDescent="0.3">
      <c r="B736" s="162">
        <v>662</v>
      </c>
      <c r="C736" s="50">
        <f t="shared" si="569"/>
        <v>2</v>
      </c>
      <c r="D736" s="50">
        <f t="shared" si="570"/>
        <v>2</v>
      </c>
      <c r="E736" s="97"/>
      <c r="G736" s="151"/>
      <c r="H736" s="151"/>
      <c r="I736" s="151"/>
      <c r="J736" s="151"/>
      <c r="K736" s="151"/>
    </row>
    <row r="737" spans="2:11" ht="13" thickBot="1" x14ac:dyDescent="0.3">
      <c r="B737" s="162">
        <v>665</v>
      </c>
      <c r="C737" s="50">
        <f t="shared" si="569"/>
        <v>1</v>
      </c>
      <c r="D737" s="50">
        <f t="shared" si="570"/>
        <v>1</v>
      </c>
      <c r="E737" s="97"/>
      <c r="G737" s="98"/>
      <c r="H737" s="98"/>
      <c r="I737" s="98"/>
      <c r="J737" s="98"/>
      <c r="K737" s="98"/>
    </row>
    <row r="738" spans="2:11" ht="13" thickBot="1" x14ac:dyDescent="0.3">
      <c r="B738" s="162">
        <v>668</v>
      </c>
      <c r="C738" s="50">
        <f t="shared" si="569"/>
        <v>1</v>
      </c>
      <c r="D738" s="50">
        <f t="shared" si="570"/>
        <v>0</v>
      </c>
      <c r="E738" s="97"/>
      <c r="G738" s="98"/>
      <c r="H738" s="98"/>
      <c r="I738" s="98"/>
      <c r="J738" s="98"/>
      <c r="K738" s="98"/>
    </row>
    <row r="739" spans="2:11" ht="13" thickBot="1" x14ac:dyDescent="0.3">
      <c r="B739" s="162">
        <v>668</v>
      </c>
      <c r="C739" s="50">
        <f t="shared" si="569"/>
        <v>2</v>
      </c>
      <c r="D739" s="50">
        <f t="shared" si="570"/>
        <v>2</v>
      </c>
      <c r="E739" s="97"/>
      <c r="G739" s="98"/>
      <c r="H739" s="98"/>
      <c r="I739" s="98"/>
      <c r="J739" s="98"/>
      <c r="K739" s="98"/>
    </row>
    <row r="740" spans="2:11" ht="13" thickBot="1" x14ac:dyDescent="0.3">
      <c r="B740" s="162">
        <v>694</v>
      </c>
      <c r="C740" s="50">
        <f t="shared" si="569"/>
        <v>1</v>
      </c>
      <c r="D740" s="50">
        <f t="shared" si="570"/>
        <v>1</v>
      </c>
      <c r="E740" s="97"/>
      <c r="G740" s="98"/>
      <c r="H740" s="98"/>
      <c r="I740" s="98"/>
      <c r="J740" s="98"/>
      <c r="K740" s="98"/>
    </row>
    <row r="741" spans="2:11" ht="13" thickBot="1" x14ac:dyDescent="0.3">
      <c r="B741" s="162">
        <v>703</v>
      </c>
      <c r="C741" s="50">
        <f t="shared" si="569"/>
        <v>1</v>
      </c>
      <c r="D741" s="50">
        <f t="shared" si="570"/>
        <v>0</v>
      </c>
      <c r="E741" s="97"/>
      <c r="G741" s="98"/>
      <c r="H741" s="98"/>
      <c r="I741" s="98"/>
      <c r="J741" s="98"/>
      <c r="K741" s="98"/>
    </row>
    <row r="742" spans="2:11" ht="13" thickBot="1" x14ac:dyDescent="0.3">
      <c r="B742" s="162">
        <v>703</v>
      </c>
      <c r="C742" s="50">
        <f t="shared" si="569"/>
        <v>2</v>
      </c>
      <c r="D742" s="50">
        <f t="shared" si="570"/>
        <v>2</v>
      </c>
      <c r="E742" s="97"/>
      <c r="G742" s="151"/>
      <c r="H742" s="151"/>
      <c r="I742" s="151"/>
      <c r="J742" s="151"/>
      <c r="K742" s="151"/>
    </row>
    <row r="743" spans="2:11" ht="13" thickBot="1" x14ac:dyDescent="0.3">
      <c r="B743" s="164">
        <v>706</v>
      </c>
      <c r="C743" s="50">
        <f t="shared" si="569"/>
        <v>1</v>
      </c>
      <c r="D743" s="50">
        <f t="shared" si="570"/>
        <v>1</v>
      </c>
      <c r="E743" s="97"/>
      <c r="G743" s="98"/>
      <c r="H743" s="98"/>
      <c r="I743" s="98"/>
      <c r="J743" s="98"/>
      <c r="K743" s="98"/>
    </row>
    <row r="744" spans="2:11" ht="13" thickBot="1" x14ac:dyDescent="0.3">
      <c r="B744" s="164">
        <v>708</v>
      </c>
      <c r="C744" s="50">
        <f t="shared" si="569"/>
        <v>1</v>
      </c>
      <c r="D744" s="50">
        <f t="shared" si="570"/>
        <v>1</v>
      </c>
      <c r="E744" s="97"/>
      <c r="G744" s="238"/>
      <c r="H744" s="238"/>
      <c r="I744" s="238"/>
      <c r="J744" s="238"/>
      <c r="K744" s="238"/>
    </row>
    <row r="745" spans="2:11" ht="13" thickBot="1" x14ac:dyDescent="0.3">
      <c r="B745" s="162">
        <v>710</v>
      </c>
      <c r="C745" s="50">
        <f t="shared" si="569"/>
        <v>1</v>
      </c>
      <c r="D745" s="50">
        <f t="shared" si="570"/>
        <v>0</v>
      </c>
      <c r="E745" s="97"/>
      <c r="G745" s="98"/>
      <c r="H745" s="98"/>
      <c r="I745" s="98"/>
      <c r="J745" s="98"/>
      <c r="K745" s="98"/>
    </row>
    <row r="746" spans="2:11" ht="13" thickBot="1" x14ac:dyDescent="0.3">
      <c r="B746" s="162">
        <v>710</v>
      </c>
      <c r="C746" s="50">
        <f t="shared" si="569"/>
        <v>2</v>
      </c>
      <c r="D746" s="50">
        <f t="shared" si="570"/>
        <v>0</v>
      </c>
      <c r="E746" s="97"/>
      <c r="G746" s="98"/>
      <c r="H746" s="98"/>
      <c r="I746" s="98"/>
      <c r="J746" s="98"/>
      <c r="K746" s="98"/>
    </row>
    <row r="747" spans="2:11" ht="13" thickBot="1" x14ac:dyDescent="0.3">
      <c r="B747" s="162">
        <v>710</v>
      </c>
      <c r="C747" s="50">
        <f t="shared" si="569"/>
        <v>3</v>
      </c>
      <c r="D747" s="50">
        <f t="shared" si="570"/>
        <v>3</v>
      </c>
      <c r="E747" s="97"/>
      <c r="G747" s="98"/>
      <c r="H747" s="98"/>
      <c r="I747" s="98"/>
      <c r="J747" s="98"/>
      <c r="K747" s="98"/>
    </row>
    <row r="748" spans="2:11" ht="13" thickBot="1" x14ac:dyDescent="0.3">
      <c r="B748" s="250">
        <v>716</v>
      </c>
      <c r="C748" s="50">
        <f t="shared" si="569"/>
        <v>1</v>
      </c>
      <c r="D748" s="50">
        <f t="shared" si="570"/>
        <v>0</v>
      </c>
      <c r="E748" s="97"/>
      <c r="G748" s="98"/>
      <c r="H748" s="98"/>
      <c r="I748" s="98"/>
      <c r="J748" s="98"/>
      <c r="K748" s="98"/>
    </row>
    <row r="749" spans="2:11" ht="13" thickBot="1" x14ac:dyDescent="0.3">
      <c r="B749" s="162">
        <v>716</v>
      </c>
      <c r="C749" s="50">
        <f t="shared" si="569"/>
        <v>2</v>
      </c>
      <c r="D749" s="50">
        <f t="shared" si="570"/>
        <v>0</v>
      </c>
      <c r="E749" s="97"/>
      <c r="G749" s="98"/>
      <c r="H749" s="98"/>
      <c r="I749" s="98"/>
      <c r="J749" s="98"/>
      <c r="K749" s="98"/>
    </row>
    <row r="750" spans="2:11" ht="13" thickBot="1" x14ac:dyDescent="0.3">
      <c r="B750" s="164">
        <v>716</v>
      </c>
      <c r="C750" s="50">
        <f t="shared" si="569"/>
        <v>3</v>
      </c>
      <c r="D750" s="50">
        <f t="shared" si="570"/>
        <v>0</v>
      </c>
      <c r="E750" s="97"/>
      <c r="G750" s="98"/>
      <c r="H750" s="98"/>
      <c r="I750" s="98"/>
      <c r="J750" s="98"/>
      <c r="K750" s="98"/>
    </row>
    <row r="751" spans="2:11" ht="13" thickBot="1" x14ac:dyDescent="0.3">
      <c r="B751" s="162">
        <v>716</v>
      </c>
      <c r="C751" s="50">
        <f t="shared" si="569"/>
        <v>4</v>
      </c>
      <c r="D751" s="50">
        <f t="shared" si="570"/>
        <v>0</v>
      </c>
      <c r="E751" s="97"/>
      <c r="G751" s="98"/>
      <c r="H751" s="98"/>
      <c r="I751" s="98"/>
      <c r="J751" s="98"/>
      <c r="K751" s="98"/>
    </row>
    <row r="752" spans="2:11" ht="13" thickBot="1" x14ac:dyDescent="0.3">
      <c r="B752" s="162">
        <v>716</v>
      </c>
      <c r="C752" s="50">
        <f t="shared" si="569"/>
        <v>5</v>
      </c>
      <c r="D752" s="50">
        <f t="shared" si="570"/>
        <v>5</v>
      </c>
      <c r="E752" s="97"/>
      <c r="G752" s="98"/>
      <c r="H752" s="98"/>
      <c r="I752" s="98"/>
      <c r="J752" s="98"/>
      <c r="K752" s="98"/>
    </row>
    <row r="753" spans="2:11" ht="13" thickBot="1" x14ac:dyDescent="0.3">
      <c r="B753" s="162">
        <v>744</v>
      </c>
      <c r="C753" s="50">
        <f t="shared" si="569"/>
        <v>1</v>
      </c>
      <c r="D753" s="50">
        <f t="shared" si="570"/>
        <v>1</v>
      </c>
      <c r="E753" s="97"/>
      <c r="G753" s="98"/>
      <c r="H753" s="98"/>
      <c r="I753" s="98"/>
      <c r="J753" s="98"/>
      <c r="K753" s="98"/>
    </row>
    <row r="754" spans="2:11" ht="13" thickBot="1" x14ac:dyDescent="0.3">
      <c r="B754" s="162">
        <v>753</v>
      </c>
      <c r="C754" s="50">
        <f t="shared" si="569"/>
        <v>1</v>
      </c>
      <c r="D754" s="50">
        <f t="shared" si="570"/>
        <v>1</v>
      </c>
      <c r="E754" s="97"/>
      <c r="G754" s="151"/>
      <c r="H754" s="151"/>
      <c r="I754" s="151"/>
      <c r="J754" s="151"/>
      <c r="K754" s="151"/>
    </row>
    <row r="755" spans="2:11" ht="13" thickBot="1" x14ac:dyDescent="0.3">
      <c r="B755" s="162">
        <v>766</v>
      </c>
      <c r="C755" s="50">
        <f t="shared" si="569"/>
        <v>1</v>
      </c>
      <c r="D755" s="50">
        <f t="shared" si="570"/>
        <v>1</v>
      </c>
      <c r="E755" s="97"/>
      <c r="G755" s="238"/>
      <c r="H755" s="238"/>
      <c r="I755" s="238"/>
      <c r="J755" s="238"/>
      <c r="K755" s="238"/>
    </row>
    <row r="756" spans="2:11" ht="13" thickBot="1" x14ac:dyDescent="0.3">
      <c r="B756" s="162">
        <v>768</v>
      </c>
      <c r="C756" s="50">
        <f t="shared" si="569"/>
        <v>1</v>
      </c>
      <c r="D756" s="50">
        <f t="shared" si="570"/>
        <v>0</v>
      </c>
      <c r="E756" s="97"/>
      <c r="G756" s="151"/>
      <c r="H756" s="151"/>
      <c r="I756" s="151"/>
      <c r="J756" s="151"/>
      <c r="K756" s="151"/>
    </row>
    <row r="757" spans="2:11" ht="13" thickBot="1" x14ac:dyDescent="0.3">
      <c r="B757" s="162">
        <v>768</v>
      </c>
      <c r="C757" s="50">
        <f t="shared" si="569"/>
        <v>2</v>
      </c>
      <c r="D757" s="50">
        <f t="shared" si="570"/>
        <v>2</v>
      </c>
      <c r="E757" s="97"/>
      <c r="G757" s="98"/>
      <c r="H757" s="98"/>
      <c r="I757" s="98"/>
      <c r="J757" s="98"/>
      <c r="K757" s="98"/>
    </row>
    <row r="758" spans="2:11" ht="13" thickBot="1" x14ac:dyDescent="0.3">
      <c r="B758" s="250">
        <v>781</v>
      </c>
      <c r="C758" s="50">
        <f t="shared" si="569"/>
        <v>1</v>
      </c>
      <c r="D758" s="50">
        <f t="shared" si="570"/>
        <v>1</v>
      </c>
      <c r="E758" s="97"/>
      <c r="G758" s="98"/>
      <c r="H758" s="98"/>
      <c r="I758" s="98"/>
      <c r="J758" s="98"/>
      <c r="K758" s="98"/>
    </row>
    <row r="759" spans="2:11" ht="13" thickBot="1" x14ac:dyDescent="0.3">
      <c r="B759" s="162">
        <v>782</v>
      </c>
      <c r="C759" s="50">
        <f t="shared" si="569"/>
        <v>1</v>
      </c>
      <c r="D759" s="50">
        <f t="shared" si="570"/>
        <v>0</v>
      </c>
      <c r="E759" s="97"/>
      <c r="G759" s="151"/>
      <c r="H759" s="151"/>
      <c r="I759" s="151"/>
      <c r="J759" s="151"/>
      <c r="K759" s="151"/>
    </row>
    <row r="760" spans="2:11" ht="13" thickBot="1" x14ac:dyDescent="0.3">
      <c r="B760" s="162">
        <v>782</v>
      </c>
      <c r="C760" s="50">
        <f t="shared" si="569"/>
        <v>2</v>
      </c>
      <c r="D760" s="50">
        <f t="shared" si="570"/>
        <v>2</v>
      </c>
      <c r="E760" s="97"/>
      <c r="G760" s="98"/>
      <c r="H760" s="98"/>
      <c r="I760" s="98"/>
      <c r="J760" s="98"/>
      <c r="K760" s="98"/>
    </row>
    <row r="761" spans="2:11" ht="13" thickBot="1" x14ac:dyDescent="0.3">
      <c r="B761" s="162">
        <v>811</v>
      </c>
      <c r="C761" s="50">
        <f t="shared" si="569"/>
        <v>1</v>
      </c>
      <c r="D761" s="50">
        <f t="shared" si="570"/>
        <v>0</v>
      </c>
      <c r="E761" s="97"/>
      <c r="G761" s="151"/>
      <c r="H761" s="151"/>
      <c r="I761" s="151"/>
      <c r="J761" s="151"/>
      <c r="K761" s="151"/>
    </row>
    <row r="762" spans="2:11" ht="13" thickBot="1" x14ac:dyDescent="0.3">
      <c r="B762" s="162">
        <v>811</v>
      </c>
      <c r="C762" s="50">
        <f t="shared" si="569"/>
        <v>2</v>
      </c>
      <c r="D762" s="50">
        <f t="shared" si="570"/>
        <v>0</v>
      </c>
      <c r="E762" s="97"/>
      <c r="G762" s="98"/>
      <c r="H762" s="98"/>
      <c r="I762" s="98"/>
      <c r="J762" s="98"/>
      <c r="K762" s="98"/>
    </row>
    <row r="763" spans="2:11" ht="13" thickBot="1" x14ac:dyDescent="0.3">
      <c r="B763" s="162">
        <v>811</v>
      </c>
      <c r="C763" s="50">
        <f t="shared" si="569"/>
        <v>3</v>
      </c>
      <c r="D763" s="50">
        <f t="shared" si="570"/>
        <v>3</v>
      </c>
      <c r="E763" s="97"/>
      <c r="G763" s="98"/>
      <c r="H763" s="98"/>
      <c r="I763" s="98"/>
      <c r="J763" s="98"/>
      <c r="K763" s="98"/>
    </row>
    <row r="764" spans="2:11" ht="13" thickBot="1" x14ac:dyDescent="0.3">
      <c r="B764" s="164">
        <v>814</v>
      </c>
      <c r="C764" s="50">
        <f t="shared" si="569"/>
        <v>1</v>
      </c>
      <c r="D764" s="50">
        <f t="shared" si="570"/>
        <v>1</v>
      </c>
      <c r="E764" s="97"/>
      <c r="G764" s="98"/>
      <c r="H764" s="98"/>
      <c r="I764" s="98"/>
      <c r="J764" s="98"/>
      <c r="K764" s="98"/>
    </row>
    <row r="765" spans="2:11" ht="13" thickBot="1" x14ac:dyDescent="0.3">
      <c r="B765" s="162">
        <v>816</v>
      </c>
      <c r="C765" s="50">
        <f t="shared" si="569"/>
        <v>1</v>
      </c>
      <c r="D765" s="50">
        <f t="shared" si="570"/>
        <v>0</v>
      </c>
      <c r="E765" s="97"/>
      <c r="G765" s="98"/>
      <c r="H765" s="98"/>
      <c r="I765" s="98"/>
      <c r="J765" s="98"/>
      <c r="K765" s="98"/>
    </row>
    <row r="766" spans="2:11" ht="13" thickBot="1" x14ac:dyDescent="0.3">
      <c r="B766" s="162">
        <v>816</v>
      </c>
      <c r="C766" s="50">
        <f t="shared" si="569"/>
        <v>2</v>
      </c>
      <c r="D766" s="50">
        <f t="shared" si="570"/>
        <v>2</v>
      </c>
      <c r="E766" s="97"/>
      <c r="G766" s="238"/>
      <c r="H766" s="238"/>
      <c r="I766" s="238"/>
      <c r="J766" s="238"/>
      <c r="K766" s="238"/>
    </row>
    <row r="767" spans="2:11" ht="13" thickBot="1" x14ac:dyDescent="0.3">
      <c r="B767" s="162">
        <v>818</v>
      </c>
      <c r="C767" s="50">
        <f t="shared" si="569"/>
        <v>1</v>
      </c>
      <c r="D767" s="50">
        <f t="shared" si="570"/>
        <v>0</v>
      </c>
      <c r="E767" s="97"/>
      <c r="G767" s="98"/>
      <c r="H767" s="98"/>
      <c r="I767" s="98"/>
      <c r="J767" s="98"/>
      <c r="K767" s="98"/>
    </row>
    <row r="768" spans="2:11" ht="13" thickBot="1" x14ac:dyDescent="0.3">
      <c r="B768" s="250">
        <v>818</v>
      </c>
      <c r="C768" s="50">
        <f t="shared" si="569"/>
        <v>2</v>
      </c>
      <c r="D768" s="50">
        <f t="shared" si="570"/>
        <v>2</v>
      </c>
      <c r="E768" s="97"/>
      <c r="G768" s="98"/>
      <c r="H768" s="98"/>
      <c r="I768" s="98"/>
      <c r="J768" s="98"/>
      <c r="K768" s="98"/>
    </row>
    <row r="769" spans="2:11" ht="13" thickBot="1" x14ac:dyDescent="0.3">
      <c r="B769" s="164">
        <v>824</v>
      </c>
      <c r="C769" s="50">
        <f t="shared" si="569"/>
        <v>1</v>
      </c>
      <c r="D769" s="50">
        <f t="shared" si="570"/>
        <v>1</v>
      </c>
      <c r="E769" s="97"/>
      <c r="G769" s="98"/>
      <c r="H769" s="98"/>
      <c r="I769" s="98"/>
      <c r="J769" s="98"/>
      <c r="K769" s="98"/>
    </row>
    <row r="770" spans="2:11" ht="13" thickBot="1" x14ac:dyDescent="0.3">
      <c r="B770" s="162">
        <v>842</v>
      </c>
      <c r="C770" s="50">
        <f t="shared" si="569"/>
        <v>1</v>
      </c>
      <c r="D770" s="50">
        <f t="shared" si="570"/>
        <v>1</v>
      </c>
      <c r="E770" s="97"/>
      <c r="G770" s="98"/>
      <c r="H770" s="98"/>
      <c r="I770" s="98"/>
      <c r="J770" s="98"/>
      <c r="K770" s="98"/>
    </row>
    <row r="771" spans="2:11" ht="13" thickBot="1" x14ac:dyDescent="0.3">
      <c r="B771" s="162">
        <v>858</v>
      </c>
      <c r="C771" s="50">
        <f t="shared" si="569"/>
        <v>1</v>
      </c>
      <c r="D771" s="50">
        <f t="shared" si="570"/>
        <v>1</v>
      </c>
      <c r="E771" s="97"/>
      <c r="G771" s="98"/>
      <c r="H771" s="98"/>
      <c r="I771" s="98"/>
      <c r="J771" s="98"/>
      <c r="K771" s="98"/>
    </row>
    <row r="772" spans="2:11" ht="13" thickBot="1" x14ac:dyDescent="0.3">
      <c r="B772" s="162">
        <v>862</v>
      </c>
      <c r="C772" s="50">
        <f t="shared" si="569"/>
        <v>1</v>
      </c>
      <c r="D772" s="50">
        <f t="shared" si="570"/>
        <v>1</v>
      </c>
      <c r="E772" s="97"/>
      <c r="G772" s="98"/>
      <c r="H772" s="98"/>
      <c r="I772" s="98"/>
      <c r="J772" s="98"/>
      <c r="K772" s="98"/>
    </row>
    <row r="773" spans="2:11" ht="13" thickBot="1" x14ac:dyDescent="0.3">
      <c r="B773" s="250">
        <v>868</v>
      </c>
      <c r="C773" s="50">
        <f t="shared" si="569"/>
        <v>1</v>
      </c>
      <c r="D773" s="50">
        <f t="shared" si="570"/>
        <v>0</v>
      </c>
      <c r="E773" s="97"/>
      <c r="G773" s="98"/>
      <c r="H773" s="98"/>
      <c r="I773" s="98"/>
      <c r="J773" s="98"/>
      <c r="K773" s="98"/>
    </row>
    <row r="774" spans="2:11" ht="13" thickBot="1" x14ac:dyDescent="0.3">
      <c r="B774" s="162">
        <v>868</v>
      </c>
      <c r="C774" s="50">
        <f t="shared" si="569"/>
        <v>2</v>
      </c>
      <c r="D774" s="50">
        <f t="shared" si="570"/>
        <v>0</v>
      </c>
      <c r="E774" s="97"/>
      <c r="G774" s="151"/>
      <c r="H774" s="151"/>
      <c r="I774" s="151"/>
      <c r="J774" s="151"/>
      <c r="K774" s="151"/>
    </row>
    <row r="775" spans="2:11" ht="13" thickBot="1" x14ac:dyDescent="0.3">
      <c r="B775" s="162">
        <v>868</v>
      </c>
      <c r="C775" s="50">
        <f t="shared" si="569"/>
        <v>3</v>
      </c>
      <c r="D775" s="50">
        <f t="shared" si="570"/>
        <v>0</v>
      </c>
      <c r="E775" s="97"/>
      <c r="G775" s="151"/>
      <c r="H775" s="151"/>
      <c r="I775" s="151"/>
      <c r="J775" s="151"/>
      <c r="K775" s="151"/>
    </row>
    <row r="776" spans="2:11" ht="13" thickBot="1" x14ac:dyDescent="0.3">
      <c r="B776" s="162">
        <v>868</v>
      </c>
      <c r="C776" s="50">
        <f t="shared" si="569"/>
        <v>4</v>
      </c>
      <c r="D776" s="50">
        <f t="shared" si="570"/>
        <v>4</v>
      </c>
      <c r="E776" s="97"/>
      <c r="G776" s="98"/>
      <c r="H776" s="98"/>
      <c r="I776" s="98"/>
      <c r="J776" s="98"/>
      <c r="K776" s="98"/>
    </row>
    <row r="777" spans="2:11" ht="13" thickBot="1" x14ac:dyDescent="0.3">
      <c r="B777" s="162">
        <v>870</v>
      </c>
      <c r="C777" s="50">
        <f t="shared" si="569"/>
        <v>1</v>
      </c>
      <c r="D777" s="50">
        <f t="shared" si="570"/>
        <v>1</v>
      </c>
      <c r="E777" s="97"/>
      <c r="G777" s="98"/>
      <c r="H777" s="98"/>
      <c r="I777" s="98"/>
      <c r="J777" s="98"/>
      <c r="K777" s="98"/>
    </row>
    <row r="778" spans="2:11" ht="13" thickBot="1" x14ac:dyDescent="0.3">
      <c r="B778" s="164">
        <v>888</v>
      </c>
      <c r="C778" s="50">
        <f t="shared" si="569"/>
        <v>1</v>
      </c>
      <c r="D778" s="50">
        <f t="shared" si="570"/>
        <v>1</v>
      </c>
      <c r="E778" s="97"/>
      <c r="G778" s="98"/>
      <c r="H778" s="98"/>
      <c r="I778" s="98"/>
      <c r="J778" s="98"/>
      <c r="K778" s="98"/>
    </row>
    <row r="779" spans="2:11" ht="13" thickBot="1" x14ac:dyDescent="0.3">
      <c r="B779" s="162">
        <v>910</v>
      </c>
      <c r="C779" s="50">
        <f t="shared" si="569"/>
        <v>1</v>
      </c>
      <c r="D779" s="50">
        <f t="shared" si="570"/>
        <v>0</v>
      </c>
      <c r="E779" s="97"/>
      <c r="G779" s="98"/>
      <c r="H779" s="98"/>
      <c r="I779" s="98"/>
      <c r="J779" s="98"/>
      <c r="K779" s="98"/>
    </row>
    <row r="780" spans="2:11" ht="13" thickBot="1" x14ac:dyDescent="0.3">
      <c r="B780" s="162">
        <v>910</v>
      </c>
      <c r="C780" s="50">
        <f t="shared" si="569"/>
        <v>2</v>
      </c>
      <c r="D780" s="50">
        <f t="shared" si="570"/>
        <v>0</v>
      </c>
      <c r="E780" s="97"/>
      <c r="G780" s="98"/>
      <c r="H780" s="98"/>
      <c r="I780" s="98"/>
      <c r="J780" s="98"/>
      <c r="K780" s="98"/>
    </row>
    <row r="781" spans="2:11" ht="13" thickBot="1" x14ac:dyDescent="0.3">
      <c r="B781" s="162">
        <v>910</v>
      </c>
      <c r="C781" s="50">
        <f t="shared" si="569"/>
        <v>3</v>
      </c>
      <c r="D781" s="50">
        <f t="shared" si="570"/>
        <v>3</v>
      </c>
      <c r="E781" s="97"/>
      <c r="G781" s="98"/>
      <c r="H781" s="98"/>
      <c r="I781" s="98"/>
      <c r="J781" s="98"/>
      <c r="K781" s="98"/>
    </row>
    <row r="782" spans="2:11" ht="13" thickBot="1" x14ac:dyDescent="0.3">
      <c r="B782" s="162">
        <v>930</v>
      </c>
      <c r="C782" s="50">
        <f t="shared" si="569"/>
        <v>1</v>
      </c>
      <c r="D782" s="50">
        <f t="shared" si="570"/>
        <v>1</v>
      </c>
      <c r="E782" s="97"/>
      <c r="G782" s="98"/>
      <c r="H782" s="98"/>
      <c r="I782" s="98"/>
      <c r="J782" s="98"/>
      <c r="K782" s="98"/>
    </row>
    <row r="783" spans="2:11" ht="13" thickBot="1" x14ac:dyDescent="0.3">
      <c r="B783" s="162">
        <v>931</v>
      </c>
      <c r="C783" s="50">
        <f t="shared" si="569"/>
        <v>1</v>
      </c>
      <c r="D783" s="50">
        <f t="shared" si="570"/>
        <v>1</v>
      </c>
      <c r="E783" s="97"/>
      <c r="G783" s="98"/>
      <c r="H783" s="98"/>
      <c r="I783" s="98"/>
      <c r="J783" s="98"/>
      <c r="K783" s="98"/>
    </row>
    <row r="784" spans="2:11" ht="13" thickBot="1" x14ac:dyDescent="0.3">
      <c r="B784" s="162">
        <v>933</v>
      </c>
      <c r="C784" s="50">
        <f t="shared" si="569"/>
        <v>1</v>
      </c>
      <c r="D784" s="50">
        <f t="shared" si="570"/>
        <v>1</v>
      </c>
      <c r="E784" s="97"/>
      <c r="G784" s="98"/>
      <c r="H784" s="98"/>
      <c r="I784" s="98"/>
      <c r="J784" s="98"/>
      <c r="K784" s="98"/>
    </row>
    <row r="785" spans="2:11" ht="13" thickBot="1" x14ac:dyDescent="0.3">
      <c r="B785" s="162">
        <v>942</v>
      </c>
      <c r="C785" s="50">
        <f t="shared" si="569"/>
        <v>1</v>
      </c>
      <c r="D785" s="50">
        <f t="shared" si="570"/>
        <v>1</v>
      </c>
      <c r="E785" s="97"/>
      <c r="G785" s="98"/>
      <c r="H785" s="98"/>
      <c r="I785" s="98"/>
      <c r="J785" s="98"/>
      <c r="K785" s="98"/>
    </row>
    <row r="786" spans="2:11" ht="13" thickBot="1" x14ac:dyDescent="0.3">
      <c r="B786" s="162">
        <v>945</v>
      </c>
      <c r="C786" s="50">
        <f t="shared" si="569"/>
        <v>1</v>
      </c>
      <c r="D786" s="50">
        <f t="shared" si="570"/>
        <v>1</v>
      </c>
      <c r="E786" s="97"/>
      <c r="G786" s="98"/>
      <c r="H786" s="98"/>
      <c r="I786" s="98"/>
      <c r="J786" s="98"/>
      <c r="K786" s="98"/>
    </row>
    <row r="787" spans="2:11" ht="13" thickBot="1" x14ac:dyDescent="0.3">
      <c r="B787" s="162">
        <v>968</v>
      </c>
      <c r="C787" s="50">
        <f t="shared" si="569"/>
        <v>1</v>
      </c>
      <c r="D787" s="50">
        <f t="shared" si="570"/>
        <v>0</v>
      </c>
      <c r="E787" s="97"/>
      <c r="G787" s="98"/>
      <c r="H787" s="98"/>
      <c r="I787" s="98"/>
      <c r="J787" s="98"/>
      <c r="K787" s="98"/>
    </row>
    <row r="788" spans="2:11" ht="13" thickBot="1" x14ac:dyDescent="0.3">
      <c r="B788" s="164">
        <v>968</v>
      </c>
      <c r="C788" s="50">
        <f t="shared" si="569"/>
        <v>2</v>
      </c>
      <c r="D788" s="50">
        <f t="shared" si="570"/>
        <v>0</v>
      </c>
      <c r="E788" s="97"/>
      <c r="G788" s="98"/>
      <c r="H788" s="98"/>
      <c r="I788" s="98"/>
      <c r="J788" s="98"/>
      <c r="K788" s="98"/>
    </row>
    <row r="789" spans="2:11" ht="13" thickBot="1" x14ac:dyDescent="0.3">
      <c r="B789" s="162">
        <v>968</v>
      </c>
      <c r="C789" s="50">
        <f t="shared" si="569"/>
        <v>3</v>
      </c>
      <c r="D789" s="50">
        <f t="shared" si="570"/>
        <v>0</v>
      </c>
      <c r="E789" s="97"/>
      <c r="G789" s="98"/>
      <c r="H789" s="98"/>
      <c r="I789" s="98"/>
      <c r="J789" s="98"/>
      <c r="K789" s="98"/>
    </row>
    <row r="790" spans="2:11" ht="13" thickBot="1" x14ac:dyDescent="0.3">
      <c r="B790" s="162">
        <v>968</v>
      </c>
      <c r="C790" s="50">
        <f t="shared" si="569"/>
        <v>4</v>
      </c>
      <c r="D790" s="50">
        <f t="shared" si="570"/>
        <v>4</v>
      </c>
      <c r="E790" s="97"/>
      <c r="G790" s="98"/>
      <c r="H790" s="98"/>
      <c r="I790" s="98"/>
      <c r="J790" s="98"/>
      <c r="K790" s="98"/>
    </row>
    <row r="791" spans="2:11" ht="13" thickBot="1" x14ac:dyDescent="0.3">
      <c r="B791" s="162">
        <v>971</v>
      </c>
      <c r="C791" s="50">
        <f t="shared" si="569"/>
        <v>1</v>
      </c>
      <c r="D791" s="50">
        <f t="shared" si="570"/>
        <v>0</v>
      </c>
      <c r="E791" s="97"/>
      <c r="G791" s="238"/>
      <c r="H791" s="238"/>
      <c r="I791" s="238"/>
      <c r="J791" s="238"/>
      <c r="K791" s="238"/>
    </row>
    <row r="792" spans="2:11" ht="13" thickBot="1" x14ac:dyDescent="0.3">
      <c r="B792" s="162">
        <v>971</v>
      </c>
      <c r="C792" s="50">
        <f t="shared" si="569"/>
        <v>2</v>
      </c>
      <c r="D792" s="50">
        <f t="shared" si="570"/>
        <v>0</v>
      </c>
      <c r="E792" s="97"/>
      <c r="G792" s="98"/>
      <c r="H792" s="98"/>
      <c r="I792" s="98"/>
      <c r="J792" s="98"/>
      <c r="K792" s="98"/>
    </row>
    <row r="793" spans="2:11" ht="13" thickBot="1" x14ac:dyDescent="0.3">
      <c r="B793" s="164">
        <v>971</v>
      </c>
      <c r="C793" s="50">
        <f t="shared" ref="C793:C856" si="571">IF(B793&lt;&gt;B792,1,C792+1)</f>
        <v>3</v>
      </c>
      <c r="D793" s="50">
        <f t="shared" si="570"/>
        <v>3</v>
      </c>
      <c r="E793" s="97"/>
      <c r="G793" s="98"/>
      <c r="H793" s="98"/>
      <c r="I793" s="98"/>
      <c r="J793" s="98"/>
      <c r="K793" s="98"/>
    </row>
    <row r="794" spans="2:11" ht="13" thickBot="1" x14ac:dyDescent="0.3">
      <c r="B794" s="162">
        <v>973</v>
      </c>
      <c r="C794" s="50">
        <f t="shared" si="571"/>
        <v>1</v>
      </c>
      <c r="D794" s="50">
        <f t="shared" ref="D794:D857" si="572">IF(C794&gt;=C795,C794,0)</f>
        <v>1</v>
      </c>
      <c r="E794" s="97"/>
      <c r="G794" s="98"/>
      <c r="H794" s="98"/>
      <c r="I794" s="98"/>
      <c r="J794" s="98"/>
      <c r="K794" s="98"/>
    </row>
    <row r="795" spans="2:11" ht="13" thickBot="1" x14ac:dyDescent="0.3">
      <c r="B795" s="162">
        <v>980</v>
      </c>
      <c r="C795" s="50">
        <f t="shared" si="571"/>
        <v>1</v>
      </c>
      <c r="D795" s="50">
        <f t="shared" si="572"/>
        <v>0</v>
      </c>
      <c r="E795" s="97"/>
      <c r="G795" s="98"/>
      <c r="H795" s="98"/>
      <c r="I795" s="98"/>
      <c r="J795" s="98"/>
      <c r="K795" s="98"/>
    </row>
    <row r="796" spans="2:11" ht="13" thickBot="1" x14ac:dyDescent="0.3">
      <c r="B796" s="162">
        <v>980</v>
      </c>
      <c r="C796" s="50">
        <f t="shared" si="571"/>
        <v>2</v>
      </c>
      <c r="D796" s="50">
        <f t="shared" si="572"/>
        <v>2</v>
      </c>
      <c r="E796" s="97"/>
      <c r="G796" s="238"/>
      <c r="H796" s="238"/>
      <c r="I796" s="238"/>
      <c r="J796" s="238"/>
      <c r="K796" s="238"/>
    </row>
    <row r="797" spans="2:11" ht="13" thickBot="1" x14ac:dyDescent="0.3">
      <c r="B797" s="162">
        <v>987</v>
      </c>
      <c r="C797" s="50">
        <f t="shared" si="571"/>
        <v>1</v>
      </c>
      <c r="D797" s="50">
        <f t="shared" si="572"/>
        <v>0</v>
      </c>
      <c r="E797" s="97"/>
      <c r="G797" s="98"/>
      <c r="H797" s="98"/>
      <c r="I797" s="98"/>
      <c r="J797" s="98"/>
      <c r="K797" s="98"/>
    </row>
    <row r="798" spans="2:11" ht="13" thickBot="1" x14ac:dyDescent="0.3">
      <c r="B798" s="162">
        <v>987</v>
      </c>
      <c r="C798" s="50">
        <f t="shared" si="571"/>
        <v>2</v>
      </c>
      <c r="D798" s="50">
        <f t="shared" si="572"/>
        <v>0</v>
      </c>
      <c r="E798" s="97"/>
      <c r="G798" s="98"/>
      <c r="H798" s="98"/>
      <c r="I798" s="98"/>
      <c r="J798" s="98"/>
      <c r="K798" s="98"/>
    </row>
    <row r="799" spans="2:11" ht="13" thickBot="1" x14ac:dyDescent="0.3">
      <c r="B799" s="162">
        <v>987</v>
      </c>
      <c r="C799" s="50">
        <f t="shared" si="571"/>
        <v>3</v>
      </c>
      <c r="D799" s="50">
        <f t="shared" si="572"/>
        <v>0</v>
      </c>
      <c r="E799" s="97"/>
      <c r="G799" s="98"/>
      <c r="H799" s="98"/>
      <c r="I799" s="98"/>
      <c r="J799" s="98"/>
      <c r="K799" s="98"/>
    </row>
    <row r="800" spans="2:11" ht="13" thickBot="1" x14ac:dyDescent="0.3">
      <c r="B800" s="162">
        <v>987</v>
      </c>
      <c r="C800" s="50">
        <f t="shared" si="571"/>
        <v>4</v>
      </c>
      <c r="D800" s="50">
        <f t="shared" si="572"/>
        <v>0</v>
      </c>
      <c r="E800" s="97"/>
      <c r="G800" s="98"/>
      <c r="H800" s="98"/>
      <c r="I800" s="98"/>
      <c r="J800" s="98"/>
      <c r="K800" s="98"/>
    </row>
    <row r="801" spans="2:11" ht="13" thickBot="1" x14ac:dyDescent="0.3">
      <c r="B801" s="162">
        <v>987</v>
      </c>
      <c r="C801" s="50">
        <f t="shared" si="571"/>
        <v>5</v>
      </c>
      <c r="D801" s="50">
        <f t="shared" si="572"/>
        <v>0</v>
      </c>
      <c r="E801" s="97"/>
      <c r="G801" s="98"/>
      <c r="H801" s="98"/>
      <c r="I801" s="98"/>
      <c r="J801" s="98"/>
      <c r="K801" s="98"/>
    </row>
    <row r="802" spans="2:11" ht="13" thickBot="1" x14ac:dyDescent="0.3">
      <c r="B802" s="162">
        <v>987</v>
      </c>
      <c r="C802" s="50">
        <f t="shared" si="571"/>
        <v>6</v>
      </c>
      <c r="D802" s="50">
        <f t="shared" si="572"/>
        <v>6</v>
      </c>
      <c r="E802" s="97"/>
      <c r="G802" s="238"/>
      <c r="H802" s="238"/>
      <c r="I802" s="238"/>
      <c r="J802" s="238"/>
      <c r="K802" s="238"/>
    </row>
    <row r="803" spans="2:11" ht="13" thickBot="1" x14ac:dyDescent="0.3">
      <c r="B803" s="162">
        <v>997</v>
      </c>
      <c r="C803" s="50">
        <f t="shared" si="571"/>
        <v>1</v>
      </c>
      <c r="D803" s="50">
        <f t="shared" si="572"/>
        <v>0</v>
      </c>
      <c r="E803" s="97"/>
      <c r="G803" s="238"/>
      <c r="H803" s="238"/>
      <c r="I803" s="238"/>
      <c r="J803" s="238"/>
      <c r="K803" s="238"/>
    </row>
    <row r="804" spans="2:11" ht="13" thickBot="1" x14ac:dyDescent="0.3">
      <c r="B804" s="162">
        <v>997</v>
      </c>
      <c r="C804" s="50">
        <f t="shared" si="571"/>
        <v>2</v>
      </c>
      <c r="D804" s="50">
        <f t="shared" si="572"/>
        <v>2</v>
      </c>
      <c r="E804" s="97"/>
      <c r="G804" s="98"/>
      <c r="H804" s="98"/>
      <c r="I804" s="98"/>
      <c r="J804" s="98"/>
      <c r="K804" s="98"/>
    </row>
    <row r="805" spans="2:11" ht="13" thickBot="1" x14ac:dyDescent="0.3">
      <c r="B805" s="162">
        <v>1002</v>
      </c>
      <c r="C805" s="50">
        <f t="shared" si="571"/>
        <v>1</v>
      </c>
      <c r="D805" s="50">
        <f t="shared" si="572"/>
        <v>1</v>
      </c>
      <c r="E805" s="97"/>
      <c r="G805" s="98"/>
      <c r="H805" s="98"/>
      <c r="I805" s="98"/>
      <c r="J805" s="98"/>
      <c r="K805" s="98"/>
    </row>
    <row r="806" spans="2:11" ht="13" thickBot="1" x14ac:dyDescent="0.3">
      <c r="B806" s="162">
        <v>1006</v>
      </c>
      <c r="C806" s="50">
        <f t="shared" si="571"/>
        <v>1</v>
      </c>
      <c r="D806" s="50">
        <f t="shared" si="572"/>
        <v>1</v>
      </c>
      <c r="E806" s="97"/>
      <c r="G806" s="238"/>
      <c r="H806" s="238"/>
      <c r="I806" s="238"/>
      <c r="J806" s="238"/>
      <c r="K806" s="238"/>
    </row>
    <row r="807" spans="2:11" ht="13" thickBot="1" x14ac:dyDescent="0.3">
      <c r="B807" s="162">
        <v>1023</v>
      </c>
      <c r="C807" s="50">
        <f t="shared" si="571"/>
        <v>1</v>
      </c>
      <c r="D807" s="50">
        <f t="shared" si="572"/>
        <v>1</v>
      </c>
      <c r="E807" s="97"/>
      <c r="G807" s="98"/>
      <c r="H807" s="98"/>
      <c r="I807" s="98"/>
      <c r="J807" s="98"/>
      <c r="K807" s="98"/>
    </row>
    <row r="808" spans="2:11" ht="13" thickBot="1" x14ac:dyDescent="0.3">
      <c r="B808" s="162">
        <v>1024</v>
      </c>
      <c r="C808" s="50">
        <f t="shared" si="571"/>
        <v>1</v>
      </c>
      <c r="D808" s="50">
        <f t="shared" si="572"/>
        <v>0</v>
      </c>
      <c r="E808" s="97"/>
      <c r="G808" s="98"/>
      <c r="H808" s="98"/>
      <c r="I808" s="98"/>
      <c r="J808" s="98"/>
      <c r="K808" s="98"/>
    </row>
    <row r="809" spans="2:11" ht="13" thickBot="1" x14ac:dyDescent="0.3">
      <c r="B809" s="162">
        <v>1024</v>
      </c>
      <c r="C809" s="50">
        <f t="shared" si="571"/>
        <v>2</v>
      </c>
      <c r="D809" s="50">
        <f t="shared" si="572"/>
        <v>2</v>
      </c>
      <c r="E809" s="97"/>
      <c r="G809" s="98"/>
      <c r="H809" s="98"/>
      <c r="I809" s="98"/>
      <c r="J809" s="98"/>
      <c r="K809" s="98"/>
    </row>
    <row r="810" spans="2:11" ht="13" thickBot="1" x14ac:dyDescent="0.3">
      <c r="B810" s="162">
        <v>1027</v>
      </c>
      <c r="C810" s="50">
        <f t="shared" si="571"/>
        <v>1</v>
      </c>
      <c r="D810" s="50">
        <f t="shared" si="572"/>
        <v>1</v>
      </c>
      <c r="E810" s="97"/>
      <c r="G810" s="98"/>
      <c r="H810" s="98"/>
      <c r="I810" s="98"/>
      <c r="J810" s="98"/>
      <c r="K810" s="98"/>
    </row>
    <row r="811" spans="2:11" ht="13" thickBot="1" x14ac:dyDescent="0.3">
      <c r="B811" s="250">
        <v>1038</v>
      </c>
      <c r="C811" s="50">
        <f t="shared" si="571"/>
        <v>1</v>
      </c>
      <c r="D811" s="50">
        <f t="shared" si="572"/>
        <v>0</v>
      </c>
      <c r="E811" s="97"/>
      <c r="G811" s="98"/>
      <c r="H811" s="98"/>
      <c r="I811" s="98"/>
      <c r="J811" s="98"/>
      <c r="K811" s="98"/>
    </row>
    <row r="812" spans="2:11" ht="13" thickBot="1" x14ac:dyDescent="0.3">
      <c r="B812" s="162">
        <v>1038</v>
      </c>
      <c r="C812" s="50">
        <f t="shared" si="571"/>
        <v>2</v>
      </c>
      <c r="D812" s="50">
        <f t="shared" si="572"/>
        <v>0</v>
      </c>
      <c r="E812" s="97"/>
      <c r="G812" s="151"/>
      <c r="H812" s="151"/>
      <c r="I812" s="151"/>
      <c r="J812" s="151"/>
      <c r="K812" s="151"/>
    </row>
    <row r="813" spans="2:11" ht="13" thickBot="1" x14ac:dyDescent="0.3">
      <c r="B813" s="164">
        <v>1038</v>
      </c>
      <c r="C813" s="50">
        <f t="shared" si="571"/>
        <v>3</v>
      </c>
      <c r="D813" s="50">
        <f t="shared" si="572"/>
        <v>0</v>
      </c>
      <c r="E813" s="97"/>
      <c r="G813" s="98"/>
      <c r="H813" s="98"/>
      <c r="I813" s="98"/>
      <c r="J813" s="98"/>
      <c r="K813" s="98"/>
    </row>
    <row r="814" spans="2:11" ht="13" thickBot="1" x14ac:dyDescent="0.3">
      <c r="B814" s="164">
        <v>1038</v>
      </c>
      <c r="C814" s="50">
        <f t="shared" si="571"/>
        <v>4</v>
      </c>
      <c r="D814" s="50">
        <f t="shared" si="572"/>
        <v>4</v>
      </c>
      <c r="E814" s="97"/>
      <c r="G814" s="98"/>
      <c r="H814" s="98"/>
      <c r="I814" s="98"/>
      <c r="J814" s="98"/>
      <c r="K814" s="98"/>
    </row>
    <row r="815" spans="2:11" ht="13" thickBot="1" x14ac:dyDescent="0.3">
      <c r="B815" s="162">
        <v>1058</v>
      </c>
      <c r="C815" s="50">
        <f t="shared" si="571"/>
        <v>1</v>
      </c>
      <c r="D815" s="50">
        <f t="shared" si="572"/>
        <v>1</v>
      </c>
      <c r="E815" s="97"/>
      <c r="G815" s="98"/>
      <c r="H815" s="98"/>
      <c r="I815" s="98"/>
      <c r="J815" s="98"/>
      <c r="K815" s="98"/>
    </row>
    <row r="816" spans="2:11" ht="13" thickBot="1" x14ac:dyDescent="0.3">
      <c r="B816" s="162">
        <v>1071</v>
      </c>
      <c r="C816" s="50">
        <f t="shared" si="571"/>
        <v>1</v>
      </c>
      <c r="D816" s="50">
        <f t="shared" si="572"/>
        <v>0</v>
      </c>
      <c r="E816" s="97"/>
      <c r="G816" s="98"/>
      <c r="H816" s="98"/>
      <c r="I816" s="98"/>
      <c r="J816" s="98"/>
      <c r="K816" s="98"/>
    </row>
    <row r="817" spans="2:11" ht="13" thickBot="1" x14ac:dyDescent="0.3">
      <c r="B817" s="162">
        <v>1071</v>
      </c>
      <c r="C817" s="50">
        <f t="shared" si="571"/>
        <v>2</v>
      </c>
      <c r="D817" s="50">
        <f t="shared" si="572"/>
        <v>2</v>
      </c>
      <c r="E817" s="97"/>
      <c r="G817" s="98"/>
      <c r="H817" s="98"/>
      <c r="I817" s="98"/>
      <c r="J817" s="98"/>
      <c r="K817" s="98"/>
    </row>
    <row r="818" spans="2:11" ht="13" thickBot="1" x14ac:dyDescent="0.3">
      <c r="B818" s="162">
        <v>1073</v>
      </c>
      <c r="C818" s="50">
        <f t="shared" si="571"/>
        <v>1</v>
      </c>
      <c r="D818" s="50">
        <f t="shared" si="572"/>
        <v>1</v>
      </c>
      <c r="E818" s="97"/>
      <c r="G818" s="151"/>
      <c r="H818" s="151"/>
      <c r="I818" s="151"/>
      <c r="J818" s="151"/>
      <c r="K818" s="151"/>
    </row>
    <row r="819" spans="2:11" ht="13" thickBot="1" x14ac:dyDescent="0.3">
      <c r="B819" s="162">
        <v>1086</v>
      </c>
      <c r="C819" s="50">
        <f t="shared" si="571"/>
        <v>1</v>
      </c>
      <c r="D819" s="50">
        <f t="shared" si="572"/>
        <v>0</v>
      </c>
      <c r="E819" s="97"/>
      <c r="G819" s="98"/>
      <c r="H819" s="98"/>
      <c r="I819" s="98"/>
      <c r="J819" s="98"/>
      <c r="K819" s="98"/>
    </row>
    <row r="820" spans="2:11" ht="13" thickBot="1" x14ac:dyDescent="0.3">
      <c r="B820" s="162">
        <v>1086</v>
      </c>
      <c r="C820" s="50">
        <f t="shared" si="571"/>
        <v>2</v>
      </c>
      <c r="D820" s="50">
        <f t="shared" si="572"/>
        <v>2</v>
      </c>
      <c r="E820" s="97"/>
      <c r="G820" s="98"/>
      <c r="H820" s="98"/>
      <c r="I820" s="98"/>
      <c r="J820" s="98"/>
      <c r="K820" s="98"/>
    </row>
    <row r="821" spans="2:11" ht="13" thickBot="1" x14ac:dyDescent="0.3">
      <c r="B821" s="162">
        <v>1087</v>
      </c>
      <c r="C821" s="50">
        <f t="shared" si="571"/>
        <v>1</v>
      </c>
      <c r="D821" s="50">
        <f t="shared" si="572"/>
        <v>1</v>
      </c>
      <c r="E821" s="97"/>
      <c r="G821" s="98"/>
      <c r="H821" s="98"/>
      <c r="I821" s="98"/>
      <c r="J821" s="98"/>
      <c r="K821" s="98"/>
    </row>
    <row r="822" spans="2:11" ht="13" thickBot="1" x14ac:dyDescent="0.3">
      <c r="B822" s="162">
        <v>1089</v>
      </c>
      <c r="C822" s="50">
        <f t="shared" si="571"/>
        <v>1</v>
      </c>
      <c r="D822" s="50">
        <f t="shared" si="572"/>
        <v>0</v>
      </c>
      <c r="E822" s="97"/>
      <c r="G822" s="98"/>
      <c r="H822" s="98"/>
      <c r="I822" s="98"/>
      <c r="J822" s="98"/>
      <c r="K822" s="98"/>
    </row>
    <row r="823" spans="2:11" ht="13" thickBot="1" x14ac:dyDescent="0.3">
      <c r="B823" s="162">
        <v>1089</v>
      </c>
      <c r="C823" s="50">
        <f t="shared" si="571"/>
        <v>2</v>
      </c>
      <c r="D823" s="50">
        <f t="shared" si="572"/>
        <v>2</v>
      </c>
      <c r="E823" s="97"/>
      <c r="G823" s="98"/>
      <c r="H823" s="98"/>
      <c r="I823" s="98"/>
      <c r="J823" s="98"/>
      <c r="K823" s="98"/>
    </row>
    <row r="824" spans="2:11" ht="13" thickBot="1" x14ac:dyDescent="0.3">
      <c r="B824" s="165">
        <v>1102</v>
      </c>
      <c r="C824" s="50">
        <f t="shared" si="571"/>
        <v>1</v>
      </c>
      <c r="D824" s="50">
        <f t="shared" si="572"/>
        <v>1</v>
      </c>
      <c r="E824" s="97"/>
      <c r="G824" s="98"/>
      <c r="H824" s="98"/>
      <c r="I824" s="98"/>
      <c r="J824" s="98"/>
      <c r="K824" s="98"/>
    </row>
    <row r="825" spans="2:11" ht="13" thickBot="1" x14ac:dyDescent="0.3">
      <c r="B825" s="158">
        <v>1103</v>
      </c>
      <c r="C825" s="50">
        <f t="shared" si="571"/>
        <v>1</v>
      </c>
      <c r="D825" s="50">
        <f t="shared" si="572"/>
        <v>1</v>
      </c>
      <c r="E825" s="97"/>
      <c r="G825" s="98"/>
      <c r="H825" s="98"/>
      <c r="I825" s="98"/>
      <c r="J825" s="98"/>
      <c r="K825" s="98"/>
    </row>
    <row r="826" spans="2:11" ht="13" thickBot="1" x14ac:dyDescent="0.3">
      <c r="B826" s="162">
        <v>1108</v>
      </c>
      <c r="C826" s="50">
        <f t="shared" si="571"/>
        <v>1</v>
      </c>
      <c r="D826" s="50">
        <f t="shared" si="572"/>
        <v>0</v>
      </c>
      <c r="E826" s="97"/>
      <c r="G826" s="98"/>
      <c r="H826" s="98"/>
      <c r="I826" s="98"/>
      <c r="J826" s="98"/>
      <c r="K826" s="98"/>
    </row>
    <row r="827" spans="2:11" ht="13" thickBot="1" x14ac:dyDescent="0.3">
      <c r="B827" s="162">
        <v>1108</v>
      </c>
      <c r="C827" s="50">
        <f t="shared" si="571"/>
        <v>2</v>
      </c>
      <c r="D827" s="50">
        <f t="shared" si="572"/>
        <v>0</v>
      </c>
      <c r="E827" s="97"/>
      <c r="G827" s="98"/>
      <c r="H827" s="98"/>
      <c r="I827" s="98"/>
      <c r="J827" s="98"/>
      <c r="K827" s="98"/>
    </row>
    <row r="828" spans="2:11" ht="13" thickBot="1" x14ac:dyDescent="0.3">
      <c r="B828" s="162">
        <v>1108</v>
      </c>
      <c r="C828" s="50">
        <f t="shared" si="571"/>
        <v>3</v>
      </c>
      <c r="D828" s="50">
        <f t="shared" si="572"/>
        <v>3</v>
      </c>
      <c r="E828" s="97"/>
      <c r="G828" s="98"/>
      <c r="H828" s="98"/>
      <c r="I828" s="98"/>
      <c r="J828" s="98"/>
      <c r="K828" s="98"/>
    </row>
    <row r="829" spans="2:11" ht="13" thickBot="1" x14ac:dyDescent="0.3">
      <c r="B829" s="162">
        <v>1114</v>
      </c>
      <c r="C829" s="50">
        <f t="shared" si="571"/>
        <v>1</v>
      </c>
      <c r="D829" s="50">
        <f t="shared" si="572"/>
        <v>0</v>
      </c>
      <c r="E829" s="97"/>
      <c r="G829" s="98"/>
      <c r="H829" s="98"/>
      <c r="I829" s="98"/>
      <c r="J829" s="98"/>
      <c r="K829" s="98"/>
    </row>
    <row r="830" spans="2:11" ht="13" thickBot="1" x14ac:dyDescent="0.3">
      <c r="B830" s="162">
        <v>1114</v>
      </c>
      <c r="C830" s="50">
        <f t="shared" si="571"/>
        <v>2</v>
      </c>
      <c r="D830" s="50">
        <f t="shared" si="572"/>
        <v>0</v>
      </c>
      <c r="E830" s="97"/>
      <c r="G830" s="98"/>
      <c r="H830" s="98"/>
      <c r="I830" s="98"/>
      <c r="J830" s="98"/>
      <c r="K830" s="98"/>
    </row>
    <row r="831" spans="2:11" ht="13" thickBot="1" x14ac:dyDescent="0.3">
      <c r="B831" s="162">
        <v>1114</v>
      </c>
      <c r="C831" s="50">
        <f t="shared" si="571"/>
        <v>3</v>
      </c>
      <c r="D831" s="50">
        <f t="shared" si="572"/>
        <v>0</v>
      </c>
      <c r="E831" s="97"/>
      <c r="G831" s="98"/>
      <c r="H831" s="98"/>
      <c r="I831" s="98"/>
      <c r="J831" s="98"/>
      <c r="K831" s="98"/>
    </row>
    <row r="832" spans="2:11" ht="13" thickBot="1" x14ac:dyDescent="0.3">
      <c r="B832" s="164">
        <v>1114</v>
      </c>
      <c r="C832" s="50">
        <f t="shared" si="571"/>
        <v>4</v>
      </c>
      <c r="D832" s="50">
        <f t="shared" si="572"/>
        <v>0</v>
      </c>
      <c r="E832" s="97"/>
      <c r="G832" s="98"/>
      <c r="H832" s="98"/>
      <c r="I832" s="98"/>
      <c r="J832" s="98"/>
      <c r="K832" s="98"/>
    </row>
    <row r="833" spans="2:11" ht="13" thickBot="1" x14ac:dyDescent="0.3">
      <c r="B833" s="162">
        <v>1114</v>
      </c>
      <c r="C833" s="50">
        <f t="shared" si="571"/>
        <v>5</v>
      </c>
      <c r="D833" s="50">
        <f t="shared" si="572"/>
        <v>0</v>
      </c>
      <c r="E833" s="97"/>
      <c r="G833" s="151"/>
      <c r="H833" s="151"/>
      <c r="I833" s="151"/>
      <c r="J833" s="151"/>
      <c r="K833" s="151"/>
    </row>
    <row r="834" spans="2:11" ht="13" thickBot="1" x14ac:dyDescent="0.3">
      <c r="B834" s="162">
        <v>1114</v>
      </c>
      <c r="C834" s="50">
        <f t="shared" si="571"/>
        <v>6</v>
      </c>
      <c r="D834" s="50">
        <f t="shared" si="572"/>
        <v>0</v>
      </c>
      <c r="E834" s="97"/>
      <c r="G834" s="98"/>
      <c r="H834" s="98"/>
      <c r="I834" s="98"/>
      <c r="J834" s="98"/>
      <c r="K834" s="98"/>
    </row>
    <row r="835" spans="2:11" ht="13" thickBot="1" x14ac:dyDescent="0.3">
      <c r="B835" s="162">
        <v>1114</v>
      </c>
      <c r="C835" s="50">
        <f t="shared" si="571"/>
        <v>7</v>
      </c>
      <c r="D835" s="50">
        <f t="shared" si="572"/>
        <v>0</v>
      </c>
      <c r="E835" s="97"/>
      <c r="G835" s="98"/>
      <c r="H835" s="98"/>
      <c r="I835" s="98"/>
      <c r="J835" s="98"/>
      <c r="K835" s="98"/>
    </row>
    <row r="836" spans="2:11" ht="13" thickBot="1" x14ac:dyDescent="0.3">
      <c r="B836" s="162">
        <v>1114</v>
      </c>
      <c r="C836" s="50">
        <f t="shared" si="571"/>
        <v>8</v>
      </c>
      <c r="D836" s="50">
        <f t="shared" si="572"/>
        <v>8</v>
      </c>
      <c r="E836" s="97"/>
      <c r="G836" s="98"/>
      <c r="H836" s="98"/>
      <c r="I836" s="98"/>
      <c r="J836" s="98"/>
      <c r="K836" s="98"/>
    </row>
    <row r="837" spans="2:11" ht="13" thickBot="1" x14ac:dyDescent="0.3">
      <c r="B837" s="164">
        <v>1124</v>
      </c>
      <c r="C837" s="50">
        <f t="shared" si="571"/>
        <v>1</v>
      </c>
      <c r="D837" s="50">
        <f t="shared" si="572"/>
        <v>0</v>
      </c>
      <c r="E837" s="97"/>
      <c r="G837" s="98"/>
      <c r="H837" s="98"/>
      <c r="I837" s="98"/>
      <c r="J837" s="98"/>
      <c r="K837" s="98"/>
    </row>
    <row r="838" spans="2:11" ht="13" thickBot="1" x14ac:dyDescent="0.3">
      <c r="B838" s="164">
        <v>1124</v>
      </c>
      <c r="C838" s="50">
        <f t="shared" si="571"/>
        <v>2</v>
      </c>
      <c r="D838" s="50">
        <f t="shared" si="572"/>
        <v>0</v>
      </c>
      <c r="E838" s="97"/>
      <c r="G838" s="98"/>
      <c r="H838" s="98"/>
      <c r="I838" s="98"/>
      <c r="J838" s="98"/>
      <c r="K838" s="98"/>
    </row>
    <row r="839" spans="2:11" ht="13" thickBot="1" x14ac:dyDescent="0.3">
      <c r="B839" s="162">
        <v>1124</v>
      </c>
      <c r="C839" s="50">
        <f t="shared" si="571"/>
        <v>3</v>
      </c>
      <c r="D839" s="50">
        <f t="shared" si="572"/>
        <v>0</v>
      </c>
      <c r="E839" s="97"/>
      <c r="G839" s="151"/>
      <c r="H839" s="151"/>
      <c r="I839" s="151"/>
      <c r="J839" s="151"/>
      <c r="K839" s="151"/>
    </row>
    <row r="840" spans="2:11" ht="13" thickBot="1" x14ac:dyDescent="0.3">
      <c r="B840" s="162">
        <v>1124</v>
      </c>
      <c r="C840" s="50">
        <f t="shared" si="571"/>
        <v>4</v>
      </c>
      <c r="D840" s="50">
        <f t="shared" si="572"/>
        <v>4</v>
      </c>
      <c r="E840" s="97"/>
      <c r="G840" s="98"/>
      <c r="H840" s="98"/>
      <c r="I840" s="98"/>
      <c r="J840" s="98"/>
      <c r="K840" s="98"/>
    </row>
    <row r="841" spans="2:11" ht="13" thickBot="1" x14ac:dyDescent="0.3">
      <c r="B841" s="162">
        <v>1126</v>
      </c>
      <c r="C841" s="50">
        <f t="shared" si="571"/>
        <v>1</v>
      </c>
      <c r="D841" s="50">
        <f t="shared" si="572"/>
        <v>0</v>
      </c>
      <c r="E841" s="97"/>
      <c r="G841" s="98"/>
      <c r="H841" s="98"/>
      <c r="I841" s="98"/>
      <c r="J841" s="98"/>
      <c r="K841" s="98"/>
    </row>
    <row r="842" spans="2:11" ht="13" thickBot="1" x14ac:dyDescent="0.3">
      <c r="B842" s="162">
        <v>1126</v>
      </c>
      <c r="C842" s="50">
        <f t="shared" si="571"/>
        <v>2</v>
      </c>
      <c r="D842" s="50">
        <f t="shared" si="572"/>
        <v>0</v>
      </c>
      <c r="E842" s="97"/>
      <c r="G842" s="98"/>
      <c r="H842" s="98"/>
      <c r="I842" s="98"/>
      <c r="J842" s="98"/>
      <c r="K842" s="98"/>
    </row>
    <row r="843" spans="2:11" ht="13" thickBot="1" x14ac:dyDescent="0.3">
      <c r="B843" s="162">
        <v>1126</v>
      </c>
      <c r="C843" s="50">
        <f t="shared" si="571"/>
        <v>3</v>
      </c>
      <c r="D843" s="50">
        <f t="shared" si="572"/>
        <v>0</v>
      </c>
      <c r="E843" s="97"/>
      <c r="G843" s="98"/>
      <c r="H843" s="98"/>
      <c r="I843" s="98"/>
      <c r="J843" s="98"/>
      <c r="K843" s="98"/>
    </row>
    <row r="844" spans="2:11" ht="13" thickBot="1" x14ac:dyDescent="0.3">
      <c r="B844" s="162">
        <v>1126</v>
      </c>
      <c r="C844" s="50">
        <f t="shared" si="571"/>
        <v>4</v>
      </c>
      <c r="D844" s="50">
        <f t="shared" si="572"/>
        <v>0</v>
      </c>
      <c r="E844" s="97"/>
      <c r="G844" s="98"/>
      <c r="H844" s="98"/>
      <c r="I844" s="98"/>
      <c r="J844" s="98"/>
      <c r="K844" s="98"/>
    </row>
    <row r="845" spans="2:11" ht="13" thickBot="1" x14ac:dyDescent="0.3">
      <c r="B845" s="162">
        <v>1126</v>
      </c>
      <c r="C845" s="50">
        <f t="shared" si="571"/>
        <v>5</v>
      </c>
      <c r="D845" s="50">
        <f t="shared" si="572"/>
        <v>5</v>
      </c>
      <c r="E845" s="97"/>
      <c r="G845" s="98"/>
      <c r="H845" s="98"/>
      <c r="I845" s="98"/>
      <c r="J845" s="98"/>
      <c r="K845" s="98"/>
    </row>
    <row r="846" spans="2:11" ht="13" thickBot="1" x14ac:dyDescent="0.3">
      <c r="B846" s="162">
        <v>1138</v>
      </c>
      <c r="C846" s="50">
        <f t="shared" si="571"/>
        <v>1</v>
      </c>
      <c r="D846" s="50">
        <f t="shared" si="572"/>
        <v>1</v>
      </c>
      <c r="E846" s="97"/>
      <c r="G846" s="98"/>
      <c r="H846" s="98"/>
      <c r="I846" s="98"/>
      <c r="J846" s="98"/>
      <c r="K846" s="98"/>
    </row>
    <row r="847" spans="2:11" ht="13" thickBot="1" x14ac:dyDescent="0.3">
      <c r="B847" s="162">
        <v>1139</v>
      </c>
      <c r="C847" s="50">
        <f t="shared" si="571"/>
        <v>1</v>
      </c>
      <c r="D847" s="50">
        <f t="shared" si="572"/>
        <v>1</v>
      </c>
      <c r="E847" s="97"/>
      <c r="G847" s="151"/>
      <c r="H847" s="151"/>
      <c r="I847" s="151"/>
      <c r="J847" s="151"/>
      <c r="K847" s="151"/>
    </row>
    <row r="848" spans="2:11" ht="13" thickBot="1" x14ac:dyDescent="0.3">
      <c r="B848" s="162">
        <v>1153</v>
      </c>
      <c r="C848" s="50">
        <f t="shared" si="571"/>
        <v>1</v>
      </c>
      <c r="D848" s="50">
        <f t="shared" si="572"/>
        <v>1</v>
      </c>
      <c r="E848" s="97"/>
      <c r="G848" s="98"/>
      <c r="H848" s="98"/>
      <c r="I848" s="98"/>
      <c r="J848" s="98"/>
      <c r="K848" s="98"/>
    </row>
    <row r="849" spans="2:11" ht="13" thickBot="1" x14ac:dyDescent="0.3">
      <c r="B849" s="162">
        <v>1208</v>
      </c>
      <c r="C849" s="50">
        <f t="shared" si="571"/>
        <v>1</v>
      </c>
      <c r="D849" s="50">
        <f t="shared" si="572"/>
        <v>1</v>
      </c>
      <c r="E849" s="97"/>
      <c r="G849" s="98"/>
      <c r="H849" s="98"/>
      <c r="I849" s="98"/>
      <c r="J849" s="98"/>
      <c r="K849" s="98"/>
    </row>
    <row r="850" spans="2:11" ht="13" thickBot="1" x14ac:dyDescent="0.3">
      <c r="B850" s="162">
        <v>1218</v>
      </c>
      <c r="C850" s="50">
        <f t="shared" si="571"/>
        <v>1</v>
      </c>
      <c r="D850" s="50">
        <f t="shared" si="572"/>
        <v>0</v>
      </c>
      <c r="E850" s="97"/>
      <c r="G850" s="98"/>
      <c r="H850" s="98"/>
      <c r="I850" s="98"/>
      <c r="J850" s="98"/>
      <c r="K850" s="98"/>
    </row>
    <row r="851" spans="2:11" ht="13" thickBot="1" x14ac:dyDescent="0.3">
      <c r="B851" s="162">
        <v>1218</v>
      </c>
      <c r="C851" s="50">
        <f t="shared" si="571"/>
        <v>2</v>
      </c>
      <c r="D851" s="50">
        <f t="shared" si="572"/>
        <v>0</v>
      </c>
      <c r="E851" s="97"/>
      <c r="G851" s="98"/>
      <c r="H851" s="98"/>
      <c r="I851" s="98"/>
      <c r="J851" s="98"/>
      <c r="K851" s="98"/>
    </row>
    <row r="852" spans="2:11" ht="13" thickBot="1" x14ac:dyDescent="0.3">
      <c r="B852" s="162">
        <v>1218</v>
      </c>
      <c r="C852" s="50">
        <f t="shared" si="571"/>
        <v>3</v>
      </c>
      <c r="D852" s="50">
        <f t="shared" si="572"/>
        <v>0</v>
      </c>
      <c r="E852" s="97"/>
      <c r="G852" s="151"/>
      <c r="H852" s="151"/>
      <c r="I852" s="151"/>
      <c r="J852" s="151"/>
      <c r="K852" s="151"/>
    </row>
    <row r="853" spans="2:11" ht="13" thickBot="1" x14ac:dyDescent="0.3">
      <c r="B853" s="162">
        <v>1218</v>
      </c>
      <c r="C853" s="50">
        <f t="shared" si="571"/>
        <v>4</v>
      </c>
      <c r="D853" s="50">
        <f t="shared" si="572"/>
        <v>4</v>
      </c>
      <c r="E853" s="97"/>
      <c r="G853" s="98"/>
      <c r="H853" s="98"/>
      <c r="I853" s="98"/>
      <c r="J853" s="98"/>
      <c r="K853" s="98"/>
    </row>
    <row r="854" spans="2:11" ht="13" thickBot="1" x14ac:dyDescent="0.3">
      <c r="B854" s="162">
        <v>1219</v>
      </c>
      <c r="C854" s="50">
        <f t="shared" si="571"/>
        <v>1</v>
      </c>
      <c r="D854" s="50">
        <f t="shared" si="572"/>
        <v>1</v>
      </c>
      <c r="E854" s="97"/>
      <c r="G854" s="98"/>
      <c r="H854" s="98"/>
      <c r="I854" s="98"/>
      <c r="J854" s="98"/>
      <c r="K854" s="98"/>
    </row>
    <row r="855" spans="2:11" ht="13" thickBot="1" x14ac:dyDescent="0.3">
      <c r="B855" s="162">
        <v>1241</v>
      </c>
      <c r="C855" s="50">
        <f t="shared" si="571"/>
        <v>1</v>
      </c>
      <c r="D855" s="50">
        <f t="shared" si="572"/>
        <v>1</v>
      </c>
      <c r="E855" s="97"/>
      <c r="G855" s="238"/>
      <c r="H855" s="238"/>
      <c r="I855" s="238"/>
      <c r="J855" s="238"/>
      <c r="K855" s="238"/>
    </row>
    <row r="856" spans="2:11" ht="13" thickBot="1" x14ac:dyDescent="0.3">
      <c r="B856" s="162">
        <v>1250</v>
      </c>
      <c r="C856" s="50">
        <f t="shared" si="571"/>
        <v>1</v>
      </c>
      <c r="D856" s="50">
        <f t="shared" si="572"/>
        <v>1</v>
      </c>
      <c r="E856" s="97"/>
      <c r="G856" s="98"/>
      <c r="H856" s="98"/>
      <c r="I856" s="98"/>
      <c r="J856" s="98"/>
      <c r="K856" s="98"/>
    </row>
    <row r="857" spans="2:11" ht="13" thickBot="1" x14ac:dyDescent="0.3">
      <c r="B857" s="162">
        <v>1251</v>
      </c>
      <c r="C857" s="50">
        <f t="shared" ref="C857:C920" si="573">IF(B857&lt;&gt;B856,1,C856+1)</f>
        <v>1</v>
      </c>
      <c r="D857" s="50">
        <f t="shared" si="572"/>
        <v>1</v>
      </c>
      <c r="E857" s="97"/>
      <c r="G857" s="98"/>
      <c r="H857" s="98"/>
      <c r="I857" s="98"/>
      <c r="J857" s="98"/>
      <c r="K857" s="98"/>
    </row>
    <row r="858" spans="2:11" ht="13" thickBot="1" x14ac:dyDescent="0.3">
      <c r="B858" s="162">
        <v>1259</v>
      </c>
      <c r="C858" s="50">
        <f t="shared" si="573"/>
        <v>1</v>
      </c>
      <c r="D858" s="50">
        <f t="shared" ref="D858:D921" si="574">IF(C858&gt;=C859,C858,0)</f>
        <v>1</v>
      </c>
      <c r="E858" s="97"/>
      <c r="G858" s="98"/>
      <c r="H858" s="98"/>
      <c r="I858" s="98"/>
      <c r="J858" s="98"/>
      <c r="K858" s="98"/>
    </row>
    <row r="859" spans="2:11" ht="13" thickBot="1" x14ac:dyDescent="0.3">
      <c r="B859" s="162">
        <v>1270</v>
      </c>
      <c r="C859" s="50">
        <f t="shared" si="573"/>
        <v>1</v>
      </c>
      <c r="D859" s="50">
        <f t="shared" si="574"/>
        <v>1</v>
      </c>
      <c r="E859" s="97"/>
      <c r="G859" s="98"/>
      <c r="H859" s="98"/>
      <c r="I859" s="98"/>
      <c r="J859" s="98"/>
      <c r="K859" s="98"/>
    </row>
    <row r="860" spans="2:11" ht="13" thickBot="1" x14ac:dyDescent="0.3">
      <c r="B860" s="162">
        <v>1272</v>
      </c>
      <c r="C860" s="50">
        <f t="shared" si="573"/>
        <v>1</v>
      </c>
      <c r="D860" s="50">
        <f t="shared" si="574"/>
        <v>1</v>
      </c>
      <c r="E860" s="97"/>
      <c r="G860" s="98"/>
      <c r="H860" s="98"/>
      <c r="I860" s="98"/>
      <c r="J860" s="98"/>
      <c r="K860" s="98"/>
    </row>
    <row r="861" spans="2:11" ht="13" thickBot="1" x14ac:dyDescent="0.3">
      <c r="B861" s="164">
        <v>1276</v>
      </c>
      <c r="C861" s="50">
        <f t="shared" si="573"/>
        <v>1</v>
      </c>
      <c r="D861" s="50">
        <f t="shared" si="574"/>
        <v>1</v>
      </c>
      <c r="E861" s="97"/>
      <c r="G861" s="98"/>
      <c r="H861" s="98"/>
      <c r="I861" s="98"/>
      <c r="J861" s="98"/>
      <c r="K861" s="98"/>
    </row>
    <row r="862" spans="2:11" ht="13" thickBot="1" x14ac:dyDescent="0.3">
      <c r="B862" s="162">
        <v>1280</v>
      </c>
      <c r="C862" s="50">
        <f t="shared" si="573"/>
        <v>1</v>
      </c>
      <c r="D862" s="50">
        <f t="shared" si="574"/>
        <v>1</v>
      </c>
      <c r="E862" s="97"/>
      <c r="G862" s="98"/>
      <c r="H862" s="98"/>
      <c r="I862" s="98"/>
      <c r="J862" s="98"/>
      <c r="K862" s="98"/>
    </row>
    <row r="863" spans="2:11" ht="13" thickBot="1" x14ac:dyDescent="0.3">
      <c r="B863" s="164">
        <v>1302</v>
      </c>
      <c r="C863" s="50">
        <f t="shared" si="573"/>
        <v>1</v>
      </c>
      <c r="D863" s="50">
        <f t="shared" si="574"/>
        <v>1</v>
      </c>
      <c r="E863" s="97"/>
      <c r="G863" s="98"/>
      <c r="H863" s="98"/>
      <c r="I863" s="98"/>
      <c r="J863" s="98"/>
      <c r="K863" s="98"/>
    </row>
    <row r="864" spans="2:11" ht="13" thickBot="1" x14ac:dyDescent="0.3">
      <c r="B864" s="162">
        <v>1305</v>
      </c>
      <c r="C864" s="50">
        <f t="shared" si="573"/>
        <v>1</v>
      </c>
      <c r="D864" s="50">
        <f t="shared" si="574"/>
        <v>0</v>
      </c>
      <c r="E864" s="97"/>
      <c r="G864" s="98"/>
      <c r="H864" s="98"/>
      <c r="I864" s="98"/>
      <c r="J864" s="98"/>
      <c r="K864" s="98"/>
    </row>
    <row r="865" spans="2:11" ht="13" thickBot="1" x14ac:dyDescent="0.3">
      <c r="B865" s="162">
        <v>1305</v>
      </c>
      <c r="C865" s="50">
        <f t="shared" si="573"/>
        <v>2</v>
      </c>
      <c r="D865" s="50">
        <f t="shared" si="574"/>
        <v>0</v>
      </c>
      <c r="E865" s="97"/>
      <c r="G865" s="98"/>
      <c r="H865" s="98"/>
      <c r="I865" s="98"/>
      <c r="J865" s="98"/>
      <c r="K865" s="98"/>
    </row>
    <row r="866" spans="2:11" ht="13" thickBot="1" x14ac:dyDescent="0.3">
      <c r="B866" s="162">
        <v>1305</v>
      </c>
      <c r="C866" s="50">
        <f t="shared" si="573"/>
        <v>3</v>
      </c>
      <c r="D866" s="50">
        <f t="shared" si="574"/>
        <v>0</v>
      </c>
      <c r="E866" s="97"/>
      <c r="G866" s="98"/>
      <c r="H866" s="98"/>
      <c r="I866" s="98"/>
      <c r="J866" s="98"/>
      <c r="K866" s="98"/>
    </row>
    <row r="867" spans="2:11" ht="13" thickBot="1" x14ac:dyDescent="0.3">
      <c r="B867" s="162">
        <v>1305</v>
      </c>
      <c r="C867" s="50">
        <f t="shared" si="573"/>
        <v>4</v>
      </c>
      <c r="D867" s="50">
        <f t="shared" si="574"/>
        <v>4</v>
      </c>
      <c r="E867" s="97"/>
      <c r="G867" s="98"/>
      <c r="H867" s="98"/>
      <c r="I867" s="98"/>
      <c r="J867" s="98"/>
      <c r="K867" s="98"/>
    </row>
    <row r="868" spans="2:11" ht="13" thickBot="1" x14ac:dyDescent="0.3">
      <c r="B868" s="162">
        <v>1306</v>
      </c>
      <c r="C868" s="50">
        <f t="shared" si="573"/>
        <v>1</v>
      </c>
      <c r="D868" s="50">
        <f t="shared" si="574"/>
        <v>1</v>
      </c>
      <c r="E868" s="97"/>
      <c r="G868" s="98"/>
      <c r="H868" s="98"/>
      <c r="I868" s="98"/>
      <c r="J868" s="98"/>
      <c r="K868" s="98"/>
    </row>
    <row r="869" spans="2:11" ht="13" thickBot="1" x14ac:dyDescent="0.3">
      <c r="B869" s="162">
        <v>1311</v>
      </c>
      <c r="C869" s="50">
        <f t="shared" si="573"/>
        <v>1</v>
      </c>
      <c r="D869" s="50">
        <f t="shared" si="574"/>
        <v>1</v>
      </c>
      <c r="E869" s="97"/>
      <c r="G869" s="98"/>
      <c r="H869" s="98"/>
      <c r="I869" s="98"/>
      <c r="J869" s="98"/>
      <c r="K869" s="98"/>
    </row>
    <row r="870" spans="2:11" ht="13" thickBot="1" x14ac:dyDescent="0.3">
      <c r="B870" s="162">
        <v>1318</v>
      </c>
      <c r="C870" s="50">
        <f t="shared" si="573"/>
        <v>1</v>
      </c>
      <c r="D870" s="50">
        <f t="shared" si="574"/>
        <v>1</v>
      </c>
      <c r="E870" s="97"/>
      <c r="G870" s="98"/>
      <c r="H870" s="98"/>
      <c r="I870" s="98"/>
      <c r="J870" s="98"/>
      <c r="K870" s="98"/>
    </row>
    <row r="871" spans="2:11" ht="13" thickBot="1" x14ac:dyDescent="0.3">
      <c r="B871" s="162">
        <v>1319</v>
      </c>
      <c r="C871" s="50">
        <f t="shared" si="573"/>
        <v>1</v>
      </c>
      <c r="D871" s="50">
        <f t="shared" si="574"/>
        <v>0</v>
      </c>
      <c r="E871" s="97"/>
      <c r="G871" s="151"/>
      <c r="H871" s="151"/>
      <c r="I871" s="151"/>
      <c r="J871" s="151"/>
      <c r="K871" s="151"/>
    </row>
    <row r="872" spans="2:11" ht="13" thickBot="1" x14ac:dyDescent="0.3">
      <c r="B872" s="162">
        <v>1319</v>
      </c>
      <c r="C872" s="50">
        <f t="shared" si="573"/>
        <v>2</v>
      </c>
      <c r="D872" s="50">
        <f t="shared" si="574"/>
        <v>2</v>
      </c>
      <c r="E872" s="97"/>
      <c r="G872" s="151"/>
      <c r="H872" s="151"/>
      <c r="I872" s="151"/>
      <c r="J872" s="151"/>
      <c r="K872" s="151"/>
    </row>
    <row r="873" spans="2:11" ht="13" thickBot="1" x14ac:dyDescent="0.3">
      <c r="B873" s="162">
        <v>1323</v>
      </c>
      <c r="C873" s="50">
        <f t="shared" si="573"/>
        <v>1</v>
      </c>
      <c r="D873" s="50">
        <f t="shared" si="574"/>
        <v>1</v>
      </c>
      <c r="E873" s="97"/>
      <c r="G873" s="151"/>
      <c r="H873" s="151"/>
      <c r="I873" s="151"/>
      <c r="J873" s="151"/>
      <c r="K873" s="151"/>
    </row>
    <row r="874" spans="2:11" ht="13" thickBot="1" x14ac:dyDescent="0.3">
      <c r="B874" s="164">
        <v>1332</v>
      </c>
      <c r="C874" s="50">
        <f t="shared" si="573"/>
        <v>1</v>
      </c>
      <c r="D874" s="50">
        <f t="shared" si="574"/>
        <v>1</v>
      </c>
      <c r="E874" s="97"/>
      <c r="G874" s="98"/>
      <c r="H874" s="98"/>
      <c r="I874" s="98"/>
      <c r="J874" s="98"/>
      <c r="K874" s="98"/>
    </row>
    <row r="875" spans="2:11" ht="13" thickBot="1" x14ac:dyDescent="0.3">
      <c r="B875" s="162">
        <v>1369</v>
      </c>
      <c r="C875" s="50">
        <f t="shared" si="573"/>
        <v>1</v>
      </c>
      <c r="D875" s="50">
        <f t="shared" si="574"/>
        <v>1</v>
      </c>
      <c r="E875" s="97"/>
      <c r="G875" s="98"/>
      <c r="H875" s="98"/>
      <c r="I875" s="98"/>
      <c r="J875" s="98"/>
      <c r="K875" s="98"/>
    </row>
    <row r="876" spans="2:11" ht="13" thickBot="1" x14ac:dyDescent="0.3">
      <c r="B876" s="162">
        <v>1388</v>
      </c>
      <c r="C876" s="50">
        <f t="shared" si="573"/>
        <v>1</v>
      </c>
      <c r="D876" s="50">
        <f t="shared" si="574"/>
        <v>1</v>
      </c>
      <c r="E876" s="97"/>
      <c r="G876" s="151"/>
      <c r="H876" s="151"/>
      <c r="I876" s="151"/>
      <c r="J876" s="151"/>
      <c r="K876" s="151"/>
    </row>
    <row r="877" spans="2:11" ht="13" thickBot="1" x14ac:dyDescent="0.3">
      <c r="B877" s="162">
        <v>1391</v>
      </c>
      <c r="C877" s="50">
        <f t="shared" si="573"/>
        <v>1</v>
      </c>
      <c r="D877" s="50">
        <f t="shared" si="574"/>
        <v>1</v>
      </c>
      <c r="E877" s="97"/>
      <c r="G877" s="151"/>
      <c r="H877" s="151"/>
      <c r="I877" s="151"/>
      <c r="J877" s="151"/>
      <c r="K877" s="151"/>
    </row>
    <row r="878" spans="2:11" ht="13" thickBot="1" x14ac:dyDescent="0.3">
      <c r="B878" s="162">
        <v>1402</v>
      </c>
      <c r="C878" s="50">
        <f t="shared" si="573"/>
        <v>1</v>
      </c>
      <c r="D878" s="50">
        <f t="shared" si="574"/>
        <v>1</v>
      </c>
      <c r="E878" s="97"/>
      <c r="G878" s="98"/>
      <c r="H878" s="98"/>
      <c r="I878" s="98"/>
      <c r="J878" s="98"/>
      <c r="K878" s="98"/>
    </row>
    <row r="879" spans="2:11" ht="13" thickBot="1" x14ac:dyDescent="0.3">
      <c r="B879" s="162">
        <v>1403</v>
      </c>
      <c r="C879" s="50">
        <f t="shared" si="573"/>
        <v>1</v>
      </c>
      <c r="D879" s="50">
        <f t="shared" si="574"/>
        <v>1</v>
      </c>
      <c r="E879" s="97"/>
      <c r="G879" s="98"/>
      <c r="H879" s="98"/>
      <c r="I879" s="98"/>
      <c r="J879" s="98"/>
      <c r="K879" s="98"/>
    </row>
    <row r="880" spans="2:11" ht="13" thickBot="1" x14ac:dyDescent="0.3">
      <c r="B880" s="162">
        <v>1405</v>
      </c>
      <c r="C880" s="50">
        <f t="shared" si="573"/>
        <v>1</v>
      </c>
      <c r="D880" s="50">
        <f t="shared" si="574"/>
        <v>1</v>
      </c>
      <c r="E880" s="97"/>
      <c r="G880" s="98"/>
      <c r="H880" s="98"/>
      <c r="I880" s="98"/>
      <c r="J880" s="98"/>
      <c r="K880" s="98"/>
    </row>
    <row r="881" spans="2:11" ht="13" thickBot="1" x14ac:dyDescent="0.3">
      <c r="B881" s="162">
        <v>1425</v>
      </c>
      <c r="C881" s="50">
        <f t="shared" si="573"/>
        <v>1</v>
      </c>
      <c r="D881" s="50">
        <f t="shared" si="574"/>
        <v>1</v>
      </c>
      <c r="E881" s="97"/>
      <c r="G881" s="151"/>
      <c r="H881" s="151"/>
      <c r="I881" s="151"/>
      <c r="J881" s="151"/>
      <c r="K881" s="151"/>
    </row>
    <row r="882" spans="2:11" ht="13" thickBot="1" x14ac:dyDescent="0.3">
      <c r="B882" s="162">
        <v>1450</v>
      </c>
      <c r="C882" s="50">
        <f t="shared" si="573"/>
        <v>1</v>
      </c>
      <c r="D882" s="50">
        <f t="shared" si="574"/>
        <v>0</v>
      </c>
      <c r="E882" s="97"/>
      <c r="G882" s="98"/>
      <c r="H882" s="98"/>
      <c r="I882" s="98"/>
      <c r="J882" s="98"/>
      <c r="K882" s="98"/>
    </row>
    <row r="883" spans="2:11" ht="13" thickBot="1" x14ac:dyDescent="0.3">
      <c r="B883" s="162">
        <v>1450</v>
      </c>
      <c r="C883" s="50">
        <f t="shared" si="573"/>
        <v>2</v>
      </c>
      <c r="D883" s="50">
        <f t="shared" si="574"/>
        <v>2</v>
      </c>
      <c r="E883" s="97"/>
      <c r="G883" s="238"/>
      <c r="H883" s="238"/>
      <c r="I883" s="238"/>
      <c r="J883" s="238"/>
      <c r="K883" s="238"/>
    </row>
    <row r="884" spans="2:11" ht="13" thickBot="1" x14ac:dyDescent="0.3">
      <c r="B884" s="162">
        <v>1468</v>
      </c>
      <c r="C884" s="50">
        <f t="shared" si="573"/>
        <v>1</v>
      </c>
      <c r="D884" s="50">
        <f t="shared" si="574"/>
        <v>1</v>
      </c>
      <c r="E884" s="97"/>
      <c r="G884" s="151"/>
      <c r="H884" s="151"/>
      <c r="I884" s="151"/>
      <c r="J884" s="151"/>
      <c r="K884" s="151"/>
    </row>
    <row r="885" spans="2:11" ht="13" thickBot="1" x14ac:dyDescent="0.3">
      <c r="B885" s="162">
        <v>1501</v>
      </c>
      <c r="C885" s="50">
        <f t="shared" si="573"/>
        <v>1</v>
      </c>
      <c r="D885" s="50">
        <f t="shared" si="574"/>
        <v>1</v>
      </c>
      <c r="E885" s="97"/>
      <c r="G885" s="98"/>
      <c r="H885" s="98"/>
      <c r="I885" s="98"/>
      <c r="J885" s="98"/>
      <c r="K885" s="98"/>
    </row>
    <row r="886" spans="2:11" ht="13" thickBot="1" x14ac:dyDescent="0.3">
      <c r="B886" s="162">
        <v>1502</v>
      </c>
      <c r="C886" s="50">
        <f t="shared" si="573"/>
        <v>1</v>
      </c>
      <c r="D886" s="50">
        <f t="shared" si="574"/>
        <v>1</v>
      </c>
      <c r="E886" s="97"/>
      <c r="G886" s="98"/>
      <c r="H886" s="98"/>
      <c r="I886" s="98"/>
      <c r="J886" s="98"/>
      <c r="K886" s="98"/>
    </row>
    <row r="887" spans="2:11" ht="13" thickBot="1" x14ac:dyDescent="0.3">
      <c r="B887" s="162">
        <v>1503</v>
      </c>
      <c r="C887" s="50">
        <f t="shared" si="573"/>
        <v>1</v>
      </c>
      <c r="D887" s="50">
        <f t="shared" si="574"/>
        <v>0</v>
      </c>
      <c r="E887" s="97"/>
      <c r="G887" s="98"/>
      <c r="H887" s="98"/>
      <c r="I887" s="98"/>
      <c r="J887" s="98"/>
      <c r="K887" s="98"/>
    </row>
    <row r="888" spans="2:11" ht="13" thickBot="1" x14ac:dyDescent="0.3">
      <c r="B888" s="162">
        <v>1503</v>
      </c>
      <c r="C888" s="50">
        <f t="shared" si="573"/>
        <v>2</v>
      </c>
      <c r="D888" s="50">
        <f t="shared" si="574"/>
        <v>0</v>
      </c>
      <c r="E888" s="97"/>
      <c r="G888" s="98"/>
      <c r="H888" s="98"/>
      <c r="I888" s="98"/>
      <c r="J888" s="98"/>
      <c r="K888" s="98"/>
    </row>
    <row r="889" spans="2:11" ht="13" thickBot="1" x14ac:dyDescent="0.3">
      <c r="B889" s="162">
        <v>1503</v>
      </c>
      <c r="C889" s="50">
        <f t="shared" si="573"/>
        <v>3</v>
      </c>
      <c r="D889" s="50">
        <f t="shared" si="574"/>
        <v>0</v>
      </c>
      <c r="E889" s="97"/>
      <c r="G889" s="151"/>
      <c r="H889" s="151"/>
      <c r="I889" s="151"/>
      <c r="J889" s="151"/>
      <c r="K889" s="151"/>
    </row>
    <row r="890" spans="2:11" ht="13" thickBot="1" x14ac:dyDescent="0.3">
      <c r="B890" s="162">
        <v>1503</v>
      </c>
      <c r="C890" s="50">
        <f t="shared" si="573"/>
        <v>4</v>
      </c>
      <c r="D890" s="50">
        <f t="shared" si="574"/>
        <v>0</v>
      </c>
      <c r="E890" s="97"/>
      <c r="G890" s="98"/>
      <c r="H890" s="98"/>
      <c r="I890" s="98"/>
      <c r="J890" s="98"/>
      <c r="K890" s="98"/>
    </row>
    <row r="891" spans="2:11" ht="13" thickBot="1" x14ac:dyDescent="0.3">
      <c r="B891" s="162">
        <v>1503</v>
      </c>
      <c r="C891" s="50">
        <f t="shared" si="573"/>
        <v>5</v>
      </c>
      <c r="D891" s="50">
        <f t="shared" si="574"/>
        <v>5</v>
      </c>
      <c r="E891" s="97"/>
      <c r="G891" s="98"/>
      <c r="H891" s="98"/>
      <c r="I891" s="98"/>
      <c r="J891" s="98"/>
      <c r="K891" s="98"/>
    </row>
    <row r="892" spans="2:11" ht="13" thickBot="1" x14ac:dyDescent="0.3">
      <c r="B892" s="162">
        <v>1507</v>
      </c>
      <c r="C892" s="50">
        <f t="shared" si="573"/>
        <v>1</v>
      </c>
      <c r="D892" s="50">
        <f t="shared" si="574"/>
        <v>0</v>
      </c>
      <c r="E892" s="97"/>
      <c r="G892" s="98"/>
      <c r="H892" s="98"/>
      <c r="I892" s="98"/>
      <c r="J892" s="98"/>
      <c r="K892" s="98"/>
    </row>
    <row r="893" spans="2:11" ht="13" thickBot="1" x14ac:dyDescent="0.3">
      <c r="B893" s="162">
        <v>1507</v>
      </c>
      <c r="C893" s="50">
        <f t="shared" si="573"/>
        <v>2</v>
      </c>
      <c r="D893" s="50">
        <f t="shared" si="574"/>
        <v>2</v>
      </c>
      <c r="E893" s="97"/>
      <c r="G893" s="98"/>
      <c r="H893" s="98"/>
      <c r="I893" s="98"/>
      <c r="J893" s="98"/>
      <c r="K893" s="98"/>
    </row>
    <row r="894" spans="2:11" ht="13" thickBot="1" x14ac:dyDescent="0.3">
      <c r="B894" s="162">
        <v>1510</v>
      </c>
      <c r="C894" s="50">
        <f t="shared" si="573"/>
        <v>1</v>
      </c>
      <c r="D894" s="50">
        <f t="shared" si="574"/>
        <v>1</v>
      </c>
      <c r="E894" s="97"/>
      <c r="G894" s="98"/>
      <c r="H894" s="98"/>
      <c r="I894" s="98"/>
      <c r="J894" s="98"/>
      <c r="K894" s="98"/>
    </row>
    <row r="895" spans="2:11" ht="13" thickBot="1" x14ac:dyDescent="0.3">
      <c r="B895" s="162">
        <v>1511</v>
      </c>
      <c r="C895" s="50">
        <f t="shared" si="573"/>
        <v>1</v>
      </c>
      <c r="D895" s="50">
        <f t="shared" si="574"/>
        <v>0</v>
      </c>
      <c r="E895" s="97"/>
      <c r="G895" s="98"/>
      <c r="H895" s="98"/>
      <c r="I895" s="98"/>
      <c r="J895" s="98"/>
      <c r="K895" s="98"/>
    </row>
    <row r="896" spans="2:11" ht="13" thickBot="1" x14ac:dyDescent="0.3">
      <c r="B896" s="162">
        <v>1511</v>
      </c>
      <c r="C896" s="50">
        <f t="shared" si="573"/>
        <v>2</v>
      </c>
      <c r="D896" s="50">
        <f t="shared" si="574"/>
        <v>0</v>
      </c>
      <c r="E896" s="97"/>
      <c r="G896" s="98"/>
      <c r="H896" s="98"/>
      <c r="I896" s="98"/>
      <c r="J896" s="98"/>
      <c r="K896" s="98"/>
    </row>
    <row r="897" spans="2:11" ht="13" thickBot="1" x14ac:dyDescent="0.3">
      <c r="B897" s="162">
        <v>1511</v>
      </c>
      <c r="C897" s="50">
        <f t="shared" si="573"/>
        <v>3</v>
      </c>
      <c r="D897" s="50">
        <f t="shared" si="574"/>
        <v>0</v>
      </c>
      <c r="E897" s="97"/>
      <c r="G897" s="98"/>
      <c r="H897" s="98"/>
      <c r="I897" s="98"/>
      <c r="J897" s="98"/>
      <c r="K897" s="98"/>
    </row>
    <row r="898" spans="2:11" ht="13" thickBot="1" x14ac:dyDescent="0.3">
      <c r="B898" s="162">
        <v>1511</v>
      </c>
      <c r="C898" s="50">
        <f t="shared" si="573"/>
        <v>4</v>
      </c>
      <c r="D898" s="50">
        <f t="shared" si="574"/>
        <v>4</v>
      </c>
      <c r="E898" s="97"/>
      <c r="G898" s="98"/>
      <c r="H898" s="98"/>
      <c r="I898" s="98"/>
      <c r="J898" s="98"/>
      <c r="K898" s="98"/>
    </row>
    <row r="899" spans="2:11" ht="13" thickBot="1" x14ac:dyDescent="0.3">
      <c r="B899" s="162">
        <v>1516</v>
      </c>
      <c r="C899" s="50">
        <f t="shared" si="573"/>
        <v>1</v>
      </c>
      <c r="D899" s="50">
        <f t="shared" si="574"/>
        <v>0</v>
      </c>
      <c r="E899" s="97"/>
      <c r="G899" s="98"/>
      <c r="H899" s="98"/>
      <c r="I899" s="98"/>
      <c r="J899" s="98"/>
      <c r="K899" s="98"/>
    </row>
    <row r="900" spans="2:11" ht="13" thickBot="1" x14ac:dyDescent="0.3">
      <c r="B900" s="162">
        <v>1516</v>
      </c>
      <c r="C900" s="50">
        <f t="shared" si="573"/>
        <v>2</v>
      </c>
      <c r="D900" s="50">
        <f t="shared" si="574"/>
        <v>2</v>
      </c>
      <c r="E900" s="97"/>
      <c r="G900" s="98"/>
      <c r="H900" s="98"/>
      <c r="I900" s="98"/>
      <c r="J900" s="98"/>
      <c r="K900" s="98"/>
    </row>
    <row r="901" spans="2:11" ht="13" thickBot="1" x14ac:dyDescent="0.3">
      <c r="B901" s="162">
        <v>1519</v>
      </c>
      <c r="C901" s="50">
        <f t="shared" si="573"/>
        <v>1</v>
      </c>
      <c r="D901" s="50">
        <f t="shared" si="574"/>
        <v>0</v>
      </c>
      <c r="E901" s="97"/>
      <c r="G901" s="98"/>
      <c r="H901" s="98"/>
      <c r="I901" s="98"/>
      <c r="J901" s="98"/>
      <c r="K901" s="98"/>
    </row>
    <row r="902" spans="2:11" ht="13" thickBot="1" x14ac:dyDescent="0.3">
      <c r="B902" s="162">
        <v>1519</v>
      </c>
      <c r="C902" s="50">
        <f t="shared" si="573"/>
        <v>2</v>
      </c>
      <c r="D902" s="50">
        <f t="shared" si="574"/>
        <v>2</v>
      </c>
      <c r="E902" s="97"/>
      <c r="G902" s="98"/>
      <c r="H902" s="98"/>
      <c r="I902" s="98"/>
      <c r="J902" s="98"/>
      <c r="K902" s="98"/>
    </row>
    <row r="903" spans="2:11" ht="13" thickBot="1" x14ac:dyDescent="0.3">
      <c r="B903" s="162">
        <v>1523</v>
      </c>
      <c r="C903" s="50">
        <f t="shared" si="573"/>
        <v>1</v>
      </c>
      <c r="D903" s="50">
        <f t="shared" si="574"/>
        <v>0</v>
      </c>
      <c r="E903" s="97"/>
      <c r="G903" s="98"/>
      <c r="H903" s="98"/>
      <c r="I903" s="98"/>
      <c r="J903" s="98"/>
      <c r="K903" s="98"/>
    </row>
    <row r="904" spans="2:11" ht="13" thickBot="1" x14ac:dyDescent="0.3">
      <c r="B904" s="162">
        <v>1523</v>
      </c>
      <c r="C904" s="50">
        <f t="shared" si="573"/>
        <v>2</v>
      </c>
      <c r="D904" s="50">
        <f t="shared" si="574"/>
        <v>2</v>
      </c>
      <c r="E904" s="97"/>
      <c r="G904" s="151"/>
      <c r="H904" s="151"/>
      <c r="I904" s="151"/>
      <c r="J904" s="151"/>
      <c r="K904" s="151"/>
    </row>
    <row r="905" spans="2:11" ht="13" thickBot="1" x14ac:dyDescent="0.3">
      <c r="B905" s="162">
        <v>1533</v>
      </c>
      <c r="C905" s="50">
        <f t="shared" si="573"/>
        <v>1</v>
      </c>
      <c r="D905" s="50">
        <f t="shared" si="574"/>
        <v>1</v>
      </c>
      <c r="E905" s="97"/>
      <c r="G905" s="98"/>
      <c r="H905" s="98"/>
      <c r="I905" s="98"/>
      <c r="J905" s="98"/>
      <c r="K905" s="98"/>
    </row>
    <row r="906" spans="2:11" ht="13" thickBot="1" x14ac:dyDescent="0.3">
      <c r="B906" s="162">
        <v>1538</v>
      </c>
      <c r="C906" s="50">
        <f t="shared" si="573"/>
        <v>1</v>
      </c>
      <c r="D906" s="50">
        <f t="shared" si="574"/>
        <v>0</v>
      </c>
      <c r="E906" s="97"/>
      <c r="G906" s="98"/>
      <c r="H906" s="98"/>
      <c r="I906" s="98"/>
      <c r="J906" s="98"/>
      <c r="K906" s="98"/>
    </row>
    <row r="907" spans="2:11" ht="13" thickBot="1" x14ac:dyDescent="0.3">
      <c r="B907" s="162">
        <v>1538</v>
      </c>
      <c r="C907" s="50">
        <f t="shared" si="573"/>
        <v>2</v>
      </c>
      <c r="D907" s="50">
        <f t="shared" si="574"/>
        <v>2</v>
      </c>
      <c r="E907" s="97"/>
      <c r="G907" s="98"/>
      <c r="H907" s="98"/>
      <c r="I907" s="98"/>
      <c r="J907" s="98"/>
      <c r="K907" s="98"/>
    </row>
    <row r="908" spans="2:11" ht="13" thickBot="1" x14ac:dyDescent="0.3">
      <c r="B908" s="162">
        <v>1555</v>
      </c>
      <c r="C908" s="50">
        <f t="shared" si="573"/>
        <v>1</v>
      </c>
      <c r="D908" s="50">
        <f t="shared" si="574"/>
        <v>1</v>
      </c>
      <c r="E908" s="97"/>
      <c r="G908" s="98"/>
      <c r="H908" s="98"/>
      <c r="I908" s="98"/>
      <c r="J908" s="98"/>
      <c r="K908" s="98"/>
    </row>
    <row r="909" spans="2:11" ht="13" thickBot="1" x14ac:dyDescent="0.3">
      <c r="B909" s="162">
        <v>1561</v>
      </c>
      <c r="C909" s="50">
        <f t="shared" si="573"/>
        <v>1</v>
      </c>
      <c r="D909" s="50">
        <f t="shared" si="574"/>
        <v>1</v>
      </c>
      <c r="E909" s="97"/>
      <c r="G909" s="98"/>
      <c r="H909" s="98"/>
      <c r="I909" s="98"/>
      <c r="J909" s="98"/>
      <c r="K909" s="98"/>
    </row>
    <row r="910" spans="2:11" ht="13" thickBot="1" x14ac:dyDescent="0.3">
      <c r="B910" s="162">
        <v>1574</v>
      </c>
      <c r="C910" s="50">
        <f t="shared" si="573"/>
        <v>1</v>
      </c>
      <c r="D910" s="50">
        <f t="shared" si="574"/>
        <v>1</v>
      </c>
      <c r="E910" s="97"/>
      <c r="G910" s="98"/>
      <c r="H910" s="98"/>
      <c r="I910" s="98"/>
      <c r="J910" s="98"/>
      <c r="K910" s="98"/>
    </row>
    <row r="911" spans="2:11" ht="13" thickBot="1" x14ac:dyDescent="0.3">
      <c r="B911" s="162">
        <v>1577</v>
      </c>
      <c r="C911" s="50">
        <f t="shared" si="573"/>
        <v>1</v>
      </c>
      <c r="D911" s="50">
        <f t="shared" si="574"/>
        <v>1</v>
      </c>
      <c r="E911" s="97"/>
      <c r="G911" s="98"/>
      <c r="H911" s="98"/>
      <c r="I911" s="98"/>
      <c r="J911" s="98"/>
      <c r="K911" s="98"/>
    </row>
    <row r="912" spans="2:11" ht="13" thickBot="1" x14ac:dyDescent="0.3">
      <c r="B912" s="162">
        <v>1592</v>
      </c>
      <c r="C912" s="50">
        <f t="shared" si="573"/>
        <v>1</v>
      </c>
      <c r="D912" s="50">
        <f t="shared" si="574"/>
        <v>0</v>
      </c>
      <c r="E912" s="97"/>
      <c r="G912" s="98"/>
      <c r="H912" s="98"/>
      <c r="I912" s="98"/>
      <c r="J912" s="98"/>
      <c r="K912" s="98"/>
    </row>
    <row r="913" spans="2:11" ht="13" thickBot="1" x14ac:dyDescent="0.3">
      <c r="B913" s="162">
        <v>1592</v>
      </c>
      <c r="C913" s="50">
        <f t="shared" si="573"/>
        <v>2</v>
      </c>
      <c r="D913" s="50">
        <f t="shared" si="574"/>
        <v>0</v>
      </c>
      <c r="E913" s="97"/>
      <c r="G913" s="98"/>
      <c r="H913" s="98"/>
      <c r="I913" s="98"/>
      <c r="J913" s="98"/>
      <c r="K913" s="98"/>
    </row>
    <row r="914" spans="2:11" ht="13" thickBot="1" x14ac:dyDescent="0.3">
      <c r="B914" s="164">
        <v>1592</v>
      </c>
      <c r="C914" s="50">
        <f t="shared" si="573"/>
        <v>3</v>
      </c>
      <c r="D914" s="50">
        <f t="shared" si="574"/>
        <v>0</v>
      </c>
      <c r="E914" s="97"/>
      <c r="G914" s="151"/>
      <c r="H914" s="151"/>
      <c r="I914" s="151"/>
      <c r="J914" s="151"/>
      <c r="K914" s="151"/>
    </row>
    <row r="915" spans="2:11" ht="13" thickBot="1" x14ac:dyDescent="0.3">
      <c r="B915" s="162">
        <v>1592</v>
      </c>
      <c r="C915" s="50">
        <f t="shared" si="573"/>
        <v>4</v>
      </c>
      <c r="D915" s="50">
        <f t="shared" si="574"/>
        <v>0</v>
      </c>
      <c r="E915" s="97"/>
      <c r="G915" s="98"/>
      <c r="H915" s="98"/>
      <c r="I915" s="98"/>
      <c r="J915" s="98"/>
      <c r="K915" s="98"/>
    </row>
    <row r="916" spans="2:11" ht="13" thickBot="1" x14ac:dyDescent="0.3">
      <c r="B916" s="162">
        <v>1592</v>
      </c>
      <c r="C916" s="50">
        <f t="shared" si="573"/>
        <v>5</v>
      </c>
      <c r="D916" s="50">
        <f t="shared" si="574"/>
        <v>5</v>
      </c>
      <c r="E916" s="97"/>
      <c r="G916" s="98"/>
      <c r="H916" s="98"/>
      <c r="I916" s="98"/>
      <c r="J916" s="98"/>
      <c r="K916" s="98"/>
    </row>
    <row r="917" spans="2:11" ht="13" thickBot="1" x14ac:dyDescent="0.3">
      <c r="B917" s="162">
        <v>1595</v>
      </c>
      <c r="C917" s="50">
        <f t="shared" si="573"/>
        <v>1</v>
      </c>
      <c r="D917" s="50">
        <f t="shared" si="574"/>
        <v>1</v>
      </c>
      <c r="E917" s="97"/>
      <c r="G917" s="98"/>
      <c r="H917" s="98"/>
      <c r="I917" s="98"/>
      <c r="J917" s="98"/>
      <c r="K917" s="98"/>
    </row>
    <row r="918" spans="2:11" ht="13" thickBot="1" x14ac:dyDescent="0.3">
      <c r="B918" s="162">
        <v>1598</v>
      </c>
      <c r="C918" s="50">
        <f t="shared" si="573"/>
        <v>1</v>
      </c>
      <c r="D918" s="50">
        <f t="shared" si="574"/>
        <v>1</v>
      </c>
      <c r="E918" s="97"/>
      <c r="G918" s="98"/>
      <c r="H918" s="98"/>
      <c r="I918" s="98"/>
      <c r="J918" s="98"/>
      <c r="K918" s="98"/>
    </row>
    <row r="919" spans="2:11" ht="13" thickBot="1" x14ac:dyDescent="0.3">
      <c r="B919" s="162">
        <v>1622</v>
      </c>
      <c r="C919" s="50">
        <f t="shared" si="573"/>
        <v>1</v>
      </c>
      <c r="D919" s="50">
        <f t="shared" si="574"/>
        <v>0</v>
      </c>
      <c r="E919" s="97"/>
      <c r="G919" s="98"/>
      <c r="H919" s="98"/>
      <c r="I919" s="98"/>
      <c r="J919" s="98"/>
      <c r="K919" s="98"/>
    </row>
    <row r="920" spans="2:11" ht="13" thickBot="1" x14ac:dyDescent="0.3">
      <c r="B920" s="165">
        <v>1622</v>
      </c>
      <c r="C920" s="50">
        <f t="shared" si="573"/>
        <v>2</v>
      </c>
      <c r="D920" s="50">
        <f t="shared" si="574"/>
        <v>2</v>
      </c>
      <c r="E920" s="97"/>
      <c r="G920" s="98"/>
      <c r="H920" s="98"/>
      <c r="I920" s="98"/>
      <c r="J920" s="98"/>
      <c r="K920" s="98"/>
    </row>
    <row r="921" spans="2:11" ht="13" thickBot="1" x14ac:dyDescent="0.3">
      <c r="B921" s="158">
        <v>1625</v>
      </c>
      <c r="C921" s="50">
        <f t="shared" ref="C921:C984" si="575">IF(B921&lt;&gt;B920,1,C920+1)</f>
        <v>1</v>
      </c>
      <c r="D921" s="50">
        <f t="shared" si="574"/>
        <v>0</v>
      </c>
      <c r="E921" s="97"/>
      <c r="G921" s="98"/>
      <c r="H921" s="98"/>
      <c r="I921" s="98"/>
      <c r="J921" s="98"/>
      <c r="K921" s="98"/>
    </row>
    <row r="922" spans="2:11" ht="13" thickBot="1" x14ac:dyDescent="0.3">
      <c r="B922" s="162">
        <v>1625</v>
      </c>
      <c r="C922" s="50">
        <f t="shared" si="575"/>
        <v>2</v>
      </c>
      <c r="D922" s="50">
        <f t="shared" ref="D922:D985" si="576">IF(C922&gt;=C923,C922,0)</f>
        <v>0</v>
      </c>
      <c r="E922" s="97"/>
      <c r="G922" s="238"/>
      <c r="H922" s="238"/>
      <c r="I922" s="238"/>
      <c r="J922" s="238"/>
      <c r="K922" s="238"/>
    </row>
    <row r="923" spans="2:11" ht="13" thickBot="1" x14ac:dyDescent="0.3">
      <c r="B923" s="162">
        <v>1625</v>
      </c>
      <c r="C923" s="50">
        <f t="shared" si="575"/>
        <v>3</v>
      </c>
      <c r="D923" s="50">
        <f t="shared" si="576"/>
        <v>0</v>
      </c>
      <c r="E923" s="97"/>
      <c r="G923" s="98"/>
      <c r="H923" s="98"/>
      <c r="I923" s="98"/>
      <c r="J923" s="98"/>
      <c r="K923" s="98"/>
    </row>
    <row r="924" spans="2:11" ht="13" thickBot="1" x14ac:dyDescent="0.3">
      <c r="B924" s="162">
        <v>1625</v>
      </c>
      <c r="C924" s="50">
        <f t="shared" si="575"/>
        <v>4</v>
      </c>
      <c r="D924" s="50">
        <f t="shared" si="576"/>
        <v>4</v>
      </c>
      <c r="E924" s="97"/>
      <c r="G924" s="98"/>
      <c r="H924" s="98"/>
      <c r="I924" s="98"/>
      <c r="J924" s="98"/>
      <c r="K924" s="98"/>
    </row>
    <row r="925" spans="2:11" ht="13" thickBot="1" x14ac:dyDescent="0.3">
      <c r="B925" s="162">
        <v>1629</v>
      </c>
      <c r="C925" s="50">
        <f t="shared" si="575"/>
        <v>1</v>
      </c>
      <c r="D925" s="50">
        <f t="shared" si="576"/>
        <v>1</v>
      </c>
      <c r="E925" s="97"/>
      <c r="G925" s="98"/>
      <c r="H925" s="98"/>
      <c r="I925" s="98"/>
      <c r="J925" s="98"/>
      <c r="K925" s="98"/>
    </row>
    <row r="926" spans="2:11" ht="13" thickBot="1" x14ac:dyDescent="0.3">
      <c r="B926" s="162">
        <v>1646</v>
      </c>
      <c r="C926" s="50">
        <f t="shared" si="575"/>
        <v>1</v>
      </c>
      <c r="D926" s="50">
        <f t="shared" si="576"/>
        <v>1</v>
      </c>
      <c r="E926" s="97"/>
      <c r="G926" s="98"/>
      <c r="H926" s="98"/>
      <c r="I926" s="98"/>
      <c r="J926" s="98"/>
      <c r="K926" s="98"/>
    </row>
    <row r="927" spans="2:11" ht="13" thickBot="1" x14ac:dyDescent="0.3">
      <c r="B927" s="162">
        <v>1647</v>
      </c>
      <c r="C927" s="50">
        <f t="shared" si="575"/>
        <v>1</v>
      </c>
      <c r="D927" s="50">
        <f t="shared" si="576"/>
        <v>1</v>
      </c>
      <c r="E927" s="97"/>
      <c r="G927" s="98"/>
      <c r="H927" s="98"/>
      <c r="I927" s="98"/>
      <c r="J927" s="98"/>
      <c r="K927" s="98"/>
    </row>
    <row r="928" spans="2:11" ht="13" thickBot="1" x14ac:dyDescent="0.3">
      <c r="B928" s="162">
        <v>1648</v>
      </c>
      <c r="C928" s="50">
        <f t="shared" si="575"/>
        <v>1</v>
      </c>
      <c r="D928" s="50">
        <f t="shared" si="576"/>
        <v>1</v>
      </c>
      <c r="E928" s="97"/>
      <c r="G928" s="151"/>
      <c r="H928" s="151"/>
      <c r="I928" s="151"/>
      <c r="J928" s="151"/>
      <c r="K928" s="151"/>
    </row>
    <row r="929" spans="2:11" ht="13" thickBot="1" x14ac:dyDescent="0.3">
      <c r="B929" s="164">
        <v>1649</v>
      </c>
      <c r="C929" s="50">
        <f t="shared" si="575"/>
        <v>1</v>
      </c>
      <c r="D929" s="50">
        <f t="shared" si="576"/>
        <v>0</v>
      </c>
      <c r="E929" s="97"/>
      <c r="G929" s="98"/>
      <c r="H929" s="98"/>
      <c r="I929" s="98"/>
      <c r="J929" s="98"/>
      <c r="K929" s="98"/>
    </row>
    <row r="930" spans="2:11" ht="13" thickBot="1" x14ac:dyDescent="0.3">
      <c r="B930" s="164">
        <v>1649</v>
      </c>
      <c r="C930" s="50">
        <f t="shared" si="575"/>
        <v>2</v>
      </c>
      <c r="D930" s="50">
        <f t="shared" si="576"/>
        <v>2</v>
      </c>
      <c r="E930" s="97"/>
      <c r="G930" s="98"/>
      <c r="H930" s="98"/>
      <c r="I930" s="98"/>
      <c r="J930" s="98"/>
      <c r="K930" s="98"/>
    </row>
    <row r="931" spans="2:11" ht="13" thickBot="1" x14ac:dyDescent="0.3">
      <c r="B931" s="162">
        <v>1676</v>
      </c>
      <c r="C931" s="50">
        <f t="shared" si="575"/>
        <v>1</v>
      </c>
      <c r="D931" s="50">
        <f t="shared" si="576"/>
        <v>1</v>
      </c>
      <c r="E931" s="97"/>
      <c r="G931" s="98"/>
      <c r="H931" s="98"/>
      <c r="I931" s="98"/>
      <c r="J931" s="98"/>
      <c r="K931" s="98"/>
    </row>
    <row r="932" spans="2:11" ht="13" thickBot="1" x14ac:dyDescent="0.3">
      <c r="B932" s="162">
        <v>1680</v>
      </c>
      <c r="C932" s="50">
        <f t="shared" si="575"/>
        <v>1</v>
      </c>
      <c r="D932" s="50">
        <f t="shared" si="576"/>
        <v>0</v>
      </c>
      <c r="E932" s="97"/>
      <c r="G932" s="151"/>
      <c r="H932" s="151"/>
      <c r="I932" s="151"/>
      <c r="J932" s="151"/>
      <c r="K932" s="151"/>
    </row>
    <row r="933" spans="2:11" ht="13" thickBot="1" x14ac:dyDescent="0.3">
      <c r="B933" s="164">
        <v>1680</v>
      </c>
      <c r="C933" s="50">
        <f t="shared" si="575"/>
        <v>2</v>
      </c>
      <c r="D933" s="50">
        <f t="shared" si="576"/>
        <v>2</v>
      </c>
      <c r="E933" s="97"/>
      <c r="G933" s="98"/>
      <c r="H933" s="98"/>
      <c r="I933" s="98"/>
      <c r="J933" s="98"/>
      <c r="K933" s="98"/>
    </row>
    <row r="934" spans="2:11" ht="13" thickBot="1" x14ac:dyDescent="0.3">
      <c r="B934" s="162">
        <v>1700</v>
      </c>
      <c r="C934" s="50">
        <f t="shared" si="575"/>
        <v>1</v>
      </c>
      <c r="D934" s="50">
        <f t="shared" si="576"/>
        <v>1</v>
      </c>
      <c r="E934" s="97"/>
      <c r="G934" s="98"/>
      <c r="H934" s="98"/>
      <c r="I934" s="98"/>
      <c r="J934" s="98"/>
      <c r="K934" s="98"/>
    </row>
    <row r="935" spans="2:11" ht="13" thickBot="1" x14ac:dyDescent="0.3">
      <c r="B935" s="162">
        <v>1712</v>
      </c>
      <c r="C935" s="50">
        <f t="shared" si="575"/>
        <v>1</v>
      </c>
      <c r="D935" s="50">
        <f t="shared" si="576"/>
        <v>1</v>
      </c>
      <c r="E935" s="97"/>
      <c r="G935" s="98"/>
      <c r="H935" s="98"/>
      <c r="I935" s="98"/>
      <c r="J935" s="98"/>
      <c r="K935" s="98"/>
    </row>
    <row r="936" spans="2:11" ht="13" thickBot="1" x14ac:dyDescent="0.3">
      <c r="B936" s="162">
        <v>1714</v>
      </c>
      <c r="C936" s="50">
        <f t="shared" si="575"/>
        <v>1</v>
      </c>
      <c r="D936" s="50">
        <f t="shared" si="576"/>
        <v>0</v>
      </c>
      <c r="E936" s="97"/>
      <c r="G936" s="98"/>
      <c r="H936" s="98"/>
      <c r="I936" s="98"/>
      <c r="J936" s="98"/>
      <c r="K936" s="98"/>
    </row>
    <row r="937" spans="2:11" ht="13" thickBot="1" x14ac:dyDescent="0.3">
      <c r="B937" s="164">
        <v>1714</v>
      </c>
      <c r="C937" s="50">
        <f t="shared" si="575"/>
        <v>2</v>
      </c>
      <c r="D937" s="50">
        <f t="shared" si="576"/>
        <v>2</v>
      </c>
      <c r="E937" s="97"/>
      <c r="G937" s="98"/>
      <c r="H937" s="98"/>
      <c r="I937" s="98"/>
      <c r="J937" s="98"/>
      <c r="K937" s="98"/>
    </row>
    <row r="938" spans="2:11" ht="13" thickBot="1" x14ac:dyDescent="0.3">
      <c r="B938" s="162">
        <v>1717</v>
      </c>
      <c r="C938" s="50">
        <f t="shared" si="575"/>
        <v>1</v>
      </c>
      <c r="D938" s="50">
        <f t="shared" si="576"/>
        <v>0</v>
      </c>
      <c r="E938" s="97"/>
      <c r="G938" s="98"/>
      <c r="H938" s="98"/>
      <c r="I938" s="98"/>
      <c r="J938" s="98"/>
      <c r="K938" s="98"/>
    </row>
    <row r="939" spans="2:11" ht="13" thickBot="1" x14ac:dyDescent="0.3">
      <c r="B939" s="162">
        <v>1717</v>
      </c>
      <c r="C939" s="50">
        <f t="shared" si="575"/>
        <v>2</v>
      </c>
      <c r="D939" s="50">
        <f t="shared" si="576"/>
        <v>0</v>
      </c>
      <c r="E939" s="97"/>
      <c r="G939" s="98"/>
      <c r="H939" s="98"/>
      <c r="I939" s="98"/>
      <c r="J939" s="98"/>
      <c r="K939" s="98"/>
    </row>
    <row r="940" spans="2:11" ht="13" thickBot="1" x14ac:dyDescent="0.3">
      <c r="B940" s="162">
        <v>1717</v>
      </c>
      <c r="C940" s="50">
        <f t="shared" si="575"/>
        <v>3</v>
      </c>
      <c r="D940" s="50">
        <f t="shared" si="576"/>
        <v>3</v>
      </c>
      <c r="E940" s="97"/>
      <c r="G940" s="98"/>
      <c r="H940" s="98"/>
      <c r="I940" s="98"/>
      <c r="J940" s="98"/>
      <c r="K940" s="98"/>
    </row>
    <row r="941" spans="2:11" ht="13" thickBot="1" x14ac:dyDescent="0.3">
      <c r="B941" s="162">
        <v>1718</v>
      </c>
      <c r="C941" s="50">
        <f t="shared" si="575"/>
        <v>1</v>
      </c>
      <c r="D941" s="50">
        <f t="shared" si="576"/>
        <v>0</v>
      </c>
      <c r="E941" s="97"/>
      <c r="G941" s="98"/>
      <c r="H941" s="98"/>
      <c r="I941" s="98"/>
      <c r="J941" s="98"/>
      <c r="K941" s="98"/>
    </row>
    <row r="942" spans="2:11" ht="13" thickBot="1" x14ac:dyDescent="0.3">
      <c r="B942" s="162">
        <v>1718</v>
      </c>
      <c r="C942" s="50">
        <f t="shared" si="575"/>
        <v>2</v>
      </c>
      <c r="D942" s="50">
        <f t="shared" si="576"/>
        <v>2</v>
      </c>
      <c r="E942" s="97"/>
      <c r="G942" s="151"/>
      <c r="H942" s="151"/>
      <c r="I942" s="151"/>
      <c r="J942" s="151"/>
      <c r="K942" s="151"/>
    </row>
    <row r="943" spans="2:11" ht="13" thickBot="1" x14ac:dyDescent="0.3">
      <c r="B943" s="162">
        <v>1726</v>
      </c>
      <c r="C943" s="50">
        <f t="shared" si="575"/>
        <v>1</v>
      </c>
      <c r="D943" s="50">
        <f t="shared" si="576"/>
        <v>1</v>
      </c>
      <c r="E943" s="97"/>
      <c r="G943" s="151"/>
      <c r="H943" s="151"/>
      <c r="I943" s="151"/>
      <c r="J943" s="151"/>
      <c r="K943" s="151"/>
    </row>
    <row r="944" spans="2:11" ht="13" thickBot="1" x14ac:dyDescent="0.3">
      <c r="B944" s="162">
        <v>1730</v>
      </c>
      <c r="C944" s="50">
        <f t="shared" si="575"/>
        <v>1</v>
      </c>
      <c r="D944" s="50">
        <f t="shared" si="576"/>
        <v>1</v>
      </c>
      <c r="E944" s="97"/>
      <c r="G944" s="98"/>
      <c r="H944" s="98"/>
      <c r="I944" s="98"/>
      <c r="J944" s="98"/>
      <c r="K944" s="98"/>
    </row>
    <row r="945" spans="2:11" ht="13" thickBot="1" x14ac:dyDescent="0.3">
      <c r="B945" s="162">
        <v>1732</v>
      </c>
      <c r="C945" s="50">
        <f t="shared" si="575"/>
        <v>1</v>
      </c>
      <c r="D945" s="50">
        <f t="shared" si="576"/>
        <v>0</v>
      </c>
      <c r="E945" s="97"/>
      <c r="G945" s="98"/>
      <c r="H945" s="98"/>
      <c r="I945" s="98"/>
      <c r="J945" s="98"/>
      <c r="K945" s="98"/>
    </row>
    <row r="946" spans="2:11" ht="13" thickBot="1" x14ac:dyDescent="0.3">
      <c r="B946" s="162">
        <v>1732</v>
      </c>
      <c r="C946" s="50">
        <f t="shared" si="575"/>
        <v>2</v>
      </c>
      <c r="D946" s="50">
        <f t="shared" si="576"/>
        <v>2</v>
      </c>
      <c r="E946" s="97"/>
      <c r="G946" s="98"/>
      <c r="H946" s="98"/>
      <c r="I946" s="98"/>
      <c r="J946" s="98"/>
      <c r="K946" s="98"/>
    </row>
    <row r="947" spans="2:11" ht="13" thickBot="1" x14ac:dyDescent="0.3">
      <c r="B947" s="164">
        <v>1747</v>
      </c>
      <c r="C947" s="50">
        <f t="shared" si="575"/>
        <v>1</v>
      </c>
      <c r="D947" s="50">
        <f t="shared" si="576"/>
        <v>1</v>
      </c>
      <c r="E947" s="97"/>
      <c r="G947" s="98"/>
      <c r="H947" s="98"/>
      <c r="I947" s="98"/>
      <c r="J947" s="98"/>
      <c r="K947" s="98"/>
    </row>
    <row r="948" spans="2:11" ht="13" thickBot="1" x14ac:dyDescent="0.3">
      <c r="B948" s="162">
        <v>1756</v>
      </c>
      <c r="C948" s="50">
        <f t="shared" si="575"/>
        <v>1</v>
      </c>
      <c r="D948" s="50">
        <f t="shared" si="576"/>
        <v>1</v>
      </c>
      <c r="E948" s="97"/>
      <c r="G948" s="98"/>
      <c r="H948" s="98"/>
      <c r="I948" s="98"/>
      <c r="J948" s="98"/>
      <c r="K948" s="98"/>
    </row>
    <row r="949" spans="2:11" ht="13" thickBot="1" x14ac:dyDescent="0.3">
      <c r="B949" s="162">
        <v>1771</v>
      </c>
      <c r="C949" s="50">
        <f t="shared" si="575"/>
        <v>1</v>
      </c>
      <c r="D949" s="50">
        <f t="shared" si="576"/>
        <v>0</v>
      </c>
      <c r="E949" s="97"/>
      <c r="G949" s="98"/>
      <c r="H949" s="98"/>
      <c r="I949" s="98"/>
      <c r="J949" s="98"/>
      <c r="K949" s="98"/>
    </row>
    <row r="950" spans="2:11" ht="13" thickBot="1" x14ac:dyDescent="0.3">
      <c r="B950" s="162">
        <v>1771</v>
      </c>
      <c r="C950" s="50">
        <f t="shared" si="575"/>
        <v>2</v>
      </c>
      <c r="D950" s="50">
        <f t="shared" si="576"/>
        <v>0</v>
      </c>
      <c r="E950" s="97"/>
      <c r="G950" s="98"/>
      <c r="H950" s="98"/>
      <c r="I950" s="98"/>
      <c r="J950" s="98"/>
      <c r="K950" s="98"/>
    </row>
    <row r="951" spans="2:11" ht="13" thickBot="1" x14ac:dyDescent="0.3">
      <c r="B951" s="162">
        <v>1771</v>
      </c>
      <c r="C951" s="50">
        <f t="shared" si="575"/>
        <v>3</v>
      </c>
      <c r="D951" s="50">
        <f t="shared" si="576"/>
        <v>3</v>
      </c>
      <c r="E951" s="97"/>
      <c r="G951" s="151"/>
      <c r="H951" s="151"/>
      <c r="I951" s="151"/>
      <c r="J951" s="151"/>
      <c r="K951" s="151"/>
    </row>
    <row r="952" spans="2:11" ht="13" thickBot="1" x14ac:dyDescent="0.3">
      <c r="B952" s="162">
        <v>1806</v>
      </c>
      <c r="C952" s="50">
        <f t="shared" si="575"/>
        <v>1</v>
      </c>
      <c r="D952" s="50">
        <f t="shared" si="576"/>
        <v>0</v>
      </c>
      <c r="E952" s="97"/>
      <c r="G952" s="98"/>
      <c r="H952" s="98"/>
      <c r="I952" s="98"/>
      <c r="J952" s="98"/>
      <c r="K952" s="98"/>
    </row>
    <row r="953" spans="2:11" ht="13" thickBot="1" x14ac:dyDescent="0.3">
      <c r="B953" s="162">
        <v>1806</v>
      </c>
      <c r="C953" s="50">
        <f t="shared" si="575"/>
        <v>2</v>
      </c>
      <c r="D953" s="50">
        <f t="shared" si="576"/>
        <v>2</v>
      </c>
      <c r="E953" s="97"/>
      <c r="G953" s="98"/>
      <c r="H953" s="98"/>
      <c r="I953" s="98"/>
      <c r="J953" s="98"/>
      <c r="K953" s="98"/>
    </row>
    <row r="954" spans="2:11" ht="13" thickBot="1" x14ac:dyDescent="0.3">
      <c r="B954" s="162">
        <v>1816</v>
      </c>
      <c r="C954" s="50">
        <f t="shared" si="575"/>
        <v>1</v>
      </c>
      <c r="D954" s="50">
        <f t="shared" si="576"/>
        <v>0</v>
      </c>
      <c r="E954" s="97"/>
      <c r="G954" s="98"/>
      <c r="H954" s="98"/>
      <c r="I954" s="98"/>
      <c r="J954" s="98"/>
      <c r="K954" s="98"/>
    </row>
    <row r="955" spans="2:11" ht="13" thickBot="1" x14ac:dyDescent="0.3">
      <c r="B955" s="162">
        <v>1816</v>
      </c>
      <c r="C955" s="50">
        <f t="shared" si="575"/>
        <v>2</v>
      </c>
      <c r="D955" s="50">
        <f t="shared" si="576"/>
        <v>2</v>
      </c>
      <c r="E955" s="97"/>
      <c r="G955" s="98"/>
      <c r="H955" s="98"/>
      <c r="I955" s="98"/>
      <c r="J955" s="98"/>
      <c r="K955" s="98"/>
    </row>
    <row r="956" spans="2:11" ht="13" thickBot="1" x14ac:dyDescent="0.3">
      <c r="B956" s="162">
        <v>1824</v>
      </c>
      <c r="C956" s="50">
        <f t="shared" si="575"/>
        <v>1</v>
      </c>
      <c r="D956" s="50">
        <f t="shared" si="576"/>
        <v>1</v>
      </c>
      <c r="E956" s="97"/>
      <c r="G956" s="151"/>
      <c r="H956" s="151"/>
      <c r="I956" s="151"/>
      <c r="J956" s="151"/>
      <c r="K956" s="151"/>
    </row>
    <row r="957" spans="2:11" ht="13" thickBot="1" x14ac:dyDescent="0.3">
      <c r="B957" s="162">
        <v>1868</v>
      </c>
      <c r="C957" s="50">
        <f t="shared" si="575"/>
        <v>1</v>
      </c>
      <c r="D957" s="50">
        <f t="shared" si="576"/>
        <v>0</v>
      </c>
      <c r="E957" s="97"/>
      <c r="G957" s="98"/>
      <c r="H957" s="98"/>
      <c r="I957" s="98"/>
      <c r="J957" s="98"/>
      <c r="K957" s="98"/>
    </row>
    <row r="958" spans="2:11" ht="13" thickBot="1" x14ac:dyDescent="0.3">
      <c r="B958" s="162">
        <v>1868</v>
      </c>
      <c r="C958" s="50">
        <f t="shared" si="575"/>
        <v>2</v>
      </c>
      <c r="D958" s="50">
        <f t="shared" si="576"/>
        <v>2</v>
      </c>
      <c r="E958" s="97"/>
      <c r="G958" s="98"/>
      <c r="H958" s="98"/>
      <c r="I958" s="98"/>
      <c r="J958" s="98"/>
      <c r="K958" s="98"/>
    </row>
    <row r="959" spans="2:11" ht="13" thickBot="1" x14ac:dyDescent="0.3">
      <c r="B959" s="162">
        <v>1902</v>
      </c>
      <c r="C959" s="50">
        <f t="shared" si="575"/>
        <v>1</v>
      </c>
      <c r="D959" s="50">
        <f t="shared" si="576"/>
        <v>0</v>
      </c>
      <c r="E959" s="97"/>
      <c r="G959" s="98"/>
      <c r="H959" s="98"/>
      <c r="I959" s="98"/>
      <c r="J959" s="98"/>
      <c r="K959" s="98"/>
    </row>
    <row r="960" spans="2:11" ht="13" thickBot="1" x14ac:dyDescent="0.3">
      <c r="B960" s="162">
        <v>1902</v>
      </c>
      <c r="C960" s="50">
        <f t="shared" si="575"/>
        <v>2</v>
      </c>
      <c r="D960" s="50">
        <f t="shared" si="576"/>
        <v>0</v>
      </c>
      <c r="E960" s="97"/>
      <c r="G960" s="98"/>
      <c r="H960" s="98"/>
      <c r="I960" s="98"/>
      <c r="J960" s="98"/>
      <c r="K960" s="98"/>
    </row>
    <row r="961" spans="2:11" ht="13" thickBot="1" x14ac:dyDescent="0.3">
      <c r="B961" s="162">
        <v>1902</v>
      </c>
      <c r="C961" s="50">
        <f t="shared" si="575"/>
        <v>3</v>
      </c>
      <c r="D961" s="50">
        <f t="shared" si="576"/>
        <v>0</v>
      </c>
      <c r="E961" s="97"/>
      <c r="G961" s="98"/>
      <c r="H961" s="98"/>
      <c r="I961" s="98"/>
      <c r="J961" s="98"/>
      <c r="K961" s="98"/>
    </row>
    <row r="962" spans="2:11" ht="13" thickBot="1" x14ac:dyDescent="0.3">
      <c r="B962" s="162">
        <v>1902</v>
      </c>
      <c r="C962" s="50">
        <f t="shared" si="575"/>
        <v>4</v>
      </c>
      <c r="D962" s="50">
        <f t="shared" si="576"/>
        <v>4</v>
      </c>
      <c r="E962" s="97"/>
      <c r="G962" s="98"/>
      <c r="H962" s="98"/>
      <c r="I962" s="98"/>
      <c r="J962" s="98"/>
      <c r="K962" s="98"/>
    </row>
    <row r="963" spans="2:11" ht="13" thickBot="1" x14ac:dyDescent="0.3">
      <c r="B963" s="162">
        <v>1918</v>
      </c>
      <c r="C963" s="50">
        <f t="shared" si="575"/>
        <v>1</v>
      </c>
      <c r="D963" s="50">
        <f t="shared" si="576"/>
        <v>0</v>
      </c>
      <c r="E963" s="97"/>
      <c r="G963" s="98"/>
      <c r="H963" s="98"/>
      <c r="I963" s="98"/>
      <c r="J963" s="98"/>
      <c r="K963" s="98"/>
    </row>
    <row r="964" spans="2:11" ht="13" thickBot="1" x14ac:dyDescent="0.3">
      <c r="B964" s="162">
        <v>1918</v>
      </c>
      <c r="C964" s="50">
        <f t="shared" si="575"/>
        <v>2</v>
      </c>
      <c r="D964" s="50">
        <f t="shared" si="576"/>
        <v>2</v>
      </c>
      <c r="E964" s="97"/>
      <c r="G964" s="98"/>
      <c r="H964" s="98"/>
      <c r="I964" s="98"/>
      <c r="J964" s="98"/>
      <c r="K964" s="98"/>
    </row>
    <row r="965" spans="2:11" ht="13" thickBot="1" x14ac:dyDescent="0.3">
      <c r="B965" s="162">
        <v>1922</v>
      </c>
      <c r="C965" s="50">
        <f t="shared" si="575"/>
        <v>1</v>
      </c>
      <c r="D965" s="50">
        <f t="shared" si="576"/>
        <v>1</v>
      </c>
      <c r="E965" s="97"/>
      <c r="G965" s="98"/>
      <c r="H965" s="98"/>
      <c r="I965" s="98"/>
      <c r="J965" s="98"/>
      <c r="K965" s="98"/>
    </row>
    <row r="966" spans="2:11" ht="13" thickBot="1" x14ac:dyDescent="0.3">
      <c r="B966" s="162">
        <v>1923</v>
      </c>
      <c r="C966" s="50">
        <f t="shared" si="575"/>
        <v>1</v>
      </c>
      <c r="D966" s="50">
        <f t="shared" si="576"/>
        <v>1</v>
      </c>
      <c r="E966" s="97"/>
      <c r="G966" s="98"/>
      <c r="H966" s="98"/>
      <c r="I966" s="98"/>
      <c r="J966" s="98"/>
      <c r="K966" s="98"/>
    </row>
    <row r="967" spans="2:11" ht="13" thickBot="1" x14ac:dyDescent="0.3">
      <c r="B967" s="162">
        <v>1983</v>
      </c>
      <c r="C967" s="50">
        <f t="shared" si="575"/>
        <v>1</v>
      </c>
      <c r="D967" s="50">
        <f t="shared" si="576"/>
        <v>1</v>
      </c>
      <c r="E967" s="97"/>
      <c r="G967" s="98"/>
      <c r="H967" s="98"/>
      <c r="I967" s="98"/>
      <c r="J967" s="98"/>
      <c r="K967" s="98"/>
    </row>
    <row r="968" spans="2:11" ht="13" thickBot="1" x14ac:dyDescent="0.3">
      <c r="B968" s="164">
        <v>1986</v>
      </c>
      <c r="C968" s="50">
        <f t="shared" si="575"/>
        <v>1</v>
      </c>
      <c r="D968" s="50">
        <f t="shared" si="576"/>
        <v>1</v>
      </c>
      <c r="E968" s="97"/>
      <c r="G968" s="98"/>
      <c r="H968" s="98"/>
      <c r="I968" s="98"/>
      <c r="J968" s="98"/>
      <c r="K968" s="98"/>
    </row>
    <row r="969" spans="2:11" ht="13" thickBot="1" x14ac:dyDescent="0.3">
      <c r="B969" s="164">
        <v>1987</v>
      </c>
      <c r="C969" s="50">
        <f t="shared" si="575"/>
        <v>1</v>
      </c>
      <c r="D969" s="50">
        <f t="shared" si="576"/>
        <v>1</v>
      </c>
      <c r="E969" s="97"/>
      <c r="G969" s="98"/>
      <c r="H969" s="98"/>
      <c r="I969" s="98"/>
      <c r="J969" s="98"/>
      <c r="K969" s="98"/>
    </row>
    <row r="970" spans="2:11" ht="13" thickBot="1" x14ac:dyDescent="0.3">
      <c r="B970" s="162">
        <v>2016</v>
      </c>
      <c r="C970" s="50">
        <f t="shared" si="575"/>
        <v>1</v>
      </c>
      <c r="D970" s="50">
        <f t="shared" si="576"/>
        <v>0</v>
      </c>
      <c r="E970" s="97"/>
      <c r="G970" s="98"/>
      <c r="H970" s="98"/>
      <c r="I970" s="98"/>
      <c r="J970" s="98"/>
      <c r="K970" s="98"/>
    </row>
    <row r="971" spans="2:11" ht="13" thickBot="1" x14ac:dyDescent="0.3">
      <c r="B971" s="162">
        <v>2016</v>
      </c>
      <c r="C971" s="50">
        <f t="shared" si="575"/>
        <v>2</v>
      </c>
      <c r="D971" s="50">
        <f t="shared" si="576"/>
        <v>2</v>
      </c>
      <c r="E971" s="97"/>
      <c r="G971" s="98"/>
      <c r="H971" s="98"/>
      <c r="I971" s="98"/>
      <c r="J971" s="98"/>
      <c r="K971" s="98"/>
    </row>
    <row r="972" spans="2:11" ht="13" thickBot="1" x14ac:dyDescent="0.3">
      <c r="B972" s="162">
        <v>2039</v>
      </c>
      <c r="C972" s="50">
        <f t="shared" si="575"/>
        <v>1</v>
      </c>
      <c r="D972" s="50">
        <f t="shared" si="576"/>
        <v>1</v>
      </c>
      <c r="E972" s="97"/>
      <c r="G972" s="98"/>
      <c r="H972" s="98"/>
      <c r="I972" s="98"/>
      <c r="J972" s="98"/>
      <c r="K972" s="98"/>
    </row>
    <row r="973" spans="2:11" ht="13" thickBot="1" x14ac:dyDescent="0.3">
      <c r="B973" s="162">
        <v>2041</v>
      </c>
      <c r="C973" s="50">
        <f t="shared" si="575"/>
        <v>1</v>
      </c>
      <c r="D973" s="50">
        <f t="shared" si="576"/>
        <v>1</v>
      </c>
      <c r="E973" s="97"/>
      <c r="G973" s="98"/>
      <c r="H973" s="98"/>
      <c r="I973" s="98"/>
      <c r="J973" s="98"/>
      <c r="K973" s="98"/>
    </row>
    <row r="974" spans="2:11" ht="13" thickBot="1" x14ac:dyDescent="0.3">
      <c r="B974" s="164">
        <v>2046</v>
      </c>
      <c r="C974" s="50">
        <f t="shared" si="575"/>
        <v>1</v>
      </c>
      <c r="D974" s="50">
        <f t="shared" si="576"/>
        <v>1</v>
      </c>
      <c r="E974" s="97"/>
      <c r="G974" s="98"/>
      <c r="H974" s="98"/>
      <c r="I974" s="98"/>
      <c r="J974" s="98"/>
      <c r="K974" s="98"/>
    </row>
    <row r="975" spans="2:11" ht="13" thickBot="1" x14ac:dyDescent="0.3">
      <c r="B975" s="162">
        <v>2054</v>
      </c>
      <c r="C975" s="50">
        <f t="shared" si="575"/>
        <v>1</v>
      </c>
      <c r="D975" s="50">
        <f t="shared" si="576"/>
        <v>1</v>
      </c>
      <c r="E975" s="97"/>
      <c r="G975" s="98"/>
      <c r="H975" s="98"/>
      <c r="I975" s="98"/>
      <c r="J975" s="98"/>
      <c r="K975" s="98"/>
    </row>
    <row r="976" spans="2:11" ht="13" thickBot="1" x14ac:dyDescent="0.3">
      <c r="B976" s="164">
        <v>2056</v>
      </c>
      <c r="C976" s="50">
        <f t="shared" si="575"/>
        <v>1</v>
      </c>
      <c r="D976" s="50">
        <f t="shared" si="576"/>
        <v>0</v>
      </c>
      <c r="E976" s="97"/>
      <c r="G976" s="98"/>
      <c r="H976" s="98"/>
      <c r="I976" s="98"/>
      <c r="J976" s="98"/>
      <c r="K976" s="98"/>
    </row>
    <row r="977" spans="2:11" ht="13" thickBot="1" x14ac:dyDescent="0.3">
      <c r="B977" s="162">
        <v>2056</v>
      </c>
      <c r="C977" s="50">
        <f t="shared" si="575"/>
        <v>2</v>
      </c>
      <c r="D977" s="50">
        <f t="shared" si="576"/>
        <v>0</v>
      </c>
      <c r="E977" s="97"/>
      <c r="G977" s="98"/>
      <c r="H977" s="98"/>
      <c r="I977" s="98"/>
      <c r="J977" s="98"/>
      <c r="K977" s="98"/>
    </row>
    <row r="978" spans="2:11" ht="13" thickBot="1" x14ac:dyDescent="0.3">
      <c r="B978" s="164">
        <v>2056</v>
      </c>
      <c r="C978" s="50">
        <f t="shared" si="575"/>
        <v>3</v>
      </c>
      <c r="D978" s="50">
        <f t="shared" si="576"/>
        <v>0</v>
      </c>
      <c r="E978" s="97"/>
      <c r="G978" s="98"/>
      <c r="H978" s="98"/>
      <c r="I978" s="98"/>
      <c r="J978" s="98"/>
      <c r="K978" s="98"/>
    </row>
    <row r="979" spans="2:11" ht="13" thickBot="1" x14ac:dyDescent="0.3">
      <c r="B979" s="164">
        <v>2056</v>
      </c>
      <c r="C979" s="50">
        <f t="shared" si="575"/>
        <v>4</v>
      </c>
      <c r="D979" s="50">
        <f t="shared" si="576"/>
        <v>4</v>
      </c>
      <c r="E979" s="97"/>
      <c r="G979" s="98"/>
      <c r="H979" s="98"/>
      <c r="I979" s="98"/>
      <c r="J979" s="98"/>
      <c r="K979" s="98"/>
    </row>
    <row r="980" spans="2:11" ht="13" thickBot="1" x14ac:dyDescent="0.3">
      <c r="B980" s="162">
        <v>2062</v>
      </c>
      <c r="C980" s="50">
        <f t="shared" si="575"/>
        <v>1</v>
      </c>
      <c r="D980" s="50">
        <f t="shared" si="576"/>
        <v>1</v>
      </c>
      <c r="E980" s="97"/>
      <c r="G980" s="98"/>
      <c r="H980" s="98"/>
      <c r="I980" s="98"/>
      <c r="J980" s="98"/>
      <c r="K980" s="98"/>
    </row>
    <row r="981" spans="2:11" ht="13" thickBot="1" x14ac:dyDescent="0.3">
      <c r="B981" s="162">
        <v>2068</v>
      </c>
      <c r="C981" s="50">
        <f t="shared" si="575"/>
        <v>1</v>
      </c>
      <c r="D981" s="50">
        <f t="shared" si="576"/>
        <v>1</v>
      </c>
      <c r="E981" s="97"/>
      <c r="G981" s="98"/>
      <c r="H981" s="98"/>
      <c r="I981" s="98"/>
      <c r="J981" s="98"/>
      <c r="K981" s="98"/>
    </row>
    <row r="982" spans="2:11" ht="13" thickBot="1" x14ac:dyDescent="0.3">
      <c r="B982" s="164">
        <v>2081</v>
      </c>
      <c r="C982" s="50">
        <f t="shared" si="575"/>
        <v>1</v>
      </c>
      <c r="D982" s="50">
        <f t="shared" si="576"/>
        <v>1</v>
      </c>
      <c r="E982" s="97"/>
      <c r="G982" s="98"/>
      <c r="H982" s="98"/>
      <c r="I982" s="98"/>
      <c r="J982" s="98"/>
      <c r="K982" s="98"/>
    </row>
    <row r="983" spans="2:11" ht="13" thickBot="1" x14ac:dyDescent="0.3">
      <c r="B983" s="162">
        <v>2122</v>
      </c>
      <c r="C983" s="50">
        <f t="shared" si="575"/>
        <v>1</v>
      </c>
      <c r="D983" s="50">
        <f t="shared" si="576"/>
        <v>1</v>
      </c>
      <c r="E983" s="97"/>
      <c r="G983" s="98"/>
      <c r="H983" s="98"/>
      <c r="I983" s="98"/>
      <c r="J983" s="98"/>
      <c r="K983" s="98"/>
    </row>
    <row r="984" spans="2:11" ht="13" thickBot="1" x14ac:dyDescent="0.3">
      <c r="B984" s="162">
        <v>2130</v>
      </c>
      <c r="C984" s="50">
        <f t="shared" si="575"/>
        <v>1</v>
      </c>
      <c r="D984" s="50">
        <f t="shared" si="576"/>
        <v>1</v>
      </c>
      <c r="E984" s="97"/>
      <c r="G984" s="98"/>
      <c r="H984" s="98"/>
      <c r="I984" s="98"/>
      <c r="J984" s="98"/>
      <c r="K984" s="98"/>
    </row>
    <row r="985" spans="2:11" ht="13" thickBot="1" x14ac:dyDescent="0.3">
      <c r="B985" s="162">
        <v>2137</v>
      </c>
      <c r="C985" s="50">
        <f t="shared" ref="C985:C1016" si="577">IF(B985&lt;&gt;B984,1,C984+1)</f>
        <v>1</v>
      </c>
      <c r="D985" s="50">
        <f t="shared" si="576"/>
        <v>1</v>
      </c>
      <c r="E985" s="97"/>
      <c r="G985" s="151"/>
      <c r="H985" s="151"/>
      <c r="I985" s="151"/>
      <c r="J985" s="151"/>
      <c r="K985" s="151"/>
    </row>
    <row r="986" spans="2:11" ht="13" thickBot="1" x14ac:dyDescent="0.3">
      <c r="B986" s="162">
        <v>2165</v>
      </c>
      <c r="C986" s="50">
        <f t="shared" si="577"/>
        <v>1</v>
      </c>
      <c r="D986" s="50">
        <f t="shared" ref="D986:D1016" si="578">IF(C986&gt;=C987,C986,0)</f>
        <v>1</v>
      </c>
      <c r="E986" s="97"/>
      <c r="G986" s="98"/>
      <c r="H986" s="98"/>
      <c r="I986" s="98"/>
      <c r="J986" s="98"/>
      <c r="K986" s="98"/>
    </row>
    <row r="987" spans="2:11" ht="13" thickBot="1" x14ac:dyDescent="0.3">
      <c r="B987" s="162">
        <v>2166</v>
      </c>
      <c r="C987" s="50">
        <f t="shared" si="577"/>
        <v>1</v>
      </c>
      <c r="D987" s="50">
        <f t="shared" si="578"/>
        <v>0</v>
      </c>
      <c r="E987" s="97"/>
      <c r="G987" s="98"/>
      <c r="H987" s="98"/>
      <c r="I987" s="98"/>
      <c r="J987" s="98"/>
      <c r="K987" s="98"/>
    </row>
    <row r="988" spans="2:11" ht="13" thickBot="1" x14ac:dyDescent="0.3">
      <c r="B988" s="162">
        <v>2166</v>
      </c>
      <c r="C988" s="50">
        <f t="shared" si="577"/>
        <v>2</v>
      </c>
      <c r="D988" s="50">
        <f t="shared" si="578"/>
        <v>2</v>
      </c>
      <c r="E988" s="97"/>
      <c r="G988" s="98"/>
      <c r="H988" s="98"/>
      <c r="I988" s="98"/>
      <c r="J988" s="98"/>
      <c r="K988" s="98"/>
    </row>
    <row r="989" spans="2:11" ht="13" thickBot="1" x14ac:dyDescent="0.3">
      <c r="B989" s="164">
        <v>2171</v>
      </c>
      <c r="C989" s="50">
        <f t="shared" si="577"/>
        <v>1</v>
      </c>
      <c r="D989" s="50">
        <f t="shared" si="578"/>
        <v>1</v>
      </c>
      <c r="E989" s="97"/>
      <c r="G989" s="98"/>
      <c r="H989" s="98"/>
      <c r="I989" s="98"/>
      <c r="J989" s="98"/>
      <c r="K989" s="98"/>
    </row>
    <row r="990" spans="2:11" ht="13" thickBot="1" x14ac:dyDescent="0.3">
      <c r="B990" s="162">
        <v>2185</v>
      </c>
      <c r="C990" s="50">
        <f t="shared" si="577"/>
        <v>1</v>
      </c>
      <c r="D990" s="50">
        <f t="shared" si="578"/>
        <v>1</v>
      </c>
      <c r="E990" s="97"/>
      <c r="G990" s="98"/>
      <c r="H990" s="98"/>
      <c r="I990" s="98"/>
      <c r="J990" s="98"/>
      <c r="K990" s="98"/>
    </row>
    <row r="991" spans="2:11" ht="13" thickBot="1" x14ac:dyDescent="0.3">
      <c r="B991" s="162">
        <v>2194</v>
      </c>
      <c r="C991" s="50">
        <f t="shared" si="577"/>
        <v>1</v>
      </c>
      <c r="D991" s="50">
        <f t="shared" si="578"/>
        <v>1</v>
      </c>
      <c r="E991" s="97"/>
      <c r="G991" s="98"/>
      <c r="H991" s="98"/>
      <c r="I991" s="98"/>
      <c r="J991" s="98"/>
      <c r="K991" s="98"/>
    </row>
    <row r="992" spans="2:11" ht="13" thickBot="1" x14ac:dyDescent="0.3">
      <c r="B992" s="164">
        <v>2272</v>
      </c>
      <c r="C992" s="50">
        <f t="shared" si="577"/>
        <v>1</v>
      </c>
      <c r="D992" s="50">
        <f t="shared" si="578"/>
        <v>1</v>
      </c>
      <c r="E992" s="97"/>
      <c r="G992" s="151"/>
      <c r="H992" s="151"/>
      <c r="I992" s="151"/>
      <c r="J992" s="151"/>
      <c r="K992" s="151"/>
    </row>
    <row r="993" spans="2:11" ht="13" thickBot="1" x14ac:dyDescent="0.3">
      <c r="B993" s="162">
        <v>2335</v>
      </c>
      <c r="C993" s="50">
        <f t="shared" si="577"/>
        <v>1</v>
      </c>
      <c r="D993" s="50">
        <f t="shared" si="578"/>
        <v>1</v>
      </c>
      <c r="E993" s="97"/>
      <c r="G993" s="151"/>
      <c r="H993" s="151"/>
      <c r="I993" s="151"/>
      <c r="J993" s="151"/>
      <c r="K993" s="151"/>
    </row>
    <row r="994" spans="2:11" ht="13" thickBot="1" x14ac:dyDescent="0.3">
      <c r="B994" s="162">
        <v>2337</v>
      </c>
      <c r="C994" s="50">
        <f t="shared" si="577"/>
        <v>1</v>
      </c>
      <c r="D994" s="50">
        <f t="shared" si="578"/>
        <v>0</v>
      </c>
      <c r="E994" s="97"/>
      <c r="G994" s="151"/>
      <c r="H994" s="151"/>
      <c r="I994" s="151"/>
      <c r="J994" s="151"/>
      <c r="K994" s="151"/>
    </row>
    <row r="995" spans="2:11" ht="13" thickBot="1" x14ac:dyDescent="0.3">
      <c r="B995" s="162">
        <v>2337</v>
      </c>
      <c r="C995" s="50">
        <f t="shared" si="577"/>
        <v>2</v>
      </c>
      <c r="D995" s="50">
        <f t="shared" si="578"/>
        <v>2</v>
      </c>
      <c r="E995" s="97"/>
      <c r="G995" s="98"/>
      <c r="H995" s="98"/>
      <c r="I995" s="98"/>
      <c r="J995" s="98"/>
      <c r="K995" s="98"/>
    </row>
    <row r="996" spans="2:11" ht="13" thickBot="1" x14ac:dyDescent="0.3">
      <c r="B996" s="162">
        <v>2340</v>
      </c>
      <c r="C996" s="50">
        <f t="shared" si="577"/>
        <v>1</v>
      </c>
      <c r="D996" s="50">
        <f t="shared" si="578"/>
        <v>1</v>
      </c>
      <c r="E996" s="97"/>
      <c r="G996" s="98"/>
      <c r="H996" s="98"/>
      <c r="I996" s="98"/>
      <c r="J996" s="98"/>
      <c r="K996" s="98"/>
    </row>
    <row r="997" spans="2:11" ht="13" thickBot="1" x14ac:dyDescent="0.3">
      <c r="B997" s="162">
        <v>2344</v>
      </c>
      <c r="C997" s="50">
        <f t="shared" si="577"/>
        <v>1</v>
      </c>
      <c r="D997" s="50">
        <f t="shared" si="578"/>
        <v>1</v>
      </c>
      <c r="E997" s="97"/>
      <c r="G997" s="98"/>
      <c r="H997" s="98"/>
      <c r="I997" s="98"/>
      <c r="J997" s="98"/>
      <c r="K997" s="98"/>
    </row>
    <row r="998" spans="2:11" ht="13" thickBot="1" x14ac:dyDescent="0.3">
      <c r="B998" s="164">
        <v>2377</v>
      </c>
      <c r="C998" s="50">
        <f t="shared" si="577"/>
        <v>1</v>
      </c>
      <c r="D998" s="50">
        <f t="shared" si="578"/>
        <v>1</v>
      </c>
      <c r="E998" s="97"/>
      <c r="G998" s="98"/>
      <c r="H998" s="98"/>
      <c r="I998" s="98"/>
      <c r="J998" s="98"/>
      <c r="K998" s="98"/>
    </row>
    <row r="999" spans="2:11" ht="13" thickBot="1" x14ac:dyDescent="0.3">
      <c r="B999" s="162">
        <v>2415</v>
      </c>
      <c r="C999" s="50">
        <f t="shared" si="577"/>
        <v>1</v>
      </c>
      <c r="D999" s="50">
        <f t="shared" si="578"/>
        <v>1</v>
      </c>
      <c r="E999" s="97"/>
      <c r="G999" s="98"/>
      <c r="H999" s="98"/>
      <c r="I999" s="98"/>
      <c r="J999" s="98"/>
      <c r="K999" s="98"/>
    </row>
    <row r="1000" spans="2:11" ht="13" thickBot="1" x14ac:dyDescent="0.3">
      <c r="B1000" s="162">
        <v>2429</v>
      </c>
      <c r="C1000" s="50">
        <f t="shared" si="577"/>
        <v>1</v>
      </c>
      <c r="D1000" s="50">
        <f t="shared" si="578"/>
        <v>1</v>
      </c>
      <c r="E1000" s="97"/>
      <c r="G1000" s="98"/>
      <c r="H1000" s="98"/>
      <c r="I1000" s="98"/>
      <c r="J1000" s="98"/>
      <c r="K1000" s="98"/>
    </row>
    <row r="1001" spans="2:11" ht="13" thickBot="1" x14ac:dyDescent="0.3">
      <c r="B1001" s="162">
        <v>2591</v>
      </c>
      <c r="C1001" s="50">
        <f t="shared" si="577"/>
        <v>1</v>
      </c>
      <c r="D1001" s="50">
        <f t="shared" si="578"/>
        <v>1</v>
      </c>
      <c r="E1001" s="97"/>
      <c r="G1001" s="98"/>
      <c r="H1001" s="98"/>
      <c r="I1001" s="98"/>
      <c r="J1001" s="98"/>
      <c r="K1001" s="98"/>
    </row>
    <row r="1002" spans="2:11" ht="13" thickBot="1" x14ac:dyDescent="0.3">
      <c r="B1002" s="162">
        <v>2612</v>
      </c>
      <c r="C1002" s="50">
        <f t="shared" si="577"/>
        <v>1</v>
      </c>
      <c r="D1002" s="50">
        <f t="shared" si="578"/>
        <v>1</v>
      </c>
      <c r="E1002" s="97"/>
      <c r="G1002" s="98"/>
      <c r="H1002" s="98"/>
      <c r="I1002" s="98"/>
      <c r="J1002" s="98"/>
      <c r="K1002" s="98"/>
    </row>
    <row r="1003" spans="2:11" ht="13" thickBot="1" x14ac:dyDescent="0.3">
      <c r="B1003" s="164">
        <v>2619</v>
      </c>
      <c r="C1003" s="50">
        <f t="shared" si="577"/>
        <v>1</v>
      </c>
      <c r="D1003" s="50">
        <f t="shared" si="578"/>
        <v>1</v>
      </c>
      <c r="E1003" s="97"/>
      <c r="G1003" s="98"/>
      <c r="H1003" s="98"/>
      <c r="I1003" s="98"/>
      <c r="J1003" s="98"/>
      <c r="K1003" s="98"/>
    </row>
    <row r="1004" spans="2:11" ht="13" thickBot="1" x14ac:dyDescent="0.3">
      <c r="B1004" s="162">
        <v>2630</v>
      </c>
      <c r="C1004" s="50">
        <f t="shared" si="577"/>
        <v>1</v>
      </c>
      <c r="D1004" s="50">
        <f t="shared" si="578"/>
        <v>1</v>
      </c>
      <c r="E1004" s="97"/>
      <c r="G1004" s="98"/>
      <c r="H1004" s="98"/>
      <c r="I1004" s="98"/>
      <c r="J1004" s="98"/>
      <c r="K1004" s="98"/>
    </row>
    <row r="1005" spans="2:11" ht="13" thickBot="1" x14ac:dyDescent="0.3">
      <c r="B1005" s="162">
        <v>2753</v>
      </c>
      <c r="C1005" s="50">
        <f t="shared" si="577"/>
        <v>1</v>
      </c>
      <c r="D1005" s="50">
        <f t="shared" si="578"/>
        <v>1</v>
      </c>
      <c r="E1005" s="97"/>
      <c r="G1005" s="98"/>
      <c r="H1005" s="98"/>
      <c r="I1005" s="98"/>
      <c r="J1005" s="98"/>
      <c r="K1005" s="98"/>
    </row>
    <row r="1006" spans="2:11" ht="13" thickBot="1" x14ac:dyDescent="0.3">
      <c r="B1006" s="164">
        <v>2757</v>
      </c>
      <c r="C1006" s="50">
        <f t="shared" si="577"/>
        <v>1</v>
      </c>
      <c r="D1006" s="50">
        <f t="shared" si="578"/>
        <v>1</v>
      </c>
      <c r="E1006" s="97"/>
      <c r="G1006" s="98"/>
      <c r="H1006" s="98"/>
      <c r="I1006" s="98"/>
      <c r="J1006" s="98"/>
      <c r="K1006" s="98"/>
    </row>
    <row r="1007" spans="2:11" ht="13" thickBot="1" x14ac:dyDescent="0.3">
      <c r="B1007" s="162">
        <v>2771</v>
      </c>
      <c r="C1007" s="50">
        <f t="shared" si="577"/>
        <v>1</v>
      </c>
      <c r="D1007" s="50">
        <f t="shared" si="578"/>
        <v>1</v>
      </c>
      <c r="E1007" s="97"/>
      <c r="G1007" s="98"/>
      <c r="H1007" s="98"/>
      <c r="I1007" s="98"/>
      <c r="J1007" s="98"/>
      <c r="K1007" s="98"/>
    </row>
    <row r="1008" spans="2:11" ht="13" thickBot="1" x14ac:dyDescent="0.3">
      <c r="B1008" s="162">
        <v>2775</v>
      </c>
      <c r="C1008" s="50">
        <f t="shared" si="577"/>
        <v>1</v>
      </c>
      <c r="D1008" s="50">
        <f t="shared" si="578"/>
        <v>0</v>
      </c>
      <c r="E1008" s="97"/>
      <c r="G1008" s="98"/>
      <c r="H1008" s="98"/>
      <c r="I1008" s="98"/>
      <c r="J1008" s="98"/>
      <c r="K1008" s="98"/>
    </row>
    <row r="1009" spans="2:11" ht="13" thickBot="1" x14ac:dyDescent="0.3">
      <c r="B1009" s="162">
        <v>2775</v>
      </c>
      <c r="C1009" s="50">
        <f t="shared" si="577"/>
        <v>2</v>
      </c>
      <c r="D1009" s="50">
        <f t="shared" si="578"/>
        <v>2</v>
      </c>
      <c r="E1009" s="97"/>
      <c r="G1009" s="98"/>
      <c r="H1009" s="98"/>
      <c r="I1009" s="98"/>
      <c r="J1009" s="98"/>
      <c r="K1009" s="98"/>
    </row>
    <row r="1010" spans="2:11" ht="13" thickBot="1" x14ac:dyDescent="0.3">
      <c r="B1010" s="164">
        <v>2854</v>
      </c>
      <c r="C1010" s="50">
        <f t="shared" si="577"/>
        <v>1</v>
      </c>
      <c r="D1010" s="50">
        <f t="shared" si="578"/>
        <v>1</v>
      </c>
      <c r="E1010" s="97"/>
      <c r="G1010" s="151"/>
      <c r="H1010" s="151"/>
      <c r="I1010" s="151"/>
      <c r="J1010" s="151"/>
      <c r="K1010" s="151"/>
    </row>
    <row r="1011" spans="2:11" ht="13" thickBot="1" x14ac:dyDescent="0.3">
      <c r="B1011" s="162">
        <v>2970</v>
      </c>
      <c r="C1011" s="50">
        <f t="shared" si="577"/>
        <v>1</v>
      </c>
      <c r="D1011" s="50">
        <f t="shared" si="578"/>
        <v>1</v>
      </c>
      <c r="E1011" s="97"/>
      <c r="G1011" s="151"/>
      <c r="H1011" s="151"/>
      <c r="I1011" s="151"/>
      <c r="J1011" s="151"/>
      <c r="K1011" s="151"/>
    </row>
    <row r="1012" spans="2:11" ht="13" thickBot="1" x14ac:dyDescent="0.3">
      <c r="B1012" s="162">
        <v>3138</v>
      </c>
      <c r="C1012" s="50">
        <f t="shared" si="577"/>
        <v>1</v>
      </c>
      <c r="D1012" s="50">
        <f t="shared" si="578"/>
        <v>1</v>
      </c>
      <c r="E1012" s="97"/>
      <c r="G1012" s="98"/>
      <c r="H1012" s="98"/>
      <c r="I1012" s="98"/>
      <c r="J1012" s="98"/>
      <c r="K1012" s="98"/>
    </row>
    <row r="1013" spans="2:11" ht="13" thickBot="1" x14ac:dyDescent="0.3">
      <c r="B1013" s="162">
        <v>3234</v>
      </c>
      <c r="C1013" s="50">
        <f t="shared" si="577"/>
        <v>1</v>
      </c>
      <c r="D1013" s="50">
        <f t="shared" si="578"/>
        <v>1</v>
      </c>
      <c r="E1013" s="97"/>
      <c r="G1013" s="98"/>
      <c r="H1013" s="98"/>
      <c r="I1013" s="98"/>
      <c r="J1013" s="98"/>
      <c r="K1013" s="98"/>
    </row>
    <row r="1014" spans="2:11" ht="13" thickBot="1" x14ac:dyDescent="0.3">
      <c r="B1014" s="162">
        <v>3256</v>
      </c>
      <c r="C1014" s="50">
        <f t="shared" si="577"/>
        <v>1</v>
      </c>
      <c r="D1014" s="50">
        <f t="shared" si="578"/>
        <v>1</v>
      </c>
      <c r="E1014" s="97"/>
      <c r="G1014" s="98"/>
      <c r="H1014" s="98"/>
      <c r="I1014" s="98"/>
      <c r="J1014" s="98"/>
      <c r="K1014" s="98"/>
    </row>
    <row r="1015" spans="2:11" ht="13" thickBot="1" x14ac:dyDescent="0.3">
      <c r="B1015" s="162">
        <v>3280</v>
      </c>
      <c r="C1015" s="50">
        <f t="shared" si="577"/>
        <v>1</v>
      </c>
      <c r="D1015" s="50">
        <f t="shared" si="578"/>
        <v>1</v>
      </c>
      <c r="E1015" s="97"/>
    </row>
    <row r="1016" spans="2:11" ht="13" thickBot="1" x14ac:dyDescent="0.3">
      <c r="B1016" s="165">
        <v>3357</v>
      </c>
      <c r="C1016" s="50">
        <f t="shared" si="577"/>
        <v>1</v>
      </c>
      <c r="D1016" s="50">
        <f t="shared" si="578"/>
        <v>1</v>
      </c>
      <c r="E1016" s="97"/>
    </row>
  </sheetData>
  <sortState ref="G6:J634">
    <sortCondition descending="1" ref="J6:J634"/>
    <sortCondition descending="1" ref="I6:I634"/>
    <sortCondition descending="1" ref="H6:H634"/>
  </sortState>
  <conditionalFormatting sqref="L6:AC6 L7:Y420 Z7:Z442 AA7:AA473 AB7:AC7 L474:AA570 AB8:AB570 L572:AB634 AC6:AC634">
    <cfRule type="containsErrors" dxfId="150" priority="108">
      <formula>ISERROR(L6)</formula>
    </cfRule>
    <cfRule type="cellIs" dxfId="149" priority="109" operator="equal">
      <formula>"QF"</formula>
    </cfRule>
    <cfRule type="cellIs" dxfId="148" priority="110" operator="equal">
      <formula>"SF"</formula>
    </cfRule>
    <cfRule type="cellIs" dxfId="147" priority="111" operator="equal">
      <formula>"F"</formula>
    </cfRule>
    <cfRule type="cellIs" dxfId="146" priority="112" operator="equal">
      <formula>"W"</formula>
    </cfRule>
    <cfRule type="cellIs" dxfId="145" priority="113" operator="equal">
      <formula>"WF"</formula>
    </cfRule>
    <cfRule type="cellIs" dxfId="144" priority="114" operator="equal">
      <formula>"WC"</formula>
    </cfRule>
  </conditionalFormatting>
  <conditionalFormatting sqref="L421:Y442">
    <cfRule type="containsErrors" dxfId="143" priority="101">
      <formula>ISERROR(L421)</formula>
    </cfRule>
    <cfRule type="cellIs" dxfId="142" priority="102" operator="equal">
      <formula>"QF"</formula>
    </cfRule>
    <cfRule type="cellIs" dxfId="141" priority="103" operator="equal">
      <formula>"SF"</formula>
    </cfRule>
    <cfRule type="cellIs" dxfId="140" priority="104" operator="equal">
      <formula>"F"</formula>
    </cfRule>
    <cfRule type="cellIs" dxfId="139" priority="105" operator="equal">
      <formula>"W"</formula>
    </cfRule>
    <cfRule type="cellIs" dxfId="138" priority="106" operator="equal">
      <formula>"WF"</formula>
    </cfRule>
    <cfRule type="cellIs" dxfId="137" priority="107" operator="equal">
      <formula>"WC"</formula>
    </cfRule>
  </conditionalFormatting>
  <conditionalFormatting sqref="Z443:Z473">
    <cfRule type="containsErrors" dxfId="136" priority="80">
      <formula>ISERROR(Z443)</formula>
    </cfRule>
    <cfRule type="cellIs" dxfId="135" priority="81" operator="equal">
      <formula>"QF"</formula>
    </cfRule>
    <cfRule type="cellIs" dxfId="134" priority="82" operator="equal">
      <formula>"SF"</formula>
    </cfRule>
    <cfRule type="cellIs" dxfId="133" priority="83" operator="equal">
      <formula>"F"</formula>
    </cfRule>
    <cfRule type="cellIs" dxfId="132" priority="84" operator="equal">
      <formula>"W"</formula>
    </cfRule>
    <cfRule type="cellIs" dxfId="131" priority="85" operator="equal">
      <formula>"WF"</formula>
    </cfRule>
    <cfRule type="cellIs" dxfId="130" priority="86" operator="equal">
      <formula>"WC"</formula>
    </cfRule>
  </conditionalFormatting>
  <conditionalFormatting sqref="L443:Y473">
    <cfRule type="containsErrors" dxfId="129" priority="87">
      <formula>ISERROR(L443)</formula>
    </cfRule>
    <cfRule type="cellIs" dxfId="128" priority="88" operator="equal">
      <formula>"QF"</formula>
    </cfRule>
    <cfRule type="cellIs" dxfId="127" priority="89" operator="equal">
      <formula>"SF"</formula>
    </cfRule>
    <cfRule type="cellIs" dxfId="126" priority="90" operator="equal">
      <formula>"F"</formula>
    </cfRule>
    <cfRule type="cellIs" dxfId="125" priority="91" operator="equal">
      <formula>"W"</formula>
    </cfRule>
    <cfRule type="cellIs" dxfId="124" priority="92" operator="equal">
      <formula>"WF"</formula>
    </cfRule>
    <cfRule type="cellIs" dxfId="123" priority="93" operator="equal">
      <formula>"WC"</formula>
    </cfRule>
  </conditionalFormatting>
  <conditionalFormatting sqref="AB6:AC7 AB8:AB570 AB572:AB634 AC8:AC634">
    <cfRule type="cellIs" dxfId="122" priority="27" operator="equal">
      <formula>"WS"</formula>
    </cfRule>
  </conditionalFormatting>
  <conditionalFormatting sqref="ED6:ED572">
    <cfRule type="colorScale" priority="573">
      <colorScale>
        <cfvo type="min"/>
        <cfvo type="percentile" val="50"/>
        <cfvo type="max"/>
        <color rgb="FF63BE7B"/>
        <color rgb="FFFCFCFF"/>
        <color rgb="FFF8696B"/>
      </colorScale>
    </cfRule>
  </conditionalFormatting>
  <conditionalFormatting sqref="DJ6:DJ572">
    <cfRule type="colorScale" priority="575">
      <colorScale>
        <cfvo type="min"/>
        <cfvo type="percentile" val="50"/>
        <cfvo type="max"/>
        <color rgb="FF63BE7B"/>
        <color rgb="FFFCFCFF"/>
        <color rgb="FFF8696B"/>
      </colorScale>
    </cfRule>
  </conditionalFormatting>
  <conditionalFormatting sqref="L571:AB571">
    <cfRule type="containsErrors" dxfId="121" priority="4">
      <formula>ISERROR(L571)</formula>
    </cfRule>
    <cfRule type="cellIs" dxfId="120" priority="5" operator="equal">
      <formula>"QF"</formula>
    </cfRule>
    <cfRule type="cellIs" dxfId="119" priority="6" operator="equal">
      <formula>"SF"</formula>
    </cfRule>
    <cfRule type="cellIs" dxfId="118" priority="7" operator="equal">
      <formula>"F"</formula>
    </cfRule>
    <cfRule type="cellIs" dxfId="117" priority="8" operator="equal">
      <formula>"W"</formula>
    </cfRule>
    <cfRule type="cellIs" dxfId="116" priority="9" operator="equal">
      <formula>"WF"</formula>
    </cfRule>
    <cfRule type="cellIs" dxfId="115" priority="10" operator="equal">
      <formula>"WC"</formula>
    </cfRule>
  </conditionalFormatting>
  <conditionalFormatting sqref="AB571">
    <cfRule type="cellIs" dxfId="114" priority="3" operator="equal">
      <formula>"WS"</formula>
    </cfRule>
  </conditionalFormatting>
  <conditionalFormatting sqref="ED573:ED634">
    <cfRule type="colorScale" priority="1">
      <colorScale>
        <cfvo type="min"/>
        <cfvo type="percentile" val="50"/>
        <cfvo type="max"/>
        <color rgb="FF63BE7B"/>
        <color rgb="FFFCFCFF"/>
        <color rgb="FFF8696B"/>
      </colorScale>
    </cfRule>
  </conditionalFormatting>
  <conditionalFormatting sqref="DJ573:DJ634">
    <cfRule type="colorScale" priority="2">
      <colorScale>
        <cfvo type="min"/>
        <cfvo type="percentile" val="50"/>
        <cfvo type="max"/>
        <color rgb="FF63BE7B"/>
        <color rgb="FFFCFCFF"/>
        <color rgb="FFF8696B"/>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309ED"/>
  </sheetPr>
  <dimension ref="A2:N60"/>
  <sheetViews>
    <sheetView topLeftCell="A10" workbookViewId="0">
      <selection activeCell="A37" sqref="A37"/>
    </sheetView>
  </sheetViews>
  <sheetFormatPr defaultRowHeight="12.5" x14ac:dyDescent="0.25"/>
  <cols>
    <col min="1" max="1" width="11.7265625" customWidth="1"/>
  </cols>
  <sheetData>
    <row r="2" spans="1:1" ht="13" x14ac:dyDescent="0.3">
      <c r="A2" s="101" t="s">
        <v>115</v>
      </c>
    </row>
    <row r="3" spans="1:1" ht="13" x14ac:dyDescent="0.3">
      <c r="A3" s="101" t="s">
        <v>116</v>
      </c>
    </row>
    <row r="4" spans="1:1" ht="13" x14ac:dyDescent="0.3">
      <c r="A4" s="296">
        <v>42491</v>
      </c>
    </row>
    <row r="5" spans="1:1" ht="13" x14ac:dyDescent="0.3">
      <c r="A5" s="296"/>
    </row>
    <row r="6" spans="1:1" x14ac:dyDescent="0.25">
      <c r="A6" s="155" t="s">
        <v>127</v>
      </c>
    </row>
    <row r="7" spans="1:1" x14ac:dyDescent="0.25">
      <c r="A7" s="155" t="s">
        <v>157</v>
      </c>
    </row>
    <row r="8" spans="1:1" x14ac:dyDescent="0.25">
      <c r="A8" s="155" t="s">
        <v>158</v>
      </c>
    </row>
    <row r="9" spans="1:1" x14ac:dyDescent="0.25">
      <c r="A9" s="155" t="s">
        <v>159</v>
      </c>
    </row>
    <row r="10" spans="1:1" x14ac:dyDescent="0.25">
      <c r="A10" s="155" t="s">
        <v>161</v>
      </c>
    </row>
    <row r="11" spans="1:1" x14ac:dyDescent="0.25">
      <c r="A11" s="155" t="s">
        <v>162</v>
      </c>
    </row>
    <row r="13" spans="1:1" x14ac:dyDescent="0.25">
      <c r="A13" s="155" t="s">
        <v>400</v>
      </c>
    </row>
    <row r="14" spans="1:1" x14ac:dyDescent="0.25">
      <c r="A14" s="155" t="s">
        <v>452</v>
      </c>
    </row>
    <row r="15" spans="1:1" x14ac:dyDescent="0.25">
      <c r="A15" s="155" t="s">
        <v>155</v>
      </c>
    </row>
    <row r="16" spans="1:1" x14ac:dyDescent="0.25">
      <c r="A16" s="155" t="s">
        <v>156</v>
      </c>
    </row>
    <row r="17" spans="1:2" x14ac:dyDescent="0.25">
      <c r="A17" s="155" t="s">
        <v>441</v>
      </c>
    </row>
    <row r="18" spans="1:2" x14ac:dyDescent="0.25">
      <c r="A18" s="155"/>
    </row>
    <row r="19" spans="1:2" x14ac:dyDescent="0.25">
      <c r="A19" s="155" t="s">
        <v>401</v>
      </c>
    </row>
    <row r="20" spans="1:2" x14ac:dyDescent="0.25">
      <c r="A20" s="155" t="s">
        <v>402</v>
      </c>
    </row>
    <row r="21" spans="1:2" x14ac:dyDescent="0.25">
      <c r="A21" s="155" t="s">
        <v>403</v>
      </c>
    </row>
    <row r="22" spans="1:2" x14ac:dyDescent="0.25">
      <c r="A22" s="155" t="s">
        <v>404</v>
      </c>
    </row>
    <row r="23" spans="1:2" x14ac:dyDescent="0.25">
      <c r="A23" s="155" t="s">
        <v>453</v>
      </c>
    </row>
    <row r="24" spans="1:2" x14ac:dyDescent="0.25">
      <c r="A24" s="155" t="s">
        <v>442</v>
      </c>
    </row>
    <row r="25" spans="1:2" x14ac:dyDescent="0.25">
      <c r="A25" s="155"/>
    </row>
    <row r="26" spans="1:2" x14ac:dyDescent="0.25">
      <c r="A26" s="155" t="s">
        <v>438</v>
      </c>
    </row>
    <row r="27" spans="1:2" x14ac:dyDescent="0.25">
      <c r="A27" s="155"/>
    </row>
    <row r="28" spans="1:2" x14ac:dyDescent="0.25">
      <c r="A28" s="155" t="s">
        <v>128</v>
      </c>
    </row>
    <row r="29" spans="1:2" x14ac:dyDescent="0.25">
      <c r="A29" s="155" t="s">
        <v>133</v>
      </c>
      <c r="B29" s="155"/>
    </row>
    <row r="30" spans="1:2" x14ac:dyDescent="0.25">
      <c r="A30" s="155" t="s">
        <v>154</v>
      </c>
    </row>
    <row r="32" spans="1:2" x14ac:dyDescent="0.25">
      <c r="A32" s="155" t="s">
        <v>134</v>
      </c>
      <c r="B32" s="291"/>
    </row>
    <row r="33" spans="1:14" x14ac:dyDescent="0.25">
      <c r="A33" s="155" t="s">
        <v>313</v>
      </c>
    </row>
    <row r="34" spans="1:14" x14ac:dyDescent="0.25">
      <c r="A34" s="155" t="s">
        <v>137</v>
      </c>
    </row>
    <row r="35" spans="1:14" x14ac:dyDescent="0.25">
      <c r="A35" s="155" t="s">
        <v>138</v>
      </c>
    </row>
    <row r="36" spans="1:14" x14ac:dyDescent="0.25">
      <c r="A36" s="155" t="s">
        <v>150</v>
      </c>
    </row>
    <row r="37" spans="1:14" x14ac:dyDescent="0.25">
      <c r="A37" s="155" t="s">
        <v>151</v>
      </c>
    </row>
    <row r="38" spans="1:14" x14ac:dyDescent="0.25">
      <c r="A38" s="155" t="s">
        <v>160</v>
      </c>
    </row>
    <row r="39" spans="1:14" x14ac:dyDescent="0.25">
      <c r="A39" s="155"/>
    </row>
    <row r="40" spans="1:14" ht="13" x14ac:dyDescent="0.3">
      <c r="A40" s="101" t="s">
        <v>153</v>
      </c>
    </row>
    <row r="41" spans="1:14" x14ac:dyDescent="0.25">
      <c r="A41" s="155" t="s">
        <v>139</v>
      </c>
      <c r="B41" s="155" t="s">
        <v>140</v>
      </c>
      <c r="C41" s="155" t="s">
        <v>141</v>
      </c>
      <c r="D41" s="155" t="s">
        <v>142</v>
      </c>
      <c r="E41" s="155" t="s">
        <v>143</v>
      </c>
      <c r="F41" s="155" t="s">
        <v>144</v>
      </c>
      <c r="G41" s="155" t="s">
        <v>145</v>
      </c>
      <c r="H41" s="155" t="s">
        <v>146</v>
      </c>
      <c r="I41" s="155" t="s">
        <v>147</v>
      </c>
      <c r="J41" s="155" t="s">
        <v>148</v>
      </c>
      <c r="K41" s="155" t="s">
        <v>149</v>
      </c>
      <c r="L41" s="155" t="s">
        <v>314</v>
      </c>
      <c r="M41" s="155" t="s">
        <v>397</v>
      </c>
      <c r="N41" s="155" t="s">
        <v>398</v>
      </c>
    </row>
    <row r="42" spans="1:14" x14ac:dyDescent="0.25">
      <c r="A42" s="290">
        <v>1</v>
      </c>
      <c r="B42" s="290">
        <f t="shared" ref="B42:N42" si="0">A42*0.6666</f>
        <v>0.66659999999999997</v>
      </c>
      <c r="C42" s="290">
        <f t="shared" si="0"/>
        <v>0.44435555999999998</v>
      </c>
      <c r="D42" s="290">
        <f t="shared" si="0"/>
        <v>0.29620741629599995</v>
      </c>
      <c r="E42" s="290">
        <f t="shared" si="0"/>
        <v>0.19745186370291357</v>
      </c>
      <c r="F42" s="290">
        <f t="shared" si="0"/>
        <v>0.13162141234436217</v>
      </c>
      <c r="G42" s="290">
        <f t="shared" si="0"/>
        <v>8.7738833468751817E-2</v>
      </c>
      <c r="H42" s="290">
        <f t="shared" si="0"/>
        <v>5.8486706390269962E-2</v>
      </c>
      <c r="I42" s="290">
        <f t="shared" si="0"/>
        <v>3.8987238479753952E-2</v>
      </c>
      <c r="J42" s="290">
        <f t="shared" si="0"/>
        <v>2.5988893170603985E-2</v>
      </c>
      <c r="K42" s="290">
        <f t="shared" si="0"/>
        <v>1.7324196187524614E-2</v>
      </c>
      <c r="L42" s="290">
        <f t="shared" si="0"/>
        <v>1.1548309178603907E-2</v>
      </c>
      <c r="M42" s="291">
        <f t="shared" si="0"/>
        <v>7.6981028984573641E-3</v>
      </c>
      <c r="N42" s="291">
        <f t="shared" si="0"/>
        <v>5.1315553921116785E-3</v>
      </c>
    </row>
    <row r="44" spans="1:14" x14ac:dyDescent="0.25">
      <c r="A44" s="155" t="s">
        <v>399</v>
      </c>
    </row>
    <row r="46" spans="1:14" ht="13" x14ac:dyDescent="0.3">
      <c r="A46" s="101" t="s">
        <v>126</v>
      </c>
    </row>
    <row r="47" spans="1:14" x14ac:dyDescent="0.25">
      <c r="A47" s="155" t="s">
        <v>444</v>
      </c>
    </row>
    <row r="48" spans="1:14" x14ac:dyDescent="0.25">
      <c r="A48" s="155" t="s">
        <v>125</v>
      </c>
    </row>
    <row r="49" spans="1:1" x14ac:dyDescent="0.25">
      <c r="A49" s="155" t="s">
        <v>445</v>
      </c>
    </row>
    <row r="50" spans="1:1" x14ac:dyDescent="0.25">
      <c r="A50" s="155" t="s">
        <v>388</v>
      </c>
    </row>
    <row r="51" spans="1:1" x14ac:dyDescent="0.25">
      <c r="A51" s="155" t="s">
        <v>152</v>
      </c>
    </row>
    <row r="54" spans="1:1" x14ac:dyDescent="0.25">
      <c r="A54" s="155"/>
    </row>
    <row r="55" spans="1:1" x14ac:dyDescent="0.25">
      <c r="A55" s="155"/>
    </row>
    <row r="56" spans="1:1" x14ac:dyDescent="0.25">
      <c r="A56" s="155"/>
    </row>
    <row r="58" spans="1:1" x14ac:dyDescent="0.25">
      <c r="A58" s="155"/>
    </row>
    <row r="60" spans="1:1" x14ac:dyDescent="0.25">
      <c r="A60"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X631"/>
  <sheetViews>
    <sheetView tabSelected="1" topLeftCell="F1" workbookViewId="0">
      <selection activeCell="P18" sqref="P18"/>
    </sheetView>
  </sheetViews>
  <sheetFormatPr defaultRowHeight="12.5" x14ac:dyDescent="0.25"/>
  <cols>
    <col min="15" max="32" width="4.81640625" customWidth="1"/>
    <col min="37" max="54" width="4.81640625" customWidth="1"/>
    <col min="60" max="77" width="4.81640625" customWidth="1"/>
    <col min="83" max="87" width="5.26953125" customWidth="1"/>
    <col min="88" max="100" width="4.81640625" customWidth="1"/>
    <col min="106" max="108" width="4.81640625" customWidth="1"/>
    <col min="113" max="130" width="4.81640625" customWidth="1"/>
    <col min="133" max="133" width="11.453125" customWidth="1"/>
    <col min="136" max="153" width="4.81640625" customWidth="1"/>
  </cols>
  <sheetData>
    <row r="1" spans="1:153" ht="64.5" customHeight="1" thickBot="1" x14ac:dyDescent="0.35">
      <c r="C1" s="387" t="s">
        <v>386</v>
      </c>
      <c r="D1" s="388" t="s">
        <v>59</v>
      </c>
      <c r="E1" s="387" t="s">
        <v>316</v>
      </c>
      <c r="F1" s="389" t="s">
        <v>57</v>
      </c>
      <c r="G1" s="389" t="s">
        <v>36</v>
      </c>
      <c r="H1" s="389" t="s">
        <v>22</v>
      </c>
      <c r="I1" s="389" t="s">
        <v>317</v>
      </c>
      <c r="J1" s="209"/>
      <c r="L1" s="401" t="s">
        <v>328</v>
      </c>
      <c r="M1" s="108">
        <f>COUNT(N2:N630)</f>
        <v>629</v>
      </c>
      <c r="N1" s="10">
        <f>SUM(O2:O779)</f>
        <v>1419</v>
      </c>
      <c r="O1" s="395" t="s">
        <v>321</v>
      </c>
      <c r="P1" s="379">
        <v>2016</v>
      </c>
      <c r="Q1" s="379">
        <v>2015</v>
      </c>
      <c r="R1" s="379">
        <v>2014</v>
      </c>
      <c r="S1" s="379">
        <v>2013</v>
      </c>
      <c r="T1" s="379">
        <v>2012</v>
      </c>
      <c r="U1" s="379">
        <v>2011</v>
      </c>
      <c r="V1" s="379">
        <v>2010</v>
      </c>
      <c r="W1" s="379">
        <v>2009</v>
      </c>
      <c r="X1" s="379">
        <v>2008</v>
      </c>
      <c r="Y1" s="380">
        <v>2007</v>
      </c>
      <c r="Z1" s="381">
        <v>2006</v>
      </c>
      <c r="AA1" s="381">
        <v>2005</v>
      </c>
      <c r="AB1" s="382">
        <v>2004</v>
      </c>
      <c r="AC1" s="382">
        <v>2003</v>
      </c>
      <c r="AD1" s="383">
        <v>2002</v>
      </c>
      <c r="AE1" s="384">
        <v>2001</v>
      </c>
      <c r="AF1" s="384">
        <v>2000</v>
      </c>
      <c r="AH1" t="s">
        <v>58</v>
      </c>
      <c r="AI1" s="108">
        <f>COUNT(AJ2:AJ596)</f>
        <v>410</v>
      </c>
      <c r="AJ1" s="10">
        <f>SUM(AK2:AK412)</f>
        <v>719</v>
      </c>
      <c r="AK1" s="395" t="s">
        <v>321</v>
      </c>
      <c r="AL1" s="379">
        <v>2016</v>
      </c>
      <c r="AM1" s="379">
        <v>2015</v>
      </c>
      <c r="AN1" s="379">
        <v>2014</v>
      </c>
      <c r="AO1" s="379">
        <v>2013</v>
      </c>
      <c r="AP1" s="379">
        <v>2012</v>
      </c>
      <c r="AQ1" s="379">
        <v>2011</v>
      </c>
      <c r="AR1" s="379">
        <v>2010</v>
      </c>
      <c r="AS1" s="379">
        <v>2009</v>
      </c>
      <c r="AT1" s="379">
        <v>2008</v>
      </c>
      <c r="AU1" s="380">
        <v>2007</v>
      </c>
      <c r="AV1" s="381">
        <v>2006</v>
      </c>
      <c r="AW1" s="381">
        <v>2005</v>
      </c>
      <c r="AX1" s="382">
        <v>2004</v>
      </c>
      <c r="AY1" s="382">
        <v>2003</v>
      </c>
      <c r="AZ1" s="383">
        <v>2002</v>
      </c>
      <c r="BA1" s="384">
        <v>2001</v>
      </c>
      <c r="BB1" s="384">
        <v>2000</v>
      </c>
      <c r="BE1" t="s">
        <v>56</v>
      </c>
      <c r="BF1" s="108">
        <f>COUNT(BG2:BG393)</f>
        <v>214</v>
      </c>
      <c r="BG1" s="10">
        <f>SUM(BH2:BH393)</f>
        <v>352</v>
      </c>
      <c r="BH1" s="395" t="s">
        <v>321</v>
      </c>
      <c r="BI1" s="379">
        <v>2016</v>
      </c>
      <c r="BJ1" s="379">
        <v>2015</v>
      </c>
      <c r="BK1" s="379">
        <v>2014</v>
      </c>
      <c r="BL1" s="379">
        <v>2013</v>
      </c>
      <c r="BM1" s="379">
        <v>2012</v>
      </c>
      <c r="BN1" s="379">
        <v>2011</v>
      </c>
      <c r="BO1" s="379">
        <v>2010</v>
      </c>
      <c r="BP1" s="379">
        <v>2009</v>
      </c>
      <c r="BQ1" s="379">
        <v>2008</v>
      </c>
      <c r="BR1" s="380">
        <v>2007</v>
      </c>
      <c r="BS1" s="381">
        <v>2006</v>
      </c>
      <c r="BT1" s="381">
        <v>2005</v>
      </c>
      <c r="BU1" s="382">
        <v>2004</v>
      </c>
      <c r="BV1" s="382">
        <v>2003</v>
      </c>
      <c r="BW1" s="383">
        <v>2002</v>
      </c>
      <c r="BX1" s="384">
        <v>2001</v>
      </c>
      <c r="BY1" s="384">
        <v>2000</v>
      </c>
      <c r="CB1" s="101" t="s">
        <v>435</v>
      </c>
      <c r="CC1" s="108">
        <f>COUNT(CD2:CD198)</f>
        <v>101</v>
      </c>
      <c r="CD1" s="10">
        <f>SUM(CE2:CE398)</f>
        <v>161</v>
      </c>
      <c r="CE1" s="395" t="s">
        <v>321</v>
      </c>
      <c r="CF1" s="379">
        <v>2016</v>
      </c>
      <c r="CG1" s="379">
        <v>2015</v>
      </c>
      <c r="CH1" s="379">
        <v>2014</v>
      </c>
      <c r="CI1" s="379">
        <v>2013</v>
      </c>
      <c r="CJ1" s="379">
        <v>2012</v>
      </c>
      <c r="CK1" s="379">
        <v>2011</v>
      </c>
      <c r="CL1" s="379">
        <v>2010</v>
      </c>
      <c r="CM1" s="379">
        <v>2009</v>
      </c>
      <c r="CN1" s="379">
        <v>2008</v>
      </c>
      <c r="CO1" s="380">
        <v>2007</v>
      </c>
      <c r="CP1" s="381">
        <v>2006</v>
      </c>
      <c r="CQ1" s="381">
        <v>2005</v>
      </c>
      <c r="CR1" s="382">
        <v>2004</v>
      </c>
      <c r="CS1" s="382">
        <v>2003</v>
      </c>
      <c r="CT1" s="383">
        <v>2002</v>
      </c>
      <c r="CU1" s="384">
        <v>2001</v>
      </c>
      <c r="CV1" s="384">
        <v>2000</v>
      </c>
      <c r="CY1" s="402" t="s">
        <v>437</v>
      </c>
      <c r="CZ1" s="108">
        <f>COUNT(DA2:DA49)</f>
        <v>25</v>
      </c>
      <c r="DA1" s="10">
        <f>SUM(DB2:DB264)</f>
        <v>28</v>
      </c>
      <c r="DB1" s="395" t="s">
        <v>321</v>
      </c>
      <c r="DC1" s="380">
        <v>2016</v>
      </c>
      <c r="DD1" s="380">
        <v>2015</v>
      </c>
      <c r="DF1" s="402" t="s">
        <v>325</v>
      </c>
      <c r="DG1" s="108">
        <f>COUNT(DH2:DH59)</f>
        <v>54</v>
      </c>
      <c r="DH1" s="10">
        <f>SUM(DI2:DI264)</f>
        <v>75</v>
      </c>
      <c r="DI1" s="395" t="s">
        <v>321</v>
      </c>
      <c r="DJ1" s="379">
        <v>2016</v>
      </c>
      <c r="DK1" s="379">
        <v>2015</v>
      </c>
      <c r="DL1" s="379">
        <v>2014</v>
      </c>
      <c r="DM1" s="379">
        <v>2013</v>
      </c>
      <c r="DN1" s="379">
        <v>2012</v>
      </c>
      <c r="DO1" s="379">
        <v>2011</v>
      </c>
      <c r="DP1" s="379">
        <v>2010</v>
      </c>
      <c r="DQ1" s="379">
        <v>2009</v>
      </c>
      <c r="DR1" s="379">
        <v>2008</v>
      </c>
      <c r="DS1" s="380">
        <v>2007</v>
      </c>
      <c r="DT1" s="381">
        <v>2006</v>
      </c>
      <c r="DU1" s="381">
        <v>2005</v>
      </c>
      <c r="DV1" s="382">
        <v>2004</v>
      </c>
      <c r="DW1" s="382">
        <v>2003</v>
      </c>
      <c r="DX1" s="383">
        <v>2002</v>
      </c>
      <c r="DY1" s="384">
        <v>2001</v>
      </c>
      <c r="DZ1" s="384">
        <v>2000</v>
      </c>
      <c r="EC1" s="402" t="s">
        <v>322</v>
      </c>
      <c r="ED1" s="108">
        <f>COUNT(EE2:EE50)</f>
        <v>30</v>
      </c>
      <c r="EE1" s="10">
        <f>SUM(EF2:EF49)</f>
        <v>37</v>
      </c>
      <c r="EF1" s="395" t="s">
        <v>321</v>
      </c>
      <c r="EG1" s="379">
        <v>2016</v>
      </c>
      <c r="EH1" s="379">
        <v>2015</v>
      </c>
      <c r="EI1" s="379">
        <v>2014</v>
      </c>
      <c r="EJ1" s="379">
        <v>2013</v>
      </c>
      <c r="EK1" s="379">
        <v>2012</v>
      </c>
      <c r="EL1" s="379">
        <v>2011</v>
      </c>
      <c r="EM1" s="379">
        <v>2010</v>
      </c>
      <c r="EN1" s="379">
        <v>2009</v>
      </c>
      <c r="EO1" s="379">
        <v>2008</v>
      </c>
      <c r="EP1" s="380">
        <v>2007</v>
      </c>
      <c r="EQ1" s="381">
        <v>2006</v>
      </c>
      <c r="ER1" s="381">
        <v>2005</v>
      </c>
      <c r="ES1" s="382">
        <v>2004</v>
      </c>
      <c r="ET1" s="382">
        <v>2003</v>
      </c>
      <c r="EU1" s="383">
        <v>2002</v>
      </c>
      <c r="EV1" s="384">
        <v>2001</v>
      </c>
      <c r="EW1" s="384">
        <v>2000</v>
      </c>
    </row>
    <row r="2" spans="1:153" ht="13" x14ac:dyDescent="0.3">
      <c r="A2" s="230"/>
      <c r="C2" s="204">
        <v>1</v>
      </c>
      <c r="D2" s="385">
        <f>COUNTIF(O$2:O$630,"=1")</f>
        <v>261</v>
      </c>
      <c r="E2" s="385">
        <f>COUNTIF(AK$2:AK$596,"=1")</f>
        <v>207</v>
      </c>
      <c r="F2" s="202">
        <f>COUNTIF(BH$2:BH$426,"=1")</f>
        <v>149</v>
      </c>
      <c r="G2" s="385">
        <f>COUNTIF(CE$2:CE$424,"=1")</f>
        <v>74</v>
      </c>
      <c r="H2" s="385">
        <f>COUNTIF(DI$2:DI$602,"=1")</f>
        <v>41</v>
      </c>
      <c r="I2" s="385">
        <f>COUNTIF(EF$2:EF$602,"=1")</f>
        <v>24</v>
      </c>
      <c r="J2" s="203"/>
      <c r="K2" s="116"/>
      <c r="L2" s="116">
        <v>1</v>
      </c>
      <c r="M2">
        <f>SUM(P2:AF2)</f>
        <v>15</v>
      </c>
      <c r="N2" s="206">
        <v>27</v>
      </c>
      <c r="O2" s="377">
        <f>SUM(P2:AA2)</f>
        <v>12</v>
      </c>
      <c r="P2" s="109">
        <f>IF(ISNA(MATCH(N2,'Overlap Study'!FF$62:FF$317,0)),0,1)</f>
        <v>1</v>
      </c>
      <c r="Q2" s="50">
        <f>IF(ISNA(MATCH(N2,'Overlap Study'!EO$62:EO$317,0)),0,1)</f>
        <v>1</v>
      </c>
      <c r="R2" s="50">
        <f>IF(ISNA(MATCH(N2,'Overlap Study'!DY$62:DY$174,0)),0,1)</f>
        <v>1</v>
      </c>
      <c r="S2" s="50">
        <f>IF(ISNA(MATCH(N2,'Overlap Study'!DJ$62:DJ$157,0)),0,1)</f>
        <v>1</v>
      </c>
      <c r="T2" s="50">
        <f>IF(ISNA(MATCH(N2,'Overlap Study'!CU$62:CU$157,0)),0,1)</f>
        <v>1</v>
      </c>
      <c r="U2" s="50">
        <f>IF(ISNA(MATCH(N2,'Overlap Study'!CG$62:CG$157,0)),0,1)</f>
        <v>1</v>
      </c>
      <c r="V2" s="50">
        <f>IF(ISNA(MATCH(N2,'Overlap Study'!BU$62:BU$157,0)),0,1)</f>
        <v>1</v>
      </c>
      <c r="W2" s="50">
        <f>IF(ISNA(MATCH(N2,'Overlap Study'!BJ$62:BJ$157,0)),0,1)</f>
        <v>1</v>
      </c>
      <c r="X2" s="50">
        <f>IF(ISNA(MATCH($N2,'Overlap Study'!AZ$62:AZ$157,0)),0,1)</f>
        <v>1</v>
      </c>
      <c r="Y2" s="50">
        <f>IF(ISNA(MATCH($N2,'Overlap Study'!AT$62:AT$157,0)),0,1)</f>
        <v>1</v>
      </c>
      <c r="Z2" s="50">
        <f>IF(ISNA(MATCH($N2,'Overlap Study'!AN$62:AN$157,0)),0,1)</f>
        <v>1</v>
      </c>
      <c r="AA2" s="50">
        <f>IF(ISNA(MATCH($N2,'Overlap Study'!AH$62:AH$157,0)),0,1)</f>
        <v>1</v>
      </c>
      <c r="AB2" s="109">
        <f>IF(ISNA(MATCH(N2,'Overlap Study'!$AB$62:$AB$157,0)),0,1)</f>
        <v>1</v>
      </c>
      <c r="AC2" s="50">
        <f>IF(ISNA(MATCH($N2,'Overlap Study'!$V$62:$V$157,0)),0,1)</f>
        <v>1</v>
      </c>
      <c r="AD2" s="50">
        <f>IF(ISNA(MATCH($N2,'Overlap Study'!$P$62:$P$157,0)),0,1)</f>
        <v>1</v>
      </c>
      <c r="AE2" s="50">
        <f>IF(ISNA(MATCH($N2,'Overlap Study'!H$53:H$132,0)),0,1)</f>
        <v>0</v>
      </c>
      <c r="AF2" s="51">
        <f>IF(ISNA(MATCH($N2,'Overlap Study'!B$53:B$100,0)),0,1)</f>
        <v>0</v>
      </c>
      <c r="AH2" t="s">
        <v>22</v>
      </c>
      <c r="AJ2" s="158">
        <v>67</v>
      </c>
      <c r="AK2" s="457">
        <f>SUM(AL2:AW2)</f>
        <v>11</v>
      </c>
      <c r="AL2" s="109">
        <f>IF(ISNA(MATCH($AJ2,'Overlap Study'!$FG$323:$FG$454,0)),0,1)</f>
        <v>1</v>
      </c>
      <c r="AM2" s="50">
        <f>IF(ISNA(MATCH($AJ2,'Overlap Study'!$EP$323:$EP$454,0)),0,1)</f>
        <v>1</v>
      </c>
      <c r="AN2" s="50">
        <f>IF(ISNA(MATCH($AJ2,'Overlap Study'!$DY$186:$DY$245,0)),0,1)</f>
        <v>1</v>
      </c>
      <c r="AO2" s="50">
        <f>IF(ISNA(MATCH($AJ2,'Overlap Study'!$DJ$186:$DJ$233,0)),0,1)</f>
        <v>1</v>
      </c>
      <c r="AP2" s="50">
        <f>IF(ISNA(MATCH($AJ2,'Overlap Study'!$CU$186:$CU$233,0)),0,1)</f>
        <v>1</v>
      </c>
      <c r="AQ2" s="50">
        <f>IF(ISNA(MATCH($AJ2,'Overlap Study'!$CG$186:$CG$233,0)),0,1)</f>
        <v>1</v>
      </c>
      <c r="AR2" s="50">
        <f>IF(ISNA(MATCH($AJ2,'Overlap Study'!$BU$186:$BU$233,0)),0,1)</f>
        <v>1</v>
      </c>
      <c r="AS2" s="50">
        <f>IF(ISNA(MATCH(AJ2,'Overlap Study'!$BJ$186:$BJ$233,0)),0,1)</f>
        <v>1</v>
      </c>
      <c r="AT2" s="50">
        <f>IF(ISNA(MATCH($AJ2,'Overlap Study'!$AZ$186:$AZ$233,0)),0,1)</f>
        <v>1</v>
      </c>
      <c r="AU2" s="50">
        <f>IF(ISNA(MATCH($AJ2,'Overlap Study'!$AT$186:$AT$233,0)),0,1)</f>
        <v>1</v>
      </c>
      <c r="AV2" s="50">
        <f>IF(ISNA(MATCH($AJ2,'Overlap Study'!$AN$186:$AN$233,0)),0,1)</f>
        <v>0</v>
      </c>
      <c r="AW2" s="51">
        <f>IF(ISNA(MATCH($AJ2,'Overlap Study'!$AH$186:$AH$233,0)),0,1)</f>
        <v>1</v>
      </c>
      <c r="AX2" s="50">
        <f>IF(ISNA(MATCH(AJ2,'Overlap Study'!$AB$186:$AB$233,0)),0,1)</f>
        <v>1</v>
      </c>
      <c r="AY2" s="50">
        <f>IF(ISNA(MATCH($AJ2,'Overlap Study'!$V$186:$V$233,0)),0,1)</f>
        <v>1</v>
      </c>
      <c r="AZ2" s="50">
        <f>IF(ISNA(MATCH($AJ2,'Overlap Study'!$P$186:$P$233,0)),0,1)</f>
        <v>1</v>
      </c>
      <c r="BA2" s="50"/>
      <c r="BB2" s="51"/>
      <c r="BE2" t="s">
        <v>22</v>
      </c>
      <c r="BF2" s="97"/>
      <c r="BG2" s="152">
        <v>67</v>
      </c>
      <c r="BH2" s="458">
        <f>SUM(BI2:BT2)</f>
        <v>9</v>
      </c>
      <c r="BI2" s="109">
        <f>IF(ISNA(MATCH($BG2,'Overlap Study'!$FH$323:$FH$400,0)),0,1)</f>
        <v>0</v>
      </c>
      <c r="BJ2" s="50">
        <f>IF(ISNA(MATCH($BG2,'Overlap Study'!$EQ$323:$EQ$400,0)),0,1)</f>
        <v>1</v>
      </c>
      <c r="BK2" s="50">
        <f>IF(ISNA(MATCH($BG2,'Overlap Study'!$DZ$186:$DZ$240,0)),0,1)</f>
        <v>1</v>
      </c>
      <c r="BL2" s="50">
        <f>IF(ISNA(MATCH(BG2,'Overlap Study'!$DJ$240:$DJ$263,0)),0,1)</f>
        <v>1</v>
      </c>
      <c r="BM2" s="377">
        <f>IF(ISNA(MATCH(BG2,'Overlap Study'!$CU$240:$CU$263,0)),0,1)</f>
        <v>1</v>
      </c>
      <c r="BN2" s="377">
        <f>IF(ISNA(MATCH(BG2,'Overlap Study'!$CG$240:$CG$263,0)),0,1)</f>
        <v>0</v>
      </c>
      <c r="BO2" s="50">
        <f>IF(ISNA(MATCH(BG2,'Overlap Study'!$BU$240:$BU$263,0)),0,1)</f>
        <v>1</v>
      </c>
      <c r="BP2" s="50">
        <f>IF(ISNA(MATCH(BG2,'Overlap Study'!$BJ$240:$BJ$263,0)),0,1)</f>
        <v>1</v>
      </c>
      <c r="BQ2" s="50">
        <f>IF(ISNA(MATCH(BG2,'Overlap Study'!$AZ$240:$AZ$263,0)),0,1)</f>
        <v>1</v>
      </c>
      <c r="BR2" s="50">
        <f>IF(ISNA(MATCH(BG2,'Overlap Study'!$AT$240:$AT$263,0)),0,1)</f>
        <v>1</v>
      </c>
      <c r="BS2" s="50">
        <f>IF(ISNA(MATCH(BG2,'Overlap Study'!$AN$240:$AN$263,0)),0,1)</f>
        <v>0</v>
      </c>
      <c r="BT2" s="51">
        <f>IF(ISNA(MATCH(BG2,'Overlap Study'!$AH$240:$AH$263,0)),0,1)</f>
        <v>1</v>
      </c>
      <c r="BU2" s="109">
        <f>IF(ISNA(MATCH(BG2,'Overlap Study'!$AB$240:$AB$263,0)),0,1)</f>
        <v>1</v>
      </c>
      <c r="BV2" s="50">
        <f>IF(ISNA(MATCH(BG2,'Overlap Study'!$V$240:$V$263,0)),0,1)</f>
        <v>1</v>
      </c>
      <c r="BW2" s="50">
        <f>IF(ISNA(MATCH(BG2,'Overlap Study'!$P$240:$P$263,0)),0,1)</f>
        <v>0</v>
      </c>
      <c r="BX2" s="50"/>
      <c r="BY2" s="51"/>
      <c r="BZ2">
        <f>INDEX($N$2:$O$411,MATCH(BG2,$N$2:$N$411,0),2)</f>
        <v>11</v>
      </c>
      <c r="CB2" s="101" t="s">
        <v>436</v>
      </c>
      <c r="CC2" s="97"/>
      <c r="CD2" s="488">
        <v>177</v>
      </c>
      <c r="CE2" s="458">
        <f>SUM(CF2:CQ2)</f>
        <v>6</v>
      </c>
      <c r="CF2" s="50">
        <f>IF(ISNA(MATCH(CD2,'Overlap Study'!$FI$323:$FI$400,0)),0,1)</f>
        <v>0</v>
      </c>
      <c r="CG2" s="50">
        <f>IF(ISNA(MATCH(CD2,'Overlap Study'!$ER$323:$ER$400,0)),0,1)</f>
        <v>0</v>
      </c>
      <c r="CH2" s="50">
        <f>IF(ISNA(MATCH(CD2,'Overlap Study'!$EA$186:$EA$240,0)),0,1)</f>
        <v>0</v>
      </c>
      <c r="CI2" s="50">
        <f>IF(ISNA(MATCH(CD2,'Overlap Study'!$DJ$270:$DJ$281,0)),0,1)</f>
        <v>0</v>
      </c>
      <c r="CJ2" s="50">
        <f>IF(ISNA(MATCH(CD2,'Overlap Study'!$CU$270:$CU$281,0)),0,1)</f>
        <v>0</v>
      </c>
      <c r="CK2" s="50">
        <f>IF(ISNA(MATCH(CD2,'Overlap Study'!$CG$270:$CG$281,0)),0,1)</f>
        <v>1</v>
      </c>
      <c r="CL2" s="50">
        <f>IF(ISNA(MATCH(CD2,'Overlap Study'!$BU$270:$BU$281,0)),0,1)</f>
        <v>1</v>
      </c>
      <c r="CM2" s="50">
        <f>IF(ISNA(MATCH(CD2,'Overlap Study'!$BJ$270:$BJ$281,0)),0,1)</f>
        <v>1</v>
      </c>
      <c r="CN2" s="50">
        <f>IF(ISNA(MATCH(CD2,'Overlap Study'!$AZ$270:$AZ$281,0)),0,1)</f>
        <v>1</v>
      </c>
      <c r="CO2" s="50">
        <f>IF(ISNA(MATCH(CD2,'Overlap Study'!$AT$270:$AT$281,0)),0,1)</f>
        <v>1</v>
      </c>
      <c r="CP2" s="50">
        <f>IF(ISNA(MATCH(CD2,'Overlap Study'!$AN$270:$AN$281,0)),0,1)</f>
        <v>1</v>
      </c>
      <c r="CQ2" s="51">
        <f>IF(ISNA(MATCH(CD2,'Overlap Study'!$AH$270:$AH$281,0)),0,1)</f>
        <v>0</v>
      </c>
      <c r="CR2" s="109">
        <f>IF(ISNA(MATCH($CD2,'Overlap Study'!$AB$270:$AB$281,0)),0,1)</f>
        <v>0</v>
      </c>
      <c r="CS2" s="50">
        <f>IF(ISNA(MATCH($CD2,'Overlap Study'!$V$270:$V$281,0)),0,1)</f>
        <v>0</v>
      </c>
      <c r="CT2" s="50">
        <f>IF(ISNA(MATCH($CD2,'Overlap Study'!$P$270:$P$281,0)),0,1)</f>
        <v>0</v>
      </c>
      <c r="CU2" s="50"/>
      <c r="CV2" s="51"/>
      <c r="CW2">
        <f t="shared" ref="CW2:CW33" si="0">INDEX($N$2:$O$578,MATCH(CD2,$N$2:$N$578,0),2)</f>
        <v>8</v>
      </c>
      <c r="DA2" s="158">
        <v>148</v>
      </c>
      <c r="DB2" s="206">
        <f>SUM(DC2:DD2)</f>
        <v>2</v>
      </c>
      <c r="DC2" s="50">
        <f>IF(ISNA(MATCH(DA2,'Overlap Study'!$FJ$323:$FJ$350,0)),0,1)</f>
        <v>1</v>
      </c>
      <c r="DD2" s="51">
        <f>IF(ISNA(MATCH(DA2,'Overlap Study'!$ES$323:$ES$350,0)),0,1)</f>
        <v>1</v>
      </c>
      <c r="DH2" s="158">
        <v>67</v>
      </c>
      <c r="DI2" s="457">
        <f>SUM(DJ2:DU2)</f>
        <v>4</v>
      </c>
      <c r="DJ2" s="109">
        <f>IF(ISNA(MATCH(DH2,'Overlap Study'!$FK$323:$FK$340,0)),0,1)</f>
        <v>0</v>
      </c>
      <c r="DK2" s="50">
        <f>IF(ISNA(MATCH(DH2,'Overlap Study'!$ET$323:$ET$340,0)),0,1)</f>
        <v>0</v>
      </c>
      <c r="DL2" s="50">
        <f>IF(ISNA(MATCH(DH2,'Overlap Study'!$EB$186:$EB$200,0)),0,1)</f>
        <v>0</v>
      </c>
      <c r="DM2" s="50">
        <f>IF(ISNA(MATCH(DH2,'Overlap Study'!$DJ$288:$DJ$293,0)),0,1)</f>
        <v>0</v>
      </c>
      <c r="DN2" s="50">
        <f>IF(ISNA(MATCH(DH2,'Overlap Study'!$CU$288:$CU$293,0)),0,1)</f>
        <v>0</v>
      </c>
      <c r="DO2" s="50">
        <f>IF(ISNA(MATCH(DH2,'Overlap Study'!$CG$288:$CG$293,0)),0,1)</f>
        <v>0</v>
      </c>
      <c r="DP2" s="50">
        <f>IF(ISNA(MATCH(DH2,'Overlap Study'!$BU$288:$BU$293,0)),0,1)</f>
        <v>1</v>
      </c>
      <c r="DQ2" s="50">
        <f>IF(ISNA(MATCH(DH2,'Overlap Study'!$BJ$288:$BJ$293,0)),0,1)</f>
        <v>1</v>
      </c>
      <c r="DR2" s="50">
        <f>IF(ISNA(MATCH(DH2,'Overlap Study'!$AZ$288:$AZ$293,0)),0,1)</f>
        <v>1</v>
      </c>
      <c r="DS2" s="50">
        <f>IF(ISNA(MATCH(DH2,'Overlap Study'!$AT$288:$AT$293,0)),0,1)</f>
        <v>0</v>
      </c>
      <c r="DT2" s="50">
        <f>IF(ISNA(MATCH(DH2,'Overlap Study'!$AN$288:$AN$293,0)),0,1)</f>
        <v>0</v>
      </c>
      <c r="DU2" s="51">
        <f>IF(ISNA(MATCH(DH2,'Overlap Study'!$AH$288:$AH$293,0)),0,1)</f>
        <v>1</v>
      </c>
      <c r="DV2" s="50">
        <f>IF(ISNA(MATCH(DH2,'Overlap Study'!$AB$288:$AB$293,0)),0,1)</f>
        <v>0</v>
      </c>
      <c r="DW2" s="50">
        <f>IF(ISNA(MATCH(DH2,'Overlap Study'!$V$288:$V$293,0)),0,1)</f>
        <v>0</v>
      </c>
      <c r="DX2" s="50">
        <f>IF(ISNA(MATCH(DH2,'Overlap Study'!$P$288:$P$293,0)),0,1)</f>
        <v>0</v>
      </c>
      <c r="DY2" s="50"/>
      <c r="DZ2" s="51"/>
      <c r="EE2" s="158">
        <v>67</v>
      </c>
      <c r="EF2" s="206">
        <f>SUM(EG2:ER2)</f>
        <v>3</v>
      </c>
      <c r="EG2" s="50">
        <f>IF(ISNA(MATCH($EE2,'Overlap Study'!$FL$323:$FL$330,0)),0,1)</f>
        <v>0</v>
      </c>
      <c r="EH2" s="50">
        <f>IF(ISNA(MATCH($EE2,'Overlap Study'!$EU$323:$EU$330,0)),0,1)</f>
        <v>0</v>
      </c>
      <c r="EI2" s="50">
        <f>IF(ISNA(MATCH($EE2,'Overlap Study'!$EC$186:$EC$200,0)),0,1)</f>
        <v>0</v>
      </c>
      <c r="EJ2" s="50">
        <f>IF(ISNA(MATCH($EE2,'Overlap Study'!$DJ$300:$DJ$302,0)),0,1)</f>
        <v>0</v>
      </c>
      <c r="EK2" s="50">
        <f>IF(ISNA(MATCH($EE2,'Overlap Study'!$CU$300:$CU$302,0)),0,1)</f>
        <v>0</v>
      </c>
      <c r="EL2" s="50">
        <f>IF(ISNA(MATCH($EE2,'Overlap Study'!$CG$300:$CG$302,0)),0,1)</f>
        <v>0</v>
      </c>
      <c r="EM2" s="50">
        <f>IF(ISNA(MATCH($EE2,'Overlap Study'!$BU$300:$BU$302,0)),0,1)</f>
        <v>1</v>
      </c>
      <c r="EN2" s="50">
        <f>IF(ISNA(MATCH(EE2,'Overlap Study'!$BJ$300:$BJ$302,0)),0,1)</f>
        <v>1</v>
      </c>
      <c r="EO2" s="50">
        <f>IF(ISNA(MATCH(EE2,'Overlap Study'!$AZ$300:$AZ$302,0)),0,1)</f>
        <v>0</v>
      </c>
      <c r="EP2" s="50">
        <f>IF(ISNA(MATCH(EE2,'Overlap Study'!$AT$300:$AT$302,0)),0,1)</f>
        <v>0</v>
      </c>
      <c r="EQ2" s="50">
        <f>IF(ISNA(MATCH(EE2,'Overlap Study'!$AN$300:$AN$302,0)),0,1)</f>
        <v>0</v>
      </c>
      <c r="ER2" s="50">
        <f>IF(ISNA(MATCH(EE2,'Overlap Study'!$AH$300:$AH$302,0)),0,1)</f>
        <v>1</v>
      </c>
      <c r="ES2" s="109">
        <f>IF(ISNA(MATCH($EE2,'Overlap Study'!$AB$300:$AB$302,0)),0,1)</f>
        <v>0</v>
      </c>
      <c r="ET2" s="50">
        <f>IF(ISNA(MATCH($EE2,'Overlap Study'!$V$300:$V$302,0)),0,1)</f>
        <v>0</v>
      </c>
      <c r="EU2" s="50">
        <f>IF(ISNA(MATCH($EE2,'Overlap Study'!$P$300:$P$302,0)),0,1)</f>
        <v>0</v>
      </c>
      <c r="EV2" s="50"/>
      <c r="EW2" s="51"/>
    </row>
    <row r="3" spans="1:153" ht="13" x14ac:dyDescent="0.3">
      <c r="A3" s="230"/>
      <c r="C3" s="205">
        <v>2</v>
      </c>
      <c r="D3" s="386">
        <f>COUNTIF(O$2:O$630,"=2")</f>
        <v>108</v>
      </c>
      <c r="E3" s="386">
        <f>COUNTIF(AK$2:AK$596,"=2")</f>
        <v>76</v>
      </c>
      <c r="F3" s="203">
        <f>COUNTIF(BH$2:BH$426,"=2")</f>
        <v>34</v>
      </c>
      <c r="G3" s="386">
        <f>COUNTIF(CE$2:CE$424,"=2")</f>
        <v>12</v>
      </c>
      <c r="H3" s="203">
        <f>COUNTIF(DI$2:DI$602,"=2")</f>
        <v>6</v>
      </c>
      <c r="I3" s="386">
        <f>COUNTIF(EF$2:EF$602,"=2")</f>
        <v>5</v>
      </c>
      <c r="J3" s="203"/>
      <c r="K3" s="116"/>
      <c r="L3" s="116">
        <f>L2+1</f>
        <v>2</v>
      </c>
      <c r="M3">
        <f t="shared" ref="M3:M66" si="1">SUM(P3:AF3)</f>
        <v>17</v>
      </c>
      <c r="N3" s="207">
        <v>33</v>
      </c>
      <c r="O3" s="99">
        <f>SUM(P3:AA3)</f>
        <v>12</v>
      </c>
      <c r="P3" s="110">
        <f>IF(ISNA(MATCH(N3,'Overlap Study'!FF$62:FF$317,0)),0,1)</f>
        <v>1</v>
      </c>
      <c r="Q3" s="97">
        <f>IF(ISNA(MATCH(N3,'Overlap Study'!EO$62:EO$317,0)),0,1)</f>
        <v>1</v>
      </c>
      <c r="R3" s="97">
        <f>IF(ISNA(MATCH(N3,'Overlap Study'!DY$62:DY$174,0)),0,1)</f>
        <v>1</v>
      </c>
      <c r="S3" s="97">
        <f>IF(ISNA(MATCH(N3,'Overlap Study'!DJ$62:DJ$157,0)),0,1)</f>
        <v>1</v>
      </c>
      <c r="T3" s="99">
        <f>IF(ISNA(MATCH(N3,'Overlap Study'!CU$62:CU$157,0)),0,1)</f>
        <v>1</v>
      </c>
      <c r="U3" s="99">
        <f>IF(ISNA(MATCH(N3,'Overlap Study'!CG$62:CG$157,0)),0,1)</f>
        <v>1</v>
      </c>
      <c r="V3" s="97">
        <f>IF(ISNA(MATCH(N3,'Overlap Study'!BU$62:BU$157,0)),0,1)</f>
        <v>1</v>
      </c>
      <c r="W3" s="97">
        <f>IF(ISNA(MATCH(N3,'Overlap Study'!BJ$62:BJ$157,0)),0,1)</f>
        <v>1</v>
      </c>
      <c r="X3" s="97">
        <f>IF(ISNA(MATCH($N3,'Overlap Study'!AZ$62:AZ$157,0)),0,1)</f>
        <v>1</v>
      </c>
      <c r="Y3" s="97">
        <f>IF(ISNA(MATCH($N3,'Overlap Study'!AT$62:AT$157,0)),0,1)</f>
        <v>1</v>
      </c>
      <c r="Z3" s="97">
        <f>IF(ISNA(MATCH($N3,'Overlap Study'!AN$62:AN$157,0)),0,1)</f>
        <v>1</v>
      </c>
      <c r="AA3" s="97">
        <f>IF(ISNA(MATCH($N3,'Overlap Study'!AH$62:AH$157,0)),0,1)</f>
        <v>1</v>
      </c>
      <c r="AB3" s="110">
        <f>IF(ISNA(MATCH($N3,'Overlap Study'!AB$62:AB$157,0)),0,1)</f>
        <v>1</v>
      </c>
      <c r="AC3" s="97">
        <f>IF(ISNA(MATCH($N3,'Overlap Study'!V$62:V$157,0)),0,1)</f>
        <v>1</v>
      </c>
      <c r="AD3" s="97">
        <f>IF(ISNA(MATCH($N3,'Overlap Study'!P$62:P$157,0)),0,1)</f>
        <v>1</v>
      </c>
      <c r="AE3" s="97">
        <f>IF(ISNA(MATCH($N3,'Overlap Study'!H$53:H$132,0)),0,1)</f>
        <v>1</v>
      </c>
      <c r="AF3" s="106">
        <f>IF(ISNA(MATCH($N3,'Overlap Study'!B$53:B$100,0)),0,1)</f>
        <v>1</v>
      </c>
      <c r="AH3" s="98"/>
      <c r="AJ3" s="164">
        <v>33</v>
      </c>
      <c r="AK3" s="105">
        <f>SUM(AL3:AW3)</f>
        <v>10</v>
      </c>
      <c r="AL3" s="110">
        <f>IF(ISNA(MATCH($AJ3,'Overlap Study'!$FG$323:$FG$454,0)),0,1)</f>
        <v>1</v>
      </c>
      <c r="AM3" s="97">
        <f>IF(ISNA(MATCH($AJ3,'Overlap Study'!$EP$323:$EP$454,0)),0,1)</f>
        <v>1</v>
      </c>
      <c r="AN3" s="97">
        <f>IF(ISNA(MATCH($AJ3,'Overlap Study'!$DY$186:$DY$245,0)),0,1)</f>
        <v>1</v>
      </c>
      <c r="AO3" s="97">
        <f>IF(ISNA(MATCH($AJ3,'Overlap Study'!$DJ$186:$DJ$233,0)),0,1)</f>
        <v>1</v>
      </c>
      <c r="AP3" s="99">
        <f>IF(ISNA(MATCH($AJ3,'Overlap Study'!$CU$186:$CU$233,0)),0,1)</f>
        <v>0</v>
      </c>
      <c r="AQ3" s="99">
        <f>IF(ISNA(MATCH($AJ3,'Overlap Study'!$CG$186:$CG$233,0)),0,1)</f>
        <v>1</v>
      </c>
      <c r="AR3" s="97">
        <f>IF(ISNA(MATCH($AJ3,'Overlap Study'!$BU$186:$BU$233,0)),0,1)</f>
        <v>1</v>
      </c>
      <c r="AS3" s="97">
        <f>IF(ISNA(MATCH(AJ3,'Overlap Study'!BJ$186:BJ$233,0)),0,1)</f>
        <v>1</v>
      </c>
      <c r="AT3" s="97">
        <f>IF(ISNA(MATCH($AJ3,'Overlap Study'!AZ$186:AZ$233,0)),0,1)</f>
        <v>1</v>
      </c>
      <c r="AU3" s="97">
        <f>IF(ISNA(MATCH($AJ3,'Overlap Study'!AT$186:AT$233,0)),0,1)</f>
        <v>0</v>
      </c>
      <c r="AV3" s="97">
        <f>IF(ISNA(MATCH($AJ3,'Overlap Study'!AN$186:AN$233,0)),0,1)</f>
        <v>1</v>
      </c>
      <c r="AW3" s="106">
        <f>IF(ISNA(MATCH($AJ3,'Overlap Study'!AH$186:AH$233,0)),0,1)</f>
        <v>1</v>
      </c>
      <c r="AX3" s="97">
        <f>IF(ISNA(MATCH(AJ3,'Overlap Study'!$AB$186:$AB$233,0)),0,1)</f>
        <v>0</v>
      </c>
      <c r="AY3" s="97">
        <f>IF(ISNA(MATCH($AJ3,'Overlap Study'!$V$186:$V$233,0)),0,1)</f>
        <v>0</v>
      </c>
      <c r="AZ3" s="97">
        <f>IF(ISNA(MATCH($AJ3,'Overlap Study'!$P$186:$P$233,0)),0,1)</f>
        <v>0</v>
      </c>
      <c r="BA3" s="97"/>
      <c r="BB3" s="106"/>
      <c r="BF3" s="97"/>
      <c r="BG3" s="131">
        <v>217</v>
      </c>
      <c r="BH3" s="459">
        <f>SUM(BI3:BT3)</f>
        <v>9</v>
      </c>
      <c r="BI3" s="110">
        <f>IF(ISNA(MATCH($BG3,'Overlap Study'!$FH$323:$FH$400,0)),0,1)</f>
        <v>1</v>
      </c>
      <c r="BJ3" s="97">
        <f>IF(ISNA(MATCH($BG3,'Overlap Study'!$EQ$323:$EQ$400,0)),0,1)</f>
        <v>1</v>
      </c>
      <c r="BK3" s="97">
        <f>IF(ISNA(MATCH($BG3,'Overlap Study'!$DZ$186:$DZ$240,0)),0,1)</f>
        <v>0</v>
      </c>
      <c r="BL3" s="97">
        <f>IF(ISNA(MATCH(BG3,'Overlap Study'!$DJ$240:$DJ$263,0)),0,1)</f>
        <v>1</v>
      </c>
      <c r="BM3" s="99">
        <f>IF(ISNA(MATCH(BG3,'Overlap Study'!$CU$240:$CU$263,0)),0,1)</f>
        <v>0</v>
      </c>
      <c r="BN3" s="99">
        <f>IF(ISNA(MATCH(BG3,'Overlap Study'!$CG$240:$CG$263,0)),0,1)</f>
        <v>1</v>
      </c>
      <c r="BO3" s="97">
        <f>IF(ISNA(MATCH(BG3,'Overlap Study'!$BU$240:$BU$263,0)),0,1)</f>
        <v>1</v>
      </c>
      <c r="BP3" s="97">
        <f>IF(ISNA(MATCH(BG3,'Overlap Study'!$BJ$240:$BJ$263,0)),0,1)</f>
        <v>1</v>
      </c>
      <c r="BQ3" s="97">
        <f>IF(ISNA(MATCH(BG3,'Overlap Study'!$AZ$240:$AZ$263,0)),0,1)</f>
        <v>1</v>
      </c>
      <c r="BR3" s="97">
        <f>IF(ISNA(MATCH(BG3,'Overlap Study'!$AT$240:$AT$263,0)),0,1)</f>
        <v>0</v>
      </c>
      <c r="BS3" s="97">
        <f>IF(ISNA(MATCH(BG3,'Overlap Study'!$AN$240:$AN$263,0)),0,1)</f>
        <v>1</v>
      </c>
      <c r="BT3" s="106">
        <f>IF(ISNA(MATCH(BG3,'Overlap Study'!$AH$240:$AH$263,0)),0,1)</f>
        <v>1</v>
      </c>
      <c r="BU3" s="110">
        <f>IF(ISNA(MATCH(BG3,'Overlap Study'!$AB$240:$AB$263,0)),0,1)</f>
        <v>0</v>
      </c>
      <c r="BV3" s="97">
        <f>IF(ISNA(MATCH(BG3,'Overlap Study'!$V$240:$V$263,0)),0,1)</f>
        <v>0</v>
      </c>
      <c r="BW3" s="97">
        <f>IF(ISNA(MATCH(BG3,'Overlap Study'!$P$240:$P$263,0)),0,1)</f>
        <v>0</v>
      </c>
      <c r="BX3" s="97"/>
      <c r="BY3" s="106"/>
      <c r="BZ3">
        <f>INDEX($N$2:$O$411,MATCH(BG3,$N$2:$N$411,0),2)</f>
        <v>10</v>
      </c>
      <c r="CB3" s="101" t="s">
        <v>12</v>
      </c>
      <c r="CC3" s="97"/>
      <c r="CD3" s="485">
        <v>217</v>
      </c>
      <c r="CE3" s="459">
        <f>SUM(CF3:CQ3)</f>
        <v>6</v>
      </c>
      <c r="CF3" s="97">
        <f>IF(ISNA(MATCH(CD3,'Overlap Study'!$FI$323:$FI$400,0)),0,1)</f>
        <v>1</v>
      </c>
      <c r="CG3" s="97">
        <f>IF(ISNA(MATCH(CD3,'Overlap Study'!$ER$323:$ER$400,0)),0,1)</f>
        <v>0</v>
      </c>
      <c r="CH3" s="97">
        <f>IF(ISNA(MATCH(CD3,'Overlap Study'!$EA$186:$EA$240,0)),0,1)</f>
        <v>0</v>
      </c>
      <c r="CI3" s="97">
        <f>IF(ISNA(MATCH(CD3,'Overlap Study'!$DJ$270:$DJ$281,0)),0,1)</f>
        <v>0</v>
      </c>
      <c r="CJ3" s="99">
        <f>IF(ISNA(MATCH(CD3,'Overlap Study'!$CU$270:$CU$281,0)),0,1)</f>
        <v>0</v>
      </c>
      <c r="CK3" s="99">
        <f>IF(ISNA(MATCH(CD3,'Overlap Study'!$CG$270:$CG$281,0)),0,1)</f>
        <v>1</v>
      </c>
      <c r="CL3" s="97">
        <f>IF(ISNA(MATCH(CD3,'Overlap Study'!$BU$270:$BU$281,0)),0,1)</f>
        <v>0</v>
      </c>
      <c r="CM3" s="97">
        <f>IF(ISNA(MATCH(CD3,'Overlap Study'!$BJ$270:$BJ$281,0)),0,1)</f>
        <v>1</v>
      </c>
      <c r="CN3" s="97">
        <f>IF(ISNA(MATCH(CD3,'Overlap Study'!$AZ$270:$AZ$281,0)),0,1)</f>
        <v>1</v>
      </c>
      <c r="CO3" s="97">
        <f>IF(ISNA(MATCH(CD3,'Overlap Study'!$AT$270:$AT$281,0)),0,1)</f>
        <v>0</v>
      </c>
      <c r="CP3" s="97">
        <f>IF(ISNA(MATCH(CD3,'Overlap Study'!$AN$270:$AN$281,0)),0,1)</f>
        <v>1</v>
      </c>
      <c r="CQ3" s="106">
        <f>IF(ISNA(MATCH(CD3,'Overlap Study'!$AH$270:$AH$281,0)),0,1)</f>
        <v>1</v>
      </c>
      <c r="CR3" s="110">
        <f>IF(ISNA(MATCH($CD3,'Overlap Study'!$AB$270:$AB$281,0)),0,1)</f>
        <v>0</v>
      </c>
      <c r="CS3" s="97">
        <f>IF(ISNA(MATCH($CD3,'Overlap Study'!$V$270:$V$281,0)),0,1)</f>
        <v>0</v>
      </c>
      <c r="CT3" s="97">
        <f>IF(ISNA(MATCH($CD3,'Overlap Study'!$P$270:$P$281,0)),0,1)</f>
        <v>0</v>
      </c>
      <c r="CU3" s="97"/>
      <c r="CV3" s="106"/>
      <c r="CW3">
        <f t="shared" si="0"/>
        <v>10</v>
      </c>
      <c r="CY3" s="518" t="s">
        <v>449</v>
      </c>
      <c r="CZ3" s="305"/>
      <c r="DA3" s="194">
        <v>987</v>
      </c>
      <c r="DB3" s="207">
        <f>SUM(DC3:DD3)</f>
        <v>2</v>
      </c>
      <c r="DC3" s="97">
        <f>IF(ISNA(MATCH(DA3,'Overlap Study'!$FJ$323:$FJ$350,0)),0,1)</f>
        <v>1</v>
      </c>
      <c r="DD3" s="106">
        <f>IF(ISNA(MATCH(DA3,'Overlap Study'!$ES$323:$ES$350,0)),0,1)</f>
        <v>1</v>
      </c>
      <c r="DH3" s="162">
        <v>177</v>
      </c>
      <c r="DI3" s="105">
        <f>SUM(DJ3:DU3)</f>
        <v>3</v>
      </c>
      <c r="DJ3" s="110">
        <f>IF(ISNA(MATCH(DH3,'Overlap Study'!$FK$323:$FK$340,0)),0,1)</f>
        <v>0</v>
      </c>
      <c r="DK3" s="97">
        <f>IF(ISNA(MATCH(DH3,'Overlap Study'!$ET$323:$ET$340,0)),0,1)</f>
        <v>0</v>
      </c>
      <c r="DL3" s="97">
        <f>IF(ISNA(MATCH(DH3,'Overlap Study'!$EB$186:$EB$200,0)),0,1)</f>
        <v>0</v>
      </c>
      <c r="DM3" s="97">
        <f>IF(ISNA(MATCH(DH3,'Overlap Study'!$DJ$288:$DJ$293,0)),0,1)</f>
        <v>0</v>
      </c>
      <c r="DN3" s="99">
        <f>IF(ISNA(MATCH(DH3,'Overlap Study'!$CU$288:$CU$293,0)),0,1)</f>
        <v>0</v>
      </c>
      <c r="DO3" s="99">
        <f>IF(ISNA(MATCH(DH3,'Overlap Study'!$CG$288:$CG$293,0)),0,1)</f>
        <v>1</v>
      </c>
      <c r="DP3" s="97">
        <f>IF(ISNA(MATCH(DH3,'Overlap Study'!$BU$288:$BU$293,0)),0,1)</f>
        <v>1</v>
      </c>
      <c r="DQ3" s="97">
        <f>IF(ISNA(MATCH(DH3,'Overlap Study'!$BJ$288:$BJ$293,0)),0,1)</f>
        <v>0</v>
      </c>
      <c r="DR3" s="97">
        <f>IF(ISNA(MATCH(DH3,'Overlap Study'!$AZ$288:$AZ$293,0)),0,1)</f>
        <v>0</v>
      </c>
      <c r="DS3" s="97">
        <f>IF(ISNA(MATCH(DH3,'Overlap Study'!$AT$288:$AT$293,0)),0,1)</f>
        <v>1</v>
      </c>
      <c r="DT3" s="97">
        <f>IF(ISNA(MATCH(DH3,'Overlap Study'!$AN$288:$AN$293,0)),0,1)</f>
        <v>0</v>
      </c>
      <c r="DU3" s="106">
        <f>IF(ISNA(MATCH(DH3,'Overlap Study'!$AH$288:$AH$293,0)),0,1)</f>
        <v>0</v>
      </c>
      <c r="DV3" s="97">
        <f>IF(ISNA(MATCH(DH3,'Overlap Study'!$AB$288:$AB$293,0)),0,1)</f>
        <v>0</v>
      </c>
      <c r="DW3" s="97">
        <f>IF(ISNA(MATCH(DH3,'Overlap Study'!$V$288:$V$293,0)),0,1)</f>
        <v>0</v>
      </c>
      <c r="DX3" s="97">
        <f>IF(ISNA(MATCH(DH3,'Overlap Study'!$P$288:$P$293,0)),0,1)</f>
        <v>0</v>
      </c>
      <c r="DY3" s="97"/>
      <c r="DZ3" s="106"/>
      <c r="EE3" s="162">
        <v>111</v>
      </c>
      <c r="EF3" s="207">
        <f>SUM(EG3:ER3)</f>
        <v>2</v>
      </c>
      <c r="EG3" s="97">
        <f>IF(ISNA(MATCH($EE3,'Overlap Study'!$FL$323:$FL$330,0)),0,1)</f>
        <v>0</v>
      </c>
      <c r="EH3" s="97">
        <f>IF(ISNA(MATCH($EE3,'Overlap Study'!$EU$323:$EU$330,0)),0,1)</f>
        <v>0</v>
      </c>
      <c r="EI3" s="97">
        <f>IF(ISNA(MATCH($EE3,'Overlap Study'!$EC$186:$EC$200,0)),0,1)</f>
        <v>0</v>
      </c>
      <c r="EJ3" s="97">
        <f>IF(ISNA(MATCH($EE3,'Overlap Study'!$DJ$300:$DJ$302,0)),0,1)</f>
        <v>0</v>
      </c>
      <c r="EK3" s="99">
        <f>IF(ISNA(MATCH($EE3,'Overlap Study'!$CU$300:$CU$302,0)),0,1)</f>
        <v>0</v>
      </c>
      <c r="EL3" s="99">
        <f>IF(ISNA(MATCH($EE3,'Overlap Study'!$CG$300:$CG$302,0)),0,1)</f>
        <v>1</v>
      </c>
      <c r="EM3" s="97">
        <f>IF(ISNA(MATCH(EE3,'Overlap Study'!$BU$300:$BU$302,0)),0,1)</f>
        <v>0</v>
      </c>
      <c r="EN3" s="97">
        <f>IF(ISNA(MATCH(EE3,'Overlap Study'!$BJ$300:$BJ$302,0)),0,1)</f>
        <v>1</v>
      </c>
      <c r="EO3" s="97">
        <f>IF(ISNA(MATCH(EE3,'Overlap Study'!$AZ$300:$AZ$302,0)),0,1)</f>
        <v>0</v>
      </c>
      <c r="EP3" s="97">
        <f>IF(ISNA(MATCH(EE3,'Overlap Study'!$AT$300:$AT$302,0)),0,1)</f>
        <v>0</v>
      </c>
      <c r="EQ3" s="97">
        <f>IF(ISNA(MATCH(EE3,'Overlap Study'!$AN$300:$AN$302,0)),0,1)</f>
        <v>0</v>
      </c>
      <c r="ER3" s="97">
        <f>IF(ISNA(MATCH(EE3,'Overlap Study'!$AH$300:$AH$302,0)),0,1)</f>
        <v>0</v>
      </c>
      <c r="ES3" s="110">
        <f>IF(ISNA(MATCH($EE3,'Overlap Study'!$AB$300:$AB$302,0)),0,1)</f>
        <v>0</v>
      </c>
      <c r="ET3" s="97">
        <f>IF(ISNA(MATCH($EE3,'Overlap Study'!$V$300:$V$302,0)),0,1)</f>
        <v>1</v>
      </c>
      <c r="EU3" s="97">
        <f>IF(ISNA(MATCH($EE3,'Overlap Study'!$P$300:$P$302,0)),0,1)</f>
        <v>0</v>
      </c>
      <c r="EV3" s="97"/>
      <c r="EW3" s="106"/>
    </row>
    <row r="4" spans="1:153" ht="13" x14ac:dyDescent="0.3">
      <c r="A4" s="98"/>
      <c r="B4" s="203"/>
      <c r="C4" s="205">
        <v>3</v>
      </c>
      <c r="D4" s="386">
        <f>COUNTIF(O$2:O$630,"=3")</f>
        <v>43</v>
      </c>
      <c r="E4" s="386">
        <f>COUNTIF(AK$2:AK$596,"=3")</f>
        <v>30</v>
      </c>
      <c r="F4" s="203">
        <f>COUNTIF(BH$2:BH$426,"=3")</f>
        <v>18</v>
      </c>
      <c r="G4" s="386">
        <f>COUNTIF(CE$2:CE$424,"=3")</f>
        <v>4</v>
      </c>
      <c r="H4" s="203">
        <f>COUNTIF(DI$2:DI$602,"=3")</f>
        <v>6</v>
      </c>
      <c r="I4" s="386">
        <f>COUNTIF(EF$2:EF$602,"=3")</f>
        <v>1</v>
      </c>
      <c r="J4" s="203"/>
      <c r="L4" s="116">
        <f t="shared" ref="L4:L67" si="2">L3+1</f>
        <v>3</v>
      </c>
      <c r="M4">
        <f t="shared" si="1"/>
        <v>15</v>
      </c>
      <c r="N4" s="494">
        <v>148</v>
      </c>
      <c r="O4" s="99">
        <f>SUM(P4:AA4)</f>
        <v>12</v>
      </c>
      <c r="P4" s="110">
        <f>IF(ISNA(MATCH(N4,'Overlap Study'!FF$62:FF$317,0)),0,1)</f>
        <v>1</v>
      </c>
      <c r="Q4" s="97">
        <f>IF(ISNA(MATCH(N4,'Overlap Study'!EO$62:EO$317,0)),0,1)</f>
        <v>1</v>
      </c>
      <c r="R4" s="97">
        <f>IF(ISNA(MATCH(N4,'Overlap Study'!DY$62:DY$174,0)),0,1)</f>
        <v>1</v>
      </c>
      <c r="S4" s="97">
        <f>IF(ISNA(MATCH(N4,'Overlap Study'!DJ$62:DJ$157,0)),0,1)</f>
        <v>1</v>
      </c>
      <c r="T4" s="99">
        <f>IF(ISNA(MATCH(N4,'Overlap Study'!CU$62:CU$157,0)),0,1)</f>
        <v>1</v>
      </c>
      <c r="U4" s="99">
        <f>IF(ISNA(MATCH(N4,'Overlap Study'!CG$62:CG$157,0)),0,1)</f>
        <v>1</v>
      </c>
      <c r="V4" s="97">
        <f>IF(ISNA(MATCH(N4,'Overlap Study'!BU$62:BU$157,0)),0,1)</f>
        <v>1</v>
      </c>
      <c r="W4" s="97">
        <f>IF(ISNA(MATCH(N4,'Overlap Study'!BJ$62:BJ$157,0)),0,1)</f>
        <v>1</v>
      </c>
      <c r="X4" s="97">
        <f>IF(ISNA(MATCH($N4,'Overlap Study'!AZ$62:AZ$157,0)),0,1)</f>
        <v>1</v>
      </c>
      <c r="Y4" s="97">
        <f>IF(ISNA(MATCH($N4,'Overlap Study'!AT$62:AT$157,0)),0,1)</f>
        <v>1</v>
      </c>
      <c r="Z4" s="97">
        <f>IF(ISNA(MATCH($N4,'Overlap Study'!AN$62:AN$157,0)),0,1)</f>
        <v>1</v>
      </c>
      <c r="AA4" s="97">
        <f>IF(ISNA(MATCH($N4,'Overlap Study'!AH$62:AH$157,0)),0,1)</f>
        <v>1</v>
      </c>
      <c r="AB4" s="110">
        <f>IF(ISNA(MATCH($N4,'Overlap Study'!AB$62:AB$157,0)),0,1)</f>
        <v>1</v>
      </c>
      <c r="AC4" s="97">
        <f>IF(ISNA(MATCH($N4,'Overlap Study'!V$62:V$157,0)),0,1)</f>
        <v>0</v>
      </c>
      <c r="AD4" s="97">
        <f>IF(ISNA(MATCH($N4,'Overlap Study'!P$62:P$157,0)),0,1)</f>
        <v>1</v>
      </c>
      <c r="AE4" s="97">
        <f>IF(ISNA(MATCH($N4,'Overlap Study'!H$53:H$132,0)),0,1)</f>
        <v>1</v>
      </c>
      <c r="AF4" s="106">
        <f>IF(ISNA(MATCH($N4,'Overlap Study'!B$53:B$100,0)),0,1)</f>
        <v>0</v>
      </c>
      <c r="AH4" s="98"/>
      <c r="AJ4" s="162">
        <v>254</v>
      </c>
      <c r="AK4" s="105">
        <f>SUM(AL4:AW4)</f>
        <v>10</v>
      </c>
      <c r="AL4" s="110">
        <f>IF(ISNA(MATCH($AJ4,'Overlap Study'!$FG$323:$FG$454,0)),0,1)</f>
        <v>1</v>
      </c>
      <c r="AM4" s="97">
        <f>IF(ISNA(MATCH($AJ4,'Overlap Study'!$EP$323:$EP$454,0)),0,1)</f>
        <v>0</v>
      </c>
      <c r="AN4" s="97">
        <f>IF(ISNA(MATCH($AJ4,'Overlap Study'!$DY$186:$DY$245,0)),0,1)</f>
        <v>1</v>
      </c>
      <c r="AO4" s="97">
        <f>IF(ISNA(MATCH($AJ4,'Overlap Study'!$DJ$186:$DJ$233,0)),0,1)</f>
        <v>1</v>
      </c>
      <c r="AP4" s="99">
        <f>IF(ISNA(MATCH($AJ4,'Overlap Study'!$CU$186:$CU$233,0)),0,1)</f>
        <v>1</v>
      </c>
      <c r="AQ4" s="99">
        <f>IF(ISNA(MATCH($AJ4,'Overlap Study'!$CG$186:$CG$233,0)),0,1)</f>
        <v>1</v>
      </c>
      <c r="AR4" s="97">
        <f>IF(ISNA(MATCH($AJ4,'Overlap Study'!$BU$186:$BU$233,0)),0,1)</f>
        <v>1</v>
      </c>
      <c r="AS4" s="97">
        <f>IF(ISNA(MATCH(AJ4,'Overlap Study'!BJ$186:BJ$233,0)),0,1)</f>
        <v>0</v>
      </c>
      <c r="AT4" s="97">
        <f>IF(ISNA(MATCH($AJ4,'Overlap Study'!AZ$186:AZ$233,0)),0,1)</f>
        <v>1</v>
      </c>
      <c r="AU4" s="97">
        <f>IF(ISNA(MATCH($AJ4,'Overlap Study'!AT$186:AT$233,0)),0,1)</f>
        <v>1</v>
      </c>
      <c r="AV4" s="97">
        <f>IF(ISNA(MATCH($AJ4,'Overlap Study'!AN$186:AN$233,0)),0,1)</f>
        <v>1</v>
      </c>
      <c r="AW4" s="106">
        <f>IF(ISNA(MATCH($AJ4,'Overlap Study'!AH$186:AH$233,0)),0,1)</f>
        <v>1</v>
      </c>
      <c r="AX4" s="97">
        <f>IF(ISNA(MATCH(AJ4,'Overlap Study'!$AB$186:$AB$233,0)),0,1)</f>
        <v>0</v>
      </c>
      <c r="AY4" s="97">
        <f>IF(ISNA(MATCH($AJ4,'Overlap Study'!$V$186:$V$233,0)),0,1)</f>
        <v>1</v>
      </c>
      <c r="AZ4" s="97">
        <f>IF(ISNA(MATCH($AJ4,'Overlap Study'!$P$186:$P$233,0)),0,1)</f>
        <v>1</v>
      </c>
      <c r="BA4" s="97"/>
      <c r="BB4" s="106"/>
      <c r="BF4" s="97"/>
      <c r="BG4" s="131">
        <v>233</v>
      </c>
      <c r="BH4" s="459">
        <f>SUM(BI4:BT4)</f>
        <v>8</v>
      </c>
      <c r="BI4" s="110">
        <f>IF(ISNA(MATCH($BG4,'Overlap Study'!$FH$323:$FH$400,0)),0,1)</f>
        <v>1</v>
      </c>
      <c r="BJ4" s="97">
        <f>IF(ISNA(MATCH($BG4,'Overlap Study'!$EQ$323:$EQ$400,0)),0,1)</f>
        <v>1</v>
      </c>
      <c r="BK4" s="97">
        <f>IF(ISNA(MATCH($BG4,'Overlap Study'!$DZ$186:$DZ$240,0)),0,1)</f>
        <v>0</v>
      </c>
      <c r="BL4" s="97">
        <f>IF(ISNA(MATCH(BG4,'Overlap Study'!$DJ$240:$DJ$263,0)),0,1)</f>
        <v>0</v>
      </c>
      <c r="BM4" s="99">
        <f>IF(ISNA(MATCH(BG4,'Overlap Study'!$CU$240:$CU$263,0)),0,1)</f>
        <v>1</v>
      </c>
      <c r="BN4" s="99">
        <f>IF(ISNA(MATCH(BG4,'Overlap Study'!$CG$240:$CG$263,0)),0,1)</f>
        <v>1</v>
      </c>
      <c r="BO4" s="97">
        <f>IF(ISNA(MATCH(BG4,'Overlap Study'!$BU$240:$BU$263,0)),0,1)</f>
        <v>1</v>
      </c>
      <c r="BP4" s="97">
        <f>IF(ISNA(MATCH(BG4,'Overlap Study'!$BJ$240:$BJ$263,0)),0,1)</f>
        <v>0</v>
      </c>
      <c r="BQ4" s="97">
        <f>IF(ISNA(MATCH(BG4,'Overlap Study'!$AZ$240:$AZ$263,0)),0,1)</f>
        <v>1</v>
      </c>
      <c r="BR4" s="97">
        <f>IF(ISNA(MATCH(BG4,'Overlap Study'!$AT$240:$AT$263,0)),0,1)</f>
        <v>1</v>
      </c>
      <c r="BS4" s="97">
        <f>IF(ISNA(MATCH(BG4,'Overlap Study'!$AN$240:$AN$263,0)),0,1)</f>
        <v>1</v>
      </c>
      <c r="BT4" s="106">
        <f>IF(ISNA(MATCH(BG4,'Overlap Study'!$AH$240:$AH$263,0)),0,1)</f>
        <v>0</v>
      </c>
      <c r="BU4" s="110">
        <f>IF(ISNA(MATCH(BG4,'Overlap Study'!$AB$240:$AB$263,0)),0,1)</f>
        <v>0</v>
      </c>
      <c r="BV4" s="97">
        <f>IF(ISNA(MATCH(BG4,'Overlap Study'!$V$240:$V$263,0)),0,1)</f>
        <v>0</v>
      </c>
      <c r="BW4" s="97">
        <f>IF(ISNA(MATCH(BG4,'Overlap Study'!$P$240:$P$263,0)),0,1)</f>
        <v>1</v>
      </c>
      <c r="BX4" s="97"/>
      <c r="BY4" s="106"/>
      <c r="BZ4">
        <f>INDEX($N$2:$O$411,MATCH(BG4,$N$2:$N$411,0),2)</f>
        <v>10</v>
      </c>
      <c r="CC4" s="97"/>
      <c r="CD4" s="485">
        <v>67</v>
      </c>
      <c r="CE4" s="459">
        <f>SUM(CF4:CQ4)</f>
        <v>5</v>
      </c>
      <c r="CF4" s="97">
        <f>IF(ISNA(MATCH(CD4,'Overlap Study'!$FI$323:$FI$400,0)),0,1)</f>
        <v>0</v>
      </c>
      <c r="CG4" s="97">
        <f>IF(ISNA(MATCH(CD4,'Overlap Study'!$ER$323:$ER$400,0)),0,1)</f>
        <v>0</v>
      </c>
      <c r="CH4" s="97">
        <f>IF(ISNA(MATCH(CD4,'Overlap Study'!$EA$186:$EA$240,0)),0,1)</f>
        <v>1</v>
      </c>
      <c r="CI4" s="97">
        <f>IF(ISNA(MATCH(CD4,'Overlap Study'!$DJ$270:$DJ$281,0)),0,1)</f>
        <v>0</v>
      </c>
      <c r="CJ4" s="99">
        <f>IF(ISNA(MATCH(CD4,'Overlap Study'!$CU$270:$CU$281,0)),0,1)</f>
        <v>0</v>
      </c>
      <c r="CK4" s="99">
        <f>IF(ISNA(MATCH(CD4,'Overlap Study'!$CG$270:$CG$281,0)),0,1)</f>
        <v>0</v>
      </c>
      <c r="CL4" s="97">
        <f>IF(ISNA(MATCH(CD4,'Overlap Study'!$BU$270:$BU$281,0)),0,1)</f>
        <v>1</v>
      </c>
      <c r="CM4" s="97">
        <f>IF(ISNA(MATCH(CD4,'Overlap Study'!$BJ$270:$BJ$281,0)),0,1)</f>
        <v>1</v>
      </c>
      <c r="CN4" s="97">
        <f>IF(ISNA(MATCH(CD4,'Overlap Study'!$AZ$270:$AZ$281,0)),0,1)</f>
        <v>1</v>
      </c>
      <c r="CO4" s="97">
        <f>IF(ISNA(MATCH(CD4,'Overlap Study'!$AT$270:$AT$281,0)),0,1)</f>
        <v>0</v>
      </c>
      <c r="CP4" s="97">
        <f>IF(ISNA(MATCH(CD4,'Overlap Study'!$AN$270:$AN$281,0)),0,1)</f>
        <v>0</v>
      </c>
      <c r="CQ4" s="106">
        <f>IF(ISNA(MATCH(CD4,'Overlap Study'!$AH$270:$AH$281,0)),0,1)</f>
        <v>1</v>
      </c>
      <c r="CR4" s="110">
        <f>IF(ISNA(MATCH($CD4,'Overlap Study'!$AB$270:$AB$281,0)),0,1)</f>
        <v>1</v>
      </c>
      <c r="CS4" s="97">
        <f>IF(ISNA(MATCH($CD4,'Overlap Study'!$V$270:$V$281,0)),0,1)</f>
        <v>0</v>
      </c>
      <c r="CT4" s="97">
        <f>IF(ISNA(MATCH($CD4,'Overlap Study'!$P$270:$P$281,0)),0,1)</f>
        <v>0</v>
      </c>
      <c r="CU4" s="97"/>
      <c r="CV4" s="106"/>
      <c r="CW4">
        <f t="shared" si="0"/>
        <v>11</v>
      </c>
      <c r="DA4" s="162">
        <v>1678</v>
      </c>
      <c r="DB4" s="207">
        <f>SUM(DC4:DD4)</f>
        <v>2</v>
      </c>
      <c r="DC4" s="97">
        <f>IF(ISNA(MATCH(DA4,'Overlap Study'!$FJ$323:$FJ$350,0)),0,1)</f>
        <v>1</v>
      </c>
      <c r="DD4" s="106">
        <f>IF(ISNA(MATCH(DA4,'Overlap Study'!$ES$323:$ES$350,0)),0,1)</f>
        <v>1</v>
      </c>
      <c r="DH4" s="162">
        <v>217</v>
      </c>
      <c r="DI4" s="105">
        <f>SUM(DJ4:DU4)</f>
        <v>3</v>
      </c>
      <c r="DJ4" s="110">
        <f>IF(ISNA(MATCH(DH4,'Overlap Study'!$FK$323:$FK$340,0)),0,1)</f>
        <v>0</v>
      </c>
      <c r="DK4" s="97">
        <f>IF(ISNA(MATCH(DH4,'Overlap Study'!$ET$323:$ET$340,0)),0,1)</f>
        <v>0</v>
      </c>
      <c r="DL4" s="97">
        <f>IF(ISNA(MATCH(DH4,'Overlap Study'!$EB$186:$EB$200,0)),0,1)</f>
        <v>0</v>
      </c>
      <c r="DM4" s="97">
        <f>IF(ISNA(MATCH(DH4,'Overlap Study'!$DJ$288:$DJ$293,0)),0,1)</f>
        <v>0</v>
      </c>
      <c r="DN4" s="99">
        <f>IF(ISNA(MATCH(DH4,'Overlap Study'!$CU$288:$CU$293,0)),0,1)</f>
        <v>0</v>
      </c>
      <c r="DO4" s="99">
        <f>IF(ISNA(MATCH(DH4,'Overlap Study'!$CG$288:$CG$293,0)),0,1)</f>
        <v>0</v>
      </c>
      <c r="DP4" s="97">
        <f>IF(ISNA(MATCH(DH4,'Overlap Study'!$BU$288:$BU$293,0)),0,1)</f>
        <v>0</v>
      </c>
      <c r="DQ4" s="97">
        <f>IF(ISNA(MATCH(DH4,'Overlap Study'!$BJ$288:$BJ$293,0)),0,1)</f>
        <v>1</v>
      </c>
      <c r="DR4" s="97">
        <f>IF(ISNA(MATCH(DH4,'Overlap Study'!$AZ$288:$AZ$293,0)),0,1)</f>
        <v>1</v>
      </c>
      <c r="DS4" s="97">
        <f>IF(ISNA(MATCH(DH4,'Overlap Study'!$AT$288:$AT$293,0)),0,1)</f>
        <v>0</v>
      </c>
      <c r="DT4" s="97">
        <f>IF(ISNA(MATCH(DH4,'Overlap Study'!$AN$288:$AN$293,0)),0,1)</f>
        <v>1</v>
      </c>
      <c r="DU4" s="106">
        <f>IF(ISNA(MATCH(DH4,'Overlap Study'!$AH$288:$AH$293,0)),0,1)</f>
        <v>0</v>
      </c>
      <c r="DV4" s="97">
        <f>IF(ISNA(MATCH(DH4,'Overlap Study'!$AB$288:$AB$293,0)),0,1)</f>
        <v>0</v>
      </c>
      <c r="DW4" s="97">
        <f>IF(ISNA(MATCH(DH4,'Overlap Study'!$V$288:$V$293,0)),0,1)</f>
        <v>0</v>
      </c>
      <c r="DX4" s="97">
        <f>IF(ISNA(MATCH(DH4,'Overlap Study'!$P$288:$P$293,0)),0,1)</f>
        <v>0</v>
      </c>
      <c r="DY4" s="97"/>
      <c r="DZ4" s="106"/>
      <c r="EE4" s="162">
        <v>177</v>
      </c>
      <c r="EF4" s="207">
        <f>SUM(EG4:ER4)</f>
        <v>2</v>
      </c>
      <c r="EG4" s="97">
        <f>IF(ISNA(MATCH($EE4,'Overlap Study'!$FL$323:$FL$330,0)),0,1)</f>
        <v>0</v>
      </c>
      <c r="EH4" s="97">
        <f>IF(ISNA(MATCH($EE4,'Overlap Study'!$EU$323:$EU$330,0)),0,1)</f>
        <v>0</v>
      </c>
      <c r="EI4" s="97">
        <f>IF(ISNA(MATCH($EE4,'Overlap Study'!$EC$186:$EC$200,0)),0,1)</f>
        <v>0</v>
      </c>
      <c r="EJ4" s="97">
        <f>IF(ISNA(MATCH($EE4,'Overlap Study'!$DJ$300:$DJ$302,0)),0,1)</f>
        <v>0</v>
      </c>
      <c r="EK4" s="99">
        <f>IF(ISNA(MATCH($EE4,'Overlap Study'!$CU$300:$CU$302,0)),0,1)</f>
        <v>0</v>
      </c>
      <c r="EL4" s="99">
        <f>IF(ISNA(MATCH($EE4,'Overlap Study'!$CG$300:$CG$302,0)),0,1)</f>
        <v>0</v>
      </c>
      <c r="EM4" s="97">
        <f>IF(ISNA(MATCH(EE4,'Overlap Study'!$BU$300:$BU$302,0)),0,1)</f>
        <v>1</v>
      </c>
      <c r="EN4" s="97">
        <f>IF(ISNA(MATCH(EE4,'Overlap Study'!$BJ$300:$BJ$302,0)),0,1)</f>
        <v>0</v>
      </c>
      <c r="EO4" s="97">
        <f>IF(ISNA(MATCH(EE4,'Overlap Study'!$AZ$300:$AZ$302,0)),0,1)</f>
        <v>0</v>
      </c>
      <c r="EP4" s="97">
        <f>IF(ISNA(MATCH(EE4,'Overlap Study'!$AT$300:$AT$302,0)),0,1)</f>
        <v>1</v>
      </c>
      <c r="EQ4" s="97">
        <f>IF(ISNA(MATCH(EE4,'Overlap Study'!$AN$300:$AN$302,0)),0,1)</f>
        <v>0</v>
      </c>
      <c r="ER4" s="97">
        <f>IF(ISNA(MATCH(EE4,'Overlap Study'!$AH$300:$AH$302,0)),0,1)</f>
        <v>0</v>
      </c>
      <c r="ES4" s="110">
        <f>IF(ISNA(MATCH($EE4,'Overlap Study'!$AB$300:$AB$302,0)),0,1)</f>
        <v>0</v>
      </c>
      <c r="ET4" s="97">
        <f>IF(ISNA(MATCH($EE4,'Overlap Study'!$V$300:$V$302,0)),0,1)</f>
        <v>0</v>
      </c>
      <c r="EU4" s="97">
        <f>IF(ISNA(MATCH($EE4,'Overlap Study'!$P$300:$P$302,0)),0,1)</f>
        <v>0</v>
      </c>
      <c r="EV4" s="97"/>
      <c r="EW4" s="106"/>
    </row>
    <row r="5" spans="1:153" ht="13" x14ac:dyDescent="0.3">
      <c r="A5" s="98"/>
      <c r="B5" s="203"/>
      <c r="C5" s="205">
        <v>4</v>
      </c>
      <c r="D5" s="386">
        <f>COUNTIF(O$2:O$630,"=4")</f>
        <v>39</v>
      </c>
      <c r="E5" s="386">
        <f>COUNTIF(AK$2:AK$596,"=4")</f>
        <v>22</v>
      </c>
      <c r="F5" s="203">
        <f>COUNTIF(BH$2:BH$426,"=4")</f>
        <v>3</v>
      </c>
      <c r="G5" s="386">
        <f>COUNTIF(CE$2:CE$424,"=4")</f>
        <v>6</v>
      </c>
      <c r="H5" s="203">
        <f>COUNTIF(DI$2:DI$602,"=4")</f>
        <v>1</v>
      </c>
      <c r="I5" s="386">
        <f>COUNTIF(EF$2:EF$602,"=4")</f>
        <v>0</v>
      </c>
      <c r="J5" s="203"/>
      <c r="L5" s="116">
        <f t="shared" si="2"/>
        <v>4</v>
      </c>
      <c r="M5">
        <f t="shared" si="1"/>
        <v>17</v>
      </c>
      <c r="N5" s="207">
        <v>254</v>
      </c>
      <c r="O5" s="99">
        <f>SUM(P5:AA5)</f>
        <v>12</v>
      </c>
      <c r="P5" s="110">
        <f>IF(ISNA(MATCH(N5,'Overlap Study'!FF$62:FF$317,0)),0,1)</f>
        <v>1</v>
      </c>
      <c r="Q5" s="97">
        <f>IF(ISNA(MATCH(N5,'Overlap Study'!EO$62:EO$317,0)),0,1)</f>
        <v>1</v>
      </c>
      <c r="R5" s="97">
        <f>IF(ISNA(MATCH(N5,'Overlap Study'!DY$62:DY$174,0)),0,1)</f>
        <v>1</v>
      </c>
      <c r="S5" s="97">
        <f>IF(ISNA(MATCH(N5,'Overlap Study'!DJ$62:DJ$157,0)),0,1)</f>
        <v>1</v>
      </c>
      <c r="T5" s="99">
        <f>IF(ISNA(MATCH(N5,'Overlap Study'!CU$62:CU$157,0)),0,1)</f>
        <v>1</v>
      </c>
      <c r="U5" s="99">
        <f>IF(ISNA(MATCH(N5,'Overlap Study'!CG$62:CG$157,0)),0,1)</f>
        <v>1</v>
      </c>
      <c r="V5" s="97">
        <f>IF(ISNA(MATCH(N5,'Overlap Study'!BU$62:BU$157,0)),0,1)</f>
        <v>1</v>
      </c>
      <c r="W5" s="97">
        <f>IF(ISNA(MATCH(N5,'Overlap Study'!BJ$62:BJ$157,0)),0,1)</f>
        <v>1</v>
      </c>
      <c r="X5" s="97">
        <f>IF(ISNA(MATCH($N5,'Overlap Study'!AZ$62:AZ$157,0)),0,1)</f>
        <v>1</v>
      </c>
      <c r="Y5" s="97">
        <f>IF(ISNA(MATCH($N5,'Overlap Study'!AT$62:AT$157,0)),0,1)</f>
        <v>1</v>
      </c>
      <c r="Z5" s="97">
        <f>IF(ISNA(MATCH($N5,'Overlap Study'!AN$62:AN$157,0)),0,1)</f>
        <v>1</v>
      </c>
      <c r="AA5" s="97">
        <f>IF(ISNA(MATCH($N5,'Overlap Study'!AH$62:AH$157,0)),0,1)</f>
        <v>1</v>
      </c>
      <c r="AB5" s="110">
        <f>IF(ISNA(MATCH($N5,'Overlap Study'!AB$62:AB$157,0)),0,1)</f>
        <v>1</v>
      </c>
      <c r="AC5" s="97">
        <f>IF(ISNA(MATCH($N5,'Overlap Study'!V$62:V$157,0)),0,1)</f>
        <v>1</v>
      </c>
      <c r="AD5" s="97">
        <f>IF(ISNA(MATCH($N5,'Overlap Study'!P$62:P$157,0)),0,1)</f>
        <v>1</v>
      </c>
      <c r="AE5" s="97">
        <f>IF(ISNA(MATCH($N5,'Overlap Study'!H$53:H$132,0)),0,1)</f>
        <v>1</v>
      </c>
      <c r="AF5" s="106">
        <f>IF(ISNA(MATCH($N5,'Overlap Study'!B$53:B$100,0)),0,1)</f>
        <v>1</v>
      </c>
      <c r="AH5" s="98"/>
      <c r="AJ5" s="194">
        <v>1114</v>
      </c>
      <c r="AK5" s="105">
        <f>SUM(AL5:AW5)</f>
        <v>10</v>
      </c>
      <c r="AL5" s="110">
        <f>IF(ISNA(MATCH($AJ5,'Overlap Study'!$FG$323:$FG$454,0)),0,1)</f>
        <v>0</v>
      </c>
      <c r="AM5" s="97">
        <f>IF(ISNA(MATCH($AJ5,'Overlap Study'!$EP$323:$EP$454,0)),0,1)</f>
        <v>1</v>
      </c>
      <c r="AN5" s="97">
        <f>IF(ISNA(MATCH($AJ5,'Overlap Study'!$DY$186:$DY$245,0)),0,1)</f>
        <v>1</v>
      </c>
      <c r="AO5" s="97">
        <f>IF(ISNA(MATCH($AJ5,'Overlap Study'!$DJ$186:$DJ$233,0)),0,1)</f>
        <v>1</v>
      </c>
      <c r="AP5" s="99">
        <f>IF(ISNA(MATCH($AJ5,'Overlap Study'!$CU$186:$CU$233,0)),0,1)</f>
        <v>1</v>
      </c>
      <c r="AQ5" s="99">
        <f>IF(ISNA(MATCH($AJ5,'Overlap Study'!$CG$186:$CG$233,0)),0,1)</f>
        <v>1</v>
      </c>
      <c r="AR5" s="97">
        <f>IF(ISNA(MATCH($AJ5,'Overlap Study'!$BU$186:$BU$233,0)),0,1)</f>
        <v>1</v>
      </c>
      <c r="AS5" s="97">
        <f>IF(ISNA(MATCH(AJ5,'Overlap Study'!BJ$186:BJ$233,0)),0,1)</f>
        <v>1</v>
      </c>
      <c r="AT5" s="97">
        <f>IF(ISNA(MATCH($AJ5,'Overlap Study'!AZ$186:AZ$233,0)),0,1)</f>
        <v>1</v>
      </c>
      <c r="AU5" s="97">
        <f>IF(ISNA(MATCH($AJ5,'Overlap Study'!AT$186:AT$233,0)),0,1)</f>
        <v>1</v>
      </c>
      <c r="AV5" s="97">
        <f>IF(ISNA(MATCH($AJ5,'Overlap Study'!AN$186:AN$233,0)),0,1)</f>
        <v>1</v>
      </c>
      <c r="AW5" s="106">
        <f>IF(ISNA(MATCH($AJ5,'Overlap Study'!AH$186:AH$233,0)),0,1)</f>
        <v>0</v>
      </c>
      <c r="AX5" s="97">
        <f>IF(ISNA(MATCH(AJ5,'Overlap Study'!$AB$186:$AB$233,0)),0,1)</f>
        <v>0</v>
      </c>
      <c r="AY5" s="97">
        <f>IF(ISNA(MATCH($AJ5,'Overlap Study'!$V$186:$V$233,0)),0,1)</f>
        <v>1</v>
      </c>
      <c r="AZ5" s="97">
        <f>IF(ISNA(MATCH($AJ5,'Overlap Study'!$P$186:$P$233,0)),0,1)</f>
        <v>0</v>
      </c>
      <c r="BA5" s="97"/>
      <c r="BB5" s="106"/>
      <c r="BF5" s="97"/>
      <c r="BG5" s="142">
        <v>254</v>
      </c>
      <c r="BH5" s="459">
        <f>SUM(BI5:BT5)</f>
        <v>7</v>
      </c>
      <c r="BI5" s="110">
        <f>IF(ISNA(MATCH($BG5,'Overlap Study'!$FH$323:$FH$400,0)),0,1)</f>
        <v>1</v>
      </c>
      <c r="BJ5" s="97">
        <f>IF(ISNA(MATCH($BG5,'Overlap Study'!$EQ$323:$EQ$400,0)),0,1)</f>
        <v>0</v>
      </c>
      <c r="BK5" s="97">
        <f>IF(ISNA(MATCH($BG5,'Overlap Study'!$DZ$186:$DZ$240,0)),0,1)</f>
        <v>1</v>
      </c>
      <c r="BL5" s="97">
        <f>IF(ISNA(MATCH(BG5,'Overlap Study'!$DJ$240:$DJ$263,0)),0,1)</f>
        <v>0</v>
      </c>
      <c r="BM5" s="97">
        <f>IF(ISNA(MATCH(BG5,'Overlap Study'!$CU$240:$CU$263,0)),0,1)</f>
        <v>1</v>
      </c>
      <c r="BN5" s="97">
        <f>IF(ISNA(MATCH(BG5,'Overlap Study'!$CG$240:$CG$263,0)),0,1)</f>
        <v>1</v>
      </c>
      <c r="BO5" s="97">
        <f>IF(ISNA(MATCH(BG5,'Overlap Study'!$BU$240:$BU$263,0)),0,1)</f>
        <v>1</v>
      </c>
      <c r="BP5" s="97">
        <f>IF(ISNA(MATCH(BG5,'Overlap Study'!$BJ$240:$BJ$263,0)),0,1)</f>
        <v>0</v>
      </c>
      <c r="BQ5" s="97">
        <f>IF(ISNA(MATCH(BG5,'Overlap Study'!$AZ$240:$AZ$263,0)),0,1)</f>
        <v>1</v>
      </c>
      <c r="BR5" s="97">
        <f>IF(ISNA(MATCH(BG5,'Overlap Study'!$AT$240:$AT$263,0)),0,1)</f>
        <v>0</v>
      </c>
      <c r="BS5" s="97">
        <f>IF(ISNA(MATCH(BG5,'Overlap Study'!$AN$240:$AN$263,0)),0,1)</f>
        <v>0</v>
      </c>
      <c r="BT5" s="106">
        <f>IF(ISNA(MATCH(BG5,'Overlap Study'!$AH$240:$AH$263,0)),0,1)</f>
        <v>1</v>
      </c>
      <c r="BU5" s="110">
        <f>IF(ISNA(MATCH(BG5,'Overlap Study'!$AB$240:$AB$263,0)),0,1)</f>
        <v>0</v>
      </c>
      <c r="BV5" s="97">
        <f>IF(ISNA(MATCH(BG5,'Overlap Study'!$V$240:$V$263,0)),0,1)</f>
        <v>0</v>
      </c>
      <c r="BW5" s="97">
        <f>IF(ISNA(MATCH(BG5,'Overlap Study'!$P$240:$P$263,0)),0,1)</f>
        <v>0</v>
      </c>
      <c r="BX5" s="97"/>
      <c r="BY5" s="106"/>
      <c r="BZ5">
        <f>INDEX($N$2:$O$411,MATCH(BG5,$N$2:$N$411,0),2)</f>
        <v>12</v>
      </c>
      <c r="CC5" s="97"/>
      <c r="CD5" s="485">
        <v>987</v>
      </c>
      <c r="CE5" s="459">
        <f>SUM(CF5:CQ5)</f>
        <v>5</v>
      </c>
      <c r="CF5" s="97">
        <f>IF(ISNA(MATCH(CD5,'Overlap Study'!$FI$323:$FI$400,0)),0,1)</f>
        <v>1</v>
      </c>
      <c r="CG5" s="97">
        <f>IF(ISNA(MATCH(CD5,'Overlap Study'!$ER$323:$ER$400,0)),0,1)</f>
        <v>1</v>
      </c>
      <c r="CH5" s="97">
        <f>IF(ISNA(MATCH(CD5,'Overlap Study'!$EA$186:$EA$240,0)),0,1)</f>
        <v>0</v>
      </c>
      <c r="CI5" s="97">
        <f>IF(ISNA(MATCH(CD5,'Overlap Study'!$DJ$270:$DJ$281,0)),0,1)</f>
        <v>0</v>
      </c>
      <c r="CJ5" s="99">
        <f>IF(ISNA(MATCH(CD5,'Overlap Study'!$CU$270:$CU$281,0)),0,1)</f>
        <v>1</v>
      </c>
      <c r="CK5" s="99">
        <f>IF(ISNA(MATCH(CD5,'Overlap Study'!$CG$270:$CG$281,0)),0,1)</f>
        <v>1</v>
      </c>
      <c r="CL5" s="97">
        <f>IF(ISNA(MATCH(CD5,'Overlap Study'!$BU$270:$BU$281,0)),0,1)</f>
        <v>0</v>
      </c>
      <c r="CM5" s="97">
        <f>IF(ISNA(MATCH(CD5,'Overlap Study'!$BJ$270:$BJ$281,0)),0,1)</f>
        <v>0</v>
      </c>
      <c r="CN5" s="97">
        <f>IF(ISNA(MATCH(CD5,'Overlap Study'!$AZ$270:$AZ$281,0)),0,1)</f>
        <v>0</v>
      </c>
      <c r="CO5" s="97">
        <f>IF(ISNA(MATCH(CD5,'Overlap Study'!$AT$270:$AT$281,0)),0,1)</f>
        <v>1</v>
      </c>
      <c r="CP5" s="97">
        <f>IF(ISNA(MATCH(CD5,'Overlap Study'!$AN$270:$AN$281,0)),0,1)</f>
        <v>0</v>
      </c>
      <c r="CQ5" s="106">
        <f>IF(ISNA(MATCH(CD5,'Overlap Study'!$AH$270:$AH$281,0)),0,1)</f>
        <v>0</v>
      </c>
      <c r="CR5" s="110">
        <f>IF(ISNA(MATCH($CD5,'Overlap Study'!$AB$270:$AB$281,0)),0,1)</f>
        <v>0</v>
      </c>
      <c r="CS5" s="97">
        <f>IF(ISNA(MATCH($CD5,'Overlap Study'!$V$270:$V$281,0)),0,1)</f>
        <v>0</v>
      </c>
      <c r="CT5" s="97">
        <f>IF(ISNA(MATCH($CD5,'Overlap Study'!$P$270:$P$281,0)),0,1)</f>
        <v>0</v>
      </c>
      <c r="CU5" s="97"/>
      <c r="CV5" s="106"/>
      <c r="CW5">
        <f t="shared" si="0"/>
        <v>11</v>
      </c>
      <c r="DA5" s="162">
        <v>118</v>
      </c>
      <c r="DB5" s="207">
        <f>SUM(DC5:DD5)</f>
        <v>1</v>
      </c>
      <c r="DC5" s="97">
        <f>IF(ISNA(MATCH(DA5,'Overlap Study'!$FJ$323:$FJ$350,0)),0,1)</f>
        <v>0</v>
      </c>
      <c r="DD5" s="106">
        <f>IF(ISNA(MATCH(DA5,'Overlap Study'!$ES$323:$ES$350,0)),0,1)</f>
        <v>1</v>
      </c>
      <c r="DH5" s="162">
        <v>254</v>
      </c>
      <c r="DI5" s="105">
        <f>SUM(DJ5:DU5)</f>
        <v>3</v>
      </c>
      <c r="DJ5" s="110">
        <f>IF(ISNA(MATCH(DH5,'Overlap Study'!$FK$323:$FK$340,0)),0,1)</f>
        <v>0</v>
      </c>
      <c r="DK5" s="97">
        <f>IF(ISNA(MATCH(DH5,'Overlap Study'!$ET$323:$ET$340,0)),0,1)</f>
        <v>0</v>
      </c>
      <c r="DL5" s="97">
        <f>IF(ISNA(MATCH(DH5,'Overlap Study'!$EB$186:$EB$200,0)),0,1)</f>
        <v>1</v>
      </c>
      <c r="DM5" s="97">
        <f>IF(ISNA(MATCH(DH5,'Overlap Study'!$DJ$288:$DJ$293,0)),0,1)</f>
        <v>0</v>
      </c>
      <c r="DN5" s="99">
        <f>IF(ISNA(MATCH(DH5,'Overlap Study'!$CU$288:$CU$293,0)),0,1)</f>
        <v>0</v>
      </c>
      <c r="DO5" s="99">
        <f>IF(ISNA(MATCH(DH5,'Overlap Study'!$CG$288:$CG$293,0)),0,1)</f>
        <v>1</v>
      </c>
      <c r="DP5" s="97">
        <f>IF(ISNA(MATCH(DH5,'Overlap Study'!$BU$288:$BU$293,0)),0,1)</f>
        <v>0</v>
      </c>
      <c r="DQ5" s="97">
        <f>IF(ISNA(MATCH(DH5,'Overlap Study'!$BJ$288:$BJ$293,0)),0,1)</f>
        <v>0</v>
      </c>
      <c r="DR5" s="97">
        <f>IF(ISNA(MATCH(DH5,'Overlap Study'!$AZ$288:$AZ$293,0)),0,1)</f>
        <v>0</v>
      </c>
      <c r="DS5" s="97">
        <f>IF(ISNA(MATCH(DH5,'Overlap Study'!$AT$288:$AT$293,0)),0,1)</f>
        <v>0</v>
      </c>
      <c r="DT5" s="97">
        <f>IF(ISNA(MATCH(DH5,'Overlap Study'!$AN$288:$AN$293,0)),0,1)</f>
        <v>0</v>
      </c>
      <c r="DU5" s="106">
        <f>IF(ISNA(MATCH(DH5,'Overlap Study'!$AH$288:$AH$293,0)),0,1)</f>
        <v>1</v>
      </c>
      <c r="DV5" s="97">
        <f>IF(ISNA(MATCH(DH5,'Overlap Study'!$AB$288:$AB$293,0)),0,1)</f>
        <v>0</v>
      </c>
      <c r="DW5" s="97">
        <f>IF(ISNA(MATCH(DH5,'Overlap Study'!$V$288:$V$293,0)),0,1)</f>
        <v>0</v>
      </c>
      <c r="DX5" s="97">
        <f>IF(ISNA(MATCH(DH5,'Overlap Study'!$P$288:$P$293,0)),0,1)</f>
        <v>0</v>
      </c>
      <c r="DY5" s="97"/>
      <c r="DZ5" s="106"/>
      <c r="EE5" s="162">
        <v>217</v>
      </c>
      <c r="EF5" s="207">
        <f>SUM(EG5:ER5)</f>
        <v>2</v>
      </c>
      <c r="EG5" s="97">
        <f>IF(ISNA(MATCH($EE5,'Overlap Study'!$FL$323:$FL$330,0)),0,1)</f>
        <v>0</v>
      </c>
      <c r="EH5" s="97">
        <f>IF(ISNA(MATCH($EE5,'Overlap Study'!$EU$323:$EU$330,0)),0,1)</f>
        <v>0</v>
      </c>
      <c r="EI5" s="97">
        <f>IF(ISNA(MATCH($EE5,'Overlap Study'!$EC$186:$EC$200,0)),0,1)</f>
        <v>0</v>
      </c>
      <c r="EJ5" s="97">
        <f>IF(ISNA(MATCH($EE5,'Overlap Study'!$DJ$300:$DJ$302,0)),0,1)</f>
        <v>0</v>
      </c>
      <c r="EK5" s="99">
        <f>IF(ISNA(MATCH($EE5,'Overlap Study'!$CU$300:$CU$302,0)),0,1)</f>
        <v>0</v>
      </c>
      <c r="EL5" s="99">
        <f>IF(ISNA(MATCH($EE5,'Overlap Study'!$CG$300:$CG$302,0)),0,1)</f>
        <v>0</v>
      </c>
      <c r="EM5" s="97">
        <f>IF(ISNA(MATCH(EE5,'Overlap Study'!$BU$300:$BU$302,0)),0,1)</f>
        <v>0</v>
      </c>
      <c r="EN5" s="97">
        <f>IF(ISNA(MATCH(EE5,'Overlap Study'!$BJ$300:$BJ$302,0)),0,1)</f>
        <v>0</v>
      </c>
      <c r="EO5" s="97">
        <f>IF(ISNA(MATCH(EE5,'Overlap Study'!$AZ$300:$AZ$302,0)),0,1)</f>
        <v>1</v>
      </c>
      <c r="EP5" s="97">
        <f>IF(ISNA(MATCH(EE5,'Overlap Study'!$AT$300:$AT$302,0)),0,1)</f>
        <v>0</v>
      </c>
      <c r="EQ5" s="97">
        <f>IF(ISNA(MATCH(EE5,'Overlap Study'!$AN$300:$AN$302,0)),0,1)</f>
        <v>1</v>
      </c>
      <c r="ER5" s="97">
        <f>IF(ISNA(MATCH(EE5,'Overlap Study'!$AH$300:$AH$302,0)),0,1)</f>
        <v>0</v>
      </c>
      <c r="ES5" s="110">
        <f>IF(ISNA(MATCH($EE5,'Overlap Study'!$AB$300:$AB$302,0)),0,1)</f>
        <v>0</v>
      </c>
      <c r="ET5" s="97">
        <f>IF(ISNA(MATCH($EE5,'Overlap Study'!$V$300:$V$302,0)),0,1)</f>
        <v>0</v>
      </c>
      <c r="EU5" s="97">
        <f>IF(ISNA(MATCH($EE5,'Overlap Study'!$P$300:$P$302,0)),0,1)</f>
        <v>0</v>
      </c>
      <c r="EV5" s="97"/>
      <c r="EW5" s="106"/>
    </row>
    <row r="6" spans="1:153" ht="13" x14ac:dyDescent="0.3">
      <c r="A6" s="151"/>
      <c r="B6" s="203"/>
      <c r="C6" s="205">
        <v>5</v>
      </c>
      <c r="D6" s="386">
        <f>COUNTIF(O$2:O$630,"=5")</f>
        <v>28</v>
      </c>
      <c r="E6" s="386">
        <f>COUNTIF(AK$2:AK$596,"=5")</f>
        <v>9</v>
      </c>
      <c r="F6" s="203">
        <f>COUNTIF(BH$2:BH$426,"=5")</f>
        <v>1</v>
      </c>
      <c r="G6" s="386">
        <f>COUNTIF(CE$2:CE$424,"=5")</f>
        <v>3</v>
      </c>
      <c r="H6" s="203">
        <f>COUNTIF(DI$2:DI$602,"=5")</f>
        <v>0</v>
      </c>
      <c r="I6" s="386">
        <f>COUNTIF(EF$2:EF$602,"=5")</f>
        <v>0</v>
      </c>
      <c r="J6" s="203"/>
      <c r="K6" s="155"/>
      <c r="L6" s="116">
        <f t="shared" si="2"/>
        <v>5</v>
      </c>
      <c r="M6">
        <f t="shared" si="1"/>
        <v>14</v>
      </c>
      <c r="N6" s="207">
        <v>1114</v>
      </c>
      <c r="O6" s="99">
        <f>SUM(P6:AA6)</f>
        <v>12</v>
      </c>
      <c r="P6" s="110">
        <f>IF(ISNA(MATCH(N6,'Overlap Study'!FF$62:FF$317,0)),0,1)</f>
        <v>1</v>
      </c>
      <c r="Q6" s="97">
        <f>IF(ISNA(MATCH(N6,'Overlap Study'!EO$62:EO$317,0)),0,1)</f>
        <v>1</v>
      </c>
      <c r="R6" s="97">
        <f>IF(ISNA(MATCH(N6,'Overlap Study'!DY$62:DY$174,0)),0,1)</f>
        <v>1</v>
      </c>
      <c r="S6" s="97">
        <f>IF(ISNA(MATCH(N6,'Overlap Study'!DJ$62:DJ$157,0)),0,1)</f>
        <v>1</v>
      </c>
      <c r="T6" s="99">
        <f>IF(ISNA(MATCH(N6,'Overlap Study'!CU$62:CU$157,0)),0,1)</f>
        <v>1</v>
      </c>
      <c r="U6" s="99">
        <f>IF(ISNA(MATCH(N6,'Overlap Study'!CG$62:CG$157,0)),0,1)</f>
        <v>1</v>
      </c>
      <c r="V6" s="97">
        <f>IF(ISNA(MATCH(N6,'Overlap Study'!BU$62:BU$157,0)),0,1)</f>
        <v>1</v>
      </c>
      <c r="W6" s="97">
        <f>IF(ISNA(MATCH(N6,'Overlap Study'!BJ$62:BJ$157,0)),0,1)</f>
        <v>1</v>
      </c>
      <c r="X6" s="97">
        <f>IF(ISNA(MATCH($N6,'Overlap Study'!AZ$62:AZ$157,0)),0,1)</f>
        <v>1</v>
      </c>
      <c r="Y6" s="97">
        <f>IF(ISNA(MATCH($N6,'Overlap Study'!AT$62:AT$157,0)),0,1)</f>
        <v>1</v>
      </c>
      <c r="Z6" s="97">
        <f>IF(ISNA(MATCH($N6,'Overlap Study'!AN$62:AN$157,0)),0,1)</f>
        <v>1</v>
      </c>
      <c r="AA6" s="97">
        <f>IF(ISNA(MATCH($N6,'Overlap Study'!AH$62:AH$157,0)),0,1)</f>
        <v>1</v>
      </c>
      <c r="AB6" s="110">
        <f>IF(ISNA(MATCH($N6,'Overlap Study'!AB$62:AB$157,0)),0,1)</f>
        <v>1</v>
      </c>
      <c r="AC6" s="97">
        <f>IF(ISNA(MATCH($N6,'Overlap Study'!V$62:V$157,0)),0,1)</f>
        <v>1</v>
      </c>
      <c r="AD6" s="97">
        <f>IF(ISNA(MATCH($N6,'Overlap Study'!P$62:P$157,0)),0,1)</f>
        <v>0</v>
      </c>
      <c r="AE6" s="97">
        <f>IF(ISNA(MATCH($N6,'Overlap Study'!H$53:H$132,0)),0,1)</f>
        <v>0</v>
      </c>
      <c r="AF6" s="106">
        <f>IF(ISNA(MATCH($N6,'Overlap Study'!B$53:B$100,0)),0,1)</f>
        <v>0</v>
      </c>
      <c r="AH6" s="98"/>
      <c r="AJ6" s="162">
        <v>217</v>
      </c>
      <c r="AK6" s="105">
        <f>SUM(AL6:AW6)</f>
        <v>9</v>
      </c>
      <c r="AL6" s="110">
        <f>IF(ISNA(MATCH($AJ6,'Overlap Study'!$FG$323:$FG$454,0)),0,1)</f>
        <v>1</v>
      </c>
      <c r="AM6" s="97">
        <f>IF(ISNA(MATCH($AJ6,'Overlap Study'!$EP$323:$EP$454,0)),0,1)</f>
        <v>1</v>
      </c>
      <c r="AN6" s="97">
        <f>IF(ISNA(MATCH($AJ6,'Overlap Study'!$DY$186:$DY$245,0)),0,1)</f>
        <v>0</v>
      </c>
      <c r="AO6" s="97">
        <f>IF(ISNA(MATCH($AJ6,'Overlap Study'!$DJ$186:$DJ$233,0)),0,1)</f>
        <v>1</v>
      </c>
      <c r="AP6" s="99">
        <f>IF(ISNA(MATCH($AJ6,'Overlap Study'!$CU$186:$CU$233,0)),0,1)</f>
        <v>0</v>
      </c>
      <c r="AQ6" s="99">
        <f>IF(ISNA(MATCH($AJ6,'Overlap Study'!$CG$186:$CG$233,0)),0,1)</f>
        <v>1</v>
      </c>
      <c r="AR6" s="97">
        <f>IF(ISNA(MATCH($AJ6,'Overlap Study'!$BU$186:$BU$233,0)),0,1)</f>
        <v>1</v>
      </c>
      <c r="AS6" s="97">
        <f>IF(ISNA(MATCH(AJ6,'Overlap Study'!BJ$186:BJ$233,0)),0,1)</f>
        <v>1</v>
      </c>
      <c r="AT6" s="97">
        <f>IF(ISNA(MATCH($AJ6,'Overlap Study'!AZ$186:AZ$233,0)),0,1)</f>
        <v>1</v>
      </c>
      <c r="AU6" s="97">
        <f>IF(ISNA(MATCH($AJ6,'Overlap Study'!AT$186:AT$233,0)),0,1)</f>
        <v>0</v>
      </c>
      <c r="AV6" s="97">
        <f>IF(ISNA(MATCH($AJ6,'Overlap Study'!AN$186:AN$233,0)),0,1)</f>
        <v>1</v>
      </c>
      <c r="AW6" s="106">
        <f>IF(ISNA(MATCH($AJ6,'Overlap Study'!AH$186:AH$233,0)),0,1)</f>
        <v>1</v>
      </c>
      <c r="AX6" s="97">
        <f>IF(ISNA(MATCH(AJ6,'Overlap Study'!$AB$186:$AB$233,0)),0,1)</f>
        <v>0</v>
      </c>
      <c r="AY6" s="97">
        <f>IF(ISNA(MATCH($AJ6,'Overlap Study'!$V$186:$V$233,0)),0,1)</f>
        <v>0</v>
      </c>
      <c r="AZ6" s="97">
        <f>IF(ISNA(MATCH($AJ6,'Overlap Study'!$P$186:$P$233,0)),0,1)</f>
        <v>1</v>
      </c>
      <c r="BA6" s="97"/>
      <c r="BB6" s="106"/>
      <c r="BD6" s="151"/>
      <c r="BF6" s="97"/>
      <c r="BG6" s="131">
        <v>987</v>
      </c>
      <c r="BH6" s="459">
        <f>SUM(BI6:BT6)</f>
        <v>7</v>
      </c>
      <c r="BI6" s="110">
        <f>IF(ISNA(MATCH($BG6,'Overlap Study'!$FH$323:$FH$400,0)),0,1)</f>
        <v>1</v>
      </c>
      <c r="BJ6" s="97">
        <f>IF(ISNA(MATCH($BG6,'Overlap Study'!$EQ$323:$EQ$400,0)),0,1)</f>
        <v>1</v>
      </c>
      <c r="BK6" s="97">
        <f>IF(ISNA(MATCH($BG6,'Overlap Study'!$DZ$186:$DZ$240,0)),0,1)</f>
        <v>0</v>
      </c>
      <c r="BL6" s="97">
        <f>IF(ISNA(MATCH(BG6,'Overlap Study'!$DJ$240:$DJ$263,0)),0,1)</f>
        <v>1</v>
      </c>
      <c r="BM6" s="99">
        <f>IF(ISNA(MATCH(BG6,'Overlap Study'!$CU$240:$CU$263,0)),0,1)</f>
        <v>1</v>
      </c>
      <c r="BN6" s="99">
        <f>IF(ISNA(MATCH(BG6,'Overlap Study'!$CG$240:$CG$263,0)),0,1)</f>
        <v>1</v>
      </c>
      <c r="BO6" s="97">
        <f>IF(ISNA(MATCH(BG6,'Overlap Study'!$BU$240:$BU$263,0)),0,1)</f>
        <v>0</v>
      </c>
      <c r="BP6" s="97">
        <f>IF(ISNA(MATCH(BG6,'Overlap Study'!$BJ$240:$BJ$263,0)),0,1)</f>
        <v>0</v>
      </c>
      <c r="BQ6" s="97">
        <f>IF(ISNA(MATCH(BG6,'Overlap Study'!$AZ$240:$AZ$263,0)),0,1)</f>
        <v>1</v>
      </c>
      <c r="BR6" s="97">
        <f>IF(ISNA(MATCH(BG6,'Overlap Study'!$AT$240:$AT$263,0)),0,1)</f>
        <v>1</v>
      </c>
      <c r="BS6" s="97">
        <f>IF(ISNA(MATCH(BG6,'Overlap Study'!$AN$240:$AN$263,0)),0,1)</f>
        <v>0</v>
      </c>
      <c r="BT6" s="106">
        <f>IF(ISNA(MATCH(BG6,'Overlap Study'!$AH$240:$AH$263,0)),0,1)</f>
        <v>0</v>
      </c>
      <c r="BU6" s="110">
        <f>IF(ISNA(MATCH(BG6,'Overlap Study'!$AB$240:$AB$263,0)),0,1)</f>
        <v>0</v>
      </c>
      <c r="BV6" s="97">
        <f>IF(ISNA(MATCH(BG6,'Overlap Study'!$V$240:$V$263,0)),0,1)</f>
        <v>0</v>
      </c>
      <c r="BW6" s="97">
        <f>IF(ISNA(MATCH(BG6,'Overlap Study'!$P$240:$P$263,0)),0,1)</f>
        <v>0</v>
      </c>
      <c r="BX6" s="97"/>
      <c r="BY6" s="106"/>
      <c r="BZ6">
        <f>INDEX($N$2:$O$411,MATCH(BG6,$N$2:$N$411,0),2)</f>
        <v>11</v>
      </c>
      <c r="CC6" s="97"/>
      <c r="CD6" s="485">
        <v>1114</v>
      </c>
      <c r="CE6" s="459">
        <f>SUM(CF6:CQ6)</f>
        <v>5</v>
      </c>
      <c r="CF6" s="97">
        <f>IF(ISNA(MATCH(CD6,'Overlap Study'!$FI$323:$FI$400,0)),0,1)</f>
        <v>0</v>
      </c>
      <c r="CG6" s="97">
        <f>IF(ISNA(MATCH(CD6,'Overlap Study'!$ER$323:$ER$400,0)),0,1)</f>
        <v>1</v>
      </c>
      <c r="CH6" s="97">
        <f>IF(ISNA(MATCH(CD6,'Overlap Study'!$EA$186:$EA$240,0)),0,1)</f>
        <v>1</v>
      </c>
      <c r="CI6" s="97">
        <f>IF(ISNA(MATCH(CD6,'Overlap Study'!$DJ$270:$DJ$281,0)),0,1)</f>
        <v>0</v>
      </c>
      <c r="CJ6" s="99">
        <f>IF(ISNA(MATCH(CD6,'Overlap Study'!$CU$270:$CU$281,0)),0,1)</f>
        <v>1</v>
      </c>
      <c r="CK6" s="99">
        <f>IF(ISNA(MATCH(CD6,'Overlap Study'!$CG$270:$CG$281,0)),0,1)</f>
        <v>0</v>
      </c>
      <c r="CL6" s="97">
        <f>IF(ISNA(MATCH(CD6,'Overlap Study'!$BU$270:$BU$281,0)),0,1)</f>
        <v>1</v>
      </c>
      <c r="CM6" s="97">
        <f>IF(ISNA(MATCH(CD6,'Overlap Study'!$BJ$270:$BJ$281,0)),0,1)</f>
        <v>0</v>
      </c>
      <c r="CN6" s="97">
        <f>IF(ISNA(MATCH(CD6,'Overlap Study'!$AZ$270:$AZ$281,0)),0,1)</f>
        <v>1</v>
      </c>
      <c r="CO6" s="97">
        <f>IF(ISNA(MATCH(CD6,'Overlap Study'!$AT$270:$AT$281,0)),0,1)</f>
        <v>0</v>
      </c>
      <c r="CP6" s="97">
        <f>IF(ISNA(MATCH(CD6,'Overlap Study'!$AN$270:$AN$281,0)),0,1)</f>
        <v>0</v>
      </c>
      <c r="CQ6" s="106">
        <f>IF(ISNA(MATCH(CD6,'Overlap Study'!$AH$270:$AH$281,0)),0,1)</f>
        <v>0</v>
      </c>
      <c r="CR6" s="110">
        <f>IF(ISNA(MATCH($CD6,'Overlap Study'!$AB$270:$AB$281,0)),0,1)</f>
        <v>0</v>
      </c>
      <c r="CS6" s="97">
        <f>IF(ISNA(MATCH($CD6,'Overlap Study'!$V$270:$V$281,0)),0,1)</f>
        <v>0</v>
      </c>
      <c r="CT6" s="97">
        <f>IF(ISNA(MATCH($CD6,'Overlap Study'!$P$270:$P$281,0)),0,1)</f>
        <v>0</v>
      </c>
      <c r="CU6" s="97"/>
      <c r="CV6" s="106"/>
      <c r="CW6">
        <f t="shared" si="0"/>
        <v>12</v>
      </c>
      <c r="DA6" s="162">
        <v>120</v>
      </c>
      <c r="DB6" s="207">
        <f>SUM(DC6:DD6)</f>
        <v>1</v>
      </c>
      <c r="DC6" s="97">
        <f>IF(ISNA(MATCH(DA6,'Overlap Study'!$FJ$323:$FJ$350,0)),0,1)</f>
        <v>1</v>
      </c>
      <c r="DD6" s="106">
        <f>IF(ISNA(MATCH(DA6,'Overlap Study'!$ES$323:$ES$350,0)),0,1)</f>
        <v>0</v>
      </c>
      <c r="DH6" s="162">
        <v>469</v>
      </c>
      <c r="DI6" s="105">
        <f>SUM(DJ6:DU6)</f>
        <v>3</v>
      </c>
      <c r="DJ6" s="110">
        <f>IF(ISNA(MATCH(DH6,'Overlap Study'!$FK$323:$FK$340,0)),0,1)</f>
        <v>0</v>
      </c>
      <c r="DK6" s="97">
        <f>IF(ISNA(MATCH(DH6,'Overlap Study'!$ET$323:$ET$340,0)),0,1)</f>
        <v>0</v>
      </c>
      <c r="DL6" s="97">
        <f>IF(ISNA(MATCH(DH6,'Overlap Study'!$EB$186:$EB$200,0)),0,1)</f>
        <v>1</v>
      </c>
      <c r="DM6" s="97">
        <f>IF(ISNA(MATCH(DH6,'Overlap Study'!$DJ$288:$DJ$293,0)),0,1)</f>
        <v>1</v>
      </c>
      <c r="DN6" s="99">
        <f>IF(ISNA(MATCH(DH6,'Overlap Study'!$CU$288:$CU$293,0)),0,1)</f>
        <v>0</v>
      </c>
      <c r="DO6" s="99">
        <f>IF(ISNA(MATCH(DH6,'Overlap Study'!$CG$288:$CG$293,0)),0,1)</f>
        <v>0</v>
      </c>
      <c r="DP6" s="97">
        <f>IF(ISNA(MATCH(DH6,'Overlap Study'!$BU$288:$BU$293,0)),0,1)</f>
        <v>1</v>
      </c>
      <c r="DQ6" s="97">
        <f>IF(ISNA(MATCH(DH6,'Overlap Study'!$BJ$288:$BJ$293,0)),0,1)</f>
        <v>0</v>
      </c>
      <c r="DR6" s="97">
        <f>IF(ISNA(MATCH(DH6,'Overlap Study'!$AZ$288:$AZ$293,0)),0,1)</f>
        <v>0</v>
      </c>
      <c r="DS6" s="97">
        <f>IF(ISNA(MATCH(DH6,'Overlap Study'!$AT$288:$AT$293,0)),0,1)</f>
        <v>0</v>
      </c>
      <c r="DT6" s="97">
        <f>IF(ISNA(MATCH(DH6,'Overlap Study'!$AN$288:$AN$293,0)),0,1)</f>
        <v>0</v>
      </c>
      <c r="DU6" s="106">
        <f>IF(ISNA(MATCH(DH6,'Overlap Study'!$AH$288:$AH$293,0)),0,1)</f>
        <v>0</v>
      </c>
      <c r="DV6" s="97">
        <f>IF(ISNA(MATCH(DH6,'Overlap Study'!$AB$288:$AB$293,0)),0,1)</f>
        <v>1</v>
      </c>
      <c r="DW6" s="97">
        <f>IF(ISNA(MATCH(DH6,'Overlap Study'!$V$288:$V$293,0)),0,1)</f>
        <v>1</v>
      </c>
      <c r="DX6" s="97">
        <f>IF(ISNA(MATCH(DH6,'Overlap Study'!$P$288:$P$293,0)),0,1)</f>
        <v>0</v>
      </c>
      <c r="DY6" s="97"/>
      <c r="DZ6" s="106"/>
      <c r="EE6" s="162">
        <v>254</v>
      </c>
      <c r="EF6" s="207">
        <f>SUM(EG6:ER6)</f>
        <v>2</v>
      </c>
      <c r="EG6" s="97">
        <f>IF(ISNA(MATCH($EE6,'Overlap Study'!$FL$323:$FL$330,0)),0,1)</f>
        <v>0</v>
      </c>
      <c r="EH6" s="97">
        <f>IF(ISNA(MATCH($EE6,'Overlap Study'!$EU$323:$EU$330,0)),0,1)</f>
        <v>0</v>
      </c>
      <c r="EI6" s="97">
        <f>IF(ISNA(MATCH($EE6,'Overlap Study'!$EC$186:$EC$200,0)),0,1)</f>
        <v>1</v>
      </c>
      <c r="EJ6" s="97">
        <f>IF(ISNA(MATCH($EE6,'Overlap Study'!$DJ$300:$DJ$302,0)),0,1)</f>
        <v>0</v>
      </c>
      <c r="EK6" s="99">
        <f>IF(ISNA(MATCH($EE6,'Overlap Study'!$CU$300:$CU$302,0)),0,1)</f>
        <v>0</v>
      </c>
      <c r="EL6" s="99">
        <f>IF(ISNA(MATCH($EE6,'Overlap Study'!$CG$300:$CG$302,0)),0,1)</f>
        <v>1</v>
      </c>
      <c r="EM6" s="97">
        <f>IF(ISNA(MATCH(EE6,'Overlap Study'!$BU$300:$BU$302,0)),0,1)</f>
        <v>0</v>
      </c>
      <c r="EN6" s="97">
        <f>IF(ISNA(MATCH(EE6,'Overlap Study'!$BJ$300:$BJ$302,0)),0,1)</f>
        <v>0</v>
      </c>
      <c r="EO6" s="97">
        <f>IF(ISNA(MATCH(EE6,'Overlap Study'!$AZ$300:$AZ$302,0)),0,1)</f>
        <v>0</v>
      </c>
      <c r="EP6" s="97">
        <f>IF(ISNA(MATCH(EE6,'Overlap Study'!$AT$300:$AT$302,0)),0,1)</f>
        <v>0</v>
      </c>
      <c r="EQ6" s="97">
        <f>IF(ISNA(MATCH(EE6,'Overlap Study'!$AN$300:$AN$302,0)),0,1)</f>
        <v>0</v>
      </c>
      <c r="ER6" s="97">
        <f>IF(ISNA(MATCH(EE6,'Overlap Study'!$AH$300:$AH$302,0)),0,1)</f>
        <v>0</v>
      </c>
      <c r="ES6" s="110">
        <f>IF(ISNA(MATCH($EE6,'Overlap Study'!$AB$300:$AB$302,0)),0,1)</f>
        <v>0</v>
      </c>
      <c r="ET6" s="97">
        <f>IF(ISNA(MATCH($EE6,'Overlap Study'!$V$300:$V$302,0)),0,1)</f>
        <v>0</v>
      </c>
      <c r="EU6" s="97">
        <f>IF(ISNA(MATCH($EE6,'Overlap Study'!$P$300:$P$302,0)),0,1)</f>
        <v>0</v>
      </c>
      <c r="EV6" s="97"/>
      <c r="EW6" s="106"/>
    </row>
    <row r="7" spans="1:153" ht="13" x14ac:dyDescent="0.3">
      <c r="A7" s="98"/>
      <c r="B7" s="203"/>
      <c r="C7" s="205">
        <v>6</v>
      </c>
      <c r="D7" s="386">
        <f>COUNTIF(O$2:O$630,"=6")</f>
        <v>18</v>
      </c>
      <c r="E7" s="386">
        <f>COUNTIF(AK$2:AK$596,"=6")</f>
        <v>5</v>
      </c>
      <c r="F7" s="203">
        <f>COUNTIF(BH$2:BH$426,"=6")</f>
        <v>4</v>
      </c>
      <c r="G7" s="386">
        <f>COUNTIF(CE$2:CE$424,"=6")</f>
        <v>2</v>
      </c>
      <c r="H7" s="203">
        <f>COUNTIF(DI$2:DI$602,"=6")</f>
        <v>0</v>
      </c>
      <c r="I7" s="386">
        <f>COUNTIF(EF$2:EF$602,"=6")</f>
        <v>0</v>
      </c>
      <c r="J7" s="203"/>
      <c r="L7" s="116">
        <f t="shared" si="2"/>
        <v>6</v>
      </c>
      <c r="M7">
        <f t="shared" si="1"/>
        <v>16</v>
      </c>
      <c r="N7" s="494">
        <v>67</v>
      </c>
      <c r="O7" s="99">
        <f>SUM(P7:AA7)</f>
        <v>11</v>
      </c>
      <c r="P7" s="110">
        <f>IF(ISNA(MATCH(N7,'Overlap Study'!FF$62:FF$317,0)),0,1)</f>
        <v>1</v>
      </c>
      <c r="Q7" s="97">
        <f>IF(ISNA(MATCH(N7,'Overlap Study'!EO$62:EO$317,0)),0,1)</f>
        <v>1</v>
      </c>
      <c r="R7" s="97">
        <f>IF(ISNA(MATCH(N7,'Overlap Study'!DY$62:DY$174,0)),0,1)</f>
        <v>1</v>
      </c>
      <c r="S7" s="97">
        <f>IF(ISNA(MATCH(N7,'Overlap Study'!DJ$62:DJ$157,0)),0,1)</f>
        <v>1</v>
      </c>
      <c r="T7" s="99">
        <f>IF(ISNA(MATCH(N7,'Overlap Study'!CU$62:CU$157,0)),0,1)</f>
        <v>1</v>
      </c>
      <c r="U7" s="99">
        <f>IF(ISNA(MATCH(N7,'Overlap Study'!CG$62:CG$157,0)),0,1)</f>
        <v>1</v>
      </c>
      <c r="V7" s="97">
        <f>IF(ISNA(MATCH(N7,'Overlap Study'!BU$62:BU$157,0)),0,1)</f>
        <v>1</v>
      </c>
      <c r="W7" s="97">
        <f>IF(ISNA(MATCH(N7,'Overlap Study'!BJ$62:BJ$157,0)),0,1)</f>
        <v>1</v>
      </c>
      <c r="X7" s="97">
        <f>IF(ISNA(MATCH($N7,'Overlap Study'!AZ$62:AZ$157,0)),0,1)</f>
        <v>1</v>
      </c>
      <c r="Y7" s="97">
        <f>IF(ISNA(MATCH($N7,'Overlap Study'!AT$62:AT$157,0)),0,1)</f>
        <v>1</v>
      </c>
      <c r="Z7" s="97">
        <f>IF(ISNA(MATCH($N7,'Overlap Study'!AN$62:AN$157,0)),0,1)</f>
        <v>0</v>
      </c>
      <c r="AA7" s="97">
        <f>IF(ISNA(MATCH($N7,'Overlap Study'!AH$62:AH$157,0)),0,1)</f>
        <v>1</v>
      </c>
      <c r="AB7" s="110">
        <f>IF(ISNA(MATCH($N7,'Overlap Study'!AB$62:AB$157,0)),0,1)</f>
        <v>1</v>
      </c>
      <c r="AC7" s="97">
        <f>IF(ISNA(MATCH($N7,'Overlap Study'!V$62:V$157,0)),0,1)</f>
        <v>1</v>
      </c>
      <c r="AD7" s="97">
        <f>IF(ISNA(MATCH($N7,'Overlap Study'!P$62:P$157,0)),0,1)</f>
        <v>1</v>
      </c>
      <c r="AE7" s="97">
        <f>IF(ISNA(MATCH($N7,'Overlap Study'!H$53:H$132,0)),0,1)</f>
        <v>1</v>
      </c>
      <c r="AF7" s="106">
        <f>IF(ISNA(MATCH($N7,'Overlap Study'!B$53:B$100,0)),0,1)</f>
        <v>1</v>
      </c>
      <c r="AH7" s="98"/>
      <c r="AJ7" s="162">
        <v>233</v>
      </c>
      <c r="AK7" s="105">
        <f>SUM(AL7:AW7)</f>
        <v>9</v>
      </c>
      <c r="AL7" s="110">
        <f>IF(ISNA(MATCH($AJ7,'Overlap Study'!$FG$323:$FG$454,0)),0,1)</f>
        <v>1</v>
      </c>
      <c r="AM7" s="97">
        <f>IF(ISNA(MATCH($AJ7,'Overlap Study'!$EP$323:$EP$454,0)),0,1)</f>
        <v>1</v>
      </c>
      <c r="AN7" s="97">
        <f>IF(ISNA(MATCH($AJ7,'Overlap Study'!$DY$186:$DY$245,0)),0,1)</f>
        <v>0</v>
      </c>
      <c r="AO7" s="97">
        <f>IF(ISNA(MATCH($AJ7,'Overlap Study'!$DJ$186:$DJ$233,0)),0,1)</f>
        <v>0</v>
      </c>
      <c r="AP7" s="99">
        <f>IF(ISNA(MATCH($AJ7,'Overlap Study'!$CU$186:$CU$233,0)),0,1)</f>
        <v>1</v>
      </c>
      <c r="AQ7" s="99">
        <f>IF(ISNA(MATCH($AJ7,'Overlap Study'!$CG$186:$CG$233,0)),0,1)</f>
        <v>1</v>
      </c>
      <c r="AR7" s="97">
        <f>IF(ISNA(MATCH($AJ7,'Overlap Study'!$BU$186:$BU$233,0)),0,1)</f>
        <v>1</v>
      </c>
      <c r="AS7" s="97">
        <f>IF(ISNA(MATCH(AJ7,'Overlap Study'!BJ$186:BJ$233,0)),0,1)</f>
        <v>0</v>
      </c>
      <c r="AT7" s="97">
        <f>IF(ISNA(MATCH($AJ7,'Overlap Study'!AZ$186:AZ$233,0)),0,1)</f>
        <v>1</v>
      </c>
      <c r="AU7" s="97">
        <f>IF(ISNA(MATCH($AJ7,'Overlap Study'!AT$186:AT$233,0)),0,1)</f>
        <v>1</v>
      </c>
      <c r="AV7" s="97">
        <f>IF(ISNA(MATCH($AJ7,'Overlap Study'!AN$186:AN$233,0)),0,1)</f>
        <v>1</v>
      </c>
      <c r="AW7" s="106">
        <f>IF(ISNA(MATCH($AJ7,'Overlap Study'!AH$186:AH$233,0)),0,1)</f>
        <v>1</v>
      </c>
      <c r="AX7" s="97">
        <f>IF(ISNA(MATCH(AJ7,'Overlap Study'!$AB$186:$AB$233,0)),0,1)</f>
        <v>0</v>
      </c>
      <c r="AY7" s="97">
        <f>IF(ISNA(MATCH($AJ7,'Overlap Study'!$V$186:$V$233,0)),0,1)</f>
        <v>0</v>
      </c>
      <c r="AZ7" s="97">
        <f>IF(ISNA(MATCH($AJ7,'Overlap Study'!$P$186:$P$233,0)),0,1)</f>
        <v>1</v>
      </c>
      <c r="BA7" s="97"/>
      <c r="BB7" s="106"/>
      <c r="BD7" s="151"/>
      <c r="BF7" s="97"/>
      <c r="BG7" s="142">
        <v>33</v>
      </c>
      <c r="BH7" s="459">
        <f>SUM(BI7:BT7)</f>
        <v>6</v>
      </c>
      <c r="BI7" s="110">
        <f>IF(ISNA(MATCH($BG7,'Overlap Study'!$FH$323:$FH$400,0)),0,1)</f>
        <v>1</v>
      </c>
      <c r="BJ7" s="97">
        <f>IF(ISNA(MATCH($BG7,'Overlap Study'!$EQ$323:$EQ$400,0)),0,1)</f>
        <v>0</v>
      </c>
      <c r="BK7" s="97">
        <f>IF(ISNA(MATCH($BG7,'Overlap Study'!$DZ$186:$DZ$240,0)),0,1)</f>
        <v>1</v>
      </c>
      <c r="BL7" s="97">
        <f>IF(ISNA(MATCH(BG7,'Overlap Study'!$DJ$240:$DJ$263,0)),0,1)</f>
        <v>1</v>
      </c>
      <c r="BM7" s="99">
        <f>IF(ISNA(MATCH(BG7,'Overlap Study'!$CU$240:$CU$263,0)),0,1)</f>
        <v>0</v>
      </c>
      <c r="BN7" s="99">
        <f>IF(ISNA(MATCH(BG7,'Overlap Study'!$CG$240:$CG$263,0)),0,1)</f>
        <v>0</v>
      </c>
      <c r="BO7" s="97">
        <f>IF(ISNA(MATCH(BG7,'Overlap Study'!$BU$240:$BU$263,0)),0,1)</f>
        <v>1</v>
      </c>
      <c r="BP7" s="97">
        <f>IF(ISNA(MATCH(BG7,'Overlap Study'!$BJ$240:$BJ$263,0)),0,1)</f>
        <v>0</v>
      </c>
      <c r="BQ7" s="97">
        <f>IF(ISNA(MATCH(BG7,'Overlap Study'!$AZ$240:$AZ$263,0)),0,1)</f>
        <v>0</v>
      </c>
      <c r="BR7" s="97">
        <f>IF(ISNA(MATCH(BG7,'Overlap Study'!$AT$240:$AT$263,0)),0,1)</f>
        <v>0</v>
      </c>
      <c r="BS7" s="97">
        <f>IF(ISNA(MATCH(BG7,'Overlap Study'!$AN$240:$AN$263,0)),0,1)</f>
        <v>1</v>
      </c>
      <c r="BT7" s="106">
        <f>IF(ISNA(MATCH(BG7,'Overlap Study'!$AH$240:$AH$263,0)),0,1)</f>
        <v>1</v>
      </c>
      <c r="BU7" s="110">
        <f>IF(ISNA(MATCH(BG7,'Overlap Study'!$AB$240:$AB$263,0)),0,1)</f>
        <v>0</v>
      </c>
      <c r="BV7" s="97">
        <f>IF(ISNA(MATCH(BG7,'Overlap Study'!$V$240:$V$263,0)),0,1)</f>
        <v>0</v>
      </c>
      <c r="BW7" s="97">
        <f>IF(ISNA(MATCH(BG7,'Overlap Study'!$P$240:$P$263,0)),0,1)</f>
        <v>0</v>
      </c>
      <c r="BX7" s="97"/>
      <c r="BY7" s="106"/>
      <c r="BZ7">
        <f>INDEX($N$2:$O$411,MATCH(BG7,$N$2:$N$411,0),2)</f>
        <v>12</v>
      </c>
      <c r="CB7" s="1"/>
      <c r="CC7" s="97"/>
      <c r="CD7" s="485">
        <v>148</v>
      </c>
      <c r="CE7" s="459">
        <f>SUM(CF7:CQ7)</f>
        <v>4</v>
      </c>
      <c r="CF7" s="97">
        <f>IF(ISNA(MATCH(CD7,'Overlap Study'!$FI$323:$FI$400,0)),0,1)</f>
        <v>1</v>
      </c>
      <c r="CG7" s="97">
        <f>IF(ISNA(MATCH(CD7,'Overlap Study'!$ER$323:$ER$400,0)),0,1)</f>
        <v>1</v>
      </c>
      <c r="CH7" s="97">
        <f>IF(ISNA(MATCH(CD7,'Overlap Study'!$EA$186:$EA$240,0)),0,1)</f>
        <v>0</v>
      </c>
      <c r="CI7" s="97">
        <f>IF(ISNA(MATCH(CD7,'Overlap Study'!$DJ$270:$DJ$281,0)),0,1)</f>
        <v>1</v>
      </c>
      <c r="CJ7" s="99">
        <f>IF(ISNA(MATCH(CD7,'Overlap Study'!$CU$270:$CU$281,0)),0,1)</f>
        <v>0</v>
      </c>
      <c r="CK7" s="99">
        <f>IF(ISNA(MATCH(CD7,'Overlap Study'!$CG$270:$CG$281,0)),0,1)</f>
        <v>0</v>
      </c>
      <c r="CL7" s="97">
        <f>IF(ISNA(MATCH(CD7,'Overlap Study'!$BU$270:$BU$281,0)),0,1)</f>
        <v>0</v>
      </c>
      <c r="CM7" s="97">
        <f>IF(ISNA(MATCH(CD7,'Overlap Study'!$BJ$270:$BJ$281,0)),0,1)</f>
        <v>0</v>
      </c>
      <c r="CN7" s="97">
        <f>IF(ISNA(MATCH(CD7,'Overlap Study'!$AZ$270:$AZ$281,0)),0,1)</f>
        <v>1</v>
      </c>
      <c r="CO7" s="97">
        <f>IF(ISNA(MATCH(CD7,'Overlap Study'!$AT$270:$AT$281,0)),0,1)</f>
        <v>0</v>
      </c>
      <c r="CP7" s="97">
        <f>IF(ISNA(MATCH(CD7,'Overlap Study'!$AN$270:$AN$281,0)),0,1)</f>
        <v>0</v>
      </c>
      <c r="CQ7" s="106">
        <f>IF(ISNA(MATCH(CD7,'Overlap Study'!$AH$270:$AH$281,0)),0,1)</f>
        <v>0</v>
      </c>
      <c r="CR7" s="110">
        <f>IF(ISNA(MATCH($CD7,'Overlap Study'!$AB$270:$AB$281,0)),0,1)</f>
        <v>0</v>
      </c>
      <c r="CS7" s="97">
        <f>IF(ISNA(MATCH($CD7,'Overlap Study'!$V$270:$V$281,0)),0,1)</f>
        <v>0</v>
      </c>
      <c r="CT7" s="97">
        <f>IF(ISNA(MATCH($CD7,'Overlap Study'!$P$270:$P$281,0)),0,1)</f>
        <v>0</v>
      </c>
      <c r="CU7" s="97"/>
      <c r="CV7" s="106"/>
      <c r="CW7">
        <f t="shared" si="0"/>
        <v>12</v>
      </c>
      <c r="CX7" s="195"/>
      <c r="DA7" s="162">
        <v>195</v>
      </c>
      <c r="DB7" s="207">
        <f>SUM(DC7:DD7)</f>
        <v>1</v>
      </c>
      <c r="DC7" s="97">
        <f>IF(ISNA(MATCH(DA7,'Overlap Study'!$FJ$323:$FJ$350,0)),0,1)</f>
        <v>1</v>
      </c>
      <c r="DD7" s="106">
        <f>IF(ISNA(MATCH(DA7,'Overlap Study'!$ES$323:$ES$350,0)),0,1)</f>
        <v>0</v>
      </c>
      <c r="DE7" s="195"/>
      <c r="DH7" s="162">
        <v>987</v>
      </c>
      <c r="DI7" s="105">
        <f>SUM(DJ7:DU7)</f>
        <v>3</v>
      </c>
      <c r="DJ7" s="110">
        <f>IF(ISNA(MATCH(DH7,'Overlap Study'!$FK$323:$FK$340,0)),0,1)</f>
        <v>0</v>
      </c>
      <c r="DK7" s="97">
        <f>IF(ISNA(MATCH(DH7,'Overlap Study'!$ET$323:$ET$340,0)),0,1)</f>
        <v>1</v>
      </c>
      <c r="DL7" s="97">
        <f>IF(ISNA(MATCH(DH7,'Overlap Study'!$EB$186:$EB$200,0)),0,1)</f>
        <v>0</v>
      </c>
      <c r="DM7" s="97">
        <f>IF(ISNA(MATCH(DH7,'Overlap Study'!$DJ$288:$DJ$293,0)),0,1)</f>
        <v>0</v>
      </c>
      <c r="DN7" s="99">
        <f>IF(ISNA(MATCH(DH7,'Overlap Study'!$CU$288:$CU$293,0)),0,1)</f>
        <v>1</v>
      </c>
      <c r="DO7" s="99">
        <f>IF(ISNA(MATCH(DH7,'Overlap Study'!$CG$288:$CG$293,0)),0,1)</f>
        <v>0</v>
      </c>
      <c r="DP7" s="97">
        <f>IF(ISNA(MATCH(DH7,'Overlap Study'!$BU$288:$BU$293,0)),0,1)</f>
        <v>0</v>
      </c>
      <c r="DQ7" s="97">
        <f>IF(ISNA(MATCH(DH7,'Overlap Study'!$BJ$288:$BJ$293,0)),0,1)</f>
        <v>0</v>
      </c>
      <c r="DR7" s="97">
        <f>IF(ISNA(MATCH(DH7,'Overlap Study'!$AZ$288:$AZ$293,0)),0,1)</f>
        <v>0</v>
      </c>
      <c r="DS7" s="97">
        <f>IF(ISNA(MATCH(DH7,'Overlap Study'!$AT$288:$AT$293,0)),0,1)</f>
        <v>1</v>
      </c>
      <c r="DT7" s="97">
        <f>IF(ISNA(MATCH(DH7,'Overlap Study'!$AN$288:$AN$293,0)),0,1)</f>
        <v>0</v>
      </c>
      <c r="DU7" s="106">
        <f>IF(ISNA(MATCH(DH7,'Overlap Study'!$AH$288:$AH$293,0)),0,1)</f>
        <v>0</v>
      </c>
      <c r="DV7" s="97">
        <f>IF(ISNA(MATCH(DH7,'Overlap Study'!$AB$288:$AB$293,0)),0,1)</f>
        <v>0</v>
      </c>
      <c r="DW7" s="97">
        <f>IF(ISNA(MATCH(DH7,'Overlap Study'!$V$288:$V$293,0)),0,1)</f>
        <v>0</v>
      </c>
      <c r="DX7" s="97">
        <f>IF(ISNA(MATCH(DH7,'Overlap Study'!$P$288:$P$293,0)),0,1)</f>
        <v>0</v>
      </c>
      <c r="DY7" s="97"/>
      <c r="DZ7" s="106"/>
      <c r="EB7" s="98"/>
      <c r="EE7" s="162">
        <v>330</v>
      </c>
      <c r="EF7" s="207">
        <f>SUM(EG7:ER7)</f>
        <v>2</v>
      </c>
      <c r="EG7" s="97">
        <f>IF(ISNA(MATCH($EE7,'Overlap Study'!$FL$323:$FL$330,0)),0,1)</f>
        <v>1</v>
      </c>
      <c r="EH7" s="97">
        <f>IF(ISNA(MATCH($EE7,'Overlap Study'!$EU$323:$EU$330,0)),0,1)</f>
        <v>0</v>
      </c>
      <c r="EI7" s="97">
        <f>IF(ISNA(MATCH($EE7,'Overlap Study'!$EC$186:$EC$200,0)),0,1)</f>
        <v>0</v>
      </c>
      <c r="EJ7" s="97">
        <f>IF(ISNA(MATCH($EE7,'Overlap Study'!$DJ$300:$DJ$302,0)),0,1)</f>
        <v>0</v>
      </c>
      <c r="EK7" s="99">
        <f>IF(ISNA(MATCH($EE7,'Overlap Study'!$CU$300:$CU$302,0)),0,1)</f>
        <v>0</v>
      </c>
      <c r="EL7" s="99">
        <f>IF(ISNA(MATCH($EE7,'Overlap Study'!$CG$300:$CG$302,0)),0,1)</f>
        <v>0</v>
      </c>
      <c r="EM7" s="97">
        <f>IF(ISNA(MATCH(EE7,'Overlap Study'!$BU$300:$BU$302,0)),0,1)</f>
        <v>0</v>
      </c>
      <c r="EN7" s="97">
        <f>IF(ISNA(MATCH(EE7,'Overlap Study'!$BJ$300:$BJ$302,0)),0,1)</f>
        <v>0</v>
      </c>
      <c r="EO7" s="97">
        <f>IF(ISNA(MATCH(EE7,'Overlap Study'!$AZ$300:$AZ$302,0)),0,1)</f>
        <v>0</v>
      </c>
      <c r="EP7" s="97">
        <f>IF(ISNA(MATCH(EE7,'Overlap Study'!$AT$300:$AT$302,0)),0,1)</f>
        <v>0</v>
      </c>
      <c r="EQ7" s="97">
        <f>IF(ISNA(MATCH(EE7,'Overlap Study'!$AN$300:$AN$302,0)),0,1)</f>
        <v>0</v>
      </c>
      <c r="ER7" s="97">
        <f>IF(ISNA(MATCH(EE7,'Overlap Study'!$AH$300:$AH$302,0)),0,1)</f>
        <v>1</v>
      </c>
      <c r="ES7" s="110">
        <f>IF(ISNA(MATCH($EE7,'Overlap Study'!$AB$300:$AB$302,0)),0,1)</f>
        <v>0</v>
      </c>
      <c r="ET7" s="97">
        <f>IF(ISNA(MATCH($EE7,'Overlap Study'!$V$300:$V$302,0)),0,1)</f>
        <v>0</v>
      </c>
      <c r="EU7" s="97">
        <f>IF(ISNA(MATCH($EE7,'Overlap Study'!$P$300:$P$302,0)),0,1)</f>
        <v>0</v>
      </c>
      <c r="EV7" s="97"/>
      <c r="EW7" s="106"/>
    </row>
    <row r="8" spans="1:153" ht="13" x14ac:dyDescent="0.3">
      <c r="A8" s="98"/>
      <c r="B8" s="203"/>
      <c r="C8" s="205">
        <v>7</v>
      </c>
      <c r="D8" s="386">
        <f>COUNTIF(O$2:O$630,"=7")</f>
        <v>14</v>
      </c>
      <c r="E8" s="386">
        <f>COUNTIF(AK$2:AK$596,"=7")</f>
        <v>2</v>
      </c>
      <c r="F8" s="203">
        <f>COUNTIF(BH$2:BH$426,"=7")</f>
        <v>2</v>
      </c>
      <c r="G8" s="386">
        <f>COUNTIF(CE$2:CE$424,"=7")</f>
        <v>0</v>
      </c>
      <c r="H8" s="203">
        <f>COUNTIF(DI$2:DI$602,"=7")</f>
        <v>0</v>
      </c>
      <c r="I8" s="386">
        <f>COUNTIF(EF$2:EF$602,"=7")</f>
        <v>0</v>
      </c>
      <c r="J8" s="203"/>
      <c r="L8" s="116">
        <f t="shared" si="2"/>
        <v>7</v>
      </c>
      <c r="M8">
        <f t="shared" si="1"/>
        <v>16</v>
      </c>
      <c r="N8" s="207">
        <v>111</v>
      </c>
      <c r="O8" s="99">
        <f>SUM(P8:AA8)</f>
        <v>11</v>
      </c>
      <c r="P8" s="110">
        <f>IF(ISNA(MATCH(N8,'Overlap Study'!FF$62:FF$317,0)),0,1)</f>
        <v>1</v>
      </c>
      <c r="Q8" s="97">
        <f>IF(ISNA(MATCH(N8,'Overlap Study'!EO$62:EO$317,0)),0,1)</f>
        <v>1</v>
      </c>
      <c r="R8" s="97">
        <f>IF(ISNA(MATCH(N8,'Overlap Study'!DY$62:DY$174,0)),0,1)</f>
        <v>0</v>
      </c>
      <c r="S8" s="97">
        <f>IF(ISNA(MATCH(N8,'Overlap Study'!DJ$62:DJ$157,0)),0,1)</f>
        <v>1</v>
      </c>
      <c r="T8" s="99">
        <f>IF(ISNA(MATCH(N8,'Overlap Study'!CU$62:CU$157,0)),0,1)</f>
        <v>1</v>
      </c>
      <c r="U8" s="99">
        <f>IF(ISNA(MATCH(N8,'Overlap Study'!CG$62:CG$157,0)),0,1)</f>
        <v>1</v>
      </c>
      <c r="V8" s="97">
        <f>IF(ISNA(MATCH(N8,'Overlap Study'!BU$62:BU$157,0)),0,1)</f>
        <v>1</v>
      </c>
      <c r="W8" s="97">
        <f>IF(ISNA(MATCH(N8,'Overlap Study'!BJ$62:BJ$157,0)),0,1)</f>
        <v>1</v>
      </c>
      <c r="X8" s="97">
        <f>IF(ISNA(MATCH($N8,'Overlap Study'!AZ$62:AZ$157,0)),0,1)</f>
        <v>1</v>
      </c>
      <c r="Y8" s="97">
        <f>IF(ISNA(MATCH($N8,'Overlap Study'!AT$62:AT$157,0)),0,1)</f>
        <v>1</v>
      </c>
      <c r="Z8" s="97">
        <f>IF(ISNA(MATCH($N8,'Overlap Study'!AN$62:AN$157,0)),0,1)</f>
        <v>1</v>
      </c>
      <c r="AA8" s="97">
        <f>IF(ISNA(MATCH($N8,'Overlap Study'!AH$62:AH$157,0)),0,1)</f>
        <v>1</v>
      </c>
      <c r="AB8" s="110">
        <f>IF(ISNA(MATCH($N8,'Overlap Study'!AB$62:AB$157,0)),0,1)</f>
        <v>1</v>
      </c>
      <c r="AC8" s="97">
        <f>IF(ISNA(MATCH($N8,'Overlap Study'!V$62:V$157,0)),0,1)</f>
        <v>1</v>
      </c>
      <c r="AD8" s="97">
        <f>IF(ISNA(MATCH($N8,'Overlap Study'!P$62:P$157,0)),0,1)</f>
        <v>1</v>
      </c>
      <c r="AE8" s="97">
        <f>IF(ISNA(MATCH($N8,'Overlap Study'!H$53:H$132,0)),0,1)</f>
        <v>1</v>
      </c>
      <c r="AF8" s="106">
        <f>IF(ISNA(MATCH($N8,'Overlap Study'!B$53:B$100,0)),0,1)</f>
        <v>1</v>
      </c>
      <c r="AH8" s="98"/>
      <c r="AJ8" s="194">
        <v>987</v>
      </c>
      <c r="AK8" s="105">
        <f>SUM(AL8:AW8)</f>
        <v>9</v>
      </c>
      <c r="AL8" s="110">
        <f>IF(ISNA(MATCH($AJ8,'Overlap Study'!$FG$323:$FG$454,0)),0,1)</f>
        <v>1</v>
      </c>
      <c r="AM8" s="97">
        <f>IF(ISNA(MATCH($AJ8,'Overlap Study'!$EP$323:$EP$454,0)),0,1)</f>
        <v>1</v>
      </c>
      <c r="AN8" s="97">
        <f>IF(ISNA(MATCH($AJ8,'Overlap Study'!$DY$186:$DY$245,0)),0,1)</f>
        <v>0</v>
      </c>
      <c r="AO8" s="97">
        <f>IF(ISNA(MATCH($AJ8,'Overlap Study'!$DJ$186:$DJ$233,0)),0,1)</f>
        <v>1</v>
      </c>
      <c r="AP8" s="99">
        <f>IF(ISNA(MATCH($AJ8,'Overlap Study'!$CU$186:$CU$233,0)),0,1)</f>
        <v>1</v>
      </c>
      <c r="AQ8" s="99">
        <f>IF(ISNA(MATCH($AJ8,'Overlap Study'!$CG$186:$CG$233,0)),0,1)</f>
        <v>1</v>
      </c>
      <c r="AR8" s="97">
        <f>IF(ISNA(MATCH($AJ8,'Overlap Study'!$BU$186:$BU$233,0)),0,1)</f>
        <v>0</v>
      </c>
      <c r="AS8" s="97">
        <f>IF(ISNA(MATCH(AJ8,'Overlap Study'!BJ$186:BJ$233,0)),0,1)</f>
        <v>0</v>
      </c>
      <c r="AT8" s="97">
        <f>IF(ISNA(MATCH($AJ8,'Overlap Study'!AZ$186:AZ$233,0)),0,1)</f>
        <v>1</v>
      </c>
      <c r="AU8" s="97">
        <f>IF(ISNA(MATCH($AJ8,'Overlap Study'!AT$186:AT$233,0)),0,1)</f>
        <v>1</v>
      </c>
      <c r="AV8" s="97">
        <f>IF(ISNA(MATCH($AJ8,'Overlap Study'!AN$186:AN$233,0)),0,1)</f>
        <v>1</v>
      </c>
      <c r="AW8" s="106">
        <f>IF(ISNA(MATCH($AJ8,'Overlap Study'!AH$186:AH$233,0)),0,1)</f>
        <v>1</v>
      </c>
      <c r="AX8" s="97">
        <f>IF(ISNA(MATCH(AJ8,'Overlap Study'!$AB$186:$AB$233,0)),0,1)</f>
        <v>0</v>
      </c>
      <c r="AY8" s="97">
        <f>IF(ISNA(MATCH($AJ8,'Overlap Study'!$V$186:$V$233,0)),0,1)</f>
        <v>0</v>
      </c>
      <c r="AZ8" s="97">
        <f>IF(ISNA(MATCH($AJ8,'Overlap Study'!$P$186:$P$233,0)),0,1)</f>
        <v>0</v>
      </c>
      <c r="BA8" s="97"/>
      <c r="BB8" s="106"/>
      <c r="BD8" s="151"/>
      <c r="BF8" s="97"/>
      <c r="BG8" s="142">
        <v>177</v>
      </c>
      <c r="BH8" s="459">
        <f>SUM(BI8:BT8)</f>
        <v>6</v>
      </c>
      <c r="BI8" s="110">
        <f>IF(ISNA(MATCH($BG8,'Overlap Study'!$FH$323:$FH$400,0)),0,1)</f>
        <v>0</v>
      </c>
      <c r="BJ8" s="97">
        <f>IF(ISNA(MATCH($BG8,'Overlap Study'!$EQ$323:$EQ$400,0)),0,1)</f>
        <v>0</v>
      </c>
      <c r="BK8" s="97">
        <f>IF(ISNA(MATCH($BG8,'Overlap Study'!$DZ$186:$DZ$240,0)),0,1)</f>
        <v>0</v>
      </c>
      <c r="BL8" s="97">
        <f>IF(ISNA(MATCH(BG8,'Overlap Study'!$DJ$240:$DJ$263,0)),0,1)</f>
        <v>0</v>
      </c>
      <c r="BM8" s="99">
        <f>IF(ISNA(MATCH(BG8,'Overlap Study'!$CU$240:$CU$263,0)),0,1)</f>
        <v>0</v>
      </c>
      <c r="BN8" s="99">
        <f>IF(ISNA(MATCH(BG8,'Overlap Study'!$CG$240:$CG$263,0)),0,1)</f>
        <v>1</v>
      </c>
      <c r="BO8" s="97">
        <f>IF(ISNA(MATCH(BG8,'Overlap Study'!$BU$240:$BU$263,0)),0,1)</f>
        <v>1</v>
      </c>
      <c r="BP8" s="97">
        <f>IF(ISNA(MATCH(BG8,'Overlap Study'!$BJ$240:$BJ$263,0)),0,1)</f>
        <v>1</v>
      </c>
      <c r="BQ8" s="97">
        <f>IF(ISNA(MATCH(BG8,'Overlap Study'!$AZ$240:$AZ$263,0)),0,1)</f>
        <v>1</v>
      </c>
      <c r="BR8" s="97">
        <f>IF(ISNA(MATCH(BG8,'Overlap Study'!$AT$240:$AT$263,0)),0,1)</f>
        <v>1</v>
      </c>
      <c r="BS8" s="97">
        <f>IF(ISNA(MATCH(BG8,'Overlap Study'!$AN$240:$AN$263,0)),0,1)</f>
        <v>1</v>
      </c>
      <c r="BT8" s="106">
        <f>IF(ISNA(MATCH(BG8,'Overlap Study'!$AH$240:$AH$263,0)),0,1)</f>
        <v>0</v>
      </c>
      <c r="BU8" s="110">
        <f>IF(ISNA(MATCH(BG8,'Overlap Study'!$AB$240:$AB$263,0)),0,1)</f>
        <v>1</v>
      </c>
      <c r="BV8" s="97">
        <f>IF(ISNA(MATCH(BG8,'Overlap Study'!$V$240:$V$263,0)),0,1)</f>
        <v>0</v>
      </c>
      <c r="BW8" s="97">
        <f>IF(ISNA(MATCH(BG8,'Overlap Study'!$P$240:$P$263,0)),0,1)</f>
        <v>0</v>
      </c>
      <c r="BX8" s="97"/>
      <c r="BY8" s="106"/>
      <c r="BZ8">
        <f>INDEX($N$2:$O$411,MATCH(BG8,$N$2:$N$411,0),2)</f>
        <v>8</v>
      </c>
      <c r="CA8" s="151"/>
      <c r="CC8" s="97"/>
      <c r="CD8" s="485">
        <v>233</v>
      </c>
      <c r="CE8" s="459">
        <f>SUM(CF8:CQ8)</f>
        <v>4</v>
      </c>
      <c r="CF8" s="97">
        <f>IF(ISNA(MATCH(CD8,'Overlap Study'!$FI$323:$FI$400,0)),0,1)</f>
        <v>0</v>
      </c>
      <c r="CG8" s="97">
        <f>IF(ISNA(MATCH(CD8,'Overlap Study'!$ER$323:$ER$400,0)),0,1)</f>
        <v>0</v>
      </c>
      <c r="CH8" s="97">
        <f>IF(ISNA(MATCH(CD8,'Overlap Study'!$EA$186:$EA$240,0)),0,1)</f>
        <v>0</v>
      </c>
      <c r="CI8" s="97">
        <f>IF(ISNA(MATCH(CD8,'Overlap Study'!$DJ$270:$DJ$281,0)),0,1)</f>
        <v>0</v>
      </c>
      <c r="CJ8" s="99">
        <f>IF(ISNA(MATCH(CD8,'Overlap Study'!$CU$270:$CU$281,0)),0,1)</f>
        <v>1</v>
      </c>
      <c r="CK8" s="99">
        <f>IF(ISNA(MATCH(CD8,'Overlap Study'!$CG$270:$CG$281,0)),0,1)</f>
        <v>0</v>
      </c>
      <c r="CL8" s="97">
        <f>IF(ISNA(MATCH(CD8,'Overlap Study'!$BU$270:$BU$281,0)),0,1)</f>
        <v>1</v>
      </c>
      <c r="CM8" s="97">
        <f>IF(ISNA(MATCH(CD8,'Overlap Study'!$BJ$270:$BJ$281,0)),0,1)</f>
        <v>0</v>
      </c>
      <c r="CN8" s="97">
        <f>IF(ISNA(MATCH(CD8,'Overlap Study'!$AZ$270:$AZ$281,0)),0,1)</f>
        <v>1</v>
      </c>
      <c r="CO8" s="97">
        <f>IF(ISNA(MATCH(CD8,'Overlap Study'!$AT$270:$AT$281,0)),0,1)</f>
        <v>1</v>
      </c>
      <c r="CP8" s="97">
        <f>IF(ISNA(MATCH(CD8,'Overlap Study'!$AN$270:$AN$281,0)),0,1)</f>
        <v>0</v>
      </c>
      <c r="CQ8" s="106">
        <f>IF(ISNA(MATCH(CD8,'Overlap Study'!$AH$270:$AH$281,0)),0,1)</f>
        <v>0</v>
      </c>
      <c r="CR8" s="110">
        <f>IF(ISNA(MATCH($CD8,'Overlap Study'!$AB$270:$AB$281,0)),0,1)</f>
        <v>0</v>
      </c>
      <c r="CS8" s="97">
        <f>IF(ISNA(MATCH($CD8,'Overlap Study'!$V$270:$V$281,0)),0,1)</f>
        <v>0</v>
      </c>
      <c r="CT8" s="97">
        <f>IF(ISNA(MATCH($CD8,'Overlap Study'!$P$270:$P$281,0)),0,1)</f>
        <v>1</v>
      </c>
      <c r="CU8" s="97"/>
      <c r="CV8" s="106"/>
      <c r="CW8">
        <f t="shared" si="0"/>
        <v>10</v>
      </c>
      <c r="DA8" s="162">
        <v>330</v>
      </c>
      <c r="DB8" s="207">
        <f>SUM(DC8:DD8)</f>
        <v>1</v>
      </c>
      <c r="DC8" s="97">
        <f>IF(ISNA(MATCH(DA8,'Overlap Study'!$FJ$323:$FJ$350,0)),0,1)</f>
        <v>1</v>
      </c>
      <c r="DD8" s="106">
        <f>IF(ISNA(MATCH(DA8,'Overlap Study'!$ES$323:$ES$350,0)),0,1)</f>
        <v>0</v>
      </c>
      <c r="DH8" s="162">
        <v>1114</v>
      </c>
      <c r="DI8" s="105">
        <f>SUM(DJ8:DU8)</f>
        <v>3</v>
      </c>
      <c r="DJ8" s="110">
        <f>IF(ISNA(MATCH(DH8,'Overlap Study'!$FK$323:$FK$340,0)),0,1)</f>
        <v>0</v>
      </c>
      <c r="DK8" s="97">
        <f>IF(ISNA(MATCH(DH8,'Overlap Study'!$ET$323:$ET$340,0)),0,1)</f>
        <v>0</v>
      </c>
      <c r="DL8" s="97">
        <f>IF(ISNA(MATCH(DH8,'Overlap Study'!$EB$186:$EB$200,0)),0,1)</f>
        <v>1</v>
      </c>
      <c r="DM8" s="97">
        <f>IF(ISNA(MATCH(DH8,'Overlap Study'!$DJ$288:$DJ$293,0)),0,1)</f>
        <v>0</v>
      </c>
      <c r="DN8" s="99">
        <f>IF(ISNA(MATCH(DH8,'Overlap Study'!$CU$288:$CU$293,0)),0,1)</f>
        <v>0</v>
      </c>
      <c r="DO8" s="99">
        <f>IF(ISNA(MATCH(DH8,'Overlap Study'!$CG$288:$CG$293,0)),0,1)</f>
        <v>0</v>
      </c>
      <c r="DP8" s="97">
        <f>IF(ISNA(MATCH(DH8,'Overlap Study'!$BU$288:$BU$293,0)),0,1)</f>
        <v>1</v>
      </c>
      <c r="DQ8" s="97">
        <f>IF(ISNA(MATCH(DH8,'Overlap Study'!$BJ$288:$BJ$293,0)),0,1)</f>
        <v>0</v>
      </c>
      <c r="DR8" s="97">
        <f>IF(ISNA(MATCH(DH8,'Overlap Study'!$AZ$288:$AZ$293,0)),0,1)</f>
        <v>1</v>
      </c>
      <c r="DS8" s="97">
        <f>IF(ISNA(MATCH(DH8,'Overlap Study'!$AT$288:$AT$293,0)),0,1)</f>
        <v>0</v>
      </c>
      <c r="DT8" s="97">
        <f>IF(ISNA(MATCH(DH8,'Overlap Study'!$AN$288:$AN$293,0)),0,1)</f>
        <v>0</v>
      </c>
      <c r="DU8" s="106">
        <f>IF(ISNA(MATCH(DH8,'Overlap Study'!$AH$288:$AH$293,0)),0,1)</f>
        <v>0</v>
      </c>
      <c r="DV8" s="97">
        <f>IF(ISNA(MATCH(DH8,'Overlap Study'!$AB$288:$AB$293,0)),0,1)</f>
        <v>0</v>
      </c>
      <c r="DW8" s="97">
        <f>IF(ISNA(MATCH(DH8,'Overlap Study'!$V$288:$V$293,0)),0,1)</f>
        <v>0</v>
      </c>
      <c r="DX8" s="97">
        <f>IF(ISNA(MATCH(DH8,'Overlap Study'!$P$288:$P$293,0)),0,1)</f>
        <v>0</v>
      </c>
      <c r="DY8" s="97"/>
      <c r="DZ8" s="106"/>
      <c r="EB8" s="98"/>
      <c r="EE8" s="162">
        <v>16</v>
      </c>
      <c r="EF8" s="207">
        <f>SUM(EG8:ER8)</f>
        <v>1</v>
      </c>
      <c r="EG8" s="97">
        <f>IF(ISNA(MATCH($EE8,'Overlap Study'!$FL$323:$FL$330,0)),0,1)</f>
        <v>0</v>
      </c>
      <c r="EH8" s="97">
        <f>IF(ISNA(MATCH($EE8,'Overlap Study'!$EU$323:$EU$330,0)),0,1)</f>
        <v>0</v>
      </c>
      <c r="EI8" s="97">
        <f>IF(ISNA(MATCH($EE8,'Overlap Study'!$EC$186:$EC$200,0)),0,1)</f>
        <v>0</v>
      </c>
      <c r="EJ8" s="97">
        <f>IF(ISNA(MATCH($EE8,'Overlap Study'!$DJ$300:$DJ$302,0)),0,1)</f>
        <v>0</v>
      </c>
      <c r="EK8" s="99">
        <f>IF(ISNA(MATCH($EE8,'Overlap Study'!$CU$300:$CU$302,0)),0,1)</f>
        <v>1</v>
      </c>
      <c r="EL8" s="99">
        <f>IF(ISNA(MATCH($EE8,'Overlap Study'!$CG$300:$CG$302,0)),0,1)</f>
        <v>0</v>
      </c>
      <c r="EM8" s="97">
        <f>IF(ISNA(MATCH(EE8,'Overlap Study'!$BU$300:$BU$302,0)),0,1)</f>
        <v>0</v>
      </c>
      <c r="EN8" s="97">
        <f>IF(ISNA(MATCH(EE8,'Overlap Study'!$BJ$300:$BJ$302,0)),0,1)</f>
        <v>0</v>
      </c>
      <c r="EO8" s="97">
        <f>IF(ISNA(MATCH(EE8,'Overlap Study'!$AZ$300:$AZ$302,0)),0,1)</f>
        <v>0</v>
      </c>
      <c r="EP8" s="97">
        <f>IF(ISNA(MATCH(EE8,'Overlap Study'!$AT$300:$AT$302,0)),0,1)</f>
        <v>0</v>
      </c>
      <c r="EQ8" s="97">
        <f>IF(ISNA(MATCH(EE8,'Overlap Study'!$AN$300:$AN$302,0)),0,1)</f>
        <v>0</v>
      </c>
      <c r="ER8" s="97">
        <f>IF(ISNA(MATCH(EE8,'Overlap Study'!$AH$300:$AH$302,0)),0,1)</f>
        <v>0</v>
      </c>
      <c r="ES8" s="110">
        <f>IF(ISNA(MATCH($EE8,'Overlap Study'!$AB$300:$AB$302,0)),0,1)</f>
        <v>0</v>
      </c>
      <c r="ET8" s="97">
        <f>IF(ISNA(MATCH($EE8,'Overlap Study'!$V$300:$V$302,0)),0,1)</f>
        <v>0</v>
      </c>
      <c r="EU8" s="97">
        <f>IF(ISNA(MATCH($EE8,'Overlap Study'!$P$300:$P$302,0)),0,1)</f>
        <v>0</v>
      </c>
      <c r="EV8" s="97"/>
      <c r="EW8" s="106"/>
    </row>
    <row r="9" spans="1:153" ht="13" x14ac:dyDescent="0.3">
      <c r="A9" s="151"/>
      <c r="B9" s="203"/>
      <c r="C9" s="205">
        <v>8</v>
      </c>
      <c r="D9" s="386">
        <f>COUNTIF(O$2:O$630,"=8")</f>
        <v>11</v>
      </c>
      <c r="E9" s="386">
        <f>COUNTIF(AK$2:AK$596,"=8")</f>
        <v>2</v>
      </c>
      <c r="F9" s="203">
        <f>COUNTIF(BH$2:BH$426,"=8")</f>
        <v>1</v>
      </c>
      <c r="G9" s="386">
        <f>COUNTIF(CE$2:CE$424,"=8")</f>
        <v>0</v>
      </c>
      <c r="H9" s="203">
        <f>COUNTIF(DI$2:DI$602,"=8")</f>
        <v>0</v>
      </c>
      <c r="I9" s="386">
        <f>COUNTIF(EF$2:EF$602,"=8")</f>
        <v>0</v>
      </c>
      <c r="J9" s="203"/>
      <c r="L9" s="116">
        <f t="shared" si="2"/>
        <v>8</v>
      </c>
      <c r="M9">
        <f t="shared" si="1"/>
        <v>15</v>
      </c>
      <c r="N9" s="207">
        <v>118</v>
      </c>
      <c r="O9" s="99">
        <f>SUM(P9:AA9)</f>
        <v>11</v>
      </c>
      <c r="P9" s="110">
        <f>IF(ISNA(MATCH(N9,'Overlap Study'!FF$62:FF$317,0)),0,1)</f>
        <v>1</v>
      </c>
      <c r="Q9" s="97">
        <f>IF(ISNA(MATCH(N9,'Overlap Study'!EO$62:EO$317,0)),0,1)</f>
        <v>1</v>
      </c>
      <c r="R9" s="97">
        <f>IF(ISNA(MATCH(N9,'Overlap Study'!DY$62:DY$174,0)),0,1)</f>
        <v>1</v>
      </c>
      <c r="S9" s="97">
        <f>IF(ISNA(MATCH(N9,'Overlap Study'!DJ$62:DJ$157,0)),0,1)</f>
        <v>1</v>
      </c>
      <c r="T9" s="99">
        <f>IF(ISNA(MATCH(N9,'Overlap Study'!CU$62:CU$157,0)),0,1)</f>
        <v>1</v>
      </c>
      <c r="U9" s="99">
        <f>IF(ISNA(MATCH(N9,'Overlap Study'!CG$62:CG$157,0)),0,1)</f>
        <v>1</v>
      </c>
      <c r="V9" s="97">
        <f>IF(ISNA(MATCH(N9,'Overlap Study'!BU$62:BU$157,0)),0,1)</f>
        <v>0</v>
      </c>
      <c r="W9" s="97">
        <f>IF(ISNA(MATCH(N9,'Overlap Study'!BJ$62:BJ$157,0)),0,1)</f>
        <v>1</v>
      </c>
      <c r="X9" s="97">
        <f>IF(ISNA(MATCH($N9,'Overlap Study'!AZ$62:AZ$157,0)),0,1)</f>
        <v>1</v>
      </c>
      <c r="Y9" s="97">
        <f>IF(ISNA(MATCH($N9,'Overlap Study'!AT$62:AT$157,0)),0,1)</f>
        <v>1</v>
      </c>
      <c r="Z9" s="97">
        <f>IF(ISNA(MATCH($N9,'Overlap Study'!AN$62:AN$157,0)),0,1)</f>
        <v>1</v>
      </c>
      <c r="AA9" s="97">
        <f>IF(ISNA(MATCH($N9,'Overlap Study'!AH$62:AH$157,0)),0,1)</f>
        <v>1</v>
      </c>
      <c r="AB9" s="110">
        <f>IF(ISNA(MATCH($N9,'Overlap Study'!AB$62:AB$157,0)),0,1)</f>
        <v>0</v>
      </c>
      <c r="AC9" s="97">
        <f>IF(ISNA(MATCH($N9,'Overlap Study'!V$62:V$157,0)),0,1)</f>
        <v>1</v>
      </c>
      <c r="AD9" s="97">
        <f>IF(ISNA(MATCH($N9,'Overlap Study'!P$62:P$157,0)),0,1)</f>
        <v>1</v>
      </c>
      <c r="AE9" s="97">
        <f>IF(ISNA(MATCH($N9,'Overlap Study'!H$53:H$132,0)),0,1)</f>
        <v>1</v>
      </c>
      <c r="AF9" s="106">
        <f>IF(ISNA(MATCH($N9,'Overlap Study'!B$53:B$100,0)),0,1)</f>
        <v>1</v>
      </c>
      <c r="AH9" s="98"/>
      <c r="AJ9" s="162">
        <v>2056</v>
      </c>
      <c r="AK9" s="105">
        <f>SUM(AL9:AW9)</f>
        <v>9</v>
      </c>
      <c r="AL9" s="110">
        <f>IF(ISNA(MATCH($AJ9,'Overlap Study'!$FG$323:$FG$454,0)),0,1)</f>
        <v>1</v>
      </c>
      <c r="AM9" s="97">
        <f>IF(ISNA(MATCH($AJ9,'Overlap Study'!$EP$323:$EP$454,0)),0,1)</f>
        <v>1</v>
      </c>
      <c r="AN9" s="97">
        <f>IF(ISNA(MATCH($AJ9,'Overlap Study'!$DY$186:$DY$245,0)),0,1)</f>
        <v>0</v>
      </c>
      <c r="AO9" s="97">
        <f>IF(ISNA(MATCH($AJ9,'Overlap Study'!$DJ$186:$DJ$233,0)),0,1)</f>
        <v>1</v>
      </c>
      <c r="AP9" s="99">
        <f>IF(ISNA(MATCH($AJ9,'Overlap Study'!$CU$186:$CU$233,0)),0,1)</f>
        <v>1</v>
      </c>
      <c r="AQ9" s="99">
        <f>IF(ISNA(MATCH($AJ9,'Overlap Study'!$CG$186:$CG$233,0)),0,1)</f>
        <v>1</v>
      </c>
      <c r="AR9" s="97">
        <f>IF(ISNA(MATCH($AJ9,'Overlap Study'!$BU$186:$BU$233,0)),0,1)</f>
        <v>1</v>
      </c>
      <c r="AS9" s="97">
        <f>IF(ISNA(MATCH(AJ9,'Overlap Study'!BJ$186:BJ$233,0)),0,1)</f>
        <v>1</v>
      </c>
      <c r="AT9" s="97">
        <f>IF(ISNA(MATCH($AJ9,'Overlap Study'!AZ$186:AZ$233,0)),0,1)</f>
        <v>1</v>
      </c>
      <c r="AU9" s="97">
        <f>IF(ISNA(MATCH($AJ9,'Overlap Study'!AT$186:AT$233,0)),0,1)</f>
        <v>1</v>
      </c>
      <c r="AV9" s="97">
        <f>IF(ISNA(MATCH($AJ9,'Overlap Study'!AN$186:AN$233,0)),0,1)</f>
        <v>0</v>
      </c>
      <c r="AW9" s="106">
        <f>IF(ISNA(MATCH($AJ9,'Overlap Study'!AH$186:AH$233,0)),0,1)</f>
        <v>0</v>
      </c>
      <c r="AX9" s="97">
        <f>IF(ISNA(MATCH(AJ9,'Overlap Study'!$AB$186:$AB$233,0)),0,1)</f>
        <v>0</v>
      </c>
      <c r="AY9" s="97">
        <f>IF(ISNA(MATCH($AJ9,'Overlap Study'!$V$186:$V$233,0)),0,1)</f>
        <v>0</v>
      </c>
      <c r="AZ9" s="97">
        <f>IF(ISNA(MATCH($AJ9,'Overlap Study'!$P$186:$P$233,0)),0,1)</f>
        <v>0</v>
      </c>
      <c r="BA9" s="97"/>
      <c r="BB9" s="106"/>
      <c r="BD9" s="98"/>
      <c r="BF9" s="97"/>
      <c r="BG9" s="131">
        <v>330</v>
      </c>
      <c r="BH9" s="459">
        <f>SUM(BI9:BT9)</f>
        <v>6</v>
      </c>
      <c r="BI9" s="110">
        <f>IF(ISNA(MATCH($BG9,'Overlap Study'!$FH$323:$FH$400,0)),0,1)</f>
        <v>1</v>
      </c>
      <c r="BJ9" s="97">
        <f>IF(ISNA(MATCH($BG9,'Overlap Study'!$EQ$323:$EQ$400,0)),0,1)</f>
        <v>1</v>
      </c>
      <c r="BK9" s="97">
        <f>IF(ISNA(MATCH($BG9,'Overlap Study'!$DZ$186:$DZ$240,0)),0,1)</f>
        <v>0</v>
      </c>
      <c r="BL9" s="97">
        <f>IF(ISNA(MATCH(BG9,'Overlap Study'!$DJ$240:$DJ$263,0)),0,1)</f>
        <v>0</v>
      </c>
      <c r="BM9" s="99">
        <f>IF(ISNA(MATCH(BG9,'Overlap Study'!$CU$240:$CU$263,0)),0,1)</f>
        <v>1</v>
      </c>
      <c r="BN9" s="99">
        <f>IF(ISNA(MATCH(BG9,'Overlap Study'!$CG$240:$CG$263,0)),0,1)</f>
        <v>1</v>
      </c>
      <c r="BO9" s="97">
        <f>IF(ISNA(MATCH(BG9,'Overlap Study'!$BU$240:$BU$263,0)),0,1)</f>
        <v>0</v>
      </c>
      <c r="BP9" s="97">
        <f>IF(ISNA(MATCH(BG9,'Overlap Study'!$BJ$240:$BJ$263,0)),0,1)</f>
        <v>0</v>
      </c>
      <c r="BQ9" s="97">
        <f>IF(ISNA(MATCH(BG9,'Overlap Study'!$AZ$240:$AZ$263,0)),0,1)</f>
        <v>0</v>
      </c>
      <c r="BR9" s="97">
        <f>IF(ISNA(MATCH(BG9,'Overlap Study'!$AT$240:$AT$263,0)),0,1)</f>
        <v>1</v>
      </c>
      <c r="BS9" s="97">
        <f>IF(ISNA(MATCH(BG9,'Overlap Study'!$AN$240:$AN$263,0)),0,1)</f>
        <v>0</v>
      </c>
      <c r="BT9" s="106">
        <f>IF(ISNA(MATCH(BG9,'Overlap Study'!$AH$240:$AH$263,0)),0,1)</f>
        <v>1</v>
      </c>
      <c r="BU9" s="110">
        <f>IF(ISNA(MATCH(BG9,'Overlap Study'!$AB$240:$AB$263,0)),0,1)</f>
        <v>0</v>
      </c>
      <c r="BV9" s="97">
        <f>IF(ISNA(MATCH(BG9,'Overlap Study'!$V$240:$V$263,0)),0,1)</f>
        <v>0</v>
      </c>
      <c r="BW9" s="97">
        <f>IF(ISNA(MATCH(BG9,'Overlap Study'!$P$240:$P$263,0)),0,1)</f>
        <v>0</v>
      </c>
      <c r="BX9" s="97"/>
      <c r="BY9" s="106"/>
      <c r="BZ9">
        <f>INDEX($N$2:$O$411,MATCH(BG9,$N$2:$N$411,0),2)</f>
        <v>9</v>
      </c>
      <c r="CC9" s="97"/>
      <c r="CD9" s="485">
        <v>254</v>
      </c>
      <c r="CE9" s="459">
        <f>SUM(CF9:CQ9)</f>
        <v>4</v>
      </c>
      <c r="CF9" s="97">
        <f>IF(ISNA(MATCH(CD9,'Overlap Study'!$FI$323:$FI$400,0)),0,1)</f>
        <v>0</v>
      </c>
      <c r="CG9" s="97">
        <f>IF(ISNA(MATCH(CD9,'Overlap Study'!$ER$323:$ER$400,0)),0,1)</f>
        <v>0</v>
      </c>
      <c r="CH9" s="97">
        <f>IF(ISNA(MATCH(CD9,'Overlap Study'!$EA$186:$EA$240,0)),0,1)</f>
        <v>1</v>
      </c>
      <c r="CI9" s="97">
        <f>IF(ISNA(MATCH(CD9,'Overlap Study'!$DJ$270:$DJ$281,0)),0,1)</f>
        <v>0</v>
      </c>
      <c r="CJ9" s="99">
        <f>IF(ISNA(MATCH(CD9,'Overlap Study'!$CU$270:$CU$281,0)),0,1)</f>
        <v>0</v>
      </c>
      <c r="CK9" s="99">
        <f>IF(ISNA(MATCH(CD9,'Overlap Study'!$CG$270:$CG$281,0)),0,1)</f>
        <v>1</v>
      </c>
      <c r="CL9" s="97">
        <f>IF(ISNA(MATCH(CD9,'Overlap Study'!$BU$270:$BU$281,0)),0,1)</f>
        <v>1</v>
      </c>
      <c r="CM9" s="97">
        <f>IF(ISNA(MATCH(CD9,'Overlap Study'!$BJ$270:$BJ$281,0)),0,1)</f>
        <v>0</v>
      </c>
      <c r="CN9" s="97">
        <f>IF(ISNA(MATCH(CD9,'Overlap Study'!$AZ$270:$AZ$281,0)),0,1)</f>
        <v>0</v>
      </c>
      <c r="CO9" s="97">
        <f>IF(ISNA(MATCH(CD9,'Overlap Study'!$AT$270:$AT$281,0)),0,1)</f>
        <v>0</v>
      </c>
      <c r="CP9" s="97">
        <f>IF(ISNA(MATCH(CD9,'Overlap Study'!$AN$270:$AN$281,0)),0,1)</f>
        <v>0</v>
      </c>
      <c r="CQ9" s="106">
        <f>IF(ISNA(MATCH(CD9,'Overlap Study'!$AH$270:$AH$281,0)),0,1)</f>
        <v>1</v>
      </c>
      <c r="CR9" s="110">
        <f>IF(ISNA(MATCH($CD9,'Overlap Study'!$AB$270:$AB$281,0)),0,1)</f>
        <v>0</v>
      </c>
      <c r="CS9" s="97">
        <f>IF(ISNA(MATCH($CD9,'Overlap Study'!$V$270:$V$281,0)),0,1)</f>
        <v>0</v>
      </c>
      <c r="CT9" s="97">
        <f>IF(ISNA(MATCH($CD9,'Overlap Study'!$P$270:$P$281,0)),0,1)</f>
        <v>0</v>
      </c>
      <c r="CU9" s="97"/>
      <c r="CV9" s="106"/>
      <c r="CW9">
        <f t="shared" si="0"/>
        <v>12</v>
      </c>
      <c r="DA9" s="162">
        <v>364</v>
      </c>
      <c r="DB9" s="207">
        <f>SUM(DC9:DD9)</f>
        <v>1</v>
      </c>
      <c r="DC9" s="97">
        <f>IF(ISNA(MATCH(DA9,'Overlap Study'!$FJ$323:$FJ$350,0)),0,1)</f>
        <v>1</v>
      </c>
      <c r="DD9" s="106">
        <f>IF(ISNA(MATCH(DA9,'Overlap Study'!$ES$323:$ES$350,0)),0,1)</f>
        <v>0</v>
      </c>
      <c r="DH9" s="194">
        <v>16</v>
      </c>
      <c r="DI9" s="105">
        <f>SUM(DJ9:DU9)</f>
        <v>2</v>
      </c>
      <c r="DJ9" s="110">
        <f>IF(ISNA(MATCH(DH9,'Overlap Study'!$FK$323:$FK$340,0)),0,1)</f>
        <v>0</v>
      </c>
      <c r="DK9" s="97">
        <f>IF(ISNA(MATCH(DH9,'Overlap Study'!$ET$323:$ET$340,0)),0,1)</f>
        <v>0</v>
      </c>
      <c r="DL9" s="97">
        <f>IF(ISNA(MATCH(DH9,'Overlap Study'!$EB$186:$EB$200,0)),0,1)</f>
        <v>0</v>
      </c>
      <c r="DM9" s="97">
        <f>IF(ISNA(MATCH(DH9,'Overlap Study'!$DJ$288:$DJ$293,0)),0,1)</f>
        <v>0</v>
      </c>
      <c r="DN9" s="99">
        <f>IF(ISNA(MATCH(DH9,'Overlap Study'!$CU$288:$CU$293,0)),0,1)</f>
        <v>1</v>
      </c>
      <c r="DO9" s="99">
        <f>IF(ISNA(MATCH(DH9,'Overlap Study'!$CG$288:$CG$293,0)),0,1)</f>
        <v>0</v>
      </c>
      <c r="DP9" s="97">
        <f>IF(ISNA(MATCH(DH9,'Overlap Study'!$BU$288:$BU$293,0)),0,1)</f>
        <v>0</v>
      </c>
      <c r="DQ9" s="97">
        <f>IF(ISNA(MATCH(DH9,'Overlap Study'!$BJ$288:$BJ$293,0)),0,1)</f>
        <v>0</v>
      </c>
      <c r="DR9" s="97">
        <f>IF(ISNA(MATCH(DH9,'Overlap Study'!$AZ$288:$AZ$293,0)),0,1)</f>
        <v>1</v>
      </c>
      <c r="DS9" s="97">
        <f>IF(ISNA(MATCH(DH9,'Overlap Study'!$AT$288:$AT$293,0)),0,1)</f>
        <v>0</v>
      </c>
      <c r="DT9" s="97">
        <f>IF(ISNA(MATCH(DH9,'Overlap Study'!$AN$288:$AN$293,0)),0,1)</f>
        <v>0</v>
      </c>
      <c r="DU9" s="106">
        <f>IF(ISNA(MATCH(DH9,'Overlap Study'!$AH$288:$AH$293,0)),0,1)</f>
        <v>0</v>
      </c>
      <c r="DV9" s="97">
        <f>IF(ISNA(MATCH(DH9,'Overlap Study'!$AB$288:$AB$293,0)),0,1)</f>
        <v>0</v>
      </c>
      <c r="DW9" s="97">
        <f>IF(ISNA(MATCH(DH9,'Overlap Study'!$V$288:$V$293,0)),0,1)</f>
        <v>0</v>
      </c>
      <c r="DX9" s="97">
        <f>IF(ISNA(MATCH(DH9,'Overlap Study'!$P$288:$P$293,0)),0,1)</f>
        <v>0</v>
      </c>
      <c r="DY9" s="97"/>
      <c r="DZ9" s="106"/>
      <c r="EB9" s="98"/>
      <c r="EE9" s="162">
        <v>25</v>
      </c>
      <c r="EF9" s="207">
        <f>SUM(EG9:ER9)</f>
        <v>1</v>
      </c>
      <c r="EG9" s="97">
        <f>IF(ISNA(MATCH($EE9,'Overlap Study'!$FL$323:$FL$330,0)),0,1)</f>
        <v>0</v>
      </c>
      <c r="EH9" s="97">
        <f>IF(ISNA(MATCH($EE9,'Overlap Study'!$EU$323:$EU$330,0)),0,1)</f>
        <v>0</v>
      </c>
      <c r="EI9" s="97">
        <f>IF(ISNA(MATCH($EE9,'Overlap Study'!$EC$186:$EC$200,0)),0,1)</f>
        <v>0</v>
      </c>
      <c r="EJ9" s="97">
        <f>IF(ISNA(MATCH($EE9,'Overlap Study'!$DJ$300:$DJ$302,0)),0,1)</f>
        <v>0</v>
      </c>
      <c r="EK9" s="99">
        <f>IF(ISNA(MATCH($EE9,'Overlap Study'!$CU$300:$CU$302,0)),0,1)</f>
        <v>1</v>
      </c>
      <c r="EL9" s="99">
        <f>IF(ISNA(MATCH($EE9,'Overlap Study'!$CG$300:$CG$302,0)),0,1)</f>
        <v>0</v>
      </c>
      <c r="EM9" s="97">
        <f>IF(ISNA(MATCH(EE9,'Overlap Study'!$BU$300:$BU$302,0)),0,1)</f>
        <v>0</v>
      </c>
      <c r="EN9" s="97">
        <f>IF(ISNA(MATCH(EE9,'Overlap Study'!$BJ$300:$BJ$302,0)),0,1)</f>
        <v>0</v>
      </c>
      <c r="EO9" s="97">
        <f>IF(ISNA(MATCH(EE9,'Overlap Study'!$AZ$300:$AZ$302,0)),0,1)</f>
        <v>0</v>
      </c>
      <c r="EP9" s="97">
        <f>IF(ISNA(MATCH(EE9,'Overlap Study'!$AT$300:$AT$302,0)),0,1)</f>
        <v>0</v>
      </c>
      <c r="EQ9" s="97">
        <f>IF(ISNA(MATCH(EE9,'Overlap Study'!$AN$300:$AN$302,0)),0,1)</f>
        <v>0</v>
      </c>
      <c r="ER9" s="97">
        <f>IF(ISNA(MATCH(EE9,'Overlap Study'!$AH$300:$AH$302,0)),0,1)</f>
        <v>0</v>
      </c>
      <c r="ES9" s="110">
        <f>IF(ISNA(MATCH($EE9,'Overlap Study'!$AB$300:$AB$302,0)),0,1)</f>
        <v>0</v>
      </c>
      <c r="ET9" s="97">
        <f>IF(ISNA(MATCH($EE9,'Overlap Study'!$V$300:$V$302,0)),0,1)</f>
        <v>0</v>
      </c>
      <c r="EU9" s="97">
        <f>IF(ISNA(MATCH($EE9,'Overlap Study'!$P$300:$P$302,0)),0,1)</f>
        <v>0</v>
      </c>
      <c r="EV9" s="97"/>
      <c r="EW9" s="106"/>
    </row>
    <row r="10" spans="1:153" ht="13" x14ac:dyDescent="0.3">
      <c r="A10" s="98"/>
      <c r="B10" s="203"/>
      <c r="C10" s="205">
        <v>9</v>
      </c>
      <c r="D10" s="386">
        <f>COUNTIF(O$2:O$630,"=9")</f>
        <v>4</v>
      </c>
      <c r="E10" s="386">
        <f>COUNTIF(AK$2:AK$596,"=9")</f>
        <v>4</v>
      </c>
      <c r="F10" s="203">
        <f>COUNTIF(BH$2:BH$426,"=9")</f>
        <v>2</v>
      </c>
      <c r="G10" s="386">
        <f>COUNTIF(CE$2:CE$424,"=9")</f>
        <v>0</v>
      </c>
      <c r="H10" s="203">
        <f>COUNTIF(DI$2:DI$602,"=9")</f>
        <v>0</v>
      </c>
      <c r="I10" s="386">
        <f>COUNTIF(EF$2:EF$602,"=9")</f>
        <v>0</v>
      </c>
      <c r="J10" s="203"/>
      <c r="L10" s="116">
        <f t="shared" si="2"/>
        <v>9</v>
      </c>
      <c r="M10">
        <f t="shared" si="1"/>
        <v>16</v>
      </c>
      <c r="N10" s="207">
        <v>175</v>
      </c>
      <c r="O10" s="99">
        <f>SUM(P10:AA10)</f>
        <v>11</v>
      </c>
      <c r="P10" s="110">
        <f>IF(ISNA(MATCH(N10,'Overlap Study'!FF$62:FF$317,0)),0,1)</f>
        <v>1</v>
      </c>
      <c r="Q10" s="97">
        <f>IF(ISNA(MATCH(N10,'Overlap Study'!EO$62:EO$317,0)),0,1)</f>
        <v>1</v>
      </c>
      <c r="R10" s="97">
        <f>IF(ISNA(MATCH(N10,'Overlap Study'!DY$62:DY$174,0)),0,1)</f>
        <v>1</v>
      </c>
      <c r="S10" s="97">
        <f>IF(ISNA(MATCH(N10,'Overlap Study'!DJ$62:DJ$157,0)),0,1)</f>
        <v>1</v>
      </c>
      <c r="T10" s="99">
        <f>IF(ISNA(MATCH(N10,'Overlap Study'!CU$62:CU$157,0)),0,1)</f>
        <v>0</v>
      </c>
      <c r="U10" s="99">
        <f>IF(ISNA(MATCH(N10,'Overlap Study'!CG$62:CG$157,0)),0,1)</f>
        <v>1</v>
      </c>
      <c r="V10" s="97">
        <f>IF(ISNA(MATCH(N10,'Overlap Study'!BU$62:BU$157,0)),0,1)</f>
        <v>1</v>
      </c>
      <c r="W10" s="97">
        <f>IF(ISNA(MATCH(N10,'Overlap Study'!BJ$62:BJ$157,0)),0,1)</f>
        <v>1</v>
      </c>
      <c r="X10" s="97">
        <f>IF(ISNA(MATCH($N10,'Overlap Study'!AZ$62:AZ$157,0)),0,1)</f>
        <v>1</v>
      </c>
      <c r="Y10" s="97">
        <f>IF(ISNA(MATCH($N10,'Overlap Study'!AT$62:AT$157,0)),0,1)</f>
        <v>1</v>
      </c>
      <c r="Z10" s="97">
        <f>IF(ISNA(MATCH($N10,'Overlap Study'!AN$62:AN$157,0)),0,1)</f>
        <v>1</v>
      </c>
      <c r="AA10" s="97">
        <f>IF(ISNA(MATCH($N10,'Overlap Study'!AH$62:AH$157,0)),0,1)</f>
        <v>1</v>
      </c>
      <c r="AB10" s="110">
        <f>IF(ISNA(MATCH($N10,'Overlap Study'!AB$62:AB$157,0)),0,1)</f>
        <v>1</v>
      </c>
      <c r="AC10" s="97">
        <f>IF(ISNA(MATCH($N10,'Overlap Study'!V$62:V$157,0)),0,1)</f>
        <v>1</v>
      </c>
      <c r="AD10" s="97">
        <f>IF(ISNA(MATCH($N10,'Overlap Study'!P$62:P$157,0)),0,1)</f>
        <v>1</v>
      </c>
      <c r="AE10" s="97">
        <f>IF(ISNA(MATCH($N10,'Overlap Study'!H$53:H$132,0)),0,1)</f>
        <v>1</v>
      </c>
      <c r="AF10" s="106">
        <f>IF(ISNA(MATCH($N10,'Overlap Study'!B$53:B$100,0)),0,1)</f>
        <v>1</v>
      </c>
      <c r="AH10" s="98"/>
      <c r="AJ10" s="162">
        <v>148</v>
      </c>
      <c r="AK10" s="105">
        <f>SUM(AL10:AW10)</f>
        <v>8</v>
      </c>
      <c r="AL10" s="110">
        <f>IF(ISNA(MATCH($AJ10,'Overlap Study'!$FG$323:$FG$454,0)),0,1)</f>
        <v>1</v>
      </c>
      <c r="AM10" s="97">
        <f>IF(ISNA(MATCH($AJ10,'Overlap Study'!$EP$323:$EP$454,0)),0,1)</f>
        <v>1</v>
      </c>
      <c r="AN10" s="97">
        <f>IF(ISNA(MATCH($AJ10,'Overlap Study'!$DY$186:$DY$245,0)),0,1)</f>
        <v>1</v>
      </c>
      <c r="AO10" s="97">
        <f>IF(ISNA(MATCH($AJ10,'Overlap Study'!$DJ$186:$DJ$233,0)),0,1)</f>
        <v>1</v>
      </c>
      <c r="AP10" s="99">
        <f>IF(ISNA(MATCH($AJ10,'Overlap Study'!$CU$186:$CU$233,0)),0,1)</f>
        <v>0</v>
      </c>
      <c r="AQ10" s="99">
        <f>IF(ISNA(MATCH($AJ10,'Overlap Study'!$CG$186:$CG$233,0)),0,1)</f>
        <v>0</v>
      </c>
      <c r="AR10" s="97">
        <f>IF(ISNA(MATCH($AJ10,'Overlap Study'!$BU$186:$BU$233,0)),0,1)</f>
        <v>1</v>
      </c>
      <c r="AS10" s="97">
        <f>IF(ISNA(MATCH(AJ10,'Overlap Study'!BJ$186:BJ$233,0)),0,1)</f>
        <v>0</v>
      </c>
      <c r="AT10" s="97">
        <f>IF(ISNA(MATCH($AJ10,'Overlap Study'!AZ$186:AZ$233,0)),0,1)</f>
        <v>1</v>
      </c>
      <c r="AU10" s="97">
        <f>IF(ISNA(MATCH($AJ10,'Overlap Study'!AT$186:AT$233,0)),0,1)</f>
        <v>1</v>
      </c>
      <c r="AV10" s="97">
        <f>IF(ISNA(MATCH($AJ10,'Overlap Study'!AN$186:AN$233,0)),0,1)</f>
        <v>0</v>
      </c>
      <c r="AW10" s="106">
        <f>IF(ISNA(MATCH($AJ10,'Overlap Study'!AH$186:AH$233,0)),0,1)</f>
        <v>1</v>
      </c>
      <c r="AX10" s="97">
        <f>IF(ISNA(MATCH(AJ10,'Overlap Study'!$AB$186:$AB$233,0)),0,1)</f>
        <v>0</v>
      </c>
      <c r="AY10" s="97">
        <f>IF(ISNA(MATCH($AJ10,'Overlap Study'!$V$186:$V$233,0)),0,1)</f>
        <v>0</v>
      </c>
      <c r="AZ10" s="97">
        <f>IF(ISNA(MATCH($AJ10,'Overlap Study'!$P$186:$P$233,0)),0,1)</f>
        <v>0</v>
      </c>
      <c r="BA10" s="97"/>
      <c r="BB10" s="106"/>
      <c r="BD10" s="98"/>
      <c r="BF10" s="97"/>
      <c r="BG10" s="131">
        <v>1114</v>
      </c>
      <c r="BH10" s="459">
        <f>SUM(BI10:BT10)</f>
        <v>6</v>
      </c>
      <c r="BI10" s="110">
        <f>IF(ISNA(MATCH($BG10,'Overlap Study'!$FH$323:$FH$400,0)),0,1)</f>
        <v>0</v>
      </c>
      <c r="BJ10" s="97">
        <f>IF(ISNA(MATCH($BG10,'Overlap Study'!$EQ$323:$EQ$400,0)),0,1)</f>
        <v>1</v>
      </c>
      <c r="BK10" s="97">
        <f>IF(ISNA(MATCH($BG10,'Overlap Study'!$DZ$186:$DZ$240,0)),0,1)</f>
        <v>1</v>
      </c>
      <c r="BL10" s="97">
        <f>IF(ISNA(MATCH(BG10,'Overlap Study'!$DJ$240:$DJ$263,0)),0,1)</f>
        <v>0</v>
      </c>
      <c r="BM10" s="99">
        <f>IF(ISNA(MATCH(BG10,'Overlap Study'!$CU$240:$CU$263,0)),0,1)</f>
        <v>1</v>
      </c>
      <c r="BN10" s="99">
        <f>IF(ISNA(MATCH(BG10,'Overlap Study'!$CG$240:$CG$263,0)),0,1)</f>
        <v>0</v>
      </c>
      <c r="BO10" s="97">
        <f>IF(ISNA(MATCH(BG10,'Overlap Study'!$BU$240:$BU$263,0)),0,1)</f>
        <v>1</v>
      </c>
      <c r="BP10" s="97">
        <f>IF(ISNA(MATCH(BG10,'Overlap Study'!$BJ$240:$BJ$263,0)),0,1)</f>
        <v>0</v>
      </c>
      <c r="BQ10" s="97">
        <f>IF(ISNA(MATCH(BG10,'Overlap Study'!$AZ$240:$AZ$263,0)),0,1)</f>
        <v>1</v>
      </c>
      <c r="BR10" s="97">
        <f>IF(ISNA(MATCH(BG10,'Overlap Study'!$AT$240:$AT$263,0)),0,1)</f>
        <v>0</v>
      </c>
      <c r="BS10" s="97">
        <f>IF(ISNA(MATCH(BG10,'Overlap Study'!$AN$240:$AN$263,0)),0,1)</f>
        <v>1</v>
      </c>
      <c r="BT10" s="106">
        <f>IF(ISNA(MATCH(BG10,'Overlap Study'!$AH$240:$AH$263,0)),0,1)</f>
        <v>0</v>
      </c>
      <c r="BU10" s="110">
        <f>IF(ISNA(MATCH(BG10,'Overlap Study'!$AB$240:$AB$263,0)),0,1)</f>
        <v>0</v>
      </c>
      <c r="BV10" s="97">
        <f>IF(ISNA(MATCH(BG10,'Overlap Study'!$V$240:$V$263,0)),0,1)</f>
        <v>0</v>
      </c>
      <c r="BW10" s="97">
        <f>IF(ISNA(MATCH(BG10,'Overlap Study'!$P$240:$P$263,0)),0,1)</f>
        <v>0</v>
      </c>
      <c r="BX10" s="97"/>
      <c r="BY10" s="106"/>
      <c r="BZ10">
        <f>INDEX($N$2:$O$411,MATCH(BG10,$N$2:$N$411,0),2)</f>
        <v>12</v>
      </c>
      <c r="CC10" s="97"/>
      <c r="CD10" s="485">
        <v>330</v>
      </c>
      <c r="CE10" s="459">
        <f>SUM(CF10:CQ10)</f>
        <v>4</v>
      </c>
      <c r="CF10" s="97">
        <f>IF(ISNA(MATCH(CD10,'Overlap Study'!$FI$323:$FI$400,0)),0,1)</f>
        <v>1</v>
      </c>
      <c r="CG10" s="97">
        <f>IF(ISNA(MATCH(CD10,'Overlap Study'!$ER$323:$ER$400,0)),0,1)</f>
        <v>1</v>
      </c>
      <c r="CH10" s="97">
        <f>IF(ISNA(MATCH(CD10,'Overlap Study'!$EA$186:$EA$240,0)),0,1)</f>
        <v>0</v>
      </c>
      <c r="CI10" s="97">
        <f>IF(ISNA(MATCH(CD10,'Overlap Study'!$DJ$270:$DJ$281,0)),0,1)</f>
        <v>0</v>
      </c>
      <c r="CJ10" s="99">
        <f>IF(ISNA(MATCH(CD10,'Overlap Study'!$CU$270:$CU$281,0)),0,1)</f>
        <v>0</v>
      </c>
      <c r="CK10" s="99">
        <f>IF(ISNA(MATCH(CD10,'Overlap Study'!$CG$270:$CG$281,0)),0,1)</f>
        <v>0</v>
      </c>
      <c r="CL10" s="97">
        <f>IF(ISNA(MATCH(CD10,'Overlap Study'!$BU$270:$BU$281,0)),0,1)</f>
        <v>0</v>
      </c>
      <c r="CM10" s="97">
        <f>IF(ISNA(MATCH(CD10,'Overlap Study'!$BJ$270:$BJ$281,0)),0,1)</f>
        <v>0</v>
      </c>
      <c r="CN10" s="97">
        <f>IF(ISNA(MATCH(CD10,'Overlap Study'!$AZ$270:$AZ$281,0)),0,1)</f>
        <v>0</v>
      </c>
      <c r="CO10" s="97">
        <f>IF(ISNA(MATCH(CD10,'Overlap Study'!$AT$270:$AT$281,0)),0,1)</f>
        <v>1</v>
      </c>
      <c r="CP10" s="97">
        <f>IF(ISNA(MATCH(CD10,'Overlap Study'!$AN$270:$AN$281,0)),0,1)</f>
        <v>0</v>
      </c>
      <c r="CQ10" s="106">
        <f>IF(ISNA(MATCH(CD10,'Overlap Study'!$AH$270:$AH$281,0)),0,1)</f>
        <v>1</v>
      </c>
      <c r="CR10" s="110">
        <f>IF(ISNA(MATCH($CD10,'Overlap Study'!$AB$270:$AB$281,0)),0,1)</f>
        <v>0</v>
      </c>
      <c r="CS10" s="97">
        <f>IF(ISNA(MATCH($CD10,'Overlap Study'!$V$270:$V$281,0)),0,1)</f>
        <v>0</v>
      </c>
      <c r="CT10" s="97">
        <f>IF(ISNA(MATCH($CD10,'Overlap Study'!$P$270:$P$281,0)),0,1)</f>
        <v>0</v>
      </c>
      <c r="CU10" s="97"/>
      <c r="CV10" s="106"/>
      <c r="CW10">
        <f t="shared" si="0"/>
        <v>9</v>
      </c>
      <c r="DA10" s="194">
        <v>1023</v>
      </c>
      <c r="DB10" s="207">
        <f>SUM(DC10:DD10)</f>
        <v>1</v>
      </c>
      <c r="DC10" s="97">
        <f>IF(ISNA(MATCH(DA10,'Overlap Study'!$FJ$323:$FJ$350,0)),0,1)</f>
        <v>0</v>
      </c>
      <c r="DD10" s="106">
        <f>IF(ISNA(MATCH(DA10,'Overlap Study'!$ES$323:$ES$350,0)),0,1)</f>
        <v>1</v>
      </c>
      <c r="DH10" s="194">
        <v>25</v>
      </c>
      <c r="DI10" s="105">
        <f>SUM(DJ10:DU10)</f>
        <v>2</v>
      </c>
      <c r="DJ10" s="110">
        <f>IF(ISNA(MATCH(DH10,'Overlap Study'!$FK$323:$FK$340,0)),0,1)</f>
        <v>0</v>
      </c>
      <c r="DK10" s="97">
        <f>IF(ISNA(MATCH(DH10,'Overlap Study'!$ET$323:$ET$340,0)),0,1)</f>
        <v>0</v>
      </c>
      <c r="DL10" s="97">
        <f>IF(ISNA(MATCH(DH10,'Overlap Study'!$EB$186:$EB$200,0)),0,1)</f>
        <v>0</v>
      </c>
      <c r="DM10" s="97">
        <f>IF(ISNA(MATCH(DH10,'Overlap Study'!$DJ$288:$DJ$293,0)),0,1)</f>
        <v>0</v>
      </c>
      <c r="DN10" s="99">
        <f>IF(ISNA(MATCH(DH10,'Overlap Study'!$CU$288:$CU$293,0)),0,1)</f>
        <v>1</v>
      </c>
      <c r="DO10" s="99">
        <f>IF(ISNA(MATCH(DH10,'Overlap Study'!$CG$288:$CG$293,0)),0,1)</f>
        <v>0</v>
      </c>
      <c r="DP10" s="97">
        <f>IF(ISNA(MATCH(DH10,'Overlap Study'!$BU$288:$BU$293,0)),0,1)</f>
        <v>0</v>
      </c>
      <c r="DQ10" s="97">
        <f>IF(ISNA(MATCH(DH10,'Overlap Study'!$BJ$288:$BJ$293,0)),0,1)</f>
        <v>0</v>
      </c>
      <c r="DR10" s="97">
        <f>IF(ISNA(MATCH(DH10,'Overlap Study'!$AZ$288:$AZ$293,0)),0,1)</f>
        <v>0</v>
      </c>
      <c r="DS10" s="97">
        <f>IF(ISNA(MATCH(DH10,'Overlap Study'!$AT$288:$AT$293,0)),0,1)</f>
        <v>0</v>
      </c>
      <c r="DT10" s="97">
        <f>IF(ISNA(MATCH(DH10,'Overlap Study'!$AN$288:$AN$293,0)),0,1)</f>
        <v>1</v>
      </c>
      <c r="DU10" s="106">
        <f>IF(ISNA(MATCH(DH10,'Overlap Study'!$AH$288:$AH$293,0)),0,1)</f>
        <v>0</v>
      </c>
      <c r="DV10" s="97">
        <f>IF(ISNA(MATCH(DH10,'Overlap Study'!$AB$288:$AB$293,0)),0,1)</f>
        <v>0</v>
      </c>
      <c r="DW10" s="97">
        <f>IF(ISNA(MATCH(DH10,'Overlap Study'!$V$288:$V$293,0)),0,1)</f>
        <v>1</v>
      </c>
      <c r="DX10" s="97">
        <f>IF(ISNA(MATCH(DH10,'Overlap Study'!$P$288:$P$293,0)),0,1)</f>
        <v>0</v>
      </c>
      <c r="DY10" s="97"/>
      <c r="DZ10" s="106"/>
      <c r="EB10" s="98"/>
      <c r="EE10" s="194">
        <v>74</v>
      </c>
      <c r="EF10" s="207">
        <f>SUM(EG10:ER10)</f>
        <v>1</v>
      </c>
      <c r="EG10" s="97">
        <f>IF(ISNA(MATCH($EE10,'Overlap Study'!$FL$323:$FL$330,0)),0,1)</f>
        <v>0</v>
      </c>
      <c r="EH10" s="97">
        <f>IF(ISNA(MATCH($EE10,'Overlap Study'!$EU$323:$EU$330,0)),0,1)</f>
        <v>0</v>
      </c>
      <c r="EI10" s="97">
        <f>IF(ISNA(MATCH($EE10,'Overlap Study'!$EC$186:$EC$200,0)),0,1)</f>
        <v>1</v>
      </c>
      <c r="EJ10" s="97">
        <f>IF(ISNA(MATCH($EE10,'Overlap Study'!$DJ$300:$DJ$302,0)),0,1)</f>
        <v>0</v>
      </c>
      <c r="EK10" s="99">
        <f>IF(ISNA(MATCH($EE10,'Overlap Study'!$CU$300:$CU$302,0)),0,1)</f>
        <v>0</v>
      </c>
      <c r="EL10" s="99">
        <f>IF(ISNA(MATCH($EE10,'Overlap Study'!$CG$300:$CG$302,0)),0,1)</f>
        <v>0</v>
      </c>
      <c r="EM10" s="97">
        <f>IF(ISNA(MATCH(EE10,'Overlap Study'!$BU$300:$BU$302,0)),0,1)</f>
        <v>0</v>
      </c>
      <c r="EN10" s="97">
        <f>IF(ISNA(MATCH(EE10,'Overlap Study'!$BJ$300:$BJ$302,0)),0,1)</f>
        <v>0</v>
      </c>
      <c r="EO10" s="97">
        <f>IF(ISNA(MATCH(EE10,'Overlap Study'!$AZ$300:$AZ$302,0)),0,1)</f>
        <v>0</v>
      </c>
      <c r="EP10" s="97">
        <f>IF(ISNA(MATCH(EE10,'Overlap Study'!$AT$300:$AT$302,0)),0,1)</f>
        <v>0</v>
      </c>
      <c r="EQ10" s="97">
        <f>IF(ISNA(MATCH(EE10,'Overlap Study'!$AN$300:$AN$302,0)),0,1)</f>
        <v>0</v>
      </c>
      <c r="ER10" s="97">
        <f>IF(ISNA(MATCH(EE10,'Overlap Study'!$AH$300:$AH$302,0)),0,1)</f>
        <v>0</v>
      </c>
      <c r="ES10" s="110">
        <f>IF(ISNA(MATCH($EE10,'Overlap Study'!$AB$300:$AB$302,0)),0,1)</f>
        <v>0</v>
      </c>
      <c r="ET10" s="97">
        <f>IF(ISNA(MATCH($EE10,'Overlap Study'!$V$300:$V$302,0)),0,1)</f>
        <v>0</v>
      </c>
      <c r="EU10" s="97">
        <f>IF(ISNA(MATCH($EE10,'Overlap Study'!$P$300:$P$302,0)),0,1)</f>
        <v>0</v>
      </c>
      <c r="EV10" s="97"/>
      <c r="EW10" s="106"/>
    </row>
    <row r="11" spans="1:153" ht="13" x14ac:dyDescent="0.3">
      <c r="A11" s="98"/>
      <c r="B11" s="203"/>
      <c r="C11" s="205" t="s">
        <v>434</v>
      </c>
      <c r="D11" s="386">
        <f>COUNTIF(O$2:O$630,"&gt;=10")</f>
        <v>17</v>
      </c>
      <c r="E11" s="386">
        <f>COUNTIF(AK$2:AK$596,"&gt;=10")</f>
        <v>4</v>
      </c>
      <c r="F11" s="203">
        <f>COUNTIF(BH$2:BH$426,"&gt;=10")</f>
        <v>0</v>
      </c>
      <c r="G11" s="386">
        <f>COUNTIF(CE$2:CE$424,"&gt;=10")</f>
        <v>0</v>
      </c>
      <c r="H11" s="203">
        <f>COUNTIF(DI$2:DI$602,"&gt;=10")</f>
        <v>0</v>
      </c>
      <c r="I11" s="386">
        <f>COUNTIF(EF$2:EF$602,"&gt;=10")</f>
        <v>0</v>
      </c>
      <c r="J11" s="203"/>
      <c r="L11" s="116">
        <f t="shared" si="2"/>
        <v>10</v>
      </c>
      <c r="M11">
        <f t="shared" si="1"/>
        <v>15</v>
      </c>
      <c r="N11" s="207">
        <v>365</v>
      </c>
      <c r="O11" s="99">
        <f>SUM(P11:AA11)</f>
        <v>11</v>
      </c>
      <c r="P11" s="110">
        <f>IF(ISNA(MATCH(N11,'Overlap Study'!FF$62:FF$317,0)),0,1)</f>
        <v>1</v>
      </c>
      <c r="Q11" s="97">
        <f>IF(ISNA(MATCH(N11,'Overlap Study'!EO$62:EO$317,0)),0,1)</f>
        <v>1</v>
      </c>
      <c r="R11" s="97">
        <f>IF(ISNA(MATCH(N11,'Overlap Study'!DY$62:DY$174,0)),0,1)</f>
        <v>0</v>
      </c>
      <c r="S11" s="97">
        <f>IF(ISNA(MATCH(N11,'Overlap Study'!DJ$62:DJ$157,0)),0,1)</f>
        <v>1</v>
      </c>
      <c r="T11" s="99">
        <f>IF(ISNA(MATCH(N11,'Overlap Study'!CU$62:CU$157,0)),0,1)</f>
        <v>1</v>
      </c>
      <c r="U11" s="99">
        <f>IF(ISNA(MATCH(N11,'Overlap Study'!CG$62:CG$157,0)),0,1)</f>
        <v>1</v>
      </c>
      <c r="V11" s="97">
        <f>IF(ISNA(MATCH(N11,'Overlap Study'!BU$62:BU$157,0)),0,1)</f>
        <v>1</v>
      </c>
      <c r="W11" s="97">
        <f>IF(ISNA(MATCH(N11,'Overlap Study'!BJ$62:BJ$157,0)),0,1)</f>
        <v>1</v>
      </c>
      <c r="X11" s="97">
        <f>IF(ISNA(MATCH($N11,'Overlap Study'!AZ$62:AZ$157,0)),0,1)</f>
        <v>1</v>
      </c>
      <c r="Y11" s="97">
        <f>IF(ISNA(MATCH($N11,'Overlap Study'!AT$62:AT$157,0)),0,1)</f>
        <v>1</v>
      </c>
      <c r="Z11" s="97">
        <f>IF(ISNA(MATCH($N11,'Overlap Study'!AN$62:AN$157,0)),0,1)</f>
        <v>1</v>
      </c>
      <c r="AA11" s="97">
        <f>IF(ISNA(MATCH($N11,'Overlap Study'!AH$62:AH$157,0)),0,1)</f>
        <v>1</v>
      </c>
      <c r="AB11" s="110">
        <f>IF(ISNA(MATCH($N11,'Overlap Study'!AB$62:AB$157,0)),0,1)</f>
        <v>1</v>
      </c>
      <c r="AC11" s="97">
        <f>IF(ISNA(MATCH($N11,'Overlap Study'!V$62:V$157,0)),0,1)</f>
        <v>0</v>
      </c>
      <c r="AD11" s="97">
        <f>IF(ISNA(MATCH($N11,'Overlap Study'!P$62:P$157,0)),0,1)</f>
        <v>1</v>
      </c>
      <c r="AE11" s="97">
        <f>IF(ISNA(MATCH($N11,'Overlap Study'!H$53:H$132,0)),0,1)</f>
        <v>1</v>
      </c>
      <c r="AF11" s="106">
        <f>IF(ISNA(MATCH($N11,'Overlap Study'!B$53:B$100,0)),0,1)</f>
        <v>1</v>
      </c>
      <c r="AH11" s="98"/>
      <c r="AJ11" s="164">
        <v>330</v>
      </c>
      <c r="AK11" s="105">
        <f>SUM(AL11:AW11)</f>
        <v>8</v>
      </c>
      <c r="AL11" s="110">
        <f>IF(ISNA(MATCH($AJ11,'Overlap Study'!$FG$323:$FG$454,0)),0,1)</f>
        <v>1</v>
      </c>
      <c r="AM11" s="97">
        <f>IF(ISNA(MATCH($AJ11,'Overlap Study'!$EP$323:$EP$454,0)),0,1)</f>
        <v>1</v>
      </c>
      <c r="AN11" s="97">
        <f>IF(ISNA(MATCH($AJ11,'Overlap Study'!$DY$186:$DY$245,0)),0,1)</f>
        <v>0</v>
      </c>
      <c r="AO11" s="97">
        <f>IF(ISNA(MATCH($AJ11,'Overlap Study'!$DJ$186:$DJ$233,0)),0,1)</f>
        <v>0</v>
      </c>
      <c r="AP11" s="99">
        <f>IF(ISNA(MATCH($AJ11,'Overlap Study'!$CU$186:$CU$233,0)),0,1)</f>
        <v>1</v>
      </c>
      <c r="AQ11" s="99">
        <f>IF(ISNA(MATCH($AJ11,'Overlap Study'!$CG$186:$CG$233,0)),0,1)</f>
        <v>1</v>
      </c>
      <c r="AR11" s="97">
        <f>IF(ISNA(MATCH($AJ11,'Overlap Study'!$BU$186:$BU$233,0)),0,1)</f>
        <v>1</v>
      </c>
      <c r="AS11" s="97">
        <f>IF(ISNA(MATCH(AJ11,'Overlap Study'!BJ$186:BJ$233,0)),0,1)</f>
        <v>0</v>
      </c>
      <c r="AT11" s="97">
        <f>IF(ISNA(MATCH($AJ11,'Overlap Study'!AZ$186:AZ$233,0)),0,1)</f>
        <v>1</v>
      </c>
      <c r="AU11" s="97">
        <f>IF(ISNA(MATCH($AJ11,'Overlap Study'!AT$186:AT$233,0)),0,1)</f>
        <v>1</v>
      </c>
      <c r="AV11" s="97">
        <f>IF(ISNA(MATCH($AJ11,'Overlap Study'!AN$186:AN$233,0)),0,1)</f>
        <v>0</v>
      </c>
      <c r="AW11" s="106">
        <f>IF(ISNA(MATCH($AJ11,'Overlap Study'!AH$186:AH$233,0)),0,1)</f>
        <v>1</v>
      </c>
      <c r="AX11" s="97">
        <f>IF(ISNA(MATCH(AJ11,'Overlap Study'!$AB$186:$AB$233,0)),0,1)</f>
        <v>1</v>
      </c>
      <c r="AY11" s="97">
        <f>IF(ISNA(MATCH($AJ11,'Overlap Study'!$V$186:$V$233,0)),0,1)</f>
        <v>0</v>
      </c>
      <c r="AZ11" s="97">
        <f>IF(ISNA(MATCH($AJ11,'Overlap Study'!$P$186:$P$233,0)),0,1)</f>
        <v>0</v>
      </c>
      <c r="BA11" s="97"/>
      <c r="BB11" s="106"/>
      <c r="BD11" s="98"/>
      <c r="BF11" s="97"/>
      <c r="BG11" s="131">
        <v>148</v>
      </c>
      <c r="BH11" s="459">
        <f>SUM(BI11:BT11)</f>
        <v>5</v>
      </c>
      <c r="BI11" s="110">
        <f>IF(ISNA(MATCH($BG11,'Overlap Study'!$FH$323:$FH$400,0)),0,1)</f>
        <v>1</v>
      </c>
      <c r="BJ11" s="97">
        <f>IF(ISNA(MATCH($BG11,'Overlap Study'!$EQ$323:$EQ$400,0)),0,1)</f>
        <v>1</v>
      </c>
      <c r="BK11" s="97">
        <f>IF(ISNA(MATCH($BG11,'Overlap Study'!$DZ$186:$DZ$240,0)),0,1)</f>
        <v>0</v>
      </c>
      <c r="BL11" s="97">
        <f>IF(ISNA(MATCH(BG11,'Overlap Study'!$DJ$240:$DJ$263,0)),0,1)</f>
        <v>1</v>
      </c>
      <c r="BM11" s="99">
        <f>IF(ISNA(MATCH(BG11,'Overlap Study'!$CU$240:$CU$263,0)),0,1)</f>
        <v>0</v>
      </c>
      <c r="BN11" s="99">
        <f>IF(ISNA(MATCH(BG11,'Overlap Study'!$CG$240:$CG$263,0)),0,1)</f>
        <v>0</v>
      </c>
      <c r="BO11" s="97">
        <f>IF(ISNA(MATCH(BG11,'Overlap Study'!$BU$240:$BU$263,0)),0,1)</f>
        <v>1</v>
      </c>
      <c r="BP11" s="97">
        <f>IF(ISNA(MATCH(BG11,'Overlap Study'!$BJ$240:$BJ$263,0)),0,1)</f>
        <v>0</v>
      </c>
      <c r="BQ11" s="97">
        <f>IF(ISNA(MATCH(BG11,'Overlap Study'!$AZ$240:$AZ$263,0)),0,1)</f>
        <v>1</v>
      </c>
      <c r="BR11" s="97">
        <f>IF(ISNA(MATCH(BG11,'Overlap Study'!$AT$240:$AT$263,0)),0,1)</f>
        <v>0</v>
      </c>
      <c r="BS11" s="97">
        <f>IF(ISNA(MATCH(BG11,'Overlap Study'!$AN$240:$AN$263,0)),0,1)</f>
        <v>0</v>
      </c>
      <c r="BT11" s="106">
        <f>IF(ISNA(MATCH(BG11,'Overlap Study'!$AH$240:$AH$263,0)),0,1)</f>
        <v>0</v>
      </c>
      <c r="BU11" s="110">
        <f>IF(ISNA(MATCH(BG11,'Overlap Study'!$AB$240:$AB$263,0)),0,1)</f>
        <v>0</v>
      </c>
      <c r="BV11" s="97">
        <f>IF(ISNA(MATCH(BG11,'Overlap Study'!$V$240:$V$263,0)),0,1)</f>
        <v>0</v>
      </c>
      <c r="BW11" s="97">
        <f>IF(ISNA(MATCH(BG11,'Overlap Study'!$P$240:$P$263,0)),0,1)</f>
        <v>0</v>
      </c>
      <c r="BX11" s="97"/>
      <c r="BY11" s="106"/>
      <c r="BZ11">
        <f>INDEX($N$2:$O$411,MATCH(BG11,$N$2:$N$411,0),2)</f>
        <v>12</v>
      </c>
      <c r="CC11" s="97"/>
      <c r="CD11" s="486">
        <v>1678</v>
      </c>
      <c r="CE11" s="459">
        <f>SUM(CF11:CQ11)</f>
        <v>4</v>
      </c>
      <c r="CF11" s="97">
        <f>IF(ISNA(MATCH(CD11,'Overlap Study'!$FI$323:$FI$400,0)),0,1)</f>
        <v>1</v>
      </c>
      <c r="CG11" s="97">
        <f>IF(ISNA(MATCH(CD11,'Overlap Study'!$ER$323:$ER$400,0)),0,1)</f>
        <v>1</v>
      </c>
      <c r="CH11" s="97">
        <f>IF(ISNA(MATCH(CD11,'Overlap Study'!$EA$186:$EA$240,0)),0,1)</f>
        <v>1</v>
      </c>
      <c r="CI11" s="97">
        <f>IF(ISNA(MATCH(CD11,'Overlap Study'!$DJ$270:$DJ$281,0)),0,1)</f>
        <v>1</v>
      </c>
      <c r="CJ11" s="99">
        <f>IF(ISNA(MATCH(CD11,'Overlap Study'!$CU$270:$CU$281,0)),0,1)</f>
        <v>0</v>
      </c>
      <c r="CK11" s="99">
        <f>IF(ISNA(MATCH(CD11,'Overlap Study'!$CG$270:$CG$281,0)),0,1)</f>
        <v>0</v>
      </c>
      <c r="CL11" s="97">
        <f>IF(ISNA(MATCH(CD11,'Overlap Study'!$BU$270:$BU$281,0)),0,1)</f>
        <v>0</v>
      </c>
      <c r="CM11" s="97">
        <f>IF(ISNA(MATCH(CD11,'Overlap Study'!$BJ$270:$BJ$281,0)),0,1)</f>
        <v>0</v>
      </c>
      <c r="CN11" s="97">
        <f>IF(ISNA(MATCH(CD11,'Overlap Study'!$AZ$270:$AZ$281,0)),0,1)</f>
        <v>0</v>
      </c>
      <c r="CO11" s="97">
        <f>IF(ISNA(MATCH(CD11,'Overlap Study'!$AT$270:$AT$281,0)),0,1)</f>
        <v>0</v>
      </c>
      <c r="CP11" s="97">
        <f>IF(ISNA(MATCH(CD11,'Overlap Study'!$AN$270:$AN$281,0)),0,1)</f>
        <v>0</v>
      </c>
      <c r="CQ11" s="106">
        <f>IF(ISNA(MATCH(CD11,'Overlap Study'!$AH$270:$AH$281,0)),0,1)</f>
        <v>0</v>
      </c>
      <c r="CR11" s="110">
        <f>IF(ISNA(MATCH($CD11,'Overlap Study'!$AB$270:$AB$281,0)),0,1)</f>
        <v>0</v>
      </c>
      <c r="CS11" s="97">
        <f>IF(ISNA(MATCH($CD11,'Overlap Study'!$V$270:$V$281,0)),0,1)</f>
        <v>0</v>
      </c>
      <c r="CT11" s="97">
        <f>IF(ISNA(MATCH($CD11,'Overlap Study'!$P$270:$P$281,0)),0,1)</f>
        <v>0</v>
      </c>
      <c r="CU11" s="97"/>
      <c r="CV11" s="106"/>
      <c r="CW11">
        <f t="shared" si="0"/>
        <v>6</v>
      </c>
      <c r="DA11" s="162">
        <v>1065</v>
      </c>
      <c r="DB11" s="207">
        <f>SUM(DC11:DD11)</f>
        <v>1</v>
      </c>
      <c r="DC11" s="97">
        <f>IF(ISNA(MATCH(DA11,'Overlap Study'!$FJ$323:$FJ$350,0)),0,1)</f>
        <v>1</v>
      </c>
      <c r="DD11" s="106">
        <f>IF(ISNA(MATCH(DA11,'Overlap Study'!$ES$323:$ES$350,0)),0,1)</f>
        <v>0</v>
      </c>
      <c r="DH11" s="162">
        <v>111</v>
      </c>
      <c r="DI11" s="105">
        <f>SUM(DJ11:DU11)</f>
        <v>2</v>
      </c>
      <c r="DJ11" s="110">
        <f>IF(ISNA(MATCH(DH11,'Overlap Study'!$FK$323:$FK$340,0)),0,1)</f>
        <v>0</v>
      </c>
      <c r="DK11" s="97">
        <f>IF(ISNA(MATCH(DH11,'Overlap Study'!$ET$323:$ET$340,0)),0,1)</f>
        <v>0</v>
      </c>
      <c r="DL11" s="97">
        <f>IF(ISNA(MATCH(DH11,'Overlap Study'!$EB$186:$EB$200,0)),0,1)</f>
        <v>0</v>
      </c>
      <c r="DM11" s="97">
        <f>IF(ISNA(MATCH(DH11,'Overlap Study'!$DJ$288:$DJ$293,0)),0,1)</f>
        <v>0</v>
      </c>
      <c r="DN11" s="99">
        <f>IF(ISNA(MATCH(DH11,'Overlap Study'!$CU$288:$CU$293,0)),0,1)</f>
        <v>0</v>
      </c>
      <c r="DO11" s="99">
        <f>IF(ISNA(MATCH(DH11,'Overlap Study'!$CG$288:$CG$293,0)),0,1)</f>
        <v>1</v>
      </c>
      <c r="DP11" s="97">
        <f>IF(ISNA(MATCH(DH11,'Overlap Study'!$BU$288:$BU$293,0)),0,1)</f>
        <v>0</v>
      </c>
      <c r="DQ11" s="97">
        <f>IF(ISNA(MATCH(DH11,'Overlap Study'!$BJ$288:$BJ$293,0)),0,1)</f>
        <v>1</v>
      </c>
      <c r="DR11" s="97">
        <f>IF(ISNA(MATCH(DH11,'Overlap Study'!$AZ$288:$AZ$293,0)),0,1)</f>
        <v>0</v>
      </c>
      <c r="DS11" s="97">
        <f>IF(ISNA(MATCH(DH11,'Overlap Study'!$AT$288:$AT$293,0)),0,1)</f>
        <v>0</v>
      </c>
      <c r="DT11" s="97">
        <f>IF(ISNA(MATCH(DH11,'Overlap Study'!$AN$288:$AN$293,0)),0,1)</f>
        <v>0</v>
      </c>
      <c r="DU11" s="106">
        <f>IF(ISNA(MATCH(DH11,'Overlap Study'!$AH$288:$AH$293,0)),0,1)</f>
        <v>0</v>
      </c>
      <c r="DV11" s="97">
        <f>IF(ISNA(MATCH(DH11,'Overlap Study'!$AB$288:$AB$293,0)),0,1)</f>
        <v>0</v>
      </c>
      <c r="DW11" s="97">
        <f>IF(ISNA(MATCH(DH11,'Overlap Study'!$V$288:$V$293,0)),0,1)</f>
        <v>1</v>
      </c>
      <c r="DX11" s="97">
        <f>IF(ISNA(MATCH(DH11,'Overlap Study'!$P$288:$P$293,0)),0,1)</f>
        <v>0</v>
      </c>
      <c r="DY11" s="97"/>
      <c r="DZ11" s="106"/>
      <c r="EB11" s="98"/>
      <c r="EE11" s="194">
        <v>118</v>
      </c>
      <c r="EF11" s="207">
        <f>SUM(EG11:ER11)</f>
        <v>1</v>
      </c>
      <c r="EG11" s="97">
        <f>IF(ISNA(MATCH($EE11,'Overlap Study'!$FL$323:$FL$330,0)),0,1)</f>
        <v>0</v>
      </c>
      <c r="EH11" s="97">
        <f>IF(ISNA(MATCH($EE11,'Overlap Study'!$EU$323:$EU$330,0)),0,1)</f>
        <v>1</v>
      </c>
      <c r="EI11" s="97">
        <f>IF(ISNA(MATCH($EE11,'Overlap Study'!$EC$186:$EC$200,0)),0,1)</f>
        <v>0</v>
      </c>
      <c r="EJ11" s="97">
        <f>IF(ISNA(MATCH($EE11,'Overlap Study'!$DJ$300:$DJ$302,0)),0,1)</f>
        <v>0</v>
      </c>
      <c r="EK11" s="99">
        <f>IF(ISNA(MATCH($EE11,'Overlap Study'!$CU$300:$CU$302,0)),0,1)</f>
        <v>0</v>
      </c>
      <c r="EL11" s="99">
        <f>IF(ISNA(MATCH($EE11,'Overlap Study'!$CG$300:$CG$302,0)),0,1)</f>
        <v>0</v>
      </c>
      <c r="EM11" s="97">
        <f>IF(ISNA(MATCH(EE11,'Overlap Study'!$BU$300:$BU$302,0)),0,1)</f>
        <v>0</v>
      </c>
      <c r="EN11" s="97">
        <f>IF(ISNA(MATCH(EE11,'Overlap Study'!$BJ$300:$BJ$302,0)),0,1)</f>
        <v>0</v>
      </c>
      <c r="EO11" s="97">
        <f>IF(ISNA(MATCH(EE11,'Overlap Study'!$AZ$300:$AZ$302,0)),0,1)</f>
        <v>0</v>
      </c>
      <c r="EP11" s="97">
        <f>IF(ISNA(MATCH(EE11,'Overlap Study'!$AT$300:$AT$302,0)),0,1)</f>
        <v>0</v>
      </c>
      <c r="EQ11" s="97">
        <f>IF(ISNA(MATCH(EE11,'Overlap Study'!$AN$300:$AN$302,0)),0,1)</f>
        <v>0</v>
      </c>
      <c r="ER11" s="97">
        <f>IF(ISNA(MATCH(EE11,'Overlap Study'!$AH$300:$AH$302,0)),0,1)</f>
        <v>0</v>
      </c>
      <c r="ES11" s="110">
        <f>IF(ISNA(MATCH($EE11,'Overlap Study'!$AB$300:$AB$302,0)),0,1)</f>
        <v>0</v>
      </c>
      <c r="ET11" s="97">
        <f>IF(ISNA(MATCH($EE11,'Overlap Study'!$V$300:$V$302,0)),0,1)</f>
        <v>0</v>
      </c>
      <c r="EU11" s="97">
        <f>IF(ISNA(MATCH($EE11,'Overlap Study'!$P$300:$P$302,0)),0,1)</f>
        <v>0</v>
      </c>
      <c r="EV11" s="97"/>
      <c r="EW11" s="106"/>
    </row>
    <row r="12" spans="1:153" ht="13.5" thickBot="1" x14ac:dyDescent="0.35">
      <c r="A12" s="98"/>
      <c r="B12" s="203"/>
      <c r="C12" s="460" t="s">
        <v>454</v>
      </c>
      <c r="D12" s="461">
        <f>COUNTIF(O$2:O$630,"=0")</f>
        <v>86</v>
      </c>
      <c r="E12" s="461">
        <f>COUNTIF(AK$2:AK$596,"=0")</f>
        <v>49</v>
      </c>
      <c r="F12" s="463">
        <f>COUNTIF(BH$2:BH$426,"= 0")</f>
        <v>0</v>
      </c>
      <c r="G12" s="461">
        <f>COUNTIF(CE$2:CE$424,"=10")</f>
        <v>0</v>
      </c>
      <c r="H12" s="463">
        <f>COUNTIF(DI$2:DI$602,"0")</f>
        <v>0</v>
      </c>
      <c r="I12" s="461">
        <f>COUNTIF(EF$2:EF$602,"=0")</f>
        <v>0</v>
      </c>
      <c r="J12" s="101" t="s">
        <v>406</v>
      </c>
      <c r="L12" s="116">
        <f t="shared" si="2"/>
        <v>11</v>
      </c>
      <c r="M12">
        <f t="shared" si="1"/>
        <v>15</v>
      </c>
      <c r="N12" s="207">
        <v>469</v>
      </c>
      <c r="O12" s="99">
        <f>SUM(P12:AA12)</f>
        <v>11</v>
      </c>
      <c r="P12" s="110">
        <f>IF(ISNA(MATCH(N12,'Overlap Study'!FF$62:FF$317,0)),0,1)</f>
        <v>0</v>
      </c>
      <c r="Q12" s="97">
        <f>IF(ISNA(MATCH(N12,'Overlap Study'!EO$62:EO$317,0)),0,1)</f>
        <v>1</v>
      </c>
      <c r="R12" s="97">
        <f>IF(ISNA(MATCH(N12,'Overlap Study'!DY$62:DY$174,0)),0,1)</f>
        <v>1</v>
      </c>
      <c r="S12" s="97">
        <f>IF(ISNA(MATCH(N12,'Overlap Study'!DJ$62:DJ$157,0)),0,1)</f>
        <v>1</v>
      </c>
      <c r="T12" s="99">
        <f>IF(ISNA(MATCH(N12,'Overlap Study'!CU$62:CU$157,0)),0,1)</f>
        <v>1</v>
      </c>
      <c r="U12" s="99">
        <f>IF(ISNA(MATCH(N12,'Overlap Study'!CG$62:CG$157,0)),0,1)</f>
        <v>1</v>
      </c>
      <c r="V12" s="97">
        <f>IF(ISNA(MATCH(N12,'Overlap Study'!BU$62:BU$157,0)),0,1)</f>
        <v>1</v>
      </c>
      <c r="W12" s="97">
        <f>IF(ISNA(MATCH(N12,'Overlap Study'!BJ$62:BJ$157,0)),0,1)</f>
        <v>1</v>
      </c>
      <c r="X12" s="97">
        <f>IF(ISNA(MATCH($N12,'Overlap Study'!AZ$62:AZ$157,0)),0,1)</f>
        <v>1</v>
      </c>
      <c r="Y12" s="97">
        <f>IF(ISNA(MATCH($N12,'Overlap Study'!AT$62:AT$157,0)),0,1)</f>
        <v>1</v>
      </c>
      <c r="Z12" s="97">
        <f>IF(ISNA(MATCH($N12,'Overlap Study'!AN$62:AN$157,0)),0,1)</f>
        <v>1</v>
      </c>
      <c r="AA12" s="97">
        <f>IF(ISNA(MATCH($N12,'Overlap Study'!AH$62:AH$157,0)),0,1)</f>
        <v>1</v>
      </c>
      <c r="AB12" s="110">
        <f>IF(ISNA(MATCH($N12,'Overlap Study'!AB$62:AB$157,0)),0,1)</f>
        <v>1</v>
      </c>
      <c r="AC12" s="97">
        <f>IF(ISNA(MATCH($N12,'Overlap Study'!V$62:V$157,0)),0,1)</f>
        <v>1</v>
      </c>
      <c r="AD12" s="97">
        <f>IF(ISNA(MATCH($N12,'Overlap Study'!P$62:P$157,0)),0,1)</f>
        <v>1</v>
      </c>
      <c r="AE12" s="97">
        <f>IF(ISNA(MATCH($N12,'Overlap Study'!H$53:H$132,0)),0,1)</f>
        <v>1</v>
      </c>
      <c r="AF12" s="106">
        <f>IF(ISNA(MATCH($N12,'Overlap Study'!B$53:B$100,0)),0,1)</f>
        <v>0</v>
      </c>
      <c r="AH12" s="98"/>
      <c r="AJ12" s="162">
        <v>27</v>
      </c>
      <c r="AK12" s="105">
        <f>SUM(AL12:AW12)</f>
        <v>7</v>
      </c>
      <c r="AL12" s="110">
        <f>IF(ISNA(MATCH($AJ12,'Overlap Study'!$FG$323:$FG$454,0)),0,1)</f>
        <v>0</v>
      </c>
      <c r="AM12" s="97">
        <f>IF(ISNA(MATCH($AJ12,'Overlap Study'!$EP$323:$EP$454,0)),0,1)</f>
        <v>1</v>
      </c>
      <c r="AN12" s="97">
        <f>IF(ISNA(MATCH($AJ12,'Overlap Study'!$DY$186:$DY$245,0)),0,1)</f>
        <v>1</v>
      </c>
      <c r="AO12" s="97">
        <f>IF(ISNA(MATCH($AJ12,'Overlap Study'!$DJ$186:$DJ$233,0)),0,1)</f>
        <v>0</v>
      </c>
      <c r="AP12" s="99">
        <f>IF(ISNA(MATCH($AJ12,'Overlap Study'!$CU$186:$CU$233,0)),0,1)</f>
        <v>0</v>
      </c>
      <c r="AQ12" s="99">
        <f>IF(ISNA(MATCH($AJ12,'Overlap Study'!$CG$186:$CG$233,0)),0,1)</f>
        <v>0</v>
      </c>
      <c r="AR12" s="97">
        <f>IF(ISNA(MATCH($AJ12,'Overlap Study'!$BU$186:$BU$233,0)),0,1)</f>
        <v>1</v>
      </c>
      <c r="AS12" s="97">
        <f>IF(ISNA(MATCH(AJ12,'Overlap Study'!BJ$186:BJ$233,0)),0,1)</f>
        <v>1</v>
      </c>
      <c r="AT12" s="97">
        <f>IF(ISNA(MATCH($AJ12,'Overlap Study'!AZ$186:AZ$233,0)),0,1)</f>
        <v>1</v>
      </c>
      <c r="AU12" s="97">
        <f>IF(ISNA(MATCH($AJ12,'Overlap Study'!AT$186:AT$233,0)),0,1)</f>
        <v>1</v>
      </c>
      <c r="AV12" s="97">
        <f>IF(ISNA(MATCH($AJ12,'Overlap Study'!AN$186:AN$233,0)),0,1)</f>
        <v>1</v>
      </c>
      <c r="AW12" s="106">
        <f>IF(ISNA(MATCH($AJ12,'Overlap Study'!AH$186:AH$233,0)),0,1)</f>
        <v>0</v>
      </c>
      <c r="AX12" s="97">
        <f>IF(ISNA(MATCH(AJ12,'Overlap Study'!$AB$186:$AB$233,0)),0,1)</f>
        <v>1</v>
      </c>
      <c r="AY12" s="97">
        <f>IF(ISNA(MATCH($AJ12,'Overlap Study'!$V$186:$V$233,0)),0,1)</f>
        <v>1</v>
      </c>
      <c r="AZ12" s="97">
        <f>IF(ISNA(MATCH($AJ12,'Overlap Study'!$P$186:$P$233,0)),0,1)</f>
        <v>0</v>
      </c>
      <c r="BA12" s="97"/>
      <c r="BB12" s="106"/>
      <c r="BD12" s="98"/>
      <c r="BF12" s="97"/>
      <c r="BG12" s="131">
        <v>469</v>
      </c>
      <c r="BH12" s="459">
        <f>SUM(BI12:BT12)</f>
        <v>4</v>
      </c>
      <c r="BI12" s="110">
        <f>IF(ISNA(MATCH($BG12,'Overlap Study'!$FH$323:$FH$400,0)),0,1)</f>
        <v>0</v>
      </c>
      <c r="BJ12" s="97">
        <f>IF(ISNA(MATCH($BG12,'Overlap Study'!$EQ$323:$EQ$400,0)),0,1)</f>
        <v>0</v>
      </c>
      <c r="BK12" s="97">
        <f>IF(ISNA(MATCH($BG12,'Overlap Study'!$DZ$186:$DZ$240,0)),0,1)</f>
        <v>1</v>
      </c>
      <c r="BL12" s="97">
        <f>IF(ISNA(MATCH(BG12,'Overlap Study'!$DJ$240:$DJ$263,0)),0,1)</f>
        <v>1</v>
      </c>
      <c r="BM12" s="99">
        <f>IF(ISNA(MATCH(BG12,'Overlap Study'!$CU$240:$CU$263,0)),0,1)</f>
        <v>0</v>
      </c>
      <c r="BN12" s="99">
        <f>IF(ISNA(MATCH(BG12,'Overlap Study'!$CG$240:$CG$263,0)),0,1)</f>
        <v>1</v>
      </c>
      <c r="BO12" s="97">
        <f>IF(ISNA(MATCH(BG12,'Overlap Study'!$BU$240:$BU$263,0)),0,1)</f>
        <v>1</v>
      </c>
      <c r="BP12" s="97">
        <f>IF(ISNA(MATCH(BG12,'Overlap Study'!$BJ$240:$BJ$263,0)),0,1)</f>
        <v>0</v>
      </c>
      <c r="BQ12" s="97">
        <f>IF(ISNA(MATCH(BG12,'Overlap Study'!$AZ$240:$AZ$263,0)),0,1)</f>
        <v>0</v>
      </c>
      <c r="BR12" s="97">
        <f>IF(ISNA(MATCH(BG12,'Overlap Study'!$AT$240:$AT$263,0)),0,1)</f>
        <v>0</v>
      </c>
      <c r="BS12" s="97">
        <f>IF(ISNA(MATCH(BG12,'Overlap Study'!$AN$240:$AN$263,0)),0,1)</f>
        <v>0</v>
      </c>
      <c r="BT12" s="106">
        <f>IF(ISNA(MATCH(BG12,'Overlap Study'!$AH$240:$AH$263,0)),0,1)</f>
        <v>0</v>
      </c>
      <c r="BU12" s="110">
        <f>IF(ISNA(MATCH(BG12,'Overlap Study'!$AB$240:$AB$263,0)),0,1)</f>
        <v>1</v>
      </c>
      <c r="BV12" s="97">
        <f>IF(ISNA(MATCH(BG12,'Overlap Study'!$V$240:$V$263,0)),0,1)</f>
        <v>1</v>
      </c>
      <c r="BW12" s="97">
        <f>IF(ISNA(MATCH(BG12,'Overlap Study'!$P$240:$P$263,0)),0,1)</f>
        <v>1</v>
      </c>
      <c r="BX12" s="97"/>
      <c r="BY12" s="106"/>
      <c r="BZ12">
        <f>INDEX($N$2:$O$411,MATCH(BG12,$N$2:$N$411,0),2)</f>
        <v>11</v>
      </c>
      <c r="CC12" s="97"/>
      <c r="CD12" s="485">
        <v>2056</v>
      </c>
      <c r="CE12" s="459">
        <f>SUM(CF12:CQ12)</f>
        <v>4</v>
      </c>
      <c r="CF12" s="97">
        <f>IF(ISNA(MATCH(CD12,'Overlap Study'!$FI$323:$FI$400,0)),0,1)</f>
        <v>1</v>
      </c>
      <c r="CG12" s="97">
        <f>IF(ISNA(MATCH(CD12,'Overlap Study'!$ER$323:$ER$400,0)),0,1)</f>
        <v>1</v>
      </c>
      <c r="CH12" s="97">
        <f>IF(ISNA(MATCH(CD12,'Overlap Study'!$EA$186:$EA$240,0)),0,1)</f>
        <v>0</v>
      </c>
      <c r="CI12" s="97">
        <f>IF(ISNA(MATCH(CD12,'Overlap Study'!$DJ$270:$DJ$281,0)),0,1)</f>
        <v>0</v>
      </c>
      <c r="CJ12" s="99">
        <f>IF(ISNA(MATCH(CD12,'Overlap Study'!$CU$270:$CU$281,0)),0,1)</f>
        <v>1</v>
      </c>
      <c r="CK12" s="99">
        <f>IF(ISNA(MATCH(CD12,'Overlap Study'!$CG$270:$CG$281,0)),0,1)</f>
        <v>0</v>
      </c>
      <c r="CL12" s="97">
        <f>IF(ISNA(MATCH(CD12,'Overlap Study'!$BU$270:$BU$281,0)),0,1)</f>
        <v>1</v>
      </c>
      <c r="CM12" s="97">
        <f>IF(ISNA(MATCH(CD12,'Overlap Study'!$BJ$270:$BJ$281,0)),0,1)</f>
        <v>0</v>
      </c>
      <c r="CN12" s="97">
        <f>IF(ISNA(MATCH(CD12,'Overlap Study'!$AZ$270:$AZ$281,0)),0,1)</f>
        <v>0</v>
      </c>
      <c r="CO12" s="97">
        <f>IF(ISNA(MATCH(CD12,'Overlap Study'!$AT$270:$AT$281,0)),0,1)</f>
        <v>0</v>
      </c>
      <c r="CP12" s="97">
        <f>IF(ISNA(MATCH(CD12,'Overlap Study'!$AN$270:$AN$281,0)),0,1)</f>
        <v>0</v>
      </c>
      <c r="CQ12" s="106">
        <f>IF(ISNA(MATCH(CD12,'Overlap Study'!$AH$270:$AH$281,0)),0,1)</f>
        <v>0</v>
      </c>
      <c r="CR12" s="110">
        <f>IF(ISNA(MATCH($CD12,'Overlap Study'!$AB$270:$AB$281,0)),0,1)</f>
        <v>0</v>
      </c>
      <c r="CS12" s="97">
        <f>IF(ISNA(MATCH($CD12,'Overlap Study'!$V$270:$V$281,0)),0,1)</f>
        <v>0</v>
      </c>
      <c r="CT12" s="97">
        <f>IF(ISNA(MATCH($CD12,'Overlap Study'!$P$270:$P$281,0)),0,1)</f>
        <v>0</v>
      </c>
      <c r="CU12" s="97"/>
      <c r="CV12" s="106"/>
      <c r="CW12">
        <f t="shared" si="0"/>
        <v>10</v>
      </c>
      <c r="DA12" s="162">
        <v>1089</v>
      </c>
      <c r="DB12" s="207">
        <f>SUM(DC12:DD12)</f>
        <v>1</v>
      </c>
      <c r="DC12" s="97">
        <f>IF(ISNA(MATCH(DA12,'Overlap Study'!$FJ$323:$FJ$350,0)),0,1)</f>
        <v>0</v>
      </c>
      <c r="DD12" s="106">
        <f>IF(ISNA(MATCH(DA12,'Overlap Study'!$ES$323:$ES$350,0)),0,1)</f>
        <v>1</v>
      </c>
      <c r="DH12" s="162">
        <v>233</v>
      </c>
      <c r="DI12" s="105">
        <f>SUM(DJ12:DU12)</f>
        <v>2</v>
      </c>
      <c r="DJ12" s="110">
        <f>IF(ISNA(MATCH(DH12,'Overlap Study'!$FK$323:$FK$340,0)),0,1)</f>
        <v>0</v>
      </c>
      <c r="DK12" s="97">
        <f>IF(ISNA(MATCH(DH12,'Overlap Study'!$ET$323:$ET$340,0)),0,1)</f>
        <v>0</v>
      </c>
      <c r="DL12" s="97">
        <f>IF(ISNA(MATCH(DH12,'Overlap Study'!$EB$186:$EB$200,0)),0,1)</f>
        <v>0</v>
      </c>
      <c r="DM12" s="97">
        <f>IF(ISNA(MATCH(DH12,'Overlap Study'!$DJ$288:$DJ$293,0)),0,1)</f>
        <v>0</v>
      </c>
      <c r="DN12" s="99">
        <f>IF(ISNA(MATCH(DH12,'Overlap Study'!$CU$288:$CU$293,0)),0,1)</f>
        <v>1</v>
      </c>
      <c r="DO12" s="99">
        <f>IF(ISNA(MATCH(DH12,'Overlap Study'!$CG$288:$CG$293,0)),0,1)</f>
        <v>0</v>
      </c>
      <c r="DP12" s="97">
        <f>IF(ISNA(MATCH(DH12,'Overlap Study'!$BU$288:$BU$293,0)),0,1)</f>
        <v>0</v>
      </c>
      <c r="DQ12" s="97">
        <f>IF(ISNA(MATCH(DH12,'Overlap Study'!$BJ$288:$BJ$293,0)),0,1)</f>
        <v>0</v>
      </c>
      <c r="DR12" s="97">
        <f>IF(ISNA(MATCH(DH12,'Overlap Study'!$AZ$288:$AZ$293,0)),0,1)</f>
        <v>0</v>
      </c>
      <c r="DS12" s="97">
        <f>IF(ISNA(MATCH(DH12,'Overlap Study'!$AT$288:$AT$293,0)),0,1)</f>
        <v>1</v>
      </c>
      <c r="DT12" s="97">
        <f>IF(ISNA(MATCH(DH12,'Overlap Study'!$AN$288:$AN$293,0)),0,1)</f>
        <v>0</v>
      </c>
      <c r="DU12" s="106">
        <f>IF(ISNA(MATCH(DH12,'Overlap Study'!$AH$288:$AH$293,0)),0,1)</f>
        <v>0</v>
      </c>
      <c r="DV12" s="97">
        <f>IF(ISNA(MATCH(DH12,'Overlap Study'!$AB$288:$AB$293,0)),0,1)</f>
        <v>0</v>
      </c>
      <c r="DW12" s="97">
        <f>IF(ISNA(MATCH(DH12,'Overlap Study'!$V$288:$V$293,0)),0,1)</f>
        <v>0</v>
      </c>
      <c r="DX12" s="97">
        <f>IF(ISNA(MATCH(DH12,'Overlap Study'!$P$288:$P$293,0)),0,1)</f>
        <v>0</v>
      </c>
      <c r="DY12" s="97"/>
      <c r="DZ12" s="106"/>
      <c r="EB12" s="98"/>
      <c r="EE12" s="194">
        <v>120</v>
      </c>
      <c r="EF12" s="207">
        <f>SUM(EG12:ER12)</f>
        <v>1</v>
      </c>
      <c r="EG12" s="97">
        <f>IF(ISNA(MATCH($EE12,'Overlap Study'!$FL$323:$FL$330,0)),0,1)</f>
        <v>1</v>
      </c>
      <c r="EH12" s="97">
        <f>IF(ISNA(MATCH($EE12,'Overlap Study'!$EU$323:$EU$330,0)),0,1)</f>
        <v>0</v>
      </c>
      <c r="EI12" s="97">
        <f>IF(ISNA(MATCH($EE12,'Overlap Study'!$EC$186:$EC$200,0)),0,1)</f>
        <v>0</v>
      </c>
      <c r="EJ12" s="97">
        <f>IF(ISNA(MATCH($EE12,'Overlap Study'!$DJ$300:$DJ$302,0)),0,1)</f>
        <v>0</v>
      </c>
      <c r="EK12" s="99">
        <f>IF(ISNA(MATCH($EE12,'Overlap Study'!$CU$300:$CU$302,0)),0,1)</f>
        <v>0</v>
      </c>
      <c r="EL12" s="99">
        <f>IF(ISNA(MATCH($EE12,'Overlap Study'!$CG$300:$CG$302,0)),0,1)</f>
        <v>0</v>
      </c>
      <c r="EM12" s="97">
        <f>IF(ISNA(MATCH(EE12,'Overlap Study'!$BU$300:$BU$302,0)),0,1)</f>
        <v>0</v>
      </c>
      <c r="EN12" s="97">
        <f>IF(ISNA(MATCH(EE12,'Overlap Study'!$BJ$300:$BJ$302,0)),0,1)</f>
        <v>0</v>
      </c>
      <c r="EO12" s="97">
        <f>IF(ISNA(MATCH(EE12,'Overlap Study'!$AZ$300:$AZ$302,0)),0,1)</f>
        <v>0</v>
      </c>
      <c r="EP12" s="97">
        <f>IF(ISNA(MATCH(EE12,'Overlap Study'!$AT$300:$AT$302,0)),0,1)</f>
        <v>0</v>
      </c>
      <c r="EQ12" s="97">
        <f>IF(ISNA(MATCH(EE12,'Overlap Study'!$AN$300:$AN$302,0)),0,1)</f>
        <v>0</v>
      </c>
      <c r="ER12" s="97">
        <f>IF(ISNA(MATCH(EE12,'Overlap Study'!$AH$300:$AH$302,0)),0,1)</f>
        <v>0</v>
      </c>
      <c r="ES12" s="110">
        <f>IF(ISNA(MATCH($EE12,'Overlap Study'!$AB$300:$AB$302,0)),0,1)</f>
        <v>0</v>
      </c>
      <c r="ET12" s="97">
        <f>IF(ISNA(MATCH($EE12,'Overlap Study'!$V$300:$V$302,0)),0,1)</f>
        <v>0</v>
      </c>
      <c r="EU12" s="97">
        <f>IF(ISNA(MATCH($EE12,'Overlap Study'!$P$300:$P$302,0)),0,1)</f>
        <v>0</v>
      </c>
      <c r="EV12" s="97"/>
      <c r="EW12" s="106"/>
    </row>
    <row r="13" spans="1:153" ht="13" x14ac:dyDescent="0.3">
      <c r="A13" s="98"/>
      <c r="B13" s="203"/>
      <c r="C13" s="108" t="s">
        <v>55</v>
      </c>
      <c r="D13" s="101">
        <f t="shared" ref="D13:I13" si="3">SUM(D2:D12)</f>
        <v>629</v>
      </c>
      <c r="E13" s="101">
        <f t="shared" si="3"/>
        <v>410</v>
      </c>
      <c r="F13" s="101">
        <f t="shared" si="3"/>
        <v>214</v>
      </c>
      <c r="G13" s="101">
        <f t="shared" si="3"/>
        <v>101</v>
      </c>
      <c r="H13" s="101">
        <f t="shared" si="3"/>
        <v>54</v>
      </c>
      <c r="I13" s="101">
        <f t="shared" si="3"/>
        <v>30</v>
      </c>
      <c r="L13" s="116">
        <f t="shared" si="2"/>
        <v>12</v>
      </c>
      <c r="M13">
        <f t="shared" si="1"/>
        <v>12</v>
      </c>
      <c r="N13" s="207">
        <v>987</v>
      </c>
      <c r="O13" s="99">
        <f>SUM(P13:AA13)</f>
        <v>11</v>
      </c>
      <c r="P13" s="110">
        <f>IF(ISNA(MATCH(N13,'Overlap Study'!FF$62:FF$317,0)),0,1)</f>
        <v>1</v>
      </c>
      <c r="Q13" s="97">
        <f>IF(ISNA(MATCH(N13,'Overlap Study'!EO$62:EO$317,0)),0,1)</f>
        <v>1</v>
      </c>
      <c r="R13" s="97">
        <f>IF(ISNA(MATCH(N13,'Overlap Study'!DY$62:DY$174,0)),0,1)</f>
        <v>1</v>
      </c>
      <c r="S13" s="97">
        <f>IF(ISNA(MATCH(N13,'Overlap Study'!DJ$62:DJ$157,0)),0,1)</f>
        <v>1</v>
      </c>
      <c r="T13" s="99">
        <f>IF(ISNA(MATCH(N13,'Overlap Study'!CU$62:CU$157,0)),0,1)</f>
        <v>1</v>
      </c>
      <c r="U13" s="99">
        <f>IF(ISNA(MATCH(N13,'Overlap Study'!CG$62:CG$157,0)),0,1)</f>
        <v>1</v>
      </c>
      <c r="V13" s="97">
        <f>IF(ISNA(MATCH(N13,'Overlap Study'!BU$62:BU$157,0)),0,1)</f>
        <v>0</v>
      </c>
      <c r="W13" s="97">
        <f>IF(ISNA(MATCH(N13,'Overlap Study'!BJ$62:BJ$157,0)),0,1)</f>
        <v>1</v>
      </c>
      <c r="X13" s="97">
        <f>IF(ISNA(MATCH($N13,'Overlap Study'!AZ$62:AZ$157,0)),0,1)</f>
        <v>1</v>
      </c>
      <c r="Y13" s="97">
        <f>IF(ISNA(MATCH($N13,'Overlap Study'!AT$62:AT$157,0)),0,1)</f>
        <v>1</v>
      </c>
      <c r="Z13" s="97">
        <f>IF(ISNA(MATCH($N13,'Overlap Study'!AN$62:AN$157,0)),0,1)</f>
        <v>1</v>
      </c>
      <c r="AA13" s="97">
        <f>IF(ISNA(MATCH($N13,'Overlap Study'!AH$62:AH$157,0)),0,1)</f>
        <v>1</v>
      </c>
      <c r="AB13" s="110">
        <f>IF(ISNA(MATCH($N13,'Overlap Study'!AB$62:AB$157,0)),0,1)</f>
        <v>0</v>
      </c>
      <c r="AC13" s="97">
        <f>IF(ISNA(MATCH($N13,'Overlap Study'!V$62:V$157,0)),0,1)</f>
        <v>0</v>
      </c>
      <c r="AD13" s="97">
        <f>IF(ISNA(MATCH($N13,'Overlap Study'!P$62:P$157,0)),0,1)</f>
        <v>1</v>
      </c>
      <c r="AE13" s="97">
        <f>IF(ISNA(MATCH($N13,'Overlap Study'!H$53:H$132,0)),0,1)</f>
        <v>0</v>
      </c>
      <c r="AF13" s="106">
        <f>IF(ISNA(MATCH($N13,'Overlap Study'!B$53:B$100,0)),0,1)</f>
        <v>0</v>
      </c>
      <c r="AH13" s="98"/>
      <c r="AJ13" s="164">
        <v>469</v>
      </c>
      <c r="AK13" s="105">
        <f>SUM(AL13:AW13)</f>
        <v>7</v>
      </c>
      <c r="AL13" s="110">
        <f>IF(ISNA(MATCH($AJ13,'Overlap Study'!$FG$323:$FG$454,0)),0,1)</f>
        <v>0</v>
      </c>
      <c r="AM13" s="97">
        <f>IF(ISNA(MATCH($AJ13,'Overlap Study'!$EP$323:$EP$454,0)),0,1)</f>
        <v>0</v>
      </c>
      <c r="AN13" s="97">
        <f>IF(ISNA(MATCH($AJ13,'Overlap Study'!$DY$186:$DY$245,0)),0,1)</f>
        <v>1</v>
      </c>
      <c r="AO13" s="97">
        <f>IF(ISNA(MATCH($AJ13,'Overlap Study'!$DJ$186:$DJ$233,0)),0,1)</f>
        <v>1</v>
      </c>
      <c r="AP13" s="99">
        <f>IF(ISNA(MATCH($AJ13,'Overlap Study'!$CU$186:$CU$233,0)),0,1)</f>
        <v>1</v>
      </c>
      <c r="AQ13" s="99">
        <f>IF(ISNA(MATCH($AJ13,'Overlap Study'!$CG$186:$CG$233,0)),0,1)</f>
        <v>1</v>
      </c>
      <c r="AR13" s="97">
        <f>IF(ISNA(MATCH($AJ13,'Overlap Study'!$BU$186:$BU$233,0)),0,1)</f>
        <v>1</v>
      </c>
      <c r="AS13" s="97">
        <f>IF(ISNA(MATCH(AJ13,'Overlap Study'!BJ$186:BJ$233,0)),0,1)</f>
        <v>0</v>
      </c>
      <c r="AT13" s="97">
        <f>IF(ISNA(MATCH($AJ13,'Overlap Study'!AZ$186:AZ$233,0)),0,1)</f>
        <v>0</v>
      </c>
      <c r="AU13" s="97">
        <f>IF(ISNA(MATCH($AJ13,'Overlap Study'!AT$186:AT$233,0)),0,1)</f>
        <v>1</v>
      </c>
      <c r="AV13" s="97">
        <f>IF(ISNA(MATCH($AJ13,'Overlap Study'!AN$186:AN$233,0)),0,1)</f>
        <v>1</v>
      </c>
      <c r="AW13" s="106">
        <f>IF(ISNA(MATCH($AJ13,'Overlap Study'!AH$186:AH$233,0)),0,1)</f>
        <v>0</v>
      </c>
      <c r="AX13" s="97">
        <f>IF(ISNA(MATCH(AJ13,'Overlap Study'!$AB$186:$AB$233,0)),0,1)</f>
        <v>1</v>
      </c>
      <c r="AY13" s="97">
        <f>IF(ISNA(MATCH($AJ13,'Overlap Study'!$V$186:$V$233,0)),0,1)</f>
        <v>1</v>
      </c>
      <c r="AZ13" s="97">
        <f>IF(ISNA(MATCH($AJ13,'Overlap Study'!$P$186:$P$233,0)),0,1)</f>
        <v>1</v>
      </c>
      <c r="BA13" s="97"/>
      <c r="BB13" s="106"/>
      <c r="BD13" s="98"/>
      <c r="BF13" s="97"/>
      <c r="BG13" s="131">
        <v>1678</v>
      </c>
      <c r="BH13" s="459">
        <f>SUM(BI13:BT13)</f>
        <v>4</v>
      </c>
      <c r="BI13" s="110">
        <f>IF(ISNA(MATCH($BG13,'Overlap Study'!$FH$323:$FH$400,0)),0,1)</f>
        <v>1</v>
      </c>
      <c r="BJ13" s="97">
        <f>IF(ISNA(MATCH($BG13,'Overlap Study'!$EQ$323:$EQ$400,0)),0,1)</f>
        <v>1</v>
      </c>
      <c r="BK13" s="97">
        <f>IF(ISNA(MATCH($BG13,'Overlap Study'!$DZ$186:$DZ$240,0)),0,1)</f>
        <v>1</v>
      </c>
      <c r="BL13" s="97">
        <f>IF(ISNA(MATCH(BG13,'Overlap Study'!$DJ$240:$DJ$263,0)),0,1)</f>
        <v>1</v>
      </c>
      <c r="BM13" s="99">
        <f>IF(ISNA(MATCH(BG13,'Overlap Study'!$CU$240:$CU$263,0)),0,1)</f>
        <v>0</v>
      </c>
      <c r="BN13" s="99">
        <f>IF(ISNA(MATCH(BG13,'Overlap Study'!$CG$240:$CG$263,0)),0,1)</f>
        <v>0</v>
      </c>
      <c r="BO13" s="97">
        <f>IF(ISNA(MATCH(BG13,'Overlap Study'!$BU$240:$BU$263,0)),0,1)</f>
        <v>0</v>
      </c>
      <c r="BP13" s="97">
        <f>IF(ISNA(MATCH(BG13,'Overlap Study'!$BJ$240:$BJ$263,0)),0,1)</f>
        <v>0</v>
      </c>
      <c r="BQ13" s="97">
        <f>IF(ISNA(MATCH(BG13,'Overlap Study'!$AZ$240:$AZ$263,0)),0,1)</f>
        <v>0</v>
      </c>
      <c r="BR13" s="97">
        <f>IF(ISNA(MATCH(BG13,'Overlap Study'!$AT$240:$AT$263,0)),0,1)</f>
        <v>0</v>
      </c>
      <c r="BS13" s="97">
        <f>IF(ISNA(MATCH(BG13,'Overlap Study'!$AN$240:$AN$263,0)),0,1)</f>
        <v>0</v>
      </c>
      <c r="BT13" s="106">
        <f>IF(ISNA(MATCH(BG13,'Overlap Study'!$AH$240:$AH$263,0)),0,1)</f>
        <v>0</v>
      </c>
      <c r="BU13" s="110">
        <f>IF(ISNA(MATCH(BG13,'Overlap Study'!$AB$240:$AB$263,0)),0,1)</f>
        <v>0</v>
      </c>
      <c r="BV13" s="97">
        <f>IF(ISNA(MATCH(BG13,'Overlap Study'!$V$240:$V$263,0)),0,1)</f>
        <v>0</v>
      </c>
      <c r="BW13" s="97">
        <f>IF(ISNA(MATCH(BG13,'Overlap Study'!$P$240:$P$263,0)),0,1)</f>
        <v>0</v>
      </c>
      <c r="BX13" s="97"/>
      <c r="BY13" s="106"/>
      <c r="BZ13">
        <f>INDEX($N$2:$O$411,MATCH(BG13,$N$2:$N$411,0),2)</f>
        <v>6</v>
      </c>
      <c r="CC13" s="97"/>
      <c r="CD13" s="485">
        <v>25</v>
      </c>
      <c r="CE13" s="459">
        <f>SUM(CF13:CQ13)</f>
        <v>3</v>
      </c>
      <c r="CF13" s="97">
        <f>IF(ISNA(MATCH(CD13,'Overlap Study'!$FI$323:$FI$400,0)),0,1)</f>
        <v>0</v>
      </c>
      <c r="CG13" s="97">
        <f>IF(ISNA(MATCH(CD13,'Overlap Study'!$ER$323:$ER$400,0)),0,1)</f>
        <v>0</v>
      </c>
      <c r="CH13" s="97">
        <f>IF(ISNA(MATCH(CD13,'Overlap Study'!$EA$186:$EA$240,0)),0,1)</f>
        <v>0</v>
      </c>
      <c r="CI13" s="97">
        <f>IF(ISNA(MATCH(CD13,'Overlap Study'!$DJ$270:$DJ$281,0)),0,1)</f>
        <v>0</v>
      </c>
      <c r="CJ13" s="99">
        <f>IF(ISNA(MATCH(CD13,'Overlap Study'!$CU$270:$CU$281,0)),0,1)</f>
        <v>1</v>
      </c>
      <c r="CK13" s="99">
        <f>IF(ISNA(MATCH(CD13,'Overlap Study'!$CG$270:$CG$281,0)),0,1)</f>
        <v>1</v>
      </c>
      <c r="CL13" s="97">
        <f>IF(ISNA(MATCH(CD13,'Overlap Study'!$BU$270:$BU$281,0)),0,1)</f>
        <v>0</v>
      </c>
      <c r="CM13" s="97">
        <f>IF(ISNA(MATCH(CD13,'Overlap Study'!$BJ$270:$BJ$281,0)),0,1)</f>
        <v>0</v>
      </c>
      <c r="CN13" s="97">
        <f>IF(ISNA(MATCH(CD13,'Overlap Study'!$AZ$270:$AZ$281,0)),0,1)</f>
        <v>0</v>
      </c>
      <c r="CO13" s="97">
        <f>IF(ISNA(MATCH(CD13,'Overlap Study'!$AT$270:$AT$281,0)),0,1)</f>
        <v>0</v>
      </c>
      <c r="CP13" s="97">
        <f>IF(ISNA(MATCH(CD13,'Overlap Study'!$AN$270:$AN$281,0)),0,1)</f>
        <v>1</v>
      </c>
      <c r="CQ13" s="106">
        <f>IF(ISNA(MATCH(CD13,'Overlap Study'!$AH$270:$AH$281,0)),0,1)</f>
        <v>0</v>
      </c>
      <c r="CR13" s="110">
        <f>IF(ISNA(MATCH($CD13,'Overlap Study'!$AB$270:$AB$281,0)),0,1)</f>
        <v>0</v>
      </c>
      <c r="CS13" s="97">
        <f>IF(ISNA(MATCH($CD13,'Overlap Study'!$V$270:$V$281,0)),0,1)</f>
        <v>1</v>
      </c>
      <c r="CT13" s="97">
        <f>IF(ISNA(MATCH($CD13,'Overlap Study'!$P$270:$P$281,0)),0,1)</f>
        <v>1</v>
      </c>
      <c r="CU13" s="97"/>
      <c r="CV13" s="106"/>
      <c r="CW13">
        <f t="shared" si="0"/>
        <v>9</v>
      </c>
      <c r="DA13" s="162">
        <v>1114</v>
      </c>
      <c r="DB13" s="207">
        <f>SUM(DC13:DD13)</f>
        <v>1</v>
      </c>
      <c r="DC13" s="97">
        <f>IF(ISNA(MATCH(DA13,'Overlap Study'!$FJ$323:$FJ$350,0)),0,1)</f>
        <v>0</v>
      </c>
      <c r="DD13" s="106">
        <f>IF(ISNA(MATCH(DA13,'Overlap Study'!$ES$323:$ES$350,0)),0,1)</f>
        <v>1</v>
      </c>
      <c r="DH13" s="162">
        <v>330</v>
      </c>
      <c r="DI13" s="105">
        <f>SUM(DJ13:DU13)</f>
        <v>2</v>
      </c>
      <c r="DJ13" s="110">
        <f>IF(ISNA(MATCH(DH13,'Overlap Study'!$FK$323:$FK$340,0)),0,1)</f>
        <v>1</v>
      </c>
      <c r="DK13" s="97">
        <f>IF(ISNA(MATCH(DH13,'Overlap Study'!$ET$323:$ET$340,0)),0,1)</f>
        <v>0</v>
      </c>
      <c r="DL13" s="97">
        <f>IF(ISNA(MATCH(DH13,'Overlap Study'!$EB$186:$EB$200,0)),0,1)</f>
        <v>0</v>
      </c>
      <c r="DM13" s="97">
        <f>IF(ISNA(MATCH(DH13,'Overlap Study'!$DJ$288:$DJ$293,0)),0,1)</f>
        <v>0</v>
      </c>
      <c r="DN13" s="99">
        <f>IF(ISNA(MATCH(DH13,'Overlap Study'!$CU$288:$CU$293,0)),0,1)</f>
        <v>0</v>
      </c>
      <c r="DO13" s="99">
        <f>IF(ISNA(MATCH(DH13,'Overlap Study'!$CG$288:$CG$293,0)),0,1)</f>
        <v>0</v>
      </c>
      <c r="DP13" s="97">
        <f>IF(ISNA(MATCH(DH13,'Overlap Study'!$BU$288:$BU$293,0)),0,1)</f>
        <v>0</v>
      </c>
      <c r="DQ13" s="97">
        <f>IF(ISNA(MATCH(DH13,'Overlap Study'!$BJ$288:$BJ$293,0)),0,1)</f>
        <v>0</v>
      </c>
      <c r="DR13" s="97">
        <f>IF(ISNA(MATCH(DH13,'Overlap Study'!$AZ$288:$AZ$293,0)),0,1)</f>
        <v>0</v>
      </c>
      <c r="DS13" s="97">
        <f>IF(ISNA(MATCH(DH13,'Overlap Study'!$AT$288:$AT$293,0)),0,1)</f>
        <v>0</v>
      </c>
      <c r="DT13" s="97">
        <f>IF(ISNA(MATCH(DH13,'Overlap Study'!$AN$288:$AN$293,0)),0,1)</f>
        <v>0</v>
      </c>
      <c r="DU13" s="106">
        <f>IF(ISNA(MATCH(DH13,'Overlap Study'!$AH$288:$AH$293,0)),0,1)</f>
        <v>1</v>
      </c>
      <c r="DV13" s="97">
        <f>IF(ISNA(MATCH(DH13,'Overlap Study'!$AB$288:$AB$293,0)),0,1)</f>
        <v>0</v>
      </c>
      <c r="DW13" s="97">
        <f>IF(ISNA(MATCH(DH13,'Overlap Study'!$V$288:$V$293,0)),0,1)</f>
        <v>0</v>
      </c>
      <c r="DX13" s="97">
        <f>IF(ISNA(MATCH(DH13,'Overlap Study'!$P$288:$P$293,0)),0,1)</f>
        <v>0</v>
      </c>
      <c r="DY13" s="97"/>
      <c r="DZ13" s="106"/>
      <c r="EB13" s="98"/>
      <c r="EE13" s="162">
        <v>148</v>
      </c>
      <c r="EF13" s="207">
        <f>SUM(EG13:ER13)</f>
        <v>1</v>
      </c>
      <c r="EG13" s="97">
        <f>IF(ISNA(MATCH($EE13,'Overlap Study'!$FL$323:$FL$330,0)),0,1)</f>
        <v>0</v>
      </c>
      <c r="EH13" s="97">
        <f>IF(ISNA(MATCH($EE13,'Overlap Study'!$EU$323:$EU$330,0)),0,1)</f>
        <v>0</v>
      </c>
      <c r="EI13" s="97">
        <f>IF(ISNA(MATCH($EE13,'Overlap Study'!$EC$186:$EC$200,0)),0,1)</f>
        <v>0</v>
      </c>
      <c r="EJ13" s="97">
        <f>IF(ISNA(MATCH($EE13,'Overlap Study'!$DJ$300:$DJ$302,0)),0,1)</f>
        <v>0</v>
      </c>
      <c r="EK13" s="99">
        <f>IF(ISNA(MATCH($EE13,'Overlap Study'!$CU$300:$CU$302,0)),0,1)</f>
        <v>0</v>
      </c>
      <c r="EL13" s="99">
        <f>IF(ISNA(MATCH($EE13,'Overlap Study'!$CG$300:$CG$302,0)),0,1)</f>
        <v>0</v>
      </c>
      <c r="EM13" s="97">
        <f>IF(ISNA(MATCH(EE13,'Overlap Study'!$BU$300:$BU$302,0)),0,1)</f>
        <v>0</v>
      </c>
      <c r="EN13" s="97">
        <f>IF(ISNA(MATCH(EE13,'Overlap Study'!$BJ$300:$BJ$302,0)),0,1)</f>
        <v>0</v>
      </c>
      <c r="EO13" s="97">
        <f>IF(ISNA(MATCH(EE13,'Overlap Study'!$AZ$300:$AZ$302,0)),0,1)</f>
        <v>1</v>
      </c>
      <c r="EP13" s="97">
        <f>IF(ISNA(MATCH(EE13,'Overlap Study'!$AT$300:$AT$302,0)),0,1)</f>
        <v>0</v>
      </c>
      <c r="EQ13" s="97">
        <f>IF(ISNA(MATCH(EE13,'Overlap Study'!$AN$300:$AN$302,0)),0,1)</f>
        <v>0</v>
      </c>
      <c r="ER13" s="97">
        <f>IF(ISNA(MATCH(EE13,'Overlap Study'!$AH$300:$AH$302,0)),0,1)</f>
        <v>0</v>
      </c>
      <c r="ES13" s="110">
        <f>IF(ISNA(MATCH($EE13,'Overlap Study'!$AB$300:$AB$302,0)),0,1)</f>
        <v>0</v>
      </c>
      <c r="ET13" s="97">
        <f>IF(ISNA(MATCH($EE13,'Overlap Study'!$V$300:$V$302,0)),0,1)</f>
        <v>0</v>
      </c>
      <c r="EU13" s="97">
        <f>IF(ISNA(MATCH($EE13,'Overlap Study'!$P$300:$P$302,0)),0,1)</f>
        <v>0</v>
      </c>
      <c r="EV13" s="97"/>
      <c r="EW13" s="106"/>
    </row>
    <row r="14" spans="1:153" ht="13" x14ac:dyDescent="0.3">
      <c r="A14" s="98"/>
      <c r="B14" s="203"/>
      <c r="C14" s="108"/>
      <c r="L14" s="116">
        <f t="shared" si="2"/>
        <v>13</v>
      </c>
      <c r="M14">
        <f t="shared" si="1"/>
        <v>14</v>
      </c>
      <c r="N14" s="493">
        <v>16</v>
      </c>
      <c r="O14" s="99">
        <f>SUM(P14:AA14)</f>
        <v>10</v>
      </c>
      <c r="P14" s="110">
        <f>IF(ISNA(MATCH(N14,'Overlap Study'!FF$62:FF$317,0)),0,1)</f>
        <v>1</v>
      </c>
      <c r="Q14" s="97">
        <f>IF(ISNA(MATCH(N14,'Overlap Study'!EO$62:EO$317,0)),0,1)</f>
        <v>1</v>
      </c>
      <c r="R14" s="97">
        <f>IF(ISNA(MATCH(N14,'Overlap Study'!DY$62:DY$174,0)),0,1)</f>
        <v>1</v>
      </c>
      <c r="S14" s="97">
        <f>IF(ISNA(MATCH(N14,'Overlap Study'!DJ$62:DJ$157,0)),0,1)</f>
        <v>1</v>
      </c>
      <c r="T14" s="99">
        <f>IF(ISNA(MATCH(N14,'Overlap Study'!CU$62:CU$157,0)),0,1)</f>
        <v>1</v>
      </c>
      <c r="U14" s="99">
        <f>IF(ISNA(MATCH(N14,'Overlap Study'!CG$62:CG$157,0)),0,1)</f>
        <v>1</v>
      </c>
      <c r="V14" s="97">
        <f>IF(ISNA(MATCH(N14,'Overlap Study'!BU$62:BU$157,0)),0,1)</f>
        <v>1</v>
      </c>
      <c r="W14" s="97">
        <f>IF(ISNA(MATCH(N14,'Overlap Study'!BJ$62:BJ$157,0)),0,1)</f>
        <v>0</v>
      </c>
      <c r="X14" s="97">
        <f>IF(ISNA(MATCH($N14,'Overlap Study'!AZ$62:AZ$157,0)),0,1)</f>
        <v>1</v>
      </c>
      <c r="Y14" s="97">
        <f>IF(ISNA(MATCH($N14,'Overlap Study'!AT$62:AT$157,0)),0,1)</f>
        <v>0</v>
      </c>
      <c r="Z14" s="97">
        <f>IF(ISNA(MATCH($N14,'Overlap Study'!AN$62:AN$157,0)),0,1)</f>
        <v>1</v>
      </c>
      <c r="AA14" s="97">
        <f>IF(ISNA(MATCH($N14,'Overlap Study'!AH$62:AH$157,0)),0,1)</f>
        <v>1</v>
      </c>
      <c r="AB14" s="110">
        <f>IF(ISNA(MATCH($N14,'Overlap Study'!AB$62:AB$157,0)),0,1)</f>
        <v>1</v>
      </c>
      <c r="AC14" s="97">
        <f>IF(ISNA(MATCH($N14,'Overlap Study'!V$62:V$157,0)),0,1)</f>
        <v>1</v>
      </c>
      <c r="AD14" s="97">
        <f>IF(ISNA(MATCH($N14,'Overlap Study'!P$62:P$157,0)),0,1)</f>
        <v>1</v>
      </c>
      <c r="AE14" s="97">
        <f>IF(ISNA(MATCH($N14,'Overlap Study'!H$53:H$132,0)),0,1)</f>
        <v>0</v>
      </c>
      <c r="AF14" s="106">
        <f>IF(ISNA(MATCH($N14,'Overlap Study'!B$53:B$100,0)),0,1)</f>
        <v>1</v>
      </c>
      <c r="AH14" s="98"/>
      <c r="AJ14" s="162">
        <v>25</v>
      </c>
      <c r="AK14" s="105">
        <f>SUM(AL14:AW14)</f>
        <v>6</v>
      </c>
      <c r="AL14" s="110">
        <f>IF(ISNA(MATCH($AJ14,'Overlap Study'!$FG$323:$FG$454,0)),0,1)</f>
        <v>0</v>
      </c>
      <c r="AM14" s="97">
        <f>IF(ISNA(MATCH($AJ14,'Overlap Study'!$EP$323:$EP$454,0)),0,1)</f>
        <v>0</v>
      </c>
      <c r="AN14" s="97">
        <f>IF(ISNA(MATCH($AJ14,'Overlap Study'!$DY$186:$DY$245,0)),0,1)</f>
        <v>1</v>
      </c>
      <c r="AO14" s="97">
        <f>IF(ISNA(MATCH($AJ14,'Overlap Study'!$DJ$186:$DJ$233,0)),0,1)</f>
        <v>0</v>
      </c>
      <c r="AP14" s="99">
        <f>IF(ISNA(MATCH($AJ14,'Overlap Study'!$CU$186:$CU$233,0)),0,1)</f>
        <v>1</v>
      </c>
      <c r="AQ14" s="99">
        <f>IF(ISNA(MATCH($AJ14,'Overlap Study'!$CG$186:$CG$233,0)),0,1)</f>
        <v>1</v>
      </c>
      <c r="AR14" s="97">
        <f>IF(ISNA(MATCH($AJ14,'Overlap Study'!$BU$186:$BU$233,0)),0,1)</f>
        <v>1</v>
      </c>
      <c r="AS14" s="97">
        <f>IF(ISNA(MATCH(AJ14,'Overlap Study'!BJ$186:BJ$233,0)),0,1)</f>
        <v>1</v>
      </c>
      <c r="AT14" s="97">
        <f>IF(ISNA(MATCH($AJ14,'Overlap Study'!AZ$186:AZ$233,0)),0,1)</f>
        <v>0</v>
      </c>
      <c r="AU14" s="97">
        <f>IF(ISNA(MATCH($AJ14,'Overlap Study'!AT$186:AT$233,0)),0,1)</f>
        <v>0</v>
      </c>
      <c r="AV14" s="97">
        <f>IF(ISNA(MATCH($AJ14,'Overlap Study'!AN$186:AN$233,0)),0,1)</f>
        <v>1</v>
      </c>
      <c r="AW14" s="106">
        <f>IF(ISNA(MATCH($AJ14,'Overlap Study'!AH$186:AH$233,0)),0,1)</f>
        <v>0</v>
      </c>
      <c r="AX14" s="97">
        <f>IF(ISNA(MATCH(AJ14,'Overlap Study'!$AB$186:$AB$233,0)),0,1)</f>
        <v>0</v>
      </c>
      <c r="AY14" s="97">
        <f>IF(ISNA(MATCH($AJ14,'Overlap Study'!$V$186:$V$233,0)),0,1)</f>
        <v>1</v>
      </c>
      <c r="AZ14" s="97">
        <f>IF(ISNA(MATCH($AJ14,'Overlap Study'!$P$186:$P$233,0)),0,1)</f>
        <v>1</v>
      </c>
      <c r="BA14" s="97"/>
      <c r="BB14" s="106"/>
      <c r="BD14" s="98"/>
      <c r="BF14" s="97"/>
      <c r="BG14" s="131">
        <v>2056</v>
      </c>
      <c r="BH14" s="459">
        <f>SUM(BI14:BT14)</f>
        <v>4</v>
      </c>
      <c r="BI14" s="110">
        <f>IF(ISNA(MATCH($BG14,'Overlap Study'!$FH$323:$FH$400,0)),0,1)</f>
        <v>1</v>
      </c>
      <c r="BJ14" s="97">
        <f>IF(ISNA(MATCH($BG14,'Overlap Study'!$EQ$323:$EQ$400,0)),0,1)</f>
        <v>1</v>
      </c>
      <c r="BK14" s="97">
        <f>IF(ISNA(MATCH($BG14,'Overlap Study'!$DZ$186:$DZ$240,0)),0,1)</f>
        <v>0</v>
      </c>
      <c r="BL14" s="97">
        <f>IF(ISNA(MATCH(BG14,'Overlap Study'!$DJ$240:$DJ$263,0)),0,1)</f>
        <v>0</v>
      </c>
      <c r="BM14" s="99">
        <f>IF(ISNA(MATCH(BG14,'Overlap Study'!$CU$240:$CU$263,0)),0,1)</f>
        <v>1</v>
      </c>
      <c r="BN14" s="99">
        <f>IF(ISNA(MATCH(BG14,'Overlap Study'!$CG$240:$CG$263,0)),0,1)</f>
        <v>0</v>
      </c>
      <c r="BO14" s="97">
        <f>IF(ISNA(MATCH(BG14,'Overlap Study'!$BU$240:$BU$263,0)),0,1)</f>
        <v>1</v>
      </c>
      <c r="BP14" s="97">
        <f>IF(ISNA(MATCH(BG14,'Overlap Study'!$BJ$240:$BJ$263,0)),0,1)</f>
        <v>0</v>
      </c>
      <c r="BQ14" s="97">
        <f>IF(ISNA(MATCH(BG14,'Overlap Study'!$AZ$240:$AZ$263,0)),0,1)</f>
        <v>0</v>
      </c>
      <c r="BR14" s="97">
        <f>IF(ISNA(MATCH(BG14,'Overlap Study'!$AT$240:$AT$263,0)),0,1)</f>
        <v>0</v>
      </c>
      <c r="BS14" s="97">
        <f>IF(ISNA(MATCH(BG14,'Overlap Study'!$AN$240:$AN$263,0)),0,1)</f>
        <v>0</v>
      </c>
      <c r="BT14" s="106">
        <f>IF(ISNA(MATCH(BG14,'Overlap Study'!$AH$240:$AH$263,0)),0,1)</f>
        <v>0</v>
      </c>
      <c r="BU14" s="110">
        <f>IF(ISNA(MATCH(BG14,'Overlap Study'!$AB$240:$AB$263,0)),0,1)</f>
        <v>0</v>
      </c>
      <c r="BV14" s="97">
        <f>IF(ISNA(MATCH(BG14,'Overlap Study'!$V$240:$V$263,0)),0,1)</f>
        <v>0</v>
      </c>
      <c r="BW14" s="97">
        <f>IF(ISNA(MATCH(BG14,'Overlap Study'!$P$240:$P$263,0)),0,1)</f>
        <v>0</v>
      </c>
      <c r="BX14" s="97"/>
      <c r="BY14" s="106"/>
      <c r="BZ14">
        <f>INDEX($N$2:$O$411,MATCH(BG14,$N$2:$N$411,0),2)</f>
        <v>10</v>
      </c>
      <c r="CC14" s="97"/>
      <c r="CD14" s="489">
        <v>469</v>
      </c>
      <c r="CE14" s="459">
        <f>SUM(CF14:CQ14)</f>
        <v>3</v>
      </c>
      <c r="CF14" s="97">
        <f>IF(ISNA(MATCH(CD14,'Overlap Study'!$FI$323:$FI$400,0)),0,1)</f>
        <v>0</v>
      </c>
      <c r="CG14" s="97">
        <f>IF(ISNA(MATCH(CD14,'Overlap Study'!$ER$323:$ER$400,0)),0,1)</f>
        <v>0</v>
      </c>
      <c r="CH14" s="97">
        <f>IF(ISNA(MATCH(CD14,'Overlap Study'!$EA$186:$EA$240,0)),0,1)</f>
        <v>1</v>
      </c>
      <c r="CI14" s="97">
        <f>IF(ISNA(MATCH(CD14,'Overlap Study'!$DJ$270:$DJ$281,0)),0,1)</f>
        <v>1</v>
      </c>
      <c r="CJ14" s="99">
        <f>IF(ISNA(MATCH(CD14,'Overlap Study'!$CU$270:$CU$281,0)),0,1)</f>
        <v>0</v>
      </c>
      <c r="CK14" s="99">
        <f>IF(ISNA(MATCH(CD14,'Overlap Study'!$CG$270:$CG$281,0)),0,1)</f>
        <v>0</v>
      </c>
      <c r="CL14" s="97">
        <f>IF(ISNA(MATCH(CD14,'Overlap Study'!$BU$270:$BU$281,0)),0,1)</f>
        <v>1</v>
      </c>
      <c r="CM14" s="97">
        <f>IF(ISNA(MATCH(CD14,'Overlap Study'!$BJ$270:$BJ$281,0)),0,1)</f>
        <v>0</v>
      </c>
      <c r="CN14" s="97">
        <f>IF(ISNA(MATCH(CD14,'Overlap Study'!$AZ$270:$AZ$281,0)),0,1)</f>
        <v>0</v>
      </c>
      <c r="CO14" s="97">
        <f>IF(ISNA(MATCH(CD14,'Overlap Study'!$AT$270:$AT$281,0)),0,1)</f>
        <v>0</v>
      </c>
      <c r="CP14" s="97">
        <f>IF(ISNA(MATCH(CD14,'Overlap Study'!$AN$270:$AN$281,0)),0,1)</f>
        <v>0</v>
      </c>
      <c r="CQ14" s="106">
        <f>IF(ISNA(MATCH(CD14,'Overlap Study'!$AH$270:$AH$281,0)),0,1)</f>
        <v>0</v>
      </c>
      <c r="CR14" s="110">
        <f>IF(ISNA(MATCH($CD14,'Overlap Study'!$AB$270:$AB$281,0)),0,1)</f>
        <v>1</v>
      </c>
      <c r="CS14" s="97">
        <f>IF(ISNA(MATCH($CD14,'Overlap Study'!$V$270:$V$281,0)),0,1)</f>
        <v>1</v>
      </c>
      <c r="CT14" s="97">
        <f>IF(ISNA(MATCH($CD14,'Overlap Study'!$P$270:$P$281,0)),0,1)</f>
        <v>0</v>
      </c>
      <c r="CU14" s="97"/>
      <c r="CV14" s="106"/>
      <c r="CW14">
        <f t="shared" si="0"/>
        <v>11</v>
      </c>
      <c r="DA14" s="162">
        <v>1197</v>
      </c>
      <c r="DB14" s="207">
        <f>SUM(DC14:DD14)</f>
        <v>1</v>
      </c>
      <c r="DC14" s="97">
        <f>IF(ISNA(MATCH(DA14,'Overlap Study'!$FJ$323:$FJ$350,0)),0,1)</f>
        <v>1</v>
      </c>
      <c r="DD14" s="106">
        <f>IF(ISNA(MATCH(DA14,'Overlap Study'!$ES$323:$ES$350,0)),0,1)</f>
        <v>0</v>
      </c>
      <c r="DH14" s="194">
        <v>1678</v>
      </c>
      <c r="DI14" s="105">
        <f>SUM(DJ14:DU14)</f>
        <v>2</v>
      </c>
      <c r="DJ14" s="110">
        <f>IF(ISNA(MATCH(DH14,'Overlap Study'!$FK$323:$FK$340,0)),0,1)</f>
        <v>0</v>
      </c>
      <c r="DK14" s="97">
        <f>IF(ISNA(MATCH(DH14,'Overlap Study'!$ET$323:$ET$340,0)),0,1)</f>
        <v>1</v>
      </c>
      <c r="DL14" s="97">
        <f>IF(ISNA(MATCH(DH14,'Overlap Study'!$EB$186:$EB$200,0)),0,1)</f>
        <v>1</v>
      </c>
      <c r="DM14" s="97">
        <f>IF(ISNA(MATCH(DH14,'Overlap Study'!$DJ$288:$DJ$293,0)),0,1)</f>
        <v>0</v>
      </c>
      <c r="DN14" s="99">
        <f>IF(ISNA(MATCH(DH14,'Overlap Study'!$CU$288:$CU$293,0)),0,1)</f>
        <v>0</v>
      </c>
      <c r="DO14" s="99">
        <f>IF(ISNA(MATCH(DH14,'Overlap Study'!$CG$288:$CG$293,0)),0,1)</f>
        <v>0</v>
      </c>
      <c r="DP14" s="97">
        <f>IF(ISNA(MATCH(DH14,'Overlap Study'!$BU$288:$BU$293,0)),0,1)</f>
        <v>0</v>
      </c>
      <c r="DQ14" s="97">
        <f>IF(ISNA(MATCH(DH14,'Overlap Study'!$BJ$288:$BJ$293,0)),0,1)</f>
        <v>0</v>
      </c>
      <c r="DR14" s="97">
        <f>IF(ISNA(MATCH(DH14,'Overlap Study'!$AZ$288:$AZ$293,0)),0,1)</f>
        <v>0</v>
      </c>
      <c r="DS14" s="97">
        <f>IF(ISNA(MATCH(DH14,'Overlap Study'!$AT$288:$AT$293,0)),0,1)</f>
        <v>0</v>
      </c>
      <c r="DT14" s="97">
        <f>IF(ISNA(MATCH(DH14,'Overlap Study'!$AN$288:$AN$293,0)),0,1)</f>
        <v>0</v>
      </c>
      <c r="DU14" s="106">
        <f>IF(ISNA(MATCH(DH14,'Overlap Study'!$AH$288:$AH$293,0)),0,1)</f>
        <v>0</v>
      </c>
      <c r="DV14" s="97">
        <f>IF(ISNA(MATCH(DH14,'Overlap Study'!$AB$288:$AB$293,0)),0,1)</f>
        <v>0</v>
      </c>
      <c r="DW14" s="97">
        <f>IF(ISNA(MATCH(DH14,'Overlap Study'!$V$288:$V$293,0)),0,1)</f>
        <v>0</v>
      </c>
      <c r="DX14" s="97">
        <f>IF(ISNA(MATCH(DH14,'Overlap Study'!$P$288:$P$293,0)),0,1)</f>
        <v>0</v>
      </c>
      <c r="DY14" s="97"/>
      <c r="DZ14" s="106"/>
      <c r="EB14" s="98"/>
      <c r="EE14" s="162">
        <v>180</v>
      </c>
      <c r="EF14" s="207">
        <f>SUM(EG14:ER14)</f>
        <v>1</v>
      </c>
      <c r="EG14" s="97">
        <f>IF(ISNA(MATCH($EE14,'Overlap Study'!$FL$323:$FL$330,0)),0,1)</f>
        <v>0</v>
      </c>
      <c r="EH14" s="97">
        <f>IF(ISNA(MATCH($EE14,'Overlap Study'!$EU$323:$EU$330,0)),0,1)</f>
        <v>0</v>
      </c>
      <c r="EI14" s="97">
        <f>IF(ISNA(MATCH($EE14,'Overlap Study'!$EC$186:$EC$200,0)),0,1)</f>
        <v>0</v>
      </c>
      <c r="EJ14" s="97">
        <f>IF(ISNA(MATCH($EE14,'Overlap Study'!$DJ$300:$DJ$302,0)),0,1)</f>
        <v>0</v>
      </c>
      <c r="EK14" s="99">
        <f>IF(ISNA(MATCH($EE14,'Overlap Study'!$CU$300:$CU$302,0)),0,1)</f>
        <v>1</v>
      </c>
      <c r="EL14" s="99">
        <f>IF(ISNA(MATCH($EE14,'Overlap Study'!$CG$300:$CG$302,0)),0,1)</f>
        <v>0</v>
      </c>
      <c r="EM14" s="97">
        <f>IF(ISNA(MATCH(EE14,'Overlap Study'!$BU$300:$BU$302,0)),0,1)</f>
        <v>0</v>
      </c>
      <c r="EN14" s="97">
        <f>IF(ISNA(MATCH(EE14,'Overlap Study'!$BJ$300:$BJ$302,0)),0,1)</f>
        <v>0</v>
      </c>
      <c r="EO14" s="97">
        <f>IF(ISNA(MATCH(EE14,'Overlap Study'!$AZ$300:$AZ$302,0)),0,1)</f>
        <v>0</v>
      </c>
      <c r="EP14" s="97">
        <f>IF(ISNA(MATCH(EE14,'Overlap Study'!$AT$300:$AT$302,0)),0,1)</f>
        <v>0</v>
      </c>
      <c r="EQ14" s="97">
        <f>IF(ISNA(MATCH(EE14,'Overlap Study'!$AN$300:$AN$302,0)),0,1)</f>
        <v>0</v>
      </c>
      <c r="ER14" s="97">
        <f>IF(ISNA(MATCH(EE14,'Overlap Study'!$AH$300:$AH$302,0)),0,1)</f>
        <v>0</v>
      </c>
      <c r="ES14" s="110">
        <f>IF(ISNA(MATCH($EE14,'Overlap Study'!$AB$300:$AB$302,0)),0,1)</f>
        <v>0</v>
      </c>
      <c r="ET14" s="97">
        <f>IF(ISNA(MATCH($EE14,'Overlap Study'!$V$300:$V$302,0)),0,1)</f>
        <v>0</v>
      </c>
      <c r="EU14" s="97">
        <f>IF(ISNA(MATCH($EE14,'Overlap Study'!$P$300:$P$302,0)),0,1)</f>
        <v>0</v>
      </c>
      <c r="EV14" s="97"/>
      <c r="EW14" s="106"/>
    </row>
    <row r="15" spans="1:153" ht="13" x14ac:dyDescent="0.3">
      <c r="A15" s="98"/>
      <c r="B15" s="203"/>
      <c r="C15" s="229" t="s">
        <v>327</v>
      </c>
      <c r="L15" s="116">
        <f t="shared" si="2"/>
        <v>14</v>
      </c>
      <c r="M15">
        <f t="shared" si="1"/>
        <v>10</v>
      </c>
      <c r="N15" s="487">
        <v>195</v>
      </c>
      <c r="O15" s="99">
        <f>SUM(P15:AA15)</f>
        <v>10</v>
      </c>
      <c r="P15" s="110">
        <f>IF(ISNA(MATCH(N15,'Overlap Study'!FF$62:FF$317,0)),0,1)</f>
        <v>1</v>
      </c>
      <c r="Q15" s="97">
        <f>IF(ISNA(MATCH(N15,'Overlap Study'!EO$62:EO$317,0)),0,1)</f>
        <v>1</v>
      </c>
      <c r="R15" s="97">
        <f>IF(ISNA(MATCH(N15,'Overlap Study'!DY$62:DY$174,0)),0,1)</f>
        <v>1</v>
      </c>
      <c r="S15" s="97">
        <f>IF(ISNA(MATCH(N15,'Overlap Study'!DJ$62:DJ$157,0)),0,1)</f>
        <v>1</v>
      </c>
      <c r="T15" s="99">
        <f>IF(ISNA(MATCH(N15,'Overlap Study'!CU$62:CU$157,0)),0,1)</f>
        <v>1</v>
      </c>
      <c r="U15" s="99">
        <f>IF(ISNA(MATCH(N15,'Overlap Study'!CG$62:CG$157,0)),0,1)</f>
        <v>1</v>
      </c>
      <c r="V15" s="97">
        <f>IF(ISNA(MATCH(N15,'Overlap Study'!BU$62:BU$157,0)),0,1)</f>
        <v>0</v>
      </c>
      <c r="W15" s="97">
        <f>IF(ISNA(MATCH(N15,'Overlap Study'!BJ$62:BJ$157,0)),0,1)</f>
        <v>0</v>
      </c>
      <c r="X15" s="97">
        <f>IF(ISNA(MATCH($N15,'Overlap Study'!AZ$62:AZ$157,0)),0,1)</f>
        <v>1</v>
      </c>
      <c r="Y15" s="97">
        <f>IF(ISNA(MATCH($N15,'Overlap Study'!AT$62:AT$157,0)),0,1)</f>
        <v>1</v>
      </c>
      <c r="Z15" s="97">
        <f>IF(ISNA(MATCH($N15,'Overlap Study'!AN$62:AN$157,0)),0,1)</f>
        <v>1</v>
      </c>
      <c r="AA15" s="97">
        <f>IF(ISNA(MATCH($N15,'Overlap Study'!AH$62:AH$157,0)),0,1)</f>
        <v>1</v>
      </c>
      <c r="AB15" s="110">
        <f>IF(ISNA(MATCH($N15,'Overlap Study'!AB$62:AB$157,0)),0,1)</f>
        <v>0</v>
      </c>
      <c r="AC15" s="97">
        <f>IF(ISNA(MATCH($N15,'Overlap Study'!V$62:V$157,0)),0,1)</f>
        <v>0</v>
      </c>
      <c r="AD15" s="97">
        <f>IF(ISNA(MATCH($N15,'Overlap Study'!P$62:P$157,0)),0,1)</f>
        <v>0</v>
      </c>
      <c r="AE15" s="97">
        <f>IF(ISNA(MATCH($N15,'Overlap Study'!H$53:H$132,0)),0,1)</f>
        <v>0</v>
      </c>
      <c r="AF15" s="106">
        <f>IF(ISNA(MATCH($N15,'Overlap Study'!B$53:B$100,0)),0,1)</f>
        <v>0</v>
      </c>
      <c r="AH15" s="98"/>
      <c r="AJ15" s="162">
        <v>111</v>
      </c>
      <c r="AK15" s="105">
        <f>SUM(AL15:AW15)</f>
        <v>6</v>
      </c>
      <c r="AL15" s="110">
        <f>IF(ISNA(MATCH($AJ15,'Overlap Study'!$FG$323:$FG$454,0)),0,1)</f>
        <v>0</v>
      </c>
      <c r="AM15" s="97">
        <f>IF(ISNA(MATCH($AJ15,'Overlap Study'!$EP$323:$EP$454,0)),0,1)</f>
        <v>0</v>
      </c>
      <c r="AN15" s="97">
        <f>IF(ISNA(MATCH($AJ15,'Overlap Study'!$DY$186:$DY$245,0)),0,1)</f>
        <v>0</v>
      </c>
      <c r="AO15" s="97">
        <f>IF(ISNA(MATCH($AJ15,'Overlap Study'!$DJ$186:$DJ$233,0)),0,1)</f>
        <v>0</v>
      </c>
      <c r="AP15" s="99">
        <f>IF(ISNA(MATCH($AJ15,'Overlap Study'!$CU$186:$CU$233,0)),0,1)</f>
        <v>0</v>
      </c>
      <c r="AQ15" s="99">
        <f>IF(ISNA(MATCH($AJ15,'Overlap Study'!$CG$186:$CG$233,0)),0,1)</f>
        <v>1</v>
      </c>
      <c r="AR15" s="97">
        <f>IF(ISNA(MATCH($AJ15,'Overlap Study'!$BU$186:$BU$233,0)),0,1)</f>
        <v>1</v>
      </c>
      <c r="AS15" s="97">
        <f>IF(ISNA(MATCH(AJ15,'Overlap Study'!BJ$186:BJ$233,0)),0,1)</f>
        <v>1</v>
      </c>
      <c r="AT15" s="97">
        <f>IF(ISNA(MATCH($AJ15,'Overlap Study'!AZ$186:AZ$233,0)),0,1)</f>
        <v>1</v>
      </c>
      <c r="AU15" s="97">
        <f>IF(ISNA(MATCH($AJ15,'Overlap Study'!AT$186:AT$233,0)),0,1)</f>
        <v>1</v>
      </c>
      <c r="AV15" s="97">
        <f>IF(ISNA(MATCH($AJ15,'Overlap Study'!AN$186:AN$233,0)),0,1)</f>
        <v>1</v>
      </c>
      <c r="AW15" s="106">
        <f>IF(ISNA(MATCH($AJ15,'Overlap Study'!AH$186:AH$233,0)),0,1)</f>
        <v>0</v>
      </c>
      <c r="AX15" s="97">
        <f>IF(ISNA(MATCH(AJ15,'Overlap Study'!$AB$186:$AB$233,0)),0,1)</f>
        <v>0</v>
      </c>
      <c r="AY15" s="97">
        <f>IF(ISNA(MATCH($AJ15,'Overlap Study'!$V$186:$V$233,0)),0,1)</f>
        <v>1</v>
      </c>
      <c r="AZ15" s="97">
        <f>IF(ISNA(MATCH($AJ15,'Overlap Study'!$P$186:$P$233,0)),0,1)</f>
        <v>1</v>
      </c>
      <c r="BA15" s="97"/>
      <c r="BB15" s="106"/>
      <c r="BD15" s="98"/>
      <c r="BF15" s="97"/>
      <c r="BG15" s="131">
        <v>16</v>
      </c>
      <c r="BH15" s="459">
        <f>SUM(BI15:BT15)</f>
        <v>3</v>
      </c>
      <c r="BI15" s="110">
        <f>IF(ISNA(MATCH($BG15,'Overlap Study'!$FH$323:$FH$400,0)),0,1)</f>
        <v>0</v>
      </c>
      <c r="BJ15" s="97">
        <f>IF(ISNA(MATCH($BG15,'Overlap Study'!$EQ$323:$EQ$400,0)),0,1)</f>
        <v>0</v>
      </c>
      <c r="BK15" s="97">
        <f>IF(ISNA(MATCH($BG15,'Overlap Study'!$DZ$186:$DZ$240,0)),0,1)</f>
        <v>0</v>
      </c>
      <c r="BL15" s="97">
        <f>IF(ISNA(MATCH(BG15,'Overlap Study'!$DJ$240:$DJ$263,0)),0,1)</f>
        <v>0</v>
      </c>
      <c r="BM15" s="99">
        <f>IF(ISNA(MATCH(BG15,'Overlap Study'!$CU$240:$CU$263,0)),0,1)</f>
        <v>1</v>
      </c>
      <c r="BN15" s="99">
        <f>IF(ISNA(MATCH(BG15,'Overlap Study'!$CG$240:$CG$263,0)),0,1)</f>
        <v>0</v>
      </c>
      <c r="BO15" s="97">
        <f>IF(ISNA(MATCH(BG15,'Overlap Study'!$BU$240:$BU$263,0)),0,1)</f>
        <v>1</v>
      </c>
      <c r="BP15" s="97">
        <f>IF(ISNA(MATCH(BG15,'Overlap Study'!$BJ$240:$BJ$263,0)),0,1)</f>
        <v>0</v>
      </c>
      <c r="BQ15" s="97">
        <f>IF(ISNA(MATCH(BG15,'Overlap Study'!$AZ$240:$AZ$263,0)),0,1)</f>
        <v>1</v>
      </c>
      <c r="BR15" s="97">
        <f>IF(ISNA(MATCH(BG15,'Overlap Study'!$AT$240:$AT$263,0)),0,1)</f>
        <v>0</v>
      </c>
      <c r="BS15" s="97">
        <f>IF(ISNA(MATCH(BG15,'Overlap Study'!$AN$240:$AN$263,0)),0,1)</f>
        <v>0</v>
      </c>
      <c r="BT15" s="106">
        <f>IF(ISNA(MATCH(BG15,'Overlap Study'!$AH$240:$AH$263,0)),0,1)</f>
        <v>0</v>
      </c>
      <c r="BU15" s="110">
        <f>IF(ISNA(MATCH(BG15,'Overlap Study'!$AB$240:$AB$263,0)),0,1)</f>
        <v>0</v>
      </c>
      <c r="BV15" s="97">
        <f>IF(ISNA(MATCH(BG15,'Overlap Study'!$V$240:$V$263,0)),0,1)</f>
        <v>0</v>
      </c>
      <c r="BW15" s="97">
        <f>IF(ISNA(MATCH(BG15,'Overlap Study'!$P$240:$P$263,0)),0,1)</f>
        <v>0</v>
      </c>
      <c r="BX15" s="97"/>
      <c r="BY15" s="106"/>
      <c r="BZ15">
        <f>INDEX($N$2:$O$411,MATCH(BG15,$N$2:$N$411,0),2)</f>
        <v>10</v>
      </c>
      <c r="CC15" s="97"/>
      <c r="CD15" s="485">
        <v>968</v>
      </c>
      <c r="CE15" s="459">
        <f>SUM(CF15:CQ15)</f>
        <v>3</v>
      </c>
      <c r="CF15" s="97">
        <f>IF(ISNA(MATCH(CD15,'Overlap Study'!$FI$323:$FI$400,0)),0,1)</f>
        <v>0</v>
      </c>
      <c r="CG15" s="97">
        <f>IF(ISNA(MATCH(CD15,'Overlap Study'!$ER$323:$ER$400,0)),0,1)</f>
        <v>0</v>
      </c>
      <c r="CH15" s="97">
        <f>IF(ISNA(MATCH(CD15,'Overlap Study'!$EA$186:$EA$240,0)),0,1)</f>
        <v>0</v>
      </c>
      <c r="CI15" s="97">
        <f>IF(ISNA(MATCH(CD15,'Overlap Study'!$DJ$270:$DJ$281,0)),0,1)</f>
        <v>0</v>
      </c>
      <c r="CJ15" s="99">
        <f>IF(ISNA(MATCH(CD15,'Overlap Study'!$CU$270:$CU$281,0)),0,1)</f>
        <v>0</v>
      </c>
      <c r="CK15" s="99">
        <f>IF(ISNA(MATCH(CD15,'Overlap Study'!$CG$270:$CG$281,0)),0,1)</f>
        <v>1</v>
      </c>
      <c r="CL15" s="97">
        <f>IF(ISNA(MATCH(CD15,'Overlap Study'!$BU$270:$BU$281,0)),0,1)</f>
        <v>0</v>
      </c>
      <c r="CM15" s="97">
        <f>IF(ISNA(MATCH(CD15,'Overlap Study'!$BJ$270:$BJ$281,0)),0,1)</f>
        <v>0</v>
      </c>
      <c r="CN15" s="97">
        <f>IF(ISNA(MATCH(CD15,'Overlap Study'!$AZ$270:$AZ$281,0)),0,1)</f>
        <v>1</v>
      </c>
      <c r="CO15" s="97">
        <f>IF(ISNA(MATCH(CD15,'Overlap Study'!$AT$270:$AT$281,0)),0,1)</f>
        <v>0</v>
      </c>
      <c r="CP15" s="97">
        <f>IF(ISNA(MATCH(CD15,'Overlap Study'!$AN$270:$AN$281,0)),0,1)</f>
        <v>1</v>
      </c>
      <c r="CQ15" s="106">
        <f>IF(ISNA(MATCH(CD15,'Overlap Study'!$AH$270:$AH$281,0)),0,1)</f>
        <v>0</v>
      </c>
      <c r="CR15" s="110">
        <f>IF(ISNA(MATCH($CD15,'Overlap Study'!$AB$270:$AB$281,0)),0,1)</f>
        <v>0</v>
      </c>
      <c r="CS15" s="97">
        <f>IF(ISNA(MATCH($CD15,'Overlap Study'!$V$270:$V$281,0)),0,1)</f>
        <v>0</v>
      </c>
      <c r="CT15" s="97">
        <f>IF(ISNA(MATCH($CD15,'Overlap Study'!$P$270:$P$281,0)),0,1)</f>
        <v>0</v>
      </c>
      <c r="CU15" s="97"/>
      <c r="CV15" s="106"/>
      <c r="CW15">
        <f t="shared" si="0"/>
        <v>4</v>
      </c>
      <c r="DA15" s="162">
        <v>1405</v>
      </c>
      <c r="DB15" s="207">
        <f>SUM(DC15:DD15)</f>
        <v>1</v>
      </c>
      <c r="DC15" s="97">
        <f>IF(ISNA(MATCH(DA15,'Overlap Study'!$FJ$323:$FJ$350,0)),0,1)</f>
        <v>1</v>
      </c>
      <c r="DD15" s="106">
        <f>IF(ISNA(MATCH(DA15,'Overlap Study'!$ES$323:$ES$350,0)),0,1)</f>
        <v>0</v>
      </c>
      <c r="DH15" s="162">
        <v>33</v>
      </c>
      <c r="DI15" s="105">
        <f>SUM(DJ15:DU15)</f>
        <v>1</v>
      </c>
      <c r="DJ15" s="110">
        <f>IF(ISNA(MATCH(DH15,'Overlap Study'!$FK$323:$FK$340,0)),0,1)</f>
        <v>0</v>
      </c>
      <c r="DK15" s="97">
        <f>IF(ISNA(MATCH(DH15,'Overlap Study'!$ET$323:$ET$340,0)),0,1)</f>
        <v>0</v>
      </c>
      <c r="DL15" s="97">
        <f>IF(ISNA(MATCH(DH15,'Overlap Study'!$EB$186:$EB$200,0)),0,1)</f>
        <v>0</v>
      </c>
      <c r="DM15" s="97">
        <f>IF(ISNA(MATCH(DH15,'Overlap Study'!$DJ$288:$DJ$293,0)),0,1)</f>
        <v>1</v>
      </c>
      <c r="DN15" s="99">
        <f>IF(ISNA(MATCH(DH15,'Overlap Study'!$CU$288:$CU$293,0)),0,1)</f>
        <v>0</v>
      </c>
      <c r="DO15" s="99">
        <f>IF(ISNA(MATCH(DH15,'Overlap Study'!$CG$288:$CG$293,0)),0,1)</f>
        <v>0</v>
      </c>
      <c r="DP15" s="97">
        <f>IF(ISNA(MATCH(DH15,'Overlap Study'!$BU$288:$BU$293,0)),0,1)</f>
        <v>0</v>
      </c>
      <c r="DQ15" s="97">
        <f>IF(ISNA(MATCH(DH15,'Overlap Study'!$BJ$288:$BJ$293,0)),0,1)</f>
        <v>0</v>
      </c>
      <c r="DR15" s="97">
        <f>IF(ISNA(MATCH(DH15,'Overlap Study'!$AZ$288:$AZ$293,0)),0,1)</f>
        <v>0</v>
      </c>
      <c r="DS15" s="97">
        <f>IF(ISNA(MATCH(DH15,'Overlap Study'!$AT$288:$AT$293,0)),0,1)</f>
        <v>0</v>
      </c>
      <c r="DT15" s="97">
        <f>IF(ISNA(MATCH(DH15,'Overlap Study'!$AN$288:$AN$293,0)),0,1)</f>
        <v>0</v>
      </c>
      <c r="DU15" s="106">
        <f>IF(ISNA(MATCH(DH15,'Overlap Study'!$AH$288:$AH$293,0)),0,1)</f>
        <v>0</v>
      </c>
      <c r="DV15" s="97">
        <f>IF(ISNA(MATCH(DH15,'Overlap Study'!$AB$288:$AB$293,0)),0,1)</f>
        <v>0</v>
      </c>
      <c r="DW15" s="97">
        <f>IF(ISNA(MATCH(DH15,'Overlap Study'!$V$288:$V$293,0)),0,1)</f>
        <v>0</v>
      </c>
      <c r="DX15" s="97">
        <f>IF(ISNA(MATCH(DH15,'Overlap Study'!$P$288:$P$293,0)),0,1)</f>
        <v>0</v>
      </c>
      <c r="DY15" s="97"/>
      <c r="DZ15" s="106"/>
      <c r="EB15" s="98"/>
      <c r="EE15" s="162">
        <v>190</v>
      </c>
      <c r="EF15" s="207">
        <f>SUM(EG15:ER15)</f>
        <v>1</v>
      </c>
      <c r="EG15" s="97">
        <f>IF(ISNA(MATCH($EE15,'Overlap Study'!$FL$323:$FL$330,0)),0,1)</f>
        <v>0</v>
      </c>
      <c r="EH15" s="97">
        <f>IF(ISNA(MATCH($EE15,'Overlap Study'!$EU$323:$EU$330,0)),0,1)</f>
        <v>0</v>
      </c>
      <c r="EI15" s="97">
        <f>IF(ISNA(MATCH($EE15,'Overlap Study'!$EC$186:$EC$200,0)),0,1)</f>
        <v>0</v>
      </c>
      <c r="EJ15" s="97">
        <f>IF(ISNA(MATCH($EE15,'Overlap Study'!$DJ$300:$DJ$302,0)),0,1)</f>
        <v>0</v>
      </c>
      <c r="EK15" s="99">
        <f>IF(ISNA(MATCH($EE15,'Overlap Study'!$CU$300:$CU$302,0)),0,1)</f>
        <v>0</v>
      </c>
      <c r="EL15" s="99">
        <f>IF(ISNA(MATCH($EE15,'Overlap Study'!$CG$300:$CG$302,0)),0,1)</f>
        <v>0</v>
      </c>
      <c r="EM15" s="97">
        <f>IF(ISNA(MATCH(EE15,'Overlap Study'!$BU$300:$BU$302,0)),0,1)</f>
        <v>0</v>
      </c>
      <c r="EN15" s="97">
        <f>IF(ISNA(MATCH(EE15,'Overlap Study'!$BJ$300:$BJ$302,0)),0,1)</f>
        <v>0</v>
      </c>
      <c r="EO15" s="97">
        <f>IF(ISNA(MATCH(EE15,'Overlap Study'!$AZ$300:$AZ$302,0)),0,1)</f>
        <v>0</v>
      </c>
      <c r="EP15" s="97">
        <f>IF(ISNA(MATCH(EE15,'Overlap Study'!$AT$300:$AT$302,0)),0,1)</f>
        <v>1</v>
      </c>
      <c r="EQ15" s="97">
        <f>IF(ISNA(MATCH(EE15,'Overlap Study'!$AN$300:$AN$302,0)),0,1)</f>
        <v>0</v>
      </c>
      <c r="ER15" s="97">
        <f>IF(ISNA(MATCH(EE15,'Overlap Study'!$AH$300:$AH$302,0)),0,1)</f>
        <v>0</v>
      </c>
      <c r="ES15" s="110">
        <f>IF(ISNA(MATCH($EE15,'Overlap Study'!$AB$300:$AB$302,0)),0,1)</f>
        <v>0</v>
      </c>
      <c r="ET15" s="97">
        <f>IF(ISNA(MATCH($EE15,'Overlap Study'!$V$300:$V$302,0)),0,1)</f>
        <v>0</v>
      </c>
      <c r="EU15" s="97">
        <f>IF(ISNA(MATCH($EE15,'Overlap Study'!$P$300:$P$302,0)),0,1)</f>
        <v>0</v>
      </c>
      <c r="EV15" s="97"/>
      <c r="EW15" s="106"/>
    </row>
    <row r="16" spans="1:153" ht="13" x14ac:dyDescent="0.3">
      <c r="A16" s="98"/>
      <c r="B16" s="203"/>
      <c r="C16" s="108"/>
      <c r="L16" s="116">
        <f t="shared" si="2"/>
        <v>15</v>
      </c>
      <c r="M16">
        <f t="shared" si="1"/>
        <v>14</v>
      </c>
      <c r="N16" s="207">
        <v>217</v>
      </c>
      <c r="O16" s="99">
        <f>SUM(P16:AA16)</f>
        <v>10</v>
      </c>
      <c r="P16" s="110">
        <f>IF(ISNA(MATCH(N16,'Overlap Study'!FF$62:FF$317,0)),0,1)</f>
        <v>1</v>
      </c>
      <c r="Q16" s="97">
        <f>IF(ISNA(MATCH(N16,'Overlap Study'!EO$62:EO$317,0)),0,1)</f>
        <v>1</v>
      </c>
      <c r="R16" s="97">
        <f>IF(ISNA(MATCH(N16,'Overlap Study'!DY$62:DY$174,0)),0,1)</f>
        <v>0</v>
      </c>
      <c r="S16" s="97">
        <f>IF(ISNA(MATCH(N16,'Overlap Study'!DJ$62:DJ$157,0)),0,1)</f>
        <v>1</v>
      </c>
      <c r="T16" s="99">
        <f>IF(ISNA(MATCH(N16,'Overlap Study'!CU$62:CU$157,0)),0,1)</f>
        <v>0</v>
      </c>
      <c r="U16" s="99">
        <f>IF(ISNA(MATCH(N16,'Overlap Study'!CG$62:CG$157,0)),0,1)</f>
        <v>1</v>
      </c>
      <c r="V16" s="97">
        <f>IF(ISNA(MATCH(N16,'Overlap Study'!BU$62:BU$157,0)),0,1)</f>
        <v>1</v>
      </c>
      <c r="W16" s="97">
        <f>IF(ISNA(MATCH(N16,'Overlap Study'!BJ$62:BJ$157,0)),0,1)</f>
        <v>1</v>
      </c>
      <c r="X16" s="97">
        <f>IF(ISNA(MATCH($N16,'Overlap Study'!AZ$62:AZ$157,0)),0,1)</f>
        <v>1</v>
      </c>
      <c r="Y16" s="97">
        <f>IF(ISNA(MATCH($N16,'Overlap Study'!AT$62:AT$157,0)),0,1)</f>
        <v>1</v>
      </c>
      <c r="Z16" s="97">
        <f>IF(ISNA(MATCH($N16,'Overlap Study'!AN$62:AN$157,0)),0,1)</f>
        <v>1</v>
      </c>
      <c r="AA16" s="97">
        <f>IF(ISNA(MATCH($N16,'Overlap Study'!AH$62:AH$157,0)),0,1)</f>
        <v>1</v>
      </c>
      <c r="AB16" s="110">
        <f>IF(ISNA(MATCH($N16,'Overlap Study'!AB$62:AB$157,0)),0,1)</f>
        <v>1</v>
      </c>
      <c r="AC16" s="97">
        <f>IF(ISNA(MATCH($N16,'Overlap Study'!V$62:V$157,0)),0,1)</f>
        <v>1</v>
      </c>
      <c r="AD16" s="97">
        <f>IF(ISNA(MATCH($N16,'Overlap Study'!P$62:P$157,0)),0,1)</f>
        <v>1</v>
      </c>
      <c r="AE16" s="97">
        <f>IF(ISNA(MATCH($N16,'Overlap Study'!H$53:H$132,0)),0,1)</f>
        <v>1</v>
      </c>
      <c r="AF16" s="106">
        <f>IF(ISNA(MATCH($N16,'Overlap Study'!B$53:B$100,0)),0,1)</f>
        <v>0</v>
      </c>
      <c r="AH16" s="98"/>
      <c r="AJ16" s="162">
        <v>118</v>
      </c>
      <c r="AK16" s="105">
        <f>SUM(AL16:AW16)</f>
        <v>6</v>
      </c>
      <c r="AL16" s="110">
        <f>IF(ISNA(MATCH($AJ16,'Overlap Study'!$FG$323:$FG$454,0)),0,1)</f>
        <v>0</v>
      </c>
      <c r="AM16" s="97">
        <f>IF(ISNA(MATCH($AJ16,'Overlap Study'!$EP$323:$EP$454,0)),0,1)</f>
        <v>1</v>
      </c>
      <c r="AN16" s="97">
        <f>IF(ISNA(MATCH($AJ16,'Overlap Study'!$DY$186:$DY$245,0)),0,1)</f>
        <v>1</v>
      </c>
      <c r="AO16" s="97">
        <f>IF(ISNA(MATCH($AJ16,'Overlap Study'!$DJ$186:$DJ$233,0)),0,1)</f>
        <v>1</v>
      </c>
      <c r="AP16" s="99">
        <f>IF(ISNA(MATCH($AJ16,'Overlap Study'!$CU$186:$CU$233,0)),0,1)</f>
        <v>1</v>
      </c>
      <c r="AQ16" s="99">
        <f>IF(ISNA(MATCH($AJ16,'Overlap Study'!$CG$186:$CG$233,0)),0,1)</f>
        <v>0</v>
      </c>
      <c r="AR16" s="97">
        <f>IF(ISNA(MATCH($AJ16,'Overlap Study'!$BU$186:$BU$233,0)),0,1)</f>
        <v>0</v>
      </c>
      <c r="AS16" s="97">
        <f>IF(ISNA(MATCH(AJ16,'Overlap Study'!BJ$186:BJ$233,0)),0,1)</f>
        <v>1</v>
      </c>
      <c r="AT16" s="97">
        <f>IF(ISNA(MATCH($AJ16,'Overlap Study'!AZ$186:AZ$233,0)),0,1)</f>
        <v>0</v>
      </c>
      <c r="AU16" s="97">
        <f>IF(ISNA(MATCH($AJ16,'Overlap Study'!AT$186:AT$233,0)),0,1)</f>
        <v>0</v>
      </c>
      <c r="AV16" s="97">
        <f>IF(ISNA(MATCH($AJ16,'Overlap Study'!AN$186:AN$233,0)),0,1)</f>
        <v>0</v>
      </c>
      <c r="AW16" s="106">
        <f>IF(ISNA(MATCH($AJ16,'Overlap Study'!AH$186:AH$233,0)),0,1)</f>
        <v>1</v>
      </c>
      <c r="AX16" s="97">
        <f>IF(ISNA(MATCH(AJ16,'Overlap Study'!$AB$186:$AB$233,0)),0,1)</f>
        <v>0</v>
      </c>
      <c r="AY16" s="97">
        <f>IF(ISNA(MATCH($AJ16,'Overlap Study'!$V$186:$V$233,0)),0,1)</f>
        <v>0</v>
      </c>
      <c r="AZ16" s="97">
        <f>IF(ISNA(MATCH($AJ16,'Overlap Study'!$P$186:$P$233,0)),0,1)</f>
        <v>1</v>
      </c>
      <c r="BA16" s="97"/>
      <c r="BB16" s="106"/>
      <c r="BD16" s="98"/>
      <c r="BF16" s="97"/>
      <c r="BG16" s="131">
        <v>25</v>
      </c>
      <c r="BH16" s="459">
        <f>SUM(BI16:BT16)</f>
        <v>3</v>
      </c>
      <c r="BI16" s="110">
        <f>IF(ISNA(MATCH($BG16,'Overlap Study'!$FH$323:$FH$400,0)),0,1)</f>
        <v>0</v>
      </c>
      <c r="BJ16" s="97">
        <f>IF(ISNA(MATCH($BG16,'Overlap Study'!$EQ$323:$EQ$400,0)),0,1)</f>
        <v>0</v>
      </c>
      <c r="BK16" s="97">
        <f>IF(ISNA(MATCH($BG16,'Overlap Study'!$DZ$186:$DZ$240,0)),0,1)</f>
        <v>0</v>
      </c>
      <c r="BL16" s="97">
        <f>IF(ISNA(MATCH(BG16,'Overlap Study'!$DJ$240:$DJ$263,0)),0,1)</f>
        <v>0</v>
      </c>
      <c r="BM16" s="99">
        <f>IF(ISNA(MATCH(BG16,'Overlap Study'!$CU$240:$CU$263,0)),0,1)</f>
        <v>1</v>
      </c>
      <c r="BN16" s="99">
        <f>IF(ISNA(MATCH(BG16,'Overlap Study'!$CG$240:$CG$263,0)),0,1)</f>
        <v>1</v>
      </c>
      <c r="BO16" s="97">
        <f>IF(ISNA(MATCH(BG16,'Overlap Study'!$BU$240:$BU$263,0)),0,1)</f>
        <v>0</v>
      </c>
      <c r="BP16" s="97">
        <f>IF(ISNA(MATCH(BG16,'Overlap Study'!$BJ$240:$BJ$263,0)),0,1)</f>
        <v>0</v>
      </c>
      <c r="BQ16" s="97">
        <f>IF(ISNA(MATCH(BG16,'Overlap Study'!$AZ$240:$AZ$263,0)),0,1)</f>
        <v>0</v>
      </c>
      <c r="BR16" s="97">
        <f>IF(ISNA(MATCH(BG16,'Overlap Study'!$AT$240:$AT$263,0)),0,1)</f>
        <v>0</v>
      </c>
      <c r="BS16" s="97">
        <f>IF(ISNA(MATCH(BG16,'Overlap Study'!$AN$240:$AN$263,0)),0,1)</f>
        <v>1</v>
      </c>
      <c r="BT16" s="106">
        <f>IF(ISNA(MATCH(BG16,'Overlap Study'!$AH$240:$AH$263,0)),0,1)</f>
        <v>0</v>
      </c>
      <c r="BU16" s="110">
        <f>IF(ISNA(MATCH(BG16,'Overlap Study'!$AB$240:$AB$263,0)),0,1)</f>
        <v>0</v>
      </c>
      <c r="BV16" s="97">
        <f>IF(ISNA(MATCH(BG16,'Overlap Study'!$V$240:$V$263,0)),0,1)</f>
        <v>1</v>
      </c>
      <c r="BW16" s="97">
        <f>IF(ISNA(MATCH(BG16,'Overlap Study'!$P$240:$P$263,0)),0,1)</f>
        <v>1</v>
      </c>
      <c r="BX16" s="97"/>
      <c r="BY16" s="106"/>
      <c r="BZ16">
        <f>INDEX($N$2:$O$411,MATCH(BG16,$N$2:$N$411,0),2)</f>
        <v>9</v>
      </c>
      <c r="CC16" s="97"/>
      <c r="CD16" s="486">
        <v>3476</v>
      </c>
      <c r="CE16" s="459">
        <f>SUM(CF16:CQ16)</f>
        <v>3</v>
      </c>
      <c r="CF16" s="97">
        <f>IF(ISNA(MATCH(CD16,'Overlap Study'!$FI$323:$FI$400,0)),0,1)</f>
        <v>1</v>
      </c>
      <c r="CG16" s="97">
        <f>IF(ISNA(MATCH(CD16,'Overlap Study'!$ER$323:$ER$400,0)),0,1)</f>
        <v>1</v>
      </c>
      <c r="CH16" s="97">
        <f>IF(ISNA(MATCH(CD16,'Overlap Study'!$EA$186:$EA$240,0)),0,1)</f>
        <v>0</v>
      </c>
      <c r="CI16" s="97">
        <f>IF(ISNA(MATCH(CD16,'Overlap Study'!$DJ$270:$DJ$281,0)),0,1)</f>
        <v>1</v>
      </c>
      <c r="CJ16" s="99">
        <f>IF(ISNA(MATCH(CD16,'Overlap Study'!$CU$270:$CU$281,0)),0,1)</f>
        <v>0</v>
      </c>
      <c r="CK16" s="99">
        <f>IF(ISNA(MATCH(CD16,'Overlap Study'!$CG$270:$CG$281,0)),0,1)</f>
        <v>0</v>
      </c>
      <c r="CL16" s="97">
        <f>IF(ISNA(MATCH(CD16,'Overlap Study'!$BU$270:$BU$281,0)),0,1)</f>
        <v>0</v>
      </c>
      <c r="CM16" s="97">
        <f>IF(ISNA(MATCH(CD16,'Overlap Study'!$BJ$270:$BJ$281,0)),0,1)</f>
        <v>0</v>
      </c>
      <c r="CN16" s="97">
        <f>IF(ISNA(MATCH(CD16,'Overlap Study'!$AZ$270:$AZ$281,0)),0,1)</f>
        <v>0</v>
      </c>
      <c r="CO16" s="97">
        <f>IF(ISNA(MATCH(CD16,'Overlap Study'!$AT$270:$AT$281,0)),0,1)</f>
        <v>0</v>
      </c>
      <c r="CP16" s="97">
        <f>IF(ISNA(MATCH(CD16,'Overlap Study'!$AN$270:$AN$281,0)),0,1)</f>
        <v>0</v>
      </c>
      <c r="CQ16" s="106">
        <f>IF(ISNA(MATCH(CD16,'Overlap Study'!$AH$270:$AH$281,0)),0,1)</f>
        <v>0</v>
      </c>
      <c r="CR16" s="110">
        <f>IF(ISNA(MATCH($CD16,'Overlap Study'!$AB$270:$AB$281,0)),0,1)</f>
        <v>0</v>
      </c>
      <c r="CS16" s="97">
        <f>IF(ISNA(MATCH($CD16,'Overlap Study'!$V$270:$V$281,0)),0,1)</f>
        <v>0</v>
      </c>
      <c r="CT16" s="97">
        <f>IF(ISNA(MATCH($CD16,'Overlap Study'!$P$270:$P$281,0)),0,1)</f>
        <v>0</v>
      </c>
      <c r="CU16" s="97"/>
      <c r="CV16" s="106"/>
      <c r="CW16">
        <f t="shared" si="0"/>
        <v>4</v>
      </c>
      <c r="DA16" s="162">
        <v>1671</v>
      </c>
      <c r="DB16" s="207">
        <f>SUM(DC16:DD16)</f>
        <v>1</v>
      </c>
      <c r="DC16" s="97">
        <f>IF(ISNA(MATCH(DA16,'Overlap Study'!$FJ$323:$FJ$350,0)),0,1)</f>
        <v>0</v>
      </c>
      <c r="DD16" s="106">
        <f>IF(ISNA(MATCH(DA16,'Overlap Study'!$ES$323:$ES$350,0)),0,1)</f>
        <v>1</v>
      </c>
      <c r="DH16" s="162">
        <v>56</v>
      </c>
      <c r="DI16" s="105">
        <f>SUM(DJ16:DU16)</f>
        <v>1</v>
      </c>
      <c r="DJ16" s="110">
        <f>IF(ISNA(MATCH(DH16,'Overlap Study'!$FK$323:$FK$340,0)),0,1)</f>
        <v>0</v>
      </c>
      <c r="DK16" s="97">
        <f>IF(ISNA(MATCH(DH16,'Overlap Study'!$ET$323:$ET$340,0)),0,1)</f>
        <v>0</v>
      </c>
      <c r="DL16" s="97">
        <f>IF(ISNA(MATCH(DH16,'Overlap Study'!$EB$186:$EB$200,0)),0,1)</f>
        <v>0</v>
      </c>
      <c r="DM16" s="97">
        <f>IF(ISNA(MATCH(DH16,'Overlap Study'!$DJ$288:$DJ$293,0)),0,1)</f>
        <v>0</v>
      </c>
      <c r="DN16" s="99">
        <f>IF(ISNA(MATCH(DH16,'Overlap Study'!$CU$288:$CU$293,0)),0,1)</f>
        <v>0</v>
      </c>
      <c r="DO16" s="99">
        <f>IF(ISNA(MATCH(DH16,'Overlap Study'!$CG$288:$CG$293,0)),0,1)</f>
        <v>0</v>
      </c>
      <c r="DP16" s="97">
        <f>IF(ISNA(MATCH(DH16,'Overlap Study'!$BU$288:$BU$293,0)),0,1)</f>
        <v>0</v>
      </c>
      <c r="DQ16" s="97">
        <f>IF(ISNA(MATCH(DH16,'Overlap Study'!$BJ$288:$BJ$293,0)),0,1)</f>
        <v>0</v>
      </c>
      <c r="DR16" s="97">
        <f>IF(ISNA(MATCH(DH16,'Overlap Study'!$AZ$288:$AZ$293,0)),0,1)</f>
        <v>0</v>
      </c>
      <c r="DS16" s="97">
        <f>IF(ISNA(MATCH(DH16,'Overlap Study'!$AT$288:$AT$293,0)),0,1)</f>
        <v>0</v>
      </c>
      <c r="DT16" s="97">
        <f>IF(ISNA(MATCH(DH16,'Overlap Study'!$AN$288:$AN$293,0)),0,1)</f>
        <v>0</v>
      </c>
      <c r="DU16" s="106">
        <f>IF(ISNA(MATCH(DH16,'Overlap Study'!$AH$288:$AH$293,0)),0,1)</f>
        <v>1</v>
      </c>
      <c r="DV16" s="97">
        <f>IF(ISNA(MATCH(DH16,'Overlap Study'!$AB$288:$AB$293,0)),0,1)</f>
        <v>0</v>
      </c>
      <c r="DW16" s="97">
        <f>IF(ISNA(MATCH(DH16,'Overlap Study'!$V$288:$V$293,0)),0,1)</f>
        <v>0</v>
      </c>
      <c r="DX16" s="97">
        <f>IF(ISNA(MATCH(DH16,'Overlap Study'!$P$288:$P$293,0)),0,1)</f>
        <v>0</v>
      </c>
      <c r="DY16" s="97"/>
      <c r="DZ16" s="106"/>
      <c r="EB16" s="98"/>
      <c r="EE16" s="162">
        <v>294</v>
      </c>
      <c r="EF16" s="207">
        <f>SUM(EG16:ER16)</f>
        <v>1</v>
      </c>
      <c r="EG16" s="97">
        <f>IF(ISNA(MATCH($EE16,'Overlap Study'!$FL$323:$FL$330,0)),0,1)</f>
        <v>0</v>
      </c>
      <c r="EH16" s="97">
        <f>IF(ISNA(MATCH($EE16,'Overlap Study'!$EU$323:$EU$330,0)),0,1)</f>
        <v>0</v>
      </c>
      <c r="EI16" s="97">
        <f>IF(ISNA(MATCH($EE16,'Overlap Study'!$EC$186:$EC$200,0)),0,1)</f>
        <v>0</v>
      </c>
      <c r="EJ16" s="97">
        <f>IF(ISNA(MATCH($EE16,'Overlap Study'!$DJ$300:$DJ$302,0)),0,1)</f>
        <v>0</v>
      </c>
      <c r="EK16" s="99">
        <f>IF(ISNA(MATCH($EE16,'Overlap Study'!$CU$300:$CU$302,0)),0,1)</f>
        <v>0</v>
      </c>
      <c r="EL16" s="99">
        <f>IF(ISNA(MATCH($EE16,'Overlap Study'!$CG$300:$CG$302,0)),0,1)</f>
        <v>0</v>
      </c>
      <c r="EM16" s="97">
        <f>IF(ISNA(MATCH(EE16,'Overlap Study'!$BU$300:$BU$302,0)),0,1)</f>
        <v>1</v>
      </c>
      <c r="EN16" s="97">
        <f>IF(ISNA(MATCH(EE16,'Overlap Study'!$BJ$300:$BJ$302,0)),0,1)</f>
        <v>0</v>
      </c>
      <c r="EO16" s="97">
        <f>IF(ISNA(MATCH(EE16,'Overlap Study'!$AZ$300:$AZ$302,0)),0,1)</f>
        <v>0</v>
      </c>
      <c r="EP16" s="97">
        <f>IF(ISNA(MATCH(EE16,'Overlap Study'!$AT$300:$AT$302,0)),0,1)</f>
        <v>0</v>
      </c>
      <c r="EQ16" s="97">
        <f>IF(ISNA(MATCH(EE16,'Overlap Study'!$AN$300:$AN$302,0)),0,1)</f>
        <v>0</v>
      </c>
      <c r="ER16" s="97">
        <f>IF(ISNA(MATCH(EE16,'Overlap Study'!$AH$300:$AH$302,0)),0,1)</f>
        <v>0</v>
      </c>
      <c r="ES16" s="110">
        <f>IF(ISNA(MATCH($EE16,'Overlap Study'!$AB$300:$AB$302,0)),0,1)</f>
        <v>0</v>
      </c>
      <c r="ET16" s="97">
        <f>IF(ISNA(MATCH($EE16,'Overlap Study'!$V$300:$V$302,0)),0,1)</f>
        <v>0</v>
      </c>
      <c r="EU16" s="97">
        <f>IF(ISNA(MATCH($EE16,'Overlap Study'!$P$300:$P$302,0)),0,1)</f>
        <v>0</v>
      </c>
      <c r="EV16" s="97"/>
      <c r="EW16" s="106"/>
    </row>
    <row r="17" spans="1:154" ht="13" x14ac:dyDescent="0.3">
      <c r="A17" s="98"/>
      <c r="B17" s="203"/>
      <c r="C17" s="108"/>
      <c r="E17" s="98"/>
      <c r="F17" s="1"/>
      <c r="L17" s="116">
        <f t="shared" si="2"/>
        <v>16</v>
      </c>
      <c r="M17">
        <f t="shared" si="1"/>
        <v>15</v>
      </c>
      <c r="N17" s="207">
        <v>233</v>
      </c>
      <c r="O17" s="99">
        <f>SUM(P17:AA17)</f>
        <v>10</v>
      </c>
      <c r="P17" s="110">
        <f>IF(ISNA(MATCH(N17,'Overlap Study'!FF$62:FF$317,0)),0,1)</f>
        <v>1</v>
      </c>
      <c r="Q17" s="97">
        <f>IF(ISNA(MATCH(N17,'Overlap Study'!EO$62:EO$317,0)),0,1)</f>
        <v>1</v>
      </c>
      <c r="R17" s="97">
        <f>IF(ISNA(MATCH(N17,'Overlap Study'!DY$62:DY$174,0)),0,1)</f>
        <v>0</v>
      </c>
      <c r="S17" s="97">
        <f>IF(ISNA(MATCH(N17,'Overlap Study'!DJ$62:DJ$157,0)),0,1)</f>
        <v>1</v>
      </c>
      <c r="T17" s="99">
        <f>IF(ISNA(MATCH(N17,'Overlap Study'!CU$62:CU$157,0)),0,1)</f>
        <v>1</v>
      </c>
      <c r="U17" s="99">
        <f>IF(ISNA(MATCH(N17,'Overlap Study'!CG$62:CG$157,0)),0,1)</f>
        <v>1</v>
      </c>
      <c r="V17" s="97">
        <f>IF(ISNA(MATCH(N17,'Overlap Study'!BU$62:BU$157,0)),0,1)</f>
        <v>1</v>
      </c>
      <c r="W17" s="97">
        <f>IF(ISNA(MATCH(N17,'Overlap Study'!BJ$62:BJ$157,0)),0,1)</f>
        <v>0</v>
      </c>
      <c r="X17" s="97">
        <f>IF(ISNA(MATCH($N17,'Overlap Study'!AZ$62:AZ$157,0)),0,1)</f>
        <v>1</v>
      </c>
      <c r="Y17" s="97">
        <f>IF(ISNA(MATCH($N17,'Overlap Study'!AT$62:AT$157,0)),0,1)</f>
        <v>1</v>
      </c>
      <c r="Z17" s="97">
        <f>IF(ISNA(MATCH($N17,'Overlap Study'!AN$62:AN$157,0)),0,1)</f>
        <v>1</v>
      </c>
      <c r="AA17" s="97">
        <f>IF(ISNA(MATCH($N17,'Overlap Study'!AH$62:AH$157,0)),0,1)</f>
        <v>1</v>
      </c>
      <c r="AB17" s="110">
        <f>IF(ISNA(MATCH($N17,'Overlap Study'!AB$62:AB$157,0)),0,1)</f>
        <v>1</v>
      </c>
      <c r="AC17" s="97">
        <f>IF(ISNA(MATCH($N17,'Overlap Study'!V$62:V$157,0)),0,1)</f>
        <v>1</v>
      </c>
      <c r="AD17" s="97">
        <f>IF(ISNA(MATCH($N17,'Overlap Study'!P$62:P$157,0)),0,1)</f>
        <v>1</v>
      </c>
      <c r="AE17" s="97">
        <f>IF(ISNA(MATCH($N17,'Overlap Study'!H$53:H$132,0)),0,1)</f>
        <v>1</v>
      </c>
      <c r="AF17" s="106">
        <f>IF(ISNA(MATCH($N17,'Overlap Study'!B$53:B$100,0)),0,1)</f>
        <v>1</v>
      </c>
      <c r="AH17" s="98"/>
      <c r="AJ17" s="162">
        <v>177</v>
      </c>
      <c r="AK17" s="105">
        <f>SUM(AL17:AW17)</f>
        <v>6</v>
      </c>
      <c r="AL17" s="110">
        <f>IF(ISNA(MATCH($AJ17,'Overlap Study'!$FG$323:$FG$454,0)),0,1)</f>
        <v>0</v>
      </c>
      <c r="AM17" s="97">
        <f>IF(ISNA(MATCH($AJ17,'Overlap Study'!$EP$323:$EP$454,0)),0,1)</f>
        <v>0</v>
      </c>
      <c r="AN17" s="97">
        <f>IF(ISNA(MATCH($AJ17,'Overlap Study'!$DY$186:$DY$245,0)),0,1)</f>
        <v>0</v>
      </c>
      <c r="AO17" s="97">
        <f>IF(ISNA(MATCH($AJ17,'Overlap Study'!$DJ$186:$DJ$233,0)),0,1)</f>
        <v>0</v>
      </c>
      <c r="AP17" s="99">
        <f>IF(ISNA(MATCH($AJ17,'Overlap Study'!$CU$186:$CU$233,0)),0,1)</f>
        <v>0</v>
      </c>
      <c r="AQ17" s="99">
        <f>IF(ISNA(MATCH($AJ17,'Overlap Study'!$CG$186:$CG$233,0)),0,1)</f>
        <v>1</v>
      </c>
      <c r="AR17" s="97">
        <f>IF(ISNA(MATCH($AJ17,'Overlap Study'!$BU$186:$BU$233,0)),0,1)</f>
        <v>1</v>
      </c>
      <c r="AS17" s="97">
        <f>IF(ISNA(MATCH(AJ17,'Overlap Study'!BJ$186:BJ$233,0)),0,1)</f>
        <v>1</v>
      </c>
      <c r="AT17" s="97">
        <f>IF(ISNA(MATCH($AJ17,'Overlap Study'!AZ$186:AZ$233,0)),0,1)</f>
        <v>1</v>
      </c>
      <c r="AU17" s="97">
        <f>IF(ISNA(MATCH($AJ17,'Overlap Study'!AT$186:AT$233,0)),0,1)</f>
        <v>1</v>
      </c>
      <c r="AV17" s="97">
        <f>IF(ISNA(MATCH($AJ17,'Overlap Study'!AN$186:AN$233,0)),0,1)</f>
        <v>1</v>
      </c>
      <c r="AW17" s="106">
        <f>IF(ISNA(MATCH($AJ17,'Overlap Study'!AH$186:AH$233,0)),0,1)</f>
        <v>0</v>
      </c>
      <c r="AX17" s="97">
        <f>IF(ISNA(MATCH(AJ17,'Overlap Study'!$AB$186:$AB$233,0)),0,1)</f>
        <v>1</v>
      </c>
      <c r="AY17" s="97">
        <f>IF(ISNA(MATCH($AJ17,'Overlap Study'!$V$186:$V$233,0)),0,1)</f>
        <v>0</v>
      </c>
      <c r="AZ17" s="97">
        <f>IF(ISNA(MATCH($AJ17,'Overlap Study'!$P$186:$P$233,0)),0,1)</f>
        <v>0</v>
      </c>
      <c r="BA17" s="97"/>
      <c r="BB17" s="106"/>
      <c r="BD17" s="98"/>
      <c r="BF17" s="97"/>
      <c r="BG17" s="131">
        <v>27</v>
      </c>
      <c r="BH17" s="459">
        <f>SUM(BI17:BT17)</f>
        <v>3</v>
      </c>
      <c r="BI17" s="110">
        <f>IF(ISNA(MATCH($BG17,'Overlap Study'!$FH$323:$FH$400,0)),0,1)</f>
        <v>0</v>
      </c>
      <c r="BJ17" s="97">
        <f>IF(ISNA(MATCH($BG17,'Overlap Study'!$EQ$323:$EQ$400,0)),0,1)</f>
        <v>1</v>
      </c>
      <c r="BK17" s="97">
        <f>IF(ISNA(MATCH($BG17,'Overlap Study'!$DZ$186:$DZ$240,0)),0,1)</f>
        <v>1</v>
      </c>
      <c r="BL17" s="97">
        <f>IF(ISNA(MATCH(BG17,'Overlap Study'!$DJ$240:$DJ$263,0)),0,1)</f>
        <v>0</v>
      </c>
      <c r="BM17" s="99">
        <f>IF(ISNA(MATCH(BG17,'Overlap Study'!$CU$240:$CU$263,0)),0,1)</f>
        <v>0</v>
      </c>
      <c r="BN17" s="99">
        <f>IF(ISNA(MATCH(BG17,'Overlap Study'!$CG$240:$CG$263,0)),0,1)</f>
        <v>0</v>
      </c>
      <c r="BO17" s="97">
        <f>IF(ISNA(MATCH(BG17,'Overlap Study'!$BU$240:$BU$263,0)),0,1)</f>
        <v>0</v>
      </c>
      <c r="BP17" s="97">
        <f>IF(ISNA(MATCH(BG17,'Overlap Study'!$BJ$240:$BJ$263,0)),0,1)</f>
        <v>0</v>
      </c>
      <c r="BQ17" s="97">
        <f>IF(ISNA(MATCH(BG17,'Overlap Study'!$AZ$240:$AZ$263,0)),0,1)</f>
        <v>0</v>
      </c>
      <c r="BR17" s="97">
        <f>IF(ISNA(MATCH(BG17,'Overlap Study'!$AT$240:$AT$263,0)),0,1)</f>
        <v>0</v>
      </c>
      <c r="BS17" s="97">
        <f>IF(ISNA(MATCH(BG17,'Overlap Study'!$AN$240:$AN$263,0)),0,1)</f>
        <v>1</v>
      </c>
      <c r="BT17" s="106">
        <f>IF(ISNA(MATCH(BG17,'Overlap Study'!$AH$240:$AH$263,0)),0,1)</f>
        <v>0</v>
      </c>
      <c r="BU17" s="110">
        <f>IF(ISNA(MATCH(BG17,'Overlap Study'!$AB$240:$AB$263,0)),0,1)</f>
        <v>1</v>
      </c>
      <c r="BV17" s="97">
        <f>IF(ISNA(MATCH(BG17,'Overlap Study'!$V$240:$V$263,0)),0,1)</f>
        <v>0</v>
      </c>
      <c r="BW17" s="97">
        <f>IF(ISNA(MATCH(BG17,'Overlap Study'!$P$240:$P$263,0)),0,1)</f>
        <v>0</v>
      </c>
      <c r="BX17" s="97"/>
      <c r="BY17" s="106"/>
      <c r="BZ17">
        <f>INDEX($N$2:$O$411,MATCH(BG17,$N$2:$N$411,0),2)</f>
        <v>12</v>
      </c>
      <c r="CC17" s="97"/>
      <c r="CD17" s="485">
        <v>16</v>
      </c>
      <c r="CE17" s="459">
        <f>SUM(CF17:CQ17)</f>
        <v>2</v>
      </c>
      <c r="CF17" s="97">
        <f>IF(ISNA(MATCH(CD17,'Overlap Study'!$FI$323:$FI$400,0)),0,1)</f>
        <v>0</v>
      </c>
      <c r="CG17" s="97">
        <f>IF(ISNA(MATCH(CD17,'Overlap Study'!$ER$323:$ER$400,0)),0,1)</f>
        <v>0</v>
      </c>
      <c r="CH17" s="97">
        <f>IF(ISNA(MATCH(CD17,'Overlap Study'!$EA$186:$EA$240,0)),0,1)</f>
        <v>0</v>
      </c>
      <c r="CI17" s="97">
        <f>IF(ISNA(MATCH(CD17,'Overlap Study'!$DJ$270:$DJ$281,0)),0,1)</f>
        <v>0</v>
      </c>
      <c r="CJ17" s="99">
        <f>IF(ISNA(MATCH(CD17,'Overlap Study'!$CU$270:$CU$281,0)),0,1)</f>
        <v>1</v>
      </c>
      <c r="CK17" s="99">
        <f>IF(ISNA(MATCH(CD17,'Overlap Study'!$CG$270:$CG$281,0)),0,1)</f>
        <v>0</v>
      </c>
      <c r="CL17" s="97">
        <f>IF(ISNA(MATCH(CD17,'Overlap Study'!$BU$270:$BU$281,0)),0,1)</f>
        <v>0</v>
      </c>
      <c r="CM17" s="97">
        <f>IF(ISNA(MATCH(CD17,'Overlap Study'!$BJ$270:$BJ$281,0)),0,1)</f>
        <v>0</v>
      </c>
      <c r="CN17" s="97">
        <f>IF(ISNA(MATCH(CD17,'Overlap Study'!$AZ$270:$AZ$281,0)),0,1)</f>
        <v>1</v>
      </c>
      <c r="CO17" s="97">
        <f>IF(ISNA(MATCH(CD17,'Overlap Study'!$AT$270:$AT$281,0)),0,1)</f>
        <v>0</v>
      </c>
      <c r="CP17" s="97">
        <f>IF(ISNA(MATCH(CD17,'Overlap Study'!$AN$270:$AN$281,0)),0,1)</f>
        <v>0</v>
      </c>
      <c r="CQ17" s="106">
        <f>IF(ISNA(MATCH(CD17,'Overlap Study'!$AH$270:$AH$281,0)),0,1)</f>
        <v>0</v>
      </c>
      <c r="CR17" s="110">
        <f>IF(ISNA(MATCH($CD17,'Overlap Study'!$AB$270:$AB$281,0)),0,1)</f>
        <v>0</v>
      </c>
      <c r="CS17" s="97">
        <f>IF(ISNA(MATCH($CD17,'Overlap Study'!$V$270:$V$281,0)),0,1)</f>
        <v>0</v>
      </c>
      <c r="CT17" s="97">
        <f>IF(ISNA(MATCH($CD17,'Overlap Study'!$P$270:$P$281,0)),0,1)</f>
        <v>0</v>
      </c>
      <c r="CU17" s="97"/>
      <c r="CV17" s="106"/>
      <c r="CW17">
        <f t="shared" si="0"/>
        <v>10</v>
      </c>
      <c r="DA17" s="162">
        <v>1690</v>
      </c>
      <c r="DB17" s="207">
        <f>SUM(DC17:DD17)</f>
        <v>1</v>
      </c>
      <c r="DC17" s="97">
        <f>IF(ISNA(MATCH(DA17,'Overlap Study'!$FJ$323:$FJ$350,0)),0,1)</f>
        <v>1</v>
      </c>
      <c r="DD17" s="106">
        <f>IF(ISNA(MATCH(DA17,'Overlap Study'!$ES$323:$ES$350,0)),0,1)</f>
        <v>0</v>
      </c>
      <c r="DH17" s="194">
        <v>64</v>
      </c>
      <c r="DI17" s="105">
        <f>SUM(DJ17:DU17)</f>
        <v>1</v>
      </c>
      <c r="DJ17" s="110">
        <f>IF(ISNA(MATCH(DH17,'Overlap Study'!$FK$323:$FK$340,0)),0,1)</f>
        <v>0</v>
      </c>
      <c r="DK17" s="97">
        <f>IF(ISNA(MATCH(DH17,'Overlap Study'!$ET$323:$ET$340,0)),0,1)</f>
        <v>0</v>
      </c>
      <c r="DL17" s="97">
        <f>IF(ISNA(MATCH(DH17,'Overlap Study'!$EB$186:$EB$200,0)),0,1)</f>
        <v>0</v>
      </c>
      <c r="DM17" s="97">
        <f>IF(ISNA(MATCH(DH17,'Overlap Study'!$DJ$288:$DJ$293,0)),0,1)</f>
        <v>0</v>
      </c>
      <c r="DN17" s="99">
        <f>IF(ISNA(MATCH(DH17,'Overlap Study'!$CU$288:$CU$293,0)),0,1)</f>
        <v>0</v>
      </c>
      <c r="DO17" s="99">
        <f>IF(ISNA(MATCH(DH17,'Overlap Study'!$CG$288:$CG$293,0)),0,1)</f>
        <v>0</v>
      </c>
      <c r="DP17" s="97">
        <f>IF(ISNA(MATCH(DH17,'Overlap Study'!$BU$288:$BU$293,0)),0,1)</f>
        <v>0</v>
      </c>
      <c r="DQ17" s="97">
        <f>IF(ISNA(MATCH(DH17,'Overlap Study'!$BJ$288:$BJ$293,0)),0,1)</f>
        <v>0</v>
      </c>
      <c r="DR17" s="97">
        <f>IF(ISNA(MATCH(DH17,'Overlap Study'!$AZ$288:$AZ$293,0)),0,1)</f>
        <v>0</v>
      </c>
      <c r="DS17" s="97">
        <f>IF(ISNA(MATCH(DH17,'Overlap Study'!$AT$288:$AT$293,0)),0,1)</f>
        <v>0</v>
      </c>
      <c r="DT17" s="97">
        <f>IF(ISNA(MATCH(DH17,'Overlap Study'!$AN$288:$AN$293,0)),0,1)</f>
        <v>0</v>
      </c>
      <c r="DU17" s="106">
        <f>IF(ISNA(MATCH(DH17,'Overlap Study'!$AH$288:$AH$293,0)),0,1)</f>
        <v>1</v>
      </c>
      <c r="DV17" s="97">
        <f>IF(ISNA(MATCH(DH17,'Overlap Study'!$AB$288:$AB$293,0)),0,1)</f>
        <v>0</v>
      </c>
      <c r="DW17" s="97">
        <f>IF(ISNA(MATCH(DH17,'Overlap Study'!$V$288:$V$293,0)),0,1)</f>
        <v>0</v>
      </c>
      <c r="DX17" s="97">
        <f>IF(ISNA(MATCH(DH17,'Overlap Study'!$P$288:$P$293,0)),0,1)</f>
        <v>0</v>
      </c>
      <c r="DY17" s="97"/>
      <c r="DZ17" s="106"/>
      <c r="EB17" s="98"/>
      <c r="EE17" s="162">
        <v>296</v>
      </c>
      <c r="EF17" s="207">
        <f>SUM(EG17:ER17)</f>
        <v>1</v>
      </c>
      <c r="EG17" s="97">
        <f>IF(ISNA(MATCH($EE17,'Overlap Study'!$FL$323:$FL$330,0)),0,1)</f>
        <v>0</v>
      </c>
      <c r="EH17" s="97">
        <f>IF(ISNA(MATCH($EE17,'Overlap Study'!$EU$323:$EU$330,0)),0,1)</f>
        <v>0</v>
      </c>
      <c r="EI17" s="97">
        <f>IF(ISNA(MATCH($EE17,'Overlap Study'!$EC$186:$EC$200,0)),0,1)</f>
        <v>0</v>
      </c>
      <c r="EJ17" s="97">
        <f>IF(ISNA(MATCH($EE17,'Overlap Study'!$DJ$300:$DJ$302,0)),0,1)</f>
        <v>0</v>
      </c>
      <c r="EK17" s="99">
        <f>IF(ISNA(MATCH($EE17,'Overlap Study'!$CU$300:$CU$302,0)),0,1)</f>
        <v>0</v>
      </c>
      <c r="EL17" s="99">
        <f>IF(ISNA(MATCH($EE17,'Overlap Study'!$CG$300:$CG$302,0)),0,1)</f>
        <v>0</v>
      </c>
      <c r="EM17" s="97">
        <f>IF(ISNA(MATCH(EE17,'Overlap Study'!$BU$300:$BU$302,0)),0,1)</f>
        <v>0</v>
      </c>
      <c r="EN17" s="97">
        <f>IF(ISNA(MATCH(EE17,'Overlap Study'!$BJ$300:$BJ$302,0)),0,1)</f>
        <v>0</v>
      </c>
      <c r="EO17" s="97">
        <f>IF(ISNA(MATCH(EE17,'Overlap Study'!$AZ$300:$AZ$302,0)),0,1)</f>
        <v>0</v>
      </c>
      <c r="EP17" s="97">
        <f>IF(ISNA(MATCH(EE17,'Overlap Study'!$AT$300:$AT$302,0)),0,1)</f>
        <v>0</v>
      </c>
      <c r="EQ17" s="97">
        <f>IF(ISNA(MATCH(EE17,'Overlap Study'!$AN$300:$AN$302,0)),0,1)</f>
        <v>1</v>
      </c>
      <c r="ER17" s="97">
        <f>IF(ISNA(MATCH(EE17,'Overlap Study'!$AH$300:$AH$302,0)),0,1)</f>
        <v>0</v>
      </c>
      <c r="ES17" s="110">
        <f>IF(ISNA(MATCH($EE17,'Overlap Study'!$AB$300:$AB$302,0)),0,1)</f>
        <v>0</v>
      </c>
      <c r="ET17" s="97">
        <f>IF(ISNA(MATCH($EE17,'Overlap Study'!$V$300:$V$302,0)),0,1)</f>
        <v>0</v>
      </c>
      <c r="EU17" s="97">
        <f>IF(ISNA(MATCH($EE17,'Overlap Study'!$P$300:$P$302,0)),0,1)</f>
        <v>0</v>
      </c>
      <c r="EV17" s="97"/>
      <c r="EW17" s="106"/>
    </row>
    <row r="18" spans="1:154" ht="13" x14ac:dyDescent="0.3">
      <c r="A18" s="98"/>
      <c r="B18" s="203"/>
      <c r="C18" s="108"/>
      <c r="E18" s="98"/>
      <c r="F18" s="1"/>
      <c r="L18" s="116">
        <f t="shared" si="2"/>
        <v>17</v>
      </c>
      <c r="M18">
        <f t="shared" si="1"/>
        <v>10</v>
      </c>
      <c r="N18" s="487">
        <v>2056</v>
      </c>
      <c r="O18" s="99">
        <f>SUM(P18:AA18)</f>
        <v>10</v>
      </c>
      <c r="P18" s="110">
        <f>IF(ISNA(MATCH(N18,'Overlap Study'!FF$62:FF$317,0)),0,1)</f>
        <v>1</v>
      </c>
      <c r="Q18" s="97">
        <f>IF(ISNA(MATCH(N18,'Overlap Study'!EO$62:EO$317,0)),0,1)</f>
        <v>1</v>
      </c>
      <c r="R18" s="97">
        <f>IF(ISNA(MATCH(N18,'Overlap Study'!DY$62:DY$174,0)),0,1)</f>
        <v>1</v>
      </c>
      <c r="S18" s="97">
        <f>IF(ISNA(MATCH(N18,'Overlap Study'!DJ$62:DJ$157,0)),0,1)</f>
        <v>1</v>
      </c>
      <c r="T18" s="99">
        <f>IF(ISNA(MATCH(N18,'Overlap Study'!CU$62:CU$157,0)),0,1)</f>
        <v>1</v>
      </c>
      <c r="U18" s="99">
        <f>IF(ISNA(MATCH(N18,'Overlap Study'!CG$62:CG$157,0)),0,1)</f>
        <v>1</v>
      </c>
      <c r="V18" s="97">
        <f>IF(ISNA(MATCH(N18,'Overlap Study'!BU$62:BU$157,0)),0,1)</f>
        <v>1</v>
      </c>
      <c r="W18" s="97">
        <f>IF(ISNA(MATCH(N18,'Overlap Study'!BJ$62:BJ$157,0)),0,1)</f>
        <v>1</v>
      </c>
      <c r="X18" s="97">
        <f>IF(ISNA(MATCH($N18,'Overlap Study'!AZ$62:AZ$157,0)),0,1)</f>
        <v>1</v>
      </c>
      <c r="Y18" s="97">
        <f>IF(ISNA(MATCH($N18,'Overlap Study'!AT$62:AT$157,0)),0,1)</f>
        <v>1</v>
      </c>
      <c r="Z18" s="97">
        <f>IF(ISNA(MATCH($N18,'Overlap Study'!AN$62:AN$157,0)),0,1)</f>
        <v>0</v>
      </c>
      <c r="AA18" s="97">
        <f>IF(ISNA(MATCH($N18,'Overlap Study'!AH$62:AH$157,0)),0,1)</f>
        <v>0</v>
      </c>
      <c r="AB18" s="110">
        <f>IF(ISNA(MATCH($N18,'Overlap Study'!AB$62:AB$157,0)),0,1)</f>
        <v>0</v>
      </c>
      <c r="AC18" s="97">
        <f>IF(ISNA(MATCH($N18,'Overlap Study'!V$62:V$157,0)),0,1)</f>
        <v>0</v>
      </c>
      <c r="AD18" s="97">
        <f>IF(ISNA(MATCH($N18,'Overlap Study'!P$62:P$157,0)),0,1)</f>
        <v>0</v>
      </c>
      <c r="AE18" s="97">
        <f>IF(ISNA(MATCH($N18,'Overlap Study'!H$53:H$132,0)),0,1)</f>
        <v>0</v>
      </c>
      <c r="AF18" s="106">
        <f>IF(ISNA(MATCH($N18,'Overlap Study'!B$53:B$100,0)),0,1)</f>
        <v>0</v>
      </c>
      <c r="AH18" s="98"/>
      <c r="AJ18" s="162">
        <v>195</v>
      </c>
      <c r="AK18" s="105">
        <f>SUM(AL18:AW18)</f>
        <v>6</v>
      </c>
      <c r="AL18" s="110">
        <f>IF(ISNA(MATCH($AJ18,'Overlap Study'!$FG$323:$FG$454,0)),0,1)</f>
        <v>1</v>
      </c>
      <c r="AM18" s="97">
        <f>IF(ISNA(MATCH($AJ18,'Overlap Study'!$EP$323:$EP$454,0)),0,1)</f>
        <v>1</v>
      </c>
      <c r="AN18" s="97">
        <f>IF(ISNA(MATCH($AJ18,'Overlap Study'!$DY$186:$DY$245,0)),0,1)</f>
        <v>0</v>
      </c>
      <c r="AO18" s="97">
        <f>IF(ISNA(MATCH($AJ18,'Overlap Study'!$DJ$186:$DJ$233,0)),0,1)</f>
        <v>1</v>
      </c>
      <c r="AP18" s="99">
        <f>IF(ISNA(MATCH($AJ18,'Overlap Study'!$CU$186:$CU$233,0)),0,1)</f>
        <v>0</v>
      </c>
      <c r="AQ18" s="99">
        <f>IF(ISNA(MATCH($AJ18,'Overlap Study'!$CG$186:$CG$233,0)),0,1)</f>
        <v>0</v>
      </c>
      <c r="AR18" s="97">
        <f>IF(ISNA(MATCH($AJ18,'Overlap Study'!$BU$186:$BU$233,0)),0,1)</f>
        <v>0</v>
      </c>
      <c r="AS18" s="97">
        <f>IF(ISNA(MATCH(AJ18,'Overlap Study'!BJ$186:BJ$233,0)),0,1)</f>
        <v>0</v>
      </c>
      <c r="AT18" s="97">
        <f>IF(ISNA(MATCH($AJ18,'Overlap Study'!AZ$186:AZ$233,0)),0,1)</f>
        <v>1</v>
      </c>
      <c r="AU18" s="97">
        <f>IF(ISNA(MATCH($AJ18,'Overlap Study'!AT$186:AT$233,0)),0,1)</f>
        <v>1</v>
      </c>
      <c r="AV18" s="97">
        <f>IF(ISNA(MATCH($AJ18,'Overlap Study'!AN$186:AN$233,0)),0,1)</f>
        <v>1</v>
      </c>
      <c r="AW18" s="106">
        <f>IF(ISNA(MATCH($AJ18,'Overlap Study'!AH$186:AH$233,0)),0,1)</f>
        <v>0</v>
      </c>
      <c r="AX18" s="97">
        <f>IF(ISNA(MATCH(AJ18,'Overlap Study'!$AB$186:$AB$233,0)),0,1)</f>
        <v>0</v>
      </c>
      <c r="AY18" s="97">
        <f>IF(ISNA(MATCH($AJ18,'Overlap Study'!$V$186:$V$233,0)),0,1)</f>
        <v>0</v>
      </c>
      <c r="AZ18" s="97">
        <f>IF(ISNA(MATCH($AJ18,'Overlap Study'!$P$186:$P$233,0)),0,1)</f>
        <v>0</v>
      </c>
      <c r="BA18" s="97"/>
      <c r="BB18" s="106"/>
      <c r="BD18" s="98"/>
      <c r="BF18" s="97"/>
      <c r="BG18" s="131">
        <v>85</v>
      </c>
      <c r="BH18" s="459">
        <f>SUM(BI18:BT18)</f>
        <v>3</v>
      </c>
      <c r="BI18" s="110">
        <f>IF(ISNA(MATCH($BG18,'Overlap Study'!$FH$323:$FH$400,0)),0,1)</f>
        <v>0</v>
      </c>
      <c r="BJ18" s="97">
        <f>IF(ISNA(MATCH($BG18,'Overlap Study'!$EQ$323:$EQ$400,0)),0,1)</f>
        <v>0</v>
      </c>
      <c r="BK18" s="97">
        <f>IF(ISNA(MATCH($BG18,'Overlap Study'!$DZ$186:$DZ$240,0)),0,1)</f>
        <v>0</v>
      </c>
      <c r="BL18" s="97">
        <f>IF(ISNA(MATCH(BG18,'Overlap Study'!$DJ$240:$DJ$263,0)),0,1)</f>
        <v>0</v>
      </c>
      <c r="BM18" s="99">
        <f>IF(ISNA(MATCH(BG18,'Overlap Study'!$CU$240:$CU$263,0)),0,1)</f>
        <v>0</v>
      </c>
      <c r="BN18" s="99">
        <f>IF(ISNA(MATCH(BG18,'Overlap Study'!$CG$240:$CG$263,0)),0,1)</f>
        <v>0</v>
      </c>
      <c r="BO18" s="97">
        <f>IF(ISNA(MATCH(BG18,'Overlap Study'!$BU$240:$BU$263,0)),0,1)</f>
        <v>0</v>
      </c>
      <c r="BP18" s="97">
        <f>IF(ISNA(MATCH(BG18,'Overlap Study'!$BJ$240:$BJ$263,0)),0,1)</f>
        <v>1</v>
      </c>
      <c r="BQ18" s="97">
        <f>IF(ISNA(MATCH(BG18,'Overlap Study'!$AZ$240:$AZ$263,0)),0,1)</f>
        <v>0</v>
      </c>
      <c r="BR18" s="97">
        <f>IF(ISNA(MATCH(BG18,'Overlap Study'!$AT$240:$AT$263,0)),0,1)</f>
        <v>1</v>
      </c>
      <c r="BS18" s="97">
        <f>IF(ISNA(MATCH(BG18,'Overlap Study'!$AN$240:$AN$263,0)),0,1)</f>
        <v>0</v>
      </c>
      <c r="BT18" s="106">
        <f>IF(ISNA(MATCH(BG18,'Overlap Study'!$AH$240:$AH$263,0)),0,1)</f>
        <v>1</v>
      </c>
      <c r="BU18" s="110">
        <f>IF(ISNA(MATCH(BG18,'Overlap Study'!$AB$240:$AB$263,0)),0,1)</f>
        <v>0</v>
      </c>
      <c r="BV18" s="97">
        <f>IF(ISNA(MATCH(BG18,'Overlap Study'!$V$240:$V$263,0)),0,1)</f>
        <v>0</v>
      </c>
      <c r="BW18" s="97">
        <f>IF(ISNA(MATCH(BG18,'Overlap Study'!$P$240:$P$263,0)),0,1)</f>
        <v>0</v>
      </c>
      <c r="BX18" s="97"/>
      <c r="BY18" s="106"/>
      <c r="BZ18">
        <f>INDEX($N$2:$O$411,MATCH(BG18,$N$2:$N$411,0),2)</f>
        <v>8</v>
      </c>
      <c r="CC18" s="97"/>
      <c r="CD18" s="485">
        <v>33</v>
      </c>
      <c r="CE18" s="459">
        <f>SUM(CF18:CQ18)</f>
        <v>2</v>
      </c>
      <c r="CF18" s="97">
        <f>IF(ISNA(MATCH(CD18,'Overlap Study'!$FI$323:$FI$400,0)),0,1)</f>
        <v>0</v>
      </c>
      <c r="CG18" s="97">
        <f>IF(ISNA(MATCH(CD18,'Overlap Study'!$ER$323:$ER$400,0)),0,1)</f>
        <v>0</v>
      </c>
      <c r="CH18" s="97">
        <f>IF(ISNA(MATCH(CD18,'Overlap Study'!$EA$186:$EA$240,0)),0,1)</f>
        <v>0</v>
      </c>
      <c r="CI18" s="97">
        <f>IF(ISNA(MATCH(CD18,'Overlap Study'!$DJ$270:$DJ$281,0)),0,1)</f>
        <v>1</v>
      </c>
      <c r="CJ18" s="99">
        <f>IF(ISNA(MATCH(CD18,'Overlap Study'!$CU$270:$CU$281,0)),0,1)</f>
        <v>0</v>
      </c>
      <c r="CK18" s="99">
        <f>IF(ISNA(MATCH(CD18,'Overlap Study'!$CG$270:$CG$281,0)),0,1)</f>
        <v>0</v>
      </c>
      <c r="CL18" s="97">
        <f>IF(ISNA(MATCH(CD18,'Overlap Study'!$BU$270:$BU$281,0)),0,1)</f>
        <v>0</v>
      </c>
      <c r="CM18" s="97">
        <f>IF(ISNA(MATCH(CD18,'Overlap Study'!$BJ$270:$BJ$281,0)),0,1)</f>
        <v>0</v>
      </c>
      <c r="CN18" s="97">
        <f>IF(ISNA(MATCH(CD18,'Overlap Study'!$AZ$270:$AZ$281,0)),0,1)</f>
        <v>0</v>
      </c>
      <c r="CO18" s="97">
        <f>IF(ISNA(MATCH(CD18,'Overlap Study'!$AT$270:$AT$281,0)),0,1)</f>
        <v>0</v>
      </c>
      <c r="CP18" s="97">
        <f>IF(ISNA(MATCH(CD18,'Overlap Study'!$AN$270:$AN$281,0)),0,1)</f>
        <v>0</v>
      </c>
      <c r="CQ18" s="106">
        <f>IF(ISNA(MATCH(CD18,'Overlap Study'!$AH$270:$AH$281,0)),0,1)</f>
        <v>1</v>
      </c>
      <c r="CR18" s="110">
        <f>IF(ISNA(MATCH($CD18,'Overlap Study'!$AB$270:$AB$281,0)),0,1)</f>
        <v>0</v>
      </c>
      <c r="CS18" s="97">
        <f>IF(ISNA(MATCH($CD18,'Overlap Study'!$V$270:$V$281,0)),0,1)</f>
        <v>0</v>
      </c>
      <c r="CT18" s="97">
        <f>IF(ISNA(MATCH($CD18,'Overlap Study'!$P$270:$P$281,0)),0,1)</f>
        <v>0</v>
      </c>
      <c r="CU18" s="97"/>
      <c r="CV18" s="106"/>
      <c r="CW18">
        <f t="shared" si="0"/>
        <v>12</v>
      </c>
      <c r="DA18" s="162">
        <v>1923</v>
      </c>
      <c r="DB18" s="207">
        <f>SUM(DC18:DD18)</f>
        <v>1</v>
      </c>
      <c r="DC18" s="97">
        <f>IF(ISNA(MATCH(DA18,'Overlap Study'!$FJ$323:$FJ$350,0)),0,1)</f>
        <v>0</v>
      </c>
      <c r="DD18" s="106">
        <f>IF(ISNA(MATCH(DA18,'Overlap Study'!$ES$323:$ES$350,0)),0,1)</f>
        <v>1</v>
      </c>
      <c r="DH18" s="162">
        <v>68</v>
      </c>
      <c r="DI18" s="105">
        <f>SUM(DJ18:DU18)</f>
        <v>1</v>
      </c>
      <c r="DJ18" s="110">
        <f>IF(ISNA(MATCH(DH18,'Overlap Study'!$FK$323:$FK$340,0)),0,1)</f>
        <v>0</v>
      </c>
      <c r="DK18" s="97">
        <f>IF(ISNA(MATCH(DH18,'Overlap Study'!$ET$323:$ET$340,0)),0,1)</f>
        <v>0</v>
      </c>
      <c r="DL18" s="97">
        <f>IF(ISNA(MATCH(DH18,'Overlap Study'!$EB$186:$EB$200,0)),0,1)</f>
        <v>0</v>
      </c>
      <c r="DM18" s="97">
        <f>IF(ISNA(MATCH(DH18,'Overlap Study'!$DJ$288:$DJ$293,0)),0,1)</f>
        <v>0</v>
      </c>
      <c r="DN18" s="99">
        <f>IF(ISNA(MATCH(DH18,'Overlap Study'!$CU$288:$CU$293,0)),0,1)</f>
        <v>0</v>
      </c>
      <c r="DO18" s="99">
        <f>IF(ISNA(MATCH(DH18,'Overlap Study'!$CG$288:$CG$293,0)),0,1)</f>
        <v>0</v>
      </c>
      <c r="DP18" s="97">
        <f>IF(ISNA(MATCH(DH18,'Overlap Study'!$BU$288:$BU$293,0)),0,1)</f>
        <v>0</v>
      </c>
      <c r="DQ18" s="97">
        <f>IF(ISNA(MATCH(DH18,'Overlap Study'!$BJ$288:$BJ$293,0)),0,1)</f>
        <v>1</v>
      </c>
      <c r="DR18" s="97">
        <f>IF(ISNA(MATCH(DH18,'Overlap Study'!$AZ$288:$AZ$293,0)),0,1)</f>
        <v>0</v>
      </c>
      <c r="DS18" s="97">
        <f>IF(ISNA(MATCH(DH18,'Overlap Study'!$AT$288:$AT$293,0)),0,1)</f>
        <v>0</v>
      </c>
      <c r="DT18" s="97">
        <f>IF(ISNA(MATCH(DH18,'Overlap Study'!$AN$288:$AN$293,0)),0,1)</f>
        <v>0</v>
      </c>
      <c r="DU18" s="106">
        <f>IF(ISNA(MATCH(DH18,'Overlap Study'!$AH$288:$AH$293,0)),0,1)</f>
        <v>0</v>
      </c>
      <c r="DV18" s="97">
        <f>IF(ISNA(MATCH(DH18,'Overlap Study'!$AB$288:$AB$293,0)),0,1)</f>
        <v>0</v>
      </c>
      <c r="DW18" s="97">
        <f>IF(ISNA(MATCH(DH18,'Overlap Study'!$V$288:$V$293,0)),0,1)</f>
        <v>0</v>
      </c>
      <c r="DX18" s="97">
        <f>IF(ISNA(MATCH(DH18,'Overlap Study'!$P$288:$P$293,0)),0,1)</f>
        <v>0</v>
      </c>
      <c r="DY18" s="97"/>
      <c r="DZ18" s="106"/>
      <c r="EB18" s="98"/>
      <c r="EE18" s="194">
        <v>469</v>
      </c>
      <c r="EF18" s="207">
        <f>SUM(EG18:ER18)</f>
        <v>1</v>
      </c>
      <c r="EG18" s="97">
        <f>IF(ISNA(MATCH($EE18,'Overlap Study'!$FL$323:$FL$330,0)),0,1)</f>
        <v>0</v>
      </c>
      <c r="EH18" s="97">
        <f>IF(ISNA(MATCH($EE18,'Overlap Study'!$EU$323:$EU$330,0)),0,1)</f>
        <v>0</v>
      </c>
      <c r="EI18" s="97">
        <f>IF(ISNA(MATCH($EE18,'Overlap Study'!$EC$186:$EC$200,0)),0,1)</f>
        <v>1</v>
      </c>
      <c r="EJ18" s="97">
        <f>IF(ISNA(MATCH($EE18,'Overlap Study'!$DJ$300:$DJ$302,0)),0,1)</f>
        <v>0</v>
      </c>
      <c r="EK18" s="99">
        <f>IF(ISNA(MATCH($EE18,'Overlap Study'!$CU$300:$CU$302,0)),0,1)</f>
        <v>0</v>
      </c>
      <c r="EL18" s="99">
        <f>IF(ISNA(MATCH($EE18,'Overlap Study'!$CG$300:$CG$302,0)),0,1)</f>
        <v>0</v>
      </c>
      <c r="EM18" s="97">
        <f>IF(ISNA(MATCH(EE18,'Overlap Study'!$BU$300:$BU$302,0)),0,1)</f>
        <v>0</v>
      </c>
      <c r="EN18" s="97">
        <f>IF(ISNA(MATCH(EE18,'Overlap Study'!$BJ$300:$BJ$302,0)),0,1)</f>
        <v>0</v>
      </c>
      <c r="EO18" s="97">
        <f>IF(ISNA(MATCH(EE18,'Overlap Study'!$AZ$300:$AZ$302,0)),0,1)</f>
        <v>0</v>
      </c>
      <c r="EP18" s="97">
        <f>IF(ISNA(MATCH(EE18,'Overlap Study'!$AT$300:$AT$302,0)),0,1)</f>
        <v>0</v>
      </c>
      <c r="EQ18" s="97">
        <f>IF(ISNA(MATCH(EE18,'Overlap Study'!$AN$300:$AN$302,0)),0,1)</f>
        <v>0</v>
      </c>
      <c r="ER18" s="97">
        <f>IF(ISNA(MATCH(EE18,'Overlap Study'!$AH$300:$AH$302,0)),0,1)</f>
        <v>0</v>
      </c>
      <c r="ES18" s="110">
        <f>IF(ISNA(MATCH($EE18,'Overlap Study'!$AB$300:$AB$302,0)),0,1)</f>
        <v>0</v>
      </c>
      <c r="ET18" s="97">
        <f>IF(ISNA(MATCH($EE18,'Overlap Study'!$V$300:$V$302,0)),0,1)</f>
        <v>1</v>
      </c>
      <c r="EU18" s="97">
        <f>IF(ISNA(MATCH($EE18,'Overlap Study'!$P$300:$P$302,0)),0,1)</f>
        <v>0</v>
      </c>
      <c r="EV18" s="97"/>
      <c r="EW18" s="106"/>
    </row>
    <row r="19" spans="1:154" ht="13" x14ac:dyDescent="0.3">
      <c r="A19" s="98"/>
      <c r="B19" s="203"/>
      <c r="C19" s="108"/>
      <c r="E19" s="151"/>
      <c r="F19" s="1"/>
      <c r="L19" s="116">
        <f t="shared" si="2"/>
        <v>18</v>
      </c>
      <c r="M19">
        <f t="shared" si="1"/>
        <v>13</v>
      </c>
      <c r="N19" s="207">
        <v>25</v>
      </c>
      <c r="O19" s="99">
        <f>SUM(P19:AA19)</f>
        <v>9</v>
      </c>
      <c r="P19" s="110">
        <f>IF(ISNA(MATCH(N19,'Overlap Study'!FF$62:FF$317,0)),0,1)</f>
        <v>1</v>
      </c>
      <c r="Q19" s="97">
        <f>IF(ISNA(MATCH(N19,'Overlap Study'!EO$62:EO$317,0)),0,1)</f>
        <v>0</v>
      </c>
      <c r="R19" s="97">
        <f>IF(ISNA(MATCH(N19,'Overlap Study'!DY$62:DY$174,0)),0,1)</f>
        <v>1</v>
      </c>
      <c r="S19" s="97">
        <f>IF(ISNA(MATCH(N19,'Overlap Study'!DJ$62:DJ$157,0)),0,1)</f>
        <v>0</v>
      </c>
      <c r="T19" s="99">
        <f>IF(ISNA(MATCH(N19,'Overlap Study'!CU$62:CU$157,0)),0,1)</f>
        <v>1</v>
      </c>
      <c r="U19" s="99">
        <f>IF(ISNA(MATCH(N19,'Overlap Study'!CG$62:CG$157,0)),0,1)</f>
        <v>1</v>
      </c>
      <c r="V19" s="97">
        <f>IF(ISNA(MATCH(N19,'Overlap Study'!BU$62:BU$157,0)),0,1)</f>
        <v>1</v>
      </c>
      <c r="W19" s="97">
        <f>IF(ISNA(MATCH(N19,'Overlap Study'!BJ$62:BJ$157,0)),0,1)</f>
        <v>1</v>
      </c>
      <c r="X19" s="97">
        <f>IF(ISNA(MATCH($N19,'Overlap Study'!AZ$62:AZ$157,0)),0,1)</f>
        <v>1</v>
      </c>
      <c r="Y19" s="97">
        <f>IF(ISNA(MATCH($N19,'Overlap Study'!AT$62:AT$157,0)),0,1)</f>
        <v>1</v>
      </c>
      <c r="Z19" s="97">
        <f>IF(ISNA(MATCH($N19,'Overlap Study'!AN$62:AN$157,0)),0,1)</f>
        <v>1</v>
      </c>
      <c r="AA19" s="97">
        <f>IF(ISNA(MATCH($N19,'Overlap Study'!AH$62:AH$157,0)),0,1)</f>
        <v>0</v>
      </c>
      <c r="AB19" s="110">
        <f>IF(ISNA(MATCH($N19,'Overlap Study'!AB$62:AB$157,0)),0,1)</f>
        <v>0</v>
      </c>
      <c r="AC19" s="97">
        <f>IF(ISNA(MATCH($N19,'Overlap Study'!V$62:V$157,0)),0,1)</f>
        <v>1</v>
      </c>
      <c r="AD19" s="97">
        <f>IF(ISNA(MATCH($N19,'Overlap Study'!P$62:P$157,0)),0,1)</f>
        <v>1</v>
      </c>
      <c r="AE19" s="97">
        <f>IF(ISNA(MATCH($N19,'Overlap Study'!H$53:H$132,0)),0,1)</f>
        <v>1</v>
      </c>
      <c r="AF19" s="106">
        <f>IF(ISNA(MATCH($N19,'Overlap Study'!B$53:B$100,0)),0,1)</f>
        <v>1</v>
      </c>
      <c r="AH19" s="98"/>
      <c r="AJ19" s="162">
        <v>16</v>
      </c>
      <c r="AK19" s="105">
        <f>SUM(AL19:AW19)</f>
        <v>5</v>
      </c>
      <c r="AL19" s="110">
        <f>IF(ISNA(MATCH($AJ19,'Overlap Study'!$FG$323:$FG$454,0)),0,1)</f>
        <v>0</v>
      </c>
      <c r="AM19" s="97">
        <f>IF(ISNA(MATCH($AJ19,'Overlap Study'!$EP$323:$EP$454,0)),0,1)</f>
        <v>1</v>
      </c>
      <c r="AN19" s="97">
        <f>IF(ISNA(MATCH($AJ19,'Overlap Study'!$DY$186:$DY$245,0)),0,1)</f>
        <v>0</v>
      </c>
      <c r="AO19" s="97">
        <f>IF(ISNA(MATCH($AJ19,'Overlap Study'!$DJ$186:$DJ$233,0)),0,1)</f>
        <v>0</v>
      </c>
      <c r="AP19" s="99">
        <f>IF(ISNA(MATCH($AJ19,'Overlap Study'!$CU$186:$CU$233,0)),0,1)</f>
        <v>1</v>
      </c>
      <c r="AQ19" s="99">
        <f>IF(ISNA(MATCH($AJ19,'Overlap Study'!$CG$186:$CG$233,0)),0,1)</f>
        <v>0</v>
      </c>
      <c r="AR19" s="97">
        <f>IF(ISNA(MATCH($AJ19,'Overlap Study'!$BU$186:$BU$233,0)),0,1)</f>
        <v>1</v>
      </c>
      <c r="AS19" s="97">
        <f>IF(ISNA(MATCH(AJ19,'Overlap Study'!BJ$186:BJ$233,0)),0,1)</f>
        <v>0</v>
      </c>
      <c r="AT19" s="97">
        <f>IF(ISNA(MATCH($AJ19,'Overlap Study'!AZ$186:AZ$233,0)),0,1)</f>
        <v>1</v>
      </c>
      <c r="AU19" s="97">
        <f>IF(ISNA(MATCH($AJ19,'Overlap Study'!AT$186:AT$233,0)),0,1)</f>
        <v>0</v>
      </c>
      <c r="AV19" s="97">
        <f>IF(ISNA(MATCH($AJ19,'Overlap Study'!AN$186:AN$233,0)),0,1)</f>
        <v>0</v>
      </c>
      <c r="AW19" s="106">
        <f>IF(ISNA(MATCH($AJ19,'Overlap Study'!AH$186:AH$233,0)),0,1)</f>
        <v>1</v>
      </c>
      <c r="AX19" s="97">
        <f>IF(ISNA(MATCH(AJ19,'Overlap Study'!$AB$186:$AB$233,0)),0,1)</f>
        <v>1</v>
      </c>
      <c r="AY19" s="97">
        <f>IF(ISNA(MATCH($AJ19,'Overlap Study'!$V$186:$V$233,0)),0,1)</f>
        <v>1</v>
      </c>
      <c r="AZ19" s="97">
        <f>IF(ISNA(MATCH($AJ19,'Overlap Study'!$P$186:$P$233,0)),0,1)</f>
        <v>1</v>
      </c>
      <c r="BA19" s="97"/>
      <c r="BB19" s="106"/>
      <c r="BD19" s="98"/>
      <c r="BF19" s="97"/>
      <c r="BG19" s="131">
        <v>111</v>
      </c>
      <c r="BH19" s="459">
        <f>SUM(BI19:BT19)</f>
        <v>3</v>
      </c>
      <c r="BI19" s="110">
        <f>IF(ISNA(MATCH($BG19,'Overlap Study'!$FH$323:$FH$400,0)),0,1)</f>
        <v>0</v>
      </c>
      <c r="BJ19" s="97">
        <f>IF(ISNA(MATCH($BG19,'Overlap Study'!$EQ$323:$EQ$400,0)),0,1)</f>
        <v>0</v>
      </c>
      <c r="BK19" s="97">
        <f>IF(ISNA(MATCH($BG19,'Overlap Study'!$DZ$186:$DZ$240,0)),0,1)</f>
        <v>0</v>
      </c>
      <c r="BL19" s="97">
        <f>IF(ISNA(MATCH(BG19,'Overlap Study'!$DJ$240:$DJ$263,0)),0,1)</f>
        <v>0</v>
      </c>
      <c r="BM19" s="99">
        <f>IF(ISNA(MATCH(BG19,'Overlap Study'!$CU$240:$CU$263,0)),0,1)</f>
        <v>0</v>
      </c>
      <c r="BN19" s="99">
        <f>IF(ISNA(MATCH(BG19,'Overlap Study'!$CG$240:$CG$263,0)),0,1)</f>
        <v>1</v>
      </c>
      <c r="BO19" s="97">
        <f>IF(ISNA(MATCH(BG19,'Overlap Study'!$BU$240:$BU$263,0)),0,1)</f>
        <v>0</v>
      </c>
      <c r="BP19" s="97">
        <f>IF(ISNA(MATCH(BG19,'Overlap Study'!$BJ$240:$BJ$263,0)),0,1)</f>
        <v>1</v>
      </c>
      <c r="BQ19" s="97">
        <f>IF(ISNA(MATCH(BG19,'Overlap Study'!$AZ$240:$AZ$263,0)),0,1)</f>
        <v>0</v>
      </c>
      <c r="BR19" s="97">
        <f>IF(ISNA(MATCH(BG19,'Overlap Study'!$AT$240:$AT$263,0)),0,1)</f>
        <v>0</v>
      </c>
      <c r="BS19" s="97">
        <f>IF(ISNA(MATCH(BG19,'Overlap Study'!$AN$240:$AN$263,0)),0,1)</f>
        <v>1</v>
      </c>
      <c r="BT19" s="106">
        <f>IF(ISNA(MATCH(BG19,'Overlap Study'!$AH$240:$AH$263,0)),0,1)</f>
        <v>0</v>
      </c>
      <c r="BU19" s="110">
        <f>IF(ISNA(MATCH(BG19,'Overlap Study'!$AB$240:$AB$263,0)),0,1)</f>
        <v>0</v>
      </c>
      <c r="BV19" s="97">
        <f>IF(ISNA(MATCH(BG19,'Overlap Study'!$V$240:$V$263,0)),0,1)</f>
        <v>1</v>
      </c>
      <c r="BW19" s="97">
        <f>IF(ISNA(MATCH(BG19,'Overlap Study'!$P$240:$P$263,0)),0,1)</f>
        <v>0</v>
      </c>
      <c r="BX19" s="97"/>
      <c r="BY19" s="106"/>
      <c r="BZ19">
        <f>INDEX($N$2:$O$411,MATCH(BG19,$N$2:$N$411,0),2)</f>
        <v>11</v>
      </c>
      <c r="CC19" s="97"/>
      <c r="CD19" s="485">
        <v>111</v>
      </c>
      <c r="CE19" s="459">
        <f>SUM(CF19:CQ19)</f>
        <v>2</v>
      </c>
      <c r="CF19" s="97">
        <f>IF(ISNA(MATCH(CD19,'Overlap Study'!$FI$323:$FI$400,0)),0,1)</f>
        <v>0</v>
      </c>
      <c r="CG19" s="97">
        <f>IF(ISNA(MATCH(CD19,'Overlap Study'!$ER$323:$ER$400,0)),0,1)</f>
        <v>0</v>
      </c>
      <c r="CH19" s="97">
        <f>IF(ISNA(MATCH(CD19,'Overlap Study'!$EA$186:$EA$240,0)),0,1)</f>
        <v>0</v>
      </c>
      <c r="CI19" s="97">
        <f>IF(ISNA(MATCH(CD19,'Overlap Study'!$DJ$270:$DJ$281,0)),0,1)</f>
        <v>0</v>
      </c>
      <c r="CJ19" s="99">
        <f>IF(ISNA(MATCH(CD19,'Overlap Study'!$CU$270:$CU$281,0)),0,1)</f>
        <v>0</v>
      </c>
      <c r="CK19" s="99">
        <f>IF(ISNA(MATCH(CD19,'Overlap Study'!$CG$270:$CG$281,0)),0,1)</f>
        <v>1</v>
      </c>
      <c r="CL19" s="97">
        <f>IF(ISNA(MATCH(CD19,'Overlap Study'!$BU$270:$BU$281,0)),0,1)</f>
        <v>0</v>
      </c>
      <c r="CM19" s="97">
        <f>IF(ISNA(MATCH(CD19,'Overlap Study'!$BJ$270:$BJ$281,0)),0,1)</f>
        <v>1</v>
      </c>
      <c r="CN19" s="97">
        <f>IF(ISNA(MATCH(CD19,'Overlap Study'!$AZ$270:$AZ$281,0)),0,1)</f>
        <v>0</v>
      </c>
      <c r="CO19" s="97">
        <f>IF(ISNA(MATCH(CD19,'Overlap Study'!$AT$270:$AT$281,0)),0,1)</f>
        <v>0</v>
      </c>
      <c r="CP19" s="97">
        <f>IF(ISNA(MATCH(CD19,'Overlap Study'!$AN$270:$AN$281,0)),0,1)</f>
        <v>0</v>
      </c>
      <c r="CQ19" s="106">
        <f>IF(ISNA(MATCH(CD19,'Overlap Study'!$AH$270:$AH$281,0)),0,1)</f>
        <v>0</v>
      </c>
      <c r="CR19" s="110">
        <f>IF(ISNA(MATCH($CD19,'Overlap Study'!$AB$270:$AB$281,0)),0,1)</f>
        <v>0</v>
      </c>
      <c r="CS19" s="97">
        <f>IF(ISNA(MATCH($CD19,'Overlap Study'!$V$270:$V$281,0)),0,1)</f>
        <v>1</v>
      </c>
      <c r="CT19" s="97">
        <f>IF(ISNA(MATCH($CD19,'Overlap Study'!$P$270:$P$281,0)),0,1)</f>
        <v>0</v>
      </c>
      <c r="CU19" s="97"/>
      <c r="CV19" s="106"/>
      <c r="CW19">
        <f t="shared" si="0"/>
        <v>11</v>
      </c>
      <c r="CY19" s="10"/>
      <c r="DA19" s="162">
        <v>2056</v>
      </c>
      <c r="DB19" s="207">
        <f>SUM(DC19:DD19)</f>
        <v>1</v>
      </c>
      <c r="DC19" s="97">
        <f>IF(ISNA(MATCH(DA19,'Overlap Study'!$FJ$323:$FJ$350,0)),0,1)</f>
        <v>1</v>
      </c>
      <c r="DD19" s="106">
        <f>IF(ISNA(MATCH(DA19,'Overlap Study'!$ES$323:$ES$350,0)),0,1)</f>
        <v>0</v>
      </c>
      <c r="DF19" s="10"/>
      <c r="DG19" s="10"/>
      <c r="DH19" s="162">
        <v>71</v>
      </c>
      <c r="DI19" s="105">
        <f>SUM(DJ19:DU19)</f>
        <v>1</v>
      </c>
      <c r="DJ19" s="110">
        <f>IF(ISNA(MATCH(DH19,'Overlap Study'!$FK$323:$FK$340,0)),0,1)</f>
        <v>0</v>
      </c>
      <c r="DK19" s="97">
        <f>IF(ISNA(MATCH(DH19,'Overlap Study'!$ET$323:$ET$340,0)),0,1)</f>
        <v>0</v>
      </c>
      <c r="DL19" s="97">
        <f>IF(ISNA(MATCH(DH19,'Overlap Study'!$EB$186:$EB$200,0)),0,1)</f>
        <v>0</v>
      </c>
      <c r="DM19" s="97">
        <f>IF(ISNA(MATCH(DH19,'Overlap Study'!$DJ$288:$DJ$293,0)),0,1)</f>
        <v>0</v>
      </c>
      <c r="DN19" s="99">
        <f>IF(ISNA(MATCH(DH19,'Overlap Study'!$CU$288:$CU$293,0)),0,1)</f>
        <v>0</v>
      </c>
      <c r="DO19" s="99">
        <f>IF(ISNA(MATCH(DH19,'Overlap Study'!$CG$288:$CG$293,0)),0,1)</f>
        <v>0</v>
      </c>
      <c r="DP19" s="97">
        <f>IF(ISNA(MATCH(DH19,'Overlap Study'!$BU$288:$BU$293,0)),0,1)</f>
        <v>0</v>
      </c>
      <c r="DQ19" s="97">
        <f>IF(ISNA(MATCH(DH19,'Overlap Study'!$BJ$288:$BJ$293,0)),0,1)</f>
        <v>0</v>
      </c>
      <c r="DR19" s="97">
        <f>IF(ISNA(MATCH(DH19,'Overlap Study'!$AZ$288:$AZ$293,0)),0,1)</f>
        <v>0</v>
      </c>
      <c r="DS19" s="97">
        <f>IF(ISNA(MATCH(DH19,'Overlap Study'!$AT$288:$AT$293,0)),0,1)</f>
        <v>1</v>
      </c>
      <c r="DT19" s="97">
        <f>IF(ISNA(MATCH(DH19,'Overlap Study'!$AN$288:$AN$293,0)),0,1)</f>
        <v>0</v>
      </c>
      <c r="DU19" s="106">
        <f>IF(ISNA(MATCH(DH19,'Overlap Study'!$AH$288:$AH$293,0)),0,1)</f>
        <v>0</v>
      </c>
      <c r="DV19" s="97">
        <f>IF(ISNA(MATCH(DH19,'Overlap Study'!$AB$288:$AB$293,0)),0,1)</f>
        <v>1</v>
      </c>
      <c r="DW19" s="97">
        <f>IF(ISNA(MATCH(DH19,'Overlap Study'!$V$288:$V$293,0)),0,1)</f>
        <v>0</v>
      </c>
      <c r="DX19" s="97">
        <f>IF(ISNA(MATCH(DH19,'Overlap Study'!$P$288:$P$293,0)),0,1)</f>
        <v>1</v>
      </c>
      <c r="DY19" s="97"/>
      <c r="DZ19" s="106"/>
      <c r="EB19" s="98"/>
      <c r="EE19" s="162">
        <v>503</v>
      </c>
      <c r="EF19" s="207">
        <f>SUM(EG19:ER19)</f>
        <v>1</v>
      </c>
      <c r="EG19" s="97">
        <f>IF(ISNA(MATCH($EE19,'Overlap Study'!$FL$323:$FL$330,0)),0,1)</f>
        <v>0</v>
      </c>
      <c r="EH19" s="97">
        <f>IF(ISNA(MATCH($EE19,'Overlap Study'!$EU$323:$EU$330,0)),0,1)</f>
        <v>0</v>
      </c>
      <c r="EI19" s="97">
        <f>IF(ISNA(MATCH($EE19,'Overlap Study'!$EC$186:$EC$200,0)),0,1)</f>
        <v>0</v>
      </c>
      <c r="EJ19" s="97">
        <f>IF(ISNA(MATCH($EE19,'Overlap Study'!$DJ$300:$DJ$302,0)),0,1)</f>
        <v>0</v>
      </c>
      <c r="EK19" s="99">
        <f>IF(ISNA(MATCH($EE19,'Overlap Study'!$CU$300:$CU$302,0)),0,1)</f>
        <v>0</v>
      </c>
      <c r="EL19" s="99">
        <f>IF(ISNA(MATCH($EE19,'Overlap Study'!$CG$300:$CG$302,0)),0,1)</f>
        <v>0</v>
      </c>
      <c r="EM19" s="97">
        <f>IF(ISNA(MATCH(EE19,'Overlap Study'!$BU$300:$BU$302,0)),0,1)</f>
        <v>0</v>
      </c>
      <c r="EN19" s="97">
        <f>IF(ISNA(MATCH(EE19,'Overlap Study'!$BJ$300:$BJ$302,0)),0,1)</f>
        <v>0</v>
      </c>
      <c r="EO19" s="97">
        <f>IF(ISNA(MATCH(EE19,'Overlap Study'!$AZ$300:$AZ$302,0)),0,1)</f>
        <v>0</v>
      </c>
      <c r="EP19" s="97">
        <f>IF(ISNA(MATCH(EE19,'Overlap Study'!$AT$300:$AT$302,0)),0,1)</f>
        <v>0</v>
      </c>
      <c r="EQ19" s="97">
        <f>IF(ISNA(MATCH(EE19,'Overlap Study'!$AN$300:$AN$302,0)),0,1)</f>
        <v>0</v>
      </c>
      <c r="ER19" s="97">
        <f>IF(ISNA(MATCH(EE19,'Overlap Study'!$AH$300:$AH$302,0)),0,1)</f>
        <v>1</v>
      </c>
      <c r="ES19" s="110">
        <f>IF(ISNA(MATCH($EE19,'Overlap Study'!$AB$300:$AB$302,0)),0,1)</f>
        <v>0</v>
      </c>
      <c r="ET19" s="97">
        <f>IF(ISNA(MATCH($EE19,'Overlap Study'!$V$300:$V$302,0)),0,1)</f>
        <v>0</v>
      </c>
      <c r="EU19" s="97">
        <f>IF(ISNA(MATCH($EE19,'Overlap Study'!$P$300:$P$302,0)),0,1)</f>
        <v>0</v>
      </c>
      <c r="EV19" s="97"/>
      <c r="EW19" s="106"/>
    </row>
    <row r="20" spans="1:154" ht="13" x14ac:dyDescent="0.3">
      <c r="A20" s="98"/>
      <c r="B20" s="203"/>
      <c r="C20" s="108"/>
      <c r="E20" s="98"/>
      <c r="F20" s="1"/>
      <c r="L20" s="116">
        <f t="shared" si="2"/>
        <v>19</v>
      </c>
      <c r="M20">
        <f t="shared" si="1"/>
        <v>9</v>
      </c>
      <c r="N20" s="207">
        <v>234</v>
      </c>
      <c r="O20" s="99">
        <f>SUM(P20:AA20)</f>
        <v>9</v>
      </c>
      <c r="P20" s="110">
        <f>IF(ISNA(MATCH(N20,'Overlap Study'!FF$62:FF$317,0)),0,1)</f>
        <v>0</v>
      </c>
      <c r="Q20" s="97">
        <f>IF(ISNA(MATCH(N20,'Overlap Study'!EO$62:EO$317,0)),0,1)</f>
        <v>1</v>
      </c>
      <c r="R20" s="97">
        <f>IF(ISNA(MATCH(N20,'Overlap Study'!DY$62:DY$174,0)),0,1)</f>
        <v>0</v>
      </c>
      <c r="S20" s="97">
        <f>IF(ISNA(MATCH(N20,'Overlap Study'!DJ$62:DJ$157,0)),0,1)</f>
        <v>1</v>
      </c>
      <c r="T20" s="99">
        <f>IF(ISNA(MATCH(N20,'Overlap Study'!CU$62:CU$157,0)),0,1)</f>
        <v>1</v>
      </c>
      <c r="U20" s="99">
        <f>IF(ISNA(MATCH(N20,'Overlap Study'!CG$62:CG$157,0)),0,1)</f>
        <v>1</v>
      </c>
      <c r="V20" s="97">
        <f>IF(ISNA(MATCH(N20,'Overlap Study'!BU$62:BU$157,0)),0,1)</f>
        <v>1</v>
      </c>
      <c r="W20" s="97">
        <f>IF(ISNA(MATCH(N20,'Overlap Study'!BJ$62:BJ$157,0)),0,1)</f>
        <v>1</v>
      </c>
      <c r="X20" s="97">
        <f>IF(ISNA(MATCH($N20,'Overlap Study'!AZ$62:AZ$157,0)),0,1)</f>
        <v>0</v>
      </c>
      <c r="Y20" s="97">
        <f>IF(ISNA(MATCH($N20,'Overlap Study'!AT$62:AT$157,0)),0,1)</f>
        <v>1</v>
      </c>
      <c r="Z20" s="97">
        <f>IF(ISNA(MATCH($N20,'Overlap Study'!AN$62:AN$157,0)),0,1)</f>
        <v>1</v>
      </c>
      <c r="AA20" s="97">
        <f>IF(ISNA(MATCH($N20,'Overlap Study'!AH$62:AH$157,0)),0,1)</f>
        <v>1</v>
      </c>
      <c r="AB20" s="110">
        <f>IF(ISNA(MATCH($N20,'Overlap Study'!AB$62:AB$157,0)),0,1)</f>
        <v>0</v>
      </c>
      <c r="AC20" s="97">
        <f>IF(ISNA(MATCH($N20,'Overlap Study'!V$62:V$157,0)),0,1)</f>
        <v>0</v>
      </c>
      <c r="AD20" s="97">
        <f>IF(ISNA(MATCH($N20,'Overlap Study'!P$62:P$157,0)),0,1)</f>
        <v>0</v>
      </c>
      <c r="AE20" s="97">
        <f>IF(ISNA(MATCH($N20,'Overlap Study'!H$53:H$132,0)),0,1)</f>
        <v>0</v>
      </c>
      <c r="AF20" s="106">
        <f>IF(ISNA(MATCH($N20,'Overlap Study'!B$53:B$100,0)),0,1)</f>
        <v>0</v>
      </c>
      <c r="AH20" s="98"/>
      <c r="AJ20" s="162">
        <v>85</v>
      </c>
      <c r="AK20" s="105">
        <f>SUM(AL20:AW20)</f>
        <v>5</v>
      </c>
      <c r="AL20" s="110">
        <f>IF(ISNA(MATCH($AJ20,'Overlap Study'!$FG$323:$FG$454,0)),0,1)</f>
        <v>1</v>
      </c>
      <c r="AM20" s="97">
        <f>IF(ISNA(MATCH($AJ20,'Overlap Study'!$EP$323:$EP$454,0)),0,1)</f>
        <v>1</v>
      </c>
      <c r="AN20" s="97">
        <f>IF(ISNA(MATCH($AJ20,'Overlap Study'!$DY$186:$DY$245,0)),0,1)</f>
        <v>0</v>
      </c>
      <c r="AO20" s="97">
        <f>IF(ISNA(MATCH($AJ20,'Overlap Study'!$DJ$186:$DJ$233,0)),0,1)</f>
        <v>0</v>
      </c>
      <c r="AP20" s="99">
        <f>IF(ISNA(MATCH($AJ20,'Overlap Study'!$CU$186:$CU$233,0)),0,1)</f>
        <v>0</v>
      </c>
      <c r="AQ20" s="99">
        <f>IF(ISNA(MATCH($AJ20,'Overlap Study'!$CG$186:$CG$233,0)),0,1)</f>
        <v>0</v>
      </c>
      <c r="AR20" s="97">
        <f>IF(ISNA(MATCH($AJ20,'Overlap Study'!$BU$186:$BU$233,0)),0,1)</f>
        <v>0</v>
      </c>
      <c r="AS20" s="97">
        <f>IF(ISNA(MATCH(AJ20,'Overlap Study'!BJ$186:BJ$233,0)),0,1)</f>
        <v>1</v>
      </c>
      <c r="AT20" s="97">
        <f>IF(ISNA(MATCH($AJ20,'Overlap Study'!AZ$186:AZ$233,0)),0,1)</f>
        <v>0</v>
      </c>
      <c r="AU20" s="97">
        <f>IF(ISNA(MATCH($AJ20,'Overlap Study'!AT$186:AT$233,0)),0,1)</f>
        <v>1</v>
      </c>
      <c r="AV20" s="97">
        <f>IF(ISNA(MATCH($AJ20,'Overlap Study'!AN$186:AN$233,0)),0,1)</f>
        <v>0</v>
      </c>
      <c r="AW20" s="106">
        <f>IF(ISNA(MATCH($AJ20,'Overlap Study'!AH$186:AH$233,0)),0,1)</f>
        <v>1</v>
      </c>
      <c r="AX20" s="97">
        <f>IF(ISNA(MATCH(AJ20,'Overlap Study'!$AB$186:$AB$233,0)),0,1)</f>
        <v>0</v>
      </c>
      <c r="AY20" s="97">
        <f>IF(ISNA(MATCH($AJ20,'Overlap Study'!$V$186:$V$233,0)),0,1)</f>
        <v>0</v>
      </c>
      <c r="AZ20" s="97">
        <f>IF(ISNA(MATCH($AJ20,'Overlap Study'!$P$186:$P$233,0)),0,1)</f>
        <v>0</v>
      </c>
      <c r="BA20" s="97"/>
      <c r="BB20" s="106"/>
      <c r="BD20" s="98"/>
      <c r="BF20" s="97"/>
      <c r="BG20" s="131">
        <v>118</v>
      </c>
      <c r="BH20" s="459">
        <f>SUM(BI20:BT20)</f>
        <v>3</v>
      </c>
      <c r="BI20" s="110">
        <f>IF(ISNA(MATCH($BG20,'Overlap Study'!$FH$323:$FH$400,0)),0,1)</f>
        <v>0</v>
      </c>
      <c r="BJ20" s="97">
        <f>IF(ISNA(MATCH($BG20,'Overlap Study'!$EQ$323:$EQ$400,0)),0,1)</f>
        <v>1</v>
      </c>
      <c r="BK20" s="97">
        <f>IF(ISNA(MATCH($BG20,'Overlap Study'!$DZ$186:$DZ$240,0)),0,1)</f>
        <v>0</v>
      </c>
      <c r="BL20" s="97">
        <f>IF(ISNA(MATCH(BG20,'Overlap Study'!$DJ$240:$DJ$263,0)),0,1)</f>
        <v>0</v>
      </c>
      <c r="BM20" s="99">
        <f>IF(ISNA(MATCH(BG20,'Overlap Study'!$CU$240:$CU$263,0)),0,1)</f>
        <v>1</v>
      </c>
      <c r="BN20" s="99">
        <f>IF(ISNA(MATCH(BG20,'Overlap Study'!$CG$240:$CG$263,0)),0,1)</f>
        <v>0</v>
      </c>
      <c r="BO20" s="97">
        <f>IF(ISNA(MATCH(BG20,'Overlap Study'!$BU$240:$BU$263,0)),0,1)</f>
        <v>0</v>
      </c>
      <c r="BP20" s="97">
        <f>IF(ISNA(MATCH(BG20,'Overlap Study'!$BJ$240:$BJ$263,0)),0,1)</f>
        <v>1</v>
      </c>
      <c r="BQ20" s="97">
        <f>IF(ISNA(MATCH(BG20,'Overlap Study'!$AZ$240:$AZ$263,0)),0,1)</f>
        <v>0</v>
      </c>
      <c r="BR20" s="97">
        <f>IF(ISNA(MATCH(BG20,'Overlap Study'!$AT$240:$AT$263,0)),0,1)</f>
        <v>0</v>
      </c>
      <c r="BS20" s="97">
        <f>IF(ISNA(MATCH(BG20,'Overlap Study'!$AN$240:$AN$263,0)),0,1)</f>
        <v>0</v>
      </c>
      <c r="BT20" s="106">
        <f>IF(ISNA(MATCH(BG20,'Overlap Study'!$AH$240:$AH$263,0)),0,1)</f>
        <v>0</v>
      </c>
      <c r="BU20" s="110">
        <f>IF(ISNA(MATCH(BG20,'Overlap Study'!$AB$240:$AB$263,0)),0,1)</f>
        <v>0</v>
      </c>
      <c r="BV20" s="97">
        <f>IF(ISNA(MATCH(BG20,'Overlap Study'!$V$240:$V$263,0)),0,1)</f>
        <v>0</v>
      </c>
      <c r="BW20" s="97">
        <f>IF(ISNA(MATCH(BG20,'Overlap Study'!$P$240:$P$263,0)),0,1)</f>
        <v>1</v>
      </c>
      <c r="BX20" s="97"/>
      <c r="BY20" s="106"/>
      <c r="BZ20">
        <f>INDEX($N$2:$O$411,MATCH(BG20,$N$2:$N$411,0),2)</f>
        <v>11</v>
      </c>
      <c r="CC20" s="97"/>
      <c r="CD20" s="485">
        <v>118</v>
      </c>
      <c r="CE20" s="459">
        <f>SUM(CF20:CQ20)</f>
        <v>2</v>
      </c>
      <c r="CF20" s="97">
        <f>IF(ISNA(MATCH(CD20,'Overlap Study'!$FI$323:$FI$400,0)),0,1)</f>
        <v>0</v>
      </c>
      <c r="CG20" s="97">
        <f>IF(ISNA(MATCH(CD20,'Overlap Study'!$ER$323:$ER$400,0)),0,1)</f>
        <v>1</v>
      </c>
      <c r="CH20" s="97">
        <f>IF(ISNA(MATCH(CD20,'Overlap Study'!$EA$186:$EA$240,0)),0,1)</f>
        <v>0</v>
      </c>
      <c r="CI20" s="97">
        <f>IF(ISNA(MATCH(CD20,'Overlap Study'!$DJ$270:$DJ$281,0)),0,1)</f>
        <v>0</v>
      </c>
      <c r="CJ20" s="99">
        <f>IF(ISNA(MATCH(CD20,'Overlap Study'!$CU$270:$CU$281,0)),0,1)</f>
        <v>1</v>
      </c>
      <c r="CK20" s="99">
        <f>IF(ISNA(MATCH(CD20,'Overlap Study'!$CG$270:$CG$281,0)),0,1)</f>
        <v>0</v>
      </c>
      <c r="CL20" s="97">
        <f>IF(ISNA(MATCH(CD20,'Overlap Study'!$BU$270:$BU$281,0)),0,1)</f>
        <v>0</v>
      </c>
      <c r="CM20" s="97">
        <f>IF(ISNA(MATCH(CD20,'Overlap Study'!$BJ$270:$BJ$281,0)),0,1)</f>
        <v>0</v>
      </c>
      <c r="CN20" s="97">
        <f>IF(ISNA(MATCH(CD20,'Overlap Study'!$AZ$270:$AZ$281,0)),0,1)</f>
        <v>0</v>
      </c>
      <c r="CO20" s="97">
        <f>IF(ISNA(MATCH(CD20,'Overlap Study'!$AT$270:$AT$281,0)),0,1)</f>
        <v>0</v>
      </c>
      <c r="CP20" s="97">
        <f>IF(ISNA(MATCH(CD20,'Overlap Study'!$AN$270:$AN$281,0)),0,1)</f>
        <v>0</v>
      </c>
      <c r="CQ20" s="106">
        <f>IF(ISNA(MATCH(CD20,'Overlap Study'!$AH$270:$AH$281,0)),0,1)</f>
        <v>0</v>
      </c>
      <c r="CR20" s="110">
        <f>IF(ISNA(MATCH($CD20,'Overlap Study'!$AB$270:$AB$281,0)),0,1)</f>
        <v>0</v>
      </c>
      <c r="CS20" s="97">
        <f>IF(ISNA(MATCH($CD20,'Overlap Study'!$V$270:$V$281,0)),0,1)</f>
        <v>0</v>
      </c>
      <c r="CT20" s="97">
        <f>IF(ISNA(MATCH($CD20,'Overlap Study'!$P$270:$P$281,0)),0,1)</f>
        <v>1</v>
      </c>
      <c r="CU20" s="97"/>
      <c r="CV20" s="106"/>
      <c r="CW20">
        <f t="shared" si="0"/>
        <v>11</v>
      </c>
      <c r="CY20" s="10"/>
      <c r="CZ20" s="10"/>
      <c r="DA20" s="162">
        <v>2338</v>
      </c>
      <c r="DB20" s="207">
        <f>SUM(DC20:DD20)</f>
        <v>1</v>
      </c>
      <c r="DC20" s="97">
        <f>IF(ISNA(MATCH(DA20,'Overlap Study'!$FJ$323:$FJ$350,0)),0,1)</f>
        <v>0</v>
      </c>
      <c r="DD20" s="106">
        <f>IF(ISNA(MATCH(DA20,'Overlap Study'!$ES$323:$ES$350,0)),0,1)</f>
        <v>1</v>
      </c>
      <c r="DF20" s="10"/>
      <c r="DG20" s="10"/>
      <c r="DH20" s="194">
        <v>74</v>
      </c>
      <c r="DI20" s="105">
        <f>SUM(DJ20:DU20)</f>
        <v>1</v>
      </c>
      <c r="DJ20" s="110">
        <f>IF(ISNA(MATCH(DH20,'Overlap Study'!$FK$323:$FK$340,0)),0,1)</f>
        <v>0</v>
      </c>
      <c r="DK20" s="97">
        <f>IF(ISNA(MATCH(DH20,'Overlap Study'!$ET$323:$ET$340,0)),0,1)</f>
        <v>0</v>
      </c>
      <c r="DL20" s="97">
        <f>IF(ISNA(MATCH(DH20,'Overlap Study'!$EB$186:$EB$200,0)),0,1)</f>
        <v>1</v>
      </c>
      <c r="DM20" s="97">
        <f>IF(ISNA(MATCH(DH20,'Overlap Study'!$DJ$288:$DJ$293,0)),0,1)</f>
        <v>0</v>
      </c>
      <c r="DN20" s="99">
        <f>IF(ISNA(MATCH(DH20,'Overlap Study'!$CU$288:$CU$293,0)),0,1)</f>
        <v>0</v>
      </c>
      <c r="DO20" s="99">
        <f>IF(ISNA(MATCH(DH20,'Overlap Study'!$CG$288:$CG$293,0)),0,1)</f>
        <v>0</v>
      </c>
      <c r="DP20" s="97">
        <f>IF(ISNA(MATCH(DH20,'Overlap Study'!$BU$288:$BU$293,0)),0,1)</f>
        <v>0</v>
      </c>
      <c r="DQ20" s="97">
        <f>IF(ISNA(MATCH(DH20,'Overlap Study'!$BJ$288:$BJ$293,0)),0,1)</f>
        <v>0</v>
      </c>
      <c r="DR20" s="97">
        <f>IF(ISNA(MATCH(DH20,'Overlap Study'!$AZ$288:$AZ$293,0)),0,1)</f>
        <v>0</v>
      </c>
      <c r="DS20" s="97">
        <f>IF(ISNA(MATCH(DH20,'Overlap Study'!$AT$288:$AT$293,0)),0,1)</f>
        <v>0</v>
      </c>
      <c r="DT20" s="97">
        <f>IF(ISNA(MATCH(DH20,'Overlap Study'!$AN$288:$AN$293,0)),0,1)</f>
        <v>0</v>
      </c>
      <c r="DU20" s="106">
        <f>IF(ISNA(MATCH(DH20,'Overlap Study'!$AH$288:$AH$293,0)),0,1)</f>
        <v>0</v>
      </c>
      <c r="DV20" s="97">
        <f>IF(ISNA(MATCH(DH20,'Overlap Study'!$AB$288:$AB$293,0)),0,1)</f>
        <v>0</v>
      </c>
      <c r="DW20" s="97">
        <f>IF(ISNA(MATCH(DH20,'Overlap Study'!$V$288:$V$293,0)),0,1)</f>
        <v>0</v>
      </c>
      <c r="DX20" s="97">
        <f>IF(ISNA(MATCH(DH20,'Overlap Study'!$P$288:$P$293,0)),0,1)</f>
        <v>0</v>
      </c>
      <c r="DY20" s="97"/>
      <c r="DZ20" s="106"/>
      <c r="EB20" s="98"/>
      <c r="EE20" s="162">
        <v>522</v>
      </c>
      <c r="EF20" s="207">
        <f>SUM(EG20:ER20)</f>
        <v>1</v>
      </c>
      <c r="EG20" s="97">
        <f>IF(ISNA(MATCH($EE20,'Overlap Study'!$FL$323:$FL$330,0)),0,1)</f>
        <v>0</v>
      </c>
      <c r="EH20" s="97">
        <f>IF(ISNA(MATCH($EE20,'Overlap Study'!$EU$323:$EU$330,0)),0,1)</f>
        <v>0</v>
      </c>
      <c r="EI20" s="97">
        <f>IF(ISNA(MATCH($EE20,'Overlap Study'!$EC$186:$EC$200,0)),0,1)</f>
        <v>0</v>
      </c>
      <c r="EJ20" s="97">
        <f>IF(ISNA(MATCH($EE20,'Overlap Study'!$DJ$300:$DJ$302,0)),0,1)</f>
        <v>0</v>
      </c>
      <c r="EK20" s="99">
        <f>IF(ISNA(MATCH($EE20,'Overlap Study'!$CU$300:$CU$302,0)),0,1)</f>
        <v>0</v>
      </c>
      <c r="EL20" s="99">
        <f>IF(ISNA(MATCH($EE20,'Overlap Study'!$CG$300:$CG$302,0)),0,1)</f>
        <v>0</v>
      </c>
      <c r="EM20" s="97">
        <f>IF(ISNA(MATCH(EE20,'Overlap Study'!$BU$300:$BU$302,0)),0,1)</f>
        <v>0</v>
      </c>
      <c r="EN20" s="97">
        <f>IF(ISNA(MATCH(EE20,'Overlap Study'!$BJ$300:$BJ$302,0)),0,1)</f>
        <v>0</v>
      </c>
      <c r="EO20" s="97">
        <f>IF(ISNA(MATCH(EE20,'Overlap Study'!$AZ$300:$AZ$302,0)),0,1)</f>
        <v>0</v>
      </c>
      <c r="EP20" s="97">
        <f>IF(ISNA(MATCH(EE20,'Overlap Study'!$AT$300:$AT$302,0)),0,1)</f>
        <v>0</v>
      </c>
      <c r="EQ20" s="97">
        <f>IF(ISNA(MATCH(EE20,'Overlap Study'!$AN$300:$AN$302,0)),0,1)</f>
        <v>1</v>
      </c>
      <c r="ER20" s="97">
        <f>IF(ISNA(MATCH(EE20,'Overlap Study'!$AH$300:$AH$302,0)),0,1)</f>
        <v>0</v>
      </c>
      <c r="ES20" s="110">
        <f>IF(ISNA(MATCH($EE20,'Overlap Study'!$AB$300:$AB$302,0)),0,1)</f>
        <v>0</v>
      </c>
      <c r="ET20" s="97">
        <f>IF(ISNA(MATCH($EE20,'Overlap Study'!$V$300:$V$302,0)),0,1)</f>
        <v>0</v>
      </c>
      <c r="EU20" s="97">
        <f>IF(ISNA(MATCH($EE20,'Overlap Study'!$P$300:$P$302,0)),0,1)</f>
        <v>0</v>
      </c>
      <c r="EV20" s="97"/>
      <c r="EW20" s="106"/>
    </row>
    <row r="21" spans="1:154" ht="13" x14ac:dyDescent="0.3">
      <c r="A21" s="151"/>
      <c r="B21" s="203"/>
      <c r="C21" s="108"/>
      <c r="E21" s="151"/>
      <c r="F21" s="1"/>
      <c r="L21" s="116">
        <f t="shared" si="2"/>
        <v>20</v>
      </c>
      <c r="M21">
        <f t="shared" si="1"/>
        <v>13</v>
      </c>
      <c r="N21" s="487">
        <v>330</v>
      </c>
      <c r="O21" s="99">
        <f>SUM(P21:AA21)</f>
        <v>9</v>
      </c>
      <c r="P21" s="110">
        <f>IF(ISNA(MATCH(N21,'Overlap Study'!FF$62:FF$317,0)),0,1)</f>
        <v>1</v>
      </c>
      <c r="Q21" s="97">
        <f>IF(ISNA(MATCH(N21,'Overlap Study'!EO$62:EO$317,0)),0,1)</f>
        <v>1</v>
      </c>
      <c r="R21" s="97">
        <f>IF(ISNA(MATCH(N21,'Overlap Study'!DY$62:DY$174,0)),0,1)</f>
        <v>1</v>
      </c>
      <c r="S21" s="97">
        <f>IF(ISNA(MATCH(N21,'Overlap Study'!DJ$62:DJ$157,0)),0,1)</f>
        <v>0</v>
      </c>
      <c r="T21" s="99">
        <f>IF(ISNA(MATCH(N21,'Overlap Study'!CU$62:CU$157,0)),0,1)</f>
        <v>1</v>
      </c>
      <c r="U21" s="99">
        <f>IF(ISNA(MATCH(N21,'Overlap Study'!CG$62:CG$157,0)),0,1)</f>
        <v>1</v>
      </c>
      <c r="V21" s="97">
        <f>IF(ISNA(MATCH(N21,'Overlap Study'!BU$62:BU$157,0)),0,1)</f>
        <v>1</v>
      </c>
      <c r="W21" s="97">
        <f>IF(ISNA(MATCH(N21,'Overlap Study'!BJ$62:BJ$157,0)),0,1)</f>
        <v>0</v>
      </c>
      <c r="X21" s="97">
        <f>IF(ISNA(MATCH($N21,'Overlap Study'!AZ$62:AZ$157,0)),0,1)</f>
        <v>1</v>
      </c>
      <c r="Y21" s="97">
        <f>IF(ISNA(MATCH($N21,'Overlap Study'!AT$62:AT$157,0)),0,1)</f>
        <v>1</v>
      </c>
      <c r="Z21" s="97">
        <f>IF(ISNA(MATCH($N21,'Overlap Study'!AN$62:AN$157,0)),0,1)</f>
        <v>0</v>
      </c>
      <c r="AA21" s="97">
        <f>IF(ISNA(MATCH($N21,'Overlap Study'!AH$62:AH$157,0)),0,1)</f>
        <v>1</v>
      </c>
      <c r="AB21" s="110">
        <f>IF(ISNA(MATCH($N21,'Overlap Study'!AB$62:AB$157,0)),0,1)</f>
        <v>1</v>
      </c>
      <c r="AC21" s="97">
        <f>IF(ISNA(MATCH($N21,'Overlap Study'!V$62:V$157,0)),0,1)</f>
        <v>1</v>
      </c>
      <c r="AD21" s="97">
        <f>IF(ISNA(MATCH($N21,'Overlap Study'!P$62:P$157,0)),0,1)</f>
        <v>1</v>
      </c>
      <c r="AE21" s="97">
        <f>IF(ISNA(MATCH($N21,'Overlap Study'!H$53:H$132,0)),0,1)</f>
        <v>0</v>
      </c>
      <c r="AF21" s="106">
        <f>IF(ISNA(MATCH($N21,'Overlap Study'!B$53:B$100,0)),0,1)</f>
        <v>1</v>
      </c>
      <c r="AH21" s="98"/>
      <c r="AJ21" s="162">
        <v>341</v>
      </c>
      <c r="AK21" s="105">
        <f>SUM(AL21:AW21)</f>
        <v>5</v>
      </c>
      <c r="AL21" s="110">
        <f>IF(ISNA(MATCH($AJ21,'Overlap Study'!$FG$323:$FG$454,0)),0,1)</f>
        <v>1</v>
      </c>
      <c r="AM21" s="97">
        <f>IF(ISNA(MATCH($AJ21,'Overlap Study'!$EP$323:$EP$454,0)),0,1)</f>
        <v>0</v>
      </c>
      <c r="AN21" s="97">
        <f>IF(ISNA(MATCH($AJ21,'Overlap Study'!$DY$186:$DY$245,0)),0,1)</f>
        <v>1</v>
      </c>
      <c r="AO21" s="97">
        <f>IF(ISNA(MATCH($AJ21,'Overlap Study'!$DJ$186:$DJ$233,0)),0,1)</f>
        <v>0</v>
      </c>
      <c r="AP21" s="99">
        <f>IF(ISNA(MATCH($AJ21,'Overlap Study'!$CU$186:$CU$233,0)),0,1)</f>
        <v>1</v>
      </c>
      <c r="AQ21" s="99">
        <f>IF(ISNA(MATCH($AJ21,'Overlap Study'!$CG$186:$CG$233,0)),0,1)</f>
        <v>0</v>
      </c>
      <c r="AR21" s="97">
        <f>IF(ISNA(MATCH($AJ21,'Overlap Study'!$BU$186:$BU$233,0)),0,1)</f>
        <v>0</v>
      </c>
      <c r="AS21" s="97">
        <f>IF(ISNA(MATCH(AJ21,'Overlap Study'!BJ$186:BJ$233,0)),0,1)</f>
        <v>1</v>
      </c>
      <c r="AT21" s="97">
        <f>IF(ISNA(MATCH($AJ21,'Overlap Study'!AZ$186:AZ$233,0)),0,1)</f>
        <v>0</v>
      </c>
      <c r="AU21" s="97">
        <f>IF(ISNA(MATCH($AJ21,'Overlap Study'!AT$186:AT$233,0)),0,1)</f>
        <v>0</v>
      </c>
      <c r="AV21" s="97">
        <f>IF(ISNA(MATCH($AJ21,'Overlap Study'!AN$186:AN$233,0)),0,1)</f>
        <v>1</v>
      </c>
      <c r="AW21" s="106">
        <f>IF(ISNA(MATCH($AJ21,'Overlap Study'!AH$186:AH$233,0)),0,1)</f>
        <v>0</v>
      </c>
      <c r="AX21" s="97">
        <f>IF(ISNA(MATCH(AJ21,'Overlap Study'!$AB$186:$AB$233,0)),0,1)</f>
        <v>0</v>
      </c>
      <c r="AY21" s="97">
        <f>IF(ISNA(MATCH($AJ21,'Overlap Study'!$V$186:$V$233,0)),0,1)</f>
        <v>1</v>
      </c>
      <c r="AZ21" s="97">
        <f>IF(ISNA(MATCH($AJ21,'Overlap Study'!$P$186:$P$233,0)),0,1)</f>
        <v>0</v>
      </c>
      <c r="BA21" s="97"/>
      <c r="BB21" s="106"/>
      <c r="BD21" s="98"/>
      <c r="BF21" s="97"/>
      <c r="BG21" s="131">
        <v>195</v>
      </c>
      <c r="BH21" s="459">
        <f>SUM(BI21:BT21)</f>
        <v>3</v>
      </c>
      <c r="BI21" s="110">
        <f>IF(ISNA(MATCH($BG21,'Overlap Study'!$FH$323:$FH$400,0)),0,1)</f>
        <v>1</v>
      </c>
      <c r="BJ21" s="97">
        <f>IF(ISNA(MATCH($BG21,'Overlap Study'!$EQ$323:$EQ$400,0)),0,1)</f>
        <v>1</v>
      </c>
      <c r="BK21" s="97">
        <f>IF(ISNA(MATCH($BG21,'Overlap Study'!$DZ$186:$DZ$240,0)),0,1)</f>
        <v>0</v>
      </c>
      <c r="BL21" s="97">
        <f>IF(ISNA(MATCH(BG21,'Overlap Study'!$DJ$240:$DJ$263,0)),0,1)</f>
        <v>0</v>
      </c>
      <c r="BM21" s="99">
        <f>IF(ISNA(MATCH(BG21,'Overlap Study'!$CU$240:$CU$263,0)),0,1)</f>
        <v>0</v>
      </c>
      <c r="BN21" s="99">
        <f>IF(ISNA(MATCH(BG21,'Overlap Study'!$CG$240:$CG$263,0)),0,1)</f>
        <v>0</v>
      </c>
      <c r="BO21" s="97">
        <f>IF(ISNA(MATCH(BG21,'Overlap Study'!$BU$240:$BU$263,0)),0,1)</f>
        <v>0</v>
      </c>
      <c r="BP21" s="97">
        <f>IF(ISNA(MATCH(BG21,'Overlap Study'!$BJ$240:$BJ$263,0)),0,1)</f>
        <v>0</v>
      </c>
      <c r="BQ21" s="97">
        <f>IF(ISNA(MATCH(BG21,'Overlap Study'!$AZ$240:$AZ$263,0)),0,1)</f>
        <v>0</v>
      </c>
      <c r="BR21" s="97">
        <f>IF(ISNA(MATCH(BG21,'Overlap Study'!$AT$240:$AT$263,0)),0,1)</f>
        <v>0</v>
      </c>
      <c r="BS21" s="97">
        <f>IF(ISNA(MATCH(BG21,'Overlap Study'!$AN$240:$AN$263,0)),0,1)</f>
        <v>1</v>
      </c>
      <c r="BT21" s="106">
        <f>IF(ISNA(MATCH(BG21,'Overlap Study'!$AH$240:$AH$263,0)),0,1)</f>
        <v>0</v>
      </c>
      <c r="BU21" s="110">
        <f>IF(ISNA(MATCH(BG21,'Overlap Study'!$AB$240:$AB$263,0)),0,1)</f>
        <v>0</v>
      </c>
      <c r="BV21" s="97">
        <f>IF(ISNA(MATCH(BG21,'Overlap Study'!$V$240:$V$263,0)),0,1)</f>
        <v>0</v>
      </c>
      <c r="BW21" s="97">
        <f>IF(ISNA(MATCH(BG21,'Overlap Study'!$P$240:$P$263,0)),0,1)</f>
        <v>0</v>
      </c>
      <c r="BX21" s="97"/>
      <c r="BY21" s="106"/>
      <c r="BZ21">
        <f>INDEX($N$2:$O$411,MATCH(BG21,$N$2:$N$411,0),2)</f>
        <v>10</v>
      </c>
      <c r="CC21" s="97"/>
      <c r="CD21" s="489">
        <v>195</v>
      </c>
      <c r="CE21" s="459">
        <f>SUM(CF21:CQ21)</f>
        <v>2</v>
      </c>
      <c r="CF21" s="97">
        <f>IF(ISNA(MATCH(CD21,'Overlap Study'!$FI$323:$FI$400,0)),0,1)</f>
        <v>1</v>
      </c>
      <c r="CG21" s="97">
        <f>IF(ISNA(MATCH(CD21,'Overlap Study'!$ER$323:$ER$400,0)),0,1)</f>
        <v>0</v>
      </c>
      <c r="CH21" s="97">
        <f>IF(ISNA(MATCH(CD21,'Overlap Study'!$EA$186:$EA$240,0)),0,1)</f>
        <v>0</v>
      </c>
      <c r="CI21" s="97">
        <f>IF(ISNA(MATCH(CD21,'Overlap Study'!$DJ$270:$DJ$281,0)),0,1)</f>
        <v>0</v>
      </c>
      <c r="CJ21" s="99">
        <f>IF(ISNA(MATCH(CD21,'Overlap Study'!$CU$270:$CU$281,0)),0,1)</f>
        <v>0</v>
      </c>
      <c r="CK21" s="99">
        <f>IF(ISNA(MATCH(CD21,'Overlap Study'!$CG$270:$CG$281,0)),0,1)</f>
        <v>0</v>
      </c>
      <c r="CL21" s="97">
        <f>IF(ISNA(MATCH(CD21,'Overlap Study'!$BU$270:$BU$281,0)),0,1)</f>
        <v>0</v>
      </c>
      <c r="CM21" s="97">
        <f>IF(ISNA(MATCH(CD21,'Overlap Study'!$BJ$270:$BJ$281,0)),0,1)</f>
        <v>0</v>
      </c>
      <c r="CN21" s="97">
        <f>IF(ISNA(MATCH(CD21,'Overlap Study'!$AZ$270:$AZ$281,0)),0,1)</f>
        <v>0</v>
      </c>
      <c r="CO21" s="97">
        <f>IF(ISNA(MATCH(CD21,'Overlap Study'!$AT$270:$AT$281,0)),0,1)</f>
        <v>0</v>
      </c>
      <c r="CP21" s="97">
        <f>IF(ISNA(MATCH(CD21,'Overlap Study'!$AN$270:$AN$281,0)),0,1)</f>
        <v>1</v>
      </c>
      <c r="CQ21" s="106">
        <f>IF(ISNA(MATCH(CD21,'Overlap Study'!$AH$270:$AH$281,0)),0,1)</f>
        <v>0</v>
      </c>
      <c r="CR21" s="110">
        <f>IF(ISNA(MATCH($CD21,'Overlap Study'!$AB$270:$AB$281,0)),0,1)</f>
        <v>0</v>
      </c>
      <c r="CS21" s="97">
        <f>IF(ISNA(MATCH($CD21,'Overlap Study'!$V$270:$V$281,0)),0,1)</f>
        <v>0</v>
      </c>
      <c r="CT21" s="97">
        <f>IF(ISNA(MATCH($CD21,'Overlap Study'!$P$270:$P$281,0)),0,1)</f>
        <v>0</v>
      </c>
      <c r="CU21" s="97"/>
      <c r="CV21" s="106"/>
      <c r="CW21">
        <f t="shared" si="0"/>
        <v>10</v>
      </c>
      <c r="CY21" s="10"/>
      <c r="CZ21" s="10"/>
      <c r="DA21" s="162">
        <v>2481</v>
      </c>
      <c r="DB21" s="207">
        <f>SUM(DC21:DD21)</f>
        <v>1</v>
      </c>
      <c r="DC21" s="97">
        <f>IF(ISNA(MATCH(DA21,'Overlap Study'!$FJ$323:$FJ$350,0)),0,1)</f>
        <v>1</v>
      </c>
      <c r="DD21" s="106">
        <f>IF(ISNA(MATCH(DA21,'Overlap Study'!$ES$323:$ES$350,0)),0,1)</f>
        <v>0</v>
      </c>
      <c r="DF21" s="10"/>
      <c r="DG21" s="10"/>
      <c r="DH21" s="194">
        <v>118</v>
      </c>
      <c r="DI21" s="105">
        <f>SUM(DJ21:DU21)</f>
        <v>1</v>
      </c>
      <c r="DJ21" s="110">
        <f>IF(ISNA(MATCH(DH21,'Overlap Study'!$FK$323:$FK$340,0)),0,1)</f>
        <v>0</v>
      </c>
      <c r="DK21" s="97">
        <f>IF(ISNA(MATCH(DH21,'Overlap Study'!$ET$323:$ET$340,0)),0,1)</f>
        <v>1</v>
      </c>
      <c r="DL21" s="97">
        <f>IF(ISNA(MATCH(DH21,'Overlap Study'!$EB$186:$EB$200,0)),0,1)</f>
        <v>0</v>
      </c>
      <c r="DM21" s="97">
        <f>IF(ISNA(MATCH(DH21,'Overlap Study'!$DJ$288:$DJ$293,0)),0,1)</f>
        <v>0</v>
      </c>
      <c r="DN21" s="99">
        <f>IF(ISNA(MATCH(DH21,'Overlap Study'!$CU$288:$CU$293,0)),0,1)</f>
        <v>0</v>
      </c>
      <c r="DO21" s="99">
        <f>IF(ISNA(MATCH(DH21,'Overlap Study'!$CG$288:$CG$293,0)),0,1)</f>
        <v>0</v>
      </c>
      <c r="DP21" s="97">
        <f>IF(ISNA(MATCH(DH21,'Overlap Study'!$BU$288:$BU$293,0)),0,1)</f>
        <v>0</v>
      </c>
      <c r="DQ21" s="97">
        <f>IF(ISNA(MATCH(DH21,'Overlap Study'!$BJ$288:$BJ$293,0)),0,1)</f>
        <v>0</v>
      </c>
      <c r="DR21" s="97">
        <f>IF(ISNA(MATCH(DH21,'Overlap Study'!$AZ$288:$AZ$293,0)),0,1)</f>
        <v>0</v>
      </c>
      <c r="DS21" s="97">
        <f>IF(ISNA(MATCH(DH21,'Overlap Study'!$AT$288:$AT$293,0)),0,1)</f>
        <v>0</v>
      </c>
      <c r="DT21" s="97">
        <f>IF(ISNA(MATCH(DH21,'Overlap Study'!$AN$288:$AN$293,0)),0,1)</f>
        <v>0</v>
      </c>
      <c r="DU21" s="106">
        <f>IF(ISNA(MATCH(DH21,'Overlap Study'!$AH$288:$AH$293,0)),0,1)</f>
        <v>0</v>
      </c>
      <c r="DV21" s="97">
        <f>IF(ISNA(MATCH(DH21,'Overlap Study'!$AB$288:$AB$293,0)),0,1)</f>
        <v>0</v>
      </c>
      <c r="DW21" s="97">
        <f>IF(ISNA(MATCH(DH21,'Overlap Study'!$V$288:$V$293,0)),0,1)</f>
        <v>0</v>
      </c>
      <c r="DX21" s="97">
        <f>IF(ISNA(MATCH(DH21,'Overlap Study'!$P$288:$P$293,0)),0,1)</f>
        <v>0</v>
      </c>
      <c r="DY21" s="97"/>
      <c r="DZ21" s="106"/>
      <c r="EB21" s="98"/>
      <c r="EE21" s="162">
        <v>610</v>
      </c>
      <c r="EF21" s="207">
        <f>SUM(EG21:ER21)</f>
        <v>1</v>
      </c>
      <c r="EG21" s="97">
        <f>IF(ISNA(MATCH($EE21,'Overlap Study'!$FL$323:$FL$330,0)),0,1)</f>
        <v>0</v>
      </c>
      <c r="EH21" s="97">
        <f>IF(ISNA(MATCH($EE21,'Overlap Study'!$EU$323:$EU$330,0)),0,1)</f>
        <v>0</v>
      </c>
      <c r="EI21" s="97">
        <f>IF(ISNA(MATCH($EE21,'Overlap Study'!$EC$186:$EC$200,0)),0,1)</f>
        <v>0</v>
      </c>
      <c r="EJ21" s="97">
        <f>IF(ISNA(MATCH($EE21,'Overlap Study'!$DJ$300:$DJ$302,0)),0,1)</f>
        <v>1</v>
      </c>
      <c r="EK21" s="99">
        <f>IF(ISNA(MATCH($EE21,'Overlap Study'!$CU$300:$CU$302,0)),0,1)</f>
        <v>0</v>
      </c>
      <c r="EL21" s="99">
        <f>IF(ISNA(MATCH($EE21,'Overlap Study'!$CG$300:$CG$302,0)),0,1)</f>
        <v>0</v>
      </c>
      <c r="EM21" s="97">
        <f>IF(ISNA(MATCH(EE21,'Overlap Study'!$BU$300:$BU$302,0)),0,1)</f>
        <v>0</v>
      </c>
      <c r="EN21" s="97">
        <f>IF(ISNA(MATCH(EE21,'Overlap Study'!$BJ$300:$BJ$302,0)),0,1)</f>
        <v>0</v>
      </c>
      <c r="EO21" s="97">
        <f>IF(ISNA(MATCH(EE21,'Overlap Study'!$AZ$300:$AZ$302,0)),0,1)</f>
        <v>0</v>
      </c>
      <c r="EP21" s="97">
        <f>IF(ISNA(MATCH(EE21,'Overlap Study'!$AT$300:$AT$302,0)),0,1)</f>
        <v>0</v>
      </c>
      <c r="EQ21" s="97">
        <f>IF(ISNA(MATCH(EE21,'Overlap Study'!$AN$300:$AN$302,0)),0,1)</f>
        <v>0</v>
      </c>
      <c r="ER21" s="97">
        <f>IF(ISNA(MATCH(EE21,'Overlap Study'!$AH$300:$AH$302,0)),0,1)</f>
        <v>0</v>
      </c>
      <c r="ES21" s="110">
        <f>IF(ISNA(MATCH($EE21,'Overlap Study'!$AB$300:$AB$302,0)),0,1)</f>
        <v>0</v>
      </c>
      <c r="ET21" s="97">
        <f>IF(ISNA(MATCH($EE21,'Overlap Study'!$V$300:$V$302,0)),0,1)</f>
        <v>0</v>
      </c>
      <c r="EU21" s="97">
        <f>IF(ISNA(MATCH($EE21,'Overlap Study'!$P$300:$P$302,0)),0,1)</f>
        <v>0</v>
      </c>
      <c r="EV21" s="97"/>
      <c r="EW21" s="106"/>
    </row>
    <row r="22" spans="1:154" ht="13" x14ac:dyDescent="0.3">
      <c r="A22" s="98"/>
      <c r="B22" s="203"/>
      <c r="C22" s="108"/>
      <c r="E22" s="98"/>
      <c r="F22" s="1"/>
      <c r="L22" s="116">
        <f t="shared" si="2"/>
        <v>21</v>
      </c>
      <c r="M22">
        <f t="shared" si="1"/>
        <v>11</v>
      </c>
      <c r="N22" s="493">
        <v>341</v>
      </c>
      <c r="O22" s="99">
        <f>SUM(P22:AA22)</f>
        <v>9</v>
      </c>
      <c r="P22" s="110">
        <f>IF(ISNA(MATCH(N22,'Overlap Study'!FF$62:FF$317,0)),0,1)</f>
        <v>1</v>
      </c>
      <c r="Q22" s="97">
        <f>IF(ISNA(MATCH(N22,'Overlap Study'!EO$62:EO$317,0)),0,1)</f>
        <v>0</v>
      </c>
      <c r="R22" s="97">
        <f>IF(ISNA(MATCH(N22,'Overlap Study'!DY$62:DY$174,0)),0,1)</f>
        <v>1</v>
      </c>
      <c r="S22" s="97">
        <f>IF(ISNA(MATCH(N22,'Overlap Study'!DJ$62:DJ$157,0)),0,1)</f>
        <v>1</v>
      </c>
      <c r="T22" s="99">
        <f>IF(ISNA(MATCH(N22,'Overlap Study'!CU$62:CU$157,0)),0,1)</f>
        <v>1</v>
      </c>
      <c r="U22" s="99">
        <f>IF(ISNA(MATCH(N22,'Overlap Study'!CG$62:CG$157,0)),0,1)</f>
        <v>1</v>
      </c>
      <c r="V22" s="97">
        <f>IF(ISNA(MATCH(N22,'Overlap Study'!BU$62:BU$157,0)),0,1)</f>
        <v>1</v>
      </c>
      <c r="W22" s="97">
        <f>IF(ISNA(MATCH(N22,'Overlap Study'!BJ$62:BJ$157,0)),0,1)</f>
        <v>1</v>
      </c>
      <c r="X22" s="97">
        <f>IF(ISNA(MATCH($N22,'Overlap Study'!AZ$62:AZ$157,0)),0,1)</f>
        <v>0</v>
      </c>
      <c r="Y22" s="97">
        <f>IF(ISNA(MATCH($N22,'Overlap Study'!AT$62:AT$157,0)),0,1)</f>
        <v>1</v>
      </c>
      <c r="Z22" s="97">
        <f>IF(ISNA(MATCH($N22,'Overlap Study'!AN$62:AN$157,0)),0,1)</f>
        <v>1</v>
      </c>
      <c r="AA22" s="97">
        <f>IF(ISNA(MATCH($N22,'Overlap Study'!AH$62:AH$157,0)),0,1)</f>
        <v>0</v>
      </c>
      <c r="AB22" s="110">
        <f>IF(ISNA(MATCH($N22,'Overlap Study'!AB$62:AB$157,0)),0,1)</f>
        <v>1</v>
      </c>
      <c r="AC22" s="97">
        <f>IF(ISNA(MATCH($N22,'Overlap Study'!V$62:V$157,0)),0,1)</f>
        <v>1</v>
      </c>
      <c r="AD22" s="97">
        <f>IF(ISNA(MATCH($N22,'Overlap Study'!P$62:P$157,0)),0,1)</f>
        <v>0</v>
      </c>
      <c r="AE22" s="97">
        <f>IF(ISNA(MATCH($N22,'Overlap Study'!H$53:H$132,0)),0,1)</f>
        <v>0</v>
      </c>
      <c r="AF22" s="106">
        <f>IF(ISNA(MATCH($N22,'Overlap Study'!B$53:B$100,0)),0,1)</f>
        <v>0</v>
      </c>
      <c r="AH22" s="98"/>
      <c r="AJ22" s="162">
        <v>494</v>
      </c>
      <c r="AK22" s="105">
        <f>SUM(AL22:AW22)</f>
        <v>5</v>
      </c>
      <c r="AL22" s="110">
        <f>IF(ISNA(MATCH($AJ22,'Overlap Study'!$FG$323:$FG$454,0)),0,1)</f>
        <v>1</v>
      </c>
      <c r="AM22" s="97">
        <f>IF(ISNA(MATCH($AJ22,'Overlap Study'!$EP$323:$EP$454,0)),0,1)</f>
        <v>0</v>
      </c>
      <c r="AN22" s="97">
        <f>IF(ISNA(MATCH($AJ22,'Overlap Study'!$DY$186:$DY$245,0)),0,1)</f>
        <v>1</v>
      </c>
      <c r="AO22" s="97">
        <f>IF(ISNA(MATCH($AJ22,'Overlap Study'!$DJ$186:$DJ$233,0)),0,1)</f>
        <v>0</v>
      </c>
      <c r="AP22" s="99">
        <f>IF(ISNA(MATCH($AJ22,'Overlap Study'!$CU$186:$CU$233,0)),0,1)</f>
        <v>0</v>
      </c>
      <c r="AQ22" s="99">
        <f>IF(ISNA(MATCH($AJ22,'Overlap Study'!$CG$186:$CG$233,0)),0,1)</f>
        <v>1</v>
      </c>
      <c r="AR22" s="97">
        <f>IF(ISNA(MATCH($AJ22,'Overlap Study'!$BU$186:$BU$233,0)),0,1)</f>
        <v>0</v>
      </c>
      <c r="AS22" s="97">
        <f>IF(ISNA(MATCH(AJ22,'Overlap Study'!BJ$186:BJ$233,0)),0,1)</f>
        <v>0</v>
      </c>
      <c r="AT22" s="97">
        <f>IF(ISNA(MATCH($AJ22,'Overlap Study'!AZ$186:AZ$233,0)),0,1)</f>
        <v>0</v>
      </c>
      <c r="AU22" s="97">
        <f>IF(ISNA(MATCH($AJ22,'Overlap Study'!AT$186:AT$233,0)),0,1)</f>
        <v>1</v>
      </c>
      <c r="AV22" s="97">
        <f>IF(ISNA(MATCH($AJ22,'Overlap Study'!AN$186:AN$233,0)),0,1)</f>
        <v>0</v>
      </c>
      <c r="AW22" s="106">
        <f>IF(ISNA(MATCH($AJ22,'Overlap Study'!AH$186:AH$233,0)),0,1)</f>
        <v>1</v>
      </c>
      <c r="AX22" s="97">
        <f>IF(ISNA(MATCH(AJ22,'Overlap Study'!$AB$186:$AB$233,0)),0,1)</f>
        <v>1</v>
      </c>
      <c r="AY22" s="97">
        <f>IF(ISNA(MATCH($AJ22,'Overlap Study'!$V$186:$V$233,0)),0,1)</f>
        <v>1</v>
      </c>
      <c r="AZ22" s="97">
        <f>IF(ISNA(MATCH($AJ22,'Overlap Study'!$P$186:$P$233,0)),0,1)</f>
        <v>0</v>
      </c>
      <c r="BA22" s="97"/>
      <c r="BB22" s="106"/>
      <c r="BD22" s="98"/>
      <c r="BF22" s="97"/>
      <c r="BG22" s="131">
        <v>503</v>
      </c>
      <c r="BH22" s="459">
        <f>SUM(BI22:BT22)</f>
        <v>3</v>
      </c>
      <c r="BI22" s="110">
        <f>IF(ISNA(MATCH($BG22,'Overlap Study'!$FH$323:$FH$400,0)),0,1)</f>
        <v>0</v>
      </c>
      <c r="BJ22" s="97">
        <f>IF(ISNA(MATCH($BG22,'Overlap Study'!$EQ$323:$EQ$400,0)),0,1)</f>
        <v>0</v>
      </c>
      <c r="BK22" s="97">
        <f>IF(ISNA(MATCH($BG22,'Overlap Study'!$DZ$186:$DZ$240,0)),0,1)</f>
        <v>0</v>
      </c>
      <c r="BL22" s="97">
        <f>IF(ISNA(MATCH(BG22,'Overlap Study'!$DJ$240:$DJ$263,0)),0,1)</f>
        <v>0</v>
      </c>
      <c r="BM22" s="99">
        <f>IF(ISNA(MATCH(BG22,'Overlap Study'!$CU$240:$CU$263,0)),0,1)</f>
        <v>0</v>
      </c>
      <c r="BN22" s="99">
        <f>IF(ISNA(MATCH(BG22,'Overlap Study'!$CG$240:$CG$263,0)),0,1)</f>
        <v>0</v>
      </c>
      <c r="BO22" s="97">
        <f>IF(ISNA(MATCH(BG22,'Overlap Study'!$BU$240:$BU$263,0)),0,1)</f>
        <v>0</v>
      </c>
      <c r="BP22" s="97">
        <f>IF(ISNA(MATCH(BG22,'Overlap Study'!$BJ$240:$BJ$263,0)),0,1)</f>
        <v>0</v>
      </c>
      <c r="BQ22" s="97">
        <f>IF(ISNA(MATCH(BG22,'Overlap Study'!$AZ$240:$AZ$263,0)),0,1)</f>
        <v>0</v>
      </c>
      <c r="BR22" s="97">
        <f>IF(ISNA(MATCH(BG22,'Overlap Study'!$AT$240:$AT$263,0)),0,1)</f>
        <v>1</v>
      </c>
      <c r="BS22" s="97">
        <f>IF(ISNA(MATCH(BG22,'Overlap Study'!$AN$240:$AN$263,0)),0,1)</f>
        <v>1</v>
      </c>
      <c r="BT22" s="106">
        <f>IF(ISNA(MATCH(BG22,'Overlap Study'!$AH$240:$AH$263,0)),0,1)</f>
        <v>1</v>
      </c>
      <c r="BU22" s="110">
        <f>IF(ISNA(MATCH(BG22,'Overlap Study'!$AB$240:$AB$263,0)),0,1)</f>
        <v>0</v>
      </c>
      <c r="BV22" s="97">
        <f>IF(ISNA(MATCH(BG22,'Overlap Study'!$V$240:$V$263,0)),0,1)</f>
        <v>0</v>
      </c>
      <c r="BW22" s="97">
        <f>IF(ISNA(MATCH(BG22,'Overlap Study'!$P$240:$P$263,0)),0,1)</f>
        <v>0</v>
      </c>
      <c r="BX22" s="97"/>
      <c r="BY22" s="106"/>
      <c r="BZ22">
        <f>INDEX($N$2:$O$411,MATCH(BG22,$N$2:$N$411,0),2)</f>
        <v>8</v>
      </c>
      <c r="CC22" s="97"/>
      <c r="CD22" s="489">
        <v>503</v>
      </c>
      <c r="CE22" s="459">
        <f>SUM(CF22:CQ22)</f>
        <v>2</v>
      </c>
      <c r="CF22" s="97">
        <f>IF(ISNA(MATCH(CD22,'Overlap Study'!$FI$323:$FI$400,0)),0,1)</f>
        <v>0</v>
      </c>
      <c r="CG22" s="97">
        <f>IF(ISNA(MATCH(CD22,'Overlap Study'!$ER$323:$ER$400,0)),0,1)</f>
        <v>0</v>
      </c>
      <c r="CH22" s="97">
        <f>IF(ISNA(MATCH(CD22,'Overlap Study'!$EA$186:$EA$240,0)),0,1)</f>
        <v>0</v>
      </c>
      <c r="CI22" s="97">
        <f>IF(ISNA(MATCH(CD22,'Overlap Study'!$DJ$270:$DJ$281,0)),0,1)</f>
        <v>0</v>
      </c>
      <c r="CJ22" s="99">
        <f>IF(ISNA(MATCH(CD22,'Overlap Study'!$CU$270:$CU$281,0)),0,1)</f>
        <v>0</v>
      </c>
      <c r="CK22" s="99">
        <f>IF(ISNA(MATCH(CD22,'Overlap Study'!$CG$270:$CG$281,0)),0,1)</f>
        <v>0</v>
      </c>
      <c r="CL22" s="97">
        <f>IF(ISNA(MATCH(CD22,'Overlap Study'!$BU$270:$BU$281,0)),0,1)</f>
        <v>0</v>
      </c>
      <c r="CM22" s="97">
        <f>IF(ISNA(MATCH(CD22,'Overlap Study'!$BJ$270:$BJ$281,0)),0,1)</f>
        <v>0</v>
      </c>
      <c r="CN22" s="97">
        <f>IF(ISNA(MATCH(CD22,'Overlap Study'!$AZ$270:$AZ$281,0)),0,1)</f>
        <v>0</v>
      </c>
      <c r="CO22" s="97">
        <f>IF(ISNA(MATCH(CD22,'Overlap Study'!$AT$270:$AT$281,0)),0,1)</f>
        <v>0</v>
      </c>
      <c r="CP22" s="97">
        <f>IF(ISNA(MATCH(CD22,'Overlap Study'!$AN$270:$AN$281,0)),0,1)</f>
        <v>1</v>
      </c>
      <c r="CQ22" s="106">
        <f>IF(ISNA(MATCH(CD22,'Overlap Study'!$AH$270:$AH$281,0)),0,1)</f>
        <v>1</v>
      </c>
      <c r="CR22" s="110">
        <f>IF(ISNA(MATCH($CD22,'Overlap Study'!$AB$270:$AB$281,0)),0,1)</f>
        <v>0</v>
      </c>
      <c r="CS22" s="97">
        <f>IF(ISNA(MATCH($CD22,'Overlap Study'!$V$270:$V$281,0)),0,1)</f>
        <v>0</v>
      </c>
      <c r="CT22" s="97">
        <f>IF(ISNA(MATCH($CD22,'Overlap Study'!$P$270:$P$281,0)),0,1)</f>
        <v>0</v>
      </c>
      <c r="CU22" s="97"/>
      <c r="CV22" s="106"/>
      <c r="CW22">
        <f t="shared" si="0"/>
        <v>8</v>
      </c>
      <c r="CY22" s="10"/>
      <c r="CZ22" s="10"/>
      <c r="DA22" s="162">
        <v>2512</v>
      </c>
      <c r="DB22" s="207">
        <f>SUM(DC22:DD22)</f>
        <v>1</v>
      </c>
      <c r="DC22" s="97">
        <f>IF(ISNA(MATCH(DA22,'Overlap Study'!$FJ$323:$FJ$350,0)),0,1)</f>
        <v>0</v>
      </c>
      <c r="DD22" s="106">
        <f>IF(ISNA(MATCH(DA22,'Overlap Study'!$ES$323:$ES$350,0)),0,1)</f>
        <v>1</v>
      </c>
      <c r="DF22" s="10"/>
      <c r="DG22" s="10"/>
      <c r="DH22" s="194">
        <v>120</v>
      </c>
      <c r="DI22" s="105">
        <f>SUM(DJ22:DU22)</f>
        <v>1</v>
      </c>
      <c r="DJ22" s="110">
        <f>IF(ISNA(MATCH(DH22,'Overlap Study'!$FK$323:$FK$340,0)),0,1)</f>
        <v>1</v>
      </c>
      <c r="DK22" s="97">
        <f>IF(ISNA(MATCH(DH22,'Overlap Study'!$ET$323:$ET$340,0)),0,1)</f>
        <v>0</v>
      </c>
      <c r="DL22" s="97">
        <f>IF(ISNA(MATCH(DH22,'Overlap Study'!$EB$186:$EB$200,0)),0,1)</f>
        <v>0</v>
      </c>
      <c r="DM22" s="97">
        <f>IF(ISNA(MATCH(DH22,'Overlap Study'!$DJ$288:$DJ$293,0)),0,1)</f>
        <v>0</v>
      </c>
      <c r="DN22" s="99">
        <f>IF(ISNA(MATCH(DH22,'Overlap Study'!$CU$288:$CU$293,0)),0,1)</f>
        <v>0</v>
      </c>
      <c r="DO22" s="99">
        <f>IF(ISNA(MATCH(DH22,'Overlap Study'!$CG$288:$CG$293,0)),0,1)</f>
        <v>0</v>
      </c>
      <c r="DP22" s="97">
        <f>IF(ISNA(MATCH(DH22,'Overlap Study'!$BU$288:$BU$293,0)),0,1)</f>
        <v>0</v>
      </c>
      <c r="DQ22" s="97">
        <f>IF(ISNA(MATCH(DH22,'Overlap Study'!$BJ$288:$BJ$293,0)),0,1)</f>
        <v>0</v>
      </c>
      <c r="DR22" s="97">
        <f>IF(ISNA(MATCH(DH22,'Overlap Study'!$AZ$288:$AZ$293,0)),0,1)</f>
        <v>0</v>
      </c>
      <c r="DS22" s="97">
        <f>IF(ISNA(MATCH(DH22,'Overlap Study'!$AT$288:$AT$293,0)),0,1)</f>
        <v>0</v>
      </c>
      <c r="DT22" s="97">
        <f>IF(ISNA(MATCH(DH22,'Overlap Study'!$AN$288:$AN$293,0)),0,1)</f>
        <v>0</v>
      </c>
      <c r="DU22" s="106">
        <f>IF(ISNA(MATCH(DH22,'Overlap Study'!$AH$288:$AH$293,0)),0,1)</f>
        <v>0</v>
      </c>
      <c r="DV22" s="97">
        <f>IF(ISNA(MATCH(DH22,'Overlap Study'!$AB$288:$AB$293,0)),0,1)</f>
        <v>0</v>
      </c>
      <c r="DW22" s="97">
        <f>IF(ISNA(MATCH(DH22,'Overlap Study'!$V$288:$V$293,0)),0,1)</f>
        <v>0</v>
      </c>
      <c r="DX22" s="97">
        <f>IF(ISNA(MATCH(DH22,'Overlap Study'!$P$288:$P$293,0)),0,1)</f>
        <v>0</v>
      </c>
      <c r="DY22" s="97"/>
      <c r="DZ22" s="106"/>
      <c r="EE22" s="162">
        <v>971</v>
      </c>
      <c r="EF22" s="207">
        <f>SUM(EG22:ER22)</f>
        <v>1</v>
      </c>
      <c r="EG22" s="97">
        <f>IF(ISNA(MATCH($EE22,'Overlap Study'!$FL$323:$FL$330,0)),0,1)</f>
        <v>0</v>
      </c>
      <c r="EH22" s="97">
        <f>IF(ISNA(MATCH($EE22,'Overlap Study'!$EU$323:$EU$330,0)),0,1)</f>
        <v>0</v>
      </c>
      <c r="EI22" s="97">
        <f>IF(ISNA(MATCH($EE22,'Overlap Study'!$EC$186:$EC$200,0)),0,1)</f>
        <v>0</v>
      </c>
      <c r="EJ22" s="97">
        <f>IF(ISNA(MATCH($EE22,'Overlap Study'!$DJ$300:$DJ$302,0)),0,1)</f>
        <v>0</v>
      </c>
      <c r="EK22" s="99">
        <f>IF(ISNA(MATCH($EE22,'Overlap Study'!$CU$300:$CU$302,0)),0,1)</f>
        <v>0</v>
      </c>
      <c r="EL22" s="99">
        <f>IF(ISNA(MATCH($EE22,'Overlap Study'!$CG$300:$CG$302,0)),0,1)</f>
        <v>0</v>
      </c>
      <c r="EM22" s="97">
        <f>IF(ISNA(MATCH(EE22,'Overlap Study'!$BU$300:$BU$302,0)),0,1)</f>
        <v>0</v>
      </c>
      <c r="EN22" s="97">
        <f>IF(ISNA(MATCH(EE22,'Overlap Study'!$BJ$300:$BJ$302,0)),0,1)</f>
        <v>1</v>
      </c>
      <c r="EO22" s="97">
        <f>IF(ISNA(MATCH(EE22,'Overlap Study'!$AZ$300:$AZ$302,0)),0,1)</f>
        <v>0</v>
      </c>
      <c r="EP22" s="97">
        <f>IF(ISNA(MATCH(EE22,'Overlap Study'!$AT$300:$AT$302,0)),0,1)</f>
        <v>0</v>
      </c>
      <c r="EQ22" s="97">
        <f>IF(ISNA(MATCH(EE22,'Overlap Study'!$AN$300:$AN$302,0)),0,1)</f>
        <v>0</v>
      </c>
      <c r="ER22" s="97">
        <f>IF(ISNA(MATCH(EE22,'Overlap Study'!$AH$300:$AH$302,0)),0,1)</f>
        <v>0</v>
      </c>
      <c r="ES22" s="110">
        <f>IF(ISNA(MATCH($EE22,'Overlap Study'!$AB$300:$AB$302,0)),0,1)</f>
        <v>0</v>
      </c>
      <c r="ET22" s="97">
        <f>IF(ISNA(MATCH($EE22,'Overlap Study'!$V$300:$V$302,0)),0,1)</f>
        <v>0</v>
      </c>
      <c r="EU22" s="97">
        <f>IF(ISNA(MATCH($EE22,'Overlap Study'!$P$300:$P$302,0)),0,1)</f>
        <v>0</v>
      </c>
      <c r="EV22" s="97"/>
      <c r="EW22" s="106"/>
      <c r="EX22" s="2"/>
    </row>
    <row r="23" spans="1:154" ht="13" x14ac:dyDescent="0.3">
      <c r="A23" s="98"/>
      <c r="B23" s="203"/>
      <c r="C23" s="108"/>
      <c r="E23" s="98"/>
      <c r="F23" s="1"/>
      <c r="L23" s="116">
        <f t="shared" si="2"/>
        <v>22</v>
      </c>
      <c r="M23">
        <f t="shared" si="1"/>
        <v>13</v>
      </c>
      <c r="N23" s="494">
        <v>68</v>
      </c>
      <c r="O23" s="99">
        <f>SUM(P23:AA23)</f>
        <v>8</v>
      </c>
      <c r="P23" s="110">
        <f>IF(ISNA(MATCH(N23,'Overlap Study'!FF$62:FF$317,0)),0,1)</f>
        <v>0</v>
      </c>
      <c r="Q23" s="97">
        <f>IF(ISNA(MATCH(N23,'Overlap Study'!EO$62:EO$317,0)),0,1)</f>
        <v>1</v>
      </c>
      <c r="R23" s="97">
        <f>IF(ISNA(MATCH(N23,'Overlap Study'!DY$62:DY$174,0)),0,1)</f>
        <v>1</v>
      </c>
      <c r="S23" s="97">
        <f>IF(ISNA(MATCH(N23,'Overlap Study'!DJ$62:DJ$157,0)),0,1)</f>
        <v>1</v>
      </c>
      <c r="T23" s="99">
        <f>IF(ISNA(MATCH(N23,'Overlap Study'!CU$62:CU$157,0)),0,1)</f>
        <v>1</v>
      </c>
      <c r="U23" s="99">
        <f>IF(ISNA(MATCH(N23,'Overlap Study'!CG$62:CG$157,0)),0,1)</f>
        <v>0</v>
      </c>
      <c r="V23" s="97">
        <f>IF(ISNA(MATCH(N23,'Overlap Study'!BU$62:BU$157,0)),0,1)</f>
        <v>0</v>
      </c>
      <c r="W23" s="97">
        <f>IF(ISNA(MATCH(N23,'Overlap Study'!BJ$62:BJ$157,0)),0,1)</f>
        <v>1</v>
      </c>
      <c r="X23" s="97">
        <f>IF(ISNA(MATCH($N23,'Overlap Study'!AZ$62:AZ$157,0)),0,1)</f>
        <v>1</v>
      </c>
      <c r="Y23" s="97">
        <f>IF(ISNA(MATCH($N23,'Overlap Study'!AT$62:AT$157,0)),0,1)</f>
        <v>1</v>
      </c>
      <c r="Z23" s="97">
        <f>IF(ISNA(MATCH($N23,'Overlap Study'!AN$62:AN$157,0)),0,1)</f>
        <v>0</v>
      </c>
      <c r="AA23" s="97">
        <f>IF(ISNA(MATCH($N23,'Overlap Study'!AH$62:AH$157,0)),0,1)</f>
        <v>1</v>
      </c>
      <c r="AB23" s="110">
        <f>IF(ISNA(MATCH($N23,'Overlap Study'!AB$62:AB$157,0)),0,1)</f>
        <v>1</v>
      </c>
      <c r="AC23" s="97">
        <f>IF(ISNA(MATCH($N23,'Overlap Study'!V$62:V$157,0)),0,1)</f>
        <v>1</v>
      </c>
      <c r="AD23" s="97">
        <f>IF(ISNA(MATCH($N23,'Overlap Study'!P$62:P$157,0)),0,1)</f>
        <v>1</v>
      </c>
      <c r="AE23" s="97">
        <f>IF(ISNA(MATCH($N23,'Overlap Study'!H$53:H$132,0)),0,1)</f>
        <v>1</v>
      </c>
      <c r="AF23" s="106">
        <f>IF(ISNA(MATCH($N23,'Overlap Study'!B$53:B$100,0)),0,1)</f>
        <v>1</v>
      </c>
      <c r="AH23" s="98"/>
      <c r="AJ23" s="162">
        <v>503</v>
      </c>
      <c r="AK23" s="105">
        <f>SUM(AL23:AW23)</f>
        <v>5</v>
      </c>
      <c r="AL23" s="110">
        <f>IF(ISNA(MATCH($AJ23,'Overlap Study'!$FG$323:$FG$454,0)),0,1)</f>
        <v>0</v>
      </c>
      <c r="AM23" s="97">
        <f>IF(ISNA(MATCH($AJ23,'Overlap Study'!$EP$323:$EP$454,0)),0,1)</f>
        <v>1</v>
      </c>
      <c r="AN23" s="97">
        <f>IF(ISNA(MATCH($AJ23,'Overlap Study'!$DY$186:$DY$245,0)),0,1)</f>
        <v>0</v>
      </c>
      <c r="AO23" s="97">
        <f>IF(ISNA(MATCH($AJ23,'Overlap Study'!$DJ$186:$DJ$233,0)),0,1)</f>
        <v>0</v>
      </c>
      <c r="AP23" s="99">
        <f>IF(ISNA(MATCH($AJ23,'Overlap Study'!$CU$186:$CU$233,0)),0,1)</f>
        <v>0</v>
      </c>
      <c r="AQ23" s="99">
        <f>IF(ISNA(MATCH($AJ23,'Overlap Study'!$CG$186:$CG$233,0)),0,1)</f>
        <v>0</v>
      </c>
      <c r="AR23" s="97">
        <f>IF(ISNA(MATCH($AJ23,'Overlap Study'!$BU$186:$BU$233,0)),0,1)</f>
        <v>0</v>
      </c>
      <c r="AS23" s="97">
        <f>IF(ISNA(MATCH(AJ23,'Overlap Study'!BJ$186:BJ$233,0)),0,1)</f>
        <v>1</v>
      </c>
      <c r="AT23" s="97">
        <f>IF(ISNA(MATCH($AJ23,'Overlap Study'!AZ$186:AZ$233,0)),0,1)</f>
        <v>0</v>
      </c>
      <c r="AU23" s="97">
        <f>IF(ISNA(MATCH($AJ23,'Overlap Study'!AT$186:AT$233,0)),0,1)</f>
        <v>1</v>
      </c>
      <c r="AV23" s="97">
        <f>IF(ISNA(MATCH($AJ23,'Overlap Study'!AN$186:AN$233,0)),0,1)</f>
        <v>1</v>
      </c>
      <c r="AW23" s="106">
        <f>IF(ISNA(MATCH($AJ23,'Overlap Study'!AH$186:AH$233,0)),0,1)</f>
        <v>1</v>
      </c>
      <c r="AX23" s="97">
        <f>IF(ISNA(MATCH(AJ23,'Overlap Study'!$AB$186:$AB$233,0)),0,1)</f>
        <v>0</v>
      </c>
      <c r="AY23" s="97">
        <f>IF(ISNA(MATCH($AJ23,'Overlap Study'!$V$186:$V$233,0)),0,1)</f>
        <v>0</v>
      </c>
      <c r="AZ23" s="97">
        <f>IF(ISNA(MATCH($AJ23,'Overlap Study'!$P$186:$P$233,0)),0,1)</f>
        <v>0</v>
      </c>
      <c r="BA23" s="97"/>
      <c r="BB23" s="106"/>
      <c r="BD23" s="98"/>
      <c r="BF23" s="97"/>
      <c r="BG23" s="131">
        <v>910</v>
      </c>
      <c r="BH23" s="459">
        <f>SUM(BI23:BT23)</f>
        <v>3</v>
      </c>
      <c r="BI23" s="110">
        <f>IF(ISNA(MATCH($BG23,'Overlap Study'!$FH$323:$FH$400,0)),0,1)</f>
        <v>1</v>
      </c>
      <c r="BJ23" s="97">
        <f>IF(ISNA(MATCH($BG23,'Overlap Study'!$EQ$323:$EQ$400,0)),0,1)</f>
        <v>0</v>
      </c>
      <c r="BK23" s="97">
        <f>IF(ISNA(MATCH($BG23,'Overlap Study'!$DZ$186:$DZ$240,0)),0,1)</f>
        <v>0</v>
      </c>
      <c r="BL23" s="97">
        <f>IF(ISNA(MATCH(BG23,'Overlap Study'!$DJ$240:$DJ$263,0)),0,1)</f>
        <v>0</v>
      </c>
      <c r="BM23" s="99">
        <f>IF(ISNA(MATCH(BG23,'Overlap Study'!$CU$240:$CU$263,0)),0,1)</f>
        <v>0</v>
      </c>
      <c r="BN23" s="99">
        <f>IF(ISNA(MATCH(BG23,'Overlap Study'!$CG$240:$CG$263,0)),0,1)</f>
        <v>0</v>
      </c>
      <c r="BO23" s="97">
        <f>IF(ISNA(MATCH(BG23,'Overlap Study'!$BU$240:$BU$263,0)),0,1)</f>
        <v>0</v>
      </c>
      <c r="BP23" s="97">
        <f>IF(ISNA(MATCH(BG23,'Overlap Study'!$BJ$240:$BJ$263,0)),0,1)</f>
        <v>0</v>
      </c>
      <c r="BQ23" s="97">
        <f>IF(ISNA(MATCH(BG23,'Overlap Study'!$AZ$240:$AZ$263,0)),0,1)</f>
        <v>0</v>
      </c>
      <c r="BR23" s="97">
        <f>IF(ISNA(MATCH(BG23,'Overlap Study'!$AT$240:$AT$263,0)),0,1)</f>
        <v>1</v>
      </c>
      <c r="BS23" s="97">
        <f>IF(ISNA(MATCH(BG23,'Overlap Study'!$AN$240:$AN$263,0)),0,1)</f>
        <v>0</v>
      </c>
      <c r="BT23" s="106">
        <f>IF(ISNA(MATCH(BG23,'Overlap Study'!$AH$240:$AH$263,0)),0,1)</f>
        <v>1</v>
      </c>
      <c r="BU23" s="110">
        <f>IF(ISNA(MATCH(BG23,'Overlap Study'!$AB$240:$AB$263,0)),0,1)</f>
        <v>0</v>
      </c>
      <c r="BV23" s="97">
        <f>IF(ISNA(MATCH(BG23,'Overlap Study'!$V$240:$V$263,0)),0,1)</f>
        <v>0</v>
      </c>
      <c r="BW23" s="97">
        <f>IF(ISNA(MATCH(BG23,'Overlap Study'!$P$240:$P$263,0)),0,1)</f>
        <v>0</v>
      </c>
      <c r="BX23" s="97"/>
      <c r="BY23" s="106"/>
      <c r="BZ23">
        <f>INDEX($N$2:$O$411,MATCH(BG23,$N$2:$N$411,0),2)</f>
        <v>5</v>
      </c>
      <c r="CC23" s="97"/>
      <c r="CD23" s="489">
        <v>973</v>
      </c>
      <c r="CE23" s="459">
        <f>SUM(CF23:CQ23)</f>
        <v>2</v>
      </c>
      <c r="CF23" s="97">
        <f>IF(ISNA(MATCH(CD23,'Overlap Study'!$FI$323:$FI$400,0)),0,1)</f>
        <v>0</v>
      </c>
      <c r="CG23" s="97">
        <f>IF(ISNA(MATCH(CD23,'Overlap Study'!$ER$323:$ER$400,0)),0,1)</f>
        <v>0</v>
      </c>
      <c r="CH23" s="97">
        <f>IF(ISNA(MATCH(CD23,'Overlap Study'!$EA$186:$EA$240,0)),0,1)</f>
        <v>1</v>
      </c>
      <c r="CI23" s="97">
        <f>IF(ISNA(MATCH(CD23,'Overlap Study'!$DJ$270:$DJ$281,0)),0,1)</f>
        <v>0</v>
      </c>
      <c r="CJ23" s="99">
        <f>IF(ISNA(MATCH(CD23,'Overlap Study'!$CU$270:$CU$281,0)),0,1)</f>
        <v>0</v>
      </c>
      <c r="CK23" s="99">
        <f>IF(ISNA(MATCH(CD23,'Overlap Study'!$CG$270:$CG$281,0)),0,1)</f>
        <v>1</v>
      </c>
      <c r="CL23" s="97">
        <f>IF(ISNA(MATCH(CD23,'Overlap Study'!$BU$270:$BU$281,0)),0,1)</f>
        <v>0</v>
      </c>
      <c r="CM23" s="97">
        <f>IF(ISNA(MATCH(CD23,'Overlap Study'!$BJ$270:$BJ$281,0)),0,1)</f>
        <v>0</v>
      </c>
      <c r="CN23" s="97">
        <f>IF(ISNA(MATCH(CD23,'Overlap Study'!$AZ$270:$AZ$281,0)),0,1)</f>
        <v>0</v>
      </c>
      <c r="CO23" s="97">
        <f>IF(ISNA(MATCH(CD23,'Overlap Study'!$AT$270:$AT$281,0)),0,1)</f>
        <v>0</v>
      </c>
      <c r="CP23" s="97">
        <f>IF(ISNA(MATCH(CD23,'Overlap Study'!$AN$270:$AN$281,0)),0,1)</f>
        <v>0</v>
      </c>
      <c r="CQ23" s="106">
        <f>IF(ISNA(MATCH(CD23,'Overlap Study'!$AH$270:$AH$281,0)),0,1)</f>
        <v>0</v>
      </c>
      <c r="CR23" s="110">
        <f>IF(ISNA(MATCH($CD23,'Overlap Study'!$AB$270:$AB$281,0)),0,1)</f>
        <v>0</v>
      </c>
      <c r="CS23" s="97">
        <f>IF(ISNA(MATCH($CD23,'Overlap Study'!$V$270:$V$281,0)),0,1)</f>
        <v>0</v>
      </c>
      <c r="CT23" s="97">
        <f>IF(ISNA(MATCH($CD23,'Overlap Study'!$P$270:$P$281,0)),0,1)</f>
        <v>0</v>
      </c>
      <c r="CU23" s="97"/>
      <c r="CV23" s="106"/>
      <c r="CW23">
        <f t="shared" si="0"/>
        <v>7</v>
      </c>
      <c r="CY23" s="10"/>
      <c r="CZ23" s="10"/>
      <c r="DA23" s="162">
        <v>2826</v>
      </c>
      <c r="DB23" s="207">
        <f>SUM(DC23:DD23)</f>
        <v>1</v>
      </c>
      <c r="DC23" s="97">
        <f>IF(ISNA(MATCH(DA23,'Overlap Study'!$FJ$323:$FJ$350,0)),0,1)</f>
        <v>0</v>
      </c>
      <c r="DD23" s="106">
        <f>IF(ISNA(MATCH(DA23,'Overlap Study'!$ES$323:$ES$350,0)),0,1)</f>
        <v>1</v>
      </c>
      <c r="DF23" s="10"/>
      <c r="DG23" s="10"/>
      <c r="DH23" s="162">
        <v>148</v>
      </c>
      <c r="DI23" s="105">
        <f>SUM(DJ23:DU23)</f>
        <v>1</v>
      </c>
      <c r="DJ23" s="110">
        <f>IF(ISNA(MATCH(DH23,'Overlap Study'!$FK$323:$FK$340,0)),0,1)</f>
        <v>0</v>
      </c>
      <c r="DK23" s="97">
        <f>IF(ISNA(MATCH(DH23,'Overlap Study'!$ET$323:$ET$340,0)),0,1)</f>
        <v>0</v>
      </c>
      <c r="DL23" s="97">
        <f>IF(ISNA(MATCH(DH23,'Overlap Study'!$EB$186:$EB$200,0)),0,1)</f>
        <v>0</v>
      </c>
      <c r="DM23" s="97">
        <f>IF(ISNA(MATCH(DH23,'Overlap Study'!$DJ$288:$DJ$293,0)),0,1)</f>
        <v>0</v>
      </c>
      <c r="DN23" s="99">
        <f>IF(ISNA(MATCH(DH23,'Overlap Study'!$CU$288:$CU$293,0)),0,1)</f>
        <v>0</v>
      </c>
      <c r="DO23" s="99">
        <f>IF(ISNA(MATCH(DH23,'Overlap Study'!$CG$288:$CG$293,0)),0,1)</f>
        <v>0</v>
      </c>
      <c r="DP23" s="97">
        <f>IF(ISNA(MATCH(DH23,'Overlap Study'!$BU$288:$BU$293,0)),0,1)</f>
        <v>0</v>
      </c>
      <c r="DQ23" s="97">
        <f>IF(ISNA(MATCH(DH23,'Overlap Study'!$BJ$288:$BJ$293,0)),0,1)</f>
        <v>0</v>
      </c>
      <c r="DR23" s="97">
        <f>IF(ISNA(MATCH(DH23,'Overlap Study'!$AZ$288:$AZ$293,0)),0,1)</f>
        <v>1</v>
      </c>
      <c r="DS23" s="97">
        <f>IF(ISNA(MATCH(DH23,'Overlap Study'!$AT$288:$AT$293,0)),0,1)</f>
        <v>0</v>
      </c>
      <c r="DT23" s="97">
        <f>IF(ISNA(MATCH(DH23,'Overlap Study'!$AN$288:$AN$293,0)),0,1)</f>
        <v>0</v>
      </c>
      <c r="DU23" s="106">
        <f>IF(ISNA(MATCH(DH23,'Overlap Study'!$AH$288:$AH$293,0)),0,1)</f>
        <v>0</v>
      </c>
      <c r="DV23" s="97">
        <f>IF(ISNA(MATCH(DH23,'Overlap Study'!$AB$288:$AB$293,0)),0,1)</f>
        <v>0</v>
      </c>
      <c r="DW23" s="97">
        <f>IF(ISNA(MATCH(DH23,'Overlap Study'!$V$288:$V$293,0)),0,1)</f>
        <v>0</v>
      </c>
      <c r="DX23" s="97">
        <f>IF(ISNA(MATCH(DH23,'Overlap Study'!$P$288:$P$293,0)),0,1)</f>
        <v>0</v>
      </c>
      <c r="DY23" s="97"/>
      <c r="DZ23" s="106"/>
      <c r="EE23" s="162">
        <v>973</v>
      </c>
      <c r="EF23" s="207">
        <f>SUM(EG23:ER23)</f>
        <v>1</v>
      </c>
      <c r="EG23" s="97">
        <f>IF(ISNA(MATCH($EE23,'Overlap Study'!$FL$323:$FL$330,0)),0,1)</f>
        <v>0</v>
      </c>
      <c r="EH23" s="97">
        <f>IF(ISNA(MATCH($EE23,'Overlap Study'!$EU$323:$EU$330,0)),0,1)</f>
        <v>0</v>
      </c>
      <c r="EI23" s="97">
        <f>IF(ISNA(MATCH($EE23,'Overlap Study'!$EC$186:$EC$200,0)),0,1)</f>
        <v>0</v>
      </c>
      <c r="EJ23" s="97">
        <f>IF(ISNA(MATCH($EE23,'Overlap Study'!$DJ$300:$DJ$302,0)),0,1)</f>
        <v>0</v>
      </c>
      <c r="EK23" s="99">
        <f>IF(ISNA(MATCH($EE23,'Overlap Study'!$CU$300:$CU$302,0)),0,1)</f>
        <v>0</v>
      </c>
      <c r="EL23" s="99">
        <f>IF(ISNA(MATCH($EE23,'Overlap Study'!$CG$300:$CG$302,0)),0,1)</f>
        <v>1</v>
      </c>
      <c r="EM23" s="97">
        <f>IF(ISNA(MATCH(EE23,'Overlap Study'!$BU$300:$BU$302,0)),0,1)</f>
        <v>0</v>
      </c>
      <c r="EN23" s="97">
        <f>IF(ISNA(MATCH(EE23,'Overlap Study'!$BJ$300:$BJ$302,0)),0,1)</f>
        <v>0</v>
      </c>
      <c r="EO23" s="97">
        <f>IF(ISNA(MATCH(EE23,'Overlap Study'!$AZ$300:$AZ$302,0)),0,1)</f>
        <v>0</v>
      </c>
      <c r="EP23" s="97">
        <f>IF(ISNA(MATCH(EE23,'Overlap Study'!$AT$300:$AT$302,0)),0,1)</f>
        <v>0</v>
      </c>
      <c r="EQ23" s="97">
        <f>IF(ISNA(MATCH(EE23,'Overlap Study'!$AN$300:$AN$302,0)),0,1)</f>
        <v>0</v>
      </c>
      <c r="ER23" s="97">
        <f>IF(ISNA(MATCH(EE23,'Overlap Study'!$AH$300:$AH$302,0)),0,1)</f>
        <v>0</v>
      </c>
      <c r="ES23" s="110">
        <f>IF(ISNA(MATCH($EE23,'Overlap Study'!$AB$300:$AB$302,0)),0,1)</f>
        <v>0</v>
      </c>
      <c r="ET23" s="97">
        <f>IF(ISNA(MATCH($EE23,'Overlap Study'!$V$300:$V$302,0)),0,1)</f>
        <v>0</v>
      </c>
      <c r="EU23" s="97">
        <f>IF(ISNA(MATCH($EE23,'Overlap Study'!$P$300:$P$302,0)),0,1)</f>
        <v>0</v>
      </c>
      <c r="EV23" s="97"/>
      <c r="EW23" s="106"/>
      <c r="EX23" s="2"/>
    </row>
    <row r="24" spans="1:154" ht="13" x14ac:dyDescent="0.3">
      <c r="A24" s="98"/>
      <c r="B24" s="203"/>
      <c r="C24" s="108"/>
      <c r="E24" s="98"/>
      <c r="F24" s="1"/>
      <c r="L24" s="116">
        <f t="shared" si="2"/>
        <v>23</v>
      </c>
      <c r="M24">
        <f t="shared" si="1"/>
        <v>13</v>
      </c>
      <c r="N24" s="495">
        <v>71</v>
      </c>
      <c r="O24" s="99">
        <f>SUM(P24:AA24)</f>
        <v>8</v>
      </c>
      <c r="P24" s="110">
        <f>IF(ISNA(MATCH(N24,'Overlap Study'!FF$62:FF$317,0)),0,1)</f>
        <v>0</v>
      </c>
      <c r="Q24" s="97">
        <f>IF(ISNA(MATCH(N24,'Overlap Study'!EO$62:EO$317,0)),0,1)</f>
        <v>0</v>
      </c>
      <c r="R24" s="97">
        <f>IF(ISNA(MATCH(N24,'Overlap Study'!DY$62:DY$174,0)),0,1)</f>
        <v>0</v>
      </c>
      <c r="S24" s="97">
        <f>IF(ISNA(MATCH(N24,'Overlap Study'!DJ$62:DJ$157,0)),0,1)</f>
        <v>1</v>
      </c>
      <c r="T24" s="99">
        <f>IF(ISNA(MATCH(N24,'Overlap Study'!CU$62:CU$157,0)),0,1)</f>
        <v>0</v>
      </c>
      <c r="U24" s="99">
        <f>IF(ISNA(MATCH(N24,'Overlap Study'!CG$62:CG$157,0)),0,1)</f>
        <v>1</v>
      </c>
      <c r="V24" s="97">
        <f>IF(ISNA(MATCH(N24,'Overlap Study'!BU$62:BU$157,0)),0,1)</f>
        <v>1</v>
      </c>
      <c r="W24" s="97">
        <f>IF(ISNA(MATCH(N24,'Overlap Study'!BJ$62:BJ$157,0)),0,1)</f>
        <v>1</v>
      </c>
      <c r="X24" s="97">
        <f>IF(ISNA(MATCH($N24,'Overlap Study'!AZ$62:AZ$157,0)),0,1)</f>
        <v>1</v>
      </c>
      <c r="Y24" s="97">
        <f>IF(ISNA(MATCH($N24,'Overlap Study'!AT$62:AT$157,0)),0,1)</f>
        <v>1</v>
      </c>
      <c r="Z24" s="97">
        <f>IF(ISNA(MATCH($N24,'Overlap Study'!AN$62:AN$157,0)),0,1)</f>
        <v>1</v>
      </c>
      <c r="AA24" s="97">
        <f>IF(ISNA(MATCH($N24,'Overlap Study'!AH$62:AH$157,0)),0,1)</f>
        <v>1</v>
      </c>
      <c r="AB24" s="110">
        <f>IF(ISNA(MATCH($N24,'Overlap Study'!AB$62:AB$157,0)),0,1)</f>
        <v>1</v>
      </c>
      <c r="AC24" s="97">
        <f>IF(ISNA(MATCH($N24,'Overlap Study'!V$62:V$157,0)),0,1)</f>
        <v>1</v>
      </c>
      <c r="AD24" s="97">
        <f>IF(ISNA(MATCH($N24,'Overlap Study'!P$62:P$157,0)),0,1)</f>
        <v>1</v>
      </c>
      <c r="AE24" s="97">
        <f>IF(ISNA(MATCH($N24,'Overlap Study'!H$53:H$132,0)),0,1)</f>
        <v>1</v>
      </c>
      <c r="AF24" s="106">
        <f>IF(ISNA(MATCH($N24,'Overlap Study'!B$53:B$100,0)),0,1)</f>
        <v>1</v>
      </c>
      <c r="AH24" s="98"/>
      <c r="AJ24" s="194">
        <v>1477</v>
      </c>
      <c r="AK24" s="105">
        <f>SUM(AL24:AW24)</f>
        <v>5</v>
      </c>
      <c r="AL24" s="110">
        <f>IF(ISNA(MATCH($AJ24,'Overlap Study'!$FG$323:$FG$454,0)),0,1)</f>
        <v>1</v>
      </c>
      <c r="AM24" s="97">
        <f>IF(ISNA(MATCH($AJ24,'Overlap Study'!$EP$323:$EP$454,0)),0,1)</f>
        <v>0</v>
      </c>
      <c r="AN24" s="97">
        <f>IF(ISNA(MATCH($AJ24,'Overlap Study'!$DY$186:$DY$245,0)),0,1)</f>
        <v>1</v>
      </c>
      <c r="AO24" s="97">
        <f>IF(ISNA(MATCH($AJ24,'Overlap Study'!$DJ$186:$DJ$233,0)),0,1)</f>
        <v>1</v>
      </c>
      <c r="AP24" s="99">
        <f>IF(ISNA(MATCH($AJ24,'Overlap Study'!$CU$186:$CU$233,0)),0,1)</f>
        <v>1</v>
      </c>
      <c r="AQ24" s="99">
        <f>IF(ISNA(MATCH($AJ24,'Overlap Study'!$CG$186:$CG$233,0)),0,1)</f>
        <v>1</v>
      </c>
      <c r="AR24" s="97">
        <f>IF(ISNA(MATCH($AJ24,'Overlap Study'!$BU$186:$BU$233,0)),0,1)</f>
        <v>0</v>
      </c>
      <c r="AS24" s="97">
        <f>IF(ISNA(MATCH(AJ24,'Overlap Study'!BJ$186:BJ$233,0)),0,1)</f>
        <v>0</v>
      </c>
      <c r="AT24" s="97">
        <f>IF(ISNA(MATCH($AJ24,'Overlap Study'!AZ$186:AZ$233,0)),0,1)</f>
        <v>0</v>
      </c>
      <c r="AU24" s="97">
        <f>IF(ISNA(MATCH($AJ24,'Overlap Study'!AT$186:AT$233,0)),0,1)</f>
        <v>0</v>
      </c>
      <c r="AV24" s="97">
        <f>IF(ISNA(MATCH($AJ24,'Overlap Study'!AN$186:AN$233,0)),0,1)</f>
        <v>0</v>
      </c>
      <c r="AW24" s="106">
        <f>IF(ISNA(MATCH($AJ24,'Overlap Study'!AH$186:AH$233,0)),0,1)</f>
        <v>0</v>
      </c>
      <c r="AX24" s="97">
        <f>IF(ISNA(MATCH(AJ24,'Overlap Study'!$AB$186:$AB$233,0)),0,1)</f>
        <v>0</v>
      </c>
      <c r="AY24" s="97">
        <f>IF(ISNA(MATCH($AJ24,'Overlap Study'!$V$186:$V$233,0)),0,1)</f>
        <v>0</v>
      </c>
      <c r="AZ24" s="97">
        <f>IF(ISNA(MATCH($AJ24,'Overlap Study'!$P$186:$P$233,0)),0,1)</f>
        <v>0</v>
      </c>
      <c r="BA24" s="97"/>
      <c r="BB24" s="106"/>
      <c r="BD24" s="151"/>
      <c r="BF24" s="97"/>
      <c r="BG24" s="131">
        <v>968</v>
      </c>
      <c r="BH24" s="459">
        <f>SUM(BI24:BT24)</f>
        <v>3</v>
      </c>
      <c r="BI24" s="110">
        <f>IF(ISNA(MATCH($BG24,'Overlap Study'!$FH$323:$FH$400,0)),0,1)</f>
        <v>0</v>
      </c>
      <c r="BJ24" s="97">
        <f>IF(ISNA(MATCH($BG24,'Overlap Study'!$EQ$323:$EQ$400,0)),0,1)</f>
        <v>0</v>
      </c>
      <c r="BK24" s="97">
        <f>IF(ISNA(MATCH($BG24,'Overlap Study'!$DZ$186:$DZ$240,0)),0,1)</f>
        <v>0</v>
      </c>
      <c r="BL24" s="97">
        <f>IF(ISNA(MATCH(BG24,'Overlap Study'!$DJ$240:$DJ$263,0)),0,1)</f>
        <v>0</v>
      </c>
      <c r="BM24" s="99">
        <f>IF(ISNA(MATCH(BG24,'Overlap Study'!$CU$240:$CU$263,0)),0,1)</f>
        <v>0</v>
      </c>
      <c r="BN24" s="99">
        <f>IF(ISNA(MATCH(BG24,'Overlap Study'!$CG$240:$CG$263,0)),0,1)</f>
        <v>1</v>
      </c>
      <c r="BO24" s="97">
        <f>IF(ISNA(MATCH(BG24,'Overlap Study'!$BU$240:$BU$263,0)),0,1)</f>
        <v>0</v>
      </c>
      <c r="BP24" s="97">
        <f>IF(ISNA(MATCH(BG24,'Overlap Study'!$BJ$240:$BJ$263,0)),0,1)</f>
        <v>0</v>
      </c>
      <c r="BQ24" s="97">
        <f>IF(ISNA(MATCH(BG24,'Overlap Study'!$AZ$240:$AZ$263,0)),0,1)</f>
        <v>1</v>
      </c>
      <c r="BR24" s="97">
        <f>IF(ISNA(MATCH(BG24,'Overlap Study'!$AT$240:$AT$263,0)),0,1)</f>
        <v>0</v>
      </c>
      <c r="BS24" s="97">
        <f>IF(ISNA(MATCH(BG24,'Overlap Study'!$AN$240:$AN$263,0)),0,1)</f>
        <v>1</v>
      </c>
      <c r="BT24" s="106">
        <f>IF(ISNA(MATCH(BG24,'Overlap Study'!$AH$240:$AH$263,0)),0,1)</f>
        <v>0</v>
      </c>
      <c r="BU24" s="110">
        <f>IF(ISNA(MATCH(BG24,'Overlap Study'!$AB$240:$AB$263,0)),0,1)</f>
        <v>0</v>
      </c>
      <c r="BV24" s="97">
        <f>IF(ISNA(MATCH(BG24,'Overlap Study'!$V$240:$V$263,0)),0,1)</f>
        <v>0</v>
      </c>
      <c r="BW24" s="97">
        <f>IF(ISNA(MATCH(BG24,'Overlap Study'!$P$240:$P$263,0)),0,1)</f>
        <v>0</v>
      </c>
      <c r="BX24" s="97"/>
      <c r="BY24" s="106"/>
      <c r="BZ24">
        <f>INDEX($N$2:$O$411,MATCH(BG24,$N$2:$N$411,0),2)</f>
        <v>4</v>
      </c>
      <c r="CC24" s="97"/>
      <c r="CD24" s="486">
        <v>1477</v>
      </c>
      <c r="CE24" s="459">
        <f>SUM(CF24:CQ24)</f>
        <v>2</v>
      </c>
      <c r="CF24" s="97">
        <f>IF(ISNA(MATCH(CD24,'Overlap Study'!$FI$323:$FI$400,0)),0,1)</f>
        <v>0</v>
      </c>
      <c r="CG24" s="97">
        <f>IF(ISNA(MATCH(CD24,'Overlap Study'!$ER$323:$ER$400,0)),0,1)</f>
        <v>0</v>
      </c>
      <c r="CH24" s="97">
        <f>IF(ISNA(MATCH(CD24,'Overlap Study'!$EA$186:$EA$240,0)),0,1)</f>
        <v>1</v>
      </c>
      <c r="CI24" s="97">
        <f>IF(ISNA(MATCH(CD24,'Overlap Study'!$DJ$270:$DJ$281,0)),0,1)</f>
        <v>1</v>
      </c>
      <c r="CJ24" s="99">
        <f>IF(ISNA(MATCH(CD24,'Overlap Study'!$CU$270:$CU$281,0)),0,1)</f>
        <v>0</v>
      </c>
      <c r="CK24" s="99">
        <f>IF(ISNA(MATCH(CD24,'Overlap Study'!$CG$270:$CG$281,0)),0,1)</f>
        <v>0</v>
      </c>
      <c r="CL24" s="97">
        <f>IF(ISNA(MATCH(CD24,'Overlap Study'!$BU$270:$BU$281,0)),0,1)</f>
        <v>0</v>
      </c>
      <c r="CM24" s="97">
        <f>IF(ISNA(MATCH(CD24,'Overlap Study'!$BJ$270:$BJ$281,0)),0,1)</f>
        <v>0</v>
      </c>
      <c r="CN24" s="97">
        <f>IF(ISNA(MATCH(CD24,'Overlap Study'!$AZ$270:$AZ$281,0)),0,1)</f>
        <v>0</v>
      </c>
      <c r="CO24" s="97">
        <f>IF(ISNA(MATCH(CD24,'Overlap Study'!$AT$270:$AT$281,0)),0,1)</f>
        <v>0</v>
      </c>
      <c r="CP24" s="97">
        <f>IF(ISNA(MATCH(CD24,'Overlap Study'!$AN$270:$AN$281,0)),0,1)</f>
        <v>0</v>
      </c>
      <c r="CQ24" s="106">
        <f>IF(ISNA(MATCH(CD24,'Overlap Study'!$AH$270:$AH$281,0)),0,1)</f>
        <v>0</v>
      </c>
      <c r="CR24" s="110">
        <f>IF(ISNA(MATCH($CD24,'Overlap Study'!$AB$270:$AB$281,0)),0,1)</f>
        <v>0</v>
      </c>
      <c r="CS24" s="97">
        <f>IF(ISNA(MATCH($CD24,'Overlap Study'!$V$270:$V$281,0)),0,1)</f>
        <v>0</v>
      </c>
      <c r="CT24" s="97">
        <f>IF(ISNA(MATCH($CD24,'Overlap Study'!$P$270:$P$281,0)),0,1)</f>
        <v>0</v>
      </c>
      <c r="CU24" s="97"/>
      <c r="CV24" s="106"/>
      <c r="CW24">
        <f t="shared" si="0"/>
        <v>6</v>
      </c>
      <c r="CY24" s="10"/>
      <c r="CZ24" s="10"/>
      <c r="DA24" s="162">
        <v>3015</v>
      </c>
      <c r="DB24" s="207">
        <f>SUM(DC24:DD24)</f>
        <v>1</v>
      </c>
      <c r="DC24" s="97">
        <f>IF(ISNA(MATCH(DA24,'Overlap Study'!$FJ$323:$FJ$350,0)),0,1)</f>
        <v>1</v>
      </c>
      <c r="DD24" s="106">
        <f>IF(ISNA(MATCH(DA24,'Overlap Study'!$ES$323:$ES$350,0)),0,1)</f>
        <v>0</v>
      </c>
      <c r="DF24" s="10"/>
      <c r="DG24" s="10"/>
      <c r="DH24" s="162">
        <v>179</v>
      </c>
      <c r="DI24" s="105">
        <f>SUM(DJ24:DU24)</f>
        <v>1</v>
      </c>
      <c r="DJ24" s="110">
        <f>IF(ISNA(MATCH(DH24,'Overlap Study'!$FK$323:$FK$340,0)),0,1)</f>
        <v>0</v>
      </c>
      <c r="DK24" s="97">
        <f>IF(ISNA(MATCH(DH24,'Overlap Study'!$ET$323:$ET$340,0)),0,1)</f>
        <v>0</v>
      </c>
      <c r="DL24" s="97">
        <f>IF(ISNA(MATCH(DH24,'Overlap Study'!$EB$186:$EB$200,0)),0,1)</f>
        <v>0</v>
      </c>
      <c r="DM24" s="97">
        <f>IF(ISNA(MATCH(DH24,'Overlap Study'!$DJ$288:$DJ$293,0)),0,1)</f>
        <v>0</v>
      </c>
      <c r="DN24" s="99">
        <f>IF(ISNA(MATCH(DH24,'Overlap Study'!$CU$288:$CU$293,0)),0,1)</f>
        <v>0</v>
      </c>
      <c r="DO24" s="99">
        <f>IF(ISNA(MATCH(DH24,'Overlap Study'!$CG$288:$CG$293,0)),0,1)</f>
        <v>0</v>
      </c>
      <c r="DP24" s="97">
        <f>IF(ISNA(MATCH(DH24,'Overlap Study'!$BU$288:$BU$293,0)),0,1)</f>
        <v>0</v>
      </c>
      <c r="DQ24" s="97">
        <f>IF(ISNA(MATCH(DH24,'Overlap Study'!$BJ$288:$BJ$293,0)),0,1)</f>
        <v>0</v>
      </c>
      <c r="DR24" s="97">
        <f>IF(ISNA(MATCH(DH24,'Overlap Study'!$AZ$288:$AZ$293,0)),0,1)</f>
        <v>0</v>
      </c>
      <c r="DS24" s="97">
        <f>IF(ISNA(MATCH(DH24,'Overlap Study'!$AT$288:$AT$293,0)),0,1)</f>
        <v>1</v>
      </c>
      <c r="DT24" s="97">
        <f>IF(ISNA(MATCH(DH24,'Overlap Study'!$AN$288:$AN$293,0)),0,1)</f>
        <v>0</v>
      </c>
      <c r="DU24" s="106">
        <f>IF(ISNA(MATCH(DH24,'Overlap Study'!$AH$288:$AH$293,0)),0,1)</f>
        <v>0</v>
      </c>
      <c r="DV24" s="97">
        <f>IF(ISNA(MATCH(DH24,'Overlap Study'!$AB$288:$AB$293,0)),0,1)</f>
        <v>0</v>
      </c>
      <c r="DW24" s="97">
        <f>IF(ISNA(MATCH(DH24,'Overlap Study'!$V$288:$V$293,0)),0,1)</f>
        <v>0</v>
      </c>
      <c r="DX24" s="97">
        <f>IF(ISNA(MATCH(DH24,'Overlap Study'!$P$288:$P$293,0)),0,1)</f>
        <v>0</v>
      </c>
      <c r="DY24" s="97"/>
      <c r="DZ24" s="106"/>
      <c r="EE24" s="162">
        <v>987</v>
      </c>
      <c r="EF24" s="207">
        <f>SUM(EG24:ER24)</f>
        <v>1</v>
      </c>
      <c r="EG24" s="97">
        <f>IF(ISNA(MATCH($EE24,'Overlap Study'!$FL$323:$FL$330,0)),0,1)</f>
        <v>0</v>
      </c>
      <c r="EH24" s="97">
        <f>IF(ISNA(MATCH($EE24,'Overlap Study'!$EU$323:$EU$330,0)),0,1)</f>
        <v>0</v>
      </c>
      <c r="EI24" s="97">
        <f>IF(ISNA(MATCH($EE24,'Overlap Study'!$EC$186:$EC$200,0)),0,1)</f>
        <v>0</v>
      </c>
      <c r="EJ24" s="97">
        <f>IF(ISNA(MATCH($EE24,'Overlap Study'!$DJ$300:$DJ$302,0)),0,1)</f>
        <v>0</v>
      </c>
      <c r="EK24" s="99">
        <f>IF(ISNA(MATCH($EE24,'Overlap Study'!$CU$300:$CU$302,0)),0,1)</f>
        <v>0</v>
      </c>
      <c r="EL24" s="99">
        <f>IF(ISNA(MATCH($EE24,'Overlap Study'!$CG$300:$CG$302,0)),0,1)</f>
        <v>0</v>
      </c>
      <c r="EM24" s="97">
        <f>IF(ISNA(MATCH(EE24,'Overlap Study'!$BU$300:$BU$302,0)),0,1)</f>
        <v>0</v>
      </c>
      <c r="EN24" s="97">
        <f>IF(ISNA(MATCH(EE24,'Overlap Study'!$BJ$300:$BJ$302,0)),0,1)</f>
        <v>0</v>
      </c>
      <c r="EO24" s="97">
        <f>IF(ISNA(MATCH(EE24,'Overlap Study'!$AZ$300:$AZ$302,0)),0,1)</f>
        <v>0</v>
      </c>
      <c r="EP24" s="97">
        <f>IF(ISNA(MATCH(EE24,'Overlap Study'!$AT$300:$AT$302,0)),0,1)</f>
        <v>1</v>
      </c>
      <c r="EQ24" s="97">
        <f>IF(ISNA(MATCH(EE24,'Overlap Study'!$AN$300:$AN$302,0)),0,1)</f>
        <v>0</v>
      </c>
      <c r="ER24" s="97">
        <f>IF(ISNA(MATCH(EE24,'Overlap Study'!$AH$300:$AH$302,0)),0,1)</f>
        <v>0</v>
      </c>
      <c r="ES24" s="110">
        <f>IF(ISNA(MATCH($EE24,'Overlap Study'!$AB$300:$AB$302,0)),0,1)</f>
        <v>0</v>
      </c>
      <c r="ET24" s="97">
        <f>IF(ISNA(MATCH($EE24,'Overlap Study'!$V$300:$V$302,0)),0,1)</f>
        <v>0</v>
      </c>
      <c r="EU24" s="97">
        <f>IF(ISNA(MATCH($EE24,'Overlap Study'!$P$300:$P$302,0)),0,1)</f>
        <v>0</v>
      </c>
      <c r="EV24" s="97"/>
      <c r="EW24" s="106"/>
      <c r="EX24" s="2"/>
    </row>
    <row r="25" spans="1:154" ht="13" x14ac:dyDescent="0.3">
      <c r="A25" s="98"/>
      <c r="B25" s="203"/>
      <c r="C25" s="108"/>
      <c r="E25" s="98"/>
      <c r="F25" s="1"/>
      <c r="L25" s="116">
        <f t="shared" si="2"/>
        <v>24</v>
      </c>
      <c r="M25">
        <f t="shared" si="1"/>
        <v>9</v>
      </c>
      <c r="N25" s="207">
        <v>85</v>
      </c>
      <c r="O25" s="99">
        <f>SUM(P25:AA25)</f>
        <v>8</v>
      </c>
      <c r="P25" s="110">
        <f>IF(ISNA(MATCH(N25,'Overlap Study'!FF$62:FF$317,0)),0,1)</f>
        <v>1</v>
      </c>
      <c r="Q25" s="97">
        <f>IF(ISNA(MATCH(N25,'Overlap Study'!EO$62:EO$317,0)),0,1)</f>
        <v>1</v>
      </c>
      <c r="R25" s="97">
        <f>IF(ISNA(MATCH(N25,'Overlap Study'!DY$62:DY$174,0)),0,1)</f>
        <v>0</v>
      </c>
      <c r="S25" s="97">
        <f>IF(ISNA(MATCH(N25,'Overlap Study'!DJ$62:DJ$157,0)),0,1)</f>
        <v>0</v>
      </c>
      <c r="T25" s="99">
        <f>IF(ISNA(MATCH(N25,'Overlap Study'!CU$62:CU$157,0)),0,1)</f>
        <v>1</v>
      </c>
      <c r="U25" s="99">
        <f>IF(ISNA(MATCH(N25,'Overlap Study'!CG$62:CG$157,0)),0,1)</f>
        <v>0</v>
      </c>
      <c r="V25" s="97">
        <f>IF(ISNA(MATCH(N25,'Overlap Study'!BU$62:BU$157,0)),0,1)</f>
        <v>1</v>
      </c>
      <c r="W25" s="97">
        <f>IF(ISNA(MATCH(N25,'Overlap Study'!BJ$62:BJ$157,0)),0,1)</f>
        <v>1</v>
      </c>
      <c r="X25" s="97">
        <f>IF(ISNA(MATCH($N25,'Overlap Study'!AZ$62:AZ$157,0)),0,1)</f>
        <v>0</v>
      </c>
      <c r="Y25" s="97">
        <f>IF(ISNA(MATCH($N25,'Overlap Study'!AT$62:AT$157,0)),0,1)</f>
        <v>1</v>
      </c>
      <c r="Z25" s="97">
        <f>IF(ISNA(MATCH($N25,'Overlap Study'!AN$62:AN$157,0)),0,1)</f>
        <v>1</v>
      </c>
      <c r="AA25" s="97">
        <f>IF(ISNA(MATCH($N25,'Overlap Study'!AH$62:AH$157,0)),0,1)</f>
        <v>1</v>
      </c>
      <c r="AB25" s="110">
        <f>IF(ISNA(MATCH($N25,'Overlap Study'!AB$62:AB$157,0)),0,1)</f>
        <v>0</v>
      </c>
      <c r="AC25" s="97">
        <f>IF(ISNA(MATCH($N25,'Overlap Study'!V$62:V$157,0)),0,1)</f>
        <v>0</v>
      </c>
      <c r="AD25" s="97">
        <f>IF(ISNA(MATCH($N25,'Overlap Study'!P$62:P$157,0)),0,1)</f>
        <v>0</v>
      </c>
      <c r="AE25" s="97">
        <f>IF(ISNA(MATCH($N25,'Overlap Study'!H$53:H$132,0)),0,1)</f>
        <v>1</v>
      </c>
      <c r="AF25" s="106">
        <f>IF(ISNA(MATCH($N25,'Overlap Study'!B$53:B$100,0)),0,1)</f>
        <v>0</v>
      </c>
      <c r="AH25" s="98"/>
      <c r="AJ25" s="162">
        <v>1625</v>
      </c>
      <c r="AK25" s="105">
        <f>SUM(AL25:AW25)</f>
        <v>5</v>
      </c>
      <c r="AL25" s="110">
        <f>IF(ISNA(MATCH($AJ25,'Overlap Study'!$FG$323:$FG$454,0)),0,1)</f>
        <v>0</v>
      </c>
      <c r="AM25" s="97">
        <f>IF(ISNA(MATCH($AJ25,'Overlap Study'!$EP$323:$EP$454,0)),0,1)</f>
        <v>1</v>
      </c>
      <c r="AN25" s="97">
        <f>IF(ISNA(MATCH($AJ25,'Overlap Study'!$DY$186:$DY$245,0)),0,1)</f>
        <v>1</v>
      </c>
      <c r="AO25" s="97">
        <f>IF(ISNA(MATCH($AJ25,'Overlap Study'!$DJ$186:$DJ$233,0)),0,1)</f>
        <v>0</v>
      </c>
      <c r="AP25" s="99">
        <f>IF(ISNA(MATCH($AJ25,'Overlap Study'!$CU$186:$CU$233,0)),0,1)</f>
        <v>0</v>
      </c>
      <c r="AQ25" s="99">
        <f>IF(ISNA(MATCH($AJ25,'Overlap Study'!$CG$186:$CG$233,0)),0,1)</f>
        <v>0</v>
      </c>
      <c r="AR25" s="97">
        <f>IF(ISNA(MATCH($AJ25,'Overlap Study'!$BU$186:$BU$233,0)),0,1)</f>
        <v>1</v>
      </c>
      <c r="AS25" s="97">
        <f>IF(ISNA(MATCH(AJ25,'Overlap Study'!BJ$186:BJ$233,0)),0,1)</f>
        <v>1</v>
      </c>
      <c r="AT25" s="97">
        <f>IF(ISNA(MATCH($AJ25,'Overlap Study'!AZ$186:AZ$233,0)),0,1)</f>
        <v>0</v>
      </c>
      <c r="AU25" s="97">
        <f>IF(ISNA(MATCH($AJ25,'Overlap Study'!AT$186:AT$233,0)),0,1)</f>
        <v>0</v>
      </c>
      <c r="AV25" s="97">
        <f>IF(ISNA(MATCH($AJ25,'Overlap Study'!AN$186:AN$233,0)),0,1)</f>
        <v>1</v>
      </c>
      <c r="AW25" s="106">
        <f>IF(ISNA(MATCH($AJ25,'Overlap Study'!AH$186:AH$233,0)),0,1)</f>
        <v>0</v>
      </c>
      <c r="AX25" s="97">
        <f>IF(ISNA(MATCH(AJ25,'Overlap Study'!$AB$186:$AB$233,0)),0,1)</f>
        <v>0</v>
      </c>
      <c r="AY25" s="97">
        <f>IF(ISNA(MATCH($AJ25,'Overlap Study'!$V$186:$V$233,0)),0,1)</f>
        <v>0</v>
      </c>
      <c r="AZ25" s="97">
        <f>IF(ISNA(MATCH($AJ25,'Overlap Study'!$P$186:$P$233,0)),0,1)</f>
        <v>0</v>
      </c>
      <c r="BA25" s="97"/>
      <c r="BB25" s="106"/>
      <c r="BD25" s="98"/>
      <c r="BF25" s="97"/>
      <c r="BG25" s="131">
        <v>971</v>
      </c>
      <c r="BH25" s="459">
        <f>SUM(BI25:BT25)</f>
        <v>3</v>
      </c>
      <c r="BI25" s="110">
        <f>IF(ISNA(MATCH($BG25,'Overlap Study'!$FH$323:$FH$400,0)),0,1)</f>
        <v>1</v>
      </c>
      <c r="BJ25" s="97">
        <f>IF(ISNA(MATCH($BG25,'Overlap Study'!$EQ$323:$EQ$400,0)),0,1)</f>
        <v>0</v>
      </c>
      <c r="BK25" s="97">
        <f>IF(ISNA(MATCH($BG25,'Overlap Study'!$DZ$186:$DZ$240,0)),0,1)</f>
        <v>1</v>
      </c>
      <c r="BL25" s="97">
        <f>IF(ISNA(MATCH(BG25,'Overlap Study'!$DJ$240:$DJ$263,0)),0,1)</f>
        <v>0</v>
      </c>
      <c r="BM25" s="99">
        <f>IF(ISNA(MATCH(BG25,'Overlap Study'!$CU$240:$CU$263,0)),0,1)</f>
        <v>0</v>
      </c>
      <c r="BN25" s="99">
        <f>IF(ISNA(MATCH(BG25,'Overlap Study'!$CG$240:$CG$263,0)),0,1)</f>
        <v>0</v>
      </c>
      <c r="BO25" s="97">
        <f>IF(ISNA(MATCH(BG25,'Overlap Study'!$BU$240:$BU$263,0)),0,1)</f>
        <v>0</v>
      </c>
      <c r="BP25" s="97">
        <f>IF(ISNA(MATCH(BG25,'Overlap Study'!$BJ$240:$BJ$263,0)),0,1)</f>
        <v>1</v>
      </c>
      <c r="BQ25" s="97">
        <f>IF(ISNA(MATCH(BG25,'Overlap Study'!$AZ$240:$AZ$263,0)),0,1)</f>
        <v>0</v>
      </c>
      <c r="BR25" s="97">
        <f>IF(ISNA(MATCH(BG25,'Overlap Study'!$AT$240:$AT$263,0)),0,1)</f>
        <v>0</v>
      </c>
      <c r="BS25" s="97">
        <f>IF(ISNA(MATCH(BG25,'Overlap Study'!$AN$240:$AN$263,0)),0,1)</f>
        <v>0</v>
      </c>
      <c r="BT25" s="106">
        <f>IF(ISNA(MATCH(BG25,'Overlap Study'!$AH$240:$AH$263,0)),0,1)</f>
        <v>0</v>
      </c>
      <c r="BU25" s="110">
        <f>IF(ISNA(MATCH(BG25,'Overlap Study'!$AB$240:$AB$263,0)),0,1)</f>
        <v>0</v>
      </c>
      <c r="BV25" s="97">
        <f>IF(ISNA(MATCH(BG25,'Overlap Study'!$V$240:$V$263,0)),0,1)</f>
        <v>0</v>
      </c>
      <c r="BW25" s="97">
        <f>IF(ISNA(MATCH(BG25,'Overlap Study'!$P$240:$P$263,0)),0,1)</f>
        <v>0</v>
      </c>
      <c r="BX25" s="97"/>
      <c r="BY25" s="106"/>
      <c r="BZ25">
        <f>INDEX($N$2:$O$411,MATCH(BG25,$N$2:$N$411,0),2)</f>
        <v>6</v>
      </c>
      <c r="CC25" s="97"/>
      <c r="CD25" s="485">
        <v>1625</v>
      </c>
      <c r="CE25" s="459">
        <f>SUM(CF25:CQ25)</f>
        <v>2</v>
      </c>
      <c r="CF25" s="97">
        <f>IF(ISNA(MATCH(CD25,'Overlap Study'!$FI$323:$FI$400,0)),0,1)</f>
        <v>0</v>
      </c>
      <c r="CG25" s="97">
        <f>IF(ISNA(MATCH(CD25,'Overlap Study'!$ER$323:$ER$400,0)),0,1)</f>
        <v>0</v>
      </c>
      <c r="CH25" s="97">
        <f>IF(ISNA(MATCH(CD25,'Overlap Study'!$EA$186:$EA$240,0)),0,1)</f>
        <v>1</v>
      </c>
      <c r="CI25" s="97">
        <f>IF(ISNA(MATCH(CD25,'Overlap Study'!$DJ$270:$DJ$281,0)),0,1)</f>
        <v>0</v>
      </c>
      <c r="CJ25" s="99">
        <f>IF(ISNA(MATCH(CD25,'Overlap Study'!$CU$270:$CU$281,0)),0,1)</f>
        <v>0</v>
      </c>
      <c r="CK25" s="99">
        <f>IF(ISNA(MATCH(CD25,'Overlap Study'!$CG$270:$CG$281,0)),0,1)</f>
        <v>0</v>
      </c>
      <c r="CL25" s="97">
        <f>IF(ISNA(MATCH(CD25,'Overlap Study'!$BU$270:$BU$281,0)),0,1)</f>
        <v>1</v>
      </c>
      <c r="CM25" s="97">
        <f>IF(ISNA(MATCH(CD25,'Overlap Study'!$BJ$270:$BJ$281,0)),0,1)</f>
        <v>0</v>
      </c>
      <c r="CN25" s="97">
        <f>IF(ISNA(MATCH(CD25,'Overlap Study'!$AZ$270:$AZ$281,0)),0,1)</f>
        <v>0</v>
      </c>
      <c r="CO25" s="97">
        <f>IF(ISNA(MATCH(CD25,'Overlap Study'!$AT$270:$AT$281,0)),0,1)</f>
        <v>0</v>
      </c>
      <c r="CP25" s="97">
        <f>IF(ISNA(MATCH(CD25,'Overlap Study'!$AN$270:$AN$281,0)),0,1)</f>
        <v>0</v>
      </c>
      <c r="CQ25" s="106">
        <f>IF(ISNA(MATCH(CD25,'Overlap Study'!$AH$270:$AH$281,0)),0,1)</f>
        <v>0</v>
      </c>
      <c r="CR25" s="110">
        <f>IF(ISNA(MATCH($CD25,'Overlap Study'!$AB$270:$AB$281,0)),0,1)</f>
        <v>0</v>
      </c>
      <c r="CS25" s="97">
        <f>IF(ISNA(MATCH($CD25,'Overlap Study'!$V$270:$V$281,0)),0,1)</f>
        <v>0</v>
      </c>
      <c r="CT25" s="97">
        <f>IF(ISNA(MATCH($CD25,'Overlap Study'!$P$270:$P$281,0)),0,1)</f>
        <v>0</v>
      </c>
      <c r="CU25" s="97"/>
      <c r="CV25" s="106"/>
      <c r="CW25">
        <f t="shared" si="0"/>
        <v>8</v>
      </c>
      <c r="CY25" s="10"/>
      <c r="CZ25" s="10"/>
      <c r="DA25" s="194">
        <v>3996</v>
      </c>
      <c r="DB25" s="207">
        <f>SUM(DC25:DD25)</f>
        <v>1</v>
      </c>
      <c r="DC25" s="97">
        <f>IF(ISNA(MATCH(DA25,'Overlap Study'!$FJ$323:$FJ$350,0)),0,1)</f>
        <v>0</v>
      </c>
      <c r="DD25" s="106">
        <f>IF(ISNA(MATCH(DA25,'Overlap Study'!$ES$323:$ES$350,0)),0,1)</f>
        <v>1</v>
      </c>
      <c r="DF25" s="10"/>
      <c r="DG25" s="10"/>
      <c r="DH25" s="162">
        <v>180</v>
      </c>
      <c r="DI25" s="105">
        <f>SUM(DJ25:DU25)</f>
        <v>1</v>
      </c>
      <c r="DJ25" s="110">
        <f>IF(ISNA(MATCH(DH25,'Overlap Study'!$FK$323:$FK$340,0)),0,1)</f>
        <v>0</v>
      </c>
      <c r="DK25" s="97">
        <f>IF(ISNA(MATCH(DH25,'Overlap Study'!$ET$323:$ET$340,0)),0,1)</f>
        <v>0</v>
      </c>
      <c r="DL25" s="97">
        <f>IF(ISNA(MATCH(DH25,'Overlap Study'!$EB$186:$EB$200,0)),0,1)</f>
        <v>0</v>
      </c>
      <c r="DM25" s="97">
        <f>IF(ISNA(MATCH(DH25,'Overlap Study'!$DJ$288:$DJ$293,0)),0,1)</f>
        <v>0</v>
      </c>
      <c r="DN25" s="99">
        <f>IF(ISNA(MATCH(DH25,'Overlap Study'!$CU$288:$CU$293,0)),0,1)</f>
        <v>1</v>
      </c>
      <c r="DO25" s="99">
        <f>IF(ISNA(MATCH(DH25,'Overlap Study'!$CG$288:$CG$293,0)),0,1)</f>
        <v>0</v>
      </c>
      <c r="DP25" s="97">
        <f>IF(ISNA(MATCH(DH25,'Overlap Study'!$BU$288:$BU$293,0)),0,1)</f>
        <v>0</v>
      </c>
      <c r="DQ25" s="97">
        <f>IF(ISNA(MATCH(DH25,'Overlap Study'!$BJ$288:$BJ$293,0)),0,1)</f>
        <v>0</v>
      </c>
      <c r="DR25" s="97">
        <f>IF(ISNA(MATCH(DH25,'Overlap Study'!$AZ$288:$AZ$293,0)),0,1)</f>
        <v>0</v>
      </c>
      <c r="DS25" s="97">
        <f>IF(ISNA(MATCH(DH25,'Overlap Study'!$AT$288:$AT$293,0)),0,1)</f>
        <v>0</v>
      </c>
      <c r="DT25" s="97">
        <f>IF(ISNA(MATCH(DH25,'Overlap Study'!$AN$288:$AN$293,0)),0,1)</f>
        <v>0</v>
      </c>
      <c r="DU25" s="106">
        <f>IF(ISNA(MATCH(DH25,'Overlap Study'!$AH$288:$AH$293,0)),0,1)</f>
        <v>0</v>
      </c>
      <c r="DV25" s="97">
        <f>IF(ISNA(MATCH(DH25,'Overlap Study'!$AB$288:$AB$293,0)),0,1)</f>
        <v>0</v>
      </c>
      <c r="DW25" s="97">
        <f>IF(ISNA(MATCH(DH25,'Overlap Study'!$V$288:$V$293,0)),0,1)</f>
        <v>0</v>
      </c>
      <c r="DX25" s="97">
        <f>IF(ISNA(MATCH(DH25,'Overlap Study'!$P$288:$P$293,0)),0,1)</f>
        <v>1</v>
      </c>
      <c r="DY25" s="97"/>
      <c r="DZ25" s="106"/>
      <c r="EE25" s="162">
        <v>1114</v>
      </c>
      <c r="EF25" s="207">
        <f>SUM(EG25:ER25)</f>
        <v>1</v>
      </c>
      <c r="EG25" s="97">
        <f>IF(ISNA(MATCH($EE25,'Overlap Study'!$FL$323:$FL$330,0)),0,1)</f>
        <v>0</v>
      </c>
      <c r="EH25" s="97">
        <f>IF(ISNA(MATCH($EE25,'Overlap Study'!$EU$323:$EU$330,0)),0,1)</f>
        <v>0</v>
      </c>
      <c r="EI25" s="97">
        <f>IF(ISNA(MATCH($EE25,'Overlap Study'!$EC$186:$EC$200,0)),0,1)</f>
        <v>0</v>
      </c>
      <c r="EJ25" s="97">
        <f>IF(ISNA(MATCH($EE25,'Overlap Study'!$DJ$300:$DJ$302,0)),0,1)</f>
        <v>0</v>
      </c>
      <c r="EK25" s="99">
        <f>IF(ISNA(MATCH($EE25,'Overlap Study'!$CU$300:$CU$302,0)),0,1)</f>
        <v>0</v>
      </c>
      <c r="EL25" s="99">
        <f>IF(ISNA(MATCH($EE25,'Overlap Study'!$CG$300:$CG$302,0)),0,1)</f>
        <v>0</v>
      </c>
      <c r="EM25" s="97">
        <f>IF(ISNA(MATCH(EE25,'Overlap Study'!$BU$300:$BU$302,0)),0,1)</f>
        <v>0</v>
      </c>
      <c r="EN25" s="97">
        <f>IF(ISNA(MATCH(EE25,'Overlap Study'!$BJ$300:$BJ$302,0)),0,1)</f>
        <v>0</v>
      </c>
      <c r="EO25" s="97">
        <f>IF(ISNA(MATCH(EE25,'Overlap Study'!$AZ$300:$AZ$302,0)),0,1)</f>
        <v>1</v>
      </c>
      <c r="EP25" s="97">
        <f>IF(ISNA(MATCH(EE25,'Overlap Study'!$AT$300:$AT$302,0)),0,1)</f>
        <v>0</v>
      </c>
      <c r="EQ25" s="97">
        <f>IF(ISNA(MATCH(EE25,'Overlap Study'!$AN$300:$AN$302,0)),0,1)</f>
        <v>0</v>
      </c>
      <c r="ER25" s="97">
        <f>IF(ISNA(MATCH(EE25,'Overlap Study'!$AH$300:$AH$302,0)),0,1)</f>
        <v>0</v>
      </c>
      <c r="ES25" s="110">
        <f>IF(ISNA(MATCH($EE25,'Overlap Study'!$AB$300:$AB$302,0)),0,1)</f>
        <v>0</v>
      </c>
      <c r="ET25" s="97">
        <f>IF(ISNA(MATCH($EE25,'Overlap Study'!$V$300:$V$302,0)),0,1)</f>
        <v>0</v>
      </c>
      <c r="EU25" s="97">
        <f>IF(ISNA(MATCH($EE25,'Overlap Study'!$P$300:$P$302,0)),0,1)</f>
        <v>0</v>
      </c>
      <c r="EV25" s="97"/>
      <c r="EW25" s="106"/>
      <c r="EX25" s="2"/>
    </row>
    <row r="26" spans="1:154" ht="13" x14ac:dyDescent="0.3">
      <c r="A26" s="98"/>
      <c r="B26" s="203"/>
      <c r="C26" s="108"/>
      <c r="E26" s="98"/>
      <c r="F26" s="1"/>
      <c r="L26" s="116">
        <f t="shared" si="2"/>
        <v>25</v>
      </c>
      <c r="M26">
        <f t="shared" si="1"/>
        <v>11</v>
      </c>
      <c r="N26" s="494">
        <v>177</v>
      </c>
      <c r="O26" s="99">
        <f>SUM(P26:AA26)</f>
        <v>8</v>
      </c>
      <c r="P26" s="110">
        <f>IF(ISNA(MATCH(N26,'Overlap Study'!FF$62:FF$317,0)),0,1)</f>
        <v>1</v>
      </c>
      <c r="Q26" s="97">
        <f>IF(ISNA(MATCH(N26,'Overlap Study'!EO$62:EO$317,0)),0,1)</f>
        <v>0</v>
      </c>
      <c r="R26" s="97">
        <f>IF(ISNA(MATCH(N26,'Overlap Study'!DY$62:DY$174,0)),0,1)</f>
        <v>1</v>
      </c>
      <c r="S26" s="97">
        <f>IF(ISNA(MATCH(N26,'Overlap Study'!DJ$62:DJ$157,0)),0,1)</f>
        <v>0</v>
      </c>
      <c r="T26" s="99">
        <f>IF(ISNA(MATCH(N26,'Overlap Study'!CU$62:CU$157,0)),0,1)</f>
        <v>0</v>
      </c>
      <c r="U26" s="99">
        <f>IF(ISNA(MATCH(N26,'Overlap Study'!CG$62:CG$157,0)),0,1)</f>
        <v>1</v>
      </c>
      <c r="V26" s="97">
        <f>IF(ISNA(MATCH(N26,'Overlap Study'!BU$62:BU$157,0)),0,1)</f>
        <v>1</v>
      </c>
      <c r="W26" s="97">
        <f>IF(ISNA(MATCH(N26,'Overlap Study'!BJ$62:BJ$157,0)),0,1)</f>
        <v>1</v>
      </c>
      <c r="X26" s="97">
        <f>IF(ISNA(MATCH($N26,'Overlap Study'!AZ$62:AZ$157,0)),0,1)</f>
        <v>1</v>
      </c>
      <c r="Y26" s="97">
        <f>IF(ISNA(MATCH($N26,'Overlap Study'!AT$62:AT$157,0)),0,1)</f>
        <v>1</v>
      </c>
      <c r="Z26" s="97">
        <f>IF(ISNA(MATCH($N26,'Overlap Study'!AN$62:AN$157,0)),0,1)</f>
        <v>1</v>
      </c>
      <c r="AA26" s="97">
        <f>IF(ISNA(MATCH($N26,'Overlap Study'!AH$62:AH$157,0)),0,1)</f>
        <v>0</v>
      </c>
      <c r="AB26" s="110">
        <f>IF(ISNA(MATCH($N26,'Overlap Study'!AB$62:AB$157,0)),0,1)</f>
        <v>1</v>
      </c>
      <c r="AC26" s="97">
        <f>IF(ISNA(MATCH($N26,'Overlap Study'!V$62:V$157,0)),0,1)</f>
        <v>0</v>
      </c>
      <c r="AD26" s="97">
        <f>IF(ISNA(MATCH($N26,'Overlap Study'!P$62:P$157,0)),0,1)</f>
        <v>0</v>
      </c>
      <c r="AE26" s="97">
        <f>IF(ISNA(MATCH($N26,'Overlap Study'!H$53:H$132,0)),0,1)</f>
        <v>1</v>
      </c>
      <c r="AF26" s="106">
        <f>IF(ISNA(MATCH($N26,'Overlap Study'!B$53:B$100,0)),0,1)</f>
        <v>1</v>
      </c>
      <c r="AH26" s="98"/>
      <c r="AJ26" s="162">
        <v>1717</v>
      </c>
      <c r="AK26" s="105">
        <f>SUM(AL26:AW26)</f>
        <v>5</v>
      </c>
      <c r="AL26" s="110">
        <f>IF(ISNA(MATCH($AJ26,'Overlap Study'!$FG$323:$FG$454,0)),0,1)</f>
        <v>0</v>
      </c>
      <c r="AM26" s="97">
        <f>IF(ISNA(MATCH($AJ26,'Overlap Study'!$EP$323:$EP$454,0)),0,1)</f>
        <v>1</v>
      </c>
      <c r="AN26" s="97">
        <f>IF(ISNA(MATCH($AJ26,'Overlap Study'!$DY$186:$DY$245,0)),0,1)</f>
        <v>0</v>
      </c>
      <c r="AO26" s="97">
        <f>IF(ISNA(MATCH($AJ26,'Overlap Study'!$DJ$186:$DJ$233,0)),0,1)</f>
        <v>0</v>
      </c>
      <c r="AP26" s="99">
        <f>IF(ISNA(MATCH($AJ26,'Overlap Study'!$CU$186:$CU$233,0)),0,1)</f>
        <v>1</v>
      </c>
      <c r="AQ26" s="99">
        <f>IF(ISNA(MATCH($AJ26,'Overlap Study'!$CG$186:$CG$233,0)),0,1)</f>
        <v>1</v>
      </c>
      <c r="AR26" s="97">
        <f>IF(ISNA(MATCH($AJ26,'Overlap Study'!$BU$186:$BU$233,0)),0,1)</f>
        <v>0</v>
      </c>
      <c r="AS26" s="97">
        <f>IF(ISNA(MATCH(AJ26,'Overlap Study'!BJ$186:BJ$233,0)),0,1)</f>
        <v>1</v>
      </c>
      <c r="AT26" s="97">
        <f>IF(ISNA(MATCH($AJ26,'Overlap Study'!AZ$186:AZ$233,0)),0,1)</f>
        <v>1</v>
      </c>
      <c r="AU26" s="97">
        <f>IF(ISNA(MATCH($AJ26,'Overlap Study'!AT$186:AT$233,0)),0,1)</f>
        <v>0</v>
      </c>
      <c r="AV26" s="97">
        <f>IF(ISNA(MATCH($AJ26,'Overlap Study'!AN$186:AN$233,0)),0,1)</f>
        <v>0</v>
      </c>
      <c r="AW26" s="106">
        <f>IF(ISNA(MATCH($AJ26,'Overlap Study'!AH$186:AH$233,0)),0,1)</f>
        <v>0</v>
      </c>
      <c r="AX26" s="97">
        <f>IF(ISNA(MATCH(AJ26,'Overlap Study'!$AB$186:$AB$233,0)),0,1)</f>
        <v>0</v>
      </c>
      <c r="AY26" s="97">
        <f>IF(ISNA(MATCH($AJ26,'Overlap Study'!$V$186:$V$233,0)),0,1)</f>
        <v>0</v>
      </c>
      <c r="AZ26" s="97">
        <f>IF(ISNA(MATCH($AJ26,'Overlap Study'!$P$186:$P$233,0)),0,1)</f>
        <v>0</v>
      </c>
      <c r="BA26" s="97"/>
      <c r="BB26" s="106"/>
      <c r="BD26" s="151"/>
      <c r="BF26" s="97"/>
      <c r="BG26" s="131">
        <v>1218</v>
      </c>
      <c r="BH26" s="459">
        <f>SUM(BI26:BT26)</f>
        <v>3</v>
      </c>
      <c r="BI26" s="110">
        <f>IF(ISNA(MATCH($BG26,'Overlap Study'!$FH$323:$FH$400,0)),0,1)</f>
        <v>0</v>
      </c>
      <c r="BJ26" s="97">
        <f>IF(ISNA(MATCH($BG26,'Overlap Study'!$EQ$323:$EQ$400,0)),0,1)</f>
        <v>1</v>
      </c>
      <c r="BK26" s="97">
        <f>IF(ISNA(MATCH($BG26,'Overlap Study'!$DZ$186:$DZ$240,0)),0,1)</f>
        <v>1</v>
      </c>
      <c r="BL26" s="97">
        <f>IF(ISNA(MATCH(BG26,'Overlap Study'!$DJ$240:$DJ$263,0)),0,1)</f>
        <v>0</v>
      </c>
      <c r="BM26" s="99">
        <f>IF(ISNA(MATCH(BG26,'Overlap Study'!$CU$240:$CU$263,0)),0,1)</f>
        <v>0</v>
      </c>
      <c r="BN26" s="99">
        <f>IF(ISNA(MATCH(BG26,'Overlap Study'!$CG$240:$CG$263,0)),0,1)</f>
        <v>0</v>
      </c>
      <c r="BO26" s="97">
        <f>IF(ISNA(MATCH(BG26,'Overlap Study'!$BU$240:$BU$263,0)),0,1)</f>
        <v>0</v>
      </c>
      <c r="BP26" s="97">
        <f>IF(ISNA(MATCH(BG26,'Overlap Study'!$BJ$240:$BJ$263,0)),0,1)</f>
        <v>1</v>
      </c>
      <c r="BQ26" s="97">
        <f>IF(ISNA(MATCH(BG26,'Overlap Study'!$AZ$240:$AZ$263,0)),0,1)</f>
        <v>0</v>
      </c>
      <c r="BR26" s="97">
        <f>IF(ISNA(MATCH(BG26,'Overlap Study'!$AT$240:$AT$263,0)),0,1)</f>
        <v>0</v>
      </c>
      <c r="BS26" s="97">
        <f>IF(ISNA(MATCH(BG26,'Overlap Study'!$AN$240:$AN$263,0)),0,1)</f>
        <v>0</v>
      </c>
      <c r="BT26" s="106">
        <f>IF(ISNA(MATCH(BG26,'Overlap Study'!$AH$240:$AH$263,0)),0,1)</f>
        <v>0</v>
      </c>
      <c r="BU26" s="110">
        <f>IF(ISNA(MATCH(BG26,'Overlap Study'!$AB$240:$AB$263,0)),0,1)</f>
        <v>1</v>
      </c>
      <c r="BV26" s="97">
        <f>IF(ISNA(MATCH(BG26,'Overlap Study'!$V$240:$V$263,0)),0,1)</f>
        <v>0</v>
      </c>
      <c r="BW26" s="97">
        <f>IF(ISNA(MATCH(BG26,'Overlap Study'!$P$240:$P$263,0)),0,1)</f>
        <v>0</v>
      </c>
      <c r="BX26" s="97"/>
      <c r="BY26" s="106"/>
      <c r="BZ26">
        <f>INDEX($N$2:$O$411,MATCH(BG26,$N$2:$N$411,0),2)</f>
        <v>7</v>
      </c>
      <c r="CC26" s="97"/>
      <c r="CD26" s="486">
        <v>1640</v>
      </c>
      <c r="CE26" s="459">
        <f>SUM(CF26:CQ26)</f>
        <v>2</v>
      </c>
      <c r="CF26" s="97">
        <f>IF(ISNA(MATCH(CD26,'Overlap Study'!$FI$323:$FI$400,0)),0,1)</f>
        <v>0</v>
      </c>
      <c r="CG26" s="97">
        <f>IF(ISNA(MATCH(CD26,'Overlap Study'!$ER$323:$ER$400,0)),0,1)</f>
        <v>0</v>
      </c>
      <c r="CH26" s="97">
        <f>IF(ISNA(MATCH(CD26,'Overlap Study'!$EA$186:$EA$240,0)),0,1)</f>
        <v>1</v>
      </c>
      <c r="CI26" s="97">
        <f>IF(ISNA(MATCH(CD26,'Overlap Study'!$DJ$270:$DJ$281,0)),0,1)</f>
        <v>1</v>
      </c>
      <c r="CJ26" s="99">
        <f>IF(ISNA(MATCH(CD26,'Overlap Study'!$CU$270:$CU$281,0)),0,1)</f>
        <v>0</v>
      </c>
      <c r="CK26" s="99">
        <f>IF(ISNA(MATCH(CD26,'Overlap Study'!$CG$270:$CG$281,0)),0,1)</f>
        <v>0</v>
      </c>
      <c r="CL26" s="97">
        <f>IF(ISNA(MATCH(CD26,'Overlap Study'!$BU$270:$BU$281,0)),0,1)</f>
        <v>0</v>
      </c>
      <c r="CM26" s="97">
        <f>IF(ISNA(MATCH(CD26,'Overlap Study'!$BJ$270:$BJ$281,0)),0,1)</f>
        <v>0</v>
      </c>
      <c r="CN26" s="97">
        <f>IF(ISNA(MATCH(CD26,'Overlap Study'!$AZ$270:$AZ$281,0)),0,1)</f>
        <v>0</v>
      </c>
      <c r="CO26" s="97">
        <f>IF(ISNA(MATCH(CD26,'Overlap Study'!$AT$270:$AT$281,0)),0,1)</f>
        <v>0</v>
      </c>
      <c r="CP26" s="97">
        <f>IF(ISNA(MATCH(CD26,'Overlap Study'!$AN$270:$AN$281,0)),0,1)</f>
        <v>0</v>
      </c>
      <c r="CQ26" s="106">
        <f>IF(ISNA(MATCH(CD26,'Overlap Study'!$AH$270:$AH$281,0)),0,1)</f>
        <v>0</v>
      </c>
      <c r="CR26" s="110">
        <f>IF(ISNA(MATCH($CD26,'Overlap Study'!$AB$270:$AB$281,0)),0,1)</f>
        <v>0</v>
      </c>
      <c r="CS26" s="97">
        <f>IF(ISNA(MATCH($CD26,'Overlap Study'!$V$270:$V$281,0)),0,1)</f>
        <v>0</v>
      </c>
      <c r="CT26" s="97">
        <f>IF(ISNA(MATCH($CD26,'Overlap Study'!$P$270:$P$281,0)),0,1)</f>
        <v>0</v>
      </c>
      <c r="CU26" s="97"/>
      <c r="CV26" s="106"/>
      <c r="CW26">
        <f t="shared" si="0"/>
        <v>4</v>
      </c>
      <c r="CY26" s="10"/>
      <c r="CZ26" s="10"/>
      <c r="DA26" s="162">
        <v>4265</v>
      </c>
      <c r="DB26" s="207">
        <f>SUM(DC26:DD26)</f>
        <v>1</v>
      </c>
      <c r="DC26" s="97">
        <f>IF(ISNA(MATCH(DA26,'Overlap Study'!$FJ$323:$FJ$350,0)),0,1)</f>
        <v>0</v>
      </c>
      <c r="DD26" s="106">
        <f>IF(ISNA(MATCH(DA26,'Overlap Study'!$ES$323:$ES$350,0)),0,1)</f>
        <v>1</v>
      </c>
      <c r="DF26" s="10"/>
      <c r="DG26" s="10"/>
      <c r="DH26" s="162">
        <v>190</v>
      </c>
      <c r="DI26" s="105">
        <f>SUM(DJ26:DU26)</f>
        <v>1</v>
      </c>
      <c r="DJ26" s="110">
        <f>IF(ISNA(MATCH(DH26,'Overlap Study'!$FK$323:$FK$340,0)),0,1)</f>
        <v>0</v>
      </c>
      <c r="DK26" s="97">
        <f>IF(ISNA(MATCH(DH26,'Overlap Study'!$ET$323:$ET$340,0)),0,1)</f>
        <v>0</v>
      </c>
      <c r="DL26" s="97">
        <f>IF(ISNA(MATCH(DH26,'Overlap Study'!$EB$186:$EB$200,0)),0,1)</f>
        <v>0</v>
      </c>
      <c r="DM26" s="97">
        <f>IF(ISNA(MATCH(DH26,'Overlap Study'!$DJ$288:$DJ$293,0)),0,1)</f>
        <v>0</v>
      </c>
      <c r="DN26" s="99">
        <f>IF(ISNA(MATCH(DH26,'Overlap Study'!$CU$288:$CU$293,0)),0,1)</f>
        <v>0</v>
      </c>
      <c r="DO26" s="99">
        <f>IF(ISNA(MATCH(DH26,'Overlap Study'!$CG$288:$CG$293,0)),0,1)</f>
        <v>0</v>
      </c>
      <c r="DP26" s="97">
        <f>IF(ISNA(MATCH(DH26,'Overlap Study'!$BU$288:$BU$293,0)),0,1)</f>
        <v>0</v>
      </c>
      <c r="DQ26" s="97">
        <f>IF(ISNA(MATCH(DH26,'Overlap Study'!$BJ$288:$BJ$293,0)),0,1)</f>
        <v>0</v>
      </c>
      <c r="DR26" s="97">
        <f>IF(ISNA(MATCH(DH26,'Overlap Study'!$AZ$288:$AZ$293,0)),0,1)</f>
        <v>0</v>
      </c>
      <c r="DS26" s="97">
        <f>IF(ISNA(MATCH(DH26,'Overlap Study'!$AT$288:$AT$293,0)),0,1)</f>
        <v>1</v>
      </c>
      <c r="DT26" s="97">
        <f>IF(ISNA(MATCH(DH26,'Overlap Study'!$AN$288:$AN$293,0)),0,1)</f>
        <v>0</v>
      </c>
      <c r="DU26" s="106">
        <f>IF(ISNA(MATCH(DH26,'Overlap Study'!$AH$288:$AH$293,0)),0,1)</f>
        <v>0</v>
      </c>
      <c r="DV26" s="97">
        <f>IF(ISNA(MATCH(DH26,'Overlap Study'!$AB$288:$AB$293,0)),0,1)</f>
        <v>0</v>
      </c>
      <c r="DW26" s="97">
        <f>IF(ISNA(MATCH(DH26,'Overlap Study'!$V$288:$V$293,0)),0,1)</f>
        <v>0</v>
      </c>
      <c r="DX26" s="97">
        <f>IF(ISNA(MATCH(DH26,'Overlap Study'!$P$288:$P$293,0)),0,1)</f>
        <v>0</v>
      </c>
      <c r="DY26" s="97"/>
      <c r="DZ26" s="106"/>
      <c r="EE26" s="162">
        <v>1241</v>
      </c>
      <c r="EF26" s="207">
        <f>SUM(EG26:ER26)</f>
        <v>1</v>
      </c>
      <c r="EG26" s="97">
        <f>IF(ISNA(MATCH($EE26,'Overlap Study'!$FL$323:$FL$330,0)),0,1)</f>
        <v>0</v>
      </c>
      <c r="EH26" s="97">
        <f>IF(ISNA(MATCH($EE26,'Overlap Study'!$EU$323:$EU$330,0)),0,1)</f>
        <v>0</v>
      </c>
      <c r="EI26" s="97">
        <f>IF(ISNA(MATCH($EE26,'Overlap Study'!$EC$186:$EC$200,0)),0,1)</f>
        <v>0</v>
      </c>
      <c r="EJ26" s="97">
        <f>IF(ISNA(MATCH($EE26,'Overlap Study'!$DJ$300:$DJ$302,0)),0,1)</f>
        <v>1</v>
      </c>
      <c r="EK26" s="99">
        <f>IF(ISNA(MATCH($EE26,'Overlap Study'!$CU$300:$CU$302,0)),0,1)</f>
        <v>0</v>
      </c>
      <c r="EL26" s="99">
        <f>IF(ISNA(MATCH($EE26,'Overlap Study'!$CG$300:$CG$302,0)),0,1)</f>
        <v>0</v>
      </c>
      <c r="EM26" s="97">
        <f>IF(ISNA(MATCH(EE26,'Overlap Study'!$BU$300:$BU$302,0)),0,1)</f>
        <v>0</v>
      </c>
      <c r="EN26" s="97">
        <f>IF(ISNA(MATCH(EE26,'Overlap Study'!$BJ$300:$BJ$302,0)),0,1)</f>
        <v>0</v>
      </c>
      <c r="EO26" s="97">
        <f>IF(ISNA(MATCH(EE26,'Overlap Study'!$AZ$300:$AZ$302,0)),0,1)</f>
        <v>0</v>
      </c>
      <c r="EP26" s="97">
        <f>IF(ISNA(MATCH(EE26,'Overlap Study'!$AT$300:$AT$302,0)),0,1)</f>
        <v>0</v>
      </c>
      <c r="EQ26" s="97">
        <f>IF(ISNA(MATCH(EE26,'Overlap Study'!$AN$300:$AN$302,0)),0,1)</f>
        <v>0</v>
      </c>
      <c r="ER26" s="97">
        <f>IF(ISNA(MATCH(EE26,'Overlap Study'!$AH$300:$AH$302,0)),0,1)</f>
        <v>0</v>
      </c>
      <c r="ES26" s="110">
        <f>IF(ISNA(MATCH($EE26,'Overlap Study'!$AB$300:$AB$302,0)),0,1)</f>
        <v>0</v>
      </c>
      <c r="ET26" s="97">
        <f>IF(ISNA(MATCH($EE26,'Overlap Study'!$V$300:$V$302,0)),0,1)</f>
        <v>0</v>
      </c>
      <c r="EU26" s="97">
        <f>IF(ISNA(MATCH($EE26,'Overlap Study'!$P$300:$P$302,0)),0,1)</f>
        <v>0</v>
      </c>
      <c r="EV26" s="97"/>
      <c r="EW26" s="106"/>
      <c r="EX26" s="2"/>
    </row>
    <row r="27" spans="1:154" ht="13" x14ac:dyDescent="0.3">
      <c r="A27" s="98"/>
      <c r="B27" s="203"/>
      <c r="C27" s="108"/>
      <c r="E27" s="98"/>
      <c r="F27" s="1"/>
      <c r="L27" s="116">
        <f t="shared" si="2"/>
        <v>26</v>
      </c>
      <c r="M27">
        <f t="shared" si="1"/>
        <v>11</v>
      </c>
      <c r="N27" s="487">
        <v>494</v>
      </c>
      <c r="O27" s="99">
        <f>SUM(P27:AA27)</f>
        <v>8</v>
      </c>
      <c r="P27" s="110">
        <f>IF(ISNA(MATCH(N27,'Overlap Study'!FF$62:FF$317,0)),0,1)</f>
        <v>1</v>
      </c>
      <c r="Q27" s="97">
        <f>IF(ISNA(MATCH(N27,'Overlap Study'!EO$62:EO$317,0)),0,1)</f>
        <v>1</v>
      </c>
      <c r="R27" s="97">
        <f>IF(ISNA(MATCH(N27,'Overlap Study'!DY$62:DY$174,0)),0,1)</f>
        <v>1</v>
      </c>
      <c r="S27" s="97">
        <f>IF(ISNA(MATCH(N27,'Overlap Study'!DJ$62:DJ$157,0)),0,1)</f>
        <v>0</v>
      </c>
      <c r="T27" s="99">
        <f>IF(ISNA(MATCH(N27,'Overlap Study'!CU$62:CU$157,0)),0,1)</f>
        <v>0</v>
      </c>
      <c r="U27" s="99">
        <f>IF(ISNA(MATCH(N27,'Overlap Study'!CG$62:CG$157,0)),0,1)</f>
        <v>1</v>
      </c>
      <c r="V27" s="97">
        <f>IF(ISNA(MATCH(N27,'Overlap Study'!BU$62:BU$157,0)),0,1)</f>
        <v>0</v>
      </c>
      <c r="W27" s="97">
        <f>IF(ISNA(MATCH(N27,'Overlap Study'!BJ$62:BJ$157,0)),0,1)</f>
        <v>0</v>
      </c>
      <c r="X27" s="97">
        <f>IF(ISNA(MATCH($N27,'Overlap Study'!AZ$62:AZ$157,0)),0,1)</f>
        <v>1</v>
      </c>
      <c r="Y27" s="97">
        <f>IF(ISNA(MATCH($N27,'Overlap Study'!AT$62:AT$157,0)),0,1)</f>
        <v>1</v>
      </c>
      <c r="Z27" s="97">
        <f>IF(ISNA(MATCH($N27,'Overlap Study'!AN$62:AN$157,0)),0,1)</f>
        <v>1</v>
      </c>
      <c r="AA27" s="97">
        <f>IF(ISNA(MATCH($N27,'Overlap Study'!AH$62:AH$157,0)),0,1)</f>
        <v>1</v>
      </c>
      <c r="AB27" s="110">
        <f>IF(ISNA(MATCH($N27,'Overlap Study'!AB$62:AB$157,0)),0,1)</f>
        <v>1</v>
      </c>
      <c r="AC27" s="97">
        <f>IF(ISNA(MATCH($N27,'Overlap Study'!V$62:V$157,0)),0,1)</f>
        <v>1</v>
      </c>
      <c r="AD27" s="97">
        <f>IF(ISNA(MATCH($N27,'Overlap Study'!P$62:P$157,0)),0,1)</f>
        <v>1</v>
      </c>
      <c r="AE27" s="97">
        <f>IF(ISNA(MATCH($N27,'Overlap Study'!H$53:H$132,0)),0,1)</f>
        <v>0</v>
      </c>
      <c r="AF27" s="106">
        <f>IF(ISNA(MATCH($N27,'Overlap Study'!B$53:B$100,0)),0,1)</f>
        <v>0</v>
      </c>
      <c r="AH27" s="98"/>
      <c r="AJ27" s="162">
        <v>1986</v>
      </c>
      <c r="AK27" s="105">
        <f>SUM(AL27:AW27)</f>
        <v>5</v>
      </c>
      <c r="AL27" s="110">
        <f>IF(ISNA(MATCH($AJ27,'Overlap Study'!$FG$323:$FG$454,0)),0,1)</f>
        <v>1</v>
      </c>
      <c r="AM27" s="97">
        <f>IF(ISNA(MATCH($AJ27,'Overlap Study'!$EP$323:$EP$454,0)),0,1)</f>
        <v>1</v>
      </c>
      <c r="AN27" s="97">
        <f>IF(ISNA(MATCH($AJ27,'Overlap Study'!$DY$186:$DY$245,0)),0,1)</f>
        <v>1</v>
      </c>
      <c r="AO27" s="97">
        <f>IF(ISNA(MATCH($AJ27,'Overlap Study'!$DJ$186:$DJ$233,0)),0,1)</f>
        <v>1</v>
      </c>
      <c r="AP27" s="99">
        <f>IF(ISNA(MATCH($AJ27,'Overlap Study'!$CU$186:$CU$233,0)),0,1)</f>
        <v>0</v>
      </c>
      <c r="AQ27" s="99">
        <f>IF(ISNA(MATCH($AJ27,'Overlap Study'!$CG$186:$CG$233,0)),0,1)</f>
        <v>0</v>
      </c>
      <c r="AR27" s="97">
        <f>IF(ISNA(MATCH($AJ27,'Overlap Study'!$BU$186:$BU$233,0)),0,1)</f>
        <v>1</v>
      </c>
      <c r="AS27" s="97">
        <f>IF(ISNA(MATCH(AJ27,'Overlap Study'!BJ$186:BJ$233,0)),0,1)</f>
        <v>0</v>
      </c>
      <c r="AT27" s="97">
        <f>IF(ISNA(MATCH($AJ27,'Overlap Study'!AZ$186:AZ$233,0)),0,1)</f>
        <v>0</v>
      </c>
      <c r="AU27" s="97">
        <f>IF(ISNA(MATCH($AJ27,'Overlap Study'!AT$186:AT$233,0)),0,1)</f>
        <v>0</v>
      </c>
      <c r="AV27" s="97">
        <f>IF(ISNA(MATCH($AJ27,'Overlap Study'!AN$186:AN$233,0)),0,1)</f>
        <v>0</v>
      </c>
      <c r="AW27" s="106">
        <f>IF(ISNA(MATCH($AJ27,'Overlap Study'!AH$186:AH$233,0)),0,1)</f>
        <v>0</v>
      </c>
      <c r="AX27" s="97">
        <f>IF(ISNA(MATCH(AJ27,'Overlap Study'!$AB$186:$AB$233,0)),0,1)</f>
        <v>0</v>
      </c>
      <c r="AY27" s="97">
        <f>IF(ISNA(MATCH($AJ27,'Overlap Study'!$V$186:$V$233,0)),0,1)</f>
        <v>0</v>
      </c>
      <c r="AZ27" s="97">
        <f>IF(ISNA(MATCH($AJ27,'Overlap Study'!$P$186:$P$233,0)),0,1)</f>
        <v>0</v>
      </c>
      <c r="BA27" s="97"/>
      <c r="BB27" s="106"/>
      <c r="BD27" s="98"/>
      <c r="BF27" s="97"/>
      <c r="BG27" s="131">
        <v>1625</v>
      </c>
      <c r="BH27" s="459">
        <f>SUM(BI27:BT27)</f>
        <v>3</v>
      </c>
      <c r="BI27" s="110">
        <f>IF(ISNA(MATCH($BG27,'Overlap Study'!$FH$323:$FH$400,0)),0,1)</f>
        <v>0</v>
      </c>
      <c r="BJ27" s="97">
        <f>IF(ISNA(MATCH($BG27,'Overlap Study'!$EQ$323:$EQ$400,0)),0,1)</f>
        <v>0</v>
      </c>
      <c r="BK27" s="97">
        <f>IF(ISNA(MATCH($BG27,'Overlap Study'!$DZ$186:$DZ$240,0)),0,1)</f>
        <v>1</v>
      </c>
      <c r="BL27" s="97">
        <f>IF(ISNA(MATCH(BG27,'Overlap Study'!$DJ$240:$DJ$263,0)),0,1)</f>
        <v>0</v>
      </c>
      <c r="BM27" s="99">
        <f>IF(ISNA(MATCH(BG27,'Overlap Study'!$CU$240:$CU$263,0)),0,1)</f>
        <v>0</v>
      </c>
      <c r="BN27" s="99">
        <f>IF(ISNA(MATCH(BG27,'Overlap Study'!$CG$240:$CG$263,0)),0,1)</f>
        <v>0</v>
      </c>
      <c r="BO27" s="97">
        <f>IF(ISNA(MATCH(BG27,'Overlap Study'!$BU$240:$BU$263,0)),0,1)</f>
        <v>1</v>
      </c>
      <c r="BP27" s="97">
        <f>IF(ISNA(MATCH(BG27,'Overlap Study'!$BJ$240:$BJ$263,0)),0,1)</f>
        <v>0</v>
      </c>
      <c r="BQ27" s="97">
        <f>IF(ISNA(MATCH(BG27,'Overlap Study'!$AZ$240:$AZ$263,0)),0,1)</f>
        <v>0</v>
      </c>
      <c r="BR27" s="97">
        <f>IF(ISNA(MATCH(BG27,'Overlap Study'!$AT$240:$AT$263,0)),0,1)</f>
        <v>0</v>
      </c>
      <c r="BS27" s="97">
        <f>IF(ISNA(MATCH(BG27,'Overlap Study'!$AN$240:$AN$263,0)),0,1)</f>
        <v>1</v>
      </c>
      <c r="BT27" s="106">
        <f>IF(ISNA(MATCH(BG27,'Overlap Study'!$AH$240:$AH$263,0)),0,1)</f>
        <v>0</v>
      </c>
      <c r="BU27" s="110">
        <f>IF(ISNA(MATCH(BG27,'Overlap Study'!$AB$240:$AB$263,0)),0,1)</f>
        <v>0</v>
      </c>
      <c r="BV27" s="97">
        <f>IF(ISNA(MATCH(BG27,'Overlap Study'!$V$240:$V$263,0)),0,1)</f>
        <v>0</v>
      </c>
      <c r="BW27" s="97">
        <f>IF(ISNA(MATCH(BG27,'Overlap Study'!$P$240:$P$263,0)),0,1)</f>
        <v>0</v>
      </c>
      <c r="BX27" s="97"/>
      <c r="BY27" s="106"/>
      <c r="BZ27">
        <f>INDEX($N$2:$O$411,MATCH(BG27,$N$2:$N$411,0),2)</f>
        <v>8</v>
      </c>
      <c r="CC27" s="97"/>
      <c r="CD27" s="486">
        <v>2481</v>
      </c>
      <c r="CE27" s="459">
        <f>SUM(CF27:CQ27)</f>
        <v>2</v>
      </c>
      <c r="CF27" s="97">
        <f>IF(ISNA(MATCH(CD27,'Overlap Study'!$FI$323:$FI$400,0)),0,1)</f>
        <v>1</v>
      </c>
      <c r="CG27" s="97">
        <f>IF(ISNA(MATCH(CD27,'Overlap Study'!$ER$323:$ER$400,0)),0,1)</f>
        <v>0</v>
      </c>
      <c r="CH27" s="97">
        <f>IF(ISNA(MATCH(CD27,'Overlap Study'!$EA$186:$EA$240,0)),0,1)</f>
        <v>1</v>
      </c>
      <c r="CI27" s="97">
        <f>IF(ISNA(MATCH(CD27,'Overlap Study'!$DJ$270:$DJ$281,0)),0,1)</f>
        <v>0</v>
      </c>
      <c r="CJ27" s="99">
        <f>IF(ISNA(MATCH(CD27,'Overlap Study'!$CU$270:$CU$281,0)),0,1)</f>
        <v>0</v>
      </c>
      <c r="CK27" s="99">
        <f>IF(ISNA(MATCH(CD27,'Overlap Study'!$CG$270:$CG$281,0)),0,1)</f>
        <v>0</v>
      </c>
      <c r="CL27" s="97">
        <f>IF(ISNA(MATCH(CD27,'Overlap Study'!$BU$270:$BU$281,0)),0,1)</f>
        <v>0</v>
      </c>
      <c r="CM27" s="97">
        <f>IF(ISNA(MATCH(CD27,'Overlap Study'!$BJ$270:$BJ$281,0)),0,1)</f>
        <v>0</v>
      </c>
      <c r="CN27" s="97">
        <f>IF(ISNA(MATCH(CD27,'Overlap Study'!$AZ$270:$AZ$281,0)),0,1)</f>
        <v>0</v>
      </c>
      <c r="CO27" s="97">
        <f>IF(ISNA(MATCH(CD27,'Overlap Study'!$AT$270:$AT$281,0)),0,1)</f>
        <v>0</v>
      </c>
      <c r="CP27" s="97">
        <f>IF(ISNA(MATCH(CD27,'Overlap Study'!$AN$270:$AN$281,0)),0,1)</f>
        <v>0</v>
      </c>
      <c r="CQ27" s="106">
        <f>IF(ISNA(MATCH(CD27,'Overlap Study'!$AH$270:$AH$281,0)),0,1)</f>
        <v>0</v>
      </c>
      <c r="CR27" s="110">
        <f>IF(ISNA(MATCH($CD27,'Overlap Study'!$AB$270:$AB$281,0)),0,1)</f>
        <v>0</v>
      </c>
      <c r="CS27" s="97">
        <f>IF(ISNA(MATCH($CD27,'Overlap Study'!$V$270:$V$281,0)),0,1)</f>
        <v>0</v>
      </c>
      <c r="CT27" s="97">
        <f>IF(ISNA(MATCH($CD27,'Overlap Study'!$P$270:$P$281,0)),0,1)</f>
        <v>0</v>
      </c>
      <c r="CU27" s="97"/>
      <c r="CV27" s="106"/>
      <c r="CW27">
        <f t="shared" si="0"/>
        <v>4</v>
      </c>
      <c r="CY27" s="10"/>
      <c r="CZ27" s="10"/>
      <c r="DB27" s="99"/>
      <c r="DC27" s="99">
        <f>SUM(DC2:DC26)</f>
        <v>14</v>
      </c>
      <c r="DD27" s="99">
        <f>SUM(DD2:DD26)</f>
        <v>14</v>
      </c>
      <c r="DF27" s="10"/>
      <c r="DG27" s="10"/>
      <c r="DH27" s="162">
        <v>195</v>
      </c>
      <c r="DI27" s="105">
        <f>SUM(DJ27:DU27)</f>
        <v>1</v>
      </c>
      <c r="DJ27" s="110">
        <f>IF(ISNA(MATCH(DH27,'Overlap Study'!$FK$323:$FK$340,0)),0,1)</f>
        <v>0</v>
      </c>
      <c r="DK27" s="97">
        <f>IF(ISNA(MATCH(DH27,'Overlap Study'!$ET$323:$ET$340,0)),0,1)</f>
        <v>0</v>
      </c>
      <c r="DL27" s="97">
        <f>IF(ISNA(MATCH(DH27,'Overlap Study'!$EB$186:$EB$200,0)),0,1)</f>
        <v>0</v>
      </c>
      <c r="DM27" s="97">
        <f>IF(ISNA(MATCH(DH27,'Overlap Study'!$DJ$288:$DJ$293,0)),0,1)</f>
        <v>0</v>
      </c>
      <c r="DN27" s="99">
        <f>IF(ISNA(MATCH(DH27,'Overlap Study'!$CU$288:$CU$293,0)),0,1)</f>
        <v>0</v>
      </c>
      <c r="DO27" s="99">
        <f>IF(ISNA(MATCH(DH27,'Overlap Study'!$CG$288:$CG$293,0)),0,1)</f>
        <v>0</v>
      </c>
      <c r="DP27" s="97">
        <f>IF(ISNA(MATCH(DH27,'Overlap Study'!$BU$288:$BU$293,0)),0,1)</f>
        <v>0</v>
      </c>
      <c r="DQ27" s="97">
        <f>IF(ISNA(MATCH(DH27,'Overlap Study'!$BJ$288:$BJ$293,0)),0,1)</f>
        <v>0</v>
      </c>
      <c r="DR27" s="97">
        <f>IF(ISNA(MATCH(DH27,'Overlap Study'!$AZ$288:$AZ$293,0)),0,1)</f>
        <v>0</v>
      </c>
      <c r="DS27" s="97">
        <f>IF(ISNA(MATCH(DH27,'Overlap Study'!$AT$288:$AT$293,0)),0,1)</f>
        <v>0</v>
      </c>
      <c r="DT27" s="97">
        <f>IF(ISNA(MATCH(DH27,'Overlap Study'!$AN$288:$AN$293,0)),0,1)</f>
        <v>1</v>
      </c>
      <c r="DU27" s="106">
        <f>IF(ISNA(MATCH(DH27,'Overlap Study'!$AH$288:$AH$293,0)),0,1)</f>
        <v>0</v>
      </c>
      <c r="DV27" s="97">
        <f>IF(ISNA(MATCH(DH27,'Overlap Study'!$AB$288:$AB$293,0)),0,1)</f>
        <v>0</v>
      </c>
      <c r="DW27" s="97">
        <f>IF(ISNA(MATCH(DH27,'Overlap Study'!$V$288:$V$293,0)),0,1)</f>
        <v>0</v>
      </c>
      <c r="DX27" s="97">
        <f>IF(ISNA(MATCH(DH27,'Overlap Study'!$P$288:$P$293,0)),0,1)</f>
        <v>0</v>
      </c>
      <c r="DY27" s="97"/>
      <c r="DZ27" s="106"/>
      <c r="EE27" s="162">
        <v>1477</v>
      </c>
      <c r="EF27" s="207">
        <f>SUM(EG27:ER27)</f>
        <v>1</v>
      </c>
      <c r="EG27" s="97">
        <f>IF(ISNA(MATCH($EE27,'Overlap Study'!$FL$323:$FL$330,0)),0,1)</f>
        <v>0</v>
      </c>
      <c r="EH27" s="97">
        <f>IF(ISNA(MATCH($EE27,'Overlap Study'!$EU$323:$EU$330,0)),0,1)</f>
        <v>0</v>
      </c>
      <c r="EI27" s="97">
        <f>IF(ISNA(MATCH($EE27,'Overlap Study'!$EC$186:$EC$200,0)),0,1)</f>
        <v>0</v>
      </c>
      <c r="EJ27" s="97">
        <f>IF(ISNA(MATCH($EE27,'Overlap Study'!$DJ$300:$DJ$302,0)),0,1)</f>
        <v>1</v>
      </c>
      <c r="EK27" s="99">
        <f>IF(ISNA(MATCH($EE27,'Overlap Study'!$CU$300:$CU$302,0)),0,1)</f>
        <v>0</v>
      </c>
      <c r="EL27" s="99">
        <f>IF(ISNA(MATCH($EE27,'Overlap Study'!$CG$300:$CG$302,0)),0,1)</f>
        <v>0</v>
      </c>
      <c r="EM27" s="97">
        <f>IF(ISNA(MATCH(EE27,'Overlap Study'!$BU$300:$BU$302,0)),0,1)</f>
        <v>0</v>
      </c>
      <c r="EN27" s="97">
        <f>IF(ISNA(MATCH(EE27,'Overlap Study'!$BJ$300:$BJ$302,0)),0,1)</f>
        <v>0</v>
      </c>
      <c r="EO27" s="97">
        <f>IF(ISNA(MATCH(EE27,'Overlap Study'!$AZ$300:$AZ$302,0)),0,1)</f>
        <v>0</v>
      </c>
      <c r="EP27" s="97">
        <f>IF(ISNA(MATCH(EE27,'Overlap Study'!$AT$300:$AT$302,0)),0,1)</f>
        <v>0</v>
      </c>
      <c r="EQ27" s="97">
        <f>IF(ISNA(MATCH(EE27,'Overlap Study'!$AN$300:$AN$302,0)),0,1)</f>
        <v>0</v>
      </c>
      <c r="ER27" s="97">
        <f>IF(ISNA(MATCH(EE27,'Overlap Study'!$AH$300:$AH$302,0)),0,1)</f>
        <v>0</v>
      </c>
      <c r="ES27" s="110">
        <f>IF(ISNA(MATCH($EE27,'Overlap Study'!$AB$300:$AB$302,0)),0,1)</f>
        <v>0</v>
      </c>
      <c r="ET27" s="97">
        <f>IF(ISNA(MATCH($EE27,'Overlap Study'!$V$300:$V$302,0)),0,1)</f>
        <v>0</v>
      </c>
      <c r="EU27" s="97">
        <f>IF(ISNA(MATCH($EE27,'Overlap Study'!$P$300:$P$302,0)),0,1)</f>
        <v>0</v>
      </c>
      <c r="EV27" s="97"/>
      <c r="EW27" s="106"/>
      <c r="EX27" s="2"/>
    </row>
    <row r="28" spans="1:154" ht="13" x14ac:dyDescent="0.3">
      <c r="E28" s="98"/>
      <c r="F28" s="1"/>
      <c r="L28" s="116">
        <f t="shared" si="2"/>
        <v>27</v>
      </c>
      <c r="M28">
        <f t="shared" si="1"/>
        <v>8</v>
      </c>
      <c r="N28" s="207">
        <v>503</v>
      </c>
      <c r="O28" s="99">
        <f>SUM(P28:AA28)</f>
        <v>8</v>
      </c>
      <c r="P28" s="110">
        <f>IF(ISNA(MATCH(N28,'Overlap Study'!FF$62:FF$317,0)),0,1)</f>
        <v>1</v>
      </c>
      <c r="Q28" s="97">
        <f>IF(ISNA(MATCH(N28,'Overlap Study'!EO$62:EO$317,0)),0,1)</f>
        <v>1</v>
      </c>
      <c r="R28" s="97">
        <f>IF(ISNA(MATCH(N28,'Overlap Study'!DY$62:DY$174,0)),0,1)</f>
        <v>1</v>
      </c>
      <c r="S28" s="97">
        <f>IF(ISNA(MATCH(N28,'Overlap Study'!DJ$62:DJ$157,0)),0,1)</f>
        <v>0</v>
      </c>
      <c r="T28" s="99">
        <f>IF(ISNA(MATCH(N28,'Overlap Study'!CU$62:CU$157,0)),0,1)</f>
        <v>1</v>
      </c>
      <c r="U28" s="99">
        <f>IF(ISNA(MATCH(N28,'Overlap Study'!CG$62:CG$157,0)),0,1)</f>
        <v>0</v>
      </c>
      <c r="V28" s="97">
        <f>IF(ISNA(MATCH(N28,'Overlap Study'!BU$62:BU$157,0)),0,1)</f>
        <v>0</v>
      </c>
      <c r="W28" s="97">
        <f>IF(ISNA(MATCH(N28,'Overlap Study'!BJ$62:BJ$157,0)),0,1)</f>
        <v>1</v>
      </c>
      <c r="X28" s="97">
        <f>IF(ISNA(MATCH($N28,'Overlap Study'!AZ$62:AZ$157,0)),0,1)</f>
        <v>0</v>
      </c>
      <c r="Y28" s="97">
        <f>IF(ISNA(MATCH($N28,'Overlap Study'!AT$62:AT$157,0)),0,1)</f>
        <v>1</v>
      </c>
      <c r="Z28" s="97">
        <f>IF(ISNA(MATCH($N28,'Overlap Study'!AN$62:AN$157,0)),0,1)</f>
        <v>1</v>
      </c>
      <c r="AA28" s="97">
        <f>IF(ISNA(MATCH($N28,'Overlap Study'!AH$62:AH$157,0)),0,1)</f>
        <v>1</v>
      </c>
      <c r="AB28" s="110">
        <f>IF(ISNA(MATCH($N28,'Overlap Study'!AB$62:AB$157,0)),0,1)</f>
        <v>0</v>
      </c>
      <c r="AC28" s="97">
        <f>IF(ISNA(MATCH($N28,'Overlap Study'!V$62:V$157,0)),0,1)</f>
        <v>0</v>
      </c>
      <c r="AD28" s="97">
        <f>IF(ISNA(MATCH($N28,'Overlap Study'!P$62:P$157,0)),0,1)</f>
        <v>0</v>
      </c>
      <c r="AE28" s="97">
        <f>IF(ISNA(MATCH($N28,'Overlap Study'!H$53:H$132,0)),0,1)</f>
        <v>0</v>
      </c>
      <c r="AF28" s="106">
        <f>IF(ISNA(MATCH($N28,'Overlap Study'!B$53:B$100,0)),0,1)</f>
        <v>0</v>
      </c>
      <c r="AH28" s="98"/>
      <c r="AJ28" s="162">
        <v>68</v>
      </c>
      <c r="AK28" s="105">
        <f>SUM(AL28:AW28)</f>
        <v>4</v>
      </c>
      <c r="AL28" s="110">
        <f>IF(ISNA(MATCH($AJ28,'Overlap Study'!$FG$323:$FG$454,0)),0,1)</f>
        <v>0</v>
      </c>
      <c r="AM28" s="97">
        <f>IF(ISNA(MATCH($AJ28,'Overlap Study'!$EP$323:$EP$454,0)),0,1)</f>
        <v>0</v>
      </c>
      <c r="AN28" s="97">
        <f>IF(ISNA(MATCH($AJ28,'Overlap Study'!$DY$186:$DY$245,0)),0,1)</f>
        <v>0</v>
      </c>
      <c r="AO28" s="97">
        <f>IF(ISNA(MATCH($AJ28,'Overlap Study'!$DJ$186:$DJ$233,0)),0,1)</f>
        <v>0</v>
      </c>
      <c r="AP28" s="99">
        <f>IF(ISNA(MATCH($AJ28,'Overlap Study'!$CU$186:$CU$233,0)),0,1)</f>
        <v>1</v>
      </c>
      <c r="AQ28" s="99">
        <f>IF(ISNA(MATCH($AJ28,'Overlap Study'!$CG$186:$CG$233,0)),0,1)</f>
        <v>0</v>
      </c>
      <c r="AR28" s="97">
        <f>IF(ISNA(MATCH($AJ28,'Overlap Study'!$BU$186:$BU$233,0)),0,1)</f>
        <v>0</v>
      </c>
      <c r="AS28" s="97">
        <f>IF(ISNA(MATCH(AJ28,'Overlap Study'!BJ$186:BJ$233,0)),0,1)</f>
        <v>1</v>
      </c>
      <c r="AT28" s="97">
        <f>IF(ISNA(MATCH($AJ28,'Overlap Study'!AZ$186:AZ$233,0)),0,1)</f>
        <v>1</v>
      </c>
      <c r="AU28" s="97">
        <f>IF(ISNA(MATCH($AJ28,'Overlap Study'!AT$186:AT$233,0)),0,1)</f>
        <v>1</v>
      </c>
      <c r="AV28" s="97">
        <f>IF(ISNA(MATCH($AJ28,'Overlap Study'!AN$186:AN$233,0)),0,1)</f>
        <v>0</v>
      </c>
      <c r="AW28" s="106">
        <f>IF(ISNA(MATCH($AJ28,'Overlap Study'!AH$186:AH$233,0)),0,1)</f>
        <v>0</v>
      </c>
      <c r="AX28" s="97">
        <f>IF(ISNA(MATCH(AJ28,'Overlap Study'!$AB$186:$AB$233,0)),0,1)</f>
        <v>0</v>
      </c>
      <c r="AY28" s="97">
        <f>IF(ISNA(MATCH($AJ28,'Overlap Study'!$V$186:$V$233,0)),0,1)</f>
        <v>1</v>
      </c>
      <c r="AZ28" s="97">
        <f>IF(ISNA(MATCH($AJ28,'Overlap Study'!$P$186:$P$233,0)),0,1)</f>
        <v>1</v>
      </c>
      <c r="BA28" s="97"/>
      <c r="BB28" s="106"/>
      <c r="BD28" s="98"/>
      <c r="BF28" s="97"/>
      <c r="BG28" s="131">
        <v>1640</v>
      </c>
      <c r="BH28" s="459">
        <f>SUM(BI28:BT28)</f>
        <v>3</v>
      </c>
      <c r="BI28" s="110">
        <f>IF(ISNA(MATCH($BG28,'Overlap Study'!$FH$323:$FH$400,0)),0,1)</f>
        <v>0</v>
      </c>
      <c r="BJ28" s="97">
        <f>IF(ISNA(MATCH($BG28,'Overlap Study'!$EQ$323:$EQ$400,0)),0,1)</f>
        <v>1</v>
      </c>
      <c r="BK28" s="97">
        <f>IF(ISNA(MATCH($BG28,'Overlap Study'!$DZ$186:$DZ$240,0)),0,1)</f>
        <v>1</v>
      </c>
      <c r="BL28" s="97">
        <f>IF(ISNA(MATCH(BG28,'Overlap Study'!$DJ$240:$DJ$263,0)),0,1)</f>
        <v>1</v>
      </c>
      <c r="BM28" s="99">
        <f>IF(ISNA(MATCH(BG28,'Overlap Study'!$CU$240:$CU$263,0)),0,1)</f>
        <v>0</v>
      </c>
      <c r="BN28" s="99">
        <f>IF(ISNA(MATCH(BG28,'Overlap Study'!$CG$240:$CG$263,0)),0,1)</f>
        <v>0</v>
      </c>
      <c r="BO28" s="97">
        <f>IF(ISNA(MATCH(BG28,'Overlap Study'!$BU$240:$BU$263,0)),0,1)</f>
        <v>0</v>
      </c>
      <c r="BP28" s="97">
        <f>IF(ISNA(MATCH(BG28,'Overlap Study'!$BJ$240:$BJ$263,0)),0,1)</f>
        <v>0</v>
      </c>
      <c r="BQ28" s="97">
        <f>IF(ISNA(MATCH(BG28,'Overlap Study'!$AZ$240:$AZ$263,0)),0,1)</f>
        <v>0</v>
      </c>
      <c r="BR28" s="97">
        <f>IF(ISNA(MATCH(BG28,'Overlap Study'!$AT$240:$AT$263,0)),0,1)</f>
        <v>0</v>
      </c>
      <c r="BS28" s="97">
        <f>IF(ISNA(MATCH(BG28,'Overlap Study'!$AN$240:$AN$263,0)),0,1)</f>
        <v>0</v>
      </c>
      <c r="BT28" s="106">
        <f>IF(ISNA(MATCH(BG28,'Overlap Study'!$AH$240:$AH$263,0)),0,1)</f>
        <v>0</v>
      </c>
      <c r="BU28" s="110">
        <f>IF(ISNA(MATCH(BG28,'Overlap Study'!$AB$240:$AB$263,0)),0,1)</f>
        <v>0</v>
      </c>
      <c r="BV28" s="97">
        <f>IF(ISNA(MATCH(BG28,'Overlap Study'!$V$240:$V$263,0)),0,1)</f>
        <v>0</v>
      </c>
      <c r="BW28" s="97">
        <f>IF(ISNA(MATCH(BG28,'Overlap Study'!$P$240:$P$263,0)),0,1)</f>
        <v>0</v>
      </c>
      <c r="BX28" s="97"/>
      <c r="BY28" s="106"/>
      <c r="BZ28">
        <f>INDEX($N$2:$O$411,MATCH(BG28,$N$2:$N$411,0),2)</f>
        <v>4</v>
      </c>
      <c r="CC28" s="97"/>
      <c r="CD28" s="486">
        <v>3339</v>
      </c>
      <c r="CE28" s="459">
        <f>SUM(CF28:CQ28)</f>
        <v>2</v>
      </c>
      <c r="CF28" s="97">
        <f>IF(ISNA(MATCH(CD28,'Overlap Study'!$FI$323:$FI$400,0)),0,1)</f>
        <v>1</v>
      </c>
      <c r="CG28" s="97">
        <f>IF(ISNA(MATCH(CD28,'Overlap Study'!$ER$323:$ER$400,0)),0,1)</f>
        <v>1</v>
      </c>
      <c r="CH28" s="97">
        <f>IF(ISNA(MATCH(CD28,'Overlap Study'!$EA$186:$EA$240,0)),0,1)</f>
        <v>0</v>
      </c>
      <c r="CI28" s="97">
        <f>IF(ISNA(MATCH(CD28,'Overlap Study'!$DJ$270:$DJ$281,0)),0,1)</f>
        <v>0</v>
      </c>
      <c r="CJ28" s="99">
        <f>IF(ISNA(MATCH(CD28,'Overlap Study'!$CU$270:$CU$281,0)),0,1)</f>
        <v>0</v>
      </c>
      <c r="CK28" s="99">
        <f>IF(ISNA(MATCH(CD28,'Overlap Study'!$CG$270:$CG$281,0)),0,1)</f>
        <v>0</v>
      </c>
      <c r="CL28" s="97">
        <f>IF(ISNA(MATCH(CD28,'Overlap Study'!$BU$270:$BU$281,0)),0,1)</f>
        <v>0</v>
      </c>
      <c r="CM28" s="97">
        <f>IF(ISNA(MATCH(CD28,'Overlap Study'!$BJ$270:$BJ$281,0)),0,1)</f>
        <v>0</v>
      </c>
      <c r="CN28" s="97">
        <f>IF(ISNA(MATCH(CD28,'Overlap Study'!$AZ$270:$AZ$281,0)),0,1)</f>
        <v>0</v>
      </c>
      <c r="CO28" s="97">
        <f>IF(ISNA(MATCH(CD28,'Overlap Study'!$AT$270:$AT$281,0)),0,1)</f>
        <v>0</v>
      </c>
      <c r="CP28" s="97">
        <f>IF(ISNA(MATCH(CD28,'Overlap Study'!$AN$270:$AN$281,0)),0,1)</f>
        <v>0</v>
      </c>
      <c r="CQ28" s="106">
        <f>IF(ISNA(MATCH(CD28,'Overlap Study'!$AH$270:$AH$281,0)),0,1)</f>
        <v>0</v>
      </c>
      <c r="CR28" s="110">
        <f>IF(ISNA(MATCH($CD28,'Overlap Study'!$AB$270:$AB$281,0)),0,1)</f>
        <v>0</v>
      </c>
      <c r="CS28" s="97">
        <f>IF(ISNA(MATCH($CD28,'Overlap Study'!$V$270:$V$281,0)),0,1)</f>
        <v>0</v>
      </c>
      <c r="CT28" s="97">
        <f>IF(ISNA(MATCH($CD28,'Overlap Study'!$P$270:$P$281,0)),0,1)</f>
        <v>0</v>
      </c>
      <c r="CU28" s="97"/>
      <c r="CV28" s="106"/>
      <c r="CW28">
        <f t="shared" si="0"/>
        <v>2</v>
      </c>
      <c r="CY28" s="10"/>
      <c r="CZ28" s="10"/>
      <c r="DB28" s="99"/>
      <c r="DC28" s="99"/>
      <c r="DD28" s="99"/>
      <c r="DF28" s="10"/>
      <c r="DG28" s="10"/>
      <c r="DH28" s="162">
        <v>207</v>
      </c>
      <c r="DI28" s="105">
        <f>SUM(DJ28:DU28)</f>
        <v>1</v>
      </c>
      <c r="DJ28" s="110">
        <f>IF(ISNA(MATCH(DH28,'Overlap Study'!$FK$323:$FK$340,0)),0,1)</f>
        <v>0</v>
      </c>
      <c r="DK28" s="97">
        <f>IF(ISNA(MATCH(DH28,'Overlap Study'!$ET$323:$ET$340,0)),0,1)</f>
        <v>0</v>
      </c>
      <c r="DL28" s="97">
        <f>IF(ISNA(MATCH(DH28,'Overlap Study'!$EB$186:$EB$200,0)),0,1)</f>
        <v>0</v>
      </c>
      <c r="DM28" s="97">
        <f>IF(ISNA(MATCH(DH28,'Overlap Study'!$DJ$288:$DJ$293,0)),0,1)</f>
        <v>0</v>
      </c>
      <c r="DN28" s="99">
        <f>IF(ISNA(MATCH(DH28,'Overlap Study'!$CU$288:$CU$293,0)),0,1)</f>
        <v>1</v>
      </c>
      <c r="DO28" s="99">
        <f>IF(ISNA(MATCH(DH28,'Overlap Study'!$CG$288:$CG$293,0)),0,1)</f>
        <v>0</v>
      </c>
      <c r="DP28" s="97">
        <f>IF(ISNA(MATCH(DH28,'Overlap Study'!$BU$288:$BU$293,0)),0,1)</f>
        <v>0</v>
      </c>
      <c r="DQ28" s="97">
        <f>IF(ISNA(MATCH(DH28,'Overlap Study'!$BJ$288:$BJ$293,0)),0,1)</f>
        <v>0</v>
      </c>
      <c r="DR28" s="97">
        <f>IF(ISNA(MATCH(DH28,'Overlap Study'!$AZ$288:$AZ$293,0)),0,1)</f>
        <v>0</v>
      </c>
      <c r="DS28" s="97">
        <f>IF(ISNA(MATCH(DH28,'Overlap Study'!$AT$288:$AT$293,0)),0,1)</f>
        <v>0</v>
      </c>
      <c r="DT28" s="97">
        <f>IF(ISNA(MATCH(DH28,'Overlap Study'!$AN$288:$AN$293,0)),0,1)</f>
        <v>0</v>
      </c>
      <c r="DU28" s="106">
        <f>IF(ISNA(MATCH(DH28,'Overlap Study'!$AH$288:$AH$293,0)),0,1)</f>
        <v>0</v>
      </c>
      <c r="DV28" s="97">
        <f>IF(ISNA(MATCH(DH28,'Overlap Study'!$AB$288:$AB$293,0)),0,1)</f>
        <v>0</v>
      </c>
      <c r="DW28" s="97">
        <f>IF(ISNA(MATCH(DH28,'Overlap Study'!$V$288:$V$293,0)),0,1)</f>
        <v>0</v>
      </c>
      <c r="DX28" s="97">
        <f>IF(ISNA(MATCH(DH28,'Overlap Study'!$P$288:$P$293,0)),0,1)</f>
        <v>0</v>
      </c>
      <c r="DY28" s="97"/>
      <c r="DZ28" s="106"/>
      <c r="EE28" s="194">
        <v>1671</v>
      </c>
      <c r="EF28" s="207">
        <f>SUM(EG28:ER28)</f>
        <v>1</v>
      </c>
      <c r="EG28" s="97">
        <f>IF(ISNA(MATCH($EE28,'Overlap Study'!$FL$323:$FL$330,0)),0,1)</f>
        <v>0</v>
      </c>
      <c r="EH28" s="97">
        <f>IF(ISNA(MATCH($EE28,'Overlap Study'!$EU$323:$EU$330,0)),0,1)</f>
        <v>1</v>
      </c>
      <c r="EI28" s="97">
        <f>IF(ISNA(MATCH($EE28,'Overlap Study'!$EC$186:$EC$200,0)),0,1)</f>
        <v>0</v>
      </c>
      <c r="EJ28" s="97">
        <f>IF(ISNA(MATCH($EE28,'Overlap Study'!$DJ$300:$DJ$302,0)),0,1)</f>
        <v>0</v>
      </c>
      <c r="EK28" s="99">
        <f>IF(ISNA(MATCH($EE28,'Overlap Study'!$CU$300:$CU$302,0)),0,1)</f>
        <v>0</v>
      </c>
      <c r="EL28" s="99">
        <f>IF(ISNA(MATCH($EE28,'Overlap Study'!$CG$300:$CG$302,0)),0,1)</f>
        <v>0</v>
      </c>
      <c r="EM28" s="97">
        <f>IF(ISNA(MATCH(EE28,'Overlap Study'!$BU$300:$BU$302,0)),0,1)</f>
        <v>0</v>
      </c>
      <c r="EN28" s="97">
        <f>IF(ISNA(MATCH(EE28,'Overlap Study'!$BJ$300:$BJ$302,0)),0,1)</f>
        <v>0</v>
      </c>
      <c r="EO28" s="97">
        <f>IF(ISNA(MATCH(EE28,'Overlap Study'!$AZ$300:$AZ$302,0)),0,1)</f>
        <v>0</v>
      </c>
      <c r="EP28" s="97">
        <f>IF(ISNA(MATCH(EE28,'Overlap Study'!$AT$300:$AT$302,0)),0,1)</f>
        <v>0</v>
      </c>
      <c r="EQ28" s="97">
        <f>IF(ISNA(MATCH(EE28,'Overlap Study'!$AN$300:$AN$302,0)),0,1)</f>
        <v>0</v>
      </c>
      <c r="ER28" s="97">
        <f>IF(ISNA(MATCH(EE28,'Overlap Study'!$AH$300:$AH$302,0)),0,1)</f>
        <v>0</v>
      </c>
      <c r="ES28" s="110">
        <f>IF(ISNA(MATCH($EE28,'Overlap Study'!$AB$300:$AB$302,0)),0,1)</f>
        <v>0</v>
      </c>
      <c r="ET28" s="97">
        <f>IF(ISNA(MATCH($EE28,'Overlap Study'!$V$300:$V$302,0)),0,1)</f>
        <v>0</v>
      </c>
      <c r="EU28" s="97">
        <f>IF(ISNA(MATCH($EE28,'Overlap Study'!$P$300:$P$302,0)),0,1)</f>
        <v>0</v>
      </c>
      <c r="EV28" s="97"/>
      <c r="EW28" s="106"/>
    </row>
    <row r="29" spans="1:154" ht="13" x14ac:dyDescent="0.3">
      <c r="E29" s="1"/>
      <c r="L29" s="116">
        <f t="shared" si="2"/>
        <v>28</v>
      </c>
      <c r="M29">
        <f t="shared" si="1"/>
        <v>8</v>
      </c>
      <c r="N29" s="494">
        <v>1625</v>
      </c>
      <c r="O29" s="99">
        <f>SUM(P29:AA29)</f>
        <v>8</v>
      </c>
      <c r="P29" s="110">
        <f>IF(ISNA(MATCH(N29,'Overlap Study'!FF$62:FF$317,0)),0,1)</f>
        <v>1</v>
      </c>
      <c r="Q29" s="97">
        <f>IF(ISNA(MATCH(N29,'Overlap Study'!EO$62:EO$317,0)),0,1)</f>
        <v>1</v>
      </c>
      <c r="R29" s="97">
        <f>IF(ISNA(MATCH(N29,'Overlap Study'!DY$62:DY$174,0)),0,1)</f>
        <v>1</v>
      </c>
      <c r="S29" s="97">
        <f>IF(ISNA(MATCH(N29,'Overlap Study'!DJ$62:DJ$157,0)),0,1)</f>
        <v>0</v>
      </c>
      <c r="T29" s="99">
        <f>IF(ISNA(MATCH(N29,'Overlap Study'!CU$62:CU$157,0)),0,1)</f>
        <v>0</v>
      </c>
      <c r="U29" s="99">
        <f>IF(ISNA(MATCH(N29,'Overlap Study'!CG$62:CG$157,0)),0,1)</f>
        <v>1</v>
      </c>
      <c r="V29" s="97">
        <f>IF(ISNA(MATCH(N29,'Overlap Study'!BU$62:BU$157,0)),0,1)</f>
        <v>1</v>
      </c>
      <c r="W29" s="97">
        <f>IF(ISNA(MATCH(N29,'Overlap Study'!BJ$62:BJ$157,0)),0,1)</f>
        <v>1</v>
      </c>
      <c r="X29" s="97">
        <f>IF(ISNA(MATCH($N29,'Overlap Study'!AZ$62:AZ$157,0)),0,1)</f>
        <v>1</v>
      </c>
      <c r="Y29" s="97">
        <f>IF(ISNA(MATCH($N29,'Overlap Study'!AT$62:AT$157,0)),0,1)</f>
        <v>0</v>
      </c>
      <c r="Z29" s="97">
        <f>IF(ISNA(MATCH($N29,'Overlap Study'!AN$62:AN$157,0)),0,1)</f>
        <v>1</v>
      </c>
      <c r="AA29" s="97">
        <f>IF(ISNA(MATCH($N29,'Overlap Study'!AH$62:AH$157,0)),0,1)</f>
        <v>0</v>
      </c>
      <c r="AB29" s="110">
        <f>IF(ISNA(MATCH($N29,'Overlap Study'!AB$62:AB$157,0)),0,1)</f>
        <v>0</v>
      </c>
      <c r="AC29" s="97">
        <f>IF(ISNA(MATCH($N29,'Overlap Study'!V$62:V$157,0)),0,1)</f>
        <v>0</v>
      </c>
      <c r="AD29" s="97">
        <f>IF(ISNA(MATCH($N29,'Overlap Study'!P$62:P$157,0)),0,1)</f>
        <v>0</v>
      </c>
      <c r="AE29" s="97">
        <f>IF(ISNA(MATCH($N29,'Overlap Study'!H$53:H$132,0)),0,1)</f>
        <v>0</v>
      </c>
      <c r="AF29" s="106">
        <f>IF(ISNA(MATCH($N29,'Overlap Study'!B$53:B$100,0)),0,1)</f>
        <v>0</v>
      </c>
      <c r="AH29" s="98"/>
      <c r="AJ29" s="162">
        <v>71</v>
      </c>
      <c r="AK29" s="105">
        <f>SUM(AL29:AW29)</f>
        <v>4</v>
      </c>
      <c r="AL29" s="110">
        <f>IF(ISNA(MATCH($AJ29,'Overlap Study'!$FG$323:$FG$454,0)),0,1)</f>
        <v>0</v>
      </c>
      <c r="AM29" s="97">
        <f>IF(ISNA(MATCH($AJ29,'Overlap Study'!$EP$323:$EP$454,0)),0,1)</f>
        <v>0</v>
      </c>
      <c r="AN29" s="97">
        <f>IF(ISNA(MATCH($AJ29,'Overlap Study'!$DY$186:$DY$245,0)),0,1)</f>
        <v>0</v>
      </c>
      <c r="AO29" s="97">
        <f>IF(ISNA(MATCH($AJ29,'Overlap Study'!$DJ$186:$DJ$233,0)),0,1)</f>
        <v>0</v>
      </c>
      <c r="AP29" s="99">
        <f>IF(ISNA(MATCH($AJ29,'Overlap Study'!$CU$186:$CU$233,0)),0,1)</f>
        <v>0</v>
      </c>
      <c r="AQ29" s="99">
        <f>IF(ISNA(MATCH($AJ29,'Overlap Study'!$CG$186:$CG$233,0)),0,1)</f>
        <v>1</v>
      </c>
      <c r="AR29" s="97">
        <f>IF(ISNA(MATCH($AJ29,'Overlap Study'!$BU$186:$BU$233,0)),0,1)</f>
        <v>0</v>
      </c>
      <c r="AS29" s="97">
        <f>IF(ISNA(MATCH(AJ29,'Overlap Study'!BJ$186:BJ$233,0)),0,1)</f>
        <v>0</v>
      </c>
      <c r="AT29" s="97">
        <f>IF(ISNA(MATCH($AJ29,'Overlap Study'!AZ$186:AZ$233,0)),0,1)</f>
        <v>1</v>
      </c>
      <c r="AU29" s="97">
        <f>IF(ISNA(MATCH($AJ29,'Overlap Study'!AT$186:AT$233,0)),0,1)</f>
        <v>1</v>
      </c>
      <c r="AV29" s="97">
        <f>IF(ISNA(MATCH($AJ29,'Overlap Study'!AN$186:AN$233,0)),0,1)</f>
        <v>1</v>
      </c>
      <c r="AW29" s="106">
        <f>IF(ISNA(MATCH($AJ29,'Overlap Study'!AH$186:AH$233,0)),0,1)</f>
        <v>0</v>
      </c>
      <c r="AX29" s="97">
        <f>IF(ISNA(MATCH(AJ29,'Overlap Study'!$AB$186:$AB$233,0)),0,1)</f>
        <v>1</v>
      </c>
      <c r="AY29" s="97">
        <f>IF(ISNA(MATCH($AJ29,'Overlap Study'!$V$186:$V$233,0)),0,1)</f>
        <v>0</v>
      </c>
      <c r="AZ29" s="97">
        <f>IF(ISNA(MATCH($AJ29,'Overlap Study'!$P$186:$P$233,0)),0,1)</f>
        <v>1</v>
      </c>
      <c r="BA29" s="97"/>
      <c r="BB29" s="106"/>
      <c r="BD29" s="151"/>
      <c r="BF29" s="97"/>
      <c r="BG29" s="142">
        <v>1718</v>
      </c>
      <c r="BH29" s="459">
        <f>SUM(BI29:BT29)</f>
        <v>3</v>
      </c>
      <c r="BI29" s="110">
        <f>IF(ISNA(MATCH($BG29,'Overlap Study'!$FH$323:$FH$400,0)),0,1)</f>
        <v>0</v>
      </c>
      <c r="BJ29" s="97">
        <f>IF(ISNA(MATCH($BG29,'Overlap Study'!$EQ$323:$EQ$400,0)),0,1)</f>
        <v>1</v>
      </c>
      <c r="BK29" s="97">
        <f>IF(ISNA(MATCH($BG29,'Overlap Study'!$DZ$186:$DZ$240,0)),0,1)</f>
        <v>1</v>
      </c>
      <c r="BL29" s="97">
        <f>IF(ISNA(MATCH(BG29,'Overlap Study'!$DJ$240:$DJ$263,0)),0,1)</f>
        <v>0</v>
      </c>
      <c r="BM29" s="99">
        <f>IF(ISNA(MATCH(BG29,'Overlap Study'!$CU$240:$CU$263,0)),0,1)</f>
        <v>0</v>
      </c>
      <c r="BN29" s="99">
        <f>IF(ISNA(MATCH(BG29,'Overlap Study'!$CG$240:$CG$263,0)),0,1)</f>
        <v>0</v>
      </c>
      <c r="BO29" s="97">
        <f>IF(ISNA(MATCH(BG29,'Overlap Study'!$BU$240:$BU$263,0)),0,1)</f>
        <v>1</v>
      </c>
      <c r="BP29" s="97">
        <f>IF(ISNA(MATCH(BG29,'Overlap Study'!$BJ$240:$BJ$263,0)),0,1)</f>
        <v>0</v>
      </c>
      <c r="BQ29" s="97">
        <f>IF(ISNA(MATCH(BG29,'Overlap Study'!$AZ$240:$AZ$263,0)),0,1)</f>
        <v>0</v>
      </c>
      <c r="BR29" s="97">
        <f>IF(ISNA(MATCH(BG29,'Overlap Study'!$AT$240:$AT$263,0)),0,1)</f>
        <v>0</v>
      </c>
      <c r="BS29" s="97">
        <f>IF(ISNA(MATCH(BG29,'Overlap Study'!$AN$240:$AN$263,0)),0,1)</f>
        <v>0</v>
      </c>
      <c r="BT29" s="106">
        <f>IF(ISNA(MATCH(BG29,'Overlap Study'!$AH$240:$AH$263,0)),0,1)</f>
        <v>0</v>
      </c>
      <c r="BU29" s="110">
        <f>IF(ISNA(MATCH(BG29,'Overlap Study'!$AB$240:$AB$263,0)),0,1)</f>
        <v>0</v>
      </c>
      <c r="BV29" s="97">
        <f>IF(ISNA(MATCH(BG29,'Overlap Study'!$V$240:$V$263,0)),0,1)</f>
        <v>0</v>
      </c>
      <c r="BW29" s="97">
        <f>IF(ISNA(MATCH(BG29,'Overlap Study'!$P$240:$P$263,0)),0,1)</f>
        <v>0</v>
      </c>
      <c r="BX29" s="97"/>
      <c r="BY29" s="106"/>
      <c r="BZ29">
        <f>INDEX($N$2:$O$411,MATCH(BG29,$N$2:$N$411,0),2)</f>
        <v>8</v>
      </c>
      <c r="CC29" s="97"/>
      <c r="CD29" s="486">
        <v>20</v>
      </c>
      <c r="CE29" s="459">
        <f>SUM(CF29:CQ29)</f>
        <v>1</v>
      </c>
      <c r="CF29" s="97">
        <f>IF(ISNA(MATCH(CD29,'Overlap Study'!$FI$323:$FI$400,0)),0,1)</f>
        <v>0</v>
      </c>
      <c r="CG29" s="97">
        <f>IF(ISNA(MATCH(CD29,'Overlap Study'!$ER$323:$ER$400,0)),0,1)</f>
        <v>1</v>
      </c>
      <c r="CH29" s="97">
        <f>IF(ISNA(MATCH(CD29,'Overlap Study'!$EA$186:$EA$240,0)),0,1)</f>
        <v>0</v>
      </c>
      <c r="CI29" s="97">
        <f>IF(ISNA(MATCH(CD29,'Overlap Study'!$DJ$270:$DJ$281,0)),0,1)</f>
        <v>0</v>
      </c>
      <c r="CJ29" s="99">
        <f>IF(ISNA(MATCH(CD29,'Overlap Study'!$CU$270:$CU$281,0)),0,1)</f>
        <v>0</v>
      </c>
      <c r="CK29" s="99">
        <f>IF(ISNA(MATCH(CD29,'Overlap Study'!$CG$270:$CG$281,0)),0,1)</f>
        <v>0</v>
      </c>
      <c r="CL29" s="97">
        <f>IF(ISNA(MATCH(CD29,'Overlap Study'!$BU$270:$BU$281,0)),0,1)</f>
        <v>0</v>
      </c>
      <c r="CM29" s="97">
        <f>IF(ISNA(MATCH(CD29,'Overlap Study'!$BJ$270:$BJ$281,0)),0,1)</f>
        <v>0</v>
      </c>
      <c r="CN29" s="97">
        <f>IF(ISNA(MATCH(CD29,'Overlap Study'!$AZ$270:$AZ$281,0)),0,1)</f>
        <v>0</v>
      </c>
      <c r="CO29" s="97">
        <f>IF(ISNA(MATCH(CD29,'Overlap Study'!$AT$270:$AT$281,0)),0,1)</f>
        <v>0</v>
      </c>
      <c r="CP29" s="97">
        <f>IF(ISNA(MATCH(CD29,'Overlap Study'!$AN$270:$AN$281,0)),0,1)</f>
        <v>0</v>
      </c>
      <c r="CQ29" s="106">
        <f>IF(ISNA(MATCH(CD29,'Overlap Study'!$AH$270:$AH$281,0)),0,1)</f>
        <v>0</v>
      </c>
      <c r="CR29" s="110">
        <f>IF(ISNA(MATCH($CD29,'Overlap Study'!$AB$270:$AB$281,0)),0,1)</f>
        <v>0</v>
      </c>
      <c r="CS29" s="97">
        <f>IF(ISNA(MATCH($CD29,'Overlap Study'!$V$270:$V$281,0)),0,1)</f>
        <v>0</v>
      </c>
      <c r="CT29" s="97">
        <f>IF(ISNA(MATCH($CD29,'Overlap Study'!$P$270:$P$281,0)),0,1)</f>
        <v>0</v>
      </c>
      <c r="CU29" s="97"/>
      <c r="CV29" s="106"/>
      <c r="CW29">
        <f t="shared" si="0"/>
        <v>7</v>
      </c>
      <c r="CY29" s="10"/>
      <c r="CZ29" s="10"/>
      <c r="DB29" s="99"/>
      <c r="DC29" s="99"/>
      <c r="DD29" s="99"/>
      <c r="DF29" s="10"/>
      <c r="DG29" s="10"/>
      <c r="DH29" s="162">
        <v>247</v>
      </c>
      <c r="DI29" s="105">
        <f>SUM(DJ29:DU29)</f>
        <v>1</v>
      </c>
      <c r="DJ29" s="110">
        <f>IF(ISNA(MATCH(DH29,'Overlap Study'!$FK$323:$FK$340,0)),0,1)</f>
        <v>0</v>
      </c>
      <c r="DK29" s="97">
        <f>IF(ISNA(MATCH(DH29,'Overlap Study'!$ET$323:$ET$340,0)),0,1)</f>
        <v>0</v>
      </c>
      <c r="DL29" s="97">
        <f>IF(ISNA(MATCH(DH29,'Overlap Study'!$EB$186:$EB$200,0)),0,1)</f>
        <v>0</v>
      </c>
      <c r="DM29" s="97">
        <f>IF(ISNA(MATCH(DH29,'Overlap Study'!$DJ$288:$DJ$293,0)),0,1)</f>
        <v>0</v>
      </c>
      <c r="DN29" s="99">
        <f>IF(ISNA(MATCH(DH29,'Overlap Study'!$CU$288:$CU$293,0)),0,1)</f>
        <v>0</v>
      </c>
      <c r="DO29" s="99">
        <f>IF(ISNA(MATCH(DH29,'Overlap Study'!$CG$288:$CG$293,0)),0,1)</f>
        <v>0</v>
      </c>
      <c r="DP29" s="97">
        <f>IF(ISNA(MATCH(DH29,'Overlap Study'!$BU$288:$BU$293,0)),0,1)</f>
        <v>0</v>
      </c>
      <c r="DQ29" s="97">
        <f>IF(ISNA(MATCH(DH29,'Overlap Study'!$BJ$288:$BJ$293,0)),0,1)</f>
        <v>1</v>
      </c>
      <c r="DR29" s="97">
        <f>IF(ISNA(MATCH(DH29,'Overlap Study'!$AZ$288:$AZ$293,0)),0,1)</f>
        <v>0</v>
      </c>
      <c r="DS29" s="97">
        <f>IF(ISNA(MATCH(DH29,'Overlap Study'!$AT$288:$AT$293,0)),0,1)</f>
        <v>0</v>
      </c>
      <c r="DT29" s="97">
        <f>IF(ISNA(MATCH(DH29,'Overlap Study'!$AN$288:$AN$293,0)),0,1)</f>
        <v>0</v>
      </c>
      <c r="DU29" s="106">
        <f>IF(ISNA(MATCH(DH29,'Overlap Study'!$AH$288:$AH$293,0)),0,1)</f>
        <v>0</v>
      </c>
      <c r="DV29" s="97">
        <f>IF(ISNA(MATCH(DH29,'Overlap Study'!$AB$288:$AB$293,0)),0,1)</f>
        <v>0</v>
      </c>
      <c r="DW29" s="97">
        <f>IF(ISNA(MATCH(DH29,'Overlap Study'!$V$288:$V$293,0)),0,1)</f>
        <v>0</v>
      </c>
      <c r="DX29" s="97">
        <f>IF(ISNA(MATCH(DH29,'Overlap Study'!$P$288:$P$293,0)),0,1)</f>
        <v>0</v>
      </c>
      <c r="DY29" s="97"/>
      <c r="DZ29" s="106"/>
      <c r="EE29" s="194">
        <v>1678</v>
      </c>
      <c r="EF29" s="207">
        <f>SUM(EG29:ER29)</f>
        <v>1</v>
      </c>
      <c r="EG29" s="97">
        <f>IF(ISNA(MATCH($EE29,'Overlap Study'!$FL$323:$FL$330,0)),0,1)</f>
        <v>0</v>
      </c>
      <c r="EH29" s="97">
        <f>IF(ISNA(MATCH($EE29,'Overlap Study'!$EU$323:$EU$330,0)),0,1)</f>
        <v>1</v>
      </c>
      <c r="EI29" s="97">
        <f>IF(ISNA(MATCH($EE29,'Overlap Study'!$EC$186:$EC$200,0)),0,1)</f>
        <v>0</v>
      </c>
      <c r="EJ29" s="97">
        <f>IF(ISNA(MATCH($EE29,'Overlap Study'!$DJ$300:$DJ$302,0)),0,1)</f>
        <v>0</v>
      </c>
      <c r="EK29" s="99">
        <f>IF(ISNA(MATCH($EE29,'Overlap Study'!$CU$300:$CU$302,0)),0,1)</f>
        <v>0</v>
      </c>
      <c r="EL29" s="99">
        <f>IF(ISNA(MATCH($EE29,'Overlap Study'!$CG$300:$CG$302,0)),0,1)</f>
        <v>0</v>
      </c>
      <c r="EM29" s="97">
        <f>IF(ISNA(MATCH(EE29,'Overlap Study'!$BU$300:$BU$302,0)),0,1)</f>
        <v>0</v>
      </c>
      <c r="EN29" s="97">
        <f>IF(ISNA(MATCH(EE29,'Overlap Study'!$BJ$300:$BJ$302,0)),0,1)</f>
        <v>0</v>
      </c>
      <c r="EO29" s="97">
        <f>IF(ISNA(MATCH(EE29,'Overlap Study'!$AZ$300:$AZ$302,0)),0,1)</f>
        <v>0</v>
      </c>
      <c r="EP29" s="97">
        <f>IF(ISNA(MATCH(EE29,'Overlap Study'!$AT$300:$AT$302,0)),0,1)</f>
        <v>0</v>
      </c>
      <c r="EQ29" s="97">
        <f>IF(ISNA(MATCH(EE29,'Overlap Study'!$AN$300:$AN$302,0)),0,1)</f>
        <v>0</v>
      </c>
      <c r="ER29" s="97">
        <f>IF(ISNA(MATCH(EE29,'Overlap Study'!$AH$300:$AH$302,0)),0,1)</f>
        <v>0</v>
      </c>
      <c r="ES29" s="110">
        <f>IF(ISNA(MATCH($EE29,'Overlap Study'!$AB$300:$AB$302,0)),0,1)</f>
        <v>0</v>
      </c>
      <c r="ET29" s="97">
        <f>IF(ISNA(MATCH($EE29,'Overlap Study'!$V$300:$V$302,0)),0,1)</f>
        <v>0</v>
      </c>
      <c r="EU29" s="97">
        <f>IF(ISNA(MATCH($EE29,'Overlap Study'!$P$300:$P$302,0)),0,1)</f>
        <v>0</v>
      </c>
      <c r="EV29" s="97"/>
      <c r="EW29" s="106"/>
    </row>
    <row r="30" spans="1:154" ht="13" x14ac:dyDescent="0.3">
      <c r="A30" s="230"/>
      <c r="L30" s="116">
        <f t="shared" si="2"/>
        <v>29</v>
      </c>
      <c r="M30">
        <f t="shared" si="1"/>
        <v>8</v>
      </c>
      <c r="N30" s="494">
        <v>1717</v>
      </c>
      <c r="O30" s="99">
        <f>SUM(P30:AA30)</f>
        <v>8</v>
      </c>
      <c r="P30" s="110">
        <f>IF(ISNA(MATCH(N30,'Overlap Study'!FF$62:FF$317,0)),0,1)</f>
        <v>0</v>
      </c>
      <c r="Q30" s="97">
        <f>IF(ISNA(MATCH(N30,'Overlap Study'!EO$62:EO$317,0)),0,1)</f>
        <v>1</v>
      </c>
      <c r="R30" s="97">
        <f>IF(ISNA(MATCH(N30,'Overlap Study'!DY$62:DY$174,0)),0,1)</f>
        <v>1</v>
      </c>
      <c r="S30" s="97">
        <f>IF(ISNA(MATCH(N30,'Overlap Study'!DJ$62:DJ$157,0)),0,1)</f>
        <v>1</v>
      </c>
      <c r="T30" s="99">
        <f>IF(ISNA(MATCH(N30,'Overlap Study'!CU$62:CU$157,0)),0,1)</f>
        <v>1</v>
      </c>
      <c r="U30" s="99">
        <f>IF(ISNA(MATCH(N30,'Overlap Study'!CG$62:CG$157,0)),0,1)</f>
        <v>1</v>
      </c>
      <c r="V30" s="97">
        <f>IF(ISNA(MATCH(N30,'Overlap Study'!BU$62:BU$157,0)),0,1)</f>
        <v>1</v>
      </c>
      <c r="W30" s="97">
        <f>IF(ISNA(MATCH(N30,'Overlap Study'!BJ$62:BJ$157,0)),0,1)</f>
        <v>1</v>
      </c>
      <c r="X30" s="97">
        <f>IF(ISNA(MATCH($N30,'Overlap Study'!AZ$62:AZ$157,0)),0,1)</f>
        <v>1</v>
      </c>
      <c r="Y30" s="97">
        <f>IF(ISNA(MATCH($N30,'Overlap Study'!AT$62:AT$157,0)),0,1)</f>
        <v>0</v>
      </c>
      <c r="Z30" s="97">
        <f>IF(ISNA(MATCH($N30,'Overlap Study'!AN$62:AN$157,0)),0,1)</f>
        <v>0</v>
      </c>
      <c r="AA30" s="97">
        <f>IF(ISNA(MATCH($N30,'Overlap Study'!AH$62:AH$157,0)),0,1)</f>
        <v>0</v>
      </c>
      <c r="AB30" s="110">
        <f>IF(ISNA(MATCH($N30,'Overlap Study'!AB$62:AB$157,0)),0,1)</f>
        <v>0</v>
      </c>
      <c r="AC30" s="97">
        <f>IF(ISNA(MATCH($N30,'Overlap Study'!V$62:V$157,0)),0,1)</f>
        <v>0</v>
      </c>
      <c r="AD30" s="97">
        <f>IF(ISNA(MATCH($N30,'Overlap Study'!P$62:P$157,0)),0,1)</f>
        <v>0</v>
      </c>
      <c r="AE30" s="97">
        <f>IF(ISNA(MATCH($N30,'Overlap Study'!H$53:H$132,0)),0,1)</f>
        <v>0</v>
      </c>
      <c r="AF30" s="106">
        <f>IF(ISNA(MATCH($N30,'Overlap Study'!B$53:B$100,0)),0,1)</f>
        <v>0</v>
      </c>
      <c r="AH30" s="98"/>
      <c r="AJ30" s="162">
        <v>79</v>
      </c>
      <c r="AK30" s="105">
        <f>SUM(AL30:AW30)</f>
        <v>4</v>
      </c>
      <c r="AL30" s="110">
        <f>IF(ISNA(MATCH($AJ30,'Overlap Study'!$FG$323:$FG$454,0)),0,1)</f>
        <v>0</v>
      </c>
      <c r="AM30" s="97">
        <f>IF(ISNA(MATCH($AJ30,'Overlap Study'!$EP$323:$EP$454,0)),0,1)</f>
        <v>0</v>
      </c>
      <c r="AN30" s="97">
        <f>IF(ISNA(MATCH($AJ30,'Overlap Study'!$DY$186:$DY$245,0)),0,1)</f>
        <v>0</v>
      </c>
      <c r="AO30" s="97">
        <f>IF(ISNA(MATCH($AJ30,'Overlap Study'!$DJ$186:$DJ$233,0)),0,1)</f>
        <v>0</v>
      </c>
      <c r="AP30" s="99">
        <f>IF(ISNA(MATCH($AJ30,'Overlap Study'!$CU$186:$CU$233,0)),0,1)</f>
        <v>0</v>
      </c>
      <c r="AQ30" s="99">
        <f>IF(ISNA(MATCH($AJ30,'Overlap Study'!$CG$186:$CG$233,0)),0,1)</f>
        <v>0</v>
      </c>
      <c r="AR30" s="97">
        <f>IF(ISNA(MATCH($AJ30,'Overlap Study'!$BU$186:$BU$233,0)),0,1)</f>
        <v>0</v>
      </c>
      <c r="AS30" s="97">
        <f>IF(ISNA(MATCH(AJ30,'Overlap Study'!BJ$186:BJ$233,0)),0,1)</f>
        <v>1</v>
      </c>
      <c r="AT30" s="97">
        <f>IF(ISNA(MATCH($AJ30,'Overlap Study'!AZ$186:AZ$233,0)),0,1)</f>
        <v>0</v>
      </c>
      <c r="AU30" s="97">
        <f>IF(ISNA(MATCH($AJ30,'Overlap Study'!AT$186:AT$233,0)),0,1)</f>
        <v>1</v>
      </c>
      <c r="AV30" s="97">
        <f>IF(ISNA(MATCH($AJ30,'Overlap Study'!AN$186:AN$233,0)),0,1)</f>
        <v>1</v>
      </c>
      <c r="AW30" s="106">
        <f>IF(ISNA(MATCH($AJ30,'Overlap Study'!AH$186:AH$233,0)),0,1)</f>
        <v>1</v>
      </c>
      <c r="AX30" s="97">
        <f>IF(ISNA(MATCH(AJ30,'Overlap Study'!$AB$186:$AB$233,0)),0,1)</f>
        <v>1</v>
      </c>
      <c r="AY30" s="97">
        <f>IF(ISNA(MATCH($AJ30,'Overlap Study'!$V$186:$V$233,0)),0,1)</f>
        <v>1</v>
      </c>
      <c r="AZ30" s="97">
        <f>IF(ISNA(MATCH($AJ30,'Overlap Study'!$P$186:$P$233,0)),0,1)</f>
        <v>0</v>
      </c>
      <c r="BA30" s="97"/>
      <c r="BB30" s="106"/>
      <c r="BD30" s="98"/>
      <c r="BF30" s="97"/>
      <c r="BG30" s="131">
        <v>1986</v>
      </c>
      <c r="BH30" s="459">
        <f>SUM(BI30:BT30)</f>
        <v>3</v>
      </c>
      <c r="BI30" s="110">
        <f>IF(ISNA(MATCH($BG30,'Overlap Study'!$FH$323:$FH$400,0)),0,1)</f>
        <v>1</v>
      </c>
      <c r="BJ30" s="97">
        <f>IF(ISNA(MATCH($BG30,'Overlap Study'!$EQ$323:$EQ$400,0)),0,1)</f>
        <v>0</v>
      </c>
      <c r="BK30" s="97">
        <f>IF(ISNA(MATCH($BG30,'Overlap Study'!$DZ$186:$DZ$240,0)),0,1)</f>
        <v>0</v>
      </c>
      <c r="BL30" s="97">
        <f>IF(ISNA(MATCH(BG30,'Overlap Study'!$DJ$240:$DJ$263,0)),0,1)</f>
        <v>1</v>
      </c>
      <c r="BM30" s="99">
        <f>IF(ISNA(MATCH(BG30,'Overlap Study'!$CU$240:$CU$263,0)),0,1)</f>
        <v>0</v>
      </c>
      <c r="BN30" s="99">
        <f>IF(ISNA(MATCH(BG30,'Overlap Study'!$CG$240:$CG$263,0)),0,1)</f>
        <v>0</v>
      </c>
      <c r="BO30" s="97">
        <f>IF(ISNA(MATCH(BG30,'Overlap Study'!$BU$240:$BU$263,0)),0,1)</f>
        <v>1</v>
      </c>
      <c r="BP30" s="97">
        <f>IF(ISNA(MATCH(BG30,'Overlap Study'!$BJ$240:$BJ$263,0)),0,1)</f>
        <v>0</v>
      </c>
      <c r="BQ30" s="97">
        <f>IF(ISNA(MATCH(BG30,'Overlap Study'!$AZ$240:$AZ$263,0)),0,1)</f>
        <v>0</v>
      </c>
      <c r="BR30" s="97">
        <f>IF(ISNA(MATCH(BG30,'Overlap Study'!$AT$240:$AT$263,0)),0,1)</f>
        <v>0</v>
      </c>
      <c r="BS30" s="97">
        <f>IF(ISNA(MATCH(BG30,'Overlap Study'!$AN$240:$AN$263,0)),0,1)</f>
        <v>0</v>
      </c>
      <c r="BT30" s="106">
        <f>IF(ISNA(MATCH(BG30,'Overlap Study'!$AH$240:$AH$263,0)),0,1)</f>
        <v>0</v>
      </c>
      <c r="BU30" s="110">
        <f>IF(ISNA(MATCH(BG30,'Overlap Study'!$AB$240:$AB$263,0)),0,1)</f>
        <v>0</v>
      </c>
      <c r="BV30" s="97">
        <f>IF(ISNA(MATCH(BG30,'Overlap Study'!$V$240:$V$263,0)),0,1)</f>
        <v>0</v>
      </c>
      <c r="BW30" s="97">
        <f>IF(ISNA(MATCH(BG30,'Overlap Study'!$P$240:$P$263,0)),0,1)</f>
        <v>0</v>
      </c>
      <c r="BX30" s="97"/>
      <c r="BY30" s="106"/>
      <c r="BZ30">
        <f>INDEX($N$2:$O$411,MATCH(BG30,$N$2:$N$411,0),2)</f>
        <v>7</v>
      </c>
      <c r="CC30" s="97"/>
      <c r="CD30" s="485">
        <v>51</v>
      </c>
      <c r="CE30" s="459">
        <f>SUM(CF30:CQ30)</f>
        <v>1</v>
      </c>
      <c r="CF30" s="97">
        <f>IF(ISNA(MATCH(CD30,'Overlap Study'!$FI$323:$FI$400,0)),0,1)</f>
        <v>0</v>
      </c>
      <c r="CG30" s="97">
        <f>IF(ISNA(MATCH(CD30,'Overlap Study'!$ER$323:$ER$400,0)),0,1)</f>
        <v>0</v>
      </c>
      <c r="CH30" s="97">
        <f>IF(ISNA(MATCH(CD30,'Overlap Study'!$EA$186:$EA$240,0)),0,1)</f>
        <v>0</v>
      </c>
      <c r="CI30" s="97">
        <f>IF(ISNA(MATCH(CD30,'Overlap Study'!$DJ$270:$DJ$281,0)),0,1)</f>
        <v>0</v>
      </c>
      <c r="CJ30" s="99">
        <f>IF(ISNA(MATCH(CD30,'Overlap Study'!$CU$270:$CU$281,0)),0,1)</f>
        <v>0</v>
      </c>
      <c r="CK30" s="99">
        <f>IF(ISNA(MATCH(CD30,'Overlap Study'!$CG$270:$CG$281,0)),0,1)</f>
        <v>1</v>
      </c>
      <c r="CL30" s="97">
        <f>IF(ISNA(MATCH(CD30,'Overlap Study'!$BU$270:$BU$281,0)),0,1)</f>
        <v>0</v>
      </c>
      <c r="CM30" s="97">
        <f>IF(ISNA(MATCH(CD30,'Overlap Study'!$BJ$270:$BJ$281,0)),0,1)</f>
        <v>0</v>
      </c>
      <c r="CN30" s="97">
        <f>IF(ISNA(MATCH(CD30,'Overlap Study'!$AZ$270:$AZ$281,0)),0,1)</f>
        <v>0</v>
      </c>
      <c r="CO30" s="97">
        <f>IF(ISNA(MATCH(CD30,'Overlap Study'!$AT$270:$AT$281,0)),0,1)</f>
        <v>0</v>
      </c>
      <c r="CP30" s="97">
        <f>IF(ISNA(MATCH(CD30,'Overlap Study'!$AN$270:$AN$281,0)),0,1)</f>
        <v>0</v>
      </c>
      <c r="CQ30" s="106">
        <f>IF(ISNA(MATCH(CD30,'Overlap Study'!$AH$270:$AH$281,0)),0,1)</f>
        <v>0</v>
      </c>
      <c r="CR30" s="110">
        <f>IF(ISNA(MATCH($CD30,'Overlap Study'!$AB$270:$AB$281,0)),0,1)</f>
        <v>0</v>
      </c>
      <c r="CS30" s="97">
        <f>IF(ISNA(MATCH($CD30,'Overlap Study'!$V$270:$V$281,0)),0,1)</f>
        <v>0</v>
      </c>
      <c r="CT30" s="97">
        <f>IF(ISNA(MATCH($CD30,'Overlap Study'!$P$270:$P$281,0)),0,1)</f>
        <v>0</v>
      </c>
      <c r="CU30" s="97"/>
      <c r="CV30" s="106"/>
      <c r="CW30">
        <f t="shared" si="0"/>
        <v>5</v>
      </c>
      <c r="CY30" s="10"/>
      <c r="CZ30" s="10"/>
      <c r="DA30" s="195"/>
      <c r="DB30" s="99"/>
      <c r="DC30" s="99"/>
      <c r="DD30" s="99"/>
      <c r="DF30" s="10"/>
      <c r="DG30" s="10"/>
      <c r="DH30" s="162">
        <v>294</v>
      </c>
      <c r="DI30" s="105">
        <f>SUM(DJ30:DU30)</f>
        <v>1</v>
      </c>
      <c r="DJ30" s="110">
        <f>IF(ISNA(MATCH(DH30,'Overlap Study'!$FK$323:$FK$340,0)),0,1)</f>
        <v>0</v>
      </c>
      <c r="DK30" s="97">
        <f>IF(ISNA(MATCH(DH30,'Overlap Study'!$ET$323:$ET$340,0)),0,1)</f>
        <v>0</v>
      </c>
      <c r="DL30" s="97">
        <f>IF(ISNA(MATCH(DH30,'Overlap Study'!$EB$186:$EB$200,0)),0,1)</f>
        <v>0</v>
      </c>
      <c r="DM30" s="97">
        <f>IF(ISNA(MATCH(DH30,'Overlap Study'!$DJ$288:$DJ$293,0)),0,1)</f>
        <v>0</v>
      </c>
      <c r="DN30" s="99">
        <f>IF(ISNA(MATCH(DH30,'Overlap Study'!$CU$288:$CU$293,0)),0,1)</f>
        <v>0</v>
      </c>
      <c r="DO30" s="99">
        <f>IF(ISNA(MATCH(DH30,'Overlap Study'!$CG$288:$CG$293,0)),0,1)</f>
        <v>0</v>
      </c>
      <c r="DP30" s="97">
        <f>IF(ISNA(MATCH(DH30,'Overlap Study'!$BU$288:$BU$293,0)),0,1)</f>
        <v>1</v>
      </c>
      <c r="DQ30" s="97">
        <f>IF(ISNA(MATCH(DH30,'Overlap Study'!$BJ$288:$BJ$293,0)),0,1)</f>
        <v>0</v>
      </c>
      <c r="DR30" s="97">
        <f>IF(ISNA(MATCH(DH30,'Overlap Study'!$AZ$288:$AZ$293,0)),0,1)</f>
        <v>0</v>
      </c>
      <c r="DS30" s="97">
        <f>IF(ISNA(MATCH(DH30,'Overlap Study'!$AT$288:$AT$293,0)),0,1)</f>
        <v>0</v>
      </c>
      <c r="DT30" s="97">
        <f>IF(ISNA(MATCH(DH30,'Overlap Study'!$AN$288:$AN$293,0)),0,1)</f>
        <v>0</v>
      </c>
      <c r="DU30" s="106">
        <f>IF(ISNA(MATCH(DH30,'Overlap Study'!$AH$288:$AH$293,0)),0,1)</f>
        <v>0</v>
      </c>
      <c r="DV30" s="97">
        <f>IF(ISNA(MATCH(DH30,'Overlap Study'!$AB$288:$AB$293,0)),0,1)</f>
        <v>0</v>
      </c>
      <c r="DW30" s="97">
        <f>IF(ISNA(MATCH(DH30,'Overlap Study'!$V$288:$V$293,0)),0,1)</f>
        <v>0</v>
      </c>
      <c r="DX30" s="97">
        <f>IF(ISNA(MATCH(DH30,'Overlap Study'!$P$288:$P$293,0)),0,1)</f>
        <v>0</v>
      </c>
      <c r="DY30" s="97"/>
      <c r="DZ30" s="106"/>
      <c r="EE30" s="194">
        <v>2481</v>
      </c>
      <c r="EF30" s="207">
        <f>SUM(EG30:ER30)</f>
        <v>1</v>
      </c>
      <c r="EG30" s="97">
        <f>IF(ISNA(MATCH($EE30,'Overlap Study'!$FL$323:$FL$330,0)),0,1)</f>
        <v>1</v>
      </c>
      <c r="EH30" s="97">
        <f>IF(ISNA(MATCH($EE30,'Overlap Study'!$EU$323:$EU$330,0)),0,1)</f>
        <v>0</v>
      </c>
      <c r="EI30" s="97">
        <f>IF(ISNA(MATCH($EE30,'Overlap Study'!$EC$186:$EC$200,0)),0,1)</f>
        <v>0</v>
      </c>
      <c r="EJ30" s="97">
        <f>IF(ISNA(MATCH($EE30,'Overlap Study'!$DJ$300:$DJ$302,0)),0,1)</f>
        <v>0</v>
      </c>
      <c r="EK30" s="99">
        <f>IF(ISNA(MATCH($EE30,'Overlap Study'!$CU$300:$CU$302,0)),0,1)</f>
        <v>0</v>
      </c>
      <c r="EL30" s="99">
        <f>IF(ISNA(MATCH($EE30,'Overlap Study'!$CG$300:$CG$302,0)),0,1)</f>
        <v>0</v>
      </c>
      <c r="EM30" s="97">
        <f>IF(ISNA(MATCH(EE30,'Overlap Study'!$BU$300:$BU$302,0)),0,1)</f>
        <v>0</v>
      </c>
      <c r="EN30" s="97">
        <f>IF(ISNA(MATCH(EE30,'Overlap Study'!$BJ$300:$BJ$302,0)),0,1)</f>
        <v>0</v>
      </c>
      <c r="EO30" s="97">
        <f>IF(ISNA(MATCH(EE30,'Overlap Study'!$AZ$300:$AZ$302,0)),0,1)</f>
        <v>0</v>
      </c>
      <c r="EP30" s="97">
        <f>IF(ISNA(MATCH(EE30,'Overlap Study'!$AT$300:$AT$302,0)),0,1)</f>
        <v>0</v>
      </c>
      <c r="EQ30" s="97">
        <f>IF(ISNA(MATCH(EE30,'Overlap Study'!$AN$300:$AN$302,0)),0,1)</f>
        <v>0</v>
      </c>
      <c r="ER30" s="97">
        <f>IF(ISNA(MATCH(EE30,'Overlap Study'!$AH$300:$AH$302,0)),0,1)</f>
        <v>0</v>
      </c>
      <c r="ES30" s="110">
        <f>IF(ISNA(MATCH($EE30,'Overlap Study'!$AB$300:$AB$302,0)),0,1)</f>
        <v>0</v>
      </c>
      <c r="ET30" s="97">
        <f>IF(ISNA(MATCH($EE30,'Overlap Study'!$V$300:$V$302,0)),0,1)</f>
        <v>0</v>
      </c>
      <c r="EU30" s="97">
        <f>IF(ISNA(MATCH($EE30,'Overlap Study'!$P$300:$P$302,0)),0,1)</f>
        <v>0</v>
      </c>
      <c r="EV30" s="97"/>
      <c r="EW30" s="106"/>
    </row>
    <row r="31" spans="1:154" ht="13" x14ac:dyDescent="0.3">
      <c r="A31" s="98"/>
      <c r="C31" s="97"/>
      <c r="L31" s="116">
        <f t="shared" si="2"/>
        <v>30</v>
      </c>
      <c r="M31">
        <f t="shared" si="1"/>
        <v>8</v>
      </c>
      <c r="N31" s="494">
        <v>1718</v>
      </c>
      <c r="O31" s="99">
        <f>SUM(P31:AA31)</f>
        <v>8</v>
      </c>
      <c r="P31" s="110">
        <f>IF(ISNA(MATCH(N31,'Overlap Study'!FF$62:FF$317,0)),0,1)</f>
        <v>1</v>
      </c>
      <c r="Q31" s="97">
        <f>IF(ISNA(MATCH(N31,'Overlap Study'!EO$62:EO$317,0)),0,1)</f>
        <v>1</v>
      </c>
      <c r="R31" s="97">
        <f>IF(ISNA(MATCH(N31,'Overlap Study'!DY$62:DY$174,0)),0,1)</f>
        <v>1</v>
      </c>
      <c r="S31" s="97">
        <f>IF(ISNA(MATCH(N31,'Overlap Study'!DJ$62:DJ$157,0)),0,1)</f>
        <v>1</v>
      </c>
      <c r="T31" s="99">
        <f>IF(ISNA(MATCH(N31,'Overlap Study'!CU$62:CU$157,0)),0,1)</f>
        <v>1</v>
      </c>
      <c r="U31" s="99">
        <f>IF(ISNA(MATCH(N31,'Overlap Study'!CG$62:CG$157,0)),0,1)</f>
        <v>1</v>
      </c>
      <c r="V31" s="97">
        <f>IF(ISNA(MATCH(N31,'Overlap Study'!BU$62:BU$157,0)),0,1)</f>
        <v>1</v>
      </c>
      <c r="W31" s="97">
        <f>IF(ISNA(MATCH(N31,'Overlap Study'!BJ$62:BJ$157,0)),0,1)</f>
        <v>0</v>
      </c>
      <c r="X31" s="97">
        <f>IF(ISNA(MATCH($N31,'Overlap Study'!AZ$62:AZ$157,0)),0,1)</f>
        <v>0</v>
      </c>
      <c r="Y31" s="97">
        <f>IF(ISNA(MATCH($N31,'Overlap Study'!AT$62:AT$157,0)),0,1)</f>
        <v>0</v>
      </c>
      <c r="Z31" s="97">
        <f>IF(ISNA(MATCH($N31,'Overlap Study'!AN$62:AN$157,0)),0,1)</f>
        <v>1</v>
      </c>
      <c r="AA31" s="97">
        <f>IF(ISNA(MATCH($N31,'Overlap Study'!AH$62:AH$157,0)),0,1)</f>
        <v>0</v>
      </c>
      <c r="AB31" s="110">
        <f>IF(ISNA(MATCH($N31,'Overlap Study'!AB$62:AB$157,0)),0,1)</f>
        <v>0</v>
      </c>
      <c r="AC31" s="97">
        <f>IF(ISNA(MATCH($N31,'Overlap Study'!V$62:V$157,0)),0,1)</f>
        <v>0</v>
      </c>
      <c r="AD31" s="97">
        <f>IF(ISNA(MATCH($N31,'Overlap Study'!P$62:P$157,0)),0,1)</f>
        <v>0</v>
      </c>
      <c r="AE31" s="97">
        <f>IF(ISNA(MATCH($N31,'Overlap Study'!H$53:H$132,0)),0,1)</f>
        <v>0</v>
      </c>
      <c r="AF31" s="106">
        <f>IF(ISNA(MATCH($N31,'Overlap Study'!B$53:B$100,0)),0,1)</f>
        <v>0</v>
      </c>
      <c r="AH31" s="98"/>
      <c r="AJ31" s="162">
        <v>175</v>
      </c>
      <c r="AK31" s="105">
        <f>SUM(AL31:AW31)</f>
        <v>4</v>
      </c>
      <c r="AL31" s="110">
        <f>IF(ISNA(MATCH($AJ31,'Overlap Study'!$FG$323:$FG$454,0)),0,1)</f>
        <v>1</v>
      </c>
      <c r="AM31" s="97">
        <f>IF(ISNA(MATCH($AJ31,'Overlap Study'!$EP$323:$EP$454,0)),0,1)</f>
        <v>0</v>
      </c>
      <c r="AN31" s="97">
        <f>IF(ISNA(MATCH($AJ31,'Overlap Study'!$DY$186:$DY$245,0)),0,1)</f>
        <v>1</v>
      </c>
      <c r="AO31" s="97">
        <f>IF(ISNA(MATCH($AJ31,'Overlap Study'!$DJ$186:$DJ$233,0)),0,1)</f>
        <v>0</v>
      </c>
      <c r="AP31" s="99">
        <f>IF(ISNA(MATCH($AJ31,'Overlap Study'!$CU$186:$CU$233,0)),0,1)</f>
        <v>0</v>
      </c>
      <c r="AQ31" s="99">
        <f>IF(ISNA(MATCH($AJ31,'Overlap Study'!$CG$186:$CG$233,0)),0,1)</f>
        <v>1</v>
      </c>
      <c r="AR31" s="97">
        <f>IF(ISNA(MATCH($AJ31,'Overlap Study'!$BU$186:$BU$233,0)),0,1)</f>
        <v>0</v>
      </c>
      <c r="AS31" s="97">
        <f>IF(ISNA(MATCH(AJ31,'Overlap Study'!BJ$186:BJ$233,0)),0,1)</f>
        <v>0</v>
      </c>
      <c r="AT31" s="97">
        <f>IF(ISNA(MATCH($AJ31,'Overlap Study'!AZ$186:AZ$233,0)),0,1)</f>
        <v>0</v>
      </c>
      <c r="AU31" s="97">
        <f>IF(ISNA(MATCH($AJ31,'Overlap Study'!AT$186:AT$233,0)),0,1)</f>
        <v>0</v>
      </c>
      <c r="AV31" s="97">
        <f>IF(ISNA(MATCH($AJ31,'Overlap Study'!AN$186:AN$233,0)),0,1)</f>
        <v>0</v>
      </c>
      <c r="AW31" s="106">
        <f>IF(ISNA(MATCH($AJ31,'Overlap Study'!AH$186:AH$233,0)),0,1)</f>
        <v>1</v>
      </c>
      <c r="AX31" s="97">
        <f>IF(ISNA(MATCH(AJ31,'Overlap Study'!$AB$186:$AB$233,0)),0,1)</f>
        <v>1</v>
      </c>
      <c r="AY31" s="97">
        <f>IF(ISNA(MATCH($AJ31,'Overlap Study'!$V$186:$V$233,0)),0,1)</f>
        <v>1</v>
      </c>
      <c r="AZ31" s="97">
        <f>IF(ISNA(MATCH($AJ31,'Overlap Study'!$P$186:$P$233,0)),0,1)</f>
        <v>1</v>
      </c>
      <c r="BA31" s="97"/>
      <c r="BB31" s="106"/>
      <c r="BD31" s="98"/>
      <c r="BF31" s="97"/>
      <c r="BG31" s="131">
        <v>2826</v>
      </c>
      <c r="BH31" s="459">
        <f>SUM(BI31:BT31)</f>
        <v>3</v>
      </c>
      <c r="BI31" s="110">
        <f>IF(ISNA(MATCH($BG31,'Overlap Study'!$FH$323:$FH$400,0)),0,1)</f>
        <v>0</v>
      </c>
      <c r="BJ31" s="97">
        <f>IF(ISNA(MATCH($BG31,'Overlap Study'!$EQ$323:$EQ$400,0)),0,1)</f>
        <v>1</v>
      </c>
      <c r="BK31" s="97">
        <f>IF(ISNA(MATCH($BG31,'Overlap Study'!$DZ$186:$DZ$240,0)),0,1)</f>
        <v>0</v>
      </c>
      <c r="BL31" s="97">
        <f>IF(ISNA(MATCH(BG31,'Overlap Study'!$DJ$240:$DJ$263,0)),0,1)</f>
        <v>0</v>
      </c>
      <c r="BM31" s="99">
        <f>IF(ISNA(MATCH(BG31,'Overlap Study'!$CU$240:$CU$263,0)),0,1)</f>
        <v>1</v>
      </c>
      <c r="BN31" s="99">
        <f>IF(ISNA(MATCH(BG31,'Overlap Study'!$CG$240:$CG$263,0)),0,1)</f>
        <v>1</v>
      </c>
      <c r="BO31" s="97">
        <f>IF(ISNA(MATCH(BG31,'Overlap Study'!$BU$240:$BU$263,0)),0,1)</f>
        <v>0</v>
      </c>
      <c r="BP31" s="97">
        <f>IF(ISNA(MATCH(BG31,'Overlap Study'!$BJ$240:$BJ$263,0)),0,1)</f>
        <v>0</v>
      </c>
      <c r="BQ31" s="97">
        <f>IF(ISNA(MATCH(BG31,'Overlap Study'!$AZ$240:$AZ$263,0)),0,1)</f>
        <v>0</v>
      </c>
      <c r="BR31" s="97">
        <f>IF(ISNA(MATCH(BG31,'Overlap Study'!$AT$240:$AT$263,0)),0,1)</f>
        <v>0</v>
      </c>
      <c r="BS31" s="97">
        <f>IF(ISNA(MATCH(BG31,'Overlap Study'!$AN$240:$AN$263,0)),0,1)</f>
        <v>0</v>
      </c>
      <c r="BT31" s="106">
        <f>IF(ISNA(MATCH(BG31,'Overlap Study'!$AH$240:$AH$263,0)),0,1)</f>
        <v>0</v>
      </c>
      <c r="BU31" s="110">
        <f>IF(ISNA(MATCH(BG31,'Overlap Study'!$AB$240:$AB$263,0)),0,1)</f>
        <v>0</v>
      </c>
      <c r="BV31" s="97">
        <f>IF(ISNA(MATCH(BG31,'Overlap Study'!$V$240:$V$263,0)),0,1)</f>
        <v>0</v>
      </c>
      <c r="BW31" s="97">
        <f>IF(ISNA(MATCH(BG31,'Overlap Study'!$P$240:$P$263,0)),0,1)</f>
        <v>0</v>
      </c>
      <c r="BX31" s="97"/>
      <c r="BY31" s="106"/>
      <c r="BZ31">
        <f>INDEX($N$2:$O$411,MATCH(BG31,$N$2:$N$411,0),2)</f>
        <v>4</v>
      </c>
      <c r="CC31" s="97"/>
      <c r="CD31" s="485">
        <v>56</v>
      </c>
      <c r="CE31" s="459">
        <f>SUM(CF31:CQ31)</f>
        <v>1</v>
      </c>
      <c r="CF31" s="97">
        <f>IF(ISNA(MATCH(CD31,'Overlap Study'!$FI$323:$FI$400,0)),0,1)</f>
        <v>0</v>
      </c>
      <c r="CG31" s="97">
        <f>IF(ISNA(MATCH(CD31,'Overlap Study'!$ER$323:$ER$400,0)),0,1)</f>
        <v>0</v>
      </c>
      <c r="CH31" s="97">
        <f>IF(ISNA(MATCH(CD31,'Overlap Study'!$EA$186:$EA$240,0)),0,1)</f>
        <v>0</v>
      </c>
      <c r="CI31" s="97">
        <f>IF(ISNA(MATCH(CD31,'Overlap Study'!$DJ$270:$DJ$281,0)),0,1)</f>
        <v>0</v>
      </c>
      <c r="CJ31" s="99">
        <f>IF(ISNA(MATCH(CD31,'Overlap Study'!$CU$270:$CU$281,0)),0,1)</f>
        <v>0</v>
      </c>
      <c r="CK31" s="99">
        <f>IF(ISNA(MATCH(CD31,'Overlap Study'!$CG$270:$CG$281,0)),0,1)</f>
        <v>0</v>
      </c>
      <c r="CL31" s="97">
        <f>IF(ISNA(MATCH(CD31,'Overlap Study'!$BU$270:$BU$281,0)),0,1)</f>
        <v>0</v>
      </c>
      <c r="CM31" s="97">
        <f>IF(ISNA(MATCH(CD31,'Overlap Study'!$BJ$270:$BJ$281,0)),0,1)</f>
        <v>0</v>
      </c>
      <c r="CN31" s="97">
        <f>IF(ISNA(MATCH(CD31,'Overlap Study'!$AZ$270:$AZ$281,0)),0,1)</f>
        <v>0</v>
      </c>
      <c r="CO31" s="97">
        <f>IF(ISNA(MATCH(CD31,'Overlap Study'!$AT$270:$AT$281,0)),0,1)</f>
        <v>0</v>
      </c>
      <c r="CP31" s="97">
        <f>IF(ISNA(MATCH(CD31,'Overlap Study'!$AN$270:$AN$281,0)),0,1)</f>
        <v>0</v>
      </c>
      <c r="CQ31" s="106">
        <f>IF(ISNA(MATCH(CD31,'Overlap Study'!$AH$270:$AH$281,0)),0,1)</f>
        <v>1</v>
      </c>
      <c r="CR31" s="110">
        <f>IF(ISNA(MATCH($CD31,'Overlap Study'!$AB$270:$AB$281,0)),0,1)</f>
        <v>0</v>
      </c>
      <c r="CS31" s="97">
        <f>IF(ISNA(MATCH($CD31,'Overlap Study'!$V$270:$V$281,0)),0,1)</f>
        <v>0</v>
      </c>
      <c r="CT31" s="97">
        <f>IF(ISNA(MATCH($CD31,'Overlap Study'!$P$270:$P$281,0)),0,1)</f>
        <v>0</v>
      </c>
      <c r="CU31" s="97"/>
      <c r="CV31" s="106"/>
      <c r="CW31">
        <f t="shared" si="0"/>
        <v>3</v>
      </c>
      <c r="DA31" s="98"/>
      <c r="DB31" s="99"/>
      <c r="DC31" s="99"/>
      <c r="DD31" s="99"/>
      <c r="DH31" s="162">
        <v>296</v>
      </c>
      <c r="DI31" s="105">
        <f>SUM(DJ31:DU31)</f>
        <v>1</v>
      </c>
      <c r="DJ31" s="110">
        <f>IF(ISNA(MATCH(DH31,'Overlap Study'!$FK$323:$FK$340,0)),0,1)</f>
        <v>0</v>
      </c>
      <c r="DK31" s="97">
        <f>IF(ISNA(MATCH(DH31,'Overlap Study'!$ET$323:$ET$340,0)),0,1)</f>
        <v>0</v>
      </c>
      <c r="DL31" s="97">
        <f>IF(ISNA(MATCH(DH31,'Overlap Study'!$EB$186:$EB$200,0)),0,1)</f>
        <v>0</v>
      </c>
      <c r="DM31" s="97">
        <f>IF(ISNA(MATCH(DH31,'Overlap Study'!$DJ$288:$DJ$293,0)),0,1)</f>
        <v>0</v>
      </c>
      <c r="DN31" s="99">
        <f>IF(ISNA(MATCH(DH31,'Overlap Study'!$CU$288:$CU$293,0)),0,1)</f>
        <v>0</v>
      </c>
      <c r="DO31" s="99">
        <f>IF(ISNA(MATCH(DH31,'Overlap Study'!$CG$288:$CG$293,0)),0,1)</f>
        <v>0</v>
      </c>
      <c r="DP31" s="97">
        <f>IF(ISNA(MATCH(DH31,'Overlap Study'!$BU$288:$BU$293,0)),0,1)</f>
        <v>0</v>
      </c>
      <c r="DQ31" s="97">
        <f>IF(ISNA(MATCH(DH31,'Overlap Study'!$BJ$288:$BJ$293,0)),0,1)</f>
        <v>0</v>
      </c>
      <c r="DR31" s="97">
        <f>IF(ISNA(MATCH(DH31,'Overlap Study'!$AZ$288:$AZ$293,0)),0,1)</f>
        <v>0</v>
      </c>
      <c r="DS31" s="97">
        <f>IF(ISNA(MATCH(DH31,'Overlap Study'!$AT$288:$AT$293,0)),0,1)</f>
        <v>0</v>
      </c>
      <c r="DT31" s="97">
        <f>IF(ISNA(MATCH(DH31,'Overlap Study'!$AN$288:$AN$293,0)),0,1)</f>
        <v>1</v>
      </c>
      <c r="DU31" s="106">
        <f>IF(ISNA(MATCH(DH31,'Overlap Study'!$AH$288:$AH$293,0)),0,1)</f>
        <v>0</v>
      </c>
      <c r="DV31" s="97">
        <f>IF(ISNA(MATCH(DH31,'Overlap Study'!$AB$288:$AB$293,0)),0,1)</f>
        <v>0</v>
      </c>
      <c r="DW31" s="97">
        <f>IF(ISNA(MATCH(DH31,'Overlap Study'!$V$288:$V$293,0)),0,1)</f>
        <v>0</v>
      </c>
      <c r="DX31" s="97">
        <f>IF(ISNA(MATCH(DH31,'Overlap Study'!$P$288:$P$293,0)),0,1)</f>
        <v>0</v>
      </c>
      <c r="DY31" s="97"/>
      <c r="DZ31" s="106"/>
      <c r="EE31" s="194">
        <v>2848</v>
      </c>
      <c r="EF31" s="207">
        <f>SUM(EG31:ER31)</f>
        <v>1</v>
      </c>
      <c r="EG31" s="97">
        <f>IF(ISNA(MATCH($EE31,'Overlap Study'!$FL$323:$FL$330,0)),0,1)</f>
        <v>0</v>
      </c>
      <c r="EH31" s="97">
        <f>IF(ISNA(MATCH($EE31,'Overlap Study'!$EU$323:$EU$330,0)),0,1)</f>
        <v>0</v>
      </c>
      <c r="EI31" s="97">
        <f>IF(ISNA(MATCH($EE31,'Overlap Study'!$EC$186:$EC$200,0)),0,1)</f>
        <v>1</v>
      </c>
      <c r="EJ31" s="97">
        <f>IF(ISNA(MATCH($EE31,'Overlap Study'!$DJ$300:$DJ$302,0)),0,1)</f>
        <v>0</v>
      </c>
      <c r="EK31" s="99">
        <f>IF(ISNA(MATCH($EE31,'Overlap Study'!$CU$300:$CU$302,0)),0,1)</f>
        <v>0</v>
      </c>
      <c r="EL31" s="99">
        <f>IF(ISNA(MATCH($EE31,'Overlap Study'!$CG$300:$CG$302,0)),0,1)</f>
        <v>0</v>
      </c>
      <c r="EM31" s="97">
        <f>IF(ISNA(MATCH(EE31,'Overlap Study'!$BU$300:$BU$302,0)),0,1)</f>
        <v>0</v>
      </c>
      <c r="EN31" s="97">
        <f>IF(ISNA(MATCH(EE31,'Overlap Study'!$BJ$300:$BJ$302,0)),0,1)</f>
        <v>0</v>
      </c>
      <c r="EO31" s="97">
        <f>IF(ISNA(MATCH(EE31,'Overlap Study'!$AZ$300:$AZ$302,0)),0,1)</f>
        <v>0</v>
      </c>
      <c r="EP31" s="97">
        <f>IF(ISNA(MATCH(EE31,'Overlap Study'!$AT$300:$AT$302,0)),0,1)</f>
        <v>0</v>
      </c>
      <c r="EQ31" s="97">
        <f>IF(ISNA(MATCH(EE31,'Overlap Study'!$AN$300:$AN$302,0)),0,1)</f>
        <v>0</v>
      </c>
      <c r="ER31" s="97">
        <f>IF(ISNA(MATCH(EE31,'Overlap Study'!$AH$300:$AH$302,0)),0,1)</f>
        <v>0</v>
      </c>
      <c r="ES31" s="110">
        <f>IF(ISNA(MATCH($EE31,'Overlap Study'!$AB$300:$AB$302,0)),0,1)</f>
        <v>0</v>
      </c>
      <c r="ET31" s="97">
        <f>IF(ISNA(MATCH($EE31,'Overlap Study'!$V$300:$V$302,0)),0,1)</f>
        <v>0</v>
      </c>
      <c r="EU31" s="97">
        <f>IF(ISNA(MATCH($EE31,'Overlap Study'!$P$300:$P$302,0)),0,1)</f>
        <v>0</v>
      </c>
      <c r="EV31" s="97"/>
      <c r="EW31" s="106"/>
    </row>
    <row r="32" spans="1:154" ht="13" x14ac:dyDescent="0.3">
      <c r="A32" s="98"/>
      <c r="C32" s="97"/>
      <c r="L32" s="116">
        <f t="shared" si="2"/>
        <v>31</v>
      </c>
      <c r="M32">
        <f t="shared" si="1"/>
        <v>8</v>
      </c>
      <c r="N32" s="207">
        <v>1918</v>
      </c>
      <c r="O32" s="99">
        <f>SUM(P32:AA32)</f>
        <v>8</v>
      </c>
      <c r="P32" s="110">
        <f>IF(ISNA(MATCH(N32,'Overlap Study'!FF$62:FF$317,0)),0,1)</f>
        <v>1</v>
      </c>
      <c r="Q32" s="97">
        <f>IF(ISNA(MATCH(N32,'Overlap Study'!EO$62:EO$317,0)),0,1)</f>
        <v>1</v>
      </c>
      <c r="R32" s="97">
        <f>IF(ISNA(MATCH(N32,'Overlap Study'!DY$62:DY$174,0)),0,1)</f>
        <v>1</v>
      </c>
      <c r="S32" s="97">
        <f>IF(ISNA(MATCH(N32,'Overlap Study'!DJ$62:DJ$157,0)),0,1)</f>
        <v>1</v>
      </c>
      <c r="T32" s="99">
        <f>IF(ISNA(MATCH(N32,'Overlap Study'!CU$62:CU$157,0)),0,1)</f>
        <v>1</v>
      </c>
      <c r="U32" s="99">
        <f>IF(ISNA(MATCH(N32,'Overlap Study'!CG$62:CG$157,0)),0,1)</f>
        <v>1</v>
      </c>
      <c r="V32" s="97">
        <f>IF(ISNA(MATCH(N32,'Overlap Study'!BU$62:BU$157,0)),0,1)</f>
        <v>1</v>
      </c>
      <c r="W32" s="97">
        <f>IF(ISNA(MATCH(N32,'Overlap Study'!BJ$62:BJ$157,0)),0,1)</f>
        <v>1</v>
      </c>
      <c r="X32" s="97">
        <f>IF(ISNA(MATCH($N32,'Overlap Study'!AZ$62:AZ$157,0)),0,1)</f>
        <v>0</v>
      </c>
      <c r="Y32" s="97">
        <f>IF(ISNA(MATCH($N32,'Overlap Study'!AT$62:AT$157,0)),0,1)</f>
        <v>0</v>
      </c>
      <c r="Z32" s="97">
        <f>IF(ISNA(MATCH($N32,'Overlap Study'!AN$62:AN$157,0)),0,1)</f>
        <v>0</v>
      </c>
      <c r="AA32" s="97">
        <f>IF(ISNA(MATCH($N32,'Overlap Study'!AH$62:AH$157,0)),0,1)</f>
        <v>0</v>
      </c>
      <c r="AB32" s="110">
        <f>IF(ISNA(MATCH($N32,'Overlap Study'!AB$62:AB$157,0)),0,1)</f>
        <v>0</v>
      </c>
      <c r="AC32" s="97">
        <f>IF(ISNA(MATCH($N32,'Overlap Study'!V$62:V$157,0)),0,1)</f>
        <v>0</v>
      </c>
      <c r="AD32" s="97">
        <f>IF(ISNA(MATCH($N32,'Overlap Study'!P$62:P$157,0)),0,1)</f>
        <v>0</v>
      </c>
      <c r="AE32" s="97">
        <f>IF(ISNA(MATCH($N32,'Overlap Study'!H$53:H$132,0)),0,1)</f>
        <v>0</v>
      </c>
      <c r="AF32" s="106">
        <f>IF(ISNA(MATCH($N32,'Overlap Study'!B$53:B$100,0)),0,1)</f>
        <v>0</v>
      </c>
      <c r="AH32" s="98"/>
      <c r="AJ32" s="162">
        <v>179</v>
      </c>
      <c r="AK32" s="105">
        <f>SUM(AL32:AW32)</f>
        <v>4</v>
      </c>
      <c r="AL32" s="110">
        <f>IF(ISNA(MATCH($AJ32,'Overlap Study'!$FG$323:$FG$454,0)),0,1)</f>
        <v>1</v>
      </c>
      <c r="AM32" s="97">
        <f>IF(ISNA(MATCH($AJ32,'Overlap Study'!$EP$323:$EP$454,0)),0,1)</f>
        <v>0</v>
      </c>
      <c r="AN32" s="97">
        <f>IF(ISNA(MATCH($AJ32,'Overlap Study'!$DY$186:$DY$245,0)),0,1)</f>
        <v>0</v>
      </c>
      <c r="AO32" s="97">
        <f>IF(ISNA(MATCH($AJ32,'Overlap Study'!$DJ$186:$DJ$233,0)),0,1)</f>
        <v>0</v>
      </c>
      <c r="AP32" s="99">
        <f>IF(ISNA(MATCH($AJ32,'Overlap Study'!$CU$186:$CU$233,0)),0,1)</f>
        <v>0</v>
      </c>
      <c r="AQ32" s="99">
        <f>IF(ISNA(MATCH($AJ32,'Overlap Study'!$CG$186:$CG$233,0)),0,1)</f>
        <v>0</v>
      </c>
      <c r="AR32" s="97">
        <f>IF(ISNA(MATCH($AJ32,'Overlap Study'!$BU$186:$BU$233,0)),0,1)</f>
        <v>0</v>
      </c>
      <c r="AS32" s="97">
        <f>IF(ISNA(MATCH(AJ32,'Overlap Study'!BJ$186:BJ$233,0)),0,1)</f>
        <v>0</v>
      </c>
      <c r="AT32" s="97">
        <f>IF(ISNA(MATCH($AJ32,'Overlap Study'!AZ$186:AZ$233,0)),0,1)</f>
        <v>0</v>
      </c>
      <c r="AU32" s="97">
        <f>IF(ISNA(MATCH($AJ32,'Overlap Study'!AT$186:AT$233,0)),0,1)</f>
        <v>1</v>
      </c>
      <c r="AV32" s="97">
        <f>IF(ISNA(MATCH($AJ32,'Overlap Study'!AN$186:AN$233,0)),0,1)</f>
        <v>1</v>
      </c>
      <c r="AW32" s="106">
        <f>IF(ISNA(MATCH($AJ32,'Overlap Study'!AH$186:AH$233,0)),0,1)</f>
        <v>1</v>
      </c>
      <c r="AX32" s="97">
        <f>IF(ISNA(MATCH(AJ32,'Overlap Study'!$AB$186:$AB$233,0)),0,1)</f>
        <v>0</v>
      </c>
      <c r="AY32" s="97">
        <f>IF(ISNA(MATCH($AJ32,'Overlap Study'!$V$186:$V$233,0)),0,1)</f>
        <v>0</v>
      </c>
      <c r="AZ32" s="97">
        <f>IF(ISNA(MATCH($AJ32,'Overlap Study'!$P$186:$P$233,0)),0,1)</f>
        <v>0</v>
      </c>
      <c r="BA32" s="97"/>
      <c r="BB32" s="106"/>
      <c r="BD32" s="98"/>
      <c r="BF32" s="97"/>
      <c r="BG32" s="212">
        <v>3476</v>
      </c>
      <c r="BH32" s="459">
        <f>SUM(BI32:BT32)</f>
        <v>3</v>
      </c>
      <c r="BI32" s="110">
        <f>IF(ISNA(MATCH($BG32,'Overlap Study'!$FH$323:$FH$400,0)),0,1)</f>
        <v>1</v>
      </c>
      <c r="BJ32" s="97">
        <f>IF(ISNA(MATCH($BG32,'Overlap Study'!$EQ$323:$EQ$400,0)),0,1)</f>
        <v>1</v>
      </c>
      <c r="BK32" s="97">
        <f>IF(ISNA(MATCH($BG32,'Overlap Study'!$DZ$186:$DZ$240,0)),0,1)</f>
        <v>0</v>
      </c>
      <c r="BL32" s="97">
        <f>IF(ISNA(MATCH(BG32,'Overlap Study'!$DJ$240:$DJ$263,0)),0,1)</f>
        <v>1</v>
      </c>
      <c r="BM32" s="99">
        <f>IF(ISNA(MATCH(BG32,'Overlap Study'!$CU$240:$CU$263,0)),0,1)</f>
        <v>0</v>
      </c>
      <c r="BN32" s="99">
        <f>IF(ISNA(MATCH(BG32,'Overlap Study'!$CG$240:$CG$263,0)),0,1)</f>
        <v>0</v>
      </c>
      <c r="BO32" s="97">
        <f>IF(ISNA(MATCH(BG32,'Overlap Study'!$BU$240:$BU$263,0)),0,1)</f>
        <v>0</v>
      </c>
      <c r="BP32" s="97">
        <f>IF(ISNA(MATCH(BG32,'Overlap Study'!$BJ$240:$BJ$263,0)),0,1)</f>
        <v>0</v>
      </c>
      <c r="BQ32" s="97">
        <f>IF(ISNA(MATCH(BG32,'Overlap Study'!$AZ$240:$AZ$263,0)),0,1)</f>
        <v>0</v>
      </c>
      <c r="BR32" s="97">
        <f>IF(ISNA(MATCH(BG32,'Overlap Study'!$AT$240:$AT$263,0)),0,1)</f>
        <v>0</v>
      </c>
      <c r="BS32" s="97">
        <f>IF(ISNA(MATCH(BG32,'Overlap Study'!$AN$240:$AN$263,0)),0,1)</f>
        <v>0</v>
      </c>
      <c r="BT32" s="106">
        <f>IF(ISNA(MATCH(BG32,'Overlap Study'!$AH$240:$AH$263,0)),0,1)</f>
        <v>0</v>
      </c>
      <c r="BU32" s="110">
        <f>IF(ISNA(MATCH(BG32,'Overlap Study'!$AB$240:$AB$263,0)),0,1)</f>
        <v>0</v>
      </c>
      <c r="BV32" s="97">
        <f>IF(ISNA(MATCH(BG32,'Overlap Study'!$V$240:$V$263,0)),0,1)</f>
        <v>0</v>
      </c>
      <c r="BW32" s="97">
        <f>IF(ISNA(MATCH(BG32,'Overlap Study'!$P$240:$P$263,0)),0,1)</f>
        <v>0</v>
      </c>
      <c r="BX32" s="97"/>
      <c r="BY32" s="106"/>
      <c r="BZ32">
        <f>INDEX($N$2:$O$411,MATCH(BG32,$N$2:$N$411,0),2)</f>
        <v>4</v>
      </c>
      <c r="CC32" s="97"/>
      <c r="CD32" s="489">
        <v>60</v>
      </c>
      <c r="CE32" s="459">
        <f>SUM(CF32:CQ32)</f>
        <v>1</v>
      </c>
      <c r="CF32" s="97">
        <f>IF(ISNA(MATCH(CD32,'Overlap Study'!$FI$323:$FI$400,0)),0,1)</f>
        <v>0</v>
      </c>
      <c r="CG32" s="97">
        <f>IF(ISNA(MATCH(CD32,'Overlap Study'!$ER$323:$ER$400,0)),0,1)</f>
        <v>0</v>
      </c>
      <c r="CH32" s="97">
        <f>IF(ISNA(MATCH(CD32,'Overlap Study'!$EA$186:$EA$240,0)),0,1)</f>
        <v>0</v>
      </c>
      <c r="CI32" s="97">
        <f>IF(ISNA(MATCH(CD32,'Overlap Study'!$DJ$270:$DJ$281,0)),0,1)</f>
        <v>0</v>
      </c>
      <c r="CJ32" s="99">
        <f>IF(ISNA(MATCH(CD32,'Overlap Study'!$CU$270:$CU$281,0)),0,1)</f>
        <v>0</v>
      </c>
      <c r="CK32" s="99">
        <f>IF(ISNA(MATCH(CD32,'Overlap Study'!$CG$270:$CG$281,0)),0,1)</f>
        <v>0</v>
      </c>
      <c r="CL32" s="97">
        <f>IF(ISNA(MATCH(CD32,'Overlap Study'!$BU$270:$BU$281,0)),0,1)</f>
        <v>0</v>
      </c>
      <c r="CM32" s="97">
        <f>IF(ISNA(MATCH(CD32,'Overlap Study'!$BJ$270:$BJ$281,0)),0,1)</f>
        <v>0</v>
      </c>
      <c r="CN32" s="97">
        <f>IF(ISNA(MATCH(CD32,'Overlap Study'!$AZ$270:$AZ$281,0)),0,1)</f>
        <v>1</v>
      </c>
      <c r="CO32" s="97">
        <f>IF(ISNA(MATCH(CD32,'Overlap Study'!$AT$270:$AT$281,0)),0,1)</f>
        <v>0</v>
      </c>
      <c r="CP32" s="97">
        <f>IF(ISNA(MATCH(CD32,'Overlap Study'!$AN$270:$AN$281,0)),0,1)</f>
        <v>0</v>
      </c>
      <c r="CQ32" s="106">
        <f>IF(ISNA(MATCH(CD32,'Overlap Study'!$AH$270:$AH$281,0)),0,1)</f>
        <v>0</v>
      </c>
      <c r="CR32" s="110">
        <f>IF(ISNA(MATCH($CD32,'Overlap Study'!$AB$270:$AB$281,0)),0,1)</f>
        <v>0</v>
      </c>
      <c r="CS32" s="97">
        <f>IF(ISNA(MATCH($CD32,'Overlap Study'!$V$270:$V$281,0)),0,1)</f>
        <v>0</v>
      </c>
      <c r="CT32" s="97">
        <f>IF(ISNA(MATCH($CD32,'Overlap Study'!$P$270:$P$281,0)),0,1)</f>
        <v>1</v>
      </c>
      <c r="CU32" s="97"/>
      <c r="CV32" s="106"/>
      <c r="CW32">
        <f t="shared" si="0"/>
        <v>4</v>
      </c>
      <c r="CZ32" s="97"/>
      <c r="DA32" s="98"/>
      <c r="DB32" s="99"/>
      <c r="DC32" s="99"/>
      <c r="DD32" s="99"/>
      <c r="DG32" s="97"/>
      <c r="DH32" s="162">
        <v>348</v>
      </c>
      <c r="DI32" s="105">
        <f>SUM(DJ32:DU32)</f>
        <v>1</v>
      </c>
      <c r="DJ32" s="110">
        <f>IF(ISNA(MATCH(DH32,'Overlap Study'!$FK$323:$FK$340,0)),0,1)</f>
        <v>0</v>
      </c>
      <c r="DK32" s="97">
        <f>IF(ISNA(MATCH(DH32,'Overlap Study'!$ET$323:$ET$340,0)),0,1)</f>
        <v>0</v>
      </c>
      <c r="DL32" s="97">
        <f>IF(ISNA(MATCH(DH32,'Overlap Study'!$EB$186:$EB$200,0)),0,1)</f>
        <v>0</v>
      </c>
      <c r="DM32" s="97">
        <f>IF(ISNA(MATCH(DH32,'Overlap Study'!$DJ$288:$DJ$293,0)),0,1)</f>
        <v>0</v>
      </c>
      <c r="DN32" s="99">
        <f>IF(ISNA(MATCH(DH32,'Overlap Study'!$CU$288:$CU$293,0)),0,1)</f>
        <v>0</v>
      </c>
      <c r="DO32" s="99">
        <f>IF(ISNA(MATCH(DH32,'Overlap Study'!$CG$288:$CG$293,0)),0,1)</f>
        <v>0</v>
      </c>
      <c r="DP32" s="97">
        <f>IF(ISNA(MATCH(DH32,'Overlap Study'!$BU$288:$BU$293,0)),0,1)</f>
        <v>0</v>
      </c>
      <c r="DQ32" s="97">
        <f>IF(ISNA(MATCH(DH32,'Overlap Study'!$BJ$288:$BJ$293,0)),0,1)</f>
        <v>0</v>
      </c>
      <c r="DR32" s="97">
        <f>IF(ISNA(MATCH(DH32,'Overlap Study'!$AZ$288:$AZ$293,0)),0,1)</f>
        <v>1</v>
      </c>
      <c r="DS32" s="97">
        <f>IF(ISNA(MATCH(DH32,'Overlap Study'!$AT$288:$AT$293,0)),0,1)</f>
        <v>0</v>
      </c>
      <c r="DT32" s="97">
        <f>IF(ISNA(MATCH(DH32,'Overlap Study'!$AN$288:$AN$293,0)),0,1)</f>
        <v>0</v>
      </c>
      <c r="DU32" s="106">
        <f>IF(ISNA(MATCH(DH32,'Overlap Study'!$AH$288:$AH$293,0)),0,1)</f>
        <v>0</v>
      </c>
      <c r="DV32" s="97">
        <f>IF(ISNA(MATCH(DH32,'Overlap Study'!$AB$288:$AB$293,0)),0,1)</f>
        <v>0</v>
      </c>
      <c r="DW32" s="97">
        <f>IF(ISNA(MATCH(DH32,'Overlap Study'!$V$288:$V$293,0)),0,1)</f>
        <v>0</v>
      </c>
      <c r="DX32" s="97">
        <f>IF(ISNA(MATCH(DH32,'Overlap Study'!$P$288:$P$293,0)),0,1)</f>
        <v>0</v>
      </c>
      <c r="DY32" s="97"/>
      <c r="DZ32" s="106"/>
      <c r="EG32">
        <f>SUM(EG2:EG31)</f>
        <v>3</v>
      </c>
      <c r="EH32">
        <f t="shared" ref="EH32:EW32" si="4">SUM(EH2:EH31)</f>
        <v>3</v>
      </c>
      <c r="EI32">
        <f t="shared" si="4"/>
        <v>4</v>
      </c>
      <c r="EJ32">
        <f t="shared" si="4"/>
        <v>3</v>
      </c>
      <c r="EK32">
        <f t="shared" si="4"/>
        <v>3</v>
      </c>
      <c r="EL32">
        <f t="shared" si="4"/>
        <v>3</v>
      </c>
      <c r="EM32">
        <f t="shared" si="4"/>
        <v>3</v>
      </c>
      <c r="EN32">
        <f t="shared" si="4"/>
        <v>3</v>
      </c>
      <c r="EO32">
        <f t="shared" si="4"/>
        <v>3</v>
      </c>
      <c r="EP32">
        <f t="shared" si="4"/>
        <v>3</v>
      </c>
      <c r="EQ32">
        <f t="shared" si="4"/>
        <v>3</v>
      </c>
      <c r="ER32">
        <f t="shared" si="4"/>
        <v>3</v>
      </c>
      <c r="ES32">
        <f t="shared" si="4"/>
        <v>0</v>
      </c>
      <c r="ET32">
        <f t="shared" si="4"/>
        <v>2</v>
      </c>
      <c r="EU32">
        <f t="shared" si="4"/>
        <v>0</v>
      </c>
      <c r="EV32">
        <f t="shared" si="4"/>
        <v>0</v>
      </c>
      <c r="EW32">
        <f t="shared" si="4"/>
        <v>0</v>
      </c>
    </row>
    <row r="33" spans="1:130" ht="13" x14ac:dyDescent="0.3">
      <c r="A33" s="98"/>
      <c r="C33" s="97"/>
      <c r="E33" s="97"/>
      <c r="F33" s="97"/>
      <c r="L33" s="116">
        <f t="shared" si="2"/>
        <v>32</v>
      </c>
      <c r="M33">
        <f t="shared" si="1"/>
        <v>8</v>
      </c>
      <c r="N33" s="487">
        <v>2337</v>
      </c>
      <c r="O33" s="99">
        <f>SUM(P33:AA33)</f>
        <v>8</v>
      </c>
      <c r="P33" s="110">
        <f>IF(ISNA(MATCH(N33,'Overlap Study'!FF$62:FF$317,0)),0,1)</f>
        <v>1</v>
      </c>
      <c r="Q33" s="97">
        <f>IF(ISNA(MATCH(N33,'Overlap Study'!EO$62:EO$317,0)),0,1)</f>
        <v>1</v>
      </c>
      <c r="R33" s="97">
        <f>IF(ISNA(MATCH(N33,'Overlap Study'!DY$62:DY$174,0)),0,1)</f>
        <v>1</v>
      </c>
      <c r="S33" s="97">
        <f>IF(ISNA(MATCH(N33,'Overlap Study'!DJ$62:DJ$157,0)),0,1)</f>
        <v>1</v>
      </c>
      <c r="T33" s="99">
        <f>IF(ISNA(MATCH(N33,'Overlap Study'!CU$62:CU$157,0)),0,1)</f>
        <v>1</v>
      </c>
      <c r="U33" s="99">
        <f>IF(ISNA(MATCH(N33,'Overlap Study'!CG$62:CG$157,0)),0,1)</f>
        <v>1</v>
      </c>
      <c r="V33" s="97">
        <f>IF(ISNA(MATCH(N33,'Overlap Study'!BU$62:BU$157,0)),0,1)</f>
        <v>1</v>
      </c>
      <c r="W33" s="97">
        <f>IF(ISNA(MATCH(N33,'Overlap Study'!BJ$62:BJ$157,0)),0,1)</f>
        <v>0</v>
      </c>
      <c r="X33" s="97">
        <f>IF(ISNA(MATCH($N33,'Overlap Study'!AZ$62:AZ$157,0)),0,1)</f>
        <v>1</v>
      </c>
      <c r="Y33" s="97">
        <f>IF(ISNA(MATCH($N33,'Overlap Study'!AT$62:AT$157,0)),0,1)</f>
        <v>0</v>
      </c>
      <c r="Z33" s="97">
        <f>IF(ISNA(MATCH($N33,'Overlap Study'!AN$62:AN$157,0)),0,1)</f>
        <v>0</v>
      </c>
      <c r="AA33" s="97">
        <f>IF(ISNA(MATCH($N33,'Overlap Study'!AH$62:AH$157,0)),0,1)</f>
        <v>0</v>
      </c>
      <c r="AB33" s="110">
        <f>IF(ISNA(MATCH($N33,'Overlap Study'!AB$62:AB$157,0)),0,1)</f>
        <v>0</v>
      </c>
      <c r="AC33" s="97">
        <f>IF(ISNA(MATCH($N33,'Overlap Study'!V$62:V$157,0)),0,1)</f>
        <v>0</v>
      </c>
      <c r="AD33" s="97">
        <f>IF(ISNA(MATCH($N33,'Overlap Study'!P$62:P$157,0)),0,1)</f>
        <v>0</v>
      </c>
      <c r="AE33" s="97">
        <f>IF(ISNA(MATCH($N33,'Overlap Study'!H$53:H$132,0)),0,1)</f>
        <v>0</v>
      </c>
      <c r="AF33" s="106">
        <f>IF(ISNA(MATCH($N33,'Overlap Study'!B$53:B$100,0)),0,1)</f>
        <v>0</v>
      </c>
      <c r="AH33" s="98"/>
      <c r="AJ33" s="162">
        <v>188</v>
      </c>
      <c r="AK33" s="105">
        <f>SUM(AL33:AW33)</f>
        <v>4</v>
      </c>
      <c r="AL33" s="110">
        <f>IF(ISNA(MATCH($AJ33,'Overlap Study'!$FG$323:$FG$454,0)),0,1)</f>
        <v>0</v>
      </c>
      <c r="AM33" s="97">
        <f>IF(ISNA(MATCH($AJ33,'Overlap Study'!$EP$323:$EP$454,0)),0,1)</f>
        <v>1</v>
      </c>
      <c r="AN33" s="97">
        <f>IF(ISNA(MATCH($AJ33,'Overlap Study'!$DY$186:$DY$245,0)),0,1)</f>
        <v>1</v>
      </c>
      <c r="AO33" s="97">
        <f>IF(ISNA(MATCH($AJ33,'Overlap Study'!$DJ$186:$DJ$233,0)),0,1)</f>
        <v>0</v>
      </c>
      <c r="AP33" s="99">
        <f>IF(ISNA(MATCH($AJ33,'Overlap Study'!$CU$186:$CU$233,0)),0,1)</f>
        <v>0</v>
      </c>
      <c r="AQ33" s="99">
        <f>IF(ISNA(MATCH($AJ33,'Overlap Study'!$CG$186:$CG$233,0)),0,1)</f>
        <v>1</v>
      </c>
      <c r="AR33" s="97">
        <f>IF(ISNA(MATCH($AJ33,'Overlap Study'!$BU$186:$BU$233,0)),0,1)</f>
        <v>0</v>
      </c>
      <c r="AS33" s="97">
        <f>IF(ISNA(MATCH(AJ33,'Overlap Study'!BJ$186:BJ$233,0)),0,1)</f>
        <v>1</v>
      </c>
      <c r="AT33" s="97">
        <f>IF(ISNA(MATCH($AJ33,'Overlap Study'!AZ$186:AZ$233,0)),0,1)</f>
        <v>0</v>
      </c>
      <c r="AU33" s="97">
        <f>IF(ISNA(MATCH($AJ33,'Overlap Study'!AT$186:AT$233,0)),0,1)</f>
        <v>0</v>
      </c>
      <c r="AV33" s="97">
        <f>IF(ISNA(MATCH($AJ33,'Overlap Study'!AN$186:AN$233,0)),0,1)</f>
        <v>0</v>
      </c>
      <c r="AW33" s="106">
        <f>IF(ISNA(MATCH($AJ33,'Overlap Study'!AH$186:AH$233,0)),0,1)</f>
        <v>0</v>
      </c>
      <c r="AX33" s="97">
        <f>IF(ISNA(MATCH(AJ33,'Overlap Study'!$AB$186:$AB$233,0)),0,1)</f>
        <v>0</v>
      </c>
      <c r="AY33" s="97">
        <f>IF(ISNA(MATCH($AJ33,'Overlap Study'!$V$186:$V$233,0)),0,1)</f>
        <v>0</v>
      </c>
      <c r="AZ33" s="97">
        <f>IF(ISNA(MATCH($AJ33,'Overlap Study'!$P$186:$P$233,0)),0,1)</f>
        <v>0</v>
      </c>
      <c r="BA33" s="97"/>
      <c r="BB33" s="106"/>
      <c r="BD33" s="98"/>
      <c r="BF33" s="97"/>
      <c r="BG33" s="131">
        <v>48</v>
      </c>
      <c r="BH33" s="459">
        <f>SUM(BI33:BT33)</f>
        <v>2</v>
      </c>
      <c r="BI33" s="110">
        <f>IF(ISNA(MATCH($BG33,'Overlap Study'!$FH$323:$FH$400,0)),0,1)</f>
        <v>0</v>
      </c>
      <c r="BJ33" s="97">
        <f>IF(ISNA(MATCH($BG33,'Overlap Study'!$EQ$323:$EQ$400,0)),0,1)</f>
        <v>0</v>
      </c>
      <c r="BK33" s="97">
        <f>IF(ISNA(MATCH($BG33,'Overlap Study'!$DZ$186:$DZ$240,0)),0,1)</f>
        <v>0</v>
      </c>
      <c r="BL33" s="97">
        <f>IF(ISNA(MATCH(BG33,'Overlap Study'!$DJ$240:$DJ$263,0)),0,1)</f>
        <v>0</v>
      </c>
      <c r="BM33" s="99">
        <f>IF(ISNA(MATCH(BG33,'Overlap Study'!$CU$240:$CU$263,0)),0,1)</f>
        <v>0</v>
      </c>
      <c r="BN33" s="99">
        <f>IF(ISNA(MATCH(BG33,'Overlap Study'!$CG$240:$CG$263,0)),0,1)</f>
        <v>0</v>
      </c>
      <c r="BO33" s="97">
        <f>IF(ISNA(MATCH(BG33,'Overlap Study'!$BU$240:$BU$263,0)),0,1)</f>
        <v>0</v>
      </c>
      <c r="BP33" s="97">
        <f>IF(ISNA(MATCH(BG33,'Overlap Study'!$BJ$240:$BJ$263,0)),0,1)</f>
        <v>0</v>
      </c>
      <c r="BQ33" s="97">
        <f>IF(ISNA(MATCH(BG33,'Overlap Study'!$AZ$240:$AZ$263,0)),0,1)</f>
        <v>0</v>
      </c>
      <c r="BR33" s="97">
        <f>IF(ISNA(MATCH(BG33,'Overlap Study'!$AT$240:$AT$263,0)),0,1)</f>
        <v>1</v>
      </c>
      <c r="BS33" s="97">
        <f>IF(ISNA(MATCH(BG33,'Overlap Study'!$AN$240:$AN$263,0)),0,1)</f>
        <v>1</v>
      </c>
      <c r="BT33" s="106">
        <f>IF(ISNA(MATCH(BG33,'Overlap Study'!$AH$240:$AH$263,0)),0,1)</f>
        <v>0</v>
      </c>
      <c r="BU33" s="110">
        <f>IF(ISNA(MATCH(BG33,'Overlap Study'!$AB$240:$AB$263,0)),0,1)</f>
        <v>0</v>
      </c>
      <c r="BV33" s="97">
        <f>IF(ISNA(MATCH(BG33,'Overlap Study'!$V$240:$V$263,0)),0,1)</f>
        <v>0</v>
      </c>
      <c r="BW33" s="97">
        <f>IF(ISNA(MATCH(BG33,'Overlap Study'!$P$240:$P$263,0)),0,1)</f>
        <v>0</v>
      </c>
      <c r="BX33" s="97"/>
      <c r="BY33" s="106"/>
      <c r="BZ33">
        <f>INDEX($N$2:$O$411,MATCH(BG33,$N$2:$N$411,0),2)</f>
        <v>4</v>
      </c>
      <c r="CC33" s="97"/>
      <c r="CD33" s="489">
        <v>64</v>
      </c>
      <c r="CE33" s="459">
        <f>SUM(CF33:CQ33)</f>
        <v>1</v>
      </c>
      <c r="CF33" s="97">
        <f>IF(ISNA(MATCH(CD33,'Overlap Study'!$FI$323:$FI$400,0)),0,1)</f>
        <v>0</v>
      </c>
      <c r="CG33" s="97">
        <f>IF(ISNA(MATCH(CD33,'Overlap Study'!$ER$323:$ER$400,0)),0,1)</f>
        <v>0</v>
      </c>
      <c r="CH33" s="97">
        <f>IF(ISNA(MATCH(CD33,'Overlap Study'!$EA$186:$EA$240,0)),0,1)</f>
        <v>0</v>
      </c>
      <c r="CI33" s="97">
        <f>IF(ISNA(MATCH(CD33,'Overlap Study'!$DJ$270:$DJ$281,0)),0,1)</f>
        <v>0</v>
      </c>
      <c r="CJ33" s="99">
        <f>IF(ISNA(MATCH(CD33,'Overlap Study'!$CU$270:$CU$281,0)),0,1)</f>
        <v>0</v>
      </c>
      <c r="CK33" s="99">
        <f>IF(ISNA(MATCH(CD33,'Overlap Study'!$CG$270:$CG$281,0)),0,1)</f>
        <v>0</v>
      </c>
      <c r="CL33" s="97">
        <f>IF(ISNA(MATCH(CD33,'Overlap Study'!$BU$270:$BU$281,0)),0,1)</f>
        <v>0</v>
      </c>
      <c r="CM33" s="97">
        <f>IF(ISNA(MATCH(CD33,'Overlap Study'!$BJ$270:$BJ$281,0)),0,1)</f>
        <v>0</v>
      </c>
      <c r="CN33" s="97">
        <f>IF(ISNA(MATCH(CD33,'Overlap Study'!$AZ$270:$AZ$281,0)),0,1)</f>
        <v>0</v>
      </c>
      <c r="CO33" s="97">
        <f>IF(ISNA(MATCH(CD33,'Overlap Study'!$AT$270:$AT$281,0)),0,1)</f>
        <v>0</v>
      </c>
      <c r="CP33" s="97">
        <f>IF(ISNA(MATCH(CD33,'Overlap Study'!$AN$270:$AN$281,0)),0,1)</f>
        <v>0</v>
      </c>
      <c r="CQ33" s="106">
        <f>IF(ISNA(MATCH(CD33,'Overlap Study'!$AH$270:$AH$281,0)),0,1)</f>
        <v>1</v>
      </c>
      <c r="CR33" s="110">
        <f>IF(ISNA(MATCH($CD33,'Overlap Study'!$AB$270:$AB$281,0)),0,1)</f>
        <v>0</v>
      </c>
      <c r="CS33" s="97">
        <f>IF(ISNA(MATCH($CD33,'Overlap Study'!$V$270:$V$281,0)),0,1)</f>
        <v>0</v>
      </c>
      <c r="CT33" s="97">
        <f>IF(ISNA(MATCH($CD33,'Overlap Study'!$P$270:$P$281,0)),0,1)</f>
        <v>1</v>
      </c>
      <c r="CU33" s="97"/>
      <c r="CV33" s="106"/>
      <c r="CW33">
        <f t="shared" si="0"/>
        <v>1</v>
      </c>
      <c r="CX33" s="195"/>
      <c r="CZ33" s="97"/>
      <c r="DA33" s="195"/>
      <c r="DB33" s="99"/>
      <c r="DC33" s="99"/>
      <c r="DD33" s="99"/>
      <c r="DE33" s="195"/>
      <c r="DG33" s="97"/>
      <c r="DH33" s="162">
        <v>503</v>
      </c>
      <c r="DI33" s="105">
        <f>SUM(DJ33:DU33)</f>
        <v>1</v>
      </c>
      <c r="DJ33" s="110">
        <f>IF(ISNA(MATCH(DH33,'Overlap Study'!$FK$323:$FK$340,0)),0,1)</f>
        <v>0</v>
      </c>
      <c r="DK33" s="97">
        <f>IF(ISNA(MATCH(DH33,'Overlap Study'!$ET$323:$ET$340,0)),0,1)</f>
        <v>0</v>
      </c>
      <c r="DL33" s="97">
        <f>IF(ISNA(MATCH(DH33,'Overlap Study'!$EB$186:$EB$200,0)),0,1)</f>
        <v>0</v>
      </c>
      <c r="DM33" s="97">
        <f>IF(ISNA(MATCH(DH33,'Overlap Study'!$DJ$288:$DJ$293,0)),0,1)</f>
        <v>0</v>
      </c>
      <c r="DN33" s="99">
        <f>IF(ISNA(MATCH(DH33,'Overlap Study'!$CU$288:$CU$293,0)),0,1)</f>
        <v>0</v>
      </c>
      <c r="DO33" s="99">
        <f>IF(ISNA(MATCH(DH33,'Overlap Study'!$CG$288:$CG$293,0)),0,1)</f>
        <v>0</v>
      </c>
      <c r="DP33" s="97">
        <f>IF(ISNA(MATCH(DH33,'Overlap Study'!$BU$288:$BU$293,0)),0,1)</f>
        <v>0</v>
      </c>
      <c r="DQ33" s="97">
        <f>IF(ISNA(MATCH(DH33,'Overlap Study'!$BJ$288:$BJ$293,0)),0,1)</f>
        <v>0</v>
      </c>
      <c r="DR33" s="97">
        <f>IF(ISNA(MATCH(DH33,'Overlap Study'!$AZ$288:$AZ$293,0)),0,1)</f>
        <v>0</v>
      </c>
      <c r="DS33" s="97">
        <f>IF(ISNA(MATCH(DH33,'Overlap Study'!$AT$288:$AT$293,0)),0,1)</f>
        <v>0</v>
      </c>
      <c r="DT33" s="97">
        <f>IF(ISNA(MATCH(DH33,'Overlap Study'!$AN$288:$AN$293,0)),0,1)</f>
        <v>0</v>
      </c>
      <c r="DU33" s="106">
        <f>IF(ISNA(MATCH(DH33,'Overlap Study'!$AH$288:$AH$293,0)),0,1)</f>
        <v>1</v>
      </c>
      <c r="DV33" s="97">
        <f>IF(ISNA(MATCH(DH33,'Overlap Study'!$AB$288:$AB$293,0)),0,1)</f>
        <v>0</v>
      </c>
      <c r="DW33" s="97">
        <f>IF(ISNA(MATCH(DH33,'Overlap Study'!$V$288:$V$293,0)),0,1)</f>
        <v>0</v>
      </c>
      <c r="DX33" s="97">
        <f>IF(ISNA(MATCH(DH33,'Overlap Study'!$P$288:$P$293,0)),0,1)</f>
        <v>0</v>
      </c>
      <c r="DY33" s="97"/>
      <c r="DZ33" s="106"/>
    </row>
    <row r="34" spans="1:130" ht="13" x14ac:dyDescent="0.3">
      <c r="A34" s="98"/>
      <c r="C34" s="97"/>
      <c r="E34" s="97"/>
      <c r="F34" s="97"/>
      <c r="L34" s="116">
        <f t="shared" si="2"/>
        <v>33</v>
      </c>
      <c r="M34">
        <f t="shared" si="1"/>
        <v>7</v>
      </c>
      <c r="N34" s="487">
        <v>20</v>
      </c>
      <c r="O34" s="99">
        <f>SUM(P34:AA34)</f>
        <v>7</v>
      </c>
      <c r="P34" s="110">
        <f>IF(ISNA(MATCH(N34,'Overlap Study'!FF$62:FF$317,0)),0,1)</f>
        <v>1</v>
      </c>
      <c r="Q34" s="97">
        <f>IF(ISNA(MATCH(N34,'Overlap Study'!EO$62:EO$317,0)),0,1)</f>
        <v>1</v>
      </c>
      <c r="R34" s="97">
        <f>IF(ISNA(MATCH(N34,'Overlap Study'!DY$62:DY$174,0)),0,1)</f>
        <v>1</v>
      </c>
      <c r="S34" s="97">
        <f>IF(ISNA(MATCH(N34,'Overlap Study'!DJ$62:DJ$157,0)),0,1)</f>
        <v>1</v>
      </c>
      <c r="T34" s="99">
        <f>IF(ISNA(MATCH(N34,'Overlap Study'!CU$62:CU$157,0)),0,1)</f>
        <v>0</v>
      </c>
      <c r="U34" s="99">
        <f>IF(ISNA(MATCH(N34,'Overlap Study'!CG$62:CG$157,0)),0,1)</f>
        <v>0</v>
      </c>
      <c r="V34" s="97">
        <f>IF(ISNA(MATCH(N34,'Overlap Study'!BU$62:BU$157,0)),0,1)</f>
        <v>1</v>
      </c>
      <c r="W34" s="97">
        <f>IF(ISNA(MATCH(N34,'Overlap Study'!BJ$62:BJ$157,0)),0,1)</f>
        <v>0</v>
      </c>
      <c r="X34" s="97">
        <f>IF(ISNA(MATCH($N34,'Overlap Study'!AZ$62:AZ$157,0)),0,1)</f>
        <v>1</v>
      </c>
      <c r="Y34" s="97">
        <f>IF(ISNA(MATCH($N34,'Overlap Study'!AT$62:AT$157,0)),0,1)</f>
        <v>0</v>
      </c>
      <c r="Z34" s="97">
        <f>IF(ISNA(MATCH($N34,'Overlap Study'!AN$62:AN$157,0)),0,1)</f>
        <v>1</v>
      </c>
      <c r="AA34" s="97">
        <f>IF(ISNA(MATCH($N34,'Overlap Study'!AH$62:AH$157,0)),0,1)</f>
        <v>0</v>
      </c>
      <c r="AB34" s="110">
        <f>IF(ISNA(MATCH($N34,'Overlap Study'!AB$62:AB$157,0)),0,1)</f>
        <v>0</v>
      </c>
      <c r="AC34" s="97">
        <f>IF(ISNA(MATCH($N34,'Overlap Study'!V$62:V$157,0)),0,1)</f>
        <v>0</v>
      </c>
      <c r="AD34" s="97">
        <f>IF(ISNA(MATCH($N34,'Overlap Study'!P$62:P$157,0)),0,1)</f>
        <v>0</v>
      </c>
      <c r="AE34" s="97">
        <f>IF(ISNA(MATCH($N34,'Overlap Study'!H$53:H$132,0)),0,1)</f>
        <v>0</v>
      </c>
      <c r="AF34" s="106">
        <f>IF(ISNA(MATCH($N34,'Overlap Study'!B$53:B$100,0)),0,1)</f>
        <v>0</v>
      </c>
      <c r="AH34" s="98"/>
      <c r="AJ34" s="162">
        <v>368</v>
      </c>
      <c r="AK34" s="105">
        <f>SUM(AL34:AW34)</f>
        <v>4</v>
      </c>
      <c r="AL34" s="110">
        <f>IF(ISNA(MATCH($AJ34,'Overlap Study'!$FG$323:$FG$454,0)),0,1)</f>
        <v>0</v>
      </c>
      <c r="AM34" s="97">
        <f>IF(ISNA(MATCH($AJ34,'Overlap Study'!$EP$323:$EP$454,0)),0,1)</f>
        <v>1</v>
      </c>
      <c r="AN34" s="97">
        <f>IF(ISNA(MATCH($AJ34,'Overlap Study'!$DY$186:$DY$245,0)),0,1)</f>
        <v>1</v>
      </c>
      <c r="AO34" s="97">
        <f>IF(ISNA(MATCH($AJ34,'Overlap Study'!$DJ$186:$DJ$233,0)),0,1)</f>
        <v>0</v>
      </c>
      <c r="AP34" s="99">
        <f>IF(ISNA(MATCH($AJ34,'Overlap Study'!$CU$186:$CU$233,0)),0,1)</f>
        <v>0</v>
      </c>
      <c r="AQ34" s="99">
        <f>IF(ISNA(MATCH($AJ34,'Overlap Study'!$CG$186:$CG$233,0)),0,1)</f>
        <v>1</v>
      </c>
      <c r="AR34" s="97">
        <f>IF(ISNA(MATCH($AJ34,'Overlap Study'!$BU$186:$BU$233,0)),0,1)</f>
        <v>0</v>
      </c>
      <c r="AS34" s="97">
        <f>IF(ISNA(MATCH(AJ34,'Overlap Study'!BJ$186:BJ$233,0)),0,1)</f>
        <v>0</v>
      </c>
      <c r="AT34" s="97">
        <f>IF(ISNA(MATCH($AJ34,'Overlap Study'!AZ$186:AZ$233,0)),0,1)</f>
        <v>1</v>
      </c>
      <c r="AU34" s="97">
        <f>IF(ISNA(MATCH($AJ34,'Overlap Study'!AT$186:AT$233,0)),0,1)</f>
        <v>0</v>
      </c>
      <c r="AV34" s="97">
        <f>IF(ISNA(MATCH($AJ34,'Overlap Study'!AN$186:AN$233,0)),0,1)</f>
        <v>0</v>
      </c>
      <c r="AW34" s="106">
        <f>IF(ISNA(MATCH($AJ34,'Overlap Study'!AH$186:AH$233,0)),0,1)</f>
        <v>0</v>
      </c>
      <c r="AX34" s="97">
        <f>IF(ISNA(MATCH(AJ34,'Overlap Study'!$AB$186:$AB$233,0)),0,1)</f>
        <v>0</v>
      </c>
      <c r="AY34" s="97">
        <f>IF(ISNA(MATCH($AJ34,'Overlap Study'!$V$186:$V$233,0)),0,1)</f>
        <v>0</v>
      </c>
      <c r="AZ34" s="97">
        <f>IF(ISNA(MATCH($AJ34,'Overlap Study'!$P$186:$P$233,0)),0,1)</f>
        <v>0</v>
      </c>
      <c r="BA34" s="97"/>
      <c r="BB34" s="106"/>
      <c r="BD34" s="98"/>
      <c r="BF34" s="97"/>
      <c r="BG34" s="131">
        <v>68</v>
      </c>
      <c r="BH34" s="459">
        <f>SUM(BI34:BT34)</f>
        <v>2</v>
      </c>
      <c r="BI34" s="110">
        <f>IF(ISNA(MATCH($BG34,'Overlap Study'!$FH$323:$FH$400,0)),0,1)</f>
        <v>0</v>
      </c>
      <c r="BJ34" s="97">
        <f>IF(ISNA(MATCH($BG34,'Overlap Study'!$EQ$323:$EQ$400,0)),0,1)</f>
        <v>0</v>
      </c>
      <c r="BK34" s="97">
        <f>IF(ISNA(MATCH($BG34,'Overlap Study'!$DZ$186:$DZ$240,0)),0,1)</f>
        <v>0</v>
      </c>
      <c r="BL34" s="97">
        <f>IF(ISNA(MATCH(BG34,'Overlap Study'!$DJ$240:$DJ$263,0)),0,1)</f>
        <v>0</v>
      </c>
      <c r="BM34" s="99">
        <f>IF(ISNA(MATCH(BG34,'Overlap Study'!$CU$240:$CU$263,0)),0,1)</f>
        <v>1</v>
      </c>
      <c r="BN34" s="99">
        <f>IF(ISNA(MATCH(BG34,'Overlap Study'!$CG$240:$CG$263,0)),0,1)</f>
        <v>0</v>
      </c>
      <c r="BO34" s="97">
        <f>IF(ISNA(MATCH(BG34,'Overlap Study'!$BU$240:$BU$263,0)),0,1)</f>
        <v>0</v>
      </c>
      <c r="BP34" s="97">
        <f>IF(ISNA(MATCH(BG34,'Overlap Study'!$BJ$240:$BJ$263,0)),0,1)</f>
        <v>1</v>
      </c>
      <c r="BQ34" s="97">
        <f>IF(ISNA(MATCH(BG34,'Overlap Study'!$AZ$240:$AZ$263,0)),0,1)</f>
        <v>0</v>
      </c>
      <c r="BR34" s="97">
        <f>IF(ISNA(MATCH(BG34,'Overlap Study'!$AT$240:$AT$263,0)),0,1)</f>
        <v>0</v>
      </c>
      <c r="BS34" s="97">
        <f>IF(ISNA(MATCH(BG34,'Overlap Study'!$AN$240:$AN$263,0)),0,1)</f>
        <v>0</v>
      </c>
      <c r="BT34" s="106">
        <f>IF(ISNA(MATCH(BG34,'Overlap Study'!$AH$240:$AH$263,0)),0,1)</f>
        <v>0</v>
      </c>
      <c r="BU34" s="110">
        <f>IF(ISNA(MATCH(BG34,'Overlap Study'!$AB$240:$AB$263,0)),0,1)</f>
        <v>0</v>
      </c>
      <c r="BV34" s="97">
        <f>IF(ISNA(MATCH(BG34,'Overlap Study'!$V$240:$V$263,0)),0,1)</f>
        <v>0</v>
      </c>
      <c r="BW34" s="97">
        <f>IF(ISNA(MATCH(BG34,'Overlap Study'!$P$240:$P$263,0)),0,1)</f>
        <v>0</v>
      </c>
      <c r="BX34" s="97"/>
      <c r="BY34" s="106"/>
      <c r="BZ34">
        <f>INDEX($N$2:$O$411,MATCH(BG34,$N$2:$N$411,0),2)</f>
        <v>8</v>
      </c>
      <c r="CC34" s="97"/>
      <c r="CD34" s="485">
        <v>68</v>
      </c>
      <c r="CE34" s="459">
        <f>SUM(CF34:CQ34)</f>
        <v>1</v>
      </c>
      <c r="CF34" s="97">
        <f>IF(ISNA(MATCH(CD34,'Overlap Study'!$FI$323:$FI$400,0)),0,1)</f>
        <v>0</v>
      </c>
      <c r="CG34" s="97">
        <f>IF(ISNA(MATCH(CD34,'Overlap Study'!$ER$323:$ER$400,0)),0,1)</f>
        <v>0</v>
      </c>
      <c r="CH34" s="97">
        <f>IF(ISNA(MATCH(CD34,'Overlap Study'!$EA$186:$EA$240,0)),0,1)</f>
        <v>0</v>
      </c>
      <c r="CI34" s="97">
        <f>IF(ISNA(MATCH(CD34,'Overlap Study'!$DJ$270:$DJ$281,0)),0,1)</f>
        <v>0</v>
      </c>
      <c r="CJ34" s="99">
        <f>IF(ISNA(MATCH(CD34,'Overlap Study'!$CU$270:$CU$281,0)),0,1)</f>
        <v>0</v>
      </c>
      <c r="CK34" s="99">
        <f>IF(ISNA(MATCH(CD34,'Overlap Study'!$CG$270:$CG$281,0)),0,1)</f>
        <v>0</v>
      </c>
      <c r="CL34" s="97">
        <f>IF(ISNA(MATCH(CD34,'Overlap Study'!$BU$270:$BU$281,0)),0,1)</f>
        <v>0</v>
      </c>
      <c r="CM34" s="97">
        <f>IF(ISNA(MATCH(CD34,'Overlap Study'!$BJ$270:$BJ$281,0)),0,1)</f>
        <v>1</v>
      </c>
      <c r="CN34" s="97">
        <f>IF(ISNA(MATCH(CD34,'Overlap Study'!$AZ$270:$AZ$281,0)),0,1)</f>
        <v>0</v>
      </c>
      <c r="CO34" s="97">
        <f>IF(ISNA(MATCH(CD34,'Overlap Study'!$AT$270:$AT$281,0)),0,1)</f>
        <v>0</v>
      </c>
      <c r="CP34" s="97">
        <f>IF(ISNA(MATCH(CD34,'Overlap Study'!$AN$270:$AN$281,0)),0,1)</f>
        <v>0</v>
      </c>
      <c r="CQ34" s="106">
        <f>IF(ISNA(MATCH(CD34,'Overlap Study'!$AH$270:$AH$281,0)),0,1)</f>
        <v>0</v>
      </c>
      <c r="CR34" s="110">
        <f>IF(ISNA(MATCH($CD34,'Overlap Study'!$AB$270:$AB$281,0)),0,1)</f>
        <v>0</v>
      </c>
      <c r="CS34" s="97">
        <f>IF(ISNA(MATCH($CD34,'Overlap Study'!$V$270:$V$281,0)),0,1)</f>
        <v>0</v>
      </c>
      <c r="CT34" s="97">
        <f>IF(ISNA(MATCH($CD34,'Overlap Study'!$P$270:$P$281,0)),0,1)</f>
        <v>0</v>
      </c>
      <c r="CU34" s="97"/>
      <c r="CV34" s="106"/>
      <c r="CW34">
        <f t="shared" ref="CW34:CW65" si="5">INDEX($N$2:$O$578,MATCH(CD34,$N$2:$N$578,0),2)</f>
        <v>8</v>
      </c>
      <c r="CX34" s="195"/>
      <c r="CZ34" s="97"/>
      <c r="DA34" s="98"/>
      <c r="DB34" s="99"/>
      <c r="DC34" s="99"/>
      <c r="DD34" s="99"/>
      <c r="DE34" s="195"/>
      <c r="DG34" s="97"/>
      <c r="DH34" s="162">
        <v>522</v>
      </c>
      <c r="DI34" s="105">
        <f>SUM(DJ34:DU34)</f>
        <v>1</v>
      </c>
      <c r="DJ34" s="110">
        <f>IF(ISNA(MATCH(DH34,'Overlap Study'!$FK$323:$FK$340,0)),0,1)</f>
        <v>0</v>
      </c>
      <c r="DK34" s="97">
        <f>IF(ISNA(MATCH(DH34,'Overlap Study'!$ET$323:$ET$340,0)),0,1)</f>
        <v>0</v>
      </c>
      <c r="DL34" s="97">
        <f>IF(ISNA(MATCH(DH34,'Overlap Study'!$EB$186:$EB$200,0)),0,1)</f>
        <v>0</v>
      </c>
      <c r="DM34" s="97">
        <f>IF(ISNA(MATCH(DH34,'Overlap Study'!$DJ$288:$DJ$293,0)),0,1)</f>
        <v>0</v>
      </c>
      <c r="DN34" s="99">
        <f>IF(ISNA(MATCH(DH34,'Overlap Study'!$CU$288:$CU$293,0)),0,1)</f>
        <v>0</v>
      </c>
      <c r="DO34" s="99">
        <f>IF(ISNA(MATCH(DH34,'Overlap Study'!$CG$288:$CG$293,0)),0,1)</f>
        <v>0</v>
      </c>
      <c r="DP34" s="97">
        <f>IF(ISNA(MATCH(DH34,'Overlap Study'!$BU$288:$BU$293,0)),0,1)</f>
        <v>0</v>
      </c>
      <c r="DQ34" s="97">
        <f>IF(ISNA(MATCH(DH34,'Overlap Study'!$BJ$288:$BJ$293,0)),0,1)</f>
        <v>0</v>
      </c>
      <c r="DR34" s="97">
        <f>IF(ISNA(MATCH(DH34,'Overlap Study'!$AZ$288:$AZ$293,0)),0,1)</f>
        <v>0</v>
      </c>
      <c r="DS34" s="97">
        <f>IF(ISNA(MATCH(DH34,'Overlap Study'!$AT$288:$AT$293,0)),0,1)</f>
        <v>0</v>
      </c>
      <c r="DT34" s="97">
        <f>IF(ISNA(MATCH(DH34,'Overlap Study'!$AN$288:$AN$293,0)),0,1)</f>
        <v>1</v>
      </c>
      <c r="DU34" s="106">
        <f>IF(ISNA(MATCH(DH34,'Overlap Study'!$AH$288:$AH$293,0)),0,1)</f>
        <v>0</v>
      </c>
      <c r="DV34" s="97">
        <f>IF(ISNA(MATCH(DH34,'Overlap Study'!$AB$288:$AB$293,0)),0,1)</f>
        <v>0</v>
      </c>
      <c r="DW34" s="97">
        <f>IF(ISNA(MATCH(DH34,'Overlap Study'!$V$288:$V$293,0)),0,1)</f>
        <v>0</v>
      </c>
      <c r="DX34" s="97">
        <f>IF(ISNA(MATCH(DH34,'Overlap Study'!$P$288:$P$293,0)),0,1)</f>
        <v>0</v>
      </c>
      <c r="DY34" s="97"/>
      <c r="DZ34" s="106"/>
    </row>
    <row r="35" spans="1:130" ht="13" x14ac:dyDescent="0.3">
      <c r="A35" s="98"/>
      <c r="C35" s="97"/>
      <c r="E35" s="98"/>
      <c r="F35" s="97"/>
      <c r="L35" s="116">
        <f t="shared" si="2"/>
        <v>34</v>
      </c>
      <c r="M35">
        <f t="shared" si="1"/>
        <v>7</v>
      </c>
      <c r="N35" s="207">
        <v>70</v>
      </c>
      <c r="O35" s="99">
        <f>SUM(P35:AA35)</f>
        <v>7</v>
      </c>
      <c r="P35" s="110">
        <f>IF(ISNA(MATCH(N35,'Overlap Study'!FF$62:FF$317,0)),0,1)</f>
        <v>1</v>
      </c>
      <c r="Q35" s="97">
        <f>IF(ISNA(MATCH(N35,'Overlap Study'!EO$62:EO$317,0)),0,1)</f>
        <v>1</v>
      </c>
      <c r="R35" s="97">
        <f>IF(ISNA(MATCH(N35,'Overlap Study'!DY$62:DY$174,0)),0,1)</f>
        <v>1</v>
      </c>
      <c r="S35" s="97">
        <f>IF(ISNA(MATCH(N35,'Overlap Study'!DJ$62:DJ$157,0)),0,1)</f>
        <v>0</v>
      </c>
      <c r="T35" s="99">
        <f>IF(ISNA(MATCH(N35,'Overlap Study'!CU$62:CU$157,0)),0,1)</f>
        <v>0</v>
      </c>
      <c r="U35" s="99">
        <f>IF(ISNA(MATCH(N35,'Overlap Study'!CG$62:CG$157,0)),0,1)</f>
        <v>1</v>
      </c>
      <c r="V35" s="97">
        <f>IF(ISNA(MATCH(N35,'Overlap Study'!BU$62:BU$157,0)),0,1)</f>
        <v>1</v>
      </c>
      <c r="W35" s="97">
        <f>IF(ISNA(MATCH(N35,'Overlap Study'!BJ$62:BJ$157,0)),0,1)</f>
        <v>1</v>
      </c>
      <c r="X35" s="97">
        <f>IF(ISNA(MATCH($N35,'Overlap Study'!AZ$62:AZ$157,0)),0,1)</f>
        <v>0</v>
      </c>
      <c r="Y35" s="97">
        <f>IF(ISNA(MATCH($N35,'Overlap Study'!AT$62:AT$157,0)),0,1)</f>
        <v>0</v>
      </c>
      <c r="Z35" s="97">
        <f>IF(ISNA(MATCH($N35,'Overlap Study'!AN$62:AN$157,0)),0,1)</f>
        <v>1</v>
      </c>
      <c r="AA35" s="97">
        <f>IF(ISNA(MATCH($N35,'Overlap Study'!AH$62:AH$157,0)),0,1)</f>
        <v>0</v>
      </c>
      <c r="AB35" s="110">
        <f>IF(ISNA(MATCH($N35,'Overlap Study'!AB$62:AB$157,0)),0,1)</f>
        <v>0</v>
      </c>
      <c r="AC35" s="97">
        <f>IF(ISNA(MATCH($N35,'Overlap Study'!V$62:V$157,0)),0,1)</f>
        <v>0</v>
      </c>
      <c r="AD35" s="97">
        <f>IF(ISNA(MATCH($N35,'Overlap Study'!P$62:P$157,0)),0,1)</f>
        <v>0</v>
      </c>
      <c r="AE35" s="97">
        <f>IF(ISNA(MATCH($N35,'Overlap Study'!H$53:H$132,0)),0,1)</f>
        <v>0</v>
      </c>
      <c r="AF35" s="106">
        <f>IF(ISNA(MATCH($N35,'Overlap Study'!B$53:B$100,0)),0,1)</f>
        <v>0</v>
      </c>
      <c r="AH35" s="98"/>
      <c r="AJ35" s="194">
        <v>968</v>
      </c>
      <c r="AK35" s="105">
        <f>SUM(AL35:AW35)</f>
        <v>4</v>
      </c>
      <c r="AL35" s="110">
        <f>IF(ISNA(MATCH($AJ35,'Overlap Study'!$FG$323:$FG$454,0)),0,1)</f>
        <v>0</v>
      </c>
      <c r="AM35" s="97">
        <f>IF(ISNA(MATCH($AJ35,'Overlap Study'!$EP$323:$EP$454,0)),0,1)</f>
        <v>0</v>
      </c>
      <c r="AN35" s="97">
        <f>IF(ISNA(MATCH($AJ35,'Overlap Study'!$DY$186:$DY$245,0)),0,1)</f>
        <v>0</v>
      </c>
      <c r="AO35" s="97">
        <f>IF(ISNA(MATCH($AJ35,'Overlap Study'!$DJ$186:$DJ$233,0)),0,1)</f>
        <v>0</v>
      </c>
      <c r="AP35" s="99">
        <f>IF(ISNA(MATCH($AJ35,'Overlap Study'!$CU$186:$CU$233,0)),0,1)</f>
        <v>0</v>
      </c>
      <c r="AQ35" s="99">
        <f>IF(ISNA(MATCH($AJ35,'Overlap Study'!$CG$186:$CG$233,0)),0,1)</f>
        <v>1</v>
      </c>
      <c r="AR35" s="97">
        <f>IF(ISNA(MATCH($AJ35,'Overlap Study'!$BU$186:$BU$233,0)),0,1)</f>
        <v>1</v>
      </c>
      <c r="AS35" s="97">
        <f>IF(ISNA(MATCH(AJ35,'Overlap Study'!BJ$186:BJ$233,0)),0,1)</f>
        <v>0</v>
      </c>
      <c r="AT35" s="97">
        <f>IF(ISNA(MATCH($AJ35,'Overlap Study'!AZ$186:AZ$233,0)),0,1)</f>
        <v>1</v>
      </c>
      <c r="AU35" s="97">
        <f>IF(ISNA(MATCH($AJ35,'Overlap Study'!AT$186:AT$233,0)),0,1)</f>
        <v>0</v>
      </c>
      <c r="AV35" s="97">
        <f>IF(ISNA(MATCH($AJ35,'Overlap Study'!AN$186:AN$233,0)),0,1)</f>
        <v>1</v>
      </c>
      <c r="AW35" s="106">
        <f>IF(ISNA(MATCH($AJ35,'Overlap Study'!AH$186:AH$233,0)),0,1)</f>
        <v>0</v>
      </c>
      <c r="AX35" s="97">
        <f>IF(ISNA(MATCH(AJ35,'Overlap Study'!$AB$186:$AB$233,0)),0,1)</f>
        <v>0</v>
      </c>
      <c r="AY35" s="97">
        <f>IF(ISNA(MATCH($AJ35,'Overlap Study'!$V$186:$V$233,0)),0,1)</f>
        <v>0</v>
      </c>
      <c r="AZ35" s="97">
        <f>IF(ISNA(MATCH($AJ35,'Overlap Study'!$P$186:$P$233,0)),0,1)</f>
        <v>0</v>
      </c>
      <c r="BA35" s="97"/>
      <c r="BB35" s="106"/>
      <c r="BD35" s="98"/>
      <c r="BF35" s="97"/>
      <c r="BG35" s="142">
        <v>71</v>
      </c>
      <c r="BH35" s="459">
        <f>SUM(BI35:BT35)</f>
        <v>2</v>
      </c>
      <c r="BI35" s="110">
        <f>IF(ISNA(MATCH($BG35,'Overlap Study'!$FH$323:$FH$400,0)),0,1)</f>
        <v>0</v>
      </c>
      <c r="BJ35" s="97">
        <f>IF(ISNA(MATCH($BG35,'Overlap Study'!$EQ$323:$EQ$400,0)),0,1)</f>
        <v>0</v>
      </c>
      <c r="BK35" s="97">
        <f>IF(ISNA(MATCH($BG35,'Overlap Study'!$DZ$186:$DZ$240,0)),0,1)</f>
        <v>0</v>
      </c>
      <c r="BL35" s="97">
        <f>IF(ISNA(MATCH(BG35,'Overlap Study'!$DJ$240:$DJ$263,0)),0,1)</f>
        <v>0</v>
      </c>
      <c r="BM35" s="99">
        <f>IF(ISNA(MATCH(BG35,'Overlap Study'!$CU$240:$CU$263,0)),0,1)</f>
        <v>0</v>
      </c>
      <c r="BN35" s="99">
        <f>IF(ISNA(MATCH(BG35,'Overlap Study'!$CG$240:$CG$263,0)),0,1)</f>
        <v>1</v>
      </c>
      <c r="BO35" s="97">
        <f>IF(ISNA(MATCH(BG35,'Overlap Study'!$BU$240:$BU$263,0)),0,1)</f>
        <v>0</v>
      </c>
      <c r="BP35" s="97">
        <f>IF(ISNA(MATCH(BG35,'Overlap Study'!$BJ$240:$BJ$263,0)),0,1)</f>
        <v>0</v>
      </c>
      <c r="BQ35" s="97">
        <f>IF(ISNA(MATCH(BG35,'Overlap Study'!$AZ$240:$AZ$263,0)),0,1)</f>
        <v>0</v>
      </c>
      <c r="BR35" s="97">
        <f>IF(ISNA(MATCH(BG35,'Overlap Study'!$AT$240:$AT$263,0)),0,1)</f>
        <v>1</v>
      </c>
      <c r="BS35" s="97">
        <f>IF(ISNA(MATCH(BG35,'Overlap Study'!$AN$240:$AN$263,0)),0,1)</f>
        <v>0</v>
      </c>
      <c r="BT35" s="106">
        <f>IF(ISNA(MATCH(BG35,'Overlap Study'!$AH$240:$AH$263,0)),0,1)</f>
        <v>0</v>
      </c>
      <c r="BU35" s="110">
        <f>IF(ISNA(MATCH(BG35,'Overlap Study'!$AB$240:$AB$263,0)),0,1)</f>
        <v>1</v>
      </c>
      <c r="BV35" s="97">
        <f>IF(ISNA(MATCH(BG35,'Overlap Study'!$V$240:$V$263,0)),0,1)</f>
        <v>0</v>
      </c>
      <c r="BW35" s="97">
        <f>IF(ISNA(MATCH(BG35,'Overlap Study'!$P$240:$P$263,0)),0,1)</f>
        <v>1</v>
      </c>
      <c r="BX35" s="97"/>
      <c r="BY35" s="106"/>
      <c r="BZ35">
        <f>INDEX($N$2:$O$411,MATCH(BG35,$N$2:$N$411,0),2)</f>
        <v>8</v>
      </c>
      <c r="CC35" s="97"/>
      <c r="CD35" s="485">
        <v>71</v>
      </c>
      <c r="CE35" s="459">
        <f>SUM(CF35:CQ35)</f>
        <v>1</v>
      </c>
      <c r="CF35" s="97">
        <f>IF(ISNA(MATCH(CD35,'Overlap Study'!$FI$323:$FI$400,0)),0,1)</f>
        <v>0</v>
      </c>
      <c r="CG35" s="97">
        <f>IF(ISNA(MATCH(CD35,'Overlap Study'!$ER$323:$ER$400,0)),0,1)</f>
        <v>0</v>
      </c>
      <c r="CH35" s="97">
        <f>IF(ISNA(MATCH(CD35,'Overlap Study'!$EA$186:$EA$240,0)),0,1)</f>
        <v>0</v>
      </c>
      <c r="CI35" s="97">
        <f>IF(ISNA(MATCH(CD35,'Overlap Study'!$DJ$270:$DJ$281,0)),0,1)</f>
        <v>0</v>
      </c>
      <c r="CJ35" s="99">
        <f>IF(ISNA(MATCH(CD35,'Overlap Study'!$CU$270:$CU$281,0)),0,1)</f>
        <v>0</v>
      </c>
      <c r="CK35" s="99">
        <f>IF(ISNA(MATCH(CD35,'Overlap Study'!$CG$270:$CG$281,0)),0,1)</f>
        <v>0</v>
      </c>
      <c r="CL35" s="97">
        <f>IF(ISNA(MATCH(CD35,'Overlap Study'!$BU$270:$BU$281,0)),0,1)</f>
        <v>0</v>
      </c>
      <c r="CM35" s="97">
        <f>IF(ISNA(MATCH(CD35,'Overlap Study'!$BJ$270:$BJ$281,0)),0,1)</f>
        <v>0</v>
      </c>
      <c r="CN35" s="97">
        <f>IF(ISNA(MATCH(CD35,'Overlap Study'!$AZ$270:$AZ$281,0)),0,1)</f>
        <v>0</v>
      </c>
      <c r="CO35" s="97">
        <f>IF(ISNA(MATCH(CD35,'Overlap Study'!$AT$270:$AT$281,0)),0,1)</f>
        <v>1</v>
      </c>
      <c r="CP35" s="97">
        <f>IF(ISNA(MATCH(CD35,'Overlap Study'!$AN$270:$AN$281,0)),0,1)</f>
        <v>0</v>
      </c>
      <c r="CQ35" s="106">
        <f>IF(ISNA(MATCH(CD35,'Overlap Study'!$AH$270:$AH$281,0)),0,1)</f>
        <v>0</v>
      </c>
      <c r="CR35" s="110">
        <f>IF(ISNA(MATCH($CD35,'Overlap Study'!$AB$270:$AB$281,0)),0,1)</f>
        <v>1</v>
      </c>
      <c r="CS35" s="97">
        <f>IF(ISNA(MATCH($CD35,'Overlap Study'!$V$270:$V$281,0)),0,1)</f>
        <v>0</v>
      </c>
      <c r="CT35" s="97">
        <f>IF(ISNA(MATCH($CD35,'Overlap Study'!$P$270:$P$281,0)),0,1)</f>
        <v>1</v>
      </c>
      <c r="CU35" s="97"/>
      <c r="CV35" s="106"/>
      <c r="CW35">
        <f t="shared" si="5"/>
        <v>8</v>
      </c>
      <c r="CX35" s="195"/>
      <c r="CZ35" s="97"/>
      <c r="DA35" s="151"/>
      <c r="DB35" s="99"/>
      <c r="DC35" s="99"/>
      <c r="DD35" s="99"/>
      <c r="DE35" s="195"/>
      <c r="DG35" s="97"/>
      <c r="DH35" s="194">
        <v>610</v>
      </c>
      <c r="DI35" s="105">
        <f>SUM(DJ35:DU35)</f>
        <v>1</v>
      </c>
      <c r="DJ35" s="110">
        <f>IF(ISNA(MATCH(DH35,'Overlap Study'!$FK$323:$FK$340,0)),0,1)</f>
        <v>0</v>
      </c>
      <c r="DK35" s="97">
        <f>IF(ISNA(MATCH(DH35,'Overlap Study'!$ET$323:$ET$340,0)),0,1)</f>
        <v>0</v>
      </c>
      <c r="DL35" s="97">
        <f>IF(ISNA(MATCH(DH35,'Overlap Study'!$EB$186:$EB$200,0)),0,1)</f>
        <v>0</v>
      </c>
      <c r="DM35" s="97">
        <f>IF(ISNA(MATCH(DH35,'Overlap Study'!$DJ$288:$DJ$293,0)),0,1)</f>
        <v>1</v>
      </c>
      <c r="DN35" s="99">
        <f>IF(ISNA(MATCH(DH35,'Overlap Study'!$CU$288:$CU$293,0)),0,1)</f>
        <v>0</v>
      </c>
      <c r="DO35" s="99">
        <f>IF(ISNA(MATCH(DH35,'Overlap Study'!$CG$288:$CG$293,0)),0,1)</f>
        <v>0</v>
      </c>
      <c r="DP35" s="97">
        <f>IF(ISNA(MATCH(DH35,'Overlap Study'!$BU$288:$BU$293,0)),0,1)</f>
        <v>0</v>
      </c>
      <c r="DQ35" s="97">
        <f>IF(ISNA(MATCH(DH35,'Overlap Study'!$BJ$288:$BJ$293,0)),0,1)</f>
        <v>0</v>
      </c>
      <c r="DR35" s="97">
        <f>IF(ISNA(MATCH(DH35,'Overlap Study'!$AZ$288:$AZ$293,0)),0,1)</f>
        <v>0</v>
      </c>
      <c r="DS35" s="97">
        <f>IF(ISNA(MATCH(DH35,'Overlap Study'!$AT$288:$AT$293,0)),0,1)</f>
        <v>0</v>
      </c>
      <c r="DT35" s="97">
        <f>IF(ISNA(MATCH(DH35,'Overlap Study'!$AN$288:$AN$293,0)),0,1)</f>
        <v>0</v>
      </c>
      <c r="DU35" s="106">
        <f>IF(ISNA(MATCH(DH35,'Overlap Study'!$AH$288:$AH$293,0)),0,1)</f>
        <v>0</v>
      </c>
      <c r="DV35" s="97">
        <f>IF(ISNA(MATCH(DH35,'Overlap Study'!$AB$288:$AB$293,0)),0,1)</f>
        <v>0</v>
      </c>
      <c r="DW35" s="97">
        <f>IF(ISNA(MATCH(DH35,'Overlap Study'!$V$288:$V$293,0)),0,1)</f>
        <v>0</v>
      </c>
      <c r="DX35" s="97">
        <f>IF(ISNA(MATCH(DH35,'Overlap Study'!$P$288:$P$293,0)),0,1)</f>
        <v>0</v>
      </c>
      <c r="DY35" s="97"/>
      <c r="DZ35" s="106"/>
    </row>
    <row r="36" spans="1:130" ht="13" x14ac:dyDescent="0.3">
      <c r="A36" s="98"/>
      <c r="C36" s="97"/>
      <c r="E36" s="97"/>
      <c r="F36" s="97"/>
      <c r="L36" s="116">
        <f t="shared" si="2"/>
        <v>35</v>
      </c>
      <c r="M36">
        <f t="shared" si="1"/>
        <v>10</v>
      </c>
      <c r="N36" s="207">
        <v>135</v>
      </c>
      <c r="O36" s="99">
        <f>SUM(P36:AA36)</f>
        <v>7</v>
      </c>
      <c r="P36" s="110">
        <f>IF(ISNA(MATCH(N36,'Overlap Study'!FF$62:FF$317,0)),0,1)</f>
        <v>1</v>
      </c>
      <c r="Q36" s="97">
        <f>IF(ISNA(MATCH(N36,'Overlap Study'!EO$62:EO$317,0)),0,1)</f>
        <v>1</v>
      </c>
      <c r="R36" s="97">
        <f>IF(ISNA(MATCH(N36,'Overlap Study'!DY$62:DY$174,0)),0,1)</f>
        <v>1</v>
      </c>
      <c r="S36" s="97">
        <f>IF(ISNA(MATCH(N36,'Overlap Study'!DJ$62:DJ$157,0)),0,1)</f>
        <v>1</v>
      </c>
      <c r="T36" s="99">
        <f>IF(ISNA(MATCH(N36,'Overlap Study'!CU$62:CU$157,0)),0,1)</f>
        <v>0</v>
      </c>
      <c r="U36" s="99">
        <f>IF(ISNA(MATCH(N36,'Overlap Study'!CG$62:CG$157,0)),0,1)</f>
        <v>0</v>
      </c>
      <c r="V36" s="97">
        <f>IF(ISNA(MATCH(N36,'Overlap Study'!BU$62:BU$157,0)),0,1)</f>
        <v>0</v>
      </c>
      <c r="W36" s="97">
        <f>IF(ISNA(MATCH(N36,'Overlap Study'!BJ$62:BJ$157,0)),0,1)</f>
        <v>1</v>
      </c>
      <c r="X36" s="97">
        <f>IF(ISNA(MATCH($N36,'Overlap Study'!AZ$62:AZ$157,0)),0,1)</f>
        <v>0</v>
      </c>
      <c r="Y36" s="97">
        <f>IF(ISNA(MATCH($N36,'Overlap Study'!AT$62:AT$157,0)),0,1)</f>
        <v>0</v>
      </c>
      <c r="Z36" s="97">
        <f>IF(ISNA(MATCH($N36,'Overlap Study'!AN$62:AN$157,0)),0,1)</f>
        <v>1</v>
      </c>
      <c r="AA36" s="97">
        <f>IF(ISNA(MATCH($N36,'Overlap Study'!AH$62:AH$157,0)),0,1)</f>
        <v>1</v>
      </c>
      <c r="AB36" s="110">
        <f>IF(ISNA(MATCH($N36,'Overlap Study'!AB$62:AB$157,0)),0,1)</f>
        <v>0</v>
      </c>
      <c r="AC36" s="97">
        <f>IF(ISNA(MATCH($N36,'Overlap Study'!V$62:V$157,0)),0,1)</f>
        <v>0</v>
      </c>
      <c r="AD36" s="97">
        <f>IF(ISNA(MATCH($N36,'Overlap Study'!P$62:P$157,0)),0,1)</f>
        <v>1</v>
      </c>
      <c r="AE36" s="97">
        <f>IF(ISNA(MATCH($N36,'Overlap Study'!H$53:H$132,0)),0,1)</f>
        <v>1</v>
      </c>
      <c r="AF36" s="106">
        <f>IF(ISNA(MATCH($N36,'Overlap Study'!B$53:B$100,0)),0,1)</f>
        <v>1</v>
      </c>
      <c r="AH36" s="98"/>
      <c r="AJ36" s="194">
        <v>971</v>
      </c>
      <c r="AK36" s="105">
        <f>SUM(AL36:AW36)</f>
        <v>4</v>
      </c>
      <c r="AL36" s="110">
        <f>IF(ISNA(MATCH($AJ36,'Overlap Study'!$FG$323:$FG$454,0)),0,1)</f>
        <v>1</v>
      </c>
      <c r="AM36" s="97">
        <f>IF(ISNA(MATCH($AJ36,'Overlap Study'!$EP$323:$EP$454,0)),0,1)</f>
        <v>1</v>
      </c>
      <c r="AN36" s="97">
        <f>IF(ISNA(MATCH($AJ36,'Overlap Study'!$DY$186:$DY$245,0)),0,1)</f>
        <v>1</v>
      </c>
      <c r="AO36" s="97">
        <f>IF(ISNA(MATCH($AJ36,'Overlap Study'!$DJ$186:$DJ$233,0)),0,1)</f>
        <v>0</v>
      </c>
      <c r="AP36" s="99">
        <f>IF(ISNA(MATCH($AJ36,'Overlap Study'!$CU$186:$CU$233,0)),0,1)</f>
        <v>0</v>
      </c>
      <c r="AQ36" s="99">
        <f>IF(ISNA(MATCH($AJ36,'Overlap Study'!$CG$186:$CG$233,0)),0,1)</f>
        <v>0</v>
      </c>
      <c r="AR36" s="97">
        <f>IF(ISNA(MATCH($AJ36,'Overlap Study'!$BU$186:$BU$233,0)),0,1)</f>
        <v>0</v>
      </c>
      <c r="AS36" s="97">
        <f>IF(ISNA(MATCH(AJ36,'Overlap Study'!BJ$186:BJ$233,0)),0,1)</f>
        <v>1</v>
      </c>
      <c r="AT36" s="97">
        <f>IF(ISNA(MATCH($AJ36,'Overlap Study'!AZ$186:AZ$233,0)),0,1)</f>
        <v>0</v>
      </c>
      <c r="AU36" s="97">
        <f>IF(ISNA(MATCH($AJ36,'Overlap Study'!AT$186:AT$233,0)),0,1)</f>
        <v>0</v>
      </c>
      <c r="AV36" s="97">
        <f>IF(ISNA(MATCH($AJ36,'Overlap Study'!AN$186:AN$233,0)),0,1)</f>
        <v>0</v>
      </c>
      <c r="AW36" s="106">
        <f>IF(ISNA(MATCH($AJ36,'Overlap Study'!AH$186:AH$233,0)),0,1)</f>
        <v>0</v>
      </c>
      <c r="AX36" s="97">
        <f>IF(ISNA(MATCH(AJ36,'Overlap Study'!$AB$186:$AB$233,0)),0,1)</f>
        <v>0</v>
      </c>
      <c r="AY36" s="97">
        <f>IF(ISNA(MATCH($AJ36,'Overlap Study'!$V$186:$V$233,0)),0,1)</f>
        <v>0</v>
      </c>
      <c r="AZ36" s="97">
        <f>IF(ISNA(MATCH($AJ36,'Overlap Study'!$P$186:$P$233,0)),0,1)</f>
        <v>0</v>
      </c>
      <c r="BA36" s="97"/>
      <c r="BB36" s="106"/>
      <c r="BD36" s="98"/>
      <c r="BF36" s="97"/>
      <c r="BG36" s="142">
        <v>135</v>
      </c>
      <c r="BH36" s="459">
        <f>SUM(BI36:BT36)</f>
        <v>2</v>
      </c>
      <c r="BI36" s="110">
        <f>IF(ISNA(MATCH($BG36,'Overlap Study'!$FH$323:$FH$400,0)),0,1)</f>
        <v>0</v>
      </c>
      <c r="BJ36" s="97">
        <f>IF(ISNA(MATCH($BG36,'Overlap Study'!$EQ$323:$EQ$400,0)),0,1)</f>
        <v>0</v>
      </c>
      <c r="BK36" s="97">
        <f>IF(ISNA(MATCH($BG36,'Overlap Study'!$DZ$186:$DZ$240,0)),0,1)</f>
        <v>0</v>
      </c>
      <c r="BL36" s="97">
        <f>IF(ISNA(MATCH(BG36,'Overlap Study'!$DJ$240:$DJ$263,0)),0,1)</f>
        <v>0</v>
      </c>
      <c r="BM36" s="99">
        <f>IF(ISNA(MATCH(BG36,'Overlap Study'!$CU$240:$CU$263,0)),0,1)</f>
        <v>0</v>
      </c>
      <c r="BN36" s="99">
        <f>IF(ISNA(MATCH(BG36,'Overlap Study'!$CG$240:$CG$263,0)),0,1)</f>
        <v>0</v>
      </c>
      <c r="BO36" s="97">
        <f>IF(ISNA(MATCH(BG36,'Overlap Study'!$BU$240:$BU$263,0)),0,1)</f>
        <v>0</v>
      </c>
      <c r="BP36" s="97">
        <f>IF(ISNA(MATCH(BG36,'Overlap Study'!$BJ$240:$BJ$263,0)),0,1)</f>
        <v>1</v>
      </c>
      <c r="BQ36" s="97">
        <f>IF(ISNA(MATCH(BG36,'Overlap Study'!$AZ$240:$AZ$263,0)),0,1)</f>
        <v>0</v>
      </c>
      <c r="BR36" s="97">
        <f>IF(ISNA(MATCH(BG36,'Overlap Study'!$AT$240:$AT$263,0)),0,1)</f>
        <v>0</v>
      </c>
      <c r="BS36" s="97">
        <f>IF(ISNA(MATCH(BG36,'Overlap Study'!$AN$240:$AN$263,0)),0,1)</f>
        <v>0</v>
      </c>
      <c r="BT36" s="106">
        <f>IF(ISNA(MATCH(BG36,'Overlap Study'!$AH$240:$AH$263,0)),0,1)</f>
        <v>1</v>
      </c>
      <c r="BU36" s="110">
        <f>IF(ISNA(MATCH(BG36,'Overlap Study'!$AB$240:$AB$263,0)),0,1)</f>
        <v>0</v>
      </c>
      <c r="BV36" s="97">
        <f>IF(ISNA(MATCH(BG36,'Overlap Study'!$V$240:$V$263,0)),0,1)</f>
        <v>0</v>
      </c>
      <c r="BW36" s="97">
        <f>IF(ISNA(MATCH(BG36,'Overlap Study'!$P$240:$P$263,0)),0,1)</f>
        <v>0</v>
      </c>
      <c r="BX36" s="97"/>
      <c r="BY36" s="106"/>
      <c r="BZ36">
        <f>INDEX($N$2:$O$411,MATCH(BG36,$N$2:$N$411,0),2)</f>
        <v>7</v>
      </c>
      <c r="CC36" s="97"/>
      <c r="CD36" s="486">
        <v>74</v>
      </c>
      <c r="CE36" s="459">
        <f>SUM(CF36:CQ36)</f>
        <v>1</v>
      </c>
      <c r="CF36" s="97">
        <f>IF(ISNA(MATCH(CD36,'Overlap Study'!$FI$323:$FI$400,0)),0,1)</f>
        <v>0</v>
      </c>
      <c r="CG36" s="97">
        <f>IF(ISNA(MATCH(CD36,'Overlap Study'!$ER$323:$ER$400,0)),0,1)</f>
        <v>0</v>
      </c>
      <c r="CH36" s="97">
        <f>IF(ISNA(MATCH(CD36,'Overlap Study'!$EA$186:$EA$240,0)),0,1)</f>
        <v>1</v>
      </c>
      <c r="CI36" s="97">
        <f>IF(ISNA(MATCH(CD36,'Overlap Study'!$DJ$270:$DJ$281,0)),0,1)</f>
        <v>0</v>
      </c>
      <c r="CJ36" s="99">
        <f>IF(ISNA(MATCH(CD36,'Overlap Study'!$CU$270:$CU$281,0)),0,1)</f>
        <v>0</v>
      </c>
      <c r="CK36" s="99">
        <f>IF(ISNA(MATCH(CD36,'Overlap Study'!$CG$270:$CG$281,0)),0,1)</f>
        <v>0</v>
      </c>
      <c r="CL36" s="97">
        <f>IF(ISNA(MATCH(CD36,'Overlap Study'!$BU$270:$BU$281,0)),0,1)</f>
        <v>0</v>
      </c>
      <c r="CM36" s="97">
        <f>IF(ISNA(MATCH(CD36,'Overlap Study'!$BJ$270:$BJ$281,0)),0,1)</f>
        <v>0</v>
      </c>
      <c r="CN36" s="97">
        <f>IF(ISNA(MATCH(CD36,'Overlap Study'!$AZ$270:$AZ$281,0)),0,1)</f>
        <v>0</v>
      </c>
      <c r="CO36" s="97">
        <f>IF(ISNA(MATCH(CD36,'Overlap Study'!$AT$270:$AT$281,0)),0,1)</f>
        <v>0</v>
      </c>
      <c r="CP36" s="97">
        <f>IF(ISNA(MATCH(CD36,'Overlap Study'!$AN$270:$AN$281,0)),0,1)</f>
        <v>0</v>
      </c>
      <c r="CQ36" s="106">
        <f>IF(ISNA(MATCH(CD36,'Overlap Study'!$AH$270:$AH$281,0)),0,1)</f>
        <v>0</v>
      </c>
      <c r="CR36" s="110">
        <f>IF(ISNA(MATCH($CD36,'Overlap Study'!$AB$270:$AB$281,0)),0,1)</f>
        <v>0</v>
      </c>
      <c r="CS36" s="97">
        <f>IF(ISNA(MATCH($CD36,'Overlap Study'!$V$270:$V$281,0)),0,1)</f>
        <v>0</v>
      </c>
      <c r="CT36" s="97">
        <f>IF(ISNA(MATCH($CD36,'Overlap Study'!$P$270:$P$281,0)),0,1)</f>
        <v>0</v>
      </c>
      <c r="CU36" s="97"/>
      <c r="CV36" s="106"/>
      <c r="CW36">
        <f t="shared" si="5"/>
        <v>4</v>
      </c>
      <c r="CX36" s="195"/>
      <c r="CZ36" s="97"/>
      <c r="DA36" s="98"/>
      <c r="DB36" s="99"/>
      <c r="DC36" s="99"/>
      <c r="DD36" s="99"/>
      <c r="DE36" s="195"/>
      <c r="DG36" s="97"/>
      <c r="DH36" s="162">
        <v>781</v>
      </c>
      <c r="DI36" s="105">
        <f>SUM(DJ36:DU36)</f>
        <v>1</v>
      </c>
      <c r="DJ36" s="110">
        <f>IF(ISNA(MATCH(DH36,'Overlap Study'!$FK$323:$FK$340,0)),0,1)</f>
        <v>0</v>
      </c>
      <c r="DK36" s="97">
        <f>IF(ISNA(MATCH(DH36,'Overlap Study'!$ET$323:$ET$340,0)),0,1)</f>
        <v>0</v>
      </c>
      <c r="DL36" s="97">
        <f>IF(ISNA(MATCH(DH36,'Overlap Study'!$EB$186:$EB$200,0)),0,1)</f>
        <v>0</v>
      </c>
      <c r="DM36" s="97">
        <f>IF(ISNA(MATCH(DH36,'Overlap Study'!$DJ$288:$DJ$293,0)),0,1)</f>
        <v>0</v>
      </c>
      <c r="DN36" s="99">
        <f>IF(ISNA(MATCH(DH36,'Overlap Study'!$CU$288:$CU$293,0)),0,1)</f>
        <v>0</v>
      </c>
      <c r="DO36" s="99">
        <f>IF(ISNA(MATCH(DH36,'Overlap Study'!$CG$288:$CG$293,0)),0,1)</f>
        <v>1</v>
      </c>
      <c r="DP36" s="97">
        <f>IF(ISNA(MATCH(DH36,'Overlap Study'!$BU$288:$BU$293,0)),0,1)</f>
        <v>0</v>
      </c>
      <c r="DQ36" s="97">
        <f>IF(ISNA(MATCH(DH36,'Overlap Study'!$BJ$288:$BJ$293,0)),0,1)</f>
        <v>0</v>
      </c>
      <c r="DR36" s="97">
        <f>IF(ISNA(MATCH(DH36,'Overlap Study'!$AZ$288:$AZ$293,0)),0,1)</f>
        <v>0</v>
      </c>
      <c r="DS36" s="97">
        <f>IF(ISNA(MATCH(DH36,'Overlap Study'!$AT$288:$AT$293,0)),0,1)</f>
        <v>0</v>
      </c>
      <c r="DT36" s="97">
        <f>IF(ISNA(MATCH(DH36,'Overlap Study'!$AN$288:$AN$293,0)),0,1)</f>
        <v>0</v>
      </c>
      <c r="DU36" s="106">
        <f>IF(ISNA(MATCH(DH36,'Overlap Study'!$AH$288:$AH$293,0)),0,1)</f>
        <v>0</v>
      </c>
      <c r="DV36" s="97">
        <f>IF(ISNA(MATCH(DH36,'Overlap Study'!$AB$288:$AB$293,0)),0,1)</f>
        <v>0</v>
      </c>
      <c r="DW36" s="97">
        <f>IF(ISNA(MATCH(DH36,'Overlap Study'!$V$288:$V$293,0)),0,1)</f>
        <v>0</v>
      </c>
      <c r="DX36" s="97">
        <f>IF(ISNA(MATCH(DH36,'Overlap Study'!$P$288:$P$293,0)),0,1)</f>
        <v>0</v>
      </c>
      <c r="DY36" s="195"/>
      <c r="DZ36" s="196"/>
    </row>
    <row r="37" spans="1:130" ht="13" x14ac:dyDescent="0.3">
      <c r="A37" s="98"/>
      <c r="C37" s="97"/>
      <c r="L37" s="116">
        <f t="shared" si="2"/>
        <v>36</v>
      </c>
      <c r="M37">
        <f t="shared" si="1"/>
        <v>8</v>
      </c>
      <c r="N37" s="493">
        <v>245</v>
      </c>
      <c r="O37" s="99">
        <f>SUM(P37:AA37)</f>
        <v>7</v>
      </c>
      <c r="P37" s="110">
        <f>IF(ISNA(MATCH(N37,'Overlap Study'!FF$62:FF$317,0)),0,1)</f>
        <v>1</v>
      </c>
      <c r="Q37" s="97">
        <f>IF(ISNA(MATCH(N37,'Overlap Study'!EO$62:EO$317,0)),0,1)</f>
        <v>1</v>
      </c>
      <c r="R37" s="97">
        <f>IF(ISNA(MATCH(N37,'Overlap Study'!DY$62:DY$174,0)),0,1)</f>
        <v>0</v>
      </c>
      <c r="S37" s="97">
        <f>IF(ISNA(MATCH(N37,'Overlap Study'!DJ$62:DJ$157,0)),0,1)</f>
        <v>1</v>
      </c>
      <c r="T37" s="99">
        <f>IF(ISNA(MATCH(N37,'Overlap Study'!CU$62:CU$157,0)),0,1)</f>
        <v>1</v>
      </c>
      <c r="U37" s="99">
        <f>IF(ISNA(MATCH(N37,'Overlap Study'!CG$62:CG$157,0)),0,1)</f>
        <v>1</v>
      </c>
      <c r="V37" s="97">
        <f>IF(ISNA(MATCH(N37,'Overlap Study'!BU$62:BU$157,0)),0,1)</f>
        <v>0</v>
      </c>
      <c r="W37" s="97">
        <f>IF(ISNA(MATCH(N37,'Overlap Study'!BJ$62:BJ$157,0)),0,1)</f>
        <v>1</v>
      </c>
      <c r="X37" s="97">
        <f>IF(ISNA(MATCH($N37,'Overlap Study'!AZ$62:AZ$157,0)),0,1)</f>
        <v>0</v>
      </c>
      <c r="Y37" s="97">
        <f>IF(ISNA(MATCH($N37,'Overlap Study'!AT$62:AT$157,0)),0,1)</f>
        <v>0</v>
      </c>
      <c r="Z37" s="97">
        <f>IF(ISNA(MATCH($N37,'Overlap Study'!AN$62:AN$157,0)),0,1)</f>
        <v>0</v>
      </c>
      <c r="AA37" s="97">
        <f>IF(ISNA(MATCH($N37,'Overlap Study'!AH$62:AH$157,0)),0,1)</f>
        <v>1</v>
      </c>
      <c r="AB37" s="110">
        <f>IF(ISNA(MATCH($N37,'Overlap Study'!AB$62:AB$157,0)),0,1)</f>
        <v>0</v>
      </c>
      <c r="AC37" s="97">
        <f>IF(ISNA(MATCH($N37,'Overlap Study'!V$62:V$157,0)),0,1)</f>
        <v>1</v>
      </c>
      <c r="AD37" s="97">
        <f>IF(ISNA(MATCH($N37,'Overlap Study'!P$62:P$157,0)),0,1)</f>
        <v>0</v>
      </c>
      <c r="AE37" s="97">
        <f>IF(ISNA(MATCH($N37,'Overlap Study'!H$53:H$132,0)),0,1)</f>
        <v>0</v>
      </c>
      <c r="AF37" s="106">
        <f>IF(ISNA(MATCH($N37,'Overlap Study'!B$53:B$100,0)),0,1)</f>
        <v>0</v>
      </c>
      <c r="AH37" s="98"/>
      <c r="AJ37" s="194">
        <v>973</v>
      </c>
      <c r="AK37" s="105">
        <f>SUM(AL37:AW37)</f>
        <v>4</v>
      </c>
      <c r="AL37" s="110">
        <f>IF(ISNA(MATCH($AJ37,'Overlap Study'!$FG$323:$FG$454,0)),0,1)</f>
        <v>1</v>
      </c>
      <c r="AM37" s="97">
        <f>IF(ISNA(MATCH($AJ37,'Overlap Study'!$EP$323:$EP$454,0)),0,1)</f>
        <v>0</v>
      </c>
      <c r="AN37" s="97">
        <f>IF(ISNA(MATCH($AJ37,'Overlap Study'!$DY$186:$DY$245,0)),0,1)</f>
        <v>1</v>
      </c>
      <c r="AO37" s="97">
        <f>IF(ISNA(MATCH($AJ37,'Overlap Study'!$DJ$186:$DJ$233,0)),0,1)</f>
        <v>0</v>
      </c>
      <c r="AP37" s="99">
        <f>IF(ISNA(MATCH($AJ37,'Overlap Study'!$CU$186:$CU$233,0)),0,1)</f>
        <v>0</v>
      </c>
      <c r="AQ37" s="99">
        <f>IF(ISNA(MATCH($AJ37,'Overlap Study'!$CG$186:$CG$233,0)),0,1)</f>
        <v>1</v>
      </c>
      <c r="AR37" s="97">
        <f>IF(ISNA(MATCH($AJ37,'Overlap Study'!$BU$186:$BU$233,0)),0,1)</f>
        <v>0</v>
      </c>
      <c r="AS37" s="97">
        <f>IF(ISNA(MATCH(AJ37,'Overlap Study'!BJ$186:BJ$233,0)),0,1)</f>
        <v>1</v>
      </c>
      <c r="AT37" s="97">
        <f>IF(ISNA(MATCH($AJ37,'Overlap Study'!AZ$186:AZ$233,0)),0,1)</f>
        <v>0</v>
      </c>
      <c r="AU37" s="97">
        <f>IF(ISNA(MATCH($AJ37,'Overlap Study'!AT$186:AT$233,0)),0,1)</f>
        <v>0</v>
      </c>
      <c r="AV37" s="97">
        <f>IF(ISNA(MATCH($AJ37,'Overlap Study'!AN$186:AN$233,0)),0,1)</f>
        <v>0</v>
      </c>
      <c r="AW37" s="106">
        <f>IF(ISNA(MATCH($AJ37,'Overlap Study'!AH$186:AH$233,0)),0,1)</f>
        <v>0</v>
      </c>
      <c r="AX37" s="97">
        <f>IF(ISNA(MATCH(AJ37,'Overlap Study'!$AB$186:$AB$233,0)),0,1)</f>
        <v>0</v>
      </c>
      <c r="AY37" s="97">
        <f>IF(ISNA(MATCH($AJ37,'Overlap Study'!$V$186:$V$233,0)),0,1)</f>
        <v>0</v>
      </c>
      <c r="AZ37" s="97">
        <f>IF(ISNA(MATCH($AJ37,'Overlap Study'!$P$186:$P$233,0)),0,1)</f>
        <v>0</v>
      </c>
      <c r="BA37" s="97"/>
      <c r="BB37" s="106"/>
      <c r="BD37" s="98"/>
      <c r="BF37" s="97"/>
      <c r="BG37" s="131">
        <v>175</v>
      </c>
      <c r="BH37" s="459">
        <f>SUM(BI37:BT37)</f>
        <v>2</v>
      </c>
      <c r="BI37" s="110">
        <f>IF(ISNA(MATCH($BG37,'Overlap Study'!$FH$323:$FH$400,0)),0,1)</f>
        <v>0</v>
      </c>
      <c r="BJ37" s="97">
        <f>IF(ISNA(MATCH($BG37,'Overlap Study'!$EQ$323:$EQ$400,0)),0,1)</f>
        <v>0</v>
      </c>
      <c r="BK37" s="97">
        <f>IF(ISNA(MATCH($BG37,'Overlap Study'!$DZ$186:$DZ$240,0)),0,1)</f>
        <v>1</v>
      </c>
      <c r="BL37" s="97">
        <f>IF(ISNA(MATCH(BG37,'Overlap Study'!$DJ$240:$DJ$263,0)),0,1)</f>
        <v>0</v>
      </c>
      <c r="BM37" s="99">
        <f>IF(ISNA(MATCH(BG37,'Overlap Study'!$CU$240:$CU$263,0)),0,1)</f>
        <v>0</v>
      </c>
      <c r="BN37" s="99">
        <f>IF(ISNA(MATCH(BG37,'Overlap Study'!$CG$240:$CG$263,0)),0,1)</f>
        <v>0</v>
      </c>
      <c r="BO37" s="97">
        <f>IF(ISNA(MATCH(BG37,'Overlap Study'!$BU$240:$BU$263,0)),0,1)</f>
        <v>0</v>
      </c>
      <c r="BP37" s="97">
        <f>IF(ISNA(MATCH(BG37,'Overlap Study'!$BJ$240:$BJ$263,0)),0,1)</f>
        <v>0</v>
      </c>
      <c r="BQ37" s="97">
        <f>IF(ISNA(MATCH(BG37,'Overlap Study'!$AZ$240:$AZ$263,0)),0,1)</f>
        <v>0</v>
      </c>
      <c r="BR37" s="97">
        <f>IF(ISNA(MATCH(BG37,'Overlap Study'!$AT$240:$AT$263,0)),0,1)</f>
        <v>0</v>
      </c>
      <c r="BS37" s="97">
        <f>IF(ISNA(MATCH(BG37,'Overlap Study'!$AN$240:$AN$263,0)),0,1)</f>
        <v>0</v>
      </c>
      <c r="BT37" s="106">
        <f>IF(ISNA(MATCH(BG37,'Overlap Study'!$AH$240:$AH$263,0)),0,1)</f>
        <v>1</v>
      </c>
      <c r="BU37" s="110">
        <f>IF(ISNA(MATCH(BG37,'Overlap Study'!$AB$240:$AB$263,0)),0,1)</f>
        <v>1</v>
      </c>
      <c r="BV37" s="97">
        <f>IF(ISNA(MATCH(BG37,'Overlap Study'!$V$240:$V$263,0)),0,1)</f>
        <v>1</v>
      </c>
      <c r="BW37" s="97">
        <f>IF(ISNA(MATCH(BG37,'Overlap Study'!$P$240:$P$263,0)),0,1)</f>
        <v>0</v>
      </c>
      <c r="BX37" s="97"/>
      <c r="BY37" s="106"/>
      <c r="BZ37">
        <f>INDEX($N$2:$O$411,MATCH(BG37,$N$2:$N$411,0),2)</f>
        <v>11</v>
      </c>
      <c r="CC37" s="97"/>
      <c r="CD37" s="485">
        <v>108</v>
      </c>
      <c r="CE37" s="459">
        <f>SUM(CF37:CQ37)</f>
        <v>1</v>
      </c>
      <c r="CF37" s="97">
        <f>IF(ISNA(MATCH(CD37,'Overlap Study'!$FI$323:$FI$400,0)),0,1)</f>
        <v>0</v>
      </c>
      <c r="CG37" s="97">
        <f>IF(ISNA(MATCH(CD37,'Overlap Study'!$ER$323:$ER$400,0)),0,1)</f>
        <v>0</v>
      </c>
      <c r="CH37" s="97">
        <f>IF(ISNA(MATCH(CD37,'Overlap Study'!$EA$186:$EA$240,0)),0,1)</f>
        <v>0</v>
      </c>
      <c r="CI37" s="97">
        <f>IF(ISNA(MATCH(CD37,'Overlap Study'!$DJ$270:$DJ$281,0)),0,1)</f>
        <v>0</v>
      </c>
      <c r="CJ37" s="99">
        <f>IF(ISNA(MATCH(CD37,'Overlap Study'!$CU$270:$CU$281,0)),0,1)</f>
        <v>0</v>
      </c>
      <c r="CK37" s="99">
        <f>IF(ISNA(MATCH(CD37,'Overlap Study'!$CG$270:$CG$281,0)),0,1)</f>
        <v>0</v>
      </c>
      <c r="CL37" s="97">
        <f>IF(ISNA(MATCH(CD37,'Overlap Study'!$BU$270:$BU$281,0)),0,1)</f>
        <v>0</v>
      </c>
      <c r="CM37" s="97">
        <f>IF(ISNA(MATCH(CD37,'Overlap Study'!$BJ$270:$BJ$281,0)),0,1)</f>
        <v>0</v>
      </c>
      <c r="CN37" s="97">
        <f>IF(ISNA(MATCH(CD37,'Overlap Study'!$AZ$270:$AZ$281,0)),0,1)</f>
        <v>0</v>
      </c>
      <c r="CO37" s="97">
        <f>IF(ISNA(MATCH(CD37,'Overlap Study'!$AT$270:$AT$281,0)),0,1)</f>
        <v>0</v>
      </c>
      <c r="CP37" s="97">
        <f>IF(ISNA(MATCH(CD37,'Overlap Study'!$AN$270:$AN$281,0)),0,1)</f>
        <v>0</v>
      </c>
      <c r="CQ37" s="106">
        <f>IF(ISNA(MATCH(CD37,'Overlap Study'!$AH$270:$AH$281,0)),0,1)</f>
        <v>1</v>
      </c>
      <c r="CR37" s="110">
        <f>IF(ISNA(MATCH($CD37,'Overlap Study'!$AB$270:$AB$281,0)),0,1)</f>
        <v>0</v>
      </c>
      <c r="CS37" s="97">
        <f>IF(ISNA(MATCH($CD37,'Overlap Study'!$V$270:$V$281,0)),0,1)</f>
        <v>0</v>
      </c>
      <c r="CT37" s="97">
        <f>IF(ISNA(MATCH($CD37,'Overlap Study'!$P$270:$P$281,0)),0,1)</f>
        <v>0</v>
      </c>
      <c r="CU37" s="97"/>
      <c r="CV37" s="106"/>
      <c r="CW37">
        <f t="shared" si="5"/>
        <v>3</v>
      </c>
      <c r="CZ37" s="97"/>
      <c r="DA37" s="98"/>
      <c r="DB37" s="99"/>
      <c r="DC37" s="99"/>
      <c r="DD37" s="99"/>
      <c r="DG37" s="97"/>
      <c r="DH37" s="162">
        <v>968</v>
      </c>
      <c r="DI37" s="105">
        <f>SUM(DJ37:DU37)</f>
        <v>1</v>
      </c>
      <c r="DJ37" s="110">
        <f>IF(ISNA(MATCH(DH37,'Overlap Study'!$FK$323:$FK$340,0)),0,1)</f>
        <v>0</v>
      </c>
      <c r="DK37" s="97">
        <f>IF(ISNA(MATCH(DH37,'Overlap Study'!$ET$323:$ET$340,0)),0,1)</f>
        <v>0</v>
      </c>
      <c r="DL37" s="97">
        <f>IF(ISNA(MATCH(DH37,'Overlap Study'!$EB$186:$EB$200,0)),0,1)</f>
        <v>0</v>
      </c>
      <c r="DM37" s="97">
        <f>IF(ISNA(MATCH(DH37,'Overlap Study'!$DJ$288:$DJ$293,0)),0,1)</f>
        <v>0</v>
      </c>
      <c r="DN37" s="99">
        <f>IF(ISNA(MATCH(DH37,'Overlap Study'!$CU$288:$CU$293,0)),0,1)</f>
        <v>0</v>
      </c>
      <c r="DO37" s="99">
        <f>IF(ISNA(MATCH(DH37,'Overlap Study'!$CG$288:$CG$293,0)),0,1)</f>
        <v>0</v>
      </c>
      <c r="DP37" s="97">
        <f>IF(ISNA(MATCH(DH37,'Overlap Study'!$BU$288:$BU$293,0)),0,1)</f>
        <v>0</v>
      </c>
      <c r="DQ37" s="97">
        <f>IF(ISNA(MATCH(DH37,'Overlap Study'!$BJ$288:$BJ$293,0)),0,1)</f>
        <v>0</v>
      </c>
      <c r="DR37" s="97">
        <f>IF(ISNA(MATCH(DH37,'Overlap Study'!$AZ$288:$AZ$293,0)),0,1)</f>
        <v>0</v>
      </c>
      <c r="DS37" s="97">
        <f>IF(ISNA(MATCH(DH37,'Overlap Study'!$AT$288:$AT$293,0)),0,1)</f>
        <v>0</v>
      </c>
      <c r="DT37" s="97">
        <f>IF(ISNA(MATCH(DH37,'Overlap Study'!$AN$288:$AN$293,0)),0,1)</f>
        <v>1</v>
      </c>
      <c r="DU37" s="106">
        <f>IF(ISNA(MATCH(DH37,'Overlap Study'!$AH$288:$AH$293,0)),0,1)</f>
        <v>0</v>
      </c>
      <c r="DV37" s="97">
        <f>IF(ISNA(MATCH(DH37,'Overlap Study'!$AB$288:$AB$293,0)),0,1)</f>
        <v>0</v>
      </c>
      <c r="DW37" s="97">
        <f>IF(ISNA(MATCH(DH37,'Overlap Study'!$V$288:$V$293,0)),0,1)</f>
        <v>0</v>
      </c>
      <c r="DX37" s="97">
        <f>IF(ISNA(MATCH(DH37,'Overlap Study'!$P$288:$P$293,0)),0,1)</f>
        <v>0</v>
      </c>
      <c r="DY37" s="195"/>
      <c r="DZ37" s="196"/>
    </row>
    <row r="38" spans="1:130" ht="13" x14ac:dyDescent="0.3">
      <c r="A38" s="98"/>
      <c r="C38" s="97"/>
      <c r="L38" s="116">
        <f t="shared" si="2"/>
        <v>37</v>
      </c>
      <c r="M38">
        <f t="shared" si="1"/>
        <v>8</v>
      </c>
      <c r="N38" s="207">
        <v>359</v>
      </c>
      <c r="O38" s="99">
        <f>SUM(P38:AA38)</f>
        <v>7</v>
      </c>
      <c r="P38" s="110">
        <f>IF(ISNA(MATCH(N38,'Overlap Study'!FF$62:FF$317,0)),0,1)</f>
        <v>1</v>
      </c>
      <c r="Q38" s="97">
        <f>IF(ISNA(MATCH(N38,'Overlap Study'!EO$62:EO$317,0)),0,1)</f>
        <v>1</v>
      </c>
      <c r="R38" s="97">
        <f>IF(ISNA(MATCH(N38,'Overlap Study'!DY$62:DY$174,0)),0,1)</f>
        <v>1</v>
      </c>
      <c r="S38" s="97">
        <f>IF(ISNA(MATCH(N38,'Overlap Study'!DJ$62:DJ$157,0)),0,1)</f>
        <v>1</v>
      </c>
      <c r="T38" s="99">
        <f>IF(ISNA(MATCH(N38,'Overlap Study'!CU$62:CU$157,0)),0,1)</f>
        <v>1</v>
      </c>
      <c r="U38" s="99">
        <f>IF(ISNA(MATCH(N38,'Overlap Study'!CG$62:CG$157,0)),0,1)</f>
        <v>0</v>
      </c>
      <c r="V38" s="97">
        <f>IF(ISNA(MATCH(N38,'Overlap Study'!BU$62:BU$157,0)),0,1)</f>
        <v>1</v>
      </c>
      <c r="W38" s="97">
        <f>IF(ISNA(MATCH(N38,'Overlap Study'!BJ$62:BJ$157,0)),0,1)</f>
        <v>0</v>
      </c>
      <c r="X38" s="97">
        <f>IF(ISNA(MATCH($N38,'Overlap Study'!AZ$62:AZ$157,0)),0,1)</f>
        <v>1</v>
      </c>
      <c r="Y38" s="97">
        <f>IF(ISNA(MATCH($N38,'Overlap Study'!AT$62:AT$157,0)),0,1)</f>
        <v>0</v>
      </c>
      <c r="Z38" s="97">
        <f>IF(ISNA(MATCH($N38,'Overlap Study'!AN$62:AN$157,0)),0,1)</f>
        <v>0</v>
      </c>
      <c r="AA38" s="97">
        <f>IF(ISNA(MATCH($N38,'Overlap Study'!AH$62:AH$157,0)),0,1)</f>
        <v>0</v>
      </c>
      <c r="AB38" s="110">
        <f>IF(ISNA(MATCH($N38,'Overlap Study'!AB$62:AB$157,0)),0,1)</f>
        <v>0</v>
      </c>
      <c r="AC38" s="97">
        <f>IF(ISNA(MATCH($N38,'Overlap Study'!V$62:V$157,0)),0,1)</f>
        <v>1</v>
      </c>
      <c r="AD38" s="97">
        <f>IF(ISNA(MATCH($N38,'Overlap Study'!P$62:P$157,0)),0,1)</f>
        <v>0</v>
      </c>
      <c r="AE38" s="97">
        <f>IF(ISNA(MATCH($N38,'Overlap Study'!H$53:H$132,0)),0,1)</f>
        <v>0</v>
      </c>
      <c r="AF38" s="106">
        <f>IF(ISNA(MATCH($N38,'Overlap Study'!B$53:B$100,0)),0,1)</f>
        <v>0</v>
      </c>
      <c r="AH38" s="98"/>
      <c r="AJ38" s="194">
        <v>1024</v>
      </c>
      <c r="AK38" s="105">
        <f>SUM(AL38:AW38)</f>
        <v>4</v>
      </c>
      <c r="AL38" s="110">
        <f>IF(ISNA(MATCH($AJ38,'Overlap Study'!$FG$323:$FG$454,0)),0,1)</f>
        <v>1</v>
      </c>
      <c r="AM38" s="97">
        <f>IF(ISNA(MATCH($AJ38,'Overlap Study'!$EP$323:$EP$454,0)),0,1)</f>
        <v>1</v>
      </c>
      <c r="AN38" s="97">
        <f>IF(ISNA(MATCH($AJ38,'Overlap Study'!$DY$186:$DY$245,0)),0,1)</f>
        <v>0</v>
      </c>
      <c r="AO38" s="97">
        <f>IF(ISNA(MATCH($AJ38,'Overlap Study'!$DJ$186:$DJ$233,0)),0,1)</f>
        <v>0</v>
      </c>
      <c r="AP38" s="99">
        <f>IF(ISNA(MATCH($AJ38,'Overlap Study'!$CU$186:$CU$233,0)),0,1)</f>
        <v>0</v>
      </c>
      <c r="AQ38" s="99">
        <f>IF(ISNA(MATCH($AJ38,'Overlap Study'!$CG$186:$CG$233,0)),0,1)</f>
        <v>0</v>
      </c>
      <c r="AR38" s="97">
        <f>IF(ISNA(MATCH($AJ38,'Overlap Study'!$BU$186:$BU$233,0)),0,1)</f>
        <v>0</v>
      </c>
      <c r="AS38" s="97">
        <f>IF(ISNA(MATCH(AJ38,'Overlap Study'!BJ$186:BJ$233,0)),0,1)</f>
        <v>0</v>
      </c>
      <c r="AT38" s="97">
        <f>IF(ISNA(MATCH($AJ38,'Overlap Study'!AZ$186:AZ$233,0)),0,1)</f>
        <v>1</v>
      </c>
      <c r="AU38" s="97">
        <f>IF(ISNA(MATCH($AJ38,'Overlap Study'!AT$186:AT$233,0)),0,1)</f>
        <v>0</v>
      </c>
      <c r="AV38" s="97">
        <f>IF(ISNA(MATCH($AJ38,'Overlap Study'!AN$186:AN$233,0)),0,1)</f>
        <v>0</v>
      </c>
      <c r="AW38" s="106">
        <f>IF(ISNA(MATCH($AJ38,'Overlap Study'!AH$186:AH$233,0)),0,1)</f>
        <v>1</v>
      </c>
      <c r="AX38" s="97">
        <f>IF(ISNA(MATCH(AJ38,'Overlap Study'!$AB$186:$AB$233,0)),0,1)</f>
        <v>0</v>
      </c>
      <c r="AY38" s="97">
        <f>IF(ISNA(MATCH($AJ38,'Overlap Study'!$V$186:$V$233,0)),0,1)</f>
        <v>0</v>
      </c>
      <c r="AZ38" s="97">
        <f>IF(ISNA(MATCH($AJ38,'Overlap Study'!$P$186:$P$233,0)),0,1)</f>
        <v>0</v>
      </c>
      <c r="BA38" s="97"/>
      <c r="BB38" s="106"/>
      <c r="BD38" s="98"/>
      <c r="BF38" s="97"/>
      <c r="BG38" s="131">
        <v>179</v>
      </c>
      <c r="BH38" s="459">
        <f>SUM(BI38:BT38)</f>
        <v>2</v>
      </c>
      <c r="BI38" s="110">
        <f>IF(ISNA(MATCH($BG38,'Overlap Study'!$FH$323:$FH$400,0)),0,1)</f>
        <v>0</v>
      </c>
      <c r="BJ38" s="97">
        <f>IF(ISNA(MATCH($BG38,'Overlap Study'!$EQ$323:$EQ$400,0)),0,1)</f>
        <v>0</v>
      </c>
      <c r="BK38" s="97">
        <f>IF(ISNA(MATCH($BG38,'Overlap Study'!$DZ$186:$DZ$240,0)),0,1)</f>
        <v>0</v>
      </c>
      <c r="BL38" s="97">
        <f>IF(ISNA(MATCH(BG38,'Overlap Study'!$DJ$240:$DJ$263,0)),0,1)</f>
        <v>0</v>
      </c>
      <c r="BM38" s="99">
        <f>IF(ISNA(MATCH(BG38,'Overlap Study'!$CU$240:$CU$263,0)),0,1)</f>
        <v>0</v>
      </c>
      <c r="BN38" s="99">
        <f>IF(ISNA(MATCH(BG38,'Overlap Study'!$CG$240:$CG$263,0)),0,1)</f>
        <v>0</v>
      </c>
      <c r="BO38" s="97">
        <f>IF(ISNA(MATCH(BG38,'Overlap Study'!$BU$240:$BU$263,0)),0,1)</f>
        <v>0</v>
      </c>
      <c r="BP38" s="97">
        <f>IF(ISNA(MATCH(BG38,'Overlap Study'!$BJ$240:$BJ$263,0)),0,1)</f>
        <v>0</v>
      </c>
      <c r="BQ38" s="97">
        <f>IF(ISNA(MATCH(BG38,'Overlap Study'!$AZ$240:$AZ$263,0)),0,1)</f>
        <v>0</v>
      </c>
      <c r="BR38" s="97">
        <f>IF(ISNA(MATCH(BG38,'Overlap Study'!$AT$240:$AT$263,0)),0,1)</f>
        <v>1</v>
      </c>
      <c r="BS38" s="97">
        <f>IF(ISNA(MATCH(BG38,'Overlap Study'!$AN$240:$AN$263,0)),0,1)</f>
        <v>0</v>
      </c>
      <c r="BT38" s="106">
        <f>IF(ISNA(MATCH(BG38,'Overlap Study'!$AH$240:$AH$263,0)),0,1)</f>
        <v>1</v>
      </c>
      <c r="BU38" s="110">
        <f>IF(ISNA(MATCH(BG38,'Overlap Study'!$AB$240:$AB$263,0)),0,1)</f>
        <v>0</v>
      </c>
      <c r="BV38" s="97">
        <f>IF(ISNA(MATCH(BG38,'Overlap Study'!$V$240:$V$263,0)),0,1)</f>
        <v>0</v>
      </c>
      <c r="BW38" s="97">
        <f>IF(ISNA(MATCH(BG38,'Overlap Study'!$P$240:$P$263,0)),0,1)</f>
        <v>0</v>
      </c>
      <c r="BX38" s="97"/>
      <c r="BY38" s="106"/>
      <c r="BZ38">
        <f>INDEX($N$2:$O$411,MATCH(BG38,$N$2:$N$411,0),2)</f>
        <v>6</v>
      </c>
      <c r="CC38" s="97"/>
      <c r="CD38" s="485">
        <v>121</v>
      </c>
      <c r="CE38" s="459">
        <f>SUM(CF38:CQ38)</f>
        <v>1</v>
      </c>
      <c r="CF38" s="97">
        <f>IF(ISNA(MATCH(CD38,'Overlap Study'!$FI$323:$FI$400,0)),0,1)</f>
        <v>0</v>
      </c>
      <c r="CG38" s="97">
        <f>IF(ISNA(MATCH(CD38,'Overlap Study'!$ER$323:$ER$400,0)),0,1)</f>
        <v>0</v>
      </c>
      <c r="CH38" s="97">
        <f>IF(ISNA(MATCH(CD38,'Overlap Study'!$EA$186:$EA$240,0)),0,1)</f>
        <v>0</v>
      </c>
      <c r="CI38" s="97">
        <f>IF(ISNA(MATCH(CD38,'Overlap Study'!$DJ$270:$DJ$281,0)),0,1)</f>
        <v>0</v>
      </c>
      <c r="CJ38" s="99">
        <f>IF(ISNA(MATCH(CD38,'Overlap Study'!$CU$270:$CU$281,0)),0,1)</f>
        <v>0</v>
      </c>
      <c r="CK38" s="99">
        <f>IF(ISNA(MATCH(CD38,'Overlap Study'!$CG$270:$CG$281,0)),0,1)</f>
        <v>0</v>
      </c>
      <c r="CL38" s="97">
        <f>IF(ISNA(MATCH(CD38,'Overlap Study'!$BU$270:$BU$281,0)),0,1)</f>
        <v>0</v>
      </c>
      <c r="CM38" s="97">
        <f>IF(ISNA(MATCH(CD38,'Overlap Study'!$BJ$270:$BJ$281,0)),0,1)</f>
        <v>1</v>
      </c>
      <c r="CN38" s="97">
        <f>IF(ISNA(MATCH(CD38,'Overlap Study'!$AZ$270:$AZ$281,0)),0,1)</f>
        <v>0</v>
      </c>
      <c r="CO38" s="97">
        <f>IF(ISNA(MATCH(CD38,'Overlap Study'!$AT$270:$AT$281,0)),0,1)</f>
        <v>0</v>
      </c>
      <c r="CP38" s="97">
        <f>IF(ISNA(MATCH(CD38,'Overlap Study'!$AN$270:$AN$281,0)),0,1)</f>
        <v>0</v>
      </c>
      <c r="CQ38" s="106">
        <f>IF(ISNA(MATCH(CD38,'Overlap Study'!$AH$270:$AH$281,0)),0,1)</f>
        <v>0</v>
      </c>
      <c r="CR38" s="110">
        <f>IF(ISNA(MATCH($CD38,'Overlap Study'!$AB$270:$AB$281,0)),0,1)</f>
        <v>0</v>
      </c>
      <c r="CS38" s="97">
        <f>IF(ISNA(MATCH($CD38,'Overlap Study'!$V$270:$V$281,0)),0,1)</f>
        <v>0</v>
      </c>
      <c r="CT38" s="97">
        <f>IF(ISNA(MATCH($CD38,'Overlap Study'!$P$270:$P$281,0)),0,1)</f>
        <v>0</v>
      </c>
      <c r="CU38" s="97"/>
      <c r="CV38" s="106"/>
      <c r="CW38">
        <f t="shared" si="5"/>
        <v>5</v>
      </c>
      <c r="CZ38" s="97"/>
      <c r="DA38" s="98"/>
      <c r="DB38" s="99"/>
      <c r="DC38" s="99"/>
      <c r="DD38" s="99"/>
      <c r="DG38" s="97"/>
      <c r="DH38" s="194">
        <v>971</v>
      </c>
      <c r="DI38" s="105">
        <f>SUM(DJ38:DU38)</f>
        <v>1</v>
      </c>
      <c r="DJ38" s="110">
        <f>IF(ISNA(MATCH(DH38,'Overlap Study'!$FK$323:$FK$340,0)),0,1)</f>
        <v>0</v>
      </c>
      <c r="DK38" s="97">
        <f>IF(ISNA(MATCH(DH38,'Overlap Study'!$ET$323:$ET$340,0)),0,1)</f>
        <v>0</v>
      </c>
      <c r="DL38" s="97">
        <f>IF(ISNA(MATCH(DH38,'Overlap Study'!$EB$186:$EB$200,0)),0,1)</f>
        <v>0</v>
      </c>
      <c r="DM38" s="97">
        <f>IF(ISNA(MATCH(DH38,'Overlap Study'!$DJ$288:$DJ$293,0)),0,1)</f>
        <v>0</v>
      </c>
      <c r="DN38" s="99">
        <f>IF(ISNA(MATCH(DH38,'Overlap Study'!$CU$288:$CU$293,0)),0,1)</f>
        <v>0</v>
      </c>
      <c r="DO38" s="99">
        <f>IF(ISNA(MATCH(DH38,'Overlap Study'!$CG$288:$CG$293,0)),0,1)</f>
        <v>0</v>
      </c>
      <c r="DP38" s="97">
        <f>IF(ISNA(MATCH(DH38,'Overlap Study'!$BU$288:$BU$293,0)),0,1)</f>
        <v>0</v>
      </c>
      <c r="DQ38" s="97">
        <f>IF(ISNA(MATCH(DH38,'Overlap Study'!$BJ$288:$BJ$293,0)),0,1)</f>
        <v>1</v>
      </c>
      <c r="DR38" s="97">
        <f>IF(ISNA(MATCH(DH38,'Overlap Study'!$AZ$288:$AZ$293,0)),0,1)</f>
        <v>0</v>
      </c>
      <c r="DS38" s="97">
        <f>IF(ISNA(MATCH(DH38,'Overlap Study'!$AT$288:$AT$293,0)),0,1)</f>
        <v>0</v>
      </c>
      <c r="DT38" s="97">
        <f>IF(ISNA(MATCH(DH38,'Overlap Study'!$AN$288:$AN$293,0)),0,1)</f>
        <v>0</v>
      </c>
      <c r="DU38" s="106">
        <f>IF(ISNA(MATCH(DH38,'Overlap Study'!$AH$288:$AH$293,0)),0,1)</f>
        <v>0</v>
      </c>
      <c r="DV38" s="97">
        <f>IF(ISNA(MATCH(DH38,'Overlap Study'!$AB$288:$AB$293,0)),0,1)</f>
        <v>0</v>
      </c>
      <c r="DW38" s="97">
        <f>IF(ISNA(MATCH(DH38,'Overlap Study'!$V$288:$V$293,0)),0,1)</f>
        <v>0</v>
      </c>
      <c r="DX38" s="97">
        <f>IF(ISNA(MATCH(DH38,'Overlap Study'!$P$288:$P$293,0)),0,1)</f>
        <v>0</v>
      </c>
      <c r="DY38" s="97"/>
      <c r="DZ38" s="106"/>
    </row>
    <row r="39" spans="1:130" ht="13" x14ac:dyDescent="0.3">
      <c r="A39" s="151"/>
      <c r="C39" s="97"/>
      <c r="L39" s="116">
        <f t="shared" si="2"/>
        <v>38</v>
      </c>
      <c r="M39">
        <f t="shared" si="1"/>
        <v>8</v>
      </c>
      <c r="N39" s="493">
        <v>610</v>
      </c>
      <c r="O39" s="99">
        <f>SUM(P39:AA39)</f>
        <v>7</v>
      </c>
      <c r="P39" s="110">
        <f>IF(ISNA(MATCH(N39,'Overlap Study'!FF$62:FF$317,0)),0,1)</f>
        <v>1</v>
      </c>
      <c r="Q39" s="97">
        <f>IF(ISNA(MATCH(N39,'Overlap Study'!EO$62:EO$317,0)),0,1)</f>
        <v>1</v>
      </c>
      <c r="R39" s="97">
        <f>IF(ISNA(MATCH(N39,'Overlap Study'!DY$62:DY$174,0)),0,1)</f>
        <v>1</v>
      </c>
      <c r="S39" s="97">
        <f>IF(ISNA(MATCH(N39,'Overlap Study'!DJ$62:DJ$157,0)),0,1)</f>
        <v>1</v>
      </c>
      <c r="T39" s="99">
        <f>IF(ISNA(MATCH(N39,'Overlap Study'!CU$62:CU$157,0)),0,1)</f>
        <v>1</v>
      </c>
      <c r="U39" s="99">
        <f>IF(ISNA(MATCH(N39,'Overlap Study'!CG$62:CG$157,0)),0,1)</f>
        <v>1</v>
      </c>
      <c r="V39" s="97">
        <f>IF(ISNA(MATCH(N39,'Overlap Study'!BU$62:BU$157,0)),0,1)</f>
        <v>0</v>
      </c>
      <c r="W39" s="97">
        <f>IF(ISNA(MATCH(N39,'Overlap Study'!BJ$62:BJ$157,0)),0,1)</f>
        <v>0</v>
      </c>
      <c r="X39" s="97">
        <f>IF(ISNA(MATCH($N39,'Overlap Study'!AZ$62:AZ$157,0)),0,1)</f>
        <v>0</v>
      </c>
      <c r="Y39" s="97">
        <f>IF(ISNA(MATCH($N39,'Overlap Study'!AT$62:AT$157,0)),0,1)</f>
        <v>0</v>
      </c>
      <c r="Z39" s="97">
        <f>IF(ISNA(MATCH($N39,'Overlap Study'!AN$62:AN$157,0)),0,1)</f>
        <v>1</v>
      </c>
      <c r="AA39" s="97">
        <f>IF(ISNA(MATCH($N39,'Overlap Study'!AH$62:AH$157,0)),0,1)</f>
        <v>0</v>
      </c>
      <c r="AB39" s="110">
        <f>IF(ISNA(MATCH($N39,'Overlap Study'!AB$62:AB$157,0)),0,1)</f>
        <v>0</v>
      </c>
      <c r="AC39" s="97">
        <f>IF(ISNA(MATCH($N39,'Overlap Study'!V$62:V$157,0)),0,1)</f>
        <v>0</v>
      </c>
      <c r="AD39" s="97">
        <f>IF(ISNA(MATCH($N39,'Overlap Study'!P$62:P$157,0)),0,1)</f>
        <v>1</v>
      </c>
      <c r="AE39" s="97">
        <f>IF(ISNA(MATCH($N39,'Overlap Study'!H$53:H$132,0)),0,1)</f>
        <v>0</v>
      </c>
      <c r="AF39" s="106">
        <f>IF(ISNA(MATCH($N39,'Overlap Study'!B$53:B$100,0)),0,1)</f>
        <v>0</v>
      </c>
      <c r="AH39" s="98"/>
      <c r="AJ39" s="194">
        <v>1218</v>
      </c>
      <c r="AK39" s="105">
        <f>SUM(AL39:AW39)</f>
        <v>4</v>
      </c>
      <c r="AL39" s="110">
        <f>IF(ISNA(MATCH($AJ39,'Overlap Study'!$FG$323:$FG$454,0)),0,1)</f>
        <v>0</v>
      </c>
      <c r="AM39" s="97">
        <f>IF(ISNA(MATCH($AJ39,'Overlap Study'!$EP$323:$EP$454,0)),0,1)</f>
        <v>1</v>
      </c>
      <c r="AN39" s="97">
        <f>IF(ISNA(MATCH($AJ39,'Overlap Study'!$DY$186:$DY$245,0)),0,1)</f>
        <v>1</v>
      </c>
      <c r="AO39" s="97">
        <f>IF(ISNA(MATCH($AJ39,'Overlap Study'!$DJ$186:$DJ$233,0)),0,1)</f>
        <v>0</v>
      </c>
      <c r="AP39" s="99">
        <f>IF(ISNA(MATCH($AJ39,'Overlap Study'!$CU$186:$CU$233,0)),0,1)</f>
        <v>1</v>
      </c>
      <c r="AQ39" s="99">
        <f>IF(ISNA(MATCH($AJ39,'Overlap Study'!$CG$186:$CG$233,0)),0,1)</f>
        <v>0</v>
      </c>
      <c r="AR39" s="97">
        <f>IF(ISNA(MATCH($AJ39,'Overlap Study'!$BU$186:$BU$233,0)),0,1)</f>
        <v>0</v>
      </c>
      <c r="AS39" s="97">
        <f>IF(ISNA(MATCH(AJ39,'Overlap Study'!BJ$186:BJ$233,0)),0,1)</f>
        <v>1</v>
      </c>
      <c r="AT39" s="97">
        <f>IF(ISNA(MATCH($AJ39,'Overlap Study'!AZ$186:AZ$233,0)),0,1)</f>
        <v>0</v>
      </c>
      <c r="AU39" s="97">
        <f>IF(ISNA(MATCH($AJ39,'Overlap Study'!AT$186:AT$233,0)),0,1)</f>
        <v>0</v>
      </c>
      <c r="AV39" s="97">
        <f>IF(ISNA(MATCH($AJ39,'Overlap Study'!AN$186:AN$233,0)),0,1)</f>
        <v>0</v>
      </c>
      <c r="AW39" s="106">
        <f>IF(ISNA(MATCH($AJ39,'Overlap Study'!AH$186:AH$233,0)),0,1)</f>
        <v>0</v>
      </c>
      <c r="AX39" s="97">
        <f>IF(ISNA(MATCH(AJ39,'Overlap Study'!$AB$186:$AB$233,0)),0,1)</f>
        <v>1</v>
      </c>
      <c r="AY39" s="97">
        <f>IF(ISNA(MATCH($AJ39,'Overlap Study'!$V$186:$V$233,0)),0,1)</f>
        <v>0</v>
      </c>
      <c r="AZ39" s="97">
        <f>IF(ISNA(MATCH($AJ39,'Overlap Study'!$P$186:$P$233,0)),0,1)</f>
        <v>0</v>
      </c>
      <c r="BA39" s="97"/>
      <c r="BB39" s="106"/>
      <c r="BD39" s="98"/>
      <c r="BF39" s="97"/>
      <c r="BG39" s="131">
        <v>180</v>
      </c>
      <c r="BH39" s="459">
        <f>SUM(BI39:BT39)</f>
        <v>2</v>
      </c>
      <c r="BI39" s="110">
        <f>IF(ISNA(MATCH($BG39,'Overlap Study'!$FH$323:$FH$400,0)),0,1)</f>
        <v>1</v>
      </c>
      <c r="BJ39" s="97">
        <f>IF(ISNA(MATCH($BG39,'Overlap Study'!$EQ$323:$EQ$400,0)),0,1)</f>
        <v>0</v>
      </c>
      <c r="BK39" s="97">
        <f>IF(ISNA(MATCH($BG39,'Overlap Study'!$DZ$186:$DZ$240,0)),0,1)</f>
        <v>0</v>
      </c>
      <c r="BL39" s="97">
        <f>IF(ISNA(MATCH(BG39,'Overlap Study'!$DJ$240:$DJ$263,0)),0,1)</f>
        <v>0</v>
      </c>
      <c r="BM39" s="99">
        <f>IF(ISNA(MATCH(BG39,'Overlap Study'!$CU$240:$CU$263,0)),0,1)</f>
        <v>1</v>
      </c>
      <c r="BN39" s="99">
        <f>IF(ISNA(MATCH(BG39,'Overlap Study'!$CG$240:$CG$263,0)),0,1)</f>
        <v>0</v>
      </c>
      <c r="BO39" s="97">
        <f>IF(ISNA(MATCH(BG39,'Overlap Study'!$BU$240:$BU$263,0)),0,1)</f>
        <v>0</v>
      </c>
      <c r="BP39" s="97">
        <f>IF(ISNA(MATCH(BG39,'Overlap Study'!$BJ$240:$BJ$263,0)),0,1)</f>
        <v>0</v>
      </c>
      <c r="BQ39" s="97">
        <f>IF(ISNA(MATCH(BG39,'Overlap Study'!$AZ$240:$AZ$263,0)),0,1)</f>
        <v>0</v>
      </c>
      <c r="BR39" s="97">
        <f>IF(ISNA(MATCH(BG39,'Overlap Study'!$AT$240:$AT$263,0)),0,1)</f>
        <v>0</v>
      </c>
      <c r="BS39" s="97">
        <f>IF(ISNA(MATCH(BG39,'Overlap Study'!$AN$240:$AN$263,0)),0,1)</f>
        <v>0</v>
      </c>
      <c r="BT39" s="106">
        <f>IF(ISNA(MATCH(BG39,'Overlap Study'!$AH$240:$AH$263,0)),0,1)</f>
        <v>0</v>
      </c>
      <c r="BU39" s="110">
        <f>IF(ISNA(MATCH(BG39,'Overlap Study'!$AB$240:$AB$263,0)),0,1)</f>
        <v>0</v>
      </c>
      <c r="BV39" s="97">
        <f>IF(ISNA(MATCH(BG39,'Overlap Study'!$V$240:$V$263,0)),0,1)</f>
        <v>1</v>
      </c>
      <c r="BW39" s="97">
        <f>IF(ISNA(MATCH(BG39,'Overlap Study'!$P$240:$P$263,0)),0,1)</f>
        <v>1</v>
      </c>
      <c r="BX39" s="97"/>
      <c r="BY39" s="106"/>
      <c r="BZ39">
        <f>INDEX($N$2:$O$411,MATCH(BG39,$N$2:$N$411,0),2)</f>
        <v>5</v>
      </c>
      <c r="CC39" s="97"/>
      <c r="CD39" s="486">
        <v>144</v>
      </c>
      <c r="CE39" s="459">
        <f>SUM(CF39:CQ39)</f>
        <v>1</v>
      </c>
      <c r="CF39" s="97">
        <f>IF(ISNA(MATCH(CD39,'Overlap Study'!$FI$323:$FI$400,0)),0,1)</f>
        <v>0</v>
      </c>
      <c r="CG39" s="97">
        <f>IF(ISNA(MATCH(CD39,'Overlap Study'!$ER$323:$ER$400,0)),0,1)</f>
        <v>1</v>
      </c>
      <c r="CH39" s="97">
        <f>IF(ISNA(MATCH(CD39,'Overlap Study'!$EA$186:$EA$240,0)),0,1)</f>
        <v>0</v>
      </c>
      <c r="CI39" s="97">
        <f>IF(ISNA(MATCH(CD39,'Overlap Study'!$DJ$270:$DJ$281,0)),0,1)</f>
        <v>0</v>
      </c>
      <c r="CJ39" s="99">
        <f>IF(ISNA(MATCH(CD39,'Overlap Study'!$CU$270:$CU$281,0)),0,1)</f>
        <v>0</v>
      </c>
      <c r="CK39" s="99">
        <f>IF(ISNA(MATCH(CD39,'Overlap Study'!$CG$270:$CG$281,0)),0,1)</f>
        <v>0</v>
      </c>
      <c r="CL39" s="97">
        <f>IF(ISNA(MATCH(CD39,'Overlap Study'!$BU$270:$BU$281,0)),0,1)</f>
        <v>0</v>
      </c>
      <c r="CM39" s="97">
        <f>IF(ISNA(MATCH(CD39,'Overlap Study'!$BJ$270:$BJ$281,0)),0,1)</f>
        <v>0</v>
      </c>
      <c r="CN39" s="97">
        <f>IF(ISNA(MATCH(CD39,'Overlap Study'!$AZ$270:$AZ$281,0)),0,1)</f>
        <v>0</v>
      </c>
      <c r="CO39" s="97">
        <f>IF(ISNA(MATCH(CD39,'Overlap Study'!$AT$270:$AT$281,0)),0,1)</f>
        <v>0</v>
      </c>
      <c r="CP39" s="97">
        <f>IF(ISNA(MATCH(CD39,'Overlap Study'!$AN$270:$AN$281,0)),0,1)</f>
        <v>0</v>
      </c>
      <c r="CQ39" s="106">
        <f>IF(ISNA(MATCH(CD39,'Overlap Study'!$AH$270:$AH$281,0)),0,1)</f>
        <v>0</v>
      </c>
      <c r="CR39" s="110">
        <f>IF(ISNA(MATCH($CD39,'Overlap Study'!$AB$270:$AB$281,0)),0,1)</f>
        <v>0</v>
      </c>
      <c r="CS39" s="97">
        <f>IF(ISNA(MATCH($CD39,'Overlap Study'!$V$270:$V$281,0)),0,1)</f>
        <v>0</v>
      </c>
      <c r="CT39" s="97">
        <f>IF(ISNA(MATCH($CD39,'Overlap Study'!$P$270:$P$281,0)),0,1)</f>
        <v>1</v>
      </c>
      <c r="CU39" s="97"/>
      <c r="CV39" s="106"/>
      <c r="CW39">
        <f t="shared" si="5"/>
        <v>1</v>
      </c>
      <c r="CZ39" s="97"/>
      <c r="DA39" s="98"/>
      <c r="DB39" s="99"/>
      <c r="DC39" s="99"/>
      <c r="DD39" s="99"/>
      <c r="DG39" s="97"/>
      <c r="DH39" s="162">
        <v>973</v>
      </c>
      <c r="DI39" s="105">
        <f>SUM(DJ39:DU39)</f>
        <v>1</v>
      </c>
      <c r="DJ39" s="110">
        <f>IF(ISNA(MATCH(DH39,'Overlap Study'!$FK$323:$FK$340,0)),0,1)</f>
        <v>0</v>
      </c>
      <c r="DK39" s="97">
        <f>IF(ISNA(MATCH(DH39,'Overlap Study'!$ET$323:$ET$340,0)),0,1)</f>
        <v>0</v>
      </c>
      <c r="DL39" s="97">
        <f>IF(ISNA(MATCH(DH39,'Overlap Study'!$EB$186:$EB$200,0)),0,1)</f>
        <v>0</v>
      </c>
      <c r="DM39" s="97">
        <f>IF(ISNA(MATCH(DH39,'Overlap Study'!$DJ$288:$DJ$293,0)),0,1)</f>
        <v>0</v>
      </c>
      <c r="DN39" s="99">
        <f>IF(ISNA(MATCH(DH39,'Overlap Study'!$CU$288:$CU$293,0)),0,1)</f>
        <v>0</v>
      </c>
      <c r="DO39" s="99">
        <f>IF(ISNA(MATCH(DH39,'Overlap Study'!$CG$288:$CG$293,0)),0,1)</f>
        <v>1</v>
      </c>
      <c r="DP39" s="97">
        <f>IF(ISNA(MATCH(DH39,'Overlap Study'!$BU$288:$BU$293,0)),0,1)</f>
        <v>0</v>
      </c>
      <c r="DQ39" s="97">
        <f>IF(ISNA(MATCH(DH39,'Overlap Study'!$BJ$288:$BJ$293,0)),0,1)</f>
        <v>0</v>
      </c>
      <c r="DR39" s="97">
        <f>IF(ISNA(MATCH(DH39,'Overlap Study'!$AZ$288:$AZ$293,0)),0,1)</f>
        <v>0</v>
      </c>
      <c r="DS39" s="97">
        <f>IF(ISNA(MATCH(DH39,'Overlap Study'!$AT$288:$AT$293,0)),0,1)</f>
        <v>0</v>
      </c>
      <c r="DT39" s="97">
        <f>IF(ISNA(MATCH(DH39,'Overlap Study'!$AN$288:$AN$293,0)),0,1)</f>
        <v>0</v>
      </c>
      <c r="DU39" s="106">
        <f>IF(ISNA(MATCH(DH39,'Overlap Study'!$AH$288:$AH$293,0)),0,1)</f>
        <v>0</v>
      </c>
      <c r="DV39" s="97">
        <f>IF(ISNA(MATCH(DH39,'Overlap Study'!$AB$288:$AB$293,0)),0,1)</f>
        <v>0</v>
      </c>
      <c r="DW39" s="97">
        <f>IF(ISNA(MATCH(DH39,'Overlap Study'!$V$288:$V$293,0)),0,1)</f>
        <v>0</v>
      </c>
      <c r="DX39" s="97">
        <f>IF(ISNA(MATCH(DH39,'Overlap Study'!$P$288:$P$293,0)),0,1)</f>
        <v>0</v>
      </c>
      <c r="DY39" s="97"/>
      <c r="DZ39" s="106"/>
    </row>
    <row r="40" spans="1:130" ht="13" x14ac:dyDescent="0.3">
      <c r="A40" s="98"/>
      <c r="C40" s="97"/>
      <c r="L40" s="116">
        <f t="shared" si="2"/>
        <v>39</v>
      </c>
      <c r="M40">
        <f t="shared" si="1"/>
        <v>7</v>
      </c>
      <c r="N40" s="207">
        <v>973</v>
      </c>
      <c r="O40" s="99">
        <f>SUM(P40:AA40)</f>
        <v>7</v>
      </c>
      <c r="P40" s="110">
        <f>IF(ISNA(MATCH(N40,'Overlap Study'!FF$62:FF$317,0)),0,1)</f>
        <v>1</v>
      </c>
      <c r="Q40" s="97">
        <f>IF(ISNA(MATCH(N40,'Overlap Study'!EO$62:EO$317,0)),0,1)</f>
        <v>1</v>
      </c>
      <c r="R40" s="97">
        <f>IF(ISNA(MATCH(N40,'Overlap Study'!DY$62:DY$174,0)),0,1)</f>
        <v>1</v>
      </c>
      <c r="S40" s="97">
        <f>IF(ISNA(MATCH(N40,'Overlap Study'!DJ$62:DJ$157,0)),0,1)</f>
        <v>1</v>
      </c>
      <c r="T40" s="99">
        <f>IF(ISNA(MATCH(N40,'Overlap Study'!CU$62:CU$157,0)),0,1)</f>
        <v>1</v>
      </c>
      <c r="U40" s="99">
        <f>IF(ISNA(MATCH(N40,'Overlap Study'!CG$62:CG$157,0)),0,1)</f>
        <v>1</v>
      </c>
      <c r="V40" s="97">
        <f>IF(ISNA(MATCH(N40,'Overlap Study'!BU$62:BU$157,0)),0,1)</f>
        <v>0</v>
      </c>
      <c r="W40" s="97">
        <f>IF(ISNA(MATCH(N40,'Overlap Study'!BJ$62:BJ$157,0)),0,1)</f>
        <v>1</v>
      </c>
      <c r="X40" s="97">
        <f>IF(ISNA(MATCH($N40,'Overlap Study'!AZ$62:AZ$157,0)),0,1)</f>
        <v>0</v>
      </c>
      <c r="Y40" s="97">
        <f>IF(ISNA(MATCH($N40,'Overlap Study'!AT$62:AT$157,0)),0,1)</f>
        <v>0</v>
      </c>
      <c r="Z40" s="97">
        <f>IF(ISNA(MATCH($N40,'Overlap Study'!AN$62:AN$157,0)),0,1)</f>
        <v>0</v>
      </c>
      <c r="AA40" s="97">
        <f>IF(ISNA(MATCH($N40,'Overlap Study'!AH$62:AH$157,0)),0,1)</f>
        <v>0</v>
      </c>
      <c r="AB40" s="110">
        <f>IF(ISNA(MATCH($N40,'Overlap Study'!AB$62:AB$157,0)),0,1)</f>
        <v>0</v>
      </c>
      <c r="AC40" s="97">
        <f>IF(ISNA(MATCH($N40,'Overlap Study'!V$62:V$157,0)),0,1)</f>
        <v>0</v>
      </c>
      <c r="AD40" s="97">
        <f>IF(ISNA(MATCH($N40,'Overlap Study'!P$62:P$157,0)),0,1)</f>
        <v>0</v>
      </c>
      <c r="AE40" s="97">
        <f>IF(ISNA(MATCH($N40,'Overlap Study'!H$53:H$132,0)),0,1)</f>
        <v>0</v>
      </c>
      <c r="AF40" s="106">
        <f>IF(ISNA(MATCH($N40,'Overlap Study'!B$53:B$100,0)),0,1)</f>
        <v>0</v>
      </c>
      <c r="AH40" s="98"/>
      <c r="AJ40" s="194">
        <v>1503</v>
      </c>
      <c r="AK40" s="105">
        <f>SUM(AL40:AW40)</f>
        <v>4</v>
      </c>
      <c r="AL40" s="110">
        <f>IF(ISNA(MATCH($AJ40,'Overlap Study'!$FG$323:$FG$454,0)),0,1)</f>
        <v>0</v>
      </c>
      <c r="AM40" s="97">
        <f>IF(ISNA(MATCH($AJ40,'Overlap Study'!$EP$323:$EP$454,0)),0,1)</f>
        <v>0</v>
      </c>
      <c r="AN40" s="97">
        <f>IF(ISNA(MATCH($AJ40,'Overlap Study'!$DY$186:$DY$245,0)),0,1)</f>
        <v>0</v>
      </c>
      <c r="AO40" s="97">
        <f>IF(ISNA(MATCH($AJ40,'Overlap Study'!$DJ$186:$DJ$233,0)),0,1)</f>
        <v>0</v>
      </c>
      <c r="AP40" s="99">
        <f>IF(ISNA(MATCH($AJ40,'Overlap Study'!$CU$186:$CU$233,0)),0,1)</f>
        <v>0</v>
      </c>
      <c r="AQ40" s="99">
        <f>IF(ISNA(MATCH($AJ40,'Overlap Study'!$CG$186:$CG$233,0)),0,1)</f>
        <v>1</v>
      </c>
      <c r="AR40" s="97">
        <f>IF(ISNA(MATCH($AJ40,'Overlap Study'!$BU$186:$BU$233,0)),0,1)</f>
        <v>0</v>
      </c>
      <c r="AS40" s="97">
        <f>IF(ISNA(MATCH(AJ40,'Overlap Study'!BJ$186:BJ$233,0)),0,1)</f>
        <v>1</v>
      </c>
      <c r="AT40" s="97">
        <f>IF(ISNA(MATCH($AJ40,'Overlap Study'!AZ$186:AZ$233,0)),0,1)</f>
        <v>1</v>
      </c>
      <c r="AU40" s="97">
        <f>IF(ISNA(MATCH($AJ40,'Overlap Study'!AT$186:AT$233,0)),0,1)</f>
        <v>0</v>
      </c>
      <c r="AV40" s="97">
        <f>IF(ISNA(MATCH($AJ40,'Overlap Study'!AN$186:AN$233,0)),0,1)</f>
        <v>1</v>
      </c>
      <c r="AW40" s="106">
        <f>IF(ISNA(MATCH($AJ40,'Overlap Study'!AH$186:AH$233,0)),0,1)</f>
        <v>0</v>
      </c>
      <c r="AX40" s="97">
        <f>IF(ISNA(MATCH(AJ40,'Overlap Study'!$AB$186:$AB$233,0)),0,1)</f>
        <v>0</v>
      </c>
      <c r="AY40" s="97">
        <f>IF(ISNA(MATCH($AJ40,'Overlap Study'!$V$186:$V$233,0)),0,1)</f>
        <v>0</v>
      </c>
      <c r="AZ40" s="97">
        <f>IF(ISNA(MATCH($AJ40,'Overlap Study'!$P$186:$P$233,0)),0,1)</f>
        <v>0</v>
      </c>
      <c r="BA40" s="97"/>
      <c r="BB40" s="106"/>
      <c r="BD40" s="98"/>
      <c r="BF40" s="97"/>
      <c r="BG40" s="131">
        <v>188</v>
      </c>
      <c r="BH40" s="459">
        <f>SUM(BI40:BT40)</f>
        <v>2</v>
      </c>
      <c r="BI40" s="110">
        <f>IF(ISNA(MATCH($BG40,'Overlap Study'!$FH$323:$FH$400,0)),0,1)</f>
        <v>0</v>
      </c>
      <c r="BJ40" s="97">
        <f>IF(ISNA(MATCH($BG40,'Overlap Study'!$EQ$323:$EQ$400,0)),0,1)</f>
        <v>0</v>
      </c>
      <c r="BK40" s="97">
        <f>IF(ISNA(MATCH($BG40,'Overlap Study'!$DZ$186:$DZ$240,0)),0,1)</f>
        <v>0</v>
      </c>
      <c r="BL40" s="97">
        <f>IF(ISNA(MATCH(BG40,'Overlap Study'!$DJ$240:$DJ$263,0)),0,1)</f>
        <v>0</v>
      </c>
      <c r="BM40" s="99">
        <f>IF(ISNA(MATCH(BG40,'Overlap Study'!$CU$240:$CU$263,0)),0,1)</f>
        <v>0</v>
      </c>
      <c r="BN40" s="99">
        <f>IF(ISNA(MATCH(BG40,'Overlap Study'!$CG$240:$CG$263,0)),0,1)</f>
        <v>1</v>
      </c>
      <c r="BO40" s="97">
        <f>IF(ISNA(MATCH(BG40,'Overlap Study'!$BU$240:$BU$263,0)),0,1)</f>
        <v>0</v>
      </c>
      <c r="BP40" s="97">
        <f>IF(ISNA(MATCH(BG40,'Overlap Study'!$BJ$240:$BJ$263,0)),0,1)</f>
        <v>1</v>
      </c>
      <c r="BQ40" s="97">
        <f>IF(ISNA(MATCH(BG40,'Overlap Study'!$AZ$240:$AZ$263,0)),0,1)</f>
        <v>0</v>
      </c>
      <c r="BR40" s="97">
        <f>IF(ISNA(MATCH(BG40,'Overlap Study'!$AT$240:$AT$263,0)),0,1)</f>
        <v>0</v>
      </c>
      <c r="BS40" s="97">
        <f>IF(ISNA(MATCH(BG40,'Overlap Study'!$AN$240:$AN$263,0)),0,1)</f>
        <v>0</v>
      </c>
      <c r="BT40" s="106">
        <f>IF(ISNA(MATCH(BG40,'Overlap Study'!$AH$240:$AH$263,0)),0,1)</f>
        <v>0</v>
      </c>
      <c r="BU40" s="110">
        <f>IF(ISNA(MATCH(BG40,'Overlap Study'!$AB$240:$AB$263,0)),0,1)</f>
        <v>0</v>
      </c>
      <c r="BV40" s="97">
        <f>IF(ISNA(MATCH(BG40,'Overlap Study'!$V$240:$V$263,0)),0,1)</f>
        <v>0</v>
      </c>
      <c r="BW40" s="97">
        <f>IF(ISNA(MATCH(BG40,'Overlap Study'!$P$240:$P$263,0)),0,1)</f>
        <v>0</v>
      </c>
      <c r="BX40" s="97"/>
      <c r="BY40" s="106"/>
      <c r="BZ40">
        <f>INDEX($N$2:$O$411,MATCH(BG40,$N$2:$N$411,0),2)</f>
        <v>5</v>
      </c>
      <c r="CC40" s="97"/>
      <c r="CD40" s="485">
        <v>173</v>
      </c>
      <c r="CE40" s="459">
        <f>SUM(CF40:CQ40)</f>
        <v>1</v>
      </c>
      <c r="CF40" s="97">
        <f>IF(ISNA(MATCH(CD40,'Overlap Study'!$FI$323:$FI$400,0)),0,1)</f>
        <v>0</v>
      </c>
      <c r="CG40" s="97">
        <f>IF(ISNA(MATCH(CD40,'Overlap Study'!$ER$323:$ER$400,0)),0,1)</f>
        <v>0</v>
      </c>
      <c r="CH40" s="97">
        <f>IF(ISNA(MATCH(CD40,'Overlap Study'!$EA$186:$EA$240,0)),0,1)</f>
        <v>0</v>
      </c>
      <c r="CI40" s="97">
        <f>IF(ISNA(MATCH(CD40,'Overlap Study'!$DJ$270:$DJ$281,0)),0,1)</f>
        <v>0</v>
      </c>
      <c r="CJ40" s="99">
        <f>IF(ISNA(MATCH(CD40,'Overlap Study'!$CU$270:$CU$281,0)),0,1)</f>
        <v>0</v>
      </c>
      <c r="CK40" s="99">
        <f>IF(ISNA(MATCH(CD40,'Overlap Study'!$CG$270:$CG$281,0)),0,1)</f>
        <v>0</v>
      </c>
      <c r="CL40" s="97">
        <f>IF(ISNA(MATCH(CD40,'Overlap Study'!$BU$270:$BU$281,0)),0,1)</f>
        <v>0</v>
      </c>
      <c r="CM40" s="97">
        <f>IF(ISNA(MATCH(CD40,'Overlap Study'!$BJ$270:$BJ$281,0)),0,1)</f>
        <v>0</v>
      </c>
      <c r="CN40" s="97">
        <f>IF(ISNA(MATCH(CD40,'Overlap Study'!$AZ$270:$AZ$281,0)),0,1)</f>
        <v>0</v>
      </c>
      <c r="CO40" s="97">
        <f>IF(ISNA(MATCH(CD40,'Overlap Study'!$AT$270:$AT$281,0)),0,1)</f>
        <v>1</v>
      </c>
      <c r="CP40" s="97">
        <f>IF(ISNA(MATCH(CD40,'Overlap Study'!$AN$270:$AN$281,0)),0,1)</f>
        <v>0</v>
      </c>
      <c r="CQ40" s="106">
        <f>IF(ISNA(MATCH(CD40,'Overlap Study'!$AH$270:$AH$281,0)),0,1)</f>
        <v>0</v>
      </c>
      <c r="CR40" s="110">
        <f>IF(ISNA(MATCH($CD40,'Overlap Study'!$AB$270:$AB$281,0)),0,1)</f>
        <v>0</v>
      </c>
      <c r="CS40" s="97">
        <f>IF(ISNA(MATCH($CD40,'Overlap Study'!$V$270:$V$281,0)),0,1)</f>
        <v>0</v>
      </c>
      <c r="CT40" s="97">
        <f>IF(ISNA(MATCH($CD40,'Overlap Study'!$P$270:$P$281,0)),0,1)</f>
        <v>1</v>
      </c>
      <c r="CU40" s="97"/>
      <c r="CV40" s="106"/>
      <c r="CW40">
        <f t="shared" si="5"/>
        <v>3</v>
      </c>
      <c r="CZ40" s="97"/>
      <c r="DA40" s="195"/>
      <c r="DB40" s="99"/>
      <c r="DC40" s="99"/>
      <c r="DD40" s="99"/>
      <c r="DG40" s="97"/>
      <c r="DH40" s="164">
        <v>1241</v>
      </c>
      <c r="DI40" s="105">
        <f>SUM(DJ40:DU40)</f>
        <v>1</v>
      </c>
      <c r="DJ40" s="110">
        <f>IF(ISNA(MATCH(DH40,'Overlap Study'!$FK$323:$FK$340,0)),0,1)</f>
        <v>0</v>
      </c>
      <c r="DK40" s="97">
        <f>IF(ISNA(MATCH(DH40,'Overlap Study'!$ET$323:$ET$340,0)),0,1)</f>
        <v>0</v>
      </c>
      <c r="DL40" s="97">
        <f>IF(ISNA(MATCH(DH40,'Overlap Study'!$EB$186:$EB$200,0)),0,1)</f>
        <v>0</v>
      </c>
      <c r="DM40" s="97">
        <f>IF(ISNA(MATCH(DH40,'Overlap Study'!$DJ$288:$DJ$293,0)),0,1)</f>
        <v>1</v>
      </c>
      <c r="DN40" s="99">
        <f>IF(ISNA(MATCH(DH40,'Overlap Study'!$CU$288:$CU$293,0)),0,1)</f>
        <v>0</v>
      </c>
      <c r="DO40" s="99">
        <f>IF(ISNA(MATCH(DH40,'Overlap Study'!$CG$288:$CG$293,0)),0,1)</f>
        <v>0</v>
      </c>
      <c r="DP40" s="97">
        <f>IF(ISNA(MATCH(DH40,'Overlap Study'!$BU$288:$BU$293,0)),0,1)</f>
        <v>0</v>
      </c>
      <c r="DQ40" s="97">
        <f>IF(ISNA(MATCH(DH40,'Overlap Study'!$BJ$288:$BJ$293,0)),0,1)</f>
        <v>0</v>
      </c>
      <c r="DR40" s="97">
        <f>IF(ISNA(MATCH(DH40,'Overlap Study'!$AZ$288:$AZ$293,0)),0,1)</f>
        <v>0</v>
      </c>
      <c r="DS40" s="97">
        <f>IF(ISNA(MATCH(DH40,'Overlap Study'!$AT$288:$AT$293,0)),0,1)</f>
        <v>0</v>
      </c>
      <c r="DT40" s="97">
        <f>IF(ISNA(MATCH(DH40,'Overlap Study'!$AN$288:$AN$293,0)),0,1)</f>
        <v>0</v>
      </c>
      <c r="DU40" s="106">
        <f>IF(ISNA(MATCH(DH40,'Overlap Study'!$AH$288:$AH$293,0)),0,1)</f>
        <v>0</v>
      </c>
      <c r="DV40" s="97">
        <f>IF(ISNA(MATCH(DH40,'Overlap Study'!$AB$288:$AB$293,0)),0,1)</f>
        <v>0</v>
      </c>
      <c r="DW40" s="97">
        <f>IF(ISNA(MATCH(DH40,'Overlap Study'!$V$288:$V$293,0)),0,1)</f>
        <v>0</v>
      </c>
      <c r="DX40" s="97">
        <f>IF(ISNA(MATCH(DH40,'Overlap Study'!$P$288:$P$293,0)),0,1)</f>
        <v>0</v>
      </c>
      <c r="DY40" s="97"/>
      <c r="DZ40" s="106"/>
    </row>
    <row r="41" spans="1:130" ht="13" x14ac:dyDescent="0.3">
      <c r="A41" s="98"/>
      <c r="C41" s="97"/>
      <c r="L41" s="116">
        <f t="shared" si="2"/>
        <v>40</v>
      </c>
      <c r="M41">
        <f t="shared" si="1"/>
        <v>8</v>
      </c>
      <c r="N41" s="207">
        <v>1218</v>
      </c>
      <c r="O41" s="99">
        <f>SUM(P41:AA41)</f>
        <v>7</v>
      </c>
      <c r="P41" s="110">
        <f>IF(ISNA(MATCH(N41,'Overlap Study'!FF$62:FF$317,0)),0,1)</f>
        <v>0</v>
      </c>
      <c r="Q41" s="97">
        <f>IF(ISNA(MATCH(N41,'Overlap Study'!EO$62:EO$317,0)),0,1)</f>
        <v>1</v>
      </c>
      <c r="R41" s="97">
        <f>IF(ISNA(MATCH(N41,'Overlap Study'!DY$62:DY$174,0)),0,1)</f>
        <v>1</v>
      </c>
      <c r="S41" s="97">
        <f>IF(ISNA(MATCH(N41,'Overlap Study'!DJ$62:DJ$157,0)),0,1)</f>
        <v>0</v>
      </c>
      <c r="T41" s="99">
        <f>IF(ISNA(MATCH(N41,'Overlap Study'!CU$62:CU$157,0)),0,1)</f>
        <v>1</v>
      </c>
      <c r="U41" s="99">
        <f>IF(ISNA(MATCH(N41,'Overlap Study'!CG$62:CG$157,0)),0,1)</f>
        <v>1</v>
      </c>
      <c r="V41" s="97">
        <f>IF(ISNA(MATCH(N41,'Overlap Study'!BU$62:BU$157,0)),0,1)</f>
        <v>1</v>
      </c>
      <c r="W41" s="97">
        <f>IF(ISNA(MATCH(N41,'Overlap Study'!BJ$62:BJ$157,0)),0,1)</f>
        <v>1</v>
      </c>
      <c r="X41" s="97">
        <f>IF(ISNA(MATCH($N41,'Overlap Study'!AZ$62:AZ$157,0)),0,1)</f>
        <v>1</v>
      </c>
      <c r="Y41" s="97">
        <f>IF(ISNA(MATCH($N41,'Overlap Study'!AT$62:AT$157,0)),0,1)</f>
        <v>0</v>
      </c>
      <c r="Z41" s="97">
        <f>IF(ISNA(MATCH($N41,'Overlap Study'!AN$62:AN$157,0)),0,1)</f>
        <v>0</v>
      </c>
      <c r="AA41" s="97">
        <f>IF(ISNA(MATCH($N41,'Overlap Study'!AH$62:AH$157,0)),0,1)</f>
        <v>0</v>
      </c>
      <c r="AB41" s="110">
        <f>IF(ISNA(MATCH($N41,'Overlap Study'!AB$62:AB$157,0)),0,1)</f>
        <v>1</v>
      </c>
      <c r="AC41" s="97">
        <f>IF(ISNA(MATCH($N41,'Overlap Study'!V$62:V$157,0)),0,1)</f>
        <v>0</v>
      </c>
      <c r="AD41" s="97">
        <f>IF(ISNA(MATCH($N41,'Overlap Study'!P$62:P$157,0)),0,1)</f>
        <v>0</v>
      </c>
      <c r="AE41" s="97">
        <f>IF(ISNA(MATCH($N41,'Overlap Study'!H$53:H$132,0)),0,1)</f>
        <v>0</v>
      </c>
      <c r="AF41" s="106">
        <f>IF(ISNA(MATCH($N41,'Overlap Study'!B$53:B$100,0)),0,1)</f>
        <v>0</v>
      </c>
      <c r="AH41" s="98"/>
      <c r="AJ41" s="162">
        <v>1538</v>
      </c>
      <c r="AK41" s="105">
        <f>SUM(AL41:AW41)</f>
        <v>4</v>
      </c>
      <c r="AL41" s="110">
        <f>IF(ISNA(MATCH($AJ41,'Overlap Study'!$FG$323:$FG$454,0)),0,1)</f>
        <v>0</v>
      </c>
      <c r="AM41" s="97">
        <f>IF(ISNA(MATCH($AJ41,'Overlap Study'!$EP$323:$EP$454,0)),0,1)</f>
        <v>0</v>
      </c>
      <c r="AN41" s="97">
        <f>IF(ISNA(MATCH($AJ41,'Overlap Study'!$DY$186:$DY$245,0)),0,1)</f>
        <v>0</v>
      </c>
      <c r="AO41" s="97">
        <f>IF(ISNA(MATCH($AJ41,'Overlap Study'!$DJ$186:$DJ$233,0)),0,1)</f>
        <v>1</v>
      </c>
      <c r="AP41" s="99">
        <f>IF(ISNA(MATCH($AJ41,'Overlap Study'!$CU$186:$CU$233,0)),0,1)</f>
        <v>0</v>
      </c>
      <c r="AQ41" s="99">
        <f>IF(ISNA(MATCH($AJ41,'Overlap Study'!$CG$186:$CG$233,0)),0,1)</f>
        <v>1</v>
      </c>
      <c r="AR41" s="97">
        <f>IF(ISNA(MATCH($AJ41,'Overlap Study'!$BU$186:$BU$233,0)),0,1)</f>
        <v>1</v>
      </c>
      <c r="AS41" s="97">
        <f>IF(ISNA(MATCH(AJ41,'Overlap Study'!BJ$186:BJ$233,0)),0,1)</f>
        <v>1</v>
      </c>
      <c r="AT41" s="97">
        <f>IF(ISNA(MATCH($AJ41,'Overlap Study'!AZ$186:AZ$233,0)),0,1)</f>
        <v>0</v>
      </c>
      <c r="AU41" s="97">
        <f>IF(ISNA(MATCH($AJ41,'Overlap Study'!AT$186:AT$233,0)),0,1)</f>
        <v>0</v>
      </c>
      <c r="AV41" s="97">
        <f>IF(ISNA(MATCH($AJ41,'Overlap Study'!AN$186:AN$233,0)),0,1)</f>
        <v>0</v>
      </c>
      <c r="AW41" s="106">
        <f>IF(ISNA(MATCH($AJ41,'Overlap Study'!AH$186:AH$233,0)),0,1)</f>
        <v>0</v>
      </c>
      <c r="AX41" s="97">
        <f>IF(ISNA(MATCH(AJ41,'Overlap Study'!$AB$186:$AB$233,0)),0,1)</f>
        <v>0</v>
      </c>
      <c r="AY41" s="97">
        <f>IF(ISNA(MATCH($AJ41,'Overlap Study'!$V$186:$V$233,0)),0,1)</f>
        <v>0</v>
      </c>
      <c r="AZ41" s="97">
        <f>IF(ISNA(MATCH($AJ41,'Overlap Study'!$P$186:$P$233,0)),0,1)</f>
        <v>0</v>
      </c>
      <c r="BA41" s="97"/>
      <c r="BB41" s="106"/>
      <c r="BD41" s="98"/>
      <c r="BF41" s="97"/>
      <c r="BG41" s="131">
        <v>201</v>
      </c>
      <c r="BH41" s="459">
        <f>SUM(BI41:BT41)</f>
        <v>2</v>
      </c>
      <c r="BI41" s="110">
        <f>IF(ISNA(MATCH($BG41,'Overlap Study'!$FH$323:$FH$400,0)),0,1)</f>
        <v>0</v>
      </c>
      <c r="BJ41" s="97">
        <f>IF(ISNA(MATCH($BG41,'Overlap Study'!$EQ$323:$EQ$400,0)),0,1)</f>
        <v>0</v>
      </c>
      <c r="BK41" s="97">
        <f>IF(ISNA(MATCH($BG41,'Overlap Study'!$DZ$186:$DZ$240,0)),0,1)</f>
        <v>0</v>
      </c>
      <c r="BL41" s="97">
        <f>IF(ISNA(MATCH(BG41,'Overlap Study'!$DJ$240:$DJ$263,0)),0,1)</f>
        <v>0</v>
      </c>
      <c r="BM41" s="99">
        <f>IF(ISNA(MATCH(BG41,'Overlap Study'!$CU$240:$CU$263,0)),0,1)</f>
        <v>0</v>
      </c>
      <c r="BN41" s="99">
        <f>IF(ISNA(MATCH(BG41,'Overlap Study'!$CG$240:$CG$263,0)),0,1)</f>
        <v>0</v>
      </c>
      <c r="BO41" s="97">
        <f>IF(ISNA(MATCH(BG41,'Overlap Study'!$BU$240:$BU$263,0)),0,1)</f>
        <v>1</v>
      </c>
      <c r="BP41" s="97">
        <f>IF(ISNA(MATCH(BG41,'Overlap Study'!$BJ$240:$BJ$263,0)),0,1)</f>
        <v>0</v>
      </c>
      <c r="BQ41" s="97">
        <f>IF(ISNA(MATCH(BG41,'Overlap Study'!$AZ$240:$AZ$263,0)),0,1)</f>
        <v>0</v>
      </c>
      <c r="BR41" s="97">
        <f>IF(ISNA(MATCH(BG41,'Overlap Study'!$AT$240:$AT$263,0)),0,1)</f>
        <v>0</v>
      </c>
      <c r="BS41" s="97">
        <f>IF(ISNA(MATCH(BG41,'Overlap Study'!$AN$240:$AN$263,0)),0,1)</f>
        <v>1</v>
      </c>
      <c r="BT41" s="106">
        <f>IF(ISNA(MATCH(BG41,'Overlap Study'!$AH$240:$AH$263,0)),0,1)</f>
        <v>0</v>
      </c>
      <c r="BU41" s="110">
        <f>IF(ISNA(MATCH(BG41,'Overlap Study'!$AB$240:$AB$263,0)),0,1)</f>
        <v>0</v>
      </c>
      <c r="BV41" s="97">
        <f>IF(ISNA(MATCH(BG41,'Overlap Study'!$V$240:$V$263,0)),0,1)</f>
        <v>1</v>
      </c>
      <c r="BW41" s="97">
        <f>IF(ISNA(MATCH(BG41,'Overlap Study'!$P$240:$P$263,0)),0,1)</f>
        <v>1</v>
      </c>
      <c r="BX41" s="97"/>
      <c r="BY41" s="106"/>
      <c r="BZ41">
        <f>INDEX($N$2:$O$411,MATCH(BG41,$N$2:$N$411,0),2)</f>
        <v>5</v>
      </c>
      <c r="CC41" s="97"/>
      <c r="CD41" s="485">
        <v>175</v>
      </c>
      <c r="CE41" s="459">
        <f>SUM(CF41:CQ41)</f>
        <v>1</v>
      </c>
      <c r="CF41" s="97">
        <f>IF(ISNA(MATCH(CD41,'Overlap Study'!$FI$323:$FI$400,0)),0,1)</f>
        <v>0</v>
      </c>
      <c r="CG41" s="97">
        <f>IF(ISNA(MATCH(CD41,'Overlap Study'!$ER$323:$ER$400,0)),0,1)</f>
        <v>0</v>
      </c>
      <c r="CH41" s="97">
        <f>IF(ISNA(MATCH(CD41,'Overlap Study'!$EA$186:$EA$240,0)),0,1)</f>
        <v>0</v>
      </c>
      <c r="CI41" s="97">
        <f>IF(ISNA(MATCH(CD41,'Overlap Study'!$DJ$270:$DJ$281,0)),0,1)</f>
        <v>0</v>
      </c>
      <c r="CJ41" s="99">
        <f>IF(ISNA(MATCH(CD41,'Overlap Study'!$CU$270:$CU$281,0)),0,1)</f>
        <v>0</v>
      </c>
      <c r="CK41" s="99">
        <f>IF(ISNA(MATCH(CD41,'Overlap Study'!$CG$270:$CG$281,0)),0,1)</f>
        <v>0</v>
      </c>
      <c r="CL41" s="97">
        <f>IF(ISNA(MATCH(CD41,'Overlap Study'!$BU$270:$BU$281,0)),0,1)</f>
        <v>0</v>
      </c>
      <c r="CM41" s="97">
        <f>IF(ISNA(MATCH(CD41,'Overlap Study'!$BJ$270:$BJ$281,0)),0,1)</f>
        <v>0</v>
      </c>
      <c r="CN41" s="97">
        <f>IF(ISNA(MATCH(CD41,'Overlap Study'!$AZ$270:$AZ$281,0)),0,1)</f>
        <v>0</v>
      </c>
      <c r="CO41" s="97">
        <f>IF(ISNA(MATCH(CD41,'Overlap Study'!$AT$270:$AT$281,0)),0,1)</f>
        <v>0</v>
      </c>
      <c r="CP41" s="97">
        <f>IF(ISNA(MATCH(CD41,'Overlap Study'!$AN$270:$AN$281,0)),0,1)</f>
        <v>0</v>
      </c>
      <c r="CQ41" s="106">
        <f>IF(ISNA(MATCH(CD41,'Overlap Study'!$AH$270:$AH$281,0)),0,1)</f>
        <v>1</v>
      </c>
      <c r="CR41" s="110">
        <f>IF(ISNA(MATCH($CD41,'Overlap Study'!$AB$270:$AB$281,0)),0,1)</f>
        <v>1</v>
      </c>
      <c r="CS41" s="97">
        <f>IF(ISNA(MATCH($CD41,'Overlap Study'!$V$270:$V$281,0)),0,1)</f>
        <v>1</v>
      </c>
      <c r="CT41" s="97">
        <f>IF(ISNA(MATCH($CD41,'Overlap Study'!$P$270:$P$281,0)),0,1)</f>
        <v>0</v>
      </c>
      <c r="CU41" s="97"/>
      <c r="CV41" s="106"/>
      <c r="CW41">
        <f t="shared" si="5"/>
        <v>11</v>
      </c>
      <c r="CZ41" s="97"/>
      <c r="DA41" s="195"/>
      <c r="DB41" s="99"/>
      <c r="DC41" s="99"/>
      <c r="DD41" s="99"/>
      <c r="DG41" s="97"/>
      <c r="DH41" s="194">
        <v>1405</v>
      </c>
      <c r="DI41" s="105">
        <f>SUM(DJ41:DU41)</f>
        <v>1</v>
      </c>
      <c r="DJ41" s="110">
        <f>IF(ISNA(MATCH(DH41,'Overlap Study'!$FK$323:$FK$340,0)),0,1)</f>
        <v>1</v>
      </c>
      <c r="DK41" s="97">
        <f>IF(ISNA(MATCH(DH41,'Overlap Study'!$ET$323:$ET$340,0)),0,1)</f>
        <v>0</v>
      </c>
      <c r="DL41" s="97">
        <f>IF(ISNA(MATCH(DH41,'Overlap Study'!$EB$186:$EB$200,0)),0,1)</f>
        <v>0</v>
      </c>
      <c r="DM41" s="97">
        <f>IF(ISNA(MATCH(DH41,'Overlap Study'!$DJ$288:$DJ$293,0)),0,1)</f>
        <v>0</v>
      </c>
      <c r="DN41" s="99">
        <f>IF(ISNA(MATCH(DH41,'Overlap Study'!$CU$288:$CU$293,0)),0,1)</f>
        <v>0</v>
      </c>
      <c r="DO41" s="99">
        <f>IF(ISNA(MATCH(DH41,'Overlap Study'!$CG$288:$CG$293,0)),0,1)</f>
        <v>0</v>
      </c>
      <c r="DP41" s="97">
        <f>IF(ISNA(MATCH(DH41,'Overlap Study'!$BU$288:$BU$293,0)),0,1)</f>
        <v>0</v>
      </c>
      <c r="DQ41" s="97">
        <f>IF(ISNA(MATCH(DH41,'Overlap Study'!$BJ$288:$BJ$293,0)),0,1)</f>
        <v>0</v>
      </c>
      <c r="DR41" s="97">
        <f>IF(ISNA(MATCH(DH41,'Overlap Study'!$AZ$288:$AZ$293,0)),0,1)</f>
        <v>0</v>
      </c>
      <c r="DS41" s="97">
        <f>IF(ISNA(MATCH(DH41,'Overlap Study'!$AT$288:$AT$293,0)),0,1)</f>
        <v>0</v>
      </c>
      <c r="DT41" s="97">
        <f>IF(ISNA(MATCH(DH41,'Overlap Study'!$AN$288:$AN$293,0)),0,1)</f>
        <v>0</v>
      </c>
      <c r="DU41" s="106">
        <f>IF(ISNA(MATCH(DH41,'Overlap Study'!$AH$288:$AH$293,0)),0,1)</f>
        <v>0</v>
      </c>
      <c r="DV41" s="97">
        <f>IF(ISNA(MATCH(DH41,'Overlap Study'!$AB$288:$AB$293,0)),0,1)</f>
        <v>0</v>
      </c>
      <c r="DW41" s="97">
        <f>IF(ISNA(MATCH(DH41,'Overlap Study'!$V$288:$V$293,0)),0,1)</f>
        <v>0</v>
      </c>
      <c r="DX41" s="97">
        <f>IF(ISNA(MATCH(DH41,'Overlap Study'!$P$288:$P$293,0)),0,1)</f>
        <v>0</v>
      </c>
      <c r="DY41" s="97"/>
      <c r="DZ41" s="106"/>
    </row>
    <row r="42" spans="1:130" ht="13" x14ac:dyDescent="0.3">
      <c r="A42" s="98"/>
      <c r="C42" s="97"/>
      <c r="L42" s="116">
        <f t="shared" si="2"/>
        <v>41</v>
      </c>
      <c r="M42">
        <f t="shared" si="1"/>
        <v>7</v>
      </c>
      <c r="N42" s="207">
        <v>1519</v>
      </c>
      <c r="O42" s="99">
        <f>SUM(P42:AA42)</f>
        <v>7</v>
      </c>
      <c r="P42" s="110">
        <f>IF(ISNA(MATCH(N42,'Overlap Study'!FF$62:FF$317,0)),0,1)</f>
        <v>1</v>
      </c>
      <c r="Q42" s="97">
        <f>IF(ISNA(MATCH(N42,'Overlap Study'!EO$62:EO$317,0)),0,1)</f>
        <v>1</v>
      </c>
      <c r="R42" s="97">
        <f>IF(ISNA(MATCH(N42,'Overlap Study'!DY$62:DY$174,0)),0,1)</f>
        <v>0</v>
      </c>
      <c r="S42" s="97">
        <f>IF(ISNA(MATCH(N42,'Overlap Study'!DJ$62:DJ$157,0)),0,1)</f>
        <v>1</v>
      </c>
      <c r="T42" s="99">
        <f>IF(ISNA(MATCH(N42,'Overlap Study'!CU$62:CU$157,0)),0,1)</f>
        <v>1</v>
      </c>
      <c r="U42" s="99">
        <f>IF(ISNA(MATCH(N42,'Overlap Study'!CG$62:CG$157,0)),0,1)</f>
        <v>1</v>
      </c>
      <c r="V42" s="97">
        <f>IF(ISNA(MATCH(N42,'Overlap Study'!BU$62:BU$157,0)),0,1)</f>
        <v>1</v>
      </c>
      <c r="W42" s="97">
        <f>IF(ISNA(MATCH(N42,'Overlap Study'!BJ$62:BJ$157,0)),0,1)</f>
        <v>0</v>
      </c>
      <c r="X42" s="97">
        <f>IF(ISNA(MATCH($N42,'Overlap Study'!AZ$62:AZ$157,0)),0,1)</f>
        <v>0</v>
      </c>
      <c r="Y42" s="97">
        <f>IF(ISNA(MATCH($N42,'Overlap Study'!AT$62:AT$157,0)),0,1)</f>
        <v>0</v>
      </c>
      <c r="Z42" s="97">
        <f>IF(ISNA(MATCH($N42,'Overlap Study'!AN$62:AN$157,0)),0,1)</f>
        <v>1</v>
      </c>
      <c r="AA42" s="97">
        <f>IF(ISNA(MATCH($N42,'Overlap Study'!AH$62:AH$157,0)),0,1)</f>
        <v>0</v>
      </c>
      <c r="AB42" s="110">
        <f>IF(ISNA(MATCH($N42,'Overlap Study'!AB$62:AB$157,0)),0,1)</f>
        <v>0</v>
      </c>
      <c r="AC42" s="97">
        <f>IF(ISNA(MATCH($N42,'Overlap Study'!V$62:V$157,0)),0,1)</f>
        <v>0</v>
      </c>
      <c r="AD42" s="97">
        <f>IF(ISNA(MATCH($N42,'Overlap Study'!P$62:P$157,0)),0,1)</f>
        <v>0</v>
      </c>
      <c r="AE42" s="97">
        <f>IF(ISNA(MATCH($N42,'Overlap Study'!H$53:H$132,0)),0,1)</f>
        <v>0</v>
      </c>
      <c r="AF42" s="106">
        <f>IF(ISNA(MATCH($N42,'Overlap Study'!B$53:B$100,0)),0,1)</f>
        <v>0</v>
      </c>
      <c r="AH42" s="98"/>
      <c r="AJ42" s="162">
        <v>1592</v>
      </c>
      <c r="AK42" s="105">
        <f>SUM(AL42:AW42)</f>
        <v>4</v>
      </c>
      <c r="AL42" s="110">
        <f>IF(ISNA(MATCH($AJ42,'Overlap Study'!$FG$323:$FG$454,0)),0,1)</f>
        <v>0</v>
      </c>
      <c r="AM42" s="97">
        <f>IF(ISNA(MATCH($AJ42,'Overlap Study'!$EP$323:$EP$454,0)),0,1)</f>
        <v>1</v>
      </c>
      <c r="AN42" s="97">
        <f>IF(ISNA(MATCH($AJ42,'Overlap Study'!$DY$186:$DY$245,0)),0,1)</f>
        <v>0</v>
      </c>
      <c r="AO42" s="97">
        <f>IF(ISNA(MATCH($AJ42,'Overlap Study'!$DJ$186:$DJ$233,0)),0,1)</f>
        <v>0</v>
      </c>
      <c r="AP42" s="99">
        <f>IF(ISNA(MATCH($AJ42,'Overlap Study'!$CU$186:$CU$233,0)),0,1)</f>
        <v>0</v>
      </c>
      <c r="AQ42" s="99">
        <f>IF(ISNA(MATCH($AJ42,'Overlap Study'!$CG$186:$CG$233,0)),0,1)</f>
        <v>0</v>
      </c>
      <c r="AR42" s="97">
        <f>IF(ISNA(MATCH($AJ42,'Overlap Study'!$BU$186:$BU$233,0)),0,1)</f>
        <v>0</v>
      </c>
      <c r="AS42" s="97">
        <f>IF(ISNA(MATCH(AJ42,'Overlap Study'!BJ$186:BJ$233,0)),0,1)</f>
        <v>0</v>
      </c>
      <c r="AT42" s="97">
        <f>IF(ISNA(MATCH($AJ42,'Overlap Study'!AZ$186:AZ$233,0)),0,1)</f>
        <v>1</v>
      </c>
      <c r="AU42" s="97">
        <f>IF(ISNA(MATCH($AJ42,'Overlap Study'!AT$186:AT$233,0)),0,1)</f>
        <v>1</v>
      </c>
      <c r="AV42" s="97">
        <f>IF(ISNA(MATCH($AJ42,'Overlap Study'!AN$186:AN$233,0)),0,1)</f>
        <v>0</v>
      </c>
      <c r="AW42" s="106">
        <f>IF(ISNA(MATCH($AJ42,'Overlap Study'!AH$186:AH$233,0)),0,1)</f>
        <v>1</v>
      </c>
      <c r="AX42" s="97">
        <f>IF(ISNA(MATCH(AJ42,'Overlap Study'!$AB$186:$AB$233,0)),0,1)</f>
        <v>0</v>
      </c>
      <c r="AY42" s="97">
        <f>IF(ISNA(MATCH($AJ42,'Overlap Study'!$V$186:$V$233,0)),0,1)</f>
        <v>0</v>
      </c>
      <c r="AZ42" s="97">
        <f>IF(ISNA(MATCH($AJ42,'Overlap Study'!$P$186:$P$233,0)),0,1)</f>
        <v>0</v>
      </c>
      <c r="BA42" s="97"/>
      <c r="BB42" s="106"/>
      <c r="BD42" s="98"/>
      <c r="BF42" s="97"/>
      <c r="BG42" s="131">
        <v>337</v>
      </c>
      <c r="BH42" s="459">
        <f>SUM(BI42:BT42)</f>
        <v>2</v>
      </c>
      <c r="BI42" s="110">
        <f>IF(ISNA(MATCH($BG42,'Overlap Study'!$FH$323:$FH$400,0)),0,1)</f>
        <v>0</v>
      </c>
      <c r="BJ42" s="97">
        <f>IF(ISNA(MATCH($BG42,'Overlap Study'!$EQ$323:$EQ$400,0)),0,1)</f>
        <v>1</v>
      </c>
      <c r="BK42" s="97">
        <f>IF(ISNA(MATCH($BG42,'Overlap Study'!$DZ$186:$DZ$240,0)),0,1)</f>
        <v>0</v>
      </c>
      <c r="BL42" s="97">
        <f>IF(ISNA(MATCH(BG42,'Overlap Study'!$DJ$240:$DJ$263,0)),0,1)</f>
        <v>0</v>
      </c>
      <c r="BM42" s="99">
        <f>IF(ISNA(MATCH(BG42,'Overlap Study'!$CU$240:$CU$263,0)),0,1)</f>
        <v>0</v>
      </c>
      <c r="BN42" s="99">
        <f>IF(ISNA(MATCH(BG42,'Overlap Study'!$CG$240:$CG$263,0)),0,1)</f>
        <v>0</v>
      </c>
      <c r="BO42" s="97">
        <f>IF(ISNA(MATCH(BG42,'Overlap Study'!$BU$240:$BU$263,0)),0,1)</f>
        <v>0</v>
      </c>
      <c r="BP42" s="97">
        <f>IF(ISNA(MATCH(BG42,'Overlap Study'!$BJ$240:$BJ$263,0)),0,1)</f>
        <v>0</v>
      </c>
      <c r="BQ42" s="97">
        <f>IF(ISNA(MATCH(BG42,'Overlap Study'!$AZ$240:$AZ$263,0)),0,1)</f>
        <v>0</v>
      </c>
      <c r="BR42" s="97">
        <f>IF(ISNA(MATCH(BG42,'Overlap Study'!$AT$240:$AT$263,0)),0,1)</f>
        <v>0</v>
      </c>
      <c r="BS42" s="97">
        <f>IF(ISNA(MATCH(BG42,'Overlap Study'!$AN$240:$AN$263,0)),0,1)</f>
        <v>0</v>
      </c>
      <c r="BT42" s="106">
        <f>IF(ISNA(MATCH(BG42,'Overlap Study'!$AH$240:$AH$263,0)),0,1)</f>
        <v>1</v>
      </c>
      <c r="BU42" s="110">
        <f>IF(ISNA(MATCH(BG42,'Overlap Study'!$AB$240:$AB$263,0)),0,1)</f>
        <v>0</v>
      </c>
      <c r="BV42" s="97">
        <f>IF(ISNA(MATCH(BG42,'Overlap Study'!$V$240:$V$263,0)),0,1)</f>
        <v>0</v>
      </c>
      <c r="BW42" s="97">
        <f>IF(ISNA(MATCH(BG42,'Overlap Study'!$P$240:$P$263,0)),0,1)</f>
        <v>0</v>
      </c>
      <c r="BX42" s="97"/>
      <c r="BY42" s="106"/>
      <c r="BZ42">
        <f>INDEX($N$2:$O$411,MATCH(BG42,$N$2:$N$411,0),2)</f>
        <v>3</v>
      </c>
      <c r="CC42" s="97"/>
      <c r="CD42" s="485">
        <v>179</v>
      </c>
      <c r="CE42" s="459">
        <f>SUM(CF42:CQ42)</f>
        <v>1</v>
      </c>
      <c r="CF42" s="97">
        <f>IF(ISNA(MATCH(CD42,'Overlap Study'!$FI$323:$FI$400,0)),0,1)</f>
        <v>0</v>
      </c>
      <c r="CG42" s="97">
        <f>IF(ISNA(MATCH(CD42,'Overlap Study'!$ER$323:$ER$400,0)),0,1)</f>
        <v>0</v>
      </c>
      <c r="CH42" s="97">
        <f>IF(ISNA(MATCH(CD42,'Overlap Study'!$EA$186:$EA$240,0)),0,1)</f>
        <v>0</v>
      </c>
      <c r="CI42" s="97">
        <f>IF(ISNA(MATCH(CD42,'Overlap Study'!$DJ$270:$DJ$281,0)),0,1)</f>
        <v>0</v>
      </c>
      <c r="CJ42" s="99">
        <f>IF(ISNA(MATCH(CD42,'Overlap Study'!$CU$270:$CU$281,0)),0,1)</f>
        <v>0</v>
      </c>
      <c r="CK42" s="99">
        <f>IF(ISNA(MATCH(CD42,'Overlap Study'!$CG$270:$CG$281,0)),0,1)</f>
        <v>0</v>
      </c>
      <c r="CL42" s="97">
        <f>IF(ISNA(MATCH(CD42,'Overlap Study'!$BU$270:$BU$281,0)),0,1)</f>
        <v>0</v>
      </c>
      <c r="CM42" s="97">
        <f>IF(ISNA(MATCH(CD42,'Overlap Study'!$BJ$270:$BJ$281,0)),0,1)</f>
        <v>0</v>
      </c>
      <c r="CN42" s="97">
        <f>IF(ISNA(MATCH(CD42,'Overlap Study'!$AZ$270:$AZ$281,0)),0,1)</f>
        <v>0</v>
      </c>
      <c r="CO42" s="97">
        <f>IF(ISNA(MATCH(CD42,'Overlap Study'!$AT$270:$AT$281,0)),0,1)</f>
        <v>1</v>
      </c>
      <c r="CP42" s="97">
        <f>IF(ISNA(MATCH(CD42,'Overlap Study'!$AN$270:$AN$281,0)),0,1)</f>
        <v>0</v>
      </c>
      <c r="CQ42" s="106">
        <f>IF(ISNA(MATCH(CD42,'Overlap Study'!$AH$270:$AH$281,0)),0,1)</f>
        <v>0</v>
      </c>
      <c r="CR42" s="110">
        <f>IF(ISNA(MATCH($CD42,'Overlap Study'!$AB$270:$AB$281,0)),0,1)</f>
        <v>0</v>
      </c>
      <c r="CS42" s="97">
        <f>IF(ISNA(MATCH($CD42,'Overlap Study'!$V$270:$V$281,0)),0,1)</f>
        <v>0</v>
      </c>
      <c r="CT42" s="97">
        <f>IF(ISNA(MATCH($CD42,'Overlap Study'!$P$270:$P$281,0)),0,1)</f>
        <v>0</v>
      </c>
      <c r="CU42" s="97"/>
      <c r="CV42" s="106"/>
      <c r="CW42">
        <f t="shared" si="5"/>
        <v>6</v>
      </c>
      <c r="DA42" s="195"/>
      <c r="DB42" s="99"/>
      <c r="DC42" s="99"/>
      <c r="DD42" s="99"/>
      <c r="DH42" s="162">
        <v>1477</v>
      </c>
      <c r="DI42" s="105">
        <f>SUM(DJ42:DU42)</f>
        <v>1</v>
      </c>
      <c r="DJ42" s="110">
        <f>IF(ISNA(MATCH(DH42,'Overlap Study'!$FK$323:$FK$340,0)),0,1)</f>
        <v>0</v>
      </c>
      <c r="DK42" s="97">
        <f>IF(ISNA(MATCH(DH42,'Overlap Study'!$ET$323:$ET$340,0)),0,1)</f>
        <v>0</v>
      </c>
      <c r="DL42" s="97">
        <f>IF(ISNA(MATCH(DH42,'Overlap Study'!$EB$186:$EB$200,0)),0,1)</f>
        <v>0</v>
      </c>
      <c r="DM42" s="97">
        <f>IF(ISNA(MATCH(DH42,'Overlap Study'!$DJ$288:$DJ$293,0)),0,1)</f>
        <v>1</v>
      </c>
      <c r="DN42" s="99">
        <f>IF(ISNA(MATCH(DH42,'Overlap Study'!$CU$288:$CU$293,0)),0,1)</f>
        <v>0</v>
      </c>
      <c r="DO42" s="99">
        <f>IF(ISNA(MATCH(DH42,'Overlap Study'!$CG$288:$CG$293,0)),0,1)</f>
        <v>0</v>
      </c>
      <c r="DP42" s="97">
        <f>IF(ISNA(MATCH(DH42,'Overlap Study'!$BU$288:$BU$293,0)),0,1)</f>
        <v>0</v>
      </c>
      <c r="DQ42" s="97">
        <f>IF(ISNA(MATCH(DH42,'Overlap Study'!$BJ$288:$BJ$293,0)),0,1)</f>
        <v>0</v>
      </c>
      <c r="DR42" s="97">
        <f>IF(ISNA(MATCH(DH42,'Overlap Study'!$AZ$288:$AZ$293,0)),0,1)</f>
        <v>0</v>
      </c>
      <c r="DS42" s="97">
        <f>IF(ISNA(MATCH(DH42,'Overlap Study'!$AT$288:$AT$293,0)),0,1)</f>
        <v>0</v>
      </c>
      <c r="DT42" s="97">
        <f>IF(ISNA(MATCH(DH42,'Overlap Study'!$AN$288:$AN$293,0)),0,1)</f>
        <v>0</v>
      </c>
      <c r="DU42" s="106">
        <f>IF(ISNA(MATCH(DH42,'Overlap Study'!$AH$288:$AH$293,0)),0,1)</f>
        <v>0</v>
      </c>
      <c r="DV42" s="97">
        <f>IF(ISNA(MATCH(DH42,'Overlap Study'!$AB$288:$AB$293,0)),0,1)</f>
        <v>0</v>
      </c>
      <c r="DW42" s="97">
        <f>IF(ISNA(MATCH(DH42,'Overlap Study'!$V$288:$V$293,0)),0,1)</f>
        <v>0</v>
      </c>
      <c r="DX42" s="97">
        <f>IF(ISNA(MATCH(DH42,'Overlap Study'!$P$288:$P$293,0)),0,1)</f>
        <v>0</v>
      </c>
      <c r="DY42" s="97"/>
      <c r="DZ42" s="106"/>
    </row>
    <row r="43" spans="1:130" ht="13" x14ac:dyDescent="0.3">
      <c r="A43" s="151"/>
      <c r="C43" s="97"/>
      <c r="L43" s="116">
        <f t="shared" si="2"/>
        <v>42</v>
      </c>
      <c r="M43">
        <f t="shared" si="1"/>
        <v>7</v>
      </c>
      <c r="N43" s="207">
        <v>1538</v>
      </c>
      <c r="O43" s="99">
        <f>SUM(P43:AA43)</f>
        <v>7</v>
      </c>
      <c r="P43" s="110">
        <f>IF(ISNA(MATCH(N43,'Overlap Study'!FF$62:FF$317,0)),0,1)</f>
        <v>1</v>
      </c>
      <c r="Q43" s="97">
        <f>IF(ISNA(MATCH(N43,'Overlap Study'!EO$62:EO$317,0)),0,1)</f>
        <v>1</v>
      </c>
      <c r="R43" s="97">
        <f>IF(ISNA(MATCH(N43,'Overlap Study'!DY$62:DY$174,0)),0,1)</f>
        <v>1</v>
      </c>
      <c r="S43" s="97">
        <f>IF(ISNA(MATCH(N43,'Overlap Study'!DJ$62:DJ$157,0)),0,1)</f>
        <v>1</v>
      </c>
      <c r="T43" s="99">
        <f>IF(ISNA(MATCH(N43,'Overlap Study'!CU$62:CU$157,0)),0,1)</f>
        <v>0</v>
      </c>
      <c r="U43" s="99">
        <f>IF(ISNA(MATCH(N43,'Overlap Study'!CG$62:CG$157,0)),0,1)</f>
        <v>1</v>
      </c>
      <c r="V43" s="97">
        <f>IF(ISNA(MATCH(N43,'Overlap Study'!BU$62:BU$157,0)),0,1)</f>
        <v>1</v>
      </c>
      <c r="W43" s="97">
        <f>IF(ISNA(MATCH(N43,'Overlap Study'!BJ$62:BJ$157,0)),0,1)</f>
        <v>1</v>
      </c>
      <c r="X43" s="97">
        <f>IF(ISNA(MATCH($N43,'Overlap Study'!AZ$62:AZ$157,0)),0,1)</f>
        <v>0</v>
      </c>
      <c r="Y43" s="97">
        <f>IF(ISNA(MATCH($N43,'Overlap Study'!AT$62:AT$157,0)),0,1)</f>
        <v>0</v>
      </c>
      <c r="Z43" s="97">
        <f>IF(ISNA(MATCH($N43,'Overlap Study'!AN$62:AN$157,0)),0,1)</f>
        <v>0</v>
      </c>
      <c r="AA43" s="97">
        <f>IF(ISNA(MATCH($N43,'Overlap Study'!AH$62:AH$157,0)),0,1)</f>
        <v>0</v>
      </c>
      <c r="AB43" s="110">
        <f>IF(ISNA(MATCH($N43,'Overlap Study'!AB$62:AB$157,0)),0,1)</f>
        <v>0</v>
      </c>
      <c r="AC43" s="97">
        <f>IF(ISNA(MATCH($N43,'Overlap Study'!V$62:V$157,0)),0,1)</f>
        <v>0</v>
      </c>
      <c r="AD43" s="97">
        <f>IF(ISNA(MATCH($N43,'Overlap Study'!P$62:P$157,0)),0,1)</f>
        <v>0</v>
      </c>
      <c r="AE43" s="97">
        <f>IF(ISNA(MATCH($N43,'Overlap Study'!H$53:H$132,0)),0,1)</f>
        <v>0</v>
      </c>
      <c r="AF43" s="106">
        <f>IF(ISNA(MATCH($N43,'Overlap Study'!B$53:B$100,0)),0,1)</f>
        <v>0</v>
      </c>
      <c r="AH43" s="98"/>
      <c r="AJ43" s="162">
        <v>1678</v>
      </c>
      <c r="AK43" s="105">
        <f>SUM(AL43:AW43)</f>
        <v>4</v>
      </c>
      <c r="AL43" s="110">
        <f>IF(ISNA(MATCH($AJ43,'Overlap Study'!$FG$323:$FG$454,0)),0,1)</f>
        <v>1</v>
      </c>
      <c r="AM43" s="97">
        <f>IF(ISNA(MATCH($AJ43,'Overlap Study'!$EP$323:$EP$454,0)),0,1)</f>
        <v>1</v>
      </c>
      <c r="AN43" s="97">
        <f>IF(ISNA(MATCH($AJ43,'Overlap Study'!$DY$186:$DY$245,0)),0,1)</f>
        <v>1</v>
      </c>
      <c r="AO43" s="97">
        <f>IF(ISNA(MATCH($AJ43,'Overlap Study'!$DJ$186:$DJ$233,0)),0,1)</f>
        <v>1</v>
      </c>
      <c r="AP43" s="99">
        <f>IF(ISNA(MATCH($AJ43,'Overlap Study'!$CU$186:$CU$233,0)),0,1)</f>
        <v>0</v>
      </c>
      <c r="AQ43" s="99">
        <f>IF(ISNA(MATCH($AJ43,'Overlap Study'!$CG$186:$CG$233,0)),0,1)</f>
        <v>0</v>
      </c>
      <c r="AR43" s="97">
        <f>IF(ISNA(MATCH($AJ43,'Overlap Study'!$BU$186:$BU$233,0)),0,1)</f>
        <v>0</v>
      </c>
      <c r="AS43" s="97">
        <f>IF(ISNA(MATCH(AJ43,'Overlap Study'!BJ$186:BJ$233,0)),0,1)</f>
        <v>0</v>
      </c>
      <c r="AT43" s="97">
        <f>IF(ISNA(MATCH($AJ43,'Overlap Study'!AZ$186:AZ$233,0)),0,1)</f>
        <v>0</v>
      </c>
      <c r="AU43" s="97">
        <f>IF(ISNA(MATCH($AJ43,'Overlap Study'!AT$186:AT$233,0)),0,1)</f>
        <v>0</v>
      </c>
      <c r="AV43" s="97">
        <f>IF(ISNA(MATCH($AJ43,'Overlap Study'!AN$186:AN$233,0)),0,1)</f>
        <v>0</v>
      </c>
      <c r="AW43" s="106">
        <f>IF(ISNA(MATCH($AJ43,'Overlap Study'!AH$186:AH$233,0)),0,1)</f>
        <v>0</v>
      </c>
      <c r="AX43" s="97">
        <f>IF(ISNA(MATCH(AJ43,'Overlap Study'!$AB$186:$AB$233,0)),0,1)</f>
        <v>0</v>
      </c>
      <c r="AY43" s="97">
        <f>IF(ISNA(MATCH($AJ43,'Overlap Study'!$V$186:$V$233,0)),0,1)</f>
        <v>0</v>
      </c>
      <c r="AZ43" s="97">
        <f>IF(ISNA(MATCH($AJ43,'Overlap Study'!$P$186:$P$233,0)),0,1)</f>
        <v>0</v>
      </c>
      <c r="BA43" s="97"/>
      <c r="BB43" s="106"/>
      <c r="BD43" s="151"/>
      <c r="BF43" s="97"/>
      <c r="BG43" s="131">
        <v>341</v>
      </c>
      <c r="BH43" s="459">
        <f>SUM(BI43:BT43)</f>
        <v>2</v>
      </c>
      <c r="BI43" s="110">
        <f>IF(ISNA(MATCH($BG43,'Overlap Study'!$FH$323:$FH$400,0)),0,1)</f>
        <v>0</v>
      </c>
      <c r="BJ43" s="97">
        <f>IF(ISNA(MATCH($BG43,'Overlap Study'!$EQ$323:$EQ$400,0)),0,1)</f>
        <v>0</v>
      </c>
      <c r="BK43" s="97">
        <f>IF(ISNA(MATCH($BG43,'Overlap Study'!$DZ$186:$DZ$240,0)),0,1)</f>
        <v>1</v>
      </c>
      <c r="BL43" s="97">
        <f>IF(ISNA(MATCH(BG43,'Overlap Study'!$DJ$240:$DJ$263,0)),0,1)</f>
        <v>0</v>
      </c>
      <c r="BM43" s="99">
        <f>IF(ISNA(MATCH(BG43,'Overlap Study'!$CU$240:$CU$263,0)),0,1)</f>
        <v>1</v>
      </c>
      <c r="BN43" s="99">
        <f>IF(ISNA(MATCH(BG43,'Overlap Study'!$CG$240:$CG$263,0)),0,1)</f>
        <v>0</v>
      </c>
      <c r="BO43" s="97">
        <f>IF(ISNA(MATCH(BG43,'Overlap Study'!$BU$240:$BU$263,0)),0,1)</f>
        <v>0</v>
      </c>
      <c r="BP43" s="97">
        <f>IF(ISNA(MATCH(BG43,'Overlap Study'!$BJ$240:$BJ$263,0)),0,1)</f>
        <v>0</v>
      </c>
      <c r="BQ43" s="97">
        <f>IF(ISNA(MATCH(BG43,'Overlap Study'!$AZ$240:$AZ$263,0)),0,1)</f>
        <v>0</v>
      </c>
      <c r="BR43" s="97">
        <f>IF(ISNA(MATCH(BG43,'Overlap Study'!$AT$240:$AT$263,0)),0,1)</f>
        <v>0</v>
      </c>
      <c r="BS43" s="97">
        <f>IF(ISNA(MATCH(BG43,'Overlap Study'!$AN$240:$AN$263,0)),0,1)</f>
        <v>0</v>
      </c>
      <c r="BT43" s="106">
        <f>IF(ISNA(MATCH(BG43,'Overlap Study'!$AH$240:$AH$263,0)),0,1)</f>
        <v>0</v>
      </c>
      <c r="BU43" s="110">
        <f>IF(ISNA(MATCH(BG43,'Overlap Study'!$AB$240:$AB$263,0)),0,1)</f>
        <v>0</v>
      </c>
      <c r="BV43" s="97">
        <f>IF(ISNA(MATCH(BG43,'Overlap Study'!$V$240:$V$263,0)),0,1)</f>
        <v>1</v>
      </c>
      <c r="BW43" s="97">
        <f>IF(ISNA(MATCH(BG43,'Overlap Study'!$P$240:$P$263,0)),0,1)</f>
        <v>0</v>
      </c>
      <c r="BX43" s="97"/>
      <c r="BY43" s="106"/>
      <c r="BZ43">
        <f>INDEX($N$2:$O$411,MATCH(BG43,$N$2:$N$411,0),2)</f>
        <v>9</v>
      </c>
      <c r="CC43" s="97"/>
      <c r="CD43" s="485">
        <v>180</v>
      </c>
      <c r="CE43" s="459">
        <f>SUM(CF43:CQ43)</f>
        <v>1</v>
      </c>
      <c r="CF43" s="97">
        <f>IF(ISNA(MATCH(CD43,'Overlap Study'!$FI$323:$FI$400,0)),0,1)</f>
        <v>0</v>
      </c>
      <c r="CG43" s="97">
        <f>IF(ISNA(MATCH(CD43,'Overlap Study'!$ER$323:$ER$400,0)),0,1)</f>
        <v>0</v>
      </c>
      <c r="CH43" s="97">
        <f>IF(ISNA(MATCH(CD43,'Overlap Study'!$EA$186:$EA$240,0)),0,1)</f>
        <v>0</v>
      </c>
      <c r="CI43" s="97">
        <f>IF(ISNA(MATCH(CD43,'Overlap Study'!$DJ$270:$DJ$281,0)),0,1)</f>
        <v>0</v>
      </c>
      <c r="CJ43" s="99">
        <f>IF(ISNA(MATCH(CD43,'Overlap Study'!$CU$270:$CU$281,0)),0,1)</f>
        <v>1</v>
      </c>
      <c r="CK43" s="99">
        <f>IF(ISNA(MATCH(CD43,'Overlap Study'!$CG$270:$CG$281,0)),0,1)</f>
        <v>0</v>
      </c>
      <c r="CL43" s="97">
        <f>IF(ISNA(MATCH(CD43,'Overlap Study'!$BU$270:$BU$281,0)),0,1)</f>
        <v>0</v>
      </c>
      <c r="CM43" s="97">
        <f>IF(ISNA(MATCH(CD43,'Overlap Study'!$BJ$270:$BJ$281,0)),0,1)</f>
        <v>0</v>
      </c>
      <c r="CN43" s="97">
        <f>IF(ISNA(MATCH(CD43,'Overlap Study'!$AZ$270:$AZ$281,0)),0,1)</f>
        <v>0</v>
      </c>
      <c r="CO43" s="97">
        <f>IF(ISNA(MATCH(CD43,'Overlap Study'!$AT$270:$AT$281,0)),0,1)</f>
        <v>0</v>
      </c>
      <c r="CP43" s="97">
        <f>IF(ISNA(MATCH(CD43,'Overlap Study'!$AN$270:$AN$281,0)),0,1)</f>
        <v>0</v>
      </c>
      <c r="CQ43" s="106">
        <f>IF(ISNA(MATCH(CD43,'Overlap Study'!$AH$270:$AH$281,0)),0,1)</f>
        <v>0</v>
      </c>
      <c r="CR43" s="110">
        <f>IF(ISNA(MATCH($CD43,'Overlap Study'!$AB$270:$AB$281,0)),0,1)</f>
        <v>0</v>
      </c>
      <c r="CS43" s="97">
        <f>IF(ISNA(MATCH($CD43,'Overlap Study'!$V$270:$V$281,0)),0,1)</f>
        <v>0</v>
      </c>
      <c r="CT43" s="97">
        <f>IF(ISNA(MATCH($CD43,'Overlap Study'!$P$270:$P$281,0)),0,1)</f>
        <v>1</v>
      </c>
      <c r="CU43" s="97"/>
      <c r="CV43" s="106"/>
      <c r="CW43">
        <f t="shared" si="5"/>
        <v>5</v>
      </c>
      <c r="DA43" s="195"/>
      <c r="DB43" s="99"/>
      <c r="DC43" s="99"/>
      <c r="DD43" s="99"/>
      <c r="DH43" s="162">
        <v>1519</v>
      </c>
      <c r="DI43" s="105">
        <f>SUM(DJ43:DU43)</f>
        <v>1</v>
      </c>
      <c r="DJ43" s="110">
        <f>IF(ISNA(MATCH(DH43,'Overlap Study'!$FK$323:$FK$340,0)),0,1)</f>
        <v>0</v>
      </c>
      <c r="DK43" s="97">
        <f>IF(ISNA(MATCH(DH43,'Overlap Study'!$ET$323:$ET$340,0)),0,1)</f>
        <v>0</v>
      </c>
      <c r="DL43" s="97">
        <f>IF(ISNA(MATCH(DH43,'Overlap Study'!$EB$186:$EB$200,0)),0,1)</f>
        <v>0</v>
      </c>
      <c r="DM43" s="97">
        <f>IF(ISNA(MATCH(DH43,'Overlap Study'!$DJ$288:$DJ$293,0)),0,1)</f>
        <v>1</v>
      </c>
      <c r="DN43" s="99">
        <f>IF(ISNA(MATCH(DH43,'Overlap Study'!$CU$288:$CU$293,0)),0,1)</f>
        <v>0</v>
      </c>
      <c r="DO43" s="99">
        <f>IF(ISNA(MATCH(DH43,'Overlap Study'!$CG$288:$CG$293,0)),0,1)</f>
        <v>0</v>
      </c>
      <c r="DP43" s="97">
        <f>IF(ISNA(MATCH(DH43,'Overlap Study'!$BU$288:$BU$293,0)),0,1)</f>
        <v>0</v>
      </c>
      <c r="DQ43" s="97">
        <f>IF(ISNA(MATCH(DH43,'Overlap Study'!$BJ$288:$BJ$293,0)),0,1)</f>
        <v>0</v>
      </c>
      <c r="DR43" s="97">
        <f>IF(ISNA(MATCH(DH43,'Overlap Study'!$AZ$288:$AZ$293,0)),0,1)</f>
        <v>0</v>
      </c>
      <c r="DS43" s="97">
        <f>IF(ISNA(MATCH(DH43,'Overlap Study'!$AT$288:$AT$293,0)),0,1)</f>
        <v>0</v>
      </c>
      <c r="DT43" s="97">
        <f>IF(ISNA(MATCH(DH43,'Overlap Study'!$AN$288:$AN$293,0)),0,1)</f>
        <v>0</v>
      </c>
      <c r="DU43" s="106">
        <f>IF(ISNA(MATCH(DH43,'Overlap Study'!$AH$288:$AH$293,0)),0,1)</f>
        <v>0</v>
      </c>
      <c r="DV43" s="97">
        <f>IF(ISNA(MATCH(DH43,'Overlap Study'!$AB$288:$AB$293,0)),0,1)</f>
        <v>0</v>
      </c>
      <c r="DW43" s="97">
        <f>IF(ISNA(MATCH(DH43,'Overlap Study'!$V$288:$V$293,0)),0,1)</f>
        <v>0</v>
      </c>
      <c r="DX43" s="97">
        <f>IF(ISNA(MATCH(DH43,'Overlap Study'!$P$288:$P$293,0)),0,1)</f>
        <v>0</v>
      </c>
      <c r="DY43" s="97"/>
      <c r="DZ43" s="106"/>
    </row>
    <row r="44" spans="1:130" ht="13" x14ac:dyDescent="0.3">
      <c r="A44" s="98"/>
      <c r="C44" s="97"/>
      <c r="L44" s="116">
        <f t="shared" si="2"/>
        <v>43</v>
      </c>
      <c r="M44">
        <f t="shared" si="1"/>
        <v>7</v>
      </c>
      <c r="N44" s="493">
        <v>1592</v>
      </c>
      <c r="O44" s="99">
        <f>SUM(P44:AA44)</f>
        <v>7</v>
      </c>
      <c r="P44" s="110">
        <f>IF(ISNA(MATCH(N44,'Overlap Study'!FF$62:FF$317,0)),0,1)</f>
        <v>0</v>
      </c>
      <c r="Q44" s="97">
        <f>IF(ISNA(MATCH(N44,'Overlap Study'!EO$62:EO$317,0)),0,1)</f>
        <v>1</v>
      </c>
      <c r="R44" s="97">
        <f>IF(ISNA(MATCH(N44,'Overlap Study'!DY$62:DY$174,0)),0,1)</f>
        <v>0</v>
      </c>
      <c r="S44" s="97">
        <f>IF(ISNA(MATCH(N44,'Overlap Study'!DJ$62:DJ$157,0)),0,1)</f>
        <v>0</v>
      </c>
      <c r="T44" s="99">
        <f>IF(ISNA(MATCH(N44,'Overlap Study'!CU$62:CU$157,0)),0,1)</f>
        <v>1</v>
      </c>
      <c r="U44" s="99">
        <f>IF(ISNA(MATCH(N44,'Overlap Study'!CG$62:CG$157,0)),0,1)</f>
        <v>0</v>
      </c>
      <c r="V44" s="97">
        <f>IF(ISNA(MATCH(N44,'Overlap Study'!BU$62:BU$157,0)),0,1)</f>
        <v>1</v>
      </c>
      <c r="W44" s="97">
        <f>IF(ISNA(MATCH(N44,'Overlap Study'!BJ$62:BJ$157,0)),0,1)</f>
        <v>0</v>
      </c>
      <c r="X44" s="97">
        <f>IF(ISNA(MATCH($N44,'Overlap Study'!AZ$62:AZ$157,0)),0,1)</f>
        <v>1</v>
      </c>
      <c r="Y44" s="97">
        <f>IF(ISNA(MATCH($N44,'Overlap Study'!AT$62:AT$157,0)),0,1)</f>
        <v>1</v>
      </c>
      <c r="Z44" s="97">
        <f>IF(ISNA(MATCH($N44,'Overlap Study'!AN$62:AN$157,0)),0,1)</f>
        <v>1</v>
      </c>
      <c r="AA44" s="97">
        <f>IF(ISNA(MATCH($N44,'Overlap Study'!AH$62:AH$157,0)),0,1)</f>
        <v>1</v>
      </c>
      <c r="AB44" s="110">
        <f>IF(ISNA(MATCH($N44,'Overlap Study'!AB$62:AB$157,0)),0,1)</f>
        <v>0</v>
      </c>
      <c r="AC44" s="97">
        <f>IF(ISNA(MATCH($N44,'Overlap Study'!V$62:V$157,0)),0,1)</f>
        <v>0</v>
      </c>
      <c r="AD44" s="97">
        <f>IF(ISNA(MATCH($N44,'Overlap Study'!P$62:P$157,0)),0,1)</f>
        <v>0</v>
      </c>
      <c r="AE44" s="97">
        <f>IF(ISNA(MATCH($N44,'Overlap Study'!H$53:H$132,0)),0,1)</f>
        <v>0</v>
      </c>
      <c r="AF44" s="106">
        <f>IF(ISNA(MATCH($N44,'Overlap Study'!B$53:B$100,0)),0,1)</f>
        <v>0</v>
      </c>
      <c r="AH44" s="98"/>
      <c r="AJ44" s="162">
        <v>1718</v>
      </c>
      <c r="AK44" s="105">
        <f>SUM(AL44:AW44)</f>
        <v>4</v>
      </c>
      <c r="AL44" s="110">
        <f>IF(ISNA(MATCH($AJ44,'Overlap Study'!$FG$323:$FG$454,0)),0,1)</f>
        <v>0</v>
      </c>
      <c r="AM44" s="97">
        <f>IF(ISNA(MATCH($AJ44,'Overlap Study'!$EP$323:$EP$454,0)),0,1)</f>
        <v>1</v>
      </c>
      <c r="AN44" s="97">
        <f>IF(ISNA(MATCH($AJ44,'Overlap Study'!$DY$186:$DY$245,0)),0,1)</f>
        <v>1</v>
      </c>
      <c r="AO44" s="97">
        <f>IF(ISNA(MATCH($AJ44,'Overlap Study'!$DJ$186:$DJ$233,0)),0,1)</f>
        <v>0</v>
      </c>
      <c r="AP44" s="99">
        <f>IF(ISNA(MATCH($AJ44,'Overlap Study'!$CU$186:$CU$233,0)),0,1)</f>
        <v>0</v>
      </c>
      <c r="AQ44" s="99">
        <f>IF(ISNA(MATCH($AJ44,'Overlap Study'!$CG$186:$CG$233,0)),0,1)</f>
        <v>0</v>
      </c>
      <c r="AR44" s="97">
        <f>IF(ISNA(MATCH($AJ44,'Overlap Study'!$BU$186:$BU$233,0)),0,1)</f>
        <v>1</v>
      </c>
      <c r="AS44" s="97">
        <f>IF(ISNA(MATCH(AJ44,'Overlap Study'!BJ$186:BJ$233,0)),0,1)</f>
        <v>0</v>
      </c>
      <c r="AT44" s="97">
        <f>IF(ISNA(MATCH($AJ44,'Overlap Study'!AZ$186:AZ$233,0)),0,1)</f>
        <v>0</v>
      </c>
      <c r="AU44" s="97">
        <f>IF(ISNA(MATCH($AJ44,'Overlap Study'!AT$186:AT$233,0)),0,1)</f>
        <v>0</v>
      </c>
      <c r="AV44" s="97">
        <f>IF(ISNA(MATCH($AJ44,'Overlap Study'!AN$186:AN$233,0)),0,1)</f>
        <v>1</v>
      </c>
      <c r="AW44" s="106">
        <f>IF(ISNA(MATCH($AJ44,'Overlap Study'!AH$186:AH$233,0)),0,1)</f>
        <v>0</v>
      </c>
      <c r="AX44" s="97">
        <f>IF(ISNA(MATCH(AJ44,'Overlap Study'!$AB$186:$AB$233,0)),0,1)</f>
        <v>0</v>
      </c>
      <c r="AY44" s="97">
        <f>IF(ISNA(MATCH($AJ44,'Overlap Study'!$V$186:$V$233,0)),0,1)</f>
        <v>0</v>
      </c>
      <c r="AZ44" s="97">
        <f>IF(ISNA(MATCH($AJ44,'Overlap Study'!$P$186:$P$233,0)),0,1)</f>
        <v>0</v>
      </c>
      <c r="BA44" s="97"/>
      <c r="BB44" s="106"/>
      <c r="BD44" s="98"/>
      <c r="BF44" s="97"/>
      <c r="BG44" s="131">
        <v>343</v>
      </c>
      <c r="BH44" s="459">
        <f>SUM(BI44:BT44)</f>
        <v>2</v>
      </c>
      <c r="BI44" s="110">
        <f>IF(ISNA(MATCH($BG44,'Overlap Study'!$FH$323:$FH$400,0)),0,1)</f>
        <v>0</v>
      </c>
      <c r="BJ44" s="97">
        <f>IF(ISNA(MATCH($BG44,'Overlap Study'!$EQ$323:$EQ$400,0)),0,1)</f>
        <v>0</v>
      </c>
      <c r="BK44" s="97">
        <f>IF(ISNA(MATCH($BG44,'Overlap Study'!$DZ$186:$DZ$240,0)),0,1)</f>
        <v>0</v>
      </c>
      <c r="BL44" s="97">
        <f>IF(ISNA(MATCH(BG44,'Overlap Study'!$DJ$240:$DJ$263,0)),0,1)</f>
        <v>0</v>
      </c>
      <c r="BM44" s="99">
        <f>IF(ISNA(MATCH(BG44,'Overlap Study'!$CU$240:$CU$263,0)),0,1)</f>
        <v>0</v>
      </c>
      <c r="BN44" s="99">
        <f>IF(ISNA(MATCH(BG44,'Overlap Study'!$CG$240:$CG$263,0)),0,1)</f>
        <v>0</v>
      </c>
      <c r="BO44" s="97">
        <f>IF(ISNA(MATCH(BG44,'Overlap Study'!$BU$240:$BU$263,0)),0,1)</f>
        <v>1</v>
      </c>
      <c r="BP44" s="97">
        <f>IF(ISNA(MATCH(BG44,'Overlap Study'!$BJ$240:$BJ$263,0)),0,1)</f>
        <v>1</v>
      </c>
      <c r="BQ44" s="97">
        <f>IF(ISNA(MATCH(BG44,'Overlap Study'!$AZ$240:$AZ$263,0)),0,1)</f>
        <v>0</v>
      </c>
      <c r="BR44" s="97">
        <f>IF(ISNA(MATCH(BG44,'Overlap Study'!$AT$240:$AT$263,0)),0,1)</f>
        <v>0</v>
      </c>
      <c r="BS44" s="97">
        <f>IF(ISNA(MATCH(BG44,'Overlap Study'!$AN$240:$AN$263,0)),0,1)</f>
        <v>0</v>
      </c>
      <c r="BT44" s="106">
        <f>IF(ISNA(MATCH(BG44,'Overlap Study'!$AH$240:$AH$263,0)),0,1)</f>
        <v>0</v>
      </c>
      <c r="BU44" s="110">
        <f>IF(ISNA(MATCH(BG44,'Overlap Study'!$AB$240:$AB$263,0)),0,1)</f>
        <v>0</v>
      </c>
      <c r="BV44" s="97">
        <f>IF(ISNA(MATCH(BG44,'Overlap Study'!$V$240:$V$263,0)),0,1)</f>
        <v>1</v>
      </c>
      <c r="BW44" s="97">
        <f>IF(ISNA(MATCH(BG44,'Overlap Study'!$P$240:$P$263,0)),0,1)</f>
        <v>1</v>
      </c>
      <c r="BX44" s="97"/>
      <c r="BY44" s="106"/>
      <c r="BZ44">
        <f>INDEX($N$2:$O$411,MATCH(BG44,$N$2:$N$411,0),2)</f>
        <v>4</v>
      </c>
      <c r="CC44" s="97"/>
      <c r="CD44" s="485">
        <v>190</v>
      </c>
      <c r="CE44" s="459">
        <f>SUM(CF44:CQ44)</f>
        <v>1</v>
      </c>
      <c r="CF44" s="97">
        <f>IF(ISNA(MATCH(CD44,'Overlap Study'!$FI$323:$FI$400,0)),0,1)</f>
        <v>0</v>
      </c>
      <c r="CG44" s="97">
        <f>IF(ISNA(MATCH(CD44,'Overlap Study'!$ER$323:$ER$400,0)),0,1)</f>
        <v>0</v>
      </c>
      <c r="CH44" s="97">
        <f>IF(ISNA(MATCH(CD44,'Overlap Study'!$EA$186:$EA$240,0)),0,1)</f>
        <v>0</v>
      </c>
      <c r="CI44" s="97">
        <f>IF(ISNA(MATCH(CD44,'Overlap Study'!$DJ$270:$DJ$281,0)),0,1)</f>
        <v>0</v>
      </c>
      <c r="CJ44" s="99">
        <f>IF(ISNA(MATCH(CD44,'Overlap Study'!$CU$270:$CU$281,0)),0,1)</f>
        <v>0</v>
      </c>
      <c r="CK44" s="99">
        <f>IF(ISNA(MATCH(CD44,'Overlap Study'!$CG$270:$CG$281,0)),0,1)</f>
        <v>0</v>
      </c>
      <c r="CL44" s="97">
        <f>IF(ISNA(MATCH(CD44,'Overlap Study'!$BU$270:$BU$281,0)),0,1)</f>
        <v>0</v>
      </c>
      <c r="CM44" s="97">
        <f>IF(ISNA(MATCH(CD44,'Overlap Study'!$BJ$270:$BJ$281,0)),0,1)</f>
        <v>0</v>
      </c>
      <c r="CN44" s="97">
        <f>IF(ISNA(MATCH(CD44,'Overlap Study'!$AZ$270:$AZ$281,0)),0,1)</f>
        <v>0</v>
      </c>
      <c r="CO44" s="97">
        <f>IF(ISNA(MATCH(CD44,'Overlap Study'!$AT$270:$AT$281,0)),0,1)</f>
        <v>1</v>
      </c>
      <c r="CP44" s="97">
        <f>IF(ISNA(MATCH(CD44,'Overlap Study'!$AN$270:$AN$281,0)),0,1)</f>
        <v>0</v>
      </c>
      <c r="CQ44" s="106">
        <f>IF(ISNA(MATCH(CD44,'Overlap Study'!$AH$270:$AH$281,0)),0,1)</f>
        <v>0</v>
      </c>
      <c r="CR44" s="110">
        <f>IF(ISNA(MATCH($CD44,'Overlap Study'!$AB$270:$AB$281,0)),0,1)</f>
        <v>0</v>
      </c>
      <c r="CS44" s="97">
        <f>IF(ISNA(MATCH($CD44,'Overlap Study'!$V$270:$V$281,0)),0,1)</f>
        <v>0</v>
      </c>
      <c r="CT44" s="97">
        <f>IF(ISNA(MATCH($CD44,'Overlap Study'!$P$270:$P$281,0)),0,1)</f>
        <v>0</v>
      </c>
      <c r="CU44" s="97"/>
      <c r="CV44" s="106"/>
      <c r="CW44">
        <f t="shared" si="5"/>
        <v>5</v>
      </c>
      <c r="DA44" s="97"/>
      <c r="DB44" s="97"/>
      <c r="DC44" s="97"/>
      <c r="DD44" s="97"/>
      <c r="DH44" s="194">
        <v>1640</v>
      </c>
      <c r="DI44" s="105">
        <f>SUM(DJ44:DU44)</f>
        <v>1</v>
      </c>
      <c r="DJ44" s="110">
        <f>IF(ISNA(MATCH(DH44,'Overlap Study'!$FK$323:$FK$340,0)),0,1)</f>
        <v>0</v>
      </c>
      <c r="DK44" s="97">
        <f>IF(ISNA(MATCH(DH44,'Overlap Study'!$ET$323:$ET$340,0)),0,1)</f>
        <v>0</v>
      </c>
      <c r="DL44" s="97">
        <f>IF(ISNA(MATCH(DH44,'Overlap Study'!$EB$186:$EB$200,0)),0,1)</f>
        <v>1</v>
      </c>
      <c r="DM44" s="97">
        <f>IF(ISNA(MATCH(DH44,'Overlap Study'!$DJ$288:$DJ$293,0)),0,1)</f>
        <v>0</v>
      </c>
      <c r="DN44" s="99">
        <f>IF(ISNA(MATCH(DH44,'Overlap Study'!$CU$288:$CU$293,0)),0,1)</f>
        <v>0</v>
      </c>
      <c r="DO44" s="99">
        <f>IF(ISNA(MATCH(DH44,'Overlap Study'!$CG$288:$CG$293,0)),0,1)</f>
        <v>0</v>
      </c>
      <c r="DP44" s="97">
        <f>IF(ISNA(MATCH(DH44,'Overlap Study'!$BU$288:$BU$293,0)),0,1)</f>
        <v>0</v>
      </c>
      <c r="DQ44" s="97">
        <f>IF(ISNA(MATCH(DH44,'Overlap Study'!$BJ$288:$BJ$293,0)),0,1)</f>
        <v>0</v>
      </c>
      <c r="DR44" s="97">
        <f>IF(ISNA(MATCH(DH44,'Overlap Study'!$AZ$288:$AZ$293,0)),0,1)</f>
        <v>0</v>
      </c>
      <c r="DS44" s="97">
        <f>IF(ISNA(MATCH(DH44,'Overlap Study'!$AT$288:$AT$293,0)),0,1)</f>
        <v>0</v>
      </c>
      <c r="DT44" s="97">
        <f>IF(ISNA(MATCH(DH44,'Overlap Study'!$AN$288:$AN$293,0)),0,1)</f>
        <v>0</v>
      </c>
      <c r="DU44" s="106">
        <f>IF(ISNA(MATCH(DH44,'Overlap Study'!$AH$288:$AH$293,0)),0,1)</f>
        <v>0</v>
      </c>
      <c r="DV44" s="97">
        <f>IF(ISNA(MATCH(DH44,'Overlap Study'!$AB$288:$AB$293,0)),0,1)</f>
        <v>0</v>
      </c>
      <c r="DW44" s="97">
        <f>IF(ISNA(MATCH(DH44,'Overlap Study'!$V$288:$V$293,0)),0,1)</f>
        <v>0</v>
      </c>
      <c r="DX44" s="97">
        <f>IF(ISNA(MATCH(DH44,'Overlap Study'!$P$288:$P$293,0)),0,1)</f>
        <v>0</v>
      </c>
      <c r="DY44" s="97"/>
      <c r="DZ44" s="106"/>
    </row>
    <row r="45" spans="1:130" ht="13" x14ac:dyDescent="0.3">
      <c r="A45" s="98"/>
      <c r="C45" s="97"/>
      <c r="L45" s="116">
        <f t="shared" si="2"/>
        <v>44</v>
      </c>
      <c r="M45">
        <f t="shared" si="1"/>
        <v>7</v>
      </c>
      <c r="N45" s="487">
        <v>1983</v>
      </c>
      <c r="O45" s="99">
        <f>SUM(P45:AA45)</f>
        <v>7</v>
      </c>
      <c r="P45" s="110">
        <f>IF(ISNA(MATCH(N45,'Overlap Study'!FF$62:FF$317,0)),0,1)</f>
        <v>1</v>
      </c>
      <c r="Q45" s="97">
        <f>IF(ISNA(MATCH(N45,'Overlap Study'!EO$62:EO$317,0)),0,1)</f>
        <v>1</v>
      </c>
      <c r="R45" s="97">
        <f>IF(ISNA(MATCH(N45,'Overlap Study'!DY$62:DY$174,0)),0,1)</f>
        <v>1</v>
      </c>
      <c r="S45" s="97">
        <f>IF(ISNA(MATCH(N45,'Overlap Study'!DJ$62:DJ$157,0)),0,1)</f>
        <v>1</v>
      </c>
      <c r="T45" s="99">
        <f>IF(ISNA(MATCH(N45,'Overlap Study'!CU$62:CU$157,0)),0,1)</f>
        <v>1</v>
      </c>
      <c r="U45" s="99">
        <f>IF(ISNA(MATCH(N45,'Overlap Study'!CG$62:CG$157,0)),0,1)</f>
        <v>1</v>
      </c>
      <c r="V45" s="97">
        <f>IF(ISNA(MATCH(N45,'Overlap Study'!BU$62:BU$157,0)),0,1)</f>
        <v>0</v>
      </c>
      <c r="W45" s="97">
        <f>IF(ISNA(MATCH(N45,'Overlap Study'!BJ$62:BJ$157,0)),0,1)</f>
        <v>0</v>
      </c>
      <c r="X45" s="97">
        <f>IF(ISNA(MATCH($N45,'Overlap Study'!AZ$62:AZ$157,0)),0,1)</f>
        <v>1</v>
      </c>
      <c r="Y45" s="97">
        <f>IF(ISNA(MATCH($N45,'Overlap Study'!AT$62:AT$157,0)),0,1)</f>
        <v>0</v>
      </c>
      <c r="Z45" s="97">
        <f>IF(ISNA(MATCH($N45,'Overlap Study'!AN$62:AN$157,0)),0,1)</f>
        <v>0</v>
      </c>
      <c r="AA45" s="97">
        <f>IF(ISNA(MATCH($N45,'Overlap Study'!AH$62:AH$157,0)),0,1)</f>
        <v>0</v>
      </c>
      <c r="AB45" s="110">
        <f>IF(ISNA(MATCH($N45,'Overlap Study'!AB$62:AB$157,0)),0,1)</f>
        <v>0</v>
      </c>
      <c r="AC45" s="97">
        <f>IF(ISNA(MATCH($N45,'Overlap Study'!V$62:V$157,0)),0,1)</f>
        <v>0</v>
      </c>
      <c r="AD45" s="97">
        <f>IF(ISNA(MATCH($N45,'Overlap Study'!P$62:P$157,0)),0,1)</f>
        <v>0</v>
      </c>
      <c r="AE45" s="97">
        <f>IF(ISNA(MATCH($N45,'Overlap Study'!H$53:H$132,0)),0,1)</f>
        <v>0</v>
      </c>
      <c r="AF45" s="106">
        <f>IF(ISNA(MATCH($N45,'Overlap Study'!B$53:B$100,0)),0,1)</f>
        <v>0</v>
      </c>
      <c r="AH45" s="98"/>
      <c r="AJ45" s="162">
        <v>1756</v>
      </c>
      <c r="AK45" s="105">
        <f>SUM(AL45:AW45)</f>
        <v>4</v>
      </c>
      <c r="AL45" s="110">
        <f>IF(ISNA(MATCH($AJ45,'Overlap Study'!$FG$323:$FG$454,0)),0,1)</f>
        <v>1</v>
      </c>
      <c r="AM45" s="97">
        <f>IF(ISNA(MATCH($AJ45,'Overlap Study'!$EP$323:$EP$454,0)),0,1)</f>
        <v>1</v>
      </c>
      <c r="AN45" s="97">
        <f>IF(ISNA(MATCH($AJ45,'Overlap Study'!$DY$186:$DY$245,0)),0,1)</f>
        <v>1</v>
      </c>
      <c r="AO45" s="97">
        <f>IF(ISNA(MATCH($AJ45,'Overlap Study'!$DJ$186:$DJ$233,0)),0,1)</f>
        <v>1</v>
      </c>
      <c r="AP45" s="99">
        <f>IF(ISNA(MATCH($AJ45,'Overlap Study'!$CU$186:$CU$233,0)),0,1)</f>
        <v>0</v>
      </c>
      <c r="AQ45" s="99">
        <f>IF(ISNA(MATCH($AJ45,'Overlap Study'!$CG$186:$CG$233,0)),0,1)</f>
        <v>0</v>
      </c>
      <c r="AR45" s="97">
        <f>IF(ISNA(MATCH($AJ45,'Overlap Study'!$BU$186:$BU$233,0)),0,1)</f>
        <v>0</v>
      </c>
      <c r="AS45" s="97">
        <f>IF(ISNA(MATCH(AJ45,'Overlap Study'!BJ$186:BJ$233,0)),0,1)</f>
        <v>0</v>
      </c>
      <c r="AT45" s="97">
        <f>IF(ISNA(MATCH($AJ45,'Overlap Study'!AZ$186:AZ$233,0)),0,1)</f>
        <v>0</v>
      </c>
      <c r="AU45" s="97">
        <f>IF(ISNA(MATCH($AJ45,'Overlap Study'!AT$186:AT$233,0)),0,1)</f>
        <v>0</v>
      </c>
      <c r="AV45" s="97">
        <f>IF(ISNA(MATCH($AJ45,'Overlap Study'!AN$186:AN$233,0)),0,1)</f>
        <v>0</v>
      </c>
      <c r="AW45" s="106">
        <f>IF(ISNA(MATCH($AJ45,'Overlap Study'!AH$186:AH$233,0)),0,1)</f>
        <v>0</v>
      </c>
      <c r="AX45" s="97">
        <f>IF(ISNA(MATCH(AJ45,'Overlap Study'!$AB$186:$AB$233,0)),0,1)</f>
        <v>0</v>
      </c>
      <c r="AY45" s="97">
        <f>IF(ISNA(MATCH($AJ45,'Overlap Study'!$V$186:$V$233,0)),0,1)</f>
        <v>0</v>
      </c>
      <c r="AZ45" s="97">
        <f>IF(ISNA(MATCH($AJ45,'Overlap Study'!$P$186:$P$233,0)),0,1)</f>
        <v>0</v>
      </c>
      <c r="BA45" s="97"/>
      <c r="BB45" s="106"/>
      <c r="BD45" s="98"/>
      <c r="BF45" s="97"/>
      <c r="BG45" s="131">
        <v>368</v>
      </c>
      <c r="BH45" s="459">
        <f>SUM(BI45:BT45)</f>
        <v>2</v>
      </c>
      <c r="BI45" s="110">
        <f>IF(ISNA(MATCH($BG45,'Overlap Study'!$FH$323:$FH$400,0)),0,1)</f>
        <v>0</v>
      </c>
      <c r="BJ45" s="97">
        <f>IF(ISNA(MATCH($BG45,'Overlap Study'!$EQ$323:$EQ$400,0)),0,1)</f>
        <v>1</v>
      </c>
      <c r="BK45" s="97">
        <f>IF(ISNA(MATCH($BG45,'Overlap Study'!$DZ$186:$DZ$240,0)),0,1)</f>
        <v>0</v>
      </c>
      <c r="BL45" s="97">
        <f>IF(ISNA(MATCH(BG45,'Overlap Study'!$DJ$240:$DJ$263,0)),0,1)</f>
        <v>0</v>
      </c>
      <c r="BM45" s="99">
        <f>IF(ISNA(MATCH(BG45,'Overlap Study'!$CU$240:$CU$263,0)),0,1)</f>
        <v>0</v>
      </c>
      <c r="BN45" s="99">
        <f>IF(ISNA(MATCH(BG45,'Overlap Study'!$CG$240:$CG$263,0)),0,1)</f>
        <v>0</v>
      </c>
      <c r="BO45" s="97">
        <f>IF(ISNA(MATCH(BG45,'Overlap Study'!$BU$240:$BU$263,0)),0,1)</f>
        <v>0</v>
      </c>
      <c r="BP45" s="97">
        <f>IF(ISNA(MATCH(BG45,'Overlap Study'!$BJ$240:$BJ$263,0)),0,1)</f>
        <v>0</v>
      </c>
      <c r="BQ45" s="97">
        <f>IF(ISNA(MATCH(BG45,'Overlap Study'!$AZ$240:$AZ$263,0)),0,1)</f>
        <v>1</v>
      </c>
      <c r="BR45" s="97">
        <f>IF(ISNA(MATCH(BG45,'Overlap Study'!$AT$240:$AT$263,0)),0,1)</f>
        <v>0</v>
      </c>
      <c r="BS45" s="97">
        <f>IF(ISNA(MATCH(BG45,'Overlap Study'!$AN$240:$AN$263,0)),0,1)</f>
        <v>0</v>
      </c>
      <c r="BT45" s="106">
        <f>IF(ISNA(MATCH(BG45,'Overlap Study'!$AH$240:$AH$263,0)),0,1)</f>
        <v>0</v>
      </c>
      <c r="BU45" s="110">
        <f>IF(ISNA(MATCH(BG45,'Overlap Study'!$AB$240:$AB$263,0)),0,1)</f>
        <v>0</v>
      </c>
      <c r="BV45" s="97">
        <f>IF(ISNA(MATCH(BG45,'Overlap Study'!$V$240:$V$263,0)),0,1)</f>
        <v>0</v>
      </c>
      <c r="BW45" s="97">
        <f>IF(ISNA(MATCH(BG45,'Overlap Study'!$P$240:$P$263,0)),0,1)</f>
        <v>0</v>
      </c>
      <c r="BX45" s="97"/>
      <c r="BY45" s="106"/>
      <c r="BZ45">
        <f>INDEX($N$2:$O$411,MATCH(BG45,$N$2:$N$411,0),2)</f>
        <v>6</v>
      </c>
      <c r="CC45" s="97"/>
      <c r="CD45" s="485">
        <v>201</v>
      </c>
      <c r="CE45" s="459">
        <f>SUM(CF45:CQ45)</f>
        <v>1</v>
      </c>
      <c r="CF45" s="97">
        <f>IF(ISNA(MATCH(CD45,'Overlap Study'!$FI$323:$FI$400,0)),0,1)</f>
        <v>0</v>
      </c>
      <c r="CG45" s="97">
        <f>IF(ISNA(MATCH(CD45,'Overlap Study'!$ER$323:$ER$400,0)),0,1)</f>
        <v>0</v>
      </c>
      <c r="CH45" s="97">
        <f>IF(ISNA(MATCH(CD45,'Overlap Study'!$EA$186:$EA$240,0)),0,1)</f>
        <v>0</v>
      </c>
      <c r="CI45" s="97">
        <f>IF(ISNA(MATCH(CD45,'Overlap Study'!$DJ$270:$DJ$281,0)),0,1)</f>
        <v>0</v>
      </c>
      <c r="CJ45" s="99">
        <f>IF(ISNA(MATCH(CD45,'Overlap Study'!$CU$270:$CU$281,0)),0,1)</f>
        <v>0</v>
      </c>
      <c r="CK45" s="99">
        <f>IF(ISNA(MATCH(CD45,'Overlap Study'!$CG$270:$CG$281,0)),0,1)</f>
        <v>0</v>
      </c>
      <c r="CL45" s="97">
        <f>IF(ISNA(MATCH(CD45,'Overlap Study'!$BU$270:$BU$281,0)),0,1)</f>
        <v>0</v>
      </c>
      <c r="CM45" s="97">
        <f>IF(ISNA(MATCH(CD45,'Overlap Study'!$BJ$270:$BJ$281,0)),0,1)</f>
        <v>0</v>
      </c>
      <c r="CN45" s="97">
        <f>IF(ISNA(MATCH(CD45,'Overlap Study'!$AZ$270:$AZ$281,0)),0,1)</f>
        <v>0</v>
      </c>
      <c r="CO45" s="97">
        <f>IF(ISNA(MATCH(CD45,'Overlap Study'!$AT$270:$AT$281,0)),0,1)</f>
        <v>0</v>
      </c>
      <c r="CP45" s="97">
        <f>IF(ISNA(MATCH(CD45,'Overlap Study'!$AN$270:$AN$281,0)),0,1)</f>
        <v>1</v>
      </c>
      <c r="CQ45" s="106">
        <f>IF(ISNA(MATCH(CD45,'Overlap Study'!$AH$270:$AH$281,0)),0,1)</f>
        <v>0</v>
      </c>
      <c r="CR45" s="110">
        <f>IF(ISNA(MATCH($CD45,'Overlap Study'!$AB$270:$AB$281,0)),0,1)</f>
        <v>0</v>
      </c>
      <c r="CS45" s="97">
        <f>IF(ISNA(MATCH($CD45,'Overlap Study'!$V$270:$V$281,0)),0,1)</f>
        <v>0</v>
      </c>
      <c r="CT45" s="97">
        <f>IF(ISNA(MATCH($CD45,'Overlap Study'!$P$270:$P$281,0)),0,1)</f>
        <v>0</v>
      </c>
      <c r="CU45" s="97"/>
      <c r="CV45" s="106"/>
      <c r="CW45">
        <f t="shared" si="5"/>
        <v>5</v>
      </c>
      <c r="DB45" s="97"/>
      <c r="DC45" s="97"/>
      <c r="DD45" s="97"/>
      <c r="DH45" s="194">
        <v>1671</v>
      </c>
      <c r="DI45" s="105">
        <f>SUM(DJ45:DU45)</f>
        <v>1</v>
      </c>
      <c r="DJ45" s="110">
        <f>IF(ISNA(MATCH(DH45,'Overlap Study'!$FK$323:$FK$340,0)),0,1)</f>
        <v>0</v>
      </c>
      <c r="DK45" s="97">
        <f>IF(ISNA(MATCH(DH45,'Overlap Study'!$ET$323:$ET$340,0)),0,1)</f>
        <v>1</v>
      </c>
      <c r="DL45" s="97">
        <f>IF(ISNA(MATCH(DH45,'Overlap Study'!$EB$186:$EB$200,0)),0,1)</f>
        <v>0</v>
      </c>
      <c r="DM45" s="97">
        <f>IF(ISNA(MATCH(DH45,'Overlap Study'!$DJ$288:$DJ$293,0)),0,1)</f>
        <v>0</v>
      </c>
      <c r="DN45" s="99">
        <f>IF(ISNA(MATCH(DH45,'Overlap Study'!$CU$288:$CU$293,0)),0,1)</f>
        <v>0</v>
      </c>
      <c r="DO45" s="99">
        <f>IF(ISNA(MATCH(DH45,'Overlap Study'!$CG$288:$CG$293,0)),0,1)</f>
        <v>0</v>
      </c>
      <c r="DP45" s="97">
        <f>IF(ISNA(MATCH(DH45,'Overlap Study'!$BU$288:$BU$293,0)),0,1)</f>
        <v>0</v>
      </c>
      <c r="DQ45" s="97">
        <f>IF(ISNA(MATCH(DH45,'Overlap Study'!$BJ$288:$BJ$293,0)),0,1)</f>
        <v>0</v>
      </c>
      <c r="DR45" s="97">
        <f>IF(ISNA(MATCH(DH45,'Overlap Study'!$AZ$288:$AZ$293,0)),0,1)</f>
        <v>0</v>
      </c>
      <c r="DS45" s="97">
        <f>IF(ISNA(MATCH(DH45,'Overlap Study'!$AT$288:$AT$293,0)),0,1)</f>
        <v>0</v>
      </c>
      <c r="DT45" s="97">
        <f>IF(ISNA(MATCH(DH45,'Overlap Study'!$AN$288:$AN$293,0)),0,1)</f>
        <v>0</v>
      </c>
      <c r="DU45" s="106">
        <f>IF(ISNA(MATCH(DH45,'Overlap Study'!$AH$288:$AH$293,0)),0,1)</f>
        <v>0</v>
      </c>
      <c r="DV45" s="97">
        <f>IF(ISNA(MATCH(DH45,'Overlap Study'!$AB$288:$AB$293,0)),0,1)</f>
        <v>0</v>
      </c>
      <c r="DW45" s="97">
        <f>IF(ISNA(MATCH(DH45,'Overlap Study'!$V$288:$V$293,0)),0,1)</f>
        <v>0</v>
      </c>
      <c r="DX45" s="97">
        <f>IF(ISNA(MATCH(DH45,'Overlap Study'!$P$288:$P$293,0)),0,1)</f>
        <v>0</v>
      </c>
      <c r="DY45" s="97"/>
      <c r="DZ45" s="106"/>
    </row>
    <row r="46" spans="1:130" ht="13" x14ac:dyDescent="0.3">
      <c r="A46" s="98"/>
      <c r="C46" s="97"/>
      <c r="L46" s="116">
        <f t="shared" si="2"/>
        <v>45</v>
      </c>
      <c r="M46">
        <f t="shared" si="1"/>
        <v>7</v>
      </c>
      <c r="N46" s="487">
        <v>1986</v>
      </c>
      <c r="O46" s="99">
        <f>SUM(P46:AA46)</f>
        <v>7</v>
      </c>
      <c r="P46" s="110">
        <f>IF(ISNA(MATCH(N46,'Overlap Study'!FF$62:FF$317,0)),0,1)</f>
        <v>1</v>
      </c>
      <c r="Q46" s="97">
        <f>IF(ISNA(MATCH(N46,'Overlap Study'!EO$62:EO$317,0)),0,1)</f>
        <v>1</v>
      </c>
      <c r="R46" s="97">
        <f>IF(ISNA(MATCH(N46,'Overlap Study'!DY$62:DY$174,0)),0,1)</f>
        <v>1</v>
      </c>
      <c r="S46" s="97">
        <f>IF(ISNA(MATCH(N46,'Overlap Study'!DJ$62:DJ$157,0)),0,1)</f>
        <v>1</v>
      </c>
      <c r="T46" s="99">
        <f>IF(ISNA(MATCH(N46,'Overlap Study'!CU$62:CU$157,0)),0,1)</f>
        <v>1</v>
      </c>
      <c r="U46" s="99">
        <f>IF(ISNA(MATCH(N46,'Overlap Study'!CG$62:CG$157,0)),0,1)</f>
        <v>1</v>
      </c>
      <c r="V46" s="97">
        <f>IF(ISNA(MATCH(N46,'Overlap Study'!BU$62:BU$157,0)),0,1)</f>
        <v>1</v>
      </c>
      <c r="W46" s="97">
        <f>IF(ISNA(MATCH(N46,'Overlap Study'!BJ$62:BJ$157,0)),0,1)</f>
        <v>0</v>
      </c>
      <c r="X46" s="97">
        <f>IF(ISNA(MATCH($N46,'Overlap Study'!AZ$62:AZ$157,0)),0,1)</f>
        <v>0</v>
      </c>
      <c r="Y46" s="97">
        <f>IF(ISNA(MATCH($N46,'Overlap Study'!AT$62:AT$157,0)),0,1)</f>
        <v>0</v>
      </c>
      <c r="Z46" s="97">
        <f>IF(ISNA(MATCH($N46,'Overlap Study'!AN$62:AN$157,0)),0,1)</f>
        <v>0</v>
      </c>
      <c r="AA46" s="97">
        <f>IF(ISNA(MATCH($N46,'Overlap Study'!AH$62:AH$157,0)),0,1)</f>
        <v>0</v>
      </c>
      <c r="AB46" s="110">
        <f>IF(ISNA(MATCH($N46,'Overlap Study'!AB$62:AB$157,0)),0,1)</f>
        <v>0</v>
      </c>
      <c r="AC46" s="97">
        <f>IF(ISNA(MATCH($N46,'Overlap Study'!V$62:V$157,0)),0,1)</f>
        <v>0</v>
      </c>
      <c r="AD46" s="97">
        <f>IF(ISNA(MATCH($N46,'Overlap Study'!P$62:P$157,0)),0,1)</f>
        <v>0</v>
      </c>
      <c r="AE46" s="97">
        <f>IF(ISNA(MATCH($N46,'Overlap Study'!H$53:H$132,0)),0,1)</f>
        <v>0</v>
      </c>
      <c r="AF46" s="106">
        <f>IF(ISNA(MATCH($N46,'Overlap Study'!B$53:B$100,0)),0,1)</f>
        <v>0</v>
      </c>
      <c r="AH46" s="98"/>
      <c r="AJ46" s="162">
        <v>1918</v>
      </c>
      <c r="AK46" s="105">
        <f>SUM(AL46:AW46)</f>
        <v>4</v>
      </c>
      <c r="AL46" s="110">
        <f>IF(ISNA(MATCH($AJ46,'Overlap Study'!$FG$323:$FG$454,0)),0,1)</f>
        <v>0</v>
      </c>
      <c r="AM46" s="97">
        <f>IF(ISNA(MATCH($AJ46,'Overlap Study'!$EP$323:$EP$454,0)),0,1)</f>
        <v>1</v>
      </c>
      <c r="AN46" s="97">
        <f>IF(ISNA(MATCH($AJ46,'Overlap Study'!$DY$186:$DY$245,0)),0,1)</f>
        <v>1</v>
      </c>
      <c r="AO46" s="97">
        <f>IF(ISNA(MATCH($AJ46,'Overlap Study'!$DJ$186:$DJ$233,0)),0,1)</f>
        <v>1</v>
      </c>
      <c r="AP46" s="99">
        <f>IF(ISNA(MATCH($AJ46,'Overlap Study'!$CU$186:$CU$233,0)),0,1)</f>
        <v>0</v>
      </c>
      <c r="AQ46" s="99">
        <f>IF(ISNA(MATCH($AJ46,'Overlap Study'!$CG$186:$CG$233,0)),0,1)</f>
        <v>0</v>
      </c>
      <c r="AR46" s="97">
        <f>IF(ISNA(MATCH($AJ46,'Overlap Study'!$BU$186:$BU$233,0)),0,1)</f>
        <v>0</v>
      </c>
      <c r="AS46" s="97">
        <f>IF(ISNA(MATCH(AJ46,'Overlap Study'!BJ$186:BJ$233,0)),0,1)</f>
        <v>1</v>
      </c>
      <c r="AT46" s="97">
        <f>IF(ISNA(MATCH($AJ46,'Overlap Study'!AZ$186:AZ$233,0)),0,1)</f>
        <v>0</v>
      </c>
      <c r="AU46" s="97">
        <f>IF(ISNA(MATCH($AJ46,'Overlap Study'!AT$186:AT$233,0)),0,1)</f>
        <v>0</v>
      </c>
      <c r="AV46" s="97">
        <f>IF(ISNA(MATCH($AJ46,'Overlap Study'!AN$186:AN$233,0)),0,1)</f>
        <v>0</v>
      </c>
      <c r="AW46" s="106">
        <f>IF(ISNA(MATCH($AJ46,'Overlap Study'!AH$186:AH$233,0)),0,1)</f>
        <v>0</v>
      </c>
      <c r="AX46" s="97">
        <f>IF(ISNA(MATCH(AJ46,'Overlap Study'!$AB$186:$AB$233,0)),0,1)</f>
        <v>0</v>
      </c>
      <c r="AY46" s="97">
        <f>IF(ISNA(MATCH($AJ46,'Overlap Study'!$V$186:$V$233,0)),0,1)</f>
        <v>0</v>
      </c>
      <c r="AZ46" s="97">
        <f>IF(ISNA(MATCH($AJ46,'Overlap Study'!$P$186:$P$233,0)),0,1)</f>
        <v>0</v>
      </c>
      <c r="BA46" s="97"/>
      <c r="BB46" s="106"/>
      <c r="BD46" s="98"/>
      <c r="BF46" s="97"/>
      <c r="BG46" s="131">
        <v>384</v>
      </c>
      <c r="BH46" s="459">
        <f>SUM(BI46:BT46)</f>
        <v>2</v>
      </c>
      <c r="BI46" s="110">
        <f>IF(ISNA(MATCH($BG46,'Overlap Study'!$FH$323:$FH$400,0)),0,1)</f>
        <v>0</v>
      </c>
      <c r="BJ46" s="97">
        <f>IF(ISNA(MATCH($BG46,'Overlap Study'!$EQ$323:$EQ$400,0)),0,1)</f>
        <v>1</v>
      </c>
      <c r="BK46" s="97">
        <f>IF(ISNA(MATCH($BG46,'Overlap Study'!$DZ$186:$DZ$240,0)),0,1)</f>
        <v>0</v>
      </c>
      <c r="BL46" s="97">
        <f>IF(ISNA(MATCH(BG46,'Overlap Study'!$DJ$240:$DJ$263,0)),0,1)</f>
        <v>0</v>
      </c>
      <c r="BM46" s="99">
        <f>IF(ISNA(MATCH(BG46,'Overlap Study'!$CU$240:$CU$263,0)),0,1)</f>
        <v>0</v>
      </c>
      <c r="BN46" s="99">
        <f>IF(ISNA(MATCH(BG46,'Overlap Study'!$CG$240:$CG$263,0)),0,1)</f>
        <v>0</v>
      </c>
      <c r="BO46" s="97">
        <f>IF(ISNA(MATCH(BG46,'Overlap Study'!$BU$240:$BU$263,0)),0,1)</f>
        <v>0</v>
      </c>
      <c r="BP46" s="97">
        <f>IF(ISNA(MATCH(BG46,'Overlap Study'!$BJ$240:$BJ$263,0)),0,1)</f>
        <v>0</v>
      </c>
      <c r="BQ46" s="97">
        <f>IF(ISNA(MATCH(BG46,'Overlap Study'!$AZ$240:$AZ$263,0)),0,1)</f>
        <v>1</v>
      </c>
      <c r="BR46" s="97">
        <f>IF(ISNA(MATCH(BG46,'Overlap Study'!$AT$240:$AT$263,0)),0,1)</f>
        <v>0</v>
      </c>
      <c r="BS46" s="97">
        <f>IF(ISNA(MATCH(BG46,'Overlap Study'!$AN$240:$AN$263,0)),0,1)</f>
        <v>0</v>
      </c>
      <c r="BT46" s="106">
        <f>IF(ISNA(MATCH(BG46,'Overlap Study'!$AH$240:$AH$263,0)),0,1)</f>
        <v>0</v>
      </c>
      <c r="BU46" s="110">
        <f>IF(ISNA(MATCH(BG46,'Overlap Study'!$AB$240:$AB$263,0)),0,1)</f>
        <v>0</v>
      </c>
      <c r="BV46" s="97">
        <f>IF(ISNA(MATCH(BG46,'Overlap Study'!$V$240:$V$263,0)),0,1)</f>
        <v>0</v>
      </c>
      <c r="BW46" s="97">
        <f>IF(ISNA(MATCH(BG46,'Overlap Study'!$P$240:$P$263,0)),0,1)</f>
        <v>0</v>
      </c>
      <c r="BX46" s="97"/>
      <c r="BY46" s="106"/>
      <c r="BZ46">
        <f>INDEX($N$2:$O$411,MATCH(BG46,$N$2:$N$411,0),2)</f>
        <v>3</v>
      </c>
      <c r="CC46" s="97"/>
      <c r="CD46" s="485">
        <v>207</v>
      </c>
      <c r="CE46" s="459">
        <f>SUM(CF46:CQ46)</f>
        <v>1</v>
      </c>
      <c r="CF46" s="97">
        <f>IF(ISNA(MATCH(CD46,'Overlap Study'!$FI$323:$FI$400,0)),0,1)</f>
        <v>0</v>
      </c>
      <c r="CG46" s="97">
        <f>IF(ISNA(MATCH(CD46,'Overlap Study'!$ER$323:$ER$400,0)),0,1)</f>
        <v>0</v>
      </c>
      <c r="CH46" s="97">
        <f>IF(ISNA(MATCH(CD46,'Overlap Study'!$EA$186:$EA$240,0)),0,1)</f>
        <v>0</v>
      </c>
      <c r="CI46" s="97">
        <f>IF(ISNA(MATCH(CD46,'Overlap Study'!$DJ$270:$DJ$281,0)),0,1)</f>
        <v>0</v>
      </c>
      <c r="CJ46" s="99">
        <f>IF(ISNA(MATCH(CD46,'Overlap Study'!$CU$270:$CU$281,0)),0,1)</f>
        <v>1</v>
      </c>
      <c r="CK46" s="99">
        <f>IF(ISNA(MATCH(CD46,'Overlap Study'!$CG$270:$CG$281,0)),0,1)</f>
        <v>0</v>
      </c>
      <c r="CL46" s="97">
        <f>IF(ISNA(MATCH(CD46,'Overlap Study'!$BU$270:$BU$281,0)),0,1)</f>
        <v>0</v>
      </c>
      <c r="CM46" s="97">
        <f>IF(ISNA(MATCH(CD46,'Overlap Study'!$BJ$270:$BJ$281,0)),0,1)</f>
        <v>0</v>
      </c>
      <c r="CN46" s="97">
        <f>IF(ISNA(MATCH(CD46,'Overlap Study'!$AZ$270:$AZ$281,0)),0,1)</f>
        <v>0</v>
      </c>
      <c r="CO46" s="97">
        <f>IF(ISNA(MATCH(CD46,'Overlap Study'!$AT$270:$AT$281,0)),0,1)</f>
        <v>0</v>
      </c>
      <c r="CP46" s="97">
        <f>IF(ISNA(MATCH(CD46,'Overlap Study'!$AN$270:$AN$281,0)),0,1)</f>
        <v>0</v>
      </c>
      <c r="CQ46" s="106">
        <f>IF(ISNA(MATCH(CD46,'Overlap Study'!$AH$270:$AH$281,0)),0,1)</f>
        <v>0</v>
      </c>
      <c r="CR46" s="110">
        <f>IF(ISNA(MATCH($CD46,'Overlap Study'!$AB$270:$AB$281,0)),0,1)</f>
        <v>0</v>
      </c>
      <c r="CS46" s="97">
        <f>IF(ISNA(MATCH($CD46,'Overlap Study'!$V$270:$V$281,0)),0,1)</f>
        <v>0</v>
      </c>
      <c r="CT46" s="97">
        <f>IF(ISNA(MATCH($CD46,'Overlap Study'!$P$270:$P$281,0)),0,1)</f>
        <v>0</v>
      </c>
      <c r="CU46" s="97"/>
      <c r="CV46" s="106"/>
      <c r="CW46">
        <f t="shared" si="5"/>
        <v>4</v>
      </c>
      <c r="DB46" s="97"/>
      <c r="DC46" s="97"/>
      <c r="DD46" s="97"/>
      <c r="DH46" s="194">
        <v>1690</v>
      </c>
      <c r="DI46" s="105">
        <f>SUM(DJ46:DU46)</f>
        <v>1</v>
      </c>
      <c r="DJ46" s="110">
        <f>IF(ISNA(MATCH(DH46,'Overlap Study'!$FK$323:$FK$340,0)),0,1)</f>
        <v>1</v>
      </c>
      <c r="DK46" s="97">
        <f>IF(ISNA(MATCH(DH46,'Overlap Study'!$ET$323:$ET$340,0)),0,1)</f>
        <v>0</v>
      </c>
      <c r="DL46" s="97">
        <f>IF(ISNA(MATCH(DH46,'Overlap Study'!$EB$186:$EB$200,0)),0,1)</f>
        <v>0</v>
      </c>
      <c r="DM46" s="97">
        <f>IF(ISNA(MATCH(DH46,'Overlap Study'!$DJ$288:$DJ$293,0)),0,1)</f>
        <v>0</v>
      </c>
      <c r="DN46" s="99">
        <f>IF(ISNA(MATCH(DH46,'Overlap Study'!$CU$288:$CU$293,0)),0,1)</f>
        <v>0</v>
      </c>
      <c r="DO46" s="99">
        <f>IF(ISNA(MATCH(DH46,'Overlap Study'!$CG$288:$CG$293,0)),0,1)</f>
        <v>0</v>
      </c>
      <c r="DP46" s="97">
        <f>IF(ISNA(MATCH(DH46,'Overlap Study'!$BU$288:$BU$293,0)),0,1)</f>
        <v>0</v>
      </c>
      <c r="DQ46" s="97">
        <f>IF(ISNA(MATCH(DH46,'Overlap Study'!$BJ$288:$BJ$293,0)),0,1)</f>
        <v>0</v>
      </c>
      <c r="DR46" s="97">
        <f>IF(ISNA(MATCH(DH46,'Overlap Study'!$AZ$288:$AZ$293,0)),0,1)</f>
        <v>0</v>
      </c>
      <c r="DS46" s="97">
        <f>IF(ISNA(MATCH(DH46,'Overlap Study'!$AT$288:$AT$293,0)),0,1)</f>
        <v>0</v>
      </c>
      <c r="DT46" s="97">
        <f>IF(ISNA(MATCH(DH46,'Overlap Study'!$AN$288:$AN$293,0)),0,1)</f>
        <v>0</v>
      </c>
      <c r="DU46" s="106">
        <f>IF(ISNA(MATCH(DH46,'Overlap Study'!$AH$288:$AH$293,0)),0,1)</f>
        <v>0</v>
      </c>
      <c r="DV46" s="97">
        <f>IF(ISNA(MATCH(DH46,'Overlap Study'!$AB$288:$AB$293,0)),0,1)</f>
        <v>0</v>
      </c>
      <c r="DW46" s="97">
        <f>IF(ISNA(MATCH(DH46,'Overlap Study'!$V$288:$V$293,0)),0,1)</f>
        <v>0</v>
      </c>
      <c r="DX46" s="97">
        <f>IF(ISNA(MATCH(DH46,'Overlap Study'!$P$288:$P$293,0)),0,1)</f>
        <v>0</v>
      </c>
      <c r="DY46" s="97"/>
      <c r="DZ46" s="106"/>
    </row>
    <row r="47" spans="1:130" ht="13" x14ac:dyDescent="0.3">
      <c r="A47" s="151"/>
      <c r="C47" s="97"/>
      <c r="L47" s="116">
        <f t="shared" si="2"/>
        <v>46</v>
      </c>
      <c r="M47">
        <f t="shared" si="1"/>
        <v>7</v>
      </c>
      <c r="N47" s="487">
        <v>2054</v>
      </c>
      <c r="O47" s="99">
        <f>SUM(P47:AA47)</f>
        <v>7</v>
      </c>
      <c r="P47" s="110">
        <f>IF(ISNA(MATCH(N47,'Overlap Study'!FF$62:FF$317,0)),0,1)</f>
        <v>1</v>
      </c>
      <c r="Q47" s="97">
        <f>IF(ISNA(MATCH(N47,'Overlap Study'!EO$62:EO$317,0)),0,1)</f>
        <v>1</v>
      </c>
      <c r="R47" s="97">
        <f>IF(ISNA(MATCH(N47,'Overlap Study'!DY$62:DY$174,0)),0,1)</f>
        <v>1</v>
      </c>
      <c r="S47" s="97">
        <f>IF(ISNA(MATCH(N47,'Overlap Study'!DJ$62:DJ$157,0)),0,1)</f>
        <v>1</v>
      </c>
      <c r="T47" s="99">
        <f>IF(ISNA(MATCH(N47,'Overlap Study'!CU$62:CU$157,0)),0,1)</f>
        <v>1</v>
      </c>
      <c r="U47" s="99">
        <f>IF(ISNA(MATCH(N47,'Overlap Study'!CG$62:CG$157,0)),0,1)</f>
        <v>1</v>
      </c>
      <c r="V47" s="97">
        <f>IF(ISNA(MATCH(N47,'Overlap Study'!BU$62:BU$157,0)),0,1)</f>
        <v>0</v>
      </c>
      <c r="W47" s="97">
        <f>IF(ISNA(MATCH(N47,'Overlap Study'!BJ$62:BJ$157,0)),0,1)</f>
        <v>0</v>
      </c>
      <c r="X47" s="97">
        <f>IF(ISNA(MATCH($N47,'Overlap Study'!AZ$62:AZ$157,0)),0,1)</f>
        <v>0</v>
      </c>
      <c r="Y47" s="97">
        <f>IF(ISNA(MATCH($N47,'Overlap Study'!AT$62:AT$157,0)),0,1)</f>
        <v>1</v>
      </c>
      <c r="Z47" s="97">
        <f>IF(ISNA(MATCH($N47,'Overlap Study'!AN$62:AN$157,0)),0,1)</f>
        <v>0</v>
      </c>
      <c r="AA47" s="97">
        <f>IF(ISNA(MATCH($N47,'Overlap Study'!AH$62:AH$157,0)),0,1)</f>
        <v>0</v>
      </c>
      <c r="AB47" s="110">
        <f>IF(ISNA(MATCH($N47,'Overlap Study'!AB$62:AB$157,0)),0,1)</f>
        <v>0</v>
      </c>
      <c r="AC47" s="97">
        <f>IF(ISNA(MATCH($N47,'Overlap Study'!V$62:V$157,0)),0,1)</f>
        <v>0</v>
      </c>
      <c r="AD47" s="97">
        <f>IF(ISNA(MATCH($N47,'Overlap Study'!P$62:P$157,0)),0,1)</f>
        <v>0</v>
      </c>
      <c r="AE47" s="97">
        <f>IF(ISNA(MATCH($N47,'Overlap Study'!H$53:H$132,0)),0,1)</f>
        <v>0</v>
      </c>
      <c r="AF47" s="106">
        <f>IF(ISNA(MATCH($N47,'Overlap Study'!B$53:B$100,0)),0,1)</f>
        <v>0</v>
      </c>
      <c r="AH47" s="98"/>
      <c r="AJ47" s="162">
        <v>2122</v>
      </c>
      <c r="AK47" s="105">
        <f>SUM(AL47:AW47)</f>
        <v>4</v>
      </c>
      <c r="AL47" s="110">
        <f>IF(ISNA(MATCH($AJ47,'Overlap Study'!$FG$323:$FG$454,0)),0,1)</f>
        <v>1</v>
      </c>
      <c r="AM47" s="97">
        <f>IF(ISNA(MATCH($AJ47,'Overlap Study'!$EP$323:$EP$454,0)),0,1)</f>
        <v>1</v>
      </c>
      <c r="AN47" s="97">
        <f>IF(ISNA(MATCH($AJ47,'Overlap Study'!$DY$186:$DY$245,0)),0,1)</f>
        <v>0</v>
      </c>
      <c r="AO47" s="97">
        <f>IF(ISNA(MATCH($AJ47,'Overlap Study'!$DJ$186:$DJ$233,0)),0,1)</f>
        <v>0</v>
      </c>
      <c r="AP47" s="99">
        <f>IF(ISNA(MATCH($AJ47,'Overlap Study'!$CU$186:$CU$233,0)),0,1)</f>
        <v>0</v>
      </c>
      <c r="AQ47" s="99">
        <f>IF(ISNA(MATCH($AJ47,'Overlap Study'!$CG$186:$CG$233,0)),0,1)</f>
        <v>1</v>
      </c>
      <c r="AR47" s="97">
        <f>IF(ISNA(MATCH($AJ47,'Overlap Study'!$BU$186:$BU$233,0)),0,1)</f>
        <v>1</v>
      </c>
      <c r="AS47" s="97">
        <f>IF(ISNA(MATCH(AJ47,'Overlap Study'!BJ$186:BJ$233,0)),0,1)</f>
        <v>0</v>
      </c>
      <c r="AT47" s="97">
        <f>IF(ISNA(MATCH($AJ47,'Overlap Study'!AZ$186:AZ$233,0)),0,1)</f>
        <v>0</v>
      </c>
      <c r="AU47" s="97">
        <f>IF(ISNA(MATCH($AJ47,'Overlap Study'!AT$186:AT$233,0)),0,1)</f>
        <v>0</v>
      </c>
      <c r="AV47" s="97">
        <f>IF(ISNA(MATCH($AJ47,'Overlap Study'!AN$186:AN$233,0)),0,1)</f>
        <v>0</v>
      </c>
      <c r="AW47" s="106">
        <f>IF(ISNA(MATCH($AJ47,'Overlap Study'!AH$186:AH$233,0)),0,1)</f>
        <v>0</v>
      </c>
      <c r="AX47" s="97">
        <f>IF(ISNA(MATCH(AJ47,'Overlap Study'!$AB$186:$AB$233,0)),0,1)</f>
        <v>0</v>
      </c>
      <c r="AY47" s="97">
        <f>IF(ISNA(MATCH($AJ47,'Overlap Study'!$V$186:$V$233,0)),0,1)</f>
        <v>0</v>
      </c>
      <c r="AZ47" s="97">
        <f>IF(ISNA(MATCH($AJ47,'Overlap Study'!$P$186:$P$233,0)),0,1)</f>
        <v>0</v>
      </c>
      <c r="BA47" s="97"/>
      <c r="BB47" s="106"/>
      <c r="BD47" s="98"/>
      <c r="BF47" s="97"/>
      <c r="BG47" s="131">
        <v>492</v>
      </c>
      <c r="BH47" s="459">
        <f>SUM(BI47:BT47)</f>
        <v>2</v>
      </c>
      <c r="BI47" s="110">
        <f>IF(ISNA(MATCH($BG47,'Overlap Study'!$FH$323:$FH$400,0)),0,1)</f>
        <v>0</v>
      </c>
      <c r="BJ47" s="97">
        <f>IF(ISNA(MATCH($BG47,'Overlap Study'!$EQ$323:$EQ$400,0)),0,1)</f>
        <v>1</v>
      </c>
      <c r="BK47" s="97">
        <f>IF(ISNA(MATCH($BG47,'Overlap Study'!$DZ$186:$DZ$240,0)),0,1)</f>
        <v>0</v>
      </c>
      <c r="BL47" s="97">
        <f>IF(ISNA(MATCH(BG47,'Overlap Study'!$DJ$240:$DJ$263,0)),0,1)</f>
        <v>0</v>
      </c>
      <c r="BM47" s="99">
        <f>IF(ISNA(MATCH(BG47,'Overlap Study'!$CU$240:$CU$263,0)),0,1)</f>
        <v>0</v>
      </c>
      <c r="BN47" s="99">
        <f>IF(ISNA(MATCH(BG47,'Overlap Study'!$CG$240:$CG$263,0)),0,1)</f>
        <v>0</v>
      </c>
      <c r="BO47" s="97">
        <f>IF(ISNA(MATCH(BG47,'Overlap Study'!$BU$240:$BU$263,0)),0,1)</f>
        <v>0</v>
      </c>
      <c r="BP47" s="97">
        <f>IF(ISNA(MATCH(BG47,'Overlap Study'!$BJ$240:$BJ$263,0)),0,1)</f>
        <v>0</v>
      </c>
      <c r="BQ47" s="97">
        <f>IF(ISNA(MATCH(BG47,'Overlap Study'!$AZ$240:$AZ$263,0)),0,1)</f>
        <v>0</v>
      </c>
      <c r="BR47" s="97">
        <f>IF(ISNA(MATCH(BG47,'Overlap Study'!$AT$240:$AT$263,0)),0,1)</f>
        <v>0</v>
      </c>
      <c r="BS47" s="97">
        <f>IF(ISNA(MATCH(BG47,'Overlap Study'!$AN$240:$AN$263,0)),0,1)</f>
        <v>0</v>
      </c>
      <c r="BT47" s="106">
        <f>IF(ISNA(MATCH(BG47,'Overlap Study'!$AH$240:$AH$263,0)),0,1)</f>
        <v>1</v>
      </c>
      <c r="BU47" s="110">
        <f>IF(ISNA(MATCH(BG47,'Overlap Study'!$AB$240:$AB$263,0)),0,1)</f>
        <v>0</v>
      </c>
      <c r="BV47" s="97">
        <f>IF(ISNA(MATCH(BG47,'Overlap Study'!$V$240:$V$263,0)),0,1)</f>
        <v>0</v>
      </c>
      <c r="BW47" s="97">
        <f>IF(ISNA(MATCH(BG47,'Overlap Study'!$P$240:$P$263,0)),0,1)</f>
        <v>0</v>
      </c>
      <c r="BX47" s="97"/>
      <c r="BY47" s="106"/>
      <c r="BZ47">
        <f>INDEX($N$2:$O$411,MATCH(BG47,$N$2:$N$411,0),2)</f>
        <v>3</v>
      </c>
      <c r="CC47" s="97"/>
      <c r="CD47" s="485">
        <v>222</v>
      </c>
      <c r="CE47" s="459">
        <f>SUM(CF47:CQ47)</f>
        <v>1</v>
      </c>
      <c r="CF47" s="97">
        <f>IF(ISNA(MATCH(CD47,'Overlap Study'!$FI$323:$FI$400,0)),0,1)</f>
        <v>0</v>
      </c>
      <c r="CG47" s="97">
        <f>IF(ISNA(MATCH(CD47,'Overlap Study'!$ER$323:$ER$400,0)),0,1)</f>
        <v>0</v>
      </c>
      <c r="CH47" s="97">
        <f>IF(ISNA(MATCH(CD47,'Overlap Study'!$EA$186:$EA$240,0)),0,1)</f>
        <v>0</v>
      </c>
      <c r="CI47" s="97">
        <f>IF(ISNA(MATCH(CD47,'Overlap Study'!$DJ$270:$DJ$281,0)),0,1)</f>
        <v>0</v>
      </c>
      <c r="CJ47" s="99">
        <f>IF(ISNA(MATCH(CD47,'Overlap Study'!$CU$270:$CU$281,0)),0,1)</f>
        <v>0</v>
      </c>
      <c r="CK47" s="99">
        <f>IF(ISNA(MATCH(CD47,'Overlap Study'!$CG$270:$CG$281,0)),0,1)</f>
        <v>0</v>
      </c>
      <c r="CL47" s="97">
        <f>IF(ISNA(MATCH(CD47,'Overlap Study'!$BU$270:$BU$281,0)),0,1)</f>
        <v>0</v>
      </c>
      <c r="CM47" s="97">
        <f>IF(ISNA(MATCH(CD47,'Overlap Study'!$BJ$270:$BJ$281,0)),0,1)</f>
        <v>1</v>
      </c>
      <c r="CN47" s="97">
        <f>IF(ISNA(MATCH(CD47,'Overlap Study'!$AZ$270:$AZ$281,0)),0,1)</f>
        <v>0</v>
      </c>
      <c r="CO47" s="97">
        <f>IF(ISNA(MATCH(CD47,'Overlap Study'!$AT$270:$AT$281,0)),0,1)</f>
        <v>0</v>
      </c>
      <c r="CP47" s="97">
        <f>IF(ISNA(MATCH(CD47,'Overlap Study'!$AN$270:$AN$281,0)),0,1)</f>
        <v>0</v>
      </c>
      <c r="CQ47" s="106">
        <f>IF(ISNA(MATCH(CD47,'Overlap Study'!$AH$270:$AH$281,0)),0,1)</f>
        <v>0</v>
      </c>
      <c r="CR47" s="110">
        <f>IF(ISNA(MATCH($CD47,'Overlap Study'!$AB$270:$AB$281,0)),0,1)</f>
        <v>0</v>
      </c>
      <c r="CS47" s="97">
        <f>IF(ISNA(MATCH($CD47,'Overlap Study'!$V$270:$V$281,0)),0,1)</f>
        <v>0</v>
      </c>
      <c r="CT47" s="97">
        <f>IF(ISNA(MATCH($CD47,'Overlap Study'!$P$270:$P$281,0)),0,1)</f>
        <v>0</v>
      </c>
      <c r="CU47" s="97"/>
      <c r="CV47" s="106"/>
      <c r="CW47">
        <f t="shared" si="5"/>
        <v>2</v>
      </c>
      <c r="DH47" s="162">
        <v>2016</v>
      </c>
      <c r="DI47" s="105">
        <f>SUM(DJ47:DU47)</f>
        <v>1</v>
      </c>
      <c r="DJ47" s="110">
        <f>IF(ISNA(MATCH(DH47,'Overlap Study'!$FK$323:$FK$340,0)),0,1)</f>
        <v>0</v>
      </c>
      <c r="DK47" s="97">
        <f>IF(ISNA(MATCH(DH47,'Overlap Study'!$ET$323:$ET$340,0)),0,1)</f>
        <v>0</v>
      </c>
      <c r="DL47" s="97">
        <f>IF(ISNA(MATCH(DH47,'Overlap Study'!$EB$186:$EB$200,0)),0,1)</f>
        <v>0</v>
      </c>
      <c r="DM47" s="97">
        <f>IF(ISNA(MATCH(DH47,'Overlap Study'!$DJ$288:$DJ$293,0)),0,1)</f>
        <v>0</v>
      </c>
      <c r="DN47" s="99">
        <f>IF(ISNA(MATCH(DH47,'Overlap Study'!$CU$288:$CU$293,0)),0,1)</f>
        <v>0</v>
      </c>
      <c r="DO47" s="99">
        <f>IF(ISNA(MATCH(DH47,'Overlap Study'!$CG$288:$CG$293,0)),0,1)</f>
        <v>1</v>
      </c>
      <c r="DP47" s="97">
        <f>IF(ISNA(MATCH(DH47,'Overlap Study'!$BU$288:$BU$293,0)),0,1)</f>
        <v>0</v>
      </c>
      <c r="DQ47" s="97">
        <f>IF(ISNA(MATCH(DH47,'Overlap Study'!$BJ$288:$BJ$293,0)),0,1)</f>
        <v>0</v>
      </c>
      <c r="DR47" s="97">
        <f>IF(ISNA(MATCH(DH47,'Overlap Study'!$AZ$288:$AZ$293,0)),0,1)</f>
        <v>0</v>
      </c>
      <c r="DS47" s="97">
        <f>IF(ISNA(MATCH(DH47,'Overlap Study'!$AT$288:$AT$293,0)),0,1)</f>
        <v>0</v>
      </c>
      <c r="DT47" s="97">
        <f>IF(ISNA(MATCH(DH47,'Overlap Study'!$AN$288:$AN$293,0)),0,1)</f>
        <v>0</v>
      </c>
      <c r="DU47" s="106">
        <f>IF(ISNA(MATCH(DH47,'Overlap Study'!$AH$288:$AH$293,0)),0,1)</f>
        <v>0</v>
      </c>
      <c r="DV47" s="97">
        <f>IF(ISNA(MATCH(DH47,'Overlap Study'!$AB$288:$AB$293,0)),0,1)</f>
        <v>0</v>
      </c>
      <c r="DW47" s="97">
        <f>IF(ISNA(MATCH(DH47,'Overlap Study'!$V$288:$V$293,0)),0,1)</f>
        <v>0</v>
      </c>
      <c r="DX47" s="97">
        <f>IF(ISNA(MATCH(DH47,'Overlap Study'!$P$288:$P$293,0)),0,1)</f>
        <v>0</v>
      </c>
      <c r="DY47" s="97"/>
      <c r="DZ47" s="106"/>
    </row>
    <row r="48" spans="1:130" ht="13" x14ac:dyDescent="0.3">
      <c r="A48" s="98"/>
      <c r="C48" s="97"/>
      <c r="L48" s="116">
        <f t="shared" si="2"/>
        <v>47</v>
      </c>
      <c r="M48">
        <f t="shared" si="1"/>
        <v>7</v>
      </c>
      <c r="N48" s="207">
        <v>11</v>
      </c>
      <c r="O48" s="99">
        <f>SUM(P48:AA48)</f>
        <v>6</v>
      </c>
      <c r="P48" s="110">
        <f>IF(ISNA(MATCH(N48,'Overlap Study'!FF$62:FF$317,0)),0,1)</f>
        <v>0</v>
      </c>
      <c r="Q48" s="97">
        <f>IF(ISNA(MATCH(N48,'Overlap Study'!EO$62:EO$317,0)),0,1)</f>
        <v>0</v>
      </c>
      <c r="R48" s="97">
        <f>IF(ISNA(MATCH(N48,'Overlap Study'!DY$62:DY$174,0)),0,1)</f>
        <v>1</v>
      </c>
      <c r="S48" s="97">
        <f>IF(ISNA(MATCH(N48,'Overlap Study'!DJ$62:DJ$157,0)),0,1)</f>
        <v>1</v>
      </c>
      <c r="T48" s="99">
        <f>IF(ISNA(MATCH(N48,'Overlap Study'!CU$62:CU$157,0)),0,1)</f>
        <v>1</v>
      </c>
      <c r="U48" s="99">
        <f>IF(ISNA(MATCH(N48,'Overlap Study'!CG$62:CG$157,0)),0,1)</f>
        <v>1</v>
      </c>
      <c r="V48" s="97">
        <f>IF(ISNA(MATCH(N48,'Overlap Study'!BU$62:BU$157,0)),0,1)</f>
        <v>0</v>
      </c>
      <c r="W48" s="97">
        <f>IF(ISNA(MATCH(N48,'Overlap Study'!BJ$62:BJ$157,0)),0,1)</f>
        <v>0</v>
      </c>
      <c r="X48" s="97">
        <f>IF(ISNA(MATCH($N48,'Overlap Study'!AZ$62:AZ$157,0)),0,1)</f>
        <v>1</v>
      </c>
      <c r="Y48" s="97">
        <f>IF(ISNA(MATCH($N48,'Overlap Study'!AT$62:AT$157,0)),0,1)</f>
        <v>0</v>
      </c>
      <c r="Z48" s="97">
        <f>IF(ISNA(MATCH($N48,'Overlap Study'!AN$62:AN$157,0)),0,1)</f>
        <v>1</v>
      </c>
      <c r="AA48" s="97">
        <f>IF(ISNA(MATCH($N48,'Overlap Study'!AH$62:AH$157,0)),0,1)</f>
        <v>0</v>
      </c>
      <c r="AB48" s="110">
        <f>IF(ISNA(MATCH($N48,'Overlap Study'!AB$62:AB$157,0)),0,1)</f>
        <v>1</v>
      </c>
      <c r="AC48" s="97">
        <f>IF(ISNA(MATCH($N48,'Overlap Study'!V$62:V$157,0)),0,1)</f>
        <v>0</v>
      </c>
      <c r="AD48" s="97">
        <f>IF(ISNA(MATCH($N48,'Overlap Study'!P$62:P$157,0)),0,1)</f>
        <v>0</v>
      </c>
      <c r="AE48" s="97">
        <f>IF(ISNA(MATCH($N48,'Overlap Study'!H$53:H$132,0)),0,1)</f>
        <v>0</v>
      </c>
      <c r="AF48" s="106">
        <f>IF(ISNA(MATCH($N48,'Overlap Study'!B$53:B$100,0)),0,1)</f>
        <v>0</v>
      </c>
      <c r="AH48" s="98"/>
      <c r="AJ48" s="162">
        <v>3539</v>
      </c>
      <c r="AK48" s="105">
        <f>SUM(AL48:AW48)</f>
        <v>4</v>
      </c>
      <c r="AL48" s="110">
        <f>IF(ISNA(MATCH($AJ48,'Overlap Study'!$FG$323:$FG$454,0)),0,1)</f>
        <v>1</v>
      </c>
      <c r="AM48" s="97">
        <f>IF(ISNA(MATCH($AJ48,'Overlap Study'!$EP$323:$EP$454,0)),0,1)</f>
        <v>1</v>
      </c>
      <c r="AN48" s="97">
        <f>IF(ISNA(MATCH($AJ48,'Overlap Study'!$DY$186:$DY$245,0)),0,1)</f>
        <v>1</v>
      </c>
      <c r="AO48" s="97">
        <f>IF(ISNA(MATCH($AJ48,'Overlap Study'!$DJ$186:$DJ$233,0)),0,1)</f>
        <v>1</v>
      </c>
      <c r="AP48" s="99">
        <f>IF(ISNA(MATCH($AJ48,'Overlap Study'!$CU$186:$CU$233,0)),0,1)</f>
        <v>0</v>
      </c>
      <c r="AQ48" s="99">
        <f>IF(ISNA(MATCH($AJ48,'Overlap Study'!$CG$186:$CG$233,0)),0,1)</f>
        <v>0</v>
      </c>
      <c r="AR48" s="97">
        <f>IF(ISNA(MATCH($AJ48,'Overlap Study'!$BU$186:$BU$233,0)),0,1)</f>
        <v>0</v>
      </c>
      <c r="AS48" s="97">
        <f>IF(ISNA(MATCH(AJ48,'Overlap Study'!BJ$186:BJ$233,0)),0,1)</f>
        <v>0</v>
      </c>
      <c r="AT48" s="97">
        <f>IF(ISNA(MATCH($AJ48,'Overlap Study'!AZ$186:AZ$233,0)),0,1)</f>
        <v>0</v>
      </c>
      <c r="AU48" s="97">
        <f>IF(ISNA(MATCH($AJ48,'Overlap Study'!AT$186:AT$233,0)),0,1)</f>
        <v>0</v>
      </c>
      <c r="AV48" s="97">
        <f>IF(ISNA(MATCH($AJ48,'Overlap Study'!AN$186:AN$233,0)),0,1)</f>
        <v>0</v>
      </c>
      <c r="AW48" s="106">
        <f>IF(ISNA(MATCH($AJ48,'Overlap Study'!AH$186:AH$233,0)),0,1)</f>
        <v>0</v>
      </c>
      <c r="AX48" s="97">
        <f>IF(ISNA(MATCH(AJ48,'Overlap Study'!$AB$186:$AB$233,0)),0,1)</f>
        <v>0</v>
      </c>
      <c r="AY48" s="97">
        <f>IF(ISNA(MATCH($AJ48,'Overlap Study'!$V$186:$V$233,0)),0,1)</f>
        <v>0</v>
      </c>
      <c r="AZ48" s="97">
        <f>IF(ISNA(MATCH($AJ48,'Overlap Study'!$P$186:$P$233,0)),0,1)</f>
        <v>0</v>
      </c>
      <c r="BA48" s="97"/>
      <c r="BB48" s="106"/>
      <c r="BD48" s="98"/>
      <c r="BF48" s="97"/>
      <c r="BG48" s="131">
        <v>494</v>
      </c>
      <c r="BH48" s="459">
        <f>SUM(BI48:BT48)</f>
        <v>2</v>
      </c>
      <c r="BI48" s="110">
        <f>IF(ISNA(MATCH($BG48,'Overlap Study'!$FH$323:$FH$400,0)),0,1)</f>
        <v>1</v>
      </c>
      <c r="BJ48" s="97">
        <f>IF(ISNA(MATCH($BG48,'Overlap Study'!$EQ$323:$EQ$400,0)),0,1)</f>
        <v>0</v>
      </c>
      <c r="BK48" s="97">
        <f>IF(ISNA(MATCH($BG48,'Overlap Study'!$DZ$186:$DZ$240,0)),0,1)</f>
        <v>0</v>
      </c>
      <c r="BL48" s="97">
        <f>IF(ISNA(MATCH(BG48,'Overlap Study'!$DJ$240:$DJ$263,0)),0,1)</f>
        <v>0</v>
      </c>
      <c r="BM48" s="99">
        <f>IF(ISNA(MATCH(BG48,'Overlap Study'!$CU$240:$CU$263,0)),0,1)</f>
        <v>0</v>
      </c>
      <c r="BN48" s="99">
        <f>IF(ISNA(MATCH(BG48,'Overlap Study'!$CG$240:$CG$263,0)),0,1)</f>
        <v>0</v>
      </c>
      <c r="BO48" s="97">
        <f>IF(ISNA(MATCH(BG48,'Overlap Study'!$BU$240:$BU$263,0)),0,1)</f>
        <v>0</v>
      </c>
      <c r="BP48" s="97">
        <f>IF(ISNA(MATCH(BG48,'Overlap Study'!$BJ$240:$BJ$263,0)),0,1)</f>
        <v>0</v>
      </c>
      <c r="BQ48" s="97">
        <f>IF(ISNA(MATCH(BG48,'Overlap Study'!$AZ$240:$AZ$263,0)),0,1)</f>
        <v>0</v>
      </c>
      <c r="BR48" s="97">
        <f>IF(ISNA(MATCH(BG48,'Overlap Study'!$AT$240:$AT$263,0)),0,1)</f>
        <v>0</v>
      </c>
      <c r="BS48" s="97">
        <f>IF(ISNA(MATCH(BG48,'Overlap Study'!$AN$240:$AN$263,0)),0,1)</f>
        <v>0</v>
      </c>
      <c r="BT48" s="106">
        <f>IF(ISNA(MATCH(BG48,'Overlap Study'!$AH$240:$AH$263,0)),0,1)</f>
        <v>1</v>
      </c>
      <c r="BU48" s="110">
        <f>IF(ISNA(MATCH(BG48,'Overlap Study'!$AB$240:$AB$263,0)),0,1)</f>
        <v>1</v>
      </c>
      <c r="BV48" s="97">
        <f>IF(ISNA(MATCH(BG48,'Overlap Study'!$V$240:$V$263,0)),0,1)</f>
        <v>1</v>
      </c>
      <c r="BW48" s="97">
        <f>IF(ISNA(MATCH(BG48,'Overlap Study'!$P$240:$P$263,0)),0,1)</f>
        <v>0</v>
      </c>
      <c r="BX48" s="97"/>
      <c r="BY48" s="106"/>
      <c r="BZ48">
        <f>INDEX($N$2:$O$411,MATCH(BG48,$N$2:$N$411,0),2)</f>
        <v>8</v>
      </c>
      <c r="CC48" s="97"/>
      <c r="CD48" s="485">
        <v>245</v>
      </c>
      <c r="CE48" s="459">
        <f>SUM(CF48:CQ48)</f>
        <v>1</v>
      </c>
      <c r="CF48" s="97">
        <f>IF(ISNA(MATCH(CD48,'Overlap Study'!$FI$323:$FI$400,0)),0,1)</f>
        <v>0</v>
      </c>
      <c r="CG48" s="97">
        <f>IF(ISNA(MATCH(CD48,'Overlap Study'!$ER$323:$ER$400,0)),0,1)</f>
        <v>0</v>
      </c>
      <c r="CH48" s="97">
        <f>IF(ISNA(MATCH(CD48,'Overlap Study'!$EA$186:$EA$240,0)),0,1)</f>
        <v>0</v>
      </c>
      <c r="CI48" s="97">
        <f>IF(ISNA(MATCH(CD48,'Overlap Study'!$DJ$270:$DJ$281,0)),0,1)</f>
        <v>0</v>
      </c>
      <c r="CJ48" s="99">
        <f>IF(ISNA(MATCH(CD48,'Overlap Study'!$CU$270:$CU$281,0)),0,1)</f>
        <v>0</v>
      </c>
      <c r="CK48" s="99">
        <f>IF(ISNA(MATCH(CD48,'Overlap Study'!$CG$270:$CG$281,0)),0,1)</f>
        <v>0</v>
      </c>
      <c r="CL48" s="97">
        <f>IF(ISNA(MATCH(CD48,'Overlap Study'!$BU$270:$BU$281,0)),0,1)</f>
        <v>0</v>
      </c>
      <c r="CM48" s="97">
        <f>IF(ISNA(MATCH(CD48,'Overlap Study'!$BJ$270:$BJ$281,0)),0,1)</f>
        <v>0</v>
      </c>
      <c r="CN48" s="97">
        <f>IF(ISNA(MATCH(CD48,'Overlap Study'!$AZ$270:$AZ$281,0)),0,1)</f>
        <v>0</v>
      </c>
      <c r="CO48" s="97">
        <f>IF(ISNA(MATCH(CD48,'Overlap Study'!$AT$270:$AT$281,0)),0,1)</f>
        <v>0</v>
      </c>
      <c r="CP48" s="97">
        <f>IF(ISNA(MATCH(CD48,'Overlap Study'!$AN$270:$AN$281,0)),0,1)</f>
        <v>0</v>
      </c>
      <c r="CQ48" s="106">
        <f>IF(ISNA(MATCH(CD48,'Overlap Study'!$AH$270:$AH$281,0)),0,1)</f>
        <v>1</v>
      </c>
      <c r="CR48" s="110">
        <f>IF(ISNA(MATCH($CD48,'Overlap Study'!$AB$270:$AB$281,0)),0,1)</f>
        <v>0</v>
      </c>
      <c r="CS48" s="97">
        <f>IF(ISNA(MATCH($CD48,'Overlap Study'!$V$270:$V$281,0)),0,1)</f>
        <v>0</v>
      </c>
      <c r="CT48" s="97">
        <f>IF(ISNA(MATCH($CD48,'Overlap Study'!$P$270:$P$281,0)),0,1)</f>
        <v>0</v>
      </c>
      <c r="CU48" s="97"/>
      <c r="CV48" s="106"/>
      <c r="CW48">
        <f t="shared" si="5"/>
        <v>7</v>
      </c>
      <c r="DH48" s="162">
        <v>2041</v>
      </c>
      <c r="DI48" s="105">
        <f>SUM(DJ48:DU48)</f>
        <v>1</v>
      </c>
      <c r="DJ48" s="110">
        <f>IF(ISNA(MATCH(DH48,'Overlap Study'!$FK$323:$FK$340,0)),0,1)</f>
        <v>0</v>
      </c>
      <c r="DK48" s="97">
        <f>IF(ISNA(MATCH(DH48,'Overlap Study'!$ET$323:$ET$340,0)),0,1)</f>
        <v>0</v>
      </c>
      <c r="DL48" s="97">
        <f>IF(ISNA(MATCH(DH48,'Overlap Study'!$EB$186:$EB$200,0)),0,1)</f>
        <v>0</v>
      </c>
      <c r="DM48" s="97">
        <f>IF(ISNA(MATCH(DH48,'Overlap Study'!$DJ$288:$DJ$293,0)),0,1)</f>
        <v>0</v>
      </c>
      <c r="DN48" s="99">
        <f>IF(ISNA(MATCH(DH48,'Overlap Study'!$CU$288:$CU$293,0)),0,1)</f>
        <v>0</v>
      </c>
      <c r="DO48" s="99">
        <f>IF(ISNA(MATCH(DH48,'Overlap Study'!$CG$288:$CG$293,0)),0,1)</f>
        <v>0</v>
      </c>
      <c r="DP48" s="97">
        <f>IF(ISNA(MATCH(DH48,'Overlap Study'!$BU$288:$BU$293,0)),0,1)</f>
        <v>1</v>
      </c>
      <c r="DQ48" s="97">
        <f>IF(ISNA(MATCH(DH48,'Overlap Study'!$BJ$288:$BJ$293,0)),0,1)</f>
        <v>0</v>
      </c>
      <c r="DR48" s="97">
        <f>IF(ISNA(MATCH(DH48,'Overlap Study'!$AZ$288:$AZ$293,0)),0,1)</f>
        <v>0</v>
      </c>
      <c r="DS48" s="97">
        <f>IF(ISNA(MATCH(DH48,'Overlap Study'!$AT$288:$AT$293,0)),0,1)</f>
        <v>0</v>
      </c>
      <c r="DT48" s="97">
        <f>IF(ISNA(MATCH(DH48,'Overlap Study'!$AN$288:$AN$293,0)),0,1)</f>
        <v>0</v>
      </c>
      <c r="DU48" s="106">
        <f>IF(ISNA(MATCH(DH48,'Overlap Study'!$AH$288:$AH$293,0)),0,1)</f>
        <v>0</v>
      </c>
      <c r="DV48" s="97">
        <f>IF(ISNA(MATCH(DH48,'Overlap Study'!$AB$288:$AB$293,0)),0,1)</f>
        <v>0</v>
      </c>
      <c r="DW48" s="97">
        <f>IF(ISNA(MATCH(DH48,'Overlap Study'!$V$288:$V$293,0)),0,1)</f>
        <v>0</v>
      </c>
      <c r="DX48" s="97">
        <f>IF(ISNA(MATCH(DH48,'Overlap Study'!$P$288:$P$293,0)),0,1)</f>
        <v>0</v>
      </c>
      <c r="DY48" s="97"/>
      <c r="DZ48" s="106"/>
    </row>
    <row r="49" spans="1:130" ht="13" x14ac:dyDescent="0.3">
      <c r="A49" s="98"/>
      <c r="C49" s="97"/>
      <c r="L49" s="116">
        <f t="shared" si="2"/>
        <v>48</v>
      </c>
      <c r="M49">
        <f t="shared" si="1"/>
        <v>6</v>
      </c>
      <c r="N49" s="207">
        <v>40</v>
      </c>
      <c r="O49" s="99">
        <f>SUM(P49:AA49)</f>
        <v>6</v>
      </c>
      <c r="P49" s="110">
        <f>IF(ISNA(MATCH(N49,'Overlap Study'!FF$62:FF$317,0)),0,1)</f>
        <v>0</v>
      </c>
      <c r="Q49" s="97">
        <f>IF(ISNA(MATCH(N49,'Overlap Study'!EO$62:EO$317,0)),0,1)</f>
        <v>0</v>
      </c>
      <c r="R49" s="97">
        <f>IF(ISNA(MATCH(N49,'Overlap Study'!DY$62:DY$174,0)),0,1)</f>
        <v>0</v>
      </c>
      <c r="S49" s="97">
        <f>IF(ISNA(MATCH(N49,'Overlap Study'!DJ$62:DJ$157,0)),0,1)</f>
        <v>0</v>
      </c>
      <c r="T49" s="99">
        <f>IF(ISNA(MATCH(N49,'Overlap Study'!CU$62:CU$157,0)),0,1)</f>
        <v>0</v>
      </c>
      <c r="U49" s="99">
        <f>IF(ISNA(MATCH(N49,'Overlap Study'!CG$62:CG$157,0)),0,1)</f>
        <v>1</v>
      </c>
      <c r="V49" s="97">
        <f>IF(ISNA(MATCH(N49,'Overlap Study'!BU$62:BU$157,0)),0,1)</f>
        <v>1</v>
      </c>
      <c r="W49" s="97">
        <f>IF(ISNA(MATCH(N49,'Overlap Study'!BJ$62:BJ$157,0)),0,1)</f>
        <v>1</v>
      </c>
      <c r="X49" s="97">
        <f>IF(ISNA(MATCH($N49,'Overlap Study'!AZ$62:AZ$157,0)),0,1)</f>
        <v>1</v>
      </c>
      <c r="Y49" s="97">
        <f>IF(ISNA(MATCH($N49,'Overlap Study'!AT$62:AT$157,0)),0,1)</f>
        <v>0</v>
      </c>
      <c r="Z49" s="97">
        <f>IF(ISNA(MATCH($N49,'Overlap Study'!AN$62:AN$157,0)),0,1)</f>
        <v>1</v>
      </c>
      <c r="AA49" s="97">
        <f>IF(ISNA(MATCH($N49,'Overlap Study'!AH$62:AH$157,0)),0,1)</f>
        <v>1</v>
      </c>
      <c r="AB49" s="110">
        <f>IF(ISNA(MATCH($N49,'Overlap Study'!AB$62:AB$157,0)),0,1)</f>
        <v>0</v>
      </c>
      <c r="AC49" s="97">
        <f>IF(ISNA(MATCH($N49,'Overlap Study'!V$62:V$157,0)),0,1)</f>
        <v>0</v>
      </c>
      <c r="AD49" s="97">
        <f>IF(ISNA(MATCH($N49,'Overlap Study'!P$62:P$157,0)),0,1)</f>
        <v>0</v>
      </c>
      <c r="AE49" s="97">
        <f>IF(ISNA(MATCH($N49,'Overlap Study'!H$53:H$132,0)),0,1)</f>
        <v>0</v>
      </c>
      <c r="AF49" s="106">
        <f>IF(ISNA(MATCH($N49,'Overlap Study'!B$53:B$100,0)),0,1)</f>
        <v>0</v>
      </c>
      <c r="AH49" s="98"/>
      <c r="AJ49" s="162">
        <v>4039</v>
      </c>
      <c r="AK49" s="105">
        <f>SUM(AL49:AW49)</f>
        <v>4</v>
      </c>
      <c r="AL49" s="110">
        <f>IF(ISNA(MATCH($AJ49,'Overlap Study'!$FG$323:$FG$454,0)),0,1)</f>
        <v>1</v>
      </c>
      <c r="AM49" s="97">
        <f>IF(ISNA(MATCH($AJ49,'Overlap Study'!$EP$323:$EP$454,0)),0,1)</f>
        <v>1</v>
      </c>
      <c r="AN49" s="97">
        <f>IF(ISNA(MATCH($AJ49,'Overlap Study'!$DY$186:$DY$245,0)),0,1)</f>
        <v>1</v>
      </c>
      <c r="AO49" s="97">
        <f>IF(ISNA(MATCH($AJ49,'Overlap Study'!$DJ$186:$DJ$233,0)),0,1)</f>
        <v>1</v>
      </c>
      <c r="AP49" s="99">
        <f>IF(ISNA(MATCH($AJ49,'Overlap Study'!$CU$186:$CU$233,0)),0,1)</f>
        <v>0</v>
      </c>
      <c r="AQ49" s="99">
        <f>IF(ISNA(MATCH($AJ49,'Overlap Study'!$CG$186:$CG$233,0)),0,1)</f>
        <v>0</v>
      </c>
      <c r="AR49" s="97">
        <f>IF(ISNA(MATCH($AJ49,'Overlap Study'!$BU$186:$BU$233,0)),0,1)</f>
        <v>0</v>
      </c>
      <c r="AS49" s="97">
        <f>IF(ISNA(MATCH(AJ49,'Overlap Study'!BJ$186:BJ$233,0)),0,1)</f>
        <v>0</v>
      </c>
      <c r="AT49" s="97">
        <f>IF(ISNA(MATCH($AJ49,'Overlap Study'!AZ$186:AZ$233,0)),0,1)</f>
        <v>0</v>
      </c>
      <c r="AU49" s="97">
        <f>IF(ISNA(MATCH($AJ49,'Overlap Study'!AT$186:AT$233,0)),0,1)</f>
        <v>0</v>
      </c>
      <c r="AV49" s="97">
        <f>IF(ISNA(MATCH($AJ49,'Overlap Study'!AN$186:AN$233,0)),0,1)</f>
        <v>0</v>
      </c>
      <c r="AW49" s="106">
        <f>IF(ISNA(MATCH($AJ49,'Overlap Study'!AH$186:AH$233,0)),0,1)</f>
        <v>0</v>
      </c>
      <c r="AX49" s="97">
        <f>IF(ISNA(MATCH(AJ49,'Overlap Study'!$AB$186:$AB$233,0)),0,1)</f>
        <v>0</v>
      </c>
      <c r="AY49" s="97">
        <f>IF(ISNA(MATCH($AJ49,'Overlap Study'!$V$186:$V$233,0)),0,1)</f>
        <v>0</v>
      </c>
      <c r="AZ49" s="97">
        <f>IF(ISNA(MATCH($AJ49,'Overlap Study'!$P$186:$P$233,0)),0,1)</f>
        <v>0</v>
      </c>
      <c r="BA49" s="97"/>
      <c r="BB49" s="106"/>
      <c r="BD49" s="98"/>
      <c r="BF49" s="97"/>
      <c r="BG49" s="131">
        <v>610</v>
      </c>
      <c r="BH49" s="459">
        <f>SUM(BI49:BT49)</f>
        <v>2</v>
      </c>
      <c r="BI49" s="110">
        <f>IF(ISNA(MATCH($BG49,'Overlap Study'!$FH$323:$FH$400,0)),0,1)</f>
        <v>0</v>
      </c>
      <c r="BJ49" s="97">
        <f>IF(ISNA(MATCH($BG49,'Overlap Study'!$EQ$323:$EQ$400,0)),0,1)</f>
        <v>0</v>
      </c>
      <c r="BK49" s="97">
        <f>IF(ISNA(MATCH($BG49,'Overlap Study'!$DZ$186:$DZ$240,0)),0,1)</f>
        <v>0</v>
      </c>
      <c r="BL49" s="97">
        <f>IF(ISNA(MATCH(BG49,'Overlap Study'!$DJ$240:$DJ$263,0)),0,1)</f>
        <v>1</v>
      </c>
      <c r="BM49" s="99">
        <f>IF(ISNA(MATCH(BG49,'Overlap Study'!$CU$240:$CU$263,0)),0,1)</f>
        <v>0</v>
      </c>
      <c r="BN49" s="99">
        <f>IF(ISNA(MATCH(BG49,'Overlap Study'!$CG$240:$CG$263,0)),0,1)</f>
        <v>1</v>
      </c>
      <c r="BO49" s="97">
        <f>IF(ISNA(MATCH(BG49,'Overlap Study'!$BU$240:$BU$263,0)),0,1)</f>
        <v>0</v>
      </c>
      <c r="BP49" s="97">
        <f>IF(ISNA(MATCH(BG49,'Overlap Study'!$BJ$240:$BJ$263,0)),0,1)</f>
        <v>0</v>
      </c>
      <c r="BQ49" s="97">
        <f>IF(ISNA(MATCH(BG49,'Overlap Study'!$AZ$240:$AZ$263,0)),0,1)</f>
        <v>0</v>
      </c>
      <c r="BR49" s="97">
        <f>IF(ISNA(MATCH(BG49,'Overlap Study'!$AT$240:$AT$263,0)),0,1)</f>
        <v>0</v>
      </c>
      <c r="BS49" s="97">
        <f>IF(ISNA(MATCH(BG49,'Overlap Study'!$AN$240:$AN$263,0)),0,1)</f>
        <v>0</v>
      </c>
      <c r="BT49" s="106">
        <f>IF(ISNA(MATCH(BG49,'Overlap Study'!$AH$240:$AH$263,0)),0,1)</f>
        <v>0</v>
      </c>
      <c r="BU49" s="110">
        <f>IF(ISNA(MATCH(BG49,'Overlap Study'!$AB$240:$AB$263,0)),0,1)</f>
        <v>0</v>
      </c>
      <c r="BV49" s="97">
        <f>IF(ISNA(MATCH(BG49,'Overlap Study'!$V$240:$V$263,0)),0,1)</f>
        <v>0</v>
      </c>
      <c r="BW49" s="97">
        <f>IF(ISNA(MATCH(BG49,'Overlap Study'!$P$240:$P$263,0)),0,1)</f>
        <v>0</v>
      </c>
      <c r="BX49" s="97"/>
      <c r="BY49" s="106"/>
      <c r="BZ49">
        <f>INDEX($N$2:$O$411,MATCH(BG49,$N$2:$N$411,0),2)</f>
        <v>7</v>
      </c>
      <c r="CC49" s="97"/>
      <c r="CD49" s="485">
        <v>247</v>
      </c>
      <c r="CE49" s="459">
        <f>SUM(CF49:CQ49)</f>
        <v>1</v>
      </c>
      <c r="CF49" s="97">
        <f>IF(ISNA(MATCH(CD49,'Overlap Study'!$FI$323:$FI$400,0)),0,1)</f>
        <v>0</v>
      </c>
      <c r="CG49" s="97">
        <f>IF(ISNA(MATCH(CD49,'Overlap Study'!$ER$323:$ER$400,0)),0,1)</f>
        <v>0</v>
      </c>
      <c r="CH49" s="97">
        <f>IF(ISNA(MATCH(CD49,'Overlap Study'!$EA$186:$EA$240,0)),0,1)</f>
        <v>0</v>
      </c>
      <c r="CI49" s="97">
        <f>IF(ISNA(MATCH(CD49,'Overlap Study'!$DJ$270:$DJ$281,0)),0,1)</f>
        <v>0</v>
      </c>
      <c r="CJ49" s="99">
        <f>IF(ISNA(MATCH(CD49,'Overlap Study'!$CU$270:$CU$281,0)),0,1)</f>
        <v>0</v>
      </c>
      <c r="CK49" s="99">
        <f>IF(ISNA(MATCH(CD49,'Overlap Study'!$CG$270:$CG$281,0)),0,1)</f>
        <v>0</v>
      </c>
      <c r="CL49" s="97">
        <f>IF(ISNA(MATCH(CD49,'Overlap Study'!$BU$270:$BU$281,0)),0,1)</f>
        <v>0</v>
      </c>
      <c r="CM49" s="97">
        <f>IF(ISNA(MATCH(CD49,'Overlap Study'!$BJ$270:$BJ$281,0)),0,1)</f>
        <v>1</v>
      </c>
      <c r="CN49" s="97">
        <f>IF(ISNA(MATCH(CD49,'Overlap Study'!$AZ$270:$AZ$281,0)),0,1)</f>
        <v>0</v>
      </c>
      <c r="CO49" s="97">
        <f>IF(ISNA(MATCH(CD49,'Overlap Study'!$AT$270:$AT$281,0)),0,1)</f>
        <v>0</v>
      </c>
      <c r="CP49" s="97">
        <f>IF(ISNA(MATCH(CD49,'Overlap Study'!$AN$270:$AN$281,0)),0,1)</f>
        <v>0</v>
      </c>
      <c r="CQ49" s="106">
        <f>IF(ISNA(MATCH(CD49,'Overlap Study'!$AH$270:$AH$281,0)),0,1)</f>
        <v>0</v>
      </c>
      <c r="CR49" s="110">
        <f>IF(ISNA(MATCH($CD49,'Overlap Study'!$AB$270:$AB$281,0)),0,1)</f>
        <v>0</v>
      </c>
      <c r="CS49" s="97">
        <f>IF(ISNA(MATCH($CD49,'Overlap Study'!$V$270:$V$281,0)),0,1)</f>
        <v>0</v>
      </c>
      <c r="CT49" s="97">
        <f>IF(ISNA(MATCH($CD49,'Overlap Study'!$P$270:$P$281,0)),0,1)</f>
        <v>0</v>
      </c>
      <c r="CU49" s="97"/>
      <c r="CV49" s="106"/>
      <c r="CW49">
        <f t="shared" si="5"/>
        <v>2</v>
      </c>
      <c r="DH49" s="194">
        <v>2056</v>
      </c>
      <c r="DI49" s="105">
        <f>SUM(DJ49:DU49)</f>
        <v>1</v>
      </c>
      <c r="DJ49" s="110">
        <f>IF(ISNA(MATCH(DH49,'Overlap Study'!$FK$323:$FK$340,0)),0,1)</f>
        <v>1</v>
      </c>
      <c r="DK49" s="97">
        <f>IF(ISNA(MATCH(DH49,'Overlap Study'!$ET$323:$ET$340,0)),0,1)</f>
        <v>0</v>
      </c>
      <c r="DL49" s="97">
        <f>IF(ISNA(MATCH(DH49,'Overlap Study'!$EB$186:$EB$200,0)),0,1)</f>
        <v>0</v>
      </c>
      <c r="DM49" s="97">
        <f>IF(ISNA(MATCH(DH49,'Overlap Study'!$DJ$288:$DJ$293,0)),0,1)</f>
        <v>0</v>
      </c>
      <c r="DN49" s="99">
        <f>IF(ISNA(MATCH(DH49,'Overlap Study'!$CU$288:$CU$293,0)),0,1)</f>
        <v>0</v>
      </c>
      <c r="DO49" s="99">
        <f>IF(ISNA(MATCH(DH49,'Overlap Study'!$CG$288:$CG$293,0)),0,1)</f>
        <v>0</v>
      </c>
      <c r="DP49" s="97">
        <f>IF(ISNA(MATCH(DH49,'Overlap Study'!$BU$288:$BU$293,0)),0,1)</f>
        <v>0</v>
      </c>
      <c r="DQ49" s="97">
        <f>IF(ISNA(MATCH(DH49,'Overlap Study'!$BJ$288:$BJ$293,0)),0,1)</f>
        <v>0</v>
      </c>
      <c r="DR49" s="97">
        <f>IF(ISNA(MATCH(DH49,'Overlap Study'!$AZ$288:$AZ$293,0)),0,1)</f>
        <v>0</v>
      </c>
      <c r="DS49" s="97">
        <f>IF(ISNA(MATCH(DH49,'Overlap Study'!$AT$288:$AT$293,0)),0,1)</f>
        <v>0</v>
      </c>
      <c r="DT49" s="97">
        <f>IF(ISNA(MATCH(DH49,'Overlap Study'!$AN$288:$AN$293,0)),0,1)</f>
        <v>0</v>
      </c>
      <c r="DU49" s="106">
        <f>IF(ISNA(MATCH(DH49,'Overlap Study'!$AH$288:$AH$293,0)),0,1)</f>
        <v>0</v>
      </c>
      <c r="DV49" s="97">
        <f>IF(ISNA(MATCH(DH49,'Overlap Study'!$AB$288:$AB$293,0)),0,1)</f>
        <v>0</v>
      </c>
      <c r="DW49" s="97">
        <f>IF(ISNA(MATCH(DH49,'Overlap Study'!$V$288:$V$293,0)),0,1)</f>
        <v>0</v>
      </c>
      <c r="DX49" s="97">
        <f>IF(ISNA(MATCH(DH49,'Overlap Study'!$P$288:$P$293,0)),0,1)</f>
        <v>0</v>
      </c>
      <c r="DY49" s="97"/>
      <c r="DZ49" s="106"/>
    </row>
    <row r="50" spans="1:130" ht="13" x14ac:dyDescent="0.3">
      <c r="A50" s="98"/>
      <c r="C50" s="97"/>
      <c r="L50" s="116">
        <f t="shared" si="2"/>
        <v>49</v>
      </c>
      <c r="M50">
        <f t="shared" si="1"/>
        <v>9</v>
      </c>
      <c r="N50" s="207">
        <v>79</v>
      </c>
      <c r="O50" s="99">
        <f>SUM(P50:AA50)</f>
        <v>6</v>
      </c>
      <c r="P50" s="110">
        <f>IF(ISNA(MATCH(N50,'Overlap Study'!FF$62:FF$317,0)),0,1)</f>
        <v>0</v>
      </c>
      <c r="Q50" s="97">
        <f>IF(ISNA(MATCH(N50,'Overlap Study'!EO$62:EO$317,0)),0,1)</f>
        <v>0</v>
      </c>
      <c r="R50" s="97">
        <f>IF(ISNA(MATCH(N50,'Overlap Study'!DY$62:DY$174,0)),0,1)</f>
        <v>0</v>
      </c>
      <c r="S50" s="97">
        <f>IF(ISNA(MATCH(N50,'Overlap Study'!DJ$62:DJ$157,0)),0,1)</f>
        <v>0</v>
      </c>
      <c r="T50" s="99">
        <f>IF(ISNA(MATCH(N50,'Overlap Study'!CU$62:CU$157,0)),0,1)</f>
        <v>0</v>
      </c>
      <c r="U50" s="99">
        <f>IF(ISNA(MATCH(N50,'Overlap Study'!CG$62:CG$157,0)),0,1)</f>
        <v>0</v>
      </c>
      <c r="V50" s="97">
        <f>IF(ISNA(MATCH(N50,'Overlap Study'!BU$62:BU$157,0)),0,1)</f>
        <v>1</v>
      </c>
      <c r="W50" s="97">
        <f>IF(ISNA(MATCH(N50,'Overlap Study'!BJ$62:BJ$157,0)),0,1)</f>
        <v>1</v>
      </c>
      <c r="X50" s="97">
        <f>IF(ISNA(MATCH($N50,'Overlap Study'!AZ$62:AZ$157,0)),0,1)</f>
        <v>1</v>
      </c>
      <c r="Y50" s="97">
        <f>IF(ISNA(MATCH($N50,'Overlap Study'!AT$62:AT$157,0)),0,1)</f>
        <v>1</v>
      </c>
      <c r="Z50" s="97">
        <f>IF(ISNA(MATCH($N50,'Overlap Study'!AN$62:AN$157,0)),0,1)</f>
        <v>1</v>
      </c>
      <c r="AA50" s="97">
        <f>IF(ISNA(MATCH($N50,'Overlap Study'!AH$62:AH$157,0)),0,1)</f>
        <v>1</v>
      </c>
      <c r="AB50" s="110">
        <f>IF(ISNA(MATCH($N50,'Overlap Study'!AB$62:AB$157,0)),0,1)</f>
        <v>1</v>
      </c>
      <c r="AC50" s="97">
        <f>IF(ISNA(MATCH($N50,'Overlap Study'!V$62:V$157,0)),0,1)</f>
        <v>1</v>
      </c>
      <c r="AD50" s="97">
        <f>IF(ISNA(MATCH($N50,'Overlap Study'!P$62:P$157,0)),0,1)</f>
        <v>1</v>
      </c>
      <c r="AE50" s="97">
        <f>IF(ISNA(MATCH($N50,'Overlap Study'!H$53:H$132,0)),0,1)</f>
        <v>0</v>
      </c>
      <c r="AF50" s="106">
        <f>IF(ISNA(MATCH($N50,'Overlap Study'!B$53:B$100,0)),0,1)</f>
        <v>0</v>
      </c>
      <c r="AH50" s="98"/>
      <c r="AJ50" s="164">
        <v>11</v>
      </c>
      <c r="AK50" s="105">
        <f>SUM(AL50:AW50)</f>
        <v>3</v>
      </c>
      <c r="AL50" s="110">
        <f>IF(ISNA(MATCH($AJ50,'Overlap Study'!$FG$323:$FG$454,0)),0,1)</f>
        <v>0</v>
      </c>
      <c r="AM50" s="97">
        <f>IF(ISNA(MATCH($AJ50,'Overlap Study'!$EP$323:$EP$454,0)),0,1)</f>
        <v>0</v>
      </c>
      <c r="AN50" s="97">
        <f>IF(ISNA(MATCH($AJ50,'Overlap Study'!$DY$186:$DY$245,0)),0,1)</f>
        <v>0</v>
      </c>
      <c r="AO50" s="97">
        <f>IF(ISNA(MATCH($AJ50,'Overlap Study'!$DJ$186:$DJ$233,0)),0,1)</f>
        <v>1</v>
      </c>
      <c r="AP50" s="99">
        <f>IF(ISNA(MATCH($AJ50,'Overlap Study'!$CU$186:$CU$233,0)),0,1)</f>
        <v>0</v>
      </c>
      <c r="AQ50" s="99">
        <f>IF(ISNA(MATCH($AJ50,'Overlap Study'!$CG$186:$CG$233,0)),0,1)</f>
        <v>1</v>
      </c>
      <c r="AR50" s="97">
        <f>IF(ISNA(MATCH($AJ50,'Overlap Study'!$BU$186:$BU$233,0)),0,1)</f>
        <v>0</v>
      </c>
      <c r="AS50" s="97">
        <f>IF(ISNA(MATCH(AJ50,'Overlap Study'!BJ$186:BJ$233,0)),0,1)</f>
        <v>0</v>
      </c>
      <c r="AT50" s="97">
        <f>IF(ISNA(MATCH($AJ50,'Overlap Study'!AZ$186:AZ$233,0)),0,1)</f>
        <v>1</v>
      </c>
      <c r="AU50" s="97">
        <f>IF(ISNA(MATCH($AJ50,'Overlap Study'!AT$186:AT$233,0)),0,1)</f>
        <v>0</v>
      </c>
      <c r="AV50" s="97">
        <f>IF(ISNA(MATCH($AJ50,'Overlap Study'!AN$186:AN$233,0)),0,1)</f>
        <v>0</v>
      </c>
      <c r="AW50" s="106">
        <f>IF(ISNA(MATCH($AJ50,'Overlap Study'!AH$186:AH$233,0)),0,1)</f>
        <v>0</v>
      </c>
      <c r="AX50" s="97">
        <f>IF(ISNA(MATCH(AJ50,'Overlap Study'!$AB$186:$AB$233,0)),0,1)</f>
        <v>0</v>
      </c>
      <c r="AY50" s="97">
        <f>IF(ISNA(MATCH($AJ50,'Overlap Study'!$V$186:$V$233,0)),0,1)</f>
        <v>0</v>
      </c>
      <c r="AZ50" s="97">
        <f>IF(ISNA(MATCH($AJ50,'Overlap Study'!$P$186:$P$233,0)),0,1)</f>
        <v>0</v>
      </c>
      <c r="BA50" s="97"/>
      <c r="BB50" s="106"/>
      <c r="BD50" s="98"/>
      <c r="BF50" s="97"/>
      <c r="BG50" s="142">
        <v>973</v>
      </c>
      <c r="BH50" s="459">
        <f>SUM(BI50:BT50)</f>
        <v>2</v>
      </c>
      <c r="BI50" s="110">
        <f>IF(ISNA(MATCH($BG50,'Overlap Study'!$FH$323:$FH$400,0)),0,1)</f>
        <v>0</v>
      </c>
      <c r="BJ50" s="97">
        <f>IF(ISNA(MATCH($BG50,'Overlap Study'!$EQ$323:$EQ$400,0)),0,1)</f>
        <v>0</v>
      </c>
      <c r="BK50" s="97">
        <f>IF(ISNA(MATCH($BG50,'Overlap Study'!$DZ$186:$DZ$240,0)),0,1)</f>
        <v>1</v>
      </c>
      <c r="BL50" s="97">
        <f>IF(ISNA(MATCH(BG50,'Overlap Study'!$DJ$240:$DJ$263,0)),0,1)</f>
        <v>0</v>
      </c>
      <c r="BM50" s="99">
        <f>IF(ISNA(MATCH(BG50,'Overlap Study'!$CU$240:$CU$263,0)),0,1)</f>
        <v>0</v>
      </c>
      <c r="BN50" s="99">
        <f>IF(ISNA(MATCH(BG50,'Overlap Study'!$CG$240:$CG$263,0)),0,1)</f>
        <v>1</v>
      </c>
      <c r="BO50" s="97">
        <f>IF(ISNA(MATCH(BG50,'Overlap Study'!$BU$240:$BU$263,0)),0,1)</f>
        <v>0</v>
      </c>
      <c r="BP50" s="97">
        <f>IF(ISNA(MATCH(BG50,'Overlap Study'!$BJ$240:$BJ$263,0)),0,1)</f>
        <v>0</v>
      </c>
      <c r="BQ50" s="97">
        <f>IF(ISNA(MATCH(BG50,'Overlap Study'!$AZ$240:$AZ$263,0)),0,1)</f>
        <v>0</v>
      </c>
      <c r="BR50" s="97">
        <f>IF(ISNA(MATCH(BG50,'Overlap Study'!$AT$240:$AT$263,0)),0,1)</f>
        <v>0</v>
      </c>
      <c r="BS50" s="97">
        <f>IF(ISNA(MATCH(BG50,'Overlap Study'!$AN$240:$AN$263,0)),0,1)</f>
        <v>0</v>
      </c>
      <c r="BT50" s="106">
        <f>IF(ISNA(MATCH(BG50,'Overlap Study'!$AH$240:$AH$263,0)),0,1)</f>
        <v>0</v>
      </c>
      <c r="BU50" s="110">
        <f>IF(ISNA(MATCH(BG50,'Overlap Study'!$AB$240:$AB$263,0)),0,1)</f>
        <v>0</v>
      </c>
      <c r="BV50" s="97">
        <f>IF(ISNA(MATCH(BG50,'Overlap Study'!$V$240:$V$263,0)),0,1)</f>
        <v>0</v>
      </c>
      <c r="BW50" s="97">
        <f>IF(ISNA(MATCH(BG50,'Overlap Study'!$P$240:$P$263,0)),0,1)</f>
        <v>0</v>
      </c>
      <c r="BX50" s="97"/>
      <c r="BY50" s="106"/>
      <c r="BZ50">
        <f>INDEX($N$2:$O$411,MATCH(BG50,$N$2:$N$411,0),2)</f>
        <v>7</v>
      </c>
      <c r="CD50" s="485">
        <v>294</v>
      </c>
      <c r="CE50" s="459">
        <f>SUM(CF50:CQ50)</f>
        <v>1</v>
      </c>
      <c r="CF50" s="97">
        <f>IF(ISNA(MATCH(CD50,'Overlap Study'!$FI$323:$FI$400,0)),0,1)</f>
        <v>0</v>
      </c>
      <c r="CG50" s="97">
        <f>IF(ISNA(MATCH(CD50,'Overlap Study'!$ER$323:$ER$400,0)),0,1)</f>
        <v>0</v>
      </c>
      <c r="CH50" s="97">
        <f>IF(ISNA(MATCH(CD50,'Overlap Study'!$EA$186:$EA$240,0)),0,1)</f>
        <v>0</v>
      </c>
      <c r="CI50" s="97">
        <f>IF(ISNA(MATCH(CD50,'Overlap Study'!$DJ$270:$DJ$281,0)),0,1)</f>
        <v>0</v>
      </c>
      <c r="CJ50" s="99">
        <f>IF(ISNA(MATCH(CD50,'Overlap Study'!$CU$270:$CU$281,0)),0,1)</f>
        <v>0</v>
      </c>
      <c r="CK50" s="99">
        <f>IF(ISNA(MATCH(CD50,'Overlap Study'!$CG$270:$CG$281,0)),0,1)</f>
        <v>0</v>
      </c>
      <c r="CL50" s="97">
        <f>IF(ISNA(MATCH(CD50,'Overlap Study'!$BU$270:$BU$281,0)),0,1)</f>
        <v>1</v>
      </c>
      <c r="CM50" s="97">
        <f>IF(ISNA(MATCH(CD50,'Overlap Study'!$BJ$270:$BJ$281,0)),0,1)</f>
        <v>0</v>
      </c>
      <c r="CN50" s="97">
        <f>IF(ISNA(MATCH(CD50,'Overlap Study'!$AZ$270:$AZ$281,0)),0,1)</f>
        <v>0</v>
      </c>
      <c r="CO50" s="97">
        <f>IF(ISNA(MATCH(CD50,'Overlap Study'!$AT$270:$AT$281,0)),0,1)</f>
        <v>0</v>
      </c>
      <c r="CP50" s="97">
        <f>IF(ISNA(MATCH(CD50,'Overlap Study'!$AN$270:$AN$281,0)),0,1)</f>
        <v>0</v>
      </c>
      <c r="CQ50" s="106">
        <f>IF(ISNA(MATCH(CD50,'Overlap Study'!$AH$270:$AH$281,0)),0,1)</f>
        <v>0</v>
      </c>
      <c r="CR50" s="110">
        <f>IF(ISNA(MATCH($CD50,'Overlap Study'!$AB$270:$AB$281,0)),0,1)</f>
        <v>0</v>
      </c>
      <c r="CS50" s="97">
        <f>IF(ISNA(MATCH($CD50,'Overlap Study'!$V$270:$V$281,0)),0,1)</f>
        <v>0</v>
      </c>
      <c r="CT50" s="97">
        <f>IF(ISNA(MATCH($CD50,'Overlap Study'!$P$270:$P$281,0)),0,1)</f>
        <v>0</v>
      </c>
      <c r="CU50" s="97"/>
      <c r="CV50" s="106"/>
      <c r="CW50">
        <f t="shared" si="5"/>
        <v>4</v>
      </c>
      <c r="DH50" s="194">
        <v>2481</v>
      </c>
      <c r="DI50" s="105">
        <f>SUM(DJ50:DU50)</f>
        <v>1</v>
      </c>
      <c r="DJ50" s="110">
        <f>IF(ISNA(MATCH(DH50,'Overlap Study'!$FK$323:$FK$340,0)),0,1)</f>
        <v>1</v>
      </c>
      <c r="DK50" s="97">
        <f>IF(ISNA(MATCH(DH50,'Overlap Study'!$ET$323:$ET$340,0)),0,1)</f>
        <v>0</v>
      </c>
      <c r="DL50" s="97">
        <f>IF(ISNA(MATCH(DH50,'Overlap Study'!$EB$186:$EB$200,0)),0,1)</f>
        <v>0</v>
      </c>
      <c r="DM50" s="97">
        <f>IF(ISNA(MATCH(DH50,'Overlap Study'!$DJ$288:$DJ$293,0)),0,1)</f>
        <v>0</v>
      </c>
      <c r="DN50" s="99">
        <f>IF(ISNA(MATCH(DH50,'Overlap Study'!$CU$288:$CU$293,0)),0,1)</f>
        <v>0</v>
      </c>
      <c r="DO50" s="99">
        <f>IF(ISNA(MATCH(DH50,'Overlap Study'!$CG$288:$CG$293,0)),0,1)</f>
        <v>0</v>
      </c>
      <c r="DP50" s="97">
        <f>IF(ISNA(MATCH(DH50,'Overlap Study'!$BU$288:$BU$293,0)),0,1)</f>
        <v>0</v>
      </c>
      <c r="DQ50" s="97">
        <f>IF(ISNA(MATCH(DH50,'Overlap Study'!$BJ$288:$BJ$293,0)),0,1)</f>
        <v>0</v>
      </c>
      <c r="DR50" s="97">
        <f>IF(ISNA(MATCH(DH50,'Overlap Study'!$AZ$288:$AZ$293,0)),0,1)</f>
        <v>0</v>
      </c>
      <c r="DS50" s="97">
        <f>IF(ISNA(MATCH(DH50,'Overlap Study'!$AT$288:$AT$293,0)),0,1)</f>
        <v>0</v>
      </c>
      <c r="DT50" s="97">
        <f>IF(ISNA(MATCH(DH50,'Overlap Study'!$AN$288:$AN$293,0)),0,1)</f>
        <v>0</v>
      </c>
      <c r="DU50" s="106">
        <f>IF(ISNA(MATCH(DH50,'Overlap Study'!$AH$288:$AH$293,0)),0,1)</f>
        <v>0</v>
      </c>
      <c r="DV50" s="97">
        <f>IF(ISNA(MATCH(DH50,'Overlap Study'!$AB$288:$AB$293,0)),0,1)</f>
        <v>0</v>
      </c>
      <c r="DW50" s="97">
        <f>IF(ISNA(MATCH(DH50,'Overlap Study'!$V$288:$V$293,0)),0,1)</f>
        <v>0</v>
      </c>
      <c r="DX50" s="97">
        <f>IF(ISNA(MATCH(DH50,'Overlap Study'!$P$288:$P$293,0)),0,1)</f>
        <v>0</v>
      </c>
      <c r="DY50" s="97"/>
      <c r="DZ50" s="106"/>
    </row>
    <row r="51" spans="1:130" ht="13" x14ac:dyDescent="0.3">
      <c r="A51" s="98"/>
      <c r="C51" s="97"/>
      <c r="L51" s="116">
        <f t="shared" si="2"/>
        <v>50</v>
      </c>
      <c r="M51">
        <f t="shared" si="1"/>
        <v>7</v>
      </c>
      <c r="N51" s="207">
        <v>179</v>
      </c>
      <c r="O51" s="99">
        <f>SUM(P51:AA51)</f>
        <v>6</v>
      </c>
      <c r="P51" s="110">
        <f>IF(ISNA(MATCH(N51,'Overlap Study'!FF$62:FF$317,0)),0,1)</f>
        <v>1</v>
      </c>
      <c r="Q51" s="97">
        <f>IF(ISNA(MATCH(N51,'Overlap Study'!EO$62:EO$317,0)),0,1)</f>
        <v>0</v>
      </c>
      <c r="R51" s="97">
        <f>IF(ISNA(MATCH(N51,'Overlap Study'!DY$62:DY$174,0)),0,1)</f>
        <v>1</v>
      </c>
      <c r="S51" s="97">
        <f>IF(ISNA(MATCH(N51,'Overlap Study'!DJ$62:DJ$157,0)),0,1)</f>
        <v>0</v>
      </c>
      <c r="T51" s="99">
        <f>IF(ISNA(MATCH(N51,'Overlap Study'!CU$62:CU$157,0)),0,1)</f>
        <v>0</v>
      </c>
      <c r="U51" s="99">
        <f>IF(ISNA(MATCH(N51,'Overlap Study'!CG$62:CG$157,0)),0,1)</f>
        <v>0</v>
      </c>
      <c r="V51" s="97">
        <f>IF(ISNA(MATCH(N51,'Overlap Study'!BU$62:BU$157,0)),0,1)</f>
        <v>0</v>
      </c>
      <c r="W51" s="97">
        <f>IF(ISNA(MATCH(N51,'Overlap Study'!BJ$62:BJ$157,0)),0,1)</f>
        <v>0</v>
      </c>
      <c r="X51" s="97">
        <f>IF(ISNA(MATCH($N51,'Overlap Study'!AZ$62:AZ$157,0)),0,1)</f>
        <v>1</v>
      </c>
      <c r="Y51" s="97">
        <f>IF(ISNA(MATCH($N51,'Overlap Study'!AT$62:AT$157,0)),0,1)</f>
        <v>1</v>
      </c>
      <c r="Z51" s="97">
        <f>IF(ISNA(MATCH($N51,'Overlap Study'!AN$62:AN$157,0)),0,1)</f>
        <v>1</v>
      </c>
      <c r="AA51" s="97">
        <f>IF(ISNA(MATCH($N51,'Overlap Study'!AH$62:AH$157,0)),0,1)</f>
        <v>1</v>
      </c>
      <c r="AB51" s="110">
        <f>IF(ISNA(MATCH($N51,'Overlap Study'!AB$62:AB$157,0)),0,1)</f>
        <v>1</v>
      </c>
      <c r="AC51" s="97">
        <f>IF(ISNA(MATCH($N51,'Overlap Study'!V$62:V$157,0)),0,1)</f>
        <v>0</v>
      </c>
      <c r="AD51" s="97">
        <f>IF(ISNA(MATCH($N51,'Overlap Study'!P$62:P$157,0)),0,1)</f>
        <v>0</v>
      </c>
      <c r="AE51" s="97">
        <f>IF(ISNA(MATCH($N51,'Overlap Study'!H$53:H$132,0)),0,1)</f>
        <v>0</v>
      </c>
      <c r="AF51" s="106">
        <f>IF(ISNA(MATCH($N51,'Overlap Study'!B$53:B$100,0)),0,1)</f>
        <v>0</v>
      </c>
      <c r="AH51" s="97"/>
      <c r="AJ51" s="162">
        <v>20</v>
      </c>
      <c r="AK51" s="105">
        <f>SUM(AL51:AW51)</f>
        <v>3</v>
      </c>
      <c r="AL51" s="110">
        <f>IF(ISNA(MATCH($AJ51,'Overlap Study'!$FG$323:$FG$454,0)),0,1)</f>
        <v>0</v>
      </c>
      <c r="AM51" s="97">
        <f>IF(ISNA(MATCH($AJ51,'Overlap Study'!$EP$323:$EP$454,0)),0,1)</f>
        <v>1</v>
      </c>
      <c r="AN51" s="97">
        <f>IF(ISNA(MATCH($AJ51,'Overlap Study'!$DY$186:$DY$245,0)),0,1)</f>
        <v>0</v>
      </c>
      <c r="AO51" s="97">
        <f>IF(ISNA(MATCH($AJ51,'Overlap Study'!$DJ$186:$DJ$233,0)),0,1)</f>
        <v>0</v>
      </c>
      <c r="AP51" s="99">
        <f>IF(ISNA(MATCH($AJ51,'Overlap Study'!$CU$186:$CU$233,0)),0,1)</f>
        <v>0</v>
      </c>
      <c r="AQ51" s="99">
        <f>IF(ISNA(MATCH($AJ51,'Overlap Study'!$CG$186:$CG$233,0)),0,1)</f>
        <v>0</v>
      </c>
      <c r="AR51" s="97">
        <f>IF(ISNA(MATCH($AJ51,'Overlap Study'!$BU$186:$BU$233,0)),0,1)</f>
        <v>1</v>
      </c>
      <c r="AS51" s="97">
        <f>IF(ISNA(MATCH(AJ51,'Overlap Study'!BJ$186:BJ$233,0)),0,1)</f>
        <v>0</v>
      </c>
      <c r="AT51" s="97">
        <f>IF(ISNA(MATCH($AJ51,'Overlap Study'!AZ$186:AZ$233,0)),0,1)</f>
        <v>1</v>
      </c>
      <c r="AU51" s="97">
        <f>IF(ISNA(MATCH($AJ51,'Overlap Study'!AT$186:AT$233,0)),0,1)</f>
        <v>0</v>
      </c>
      <c r="AV51" s="97">
        <f>IF(ISNA(MATCH($AJ51,'Overlap Study'!AN$186:AN$233,0)),0,1)</f>
        <v>0</v>
      </c>
      <c r="AW51" s="106">
        <f>IF(ISNA(MATCH($AJ51,'Overlap Study'!AH$186:AH$233,0)),0,1)</f>
        <v>0</v>
      </c>
      <c r="AX51" s="97">
        <f>IF(ISNA(MATCH(AJ51,'Overlap Study'!$AB$186:$AB$233,0)),0,1)</f>
        <v>0</v>
      </c>
      <c r="AY51" s="97">
        <f>IF(ISNA(MATCH($AJ51,'Overlap Study'!$V$186:$V$233,0)),0,1)</f>
        <v>0</v>
      </c>
      <c r="AZ51" s="97">
        <f>IF(ISNA(MATCH($AJ51,'Overlap Study'!$P$186:$P$233,0)),0,1)</f>
        <v>0</v>
      </c>
      <c r="BA51" s="97"/>
      <c r="BB51" s="106"/>
      <c r="BD51" s="98"/>
      <c r="BF51" s="97"/>
      <c r="BG51" s="131">
        <v>1024</v>
      </c>
      <c r="BH51" s="459">
        <f>SUM(BI51:BT51)</f>
        <v>2</v>
      </c>
      <c r="BI51" s="110">
        <f>IF(ISNA(MATCH($BG51,'Overlap Study'!$FH$323:$FH$400,0)),0,1)</f>
        <v>1</v>
      </c>
      <c r="BJ51" s="97">
        <f>IF(ISNA(MATCH($BG51,'Overlap Study'!$EQ$323:$EQ$400,0)),0,1)</f>
        <v>0</v>
      </c>
      <c r="BK51" s="97">
        <f>IF(ISNA(MATCH($BG51,'Overlap Study'!$DZ$186:$DZ$240,0)),0,1)</f>
        <v>0</v>
      </c>
      <c r="BL51" s="97">
        <f>IF(ISNA(MATCH(BG51,'Overlap Study'!$DJ$240:$DJ$263,0)),0,1)</f>
        <v>0</v>
      </c>
      <c r="BM51" s="99">
        <f>IF(ISNA(MATCH(BG51,'Overlap Study'!$CU$240:$CU$263,0)),0,1)</f>
        <v>0</v>
      </c>
      <c r="BN51" s="99">
        <f>IF(ISNA(MATCH(BG51,'Overlap Study'!$CG$240:$CG$263,0)),0,1)</f>
        <v>0</v>
      </c>
      <c r="BO51" s="97">
        <f>IF(ISNA(MATCH(BG51,'Overlap Study'!$BU$240:$BU$263,0)),0,1)</f>
        <v>0</v>
      </c>
      <c r="BP51" s="97">
        <f>IF(ISNA(MATCH(BG51,'Overlap Study'!$BJ$240:$BJ$263,0)),0,1)</f>
        <v>0</v>
      </c>
      <c r="BQ51" s="97">
        <f>IF(ISNA(MATCH(BG51,'Overlap Study'!$AZ$240:$AZ$263,0)),0,1)</f>
        <v>1</v>
      </c>
      <c r="BR51" s="97">
        <f>IF(ISNA(MATCH(BG51,'Overlap Study'!$AT$240:$AT$263,0)),0,1)</f>
        <v>0</v>
      </c>
      <c r="BS51" s="97">
        <f>IF(ISNA(MATCH(BG51,'Overlap Study'!$AN$240:$AN$263,0)),0,1)</f>
        <v>0</v>
      </c>
      <c r="BT51" s="106">
        <f>IF(ISNA(MATCH(BG51,'Overlap Study'!$AH$240:$AH$263,0)),0,1)</f>
        <v>0</v>
      </c>
      <c r="BU51" s="110">
        <f>IF(ISNA(MATCH(BG51,'Overlap Study'!$AB$240:$AB$263,0)),0,1)</f>
        <v>0</v>
      </c>
      <c r="BV51" s="97">
        <f>IF(ISNA(MATCH(BG51,'Overlap Study'!$V$240:$V$263,0)),0,1)</f>
        <v>0</v>
      </c>
      <c r="BW51" s="97">
        <f>IF(ISNA(MATCH(BG51,'Overlap Study'!$P$240:$P$263,0)),0,1)</f>
        <v>0</v>
      </c>
      <c r="BX51" s="97"/>
      <c r="BY51" s="106"/>
      <c r="BZ51">
        <f>INDEX($N$2:$O$411,MATCH(BG51,$N$2:$N$411,0),2)</f>
        <v>4</v>
      </c>
      <c r="CD51" s="485">
        <v>296</v>
      </c>
      <c r="CE51" s="459">
        <f>SUM(CF51:CQ51)</f>
        <v>1</v>
      </c>
      <c r="CF51" s="97">
        <f>IF(ISNA(MATCH(CD51,'Overlap Study'!$FI$323:$FI$400,0)),0,1)</f>
        <v>0</v>
      </c>
      <c r="CG51" s="97">
        <f>IF(ISNA(MATCH(CD51,'Overlap Study'!$ER$323:$ER$400,0)),0,1)</f>
        <v>0</v>
      </c>
      <c r="CH51" s="97">
        <f>IF(ISNA(MATCH(CD51,'Overlap Study'!$EA$186:$EA$240,0)),0,1)</f>
        <v>0</v>
      </c>
      <c r="CI51" s="97">
        <f>IF(ISNA(MATCH(CD51,'Overlap Study'!$DJ$270:$DJ$281,0)),0,1)</f>
        <v>0</v>
      </c>
      <c r="CJ51" s="99">
        <f>IF(ISNA(MATCH(CD51,'Overlap Study'!$CU$270:$CU$281,0)),0,1)</f>
        <v>0</v>
      </c>
      <c r="CK51" s="99">
        <f>IF(ISNA(MATCH(CD51,'Overlap Study'!$CG$270:$CG$281,0)),0,1)</f>
        <v>0</v>
      </c>
      <c r="CL51" s="97">
        <f>IF(ISNA(MATCH(CD51,'Overlap Study'!$BU$270:$BU$281,0)),0,1)</f>
        <v>0</v>
      </c>
      <c r="CM51" s="97">
        <f>IF(ISNA(MATCH(CD51,'Overlap Study'!$BJ$270:$BJ$281,0)),0,1)</f>
        <v>0</v>
      </c>
      <c r="CN51" s="97">
        <f>IF(ISNA(MATCH(CD51,'Overlap Study'!$AZ$270:$AZ$281,0)),0,1)</f>
        <v>0</v>
      </c>
      <c r="CO51" s="97">
        <f>IF(ISNA(MATCH(CD51,'Overlap Study'!$AT$270:$AT$281,0)),0,1)</f>
        <v>0</v>
      </c>
      <c r="CP51" s="97">
        <f>IF(ISNA(MATCH(CD51,'Overlap Study'!$AN$270:$AN$281,0)),0,1)</f>
        <v>1</v>
      </c>
      <c r="CQ51" s="106">
        <f>IF(ISNA(MATCH(CD51,'Overlap Study'!$AH$270:$AH$281,0)),0,1)</f>
        <v>0</v>
      </c>
      <c r="CR51" s="110">
        <f>IF(ISNA(MATCH($CD51,'Overlap Study'!$AB$270:$AB$281,0)),0,1)</f>
        <v>0</v>
      </c>
      <c r="CS51" s="97">
        <f>IF(ISNA(MATCH($CD51,'Overlap Study'!$V$270:$V$281,0)),0,1)</f>
        <v>0</v>
      </c>
      <c r="CT51" s="97">
        <f>IF(ISNA(MATCH($CD51,'Overlap Study'!$P$270:$P$281,0)),0,1)</f>
        <v>0</v>
      </c>
      <c r="CU51" s="97"/>
      <c r="CV51" s="106"/>
      <c r="CW51">
        <f t="shared" si="5"/>
        <v>1</v>
      </c>
      <c r="DH51" s="194">
        <v>2512</v>
      </c>
      <c r="DI51" s="105">
        <f>SUM(DJ51:DU51)</f>
        <v>1</v>
      </c>
      <c r="DJ51" s="110">
        <f>IF(ISNA(MATCH(DH51,'Overlap Study'!$FK$323:$FK$340,0)),0,1)</f>
        <v>0</v>
      </c>
      <c r="DK51" s="97">
        <f>IF(ISNA(MATCH(DH51,'Overlap Study'!$ET$323:$ET$340,0)),0,1)</f>
        <v>1</v>
      </c>
      <c r="DL51" s="97">
        <f>IF(ISNA(MATCH(DH51,'Overlap Study'!$EB$186:$EB$200,0)),0,1)</f>
        <v>0</v>
      </c>
      <c r="DM51" s="97">
        <f>IF(ISNA(MATCH(DH51,'Overlap Study'!$DJ$288:$DJ$293,0)),0,1)</f>
        <v>0</v>
      </c>
      <c r="DN51" s="99">
        <f>IF(ISNA(MATCH(DH51,'Overlap Study'!$CU$288:$CU$293,0)),0,1)</f>
        <v>0</v>
      </c>
      <c r="DO51" s="99">
        <f>IF(ISNA(MATCH(DH51,'Overlap Study'!$CG$288:$CG$293,0)),0,1)</f>
        <v>0</v>
      </c>
      <c r="DP51" s="97">
        <f>IF(ISNA(MATCH(DH51,'Overlap Study'!$BU$288:$BU$293,0)),0,1)</f>
        <v>0</v>
      </c>
      <c r="DQ51" s="97">
        <f>IF(ISNA(MATCH(DH51,'Overlap Study'!$BJ$288:$BJ$293,0)),0,1)</f>
        <v>0</v>
      </c>
      <c r="DR51" s="97">
        <f>IF(ISNA(MATCH(DH51,'Overlap Study'!$AZ$288:$AZ$293,0)),0,1)</f>
        <v>0</v>
      </c>
      <c r="DS51" s="97">
        <f>IF(ISNA(MATCH(DH51,'Overlap Study'!$AT$288:$AT$293,0)),0,1)</f>
        <v>0</v>
      </c>
      <c r="DT51" s="97">
        <f>IF(ISNA(MATCH(DH51,'Overlap Study'!$AN$288:$AN$293,0)),0,1)</f>
        <v>0</v>
      </c>
      <c r="DU51" s="106">
        <f>IF(ISNA(MATCH(DH51,'Overlap Study'!$AH$288:$AH$293,0)),0,1)</f>
        <v>0</v>
      </c>
      <c r="DV51" s="97">
        <f>IF(ISNA(MATCH(DH51,'Overlap Study'!$AB$288:$AB$293,0)),0,1)</f>
        <v>0</v>
      </c>
      <c r="DW51" s="97">
        <f>IF(ISNA(MATCH(DH51,'Overlap Study'!$V$288:$V$293,0)),0,1)</f>
        <v>0</v>
      </c>
      <c r="DX51" s="97">
        <f>IF(ISNA(MATCH(DH51,'Overlap Study'!$P$288:$P$293,0)),0,1)</f>
        <v>0</v>
      </c>
      <c r="DY51" s="97"/>
      <c r="DZ51" s="106"/>
    </row>
    <row r="52" spans="1:130" ht="13" x14ac:dyDescent="0.3">
      <c r="A52" s="98"/>
      <c r="C52" s="97"/>
      <c r="L52" s="116">
        <f t="shared" si="2"/>
        <v>51</v>
      </c>
      <c r="M52">
        <f t="shared" si="1"/>
        <v>7</v>
      </c>
      <c r="N52" s="207">
        <v>368</v>
      </c>
      <c r="O52" s="99">
        <f>SUM(P52:AA52)</f>
        <v>6</v>
      </c>
      <c r="P52" s="110">
        <f>IF(ISNA(MATCH(N52,'Overlap Study'!FF$62:FF$317,0)),0,1)</f>
        <v>0</v>
      </c>
      <c r="Q52" s="97">
        <f>IF(ISNA(MATCH(N52,'Overlap Study'!EO$62:EO$317,0)),0,1)</f>
        <v>1</v>
      </c>
      <c r="R52" s="97">
        <f>IF(ISNA(MATCH(N52,'Overlap Study'!DY$62:DY$174,0)),0,1)</f>
        <v>1</v>
      </c>
      <c r="S52" s="97">
        <f>IF(ISNA(MATCH(N52,'Overlap Study'!DJ$62:DJ$157,0)),0,1)</f>
        <v>0</v>
      </c>
      <c r="T52" s="99">
        <f>IF(ISNA(MATCH(N52,'Overlap Study'!CU$62:CU$157,0)),0,1)</f>
        <v>0</v>
      </c>
      <c r="U52" s="99">
        <f>IF(ISNA(MATCH(N52,'Overlap Study'!CG$62:CG$157,0)),0,1)</f>
        <v>1</v>
      </c>
      <c r="V52" s="97">
        <f>IF(ISNA(MATCH(N52,'Overlap Study'!BU$62:BU$157,0)),0,1)</f>
        <v>1</v>
      </c>
      <c r="W52" s="97">
        <f>IF(ISNA(MATCH(N52,'Overlap Study'!BJ$62:BJ$157,0)),0,1)</f>
        <v>1</v>
      </c>
      <c r="X52" s="97">
        <f>IF(ISNA(MATCH($N52,'Overlap Study'!AZ$62:AZ$157,0)),0,1)</f>
        <v>1</v>
      </c>
      <c r="Y52" s="97">
        <f>IF(ISNA(MATCH($N52,'Overlap Study'!AT$62:AT$157,0)),0,1)</f>
        <v>0</v>
      </c>
      <c r="Z52" s="97">
        <f>IF(ISNA(MATCH($N52,'Overlap Study'!AN$62:AN$157,0)),0,1)</f>
        <v>0</v>
      </c>
      <c r="AA52" s="97">
        <f>IF(ISNA(MATCH($N52,'Overlap Study'!AH$62:AH$157,0)),0,1)</f>
        <v>0</v>
      </c>
      <c r="AB52" s="110">
        <f>IF(ISNA(MATCH($N52,'Overlap Study'!AB$62:AB$157,0)),0,1)</f>
        <v>0</v>
      </c>
      <c r="AC52" s="97">
        <f>IF(ISNA(MATCH($N52,'Overlap Study'!V$62:V$157,0)),0,1)</f>
        <v>0</v>
      </c>
      <c r="AD52" s="97">
        <f>IF(ISNA(MATCH($N52,'Overlap Study'!P$62:P$157,0)),0,1)</f>
        <v>1</v>
      </c>
      <c r="AE52" s="97">
        <f>IF(ISNA(MATCH($N52,'Overlap Study'!H$53:H$132,0)),0,1)</f>
        <v>0</v>
      </c>
      <c r="AF52" s="106">
        <f>IF(ISNA(MATCH($N52,'Overlap Study'!B$53:B$100,0)),0,1)</f>
        <v>0</v>
      </c>
      <c r="AH52" s="97"/>
      <c r="AJ52" s="162">
        <v>40</v>
      </c>
      <c r="AK52" s="105">
        <f>SUM(AL52:AW52)</f>
        <v>3</v>
      </c>
      <c r="AL52" s="110">
        <f>IF(ISNA(MATCH($AJ52,'Overlap Study'!$FG$323:$FG$454,0)),0,1)</f>
        <v>0</v>
      </c>
      <c r="AM52" s="97">
        <f>IF(ISNA(MATCH($AJ52,'Overlap Study'!$EP$323:$EP$454,0)),0,1)</f>
        <v>0</v>
      </c>
      <c r="AN52" s="97">
        <f>IF(ISNA(MATCH($AJ52,'Overlap Study'!$DY$186:$DY$245,0)),0,1)</f>
        <v>0</v>
      </c>
      <c r="AO52" s="97">
        <f>IF(ISNA(MATCH($AJ52,'Overlap Study'!$DJ$186:$DJ$233,0)),0,1)</f>
        <v>0</v>
      </c>
      <c r="AP52" s="99">
        <f>IF(ISNA(MATCH($AJ52,'Overlap Study'!$CU$186:$CU$233,0)),0,1)</f>
        <v>0</v>
      </c>
      <c r="AQ52" s="99">
        <f>IF(ISNA(MATCH($AJ52,'Overlap Study'!$CG$186:$CG$233,0)),0,1)</f>
        <v>1</v>
      </c>
      <c r="AR52" s="97">
        <f>IF(ISNA(MATCH($AJ52,'Overlap Study'!$BU$186:$BU$233,0)),0,1)</f>
        <v>0</v>
      </c>
      <c r="AS52" s="97">
        <f>IF(ISNA(MATCH(AJ52,'Overlap Study'!BJ$186:BJ$233,0)),0,1)</f>
        <v>1</v>
      </c>
      <c r="AT52" s="97">
        <f>IF(ISNA(MATCH($AJ52,'Overlap Study'!AZ$186:AZ$233,0)),0,1)</f>
        <v>1</v>
      </c>
      <c r="AU52" s="97">
        <f>IF(ISNA(MATCH($AJ52,'Overlap Study'!AT$186:AT$233,0)),0,1)</f>
        <v>0</v>
      </c>
      <c r="AV52" s="97">
        <f>IF(ISNA(MATCH($AJ52,'Overlap Study'!AN$186:AN$233,0)),0,1)</f>
        <v>0</v>
      </c>
      <c r="AW52" s="106">
        <f>IF(ISNA(MATCH($AJ52,'Overlap Study'!AH$186:AH$233,0)),0,1)</f>
        <v>0</v>
      </c>
      <c r="AX52" s="97">
        <f>IF(ISNA(MATCH(AJ52,'Overlap Study'!$AB$186:$AB$233,0)),0,1)</f>
        <v>0</v>
      </c>
      <c r="AY52" s="97">
        <f>IF(ISNA(MATCH($AJ52,'Overlap Study'!$V$186:$V$233,0)),0,1)</f>
        <v>0</v>
      </c>
      <c r="AZ52" s="97">
        <f>IF(ISNA(MATCH($AJ52,'Overlap Study'!$P$186:$P$233,0)),0,1)</f>
        <v>0</v>
      </c>
      <c r="BA52" s="97"/>
      <c r="BB52" s="106"/>
      <c r="BD52" s="98"/>
      <c r="BF52" s="97"/>
      <c r="BG52" s="131">
        <v>1124</v>
      </c>
      <c r="BH52" s="459">
        <f>SUM(BI52:BT52)</f>
        <v>2</v>
      </c>
      <c r="BI52" s="110">
        <f>IF(ISNA(MATCH($BG52,'Overlap Study'!$FH$323:$FH$400,0)),0,1)</f>
        <v>0</v>
      </c>
      <c r="BJ52" s="97">
        <f>IF(ISNA(MATCH($BG52,'Overlap Study'!$EQ$323:$EQ$400,0)),0,1)</f>
        <v>0</v>
      </c>
      <c r="BK52" s="97">
        <f>IF(ISNA(MATCH($BG52,'Overlap Study'!$DZ$186:$DZ$240,0)),0,1)</f>
        <v>0</v>
      </c>
      <c r="BL52" s="97">
        <f>IF(ISNA(MATCH(BG52,'Overlap Study'!$DJ$240:$DJ$263,0)),0,1)</f>
        <v>0</v>
      </c>
      <c r="BM52" s="99">
        <f>IF(ISNA(MATCH(BG52,'Overlap Study'!$CU$240:$CU$263,0)),0,1)</f>
        <v>0</v>
      </c>
      <c r="BN52" s="99">
        <f>IF(ISNA(MATCH(BG52,'Overlap Study'!$CG$240:$CG$263,0)),0,1)</f>
        <v>0</v>
      </c>
      <c r="BO52" s="97">
        <f>IF(ISNA(MATCH(BG52,'Overlap Study'!$BU$240:$BU$263,0)),0,1)</f>
        <v>0</v>
      </c>
      <c r="BP52" s="97">
        <f>IF(ISNA(MATCH(BG52,'Overlap Study'!$BJ$240:$BJ$263,0)),0,1)</f>
        <v>0</v>
      </c>
      <c r="BQ52" s="97">
        <f>IF(ISNA(MATCH(BG52,'Overlap Study'!$AZ$240:$AZ$263,0)),0,1)</f>
        <v>1</v>
      </c>
      <c r="BR52" s="97">
        <f>IF(ISNA(MATCH(BG52,'Overlap Study'!$AT$240:$AT$263,0)),0,1)</f>
        <v>1</v>
      </c>
      <c r="BS52" s="97">
        <f>IF(ISNA(MATCH(BG52,'Overlap Study'!$AN$240:$AN$263,0)),0,1)</f>
        <v>0</v>
      </c>
      <c r="BT52" s="106">
        <f>IF(ISNA(MATCH(BG52,'Overlap Study'!$AH$240:$AH$263,0)),0,1)</f>
        <v>0</v>
      </c>
      <c r="BU52" s="110">
        <f>IF(ISNA(MATCH(BG52,'Overlap Study'!$AB$240:$AB$263,0)),0,1)</f>
        <v>0</v>
      </c>
      <c r="BV52" s="97">
        <f>IF(ISNA(MATCH(BG52,'Overlap Study'!$V$240:$V$263,0)),0,1)</f>
        <v>0</v>
      </c>
      <c r="BW52" s="97">
        <f>IF(ISNA(MATCH(BG52,'Overlap Study'!$P$240:$P$263,0)),0,1)</f>
        <v>0</v>
      </c>
      <c r="BX52" s="97"/>
      <c r="BY52" s="106"/>
      <c r="BZ52">
        <f>INDEX($N$2:$O$411,MATCH(BG52,$N$2:$N$411,0),2)</f>
        <v>5</v>
      </c>
      <c r="CD52" s="486">
        <v>303</v>
      </c>
      <c r="CE52" s="459">
        <f>SUM(CF52:CQ52)</f>
        <v>1</v>
      </c>
      <c r="CF52" s="97">
        <f>IF(ISNA(MATCH(CD52,'Overlap Study'!$FI$323:$FI$400,0)),0,1)</f>
        <v>0</v>
      </c>
      <c r="CG52" s="97">
        <f>IF(ISNA(MATCH(CD52,'Overlap Study'!$ER$323:$ER$400,0)),0,1)</f>
        <v>0</v>
      </c>
      <c r="CH52" s="97">
        <f>IF(ISNA(MATCH(CD52,'Overlap Study'!$EA$186:$EA$240,0)),0,1)</f>
        <v>0</v>
      </c>
      <c r="CI52" s="97">
        <f>IF(ISNA(MATCH(CD52,'Overlap Study'!$DJ$270:$DJ$281,0)),0,1)</f>
        <v>1</v>
      </c>
      <c r="CJ52" s="99">
        <f>IF(ISNA(MATCH(CD52,'Overlap Study'!$CU$270:$CU$281,0)),0,1)</f>
        <v>0</v>
      </c>
      <c r="CK52" s="99">
        <f>IF(ISNA(MATCH(CD52,'Overlap Study'!$CG$270:$CG$281,0)),0,1)</f>
        <v>0</v>
      </c>
      <c r="CL52" s="97">
        <f>IF(ISNA(MATCH(CD52,'Overlap Study'!$BU$270:$BU$281,0)),0,1)</f>
        <v>0</v>
      </c>
      <c r="CM52" s="97">
        <f>IF(ISNA(MATCH(CD52,'Overlap Study'!$BJ$270:$BJ$281,0)),0,1)</f>
        <v>0</v>
      </c>
      <c r="CN52" s="97">
        <f>IF(ISNA(MATCH(CD52,'Overlap Study'!$AZ$270:$AZ$281,0)),0,1)</f>
        <v>0</v>
      </c>
      <c r="CO52" s="97">
        <f>IF(ISNA(MATCH(CD52,'Overlap Study'!$AT$270:$AT$281,0)),0,1)</f>
        <v>0</v>
      </c>
      <c r="CP52" s="97">
        <f>IF(ISNA(MATCH(CD52,'Overlap Study'!$AN$270:$AN$281,0)),0,1)</f>
        <v>0</v>
      </c>
      <c r="CQ52" s="106">
        <f>IF(ISNA(MATCH(CD52,'Overlap Study'!$AH$270:$AH$281,0)),0,1)</f>
        <v>0</v>
      </c>
      <c r="CR52" s="110">
        <f>IF(ISNA(MATCH($CD52,'Overlap Study'!$AB$270:$AB$281,0)),0,1)</f>
        <v>0</v>
      </c>
      <c r="CS52" s="97">
        <f>IF(ISNA(MATCH($CD52,'Overlap Study'!$V$270:$V$281,0)),0,1)</f>
        <v>0</v>
      </c>
      <c r="CT52" s="97">
        <f>IF(ISNA(MATCH($CD52,'Overlap Study'!$P$270:$P$281,0)),0,1)</f>
        <v>0</v>
      </c>
      <c r="CU52" s="97"/>
      <c r="CV52" s="106"/>
      <c r="CW52">
        <f t="shared" si="5"/>
        <v>4</v>
      </c>
      <c r="DH52" s="194">
        <v>2826</v>
      </c>
      <c r="DI52" s="105">
        <f>SUM(DJ52:DU52)</f>
        <v>1</v>
      </c>
      <c r="DJ52" s="110">
        <f>IF(ISNA(MATCH(DH52,'Overlap Study'!$FK$323:$FK$340,0)),0,1)</f>
        <v>0</v>
      </c>
      <c r="DK52" s="97">
        <f>IF(ISNA(MATCH(DH52,'Overlap Study'!$ET$323:$ET$340,0)),0,1)</f>
        <v>1</v>
      </c>
      <c r="DL52" s="97">
        <f>IF(ISNA(MATCH(DH52,'Overlap Study'!$EB$186:$EB$200,0)),0,1)</f>
        <v>0</v>
      </c>
      <c r="DM52" s="97">
        <f>IF(ISNA(MATCH(DH52,'Overlap Study'!$DJ$288:$DJ$293,0)),0,1)</f>
        <v>0</v>
      </c>
      <c r="DN52" s="99">
        <f>IF(ISNA(MATCH(DH52,'Overlap Study'!$CU$288:$CU$293,0)),0,1)</f>
        <v>0</v>
      </c>
      <c r="DO52" s="99">
        <f>IF(ISNA(MATCH(DH52,'Overlap Study'!$CG$288:$CG$293,0)),0,1)</f>
        <v>0</v>
      </c>
      <c r="DP52" s="97">
        <f>IF(ISNA(MATCH(DH52,'Overlap Study'!$BU$288:$BU$293,0)),0,1)</f>
        <v>0</v>
      </c>
      <c r="DQ52" s="97">
        <f>IF(ISNA(MATCH(DH52,'Overlap Study'!$BJ$288:$BJ$293,0)),0,1)</f>
        <v>0</v>
      </c>
      <c r="DR52" s="97">
        <f>IF(ISNA(MATCH(DH52,'Overlap Study'!$AZ$288:$AZ$293,0)),0,1)</f>
        <v>0</v>
      </c>
      <c r="DS52" s="97">
        <f>IF(ISNA(MATCH(DH52,'Overlap Study'!$AT$288:$AT$293,0)),0,1)</f>
        <v>0</v>
      </c>
      <c r="DT52" s="97">
        <f>IF(ISNA(MATCH(DH52,'Overlap Study'!$AN$288:$AN$293,0)),0,1)</f>
        <v>0</v>
      </c>
      <c r="DU52" s="106">
        <f>IF(ISNA(MATCH(DH52,'Overlap Study'!$AH$288:$AH$293,0)),0,1)</f>
        <v>0</v>
      </c>
      <c r="DV52" s="97">
        <f>IF(ISNA(MATCH(DH52,'Overlap Study'!$AB$288:$AB$293,0)),0,1)</f>
        <v>0</v>
      </c>
      <c r="DW52" s="97">
        <f>IF(ISNA(MATCH(DH52,'Overlap Study'!$V$288:$V$293,0)),0,1)</f>
        <v>0</v>
      </c>
      <c r="DX52" s="97">
        <f>IF(ISNA(MATCH(DH52,'Overlap Study'!$P$288:$P$293,0)),0,1)</f>
        <v>0</v>
      </c>
      <c r="DY52" s="97"/>
      <c r="DZ52" s="106"/>
    </row>
    <row r="53" spans="1:130" ht="13" x14ac:dyDescent="0.3">
      <c r="A53" s="98"/>
      <c r="C53" s="97"/>
      <c r="L53" s="116">
        <f t="shared" si="2"/>
        <v>52</v>
      </c>
      <c r="M53">
        <f t="shared" si="1"/>
        <v>7</v>
      </c>
      <c r="N53" s="207">
        <v>525</v>
      </c>
      <c r="O53" s="99">
        <f>SUM(P53:AA53)</f>
        <v>6</v>
      </c>
      <c r="P53" s="110">
        <f>IF(ISNA(MATCH(N53,'Overlap Study'!FF$62:FF$317,0)),0,1)</f>
        <v>1</v>
      </c>
      <c r="Q53" s="97">
        <f>IF(ISNA(MATCH(N53,'Overlap Study'!EO$62:EO$317,0)),0,1)</f>
        <v>1</v>
      </c>
      <c r="R53" s="97">
        <f>IF(ISNA(MATCH(N53,'Overlap Study'!DY$62:DY$174,0)),0,1)</f>
        <v>0</v>
      </c>
      <c r="S53" s="97">
        <f>IF(ISNA(MATCH(N53,'Overlap Study'!DJ$62:DJ$157,0)),0,1)</f>
        <v>0</v>
      </c>
      <c r="T53" s="99">
        <f>IF(ISNA(MATCH(N53,'Overlap Study'!CU$62:CU$157,0)),0,1)</f>
        <v>1</v>
      </c>
      <c r="U53" s="99">
        <f>IF(ISNA(MATCH(N53,'Overlap Study'!CG$62:CG$157,0)),0,1)</f>
        <v>1</v>
      </c>
      <c r="V53" s="97">
        <f>IF(ISNA(MATCH(N53,'Overlap Study'!BU$62:BU$157,0)),0,1)</f>
        <v>1</v>
      </c>
      <c r="W53" s="97">
        <f>IF(ISNA(MATCH(N53,'Overlap Study'!BJ$62:BJ$157,0)),0,1)</f>
        <v>0</v>
      </c>
      <c r="X53" s="97">
        <f>IF(ISNA(MATCH($N53,'Overlap Study'!AZ$62:AZ$157,0)),0,1)</f>
        <v>1</v>
      </c>
      <c r="Y53" s="97">
        <f>IF(ISNA(MATCH($N53,'Overlap Study'!AT$62:AT$157,0)),0,1)</f>
        <v>0</v>
      </c>
      <c r="Z53" s="97">
        <f>IF(ISNA(MATCH($N53,'Overlap Study'!AN$62:AN$157,0)),0,1)</f>
        <v>0</v>
      </c>
      <c r="AA53" s="97">
        <f>IF(ISNA(MATCH($N53,'Overlap Study'!AH$62:AH$157,0)),0,1)</f>
        <v>0</v>
      </c>
      <c r="AB53" s="110">
        <f>IF(ISNA(MATCH($N53,'Overlap Study'!AB$62:AB$157,0)),0,1)</f>
        <v>0</v>
      </c>
      <c r="AC53" s="97">
        <f>IF(ISNA(MATCH($N53,'Overlap Study'!V$62:V$157,0)),0,1)</f>
        <v>1</v>
      </c>
      <c r="AD53" s="97">
        <f>IF(ISNA(MATCH($N53,'Overlap Study'!P$62:P$157,0)),0,1)</f>
        <v>0</v>
      </c>
      <c r="AE53" s="97">
        <f>IF(ISNA(MATCH($N53,'Overlap Study'!H$53:H$132,0)),0,1)</f>
        <v>0</v>
      </c>
      <c r="AF53" s="106">
        <f>IF(ISNA(MATCH($N53,'Overlap Study'!B$53:B$100,0)),0,1)</f>
        <v>0</v>
      </c>
      <c r="AH53" s="97"/>
      <c r="AJ53" s="162">
        <v>51</v>
      </c>
      <c r="AK53" s="105">
        <f>SUM(AL53:AW53)</f>
        <v>3</v>
      </c>
      <c r="AL53" s="110">
        <f>IF(ISNA(MATCH($AJ53,'Overlap Study'!$FG$323:$FG$454,0)),0,1)</f>
        <v>0</v>
      </c>
      <c r="AM53" s="97">
        <f>IF(ISNA(MATCH($AJ53,'Overlap Study'!$EP$323:$EP$454,0)),0,1)</f>
        <v>0</v>
      </c>
      <c r="AN53" s="97">
        <f>IF(ISNA(MATCH($AJ53,'Overlap Study'!$DY$186:$DY$245,0)),0,1)</f>
        <v>1</v>
      </c>
      <c r="AO53" s="97">
        <f>IF(ISNA(MATCH($AJ53,'Overlap Study'!$DJ$186:$DJ$233,0)),0,1)</f>
        <v>0</v>
      </c>
      <c r="AP53" s="99">
        <f>IF(ISNA(MATCH($AJ53,'Overlap Study'!$CU$186:$CU$233,0)),0,1)</f>
        <v>0</v>
      </c>
      <c r="AQ53" s="99">
        <f>IF(ISNA(MATCH($AJ53,'Overlap Study'!$CG$186:$CG$233,0)),0,1)</f>
        <v>1</v>
      </c>
      <c r="AR53" s="97">
        <f>IF(ISNA(MATCH($AJ53,'Overlap Study'!$BU$186:$BU$233,0)),0,1)</f>
        <v>1</v>
      </c>
      <c r="AS53" s="97">
        <f>IF(ISNA(MATCH(AJ53,'Overlap Study'!BJ$186:BJ$233,0)),0,1)</f>
        <v>0</v>
      </c>
      <c r="AT53" s="97">
        <f>IF(ISNA(MATCH($AJ53,'Overlap Study'!AZ$186:AZ$233,0)),0,1)</f>
        <v>0</v>
      </c>
      <c r="AU53" s="97">
        <f>IF(ISNA(MATCH($AJ53,'Overlap Study'!AT$186:AT$233,0)),0,1)</f>
        <v>0</v>
      </c>
      <c r="AV53" s="97">
        <f>IF(ISNA(MATCH($AJ53,'Overlap Study'!AN$186:AN$233,0)),0,1)</f>
        <v>0</v>
      </c>
      <c r="AW53" s="106">
        <f>IF(ISNA(MATCH($AJ53,'Overlap Study'!AH$186:AH$233,0)),0,1)</f>
        <v>0</v>
      </c>
      <c r="AX53" s="97">
        <f>IF(ISNA(MATCH(AJ53,'Overlap Study'!$AB$186:$AB$233,0)),0,1)</f>
        <v>0</v>
      </c>
      <c r="AY53" s="97">
        <f>IF(ISNA(MATCH($AJ53,'Overlap Study'!$V$186:$V$233,0)),0,1)</f>
        <v>0</v>
      </c>
      <c r="AZ53" s="97">
        <f>IF(ISNA(MATCH($AJ53,'Overlap Study'!$P$186:$P$233,0)),0,1)</f>
        <v>0</v>
      </c>
      <c r="BA53" s="97"/>
      <c r="BB53" s="106"/>
      <c r="BD53" s="98"/>
      <c r="BF53" s="97"/>
      <c r="BG53" s="142">
        <v>1241</v>
      </c>
      <c r="BH53" s="459">
        <f>SUM(BI53:BT53)</f>
        <v>2</v>
      </c>
      <c r="BI53" s="110">
        <f>IF(ISNA(MATCH($BG53,'Overlap Study'!$FH$323:$FH$400,0)),0,1)</f>
        <v>1</v>
      </c>
      <c r="BJ53" s="97">
        <f>IF(ISNA(MATCH($BG53,'Overlap Study'!$EQ$323:$EQ$400,0)),0,1)</f>
        <v>0</v>
      </c>
      <c r="BK53" s="97">
        <f>IF(ISNA(MATCH($BG53,'Overlap Study'!$DZ$186:$DZ$240,0)),0,1)</f>
        <v>0</v>
      </c>
      <c r="BL53" s="97">
        <f>IF(ISNA(MATCH(BG53,'Overlap Study'!$DJ$240:$DJ$263,0)),0,1)</f>
        <v>1</v>
      </c>
      <c r="BM53" s="99">
        <f>IF(ISNA(MATCH(BG53,'Overlap Study'!$CU$240:$CU$263,0)),0,1)</f>
        <v>0</v>
      </c>
      <c r="BN53" s="99">
        <f>IF(ISNA(MATCH(BG53,'Overlap Study'!$CG$240:$CG$263,0)),0,1)</f>
        <v>0</v>
      </c>
      <c r="BO53" s="97">
        <f>IF(ISNA(MATCH(BG53,'Overlap Study'!$BU$240:$BU$263,0)),0,1)</f>
        <v>0</v>
      </c>
      <c r="BP53" s="97">
        <f>IF(ISNA(MATCH(BG53,'Overlap Study'!$BJ$240:$BJ$263,0)),0,1)</f>
        <v>0</v>
      </c>
      <c r="BQ53" s="97">
        <f>IF(ISNA(MATCH(BG53,'Overlap Study'!$AZ$240:$AZ$263,0)),0,1)</f>
        <v>0</v>
      </c>
      <c r="BR53" s="97">
        <f>IF(ISNA(MATCH(BG53,'Overlap Study'!$AT$240:$AT$263,0)),0,1)</f>
        <v>0</v>
      </c>
      <c r="BS53" s="97">
        <f>IF(ISNA(MATCH(BG53,'Overlap Study'!$AN$240:$AN$263,0)),0,1)</f>
        <v>0</v>
      </c>
      <c r="BT53" s="106">
        <f>IF(ISNA(MATCH(BG53,'Overlap Study'!$AH$240:$AH$263,0)),0,1)</f>
        <v>0</v>
      </c>
      <c r="BU53" s="110">
        <f>IF(ISNA(MATCH(BG53,'Overlap Study'!$AB$240:$AB$263,0)),0,1)</f>
        <v>0</v>
      </c>
      <c r="BV53" s="97">
        <f>IF(ISNA(MATCH(BG53,'Overlap Study'!$V$240:$V$263,0)),0,1)</f>
        <v>0</v>
      </c>
      <c r="BW53" s="97">
        <f>IF(ISNA(MATCH(BG53,'Overlap Study'!$P$240:$P$263,0)),0,1)</f>
        <v>0</v>
      </c>
      <c r="BX53" s="97"/>
      <c r="BY53" s="106"/>
      <c r="BZ53">
        <f>INDEX($N$2:$O$411,MATCH(BG53,$N$2:$N$411,0),2)</f>
        <v>4</v>
      </c>
      <c r="CD53" s="486">
        <v>337</v>
      </c>
      <c r="CE53" s="459">
        <f>SUM(CF53:CQ53)</f>
        <v>1</v>
      </c>
      <c r="CF53" s="97">
        <f>IF(ISNA(MATCH(CD53,'Overlap Study'!$FI$323:$FI$400,0)),0,1)</f>
        <v>0</v>
      </c>
      <c r="CG53" s="97">
        <f>IF(ISNA(MATCH(CD53,'Overlap Study'!$ER$323:$ER$400,0)),0,1)</f>
        <v>1</v>
      </c>
      <c r="CH53" s="97">
        <f>IF(ISNA(MATCH(CD53,'Overlap Study'!$EA$186:$EA$240,0)),0,1)</f>
        <v>0</v>
      </c>
      <c r="CI53" s="97">
        <f>IF(ISNA(MATCH(CD53,'Overlap Study'!$DJ$270:$DJ$281,0)),0,1)</f>
        <v>0</v>
      </c>
      <c r="CJ53" s="99">
        <f>IF(ISNA(MATCH(CD53,'Overlap Study'!$CU$270:$CU$281,0)),0,1)</f>
        <v>0</v>
      </c>
      <c r="CK53" s="99">
        <f>IF(ISNA(MATCH(CD53,'Overlap Study'!$CG$270:$CG$281,0)),0,1)</f>
        <v>0</v>
      </c>
      <c r="CL53" s="97">
        <f>IF(ISNA(MATCH(CD53,'Overlap Study'!$BU$270:$BU$281,0)),0,1)</f>
        <v>0</v>
      </c>
      <c r="CM53" s="97">
        <f>IF(ISNA(MATCH(CD53,'Overlap Study'!$BJ$270:$BJ$281,0)),0,1)</f>
        <v>0</v>
      </c>
      <c r="CN53" s="97">
        <f>IF(ISNA(MATCH(CD53,'Overlap Study'!$AZ$270:$AZ$281,0)),0,1)</f>
        <v>0</v>
      </c>
      <c r="CO53" s="97">
        <f>IF(ISNA(MATCH(CD53,'Overlap Study'!$AT$270:$AT$281,0)),0,1)</f>
        <v>0</v>
      </c>
      <c r="CP53" s="97">
        <f>IF(ISNA(MATCH(CD53,'Overlap Study'!$AN$270:$AN$281,0)),0,1)</f>
        <v>0</v>
      </c>
      <c r="CQ53" s="106">
        <f>IF(ISNA(MATCH(CD53,'Overlap Study'!$AH$270:$AH$281,0)),0,1)</f>
        <v>0</v>
      </c>
      <c r="CR53" s="110">
        <f>IF(ISNA(MATCH($CD53,'Overlap Study'!$AB$270:$AB$281,0)),0,1)</f>
        <v>0</v>
      </c>
      <c r="CS53" s="97">
        <f>IF(ISNA(MATCH($CD53,'Overlap Study'!$V$270:$V$281,0)),0,1)</f>
        <v>0</v>
      </c>
      <c r="CT53" s="97">
        <f>IF(ISNA(MATCH($CD53,'Overlap Study'!$P$270:$P$281,0)),0,1)</f>
        <v>0</v>
      </c>
      <c r="CU53" s="97"/>
      <c r="CV53" s="106"/>
      <c r="CW53">
        <f t="shared" si="5"/>
        <v>3</v>
      </c>
      <c r="DH53" s="194">
        <v>2848</v>
      </c>
      <c r="DI53" s="105">
        <f>SUM(DJ53:DU53)</f>
        <v>1</v>
      </c>
      <c r="DJ53" s="110">
        <f>IF(ISNA(MATCH(DH53,'Overlap Study'!$FK$323:$FK$340,0)),0,1)</f>
        <v>0</v>
      </c>
      <c r="DK53" s="97">
        <f>IF(ISNA(MATCH(DH53,'Overlap Study'!$ET$323:$ET$340,0)),0,1)</f>
        <v>0</v>
      </c>
      <c r="DL53" s="97">
        <f>IF(ISNA(MATCH(DH53,'Overlap Study'!$EB$186:$EB$200,0)),0,1)</f>
        <v>1</v>
      </c>
      <c r="DM53" s="97">
        <f>IF(ISNA(MATCH(DH53,'Overlap Study'!$DJ$288:$DJ$293,0)),0,1)</f>
        <v>0</v>
      </c>
      <c r="DN53" s="99">
        <f>IF(ISNA(MATCH(DH53,'Overlap Study'!$CU$288:$CU$293,0)),0,1)</f>
        <v>0</v>
      </c>
      <c r="DO53" s="99">
        <f>IF(ISNA(MATCH(DH53,'Overlap Study'!$CG$288:$CG$293,0)),0,1)</f>
        <v>0</v>
      </c>
      <c r="DP53" s="97">
        <f>IF(ISNA(MATCH(DH53,'Overlap Study'!$BU$288:$BU$293,0)),0,1)</f>
        <v>0</v>
      </c>
      <c r="DQ53" s="97">
        <f>IF(ISNA(MATCH(DH53,'Overlap Study'!$BJ$288:$BJ$293,0)),0,1)</f>
        <v>0</v>
      </c>
      <c r="DR53" s="97">
        <f>IF(ISNA(MATCH(DH53,'Overlap Study'!$AZ$288:$AZ$293,0)),0,1)</f>
        <v>0</v>
      </c>
      <c r="DS53" s="97">
        <f>IF(ISNA(MATCH(DH53,'Overlap Study'!$AT$288:$AT$293,0)),0,1)</f>
        <v>0</v>
      </c>
      <c r="DT53" s="97">
        <f>IF(ISNA(MATCH(DH53,'Overlap Study'!$AN$288:$AN$293,0)),0,1)</f>
        <v>0</v>
      </c>
      <c r="DU53" s="106">
        <f>IF(ISNA(MATCH(DH53,'Overlap Study'!$AH$288:$AH$293,0)),0,1)</f>
        <v>0</v>
      </c>
      <c r="DV53" s="97">
        <f>IF(ISNA(MATCH(DH53,'Overlap Study'!$AB$288:$AB$293,0)),0,1)</f>
        <v>0</v>
      </c>
      <c r="DW53" s="97">
        <f>IF(ISNA(MATCH(DH53,'Overlap Study'!$V$288:$V$293,0)),0,1)</f>
        <v>0</v>
      </c>
      <c r="DX53" s="97">
        <f>IF(ISNA(MATCH(DH53,'Overlap Study'!$P$288:$P$293,0)),0,1)</f>
        <v>0</v>
      </c>
      <c r="DY53" s="97"/>
      <c r="DZ53" s="106"/>
    </row>
    <row r="54" spans="1:130" ht="13" x14ac:dyDescent="0.3">
      <c r="A54" s="151"/>
      <c r="C54" s="97"/>
      <c r="L54" s="116">
        <f t="shared" si="2"/>
        <v>53</v>
      </c>
      <c r="M54">
        <f t="shared" si="1"/>
        <v>6</v>
      </c>
      <c r="N54" s="207">
        <v>548</v>
      </c>
      <c r="O54" s="99">
        <f>SUM(P54:AA54)</f>
        <v>6</v>
      </c>
      <c r="P54" s="110">
        <f>IF(ISNA(MATCH(N54,'Overlap Study'!FF$62:FF$317,0)),0,1)</f>
        <v>1</v>
      </c>
      <c r="Q54" s="97">
        <f>IF(ISNA(MATCH(N54,'Overlap Study'!EO$62:EO$317,0)),0,1)</f>
        <v>1</v>
      </c>
      <c r="R54" s="97">
        <f>IF(ISNA(MATCH(N54,'Overlap Study'!DY$62:DY$174,0)),0,1)</f>
        <v>1</v>
      </c>
      <c r="S54" s="97">
        <f>IF(ISNA(MATCH(N54,'Overlap Study'!DJ$62:DJ$157,0)),0,1)</f>
        <v>0</v>
      </c>
      <c r="T54" s="99">
        <f>IF(ISNA(MATCH(N54,'Overlap Study'!CU$62:CU$157,0)),0,1)</f>
        <v>1</v>
      </c>
      <c r="U54" s="99">
        <f>IF(ISNA(MATCH(N54,'Overlap Study'!CG$62:CG$157,0)),0,1)</f>
        <v>1</v>
      </c>
      <c r="V54" s="97">
        <f>IF(ISNA(MATCH(N54,'Overlap Study'!BU$62:BU$157,0)),0,1)</f>
        <v>0</v>
      </c>
      <c r="W54" s="97">
        <f>IF(ISNA(MATCH(N54,'Overlap Study'!BJ$62:BJ$157,0)),0,1)</f>
        <v>1</v>
      </c>
      <c r="X54" s="97">
        <f>IF(ISNA(MATCH($N54,'Overlap Study'!AZ$62:AZ$157,0)),0,1)</f>
        <v>0</v>
      </c>
      <c r="Y54" s="97">
        <f>IF(ISNA(MATCH($N54,'Overlap Study'!AT$62:AT$157,0)),0,1)</f>
        <v>0</v>
      </c>
      <c r="Z54" s="97">
        <f>IF(ISNA(MATCH($N54,'Overlap Study'!AN$62:AN$157,0)),0,1)</f>
        <v>0</v>
      </c>
      <c r="AA54" s="97">
        <f>IF(ISNA(MATCH($N54,'Overlap Study'!AH$62:AH$157,0)),0,1)</f>
        <v>0</v>
      </c>
      <c r="AB54" s="110">
        <f>IF(ISNA(MATCH($N54,'Overlap Study'!AB$62:AB$157,0)),0,1)</f>
        <v>0</v>
      </c>
      <c r="AC54" s="97">
        <f>IF(ISNA(MATCH($N54,'Overlap Study'!V$62:V$157,0)),0,1)</f>
        <v>0</v>
      </c>
      <c r="AD54" s="97">
        <f>IF(ISNA(MATCH($N54,'Overlap Study'!P$62:P$157,0)),0,1)</f>
        <v>0</v>
      </c>
      <c r="AE54" s="97">
        <f>IF(ISNA(MATCH($N54,'Overlap Study'!H$53:H$132,0)),0,1)</f>
        <v>0</v>
      </c>
      <c r="AF54" s="106">
        <f>IF(ISNA(MATCH($N54,'Overlap Study'!B$53:B$100,0)),0,1)</f>
        <v>0</v>
      </c>
      <c r="AH54" s="97"/>
      <c r="AJ54" s="162">
        <v>65</v>
      </c>
      <c r="AK54" s="105">
        <f>SUM(AL54:AW54)</f>
        <v>3</v>
      </c>
      <c r="AL54" s="110">
        <f>IF(ISNA(MATCH($AJ54,'Overlap Study'!$FG$323:$FG$454,0)),0,1)</f>
        <v>0</v>
      </c>
      <c r="AM54" s="97">
        <f>IF(ISNA(MATCH($AJ54,'Overlap Study'!$EP$323:$EP$454,0)),0,1)</f>
        <v>0</v>
      </c>
      <c r="AN54" s="97">
        <f>IF(ISNA(MATCH($AJ54,'Overlap Study'!$DY$186:$DY$245,0)),0,1)</f>
        <v>0</v>
      </c>
      <c r="AO54" s="97">
        <f>IF(ISNA(MATCH($AJ54,'Overlap Study'!$DJ$186:$DJ$233,0)),0,1)</f>
        <v>0</v>
      </c>
      <c r="AP54" s="99">
        <f>IF(ISNA(MATCH($AJ54,'Overlap Study'!$CU$186:$CU$233,0)),0,1)</f>
        <v>0</v>
      </c>
      <c r="AQ54" s="99">
        <f>IF(ISNA(MATCH($AJ54,'Overlap Study'!$CG$186:$CG$233,0)),0,1)</f>
        <v>0</v>
      </c>
      <c r="AR54" s="97">
        <f>IF(ISNA(MATCH($AJ54,'Overlap Study'!$BU$186:$BU$233,0)),0,1)</f>
        <v>0</v>
      </c>
      <c r="AS54" s="97">
        <f>IF(ISNA(MATCH(AJ54,'Overlap Study'!BJ$186:BJ$233,0)),0,1)</f>
        <v>0</v>
      </c>
      <c r="AT54" s="97">
        <f>IF(ISNA(MATCH($AJ54,'Overlap Study'!AZ$186:AZ$233,0)),0,1)</f>
        <v>0</v>
      </c>
      <c r="AU54" s="97">
        <f>IF(ISNA(MATCH($AJ54,'Overlap Study'!AT$186:AT$233,0)),0,1)</f>
        <v>1</v>
      </c>
      <c r="AV54" s="97">
        <f>IF(ISNA(MATCH($AJ54,'Overlap Study'!AN$186:AN$233,0)),0,1)</f>
        <v>1</v>
      </c>
      <c r="AW54" s="106">
        <f>IF(ISNA(MATCH($AJ54,'Overlap Study'!AH$186:AH$233,0)),0,1)</f>
        <v>1</v>
      </c>
      <c r="AX54" s="97">
        <f>IF(ISNA(MATCH(AJ54,'Overlap Study'!$AB$186:$AB$233,0)),0,1)</f>
        <v>0</v>
      </c>
      <c r="AY54" s="97">
        <f>IF(ISNA(MATCH($AJ54,'Overlap Study'!$V$186:$V$233,0)),0,1)</f>
        <v>1</v>
      </c>
      <c r="AZ54" s="97">
        <f>IF(ISNA(MATCH($AJ54,'Overlap Study'!$P$186:$P$233,0)),0,1)</f>
        <v>1</v>
      </c>
      <c r="BA54" s="97"/>
      <c r="BB54" s="106"/>
      <c r="BD54" s="98"/>
      <c r="BF54" s="97"/>
      <c r="BG54" s="212">
        <v>1323</v>
      </c>
      <c r="BH54" s="459">
        <f>SUM(BI54:BT54)</f>
        <v>2</v>
      </c>
      <c r="BI54" s="110">
        <f>IF(ISNA(MATCH($BG54,'Overlap Study'!$FH$323:$FH$400,0)),0,1)</f>
        <v>1</v>
      </c>
      <c r="BJ54" s="97">
        <f>IF(ISNA(MATCH($BG54,'Overlap Study'!$EQ$323:$EQ$400,0)),0,1)</f>
        <v>1</v>
      </c>
      <c r="BK54" s="97">
        <f>IF(ISNA(MATCH($BG54,'Overlap Study'!$DZ$186:$DZ$240,0)),0,1)</f>
        <v>0</v>
      </c>
      <c r="BL54" s="97">
        <f>IF(ISNA(MATCH(BG54,'Overlap Study'!$DJ$240:$DJ$263,0)),0,1)</f>
        <v>0</v>
      </c>
      <c r="BM54" s="99">
        <f>IF(ISNA(MATCH(BG54,'Overlap Study'!$CU$240:$CU$263,0)),0,1)</f>
        <v>0</v>
      </c>
      <c r="BN54" s="99">
        <f>IF(ISNA(MATCH(BG54,'Overlap Study'!$CG$240:$CG$263,0)),0,1)</f>
        <v>0</v>
      </c>
      <c r="BO54" s="97">
        <f>IF(ISNA(MATCH(BG54,'Overlap Study'!$BU$240:$BU$263,0)),0,1)</f>
        <v>0</v>
      </c>
      <c r="BP54" s="97">
        <f>IF(ISNA(MATCH(BG54,'Overlap Study'!$BJ$240:$BJ$263,0)),0,1)</f>
        <v>0</v>
      </c>
      <c r="BQ54" s="97">
        <f>IF(ISNA(MATCH(BG54,'Overlap Study'!$AZ$240:$AZ$263,0)),0,1)</f>
        <v>0</v>
      </c>
      <c r="BR54" s="97">
        <f>IF(ISNA(MATCH(BG54,'Overlap Study'!$AT$240:$AT$263,0)),0,1)</f>
        <v>0</v>
      </c>
      <c r="BS54" s="97">
        <f>IF(ISNA(MATCH(BG54,'Overlap Study'!$AN$240:$AN$263,0)),0,1)</f>
        <v>0</v>
      </c>
      <c r="BT54" s="106">
        <f>IF(ISNA(MATCH(BG54,'Overlap Study'!$AH$240:$AH$263,0)),0,1)</f>
        <v>0</v>
      </c>
      <c r="BU54" s="110">
        <f>IF(ISNA(MATCH(BG54,'Overlap Study'!$AB$240:$AB$263,0)),0,1)</f>
        <v>0</v>
      </c>
      <c r="BV54" s="97">
        <f>IF(ISNA(MATCH(BG54,'Overlap Study'!$V$240:$V$263,0)),0,1)</f>
        <v>0</v>
      </c>
      <c r="BW54" s="97">
        <f>IF(ISNA(MATCH(BG54,'Overlap Study'!$P$240:$P$263,0)),0,1)</f>
        <v>0</v>
      </c>
      <c r="BX54" s="97"/>
      <c r="BY54" s="106"/>
      <c r="BZ54">
        <f>INDEX($N$2:$O$411,MATCH(BG54,$N$2:$N$411,0),2)</f>
        <v>6</v>
      </c>
      <c r="CD54" s="485">
        <v>348</v>
      </c>
      <c r="CE54" s="459">
        <f>SUM(CF54:CQ54)</f>
        <v>1</v>
      </c>
      <c r="CF54" s="97">
        <f>IF(ISNA(MATCH(CD54,'Overlap Study'!$FI$323:$FI$400,0)),0,1)</f>
        <v>0</v>
      </c>
      <c r="CG54" s="97">
        <f>IF(ISNA(MATCH(CD54,'Overlap Study'!$ER$323:$ER$400,0)),0,1)</f>
        <v>0</v>
      </c>
      <c r="CH54" s="97">
        <f>IF(ISNA(MATCH(CD54,'Overlap Study'!$EA$186:$EA$240,0)),0,1)</f>
        <v>0</v>
      </c>
      <c r="CI54" s="97">
        <f>IF(ISNA(MATCH(CD54,'Overlap Study'!$DJ$270:$DJ$281,0)),0,1)</f>
        <v>0</v>
      </c>
      <c r="CJ54" s="99">
        <f>IF(ISNA(MATCH(CD54,'Overlap Study'!$CU$270:$CU$281,0)),0,1)</f>
        <v>0</v>
      </c>
      <c r="CK54" s="99">
        <f>IF(ISNA(MATCH(CD54,'Overlap Study'!$CG$270:$CG$281,0)),0,1)</f>
        <v>0</v>
      </c>
      <c r="CL54" s="97">
        <f>IF(ISNA(MATCH(CD54,'Overlap Study'!$BU$270:$BU$281,0)),0,1)</f>
        <v>0</v>
      </c>
      <c r="CM54" s="97">
        <f>IF(ISNA(MATCH(CD54,'Overlap Study'!$BJ$270:$BJ$281,0)),0,1)</f>
        <v>0</v>
      </c>
      <c r="CN54" s="97">
        <f>IF(ISNA(MATCH(CD54,'Overlap Study'!$AZ$270:$AZ$281,0)),0,1)</f>
        <v>1</v>
      </c>
      <c r="CO54" s="97">
        <f>IF(ISNA(MATCH(CD54,'Overlap Study'!$AT$270:$AT$281,0)),0,1)</f>
        <v>0</v>
      </c>
      <c r="CP54" s="97">
        <f>IF(ISNA(MATCH(CD54,'Overlap Study'!$AN$270:$AN$281,0)),0,1)</f>
        <v>0</v>
      </c>
      <c r="CQ54" s="106">
        <f>IF(ISNA(MATCH(CD54,'Overlap Study'!$AH$270:$AH$281,0)),0,1)</f>
        <v>0</v>
      </c>
      <c r="CR54" s="110">
        <f>IF(ISNA(MATCH($CD54,'Overlap Study'!$AB$270:$AB$281,0)),0,1)</f>
        <v>0</v>
      </c>
      <c r="CS54" s="97">
        <f>IF(ISNA(MATCH($CD54,'Overlap Study'!$V$270:$V$281,0)),0,1)</f>
        <v>0</v>
      </c>
      <c r="CT54" s="97">
        <f>IF(ISNA(MATCH($CD54,'Overlap Study'!$P$270:$P$281,0)),0,1)</f>
        <v>0</v>
      </c>
      <c r="CU54" s="97"/>
      <c r="CV54" s="106"/>
      <c r="CW54">
        <f t="shared" si="5"/>
        <v>1</v>
      </c>
      <c r="DH54" s="194">
        <v>3015</v>
      </c>
      <c r="DI54" s="105">
        <f>SUM(DJ54:DU54)</f>
        <v>1</v>
      </c>
      <c r="DJ54" s="110">
        <f>IF(ISNA(MATCH(DH54,'Overlap Study'!$FK$323:$FK$340,0)),0,1)</f>
        <v>1</v>
      </c>
      <c r="DK54" s="97">
        <f>IF(ISNA(MATCH(DH54,'Overlap Study'!$ET$323:$ET$340,0)),0,1)</f>
        <v>0</v>
      </c>
      <c r="DL54" s="97">
        <f>IF(ISNA(MATCH(DH54,'Overlap Study'!$EB$186:$EB$200,0)),0,1)</f>
        <v>0</v>
      </c>
      <c r="DM54" s="97">
        <f>IF(ISNA(MATCH(DH54,'Overlap Study'!$DJ$288:$DJ$293,0)),0,1)</f>
        <v>0</v>
      </c>
      <c r="DN54" s="99">
        <f>IF(ISNA(MATCH(DH54,'Overlap Study'!$CU$288:$CU$293,0)),0,1)</f>
        <v>0</v>
      </c>
      <c r="DO54" s="99">
        <f>IF(ISNA(MATCH(DH54,'Overlap Study'!$CG$288:$CG$293,0)),0,1)</f>
        <v>0</v>
      </c>
      <c r="DP54" s="97">
        <f>IF(ISNA(MATCH(DH54,'Overlap Study'!$BU$288:$BU$293,0)),0,1)</f>
        <v>0</v>
      </c>
      <c r="DQ54" s="97">
        <f>IF(ISNA(MATCH(DH54,'Overlap Study'!$BJ$288:$BJ$293,0)),0,1)</f>
        <v>0</v>
      </c>
      <c r="DR54" s="97">
        <f>IF(ISNA(MATCH(DH54,'Overlap Study'!$AZ$288:$AZ$293,0)),0,1)</f>
        <v>0</v>
      </c>
      <c r="DS54" s="97">
        <f>IF(ISNA(MATCH(DH54,'Overlap Study'!$AT$288:$AT$293,0)),0,1)</f>
        <v>0</v>
      </c>
      <c r="DT54" s="97">
        <f>IF(ISNA(MATCH(DH54,'Overlap Study'!$AN$288:$AN$293,0)),0,1)</f>
        <v>0</v>
      </c>
      <c r="DU54" s="106">
        <f>IF(ISNA(MATCH(DH54,'Overlap Study'!$AH$288:$AH$293,0)),0,1)</f>
        <v>0</v>
      </c>
      <c r="DV54" s="97">
        <f>IF(ISNA(MATCH(DH54,'Overlap Study'!$AB$288:$AB$293,0)),0,1)</f>
        <v>0</v>
      </c>
      <c r="DW54" s="97">
        <f>IF(ISNA(MATCH(DH54,'Overlap Study'!$V$288:$V$293,0)),0,1)</f>
        <v>0</v>
      </c>
      <c r="DX54" s="97">
        <f>IF(ISNA(MATCH(DH54,'Overlap Study'!$P$288:$P$293,0)),0,1)</f>
        <v>0</v>
      </c>
      <c r="DY54" s="97"/>
      <c r="DZ54" s="106"/>
    </row>
    <row r="55" spans="1:130" ht="13" x14ac:dyDescent="0.3">
      <c r="L55" s="116">
        <f t="shared" si="2"/>
        <v>54</v>
      </c>
      <c r="M55">
        <f t="shared" si="1"/>
        <v>8</v>
      </c>
      <c r="N55" s="207">
        <v>868</v>
      </c>
      <c r="O55" s="99">
        <f>SUM(P55:AA55)</f>
        <v>6</v>
      </c>
      <c r="P55" s="110">
        <f>IF(ISNA(MATCH(N55,'Overlap Study'!FF$62:FF$317,0)),0,1)</f>
        <v>1</v>
      </c>
      <c r="Q55" s="97">
        <f>IF(ISNA(MATCH(N55,'Overlap Study'!EO$62:EO$317,0)),0,1)</f>
        <v>0</v>
      </c>
      <c r="R55" s="97">
        <f>IF(ISNA(MATCH(N55,'Overlap Study'!DY$62:DY$174,0)),0,1)</f>
        <v>1</v>
      </c>
      <c r="S55" s="97">
        <f>IF(ISNA(MATCH(N55,'Overlap Study'!DJ$62:DJ$157,0)),0,1)</f>
        <v>1</v>
      </c>
      <c r="T55" s="99">
        <f>IF(ISNA(MATCH(N55,'Overlap Study'!CU$62:CU$157,0)),0,1)</f>
        <v>1</v>
      </c>
      <c r="U55" s="99">
        <f>IF(ISNA(MATCH(N55,'Overlap Study'!CG$62:CG$157,0)),0,1)</f>
        <v>0</v>
      </c>
      <c r="V55" s="97">
        <f>IF(ISNA(MATCH(N55,'Overlap Study'!BU$62:BU$157,0)),0,1)</f>
        <v>0</v>
      </c>
      <c r="W55" s="97">
        <f>IF(ISNA(MATCH(N55,'Overlap Study'!BJ$62:BJ$157,0)),0,1)</f>
        <v>0</v>
      </c>
      <c r="X55" s="97">
        <f>IF(ISNA(MATCH($N55,'Overlap Study'!AZ$62:AZ$157,0)),0,1)</f>
        <v>0</v>
      </c>
      <c r="Y55" s="97">
        <f>IF(ISNA(MATCH($N55,'Overlap Study'!AT$62:AT$157,0)),0,1)</f>
        <v>0</v>
      </c>
      <c r="Z55" s="97">
        <f>IF(ISNA(MATCH($N55,'Overlap Study'!AN$62:AN$157,0)),0,1)</f>
        <v>1</v>
      </c>
      <c r="AA55" s="97">
        <f>IF(ISNA(MATCH($N55,'Overlap Study'!AH$62:AH$157,0)),0,1)</f>
        <v>1</v>
      </c>
      <c r="AB55" s="110">
        <f>IF(ISNA(MATCH($N55,'Overlap Study'!AB$62:AB$157,0)),0,1)</f>
        <v>1</v>
      </c>
      <c r="AC55" s="97">
        <f>IF(ISNA(MATCH($N55,'Overlap Study'!V$62:V$157,0)),0,1)</f>
        <v>1</v>
      </c>
      <c r="AD55" s="97">
        <f>IF(ISNA(MATCH($N55,'Overlap Study'!P$62:P$157,0)),0,1)</f>
        <v>0</v>
      </c>
      <c r="AE55" s="97">
        <f>IF(ISNA(MATCH($N55,'Overlap Study'!H$53:H$132,0)),0,1)</f>
        <v>0</v>
      </c>
      <c r="AF55" s="106">
        <f>IF(ISNA(MATCH($N55,'Overlap Study'!B$53:B$100,0)),0,1)</f>
        <v>0</v>
      </c>
      <c r="AH55" s="97"/>
      <c r="AJ55" s="162">
        <v>70</v>
      </c>
      <c r="AK55" s="105">
        <f>SUM(AL55:AW55)</f>
        <v>3</v>
      </c>
      <c r="AL55" s="110">
        <f>IF(ISNA(MATCH($AJ55,'Overlap Study'!$FG$323:$FG$454,0)),0,1)</f>
        <v>0</v>
      </c>
      <c r="AM55" s="97">
        <f>IF(ISNA(MATCH($AJ55,'Overlap Study'!$EP$323:$EP$454,0)),0,1)</f>
        <v>1</v>
      </c>
      <c r="AN55" s="97">
        <f>IF(ISNA(MATCH($AJ55,'Overlap Study'!$DY$186:$DY$245,0)),0,1)</f>
        <v>0</v>
      </c>
      <c r="AO55" s="97">
        <f>IF(ISNA(MATCH($AJ55,'Overlap Study'!$DJ$186:$DJ$233,0)),0,1)</f>
        <v>0</v>
      </c>
      <c r="AP55" s="99">
        <f>IF(ISNA(MATCH($AJ55,'Overlap Study'!$CU$186:$CU$233,0)),0,1)</f>
        <v>0</v>
      </c>
      <c r="AQ55" s="99">
        <f>IF(ISNA(MATCH($AJ55,'Overlap Study'!$CG$186:$CG$233,0)),0,1)</f>
        <v>0</v>
      </c>
      <c r="AR55" s="97">
        <f>IF(ISNA(MATCH($AJ55,'Overlap Study'!$BU$186:$BU$233,0)),0,1)</f>
        <v>0</v>
      </c>
      <c r="AS55" s="97">
        <f>IF(ISNA(MATCH(AJ55,'Overlap Study'!BJ$186:BJ$233,0)),0,1)</f>
        <v>1</v>
      </c>
      <c r="AT55" s="97">
        <f>IF(ISNA(MATCH($AJ55,'Overlap Study'!AZ$186:AZ$233,0)),0,1)</f>
        <v>0</v>
      </c>
      <c r="AU55" s="97">
        <f>IF(ISNA(MATCH($AJ55,'Overlap Study'!AT$186:AT$233,0)),0,1)</f>
        <v>0</v>
      </c>
      <c r="AV55" s="97">
        <f>IF(ISNA(MATCH($AJ55,'Overlap Study'!AN$186:AN$233,0)),0,1)</f>
        <v>1</v>
      </c>
      <c r="AW55" s="106">
        <f>IF(ISNA(MATCH($AJ55,'Overlap Study'!AH$186:AH$233,0)),0,1)</f>
        <v>0</v>
      </c>
      <c r="AX55" s="97">
        <f>IF(ISNA(MATCH(AJ55,'Overlap Study'!$AB$186:$AB$233,0)),0,1)</f>
        <v>0</v>
      </c>
      <c r="AY55" s="97">
        <f>IF(ISNA(MATCH($AJ55,'Overlap Study'!$V$186:$V$233,0)),0,1)</f>
        <v>0</v>
      </c>
      <c r="AZ55" s="97">
        <f>IF(ISNA(MATCH($AJ55,'Overlap Study'!$P$186:$P$233,0)),0,1)</f>
        <v>0</v>
      </c>
      <c r="BA55" s="97"/>
      <c r="BB55" s="106"/>
      <c r="BD55" s="98"/>
      <c r="BF55" s="97"/>
      <c r="BG55" s="131">
        <v>1477</v>
      </c>
      <c r="BH55" s="459">
        <f>SUM(BI55:BT55)</f>
        <v>2</v>
      </c>
      <c r="BI55" s="110">
        <f>IF(ISNA(MATCH($BG55,'Overlap Study'!$FH$323:$FH$400,0)),0,1)</f>
        <v>0</v>
      </c>
      <c r="BJ55" s="97">
        <f>IF(ISNA(MATCH($BG55,'Overlap Study'!$EQ$323:$EQ$400,0)),0,1)</f>
        <v>0</v>
      </c>
      <c r="BK55" s="97">
        <f>IF(ISNA(MATCH($BG55,'Overlap Study'!$DZ$186:$DZ$240,0)),0,1)</f>
        <v>1</v>
      </c>
      <c r="BL55" s="97">
        <f>IF(ISNA(MATCH(BG55,'Overlap Study'!$DJ$240:$DJ$263,0)),0,1)</f>
        <v>1</v>
      </c>
      <c r="BM55" s="99">
        <f>IF(ISNA(MATCH(BG55,'Overlap Study'!$CU$240:$CU$263,0)),0,1)</f>
        <v>0</v>
      </c>
      <c r="BN55" s="99">
        <f>IF(ISNA(MATCH(BG55,'Overlap Study'!$CG$240:$CG$263,0)),0,1)</f>
        <v>0</v>
      </c>
      <c r="BO55" s="97">
        <f>IF(ISNA(MATCH(BG55,'Overlap Study'!$BU$240:$BU$263,0)),0,1)</f>
        <v>0</v>
      </c>
      <c r="BP55" s="97">
        <f>IF(ISNA(MATCH(BG55,'Overlap Study'!$BJ$240:$BJ$263,0)),0,1)</f>
        <v>0</v>
      </c>
      <c r="BQ55" s="97">
        <f>IF(ISNA(MATCH(BG55,'Overlap Study'!$AZ$240:$AZ$263,0)),0,1)</f>
        <v>0</v>
      </c>
      <c r="BR55" s="97">
        <f>IF(ISNA(MATCH(BG55,'Overlap Study'!$AT$240:$AT$263,0)),0,1)</f>
        <v>0</v>
      </c>
      <c r="BS55" s="97">
        <f>IF(ISNA(MATCH(BG55,'Overlap Study'!$AN$240:$AN$263,0)),0,1)</f>
        <v>0</v>
      </c>
      <c r="BT55" s="106">
        <f>IF(ISNA(MATCH(BG55,'Overlap Study'!$AH$240:$AH$263,0)),0,1)</f>
        <v>0</v>
      </c>
      <c r="BU55" s="110">
        <f>IF(ISNA(MATCH(BG55,'Overlap Study'!$AB$240:$AB$263,0)),0,1)</f>
        <v>0</v>
      </c>
      <c r="BV55" s="97">
        <f>IF(ISNA(MATCH(BG55,'Overlap Study'!$V$240:$V$263,0)),0,1)</f>
        <v>0</v>
      </c>
      <c r="BW55" s="97">
        <f>IF(ISNA(MATCH(BG55,'Overlap Study'!$P$240:$P$263,0)),0,1)</f>
        <v>0</v>
      </c>
      <c r="BX55" s="97"/>
      <c r="BY55" s="106"/>
      <c r="BZ55">
        <f>INDEX($N$2:$O$411,MATCH(BG55,$N$2:$N$411,0),2)</f>
        <v>6</v>
      </c>
      <c r="CD55" s="486">
        <v>359</v>
      </c>
      <c r="CE55" s="459">
        <f>SUM(CF55:CQ55)</f>
        <v>1</v>
      </c>
      <c r="CF55" s="97">
        <f>IF(ISNA(MATCH(CD55,'Overlap Study'!$FI$323:$FI$400,0)),0,1)</f>
        <v>0</v>
      </c>
      <c r="CG55" s="97">
        <f>IF(ISNA(MATCH(CD55,'Overlap Study'!$ER$323:$ER$400,0)),0,1)</f>
        <v>1</v>
      </c>
      <c r="CH55" s="97">
        <f>IF(ISNA(MATCH(CD55,'Overlap Study'!$EA$186:$EA$240,0)),0,1)</f>
        <v>0</v>
      </c>
      <c r="CI55" s="97">
        <f>IF(ISNA(MATCH(CD55,'Overlap Study'!$DJ$270:$DJ$281,0)),0,1)</f>
        <v>0</v>
      </c>
      <c r="CJ55" s="99">
        <f>IF(ISNA(MATCH(CD55,'Overlap Study'!$CU$270:$CU$281,0)),0,1)</f>
        <v>0</v>
      </c>
      <c r="CK55" s="99">
        <f>IF(ISNA(MATCH(CD55,'Overlap Study'!$CG$270:$CG$281,0)),0,1)</f>
        <v>0</v>
      </c>
      <c r="CL55" s="97">
        <f>IF(ISNA(MATCH(CD55,'Overlap Study'!$BU$270:$BU$281,0)),0,1)</f>
        <v>0</v>
      </c>
      <c r="CM55" s="97">
        <f>IF(ISNA(MATCH(CD55,'Overlap Study'!$BJ$270:$BJ$281,0)),0,1)</f>
        <v>0</v>
      </c>
      <c r="CN55" s="97">
        <f>IF(ISNA(MATCH(CD55,'Overlap Study'!$AZ$270:$AZ$281,0)),0,1)</f>
        <v>0</v>
      </c>
      <c r="CO55" s="97">
        <f>IF(ISNA(MATCH(CD55,'Overlap Study'!$AT$270:$AT$281,0)),0,1)</f>
        <v>0</v>
      </c>
      <c r="CP55" s="97">
        <f>IF(ISNA(MATCH(CD55,'Overlap Study'!$AN$270:$AN$281,0)),0,1)</f>
        <v>0</v>
      </c>
      <c r="CQ55" s="106">
        <f>IF(ISNA(MATCH(CD55,'Overlap Study'!$AH$270:$AH$281,0)),0,1)</f>
        <v>0</v>
      </c>
      <c r="CR55" s="110">
        <f>IF(ISNA(MATCH($CD55,'Overlap Study'!$AB$270:$AB$281,0)),0,1)</f>
        <v>0</v>
      </c>
      <c r="CS55" s="97">
        <f>IF(ISNA(MATCH($CD55,'Overlap Study'!$V$270:$V$281,0)),0,1)</f>
        <v>0</v>
      </c>
      <c r="CT55" s="97">
        <f>IF(ISNA(MATCH($CD55,'Overlap Study'!$P$270:$P$281,0)),0,1)</f>
        <v>0</v>
      </c>
      <c r="CU55" s="97"/>
      <c r="CV55" s="106"/>
      <c r="CW55">
        <f t="shared" si="5"/>
        <v>7</v>
      </c>
      <c r="DH55" s="194">
        <v>4265</v>
      </c>
      <c r="DI55" s="105">
        <f>SUM(DJ55:DU55)</f>
        <v>1</v>
      </c>
      <c r="DJ55" s="110">
        <f>IF(ISNA(MATCH(DH55,'Overlap Study'!$FK$323:$FK$340,0)),0,1)</f>
        <v>0</v>
      </c>
      <c r="DK55" s="97">
        <f>IF(ISNA(MATCH(DH55,'Overlap Study'!$ET$323:$ET$340,0)),0,1)</f>
        <v>1</v>
      </c>
      <c r="DL55" s="97">
        <f>IF(ISNA(MATCH(DH55,'Overlap Study'!$EB$186:$EB$200,0)),0,1)</f>
        <v>0</v>
      </c>
      <c r="DM55" s="97">
        <f>IF(ISNA(MATCH(DH55,'Overlap Study'!$DJ$288:$DJ$293,0)),0,1)</f>
        <v>0</v>
      </c>
      <c r="DN55" s="99">
        <f>IF(ISNA(MATCH(DH55,'Overlap Study'!$CU$288:$CU$293,0)),0,1)</f>
        <v>0</v>
      </c>
      <c r="DO55" s="99">
        <f>IF(ISNA(MATCH(DH55,'Overlap Study'!$CG$288:$CG$293,0)),0,1)</f>
        <v>0</v>
      </c>
      <c r="DP55" s="97">
        <f>IF(ISNA(MATCH(DH55,'Overlap Study'!$BU$288:$BU$293,0)),0,1)</f>
        <v>0</v>
      </c>
      <c r="DQ55" s="97">
        <f>IF(ISNA(MATCH(DH55,'Overlap Study'!$BJ$288:$BJ$293,0)),0,1)</f>
        <v>0</v>
      </c>
      <c r="DR55" s="97">
        <f>IF(ISNA(MATCH(DH55,'Overlap Study'!$AZ$288:$AZ$293,0)),0,1)</f>
        <v>0</v>
      </c>
      <c r="DS55" s="97">
        <f>IF(ISNA(MATCH(DH55,'Overlap Study'!$AT$288:$AT$293,0)),0,1)</f>
        <v>0</v>
      </c>
      <c r="DT55" s="97">
        <f>IF(ISNA(MATCH(DH55,'Overlap Study'!$AN$288:$AN$293,0)),0,1)</f>
        <v>0</v>
      </c>
      <c r="DU55" s="106">
        <f>IF(ISNA(MATCH(DH55,'Overlap Study'!$AH$288:$AH$293,0)),0,1)</f>
        <v>0</v>
      </c>
      <c r="DV55" s="97">
        <f>IF(ISNA(MATCH(DH55,'Overlap Study'!$AB$288:$AB$293,0)),0,1)</f>
        <v>0</v>
      </c>
      <c r="DW55" s="97">
        <f>IF(ISNA(MATCH(DH55,'Overlap Study'!$V$288:$V$293,0)),0,1)</f>
        <v>0</v>
      </c>
      <c r="DX55" s="97">
        <f>IF(ISNA(MATCH(DH55,'Overlap Study'!$P$288:$P$293,0)),0,1)</f>
        <v>0</v>
      </c>
      <c r="DY55" s="97"/>
      <c r="DZ55" s="106"/>
    </row>
    <row r="56" spans="1:130" ht="13" x14ac:dyDescent="0.3">
      <c r="L56" s="116">
        <f t="shared" si="2"/>
        <v>55</v>
      </c>
      <c r="M56">
        <f t="shared" si="1"/>
        <v>7</v>
      </c>
      <c r="N56" s="207">
        <v>971</v>
      </c>
      <c r="O56" s="99">
        <f>SUM(P56:AA56)</f>
        <v>6</v>
      </c>
      <c r="P56" s="110">
        <f>IF(ISNA(MATCH(N56,'Overlap Study'!FF$62:FF$317,0)),0,1)</f>
        <v>1</v>
      </c>
      <c r="Q56" s="97">
        <f>IF(ISNA(MATCH(N56,'Overlap Study'!EO$62:EO$317,0)),0,1)</f>
        <v>1</v>
      </c>
      <c r="R56" s="97">
        <f>IF(ISNA(MATCH(N56,'Overlap Study'!DY$62:DY$174,0)),0,1)</f>
        <v>1</v>
      </c>
      <c r="S56" s="97">
        <f>IF(ISNA(MATCH(N56,'Overlap Study'!DJ$62:DJ$157,0)),0,1)</f>
        <v>0</v>
      </c>
      <c r="T56" s="99">
        <f>IF(ISNA(MATCH(N56,'Overlap Study'!CU$62:CU$157,0)),0,1)</f>
        <v>1</v>
      </c>
      <c r="U56" s="99">
        <f>IF(ISNA(MATCH(N56,'Overlap Study'!CG$62:CG$157,0)),0,1)</f>
        <v>0</v>
      </c>
      <c r="V56" s="97">
        <f>IF(ISNA(MATCH(N56,'Overlap Study'!BU$62:BU$157,0)),0,1)</f>
        <v>1</v>
      </c>
      <c r="W56" s="97">
        <f>IF(ISNA(MATCH(N56,'Overlap Study'!BJ$62:BJ$157,0)),0,1)</f>
        <v>1</v>
      </c>
      <c r="X56" s="97">
        <f>IF(ISNA(MATCH($N56,'Overlap Study'!AZ$62:AZ$157,0)),0,1)</f>
        <v>0</v>
      </c>
      <c r="Y56" s="97">
        <f>IF(ISNA(MATCH($N56,'Overlap Study'!AT$62:AT$157,0)),0,1)</f>
        <v>0</v>
      </c>
      <c r="Z56" s="97">
        <f>IF(ISNA(MATCH($N56,'Overlap Study'!AN$62:AN$157,0)),0,1)</f>
        <v>0</v>
      </c>
      <c r="AA56" s="97">
        <f>IF(ISNA(MATCH($N56,'Overlap Study'!AH$62:AH$157,0)),0,1)</f>
        <v>0</v>
      </c>
      <c r="AB56" s="110">
        <f>IF(ISNA(MATCH($N56,'Overlap Study'!AB$62:AB$157,0)),0,1)</f>
        <v>1</v>
      </c>
      <c r="AC56" s="97">
        <f>IF(ISNA(MATCH($N56,'Overlap Study'!V$62:V$157,0)),0,1)</f>
        <v>0</v>
      </c>
      <c r="AD56" s="97">
        <f>IF(ISNA(MATCH($N56,'Overlap Study'!P$62:P$157,0)),0,1)</f>
        <v>0</v>
      </c>
      <c r="AE56" s="97">
        <f>IF(ISNA(MATCH($N56,'Overlap Study'!H$53:H$132,0)),0,1)</f>
        <v>0</v>
      </c>
      <c r="AF56" s="106">
        <f>IF(ISNA(MATCH($N56,'Overlap Study'!B$53:B$100,0)),0,1)</f>
        <v>0</v>
      </c>
      <c r="AH56" s="97"/>
      <c r="AJ56" s="162">
        <v>78</v>
      </c>
      <c r="AK56" s="105">
        <f>SUM(AL56:AW56)</f>
        <v>3</v>
      </c>
      <c r="AL56" s="110">
        <f>IF(ISNA(MATCH($AJ56,'Overlap Study'!$FG$323:$FG$454,0)),0,1)</f>
        <v>0</v>
      </c>
      <c r="AM56" s="97">
        <f>IF(ISNA(MATCH($AJ56,'Overlap Study'!$EP$323:$EP$454,0)),0,1)</f>
        <v>0</v>
      </c>
      <c r="AN56" s="97">
        <f>IF(ISNA(MATCH($AJ56,'Overlap Study'!$DY$186:$DY$245,0)),0,1)</f>
        <v>0</v>
      </c>
      <c r="AO56" s="97">
        <f>IF(ISNA(MATCH($AJ56,'Overlap Study'!$DJ$186:$DJ$233,0)),0,1)</f>
        <v>0</v>
      </c>
      <c r="AP56" s="99">
        <f>IF(ISNA(MATCH($AJ56,'Overlap Study'!$CU$186:$CU$233,0)),0,1)</f>
        <v>1</v>
      </c>
      <c r="AQ56" s="99">
        <f>IF(ISNA(MATCH($AJ56,'Overlap Study'!$CG$186:$CG$233,0)),0,1)</f>
        <v>1</v>
      </c>
      <c r="AR56" s="97">
        <f>IF(ISNA(MATCH($AJ56,'Overlap Study'!$BU$186:$BU$233,0)),0,1)</f>
        <v>1</v>
      </c>
      <c r="AS56" s="97">
        <f>IF(ISNA(MATCH(AJ56,'Overlap Study'!BJ$186:BJ$233,0)),0,1)</f>
        <v>0</v>
      </c>
      <c r="AT56" s="97">
        <f>IF(ISNA(MATCH($AJ56,'Overlap Study'!AZ$186:AZ$233,0)),0,1)</f>
        <v>0</v>
      </c>
      <c r="AU56" s="97">
        <f>IF(ISNA(MATCH($AJ56,'Overlap Study'!AT$186:AT$233,0)),0,1)</f>
        <v>0</v>
      </c>
      <c r="AV56" s="97">
        <f>IF(ISNA(MATCH($AJ56,'Overlap Study'!AN$186:AN$233,0)),0,1)</f>
        <v>0</v>
      </c>
      <c r="AW56" s="106">
        <f>IF(ISNA(MATCH($AJ56,'Overlap Study'!AH$186:AH$233,0)),0,1)</f>
        <v>0</v>
      </c>
      <c r="AX56" s="97">
        <f>IF(ISNA(MATCH(AJ56,'Overlap Study'!$AB$186:$AB$233,0)),0,1)</f>
        <v>0</v>
      </c>
      <c r="AY56" s="97">
        <f>IF(ISNA(MATCH($AJ56,'Overlap Study'!$V$186:$V$233,0)),0,1)</f>
        <v>0</v>
      </c>
      <c r="AZ56" s="97">
        <f>IF(ISNA(MATCH($AJ56,'Overlap Study'!$P$186:$P$233,0)),0,1)</f>
        <v>0</v>
      </c>
      <c r="BA56" s="97"/>
      <c r="BB56" s="106"/>
      <c r="BD56" s="98"/>
      <c r="BF56" s="97"/>
      <c r="BG56" s="212">
        <v>1690</v>
      </c>
      <c r="BH56" s="459">
        <f>SUM(BI56:BT56)</f>
        <v>2</v>
      </c>
      <c r="BI56" s="110">
        <f>IF(ISNA(MATCH($BG56,'Overlap Study'!$FH$323:$FH$400,0)),0,1)</f>
        <v>1</v>
      </c>
      <c r="BJ56" s="97">
        <f>IF(ISNA(MATCH($BG56,'Overlap Study'!$EQ$323:$EQ$400,0)),0,1)</f>
        <v>1</v>
      </c>
      <c r="BK56" s="97">
        <f>IF(ISNA(MATCH($BG56,'Overlap Study'!$DZ$186:$DZ$240,0)),0,1)</f>
        <v>0</v>
      </c>
      <c r="BL56" s="97">
        <f>IF(ISNA(MATCH(BG56,'Overlap Study'!$DJ$240:$DJ$263,0)),0,1)</f>
        <v>0</v>
      </c>
      <c r="BM56" s="99">
        <f>IF(ISNA(MATCH(BG56,'Overlap Study'!$CU$240:$CU$263,0)),0,1)</f>
        <v>0</v>
      </c>
      <c r="BN56" s="99">
        <f>IF(ISNA(MATCH(BG56,'Overlap Study'!$CG$240:$CG$263,0)),0,1)</f>
        <v>0</v>
      </c>
      <c r="BO56" s="97">
        <f>IF(ISNA(MATCH(BG56,'Overlap Study'!$BU$240:$BU$263,0)),0,1)</f>
        <v>0</v>
      </c>
      <c r="BP56" s="97">
        <f>IF(ISNA(MATCH(BG56,'Overlap Study'!$BJ$240:$BJ$263,0)),0,1)</f>
        <v>0</v>
      </c>
      <c r="BQ56" s="97">
        <f>IF(ISNA(MATCH(BG56,'Overlap Study'!$AZ$240:$AZ$263,0)),0,1)</f>
        <v>0</v>
      </c>
      <c r="BR56" s="97">
        <f>IF(ISNA(MATCH(BG56,'Overlap Study'!$AT$240:$AT$263,0)),0,1)</f>
        <v>0</v>
      </c>
      <c r="BS56" s="97">
        <f>IF(ISNA(MATCH(BG56,'Overlap Study'!$AN$240:$AN$263,0)),0,1)</f>
        <v>0</v>
      </c>
      <c r="BT56" s="106">
        <f>IF(ISNA(MATCH(BG56,'Overlap Study'!$AH$240:$AH$263,0)),0,1)</f>
        <v>0</v>
      </c>
      <c r="BU56" s="110">
        <f>IF(ISNA(MATCH(BG56,'Overlap Study'!$AB$240:$AB$263,0)),0,1)</f>
        <v>0</v>
      </c>
      <c r="BV56" s="97">
        <f>IF(ISNA(MATCH(BG56,'Overlap Study'!$V$240:$V$263,0)),0,1)</f>
        <v>0</v>
      </c>
      <c r="BW56" s="97">
        <f>IF(ISNA(MATCH(BG56,'Overlap Study'!$P$240:$P$263,0)),0,1)</f>
        <v>0</v>
      </c>
      <c r="BX56" s="97"/>
      <c r="BY56" s="106"/>
      <c r="BZ56">
        <f>INDEX($N$2:$O$411,MATCH(BG56,$N$2:$N$411,0),2)</f>
        <v>2</v>
      </c>
      <c r="CA56" s="151"/>
      <c r="CD56" s="486">
        <v>368</v>
      </c>
      <c r="CE56" s="459">
        <f>SUM(CF56:CQ56)</f>
        <v>1</v>
      </c>
      <c r="CF56" s="97">
        <f>IF(ISNA(MATCH(CD56,'Overlap Study'!$FI$323:$FI$400,0)),0,1)</f>
        <v>0</v>
      </c>
      <c r="CG56" s="97">
        <f>IF(ISNA(MATCH(CD56,'Overlap Study'!$ER$323:$ER$400,0)),0,1)</f>
        <v>1</v>
      </c>
      <c r="CH56" s="97">
        <f>IF(ISNA(MATCH(CD56,'Overlap Study'!$EA$186:$EA$240,0)),0,1)</f>
        <v>0</v>
      </c>
      <c r="CI56" s="97">
        <f>IF(ISNA(MATCH(CD56,'Overlap Study'!$DJ$270:$DJ$281,0)),0,1)</f>
        <v>0</v>
      </c>
      <c r="CJ56" s="99">
        <f>IF(ISNA(MATCH(CD56,'Overlap Study'!$CU$270:$CU$281,0)),0,1)</f>
        <v>0</v>
      </c>
      <c r="CK56" s="99">
        <f>IF(ISNA(MATCH(CD56,'Overlap Study'!$CG$270:$CG$281,0)),0,1)</f>
        <v>0</v>
      </c>
      <c r="CL56" s="97">
        <f>IF(ISNA(MATCH(CD56,'Overlap Study'!$BU$270:$BU$281,0)),0,1)</f>
        <v>0</v>
      </c>
      <c r="CM56" s="97">
        <f>IF(ISNA(MATCH(CD56,'Overlap Study'!$BJ$270:$BJ$281,0)),0,1)</f>
        <v>0</v>
      </c>
      <c r="CN56" s="97">
        <f>IF(ISNA(MATCH(CD56,'Overlap Study'!$AZ$270:$AZ$281,0)),0,1)</f>
        <v>0</v>
      </c>
      <c r="CO56" s="97">
        <f>IF(ISNA(MATCH(CD56,'Overlap Study'!$AT$270:$AT$281,0)),0,1)</f>
        <v>0</v>
      </c>
      <c r="CP56" s="97">
        <f>IF(ISNA(MATCH(CD56,'Overlap Study'!$AN$270:$AN$281,0)),0,1)</f>
        <v>0</v>
      </c>
      <c r="CQ56" s="106">
        <f>IF(ISNA(MATCH(CD56,'Overlap Study'!$AH$270:$AH$281,0)),0,1)</f>
        <v>0</v>
      </c>
      <c r="CR56" s="110">
        <f>IF(ISNA(MATCH($CD56,'Overlap Study'!$AB$270:$AB$281,0)),0,1)</f>
        <v>0</v>
      </c>
      <c r="CS56" s="97">
        <f>IF(ISNA(MATCH($CD56,'Overlap Study'!$V$270:$V$281,0)),0,1)</f>
        <v>0</v>
      </c>
      <c r="CT56" s="97">
        <f>IF(ISNA(MATCH($CD56,'Overlap Study'!$P$270:$P$281,0)),0,1)</f>
        <v>0</v>
      </c>
      <c r="CU56" s="97"/>
      <c r="CV56" s="106"/>
      <c r="CW56">
        <f t="shared" si="5"/>
        <v>6</v>
      </c>
      <c r="DJ56">
        <f>SUM(DJ2:DJ55)</f>
        <v>7</v>
      </c>
      <c r="DK56">
        <f>SUM(DK2:DK55)</f>
        <v>7</v>
      </c>
      <c r="DL56">
        <f>SUM(DL2:DL55)</f>
        <v>7</v>
      </c>
      <c r="DM56">
        <f>SUM(DM2:DM55)</f>
        <v>6</v>
      </c>
      <c r="DN56">
        <f>SUM(DN2:DN55)</f>
        <v>6</v>
      </c>
      <c r="DO56">
        <f>SUM(DO2:DO55)</f>
        <v>6</v>
      </c>
      <c r="DP56">
        <f>SUM(DP2:DP55)</f>
        <v>6</v>
      </c>
      <c r="DQ56">
        <f>SUM(DQ2:DQ55)</f>
        <v>6</v>
      </c>
      <c r="DR56">
        <f>SUM(DR2:DR55)</f>
        <v>6</v>
      </c>
      <c r="DS56">
        <f>SUM(DS2:DS55)</f>
        <v>6</v>
      </c>
      <c r="DT56">
        <f>SUM(DT2:DT55)</f>
        <v>6</v>
      </c>
      <c r="DU56">
        <f>SUM(DU2:DU55)</f>
        <v>6</v>
      </c>
      <c r="DV56">
        <f>SUM(DV2:DV55)</f>
        <v>2</v>
      </c>
      <c r="DW56">
        <f>SUM(DW2:DW55)</f>
        <v>3</v>
      </c>
      <c r="DX56">
        <f>SUM(DX2:DX55)</f>
        <v>2</v>
      </c>
      <c r="DY56">
        <f>SUM(DY2:DY55)</f>
        <v>0</v>
      </c>
      <c r="DZ56">
        <f>SUM(DZ2:DZ55)</f>
        <v>0</v>
      </c>
    </row>
    <row r="57" spans="1:130" ht="13" x14ac:dyDescent="0.3">
      <c r="L57" s="116">
        <f t="shared" si="2"/>
        <v>56</v>
      </c>
      <c r="M57">
        <f t="shared" si="1"/>
        <v>6</v>
      </c>
      <c r="N57" s="494">
        <v>1023</v>
      </c>
      <c r="O57" s="99">
        <f>SUM(P57:AA57)</f>
        <v>6</v>
      </c>
      <c r="P57" s="110">
        <f>IF(ISNA(MATCH(N57,'Overlap Study'!FF$62:FF$317,0)),0,1)</f>
        <v>1</v>
      </c>
      <c r="Q57" s="97">
        <f>IF(ISNA(MATCH(N57,'Overlap Study'!EO$62:EO$317,0)),0,1)</f>
        <v>1</v>
      </c>
      <c r="R57" s="97">
        <f>IF(ISNA(MATCH(N57,'Overlap Study'!DY$62:DY$174,0)),0,1)</f>
        <v>1</v>
      </c>
      <c r="S57" s="97">
        <f>IF(ISNA(MATCH(N57,'Overlap Study'!DJ$62:DJ$157,0)),0,1)</f>
        <v>0</v>
      </c>
      <c r="T57" s="99">
        <f>IF(ISNA(MATCH(N57,'Overlap Study'!CU$62:CU$157,0)),0,1)</f>
        <v>1</v>
      </c>
      <c r="U57" s="99">
        <f>IF(ISNA(MATCH(N57,'Overlap Study'!CG$62:CG$157,0)),0,1)</f>
        <v>1</v>
      </c>
      <c r="V57" s="97">
        <f>IF(ISNA(MATCH(N57,'Overlap Study'!BU$62:BU$157,0)),0,1)</f>
        <v>0</v>
      </c>
      <c r="W57" s="97">
        <f>IF(ISNA(MATCH(N57,'Overlap Study'!BJ$62:BJ$157,0)),0,1)</f>
        <v>0</v>
      </c>
      <c r="X57" s="97">
        <f>IF(ISNA(MATCH($N57,'Overlap Study'!AZ$62:AZ$157,0)),0,1)</f>
        <v>0</v>
      </c>
      <c r="Y57" s="97">
        <f>IF(ISNA(MATCH($N57,'Overlap Study'!AT$62:AT$157,0)),0,1)</f>
        <v>0</v>
      </c>
      <c r="Z57" s="97">
        <f>IF(ISNA(MATCH($N57,'Overlap Study'!AN$62:AN$157,0)),0,1)</f>
        <v>1</v>
      </c>
      <c r="AA57" s="97">
        <f>IF(ISNA(MATCH($N57,'Overlap Study'!AH$62:AH$157,0)),0,1)</f>
        <v>0</v>
      </c>
      <c r="AB57" s="110">
        <f>IF(ISNA(MATCH($N57,'Overlap Study'!AB$62:AB$157,0)),0,1)</f>
        <v>0</v>
      </c>
      <c r="AC57" s="97">
        <f>IF(ISNA(MATCH($N57,'Overlap Study'!V$62:V$157,0)),0,1)</f>
        <v>0</v>
      </c>
      <c r="AD57" s="97">
        <f>IF(ISNA(MATCH($N57,'Overlap Study'!P$62:P$157,0)),0,1)</f>
        <v>0</v>
      </c>
      <c r="AE57" s="97">
        <f>IF(ISNA(MATCH($N57,'Overlap Study'!H$53:H$132,0)),0,1)</f>
        <v>0</v>
      </c>
      <c r="AF57" s="106">
        <f>IF(ISNA(MATCH($N57,'Overlap Study'!B$53:B$100,0)),0,1)</f>
        <v>0</v>
      </c>
      <c r="AH57" s="97"/>
      <c r="AJ57" s="162">
        <v>103</v>
      </c>
      <c r="AK57" s="105">
        <f>SUM(AL57:AW57)</f>
        <v>3</v>
      </c>
      <c r="AL57" s="110">
        <f>IF(ISNA(MATCH($AJ57,'Overlap Study'!$FG$323:$FG$454,0)),0,1)</f>
        <v>0</v>
      </c>
      <c r="AM57" s="97">
        <f>IF(ISNA(MATCH($AJ57,'Overlap Study'!$EP$323:$EP$454,0)),0,1)</f>
        <v>0</v>
      </c>
      <c r="AN57" s="97">
        <f>IF(ISNA(MATCH($AJ57,'Overlap Study'!$DY$186:$DY$245,0)),0,1)</f>
        <v>0</v>
      </c>
      <c r="AO57" s="97">
        <f>IF(ISNA(MATCH($AJ57,'Overlap Study'!$DJ$186:$DJ$233,0)),0,1)</f>
        <v>0</v>
      </c>
      <c r="AP57" s="99">
        <f>IF(ISNA(MATCH($AJ57,'Overlap Study'!$CU$186:$CU$233,0)),0,1)</f>
        <v>0</v>
      </c>
      <c r="AQ57" s="99">
        <f>IF(ISNA(MATCH($AJ57,'Overlap Study'!$CG$186:$CG$233,0)),0,1)</f>
        <v>1</v>
      </c>
      <c r="AR57" s="97">
        <f>IF(ISNA(MATCH($AJ57,'Overlap Study'!$BU$186:$BU$233,0)),0,1)</f>
        <v>0</v>
      </c>
      <c r="AS57" s="97">
        <f>IF(ISNA(MATCH(AJ57,'Overlap Study'!BJ$186:BJ$233,0)),0,1)</f>
        <v>0</v>
      </c>
      <c r="AT57" s="97">
        <f>IF(ISNA(MATCH($AJ57,'Overlap Study'!AZ$186:AZ$233,0)),0,1)</f>
        <v>1</v>
      </c>
      <c r="AU57" s="97">
        <f>IF(ISNA(MATCH($AJ57,'Overlap Study'!AT$186:AT$233,0)),0,1)</f>
        <v>0</v>
      </c>
      <c r="AV57" s="97">
        <f>IF(ISNA(MATCH($AJ57,'Overlap Study'!AN$186:AN$233,0)),0,1)</f>
        <v>0</v>
      </c>
      <c r="AW57" s="106">
        <f>IF(ISNA(MATCH($AJ57,'Overlap Study'!AH$186:AH$233,0)),0,1)</f>
        <v>1</v>
      </c>
      <c r="AX57" s="97">
        <f>IF(ISNA(MATCH(AJ57,'Overlap Study'!$AB$186:$AB$233,0)),0,1)</f>
        <v>0</v>
      </c>
      <c r="AY57" s="97">
        <f>IF(ISNA(MATCH($AJ57,'Overlap Study'!$V$186:$V$233,0)),0,1)</f>
        <v>1</v>
      </c>
      <c r="AZ57" s="97">
        <f>IF(ISNA(MATCH($AJ57,'Overlap Study'!$P$186:$P$233,0)),0,1)</f>
        <v>0</v>
      </c>
      <c r="BA57" s="97"/>
      <c r="BB57" s="106"/>
      <c r="BD57" s="98"/>
      <c r="BF57" s="97"/>
      <c r="BG57" s="131">
        <v>1717</v>
      </c>
      <c r="BH57" s="459">
        <f>SUM(BI57:BT57)</f>
        <v>2</v>
      </c>
      <c r="BI57" s="110">
        <f>IF(ISNA(MATCH($BG57,'Overlap Study'!$FH$323:$FH$400,0)),0,1)</f>
        <v>0</v>
      </c>
      <c r="BJ57" s="97">
        <f>IF(ISNA(MATCH($BG57,'Overlap Study'!$EQ$323:$EQ$400,0)),0,1)</f>
        <v>0</v>
      </c>
      <c r="BK57" s="97">
        <f>IF(ISNA(MATCH($BG57,'Overlap Study'!$DZ$186:$DZ$240,0)),0,1)</f>
        <v>0</v>
      </c>
      <c r="BL57" s="97">
        <f>IF(ISNA(MATCH(BG57,'Overlap Study'!$DJ$240:$DJ$263,0)),0,1)</f>
        <v>0</v>
      </c>
      <c r="BM57" s="99">
        <f>IF(ISNA(MATCH(BG57,'Overlap Study'!$CU$240:$CU$263,0)),0,1)</f>
        <v>0</v>
      </c>
      <c r="BN57" s="99">
        <f>IF(ISNA(MATCH(BG57,'Overlap Study'!$CG$240:$CG$263,0)),0,1)</f>
        <v>0</v>
      </c>
      <c r="BO57" s="97">
        <f>IF(ISNA(MATCH(BG57,'Overlap Study'!$BU$240:$BU$263,0)),0,1)</f>
        <v>0</v>
      </c>
      <c r="BP57" s="97">
        <f>IF(ISNA(MATCH(BG57,'Overlap Study'!$BJ$240:$BJ$263,0)),0,1)</f>
        <v>1</v>
      </c>
      <c r="BQ57" s="97">
        <f>IF(ISNA(MATCH(BG57,'Overlap Study'!$AZ$240:$AZ$263,0)),0,1)</f>
        <v>1</v>
      </c>
      <c r="BR57" s="97">
        <f>IF(ISNA(MATCH(BG57,'Overlap Study'!$AT$240:$AT$263,0)),0,1)</f>
        <v>0</v>
      </c>
      <c r="BS57" s="97">
        <f>IF(ISNA(MATCH(BG57,'Overlap Study'!$AN$240:$AN$263,0)),0,1)</f>
        <v>0</v>
      </c>
      <c r="BT57" s="106">
        <f>IF(ISNA(MATCH(BG57,'Overlap Study'!$AH$240:$AH$263,0)),0,1)</f>
        <v>0</v>
      </c>
      <c r="BU57" s="110">
        <f>IF(ISNA(MATCH(BG57,'Overlap Study'!$AB$240:$AB$263,0)),0,1)</f>
        <v>0</v>
      </c>
      <c r="BV57" s="97">
        <f>IF(ISNA(MATCH(BG57,'Overlap Study'!$V$240:$V$263,0)),0,1)</f>
        <v>0</v>
      </c>
      <c r="BW57" s="97">
        <f>IF(ISNA(MATCH(BG57,'Overlap Study'!$P$240:$P$263,0)),0,1)</f>
        <v>0</v>
      </c>
      <c r="BX57" s="97"/>
      <c r="BY57" s="106"/>
      <c r="BZ57">
        <f>INDEX($N$2:$O$411,MATCH(BG57,$N$2:$N$411,0),2)</f>
        <v>8</v>
      </c>
      <c r="CA57" s="151"/>
      <c r="CD57" s="485">
        <v>451</v>
      </c>
      <c r="CE57" s="459">
        <f>SUM(CF57:CQ57)</f>
        <v>1</v>
      </c>
      <c r="CF57" s="97">
        <f>IF(ISNA(MATCH(CD57,'Overlap Study'!$FI$323:$FI$400,0)),0,1)</f>
        <v>0</v>
      </c>
      <c r="CG57" s="97">
        <f>IF(ISNA(MATCH(CD57,'Overlap Study'!$ER$323:$ER$400,0)),0,1)</f>
        <v>0</v>
      </c>
      <c r="CH57" s="97">
        <f>IF(ISNA(MATCH(CD57,'Overlap Study'!$EA$186:$EA$240,0)),0,1)</f>
        <v>0</v>
      </c>
      <c r="CI57" s="97">
        <f>IF(ISNA(MATCH(CD57,'Overlap Study'!$DJ$270:$DJ$281,0)),0,1)</f>
        <v>0</v>
      </c>
      <c r="CJ57" s="99">
        <f>IF(ISNA(MATCH(CD57,'Overlap Study'!$CU$270:$CU$281,0)),0,1)</f>
        <v>0</v>
      </c>
      <c r="CK57" s="99">
        <f>IF(ISNA(MATCH(CD57,'Overlap Study'!$CG$270:$CG$281,0)),0,1)</f>
        <v>0</v>
      </c>
      <c r="CL57" s="97">
        <f>IF(ISNA(MATCH(CD57,'Overlap Study'!$BU$270:$BU$281,0)),0,1)</f>
        <v>0</v>
      </c>
      <c r="CM57" s="97">
        <f>IF(ISNA(MATCH(CD57,'Overlap Study'!$BJ$270:$BJ$281,0)),0,1)</f>
        <v>0</v>
      </c>
      <c r="CN57" s="97">
        <f>IF(ISNA(MATCH(CD57,'Overlap Study'!$AZ$270:$AZ$281,0)),0,1)</f>
        <v>0</v>
      </c>
      <c r="CO57" s="97">
        <f>IF(ISNA(MATCH(CD57,'Overlap Study'!$AT$270:$AT$281,0)),0,1)</f>
        <v>0</v>
      </c>
      <c r="CP57" s="97">
        <f>IF(ISNA(MATCH(CD57,'Overlap Study'!$AN$270:$AN$281,0)),0,1)</f>
        <v>1</v>
      </c>
      <c r="CQ57" s="106">
        <f>IF(ISNA(MATCH(CD57,'Overlap Study'!$AH$270:$AH$281,0)),0,1)</f>
        <v>0</v>
      </c>
      <c r="CR57" s="110">
        <f>IF(ISNA(MATCH($CD57,'Overlap Study'!$AB$270:$AB$281,0)),0,1)</f>
        <v>0</v>
      </c>
      <c r="CS57" s="97">
        <f>IF(ISNA(MATCH($CD57,'Overlap Study'!$V$270:$V$281,0)),0,1)</f>
        <v>0</v>
      </c>
      <c r="CT57" s="97">
        <f>IF(ISNA(MATCH($CD57,'Overlap Study'!$P$270:$P$281,0)),0,1)</f>
        <v>0</v>
      </c>
      <c r="CU57" s="97"/>
      <c r="CV57" s="106"/>
      <c r="CW57">
        <f t="shared" si="5"/>
        <v>1</v>
      </c>
    </row>
    <row r="58" spans="1:130" ht="13" x14ac:dyDescent="0.3">
      <c r="L58" s="116">
        <f t="shared" si="2"/>
        <v>57</v>
      </c>
      <c r="M58">
        <f t="shared" si="1"/>
        <v>6</v>
      </c>
      <c r="N58" s="207">
        <v>1323</v>
      </c>
      <c r="O58" s="99">
        <f>SUM(P58:AA58)</f>
        <v>6</v>
      </c>
      <c r="P58" s="110">
        <f>IF(ISNA(MATCH(N58,'Overlap Study'!FF$62:FF$317,0)),0,1)</f>
        <v>1</v>
      </c>
      <c r="Q58" s="97">
        <f>IF(ISNA(MATCH(N58,'Overlap Study'!EO$62:EO$317,0)),0,1)</f>
        <v>1</v>
      </c>
      <c r="R58" s="97">
        <f>IF(ISNA(MATCH(N58,'Overlap Study'!DY$62:DY$174,0)),0,1)</f>
        <v>1</v>
      </c>
      <c r="S58" s="97">
        <f>IF(ISNA(MATCH(N58,'Overlap Study'!DJ$62:DJ$157,0)),0,1)</f>
        <v>1</v>
      </c>
      <c r="T58" s="99">
        <f>IF(ISNA(MATCH(N58,'Overlap Study'!CU$62:CU$157,0)),0,1)</f>
        <v>1</v>
      </c>
      <c r="U58" s="99">
        <f>IF(ISNA(MATCH(N58,'Overlap Study'!CG$62:CG$157,0)),0,1)</f>
        <v>0</v>
      </c>
      <c r="V58" s="97">
        <f>IF(ISNA(MATCH(N58,'Overlap Study'!BU$62:BU$157,0)),0,1)</f>
        <v>0</v>
      </c>
      <c r="W58" s="97">
        <f>IF(ISNA(MATCH(N58,'Overlap Study'!BJ$62:BJ$157,0)),0,1)</f>
        <v>0</v>
      </c>
      <c r="X58" s="97">
        <f>IF(ISNA(MATCH($N58,'Overlap Study'!AZ$62:AZ$157,0)),0,1)</f>
        <v>0</v>
      </c>
      <c r="Y58" s="97">
        <f>IF(ISNA(MATCH($N58,'Overlap Study'!AT$62:AT$157,0)),0,1)</f>
        <v>0</v>
      </c>
      <c r="Z58" s="97">
        <f>IF(ISNA(MATCH($N58,'Overlap Study'!AN$62:AN$157,0)),0,1)</f>
        <v>1</v>
      </c>
      <c r="AA58" s="97">
        <f>IF(ISNA(MATCH($N58,'Overlap Study'!AH$62:AH$157,0)),0,1)</f>
        <v>0</v>
      </c>
      <c r="AB58" s="110">
        <f>IF(ISNA(MATCH($N58,'Overlap Study'!AB$62:AB$157,0)),0,1)</f>
        <v>0</v>
      </c>
      <c r="AC58" s="97">
        <f>IF(ISNA(MATCH($N58,'Overlap Study'!V$62:V$157,0)),0,1)</f>
        <v>0</v>
      </c>
      <c r="AD58" s="97">
        <f>IF(ISNA(MATCH($N58,'Overlap Study'!P$62:P$157,0)),0,1)</f>
        <v>0</v>
      </c>
      <c r="AE58" s="97">
        <f>IF(ISNA(MATCH($N58,'Overlap Study'!H$53:H$132,0)),0,1)</f>
        <v>0</v>
      </c>
      <c r="AF58" s="106">
        <f>IF(ISNA(MATCH($N58,'Overlap Study'!B$53:B$100,0)),0,1)</f>
        <v>0</v>
      </c>
      <c r="AH58" s="97"/>
      <c r="AJ58" s="162">
        <v>121</v>
      </c>
      <c r="AK58" s="105">
        <f>SUM(AL58:AW58)</f>
        <v>3</v>
      </c>
      <c r="AL58" s="110">
        <f>IF(ISNA(MATCH($AJ58,'Overlap Study'!$FG$323:$FG$454,0)),0,1)</f>
        <v>0</v>
      </c>
      <c r="AM58" s="97">
        <f>IF(ISNA(MATCH($AJ58,'Overlap Study'!$EP$323:$EP$454,0)),0,1)</f>
        <v>0</v>
      </c>
      <c r="AN58" s="97">
        <f>IF(ISNA(MATCH($AJ58,'Overlap Study'!$DY$186:$DY$245,0)),0,1)</f>
        <v>0</v>
      </c>
      <c r="AO58" s="97">
        <f>IF(ISNA(MATCH($AJ58,'Overlap Study'!$DJ$186:$DJ$233,0)),0,1)</f>
        <v>0</v>
      </c>
      <c r="AP58" s="99">
        <f>IF(ISNA(MATCH($AJ58,'Overlap Study'!$CU$186:$CU$233,0)),0,1)</f>
        <v>0</v>
      </c>
      <c r="AQ58" s="99">
        <f>IF(ISNA(MATCH($AJ58,'Overlap Study'!$CG$186:$CG$233,0)),0,1)</f>
        <v>0</v>
      </c>
      <c r="AR58" s="97">
        <f>IF(ISNA(MATCH($AJ58,'Overlap Study'!$BU$186:$BU$233,0)),0,1)</f>
        <v>0</v>
      </c>
      <c r="AS58" s="97">
        <f>IF(ISNA(MATCH(AJ58,'Overlap Study'!BJ$186:BJ$233,0)),0,1)</f>
        <v>1</v>
      </c>
      <c r="AT58" s="97">
        <f>IF(ISNA(MATCH($AJ58,'Overlap Study'!AZ$186:AZ$233,0)),0,1)</f>
        <v>0</v>
      </c>
      <c r="AU58" s="97">
        <f>IF(ISNA(MATCH($AJ58,'Overlap Study'!AT$186:AT$233,0)),0,1)</f>
        <v>1</v>
      </c>
      <c r="AV58" s="97">
        <f>IF(ISNA(MATCH($AJ58,'Overlap Study'!AN$186:AN$233,0)),0,1)</f>
        <v>1</v>
      </c>
      <c r="AW58" s="106">
        <f>IF(ISNA(MATCH($AJ58,'Overlap Study'!AH$186:AH$233,0)),0,1)</f>
        <v>0</v>
      </c>
      <c r="AX58" s="97">
        <f>IF(ISNA(MATCH(AJ58,'Overlap Study'!$AB$186:$AB$233,0)),0,1)</f>
        <v>1</v>
      </c>
      <c r="AY58" s="97">
        <f>IF(ISNA(MATCH($AJ58,'Overlap Study'!$V$186:$V$233,0)),0,1)</f>
        <v>0</v>
      </c>
      <c r="AZ58" s="97">
        <f>IF(ISNA(MATCH($AJ58,'Overlap Study'!$P$186:$P$233,0)),0,1)</f>
        <v>1</v>
      </c>
      <c r="BA58" s="97"/>
      <c r="BB58" s="106"/>
      <c r="BD58" s="98"/>
      <c r="BF58" s="97"/>
      <c r="BG58" s="212">
        <v>1756</v>
      </c>
      <c r="BH58" s="459">
        <f>SUM(BI58:BT58)</f>
        <v>2</v>
      </c>
      <c r="BI58" s="110">
        <f>IF(ISNA(MATCH($BG58,'Overlap Study'!$FH$323:$FH$400,0)),0,1)</f>
        <v>1</v>
      </c>
      <c r="BJ58" s="97">
        <f>IF(ISNA(MATCH($BG58,'Overlap Study'!$EQ$323:$EQ$400,0)),0,1)</f>
        <v>1</v>
      </c>
      <c r="BK58" s="97">
        <f>IF(ISNA(MATCH($BG58,'Overlap Study'!$DZ$186:$DZ$240,0)),0,1)</f>
        <v>0</v>
      </c>
      <c r="BL58" s="97">
        <f>IF(ISNA(MATCH(BG58,'Overlap Study'!$DJ$240:$DJ$263,0)),0,1)</f>
        <v>0</v>
      </c>
      <c r="BM58" s="99">
        <f>IF(ISNA(MATCH(BG58,'Overlap Study'!$CU$240:$CU$263,0)),0,1)</f>
        <v>0</v>
      </c>
      <c r="BN58" s="99">
        <f>IF(ISNA(MATCH(BG58,'Overlap Study'!$CG$240:$CG$263,0)),0,1)</f>
        <v>0</v>
      </c>
      <c r="BO58" s="97">
        <f>IF(ISNA(MATCH(BG58,'Overlap Study'!$BU$240:$BU$263,0)),0,1)</f>
        <v>0</v>
      </c>
      <c r="BP58" s="97">
        <f>IF(ISNA(MATCH(BG58,'Overlap Study'!$BJ$240:$BJ$263,0)),0,1)</f>
        <v>0</v>
      </c>
      <c r="BQ58" s="97">
        <f>IF(ISNA(MATCH(BG58,'Overlap Study'!$AZ$240:$AZ$263,0)),0,1)</f>
        <v>0</v>
      </c>
      <c r="BR58" s="97">
        <f>IF(ISNA(MATCH(BG58,'Overlap Study'!$AT$240:$AT$263,0)),0,1)</f>
        <v>0</v>
      </c>
      <c r="BS58" s="97">
        <f>IF(ISNA(MATCH(BG58,'Overlap Study'!$AN$240:$AN$263,0)),0,1)</f>
        <v>0</v>
      </c>
      <c r="BT58" s="106">
        <f>IF(ISNA(MATCH(BG58,'Overlap Study'!$AH$240:$AH$263,0)),0,1)</f>
        <v>0</v>
      </c>
      <c r="BU58" s="110">
        <f>IF(ISNA(MATCH(BG58,'Overlap Study'!$AB$240:$AB$263,0)),0,1)</f>
        <v>0</v>
      </c>
      <c r="BV58" s="97">
        <f>IF(ISNA(MATCH(BG58,'Overlap Study'!$V$240:$V$263,0)),0,1)</f>
        <v>0</v>
      </c>
      <c r="BW58" s="97">
        <f>IF(ISNA(MATCH(BG58,'Overlap Study'!$P$240:$P$263,0)),0,1)</f>
        <v>0</v>
      </c>
      <c r="BX58" s="97"/>
      <c r="BY58" s="106"/>
      <c r="BZ58">
        <f>INDEX($N$2:$O$411,MATCH(BG58,$N$2:$N$411,0),2)</f>
        <v>5</v>
      </c>
      <c r="CA58" s="98"/>
      <c r="CD58" s="486">
        <v>492</v>
      </c>
      <c r="CE58" s="459">
        <f>SUM(CF58:CQ58)</f>
        <v>1</v>
      </c>
      <c r="CF58" s="97">
        <f>IF(ISNA(MATCH(CD58,'Overlap Study'!$FI$323:$FI$400,0)),0,1)</f>
        <v>0</v>
      </c>
      <c r="CG58" s="97">
        <f>IF(ISNA(MATCH(CD58,'Overlap Study'!$ER$323:$ER$400,0)),0,1)</f>
        <v>1</v>
      </c>
      <c r="CH58" s="97">
        <f>IF(ISNA(MATCH(CD58,'Overlap Study'!$EA$186:$EA$240,0)),0,1)</f>
        <v>0</v>
      </c>
      <c r="CI58" s="97">
        <f>IF(ISNA(MATCH(CD58,'Overlap Study'!$DJ$270:$DJ$281,0)),0,1)</f>
        <v>0</v>
      </c>
      <c r="CJ58" s="99">
        <f>IF(ISNA(MATCH(CD58,'Overlap Study'!$CU$270:$CU$281,0)),0,1)</f>
        <v>0</v>
      </c>
      <c r="CK58" s="99">
        <f>IF(ISNA(MATCH(CD58,'Overlap Study'!$CG$270:$CG$281,0)),0,1)</f>
        <v>0</v>
      </c>
      <c r="CL58" s="97">
        <f>IF(ISNA(MATCH(CD58,'Overlap Study'!$BU$270:$BU$281,0)),0,1)</f>
        <v>0</v>
      </c>
      <c r="CM58" s="97">
        <f>IF(ISNA(MATCH(CD58,'Overlap Study'!$BJ$270:$BJ$281,0)),0,1)</f>
        <v>0</v>
      </c>
      <c r="CN58" s="97">
        <f>IF(ISNA(MATCH(CD58,'Overlap Study'!$AZ$270:$AZ$281,0)),0,1)</f>
        <v>0</v>
      </c>
      <c r="CO58" s="97">
        <f>IF(ISNA(MATCH(CD58,'Overlap Study'!$AT$270:$AT$281,0)),0,1)</f>
        <v>0</v>
      </c>
      <c r="CP58" s="97">
        <f>IF(ISNA(MATCH(CD58,'Overlap Study'!$AN$270:$AN$281,0)),0,1)</f>
        <v>0</v>
      </c>
      <c r="CQ58" s="106">
        <f>IF(ISNA(MATCH(CD58,'Overlap Study'!$AH$270:$AH$281,0)),0,1)</f>
        <v>0</v>
      </c>
      <c r="CR58" s="110">
        <f>IF(ISNA(MATCH($CD58,'Overlap Study'!$AB$270:$AB$281,0)),0,1)</f>
        <v>0</v>
      </c>
      <c r="CS58" s="97">
        <f>IF(ISNA(MATCH($CD58,'Overlap Study'!$V$270:$V$281,0)),0,1)</f>
        <v>0</v>
      </c>
      <c r="CT58" s="97">
        <f>IF(ISNA(MATCH($CD58,'Overlap Study'!$P$270:$P$281,0)),0,1)</f>
        <v>0</v>
      </c>
      <c r="CU58" s="97"/>
      <c r="CV58" s="106"/>
      <c r="CW58">
        <f t="shared" si="5"/>
        <v>3</v>
      </c>
    </row>
    <row r="59" spans="1:130" ht="13" x14ac:dyDescent="0.3">
      <c r="A59" s="98"/>
      <c r="L59" s="116">
        <f t="shared" si="2"/>
        <v>58</v>
      </c>
      <c r="M59">
        <f t="shared" si="1"/>
        <v>6</v>
      </c>
      <c r="N59" s="207">
        <v>1477</v>
      </c>
      <c r="O59" s="99">
        <f>SUM(P59:AA59)</f>
        <v>6</v>
      </c>
      <c r="P59" s="110">
        <f>IF(ISNA(MATCH(N59,'Overlap Study'!FF$62:FF$317,0)),0,1)</f>
        <v>1</v>
      </c>
      <c r="Q59" s="97">
        <f>IF(ISNA(MATCH(N59,'Overlap Study'!EO$62:EO$317,0)),0,1)</f>
        <v>1</v>
      </c>
      <c r="R59" s="97">
        <f>IF(ISNA(MATCH(N59,'Overlap Study'!DY$62:DY$174,0)),0,1)</f>
        <v>1</v>
      </c>
      <c r="S59" s="97">
        <f>IF(ISNA(MATCH(N59,'Overlap Study'!DJ$62:DJ$157,0)),0,1)</f>
        <v>1</v>
      </c>
      <c r="T59" s="99">
        <f>IF(ISNA(MATCH(N59,'Overlap Study'!CU$62:CU$157,0)),0,1)</f>
        <v>1</v>
      </c>
      <c r="U59" s="99">
        <f>IF(ISNA(MATCH(N59,'Overlap Study'!CG$62:CG$157,0)),0,1)</f>
        <v>1</v>
      </c>
      <c r="V59" s="97">
        <f>IF(ISNA(MATCH(N59,'Overlap Study'!BU$62:BU$157,0)),0,1)</f>
        <v>0</v>
      </c>
      <c r="W59" s="97">
        <f>IF(ISNA(MATCH(N59,'Overlap Study'!BJ$62:BJ$157,0)),0,1)</f>
        <v>0</v>
      </c>
      <c r="X59" s="97">
        <f>IF(ISNA(MATCH($N59,'Overlap Study'!AZ$62:AZ$157,0)),0,1)</f>
        <v>0</v>
      </c>
      <c r="Y59" s="97">
        <f>IF(ISNA(MATCH($N59,'Overlap Study'!AT$62:AT$157,0)),0,1)</f>
        <v>0</v>
      </c>
      <c r="Z59" s="97">
        <f>IF(ISNA(MATCH($N59,'Overlap Study'!AN$62:AN$157,0)),0,1)</f>
        <v>0</v>
      </c>
      <c r="AA59" s="97">
        <f>IF(ISNA(MATCH($N59,'Overlap Study'!AH$62:AH$157,0)),0,1)</f>
        <v>0</v>
      </c>
      <c r="AB59" s="110">
        <f>IF(ISNA(MATCH($N59,'Overlap Study'!AB$62:AB$157,0)),0,1)</f>
        <v>0</v>
      </c>
      <c r="AC59" s="97">
        <f>IF(ISNA(MATCH($N59,'Overlap Study'!V$62:V$157,0)),0,1)</f>
        <v>0</v>
      </c>
      <c r="AD59" s="97">
        <f>IF(ISNA(MATCH($N59,'Overlap Study'!P$62:P$157,0)),0,1)</f>
        <v>0</v>
      </c>
      <c r="AE59" s="97">
        <f>IF(ISNA(MATCH($N59,'Overlap Study'!H$53:H$132,0)),0,1)</f>
        <v>0</v>
      </c>
      <c r="AF59" s="106">
        <f>IF(ISNA(MATCH($N59,'Overlap Study'!B$53:B$100,0)),0,1)</f>
        <v>0</v>
      </c>
      <c r="AH59" s="97"/>
      <c r="AJ59" s="162">
        <v>234</v>
      </c>
      <c r="AK59" s="105">
        <f>SUM(AL59:AW59)</f>
        <v>3</v>
      </c>
      <c r="AL59" s="110">
        <f>IF(ISNA(MATCH($AJ59,'Overlap Study'!$FG$323:$FG$454,0)),0,1)</f>
        <v>0</v>
      </c>
      <c r="AM59" s="97">
        <f>IF(ISNA(MATCH($AJ59,'Overlap Study'!$EP$323:$EP$454,0)),0,1)</f>
        <v>1</v>
      </c>
      <c r="AN59" s="97">
        <f>IF(ISNA(MATCH($AJ59,'Overlap Study'!$DY$186:$DY$245,0)),0,1)</f>
        <v>0</v>
      </c>
      <c r="AO59" s="97">
        <f>IF(ISNA(MATCH($AJ59,'Overlap Study'!$DJ$186:$DJ$233,0)),0,1)</f>
        <v>0</v>
      </c>
      <c r="AP59" s="99">
        <f>IF(ISNA(MATCH($AJ59,'Overlap Study'!$CU$186:$CU$233,0)),0,1)</f>
        <v>1</v>
      </c>
      <c r="AQ59" s="99">
        <f>IF(ISNA(MATCH($AJ59,'Overlap Study'!$CG$186:$CG$233,0)),0,1)</f>
        <v>0</v>
      </c>
      <c r="AR59" s="97">
        <f>IF(ISNA(MATCH($AJ59,'Overlap Study'!$BU$186:$BU$233,0)),0,1)</f>
        <v>0</v>
      </c>
      <c r="AS59" s="97">
        <f>IF(ISNA(MATCH(AJ59,'Overlap Study'!BJ$186:BJ$233,0)),0,1)</f>
        <v>1</v>
      </c>
      <c r="AT59" s="97">
        <f>IF(ISNA(MATCH($AJ59,'Overlap Study'!AZ$186:AZ$233,0)),0,1)</f>
        <v>0</v>
      </c>
      <c r="AU59" s="97">
        <f>IF(ISNA(MATCH($AJ59,'Overlap Study'!AT$186:AT$233,0)),0,1)</f>
        <v>0</v>
      </c>
      <c r="AV59" s="97">
        <f>IF(ISNA(MATCH($AJ59,'Overlap Study'!AN$186:AN$233,0)),0,1)</f>
        <v>0</v>
      </c>
      <c r="AW59" s="106">
        <f>IF(ISNA(MATCH($AJ59,'Overlap Study'!AH$186:AH$233,0)),0,1)</f>
        <v>0</v>
      </c>
      <c r="AX59" s="97">
        <f>IF(ISNA(MATCH(AJ59,'Overlap Study'!$AB$186:$AB$233,0)),0,1)</f>
        <v>0</v>
      </c>
      <c r="AY59" s="97">
        <f>IF(ISNA(MATCH($AJ59,'Overlap Study'!$V$186:$V$233,0)),0,1)</f>
        <v>0</v>
      </c>
      <c r="AZ59" s="97">
        <f>IF(ISNA(MATCH($AJ59,'Overlap Study'!$P$186:$P$233,0)),0,1)</f>
        <v>0</v>
      </c>
      <c r="BA59" s="97"/>
      <c r="BB59" s="106"/>
      <c r="BD59" s="151"/>
      <c r="BF59" s="97"/>
      <c r="BG59" s="131">
        <v>1902</v>
      </c>
      <c r="BH59" s="459">
        <f>SUM(BI59:BT59)</f>
        <v>2</v>
      </c>
      <c r="BI59" s="110">
        <f>IF(ISNA(MATCH($BG59,'Overlap Study'!$FH$323:$FH$400,0)),0,1)</f>
        <v>0</v>
      </c>
      <c r="BJ59" s="97">
        <f>IF(ISNA(MATCH($BG59,'Overlap Study'!$EQ$323:$EQ$400,0)),0,1)</f>
        <v>0</v>
      </c>
      <c r="BK59" s="97">
        <f>IF(ISNA(MATCH($BG59,'Overlap Study'!$DZ$186:$DZ$240,0)),0,1)</f>
        <v>0</v>
      </c>
      <c r="BL59" s="97">
        <f>IF(ISNA(MATCH(BG59,'Overlap Study'!$DJ$240:$DJ$263,0)),0,1)</f>
        <v>0</v>
      </c>
      <c r="BM59" s="99">
        <f>IF(ISNA(MATCH(BG59,'Overlap Study'!$CU$240:$CU$263,0)),0,1)</f>
        <v>0</v>
      </c>
      <c r="BN59" s="99">
        <f>IF(ISNA(MATCH(BG59,'Overlap Study'!$CG$240:$CG$263,0)),0,1)</f>
        <v>0</v>
      </c>
      <c r="BO59" s="97">
        <f>IF(ISNA(MATCH(BG59,'Overlap Study'!$BU$240:$BU$263,0)),0,1)</f>
        <v>0</v>
      </c>
      <c r="BP59" s="97">
        <f>IF(ISNA(MATCH(BG59,'Overlap Study'!$BJ$240:$BJ$263,0)),0,1)</f>
        <v>0</v>
      </c>
      <c r="BQ59" s="97">
        <f>IF(ISNA(MATCH(BG59,'Overlap Study'!$AZ$240:$AZ$263,0)),0,1)</f>
        <v>0</v>
      </c>
      <c r="BR59" s="97">
        <f>IF(ISNA(MATCH(BG59,'Overlap Study'!$AT$240:$AT$263,0)),0,1)</f>
        <v>1</v>
      </c>
      <c r="BS59" s="97">
        <f>IF(ISNA(MATCH(BG59,'Overlap Study'!$AN$240:$AN$263,0)),0,1)</f>
        <v>1</v>
      </c>
      <c r="BT59" s="106">
        <f>IF(ISNA(MATCH(BG59,'Overlap Study'!$AH$240:$AH$263,0)),0,1)</f>
        <v>0</v>
      </c>
      <c r="BU59" s="110">
        <f>IF(ISNA(MATCH(BG59,'Overlap Study'!$AB$240:$AB$263,0)),0,1)</f>
        <v>0</v>
      </c>
      <c r="BV59" s="97">
        <f>IF(ISNA(MATCH(BG59,'Overlap Study'!$V$240:$V$263,0)),0,1)</f>
        <v>0</v>
      </c>
      <c r="BW59" s="97">
        <f>IF(ISNA(MATCH(BG59,'Overlap Study'!$P$240:$P$263,0)),0,1)</f>
        <v>0</v>
      </c>
      <c r="BX59" s="97"/>
      <c r="BY59" s="106"/>
      <c r="BZ59">
        <f>INDEX($N$2:$O$411,MATCH(BG59,$N$2:$N$411,0),2)</f>
        <v>4</v>
      </c>
      <c r="CA59" s="98"/>
      <c r="CD59" s="485">
        <v>522</v>
      </c>
      <c r="CE59" s="459">
        <f>SUM(CF59:CQ59)</f>
        <v>1</v>
      </c>
      <c r="CF59" s="97">
        <f>IF(ISNA(MATCH(CD59,'Overlap Study'!$FI$323:$FI$400,0)),0,1)</f>
        <v>0</v>
      </c>
      <c r="CG59" s="97">
        <f>IF(ISNA(MATCH(CD59,'Overlap Study'!$ER$323:$ER$400,0)),0,1)</f>
        <v>0</v>
      </c>
      <c r="CH59" s="97">
        <f>IF(ISNA(MATCH(CD59,'Overlap Study'!$EA$186:$EA$240,0)),0,1)</f>
        <v>0</v>
      </c>
      <c r="CI59" s="97">
        <f>IF(ISNA(MATCH(CD59,'Overlap Study'!$DJ$270:$DJ$281,0)),0,1)</f>
        <v>0</v>
      </c>
      <c r="CJ59" s="99">
        <f>IF(ISNA(MATCH(CD59,'Overlap Study'!$CU$270:$CU$281,0)),0,1)</f>
        <v>0</v>
      </c>
      <c r="CK59" s="99">
        <f>IF(ISNA(MATCH(CD59,'Overlap Study'!$CG$270:$CG$281,0)),0,1)</f>
        <v>0</v>
      </c>
      <c r="CL59" s="97">
        <f>IF(ISNA(MATCH(CD59,'Overlap Study'!$BU$270:$BU$281,0)),0,1)</f>
        <v>0</v>
      </c>
      <c r="CM59" s="97">
        <f>IF(ISNA(MATCH(CD59,'Overlap Study'!$BJ$270:$BJ$281,0)),0,1)</f>
        <v>0</v>
      </c>
      <c r="CN59" s="97">
        <f>IF(ISNA(MATCH(CD59,'Overlap Study'!$AZ$270:$AZ$281,0)),0,1)</f>
        <v>0</v>
      </c>
      <c r="CO59" s="97">
        <f>IF(ISNA(MATCH(CD59,'Overlap Study'!$AT$270:$AT$281,0)),0,1)</f>
        <v>0</v>
      </c>
      <c r="CP59" s="97">
        <f>IF(ISNA(MATCH(CD59,'Overlap Study'!$AN$270:$AN$281,0)),0,1)</f>
        <v>1</v>
      </c>
      <c r="CQ59" s="106">
        <f>IF(ISNA(MATCH(CD59,'Overlap Study'!$AH$270:$AH$281,0)),0,1)</f>
        <v>0</v>
      </c>
      <c r="CR59" s="110">
        <f>IF(ISNA(MATCH($CD59,'Overlap Study'!$AB$270:$AB$281,0)),0,1)</f>
        <v>0</v>
      </c>
      <c r="CS59" s="97">
        <f>IF(ISNA(MATCH($CD59,'Overlap Study'!$V$270:$V$281,0)),0,1)</f>
        <v>0</v>
      </c>
      <c r="CT59" s="97">
        <f>IF(ISNA(MATCH($CD59,'Overlap Study'!$P$270:$P$281,0)),0,1)</f>
        <v>0</v>
      </c>
      <c r="CU59" s="97"/>
      <c r="CV59" s="106"/>
      <c r="CW59">
        <f t="shared" si="5"/>
        <v>1</v>
      </c>
    </row>
    <row r="60" spans="1:130" ht="13" x14ac:dyDescent="0.3">
      <c r="A60" s="98"/>
      <c r="L60" s="116">
        <f t="shared" si="2"/>
        <v>59</v>
      </c>
      <c r="M60">
        <f t="shared" si="1"/>
        <v>6</v>
      </c>
      <c r="N60" s="207">
        <v>1503</v>
      </c>
      <c r="O60" s="99">
        <f>SUM(P60:AA60)</f>
        <v>6</v>
      </c>
      <c r="P60" s="110">
        <f>IF(ISNA(MATCH(N60,'Overlap Study'!FF$62:FF$317,0)),0,1)</f>
        <v>0</v>
      </c>
      <c r="Q60" s="97">
        <f>IF(ISNA(MATCH(N60,'Overlap Study'!EO$62:EO$317,0)),0,1)</f>
        <v>0</v>
      </c>
      <c r="R60" s="97">
        <f>IF(ISNA(MATCH(N60,'Overlap Study'!DY$62:DY$174,0)),0,1)</f>
        <v>0</v>
      </c>
      <c r="S60" s="97">
        <f>IF(ISNA(MATCH(N60,'Overlap Study'!DJ$62:DJ$157,0)),0,1)</f>
        <v>0</v>
      </c>
      <c r="T60" s="99">
        <f>IF(ISNA(MATCH(N60,'Overlap Study'!CU$62:CU$157,0)),0,1)</f>
        <v>0</v>
      </c>
      <c r="U60" s="99">
        <f>IF(ISNA(MATCH(N60,'Overlap Study'!CG$62:CG$157,0)),0,1)</f>
        <v>1</v>
      </c>
      <c r="V60" s="97">
        <f>IF(ISNA(MATCH(N60,'Overlap Study'!BU$62:BU$157,0)),0,1)</f>
        <v>0</v>
      </c>
      <c r="W60" s="97">
        <f>IF(ISNA(MATCH(N60,'Overlap Study'!BJ$62:BJ$157,0)),0,1)</f>
        <v>1</v>
      </c>
      <c r="X60" s="97">
        <f>IF(ISNA(MATCH($N60,'Overlap Study'!AZ$62:AZ$157,0)),0,1)</f>
        <v>1</v>
      </c>
      <c r="Y60" s="97">
        <f>IF(ISNA(MATCH($N60,'Overlap Study'!AT$62:AT$157,0)),0,1)</f>
        <v>1</v>
      </c>
      <c r="Z60" s="97">
        <f>IF(ISNA(MATCH($N60,'Overlap Study'!AN$62:AN$157,0)),0,1)</f>
        <v>1</v>
      </c>
      <c r="AA60" s="97">
        <f>IF(ISNA(MATCH($N60,'Overlap Study'!AH$62:AH$157,0)),0,1)</f>
        <v>1</v>
      </c>
      <c r="AB60" s="110">
        <f>IF(ISNA(MATCH($N60,'Overlap Study'!AB$62:AB$157,0)),0,1)</f>
        <v>0</v>
      </c>
      <c r="AC60" s="97">
        <f>IF(ISNA(MATCH($N60,'Overlap Study'!V$62:V$157,0)),0,1)</f>
        <v>0</v>
      </c>
      <c r="AD60" s="97">
        <f>IF(ISNA(MATCH($N60,'Overlap Study'!P$62:P$157,0)),0,1)</f>
        <v>0</v>
      </c>
      <c r="AE60" s="97">
        <f>IF(ISNA(MATCH($N60,'Overlap Study'!H$53:H$132,0)),0,1)</f>
        <v>0</v>
      </c>
      <c r="AF60" s="106">
        <f>IF(ISNA(MATCH($N60,'Overlap Study'!B$53:B$100,0)),0,1)</f>
        <v>0</v>
      </c>
      <c r="AH60" s="97"/>
      <c r="AJ60" s="162">
        <v>294</v>
      </c>
      <c r="AK60" s="105">
        <f>SUM(AL60:AW60)</f>
        <v>3</v>
      </c>
      <c r="AL60" s="110">
        <f>IF(ISNA(MATCH($AJ60,'Overlap Study'!$FG$323:$FG$454,0)),0,1)</f>
        <v>1</v>
      </c>
      <c r="AM60" s="97">
        <f>IF(ISNA(MATCH($AJ60,'Overlap Study'!$EP$323:$EP$454,0)),0,1)</f>
        <v>0</v>
      </c>
      <c r="AN60" s="97">
        <f>IF(ISNA(MATCH($AJ60,'Overlap Study'!$DY$186:$DY$245,0)),0,1)</f>
        <v>0</v>
      </c>
      <c r="AO60" s="97">
        <f>IF(ISNA(MATCH($AJ60,'Overlap Study'!$DJ$186:$DJ$233,0)),0,1)</f>
        <v>0</v>
      </c>
      <c r="AP60" s="99">
        <f>IF(ISNA(MATCH($AJ60,'Overlap Study'!$CU$186:$CU$233,0)),0,1)</f>
        <v>0</v>
      </c>
      <c r="AQ60" s="99">
        <f>IF(ISNA(MATCH($AJ60,'Overlap Study'!$CG$186:$CG$233,0)),0,1)</f>
        <v>1</v>
      </c>
      <c r="AR60" s="97">
        <f>IF(ISNA(MATCH($AJ60,'Overlap Study'!$BU$186:$BU$233,0)),0,1)</f>
        <v>1</v>
      </c>
      <c r="AS60" s="97">
        <f>IF(ISNA(MATCH(AJ60,'Overlap Study'!BJ$186:BJ$233,0)),0,1)</f>
        <v>0</v>
      </c>
      <c r="AT60" s="97">
        <f>IF(ISNA(MATCH($AJ60,'Overlap Study'!AZ$186:AZ$233,0)),0,1)</f>
        <v>0</v>
      </c>
      <c r="AU60" s="97">
        <f>IF(ISNA(MATCH($AJ60,'Overlap Study'!AT$186:AT$233,0)),0,1)</f>
        <v>0</v>
      </c>
      <c r="AV60" s="97">
        <f>IF(ISNA(MATCH($AJ60,'Overlap Study'!AN$186:AN$233,0)),0,1)</f>
        <v>0</v>
      </c>
      <c r="AW60" s="106">
        <f>IF(ISNA(MATCH($AJ60,'Overlap Study'!AH$186:AH$233,0)),0,1)</f>
        <v>0</v>
      </c>
      <c r="AX60" s="97">
        <f>IF(ISNA(MATCH(AJ60,'Overlap Study'!$AB$186:$AB$233,0)),0,1)</f>
        <v>0</v>
      </c>
      <c r="AY60" s="97">
        <f>IF(ISNA(MATCH($AJ60,'Overlap Study'!$V$186:$V$233,0)),0,1)</f>
        <v>0</v>
      </c>
      <c r="AZ60" s="97">
        <f>IF(ISNA(MATCH($AJ60,'Overlap Study'!$P$186:$P$233,0)),0,1)</f>
        <v>0</v>
      </c>
      <c r="BA60" s="97"/>
      <c r="BB60" s="106"/>
      <c r="BD60" s="151"/>
      <c r="BF60" s="97"/>
      <c r="BG60" s="131">
        <v>1918</v>
      </c>
      <c r="BH60" s="459">
        <f>SUM(BI60:BT60)</f>
        <v>2</v>
      </c>
      <c r="BI60" s="110">
        <f>IF(ISNA(MATCH($BG60,'Overlap Study'!$FH$323:$FH$400,0)),0,1)</f>
        <v>0</v>
      </c>
      <c r="BJ60" s="97">
        <f>IF(ISNA(MATCH($BG60,'Overlap Study'!$EQ$323:$EQ$400,0)),0,1)</f>
        <v>0</v>
      </c>
      <c r="BK60" s="97">
        <f>IF(ISNA(MATCH($BG60,'Overlap Study'!$DZ$186:$DZ$240,0)),0,1)</f>
        <v>0</v>
      </c>
      <c r="BL60" s="97">
        <f>IF(ISNA(MATCH(BG60,'Overlap Study'!$DJ$240:$DJ$263,0)),0,1)</f>
        <v>1</v>
      </c>
      <c r="BM60" s="99">
        <f>IF(ISNA(MATCH(BG60,'Overlap Study'!$CU$240:$CU$263,0)),0,1)</f>
        <v>0</v>
      </c>
      <c r="BN60" s="99">
        <f>IF(ISNA(MATCH(BG60,'Overlap Study'!$CG$240:$CG$263,0)),0,1)</f>
        <v>0</v>
      </c>
      <c r="BO60" s="97">
        <f>IF(ISNA(MATCH(BG60,'Overlap Study'!$BU$240:$BU$263,0)),0,1)</f>
        <v>0</v>
      </c>
      <c r="BP60" s="97">
        <f>IF(ISNA(MATCH(BG60,'Overlap Study'!$BJ$240:$BJ$263,0)),0,1)</f>
        <v>1</v>
      </c>
      <c r="BQ60" s="97">
        <f>IF(ISNA(MATCH(BG60,'Overlap Study'!$AZ$240:$AZ$263,0)),0,1)</f>
        <v>0</v>
      </c>
      <c r="BR60" s="97">
        <f>IF(ISNA(MATCH(BG60,'Overlap Study'!$AT$240:$AT$263,0)),0,1)</f>
        <v>0</v>
      </c>
      <c r="BS60" s="97">
        <f>IF(ISNA(MATCH(BG60,'Overlap Study'!$AN$240:$AN$263,0)),0,1)</f>
        <v>0</v>
      </c>
      <c r="BT60" s="106">
        <f>IF(ISNA(MATCH(BG60,'Overlap Study'!$AH$240:$AH$263,0)),0,1)</f>
        <v>0</v>
      </c>
      <c r="BU60" s="110">
        <f>IF(ISNA(MATCH(BG60,'Overlap Study'!$AB$240:$AB$263,0)),0,1)</f>
        <v>0</v>
      </c>
      <c r="BV60" s="97">
        <f>IF(ISNA(MATCH(BG60,'Overlap Study'!$V$240:$V$263,0)),0,1)</f>
        <v>0</v>
      </c>
      <c r="BW60" s="97">
        <f>IF(ISNA(MATCH(BG60,'Overlap Study'!$P$240:$P$263,0)),0,1)</f>
        <v>0</v>
      </c>
      <c r="BX60" s="97"/>
      <c r="BY60" s="106"/>
      <c r="BZ60">
        <f>INDEX($N$2:$O$411,MATCH(BG60,$N$2:$N$411,0),2)</f>
        <v>8</v>
      </c>
      <c r="CA60" s="98"/>
      <c r="CD60" s="485">
        <v>548</v>
      </c>
      <c r="CE60" s="459">
        <f>SUM(CF60:CQ60)</f>
        <v>1</v>
      </c>
      <c r="CF60" s="97">
        <f>IF(ISNA(MATCH(CD60,'Overlap Study'!$FI$323:$FI$400,0)),0,1)</f>
        <v>0</v>
      </c>
      <c r="CG60" s="97">
        <f>IF(ISNA(MATCH(CD60,'Overlap Study'!$ER$323:$ER$400,0)),0,1)</f>
        <v>0</v>
      </c>
      <c r="CH60" s="97">
        <f>IF(ISNA(MATCH(CD60,'Overlap Study'!$EA$186:$EA$240,0)),0,1)</f>
        <v>0</v>
      </c>
      <c r="CI60" s="97">
        <f>IF(ISNA(MATCH(CD60,'Overlap Study'!$DJ$270:$DJ$281,0)),0,1)</f>
        <v>0</v>
      </c>
      <c r="CJ60" s="99">
        <f>IF(ISNA(MATCH(CD60,'Overlap Study'!$CU$270:$CU$281,0)),0,1)</f>
        <v>1</v>
      </c>
      <c r="CK60" s="99">
        <f>IF(ISNA(MATCH(CD60,'Overlap Study'!$CG$270:$CG$281,0)),0,1)</f>
        <v>0</v>
      </c>
      <c r="CL60" s="97">
        <f>IF(ISNA(MATCH(CD60,'Overlap Study'!$BU$270:$BU$281,0)),0,1)</f>
        <v>0</v>
      </c>
      <c r="CM60" s="97">
        <f>IF(ISNA(MATCH(CD60,'Overlap Study'!$BJ$270:$BJ$281,0)),0,1)</f>
        <v>0</v>
      </c>
      <c r="CN60" s="97">
        <f>IF(ISNA(MATCH(CD60,'Overlap Study'!$AZ$270:$AZ$281,0)),0,1)</f>
        <v>0</v>
      </c>
      <c r="CO60" s="97">
        <f>IF(ISNA(MATCH(CD60,'Overlap Study'!$AT$270:$AT$281,0)),0,1)</f>
        <v>0</v>
      </c>
      <c r="CP60" s="97">
        <f>IF(ISNA(MATCH(CD60,'Overlap Study'!$AN$270:$AN$281,0)),0,1)</f>
        <v>0</v>
      </c>
      <c r="CQ60" s="106">
        <f>IF(ISNA(MATCH(CD60,'Overlap Study'!$AH$270:$AH$281,0)),0,1)</f>
        <v>0</v>
      </c>
      <c r="CR60" s="110">
        <f>IF(ISNA(MATCH($CD60,'Overlap Study'!$AB$270:$AB$281,0)),0,1)</f>
        <v>0</v>
      </c>
      <c r="CS60" s="97">
        <f>IF(ISNA(MATCH($CD60,'Overlap Study'!$V$270:$V$281,0)),0,1)</f>
        <v>0</v>
      </c>
      <c r="CT60" s="97">
        <f>IF(ISNA(MATCH($CD60,'Overlap Study'!$P$270:$P$281,0)),0,1)</f>
        <v>0</v>
      </c>
      <c r="CU60" s="97"/>
      <c r="CV60" s="106"/>
      <c r="CW60">
        <f t="shared" si="5"/>
        <v>6</v>
      </c>
    </row>
    <row r="61" spans="1:130" ht="13" x14ac:dyDescent="0.3">
      <c r="A61" s="98"/>
      <c r="L61" s="116">
        <f t="shared" si="2"/>
        <v>60</v>
      </c>
      <c r="M61">
        <f t="shared" si="1"/>
        <v>6</v>
      </c>
      <c r="N61" s="487">
        <v>1676</v>
      </c>
      <c r="O61" s="99">
        <f>SUM(P61:AA61)</f>
        <v>6</v>
      </c>
      <c r="P61" s="110">
        <f>IF(ISNA(MATCH(N61,'Overlap Study'!FF$62:FF$317,0)),0,1)</f>
        <v>1</v>
      </c>
      <c r="Q61" s="97">
        <f>IF(ISNA(MATCH(N61,'Overlap Study'!EO$62:EO$317,0)),0,1)</f>
        <v>1</v>
      </c>
      <c r="R61" s="97">
        <f>IF(ISNA(MATCH(N61,'Overlap Study'!DY$62:DY$174,0)),0,1)</f>
        <v>0</v>
      </c>
      <c r="S61" s="97">
        <f>IF(ISNA(MATCH(N61,'Overlap Study'!DJ$62:DJ$157,0)),0,1)</f>
        <v>1</v>
      </c>
      <c r="T61" s="99">
        <f>IF(ISNA(MATCH(N61,'Overlap Study'!CU$62:CU$157,0)),0,1)</f>
        <v>1</v>
      </c>
      <c r="U61" s="99">
        <f>IF(ISNA(MATCH(N61,'Overlap Study'!CG$62:CG$157,0)),0,1)</f>
        <v>1</v>
      </c>
      <c r="V61" s="97">
        <f>IF(ISNA(MATCH(N61,'Overlap Study'!BU$62:BU$157,0)),0,1)</f>
        <v>1</v>
      </c>
      <c r="W61" s="97">
        <f>IF(ISNA(MATCH(N61,'Overlap Study'!BJ$62:BJ$157,0)),0,1)</f>
        <v>0</v>
      </c>
      <c r="X61" s="97">
        <f>IF(ISNA(MATCH($N61,'Overlap Study'!AZ$62:AZ$157,0)),0,1)</f>
        <v>0</v>
      </c>
      <c r="Y61" s="97">
        <f>IF(ISNA(MATCH($N61,'Overlap Study'!AT$62:AT$157,0)),0,1)</f>
        <v>0</v>
      </c>
      <c r="Z61" s="97">
        <f>IF(ISNA(MATCH($N61,'Overlap Study'!AN$62:AN$157,0)),0,1)</f>
        <v>0</v>
      </c>
      <c r="AA61" s="97">
        <f>IF(ISNA(MATCH($N61,'Overlap Study'!AH$62:AH$157,0)),0,1)</f>
        <v>0</v>
      </c>
      <c r="AB61" s="110">
        <f>IF(ISNA(MATCH($N61,'Overlap Study'!AB$62:AB$157,0)),0,1)</f>
        <v>0</v>
      </c>
      <c r="AC61" s="97">
        <f>IF(ISNA(MATCH($N61,'Overlap Study'!V$62:V$157,0)),0,1)</f>
        <v>0</v>
      </c>
      <c r="AD61" s="97">
        <f>IF(ISNA(MATCH($N61,'Overlap Study'!P$62:P$157,0)),0,1)</f>
        <v>0</v>
      </c>
      <c r="AE61" s="97">
        <f>IF(ISNA(MATCH($N61,'Overlap Study'!H$53:H$132,0)),0,1)</f>
        <v>0</v>
      </c>
      <c r="AF61" s="106">
        <f>IF(ISNA(MATCH($N61,'Overlap Study'!B$53:B$100,0)),0,1)</f>
        <v>0</v>
      </c>
      <c r="AH61" s="97"/>
      <c r="AJ61" s="162">
        <v>343</v>
      </c>
      <c r="AK61" s="105">
        <f>SUM(AL61:AW61)</f>
        <v>3</v>
      </c>
      <c r="AL61" s="110">
        <f>IF(ISNA(MATCH($AJ61,'Overlap Study'!$FG$323:$FG$454,0)),0,1)</f>
        <v>0</v>
      </c>
      <c r="AM61" s="97">
        <f>IF(ISNA(MATCH($AJ61,'Overlap Study'!$EP$323:$EP$454,0)),0,1)</f>
        <v>0</v>
      </c>
      <c r="AN61" s="97">
        <f>IF(ISNA(MATCH($AJ61,'Overlap Study'!$DY$186:$DY$245,0)),0,1)</f>
        <v>0</v>
      </c>
      <c r="AO61" s="97">
        <f>IF(ISNA(MATCH($AJ61,'Overlap Study'!$DJ$186:$DJ$233,0)),0,1)</f>
        <v>0</v>
      </c>
      <c r="AP61" s="99">
        <f>IF(ISNA(MATCH($AJ61,'Overlap Study'!$CU$186:$CU$233,0)),0,1)</f>
        <v>0</v>
      </c>
      <c r="AQ61" s="99">
        <f>IF(ISNA(MATCH($AJ61,'Overlap Study'!$CG$186:$CG$233,0)),0,1)</f>
        <v>0</v>
      </c>
      <c r="AR61" s="97">
        <f>IF(ISNA(MATCH($AJ61,'Overlap Study'!$BU$186:$BU$233,0)),0,1)</f>
        <v>1</v>
      </c>
      <c r="AS61" s="97">
        <f>IF(ISNA(MATCH(AJ61,'Overlap Study'!BJ$186:BJ$233,0)),0,1)</f>
        <v>1</v>
      </c>
      <c r="AT61" s="97">
        <f>IF(ISNA(MATCH($AJ61,'Overlap Study'!AZ$186:AZ$233,0)),0,1)</f>
        <v>0</v>
      </c>
      <c r="AU61" s="97">
        <f>IF(ISNA(MATCH($AJ61,'Overlap Study'!AT$186:AT$233,0)),0,1)</f>
        <v>0</v>
      </c>
      <c r="AV61" s="97">
        <f>IF(ISNA(MATCH($AJ61,'Overlap Study'!AN$186:AN$233,0)),0,1)</f>
        <v>0</v>
      </c>
      <c r="AW61" s="106">
        <f>IF(ISNA(MATCH($AJ61,'Overlap Study'!AH$186:AH$233,0)),0,1)</f>
        <v>1</v>
      </c>
      <c r="AX61" s="97">
        <f>IF(ISNA(MATCH(AJ61,'Overlap Study'!$AB$186:$AB$233,0)),0,1)</f>
        <v>0</v>
      </c>
      <c r="AY61" s="97">
        <f>IF(ISNA(MATCH($AJ61,'Overlap Study'!$V$186:$V$233,0)),0,1)</f>
        <v>1</v>
      </c>
      <c r="AZ61" s="97">
        <f>IF(ISNA(MATCH($AJ61,'Overlap Study'!$P$186:$P$233,0)),0,1)</f>
        <v>1</v>
      </c>
      <c r="BA61" s="97"/>
      <c r="BB61" s="106"/>
      <c r="BD61" s="98"/>
      <c r="BF61" s="97"/>
      <c r="BG61" s="131">
        <v>2016</v>
      </c>
      <c r="BH61" s="459">
        <f>SUM(BI61:BT61)</f>
        <v>2</v>
      </c>
      <c r="BI61" s="110">
        <f>IF(ISNA(MATCH($BG61,'Overlap Study'!$FH$323:$FH$400,0)),0,1)</f>
        <v>0</v>
      </c>
      <c r="BJ61" s="97">
        <f>IF(ISNA(MATCH($BG61,'Overlap Study'!$EQ$323:$EQ$400,0)),0,1)</f>
        <v>0</v>
      </c>
      <c r="BK61" s="97">
        <f>IF(ISNA(MATCH($BG61,'Overlap Study'!$DZ$186:$DZ$240,0)),0,1)</f>
        <v>0</v>
      </c>
      <c r="BL61" s="97">
        <f>IF(ISNA(MATCH(BG61,'Overlap Study'!$DJ$240:$DJ$263,0)),0,1)</f>
        <v>0</v>
      </c>
      <c r="BM61" s="99">
        <f>IF(ISNA(MATCH(BG61,'Overlap Study'!$CU$240:$CU$263,0)),0,1)</f>
        <v>0</v>
      </c>
      <c r="BN61" s="99">
        <f>IF(ISNA(MATCH(BG61,'Overlap Study'!$CG$240:$CG$263,0)),0,1)</f>
        <v>1</v>
      </c>
      <c r="BO61" s="97">
        <f>IF(ISNA(MATCH(BG61,'Overlap Study'!$BU$240:$BU$263,0)),0,1)</f>
        <v>0</v>
      </c>
      <c r="BP61" s="97">
        <f>IF(ISNA(MATCH(BG61,'Overlap Study'!$BJ$240:$BJ$263,0)),0,1)</f>
        <v>0</v>
      </c>
      <c r="BQ61" s="97">
        <f>IF(ISNA(MATCH(BG61,'Overlap Study'!$AZ$240:$AZ$263,0)),0,1)</f>
        <v>1</v>
      </c>
      <c r="BR61" s="97">
        <f>IF(ISNA(MATCH(BG61,'Overlap Study'!$AT$240:$AT$263,0)),0,1)</f>
        <v>0</v>
      </c>
      <c r="BS61" s="97">
        <f>IF(ISNA(MATCH(BG61,'Overlap Study'!$AN$240:$AN$263,0)),0,1)</f>
        <v>0</v>
      </c>
      <c r="BT61" s="106">
        <f>IF(ISNA(MATCH(BG61,'Overlap Study'!$AH$240:$AH$263,0)),0,1)</f>
        <v>0</v>
      </c>
      <c r="BU61" s="110">
        <f>IF(ISNA(MATCH(BG61,'Overlap Study'!$AB$240:$AB$263,0)),0,1)</f>
        <v>0</v>
      </c>
      <c r="BV61" s="97">
        <f>IF(ISNA(MATCH(BG61,'Overlap Study'!$V$240:$V$263,0)),0,1)</f>
        <v>0</v>
      </c>
      <c r="BW61" s="97">
        <f>IF(ISNA(MATCH(BG61,'Overlap Study'!$P$240:$P$263,0)),0,1)</f>
        <v>0</v>
      </c>
      <c r="BX61" s="97"/>
      <c r="BY61" s="106"/>
      <c r="BZ61">
        <f>INDEX($N$2:$O$411,MATCH(BG61,$N$2:$N$411,0),2)</f>
        <v>5</v>
      </c>
      <c r="CA61" s="151"/>
      <c r="CD61" s="486">
        <v>610</v>
      </c>
      <c r="CE61" s="459">
        <f>SUM(CF61:CQ61)</f>
        <v>1</v>
      </c>
      <c r="CF61" s="97">
        <f>IF(ISNA(MATCH(CD61,'Overlap Study'!$FI$323:$FI$400,0)),0,1)</f>
        <v>0</v>
      </c>
      <c r="CG61" s="97">
        <f>IF(ISNA(MATCH(CD61,'Overlap Study'!$ER$323:$ER$400,0)),0,1)</f>
        <v>0</v>
      </c>
      <c r="CH61" s="97">
        <f>IF(ISNA(MATCH(CD61,'Overlap Study'!$EA$186:$EA$240,0)),0,1)</f>
        <v>0</v>
      </c>
      <c r="CI61" s="97">
        <f>IF(ISNA(MATCH(CD61,'Overlap Study'!$DJ$270:$DJ$281,0)),0,1)</f>
        <v>1</v>
      </c>
      <c r="CJ61" s="99">
        <f>IF(ISNA(MATCH(CD61,'Overlap Study'!$CU$270:$CU$281,0)),0,1)</f>
        <v>0</v>
      </c>
      <c r="CK61" s="99">
        <f>IF(ISNA(MATCH(CD61,'Overlap Study'!$CG$270:$CG$281,0)),0,1)</f>
        <v>0</v>
      </c>
      <c r="CL61" s="97">
        <f>IF(ISNA(MATCH(CD61,'Overlap Study'!$BU$270:$BU$281,0)),0,1)</f>
        <v>0</v>
      </c>
      <c r="CM61" s="97">
        <f>IF(ISNA(MATCH(CD61,'Overlap Study'!$BJ$270:$BJ$281,0)),0,1)</f>
        <v>0</v>
      </c>
      <c r="CN61" s="97">
        <f>IF(ISNA(MATCH(CD61,'Overlap Study'!$AZ$270:$AZ$281,0)),0,1)</f>
        <v>0</v>
      </c>
      <c r="CO61" s="97">
        <f>IF(ISNA(MATCH(CD61,'Overlap Study'!$AT$270:$AT$281,0)),0,1)</f>
        <v>0</v>
      </c>
      <c r="CP61" s="97">
        <f>IF(ISNA(MATCH(CD61,'Overlap Study'!$AN$270:$AN$281,0)),0,1)</f>
        <v>0</v>
      </c>
      <c r="CQ61" s="106">
        <f>IF(ISNA(MATCH(CD61,'Overlap Study'!$AH$270:$AH$281,0)),0,1)</f>
        <v>0</v>
      </c>
      <c r="CR61" s="110">
        <f>IF(ISNA(MATCH($CD61,'Overlap Study'!$AB$270:$AB$281,0)),0,1)</f>
        <v>0</v>
      </c>
      <c r="CS61" s="97">
        <f>IF(ISNA(MATCH($CD61,'Overlap Study'!$V$270:$V$281,0)),0,1)</f>
        <v>0</v>
      </c>
      <c r="CT61" s="97">
        <f>IF(ISNA(MATCH($CD61,'Overlap Study'!$P$270:$P$281,0)),0,1)</f>
        <v>0</v>
      </c>
      <c r="CU61" s="97"/>
      <c r="CV61" s="106"/>
      <c r="CW61">
        <f t="shared" si="5"/>
        <v>7</v>
      </c>
    </row>
    <row r="62" spans="1:130" ht="13" x14ac:dyDescent="0.3">
      <c r="A62" s="98"/>
      <c r="L62" s="116">
        <f t="shared" si="2"/>
        <v>61</v>
      </c>
      <c r="M62">
        <f t="shared" si="1"/>
        <v>6</v>
      </c>
      <c r="N62" s="494">
        <v>1678</v>
      </c>
      <c r="O62" s="99">
        <f>SUM(P62:AA62)</f>
        <v>6</v>
      </c>
      <c r="P62" s="110">
        <f>IF(ISNA(MATCH(N62,'Overlap Study'!FF$62:FF$317,0)),0,1)</f>
        <v>1</v>
      </c>
      <c r="Q62" s="97">
        <f>IF(ISNA(MATCH(N62,'Overlap Study'!EO$62:EO$317,0)),0,1)</f>
        <v>1</v>
      </c>
      <c r="R62" s="97">
        <f>IF(ISNA(MATCH(N62,'Overlap Study'!DY$62:DY$174,0)),0,1)</f>
        <v>1</v>
      </c>
      <c r="S62" s="97">
        <f>IF(ISNA(MATCH(N62,'Overlap Study'!DJ$62:DJ$157,0)),0,1)</f>
        <v>1</v>
      </c>
      <c r="T62" s="99">
        <f>IF(ISNA(MATCH(N62,'Overlap Study'!CU$62:CU$157,0)),0,1)</f>
        <v>1</v>
      </c>
      <c r="U62" s="99">
        <f>IF(ISNA(MATCH(N62,'Overlap Study'!CG$62:CG$157,0)),0,1)</f>
        <v>1</v>
      </c>
      <c r="V62" s="97">
        <f>IF(ISNA(MATCH(N62,'Overlap Study'!BU$62:BU$157,0)),0,1)</f>
        <v>0</v>
      </c>
      <c r="W62" s="97">
        <f>IF(ISNA(MATCH(N62,'Overlap Study'!BJ$62:BJ$157,0)),0,1)</f>
        <v>0</v>
      </c>
      <c r="X62" s="97">
        <f>IF(ISNA(MATCH($N62,'Overlap Study'!AZ$62:AZ$157,0)),0,1)</f>
        <v>0</v>
      </c>
      <c r="Y62" s="97">
        <f>IF(ISNA(MATCH($N62,'Overlap Study'!AT$62:AT$157,0)),0,1)</f>
        <v>0</v>
      </c>
      <c r="Z62" s="97">
        <f>IF(ISNA(MATCH($N62,'Overlap Study'!AN$62:AN$157,0)),0,1)</f>
        <v>0</v>
      </c>
      <c r="AA62" s="97">
        <f>IF(ISNA(MATCH($N62,'Overlap Study'!AH$62:AH$157,0)),0,1)</f>
        <v>0</v>
      </c>
      <c r="AB62" s="110">
        <f>IF(ISNA(MATCH($N62,'Overlap Study'!AB$62:AB$157,0)),0,1)</f>
        <v>0</v>
      </c>
      <c r="AC62" s="97">
        <f>IF(ISNA(MATCH($N62,'Overlap Study'!V$62:V$157,0)),0,1)</f>
        <v>0</v>
      </c>
      <c r="AD62" s="97">
        <f>IF(ISNA(MATCH($N62,'Overlap Study'!P$62:P$157,0)),0,1)</f>
        <v>0</v>
      </c>
      <c r="AE62" s="97">
        <f>IF(ISNA(MATCH($N62,'Overlap Study'!H$53:H$132,0)),0,1)</f>
        <v>0</v>
      </c>
      <c r="AF62" s="106">
        <f>IF(ISNA(MATCH($N62,'Overlap Study'!B$53:B$100,0)),0,1)</f>
        <v>0</v>
      </c>
      <c r="AH62" s="97"/>
      <c r="AJ62" s="194">
        <v>359</v>
      </c>
      <c r="AK62" s="105">
        <f>SUM(AL62:AW62)</f>
        <v>3</v>
      </c>
      <c r="AL62" s="110">
        <f>IF(ISNA(MATCH($AJ62,'Overlap Study'!$FG$323:$FG$454,0)),0,1)</f>
        <v>0</v>
      </c>
      <c r="AM62" s="97">
        <f>IF(ISNA(MATCH($AJ62,'Overlap Study'!$EP$323:$EP$454,0)),0,1)</f>
        <v>1</v>
      </c>
      <c r="AN62" s="97">
        <f>IF(ISNA(MATCH($AJ62,'Overlap Study'!$DY$186:$DY$245,0)),0,1)</f>
        <v>1</v>
      </c>
      <c r="AO62" s="97">
        <f>IF(ISNA(MATCH($AJ62,'Overlap Study'!$DJ$186:$DJ$233,0)),0,1)</f>
        <v>0</v>
      </c>
      <c r="AP62" s="99">
        <f>IF(ISNA(MATCH($AJ62,'Overlap Study'!$CU$186:$CU$233,0)),0,1)</f>
        <v>1</v>
      </c>
      <c r="AQ62" s="99">
        <f>IF(ISNA(MATCH($AJ62,'Overlap Study'!$CG$186:$CG$233,0)),0,1)</f>
        <v>0</v>
      </c>
      <c r="AR62" s="97">
        <f>IF(ISNA(MATCH($AJ62,'Overlap Study'!$BU$186:$BU$233,0)),0,1)</f>
        <v>0</v>
      </c>
      <c r="AS62" s="97">
        <f>IF(ISNA(MATCH(AJ62,'Overlap Study'!BJ$186:BJ$233,0)),0,1)</f>
        <v>0</v>
      </c>
      <c r="AT62" s="97">
        <f>IF(ISNA(MATCH($AJ62,'Overlap Study'!AZ$186:AZ$233,0)),0,1)</f>
        <v>0</v>
      </c>
      <c r="AU62" s="97">
        <f>IF(ISNA(MATCH($AJ62,'Overlap Study'!AT$186:AT$233,0)),0,1)</f>
        <v>0</v>
      </c>
      <c r="AV62" s="97">
        <f>IF(ISNA(MATCH($AJ62,'Overlap Study'!AN$186:AN$233,0)),0,1)</f>
        <v>0</v>
      </c>
      <c r="AW62" s="106">
        <f>IF(ISNA(MATCH($AJ62,'Overlap Study'!AH$186:AH$233,0)),0,1)</f>
        <v>0</v>
      </c>
      <c r="AX62" s="97">
        <f>IF(ISNA(MATCH(AJ62,'Overlap Study'!$AB$186:$AB$233,0)),0,1)</f>
        <v>0</v>
      </c>
      <c r="AY62" s="97">
        <f>IF(ISNA(MATCH($AJ62,'Overlap Study'!$V$186:$V$233,0)),0,1)</f>
        <v>0</v>
      </c>
      <c r="AZ62" s="97">
        <f>IF(ISNA(MATCH($AJ62,'Overlap Study'!$P$186:$P$233,0)),0,1)</f>
        <v>0</v>
      </c>
      <c r="BA62" s="97"/>
      <c r="BB62" s="106"/>
      <c r="BD62" s="98"/>
      <c r="BF62" s="97"/>
      <c r="BG62" s="131">
        <v>2481</v>
      </c>
      <c r="BH62" s="459">
        <f>SUM(BI62:BT62)</f>
        <v>2</v>
      </c>
      <c r="BI62" s="110">
        <f>IF(ISNA(MATCH($BG62,'Overlap Study'!$FH$323:$FH$400,0)),0,1)</f>
        <v>1</v>
      </c>
      <c r="BJ62" s="97">
        <f>IF(ISNA(MATCH($BG62,'Overlap Study'!$EQ$323:$EQ$400,0)),0,1)</f>
        <v>0</v>
      </c>
      <c r="BK62" s="97">
        <f>IF(ISNA(MATCH($BG62,'Overlap Study'!$DZ$186:$DZ$240,0)),0,1)</f>
        <v>1</v>
      </c>
      <c r="BL62" s="97">
        <f>IF(ISNA(MATCH(BG62,'Overlap Study'!$DJ$240:$DJ$263,0)),0,1)</f>
        <v>0</v>
      </c>
      <c r="BM62" s="99">
        <f>IF(ISNA(MATCH(BG62,'Overlap Study'!$CU$240:$CU$263,0)),0,1)</f>
        <v>0</v>
      </c>
      <c r="BN62" s="99">
        <f>IF(ISNA(MATCH(BG62,'Overlap Study'!$CG$240:$CG$263,0)),0,1)</f>
        <v>0</v>
      </c>
      <c r="BO62" s="97">
        <f>IF(ISNA(MATCH(BG62,'Overlap Study'!$BU$240:$BU$263,0)),0,1)</f>
        <v>0</v>
      </c>
      <c r="BP62" s="97">
        <f>IF(ISNA(MATCH(BG62,'Overlap Study'!$BJ$240:$BJ$263,0)),0,1)</f>
        <v>0</v>
      </c>
      <c r="BQ62" s="97">
        <f>IF(ISNA(MATCH(BG62,'Overlap Study'!$AZ$240:$AZ$263,0)),0,1)</f>
        <v>0</v>
      </c>
      <c r="BR62" s="97">
        <f>IF(ISNA(MATCH(BG62,'Overlap Study'!$AT$240:$AT$263,0)),0,1)</f>
        <v>0</v>
      </c>
      <c r="BS62" s="97">
        <f>IF(ISNA(MATCH(BG62,'Overlap Study'!$AN$240:$AN$263,0)),0,1)</f>
        <v>0</v>
      </c>
      <c r="BT62" s="106">
        <f>IF(ISNA(MATCH(BG62,'Overlap Study'!$AH$240:$AH$263,0)),0,1)</f>
        <v>0</v>
      </c>
      <c r="BU62" s="110">
        <f>IF(ISNA(MATCH(BG62,'Overlap Study'!$AB$240:$AB$263,0)),0,1)</f>
        <v>0</v>
      </c>
      <c r="BV62" s="97">
        <f>IF(ISNA(MATCH(BG62,'Overlap Study'!$V$240:$V$263,0)),0,1)</f>
        <v>0</v>
      </c>
      <c r="BW62" s="97">
        <f>IF(ISNA(MATCH(BG62,'Overlap Study'!$P$240:$P$263,0)),0,1)</f>
        <v>0</v>
      </c>
      <c r="BX62" s="97"/>
      <c r="BY62" s="106"/>
      <c r="BZ62">
        <f>INDEX($N$2:$O$411,MATCH(BG62,$N$2:$N$411,0),2)</f>
        <v>4</v>
      </c>
      <c r="CA62" s="151"/>
      <c r="CD62" s="485">
        <v>766</v>
      </c>
      <c r="CE62" s="459">
        <f>SUM(CF62:CQ62)</f>
        <v>1</v>
      </c>
      <c r="CF62" s="97">
        <f>IF(ISNA(MATCH(CD62,'Overlap Study'!$FI$323:$FI$400,0)),0,1)</f>
        <v>0</v>
      </c>
      <c r="CG62" s="97">
        <f>IF(ISNA(MATCH(CD62,'Overlap Study'!$ER$323:$ER$400,0)),0,1)</f>
        <v>0</v>
      </c>
      <c r="CH62" s="97">
        <f>IF(ISNA(MATCH(CD62,'Overlap Study'!$EA$186:$EA$240,0)),0,1)</f>
        <v>0</v>
      </c>
      <c r="CI62" s="97">
        <f>IF(ISNA(MATCH(CD62,'Overlap Study'!$DJ$270:$DJ$281,0)),0,1)</f>
        <v>0</v>
      </c>
      <c r="CJ62" s="99">
        <f>IF(ISNA(MATCH(CD62,'Overlap Study'!$CU$270:$CU$281,0)),0,1)</f>
        <v>0</v>
      </c>
      <c r="CK62" s="99">
        <f>IF(ISNA(MATCH(CD62,'Overlap Study'!$CG$270:$CG$281,0)),0,1)</f>
        <v>0</v>
      </c>
      <c r="CL62" s="97">
        <f>IF(ISNA(MATCH(CD62,'Overlap Study'!$BU$270:$BU$281,0)),0,1)</f>
        <v>0</v>
      </c>
      <c r="CM62" s="97">
        <f>IF(ISNA(MATCH(CD62,'Overlap Study'!$BJ$270:$BJ$281,0)),0,1)</f>
        <v>0</v>
      </c>
      <c r="CN62" s="97">
        <f>IF(ISNA(MATCH(CD62,'Overlap Study'!$AZ$270:$AZ$281,0)),0,1)</f>
        <v>0</v>
      </c>
      <c r="CO62" s="97">
        <f>IF(ISNA(MATCH(CD62,'Overlap Study'!$AT$270:$AT$281,0)),0,1)</f>
        <v>0</v>
      </c>
      <c r="CP62" s="97">
        <f>IF(ISNA(MATCH(CD62,'Overlap Study'!$AN$270:$AN$281,0)),0,1)</f>
        <v>0</v>
      </c>
      <c r="CQ62" s="106">
        <f>IF(ISNA(MATCH(CD62,'Overlap Study'!$AH$270:$AH$281,0)),0,1)</f>
        <v>1</v>
      </c>
      <c r="CR62" s="110">
        <f>IF(ISNA(MATCH($CD62,'Overlap Study'!$AB$270:$AB$281,0)),0,1)</f>
        <v>0</v>
      </c>
      <c r="CS62" s="97">
        <f>IF(ISNA(MATCH($CD62,'Overlap Study'!$V$270:$V$281,0)),0,1)</f>
        <v>0</v>
      </c>
      <c r="CT62" s="97">
        <f>IF(ISNA(MATCH($CD62,'Overlap Study'!$P$270:$P$281,0)),0,1)</f>
        <v>0</v>
      </c>
      <c r="CU62" s="97"/>
      <c r="CV62" s="106"/>
      <c r="CW62">
        <f t="shared" si="5"/>
        <v>1</v>
      </c>
    </row>
    <row r="63" spans="1:130" ht="13" x14ac:dyDescent="0.3">
      <c r="A63" s="98"/>
      <c r="L63" s="116">
        <f t="shared" si="2"/>
        <v>62</v>
      </c>
      <c r="M63">
        <f t="shared" si="1"/>
        <v>6</v>
      </c>
      <c r="N63" s="494">
        <v>1732</v>
      </c>
      <c r="O63" s="99">
        <f>SUM(P63:AA63)</f>
        <v>6</v>
      </c>
      <c r="P63" s="110">
        <f>IF(ISNA(MATCH(N63,'Overlap Study'!FF$62:FF$317,0)),0,1)</f>
        <v>1</v>
      </c>
      <c r="Q63" s="97">
        <f>IF(ISNA(MATCH(N63,'Overlap Study'!EO$62:EO$317,0)),0,1)</f>
        <v>0</v>
      </c>
      <c r="R63" s="97">
        <f>IF(ISNA(MATCH(N63,'Overlap Study'!DY$62:DY$174,0)),0,1)</f>
        <v>0</v>
      </c>
      <c r="S63" s="97">
        <f>IF(ISNA(MATCH(N63,'Overlap Study'!DJ$62:DJ$157,0)),0,1)</f>
        <v>1</v>
      </c>
      <c r="T63" s="99">
        <f>IF(ISNA(MATCH(N63,'Overlap Study'!CU$62:CU$157,0)),0,1)</f>
        <v>1</v>
      </c>
      <c r="U63" s="99">
        <f>IF(ISNA(MATCH(N63,'Overlap Study'!CG$62:CG$157,0)),0,1)</f>
        <v>1</v>
      </c>
      <c r="V63" s="97">
        <f>IF(ISNA(MATCH(N63,'Overlap Study'!BU$62:BU$157,0)),0,1)</f>
        <v>1</v>
      </c>
      <c r="W63" s="97">
        <f>IF(ISNA(MATCH(N63,'Overlap Study'!BJ$62:BJ$157,0)),0,1)</f>
        <v>0</v>
      </c>
      <c r="X63" s="97">
        <f>IF(ISNA(MATCH($N63,'Overlap Study'!AZ$62:AZ$157,0)),0,1)</f>
        <v>0</v>
      </c>
      <c r="Y63" s="97">
        <f>IF(ISNA(MATCH($N63,'Overlap Study'!AT$62:AT$157,0)),0,1)</f>
        <v>1</v>
      </c>
      <c r="Z63" s="97">
        <f>IF(ISNA(MATCH($N63,'Overlap Study'!AN$62:AN$157,0)),0,1)</f>
        <v>0</v>
      </c>
      <c r="AA63" s="97">
        <f>IF(ISNA(MATCH($N63,'Overlap Study'!AH$62:AH$157,0)),0,1)</f>
        <v>0</v>
      </c>
      <c r="AB63" s="110">
        <f>IF(ISNA(MATCH($N63,'Overlap Study'!AB$62:AB$157,0)),0,1)</f>
        <v>0</v>
      </c>
      <c r="AC63" s="97">
        <f>IF(ISNA(MATCH($N63,'Overlap Study'!V$62:V$157,0)),0,1)</f>
        <v>0</v>
      </c>
      <c r="AD63" s="97">
        <f>IF(ISNA(MATCH($N63,'Overlap Study'!P$62:P$157,0)),0,1)</f>
        <v>0</v>
      </c>
      <c r="AE63" s="97">
        <f>IF(ISNA(MATCH($N63,'Overlap Study'!H$53:H$132,0)),0,1)</f>
        <v>0</v>
      </c>
      <c r="AF63" s="106">
        <f>IF(ISNA(MATCH($N63,'Overlap Study'!B$53:B$100,0)),0,1)</f>
        <v>0</v>
      </c>
      <c r="AH63" s="97"/>
      <c r="AJ63" s="162">
        <v>558</v>
      </c>
      <c r="AK63" s="105">
        <f>SUM(AL63:AW63)</f>
        <v>3</v>
      </c>
      <c r="AL63" s="110">
        <f>IF(ISNA(MATCH($AJ63,'Overlap Study'!$FG$323:$FG$454,0)),0,1)</f>
        <v>1</v>
      </c>
      <c r="AM63" s="97">
        <f>IF(ISNA(MATCH($AJ63,'Overlap Study'!$EP$323:$EP$454,0)),0,1)</f>
        <v>1</v>
      </c>
      <c r="AN63" s="97">
        <f>IF(ISNA(MATCH($AJ63,'Overlap Study'!$DY$186:$DY$245,0)),0,1)</f>
        <v>1</v>
      </c>
      <c r="AO63" s="97">
        <f>IF(ISNA(MATCH($AJ63,'Overlap Study'!$DJ$186:$DJ$233,0)),0,1)</f>
        <v>0</v>
      </c>
      <c r="AP63" s="99">
        <f>IF(ISNA(MATCH($AJ63,'Overlap Study'!$CU$186:$CU$233,0)),0,1)</f>
        <v>0</v>
      </c>
      <c r="AQ63" s="99">
        <f>IF(ISNA(MATCH($AJ63,'Overlap Study'!$CG$186:$CG$233,0)),0,1)</f>
        <v>0</v>
      </c>
      <c r="AR63" s="97">
        <f>IF(ISNA(MATCH($AJ63,'Overlap Study'!$BU$186:$BU$233,0)),0,1)</f>
        <v>0</v>
      </c>
      <c r="AS63" s="97">
        <f>IF(ISNA(MATCH(AJ63,'Overlap Study'!BJ$186:BJ$233,0)),0,1)</f>
        <v>0</v>
      </c>
      <c r="AT63" s="97">
        <f>IF(ISNA(MATCH($AJ63,'Overlap Study'!AZ$186:AZ$233,0)),0,1)</f>
        <v>0</v>
      </c>
      <c r="AU63" s="97">
        <f>IF(ISNA(MATCH($AJ63,'Overlap Study'!AT$186:AT$233,0)),0,1)</f>
        <v>0</v>
      </c>
      <c r="AV63" s="97">
        <f>IF(ISNA(MATCH($AJ63,'Overlap Study'!AN$186:AN$233,0)),0,1)</f>
        <v>0</v>
      </c>
      <c r="AW63" s="106">
        <f>IF(ISNA(MATCH($AJ63,'Overlap Study'!AH$186:AH$233,0)),0,1)</f>
        <v>0</v>
      </c>
      <c r="AX63" s="97">
        <f>IF(ISNA(MATCH(AJ63,'Overlap Study'!$AB$186:$AB$233,0)),0,1)</f>
        <v>0</v>
      </c>
      <c r="AY63" s="97">
        <f>IF(ISNA(MATCH($AJ63,'Overlap Study'!$V$186:$V$233,0)),0,1)</f>
        <v>0</v>
      </c>
      <c r="AZ63" s="97">
        <f>IF(ISNA(MATCH($AJ63,'Overlap Study'!$P$186:$P$233,0)),0,1)</f>
        <v>0</v>
      </c>
      <c r="BA63" s="97"/>
      <c r="BB63" s="106"/>
      <c r="BD63" s="98"/>
      <c r="BF63" s="97"/>
      <c r="BG63" s="212">
        <v>3015</v>
      </c>
      <c r="BH63" s="459">
        <f>SUM(BI63:BT63)</f>
        <v>2</v>
      </c>
      <c r="BI63" s="110">
        <f>IF(ISNA(MATCH($BG63,'Overlap Study'!$FH$323:$FH$400,0)),0,1)</f>
        <v>1</v>
      </c>
      <c r="BJ63" s="97">
        <f>IF(ISNA(MATCH($BG63,'Overlap Study'!$EQ$323:$EQ$400,0)),0,1)</f>
        <v>1</v>
      </c>
      <c r="BK63" s="97">
        <f>IF(ISNA(MATCH($BG63,'Overlap Study'!$DZ$186:$DZ$240,0)),0,1)</f>
        <v>0</v>
      </c>
      <c r="BL63" s="97">
        <f>IF(ISNA(MATCH(BG63,'Overlap Study'!$DJ$240:$DJ$263,0)),0,1)</f>
        <v>0</v>
      </c>
      <c r="BM63" s="99">
        <f>IF(ISNA(MATCH(BG63,'Overlap Study'!$CU$240:$CU$263,0)),0,1)</f>
        <v>0</v>
      </c>
      <c r="BN63" s="99">
        <f>IF(ISNA(MATCH(BG63,'Overlap Study'!$CG$240:$CG$263,0)),0,1)</f>
        <v>0</v>
      </c>
      <c r="BO63" s="97">
        <f>IF(ISNA(MATCH(BG63,'Overlap Study'!$BU$240:$BU$263,0)),0,1)</f>
        <v>0</v>
      </c>
      <c r="BP63" s="97">
        <f>IF(ISNA(MATCH(BG63,'Overlap Study'!$BJ$240:$BJ$263,0)),0,1)</f>
        <v>0</v>
      </c>
      <c r="BQ63" s="97">
        <f>IF(ISNA(MATCH(BG63,'Overlap Study'!$AZ$240:$AZ$263,0)),0,1)</f>
        <v>0</v>
      </c>
      <c r="BR63" s="97">
        <f>IF(ISNA(MATCH(BG63,'Overlap Study'!$AT$240:$AT$263,0)),0,1)</f>
        <v>0</v>
      </c>
      <c r="BS63" s="97">
        <f>IF(ISNA(MATCH(BG63,'Overlap Study'!$AN$240:$AN$263,0)),0,1)</f>
        <v>0</v>
      </c>
      <c r="BT63" s="106">
        <f>IF(ISNA(MATCH(BG63,'Overlap Study'!$AH$240:$AH$263,0)),0,1)</f>
        <v>0</v>
      </c>
      <c r="BU63" s="110">
        <f>IF(ISNA(MATCH(BG63,'Overlap Study'!$AB$240:$AB$263,0)),0,1)</f>
        <v>0</v>
      </c>
      <c r="BV63" s="97">
        <f>IF(ISNA(MATCH(BG63,'Overlap Study'!$V$240:$V$263,0)),0,1)</f>
        <v>0</v>
      </c>
      <c r="BW63" s="97">
        <f>IF(ISNA(MATCH(BG63,'Overlap Study'!$P$240:$P$263,0)),0,1)</f>
        <v>0</v>
      </c>
      <c r="BX63" s="97"/>
      <c r="BY63" s="106"/>
      <c r="BZ63">
        <f>INDEX($N$2:$O$411,MATCH(BG63,$N$2:$N$411,0),2)</f>
        <v>2</v>
      </c>
      <c r="CA63" s="98"/>
      <c r="CD63" s="485">
        <v>781</v>
      </c>
      <c r="CE63" s="459">
        <f>SUM(CF63:CQ63)</f>
        <v>1</v>
      </c>
      <c r="CF63" s="97">
        <f>IF(ISNA(MATCH(CD63,'Overlap Study'!$FI$323:$FI$400,0)),0,1)</f>
        <v>0</v>
      </c>
      <c r="CG63" s="97">
        <f>IF(ISNA(MATCH(CD63,'Overlap Study'!$ER$323:$ER$400,0)),0,1)</f>
        <v>0</v>
      </c>
      <c r="CH63" s="97">
        <f>IF(ISNA(MATCH(CD63,'Overlap Study'!$EA$186:$EA$240,0)),0,1)</f>
        <v>0</v>
      </c>
      <c r="CI63" s="97">
        <f>IF(ISNA(MATCH(CD63,'Overlap Study'!$DJ$270:$DJ$281,0)),0,1)</f>
        <v>0</v>
      </c>
      <c r="CJ63" s="99">
        <f>IF(ISNA(MATCH(CD63,'Overlap Study'!$CU$270:$CU$281,0)),0,1)</f>
        <v>0</v>
      </c>
      <c r="CK63" s="99">
        <f>IF(ISNA(MATCH(CD63,'Overlap Study'!$CG$270:$CG$281,0)),0,1)</f>
        <v>1</v>
      </c>
      <c r="CL63" s="97">
        <f>IF(ISNA(MATCH(CD63,'Overlap Study'!$BU$270:$BU$281,0)),0,1)</f>
        <v>0</v>
      </c>
      <c r="CM63" s="97">
        <f>IF(ISNA(MATCH(CD63,'Overlap Study'!$BJ$270:$BJ$281,0)),0,1)</f>
        <v>0</v>
      </c>
      <c r="CN63" s="97">
        <f>IF(ISNA(MATCH(CD63,'Overlap Study'!$AZ$270:$AZ$281,0)),0,1)</f>
        <v>0</v>
      </c>
      <c r="CO63" s="97">
        <f>IF(ISNA(MATCH(CD63,'Overlap Study'!$AT$270:$AT$281,0)),0,1)</f>
        <v>0</v>
      </c>
      <c r="CP63" s="97">
        <f>IF(ISNA(MATCH(CD63,'Overlap Study'!$AN$270:$AN$281,0)),0,1)</f>
        <v>0</v>
      </c>
      <c r="CQ63" s="106">
        <f>IF(ISNA(MATCH(CD63,'Overlap Study'!$AH$270:$AH$281,0)),0,1)</f>
        <v>0</v>
      </c>
      <c r="CR63" s="110">
        <f>IF(ISNA(MATCH($CD63,'Overlap Study'!$AB$270:$AB$281,0)),0,1)</f>
        <v>0</v>
      </c>
      <c r="CS63" s="97">
        <f>IF(ISNA(MATCH($CD63,'Overlap Study'!$V$270:$V$281,0)),0,1)</f>
        <v>0</v>
      </c>
      <c r="CT63" s="97">
        <f>IF(ISNA(MATCH($CD63,'Overlap Study'!$P$270:$P$281,0)),0,1)</f>
        <v>0</v>
      </c>
      <c r="CU63" s="97"/>
      <c r="CV63" s="106"/>
      <c r="CW63">
        <f t="shared" si="5"/>
        <v>2</v>
      </c>
    </row>
    <row r="64" spans="1:130" ht="13" x14ac:dyDescent="0.3">
      <c r="A64" s="151"/>
      <c r="L64" s="116">
        <f t="shared" si="2"/>
        <v>63</v>
      </c>
      <c r="M64">
        <f t="shared" si="1"/>
        <v>6</v>
      </c>
      <c r="N64" s="207">
        <v>1806</v>
      </c>
      <c r="O64" s="99">
        <f>SUM(P64:AA64)</f>
        <v>6</v>
      </c>
      <c r="P64" s="110">
        <f>IF(ISNA(MATCH(N64,'Overlap Study'!FF$62:FF$317,0)),0,1)</f>
        <v>1</v>
      </c>
      <c r="Q64" s="97">
        <f>IF(ISNA(MATCH(N64,'Overlap Study'!EO$62:EO$317,0)),0,1)</f>
        <v>1</v>
      </c>
      <c r="R64" s="97">
        <f>IF(ISNA(MATCH(N64,'Overlap Study'!DY$62:DY$174,0)),0,1)</f>
        <v>1</v>
      </c>
      <c r="S64" s="97">
        <f>IF(ISNA(MATCH(N64,'Overlap Study'!DJ$62:DJ$157,0)),0,1)</f>
        <v>1</v>
      </c>
      <c r="T64" s="99">
        <f>IF(ISNA(MATCH(N64,'Overlap Study'!CU$62:CU$157,0)),0,1)</f>
        <v>0</v>
      </c>
      <c r="U64" s="99">
        <f>IF(ISNA(MATCH(N64,'Overlap Study'!CG$62:CG$157,0)),0,1)</f>
        <v>0</v>
      </c>
      <c r="V64" s="97">
        <f>IF(ISNA(MATCH(N64,'Overlap Study'!BU$62:BU$157,0)),0,1)</f>
        <v>0</v>
      </c>
      <c r="W64" s="97">
        <f>IF(ISNA(MATCH(N64,'Overlap Study'!BJ$62:BJ$157,0)),0,1)</f>
        <v>1</v>
      </c>
      <c r="X64" s="97">
        <f>IF(ISNA(MATCH($N64,'Overlap Study'!AZ$62:AZ$157,0)),0,1)</f>
        <v>1</v>
      </c>
      <c r="Y64" s="97">
        <f>IF(ISNA(MATCH($N64,'Overlap Study'!AT$62:AT$157,0)),0,1)</f>
        <v>0</v>
      </c>
      <c r="Z64" s="97">
        <f>IF(ISNA(MATCH($N64,'Overlap Study'!AN$62:AN$157,0)),0,1)</f>
        <v>0</v>
      </c>
      <c r="AA64" s="97">
        <f>IF(ISNA(MATCH($N64,'Overlap Study'!AH$62:AH$157,0)),0,1)</f>
        <v>0</v>
      </c>
      <c r="AB64" s="110">
        <f>IF(ISNA(MATCH($N64,'Overlap Study'!AB$62:AB$157,0)),0,1)</f>
        <v>0</v>
      </c>
      <c r="AC64" s="97">
        <f>IF(ISNA(MATCH($N64,'Overlap Study'!V$62:V$157,0)),0,1)</f>
        <v>0</v>
      </c>
      <c r="AD64" s="97">
        <f>IF(ISNA(MATCH($N64,'Overlap Study'!P$62:P$157,0)),0,1)</f>
        <v>0</v>
      </c>
      <c r="AE64" s="97">
        <f>IF(ISNA(MATCH($N64,'Overlap Study'!H$53:H$132,0)),0,1)</f>
        <v>0</v>
      </c>
      <c r="AF64" s="106">
        <f>IF(ISNA(MATCH($N64,'Overlap Study'!B$53:B$100,0)),0,1)</f>
        <v>0</v>
      </c>
      <c r="AH64" s="97"/>
      <c r="AJ64" s="162">
        <v>610</v>
      </c>
      <c r="AK64" s="105">
        <f>SUM(AL64:AW64)</f>
        <v>3</v>
      </c>
      <c r="AL64" s="110">
        <f>IF(ISNA(MATCH($AJ64,'Overlap Study'!$FG$323:$FG$454,0)),0,1)</f>
        <v>1</v>
      </c>
      <c r="AM64" s="97">
        <f>IF(ISNA(MATCH($AJ64,'Overlap Study'!$EP$323:$EP$454,0)),0,1)</f>
        <v>0</v>
      </c>
      <c r="AN64" s="97">
        <f>IF(ISNA(MATCH($AJ64,'Overlap Study'!$DY$186:$DY$245,0)),0,1)</f>
        <v>0</v>
      </c>
      <c r="AO64" s="97">
        <f>IF(ISNA(MATCH($AJ64,'Overlap Study'!$DJ$186:$DJ$233,0)),0,1)</f>
        <v>1</v>
      </c>
      <c r="AP64" s="99">
        <f>IF(ISNA(MATCH($AJ64,'Overlap Study'!$CU$186:$CU$233,0)),0,1)</f>
        <v>0</v>
      </c>
      <c r="AQ64" s="99">
        <f>IF(ISNA(MATCH($AJ64,'Overlap Study'!$CG$186:$CG$233,0)),0,1)</f>
        <v>1</v>
      </c>
      <c r="AR64" s="97">
        <f>IF(ISNA(MATCH($AJ64,'Overlap Study'!$BU$186:$BU$233,0)),0,1)</f>
        <v>0</v>
      </c>
      <c r="AS64" s="97">
        <f>IF(ISNA(MATCH(AJ64,'Overlap Study'!BJ$186:BJ$233,0)),0,1)</f>
        <v>0</v>
      </c>
      <c r="AT64" s="97">
        <f>IF(ISNA(MATCH($AJ64,'Overlap Study'!AZ$186:AZ$233,0)),0,1)</f>
        <v>0</v>
      </c>
      <c r="AU64" s="97">
        <f>IF(ISNA(MATCH($AJ64,'Overlap Study'!AT$186:AT$233,0)),0,1)</f>
        <v>0</v>
      </c>
      <c r="AV64" s="97">
        <f>IF(ISNA(MATCH($AJ64,'Overlap Study'!AN$186:AN$233,0)),0,1)</f>
        <v>0</v>
      </c>
      <c r="AW64" s="106">
        <f>IF(ISNA(MATCH($AJ64,'Overlap Study'!AH$186:AH$233,0)),0,1)</f>
        <v>0</v>
      </c>
      <c r="AX64" s="97">
        <f>IF(ISNA(MATCH(AJ64,'Overlap Study'!$AB$186:$AB$233,0)),0,1)</f>
        <v>0</v>
      </c>
      <c r="AY64" s="97">
        <f>IF(ISNA(MATCH($AJ64,'Overlap Study'!$V$186:$V$233,0)),0,1)</f>
        <v>0</v>
      </c>
      <c r="AZ64" s="97">
        <f>IF(ISNA(MATCH($AJ64,'Overlap Study'!$P$186:$P$233,0)),0,1)</f>
        <v>1</v>
      </c>
      <c r="BA64" s="97"/>
      <c r="BB64" s="106"/>
      <c r="BD64" s="98"/>
      <c r="BF64" s="97"/>
      <c r="BG64" s="131">
        <v>3138</v>
      </c>
      <c r="BH64" s="459">
        <f>SUM(BI64:BT64)</f>
        <v>2</v>
      </c>
      <c r="BI64" s="110">
        <f>IF(ISNA(MATCH($BG64,'Overlap Study'!$FH$323:$FH$400,0)),0,1)</f>
        <v>0</v>
      </c>
      <c r="BJ64" s="97">
        <f>IF(ISNA(MATCH($BG64,'Overlap Study'!$EQ$323:$EQ$400,0)),0,1)</f>
        <v>0</v>
      </c>
      <c r="BK64" s="97">
        <f>IF(ISNA(MATCH($BG64,'Overlap Study'!$DZ$186:$DZ$240,0)),0,1)</f>
        <v>0</v>
      </c>
      <c r="BL64" s="97">
        <f>IF(ISNA(MATCH(BG64,'Overlap Study'!$DJ$240:$DJ$263,0)),0,1)</f>
        <v>0</v>
      </c>
      <c r="BM64" s="99">
        <f>IF(ISNA(MATCH(BG64,'Overlap Study'!$CU$240:$CU$263,0)),0,1)</f>
        <v>0</v>
      </c>
      <c r="BN64" s="99">
        <f>IF(ISNA(MATCH(BG64,'Overlap Study'!$CG$240:$CG$263,0)),0,1)</f>
        <v>1</v>
      </c>
      <c r="BO64" s="97">
        <f>IF(ISNA(MATCH(BG64,'Overlap Study'!$BU$240:$BU$263,0)),0,1)</f>
        <v>1</v>
      </c>
      <c r="BP64" s="97">
        <f>IF(ISNA(MATCH(BG64,'Overlap Study'!$BJ$240:$BJ$263,0)),0,1)</f>
        <v>0</v>
      </c>
      <c r="BQ64" s="97">
        <f>IF(ISNA(MATCH(BG64,'Overlap Study'!$AZ$240:$AZ$263,0)),0,1)</f>
        <v>0</v>
      </c>
      <c r="BR64" s="97">
        <f>IF(ISNA(MATCH(BG64,'Overlap Study'!$AT$240:$AT$263,0)),0,1)</f>
        <v>0</v>
      </c>
      <c r="BS64" s="97">
        <f>IF(ISNA(MATCH(BG64,'Overlap Study'!$AN$240:$AN$263,0)),0,1)</f>
        <v>0</v>
      </c>
      <c r="BT64" s="106">
        <f>IF(ISNA(MATCH(BG64,'Overlap Study'!$AH$240:$AH$263,0)),0,1)</f>
        <v>0</v>
      </c>
      <c r="BU64" s="110">
        <f>IF(ISNA(MATCH(BG64,'Overlap Study'!$AB$240:$AB$263,0)),0,1)</f>
        <v>0</v>
      </c>
      <c r="BV64" s="97">
        <f>IF(ISNA(MATCH(BG64,'Overlap Study'!$V$240:$V$263,0)),0,1)</f>
        <v>0</v>
      </c>
      <c r="BW64" s="97">
        <f>IF(ISNA(MATCH(BG64,'Overlap Study'!$P$240:$P$263,0)),0,1)</f>
        <v>0</v>
      </c>
      <c r="BX64" s="97"/>
      <c r="BY64" s="106"/>
      <c r="BZ64">
        <f>INDEX($N$2:$O$411,MATCH(BG64,$N$2:$N$411,0),2)</f>
        <v>2</v>
      </c>
      <c r="CA64" s="151"/>
      <c r="CD64" s="486">
        <v>862</v>
      </c>
      <c r="CE64" s="459">
        <f>SUM(CF64:CQ64)</f>
        <v>1</v>
      </c>
      <c r="CF64" s="97">
        <f>IF(ISNA(MATCH(CD64,'Overlap Study'!$FI$323:$FI$400,0)),0,1)</f>
        <v>0</v>
      </c>
      <c r="CG64" s="97">
        <f>IF(ISNA(MATCH(CD64,'Overlap Study'!$ER$323:$ER$400,0)),0,1)</f>
        <v>0</v>
      </c>
      <c r="CH64" s="97">
        <f>IF(ISNA(MATCH(CD64,'Overlap Study'!$EA$186:$EA$240,0)),0,1)</f>
        <v>0</v>
      </c>
      <c r="CI64" s="97">
        <f>IF(ISNA(MATCH(CD64,'Overlap Study'!$DJ$270:$DJ$281,0)),0,1)</f>
        <v>1</v>
      </c>
      <c r="CJ64" s="99">
        <f>IF(ISNA(MATCH(CD64,'Overlap Study'!$CU$270:$CU$281,0)),0,1)</f>
        <v>0</v>
      </c>
      <c r="CK64" s="99">
        <f>IF(ISNA(MATCH(CD64,'Overlap Study'!$CG$270:$CG$281,0)),0,1)</f>
        <v>0</v>
      </c>
      <c r="CL64" s="97">
        <f>IF(ISNA(MATCH(CD64,'Overlap Study'!$BU$270:$BU$281,0)),0,1)</f>
        <v>0</v>
      </c>
      <c r="CM64" s="97">
        <f>IF(ISNA(MATCH(CD64,'Overlap Study'!$BJ$270:$BJ$281,0)),0,1)</f>
        <v>0</v>
      </c>
      <c r="CN64" s="97">
        <f>IF(ISNA(MATCH(CD64,'Overlap Study'!$AZ$270:$AZ$281,0)),0,1)</f>
        <v>0</v>
      </c>
      <c r="CO64" s="97">
        <f>IF(ISNA(MATCH(CD64,'Overlap Study'!$AT$270:$AT$281,0)),0,1)</f>
        <v>0</v>
      </c>
      <c r="CP64" s="97">
        <f>IF(ISNA(MATCH(CD64,'Overlap Study'!$AN$270:$AN$281,0)),0,1)</f>
        <v>0</v>
      </c>
      <c r="CQ64" s="106">
        <f>IF(ISNA(MATCH(CD64,'Overlap Study'!$AH$270:$AH$281,0)),0,1)</f>
        <v>0</v>
      </c>
      <c r="CR64" s="110">
        <f>IF(ISNA(MATCH($CD64,'Overlap Study'!$AB$270:$AB$281,0)),0,1)</f>
        <v>0</v>
      </c>
      <c r="CS64" s="97">
        <f>IF(ISNA(MATCH($CD64,'Overlap Study'!$V$270:$V$281,0)),0,1)</f>
        <v>0</v>
      </c>
      <c r="CT64" s="97">
        <f>IF(ISNA(MATCH($CD64,'Overlap Study'!$P$270:$P$281,0)),0,1)</f>
        <v>0</v>
      </c>
      <c r="CU64" s="97"/>
      <c r="CV64" s="106"/>
      <c r="CW64">
        <f t="shared" si="5"/>
        <v>2</v>
      </c>
    </row>
    <row r="65" spans="1:101" ht="13" x14ac:dyDescent="0.3">
      <c r="A65" s="98"/>
      <c r="L65" s="116">
        <f t="shared" si="2"/>
        <v>64</v>
      </c>
      <c r="M65">
        <f t="shared" si="1"/>
        <v>6</v>
      </c>
      <c r="N65" s="487">
        <v>2122</v>
      </c>
      <c r="O65" s="99">
        <f>SUM(P65:AA65)</f>
        <v>6</v>
      </c>
      <c r="P65" s="110">
        <f>IF(ISNA(MATCH(N65,'Overlap Study'!FF$62:FF$317,0)),0,1)</f>
        <v>1</v>
      </c>
      <c r="Q65" s="97">
        <f>IF(ISNA(MATCH(N65,'Overlap Study'!EO$62:EO$317,0)),0,1)</f>
        <v>1</v>
      </c>
      <c r="R65" s="97">
        <f>IF(ISNA(MATCH(N65,'Overlap Study'!DY$62:DY$174,0)),0,1)</f>
        <v>1</v>
      </c>
      <c r="S65" s="97">
        <f>IF(ISNA(MATCH(N65,'Overlap Study'!DJ$62:DJ$157,0)),0,1)</f>
        <v>0</v>
      </c>
      <c r="T65" s="99">
        <f>IF(ISNA(MATCH(N65,'Overlap Study'!CU$62:CU$157,0)),0,1)</f>
        <v>1</v>
      </c>
      <c r="U65" s="99">
        <f>IF(ISNA(MATCH(N65,'Overlap Study'!CG$62:CG$157,0)),0,1)</f>
        <v>1</v>
      </c>
      <c r="V65" s="97">
        <f>IF(ISNA(MATCH(N65,'Overlap Study'!BU$62:BU$157,0)),0,1)</f>
        <v>1</v>
      </c>
      <c r="W65" s="97">
        <f>IF(ISNA(MATCH(N65,'Overlap Study'!BJ$62:BJ$157,0)),0,1)</f>
        <v>0</v>
      </c>
      <c r="X65" s="97">
        <f>IF(ISNA(MATCH($N65,'Overlap Study'!AZ$62:AZ$157,0)),0,1)</f>
        <v>0</v>
      </c>
      <c r="Y65" s="97">
        <f>IF(ISNA(MATCH($N65,'Overlap Study'!AT$62:AT$157,0)),0,1)</f>
        <v>0</v>
      </c>
      <c r="Z65" s="97">
        <f>IF(ISNA(MATCH($N65,'Overlap Study'!AN$62:AN$157,0)),0,1)</f>
        <v>0</v>
      </c>
      <c r="AA65" s="97">
        <f>IF(ISNA(MATCH($N65,'Overlap Study'!AH$62:AH$157,0)),0,1)</f>
        <v>0</v>
      </c>
      <c r="AB65" s="110">
        <f>IF(ISNA(MATCH($N65,'Overlap Study'!AB$62:AB$157,0)),0,1)</f>
        <v>0</v>
      </c>
      <c r="AC65" s="97">
        <f>IF(ISNA(MATCH($N65,'Overlap Study'!V$62:V$157,0)),0,1)</f>
        <v>0</v>
      </c>
      <c r="AD65" s="97">
        <f>IF(ISNA(MATCH($N65,'Overlap Study'!P$62:P$157,0)),0,1)</f>
        <v>0</v>
      </c>
      <c r="AE65" s="97">
        <f>IF(ISNA(MATCH($N65,'Overlap Study'!H$53:H$132,0)),0,1)</f>
        <v>0</v>
      </c>
      <c r="AF65" s="106">
        <f>IF(ISNA(MATCH($N65,'Overlap Study'!B$53:B$100,0)),0,1)</f>
        <v>0</v>
      </c>
      <c r="AH65" s="97"/>
      <c r="AJ65" s="194">
        <v>910</v>
      </c>
      <c r="AK65" s="105">
        <f>SUM(AL65:AW65)</f>
        <v>3</v>
      </c>
      <c r="AL65" s="110">
        <f>IF(ISNA(MATCH($AJ65,'Overlap Study'!$FG$323:$FG$454,0)),0,1)</f>
        <v>1</v>
      </c>
      <c r="AM65" s="97">
        <f>IF(ISNA(MATCH($AJ65,'Overlap Study'!$EP$323:$EP$454,0)),0,1)</f>
        <v>0</v>
      </c>
      <c r="AN65" s="97">
        <f>IF(ISNA(MATCH($AJ65,'Overlap Study'!$DY$186:$DY$245,0)),0,1)</f>
        <v>0</v>
      </c>
      <c r="AO65" s="97">
        <f>IF(ISNA(MATCH($AJ65,'Overlap Study'!$DJ$186:$DJ$233,0)),0,1)</f>
        <v>0</v>
      </c>
      <c r="AP65" s="99">
        <f>IF(ISNA(MATCH($AJ65,'Overlap Study'!$CU$186:$CU$233,0)),0,1)</f>
        <v>0</v>
      </c>
      <c r="AQ65" s="99">
        <f>IF(ISNA(MATCH($AJ65,'Overlap Study'!$CG$186:$CG$233,0)),0,1)</f>
        <v>0</v>
      </c>
      <c r="AR65" s="97">
        <f>IF(ISNA(MATCH($AJ65,'Overlap Study'!$BU$186:$BU$233,0)),0,1)</f>
        <v>0</v>
      </c>
      <c r="AS65" s="97">
        <f>IF(ISNA(MATCH(AJ65,'Overlap Study'!BJ$186:BJ$233,0)),0,1)</f>
        <v>0</v>
      </c>
      <c r="AT65" s="97">
        <f>IF(ISNA(MATCH($AJ65,'Overlap Study'!AZ$186:AZ$233,0)),0,1)</f>
        <v>0</v>
      </c>
      <c r="AU65" s="97">
        <f>IF(ISNA(MATCH($AJ65,'Overlap Study'!AT$186:AT$233,0)),0,1)</f>
        <v>1</v>
      </c>
      <c r="AV65" s="97">
        <f>IF(ISNA(MATCH($AJ65,'Overlap Study'!AN$186:AN$233,0)),0,1)</f>
        <v>0</v>
      </c>
      <c r="AW65" s="106">
        <f>IF(ISNA(MATCH($AJ65,'Overlap Study'!AH$186:AH$233,0)),0,1)</f>
        <v>1</v>
      </c>
      <c r="AX65" s="97">
        <f>IF(ISNA(MATCH(AJ65,'Overlap Study'!$AB$186:$AB$233,0)),0,1)</f>
        <v>0</v>
      </c>
      <c r="AY65" s="97">
        <f>IF(ISNA(MATCH($AJ65,'Overlap Study'!$V$186:$V$233,0)),0,1)</f>
        <v>0</v>
      </c>
      <c r="AZ65" s="97">
        <f>IF(ISNA(MATCH($AJ65,'Overlap Study'!$P$186:$P$233,0)),0,1)</f>
        <v>0</v>
      </c>
      <c r="BA65" s="97"/>
      <c r="BB65" s="106"/>
      <c r="BD65" s="98"/>
      <c r="BF65" s="97"/>
      <c r="BG65" s="212">
        <v>3339</v>
      </c>
      <c r="BH65" s="459">
        <f>SUM(BI65:BT65)</f>
        <v>2</v>
      </c>
      <c r="BI65" s="110">
        <f>IF(ISNA(MATCH($BG65,'Overlap Study'!$FH$323:$FH$400,0)),0,1)</f>
        <v>1</v>
      </c>
      <c r="BJ65" s="97">
        <f>IF(ISNA(MATCH($BG65,'Overlap Study'!$EQ$323:$EQ$400,0)),0,1)</f>
        <v>1</v>
      </c>
      <c r="BK65" s="97">
        <f>IF(ISNA(MATCH($BG65,'Overlap Study'!$DZ$186:$DZ$240,0)),0,1)</f>
        <v>0</v>
      </c>
      <c r="BL65" s="97">
        <f>IF(ISNA(MATCH(BG65,'Overlap Study'!$DJ$240:$DJ$263,0)),0,1)</f>
        <v>0</v>
      </c>
      <c r="BM65" s="99">
        <f>IF(ISNA(MATCH(BG65,'Overlap Study'!$CU$240:$CU$263,0)),0,1)</f>
        <v>0</v>
      </c>
      <c r="BN65" s="99">
        <f>IF(ISNA(MATCH(BG65,'Overlap Study'!$CG$240:$CG$263,0)),0,1)</f>
        <v>0</v>
      </c>
      <c r="BO65" s="97">
        <f>IF(ISNA(MATCH(BG65,'Overlap Study'!$BU$240:$BU$263,0)),0,1)</f>
        <v>0</v>
      </c>
      <c r="BP65" s="97">
        <f>IF(ISNA(MATCH(BG65,'Overlap Study'!$BJ$240:$BJ$263,0)),0,1)</f>
        <v>0</v>
      </c>
      <c r="BQ65" s="97">
        <f>IF(ISNA(MATCH(BG65,'Overlap Study'!$AZ$240:$AZ$263,0)),0,1)</f>
        <v>0</v>
      </c>
      <c r="BR65" s="97">
        <f>IF(ISNA(MATCH(BG65,'Overlap Study'!$AT$240:$AT$263,0)),0,1)</f>
        <v>0</v>
      </c>
      <c r="BS65" s="97">
        <f>IF(ISNA(MATCH(BG65,'Overlap Study'!$AN$240:$AN$263,0)),0,1)</f>
        <v>0</v>
      </c>
      <c r="BT65" s="106">
        <f>IF(ISNA(MATCH(BG65,'Overlap Study'!$AH$240:$AH$263,0)),0,1)</f>
        <v>0</v>
      </c>
      <c r="BU65" s="110">
        <f>IF(ISNA(MATCH(BG65,'Overlap Study'!$AB$240:$AB$263,0)),0,1)</f>
        <v>0</v>
      </c>
      <c r="BV65" s="97">
        <f>IF(ISNA(MATCH(BG65,'Overlap Study'!$V$240:$V$263,0)),0,1)</f>
        <v>0</v>
      </c>
      <c r="BW65" s="97">
        <f>IF(ISNA(MATCH(BG65,'Overlap Study'!$P$240:$P$263,0)),0,1)</f>
        <v>0</v>
      </c>
      <c r="BX65" s="97"/>
      <c r="BY65" s="106"/>
      <c r="BZ65">
        <f>INDEX($N$2:$O$411,MATCH(BG65,$N$2:$N$411,0),2)</f>
        <v>2</v>
      </c>
      <c r="CA65" s="98"/>
      <c r="CD65" s="485">
        <v>910</v>
      </c>
      <c r="CE65" s="459">
        <f>SUM(CF65:CQ65)</f>
        <v>1</v>
      </c>
      <c r="CF65" s="97">
        <f>IF(ISNA(MATCH(CD65,'Overlap Study'!$FI$323:$FI$400,0)),0,1)</f>
        <v>0</v>
      </c>
      <c r="CG65" s="97">
        <f>IF(ISNA(MATCH(CD65,'Overlap Study'!$ER$323:$ER$400,0)),0,1)</f>
        <v>0</v>
      </c>
      <c r="CH65" s="97">
        <f>IF(ISNA(MATCH(CD65,'Overlap Study'!$EA$186:$EA$240,0)),0,1)</f>
        <v>0</v>
      </c>
      <c r="CI65" s="97">
        <f>IF(ISNA(MATCH(CD65,'Overlap Study'!$DJ$270:$DJ$281,0)),0,1)</f>
        <v>0</v>
      </c>
      <c r="CJ65" s="99">
        <f>IF(ISNA(MATCH(CD65,'Overlap Study'!$CU$270:$CU$281,0)),0,1)</f>
        <v>0</v>
      </c>
      <c r="CK65" s="99">
        <f>IF(ISNA(MATCH(CD65,'Overlap Study'!$CG$270:$CG$281,0)),0,1)</f>
        <v>0</v>
      </c>
      <c r="CL65" s="97">
        <f>IF(ISNA(MATCH(CD65,'Overlap Study'!$BU$270:$BU$281,0)),0,1)</f>
        <v>0</v>
      </c>
      <c r="CM65" s="97">
        <f>IF(ISNA(MATCH(CD65,'Overlap Study'!$BJ$270:$BJ$281,0)),0,1)</f>
        <v>0</v>
      </c>
      <c r="CN65" s="97">
        <f>IF(ISNA(MATCH(CD65,'Overlap Study'!$AZ$270:$AZ$281,0)),0,1)</f>
        <v>0</v>
      </c>
      <c r="CO65" s="97">
        <f>IF(ISNA(MATCH(CD65,'Overlap Study'!$AT$270:$AT$281,0)),0,1)</f>
        <v>1</v>
      </c>
      <c r="CP65" s="97">
        <f>IF(ISNA(MATCH(CD65,'Overlap Study'!$AN$270:$AN$281,0)),0,1)</f>
        <v>0</v>
      </c>
      <c r="CQ65" s="106">
        <f>IF(ISNA(MATCH(CD65,'Overlap Study'!$AH$270:$AH$281,0)),0,1)</f>
        <v>0</v>
      </c>
      <c r="CR65" s="110">
        <f>IF(ISNA(MATCH($CD65,'Overlap Study'!$AB$270:$AB$281,0)),0,1)</f>
        <v>0</v>
      </c>
      <c r="CS65" s="97">
        <f>IF(ISNA(MATCH($CD65,'Overlap Study'!$V$270:$V$281,0)),0,1)</f>
        <v>0</v>
      </c>
      <c r="CT65" s="97">
        <f>IF(ISNA(MATCH($CD65,'Overlap Study'!$P$270:$P$281,0)),0,1)</f>
        <v>0</v>
      </c>
      <c r="CU65" s="97"/>
      <c r="CV65" s="106"/>
      <c r="CW65">
        <f t="shared" si="5"/>
        <v>5</v>
      </c>
    </row>
    <row r="66" spans="1:101" ht="13" x14ac:dyDescent="0.3">
      <c r="A66" s="98"/>
      <c r="L66" s="116">
        <f t="shared" si="2"/>
        <v>65</v>
      </c>
      <c r="M66">
        <f t="shared" si="1"/>
        <v>10</v>
      </c>
      <c r="N66" s="493">
        <v>45</v>
      </c>
      <c r="O66" s="99">
        <f>SUM(P66:AA66)</f>
        <v>5</v>
      </c>
      <c r="P66" s="110">
        <f>IF(ISNA(MATCH(N66,'Overlap Study'!FF$62:FF$317,0)),0,1)</f>
        <v>1</v>
      </c>
      <c r="Q66" s="97">
        <f>IF(ISNA(MATCH(N66,'Overlap Study'!EO$62:EO$317,0)),0,1)</f>
        <v>0</v>
      </c>
      <c r="R66" s="97">
        <f>IF(ISNA(MATCH(N66,'Overlap Study'!DY$62:DY$174,0)),0,1)</f>
        <v>0</v>
      </c>
      <c r="S66" s="97">
        <f>IF(ISNA(MATCH(N66,'Overlap Study'!DJ$62:DJ$157,0)),0,1)</f>
        <v>0</v>
      </c>
      <c r="T66" s="99">
        <f>IF(ISNA(MATCH(N66,'Overlap Study'!CU$62:CU$157,0)),0,1)</f>
        <v>0</v>
      </c>
      <c r="U66" s="99">
        <f>IF(ISNA(MATCH(N66,'Overlap Study'!CG$62:CG$157,0)),0,1)</f>
        <v>0</v>
      </c>
      <c r="V66" s="97">
        <f>IF(ISNA(MATCH(N66,'Overlap Study'!BU$62:BU$157,0)),0,1)</f>
        <v>0</v>
      </c>
      <c r="W66" s="97">
        <f>IF(ISNA(MATCH(N66,'Overlap Study'!BJ$62:BJ$157,0)),0,1)</f>
        <v>1</v>
      </c>
      <c r="X66" s="97">
        <f>IF(ISNA(MATCH($N66,'Overlap Study'!AZ$62:AZ$157,0)),0,1)</f>
        <v>1</v>
      </c>
      <c r="Y66" s="97">
        <f>IF(ISNA(MATCH($N66,'Overlap Study'!AT$62:AT$157,0)),0,1)</f>
        <v>1</v>
      </c>
      <c r="Z66" s="97">
        <f>IF(ISNA(MATCH($N66,'Overlap Study'!AN$62:AN$157,0)),0,1)</f>
        <v>0</v>
      </c>
      <c r="AA66" s="97">
        <f>IF(ISNA(MATCH($N66,'Overlap Study'!AH$62:AH$157,0)),0,1)</f>
        <v>1</v>
      </c>
      <c r="AB66" s="110">
        <f>IF(ISNA(MATCH($N66,'Overlap Study'!AB$62:AB$157,0)),0,1)</f>
        <v>1</v>
      </c>
      <c r="AC66" s="97">
        <f>IF(ISNA(MATCH($N66,'Overlap Study'!V$62:V$157,0)),0,1)</f>
        <v>1</v>
      </c>
      <c r="AD66" s="97">
        <f>IF(ISNA(MATCH($N66,'Overlap Study'!P$62:P$157,0)),0,1)</f>
        <v>1</v>
      </c>
      <c r="AE66" s="97">
        <f>IF(ISNA(MATCH($N66,'Overlap Study'!H$53:H$132,0)),0,1)</f>
        <v>1</v>
      </c>
      <c r="AF66" s="106">
        <f>IF(ISNA(MATCH($N66,'Overlap Study'!B$53:B$100,0)),0,1)</f>
        <v>1</v>
      </c>
      <c r="AH66" s="97"/>
      <c r="AJ66" s="194">
        <v>1124</v>
      </c>
      <c r="AK66" s="105">
        <f>SUM(AL66:AW66)</f>
        <v>3</v>
      </c>
      <c r="AL66" s="110">
        <f>IF(ISNA(MATCH($AJ66,'Overlap Study'!$FG$323:$FG$454,0)),0,1)</f>
        <v>0</v>
      </c>
      <c r="AM66" s="97">
        <f>IF(ISNA(MATCH($AJ66,'Overlap Study'!$EP$323:$EP$454,0)),0,1)</f>
        <v>0</v>
      </c>
      <c r="AN66" s="97">
        <f>IF(ISNA(MATCH($AJ66,'Overlap Study'!$DY$186:$DY$245,0)),0,1)</f>
        <v>0</v>
      </c>
      <c r="AO66" s="97">
        <f>IF(ISNA(MATCH($AJ66,'Overlap Study'!$DJ$186:$DJ$233,0)),0,1)</f>
        <v>0</v>
      </c>
      <c r="AP66" s="99">
        <f>IF(ISNA(MATCH($AJ66,'Overlap Study'!$CU$186:$CU$233,0)),0,1)</f>
        <v>0</v>
      </c>
      <c r="AQ66" s="99">
        <f>IF(ISNA(MATCH($AJ66,'Overlap Study'!$CG$186:$CG$233,0)),0,1)</f>
        <v>0</v>
      </c>
      <c r="AR66" s="97">
        <f>IF(ISNA(MATCH($AJ66,'Overlap Study'!$BU$186:$BU$233,0)),0,1)</f>
        <v>1</v>
      </c>
      <c r="AS66" s="97">
        <f>IF(ISNA(MATCH(AJ66,'Overlap Study'!BJ$186:BJ$233,0)),0,1)</f>
        <v>0</v>
      </c>
      <c r="AT66" s="97">
        <f>IF(ISNA(MATCH($AJ66,'Overlap Study'!AZ$186:AZ$233,0)),0,1)</f>
        <v>1</v>
      </c>
      <c r="AU66" s="97">
        <f>IF(ISNA(MATCH($AJ66,'Overlap Study'!AT$186:AT$233,0)),0,1)</f>
        <v>1</v>
      </c>
      <c r="AV66" s="97">
        <f>IF(ISNA(MATCH($AJ66,'Overlap Study'!AN$186:AN$233,0)),0,1)</f>
        <v>0</v>
      </c>
      <c r="AW66" s="106">
        <f>IF(ISNA(MATCH($AJ66,'Overlap Study'!AH$186:AH$233,0)),0,1)</f>
        <v>0</v>
      </c>
      <c r="AX66" s="97">
        <f>IF(ISNA(MATCH(AJ66,'Overlap Study'!$AB$186:$AB$233,0)),0,1)</f>
        <v>0</v>
      </c>
      <c r="AY66" s="97">
        <f>IF(ISNA(MATCH($AJ66,'Overlap Study'!$V$186:$V$233,0)),0,1)</f>
        <v>0</v>
      </c>
      <c r="AZ66" s="97">
        <f>IF(ISNA(MATCH($AJ66,'Overlap Study'!$P$186:$P$233,0)),0,1)</f>
        <v>0</v>
      </c>
      <c r="BA66" s="97"/>
      <c r="BB66" s="106"/>
      <c r="BD66" s="98"/>
      <c r="BF66" s="97"/>
      <c r="BG66" s="131">
        <v>4488</v>
      </c>
      <c r="BH66" s="459">
        <f>SUM(BI66:BT66)</f>
        <v>2</v>
      </c>
      <c r="BI66" s="110">
        <f>IF(ISNA(MATCH($BG66,'Overlap Study'!$FH$323:$FH$400,0)),0,1)</f>
        <v>0</v>
      </c>
      <c r="BJ66" s="97">
        <f>IF(ISNA(MATCH($BG66,'Overlap Study'!$EQ$323:$EQ$400,0)),0,1)</f>
        <v>1</v>
      </c>
      <c r="BK66" s="97">
        <f>IF(ISNA(MATCH($BG66,'Overlap Study'!$DZ$186:$DZ$240,0)),0,1)</f>
        <v>1</v>
      </c>
      <c r="BL66" s="97">
        <f>IF(ISNA(MATCH(BG66,'Overlap Study'!$DJ$240:$DJ$263,0)),0,1)</f>
        <v>0</v>
      </c>
      <c r="BM66" s="99">
        <f>IF(ISNA(MATCH(BG66,'Overlap Study'!$CU$240:$CU$263,0)),0,1)</f>
        <v>0</v>
      </c>
      <c r="BN66" s="99">
        <f>IF(ISNA(MATCH(BG66,'Overlap Study'!$CG$240:$CG$263,0)),0,1)</f>
        <v>0</v>
      </c>
      <c r="BO66" s="97">
        <f>IF(ISNA(MATCH(BG66,'Overlap Study'!$BU$240:$BU$263,0)),0,1)</f>
        <v>0</v>
      </c>
      <c r="BP66" s="97">
        <f>IF(ISNA(MATCH(BG66,'Overlap Study'!$BJ$240:$BJ$263,0)),0,1)</f>
        <v>0</v>
      </c>
      <c r="BQ66" s="97">
        <f>IF(ISNA(MATCH(BG66,'Overlap Study'!$AZ$240:$AZ$263,0)),0,1)</f>
        <v>0</v>
      </c>
      <c r="BR66" s="97">
        <f>IF(ISNA(MATCH(BG66,'Overlap Study'!$AT$240:$AT$263,0)),0,1)</f>
        <v>0</v>
      </c>
      <c r="BS66" s="97">
        <f>IF(ISNA(MATCH(BG66,'Overlap Study'!$AN$240:$AN$263,0)),0,1)</f>
        <v>0</v>
      </c>
      <c r="BT66" s="106">
        <f>IF(ISNA(MATCH(BG66,'Overlap Study'!$AH$240:$AH$263,0)),0,1)</f>
        <v>0</v>
      </c>
      <c r="BU66" s="110">
        <f>IF(ISNA(MATCH(BG66,'Overlap Study'!$AB$240:$AB$263,0)),0,1)</f>
        <v>0</v>
      </c>
      <c r="BV66" s="97">
        <f>IF(ISNA(MATCH(BG66,'Overlap Study'!$V$240:$V$263,0)),0,1)</f>
        <v>0</v>
      </c>
      <c r="BW66" s="97">
        <f>IF(ISNA(MATCH(BG66,'Overlap Study'!$P$240:$P$263,0)),0,1)</f>
        <v>0</v>
      </c>
      <c r="BX66" s="97"/>
      <c r="BY66" s="106"/>
      <c r="BZ66">
        <f>INDEX($N$2:$O$411,MATCH(BG66,$N$2:$N$411,0),2)</f>
        <v>3</v>
      </c>
      <c r="CA66" s="151"/>
      <c r="CD66" s="489">
        <v>971</v>
      </c>
      <c r="CE66" s="459">
        <f>SUM(CF66:CQ66)</f>
        <v>1</v>
      </c>
      <c r="CF66" s="97">
        <f>IF(ISNA(MATCH(CD66,'Overlap Study'!$FI$323:$FI$400,0)),0,1)</f>
        <v>0</v>
      </c>
      <c r="CG66" s="97">
        <f>IF(ISNA(MATCH(CD66,'Overlap Study'!$ER$323:$ER$400,0)),0,1)</f>
        <v>0</v>
      </c>
      <c r="CH66" s="97">
        <f>IF(ISNA(MATCH(CD66,'Overlap Study'!$EA$186:$EA$240,0)),0,1)</f>
        <v>0</v>
      </c>
      <c r="CI66" s="97">
        <f>IF(ISNA(MATCH(CD66,'Overlap Study'!$DJ$270:$DJ$281,0)),0,1)</f>
        <v>0</v>
      </c>
      <c r="CJ66" s="99">
        <f>IF(ISNA(MATCH(CD66,'Overlap Study'!$CU$270:$CU$281,0)),0,1)</f>
        <v>0</v>
      </c>
      <c r="CK66" s="99">
        <f>IF(ISNA(MATCH(CD66,'Overlap Study'!$CG$270:$CG$281,0)),0,1)</f>
        <v>0</v>
      </c>
      <c r="CL66" s="97">
        <f>IF(ISNA(MATCH(CD66,'Overlap Study'!$BU$270:$BU$281,0)),0,1)</f>
        <v>0</v>
      </c>
      <c r="CM66" s="97">
        <f>IF(ISNA(MATCH(CD66,'Overlap Study'!$BJ$270:$BJ$281,0)),0,1)</f>
        <v>1</v>
      </c>
      <c r="CN66" s="97">
        <f>IF(ISNA(MATCH(CD66,'Overlap Study'!$AZ$270:$AZ$281,0)),0,1)</f>
        <v>0</v>
      </c>
      <c r="CO66" s="97">
        <f>IF(ISNA(MATCH(CD66,'Overlap Study'!$AT$270:$AT$281,0)),0,1)</f>
        <v>0</v>
      </c>
      <c r="CP66" s="97">
        <f>IF(ISNA(MATCH(CD66,'Overlap Study'!$AN$270:$AN$281,0)),0,1)</f>
        <v>0</v>
      </c>
      <c r="CQ66" s="106">
        <f>IF(ISNA(MATCH(CD66,'Overlap Study'!$AH$270:$AH$281,0)),0,1)</f>
        <v>0</v>
      </c>
      <c r="CR66" s="110">
        <f>IF(ISNA(MATCH($CD66,'Overlap Study'!$AB$270:$AB$281,0)),0,1)</f>
        <v>0</v>
      </c>
      <c r="CS66" s="97">
        <f>IF(ISNA(MATCH($CD66,'Overlap Study'!$V$270:$V$281,0)),0,1)</f>
        <v>0</v>
      </c>
      <c r="CT66" s="97">
        <f>IF(ISNA(MATCH($CD66,'Overlap Study'!$P$270:$P$281,0)),0,1)</f>
        <v>0</v>
      </c>
      <c r="CU66" s="97"/>
      <c r="CV66" s="106"/>
      <c r="CW66">
        <f t="shared" ref="CW66:CW80" si="6">INDEX($N$2:$O$578,MATCH(CD66,$N$2:$N$578,0),2)</f>
        <v>6</v>
      </c>
    </row>
    <row r="67" spans="1:101" ht="13" x14ac:dyDescent="0.3">
      <c r="A67" s="98"/>
      <c r="L67" s="116">
        <f t="shared" si="2"/>
        <v>66</v>
      </c>
      <c r="M67">
        <f t="shared" ref="M67:M130" si="7">SUM(P67:AF67)</f>
        <v>5</v>
      </c>
      <c r="N67" s="207">
        <v>51</v>
      </c>
      <c r="O67" s="99">
        <f>SUM(P67:AA67)</f>
        <v>5</v>
      </c>
      <c r="P67" s="110">
        <f>IF(ISNA(MATCH(N67,'Overlap Study'!FF$62:FF$317,0)),0,1)</f>
        <v>0</v>
      </c>
      <c r="Q67" s="97">
        <f>IF(ISNA(MATCH(N67,'Overlap Study'!EO$62:EO$317,0)),0,1)</f>
        <v>1</v>
      </c>
      <c r="R67" s="97">
        <f>IF(ISNA(MATCH(N67,'Overlap Study'!DY$62:DY$174,0)),0,1)</f>
        <v>1</v>
      </c>
      <c r="S67" s="97">
        <f>IF(ISNA(MATCH(N67,'Overlap Study'!DJ$62:DJ$157,0)),0,1)</f>
        <v>0</v>
      </c>
      <c r="T67" s="99">
        <f>IF(ISNA(MATCH(N67,'Overlap Study'!CU$62:CU$157,0)),0,1)</f>
        <v>1</v>
      </c>
      <c r="U67" s="99">
        <f>IF(ISNA(MATCH(N67,'Overlap Study'!CG$62:CG$157,0)),0,1)</f>
        <v>1</v>
      </c>
      <c r="V67" s="97">
        <f>IF(ISNA(MATCH(N67,'Overlap Study'!BU$62:BU$157,0)),0,1)</f>
        <v>1</v>
      </c>
      <c r="W67" s="97">
        <f>IF(ISNA(MATCH(N67,'Overlap Study'!BJ$62:BJ$157,0)),0,1)</f>
        <v>0</v>
      </c>
      <c r="X67" s="97">
        <f>IF(ISNA(MATCH($N67,'Overlap Study'!AZ$62:AZ$157,0)),0,1)</f>
        <v>0</v>
      </c>
      <c r="Y67" s="97">
        <f>IF(ISNA(MATCH($N67,'Overlap Study'!AT$62:AT$157,0)),0,1)</f>
        <v>0</v>
      </c>
      <c r="Z67" s="97">
        <f>IF(ISNA(MATCH($N67,'Overlap Study'!AN$62:AN$157,0)),0,1)</f>
        <v>0</v>
      </c>
      <c r="AA67" s="97">
        <f>IF(ISNA(MATCH($N67,'Overlap Study'!AH$62:AH$157,0)),0,1)</f>
        <v>0</v>
      </c>
      <c r="AB67" s="110">
        <f>IF(ISNA(MATCH($N67,'Overlap Study'!AB$62:AB$157,0)),0,1)</f>
        <v>0</v>
      </c>
      <c r="AC67" s="97">
        <f>IF(ISNA(MATCH($N67,'Overlap Study'!V$62:V$157,0)),0,1)</f>
        <v>0</v>
      </c>
      <c r="AD67" s="97">
        <f>IF(ISNA(MATCH($N67,'Overlap Study'!P$62:P$157,0)),0,1)</f>
        <v>0</v>
      </c>
      <c r="AE67" s="97">
        <f>IF(ISNA(MATCH($N67,'Overlap Study'!H$53:H$132,0)),0,1)</f>
        <v>0</v>
      </c>
      <c r="AF67" s="106">
        <f>IF(ISNA(MATCH($N67,'Overlap Study'!B$53:B$100,0)),0,1)</f>
        <v>0</v>
      </c>
      <c r="AH67" s="97"/>
      <c r="AJ67" s="194">
        <v>1241</v>
      </c>
      <c r="AK67" s="105">
        <f>SUM(AL67:AW67)</f>
        <v>3</v>
      </c>
      <c r="AL67" s="110">
        <f>IF(ISNA(MATCH($AJ67,'Overlap Study'!$FG$323:$FG$454,0)),0,1)</f>
        <v>1</v>
      </c>
      <c r="AM67" s="97">
        <f>IF(ISNA(MATCH($AJ67,'Overlap Study'!$EP$323:$EP$454,0)),0,1)</f>
        <v>0</v>
      </c>
      <c r="AN67" s="97">
        <f>IF(ISNA(MATCH($AJ67,'Overlap Study'!$DY$186:$DY$245,0)),0,1)</f>
        <v>0</v>
      </c>
      <c r="AO67" s="97">
        <f>IF(ISNA(MATCH($AJ67,'Overlap Study'!$DJ$186:$DJ$233,0)),0,1)</f>
        <v>1</v>
      </c>
      <c r="AP67" s="99">
        <f>IF(ISNA(MATCH($AJ67,'Overlap Study'!$CU$186:$CU$233,0)),0,1)</f>
        <v>0</v>
      </c>
      <c r="AQ67" s="99">
        <f>IF(ISNA(MATCH($AJ67,'Overlap Study'!$CG$186:$CG$233,0)),0,1)</f>
        <v>1</v>
      </c>
      <c r="AR67" s="97">
        <f>IF(ISNA(MATCH($AJ67,'Overlap Study'!$BU$186:$BU$233,0)),0,1)</f>
        <v>0</v>
      </c>
      <c r="AS67" s="97">
        <f>IF(ISNA(MATCH(AJ67,'Overlap Study'!BJ$186:BJ$233,0)),0,1)</f>
        <v>0</v>
      </c>
      <c r="AT67" s="97">
        <f>IF(ISNA(MATCH($AJ67,'Overlap Study'!AZ$186:AZ$233,0)),0,1)</f>
        <v>0</v>
      </c>
      <c r="AU67" s="97">
        <f>IF(ISNA(MATCH($AJ67,'Overlap Study'!AT$186:AT$233,0)),0,1)</f>
        <v>0</v>
      </c>
      <c r="AV67" s="97">
        <f>IF(ISNA(MATCH($AJ67,'Overlap Study'!AN$186:AN$233,0)),0,1)</f>
        <v>0</v>
      </c>
      <c r="AW67" s="106">
        <f>IF(ISNA(MATCH($AJ67,'Overlap Study'!AH$186:AH$233,0)),0,1)</f>
        <v>0</v>
      </c>
      <c r="AX67" s="97">
        <f>IF(ISNA(MATCH(AJ67,'Overlap Study'!$AB$186:$AB$233,0)),0,1)</f>
        <v>0</v>
      </c>
      <c r="AY67" s="97">
        <f>IF(ISNA(MATCH($AJ67,'Overlap Study'!$V$186:$V$233,0)),0,1)</f>
        <v>0</v>
      </c>
      <c r="AZ67" s="97">
        <f>IF(ISNA(MATCH($AJ67,'Overlap Study'!$P$186:$P$233,0)),0,1)</f>
        <v>0</v>
      </c>
      <c r="BA67" s="97"/>
      <c r="BB67" s="106"/>
      <c r="BD67" s="98"/>
      <c r="BF67" s="97"/>
      <c r="BG67" s="212">
        <v>20</v>
      </c>
      <c r="BH67" s="459">
        <f>SUM(BI67:BT67)</f>
        <v>1</v>
      </c>
      <c r="BI67" s="110">
        <f>IF(ISNA(MATCH($BG67,'Overlap Study'!$FH$323:$FH$400,0)),0,1)</f>
        <v>0</v>
      </c>
      <c r="BJ67" s="97">
        <f>IF(ISNA(MATCH($BG67,'Overlap Study'!$EQ$323:$EQ$400,0)),0,1)</f>
        <v>1</v>
      </c>
      <c r="BK67" s="97">
        <f>IF(ISNA(MATCH($BG67,'Overlap Study'!$DZ$186:$DZ$240,0)),0,1)</f>
        <v>0</v>
      </c>
      <c r="BL67" s="97">
        <f>IF(ISNA(MATCH(BG67,'Overlap Study'!$DJ$240:$DJ$263,0)),0,1)</f>
        <v>0</v>
      </c>
      <c r="BM67" s="99">
        <f>IF(ISNA(MATCH(BG67,'Overlap Study'!$CU$240:$CU$263,0)),0,1)</f>
        <v>0</v>
      </c>
      <c r="BN67" s="99">
        <f>IF(ISNA(MATCH(BG67,'Overlap Study'!$CG$240:$CG$263,0)),0,1)</f>
        <v>0</v>
      </c>
      <c r="BO67" s="97">
        <f>IF(ISNA(MATCH(BG67,'Overlap Study'!$BU$240:$BU$263,0)),0,1)</f>
        <v>0</v>
      </c>
      <c r="BP67" s="97">
        <f>IF(ISNA(MATCH(BG67,'Overlap Study'!$BJ$240:$BJ$263,0)),0,1)</f>
        <v>0</v>
      </c>
      <c r="BQ67" s="97">
        <f>IF(ISNA(MATCH(BG67,'Overlap Study'!$AZ$240:$AZ$263,0)),0,1)</f>
        <v>0</v>
      </c>
      <c r="BR67" s="97">
        <f>IF(ISNA(MATCH(BG67,'Overlap Study'!$AT$240:$AT$263,0)),0,1)</f>
        <v>0</v>
      </c>
      <c r="BS67" s="97">
        <f>IF(ISNA(MATCH(BG67,'Overlap Study'!$AN$240:$AN$263,0)),0,1)</f>
        <v>0</v>
      </c>
      <c r="BT67" s="106">
        <f>IF(ISNA(MATCH(BG67,'Overlap Study'!$AH$240:$AH$263,0)),0,1)</f>
        <v>0</v>
      </c>
      <c r="BU67" s="110">
        <f>IF(ISNA(MATCH(BG67,'Overlap Study'!$AB$240:$AB$263,0)),0,1)</f>
        <v>0</v>
      </c>
      <c r="BV67" s="97">
        <f>IF(ISNA(MATCH(BG67,'Overlap Study'!$V$240:$V$263,0)),0,1)</f>
        <v>0</v>
      </c>
      <c r="BW67" s="97">
        <f>IF(ISNA(MATCH(BG67,'Overlap Study'!$P$240:$P$263,0)),0,1)</f>
        <v>0</v>
      </c>
      <c r="BX67" s="97"/>
      <c r="BY67" s="106"/>
      <c r="BZ67">
        <f>INDEX($N$2:$O$411,MATCH(BG67,$N$2:$N$411,0),2)</f>
        <v>7</v>
      </c>
      <c r="CA67" s="98"/>
      <c r="CD67" s="486">
        <v>1023</v>
      </c>
      <c r="CE67" s="459">
        <f>SUM(CF67:CQ67)</f>
        <v>1</v>
      </c>
      <c r="CF67" s="97">
        <f>IF(ISNA(MATCH(CD67,'Overlap Study'!$FI$323:$FI$400,0)),0,1)</f>
        <v>0</v>
      </c>
      <c r="CG67" s="97">
        <f>IF(ISNA(MATCH(CD67,'Overlap Study'!$ER$323:$ER$400,0)),0,1)</f>
        <v>1</v>
      </c>
      <c r="CH67" s="97">
        <f>IF(ISNA(MATCH(CD67,'Overlap Study'!$EA$186:$EA$240,0)),0,1)</f>
        <v>0</v>
      </c>
      <c r="CI67" s="97">
        <f>IF(ISNA(MATCH(CD67,'Overlap Study'!$DJ$270:$DJ$281,0)),0,1)</f>
        <v>0</v>
      </c>
      <c r="CJ67" s="99">
        <f>IF(ISNA(MATCH(CD67,'Overlap Study'!$CU$270:$CU$281,0)),0,1)</f>
        <v>0</v>
      </c>
      <c r="CK67" s="99">
        <f>IF(ISNA(MATCH(CD67,'Overlap Study'!$CG$270:$CG$281,0)),0,1)</f>
        <v>0</v>
      </c>
      <c r="CL67" s="97">
        <f>IF(ISNA(MATCH(CD67,'Overlap Study'!$BU$270:$BU$281,0)),0,1)</f>
        <v>0</v>
      </c>
      <c r="CM67" s="97">
        <f>IF(ISNA(MATCH(CD67,'Overlap Study'!$BJ$270:$BJ$281,0)),0,1)</f>
        <v>0</v>
      </c>
      <c r="CN67" s="97">
        <f>IF(ISNA(MATCH(CD67,'Overlap Study'!$AZ$270:$AZ$281,0)),0,1)</f>
        <v>0</v>
      </c>
      <c r="CO67" s="97">
        <f>IF(ISNA(MATCH(CD67,'Overlap Study'!$AT$270:$AT$281,0)),0,1)</f>
        <v>0</v>
      </c>
      <c r="CP67" s="97">
        <f>IF(ISNA(MATCH(CD67,'Overlap Study'!$AN$270:$AN$281,0)),0,1)</f>
        <v>0</v>
      </c>
      <c r="CQ67" s="106">
        <f>IF(ISNA(MATCH(CD67,'Overlap Study'!$AH$270:$AH$281,0)),0,1)</f>
        <v>0</v>
      </c>
      <c r="CR67" s="110">
        <f>IF(ISNA(MATCH($CD67,'Overlap Study'!$AB$270:$AB$281,0)),0,1)</f>
        <v>0</v>
      </c>
      <c r="CS67" s="97">
        <f>IF(ISNA(MATCH($CD67,'Overlap Study'!$V$270:$V$281,0)),0,1)</f>
        <v>0</v>
      </c>
      <c r="CT67" s="97">
        <f>IF(ISNA(MATCH($CD67,'Overlap Study'!$P$270:$P$281,0)),0,1)</f>
        <v>0</v>
      </c>
      <c r="CU67" s="97"/>
      <c r="CV67" s="106"/>
      <c r="CW67">
        <f t="shared" si="6"/>
        <v>6</v>
      </c>
    </row>
    <row r="68" spans="1:101" ht="13" x14ac:dyDescent="0.3">
      <c r="A68" s="98"/>
      <c r="L68" s="116">
        <f t="shared" ref="L68:L131" si="8">L67+1</f>
        <v>67</v>
      </c>
      <c r="M68">
        <f t="shared" si="7"/>
        <v>6</v>
      </c>
      <c r="N68" s="495">
        <v>103</v>
      </c>
      <c r="O68" s="99">
        <f>SUM(P68:AA68)</f>
        <v>5</v>
      </c>
      <c r="P68" s="110">
        <f>IF(ISNA(MATCH(N68,'Overlap Study'!FF$62:FF$317,0)),0,1)</f>
        <v>0</v>
      </c>
      <c r="Q68" s="97">
        <f>IF(ISNA(MATCH(N68,'Overlap Study'!EO$62:EO$317,0)),0,1)</f>
        <v>0</v>
      </c>
      <c r="R68" s="97">
        <f>IF(ISNA(MATCH(N68,'Overlap Study'!DY$62:DY$174,0)),0,1)</f>
        <v>0</v>
      </c>
      <c r="S68" s="97">
        <f>IF(ISNA(MATCH(N68,'Overlap Study'!DJ$62:DJ$157,0)),0,1)</f>
        <v>1</v>
      </c>
      <c r="T68" s="99">
        <f>IF(ISNA(MATCH(N68,'Overlap Study'!CU$62:CU$157,0)),0,1)</f>
        <v>0</v>
      </c>
      <c r="U68" s="99">
        <f>IF(ISNA(MATCH(N68,'Overlap Study'!CG$62:CG$157,0)),0,1)</f>
        <v>1</v>
      </c>
      <c r="V68" s="97">
        <f>IF(ISNA(MATCH(N68,'Overlap Study'!BU$62:BU$157,0)),0,1)</f>
        <v>0</v>
      </c>
      <c r="W68" s="97">
        <f>IF(ISNA(MATCH(N68,'Overlap Study'!BJ$62:BJ$157,0)),0,1)</f>
        <v>0</v>
      </c>
      <c r="X68" s="97">
        <f>IF(ISNA(MATCH($N68,'Overlap Study'!AZ$62:AZ$157,0)),0,1)</f>
        <v>1</v>
      </c>
      <c r="Y68" s="97">
        <f>IF(ISNA(MATCH($N68,'Overlap Study'!AT$62:AT$157,0)),0,1)</f>
        <v>0</v>
      </c>
      <c r="Z68" s="97">
        <f>IF(ISNA(MATCH($N68,'Overlap Study'!AN$62:AN$157,0)),0,1)</f>
        <v>1</v>
      </c>
      <c r="AA68" s="97">
        <f>IF(ISNA(MATCH($N68,'Overlap Study'!AH$62:AH$157,0)),0,1)</f>
        <v>1</v>
      </c>
      <c r="AB68" s="110">
        <f>IF(ISNA(MATCH($N68,'Overlap Study'!AB$62:AB$157,0)),0,1)</f>
        <v>0</v>
      </c>
      <c r="AC68" s="97">
        <f>IF(ISNA(MATCH($N68,'Overlap Study'!V$62:V$157,0)),0,1)</f>
        <v>1</v>
      </c>
      <c r="AD68" s="97">
        <f>IF(ISNA(MATCH($N68,'Overlap Study'!P$62:P$157,0)),0,1)</f>
        <v>0</v>
      </c>
      <c r="AE68" s="97">
        <f>IF(ISNA(MATCH($N68,'Overlap Study'!H$53:H$132,0)),0,1)</f>
        <v>0</v>
      </c>
      <c r="AF68" s="106">
        <f>IF(ISNA(MATCH($N68,'Overlap Study'!B$53:B$100,0)),0,1)</f>
        <v>0</v>
      </c>
      <c r="AJ68" s="194">
        <v>1318</v>
      </c>
      <c r="AK68" s="105">
        <f>SUM(AL68:AW68)</f>
        <v>3</v>
      </c>
      <c r="AL68" s="110">
        <f>IF(ISNA(MATCH($AJ68,'Overlap Study'!$FG$323:$FG$454,0)),0,1)</f>
        <v>0</v>
      </c>
      <c r="AM68" s="97">
        <f>IF(ISNA(MATCH($AJ68,'Overlap Study'!$EP$323:$EP$454,0)),0,1)</f>
        <v>1</v>
      </c>
      <c r="AN68" s="97">
        <f>IF(ISNA(MATCH($AJ68,'Overlap Study'!$DY$186:$DY$245,0)),0,1)</f>
        <v>1</v>
      </c>
      <c r="AO68" s="97">
        <f>IF(ISNA(MATCH($AJ68,'Overlap Study'!$DJ$186:$DJ$233,0)),0,1)</f>
        <v>0</v>
      </c>
      <c r="AP68" s="99">
        <f>IF(ISNA(MATCH($AJ68,'Overlap Study'!$CU$186:$CU$233,0)),0,1)</f>
        <v>0</v>
      </c>
      <c r="AQ68" s="99">
        <f>IF(ISNA(MATCH($AJ68,'Overlap Study'!$CG$186:$CG$233,0)),0,1)</f>
        <v>0</v>
      </c>
      <c r="AR68" s="97">
        <f>IF(ISNA(MATCH($AJ68,'Overlap Study'!$BU$186:$BU$233,0)),0,1)</f>
        <v>0</v>
      </c>
      <c r="AS68" s="97">
        <f>IF(ISNA(MATCH(AJ68,'Overlap Study'!BJ$186:BJ$233,0)),0,1)</f>
        <v>1</v>
      </c>
      <c r="AT68" s="97">
        <f>IF(ISNA(MATCH($AJ68,'Overlap Study'!AZ$186:AZ$233,0)),0,1)</f>
        <v>0</v>
      </c>
      <c r="AU68" s="97">
        <f>IF(ISNA(MATCH($AJ68,'Overlap Study'!AT$186:AT$233,0)),0,1)</f>
        <v>0</v>
      </c>
      <c r="AV68" s="97">
        <f>IF(ISNA(MATCH($AJ68,'Overlap Study'!AN$186:AN$233,0)),0,1)</f>
        <v>0</v>
      </c>
      <c r="AW68" s="106">
        <f>IF(ISNA(MATCH($AJ68,'Overlap Study'!AH$186:AH$233,0)),0,1)</f>
        <v>0</v>
      </c>
      <c r="AX68" s="97">
        <f>IF(ISNA(MATCH(AJ68,'Overlap Study'!$AB$186:$AB$233,0)),0,1)</f>
        <v>0</v>
      </c>
      <c r="AY68" s="97">
        <f>IF(ISNA(MATCH($AJ68,'Overlap Study'!$V$186:$V$233,0)),0,1)</f>
        <v>0</v>
      </c>
      <c r="AZ68" s="97">
        <f>IF(ISNA(MATCH($AJ68,'Overlap Study'!$P$186:$P$233,0)),0,1)</f>
        <v>0</v>
      </c>
      <c r="BA68" s="97"/>
      <c r="BB68" s="106"/>
      <c r="BD68" s="98"/>
      <c r="BF68" s="97"/>
      <c r="BG68" s="131">
        <v>51</v>
      </c>
      <c r="BH68" s="459">
        <f>SUM(BI68:BT68)</f>
        <v>1</v>
      </c>
      <c r="BI68" s="110">
        <f>IF(ISNA(MATCH($BG68,'Overlap Study'!$FH$323:$FH$400,0)),0,1)</f>
        <v>0</v>
      </c>
      <c r="BJ68" s="97">
        <f>IF(ISNA(MATCH($BG68,'Overlap Study'!$EQ$323:$EQ$400,0)),0,1)</f>
        <v>0</v>
      </c>
      <c r="BK68" s="97">
        <f>IF(ISNA(MATCH($BG68,'Overlap Study'!$DZ$186:$DZ$240,0)),0,1)</f>
        <v>0</v>
      </c>
      <c r="BL68" s="97">
        <f>IF(ISNA(MATCH(BG68,'Overlap Study'!$DJ$240:$DJ$263,0)),0,1)</f>
        <v>0</v>
      </c>
      <c r="BM68" s="99">
        <f>IF(ISNA(MATCH(BG68,'Overlap Study'!$CU$240:$CU$263,0)),0,1)</f>
        <v>0</v>
      </c>
      <c r="BN68" s="99">
        <f>IF(ISNA(MATCH(BG68,'Overlap Study'!$CG$240:$CG$263,0)),0,1)</f>
        <v>1</v>
      </c>
      <c r="BO68" s="97">
        <f>IF(ISNA(MATCH(BG68,'Overlap Study'!$BU$240:$BU$263,0)),0,1)</f>
        <v>0</v>
      </c>
      <c r="BP68" s="97">
        <f>IF(ISNA(MATCH(BG68,'Overlap Study'!$BJ$240:$BJ$263,0)),0,1)</f>
        <v>0</v>
      </c>
      <c r="BQ68" s="97">
        <f>IF(ISNA(MATCH(BG68,'Overlap Study'!$AZ$240:$AZ$263,0)),0,1)</f>
        <v>0</v>
      </c>
      <c r="BR68" s="97">
        <f>IF(ISNA(MATCH(BG68,'Overlap Study'!$AT$240:$AT$263,0)),0,1)</f>
        <v>0</v>
      </c>
      <c r="BS68" s="97">
        <f>IF(ISNA(MATCH(BG68,'Overlap Study'!$AN$240:$AN$263,0)),0,1)</f>
        <v>0</v>
      </c>
      <c r="BT68" s="106">
        <f>IF(ISNA(MATCH(BG68,'Overlap Study'!$AH$240:$AH$263,0)),0,1)</f>
        <v>0</v>
      </c>
      <c r="BU68" s="110">
        <f>IF(ISNA(MATCH(BG68,'Overlap Study'!$AB$240:$AB$263,0)),0,1)</f>
        <v>0</v>
      </c>
      <c r="BV68" s="97">
        <f>IF(ISNA(MATCH(BG68,'Overlap Study'!$V$240:$V$263,0)),0,1)</f>
        <v>0</v>
      </c>
      <c r="BW68" s="97">
        <f>IF(ISNA(MATCH(BG68,'Overlap Study'!$P$240:$P$263,0)),0,1)</f>
        <v>0</v>
      </c>
      <c r="BX68" s="97"/>
      <c r="BY68" s="106"/>
      <c r="BZ68">
        <f>INDEX($N$2:$O$411,MATCH(BG68,$N$2:$N$411,0),2)</f>
        <v>5</v>
      </c>
      <c r="CD68" s="485">
        <v>1024</v>
      </c>
      <c r="CE68" s="459">
        <f>SUM(CF68:CQ68)</f>
        <v>1</v>
      </c>
      <c r="CF68" s="97">
        <f>IF(ISNA(MATCH(CD68,'Overlap Study'!$FI$323:$FI$400,0)),0,1)</f>
        <v>0</v>
      </c>
      <c r="CG68" s="97">
        <f>IF(ISNA(MATCH(CD68,'Overlap Study'!$ER$323:$ER$400,0)),0,1)</f>
        <v>0</v>
      </c>
      <c r="CH68" s="97">
        <f>IF(ISNA(MATCH(CD68,'Overlap Study'!$EA$186:$EA$240,0)),0,1)</f>
        <v>0</v>
      </c>
      <c r="CI68" s="97">
        <f>IF(ISNA(MATCH(CD68,'Overlap Study'!$DJ$270:$DJ$281,0)),0,1)</f>
        <v>0</v>
      </c>
      <c r="CJ68" s="99">
        <f>IF(ISNA(MATCH(CD68,'Overlap Study'!$CU$270:$CU$281,0)),0,1)</f>
        <v>0</v>
      </c>
      <c r="CK68" s="99">
        <f>IF(ISNA(MATCH(CD68,'Overlap Study'!$CG$270:$CG$281,0)),0,1)</f>
        <v>0</v>
      </c>
      <c r="CL68" s="97">
        <f>IF(ISNA(MATCH(CD68,'Overlap Study'!$BU$270:$BU$281,0)),0,1)</f>
        <v>0</v>
      </c>
      <c r="CM68" s="97">
        <f>IF(ISNA(MATCH(CD68,'Overlap Study'!$BJ$270:$BJ$281,0)),0,1)</f>
        <v>0</v>
      </c>
      <c r="CN68" s="97">
        <f>IF(ISNA(MATCH(CD68,'Overlap Study'!$AZ$270:$AZ$281,0)),0,1)</f>
        <v>1</v>
      </c>
      <c r="CO68" s="97">
        <f>IF(ISNA(MATCH(CD68,'Overlap Study'!$AT$270:$AT$281,0)),0,1)</f>
        <v>0</v>
      </c>
      <c r="CP68" s="97">
        <f>IF(ISNA(MATCH(CD68,'Overlap Study'!$AN$270:$AN$281,0)),0,1)</f>
        <v>0</v>
      </c>
      <c r="CQ68" s="106">
        <f>IF(ISNA(MATCH(CD68,'Overlap Study'!$AH$270:$AH$281,0)),0,1)</f>
        <v>0</v>
      </c>
      <c r="CR68" s="110">
        <f>IF(ISNA(MATCH($CD68,'Overlap Study'!$AB$270:$AB$281,0)),0,1)</f>
        <v>0</v>
      </c>
      <c r="CS68" s="97">
        <f>IF(ISNA(MATCH($CD68,'Overlap Study'!$V$270:$V$281,0)),0,1)</f>
        <v>0</v>
      </c>
      <c r="CT68" s="97">
        <f>IF(ISNA(MATCH($CD68,'Overlap Study'!$P$270:$P$281,0)),0,1)</f>
        <v>0</v>
      </c>
      <c r="CU68" s="97"/>
      <c r="CV68" s="106"/>
      <c r="CW68">
        <f t="shared" si="6"/>
        <v>4</v>
      </c>
    </row>
    <row r="69" spans="1:101" ht="13" x14ac:dyDescent="0.3">
      <c r="A69" s="98"/>
      <c r="L69" s="116">
        <f t="shared" si="8"/>
        <v>68</v>
      </c>
      <c r="M69">
        <f t="shared" si="7"/>
        <v>6</v>
      </c>
      <c r="N69" s="207">
        <v>107</v>
      </c>
      <c r="O69" s="99">
        <f>SUM(P69:AA69)</f>
        <v>5</v>
      </c>
      <c r="P69" s="110">
        <f>IF(ISNA(MATCH(N69,'Overlap Study'!FF$62:FF$317,0)),0,1)</f>
        <v>1</v>
      </c>
      <c r="Q69" s="97">
        <f>IF(ISNA(MATCH(N69,'Overlap Study'!EO$62:EO$317,0)),0,1)</f>
        <v>1</v>
      </c>
      <c r="R69" s="97">
        <f>IF(ISNA(MATCH(N69,'Overlap Study'!DY$62:DY$174,0)),0,1)</f>
        <v>0</v>
      </c>
      <c r="S69" s="97">
        <f>IF(ISNA(MATCH(N69,'Overlap Study'!DJ$62:DJ$157,0)),0,1)</f>
        <v>0</v>
      </c>
      <c r="T69" s="99">
        <f>IF(ISNA(MATCH(N69,'Overlap Study'!CU$62:CU$157,0)),0,1)</f>
        <v>0</v>
      </c>
      <c r="U69" s="99">
        <f>IF(ISNA(MATCH(N69,'Overlap Study'!CG$62:CG$157,0)),0,1)</f>
        <v>0</v>
      </c>
      <c r="V69" s="97">
        <f>IF(ISNA(MATCH(N69,'Overlap Study'!BU$62:BU$157,0)),0,1)</f>
        <v>0</v>
      </c>
      <c r="W69" s="97">
        <f>IF(ISNA(MATCH(N69,'Overlap Study'!BJ$62:BJ$157,0)),0,1)</f>
        <v>1</v>
      </c>
      <c r="X69" s="97">
        <f>IF(ISNA(MATCH($N69,'Overlap Study'!AZ$62:AZ$157,0)),0,1)</f>
        <v>0</v>
      </c>
      <c r="Y69" s="97">
        <f>IF(ISNA(MATCH($N69,'Overlap Study'!AT$62:AT$157,0)),0,1)</f>
        <v>1</v>
      </c>
      <c r="Z69" s="97">
        <f>IF(ISNA(MATCH($N69,'Overlap Study'!AN$62:AN$157,0)),0,1)</f>
        <v>0</v>
      </c>
      <c r="AA69" s="97">
        <f>IF(ISNA(MATCH($N69,'Overlap Study'!AH$62:AH$157,0)),0,1)</f>
        <v>1</v>
      </c>
      <c r="AB69" s="110">
        <f>IF(ISNA(MATCH($N69,'Overlap Study'!AB$62:AB$157,0)),0,1)</f>
        <v>1</v>
      </c>
      <c r="AC69" s="97">
        <f>IF(ISNA(MATCH($N69,'Overlap Study'!V$62:V$157,0)),0,1)</f>
        <v>0</v>
      </c>
      <c r="AD69" s="97">
        <f>IF(ISNA(MATCH($N69,'Overlap Study'!P$62:P$157,0)),0,1)</f>
        <v>0</v>
      </c>
      <c r="AE69" s="97">
        <f>IF(ISNA(MATCH($N69,'Overlap Study'!H$53:H$132,0)),0,1)</f>
        <v>0</v>
      </c>
      <c r="AF69" s="106">
        <f>IF(ISNA(MATCH($N69,'Overlap Study'!B$53:B$100,0)),0,1)</f>
        <v>0</v>
      </c>
      <c r="AJ69" s="162">
        <v>1640</v>
      </c>
      <c r="AK69" s="105">
        <f>SUM(AL69:AW69)</f>
        <v>3</v>
      </c>
      <c r="AL69" s="110">
        <f>IF(ISNA(MATCH($AJ69,'Overlap Study'!$FG$323:$FG$454,0)),0,1)</f>
        <v>0</v>
      </c>
      <c r="AM69" s="97">
        <f>IF(ISNA(MATCH($AJ69,'Overlap Study'!$EP$323:$EP$454,0)),0,1)</f>
        <v>1</v>
      </c>
      <c r="AN69" s="97">
        <f>IF(ISNA(MATCH($AJ69,'Overlap Study'!$DY$186:$DY$245,0)),0,1)</f>
        <v>1</v>
      </c>
      <c r="AO69" s="97">
        <f>IF(ISNA(MATCH($AJ69,'Overlap Study'!$DJ$186:$DJ$233,0)),0,1)</f>
        <v>1</v>
      </c>
      <c r="AP69" s="99">
        <f>IF(ISNA(MATCH($AJ69,'Overlap Study'!$CU$186:$CU$233,0)),0,1)</f>
        <v>0</v>
      </c>
      <c r="AQ69" s="99">
        <f>IF(ISNA(MATCH($AJ69,'Overlap Study'!$CG$186:$CG$233,0)),0,1)</f>
        <v>0</v>
      </c>
      <c r="AR69" s="97">
        <f>IF(ISNA(MATCH($AJ69,'Overlap Study'!$BU$186:$BU$233,0)),0,1)</f>
        <v>0</v>
      </c>
      <c r="AS69" s="97">
        <f>IF(ISNA(MATCH(AJ69,'Overlap Study'!BJ$186:BJ$233,0)),0,1)</f>
        <v>0</v>
      </c>
      <c r="AT69" s="97">
        <f>IF(ISNA(MATCH($AJ69,'Overlap Study'!AZ$186:AZ$233,0)),0,1)</f>
        <v>0</v>
      </c>
      <c r="AU69" s="97">
        <f>IF(ISNA(MATCH($AJ69,'Overlap Study'!AT$186:AT$233,0)),0,1)</f>
        <v>0</v>
      </c>
      <c r="AV69" s="97">
        <f>IF(ISNA(MATCH($AJ69,'Overlap Study'!AN$186:AN$233,0)),0,1)</f>
        <v>0</v>
      </c>
      <c r="AW69" s="106">
        <f>IF(ISNA(MATCH($AJ69,'Overlap Study'!AH$186:AH$233,0)),0,1)</f>
        <v>0</v>
      </c>
      <c r="AX69" s="97">
        <f>IF(ISNA(MATCH(AJ69,'Overlap Study'!$AB$186:$AB$233,0)),0,1)</f>
        <v>0</v>
      </c>
      <c r="AY69" s="97">
        <f>IF(ISNA(MATCH($AJ69,'Overlap Study'!$V$186:$V$233,0)),0,1)</f>
        <v>0</v>
      </c>
      <c r="AZ69" s="97">
        <f>IF(ISNA(MATCH($AJ69,'Overlap Study'!$P$186:$P$233,0)),0,1)</f>
        <v>0</v>
      </c>
      <c r="BA69" s="97"/>
      <c r="BB69" s="106"/>
      <c r="BD69" s="98"/>
      <c r="BF69" s="97"/>
      <c r="BG69" s="131">
        <v>56</v>
      </c>
      <c r="BH69" s="459">
        <f>SUM(BI69:BT69)</f>
        <v>1</v>
      </c>
      <c r="BI69" s="110">
        <f>IF(ISNA(MATCH($BG69,'Overlap Study'!$FH$323:$FH$400,0)),0,1)</f>
        <v>0</v>
      </c>
      <c r="BJ69" s="97">
        <f>IF(ISNA(MATCH($BG69,'Overlap Study'!$EQ$323:$EQ$400,0)),0,1)</f>
        <v>0</v>
      </c>
      <c r="BK69" s="97">
        <f>IF(ISNA(MATCH($BG69,'Overlap Study'!$DZ$186:$DZ$240,0)),0,1)</f>
        <v>0</v>
      </c>
      <c r="BL69" s="97">
        <f>IF(ISNA(MATCH(BG69,'Overlap Study'!$DJ$240:$DJ$263,0)),0,1)</f>
        <v>0</v>
      </c>
      <c r="BM69" s="99">
        <f>IF(ISNA(MATCH(BG69,'Overlap Study'!$CU$240:$CU$263,0)),0,1)</f>
        <v>0</v>
      </c>
      <c r="BN69" s="99">
        <f>IF(ISNA(MATCH(BG69,'Overlap Study'!$CG$240:$CG$263,0)),0,1)</f>
        <v>0</v>
      </c>
      <c r="BO69" s="97">
        <f>IF(ISNA(MATCH(BG69,'Overlap Study'!$BU$240:$BU$263,0)),0,1)</f>
        <v>0</v>
      </c>
      <c r="BP69" s="97">
        <f>IF(ISNA(MATCH(BG69,'Overlap Study'!$BJ$240:$BJ$263,0)),0,1)</f>
        <v>0</v>
      </c>
      <c r="BQ69" s="97">
        <f>IF(ISNA(MATCH(BG69,'Overlap Study'!$AZ$240:$AZ$263,0)),0,1)</f>
        <v>0</v>
      </c>
      <c r="BR69" s="97">
        <f>IF(ISNA(MATCH(BG69,'Overlap Study'!$AT$240:$AT$263,0)),0,1)</f>
        <v>0</v>
      </c>
      <c r="BS69" s="97">
        <f>IF(ISNA(MATCH(BG69,'Overlap Study'!$AN$240:$AN$263,0)),0,1)</f>
        <v>0</v>
      </c>
      <c r="BT69" s="106">
        <f>IF(ISNA(MATCH(BG69,'Overlap Study'!$AH$240:$AH$263,0)),0,1)</f>
        <v>1</v>
      </c>
      <c r="BU69" s="110">
        <f>IF(ISNA(MATCH(BG69,'Overlap Study'!$AB$240:$AB$263,0)),0,1)</f>
        <v>0</v>
      </c>
      <c r="BV69" s="97">
        <f>IF(ISNA(MATCH(BG69,'Overlap Study'!$V$240:$V$263,0)),0,1)</f>
        <v>0</v>
      </c>
      <c r="BW69" s="97">
        <f>IF(ISNA(MATCH(BG69,'Overlap Study'!$P$240:$P$263,0)),0,1)</f>
        <v>0</v>
      </c>
      <c r="BX69" s="97"/>
      <c r="BY69" s="106"/>
      <c r="BZ69">
        <f>INDEX($N$2:$O$411,MATCH(BG69,$N$2:$N$411,0),2)</f>
        <v>3</v>
      </c>
      <c r="CD69" s="486">
        <v>1089</v>
      </c>
      <c r="CE69" s="459">
        <f>SUM(CF69:CQ69)</f>
        <v>1</v>
      </c>
      <c r="CF69" s="97">
        <f>IF(ISNA(MATCH(CD69,'Overlap Study'!$FI$323:$FI$400,0)),0,1)</f>
        <v>0</v>
      </c>
      <c r="CG69" s="97">
        <f>IF(ISNA(MATCH(CD69,'Overlap Study'!$ER$323:$ER$400,0)),0,1)</f>
        <v>1</v>
      </c>
      <c r="CH69" s="97">
        <f>IF(ISNA(MATCH(CD69,'Overlap Study'!$EA$186:$EA$240,0)),0,1)</f>
        <v>0</v>
      </c>
      <c r="CI69" s="97">
        <f>IF(ISNA(MATCH(CD69,'Overlap Study'!$DJ$270:$DJ$281,0)),0,1)</f>
        <v>0</v>
      </c>
      <c r="CJ69" s="99">
        <f>IF(ISNA(MATCH(CD69,'Overlap Study'!$CU$270:$CU$281,0)),0,1)</f>
        <v>0</v>
      </c>
      <c r="CK69" s="99">
        <f>IF(ISNA(MATCH(CD69,'Overlap Study'!$CG$270:$CG$281,0)),0,1)</f>
        <v>0</v>
      </c>
      <c r="CL69" s="97">
        <f>IF(ISNA(MATCH(CD69,'Overlap Study'!$BU$270:$BU$281,0)),0,1)</f>
        <v>0</v>
      </c>
      <c r="CM69" s="97">
        <f>IF(ISNA(MATCH(CD69,'Overlap Study'!$BJ$270:$BJ$281,0)),0,1)</f>
        <v>0</v>
      </c>
      <c r="CN69" s="97">
        <f>IF(ISNA(MATCH(CD69,'Overlap Study'!$AZ$270:$AZ$281,0)),0,1)</f>
        <v>0</v>
      </c>
      <c r="CO69" s="97">
        <f>IF(ISNA(MATCH(CD69,'Overlap Study'!$AT$270:$AT$281,0)),0,1)</f>
        <v>0</v>
      </c>
      <c r="CP69" s="97">
        <f>IF(ISNA(MATCH(CD69,'Overlap Study'!$AN$270:$AN$281,0)),0,1)</f>
        <v>0</v>
      </c>
      <c r="CQ69" s="106">
        <f>IF(ISNA(MATCH(CD69,'Overlap Study'!$AH$270:$AH$281,0)),0,1)</f>
        <v>0</v>
      </c>
      <c r="CR69" s="110">
        <f>IF(ISNA(MATCH($CD69,'Overlap Study'!$AB$270:$AB$281,0)),0,1)</f>
        <v>0</v>
      </c>
      <c r="CS69" s="97">
        <f>IF(ISNA(MATCH($CD69,'Overlap Study'!$V$270:$V$281,0)),0,1)</f>
        <v>0</v>
      </c>
      <c r="CT69" s="97">
        <f>IF(ISNA(MATCH($CD69,'Overlap Study'!$P$270:$P$281,0)),0,1)</f>
        <v>0</v>
      </c>
      <c r="CU69" s="97"/>
      <c r="CV69" s="106"/>
      <c r="CW69">
        <f t="shared" si="6"/>
        <v>4</v>
      </c>
    </row>
    <row r="70" spans="1:101" ht="13" x14ac:dyDescent="0.3">
      <c r="A70" s="98"/>
      <c r="L70" s="116">
        <f t="shared" si="8"/>
        <v>69</v>
      </c>
      <c r="M70">
        <f t="shared" si="7"/>
        <v>8</v>
      </c>
      <c r="N70" s="495">
        <v>121</v>
      </c>
      <c r="O70" s="99">
        <f>SUM(P70:AA70)</f>
        <v>5</v>
      </c>
      <c r="P70" s="110">
        <f>IF(ISNA(MATCH(N70,'Overlap Study'!FF$62:FF$317,0)),0,1)</f>
        <v>0</v>
      </c>
      <c r="Q70" s="97">
        <f>IF(ISNA(MATCH(N70,'Overlap Study'!EO$62:EO$317,0)),0,1)</f>
        <v>0</v>
      </c>
      <c r="R70" s="97">
        <f>IF(ISNA(MATCH(N70,'Overlap Study'!DY$62:DY$174,0)),0,1)</f>
        <v>0</v>
      </c>
      <c r="S70" s="97">
        <f>IF(ISNA(MATCH(N70,'Overlap Study'!DJ$62:DJ$157,0)),0,1)</f>
        <v>0</v>
      </c>
      <c r="T70" s="99">
        <f>IF(ISNA(MATCH(N70,'Overlap Study'!CU$62:CU$157,0)),0,1)</f>
        <v>0</v>
      </c>
      <c r="U70" s="99">
        <f>IF(ISNA(MATCH(N70,'Overlap Study'!CG$62:CG$157,0)),0,1)</f>
        <v>0</v>
      </c>
      <c r="V70" s="97">
        <f>IF(ISNA(MATCH(N70,'Overlap Study'!BU$62:BU$157,0)),0,1)</f>
        <v>0</v>
      </c>
      <c r="W70" s="97">
        <f>IF(ISNA(MATCH(N70,'Overlap Study'!BJ$62:BJ$157,0)),0,1)</f>
        <v>1</v>
      </c>
      <c r="X70" s="97">
        <f>IF(ISNA(MATCH($N70,'Overlap Study'!AZ$62:AZ$157,0)),0,1)</f>
        <v>1</v>
      </c>
      <c r="Y70" s="97">
        <f>IF(ISNA(MATCH($N70,'Overlap Study'!AT$62:AT$157,0)),0,1)</f>
        <v>1</v>
      </c>
      <c r="Z70" s="97">
        <f>IF(ISNA(MATCH($N70,'Overlap Study'!AN$62:AN$157,0)),0,1)</f>
        <v>1</v>
      </c>
      <c r="AA70" s="97">
        <f>IF(ISNA(MATCH($N70,'Overlap Study'!AH$62:AH$157,0)),0,1)</f>
        <v>1</v>
      </c>
      <c r="AB70" s="110">
        <f>IF(ISNA(MATCH($N70,'Overlap Study'!AB$62:AB$157,0)),0,1)</f>
        <v>1</v>
      </c>
      <c r="AC70" s="97">
        <f>IF(ISNA(MATCH($N70,'Overlap Study'!V$62:V$157,0)),0,1)</f>
        <v>1</v>
      </c>
      <c r="AD70" s="97">
        <f>IF(ISNA(MATCH($N70,'Overlap Study'!P$62:P$157,0)),0,1)</f>
        <v>1</v>
      </c>
      <c r="AE70" s="97">
        <f>IF(ISNA(MATCH($N70,'Overlap Study'!H$53:H$132,0)),0,1)</f>
        <v>0</v>
      </c>
      <c r="AF70" s="106">
        <f>IF(ISNA(MATCH($N70,'Overlap Study'!B$53:B$100,0)),0,1)</f>
        <v>0</v>
      </c>
      <c r="AJ70" s="162">
        <v>1676</v>
      </c>
      <c r="AK70" s="105">
        <f>SUM(AL70:AW70)</f>
        <v>3</v>
      </c>
      <c r="AL70" s="110">
        <f>IF(ISNA(MATCH($AJ70,'Overlap Study'!$FG$323:$FG$454,0)),0,1)</f>
        <v>0</v>
      </c>
      <c r="AM70" s="97">
        <f>IF(ISNA(MATCH($AJ70,'Overlap Study'!$EP$323:$EP$454,0)),0,1)</f>
        <v>1</v>
      </c>
      <c r="AN70" s="97">
        <f>IF(ISNA(MATCH($AJ70,'Overlap Study'!$DY$186:$DY$245,0)),0,1)</f>
        <v>0</v>
      </c>
      <c r="AO70" s="97">
        <f>IF(ISNA(MATCH($AJ70,'Overlap Study'!$DJ$186:$DJ$233,0)),0,1)</f>
        <v>1</v>
      </c>
      <c r="AP70" s="99">
        <f>IF(ISNA(MATCH($AJ70,'Overlap Study'!$CU$186:$CU$233,0)),0,1)</f>
        <v>0</v>
      </c>
      <c r="AQ70" s="99">
        <f>IF(ISNA(MATCH($AJ70,'Overlap Study'!$CG$186:$CG$233,0)),0,1)</f>
        <v>0</v>
      </c>
      <c r="AR70" s="97">
        <f>IF(ISNA(MATCH($AJ70,'Overlap Study'!$BU$186:$BU$233,0)),0,1)</f>
        <v>1</v>
      </c>
      <c r="AS70" s="97">
        <f>IF(ISNA(MATCH(AJ70,'Overlap Study'!BJ$186:BJ$233,0)),0,1)</f>
        <v>0</v>
      </c>
      <c r="AT70" s="97">
        <f>IF(ISNA(MATCH($AJ70,'Overlap Study'!AZ$186:AZ$233,0)),0,1)</f>
        <v>0</v>
      </c>
      <c r="AU70" s="97">
        <f>IF(ISNA(MATCH($AJ70,'Overlap Study'!AT$186:AT$233,0)),0,1)</f>
        <v>0</v>
      </c>
      <c r="AV70" s="97">
        <f>IF(ISNA(MATCH($AJ70,'Overlap Study'!AN$186:AN$233,0)),0,1)</f>
        <v>0</v>
      </c>
      <c r="AW70" s="106">
        <f>IF(ISNA(MATCH($AJ70,'Overlap Study'!AH$186:AH$233,0)),0,1)</f>
        <v>0</v>
      </c>
      <c r="AX70" s="97">
        <f>IF(ISNA(MATCH(AJ70,'Overlap Study'!$AB$186:$AB$233,0)),0,1)</f>
        <v>0</v>
      </c>
      <c r="AY70" s="97">
        <f>IF(ISNA(MATCH($AJ70,'Overlap Study'!$V$186:$V$233,0)),0,1)</f>
        <v>0</v>
      </c>
      <c r="AZ70" s="97">
        <f>IF(ISNA(MATCH($AJ70,'Overlap Study'!$P$186:$P$233,0)),0,1)</f>
        <v>0</v>
      </c>
      <c r="BA70" s="97"/>
      <c r="BB70" s="106"/>
      <c r="BD70" s="98"/>
      <c r="BF70" s="97"/>
      <c r="BG70" s="142">
        <v>60</v>
      </c>
      <c r="BH70" s="459">
        <f>SUM(BI70:BT70)</f>
        <v>1</v>
      </c>
      <c r="BI70" s="110">
        <f>IF(ISNA(MATCH($BG70,'Overlap Study'!$FH$323:$FH$400,0)),0,1)</f>
        <v>0</v>
      </c>
      <c r="BJ70" s="97">
        <f>IF(ISNA(MATCH($BG70,'Overlap Study'!$EQ$323:$EQ$400,0)),0,1)</f>
        <v>0</v>
      </c>
      <c r="BK70" s="97">
        <f>IF(ISNA(MATCH($BG70,'Overlap Study'!$DZ$186:$DZ$240,0)),0,1)</f>
        <v>0</v>
      </c>
      <c r="BL70" s="97">
        <f>IF(ISNA(MATCH(BG70,'Overlap Study'!$DJ$240:$DJ$263,0)),0,1)</f>
        <v>0</v>
      </c>
      <c r="BM70" s="99">
        <f>IF(ISNA(MATCH(BG70,'Overlap Study'!$CU$240:$CU$263,0)),0,1)</f>
        <v>0</v>
      </c>
      <c r="BN70" s="99">
        <f>IF(ISNA(MATCH(BG70,'Overlap Study'!$CG$240:$CG$263,0)),0,1)</f>
        <v>0</v>
      </c>
      <c r="BO70" s="97">
        <f>IF(ISNA(MATCH(BG70,'Overlap Study'!$BU$240:$BU$263,0)),0,1)</f>
        <v>0</v>
      </c>
      <c r="BP70" s="97">
        <f>IF(ISNA(MATCH(BG70,'Overlap Study'!$BJ$240:$BJ$263,0)),0,1)</f>
        <v>0</v>
      </c>
      <c r="BQ70" s="97">
        <f>IF(ISNA(MATCH(BG70,'Overlap Study'!$AZ$240:$AZ$263,0)),0,1)</f>
        <v>1</v>
      </c>
      <c r="BR70" s="97">
        <f>IF(ISNA(MATCH(BG70,'Overlap Study'!$AT$240:$AT$263,0)),0,1)</f>
        <v>0</v>
      </c>
      <c r="BS70" s="97">
        <f>IF(ISNA(MATCH(BG70,'Overlap Study'!$AN$240:$AN$263,0)),0,1)</f>
        <v>0</v>
      </c>
      <c r="BT70" s="106">
        <f>IF(ISNA(MATCH(BG70,'Overlap Study'!$AH$240:$AH$263,0)),0,1)</f>
        <v>0</v>
      </c>
      <c r="BU70" s="110">
        <f>IF(ISNA(MATCH(BG70,'Overlap Study'!$AB$240:$AB$263,0)),0,1)</f>
        <v>0</v>
      </c>
      <c r="BV70" s="97">
        <f>IF(ISNA(MATCH(BG70,'Overlap Study'!$V$240:$V$263,0)),0,1)</f>
        <v>0</v>
      </c>
      <c r="BW70" s="97">
        <f>IF(ISNA(MATCH(BG70,'Overlap Study'!$P$240:$P$263,0)),0,1)</f>
        <v>1</v>
      </c>
      <c r="BX70" s="97"/>
      <c r="BY70" s="106"/>
      <c r="BZ70">
        <f>INDEX($N$2:$O$411,MATCH(BG70,$N$2:$N$411,0),2)</f>
        <v>4</v>
      </c>
      <c r="CD70" s="485">
        <v>1124</v>
      </c>
      <c r="CE70" s="459">
        <f>SUM(CF70:CQ70)</f>
        <v>1</v>
      </c>
      <c r="CF70" s="97">
        <f>IF(ISNA(MATCH(CD70,'Overlap Study'!$FI$323:$FI$400,0)),0,1)</f>
        <v>0</v>
      </c>
      <c r="CG70" s="97">
        <f>IF(ISNA(MATCH(CD70,'Overlap Study'!$ER$323:$ER$400,0)),0,1)</f>
        <v>0</v>
      </c>
      <c r="CH70" s="97">
        <f>IF(ISNA(MATCH(CD70,'Overlap Study'!$EA$186:$EA$240,0)),0,1)</f>
        <v>0</v>
      </c>
      <c r="CI70" s="97">
        <f>IF(ISNA(MATCH(CD70,'Overlap Study'!$DJ$270:$DJ$281,0)),0,1)</f>
        <v>0</v>
      </c>
      <c r="CJ70" s="99">
        <f>IF(ISNA(MATCH(CD70,'Overlap Study'!$CU$270:$CU$281,0)),0,1)</f>
        <v>0</v>
      </c>
      <c r="CK70" s="99">
        <f>IF(ISNA(MATCH(CD70,'Overlap Study'!$CG$270:$CG$281,0)),0,1)</f>
        <v>0</v>
      </c>
      <c r="CL70" s="97">
        <f>IF(ISNA(MATCH(CD70,'Overlap Study'!$BU$270:$BU$281,0)),0,1)</f>
        <v>0</v>
      </c>
      <c r="CM70" s="97">
        <f>IF(ISNA(MATCH(CD70,'Overlap Study'!$BJ$270:$BJ$281,0)),0,1)</f>
        <v>0</v>
      </c>
      <c r="CN70" s="97">
        <f>IF(ISNA(MATCH(CD70,'Overlap Study'!$AZ$270:$AZ$281,0)),0,1)</f>
        <v>1</v>
      </c>
      <c r="CO70" s="97">
        <f>IF(ISNA(MATCH(CD70,'Overlap Study'!$AT$270:$AT$281,0)),0,1)</f>
        <v>0</v>
      </c>
      <c r="CP70" s="97">
        <f>IF(ISNA(MATCH(CD70,'Overlap Study'!$AN$270:$AN$281,0)),0,1)</f>
        <v>0</v>
      </c>
      <c r="CQ70" s="106">
        <f>IF(ISNA(MATCH(CD70,'Overlap Study'!$AH$270:$AH$281,0)),0,1)</f>
        <v>0</v>
      </c>
      <c r="CR70" s="110">
        <f>IF(ISNA(MATCH($CD70,'Overlap Study'!$AB$270:$AB$281,0)),0,1)</f>
        <v>0</v>
      </c>
      <c r="CS70" s="97">
        <f>IF(ISNA(MATCH($CD70,'Overlap Study'!$V$270:$V$281,0)),0,1)</f>
        <v>0</v>
      </c>
      <c r="CT70" s="97">
        <f>IF(ISNA(MATCH($CD70,'Overlap Study'!$P$270:$P$281,0)),0,1)</f>
        <v>0</v>
      </c>
      <c r="CU70" s="97"/>
      <c r="CV70" s="106"/>
      <c r="CW70">
        <f t="shared" si="6"/>
        <v>5</v>
      </c>
    </row>
    <row r="71" spans="1:101" ht="13" x14ac:dyDescent="0.3">
      <c r="A71" s="151"/>
      <c r="L71" s="116">
        <f t="shared" si="8"/>
        <v>70</v>
      </c>
      <c r="M71">
        <f t="shared" si="7"/>
        <v>10</v>
      </c>
      <c r="N71" s="207">
        <v>126</v>
      </c>
      <c r="O71" s="99">
        <f>SUM(P71:AA71)</f>
        <v>5</v>
      </c>
      <c r="P71" s="110">
        <f>IF(ISNA(MATCH(N71,'Overlap Study'!FF$62:FF$317,0)),0,1)</f>
        <v>0</v>
      </c>
      <c r="Q71" s="97">
        <f>IF(ISNA(MATCH(N71,'Overlap Study'!EO$62:EO$317,0)),0,1)</f>
        <v>1</v>
      </c>
      <c r="R71" s="97">
        <f>IF(ISNA(MATCH(N71,'Overlap Study'!DY$62:DY$174,0)),0,1)</f>
        <v>0</v>
      </c>
      <c r="S71" s="97">
        <f>IF(ISNA(MATCH(N71,'Overlap Study'!DJ$62:DJ$157,0)),0,1)</f>
        <v>0</v>
      </c>
      <c r="T71" s="99">
        <f>IF(ISNA(MATCH(N71,'Overlap Study'!CU$62:CU$157,0)),0,1)</f>
        <v>0</v>
      </c>
      <c r="U71" s="99">
        <f>IF(ISNA(MATCH(N71,'Overlap Study'!CG$62:CG$157,0)),0,1)</f>
        <v>0</v>
      </c>
      <c r="V71" s="97">
        <f>IF(ISNA(MATCH(N71,'Overlap Study'!BU$62:BU$157,0)),0,1)</f>
        <v>0</v>
      </c>
      <c r="W71" s="97">
        <f>IF(ISNA(MATCH(N71,'Overlap Study'!BJ$62:BJ$157,0)),0,1)</f>
        <v>1</v>
      </c>
      <c r="X71" s="97">
        <f>IF(ISNA(MATCH($N71,'Overlap Study'!AZ$62:AZ$157,0)),0,1)</f>
        <v>0</v>
      </c>
      <c r="Y71" s="97">
        <f>IF(ISNA(MATCH($N71,'Overlap Study'!AT$62:AT$157,0)),0,1)</f>
        <v>1</v>
      </c>
      <c r="Z71" s="97">
        <f>IF(ISNA(MATCH($N71,'Overlap Study'!AN$62:AN$157,0)),0,1)</f>
        <v>1</v>
      </c>
      <c r="AA71" s="97">
        <f>IF(ISNA(MATCH($N71,'Overlap Study'!AH$62:AH$157,0)),0,1)</f>
        <v>1</v>
      </c>
      <c r="AB71" s="110">
        <f>IF(ISNA(MATCH($N71,'Overlap Study'!AB$62:AB$157,0)),0,1)</f>
        <v>1</v>
      </c>
      <c r="AC71" s="97">
        <f>IF(ISNA(MATCH($N71,'Overlap Study'!V$62:V$157,0)),0,1)</f>
        <v>1</v>
      </c>
      <c r="AD71" s="97">
        <f>IF(ISNA(MATCH($N71,'Overlap Study'!P$62:P$157,0)),0,1)</f>
        <v>1</v>
      </c>
      <c r="AE71" s="97">
        <f>IF(ISNA(MATCH($N71,'Overlap Study'!H$53:H$132,0)),0,1)</f>
        <v>1</v>
      </c>
      <c r="AF71" s="106">
        <f>IF(ISNA(MATCH($N71,'Overlap Study'!B$53:B$100,0)),0,1)</f>
        <v>1</v>
      </c>
      <c r="AJ71" s="162">
        <v>1730</v>
      </c>
      <c r="AK71" s="105">
        <f>SUM(AL71:AW71)</f>
        <v>3</v>
      </c>
      <c r="AL71" s="110">
        <f>IF(ISNA(MATCH($AJ71,'Overlap Study'!$FG$323:$FG$454,0)),0,1)</f>
        <v>0</v>
      </c>
      <c r="AM71" s="97">
        <f>IF(ISNA(MATCH($AJ71,'Overlap Study'!$EP$323:$EP$454,0)),0,1)</f>
        <v>1</v>
      </c>
      <c r="AN71" s="97">
        <f>IF(ISNA(MATCH($AJ71,'Overlap Study'!$DY$186:$DY$245,0)),0,1)</f>
        <v>1</v>
      </c>
      <c r="AO71" s="97">
        <f>IF(ISNA(MATCH($AJ71,'Overlap Study'!$DJ$186:$DJ$233,0)),0,1)</f>
        <v>0</v>
      </c>
      <c r="AP71" s="99">
        <f>IF(ISNA(MATCH($AJ71,'Overlap Study'!$CU$186:$CU$233,0)),0,1)</f>
        <v>0</v>
      </c>
      <c r="AQ71" s="99">
        <f>IF(ISNA(MATCH($AJ71,'Overlap Study'!$CG$186:$CG$233,0)),0,1)</f>
        <v>1</v>
      </c>
      <c r="AR71" s="97">
        <f>IF(ISNA(MATCH($AJ71,'Overlap Study'!$BU$186:$BU$233,0)),0,1)</f>
        <v>0</v>
      </c>
      <c r="AS71" s="97">
        <f>IF(ISNA(MATCH(AJ71,'Overlap Study'!BJ$186:BJ$233,0)),0,1)</f>
        <v>0</v>
      </c>
      <c r="AT71" s="97">
        <f>IF(ISNA(MATCH($AJ71,'Overlap Study'!AZ$186:AZ$233,0)),0,1)</f>
        <v>0</v>
      </c>
      <c r="AU71" s="97">
        <f>IF(ISNA(MATCH($AJ71,'Overlap Study'!AT$186:AT$233,0)),0,1)</f>
        <v>0</v>
      </c>
      <c r="AV71" s="97">
        <f>IF(ISNA(MATCH($AJ71,'Overlap Study'!AN$186:AN$233,0)),0,1)</f>
        <v>0</v>
      </c>
      <c r="AW71" s="106">
        <f>IF(ISNA(MATCH($AJ71,'Overlap Study'!AH$186:AH$233,0)),0,1)</f>
        <v>0</v>
      </c>
      <c r="AX71" s="97">
        <f>IF(ISNA(MATCH(AJ71,'Overlap Study'!$AB$186:$AB$233,0)),0,1)</f>
        <v>0</v>
      </c>
      <c r="AY71" s="97">
        <f>IF(ISNA(MATCH($AJ71,'Overlap Study'!$V$186:$V$233,0)),0,1)</f>
        <v>0</v>
      </c>
      <c r="AZ71" s="97">
        <f>IF(ISNA(MATCH($AJ71,'Overlap Study'!$P$186:$P$233,0)),0,1)</f>
        <v>0</v>
      </c>
      <c r="BA71" s="97"/>
      <c r="BB71" s="106"/>
      <c r="BD71" s="151"/>
      <c r="BF71" s="97"/>
      <c r="BG71" s="131">
        <v>64</v>
      </c>
      <c r="BH71" s="459">
        <f>SUM(BI71:BT71)</f>
        <v>1</v>
      </c>
      <c r="BI71" s="110">
        <f>IF(ISNA(MATCH($BG71,'Overlap Study'!$FH$323:$FH$400,0)),0,1)</f>
        <v>0</v>
      </c>
      <c r="BJ71" s="97">
        <f>IF(ISNA(MATCH($BG71,'Overlap Study'!$EQ$323:$EQ$400,0)),0,1)</f>
        <v>0</v>
      </c>
      <c r="BK71" s="97">
        <f>IF(ISNA(MATCH($BG71,'Overlap Study'!$DZ$186:$DZ$240,0)),0,1)</f>
        <v>0</v>
      </c>
      <c r="BL71" s="97">
        <f>IF(ISNA(MATCH(BG71,'Overlap Study'!$DJ$240:$DJ$263,0)),0,1)</f>
        <v>0</v>
      </c>
      <c r="BM71" s="99">
        <f>IF(ISNA(MATCH(BG71,'Overlap Study'!$CU$240:$CU$263,0)),0,1)</f>
        <v>0</v>
      </c>
      <c r="BN71" s="99">
        <f>IF(ISNA(MATCH(BG71,'Overlap Study'!$CG$240:$CG$263,0)),0,1)</f>
        <v>0</v>
      </c>
      <c r="BO71" s="97">
        <f>IF(ISNA(MATCH(BG71,'Overlap Study'!$BU$240:$BU$263,0)),0,1)</f>
        <v>0</v>
      </c>
      <c r="BP71" s="97">
        <f>IF(ISNA(MATCH(BG71,'Overlap Study'!$BJ$240:$BJ$263,0)),0,1)</f>
        <v>0</v>
      </c>
      <c r="BQ71" s="97">
        <f>IF(ISNA(MATCH(BG71,'Overlap Study'!$AZ$240:$AZ$263,0)),0,1)</f>
        <v>0</v>
      </c>
      <c r="BR71" s="97">
        <f>IF(ISNA(MATCH(BG71,'Overlap Study'!$AT$240:$AT$263,0)),0,1)</f>
        <v>0</v>
      </c>
      <c r="BS71" s="97">
        <f>IF(ISNA(MATCH(BG71,'Overlap Study'!$AN$240:$AN$263,0)),0,1)</f>
        <v>0</v>
      </c>
      <c r="BT71" s="106">
        <f>IF(ISNA(MATCH(BG71,'Overlap Study'!$AH$240:$AH$263,0)),0,1)</f>
        <v>1</v>
      </c>
      <c r="BU71" s="110">
        <f>IF(ISNA(MATCH(BG71,'Overlap Study'!$AB$240:$AB$263,0)),0,1)</f>
        <v>0</v>
      </c>
      <c r="BV71" s="97">
        <f>IF(ISNA(MATCH(BG71,'Overlap Study'!$V$240:$V$263,0)),0,1)</f>
        <v>0</v>
      </c>
      <c r="BW71" s="97">
        <f>IF(ISNA(MATCH(BG71,'Overlap Study'!$P$240:$P$263,0)),0,1)</f>
        <v>1</v>
      </c>
      <c r="BX71" s="97"/>
      <c r="BY71" s="106"/>
      <c r="BZ71">
        <f>INDEX($N$2:$O$411,MATCH(BG71,$N$2:$N$411,0),2)</f>
        <v>1</v>
      </c>
      <c r="CD71" s="485">
        <v>1126</v>
      </c>
      <c r="CE71" s="459">
        <f>SUM(CF71:CQ71)</f>
        <v>1</v>
      </c>
      <c r="CF71" s="97">
        <f>IF(ISNA(MATCH(CD71,'Overlap Study'!$FI$323:$FI$400,0)),0,1)</f>
        <v>0</v>
      </c>
      <c r="CG71" s="97">
        <f>IF(ISNA(MATCH(CD71,'Overlap Study'!$ER$323:$ER$400,0)),0,1)</f>
        <v>0</v>
      </c>
      <c r="CH71" s="97">
        <f>IF(ISNA(MATCH(CD71,'Overlap Study'!$EA$186:$EA$240,0)),0,1)</f>
        <v>0</v>
      </c>
      <c r="CI71" s="97">
        <f>IF(ISNA(MATCH(CD71,'Overlap Study'!$DJ$270:$DJ$281,0)),0,1)</f>
        <v>0</v>
      </c>
      <c r="CJ71" s="99">
        <f>IF(ISNA(MATCH(CD71,'Overlap Study'!$CU$270:$CU$281,0)),0,1)</f>
        <v>0</v>
      </c>
      <c r="CK71" s="99">
        <f>IF(ISNA(MATCH(CD71,'Overlap Study'!$CG$270:$CG$281,0)),0,1)</f>
        <v>0</v>
      </c>
      <c r="CL71" s="97">
        <f>IF(ISNA(MATCH(CD71,'Overlap Study'!$BU$270:$BU$281,0)),0,1)</f>
        <v>0</v>
      </c>
      <c r="CM71" s="97">
        <f>IF(ISNA(MATCH(CD71,'Overlap Study'!$BJ$270:$BJ$281,0)),0,1)</f>
        <v>0</v>
      </c>
      <c r="CN71" s="97">
        <f>IF(ISNA(MATCH(CD71,'Overlap Study'!$AZ$270:$AZ$281,0)),0,1)</f>
        <v>0</v>
      </c>
      <c r="CO71" s="97">
        <f>IF(ISNA(MATCH(CD71,'Overlap Study'!$AT$270:$AT$281,0)),0,1)</f>
        <v>0</v>
      </c>
      <c r="CP71" s="97">
        <f>IF(ISNA(MATCH(CD71,'Overlap Study'!$AN$270:$AN$281,0)),0,1)</f>
        <v>1</v>
      </c>
      <c r="CQ71" s="106">
        <f>IF(ISNA(MATCH(CD71,'Overlap Study'!$AH$270:$AH$281,0)),0,1)</f>
        <v>0</v>
      </c>
      <c r="CR71" s="110">
        <f>IF(ISNA(MATCH($CD71,'Overlap Study'!$AB$270:$AB$281,0)),0,1)</f>
        <v>1</v>
      </c>
      <c r="CS71" s="97">
        <f>IF(ISNA(MATCH($CD71,'Overlap Study'!$V$270:$V$281,0)),0,1)</f>
        <v>0</v>
      </c>
      <c r="CT71" s="97">
        <f>IF(ISNA(MATCH($CD71,'Overlap Study'!$P$270:$P$281,0)),0,1)</f>
        <v>0</v>
      </c>
      <c r="CU71" s="97"/>
      <c r="CV71" s="106"/>
      <c r="CW71">
        <f t="shared" si="6"/>
        <v>4</v>
      </c>
    </row>
    <row r="72" spans="1:101" ht="13" x14ac:dyDescent="0.3">
      <c r="A72" s="151"/>
      <c r="L72" s="116">
        <f t="shared" si="8"/>
        <v>71</v>
      </c>
      <c r="M72">
        <f t="shared" si="7"/>
        <v>8</v>
      </c>
      <c r="N72" s="495">
        <v>180</v>
      </c>
      <c r="O72" s="99">
        <f>SUM(P72:AA72)</f>
        <v>5</v>
      </c>
      <c r="P72" s="110">
        <f>IF(ISNA(MATCH(N72,'Overlap Study'!FF$62:FF$317,0)),0,1)</f>
        <v>1</v>
      </c>
      <c r="Q72" s="97">
        <f>IF(ISNA(MATCH(N72,'Overlap Study'!EO$62:EO$317,0)),0,1)</f>
        <v>0</v>
      </c>
      <c r="R72" s="97">
        <f>IF(ISNA(MATCH(N72,'Overlap Study'!DY$62:DY$174,0)),0,1)</f>
        <v>1</v>
      </c>
      <c r="S72" s="97">
        <f>IF(ISNA(MATCH(N72,'Overlap Study'!DJ$62:DJ$157,0)),0,1)</f>
        <v>0</v>
      </c>
      <c r="T72" s="99">
        <f>IF(ISNA(MATCH(N72,'Overlap Study'!CU$62:CU$157,0)),0,1)</f>
        <v>1</v>
      </c>
      <c r="U72" s="99">
        <f>IF(ISNA(MATCH(N72,'Overlap Study'!CG$62:CG$157,0)),0,1)</f>
        <v>0</v>
      </c>
      <c r="V72" s="97">
        <f>IF(ISNA(MATCH(N72,'Overlap Study'!BU$62:BU$157,0)),0,1)</f>
        <v>0</v>
      </c>
      <c r="W72" s="97">
        <f>IF(ISNA(MATCH(N72,'Overlap Study'!BJ$62:BJ$157,0)),0,1)</f>
        <v>0</v>
      </c>
      <c r="X72" s="97">
        <f>IF(ISNA(MATCH($N72,'Overlap Study'!AZ$62:AZ$157,0)),0,1)</f>
        <v>0</v>
      </c>
      <c r="Y72" s="97">
        <f>IF(ISNA(MATCH($N72,'Overlap Study'!AT$62:AT$157,0)),0,1)</f>
        <v>0</v>
      </c>
      <c r="Z72" s="97">
        <f>IF(ISNA(MATCH($N72,'Overlap Study'!AN$62:AN$157,0)),0,1)</f>
        <v>1</v>
      </c>
      <c r="AA72" s="97">
        <f>IF(ISNA(MATCH($N72,'Overlap Study'!AH$62:AH$157,0)),0,1)</f>
        <v>1</v>
      </c>
      <c r="AB72" s="110">
        <f>IF(ISNA(MATCH($N72,'Overlap Study'!AB$62:AB$157,0)),0,1)</f>
        <v>1</v>
      </c>
      <c r="AC72" s="97">
        <f>IF(ISNA(MATCH($N72,'Overlap Study'!V$62:V$157,0)),0,1)</f>
        <v>1</v>
      </c>
      <c r="AD72" s="97">
        <f>IF(ISNA(MATCH($N72,'Overlap Study'!P$62:P$157,0)),0,1)</f>
        <v>1</v>
      </c>
      <c r="AE72" s="97">
        <f>IF(ISNA(MATCH($N72,'Overlap Study'!H$53:H$132,0)),0,1)</f>
        <v>0</v>
      </c>
      <c r="AF72" s="106">
        <f>IF(ISNA(MATCH($N72,'Overlap Study'!B$53:B$100,0)),0,1)</f>
        <v>0</v>
      </c>
      <c r="AJ72" s="162">
        <v>1902</v>
      </c>
      <c r="AK72" s="105">
        <f>SUM(AL72:AW72)</f>
        <v>3</v>
      </c>
      <c r="AL72" s="110">
        <f>IF(ISNA(MATCH($AJ72,'Overlap Study'!$FG$323:$FG$454,0)),0,1)</f>
        <v>0</v>
      </c>
      <c r="AM72" s="97">
        <f>IF(ISNA(MATCH($AJ72,'Overlap Study'!$EP$323:$EP$454,0)),0,1)</f>
        <v>0</v>
      </c>
      <c r="AN72" s="97">
        <f>IF(ISNA(MATCH($AJ72,'Overlap Study'!$DY$186:$DY$245,0)),0,1)</f>
        <v>0</v>
      </c>
      <c r="AO72" s="97">
        <f>IF(ISNA(MATCH($AJ72,'Overlap Study'!$DJ$186:$DJ$233,0)),0,1)</f>
        <v>0</v>
      </c>
      <c r="AP72" s="99">
        <f>IF(ISNA(MATCH($AJ72,'Overlap Study'!$CU$186:$CU$233,0)),0,1)</f>
        <v>0</v>
      </c>
      <c r="AQ72" s="99">
        <f>IF(ISNA(MATCH($AJ72,'Overlap Study'!$CG$186:$CG$233,0)),0,1)</f>
        <v>0</v>
      </c>
      <c r="AR72" s="97">
        <f>IF(ISNA(MATCH($AJ72,'Overlap Study'!$BU$186:$BU$233,0)),0,1)</f>
        <v>0</v>
      </c>
      <c r="AS72" s="97">
        <f>IF(ISNA(MATCH(AJ72,'Overlap Study'!BJ$186:BJ$233,0)),0,1)</f>
        <v>1</v>
      </c>
      <c r="AT72" s="97">
        <f>IF(ISNA(MATCH($AJ72,'Overlap Study'!AZ$186:AZ$233,0)),0,1)</f>
        <v>0</v>
      </c>
      <c r="AU72" s="97">
        <f>IF(ISNA(MATCH($AJ72,'Overlap Study'!AT$186:AT$233,0)),0,1)</f>
        <v>1</v>
      </c>
      <c r="AV72" s="97">
        <f>IF(ISNA(MATCH($AJ72,'Overlap Study'!AN$186:AN$233,0)),0,1)</f>
        <v>1</v>
      </c>
      <c r="AW72" s="106">
        <f>IF(ISNA(MATCH($AJ72,'Overlap Study'!AH$186:AH$233,0)),0,1)</f>
        <v>0</v>
      </c>
      <c r="AX72" s="97">
        <f>IF(ISNA(MATCH(AJ72,'Overlap Study'!$AB$186:$AB$233,0)),0,1)</f>
        <v>0</v>
      </c>
      <c r="AY72" s="97">
        <f>IF(ISNA(MATCH($AJ72,'Overlap Study'!$V$186:$V$233,0)),0,1)</f>
        <v>0</v>
      </c>
      <c r="AZ72" s="97">
        <f>IF(ISNA(MATCH($AJ72,'Overlap Study'!$P$186:$P$233,0)),0,1)</f>
        <v>0</v>
      </c>
      <c r="BA72" s="97"/>
      <c r="BB72" s="106"/>
      <c r="BD72" s="98"/>
      <c r="BF72" s="97"/>
      <c r="BG72" s="131">
        <v>65</v>
      </c>
      <c r="BH72" s="459">
        <f>SUM(BI72:BT72)</f>
        <v>1</v>
      </c>
      <c r="BI72" s="110">
        <f>IF(ISNA(MATCH($BG72,'Overlap Study'!$FH$323:$FH$400,0)),0,1)</f>
        <v>0</v>
      </c>
      <c r="BJ72" s="97">
        <f>IF(ISNA(MATCH($BG72,'Overlap Study'!$EQ$323:$EQ$400,0)),0,1)</f>
        <v>0</v>
      </c>
      <c r="BK72" s="97">
        <f>IF(ISNA(MATCH($BG72,'Overlap Study'!$DZ$186:$DZ$240,0)),0,1)</f>
        <v>0</v>
      </c>
      <c r="BL72" s="97">
        <f>IF(ISNA(MATCH(BG72,'Overlap Study'!$DJ$240:$DJ$263,0)),0,1)</f>
        <v>0</v>
      </c>
      <c r="BM72" s="99">
        <f>IF(ISNA(MATCH(BG72,'Overlap Study'!$CU$240:$CU$263,0)),0,1)</f>
        <v>0</v>
      </c>
      <c r="BN72" s="99">
        <f>IF(ISNA(MATCH(BG72,'Overlap Study'!$CG$240:$CG$263,0)),0,1)</f>
        <v>0</v>
      </c>
      <c r="BO72" s="97">
        <f>IF(ISNA(MATCH(BG72,'Overlap Study'!$BU$240:$BU$263,0)),0,1)</f>
        <v>0</v>
      </c>
      <c r="BP72" s="97">
        <f>IF(ISNA(MATCH(BG72,'Overlap Study'!$BJ$240:$BJ$263,0)),0,1)</f>
        <v>0</v>
      </c>
      <c r="BQ72" s="97">
        <f>IF(ISNA(MATCH(BG72,'Overlap Study'!$AZ$240:$AZ$263,0)),0,1)</f>
        <v>0</v>
      </c>
      <c r="BR72" s="97">
        <f>IF(ISNA(MATCH(BG72,'Overlap Study'!$AT$240:$AT$263,0)),0,1)</f>
        <v>1</v>
      </c>
      <c r="BS72" s="97">
        <f>IF(ISNA(MATCH(BG72,'Overlap Study'!$AN$240:$AN$263,0)),0,1)</f>
        <v>0</v>
      </c>
      <c r="BT72" s="106">
        <f>IF(ISNA(MATCH(BG72,'Overlap Study'!$AH$240:$AH$263,0)),0,1)</f>
        <v>0</v>
      </c>
      <c r="BU72" s="110">
        <f>IF(ISNA(MATCH(BG72,'Overlap Study'!$AB$240:$AB$263,0)),0,1)</f>
        <v>0</v>
      </c>
      <c r="BV72" s="97">
        <f>IF(ISNA(MATCH(BG72,'Overlap Study'!$V$240:$V$263,0)),0,1)</f>
        <v>1</v>
      </c>
      <c r="BW72" s="97">
        <f>IF(ISNA(MATCH(BG72,'Overlap Study'!$P$240:$P$263,0)),0,1)</f>
        <v>0</v>
      </c>
      <c r="BX72" s="97"/>
      <c r="BY72" s="106"/>
      <c r="BZ72">
        <f>INDEX($N$2:$O$411,MATCH(BG72,$N$2:$N$411,0),2)</f>
        <v>4</v>
      </c>
      <c r="CD72" s="485">
        <v>1139</v>
      </c>
      <c r="CE72" s="459">
        <f>SUM(CF72:CQ72)</f>
        <v>1</v>
      </c>
      <c r="CF72" s="97">
        <f>IF(ISNA(MATCH(CD72,'Overlap Study'!$FI$323:$FI$400,0)),0,1)</f>
        <v>0</v>
      </c>
      <c r="CG72" s="97">
        <f>IF(ISNA(MATCH(CD72,'Overlap Study'!$ER$323:$ER$400,0)),0,1)</f>
        <v>0</v>
      </c>
      <c r="CH72" s="97">
        <f>IF(ISNA(MATCH(CD72,'Overlap Study'!$EA$186:$EA$240,0)),0,1)</f>
        <v>0</v>
      </c>
      <c r="CI72" s="97">
        <f>IF(ISNA(MATCH(CD72,'Overlap Study'!$DJ$270:$DJ$281,0)),0,1)</f>
        <v>0</v>
      </c>
      <c r="CJ72" s="99">
        <f>IF(ISNA(MATCH(CD72,'Overlap Study'!$CU$270:$CU$281,0)),0,1)</f>
        <v>0</v>
      </c>
      <c r="CK72" s="99">
        <f>IF(ISNA(MATCH(CD72,'Overlap Study'!$CG$270:$CG$281,0)),0,1)</f>
        <v>0</v>
      </c>
      <c r="CL72" s="97">
        <f>IF(ISNA(MATCH(CD72,'Overlap Study'!$BU$270:$BU$281,0)),0,1)</f>
        <v>0</v>
      </c>
      <c r="CM72" s="97">
        <f>IF(ISNA(MATCH(CD72,'Overlap Study'!$BJ$270:$BJ$281,0)),0,1)</f>
        <v>0</v>
      </c>
      <c r="CN72" s="97">
        <f>IF(ISNA(MATCH(CD72,'Overlap Study'!$AZ$270:$AZ$281,0)),0,1)</f>
        <v>0</v>
      </c>
      <c r="CO72" s="97">
        <f>IF(ISNA(MATCH(CD72,'Overlap Study'!$AT$270:$AT$281,0)),0,1)</f>
        <v>0</v>
      </c>
      <c r="CP72" s="97">
        <f>IF(ISNA(MATCH(CD72,'Overlap Study'!$AN$270:$AN$281,0)),0,1)</f>
        <v>1</v>
      </c>
      <c r="CQ72" s="106">
        <f>IF(ISNA(MATCH(CD72,'Overlap Study'!$AH$270:$AH$281,0)),0,1)</f>
        <v>0</v>
      </c>
      <c r="CR72" s="110">
        <f>IF(ISNA(MATCH($CD72,'Overlap Study'!$AB$270:$AB$281,0)),0,1)</f>
        <v>0</v>
      </c>
      <c r="CS72" s="97">
        <f>IF(ISNA(MATCH($CD72,'Overlap Study'!$V$270:$V$281,0)),0,1)</f>
        <v>0</v>
      </c>
      <c r="CT72" s="97">
        <f>IF(ISNA(MATCH($CD72,'Overlap Study'!$P$270:$P$281,0)),0,1)</f>
        <v>0</v>
      </c>
      <c r="CU72" s="97"/>
      <c r="CV72" s="106"/>
      <c r="CW72">
        <f t="shared" si="6"/>
        <v>1</v>
      </c>
    </row>
    <row r="73" spans="1:101" ht="13" x14ac:dyDescent="0.3">
      <c r="A73" s="98"/>
      <c r="L73" s="116">
        <f t="shared" si="8"/>
        <v>72</v>
      </c>
      <c r="M73">
        <f t="shared" si="7"/>
        <v>8</v>
      </c>
      <c r="N73" s="207">
        <v>188</v>
      </c>
      <c r="O73" s="99">
        <f>SUM(P73:AA73)</f>
        <v>5</v>
      </c>
      <c r="P73" s="110">
        <f>IF(ISNA(MATCH(N73,'Overlap Study'!FF$62:FF$317,0)),0,1)</f>
        <v>0</v>
      </c>
      <c r="Q73" s="97">
        <f>IF(ISNA(MATCH(N73,'Overlap Study'!EO$62:EO$317,0)),0,1)</f>
        <v>1</v>
      </c>
      <c r="R73" s="97">
        <f>IF(ISNA(MATCH(N73,'Overlap Study'!DY$62:DY$174,0)),0,1)</f>
        <v>1</v>
      </c>
      <c r="S73" s="97">
        <f>IF(ISNA(MATCH(N73,'Overlap Study'!DJ$62:DJ$157,0)),0,1)</f>
        <v>0</v>
      </c>
      <c r="T73" s="99">
        <f>IF(ISNA(MATCH(N73,'Overlap Study'!CU$62:CU$157,0)),0,1)</f>
        <v>0</v>
      </c>
      <c r="U73" s="99">
        <f>IF(ISNA(MATCH(N73,'Overlap Study'!CG$62:CG$157,0)),0,1)</f>
        <v>1</v>
      </c>
      <c r="V73" s="97">
        <f>IF(ISNA(MATCH(N73,'Overlap Study'!BU$62:BU$157,0)),0,1)</f>
        <v>1</v>
      </c>
      <c r="W73" s="97">
        <f>IF(ISNA(MATCH(N73,'Overlap Study'!BJ$62:BJ$157,0)),0,1)</f>
        <v>1</v>
      </c>
      <c r="X73" s="97">
        <f>IF(ISNA(MATCH($N73,'Overlap Study'!AZ$62:AZ$157,0)),0,1)</f>
        <v>0</v>
      </c>
      <c r="Y73" s="97">
        <f>IF(ISNA(MATCH($N73,'Overlap Study'!AT$62:AT$157,0)),0,1)</f>
        <v>0</v>
      </c>
      <c r="Z73" s="97">
        <f>IF(ISNA(MATCH($N73,'Overlap Study'!AN$62:AN$157,0)),0,1)</f>
        <v>0</v>
      </c>
      <c r="AA73" s="97">
        <f>IF(ISNA(MATCH($N73,'Overlap Study'!AH$62:AH$157,0)),0,1)</f>
        <v>0</v>
      </c>
      <c r="AB73" s="110">
        <f>IF(ISNA(MATCH($N73,'Overlap Study'!AB$62:AB$157,0)),0,1)</f>
        <v>1</v>
      </c>
      <c r="AC73" s="97">
        <f>IF(ISNA(MATCH($N73,'Overlap Study'!V$62:V$157,0)),0,1)</f>
        <v>1</v>
      </c>
      <c r="AD73" s="97">
        <f>IF(ISNA(MATCH($N73,'Overlap Study'!P$62:P$157,0)),0,1)</f>
        <v>1</v>
      </c>
      <c r="AE73" s="97">
        <f>IF(ISNA(MATCH($N73,'Overlap Study'!H$53:H$132,0)),0,1)</f>
        <v>0</v>
      </c>
      <c r="AF73" s="106">
        <f>IF(ISNA(MATCH($N73,'Overlap Study'!B$53:B$100,0)),0,1)</f>
        <v>0</v>
      </c>
      <c r="AJ73" s="162">
        <v>1983</v>
      </c>
      <c r="AK73" s="105">
        <f>SUM(AL73:AW73)</f>
        <v>3</v>
      </c>
      <c r="AL73" s="110">
        <f>IF(ISNA(MATCH($AJ73,'Overlap Study'!$FG$323:$FG$454,0)),0,1)</f>
        <v>0</v>
      </c>
      <c r="AM73" s="97">
        <f>IF(ISNA(MATCH($AJ73,'Overlap Study'!$EP$323:$EP$454,0)),0,1)</f>
        <v>0</v>
      </c>
      <c r="AN73" s="97">
        <f>IF(ISNA(MATCH($AJ73,'Overlap Study'!$DY$186:$DY$245,0)),0,1)</f>
        <v>1</v>
      </c>
      <c r="AO73" s="97">
        <f>IF(ISNA(MATCH($AJ73,'Overlap Study'!$DJ$186:$DJ$233,0)),0,1)</f>
        <v>1</v>
      </c>
      <c r="AP73" s="99">
        <f>IF(ISNA(MATCH($AJ73,'Overlap Study'!$CU$186:$CU$233,0)),0,1)</f>
        <v>1</v>
      </c>
      <c r="AQ73" s="99">
        <f>IF(ISNA(MATCH($AJ73,'Overlap Study'!$CG$186:$CG$233,0)),0,1)</f>
        <v>0</v>
      </c>
      <c r="AR73" s="97">
        <f>IF(ISNA(MATCH($AJ73,'Overlap Study'!$BU$186:$BU$233,0)),0,1)</f>
        <v>0</v>
      </c>
      <c r="AS73" s="97">
        <f>IF(ISNA(MATCH(AJ73,'Overlap Study'!BJ$186:BJ$233,0)),0,1)</f>
        <v>0</v>
      </c>
      <c r="AT73" s="97">
        <f>IF(ISNA(MATCH($AJ73,'Overlap Study'!AZ$186:AZ$233,0)),0,1)</f>
        <v>0</v>
      </c>
      <c r="AU73" s="97">
        <f>IF(ISNA(MATCH($AJ73,'Overlap Study'!AT$186:AT$233,0)),0,1)</f>
        <v>0</v>
      </c>
      <c r="AV73" s="97">
        <f>IF(ISNA(MATCH($AJ73,'Overlap Study'!AN$186:AN$233,0)),0,1)</f>
        <v>0</v>
      </c>
      <c r="AW73" s="106">
        <f>IF(ISNA(MATCH($AJ73,'Overlap Study'!AH$186:AH$233,0)),0,1)</f>
        <v>0</v>
      </c>
      <c r="AX73" s="97">
        <f>IF(ISNA(MATCH(AJ73,'Overlap Study'!$AB$186:$AB$233,0)),0,1)</f>
        <v>0</v>
      </c>
      <c r="AY73" s="97">
        <f>IF(ISNA(MATCH($AJ73,'Overlap Study'!$V$186:$V$233,0)),0,1)</f>
        <v>0</v>
      </c>
      <c r="AZ73" s="97">
        <f>IF(ISNA(MATCH($AJ73,'Overlap Study'!$P$186:$P$233,0)),0,1)</f>
        <v>0</v>
      </c>
      <c r="BA73" s="97"/>
      <c r="BB73" s="106"/>
      <c r="BD73" s="98"/>
      <c r="BF73" s="97"/>
      <c r="BG73" s="142">
        <v>70</v>
      </c>
      <c r="BH73" s="459">
        <f>SUM(BI73:BT73)</f>
        <v>1</v>
      </c>
      <c r="BI73" s="110">
        <f>IF(ISNA(MATCH($BG73,'Overlap Study'!$FH$323:$FH$400,0)),0,1)</f>
        <v>0</v>
      </c>
      <c r="BJ73" s="97">
        <f>IF(ISNA(MATCH($BG73,'Overlap Study'!$EQ$323:$EQ$400,0)),0,1)</f>
        <v>0</v>
      </c>
      <c r="BK73" s="97">
        <f>IF(ISNA(MATCH($BG73,'Overlap Study'!$DZ$186:$DZ$240,0)),0,1)</f>
        <v>0</v>
      </c>
      <c r="BL73" s="97">
        <f>IF(ISNA(MATCH(BG73,'Overlap Study'!$DJ$240:$DJ$263,0)),0,1)</f>
        <v>0</v>
      </c>
      <c r="BM73" s="99">
        <f>IF(ISNA(MATCH(BG73,'Overlap Study'!$CU$240:$CU$263,0)),0,1)</f>
        <v>0</v>
      </c>
      <c r="BN73" s="99">
        <f>IF(ISNA(MATCH(BG73,'Overlap Study'!$CG$240:$CG$263,0)),0,1)</f>
        <v>0</v>
      </c>
      <c r="BO73" s="97">
        <f>IF(ISNA(MATCH(BG73,'Overlap Study'!$BU$240:$BU$263,0)),0,1)</f>
        <v>0</v>
      </c>
      <c r="BP73" s="97">
        <f>IF(ISNA(MATCH(BG73,'Overlap Study'!$BJ$240:$BJ$263,0)),0,1)</f>
        <v>0</v>
      </c>
      <c r="BQ73" s="97">
        <f>IF(ISNA(MATCH(BG73,'Overlap Study'!$AZ$240:$AZ$263,0)),0,1)</f>
        <v>0</v>
      </c>
      <c r="BR73" s="97">
        <f>IF(ISNA(MATCH(BG73,'Overlap Study'!$AT$240:$AT$263,0)),0,1)</f>
        <v>0</v>
      </c>
      <c r="BS73" s="97">
        <f>IF(ISNA(MATCH(BG73,'Overlap Study'!$AN$240:$AN$263,0)),0,1)</f>
        <v>1</v>
      </c>
      <c r="BT73" s="106">
        <f>IF(ISNA(MATCH(BG73,'Overlap Study'!$AH$240:$AH$263,0)),0,1)</f>
        <v>0</v>
      </c>
      <c r="BU73" s="110">
        <f>IF(ISNA(MATCH(BG73,'Overlap Study'!$AB$240:$AB$263,0)),0,1)</f>
        <v>0</v>
      </c>
      <c r="BV73" s="97">
        <f>IF(ISNA(MATCH(BG73,'Overlap Study'!$V$240:$V$263,0)),0,1)</f>
        <v>0</v>
      </c>
      <c r="BW73" s="97">
        <f>IF(ISNA(MATCH(BG73,'Overlap Study'!$P$240:$P$263,0)),0,1)</f>
        <v>0</v>
      </c>
      <c r="BX73" s="97"/>
      <c r="BY73" s="106"/>
      <c r="BZ73">
        <f>INDEX($N$2:$O$411,MATCH(BG73,$N$2:$N$411,0),2)</f>
        <v>7</v>
      </c>
      <c r="CD73" s="485">
        <v>1218</v>
      </c>
      <c r="CE73" s="459">
        <f>SUM(CF73:CQ73)</f>
        <v>1</v>
      </c>
      <c r="CF73" s="97">
        <f>IF(ISNA(MATCH(CD73,'Overlap Study'!$FI$323:$FI$400,0)),0,1)</f>
        <v>0</v>
      </c>
      <c r="CG73" s="97">
        <f>IF(ISNA(MATCH(CD73,'Overlap Study'!$ER$323:$ER$400,0)),0,1)</f>
        <v>0</v>
      </c>
      <c r="CH73" s="97">
        <f>IF(ISNA(MATCH(CD73,'Overlap Study'!$EA$186:$EA$240,0)),0,1)</f>
        <v>0</v>
      </c>
      <c r="CI73" s="97">
        <f>IF(ISNA(MATCH(CD73,'Overlap Study'!$DJ$270:$DJ$281,0)),0,1)</f>
        <v>0</v>
      </c>
      <c r="CJ73" s="99">
        <f>IF(ISNA(MATCH(CD73,'Overlap Study'!$CU$270:$CU$281,0)),0,1)</f>
        <v>0</v>
      </c>
      <c r="CK73" s="99">
        <f>IF(ISNA(MATCH(CD73,'Overlap Study'!$CG$270:$CG$281,0)),0,1)</f>
        <v>0</v>
      </c>
      <c r="CL73" s="97">
        <f>IF(ISNA(MATCH(CD73,'Overlap Study'!$BU$270:$BU$281,0)),0,1)</f>
        <v>0</v>
      </c>
      <c r="CM73" s="97">
        <f>IF(ISNA(MATCH(CD73,'Overlap Study'!$BJ$270:$BJ$281,0)),0,1)</f>
        <v>1</v>
      </c>
      <c r="CN73" s="97">
        <f>IF(ISNA(MATCH(CD73,'Overlap Study'!$AZ$270:$AZ$281,0)),0,1)</f>
        <v>0</v>
      </c>
      <c r="CO73" s="97">
        <f>IF(ISNA(MATCH(CD73,'Overlap Study'!$AT$270:$AT$281,0)),0,1)</f>
        <v>0</v>
      </c>
      <c r="CP73" s="97">
        <f>IF(ISNA(MATCH(CD73,'Overlap Study'!$AN$270:$AN$281,0)),0,1)</f>
        <v>0</v>
      </c>
      <c r="CQ73" s="106">
        <f>IF(ISNA(MATCH(CD73,'Overlap Study'!$AH$270:$AH$281,0)),0,1)</f>
        <v>0</v>
      </c>
      <c r="CR73" s="110">
        <f>IF(ISNA(MATCH($CD73,'Overlap Study'!$AB$270:$AB$281,0)),0,1)</f>
        <v>1</v>
      </c>
      <c r="CS73" s="97">
        <f>IF(ISNA(MATCH($CD73,'Overlap Study'!$V$270:$V$281,0)),0,1)</f>
        <v>0</v>
      </c>
      <c r="CT73" s="97">
        <f>IF(ISNA(MATCH($CD73,'Overlap Study'!$P$270:$P$281,0)),0,1)</f>
        <v>0</v>
      </c>
      <c r="CU73" s="97"/>
      <c r="CV73" s="106"/>
      <c r="CW73">
        <f t="shared" si="6"/>
        <v>7</v>
      </c>
    </row>
    <row r="74" spans="1:101" ht="13" x14ac:dyDescent="0.3">
      <c r="A74" s="98"/>
      <c r="L74" s="116">
        <f t="shared" si="8"/>
        <v>73</v>
      </c>
      <c r="M74">
        <f t="shared" si="7"/>
        <v>8</v>
      </c>
      <c r="N74" s="207">
        <v>190</v>
      </c>
      <c r="O74" s="99">
        <f>SUM(P74:AA74)</f>
        <v>5</v>
      </c>
      <c r="P74" s="110">
        <f>IF(ISNA(MATCH(N74,'Overlap Study'!FF$62:FF$317,0)),0,1)</f>
        <v>0</v>
      </c>
      <c r="Q74" s="97">
        <f>IF(ISNA(MATCH(N74,'Overlap Study'!EO$62:EO$317,0)),0,1)</f>
        <v>0</v>
      </c>
      <c r="R74" s="97">
        <f>IF(ISNA(MATCH(N74,'Overlap Study'!DY$62:DY$174,0)),0,1)</f>
        <v>0</v>
      </c>
      <c r="S74" s="97">
        <f>IF(ISNA(MATCH(N74,'Overlap Study'!DJ$62:DJ$157,0)),0,1)</f>
        <v>1</v>
      </c>
      <c r="T74" s="99">
        <f>IF(ISNA(MATCH(N74,'Overlap Study'!CU$62:CU$157,0)),0,1)</f>
        <v>1</v>
      </c>
      <c r="U74" s="99">
        <f>IF(ISNA(MATCH(N74,'Overlap Study'!CG$62:CG$157,0)),0,1)</f>
        <v>0</v>
      </c>
      <c r="V74" s="97">
        <f>IF(ISNA(MATCH(N74,'Overlap Study'!BU$62:BU$157,0)),0,1)</f>
        <v>0</v>
      </c>
      <c r="W74" s="97">
        <f>IF(ISNA(MATCH(N74,'Overlap Study'!BJ$62:BJ$157,0)),0,1)</f>
        <v>1</v>
      </c>
      <c r="X74" s="97">
        <f>IF(ISNA(MATCH($N74,'Overlap Study'!AZ$62:AZ$157,0)),0,1)</f>
        <v>0</v>
      </c>
      <c r="Y74" s="97">
        <f>IF(ISNA(MATCH($N74,'Overlap Study'!AT$62:AT$157,0)),0,1)</f>
        <v>1</v>
      </c>
      <c r="Z74" s="97">
        <f>IF(ISNA(MATCH($N74,'Overlap Study'!AN$62:AN$157,0)),0,1)</f>
        <v>1</v>
      </c>
      <c r="AA74" s="97">
        <f>IF(ISNA(MATCH($N74,'Overlap Study'!AH$62:AH$157,0)),0,1)</f>
        <v>0</v>
      </c>
      <c r="AB74" s="110">
        <f>IF(ISNA(MATCH($N74,'Overlap Study'!AB$62:AB$157,0)),0,1)</f>
        <v>1</v>
      </c>
      <c r="AC74" s="97">
        <f>IF(ISNA(MATCH($N74,'Overlap Study'!V$62:V$157,0)),0,1)</f>
        <v>0</v>
      </c>
      <c r="AD74" s="97">
        <f>IF(ISNA(MATCH($N74,'Overlap Study'!P$62:P$157,0)),0,1)</f>
        <v>1</v>
      </c>
      <c r="AE74" s="97">
        <f>IF(ISNA(MATCH($N74,'Overlap Study'!H$53:H$132,0)),0,1)</f>
        <v>1</v>
      </c>
      <c r="AF74" s="106">
        <f>IF(ISNA(MATCH($N74,'Overlap Study'!B$53:B$100,0)),0,1)</f>
        <v>0</v>
      </c>
      <c r="AJ74" s="162">
        <v>2481</v>
      </c>
      <c r="AK74" s="105">
        <f>SUM(AL74:AW74)</f>
        <v>3</v>
      </c>
      <c r="AL74" s="110">
        <f>IF(ISNA(MATCH($AJ74,'Overlap Study'!$FG$323:$FG$454,0)),0,1)</f>
        <v>1</v>
      </c>
      <c r="AM74" s="97">
        <f>IF(ISNA(MATCH($AJ74,'Overlap Study'!$EP$323:$EP$454,0)),0,1)</f>
        <v>1</v>
      </c>
      <c r="AN74" s="97">
        <f>IF(ISNA(MATCH($AJ74,'Overlap Study'!$DY$186:$DY$245,0)),0,1)</f>
        <v>1</v>
      </c>
      <c r="AO74" s="97">
        <f>IF(ISNA(MATCH($AJ74,'Overlap Study'!$DJ$186:$DJ$233,0)),0,1)</f>
        <v>0</v>
      </c>
      <c r="AP74" s="99">
        <f>IF(ISNA(MATCH($AJ74,'Overlap Study'!$CU$186:$CU$233,0)),0,1)</f>
        <v>0</v>
      </c>
      <c r="AQ74" s="99">
        <f>IF(ISNA(MATCH($AJ74,'Overlap Study'!$CG$186:$CG$233,0)),0,1)</f>
        <v>0</v>
      </c>
      <c r="AR74" s="97">
        <f>IF(ISNA(MATCH($AJ74,'Overlap Study'!$BU$186:$BU$233,0)),0,1)</f>
        <v>0</v>
      </c>
      <c r="AS74" s="97">
        <f>IF(ISNA(MATCH(AJ74,'Overlap Study'!BJ$186:BJ$233,0)),0,1)</f>
        <v>0</v>
      </c>
      <c r="AT74" s="97">
        <f>IF(ISNA(MATCH($AJ74,'Overlap Study'!AZ$186:AZ$233,0)),0,1)</f>
        <v>0</v>
      </c>
      <c r="AU74" s="97">
        <f>IF(ISNA(MATCH($AJ74,'Overlap Study'!AT$186:AT$233,0)),0,1)</f>
        <v>0</v>
      </c>
      <c r="AV74" s="97">
        <f>IF(ISNA(MATCH($AJ74,'Overlap Study'!AN$186:AN$233,0)),0,1)</f>
        <v>0</v>
      </c>
      <c r="AW74" s="106">
        <f>IF(ISNA(MATCH($AJ74,'Overlap Study'!AH$186:AH$233,0)),0,1)</f>
        <v>0</v>
      </c>
      <c r="AX74" s="97">
        <f>IF(ISNA(MATCH(AJ74,'Overlap Study'!$AB$186:$AB$233,0)),0,1)</f>
        <v>0</v>
      </c>
      <c r="AY74" s="97">
        <f>IF(ISNA(MATCH($AJ74,'Overlap Study'!$V$186:$V$233,0)),0,1)</f>
        <v>0</v>
      </c>
      <c r="AZ74" s="97">
        <f>IF(ISNA(MATCH($AJ74,'Overlap Study'!$P$186:$P$233,0)),0,1)</f>
        <v>0</v>
      </c>
      <c r="BA74" s="97"/>
      <c r="BB74" s="106"/>
      <c r="BD74" s="151"/>
      <c r="BF74" s="97"/>
      <c r="BG74" s="131">
        <v>74</v>
      </c>
      <c r="BH74" s="459">
        <f>SUM(BI74:BT74)</f>
        <v>1</v>
      </c>
      <c r="BI74" s="110">
        <f>IF(ISNA(MATCH($BG74,'Overlap Study'!$FH$323:$FH$400,0)),0,1)</f>
        <v>0</v>
      </c>
      <c r="BJ74" s="97">
        <f>IF(ISNA(MATCH($BG74,'Overlap Study'!$EQ$323:$EQ$400,0)),0,1)</f>
        <v>0</v>
      </c>
      <c r="BK74" s="97">
        <f>IF(ISNA(MATCH($BG74,'Overlap Study'!$DZ$186:$DZ$240,0)),0,1)</f>
        <v>1</v>
      </c>
      <c r="BL74" s="97">
        <f>IF(ISNA(MATCH(BG74,'Overlap Study'!$DJ$240:$DJ$263,0)),0,1)</f>
        <v>0</v>
      </c>
      <c r="BM74" s="99">
        <f>IF(ISNA(MATCH(BG74,'Overlap Study'!$CU$240:$CU$263,0)),0,1)</f>
        <v>0</v>
      </c>
      <c r="BN74" s="99">
        <f>IF(ISNA(MATCH(BG74,'Overlap Study'!$CG$240:$CG$263,0)),0,1)</f>
        <v>0</v>
      </c>
      <c r="BO74" s="97">
        <f>IF(ISNA(MATCH(BG74,'Overlap Study'!$BU$240:$BU$263,0)),0,1)</f>
        <v>0</v>
      </c>
      <c r="BP74" s="97">
        <f>IF(ISNA(MATCH(BG74,'Overlap Study'!$BJ$240:$BJ$263,0)),0,1)</f>
        <v>0</v>
      </c>
      <c r="BQ74" s="97">
        <f>IF(ISNA(MATCH(BG74,'Overlap Study'!$AZ$240:$AZ$263,0)),0,1)</f>
        <v>0</v>
      </c>
      <c r="BR74" s="97">
        <f>IF(ISNA(MATCH(BG74,'Overlap Study'!$AT$240:$AT$263,0)),0,1)</f>
        <v>0</v>
      </c>
      <c r="BS74" s="97">
        <f>IF(ISNA(MATCH(BG74,'Overlap Study'!$AN$240:$AN$263,0)),0,1)</f>
        <v>0</v>
      </c>
      <c r="BT74" s="106">
        <f>IF(ISNA(MATCH(BG74,'Overlap Study'!$AH$240:$AH$263,0)),0,1)</f>
        <v>0</v>
      </c>
      <c r="BU74" s="110">
        <f>IF(ISNA(MATCH(BG74,'Overlap Study'!$AB$240:$AB$263,0)),0,1)</f>
        <v>0</v>
      </c>
      <c r="BV74" s="97">
        <f>IF(ISNA(MATCH(BG74,'Overlap Study'!$V$240:$V$263,0)),0,1)</f>
        <v>0</v>
      </c>
      <c r="BW74" s="97">
        <f>IF(ISNA(MATCH(BG74,'Overlap Study'!$P$240:$P$263,0)),0,1)</f>
        <v>0</v>
      </c>
      <c r="BX74" s="97"/>
      <c r="BY74" s="106"/>
      <c r="BZ74">
        <f>INDEX($N$2:$O$411,MATCH(BG74,$N$2:$N$411,0),2)</f>
        <v>4</v>
      </c>
      <c r="CD74" s="486">
        <v>1241</v>
      </c>
      <c r="CE74" s="459">
        <f>SUM(CF74:CQ74)</f>
        <v>1</v>
      </c>
      <c r="CF74" s="97">
        <f>IF(ISNA(MATCH(CD74,'Overlap Study'!$FI$323:$FI$400,0)),0,1)</f>
        <v>0</v>
      </c>
      <c r="CG74" s="97">
        <f>IF(ISNA(MATCH(CD74,'Overlap Study'!$ER$323:$ER$400,0)),0,1)</f>
        <v>0</v>
      </c>
      <c r="CH74" s="97">
        <f>IF(ISNA(MATCH(CD74,'Overlap Study'!$EA$186:$EA$240,0)),0,1)</f>
        <v>0</v>
      </c>
      <c r="CI74" s="97">
        <f>IF(ISNA(MATCH(CD74,'Overlap Study'!$DJ$270:$DJ$281,0)),0,1)</f>
        <v>1</v>
      </c>
      <c r="CJ74" s="99">
        <f>IF(ISNA(MATCH(CD74,'Overlap Study'!$CU$270:$CU$281,0)),0,1)</f>
        <v>0</v>
      </c>
      <c r="CK74" s="99">
        <f>IF(ISNA(MATCH(CD74,'Overlap Study'!$CG$270:$CG$281,0)),0,1)</f>
        <v>0</v>
      </c>
      <c r="CL74" s="97">
        <f>IF(ISNA(MATCH(CD74,'Overlap Study'!$BU$270:$BU$281,0)),0,1)</f>
        <v>0</v>
      </c>
      <c r="CM74" s="97">
        <f>IF(ISNA(MATCH(CD74,'Overlap Study'!$BJ$270:$BJ$281,0)),0,1)</f>
        <v>0</v>
      </c>
      <c r="CN74" s="97">
        <f>IF(ISNA(MATCH(CD74,'Overlap Study'!$AZ$270:$AZ$281,0)),0,1)</f>
        <v>0</v>
      </c>
      <c r="CO74" s="97">
        <f>IF(ISNA(MATCH(CD74,'Overlap Study'!$AT$270:$AT$281,0)),0,1)</f>
        <v>0</v>
      </c>
      <c r="CP74" s="97">
        <f>IF(ISNA(MATCH(CD74,'Overlap Study'!$AN$270:$AN$281,0)),0,1)</f>
        <v>0</v>
      </c>
      <c r="CQ74" s="106">
        <f>IF(ISNA(MATCH(CD74,'Overlap Study'!$AH$270:$AH$281,0)),0,1)</f>
        <v>0</v>
      </c>
      <c r="CR74" s="110">
        <f>IF(ISNA(MATCH($CD74,'Overlap Study'!$AB$270:$AB$281,0)),0,1)</f>
        <v>0</v>
      </c>
      <c r="CS74" s="97">
        <f>IF(ISNA(MATCH($CD74,'Overlap Study'!$V$270:$V$281,0)),0,1)</f>
        <v>0</v>
      </c>
      <c r="CT74" s="97">
        <f>IF(ISNA(MATCH($CD74,'Overlap Study'!$P$270:$P$281,0)),0,1)</f>
        <v>0</v>
      </c>
      <c r="CU74" s="97"/>
      <c r="CV74" s="106"/>
      <c r="CW74">
        <f t="shared" si="6"/>
        <v>4</v>
      </c>
    </row>
    <row r="75" spans="1:101" ht="13" x14ac:dyDescent="0.3">
      <c r="A75" s="98"/>
      <c r="L75" s="116">
        <f t="shared" si="8"/>
        <v>74</v>
      </c>
      <c r="M75">
        <f t="shared" si="7"/>
        <v>8</v>
      </c>
      <c r="N75" s="487">
        <v>201</v>
      </c>
      <c r="O75" s="99">
        <f>SUM(P75:AA75)</f>
        <v>5</v>
      </c>
      <c r="P75" s="110">
        <f>IF(ISNA(MATCH(N75,'Overlap Study'!FF$62:FF$317,0)),0,1)</f>
        <v>0</v>
      </c>
      <c r="Q75" s="97">
        <f>IF(ISNA(MATCH(N75,'Overlap Study'!EO$62:EO$317,0)),0,1)</f>
        <v>1</v>
      </c>
      <c r="R75" s="97">
        <f>IF(ISNA(MATCH(N75,'Overlap Study'!DY$62:DY$174,0)),0,1)</f>
        <v>0</v>
      </c>
      <c r="S75" s="97">
        <f>IF(ISNA(MATCH(N75,'Overlap Study'!DJ$62:DJ$157,0)),0,1)</f>
        <v>0</v>
      </c>
      <c r="T75" s="99">
        <f>IF(ISNA(MATCH(N75,'Overlap Study'!CU$62:CU$157,0)),0,1)</f>
        <v>0</v>
      </c>
      <c r="U75" s="99">
        <f>IF(ISNA(MATCH(N75,'Overlap Study'!CG$62:CG$157,0)),0,1)</f>
        <v>0</v>
      </c>
      <c r="V75" s="97">
        <f>IF(ISNA(MATCH(N75,'Overlap Study'!BU$62:BU$157,0)),0,1)</f>
        <v>1</v>
      </c>
      <c r="W75" s="97">
        <f>IF(ISNA(MATCH(N75,'Overlap Study'!BJ$62:BJ$157,0)),0,1)</f>
        <v>1</v>
      </c>
      <c r="X75" s="97">
        <f>IF(ISNA(MATCH($N75,'Overlap Study'!AZ$62:AZ$157,0)),0,1)</f>
        <v>1</v>
      </c>
      <c r="Y75" s="97">
        <f>IF(ISNA(MATCH($N75,'Overlap Study'!AT$62:AT$157,0)),0,1)</f>
        <v>0</v>
      </c>
      <c r="Z75" s="97">
        <f>IF(ISNA(MATCH($N75,'Overlap Study'!AN$62:AN$157,0)),0,1)</f>
        <v>1</v>
      </c>
      <c r="AA75" s="97">
        <f>IF(ISNA(MATCH($N75,'Overlap Study'!AH$62:AH$157,0)),0,1)</f>
        <v>0</v>
      </c>
      <c r="AB75" s="110">
        <f>IF(ISNA(MATCH($N75,'Overlap Study'!AB$62:AB$157,0)),0,1)</f>
        <v>0</v>
      </c>
      <c r="AC75" s="97">
        <f>IF(ISNA(MATCH($N75,'Overlap Study'!V$62:V$157,0)),0,1)</f>
        <v>1</v>
      </c>
      <c r="AD75" s="97">
        <f>IF(ISNA(MATCH($N75,'Overlap Study'!P$62:P$157,0)),0,1)</f>
        <v>1</v>
      </c>
      <c r="AE75" s="97">
        <f>IF(ISNA(MATCH($N75,'Overlap Study'!H$53:H$132,0)),0,1)</f>
        <v>0</v>
      </c>
      <c r="AF75" s="106">
        <f>IF(ISNA(MATCH($N75,'Overlap Study'!B$53:B$100,0)),0,1)</f>
        <v>1</v>
      </c>
      <c r="AJ75" s="162">
        <v>2557</v>
      </c>
      <c r="AK75" s="105">
        <f>SUM(AL75:AW75)</f>
        <v>3</v>
      </c>
      <c r="AL75" s="110">
        <f>IF(ISNA(MATCH($AJ75,'Overlap Study'!$FG$323:$FG$454,0)),0,1)</f>
        <v>1</v>
      </c>
      <c r="AM75" s="97">
        <f>IF(ISNA(MATCH($AJ75,'Overlap Study'!$EP$323:$EP$454,0)),0,1)</f>
        <v>1</v>
      </c>
      <c r="AN75" s="97">
        <f>IF(ISNA(MATCH($AJ75,'Overlap Study'!$DY$186:$DY$245,0)),0,1)</f>
        <v>1</v>
      </c>
      <c r="AO75" s="97">
        <f>IF(ISNA(MATCH($AJ75,'Overlap Study'!$DJ$186:$DJ$233,0)),0,1)</f>
        <v>0</v>
      </c>
      <c r="AP75" s="99">
        <f>IF(ISNA(MATCH($AJ75,'Overlap Study'!$CU$186:$CU$233,0)),0,1)</f>
        <v>0</v>
      </c>
      <c r="AQ75" s="99">
        <f>IF(ISNA(MATCH($AJ75,'Overlap Study'!$CG$186:$CG$233,0)),0,1)</f>
        <v>0</v>
      </c>
      <c r="AR75" s="97">
        <f>IF(ISNA(MATCH($AJ75,'Overlap Study'!$BU$186:$BU$233,0)),0,1)</f>
        <v>0</v>
      </c>
      <c r="AS75" s="97">
        <f>IF(ISNA(MATCH(AJ75,'Overlap Study'!BJ$186:BJ$233,0)),0,1)</f>
        <v>0</v>
      </c>
      <c r="AT75" s="97">
        <f>IF(ISNA(MATCH($AJ75,'Overlap Study'!AZ$186:AZ$233,0)),0,1)</f>
        <v>0</v>
      </c>
      <c r="AU75" s="97">
        <f>IF(ISNA(MATCH($AJ75,'Overlap Study'!AT$186:AT$233,0)),0,1)</f>
        <v>0</v>
      </c>
      <c r="AV75" s="97">
        <f>IF(ISNA(MATCH($AJ75,'Overlap Study'!AN$186:AN$233,0)),0,1)</f>
        <v>0</v>
      </c>
      <c r="AW75" s="106">
        <f>IF(ISNA(MATCH($AJ75,'Overlap Study'!AH$186:AH$233,0)),0,1)</f>
        <v>0</v>
      </c>
      <c r="AX75" s="97">
        <f>IF(ISNA(MATCH(AJ75,'Overlap Study'!$AB$186:$AB$233,0)),0,1)</f>
        <v>0</v>
      </c>
      <c r="AY75" s="97">
        <f>IF(ISNA(MATCH($AJ75,'Overlap Study'!$V$186:$V$233,0)),0,1)</f>
        <v>0</v>
      </c>
      <c r="AZ75" s="97">
        <f>IF(ISNA(MATCH($AJ75,'Overlap Study'!$P$186:$P$233,0)),0,1)</f>
        <v>0</v>
      </c>
      <c r="BA75" s="97"/>
      <c r="BB75" s="106"/>
      <c r="BD75" s="98"/>
      <c r="BF75" s="97"/>
      <c r="BG75" s="142">
        <v>78</v>
      </c>
      <c r="BH75" s="459">
        <f>SUM(BI75:BT75)</f>
        <v>1</v>
      </c>
      <c r="BI75" s="110">
        <f>IF(ISNA(MATCH($BG75,'Overlap Study'!$FH$323:$FH$400,0)),0,1)</f>
        <v>0</v>
      </c>
      <c r="BJ75" s="97">
        <f>IF(ISNA(MATCH($BG75,'Overlap Study'!$EQ$323:$EQ$400,0)),0,1)</f>
        <v>0</v>
      </c>
      <c r="BK75" s="97">
        <f>IF(ISNA(MATCH($BG75,'Overlap Study'!$DZ$186:$DZ$240,0)),0,1)</f>
        <v>0</v>
      </c>
      <c r="BL75" s="97">
        <f>IF(ISNA(MATCH(BG75,'Overlap Study'!$DJ$240:$DJ$263,0)),0,1)</f>
        <v>0</v>
      </c>
      <c r="BM75" s="99">
        <f>IF(ISNA(MATCH(BG75,'Overlap Study'!$CU$240:$CU$263,0)),0,1)</f>
        <v>1</v>
      </c>
      <c r="BN75" s="99">
        <f>IF(ISNA(MATCH(BG75,'Overlap Study'!$CG$240:$CG$263,0)),0,1)</f>
        <v>0</v>
      </c>
      <c r="BO75" s="97">
        <f>IF(ISNA(MATCH(BG75,'Overlap Study'!$BU$240:$BU$263,0)),0,1)</f>
        <v>0</v>
      </c>
      <c r="BP75" s="97">
        <f>IF(ISNA(MATCH(BG75,'Overlap Study'!$BJ$240:$BJ$263,0)),0,1)</f>
        <v>0</v>
      </c>
      <c r="BQ75" s="97">
        <f>IF(ISNA(MATCH(BG75,'Overlap Study'!$AZ$240:$AZ$263,0)),0,1)</f>
        <v>0</v>
      </c>
      <c r="BR75" s="97">
        <f>IF(ISNA(MATCH(BG75,'Overlap Study'!$AT$240:$AT$263,0)),0,1)</f>
        <v>0</v>
      </c>
      <c r="BS75" s="97">
        <f>IF(ISNA(MATCH(BG75,'Overlap Study'!$AN$240:$AN$263,0)),0,1)</f>
        <v>0</v>
      </c>
      <c r="BT75" s="106">
        <f>IF(ISNA(MATCH(BG75,'Overlap Study'!$AH$240:$AH$263,0)),0,1)</f>
        <v>0</v>
      </c>
      <c r="BU75" s="110">
        <f>IF(ISNA(MATCH(BG75,'Overlap Study'!$AB$240:$AB$263,0)),0,1)</f>
        <v>0</v>
      </c>
      <c r="BV75" s="97">
        <f>IF(ISNA(MATCH(BG75,'Overlap Study'!$V$240:$V$263,0)),0,1)</f>
        <v>0</v>
      </c>
      <c r="BW75" s="97">
        <f>IF(ISNA(MATCH(BG75,'Overlap Study'!$P$240:$P$263,0)),0,1)</f>
        <v>0</v>
      </c>
      <c r="BX75" s="97"/>
      <c r="BY75" s="106"/>
      <c r="BZ75">
        <f>INDEX($N$2:$O$411,MATCH(BG75,$N$2:$N$411,0),2)</f>
        <v>4</v>
      </c>
      <c r="CD75" s="486">
        <v>1255</v>
      </c>
      <c r="CE75" s="459">
        <f>SUM(CF75:CQ75)</f>
        <v>1</v>
      </c>
      <c r="CF75" s="97">
        <f>IF(ISNA(MATCH(CD75,'Overlap Study'!$FI$323:$FI$400,0)),0,1)</f>
        <v>0</v>
      </c>
      <c r="CG75" s="97">
        <f>IF(ISNA(MATCH(CD75,'Overlap Study'!$ER$323:$ER$400,0)),0,1)</f>
        <v>1</v>
      </c>
      <c r="CH75" s="97">
        <f>IF(ISNA(MATCH(CD75,'Overlap Study'!$EA$186:$EA$240,0)),0,1)</f>
        <v>0</v>
      </c>
      <c r="CI75" s="97">
        <f>IF(ISNA(MATCH(CD75,'Overlap Study'!$DJ$270:$DJ$281,0)),0,1)</f>
        <v>0</v>
      </c>
      <c r="CJ75" s="99">
        <f>IF(ISNA(MATCH(CD75,'Overlap Study'!$CU$270:$CU$281,0)),0,1)</f>
        <v>0</v>
      </c>
      <c r="CK75" s="99">
        <f>IF(ISNA(MATCH(CD75,'Overlap Study'!$CG$270:$CG$281,0)),0,1)</f>
        <v>0</v>
      </c>
      <c r="CL75" s="97">
        <f>IF(ISNA(MATCH(CD75,'Overlap Study'!$BU$270:$BU$281,0)),0,1)</f>
        <v>0</v>
      </c>
      <c r="CM75" s="97">
        <f>IF(ISNA(MATCH(CD75,'Overlap Study'!$BJ$270:$BJ$281,0)),0,1)</f>
        <v>0</v>
      </c>
      <c r="CN75" s="97">
        <f>IF(ISNA(MATCH(CD75,'Overlap Study'!$AZ$270:$AZ$281,0)),0,1)</f>
        <v>0</v>
      </c>
      <c r="CO75" s="97">
        <f>IF(ISNA(MATCH(CD75,'Overlap Study'!$AT$270:$AT$281,0)),0,1)</f>
        <v>0</v>
      </c>
      <c r="CP75" s="97">
        <f>IF(ISNA(MATCH(CD75,'Overlap Study'!$AN$270:$AN$281,0)),0,1)</f>
        <v>0</v>
      </c>
      <c r="CQ75" s="106">
        <f>IF(ISNA(MATCH(CD75,'Overlap Study'!$AH$270:$AH$281,0)),0,1)</f>
        <v>0</v>
      </c>
      <c r="CR75" s="110">
        <f>IF(ISNA(MATCH($CD75,'Overlap Study'!$AB$270:$AB$281,0)),0,1)</f>
        <v>0</v>
      </c>
      <c r="CS75" s="97">
        <f>IF(ISNA(MATCH($CD75,'Overlap Study'!$V$270:$V$281,0)),0,1)</f>
        <v>0</v>
      </c>
      <c r="CT75" s="97">
        <f>IF(ISNA(MATCH($CD75,'Overlap Study'!$P$270:$P$281,0)),0,1)</f>
        <v>0</v>
      </c>
      <c r="CU75" s="97"/>
      <c r="CV75" s="106"/>
      <c r="CW75">
        <f t="shared" si="6"/>
        <v>1</v>
      </c>
    </row>
    <row r="76" spans="1:101" ht="13" x14ac:dyDescent="0.3">
      <c r="A76" s="98"/>
      <c r="L76" s="116">
        <f t="shared" si="8"/>
        <v>75</v>
      </c>
      <c r="M76">
        <f t="shared" si="7"/>
        <v>5</v>
      </c>
      <c r="N76" s="207">
        <v>229</v>
      </c>
      <c r="O76" s="99">
        <f>SUM(P76:AA76)</f>
        <v>5</v>
      </c>
      <c r="P76" s="110">
        <f>IF(ISNA(MATCH(N76,'Overlap Study'!FF$62:FF$317,0)),0,1)</f>
        <v>1</v>
      </c>
      <c r="Q76" s="97">
        <f>IF(ISNA(MATCH(N76,'Overlap Study'!EO$62:EO$317,0)),0,1)</f>
        <v>0</v>
      </c>
      <c r="R76" s="97">
        <f>IF(ISNA(MATCH(N76,'Overlap Study'!DY$62:DY$174,0)),0,1)</f>
        <v>0</v>
      </c>
      <c r="S76" s="97">
        <f>IF(ISNA(MATCH(N76,'Overlap Study'!DJ$62:DJ$157,0)),0,1)</f>
        <v>0</v>
      </c>
      <c r="T76" s="99">
        <f>IF(ISNA(MATCH(N76,'Overlap Study'!CU$62:CU$157,0)),0,1)</f>
        <v>0</v>
      </c>
      <c r="U76" s="99">
        <f>IF(ISNA(MATCH(N76,'Overlap Study'!CG$62:CG$157,0)),0,1)</f>
        <v>1</v>
      </c>
      <c r="V76" s="97">
        <f>IF(ISNA(MATCH(N76,'Overlap Study'!BU$62:BU$157,0)),0,1)</f>
        <v>0</v>
      </c>
      <c r="W76" s="97">
        <f>IF(ISNA(MATCH(N76,'Overlap Study'!BJ$62:BJ$157,0)),0,1)</f>
        <v>0</v>
      </c>
      <c r="X76" s="97">
        <f>IF(ISNA(MATCH($N76,'Overlap Study'!AZ$62:AZ$157,0)),0,1)</f>
        <v>0</v>
      </c>
      <c r="Y76" s="97">
        <f>IF(ISNA(MATCH($N76,'Overlap Study'!AT$62:AT$157,0)),0,1)</f>
        <v>1</v>
      </c>
      <c r="Z76" s="97">
        <f>IF(ISNA(MATCH($N76,'Overlap Study'!AN$62:AN$157,0)),0,1)</f>
        <v>1</v>
      </c>
      <c r="AA76" s="97">
        <f>IF(ISNA(MATCH($N76,'Overlap Study'!AH$62:AH$157,0)),0,1)</f>
        <v>1</v>
      </c>
      <c r="AB76" s="110">
        <f>IF(ISNA(MATCH($N76,'Overlap Study'!AB$62:AB$157,0)),0,1)</f>
        <v>0</v>
      </c>
      <c r="AC76" s="97">
        <f>IF(ISNA(MATCH($N76,'Overlap Study'!V$62:V$157,0)),0,1)</f>
        <v>0</v>
      </c>
      <c r="AD76" s="97">
        <f>IF(ISNA(MATCH($N76,'Overlap Study'!P$62:P$157,0)),0,1)</f>
        <v>0</v>
      </c>
      <c r="AE76" s="97">
        <f>IF(ISNA(MATCH($N76,'Overlap Study'!H$53:H$132,0)),0,1)</f>
        <v>0</v>
      </c>
      <c r="AF76" s="106">
        <f>IF(ISNA(MATCH($N76,'Overlap Study'!B$53:B$100,0)),0,1)</f>
        <v>0</v>
      </c>
      <c r="AJ76" s="162">
        <v>2826</v>
      </c>
      <c r="AK76" s="105">
        <f>SUM(AL76:AW76)</f>
        <v>3</v>
      </c>
      <c r="AL76" s="110">
        <f>IF(ISNA(MATCH($AJ76,'Overlap Study'!$FG$323:$FG$454,0)),0,1)</f>
        <v>0</v>
      </c>
      <c r="AM76" s="97">
        <f>IF(ISNA(MATCH($AJ76,'Overlap Study'!$EP$323:$EP$454,0)),0,1)</f>
        <v>1</v>
      </c>
      <c r="AN76" s="97">
        <f>IF(ISNA(MATCH($AJ76,'Overlap Study'!$DY$186:$DY$245,0)),0,1)</f>
        <v>0</v>
      </c>
      <c r="AO76" s="97">
        <f>IF(ISNA(MATCH($AJ76,'Overlap Study'!$DJ$186:$DJ$233,0)),0,1)</f>
        <v>0</v>
      </c>
      <c r="AP76" s="99">
        <f>IF(ISNA(MATCH($AJ76,'Overlap Study'!$CU$186:$CU$233,0)),0,1)</f>
        <v>1</v>
      </c>
      <c r="AQ76" s="99">
        <f>IF(ISNA(MATCH($AJ76,'Overlap Study'!$CG$186:$CG$233,0)),0,1)</f>
        <v>1</v>
      </c>
      <c r="AR76" s="97">
        <f>IF(ISNA(MATCH($AJ76,'Overlap Study'!$BU$186:$BU$233,0)),0,1)</f>
        <v>0</v>
      </c>
      <c r="AS76" s="97">
        <f>IF(ISNA(MATCH(AJ76,'Overlap Study'!BJ$186:BJ$233,0)),0,1)</f>
        <v>0</v>
      </c>
      <c r="AT76" s="97">
        <f>IF(ISNA(MATCH($AJ76,'Overlap Study'!AZ$186:AZ$233,0)),0,1)</f>
        <v>0</v>
      </c>
      <c r="AU76" s="97">
        <f>IF(ISNA(MATCH($AJ76,'Overlap Study'!AT$186:AT$233,0)),0,1)</f>
        <v>0</v>
      </c>
      <c r="AV76" s="97">
        <f>IF(ISNA(MATCH($AJ76,'Overlap Study'!AN$186:AN$233,0)),0,1)</f>
        <v>0</v>
      </c>
      <c r="AW76" s="106">
        <f>IF(ISNA(MATCH($AJ76,'Overlap Study'!AH$186:AH$233,0)),0,1)</f>
        <v>0</v>
      </c>
      <c r="AX76" s="97">
        <f>IF(ISNA(MATCH(AJ76,'Overlap Study'!$AB$186:$AB$233,0)),0,1)</f>
        <v>0</v>
      </c>
      <c r="AY76" s="97">
        <f>IF(ISNA(MATCH($AJ76,'Overlap Study'!$V$186:$V$233,0)),0,1)</f>
        <v>0</v>
      </c>
      <c r="AZ76" s="97">
        <f>IF(ISNA(MATCH($AJ76,'Overlap Study'!$P$186:$P$233,0)),0,1)</f>
        <v>0</v>
      </c>
      <c r="BA76" s="97"/>
      <c r="BB76" s="106"/>
      <c r="BD76" s="151"/>
      <c r="BF76" s="97"/>
      <c r="BG76" s="131">
        <v>79</v>
      </c>
      <c r="BH76" s="459">
        <f>SUM(BI76:BT76)</f>
        <v>1</v>
      </c>
      <c r="BI76" s="110">
        <f>IF(ISNA(MATCH($BG76,'Overlap Study'!$FH$323:$FH$400,0)),0,1)</f>
        <v>0</v>
      </c>
      <c r="BJ76" s="97">
        <f>IF(ISNA(MATCH($BG76,'Overlap Study'!$EQ$323:$EQ$400,0)),0,1)</f>
        <v>0</v>
      </c>
      <c r="BK76" s="97">
        <f>IF(ISNA(MATCH($BG76,'Overlap Study'!$DZ$186:$DZ$240,0)),0,1)</f>
        <v>0</v>
      </c>
      <c r="BL76" s="97">
        <f>IF(ISNA(MATCH(BG76,'Overlap Study'!$DJ$240:$DJ$263,0)),0,1)</f>
        <v>0</v>
      </c>
      <c r="BM76" s="99">
        <f>IF(ISNA(MATCH(BG76,'Overlap Study'!$CU$240:$CU$263,0)),0,1)</f>
        <v>0</v>
      </c>
      <c r="BN76" s="99">
        <f>IF(ISNA(MATCH(BG76,'Overlap Study'!$CG$240:$CG$263,0)),0,1)</f>
        <v>0</v>
      </c>
      <c r="BO76" s="97">
        <f>IF(ISNA(MATCH(BG76,'Overlap Study'!$BU$240:$BU$263,0)),0,1)</f>
        <v>0</v>
      </c>
      <c r="BP76" s="97">
        <f>IF(ISNA(MATCH(BG76,'Overlap Study'!$BJ$240:$BJ$263,0)),0,1)</f>
        <v>0</v>
      </c>
      <c r="BQ76" s="97">
        <f>IF(ISNA(MATCH(BG76,'Overlap Study'!$AZ$240:$AZ$263,0)),0,1)</f>
        <v>0</v>
      </c>
      <c r="BR76" s="97">
        <f>IF(ISNA(MATCH(BG76,'Overlap Study'!$AT$240:$AT$263,0)),0,1)</f>
        <v>1</v>
      </c>
      <c r="BS76" s="97">
        <f>IF(ISNA(MATCH(BG76,'Overlap Study'!$AN$240:$AN$263,0)),0,1)</f>
        <v>0</v>
      </c>
      <c r="BT76" s="106">
        <f>IF(ISNA(MATCH(BG76,'Overlap Study'!$AH$240:$AH$263,0)),0,1)</f>
        <v>0</v>
      </c>
      <c r="BU76" s="110">
        <f>IF(ISNA(MATCH(BG76,'Overlap Study'!$AB$240:$AB$263,0)),0,1)</f>
        <v>0</v>
      </c>
      <c r="BV76" s="97">
        <f>IF(ISNA(MATCH(BG76,'Overlap Study'!$V$240:$V$263,0)),0,1)</f>
        <v>0</v>
      </c>
      <c r="BW76" s="97">
        <f>IF(ISNA(MATCH(BG76,'Overlap Study'!$P$240:$P$263,0)),0,1)</f>
        <v>0</v>
      </c>
      <c r="BX76" s="97"/>
      <c r="BY76" s="106"/>
      <c r="BZ76">
        <f>INDEX($N$2:$O$411,MATCH(BG76,$N$2:$N$411,0),2)</f>
        <v>6</v>
      </c>
      <c r="CD76" s="489">
        <v>1270</v>
      </c>
      <c r="CE76" s="459">
        <f>SUM(CF76:CQ76)</f>
        <v>1</v>
      </c>
      <c r="CF76" s="97">
        <f>IF(ISNA(MATCH(CD76,'Overlap Study'!$FI$323:$FI$400,0)),0,1)</f>
        <v>0</v>
      </c>
      <c r="CG76" s="97">
        <f>IF(ISNA(MATCH(CD76,'Overlap Study'!$ER$323:$ER$400,0)),0,1)</f>
        <v>0</v>
      </c>
      <c r="CH76" s="97">
        <f>IF(ISNA(MATCH(CD76,'Overlap Study'!$EA$186:$EA$240,0)),0,1)</f>
        <v>0</v>
      </c>
      <c r="CI76" s="97">
        <f>IF(ISNA(MATCH(CD76,'Overlap Study'!$DJ$270:$DJ$281,0)),0,1)</f>
        <v>0</v>
      </c>
      <c r="CJ76" s="99">
        <f>IF(ISNA(MATCH(CD76,'Overlap Study'!$CU$270:$CU$281,0)),0,1)</f>
        <v>0</v>
      </c>
      <c r="CK76" s="99">
        <f>IF(ISNA(MATCH(CD76,'Overlap Study'!$CG$270:$CG$281,0)),0,1)</f>
        <v>0</v>
      </c>
      <c r="CL76" s="97">
        <f>IF(ISNA(MATCH(CD76,'Overlap Study'!$BU$270:$BU$281,0)),0,1)</f>
        <v>0</v>
      </c>
      <c r="CM76" s="97">
        <f>IF(ISNA(MATCH(CD76,'Overlap Study'!$BJ$270:$BJ$281,0)),0,1)</f>
        <v>0</v>
      </c>
      <c r="CN76" s="97">
        <f>IF(ISNA(MATCH(CD76,'Overlap Study'!$AZ$270:$AZ$281,0)),0,1)</f>
        <v>0</v>
      </c>
      <c r="CO76" s="97">
        <f>IF(ISNA(MATCH(CD76,'Overlap Study'!$AT$270:$AT$281,0)),0,1)</f>
        <v>1</v>
      </c>
      <c r="CP76" s="97">
        <f>IF(ISNA(MATCH(CD76,'Overlap Study'!$AN$270:$AN$281,0)),0,1)</f>
        <v>0</v>
      </c>
      <c r="CQ76" s="106">
        <f>IF(ISNA(MATCH(CD76,'Overlap Study'!$AH$270:$AH$281,0)),0,1)</f>
        <v>0</v>
      </c>
      <c r="CR76" s="110">
        <f>IF(ISNA(MATCH($CD76,'Overlap Study'!$AB$270:$AB$281,0)),0,1)</f>
        <v>0</v>
      </c>
      <c r="CS76" s="97">
        <f>IF(ISNA(MATCH($CD76,'Overlap Study'!$V$270:$V$281,0)),0,1)</f>
        <v>0</v>
      </c>
      <c r="CT76" s="97">
        <f>IF(ISNA(MATCH($CD76,'Overlap Study'!$P$270:$P$281,0)),0,1)</f>
        <v>0</v>
      </c>
      <c r="CU76" s="97"/>
      <c r="CV76" s="106"/>
      <c r="CW76">
        <f t="shared" si="6"/>
        <v>1</v>
      </c>
    </row>
    <row r="77" spans="1:101" ht="13" x14ac:dyDescent="0.3">
      <c r="A77" s="98"/>
      <c r="L77" s="116">
        <f t="shared" si="8"/>
        <v>76</v>
      </c>
      <c r="M77">
        <f t="shared" si="7"/>
        <v>7</v>
      </c>
      <c r="N77" s="207">
        <v>230</v>
      </c>
      <c r="O77" s="99">
        <f>SUM(P77:AA77)</f>
        <v>5</v>
      </c>
      <c r="P77" s="110">
        <f>IF(ISNA(MATCH(N77,'Overlap Study'!FF$62:FF$317,0)),0,1)</f>
        <v>1</v>
      </c>
      <c r="Q77" s="97">
        <f>IF(ISNA(MATCH(N77,'Overlap Study'!EO$62:EO$317,0)),0,1)</f>
        <v>1</v>
      </c>
      <c r="R77" s="97">
        <f>IF(ISNA(MATCH(N77,'Overlap Study'!DY$62:DY$174,0)),0,1)</f>
        <v>1</v>
      </c>
      <c r="S77" s="97">
        <f>IF(ISNA(MATCH(N77,'Overlap Study'!DJ$62:DJ$157,0)),0,1)</f>
        <v>0</v>
      </c>
      <c r="T77" s="99">
        <f>IF(ISNA(MATCH(N77,'Overlap Study'!CU$62:CU$157,0)),0,1)</f>
        <v>0</v>
      </c>
      <c r="U77" s="99">
        <f>IF(ISNA(MATCH(N77,'Overlap Study'!CG$62:CG$157,0)),0,1)</f>
        <v>0</v>
      </c>
      <c r="V77" s="97">
        <f>IF(ISNA(MATCH(N77,'Overlap Study'!BU$62:BU$157,0)),0,1)</f>
        <v>1</v>
      </c>
      <c r="W77" s="97">
        <f>IF(ISNA(MATCH(N77,'Overlap Study'!BJ$62:BJ$157,0)),0,1)</f>
        <v>0</v>
      </c>
      <c r="X77" s="97">
        <f>IF(ISNA(MATCH($N77,'Overlap Study'!AZ$62:AZ$157,0)),0,1)</f>
        <v>0</v>
      </c>
      <c r="Y77" s="97">
        <f>IF(ISNA(MATCH($N77,'Overlap Study'!AT$62:AT$157,0)),0,1)</f>
        <v>0</v>
      </c>
      <c r="Z77" s="97">
        <f>IF(ISNA(MATCH($N77,'Overlap Study'!AN$62:AN$157,0)),0,1)</f>
        <v>0</v>
      </c>
      <c r="AA77" s="97">
        <f>IF(ISNA(MATCH($N77,'Overlap Study'!AH$62:AH$157,0)),0,1)</f>
        <v>1</v>
      </c>
      <c r="AB77" s="110">
        <f>IF(ISNA(MATCH($N77,'Overlap Study'!AB$62:AB$157,0)),0,1)</f>
        <v>0</v>
      </c>
      <c r="AC77" s="97">
        <f>IF(ISNA(MATCH($N77,'Overlap Study'!V$62:V$157,0)),0,1)</f>
        <v>0</v>
      </c>
      <c r="AD77" s="97">
        <f>IF(ISNA(MATCH($N77,'Overlap Study'!P$62:P$157,0)),0,1)</f>
        <v>1</v>
      </c>
      <c r="AE77" s="97">
        <f>IF(ISNA(MATCH($N77,'Overlap Study'!H$53:H$132,0)),0,1)</f>
        <v>1</v>
      </c>
      <c r="AF77" s="106">
        <f>IF(ISNA(MATCH($N77,'Overlap Study'!B$53:B$100,0)),0,1)</f>
        <v>0</v>
      </c>
      <c r="AJ77" s="162">
        <v>3476</v>
      </c>
      <c r="AK77" s="105">
        <f>SUM(AL77:AW77)</f>
        <v>3</v>
      </c>
      <c r="AL77" s="110">
        <f>IF(ISNA(MATCH($AJ77,'Overlap Study'!$FG$323:$FG$454,0)),0,1)</f>
        <v>1</v>
      </c>
      <c r="AM77" s="97">
        <f>IF(ISNA(MATCH($AJ77,'Overlap Study'!$EP$323:$EP$454,0)),0,1)</f>
        <v>1</v>
      </c>
      <c r="AN77" s="97">
        <f>IF(ISNA(MATCH($AJ77,'Overlap Study'!$DY$186:$DY$245,0)),0,1)</f>
        <v>0</v>
      </c>
      <c r="AO77" s="97">
        <f>IF(ISNA(MATCH($AJ77,'Overlap Study'!$DJ$186:$DJ$233,0)),0,1)</f>
        <v>1</v>
      </c>
      <c r="AP77" s="99">
        <f>IF(ISNA(MATCH($AJ77,'Overlap Study'!$CU$186:$CU$233,0)),0,1)</f>
        <v>0</v>
      </c>
      <c r="AQ77" s="99">
        <f>IF(ISNA(MATCH($AJ77,'Overlap Study'!$CG$186:$CG$233,0)),0,1)</f>
        <v>0</v>
      </c>
      <c r="AR77" s="97">
        <f>IF(ISNA(MATCH($AJ77,'Overlap Study'!$BU$186:$BU$233,0)),0,1)</f>
        <v>0</v>
      </c>
      <c r="AS77" s="97">
        <f>IF(ISNA(MATCH(AJ77,'Overlap Study'!BJ$186:BJ$233,0)),0,1)</f>
        <v>0</v>
      </c>
      <c r="AT77" s="97">
        <f>IF(ISNA(MATCH($AJ77,'Overlap Study'!AZ$186:AZ$233,0)),0,1)</f>
        <v>0</v>
      </c>
      <c r="AU77" s="97">
        <f>IF(ISNA(MATCH($AJ77,'Overlap Study'!AT$186:AT$233,0)),0,1)</f>
        <v>0</v>
      </c>
      <c r="AV77" s="97">
        <f>IF(ISNA(MATCH($AJ77,'Overlap Study'!AN$186:AN$233,0)),0,1)</f>
        <v>0</v>
      </c>
      <c r="AW77" s="106">
        <f>IF(ISNA(MATCH($AJ77,'Overlap Study'!AH$186:AH$233,0)),0,1)</f>
        <v>0</v>
      </c>
      <c r="AX77" s="97">
        <f>IF(ISNA(MATCH(AJ77,'Overlap Study'!$AB$186:$AB$233,0)),0,1)</f>
        <v>0</v>
      </c>
      <c r="AY77" s="97">
        <f>IF(ISNA(MATCH($AJ77,'Overlap Study'!$V$186:$V$233,0)),0,1)</f>
        <v>0</v>
      </c>
      <c r="AZ77" s="97">
        <f>IF(ISNA(MATCH($AJ77,'Overlap Study'!$P$186:$P$233,0)),0,1)</f>
        <v>0</v>
      </c>
      <c r="BA77" s="97"/>
      <c r="BB77" s="106"/>
      <c r="BD77" s="151"/>
      <c r="BF77" s="97"/>
      <c r="BG77" s="131">
        <v>100</v>
      </c>
      <c r="BH77" s="459">
        <f>SUM(BI77:BT77)</f>
        <v>1</v>
      </c>
      <c r="BI77" s="110">
        <f>IF(ISNA(MATCH($BG77,'Overlap Study'!$FH$323:$FH$400,0)),0,1)</f>
        <v>0</v>
      </c>
      <c r="BJ77" s="97">
        <f>IF(ISNA(MATCH($BG77,'Overlap Study'!$EQ$323:$EQ$400,0)),0,1)</f>
        <v>0</v>
      </c>
      <c r="BK77" s="97">
        <f>IF(ISNA(MATCH($BG77,'Overlap Study'!$DZ$186:$DZ$240,0)),0,1)</f>
        <v>0</v>
      </c>
      <c r="BL77" s="97">
        <f>IF(ISNA(MATCH(BG77,'Overlap Study'!$DJ$240:$DJ$263,0)),0,1)</f>
        <v>0</v>
      </c>
      <c r="BM77" s="99">
        <f>IF(ISNA(MATCH(BG77,'Overlap Study'!$CU$240:$CU$263,0)),0,1)</f>
        <v>0</v>
      </c>
      <c r="BN77" s="99">
        <f>IF(ISNA(MATCH(BG77,'Overlap Study'!$CG$240:$CG$263,0)),0,1)</f>
        <v>0</v>
      </c>
      <c r="BO77" s="97">
        <f>IF(ISNA(MATCH(BG77,'Overlap Study'!$BU$240:$BU$263,0)),0,1)</f>
        <v>0</v>
      </c>
      <c r="BP77" s="97">
        <f>IF(ISNA(MATCH(BG77,'Overlap Study'!$BJ$240:$BJ$263,0)),0,1)</f>
        <v>0</v>
      </c>
      <c r="BQ77" s="97">
        <f>IF(ISNA(MATCH(BG77,'Overlap Study'!$AZ$240:$AZ$263,0)),0,1)</f>
        <v>1</v>
      </c>
      <c r="BR77" s="97">
        <f>IF(ISNA(MATCH(BG77,'Overlap Study'!$AT$240:$AT$263,0)),0,1)</f>
        <v>0</v>
      </c>
      <c r="BS77" s="97">
        <f>IF(ISNA(MATCH(BG77,'Overlap Study'!$AN$240:$AN$263,0)),0,1)</f>
        <v>0</v>
      </c>
      <c r="BT77" s="106">
        <f>IF(ISNA(MATCH(BG77,'Overlap Study'!$AH$240:$AH$263,0)),0,1)</f>
        <v>0</v>
      </c>
      <c r="BU77" s="110">
        <f>IF(ISNA(MATCH(BG77,'Overlap Study'!$AB$240:$AB$263,0)),0,1)</f>
        <v>0</v>
      </c>
      <c r="BV77" s="97">
        <f>IF(ISNA(MATCH(BG77,'Overlap Study'!$V$240:$V$263,0)),0,1)</f>
        <v>0</v>
      </c>
      <c r="BW77" s="97">
        <f>IF(ISNA(MATCH(BG77,'Overlap Study'!$P$240:$P$263,0)),0,1)</f>
        <v>0</v>
      </c>
      <c r="BX77" s="97"/>
      <c r="BY77" s="106"/>
      <c r="BZ77">
        <f>INDEX($N$2:$O$411,MATCH(BG77,$N$2:$N$411,0),2)</f>
        <v>2</v>
      </c>
      <c r="CD77" s="485">
        <v>1319</v>
      </c>
      <c r="CE77" s="459">
        <f>SUM(CF77:CQ77)</f>
        <v>1</v>
      </c>
      <c r="CF77" s="97">
        <f>IF(ISNA(MATCH(CD77,'Overlap Study'!$FI$323:$FI$400,0)),0,1)</f>
        <v>0</v>
      </c>
      <c r="CG77" s="97">
        <f>IF(ISNA(MATCH(CD77,'Overlap Study'!$ER$323:$ER$400,0)),0,1)</f>
        <v>0</v>
      </c>
      <c r="CH77" s="97">
        <f>IF(ISNA(MATCH(CD77,'Overlap Study'!$EA$186:$EA$240,0)),0,1)</f>
        <v>0</v>
      </c>
      <c r="CI77" s="97">
        <f>IF(ISNA(MATCH(CD77,'Overlap Study'!$DJ$270:$DJ$281,0)),0,1)</f>
        <v>0</v>
      </c>
      <c r="CJ77" s="99">
        <f>IF(ISNA(MATCH(CD77,'Overlap Study'!$CU$270:$CU$281,0)),0,1)</f>
        <v>0</v>
      </c>
      <c r="CK77" s="99">
        <f>IF(ISNA(MATCH(CD77,'Overlap Study'!$CG$270:$CG$281,0)),0,1)</f>
        <v>0</v>
      </c>
      <c r="CL77" s="97">
        <f>IF(ISNA(MATCH(CD77,'Overlap Study'!$BU$270:$BU$281,0)),0,1)</f>
        <v>0</v>
      </c>
      <c r="CM77" s="97">
        <f>IF(ISNA(MATCH(CD77,'Overlap Study'!$BJ$270:$BJ$281,0)),0,1)</f>
        <v>0</v>
      </c>
      <c r="CN77" s="97">
        <f>IF(ISNA(MATCH(CD77,'Overlap Study'!$AZ$270:$AZ$281,0)),0,1)</f>
        <v>0</v>
      </c>
      <c r="CO77" s="97">
        <f>IF(ISNA(MATCH(CD77,'Overlap Study'!$AT$270:$AT$281,0)),0,1)</f>
        <v>1</v>
      </c>
      <c r="CP77" s="97">
        <f>IF(ISNA(MATCH(CD77,'Overlap Study'!$AN$270:$AN$281,0)),0,1)</f>
        <v>0</v>
      </c>
      <c r="CQ77" s="106">
        <f>IF(ISNA(MATCH(CD77,'Overlap Study'!$AH$270:$AH$281,0)),0,1)</f>
        <v>0</v>
      </c>
      <c r="CR77" s="110">
        <f>IF(ISNA(MATCH($CD77,'Overlap Study'!$AB$270:$AB$281,0)),0,1)</f>
        <v>0</v>
      </c>
      <c r="CS77" s="97">
        <f>IF(ISNA(MATCH($CD77,'Overlap Study'!$V$270:$V$281,0)),0,1)</f>
        <v>0</v>
      </c>
      <c r="CT77" s="97">
        <f>IF(ISNA(MATCH($CD77,'Overlap Study'!$P$270:$P$281,0)),0,1)</f>
        <v>0</v>
      </c>
      <c r="CU77" s="97"/>
      <c r="CV77" s="106"/>
      <c r="CW77">
        <f t="shared" si="6"/>
        <v>1</v>
      </c>
    </row>
    <row r="78" spans="1:101" ht="13" x14ac:dyDescent="0.3">
      <c r="A78" s="98"/>
      <c r="L78" s="116">
        <f t="shared" si="8"/>
        <v>77</v>
      </c>
      <c r="M78">
        <f t="shared" si="7"/>
        <v>6</v>
      </c>
      <c r="N78" s="494">
        <v>399</v>
      </c>
      <c r="O78" s="99">
        <f>SUM(P78:AA78)</f>
        <v>5</v>
      </c>
      <c r="P78" s="110">
        <f>IF(ISNA(MATCH(N78,'Overlap Study'!FF$62:FF$317,0)),0,1)</f>
        <v>0</v>
      </c>
      <c r="Q78" s="97">
        <f>IF(ISNA(MATCH(N78,'Overlap Study'!EO$62:EO$317,0)),0,1)</f>
        <v>1</v>
      </c>
      <c r="R78" s="97">
        <f>IF(ISNA(MATCH(N78,'Overlap Study'!DY$62:DY$174,0)),0,1)</f>
        <v>1</v>
      </c>
      <c r="S78" s="97">
        <f>IF(ISNA(MATCH(N78,'Overlap Study'!DJ$62:DJ$157,0)),0,1)</f>
        <v>0</v>
      </c>
      <c r="T78" s="99">
        <f>IF(ISNA(MATCH(N78,'Overlap Study'!CU$62:CU$157,0)),0,1)</f>
        <v>0</v>
      </c>
      <c r="U78" s="99">
        <f>IF(ISNA(MATCH(N78,'Overlap Study'!CG$62:CG$157,0)),0,1)</f>
        <v>1</v>
      </c>
      <c r="V78" s="97">
        <f>IF(ISNA(MATCH(N78,'Overlap Study'!BU$62:BU$157,0)),0,1)</f>
        <v>1</v>
      </c>
      <c r="W78" s="97">
        <f>IF(ISNA(MATCH(N78,'Overlap Study'!BJ$62:BJ$157,0)),0,1)</f>
        <v>1</v>
      </c>
      <c r="X78" s="97">
        <f>IF(ISNA(MATCH($N78,'Overlap Study'!AZ$62:AZ$157,0)),0,1)</f>
        <v>0</v>
      </c>
      <c r="Y78" s="97">
        <f>IF(ISNA(MATCH($N78,'Overlap Study'!AT$62:AT$157,0)),0,1)</f>
        <v>0</v>
      </c>
      <c r="Z78" s="97">
        <f>IF(ISNA(MATCH($N78,'Overlap Study'!AN$62:AN$157,0)),0,1)</f>
        <v>0</v>
      </c>
      <c r="AA78" s="97">
        <f>IF(ISNA(MATCH($N78,'Overlap Study'!AH$62:AH$157,0)),0,1)</f>
        <v>0</v>
      </c>
      <c r="AB78" s="110">
        <f>IF(ISNA(MATCH($N78,'Overlap Study'!AB$62:AB$157,0)),0,1)</f>
        <v>0</v>
      </c>
      <c r="AC78" s="97">
        <f>IF(ISNA(MATCH($N78,'Overlap Study'!V$62:V$157,0)),0,1)</f>
        <v>0</v>
      </c>
      <c r="AD78" s="97">
        <f>IF(ISNA(MATCH($N78,'Overlap Study'!P$62:P$157,0)),0,1)</f>
        <v>1</v>
      </c>
      <c r="AE78" s="97">
        <f>IF(ISNA(MATCH($N78,'Overlap Study'!H$53:H$132,0)),0,1)</f>
        <v>0</v>
      </c>
      <c r="AF78" s="106">
        <f>IF(ISNA(MATCH($N78,'Overlap Study'!B$53:B$100,0)),0,1)</f>
        <v>0</v>
      </c>
      <c r="AJ78" s="162">
        <v>3481</v>
      </c>
      <c r="AK78" s="105">
        <f>SUM(AL78:AW78)</f>
        <v>3</v>
      </c>
      <c r="AL78" s="110">
        <f>IF(ISNA(MATCH($AJ78,'Overlap Study'!$FG$323:$FG$454,0)),0,1)</f>
        <v>1</v>
      </c>
      <c r="AM78" s="97">
        <f>IF(ISNA(MATCH($AJ78,'Overlap Study'!$EP$323:$EP$454,0)),0,1)</f>
        <v>0</v>
      </c>
      <c r="AN78" s="97">
        <f>IF(ISNA(MATCH($AJ78,'Overlap Study'!$DY$186:$DY$245,0)),0,1)</f>
        <v>0</v>
      </c>
      <c r="AO78" s="97">
        <f>IF(ISNA(MATCH($AJ78,'Overlap Study'!$DJ$186:$DJ$233,0)),0,1)</f>
        <v>1</v>
      </c>
      <c r="AP78" s="99">
        <f>IF(ISNA(MATCH($AJ78,'Overlap Study'!$CU$186:$CU$233,0)),0,1)</f>
        <v>1</v>
      </c>
      <c r="AQ78" s="99">
        <f>IF(ISNA(MATCH($AJ78,'Overlap Study'!$CG$186:$CG$233,0)),0,1)</f>
        <v>0</v>
      </c>
      <c r="AR78" s="97">
        <f>IF(ISNA(MATCH($AJ78,'Overlap Study'!$BU$186:$BU$233,0)),0,1)</f>
        <v>0</v>
      </c>
      <c r="AS78" s="97">
        <f>IF(ISNA(MATCH(AJ78,'Overlap Study'!BJ$186:BJ$233,0)),0,1)</f>
        <v>0</v>
      </c>
      <c r="AT78" s="97">
        <f>IF(ISNA(MATCH($AJ78,'Overlap Study'!AZ$186:AZ$233,0)),0,1)</f>
        <v>0</v>
      </c>
      <c r="AU78" s="97">
        <f>IF(ISNA(MATCH($AJ78,'Overlap Study'!AT$186:AT$233,0)),0,1)</f>
        <v>0</v>
      </c>
      <c r="AV78" s="97">
        <f>IF(ISNA(MATCH($AJ78,'Overlap Study'!AN$186:AN$233,0)),0,1)</f>
        <v>0</v>
      </c>
      <c r="AW78" s="106">
        <f>IF(ISNA(MATCH($AJ78,'Overlap Study'!AH$186:AH$233,0)),0,1)</f>
        <v>0</v>
      </c>
      <c r="AX78" s="97">
        <f>IF(ISNA(MATCH(AJ78,'Overlap Study'!$AB$186:$AB$233,0)),0,1)</f>
        <v>0</v>
      </c>
      <c r="AY78" s="97">
        <f>IF(ISNA(MATCH($AJ78,'Overlap Study'!$V$186:$V$233,0)),0,1)</f>
        <v>0</v>
      </c>
      <c r="AZ78" s="97">
        <f>IF(ISNA(MATCH($AJ78,'Overlap Study'!$P$186:$P$233,0)),0,1)</f>
        <v>0</v>
      </c>
      <c r="BA78" s="97"/>
      <c r="BB78" s="106"/>
      <c r="BD78" s="98"/>
      <c r="BF78" s="97"/>
      <c r="BG78" s="131">
        <v>103</v>
      </c>
      <c r="BH78" s="459">
        <f>SUM(BI78:BT78)</f>
        <v>1</v>
      </c>
      <c r="BI78" s="110">
        <f>IF(ISNA(MATCH($BG78,'Overlap Study'!$FH$323:$FH$400,0)),0,1)</f>
        <v>0</v>
      </c>
      <c r="BJ78" s="97">
        <f>IF(ISNA(MATCH($BG78,'Overlap Study'!$EQ$323:$EQ$400,0)),0,1)</f>
        <v>0</v>
      </c>
      <c r="BK78" s="97">
        <f>IF(ISNA(MATCH($BG78,'Overlap Study'!$DZ$186:$DZ$240,0)),0,1)</f>
        <v>0</v>
      </c>
      <c r="BL78" s="97">
        <f>IF(ISNA(MATCH(BG78,'Overlap Study'!$DJ$240:$DJ$263,0)),0,1)</f>
        <v>0</v>
      </c>
      <c r="BM78" s="99">
        <f>IF(ISNA(MATCH(BG78,'Overlap Study'!$CU$240:$CU$263,0)),0,1)</f>
        <v>0</v>
      </c>
      <c r="BN78" s="99">
        <f>IF(ISNA(MATCH(BG78,'Overlap Study'!$CG$240:$CG$263,0)),0,1)</f>
        <v>1</v>
      </c>
      <c r="BO78" s="97">
        <f>IF(ISNA(MATCH(BG78,'Overlap Study'!$BU$240:$BU$263,0)),0,1)</f>
        <v>0</v>
      </c>
      <c r="BP78" s="97">
        <f>IF(ISNA(MATCH(BG78,'Overlap Study'!$BJ$240:$BJ$263,0)),0,1)</f>
        <v>0</v>
      </c>
      <c r="BQ78" s="97">
        <f>IF(ISNA(MATCH(BG78,'Overlap Study'!$AZ$240:$AZ$263,0)),0,1)</f>
        <v>0</v>
      </c>
      <c r="BR78" s="97">
        <f>IF(ISNA(MATCH(BG78,'Overlap Study'!$AT$240:$AT$263,0)),0,1)</f>
        <v>0</v>
      </c>
      <c r="BS78" s="97">
        <f>IF(ISNA(MATCH(BG78,'Overlap Study'!$AN$240:$AN$263,0)),0,1)</f>
        <v>0</v>
      </c>
      <c r="BT78" s="106">
        <f>IF(ISNA(MATCH(BG78,'Overlap Study'!$AH$240:$AH$263,0)),0,1)</f>
        <v>0</v>
      </c>
      <c r="BU78" s="110">
        <f>IF(ISNA(MATCH(BG78,'Overlap Study'!$AB$240:$AB$263,0)),0,1)</f>
        <v>0</v>
      </c>
      <c r="BV78" s="97">
        <f>IF(ISNA(MATCH(BG78,'Overlap Study'!$V$240:$V$263,0)),0,1)</f>
        <v>1</v>
      </c>
      <c r="BW78" s="97">
        <f>IF(ISNA(MATCH(BG78,'Overlap Study'!$P$240:$P$263,0)),0,1)</f>
        <v>0</v>
      </c>
      <c r="BX78" s="97"/>
      <c r="BY78" s="106"/>
      <c r="BZ78">
        <f>INDEX($N$2:$O$411,MATCH(BG78,$N$2:$N$411,0),2)</f>
        <v>5</v>
      </c>
      <c r="CD78" s="486">
        <v>1325</v>
      </c>
      <c r="CE78" s="459">
        <f>SUM(CF78:CQ78)</f>
        <v>1</v>
      </c>
      <c r="CF78" s="97">
        <f>IF(ISNA(MATCH(CD78,'Overlap Study'!$FI$323:$FI$400,0)),0,1)</f>
        <v>0</v>
      </c>
      <c r="CG78" s="97">
        <f>IF(ISNA(MATCH(CD78,'Overlap Study'!$ER$323:$ER$400,0)),0,1)</f>
        <v>1</v>
      </c>
      <c r="CH78" s="97">
        <f>IF(ISNA(MATCH(CD78,'Overlap Study'!$EA$186:$EA$240,0)),0,1)</f>
        <v>0</v>
      </c>
      <c r="CI78" s="97">
        <f>IF(ISNA(MATCH(CD78,'Overlap Study'!$DJ$270:$DJ$281,0)),0,1)</f>
        <v>0</v>
      </c>
      <c r="CJ78" s="99">
        <f>IF(ISNA(MATCH(CD78,'Overlap Study'!$CU$270:$CU$281,0)),0,1)</f>
        <v>0</v>
      </c>
      <c r="CK78" s="99">
        <f>IF(ISNA(MATCH(CD78,'Overlap Study'!$CG$270:$CG$281,0)),0,1)</f>
        <v>0</v>
      </c>
      <c r="CL78" s="97">
        <f>IF(ISNA(MATCH(CD78,'Overlap Study'!$BU$270:$BU$281,0)),0,1)</f>
        <v>0</v>
      </c>
      <c r="CM78" s="97">
        <f>IF(ISNA(MATCH(CD78,'Overlap Study'!$BJ$270:$BJ$281,0)),0,1)</f>
        <v>0</v>
      </c>
      <c r="CN78" s="97">
        <f>IF(ISNA(MATCH(CD78,'Overlap Study'!$AZ$270:$AZ$281,0)),0,1)</f>
        <v>0</v>
      </c>
      <c r="CO78" s="97">
        <f>IF(ISNA(MATCH(CD78,'Overlap Study'!$AT$270:$AT$281,0)),0,1)</f>
        <v>0</v>
      </c>
      <c r="CP78" s="97">
        <f>IF(ISNA(MATCH(CD78,'Overlap Study'!$AN$270:$AN$281,0)),0,1)</f>
        <v>0</v>
      </c>
      <c r="CQ78" s="106">
        <f>IF(ISNA(MATCH(CD78,'Overlap Study'!$AH$270:$AH$281,0)),0,1)</f>
        <v>0</v>
      </c>
      <c r="CR78" s="110">
        <f>IF(ISNA(MATCH($CD78,'Overlap Study'!$AB$270:$AB$281,0)),0,1)</f>
        <v>0</v>
      </c>
      <c r="CS78" s="97">
        <f>IF(ISNA(MATCH($CD78,'Overlap Study'!$V$270:$V$281,0)),0,1)</f>
        <v>0</v>
      </c>
      <c r="CT78" s="97">
        <f>IF(ISNA(MATCH($CD78,'Overlap Study'!$P$270:$P$281,0)),0,1)</f>
        <v>0</v>
      </c>
      <c r="CU78" s="97"/>
      <c r="CV78" s="106"/>
      <c r="CW78">
        <f t="shared" si="6"/>
        <v>1</v>
      </c>
    </row>
    <row r="79" spans="1:101" ht="13" x14ac:dyDescent="0.3">
      <c r="A79" s="151"/>
      <c r="L79" s="116">
        <f t="shared" si="8"/>
        <v>78</v>
      </c>
      <c r="M79">
        <f t="shared" si="7"/>
        <v>5</v>
      </c>
      <c r="N79" s="494">
        <v>624</v>
      </c>
      <c r="O79" s="99">
        <f>SUM(P79:AA79)</f>
        <v>5</v>
      </c>
      <c r="P79" s="110">
        <f>IF(ISNA(MATCH(N79,'Overlap Study'!FF$62:FF$317,0)),0,1)</f>
        <v>0</v>
      </c>
      <c r="Q79" s="97">
        <f>IF(ISNA(MATCH(N79,'Overlap Study'!EO$62:EO$317,0)),0,1)</f>
        <v>1</v>
      </c>
      <c r="R79" s="97">
        <f>IF(ISNA(MATCH(N79,'Overlap Study'!DY$62:DY$174,0)),0,1)</f>
        <v>1</v>
      </c>
      <c r="S79" s="97">
        <f>IF(ISNA(MATCH(N79,'Overlap Study'!DJ$62:DJ$157,0)),0,1)</f>
        <v>0</v>
      </c>
      <c r="T79" s="99">
        <f>IF(ISNA(MATCH(N79,'Overlap Study'!CU$62:CU$157,0)),0,1)</f>
        <v>1</v>
      </c>
      <c r="U79" s="99">
        <f>IF(ISNA(MATCH(N79,'Overlap Study'!CG$62:CG$157,0)),0,1)</f>
        <v>0</v>
      </c>
      <c r="V79" s="97">
        <f>IF(ISNA(MATCH(N79,'Overlap Study'!BU$62:BU$157,0)),0,1)</f>
        <v>1</v>
      </c>
      <c r="W79" s="97">
        <f>IF(ISNA(MATCH(N79,'Overlap Study'!BJ$62:BJ$157,0)),0,1)</f>
        <v>1</v>
      </c>
      <c r="X79" s="97">
        <f>IF(ISNA(MATCH($N79,'Overlap Study'!AZ$62:AZ$157,0)),0,1)</f>
        <v>0</v>
      </c>
      <c r="Y79" s="97">
        <f>IF(ISNA(MATCH($N79,'Overlap Study'!AT$62:AT$157,0)),0,1)</f>
        <v>0</v>
      </c>
      <c r="Z79" s="97">
        <f>IF(ISNA(MATCH($N79,'Overlap Study'!AN$62:AN$157,0)),0,1)</f>
        <v>0</v>
      </c>
      <c r="AA79" s="97">
        <f>IF(ISNA(MATCH($N79,'Overlap Study'!AH$62:AH$157,0)),0,1)</f>
        <v>0</v>
      </c>
      <c r="AB79" s="110">
        <f>IF(ISNA(MATCH($N79,'Overlap Study'!AB$62:AB$157,0)),0,1)</f>
        <v>0</v>
      </c>
      <c r="AC79" s="97">
        <f>IF(ISNA(MATCH($N79,'Overlap Study'!V$62:V$157,0)),0,1)</f>
        <v>0</v>
      </c>
      <c r="AD79" s="97">
        <f>IF(ISNA(MATCH($N79,'Overlap Study'!P$62:P$157,0)),0,1)</f>
        <v>0</v>
      </c>
      <c r="AE79" s="97">
        <f>IF(ISNA(MATCH($N79,'Overlap Study'!H$53:H$132,0)),0,1)</f>
        <v>0</v>
      </c>
      <c r="AF79" s="106">
        <f>IF(ISNA(MATCH($N79,'Overlap Study'!B$53:B$100,0)),0,1)</f>
        <v>0</v>
      </c>
      <c r="AJ79" s="162">
        <v>4334</v>
      </c>
      <c r="AK79" s="105">
        <f>SUM(AL79:AW79)</f>
        <v>3</v>
      </c>
      <c r="AL79" s="110">
        <f>IF(ISNA(MATCH($AJ79,'Overlap Study'!$FG$323:$FG$454,0)),0,1)</f>
        <v>1</v>
      </c>
      <c r="AM79" s="97">
        <f>IF(ISNA(MATCH($AJ79,'Overlap Study'!$EP$323:$EP$454,0)),0,1)</f>
        <v>0</v>
      </c>
      <c r="AN79" s="97">
        <f>IF(ISNA(MATCH($AJ79,'Overlap Study'!$DY$186:$DY$245,0)),0,1)</f>
        <v>1</v>
      </c>
      <c r="AO79" s="97">
        <f>IF(ISNA(MATCH($AJ79,'Overlap Study'!$DJ$186:$DJ$233,0)),0,1)</f>
        <v>0</v>
      </c>
      <c r="AP79" s="99">
        <f>IF(ISNA(MATCH($AJ79,'Overlap Study'!$CU$186:$CU$233,0)),0,1)</f>
        <v>1</v>
      </c>
      <c r="AQ79" s="99">
        <f>IF(ISNA(MATCH($AJ79,'Overlap Study'!$CG$186:$CG$233,0)),0,1)</f>
        <v>0</v>
      </c>
      <c r="AR79" s="97">
        <f>IF(ISNA(MATCH($AJ79,'Overlap Study'!$BU$186:$BU$233,0)),0,1)</f>
        <v>0</v>
      </c>
      <c r="AS79" s="97">
        <f>IF(ISNA(MATCH(AJ79,'Overlap Study'!BJ$186:BJ$233,0)),0,1)</f>
        <v>0</v>
      </c>
      <c r="AT79" s="97">
        <f>IF(ISNA(MATCH($AJ79,'Overlap Study'!AZ$186:AZ$233,0)),0,1)</f>
        <v>0</v>
      </c>
      <c r="AU79" s="97">
        <f>IF(ISNA(MATCH($AJ79,'Overlap Study'!AT$186:AT$233,0)),0,1)</f>
        <v>0</v>
      </c>
      <c r="AV79" s="97">
        <f>IF(ISNA(MATCH($AJ79,'Overlap Study'!AN$186:AN$233,0)),0,1)</f>
        <v>0</v>
      </c>
      <c r="AW79" s="106">
        <f>IF(ISNA(MATCH($AJ79,'Overlap Study'!AH$186:AH$233,0)),0,1)</f>
        <v>0</v>
      </c>
      <c r="AX79" s="97">
        <f>IF(ISNA(MATCH(AJ79,'Overlap Study'!$AB$186:$AB$233,0)),0,1)</f>
        <v>0</v>
      </c>
      <c r="AY79" s="97">
        <f>IF(ISNA(MATCH($AJ79,'Overlap Study'!$V$186:$V$233,0)),0,1)</f>
        <v>0</v>
      </c>
      <c r="AZ79" s="97">
        <f>IF(ISNA(MATCH($AJ79,'Overlap Study'!$P$186:$P$233,0)),0,1)</f>
        <v>0</v>
      </c>
      <c r="BA79" s="97"/>
      <c r="BB79" s="106"/>
      <c r="BD79" s="98"/>
      <c r="BF79" s="97"/>
      <c r="BG79" s="131">
        <v>107</v>
      </c>
      <c r="BH79" s="459">
        <f>SUM(BI79:BT79)</f>
        <v>1</v>
      </c>
      <c r="BI79" s="110">
        <f>IF(ISNA(MATCH($BG79,'Overlap Study'!$FH$323:$FH$400,0)),0,1)</f>
        <v>0</v>
      </c>
      <c r="BJ79" s="97">
        <f>IF(ISNA(MATCH($BG79,'Overlap Study'!$EQ$323:$EQ$400,0)),0,1)</f>
        <v>0</v>
      </c>
      <c r="BK79" s="97">
        <f>IF(ISNA(MATCH($BG79,'Overlap Study'!$DZ$186:$DZ$240,0)),0,1)</f>
        <v>0</v>
      </c>
      <c r="BL79" s="97">
        <f>IF(ISNA(MATCH(BG79,'Overlap Study'!$DJ$240:$DJ$263,0)),0,1)</f>
        <v>0</v>
      </c>
      <c r="BM79" s="99">
        <f>IF(ISNA(MATCH(BG79,'Overlap Study'!$CU$240:$CU$263,0)),0,1)</f>
        <v>0</v>
      </c>
      <c r="BN79" s="99">
        <f>IF(ISNA(MATCH(BG79,'Overlap Study'!$CG$240:$CG$263,0)),0,1)</f>
        <v>0</v>
      </c>
      <c r="BO79" s="97">
        <f>IF(ISNA(MATCH(BG79,'Overlap Study'!$BU$240:$BU$263,0)),0,1)</f>
        <v>0</v>
      </c>
      <c r="BP79" s="97">
        <f>IF(ISNA(MATCH(BG79,'Overlap Study'!$BJ$240:$BJ$263,0)),0,1)</f>
        <v>0</v>
      </c>
      <c r="BQ79" s="97">
        <f>IF(ISNA(MATCH(BG79,'Overlap Study'!$AZ$240:$AZ$263,0)),0,1)</f>
        <v>0</v>
      </c>
      <c r="BR79" s="97">
        <f>IF(ISNA(MATCH(BG79,'Overlap Study'!$AT$240:$AT$263,0)),0,1)</f>
        <v>1</v>
      </c>
      <c r="BS79" s="97">
        <f>IF(ISNA(MATCH(BG79,'Overlap Study'!$AN$240:$AN$263,0)),0,1)</f>
        <v>0</v>
      </c>
      <c r="BT79" s="106">
        <f>IF(ISNA(MATCH(BG79,'Overlap Study'!$AH$240:$AH$263,0)),0,1)</f>
        <v>0</v>
      </c>
      <c r="BU79" s="110">
        <f>IF(ISNA(MATCH(BG79,'Overlap Study'!$AB$240:$AB$263,0)),0,1)</f>
        <v>0</v>
      </c>
      <c r="BV79" s="97">
        <f>IF(ISNA(MATCH(BG79,'Overlap Study'!$V$240:$V$263,0)),0,1)</f>
        <v>0</v>
      </c>
      <c r="BW79" s="97">
        <f>IF(ISNA(MATCH(BG79,'Overlap Study'!$P$240:$P$263,0)),0,1)</f>
        <v>0</v>
      </c>
      <c r="BX79" s="97"/>
      <c r="BY79" s="106"/>
      <c r="BZ79">
        <f>INDEX($N$2:$O$411,MATCH(BG79,$N$2:$N$411,0),2)</f>
        <v>5</v>
      </c>
      <c r="CD79" s="485">
        <v>1503</v>
      </c>
      <c r="CE79" s="459">
        <f>SUM(CF79:CQ79)</f>
        <v>1</v>
      </c>
      <c r="CF79" s="97">
        <f>IF(ISNA(MATCH(CD79,'Overlap Study'!$FI$323:$FI$400,0)),0,1)</f>
        <v>0</v>
      </c>
      <c r="CG79" s="97">
        <f>IF(ISNA(MATCH(CD79,'Overlap Study'!$ER$323:$ER$400,0)),0,1)</f>
        <v>0</v>
      </c>
      <c r="CH79" s="97">
        <f>IF(ISNA(MATCH(CD79,'Overlap Study'!$EA$186:$EA$240,0)),0,1)</f>
        <v>0</v>
      </c>
      <c r="CI79" s="97">
        <f>IF(ISNA(MATCH(CD79,'Overlap Study'!$DJ$270:$DJ$281,0)),0,1)</f>
        <v>0</v>
      </c>
      <c r="CJ79" s="99">
        <f>IF(ISNA(MATCH(CD79,'Overlap Study'!$CU$270:$CU$281,0)),0,1)</f>
        <v>0</v>
      </c>
      <c r="CK79" s="99">
        <f>IF(ISNA(MATCH(CD79,'Overlap Study'!$CG$270:$CG$281,0)),0,1)</f>
        <v>1</v>
      </c>
      <c r="CL79" s="97">
        <f>IF(ISNA(MATCH(CD79,'Overlap Study'!$BU$270:$BU$281,0)),0,1)</f>
        <v>0</v>
      </c>
      <c r="CM79" s="97">
        <f>IF(ISNA(MATCH(CD79,'Overlap Study'!$BJ$270:$BJ$281,0)),0,1)</f>
        <v>0</v>
      </c>
      <c r="CN79" s="97">
        <f>IF(ISNA(MATCH(CD79,'Overlap Study'!$AZ$270:$AZ$281,0)),0,1)</f>
        <v>0</v>
      </c>
      <c r="CO79" s="97">
        <f>IF(ISNA(MATCH(CD79,'Overlap Study'!$AT$270:$AT$281,0)),0,1)</f>
        <v>0</v>
      </c>
      <c r="CP79" s="97">
        <f>IF(ISNA(MATCH(CD79,'Overlap Study'!$AN$270:$AN$281,0)),0,1)</f>
        <v>0</v>
      </c>
      <c r="CQ79" s="106">
        <f>IF(ISNA(MATCH(CD79,'Overlap Study'!$AH$270:$AH$281,0)),0,1)</f>
        <v>0</v>
      </c>
      <c r="CR79" s="110">
        <f>IF(ISNA(MATCH($CD79,'Overlap Study'!$AB$270:$AB$281,0)),0,1)</f>
        <v>0</v>
      </c>
      <c r="CS79" s="97">
        <f>IF(ISNA(MATCH($CD79,'Overlap Study'!$V$270:$V$281,0)),0,1)</f>
        <v>0</v>
      </c>
      <c r="CT79" s="97">
        <f>IF(ISNA(MATCH($CD79,'Overlap Study'!$P$270:$P$281,0)),0,1)</f>
        <v>0</v>
      </c>
      <c r="CU79" s="97"/>
      <c r="CV79" s="106"/>
      <c r="CW79">
        <f t="shared" si="6"/>
        <v>6</v>
      </c>
    </row>
    <row r="80" spans="1:101" ht="13" x14ac:dyDescent="0.3">
      <c r="A80" s="98"/>
      <c r="L80" s="116">
        <f t="shared" si="8"/>
        <v>79</v>
      </c>
      <c r="M80">
        <f t="shared" si="7"/>
        <v>5</v>
      </c>
      <c r="N80" s="207">
        <v>842</v>
      </c>
      <c r="O80" s="99">
        <f>SUM(P80:AA80)</f>
        <v>5</v>
      </c>
      <c r="P80" s="110">
        <f>IF(ISNA(MATCH(N80,'Overlap Study'!FF$62:FF$317,0)),0,1)</f>
        <v>1</v>
      </c>
      <c r="Q80" s="97">
        <f>IF(ISNA(MATCH(N80,'Overlap Study'!EO$62:EO$317,0)),0,1)</f>
        <v>1</v>
      </c>
      <c r="R80" s="97">
        <f>IF(ISNA(MATCH(N80,'Overlap Study'!DY$62:DY$174,0)),0,1)</f>
        <v>1</v>
      </c>
      <c r="S80" s="97">
        <f>IF(ISNA(MATCH(N80,'Overlap Study'!DJ$62:DJ$157,0)),0,1)</f>
        <v>0</v>
      </c>
      <c r="T80" s="99">
        <f>IF(ISNA(MATCH(N80,'Overlap Study'!CU$62:CU$157,0)),0,1)</f>
        <v>0</v>
      </c>
      <c r="U80" s="99">
        <f>IF(ISNA(MATCH(N80,'Overlap Study'!CG$62:CG$157,0)),0,1)</f>
        <v>1</v>
      </c>
      <c r="V80" s="97">
        <f>IF(ISNA(MATCH(N80,'Overlap Study'!BU$62:BU$157,0)),0,1)</f>
        <v>0</v>
      </c>
      <c r="W80" s="97">
        <f>IF(ISNA(MATCH(N80,'Overlap Study'!BJ$62:BJ$157,0)),0,1)</f>
        <v>0</v>
      </c>
      <c r="X80" s="97">
        <f>IF(ISNA(MATCH($N80,'Overlap Study'!AZ$62:AZ$157,0)),0,1)</f>
        <v>1</v>
      </c>
      <c r="Y80" s="97">
        <f>IF(ISNA(MATCH($N80,'Overlap Study'!AT$62:AT$157,0)),0,1)</f>
        <v>0</v>
      </c>
      <c r="Z80" s="97">
        <f>IF(ISNA(MATCH($N80,'Overlap Study'!AN$62:AN$157,0)),0,1)</f>
        <v>0</v>
      </c>
      <c r="AA80" s="97">
        <f>IF(ISNA(MATCH($N80,'Overlap Study'!AH$62:AH$157,0)),0,1)</f>
        <v>0</v>
      </c>
      <c r="AB80" s="110">
        <f>IF(ISNA(MATCH($N80,'Overlap Study'!AB$62:AB$157,0)),0,1)</f>
        <v>0</v>
      </c>
      <c r="AC80" s="97">
        <f>IF(ISNA(MATCH($N80,'Overlap Study'!V$62:V$157,0)),0,1)</f>
        <v>0</v>
      </c>
      <c r="AD80" s="97">
        <f>IF(ISNA(MATCH($N80,'Overlap Study'!P$62:P$157,0)),0,1)</f>
        <v>0</v>
      </c>
      <c r="AE80" s="97">
        <f>IF(ISNA(MATCH($N80,'Overlap Study'!H$53:H$132,0)),0,1)</f>
        <v>0</v>
      </c>
      <c r="AF80" s="106">
        <f>IF(ISNA(MATCH($N80,'Overlap Study'!B$53:B$100,0)),0,1)</f>
        <v>0</v>
      </c>
      <c r="AJ80" s="162">
        <v>45</v>
      </c>
      <c r="AK80" s="105">
        <f>SUM(AL80:AW80)</f>
        <v>2</v>
      </c>
      <c r="AL80" s="110">
        <f>IF(ISNA(MATCH($AJ80,'Overlap Study'!$FG$323:$FG$454,0)),0,1)</f>
        <v>0</v>
      </c>
      <c r="AM80" s="97">
        <f>IF(ISNA(MATCH($AJ80,'Overlap Study'!$EP$323:$EP$454,0)),0,1)</f>
        <v>0</v>
      </c>
      <c r="AN80" s="97">
        <f>IF(ISNA(MATCH($AJ80,'Overlap Study'!$DY$186:$DY$245,0)),0,1)</f>
        <v>0</v>
      </c>
      <c r="AO80" s="97">
        <f>IF(ISNA(MATCH($AJ80,'Overlap Study'!$DJ$186:$DJ$233,0)),0,1)</f>
        <v>0</v>
      </c>
      <c r="AP80" s="99">
        <f>IF(ISNA(MATCH($AJ80,'Overlap Study'!$CU$186:$CU$233,0)),0,1)</f>
        <v>0</v>
      </c>
      <c r="AQ80" s="99">
        <f>IF(ISNA(MATCH($AJ80,'Overlap Study'!$CG$186:$CG$233,0)),0,1)</f>
        <v>0</v>
      </c>
      <c r="AR80" s="97">
        <f>IF(ISNA(MATCH($AJ80,'Overlap Study'!$BU$186:$BU$233,0)),0,1)</f>
        <v>0</v>
      </c>
      <c r="AS80" s="97">
        <f>IF(ISNA(MATCH(AJ80,'Overlap Study'!BJ$186:BJ$233,0)),0,1)</f>
        <v>0</v>
      </c>
      <c r="AT80" s="97">
        <f>IF(ISNA(MATCH($AJ80,'Overlap Study'!AZ$186:AZ$233,0)),0,1)</f>
        <v>1</v>
      </c>
      <c r="AU80" s="97">
        <f>IF(ISNA(MATCH($AJ80,'Overlap Study'!AT$186:AT$233,0)),0,1)</f>
        <v>0</v>
      </c>
      <c r="AV80" s="97">
        <f>IF(ISNA(MATCH($AJ80,'Overlap Study'!AN$186:AN$233,0)),0,1)</f>
        <v>0</v>
      </c>
      <c r="AW80" s="106">
        <f>IF(ISNA(MATCH($AJ80,'Overlap Study'!AH$186:AH$233,0)),0,1)</f>
        <v>1</v>
      </c>
      <c r="AX80" s="97">
        <f>IF(ISNA(MATCH(AJ80,'Overlap Study'!$AB$186:$AB$233,0)),0,1)</f>
        <v>1</v>
      </c>
      <c r="AY80" s="97">
        <f>IF(ISNA(MATCH($AJ80,'Overlap Study'!$V$186:$V$233,0)),0,1)</f>
        <v>0</v>
      </c>
      <c r="AZ80" s="97">
        <f>IF(ISNA(MATCH($AJ80,'Overlap Study'!$P$186:$P$233,0)),0,1)</f>
        <v>1</v>
      </c>
      <c r="BA80" s="97"/>
      <c r="BB80" s="106"/>
      <c r="BD80" s="98"/>
      <c r="BF80" s="97"/>
      <c r="BG80" s="131">
        <v>108</v>
      </c>
      <c r="BH80" s="459">
        <f>SUM(BI80:BT80)</f>
        <v>1</v>
      </c>
      <c r="BI80" s="110">
        <f>IF(ISNA(MATCH($BG80,'Overlap Study'!$FH$323:$FH$400,0)),0,1)</f>
        <v>0</v>
      </c>
      <c r="BJ80" s="97">
        <f>IF(ISNA(MATCH($BG80,'Overlap Study'!$EQ$323:$EQ$400,0)),0,1)</f>
        <v>0</v>
      </c>
      <c r="BK80" s="97">
        <f>IF(ISNA(MATCH($BG80,'Overlap Study'!$DZ$186:$DZ$240,0)),0,1)</f>
        <v>0</v>
      </c>
      <c r="BL80" s="97">
        <f>IF(ISNA(MATCH(BG80,'Overlap Study'!$DJ$240:$DJ$263,0)),0,1)</f>
        <v>0</v>
      </c>
      <c r="BM80" s="99">
        <f>IF(ISNA(MATCH(BG80,'Overlap Study'!$CU$240:$CU$263,0)),0,1)</f>
        <v>0</v>
      </c>
      <c r="BN80" s="99">
        <f>IF(ISNA(MATCH(BG80,'Overlap Study'!$CG$240:$CG$263,0)),0,1)</f>
        <v>0</v>
      </c>
      <c r="BO80" s="97">
        <f>IF(ISNA(MATCH(BG80,'Overlap Study'!$BU$240:$BU$263,0)),0,1)</f>
        <v>0</v>
      </c>
      <c r="BP80" s="97">
        <f>IF(ISNA(MATCH(BG80,'Overlap Study'!$BJ$240:$BJ$263,0)),0,1)</f>
        <v>0</v>
      </c>
      <c r="BQ80" s="97">
        <f>IF(ISNA(MATCH(BG80,'Overlap Study'!$AZ$240:$AZ$263,0)),0,1)</f>
        <v>0</v>
      </c>
      <c r="BR80" s="97">
        <f>IF(ISNA(MATCH(BG80,'Overlap Study'!$AT$240:$AT$263,0)),0,1)</f>
        <v>0</v>
      </c>
      <c r="BS80" s="97">
        <f>IF(ISNA(MATCH(BG80,'Overlap Study'!$AN$240:$AN$263,0)),0,1)</f>
        <v>0</v>
      </c>
      <c r="BT80" s="106">
        <f>IF(ISNA(MATCH(BG80,'Overlap Study'!$AH$240:$AH$263,0)),0,1)</f>
        <v>1</v>
      </c>
      <c r="BU80" s="110">
        <f>IF(ISNA(MATCH(BG80,'Overlap Study'!$AB$240:$AB$263,0)),0,1)</f>
        <v>0</v>
      </c>
      <c r="BV80" s="97">
        <f>IF(ISNA(MATCH(BG80,'Overlap Study'!$V$240:$V$263,0)),0,1)</f>
        <v>0</v>
      </c>
      <c r="BW80" s="97">
        <f>IF(ISNA(MATCH(BG80,'Overlap Study'!$P$240:$P$263,0)),0,1)</f>
        <v>0</v>
      </c>
      <c r="BX80" s="97"/>
      <c r="BY80" s="106"/>
      <c r="BZ80">
        <f>INDEX($N$2:$O$411,MATCH(BG80,$N$2:$N$411,0),2)</f>
        <v>3</v>
      </c>
      <c r="CD80" s="485">
        <v>1507</v>
      </c>
      <c r="CE80" s="459">
        <f>SUM(CF80:CQ80)</f>
        <v>1</v>
      </c>
      <c r="CF80" s="97">
        <f>IF(ISNA(MATCH(CD80,'Overlap Study'!$FI$323:$FI$400,0)),0,1)</f>
        <v>0</v>
      </c>
      <c r="CG80" s="97">
        <f>IF(ISNA(MATCH(CD80,'Overlap Study'!$ER$323:$ER$400,0)),0,1)</f>
        <v>0</v>
      </c>
      <c r="CH80" s="97">
        <f>IF(ISNA(MATCH(CD80,'Overlap Study'!$EA$186:$EA$240,0)),0,1)</f>
        <v>0</v>
      </c>
      <c r="CI80" s="97">
        <f>IF(ISNA(MATCH(CD80,'Overlap Study'!$DJ$270:$DJ$281,0)),0,1)</f>
        <v>0</v>
      </c>
      <c r="CJ80" s="99">
        <f>IF(ISNA(MATCH(CD80,'Overlap Study'!$CU$270:$CU$281,0)),0,1)</f>
        <v>0</v>
      </c>
      <c r="CK80" s="99">
        <f>IF(ISNA(MATCH(CD80,'Overlap Study'!$CG$270:$CG$281,0)),0,1)</f>
        <v>0</v>
      </c>
      <c r="CL80" s="97">
        <f>IF(ISNA(MATCH(CD80,'Overlap Study'!$BU$270:$BU$281,0)),0,1)</f>
        <v>0</v>
      </c>
      <c r="CM80" s="97">
        <f>IF(ISNA(MATCH(CD80,'Overlap Study'!$BJ$270:$BJ$281,0)),0,1)</f>
        <v>1</v>
      </c>
      <c r="CN80" s="97">
        <f>IF(ISNA(MATCH(CD80,'Overlap Study'!$AZ$270:$AZ$281,0)),0,1)</f>
        <v>0</v>
      </c>
      <c r="CO80" s="97">
        <f>IF(ISNA(MATCH(CD80,'Overlap Study'!$AT$270:$AT$281,0)),0,1)</f>
        <v>0</v>
      </c>
      <c r="CP80" s="97">
        <f>IF(ISNA(MATCH(CD80,'Overlap Study'!$AN$270:$AN$281,0)),0,1)</f>
        <v>0</v>
      </c>
      <c r="CQ80" s="106">
        <f>IF(ISNA(MATCH(CD80,'Overlap Study'!$AH$270:$AH$281,0)),0,1)</f>
        <v>0</v>
      </c>
      <c r="CR80" s="110">
        <f>IF(ISNA(MATCH($CD80,'Overlap Study'!$AB$270:$AB$281,0)),0,1)</f>
        <v>0</v>
      </c>
      <c r="CS80" s="97">
        <f>IF(ISNA(MATCH($CD80,'Overlap Study'!$V$270:$V$281,0)),0,1)</f>
        <v>0</v>
      </c>
      <c r="CT80" s="97">
        <f>IF(ISNA(MATCH($CD80,'Overlap Study'!$P$270:$P$281,0)),0,1)</f>
        <v>0</v>
      </c>
      <c r="CU80" s="97"/>
      <c r="CV80" s="106"/>
      <c r="CW80">
        <f t="shared" si="6"/>
        <v>3</v>
      </c>
    </row>
    <row r="81" spans="1:100" ht="13" x14ac:dyDescent="0.3">
      <c r="A81" s="98"/>
      <c r="L81" s="116">
        <f t="shared" si="8"/>
        <v>80</v>
      </c>
      <c r="M81">
        <f t="shared" si="7"/>
        <v>5</v>
      </c>
      <c r="N81" s="207">
        <v>910</v>
      </c>
      <c r="O81" s="99">
        <f>SUM(P81:AA81)</f>
        <v>5</v>
      </c>
      <c r="P81" s="110">
        <f>IF(ISNA(MATCH(N81,'Overlap Study'!FF$62:FF$317,0)),0,1)</f>
        <v>1</v>
      </c>
      <c r="Q81" s="97">
        <f>IF(ISNA(MATCH(N81,'Overlap Study'!EO$62:EO$317,0)),0,1)</f>
        <v>0</v>
      </c>
      <c r="R81" s="97">
        <f>IF(ISNA(MATCH(N81,'Overlap Study'!DY$62:DY$174,0)),0,1)</f>
        <v>1</v>
      </c>
      <c r="S81" s="97">
        <f>IF(ISNA(MATCH(N81,'Overlap Study'!DJ$62:DJ$157,0)),0,1)</f>
        <v>0</v>
      </c>
      <c r="T81" s="99">
        <f>IF(ISNA(MATCH(N81,'Overlap Study'!CU$62:CU$157,0)),0,1)</f>
        <v>0</v>
      </c>
      <c r="U81" s="99">
        <f>IF(ISNA(MATCH(N81,'Overlap Study'!CG$62:CG$157,0)),0,1)</f>
        <v>0</v>
      </c>
      <c r="V81" s="97">
        <f>IF(ISNA(MATCH(N81,'Overlap Study'!BU$62:BU$157,0)),0,1)</f>
        <v>1</v>
      </c>
      <c r="W81" s="97">
        <f>IF(ISNA(MATCH(N81,'Overlap Study'!BJ$62:BJ$157,0)),0,1)</f>
        <v>0</v>
      </c>
      <c r="X81" s="97">
        <f>IF(ISNA(MATCH($N81,'Overlap Study'!AZ$62:AZ$157,0)),0,1)</f>
        <v>0</v>
      </c>
      <c r="Y81" s="97">
        <f>IF(ISNA(MATCH($N81,'Overlap Study'!AT$62:AT$157,0)),0,1)</f>
        <v>1</v>
      </c>
      <c r="Z81" s="97">
        <f>IF(ISNA(MATCH($N81,'Overlap Study'!AN$62:AN$157,0)),0,1)</f>
        <v>0</v>
      </c>
      <c r="AA81" s="97">
        <f>IF(ISNA(MATCH($N81,'Overlap Study'!AH$62:AH$157,0)),0,1)</f>
        <v>1</v>
      </c>
      <c r="AB81" s="110">
        <f>IF(ISNA(MATCH($N81,'Overlap Study'!AB$62:AB$157,0)),0,1)</f>
        <v>0</v>
      </c>
      <c r="AC81" s="97">
        <f>IF(ISNA(MATCH($N81,'Overlap Study'!V$62:V$157,0)),0,1)</f>
        <v>0</v>
      </c>
      <c r="AD81" s="97">
        <f>IF(ISNA(MATCH($N81,'Overlap Study'!P$62:P$157,0)),0,1)</f>
        <v>0</v>
      </c>
      <c r="AE81" s="97">
        <f>IF(ISNA(MATCH($N81,'Overlap Study'!H$53:H$132,0)),0,1)</f>
        <v>0</v>
      </c>
      <c r="AF81" s="106">
        <f>IF(ISNA(MATCH($N81,'Overlap Study'!B$53:B$100,0)),0,1)</f>
        <v>0</v>
      </c>
      <c r="AJ81" s="162">
        <v>48</v>
      </c>
      <c r="AK81" s="105">
        <f>SUM(AL81:AW81)</f>
        <v>2</v>
      </c>
      <c r="AL81" s="110">
        <f>IF(ISNA(MATCH($AJ81,'Overlap Study'!$FG$323:$FG$454,0)),0,1)</f>
        <v>0</v>
      </c>
      <c r="AM81" s="97">
        <f>IF(ISNA(MATCH($AJ81,'Overlap Study'!$EP$323:$EP$454,0)),0,1)</f>
        <v>0</v>
      </c>
      <c r="AN81" s="97">
        <f>IF(ISNA(MATCH($AJ81,'Overlap Study'!$DY$186:$DY$245,0)),0,1)</f>
        <v>0</v>
      </c>
      <c r="AO81" s="97">
        <f>IF(ISNA(MATCH($AJ81,'Overlap Study'!$DJ$186:$DJ$233,0)),0,1)</f>
        <v>0</v>
      </c>
      <c r="AP81" s="99">
        <f>IF(ISNA(MATCH($AJ81,'Overlap Study'!$CU$186:$CU$233,0)),0,1)</f>
        <v>0</v>
      </c>
      <c r="AQ81" s="99">
        <f>IF(ISNA(MATCH($AJ81,'Overlap Study'!$CG$186:$CG$233,0)),0,1)</f>
        <v>0</v>
      </c>
      <c r="AR81" s="97">
        <f>IF(ISNA(MATCH($AJ81,'Overlap Study'!$BU$186:$BU$233,0)),0,1)</f>
        <v>0</v>
      </c>
      <c r="AS81" s="97">
        <f>IF(ISNA(MATCH(AJ81,'Overlap Study'!BJ$186:BJ$233,0)),0,1)</f>
        <v>0</v>
      </c>
      <c r="AT81" s="97">
        <f>IF(ISNA(MATCH($AJ81,'Overlap Study'!AZ$186:AZ$233,0)),0,1)</f>
        <v>0</v>
      </c>
      <c r="AU81" s="97">
        <f>IF(ISNA(MATCH($AJ81,'Overlap Study'!AT$186:AT$233,0)),0,1)</f>
        <v>1</v>
      </c>
      <c r="AV81" s="97">
        <f>IF(ISNA(MATCH($AJ81,'Overlap Study'!AN$186:AN$233,0)),0,1)</f>
        <v>1</v>
      </c>
      <c r="AW81" s="106">
        <f>IF(ISNA(MATCH($AJ81,'Overlap Study'!AH$186:AH$233,0)),0,1)</f>
        <v>0</v>
      </c>
      <c r="AX81" s="97">
        <f>IF(ISNA(MATCH(AJ81,'Overlap Study'!$AB$186:$AB$233,0)),0,1)</f>
        <v>1</v>
      </c>
      <c r="AY81" s="97">
        <f>IF(ISNA(MATCH($AJ81,'Overlap Study'!$V$186:$V$233,0)),0,1)</f>
        <v>0</v>
      </c>
      <c r="AZ81" s="97">
        <f>IF(ISNA(MATCH($AJ81,'Overlap Study'!$P$186:$P$233,0)),0,1)</f>
        <v>1</v>
      </c>
      <c r="BA81" s="97"/>
      <c r="BB81" s="106"/>
      <c r="BD81" s="98"/>
      <c r="BF81" s="97"/>
      <c r="BG81" s="212">
        <v>120</v>
      </c>
      <c r="BH81" s="459">
        <f>SUM(BI81:BT81)</f>
        <v>1</v>
      </c>
      <c r="BI81" s="110">
        <f>IF(ISNA(MATCH($BG81,'Overlap Study'!$FH$323:$FH$400,0)),0,1)</f>
        <v>1</v>
      </c>
      <c r="BJ81" s="97">
        <f>IF(ISNA(MATCH($BG81,'Overlap Study'!$EQ$323:$EQ$400,0)),0,1)</f>
        <v>0</v>
      </c>
      <c r="BK81" s="97">
        <f>IF(ISNA(MATCH($BG81,'Overlap Study'!$DZ$186:$DZ$240,0)),0,1)</f>
        <v>0</v>
      </c>
      <c r="BL81" s="97">
        <f>IF(ISNA(MATCH(BG81,'Overlap Study'!$DJ$240:$DJ$263,0)),0,1)</f>
        <v>0</v>
      </c>
      <c r="BM81" s="99">
        <f>IF(ISNA(MATCH(BG81,'Overlap Study'!$CU$240:$CU$263,0)),0,1)</f>
        <v>0</v>
      </c>
      <c r="BN81" s="99">
        <f>IF(ISNA(MATCH(BG81,'Overlap Study'!$CG$240:$CG$263,0)),0,1)</f>
        <v>0</v>
      </c>
      <c r="BO81" s="97">
        <f>IF(ISNA(MATCH(BG81,'Overlap Study'!$BU$240:$BU$263,0)),0,1)</f>
        <v>0</v>
      </c>
      <c r="BP81" s="97">
        <f>IF(ISNA(MATCH(BG81,'Overlap Study'!$BJ$240:$BJ$263,0)),0,1)</f>
        <v>0</v>
      </c>
      <c r="BQ81" s="97">
        <f>IF(ISNA(MATCH(BG81,'Overlap Study'!$AZ$240:$AZ$263,0)),0,1)</f>
        <v>0</v>
      </c>
      <c r="BR81" s="97">
        <f>IF(ISNA(MATCH(BG81,'Overlap Study'!$AT$240:$AT$263,0)),0,1)</f>
        <v>0</v>
      </c>
      <c r="BS81" s="97">
        <f>IF(ISNA(MATCH(BG81,'Overlap Study'!$AN$240:$AN$263,0)),0,1)</f>
        <v>0</v>
      </c>
      <c r="BT81" s="106">
        <f>IF(ISNA(MATCH(BG81,'Overlap Study'!$AH$240:$AH$263,0)),0,1)</f>
        <v>0</v>
      </c>
      <c r="BU81" s="110">
        <f>IF(ISNA(MATCH(BG81,'Overlap Study'!$AB$240:$AB$263,0)),0,1)</f>
        <v>0</v>
      </c>
      <c r="BV81" s="97">
        <f>IF(ISNA(MATCH(BG81,'Overlap Study'!$V$240:$V$263,0)),0,1)</f>
        <v>0</v>
      </c>
      <c r="BW81" s="97">
        <f>IF(ISNA(MATCH(BG81,'Overlap Study'!$P$240:$P$263,0)),0,1)</f>
        <v>0</v>
      </c>
      <c r="BX81" s="97"/>
      <c r="BY81" s="106"/>
      <c r="BZ81">
        <f>INDEX($N$2:$O$411,MATCH(BG81,$N$2:$N$411,0),2)</f>
        <v>2</v>
      </c>
      <c r="CD81" s="486">
        <v>1519</v>
      </c>
      <c r="CE81" s="459">
        <f>SUM(CF81:CQ81)</f>
        <v>1</v>
      </c>
      <c r="CF81" s="97">
        <f>IF(ISNA(MATCH(CD81,'Overlap Study'!$FI$323:$FI$400,0)),0,1)</f>
        <v>0</v>
      </c>
      <c r="CG81" s="97">
        <f>IF(ISNA(MATCH(CD81,'Overlap Study'!$ER$323:$ER$400,0)),0,1)</f>
        <v>0</v>
      </c>
      <c r="CH81" s="97">
        <f>IF(ISNA(MATCH(CD81,'Overlap Study'!$EA$186:$EA$240,0)),0,1)</f>
        <v>0</v>
      </c>
      <c r="CI81" s="97">
        <f>IF(ISNA(MATCH(CD81,'Overlap Study'!$DJ$270:$DJ$281,0)),0,1)</f>
        <v>1</v>
      </c>
      <c r="CJ81" s="99">
        <f>IF(ISNA(MATCH(CD81,'Overlap Study'!$CU$270:$CU$281,0)),0,1)</f>
        <v>0</v>
      </c>
      <c r="CK81" s="99">
        <f>IF(ISNA(MATCH(CD81,'Overlap Study'!$CG$270:$CG$281,0)),0,1)</f>
        <v>0</v>
      </c>
      <c r="CL81" s="97">
        <f>IF(ISNA(MATCH(CD81,'Overlap Study'!$BU$270:$BU$281,0)),0,1)</f>
        <v>0</v>
      </c>
      <c r="CM81" s="97">
        <f>IF(ISNA(MATCH(CD81,'Overlap Study'!$BJ$270:$BJ$281,0)),0,1)</f>
        <v>0</v>
      </c>
      <c r="CN81" s="97">
        <f>IF(ISNA(MATCH(CD81,'Overlap Study'!$AZ$270:$AZ$281,0)),0,1)</f>
        <v>0</v>
      </c>
      <c r="CO81" s="97">
        <f>IF(ISNA(MATCH(CD81,'Overlap Study'!$AT$270:$AT$281,0)),0,1)</f>
        <v>0</v>
      </c>
      <c r="CP81" s="97">
        <f>IF(ISNA(MATCH(CD81,'Overlap Study'!$AN$270:$AN$281,0)),0,1)</f>
        <v>0</v>
      </c>
      <c r="CQ81" s="106">
        <f>IF(ISNA(MATCH(CD81,'Overlap Study'!$AH$270:$AH$281,0)),0,1)</f>
        <v>0</v>
      </c>
      <c r="CR81" s="110">
        <f>IF(ISNA(MATCH($CD81,'Overlap Study'!$AB$270:$AB$281,0)),0,1)</f>
        <v>0</v>
      </c>
      <c r="CS81" s="97">
        <f>IF(ISNA(MATCH($CD81,'Overlap Study'!$V$270:$V$281,0)),0,1)</f>
        <v>0</v>
      </c>
      <c r="CT81" s="97">
        <f>IF(ISNA(MATCH($CD81,'Overlap Study'!$P$270:$P$281,0)),0,1)</f>
        <v>0</v>
      </c>
      <c r="CU81" s="97"/>
      <c r="CV81" s="106"/>
    </row>
    <row r="82" spans="1:100" ht="13" x14ac:dyDescent="0.3">
      <c r="A82" s="98"/>
      <c r="L82" s="116">
        <f t="shared" si="8"/>
        <v>81</v>
      </c>
      <c r="M82">
        <f t="shared" si="7"/>
        <v>5</v>
      </c>
      <c r="N82" s="207">
        <v>1124</v>
      </c>
      <c r="O82" s="99">
        <f>SUM(P82:AA82)</f>
        <v>5</v>
      </c>
      <c r="P82" s="110">
        <f>IF(ISNA(MATCH(N82,'Overlap Study'!FF$62:FF$317,0)),0,1)</f>
        <v>1</v>
      </c>
      <c r="Q82" s="97">
        <f>IF(ISNA(MATCH(N82,'Overlap Study'!EO$62:EO$317,0)),0,1)</f>
        <v>0</v>
      </c>
      <c r="R82" s="97">
        <f>IF(ISNA(MATCH(N82,'Overlap Study'!DY$62:DY$174,0)),0,1)</f>
        <v>0</v>
      </c>
      <c r="S82" s="97">
        <f>IF(ISNA(MATCH(N82,'Overlap Study'!DJ$62:DJ$157,0)),0,1)</f>
        <v>0</v>
      </c>
      <c r="T82" s="99">
        <f>IF(ISNA(MATCH(N82,'Overlap Study'!CU$62:CU$157,0)),0,1)</f>
        <v>0</v>
      </c>
      <c r="U82" s="99">
        <f>IF(ISNA(MATCH(N82,'Overlap Study'!CG$62:CG$157,0)),0,1)</f>
        <v>0</v>
      </c>
      <c r="V82" s="97">
        <f>IF(ISNA(MATCH(N82,'Overlap Study'!BU$62:BU$157,0)),0,1)</f>
        <v>1</v>
      </c>
      <c r="W82" s="97">
        <f>IF(ISNA(MATCH(N82,'Overlap Study'!BJ$62:BJ$157,0)),0,1)</f>
        <v>1</v>
      </c>
      <c r="X82" s="97">
        <f>IF(ISNA(MATCH($N82,'Overlap Study'!AZ$62:AZ$157,0)),0,1)</f>
        <v>1</v>
      </c>
      <c r="Y82" s="97">
        <f>IF(ISNA(MATCH($N82,'Overlap Study'!AT$62:AT$157,0)),0,1)</f>
        <v>1</v>
      </c>
      <c r="Z82" s="97">
        <f>IF(ISNA(MATCH($N82,'Overlap Study'!AN$62:AN$157,0)),0,1)</f>
        <v>0</v>
      </c>
      <c r="AA82" s="97">
        <f>IF(ISNA(MATCH($N82,'Overlap Study'!AH$62:AH$157,0)),0,1)</f>
        <v>0</v>
      </c>
      <c r="AB82" s="110">
        <f>IF(ISNA(MATCH($N82,'Overlap Study'!AB$62:AB$157,0)),0,1)</f>
        <v>0</v>
      </c>
      <c r="AC82" s="97">
        <f>IF(ISNA(MATCH($N82,'Overlap Study'!V$62:V$157,0)),0,1)</f>
        <v>0</v>
      </c>
      <c r="AD82" s="97">
        <f>IF(ISNA(MATCH($N82,'Overlap Study'!P$62:P$157,0)),0,1)</f>
        <v>0</v>
      </c>
      <c r="AE82" s="97">
        <f>IF(ISNA(MATCH($N82,'Overlap Study'!H$53:H$132,0)),0,1)</f>
        <v>0</v>
      </c>
      <c r="AF82" s="106">
        <f>IF(ISNA(MATCH($N82,'Overlap Study'!B$53:B$100,0)),0,1)</f>
        <v>0</v>
      </c>
      <c r="AJ82" s="162">
        <v>74</v>
      </c>
      <c r="AK82" s="105">
        <f>SUM(AL82:AW82)</f>
        <v>2</v>
      </c>
      <c r="AL82" s="110">
        <f>IF(ISNA(MATCH($AJ82,'Overlap Study'!$FG$323:$FG$454,0)),0,1)</f>
        <v>0</v>
      </c>
      <c r="AM82" s="97">
        <f>IF(ISNA(MATCH($AJ82,'Overlap Study'!$EP$323:$EP$454,0)),0,1)</f>
        <v>0</v>
      </c>
      <c r="AN82" s="97">
        <f>IF(ISNA(MATCH($AJ82,'Overlap Study'!$DY$186:$DY$245,0)),0,1)</f>
        <v>1</v>
      </c>
      <c r="AO82" s="97">
        <f>IF(ISNA(MATCH($AJ82,'Overlap Study'!$DJ$186:$DJ$233,0)),0,1)</f>
        <v>0</v>
      </c>
      <c r="AP82" s="99">
        <f>IF(ISNA(MATCH($AJ82,'Overlap Study'!$CU$186:$CU$233,0)),0,1)</f>
        <v>0</v>
      </c>
      <c r="AQ82" s="99">
        <f>IF(ISNA(MATCH($AJ82,'Overlap Study'!$CG$186:$CG$233,0)),0,1)</f>
        <v>0</v>
      </c>
      <c r="AR82" s="97">
        <f>IF(ISNA(MATCH($AJ82,'Overlap Study'!$BU$186:$BU$233,0)),0,1)</f>
        <v>0</v>
      </c>
      <c r="AS82" s="97">
        <f>IF(ISNA(MATCH(AJ82,'Overlap Study'!BJ$186:BJ$233,0)),0,1)</f>
        <v>0</v>
      </c>
      <c r="AT82" s="97">
        <f>IF(ISNA(MATCH($AJ82,'Overlap Study'!AZ$186:AZ$233,0)),0,1)</f>
        <v>0</v>
      </c>
      <c r="AU82" s="97">
        <f>IF(ISNA(MATCH($AJ82,'Overlap Study'!AT$186:AT$233,0)),0,1)</f>
        <v>0</v>
      </c>
      <c r="AV82" s="97">
        <f>IF(ISNA(MATCH($AJ82,'Overlap Study'!AN$186:AN$233,0)),0,1)</f>
        <v>0</v>
      </c>
      <c r="AW82" s="106">
        <f>IF(ISNA(MATCH($AJ82,'Overlap Study'!AH$186:AH$233,0)),0,1)</f>
        <v>1</v>
      </c>
      <c r="AX82" s="97">
        <f>IF(ISNA(MATCH(AJ82,'Overlap Study'!$AB$186:$AB$233,0)),0,1)</f>
        <v>0</v>
      </c>
      <c r="AY82" s="97">
        <f>IF(ISNA(MATCH($AJ82,'Overlap Study'!$V$186:$V$233,0)),0,1)</f>
        <v>1</v>
      </c>
      <c r="AZ82" s="97">
        <f>IF(ISNA(MATCH($AJ82,'Overlap Study'!$P$186:$P$233,0)),0,1)</f>
        <v>0</v>
      </c>
      <c r="BA82" s="97"/>
      <c r="BB82" s="106"/>
      <c r="BD82" s="98"/>
      <c r="BF82" s="97"/>
      <c r="BG82" s="142">
        <v>121</v>
      </c>
      <c r="BH82" s="459">
        <f>SUM(BI82:BT82)</f>
        <v>1</v>
      </c>
      <c r="BI82" s="110">
        <f>IF(ISNA(MATCH($BG82,'Overlap Study'!$FH$323:$FH$400,0)),0,1)</f>
        <v>0</v>
      </c>
      <c r="BJ82" s="97">
        <f>IF(ISNA(MATCH($BG82,'Overlap Study'!$EQ$323:$EQ$400,0)),0,1)</f>
        <v>0</v>
      </c>
      <c r="BK82" s="97">
        <f>IF(ISNA(MATCH($BG82,'Overlap Study'!$DZ$186:$DZ$240,0)),0,1)</f>
        <v>0</v>
      </c>
      <c r="BL82" s="97">
        <f>IF(ISNA(MATCH(BG82,'Overlap Study'!$DJ$240:$DJ$263,0)),0,1)</f>
        <v>0</v>
      </c>
      <c r="BM82" s="99">
        <f>IF(ISNA(MATCH(BG82,'Overlap Study'!$CU$240:$CU$263,0)),0,1)</f>
        <v>0</v>
      </c>
      <c r="BN82" s="99">
        <f>IF(ISNA(MATCH(BG82,'Overlap Study'!$CG$240:$CG$263,0)),0,1)</f>
        <v>0</v>
      </c>
      <c r="BO82" s="97">
        <f>IF(ISNA(MATCH(BG82,'Overlap Study'!$BU$240:$BU$263,0)),0,1)</f>
        <v>0</v>
      </c>
      <c r="BP82" s="97">
        <f>IF(ISNA(MATCH(BG82,'Overlap Study'!$BJ$240:$BJ$263,0)),0,1)</f>
        <v>1</v>
      </c>
      <c r="BQ82" s="97">
        <f>IF(ISNA(MATCH(BG82,'Overlap Study'!$AZ$240:$AZ$263,0)),0,1)</f>
        <v>0</v>
      </c>
      <c r="BR82" s="97">
        <f>IF(ISNA(MATCH(BG82,'Overlap Study'!$AT$240:$AT$263,0)),0,1)</f>
        <v>0</v>
      </c>
      <c r="BS82" s="97">
        <f>IF(ISNA(MATCH(BG82,'Overlap Study'!$AN$240:$AN$263,0)),0,1)</f>
        <v>0</v>
      </c>
      <c r="BT82" s="106">
        <f>IF(ISNA(MATCH(BG82,'Overlap Study'!$AH$240:$AH$263,0)),0,1)</f>
        <v>0</v>
      </c>
      <c r="BU82" s="110">
        <f>IF(ISNA(MATCH(BG82,'Overlap Study'!$AB$240:$AB$263,0)),0,1)</f>
        <v>0</v>
      </c>
      <c r="BV82" s="97">
        <f>IF(ISNA(MATCH(BG82,'Overlap Study'!$V$240:$V$263,0)),0,1)</f>
        <v>0</v>
      </c>
      <c r="BW82" s="97">
        <f>IF(ISNA(MATCH(BG82,'Overlap Study'!$P$240:$P$263,0)),0,1)</f>
        <v>1</v>
      </c>
      <c r="BX82" s="97"/>
      <c r="BY82" s="106"/>
      <c r="BZ82">
        <f>INDEX($N$2:$O$411,MATCH(BG82,$N$2:$N$411,0),2)</f>
        <v>5</v>
      </c>
      <c r="CD82" s="486">
        <v>1671</v>
      </c>
      <c r="CE82" s="459">
        <f>SUM(CF82:CQ82)</f>
        <v>1</v>
      </c>
      <c r="CF82" s="97">
        <f>IF(ISNA(MATCH(CD82,'Overlap Study'!$FI$323:$FI$400,0)),0,1)</f>
        <v>0</v>
      </c>
      <c r="CG82" s="97">
        <f>IF(ISNA(MATCH(CD82,'Overlap Study'!$ER$323:$ER$400,0)),0,1)</f>
        <v>1</v>
      </c>
      <c r="CH82" s="97">
        <f>IF(ISNA(MATCH(CD82,'Overlap Study'!$EA$186:$EA$240,0)),0,1)</f>
        <v>0</v>
      </c>
      <c r="CI82" s="97">
        <f>IF(ISNA(MATCH(CD82,'Overlap Study'!$DJ$270:$DJ$281,0)),0,1)</f>
        <v>0</v>
      </c>
      <c r="CJ82" s="99">
        <f>IF(ISNA(MATCH(CD82,'Overlap Study'!$CU$270:$CU$281,0)),0,1)</f>
        <v>0</v>
      </c>
      <c r="CK82" s="99">
        <f>IF(ISNA(MATCH(CD82,'Overlap Study'!$CG$270:$CG$281,0)),0,1)</f>
        <v>0</v>
      </c>
      <c r="CL82" s="97">
        <f>IF(ISNA(MATCH(CD82,'Overlap Study'!$BU$270:$BU$281,0)),0,1)</f>
        <v>0</v>
      </c>
      <c r="CM82" s="97">
        <f>IF(ISNA(MATCH(CD82,'Overlap Study'!$BJ$270:$BJ$281,0)),0,1)</f>
        <v>0</v>
      </c>
      <c r="CN82" s="97">
        <f>IF(ISNA(MATCH(CD82,'Overlap Study'!$AZ$270:$AZ$281,0)),0,1)</f>
        <v>0</v>
      </c>
      <c r="CO82" s="97">
        <f>IF(ISNA(MATCH(CD82,'Overlap Study'!$AT$270:$AT$281,0)),0,1)</f>
        <v>0</v>
      </c>
      <c r="CP82" s="97">
        <f>IF(ISNA(MATCH(CD82,'Overlap Study'!$AN$270:$AN$281,0)),0,1)</f>
        <v>0</v>
      </c>
      <c r="CQ82" s="106">
        <f>IF(ISNA(MATCH(CD82,'Overlap Study'!$AH$270:$AH$281,0)),0,1)</f>
        <v>0</v>
      </c>
      <c r="CR82" s="110">
        <f>IF(ISNA(MATCH($CD82,'Overlap Study'!$AB$270:$AB$281,0)),0,1)</f>
        <v>0</v>
      </c>
      <c r="CS82" s="97">
        <f>IF(ISNA(MATCH($CD82,'Overlap Study'!$V$270:$V$281,0)),0,1)</f>
        <v>0</v>
      </c>
      <c r="CT82" s="97">
        <f>IF(ISNA(MATCH($CD82,'Overlap Study'!$P$270:$P$281,0)),0,1)</f>
        <v>0</v>
      </c>
      <c r="CU82" s="97"/>
      <c r="CV82" s="106"/>
    </row>
    <row r="83" spans="1:100" ht="13" x14ac:dyDescent="0.3">
      <c r="A83" s="98"/>
      <c r="L83" s="116">
        <f t="shared" si="8"/>
        <v>82</v>
      </c>
      <c r="M83">
        <f t="shared" si="7"/>
        <v>5</v>
      </c>
      <c r="N83" s="494">
        <v>1305</v>
      </c>
      <c r="O83" s="99">
        <f>SUM(P83:AA83)</f>
        <v>5</v>
      </c>
      <c r="P83" s="110">
        <f>IF(ISNA(MATCH(N83,'Overlap Study'!FF$62:FF$317,0)),0,1)</f>
        <v>1</v>
      </c>
      <c r="Q83" s="97">
        <f>IF(ISNA(MATCH(N83,'Overlap Study'!EO$62:EO$317,0)),0,1)</f>
        <v>0</v>
      </c>
      <c r="R83" s="97">
        <f>IF(ISNA(MATCH(N83,'Overlap Study'!DY$62:DY$174,0)),0,1)</f>
        <v>0</v>
      </c>
      <c r="S83" s="97">
        <f>IF(ISNA(MATCH(N83,'Overlap Study'!DJ$62:DJ$157,0)),0,1)</f>
        <v>0</v>
      </c>
      <c r="T83" s="99">
        <f>IF(ISNA(MATCH(N83,'Overlap Study'!CU$62:CU$157,0)),0,1)</f>
        <v>0</v>
      </c>
      <c r="U83" s="99">
        <f>IF(ISNA(MATCH(N83,'Overlap Study'!CG$62:CG$157,0)),0,1)</f>
        <v>0</v>
      </c>
      <c r="V83" s="97">
        <f>IF(ISNA(MATCH(N83,'Overlap Study'!BU$62:BU$157,0)),0,1)</f>
        <v>1</v>
      </c>
      <c r="W83" s="97">
        <f>IF(ISNA(MATCH(N83,'Overlap Study'!BJ$62:BJ$157,0)),0,1)</f>
        <v>0</v>
      </c>
      <c r="X83" s="97">
        <f>IF(ISNA(MATCH($N83,'Overlap Study'!AZ$62:AZ$157,0)),0,1)</f>
        <v>0</v>
      </c>
      <c r="Y83" s="97">
        <f>IF(ISNA(MATCH($N83,'Overlap Study'!AT$62:AT$157,0)),0,1)</f>
        <v>1</v>
      </c>
      <c r="Z83" s="97">
        <f>IF(ISNA(MATCH($N83,'Overlap Study'!AN$62:AN$157,0)),0,1)</f>
        <v>1</v>
      </c>
      <c r="AA83" s="97">
        <f>IF(ISNA(MATCH($N83,'Overlap Study'!AH$62:AH$157,0)),0,1)</f>
        <v>1</v>
      </c>
      <c r="AB83" s="110">
        <f>IF(ISNA(MATCH($N83,'Overlap Study'!AB$62:AB$157,0)),0,1)</f>
        <v>0</v>
      </c>
      <c r="AC83" s="97">
        <f>IF(ISNA(MATCH($N83,'Overlap Study'!V$62:V$157,0)),0,1)</f>
        <v>0</v>
      </c>
      <c r="AD83" s="97">
        <f>IF(ISNA(MATCH($N83,'Overlap Study'!P$62:P$157,0)),0,1)</f>
        <v>0</v>
      </c>
      <c r="AE83" s="97">
        <f>IF(ISNA(MATCH($N83,'Overlap Study'!H$53:H$132,0)),0,1)</f>
        <v>0</v>
      </c>
      <c r="AF83" s="106">
        <f>IF(ISNA(MATCH($N83,'Overlap Study'!B$53:B$100,0)),0,1)</f>
        <v>0</v>
      </c>
      <c r="AJ83" s="162">
        <v>93</v>
      </c>
      <c r="AK83" s="105">
        <f>SUM(AL83:AW83)</f>
        <v>2</v>
      </c>
      <c r="AL83" s="110">
        <f>IF(ISNA(MATCH($AJ83,'Overlap Study'!$FG$323:$FG$454,0)),0,1)</f>
        <v>0</v>
      </c>
      <c r="AM83" s="97">
        <f>IF(ISNA(MATCH($AJ83,'Overlap Study'!$EP$323:$EP$454,0)),0,1)</f>
        <v>0</v>
      </c>
      <c r="AN83" s="97">
        <f>IF(ISNA(MATCH($AJ83,'Overlap Study'!$DY$186:$DY$245,0)),0,1)</f>
        <v>0</v>
      </c>
      <c r="AO83" s="97">
        <f>IF(ISNA(MATCH($AJ83,'Overlap Study'!$DJ$186:$DJ$233,0)),0,1)</f>
        <v>0</v>
      </c>
      <c r="AP83" s="99">
        <f>IF(ISNA(MATCH($AJ83,'Overlap Study'!$CU$186:$CU$233,0)),0,1)</f>
        <v>0</v>
      </c>
      <c r="AQ83" s="99">
        <f>IF(ISNA(MATCH($AJ83,'Overlap Study'!$CG$186:$CG$233,0)),0,1)</f>
        <v>0</v>
      </c>
      <c r="AR83" s="97">
        <f>IF(ISNA(MATCH($AJ83,'Overlap Study'!$BU$186:$BU$233,0)),0,1)</f>
        <v>0</v>
      </c>
      <c r="AS83" s="97">
        <f>IF(ISNA(MATCH(AJ83,'Overlap Study'!BJ$186:BJ$233,0)),0,1)</f>
        <v>0</v>
      </c>
      <c r="AT83" s="97">
        <f>IF(ISNA(MATCH($AJ83,'Overlap Study'!AZ$186:AZ$233,0)),0,1)</f>
        <v>1</v>
      </c>
      <c r="AU83" s="97">
        <f>IF(ISNA(MATCH($AJ83,'Overlap Study'!AT$186:AT$233,0)),0,1)</f>
        <v>1</v>
      </c>
      <c r="AV83" s="97">
        <f>IF(ISNA(MATCH($AJ83,'Overlap Study'!AN$186:AN$233,0)),0,1)</f>
        <v>0</v>
      </c>
      <c r="AW83" s="106">
        <f>IF(ISNA(MATCH($AJ83,'Overlap Study'!AH$186:AH$233,0)),0,1)</f>
        <v>0</v>
      </c>
      <c r="AX83" s="97">
        <f>IF(ISNA(MATCH(AJ83,'Overlap Study'!$AB$186:$AB$233,0)),0,1)</f>
        <v>1</v>
      </c>
      <c r="AY83" s="97">
        <f>IF(ISNA(MATCH($AJ83,'Overlap Study'!$V$186:$V$233,0)),0,1)</f>
        <v>0</v>
      </c>
      <c r="AZ83" s="97">
        <f>IF(ISNA(MATCH($AJ83,'Overlap Study'!$P$186:$P$233,0)),0,1)</f>
        <v>1</v>
      </c>
      <c r="BA83" s="97"/>
      <c r="BB83" s="106"/>
      <c r="BD83" s="98"/>
      <c r="BF83" s="97"/>
      <c r="BG83" s="131">
        <v>122</v>
      </c>
      <c r="BH83" s="459">
        <f>SUM(BI83:BT83)</f>
        <v>1</v>
      </c>
      <c r="BI83" s="110">
        <f>IF(ISNA(MATCH($BG83,'Overlap Study'!$FH$323:$FH$400,0)),0,1)</f>
        <v>0</v>
      </c>
      <c r="BJ83" s="97">
        <f>IF(ISNA(MATCH($BG83,'Overlap Study'!$EQ$323:$EQ$400,0)),0,1)</f>
        <v>0</v>
      </c>
      <c r="BK83" s="97">
        <f>IF(ISNA(MATCH($BG83,'Overlap Study'!$DZ$186:$DZ$240,0)),0,1)</f>
        <v>0</v>
      </c>
      <c r="BL83" s="97">
        <f>IF(ISNA(MATCH(BG83,'Overlap Study'!$DJ$240:$DJ$263,0)),0,1)</f>
        <v>0</v>
      </c>
      <c r="BM83" s="99">
        <f>IF(ISNA(MATCH(BG83,'Overlap Study'!$CU$240:$CU$263,0)),0,1)</f>
        <v>0</v>
      </c>
      <c r="BN83" s="99">
        <f>IF(ISNA(MATCH(BG83,'Overlap Study'!$CG$240:$CG$263,0)),0,1)</f>
        <v>0</v>
      </c>
      <c r="BO83" s="97">
        <f>IF(ISNA(MATCH(BG83,'Overlap Study'!$BU$240:$BU$263,0)),0,1)</f>
        <v>0</v>
      </c>
      <c r="BP83" s="97">
        <f>IF(ISNA(MATCH(BG83,'Overlap Study'!$BJ$240:$BJ$263,0)),0,1)</f>
        <v>0</v>
      </c>
      <c r="BQ83" s="97">
        <f>IF(ISNA(MATCH(BG83,'Overlap Study'!$AZ$240:$AZ$263,0)),0,1)</f>
        <v>0</v>
      </c>
      <c r="BR83" s="97">
        <f>IF(ISNA(MATCH(BG83,'Overlap Study'!$AT$240:$AT$263,0)),0,1)</f>
        <v>0</v>
      </c>
      <c r="BS83" s="97">
        <f>IF(ISNA(MATCH(BG83,'Overlap Study'!$AN$240:$AN$263,0)),0,1)</f>
        <v>1</v>
      </c>
      <c r="BT83" s="106">
        <f>IF(ISNA(MATCH(BG83,'Overlap Study'!$AH$240:$AH$263,0)),0,1)</f>
        <v>0</v>
      </c>
      <c r="BU83" s="110">
        <f>IF(ISNA(MATCH(BG83,'Overlap Study'!$AB$240:$AB$263,0)),0,1)</f>
        <v>0</v>
      </c>
      <c r="BV83" s="97">
        <f>IF(ISNA(MATCH(BG83,'Overlap Study'!$V$240:$V$263,0)),0,1)</f>
        <v>0</v>
      </c>
      <c r="BW83" s="97">
        <f>IF(ISNA(MATCH(BG83,'Overlap Study'!$P$240:$P$263,0)),0,1)</f>
        <v>0</v>
      </c>
      <c r="BX83" s="97"/>
      <c r="BY83" s="106"/>
      <c r="BZ83">
        <f>INDEX($N$2:$O$411,MATCH(BG83,$N$2:$N$411,0),2)</f>
        <v>2</v>
      </c>
      <c r="CD83" s="486">
        <v>1711</v>
      </c>
      <c r="CE83" s="459">
        <f>SUM(CF83:CQ83)</f>
        <v>1</v>
      </c>
      <c r="CF83" s="97">
        <f>IF(ISNA(MATCH(CD83,'Overlap Study'!$FI$323:$FI$400,0)),0,1)</f>
        <v>0</v>
      </c>
      <c r="CG83" s="97">
        <f>IF(ISNA(MATCH(CD83,'Overlap Study'!$ER$323:$ER$400,0)),0,1)</f>
        <v>1</v>
      </c>
      <c r="CH83" s="97">
        <f>IF(ISNA(MATCH(CD83,'Overlap Study'!$EA$186:$EA$240,0)),0,1)</f>
        <v>0</v>
      </c>
      <c r="CI83" s="97">
        <f>IF(ISNA(MATCH(CD83,'Overlap Study'!$DJ$270:$DJ$281,0)),0,1)</f>
        <v>0</v>
      </c>
      <c r="CJ83" s="99">
        <f>IF(ISNA(MATCH(CD83,'Overlap Study'!$CU$270:$CU$281,0)),0,1)</f>
        <v>0</v>
      </c>
      <c r="CK83" s="99">
        <f>IF(ISNA(MATCH(CD83,'Overlap Study'!$CG$270:$CG$281,0)),0,1)</f>
        <v>0</v>
      </c>
      <c r="CL83" s="97">
        <f>IF(ISNA(MATCH(CD83,'Overlap Study'!$BU$270:$BU$281,0)),0,1)</f>
        <v>0</v>
      </c>
      <c r="CM83" s="97">
        <f>IF(ISNA(MATCH(CD83,'Overlap Study'!$BJ$270:$BJ$281,0)),0,1)</f>
        <v>0</v>
      </c>
      <c r="CN83" s="97">
        <f>IF(ISNA(MATCH(CD83,'Overlap Study'!$AZ$270:$AZ$281,0)),0,1)</f>
        <v>0</v>
      </c>
      <c r="CO83" s="97">
        <f>IF(ISNA(MATCH(CD83,'Overlap Study'!$AT$270:$AT$281,0)),0,1)</f>
        <v>0</v>
      </c>
      <c r="CP83" s="97">
        <f>IF(ISNA(MATCH(CD83,'Overlap Study'!$AN$270:$AN$281,0)),0,1)</f>
        <v>0</v>
      </c>
      <c r="CQ83" s="106">
        <f>IF(ISNA(MATCH(CD83,'Overlap Study'!$AH$270:$AH$281,0)),0,1)</f>
        <v>0</v>
      </c>
      <c r="CR83" s="110">
        <f>IF(ISNA(MATCH($CD83,'Overlap Study'!$AB$270:$AB$281,0)),0,1)</f>
        <v>0</v>
      </c>
      <c r="CS83" s="97">
        <f>IF(ISNA(MATCH($CD83,'Overlap Study'!$V$270:$V$281,0)),0,1)</f>
        <v>0</v>
      </c>
      <c r="CT83" s="97">
        <f>IF(ISNA(MATCH($CD83,'Overlap Study'!$P$270:$P$281,0)),0,1)</f>
        <v>0</v>
      </c>
      <c r="CU83" s="97"/>
      <c r="CV83" s="106"/>
    </row>
    <row r="84" spans="1:100" ht="13" x14ac:dyDescent="0.3">
      <c r="A84" s="98"/>
      <c r="L84" s="116">
        <f t="shared" si="8"/>
        <v>83</v>
      </c>
      <c r="M84">
        <f t="shared" si="7"/>
        <v>5</v>
      </c>
      <c r="N84" s="207">
        <v>1511</v>
      </c>
      <c r="O84" s="99">
        <f>SUM(P84:AA84)</f>
        <v>5</v>
      </c>
      <c r="P84" s="110">
        <f>IF(ISNA(MATCH(N84,'Overlap Study'!FF$62:FF$317,0)),0,1)</f>
        <v>0</v>
      </c>
      <c r="Q84" s="97">
        <f>IF(ISNA(MATCH(N84,'Overlap Study'!EO$62:EO$317,0)),0,1)</f>
        <v>0</v>
      </c>
      <c r="R84" s="97">
        <f>IF(ISNA(MATCH(N84,'Overlap Study'!DY$62:DY$174,0)),0,1)</f>
        <v>1</v>
      </c>
      <c r="S84" s="97">
        <f>IF(ISNA(MATCH(N84,'Overlap Study'!DJ$62:DJ$157,0)),0,1)</f>
        <v>0</v>
      </c>
      <c r="T84" s="99">
        <f>IF(ISNA(MATCH(N84,'Overlap Study'!CU$62:CU$157,0)),0,1)</f>
        <v>0</v>
      </c>
      <c r="U84" s="99">
        <f>IF(ISNA(MATCH(N84,'Overlap Study'!CG$62:CG$157,0)),0,1)</f>
        <v>0</v>
      </c>
      <c r="V84" s="97">
        <f>IF(ISNA(MATCH(N84,'Overlap Study'!BU$62:BU$157,0)),0,1)</f>
        <v>1</v>
      </c>
      <c r="W84" s="97">
        <f>IF(ISNA(MATCH(N84,'Overlap Study'!BJ$62:BJ$157,0)),0,1)</f>
        <v>0</v>
      </c>
      <c r="X84" s="97">
        <f>IF(ISNA(MATCH($N84,'Overlap Study'!AZ$62:AZ$157,0)),0,1)</f>
        <v>1</v>
      </c>
      <c r="Y84" s="97">
        <f>IF(ISNA(MATCH($N84,'Overlap Study'!AT$62:AT$157,0)),0,1)</f>
        <v>1</v>
      </c>
      <c r="Z84" s="97">
        <f>IF(ISNA(MATCH($N84,'Overlap Study'!AN$62:AN$157,0)),0,1)</f>
        <v>1</v>
      </c>
      <c r="AA84" s="97">
        <f>IF(ISNA(MATCH($N84,'Overlap Study'!AH$62:AH$157,0)),0,1)</f>
        <v>0</v>
      </c>
      <c r="AB84" s="110">
        <f>IF(ISNA(MATCH($N84,'Overlap Study'!AB$62:AB$157,0)),0,1)</f>
        <v>0</v>
      </c>
      <c r="AC84" s="97">
        <f>IF(ISNA(MATCH($N84,'Overlap Study'!V$62:V$157,0)),0,1)</f>
        <v>0</v>
      </c>
      <c r="AD84" s="97">
        <f>IF(ISNA(MATCH($N84,'Overlap Study'!P$62:P$157,0)),0,1)</f>
        <v>0</v>
      </c>
      <c r="AE84" s="97">
        <f>IF(ISNA(MATCH($N84,'Overlap Study'!H$53:H$132,0)),0,1)</f>
        <v>0</v>
      </c>
      <c r="AF84" s="106">
        <f>IF(ISNA(MATCH($N84,'Overlap Study'!B$53:B$100,0)),0,1)</f>
        <v>0</v>
      </c>
      <c r="AJ84" s="162">
        <v>102</v>
      </c>
      <c r="AK84" s="105">
        <f>SUM(AL84:AW84)</f>
        <v>2</v>
      </c>
      <c r="AL84" s="110">
        <f>IF(ISNA(MATCH($AJ84,'Overlap Study'!$FG$323:$FG$454,0)),0,1)</f>
        <v>0</v>
      </c>
      <c r="AM84" s="97">
        <f>IF(ISNA(MATCH($AJ84,'Overlap Study'!$EP$323:$EP$454,0)),0,1)</f>
        <v>0</v>
      </c>
      <c r="AN84" s="97">
        <f>IF(ISNA(MATCH($AJ84,'Overlap Study'!$DY$186:$DY$245,0)),0,1)</f>
        <v>0</v>
      </c>
      <c r="AO84" s="97">
        <f>IF(ISNA(MATCH($AJ84,'Overlap Study'!$DJ$186:$DJ$233,0)),0,1)</f>
        <v>0</v>
      </c>
      <c r="AP84" s="99">
        <f>IF(ISNA(MATCH($AJ84,'Overlap Study'!$CU$186:$CU$233,0)),0,1)</f>
        <v>0</v>
      </c>
      <c r="AQ84" s="99">
        <f>IF(ISNA(MATCH($AJ84,'Overlap Study'!$CG$186:$CG$233,0)),0,1)</f>
        <v>0</v>
      </c>
      <c r="AR84" s="97">
        <f>IF(ISNA(MATCH($AJ84,'Overlap Study'!$BU$186:$BU$233,0)),0,1)</f>
        <v>1</v>
      </c>
      <c r="AS84" s="97">
        <f>IF(ISNA(MATCH(AJ84,'Overlap Study'!BJ$186:BJ$233,0)),0,1)</f>
        <v>1</v>
      </c>
      <c r="AT84" s="97">
        <f>IF(ISNA(MATCH($AJ84,'Overlap Study'!AZ$186:AZ$233,0)),0,1)</f>
        <v>0</v>
      </c>
      <c r="AU84" s="97">
        <f>IF(ISNA(MATCH($AJ84,'Overlap Study'!AT$186:AT$233,0)),0,1)</f>
        <v>0</v>
      </c>
      <c r="AV84" s="97">
        <f>IF(ISNA(MATCH($AJ84,'Overlap Study'!AN$186:AN$233,0)),0,1)</f>
        <v>0</v>
      </c>
      <c r="AW84" s="106">
        <f>IF(ISNA(MATCH($AJ84,'Overlap Study'!AH$186:AH$233,0)),0,1)</f>
        <v>0</v>
      </c>
      <c r="AX84" s="97">
        <f>IF(ISNA(MATCH(AJ84,'Overlap Study'!$AB$186:$AB$233,0)),0,1)</f>
        <v>0</v>
      </c>
      <c r="AY84" s="97">
        <f>IF(ISNA(MATCH($AJ84,'Overlap Study'!$V$186:$V$233,0)),0,1)</f>
        <v>0</v>
      </c>
      <c r="AZ84" s="97">
        <f>IF(ISNA(MATCH($AJ84,'Overlap Study'!$P$186:$P$233,0)),0,1)</f>
        <v>0</v>
      </c>
      <c r="BA84" s="97"/>
      <c r="BB84" s="106"/>
      <c r="BD84" s="98"/>
      <c r="BG84" s="212">
        <v>125</v>
      </c>
      <c r="BH84" s="459">
        <f>SUM(BI84:BT84)</f>
        <v>1</v>
      </c>
      <c r="BI84" s="110">
        <f>IF(ISNA(MATCH($BG84,'Overlap Study'!$FH$323:$FH$400,0)),0,1)</f>
        <v>0</v>
      </c>
      <c r="BJ84" s="97">
        <f>IF(ISNA(MATCH($BG84,'Overlap Study'!$EQ$323:$EQ$400,0)),0,1)</f>
        <v>1</v>
      </c>
      <c r="BK84" s="97">
        <f>IF(ISNA(MATCH($BG84,'Overlap Study'!$DZ$186:$DZ$240,0)),0,1)</f>
        <v>0</v>
      </c>
      <c r="BL84" s="97">
        <f>IF(ISNA(MATCH(BG84,'Overlap Study'!$DJ$240:$DJ$263,0)),0,1)</f>
        <v>0</v>
      </c>
      <c r="BM84" s="99">
        <f>IF(ISNA(MATCH(BG84,'Overlap Study'!$CU$240:$CU$263,0)),0,1)</f>
        <v>0</v>
      </c>
      <c r="BN84" s="99">
        <f>IF(ISNA(MATCH(BG84,'Overlap Study'!$CG$240:$CG$263,0)),0,1)</f>
        <v>0</v>
      </c>
      <c r="BO84" s="97">
        <f>IF(ISNA(MATCH(BG84,'Overlap Study'!$BU$240:$BU$263,0)),0,1)</f>
        <v>0</v>
      </c>
      <c r="BP84" s="97">
        <f>IF(ISNA(MATCH(BG84,'Overlap Study'!$BJ$240:$BJ$263,0)),0,1)</f>
        <v>0</v>
      </c>
      <c r="BQ84" s="97">
        <f>IF(ISNA(MATCH(BG84,'Overlap Study'!$AZ$240:$AZ$263,0)),0,1)</f>
        <v>0</v>
      </c>
      <c r="BR84" s="97">
        <f>IF(ISNA(MATCH(BG84,'Overlap Study'!$AT$240:$AT$263,0)),0,1)</f>
        <v>0</v>
      </c>
      <c r="BS84" s="97">
        <f>IF(ISNA(MATCH(BG84,'Overlap Study'!$AN$240:$AN$263,0)),0,1)</f>
        <v>0</v>
      </c>
      <c r="BT84" s="106">
        <f>IF(ISNA(MATCH(BG84,'Overlap Study'!$AH$240:$AH$263,0)),0,1)</f>
        <v>0</v>
      </c>
      <c r="BU84" s="110">
        <f>IF(ISNA(MATCH(BG84,'Overlap Study'!$AB$240:$AB$263,0)),0,1)</f>
        <v>0</v>
      </c>
      <c r="BV84" s="97">
        <f>IF(ISNA(MATCH(BG84,'Overlap Study'!$V$240:$V$263,0)),0,1)</f>
        <v>0</v>
      </c>
      <c r="BW84" s="97">
        <f>IF(ISNA(MATCH(BG84,'Overlap Study'!$P$240:$P$263,0)),0,1)</f>
        <v>0</v>
      </c>
      <c r="BX84" s="97"/>
      <c r="BY84" s="106"/>
      <c r="BZ84">
        <f>INDEX($N$2:$O$411,MATCH(BG84,$N$2:$N$411,0),2)</f>
        <v>4</v>
      </c>
      <c r="CD84" s="485">
        <v>1902</v>
      </c>
      <c r="CE84" s="459">
        <f>SUM(CF84:CQ84)</f>
        <v>1</v>
      </c>
      <c r="CF84" s="97">
        <f>IF(ISNA(MATCH(CD84,'Overlap Study'!$FI$323:$FI$400,0)),0,1)</f>
        <v>0</v>
      </c>
      <c r="CG84" s="97">
        <f>IF(ISNA(MATCH(CD84,'Overlap Study'!$ER$323:$ER$400,0)),0,1)</f>
        <v>0</v>
      </c>
      <c r="CH84" s="97">
        <f>IF(ISNA(MATCH(CD84,'Overlap Study'!$EA$186:$EA$240,0)),0,1)</f>
        <v>0</v>
      </c>
      <c r="CI84" s="97">
        <f>IF(ISNA(MATCH(CD84,'Overlap Study'!$DJ$270:$DJ$281,0)),0,1)</f>
        <v>0</v>
      </c>
      <c r="CJ84" s="99">
        <f>IF(ISNA(MATCH(CD84,'Overlap Study'!$CU$270:$CU$281,0)),0,1)</f>
        <v>0</v>
      </c>
      <c r="CK84" s="99">
        <f>IF(ISNA(MATCH(CD84,'Overlap Study'!$CG$270:$CG$281,0)),0,1)</f>
        <v>0</v>
      </c>
      <c r="CL84" s="97">
        <f>IF(ISNA(MATCH(CD84,'Overlap Study'!$BU$270:$BU$281,0)),0,1)</f>
        <v>0</v>
      </c>
      <c r="CM84" s="97">
        <f>IF(ISNA(MATCH(CD84,'Overlap Study'!$BJ$270:$BJ$281,0)),0,1)</f>
        <v>0</v>
      </c>
      <c r="CN84" s="97">
        <f>IF(ISNA(MATCH(CD84,'Overlap Study'!$AZ$270:$AZ$281,0)),0,1)</f>
        <v>0</v>
      </c>
      <c r="CO84" s="97">
        <f>IF(ISNA(MATCH(CD84,'Overlap Study'!$AT$270:$AT$281,0)),0,1)</f>
        <v>1</v>
      </c>
      <c r="CP84" s="97">
        <f>IF(ISNA(MATCH(CD84,'Overlap Study'!$AN$270:$AN$281,0)),0,1)</f>
        <v>0</v>
      </c>
      <c r="CQ84" s="106">
        <f>IF(ISNA(MATCH(CD84,'Overlap Study'!$AH$270:$AH$281,0)),0,1)</f>
        <v>0</v>
      </c>
      <c r="CR84" s="110">
        <f>IF(ISNA(MATCH($CD84,'Overlap Study'!$AB$270:$AB$281,0)),0,1)</f>
        <v>0</v>
      </c>
      <c r="CS84" s="97">
        <f>IF(ISNA(MATCH($CD84,'Overlap Study'!$V$270:$V$281,0)),0,1)</f>
        <v>0</v>
      </c>
      <c r="CT84" s="97">
        <f>IF(ISNA(MATCH($CD84,'Overlap Study'!$P$270:$P$281,0)),0,1)</f>
        <v>0</v>
      </c>
      <c r="CU84" s="97"/>
      <c r="CV84" s="106"/>
    </row>
    <row r="85" spans="1:100" ht="13" x14ac:dyDescent="0.3">
      <c r="A85" s="98"/>
      <c r="L85" s="116">
        <f t="shared" si="8"/>
        <v>84</v>
      </c>
      <c r="M85">
        <f t="shared" si="7"/>
        <v>5</v>
      </c>
      <c r="N85" s="495">
        <v>1730</v>
      </c>
      <c r="O85" s="99">
        <f>SUM(P85:AA85)</f>
        <v>5</v>
      </c>
      <c r="P85" s="110">
        <f>IF(ISNA(MATCH(N85,'Overlap Study'!FF$62:FF$317,0)),0,1)</f>
        <v>1</v>
      </c>
      <c r="Q85" s="97">
        <f>IF(ISNA(MATCH(N85,'Overlap Study'!EO$62:EO$317,0)),0,1)</f>
        <v>1</v>
      </c>
      <c r="R85" s="97">
        <f>IF(ISNA(MATCH(N85,'Overlap Study'!DY$62:DY$174,0)),0,1)</f>
        <v>1</v>
      </c>
      <c r="S85" s="97">
        <f>IF(ISNA(MATCH(N85,'Overlap Study'!DJ$62:DJ$157,0)),0,1)</f>
        <v>0</v>
      </c>
      <c r="T85" s="99">
        <f>IF(ISNA(MATCH(N85,'Overlap Study'!CU$62:CU$157,0)),0,1)</f>
        <v>0</v>
      </c>
      <c r="U85" s="99">
        <f>IF(ISNA(MATCH(N85,'Overlap Study'!CG$62:CG$157,0)),0,1)</f>
        <v>1</v>
      </c>
      <c r="V85" s="97">
        <f>IF(ISNA(MATCH(N85,'Overlap Study'!BU$62:BU$157,0)),0,1)</f>
        <v>1</v>
      </c>
      <c r="W85" s="97">
        <f>IF(ISNA(MATCH(N85,'Overlap Study'!BJ$62:BJ$157,0)),0,1)</f>
        <v>0</v>
      </c>
      <c r="X85" s="97">
        <f>IF(ISNA(MATCH($N85,'Overlap Study'!AZ$62:AZ$157,0)),0,1)</f>
        <v>0</v>
      </c>
      <c r="Y85" s="97">
        <f>IF(ISNA(MATCH($N85,'Overlap Study'!AT$62:AT$157,0)),0,1)</f>
        <v>0</v>
      </c>
      <c r="Z85" s="97">
        <f>IF(ISNA(MATCH($N85,'Overlap Study'!AN$62:AN$157,0)),0,1)</f>
        <v>0</v>
      </c>
      <c r="AA85" s="97">
        <f>IF(ISNA(MATCH($N85,'Overlap Study'!AH$62:AH$157,0)),0,1)</f>
        <v>0</v>
      </c>
      <c r="AB85" s="110">
        <f>IF(ISNA(MATCH($N85,'Overlap Study'!AB$62:AB$157,0)),0,1)</f>
        <v>0</v>
      </c>
      <c r="AC85" s="97">
        <f>IF(ISNA(MATCH($N85,'Overlap Study'!V$62:V$157,0)),0,1)</f>
        <v>0</v>
      </c>
      <c r="AD85" s="97">
        <f>IF(ISNA(MATCH($N85,'Overlap Study'!P$62:P$157,0)),0,1)</f>
        <v>0</v>
      </c>
      <c r="AE85" s="97">
        <f>IF(ISNA(MATCH($N85,'Overlap Study'!H$53:H$132,0)),0,1)</f>
        <v>0</v>
      </c>
      <c r="AF85" s="106">
        <f>IF(ISNA(MATCH($N85,'Overlap Study'!B$53:B$100,0)),0,1)</f>
        <v>0</v>
      </c>
      <c r="AJ85" s="164">
        <v>126</v>
      </c>
      <c r="AK85" s="105">
        <f>SUM(AL85:AW85)</f>
        <v>2</v>
      </c>
      <c r="AL85" s="110">
        <f>IF(ISNA(MATCH($AJ85,'Overlap Study'!$FG$323:$FG$454,0)),0,1)</f>
        <v>0</v>
      </c>
      <c r="AM85" s="97">
        <f>IF(ISNA(MATCH($AJ85,'Overlap Study'!$EP$323:$EP$454,0)),0,1)</f>
        <v>0</v>
      </c>
      <c r="AN85" s="97">
        <f>IF(ISNA(MATCH($AJ85,'Overlap Study'!$DY$186:$DY$245,0)),0,1)</f>
        <v>0</v>
      </c>
      <c r="AO85" s="97">
        <f>IF(ISNA(MATCH($AJ85,'Overlap Study'!$DJ$186:$DJ$233,0)),0,1)</f>
        <v>0</v>
      </c>
      <c r="AP85" s="99">
        <f>IF(ISNA(MATCH($AJ85,'Overlap Study'!$CU$186:$CU$233,0)),0,1)</f>
        <v>0</v>
      </c>
      <c r="AQ85" s="99">
        <f>IF(ISNA(MATCH($AJ85,'Overlap Study'!$CG$186:$CG$233,0)),0,1)</f>
        <v>0</v>
      </c>
      <c r="AR85" s="97">
        <f>IF(ISNA(MATCH($AJ85,'Overlap Study'!$BU$186:$BU$233,0)),0,1)</f>
        <v>0</v>
      </c>
      <c r="AS85" s="97">
        <f>IF(ISNA(MATCH(AJ85,'Overlap Study'!BJ$186:BJ$233,0)),0,1)</f>
        <v>0</v>
      </c>
      <c r="AT85" s="97">
        <f>IF(ISNA(MATCH($AJ85,'Overlap Study'!AZ$186:AZ$233,0)),0,1)</f>
        <v>0</v>
      </c>
      <c r="AU85" s="97">
        <f>IF(ISNA(MATCH($AJ85,'Overlap Study'!AT$186:AT$233,0)),0,1)</f>
        <v>1</v>
      </c>
      <c r="AV85" s="97">
        <f>IF(ISNA(MATCH($AJ85,'Overlap Study'!AN$186:AN$233,0)),0,1)</f>
        <v>1</v>
      </c>
      <c r="AW85" s="106">
        <f>IF(ISNA(MATCH($AJ85,'Overlap Study'!AH$186:AH$233,0)),0,1)</f>
        <v>0</v>
      </c>
      <c r="AX85" s="97">
        <f>IF(ISNA(MATCH(AJ85,'Overlap Study'!$AB$186:$AB$233,0)),0,1)</f>
        <v>0</v>
      </c>
      <c r="AY85" s="97">
        <f>IF(ISNA(MATCH($AJ85,'Overlap Study'!$V$186:$V$233,0)),0,1)</f>
        <v>1</v>
      </c>
      <c r="AZ85" s="97">
        <f>IF(ISNA(MATCH($AJ85,'Overlap Study'!$P$186:$P$233,0)),0,1)</f>
        <v>0</v>
      </c>
      <c r="BA85" s="97"/>
      <c r="BB85" s="106"/>
      <c r="BD85" s="151"/>
      <c r="BG85" s="212">
        <v>133</v>
      </c>
      <c r="BH85" s="459">
        <f>SUM(BI85:BT85)</f>
        <v>1</v>
      </c>
      <c r="BI85" s="110">
        <f>IF(ISNA(MATCH($BG85,'Overlap Study'!$FH$323:$FH$400,0)),0,1)</f>
        <v>1</v>
      </c>
      <c r="BJ85" s="97">
        <f>IF(ISNA(MATCH($BG85,'Overlap Study'!$EQ$323:$EQ$400,0)),0,1)</f>
        <v>0</v>
      </c>
      <c r="BK85" s="97">
        <f>IF(ISNA(MATCH($BG85,'Overlap Study'!$DZ$186:$DZ$240,0)),0,1)</f>
        <v>0</v>
      </c>
      <c r="BL85" s="97">
        <f>IF(ISNA(MATCH(BG85,'Overlap Study'!$DJ$240:$DJ$263,0)),0,1)</f>
        <v>0</v>
      </c>
      <c r="BM85" s="99">
        <f>IF(ISNA(MATCH(BG85,'Overlap Study'!$CU$240:$CU$263,0)),0,1)</f>
        <v>0</v>
      </c>
      <c r="BN85" s="99">
        <f>IF(ISNA(MATCH(BG85,'Overlap Study'!$CG$240:$CG$263,0)),0,1)</f>
        <v>0</v>
      </c>
      <c r="BO85" s="97">
        <f>IF(ISNA(MATCH(BG85,'Overlap Study'!$BU$240:$BU$263,0)),0,1)</f>
        <v>0</v>
      </c>
      <c r="BP85" s="97">
        <f>IF(ISNA(MATCH(BG85,'Overlap Study'!$BJ$240:$BJ$263,0)),0,1)</f>
        <v>0</v>
      </c>
      <c r="BQ85" s="97">
        <f>IF(ISNA(MATCH(BG85,'Overlap Study'!$AZ$240:$AZ$263,0)),0,1)</f>
        <v>0</v>
      </c>
      <c r="BR85" s="97">
        <f>IF(ISNA(MATCH(BG85,'Overlap Study'!$AT$240:$AT$263,0)),0,1)</f>
        <v>0</v>
      </c>
      <c r="BS85" s="97">
        <f>IF(ISNA(MATCH(BG85,'Overlap Study'!$AN$240:$AN$263,0)),0,1)</f>
        <v>0</v>
      </c>
      <c r="BT85" s="106">
        <f>IF(ISNA(MATCH(BG85,'Overlap Study'!$AH$240:$AH$263,0)),0,1)</f>
        <v>0</v>
      </c>
      <c r="BU85" s="110">
        <f>IF(ISNA(MATCH(BG85,'Overlap Study'!$AB$240:$AB$263,0)),0,1)</f>
        <v>0</v>
      </c>
      <c r="BV85" s="97">
        <f>IF(ISNA(MATCH(BG85,'Overlap Study'!$V$240:$V$263,0)),0,1)</f>
        <v>0</v>
      </c>
      <c r="BW85" s="97">
        <f>IF(ISNA(MATCH(BG85,'Overlap Study'!$P$240:$P$263,0)),0,1)</f>
        <v>0</v>
      </c>
      <c r="BX85" s="97"/>
      <c r="BY85" s="106"/>
      <c r="BZ85">
        <f>INDEX($N$2:$O$411,MATCH(BG85,$N$2:$N$411,0),2)</f>
        <v>2</v>
      </c>
      <c r="CD85" s="486">
        <v>1923</v>
      </c>
      <c r="CE85" s="459">
        <f>SUM(CF85:CQ85)</f>
        <v>1</v>
      </c>
      <c r="CF85" s="97">
        <f>IF(ISNA(MATCH(CD85,'Overlap Study'!$FI$323:$FI$400,0)),0,1)</f>
        <v>0</v>
      </c>
      <c r="CG85" s="97">
        <f>IF(ISNA(MATCH(CD85,'Overlap Study'!$ER$323:$ER$400,0)),0,1)</f>
        <v>1</v>
      </c>
      <c r="CH85" s="97">
        <f>IF(ISNA(MATCH(CD85,'Overlap Study'!$EA$186:$EA$240,0)),0,1)</f>
        <v>0</v>
      </c>
      <c r="CI85" s="97">
        <f>IF(ISNA(MATCH(CD85,'Overlap Study'!$DJ$270:$DJ$281,0)),0,1)</f>
        <v>0</v>
      </c>
      <c r="CJ85" s="99">
        <f>IF(ISNA(MATCH(CD85,'Overlap Study'!$CU$270:$CU$281,0)),0,1)</f>
        <v>0</v>
      </c>
      <c r="CK85" s="99">
        <f>IF(ISNA(MATCH(CD85,'Overlap Study'!$CG$270:$CG$281,0)),0,1)</f>
        <v>0</v>
      </c>
      <c r="CL85" s="97">
        <f>IF(ISNA(MATCH(CD85,'Overlap Study'!$BU$270:$BU$281,0)),0,1)</f>
        <v>0</v>
      </c>
      <c r="CM85" s="97">
        <f>IF(ISNA(MATCH(CD85,'Overlap Study'!$BJ$270:$BJ$281,0)),0,1)</f>
        <v>0</v>
      </c>
      <c r="CN85" s="97">
        <f>IF(ISNA(MATCH(CD85,'Overlap Study'!$AZ$270:$AZ$281,0)),0,1)</f>
        <v>0</v>
      </c>
      <c r="CO85" s="97">
        <f>IF(ISNA(MATCH(CD85,'Overlap Study'!$AT$270:$AT$281,0)),0,1)</f>
        <v>0</v>
      </c>
      <c r="CP85" s="97">
        <f>IF(ISNA(MATCH(CD85,'Overlap Study'!$AN$270:$AN$281,0)),0,1)</f>
        <v>0</v>
      </c>
      <c r="CQ85" s="106">
        <f>IF(ISNA(MATCH(CD85,'Overlap Study'!$AH$270:$AH$281,0)),0,1)</f>
        <v>0</v>
      </c>
      <c r="CR85" s="110">
        <f>IF(ISNA(MATCH($CD85,'Overlap Study'!$AB$270:$AB$281,0)),0,1)</f>
        <v>0</v>
      </c>
      <c r="CS85" s="97">
        <f>IF(ISNA(MATCH($CD85,'Overlap Study'!$V$270:$V$281,0)),0,1)</f>
        <v>0</v>
      </c>
      <c r="CT85" s="97">
        <f>IF(ISNA(MATCH($CD85,'Overlap Study'!$P$270:$P$281,0)),0,1)</f>
        <v>0</v>
      </c>
      <c r="CU85" s="97"/>
      <c r="CV85" s="106"/>
    </row>
    <row r="86" spans="1:100" ht="13" x14ac:dyDescent="0.3">
      <c r="A86" s="98"/>
      <c r="L86" s="116">
        <f t="shared" si="8"/>
        <v>85</v>
      </c>
      <c r="M86">
        <f t="shared" si="7"/>
        <v>5</v>
      </c>
      <c r="N86" s="495">
        <v>1756</v>
      </c>
      <c r="O86" s="99">
        <f>SUM(P86:AA86)</f>
        <v>5</v>
      </c>
      <c r="P86" s="110">
        <f>IF(ISNA(MATCH(N86,'Overlap Study'!FF$62:FF$317,0)),0,1)</f>
        <v>1</v>
      </c>
      <c r="Q86" s="97">
        <f>IF(ISNA(MATCH(N86,'Overlap Study'!EO$62:EO$317,0)),0,1)</f>
        <v>1</v>
      </c>
      <c r="R86" s="97">
        <f>IF(ISNA(MATCH(N86,'Overlap Study'!DY$62:DY$174,0)),0,1)</f>
        <v>1</v>
      </c>
      <c r="S86" s="97">
        <f>IF(ISNA(MATCH(N86,'Overlap Study'!DJ$62:DJ$157,0)),0,1)</f>
        <v>1</v>
      </c>
      <c r="T86" s="99">
        <f>IF(ISNA(MATCH(N86,'Overlap Study'!CU$62:CU$157,0)),0,1)</f>
        <v>0</v>
      </c>
      <c r="U86" s="99">
        <f>IF(ISNA(MATCH(N86,'Overlap Study'!CG$62:CG$157,0)),0,1)</f>
        <v>0</v>
      </c>
      <c r="V86" s="97">
        <f>IF(ISNA(MATCH(N86,'Overlap Study'!BU$62:BU$157,0)),0,1)</f>
        <v>0</v>
      </c>
      <c r="W86" s="97">
        <f>IF(ISNA(MATCH(N86,'Overlap Study'!BJ$62:BJ$157,0)),0,1)</f>
        <v>0</v>
      </c>
      <c r="X86" s="97">
        <f>IF(ISNA(MATCH($N86,'Overlap Study'!AZ$62:AZ$157,0)),0,1)</f>
        <v>0</v>
      </c>
      <c r="Y86" s="97">
        <f>IF(ISNA(MATCH($N86,'Overlap Study'!AT$62:AT$157,0)),0,1)</f>
        <v>0</v>
      </c>
      <c r="Z86" s="97">
        <f>IF(ISNA(MATCH($N86,'Overlap Study'!AN$62:AN$157,0)),0,1)</f>
        <v>1</v>
      </c>
      <c r="AA86" s="97">
        <f>IF(ISNA(MATCH($N86,'Overlap Study'!AH$62:AH$157,0)),0,1)</f>
        <v>0</v>
      </c>
      <c r="AB86" s="110">
        <f>IF(ISNA(MATCH($N86,'Overlap Study'!AB$62:AB$157,0)),0,1)</f>
        <v>0</v>
      </c>
      <c r="AC86" s="97">
        <f>IF(ISNA(MATCH($N86,'Overlap Study'!V$62:V$157,0)),0,1)</f>
        <v>0</v>
      </c>
      <c r="AD86" s="97">
        <f>IF(ISNA(MATCH($N86,'Overlap Study'!P$62:P$157,0)),0,1)</f>
        <v>0</v>
      </c>
      <c r="AE86" s="97">
        <f>IF(ISNA(MATCH($N86,'Overlap Study'!H$53:H$132,0)),0,1)</f>
        <v>0</v>
      </c>
      <c r="AF86" s="106">
        <f>IF(ISNA(MATCH($N86,'Overlap Study'!B$53:B$100,0)),0,1)</f>
        <v>0</v>
      </c>
      <c r="AJ86" s="162">
        <v>135</v>
      </c>
      <c r="AK86" s="105">
        <f>SUM(AL86:AW86)</f>
        <v>2</v>
      </c>
      <c r="AL86" s="110">
        <f>IF(ISNA(MATCH($AJ86,'Overlap Study'!$FG$323:$FG$454,0)),0,1)</f>
        <v>0</v>
      </c>
      <c r="AM86" s="97">
        <f>IF(ISNA(MATCH($AJ86,'Overlap Study'!$EP$323:$EP$454,0)),0,1)</f>
        <v>0</v>
      </c>
      <c r="AN86" s="97">
        <f>IF(ISNA(MATCH($AJ86,'Overlap Study'!$DY$186:$DY$245,0)),0,1)</f>
        <v>0</v>
      </c>
      <c r="AO86" s="97">
        <f>IF(ISNA(MATCH($AJ86,'Overlap Study'!$DJ$186:$DJ$233,0)),0,1)</f>
        <v>0</v>
      </c>
      <c r="AP86" s="99">
        <f>IF(ISNA(MATCH($AJ86,'Overlap Study'!$CU$186:$CU$233,0)),0,1)</f>
        <v>0</v>
      </c>
      <c r="AQ86" s="99">
        <f>IF(ISNA(MATCH($AJ86,'Overlap Study'!$CG$186:$CG$233,0)),0,1)</f>
        <v>0</v>
      </c>
      <c r="AR86" s="97">
        <f>IF(ISNA(MATCH($AJ86,'Overlap Study'!$BU$186:$BU$233,0)),0,1)</f>
        <v>0</v>
      </c>
      <c r="AS86" s="97">
        <f>IF(ISNA(MATCH(AJ86,'Overlap Study'!BJ$186:BJ$233,0)),0,1)</f>
        <v>1</v>
      </c>
      <c r="AT86" s="97">
        <f>IF(ISNA(MATCH($AJ86,'Overlap Study'!AZ$186:AZ$233,0)),0,1)</f>
        <v>0</v>
      </c>
      <c r="AU86" s="97">
        <f>IF(ISNA(MATCH($AJ86,'Overlap Study'!AT$186:AT$233,0)),0,1)</f>
        <v>0</v>
      </c>
      <c r="AV86" s="97">
        <f>IF(ISNA(MATCH($AJ86,'Overlap Study'!AN$186:AN$233,0)),0,1)</f>
        <v>0</v>
      </c>
      <c r="AW86" s="106">
        <f>IF(ISNA(MATCH($AJ86,'Overlap Study'!AH$186:AH$233,0)),0,1)</f>
        <v>1</v>
      </c>
      <c r="AX86" s="97">
        <f>IF(ISNA(MATCH(AJ86,'Overlap Study'!$AB$186:$AB$233,0)),0,1)</f>
        <v>0</v>
      </c>
      <c r="AY86" s="97">
        <f>IF(ISNA(MATCH($AJ86,'Overlap Study'!$V$186:$V$233,0)),0,1)</f>
        <v>0</v>
      </c>
      <c r="AZ86" s="97">
        <f>IF(ISNA(MATCH($AJ86,'Overlap Study'!$P$186:$P$233,0)),0,1)</f>
        <v>0</v>
      </c>
      <c r="BA86" s="97"/>
      <c r="BB86" s="106"/>
      <c r="BD86" s="151"/>
      <c r="BG86" s="131">
        <v>141</v>
      </c>
      <c r="BH86" s="459">
        <f>SUM(BI86:BT86)</f>
        <v>1</v>
      </c>
      <c r="BI86" s="110">
        <f>IF(ISNA(MATCH($BG86,'Overlap Study'!$FH$323:$FH$400,0)),0,1)</f>
        <v>0</v>
      </c>
      <c r="BJ86" s="97">
        <f>IF(ISNA(MATCH($BG86,'Overlap Study'!$EQ$323:$EQ$400,0)),0,1)</f>
        <v>0</v>
      </c>
      <c r="BK86" s="97">
        <f>IF(ISNA(MATCH($BG86,'Overlap Study'!$DZ$186:$DZ$240,0)),0,1)</f>
        <v>0</v>
      </c>
      <c r="BL86" s="97">
        <f>IF(ISNA(MATCH(BG86,'Overlap Study'!$DJ$240:$DJ$263,0)),0,1)</f>
        <v>0</v>
      </c>
      <c r="BM86" s="99">
        <f>IF(ISNA(MATCH(BG86,'Overlap Study'!$CU$240:$CU$263,0)),0,1)</f>
        <v>0</v>
      </c>
      <c r="BN86" s="99">
        <f>IF(ISNA(MATCH(BG86,'Overlap Study'!$CG$240:$CG$263,0)),0,1)</f>
        <v>0</v>
      </c>
      <c r="BO86" s="97">
        <f>IF(ISNA(MATCH(BG86,'Overlap Study'!$BU$240:$BU$263,0)),0,1)</f>
        <v>0</v>
      </c>
      <c r="BP86" s="97">
        <f>IF(ISNA(MATCH(BG86,'Overlap Study'!$BJ$240:$BJ$263,0)),0,1)</f>
        <v>0</v>
      </c>
      <c r="BQ86" s="97">
        <f>IF(ISNA(MATCH(BG86,'Overlap Study'!$AZ$240:$AZ$263,0)),0,1)</f>
        <v>1</v>
      </c>
      <c r="BR86" s="97">
        <f>IF(ISNA(MATCH(BG86,'Overlap Study'!$AT$240:$AT$263,0)),0,1)</f>
        <v>0</v>
      </c>
      <c r="BS86" s="97">
        <f>IF(ISNA(MATCH(BG86,'Overlap Study'!$AN$240:$AN$263,0)),0,1)</f>
        <v>0</v>
      </c>
      <c r="BT86" s="106">
        <f>IF(ISNA(MATCH(BG86,'Overlap Study'!$AH$240:$AH$263,0)),0,1)</f>
        <v>0</v>
      </c>
      <c r="BU86" s="110">
        <f>IF(ISNA(MATCH(BG86,'Overlap Study'!$AB$240:$AB$263,0)),0,1)</f>
        <v>0</v>
      </c>
      <c r="BV86" s="97">
        <f>IF(ISNA(MATCH(BG86,'Overlap Study'!$V$240:$V$263,0)),0,1)</f>
        <v>0</v>
      </c>
      <c r="BW86" s="97">
        <f>IF(ISNA(MATCH(BG86,'Overlap Study'!$P$240:$P$263,0)),0,1)</f>
        <v>0</v>
      </c>
      <c r="BX86" s="97"/>
      <c r="BY86" s="106"/>
      <c r="BZ86">
        <f>INDEX($N$2:$O$411,MATCH(BG86,$N$2:$N$411,0),2)</f>
        <v>3</v>
      </c>
      <c r="CD86" s="485">
        <v>2016</v>
      </c>
      <c r="CE86" s="459">
        <f>SUM(CF86:CQ86)</f>
        <v>1</v>
      </c>
      <c r="CF86" s="97">
        <f>IF(ISNA(MATCH(CD86,'Overlap Study'!$FI$323:$FI$400,0)),0,1)</f>
        <v>0</v>
      </c>
      <c r="CG86" s="97">
        <f>IF(ISNA(MATCH(CD86,'Overlap Study'!$ER$323:$ER$400,0)),0,1)</f>
        <v>0</v>
      </c>
      <c r="CH86" s="97">
        <f>IF(ISNA(MATCH(CD86,'Overlap Study'!$EA$186:$EA$240,0)),0,1)</f>
        <v>0</v>
      </c>
      <c r="CI86" s="97">
        <f>IF(ISNA(MATCH(CD86,'Overlap Study'!$DJ$270:$DJ$281,0)),0,1)</f>
        <v>0</v>
      </c>
      <c r="CJ86" s="99">
        <f>IF(ISNA(MATCH(CD86,'Overlap Study'!$CU$270:$CU$281,0)),0,1)</f>
        <v>0</v>
      </c>
      <c r="CK86" s="99">
        <f>IF(ISNA(MATCH(CD86,'Overlap Study'!$CG$270:$CG$281,0)),0,1)</f>
        <v>1</v>
      </c>
      <c r="CL86" s="97">
        <f>IF(ISNA(MATCH(CD86,'Overlap Study'!$BU$270:$BU$281,0)),0,1)</f>
        <v>0</v>
      </c>
      <c r="CM86" s="97">
        <f>IF(ISNA(MATCH(CD86,'Overlap Study'!$BJ$270:$BJ$281,0)),0,1)</f>
        <v>0</v>
      </c>
      <c r="CN86" s="97">
        <f>IF(ISNA(MATCH(CD86,'Overlap Study'!$AZ$270:$AZ$281,0)),0,1)</f>
        <v>0</v>
      </c>
      <c r="CO86" s="97">
        <f>IF(ISNA(MATCH(CD86,'Overlap Study'!$AT$270:$AT$281,0)),0,1)</f>
        <v>0</v>
      </c>
      <c r="CP86" s="97">
        <f>IF(ISNA(MATCH(CD86,'Overlap Study'!$AN$270:$AN$281,0)),0,1)</f>
        <v>0</v>
      </c>
      <c r="CQ86" s="106">
        <f>IF(ISNA(MATCH(CD86,'Overlap Study'!$AH$270:$AH$281,0)),0,1)</f>
        <v>0</v>
      </c>
      <c r="CR86" s="110">
        <f>IF(ISNA(MATCH($CD86,'Overlap Study'!$AB$270:$AB$281,0)),0,1)</f>
        <v>0</v>
      </c>
      <c r="CS86" s="97">
        <f>IF(ISNA(MATCH($CD86,'Overlap Study'!$V$270:$V$281,0)),0,1)</f>
        <v>0</v>
      </c>
      <c r="CT86" s="97">
        <f>IF(ISNA(MATCH($CD86,'Overlap Study'!$P$270:$P$281,0)),0,1)</f>
        <v>0</v>
      </c>
      <c r="CU86" s="97"/>
      <c r="CV86" s="106"/>
    </row>
    <row r="87" spans="1:100" ht="13" x14ac:dyDescent="0.3">
      <c r="A87" s="151"/>
      <c r="L87" s="116">
        <f t="shared" si="8"/>
        <v>86</v>
      </c>
      <c r="M87">
        <f t="shared" si="7"/>
        <v>5</v>
      </c>
      <c r="N87" s="487">
        <v>2016</v>
      </c>
      <c r="O87" s="99">
        <f>SUM(P87:AA87)</f>
        <v>5</v>
      </c>
      <c r="P87" s="110">
        <f>IF(ISNA(MATCH(N87,'Overlap Study'!FF$62:FF$317,0)),0,1)</f>
        <v>0</v>
      </c>
      <c r="Q87" s="97">
        <f>IF(ISNA(MATCH(N87,'Overlap Study'!EO$62:EO$317,0)),0,1)</f>
        <v>1</v>
      </c>
      <c r="R87" s="97">
        <f>IF(ISNA(MATCH(N87,'Overlap Study'!DY$62:DY$174,0)),0,1)</f>
        <v>0</v>
      </c>
      <c r="S87" s="97">
        <f>IF(ISNA(MATCH(N87,'Overlap Study'!DJ$62:DJ$157,0)),0,1)</f>
        <v>0</v>
      </c>
      <c r="T87" s="99">
        <f>IF(ISNA(MATCH(N87,'Overlap Study'!CU$62:CU$157,0)),0,1)</f>
        <v>1</v>
      </c>
      <c r="U87" s="99">
        <f>IF(ISNA(MATCH(N87,'Overlap Study'!CG$62:CG$157,0)),0,1)</f>
        <v>1</v>
      </c>
      <c r="V87" s="97">
        <f>IF(ISNA(MATCH(N87,'Overlap Study'!BU$62:BU$157,0)),0,1)</f>
        <v>1</v>
      </c>
      <c r="W87" s="97">
        <f>IF(ISNA(MATCH(N87,'Overlap Study'!BJ$62:BJ$157,0)),0,1)</f>
        <v>0</v>
      </c>
      <c r="X87" s="97">
        <f>IF(ISNA(MATCH($N87,'Overlap Study'!AZ$62:AZ$157,0)),0,1)</f>
        <v>1</v>
      </c>
      <c r="Y87" s="97">
        <f>IF(ISNA(MATCH($N87,'Overlap Study'!AT$62:AT$157,0)),0,1)</f>
        <v>0</v>
      </c>
      <c r="Z87" s="97">
        <f>IF(ISNA(MATCH($N87,'Overlap Study'!AN$62:AN$157,0)),0,1)</f>
        <v>0</v>
      </c>
      <c r="AA87" s="97">
        <f>IF(ISNA(MATCH($N87,'Overlap Study'!AH$62:AH$157,0)),0,1)</f>
        <v>0</v>
      </c>
      <c r="AB87" s="110">
        <f>IF(ISNA(MATCH($N87,'Overlap Study'!AB$62:AB$157,0)),0,1)</f>
        <v>0</v>
      </c>
      <c r="AC87" s="97">
        <f>IF(ISNA(MATCH($N87,'Overlap Study'!V$62:V$157,0)),0,1)</f>
        <v>0</v>
      </c>
      <c r="AD87" s="97">
        <f>IF(ISNA(MATCH($N87,'Overlap Study'!P$62:P$157,0)),0,1)</f>
        <v>0</v>
      </c>
      <c r="AE87" s="97">
        <f>IF(ISNA(MATCH($N87,'Overlap Study'!H$53:H$132,0)),0,1)</f>
        <v>0</v>
      </c>
      <c r="AF87" s="106">
        <f>IF(ISNA(MATCH($N87,'Overlap Study'!B$53:B$100,0)),0,1)</f>
        <v>0</v>
      </c>
      <c r="AJ87" s="162">
        <v>141</v>
      </c>
      <c r="AK87" s="105">
        <f>SUM(AL87:AW87)</f>
        <v>2</v>
      </c>
      <c r="AL87" s="110">
        <f>IF(ISNA(MATCH($AJ87,'Overlap Study'!$FG$323:$FG$454,0)),0,1)</f>
        <v>0</v>
      </c>
      <c r="AM87" s="97">
        <f>IF(ISNA(MATCH($AJ87,'Overlap Study'!$EP$323:$EP$454,0)),0,1)</f>
        <v>0</v>
      </c>
      <c r="AN87" s="97">
        <f>IF(ISNA(MATCH($AJ87,'Overlap Study'!$DY$186:$DY$245,0)),0,1)</f>
        <v>0</v>
      </c>
      <c r="AO87" s="97">
        <f>IF(ISNA(MATCH($AJ87,'Overlap Study'!$DJ$186:$DJ$233,0)),0,1)</f>
        <v>0</v>
      </c>
      <c r="AP87" s="99">
        <f>IF(ISNA(MATCH($AJ87,'Overlap Study'!$CU$186:$CU$233,0)),0,1)</f>
        <v>0</v>
      </c>
      <c r="AQ87" s="99">
        <f>IF(ISNA(MATCH($AJ87,'Overlap Study'!$CG$186:$CG$233,0)),0,1)</f>
        <v>0</v>
      </c>
      <c r="AR87" s="97">
        <f>IF(ISNA(MATCH($AJ87,'Overlap Study'!$BU$186:$BU$233,0)),0,1)</f>
        <v>1</v>
      </c>
      <c r="AS87" s="97">
        <f>IF(ISNA(MATCH(AJ87,'Overlap Study'!BJ$186:BJ$233,0)),0,1)</f>
        <v>0</v>
      </c>
      <c r="AT87" s="97">
        <f>IF(ISNA(MATCH($AJ87,'Overlap Study'!AZ$186:AZ$233,0)),0,1)</f>
        <v>1</v>
      </c>
      <c r="AU87" s="97">
        <f>IF(ISNA(MATCH($AJ87,'Overlap Study'!AT$186:AT$233,0)),0,1)</f>
        <v>0</v>
      </c>
      <c r="AV87" s="97">
        <f>IF(ISNA(MATCH($AJ87,'Overlap Study'!AN$186:AN$233,0)),0,1)</f>
        <v>0</v>
      </c>
      <c r="AW87" s="106">
        <f>IF(ISNA(MATCH($AJ87,'Overlap Study'!AH$186:AH$233,0)),0,1)</f>
        <v>0</v>
      </c>
      <c r="AX87" s="97">
        <f>IF(ISNA(MATCH(AJ87,'Overlap Study'!$AB$186:$AB$233,0)),0,1)</f>
        <v>0</v>
      </c>
      <c r="AY87" s="97">
        <f>IF(ISNA(MATCH($AJ87,'Overlap Study'!$V$186:$V$233,0)),0,1)</f>
        <v>0</v>
      </c>
      <c r="AZ87" s="97">
        <f>IF(ISNA(MATCH($AJ87,'Overlap Study'!$P$186:$P$233,0)),0,1)</f>
        <v>0</v>
      </c>
      <c r="BA87" s="97"/>
      <c r="BB87" s="106"/>
      <c r="BD87" s="98"/>
      <c r="BG87" s="212">
        <v>144</v>
      </c>
      <c r="BH87" s="459">
        <f>SUM(BI87:BT87)</f>
        <v>1</v>
      </c>
      <c r="BI87" s="110">
        <f>IF(ISNA(MATCH($BG87,'Overlap Study'!$FH$323:$FH$400,0)),0,1)</f>
        <v>0</v>
      </c>
      <c r="BJ87" s="97">
        <f>IF(ISNA(MATCH($BG87,'Overlap Study'!$EQ$323:$EQ$400,0)),0,1)</f>
        <v>1</v>
      </c>
      <c r="BK87" s="97">
        <f>IF(ISNA(MATCH($BG87,'Overlap Study'!$DZ$186:$DZ$240,0)),0,1)</f>
        <v>0</v>
      </c>
      <c r="BL87" s="97">
        <f>IF(ISNA(MATCH(BG87,'Overlap Study'!$DJ$240:$DJ$263,0)),0,1)</f>
        <v>0</v>
      </c>
      <c r="BM87" s="99">
        <f>IF(ISNA(MATCH(BG87,'Overlap Study'!$CU$240:$CU$263,0)),0,1)</f>
        <v>0</v>
      </c>
      <c r="BN87" s="99">
        <f>IF(ISNA(MATCH(BG87,'Overlap Study'!$CG$240:$CG$263,0)),0,1)</f>
        <v>0</v>
      </c>
      <c r="BO87" s="97">
        <f>IF(ISNA(MATCH(BG87,'Overlap Study'!$BU$240:$BU$263,0)),0,1)</f>
        <v>0</v>
      </c>
      <c r="BP87" s="97">
        <f>IF(ISNA(MATCH(BG87,'Overlap Study'!$BJ$240:$BJ$263,0)),0,1)</f>
        <v>0</v>
      </c>
      <c r="BQ87" s="97">
        <f>IF(ISNA(MATCH(BG87,'Overlap Study'!$AZ$240:$AZ$263,0)),0,1)</f>
        <v>0</v>
      </c>
      <c r="BR87" s="97">
        <f>IF(ISNA(MATCH(BG87,'Overlap Study'!$AT$240:$AT$263,0)),0,1)</f>
        <v>0</v>
      </c>
      <c r="BS87" s="97">
        <f>IF(ISNA(MATCH(BG87,'Overlap Study'!$AN$240:$AN$263,0)),0,1)</f>
        <v>0</v>
      </c>
      <c r="BT87" s="106">
        <f>IF(ISNA(MATCH(BG87,'Overlap Study'!$AH$240:$AH$263,0)),0,1)</f>
        <v>0</v>
      </c>
      <c r="BU87" s="110">
        <f>IF(ISNA(MATCH(BG87,'Overlap Study'!$AB$240:$AB$263,0)),0,1)</f>
        <v>0</v>
      </c>
      <c r="BV87" s="97">
        <f>IF(ISNA(MATCH(BG87,'Overlap Study'!$V$240:$V$263,0)),0,1)</f>
        <v>0</v>
      </c>
      <c r="BW87" s="97">
        <f>IF(ISNA(MATCH(BG87,'Overlap Study'!$P$240:$P$263,0)),0,1)</f>
        <v>1</v>
      </c>
      <c r="BX87" s="97"/>
      <c r="BY87" s="106"/>
      <c r="BZ87">
        <f>INDEX($N$2:$O$411,MATCH(BG87,$N$2:$N$411,0),2)</f>
        <v>1</v>
      </c>
      <c r="CD87" s="485">
        <v>2041</v>
      </c>
      <c r="CE87" s="459">
        <f>SUM(CF87:CQ87)</f>
        <v>1</v>
      </c>
      <c r="CF87" s="97">
        <f>IF(ISNA(MATCH(CD87,'Overlap Study'!$FI$323:$FI$400,0)),0,1)</f>
        <v>0</v>
      </c>
      <c r="CG87" s="97">
        <f>IF(ISNA(MATCH(CD87,'Overlap Study'!$ER$323:$ER$400,0)),0,1)</f>
        <v>0</v>
      </c>
      <c r="CH87" s="97">
        <f>IF(ISNA(MATCH(CD87,'Overlap Study'!$EA$186:$EA$240,0)),0,1)</f>
        <v>0</v>
      </c>
      <c r="CI87" s="97">
        <f>IF(ISNA(MATCH(CD87,'Overlap Study'!$DJ$270:$DJ$281,0)),0,1)</f>
        <v>0</v>
      </c>
      <c r="CJ87" s="99">
        <f>IF(ISNA(MATCH(CD87,'Overlap Study'!$CU$270:$CU$281,0)),0,1)</f>
        <v>0</v>
      </c>
      <c r="CK87" s="99">
        <f>IF(ISNA(MATCH(CD87,'Overlap Study'!$CG$270:$CG$281,0)),0,1)</f>
        <v>0</v>
      </c>
      <c r="CL87" s="97">
        <f>IF(ISNA(MATCH(CD87,'Overlap Study'!$BU$270:$BU$281,0)),0,1)</f>
        <v>1</v>
      </c>
      <c r="CM87" s="97">
        <f>IF(ISNA(MATCH(CD87,'Overlap Study'!$BJ$270:$BJ$281,0)),0,1)</f>
        <v>0</v>
      </c>
      <c r="CN87" s="97">
        <f>IF(ISNA(MATCH(CD87,'Overlap Study'!$AZ$270:$AZ$281,0)),0,1)</f>
        <v>0</v>
      </c>
      <c r="CO87" s="97">
        <f>IF(ISNA(MATCH(CD87,'Overlap Study'!$AT$270:$AT$281,0)),0,1)</f>
        <v>0</v>
      </c>
      <c r="CP87" s="97">
        <f>IF(ISNA(MATCH(CD87,'Overlap Study'!$AN$270:$AN$281,0)),0,1)</f>
        <v>0</v>
      </c>
      <c r="CQ87" s="106">
        <f>IF(ISNA(MATCH(CD87,'Overlap Study'!$AH$270:$AH$281,0)),0,1)</f>
        <v>0</v>
      </c>
      <c r="CR87" s="110">
        <f>IF(ISNA(MATCH($CD87,'Overlap Study'!$AB$270:$AB$281,0)),0,1)</f>
        <v>0</v>
      </c>
      <c r="CS87" s="97">
        <f>IF(ISNA(MATCH($CD87,'Overlap Study'!$V$270:$V$281,0)),0,1)</f>
        <v>0</v>
      </c>
      <c r="CT87" s="97">
        <f>IF(ISNA(MATCH($CD87,'Overlap Study'!$P$270:$P$281,0)),0,1)</f>
        <v>0</v>
      </c>
      <c r="CU87" s="97"/>
      <c r="CV87" s="106"/>
    </row>
    <row r="88" spans="1:100" ht="13" x14ac:dyDescent="0.3">
      <c r="A88" s="98"/>
      <c r="L88" s="116">
        <f t="shared" si="8"/>
        <v>87</v>
      </c>
      <c r="M88">
        <f t="shared" si="7"/>
        <v>5</v>
      </c>
      <c r="N88" s="487">
        <v>2046</v>
      </c>
      <c r="O88" s="99">
        <f>SUM(P88:AA88)</f>
        <v>5</v>
      </c>
      <c r="P88" s="110">
        <f>IF(ISNA(MATCH(N88,'Overlap Study'!FF$62:FF$317,0)),0,1)</f>
        <v>1</v>
      </c>
      <c r="Q88" s="97">
        <f>IF(ISNA(MATCH(N88,'Overlap Study'!EO$62:EO$317,0)),0,1)</f>
        <v>1</v>
      </c>
      <c r="R88" s="97">
        <f>IF(ISNA(MATCH(N88,'Overlap Study'!DY$62:DY$174,0)),0,1)</f>
        <v>0</v>
      </c>
      <c r="S88" s="97">
        <f>IF(ISNA(MATCH(N88,'Overlap Study'!DJ$62:DJ$157,0)),0,1)</f>
        <v>0</v>
      </c>
      <c r="T88" s="99">
        <f>IF(ISNA(MATCH(N88,'Overlap Study'!CU$62:CU$157,0)),0,1)</f>
        <v>1</v>
      </c>
      <c r="U88" s="99">
        <f>IF(ISNA(MATCH(N88,'Overlap Study'!CG$62:CG$157,0)),0,1)</f>
        <v>1</v>
      </c>
      <c r="V88" s="97">
        <f>IF(ISNA(MATCH(N88,'Overlap Study'!BU$62:BU$157,0)),0,1)</f>
        <v>0</v>
      </c>
      <c r="W88" s="97">
        <f>IF(ISNA(MATCH(N88,'Overlap Study'!BJ$62:BJ$157,0)),0,1)</f>
        <v>0</v>
      </c>
      <c r="X88" s="97">
        <f>IF(ISNA(MATCH($N88,'Overlap Study'!AZ$62:AZ$157,0)),0,1)</f>
        <v>1</v>
      </c>
      <c r="Y88" s="97">
        <f>IF(ISNA(MATCH($N88,'Overlap Study'!AT$62:AT$157,0)),0,1)</f>
        <v>0</v>
      </c>
      <c r="Z88" s="97">
        <f>IF(ISNA(MATCH($N88,'Overlap Study'!AN$62:AN$157,0)),0,1)</f>
        <v>0</v>
      </c>
      <c r="AA88" s="97">
        <f>IF(ISNA(MATCH($N88,'Overlap Study'!AH$62:AH$157,0)),0,1)</f>
        <v>0</v>
      </c>
      <c r="AB88" s="110">
        <f>IF(ISNA(MATCH($N88,'Overlap Study'!AB$62:AB$157,0)),0,1)</f>
        <v>0</v>
      </c>
      <c r="AC88" s="97">
        <f>IF(ISNA(MATCH($N88,'Overlap Study'!V$62:V$157,0)),0,1)</f>
        <v>0</v>
      </c>
      <c r="AD88" s="97">
        <f>IF(ISNA(MATCH($N88,'Overlap Study'!P$62:P$157,0)),0,1)</f>
        <v>0</v>
      </c>
      <c r="AE88" s="97">
        <f>IF(ISNA(MATCH($N88,'Overlap Study'!H$53:H$132,0)),0,1)</f>
        <v>0</v>
      </c>
      <c r="AF88" s="106">
        <f>IF(ISNA(MATCH($N88,'Overlap Study'!B$53:B$100,0)),0,1)</f>
        <v>0</v>
      </c>
      <c r="AJ88" s="162">
        <v>180</v>
      </c>
      <c r="AK88" s="105">
        <f>SUM(AL88:AW88)</f>
        <v>2</v>
      </c>
      <c r="AL88" s="110">
        <f>IF(ISNA(MATCH($AJ88,'Overlap Study'!$FG$323:$FG$454,0)),0,1)</f>
        <v>1</v>
      </c>
      <c r="AM88" s="97">
        <f>IF(ISNA(MATCH($AJ88,'Overlap Study'!$EP$323:$EP$454,0)),0,1)</f>
        <v>0</v>
      </c>
      <c r="AN88" s="97">
        <f>IF(ISNA(MATCH($AJ88,'Overlap Study'!$DY$186:$DY$245,0)),0,1)</f>
        <v>0</v>
      </c>
      <c r="AO88" s="97">
        <f>IF(ISNA(MATCH($AJ88,'Overlap Study'!$DJ$186:$DJ$233,0)),0,1)</f>
        <v>0</v>
      </c>
      <c r="AP88" s="99">
        <f>IF(ISNA(MATCH($AJ88,'Overlap Study'!$CU$186:$CU$233,0)),0,1)</f>
        <v>1</v>
      </c>
      <c r="AQ88" s="99">
        <f>IF(ISNA(MATCH($AJ88,'Overlap Study'!$CG$186:$CG$233,0)),0,1)</f>
        <v>0</v>
      </c>
      <c r="AR88" s="97">
        <f>IF(ISNA(MATCH($AJ88,'Overlap Study'!$BU$186:$BU$233,0)),0,1)</f>
        <v>0</v>
      </c>
      <c r="AS88" s="97">
        <f>IF(ISNA(MATCH(AJ88,'Overlap Study'!BJ$186:BJ$233,0)),0,1)</f>
        <v>0</v>
      </c>
      <c r="AT88" s="97">
        <f>IF(ISNA(MATCH($AJ88,'Overlap Study'!AZ$186:AZ$233,0)),0,1)</f>
        <v>0</v>
      </c>
      <c r="AU88" s="97">
        <f>IF(ISNA(MATCH($AJ88,'Overlap Study'!AT$186:AT$233,0)),0,1)</f>
        <v>0</v>
      </c>
      <c r="AV88" s="97">
        <f>IF(ISNA(MATCH($AJ88,'Overlap Study'!AN$186:AN$233,0)),0,1)</f>
        <v>0</v>
      </c>
      <c r="AW88" s="106">
        <f>IF(ISNA(MATCH($AJ88,'Overlap Study'!AH$186:AH$233,0)),0,1)</f>
        <v>0</v>
      </c>
      <c r="AX88" s="97">
        <f>IF(ISNA(MATCH(AJ88,'Overlap Study'!$AB$186:$AB$233,0)),0,1)</f>
        <v>0</v>
      </c>
      <c r="AY88" s="97">
        <f>IF(ISNA(MATCH($AJ88,'Overlap Study'!$V$186:$V$233,0)),0,1)</f>
        <v>1</v>
      </c>
      <c r="AZ88" s="97">
        <f>IF(ISNA(MATCH($AJ88,'Overlap Study'!$P$186:$P$233,0)),0,1)</f>
        <v>1</v>
      </c>
      <c r="BA88" s="97"/>
      <c r="BB88" s="106"/>
      <c r="BD88" s="98"/>
      <c r="BG88" s="131">
        <v>173</v>
      </c>
      <c r="BH88" s="459">
        <f>SUM(BI88:BT88)</f>
        <v>1</v>
      </c>
      <c r="BI88" s="110">
        <f>IF(ISNA(MATCH($BG88,'Overlap Study'!$FH$323:$FH$400,0)),0,1)</f>
        <v>0</v>
      </c>
      <c r="BJ88" s="97">
        <f>IF(ISNA(MATCH($BG88,'Overlap Study'!$EQ$323:$EQ$400,0)),0,1)</f>
        <v>0</v>
      </c>
      <c r="BK88" s="97">
        <f>IF(ISNA(MATCH($BG88,'Overlap Study'!$DZ$186:$DZ$240,0)),0,1)</f>
        <v>0</v>
      </c>
      <c r="BL88" s="97">
        <f>IF(ISNA(MATCH(BG88,'Overlap Study'!$DJ$240:$DJ$263,0)),0,1)</f>
        <v>0</v>
      </c>
      <c r="BM88" s="99">
        <f>IF(ISNA(MATCH(BG88,'Overlap Study'!$CU$240:$CU$263,0)),0,1)</f>
        <v>0</v>
      </c>
      <c r="BN88" s="99">
        <f>IF(ISNA(MATCH(BG88,'Overlap Study'!$CG$240:$CG$263,0)),0,1)</f>
        <v>0</v>
      </c>
      <c r="BO88" s="97">
        <f>IF(ISNA(MATCH(BG88,'Overlap Study'!$BU$240:$BU$263,0)),0,1)</f>
        <v>0</v>
      </c>
      <c r="BP88" s="97">
        <f>IF(ISNA(MATCH(BG88,'Overlap Study'!$BJ$240:$BJ$263,0)),0,1)</f>
        <v>0</v>
      </c>
      <c r="BQ88" s="97">
        <f>IF(ISNA(MATCH(BG88,'Overlap Study'!$AZ$240:$AZ$263,0)),0,1)</f>
        <v>0</v>
      </c>
      <c r="BR88" s="97">
        <f>IF(ISNA(MATCH(BG88,'Overlap Study'!$AT$240:$AT$263,0)),0,1)</f>
        <v>1</v>
      </c>
      <c r="BS88" s="97">
        <f>IF(ISNA(MATCH(BG88,'Overlap Study'!$AN$240:$AN$263,0)),0,1)</f>
        <v>0</v>
      </c>
      <c r="BT88" s="106">
        <f>IF(ISNA(MATCH(BG88,'Overlap Study'!$AH$240:$AH$263,0)),0,1)</f>
        <v>0</v>
      </c>
      <c r="BU88" s="110">
        <f>IF(ISNA(MATCH(BG88,'Overlap Study'!$AB$240:$AB$263,0)),0,1)</f>
        <v>0</v>
      </c>
      <c r="BV88" s="97">
        <f>IF(ISNA(MATCH(BG88,'Overlap Study'!$V$240:$V$263,0)),0,1)</f>
        <v>1</v>
      </c>
      <c r="BW88" s="97">
        <f>IF(ISNA(MATCH(BG88,'Overlap Study'!$P$240:$P$263,0)),0,1)</f>
        <v>1</v>
      </c>
      <c r="BX88" s="97"/>
      <c r="BY88" s="106"/>
      <c r="BZ88">
        <f>INDEX($N$2:$O$411,MATCH(BG88,$N$2:$N$411,0),2)</f>
        <v>3</v>
      </c>
      <c r="CD88" s="485">
        <v>2194</v>
      </c>
      <c r="CE88" s="459">
        <f>SUM(CF88:CQ88)</f>
        <v>1</v>
      </c>
      <c r="CF88" s="97">
        <f>IF(ISNA(MATCH(CD88,'Overlap Study'!$FI$323:$FI$400,0)),0,1)</f>
        <v>0</v>
      </c>
      <c r="CG88" s="97">
        <f>IF(ISNA(MATCH(CD88,'Overlap Study'!$ER$323:$ER$400,0)),0,1)</f>
        <v>0</v>
      </c>
      <c r="CH88" s="97">
        <f>IF(ISNA(MATCH(CD88,'Overlap Study'!$EA$186:$EA$240,0)),0,1)</f>
        <v>0</v>
      </c>
      <c r="CI88" s="97">
        <f>IF(ISNA(MATCH(CD88,'Overlap Study'!$DJ$270:$DJ$281,0)),0,1)</f>
        <v>0</v>
      </c>
      <c r="CJ88" s="99">
        <f>IF(ISNA(MATCH(CD88,'Overlap Study'!$CU$270:$CU$281,0)),0,1)</f>
        <v>1</v>
      </c>
      <c r="CK88" s="99">
        <f>IF(ISNA(MATCH(CD88,'Overlap Study'!$CG$270:$CG$281,0)),0,1)</f>
        <v>0</v>
      </c>
      <c r="CL88" s="97">
        <f>IF(ISNA(MATCH(CD88,'Overlap Study'!$BU$270:$BU$281,0)),0,1)</f>
        <v>0</v>
      </c>
      <c r="CM88" s="97">
        <f>IF(ISNA(MATCH(CD88,'Overlap Study'!$BJ$270:$BJ$281,0)),0,1)</f>
        <v>0</v>
      </c>
      <c r="CN88" s="97">
        <f>IF(ISNA(MATCH(CD88,'Overlap Study'!$AZ$270:$AZ$281,0)),0,1)</f>
        <v>0</v>
      </c>
      <c r="CO88" s="97">
        <f>IF(ISNA(MATCH(CD88,'Overlap Study'!$AT$270:$AT$281,0)),0,1)</f>
        <v>0</v>
      </c>
      <c r="CP88" s="97">
        <f>IF(ISNA(MATCH(CD88,'Overlap Study'!$AN$270:$AN$281,0)),0,1)</f>
        <v>0</v>
      </c>
      <c r="CQ88" s="106">
        <f>IF(ISNA(MATCH(CD88,'Overlap Study'!$AH$270:$AH$281,0)),0,1)</f>
        <v>0</v>
      </c>
      <c r="CR88" s="110">
        <f>IF(ISNA(MATCH($CD88,'Overlap Study'!$AB$270:$AB$281,0)),0,1)</f>
        <v>0</v>
      </c>
      <c r="CS88" s="97">
        <f>IF(ISNA(MATCH($CD88,'Overlap Study'!$V$270:$V$281,0)),0,1)</f>
        <v>0</v>
      </c>
      <c r="CT88" s="97">
        <f>IF(ISNA(MATCH($CD88,'Overlap Study'!$P$270:$P$281,0)),0,1)</f>
        <v>0</v>
      </c>
      <c r="CU88" s="97"/>
      <c r="CV88" s="106"/>
    </row>
    <row r="89" spans="1:100" ht="13" x14ac:dyDescent="0.3">
      <c r="A89" s="98"/>
      <c r="L89" s="116">
        <f t="shared" si="8"/>
        <v>88</v>
      </c>
      <c r="M89">
        <f t="shared" si="7"/>
        <v>5</v>
      </c>
      <c r="N89" s="487">
        <v>2137</v>
      </c>
      <c r="O89" s="99">
        <f>SUM(P89:AA89)</f>
        <v>5</v>
      </c>
      <c r="P89" s="110">
        <f>IF(ISNA(MATCH(N89,'Overlap Study'!FF$62:FF$317,0)),0,1)</f>
        <v>1</v>
      </c>
      <c r="Q89" s="97">
        <f>IF(ISNA(MATCH(N89,'Overlap Study'!EO$62:EO$317,0)),0,1)</f>
        <v>1</v>
      </c>
      <c r="R89" s="97">
        <f>IF(ISNA(MATCH(N89,'Overlap Study'!DY$62:DY$174,0)),0,1)</f>
        <v>1</v>
      </c>
      <c r="S89" s="97">
        <f>IF(ISNA(MATCH(N89,'Overlap Study'!DJ$62:DJ$157,0)),0,1)</f>
        <v>0</v>
      </c>
      <c r="T89" s="99">
        <f>IF(ISNA(MATCH(N89,'Overlap Study'!CU$62:CU$157,0)),0,1)</f>
        <v>0</v>
      </c>
      <c r="U89" s="99">
        <f>IF(ISNA(MATCH(N89,'Overlap Study'!CG$62:CG$157,0)),0,1)</f>
        <v>1</v>
      </c>
      <c r="V89" s="97">
        <f>IF(ISNA(MATCH(N89,'Overlap Study'!BU$62:BU$157,0)),0,1)</f>
        <v>1</v>
      </c>
      <c r="W89" s="97">
        <f>IF(ISNA(MATCH(N89,'Overlap Study'!BJ$62:BJ$157,0)),0,1)</f>
        <v>0</v>
      </c>
      <c r="X89" s="97">
        <f>IF(ISNA(MATCH($N89,'Overlap Study'!AZ$62:AZ$157,0)),0,1)</f>
        <v>0</v>
      </c>
      <c r="Y89" s="97">
        <f>IF(ISNA(MATCH($N89,'Overlap Study'!AT$62:AT$157,0)),0,1)</f>
        <v>0</v>
      </c>
      <c r="Z89" s="97">
        <f>IF(ISNA(MATCH($N89,'Overlap Study'!AN$62:AN$157,0)),0,1)</f>
        <v>0</v>
      </c>
      <c r="AA89" s="97">
        <f>IF(ISNA(MATCH($N89,'Overlap Study'!AH$62:AH$157,0)),0,1)</f>
        <v>0</v>
      </c>
      <c r="AB89" s="110">
        <f>IF(ISNA(MATCH($N89,'Overlap Study'!AB$62:AB$157,0)),0,1)</f>
        <v>0</v>
      </c>
      <c r="AC89" s="97">
        <f>IF(ISNA(MATCH($N89,'Overlap Study'!V$62:V$157,0)),0,1)</f>
        <v>0</v>
      </c>
      <c r="AD89" s="97">
        <f>IF(ISNA(MATCH($N89,'Overlap Study'!P$62:P$157,0)),0,1)</f>
        <v>0</v>
      </c>
      <c r="AE89" s="97">
        <f>IF(ISNA(MATCH($N89,'Overlap Study'!H$53:H$132,0)),0,1)</f>
        <v>0</v>
      </c>
      <c r="AF89" s="106">
        <f>IF(ISNA(MATCH($N89,'Overlap Study'!B$53:B$100,0)),0,1)</f>
        <v>0</v>
      </c>
      <c r="AJ89" s="162">
        <v>190</v>
      </c>
      <c r="AK89" s="105">
        <f>SUM(AL89:AW89)</f>
        <v>2</v>
      </c>
      <c r="AL89" s="110">
        <f>IF(ISNA(MATCH($AJ89,'Overlap Study'!$FG$323:$FG$454,0)),0,1)</f>
        <v>0</v>
      </c>
      <c r="AM89" s="97">
        <f>IF(ISNA(MATCH($AJ89,'Overlap Study'!$EP$323:$EP$454,0)),0,1)</f>
        <v>0</v>
      </c>
      <c r="AN89" s="97">
        <f>IF(ISNA(MATCH($AJ89,'Overlap Study'!$DY$186:$DY$245,0)),0,1)</f>
        <v>0</v>
      </c>
      <c r="AO89" s="97">
        <f>IF(ISNA(MATCH($AJ89,'Overlap Study'!$DJ$186:$DJ$233,0)),0,1)</f>
        <v>0</v>
      </c>
      <c r="AP89" s="99">
        <f>IF(ISNA(MATCH($AJ89,'Overlap Study'!$CU$186:$CU$233,0)),0,1)</f>
        <v>0</v>
      </c>
      <c r="AQ89" s="99">
        <f>IF(ISNA(MATCH($AJ89,'Overlap Study'!$CG$186:$CG$233,0)),0,1)</f>
        <v>0</v>
      </c>
      <c r="AR89" s="97">
        <f>IF(ISNA(MATCH($AJ89,'Overlap Study'!$BU$186:$BU$233,0)),0,1)</f>
        <v>0</v>
      </c>
      <c r="AS89" s="97">
        <f>IF(ISNA(MATCH(AJ89,'Overlap Study'!BJ$186:BJ$233,0)),0,1)</f>
        <v>0</v>
      </c>
      <c r="AT89" s="97">
        <f>IF(ISNA(MATCH($AJ89,'Overlap Study'!AZ$186:AZ$233,0)),0,1)</f>
        <v>0</v>
      </c>
      <c r="AU89" s="97">
        <f>IF(ISNA(MATCH($AJ89,'Overlap Study'!AT$186:AT$233,0)),0,1)</f>
        <v>1</v>
      </c>
      <c r="AV89" s="97">
        <f>IF(ISNA(MATCH($AJ89,'Overlap Study'!AN$186:AN$233,0)),0,1)</f>
        <v>1</v>
      </c>
      <c r="AW89" s="106">
        <f>IF(ISNA(MATCH($AJ89,'Overlap Study'!AH$186:AH$233,0)),0,1)</f>
        <v>0</v>
      </c>
      <c r="AX89" s="97">
        <f>IF(ISNA(MATCH(AJ89,'Overlap Study'!$AB$186:$AB$233,0)),0,1)</f>
        <v>0</v>
      </c>
      <c r="AY89" s="97">
        <f>IF(ISNA(MATCH($AJ89,'Overlap Study'!$V$186:$V$233,0)),0,1)</f>
        <v>0</v>
      </c>
      <c r="AZ89" s="97">
        <f>IF(ISNA(MATCH($AJ89,'Overlap Study'!$P$186:$P$233,0)),0,1)</f>
        <v>0</v>
      </c>
      <c r="BA89" s="97"/>
      <c r="BB89" s="106"/>
      <c r="BD89" s="98"/>
      <c r="BG89" s="131">
        <v>176</v>
      </c>
      <c r="BH89" s="459">
        <f>SUM(BI89:BT89)</f>
        <v>1</v>
      </c>
      <c r="BI89" s="110">
        <f>IF(ISNA(MATCH($BG89,'Overlap Study'!$FH$323:$FH$400,0)),0,1)</f>
        <v>0</v>
      </c>
      <c r="BJ89" s="97">
        <f>IF(ISNA(MATCH($BG89,'Overlap Study'!$EQ$323:$EQ$400,0)),0,1)</f>
        <v>0</v>
      </c>
      <c r="BK89" s="97">
        <f>IF(ISNA(MATCH($BG89,'Overlap Study'!$DZ$186:$DZ$240,0)),0,1)</f>
        <v>0</v>
      </c>
      <c r="BL89" s="97">
        <f>IF(ISNA(MATCH(BG89,'Overlap Study'!$DJ$240:$DJ$263,0)),0,1)</f>
        <v>0</v>
      </c>
      <c r="BM89" s="99">
        <f>IF(ISNA(MATCH(BG89,'Overlap Study'!$CU$240:$CU$263,0)),0,1)</f>
        <v>0</v>
      </c>
      <c r="BN89" s="99">
        <f>IF(ISNA(MATCH(BG89,'Overlap Study'!$CG$240:$CG$263,0)),0,1)</f>
        <v>0</v>
      </c>
      <c r="BO89" s="97">
        <f>IF(ISNA(MATCH(BG89,'Overlap Study'!$BU$240:$BU$263,0)),0,1)</f>
        <v>0</v>
      </c>
      <c r="BP89" s="97">
        <f>IF(ISNA(MATCH(BG89,'Overlap Study'!$BJ$240:$BJ$263,0)),0,1)</f>
        <v>0</v>
      </c>
      <c r="BQ89" s="97">
        <f>IF(ISNA(MATCH(BG89,'Overlap Study'!$AZ$240:$AZ$263,0)),0,1)</f>
        <v>0</v>
      </c>
      <c r="BR89" s="97">
        <f>IF(ISNA(MATCH(BG89,'Overlap Study'!$AT$240:$AT$263,0)),0,1)</f>
        <v>0</v>
      </c>
      <c r="BS89" s="97">
        <f>IF(ISNA(MATCH(BG89,'Overlap Study'!$AN$240:$AN$263,0)),0,1)</f>
        <v>1</v>
      </c>
      <c r="BT89" s="106">
        <f>IF(ISNA(MATCH(BG89,'Overlap Study'!$AH$240:$AH$263,0)),0,1)</f>
        <v>0</v>
      </c>
      <c r="BU89" s="110">
        <f>IF(ISNA(MATCH(BG89,'Overlap Study'!$AB$240:$AB$263,0)),0,1)</f>
        <v>1</v>
      </c>
      <c r="BV89" s="97">
        <f>IF(ISNA(MATCH(BG89,'Overlap Study'!$V$240:$V$263,0)),0,1)</f>
        <v>0</v>
      </c>
      <c r="BW89" s="97">
        <f>IF(ISNA(MATCH(BG89,'Overlap Study'!$P$240:$P$263,0)),0,1)</f>
        <v>0</v>
      </c>
      <c r="BX89" s="97"/>
      <c r="BY89" s="106"/>
      <c r="BZ89">
        <f>INDEX($N$2:$O$411,MATCH(BG89,$N$2:$N$411,0),2)</f>
        <v>4</v>
      </c>
      <c r="CD89" s="486">
        <v>2338</v>
      </c>
      <c r="CE89" s="459">
        <f>SUM(CF89:CQ89)</f>
        <v>1</v>
      </c>
      <c r="CF89" s="97">
        <f>IF(ISNA(MATCH(CD89,'Overlap Study'!$FI$323:$FI$400,0)),0,1)</f>
        <v>0</v>
      </c>
      <c r="CG89" s="97">
        <f>IF(ISNA(MATCH(CD89,'Overlap Study'!$ER$323:$ER$400,0)),0,1)</f>
        <v>1</v>
      </c>
      <c r="CH89" s="97">
        <f>IF(ISNA(MATCH(CD89,'Overlap Study'!$EA$186:$EA$240,0)),0,1)</f>
        <v>0</v>
      </c>
      <c r="CI89" s="97">
        <f>IF(ISNA(MATCH(CD89,'Overlap Study'!$DJ$270:$DJ$281,0)),0,1)</f>
        <v>0</v>
      </c>
      <c r="CJ89" s="99">
        <f>IF(ISNA(MATCH(CD89,'Overlap Study'!$CU$270:$CU$281,0)),0,1)</f>
        <v>0</v>
      </c>
      <c r="CK89" s="99">
        <f>IF(ISNA(MATCH(CD89,'Overlap Study'!$CG$270:$CG$281,0)),0,1)</f>
        <v>0</v>
      </c>
      <c r="CL89" s="97">
        <f>IF(ISNA(MATCH(CD89,'Overlap Study'!$BU$270:$BU$281,0)),0,1)</f>
        <v>0</v>
      </c>
      <c r="CM89" s="97">
        <f>IF(ISNA(MATCH(CD89,'Overlap Study'!$BJ$270:$BJ$281,0)),0,1)</f>
        <v>0</v>
      </c>
      <c r="CN89" s="97">
        <f>IF(ISNA(MATCH(CD89,'Overlap Study'!$AZ$270:$AZ$281,0)),0,1)</f>
        <v>0</v>
      </c>
      <c r="CO89" s="97">
        <f>IF(ISNA(MATCH(CD89,'Overlap Study'!$AT$270:$AT$281,0)),0,1)</f>
        <v>0</v>
      </c>
      <c r="CP89" s="97">
        <f>IF(ISNA(MATCH(CD89,'Overlap Study'!$AN$270:$AN$281,0)),0,1)</f>
        <v>0</v>
      </c>
      <c r="CQ89" s="106">
        <f>IF(ISNA(MATCH(CD89,'Overlap Study'!$AH$270:$AH$281,0)),0,1)</f>
        <v>0</v>
      </c>
      <c r="CR89" s="110">
        <f>IF(ISNA(MATCH($CD89,'Overlap Study'!$AB$270:$AB$281,0)),0,1)</f>
        <v>0</v>
      </c>
      <c r="CS89" s="97">
        <f>IF(ISNA(MATCH($CD89,'Overlap Study'!$V$270:$V$281,0)),0,1)</f>
        <v>0</v>
      </c>
      <c r="CT89" s="97">
        <f>IF(ISNA(MATCH($CD89,'Overlap Study'!$P$270:$P$281,0)),0,1)</f>
        <v>0</v>
      </c>
      <c r="CU89" s="97"/>
      <c r="CV89" s="106"/>
    </row>
    <row r="90" spans="1:100" ht="13" x14ac:dyDescent="0.3">
      <c r="L90" s="116">
        <f t="shared" si="8"/>
        <v>89</v>
      </c>
      <c r="M90">
        <f t="shared" si="7"/>
        <v>5</v>
      </c>
      <c r="N90" s="487">
        <v>2415</v>
      </c>
      <c r="O90" s="99">
        <f>SUM(P90:AA90)</f>
        <v>5</v>
      </c>
      <c r="P90" s="110">
        <f>IF(ISNA(MATCH(N90,'Overlap Study'!FF$62:FF$317,0)),0,1)</f>
        <v>1</v>
      </c>
      <c r="Q90" s="97">
        <f>IF(ISNA(MATCH(N90,'Overlap Study'!EO$62:EO$317,0)),0,1)</f>
        <v>0</v>
      </c>
      <c r="R90" s="97">
        <f>IF(ISNA(MATCH(N90,'Overlap Study'!DY$62:DY$174,0)),0,1)</f>
        <v>0</v>
      </c>
      <c r="S90" s="97">
        <f>IF(ISNA(MATCH(N90,'Overlap Study'!DJ$62:DJ$157,0)),0,1)</f>
        <v>1</v>
      </c>
      <c r="T90" s="99">
        <f>IF(ISNA(MATCH(N90,'Overlap Study'!CU$62:CU$157,0)),0,1)</f>
        <v>1</v>
      </c>
      <c r="U90" s="99">
        <f>IF(ISNA(MATCH(N90,'Overlap Study'!CG$62:CG$157,0)),0,1)</f>
        <v>1</v>
      </c>
      <c r="V90" s="97">
        <f>IF(ISNA(MATCH(N90,'Overlap Study'!BU$62:BU$157,0)),0,1)</f>
        <v>0</v>
      </c>
      <c r="W90" s="97">
        <f>IF(ISNA(MATCH(N90,'Overlap Study'!BJ$62:BJ$157,0)),0,1)</f>
        <v>1</v>
      </c>
      <c r="X90" s="97">
        <f>IF(ISNA(MATCH($N90,'Overlap Study'!AZ$62:AZ$157,0)),0,1)</f>
        <v>0</v>
      </c>
      <c r="Y90" s="97">
        <f>IF(ISNA(MATCH($N90,'Overlap Study'!AT$62:AT$157,0)),0,1)</f>
        <v>0</v>
      </c>
      <c r="Z90" s="97">
        <f>IF(ISNA(MATCH($N90,'Overlap Study'!AN$62:AN$157,0)),0,1)</f>
        <v>0</v>
      </c>
      <c r="AA90" s="97">
        <f>IF(ISNA(MATCH($N90,'Overlap Study'!AH$62:AH$157,0)),0,1)</f>
        <v>0</v>
      </c>
      <c r="AB90" s="110">
        <f>IF(ISNA(MATCH($N90,'Overlap Study'!AB$62:AB$157,0)),0,1)</f>
        <v>0</v>
      </c>
      <c r="AC90" s="97">
        <f>IF(ISNA(MATCH($N90,'Overlap Study'!V$62:V$157,0)),0,1)</f>
        <v>0</v>
      </c>
      <c r="AD90" s="97">
        <f>IF(ISNA(MATCH($N90,'Overlap Study'!P$62:P$157,0)),0,1)</f>
        <v>0</v>
      </c>
      <c r="AE90" s="97">
        <f>IF(ISNA(MATCH($N90,'Overlap Study'!H$53:H$132,0)),0,1)</f>
        <v>0</v>
      </c>
      <c r="AF90" s="106">
        <f>IF(ISNA(MATCH($N90,'Overlap Study'!B$53:B$100,0)),0,1)</f>
        <v>0</v>
      </c>
      <c r="AJ90" s="162">
        <v>191</v>
      </c>
      <c r="AK90" s="105">
        <f>SUM(AL90:AW90)</f>
        <v>2</v>
      </c>
      <c r="AL90" s="110">
        <f>IF(ISNA(MATCH($AJ90,'Overlap Study'!$FG$323:$FG$454,0)),0,1)</f>
        <v>0</v>
      </c>
      <c r="AM90" s="97">
        <f>IF(ISNA(MATCH($AJ90,'Overlap Study'!$EP$323:$EP$454,0)),0,1)</f>
        <v>0</v>
      </c>
      <c r="AN90" s="97">
        <f>IF(ISNA(MATCH($AJ90,'Overlap Study'!$DY$186:$DY$245,0)),0,1)</f>
        <v>0</v>
      </c>
      <c r="AO90" s="97">
        <f>IF(ISNA(MATCH($AJ90,'Overlap Study'!$DJ$186:$DJ$233,0)),0,1)</f>
        <v>0</v>
      </c>
      <c r="AP90" s="99">
        <f>IF(ISNA(MATCH($AJ90,'Overlap Study'!$CU$186:$CU$233,0)),0,1)</f>
        <v>0</v>
      </c>
      <c r="AQ90" s="99">
        <f>IF(ISNA(MATCH($AJ90,'Overlap Study'!$CG$186:$CG$233,0)),0,1)</f>
        <v>1</v>
      </c>
      <c r="AR90" s="97">
        <f>IF(ISNA(MATCH($AJ90,'Overlap Study'!$BU$186:$BU$233,0)),0,1)</f>
        <v>0</v>
      </c>
      <c r="AS90" s="97">
        <f>IF(ISNA(MATCH(AJ90,'Overlap Study'!BJ$186:BJ$233,0)),0,1)</f>
        <v>0</v>
      </c>
      <c r="AT90" s="97">
        <f>IF(ISNA(MATCH($AJ90,'Overlap Study'!AZ$186:AZ$233,0)),0,1)</f>
        <v>0</v>
      </c>
      <c r="AU90" s="97">
        <f>IF(ISNA(MATCH($AJ90,'Overlap Study'!AT$186:AT$233,0)),0,1)</f>
        <v>0</v>
      </c>
      <c r="AV90" s="97">
        <f>IF(ISNA(MATCH($AJ90,'Overlap Study'!AN$186:AN$233,0)),0,1)</f>
        <v>0</v>
      </c>
      <c r="AW90" s="106">
        <f>IF(ISNA(MATCH($AJ90,'Overlap Study'!AH$186:AH$233,0)),0,1)</f>
        <v>1</v>
      </c>
      <c r="AX90" s="97">
        <f>IF(ISNA(MATCH(AJ90,'Overlap Study'!$AB$186:$AB$233,0)),0,1)</f>
        <v>0</v>
      </c>
      <c r="AY90" s="97">
        <f>IF(ISNA(MATCH($AJ90,'Overlap Study'!$V$186:$V$233,0)),0,1)</f>
        <v>0</v>
      </c>
      <c r="AZ90" s="97">
        <f>IF(ISNA(MATCH($AJ90,'Overlap Study'!$P$186:$P$233,0)),0,1)</f>
        <v>0</v>
      </c>
      <c r="BA90" s="97"/>
      <c r="BB90" s="106"/>
      <c r="BD90" s="98"/>
      <c r="BG90" s="131">
        <v>190</v>
      </c>
      <c r="BH90" s="459">
        <f>SUM(BI90:BT90)</f>
        <v>1</v>
      </c>
      <c r="BI90" s="110">
        <f>IF(ISNA(MATCH($BG90,'Overlap Study'!$FH$323:$FH$400,0)),0,1)</f>
        <v>0</v>
      </c>
      <c r="BJ90" s="97">
        <f>IF(ISNA(MATCH($BG90,'Overlap Study'!$EQ$323:$EQ$400,0)),0,1)</f>
        <v>0</v>
      </c>
      <c r="BK90" s="97">
        <f>IF(ISNA(MATCH($BG90,'Overlap Study'!$DZ$186:$DZ$240,0)),0,1)</f>
        <v>0</v>
      </c>
      <c r="BL90" s="97">
        <f>IF(ISNA(MATCH(BG90,'Overlap Study'!$DJ$240:$DJ$263,0)),0,1)</f>
        <v>0</v>
      </c>
      <c r="BM90" s="99">
        <f>IF(ISNA(MATCH(BG90,'Overlap Study'!$CU$240:$CU$263,0)),0,1)</f>
        <v>0</v>
      </c>
      <c r="BN90" s="99">
        <f>IF(ISNA(MATCH(BG90,'Overlap Study'!$CG$240:$CG$263,0)),0,1)</f>
        <v>0</v>
      </c>
      <c r="BO90" s="97">
        <f>IF(ISNA(MATCH(BG90,'Overlap Study'!$BU$240:$BU$263,0)),0,1)</f>
        <v>0</v>
      </c>
      <c r="BP90" s="97">
        <f>IF(ISNA(MATCH(BG90,'Overlap Study'!$BJ$240:$BJ$263,0)),0,1)</f>
        <v>0</v>
      </c>
      <c r="BQ90" s="97">
        <f>IF(ISNA(MATCH(BG90,'Overlap Study'!$AZ$240:$AZ$263,0)),0,1)</f>
        <v>0</v>
      </c>
      <c r="BR90" s="97">
        <f>IF(ISNA(MATCH(BG90,'Overlap Study'!$AT$240:$AT$263,0)),0,1)</f>
        <v>1</v>
      </c>
      <c r="BS90" s="97">
        <f>IF(ISNA(MATCH(BG90,'Overlap Study'!$AN$240:$AN$263,0)),0,1)</f>
        <v>0</v>
      </c>
      <c r="BT90" s="106">
        <f>IF(ISNA(MATCH(BG90,'Overlap Study'!$AH$240:$AH$263,0)),0,1)</f>
        <v>0</v>
      </c>
      <c r="BU90" s="110">
        <f>IF(ISNA(MATCH(BG90,'Overlap Study'!$AB$240:$AB$263,0)),0,1)</f>
        <v>0</v>
      </c>
      <c r="BV90" s="97">
        <f>IF(ISNA(MATCH(BG90,'Overlap Study'!$V$240:$V$263,0)),0,1)</f>
        <v>0</v>
      </c>
      <c r="BW90" s="97">
        <f>IF(ISNA(MATCH(BG90,'Overlap Study'!$P$240:$P$263,0)),0,1)</f>
        <v>0</v>
      </c>
      <c r="BX90" s="97"/>
      <c r="BY90" s="106"/>
      <c r="BZ90">
        <f>INDEX($N$2:$O$411,MATCH(BG90,$N$2:$N$411,0),2)</f>
        <v>5</v>
      </c>
      <c r="CD90" s="486">
        <v>2512</v>
      </c>
      <c r="CE90" s="459">
        <f>SUM(CF90:CQ90)</f>
        <v>1</v>
      </c>
      <c r="CF90" s="97">
        <f>IF(ISNA(MATCH(CD90,'Overlap Study'!$FI$323:$FI$400,0)),0,1)</f>
        <v>0</v>
      </c>
      <c r="CG90" s="97">
        <f>IF(ISNA(MATCH(CD90,'Overlap Study'!$ER$323:$ER$400,0)),0,1)</f>
        <v>1</v>
      </c>
      <c r="CH90" s="97">
        <f>IF(ISNA(MATCH(CD90,'Overlap Study'!$EA$186:$EA$240,0)),0,1)</f>
        <v>0</v>
      </c>
      <c r="CI90" s="97">
        <f>IF(ISNA(MATCH(CD90,'Overlap Study'!$DJ$270:$DJ$281,0)),0,1)</f>
        <v>0</v>
      </c>
      <c r="CJ90" s="99">
        <f>IF(ISNA(MATCH(CD90,'Overlap Study'!$CU$270:$CU$281,0)),0,1)</f>
        <v>0</v>
      </c>
      <c r="CK90" s="99">
        <f>IF(ISNA(MATCH(CD90,'Overlap Study'!$CG$270:$CG$281,0)),0,1)</f>
        <v>0</v>
      </c>
      <c r="CL90" s="97">
        <f>IF(ISNA(MATCH(CD90,'Overlap Study'!$BU$270:$BU$281,0)),0,1)</f>
        <v>0</v>
      </c>
      <c r="CM90" s="97">
        <f>IF(ISNA(MATCH(CD90,'Overlap Study'!$BJ$270:$BJ$281,0)),0,1)</f>
        <v>0</v>
      </c>
      <c r="CN90" s="97">
        <f>IF(ISNA(MATCH(CD90,'Overlap Study'!$AZ$270:$AZ$281,0)),0,1)</f>
        <v>0</v>
      </c>
      <c r="CO90" s="97">
        <f>IF(ISNA(MATCH(CD90,'Overlap Study'!$AT$270:$AT$281,0)),0,1)</f>
        <v>0</v>
      </c>
      <c r="CP90" s="97">
        <f>IF(ISNA(MATCH(CD90,'Overlap Study'!$AN$270:$AN$281,0)),0,1)</f>
        <v>0</v>
      </c>
      <c r="CQ90" s="106">
        <f>IF(ISNA(MATCH(CD90,'Overlap Study'!$AH$270:$AH$281,0)),0,1)</f>
        <v>0</v>
      </c>
      <c r="CR90" s="110">
        <f>IF(ISNA(MATCH($CD90,'Overlap Study'!$AB$270:$AB$281,0)),0,1)</f>
        <v>0</v>
      </c>
      <c r="CS90" s="97">
        <f>IF(ISNA(MATCH($CD90,'Overlap Study'!$V$270:$V$281,0)),0,1)</f>
        <v>0</v>
      </c>
      <c r="CT90" s="97">
        <f>IF(ISNA(MATCH($CD90,'Overlap Study'!$P$270:$P$281,0)),0,1)</f>
        <v>0</v>
      </c>
      <c r="CU90" s="97"/>
      <c r="CV90" s="106"/>
    </row>
    <row r="91" spans="1:100" ht="13" x14ac:dyDescent="0.3">
      <c r="L91" s="116">
        <f t="shared" si="8"/>
        <v>90</v>
      </c>
      <c r="M91">
        <f t="shared" si="7"/>
        <v>5</v>
      </c>
      <c r="N91" s="487">
        <v>2590</v>
      </c>
      <c r="O91" s="99">
        <f>SUM(P91:AA91)</f>
        <v>5</v>
      </c>
      <c r="P91" s="110">
        <f>IF(ISNA(MATCH(N91,'Overlap Study'!FF$62:FF$317,0)),0,1)</f>
        <v>1</v>
      </c>
      <c r="Q91" s="97">
        <f>IF(ISNA(MATCH(N91,'Overlap Study'!EO$62:EO$317,0)),0,1)</f>
        <v>1</v>
      </c>
      <c r="R91" s="97">
        <f>IF(ISNA(MATCH(N91,'Overlap Study'!DY$62:DY$174,0)),0,1)</f>
        <v>1</v>
      </c>
      <c r="S91" s="97">
        <f>IF(ISNA(MATCH(N91,'Overlap Study'!DJ$62:DJ$157,0)),0,1)</f>
        <v>1</v>
      </c>
      <c r="T91" s="99">
        <f>IF(ISNA(MATCH(N91,'Overlap Study'!CU$62:CU$157,0)),0,1)</f>
        <v>1</v>
      </c>
      <c r="U91" s="99">
        <f>IF(ISNA(MATCH(N91,'Overlap Study'!CG$62:CG$157,0)),0,1)</f>
        <v>0</v>
      </c>
      <c r="V91" s="97">
        <f>IF(ISNA(MATCH(N91,'Overlap Study'!BU$62:BU$157,0)),0,1)</f>
        <v>0</v>
      </c>
      <c r="W91" s="97">
        <f>IF(ISNA(MATCH(N91,'Overlap Study'!BJ$62:BJ$157,0)),0,1)</f>
        <v>0</v>
      </c>
      <c r="X91" s="97">
        <f>IF(ISNA(MATCH($N91,'Overlap Study'!AZ$62:AZ$157,0)),0,1)</f>
        <v>0</v>
      </c>
      <c r="Y91" s="97">
        <f>IF(ISNA(MATCH($N91,'Overlap Study'!AT$62:AT$157,0)),0,1)</f>
        <v>0</v>
      </c>
      <c r="Z91" s="97">
        <f>IF(ISNA(MATCH($N91,'Overlap Study'!AN$62:AN$157,0)),0,1)</f>
        <v>0</v>
      </c>
      <c r="AA91" s="97">
        <f>IF(ISNA(MATCH($N91,'Overlap Study'!AH$62:AH$157,0)),0,1)</f>
        <v>0</v>
      </c>
      <c r="AB91" s="110">
        <f>IF(ISNA(MATCH($N91,'Overlap Study'!AB$62:AB$157,0)),0,1)</f>
        <v>0</v>
      </c>
      <c r="AC91" s="97">
        <f>IF(ISNA(MATCH($N91,'Overlap Study'!V$62:V$157,0)),0,1)</f>
        <v>0</v>
      </c>
      <c r="AD91" s="97">
        <f>IF(ISNA(MATCH($N91,'Overlap Study'!P$62:P$157,0)),0,1)</f>
        <v>0</v>
      </c>
      <c r="AE91" s="97">
        <f>IF(ISNA(MATCH($N91,'Overlap Study'!H$53:H$132,0)),0,1)</f>
        <v>0</v>
      </c>
      <c r="AF91" s="106">
        <f>IF(ISNA(MATCH($N91,'Overlap Study'!B$53:B$100,0)),0,1)</f>
        <v>0</v>
      </c>
      <c r="AJ91" s="194">
        <v>193</v>
      </c>
      <c r="AK91" s="105">
        <f>SUM(AL91:AW91)</f>
        <v>2</v>
      </c>
      <c r="AL91" s="110">
        <f>IF(ISNA(MATCH($AJ91,'Overlap Study'!$FG$323:$FG$454,0)),0,1)</f>
        <v>1</v>
      </c>
      <c r="AM91" s="97">
        <f>IF(ISNA(MATCH($AJ91,'Overlap Study'!$EP$323:$EP$454,0)),0,1)</f>
        <v>1</v>
      </c>
      <c r="AN91" s="97">
        <f>IF(ISNA(MATCH($AJ91,'Overlap Study'!$DY$186:$DY$245,0)),0,1)</f>
        <v>0</v>
      </c>
      <c r="AO91" s="97">
        <f>IF(ISNA(MATCH($AJ91,'Overlap Study'!$DJ$186:$DJ$233,0)),0,1)</f>
        <v>0</v>
      </c>
      <c r="AP91" s="99">
        <f>IF(ISNA(MATCH($AJ91,'Overlap Study'!$CU$186:$CU$233,0)),0,1)</f>
        <v>0</v>
      </c>
      <c r="AQ91" s="99">
        <f>IF(ISNA(MATCH($AJ91,'Overlap Study'!$CG$186:$CG$233,0)),0,1)</f>
        <v>0</v>
      </c>
      <c r="AR91" s="97">
        <f>IF(ISNA(MATCH($AJ91,'Overlap Study'!$BU$186:$BU$233,0)),0,1)</f>
        <v>0</v>
      </c>
      <c r="AS91" s="97">
        <f>IF(ISNA(MATCH(AJ91,'Overlap Study'!BJ$186:BJ$233,0)),0,1)</f>
        <v>0</v>
      </c>
      <c r="AT91" s="97">
        <f>IF(ISNA(MATCH($AJ91,'Overlap Study'!AZ$186:AZ$233,0)),0,1)</f>
        <v>0</v>
      </c>
      <c r="AU91" s="97">
        <f>IF(ISNA(MATCH($AJ91,'Overlap Study'!AT$186:AT$233,0)),0,1)</f>
        <v>0</v>
      </c>
      <c r="AV91" s="97">
        <f>IF(ISNA(MATCH($AJ91,'Overlap Study'!AN$186:AN$233,0)),0,1)</f>
        <v>0</v>
      </c>
      <c r="AW91" s="106">
        <f>IF(ISNA(MATCH($AJ91,'Overlap Study'!AH$186:AH$233,0)),0,1)</f>
        <v>0</v>
      </c>
      <c r="AX91" s="97">
        <f>IF(ISNA(MATCH(AJ91,'Overlap Study'!$AB$186:$AB$233,0)),0,1)</f>
        <v>0</v>
      </c>
      <c r="AY91" s="97">
        <f>IF(ISNA(MATCH($AJ91,'Overlap Study'!$V$186:$V$233,0)),0,1)</f>
        <v>0</v>
      </c>
      <c r="AZ91" s="97">
        <f>IF(ISNA(MATCH($AJ91,'Overlap Study'!$P$186:$P$233,0)),0,1)</f>
        <v>0</v>
      </c>
      <c r="BA91" s="97"/>
      <c r="BB91" s="106"/>
      <c r="BD91" s="98"/>
      <c r="BG91" s="131">
        <v>191</v>
      </c>
      <c r="BH91" s="459">
        <f>SUM(BI91:BT91)</f>
        <v>1</v>
      </c>
      <c r="BI91" s="110">
        <f>IF(ISNA(MATCH($BG91,'Overlap Study'!$FH$323:$FH$400,0)),0,1)</f>
        <v>0</v>
      </c>
      <c r="BJ91" s="97">
        <f>IF(ISNA(MATCH($BG91,'Overlap Study'!$EQ$323:$EQ$400,0)),0,1)</f>
        <v>0</v>
      </c>
      <c r="BK91" s="97">
        <f>IF(ISNA(MATCH($BG91,'Overlap Study'!$DZ$186:$DZ$240,0)),0,1)</f>
        <v>0</v>
      </c>
      <c r="BL91" s="97">
        <f>IF(ISNA(MATCH(BG91,'Overlap Study'!$DJ$240:$DJ$263,0)),0,1)</f>
        <v>0</v>
      </c>
      <c r="BM91" s="99">
        <f>IF(ISNA(MATCH(BG91,'Overlap Study'!$CU$240:$CU$263,0)),0,1)</f>
        <v>0</v>
      </c>
      <c r="BN91" s="99">
        <f>IF(ISNA(MATCH(BG91,'Overlap Study'!$CG$240:$CG$263,0)),0,1)</f>
        <v>0</v>
      </c>
      <c r="BO91" s="97">
        <f>IF(ISNA(MATCH(BG91,'Overlap Study'!$BU$240:$BU$263,0)),0,1)</f>
        <v>0</v>
      </c>
      <c r="BP91" s="97">
        <f>IF(ISNA(MATCH(BG91,'Overlap Study'!$BJ$240:$BJ$263,0)),0,1)</f>
        <v>0</v>
      </c>
      <c r="BQ91" s="97">
        <f>IF(ISNA(MATCH(BG91,'Overlap Study'!$AZ$240:$AZ$263,0)),0,1)</f>
        <v>0</v>
      </c>
      <c r="BR91" s="97">
        <f>IF(ISNA(MATCH(BG91,'Overlap Study'!$AT$240:$AT$263,0)),0,1)</f>
        <v>0</v>
      </c>
      <c r="BS91" s="97">
        <f>IF(ISNA(MATCH(BG91,'Overlap Study'!$AN$240:$AN$263,0)),0,1)</f>
        <v>0</v>
      </c>
      <c r="BT91" s="106">
        <f>IF(ISNA(MATCH(BG91,'Overlap Study'!$AH$240:$AH$263,0)),0,1)</f>
        <v>1</v>
      </c>
      <c r="BU91" s="110">
        <f>IF(ISNA(MATCH(BG91,'Overlap Study'!$AB$240:$AB$263,0)),0,1)</f>
        <v>0</v>
      </c>
      <c r="BV91" s="97">
        <f>IF(ISNA(MATCH(BG91,'Overlap Study'!$V$240:$V$263,0)),0,1)</f>
        <v>0</v>
      </c>
      <c r="BW91" s="97">
        <f>IF(ISNA(MATCH(BG91,'Overlap Study'!$P$240:$P$263,0)),0,1)</f>
        <v>0</v>
      </c>
      <c r="BX91" s="97"/>
      <c r="BY91" s="106"/>
      <c r="BZ91">
        <f>INDEX($N$2:$O$411,MATCH(BG91,$N$2:$N$411,0),2)</f>
        <v>4</v>
      </c>
      <c r="CD91" s="486">
        <v>2526</v>
      </c>
      <c r="CE91" s="459">
        <f>SUM(CF91:CQ91)</f>
        <v>1</v>
      </c>
      <c r="CF91" s="97">
        <f>IF(ISNA(MATCH(CD91,'Overlap Study'!$FI$323:$FI$400,0)),0,1)</f>
        <v>0</v>
      </c>
      <c r="CG91" s="97">
        <f>IF(ISNA(MATCH(CD91,'Overlap Study'!$ER$323:$ER$400,0)),0,1)</f>
        <v>1</v>
      </c>
      <c r="CH91" s="97">
        <f>IF(ISNA(MATCH(CD91,'Overlap Study'!$EA$186:$EA$240,0)),0,1)</f>
        <v>0</v>
      </c>
      <c r="CI91" s="97">
        <f>IF(ISNA(MATCH(CD91,'Overlap Study'!$DJ$270:$DJ$281,0)),0,1)</f>
        <v>0</v>
      </c>
      <c r="CJ91" s="99">
        <f>IF(ISNA(MATCH(CD91,'Overlap Study'!$CU$270:$CU$281,0)),0,1)</f>
        <v>0</v>
      </c>
      <c r="CK91" s="99">
        <f>IF(ISNA(MATCH(CD91,'Overlap Study'!$CG$270:$CG$281,0)),0,1)</f>
        <v>0</v>
      </c>
      <c r="CL91" s="97">
        <f>IF(ISNA(MATCH(CD91,'Overlap Study'!$BU$270:$BU$281,0)),0,1)</f>
        <v>0</v>
      </c>
      <c r="CM91" s="97">
        <f>IF(ISNA(MATCH(CD91,'Overlap Study'!$BJ$270:$BJ$281,0)),0,1)</f>
        <v>0</v>
      </c>
      <c r="CN91" s="97">
        <f>IF(ISNA(MATCH(CD91,'Overlap Study'!$AZ$270:$AZ$281,0)),0,1)</f>
        <v>0</v>
      </c>
      <c r="CO91" s="97">
        <f>IF(ISNA(MATCH(CD91,'Overlap Study'!$AT$270:$AT$281,0)),0,1)</f>
        <v>0</v>
      </c>
      <c r="CP91" s="97">
        <f>IF(ISNA(MATCH(CD91,'Overlap Study'!$AN$270:$AN$281,0)),0,1)</f>
        <v>0</v>
      </c>
      <c r="CQ91" s="106">
        <f>IF(ISNA(MATCH(CD91,'Overlap Study'!$AH$270:$AH$281,0)),0,1)</f>
        <v>0</v>
      </c>
      <c r="CR91" s="110">
        <f>IF(ISNA(MATCH($CD91,'Overlap Study'!$AB$270:$AB$281,0)),0,1)</f>
        <v>0</v>
      </c>
      <c r="CS91" s="97">
        <f>IF(ISNA(MATCH($CD91,'Overlap Study'!$V$270:$V$281,0)),0,1)</f>
        <v>0</v>
      </c>
      <c r="CT91" s="97">
        <f>IF(ISNA(MATCH($CD91,'Overlap Study'!$P$270:$P$281,0)),0,1)</f>
        <v>0</v>
      </c>
      <c r="CU91" s="97"/>
      <c r="CV91" s="106"/>
    </row>
    <row r="92" spans="1:100" ht="13" x14ac:dyDescent="0.3">
      <c r="L92" s="116">
        <f t="shared" si="8"/>
        <v>91</v>
      </c>
      <c r="M92">
        <f t="shared" si="7"/>
        <v>5</v>
      </c>
      <c r="N92" s="495">
        <v>3098</v>
      </c>
      <c r="O92" s="99">
        <f>SUM(P92:AA92)</f>
        <v>5</v>
      </c>
      <c r="P92" s="110">
        <f>IF(ISNA(MATCH(N92,'Overlap Study'!FF$62:FF$317,0)),0,1)</f>
        <v>1</v>
      </c>
      <c r="Q92" s="97">
        <f>IF(ISNA(MATCH(N92,'Overlap Study'!EO$62:EO$317,0)),0,1)</f>
        <v>1</v>
      </c>
      <c r="R92" s="97">
        <f>IF(ISNA(MATCH(N92,'Overlap Study'!DY$62:DY$174,0)),0,1)</f>
        <v>1</v>
      </c>
      <c r="S92" s="97">
        <f>IF(ISNA(MATCH(N92,'Overlap Study'!DJ$62:DJ$157,0)),0,1)</f>
        <v>0</v>
      </c>
      <c r="T92" s="99">
        <f>IF(ISNA(MATCH(N92,'Overlap Study'!CU$62:CU$157,0)),0,1)</f>
        <v>1</v>
      </c>
      <c r="U92" s="99">
        <f>IF(ISNA(MATCH(N92,'Overlap Study'!CG$62:CG$157,0)),0,1)</f>
        <v>1</v>
      </c>
      <c r="V92" s="97">
        <f>IF(ISNA(MATCH(N92,'Overlap Study'!BU$62:BU$157,0)),0,1)</f>
        <v>0</v>
      </c>
      <c r="W92" s="97">
        <f>IF(ISNA(MATCH(N92,'Overlap Study'!BJ$62:BJ$157,0)),0,1)</f>
        <v>0</v>
      </c>
      <c r="X92" s="97">
        <f>IF(ISNA(MATCH($N92,'Overlap Study'!AZ$62:AZ$157,0)),0,1)</f>
        <v>0</v>
      </c>
      <c r="Y92" s="97">
        <f>IF(ISNA(MATCH($N92,'Overlap Study'!AT$62:AT$157,0)),0,1)</f>
        <v>0</v>
      </c>
      <c r="Z92" s="97">
        <f>IF(ISNA(MATCH($N92,'Overlap Study'!AN$62:AN$157,0)),0,1)</f>
        <v>0</v>
      </c>
      <c r="AA92" s="97">
        <f>IF(ISNA(MATCH($N92,'Overlap Study'!AH$62:AH$157,0)),0,1)</f>
        <v>0</v>
      </c>
      <c r="AB92" s="110">
        <f>IF(ISNA(MATCH($N92,'Overlap Study'!AB$62:AB$157,0)),0,1)</f>
        <v>0</v>
      </c>
      <c r="AC92" s="97">
        <f>IF(ISNA(MATCH($N92,'Overlap Study'!V$62:V$157,0)),0,1)</f>
        <v>0</v>
      </c>
      <c r="AD92" s="97">
        <f>IF(ISNA(MATCH($N92,'Overlap Study'!P$62:P$157,0)),0,1)</f>
        <v>0</v>
      </c>
      <c r="AE92" s="97">
        <f>IF(ISNA(MATCH($N92,'Overlap Study'!H$53:H$132,0)),0,1)</f>
        <v>0</v>
      </c>
      <c r="AF92" s="106">
        <f>IF(ISNA(MATCH($N92,'Overlap Study'!B$53:B$100,0)),0,1)</f>
        <v>0</v>
      </c>
      <c r="AJ92" s="162">
        <v>201</v>
      </c>
      <c r="AK92" s="105">
        <f>SUM(AL92:AW92)</f>
        <v>2</v>
      </c>
      <c r="AL92" s="110">
        <f>IF(ISNA(MATCH($AJ92,'Overlap Study'!$FG$323:$FG$454,0)),0,1)</f>
        <v>0</v>
      </c>
      <c r="AM92" s="97">
        <f>IF(ISNA(MATCH($AJ92,'Overlap Study'!$EP$323:$EP$454,0)),0,1)</f>
        <v>0</v>
      </c>
      <c r="AN92" s="97">
        <f>IF(ISNA(MATCH($AJ92,'Overlap Study'!$DY$186:$DY$245,0)),0,1)</f>
        <v>0</v>
      </c>
      <c r="AO92" s="97">
        <f>IF(ISNA(MATCH($AJ92,'Overlap Study'!$DJ$186:$DJ$233,0)),0,1)</f>
        <v>0</v>
      </c>
      <c r="AP92" s="99">
        <f>IF(ISNA(MATCH($AJ92,'Overlap Study'!$CU$186:$CU$233,0)),0,1)</f>
        <v>0</v>
      </c>
      <c r="AQ92" s="99">
        <f>IF(ISNA(MATCH($AJ92,'Overlap Study'!$CG$186:$CG$233,0)),0,1)</f>
        <v>0</v>
      </c>
      <c r="AR92" s="97">
        <f>IF(ISNA(MATCH($AJ92,'Overlap Study'!$BU$186:$BU$233,0)),0,1)</f>
        <v>1</v>
      </c>
      <c r="AS92" s="97">
        <f>IF(ISNA(MATCH(AJ92,'Overlap Study'!BJ$186:BJ$233,0)),0,1)</f>
        <v>0</v>
      </c>
      <c r="AT92" s="97">
        <f>IF(ISNA(MATCH($AJ92,'Overlap Study'!AZ$186:AZ$233,0)),0,1)</f>
        <v>0</v>
      </c>
      <c r="AU92" s="97">
        <f>IF(ISNA(MATCH($AJ92,'Overlap Study'!AT$186:AT$233,0)),0,1)</f>
        <v>0</v>
      </c>
      <c r="AV92" s="97">
        <f>IF(ISNA(MATCH($AJ92,'Overlap Study'!AN$186:AN$233,0)),0,1)</f>
        <v>1</v>
      </c>
      <c r="AW92" s="106">
        <f>IF(ISNA(MATCH($AJ92,'Overlap Study'!AH$186:AH$233,0)),0,1)</f>
        <v>0</v>
      </c>
      <c r="AX92" s="97">
        <f>IF(ISNA(MATCH(AJ92,'Overlap Study'!$AB$186:$AB$233,0)),0,1)</f>
        <v>0</v>
      </c>
      <c r="AY92" s="97">
        <f>IF(ISNA(MATCH($AJ92,'Overlap Study'!$V$186:$V$233,0)),0,1)</f>
        <v>1</v>
      </c>
      <c r="AZ92" s="97">
        <f>IF(ISNA(MATCH($AJ92,'Overlap Study'!$P$186:$P$233,0)),0,1)</f>
        <v>1</v>
      </c>
      <c r="BA92" s="97"/>
      <c r="BB92" s="106"/>
      <c r="BD92" s="98"/>
      <c r="BG92" s="212">
        <v>193</v>
      </c>
      <c r="BH92" s="459">
        <f>SUM(BI92:BT92)</f>
        <v>1</v>
      </c>
      <c r="BI92" s="110">
        <f>IF(ISNA(MATCH($BG92,'Overlap Study'!$FH$323:$FH$400,0)),0,1)</f>
        <v>1</v>
      </c>
      <c r="BJ92" s="97">
        <f>IF(ISNA(MATCH($BG92,'Overlap Study'!$EQ$323:$EQ$400,0)),0,1)</f>
        <v>0</v>
      </c>
      <c r="BK92" s="97">
        <f>IF(ISNA(MATCH($BG92,'Overlap Study'!$DZ$186:$DZ$240,0)),0,1)</f>
        <v>0</v>
      </c>
      <c r="BL92" s="97">
        <f>IF(ISNA(MATCH(BG92,'Overlap Study'!$DJ$240:$DJ$263,0)),0,1)</f>
        <v>0</v>
      </c>
      <c r="BM92" s="99">
        <f>IF(ISNA(MATCH(BG92,'Overlap Study'!$CU$240:$CU$263,0)),0,1)</f>
        <v>0</v>
      </c>
      <c r="BN92" s="99">
        <f>IF(ISNA(MATCH(BG92,'Overlap Study'!$CG$240:$CG$263,0)),0,1)</f>
        <v>0</v>
      </c>
      <c r="BO92" s="97">
        <f>IF(ISNA(MATCH(BG92,'Overlap Study'!$BU$240:$BU$263,0)),0,1)</f>
        <v>0</v>
      </c>
      <c r="BP92" s="97">
        <f>IF(ISNA(MATCH(BG92,'Overlap Study'!$BJ$240:$BJ$263,0)),0,1)</f>
        <v>0</v>
      </c>
      <c r="BQ92" s="97">
        <f>IF(ISNA(MATCH(BG92,'Overlap Study'!$AZ$240:$AZ$263,0)),0,1)</f>
        <v>0</v>
      </c>
      <c r="BR92" s="97">
        <f>IF(ISNA(MATCH(BG92,'Overlap Study'!$AT$240:$AT$263,0)),0,1)</f>
        <v>0</v>
      </c>
      <c r="BS92" s="97">
        <f>IF(ISNA(MATCH(BG92,'Overlap Study'!$AN$240:$AN$263,0)),0,1)</f>
        <v>0</v>
      </c>
      <c r="BT92" s="106">
        <f>IF(ISNA(MATCH(BG92,'Overlap Study'!$AH$240:$AH$263,0)),0,1)</f>
        <v>0</v>
      </c>
      <c r="BU92" s="110">
        <f>IF(ISNA(MATCH(BG92,'Overlap Study'!$AB$240:$AB$263,0)),0,1)</f>
        <v>0</v>
      </c>
      <c r="BV92" s="97">
        <f>IF(ISNA(MATCH(BG92,'Overlap Study'!$V$240:$V$263,0)),0,1)</f>
        <v>0</v>
      </c>
      <c r="BW92" s="97">
        <f>IF(ISNA(MATCH(BG92,'Overlap Study'!$P$240:$P$263,0)),0,1)</f>
        <v>0</v>
      </c>
      <c r="BX92" s="97"/>
      <c r="BY92" s="106"/>
      <c r="BZ92">
        <f>INDEX($N$2:$O$411,MATCH(BG92,$N$2:$N$411,0),2)</f>
        <v>2</v>
      </c>
      <c r="CD92" s="486">
        <v>2590</v>
      </c>
      <c r="CE92" s="459">
        <f>SUM(CF92:CQ92)</f>
        <v>1</v>
      </c>
      <c r="CF92" s="97">
        <f>IF(ISNA(MATCH(CD92,'Overlap Study'!$FI$323:$FI$400,0)),0,1)</f>
        <v>0</v>
      </c>
      <c r="CG92" s="97">
        <f>IF(ISNA(MATCH(CD92,'Overlap Study'!$ER$323:$ER$400,0)),0,1)</f>
        <v>0</v>
      </c>
      <c r="CH92" s="97">
        <f>IF(ISNA(MATCH(CD92,'Overlap Study'!$EA$186:$EA$240,0)),0,1)</f>
        <v>1</v>
      </c>
      <c r="CI92" s="97">
        <f>IF(ISNA(MATCH(CD92,'Overlap Study'!$DJ$270:$DJ$281,0)),0,1)</f>
        <v>0</v>
      </c>
      <c r="CJ92" s="99">
        <f>IF(ISNA(MATCH(CD92,'Overlap Study'!$CU$270:$CU$281,0)),0,1)</f>
        <v>0</v>
      </c>
      <c r="CK92" s="99">
        <f>IF(ISNA(MATCH(CD92,'Overlap Study'!$CG$270:$CG$281,0)),0,1)</f>
        <v>0</v>
      </c>
      <c r="CL92" s="97">
        <f>IF(ISNA(MATCH(CD92,'Overlap Study'!$BU$270:$BU$281,0)),0,1)</f>
        <v>0</v>
      </c>
      <c r="CM92" s="97">
        <f>IF(ISNA(MATCH(CD92,'Overlap Study'!$BJ$270:$BJ$281,0)),0,1)</f>
        <v>0</v>
      </c>
      <c r="CN92" s="97">
        <f>IF(ISNA(MATCH(CD92,'Overlap Study'!$AZ$270:$AZ$281,0)),0,1)</f>
        <v>0</v>
      </c>
      <c r="CO92" s="97">
        <f>IF(ISNA(MATCH(CD92,'Overlap Study'!$AT$270:$AT$281,0)),0,1)</f>
        <v>0</v>
      </c>
      <c r="CP92" s="97">
        <f>IF(ISNA(MATCH(CD92,'Overlap Study'!$AN$270:$AN$281,0)),0,1)</f>
        <v>0</v>
      </c>
      <c r="CQ92" s="106">
        <f>IF(ISNA(MATCH(CD92,'Overlap Study'!$AH$270:$AH$281,0)),0,1)</f>
        <v>0</v>
      </c>
      <c r="CR92" s="110">
        <f>IF(ISNA(MATCH($CD92,'Overlap Study'!$AB$270:$AB$281,0)),0,1)</f>
        <v>0</v>
      </c>
      <c r="CS92" s="97">
        <f>IF(ISNA(MATCH($CD92,'Overlap Study'!$V$270:$V$281,0)),0,1)</f>
        <v>0</v>
      </c>
      <c r="CT92" s="97">
        <f>IF(ISNA(MATCH($CD92,'Overlap Study'!$P$270:$P$281,0)),0,1)</f>
        <v>0</v>
      </c>
      <c r="CU92" s="97"/>
      <c r="CV92" s="106"/>
    </row>
    <row r="93" spans="1:100" ht="13" x14ac:dyDescent="0.3">
      <c r="L93" s="116">
        <f t="shared" si="8"/>
        <v>92</v>
      </c>
      <c r="M93">
        <f t="shared" si="7"/>
        <v>5</v>
      </c>
      <c r="N93" s="207">
        <v>3539</v>
      </c>
      <c r="O93" s="99">
        <f>SUM(P93:AA93)</f>
        <v>5</v>
      </c>
      <c r="P93" s="110">
        <f>IF(ISNA(MATCH(N93,'Overlap Study'!FF$62:FF$317,0)),0,1)</f>
        <v>1</v>
      </c>
      <c r="Q93" s="97">
        <f>IF(ISNA(MATCH(N93,'Overlap Study'!EO$62:EO$317,0)),0,1)</f>
        <v>1</v>
      </c>
      <c r="R93" s="97">
        <f>IF(ISNA(MATCH(N93,'Overlap Study'!DY$62:DY$174,0)),0,1)</f>
        <v>1</v>
      </c>
      <c r="S93" s="97">
        <f>IF(ISNA(MATCH(N93,'Overlap Study'!DJ$62:DJ$157,0)),0,1)</f>
        <v>1</v>
      </c>
      <c r="T93" s="99">
        <f>IF(ISNA(MATCH(N93,'Overlap Study'!CU$62:CU$157,0)),0,1)</f>
        <v>0</v>
      </c>
      <c r="U93" s="99">
        <f>IF(ISNA(MATCH(N93,'Overlap Study'!CG$62:CG$157,0)),0,1)</f>
        <v>1</v>
      </c>
      <c r="V93" s="97">
        <f>IF(ISNA(MATCH(N93,'Overlap Study'!BU$62:BU$157,0)),0,1)</f>
        <v>0</v>
      </c>
      <c r="W93" s="97">
        <f>IF(ISNA(MATCH(N93,'Overlap Study'!BJ$62:BJ$157,0)),0,1)</f>
        <v>0</v>
      </c>
      <c r="X93" s="97">
        <f>IF(ISNA(MATCH($N93,'Overlap Study'!AZ$62:AZ$157,0)),0,1)</f>
        <v>0</v>
      </c>
      <c r="Y93" s="97">
        <f>IF(ISNA(MATCH($N93,'Overlap Study'!AT$62:AT$157,0)),0,1)</f>
        <v>0</v>
      </c>
      <c r="Z93" s="97">
        <f>IF(ISNA(MATCH($N93,'Overlap Study'!AN$62:AN$157,0)),0,1)</f>
        <v>0</v>
      </c>
      <c r="AA93" s="97">
        <f>IF(ISNA(MATCH($N93,'Overlap Study'!AH$62:AH$157,0)),0,1)</f>
        <v>0</v>
      </c>
      <c r="AB93" s="110">
        <f>IF(ISNA(MATCH($N93,'Overlap Study'!AB$62:AB$157,0)),0,1)</f>
        <v>0</v>
      </c>
      <c r="AC93" s="97">
        <f>IF(ISNA(MATCH($N93,'Overlap Study'!V$62:V$157,0)),0,1)</f>
        <v>0</v>
      </c>
      <c r="AD93" s="97">
        <f>IF(ISNA(MATCH($N93,'Overlap Study'!P$62:P$157,0)),0,1)</f>
        <v>0</v>
      </c>
      <c r="AE93" s="97">
        <f>IF(ISNA(MATCH($N93,'Overlap Study'!H$53:H$132,0)),0,1)</f>
        <v>0</v>
      </c>
      <c r="AF93" s="106">
        <f>IF(ISNA(MATCH($N93,'Overlap Study'!B$53:B$100,0)),0,1)</f>
        <v>0</v>
      </c>
      <c r="AJ93" s="162">
        <v>207</v>
      </c>
      <c r="AK93" s="105">
        <f>SUM(AL93:AW93)</f>
        <v>2</v>
      </c>
      <c r="AL93" s="110">
        <f>IF(ISNA(MATCH($AJ93,'Overlap Study'!$FG$323:$FG$454,0)),0,1)</f>
        <v>0</v>
      </c>
      <c r="AM93" s="97">
        <f>IF(ISNA(MATCH($AJ93,'Overlap Study'!$EP$323:$EP$454,0)),0,1)</f>
        <v>0</v>
      </c>
      <c r="AN93" s="97">
        <f>IF(ISNA(MATCH($AJ93,'Overlap Study'!$DY$186:$DY$245,0)),0,1)</f>
        <v>0</v>
      </c>
      <c r="AO93" s="97">
        <f>IF(ISNA(MATCH($AJ93,'Overlap Study'!$DJ$186:$DJ$233,0)),0,1)</f>
        <v>0</v>
      </c>
      <c r="AP93" s="99">
        <f>IF(ISNA(MATCH($AJ93,'Overlap Study'!$CU$186:$CU$233,0)),0,1)</f>
        <v>1</v>
      </c>
      <c r="AQ93" s="99">
        <f>IF(ISNA(MATCH($AJ93,'Overlap Study'!$CG$186:$CG$233,0)),0,1)</f>
        <v>0</v>
      </c>
      <c r="AR93" s="97">
        <f>IF(ISNA(MATCH($AJ93,'Overlap Study'!$BU$186:$BU$233,0)),0,1)</f>
        <v>0</v>
      </c>
      <c r="AS93" s="97">
        <f>IF(ISNA(MATCH(AJ93,'Overlap Study'!BJ$186:BJ$233,0)),0,1)</f>
        <v>0</v>
      </c>
      <c r="AT93" s="97">
        <f>IF(ISNA(MATCH($AJ93,'Overlap Study'!AZ$186:AZ$233,0)),0,1)</f>
        <v>1</v>
      </c>
      <c r="AU93" s="97">
        <f>IF(ISNA(MATCH($AJ93,'Overlap Study'!AT$186:AT$233,0)),0,1)</f>
        <v>0</v>
      </c>
      <c r="AV93" s="97">
        <f>IF(ISNA(MATCH($AJ93,'Overlap Study'!AN$186:AN$233,0)),0,1)</f>
        <v>0</v>
      </c>
      <c r="AW93" s="106">
        <f>IF(ISNA(MATCH($AJ93,'Overlap Study'!AH$186:AH$233,0)),0,1)</f>
        <v>0</v>
      </c>
      <c r="AX93" s="97">
        <f>IF(ISNA(MATCH(AJ93,'Overlap Study'!$AB$186:$AB$233,0)),0,1)</f>
        <v>0</v>
      </c>
      <c r="AY93" s="97">
        <f>IF(ISNA(MATCH($AJ93,'Overlap Study'!$V$186:$V$233,0)),0,1)</f>
        <v>0</v>
      </c>
      <c r="AZ93" s="97">
        <f>IF(ISNA(MATCH($AJ93,'Overlap Study'!$P$186:$P$233,0)),0,1)</f>
        <v>0</v>
      </c>
      <c r="BA93" s="97"/>
      <c r="BB93" s="106"/>
      <c r="BD93" s="98"/>
      <c r="BG93" s="131">
        <v>207</v>
      </c>
      <c r="BH93" s="459">
        <f>SUM(BI93:BT93)</f>
        <v>1</v>
      </c>
      <c r="BI93" s="110">
        <f>IF(ISNA(MATCH($BG93,'Overlap Study'!$FH$323:$FH$400,0)),0,1)</f>
        <v>0</v>
      </c>
      <c r="BJ93" s="97">
        <f>IF(ISNA(MATCH($BG93,'Overlap Study'!$EQ$323:$EQ$400,0)),0,1)</f>
        <v>0</v>
      </c>
      <c r="BK93" s="97">
        <f>IF(ISNA(MATCH($BG93,'Overlap Study'!$DZ$186:$DZ$240,0)),0,1)</f>
        <v>0</v>
      </c>
      <c r="BL93" s="97">
        <f>IF(ISNA(MATCH(BG93,'Overlap Study'!$DJ$240:$DJ$263,0)),0,1)</f>
        <v>0</v>
      </c>
      <c r="BM93" s="99">
        <f>IF(ISNA(MATCH(BG93,'Overlap Study'!$CU$240:$CU$263,0)),0,1)</f>
        <v>1</v>
      </c>
      <c r="BN93" s="99">
        <f>IF(ISNA(MATCH(BG93,'Overlap Study'!$CG$240:$CG$263,0)),0,1)</f>
        <v>0</v>
      </c>
      <c r="BO93" s="97">
        <f>IF(ISNA(MATCH(BG93,'Overlap Study'!$BU$240:$BU$263,0)),0,1)</f>
        <v>0</v>
      </c>
      <c r="BP93" s="97">
        <f>IF(ISNA(MATCH(BG93,'Overlap Study'!$BJ$240:$BJ$263,0)),0,1)</f>
        <v>0</v>
      </c>
      <c r="BQ93" s="97">
        <f>IF(ISNA(MATCH(BG93,'Overlap Study'!$AZ$240:$AZ$263,0)),0,1)</f>
        <v>0</v>
      </c>
      <c r="BR93" s="97">
        <f>IF(ISNA(MATCH(BG93,'Overlap Study'!$AT$240:$AT$263,0)),0,1)</f>
        <v>0</v>
      </c>
      <c r="BS93" s="97">
        <f>IF(ISNA(MATCH(BG93,'Overlap Study'!$AN$240:$AN$263,0)),0,1)</f>
        <v>0</v>
      </c>
      <c r="BT93" s="106">
        <f>IF(ISNA(MATCH(BG93,'Overlap Study'!$AH$240:$AH$263,0)),0,1)</f>
        <v>0</v>
      </c>
      <c r="BU93" s="110">
        <f>IF(ISNA(MATCH(BG93,'Overlap Study'!$AB$240:$AB$263,0)),0,1)</f>
        <v>0</v>
      </c>
      <c r="BV93" s="97">
        <f>IF(ISNA(MATCH(BG93,'Overlap Study'!$V$240:$V$263,0)),0,1)</f>
        <v>0</v>
      </c>
      <c r="BW93" s="97">
        <f>IF(ISNA(MATCH(BG93,'Overlap Study'!$P$240:$P$263,0)),0,1)</f>
        <v>0</v>
      </c>
      <c r="BX93" s="97"/>
      <c r="BY93" s="106"/>
      <c r="BZ93">
        <f>INDEX($N$2:$O$411,MATCH(BG93,$N$2:$N$411,0),2)</f>
        <v>4</v>
      </c>
      <c r="CD93" s="485">
        <v>2753</v>
      </c>
      <c r="CE93" s="459">
        <f>SUM(CF93:CQ93)</f>
        <v>1</v>
      </c>
      <c r="CF93" s="97">
        <f>IF(ISNA(MATCH(CD93,'Overlap Study'!$FI$323:$FI$400,0)),0,1)</f>
        <v>0</v>
      </c>
      <c r="CG93" s="97">
        <f>IF(ISNA(MATCH(CD93,'Overlap Study'!$ER$323:$ER$400,0)),0,1)</f>
        <v>0</v>
      </c>
      <c r="CH93" s="97">
        <f>IF(ISNA(MATCH(CD93,'Overlap Study'!$EA$186:$EA$240,0)),0,1)</f>
        <v>0</v>
      </c>
      <c r="CI93" s="97">
        <f>IF(ISNA(MATCH(CD93,'Overlap Study'!$DJ$270:$DJ$281,0)),0,1)</f>
        <v>0</v>
      </c>
      <c r="CJ93" s="99">
        <f>IF(ISNA(MATCH(CD93,'Overlap Study'!$CU$270:$CU$281,0)),0,1)</f>
        <v>0</v>
      </c>
      <c r="CK93" s="99">
        <f>IF(ISNA(MATCH(CD93,'Overlap Study'!$CG$270:$CG$281,0)),0,1)</f>
        <v>0</v>
      </c>
      <c r="CL93" s="97">
        <f>IF(ISNA(MATCH(CD93,'Overlap Study'!$BU$270:$BU$281,0)),0,1)</f>
        <v>0</v>
      </c>
      <c r="CM93" s="97">
        <f>IF(ISNA(MATCH(CD93,'Overlap Study'!$BJ$270:$BJ$281,0)),0,1)</f>
        <v>1</v>
      </c>
      <c r="CN93" s="97">
        <f>IF(ISNA(MATCH(CD93,'Overlap Study'!$AZ$270:$AZ$281,0)),0,1)</f>
        <v>0</v>
      </c>
      <c r="CO93" s="97">
        <f>IF(ISNA(MATCH(CD93,'Overlap Study'!$AT$270:$AT$281,0)),0,1)</f>
        <v>0</v>
      </c>
      <c r="CP93" s="97">
        <f>IF(ISNA(MATCH(CD93,'Overlap Study'!$AN$270:$AN$281,0)),0,1)</f>
        <v>0</v>
      </c>
      <c r="CQ93" s="106">
        <f>IF(ISNA(MATCH(CD93,'Overlap Study'!$AH$270:$AH$281,0)),0,1)</f>
        <v>0</v>
      </c>
      <c r="CR93" s="110">
        <f>IF(ISNA(MATCH($CD93,'Overlap Study'!$AB$270:$AB$281,0)),0,1)</f>
        <v>0</v>
      </c>
      <c r="CS93" s="97">
        <f>IF(ISNA(MATCH($CD93,'Overlap Study'!$V$270:$V$281,0)),0,1)</f>
        <v>0</v>
      </c>
      <c r="CT93" s="97">
        <f>IF(ISNA(MATCH($CD93,'Overlap Study'!$P$270:$P$281,0)),0,1)</f>
        <v>0</v>
      </c>
      <c r="CU93" s="97"/>
      <c r="CV93" s="106"/>
    </row>
    <row r="94" spans="1:100" ht="13" x14ac:dyDescent="0.3">
      <c r="L94" s="116">
        <f t="shared" si="8"/>
        <v>93</v>
      </c>
      <c r="M94">
        <f t="shared" si="7"/>
        <v>8</v>
      </c>
      <c r="N94" s="207">
        <v>48</v>
      </c>
      <c r="O94" s="99">
        <f>SUM(P94:AA94)</f>
        <v>4</v>
      </c>
      <c r="P94" s="110">
        <f>IF(ISNA(MATCH(N94,'Overlap Study'!FF$62:FF$317,0)),0,1)</f>
        <v>0</v>
      </c>
      <c r="Q94" s="97">
        <f>IF(ISNA(MATCH(N94,'Overlap Study'!EO$62:EO$317,0)),0,1)</f>
        <v>1</v>
      </c>
      <c r="R94" s="97">
        <f>IF(ISNA(MATCH(N94,'Overlap Study'!DY$62:DY$174,0)),0,1)</f>
        <v>0</v>
      </c>
      <c r="S94" s="97">
        <f>IF(ISNA(MATCH(N94,'Overlap Study'!DJ$62:DJ$157,0)),0,1)</f>
        <v>0</v>
      </c>
      <c r="T94" s="99">
        <f>IF(ISNA(MATCH(N94,'Overlap Study'!CU$62:CU$157,0)),0,1)</f>
        <v>1</v>
      </c>
      <c r="U94" s="99">
        <f>IF(ISNA(MATCH(N94,'Overlap Study'!CG$62:CG$157,0)),0,1)</f>
        <v>0</v>
      </c>
      <c r="V94" s="97">
        <f>IF(ISNA(MATCH(N94,'Overlap Study'!BU$62:BU$157,0)),0,1)</f>
        <v>0</v>
      </c>
      <c r="W94" s="97">
        <f>IF(ISNA(MATCH(N94,'Overlap Study'!BJ$62:BJ$157,0)),0,1)</f>
        <v>0</v>
      </c>
      <c r="X94" s="97">
        <f>IF(ISNA(MATCH($N94,'Overlap Study'!AZ$62:AZ$157,0)),0,1)</f>
        <v>0</v>
      </c>
      <c r="Y94" s="97">
        <f>IF(ISNA(MATCH($N94,'Overlap Study'!AT$62:AT$157,0)),0,1)</f>
        <v>1</v>
      </c>
      <c r="Z94" s="97">
        <f>IF(ISNA(MATCH($N94,'Overlap Study'!AN$62:AN$157,0)),0,1)</f>
        <v>1</v>
      </c>
      <c r="AA94" s="97">
        <f>IF(ISNA(MATCH($N94,'Overlap Study'!AH$62:AH$157,0)),0,1)</f>
        <v>0</v>
      </c>
      <c r="AB94" s="110">
        <f>IF(ISNA(MATCH($N94,'Overlap Study'!AB$62:AB$157,0)),0,1)</f>
        <v>1</v>
      </c>
      <c r="AC94" s="97">
        <f>IF(ISNA(MATCH($N94,'Overlap Study'!V$62:V$157,0)),0,1)</f>
        <v>1</v>
      </c>
      <c r="AD94" s="97">
        <f>IF(ISNA(MATCH($N94,'Overlap Study'!P$62:P$157,0)),0,1)</f>
        <v>1</v>
      </c>
      <c r="AE94" s="97">
        <f>IF(ISNA(MATCH($N94,'Overlap Study'!H$53:H$132,0)),0,1)</f>
        <v>0</v>
      </c>
      <c r="AF94" s="106">
        <f>IF(ISNA(MATCH($N94,'Overlap Study'!B$53:B$100,0)),0,1)</f>
        <v>1</v>
      </c>
      <c r="AJ94" s="162">
        <v>222</v>
      </c>
      <c r="AK94" s="105">
        <f>SUM(AL94:AW94)</f>
        <v>2</v>
      </c>
      <c r="AL94" s="110">
        <f>IF(ISNA(MATCH($AJ94,'Overlap Study'!$FG$323:$FG$454,0)),0,1)</f>
        <v>0</v>
      </c>
      <c r="AM94" s="97">
        <f>IF(ISNA(MATCH($AJ94,'Overlap Study'!$EP$323:$EP$454,0)),0,1)</f>
        <v>0</v>
      </c>
      <c r="AN94" s="97">
        <f>IF(ISNA(MATCH($AJ94,'Overlap Study'!$DY$186:$DY$245,0)),0,1)</f>
        <v>0</v>
      </c>
      <c r="AO94" s="97">
        <f>IF(ISNA(MATCH($AJ94,'Overlap Study'!$DJ$186:$DJ$233,0)),0,1)</f>
        <v>0</v>
      </c>
      <c r="AP94" s="99">
        <f>IF(ISNA(MATCH($AJ94,'Overlap Study'!$CU$186:$CU$233,0)),0,1)</f>
        <v>0</v>
      </c>
      <c r="AQ94" s="99">
        <f>IF(ISNA(MATCH($AJ94,'Overlap Study'!$CG$186:$CG$233,0)),0,1)</f>
        <v>0</v>
      </c>
      <c r="AR94" s="97">
        <f>IF(ISNA(MATCH($AJ94,'Overlap Study'!$BU$186:$BU$233,0)),0,1)</f>
        <v>0</v>
      </c>
      <c r="AS94" s="97">
        <f>IF(ISNA(MATCH(AJ94,'Overlap Study'!BJ$186:BJ$233,0)),0,1)</f>
        <v>1</v>
      </c>
      <c r="AT94" s="97">
        <f>IF(ISNA(MATCH($AJ94,'Overlap Study'!AZ$186:AZ$233,0)),0,1)</f>
        <v>0</v>
      </c>
      <c r="AU94" s="97">
        <f>IF(ISNA(MATCH($AJ94,'Overlap Study'!AT$186:AT$233,0)),0,1)</f>
        <v>0</v>
      </c>
      <c r="AV94" s="97">
        <f>IF(ISNA(MATCH($AJ94,'Overlap Study'!AN$186:AN$233,0)),0,1)</f>
        <v>1</v>
      </c>
      <c r="AW94" s="106">
        <f>IF(ISNA(MATCH($AJ94,'Overlap Study'!AH$186:AH$233,0)),0,1)</f>
        <v>0</v>
      </c>
      <c r="AX94" s="97">
        <f>IF(ISNA(MATCH(AJ94,'Overlap Study'!$AB$186:$AB$233,0)),0,1)</f>
        <v>1</v>
      </c>
      <c r="AY94" s="97">
        <f>IF(ISNA(MATCH($AJ94,'Overlap Study'!$V$186:$V$233,0)),0,1)</f>
        <v>1</v>
      </c>
      <c r="AZ94" s="97">
        <f>IF(ISNA(MATCH($AJ94,'Overlap Study'!$P$186:$P$233,0)),0,1)</f>
        <v>0</v>
      </c>
      <c r="BA94" s="97"/>
      <c r="BB94" s="106"/>
      <c r="BD94" s="98"/>
      <c r="BG94" s="131">
        <v>222</v>
      </c>
      <c r="BH94" s="459">
        <f>SUM(BI94:BT94)</f>
        <v>1</v>
      </c>
      <c r="BI94" s="110">
        <f>IF(ISNA(MATCH($BG94,'Overlap Study'!$FH$323:$FH$400,0)),0,1)</f>
        <v>0</v>
      </c>
      <c r="BJ94" s="97">
        <f>IF(ISNA(MATCH($BG94,'Overlap Study'!$EQ$323:$EQ$400,0)),0,1)</f>
        <v>0</v>
      </c>
      <c r="BK94" s="97">
        <f>IF(ISNA(MATCH($BG94,'Overlap Study'!$DZ$186:$DZ$240,0)),0,1)</f>
        <v>0</v>
      </c>
      <c r="BL94" s="97">
        <f>IF(ISNA(MATCH(BG94,'Overlap Study'!$DJ$240:$DJ$263,0)),0,1)</f>
        <v>0</v>
      </c>
      <c r="BM94" s="99">
        <f>IF(ISNA(MATCH(BG94,'Overlap Study'!$CU$240:$CU$263,0)),0,1)</f>
        <v>0</v>
      </c>
      <c r="BN94" s="99">
        <f>IF(ISNA(MATCH(BG94,'Overlap Study'!$CG$240:$CG$263,0)),0,1)</f>
        <v>0</v>
      </c>
      <c r="BO94" s="97">
        <f>IF(ISNA(MATCH(BG94,'Overlap Study'!$BU$240:$BU$263,0)),0,1)</f>
        <v>0</v>
      </c>
      <c r="BP94" s="97">
        <f>IF(ISNA(MATCH(BG94,'Overlap Study'!$BJ$240:$BJ$263,0)),0,1)</f>
        <v>1</v>
      </c>
      <c r="BQ94" s="97">
        <f>IF(ISNA(MATCH(BG94,'Overlap Study'!$AZ$240:$AZ$263,0)),0,1)</f>
        <v>0</v>
      </c>
      <c r="BR94" s="97">
        <f>IF(ISNA(MATCH(BG94,'Overlap Study'!$AT$240:$AT$263,0)),0,1)</f>
        <v>0</v>
      </c>
      <c r="BS94" s="97">
        <f>IF(ISNA(MATCH(BG94,'Overlap Study'!$AN$240:$AN$263,0)),0,1)</f>
        <v>0</v>
      </c>
      <c r="BT94" s="106">
        <f>IF(ISNA(MATCH(BG94,'Overlap Study'!$AH$240:$AH$263,0)),0,1)</f>
        <v>0</v>
      </c>
      <c r="BU94" s="110">
        <f>IF(ISNA(MATCH(BG94,'Overlap Study'!$AB$240:$AB$263,0)),0,1)</f>
        <v>0</v>
      </c>
      <c r="BV94" s="97">
        <f>IF(ISNA(MATCH(BG94,'Overlap Study'!$V$240:$V$263,0)),0,1)</f>
        <v>0</v>
      </c>
      <c r="BW94" s="97">
        <f>IF(ISNA(MATCH(BG94,'Overlap Study'!$P$240:$P$263,0)),0,1)</f>
        <v>0</v>
      </c>
      <c r="BX94" s="97"/>
      <c r="BY94" s="106"/>
      <c r="BZ94">
        <f>INDEX($N$2:$O$411,MATCH(BG94,$N$2:$N$411,0),2)</f>
        <v>2</v>
      </c>
      <c r="CD94" s="486">
        <v>2826</v>
      </c>
      <c r="CE94" s="459">
        <f>SUM(CF94:CQ94)</f>
        <v>1</v>
      </c>
      <c r="CF94" s="97">
        <f>IF(ISNA(MATCH(CD94,'Overlap Study'!$FI$323:$FI$400,0)),0,1)</f>
        <v>0</v>
      </c>
      <c r="CG94" s="97">
        <f>IF(ISNA(MATCH(CD94,'Overlap Study'!$ER$323:$ER$400,0)),0,1)</f>
        <v>1</v>
      </c>
      <c r="CH94" s="97">
        <f>IF(ISNA(MATCH(CD94,'Overlap Study'!$EA$186:$EA$240,0)),0,1)</f>
        <v>0</v>
      </c>
      <c r="CI94" s="97">
        <f>IF(ISNA(MATCH(CD94,'Overlap Study'!$DJ$270:$DJ$281,0)),0,1)</f>
        <v>0</v>
      </c>
      <c r="CJ94" s="99">
        <f>IF(ISNA(MATCH(CD94,'Overlap Study'!$CU$270:$CU$281,0)),0,1)</f>
        <v>0</v>
      </c>
      <c r="CK94" s="99">
        <f>IF(ISNA(MATCH(CD94,'Overlap Study'!$CG$270:$CG$281,0)),0,1)</f>
        <v>0</v>
      </c>
      <c r="CL94" s="97">
        <f>IF(ISNA(MATCH(CD94,'Overlap Study'!$BU$270:$BU$281,0)),0,1)</f>
        <v>0</v>
      </c>
      <c r="CM94" s="97">
        <f>IF(ISNA(MATCH(CD94,'Overlap Study'!$BJ$270:$BJ$281,0)),0,1)</f>
        <v>0</v>
      </c>
      <c r="CN94" s="97">
        <f>IF(ISNA(MATCH(CD94,'Overlap Study'!$AZ$270:$AZ$281,0)),0,1)</f>
        <v>0</v>
      </c>
      <c r="CO94" s="97">
        <f>IF(ISNA(MATCH(CD94,'Overlap Study'!$AT$270:$AT$281,0)),0,1)</f>
        <v>0</v>
      </c>
      <c r="CP94" s="97">
        <f>IF(ISNA(MATCH(CD94,'Overlap Study'!$AN$270:$AN$281,0)),0,1)</f>
        <v>0</v>
      </c>
      <c r="CQ94" s="106">
        <f>IF(ISNA(MATCH(CD94,'Overlap Study'!$AH$270:$AH$281,0)),0,1)</f>
        <v>0</v>
      </c>
      <c r="CR94" s="110">
        <f>IF(ISNA(MATCH($CD94,'Overlap Study'!$AB$270:$AB$281,0)),0,1)</f>
        <v>0</v>
      </c>
      <c r="CS94" s="97">
        <f>IF(ISNA(MATCH($CD94,'Overlap Study'!$V$270:$V$281,0)),0,1)</f>
        <v>0</v>
      </c>
      <c r="CT94" s="97">
        <f>IF(ISNA(MATCH($CD94,'Overlap Study'!$P$270:$P$281,0)),0,1)</f>
        <v>0</v>
      </c>
      <c r="CU94" s="97"/>
      <c r="CV94" s="106"/>
    </row>
    <row r="95" spans="1:100" ht="13" x14ac:dyDescent="0.3">
      <c r="L95" s="116">
        <f t="shared" si="8"/>
        <v>94</v>
      </c>
      <c r="M95">
        <f t="shared" si="7"/>
        <v>9</v>
      </c>
      <c r="N95" s="207">
        <v>60</v>
      </c>
      <c r="O95" s="99">
        <f>SUM(P95:AA95)</f>
        <v>4</v>
      </c>
      <c r="P95" s="110">
        <f>IF(ISNA(MATCH(N95,'Overlap Study'!FF$62:FF$317,0)),0,1)</f>
        <v>0</v>
      </c>
      <c r="Q95" s="97">
        <f>IF(ISNA(MATCH(N95,'Overlap Study'!EO$62:EO$317,0)),0,1)</f>
        <v>1</v>
      </c>
      <c r="R95" s="97">
        <f>IF(ISNA(MATCH(N95,'Overlap Study'!DY$62:DY$174,0)),0,1)</f>
        <v>0</v>
      </c>
      <c r="S95" s="97">
        <f>IF(ISNA(MATCH(N95,'Overlap Study'!DJ$62:DJ$157,0)),0,1)</f>
        <v>0</v>
      </c>
      <c r="T95" s="99">
        <f>IF(ISNA(MATCH(N95,'Overlap Study'!CU$62:CU$157,0)),0,1)</f>
        <v>0</v>
      </c>
      <c r="U95" s="99">
        <f>IF(ISNA(MATCH(N95,'Overlap Study'!CG$62:CG$157,0)),0,1)</f>
        <v>0</v>
      </c>
      <c r="V95" s="97">
        <f>IF(ISNA(MATCH(N95,'Overlap Study'!BU$62:BU$157,0)),0,1)</f>
        <v>0</v>
      </c>
      <c r="W95" s="97">
        <f>IF(ISNA(MATCH(N95,'Overlap Study'!BJ$62:BJ$157,0)),0,1)</f>
        <v>0</v>
      </c>
      <c r="X95" s="97">
        <f>IF(ISNA(MATCH($N95,'Overlap Study'!AZ$62:AZ$157,0)),0,1)</f>
        <v>1</v>
      </c>
      <c r="Y95" s="97">
        <f>IF(ISNA(MATCH($N95,'Overlap Study'!AT$62:AT$157,0)),0,1)</f>
        <v>1</v>
      </c>
      <c r="Z95" s="97">
        <f>IF(ISNA(MATCH($N95,'Overlap Study'!AN$62:AN$157,0)),0,1)</f>
        <v>1</v>
      </c>
      <c r="AA95" s="97">
        <f>IF(ISNA(MATCH($N95,'Overlap Study'!AH$62:AH$157,0)),0,1)</f>
        <v>0</v>
      </c>
      <c r="AB95" s="110">
        <f>IF(ISNA(MATCH($N95,'Overlap Study'!AB$62:AB$157,0)),0,1)</f>
        <v>1</v>
      </c>
      <c r="AC95" s="97">
        <f>IF(ISNA(MATCH($N95,'Overlap Study'!V$62:V$157,0)),0,1)</f>
        <v>1</v>
      </c>
      <c r="AD95" s="97">
        <f>IF(ISNA(MATCH($N95,'Overlap Study'!P$62:P$157,0)),0,1)</f>
        <v>1</v>
      </c>
      <c r="AE95" s="97">
        <f>IF(ISNA(MATCH($N95,'Overlap Study'!H$53:H$132,0)),0,1)</f>
        <v>1</v>
      </c>
      <c r="AF95" s="106">
        <f>IF(ISNA(MATCH($N95,'Overlap Study'!B$53:B$100,0)),0,1)</f>
        <v>1</v>
      </c>
      <c r="AJ95" s="162">
        <v>229</v>
      </c>
      <c r="AK95" s="105">
        <f>SUM(AL95:AW95)</f>
        <v>2</v>
      </c>
      <c r="AL95" s="110">
        <f>IF(ISNA(MATCH($AJ95,'Overlap Study'!$FG$323:$FG$454,0)),0,1)</f>
        <v>0</v>
      </c>
      <c r="AM95" s="97">
        <f>IF(ISNA(MATCH($AJ95,'Overlap Study'!$EP$323:$EP$454,0)),0,1)</f>
        <v>0</v>
      </c>
      <c r="AN95" s="97">
        <f>IF(ISNA(MATCH($AJ95,'Overlap Study'!$DY$186:$DY$245,0)),0,1)</f>
        <v>0</v>
      </c>
      <c r="AO95" s="97">
        <f>IF(ISNA(MATCH($AJ95,'Overlap Study'!$DJ$186:$DJ$233,0)),0,1)</f>
        <v>0</v>
      </c>
      <c r="AP95" s="99">
        <f>IF(ISNA(MATCH($AJ95,'Overlap Study'!$CU$186:$CU$233,0)),0,1)</f>
        <v>0</v>
      </c>
      <c r="AQ95" s="99">
        <f>IF(ISNA(MATCH($AJ95,'Overlap Study'!$CG$186:$CG$233,0)),0,1)</f>
        <v>1</v>
      </c>
      <c r="AR95" s="97">
        <f>IF(ISNA(MATCH($AJ95,'Overlap Study'!$BU$186:$BU$233,0)),0,1)</f>
        <v>0</v>
      </c>
      <c r="AS95" s="97">
        <f>IF(ISNA(MATCH(AJ95,'Overlap Study'!BJ$186:BJ$233,0)),0,1)</f>
        <v>0</v>
      </c>
      <c r="AT95" s="97">
        <f>IF(ISNA(MATCH($AJ95,'Overlap Study'!AZ$186:AZ$233,0)),0,1)</f>
        <v>0</v>
      </c>
      <c r="AU95" s="97">
        <f>IF(ISNA(MATCH($AJ95,'Overlap Study'!AT$186:AT$233,0)),0,1)</f>
        <v>0</v>
      </c>
      <c r="AV95" s="97">
        <f>IF(ISNA(MATCH($AJ95,'Overlap Study'!AN$186:AN$233,0)),0,1)</f>
        <v>0</v>
      </c>
      <c r="AW95" s="106">
        <f>IF(ISNA(MATCH($AJ95,'Overlap Study'!AH$186:AH$233,0)),0,1)</f>
        <v>1</v>
      </c>
      <c r="AX95" s="97">
        <f>IF(ISNA(MATCH(AJ95,'Overlap Study'!$AB$186:$AB$233,0)),0,1)</f>
        <v>0</v>
      </c>
      <c r="AY95" s="97">
        <f>IF(ISNA(MATCH($AJ95,'Overlap Study'!$V$186:$V$233,0)),0,1)</f>
        <v>0</v>
      </c>
      <c r="AZ95" s="97">
        <f>IF(ISNA(MATCH($AJ95,'Overlap Study'!$P$186:$P$233,0)),0,1)</f>
        <v>0</v>
      </c>
      <c r="BA95" s="97"/>
      <c r="BB95" s="106"/>
      <c r="BD95" s="98"/>
      <c r="BG95" s="212">
        <v>225</v>
      </c>
      <c r="BH95" s="459">
        <f>SUM(BI95:BT95)</f>
        <v>1</v>
      </c>
      <c r="BI95" s="110">
        <f>IF(ISNA(MATCH($BG95,'Overlap Study'!$FH$323:$FH$400,0)),0,1)</f>
        <v>0</v>
      </c>
      <c r="BJ95" s="97">
        <f>IF(ISNA(MATCH($BG95,'Overlap Study'!$EQ$323:$EQ$400,0)),0,1)</f>
        <v>1</v>
      </c>
      <c r="BK95" s="97">
        <f>IF(ISNA(MATCH($BG95,'Overlap Study'!$DZ$186:$DZ$240,0)),0,1)</f>
        <v>0</v>
      </c>
      <c r="BL95" s="97">
        <f>IF(ISNA(MATCH(BG95,'Overlap Study'!$DJ$240:$DJ$263,0)),0,1)</f>
        <v>0</v>
      </c>
      <c r="BM95" s="99">
        <f>IF(ISNA(MATCH(BG95,'Overlap Study'!$CU$240:$CU$263,0)),0,1)</f>
        <v>0</v>
      </c>
      <c r="BN95" s="99">
        <f>IF(ISNA(MATCH(BG95,'Overlap Study'!$CG$240:$CG$263,0)),0,1)</f>
        <v>0</v>
      </c>
      <c r="BO95" s="97">
        <f>IF(ISNA(MATCH(BG95,'Overlap Study'!$BU$240:$BU$263,0)),0,1)</f>
        <v>0</v>
      </c>
      <c r="BP95" s="97">
        <f>IF(ISNA(MATCH(BG95,'Overlap Study'!$BJ$240:$BJ$263,0)),0,1)</f>
        <v>0</v>
      </c>
      <c r="BQ95" s="97">
        <f>IF(ISNA(MATCH(BG95,'Overlap Study'!$AZ$240:$AZ$263,0)),0,1)</f>
        <v>0</v>
      </c>
      <c r="BR95" s="97">
        <f>IF(ISNA(MATCH(BG95,'Overlap Study'!$AT$240:$AT$263,0)),0,1)</f>
        <v>0</v>
      </c>
      <c r="BS95" s="97">
        <f>IF(ISNA(MATCH(BG95,'Overlap Study'!$AN$240:$AN$263,0)),0,1)</f>
        <v>0</v>
      </c>
      <c r="BT95" s="106">
        <f>IF(ISNA(MATCH(BG95,'Overlap Study'!$AH$240:$AH$263,0)),0,1)</f>
        <v>0</v>
      </c>
      <c r="BU95" s="110">
        <f>IF(ISNA(MATCH(BG95,'Overlap Study'!$AB$240:$AB$263,0)),0,1)</f>
        <v>0</v>
      </c>
      <c r="BV95" s="97">
        <f>IF(ISNA(MATCH(BG95,'Overlap Study'!$V$240:$V$263,0)),0,1)</f>
        <v>0</v>
      </c>
      <c r="BW95" s="97">
        <f>IF(ISNA(MATCH(BG95,'Overlap Study'!$P$240:$P$263,0)),0,1)</f>
        <v>0</v>
      </c>
      <c r="BX95" s="97"/>
      <c r="BY95" s="106"/>
      <c r="BZ95">
        <f>INDEX($N$2:$O$411,MATCH(BG95,$N$2:$N$411,0),2)</f>
        <v>4</v>
      </c>
      <c r="CD95" s="486">
        <v>2848</v>
      </c>
      <c r="CE95" s="459">
        <f>SUM(CF95:CQ95)</f>
        <v>1</v>
      </c>
      <c r="CF95" s="97">
        <f>IF(ISNA(MATCH(CD95,'Overlap Study'!$FI$323:$FI$400,0)),0,1)</f>
        <v>0</v>
      </c>
      <c r="CG95" s="97">
        <f>IF(ISNA(MATCH(CD95,'Overlap Study'!$ER$323:$ER$400,0)),0,1)</f>
        <v>0</v>
      </c>
      <c r="CH95" s="97">
        <f>IF(ISNA(MATCH(CD95,'Overlap Study'!$EA$186:$EA$240,0)),0,1)</f>
        <v>1</v>
      </c>
      <c r="CI95" s="97">
        <f>IF(ISNA(MATCH(CD95,'Overlap Study'!$DJ$270:$DJ$281,0)),0,1)</f>
        <v>0</v>
      </c>
      <c r="CJ95" s="99">
        <f>IF(ISNA(MATCH(CD95,'Overlap Study'!$CU$270:$CU$281,0)),0,1)</f>
        <v>0</v>
      </c>
      <c r="CK95" s="99">
        <f>IF(ISNA(MATCH(CD95,'Overlap Study'!$CG$270:$CG$281,0)),0,1)</f>
        <v>0</v>
      </c>
      <c r="CL95" s="97">
        <f>IF(ISNA(MATCH(CD95,'Overlap Study'!$BU$270:$BU$281,0)),0,1)</f>
        <v>0</v>
      </c>
      <c r="CM95" s="97">
        <f>IF(ISNA(MATCH(CD95,'Overlap Study'!$BJ$270:$BJ$281,0)),0,1)</f>
        <v>0</v>
      </c>
      <c r="CN95" s="97">
        <f>IF(ISNA(MATCH(CD95,'Overlap Study'!$AZ$270:$AZ$281,0)),0,1)</f>
        <v>0</v>
      </c>
      <c r="CO95" s="97">
        <f>IF(ISNA(MATCH(CD95,'Overlap Study'!$AT$270:$AT$281,0)),0,1)</f>
        <v>0</v>
      </c>
      <c r="CP95" s="97">
        <f>IF(ISNA(MATCH(CD95,'Overlap Study'!$AN$270:$AN$281,0)),0,1)</f>
        <v>0</v>
      </c>
      <c r="CQ95" s="106">
        <f>IF(ISNA(MATCH(CD95,'Overlap Study'!$AH$270:$AH$281,0)),0,1)</f>
        <v>0</v>
      </c>
      <c r="CR95" s="110">
        <f>IF(ISNA(MATCH($CD95,'Overlap Study'!$AB$270:$AB$281,0)),0,1)</f>
        <v>0</v>
      </c>
      <c r="CS95" s="97">
        <f>IF(ISNA(MATCH($CD95,'Overlap Study'!$V$270:$V$281,0)),0,1)</f>
        <v>0</v>
      </c>
      <c r="CT95" s="97">
        <f>IF(ISNA(MATCH($CD95,'Overlap Study'!$P$270:$P$281,0)),0,1)</f>
        <v>0</v>
      </c>
      <c r="CU95" s="97"/>
      <c r="CV95" s="106"/>
    </row>
    <row r="96" spans="1:100" ht="13" x14ac:dyDescent="0.3">
      <c r="L96" s="116">
        <f t="shared" si="8"/>
        <v>95</v>
      </c>
      <c r="M96">
        <f t="shared" si="7"/>
        <v>8</v>
      </c>
      <c r="N96" s="207">
        <v>65</v>
      </c>
      <c r="O96" s="99">
        <f>SUM(P96:AA96)</f>
        <v>4</v>
      </c>
      <c r="P96" s="110">
        <f>IF(ISNA(MATCH(N96,'Overlap Study'!FF$62:FF$317,0)),0,1)</f>
        <v>0</v>
      </c>
      <c r="Q96" s="97">
        <f>IF(ISNA(MATCH(N96,'Overlap Study'!EO$62:EO$317,0)),0,1)</f>
        <v>0</v>
      </c>
      <c r="R96" s="97">
        <f>IF(ISNA(MATCH(N96,'Overlap Study'!DY$62:DY$174,0)),0,1)</f>
        <v>0</v>
      </c>
      <c r="S96" s="97">
        <f>IF(ISNA(MATCH(N96,'Overlap Study'!DJ$62:DJ$157,0)),0,1)</f>
        <v>0</v>
      </c>
      <c r="T96" s="99">
        <f>IF(ISNA(MATCH(N96,'Overlap Study'!CU$62:CU$157,0)),0,1)</f>
        <v>0</v>
      </c>
      <c r="U96" s="99">
        <f>IF(ISNA(MATCH(N96,'Overlap Study'!CG$62:CG$157,0)),0,1)</f>
        <v>0</v>
      </c>
      <c r="V96" s="97">
        <f>IF(ISNA(MATCH(N96,'Overlap Study'!BU$62:BU$157,0)),0,1)</f>
        <v>0</v>
      </c>
      <c r="W96" s="97">
        <f>IF(ISNA(MATCH(N96,'Overlap Study'!BJ$62:BJ$157,0)),0,1)</f>
        <v>1</v>
      </c>
      <c r="X96" s="97">
        <f>IF(ISNA(MATCH($N96,'Overlap Study'!AZ$62:AZ$157,0)),0,1)</f>
        <v>0</v>
      </c>
      <c r="Y96" s="97">
        <f>IF(ISNA(MATCH($N96,'Overlap Study'!AT$62:AT$157,0)),0,1)</f>
        <v>1</v>
      </c>
      <c r="Z96" s="97">
        <f>IF(ISNA(MATCH($N96,'Overlap Study'!AN$62:AN$157,0)),0,1)</f>
        <v>1</v>
      </c>
      <c r="AA96" s="97">
        <f>IF(ISNA(MATCH($N96,'Overlap Study'!AH$62:AH$157,0)),0,1)</f>
        <v>1</v>
      </c>
      <c r="AB96" s="110">
        <f>IF(ISNA(MATCH($N96,'Overlap Study'!AB$62:AB$157,0)),0,1)</f>
        <v>1</v>
      </c>
      <c r="AC96" s="97">
        <f>IF(ISNA(MATCH($N96,'Overlap Study'!V$62:V$157,0)),0,1)</f>
        <v>1</v>
      </c>
      <c r="AD96" s="97">
        <f>IF(ISNA(MATCH($N96,'Overlap Study'!P$62:P$157,0)),0,1)</f>
        <v>1</v>
      </c>
      <c r="AE96" s="97">
        <f>IF(ISNA(MATCH($N96,'Overlap Study'!H$53:H$132,0)),0,1)</f>
        <v>0</v>
      </c>
      <c r="AF96" s="106">
        <f>IF(ISNA(MATCH($N96,'Overlap Study'!B$53:B$100,0)),0,1)</f>
        <v>1</v>
      </c>
      <c r="AJ96" s="162">
        <v>230</v>
      </c>
      <c r="AK96" s="105">
        <f>SUM(AL96:AW96)</f>
        <v>2</v>
      </c>
      <c r="AL96" s="110">
        <f>IF(ISNA(MATCH($AJ96,'Overlap Study'!$FG$323:$FG$454,0)),0,1)</f>
        <v>1</v>
      </c>
      <c r="AM96" s="97">
        <f>IF(ISNA(MATCH($AJ96,'Overlap Study'!$EP$323:$EP$454,0)),0,1)</f>
        <v>0</v>
      </c>
      <c r="AN96" s="97">
        <f>IF(ISNA(MATCH($AJ96,'Overlap Study'!$DY$186:$DY$245,0)),0,1)</f>
        <v>0</v>
      </c>
      <c r="AO96" s="97">
        <f>IF(ISNA(MATCH($AJ96,'Overlap Study'!$DJ$186:$DJ$233,0)),0,1)</f>
        <v>0</v>
      </c>
      <c r="AP96" s="99">
        <f>IF(ISNA(MATCH($AJ96,'Overlap Study'!$CU$186:$CU$233,0)),0,1)</f>
        <v>0</v>
      </c>
      <c r="AQ96" s="99">
        <f>IF(ISNA(MATCH($AJ96,'Overlap Study'!$CG$186:$CG$233,0)),0,1)</f>
        <v>0</v>
      </c>
      <c r="AR96" s="97">
        <f>IF(ISNA(MATCH($AJ96,'Overlap Study'!$BU$186:$BU$233,0)),0,1)</f>
        <v>1</v>
      </c>
      <c r="AS96" s="97">
        <f>IF(ISNA(MATCH(AJ96,'Overlap Study'!BJ$186:BJ$233,0)),0,1)</f>
        <v>0</v>
      </c>
      <c r="AT96" s="97">
        <f>IF(ISNA(MATCH($AJ96,'Overlap Study'!AZ$186:AZ$233,0)),0,1)</f>
        <v>0</v>
      </c>
      <c r="AU96" s="97">
        <f>IF(ISNA(MATCH($AJ96,'Overlap Study'!AT$186:AT$233,0)),0,1)</f>
        <v>0</v>
      </c>
      <c r="AV96" s="97">
        <f>IF(ISNA(MATCH($AJ96,'Overlap Study'!AN$186:AN$233,0)),0,1)</f>
        <v>0</v>
      </c>
      <c r="AW96" s="106">
        <f>IF(ISNA(MATCH($AJ96,'Overlap Study'!AH$186:AH$233,0)),0,1)</f>
        <v>0</v>
      </c>
      <c r="AX96" s="97">
        <f>IF(ISNA(MATCH(AJ96,'Overlap Study'!$AB$186:$AB$233,0)),0,1)</f>
        <v>0</v>
      </c>
      <c r="AY96" s="97">
        <f>IF(ISNA(MATCH($AJ96,'Overlap Study'!$V$186:$V$233,0)),0,1)</f>
        <v>0</v>
      </c>
      <c r="AZ96" s="97">
        <f>IF(ISNA(MATCH($AJ96,'Overlap Study'!$P$186:$P$233,0)),0,1)</f>
        <v>1</v>
      </c>
      <c r="BA96" s="97"/>
      <c r="BB96" s="106"/>
      <c r="BD96" s="98"/>
      <c r="BG96" s="212">
        <v>230</v>
      </c>
      <c r="BH96" s="459">
        <f>SUM(BI96:BT96)</f>
        <v>1</v>
      </c>
      <c r="BI96" s="110">
        <f>IF(ISNA(MATCH($BG96,'Overlap Study'!$FH$323:$FH$400,0)),0,1)</f>
        <v>1</v>
      </c>
      <c r="BJ96" s="97">
        <f>IF(ISNA(MATCH($BG96,'Overlap Study'!$EQ$323:$EQ$400,0)),0,1)</f>
        <v>0</v>
      </c>
      <c r="BK96" s="97">
        <f>IF(ISNA(MATCH($BG96,'Overlap Study'!$DZ$186:$DZ$240,0)),0,1)</f>
        <v>0</v>
      </c>
      <c r="BL96" s="97">
        <f>IF(ISNA(MATCH(BG96,'Overlap Study'!$DJ$240:$DJ$263,0)),0,1)</f>
        <v>0</v>
      </c>
      <c r="BM96" s="99">
        <f>IF(ISNA(MATCH(BG96,'Overlap Study'!$CU$240:$CU$263,0)),0,1)</f>
        <v>0</v>
      </c>
      <c r="BN96" s="99">
        <f>IF(ISNA(MATCH(BG96,'Overlap Study'!$CG$240:$CG$263,0)),0,1)</f>
        <v>0</v>
      </c>
      <c r="BO96" s="97">
        <f>IF(ISNA(MATCH(BG96,'Overlap Study'!$BU$240:$BU$263,0)),0,1)</f>
        <v>0</v>
      </c>
      <c r="BP96" s="97">
        <f>IF(ISNA(MATCH(BG96,'Overlap Study'!$BJ$240:$BJ$263,0)),0,1)</f>
        <v>0</v>
      </c>
      <c r="BQ96" s="97">
        <f>IF(ISNA(MATCH(BG96,'Overlap Study'!$AZ$240:$AZ$263,0)),0,1)</f>
        <v>0</v>
      </c>
      <c r="BR96" s="97">
        <f>IF(ISNA(MATCH(BG96,'Overlap Study'!$AT$240:$AT$263,0)),0,1)</f>
        <v>0</v>
      </c>
      <c r="BS96" s="97">
        <f>IF(ISNA(MATCH(BG96,'Overlap Study'!$AN$240:$AN$263,0)),0,1)</f>
        <v>0</v>
      </c>
      <c r="BT96" s="106">
        <f>IF(ISNA(MATCH(BG96,'Overlap Study'!$AH$240:$AH$263,0)),0,1)</f>
        <v>0</v>
      </c>
      <c r="BU96" s="110">
        <f>IF(ISNA(MATCH(BG96,'Overlap Study'!$AB$240:$AB$263,0)),0,1)</f>
        <v>0</v>
      </c>
      <c r="BV96" s="97">
        <f>IF(ISNA(MATCH(BG96,'Overlap Study'!$V$240:$V$263,0)),0,1)</f>
        <v>0</v>
      </c>
      <c r="BW96" s="97">
        <f>IF(ISNA(MATCH(BG96,'Overlap Study'!$P$240:$P$263,0)),0,1)</f>
        <v>1</v>
      </c>
      <c r="BX96" s="97"/>
      <c r="BY96" s="106"/>
      <c r="BZ96">
        <f>INDEX($N$2:$O$411,MATCH(BG96,$N$2:$N$411,0),2)</f>
        <v>5</v>
      </c>
      <c r="CD96" s="486">
        <v>3132</v>
      </c>
      <c r="CE96" s="459">
        <f>SUM(CF96:CQ96)</f>
        <v>1</v>
      </c>
      <c r="CF96" s="97">
        <f>IF(ISNA(MATCH(CD96,'Overlap Study'!$FI$323:$FI$400,0)),0,1)</f>
        <v>0</v>
      </c>
      <c r="CG96" s="97">
        <f>IF(ISNA(MATCH(CD96,'Overlap Study'!$ER$323:$ER$400,0)),0,1)</f>
        <v>1</v>
      </c>
      <c r="CH96" s="97">
        <f>IF(ISNA(MATCH(CD96,'Overlap Study'!$EA$186:$EA$240,0)),0,1)</f>
        <v>0</v>
      </c>
      <c r="CI96" s="97">
        <f>IF(ISNA(MATCH(CD96,'Overlap Study'!$DJ$270:$DJ$281,0)),0,1)</f>
        <v>0</v>
      </c>
      <c r="CJ96" s="99">
        <f>IF(ISNA(MATCH(CD96,'Overlap Study'!$CU$270:$CU$281,0)),0,1)</f>
        <v>0</v>
      </c>
      <c r="CK96" s="99">
        <f>IF(ISNA(MATCH(CD96,'Overlap Study'!$CG$270:$CG$281,0)),0,1)</f>
        <v>0</v>
      </c>
      <c r="CL96" s="97">
        <f>IF(ISNA(MATCH(CD96,'Overlap Study'!$BU$270:$BU$281,0)),0,1)</f>
        <v>0</v>
      </c>
      <c r="CM96" s="97">
        <f>IF(ISNA(MATCH(CD96,'Overlap Study'!$BJ$270:$BJ$281,0)),0,1)</f>
        <v>0</v>
      </c>
      <c r="CN96" s="97">
        <f>IF(ISNA(MATCH(CD96,'Overlap Study'!$AZ$270:$AZ$281,0)),0,1)</f>
        <v>0</v>
      </c>
      <c r="CO96" s="97">
        <f>IF(ISNA(MATCH(CD96,'Overlap Study'!$AT$270:$AT$281,0)),0,1)</f>
        <v>0</v>
      </c>
      <c r="CP96" s="97">
        <f>IF(ISNA(MATCH(CD96,'Overlap Study'!$AN$270:$AN$281,0)),0,1)</f>
        <v>0</v>
      </c>
      <c r="CQ96" s="106">
        <f>IF(ISNA(MATCH(CD96,'Overlap Study'!$AH$270:$AH$281,0)),0,1)</f>
        <v>0</v>
      </c>
      <c r="CR96" s="110">
        <f>IF(ISNA(MATCH($CD96,'Overlap Study'!$AB$270:$AB$281,0)),0,1)</f>
        <v>0</v>
      </c>
      <c r="CS96" s="97">
        <f>IF(ISNA(MATCH($CD96,'Overlap Study'!$V$270:$V$281,0)),0,1)</f>
        <v>0</v>
      </c>
      <c r="CT96" s="97">
        <f>IF(ISNA(MATCH($CD96,'Overlap Study'!$P$270:$P$281,0)),0,1)</f>
        <v>0</v>
      </c>
      <c r="CU96" s="97"/>
      <c r="CV96" s="106"/>
    </row>
    <row r="97" spans="12:100" ht="13" x14ac:dyDescent="0.3">
      <c r="L97" s="116">
        <f t="shared" si="8"/>
        <v>96</v>
      </c>
      <c r="M97">
        <f t="shared" si="7"/>
        <v>6</v>
      </c>
      <c r="N97" s="207">
        <v>74</v>
      </c>
      <c r="O97" s="99">
        <f>SUM(P97:AA97)</f>
        <v>4</v>
      </c>
      <c r="P97" s="110">
        <f>IF(ISNA(MATCH(N97,'Overlap Study'!FF$62:FF$317,0)),0,1)</f>
        <v>1</v>
      </c>
      <c r="Q97" s="97">
        <f>IF(ISNA(MATCH(N97,'Overlap Study'!EO$62:EO$317,0)),0,1)</f>
        <v>0</v>
      </c>
      <c r="R97" s="97">
        <f>IF(ISNA(MATCH(N97,'Overlap Study'!DY$62:DY$174,0)),0,1)</f>
        <v>1</v>
      </c>
      <c r="S97" s="97">
        <f>IF(ISNA(MATCH(N97,'Overlap Study'!DJ$62:DJ$157,0)),0,1)</f>
        <v>0</v>
      </c>
      <c r="T97" s="99">
        <f>IF(ISNA(MATCH(N97,'Overlap Study'!CU$62:CU$157,0)),0,1)</f>
        <v>0</v>
      </c>
      <c r="U97" s="99">
        <f>IF(ISNA(MATCH(N97,'Overlap Study'!CG$62:CG$157,0)),0,1)</f>
        <v>1</v>
      </c>
      <c r="V97" s="97">
        <f>IF(ISNA(MATCH(N97,'Overlap Study'!BU$62:BU$157,0)),0,1)</f>
        <v>0</v>
      </c>
      <c r="W97" s="97">
        <f>IF(ISNA(MATCH(N97,'Overlap Study'!BJ$62:BJ$157,0)),0,1)</f>
        <v>0</v>
      </c>
      <c r="X97" s="97">
        <f>IF(ISNA(MATCH($N97,'Overlap Study'!AZ$62:AZ$157,0)),0,1)</f>
        <v>0</v>
      </c>
      <c r="Y97" s="97">
        <f>IF(ISNA(MATCH($N97,'Overlap Study'!AT$62:AT$157,0)),0,1)</f>
        <v>0</v>
      </c>
      <c r="Z97" s="97">
        <f>IF(ISNA(MATCH($N97,'Overlap Study'!AN$62:AN$157,0)),0,1)</f>
        <v>0</v>
      </c>
      <c r="AA97" s="97">
        <f>IF(ISNA(MATCH($N97,'Overlap Study'!AH$62:AH$157,0)),0,1)</f>
        <v>1</v>
      </c>
      <c r="AB97" s="110">
        <f>IF(ISNA(MATCH($N97,'Overlap Study'!AB$62:AB$157,0)),0,1)</f>
        <v>0</v>
      </c>
      <c r="AC97" s="97">
        <f>IF(ISNA(MATCH($N97,'Overlap Study'!V$62:V$157,0)),0,1)</f>
        <v>1</v>
      </c>
      <c r="AD97" s="97">
        <f>IF(ISNA(MATCH($N97,'Overlap Study'!P$62:P$157,0)),0,1)</f>
        <v>0</v>
      </c>
      <c r="AE97" s="97">
        <f>IF(ISNA(MATCH($N97,'Overlap Study'!H$53:H$132,0)),0,1)</f>
        <v>1</v>
      </c>
      <c r="AF97" s="106">
        <f>IF(ISNA(MATCH($N97,'Overlap Study'!B$53:B$100,0)),0,1)</f>
        <v>0</v>
      </c>
      <c r="AJ97" s="162">
        <v>245</v>
      </c>
      <c r="AK97" s="105">
        <f>SUM(AL97:AW97)</f>
        <v>2</v>
      </c>
      <c r="AL97" s="110">
        <f>IF(ISNA(MATCH($AJ97,'Overlap Study'!$FG$323:$FG$454,0)),0,1)</f>
        <v>0</v>
      </c>
      <c r="AM97" s="97">
        <f>IF(ISNA(MATCH($AJ97,'Overlap Study'!$EP$323:$EP$454,0)),0,1)</f>
        <v>0</v>
      </c>
      <c r="AN97" s="97">
        <f>IF(ISNA(MATCH($AJ97,'Overlap Study'!$DY$186:$DY$245,0)),0,1)</f>
        <v>0</v>
      </c>
      <c r="AO97" s="97">
        <f>IF(ISNA(MATCH($AJ97,'Overlap Study'!$DJ$186:$DJ$233,0)),0,1)</f>
        <v>0</v>
      </c>
      <c r="AP97" s="99">
        <f>IF(ISNA(MATCH($AJ97,'Overlap Study'!$CU$186:$CU$233,0)),0,1)</f>
        <v>0</v>
      </c>
      <c r="AQ97" s="99">
        <f>IF(ISNA(MATCH($AJ97,'Overlap Study'!$CG$186:$CG$233,0)),0,1)</f>
        <v>0</v>
      </c>
      <c r="AR97" s="97">
        <f>IF(ISNA(MATCH($AJ97,'Overlap Study'!$BU$186:$BU$233,0)),0,1)</f>
        <v>0</v>
      </c>
      <c r="AS97" s="97">
        <f>IF(ISNA(MATCH(AJ97,'Overlap Study'!BJ$186:BJ$233,0)),0,1)</f>
        <v>1</v>
      </c>
      <c r="AT97" s="97">
        <f>IF(ISNA(MATCH($AJ97,'Overlap Study'!AZ$186:AZ$233,0)),0,1)</f>
        <v>0</v>
      </c>
      <c r="AU97" s="97">
        <f>IF(ISNA(MATCH($AJ97,'Overlap Study'!AT$186:AT$233,0)),0,1)</f>
        <v>0</v>
      </c>
      <c r="AV97" s="97">
        <f>IF(ISNA(MATCH($AJ97,'Overlap Study'!AN$186:AN$233,0)),0,1)</f>
        <v>0</v>
      </c>
      <c r="AW97" s="106">
        <f>IF(ISNA(MATCH($AJ97,'Overlap Study'!AH$186:AH$233,0)),0,1)</f>
        <v>1</v>
      </c>
      <c r="AX97" s="97">
        <f>IF(ISNA(MATCH(AJ97,'Overlap Study'!$AB$186:$AB$233,0)),0,1)</f>
        <v>0</v>
      </c>
      <c r="AY97" s="97">
        <f>IF(ISNA(MATCH($AJ97,'Overlap Study'!$V$186:$V$233,0)),0,1)</f>
        <v>0</v>
      </c>
      <c r="AZ97" s="97">
        <f>IF(ISNA(MATCH($AJ97,'Overlap Study'!$P$186:$P$233,0)),0,1)</f>
        <v>0</v>
      </c>
      <c r="BA97" s="97"/>
      <c r="BB97" s="106"/>
      <c r="BD97" s="151"/>
      <c r="BG97" s="131">
        <v>231</v>
      </c>
      <c r="BH97" s="459">
        <f>SUM(BI97:BT97)</f>
        <v>1</v>
      </c>
      <c r="BI97" s="110">
        <f>IF(ISNA(MATCH($BG97,'Overlap Study'!$FH$323:$FH$400,0)),0,1)</f>
        <v>0</v>
      </c>
      <c r="BJ97" s="97">
        <f>IF(ISNA(MATCH($BG97,'Overlap Study'!$EQ$323:$EQ$400,0)),0,1)</f>
        <v>0</v>
      </c>
      <c r="BK97" s="97">
        <f>IF(ISNA(MATCH($BG97,'Overlap Study'!$DZ$186:$DZ$240,0)),0,1)</f>
        <v>0</v>
      </c>
      <c r="BL97" s="97">
        <f>IF(ISNA(MATCH(BG97,'Overlap Study'!$DJ$240:$DJ$263,0)),0,1)</f>
        <v>0</v>
      </c>
      <c r="BM97" s="99">
        <f>IF(ISNA(MATCH(BG97,'Overlap Study'!$CU$240:$CU$263,0)),0,1)</f>
        <v>1</v>
      </c>
      <c r="BN97" s="99">
        <f>IF(ISNA(MATCH(BG97,'Overlap Study'!$CG$240:$CG$263,0)),0,1)</f>
        <v>0</v>
      </c>
      <c r="BO97" s="97">
        <f>IF(ISNA(MATCH(BG97,'Overlap Study'!$BU$240:$BU$263,0)),0,1)</f>
        <v>0</v>
      </c>
      <c r="BP97" s="97">
        <f>IF(ISNA(MATCH(BG97,'Overlap Study'!$BJ$240:$BJ$263,0)),0,1)</f>
        <v>0</v>
      </c>
      <c r="BQ97" s="97">
        <f>IF(ISNA(MATCH(BG97,'Overlap Study'!$AZ$240:$AZ$263,0)),0,1)</f>
        <v>0</v>
      </c>
      <c r="BR97" s="97">
        <f>IF(ISNA(MATCH(BG97,'Overlap Study'!$AT$240:$AT$263,0)),0,1)</f>
        <v>0</v>
      </c>
      <c r="BS97" s="97">
        <f>IF(ISNA(MATCH(BG97,'Overlap Study'!$AN$240:$AN$263,0)),0,1)</f>
        <v>0</v>
      </c>
      <c r="BT97" s="106">
        <f>IF(ISNA(MATCH(BG97,'Overlap Study'!$AH$240:$AH$263,0)),0,1)</f>
        <v>0</v>
      </c>
      <c r="BU97" s="110">
        <f>IF(ISNA(MATCH(BG97,'Overlap Study'!$AB$240:$AB$263,0)),0,1)</f>
        <v>0</v>
      </c>
      <c r="BV97" s="97">
        <f>IF(ISNA(MATCH(BG97,'Overlap Study'!$V$240:$V$263,0)),0,1)</f>
        <v>1</v>
      </c>
      <c r="BW97" s="97">
        <f>IF(ISNA(MATCH(BG97,'Overlap Study'!$P$240:$P$263,0)),0,1)</f>
        <v>0</v>
      </c>
      <c r="BX97" s="97"/>
      <c r="BY97" s="106"/>
      <c r="BZ97">
        <f>INDEX($N$2:$O$411,MATCH(BG97,$N$2:$N$411,0),2)</f>
        <v>4</v>
      </c>
      <c r="CD97" s="485">
        <v>3138</v>
      </c>
      <c r="CE97" s="459">
        <f>SUM(CF97:CQ97)</f>
        <v>1</v>
      </c>
      <c r="CF97" s="97">
        <f>IF(ISNA(MATCH(CD97,'Overlap Study'!$FI$323:$FI$400,0)),0,1)</f>
        <v>0</v>
      </c>
      <c r="CG97" s="97">
        <f>IF(ISNA(MATCH(CD97,'Overlap Study'!$ER$323:$ER$400,0)),0,1)</f>
        <v>0</v>
      </c>
      <c r="CH97" s="97">
        <f>IF(ISNA(MATCH(CD97,'Overlap Study'!$EA$186:$EA$240,0)),0,1)</f>
        <v>0</v>
      </c>
      <c r="CI97" s="97">
        <f>IF(ISNA(MATCH(CD97,'Overlap Study'!$DJ$270:$DJ$281,0)),0,1)</f>
        <v>0</v>
      </c>
      <c r="CJ97" s="99">
        <f>IF(ISNA(MATCH(CD97,'Overlap Study'!$CU$270:$CU$281,0)),0,1)</f>
        <v>0</v>
      </c>
      <c r="CK97" s="99">
        <f>IF(ISNA(MATCH(CD97,'Overlap Study'!$CG$270:$CG$281,0)),0,1)</f>
        <v>0</v>
      </c>
      <c r="CL97" s="97">
        <f>IF(ISNA(MATCH(CD97,'Overlap Study'!$BU$270:$BU$281,0)),0,1)</f>
        <v>1</v>
      </c>
      <c r="CM97" s="97">
        <f>IF(ISNA(MATCH(CD97,'Overlap Study'!$BJ$270:$BJ$281,0)),0,1)</f>
        <v>0</v>
      </c>
      <c r="CN97" s="97">
        <f>IF(ISNA(MATCH(CD97,'Overlap Study'!$AZ$270:$AZ$281,0)),0,1)</f>
        <v>0</v>
      </c>
      <c r="CO97" s="97">
        <f>IF(ISNA(MATCH(CD97,'Overlap Study'!$AT$270:$AT$281,0)),0,1)</f>
        <v>0</v>
      </c>
      <c r="CP97" s="97">
        <f>IF(ISNA(MATCH(CD97,'Overlap Study'!$AN$270:$AN$281,0)),0,1)</f>
        <v>0</v>
      </c>
      <c r="CQ97" s="106">
        <f>IF(ISNA(MATCH(CD97,'Overlap Study'!$AH$270:$AH$281,0)),0,1)</f>
        <v>0</v>
      </c>
      <c r="CR97" s="110">
        <f>IF(ISNA(MATCH($CD97,'Overlap Study'!$AB$270:$AB$281,0)),0,1)</f>
        <v>0</v>
      </c>
      <c r="CS97" s="97">
        <f>IF(ISNA(MATCH($CD97,'Overlap Study'!$V$270:$V$281,0)),0,1)</f>
        <v>0</v>
      </c>
      <c r="CT97" s="97">
        <f>IF(ISNA(MATCH($CD97,'Overlap Study'!$P$270:$P$281,0)),0,1)</f>
        <v>0</v>
      </c>
      <c r="CU97" s="97"/>
      <c r="CV97" s="106"/>
    </row>
    <row r="98" spans="12:100" ht="13" x14ac:dyDescent="0.3">
      <c r="L98" s="116">
        <f t="shared" si="8"/>
        <v>97</v>
      </c>
      <c r="M98">
        <f t="shared" si="7"/>
        <v>4</v>
      </c>
      <c r="N98" s="207">
        <v>78</v>
      </c>
      <c r="O98" s="99">
        <f>SUM(P98:AA98)</f>
        <v>4</v>
      </c>
      <c r="P98" s="110">
        <f>IF(ISNA(MATCH(N98,'Overlap Study'!FF$62:FF$317,0)),0,1)</f>
        <v>0</v>
      </c>
      <c r="Q98" s="97">
        <f>IF(ISNA(MATCH(N98,'Overlap Study'!EO$62:EO$317,0)),0,1)</f>
        <v>1</v>
      </c>
      <c r="R98" s="97">
        <f>IF(ISNA(MATCH(N98,'Overlap Study'!DY$62:DY$174,0)),0,1)</f>
        <v>0</v>
      </c>
      <c r="S98" s="97">
        <f>IF(ISNA(MATCH(N98,'Overlap Study'!DJ$62:DJ$157,0)),0,1)</f>
        <v>0</v>
      </c>
      <c r="T98" s="99">
        <f>IF(ISNA(MATCH(N98,'Overlap Study'!CU$62:CU$157,0)),0,1)</f>
        <v>1</v>
      </c>
      <c r="U98" s="99">
        <f>IF(ISNA(MATCH(N98,'Overlap Study'!CG$62:CG$157,0)),0,1)</f>
        <v>1</v>
      </c>
      <c r="V98" s="97">
        <f>IF(ISNA(MATCH(N98,'Overlap Study'!BU$62:BU$157,0)),0,1)</f>
        <v>1</v>
      </c>
      <c r="W98" s="97">
        <f>IF(ISNA(MATCH(N98,'Overlap Study'!BJ$62:BJ$157,0)),0,1)</f>
        <v>0</v>
      </c>
      <c r="X98" s="97">
        <f>IF(ISNA(MATCH($N98,'Overlap Study'!AZ$62:AZ$157,0)),0,1)</f>
        <v>0</v>
      </c>
      <c r="Y98" s="97">
        <f>IF(ISNA(MATCH($N98,'Overlap Study'!AT$62:AT$157,0)),0,1)</f>
        <v>0</v>
      </c>
      <c r="Z98" s="97">
        <f>IF(ISNA(MATCH($N98,'Overlap Study'!AN$62:AN$157,0)),0,1)</f>
        <v>0</v>
      </c>
      <c r="AA98" s="97">
        <f>IF(ISNA(MATCH($N98,'Overlap Study'!AH$62:AH$157,0)),0,1)</f>
        <v>0</v>
      </c>
      <c r="AB98" s="110">
        <f>IF(ISNA(MATCH($N98,'Overlap Study'!AB$62:AB$157,0)),0,1)</f>
        <v>0</v>
      </c>
      <c r="AC98" s="97">
        <f>IF(ISNA(MATCH($N98,'Overlap Study'!V$62:V$157,0)),0,1)</f>
        <v>0</v>
      </c>
      <c r="AD98" s="97">
        <f>IF(ISNA(MATCH($N98,'Overlap Study'!P$62:P$157,0)),0,1)</f>
        <v>0</v>
      </c>
      <c r="AE98" s="97">
        <f>IF(ISNA(MATCH($N98,'Overlap Study'!H$53:H$132,0)),0,1)</f>
        <v>0</v>
      </c>
      <c r="AF98" s="106">
        <f>IF(ISNA(MATCH($N98,'Overlap Study'!B$53:B$100,0)),0,1)</f>
        <v>0</v>
      </c>
      <c r="AJ98" s="162">
        <v>303</v>
      </c>
      <c r="AK98" s="105">
        <f>SUM(AL98:AW98)</f>
        <v>2</v>
      </c>
      <c r="AL98" s="110">
        <f>IF(ISNA(MATCH($AJ98,'Overlap Study'!$FG$323:$FG$454,0)),0,1)</f>
        <v>0</v>
      </c>
      <c r="AM98" s="97">
        <f>IF(ISNA(MATCH($AJ98,'Overlap Study'!$EP$323:$EP$454,0)),0,1)</f>
        <v>1</v>
      </c>
      <c r="AN98" s="97">
        <f>IF(ISNA(MATCH($AJ98,'Overlap Study'!$DY$186:$DY$245,0)),0,1)</f>
        <v>0</v>
      </c>
      <c r="AO98" s="97">
        <f>IF(ISNA(MATCH($AJ98,'Overlap Study'!$DJ$186:$DJ$233,0)),0,1)</f>
        <v>1</v>
      </c>
      <c r="AP98" s="99">
        <f>IF(ISNA(MATCH($AJ98,'Overlap Study'!$CU$186:$CU$233,0)),0,1)</f>
        <v>0</v>
      </c>
      <c r="AQ98" s="99">
        <f>IF(ISNA(MATCH($AJ98,'Overlap Study'!$CG$186:$CG$233,0)),0,1)</f>
        <v>0</v>
      </c>
      <c r="AR98" s="97">
        <f>IF(ISNA(MATCH($AJ98,'Overlap Study'!$BU$186:$BU$233,0)),0,1)</f>
        <v>0</v>
      </c>
      <c r="AS98" s="97">
        <f>IF(ISNA(MATCH(AJ98,'Overlap Study'!BJ$186:BJ$233,0)),0,1)</f>
        <v>0</v>
      </c>
      <c r="AT98" s="97">
        <f>IF(ISNA(MATCH($AJ98,'Overlap Study'!AZ$186:AZ$233,0)),0,1)</f>
        <v>0</v>
      </c>
      <c r="AU98" s="97">
        <f>IF(ISNA(MATCH($AJ98,'Overlap Study'!AT$186:AT$233,0)),0,1)</f>
        <v>0</v>
      </c>
      <c r="AV98" s="97">
        <f>IF(ISNA(MATCH($AJ98,'Overlap Study'!AN$186:AN$233,0)),0,1)</f>
        <v>0</v>
      </c>
      <c r="AW98" s="106">
        <f>IF(ISNA(MATCH($AJ98,'Overlap Study'!AH$186:AH$233,0)),0,1)</f>
        <v>0</v>
      </c>
      <c r="AX98" s="97">
        <f>IF(ISNA(MATCH(AJ98,'Overlap Study'!$AB$186:$AB$233,0)),0,1)</f>
        <v>0</v>
      </c>
      <c r="AY98" s="97">
        <f>IF(ISNA(MATCH($AJ98,'Overlap Study'!$V$186:$V$233,0)),0,1)</f>
        <v>0</v>
      </c>
      <c r="AZ98" s="97">
        <f>IF(ISNA(MATCH($AJ98,'Overlap Study'!$P$186:$P$233,0)),0,1)</f>
        <v>1</v>
      </c>
      <c r="BA98" s="97"/>
      <c r="BB98" s="106"/>
      <c r="BD98" s="98"/>
      <c r="BG98" s="142">
        <v>245</v>
      </c>
      <c r="BH98" s="459">
        <f>SUM(BI98:BT98)</f>
        <v>1</v>
      </c>
      <c r="BI98" s="110">
        <f>IF(ISNA(MATCH($BG98,'Overlap Study'!$FH$323:$FH$400,0)),0,1)</f>
        <v>0</v>
      </c>
      <c r="BJ98" s="97">
        <f>IF(ISNA(MATCH($BG98,'Overlap Study'!$EQ$323:$EQ$400,0)),0,1)</f>
        <v>0</v>
      </c>
      <c r="BK98" s="97">
        <f>IF(ISNA(MATCH($BG98,'Overlap Study'!$DZ$186:$DZ$240,0)),0,1)</f>
        <v>0</v>
      </c>
      <c r="BL98" s="97">
        <f>IF(ISNA(MATCH(BG98,'Overlap Study'!$DJ$240:$DJ$263,0)),0,1)</f>
        <v>0</v>
      </c>
      <c r="BM98" s="99">
        <f>IF(ISNA(MATCH(BG98,'Overlap Study'!$CU$240:$CU$263,0)),0,1)</f>
        <v>0</v>
      </c>
      <c r="BN98" s="99">
        <f>IF(ISNA(MATCH(BG98,'Overlap Study'!$CG$240:$CG$263,0)),0,1)</f>
        <v>0</v>
      </c>
      <c r="BO98" s="97">
        <f>IF(ISNA(MATCH(BG98,'Overlap Study'!$BU$240:$BU$263,0)),0,1)</f>
        <v>0</v>
      </c>
      <c r="BP98" s="97">
        <f>IF(ISNA(MATCH(BG98,'Overlap Study'!$BJ$240:$BJ$263,0)),0,1)</f>
        <v>0</v>
      </c>
      <c r="BQ98" s="97">
        <f>IF(ISNA(MATCH(BG98,'Overlap Study'!$AZ$240:$AZ$263,0)),0,1)</f>
        <v>0</v>
      </c>
      <c r="BR98" s="97">
        <f>IF(ISNA(MATCH(BG98,'Overlap Study'!$AT$240:$AT$263,0)),0,1)</f>
        <v>0</v>
      </c>
      <c r="BS98" s="97">
        <f>IF(ISNA(MATCH(BG98,'Overlap Study'!$AN$240:$AN$263,0)),0,1)</f>
        <v>0</v>
      </c>
      <c r="BT98" s="106">
        <f>IF(ISNA(MATCH(BG98,'Overlap Study'!$AH$240:$AH$263,0)),0,1)</f>
        <v>1</v>
      </c>
      <c r="BU98" s="110">
        <f>IF(ISNA(MATCH(BG98,'Overlap Study'!$AB$240:$AB$263,0)),0,1)</f>
        <v>0</v>
      </c>
      <c r="BV98" s="97">
        <f>IF(ISNA(MATCH(BG98,'Overlap Study'!$V$240:$V$263,0)),0,1)</f>
        <v>0</v>
      </c>
      <c r="BW98" s="97">
        <f>IF(ISNA(MATCH(BG98,'Overlap Study'!$P$240:$P$263,0)),0,1)</f>
        <v>0</v>
      </c>
      <c r="BX98" s="97"/>
      <c r="BY98" s="106"/>
      <c r="BZ98">
        <f>INDEX($N$2:$O$411,MATCH(BG98,$N$2:$N$411,0),2)</f>
        <v>7</v>
      </c>
      <c r="CD98" s="485">
        <v>3357</v>
      </c>
      <c r="CE98" s="459">
        <f>SUM(CF98:CQ98)</f>
        <v>1</v>
      </c>
      <c r="CF98" s="97">
        <f>IF(ISNA(MATCH(CD98,'Overlap Study'!$FI$323:$FI$400,0)),0,1)</f>
        <v>0</v>
      </c>
      <c r="CG98" s="97">
        <f>IF(ISNA(MATCH(CD98,'Overlap Study'!$ER$323:$ER$400,0)),0,1)</f>
        <v>0</v>
      </c>
      <c r="CH98" s="97">
        <f>IF(ISNA(MATCH(CD98,'Overlap Study'!$EA$186:$EA$240,0)),0,1)</f>
        <v>0</v>
      </c>
      <c r="CI98" s="97">
        <f>IF(ISNA(MATCH(CD98,'Overlap Study'!$DJ$270:$DJ$281,0)),0,1)</f>
        <v>0</v>
      </c>
      <c r="CJ98" s="99">
        <f>IF(ISNA(MATCH(CD98,'Overlap Study'!$CU$270:$CU$281,0)),0,1)</f>
        <v>0</v>
      </c>
      <c r="CK98" s="99">
        <f>IF(ISNA(MATCH(CD98,'Overlap Study'!$CG$270:$CG$281,0)),0,1)</f>
        <v>0</v>
      </c>
      <c r="CL98" s="97">
        <f>IF(ISNA(MATCH(CD98,'Overlap Study'!$BU$270:$BU$281,0)),0,1)</f>
        <v>1</v>
      </c>
      <c r="CM98" s="97">
        <f>IF(ISNA(MATCH(CD98,'Overlap Study'!$BJ$270:$BJ$281,0)),0,1)</f>
        <v>0</v>
      </c>
      <c r="CN98" s="97">
        <f>IF(ISNA(MATCH(CD98,'Overlap Study'!$AZ$270:$AZ$281,0)),0,1)</f>
        <v>0</v>
      </c>
      <c r="CO98" s="97">
        <f>IF(ISNA(MATCH(CD98,'Overlap Study'!$AT$270:$AT$281,0)),0,1)</f>
        <v>0</v>
      </c>
      <c r="CP98" s="97">
        <f>IF(ISNA(MATCH(CD98,'Overlap Study'!$AN$270:$AN$281,0)),0,1)</f>
        <v>0</v>
      </c>
      <c r="CQ98" s="106">
        <f>IF(ISNA(MATCH(CD98,'Overlap Study'!$AH$270:$AH$281,0)),0,1)</f>
        <v>0</v>
      </c>
      <c r="CR98" s="110">
        <f>IF(ISNA(MATCH($CD98,'Overlap Study'!$AB$270:$AB$281,0)),0,1)</f>
        <v>0</v>
      </c>
      <c r="CS98" s="97">
        <f>IF(ISNA(MATCH($CD98,'Overlap Study'!$V$270:$V$281,0)),0,1)</f>
        <v>0</v>
      </c>
      <c r="CT98" s="97">
        <f>IF(ISNA(MATCH($CD98,'Overlap Study'!$P$270:$P$281,0)),0,1)</f>
        <v>0</v>
      </c>
      <c r="CU98" s="97"/>
      <c r="CV98" s="106"/>
    </row>
    <row r="99" spans="12:100" ht="13" x14ac:dyDescent="0.3">
      <c r="L99" s="116">
        <f t="shared" si="8"/>
        <v>98</v>
      </c>
      <c r="M99">
        <f t="shared" si="7"/>
        <v>6</v>
      </c>
      <c r="N99" s="487">
        <v>93</v>
      </c>
      <c r="O99" s="99">
        <f>SUM(P99:AA99)</f>
        <v>4</v>
      </c>
      <c r="P99" s="110">
        <f>IF(ISNA(MATCH(N99,'Overlap Study'!FF$62:FF$317,0)),0,1)</f>
        <v>0</v>
      </c>
      <c r="Q99" s="97">
        <f>IF(ISNA(MATCH(N99,'Overlap Study'!EO$62:EO$317,0)),0,1)</f>
        <v>0</v>
      </c>
      <c r="R99" s="97">
        <f>IF(ISNA(MATCH(N99,'Overlap Study'!DY$62:DY$174,0)),0,1)</f>
        <v>0</v>
      </c>
      <c r="S99" s="97">
        <f>IF(ISNA(MATCH(N99,'Overlap Study'!DJ$62:DJ$157,0)),0,1)</f>
        <v>0</v>
      </c>
      <c r="T99" s="99">
        <f>IF(ISNA(MATCH(N99,'Overlap Study'!CU$62:CU$157,0)),0,1)</f>
        <v>0</v>
      </c>
      <c r="U99" s="99">
        <f>IF(ISNA(MATCH(N99,'Overlap Study'!CG$62:CG$157,0)),0,1)</f>
        <v>0</v>
      </c>
      <c r="V99" s="97">
        <f>IF(ISNA(MATCH(N99,'Overlap Study'!BU$62:BU$157,0)),0,1)</f>
        <v>0</v>
      </c>
      <c r="W99" s="97">
        <f>IF(ISNA(MATCH(N99,'Overlap Study'!BJ$62:BJ$157,0)),0,1)</f>
        <v>0</v>
      </c>
      <c r="X99" s="97">
        <f>IF(ISNA(MATCH($N99,'Overlap Study'!AZ$62:AZ$157,0)),0,1)</f>
        <v>1</v>
      </c>
      <c r="Y99" s="97">
        <f>IF(ISNA(MATCH($N99,'Overlap Study'!AT$62:AT$157,0)),0,1)</f>
        <v>1</v>
      </c>
      <c r="Z99" s="97">
        <f>IF(ISNA(MATCH($N99,'Overlap Study'!AN$62:AN$157,0)),0,1)</f>
        <v>1</v>
      </c>
      <c r="AA99" s="97">
        <f>IF(ISNA(MATCH($N99,'Overlap Study'!AH$62:AH$157,0)),0,1)</f>
        <v>1</v>
      </c>
      <c r="AB99" s="110">
        <f>IF(ISNA(MATCH($N99,'Overlap Study'!AB$62:AB$157,0)),0,1)</f>
        <v>1</v>
      </c>
      <c r="AC99" s="97">
        <f>IF(ISNA(MATCH($N99,'Overlap Study'!V$62:V$157,0)),0,1)</f>
        <v>0</v>
      </c>
      <c r="AD99" s="97">
        <f>IF(ISNA(MATCH($N99,'Overlap Study'!P$62:P$157,0)),0,1)</f>
        <v>1</v>
      </c>
      <c r="AE99" s="97">
        <f>IF(ISNA(MATCH($N99,'Overlap Study'!H$53:H$132,0)),0,1)</f>
        <v>0</v>
      </c>
      <c r="AF99" s="106">
        <f>IF(ISNA(MATCH($N99,'Overlap Study'!B$53:B$100,0)),0,1)</f>
        <v>0</v>
      </c>
      <c r="AJ99" s="162">
        <v>337</v>
      </c>
      <c r="AK99" s="105">
        <f>SUM(AL99:AW99)</f>
        <v>2</v>
      </c>
      <c r="AL99" s="110">
        <f>IF(ISNA(MATCH($AJ99,'Overlap Study'!$FG$323:$FG$454,0)),0,1)</f>
        <v>0</v>
      </c>
      <c r="AM99" s="97">
        <f>IF(ISNA(MATCH($AJ99,'Overlap Study'!$EP$323:$EP$454,0)),0,1)</f>
        <v>1</v>
      </c>
      <c r="AN99" s="97">
        <f>IF(ISNA(MATCH($AJ99,'Overlap Study'!$DY$186:$DY$245,0)),0,1)</f>
        <v>0</v>
      </c>
      <c r="AO99" s="97">
        <f>IF(ISNA(MATCH($AJ99,'Overlap Study'!$DJ$186:$DJ$233,0)),0,1)</f>
        <v>0</v>
      </c>
      <c r="AP99" s="99">
        <f>IF(ISNA(MATCH($AJ99,'Overlap Study'!$CU$186:$CU$233,0)),0,1)</f>
        <v>0</v>
      </c>
      <c r="AQ99" s="99">
        <f>IF(ISNA(MATCH($AJ99,'Overlap Study'!$CG$186:$CG$233,0)),0,1)</f>
        <v>0</v>
      </c>
      <c r="AR99" s="97">
        <f>IF(ISNA(MATCH($AJ99,'Overlap Study'!$BU$186:$BU$233,0)),0,1)</f>
        <v>0</v>
      </c>
      <c r="AS99" s="97">
        <f>IF(ISNA(MATCH(AJ99,'Overlap Study'!BJ$186:BJ$233,0)),0,1)</f>
        <v>0</v>
      </c>
      <c r="AT99" s="97">
        <f>IF(ISNA(MATCH($AJ99,'Overlap Study'!AZ$186:AZ$233,0)),0,1)</f>
        <v>0</v>
      </c>
      <c r="AU99" s="97">
        <f>IF(ISNA(MATCH($AJ99,'Overlap Study'!AT$186:AT$233,0)),0,1)</f>
        <v>0</v>
      </c>
      <c r="AV99" s="97">
        <f>IF(ISNA(MATCH($AJ99,'Overlap Study'!AN$186:AN$233,0)),0,1)</f>
        <v>0</v>
      </c>
      <c r="AW99" s="106">
        <f>IF(ISNA(MATCH($AJ99,'Overlap Study'!AH$186:AH$233,0)),0,1)</f>
        <v>1</v>
      </c>
      <c r="AX99" s="97">
        <f>IF(ISNA(MATCH(AJ99,'Overlap Study'!$AB$186:$AB$233,0)),0,1)</f>
        <v>0</v>
      </c>
      <c r="AY99" s="97">
        <f>IF(ISNA(MATCH($AJ99,'Overlap Study'!$V$186:$V$233,0)),0,1)</f>
        <v>0</v>
      </c>
      <c r="AZ99" s="97">
        <f>IF(ISNA(MATCH($AJ99,'Overlap Study'!$P$186:$P$233,0)),0,1)</f>
        <v>0</v>
      </c>
      <c r="BA99" s="97"/>
      <c r="BB99" s="106"/>
      <c r="BD99" s="151"/>
      <c r="BG99" s="131">
        <v>247</v>
      </c>
      <c r="BH99" s="459">
        <f>SUM(BI99:BT99)</f>
        <v>1</v>
      </c>
      <c r="BI99" s="110">
        <f>IF(ISNA(MATCH($BG99,'Overlap Study'!$FH$323:$FH$400,0)),0,1)</f>
        <v>0</v>
      </c>
      <c r="BJ99" s="97">
        <f>IF(ISNA(MATCH($BG99,'Overlap Study'!$EQ$323:$EQ$400,0)),0,1)</f>
        <v>0</v>
      </c>
      <c r="BK99" s="97">
        <f>IF(ISNA(MATCH($BG99,'Overlap Study'!$DZ$186:$DZ$240,0)),0,1)</f>
        <v>0</v>
      </c>
      <c r="BL99" s="97">
        <f>IF(ISNA(MATCH(BG99,'Overlap Study'!$DJ$240:$DJ$263,0)),0,1)</f>
        <v>0</v>
      </c>
      <c r="BM99" s="99">
        <f>IF(ISNA(MATCH(BG99,'Overlap Study'!$CU$240:$CU$263,0)),0,1)</f>
        <v>0</v>
      </c>
      <c r="BN99" s="99">
        <f>IF(ISNA(MATCH(BG99,'Overlap Study'!$CG$240:$CG$263,0)),0,1)</f>
        <v>0</v>
      </c>
      <c r="BO99" s="97">
        <f>IF(ISNA(MATCH(BG99,'Overlap Study'!$BU$240:$BU$263,0)),0,1)</f>
        <v>0</v>
      </c>
      <c r="BP99" s="97">
        <f>IF(ISNA(MATCH(BG99,'Overlap Study'!$BJ$240:$BJ$263,0)),0,1)</f>
        <v>1</v>
      </c>
      <c r="BQ99" s="97">
        <f>IF(ISNA(MATCH(BG99,'Overlap Study'!$AZ$240:$AZ$263,0)),0,1)</f>
        <v>0</v>
      </c>
      <c r="BR99" s="97">
        <f>IF(ISNA(MATCH(BG99,'Overlap Study'!$AT$240:$AT$263,0)),0,1)</f>
        <v>0</v>
      </c>
      <c r="BS99" s="97">
        <f>IF(ISNA(MATCH(BG99,'Overlap Study'!$AN$240:$AN$263,0)),0,1)</f>
        <v>0</v>
      </c>
      <c r="BT99" s="106">
        <f>IF(ISNA(MATCH(BG99,'Overlap Study'!$AH$240:$AH$263,0)),0,1)</f>
        <v>0</v>
      </c>
      <c r="BU99" s="110">
        <f>IF(ISNA(MATCH(BG99,'Overlap Study'!$AB$240:$AB$263,0)),0,1)</f>
        <v>0</v>
      </c>
      <c r="BV99" s="97">
        <f>IF(ISNA(MATCH(BG99,'Overlap Study'!$V$240:$V$263,0)),0,1)</f>
        <v>0</v>
      </c>
      <c r="BW99" s="97">
        <f>IF(ISNA(MATCH(BG99,'Overlap Study'!$P$240:$P$263,0)),0,1)</f>
        <v>0</v>
      </c>
      <c r="BX99" s="97"/>
      <c r="BY99" s="106"/>
      <c r="BZ99">
        <f>INDEX($N$2:$O$411,MATCH(BG99,$N$2:$N$411,0),2)</f>
        <v>2</v>
      </c>
      <c r="CD99" s="486">
        <v>3944</v>
      </c>
      <c r="CE99" s="459">
        <f>SUM(CF99:CQ99)</f>
        <v>1</v>
      </c>
      <c r="CF99" s="97">
        <f>IF(ISNA(MATCH(CD99,'Overlap Study'!$FI$323:$FI$400,0)),0,1)</f>
        <v>0</v>
      </c>
      <c r="CG99" s="97">
        <f>IF(ISNA(MATCH(CD99,'Overlap Study'!$ER$323:$ER$400,0)),0,1)</f>
        <v>1</v>
      </c>
      <c r="CH99" s="97">
        <f>IF(ISNA(MATCH(CD99,'Overlap Study'!$EA$186:$EA$240,0)),0,1)</f>
        <v>0</v>
      </c>
      <c r="CI99" s="97">
        <f>IF(ISNA(MATCH(CD99,'Overlap Study'!$DJ$270:$DJ$281,0)),0,1)</f>
        <v>0</v>
      </c>
      <c r="CJ99" s="99">
        <f>IF(ISNA(MATCH(CD99,'Overlap Study'!$CU$270:$CU$281,0)),0,1)</f>
        <v>0</v>
      </c>
      <c r="CK99" s="99">
        <f>IF(ISNA(MATCH(CD99,'Overlap Study'!$CG$270:$CG$281,0)),0,1)</f>
        <v>0</v>
      </c>
      <c r="CL99" s="97">
        <f>IF(ISNA(MATCH(CD99,'Overlap Study'!$BU$270:$BU$281,0)),0,1)</f>
        <v>0</v>
      </c>
      <c r="CM99" s="97">
        <f>IF(ISNA(MATCH(CD99,'Overlap Study'!$BJ$270:$BJ$281,0)),0,1)</f>
        <v>0</v>
      </c>
      <c r="CN99" s="97">
        <f>IF(ISNA(MATCH(CD99,'Overlap Study'!$AZ$270:$AZ$281,0)),0,1)</f>
        <v>0</v>
      </c>
      <c r="CO99" s="97">
        <f>IF(ISNA(MATCH(CD99,'Overlap Study'!$AT$270:$AT$281,0)),0,1)</f>
        <v>0</v>
      </c>
      <c r="CP99" s="97">
        <f>IF(ISNA(MATCH(CD99,'Overlap Study'!$AN$270:$AN$281,0)),0,1)</f>
        <v>0</v>
      </c>
      <c r="CQ99" s="106">
        <f>IF(ISNA(MATCH(CD99,'Overlap Study'!$AH$270:$AH$281,0)),0,1)</f>
        <v>0</v>
      </c>
      <c r="CR99" s="110">
        <f>IF(ISNA(MATCH($CD99,'Overlap Study'!$AB$270:$AB$281,0)),0,1)</f>
        <v>0</v>
      </c>
      <c r="CS99" s="97">
        <f>IF(ISNA(MATCH($CD99,'Overlap Study'!$V$270:$V$281,0)),0,1)</f>
        <v>0</v>
      </c>
      <c r="CT99" s="97">
        <f>IF(ISNA(MATCH($CD99,'Overlap Study'!$P$270:$P$281,0)),0,1)</f>
        <v>0</v>
      </c>
      <c r="CU99" s="97"/>
      <c r="CV99" s="106"/>
    </row>
    <row r="100" spans="12:100" ht="13" x14ac:dyDescent="0.3">
      <c r="L100" s="116">
        <f t="shared" si="8"/>
        <v>99</v>
      </c>
      <c r="M100">
        <f t="shared" si="7"/>
        <v>5</v>
      </c>
      <c r="N100" s="487">
        <v>125</v>
      </c>
      <c r="O100" s="99">
        <f>SUM(P100:AA100)</f>
        <v>4</v>
      </c>
      <c r="P100" s="110">
        <f>IF(ISNA(MATCH(N100,'Overlap Study'!FF$62:FF$317,0)),0,1)</f>
        <v>1</v>
      </c>
      <c r="Q100" s="97">
        <f>IF(ISNA(MATCH(N100,'Overlap Study'!EO$62:EO$317,0)),0,1)</f>
        <v>1</v>
      </c>
      <c r="R100" s="97">
        <f>IF(ISNA(MATCH(N100,'Overlap Study'!DY$62:DY$174,0)),0,1)</f>
        <v>1</v>
      </c>
      <c r="S100" s="97">
        <f>IF(ISNA(MATCH(N100,'Overlap Study'!DJ$62:DJ$157,0)),0,1)</f>
        <v>0</v>
      </c>
      <c r="T100" s="99">
        <f>IF(ISNA(MATCH(N100,'Overlap Study'!CU$62:CU$157,0)),0,1)</f>
        <v>0</v>
      </c>
      <c r="U100" s="99">
        <f>IF(ISNA(MATCH(N100,'Overlap Study'!CG$62:CG$157,0)),0,1)</f>
        <v>0</v>
      </c>
      <c r="V100" s="97">
        <f>IF(ISNA(MATCH(N100,'Overlap Study'!BU$62:BU$157,0)),0,1)</f>
        <v>0</v>
      </c>
      <c r="W100" s="97">
        <f>IF(ISNA(MATCH(N100,'Overlap Study'!BJ$62:BJ$157,0)),0,1)</f>
        <v>1</v>
      </c>
      <c r="X100" s="97">
        <f>IF(ISNA(MATCH($N100,'Overlap Study'!AZ$62:AZ$157,0)),0,1)</f>
        <v>0</v>
      </c>
      <c r="Y100" s="97">
        <f>IF(ISNA(MATCH($N100,'Overlap Study'!AT$62:AT$157,0)),0,1)</f>
        <v>0</v>
      </c>
      <c r="Z100" s="97">
        <f>IF(ISNA(MATCH($N100,'Overlap Study'!AN$62:AN$157,0)),0,1)</f>
        <v>0</v>
      </c>
      <c r="AA100" s="97">
        <f>IF(ISNA(MATCH($N100,'Overlap Study'!AH$62:AH$157,0)),0,1)</f>
        <v>0</v>
      </c>
      <c r="AB100" s="110">
        <f>IF(ISNA(MATCH($N100,'Overlap Study'!AB$62:AB$157,0)),0,1)</f>
        <v>0</v>
      </c>
      <c r="AC100" s="97">
        <f>IF(ISNA(MATCH($N100,'Overlap Study'!V$62:V$157,0)),0,1)</f>
        <v>0</v>
      </c>
      <c r="AD100" s="97">
        <f>IF(ISNA(MATCH($N100,'Overlap Study'!P$62:P$157,0)),0,1)</f>
        <v>0</v>
      </c>
      <c r="AE100" s="97">
        <f>IF(ISNA(MATCH($N100,'Overlap Study'!H$53:H$132,0)),0,1)</f>
        <v>1</v>
      </c>
      <c r="AF100" s="106">
        <f>IF(ISNA(MATCH($N100,'Overlap Study'!B$53:B$100,0)),0,1)</f>
        <v>0</v>
      </c>
      <c r="AJ100" s="162">
        <v>365</v>
      </c>
      <c r="AK100" s="105">
        <f>SUM(AL100:AW100)</f>
        <v>2</v>
      </c>
      <c r="AL100" s="110">
        <f>IF(ISNA(MATCH($AJ100,'Overlap Study'!$FG$323:$FG$454,0)),0,1)</f>
        <v>0</v>
      </c>
      <c r="AM100" s="97">
        <f>IF(ISNA(MATCH($AJ100,'Overlap Study'!$EP$323:$EP$454,0)),0,1)</f>
        <v>0</v>
      </c>
      <c r="AN100" s="97">
        <f>IF(ISNA(MATCH($AJ100,'Overlap Study'!$DY$186:$DY$245,0)),0,1)</f>
        <v>0</v>
      </c>
      <c r="AO100" s="97">
        <f>IF(ISNA(MATCH($AJ100,'Overlap Study'!$DJ$186:$DJ$233,0)),0,1)</f>
        <v>0</v>
      </c>
      <c r="AP100" s="99">
        <f>IF(ISNA(MATCH($AJ100,'Overlap Study'!$CU$186:$CU$233,0)),0,1)</f>
        <v>0</v>
      </c>
      <c r="AQ100" s="99">
        <f>IF(ISNA(MATCH($AJ100,'Overlap Study'!$CG$186:$CG$233,0)),0,1)</f>
        <v>0</v>
      </c>
      <c r="AR100" s="97">
        <f>IF(ISNA(MATCH($AJ100,'Overlap Study'!$BU$186:$BU$233,0)),0,1)</f>
        <v>0</v>
      </c>
      <c r="AS100" s="97">
        <f>IF(ISNA(MATCH(AJ100,'Overlap Study'!BJ$186:BJ$233,0)),0,1)</f>
        <v>0</v>
      </c>
      <c r="AT100" s="97">
        <f>IF(ISNA(MATCH($AJ100,'Overlap Study'!AZ$186:AZ$233,0)),0,1)</f>
        <v>1</v>
      </c>
      <c r="AU100" s="97">
        <f>IF(ISNA(MATCH($AJ100,'Overlap Study'!AT$186:AT$233,0)),0,1)</f>
        <v>0</v>
      </c>
      <c r="AV100" s="97">
        <f>IF(ISNA(MATCH($AJ100,'Overlap Study'!AN$186:AN$233,0)),0,1)</f>
        <v>1</v>
      </c>
      <c r="AW100" s="106">
        <f>IF(ISNA(MATCH($AJ100,'Overlap Study'!AH$186:AH$233,0)),0,1)</f>
        <v>0</v>
      </c>
      <c r="AX100" s="97">
        <f>IF(ISNA(MATCH(AJ100,'Overlap Study'!$AB$186:$AB$233,0)),0,1)</f>
        <v>1</v>
      </c>
      <c r="AY100" s="97">
        <f>IF(ISNA(MATCH($AJ100,'Overlap Study'!$V$186:$V$233,0)),0,1)</f>
        <v>0</v>
      </c>
      <c r="AZ100" s="97">
        <f>IF(ISNA(MATCH($AJ100,'Overlap Study'!$P$186:$P$233,0)),0,1)</f>
        <v>0</v>
      </c>
      <c r="BA100" s="97"/>
      <c r="BB100" s="106"/>
      <c r="BD100" s="151"/>
      <c r="BG100" s="131">
        <v>294</v>
      </c>
      <c r="BH100" s="459">
        <f>SUM(BI100:BT100)</f>
        <v>1</v>
      </c>
      <c r="BI100" s="110">
        <f>IF(ISNA(MATCH($BG100,'Overlap Study'!$FH$323:$FH$400,0)),0,1)</f>
        <v>0</v>
      </c>
      <c r="BJ100" s="97">
        <f>IF(ISNA(MATCH($BG100,'Overlap Study'!$EQ$323:$EQ$400,0)),0,1)</f>
        <v>0</v>
      </c>
      <c r="BK100" s="97">
        <f>IF(ISNA(MATCH($BG100,'Overlap Study'!$DZ$186:$DZ$240,0)),0,1)</f>
        <v>0</v>
      </c>
      <c r="BL100" s="97">
        <f>IF(ISNA(MATCH(BG100,'Overlap Study'!$DJ$240:$DJ$263,0)),0,1)</f>
        <v>0</v>
      </c>
      <c r="BM100" s="99">
        <f>IF(ISNA(MATCH(BG100,'Overlap Study'!$CU$240:$CU$263,0)),0,1)</f>
        <v>0</v>
      </c>
      <c r="BN100" s="99">
        <f>IF(ISNA(MATCH(BG100,'Overlap Study'!$CG$240:$CG$263,0)),0,1)</f>
        <v>0</v>
      </c>
      <c r="BO100" s="97">
        <f>IF(ISNA(MATCH(BG100,'Overlap Study'!$BU$240:$BU$263,0)),0,1)</f>
        <v>1</v>
      </c>
      <c r="BP100" s="97">
        <f>IF(ISNA(MATCH(BG100,'Overlap Study'!$BJ$240:$BJ$263,0)),0,1)</f>
        <v>0</v>
      </c>
      <c r="BQ100" s="97">
        <f>IF(ISNA(MATCH(BG100,'Overlap Study'!$AZ$240:$AZ$263,0)),0,1)</f>
        <v>0</v>
      </c>
      <c r="BR100" s="97">
        <f>IF(ISNA(MATCH(BG100,'Overlap Study'!$AT$240:$AT$263,0)),0,1)</f>
        <v>0</v>
      </c>
      <c r="BS100" s="97">
        <f>IF(ISNA(MATCH(BG100,'Overlap Study'!$AN$240:$AN$263,0)),0,1)</f>
        <v>0</v>
      </c>
      <c r="BT100" s="106">
        <f>IF(ISNA(MATCH(BG100,'Overlap Study'!$AH$240:$AH$263,0)),0,1)</f>
        <v>0</v>
      </c>
      <c r="BU100" s="110">
        <f>IF(ISNA(MATCH(BG100,'Overlap Study'!$AB$240:$AB$263,0)),0,1)</f>
        <v>0</v>
      </c>
      <c r="BV100" s="97">
        <f>IF(ISNA(MATCH(BG100,'Overlap Study'!$V$240:$V$263,0)),0,1)</f>
        <v>0</v>
      </c>
      <c r="BW100" s="97">
        <f>IF(ISNA(MATCH(BG100,'Overlap Study'!$P$240:$P$263,0)),0,1)</f>
        <v>0</v>
      </c>
      <c r="BX100" s="97"/>
      <c r="BY100" s="106"/>
      <c r="BZ100">
        <f>INDEX($N$2:$O$411,MATCH(BG100,$N$2:$N$411,0),2)</f>
        <v>4</v>
      </c>
      <c r="CD100" s="486">
        <v>3996</v>
      </c>
      <c r="CE100" s="459">
        <f>SUM(CF100:CQ100)</f>
        <v>1</v>
      </c>
      <c r="CF100" s="97">
        <f>IF(ISNA(MATCH(CD100,'Overlap Study'!$FI$323:$FI$400,0)),0,1)</f>
        <v>0</v>
      </c>
      <c r="CG100" s="97">
        <f>IF(ISNA(MATCH(CD100,'Overlap Study'!$ER$323:$ER$400,0)),0,1)</f>
        <v>1</v>
      </c>
      <c r="CH100" s="97">
        <f>IF(ISNA(MATCH(CD100,'Overlap Study'!$EA$186:$EA$240,0)),0,1)</f>
        <v>0</v>
      </c>
      <c r="CI100" s="97">
        <f>IF(ISNA(MATCH(CD100,'Overlap Study'!$DJ$270:$DJ$281,0)),0,1)</f>
        <v>0</v>
      </c>
      <c r="CJ100" s="99">
        <f>IF(ISNA(MATCH(CD100,'Overlap Study'!$CU$270:$CU$281,0)),0,1)</f>
        <v>0</v>
      </c>
      <c r="CK100" s="99">
        <f>IF(ISNA(MATCH(CD100,'Overlap Study'!$CG$270:$CG$281,0)),0,1)</f>
        <v>0</v>
      </c>
      <c r="CL100" s="97">
        <f>IF(ISNA(MATCH(CD100,'Overlap Study'!$BU$270:$BU$281,0)),0,1)</f>
        <v>0</v>
      </c>
      <c r="CM100" s="97">
        <f>IF(ISNA(MATCH(CD100,'Overlap Study'!$BJ$270:$BJ$281,0)),0,1)</f>
        <v>0</v>
      </c>
      <c r="CN100" s="97">
        <f>IF(ISNA(MATCH(CD100,'Overlap Study'!$AZ$270:$AZ$281,0)),0,1)</f>
        <v>0</v>
      </c>
      <c r="CO100" s="97">
        <f>IF(ISNA(MATCH(CD100,'Overlap Study'!$AT$270:$AT$281,0)),0,1)</f>
        <v>0</v>
      </c>
      <c r="CP100" s="97">
        <f>IF(ISNA(MATCH(CD100,'Overlap Study'!$AN$270:$AN$281,0)),0,1)</f>
        <v>0</v>
      </c>
      <c r="CQ100" s="106">
        <f>IF(ISNA(MATCH(CD100,'Overlap Study'!$AH$270:$AH$281,0)),0,1)</f>
        <v>0</v>
      </c>
      <c r="CR100" s="110">
        <f>IF(ISNA(MATCH($CD100,'Overlap Study'!$AB$270:$AB$281,0)),0,1)</f>
        <v>0</v>
      </c>
      <c r="CS100" s="97">
        <f>IF(ISNA(MATCH($CD100,'Overlap Study'!$V$270:$V$281,0)),0,1)</f>
        <v>0</v>
      </c>
      <c r="CT100" s="97">
        <f>IF(ISNA(MATCH($CD100,'Overlap Study'!$P$270:$P$281,0)),0,1)</f>
        <v>0</v>
      </c>
      <c r="CU100" s="97"/>
      <c r="CV100" s="106"/>
    </row>
    <row r="101" spans="12:100" ht="13" x14ac:dyDescent="0.3">
      <c r="L101" s="116">
        <f t="shared" si="8"/>
        <v>100</v>
      </c>
      <c r="M101">
        <f t="shared" si="7"/>
        <v>8</v>
      </c>
      <c r="N101" s="495">
        <v>176</v>
      </c>
      <c r="O101" s="99">
        <f>SUM(P101:AA101)</f>
        <v>4</v>
      </c>
      <c r="P101" s="110">
        <f>IF(ISNA(MATCH(N101,'Overlap Study'!FF$62:FF$317,0)),0,1)</f>
        <v>1</v>
      </c>
      <c r="Q101" s="97">
        <f>IF(ISNA(MATCH(N101,'Overlap Study'!EO$62:EO$317,0)),0,1)</f>
        <v>0</v>
      </c>
      <c r="R101" s="97">
        <f>IF(ISNA(MATCH(N101,'Overlap Study'!DY$62:DY$174,0)),0,1)</f>
        <v>0</v>
      </c>
      <c r="S101" s="97">
        <f>IF(ISNA(MATCH(N101,'Overlap Study'!DJ$62:DJ$157,0)),0,1)</f>
        <v>0</v>
      </c>
      <c r="T101" s="99">
        <f>IF(ISNA(MATCH(N101,'Overlap Study'!CU$62:CU$157,0)),0,1)</f>
        <v>0</v>
      </c>
      <c r="U101" s="99">
        <f>IF(ISNA(MATCH(N101,'Overlap Study'!CG$62:CG$157,0)),0,1)</f>
        <v>0</v>
      </c>
      <c r="V101" s="97">
        <f>IF(ISNA(MATCH(N101,'Overlap Study'!BU$62:BU$157,0)),0,1)</f>
        <v>0</v>
      </c>
      <c r="W101" s="97">
        <f>IF(ISNA(MATCH(N101,'Overlap Study'!BJ$62:BJ$157,0)),0,1)</f>
        <v>0</v>
      </c>
      <c r="X101" s="97">
        <f>IF(ISNA(MATCH($N101,'Overlap Study'!AZ$62:AZ$157,0)),0,1)</f>
        <v>1</v>
      </c>
      <c r="Y101" s="97">
        <f>IF(ISNA(MATCH($N101,'Overlap Study'!AT$62:AT$157,0)),0,1)</f>
        <v>1</v>
      </c>
      <c r="Z101" s="97">
        <f>IF(ISNA(MATCH($N101,'Overlap Study'!AN$62:AN$157,0)),0,1)</f>
        <v>1</v>
      </c>
      <c r="AA101" s="97">
        <f>IF(ISNA(MATCH($N101,'Overlap Study'!AH$62:AH$157,0)),0,1)</f>
        <v>0</v>
      </c>
      <c r="AB101" s="110">
        <f>IF(ISNA(MATCH($N101,'Overlap Study'!AB$62:AB$157,0)),0,1)</f>
        <v>1</v>
      </c>
      <c r="AC101" s="97">
        <f>IF(ISNA(MATCH($N101,'Overlap Study'!V$62:V$157,0)),0,1)</f>
        <v>0</v>
      </c>
      <c r="AD101" s="97">
        <f>IF(ISNA(MATCH($N101,'Overlap Study'!P$62:P$157,0)),0,1)</f>
        <v>1</v>
      </c>
      <c r="AE101" s="97">
        <f>IF(ISNA(MATCH($N101,'Overlap Study'!H$53:H$132,0)),0,1)</f>
        <v>1</v>
      </c>
      <c r="AF101" s="106">
        <f>IF(ISNA(MATCH($N101,'Overlap Study'!B$53:B$100,0)),0,1)</f>
        <v>1</v>
      </c>
      <c r="AJ101" s="162">
        <v>384</v>
      </c>
      <c r="AK101" s="105">
        <f>SUM(AL101:AW101)</f>
        <v>2</v>
      </c>
      <c r="AL101" s="110">
        <f>IF(ISNA(MATCH($AJ101,'Overlap Study'!$FG$323:$FG$454,0)),0,1)</f>
        <v>0</v>
      </c>
      <c r="AM101" s="97">
        <f>IF(ISNA(MATCH($AJ101,'Overlap Study'!$EP$323:$EP$454,0)),0,1)</f>
        <v>1</v>
      </c>
      <c r="AN101" s="97">
        <f>IF(ISNA(MATCH($AJ101,'Overlap Study'!$DY$186:$DY$245,0)),0,1)</f>
        <v>0</v>
      </c>
      <c r="AO101" s="97">
        <f>IF(ISNA(MATCH($AJ101,'Overlap Study'!$DJ$186:$DJ$233,0)),0,1)</f>
        <v>0</v>
      </c>
      <c r="AP101" s="99">
        <f>IF(ISNA(MATCH($AJ101,'Overlap Study'!$CU$186:$CU$233,0)),0,1)</f>
        <v>0</v>
      </c>
      <c r="AQ101" s="99">
        <f>IF(ISNA(MATCH($AJ101,'Overlap Study'!$CG$186:$CG$233,0)),0,1)</f>
        <v>0</v>
      </c>
      <c r="AR101" s="97">
        <f>IF(ISNA(MATCH($AJ101,'Overlap Study'!$BU$186:$BU$233,0)),0,1)</f>
        <v>0</v>
      </c>
      <c r="AS101" s="97">
        <f>IF(ISNA(MATCH(AJ101,'Overlap Study'!BJ$186:BJ$233,0)),0,1)</f>
        <v>0</v>
      </c>
      <c r="AT101" s="97">
        <f>IF(ISNA(MATCH($AJ101,'Overlap Study'!AZ$186:AZ$233,0)),0,1)</f>
        <v>1</v>
      </c>
      <c r="AU101" s="97">
        <f>IF(ISNA(MATCH($AJ101,'Overlap Study'!AT$186:AT$233,0)),0,1)</f>
        <v>0</v>
      </c>
      <c r="AV101" s="97">
        <f>IF(ISNA(MATCH($AJ101,'Overlap Study'!AN$186:AN$233,0)),0,1)</f>
        <v>0</v>
      </c>
      <c r="AW101" s="106">
        <f>IF(ISNA(MATCH($AJ101,'Overlap Study'!AH$186:AH$233,0)),0,1)</f>
        <v>0</v>
      </c>
      <c r="AX101" s="97">
        <f>IF(ISNA(MATCH(AJ101,'Overlap Study'!$AB$186:$AB$233,0)),0,1)</f>
        <v>0</v>
      </c>
      <c r="AY101" s="97">
        <f>IF(ISNA(MATCH($AJ101,'Overlap Study'!$V$186:$V$233,0)),0,1)</f>
        <v>0</v>
      </c>
      <c r="AZ101" s="97">
        <f>IF(ISNA(MATCH($AJ101,'Overlap Study'!$P$186:$P$233,0)),0,1)</f>
        <v>0</v>
      </c>
      <c r="BA101" s="97"/>
      <c r="BB101" s="106"/>
      <c r="BD101" s="151"/>
      <c r="BG101" s="131">
        <v>296</v>
      </c>
      <c r="BH101" s="459">
        <f>SUM(BI101:BT101)</f>
        <v>1</v>
      </c>
      <c r="BI101" s="110">
        <f>IF(ISNA(MATCH($BG101,'Overlap Study'!$FH$323:$FH$400,0)),0,1)</f>
        <v>0</v>
      </c>
      <c r="BJ101" s="97">
        <f>IF(ISNA(MATCH($BG101,'Overlap Study'!$EQ$323:$EQ$400,0)),0,1)</f>
        <v>0</v>
      </c>
      <c r="BK101" s="97">
        <f>IF(ISNA(MATCH($BG101,'Overlap Study'!$DZ$186:$DZ$240,0)),0,1)</f>
        <v>0</v>
      </c>
      <c r="BL101" s="97">
        <f>IF(ISNA(MATCH(BG101,'Overlap Study'!$DJ$240:$DJ$263,0)),0,1)</f>
        <v>0</v>
      </c>
      <c r="BM101" s="99">
        <f>IF(ISNA(MATCH(BG101,'Overlap Study'!$CU$240:$CU$263,0)),0,1)</f>
        <v>0</v>
      </c>
      <c r="BN101" s="99">
        <f>IF(ISNA(MATCH(BG101,'Overlap Study'!$CG$240:$CG$263,0)),0,1)</f>
        <v>0</v>
      </c>
      <c r="BO101" s="97">
        <f>IF(ISNA(MATCH(BG101,'Overlap Study'!$BU$240:$BU$263,0)),0,1)</f>
        <v>0</v>
      </c>
      <c r="BP101" s="97">
        <f>IF(ISNA(MATCH(BG101,'Overlap Study'!$BJ$240:$BJ$263,0)),0,1)</f>
        <v>0</v>
      </c>
      <c r="BQ101" s="97">
        <f>IF(ISNA(MATCH(BG101,'Overlap Study'!$AZ$240:$AZ$263,0)),0,1)</f>
        <v>0</v>
      </c>
      <c r="BR101" s="97">
        <f>IF(ISNA(MATCH(BG101,'Overlap Study'!$AT$240:$AT$263,0)),0,1)</f>
        <v>0</v>
      </c>
      <c r="BS101" s="97">
        <f>IF(ISNA(MATCH(BG101,'Overlap Study'!$AN$240:$AN$263,0)),0,1)</f>
        <v>1</v>
      </c>
      <c r="BT101" s="106">
        <f>IF(ISNA(MATCH(BG101,'Overlap Study'!$AH$240:$AH$263,0)),0,1)</f>
        <v>0</v>
      </c>
      <c r="BU101" s="110">
        <f>IF(ISNA(MATCH(BG101,'Overlap Study'!$AB$240:$AB$263,0)),0,1)</f>
        <v>0</v>
      </c>
      <c r="BV101" s="97">
        <f>IF(ISNA(MATCH(BG101,'Overlap Study'!$V$240:$V$263,0)),0,1)</f>
        <v>0</v>
      </c>
      <c r="BW101" s="97">
        <f>IF(ISNA(MATCH(BG101,'Overlap Study'!$P$240:$P$263,0)),0,1)</f>
        <v>0</v>
      </c>
      <c r="BX101" s="97"/>
      <c r="BY101" s="106"/>
      <c r="BZ101">
        <f>INDEX($N$2:$O$411,MATCH(BG101,$N$2:$N$411,0),2)</f>
        <v>1</v>
      </c>
      <c r="CD101" s="486">
        <v>4265</v>
      </c>
      <c r="CE101" s="459">
        <f>SUM(CF101:CQ101)</f>
        <v>1</v>
      </c>
      <c r="CF101" s="97">
        <f>IF(ISNA(MATCH(CD101,'Overlap Study'!$FI$323:$FI$400,0)),0,1)</f>
        <v>0</v>
      </c>
      <c r="CG101" s="97">
        <f>IF(ISNA(MATCH(CD101,'Overlap Study'!$ER$323:$ER$400,0)),0,1)</f>
        <v>1</v>
      </c>
      <c r="CH101" s="97">
        <f>IF(ISNA(MATCH(CD101,'Overlap Study'!$EA$186:$EA$240,0)),0,1)</f>
        <v>0</v>
      </c>
      <c r="CI101" s="97">
        <f>IF(ISNA(MATCH(CD101,'Overlap Study'!$DJ$270:$DJ$281,0)),0,1)</f>
        <v>0</v>
      </c>
      <c r="CJ101" s="99">
        <f>IF(ISNA(MATCH(CD101,'Overlap Study'!$CU$270:$CU$281,0)),0,1)</f>
        <v>0</v>
      </c>
      <c r="CK101" s="99">
        <f>IF(ISNA(MATCH(CD101,'Overlap Study'!$CG$270:$CG$281,0)),0,1)</f>
        <v>0</v>
      </c>
      <c r="CL101" s="97">
        <f>IF(ISNA(MATCH(CD101,'Overlap Study'!$BU$270:$BU$281,0)),0,1)</f>
        <v>0</v>
      </c>
      <c r="CM101" s="97">
        <f>IF(ISNA(MATCH(CD101,'Overlap Study'!$BJ$270:$BJ$281,0)),0,1)</f>
        <v>0</v>
      </c>
      <c r="CN101" s="97">
        <f>IF(ISNA(MATCH(CD101,'Overlap Study'!$AZ$270:$AZ$281,0)),0,1)</f>
        <v>0</v>
      </c>
      <c r="CO101" s="97">
        <f>IF(ISNA(MATCH(CD101,'Overlap Study'!$AT$270:$AT$281,0)),0,1)</f>
        <v>0</v>
      </c>
      <c r="CP101" s="97">
        <f>IF(ISNA(MATCH(CD101,'Overlap Study'!$AN$270:$AN$281,0)),0,1)</f>
        <v>0</v>
      </c>
      <c r="CQ101" s="106">
        <f>IF(ISNA(MATCH(CD101,'Overlap Study'!$AH$270:$AH$281,0)),0,1)</f>
        <v>0</v>
      </c>
      <c r="CR101" s="110">
        <f>IF(ISNA(MATCH($CD101,'Overlap Study'!$AB$270:$AB$281,0)),0,1)</f>
        <v>0</v>
      </c>
      <c r="CS101" s="97">
        <f>IF(ISNA(MATCH($CD101,'Overlap Study'!$V$270:$V$281,0)),0,1)</f>
        <v>0</v>
      </c>
      <c r="CT101" s="97">
        <f>IF(ISNA(MATCH($CD101,'Overlap Study'!$P$270:$P$281,0)),0,1)</f>
        <v>0</v>
      </c>
      <c r="CU101" s="97"/>
      <c r="CV101" s="106"/>
    </row>
    <row r="102" spans="12:100" ht="13" x14ac:dyDescent="0.3">
      <c r="L102" s="116">
        <f t="shared" si="8"/>
        <v>101</v>
      </c>
      <c r="M102">
        <f t="shared" si="7"/>
        <v>5</v>
      </c>
      <c r="N102" s="487">
        <v>191</v>
      </c>
      <c r="O102" s="99">
        <f>SUM(P102:AA102)</f>
        <v>4</v>
      </c>
      <c r="P102" s="110">
        <f>IF(ISNA(MATCH(N102,'Overlap Study'!FF$62:FF$317,0)),0,1)</f>
        <v>0</v>
      </c>
      <c r="Q102" s="97">
        <f>IF(ISNA(MATCH(N102,'Overlap Study'!EO$62:EO$317,0)),0,1)</f>
        <v>0</v>
      </c>
      <c r="R102" s="97">
        <f>IF(ISNA(MATCH(N102,'Overlap Study'!DY$62:DY$174,0)),0,1)</f>
        <v>0</v>
      </c>
      <c r="S102" s="97">
        <f>IF(ISNA(MATCH(N102,'Overlap Study'!DJ$62:DJ$157,0)),0,1)</f>
        <v>0</v>
      </c>
      <c r="T102" s="99">
        <f>IF(ISNA(MATCH(N102,'Overlap Study'!CU$62:CU$157,0)),0,1)</f>
        <v>0</v>
      </c>
      <c r="U102" s="99">
        <f>IF(ISNA(MATCH(N102,'Overlap Study'!CG$62:CG$157,0)),0,1)</f>
        <v>1</v>
      </c>
      <c r="V102" s="97">
        <f>IF(ISNA(MATCH(N102,'Overlap Study'!BU$62:BU$157,0)),0,1)</f>
        <v>0</v>
      </c>
      <c r="W102" s="97">
        <f>IF(ISNA(MATCH(N102,'Overlap Study'!BJ$62:BJ$157,0)),0,1)</f>
        <v>0</v>
      </c>
      <c r="X102" s="97">
        <f>IF(ISNA(MATCH($N102,'Overlap Study'!AZ$62:AZ$157,0)),0,1)</f>
        <v>1</v>
      </c>
      <c r="Y102" s="97">
        <f>IF(ISNA(MATCH($N102,'Overlap Study'!AT$62:AT$157,0)),0,1)</f>
        <v>1</v>
      </c>
      <c r="Z102" s="97">
        <f>IF(ISNA(MATCH($N102,'Overlap Study'!AN$62:AN$157,0)),0,1)</f>
        <v>0</v>
      </c>
      <c r="AA102" s="97">
        <f>IF(ISNA(MATCH($N102,'Overlap Study'!AH$62:AH$157,0)),0,1)</f>
        <v>1</v>
      </c>
      <c r="AB102" s="110">
        <f>IF(ISNA(MATCH($N102,'Overlap Study'!AB$62:AB$157,0)),0,1)</f>
        <v>0</v>
      </c>
      <c r="AC102" s="97">
        <f>IF(ISNA(MATCH($N102,'Overlap Study'!V$62:V$157,0)),0,1)</f>
        <v>1</v>
      </c>
      <c r="AD102" s="97">
        <f>IF(ISNA(MATCH($N102,'Overlap Study'!P$62:P$157,0)),0,1)</f>
        <v>0</v>
      </c>
      <c r="AE102" s="97">
        <f>IF(ISNA(MATCH($N102,'Overlap Study'!H$53:H$132,0)),0,1)</f>
        <v>0</v>
      </c>
      <c r="AF102" s="106">
        <f>IF(ISNA(MATCH($N102,'Overlap Study'!B$53:B$100,0)),0,1)</f>
        <v>0</v>
      </c>
      <c r="AJ102" s="162">
        <v>399</v>
      </c>
      <c r="AK102" s="105">
        <f>SUM(AL102:AW102)</f>
        <v>2</v>
      </c>
      <c r="AL102" s="110">
        <f>IF(ISNA(MATCH($AJ102,'Overlap Study'!$FG$323:$FG$454,0)),0,1)</f>
        <v>0</v>
      </c>
      <c r="AM102" s="97">
        <f>IF(ISNA(MATCH($AJ102,'Overlap Study'!$EP$323:$EP$454,0)),0,1)</f>
        <v>0</v>
      </c>
      <c r="AN102" s="97">
        <f>IF(ISNA(MATCH($AJ102,'Overlap Study'!$DY$186:$DY$245,0)),0,1)</f>
        <v>0</v>
      </c>
      <c r="AO102" s="97">
        <f>IF(ISNA(MATCH($AJ102,'Overlap Study'!$DJ$186:$DJ$233,0)),0,1)</f>
        <v>0</v>
      </c>
      <c r="AP102" s="99">
        <f>IF(ISNA(MATCH($AJ102,'Overlap Study'!$CU$186:$CU$233,0)),0,1)</f>
        <v>0</v>
      </c>
      <c r="AQ102" s="99">
        <f>IF(ISNA(MATCH($AJ102,'Overlap Study'!$CG$186:$CG$233,0)),0,1)</f>
        <v>1</v>
      </c>
      <c r="AR102" s="97">
        <f>IF(ISNA(MATCH($AJ102,'Overlap Study'!$BU$186:$BU$233,0)),0,1)</f>
        <v>0</v>
      </c>
      <c r="AS102" s="97">
        <f>IF(ISNA(MATCH(AJ102,'Overlap Study'!BJ$186:BJ$233,0)),0,1)</f>
        <v>1</v>
      </c>
      <c r="AT102" s="97">
        <f>IF(ISNA(MATCH($AJ102,'Overlap Study'!AZ$186:AZ$233,0)),0,1)</f>
        <v>0</v>
      </c>
      <c r="AU102" s="97">
        <f>IF(ISNA(MATCH($AJ102,'Overlap Study'!AT$186:AT$233,0)),0,1)</f>
        <v>0</v>
      </c>
      <c r="AV102" s="97">
        <f>IF(ISNA(MATCH($AJ102,'Overlap Study'!AN$186:AN$233,0)),0,1)</f>
        <v>0</v>
      </c>
      <c r="AW102" s="106">
        <f>IF(ISNA(MATCH($AJ102,'Overlap Study'!AH$186:AH$233,0)),0,1)</f>
        <v>0</v>
      </c>
      <c r="AX102" s="97">
        <f>IF(ISNA(MATCH(AJ102,'Overlap Study'!$AB$186:$AB$233,0)),0,1)</f>
        <v>0</v>
      </c>
      <c r="AY102" s="97">
        <f>IF(ISNA(MATCH($AJ102,'Overlap Study'!$V$186:$V$233,0)),0,1)</f>
        <v>0</v>
      </c>
      <c r="AZ102" s="97">
        <f>IF(ISNA(MATCH($AJ102,'Overlap Study'!$P$186:$P$233,0)),0,1)</f>
        <v>0</v>
      </c>
      <c r="BA102" s="97"/>
      <c r="BB102" s="106"/>
      <c r="BD102" s="98"/>
      <c r="BG102" s="131">
        <v>303</v>
      </c>
      <c r="BH102" s="459">
        <f>SUM(BI102:BT102)</f>
        <v>1</v>
      </c>
      <c r="BI102" s="110">
        <f>IF(ISNA(MATCH($BG102,'Overlap Study'!$FH$323:$FH$400,0)),0,1)</f>
        <v>0</v>
      </c>
      <c r="BJ102" s="97">
        <f>IF(ISNA(MATCH($BG102,'Overlap Study'!$EQ$323:$EQ$400,0)),0,1)</f>
        <v>0</v>
      </c>
      <c r="BK102" s="97">
        <f>IF(ISNA(MATCH($BG102,'Overlap Study'!$DZ$186:$DZ$240,0)),0,1)</f>
        <v>0</v>
      </c>
      <c r="BL102" s="97">
        <f>IF(ISNA(MATCH(BG102,'Overlap Study'!$DJ$240:$DJ$263,0)),0,1)</f>
        <v>1</v>
      </c>
      <c r="BM102" s="99">
        <f>IF(ISNA(MATCH(BG102,'Overlap Study'!$CU$240:$CU$263,0)),0,1)</f>
        <v>0</v>
      </c>
      <c r="BN102" s="99">
        <f>IF(ISNA(MATCH(BG102,'Overlap Study'!$CG$240:$CG$263,0)),0,1)</f>
        <v>0</v>
      </c>
      <c r="BO102" s="97">
        <f>IF(ISNA(MATCH(BG102,'Overlap Study'!$BU$240:$BU$263,0)),0,1)</f>
        <v>0</v>
      </c>
      <c r="BP102" s="97">
        <f>IF(ISNA(MATCH(BG102,'Overlap Study'!$BJ$240:$BJ$263,0)),0,1)</f>
        <v>0</v>
      </c>
      <c r="BQ102" s="97">
        <f>IF(ISNA(MATCH(BG102,'Overlap Study'!$AZ$240:$AZ$263,0)),0,1)</f>
        <v>0</v>
      </c>
      <c r="BR102" s="97">
        <f>IF(ISNA(MATCH(BG102,'Overlap Study'!$AT$240:$AT$263,0)),0,1)</f>
        <v>0</v>
      </c>
      <c r="BS102" s="97">
        <f>IF(ISNA(MATCH(BG102,'Overlap Study'!$AN$240:$AN$263,0)),0,1)</f>
        <v>0</v>
      </c>
      <c r="BT102" s="106">
        <f>IF(ISNA(MATCH(BG102,'Overlap Study'!$AH$240:$AH$263,0)),0,1)</f>
        <v>0</v>
      </c>
      <c r="BU102" s="110">
        <f>IF(ISNA(MATCH(BG102,'Overlap Study'!$AB$240:$AB$263,0)),0,1)</f>
        <v>0</v>
      </c>
      <c r="BV102" s="97">
        <f>IF(ISNA(MATCH(BG102,'Overlap Study'!$V$240:$V$263,0)),0,1)</f>
        <v>0</v>
      </c>
      <c r="BW102" s="97">
        <f>IF(ISNA(MATCH(BG102,'Overlap Study'!$P$240:$P$263,0)),0,1)</f>
        <v>1</v>
      </c>
      <c r="BX102" s="97"/>
      <c r="BY102" s="106"/>
      <c r="BZ102">
        <f>INDEX($N$2:$O$411,MATCH(BG102,$N$2:$N$411,0),2)</f>
        <v>4</v>
      </c>
      <c r="CD102" s="485">
        <v>4334</v>
      </c>
      <c r="CE102" s="459">
        <f>SUM(CF102:CQ102)</f>
        <v>1</v>
      </c>
      <c r="CF102" s="97">
        <f>IF(ISNA(MATCH(CD102,'Overlap Study'!$FI$323:$FI$400,0)),0,1)</f>
        <v>0</v>
      </c>
      <c r="CG102" s="97">
        <f>IF(ISNA(MATCH(CD102,'Overlap Study'!$ER$323:$ER$400,0)),0,1)</f>
        <v>0</v>
      </c>
      <c r="CH102" s="97">
        <f>IF(ISNA(MATCH(CD102,'Overlap Study'!$EA$186:$EA$240,0)),0,1)</f>
        <v>0</v>
      </c>
      <c r="CI102" s="97">
        <f>IF(ISNA(MATCH(CD102,'Overlap Study'!$DJ$270:$DJ$281,0)),0,1)</f>
        <v>0</v>
      </c>
      <c r="CJ102" s="99">
        <f>IF(ISNA(MATCH(CD102,'Overlap Study'!$CU$270:$CU$281,0)),0,1)</f>
        <v>1</v>
      </c>
      <c r="CK102" s="99">
        <f>IF(ISNA(MATCH(CD102,'Overlap Study'!$CG$270:$CG$281,0)),0,1)</f>
        <v>0</v>
      </c>
      <c r="CL102" s="97">
        <f>IF(ISNA(MATCH(CD102,'Overlap Study'!$BU$270:$BU$281,0)),0,1)</f>
        <v>0</v>
      </c>
      <c r="CM102" s="97">
        <f>IF(ISNA(MATCH(CD102,'Overlap Study'!$BJ$270:$BJ$281,0)),0,1)</f>
        <v>0</v>
      </c>
      <c r="CN102" s="97">
        <f>IF(ISNA(MATCH(CD102,'Overlap Study'!$AZ$270:$AZ$281,0)),0,1)</f>
        <v>0</v>
      </c>
      <c r="CO102" s="97">
        <f>IF(ISNA(MATCH(CD102,'Overlap Study'!$AT$270:$AT$281,0)),0,1)</f>
        <v>0</v>
      </c>
      <c r="CP102" s="97">
        <f>IF(ISNA(MATCH(CD102,'Overlap Study'!$AN$270:$AN$281,0)),0,1)</f>
        <v>0</v>
      </c>
      <c r="CQ102" s="106">
        <f>IF(ISNA(MATCH(CD102,'Overlap Study'!$AH$270:$AH$281,0)),0,1)</f>
        <v>0</v>
      </c>
      <c r="CR102" s="110">
        <f>IF(ISNA(MATCH($CD102,'Overlap Study'!$AB$270:$AB$281,0)),0,1)</f>
        <v>0</v>
      </c>
      <c r="CS102" s="97">
        <f>IF(ISNA(MATCH($CD102,'Overlap Study'!$V$270:$V$281,0)),0,1)</f>
        <v>0</v>
      </c>
      <c r="CT102" s="97">
        <f>IF(ISNA(MATCH($CD102,'Overlap Study'!$P$270:$P$281,0)),0,1)</f>
        <v>0</v>
      </c>
      <c r="CU102" s="97"/>
      <c r="CV102" s="106"/>
    </row>
    <row r="103" spans="12:100" ht="13" x14ac:dyDescent="0.3">
      <c r="L103" s="116">
        <f t="shared" si="8"/>
        <v>102</v>
      </c>
      <c r="M103">
        <f t="shared" si="7"/>
        <v>4</v>
      </c>
      <c r="N103" s="487">
        <v>207</v>
      </c>
      <c r="O103" s="99">
        <f>SUM(P103:AA103)</f>
        <v>4</v>
      </c>
      <c r="P103" s="110">
        <f>IF(ISNA(MATCH(N103,'Overlap Study'!FF$62:FF$317,0)),0,1)</f>
        <v>1</v>
      </c>
      <c r="Q103" s="97">
        <f>IF(ISNA(MATCH(N103,'Overlap Study'!EO$62:EO$317,0)),0,1)</f>
        <v>0</v>
      </c>
      <c r="R103" s="97">
        <f>IF(ISNA(MATCH(N103,'Overlap Study'!DY$62:DY$174,0)),0,1)</f>
        <v>0</v>
      </c>
      <c r="S103" s="97">
        <f>IF(ISNA(MATCH(N103,'Overlap Study'!DJ$62:DJ$157,0)),0,1)</f>
        <v>0</v>
      </c>
      <c r="T103" s="99">
        <f>IF(ISNA(MATCH(N103,'Overlap Study'!CU$62:CU$157,0)),0,1)</f>
        <v>1</v>
      </c>
      <c r="U103" s="99">
        <f>IF(ISNA(MATCH(N103,'Overlap Study'!CG$62:CG$157,0)),0,1)</f>
        <v>0</v>
      </c>
      <c r="V103" s="97">
        <f>IF(ISNA(MATCH(N103,'Overlap Study'!BU$62:BU$157,0)),0,1)</f>
        <v>0</v>
      </c>
      <c r="W103" s="97">
        <f>IF(ISNA(MATCH(N103,'Overlap Study'!BJ$62:BJ$157,0)),0,1)</f>
        <v>1</v>
      </c>
      <c r="X103" s="97">
        <f>IF(ISNA(MATCH($N103,'Overlap Study'!AZ$62:AZ$157,0)),0,1)</f>
        <v>1</v>
      </c>
      <c r="Y103" s="97">
        <f>IF(ISNA(MATCH($N103,'Overlap Study'!AT$62:AT$157,0)),0,1)</f>
        <v>0</v>
      </c>
      <c r="Z103" s="97">
        <f>IF(ISNA(MATCH($N103,'Overlap Study'!AN$62:AN$157,0)),0,1)</f>
        <v>0</v>
      </c>
      <c r="AA103" s="97">
        <f>IF(ISNA(MATCH($N103,'Overlap Study'!AH$62:AH$157,0)),0,1)</f>
        <v>0</v>
      </c>
      <c r="AB103" s="110">
        <f>IF(ISNA(MATCH($N103,'Overlap Study'!AB$62:AB$157,0)),0,1)</f>
        <v>0</v>
      </c>
      <c r="AC103" s="97">
        <f>IF(ISNA(MATCH($N103,'Overlap Study'!V$62:V$157,0)),0,1)</f>
        <v>0</v>
      </c>
      <c r="AD103" s="97">
        <f>IF(ISNA(MATCH($N103,'Overlap Study'!P$62:P$157,0)),0,1)</f>
        <v>0</v>
      </c>
      <c r="AE103" s="97">
        <f>IF(ISNA(MATCH($N103,'Overlap Study'!H$53:H$132,0)),0,1)</f>
        <v>0</v>
      </c>
      <c r="AF103" s="106">
        <f>IF(ISNA(MATCH($N103,'Overlap Study'!B$53:B$100,0)),0,1)</f>
        <v>0</v>
      </c>
      <c r="AJ103" s="162">
        <v>492</v>
      </c>
      <c r="AK103" s="105">
        <f>SUM(AL103:AW103)</f>
        <v>2</v>
      </c>
      <c r="AL103" s="110">
        <f>IF(ISNA(MATCH($AJ103,'Overlap Study'!$FG$323:$FG$454,0)),0,1)</f>
        <v>0</v>
      </c>
      <c r="AM103" s="97">
        <f>IF(ISNA(MATCH($AJ103,'Overlap Study'!$EP$323:$EP$454,0)),0,1)</f>
        <v>1</v>
      </c>
      <c r="AN103" s="97">
        <f>IF(ISNA(MATCH($AJ103,'Overlap Study'!$DY$186:$DY$245,0)),0,1)</f>
        <v>0</v>
      </c>
      <c r="AO103" s="97">
        <f>IF(ISNA(MATCH($AJ103,'Overlap Study'!$DJ$186:$DJ$233,0)),0,1)</f>
        <v>0</v>
      </c>
      <c r="AP103" s="99">
        <f>IF(ISNA(MATCH($AJ103,'Overlap Study'!$CU$186:$CU$233,0)),0,1)</f>
        <v>0</v>
      </c>
      <c r="AQ103" s="99">
        <f>IF(ISNA(MATCH($AJ103,'Overlap Study'!$CG$186:$CG$233,0)),0,1)</f>
        <v>0</v>
      </c>
      <c r="AR103" s="97">
        <f>IF(ISNA(MATCH($AJ103,'Overlap Study'!$BU$186:$BU$233,0)),0,1)</f>
        <v>0</v>
      </c>
      <c r="AS103" s="97">
        <f>IF(ISNA(MATCH(AJ103,'Overlap Study'!BJ$186:BJ$233,0)),0,1)</f>
        <v>0</v>
      </c>
      <c r="AT103" s="97">
        <f>IF(ISNA(MATCH($AJ103,'Overlap Study'!AZ$186:AZ$233,0)),0,1)</f>
        <v>0</v>
      </c>
      <c r="AU103" s="97">
        <f>IF(ISNA(MATCH($AJ103,'Overlap Study'!AT$186:AT$233,0)),0,1)</f>
        <v>0</v>
      </c>
      <c r="AV103" s="97">
        <f>IF(ISNA(MATCH($AJ103,'Overlap Study'!AN$186:AN$233,0)),0,1)</f>
        <v>0</v>
      </c>
      <c r="AW103" s="106">
        <f>IF(ISNA(MATCH($AJ103,'Overlap Study'!AH$186:AH$233,0)),0,1)</f>
        <v>1</v>
      </c>
      <c r="AX103" s="97">
        <f>IF(ISNA(MATCH(AJ103,'Overlap Study'!$AB$186:$AB$233,0)),0,1)</f>
        <v>1</v>
      </c>
      <c r="AY103" s="97">
        <f>IF(ISNA(MATCH($AJ103,'Overlap Study'!$V$186:$V$233,0)),0,1)</f>
        <v>0</v>
      </c>
      <c r="AZ103" s="97">
        <f>IF(ISNA(MATCH($AJ103,'Overlap Study'!$P$186:$P$233,0)),0,1)</f>
        <v>0</v>
      </c>
      <c r="BA103" s="97"/>
      <c r="BB103" s="106"/>
      <c r="BD103" s="98"/>
      <c r="BG103" s="131">
        <v>329</v>
      </c>
      <c r="BH103" s="459">
        <f>SUM(BI103:BT103)</f>
        <v>1</v>
      </c>
      <c r="BI103" s="110">
        <f>IF(ISNA(MATCH($BG103,'Overlap Study'!$FH$323:$FH$400,0)),0,1)</f>
        <v>0</v>
      </c>
      <c r="BJ103" s="97">
        <f>IF(ISNA(MATCH($BG103,'Overlap Study'!$EQ$323:$EQ$400,0)),0,1)</f>
        <v>0</v>
      </c>
      <c r="BK103" s="97">
        <f>IF(ISNA(MATCH($BG103,'Overlap Study'!$DZ$186:$DZ$240,0)),0,1)</f>
        <v>0</v>
      </c>
      <c r="BL103" s="97">
        <f>IF(ISNA(MATCH(BG103,'Overlap Study'!$DJ$240:$DJ$263,0)),0,1)</f>
        <v>0</v>
      </c>
      <c r="BM103" s="99">
        <f>IF(ISNA(MATCH(BG103,'Overlap Study'!$CU$240:$CU$263,0)),0,1)</f>
        <v>0</v>
      </c>
      <c r="BN103" s="99">
        <f>IF(ISNA(MATCH(BG103,'Overlap Study'!$CG$240:$CG$263,0)),0,1)</f>
        <v>0</v>
      </c>
      <c r="BO103" s="97">
        <f>IF(ISNA(MATCH(BG103,'Overlap Study'!$BU$240:$BU$263,0)),0,1)</f>
        <v>0</v>
      </c>
      <c r="BP103" s="97">
        <f>IF(ISNA(MATCH(BG103,'Overlap Study'!$BJ$240:$BJ$263,0)),0,1)</f>
        <v>1</v>
      </c>
      <c r="BQ103" s="97">
        <f>IF(ISNA(MATCH(BG103,'Overlap Study'!$AZ$240:$AZ$263,0)),0,1)</f>
        <v>0</v>
      </c>
      <c r="BR103" s="97">
        <f>IF(ISNA(MATCH(BG103,'Overlap Study'!$AT$240:$AT$263,0)),0,1)</f>
        <v>0</v>
      </c>
      <c r="BS103" s="97">
        <f>IF(ISNA(MATCH(BG103,'Overlap Study'!$AN$240:$AN$263,0)),0,1)</f>
        <v>0</v>
      </c>
      <c r="BT103" s="106">
        <f>IF(ISNA(MATCH(BG103,'Overlap Study'!$AH$240:$AH$263,0)),0,1)</f>
        <v>0</v>
      </c>
      <c r="BU103" s="110">
        <f>IF(ISNA(MATCH(BG103,'Overlap Study'!$AB$240:$AB$263,0)),0,1)</f>
        <v>0</v>
      </c>
      <c r="BV103" s="97">
        <f>IF(ISNA(MATCH(BG103,'Overlap Study'!$V$240:$V$263,0)),0,1)</f>
        <v>0</v>
      </c>
      <c r="BW103" s="97">
        <f>IF(ISNA(MATCH(BG103,'Overlap Study'!$P$240:$P$263,0)),0,1)</f>
        <v>0</v>
      </c>
      <c r="BX103" s="97"/>
      <c r="BY103" s="106"/>
      <c r="BZ103">
        <f>INDEX($N$2:$O$411,MATCH(BG103,$N$2:$N$411,0),2)</f>
        <v>2</v>
      </c>
      <c r="CF103">
        <f>SUM(CF2:CF102)</f>
        <v>10</v>
      </c>
      <c r="CG103">
        <f>SUM(CG2:CG102)</f>
        <v>30</v>
      </c>
      <c r="CH103">
        <f>SUM(CH2:CH102)</f>
        <v>13</v>
      </c>
      <c r="CI103">
        <f>SUM(CI2:CI102)</f>
        <v>12</v>
      </c>
      <c r="CJ103">
        <f>SUM(CJ2:CJ102)</f>
        <v>12</v>
      </c>
      <c r="CK103">
        <f>SUM(CK2:CK102)</f>
        <v>12</v>
      </c>
      <c r="CL103">
        <f>SUM(CL2:CL102)</f>
        <v>12</v>
      </c>
      <c r="CM103">
        <f>SUM(CM2:CM102)</f>
        <v>12</v>
      </c>
      <c r="CN103">
        <f>SUM(CN2:CN102)</f>
        <v>12</v>
      </c>
      <c r="CO103">
        <f>SUM(CO2:CO102)</f>
        <v>12</v>
      </c>
      <c r="CP103">
        <f>SUM(CP2:CP102)</f>
        <v>12</v>
      </c>
      <c r="CQ103">
        <f>SUM(CQ2:CQ102)</f>
        <v>12</v>
      </c>
      <c r="CR103">
        <f>SUM(CR2:CR102)</f>
        <v>6</v>
      </c>
      <c r="CS103">
        <f>SUM(CS2:CS102)</f>
        <v>4</v>
      </c>
      <c r="CT103">
        <f>SUM(CT2:CT102)</f>
        <v>9</v>
      </c>
      <c r="CU103" s="97"/>
      <c r="CV103" s="106"/>
    </row>
    <row r="104" spans="12:100" ht="13" x14ac:dyDescent="0.3">
      <c r="L104" s="116">
        <f t="shared" si="8"/>
        <v>103</v>
      </c>
      <c r="M104">
        <f t="shared" si="7"/>
        <v>4</v>
      </c>
      <c r="N104" s="207">
        <v>225</v>
      </c>
      <c r="O104" s="99">
        <f>SUM(P104:AA104)</f>
        <v>4</v>
      </c>
      <c r="P104" s="110">
        <f>IF(ISNA(MATCH(N104,'Overlap Study'!FF$62:FF$317,0)),0,1)</f>
        <v>1</v>
      </c>
      <c r="Q104" s="97">
        <f>IF(ISNA(MATCH(N104,'Overlap Study'!EO$62:EO$317,0)),0,1)</f>
        <v>1</v>
      </c>
      <c r="R104" s="97">
        <f>IF(ISNA(MATCH(N104,'Overlap Study'!DY$62:DY$174,0)),0,1)</f>
        <v>1</v>
      </c>
      <c r="S104" s="97">
        <f>IF(ISNA(MATCH(N104,'Overlap Study'!DJ$62:DJ$157,0)),0,1)</f>
        <v>1</v>
      </c>
      <c r="T104" s="99">
        <f>IF(ISNA(MATCH(N104,'Overlap Study'!CU$62:CU$157,0)),0,1)</f>
        <v>0</v>
      </c>
      <c r="U104" s="99">
        <f>IF(ISNA(MATCH(N104,'Overlap Study'!CG$62:CG$157,0)),0,1)</f>
        <v>0</v>
      </c>
      <c r="V104" s="97">
        <f>IF(ISNA(MATCH(N104,'Overlap Study'!BU$62:BU$157,0)),0,1)</f>
        <v>0</v>
      </c>
      <c r="W104" s="97">
        <f>IF(ISNA(MATCH(N104,'Overlap Study'!BJ$62:BJ$157,0)),0,1)</f>
        <v>0</v>
      </c>
      <c r="X104" s="97">
        <f>IF(ISNA(MATCH($N104,'Overlap Study'!AZ$62:AZ$157,0)),0,1)</f>
        <v>0</v>
      </c>
      <c r="Y104" s="97">
        <f>IF(ISNA(MATCH($N104,'Overlap Study'!AT$62:AT$157,0)),0,1)</f>
        <v>0</v>
      </c>
      <c r="Z104" s="97">
        <f>IF(ISNA(MATCH($N104,'Overlap Study'!AN$62:AN$157,0)),0,1)</f>
        <v>0</v>
      </c>
      <c r="AA104" s="97">
        <f>IF(ISNA(MATCH($N104,'Overlap Study'!AH$62:AH$157,0)),0,1)</f>
        <v>0</v>
      </c>
      <c r="AB104" s="110">
        <f>IF(ISNA(MATCH($N104,'Overlap Study'!AB$62:AB$157,0)),0,1)</f>
        <v>0</v>
      </c>
      <c r="AC104" s="97">
        <f>IF(ISNA(MATCH($N104,'Overlap Study'!V$62:V$157,0)),0,1)</f>
        <v>0</v>
      </c>
      <c r="AD104" s="97">
        <f>IF(ISNA(MATCH($N104,'Overlap Study'!P$62:P$157,0)),0,1)</f>
        <v>0</v>
      </c>
      <c r="AE104" s="97">
        <f>IF(ISNA(MATCH($N104,'Overlap Study'!H$53:H$132,0)),0,1)</f>
        <v>0</v>
      </c>
      <c r="AF104" s="106">
        <f>IF(ISNA(MATCH($N104,'Overlap Study'!B$53:B$100,0)),0,1)</f>
        <v>0</v>
      </c>
      <c r="AJ104" s="162">
        <v>525</v>
      </c>
      <c r="AK104" s="105">
        <f>SUM(AL104:AW104)</f>
        <v>2</v>
      </c>
      <c r="AL104" s="110">
        <f>IF(ISNA(MATCH($AJ104,'Overlap Study'!$FG$323:$FG$454,0)),0,1)</f>
        <v>1</v>
      </c>
      <c r="AM104" s="97">
        <f>IF(ISNA(MATCH($AJ104,'Overlap Study'!$EP$323:$EP$454,0)),0,1)</f>
        <v>0</v>
      </c>
      <c r="AN104" s="97">
        <f>IF(ISNA(MATCH($AJ104,'Overlap Study'!$DY$186:$DY$245,0)),0,1)</f>
        <v>0</v>
      </c>
      <c r="AO104" s="97">
        <f>IF(ISNA(MATCH($AJ104,'Overlap Study'!$DJ$186:$DJ$233,0)),0,1)</f>
        <v>0</v>
      </c>
      <c r="AP104" s="99">
        <f>IF(ISNA(MATCH($AJ104,'Overlap Study'!$CU$186:$CU$233,0)),0,1)</f>
        <v>0</v>
      </c>
      <c r="AQ104" s="99">
        <f>IF(ISNA(MATCH($AJ104,'Overlap Study'!$CG$186:$CG$233,0)),0,1)</f>
        <v>0</v>
      </c>
      <c r="AR104" s="97">
        <f>IF(ISNA(MATCH($AJ104,'Overlap Study'!$BU$186:$BU$233,0)),0,1)</f>
        <v>0</v>
      </c>
      <c r="AS104" s="97">
        <f>IF(ISNA(MATCH(AJ104,'Overlap Study'!BJ$186:BJ$233,0)),0,1)</f>
        <v>0</v>
      </c>
      <c r="AT104" s="97">
        <f>IF(ISNA(MATCH($AJ104,'Overlap Study'!AZ$186:AZ$233,0)),0,1)</f>
        <v>1</v>
      </c>
      <c r="AU104" s="97">
        <f>IF(ISNA(MATCH($AJ104,'Overlap Study'!AT$186:AT$233,0)),0,1)</f>
        <v>0</v>
      </c>
      <c r="AV104" s="97">
        <f>IF(ISNA(MATCH($AJ104,'Overlap Study'!AN$186:AN$233,0)),0,1)</f>
        <v>0</v>
      </c>
      <c r="AW104" s="106">
        <f>IF(ISNA(MATCH($AJ104,'Overlap Study'!AH$186:AH$233,0)),0,1)</f>
        <v>0</v>
      </c>
      <c r="AX104" s="97">
        <f>IF(ISNA(MATCH(AJ104,'Overlap Study'!$AB$186:$AB$233,0)),0,1)</f>
        <v>0</v>
      </c>
      <c r="AY104" s="97">
        <f>IF(ISNA(MATCH($AJ104,'Overlap Study'!$V$186:$V$233,0)),0,1)</f>
        <v>0</v>
      </c>
      <c r="AZ104" s="97">
        <f>IF(ISNA(MATCH($AJ104,'Overlap Study'!$P$186:$P$233,0)),0,1)</f>
        <v>0</v>
      </c>
      <c r="BA104" s="97"/>
      <c r="BB104" s="106"/>
      <c r="BD104" s="98"/>
      <c r="BG104" s="131">
        <v>334</v>
      </c>
      <c r="BH104" s="459">
        <f>SUM(BI104:BT104)</f>
        <v>1</v>
      </c>
      <c r="BI104" s="110">
        <f>IF(ISNA(MATCH($BG104,'Overlap Study'!$FH$323:$FH$400,0)),0,1)</f>
        <v>0</v>
      </c>
      <c r="BJ104" s="97">
        <f>IF(ISNA(MATCH($BG104,'Overlap Study'!$EQ$323:$EQ$400,0)),0,1)</f>
        <v>0</v>
      </c>
      <c r="BK104" s="97">
        <f>IF(ISNA(MATCH($BG104,'Overlap Study'!$DZ$186:$DZ$240,0)),0,1)</f>
        <v>1</v>
      </c>
      <c r="BL104" s="97">
        <f>IF(ISNA(MATCH(BG104,'Overlap Study'!$DJ$240:$DJ$263,0)),0,1)</f>
        <v>0</v>
      </c>
      <c r="BM104" s="99">
        <f>IF(ISNA(MATCH(BG104,'Overlap Study'!$CU$240:$CU$263,0)),0,1)</f>
        <v>0</v>
      </c>
      <c r="BN104" s="99">
        <f>IF(ISNA(MATCH(BG104,'Overlap Study'!$CG$240:$CG$263,0)),0,1)</f>
        <v>0</v>
      </c>
      <c r="BO104" s="97">
        <f>IF(ISNA(MATCH(BG104,'Overlap Study'!$BU$240:$BU$263,0)),0,1)</f>
        <v>0</v>
      </c>
      <c r="BP104" s="97">
        <f>IF(ISNA(MATCH(BG104,'Overlap Study'!$BJ$240:$BJ$263,0)),0,1)</f>
        <v>0</v>
      </c>
      <c r="BQ104" s="97">
        <f>IF(ISNA(MATCH(BG104,'Overlap Study'!$AZ$240:$AZ$263,0)),0,1)</f>
        <v>0</v>
      </c>
      <c r="BR104" s="97">
        <f>IF(ISNA(MATCH(BG104,'Overlap Study'!$AT$240:$AT$263,0)),0,1)</f>
        <v>0</v>
      </c>
      <c r="BS104" s="97">
        <f>IF(ISNA(MATCH(BG104,'Overlap Study'!$AN$240:$AN$263,0)),0,1)</f>
        <v>0</v>
      </c>
      <c r="BT104" s="106">
        <f>IF(ISNA(MATCH(BG104,'Overlap Study'!$AH$240:$AH$263,0)),0,1)</f>
        <v>0</v>
      </c>
      <c r="BU104" s="110">
        <f>IF(ISNA(MATCH(BG104,'Overlap Study'!$AB$240:$AB$263,0)),0,1)</f>
        <v>0</v>
      </c>
      <c r="BV104" s="97">
        <f>IF(ISNA(MATCH(BG104,'Overlap Study'!$V$240:$V$263,0)),0,1)</f>
        <v>0</v>
      </c>
      <c r="BW104" s="97">
        <f>IF(ISNA(MATCH(BG104,'Overlap Study'!$P$240:$P$263,0)),0,1)</f>
        <v>0</v>
      </c>
      <c r="BX104" s="97"/>
      <c r="BY104" s="106"/>
      <c r="BZ104">
        <f>INDEX($N$2:$O$411,MATCH(BG104,$N$2:$N$411,0),2)</f>
        <v>1</v>
      </c>
    </row>
    <row r="105" spans="12:100" ht="13" x14ac:dyDescent="0.3">
      <c r="L105" s="116">
        <f t="shared" si="8"/>
        <v>104</v>
      </c>
      <c r="M105">
        <f t="shared" si="7"/>
        <v>5</v>
      </c>
      <c r="N105" s="207">
        <v>231</v>
      </c>
      <c r="O105" s="99">
        <f>SUM(P105:AA105)</f>
        <v>4</v>
      </c>
      <c r="P105" s="110">
        <f>IF(ISNA(MATCH(N105,'Overlap Study'!FF$62:FF$317,0)),0,1)</f>
        <v>1</v>
      </c>
      <c r="Q105" s="97">
        <f>IF(ISNA(MATCH(N105,'Overlap Study'!EO$62:EO$317,0)),0,1)</f>
        <v>0</v>
      </c>
      <c r="R105" s="97">
        <f>IF(ISNA(MATCH(N105,'Overlap Study'!DY$62:DY$174,0)),0,1)</f>
        <v>0</v>
      </c>
      <c r="S105" s="97">
        <f>IF(ISNA(MATCH(N105,'Overlap Study'!DJ$62:DJ$157,0)),0,1)</f>
        <v>0</v>
      </c>
      <c r="T105" s="99">
        <f>IF(ISNA(MATCH(N105,'Overlap Study'!CU$62:CU$157,0)),0,1)</f>
        <v>1</v>
      </c>
      <c r="U105" s="99">
        <f>IF(ISNA(MATCH(N105,'Overlap Study'!CG$62:CG$157,0)),0,1)</f>
        <v>0</v>
      </c>
      <c r="V105" s="97">
        <f>IF(ISNA(MATCH(N105,'Overlap Study'!BU$62:BU$157,0)),0,1)</f>
        <v>0</v>
      </c>
      <c r="W105" s="97">
        <f>IF(ISNA(MATCH(N105,'Overlap Study'!BJ$62:BJ$157,0)),0,1)</f>
        <v>0</v>
      </c>
      <c r="X105" s="97">
        <f>IF(ISNA(MATCH($N105,'Overlap Study'!AZ$62:AZ$157,0)),0,1)</f>
        <v>1</v>
      </c>
      <c r="Y105" s="97">
        <f>IF(ISNA(MATCH($N105,'Overlap Study'!AT$62:AT$157,0)),0,1)</f>
        <v>0</v>
      </c>
      <c r="Z105" s="97">
        <f>IF(ISNA(MATCH($N105,'Overlap Study'!AN$62:AN$157,0)),0,1)</f>
        <v>0</v>
      </c>
      <c r="AA105" s="97">
        <f>IF(ISNA(MATCH($N105,'Overlap Study'!AH$62:AH$157,0)),0,1)</f>
        <v>1</v>
      </c>
      <c r="AB105" s="110">
        <f>IF(ISNA(MATCH($N105,'Overlap Study'!AB$62:AB$157,0)),0,1)</f>
        <v>0</v>
      </c>
      <c r="AC105" s="97">
        <f>IF(ISNA(MATCH($N105,'Overlap Study'!V$62:V$157,0)),0,1)</f>
        <v>1</v>
      </c>
      <c r="AD105" s="97">
        <f>IF(ISNA(MATCH($N105,'Overlap Study'!P$62:P$157,0)),0,1)</f>
        <v>0</v>
      </c>
      <c r="AE105" s="97">
        <f>IF(ISNA(MATCH($N105,'Overlap Study'!H$53:H$132,0)),0,1)</f>
        <v>0</v>
      </c>
      <c r="AF105" s="106">
        <f>IF(ISNA(MATCH($N105,'Overlap Study'!B$53:B$100,0)),0,1)</f>
        <v>0</v>
      </c>
      <c r="AJ105" s="162">
        <v>548</v>
      </c>
      <c r="AK105" s="105">
        <f>SUM(AL105:AW105)</f>
        <v>2</v>
      </c>
      <c r="AL105" s="110">
        <f>IF(ISNA(MATCH($AJ105,'Overlap Study'!$FG$323:$FG$454,0)),0,1)</f>
        <v>0</v>
      </c>
      <c r="AM105" s="97">
        <f>IF(ISNA(MATCH($AJ105,'Overlap Study'!$EP$323:$EP$454,0)),0,1)</f>
        <v>1</v>
      </c>
      <c r="AN105" s="97">
        <f>IF(ISNA(MATCH($AJ105,'Overlap Study'!$DY$186:$DY$245,0)),0,1)</f>
        <v>0</v>
      </c>
      <c r="AO105" s="97">
        <f>IF(ISNA(MATCH($AJ105,'Overlap Study'!$DJ$186:$DJ$233,0)),0,1)</f>
        <v>0</v>
      </c>
      <c r="AP105" s="99">
        <f>IF(ISNA(MATCH($AJ105,'Overlap Study'!$CU$186:$CU$233,0)),0,1)</f>
        <v>1</v>
      </c>
      <c r="AQ105" s="99">
        <f>IF(ISNA(MATCH($AJ105,'Overlap Study'!$CG$186:$CG$233,0)),0,1)</f>
        <v>0</v>
      </c>
      <c r="AR105" s="97">
        <f>IF(ISNA(MATCH($AJ105,'Overlap Study'!$BU$186:$BU$233,0)),0,1)</f>
        <v>0</v>
      </c>
      <c r="AS105" s="97">
        <f>IF(ISNA(MATCH(AJ105,'Overlap Study'!BJ$186:BJ$233,0)),0,1)</f>
        <v>0</v>
      </c>
      <c r="AT105" s="97">
        <f>IF(ISNA(MATCH($AJ105,'Overlap Study'!AZ$186:AZ$233,0)),0,1)</f>
        <v>0</v>
      </c>
      <c r="AU105" s="97">
        <f>IF(ISNA(MATCH($AJ105,'Overlap Study'!AT$186:AT$233,0)),0,1)</f>
        <v>0</v>
      </c>
      <c r="AV105" s="97">
        <f>IF(ISNA(MATCH($AJ105,'Overlap Study'!AN$186:AN$233,0)),0,1)</f>
        <v>0</v>
      </c>
      <c r="AW105" s="106">
        <f>IF(ISNA(MATCH($AJ105,'Overlap Study'!AH$186:AH$233,0)),0,1)</f>
        <v>0</v>
      </c>
      <c r="AX105" s="97">
        <f>IF(ISNA(MATCH(AJ105,'Overlap Study'!$AB$186:$AB$233,0)),0,1)</f>
        <v>0</v>
      </c>
      <c r="AY105" s="97">
        <f>IF(ISNA(MATCH($AJ105,'Overlap Study'!$V$186:$V$233,0)),0,1)</f>
        <v>0</v>
      </c>
      <c r="AZ105" s="97">
        <f>IF(ISNA(MATCH($AJ105,'Overlap Study'!$P$186:$P$233,0)),0,1)</f>
        <v>0</v>
      </c>
      <c r="BA105" s="97"/>
      <c r="BB105" s="106"/>
      <c r="BD105" s="98"/>
      <c r="BG105" s="131">
        <v>348</v>
      </c>
      <c r="BH105" s="459">
        <f>SUM(BI105:BT105)</f>
        <v>1</v>
      </c>
      <c r="BI105" s="110">
        <f>IF(ISNA(MATCH($BG105,'Overlap Study'!$FH$323:$FH$400,0)),0,1)</f>
        <v>0</v>
      </c>
      <c r="BJ105" s="97">
        <f>IF(ISNA(MATCH($BG105,'Overlap Study'!$EQ$323:$EQ$400,0)),0,1)</f>
        <v>0</v>
      </c>
      <c r="BK105" s="97">
        <f>IF(ISNA(MATCH($BG105,'Overlap Study'!$DZ$186:$DZ$240,0)),0,1)</f>
        <v>0</v>
      </c>
      <c r="BL105" s="97">
        <f>IF(ISNA(MATCH(BG105,'Overlap Study'!$DJ$240:$DJ$263,0)),0,1)</f>
        <v>0</v>
      </c>
      <c r="BM105" s="99">
        <f>IF(ISNA(MATCH(BG105,'Overlap Study'!$CU$240:$CU$263,0)),0,1)</f>
        <v>0</v>
      </c>
      <c r="BN105" s="99">
        <f>IF(ISNA(MATCH(BG105,'Overlap Study'!$CG$240:$CG$263,0)),0,1)</f>
        <v>0</v>
      </c>
      <c r="BO105" s="97">
        <f>IF(ISNA(MATCH(BG105,'Overlap Study'!$BU$240:$BU$263,0)),0,1)</f>
        <v>0</v>
      </c>
      <c r="BP105" s="97">
        <f>IF(ISNA(MATCH(BG105,'Overlap Study'!$BJ$240:$BJ$263,0)),0,1)</f>
        <v>0</v>
      </c>
      <c r="BQ105" s="97">
        <f>IF(ISNA(MATCH(BG105,'Overlap Study'!$AZ$240:$AZ$263,0)),0,1)</f>
        <v>1</v>
      </c>
      <c r="BR105" s="97">
        <f>IF(ISNA(MATCH(BG105,'Overlap Study'!$AT$240:$AT$263,0)),0,1)</f>
        <v>0</v>
      </c>
      <c r="BS105" s="97">
        <f>IF(ISNA(MATCH(BG105,'Overlap Study'!$AN$240:$AN$263,0)),0,1)</f>
        <v>0</v>
      </c>
      <c r="BT105" s="106">
        <f>IF(ISNA(MATCH(BG105,'Overlap Study'!$AH$240:$AH$263,0)),0,1)</f>
        <v>0</v>
      </c>
      <c r="BU105" s="110">
        <f>IF(ISNA(MATCH(BG105,'Overlap Study'!$AB$240:$AB$263,0)),0,1)</f>
        <v>0</v>
      </c>
      <c r="BV105" s="97">
        <f>IF(ISNA(MATCH(BG105,'Overlap Study'!$V$240:$V$263,0)),0,1)</f>
        <v>0</v>
      </c>
      <c r="BW105" s="97">
        <f>IF(ISNA(MATCH(BG105,'Overlap Study'!$P$240:$P$263,0)),0,1)</f>
        <v>0</v>
      </c>
      <c r="BX105" s="97"/>
      <c r="BY105" s="106"/>
      <c r="BZ105">
        <f>INDEX($N$2:$O$411,MATCH(BG105,$N$2:$N$411,0),2)</f>
        <v>1</v>
      </c>
    </row>
    <row r="106" spans="12:100" ht="13" x14ac:dyDescent="0.3">
      <c r="L106" s="116">
        <f t="shared" si="8"/>
        <v>105</v>
      </c>
      <c r="M106">
        <f t="shared" si="7"/>
        <v>5</v>
      </c>
      <c r="N106" s="207">
        <v>294</v>
      </c>
      <c r="O106" s="99">
        <f>SUM(P106:AA106)</f>
        <v>4</v>
      </c>
      <c r="P106" s="110">
        <f>IF(ISNA(MATCH(N106,'Overlap Study'!FF$62:FF$317,0)),0,1)</f>
        <v>1</v>
      </c>
      <c r="Q106" s="97">
        <f>IF(ISNA(MATCH(N106,'Overlap Study'!EO$62:EO$317,0)),0,1)</f>
        <v>0</v>
      </c>
      <c r="R106" s="97">
        <f>IF(ISNA(MATCH(N106,'Overlap Study'!DY$62:DY$174,0)),0,1)</f>
        <v>1</v>
      </c>
      <c r="S106" s="97">
        <f>IF(ISNA(MATCH(N106,'Overlap Study'!DJ$62:DJ$157,0)),0,1)</f>
        <v>0</v>
      </c>
      <c r="T106" s="99">
        <f>IF(ISNA(MATCH(N106,'Overlap Study'!CU$62:CU$157,0)),0,1)</f>
        <v>0</v>
      </c>
      <c r="U106" s="99">
        <f>IF(ISNA(MATCH(N106,'Overlap Study'!CG$62:CG$157,0)),0,1)</f>
        <v>1</v>
      </c>
      <c r="V106" s="97">
        <f>IF(ISNA(MATCH(N106,'Overlap Study'!BU$62:BU$157,0)),0,1)</f>
        <v>1</v>
      </c>
      <c r="W106" s="97">
        <f>IF(ISNA(MATCH(N106,'Overlap Study'!BJ$62:BJ$157,0)),0,1)</f>
        <v>0</v>
      </c>
      <c r="X106" s="97">
        <f>IF(ISNA(MATCH($N106,'Overlap Study'!AZ$62:AZ$157,0)),0,1)</f>
        <v>0</v>
      </c>
      <c r="Y106" s="97">
        <f>IF(ISNA(MATCH($N106,'Overlap Study'!AT$62:AT$157,0)),0,1)</f>
        <v>0</v>
      </c>
      <c r="Z106" s="97">
        <f>IF(ISNA(MATCH($N106,'Overlap Study'!AN$62:AN$157,0)),0,1)</f>
        <v>0</v>
      </c>
      <c r="AA106" s="97">
        <f>IF(ISNA(MATCH($N106,'Overlap Study'!AH$62:AH$157,0)),0,1)</f>
        <v>0</v>
      </c>
      <c r="AB106" s="110">
        <f>IF(ISNA(MATCH($N106,'Overlap Study'!AB$62:AB$157,0)),0,1)</f>
        <v>0</v>
      </c>
      <c r="AC106" s="97">
        <f>IF(ISNA(MATCH($N106,'Overlap Study'!V$62:V$157,0)),0,1)</f>
        <v>0</v>
      </c>
      <c r="AD106" s="97">
        <f>IF(ISNA(MATCH($N106,'Overlap Study'!P$62:P$157,0)),0,1)</f>
        <v>0</v>
      </c>
      <c r="AE106" s="97">
        <f>IF(ISNA(MATCH($N106,'Overlap Study'!H$53:H$132,0)),0,1)</f>
        <v>1</v>
      </c>
      <c r="AF106" s="106">
        <f>IF(ISNA(MATCH($N106,'Overlap Study'!B$53:B$100,0)),0,1)</f>
        <v>0</v>
      </c>
      <c r="AJ106" s="164">
        <v>573</v>
      </c>
      <c r="AK106" s="105">
        <f>SUM(AL106:AW106)</f>
        <v>2</v>
      </c>
      <c r="AL106" s="110">
        <f>IF(ISNA(MATCH($AJ106,'Overlap Study'!$FG$323:$FG$454,0)),0,1)</f>
        <v>0</v>
      </c>
      <c r="AM106" s="97">
        <f>IF(ISNA(MATCH($AJ106,'Overlap Study'!$EP$323:$EP$454,0)),0,1)</f>
        <v>0</v>
      </c>
      <c r="AN106" s="97">
        <f>IF(ISNA(MATCH($AJ106,'Overlap Study'!$DY$186:$DY$245,0)),0,1)</f>
        <v>1</v>
      </c>
      <c r="AO106" s="97">
        <f>IF(ISNA(MATCH($AJ106,'Overlap Study'!$DJ$186:$DJ$233,0)),0,1)</f>
        <v>0</v>
      </c>
      <c r="AP106" s="99">
        <f>IF(ISNA(MATCH($AJ106,'Overlap Study'!$CU$186:$CU$233,0)),0,1)</f>
        <v>1</v>
      </c>
      <c r="AQ106" s="99">
        <f>IF(ISNA(MATCH($AJ106,'Overlap Study'!$CG$186:$CG$233,0)),0,1)</f>
        <v>0</v>
      </c>
      <c r="AR106" s="97">
        <f>IF(ISNA(MATCH($AJ106,'Overlap Study'!$BU$186:$BU$233,0)),0,1)</f>
        <v>0</v>
      </c>
      <c r="AS106" s="97">
        <f>IF(ISNA(MATCH(AJ106,'Overlap Study'!BJ$186:BJ$233,0)),0,1)</f>
        <v>0</v>
      </c>
      <c r="AT106" s="97">
        <f>IF(ISNA(MATCH($AJ106,'Overlap Study'!AZ$186:AZ$233,0)),0,1)</f>
        <v>0</v>
      </c>
      <c r="AU106" s="97">
        <f>IF(ISNA(MATCH($AJ106,'Overlap Study'!AT$186:AT$233,0)),0,1)</f>
        <v>0</v>
      </c>
      <c r="AV106" s="97">
        <f>IF(ISNA(MATCH($AJ106,'Overlap Study'!AN$186:AN$233,0)),0,1)</f>
        <v>0</v>
      </c>
      <c r="AW106" s="106">
        <f>IF(ISNA(MATCH($AJ106,'Overlap Study'!AH$186:AH$233,0)),0,1)</f>
        <v>0</v>
      </c>
      <c r="AX106" s="97">
        <f>IF(ISNA(MATCH(AJ106,'Overlap Study'!$AB$186:$AB$233,0)),0,1)</f>
        <v>0</v>
      </c>
      <c r="AY106" s="97">
        <f>IF(ISNA(MATCH($AJ106,'Overlap Study'!$V$186:$V$233,0)),0,1)</f>
        <v>0</v>
      </c>
      <c r="AZ106" s="97">
        <f>IF(ISNA(MATCH($AJ106,'Overlap Study'!$P$186:$P$233,0)),0,1)</f>
        <v>0</v>
      </c>
      <c r="BA106" s="97"/>
      <c r="BB106" s="106"/>
      <c r="BD106" s="98"/>
      <c r="BG106" s="212">
        <v>359</v>
      </c>
      <c r="BH106" s="459">
        <f>SUM(BI106:BT106)</f>
        <v>1</v>
      </c>
      <c r="BI106" s="110">
        <f>IF(ISNA(MATCH($BG106,'Overlap Study'!$FH$323:$FH$400,0)),0,1)</f>
        <v>0</v>
      </c>
      <c r="BJ106" s="97">
        <f>IF(ISNA(MATCH($BG106,'Overlap Study'!$EQ$323:$EQ$400,0)),0,1)</f>
        <v>1</v>
      </c>
      <c r="BK106" s="97">
        <f>IF(ISNA(MATCH($BG106,'Overlap Study'!$DZ$186:$DZ$240,0)),0,1)</f>
        <v>0</v>
      </c>
      <c r="BL106" s="97">
        <f>IF(ISNA(MATCH(BG106,'Overlap Study'!$DJ$240:$DJ$263,0)),0,1)</f>
        <v>0</v>
      </c>
      <c r="BM106" s="99">
        <f>IF(ISNA(MATCH(BG106,'Overlap Study'!$CU$240:$CU$263,0)),0,1)</f>
        <v>0</v>
      </c>
      <c r="BN106" s="99">
        <f>IF(ISNA(MATCH(BG106,'Overlap Study'!$CG$240:$CG$263,0)),0,1)</f>
        <v>0</v>
      </c>
      <c r="BO106" s="97">
        <f>IF(ISNA(MATCH(BG106,'Overlap Study'!$BU$240:$BU$263,0)),0,1)</f>
        <v>0</v>
      </c>
      <c r="BP106" s="97">
        <f>IF(ISNA(MATCH(BG106,'Overlap Study'!$BJ$240:$BJ$263,0)),0,1)</f>
        <v>0</v>
      </c>
      <c r="BQ106" s="97">
        <f>IF(ISNA(MATCH(BG106,'Overlap Study'!$AZ$240:$AZ$263,0)),0,1)</f>
        <v>0</v>
      </c>
      <c r="BR106" s="97">
        <f>IF(ISNA(MATCH(BG106,'Overlap Study'!$AT$240:$AT$263,0)),0,1)</f>
        <v>0</v>
      </c>
      <c r="BS106" s="97">
        <f>IF(ISNA(MATCH(BG106,'Overlap Study'!$AN$240:$AN$263,0)),0,1)</f>
        <v>0</v>
      </c>
      <c r="BT106" s="106">
        <f>IF(ISNA(MATCH(BG106,'Overlap Study'!$AH$240:$AH$263,0)),0,1)</f>
        <v>0</v>
      </c>
      <c r="BU106" s="110">
        <f>IF(ISNA(MATCH(BG106,'Overlap Study'!$AB$240:$AB$263,0)),0,1)</f>
        <v>0</v>
      </c>
      <c r="BV106" s="97">
        <f>IF(ISNA(MATCH(BG106,'Overlap Study'!$V$240:$V$263,0)),0,1)</f>
        <v>0</v>
      </c>
      <c r="BW106" s="97">
        <f>IF(ISNA(MATCH(BG106,'Overlap Study'!$P$240:$P$263,0)),0,1)</f>
        <v>0</v>
      </c>
      <c r="BX106" s="97"/>
      <c r="BY106" s="106"/>
      <c r="BZ106">
        <f>INDEX($N$2:$O$411,MATCH(BG106,$N$2:$N$411,0),2)</f>
        <v>7</v>
      </c>
    </row>
    <row r="107" spans="12:100" ht="13" x14ac:dyDescent="0.3">
      <c r="L107" s="116">
        <f t="shared" si="8"/>
        <v>106</v>
      </c>
      <c r="M107">
        <f t="shared" si="7"/>
        <v>6</v>
      </c>
      <c r="N107" s="494">
        <v>303</v>
      </c>
      <c r="O107" s="99">
        <f>SUM(P107:AA107)</f>
        <v>4</v>
      </c>
      <c r="P107" s="110">
        <f>IF(ISNA(MATCH(N107,'Overlap Study'!FF$62:FF$317,0)),0,1)</f>
        <v>1</v>
      </c>
      <c r="Q107" s="97">
        <f>IF(ISNA(MATCH(N107,'Overlap Study'!EO$62:EO$317,0)),0,1)</f>
        <v>1</v>
      </c>
      <c r="R107" s="97">
        <f>IF(ISNA(MATCH(N107,'Overlap Study'!DY$62:DY$174,0)),0,1)</f>
        <v>0</v>
      </c>
      <c r="S107" s="97">
        <f>IF(ISNA(MATCH(N107,'Overlap Study'!DJ$62:DJ$157,0)),0,1)</f>
        <v>1</v>
      </c>
      <c r="T107" s="99">
        <f>IF(ISNA(MATCH(N107,'Overlap Study'!CU$62:CU$157,0)),0,1)</f>
        <v>0</v>
      </c>
      <c r="U107" s="99">
        <f>IF(ISNA(MATCH(N107,'Overlap Study'!CG$62:CG$157,0)),0,1)</f>
        <v>1</v>
      </c>
      <c r="V107" s="97">
        <f>IF(ISNA(MATCH(N107,'Overlap Study'!BU$62:BU$157,0)),0,1)</f>
        <v>0</v>
      </c>
      <c r="W107" s="97">
        <f>IF(ISNA(MATCH(N107,'Overlap Study'!BJ$62:BJ$157,0)),0,1)</f>
        <v>0</v>
      </c>
      <c r="X107" s="97">
        <f>IF(ISNA(MATCH($N107,'Overlap Study'!AZ$62:AZ$157,0)),0,1)</f>
        <v>0</v>
      </c>
      <c r="Y107" s="97">
        <f>IF(ISNA(MATCH($N107,'Overlap Study'!AT$62:AT$157,0)),0,1)</f>
        <v>0</v>
      </c>
      <c r="Z107" s="97">
        <f>IF(ISNA(MATCH($N107,'Overlap Study'!AN$62:AN$157,0)),0,1)</f>
        <v>0</v>
      </c>
      <c r="AA107" s="97">
        <f>IF(ISNA(MATCH($N107,'Overlap Study'!AH$62:AH$157,0)),0,1)</f>
        <v>0</v>
      </c>
      <c r="AB107" s="110">
        <f>IF(ISNA(MATCH($N107,'Overlap Study'!AB$62:AB$157,0)),0,1)</f>
        <v>0</v>
      </c>
      <c r="AC107" s="97">
        <f>IF(ISNA(MATCH($N107,'Overlap Study'!V$62:V$157,0)),0,1)</f>
        <v>1</v>
      </c>
      <c r="AD107" s="97">
        <f>IF(ISNA(MATCH($N107,'Overlap Study'!P$62:P$157,0)),0,1)</f>
        <v>1</v>
      </c>
      <c r="AE107" s="97">
        <f>IF(ISNA(MATCH($N107,'Overlap Study'!H$53:H$132,0)),0,1)</f>
        <v>0</v>
      </c>
      <c r="AF107" s="106">
        <f>IF(ISNA(MATCH($N107,'Overlap Study'!B$53:B$100,0)),0,1)</f>
        <v>0</v>
      </c>
      <c r="AJ107" s="164">
        <v>624</v>
      </c>
      <c r="AK107" s="105">
        <f>SUM(AL107:AW107)</f>
        <v>2</v>
      </c>
      <c r="AL107" s="110">
        <f>IF(ISNA(MATCH($AJ107,'Overlap Study'!$FG$323:$FG$454,0)),0,1)</f>
        <v>0</v>
      </c>
      <c r="AM107" s="97">
        <f>IF(ISNA(MATCH($AJ107,'Overlap Study'!$EP$323:$EP$454,0)),0,1)</f>
        <v>1</v>
      </c>
      <c r="AN107" s="97">
        <f>IF(ISNA(MATCH($AJ107,'Overlap Study'!$DY$186:$DY$245,0)),0,1)</f>
        <v>0</v>
      </c>
      <c r="AO107" s="97">
        <f>IF(ISNA(MATCH($AJ107,'Overlap Study'!$DJ$186:$DJ$233,0)),0,1)</f>
        <v>0</v>
      </c>
      <c r="AP107" s="99">
        <f>IF(ISNA(MATCH($AJ107,'Overlap Study'!$CU$186:$CU$233,0)),0,1)</f>
        <v>1</v>
      </c>
      <c r="AQ107" s="99">
        <f>IF(ISNA(MATCH($AJ107,'Overlap Study'!$CG$186:$CG$233,0)),0,1)</f>
        <v>0</v>
      </c>
      <c r="AR107" s="97">
        <f>IF(ISNA(MATCH($AJ107,'Overlap Study'!$BU$186:$BU$233,0)),0,1)</f>
        <v>0</v>
      </c>
      <c r="AS107" s="97">
        <f>IF(ISNA(MATCH(AJ107,'Overlap Study'!BJ$186:BJ$233,0)),0,1)</f>
        <v>0</v>
      </c>
      <c r="AT107" s="97">
        <f>IF(ISNA(MATCH($AJ107,'Overlap Study'!AZ$186:AZ$233,0)),0,1)</f>
        <v>0</v>
      </c>
      <c r="AU107" s="97">
        <f>IF(ISNA(MATCH($AJ107,'Overlap Study'!AT$186:AT$233,0)),0,1)</f>
        <v>0</v>
      </c>
      <c r="AV107" s="97">
        <f>IF(ISNA(MATCH($AJ107,'Overlap Study'!AN$186:AN$233,0)),0,1)</f>
        <v>0</v>
      </c>
      <c r="AW107" s="106">
        <f>IF(ISNA(MATCH($AJ107,'Overlap Study'!AH$186:AH$233,0)),0,1)</f>
        <v>0</v>
      </c>
      <c r="AX107" s="97">
        <f>IF(ISNA(MATCH(AJ107,'Overlap Study'!$AB$186:$AB$233,0)),0,1)</f>
        <v>0</v>
      </c>
      <c r="AY107" s="97">
        <f>IF(ISNA(MATCH($AJ107,'Overlap Study'!$V$186:$V$233,0)),0,1)</f>
        <v>0</v>
      </c>
      <c r="AZ107" s="97">
        <f>IF(ISNA(MATCH($AJ107,'Overlap Study'!$P$186:$P$233,0)),0,1)</f>
        <v>0</v>
      </c>
      <c r="BA107" s="97"/>
      <c r="BB107" s="106"/>
      <c r="BD107" s="98"/>
      <c r="BG107" s="212">
        <v>364</v>
      </c>
      <c r="BH107" s="459">
        <f>SUM(BI107:BT107)</f>
        <v>1</v>
      </c>
      <c r="BI107" s="110">
        <f>IF(ISNA(MATCH($BG107,'Overlap Study'!$FH$323:$FH$400,0)),0,1)</f>
        <v>1</v>
      </c>
      <c r="BJ107" s="97">
        <f>IF(ISNA(MATCH($BG107,'Overlap Study'!$EQ$323:$EQ$400,0)),0,1)</f>
        <v>0</v>
      </c>
      <c r="BK107" s="97">
        <f>IF(ISNA(MATCH($BG107,'Overlap Study'!$DZ$186:$DZ$240,0)),0,1)</f>
        <v>0</v>
      </c>
      <c r="BL107" s="97">
        <f>IF(ISNA(MATCH(BG107,'Overlap Study'!$DJ$240:$DJ$263,0)),0,1)</f>
        <v>0</v>
      </c>
      <c r="BM107" s="99">
        <f>IF(ISNA(MATCH(BG107,'Overlap Study'!$CU$240:$CU$263,0)),0,1)</f>
        <v>0</v>
      </c>
      <c r="BN107" s="99">
        <f>IF(ISNA(MATCH(BG107,'Overlap Study'!$CG$240:$CG$263,0)),0,1)</f>
        <v>0</v>
      </c>
      <c r="BO107" s="97">
        <f>IF(ISNA(MATCH(BG107,'Overlap Study'!$BU$240:$BU$263,0)),0,1)</f>
        <v>0</v>
      </c>
      <c r="BP107" s="97">
        <f>IF(ISNA(MATCH(BG107,'Overlap Study'!$BJ$240:$BJ$263,0)),0,1)</f>
        <v>0</v>
      </c>
      <c r="BQ107" s="97">
        <f>IF(ISNA(MATCH(BG107,'Overlap Study'!$AZ$240:$AZ$263,0)),0,1)</f>
        <v>0</v>
      </c>
      <c r="BR107" s="97">
        <f>IF(ISNA(MATCH(BG107,'Overlap Study'!$AT$240:$AT$263,0)),0,1)</f>
        <v>0</v>
      </c>
      <c r="BS107" s="97">
        <f>IF(ISNA(MATCH(BG107,'Overlap Study'!$AN$240:$AN$263,0)),0,1)</f>
        <v>0</v>
      </c>
      <c r="BT107" s="106">
        <f>IF(ISNA(MATCH(BG107,'Overlap Study'!$AH$240:$AH$263,0)),0,1)</f>
        <v>0</v>
      </c>
      <c r="BU107" s="110">
        <f>IF(ISNA(MATCH(BG107,'Overlap Study'!$AB$240:$AB$263,0)),0,1)</f>
        <v>0</v>
      </c>
      <c r="BV107" s="97">
        <f>IF(ISNA(MATCH(BG107,'Overlap Study'!$V$240:$V$263,0)),0,1)</f>
        <v>0</v>
      </c>
      <c r="BW107" s="97">
        <f>IF(ISNA(MATCH(BG107,'Overlap Study'!$P$240:$P$263,0)),0,1)</f>
        <v>0</v>
      </c>
      <c r="BX107" s="97"/>
      <c r="BY107" s="106"/>
      <c r="BZ107">
        <f>INDEX($N$2:$O$411,MATCH(BG107,$N$2:$N$411,0),2)</f>
        <v>3</v>
      </c>
    </row>
    <row r="108" spans="12:100" ht="13" x14ac:dyDescent="0.3">
      <c r="L108" s="116">
        <f t="shared" si="8"/>
        <v>107</v>
      </c>
      <c r="M108">
        <f t="shared" si="7"/>
        <v>7</v>
      </c>
      <c r="N108" s="207">
        <v>343</v>
      </c>
      <c r="O108" s="99">
        <f>SUM(P108:AA108)</f>
        <v>4</v>
      </c>
      <c r="P108" s="110">
        <f>IF(ISNA(MATCH(N108,'Overlap Study'!FF$62:FF$317,0)),0,1)</f>
        <v>0</v>
      </c>
      <c r="Q108" s="97">
        <f>IF(ISNA(MATCH(N108,'Overlap Study'!EO$62:EO$317,0)),0,1)</f>
        <v>0</v>
      </c>
      <c r="R108" s="97">
        <f>IF(ISNA(MATCH(N108,'Overlap Study'!DY$62:DY$174,0)),0,1)</f>
        <v>0</v>
      </c>
      <c r="S108" s="97">
        <f>IF(ISNA(MATCH(N108,'Overlap Study'!DJ$62:DJ$157,0)),0,1)</f>
        <v>0</v>
      </c>
      <c r="T108" s="99">
        <f>IF(ISNA(MATCH(N108,'Overlap Study'!CU$62:CU$157,0)),0,1)</f>
        <v>0</v>
      </c>
      <c r="U108" s="99">
        <f>IF(ISNA(MATCH(N108,'Overlap Study'!CG$62:CG$157,0)),0,1)</f>
        <v>0</v>
      </c>
      <c r="V108" s="97">
        <f>IF(ISNA(MATCH(N108,'Overlap Study'!BU$62:BU$157,0)),0,1)</f>
        <v>1</v>
      </c>
      <c r="W108" s="97">
        <f>IF(ISNA(MATCH(N108,'Overlap Study'!BJ$62:BJ$157,0)),0,1)</f>
        <v>1</v>
      </c>
      <c r="X108" s="97">
        <f>IF(ISNA(MATCH($N108,'Overlap Study'!AZ$62:AZ$157,0)),0,1)</f>
        <v>0</v>
      </c>
      <c r="Y108" s="97">
        <f>IF(ISNA(MATCH($N108,'Overlap Study'!AT$62:AT$157,0)),0,1)</f>
        <v>0</v>
      </c>
      <c r="Z108" s="97">
        <f>IF(ISNA(MATCH($N108,'Overlap Study'!AN$62:AN$157,0)),0,1)</f>
        <v>1</v>
      </c>
      <c r="AA108" s="97">
        <f>IF(ISNA(MATCH($N108,'Overlap Study'!AH$62:AH$157,0)),0,1)</f>
        <v>1</v>
      </c>
      <c r="AB108" s="110">
        <f>IF(ISNA(MATCH($N108,'Overlap Study'!AB$62:AB$157,0)),0,1)</f>
        <v>1</v>
      </c>
      <c r="AC108" s="97">
        <f>IF(ISNA(MATCH($N108,'Overlap Study'!V$62:V$157,0)),0,1)</f>
        <v>1</v>
      </c>
      <c r="AD108" s="97">
        <f>IF(ISNA(MATCH($N108,'Overlap Study'!P$62:P$157,0)),0,1)</f>
        <v>1</v>
      </c>
      <c r="AE108" s="97">
        <f>IF(ISNA(MATCH($N108,'Overlap Study'!H$53:H$132,0)),0,1)</f>
        <v>0</v>
      </c>
      <c r="AF108" s="106">
        <f>IF(ISNA(MATCH($N108,'Overlap Study'!B$53:B$100,0)),0,1)</f>
        <v>0</v>
      </c>
      <c r="AJ108" s="162">
        <v>639</v>
      </c>
      <c r="AK108" s="105">
        <f>SUM(AL108:AW108)</f>
        <v>2</v>
      </c>
      <c r="AL108" s="110">
        <f>IF(ISNA(MATCH($AJ108,'Overlap Study'!$FG$323:$FG$454,0)),0,1)</f>
        <v>1</v>
      </c>
      <c r="AM108" s="97">
        <f>IF(ISNA(MATCH($AJ108,'Overlap Study'!$EP$323:$EP$454,0)),0,1)</f>
        <v>0</v>
      </c>
      <c r="AN108" s="97">
        <f>IF(ISNA(MATCH($AJ108,'Overlap Study'!$DY$186:$DY$245,0)),0,1)</f>
        <v>0</v>
      </c>
      <c r="AO108" s="97">
        <f>IF(ISNA(MATCH($AJ108,'Overlap Study'!$DJ$186:$DJ$233,0)),0,1)</f>
        <v>0</v>
      </c>
      <c r="AP108" s="99">
        <f>IF(ISNA(MATCH($AJ108,'Overlap Study'!$CU$186:$CU$233,0)),0,1)</f>
        <v>1</v>
      </c>
      <c r="AQ108" s="99">
        <f>IF(ISNA(MATCH($AJ108,'Overlap Study'!$CG$186:$CG$233,0)),0,1)</f>
        <v>0</v>
      </c>
      <c r="AR108" s="97">
        <f>IF(ISNA(MATCH($AJ108,'Overlap Study'!$BU$186:$BU$233,0)),0,1)</f>
        <v>0</v>
      </c>
      <c r="AS108" s="97">
        <f>IF(ISNA(MATCH(AJ108,'Overlap Study'!BJ$186:BJ$233,0)),0,1)</f>
        <v>0</v>
      </c>
      <c r="AT108" s="97">
        <f>IF(ISNA(MATCH($AJ108,'Overlap Study'!AZ$186:AZ$233,0)),0,1)</f>
        <v>0</v>
      </c>
      <c r="AU108" s="97">
        <f>IF(ISNA(MATCH($AJ108,'Overlap Study'!AT$186:AT$233,0)),0,1)</f>
        <v>0</v>
      </c>
      <c r="AV108" s="97">
        <f>IF(ISNA(MATCH($AJ108,'Overlap Study'!AN$186:AN$233,0)),0,1)</f>
        <v>0</v>
      </c>
      <c r="AW108" s="106">
        <f>IF(ISNA(MATCH($AJ108,'Overlap Study'!AH$186:AH$233,0)),0,1)</f>
        <v>0</v>
      </c>
      <c r="AX108" s="97">
        <f>IF(ISNA(MATCH(AJ108,'Overlap Study'!$AB$186:$AB$233,0)),0,1)</f>
        <v>0</v>
      </c>
      <c r="AY108" s="97">
        <f>IF(ISNA(MATCH($AJ108,'Overlap Study'!$V$186:$V$233,0)),0,1)</f>
        <v>0</v>
      </c>
      <c r="AZ108" s="97">
        <f>IF(ISNA(MATCH($AJ108,'Overlap Study'!$P$186:$P$233,0)),0,1)</f>
        <v>0</v>
      </c>
      <c r="BA108" s="97"/>
      <c r="BB108" s="106"/>
      <c r="BD108" s="98"/>
      <c r="BG108" s="131">
        <v>365</v>
      </c>
      <c r="BH108" s="459">
        <f>SUM(BI108:BT108)</f>
        <v>1</v>
      </c>
      <c r="BI108" s="110">
        <f>IF(ISNA(MATCH($BG108,'Overlap Study'!$FH$323:$FH$400,0)),0,1)</f>
        <v>0</v>
      </c>
      <c r="BJ108" s="97">
        <f>IF(ISNA(MATCH($BG108,'Overlap Study'!$EQ$323:$EQ$400,0)),0,1)</f>
        <v>0</v>
      </c>
      <c r="BK108" s="97">
        <f>IF(ISNA(MATCH($BG108,'Overlap Study'!$DZ$186:$DZ$240,0)),0,1)</f>
        <v>0</v>
      </c>
      <c r="BL108" s="97">
        <f>IF(ISNA(MATCH(BG108,'Overlap Study'!$DJ$240:$DJ$263,0)),0,1)</f>
        <v>0</v>
      </c>
      <c r="BM108" s="99">
        <f>IF(ISNA(MATCH(BG108,'Overlap Study'!$CU$240:$CU$263,0)),0,1)</f>
        <v>0</v>
      </c>
      <c r="BN108" s="99">
        <f>IF(ISNA(MATCH(BG108,'Overlap Study'!$CG$240:$CG$263,0)),0,1)</f>
        <v>0</v>
      </c>
      <c r="BO108" s="97">
        <f>IF(ISNA(MATCH(BG108,'Overlap Study'!$BU$240:$BU$263,0)),0,1)</f>
        <v>0</v>
      </c>
      <c r="BP108" s="97">
        <f>IF(ISNA(MATCH(BG108,'Overlap Study'!$BJ$240:$BJ$263,0)),0,1)</f>
        <v>0</v>
      </c>
      <c r="BQ108" s="97">
        <f>IF(ISNA(MATCH(BG108,'Overlap Study'!$AZ$240:$AZ$263,0)),0,1)</f>
        <v>1</v>
      </c>
      <c r="BR108" s="97">
        <f>IF(ISNA(MATCH(BG108,'Overlap Study'!$AT$240:$AT$263,0)),0,1)</f>
        <v>0</v>
      </c>
      <c r="BS108" s="97">
        <f>IF(ISNA(MATCH(BG108,'Overlap Study'!$AN$240:$AN$263,0)),0,1)</f>
        <v>0</v>
      </c>
      <c r="BT108" s="106">
        <f>IF(ISNA(MATCH(BG108,'Overlap Study'!$AH$240:$AH$263,0)),0,1)</f>
        <v>0</v>
      </c>
      <c r="BU108" s="110">
        <f>IF(ISNA(MATCH(BG108,'Overlap Study'!$AB$240:$AB$263,0)),0,1)</f>
        <v>1</v>
      </c>
      <c r="BV108" s="97">
        <f>IF(ISNA(MATCH(BG108,'Overlap Study'!$V$240:$V$263,0)),0,1)</f>
        <v>0</v>
      </c>
      <c r="BW108" s="97">
        <f>IF(ISNA(MATCH(BG108,'Overlap Study'!$P$240:$P$263,0)),0,1)</f>
        <v>0</v>
      </c>
      <c r="BX108" s="97"/>
      <c r="BY108" s="106"/>
      <c r="BZ108">
        <f>INDEX($N$2:$O$411,MATCH(BG108,$N$2:$N$411,0),2)</f>
        <v>11</v>
      </c>
    </row>
    <row r="109" spans="12:100" ht="13" x14ac:dyDescent="0.3">
      <c r="L109" s="116">
        <f t="shared" si="8"/>
        <v>108</v>
      </c>
      <c r="M109">
        <f t="shared" si="7"/>
        <v>4</v>
      </c>
      <c r="N109" s="207">
        <v>488</v>
      </c>
      <c r="O109" s="99">
        <f>SUM(P109:AA109)</f>
        <v>4</v>
      </c>
      <c r="P109" s="110">
        <f>IF(ISNA(MATCH(N109,'Overlap Study'!FF$62:FF$317,0)),0,1)</f>
        <v>0</v>
      </c>
      <c r="Q109" s="97">
        <f>IF(ISNA(MATCH(N109,'Overlap Study'!EO$62:EO$317,0)),0,1)</f>
        <v>0</v>
      </c>
      <c r="R109" s="97">
        <f>IF(ISNA(MATCH(N109,'Overlap Study'!DY$62:DY$174,0)),0,1)</f>
        <v>1</v>
      </c>
      <c r="S109" s="97">
        <f>IF(ISNA(MATCH(N109,'Overlap Study'!DJ$62:DJ$157,0)),0,1)</f>
        <v>0</v>
      </c>
      <c r="T109" s="99">
        <f>IF(ISNA(MATCH(N109,'Overlap Study'!CU$62:CU$157,0)),0,1)</f>
        <v>1</v>
      </c>
      <c r="U109" s="99">
        <f>IF(ISNA(MATCH(N109,'Overlap Study'!CG$62:CG$157,0)),0,1)</f>
        <v>0</v>
      </c>
      <c r="V109" s="97">
        <f>IF(ISNA(MATCH(N109,'Overlap Study'!BU$62:BU$157,0)),0,1)</f>
        <v>0</v>
      </c>
      <c r="W109" s="97">
        <f>IF(ISNA(MATCH(N109,'Overlap Study'!BJ$62:BJ$157,0)),0,1)</f>
        <v>1</v>
      </c>
      <c r="X109" s="97">
        <f>IF(ISNA(MATCH($N109,'Overlap Study'!AZ$62:AZ$157,0)),0,1)</f>
        <v>0</v>
      </c>
      <c r="Y109" s="97">
        <f>IF(ISNA(MATCH($N109,'Overlap Study'!AT$62:AT$157,0)),0,1)</f>
        <v>1</v>
      </c>
      <c r="Z109" s="97">
        <f>IF(ISNA(MATCH($N109,'Overlap Study'!AN$62:AN$157,0)),0,1)</f>
        <v>0</v>
      </c>
      <c r="AA109" s="97">
        <f>IF(ISNA(MATCH($N109,'Overlap Study'!AH$62:AH$157,0)),0,1)</f>
        <v>0</v>
      </c>
      <c r="AB109" s="110">
        <f>IF(ISNA(MATCH($N109,'Overlap Study'!AB$62:AB$157,0)),0,1)</f>
        <v>0</v>
      </c>
      <c r="AC109" s="97">
        <f>IF(ISNA(MATCH($N109,'Overlap Study'!V$62:V$157,0)),0,1)</f>
        <v>0</v>
      </c>
      <c r="AD109" s="97">
        <f>IF(ISNA(MATCH($N109,'Overlap Study'!P$62:P$157,0)),0,1)</f>
        <v>0</v>
      </c>
      <c r="AE109" s="97">
        <f>IF(ISNA(MATCH($N109,'Overlap Study'!H$53:H$132,0)),0,1)</f>
        <v>0</v>
      </c>
      <c r="AF109" s="106">
        <f>IF(ISNA(MATCH($N109,'Overlap Study'!B$53:B$100,0)),0,1)</f>
        <v>0</v>
      </c>
      <c r="AJ109" s="162">
        <v>694</v>
      </c>
      <c r="AK109" s="105">
        <f>SUM(AL109:AW109)</f>
        <v>2</v>
      </c>
      <c r="AL109" s="110">
        <f>IF(ISNA(MATCH($AJ109,'Overlap Study'!$FG$323:$FG$454,0)),0,1)</f>
        <v>1</v>
      </c>
      <c r="AM109" s="97">
        <f>IF(ISNA(MATCH($AJ109,'Overlap Study'!$EP$323:$EP$454,0)),0,1)</f>
        <v>0</v>
      </c>
      <c r="AN109" s="97">
        <f>IF(ISNA(MATCH($AJ109,'Overlap Study'!$DY$186:$DY$245,0)),0,1)</f>
        <v>0</v>
      </c>
      <c r="AO109" s="97">
        <f>IF(ISNA(MATCH($AJ109,'Overlap Study'!$DJ$186:$DJ$233,0)),0,1)</f>
        <v>0</v>
      </c>
      <c r="AP109" s="99">
        <f>IF(ISNA(MATCH($AJ109,'Overlap Study'!$CU$186:$CU$233,0)),0,1)</f>
        <v>0</v>
      </c>
      <c r="AQ109" s="99">
        <f>IF(ISNA(MATCH($AJ109,'Overlap Study'!$CG$186:$CG$233,0)),0,1)</f>
        <v>0</v>
      </c>
      <c r="AR109" s="97">
        <f>IF(ISNA(MATCH($AJ109,'Overlap Study'!$BU$186:$BU$233,0)),0,1)</f>
        <v>0</v>
      </c>
      <c r="AS109" s="97">
        <f>IF(ISNA(MATCH(AJ109,'Overlap Study'!BJ$186:BJ$233,0)),0,1)</f>
        <v>0</v>
      </c>
      <c r="AT109" s="97">
        <f>IF(ISNA(MATCH($AJ109,'Overlap Study'!AZ$186:AZ$233,0)),0,1)</f>
        <v>0</v>
      </c>
      <c r="AU109" s="97">
        <f>IF(ISNA(MATCH($AJ109,'Overlap Study'!AT$186:AT$233,0)),0,1)</f>
        <v>0</v>
      </c>
      <c r="AV109" s="97">
        <f>IF(ISNA(MATCH($AJ109,'Overlap Study'!AN$186:AN$233,0)),0,1)</f>
        <v>0</v>
      </c>
      <c r="AW109" s="106">
        <f>IF(ISNA(MATCH($AJ109,'Overlap Study'!AH$186:AH$233,0)),0,1)</f>
        <v>1</v>
      </c>
      <c r="AX109" s="97">
        <f>IF(ISNA(MATCH(AJ109,'Overlap Study'!$AB$186:$AB$233,0)),0,1)</f>
        <v>0</v>
      </c>
      <c r="AY109" s="97">
        <f>IF(ISNA(MATCH($AJ109,'Overlap Study'!$V$186:$V$233,0)),0,1)</f>
        <v>0</v>
      </c>
      <c r="AZ109" s="97">
        <f>IF(ISNA(MATCH($AJ109,'Overlap Study'!$P$186:$P$233,0)),0,1)</f>
        <v>0</v>
      </c>
      <c r="BA109" s="97"/>
      <c r="BB109" s="106"/>
      <c r="BD109" s="98"/>
      <c r="BG109" s="212">
        <v>379</v>
      </c>
      <c r="BH109" s="459">
        <f>SUM(BI109:BT109)</f>
        <v>1</v>
      </c>
      <c r="BI109" s="110">
        <f>IF(ISNA(MATCH($BG109,'Overlap Study'!$FH$323:$FH$400,0)),0,1)</f>
        <v>1</v>
      </c>
      <c r="BJ109" s="97">
        <f>IF(ISNA(MATCH($BG109,'Overlap Study'!$EQ$323:$EQ$400,0)),0,1)</f>
        <v>0</v>
      </c>
      <c r="BK109" s="97">
        <f>IF(ISNA(MATCH($BG109,'Overlap Study'!$DZ$186:$DZ$240,0)),0,1)</f>
        <v>0</v>
      </c>
      <c r="BL109" s="97">
        <f>IF(ISNA(MATCH(BG109,'Overlap Study'!$DJ$240:$DJ$263,0)),0,1)</f>
        <v>0</v>
      </c>
      <c r="BM109" s="99">
        <f>IF(ISNA(MATCH(BG109,'Overlap Study'!$CU$240:$CU$263,0)),0,1)</f>
        <v>0</v>
      </c>
      <c r="BN109" s="99">
        <f>IF(ISNA(MATCH(BG109,'Overlap Study'!$CG$240:$CG$263,0)),0,1)</f>
        <v>0</v>
      </c>
      <c r="BO109" s="97">
        <f>IF(ISNA(MATCH(BG109,'Overlap Study'!$BU$240:$BU$263,0)),0,1)</f>
        <v>0</v>
      </c>
      <c r="BP109" s="97">
        <f>IF(ISNA(MATCH(BG109,'Overlap Study'!$BJ$240:$BJ$263,0)),0,1)</f>
        <v>0</v>
      </c>
      <c r="BQ109" s="97">
        <f>IF(ISNA(MATCH(BG109,'Overlap Study'!$AZ$240:$AZ$263,0)),0,1)</f>
        <v>0</v>
      </c>
      <c r="BR109" s="97">
        <f>IF(ISNA(MATCH(BG109,'Overlap Study'!$AT$240:$AT$263,0)),0,1)</f>
        <v>0</v>
      </c>
      <c r="BS109" s="97">
        <f>IF(ISNA(MATCH(BG109,'Overlap Study'!$AN$240:$AN$263,0)),0,1)</f>
        <v>0</v>
      </c>
      <c r="BT109" s="106">
        <f>IF(ISNA(MATCH(BG109,'Overlap Study'!$AH$240:$AH$263,0)),0,1)</f>
        <v>0</v>
      </c>
      <c r="BU109" s="110">
        <f>IF(ISNA(MATCH(BG109,'Overlap Study'!$AB$240:$AB$263,0)),0,1)</f>
        <v>0</v>
      </c>
      <c r="BV109" s="97">
        <f>IF(ISNA(MATCH(BG109,'Overlap Study'!$V$240:$V$263,0)),0,1)</f>
        <v>0</v>
      </c>
      <c r="BW109" s="97">
        <f>IF(ISNA(MATCH(BG109,'Overlap Study'!$P$240:$P$263,0)),0,1)</f>
        <v>0</v>
      </c>
      <c r="BX109" s="97"/>
      <c r="BY109" s="106"/>
      <c r="BZ109">
        <f>INDEX($N$2:$O$411,MATCH(BG109,$N$2:$N$411,0),2)</f>
        <v>3</v>
      </c>
    </row>
    <row r="110" spans="12:100" ht="13" x14ac:dyDescent="0.3">
      <c r="L110" s="116">
        <f t="shared" si="8"/>
        <v>109</v>
      </c>
      <c r="M110">
        <f t="shared" si="7"/>
        <v>4</v>
      </c>
      <c r="N110" s="494">
        <v>558</v>
      </c>
      <c r="O110" s="99">
        <f>SUM(P110:AA110)</f>
        <v>4</v>
      </c>
      <c r="P110" s="110">
        <f>IF(ISNA(MATCH(N110,'Overlap Study'!FF$62:FF$317,0)),0,1)</f>
        <v>1</v>
      </c>
      <c r="Q110" s="97">
        <f>IF(ISNA(MATCH(N110,'Overlap Study'!EO$62:EO$317,0)),0,1)</f>
        <v>1</v>
      </c>
      <c r="R110" s="97">
        <f>IF(ISNA(MATCH(N110,'Overlap Study'!DY$62:DY$174,0)),0,1)</f>
        <v>1</v>
      </c>
      <c r="S110" s="97">
        <f>IF(ISNA(MATCH(N110,'Overlap Study'!DJ$62:DJ$157,0)),0,1)</f>
        <v>0</v>
      </c>
      <c r="T110" s="99">
        <f>IF(ISNA(MATCH(N110,'Overlap Study'!CU$62:CU$157,0)),0,1)</f>
        <v>0</v>
      </c>
      <c r="U110" s="99">
        <f>IF(ISNA(MATCH(N110,'Overlap Study'!CG$62:CG$157,0)),0,1)</f>
        <v>0</v>
      </c>
      <c r="V110" s="97">
        <f>IF(ISNA(MATCH(N110,'Overlap Study'!BU$62:BU$157,0)),0,1)</f>
        <v>0</v>
      </c>
      <c r="W110" s="97">
        <f>IF(ISNA(MATCH(N110,'Overlap Study'!BJ$62:BJ$157,0)),0,1)</f>
        <v>0</v>
      </c>
      <c r="X110" s="97">
        <f>IF(ISNA(MATCH($N110,'Overlap Study'!AZ$62:AZ$157,0)),0,1)</f>
        <v>0</v>
      </c>
      <c r="Y110" s="97">
        <f>IF(ISNA(MATCH($N110,'Overlap Study'!AT$62:AT$157,0)),0,1)</f>
        <v>1</v>
      </c>
      <c r="Z110" s="97">
        <f>IF(ISNA(MATCH($N110,'Overlap Study'!AN$62:AN$157,0)),0,1)</f>
        <v>0</v>
      </c>
      <c r="AA110" s="97">
        <f>IF(ISNA(MATCH($N110,'Overlap Study'!AH$62:AH$157,0)),0,1)</f>
        <v>0</v>
      </c>
      <c r="AB110" s="110">
        <f>IF(ISNA(MATCH($N110,'Overlap Study'!AB$62:AB$157,0)),0,1)</f>
        <v>0</v>
      </c>
      <c r="AC110" s="97">
        <f>IF(ISNA(MATCH($N110,'Overlap Study'!V$62:V$157,0)),0,1)</f>
        <v>0</v>
      </c>
      <c r="AD110" s="97">
        <f>IF(ISNA(MATCH($N110,'Overlap Study'!P$62:P$157,0)),0,1)</f>
        <v>0</v>
      </c>
      <c r="AE110" s="97">
        <f>IF(ISNA(MATCH($N110,'Overlap Study'!H$53:H$132,0)),0,1)</f>
        <v>0</v>
      </c>
      <c r="AF110" s="106">
        <f>IF(ISNA(MATCH($N110,'Overlap Study'!B$53:B$100,0)),0,1)</f>
        <v>0</v>
      </c>
      <c r="AJ110" s="194">
        <v>842</v>
      </c>
      <c r="AK110" s="105">
        <f>SUM(AL110:AW110)</f>
        <v>2</v>
      </c>
      <c r="AL110" s="110">
        <f>IF(ISNA(MATCH($AJ110,'Overlap Study'!$FG$323:$FG$454,0)),0,1)</f>
        <v>0</v>
      </c>
      <c r="AM110" s="97">
        <f>IF(ISNA(MATCH($AJ110,'Overlap Study'!$EP$323:$EP$454,0)),0,1)</f>
        <v>0</v>
      </c>
      <c r="AN110" s="97">
        <f>IF(ISNA(MATCH($AJ110,'Overlap Study'!$DY$186:$DY$245,0)),0,1)</f>
        <v>1</v>
      </c>
      <c r="AO110" s="97">
        <f>IF(ISNA(MATCH($AJ110,'Overlap Study'!$DJ$186:$DJ$233,0)),0,1)</f>
        <v>0</v>
      </c>
      <c r="AP110" s="99">
        <f>IF(ISNA(MATCH($AJ110,'Overlap Study'!$CU$186:$CU$233,0)),0,1)</f>
        <v>0</v>
      </c>
      <c r="AQ110" s="99">
        <f>IF(ISNA(MATCH($AJ110,'Overlap Study'!$CG$186:$CG$233,0)),0,1)</f>
        <v>0</v>
      </c>
      <c r="AR110" s="97">
        <f>IF(ISNA(MATCH($AJ110,'Overlap Study'!$BU$186:$BU$233,0)),0,1)</f>
        <v>0</v>
      </c>
      <c r="AS110" s="97">
        <f>IF(ISNA(MATCH(AJ110,'Overlap Study'!BJ$186:BJ$233,0)),0,1)</f>
        <v>0</v>
      </c>
      <c r="AT110" s="97">
        <f>IF(ISNA(MATCH($AJ110,'Overlap Study'!AZ$186:AZ$233,0)),0,1)</f>
        <v>1</v>
      </c>
      <c r="AU110" s="97">
        <f>IF(ISNA(MATCH($AJ110,'Overlap Study'!AT$186:AT$233,0)),0,1)</f>
        <v>0</v>
      </c>
      <c r="AV110" s="97">
        <f>IF(ISNA(MATCH($AJ110,'Overlap Study'!AN$186:AN$233,0)),0,1)</f>
        <v>0</v>
      </c>
      <c r="AW110" s="106">
        <f>IF(ISNA(MATCH($AJ110,'Overlap Study'!AH$186:AH$233,0)),0,1)</f>
        <v>0</v>
      </c>
      <c r="AX110" s="97">
        <f>IF(ISNA(MATCH(AJ110,'Overlap Study'!$AB$186:$AB$233,0)),0,1)</f>
        <v>0</v>
      </c>
      <c r="AY110" s="97">
        <f>IF(ISNA(MATCH($AJ110,'Overlap Study'!$V$186:$V$233,0)),0,1)</f>
        <v>0</v>
      </c>
      <c r="AZ110" s="97">
        <f>IF(ISNA(MATCH($AJ110,'Overlap Study'!$P$186:$P$233,0)),0,1)</f>
        <v>0</v>
      </c>
      <c r="BA110" s="97"/>
      <c r="BB110" s="106"/>
      <c r="BD110" s="151"/>
      <c r="BG110" s="131">
        <v>386</v>
      </c>
      <c r="BH110" s="459">
        <f>SUM(BI110:BT110)</f>
        <v>1</v>
      </c>
      <c r="BI110" s="110">
        <f>IF(ISNA(MATCH($BG110,'Overlap Study'!$FH$323:$FH$400,0)),0,1)</f>
        <v>0</v>
      </c>
      <c r="BJ110" s="97">
        <f>IF(ISNA(MATCH($BG110,'Overlap Study'!$EQ$323:$EQ$400,0)),0,1)</f>
        <v>0</v>
      </c>
      <c r="BK110" s="97">
        <f>IF(ISNA(MATCH($BG110,'Overlap Study'!$DZ$186:$DZ$240,0)),0,1)</f>
        <v>0</v>
      </c>
      <c r="BL110" s="97">
        <f>IF(ISNA(MATCH(BG110,'Overlap Study'!$DJ$240:$DJ$263,0)),0,1)</f>
        <v>0</v>
      </c>
      <c r="BM110" s="99">
        <f>IF(ISNA(MATCH(BG110,'Overlap Study'!$CU$240:$CU$263,0)),0,1)</f>
        <v>0</v>
      </c>
      <c r="BN110" s="99">
        <f>IF(ISNA(MATCH(BG110,'Overlap Study'!$CG$240:$CG$263,0)),0,1)</f>
        <v>0</v>
      </c>
      <c r="BO110" s="97">
        <f>IF(ISNA(MATCH(BG110,'Overlap Study'!$BU$240:$BU$263,0)),0,1)</f>
        <v>0</v>
      </c>
      <c r="BP110" s="97">
        <f>IF(ISNA(MATCH(BG110,'Overlap Study'!$BJ$240:$BJ$263,0)),0,1)</f>
        <v>0</v>
      </c>
      <c r="BQ110" s="97">
        <f>IF(ISNA(MATCH(BG110,'Overlap Study'!$AZ$240:$AZ$263,0)),0,1)</f>
        <v>0</v>
      </c>
      <c r="BR110" s="97">
        <f>IF(ISNA(MATCH(BG110,'Overlap Study'!$AT$240:$AT$263,0)),0,1)</f>
        <v>1</v>
      </c>
      <c r="BS110" s="97">
        <f>IF(ISNA(MATCH(BG110,'Overlap Study'!$AN$240:$AN$263,0)),0,1)</f>
        <v>0</v>
      </c>
      <c r="BT110" s="106">
        <f>IF(ISNA(MATCH(BG110,'Overlap Study'!$AH$240:$AH$263,0)),0,1)</f>
        <v>0</v>
      </c>
      <c r="BU110" s="110">
        <f>IF(ISNA(MATCH(BG110,'Overlap Study'!$AB$240:$AB$263,0)),0,1)</f>
        <v>0</v>
      </c>
      <c r="BV110" s="97">
        <f>IF(ISNA(MATCH(BG110,'Overlap Study'!$V$240:$V$263,0)),0,1)</f>
        <v>0</v>
      </c>
      <c r="BW110" s="97">
        <f>IF(ISNA(MATCH(BG110,'Overlap Study'!$P$240:$P$263,0)),0,1)</f>
        <v>0</v>
      </c>
      <c r="BX110" s="97"/>
      <c r="BY110" s="106"/>
      <c r="BZ110">
        <f>INDEX($N$2:$O$411,MATCH(BG110,$N$2:$N$411,0),2)</f>
        <v>2</v>
      </c>
    </row>
    <row r="111" spans="12:100" ht="13" x14ac:dyDescent="0.3">
      <c r="L111" s="116">
        <f t="shared" si="8"/>
        <v>110</v>
      </c>
      <c r="M111">
        <f t="shared" si="7"/>
        <v>5</v>
      </c>
      <c r="N111" s="494">
        <v>573</v>
      </c>
      <c r="O111" s="99">
        <f>SUM(P111:AA111)</f>
        <v>4</v>
      </c>
      <c r="P111" s="110">
        <f>IF(ISNA(MATCH(N111,'Overlap Study'!FF$62:FF$317,0)),0,1)</f>
        <v>0</v>
      </c>
      <c r="Q111" s="97">
        <f>IF(ISNA(MATCH(N111,'Overlap Study'!EO$62:EO$317,0)),0,1)</f>
        <v>1</v>
      </c>
      <c r="R111" s="97">
        <f>IF(ISNA(MATCH(N111,'Overlap Study'!DY$62:DY$174,0)),0,1)</f>
        <v>1</v>
      </c>
      <c r="S111" s="97">
        <f>IF(ISNA(MATCH(N111,'Overlap Study'!DJ$62:DJ$157,0)),0,1)</f>
        <v>0</v>
      </c>
      <c r="T111" s="99">
        <f>IF(ISNA(MATCH(N111,'Overlap Study'!CU$62:CU$157,0)),0,1)</f>
        <v>1</v>
      </c>
      <c r="U111" s="99">
        <f>IF(ISNA(MATCH(N111,'Overlap Study'!CG$62:CG$157,0)),0,1)</f>
        <v>0</v>
      </c>
      <c r="V111" s="97">
        <f>IF(ISNA(MATCH(N111,'Overlap Study'!BU$62:BU$157,0)),0,1)</f>
        <v>1</v>
      </c>
      <c r="W111" s="97">
        <f>IF(ISNA(MATCH(N111,'Overlap Study'!BJ$62:BJ$157,0)),0,1)</f>
        <v>0</v>
      </c>
      <c r="X111" s="97">
        <f>IF(ISNA(MATCH($N111,'Overlap Study'!AZ$62:AZ$157,0)),0,1)</f>
        <v>0</v>
      </c>
      <c r="Y111" s="97">
        <f>IF(ISNA(MATCH($N111,'Overlap Study'!AT$62:AT$157,0)),0,1)</f>
        <v>0</v>
      </c>
      <c r="Z111" s="97">
        <f>IF(ISNA(MATCH($N111,'Overlap Study'!AN$62:AN$157,0)),0,1)</f>
        <v>0</v>
      </c>
      <c r="AA111" s="97">
        <f>IF(ISNA(MATCH($N111,'Overlap Study'!AH$62:AH$157,0)),0,1)</f>
        <v>0</v>
      </c>
      <c r="AB111" s="110">
        <f>IF(ISNA(MATCH($N111,'Overlap Study'!AB$62:AB$157,0)),0,1)</f>
        <v>0</v>
      </c>
      <c r="AC111" s="97">
        <f>IF(ISNA(MATCH($N111,'Overlap Study'!V$62:V$157,0)),0,1)</f>
        <v>0</v>
      </c>
      <c r="AD111" s="97">
        <f>IF(ISNA(MATCH($N111,'Overlap Study'!P$62:P$157,0)),0,1)</f>
        <v>0</v>
      </c>
      <c r="AE111" s="97">
        <f>IF(ISNA(MATCH($N111,'Overlap Study'!H$53:H$132,0)),0,1)</f>
        <v>1</v>
      </c>
      <c r="AF111" s="106">
        <f>IF(ISNA(MATCH($N111,'Overlap Study'!B$53:B$100,0)),0,1)</f>
        <v>0</v>
      </c>
      <c r="AJ111" s="162">
        <v>967</v>
      </c>
      <c r="AK111" s="105">
        <f>SUM(AL111:AW111)</f>
        <v>2</v>
      </c>
      <c r="AL111" s="110">
        <f>IF(ISNA(MATCH($AJ111,'Overlap Study'!$FG$323:$FG$454,0)),0,1)</f>
        <v>0</v>
      </c>
      <c r="AM111" s="97">
        <f>IF(ISNA(MATCH($AJ111,'Overlap Study'!$EP$323:$EP$454,0)),0,1)</f>
        <v>1</v>
      </c>
      <c r="AN111" s="97">
        <f>IF(ISNA(MATCH($AJ111,'Overlap Study'!$DY$186:$DY$245,0)),0,1)</f>
        <v>0</v>
      </c>
      <c r="AO111" s="97">
        <f>IF(ISNA(MATCH($AJ111,'Overlap Study'!$DJ$186:$DJ$233,0)),0,1)</f>
        <v>1</v>
      </c>
      <c r="AP111" s="99">
        <f>IF(ISNA(MATCH($AJ111,'Overlap Study'!$CU$186:$CU$233,0)),0,1)</f>
        <v>0</v>
      </c>
      <c r="AQ111" s="99">
        <f>IF(ISNA(MATCH($AJ111,'Overlap Study'!$CG$186:$CG$233,0)),0,1)</f>
        <v>0</v>
      </c>
      <c r="AR111" s="97">
        <f>IF(ISNA(MATCH($AJ111,'Overlap Study'!$BU$186:$BU$233,0)),0,1)</f>
        <v>0</v>
      </c>
      <c r="AS111" s="97">
        <f>IF(ISNA(MATCH(AJ111,'Overlap Study'!BJ$186:BJ$233,0)),0,1)</f>
        <v>0</v>
      </c>
      <c r="AT111" s="97">
        <f>IF(ISNA(MATCH($AJ111,'Overlap Study'!AZ$186:AZ$233,0)),0,1)</f>
        <v>0</v>
      </c>
      <c r="AU111" s="97">
        <f>IF(ISNA(MATCH($AJ111,'Overlap Study'!AT$186:AT$233,0)),0,1)</f>
        <v>0</v>
      </c>
      <c r="AV111" s="97">
        <f>IF(ISNA(MATCH($AJ111,'Overlap Study'!AN$186:AN$233,0)),0,1)</f>
        <v>0</v>
      </c>
      <c r="AW111" s="106">
        <f>IF(ISNA(MATCH($AJ111,'Overlap Study'!AH$186:AH$233,0)),0,1)</f>
        <v>0</v>
      </c>
      <c r="AX111" s="97">
        <f>IF(ISNA(MATCH(AJ111,'Overlap Study'!$AB$186:$AB$233,0)),0,1)</f>
        <v>0</v>
      </c>
      <c r="AY111" s="97">
        <f>IF(ISNA(MATCH($AJ111,'Overlap Study'!$V$186:$V$233,0)),0,1)</f>
        <v>0</v>
      </c>
      <c r="AZ111" s="97">
        <f>IF(ISNA(MATCH($AJ111,'Overlap Study'!$P$186:$P$233,0)),0,1)</f>
        <v>0</v>
      </c>
      <c r="BA111" s="97"/>
      <c r="BB111" s="106"/>
      <c r="BD111" s="151"/>
      <c r="BG111" s="131">
        <v>399</v>
      </c>
      <c r="BH111" s="459">
        <f>SUM(BI111:BT111)</f>
        <v>1</v>
      </c>
      <c r="BI111" s="110">
        <f>IF(ISNA(MATCH($BG111,'Overlap Study'!$FH$323:$FH$400,0)),0,1)</f>
        <v>0</v>
      </c>
      <c r="BJ111" s="97">
        <f>IF(ISNA(MATCH($BG111,'Overlap Study'!$EQ$323:$EQ$400,0)),0,1)</f>
        <v>0</v>
      </c>
      <c r="BK111" s="97">
        <f>IF(ISNA(MATCH($BG111,'Overlap Study'!$DZ$186:$DZ$240,0)),0,1)</f>
        <v>0</v>
      </c>
      <c r="BL111" s="97">
        <f>IF(ISNA(MATCH(BG111,'Overlap Study'!$DJ$240:$DJ$263,0)),0,1)</f>
        <v>0</v>
      </c>
      <c r="BM111" s="99">
        <f>IF(ISNA(MATCH(BG111,'Overlap Study'!$CU$240:$CU$263,0)),0,1)</f>
        <v>0</v>
      </c>
      <c r="BN111" s="99">
        <f>IF(ISNA(MATCH(BG111,'Overlap Study'!$CG$240:$CG$263,0)),0,1)</f>
        <v>0</v>
      </c>
      <c r="BO111" s="97">
        <f>IF(ISNA(MATCH(BG111,'Overlap Study'!$BU$240:$BU$263,0)),0,1)</f>
        <v>0</v>
      </c>
      <c r="BP111" s="97">
        <f>IF(ISNA(MATCH(BG111,'Overlap Study'!$BJ$240:$BJ$263,0)),0,1)</f>
        <v>1</v>
      </c>
      <c r="BQ111" s="97">
        <f>IF(ISNA(MATCH(BG111,'Overlap Study'!$AZ$240:$AZ$263,0)),0,1)</f>
        <v>0</v>
      </c>
      <c r="BR111" s="97">
        <f>IF(ISNA(MATCH(BG111,'Overlap Study'!$AT$240:$AT$263,0)),0,1)</f>
        <v>0</v>
      </c>
      <c r="BS111" s="97">
        <f>IF(ISNA(MATCH(BG111,'Overlap Study'!$AN$240:$AN$263,0)),0,1)</f>
        <v>0</v>
      </c>
      <c r="BT111" s="106">
        <f>IF(ISNA(MATCH(BG111,'Overlap Study'!$AH$240:$AH$263,0)),0,1)</f>
        <v>0</v>
      </c>
      <c r="BU111" s="110">
        <f>IF(ISNA(MATCH(BG111,'Overlap Study'!$AB$240:$AB$263,0)),0,1)</f>
        <v>0</v>
      </c>
      <c r="BV111" s="97">
        <f>IF(ISNA(MATCH(BG111,'Overlap Study'!$V$240:$V$263,0)),0,1)</f>
        <v>0</v>
      </c>
      <c r="BW111" s="97">
        <f>IF(ISNA(MATCH(BG111,'Overlap Study'!$P$240:$P$263,0)),0,1)</f>
        <v>0</v>
      </c>
      <c r="BX111" s="97"/>
      <c r="BY111" s="106"/>
      <c r="BZ111">
        <f>INDEX($N$2:$O$411,MATCH(BG111,$N$2:$N$411,0),2)</f>
        <v>5</v>
      </c>
    </row>
    <row r="112" spans="12:100" ht="13" x14ac:dyDescent="0.3">
      <c r="L112" s="116">
        <f t="shared" si="8"/>
        <v>111</v>
      </c>
      <c r="M112">
        <f t="shared" si="7"/>
        <v>5</v>
      </c>
      <c r="N112" s="207">
        <v>968</v>
      </c>
      <c r="O112" s="99">
        <f>SUM(P112:AA112)</f>
        <v>4</v>
      </c>
      <c r="P112" s="110">
        <f>IF(ISNA(MATCH(N112,'Overlap Study'!FF$62:FF$317,0)),0,1)</f>
        <v>0</v>
      </c>
      <c r="Q112" s="97">
        <f>IF(ISNA(MATCH(N112,'Overlap Study'!EO$62:EO$317,0)),0,1)</f>
        <v>0</v>
      </c>
      <c r="R112" s="97">
        <f>IF(ISNA(MATCH(N112,'Overlap Study'!DY$62:DY$174,0)),0,1)</f>
        <v>0</v>
      </c>
      <c r="S112" s="97">
        <f>IF(ISNA(MATCH(N112,'Overlap Study'!DJ$62:DJ$157,0)),0,1)</f>
        <v>0</v>
      </c>
      <c r="T112" s="99">
        <f>IF(ISNA(MATCH(N112,'Overlap Study'!CU$62:CU$157,0)),0,1)</f>
        <v>0</v>
      </c>
      <c r="U112" s="99">
        <f>IF(ISNA(MATCH(N112,'Overlap Study'!CG$62:CG$157,0)),0,1)</f>
        <v>1</v>
      </c>
      <c r="V112" s="97">
        <f>IF(ISNA(MATCH(N112,'Overlap Study'!BU$62:BU$157,0)),0,1)</f>
        <v>1</v>
      </c>
      <c r="W112" s="97">
        <f>IF(ISNA(MATCH(N112,'Overlap Study'!BJ$62:BJ$157,0)),0,1)</f>
        <v>0</v>
      </c>
      <c r="X112" s="97">
        <f>IF(ISNA(MATCH($N112,'Overlap Study'!AZ$62:AZ$157,0)),0,1)</f>
        <v>1</v>
      </c>
      <c r="Y112" s="97">
        <f>IF(ISNA(MATCH($N112,'Overlap Study'!AT$62:AT$157,0)),0,1)</f>
        <v>0</v>
      </c>
      <c r="Z112" s="97">
        <f>IF(ISNA(MATCH($N112,'Overlap Study'!AN$62:AN$157,0)),0,1)</f>
        <v>1</v>
      </c>
      <c r="AA112" s="97">
        <f>IF(ISNA(MATCH($N112,'Overlap Study'!AH$62:AH$157,0)),0,1)</f>
        <v>0</v>
      </c>
      <c r="AB112" s="110">
        <f>IF(ISNA(MATCH($N112,'Overlap Study'!AB$62:AB$157,0)),0,1)</f>
        <v>1</v>
      </c>
      <c r="AC112" s="97">
        <f>IF(ISNA(MATCH($N112,'Overlap Study'!V$62:V$157,0)),0,1)</f>
        <v>0</v>
      </c>
      <c r="AD112" s="97">
        <f>IF(ISNA(MATCH($N112,'Overlap Study'!P$62:P$157,0)),0,1)</f>
        <v>0</v>
      </c>
      <c r="AE112" s="97">
        <f>IF(ISNA(MATCH($N112,'Overlap Study'!H$53:H$132,0)),0,1)</f>
        <v>0</v>
      </c>
      <c r="AF112" s="106">
        <f>IF(ISNA(MATCH($N112,'Overlap Study'!B$53:B$100,0)),0,1)</f>
        <v>0</v>
      </c>
      <c r="AJ112" s="194">
        <v>997</v>
      </c>
      <c r="AK112" s="105">
        <f>SUM(AL112:AW112)</f>
        <v>2</v>
      </c>
      <c r="AL112" s="110">
        <f>IF(ISNA(MATCH($AJ112,'Overlap Study'!$FG$323:$FG$454,0)),0,1)</f>
        <v>0</v>
      </c>
      <c r="AM112" s="97">
        <f>IF(ISNA(MATCH($AJ112,'Overlap Study'!$EP$323:$EP$454,0)),0,1)</f>
        <v>0</v>
      </c>
      <c r="AN112" s="97">
        <f>IF(ISNA(MATCH($AJ112,'Overlap Study'!$DY$186:$DY$245,0)),0,1)</f>
        <v>0</v>
      </c>
      <c r="AO112" s="97">
        <f>IF(ISNA(MATCH($AJ112,'Overlap Study'!$DJ$186:$DJ$233,0)),0,1)</f>
        <v>0</v>
      </c>
      <c r="AP112" s="99">
        <f>IF(ISNA(MATCH($AJ112,'Overlap Study'!$CU$186:$CU$233,0)),0,1)</f>
        <v>0</v>
      </c>
      <c r="AQ112" s="99">
        <f>IF(ISNA(MATCH($AJ112,'Overlap Study'!$CG$186:$CG$233,0)),0,1)</f>
        <v>0</v>
      </c>
      <c r="AR112" s="97">
        <f>IF(ISNA(MATCH($AJ112,'Overlap Study'!$BU$186:$BU$233,0)),0,1)</f>
        <v>0</v>
      </c>
      <c r="AS112" s="97">
        <f>IF(ISNA(MATCH(AJ112,'Overlap Study'!BJ$186:BJ$233,0)),0,1)</f>
        <v>0</v>
      </c>
      <c r="AT112" s="97">
        <f>IF(ISNA(MATCH($AJ112,'Overlap Study'!AZ$186:AZ$233,0)),0,1)</f>
        <v>0</v>
      </c>
      <c r="AU112" s="97">
        <f>IF(ISNA(MATCH($AJ112,'Overlap Study'!AT$186:AT$233,0)),0,1)</f>
        <v>1</v>
      </c>
      <c r="AV112" s="97">
        <f>IF(ISNA(MATCH($AJ112,'Overlap Study'!AN$186:AN$233,0)),0,1)</f>
        <v>0</v>
      </c>
      <c r="AW112" s="106">
        <f>IF(ISNA(MATCH($AJ112,'Overlap Study'!AH$186:AH$233,0)),0,1)</f>
        <v>1</v>
      </c>
      <c r="AX112" s="97">
        <f>IF(ISNA(MATCH(AJ112,'Overlap Study'!$AB$186:$AB$233,0)),0,1)</f>
        <v>0</v>
      </c>
      <c r="AY112" s="97">
        <f>IF(ISNA(MATCH($AJ112,'Overlap Study'!$V$186:$V$233,0)),0,1)</f>
        <v>0</v>
      </c>
      <c r="AZ112" s="97">
        <f>IF(ISNA(MATCH($AJ112,'Overlap Study'!$P$186:$P$233,0)),0,1)</f>
        <v>0</v>
      </c>
      <c r="BA112" s="97"/>
      <c r="BB112" s="106"/>
      <c r="BD112" s="98"/>
      <c r="BG112" s="131">
        <v>447</v>
      </c>
      <c r="BH112" s="459">
        <f>SUM(BI112:BT112)</f>
        <v>1</v>
      </c>
      <c r="BI112" s="110">
        <f>IF(ISNA(MATCH($BG112,'Overlap Study'!$FH$323:$FH$400,0)),0,1)</f>
        <v>0</v>
      </c>
      <c r="BJ112" s="97">
        <f>IF(ISNA(MATCH($BG112,'Overlap Study'!$EQ$323:$EQ$400,0)),0,1)</f>
        <v>0</v>
      </c>
      <c r="BK112" s="97">
        <f>IF(ISNA(MATCH($BG112,'Overlap Study'!$DZ$186:$DZ$240,0)),0,1)</f>
        <v>0</v>
      </c>
      <c r="BL112" s="97">
        <f>IF(ISNA(MATCH(BG112,'Overlap Study'!$DJ$240:$DJ$263,0)),0,1)</f>
        <v>0</v>
      </c>
      <c r="BM112" s="99">
        <f>IF(ISNA(MATCH(BG112,'Overlap Study'!$CU$240:$CU$263,0)),0,1)</f>
        <v>0</v>
      </c>
      <c r="BN112" s="99">
        <f>IF(ISNA(MATCH(BG112,'Overlap Study'!$CG$240:$CG$263,0)),0,1)</f>
        <v>0</v>
      </c>
      <c r="BO112" s="97">
        <f>IF(ISNA(MATCH(BG112,'Overlap Study'!$BU$240:$BU$263,0)),0,1)</f>
        <v>0</v>
      </c>
      <c r="BP112" s="97">
        <f>IF(ISNA(MATCH(BG112,'Overlap Study'!$BJ$240:$BJ$263,0)),0,1)</f>
        <v>0</v>
      </c>
      <c r="BQ112" s="97">
        <f>IF(ISNA(MATCH(BG112,'Overlap Study'!$AZ$240:$AZ$263,0)),0,1)</f>
        <v>0</v>
      </c>
      <c r="BR112" s="97">
        <f>IF(ISNA(MATCH(BG112,'Overlap Study'!$AT$240:$AT$263,0)),0,1)</f>
        <v>0</v>
      </c>
      <c r="BS112" s="97">
        <f>IF(ISNA(MATCH(BG112,'Overlap Study'!$AN$240:$AN$263,0)),0,1)</f>
        <v>0</v>
      </c>
      <c r="BT112" s="106">
        <f>IF(ISNA(MATCH(BG112,'Overlap Study'!$AH$240:$AH$263,0)),0,1)</f>
        <v>1</v>
      </c>
      <c r="BU112" s="110">
        <f>IF(ISNA(MATCH(BG112,'Overlap Study'!$AB$240:$AB$263,0)),0,1)</f>
        <v>0</v>
      </c>
      <c r="BV112" s="97">
        <f>IF(ISNA(MATCH(BG112,'Overlap Study'!$V$240:$V$263,0)),0,1)</f>
        <v>0</v>
      </c>
      <c r="BW112" s="97">
        <f>IF(ISNA(MATCH(BG112,'Overlap Study'!$P$240:$P$263,0)),0,1)</f>
        <v>0</v>
      </c>
      <c r="BX112" s="97"/>
      <c r="BY112" s="106"/>
      <c r="BZ112">
        <f>INDEX($N$2:$O$411,MATCH(BG112,$N$2:$N$411,0),2)</f>
        <v>1</v>
      </c>
    </row>
    <row r="113" spans="12:78" ht="13" x14ac:dyDescent="0.3">
      <c r="L113" s="116">
        <f t="shared" si="8"/>
        <v>112</v>
      </c>
      <c r="M113">
        <f t="shared" si="7"/>
        <v>4</v>
      </c>
      <c r="N113" s="493">
        <v>1024</v>
      </c>
      <c r="O113" s="99">
        <f>SUM(P113:AA113)</f>
        <v>4</v>
      </c>
      <c r="P113" s="110">
        <f>IF(ISNA(MATCH(N113,'Overlap Study'!FF$62:FF$317,0)),0,1)</f>
        <v>1</v>
      </c>
      <c r="Q113" s="97">
        <f>IF(ISNA(MATCH(N113,'Overlap Study'!EO$62:EO$317,0)),0,1)</f>
        <v>1</v>
      </c>
      <c r="R113" s="97">
        <f>IF(ISNA(MATCH(N113,'Overlap Study'!DY$62:DY$174,0)),0,1)</f>
        <v>0</v>
      </c>
      <c r="S113" s="97">
        <f>IF(ISNA(MATCH(N113,'Overlap Study'!DJ$62:DJ$157,0)),0,1)</f>
        <v>0</v>
      </c>
      <c r="T113" s="99">
        <f>IF(ISNA(MATCH(N113,'Overlap Study'!CU$62:CU$157,0)),0,1)</f>
        <v>0</v>
      </c>
      <c r="U113" s="99">
        <f>IF(ISNA(MATCH(N113,'Overlap Study'!CG$62:CG$157,0)),0,1)</f>
        <v>0</v>
      </c>
      <c r="V113" s="97">
        <f>IF(ISNA(MATCH(N113,'Overlap Study'!BU$62:BU$157,0)),0,1)</f>
        <v>0</v>
      </c>
      <c r="W113" s="97">
        <f>IF(ISNA(MATCH(N113,'Overlap Study'!BJ$62:BJ$157,0)),0,1)</f>
        <v>0</v>
      </c>
      <c r="X113" s="97">
        <f>IF(ISNA(MATCH($N113,'Overlap Study'!AZ$62:AZ$157,0)),0,1)</f>
        <v>1</v>
      </c>
      <c r="Y113" s="97">
        <f>IF(ISNA(MATCH($N113,'Overlap Study'!AT$62:AT$157,0)),0,1)</f>
        <v>0</v>
      </c>
      <c r="Z113" s="97">
        <f>IF(ISNA(MATCH($N113,'Overlap Study'!AN$62:AN$157,0)),0,1)</f>
        <v>0</v>
      </c>
      <c r="AA113" s="97">
        <f>IF(ISNA(MATCH($N113,'Overlap Study'!AH$62:AH$157,0)),0,1)</f>
        <v>1</v>
      </c>
      <c r="AB113" s="110">
        <f>IF(ISNA(MATCH($N113,'Overlap Study'!AB$62:AB$157,0)),0,1)</f>
        <v>0</v>
      </c>
      <c r="AC113" s="97">
        <f>IF(ISNA(MATCH($N113,'Overlap Study'!V$62:V$157,0)),0,1)</f>
        <v>0</v>
      </c>
      <c r="AD113" s="97">
        <f>IF(ISNA(MATCH($N113,'Overlap Study'!P$62:P$157,0)),0,1)</f>
        <v>0</v>
      </c>
      <c r="AE113" s="97">
        <f>IF(ISNA(MATCH($N113,'Overlap Study'!H$53:H$132,0)),0,1)</f>
        <v>0</v>
      </c>
      <c r="AF113" s="106">
        <f>IF(ISNA(MATCH($N113,'Overlap Study'!B$53:B$100,0)),0,1)</f>
        <v>0</v>
      </c>
      <c r="AJ113" s="194">
        <v>1023</v>
      </c>
      <c r="AK113" s="105">
        <f>SUM(AL113:AW113)</f>
        <v>2</v>
      </c>
      <c r="AL113" s="110">
        <f>IF(ISNA(MATCH($AJ113,'Overlap Study'!$FG$323:$FG$454,0)),0,1)</f>
        <v>0</v>
      </c>
      <c r="AM113" s="97">
        <f>IF(ISNA(MATCH($AJ113,'Overlap Study'!$EP$323:$EP$454,0)),0,1)</f>
        <v>1</v>
      </c>
      <c r="AN113" s="97">
        <f>IF(ISNA(MATCH($AJ113,'Overlap Study'!$DY$186:$DY$245,0)),0,1)</f>
        <v>0</v>
      </c>
      <c r="AO113" s="97">
        <f>IF(ISNA(MATCH($AJ113,'Overlap Study'!$DJ$186:$DJ$233,0)),0,1)</f>
        <v>0</v>
      </c>
      <c r="AP113" s="99">
        <f>IF(ISNA(MATCH($AJ113,'Overlap Study'!$CU$186:$CU$233,0)),0,1)</f>
        <v>0</v>
      </c>
      <c r="AQ113" s="99">
        <f>IF(ISNA(MATCH($AJ113,'Overlap Study'!$CG$186:$CG$233,0)),0,1)</f>
        <v>1</v>
      </c>
      <c r="AR113" s="97">
        <f>IF(ISNA(MATCH($AJ113,'Overlap Study'!$BU$186:$BU$233,0)),0,1)</f>
        <v>0</v>
      </c>
      <c r="AS113" s="97">
        <f>IF(ISNA(MATCH(AJ113,'Overlap Study'!BJ$186:BJ$233,0)),0,1)</f>
        <v>0</v>
      </c>
      <c r="AT113" s="97">
        <f>IF(ISNA(MATCH($AJ113,'Overlap Study'!AZ$186:AZ$233,0)),0,1)</f>
        <v>0</v>
      </c>
      <c r="AU113" s="97">
        <f>IF(ISNA(MATCH($AJ113,'Overlap Study'!AT$186:AT$233,0)),0,1)</f>
        <v>0</v>
      </c>
      <c r="AV113" s="97">
        <f>IF(ISNA(MATCH($AJ113,'Overlap Study'!AN$186:AN$233,0)),0,1)</f>
        <v>0</v>
      </c>
      <c r="AW113" s="106">
        <f>IF(ISNA(MATCH($AJ113,'Overlap Study'!AH$186:AH$233,0)),0,1)</f>
        <v>0</v>
      </c>
      <c r="AX113" s="97">
        <f>IF(ISNA(MATCH(AJ113,'Overlap Study'!$AB$186:$AB$233,0)),0,1)</f>
        <v>0</v>
      </c>
      <c r="AY113" s="97">
        <f>IF(ISNA(MATCH($AJ113,'Overlap Study'!$V$186:$V$233,0)),0,1)</f>
        <v>0</v>
      </c>
      <c r="AZ113" s="97">
        <f>IF(ISNA(MATCH($AJ113,'Overlap Study'!$P$186:$P$233,0)),0,1)</f>
        <v>0</v>
      </c>
      <c r="BA113" s="97"/>
      <c r="BB113" s="106"/>
      <c r="BD113" s="98"/>
      <c r="BG113" s="131">
        <v>451</v>
      </c>
      <c r="BH113" s="459">
        <f>SUM(BI113:BT113)</f>
        <v>1</v>
      </c>
      <c r="BI113" s="110">
        <f>IF(ISNA(MATCH($BG113,'Overlap Study'!$FH$323:$FH$400,0)),0,1)</f>
        <v>0</v>
      </c>
      <c r="BJ113" s="97">
        <f>IF(ISNA(MATCH($BG113,'Overlap Study'!$EQ$323:$EQ$400,0)),0,1)</f>
        <v>0</v>
      </c>
      <c r="BK113" s="97">
        <f>IF(ISNA(MATCH($BG113,'Overlap Study'!$DZ$186:$DZ$240,0)),0,1)</f>
        <v>0</v>
      </c>
      <c r="BL113" s="97">
        <f>IF(ISNA(MATCH(BG113,'Overlap Study'!$DJ$240:$DJ$263,0)),0,1)</f>
        <v>0</v>
      </c>
      <c r="BM113" s="99">
        <f>IF(ISNA(MATCH(BG113,'Overlap Study'!$CU$240:$CU$263,0)),0,1)</f>
        <v>0</v>
      </c>
      <c r="BN113" s="99">
        <f>IF(ISNA(MATCH(BG113,'Overlap Study'!$CG$240:$CG$263,0)),0,1)</f>
        <v>0</v>
      </c>
      <c r="BO113" s="97">
        <f>IF(ISNA(MATCH(BG113,'Overlap Study'!$BU$240:$BU$263,0)),0,1)</f>
        <v>0</v>
      </c>
      <c r="BP113" s="97">
        <f>IF(ISNA(MATCH(BG113,'Overlap Study'!$BJ$240:$BJ$263,0)),0,1)</f>
        <v>0</v>
      </c>
      <c r="BQ113" s="97">
        <f>IF(ISNA(MATCH(BG113,'Overlap Study'!$AZ$240:$AZ$263,0)),0,1)</f>
        <v>0</v>
      </c>
      <c r="BR113" s="97">
        <f>IF(ISNA(MATCH(BG113,'Overlap Study'!$AT$240:$AT$263,0)),0,1)</f>
        <v>0</v>
      </c>
      <c r="BS113" s="97">
        <f>IF(ISNA(MATCH(BG113,'Overlap Study'!$AN$240:$AN$263,0)),0,1)</f>
        <v>1</v>
      </c>
      <c r="BT113" s="106">
        <f>IF(ISNA(MATCH(BG113,'Overlap Study'!$AH$240:$AH$263,0)),0,1)</f>
        <v>0</v>
      </c>
      <c r="BU113" s="110">
        <f>IF(ISNA(MATCH(BG113,'Overlap Study'!$AB$240:$AB$263,0)),0,1)</f>
        <v>0</v>
      </c>
      <c r="BV113" s="97">
        <f>IF(ISNA(MATCH(BG113,'Overlap Study'!$V$240:$V$263,0)),0,1)</f>
        <v>0</v>
      </c>
      <c r="BW113" s="97">
        <f>IF(ISNA(MATCH(BG113,'Overlap Study'!$P$240:$P$263,0)),0,1)</f>
        <v>0</v>
      </c>
      <c r="BX113" s="97"/>
      <c r="BY113" s="106"/>
      <c r="BZ113">
        <f>INDEX($N$2:$O$411,MATCH(BG113,$N$2:$N$411,0),2)</f>
        <v>1</v>
      </c>
    </row>
    <row r="114" spans="12:78" ht="13" x14ac:dyDescent="0.3">
      <c r="L114" s="116">
        <f t="shared" si="8"/>
        <v>113</v>
      </c>
      <c r="M114">
        <f t="shared" si="7"/>
        <v>4</v>
      </c>
      <c r="N114" s="487">
        <v>1089</v>
      </c>
      <c r="O114" s="99">
        <f>SUM(P114:AA114)</f>
        <v>4</v>
      </c>
      <c r="P114" s="110">
        <f>IF(ISNA(MATCH(N114,'Overlap Study'!FF$62:FF$317,0)),0,1)</f>
        <v>1</v>
      </c>
      <c r="Q114" s="97">
        <f>IF(ISNA(MATCH(N114,'Overlap Study'!EO$62:EO$317,0)),0,1)</f>
        <v>1</v>
      </c>
      <c r="R114" s="97">
        <f>IF(ISNA(MATCH(N114,'Overlap Study'!DY$62:DY$174,0)),0,1)</f>
        <v>0</v>
      </c>
      <c r="S114" s="97">
        <f>IF(ISNA(MATCH(N114,'Overlap Study'!DJ$62:DJ$157,0)),0,1)</f>
        <v>0</v>
      </c>
      <c r="T114" s="99">
        <f>IF(ISNA(MATCH(N114,'Overlap Study'!CU$62:CU$157,0)),0,1)</f>
        <v>0</v>
      </c>
      <c r="U114" s="99">
        <f>IF(ISNA(MATCH(N114,'Overlap Study'!CG$62:CG$157,0)),0,1)</f>
        <v>0</v>
      </c>
      <c r="V114" s="97">
        <f>IF(ISNA(MATCH(N114,'Overlap Study'!BU$62:BU$157,0)),0,1)</f>
        <v>0</v>
      </c>
      <c r="W114" s="97">
        <f>IF(ISNA(MATCH(N114,'Overlap Study'!BJ$62:BJ$157,0)),0,1)</f>
        <v>0</v>
      </c>
      <c r="X114" s="97">
        <f>IF(ISNA(MATCH($N114,'Overlap Study'!AZ$62:AZ$157,0)),0,1)</f>
        <v>1</v>
      </c>
      <c r="Y114" s="97">
        <f>IF(ISNA(MATCH($N114,'Overlap Study'!AT$62:AT$157,0)),0,1)</f>
        <v>0</v>
      </c>
      <c r="Z114" s="97">
        <f>IF(ISNA(MATCH($N114,'Overlap Study'!AN$62:AN$157,0)),0,1)</f>
        <v>0</v>
      </c>
      <c r="AA114" s="97">
        <f>IF(ISNA(MATCH($N114,'Overlap Study'!AH$62:AH$157,0)),0,1)</f>
        <v>1</v>
      </c>
      <c r="AB114" s="110">
        <f>IF(ISNA(MATCH($N114,'Overlap Study'!AB$62:AB$157,0)),0,1)</f>
        <v>0</v>
      </c>
      <c r="AC114" s="97">
        <f>IF(ISNA(MATCH($N114,'Overlap Study'!V$62:V$157,0)),0,1)</f>
        <v>0</v>
      </c>
      <c r="AD114" s="97">
        <f>IF(ISNA(MATCH($N114,'Overlap Study'!P$62:P$157,0)),0,1)</f>
        <v>0</v>
      </c>
      <c r="AE114" s="97">
        <f>IF(ISNA(MATCH($N114,'Overlap Study'!H$53:H$132,0)),0,1)</f>
        <v>0</v>
      </c>
      <c r="AF114" s="106">
        <f>IF(ISNA(MATCH($N114,'Overlap Study'!B$53:B$100,0)),0,1)</f>
        <v>0</v>
      </c>
      <c r="AJ114" s="194">
        <v>1089</v>
      </c>
      <c r="AK114" s="105">
        <f>SUM(AL114:AW114)</f>
        <v>2</v>
      </c>
      <c r="AL114" s="110">
        <f>IF(ISNA(MATCH($AJ114,'Overlap Study'!$FG$323:$FG$454,0)),0,1)</f>
        <v>0</v>
      </c>
      <c r="AM114" s="97">
        <f>IF(ISNA(MATCH($AJ114,'Overlap Study'!$EP$323:$EP$454,0)),0,1)</f>
        <v>1</v>
      </c>
      <c r="AN114" s="97">
        <f>IF(ISNA(MATCH($AJ114,'Overlap Study'!$DY$186:$DY$245,0)),0,1)</f>
        <v>0</v>
      </c>
      <c r="AO114" s="97">
        <f>IF(ISNA(MATCH($AJ114,'Overlap Study'!$DJ$186:$DJ$233,0)),0,1)</f>
        <v>0</v>
      </c>
      <c r="AP114" s="99">
        <f>IF(ISNA(MATCH($AJ114,'Overlap Study'!$CU$186:$CU$233,0)),0,1)</f>
        <v>0</v>
      </c>
      <c r="AQ114" s="99">
        <f>IF(ISNA(MATCH($AJ114,'Overlap Study'!$CG$186:$CG$233,0)),0,1)</f>
        <v>0</v>
      </c>
      <c r="AR114" s="97">
        <f>IF(ISNA(MATCH($AJ114,'Overlap Study'!$BU$186:$BU$233,0)),0,1)</f>
        <v>0</v>
      </c>
      <c r="AS114" s="97">
        <f>IF(ISNA(MATCH(AJ114,'Overlap Study'!BJ$186:BJ$233,0)),0,1)</f>
        <v>0</v>
      </c>
      <c r="AT114" s="97">
        <f>IF(ISNA(MATCH($AJ114,'Overlap Study'!AZ$186:AZ$233,0)),0,1)</f>
        <v>1</v>
      </c>
      <c r="AU114" s="97">
        <f>IF(ISNA(MATCH($AJ114,'Overlap Study'!AT$186:AT$233,0)),0,1)</f>
        <v>0</v>
      </c>
      <c r="AV114" s="97">
        <f>IF(ISNA(MATCH($AJ114,'Overlap Study'!AN$186:AN$233,0)),0,1)</f>
        <v>0</v>
      </c>
      <c r="AW114" s="106">
        <f>IF(ISNA(MATCH($AJ114,'Overlap Study'!AH$186:AH$233,0)),0,1)</f>
        <v>0</v>
      </c>
      <c r="AX114" s="97">
        <f>IF(ISNA(MATCH(AJ114,'Overlap Study'!$AB$186:$AB$233,0)),0,1)</f>
        <v>0</v>
      </c>
      <c r="AY114" s="97">
        <f>IF(ISNA(MATCH($AJ114,'Overlap Study'!$V$186:$V$233,0)),0,1)</f>
        <v>0</v>
      </c>
      <c r="AZ114" s="97">
        <f>IF(ISNA(MATCH($AJ114,'Overlap Study'!$P$186:$P$233,0)),0,1)</f>
        <v>0</v>
      </c>
      <c r="BA114" s="97"/>
      <c r="BB114" s="106"/>
      <c r="BD114" s="151"/>
      <c r="BG114" s="131">
        <v>488</v>
      </c>
      <c r="BH114" s="459">
        <f>SUM(BI114:BT114)</f>
        <v>1</v>
      </c>
      <c r="BI114" s="110">
        <f>IF(ISNA(MATCH($BG114,'Overlap Study'!$FH$323:$FH$400,0)),0,1)</f>
        <v>0</v>
      </c>
      <c r="BJ114" s="97">
        <f>IF(ISNA(MATCH($BG114,'Overlap Study'!$EQ$323:$EQ$400,0)),0,1)</f>
        <v>0</v>
      </c>
      <c r="BK114" s="97">
        <f>IF(ISNA(MATCH($BG114,'Overlap Study'!$DZ$186:$DZ$240,0)),0,1)</f>
        <v>0</v>
      </c>
      <c r="BL114" s="97">
        <f>IF(ISNA(MATCH(BG114,'Overlap Study'!$DJ$240:$DJ$263,0)),0,1)</f>
        <v>0</v>
      </c>
      <c r="BM114" s="99">
        <f>IF(ISNA(MATCH(BG114,'Overlap Study'!$CU$240:$CU$263,0)),0,1)</f>
        <v>0</v>
      </c>
      <c r="BN114" s="99">
        <f>IF(ISNA(MATCH(BG114,'Overlap Study'!$CG$240:$CG$263,0)),0,1)</f>
        <v>0</v>
      </c>
      <c r="BO114" s="97">
        <f>IF(ISNA(MATCH(BG114,'Overlap Study'!$BU$240:$BU$263,0)),0,1)</f>
        <v>0</v>
      </c>
      <c r="BP114" s="97">
        <f>IF(ISNA(MATCH(BG114,'Overlap Study'!$BJ$240:$BJ$263,0)),0,1)</f>
        <v>1</v>
      </c>
      <c r="BQ114" s="97">
        <f>IF(ISNA(MATCH(BG114,'Overlap Study'!$AZ$240:$AZ$263,0)),0,1)</f>
        <v>0</v>
      </c>
      <c r="BR114" s="97">
        <f>IF(ISNA(MATCH(BG114,'Overlap Study'!$AT$240:$AT$263,0)),0,1)</f>
        <v>0</v>
      </c>
      <c r="BS114" s="97">
        <f>IF(ISNA(MATCH(BG114,'Overlap Study'!$AN$240:$AN$263,0)),0,1)</f>
        <v>0</v>
      </c>
      <c r="BT114" s="106">
        <f>IF(ISNA(MATCH(BG114,'Overlap Study'!$AH$240:$AH$263,0)),0,1)</f>
        <v>0</v>
      </c>
      <c r="BU114" s="110">
        <f>IF(ISNA(MATCH(BG114,'Overlap Study'!$AB$240:$AB$263,0)),0,1)</f>
        <v>0</v>
      </c>
      <c r="BV114" s="97">
        <f>IF(ISNA(MATCH(BG114,'Overlap Study'!$V$240:$V$263,0)),0,1)</f>
        <v>0</v>
      </c>
      <c r="BW114" s="97">
        <f>IF(ISNA(MATCH(BG114,'Overlap Study'!$P$240:$P$263,0)),0,1)</f>
        <v>0</v>
      </c>
      <c r="BX114" s="97"/>
      <c r="BY114" s="106"/>
    </row>
    <row r="115" spans="12:78" ht="13" x14ac:dyDescent="0.3">
      <c r="L115" s="116">
        <f t="shared" si="8"/>
        <v>114</v>
      </c>
      <c r="M115">
        <f t="shared" si="7"/>
        <v>5</v>
      </c>
      <c r="N115" s="207">
        <v>1126</v>
      </c>
      <c r="O115" s="99">
        <f>SUM(P115:AA115)</f>
        <v>4</v>
      </c>
      <c r="P115" s="110">
        <f>IF(ISNA(MATCH(N115,'Overlap Study'!FF$62:FF$317,0)),0,1)</f>
        <v>0</v>
      </c>
      <c r="Q115" s="97">
        <f>IF(ISNA(MATCH(N115,'Overlap Study'!EO$62:EO$317,0)),0,1)</f>
        <v>0</v>
      </c>
      <c r="R115" s="97">
        <f>IF(ISNA(MATCH(N115,'Overlap Study'!DY$62:DY$174,0)),0,1)</f>
        <v>0</v>
      </c>
      <c r="S115" s="97">
        <f>IF(ISNA(MATCH(N115,'Overlap Study'!DJ$62:DJ$157,0)),0,1)</f>
        <v>0</v>
      </c>
      <c r="T115" s="99">
        <f>IF(ISNA(MATCH(N115,'Overlap Study'!CU$62:CU$157,0)),0,1)</f>
        <v>0</v>
      </c>
      <c r="U115" s="99">
        <f>IF(ISNA(MATCH(N115,'Overlap Study'!CG$62:CG$157,0)),0,1)</f>
        <v>0</v>
      </c>
      <c r="V115" s="97">
        <f>IF(ISNA(MATCH(N115,'Overlap Study'!BU$62:BU$157,0)),0,1)</f>
        <v>0</v>
      </c>
      <c r="W115" s="97">
        <f>IF(ISNA(MATCH(N115,'Overlap Study'!BJ$62:BJ$157,0)),0,1)</f>
        <v>0</v>
      </c>
      <c r="X115" s="97">
        <f>IF(ISNA(MATCH($N115,'Overlap Study'!AZ$62:AZ$157,0)),0,1)</f>
        <v>1</v>
      </c>
      <c r="Y115" s="97">
        <f>IF(ISNA(MATCH($N115,'Overlap Study'!AT$62:AT$157,0)),0,1)</f>
        <v>1</v>
      </c>
      <c r="Z115" s="97">
        <f>IF(ISNA(MATCH($N115,'Overlap Study'!AN$62:AN$157,0)),0,1)</f>
        <v>1</v>
      </c>
      <c r="AA115" s="97">
        <f>IF(ISNA(MATCH($N115,'Overlap Study'!AH$62:AH$157,0)),0,1)</f>
        <v>1</v>
      </c>
      <c r="AB115" s="110">
        <f>IF(ISNA(MATCH($N115,'Overlap Study'!AB$62:AB$157,0)),0,1)</f>
        <v>1</v>
      </c>
      <c r="AC115" s="97">
        <f>IF(ISNA(MATCH($N115,'Overlap Study'!V$62:V$157,0)),0,1)</f>
        <v>0</v>
      </c>
      <c r="AD115" s="97">
        <f>IF(ISNA(MATCH($N115,'Overlap Study'!P$62:P$157,0)),0,1)</f>
        <v>0</v>
      </c>
      <c r="AE115" s="97">
        <f>IF(ISNA(MATCH($N115,'Overlap Study'!H$53:H$132,0)),0,1)</f>
        <v>0</v>
      </c>
      <c r="AF115" s="106">
        <f>IF(ISNA(MATCH($N115,'Overlap Study'!B$53:B$100,0)),0,1)</f>
        <v>0</v>
      </c>
      <c r="AJ115" s="194">
        <v>1126</v>
      </c>
      <c r="AK115" s="105">
        <f>SUM(AL115:AW115)</f>
        <v>2</v>
      </c>
      <c r="AL115" s="110">
        <f>IF(ISNA(MATCH($AJ115,'Overlap Study'!$FG$323:$FG$454,0)),0,1)</f>
        <v>0</v>
      </c>
      <c r="AM115" s="97">
        <f>IF(ISNA(MATCH($AJ115,'Overlap Study'!$EP$323:$EP$454,0)),0,1)</f>
        <v>0</v>
      </c>
      <c r="AN115" s="97">
        <f>IF(ISNA(MATCH($AJ115,'Overlap Study'!$DY$186:$DY$245,0)),0,1)</f>
        <v>0</v>
      </c>
      <c r="AO115" s="97">
        <f>IF(ISNA(MATCH($AJ115,'Overlap Study'!$DJ$186:$DJ$233,0)),0,1)</f>
        <v>0</v>
      </c>
      <c r="AP115" s="99">
        <f>IF(ISNA(MATCH($AJ115,'Overlap Study'!$CU$186:$CU$233,0)),0,1)</f>
        <v>0</v>
      </c>
      <c r="AQ115" s="99">
        <f>IF(ISNA(MATCH($AJ115,'Overlap Study'!$CG$186:$CG$233,0)),0,1)</f>
        <v>0</v>
      </c>
      <c r="AR115" s="97">
        <f>IF(ISNA(MATCH($AJ115,'Overlap Study'!$BU$186:$BU$233,0)),0,1)</f>
        <v>0</v>
      </c>
      <c r="AS115" s="97">
        <f>IF(ISNA(MATCH(AJ115,'Overlap Study'!BJ$186:BJ$233,0)),0,1)</f>
        <v>0</v>
      </c>
      <c r="AT115" s="97">
        <f>IF(ISNA(MATCH($AJ115,'Overlap Study'!AZ$186:AZ$233,0)),0,1)</f>
        <v>1</v>
      </c>
      <c r="AU115" s="97">
        <f>IF(ISNA(MATCH($AJ115,'Overlap Study'!AT$186:AT$233,0)),0,1)</f>
        <v>0</v>
      </c>
      <c r="AV115" s="97">
        <f>IF(ISNA(MATCH($AJ115,'Overlap Study'!AN$186:AN$233,0)),0,1)</f>
        <v>1</v>
      </c>
      <c r="AW115" s="106">
        <f>IF(ISNA(MATCH($AJ115,'Overlap Study'!AH$186:AH$233,0)),0,1)</f>
        <v>0</v>
      </c>
      <c r="AX115" s="97">
        <f>IF(ISNA(MATCH(AJ115,'Overlap Study'!$AB$186:$AB$233,0)),0,1)</f>
        <v>1</v>
      </c>
      <c r="AY115" s="97">
        <f>IF(ISNA(MATCH($AJ115,'Overlap Study'!$V$186:$V$233,0)),0,1)</f>
        <v>0</v>
      </c>
      <c r="AZ115" s="97">
        <f>IF(ISNA(MATCH($AJ115,'Overlap Study'!$P$186:$P$233,0)),0,1)</f>
        <v>0</v>
      </c>
      <c r="BA115" s="97"/>
      <c r="BB115" s="106"/>
      <c r="BD115" s="98"/>
      <c r="BG115" s="142">
        <v>522</v>
      </c>
      <c r="BH115" s="459">
        <f>SUM(BI115:BT115)</f>
        <v>1</v>
      </c>
      <c r="BI115" s="110">
        <f>IF(ISNA(MATCH($BG115,'Overlap Study'!$FH$323:$FH$400,0)),0,1)</f>
        <v>0</v>
      </c>
      <c r="BJ115" s="97">
        <f>IF(ISNA(MATCH($BG115,'Overlap Study'!$EQ$323:$EQ$400,0)),0,1)</f>
        <v>0</v>
      </c>
      <c r="BK115" s="97">
        <f>IF(ISNA(MATCH($BG115,'Overlap Study'!$DZ$186:$DZ$240,0)),0,1)</f>
        <v>0</v>
      </c>
      <c r="BL115" s="97">
        <f>IF(ISNA(MATCH(BG115,'Overlap Study'!$DJ$240:$DJ$263,0)),0,1)</f>
        <v>0</v>
      </c>
      <c r="BM115" s="99">
        <f>IF(ISNA(MATCH(BG115,'Overlap Study'!$CU$240:$CU$263,0)),0,1)</f>
        <v>0</v>
      </c>
      <c r="BN115" s="99">
        <f>IF(ISNA(MATCH(BG115,'Overlap Study'!$CG$240:$CG$263,0)),0,1)</f>
        <v>0</v>
      </c>
      <c r="BO115" s="97">
        <f>IF(ISNA(MATCH(BG115,'Overlap Study'!$BU$240:$BU$263,0)),0,1)</f>
        <v>0</v>
      </c>
      <c r="BP115" s="97">
        <f>IF(ISNA(MATCH(BG115,'Overlap Study'!$BJ$240:$BJ$263,0)),0,1)</f>
        <v>0</v>
      </c>
      <c r="BQ115" s="97">
        <f>IF(ISNA(MATCH(BG115,'Overlap Study'!$AZ$240:$AZ$263,0)),0,1)</f>
        <v>0</v>
      </c>
      <c r="BR115" s="97">
        <f>IF(ISNA(MATCH(BG115,'Overlap Study'!$AT$240:$AT$263,0)),0,1)</f>
        <v>0</v>
      </c>
      <c r="BS115" s="97">
        <f>IF(ISNA(MATCH(BG115,'Overlap Study'!$AN$240:$AN$263,0)),0,1)</f>
        <v>1</v>
      </c>
      <c r="BT115" s="106">
        <f>IF(ISNA(MATCH(BG115,'Overlap Study'!$AH$240:$AH$263,0)),0,1)</f>
        <v>0</v>
      </c>
      <c r="BU115" s="110">
        <f>IF(ISNA(MATCH(BG115,'Overlap Study'!$AB$240:$AB$263,0)),0,1)</f>
        <v>0</v>
      </c>
      <c r="BV115" s="97">
        <f>IF(ISNA(MATCH(BG115,'Overlap Study'!$V$240:$V$263,0)),0,1)</f>
        <v>0</v>
      </c>
      <c r="BW115" s="97">
        <f>IF(ISNA(MATCH(BG115,'Overlap Study'!$P$240:$P$263,0)),0,1)</f>
        <v>0</v>
      </c>
      <c r="BX115" s="97"/>
      <c r="BY115" s="106"/>
    </row>
    <row r="116" spans="12:78" ht="13" x14ac:dyDescent="0.3">
      <c r="L116" s="116">
        <f t="shared" si="8"/>
        <v>115</v>
      </c>
      <c r="M116">
        <f t="shared" si="7"/>
        <v>5</v>
      </c>
      <c r="N116" s="207">
        <v>1241</v>
      </c>
      <c r="O116" s="99">
        <f>SUM(P116:AA116)</f>
        <v>4</v>
      </c>
      <c r="P116" s="110">
        <f>IF(ISNA(MATCH(N116,'Overlap Study'!FF$62:FF$317,0)),0,1)</f>
        <v>1</v>
      </c>
      <c r="Q116" s="97">
        <f>IF(ISNA(MATCH(N116,'Overlap Study'!EO$62:EO$317,0)),0,1)</f>
        <v>0</v>
      </c>
      <c r="R116" s="97">
        <f>IF(ISNA(MATCH(N116,'Overlap Study'!DY$62:DY$174,0)),0,1)</f>
        <v>1</v>
      </c>
      <c r="S116" s="97">
        <f>IF(ISNA(MATCH(N116,'Overlap Study'!DJ$62:DJ$157,0)),0,1)</f>
        <v>1</v>
      </c>
      <c r="T116" s="99">
        <f>IF(ISNA(MATCH(N116,'Overlap Study'!CU$62:CU$157,0)),0,1)</f>
        <v>0</v>
      </c>
      <c r="U116" s="99">
        <f>IF(ISNA(MATCH(N116,'Overlap Study'!CG$62:CG$157,0)),0,1)</f>
        <v>1</v>
      </c>
      <c r="V116" s="97">
        <f>IF(ISNA(MATCH(N116,'Overlap Study'!BU$62:BU$157,0)),0,1)</f>
        <v>0</v>
      </c>
      <c r="W116" s="97">
        <f>IF(ISNA(MATCH(N116,'Overlap Study'!BJ$62:BJ$157,0)),0,1)</f>
        <v>0</v>
      </c>
      <c r="X116" s="97">
        <f>IF(ISNA(MATCH($N116,'Overlap Study'!AZ$62:AZ$157,0)),0,1)</f>
        <v>0</v>
      </c>
      <c r="Y116" s="97">
        <f>IF(ISNA(MATCH($N116,'Overlap Study'!AT$62:AT$157,0)),0,1)</f>
        <v>0</v>
      </c>
      <c r="Z116" s="97">
        <f>IF(ISNA(MATCH($N116,'Overlap Study'!AN$62:AN$157,0)),0,1)</f>
        <v>0</v>
      </c>
      <c r="AA116" s="97">
        <f>IF(ISNA(MATCH($N116,'Overlap Study'!AH$62:AH$157,0)),0,1)</f>
        <v>0</v>
      </c>
      <c r="AB116" s="110">
        <f>IF(ISNA(MATCH($N116,'Overlap Study'!AB$62:AB$157,0)),0,1)</f>
        <v>1</v>
      </c>
      <c r="AC116" s="97">
        <f>IF(ISNA(MATCH($N116,'Overlap Study'!V$62:V$157,0)),0,1)</f>
        <v>0</v>
      </c>
      <c r="AD116" s="97">
        <f>IF(ISNA(MATCH($N116,'Overlap Study'!P$62:P$157,0)),0,1)</f>
        <v>0</v>
      </c>
      <c r="AE116" s="97">
        <f>IF(ISNA(MATCH($N116,'Overlap Study'!H$53:H$132,0)),0,1)</f>
        <v>0</v>
      </c>
      <c r="AF116" s="106">
        <f>IF(ISNA(MATCH($N116,'Overlap Study'!B$53:B$100,0)),0,1)</f>
        <v>0</v>
      </c>
      <c r="AJ116" s="194">
        <v>1305</v>
      </c>
      <c r="AK116" s="105">
        <f>SUM(AL116:AW116)</f>
        <v>2</v>
      </c>
      <c r="AL116" s="110">
        <f>IF(ISNA(MATCH($AJ116,'Overlap Study'!$FG$323:$FG$454,0)),0,1)</f>
        <v>1</v>
      </c>
      <c r="AM116" s="97">
        <f>IF(ISNA(MATCH($AJ116,'Overlap Study'!$EP$323:$EP$454,0)),0,1)</f>
        <v>0</v>
      </c>
      <c r="AN116" s="97">
        <f>IF(ISNA(MATCH($AJ116,'Overlap Study'!$DY$186:$DY$245,0)),0,1)</f>
        <v>0</v>
      </c>
      <c r="AO116" s="97">
        <f>IF(ISNA(MATCH($AJ116,'Overlap Study'!$DJ$186:$DJ$233,0)),0,1)</f>
        <v>0</v>
      </c>
      <c r="AP116" s="99">
        <f>IF(ISNA(MATCH($AJ116,'Overlap Study'!$CU$186:$CU$233,0)),0,1)</f>
        <v>0</v>
      </c>
      <c r="AQ116" s="99">
        <f>IF(ISNA(MATCH($AJ116,'Overlap Study'!$CG$186:$CG$233,0)),0,1)</f>
        <v>0</v>
      </c>
      <c r="AR116" s="97">
        <f>IF(ISNA(MATCH($AJ116,'Overlap Study'!$BU$186:$BU$233,0)),0,1)</f>
        <v>1</v>
      </c>
      <c r="AS116" s="97">
        <f>IF(ISNA(MATCH(AJ116,'Overlap Study'!BJ$186:BJ$233,0)),0,1)</f>
        <v>0</v>
      </c>
      <c r="AT116" s="97">
        <f>IF(ISNA(MATCH($AJ116,'Overlap Study'!AZ$186:AZ$233,0)),0,1)</f>
        <v>0</v>
      </c>
      <c r="AU116" s="97">
        <f>IF(ISNA(MATCH($AJ116,'Overlap Study'!AT$186:AT$233,0)),0,1)</f>
        <v>0</v>
      </c>
      <c r="AV116" s="97">
        <f>IF(ISNA(MATCH($AJ116,'Overlap Study'!AN$186:AN$233,0)),0,1)</f>
        <v>0</v>
      </c>
      <c r="AW116" s="106">
        <f>IF(ISNA(MATCH($AJ116,'Overlap Study'!AH$186:AH$233,0)),0,1)</f>
        <v>0</v>
      </c>
      <c r="AX116" s="97">
        <f>IF(ISNA(MATCH(AJ116,'Overlap Study'!$AB$186:$AB$233,0)),0,1)</f>
        <v>0</v>
      </c>
      <c r="AY116" s="97">
        <f>IF(ISNA(MATCH($AJ116,'Overlap Study'!$V$186:$V$233,0)),0,1)</f>
        <v>0</v>
      </c>
      <c r="AZ116" s="97">
        <f>IF(ISNA(MATCH($AJ116,'Overlap Study'!$P$186:$P$233,0)),0,1)</f>
        <v>0</v>
      </c>
      <c r="BA116" s="97"/>
      <c r="BB116" s="106"/>
      <c r="BD116" s="98"/>
      <c r="BG116" s="142">
        <v>537</v>
      </c>
      <c r="BH116" s="459">
        <f>SUM(BI116:BT116)</f>
        <v>1</v>
      </c>
      <c r="BI116" s="110">
        <f>IF(ISNA(MATCH($BG116,'Overlap Study'!$FH$323:$FH$400,0)),0,1)</f>
        <v>0</v>
      </c>
      <c r="BJ116" s="97">
        <f>IF(ISNA(MATCH($BG116,'Overlap Study'!$EQ$323:$EQ$400,0)),0,1)</f>
        <v>0</v>
      </c>
      <c r="BK116" s="97">
        <f>IF(ISNA(MATCH($BG116,'Overlap Study'!$DZ$186:$DZ$240,0)),0,1)</f>
        <v>0</v>
      </c>
      <c r="BL116" s="97">
        <f>IF(ISNA(MATCH(BG116,'Overlap Study'!$DJ$240:$DJ$263,0)),0,1)</f>
        <v>0</v>
      </c>
      <c r="BM116" s="99">
        <f>IF(ISNA(MATCH(BG116,'Overlap Study'!$CU$240:$CU$263,0)),0,1)</f>
        <v>0</v>
      </c>
      <c r="BN116" s="99">
        <f>IF(ISNA(MATCH(BG116,'Overlap Study'!$CG$240:$CG$263,0)),0,1)</f>
        <v>0</v>
      </c>
      <c r="BO116" s="97">
        <f>IF(ISNA(MATCH(BG116,'Overlap Study'!$BU$240:$BU$263,0)),0,1)</f>
        <v>0</v>
      </c>
      <c r="BP116" s="97">
        <f>IF(ISNA(MATCH(BG116,'Overlap Study'!$BJ$240:$BJ$263,0)),0,1)</f>
        <v>0</v>
      </c>
      <c r="BQ116" s="97">
        <f>IF(ISNA(MATCH(BG116,'Overlap Study'!$AZ$240:$AZ$263,0)),0,1)</f>
        <v>0</v>
      </c>
      <c r="BR116" s="97">
        <f>IF(ISNA(MATCH(BG116,'Overlap Study'!$AT$240:$AT$263,0)),0,1)</f>
        <v>0</v>
      </c>
      <c r="BS116" s="97">
        <f>IF(ISNA(MATCH(BG116,'Overlap Study'!$AN$240:$AN$263,0)),0,1)</f>
        <v>0</v>
      </c>
      <c r="BT116" s="106">
        <f>IF(ISNA(MATCH(BG116,'Overlap Study'!$AH$240:$AH$263,0)),0,1)</f>
        <v>1</v>
      </c>
      <c r="BU116" s="110">
        <f>IF(ISNA(MATCH(BG116,'Overlap Study'!$AB$240:$AB$263,0)),0,1)</f>
        <v>0</v>
      </c>
      <c r="BV116" s="97">
        <f>IF(ISNA(MATCH(BG116,'Overlap Study'!$V$240:$V$263,0)),0,1)</f>
        <v>0</v>
      </c>
      <c r="BW116" s="97">
        <f>IF(ISNA(MATCH(BG116,'Overlap Study'!$P$240:$P$263,0)),0,1)</f>
        <v>0</v>
      </c>
      <c r="BX116" s="97"/>
      <c r="BY116" s="106"/>
    </row>
    <row r="117" spans="12:78" ht="13" x14ac:dyDescent="0.3">
      <c r="L117" s="116">
        <f t="shared" si="8"/>
        <v>116</v>
      </c>
      <c r="M117">
        <f t="shared" si="7"/>
        <v>4</v>
      </c>
      <c r="N117" s="207">
        <v>1310</v>
      </c>
      <c r="O117" s="99">
        <f>SUM(P117:AA117)</f>
        <v>4</v>
      </c>
      <c r="P117" s="110">
        <f>IF(ISNA(MATCH(N117,'Overlap Study'!FF$62:FF$317,0)),0,1)</f>
        <v>1</v>
      </c>
      <c r="Q117" s="97">
        <f>IF(ISNA(MATCH(N117,'Overlap Study'!EO$62:EO$317,0)),0,1)</f>
        <v>1</v>
      </c>
      <c r="R117" s="97">
        <f>IF(ISNA(MATCH(N117,'Overlap Study'!DY$62:DY$174,0)),0,1)</f>
        <v>1</v>
      </c>
      <c r="S117" s="97">
        <f>IF(ISNA(MATCH(N117,'Overlap Study'!DJ$62:DJ$157,0)),0,1)</f>
        <v>1</v>
      </c>
      <c r="T117" s="99">
        <f>IF(ISNA(MATCH(N117,'Overlap Study'!CU$62:CU$157,0)),0,1)</f>
        <v>0</v>
      </c>
      <c r="U117" s="99">
        <f>IF(ISNA(MATCH(N117,'Overlap Study'!CG$62:CG$157,0)),0,1)</f>
        <v>0</v>
      </c>
      <c r="V117" s="97">
        <f>IF(ISNA(MATCH(N117,'Overlap Study'!BU$62:BU$157,0)),0,1)</f>
        <v>0</v>
      </c>
      <c r="W117" s="97">
        <f>IF(ISNA(MATCH(N117,'Overlap Study'!BJ$62:BJ$157,0)),0,1)</f>
        <v>0</v>
      </c>
      <c r="X117" s="97">
        <f>IF(ISNA(MATCH($N117,'Overlap Study'!AZ$62:AZ$157,0)),0,1)</f>
        <v>0</v>
      </c>
      <c r="Y117" s="97">
        <f>IF(ISNA(MATCH($N117,'Overlap Study'!AT$62:AT$157,0)),0,1)</f>
        <v>0</v>
      </c>
      <c r="Z117" s="97">
        <f>IF(ISNA(MATCH($N117,'Overlap Study'!AN$62:AN$157,0)),0,1)</f>
        <v>0</v>
      </c>
      <c r="AA117" s="97">
        <f>IF(ISNA(MATCH($N117,'Overlap Study'!AH$62:AH$157,0)),0,1)</f>
        <v>0</v>
      </c>
      <c r="AB117" s="110">
        <f>IF(ISNA(MATCH($N117,'Overlap Study'!AB$62:AB$157,0)),0,1)</f>
        <v>0</v>
      </c>
      <c r="AC117" s="97">
        <f>IF(ISNA(MATCH($N117,'Overlap Study'!V$62:V$157,0)),0,1)</f>
        <v>0</v>
      </c>
      <c r="AD117" s="97">
        <f>IF(ISNA(MATCH($N117,'Overlap Study'!P$62:P$157,0)),0,1)</f>
        <v>0</v>
      </c>
      <c r="AE117" s="97">
        <f>IF(ISNA(MATCH($N117,'Overlap Study'!H$53:H$132,0)),0,1)</f>
        <v>0</v>
      </c>
      <c r="AF117" s="106">
        <f>IF(ISNA(MATCH($N117,'Overlap Study'!B$53:B$100,0)),0,1)</f>
        <v>0</v>
      </c>
      <c r="AJ117" s="162">
        <v>1310</v>
      </c>
      <c r="AK117" s="105">
        <f>SUM(AL117:AW117)</f>
        <v>2</v>
      </c>
      <c r="AL117" s="110">
        <f>IF(ISNA(MATCH($AJ117,'Overlap Study'!$FG$323:$FG$454,0)),0,1)</f>
        <v>0</v>
      </c>
      <c r="AM117" s="97">
        <f>IF(ISNA(MATCH($AJ117,'Overlap Study'!$EP$323:$EP$454,0)),0,1)</f>
        <v>1</v>
      </c>
      <c r="AN117" s="97">
        <f>IF(ISNA(MATCH($AJ117,'Overlap Study'!$DY$186:$DY$245,0)),0,1)</f>
        <v>1</v>
      </c>
      <c r="AO117" s="97">
        <f>IF(ISNA(MATCH($AJ117,'Overlap Study'!$DJ$186:$DJ$233,0)),0,1)</f>
        <v>0</v>
      </c>
      <c r="AP117" s="99">
        <f>IF(ISNA(MATCH($AJ117,'Overlap Study'!$CU$186:$CU$233,0)),0,1)</f>
        <v>0</v>
      </c>
      <c r="AQ117" s="99">
        <f>IF(ISNA(MATCH($AJ117,'Overlap Study'!$CG$186:$CG$233,0)),0,1)</f>
        <v>0</v>
      </c>
      <c r="AR117" s="97">
        <f>IF(ISNA(MATCH($AJ117,'Overlap Study'!$BU$186:$BU$233,0)),0,1)</f>
        <v>0</v>
      </c>
      <c r="AS117" s="97">
        <f>IF(ISNA(MATCH(AJ117,'Overlap Study'!BJ$186:BJ$233,0)),0,1)</f>
        <v>0</v>
      </c>
      <c r="AT117" s="97">
        <f>IF(ISNA(MATCH($AJ117,'Overlap Study'!AZ$186:AZ$233,0)),0,1)</f>
        <v>0</v>
      </c>
      <c r="AU117" s="97">
        <f>IF(ISNA(MATCH($AJ117,'Overlap Study'!AT$186:AT$233,0)),0,1)</f>
        <v>0</v>
      </c>
      <c r="AV117" s="97">
        <f>IF(ISNA(MATCH($AJ117,'Overlap Study'!AN$186:AN$233,0)),0,1)</f>
        <v>0</v>
      </c>
      <c r="AW117" s="106">
        <f>IF(ISNA(MATCH($AJ117,'Overlap Study'!AH$186:AH$233,0)),0,1)</f>
        <v>0</v>
      </c>
      <c r="AX117" s="97">
        <f>IF(ISNA(MATCH(AJ117,'Overlap Study'!$AB$186:$AB$233,0)),0,1)</f>
        <v>0</v>
      </c>
      <c r="AY117" s="97">
        <f>IF(ISNA(MATCH($AJ117,'Overlap Study'!$V$186:$V$233,0)),0,1)</f>
        <v>0</v>
      </c>
      <c r="AZ117" s="97">
        <f>IF(ISNA(MATCH($AJ117,'Overlap Study'!$P$186:$P$233,0)),0,1)</f>
        <v>0</v>
      </c>
      <c r="BA117" s="97"/>
      <c r="BB117" s="106"/>
      <c r="BD117" s="151"/>
      <c r="BG117" s="131">
        <v>547</v>
      </c>
      <c r="BH117" s="459">
        <f>SUM(BI117:BT117)</f>
        <v>1</v>
      </c>
      <c r="BI117" s="110">
        <f>IF(ISNA(MATCH($BG117,'Overlap Study'!$FH$323:$FH$400,0)),0,1)</f>
        <v>0</v>
      </c>
      <c r="BJ117" s="97">
        <f>IF(ISNA(MATCH($BG117,'Overlap Study'!$EQ$323:$EQ$400,0)),0,1)</f>
        <v>0</v>
      </c>
      <c r="BK117" s="97">
        <f>IF(ISNA(MATCH($BG117,'Overlap Study'!$DZ$186:$DZ$240,0)),0,1)</f>
        <v>0</v>
      </c>
      <c r="BL117" s="97">
        <f>IF(ISNA(MATCH(BG117,'Overlap Study'!$DJ$240:$DJ$263,0)),0,1)</f>
        <v>0</v>
      </c>
      <c r="BM117" s="99">
        <f>IF(ISNA(MATCH(BG117,'Overlap Study'!$CU$240:$CU$263,0)),0,1)</f>
        <v>0</v>
      </c>
      <c r="BN117" s="99">
        <f>IF(ISNA(MATCH(BG117,'Overlap Study'!$CG$240:$CG$263,0)),0,1)</f>
        <v>0</v>
      </c>
      <c r="BO117" s="97">
        <f>IF(ISNA(MATCH(BG117,'Overlap Study'!$BU$240:$BU$263,0)),0,1)</f>
        <v>0</v>
      </c>
      <c r="BP117" s="97">
        <f>IF(ISNA(MATCH(BG117,'Overlap Study'!$BJ$240:$BJ$263,0)),0,1)</f>
        <v>0</v>
      </c>
      <c r="BQ117" s="97">
        <f>IF(ISNA(MATCH(BG117,'Overlap Study'!$AZ$240:$AZ$263,0)),0,1)</f>
        <v>0</v>
      </c>
      <c r="BR117" s="97">
        <f>IF(ISNA(MATCH(BG117,'Overlap Study'!$AT$240:$AT$263,0)),0,1)</f>
        <v>0</v>
      </c>
      <c r="BS117" s="97">
        <f>IF(ISNA(MATCH(BG117,'Overlap Study'!$AN$240:$AN$263,0)),0,1)</f>
        <v>1</v>
      </c>
      <c r="BT117" s="106">
        <f>IF(ISNA(MATCH(BG117,'Overlap Study'!$AH$240:$AH$263,0)),0,1)</f>
        <v>0</v>
      </c>
      <c r="BU117" s="110">
        <f>IF(ISNA(MATCH(BG117,'Overlap Study'!$AB$240:$AB$263,0)),0,1)</f>
        <v>0</v>
      </c>
      <c r="BV117" s="97">
        <f>IF(ISNA(MATCH(BG117,'Overlap Study'!$V$240:$V$263,0)),0,1)</f>
        <v>1</v>
      </c>
      <c r="BW117" s="97">
        <f>IF(ISNA(MATCH(BG117,'Overlap Study'!$P$240:$P$263,0)),0,1)</f>
        <v>0</v>
      </c>
      <c r="BX117" s="97"/>
      <c r="BY117" s="106"/>
    </row>
    <row r="118" spans="12:78" ht="13" x14ac:dyDescent="0.3">
      <c r="L118" s="116">
        <f t="shared" si="8"/>
        <v>117</v>
      </c>
      <c r="M118">
        <f t="shared" si="7"/>
        <v>4</v>
      </c>
      <c r="N118" s="207">
        <v>1318</v>
      </c>
      <c r="O118" s="99">
        <f>SUM(P118:AA118)</f>
        <v>4</v>
      </c>
      <c r="P118" s="110">
        <f>IF(ISNA(MATCH(N118,'Overlap Study'!FF$62:FF$317,0)),0,1)</f>
        <v>1</v>
      </c>
      <c r="Q118" s="97">
        <f>IF(ISNA(MATCH(N118,'Overlap Study'!EO$62:EO$317,0)),0,1)</f>
        <v>1</v>
      </c>
      <c r="R118" s="97">
        <f>IF(ISNA(MATCH(N118,'Overlap Study'!DY$62:DY$174,0)),0,1)</f>
        <v>1</v>
      </c>
      <c r="S118" s="97">
        <f>IF(ISNA(MATCH(N118,'Overlap Study'!DJ$62:DJ$157,0)),0,1)</f>
        <v>0</v>
      </c>
      <c r="T118" s="99">
        <f>IF(ISNA(MATCH(N118,'Overlap Study'!CU$62:CU$157,0)),0,1)</f>
        <v>0</v>
      </c>
      <c r="U118" s="99">
        <f>IF(ISNA(MATCH(N118,'Overlap Study'!CG$62:CG$157,0)),0,1)</f>
        <v>0</v>
      </c>
      <c r="V118" s="97">
        <f>IF(ISNA(MATCH(N118,'Overlap Study'!BU$62:BU$157,0)),0,1)</f>
        <v>0</v>
      </c>
      <c r="W118" s="97">
        <f>IF(ISNA(MATCH(N118,'Overlap Study'!BJ$62:BJ$157,0)),0,1)</f>
        <v>1</v>
      </c>
      <c r="X118" s="97">
        <f>IF(ISNA(MATCH($N118,'Overlap Study'!AZ$62:AZ$157,0)),0,1)</f>
        <v>0</v>
      </c>
      <c r="Y118" s="97">
        <f>IF(ISNA(MATCH($N118,'Overlap Study'!AT$62:AT$157,0)),0,1)</f>
        <v>0</v>
      </c>
      <c r="Z118" s="97">
        <f>IF(ISNA(MATCH($N118,'Overlap Study'!AN$62:AN$157,0)),0,1)</f>
        <v>0</v>
      </c>
      <c r="AA118" s="97">
        <f>IF(ISNA(MATCH($N118,'Overlap Study'!AH$62:AH$157,0)),0,1)</f>
        <v>0</v>
      </c>
      <c r="AB118" s="110">
        <f>IF(ISNA(MATCH($N118,'Overlap Study'!AB$62:AB$157,0)),0,1)</f>
        <v>0</v>
      </c>
      <c r="AC118" s="97">
        <f>IF(ISNA(MATCH($N118,'Overlap Study'!V$62:V$157,0)),0,1)</f>
        <v>0</v>
      </c>
      <c r="AD118" s="97">
        <f>IF(ISNA(MATCH($N118,'Overlap Study'!P$62:P$157,0)),0,1)</f>
        <v>0</v>
      </c>
      <c r="AE118" s="97">
        <f>IF(ISNA(MATCH($N118,'Overlap Study'!H$53:H$132,0)),0,1)</f>
        <v>0</v>
      </c>
      <c r="AF118" s="106">
        <f>IF(ISNA(MATCH($N118,'Overlap Study'!B$53:B$100,0)),0,1)</f>
        <v>0</v>
      </c>
      <c r="AJ118" s="162">
        <v>1311</v>
      </c>
      <c r="AK118" s="105">
        <f>SUM(AL118:AW118)</f>
        <v>2</v>
      </c>
      <c r="AL118" s="110">
        <f>IF(ISNA(MATCH($AJ118,'Overlap Study'!$FG$323:$FG$454,0)),0,1)</f>
        <v>0</v>
      </c>
      <c r="AM118" s="97">
        <f>IF(ISNA(MATCH($AJ118,'Overlap Study'!$EP$323:$EP$454,0)),0,1)</f>
        <v>1</v>
      </c>
      <c r="AN118" s="97">
        <f>IF(ISNA(MATCH($AJ118,'Overlap Study'!$DY$186:$DY$245,0)),0,1)</f>
        <v>1</v>
      </c>
      <c r="AO118" s="97">
        <f>IF(ISNA(MATCH($AJ118,'Overlap Study'!$DJ$186:$DJ$233,0)),0,1)</f>
        <v>0</v>
      </c>
      <c r="AP118" s="99">
        <f>IF(ISNA(MATCH($AJ118,'Overlap Study'!$CU$186:$CU$233,0)),0,1)</f>
        <v>0</v>
      </c>
      <c r="AQ118" s="99">
        <f>IF(ISNA(MATCH($AJ118,'Overlap Study'!$CG$186:$CG$233,0)),0,1)</f>
        <v>0</v>
      </c>
      <c r="AR118" s="97">
        <f>IF(ISNA(MATCH($AJ118,'Overlap Study'!$BU$186:$BU$233,0)),0,1)</f>
        <v>0</v>
      </c>
      <c r="AS118" s="97">
        <f>IF(ISNA(MATCH(AJ118,'Overlap Study'!BJ$186:BJ$233,0)),0,1)</f>
        <v>0</v>
      </c>
      <c r="AT118" s="97">
        <f>IF(ISNA(MATCH($AJ118,'Overlap Study'!AZ$186:AZ$233,0)),0,1)</f>
        <v>0</v>
      </c>
      <c r="AU118" s="97">
        <f>IF(ISNA(MATCH($AJ118,'Overlap Study'!AT$186:AT$233,0)),0,1)</f>
        <v>0</v>
      </c>
      <c r="AV118" s="97">
        <f>IF(ISNA(MATCH($AJ118,'Overlap Study'!AN$186:AN$233,0)),0,1)</f>
        <v>0</v>
      </c>
      <c r="AW118" s="106">
        <f>IF(ISNA(MATCH($AJ118,'Overlap Study'!AH$186:AH$233,0)),0,1)</f>
        <v>0</v>
      </c>
      <c r="AX118" s="97">
        <f>IF(ISNA(MATCH(AJ118,'Overlap Study'!$AB$186:$AB$233,0)),0,1)</f>
        <v>0</v>
      </c>
      <c r="AY118" s="97">
        <f>IF(ISNA(MATCH($AJ118,'Overlap Study'!$V$186:$V$233,0)),0,1)</f>
        <v>0</v>
      </c>
      <c r="AZ118" s="97">
        <f>IF(ISNA(MATCH($AJ118,'Overlap Study'!$P$186:$P$233,0)),0,1)</f>
        <v>0</v>
      </c>
      <c r="BA118" s="97"/>
      <c r="BB118" s="106"/>
      <c r="BD118" s="98"/>
      <c r="BG118" s="131">
        <v>548</v>
      </c>
      <c r="BH118" s="459">
        <f>SUM(BI118:BT118)</f>
        <v>1</v>
      </c>
      <c r="BI118" s="110">
        <f>IF(ISNA(MATCH($BG118,'Overlap Study'!$FH$323:$FH$400,0)),0,1)</f>
        <v>0</v>
      </c>
      <c r="BJ118" s="97">
        <f>IF(ISNA(MATCH($BG118,'Overlap Study'!$EQ$323:$EQ$400,0)),0,1)</f>
        <v>0</v>
      </c>
      <c r="BK118" s="97">
        <f>IF(ISNA(MATCH($BG118,'Overlap Study'!$DZ$186:$DZ$240,0)),0,1)</f>
        <v>0</v>
      </c>
      <c r="BL118" s="97">
        <f>IF(ISNA(MATCH(BG118,'Overlap Study'!$DJ$240:$DJ$263,0)),0,1)</f>
        <v>0</v>
      </c>
      <c r="BM118" s="99">
        <f>IF(ISNA(MATCH(BG118,'Overlap Study'!$CU$240:$CU$263,0)),0,1)</f>
        <v>1</v>
      </c>
      <c r="BN118" s="99">
        <f>IF(ISNA(MATCH(BG118,'Overlap Study'!$CG$240:$CG$263,0)),0,1)</f>
        <v>0</v>
      </c>
      <c r="BO118" s="97">
        <f>IF(ISNA(MATCH(BG118,'Overlap Study'!$BU$240:$BU$263,0)),0,1)</f>
        <v>0</v>
      </c>
      <c r="BP118" s="97">
        <f>IF(ISNA(MATCH(BG118,'Overlap Study'!$BJ$240:$BJ$263,0)),0,1)</f>
        <v>0</v>
      </c>
      <c r="BQ118" s="97">
        <f>IF(ISNA(MATCH(BG118,'Overlap Study'!$AZ$240:$AZ$263,0)),0,1)</f>
        <v>0</v>
      </c>
      <c r="BR118" s="97">
        <f>IF(ISNA(MATCH(BG118,'Overlap Study'!$AT$240:$AT$263,0)),0,1)</f>
        <v>0</v>
      </c>
      <c r="BS118" s="97">
        <f>IF(ISNA(MATCH(BG118,'Overlap Study'!$AN$240:$AN$263,0)),0,1)</f>
        <v>0</v>
      </c>
      <c r="BT118" s="106">
        <f>IF(ISNA(MATCH(BG118,'Overlap Study'!$AH$240:$AH$263,0)),0,1)</f>
        <v>0</v>
      </c>
      <c r="BU118" s="110">
        <f>IF(ISNA(MATCH(BG118,'Overlap Study'!$AB$240:$AB$263,0)),0,1)</f>
        <v>0</v>
      </c>
      <c r="BV118" s="97">
        <f>IF(ISNA(MATCH(BG118,'Overlap Study'!$V$240:$V$263,0)),0,1)</f>
        <v>0</v>
      </c>
      <c r="BW118" s="97">
        <f>IF(ISNA(MATCH(BG118,'Overlap Study'!$P$240:$P$263,0)),0,1)</f>
        <v>0</v>
      </c>
      <c r="BX118" s="97"/>
      <c r="BY118" s="106"/>
      <c r="BZ118" s="97"/>
    </row>
    <row r="119" spans="12:78" ht="13" x14ac:dyDescent="0.3">
      <c r="L119" s="116">
        <f t="shared" si="8"/>
        <v>118</v>
      </c>
      <c r="M119">
        <f t="shared" si="7"/>
        <v>4</v>
      </c>
      <c r="N119" s="494">
        <v>1640</v>
      </c>
      <c r="O119" s="99">
        <f>SUM(P119:AA119)</f>
        <v>4</v>
      </c>
      <c r="P119" s="110">
        <f>IF(ISNA(MATCH(N119,'Overlap Study'!FF$62:FF$317,0)),0,1)</f>
        <v>1</v>
      </c>
      <c r="Q119" s="97">
        <f>IF(ISNA(MATCH(N119,'Overlap Study'!EO$62:EO$317,0)),0,1)</f>
        <v>1</v>
      </c>
      <c r="R119" s="97">
        <f>IF(ISNA(MATCH(N119,'Overlap Study'!DY$62:DY$174,0)),0,1)</f>
        <v>1</v>
      </c>
      <c r="S119" s="97">
        <f>IF(ISNA(MATCH(N119,'Overlap Study'!DJ$62:DJ$157,0)),0,1)</f>
        <v>1</v>
      </c>
      <c r="T119" s="99">
        <f>IF(ISNA(MATCH(N119,'Overlap Study'!CU$62:CU$157,0)),0,1)</f>
        <v>0</v>
      </c>
      <c r="U119" s="99">
        <f>IF(ISNA(MATCH(N119,'Overlap Study'!CG$62:CG$157,0)),0,1)</f>
        <v>0</v>
      </c>
      <c r="V119" s="97">
        <f>IF(ISNA(MATCH(N119,'Overlap Study'!BU$62:BU$157,0)),0,1)</f>
        <v>0</v>
      </c>
      <c r="W119" s="97">
        <f>IF(ISNA(MATCH(N119,'Overlap Study'!BJ$62:BJ$157,0)),0,1)</f>
        <v>0</v>
      </c>
      <c r="X119" s="97">
        <f>IF(ISNA(MATCH($N119,'Overlap Study'!AZ$62:AZ$157,0)),0,1)</f>
        <v>0</v>
      </c>
      <c r="Y119" s="97">
        <f>IF(ISNA(MATCH($N119,'Overlap Study'!AT$62:AT$157,0)),0,1)</f>
        <v>0</v>
      </c>
      <c r="Z119" s="97">
        <f>IF(ISNA(MATCH($N119,'Overlap Study'!AN$62:AN$157,0)),0,1)</f>
        <v>0</v>
      </c>
      <c r="AA119" s="97">
        <f>IF(ISNA(MATCH($N119,'Overlap Study'!AH$62:AH$157,0)),0,1)</f>
        <v>0</v>
      </c>
      <c r="AB119" s="110">
        <f>IF(ISNA(MATCH($N119,'Overlap Study'!AB$62:AB$157,0)),0,1)</f>
        <v>0</v>
      </c>
      <c r="AC119" s="97">
        <f>IF(ISNA(MATCH($N119,'Overlap Study'!V$62:V$157,0)),0,1)</f>
        <v>0</v>
      </c>
      <c r="AD119" s="97">
        <f>IF(ISNA(MATCH($N119,'Overlap Study'!P$62:P$157,0)),0,1)</f>
        <v>0</v>
      </c>
      <c r="AE119" s="97">
        <f>IF(ISNA(MATCH($N119,'Overlap Study'!H$53:H$132,0)),0,1)</f>
        <v>0</v>
      </c>
      <c r="AF119" s="106">
        <f>IF(ISNA(MATCH($N119,'Overlap Study'!B$53:B$100,0)),0,1)</f>
        <v>0</v>
      </c>
      <c r="AJ119" s="194">
        <v>1323</v>
      </c>
      <c r="AK119" s="105">
        <f>SUM(AL119:AW119)</f>
        <v>2</v>
      </c>
      <c r="AL119" s="110">
        <f>IF(ISNA(MATCH($AJ119,'Overlap Study'!$FG$323:$FG$454,0)),0,1)</f>
        <v>1</v>
      </c>
      <c r="AM119" s="97">
        <f>IF(ISNA(MATCH($AJ119,'Overlap Study'!$EP$323:$EP$454,0)),0,1)</f>
        <v>1</v>
      </c>
      <c r="AN119" s="97">
        <f>IF(ISNA(MATCH($AJ119,'Overlap Study'!$DY$186:$DY$245,0)),0,1)</f>
        <v>0</v>
      </c>
      <c r="AO119" s="97">
        <f>IF(ISNA(MATCH($AJ119,'Overlap Study'!$DJ$186:$DJ$233,0)),0,1)</f>
        <v>0</v>
      </c>
      <c r="AP119" s="99">
        <f>IF(ISNA(MATCH($AJ119,'Overlap Study'!$CU$186:$CU$233,0)),0,1)</f>
        <v>0</v>
      </c>
      <c r="AQ119" s="99">
        <f>IF(ISNA(MATCH($AJ119,'Overlap Study'!$CG$186:$CG$233,0)),0,1)</f>
        <v>0</v>
      </c>
      <c r="AR119" s="97">
        <f>IF(ISNA(MATCH($AJ119,'Overlap Study'!$BU$186:$BU$233,0)),0,1)</f>
        <v>0</v>
      </c>
      <c r="AS119" s="97">
        <f>IF(ISNA(MATCH(AJ119,'Overlap Study'!BJ$186:BJ$233,0)),0,1)</f>
        <v>0</v>
      </c>
      <c r="AT119" s="97">
        <f>IF(ISNA(MATCH($AJ119,'Overlap Study'!AZ$186:AZ$233,0)),0,1)</f>
        <v>0</v>
      </c>
      <c r="AU119" s="97">
        <f>IF(ISNA(MATCH($AJ119,'Overlap Study'!AT$186:AT$233,0)),0,1)</f>
        <v>0</v>
      </c>
      <c r="AV119" s="97">
        <f>IF(ISNA(MATCH($AJ119,'Overlap Study'!AN$186:AN$233,0)),0,1)</f>
        <v>0</v>
      </c>
      <c r="AW119" s="106">
        <f>IF(ISNA(MATCH($AJ119,'Overlap Study'!AH$186:AH$233,0)),0,1)</f>
        <v>0</v>
      </c>
      <c r="AX119" s="97">
        <f>IF(ISNA(MATCH(AJ119,'Overlap Study'!$AB$186:$AB$233,0)),0,1)</f>
        <v>0</v>
      </c>
      <c r="AY119" s="97">
        <f>IF(ISNA(MATCH($AJ119,'Overlap Study'!$V$186:$V$233,0)),0,1)</f>
        <v>0</v>
      </c>
      <c r="AZ119" s="97">
        <f>IF(ISNA(MATCH($AJ119,'Overlap Study'!$P$186:$P$233,0)),0,1)</f>
        <v>0</v>
      </c>
      <c r="BA119" s="97"/>
      <c r="BB119" s="106"/>
      <c r="BD119" s="98"/>
      <c r="BG119" s="212">
        <v>558</v>
      </c>
      <c r="BH119" s="459">
        <f>SUM(BI119:BT119)</f>
        <v>1</v>
      </c>
      <c r="BI119" s="110">
        <f>IF(ISNA(MATCH($BG119,'Overlap Study'!$FH$323:$FH$400,0)),0,1)</f>
        <v>1</v>
      </c>
      <c r="BJ119" s="97">
        <f>IF(ISNA(MATCH($BG119,'Overlap Study'!$EQ$323:$EQ$400,0)),0,1)</f>
        <v>0</v>
      </c>
      <c r="BK119" s="97">
        <f>IF(ISNA(MATCH($BG119,'Overlap Study'!$DZ$186:$DZ$240,0)),0,1)</f>
        <v>0</v>
      </c>
      <c r="BL119" s="97">
        <f>IF(ISNA(MATCH(BG119,'Overlap Study'!$DJ$240:$DJ$263,0)),0,1)</f>
        <v>0</v>
      </c>
      <c r="BM119" s="99">
        <f>IF(ISNA(MATCH(BG119,'Overlap Study'!$CU$240:$CU$263,0)),0,1)</f>
        <v>0</v>
      </c>
      <c r="BN119" s="99">
        <f>IF(ISNA(MATCH(BG119,'Overlap Study'!$CG$240:$CG$263,0)),0,1)</f>
        <v>0</v>
      </c>
      <c r="BO119" s="97">
        <f>IF(ISNA(MATCH(BG119,'Overlap Study'!$BU$240:$BU$263,0)),0,1)</f>
        <v>0</v>
      </c>
      <c r="BP119" s="97">
        <f>IF(ISNA(MATCH(BG119,'Overlap Study'!$BJ$240:$BJ$263,0)),0,1)</f>
        <v>0</v>
      </c>
      <c r="BQ119" s="97">
        <f>IF(ISNA(MATCH(BG119,'Overlap Study'!$AZ$240:$AZ$263,0)),0,1)</f>
        <v>0</v>
      </c>
      <c r="BR119" s="97">
        <f>IF(ISNA(MATCH(BG119,'Overlap Study'!$AT$240:$AT$263,0)),0,1)</f>
        <v>0</v>
      </c>
      <c r="BS119" s="97">
        <f>IF(ISNA(MATCH(BG119,'Overlap Study'!$AN$240:$AN$263,0)),0,1)</f>
        <v>0</v>
      </c>
      <c r="BT119" s="106">
        <f>IF(ISNA(MATCH(BG119,'Overlap Study'!$AH$240:$AH$263,0)),0,1)</f>
        <v>0</v>
      </c>
      <c r="BU119" s="110">
        <f>IF(ISNA(MATCH(BG119,'Overlap Study'!$AB$240:$AB$263,0)),0,1)</f>
        <v>0</v>
      </c>
      <c r="BV119" s="97">
        <f>IF(ISNA(MATCH(BG119,'Overlap Study'!$V$240:$V$263,0)),0,1)</f>
        <v>0</v>
      </c>
      <c r="BW119" s="97">
        <f>IF(ISNA(MATCH(BG119,'Overlap Study'!$P$240:$P$263,0)),0,1)</f>
        <v>0</v>
      </c>
      <c r="BX119" s="97"/>
      <c r="BY119" s="106"/>
      <c r="BZ119" s="97"/>
    </row>
    <row r="120" spans="12:78" ht="13" x14ac:dyDescent="0.3">
      <c r="L120" s="116">
        <f t="shared" si="8"/>
        <v>119</v>
      </c>
      <c r="M120">
        <f t="shared" si="7"/>
        <v>4</v>
      </c>
      <c r="N120" s="207">
        <v>1671</v>
      </c>
      <c r="O120" s="99">
        <f>SUM(P120:AA120)</f>
        <v>4</v>
      </c>
      <c r="P120" s="110">
        <f>IF(ISNA(MATCH(N120,'Overlap Study'!FF$62:FF$317,0)),0,1)</f>
        <v>1</v>
      </c>
      <c r="Q120" s="97">
        <f>IF(ISNA(MATCH(N120,'Overlap Study'!EO$62:EO$317,0)),0,1)</f>
        <v>1</v>
      </c>
      <c r="R120" s="97">
        <f>IF(ISNA(MATCH(N120,'Overlap Study'!DY$62:DY$174,0)),0,1)</f>
        <v>1</v>
      </c>
      <c r="S120" s="97">
        <f>IF(ISNA(MATCH(N120,'Overlap Study'!DJ$62:DJ$157,0)),0,1)</f>
        <v>0</v>
      </c>
      <c r="T120" s="99">
        <f>IF(ISNA(MATCH(N120,'Overlap Study'!CU$62:CU$157,0)),0,1)</f>
        <v>1</v>
      </c>
      <c r="U120" s="99">
        <f>IF(ISNA(MATCH(N120,'Overlap Study'!CG$62:CG$157,0)),0,1)</f>
        <v>0</v>
      </c>
      <c r="V120" s="97">
        <f>IF(ISNA(MATCH(N120,'Overlap Study'!BU$62:BU$157,0)),0,1)</f>
        <v>0</v>
      </c>
      <c r="W120" s="97">
        <f>IF(ISNA(MATCH(N120,'Overlap Study'!BJ$62:BJ$157,0)),0,1)</f>
        <v>0</v>
      </c>
      <c r="X120" s="97">
        <f>IF(ISNA(MATCH($N120,'Overlap Study'!AZ$62:AZ$157,0)),0,1)</f>
        <v>0</v>
      </c>
      <c r="Y120" s="97">
        <f>IF(ISNA(MATCH($N120,'Overlap Study'!AT$62:AT$157,0)),0,1)</f>
        <v>0</v>
      </c>
      <c r="Z120" s="97">
        <f>IF(ISNA(MATCH($N120,'Overlap Study'!AN$62:AN$157,0)),0,1)</f>
        <v>0</v>
      </c>
      <c r="AA120" s="97">
        <f>IF(ISNA(MATCH($N120,'Overlap Study'!AH$62:AH$157,0)),0,1)</f>
        <v>0</v>
      </c>
      <c r="AB120" s="110">
        <f>IF(ISNA(MATCH($N120,'Overlap Study'!AB$62:AB$157,0)),0,1)</f>
        <v>0</v>
      </c>
      <c r="AC120" s="97">
        <f>IF(ISNA(MATCH($N120,'Overlap Study'!V$62:V$157,0)),0,1)</f>
        <v>0</v>
      </c>
      <c r="AD120" s="97">
        <f>IF(ISNA(MATCH($N120,'Overlap Study'!P$62:P$157,0)),0,1)</f>
        <v>0</v>
      </c>
      <c r="AE120" s="97">
        <f>IF(ISNA(MATCH($N120,'Overlap Study'!H$53:H$132,0)),0,1)</f>
        <v>0</v>
      </c>
      <c r="AF120" s="106">
        <f>IF(ISNA(MATCH($N120,'Overlap Study'!B$53:B$100,0)),0,1)</f>
        <v>0</v>
      </c>
      <c r="AJ120" s="194">
        <v>1501</v>
      </c>
      <c r="AK120" s="105">
        <f>SUM(AL120:AW120)</f>
        <v>2</v>
      </c>
      <c r="AL120" s="110">
        <f>IF(ISNA(MATCH($AJ120,'Overlap Study'!$FG$323:$FG$454,0)),0,1)</f>
        <v>1</v>
      </c>
      <c r="AM120" s="97">
        <f>IF(ISNA(MATCH($AJ120,'Overlap Study'!$EP$323:$EP$454,0)),0,1)</f>
        <v>1</v>
      </c>
      <c r="AN120" s="97">
        <f>IF(ISNA(MATCH($AJ120,'Overlap Study'!$DY$186:$DY$245,0)),0,1)</f>
        <v>0</v>
      </c>
      <c r="AO120" s="97">
        <f>IF(ISNA(MATCH($AJ120,'Overlap Study'!$DJ$186:$DJ$233,0)),0,1)</f>
        <v>0</v>
      </c>
      <c r="AP120" s="99">
        <f>IF(ISNA(MATCH($AJ120,'Overlap Study'!$CU$186:$CU$233,0)),0,1)</f>
        <v>0</v>
      </c>
      <c r="AQ120" s="99">
        <f>IF(ISNA(MATCH($AJ120,'Overlap Study'!$CG$186:$CG$233,0)),0,1)</f>
        <v>0</v>
      </c>
      <c r="AR120" s="97">
        <f>IF(ISNA(MATCH($AJ120,'Overlap Study'!$BU$186:$BU$233,0)),0,1)</f>
        <v>0</v>
      </c>
      <c r="AS120" s="97">
        <f>IF(ISNA(MATCH(AJ120,'Overlap Study'!BJ$186:BJ$233,0)),0,1)</f>
        <v>0</v>
      </c>
      <c r="AT120" s="97">
        <f>IF(ISNA(MATCH($AJ120,'Overlap Study'!AZ$186:AZ$233,0)),0,1)</f>
        <v>0</v>
      </c>
      <c r="AU120" s="97">
        <f>IF(ISNA(MATCH($AJ120,'Overlap Study'!AT$186:AT$233,0)),0,1)</f>
        <v>0</v>
      </c>
      <c r="AV120" s="97">
        <f>IF(ISNA(MATCH($AJ120,'Overlap Study'!AN$186:AN$233,0)),0,1)</f>
        <v>0</v>
      </c>
      <c r="AW120" s="106">
        <f>IF(ISNA(MATCH($AJ120,'Overlap Study'!AH$186:AH$233,0)),0,1)</f>
        <v>0</v>
      </c>
      <c r="AX120" s="97">
        <f>IF(ISNA(MATCH(AJ120,'Overlap Study'!$AB$186:$AB$233,0)),0,1)</f>
        <v>0</v>
      </c>
      <c r="AY120" s="97">
        <f>IF(ISNA(MATCH($AJ120,'Overlap Study'!$V$186:$V$233,0)),0,1)</f>
        <v>0</v>
      </c>
      <c r="AZ120" s="97">
        <f>IF(ISNA(MATCH($AJ120,'Overlap Study'!$P$186:$P$233,0)),0,1)</f>
        <v>0</v>
      </c>
      <c r="BA120" s="97"/>
      <c r="BB120" s="106"/>
      <c r="BD120" s="98"/>
      <c r="BG120" s="131">
        <v>573</v>
      </c>
      <c r="BH120" s="459">
        <f>SUM(BI120:BT120)</f>
        <v>1</v>
      </c>
      <c r="BI120" s="110">
        <f>IF(ISNA(MATCH($BG120,'Overlap Study'!$FH$323:$FH$400,0)),0,1)</f>
        <v>0</v>
      </c>
      <c r="BJ120" s="97">
        <f>IF(ISNA(MATCH($BG120,'Overlap Study'!$EQ$323:$EQ$400,0)),0,1)</f>
        <v>0</v>
      </c>
      <c r="BK120" s="97">
        <f>IF(ISNA(MATCH($BG120,'Overlap Study'!$DZ$186:$DZ$240,0)),0,1)</f>
        <v>1</v>
      </c>
      <c r="BL120" s="97">
        <f>IF(ISNA(MATCH(BG120,'Overlap Study'!$DJ$240:$DJ$263,0)),0,1)</f>
        <v>0</v>
      </c>
      <c r="BM120" s="99">
        <f>IF(ISNA(MATCH(BG120,'Overlap Study'!$CU$240:$CU$263,0)),0,1)</f>
        <v>0</v>
      </c>
      <c r="BN120" s="99">
        <f>IF(ISNA(MATCH(BG120,'Overlap Study'!$CG$240:$CG$263,0)),0,1)</f>
        <v>0</v>
      </c>
      <c r="BO120" s="97">
        <f>IF(ISNA(MATCH(BG120,'Overlap Study'!$BU$240:$BU$263,0)),0,1)</f>
        <v>0</v>
      </c>
      <c r="BP120" s="97">
        <f>IF(ISNA(MATCH(BG120,'Overlap Study'!$BJ$240:$BJ$263,0)),0,1)</f>
        <v>0</v>
      </c>
      <c r="BQ120" s="97">
        <f>IF(ISNA(MATCH(BG120,'Overlap Study'!$AZ$240:$AZ$263,0)),0,1)</f>
        <v>0</v>
      </c>
      <c r="BR120" s="97">
        <f>IF(ISNA(MATCH(BG120,'Overlap Study'!$AT$240:$AT$263,0)),0,1)</f>
        <v>0</v>
      </c>
      <c r="BS120" s="97">
        <f>IF(ISNA(MATCH(BG120,'Overlap Study'!$AN$240:$AN$263,0)),0,1)</f>
        <v>0</v>
      </c>
      <c r="BT120" s="106">
        <f>IF(ISNA(MATCH(BG120,'Overlap Study'!$AH$240:$AH$263,0)),0,1)</f>
        <v>0</v>
      </c>
      <c r="BU120" s="110">
        <f>IF(ISNA(MATCH(BG120,'Overlap Study'!$AB$240:$AB$263,0)),0,1)</f>
        <v>0</v>
      </c>
      <c r="BV120" s="97">
        <f>IF(ISNA(MATCH(BG120,'Overlap Study'!$V$240:$V$263,0)),0,1)</f>
        <v>0</v>
      </c>
      <c r="BW120" s="97">
        <f>IF(ISNA(MATCH(BG120,'Overlap Study'!$P$240:$P$263,0)),0,1)</f>
        <v>0</v>
      </c>
      <c r="BX120" s="97"/>
      <c r="BY120" s="106"/>
      <c r="BZ120" s="97"/>
    </row>
    <row r="121" spans="12:78" ht="13" x14ac:dyDescent="0.3">
      <c r="L121" s="116">
        <f t="shared" si="8"/>
        <v>120</v>
      </c>
      <c r="M121">
        <f t="shared" si="7"/>
        <v>4</v>
      </c>
      <c r="N121" s="493">
        <v>1771</v>
      </c>
      <c r="O121" s="99">
        <f>SUM(P121:AA121)</f>
        <v>4</v>
      </c>
      <c r="P121" s="110">
        <f>IF(ISNA(MATCH(N121,'Overlap Study'!FF$62:FF$317,0)),0,1)</f>
        <v>0</v>
      </c>
      <c r="Q121" s="97">
        <f>IF(ISNA(MATCH(N121,'Overlap Study'!EO$62:EO$317,0)),0,1)</f>
        <v>0</v>
      </c>
      <c r="R121" s="97">
        <f>IF(ISNA(MATCH(N121,'Overlap Study'!DY$62:DY$174,0)),0,1)</f>
        <v>0</v>
      </c>
      <c r="S121" s="97">
        <f>IF(ISNA(MATCH(N121,'Overlap Study'!DJ$62:DJ$157,0)),0,1)</f>
        <v>0</v>
      </c>
      <c r="T121" s="99">
        <f>IF(ISNA(MATCH(N121,'Overlap Study'!CU$62:CU$157,0)),0,1)</f>
        <v>0</v>
      </c>
      <c r="U121" s="99">
        <f>IF(ISNA(MATCH(N121,'Overlap Study'!CG$62:CG$157,0)),0,1)</f>
        <v>1</v>
      </c>
      <c r="V121" s="97">
        <f>IF(ISNA(MATCH(N121,'Overlap Study'!BU$62:BU$157,0)),0,1)</f>
        <v>1</v>
      </c>
      <c r="W121" s="97">
        <f>IF(ISNA(MATCH(N121,'Overlap Study'!BJ$62:BJ$157,0)),0,1)</f>
        <v>1</v>
      </c>
      <c r="X121" s="97">
        <f>IF(ISNA(MATCH($N121,'Overlap Study'!AZ$62:AZ$157,0)),0,1)</f>
        <v>1</v>
      </c>
      <c r="Y121" s="97">
        <f>IF(ISNA(MATCH($N121,'Overlap Study'!AT$62:AT$157,0)),0,1)</f>
        <v>0</v>
      </c>
      <c r="Z121" s="97">
        <f>IF(ISNA(MATCH($N121,'Overlap Study'!AN$62:AN$157,0)),0,1)</f>
        <v>0</v>
      </c>
      <c r="AA121" s="97">
        <f>IF(ISNA(MATCH($N121,'Overlap Study'!AH$62:AH$157,0)),0,1)</f>
        <v>0</v>
      </c>
      <c r="AB121" s="110">
        <f>IF(ISNA(MATCH($N121,'Overlap Study'!AB$62:AB$157,0)),0,1)</f>
        <v>0</v>
      </c>
      <c r="AC121" s="97">
        <f>IF(ISNA(MATCH($N121,'Overlap Study'!V$62:V$157,0)),0,1)</f>
        <v>0</v>
      </c>
      <c r="AD121" s="97">
        <f>IF(ISNA(MATCH($N121,'Overlap Study'!P$62:P$157,0)),0,1)</f>
        <v>0</v>
      </c>
      <c r="AE121" s="97">
        <f>IF(ISNA(MATCH($N121,'Overlap Study'!H$53:H$132,0)),0,1)</f>
        <v>0</v>
      </c>
      <c r="AF121" s="106">
        <f>IF(ISNA(MATCH($N121,'Overlap Study'!B$53:B$100,0)),0,1)</f>
        <v>0</v>
      </c>
      <c r="AJ121" s="194">
        <v>1507</v>
      </c>
      <c r="AK121" s="105">
        <f>SUM(AL121:AW121)</f>
        <v>2</v>
      </c>
      <c r="AL121" s="110">
        <f>IF(ISNA(MATCH($AJ121,'Overlap Study'!$FG$323:$FG$454,0)),0,1)</f>
        <v>0</v>
      </c>
      <c r="AM121" s="97">
        <f>IF(ISNA(MATCH($AJ121,'Overlap Study'!$EP$323:$EP$454,0)),0,1)</f>
        <v>0</v>
      </c>
      <c r="AN121" s="97">
        <f>IF(ISNA(MATCH($AJ121,'Overlap Study'!$DY$186:$DY$245,0)),0,1)</f>
        <v>0</v>
      </c>
      <c r="AO121" s="97">
        <f>IF(ISNA(MATCH($AJ121,'Overlap Study'!$DJ$186:$DJ$233,0)),0,1)</f>
        <v>0</v>
      </c>
      <c r="AP121" s="99">
        <f>IF(ISNA(MATCH($AJ121,'Overlap Study'!$CU$186:$CU$233,0)),0,1)</f>
        <v>0</v>
      </c>
      <c r="AQ121" s="99">
        <f>IF(ISNA(MATCH($AJ121,'Overlap Study'!$CG$186:$CG$233,0)),0,1)</f>
        <v>0</v>
      </c>
      <c r="AR121" s="97">
        <f>IF(ISNA(MATCH($AJ121,'Overlap Study'!$BU$186:$BU$233,0)),0,1)</f>
        <v>0</v>
      </c>
      <c r="AS121" s="97">
        <f>IF(ISNA(MATCH(AJ121,'Overlap Study'!BJ$186:BJ$233,0)),0,1)</f>
        <v>1</v>
      </c>
      <c r="AT121" s="97">
        <f>IF(ISNA(MATCH($AJ121,'Overlap Study'!AZ$186:AZ$233,0)),0,1)</f>
        <v>0</v>
      </c>
      <c r="AU121" s="97">
        <f>IF(ISNA(MATCH($AJ121,'Overlap Study'!AT$186:AT$233,0)),0,1)</f>
        <v>0</v>
      </c>
      <c r="AV121" s="97">
        <f>IF(ISNA(MATCH($AJ121,'Overlap Study'!AN$186:AN$233,0)),0,1)</f>
        <v>0</v>
      </c>
      <c r="AW121" s="106">
        <f>IF(ISNA(MATCH($AJ121,'Overlap Study'!AH$186:AH$233,0)),0,1)</f>
        <v>1</v>
      </c>
      <c r="AX121" s="97">
        <f>IF(ISNA(MATCH(AJ121,'Overlap Study'!$AB$186:$AB$233,0)),0,1)</f>
        <v>0</v>
      </c>
      <c r="AY121" s="97">
        <f>IF(ISNA(MATCH($AJ121,'Overlap Study'!$V$186:$V$233,0)),0,1)</f>
        <v>0</v>
      </c>
      <c r="AZ121" s="97">
        <f>IF(ISNA(MATCH($AJ121,'Overlap Study'!$P$186:$P$233,0)),0,1)</f>
        <v>0</v>
      </c>
      <c r="BA121" s="97"/>
      <c r="BB121" s="106"/>
      <c r="BD121" s="98"/>
      <c r="BG121" s="131">
        <v>639</v>
      </c>
      <c r="BH121" s="459">
        <f>SUM(BI121:BT121)</f>
        <v>1</v>
      </c>
      <c r="BI121" s="110">
        <f>IF(ISNA(MATCH($BG121,'Overlap Study'!$FH$323:$FH$400,0)),0,1)</f>
        <v>0</v>
      </c>
      <c r="BJ121" s="97">
        <f>IF(ISNA(MATCH($BG121,'Overlap Study'!$EQ$323:$EQ$400,0)),0,1)</f>
        <v>0</v>
      </c>
      <c r="BK121" s="97">
        <f>IF(ISNA(MATCH($BG121,'Overlap Study'!$DZ$186:$DZ$240,0)),0,1)</f>
        <v>0</v>
      </c>
      <c r="BL121" s="97">
        <f>IF(ISNA(MATCH(BG121,'Overlap Study'!$DJ$240:$DJ$263,0)),0,1)</f>
        <v>0</v>
      </c>
      <c r="BM121" s="99">
        <f>IF(ISNA(MATCH(BG121,'Overlap Study'!$CU$240:$CU$263,0)),0,1)</f>
        <v>1</v>
      </c>
      <c r="BN121" s="99">
        <f>IF(ISNA(MATCH(BG121,'Overlap Study'!$CG$240:$CG$263,0)),0,1)</f>
        <v>0</v>
      </c>
      <c r="BO121" s="97">
        <f>IF(ISNA(MATCH(BG121,'Overlap Study'!$BU$240:$BU$263,0)),0,1)</f>
        <v>0</v>
      </c>
      <c r="BP121" s="97">
        <f>IF(ISNA(MATCH(BG121,'Overlap Study'!$BJ$240:$BJ$263,0)),0,1)</f>
        <v>0</v>
      </c>
      <c r="BQ121" s="97">
        <f>IF(ISNA(MATCH(BG121,'Overlap Study'!$AZ$240:$AZ$263,0)),0,1)</f>
        <v>0</v>
      </c>
      <c r="BR121" s="97">
        <f>IF(ISNA(MATCH(BG121,'Overlap Study'!$AT$240:$AT$263,0)),0,1)</f>
        <v>0</v>
      </c>
      <c r="BS121" s="97">
        <f>IF(ISNA(MATCH(BG121,'Overlap Study'!$AN$240:$AN$263,0)),0,1)</f>
        <v>0</v>
      </c>
      <c r="BT121" s="106">
        <f>IF(ISNA(MATCH(BG121,'Overlap Study'!$AH$240:$AH$263,0)),0,1)</f>
        <v>0</v>
      </c>
      <c r="BU121" s="110">
        <f>IF(ISNA(MATCH(BG121,'Overlap Study'!$AB$240:$AB$263,0)),0,1)</f>
        <v>0</v>
      </c>
      <c r="BV121" s="97">
        <f>IF(ISNA(MATCH(BG121,'Overlap Study'!$V$240:$V$263,0)),0,1)</f>
        <v>0</v>
      </c>
      <c r="BW121" s="97">
        <f>IF(ISNA(MATCH(BG121,'Overlap Study'!$P$240:$P$263,0)),0,1)</f>
        <v>0</v>
      </c>
      <c r="BX121" s="97"/>
      <c r="BY121" s="106"/>
      <c r="BZ121" s="97"/>
    </row>
    <row r="122" spans="12:78" ht="13" x14ac:dyDescent="0.3">
      <c r="L122" s="116">
        <f t="shared" si="8"/>
        <v>121</v>
      </c>
      <c r="M122">
        <f t="shared" si="7"/>
        <v>4</v>
      </c>
      <c r="N122" s="495">
        <v>1902</v>
      </c>
      <c r="O122" s="99">
        <f>SUM(P122:AA122)</f>
        <v>4</v>
      </c>
      <c r="P122" s="110">
        <f>IF(ISNA(MATCH(N122,'Overlap Study'!FF$62:FF$317,0)),0,1)</f>
        <v>0</v>
      </c>
      <c r="Q122" s="97">
        <f>IF(ISNA(MATCH(N122,'Overlap Study'!EO$62:EO$317,0)),0,1)</f>
        <v>0</v>
      </c>
      <c r="R122" s="97">
        <f>IF(ISNA(MATCH(N122,'Overlap Study'!DY$62:DY$174,0)),0,1)</f>
        <v>0</v>
      </c>
      <c r="S122" s="97">
        <f>IF(ISNA(MATCH(N122,'Overlap Study'!DJ$62:DJ$157,0)),0,1)</f>
        <v>0</v>
      </c>
      <c r="T122" s="99">
        <f>IF(ISNA(MATCH(N122,'Overlap Study'!CU$62:CU$157,0)),0,1)</f>
        <v>0</v>
      </c>
      <c r="U122" s="99">
        <f>IF(ISNA(MATCH(N122,'Overlap Study'!CG$62:CG$157,0)),0,1)</f>
        <v>0</v>
      </c>
      <c r="V122" s="97">
        <f>IF(ISNA(MATCH(N122,'Overlap Study'!BU$62:BU$157,0)),0,1)</f>
        <v>1</v>
      </c>
      <c r="W122" s="97">
        <f>IF(ISNA(MATCH(N122,'Overlap Study'!BJ$62:BJ$157,0)),0,1)</f>
        <v>1</v>
      </c>
      <c r="X122" s="97">
        <f>IF(ISNA(MATCH($N122,'Overlap Study'!AZ$62:AZ$157,0)),0,1)</f>
        <v>0</v>
      </c>
      <c r="Y122" s="97">
        <f>IF(ISNA(MATCH($N122,'Overlap Study'!AT$62:AT$157,0)),0,1)</f>
        <v>1</v>
      </c>
      <c r="Z122" s="97">
        <f>IF(ISNA(MATCH($N122,'Overlap Study'!AN$62:AN$157,0)),0,1)</f>
        <v>1</v>
      </c>
      <c r="AA122" s="97">
        <f>IF(ISNA(MATCH($N122,'Overlap Study'!AH$62:AH$157,0)),0,1)</f>
        <v>0</v>
      </c>
      <c r="AB122" s="110">
        <f>IF(ISNA(MATCH($N122,'Overlap Study'!AB$62:AB$157,0)),0,1)</f>
        <v>0</v>
      </c>
      <c r="AC122" s="97">
        <f>IF(ISNA(MATCH($N122,'Overlap Study'!V$62:V$157,0)),0,1)</f>
        <v>0</v>
      </c>
      <c r="AD122" s="97">
        <f>IF(ISNA(MATCH($N122,'Overlap Study'!P$62:P$157,0)),0,1)</f>
        <v>0</v>
      </c>
      <c r="AE122" s="97">
        <f>IF(ISNA(MATCH($N122,'Overlap Study'!H$53:H$132,0)),0,1)</f>
        <v>0</v>
      </c>
      <c r="AF122" s="106">
        <f>IF(ISNA(MATCH($N122,'Overlap Study'!B$53:B$100,0)),0,1)</f>
        <v>0</v>
      </c>
      <c r="AJ122" s="194">
        <v>1511</v>
      </c>
      <c r="AK122" s="105">
        <f>SUM(AL122:AW122)</f>
        <v>2</v>
      </c>
      <c r="AL122" s="110">
        <f>IF(ISNA(MATCH($AJ122,'Overlap Study'!$FG$323:$FG$454,0)),0,1)</f>
        <v>0</v>
      </c>
      <c r="AM122" s="97">
        <f>IF(ISNA(MATCH($AJ122,'Overlap Study'!$EP$323:$EP$454,0)),0,1)</f>
        <v>0</v>
      </c>
      <c r="AN122" s="97">
        <f>IF(ISNA(MATCH($AJ122,'Overlap Study'!$DY$186:$DY$245,0)),0,1)</f>
        <v>0</v>
      </c>
      <c r="AO122" s="97">
        <f>IF(ISNA(MATCH($AJ122,'Overlap Study'!$DJ$186:$DJ$233,0)),0,1)</f>
        <v>0</v>
      </c>
      <c r="AP122" s="99">
        <f>IF(ISNA(MATCH($AJ122,'Overlap Study'!$CU$186:$CU$233,0)),0,1)</f>
        <v>0</v>
      </c>
      <c r="AQ122" s="99">
        <f>IF(ISNA(MATCH($AJ122,'Overlap Study'!$CG$186:$CG$233,0)),0,1)</f>
        <v>0</v>
      </c>
      <c r="AR122" s="97">
        <f>IF(ISNA(MATCH($AJ122,'Overlap Study'!$BU$186:$BU$233,0)),0,1)</f>
        <v>0</v>
      </c>
      <c r="AS122" s="97">
        <f>IF(ISNA(MATCH(AJ122,'Overlap Study'!BJ$186:BJ$233,0)),0,1)</f>
        <v>0</v>
      </c>
      <c r="AT122" s="97">
        <f>IF(ISNA(MATCH($AJ122,'Overlap Study'!AZ$186:AZ$233,0)),0,1)</f>
        <v>1</v>
      </c>
      <c r="AU122" s="97">
        <f>IF(ISNA(MATCH($AJ122,'Overlap Study'!AT$186:AT$233,0)),0,1)</f>
        <v>0</v>
      </c>
      <c r="AV122" s="97">
        <f>IF(ISNA(MATCH($AJ122,'Overlap Study'!AN$186:AN$233,0)),0,1)</f>
        <v>1</v>
      </c>
      <c r="AW122" s="106">
        <f>IF(ISNA(MATCH($AJ122,'Overlap Study'!AH$186:AH$233,0)),0,1)</f>
        <v>0</v>
      </c>
      <c r="AX122" s="97">
        <f>IF(ISNA(MATCH(AJ122,'Overlap Study'!$AB$186:$AB$233,0)),0,1)</f>
        <v>0</v>
      </c>
      <c r="AY122" s="97">
        <f>IF(ISNA(MATCH($AJ122,'Overlap Study'!$V$186:$V$233,0)),0,1)</f>
        <v>0</v>
      </c>
      <c r="AZ122" s="97">
        <f>IF(ISNA(MATCH($AJ122,'Overlap Study'!$P$186:$P$233,0)),0,1)</f>
        <v>0</v>
      </c>
      <c r="BA122" s="97"/>
      <c r="BB122" s="106"/>
      <c r="BD122" s="98"/>
      <c r="BG122" s="212">
        <v>694</v>
      </c>
      <c r="BH122" s="459">
        <f>SUM(BI122:BT122)</f>
        <v>1</v>
      </c>
      <c r="BI122" s="110">
        <f>IF(ISNA(MATCH($BG122,'Overlap Study'!$FH$323:$FH$400,0)),0,1)</f>
        <v>1</v>
      </c>
      <c r="BJ122" s="97">
        <f>IF(ISNA(MATCH($BG122,'Overlap Study'!$EQ$323:$EQ$400,0)),0,1)</f>
        <v>0</v>
      </c>
      <c r="BK122" s="97">
        <f>IF(ISNA(MATCH($BG122,'Overlap Study'!$DZ$186:$DZ$240,0)),0,1)</f>
        <v>0</v>
      </c>
      <c r="BL122" s="97">
        <f>IF(ISNA(MATCH(BG122,'Overlap Study'!$DJ$240:$DJ$263,0)),0,1)</f>
        <v>0</v>
      </c>
      <c r="BM122" s="99">
        <f>IF(ISNA(MATCH(BG122,'Overlap Study'!$CU$240:$CU$263,0)),0,1)</f>
        <v>0</v>
      </c>
      <c r="BN122" s="99">
        <f>IF(ISNA(MATCH(BG122,'Overlap Study'!$CG$240:$CG$263,0)),0,1)</f>
        <v>0</v>
      </c>
      <c r="BO122" s="97">
        <f>IF(ISNA(MATCH(BG122,'Overlap Study'!$BU$240:$BU$263,0)),0,1)</f>
        <v>0</v>
      </c>
      <c r="BP122" s="97">
        <f>IF(ISNA(MATCH(BG122,'Overlap Study'!$BJ$240:$BJ$263,0)),0,1)</f>
        <v>0</v>
      </c>
      <c r="BQ122" s="97">
        <f>IF(ISNA(MATCH(BG122,'Overlap Study'!$AZ$240:$AZ$263,0)),0,1)</f>
        <v>0</v>
      </c>
      <c r="BR122" s="97">
        <f>IF(ISNA(MATCH(BG122,'Overlap Study'!$AT$240:$AT$263,0)),0,1)</f>
        <v>0</v>
      </c>
      <c r="BS122" s="97">
        <f>IF(ISNA(MATCH(BG122,'Overlap Study'!$AN$240:$AN$263,0)),0,1)</f>
        <v>0</v>
      </c>
      <c r="BT122" s="106">
        <f>IF(ISNA(MATCH(BG122,'Overlap Study'!$AH$240:$AH$263,0)),0,1)</f>
        <v>0</v>
      </c>
      <c r="BU122" s="110">
        <f>IF(ISNA(MATCH(BG122,'Overlap Study'!$AB$240:$AB$263,0)),0,1)</f>
        <v>0</v>
      </c>
      <c r="BV122" s="97">
        <f>IF(ISNA(MATCH(BG122,'Overlap Study'!$V$240:$V$263,0)),0,1)</f>
        <v>0</v>
      </c>
      <c r="BW122" s="97">
        <f>IF(ISNA(MATCH(BG122,'Overlap Study'!$P$240:$P$263,0)),0,1)</f>
        <v>0</v>
      </c>
      <c r="BX122" s="97"/>
      <c r="BY122" s="106"/>
      <c r="BZ122" s="97"/>
    </row>
    <row r="123" spans="12:78" ht="13" x14ac:dyDescent="0.3">
      <c r="L123" s="116">
        <f t="shared" si="8"/>
        <v>122</v>
      </c>
      <c r="M123">
        <f t="shared" si="7"/>
        <v>4</v>
      </c>
      <c r="N123" s="487">
        <v>2052</v>
      </c>
      <c r="O123" s="99">
        <f>SUM(P123:AA123)</f>
        <v>4</v>
      </c>
      <c r="P123" s="110">
        <f>IF(ISNA(MATCH(N123,'Overlap Study'!FF$62:FF$317,0)),0,1)</f>
        <v>1</v>
      </c>
      <c r="Q123" s="97">
        <f>IF(ISNA(MATCH(N123,'Overlap Study'!EO$62:EO$317,0)),0,1)</f>
        <v>1</v>
      </c>
      <c r="R123" s="97">
        <f>IF(ISNA(MATCH(N123,'Overlap Study'!DY$62:DY$174,0)),0,1)</f>
        <v>1</v>
      </c>
      <c r="S123" s="97">
        <f>IF(ISNA(MATCH(N123,'Overlap Study'!DJ$62:DJ$157,0)),0,1)</f>
        <v>1</v>
      </c>
      <c r="T123" s="99">
        <f>IF(ISNA(MATCH(N123,'Overlap Study'!CU$62:CU$157,0)),0,1)</f>
        <v>0</v>
      </c>
      <c r="U123" s="99">
        <f>IF(ISNA(MATCH(N123,'Overlap Study'!CG$62:CG$157,0)),0,1)</f>
        <v>0</v>
      </c>
      <c r="V123" s="97">
        <f>IF(ISNA(MATCH(N123,'Overlap Study'!BU$62:BU$157,0)),0,1)</f>
        <v>0</v>
      </c>
      <c r="W123" s="97">
        <f>IF(ISNA(MATCH(N123,'Overlap Study'!BJ$62:BJ$157,0)),0,1)</f>
        <v>0</v>
      </c>
      <c r="X123" s="97">
        <f>IF(ISNA(MATCH($N123,'Overlap Study'!AZ$62:AZ$157,0)),0,1)</f>
        <v>0</v>
      </c>
      <c r="Y123" s="97">
        <f>IF(ISNA(MATCH($N123,'Overlap Study'!AT$62:AT$157,0)),0,1)</f>
        <v>0</v>
      </c>
      <c r="Z123" s="97">
        <f>IF(ISNA(MATCH($N123,'Overlap Study'!AN$62:AN$157,0)),0,1)</f>
        <v>0</v>
      </c>
      <c r="AA123" s="97">
        <f>IF(ISNA(MATCH($N123,'Overlap Study'!AH$62:AH$157,0)),0,1)</f>
        <v>0</v>
      </c>
      <c r="AB123" s="110">
        <f>IF(ISNA(MATCH($N123,'Overlap Study'!AB$62:AB$157,0)),0,1)</f>
        <v>0</v>
      </c>
      <c r="AC123" s="97">
        <f>IF(ISNA(MATCH($N123,'Overlap Study'!V$62:V$157,0)),0,1)</f>
        <v>0</v>
      </c>
      <c r="AD123" s="97">
        <f>IF(ISNA(MATCH($N123,'Overlap Study'!P$62:P$157,0)),0,1)</f>
        <v>0</v>
      </c>
      <c r="AE123" s="97">
        <f>IF(ISNA(MATCH($N123,'Overlap Study'!H$53:H$132,0)),0,1)</f>
        <v>0</v>
      </c>
      <c r="AF123" s="106">
        <f>IF(ISNA(MATCH($N123,'Overlap Study'!B$53:B$100,0)),0,1)</f>
        <v>0</v>
      </c>
      <c r="AJ123" s="162">
        <v>1519</v>
      </c>
      <c r="AK123" s="105">
        <f>SUM(AL123:AW123)</f>
        <v>2</v>
      </c>
      <c r="AL123" s="110">
        <f>IF(ISNA(MATCH($AJ123,'Overlap Study'!$FG$323:$FG$454,0)),0,1)</f>
        <v>0</v>
      </c>
      <c r="AM123" s="97">
        <f>IF(ISNA(MATCH($AJ123,'Overlap Study'!$EP$323:$EP$454,0)),0,1)</f>
        <v>0</v>
      </c>
      <c r="AN123" s="97">
        <f>IF(ISNA(MATCH($AJ123,'Overlap Study'!$DY$186:$DY$245,0)),0,1)</f>
        <v>0</v>
      </c>
      <c r="AO123" s="97">
        <f>IF(ISNA(MATCH($AJ123,'Overlap Study'!$DJ$186:$DJ$233,0)),0,1)</f>
        <v>1</v>
      </c>
      <c r="AP123" s="99">
        <f>IF(ISNA(MATCH($AJ123,'Overlap Study'!$CU$186:$CU$233,0)),0,1)</f>
        <v>1</v>
      </c>
      <c r="AQ123" s="99">
        <f>IF(ISNA(MATCH($AJ123,'Overlap Study'!$CG$186:$CG$233,0)),0,1)</f>
        <v>0</v>
      </c>
      <c r="AR123" s="97">
        <f>IF(ISNA(MATCH($AJ123,'Overlap Study'!$BU$186:$BU$233,0)),0,1)</f>
        <v>0</v>
      </c>
      <c r="AS123" s="97">
        <f>IF(ISNA(MATCH(AJ123,'Overlap Study'!BJ$186:BJ$233,0)),0,1)</f>
        <v>0</v>
      </c>
      <c r="AT123" s="97">
        <f>IF(ISNA(MATCH($AJ123,'Overlap Study'!AZ$186:AZ$233,0)),0,1)</f>
        <v>0</v>
      </c>
      <c r="AU123" s="97">
        <f>IF(ISNA(MATCH($AJ123,'Overlap Study'!AT$186:AT$233,0)),0,1)</f>
        <v>0</v>
      </c>
      <c r="AV123" s="97">
        <f>IF(ISNA(MATCH($AJ123,'Overlap Study'!AN$186:AN$233,0)),0,1)</f>
        <v>0</v>
      </c>
      <c r="AW123" s="106">
        <f>IF(ISNA(MATCH($AJ123,'Overlap Study'!AH$186:AH$233,0)),0,1)</f>
        <v>0</v>
      </c>
      <c r="AX123" s="97">
        <f>IF(ISNA(MATCH(AJ123,'Overlap Study'!$AB$186:$AB$233,0)),0,1)</f>
        <v>0</v>
      </c>
      <c r="AY123" s="97">
        <f>IF(ISNA(MATCH($AJ123,'Overlap Study'!$V$186:$V$233,0)),0,1)</f>
        <v>0</v>
      </c>
      <c r="AZ123" s="97">
        <f>IF(ISNA(MATCH($AJ123,'Overlap Study'!$P$186:$P$233,0)),0,1)</f>
        <v>0</v>
      </c>
      <c r="BA123" s="97"/>
      <c r="BB123" s="106"/>
      <c r="BD123" s="151"/>
      <c r="BG123" s="212">
        <v>708</v>
      </c>
      <c r="BH123" s="459">
        <f>SUM(BI123:BT123)</f>
        <v>1</v>
      </c>
      <c r="BI123" s="110">
        <f>IF(ISNA(MATCH($BG123,'Overlap Study'!$FH$323:$FH$400,0)),0,1)</f>
        <v>1</v>
      </c>
      <c r="BJ123" s="97">
        <f>IF(ISNA(MATCH($BG123,'Overlap Study'!$EQ$323:$EQ$400,0)),0,1)</f>
        <v>0</v>
      </c>
      <c r="BK123" s="97">
        <f>IF(ISNA(MATCH($BG123,'Overlap Study'!$DZ$186:$DZ$240,0)),0,1)</f>
        <v>0</v>
      </c>
      <c r="BL123" s="97">
        <f>IF(ISNA(MATCH(BG123,'Overlap Study'!$DJ$240:$DJ$263,0)),0,1)</f>
        <v>0</v>
      </c>
      <c r="BM123" s="99">
        <f>IF(ISNA(MATCH(BG123,'Overlap Study'!$CU$240:$CU$263,0)),0,1)</f>
        <v>0</v>
      </c>
      <c r="BN123" s="99">
        <f>IF(ISNA(MATCH(BG123,'Overlap Study'!$CG$240:$CG$263,0)),0,1)</f>
        <v>0</v>
      </c>
      <c r="BO123" s="97">
        <f>IF(ISNA(MATCH(BG123,'Overlap Study'!$BU$240:$BU$263,0)),0,1)</f>
        <v>0</v>
      </c>
      <c r="BP123" s="97">
        <f>IF(ISNA(MATCH(BG123,'Overlap Study'!$BJ$240:$BJ$263,0)),0,1)</f>
        <v>0</v>
      </c>
      <c r="BQ123" s="97">
        <f>IF(ISNA(MATCH(BG123,'Overlap Study'!$AZ$240:$AZ$263,0)),0,1)</f>
        <v>0</v>
      </c>
      <c r="BR123" s="97">
        <f>IF(ISNA(MATCH(BG123,'Overlap Study'!$AT$240:$AT$263,0)),0,1)</f>
        <v>0</v>
      </c>
      <c r="BS123" s="97">
        <f>IF(ISNA(MATCH(BG123,'Overlap Study'!$AN$240:$AN$263,0)),0,1)</f>
        <v>0</v>
      </c>
      <c r="BT123" s="106">
        <f>IF(ISNA(MATCH(BG123,'Overlap Study'!$AH$240:$AH$263,0)),0,1)</f>
        <v>0</v>
      </c>
      <c r="BU123" s="110">
        <f>IF(ISNA(MATCH(BG123,'Overlap Study'!$AB$240:$AB$263,0)),0,1)</f>
        <v>0</v>
      </c>
      <c r="BV123" s="97">
        <f>IF(ISNA(MATCH(BG123,'Overlap Study'!$V$240:$V$263,0)),0,1)</f>
        <v>0</v>
      </c>
      <c r="BW123" s="97">
        <f>IF(ISNA(MATCH(BG123,'Overlap Study'!$P$240:$P$263,0)),0,1)</f>
        <v>0</v>
      </c>
      <c r="BX123" s="97"/>
      <c r="BY123" s="106"/>
      <c r="BZ123" s="97"/>
    </row>
    <row r="124" spans="12:78" ht="13" x14ac:dyDescent="0.3">
      <c r="L124" s="116">
        <f t="shared" si="8"/>
        <v>123</v>
      </c>
      <c r="M124">
        <f t="shared" si="7"/>
        <v>4</v>
      </c>
      <c r="N124" s="487">
        <v>2169</v>
      </c>
      <c r="O124" s="99">
        <f>SUM(P124:AA124)</f>
        <v>4</v>
      </c>
      <c r="P124" s="110">
        <f>IF(ISNA(MATCH(N124,'Overlap Study'!FF$62:FF$317,0)),0,1)</f>
        <v>0</v>
      </c>
      <c r="Q124" s="97">
        <f>IF(ISNA(MATCH(N124,'Overlap Study'!EO$62:EO$317,0)),0,1)</f>
        <v>1</v>
      </c>
      <c r="R124" s="97">
        <f>IF(ISNA(MATCH(N124,'Overlap Study'!DY$62:DY$174,0)),0,1)</f>
        <v>0</v>
      </c>
      <c r="S124" s="97">
        <f>IF(ISNA(MATCH(N124,'Overlap Study'!DJ$62:DJ$157,0)),0,1)</f>
        <v>1</v>
      </c>
      <c r="T124" s="99">
        <f>IF(ISNA(MATCH(N124,'Overlap Study'!CU$62:CU$157,0)),0,1)</f>
        <v>1</v>
      </c>
      <c r="U124" s="99">
        <f>IF(ISNA(MATCH(N124,'Overlap Study'!CG$62:CG$157,0)),0,1)</f>
        <v>1</v>
      </c>
      <c r="V124" s="97">
        <f>IF(ISNA(MATCH(N124,'Overlap Study'!BU$62:BU$157,0)),0,1)</f>
        <v>0</v>
      </c>
      <c r="W124" s="97">
        <f>IF(ISNA(MATCH(N124,'Overlap Study'!BJ$62:BJ$157,0)),0,1)</f>
        <v>0</v>
      </c>
      <c r="X124" s="97">
        <f>IF(ISNA(MATCH($N124,'Overlap Study'!AZ$62:AZ$157,0)),0,1)</f>
        <v>0</v>
      </c>
      <c r="Y124" s="97">
        <f>IF(ISNA(MATCH($N124,'Overlap Study'!AT$62:AT$157,0)),0,1)</f>
        <v>0</v>
      </c>
      <c r="Z124" s="97">
        <f>IF(ISNA(MATCH($N124,'Overlap Study'!AN$62:AN$157,0)),0,1)</f>
        <v>0</v>
      </c>
      <c r="AA124" s="97">
        <f>IF(ISNA(MATCH($N124,'Overlap Study'!AH$62:AH$157,0)),0,1)</f>
        <v>0</v>
      </c>
      <c r="AB124" s="110">
        <f>IF(ISNA(MATCH($N124,'Overlap Study'!AB$62:AB$157,0)),0,1)</f>
        <v>0</v>
      </c>
      <c r="AC124" s="97">
        <f>IF(ISNA(MATCH($N124,'Overlap Study'!V$62:V$157,0)),0,1)</f>
        <v>0</v>
      </c>
      <c r="AD124" s="97">
        <f>IF(ISNA(MATCH($N124,'Overlap Study'!P$62:P$157,0)),0,1)</f>
        <v>0</v>
      </c>
      <c r="AE124" s="97">
        <f>IF(ISNA(MATCH($N124,'Overlap Study'!H$53:H$132,0)),0,1)</f>
        <v>0</v>
      </c>
      <c r="AF124" s="106">
        <f>IF(ISNA(MATCH($N124,'Overlap Study'!B$53:B$100,0)),0,1)</f>
        <v>0</v>
      </c>
      <c r="AJ124" s="162">
        <v>1574</v>
      </c>
      <c r="AK124" s="105">
        <f>SUM(AL124:AW124)</f>
        <v>2</v>
      </c>
      <c r="AL124" s="110">
        <f>IF(ISNA(MATCH($AJ124,'Overlap Study'!$FG$323:$FG$454,0)),0,1)</f>
        <v>0</v>
      </c>
      <c r="AM124" s="97">
        <f>IF(ISNA(MATCH($AJ124,'Overlap Study'!$EP$323:$EP$454,0)),0,1)</f>
        <v>1</v>
      </c>
      <c r="AN124" s="97">
        <f>IF(ISNA(MATCH($AJ124,'Overlap Study'!$DY$186:$DY$245,0)),0,1)</f>
        <v>0</v>
      </c>
      <c r="AO124" s="97">
        <f>IF(ISNA(MATCH($AJ124,'Overlap Study'!$DJ$186:$DJ$233,0)),0,1)</f>
        <v>0</v>
      </c>
      <c r="AP124" s="99">
        <f>IF(ISNA(MATCH($AJ124,'Overlap Study'!$CU$186:$CU$233,0)),0,1)</f>
        <v>0</v>
      </c>
      <c r="AQ124" s="99">
        <f>IF(ISNA(MATCH($AJ124,'Overlap Study'!$CG$186:$CG$233,0)),0,1)</f>
        <v>0</v>
      </c>
      <c r="AR124" s="97">
        <f>IF(ISNA(MATCH($AJ124,'Overlap Study'!$BU$186:$BU$233,0)),0,1)</f>
        <v>0</v>
      </c>
      <c r="AS124" s="97">
        <f>IF(ISNA(MATCH(AJ124,'Overlap Study'!BJ$186:BJ$233,0)),0,1)</f>
        <v>0</v>
      </c>
      <c r="AT124" s="97">
        <f>IF(ISNA(MATCH($AJ124,'Overlap Study'!AZ$186:AZ$233,0)),0,1)</f>
        <v>0</v>
      </c>
      <c r="AU124" s="97">
        <f>IF(ISNA(MATCH($AJ124,'Overlap Study'!AT$186:AT$233,0)),0,1)</f>
        <v>1</v>
      </c>
      <c r="AV124" s="97">
        <f>IF(ISNA(MATCH($AJ124,'Overlap Study'!AN$186:AN$233,0)),0,1)</f>
        <v>0</v>
      </c>
      <c r="AW124" s="106">
        <f>IF(ISNA(MATCH($AJ124,'Overlap Study'!AH$186:AH$233,0)),0,1)</f>
        <v>0</v>
      </c>
      <c r="AX124" s="97">
        <f>IF(ISNA(MATCH(AJ124,'Overlap Study'!$AB$186:$AB$233,0)),0,1)</f>
        <v>0</v>
      </c>
      <c r="AY124" s="97">
        <f>IF(ISNA(MATCH($AJ124,'Overlap Study'!$V$186:$V$233,0)),0,1)</f>
        <v>0</v>
      </c>
      <c r="AZ124" s="97">
        <f>IF(ISNA(MATCH($AJ124,'Overlap Study'!$P$186:$P$233,0)),0,1)</f>
        <v>0</v>
      </c>
      <c r="BA124" s="97"/>
      <c r="BB124" s="106"/>
      <c r="BD124" s="98"/>
      <c r="BG124" s="131">
        <v>744</v>
      </c>
      <c r="BH124" s="459">
        <f>SUM(BI124:BT124)</f>
        <v>1</v>
      </c>
      <c r="BI124" s="110">
        <f>IF(ISNA(MATCH($BG124,'Overlap Study'!$FH$323:$FH$400,0)),0,1)</f>
        <v>0</v>
      </c>
      <c r="BJ124" s="97">
        <f>IF(ISNA(MATCH($BG124,'Overlap Study'!$EQ$323:$EQ$400,0)),0,1)</f>
        <v>0</v>
      </c>
      <c r="BK124" s="97">
        <f>IF(ISNA(MATCH($BG124,'Overlap Study'!$DZ$186:$DZ$240,0)),0,1)</f>
        <v>0</v>
      </c>
      <c r="BL124" s="97">
        <f>IF(ISNA(MATCH(BG124,'Overlap Study'!$DJ$240:$DJ$263,0)),0,1)</f>
        <v>0</v>
      </c>
      <c r="BM124" s="99">
        <f>IF(ISNA(MATCH(BG124,'Overlap Study'!$CU$240:$CU$263,0)),0,1)</f>
        <v>1</v>
      </c>
      <c r="BN124" s="99">
        <f>IF(ISNA(MATCH(BG124,'Overlap Study'!$CG$240:$CG$263,0)),0,1)</f>
        <v>0</v>
      </c>
      <c r="BO124" s="97">
        <f>IF(ISNA(MATCH(BG124,'Overlap Study'!$BU$240:$BU$263,0)),0,1)</f>
        <v>0</v>
      </c>
      <c r="BP124" s="97">
        <f>IF(ISNA(MATCH(BG124,'Overlap Study'!$BJ$240:$BJ$263,0)),0,1)</f>
        <v>0</v>
      </c>
      <c r="BQ124" s="97">
        <f>IF(ISNA(MATCH(BG124,'Overlap Study'!$AZ$240:$AZ$263,0)),0,1)</f>
        <v>0</v>
      </c>
      <c r="BR124" s="97">
        <f>IF(ISNA(MATCH(BG124,'Overlap Study'!$AT$240:$AT$263,0)),0,1)</f>
        <v>0</v>
      </c>
      <c r="BS124" s="97">
        <f>IF(ISNA(MATCH(BG124,'Overlap Study'!$AN$240:$AN$263,0)),0,1)</f>
        <v>0</v>
      </c>
      <c r="BT124" s="106">
        <f>IF(ISNA(MATCH(BG124,'Overlap Study'!$AH$240:$AH$263,0)),0,1)</f>
        <v>0</v>
      </c>
      <c r="BU124" s="110">
        <f>IF(ISNA(MATCH(BG124,'Overlap Study'!$AB$240:$AB$263,0)),0,1)</f>
        <v>0</v>
      </c>
      <c r="BV124" s="97">
        <f>IF(ISNA(MATCH(BG124,'Overlap Study'!$V$240:$V$263,0)),0,1)</f>
        <v>0</v>
      </c>
      <c r="BW124" s="97">
        <f>IF(ISNA(MATCH(BG124,'Overlap Study'!$P$240:$P$263,0)),0,1)</f>
        <v>0</v>
      </c>
      <c r="BX124" s="97"/>
      <c r="BY124" s="106"/>
      <c r="BZ124" s="97"/>
    </row>
    <row r="125" spans="12:78" ht="13" x14ac:dyDescent="0.3">
      <c r="L125" s="116">
        <f t="shared" si="8"/>
        <v>124</v>
      </c>
      <c r="M125">
        <f t="shared" si="7"/>
        <v>4</v>
      </c>
      <c r="N125" s="487">
        <v>2468</v>
      </c>
      <c r="O125" s="99">
        <f>SUM(P125:AA125)</f>
        <v>4</v>
      </c>
      <c r="P125" s="110">
        <f>IF(ISNA(MATCH(N125,'Overlap Study'!FF$62:FF$317,0)),0,1)</f>
        <v>1</v>
      </c>
      <c r="Q125" s="97">
        <f>IF(ISNA(MATCH(N125,'Overlap Study'!EO$62:EO$317,0)),0,1)</f>
        <v>1</v>
      </c>
      <c r="R125" s="97">
        <f>IF(ISNA(MATCH(N125,'Overlap Study'!DY$62:DY$174,0)),0,1)</f>
        <v>1</v>
      </c>
      <c r="S125" s="97">
        <f>IF(ISNA(MATCH(N125,'Overlap Study'!DJ$62:DJ$157,0)),0,1)</f>
        <v>1</v>
      </c>
      <c r="T125" s="99">
        <f>IF(ISNA(MATCH(N125,'Overlap Study'!CU$62:CU$157,0)),0,1)</f>
        <v>0</v>
      </c>
      <c r="U125" s="99">
        <f>IF(ISNA(MATCH(N125,'Overlap Study'!CG$62:CG$157,0)),0,1)</f>
        <v>0</v>
      </c>
      <c r="V125" s="97">
        <f>IF(ISNA(MATCH(N125,'Overlap Study'!BU$62:BU$157,0)),0,1)</f>
        <v>0</v>
      </c>
      <c r="W125" s="97">
        <f>IF(ISNA(MATCH(N125,'Overlap Study'!BJ$62:BJ$157,0)),0,1)</f>
        <v>0</v>
      </c>
      <c r="X125" s="97">
        <f>IF(ISNA(MATCH($N125,'Overlap Study'!AZ$62:AZ$157,0)),0,1)</f>
        <v>0</v>
      </c>
      <c r="Y125" s="97">
        <f>IF(ISNA(MATCH($N125,'Overlap Study'!AT$62:AT$157,0)),0,1)</f>
        <v>0</v>
      </c>
      <c r="Z125" s="97">
        <f>IF(ISNA(MATCH($N125,'Overlap Study'!AN$62:AN$157,0)),0,1)</f>
        <v>0</v>
      </c>
      <c r="AA125" s="97">
        <f>IF(ISNA(MATCH($N125,'Overlap Study'!AH$62:AH$157,0)),0,1)</f>
        <v>0</v>
      </c>
      <c r="AB125" s="110">
        <f>IF(ISNA(MATCH($N125,'Overlap Study'!AB$62:AB$157,0)),0,1)</f>
        <v>0</v>
      </c>
      <c r="AC125" s="97">
        <f>IF(ISNA(MATCH($N125,'Overlap Study'!V$62:V$157,0)),0,1)</f>
        <v>0</v>
      </c>
      <c r="AD125" s="97">
        <f>IF(ISNA(MATCH($N125,'Overlap Study'!P$62:P$157,0)),0,1)</f>
        <v>0</v>
      </c>
      <c r="AE125" s="97">
        <f>IF(ISNA(MATCH($N125,'Overlap Study'!H$53:H$132,0)),0,1)</f>
        <v>0</v>
      </c>
      <c r="AF125" s="106">
        <f>IF(ISNA(MATCH($N125,'Overlap Study'!B$53:B$100,0)),0,1)</f>
        <v>0</v>
      </c>
      <c r="AJ125" s="194">
        <v>1619</v>
      </c>
      <c r="AK125" s="105">
        <f>SUM(AL125:AW125)</f>
        <v>2</v>
      </c>
      <c r="AL125" s="110">
        <f>IF(ISNA(MATCH($AJ125,'Overlap Study'!$FG$323:$FG$454,0)),0,1)</f>
        <v>1</v>
      </c>
      <c r="AM125" s="97">
        <f>IF(ISNA(MATCH($AJ125,'Overlap Study'!$EP$323:$EP$454,0)),0,1)</f>
        <v>1</v>
      </c>
      <c r="AN125" s="97">
        <f>IF(ISNA(MATCH($AJ125,'Overlap Study'!$DY$186:$DY$245,0)),0,1)</f>
        <v>0</v>
      </c>
      <c r="AO125" s="97">
        <f>IF(ISNA(MATCH($AJ125,'Overlap Study'!$DJ$186:$DJ$233,0)),0,1)</f>
        <v>0</v>
      </c>
      <c r="AP125" s="99">
        <f>IF(ISNA(MATCH($AJ125,'Overlap Study'!$CU$186:$CU$233,0)),0,1)</f>
        <v>0</v>
      </c>
      <c r="AQ125" s="99">
        <f>IF(ISNA(MATCH($AJ125,'Overlap Study'!$CG$186:$CG$233,0)),0,1)</f>
        <v>0</v>
      </c>
      <c r="AR125" s="97">
        <f>IF(ISNA(MATCH($AJ125,'Overlap Study'!$BU$186:$BU$233,0)),0,1)</f>
        <v>0</v>
      </c>
      <c r="AS125" s="97">
        <f>IF(ISNA(MATCH(AJ125,'Overlap Study'!BJ$186:BJ$233,0)),0,1)</f>
        <v>0</v>
      </c>
      <c r="AT125" s="97">
        <f>IF(ISNA(MATCH($AJ125,'Overlap Study'!AZ$186:AZ$233,0)),0,1)</f>
        <v>0</v>
      </c>
      <c r="AU125" s="97">
        <f>IF(ISNA(MATCH($AJ125,'Overlap Study'!AT$186:AT$233,0)),0,1)</f>
        <v>0</v>
      </c>
      <c r="AV125" s="97">
        <f>IF(ISNA(MATCH($AJ125,'Overlap Study'!AN$186:AN$233,0)),0,1)</f>
        <v>0</v>
      </c>
      <c r="AW125" s="106">
        <f>IF(ISNA(MATCH($AJ125,'Overlap Study'!AH$186:AH$233,0)),0,1)</f>
        <v>0</v>
      </c>
      <c r="AX125" s="97">
        <f>IF(ISNA(MATCH(AJ125,'Overlap Study'!$AB$186:$AB$233,0)),0,1)</f>
        <v>0</v>
      </c>
      <c r="AY125" s="97">
        <f>IF(ISNA(MATCH($AJ125,'Overlap Study'!$V$186:$V$233,0)),0,1)</f>
        <v>0</v>
      </c>
      <c r="AZ125" s="97">
        <f>IF(ISNA(MATCH($AJ125,'Overlap Study'!$P$186:$P$233,0)),0,1)</f>
        <v>0</v>
      </c>
      <c r="BA125" s="97"/>
      <c r="BB125" s="106"/>
      <c r="BD125" s="98"/>
      <c r="BG125" s="131">
        <v>766</v>
      </c>
      <c r="BH125" s="459">
        <f>SUM(BI125:BT125)</f>
        <v>1</v>
      </c>
      <c r="BI125" s="110">
        <f>IF(ISNA(MATCH($BG125,'Overlap Study'!$FH$323:$FH$400,0)),0,1)</f>
        <v>0</v>
      </c>
      <c r="BJ125" s="97">
        <f>IF(ISNA(MATCH($BG125,'Overlap Study'!$EQ$323:$EQ$400,0)),0,1)</f>
        <v>0</v>
      </c>
      <c r="BK125" s="97">
        <f>IF(ISNA(MATCH($BG125,'Overlap Study'!$DZ$186:$DZ$240,0)),0,1)</f>
        <v>0</v>
      </c>
      <c r="BL125" s="97">
        <f>IF(ISNA(MATCH(BG125,'Overlap Study'!$DJ$240:$DJ$263,0)),0,1)</f>
        <v>0</v>
      </c>
      <c r="BM125" s="99">
        <f>IF(ISNA(MATCH(BG125,'Overlap Study'!$CU$240:$CU$263,0)),0,1)</f>
        <v>0</v>
      </c>
      <c r="BN125" s="99">
        <f>IF(ISNA(MATCH(BG125,'Overlap Study'!$CG$240:$CG$263,0)),0,1)</f>
        <v>0</v>
      </c>
      <c r="BO125" s="97">
        <f>IF(ISNA(MATCH(BG125,'Overlap Study'!$BU$240:$BU$263,0)),0,1)</f>
        <v>0</v>
      </c>
      <c r="BP125" s="97">
        <f>IF(ISNA(MATCH(BG125,'Overlap Study'!$BJ$240:$BJ$263,0)),0,1)</f>
        <v>0</v>
      </c>
      <c r="BQ125" s="97">
        <f>IF(ISNA(MATCH(BG125,'Overlap Study'!$AZ$240:$AZ$263,0)),0,1)</f>
        <v>0</v>
      </c>
      <c r="BR125" s="97">
        <f>IF(ISNA(MATCH(BG125,'Overlap Study'!$AT$240:$AT$263,0)),0,1)</f>
        <v>0</v>
      </c>
      <c r="BS125" s="97">
        <f>IF(ISNA(MATCH(BG125,'Overlap Study'!$AN$240:$AN$263,0)),0,1)</f>
        <v>0</v>
      </c>
      <c r="BT125" s="106">
        <f>IF(ISNA(MATCH(BG125,'Overlap Study'!$AH$240:$AH$263,0)),0,1)</f>
        <v>1</v>
      </c>
      <c r="BU125" s="110">
        <f>IF(ISNA(MATCH(BG125,'Overlap Study'!$AB$240:$AB$263,0)),0,1)</f>
        <v>0</v>
      </c>
      <c r="BV125" s="97">
        <f>IF(ISNA(MATCH(BG125,'Overlap Study'!$V$240:$V$263,0)),0,1)</f>
        <v>0</v>
      </c>
      <c r="BW125" s="97">
        <f>IF(ISNA(MATCH(BG125,'Overlap Study'!$P$240:$P$263,0)),0,1)</f>
        <v>0</v>
      </c>
      <c r="BX125" s="97"/>
      <c r="BY125" s="106"/>
      <c r="BZ125" s="97"/>
    </row>
    <row r="126" spans="12:78" ht="13" x14ac:dyDescent="0.3">
      <c r="L126" s="116">
        <f t="shared" si="8"/>
        <v>125</v>
      </c>
      <c r="M126">
        <f t="shared" si="7"/>
        <v>4</v>
      </c>
      <c r="N126" s="487">
        <v>2481</v>
      </c>
      <c r="O126" s="99">
        <f>SUM(P126:AA126)</f>
        <v>4</v>
      </c>
      <c r="P126" s="110">
        <f>IF(ISNA(MATCH(N126,'Overlap Study'!FF$62:FF$317,0)),0,1)</f>
        <v>1</v>
      </c>
      <c r="Q126" s="97">
        <f>IF(ISNA(MATCH(N126,'Overlap Study'!EO$62:EO$317,0)),0,1)</f>
        <v>1</v>
      </c>
      <c r="R126" s="97">
        <f>IF(ISNA(MATCH(N126,'Overlap Study'!DY$62:DY$174,0)),0,1)</f>
        <v>1</v>
      </c>
      <c r="S126" s="97">
        <f>IF(ISNA(MATCH(N126,'Overlap Study'!DJ$62:DJ$157,0)),0,1)</f>
        <v>0</v>
      </c>
      <c r="T126" s="99">
        <f>IF(ISNA(MATCH(N126,'Overlap Study'!CU$62:CU$157,0)),0,1)</f>
        <v>0</v>
      </c>
      <c r="U126" s="99">
        <f>IF(ISNA(MATCH(N126,'Overlap Study'!CG$62:CG$157,0)),0,1)</f>
        <v>1</v>
      </c>
      <c r="V126" s="97">
        <f>IF(ISNA(MATCH(N126,'Overlap Study'!BU$62:BU$157,0)),0,1)</f>
        <v>0</v>
      </c>
      <c r="W126" s="97">
        <f>IF(ISNA(MATCH(N126,'Overlap Study'!BJ$62:BJ$157,0)),0,1)</f>
        <v>0</v>
      </c>
      <c r="X126" s="97">
        <f>IF(ISNA(MATCH($N126,'Overlap Study'!AZ$62:AZ$157,0)),0,1)</f>
        <v>0</v>
      </c>
      <c r="Y126" s="97">
        <f>IF(ISNA(MATCH($N126,'Overlap Study'!AT$62:AT$157,0)),0,1)</f>
        <v>0</v>
      </c>
      <c r="Z126" s="97">
        <f>IF(ISNA(MATCH($N126,'Overlap Study'!AN$62:AN$157,0)),0,1)</f>
        <v>0</v>
      </c>
      <c r="AA126" s="97">
        <f>IF(ISNA(MATCH($N126,'Overlap Study'!AH$62:AH$157,0)),0,1)</f>
        <v>0</v>
      </c>
      <c r="AB126" s="110">
        <f>IF(ISNA(MATCH($N126,'Overlap Study'!AB$62:AB$157,0)),0,1)</f>
        <v>0</v>
      </c>
      <c r="AC126" s="97">
        <f>IF(ISNA(MATCH($N126,'Overlap Study'!V$62:V$157,0)),0,1)</f>
        <v>0</v>
      </c>
      <c r="AD126" s="97">
        <f>IF(ISNA(MATCH($N126,'Overlap Study'!P$62:P$157,0)),0,1)</f>
        <v>0</v>
      </c>
      <c r="AE126" s="97">
        <f>IF(ISNA(MATCH($N126,'Overlap Study'!H$53:H$132,0)),0,1)</f>
        <v>0</v>
      </c>
      <c r="AF126" s="106">
        <f>IF(ISNA(MATCH($N126,'Overlap Study'!B$53:B$100,0)),0,1)</f>
        <v>0</v>
      </c>
      <c r="AJ126" s="162">
        <v>1671</v>
      </c>
      <c r="AK126" s="105">
        <f>SUM(AL126:AW126)</f>
        <v>2</v>
      </c>
      <c r="AL126" s="110">
        <f>IF(ISNA(MATCH($AJ126,'Overlap Study'!$FG$323:$FG$454,0)),0,1)</f>
        <v>0</v>
      </c>
      <c r="AM126" s="97">
        <f>IF(ISNA(MATCH($AJ126,'Overlap Study'!$EP$323:$EP$454,0)),0,1)</f>
        <v>1</v>
      </c>
      <c r="AN126" s="97">
        <f>IF(ISNA(MATCH($AJ126,'Overlap Study'!$DY$186:$DY$245,0)),0,1)</f>
        <v>0</v>
      </c>
      <c r="AO126" s="97">
        <f>IF(ISNA(MATCH($AJ126,'Overlap Study'!$DJ$186:$DJ$233,0)),0,1)</f>
        <v>0</v>
      </c>
      <c r="AP126" s="99">
        <f>IF(ISNA(MATCH($AJ126,'Overlap Study'!$CU$186:$CU$233,0)),0,1)</f>
        <v>1</v>
      </c>
      <c r="AQ126" s="99">
        <f>IF(ISNA(MATCH($AJ126,'Overlap Study'!$CG$186:$CG$233,0)),0,1)</f>
        <v>0</v>
      </c>
      <c r="AR126" s="97">
        <f>IF(ISNA(MATCH($AJ126,'Overlap Study'!$BU$186:$BU$233,0)),0,1)</f>
        <v>0</v>
      </c>
      <c r="AS126" s="97">
        <f>IF(ISNA(MATCH(AJ126,'Overlap Study'!BJ$186:BJ$233,0)),0,1)</f>
        <v>0</v>
      </c>
      <c r="AT126" s="97">
        <f>IF(ISNA(MATCH($AJ126,'Overlap Study'!AZ$186:AZ$233,0)),0,1)</f>
        <v>0</v>
      </c>
      <c r="AU126" s="97">
        <f>IF(ISNA(MATCH($AJ126,'Overlap Study'!AT$186:AT$233,0)),0,1)</f>
        <v>0</v>
      </c>
      <c r="AV126" s="97">
        <f>IF(ISNA(MATCH($AJ126,'Overlap Study'!AN$186:AN$233,0)),0,1)</f>
        <v>0</v>
      </c>
      <c r="AW126" s="106">
        <f>IF(ISNA(MATCH($AJ126,'Overlap Study'!AH$186:AH$233,0)),0,1)</f>
        <v>0</v>
      </c>
      <c r="AX126" s="97">
        <f>IF(ISNA(MATCH(AJ126,'Overlap Study'!$AB$186:$AB$233,0)),0,1)</f>
        <v>0</v>
      </c>
      <c r="AY126" s="97">
        <f>IF(ISNA(MATCH($AJ126,'Overlap Study'!$V$186:$V$233,0)),0,1)</f>
        <v>0</v>
      </c>
      <c r="AZ126" s="97">
        <f>IF(ISNA(MATCH($AJ126,'Overlap Study'!$P$186:$P$233,0)),0,1)</f>
        <v>0</v>
      </c>
      <c r="BA126" s="97"/>
      <c r="BB126" s="106"/>
      <c r="BG126" s="131">
        <v>781</v>
      </c>
      <c r="BH126" s="459">
        <f>SUM(BI126:BT126)</f>
        <v>1</v>
      </c>
      <c r="BI126" s="110">
        <f>IF(ISNA(MATCH($BG126,'Overlap Study'!$FH$323:$FH$400,0)),0,1)</f>
        <v>0</v>
      </c>
      <c r="BJ126" s="97">
        <f>IF(ISNA(MATCH($BG126,'Overlap Study'!$EQ$323:$EQ$400,0)),0,1)</f>
        <v>0</v>
      </c>
      <c r="BK126" s="97">
        <f>IF(ISNA(MATCH($BG126,'Overlap Study'!$DZ$186:$DZ$240,0)),0,1)</f>
        <v>0</v>
      </c>
      <c r="BL126" s="97">
        <f>IF(ISNA(MATCH(BG126,'Overlap Study'!$DJ$240:$DJ$263,0)),0,1)</f>
        <v>0</v>
      </c>
      <c r="BM126" s="99">
        <f>IF(ISNA(MATCH(BG126,'Overlap Study'!$CU$240:$CU$263,0)),0,1)</f>
        <v>0</v>
      </c>
      <c r="BN126" s="99">
        <f>IF(ISNA(MATCH(BG126,'Overlap Study'!$CG$240:$CG$263,0)),0,1)</f>
        <v>1</v>
      </c>
      <c r="BO126" s="97">
        <f>IF(ISNA(MATCH(BG126,'Overlap Study'!$BU$240:$BU$263,0)),0,1)</f>
        <v>0</v>
      </c>
      <c r="BP126" s="97">
        <f>IF(ISNA(MATCH(BG126,'Overlap Study'!$BJ$240:$BJ$263,0)),0,1)</f>
        <v>0</v>
      </c>
      <c r="BQ126" s="97">
        <f>IF(ISNA(MATCH(BG126,'Overlap Study'!$AZ$240:$AZ$263,0)),0,1)</f>
        <v>0</v>
      </c>
      <c r="BR126" s="97">
        <f>IF(ISNA(MATCH(BG126,'Overlap Study'!$AT$240:$AT$263,0)),0,1)</f>
        <v>0</v>
      </c>
      <c r="BS126" s="97">
        <f>IF(ISNA(MATCH(BG126,'Overlap Study'!$AN$240:$AN$263,0)),0,1)</f>
        <v>0</v>
      </c>
      <c r="BT126" s="106">
        <f>IF(ISNA(MATCH(BG126,'Overlap Study'!$AH$240:$AH$263,0)),0,1)</f>
        <v>0</v>
      </c>
      <c r="BU126" s="110">
        <f>IF(ISNA(MATCH(BG126,'Overlap Study'!$AB$240:$AB$263,0)),0,1)</f>
        <v>0</v>
      </c>
      <c r="BV126" s="97">
        <f>IF(ISNA(MATCH(BG126,'Overlap Study'!$V$240:$V$263,0)),0,1)</f>
        <v>0</v>
      </c>
      <c r="BW126" s="97">
        <f>IF(ISNA(MATCH(BG126,'Overlap Study'!$P$240:$P$263,0)),0,1)</f>
        <v>0</v>
      </c>
      <c r="BX126" s="97"/>
      <c r="BY126" s="106"/>
    </row>
    <row r="127" spans="12:78" ht="13" x14ac:dyDescent="0.3">
      <c r="L127" s="116">
        <f t="shared" si="8"/>
        <v>126</v>
      </c>
      <c r="M127">
        <f t="shared" si="7"/>
        <v>4</v>
      </c>
      <c r="N127" s="487">
        <v>2557</v>
      </c>
      <c r="O127" s="99">
        <f>SUM(P127:AA127)</f>
        <v>4</v>
      </c>
      <c r="P127" s="110">
        <f>IF(ISNA(MATCH(N127,'Overlap Study'!FF$62:FF$317,0)),0,1)</f>
        <v>1</v>
      </c>
      <c r="Q127" s="97">
        <f>IF(ISNA(MATCH(N127,'Overlap Study'!EO$62:EO$317,0)),0,1)</f>
        <v>1</v>
      </c>
      <c r="R127" s="97">
        <f>IF(ISNA(MATCH(N127,'Overlap Study'!DY$62:DY$174,0)),0,1)</f>
        <v>1</v>
      </c>
      <c r="S127" s="97">
        <f>IF(ISNA(MATCH(N127,'Overlap Study'!DJ$62:DJ$157,0)),0,1)</f>
        <v>0</v>
      </c>
      <c r="T127" s="99">
        <f>IF(ISNA(MATCH(N127,'Overlap Study'!CU$62:CU$157,0)),0,1)</f>
        <v>1</v>
      </c>
      <c r="U127" s="99">
        <f>IF(ISNA(MATCH(N127,'Overlap Study'!CG$62:CG$157,0)),0,1)</f>
        <v>0</v>
      </c>
      <c r="V127" s="97">
        <f>IF(ISNA(MATCH(N127,'Overlap Study'!BU$62:BU$157,0)),0,1)</f>
        <v>0</v>
      </c>
      <c r="W127" s="97">
        <f>IF(ISNA(MATCH(N127,'Overlap Study'!BJ$62:BJ$157,0)),0,1)</f>
        <v>0</v>
      </c>
      <c r="X127" s="97">
        <f>IF(ISNA(MATCH($N127,'Overlap Study'!AZ$62:AZ$157,0)),0,1)</f>
        <v>0</v>
      </c>
      <c r="Y127" s="97">
        <f>IF(ISNA(MATCH($N127,'Overlap Study'!AT$62:AT$157,0)),0,1)</f>
        <v>0</v>
      </c>
      <c r="Z127" s="97">
        <f>IF(ISNA(MATCH($N127,'Overlap Study'!AN$62:AN$157,0)),0,1)</f>
        <v>0</v>
      </c>
      <c r="AA127" s="97">
        <f>IF(ISNA(MATCH($N127,'Overlap Study'!AH$62:AH$157,0)),0,1)</f>
        <v>0</v>
      </c>
      <c r="AB127" s="110">
        <f>IF(ISNA(MATCH($N127,'Overlap Study'!AB$62:AB$157,0)),0,1)</f>
        <v>0</v>
      </c>
      <c r="AC127" s="97">
        <f>IF(ISNA(MATCH($N127,'Overlap Study'!V$62:V$157,0)),0,1)</f>
        <v>0</v>
      </c>
      <c r="AD127" s="97">
        <f>IF(ISNA(MATCH($N127,'Overlap Study'!P$62:P$157,0)),0,1)</f>
        <v>0</v>
      </c>
      <c r="AE127" s="97">
        <f>IF(ISNA(MATCH($N127,'Overlap Study'!H$53:H$132,0)),0,1)</f>
        <v>0</v>
      </c>
      <c r="AF127" s="106">
        <f>IF(ISNA(MATCH($N127,'Overlap Study'!B$53:B$100,0)),0,1)</f>
        <v>0</v>
      </c>
      <c r="AJ127" s="194">
        <v>1690</v>
      </c>
      <c r="AK127" s="105">
        <f>SUM(AL127:AW127)</f>
        <v>2</v>
      </c>
      <c r="AL127" s="110">
        <f>IF(ISNA(MATCH($AJ127,'Overlap Study'!$FG$323:$FG$454,0)),0,1)</f>
        <v>1</v>
      </c>
      <c r="AM127" s="97">
        <f>IF(ISNA(MATCH($AJ127,'Overlap Study'!$EP$323:$EP$454,0)),0,1)</f>
        <v>1</v>
      </c>
      <c r="AN127" s="97">
        <f>IF(ISNA(MATCH($AJ127,'Overlap Study'!$DY$186:$DY$245,0)),0,1)</f>
        <v>0</v>
      </c>
      <c r="AO127" s="97">
        <f>IF(ISNA(MATCH($AJ127,'Overlap Study'!$DJ$186:$DJ$233,0)),0,1)</f>
        <v>0</v>
      </c>
      <c r="AP127" s="99">
        <f>IF(ISNA(MATCH($AJ127,'Overlap Study'!$CU$186:$CU$233,0)),0,1)</f>
        <v>0</v>
      </c>
      <c r="AQ127" s="99">
        <f>IF(ISNA(MATCH($AJ127,'Overlap Study'!$CG$186:$CG$233,0)),0,1)</f>
        <v>0</v>
      </c>
      <c r="AR127" s="97">
        <f>IF(ISNA(MATCH($AJ127,'Overlap Study'!$BU$186:$BU$233,0)),0,1)</f>
        <v>0</v>
      </c>
      <c r="AS127" s="97">
        <f>IF(ISNA(MATCH(AJ127,'Overlap Study'!BJ$186:BJ$233,0)),0,1)</f>
        <v>0</v>
      </c>
      <c r="AT127" s="97">
        <f>IF(ISNA(MATCH($AJ127,'Overlap Study'!AZ$186:AZ$233,0)),0,1)</f>
        <v>0</v>
      </c>
      <c r="AU127" s="97">
        <f>IF(ISNA(MATCH($AJ127,'Overlap Study'!AT$186:AT$233,0)),0,1)</f>
        <v>0</v>
      </c>
      <c r="AV127" s="97">
        <f>IF(ISNA(MATCH($AJ127,'Overlap Study'!AN$186:AN$233,0)),0,1)</f>
        <v>0</v>
      </c>
      <c r="AW127" s="106">
        <f>IF(ISNA(MATCH($AJ127,'Overlap Study'!AH$186:AH$233,0)),0,1)</f>
        <v>0</v>
      </c>
      <c r="AX127" s="97">
        <f>IF(ISNA(MATCH(AJ127,'Overlap Study'!$AB$186:$AB$233,0)),0,1)</f>
        <v>0</v>
      </c>
      <c r="AY127" s="97">
        <f>IF(ISNA(MATCH($AJ127,'Overlap Study'!$V$186:$V$233,0)),0,1)</f>
        <v>0</v>
      </c>
      <c r="AZ127" s="97">
        <f>IF(ISNA(MATCH($AJ127,'Overlap Study'!$P$186:$P$233,0)),0,1)</f>
        <v>0</v>
      </c>
      <c r="BA127" s="97"/>
      <c r="BB127" s="106"/>
      <c r="BG127" s="131">
        <v>842</v>
      </c>
      <c r="BH127" s="459">
        <f>SUM(BI127:BT127)</f>
        <v>1</v>
      </c>
      <c r="BI127" s="110">
        <f>IF(ISNA(MATCH($BG127,'Overlap Study'!$FH$323:$FH$400,0)),0,1)</f>
        <v>0</v>
      </c>
      <c r="BJ127" s="97">
        <f>IF(ISNA(MATCH($BG127,'Overlap Study'!$EQ$323:$EQ$400,0)),0,1)</f>
        <v>0</v>
      </c>
      <c r="BK127" s="97">
        <f>IF(ISNA(MATCH($BG127,'Overlap Study'!$DZ$186:$DZ$240,0)),0,1)</f>
        <v>0</v>
      </c>
      <c r="BL127" s="97">
        <f>IF(ISNA(MATCH(BG127,'Overlap Study'!$DJ$240:$DJ$263,0)),0,1)</f>
        <v>0</v>
      </c>
      <c r="BM127" s="99">
        <f>IF(ISNA(MATCH(BG127,'Overlap Study'!$CU$240:$CU$263,0)),0,1)</f>
        <v>0</v>
      </c>
      <c r="BN127" s="99">
        <f>IF(ISNA(MATCH(BG127,'Overlap Study'!$CG$240:$CG$263,0)),0,1)</f>
        <v>0</v>
      </c>
      <c r="BO127" s="97">
        <f>IF(ISNA(MATCH(BG127,'Overlap Study'!$BU$240:$BU$263,0)),0,1)</f>
        <v>0</v>
      </c>
      <c r="BP127" s="97">
        <f>IF(ISNA(MATCH(BG127,'Overlap Study'!$BJ$240:$BJ$263,0)),0,1)</f>
        <v>0</v>
      </c>
      <c r="BQ127" s="97">
        <f>IF(ISNA(MATCH(BG127,'Overlap Study'!$AZ$240:$AZ$263,0)),0,1)</f>
        <v>1</v>
      </c>
      <c r="BR127" s="97">
        <f>IF(ISNA(MATCH(BG127,'Overlap Study'!$AT$240:$AT$263,0)),0,1)</f>
        <v>0</v>
      </c>
      <c r="BS127" s="97">
        <f>IF(ISNA(MATCH(BG127,'Overlap Study'!$AN$240:$AN$263,0)),0,1)</f>
        <v>0</v>
      </c>
      <c r="BT127" s="106">
        <f>IF(ISNA(MATCH(BG127,'Overlap Study'!$AH$240:$AH$263,0)),0,1)</f>
        <v>0</v>
      </c>
      <c r="BU127" s="110">
        <f>IF(ISNA(MATCH(BG127,'Overlap Study'!$AB$240:$AB$263,0)),0,1)</f>
        <v>0</v>
      </c>
      <c r="BV127" s="97">
        <f>IF(ISNA(MATCH(BG127,'Overlap Study'!$V$240:$V$263,0)),0,1)</f>
        <v>0</v>
      </c>
      <c r="BW127" s="97">
        <f>IF(ISNA(MATCH(BG127,'Overlap Study'!$P$240:$P$263,0)),0,1)</f>
        <v>0</v>
      </c>
      <c r="BX127" s="97"/>
      <c r="BY127" s="106"/>
    </row>
    <row r="128" spans="12:78" ht="13" x14ac:dyDescent="0.3">
      <c r="L128" s="116">
        <f t="shared" si="8"/>
        <v>127</v>
      </c>
      <c r="M128">
        <f t="shared" si="7"/>
        <v>4</v>
      </c>
      <c r="N128" s="207">
        <v>2826</v>
      </c>
      <c r="O128" s="99">
        <f>SUM(P128:AA128)</f>
        <v>4</v>
      </c>
      <c r="P128" s="110">
        <f>IF(ISNA(MATCH(N128,'Overlap Study'!FF$62:FF$317,0)),0,1)</f>
        <v>0</v>
      </c>
      <c r="Q128" s="97">
        <f>IF(ISNA(MATCH(N128,'Overlap Study'!EO$62:EO$317,0)),0,1)</f>
        <v>1</v>
      </c>
      <c r="R128" s="97">
        <f>IF(ISNA(MATCH(N128,'Overlap Study'!DY$62:DY$174,0)),0,1)</f>
        <v>0</v>
      </c>
      <c r="S128" s="97">
        <f>IF(ISNA(MATCH(N128,'Overlap Study'!DJ$62:DJ$157,0)),0,1)</f>
        <v>1</v>
      </c>
      <c r="T128" s="99">
        <f>IF(ISNA(MATCH(N128,'Overlap Study'!CU$62:CU$157,0)),0,1)</f>
        <v>1</v>
      </c>
      <c r="U128" s="99">
        <f>IF(ISNA(MATCH(N128,'Overlap Study'!CG$62:CG$157,0)),0,1)</f>
        <v>1</v>
      </c>
      <c r="V128" s="97">
        <f>IF(ISNA(MATCH(N128,'Overlap Study'!BU$62:BU$157,0)),0,1)</f>
        <v>0</v>
      </c>
      <c r="W128" s="97">
        <f>IF(ISNA(MATCH(N128,'Overlap Study'!BJ$62:BJ$157,0)),0,1)</f>
        <v>0</v>
      </c>
      <c r="X128" s="97">
        <f>IF(ISNA(MATCH($N128,'Overlap Study'!AZ$62:AZ$157,0)),0,1)</f>
        <v>0</v>
      </c>
      <c r="Y128" s="97">
        <f>IF(ISNA(MATCH($N128,'Overlap Study'!AT$62:AT$157,0)),0,1)</f>
        <v>0</v>
      </c>
      <c r="Z128" s="97">
        <f>IF(ISNA(MATCH($N128,'Overlap Study'!AN$62:AN$157,0)),0,1)</f>
        <v>0</v>
      </c>
      <c r="AA128" s="97">
        <f>IF(ISNA(MATCH($N128,'Overlap Study'!AH$62:AH$157,0)),0,1)</f>
        <v>0</v>
      </c>
      <c r="AB128" s="110">
        <f>IF(ISNA(MATCH($N128,'Overlap Study'!AB$62:AB$157,0)),0,1)</f>
        <v>0</v>
      </c>
      <c r="AC128" s="97">
        <f>IF(ISNA(MATCH($N128,'Overlap Study'!V$62:V$157,0)),0,1)</f>
        <v>0</v>
      </c>
      <c r="AD128" s="97">
        <f>IF(ISNA(MATCH($N128,'Overlap Study'!P$62:P$157,0)),0,1)</f>
        <v>0</v>
      </c>
      <c r="AE128" s="97">
        <f>IF(ISNA(MATCH($N128,'Overlap Study'!H$53:H$132,0)),0,1)</f>
        <v>0</v>
      </c>
      <c r="AF128" s="106">
        <f>IF(ISNA(MATCH($N128,'Overlap Study'!B$53:B$100,0)),0,1)</f>
        <v>0</v>
      </c>
      <c r="AJ128" s="162">
        <v>1714</v>
      </c>
      <c r="AK128" s="105">
        <f>SUM(AL128:AW128)</f>
        <v>2</v>
      </c>
      <c r="AL128" s="110">
        <f>IF(ISNA(MATCH($AJ128,'Overlap Study'!$FG$323:$FG$454,0)),0,1)</f>
        <v>0</v>
      </c>
      <c r="AM128" s="97">
        <f>IF(ISNA(MATCH($AJ128,'Overlap Study'!$EP$323:$EP$454,0)),0,1)</f>
        <v>0</v>
      </c>
      <c r="AN128" s="97">
        <f>IF(ISNA(MATCH($AJ128,'Overlap Study'!$DY$186:$DY$245,0)),0,1)</f>
        <v>0</v>
      </c>
      <c r="AO128" s="97">
        <f>IF(ISNA(MATCH($AJ128,'Overlap Study'!$DJ$186:$DJ$233,0)),0,1)</f>
        <v>0</v>
      </c>
      <c r="AP128" s="99">
        <f>IF(ISNA(MATCH($AJ128,'Overlap Study'!$CU$186:$CU$233,0)),0,1)</f>
        <v>1</v>
      </c>
      <c r="AQ128" s="99">
        <f>IF(ISNA(MATCH($AJ128,'Overlap Study'!$CG$186:$CG$233,0)),0,1)</f>
        <v>0</v>
      </c>
      <c r="AR128" s="97">
        <f>IF(ISNA(MATCH($AJ128,'Overlap Study'!$BU$186:$BU$233,0)),0,1)</f>
        <v>1</v>
      </c>
      <c r="AS128" s="97">
        <f>IF(ISNA(MATCH(AJ128,'Overlap Study'!BJ$186:BJ$233,0)),0,1)</f>
        <v>0</v>
      </c>
      <c r="AT128" s="97">
        <f>IF(ISNA(MATCH($AJ128,'Overlap Study'!AZ$186:AZ$233,0)),0,1)</f>
        <v>0</v>
      </c>
      <c r="AU128" s="97">
        <f>IF(ISNA(MATCH($AJ128,'Overlap Study'!AT$186:AT$233,0)),0,1)</f>
        <v>0</v>
      </c>
      <c r="AV128" s="97">
        <f>IF(ISNA(MATCH($AJ128,'Overlap Study'!AN$186:AN$233,0)),0,1)</f>
        <v>0</v>
      </c>
      <c r="AW128" s="106">
        <f>IF(ISNA(MATCH($AJ128,'Overlap Study'!AH$186:AH$233,0)),0,1)</f>
        <v>0</v>
      </c>
      <c r="AX128" s="97">
        <f>IF(ISNA(MATCH(AJ128,'Overlap Study'!$AB$186:$AB$233,0)),0,1)</f>
        <v>0</v>
      </c>
      <c r="AY128" s="97">
        <f>IF(ISNA(MATCH($AJ128,'Overlap Study'!$V$186:$V$233,0)),0,1)</f>
        <v>0</v>
      </c>
      <c r="AZ128" s="97">
        <f>IF(ISNA(MATCH($AJ128,'Overlap Study'!$P$186:$P$233,0)),0,1)</f>
        <v>0</v>
      </c>
      <c r="BA128" s="97"/>
      <c r="BB128" s="106"/>
      <c r="BG128" s="142">
        <v>862</v>
      </c>
      <c r="BH128" s="459">
        <f>SUM(BI128:BT128)</f>
        <v>1</v>
      </c>
      <c r="BI128" s="110">
        <f>IF(ISNA(MATCH($BG128,'Overlap Study'!$FH$323:$FH$400,0)),0,1)</f>
        <v>0</v>
      </c>
      <c r="BJ128" s="97">
        <f>IF(ISNA(MATCH($BG128,'Overlap Study'!$EQ$323:$EQ$400,0)),0,1)</f>
        <v>0</v>
      </c>
      <c r="BK128" s="97">
        <f>IF(ISNA(MATCH($BG128,'Overlap Study'!$DZ$186:$DZ$240,0)),0,1)</f>
        <v>0</v>
      </c>
      <c r="BL128" s="97">
        <f>IF(ISNA(MATCH(BG128,'Overlap Study'!$DJ$240:$DJ$263,0)),0,1)</f>
        <v>1</v>
      </c>
      <c r="BM128" s="99">
        <f>IF(ISNA(MATCH(BG128,'Overlap Study'!$CU$240:$CU$263,0)),0,1)</f>
        <v>0</v>
      </c>
      <c r="BN128" s="99">
        <f>IF(ISNA(MATCH(BG128,'Overlap Study'!$CG$240:$CG$263,0)),0,1)</f>
        <v>0</v>
      </c>
      <c r="BO128" s="97">
        <f>IF(ISNA(MATCH(BG128,'Overlap Study'!$BU$240:$BU$263,0)),0,1)</f>
        <v>0</v>
      </c>
      <c r="BP128" s="97">
        <f>IF(ISNA(MATCH(BG128,'Overlap Study'!$BJ$240:$BJ$263,0)),0,1)</f>
        <v>0</v>
      </c>
      <c r="BQ128" s="97">
        <f>IF(ISNA(MATCH(BG128,'Overlap Study'!$AZ$240:$AZ$263,0)),0,1)</f>
        <v>0</v>
      </c>
      <c r="BR128" s="97">
        <f>IF(ISNA(MATCH(BG128,'Overlap Study'!$AT$240:$AT$263,0)),0,1)</f>
        <v>0</v>
      </c>
      <c r="BS128" s="97">
        <f>IF(ISNA(MATCH(BG128,'Overlap Study'!$AN$240:$AN$263,0)),0,1)</f>
        <v>0</v>
      </c>
      <c r="BT128" s="106">
        <f>IF(ISNA(MATCH(BG128,'Overlap Study'!$AH$240:$AH$263,0)),0,1)</f>
        <v>0</v>
      </c>
      <c r="BU128" s="110">
        <f>IF(ISNA(MATCH(BG128,'Overlap Study'!$AB$240:$AB$263,0)),0,1)</f>
        <v>0</v>
      </c>
      <c r="BV128" s="97">
        <f>IF(ISNA(MATCH(BG128,'Overlap Study'!$V$240:$V$263,0)),0,1)</f>
        <v>0</v>
      </c>
      <c r="BW128" s="97">
        <f>IF(ISNA(MATCH(BG128,'Overlap Study'!$P$240:$P$263,0)),0,1)</f>
        <v>0</v>
      </c>
      <c r="BX128" s="97"/>
      <c r="BY128" s="106"/>
      <c r="BZ128" s="97"/>
    </row>
    <row r="129" spans="12:77" ht="13" x14ac:dyDescent="0.3">
      <c r="L129" s="116">
        <f t="shared" si="8"/>
        <v>128</v>
      </c>
      <c r="M129">
        <f t="shared" si="7"/>
        <v>4</v>
      </c>
      <c r="N129" s="207">
        <v>3310</v>
      </c>
      <c r="O129" s="99">
        <f>SUM(P129:AA129)</f>
        <v>4</v>
      </c>
      <c r="P129" s="110">
        <f>IF(ISNA(MATCH(N129,'Overlap Study'!FF$62:FF$317,0)),0,1)</f>
        <v>1</v>
      </c>
      <c r="Q129" s="97">
        <f>IF(ISNA(MATCH(N129,'Overlap Study'!EO$62:EO$317,0)),0,1)</f>
        <v>1</v>
      </c>
      <c r="R129" s="97">
        <f>IF(ISNA(MATCH(N129,'Overlap Study'!DY$62:DY$174,0)),0,1)</f>
        <v>1</v>
      </c>
      <c r="S129" s="97">
        <f>IF(ISNA(MATCH(N129,'Overlap Study'!DJ$62:DJ$157,0)),0,1)</f>
        <v>1</v>
      </c>
      <c r="T129" s="99">
        <f>IF(ISNA(MATCH(N129,'Overlap Study'!CU$62:CU$157,0)),0,1)</f>
        <v>0</v>
      </c>
      <c r="U129" s="99">
        <f>IF(ISNA(MATCH(N129,'Overlap Study'!CG$62:CG$157,0)),0,1)</f>
        <v>0</v>
      </c>
      <c r="V129" s="97">
        <f>IF(ISNA(MATCH(N129,'Overlap Study'!BU$62:BU$157,0)),0,1)</f>
        <v>0</v>
      </c>
      <c r="W129" s="97">
        <f>IF(ISNA(MATCH(N129,'Overlap Study'!BJ$62:BJ$157,0)),0,1)</f>
        <v>0</v>
      </c>
      <c r="X129" s="97">
        <f>IF(ISNA(MATCH($N129,'Overlap Study'!AZ$62:AZ$157,0)),0,1)</f>
        <v>0</v>
      </c>
      <c r="Y129" s="97">
        <f>IF(ISNA(MATCH($N129,'Overlap Study'!AT$62:AT$157,0)),0,1)</f>
        <v>0</v>
      </c>
      <c r="Z129" s="97">
        <f>IF(ISNA(MATCH($N129,'Overlap Study'!AN$62:AN$157,0)),0,1)</f>
        <v>0</v>
      </c>
      <c r="AA129" s="97">
        <f>IF(ISNA(MATCH($N129,'Overlap Study'!AH$62:AH$157,0)),0,1)</f>
        <v>0</v>
      </c>
      <c r="AB129" s="110">
        <f>IF(ISNA(MATCH($N129,'Overlap Study'!AB$62:AB$157,0)),0,1)</f>
        <v>0</v>
      </c>
      <c r="AC129" s="97">
        <f>IF(ISNA(MATCH($N129,'Overlap Study'!V$62:V$157,0)),0,1)</f>
        <v>0</v>
      </c>
      <c r="AD129" s="97">
        <f>IF(ISNA(MATCH($N129,'Overlap Study'!P$62:P$157,0)),0,1)</f>
        <v>0</v>
      </c>
      <c r="AE129" s="97">
        <f>IF(ISNA(MATCH($N129,'Overlap Study'!H$53:H$132,0)),0,1)</f>
        <v>0</v>
      </c>
      <c r="AF129" s="106">
        <f>IF(ISNA(MATCH($N129,'Overlap Study'!B$53:B$100,0)),0,1)</f>
        <v>0</v>
      </c>
      <c r="AJ129" s="162">
        <v>1732</v>
      </c>
      <c r="AK129" s="105">
        <f>SUM(AL129:AW129)</f>
        <v>2</v>
      </c>
      <c r="AL129" s="110">
        <f>IF(ISNA(MATCH($AJ129,'Overlap Study'!$FG$323:$FG$454,0)),0,1)</f>
        <v>1</v>
      </c>
      <c r="AM129" s="97">
        <f>IF(ISNA(MATCH($AJ129,'Overlap Study'!$EP$323:$EP$454,0)),0,1)</f>
        <v>0</v>
      </c>
      <c r="AN129" s="97">
        <f>IF(ISNA(MATCH($AJ129,'Overlap Study'!$DY$186:$DY$245,0)),0,1)</f>
        <v>0</v>
      </c>
      <c r="AO129" s="97">
        <f>IF(ISNA(MATCH($AJ129,'Overlap Study'!$DJ$186:$DJ$233,0)),0,1)</f>
        <v>0</v>
      </c>
      <c r="AP129" s="99">
        <f>IF(ISNA(MATCH($AJ129,'Overlap Study'!$CU$186:$CU$233,0)),0,1)</f>
        <v>0</v>
      </c>
      <c r="AQ129" s="99">
        <f>IF(ISNA(MATCH($AJ129,'Overlap Study'!$CG$186:$CG$233,0)),0,1)</f>
        <v>0</v>
      </c>
      <c r="AR129" s="97">
        <f>IF(ISNA(MATCH($AJ129,'Overlap Study'!$BU$186:$BU$233,0)),0,1)</f>
        <v>0</v>
      </c>
      <c r="AS129" s="97">
        <f>IF(ISNA(MATCH(AJ129,'Overlap Study'!BJ$186:BJ$233,0)),0,1)</f>
        <v>0</v>
      </c>
      <c r="AT129" s="97">
        <f>IF(ISNA(MATCH($AJ129,'Overlap Study'!AZ$186:AZ$233,0)),0,1)</f>
        <v>0</v>
      </c>
      <c r="AU129" s="97">
        <f>IF(ISNA(MATCH($AJ129,'Overlap Study'!AT$186:AT$233,0)),0,1)</f>
        <v>1</v>
      </c>
      <c r="AV129" s="97">
        <f>IF(ISNA(MATCH($AJ129,'Overlap Study'!AN$186:AN$233,0)),0,1)</f>
        <v>0</v>
      </c>
      <c r="AW129" s="106">
        <f>IF(ISNA(MATCH($AJ129,'Overlap Study'!AH$186:AH$233,0)),0,1)</f>
        <v>0</v>
      </c>
      <c r="AX129" s="97">
        <f>IF(ISNA(MATCH(AJ129,'Overlap Study'!$AB$186:$AB$233,0)),0,1)</f>
        <v>0</v>
      </c>
      <c r="AY129" s="97">
        <f>IF(ISNA(MATCH($AJ129,'Overlap Study'!$V$186:$V$233,0)),0,1)</f>
        <v>0</v>
      </c>
      <c r="AZ129" s="97">
        <f>IF(ISNA(MATCH($AJ129,'Overlap Study'!$P$186:$P$233,0)),0,1)</f>
        <v>0</v>
      </c>
      <c r="BA129" s="97"/>
      <c r="BB129" s="106"/>
      <c r="BG129" s="131">
        <v>870</v>
      </c>
      <c r="BH129" s="459">
        <f>SUM(BI129:BT129)</f>
        <v>1</v>
      </c>
      <c r="BI129" s="110">
        <f>IF(ISNA(MATCH($BG129,'Overlap Study'!$FH$323:$FH$400,0)),0,1)</f>
        <v>0</v>
      </c>
      <c r="BJ129" s="97">
        <f>IF(ISNA(MATCH($BG129,'Overlap Study'!$EQ$323:$EQ$400,0)),0,1)</f>
        <v>0</v>
      </c>
      <c r="BK129" s="97">
        <f>IF(ISNA(MATCH($BG129,'Overlap Study'!$DZ$186:$DZ$240,0)),0,1)</f>
        <v>0</v>
      </c>
      <c r="BL129" s="97">
        <f>IF(ISNA(MATCH(BG129,'Overlap Study'!$DJ$240:$DJ$263,0)),0,1)</f>
        <v>0</v>
      </c>
      <c r="BM129" s="99">
        <f>IF(ISNA(MATCH(BG129,'Overlap Study'!$CU$240:$CU$263,0)),0,1)</f>
        <v>0</v>
      </c>
      <c r="BN129" s="99">
        <f>IF(ISNA(MATCH(BG129,'Overlap Study'!$CG$240:$CG$263,0)),0,1)</f>
        <v>0</v>
      </c>
      <c r="BO129" s="97">
        <f>IF(ISNA(MATCH(BG129,'Overlap Study'!$BU$240:$BU$263,0)),0,1)</f>
        <v>0</v>
      </c>
      <c r="BP129" s="97">
        <f>IF(ISNA(MATCH(BG129,'Overlap Study'!$BJ$240:$BJ$263,0)),0,1)</f>
        <v>1</v>
      </c>
      <c r="BQ129" s="97">
        <f>IF(ISNA(MATCH(BG129,'Overlap Study'!$AZ$240:$AZ$263,0)),0,1)</f>
        <v>0</v>
      </c>
      <c r="BR129" s="97">
        <f>IF(ISNA(MATCH(BG129,'Overlap Study'!$AT$240:$AT$263,0)),0,1)</f>
        <v>0</v>
      </c>
      <c r="BS129" s="97">
        <f>IF(ISNA(MATCH(BG129,'Overlap Study'!$AN$240:$AN$263,0)),0,1)</f>
        <v>0</v>
      </c>
      <c r="BT129" s="106">
        <f>IF(ISNA(MATCH(BG129,'Overlap Study'!$AH$240:$AH$263,0)),0,1)</f>
        <v>0</v>
      </c>
      <c r="BU129" s="110">
        <f>IF(ISNA(MATCH(BG129,'Overlap Study'!$AB$240:$AB$263,0)),0,1)</f>
        <v>0</v>
      </c>
      <c r="BV129" s="97">
        <f>IF(ISNA(MATCH(BG129,'Overlap Study'!$V$240:$V$263,0)),0,1)</f>
        <v>0</v>
      </c>
      <c r="BW129" s="97">
        <f>IF(ISNA(MATCH(BG129,'Overlap Study'!$P$240:$P$263,0)),0,1)</f>
        <v>0</v>
      </c>
      <c r="BX129" s="97"/>
      <c r="BY129" s="106"/>
    </row>
    <row r="130" spans="12:77" ht="13" x14ac:dyDescent="0.3">
      <c r="L130" s="116">
        <f t="shared" si="8"/>
        <v>129</v>
      </c>
      <c r="M130">
        <f t="shared" si="7"/>
        <v>4</v>
      </c>
      <c r="N130" s="207">
        <v>3476</v>
      </c>
      <c r="O130" s="99">
        <f>SUM(P130:AA130)</f>
        <v>4</v>
      </c>
      <c r="P130" s="110">
        <f>IF(ISNA(MATCH(N130,'Overlap Study'!FF$62:FF$317,0)),0,1)</f>
        <v>1</v>
      </c>
      <c r="Q130" s="97">
        <f>IF(ISNA(MATCH(N130,'Overlap Study'!EO$62:EO$317,0)),0,1)</f>
        <v>1</v>
      </c>
      <c r="R130" s="97">
        <f>IF(ISNA(MATCH(N130,'Overlap Study'!DY$62:DY$174,0)),0,1)</f>
        <v>1</v>
      </c>
      <c r="S130" s="97">
        <f>IF(ISNA(MATCH(N130,'Overlap Study'!DJ$62:DJ$157,0)),0,1)</f>
        <v>1</v>
      </c>
      <c r="T130" s="99">
        <f>IF(ISNA(MATCH(N130,'Overlap Study'!CU$62:CU$157,0)),0,1)</f>
        <v>0</v>
      </c>
      <c r="U130" s="99">
        <f>IF(ISNA(MATCH(N130,'Overlap Study'!CG$62:CG$157,0)),0,1)</f>
        <v>0</v>
      </c>
      <c r="V130" s="97">
        <f>IF(ISNA(MATCH(N130,'Overlap Study'!BU$62:BU$157,0)),0,1)</f>
        <v>0</v>
      </c>
      <c r="W130" s="97">
        <f>IF(ISNA(MATCH(N130,'Overlap Study'!BJ$62:BJ$157,0)),0,1)</f>
        <v>0</v>
      </c>
      <c r="X130" s="97">
        <f>IF(ISNA(MATCH($N130,'Overlap Study'!AZ$62:AZ$157,0)),0,1)</f>
        <v>0</v>
      </c>
      <c r="Y130" s="97">
        <f>IF(ISNA(MATCH($N130,'Overlap Study'!AT$62:AT$157,0)),0,1)</f>
        <v>0</v>
      </c>
      <c r="Z130" s="97">
        <f>IF(ISNA(MATCH($N130,'Overlap Study'!AN$62:AN$157,0)),0,1)</f>
        <v>0</v>
      </c>
      <c r="AA130" s="97">
        <f>IF(ISNA(MATCH($N130,'Overlap Study'!AH$62:AH$157,0)),0,1)</f>
        <v>0</v>
      </c>
      <c r="AB130" s="110">
        <f>IF(ISNA(MATCH($N130,'Overlap Study'!AB$62:AB$157,0)),0,1)</f>
        <v>0</v>
      </c>
      <c r="AC130" s="97">
        <f>IF(ISNA(MATCH($N130,'Overlap Study'!V$62:V$157,0)),0,1)</f>
        <v>0</v>
      </c>
      <c r="AD130" s="97">
        <f>IF(ISNA(MATCH($N130,'Overlap Study'!P$62:P$157,0)),0,1)</f>
        <v>0</v>
      </c>
      <c r="AE130" s="97">
        <f>IF(ISNA(MATCH($N130,'Overlap Study'!H$53:H$132,0)),0,1)</f>
        <v>0</v>
      </c>
      <c r="AF130" s="106">
        <f>IF(ISNA(MATCH($N130,'Overlap Study'!B$53:B$100,0)),0,1)</f>
        <v>0</v>
      </c>
      <c r="AJ130" s="162">
        <v>1741</v>
      </c>
      <c r="AK130" s="105">
        <f>SUM(AL130:AW130)</f>
        <v>2</v>
      </c>
      <c r="AL130" s="110">
        <f>IF(ISNA(MATCH($AJ130,'Overlap Study'!$FG$323:$FG$454,0)),0,1)</f>
        <v>0</v>
      </c>
      <c r="AM130" s="97">
        <f>IF(ISNA(MATCH($AJ130,'Overlap Study'!$EP$323:$EP$454,0)),0,1)</f>
        <v>0</v>
      </c>
      <c r="AN130" s="97">
        <f>IF(ISNA(MATCH($AJ130,'Overlap Study'!$DY$186:$DY$245,0)),0,1)</f>
        <v>0</v>
      </c>
      <c r="AO130" s="97">
        <f>IF(ISNA(MATCH($AJ130,'Overlap Study'!$DJ$186:$DJ$233,0)),0,1)</f>
        <v>1</v>
      </c>
      <c r="AP130" s="99">
        <f>IF(ISNA(MATCH($AJ130,'Overlap Study'!$CU$186:$CU$233,0)),0,1)</f>
        <v>1</v>
      </c>
      <c r="AQ130" s="99">
        <f>IF(ISNA(MATCH($AJ130,'Overlap Study'!$CG$186:$CG$233,0)),0,1)</f>
        <v>0</v>
      </c>
      <c r="AR130" s="97">
        <f>IF(ISNA(MATCH($AJ130,'Overlap Study'!$BU$186:$BU$233,0)),0,1)</f>
        <v>0</v>
      </c>
      <c r="AS130" s="97">
        <f>IF(ISNA(MATCH(AJ130,'Overlap Study'!BJ$186:BJ$233,0)),0,1)</f>
        <v>0</v>
      </c>
      <c r="AT130" s="97">
        <f>IF(ISNA(MATCH($AJ130,'Overlap Study'!AZ$186:AZ$233,0)),0,1)</f>
        <v>0</v>
      </c>
      <c r="AU130" s="97">
        <f>IF(ISNA(MATCH($AJ130,'Overlap Study'!AT$186:AT$233,0)),0,1)</f>
        <v>0</v>
      </c>
      <c r="AV130" s="97">
        <f>IF(ISNA(MATCH($AJ130,'Overlap Study'!AN$186:AN$233,0)),0,1)</f>
        <v>0</v>
      </c>
      <c r="AW130" s="106">
        <f>IF(ISNA(MATCH($AJ130,'Overlap Study'!AH$186:AH$233,0)),0,1)</f>
        <v>0</v>
      </c>
      <c r="AX130" s="97">
        <f>IF(ISNA(MATCH(AJ130,'Overlap Study'!$AB$186:$AB$233,0)),0,1)</f>
        <v>0</v>
      </c>
      <c r="AY130" s="97">
        <f>IF(ISNA(MATCH($AJ130,'Overlap Study'!$V$186:$V$233,0)),0,1)</f>
        <v>0</v>
      </c>
      <c r="AZ130" s="97">
        <f>IF(ISNA(MATCH($AJ130,'Overlap Study'!$P$186:$P$233,0)),0,1)</f>
        <v>0</v>
      </c>
      <c r="BA130" s="97"/>
      <c r="BB130" s="106"/>
      <c r="BG130" s="212">
        <v>876</v>
      </c>
      <c r="BH130" s="459">
        <f>SUM(BI130:BT130)</f>
        <v>1</v>
      </c>
      <c r="BI130" s="110">
        <f>IF(ISNA(MATCH($BG130,'Overlap Study'!$FH$323:$FH$400,0)),0,1)</f>
        <v>1</v>
      </c>
      <c r="BJ130" s="97">
        <f>IF(ISNA(MATCH($BG130,'Overlap Study'!$EQ$323:$EQ$400,0)),0,1)</f>
        <v>0</v>
      </c>
      <c r="BK130" s="97">
        <f>IF(ISNA(MATCH($BG130,'Overlap Study'!$DZ$186:$DZ$240,0)),0,1)</f>
        <v>0</v>
      </c>
      <c r="BL130" s="97">
        <f>IF(ISNA(MATCH(BG130,'Overlap Study'!$DJ$240:$DJ$263,0)),0,1)</f>
        <v>0</v>
      </c>
      <c r="BM130" s="99">
        <f>IF(ISNA(MATCH(BG130,'Overlap Study'!$CU$240:$CU$263,0)),0,1)</f>
        <v>0</v>
      </c>
      <c r="BN130" s="99">
        <f>IF(ISNA(MATCH(BG130,'Overlap Study'!$CG$240:$CG$263,0)),0,1)</f>
        <v>0</v>
      </c>
      <c r="BO130" s="97">
        <f>IF(ISNA(MATCH(BG130,'Overlap Study'!$BU$240:$BU$263,0)),0,1)</f>
        <v>0</v>
      </c>
      <c r="BP130" s="97">
        <f>IF(ISNA(MATCH(BG130,'Overlap Study'!$BJ$240:$BJ$263,0)),0,1)</f>
        <v>0</v>
      </c>
      <c r="BQ130" s="97">
        <f>IF(ISNA(MATCH(BG130,'Overlap Study'!$AZ$240:$AZ$263,0)),0,1)</f>
        <v>0</v>
      </c>
      <c r="BR130" s="97">
        <f>IF(ISNA(MATCH(BG130,'Overlap Study'!$AT$240:$AT$263,0)),0,1)</f>
        <v>0</v>
      </c>
      <c r="BS130" s="97">
        <f>IF(ISNA(MATCH(BG130,'Overlap Study'!$AN$240:$AN$263,0)),0,1)</f>
        <v>0</v>
      </c>
      <c r="BT130" s="106">
        <f>IF(ISNA(MATCH(BG130,'Overlap Study'!$AH$240:$AH$263,0)),0,1)</f>
        <v>0</v>
      </c>
      <c r="BU130" s="110">
        <f>IF(ISNA(MATCH(BG130,'Overlap Study'!$AB$240:$AB$263,0)),0,1)</f>
        <v>0</v>
      </c>
      <c r="BV130" s="97">
        <f>IF(ISNA(MATCH(BG130,'Overlap Study'!$V$240:$V$263,0)),0,1)</f>
        <v>0</v>
      </c>
      <c r="BW130" s="97">
        <f>IF(ISNA(MATCH(BG130,'Overlap Study'!$P$240:$P$263,0)),0,1)</f>
        <v>0</v>
      </c>
      <c r="BX130" s="97"/>
      <c r="BY130" s="106"/>
    </row>
    <row r="131" spans="12:77" ht="13" x14ac:dyDescent="0.3">
      <c r="L131" s="116">
        <f t="shared" si="8"/>
        <v>130</v>
      </c>
      <c r="M131">
        <f t="shared" ref="M131:M194" si="9">SUM(P131:AF131)</f>
        <v>4</v>
      </c>
      <c r="N131" s="487">
        <v>4039</v>
      </c>
      <c r="O131" s="99">
        <f>SUM(P131:AA131)</f>
        <v>4</v>
      </c>
      <c r="P131" s="110">
        <f>IF(ISNA(MATCH(N131,'Overlap Study'!FF$62:FF$317,0)),0,1)</f>
        <v>1</v>
      </c>
      <c r="Q131" s="97">
        <f>IF(ISNA(MATCH(N131,'Overlap Study'!EO$62:EO$317,0)),0,1)</f>
        <v>1</v>
      </c>
      <c r="R131" s="97">
        <f>IF(ISNA(MATCH(N131,'Overlap Study'!DY$62:DY$174,0)),0,1)</f>
        <v>1</v>
      </c>
      <c r="S131" s="97">
        <f>IF(ISNA(MATCH(N131,'Overlap Study'!DJ$62:DJ$157,0)),0,1)</f>
        <v>1</v>
      </c>
      <c r="T131" s="99">
        <f>IF(ISNA(MATCH(N131,'Overlap Study'!CU$62:CU$157,0)),0,1)</f>
        <v>0</v>
      </c>
      <c r="U131" s="99">
        <f>IF(ISNA(MATCH(N131,'Overlap Study'!CG$62:CG$157,0)),0,1)</f>
        <v>0</v>
      </c>
      <c r="V131" s="97">
        <f>IF(ISNA(MATCH(N131,'Overlap Study'!BU$62:BU$157,0)),0,1)</f>
        <v>0</v>
      </c>
      <c r="W131" s="97">
        <f>IF(ISNA(MATCH(N131,'Overlap Study'!BJ$62:BJ$157,0)),0,1)</f>
        <v>0</v>
      </c>
      <c r="X131" s="97">
        <f>IF(ISNA(MATCH($N131,'Overlap Study'!AZ$62:AZ$157,0)),0,1)</f>
        <v>0</v>
      </c>
      <c r="Y131" s="97">
        <f>IF(ISNA(MATCH($N131,'Overlap Study'!AT$62:AT$157,0)),0,1)</f>
        <v>0</v>
      </c>
      <c r="Z131" s="97">
        <f>IF(ISNA(MATCH($N131,'Overlap Study'!AN$62:AN$157,0)),0,1)</f>
        <v>0</v>
      </c>
      <c r="AA131" s="97">
        <f>IF(ISNA(MATCH($N131,'Overlap Study'!AH$62:AH$157,0)),0,1)</f>
        <v>0</v>
      </c>
      <c r="AB131" s="110">
        <f>IF(ISNA(MATCH($N131,'Overlap Study'!AB$62:AB$157,0)),0,1)</f>
        <v>0</v>
      </c>
      <c r="AC131" s="97">
        <f>IF(ISNA(MATCH($N131,'Overlap Study'!V$62:V$157,0)),0,1)</f>
        <v>0</v>
      </c>
      <c r="AD131" s="97">
        <f>IF(ISNA(MATCH($N131,'Overlap Study'!P$62:P$157,0)),0,1)</f>
        <v>0</v>
      </c>
      <c r="AE131" s="97">
        <f>IF(ISNA(MATCH($N131,'Overlap Study'!H$53:H$132,0)),0,1)</f>
        <v>0</v>
      </c>
      <c r="AF131" s="106">
        <f>IF(ISNA(MATCH($N131,'Overlap Study'!B$53:B$100,0)),0,1)</f>
        <v>0</v>
      </c>
      <c r="AJ131" s="162">
        <v>1806</v>
      </c>
      <c r="AK131" s="105">
        <f>SUM(AL131:AW131)</f>
        <v>2</v>
      </c>
      <c r="AL131" s="110">
        <f>IF(ISNA(MATCH($AJ131,'Overlap Study'!$FG$323:$FG$454,0)),0,1)</f>
        <v>1</v>
      </c>
      <c r="AM131" s="97">
        <f>IF(ISNA(MATCH($AJ131,'Overlap Study'!$EP$323:$EP$454,0)),0,1)</f>
        <v>0</v>
      </c>
      <c r="AN131" s="97">
        <f>IF(ISNA(MATCH($AJ131,'Overlap Study'!$DY$186:$DY$245,0)),0,1)</f>
        <v>1</v>
      </c>
      <c r="AO131" s="97">
        <f>IF(ISNA(MATCH($AJ131,'Overlap Study'!$DJ$186:$DJ$233,0)),0,1)</f>
        <v>0</v>
      </c>
      <c r="AP131" s="99">
        <f>IF(ISNA(MATCH($AJ131,'Overlap Study'!$CU$186:$CU$233,0)),0,1)</f>
        <v>0</v>
      </c>
      <c r="AQ131" s="99">
        <f>IF(ISNA(MATCH($AJ131,'Overlap Study'!$CG$186:$CG$233,0)),0,1)</f>
        <v>0</v>
      </c>
      <c r="AR131" s="97">
        <f>IF(ISNA(MATCH($AJ131,'Overlap Study'!$BU$186:$BU$233,0)),0,1)</f>
        <v>0</v>
      </c>
      <c r="AS131" s="97">
        <f>IF(ISNA(MATCH(AJ131,'Overlap Study'!BJ$186:BJ$233,0)),0,1)</f>
        <v>0</v>
      </c>
      <c r="AT131" s="97">
        <f>IF(ISNA(MATCH($AJ131,'Overlap Study'!AZ$186:AZ$233,0)),0,1)</f>
        <v>0</v>
      </c>
      <c r="AU131" s="97">
        <f>IF(ISNA(MATCH($AJ131,'Overlap Study'!AT$186:AT$233,0)),0,1)</f>
        <v>0</v>
      </c>
      <c r="AV131" s="97">
        <f>IF(ISNA(MATCH($AJ131,'Overlap Study'!AN$186:AN$233,0)),0,1)</f>
        <v>0</v>
      </c>
      <c r="AW131" s="106">
        <f>IF(ISNA(MATCH($AJ131,'Overlap Study'!AH$186:AH$233,0)),0,1)</f>
        <v>0</v>
      </c>
      <c r="AX131" s="97">
        <f>IF(ISNA(MATCH(AJ131,'Overlap Study'!$AB$186:$AB$233,0)),0,1)</f>
        <v>0</v>
      </c>
      <c r="AY131" s="97">
        <f>IF(ISNA(MATCH($AJ131,'Overlap Study'!$V$186:$V$233,0)),0,1)</f>
        <v>0</v>
      </c>
      <c r="AZ131" s="97">
        <f>IF(ISNA(MATCH($AJ131,'Overlap Study'!$P$186:$P$233,0)),0,1)</f>
        <v>0</v>
      </c>
      <c r="BA131" s="97"/>
      <c r="BB131" s="106"/>
      <c r="BG131" s="131">
        <v>888</v>
      </c>
      <c r="BH131" s="459">
        <f>SUM(BI131:BT131)</f>
        <v>1</v>
      </c>
      <c r="BI131" s="110">
        <f>IF(ISNA(MATCH($BG131,'Overlap Study'!$FH$323:$FH$400,0)),0,1)</f>
        <v>0</v>
      </c>
      <c r="BJ131" s="97">
        <f>IF(ISNA(MATCH($BG131,'Overlap Study'!$EQ$323:$EQ$400,0)),0,1)</f>
        <v>0</v>
      </c>
      <c r="BK131" s="97">
        <f>IF(ISNA(MATCH($BG131,'Overlap Study'!$DZ$186:$DZ$240,0)),0,1)</f>
        <v>0</v>
      </c>
      <c r="BL131" s="97">
        <f>IF(ISNA(MATCH(BG131,'Overlap Study'!$DJ$240:$DJ$263,0)),0,1)</f>
        <v>0</v>
      </c>
      <c r="BM131" s="99">
        <f>IF(ISNA(MATCH(BG131,'Overlap Study'!$CU$240:$CU$263,0)),0,1)</f>
        <v>0</v>
      </c>
      <c r="BN131" s="99">
        <f>IF(ISNA(MATCH(BG131,'Overlap Study'!$CG$240:$CG$263,0)),0,1)</f>
        <v>0</v>
      </c>
      <c r="BO131" s="97">
        <f>IF(ISNA(MATCH(BG131,'Overlap Study'!$BU$240:$BU$263,0)),0,1)</f>
        <v>1</v>
      </c>
      <c r="BP131" s="97">
        <f>IF(ISNA(MATCH(BG131,'Overlap Study'!$BJ$240:$BJ$263,0)),0,1)</f>
        <v>0</v>
      </c>
      <c r="BQ131" s="97">
        <f>IF(ISNA(MATCH(BG131,'Overlap Study'!$AZ$240:$AZ$263,0)),0,1)</f>
        <v>0</v>
      </c>
      <c r="BR131" s="97">
        <f>IF(ISNA(MATCH(BG131,'Overlap Study'!$AT$240:$AT$263,0)),0,1)</f>
        <v>0</v>
      </c>
      <c r="BS131" s="97">
        <f>IF(ISNA(MATCH(BG131,'Overlap Study'!$AN$240:$AN$263,0)),0,1)</f>
        <v>0</v>
      </c>
      <c r="BT131" s="106">
        <f>IF(ISNA(MATCH(BG131,'Overlap Study'!$AH$240:$AH$263,0)),0,1)</f>
        <v>0</v>
      </c>
      <c r="BU131" s="110">
        <f>IF(ISNA(MATCH(BG131,'Overlap Study'!$AB$240:$AB$263,0)),0,1)</f>
        <v>0</v>
      </c>
      <c r="BV131" s="97">
        <f>IF(ISNA(MATCH(BG131,'Overlap Study'!$V$240:$V$263,0)),0,1)</f>
        <v>0</v>
      </c>
      <c r="BW131" s="97">
        <f>IF(ISNA(MATCH(BG131,'Overlap Study'!$P$240:$P$263,0)),0,1)</f>
        <v>0</v>
      </c>
      <c r="BX131" s="97"/>
      <c r="BY131" s="106"/>
    </row>
    <row r="132" spans="12:77" ht="13" x14ac:dyDescent="0.3">
      <c r="L132" s="116">
        <f t="shared" ref="L132:L195" si="10">L131+1</f>
        <v>131</v>
      </c>
      <c r="M132">
        <f t="shared" si="9"/>
        <v>4</v>
      </c>
      <c r="N132" s="487">
        <v>4334</v>
      </c>
      <c r="O132" s="99">
        <f>SUM(P132:AA132)</f>
        <v>4</v>
      </c>
      <c r="P132" s="110">
        <f>IF(ISNA(MATCH(N132,'Overlap Study'!FF$62:FF$317,0)),0,1)</f>
        <v>1</v>
      </c>
      <c r="Q132" s="97">
        <f>IF(ISNA(MATCH(N132,'Overlap Study'!EO$62:EO$317,0)),0,1)</f>
        <v>0</v>
      </c>
      <c r="R132" s="97">
        <f>IF(ISNA(MATCH(N132,'Overlap Study'!DY$62:DY$174,0)),0,1)</f>
        <v>1</v>
      </c>
      <c r="S132" s="97">
        <f>IF(ISNA(MATCH(N132,'Overlap Study'!DJ$62:DJ$157,0)),0,1)</f>
        <v>1</v>
      </c>
      <c r="T132" s="99">
        <f>IF(ISNA(MATCH(N132,'Overlap Study'!CU$62:CU$157,0)),0,1)</f>
        <v>1</v>
      </c>
      <c r="U132" s="99">
        <f>IF(ISNA(MATCH(N132,'Overlap Study'!CG$62:CG$157,0)),0,1)</f>
        <v>0</v>
      </c>
      <c r="V132" s="97">
        <f>IF(ISNA(MATCH(N132,'Overlap Study'!BU$62:BU$157,0)),0,1)</f>
        <v>0</v>
      </c>
      <c r="W132" s="97">
        <f>IF(ISNA(MATCH(N132,'Overlap Study'!BJ$62:BJ$157,0)),0,1)</f>
        <v>0</v>
      </c>
      <c r="X132" s="97">
        <f>IF(ISNA(MATCH($N132,'Overlap Study'!AZ$62:AZ$157,0)),0,1)</f>
        <v>0</v>
      </c>
      <c r="Y132" s="97">
        <f>IF(ISNA(MATCH($N132,'Overlap Study'!AT$62:AT$157,0)),0,1)</f>
        <v>0</v>
      </c>
      <c r="Z132" s="97">
        <f>IF(ISNA(MATCH($N132,'Overlap Study'!AN$62:AN$157,0)),0,1)</f>
        <v>0</v>
      </c>
      <c r="AA132" s="97">
        <f>IF(ISNA(MATCH($N132,'Overlap Study'!AH$62:AH$157,0)),0,1)</f>
        <v>0</v>
      </c>
      <c r="AB132" s="110">
        <f>IF(ISNA(MATCH($N132,'Overlap Study'!AB$62:AB$157,0)),0,1)</f>
        <v>0</v>
      </c>
      <c r="AC132" s="97">
        <f>IF(ISNA(MATCH($N132,'Overlap Study'!V$62:V$157,0)),0,1)</f>
        <v>0</v>
      </c>
      <c r="AD132" s="97">
        <f>IF(ISNA(MATCH($N132,'Overlap Study'!P$62:P$157,0)),0,1)</f>
        <v>0</v>
      </c>
      <c r="AE132" s="97">
        <f>IF(ISNA(MATCH($N132,'Overlap Study'!H$53:H$132,0)),0,1)</f>
        <v>0</v>
      </c>
      <c r="AF132" s="106">
        <f>IF(ISNA(MATCH($N132,'Overlap Study'!B$53:B$100,0)),0,1)</f>
        <v>0</v>
      </c>
      <c r="AJ132" s="162">
        <v>2013</v>
      </c>
      <c r="AK132" s="105">
        <f>SUM(AL132:AW132)</f>
        <v>2</v>
      </c>
      <c r="AL132" s="110">
        <f>IF(ISNA(MATCH($AJ132,'Overlap Study'!$FG$323:$FG$454,0)),0,1)</f>
        <v>1</v>
      </c>
      <c r="AM132" s="97">
        <f>IF(ISNA(MATCH($AJ132,'Overlap Study'!$EP$323:$EP$454,0)),0,1)</f>
        <v>0</v>
      </c>
      <c r="AN132" s="97">
        <f>IF(ISNA(MATCH($AJ132,'Overlap Study'!$DY$186:$DY$245,0)),0,1)</f>
        <v>1</v>
      </c>
      <c r="AO132" s="97">
        <f>IF(ISNA(MATCH($AJ132,'Overlap Study'!$DJ$186:$DJ$233,0)),0,1)</f>
        <v>0</v>
      </c>
      <c r="AP132" s="99">
        <f>IF(ISNA(MATCH($AJ132,'Overlap Study'!$CU$186:$CU$233,0)),0,1)</f>
        <v>0</v>
      </c>
      <c r="AQ132" s="99">
        <f>IF(ISNA(MATCH($AJ132,'Overlap Study'!$CG$186:$CG$233,0)),0,1)</f>
        <v>0</v>
      </c>
      <c r="AR132" s="97">
        <f>IF(ISNA(MATCH($AJ132,'Overlap Study'!$BU$186:$BU$233,0)),0,1)</f>
        <v>0</v>
      </c>
      <c r="AS132" s="97">
        <f>IF(ISNA(MATCH(AJ132,'Overlap Study'!BJ$186:BJ$233,0)),0,1)</f>
        <v>0</v>
      </c>
      <c r="AT132" s="97">
        <f>IF(ISNA(MATCH($AJ132,'Overlap Study'!AZ$186:AZ$233,0)),0,1)</f>
        <v>0</v>
      </c>
      <c r="AU132" s="97">
        <f>IF(ISNA(MATCH($AJ132,'Overlap Study'!AT$186:AT$233,0)),0,1)</f>
        <v>0</v>
      </c>
      <c r="AV132" s="97">
        <f>IF(ISNA(MATCH($AJ132,'Overlap Study'!AN$186:AN$233,0)),0,1)</f>
        <v>0</v>
      </c>
      <c r="AW132" s="106">
        <f>IF(ISNA(MATCH($AJ132,'Overlap Study'!AH$186:AH$233,0)),0,1)</f>
        <v>0</v>
      </c>
      <c r="AX132" s="97">
        <f>IF(ISNA(MATCH(AJ132,'Overlap Study'!$AB$186:$AB$233,0)),0,1)</f>
        <v>0</v>
      </c>
      <c r="AY132" s="97">
        <f>IF(ISNA(MATCH($AJ132,'Overlap Study'!$V$186:$V$233,0)),0,1)</f>
        <v>0</v>
      </c>
      <c r="AZ132" s="97">
        <f>IF(ISNA(MATCH($AJ132,'Overlap Study'!$P$186:$P$233,0)),0,1)</f>
        <v>0</v>
      </c>
      <c r="BA132" s="97"/>
      <c r="BB132" s="106"/>
      <c r="BG132" s="212">
        <v>999</v>
      </c>
      <c r="BH132" s="459">
        <f>SUM(BI132:BT132)</f>
        <v>1</v>
      </c>
      <c r="BI132" s="110">
        <f>IF(ISNA(MATCH($BG132,'Overlap Study'!$FH$323:$FH$400,0)),0,1)</f>
        <v>1</v>
      </c>
      <c r="BJ132" s="97">
        <f>IF(ISNA(MATCH($BG132,'Overlap Study'!$EQ$323:$EQ$400,0)),0,1)</f>
        <v>0</v>
      </c>
      <c r="BK132" s="97">
        <f>IF(ISNA(MATCH($BG132,'Overlap Study'!$DZ$186:$DZ$240,0)),0,1)</f>
        <v>0</v>
      </c>
      <c r="BL132" s="97">
        <f>IF(ISNA(MATCH(BG132,'Overlap Study'!$DJ$240:$DJ$263,0)),0,1)</f>
        <v>0</v>
      </c>
      <c r="BM132" s="99">
        <f>IF(ISNA(MATCH(BG132,'Overlap Study'!$CU$240:$CU$263,0)),0,1)</f>
        <v>0</v>
      </c>
      <c r="BN132" s="99">
        <f>IF(ISNA(MATCH(BG132,'Overlap Study'!$CG$240:$CG$263,0)),0,1)</f>
        <v>0</v>
      </c>
      <c r="BO132" s="97">
        <f>IF(ISNA(MATCH(BG132,'Overlap Study'!$BU$240:$BU$263,0)),0,1)</f>
        <v>0</v>
      </c>
      <c r="BP132" s="97">
        <f>IF(ISNA(MATCH(BG132,'Overlap Study'!$BJ$240:$BJ$263,0)),0,1)</f>
        <v>0</v>
      </c>
      <c r="BQ132" s="97">
        <f>IF(ISNA(MATCH(BG132,'Overlap Study'!$AZ$240:$AZ$263,0)),0,1)</f>
        <v>0</v>
      </c>
      <c r="BR132" s="97">
        <f>IF(ISNA(MATCH(BG132,'Overlap Study'!$AT$240:$AT$263,0)),0,1)</f>
        <v>0</v>
      </c>
      <c r="BS132" s="97">
        <f>IF(ISNA(MATCH(BG132,'Overlap Study'!$AN$240:$AN$263,0)),0,1)</f>
        <v>0</v>
      </c>
      <c r="BT132" s="106">
        <f>IF(ISNA(MATCH(BG132,'Overlap Study'!$AH$240:$AH$263,0)),0,1)</f>
        <v>0</v>
      </c>
      <c r="BU132" s="110">
        <f>IF(ISNA(MATCH(BG132,'Overlap Study'!$AB$240:$AB$263,0)),0,1)</f>
        <v>0</v>
      </c>
      <c r="BV132" s="97">
        <f>IF(ISNA(MATCH(BG132,'Overlap Study'!$V$240:$V$263,0)),0,1)</f>
        <v>0</v>
      </c>
      <c r="BW132" s="97">
        <f>IF(ISNA(MATCH(BG132,'Overlap Study'!$P$240:$P$263,0)),0,1)</f>
        <v>0</v>
      </c>
      <c r="BX132" s="97"/>
      <c r="BY132" s="106"/>
    </row>
    <row r="133" spans="12:77" ht="13" x14ac:dyDescent="0.3">
      <c r="L133" s="116">
        <f t="shared" si="10"/>
        <v>132</v>
      </c>
      <c r="M133">
        <f t="shared" si="9"/>
        <v>8</v>
      </c>
      <c r="N133" s="207">
        <v>47</v>
      </c>
      <c r="O133" s="99">
        <f>SUM(P133:AA133)</f>
        <v>3</v>
      </c>
      <c r="P133" s="110">
        <f>IF(ISNA(MATCH(N133,'Overlap Study'!FF$62:FF$317,0)),0,1)</f>
        <v>0</v>
      </c>
      <c r="Q133" s="97">
        <f>IF(ISNA(MATCH(N133,'Overlap Study'!EO$62:EO$317,0)),0,1)</f>
        <v>0</v>
      </c>
      <c r="R133" s="97">
        <f>IF(ISNA(MATCH(N133,'Overlap Study'!DY$62:DY$174,0)),0,1)</f>
        <v>0</v>
      </c>
      <c r="S133" s="97">
        <f>IF(ISNA(MATCH(N133,'Overlap Study'!DJ$62:DJ$157,0)),0,1)</f>
        <v>0</v>
      </c>
      <c r="T133" s="99">
        <f>IF(ISNA(MATCH(N133,'Overlap Study'!CU$62:CU$157,0)),0,1)</f>
        <v>0</v>
      </c>
      <c r="U133" s="99">
        <f>IF(ISNA(MATCH(N133,'Overlap Study'!CG$62:CG$157,0)),0,1)</f>
        <v>0</v>
      </c>
      <c r="V133" s="97">
        <f>IF(ISNA(MATCH(N133,'Overlap Study'!BU$62:BU$157,0)),0,1)</f>
        <v>0</v>
      </c>
      <c r="W133" s="97">
        <f>IF(ISNA(MATCH(N133,'Overlap Study'!BJ$62:BJ$157,0)),0,1)</f>
        <v>0</v>
      </c>
      <c r="X133" s="97">
        <f>IF(ISNA(MATCH($N133,'Overlap Study'!AZ$62:AZ$157,0)),0,1)</f>
        <v>1</v>
      </c>
      <c r="Y133" s="97">
        <f>IF(ISNA(MATCH($N133,'Overlap Study'!AT$62:AT$157,0)),0,1)</f>
        <v>1</v>
      </c>
      <c r="Z133" s="97">
        <f>IF(ISNA(MATCH($N133,'Overlap Study'!AN$62:AN$157,0)),0,1)</f>
        <v>0</v>
      </c>
      <c r="AA133" s="97">
        <f>IF(ISNA(MATCH($N133,'Overlap Study'!AH$62:AH$157,0)),0,1)</f>
        <v>1</v>
      </c>
      <c r="AB133" s="110">
        <f>IF(ISNA(MATCH($N133,'Overlap Study'!AB$62:AB$157,0)),0,1)</f>
        <v>1</v>
      </c>
      <c r="AC133" s="97">
        <f>IF(ISNA(MATCH($N133,'Overlap Study'!V$62:V$157,0)),0,1)</f>
        <v>1</v>
      </c>
      <c r="AD133" s="97">
        <f>IF(ISNA(MATCH($N133,'Overlap Study'!P$62:P$157,0)),0,1)</f>
        <v>1</v>
      </c>
      <c r="AE133" s="97">
        <f>IF(ISNA(MATCH($N133,'Overlap Study'!H$53:H$132,0)),0,1)</f>
        <v>1</v>
      </c>
      <c r="AF133" s="106">
        <f>IF(ISNA(MATCH($N133,'Overlap Study'!B$53:B$100,0)),0,1)</f>
        <v>1</v>
      </c>
      <c r="AJ133" s="162">
        <v>2016</v>
      </c>
      <c r="AK133" s="105">
        <f>SUM(AL133:AW133)</f>
        <v>2</v>
      </c>
      <c r="AL133" s="110">
        <f>IF(ISNA(MATCH($AJ133,'Overlap Study'!$FG$323:$FG$454,0)),0,1)</f>
        <v>0</v>
      </c>
      <c r="AM133" s="97">
        <f>IF(ISNA(MATCH($AJ133,'Overlap Study'!$EP$323:$EP$454,0)),0,1)</f>
        <v>0</v>
      </c>
      <c r="AN133" s="97">
        <f>IF(ISNA(MATCH($AJ133,'Overlap Study'!$DY$186:$DY$245,0)),0,1)</f>
        <v>0</v>
      </c>
      <c r="AO133" s="97">
        <f>IF(ISNA(MATCH($AJ133,'Overlap Study'!$DJ$186:$DJ$233,0)),0,1)</f>
        <v>0</v>
      </c>
      <c r="AP133" s="99">
        <f>IF(ISNA(MATCH($AJ133,'Overlap Study'!$CU$186:$CU$233,0)),0,1)</f>
        <v>0</v>
      </c>
      <c r="AQ133" s="99">
        <f>IF(ISNA(MATCH($AJ133,'Overlap Study'!$CG$186:$CG$233,0)),0,1)</f>
        <v>1</v>
      </c>
      <c r="AR133" s="97">
        <f>IF(ISNA(MATCH($AJ133,'Overlap Study'!$BU$186:$BU$233,0)),0,1)</f>
        <v>0</v>
      </c>
      <c r="AS133" s="97">
        <f>IF(ISNA(MATCH(AJ133,'Overlap Study'!BJ$186:BJ$233,0)),0,1)</f>
        <v>0</v>
      </c>
      <c r="AT133" s="97">
        <f>IF(ISNA(MATCH($AJ133,'Overlap Study'!AZ$186:AZ$233,0)),0,1)</f>
        <v>1</v>
      </c>
      <c r="AU133" s="97">
        <f>IF(ISNA(MATCH($AJ133,'Overlap Study'!AT$186:AT$233,0)),0,1)</f>
        <v>0</v>
      </c>
      <c r="AV133" s="97">
        <f>IF(ISNA(MATCH($AJ133,'Overlap Study'!AN$186:AN$233,0)),0,1)</f>
        <v>0</v>
      </c>
      <c r="AW133" s="106">
        <f>IF(ISNA(MATCH($AJ133,'Overlap Study'!AH$186:AH$233,0)),0,1)</f>
        <v>0</v>
      </c>
      <c r="AX133" s="97">
        <f>IF(ISNA(MATCH(AJ133,'Overlap Study'!$AB$186:$AB$233,0)),0,1)</f>
        <v>0</v>
      </c>
      <c r="AY133" s="97">
        <f>IF(ISNA(MATCH($AJ133,'Overlap Study'!$V$186:$V$233,0)),0,1)</f>
        <v>0</v>
      </c>
      <c r="AZ133" s="97">
        <f>IF(ISNA(MATCH($AJ133,'Overlap Study'!$P$186:$P$233,0)),0,1)</f>
        <v>0</v>
      </c>
      <c r="BA133" s="97"/>
      <c r="BB133" s="106"/>
      <c r="BG133" s="212">
        <v>1023</v>
      </c>
      <c r="BH133" s="459">
        <f>SUM(BI133:BT133)</f>
        <v>1</v>
      </c>
      <c r="BI133" s="110">
        <f>IF(ISNA(MATCH($BG133,'Overlap Study'!$FH$323:$FH$400,0)),0,1)</f>
        <v>0</v>
      </c>
      <c r="BJ133" s="97">
        <f>IF(ISNA(MATCH($BG133,'Overlap Study'!$EQ$323:$EQ$400,0)),0,1)</f>
        <v>1</v>
      </c>
      <c r="BK133" s="97">
        <f>IF(ISNA(MATCH($BG133,'Overlap Study'!$DZ$186:$DZ$240,0)),0,1)</f>
        <v>0</v>
      </c>
      <c r="BL133" s="97">
        <f>IF(ISNA(MATCH(BG133,'Overlap Study'!$DJ$240:$DJ$263,0)),0,1)</f>
        <v>0</v>
      </c>
      <c r="BM133" s="99">
        <f>IF(ISNA(MATCH(BG133,'Overlap Study'!$CU$240:$CU$263,0)),0,1)</f>
        <v>0</v>
      </c>
      <c r="BN133" s="99">
        <f>IF(ISNA(MATCH(BG133,'Overlap Study'!$CG$240:$CG$263,0)),0,1)</f>
        <v>0</v>
      </c>
      <c r="BO133" s="97">
        <f>IF(ISNA(MATCH(BG133,'Overlap Study'!$BU$240:$BU$263,0)),0,1)</f>
        <v>0</v>
      </c>
      <c r="BP133" s="97">
        <f>IF(ISNA(MATCH(BG133,'Overlap Study'!$BJ$240:$BJ$263,0)),0,1)</f>
        <v>0</v>
      </c>
      <c r="BQ133" s="97">
        <f>IF(ISNA(MATCH(BG133,'Overlap Study'!$AZ$240:$AZ$263,0)),0,1)</f>
        <v>0</v>
      </c>
      <c r="BR133" s="97">
        <f>IF(ISNA(MATCH(BG133,'Overlap Study'!$AT$240:$AT$263,0)),0,1)</f>
        <v>0</v>
      </c>
      <c r="BS133" s="97">
        <f>IF(ISNA(MATCH(BG133,'Overlap Study'!$AN$240:$AN$263,0)),0,1)</f>
        <v>0</v>
      </c>
      <c r="BT133" s="106">
        <f>IF(ISNA(MATCH(BG133,'Overlap Study'!$AH$240:$AH$263,0)),0,1)</f>
        <v>0</v>
      </c>
      <c r="BU133" s="110">
        <f>IF(ISNA(MATCH(BG133,'Overlap Study'!$AB$240:$AB$263,0)),0,1)</f>
        <v>0</v>
      </c>
      <c r="BV133" s="97">
        <f>IF(ISNA(MATCH(BG133,'Overlap Study'!$V$240:$V$263,0)),0,1)</f>
        <v>0</v>
      </c>
      <c r="BW133" s="97">
        <f>IF(ISNA(MATCH(BG133,'Overlap Study'!$P$240:$P$263,0)),0,1)</f>
        <v>0</v>
      </c>
      <c r="BX133" s="97"/>
      <c r="BY133" s="106"/>
    </row>
    <row r="134" spans="12:77" ht="13" x14ac:dyDescent="0.3">
      <c r="L134" s="116">
        <f t="shared" si="10"/>
        <v>133</v>
      </c>
      <c r="M134">
        <f t="shared" si="9"/>
        <v>5</v>
      </c>
      <c r="N134" s="207">
        <v>56</v>
      </c>
      <c r="O134" s="99">
        <f>SUM(P134:AA134)</f>
        <v>3</v>
      </c>
      <c r="P134" s="110">
        <f>IF(ISNA(MATCH(N134,'Overlap Study'!FF$62:FF$317,0)),0,1)</f>
        <v>0</v>
      </c>
      <c r="Q134" s="97">
        <f>IF(ISNA(MATCH(N134,'Overlap Study'!EO$62:EO$317,0)),0,1)</f>
        <v>0</v>
      </c>
      <c r="R134" s="97">
        <f>IF(ISNA(MATCH(N134,'Overlap Study'!DY$62:DY$174,0)),0,1)</f>
        <v>0</v>
      </c>
      <c r="S134" s="97">
        <f>IF(ISNA(MATCH(N134,'Overlap Study'!DJ$62:DJ$157,0)),0,1)</f>
        <v>0</v>
      </c>
      <c r="T134" s="99">
        <f>IF(ISNA(MATCH(N134,'Overlap Study'!CU$62:CU$157,0)),0,1)</f>
        <v>0</v>
      </c>
      <c r="U134" s="99">
        <f>IF(ISNA(MATCH(N134,'Overlap Study'!CG$62:CG$157,0)),0,1)</f>
        <v>0</v>
      </c>
      <c r="V134" s="97">
        <f>IF(ISNA(MATCH(N134,'Overlap Study'!BU$62:BU$157,0)),0,1)</f>
        <v>0</v>
      </c>
      <c r="W134" s="97">
        <f>IF(ISNA(MATCH(N134,'Overlap Study'!BJ$62:BJ$157,0)),0,1)</f>
        <v>1</v>
      </c>
      <c r="X134" s="97">
        <f>IF(ISNA(MATCH($N134,'Overlap Study'!AZ$62:AZ$157,0)),0,1)</f>
        <v>0</v>
      </c>
      <c r="Y134" s="97">
        <f>IF(ISNA(MATCH($N134,'Overlap Study'!AT$62:AT$157,0)),0,1)</f>
        <v>1</v>
      </c>
      <c r="Z134" s="97">
        <f>IF(ISNA(MATCH($N134,'Overlap Study'!AN$62:AN$157,0)),0,1)</f>
        <v>0</v>
      </c>
      <c r="AA134" s="97">
        <f>IF(ISNA(MATCH($N134,'Overlap Study'!AH$62:AH$157,0)),0,1)</f>
        <v>1</v>
      </c>
      <c r="AB134" s="110">
        <f>IF(ISNA(MATCH($N134,'Overlap Study'!AB$62:AB$157,0)),0,1)</f>
        <v>1</v>
      </c>
      <c r="AC134" s="97">
        <f>IF(ISNA(MATCH($N134,'Overlap Study'!V$62:V$157,0)),0,1)</f>
        <v>0</v>
      </c>
      <c r="AD134" s="97">
        <f>IF(ISNA(MATCH($N134,'Overlap Study'!P$62:P$157,0)),0,1)</f>
        <v>0</v>
      </c>
      <c r="AE134" s="97">
        <f>IF(ISNA(MATCH($N134,'Overlap Study'!H$53:H$132,0)),0,1)</f>
        <v>1</v>
      </c>
      <c r="AF134" s="106">
        <f>IF(ISNA(MATCH($N134,'Overlap Study'!B$53:B$100,0)),0,1)</f>
        <v>0</v>
      </c>
      <c r="AJ134" s="162">
        <v>2054</v>
      </c>
      <c r="AK134" s="105">
        <f>SUM(AL134:AW134)</f>
        <v>2</v>
      </c>
      <c r="AL134" s="110">
        <f>IF(ISNA(MATCH($AJ134,'Overlap Study'!$FG$323:$FG$454,0)),0,1)</f>
        <v>0</v>
      </c>
      <c r="AM134" s="97">
        <f>IF(ISNA(MATCH($AJ134,'Overlap Study'!$EP$323:$EP$454,0)),0,1)</f>
        <v>0</v>
      </c>
      <c r="AN134" s="97">
        <f>IF(ISNA(MATCH($AJ134,'Overlap Study'!$DY$186:$DY$245,0)),0,1)</f>
        <v>0</v>
      </c>
      <c r="AO134" s="97">
        <f>IF(ISNA(MATCH($AJ134,'Overlap Study'!$DJ$186:$DJ$233,0)),0,1)</f>
        <v>0</v>
      </c>
      <c r="AP134" s="99">
        <f>IF(ISNA(MATCH($AJ134,'Overlap Study'!$CU$186:$CU$233,0)),0,1)</f>
        <v>1</v>
      </c>
      <c r="AQ134" s="99">
        <f>IF(ISNA(MATCH($AJ134,'Overlap Study'!$CG$186:$CG$233,0)),0,1)</f>
        <v>1</v>
      </c>
      <c r="AR134" s="97">
        <f>IF(ISNA(MATCH($AJ134,'Overlap Study'!$BU$186:$BU$233,0)),0,1)</f>
        <v>0</v>
      </c>
      <c r="AS134" s="97">
        <f>IF(ISNA(MATCH(AJ134,'Overlap Study'!BJ$186:BJ$233,0)),0,1)</f>
        <v>0</v>
      </c>
      <c r="AT134" s="97">
        <f>IF(ISNA(MATCH($AJ134,'Overlap Study'!AZ$186:AZ$233,0)),0,1)</f>
        <v>0</v>
      </c>
      <c r="AU134" s="97">
        <f>IF(ISNA(MATCH($AJ134,'Overlap Study'!AT$186:AT$233,0)),0,1)</f>
        <v>0</v>
      </c>
      <c r="AV134" s="97">
        <f>IF(ISNA(MATCH($AJ134,'Overlap Study'!AN$186:AN$233,0)),0,1)</f>
        <v>0</v>
      </c>
      <c r="AW134" s="106">
        <f>IF(ISNA(MATCH($AJ134,'Overlap Study'!AH$186:AH$233,0)),0,1)</f>
        <v>0</v>
      </c>
      <c r="AX134" s="97">
        <f>IF(ISNA(MATCH(AJ134,'Overlap Study'!$AB$186:$AB$233,0)),0,1)</f>
        <v>0</v>
      </c>
      <c r="AY134" s="97">
        <f>IF(ISNA(MATCH($AJ134,'Overlap Study'!$V$186:$V$233,0)),0,1)</f>
        <v>0</v>
      </c>
      <c r="AZ134" s="97">
        <f>IF(ISNA(MATCH($AJ134,'Overlap Study'!$P$186:$P$233,0)),0,1)</f>
        <v>0</v>
      </c>
      <c r="BA134" s="97"/>
      <c r="BB134" s="106"/>
      <c r="BG134" s="212">
        <v>1065</v>
      </c>
      <c r="BH134" s="459">
        <f>SUM(BI134:BT134)</f>
        <v>1</v>
      </c>
      <c r="BI134" s="110">
        <f>IF(ISNA(MATCH($BG134,'Overlap Study'!$FH$323:$FH$400,0)),0,1)</f>
        <v>1</v>
      </c>
      <c r="BJ134" s="97">
        <f>IF(ISNA(MATCH($BG134,'Overlap Study'!$EQ$323:$EQ$400,0)),0,1)</f>
        <v>0</v>
      </c>
      <c r="BK134" s="97">
        <f>IF(ISNA(MATCH($BG134,'Overlap Study'!$DZ$186:$DZ$240,0)),0,1)</f>
        <v>0</v>
      </c>
      <c r="BL134" s="97">
        <f>IF(ISNA(MATCH(BG134,'Overlap Study'!$DJ$240:$DJ$263,0)),0,1)</f>
        <v>0</v>
      </c>
      <c r="BM134" s="99">
        <f>IF(ISNA(MATCH(BG134,'Overlap Study'!$CU$240:$CU$263,0)),0,1)</f>
        <v>0</v>
      </c>
      <c r="BN134" s="99">
        <f>IF(ISNA(MATCH(BG134,'Overlap Study'!$CG$240:$CG$263,0)),0,1)</f>
        <v>0</v>
      </c>
      <c r="BO134" s="97">
        <f>IF(ISNA(MATCH(BG134,'Overlap Study'!$BU$240:$BU$263,0)),0,1)</f>
        <v>0</v>
      </c>
      <c r="BP134" s="97">
        <f>IF(ISNA(MATCH(BG134,'Overlap Study'!$BJ$240:$BJ$263,0)),0,1)</f>
        <v>0</v>
      </c>
      <c r="BQ134" s="97">
        <f>IF(ISNA(MATCH(BG134,'Overlap Study'!$AZ$240:$AZ$263,0)),0,1)</f>
        <v>0</v>
      </c>
      <c r="BR134" s="97">
        <f>IF(ISNA(MATCH(BG134,'Overlap Study'!$AT$240:$AT$263,0)),0,1)</f>
        <v>0</v>
      </c>
      <c r="BS134" s="97">
        <f>IF(ISNA(MATCH(BG134,'Overlap Study'!$AN$240:$AN$263,0)),0,1)</f>
        <v>0</v>
      </c>
      <c r="BT134" s="106">
        <f>IF(ISNA(MATCH(BG134,'Overlap Study'!$AH$240:$AH$263,0)),0,1)</f>
        <v>0</v>
      </c>
      <c r="BU134" s="110">
        <f>IF(ISNA(MATCH(BG134,'Overlap Study'!$AB$240:$AB$263,0)),0,1)</f>
        <v>0</v>
      </c>
      <c r="BV134" s="97">
        <f>IF(ISNA(MATCH(BG134,'Overlap Study'!$V$240:$V$263,0)),0,1)</f>
        <v>0</v>
      </c>
      <c r="BW134" s="97">
        <f>IF(ISNA(MATCH(BG134,'Overlap Study'!$P$240:$P$263,0)),0,1)</f>
        <v>0</v>
      </c>
      <c r="BX134" s="97"/>
      <c r="BY134" s="106"/>
    </row>
    <row r="135" spans="12:77" ht="13" x14ac:dyDescent="0.3">
      <c r="L135" s="116">
        <f t="shared" si="10"/>
        <v>134</v>
      </c>
      <c r="M135">
        <f t="shared" si="9"/>
        <v>5</v>
      </c>
      <c r="N135" s="207">
        <v>66</v>
      </c>
      <c r="O135" s="99">
        <f>SUM(P135:AA135)</f>
        <v>3</v>
      </c>
      <c r="P135" s="110">
        <f>IF(ISNA(MATCH(N135,'Overlap Study'!FF$62:FF$317,0)),0,1)</f>
        <v>0</v>
      </c>
      <c r="Q135" s="97">
        <f>IF(ISNA(MATCH(N135,'Overlap Study'!EO$62:EO$317,0)),0,1)</f>
        <v>1</v>
      </c>
      <c r="R135" s="97">
        <f>IF(ISNA(MATCH(N135,'Overlap Study'!DY$62:DY$174,0)),0,1)</f>
        <v>0</v>
      </c>
      <c r="S135" s="97">
        <f>IF(ISNA(MATCH(N135,'Overlap Study'!DJ$62:DJ$157,0)),0,1)</f>
        <v>0</v>
      </c>
      <c r="T135" s="99">
        <f>IF(ISNA(MATCH(N135,'Overlap Study'!CU$62:CU$157,0)),0,1)</f>
        <v>0</v>
      </c>
      <c r="U135" s="99">
        <f>IF(ISNA(MATCH(N135,'Overlap Study'!CG$62:CG$157,0)),0,1)</f>
        <v>0</v>
      </c>
      <c r="V135" s="97">
        <f>IF(ISNA(MATCH(N135,'Overlap Study'!BU$62:BU$157,0)),0,1)</f>
        <v>0</v>
      </c>
      <c r="W135" s="97">
        <f>IF(ISNA(MATCH(N135,'Overlap Study'!BJ$62:BJ$157,0)),0,1)</f>
        <v>0</v>
      </c>
      <c r="X135" s="97">
        <f>IF(ISNA(MATCH($N135,'Overlap Study'!AZ$62:AZ$157,0)),0,1)</f>
        <v>0</v>
      </c>
      <c r="Y135" s="97">
        <f>IF(ISNA(MATCH($N135,'Overlap Study'!AT$62:AT$157,0)),0,1)</f>
        <v>0</v>
      </c>
      <c r="Z135" s="97">
        <f>IF(ISNA(MATCH($N135,'Overlap Study'!AN$62:AN$157,0)),0,1)</f>
        <v>1</v>
      </c>
      <c r="AA135" s="97">
        <f>IF(ISNA(MATCH($N135,'Overlap Study'!AH$62:AH$157,0)),0,1)</f>
        <v>1</v>
      </c>
      <c r="AB135" s="110">
        <f>IF(ISNA(MATCH($N135,'Overlap Study'!AB$62:AB$157,0)),0,1)</f>
        <v>1</v>
      </c>
      <c r="AC135" s="97">
        <f>IF(ISNA(MATCH($N135,'Overlap Study'!V$62:V$157,0)),0,1)</f>
        <v>0</v>
      </c>
      <c r="AD135" s="97">
        <f>IF(ISNA(MATCH($N135,'Overlap Study'!P$62:P$157,0)),0,1)</f>
        <v>1</v>
      </c>
      <c r="AE135" s="97">
        <f>IF(ISNA(MATCH($N135,'Overlap Study'!H$53:H$132,0)),0,1)</f>
        <v>0</v>
      </c>
      <c r="AF135" s="106">
        <f>IF(ISNA(MATCH($N135,'Overlap Study'!B$53:B$100,0)),0,1)</f>
        <v>0</v>
      </c>
      <c r="AJ135" s="162">
        <v>2169</v>
      </c>
      <c r="AK135" s="105">
        <f>SUM(AL135:AW135)</f>
        <v>2</v>
      </c>
      <c r="AL135" s="110">
        <f>IF(ISNA(MATCH($AJ135,'Overlap Study'!$FG$323:$FG$454,0)),0,1)</f>
        <v>0</v>
      </c>
      <c r="AM135" s="97">
        <f>IF(ISNA(MATCH($AJ135,'Overlap Study'!$EP$323:$EP$454,0)),0,1)</f>
        <v>0</v>
      </c>
      <c r="AN135" s="97">
        <f>IF(ISNA(MATCH($AJ135,'Overlap Study'!$DY$186:$DY$245,0)),0,1)</f>
        <v>0</v>
      </c>
      <c r="AO135" s="97">
        <f>IF(ISNA(MATCH($AJ135,'Overlap Study'!$DJ$186:$DJ$233,0)),0,1)</f>
        <v>1</v>
      </c>
      <c r="AP135" s="99">
        <f>IF(ISNA(MATCH($AJ135,'Overlap Study'!$CU$186:$CU$233,0)),0,1)</f>
        <v>1</v>
      </c>
      <c r="AQ135" s="99">
        <f>IF(ISNA(MATCH($AJ135,'Overlap Study'!$CG$186:$CG$233,0)),0,1)</f>
        <v>0</v>
      </c>
      <c r="AR135" s="97">
        <f>IF(ISNA(MATCH($AJ135,'Overlap Study'!$BU$186:$BU$233,0)),0,1)</f>
        <v>0</v>
      </c>
      <c r="AS135" s="97">
        <f>IF(ISNA(MATCH(AJ135,'Overlap Study'!BJ$186:BJ$233,0)),0,1)</f>
        <v>0</v>
      </c>
      <c r="AT135" s="97">
        <f>IF(ISNA(MATCH($AJ135,'Overlap Study'!AZ$186:AZ$233,0)),0,1)</f>
        <v>0</v>
      </c>
      <c r="AU135" s="97">
        <f>IF(ISNA(MATCH($AJ135,'Overlap Study'!AT$186:AT$233,0)),0,1)</f>
        <v>0</v>
      </c>
      <c r="AV135" s="97">
        <f>IF(ISNA(MATCH($AJ135,'Overlap Study'!AN$186:AN$233,0)),0,1)</f>
        <v>0</v>
      </c>
      <c r="AW135" s="106">
        <f>IF(ISNA(MATCH($AJ135,'Overlap Study'!AH$186:AH$233,0)),0,1)</f>
        <v>0</v>
      </c>
      <c r="AX135" s="97">
        <f>IF(ISNA(MATCH(AJ135,'Overlap Study'!$AB$186:$AB$233,0)),0,1)</f>
        <v>0</v>
      </c>
      <c r="AY135" s="97">
        <f>IF(ISNA(MATCH($AJ135,'Overlap Study'!$V$186:$V$233,0)),0,1)</f>
        <v>0</v>
      </c>
      <c r="AZ135" s="97">
        <f>IF(ISNA(MATCH($AJ135,'Overlap Study'!$P$186:$P$233,0)),0,1)</f>
        <v>0</v>
      </c>
      <c r="BA135" s="97"/>
      <c r="BB135" s="106"/>
      <c r="BG135" s="131">
        <v>1086</v>
      </c>
      <c r="BH135" s="459">
        <f>SUM(BI135:BT135)</f>
        <v>1</v>
      </c>
      <c r="BI135" s="110">
        <f>IF(ISNA(MATCH($BG135,'Overlap Study'!$FH$323:$FH$400,0)),0,1)</f>
        <v>0</v>
      </c>
      <c r="BJ135" s="97">
        <f>IF(ISNA(MATCH($BG135,'Overlap Study'!$EQ$323:$EQ$400,0)),0,1)</f>
        <v>0</v>
      </c>
      <c r="BK135" s="97">
        <f>IF(ISNA(MATCH($BG135,'Overlap Study'!$DZ$186:$DZ$240,0)),0,1)</f>
        <v>0</v>
      </c>
      <c r="BL135" s="97">
        <f>IF(ISNA(MATCH(BG135,'Overlap Study'!$DJ$240:$DJ$263,0)),0,1)</f>
        <v>0</v>
      </c>
      <c r="BM135" s="99">
        <f>IF(ISNA(MATCH(BG135,'Overlap Study'!$CU$240:$CU$263,0)),0,1)</f>
        <v>0</v>
      </c>
      <c r="BN135" s="99">
        <f>IF(ISNA(MATCH(BG135,'Overlap Study'!$CG$240:$CG$263,0)),0,1)</f>
        <v>0</v>
      </c>
      <c r="BO135" s="97">
        <f>IF(ISNA(MATCH(BG135,'Overlap Study'!$BU$240:$BU$263,0)),0,1)</f>
        <v>1</v>
      </c>
      <c r="BP135" s="97">
        <f>IF(ISNA(MATCH(BG135,'Overlap Study'!$BJ$240:$BJ$263,0)),0,1)</f>
        <v>0</v>
      </c>
      <c r="BQ135" s="97">
        <f>IF(ISNA(MATCH(BG135,'Overlap Study'!$AZ$240:$AZ$263,0)),0,1)</f>
        <v>0</v>
      </c>
      <c r="BR135" s="97">
        <f>IF(ISNA(MATCH(BG135,'Overlap Study'!$AT$240:$AT$263,0)),0,1)</f>
        <v>0</v>
      </c>
      <c r="BS135" s="97">
        <f>IF(ISNA(MATCH(BG135,'Overlap Study'!$AN$240:$AN$263,0)),0,1)</f>
        <v>0</v>
      </c>
      <c r="BT135" s="106">
        <f>IF(ISNA(MATCH(BG135,'Overlap Study'!$AH$240:$AH$263,0)),0,1)</f>
        <v>0</v>
      </c>
      <c r="BU135" s="110">
        <f>IF(ISNA(MATCH(BG135,'Overlap Study'!$AB$240:$AB$263,0)),0,1)</f>
        <v>0</v>
      </c>
      <c r="BV135" s="97">
        <f>IF(ISNA(MATCH(BG135,'Overlap Study'!$V$240:$V$263,0)),0,1)</f>
        <v>0</v>
      </c>
      <c r="BW135" s="97">
        <f>IF(ISNA(MATCH(BG135,'Overlap Study'!$P$240:$P$263,0)),0,1)</f>
        <v>0</v>
      </c>
      <c r="BX135" s="97"/>
      <c r="BY135" s="106"/>
    </row>
    <row r="136" spans="12:77" ht="13" x14ac:dyDescent="0.3">
      <c r="L136" s="116">
        <f t="shared" si="10"/>
        <v>135</v>
      </c>
      <c r="M136">
        <f t="shared" si="9"/>
        <v>5</v>
      </c>
      <c r="N136" s="207">
        <v>88</v>
      </c>
      <c r="O136" s="99">
        <f>SUM(P136:AA136)</f>
        <v>3</v>
      </c>
      <c r="P136" s="110">
        <f>IF(ISNA(MATCH(N136,'Overlap Study'!FF$62:FF$317,0)),0,1)</f>
        <v>0</v>
      </c>
      <c r="Q136" s="97">
        <f>IF(ISNA(MATCH(N136,'Overlap Study'!EO$62:EO$317,0)),0,1)</f>
        <v>0</v>
      </c>
      <c r="R136" s="97">
        <f>IF(ISNA(MATCH(N136,'Overlap Study'!DY$62:DY$174,0)),0,1)</f>
        <v>0</v>
      </c>
      <c r="S136" s="97">
        <f>IF(ISNA(MATCH(N136,'Overlap Study'!DJ$62:DJ$157,0)),0,1)</f>
        <v>0</v>
      </c>
      <c r="T136" s="99">
        <f>IF(ISNA(MATCH(N136,'Overlap Study'!CU$62:CU$157,0)),0,1)</f>
        <v>0</v>
      </c>
      <c r="U136" s="99">
        <f>IF(ISNA(MATCH(N136,'Overlap Study'!CG$62:CG$157,0)),0,1)</f>
        <v>0</v>
      </c>
      <c r="V136" s="97">
        <f>IF(ISNA(MATCH(N136,'Overlap Study'!BU$62:BU$157,0)),0,1)</f>
        <v>1</v>
      </c>
      <c r="W136" s="97">
        <f>IF(ISNA(MATCH(N136,'Overlap Study'!BJ$62:BJ$157,0)),0,1)</f>
        <v>1</v>
      </c>
      <c r="X136" s="97">
        <f>IF(ISNA(MATCH($N136,'Overlap Study'!AZ$62:AZ$157,0)),0,1)</f>
        <v>1</v>
      </c>
      <c r="Y136" s="97">
        <f>IF(ISNA(MATCH($N136,'Overlap Study'!AT$62:AT$157,0)),0,1)</f>
        <v>0</v>
      </c>
      <c r="Z136" s="97">
        <f>IF(ISNA(MATCH($N136,'Overlap Study'!AN$62:AN$157,0)),0,1)</f>
        <v>0</v>
      </c>
      <c r="AA136" s="97">
        <f>IF(ISNA(MATCH($N136,'Overlap Study'!AH$62:AH$157,0)),0,1)</f>
        <v>0</v>
      </c>
      <c r="AB136" s="110">
        <f>IF(ISNA(MATCH($N136,'Overlap Study'!AB$62:AB$157,0)),0,1)</f>
        <v>0</v>
      </c>
      <c r="AC136" s="97">
        <f>IF(ISNA(MATCH($N136,'Overlap Study'!V$62:V$157,0)),0,1)</f>
        <v>0</v>
      </c>
      <c r="AD136" s="97">
        <f>IF(ISNA(MATCH($N136,'Overlap Study'!P$62:P$157,0)),0,1)</f>
        <v>1</v>
      </c>
      <c r="AE136" s="97">
        <f>IF(ISNA(MATCH($N136,'Overlap Study'!H$53:H$132,0)),0,1)</f>
        <v>0</v>
      </c>
      <c r="AF136" s="106">
        <f>IF(ISNA(MATCH($N136,'Overlap Study'!B$53:B$100,0)),0,1)</f>
        <v>1</v>
      </c>
      <c r="AJ136" s="162">
        <v>2194</v>
      </c>
      <c r="AK136" s="105">
        <f>SUM(AL136:AW136)</f>
        <v>2</v>
      </c>
      <c r="AL136" s="110">
        <f>IF(ISNA(MATCH($AJ136,'Overlap Study'!$FG$323:$FG$454,0)),0,1)</f>
        <v>1</v>
      </c>
      <c r="AM136" s="97">
        <f>IF(ISNA(MATCH($AJ136,'Overlap Study'!$EP$323:$EP$454,0)),0,1)</f>
        <v>0</v>
      </c>
      <c r="AN136" s="97">
        <f>IF(ISNA(MATCH($AJ136,'Overlap Study'!$DY$186:$DY$245,0)),0,1)</f>
        <v>0</v>
      </c>
      <c r="AO136" s="97">
        <f>IF(ISNA(MATCH($AJ136,'Overlap Study'!$DJ$186:$DJ$233,0)),0,1)</f>
        <v>0</v>
      </c>
      <c r="AP136" s="99">
        <f>IF(ISNA(MATCH($AJ136,'Overlap Study'!$CU$186:$CU$233,0)),0,1)</f>
        <v>1</v>
      </c>
      <c r="AQ136" s="99">
        <f>IF(ISNA(MATCH($AJ136,'Overlap Study'!$CG$186:$CG$233,0)),0,1)</f>
        <v>0</v>
      </c>
      <c r="AR136" s="97">
        <f>IF(ISNA(MATCH($AJ136,'Overlap Study'!$BU$186:$BU$233,0)),0,1)</f>
        <v>0</v>
      </c>
      <c r="AS136" s="97">
        <f>IF(ISNA(MATCH(AJ136,'Overlap Study'!BJ$186:BJ$233,0)),0,1)</f>
        <v>0</v>
      </c>
      <c r="AT136" s="97">
        <f>IF(ISNA(MATCH($AJ136,'Overlap Study'!AZ$186:AZ$233,0)),0,1)</f>
        <v>0</v>
      </c>
      <c r="AU136" s="97">
        <f>IF(ISNA(MATCH($AJ136,'Overlap Study'!AT$186:AT$233,0)),0,1)</f>
        <v>0</v>
      </c>
      <c r="AV136" s="97">
        <f>IF(ISNA(MATCH($AJ136,'Overlap Study'!AN$186:AN$233,0)),0,1)</f>
        <v>0</v>
      </c>
      <c r="AW136" s="106">
        <f>IF(ISNA(MATCH($AJ136,'Overlap Study'!AH$186:AH$233,0)),0,1)</f>
        <v>0</v>
      </c>
      <c r="AX136" s="97">
        <f>IF(ISNA(MATCH(AJ136,'Overlap Study'!$AB$186:$AB$233,0)),0,1)</f>
        <v>0</v>
      </c>
      <c r="AY136" s="97">
        <f>IF(ISNA(MATCH($AJ136,'Overlap Study'!$V$186:$V$233,0)),0,1)</f>
        <v>0</v>
      </c>
      <c r="AZ136" s="97">
        <f>IF(ISNA(MATCH($AJ136,'Overlap Study'!$P$186:$P$233,0)),0,1)</f>
        <v>0</v>
      </c>
      <c r="BA136" s="97"/>
      <c r="BB136" s="106"/>
      <c r="BG136" s="212">
        <v>1089</v>
      </c>
      <c r="BH136" s="459">
        <f>SUM(BI136:BT136)</f>
        <v>1</v>
      </c>
      <c r="BI136" s="110">
        <f>IF(ISNA(MATCH($BG136,'Overlap Study'!$FH$323:$FH$400,0)),0,1)</f>
        <v>0</v>
      </c>
      <c r="BJ136" s="97">
        <f>IF(ISNA(MATCH($BG136,'Overlap Study'!$EQ$323:$EQ$400,0)),0,1)</f>
        <v>1</v>
      </c>
      <c r="BK136" s="97">
        <f>IF(ISNA(MATCH($BG136,'Overlap Study'!$DZ$186:$DZ$240,0)),0,1)</f>
        <v>0</v>
      </c>
      <c r="BL136" s="97">
        <f>IF(ISNA(MATCH(BG136,'Overlap Study'!$DJ$240:$DJ$263,0)),0,1)</f>
        <v>0</v>
      </c>
      <c r="BM136" s="99">
        <f>IF(ISNA(MATCH(BG136,'Overlap Study'!$CU$240:$CU$263,0)),0,1)</f>
        <v>0</v>
      </c>
      <c r="BN136" s="99">
        <f>IF(ISNA(MATCH(BG136,'Overlap Study'!$CG$240:$CG$263,0)),0,1)</f>
        <v>0</v>
      </c>
      <c r="BO136" s="97">
        <f>IF(ISNA(MATCH(BG136,'Overlap Study'!$BU$240:$BU$263,0)),0,1)</f>
        <v>0</v>
      </c>
      <c r="BP136" s="97">
        <f>IF(ISNA(MATCH(BG136,'Overlap Study'!$BJ$240:$BJ$263,0)),0,1)</f>
        <v>0</v>
      </c>
      <c r="BQ136" s="97">
        <f>IF(ISNA(MATCH(BG136,'Overlap Study'!$AZ$240:$AZ$263,0)),0,1)</f>
        <v>0</v>
      </c>
      <c r="BR136" s="97">
        <f>IF(ISNA(MATCH(BG136,'Overlap Study'!$AT$240:$AT$263,0)),0,1)</f>
        <v>0</v>
      </c>
      <c r="BS136" s="97">
        <f>IF(ISNA(MATCH(BG136,'Overlap Study'!$AN$240:$AN$263,0)),0,1)</f>
        <v>0</v>
      </c>
      <c r="BT136" s="106">
        <f>IF(ISNA(MATCH(BG136,'Overlap Study'!$AH$240:$AH$263,0)),0,1)</f>
        <v>0</v>
      </c>
      <c r="BU136" s="110">
        <f>IF(ISNA(MATCH(BG136,'Overlap Study'!$AB$240:$AB$263,0)),0,1)</f>
        <v>0</v>
      </c>
      <c r="BV136" s="97">
        <f>IF(ISNA(MATCH(BG136,'Overlap Study'!$V$240:$V$263,0)),0,1)</f>
        <v>0</v>
      </c>
      <c r="BW136" s="97">
        <f>IF(ISNA(MATCH(BG136,'Overlap Study'!$P$240:$P$263,0)),0,1)</f>
        <v>0</v>
      </c>
      <c r="BX136" s="97"/>
      <c r="BY136" s="106"/>
    </row>
    <row r="137" spans="12:77" ht="13" x14ac:dyDescent="0.3">
      <c r="L137" s="116">
        <f t="shared" si="10"/>
        <v>136</v>
      </c>
      <c r="M137">
        <f t="shared" si="9"/>
        <v>6</v>
      </c>
      <c r="N137" s="494">
        <v>108</v>
      </c>
      <c r="O137" s="99">
        <f>SUM(P137:AA137)</f>
        <v>3</v>
      </c>
      <c r="P137" s="110">
        <f>IF(ISNA(MATCH(N137,'Overlap Study'!FF$62:FF$317,0)),0,1)</f>
        <v>0</v>
      </c>
      <c r="Q137" s="97">
        <f>IF(ISNA(MATCH(N137,'Overlap Study'!EO$62:EO$317,0)),0,1)</f>
        <v>0</v>
      </c>
      <c r="R137" s="97">
        <f>IF(ISNA(MATCH(N137,'Overlap Study'!DY$62:DY$174,0)),0,1)</f>
        <v>0</v>
      </c>
      <c r="S137" s="97">
        <f>IF(ISNA(MATCH(N137,'Overlap Study'!DJ$62:DJ$157,0)),0,1)</f>
        <v>0</v>
      </c>
      <c r="T137" s="99">
        <f>IF(ISNA(MATCH(N137,'Overlap Study'!CU$62:CU$157,0)),0,1)</f>
        <v>0</v>
      </c>
      <c r="U137" s="99">
        <f>IF(ISNA(MATCH(N137,'Overlap Study'!CG$62:CG$157,0)),0,1)</f>
        <v>0</v>
      </c>
      <c r="V137" s="97">
        <f>IF(ISNA(MATCH(N137,'Overlap Study'!BU$62:BU$157,0)),0,1)</f>
        <v>0</v>
      </c>
      <c r="W137" s="97">
        <f>IF(ISNA(MATCH(N137,'Overlap Study'!BJ$62:BJ$157,0)),0,1)</f>
        <v>0</v>
      </c>
      <c r="X137" s="97">
        <f>IF(ISNA(MATCH($N137,'Overlap Study'!AZ$62:AZ$157,0)),0,1)</f>
        <v>1</v>
      </c>
      <c r="Y137" s="97">
        <f>IF(ISNA(MATCH($N137,'Overlap Study'!AT$62:AT$157,0)),0,1)</f>
        <v>0</v>
      </c>
      <c r="Z137" s="97">
        <f>IF(ISNA(MATCH($N137,'Overlap Study'!AN$62:AN$157,0)),0,1)</f>
        <v>1</v>
      </c>
      <c r="AA137" s="97">
        <f>IF(ISNA(MATCH($N137,'Overlap Study'!AH$62:AH$157,0)),0,1)</f>
        <v>1</v>
      </c>
      <c r="AB137" s="110">
        <f>IF(ISNA(MATCH($N137,'Overlap Study'!AB$62:AB$157,0)),0,1)</f>
        <v>0</v>
      </c>
      <c r="AC137" s="97">
        <f>IF(ISNA(MATCH($N137,'Overlap Study'!V$62:V$157,0)),0,1)</f>
        <v>1</v>
      </c>
      <c r="AD137" s="97">
        <f>IF(ISNA(MATCH($N137,'Overlap Study'!P$62:P$157,0)),0,1)</f>
        <v>1</v>
      </c>
      <c r="AE137" s="97">
        <f>IF(ISNA(MATCH($N137,'Overlap Study'!H$53:H$132,0)),0,1)</f>
        <v>1</v>
      </c>
      <c r="AF137" s="106">
        <f>IF(ISNA(MATCH($N137,'Overlap Study'!B$53:B$100,0)),0,1)</f>
        <v>0</v>
      </c>
      <c r="AJ137" s="162">
        <v>2337</v>
      </c>
      <c r="AK137" s="105">
        <f>SUM(AL137:AW137)</f>
        <v>2</v>
      </c>
      <c r="AL137" s="110">
        <f>IF(ISNA(MATCH($AJ137,'Overlap Study'!$FG$323:$FG$454,0)),0,1)</f>
        <v>0</v>
      </c>
      <c r="AM137" s="97">
        <f>IF(ISNA(MATCH($AJ137,'Overlap Study'!$EP$323:$EP$454,0)),0,1)</f>
        <v>0</v>
      </c>
      <c r="AN137" s="97">
        <f>IF(ISNA(MATCH($AJ137,'Overlap Study'!$DY$186:$DY$245,0)),0,1)</f>
        <v>0</v>
      </c>
      <c r="AO137" s="97">
        <f>IF(ISNA(MATCH($AJ137,'Overlap Study'!$DJ$186:$DJ$233,0)),0,1)</f>
        <v>1</v>
      </c>
      <c r="AP137" s="99">
        <f>IF(ISNA(MATCH($AJ137,'Overlap Study'!$CU$186:$CU$233,0)),0,1)</f>
        <v>0</v>
      </c>
      <c r="AQ137" s="99">
        <f>IF(ISNA(MATCH($AJ137,'Overlap Study'!$CG$186:$CG$233,0)),0,1)</f>
        <v>0</v>
      </c>
      <c r="AR137" s="97">
        <f>IF(ISNA(MATCH($AJ137,'Overlap Study'!$BU$186:$BU$233,0)),0,1)</f>
        <v>0</v>
      </c>
      <c r="AS137" s="97">
        <f>IF(ISNA(MATCH(AJ137,'Overlap Study'!BJ$186:BJ$233,0)),0,1)</f>
        <v>0</v>
      </c>
      <c r="AT137" s="97">
        <f>IF(ISNA(MATCH($AJ137,'Overlap Study'!AZ$186:AZ$233,0)),0,1)</f>
        <v>1</v>
      </c>
      <c r="AU137" s="97">
        <f>IF(ISNA(MATCH($AJ137,'Overlap Study'!AT$186:AT$233,0)),0,1)</f>
        <v>0</v>
      </c>
      <c r="AV137" s="97">
        <f>IF(ISNA(MATCH($AJ137,'Overlap Study'!AN$186:AN$233,0)),0,1)</f>
        <v>0</v>
      </c>
      <c r="AW137" s="106">
        <f>IF(ISNA(MATCH($AJ137,'Overlap Study'!AH$186:AH$233,0)),0,1)</f>
        <v>0</v>
      </c>
      <c r="AX137" s="97">
        <f>IF(ISNA(MATCH(AJ137,'Overlap Study'!$AB$186:$AB$233,0)),0,1)</f>
        <v>0</v>
      </c>
      <c r="AY137" s="97">
        <f>IF(ISNA(MATCH($AJ137,'Overlap Study'!$V$186:$V$233,0)),0,1)</f>
        <v>0</v>
      </c>
      <c r="AZ137" s="97">
        <f>IF(ISNA(MATCH($AJ137,'Overlap Study'!$P$186:$P$233,0)),0,1)</f>
        <v>0</v>
      </c>
      <c r="BA137" s="97"/>
      <c r="BB137" s="106"/>
      <c r="BG137" s="131">
        <v>1108</v>
      </c>
      <c r="BH137" s="459">
        <f>SUM(BI137:BT137)</f>
        <v>1</v>
      </c>
      <c r="BI137" s="110">
        <f>IF(ISNA(MATCH($BG137,'Overlap Study'!$FH$323:$FH$400,0)),0,1)</f>
        <v>0</v>
      </c>
      <c r="BJ137" s="97">
        <f>IF(ISNA(MATCH($BG137,'Overlap Study'!$EQ$323:$EQ$400,0)),0,1)</f>
        <v>0</v>
      </c>
      <c r="BK137" s="97">
        <f>IF(ISNA(MATCH($BG137,'Overlap Study'!$DZ$186:$DZ$240,0)),0,1)</f>
        <v>0</v>
      </c>
      <c r="BL137" s="97">
        <f>IF(ISNA(MATCH(BG137,'Overlap Study'!$DJ$240:$DJ$263,0)),0,1)</f>
        <v>0</v>
      </c>
      <c r="BM137" s="99">
        <f>IF(ISNA(MATCH(BG137,'Overlap Study'!$CU$240:$CU$263,0)),0,1)</f>
        <v>0</v>
      </c>
      <c r="BN137" s="99">
        <f>IF(ISNA(MATCH(BG137,'Overlap Study'!$CG$240:$CG$263,0)),0,1)</f>
        <v>0</v>
      </c>
      <c r="BO137" s="97">
        <f>IF(ISNA(MATCH(BG137,'Overlap Study'!$BU$240:$BU$263,0)),0,1)</f>
        <v>0</v>
      </c>
      <c r="BP137" s="97">
        <f>IF(ISNA(MATCH(BG137,'Overlap Study'!$BJ$240:$BJ$263,0)),0,1)</f>
        <v>0</v>
      </c>
      <c r="BQ137" s="97">
        <f>IF(ISNA(MATCH(BG137,'Overlap Study'!$AZ$240:$AZ$263,0)),0,1)</f>
        <v>0</v>
      </c>
      <c r="BR137" s="97">
        <f>IF(ISNA(MATCH(BG137,'Overlap Study'!$AT$240:$AT$263,0)),0,1)</f>
        <v>0</v>
      </c>
      <c r="BS137" s="97">
        <f>IF(ISNA(MATCH(BG137,'Overlap Study'!$AN$240:$AN$263,0)),0,1)</f>
        <v>0</v>
      </c>
      <c r="BT137" s="106">
        <f>IF(ISNA(MATCH(BG137,'Overlap Study'!$AH$240:$AH$263,0)),0,1)</f>
        <v>1</v>
      </c>
      <c r="BU137" s="110">
        <f>IF(ISNA(MATCH(BG137,'Overlap Study'!$AB$240:$AB$263,0)),0,1)</f>
        <v>0</v>
      </c>
      <c r="BV137" s="97">
        <f>IF(ISNA(MATCH(BG137,'Overlap Study'!$V$240:$V$263,0)),0,1)</f>
        <v>0</v>
      </c>
      <c r="BW137" s="97">
        <f>IF(ISNA(MATCH(BG137,'Overlap Study'!$P$240:$P$263,0)),0,1)</f>
        <v>0</v>
      </c>
      <c r="BX137" s="97"/>
      <c r="BY137" s="106"/>
    </row>
    <row r="138" spans="12:77" ht="13" x14ac:dyDescent="0.3">
      <c r="L138" s="116">
        <f t="shared" si="10"/>
        <v>137</v>
      </c>
      <c r="M138">
        <f t="shared" si="9"/>
        <v>4</v>
      </c>
      <c r="N138" s="207">
        <v>141</v>
      </c>
      <c r="O138" s="99">
        <f>SUM(P138:AA138)</f>
        <v>3</v>
      </c>
      <c r="P138" s="110">
        <f>IF(ISNA(MATCH(N138,'Overlap Study'!FF$62:FF$317,0)),0,1)</f>
        <v>0</v>
      </c>
      <c r="Q138" s="97">
        <f>IF(ISNA(MATCH(N138,'Overlap Study'!EO$62:EO$317,0)),0,1)</f>
        <v>0</v>
      </c>
      <c r="R138" s="97">
        <f>IF(ISNA(MATCH(N138,'Overlap Study'!DY$62:DY$174,0)),0,1)</f>
        <v>0</v>
      </c>
      <c r="S138" s="97">
        <f>IF(ISNA(MATCH(N138,'Overlap Study'!DJ$62:DJ$157,0)),0,1)</f>
        <v>1</v>
      </c>
      <c r="T138" s="99">
        <f>IF(ISNA(MATCH(N138,'Overlap Study'!CU$62:CU$157,0)),0,1)</f>
        <v>0</v>
      </c>
      <c r="U138" s="99">
        <f>IF(ISNA(MATCH(N138,'Overlap Study'!CG$62:CG$157,0)),0,1)</f>
        <v>0</v>
      </c>
      <c r="V138" s="97">
        <f>IF(ISNA(MATCH(N138,'Overlap Study'!BU$62:BU$157,0)),0,1)</f>
        <v>1</v>
      </c>
      <c r="W138" s="97">
        <f>IF(ISNA(MATCH(N138,'Overlap Study'!BJ$62:BJ$157,0)),0,1)</f>
        <v>0</v>
      </c>
      <c r="X138" s="97">
        <f>IF(ISNA(MATCH($N138,'Overlap Study'!AZ$62:AZ$157,0)),0,1)</f>
        <v>1</v>
      </c>
      <c r="Y138" s="97">
        <f>IF(ISNA(MATCH($N138,'Overlap Study'!AT$62:AT$157,0)),0,1)</f>
        <v>0</v>
      </c>
      <c r="Z138" s="97">
        <f>IF(ISNA(MATCH($N138,'Overlap Study'!AN$62:AN$157,0)),0,1)</f>
        <v>0</v>
      </c>
      <c r="AA138" s="97">
        <f>IF(ISNA(MATCH($N138,'Overlap Study'!AH$62:AH$157,0)),0,1)</f>
        <v>0</v>
      </c>
      <c r="AB138" s="110">
        <f>IF(ISNA(MATCH($N138,'Overlap Study'!AB$62:AB$157,0)),0,1)</f>
        <v>0</v>
      </c>
      <c r="AC138" s="97">
        <f>IF(ISNA(MATCH($N138,'Overlap Study'!V$62:V$157,0)),0,1)</f>
        <v>0</v>
      </c>
      <c r="AD138" s="97">
        <f>IF(ISNA(MATCH($N138,'Overlap Study'!P$62:P$157,0)),0,1)</f>
        <v>0</v>
      </c>
      <c r="AE138" s="97">
        <f>IF(ISNA(MATCH($N138,'Overlap Study'!H$53:H$132,0)),0,1)</f>
        <v>1</v>
      </c>
      <c r="AF138" s="106">
        <f>IF(ISNA(MATCH($N138,'Overlap Study'!B$53:B$100,0)),0,1)</f>
        <v>0</v>
      </c>
      <c r="AJ138" s="194">
        <v>2338</v>
      </c>
      <c r="AK138" s="105">
        <f>SUM(AL138:AW138)</f>
        <v>2</v>
      </c>
      <c r="AL138" s="110">
        <f>IF(ISNA(MATCH($AJ138,'Overlap Study'!$FG$323:$FG$454,0)),0,1)</f>
        <v>1</v>
      </c>
      <c r="AM138" s="97">
        <f>IF(ISNA(MATCH($AJ138,'Overlap Study'!$EP$323:$EP$454,0)),0,1)</f>
        <v>1</v>
      </c>
      <c r="AN138" s="97">
        <f>IF(ISNA(MATCH($AJ138,'Overlap Study'!$DY$186:$DY$245,0)),0,1)</f>
        <v>0</v>
      </c>
      <c r="AO138" s="97">
        <f>IF(ISNA(MATCH($AJ138,'Overlap Study'!$DJ$186:$DJ$233,0)),0,1)</f>
        <v>0</v>
      </c>
      <c r="AP138" s="99">
        <f>IF(ISNA(MATCH($AJ138,'Overlap Study'!$CU$186:$CU$233,0)),0,1)</f>
        <v>0</v>
      </c>
      <c r="AQ138" s="99">
        <f>IF(ISNA(MATCH($AJ138,'Overlap Study'!$CG$186:$CG$233,0)),0,1)</f>
        <v>0</v>
      </c>
      <c r="AR138" s="97">
        <f>IF(ISNA(MATCH($AJ138,'Overlap Study'!$BU$186:$BU$233,0)),0,1)</f>
        <v>0</v>
      </c>
      <c r="AS138" s="97">
        <f>IF(ISNA(MATCH(AJ138,'Overlap Study'!BJ$186:BJ$233,0)),0,1)</f>
        <v>0</v>
      </c>
      <c r="AT138" s="97">
        <f>IF(ISNA(MATCH($AJ138,'Overlap Study'!AZ$186:AZ$233,0)),0,1)</f>
        <v>0</v>
      </c>
      <c r="AU138" s="97">
        <f>IF(ISNA(MATCH($AJ138,'Overlap Study'!AT$186:AT$233,0)),0,1)</f>
        <v>0</v>
      </c>
      <c r="AV138" s="97">
        <f>IF(ISNA(MATCH($AJ138,'Overlap Study'!AN$186:AN$233,0)),0,1)</f>
        <v>0</v>
      </c>
      <c r="AW138" s="106">
        <f>IF(ISNA(MATCH($AJ138,'Overlap Study'!AH$186:AH$233,0)),0,1)</f>
        <v>0</v>
      </c>
      <c r="AX138" s="97">
        <f>IF(ISNA(MATCH(AJ138,'Overlap Study'!$AB$186:$AB$233,0)),0,1)</f>
        <v>0</v>
      </c>
      <c r="AY138" s="97">
        <f>IF(ISNA(MATCH($AJ138,'Overlap Study'!$V$186:$V$233,0)),0,1)</f>
        <v>0</v>
      </c>
      <c r="AZ138" s="97">
        <f>IF(ISNA(MATCH($AJ138,'Overlap Study'!$P$186:$P$233,0)),0,1)</f>
        <v>0</v>
      </c>
      <c r="BA138" s="97"/>
      <c r="BB138" s="106"/>
      <c r="BG138" s="131">
        <v>1126</v>
      </c>
      <c r="BH138" s="459">
        <f>SUM(BI138:BT138)</f>
        <v>1</v>
      </c>
      <c r="BI138" s="110">
        <f>IF(ISNA(MATCH($BG138,'Overlap Study'!$FH$323:$FH$400,0)),0,1)</f>
        <v>0</v>
      </c>
      <c r="BJ138" s="97">
        <f>IF(ISNA(MATCH($BG138,'Overlap Study'!$EQ$323:$EQ$400,0)),0,1)</f>
        <v>0</v>
      </c>
      <c r="BK138" s="97">
        <f>IF(ISNA(MATCH($BG138,'Overlap Study'!$DZ$186:$DZ$240,0)),0,1)</f>
        <v>0</v>
      </c>
      <c r="BL138" s="97">
        <f>IF(ISNA(MATCH(BG138,'Overlap Study'!$DJ$240:$DJ$263,0)),0,1)</f>
        <v>0</v>
      </c>
      <c r="BM138" s="99">
        <f>IF(ISNA(MATCH(BG138,'Overlap Study'!$CU$240:$CU$263,0)),0,1)</f>
        <v>0</v>
      </c>
      <c r="BN138" s="99">
        <f>IF(ISNA(MATCH(BG138,'Overlap Study'!$CG$240:$CG$263,0)),0,1)</f>
        <v>0</v>
      </c>
      <c r="BO138" s="97">
        <f>IF(ISNA(MATCH(BG138,'Overlap Study'!$BU$240:$BU$263,0)),0,1)</f>
        <v>0</v>
      </c>
      <c r="BP138" s="97">
        <f>IF(ISNA(MATCH(BG138,'Overlap Study'!$BJ$240:$BJ$263,0)),0,1)</f>
        <v>0</v>
      </c>
      <c r="BQ138" s="97">
        <f>IF(ISNA(MATCH(BG138,'Overlap Study'!$AZ$240:$AZ$263,0)),0,1)</f>
        <v>0</v>
      </c>
      <c r="BR138" s="97">
        <f>IF(ISNA(MATCH(BG138,'Overlap Study'!$AT$240:$AT$263,0)),0,1)</f>
        <v>0</v>
      </c>
      <c r="BS138" s="97">
        <f>IF(ISNA(MATCH(BG138,'Overlap Study'!$AN$240:$AN$263,0)),0,1)</f>
        <v>1</v>
      </c>
      <c r="BT138" s="106">
        <f>IF(ISNA(MATCH(BG138,'Overlap Study'!$AH$240:$AH$263,0)),0,1)</f>
        <v>0</v>
      </c>
      <c r="BU138" s="110">
        <f>IF(ISNA(MATCH(BG138,'Overlap Study'!$AB$240:$AB$263,0)),0,1)</f>
        <v>1</v>
      </c>
      <c r="BV138" s="97">
        <f>IF(ISNA(MATCH(BG138,'Overlap Study'!$V$240:$V$263,0)),0,1)</f>
        <v>0</v>
      </c>
      <c r="BW138" s="97">
        <f>IF(ISNA(MATCH(BG138,'Overlap Study'!$P$240:$P$263,0)),0,1)</f>
        <v>0</v>
      </c>
      <c r="BX138" s="97"/>
      <c r="BY138" s="106"/>
    </row>
    <row r="139" spans="12:77" ht="13" x14ac:dyDescent="0.3">
      <c r="L139" s="116">
        <f t="shared" si="10"/>
        <v>138</v>
      </c>
      <c r="M139">
        <f t="shared" si="9"/>
        <v>7</v>
      </c>
      <c r="N139" s="495">
        <v>173</v>
      </c>
      <c r="O139" s="99">
        <f>SUM(P139:AA139)</f>
        <v>3</v>
      </c>
      <c r="P139" s="110">
        <f>IF(ISNA(MATCH(N139,'Overlap Study'!FF$62:FF$317,0)),0,1)</f>
        <v>0</v>
      </c>
      <c r="Q139" s="97">
        <f>IF(ISNA(MATCH(N139,'Overlap Study'!EO$62:EO$317,0)),0,1)</f>
        <v>0</v>
      </c>
      <c r="R139" s="97">
        <f>IF(ISNA(MATCH(N139,'Overlap Study'!DY$62:DY$174,0)),0,1)</f>
        <v>0</v>
      </c>
      <c r="S139" s="97">
        <f>IF(ISNA(MATCH(N139,'Overlap Study'!DJ$62:DJ$157,0)),0,1)</f>
        <v>0</v>
      </c>
      <c r="T139" s="99">
        <f>IF(ISNA(MATCH(N139,'Overlap Study'!CU$62:CU$157,0)),0,1)</f>
        <v>0</v>
      </c>
      <c r="U139" s="99">
        <f>IF(ISNA(MATCH(N139,'Overlap Study'!CG$62:CG$157,0)),0,1)</f>
        <v>0</v>
      </c>
      <c r="V139" s="97">
        <f>IF(ISNA(MATCH(N139,'Overlap Study'!BU$62:BU$157,0)),0,1)</f>
        <v>0</v>
      </c>
      <c r="W139" s="97">
        <f>IF(ISNA(MATCH(N139,'Overlap Study'!BJ$62:BJ$157,0)),0,1)</f>
        <v>0</v>
      </c>
      <c r="X139" s="97">
        <f>IF(ISNA(MATCH($N139,'Overlap Study'!AZ$62:AZ$157,0)),0,1)</f>
        <v>0</v>
      </c>
      <c r="Y139" s="97">
        <f>IF(ISNA(MATCH($N139,'Overlap Study'!AT$62:AT$157,0)),0,1)</f>
        <v>1</v>
      </c>
      <c r="Z139" s="97">
        <f>IF(ISNA(MATCH($N139,'Overlap Study'!AN$62:AN$157,0)),0,1)</f>
        <v>1</v>
      </c>
      <c r="AA139" s="97">
        <f>IF(ISNA(MATCH($N139,'Overlap Study'!AH$62:AH$157,0)),0,1)</f>
        <v>1</v>
      </c>
      <c r="AB139" s="110">
        <f>IF(ISNA(MATCH($N139,'Overlap Study'!AB$62:AB$157,0)),0,1)</f>
        <v>0</v>
      </c>
      <c r="AC139" s="97">
        <f>IF(ISNA(MATCH($N139,'Overlap Study'!V$62:V$157,0)),0,1)</f>
        <v>1</v>
      </c>
      <c r="AD139" s="97">
        <f>IF(ISNA(MATCH($N139,'Overlap Study'!P$62:P$157,0)),0,1)</f>
        <v>1</v>
      </c>
      <c r="AE139" s="97">
        <f>IF(ISNA(MATCH($N139,'Overlap Study'!H$53:H$132,0)),0,1)</f>
        <v>1</v>
      </c>
      <c r="AF139" s="106">
        <f>IF(ISNA(MATCH($N139,'Overlap Study'!B$53:B$100,0)),0,1)</f>
        <v>1</v>
      </c>
      <c r="AJ139" s="162">
        <v>2415</v>
      </c>
      <c r="AK139" s="105">
        <f>SUM(AL139:AW139)</f>
        <v>2</v>
      </c>
      <c r="AL139" s="110">
        <f>IF(ISNA(MATCH($AJ139,'Overlap Study'!$FG$323:$FG$454,0)),0,1)</f>
        <v>1</v>
      </c>
      <c r="AM139" s="97">
        <f>IF(ISNA(MATCH($AJ139,'Overlap Study'!$EP$323:$EP$454,0)),0,1)</f>
        <v>0</v>
      </c>
      <c r="AN139" s="97">
        <f>IF(ISNA(MATCH($AJ139,'Overlap Study'!$DY$186:$DY$245,0)),0,1)</f>
        <v>0</v>
      </c>
      <c r="AO139" s="97">
        <f>IF(ISNA(MATCH($AJ139,'Overlap Study'!$DJ$186:$DJ$233,0)),0,1)</f>
        <v>1</v>
      </c>
      <c r="AP139" s="99">
        <f>IF(ISNA(MATCH($AJ139,'Overlap Study'!$CU$186:$CU$233,0)),0,1)</f>
        <v>0</v>
      </c>
      <c r="AQ139" s="99">
        <f>IF(ISNA(MATCH($AJ139,'Overlap Study'!$CG$186:$CG$233,0)),0,1)</f>
        <v>0</v>
      </c>
      <c r="AR139" s="97">
        <f>IF(ISNA(MATCH($AJ139,'Overlap Study'!$BU$186:$BU$233,0)),0,1)</f>
        <v>0</v>
      </c>
      <c r="AS139" s="97">
        <f>IF(ISNA(MATCH(AJ139,'Overlap Study'!BJ$186:BJ$233,0)),0,1)</f>
        <v>0</v>
      </c>
      <c r="AT139" s="97">
        <f>IF(ISNA(MATCH($AJ139,'Overlap Study'!AZ$186:AZ$233,0)),0,1)</f>
        <v>0</v>
      </c>
      <c r="AU139" s="97">
        <f>IF(ISNA(MATCH($AJ139,'Overlap Study'!AT$186:AT$233,0)),0,1)</f>
        <v>0</v>
      </c>
      <c r="AV139" s="97">
        <f>IF(ISNA(MATCH($AJ139,'Overlap Study'!AN$186:AN$233,0)),0,1)</f>
        <v>0</v>
      </c>
      <c r="AW139" s="106">
        <f>IF(ISNA(MATCH($AJ139,'Overlap Study'!AH$186:AH$233,0)),0,1)</f>
        <v>0</v>
      </c>
      <c r="AX139" s="97">
        <f>IF(ISNA(MATCH(AJ139,'Overlap Study'!$AB$186:$AB$233,0)),0,1)</f>
        <v>0</v>
      </c>
      <c r="AY139" s="97">
        <f>IF(ISNA(MATCH($AJ139,'Overlap Study'!$V$186:$V$233,0)),0,1)</f>
        <v>0</v>
      </c>
      <c r="AZ139" s="97">
        <f>IF(ISNA(MATCH($AJ139,'Overlap Study'!$P$186:$P$233,0)),0,1)</f>
        <v>0</v>
      </c>
      <c r="BA139" s="97"/>
      <c r="BB139" s="106"/>
      <c r="BG139" s="131">
        <v>1139</v>
      </c>
      <c r="BH139" s="459">
        <f>SUM(BI139:BT139)</f>
        <v>1</v>
      </c>
      <c r="BI139" s="110">
        <f>IF(ISNA(MATCH($BG139,'Overlap Study'!$FH$323:$FH$400,0)),0,1)</f>
        <v>0</v>
      </c>
      <c r="BJ139" s="97">
        <f>IF(ISNA(MATCH($BG139,'Overlap Study'!$EQ$323:$EQ$400,0)),0,1)</f>
        <v>0</v>
      </c>
      <c r="BK139" s="97">
        <f>IF(ISNA(MATCH($BG139,'Overlap Study'!$DZ$186:$DZ$240,0)),0,1)</f>
        <v>0</v>
      </c>
      <c r="BL139" s="97">
        <f>IF(ISNA(MATCH(BG139,'Overlap Study'!$DJ$240:$DJ$263,0)),0,1)</f>
        <v>0</v>
      </c>
      <c r="BM139" s="99">
        <f>IF(ISNA(MATCH(BG139,'Overlap Study'!$CU$240:$CU$263,0)),0,1)</f>
        <v>0</v>
      </c>
      <c r="BN139" s="99">
        <f>IF(ISNA(MATCH(BG139,'Overlap Study'!$CG$240:$CG$263,0)),0,1)</f>
        <v>0</v>
      </c>
      <c r="BO139" s="97">
        <f>IF(ISNA(MATCH(BG139,'Overlap Study'!$BU$240:$BU$263,0)),0,1)</f>
        <v>0</v>
      </c>
      <c r="BP139" s="97">
        <f>IF(ISNA(MATCH(BG139,'Overlap Study'!$BJ$240:$BJ$263,0)),0,1)</f>
        <v>0</v>
      </c>
      <c r="BQ139" s="97">
        <f>IF(ISNA(MATCH(BG139,'Overlap Study'!$AZ$240:$AZ$263,0)),0,1)</f>
        <v>0</v>
      </c>
      <c r="BR139" s="97">
        <f>IF(ISNA(MATCH(BG139,'Overlap Study'!$AT$240:$AT$263,0)),0,1)</f>
        <v>0</v>
      </c>
      <c r="BS139" s="97">
        <f>IF(ISNA(MATCH(BG139,'Overlap Study'!$AN$240:$AN$263,0)),0,1)</f>
        <v>1</v>
      </c>
      <c r="BT139" s="106">
        <f>IF(ISNA(MATCH(BG139,'Overlap Study'!$AH$240:$AH$263,0)),0,1)</f>
        <v>0</v>
      </c>
      <c r="BU139" s="110">
        <f>IF(ISNA(MATCH(BG139,'Overlap Study'!$AB$240:$AB$263,0)),0,1)</f>
        <v>0</v>
      </c>
      <c r="BV139" s="97">
        <f>IF(ISNA(MATCH(BG139,'Overlap Study'!$V$240:$V$263,0)),0,1)</f>
        <v>0</v>
      </c>
      <c r="BW139" s="97">
        <f>IF(ISNA(MATCH(BG139,'Overlap Study'!$P$240:$P$263,0)),0,1)</f>
        <v>0</v>
      </c>
      <c r="BX139" s="97"/>
      <c r="BY139" s="106"/>
    </row>
    <row r="140" spans="12:77" ht="13" x14ac:dyDescent="0.3">
      <c r="L140" s="116">
        <f t="shared" si="10"/>
        <v>139</v>
      </c>
      <c r="M140">
        <f t="shared" si="9"/>
        <v>7</v>
      </c>
      <c r="N140" s="495">
        <v>236</v>
      </c>
      <c r="O140" s="99">
        <f>SUM(P140:AA140)</f>
        <v>3</v>
      </c>
      <c r="P140" s="110">
        <f>IF(ISNA(MATCH(N140,'Overlap Study'!FF$62:FF$317,0)),0,1)</f>
        <v>1</v>
      </c>
      <c r="Q140" s="97">
        <f>IF(ISNA(MATCH(N140,'Overlap Study'!EO$62:EO$317,0)),0,1)</f>
        <v>1</v>
      </c>
      <c r="R140" s="97">
        <f>IF(ISNA(MATCH(N140,'Overlap Study'!DY$62:DY$174,0)),0,1)</f>
        <v>0</v>
      </c>
      <c r="S140" s="97">
        <f>IF(ISNA(MATCH(N140,'Overlap Study'!DJ$62:DJ$157,0)),0,1)</f>
        <v>0</v>
      </c>
      <c r="T140" s="99">
        <f>IF(ISNA(MATCH(N140,'Overlap Study'!CU$62:CU$157,0)),0,1)</f>
        <v>0</v>
      </c>
      <c r="U140" s="99">
        <f>IF(ISNA(MATCH(N140,'Overlap Study'!CG$62:CG$157,0)),0,1)</f>
        <v>0</v>
      </c>
      <c r="V140" s="97">
        <f>IF(ISNA(MATCH(N140,'Overlap Study'!BU$62:BU$157,0)),0,1)</f>
        <v>0</v>
      </c>
      <c r="W140" s="97">
        <f>IF(ISNA(MATCH(N140,'Overlap Study'!BJ$62:BJ$157,0)),0,1)</f>
        <v>0</v>
      </c>
      <c r="X140" s="97">
        <f>IF(ISNA(MATCH($N140,'Overlap Study'!AZ$62:AZ$157,0)),0,1)</f>
        <v>0</v>
      </c>
      <c r="Y140" s="97">
        <f>IF(ISNA(MATCH($N140,'Overlap Study'!AT$62:AT$157,0)),0,1)</f>
        <v>0</v>
      </c>
      <c r="Z140" s="97">
        <f>IF(ISNA(MATCH($N140,'Overlap Study'!AN$62:AN$157,0)),0,1)</f>
        <v>0</v>
      </c>
      <c r="AA140" s="97">
        <f>IF(ISNA(MATCH($N140,'Overlap Study'!AH$62:AH$157,0)),0,1)</f>
        <v>1</v>
      </c>
      <c r="AB140" s="110">
        <f>IF(ISNA(MATCH($N140,'Overlap Study'!AB$62:AB$157,0)),0,1)</f>
        <v>1</v>
      </c>
      <c r="AC140" s="97">
        <f>IF(ISNA(MATCH($N140,'Overlap Study'!V$62:V$157,0)),0,1)</f>
        <v>1</v>
      </c>
      <c r="AD140" s="97">
        <f>IF(ISNA(MATCH($N140,'Overlap Study'!P$62:P$157,0)),0,1)</f>
        <v>1</v>
      </c>
      <c r="AE140" s="97">
        <f>IF(ISNA(MATCH($N140,'Overlap Study'!H$53:H$132,0)),0,1)</f>
        <v>1</v>
      </c>
      <c r="AF140" s="106">
        <f>IF(ISNA(MATCH($N140,'Overlap Study'!B$53:B$100,0)),0,1)</f>
        <v>0</v>
      </c>
      <c r="AJ140" s="162">
        <v>2451</v>
      </c>
      <c r="AK140" s="105">
        <f>SUM(AL140:AW140)</f>
        <v>2</v>
      </c>
      <c r="AL140" s="110">
        <f>IF(ISNA(MATCH($AJ140,'Overlap Study'!$FG$323:$FG$454,0)),0,1)</f>
        <v>1</v>
      </c>
      <c r="AM140" s="97">
        <f>IF(ISNA(MATCH($AJ140,'Overlap Study'!$EP$323:$EP$454,0)),0,1)</f>
        <v>0</v>
      </c>
      <c r="AN140" s="97">
        <f>IF(ISNA(MATCH($AJ140,'Overlap Study'!$DY$186:$DY$245,0)),0,1)</f>
        <v>1</v>
      </c>
      <c r="AO140" s="97">
        <f>IF(ISNA(MATCH($AJ140,'Overlap Study'!$DJ$186:$DJ$233,0)),0,1)</f>
        <v>0</v>
      </c>
      <c r="AP140" s="99">
        <f>IF(ISNA(MATCH($AJ140,'Overlap Study'!$CU$186:$CU$233,0)),0,1)</f>
        <v>0</v>
      </c>
      <c r="AQ140" s="99">
        <f>IF(ISNA(MATCH($AJ140,'Overlap Study'!$CG$186:$CG$233,0)),0,1)</f>
        <v>0</v>
      </c>
      <c r="AR140" s="97">
        <f>IF(ISNA(MATCH($AJ140,'Overlap Study'!$BU$186:$BU$233,0)),0,1)</f>
        <v>0</v>
      </c>
      <c r="AS140" s="97">
        <f>IF(ISNA(MATCH(AJ140,'Overlap Study'!BJ$186:BJ$233,0)),0,1)</f>
        <v>0</v>
      </c>
      <c r="AT140" s="97">
        <f>IF(ISNA(MATCH($AJ140,'Overlap Study'!AZ$186:AZ$233,0)),0,1)</f>
        <v>0</v>
      </c>
      <c r="AU140" s="97">
        <f>IF(ISNA(MATCH($AJ140,'Overlap Study'!AT$186:AT$233,0)),0,1)</f>
        <v>0</v>
      </c>
      <c r="AV140" s="97">
        <f>IF(ISNA(MATCH($AJ140,'Overlap Study'!AN$186:AN$233,0)),0,1)</f>
        <v>0</v>
      </c>
      <c r="AW140" s="106">
        <f>IF(ISNA(MATCH($AJ140,'Overlap Study'!AH$186:AH$233,0)),0,1)</f>
        <v>0</v>
      </c>
      <c r="AX140" s="97">
        <f>IF(ISNA(MATCH(AJ140,'Overlap Study'!$AB$186:$AB$233,0)),0,1)</f>
        <v>0</v>
      </c>
      <c r="AY140" s="97">
        <f>IF(ISNA(MATCH($AJ140,'Overlap Study'!$V$186:$V$233,0)),0,1)</f>
        <v>0</v>
      </c>
      <c r="AZ140" s="97">
        <f>IF(ISNA(MATCH($AJ140,'Overlap Study'!$P$186:$P$233,0)),0,1)</f>
        <v>0</v>
      </c>
      <c r="BA140" s="97"/>
      <c r="BB140" s="106"/>
      <c r="BG140" s="131">
        <v>1153</v>
      </c>
      <c r="BH140" s="459">
        <f>SUM(BI140:BT140)</f>
        <v>1</v>
      </c>
      <c r="BI140" s="110">
        <f>IF(ISNA(MATCH($BG140,'Overlap Study'!$FH$323:$FH$400,0)),0,1)</f>
        <v>0</v>
      </c>
      <c r="BJ140" s="97">
        <f>IF(ISNA(MATCH($BG140,'Overlap Study'!$EQ$323:$EQ$400,0)),0,1)</f>
        <v>0</v>
      </c>
      <c r="BK140" s="97">
        <f>IF(ISNA(MATCH($BG140,'Overlap Study'!$DZ$186:$DZ$240,0)),0,1)</f>
        <v>1</v>
      </c>
      <c r="BL140" s="97">
        <f>IF(ISNA(MATCH(BG140,'Overlap Study'!$DJ$240:$DJ$263,0)),0,1)</f>
        <v>0</v>
      </c>
      <c r="BM140" s="99">
        <f>IF(ISNA(MATCH(BG140,'Overlap Study'!$CU$240:$CU$263,0)),0,1)</f>
        <v>0</v>
      </c>
      <c r="BN140" s="99">
        <f>IF(ISNA(MATCH(BG140,'Overlap Study'!$CG$240:$CG$263,0)),0,1)</f>
        <v>0</v>
      </c>
      <c r="BO140" s="97">
        <f>IF(ISNA(MATCH(BG140,'Overlap Study'!$BU$240:$BU$263,0)),0,1)</f>
        <v>0</v>
      </c>
      <c r="BP140" s="97">
        <f>IF(ISNA(MATCH(BG140,'Overlap Study'!$BJ$240:$BJ$263,0)),0,1)</f>
        <v>0</v>
      </c>
      <c r="BQ140" s="97">
        <f>IF(ISNA(MATCH(BG140,'Overlap Study'!$AZ$240:$AZ$263,0)),0,1)</f>
        <v>0</v>
      </c>
      <c r="BR140" s="97">
        <f>IF(ISNA(MATCH(BG140,'Overlap Study'!$AT$240:$AT$263,0)),0,1)</f>
        <v>0</v>
      </c>
      <c r="BS140" s="97">
        <f>IF(ISNA(MATCH(BG140,'Overlap Study'!$AN$240:$AN$263,0)),0,1)</f>
        <v>0</v>
      </c>
      <c r="BT140" s="106">
        <f>IF(ISNA(MATCH(BG140,'Overlap Study'!$AH$240:$AH$263,0)),0,1)</f>
        <v>0</v>
      </c>
      <c r="BU140" s="110">
        <f>IF(ISNA(MATCH(BG140,'Overlap Study'!$AB$240:$AB$263,0)),0,1)</f>
        <v>0</v>
      </c>
      <c r="BV140" s="97">
        <f>IF(ISNA(MATCH(BG140,'Overlap Study'!$V$240:$V$263,0)),0,1)</f>
        <v>0</v>
      </c>
      <c r="BW140" s="97">
        <f>IF(ISNA(MATCH(BG140,'Overlap Study'!$P$240:$P$263,0)),0,1)</f>
        <v>0</v>
      </c>
      <c r="BX140" s="97"/>
      <c r="BY140" s="106"/>
    </row>
    <row r="141" spans="12:77" ht="13" x14ac:dyDescent="0.3">
      <c r="L141" s="116">
        <f t="shared" si="10"/>
        <v>140</v>
      </c>
      <c r="M141">
        <f t="shared" si="9"/>
        <v>6</v>
      </c>
      <c r="N141" s="207">
        <v>279</v>
      </c>
      <c r="O141" s="99">
        <f>SUM(P141:AA141)</f>
        <v>3</v>
      </c>
      <c r="P141" s="110">
        <f>IF(ISNA(MATCH(N141,'Overlap Study'!FF$62:FF$317,0)),0,1)</f>
        <v>0</v>
      </c>
      <c r="Q141" s="97">
        <f>IF(ISNA(MATCH(N141,'Overlap Study'!EO$62:EO$317,0)),0,1)</f>
        <v>0</v>
      </c>
      <c r="R141" s="97">
        <f>IF(ISNA(MATCH(N141,'Overlap Study'!DY$62:DY$174,0)),0,1)</f>
        <v>0</v>
      </c>
      <c r="S141" s="97">
        <f>IF(ISNA(MATCH(N141,'Overlap Study'!DJ$62:DJ$157,0)),0,1)</f>
        <v>0</v>
      </c>
      <c r="T141" s="99">
        <f>IF(ISNA(MATCH(N141,'Overlap Study'!CU$62:CU$157,0)),0,1)</f>
        <v>0</v>
      </c>
      <c r="U141" s="99">
        <f>IF(ISNA(MATCH(N141,'Overlap Study'!CG$62:CG$157,0)),0,1)</f>
        <v>0</v>
      </c>
      <c r="V141" s="97">
        <f>IF(ISNA(MATCH(N141,'Overlap Study'!BU$62:BU$157,0)),0,1)</f>
        <v>0</v>
      </c>
      <c r="W141" s="97">
        <f>IF(ISNA(MATCH(N141,'Overlap Study'!BJ$62:BJ$157,0)),0,1)</f>
        <v>0</v>
      </c>
      <c r="X141" s="97">
        <f>IF(ISNA(MATCH($N141,'Overlap Study'!AZ$62:AZ$157,0)),0,1)</f>
        <v>0</v>
      </c>
      <c r="Y141" s="97">
        <f>IF(ISNA(MATCH($N141,'Overlap Study'!AT$62:AT$157,0)),0,1)</f>
        <v>1</v>
      </c>
      <c r="Z141" s="97">
        <f>IF(ISNA(MATCH($N141,'Overlap Study'!AN$62:AN$157,0)),0,1)</f>
        <v>1</v>
      </c>
      <c r="AA141" s="97">
        <f>IF(ISNA(MATCH($N141,'Overlap Study'!AH$62:AH$157,0)),0,1)</f>
        <v>1</v>
      </c>
      <c r="AB141" s="110">
        <f>IF(ISNA(MATCH($N141,'Overlap Study'!AB$62:AB$157,0)),0,1)</f>
        <v>1</v>
      </c>
      <c r="AC141" s="97">
        <f>IF(ISNA(MATCH($N141,'Overlap Study'!V$62:V$157,0)),0,1)</f>
        <v>0</v>
      </c>
      <c r="AD141" s="97">
        <f>IF(ISNA(MATCH($N141,'Overlap Study'!P$62:P$157,0)),0,1)</f>
        <v>1</v>
      </c>
      <c r="AE141" s="97">
        <f>IF(ISNA(MATCH($N141,'Overlap Study'!H$53:H$132,0)),0,1)</f>
        <v>1</v>
      </c>
      <c r="AF141" s="106">
        <f>IF(ISNA(MATCH($N141,'Overlap Study'!B$53:B$100,0)),0,1)</f>
        <v>0</v>
      </c>
      <c r="AJ141" s="162">
        <v>2468</v>
      </c>
      <c r="AK141" s="105">
        <f>SUM(AL141:AW141)</f>
        <v>2</v>
      </c>
      <c r="AL141" s="110">
        <f>IF(ISNA(MATCH($AJ141,'Overlap Study'!$FG$323:$FG$454,0)),0,1)</f>
        <v>0</v>
      </c>
      <c r="AM141" s="97">
        <f>IF(ISNA(MATCH($AJ141,'Overlap Study'!$EP$323:$EP$454,0)),0,1)</f>
        <v>1</v>
      </c>
      <c r="AN141" s="97">
        <f>IF(ISNA(MATCH($AJ141,'Overlap Study'!$DY$186:$DY$245,0)),0,1)</f>
        <v>0</v>
      </c>
      <c r="AO141" s="97">
        <f>IF(ISNA(MATCH($AJ141,'Overlap Study'!$DJ$186:$DJ$233,0)),0,1)</f>
        <v>1</v>
      </c>
      <c r="AP141" s="99">
        <f>IF(ISNA(MATCH($AJ141,'Overlap Study'!$CU$186:$CU$233,0)),0,1)</f>
        <v>0</v>
      </c>
      <c r="AQ141" s="99">
        <f>IF(ISNA(MATCH($AJ141,'Overlap Study'!$CG$186:$CG$233,0)),0,1)</f>
        <v>0</v>
      </c>
      <c r="AR141" s="97">
        <f>IF(ISNA(MATCH($AJ141,'Overlap Study'!$BU$186:$BU$233,0)),0,1)</f>
        <v>0</v>
      </c>
      <c r="AS141" s="97">
        <f>IF(ISNA(MATCH(AJ141,'Overlap Study'!BJ$186:BJ$233,0)),0,1)</f>
        <v>0</v>
      </c>
      <c r="AT141" s="97">
        <f>IF(ISNA(MATCH($AJ141,'Overlap Study'!AZ$186:AZ$233,0)),0,1)</f>
        <v>0</v>
      </c>
      <c r="AU141" s="97">
        <f>IF(ISNA(MATCH($AJ141,'Overlap Study'!AT$186:AT$233,0)),0,1)</f>
        <v>0</v>
      </c>
      <c r="AV141" s="97">
        <f>IF(ISNA(MATCH($AJ141,'Overlap Study'!AN$186:AN$233,0)),0,1)</f>
        <v>0</v>
      </c>
      <c r="AW141" s="106">
        <f>IF(ISNA(MATCH($AJ141,'Overlap Study'!AH$186:AH$233,0)),0,1)</f>
        <v>0</v>
      </c>
      <c r="AX141" s="97">
        <f>IF(ISNA(MATCH(AJ141,'Overlap Study'!$AB$186:$AB$233,0)),0,1)</f>
        <v>0</v>
      </c>
      <c r="AY141" s="97">
        <f>IF(ISNA(MATCH($AJ141,'Overlap Study'!$V$186:$V$233,0)),0,1)</f>
        <v>0</v>
      </c>
      <c r="AZ141" s="97">
        <f>IF(ISNA(MATCH($AJ141,'Overlap Study'!$P$186:$P$233,0)),0,1)</f>
        <v>0</v>
      </c>
      <c r="BA141" s="97"/>
      <c r="BB141" s="106"/>
      <c r="BG141" s="212">
        <v>1197</v>
      </c>
      <c r="BH141" s="459">
        <f>SUM(BI141:BT141)</f>
        <v>1</v>
      </c>
      <c r="BI141" s="110">
        <f>IF(ISNA(MATCH($BG141,'Overlap Study'!$FH$323:$FH$400,0)),0,1)</f>
        <v>1</v>
      </c>
      <c r="BJ141" s="97">
        <f>IF(ISNA(MATCH($BG141,'Overlap Study'!$EQ$323:$EQ$400,0)),0,1)</f>
        <v>0</v>
      </c>
      <c r="BK141" s="97">
        <f>IF(ISNA(MATCH($BG141,'Overlap Study'!$DZ$186:$DZ$240,0)),0,1)</f>
        <v>0</v>
      </c>
      <c r="BL141" s="97">
        <f>IF(ISNA(MATCH(BG141,'Overlap Study'!$DJ$240:$DJ$263,0)),0,1)</f>
        <v>0</v>
      </c>
      <c r="BM141" s="99">
        <f>IF(ISNA(MATCH(BG141,'Overlap Study'!$CU$240:$CU$263,0)),0,1)</f>
        <v>0</v>
      </c>
      <c r="BN141" s="99">
        <f>IF(ISNA(MATCH(BG141,'Overlap Study'!$CG$240:$CG$263,0)),0,1)</f>
        <v>0</v>
      </c>
      <c r="BO141" s="97">
        <f>IF(ISNA(MATCH(BG141,'Overlap Study'!$BU$240:$BU$263,0)),0,1)</f>
        <v>0</v>
      </c>
      <c r="BP141" s="97">
        <f>IF(ISNA(MATCH(BG141,'Overlap Study'!$BJ$240:$BJ$263,0)),0,1)</f>
        <v>0</v>
      </c>
      <c r="BQ141" s="97">
        <f>IF(ISNA(MATCH(BG141,'Overlap Study'!$AZ$240:$AZ$263,0)),0,1)</f>
        <v>0</v>
      </c>
      <c r="BR141" s="97">
        <f>IF(ISNA(MATCH(BG141,'Overlap Study'!$AT$240:$AT$263,0)),0,1)</f>
        <v>0</v>
      </c>
      <c r="BS141" s="97">
        <f>IF(ISNA(MATCH(BG141,'Overlap Study'!$AN$240:$AN$263,0)),0,1)</f>
        <v>0</v>
      </c>
      <c r="BT141" s="106">
        <f>IF(ISNA(MATCH(BG141,'Overlap Study'!$AH$240:$AH$263,0)),0,1)</f>
        <v>0</v>
      </c>
      <c r="BU141" s="110">
        <f>IF(ISNA(MATCH(BG141,'Overlap Study'!$AB$240:$AB$263,0)),0,1)</f>
        <v>0</v>
      </c>
      <c r="BV141" s="97">
        <f>IF(ISNA(MATCH(BG141,'Overlap Study'!$V$240:$V$263,0)),0,1)</f>
        <v>0</v>
      </c>
      <c r="BW141" s="97">
        <f>IF(ISNA(MATCH(BG141,'Overlap Study'!$P$240:$P$263,0)),0,1)</f>
        <v>0</v>
      </c>
      <c r="BX141" s="97"/>
      <c r="BY141" s="106"/>
    </row>
    <row r="142" spans="12:77" ht="13" x14ac:dyDescent="0.3">
      <c r="L142" s="116">
        <f t="shared" si="10"/>
        <v>141</v>
      </c>
      <c r="M142">
        <f t="shared" si="9"/>
        <v>3</v>
      </c>
      <c r="N142" s="207">
        <v>337</v>
      </c>
      <c r="O142" s="99">
        <f>SUM(P142:AA142)</f>
        <v>3</v>
      </c>
      <c r="P142" s="110">
        <f>IF(ISNA(MATCH(N142,'Overlap Study'!FF$62:FF$317,0)),0,1)</f>
        <v>0</v>
      </c>
      <c r="Q142" s="97">
        <f>IF(ISNA(MATCH(N142,'Overlap Study'!EO$62:EO$317,0)),0,1)</f>
        <v>1</v>
      </c>
      <c r="R142" s="97">
        <f>IF(ISNA(MATCH(N142,'Overlap Study'!DY$62:DY$174,0)),0,1)</f>
        <v>0</v>
      </c>
      <c r="S142" s="97">
        <f>IF(ISNA(MATCH(N142,'Overlap Study'!DJ$62:DJ$157,0)),0,1)</f>
        <v>0</v>
      </c>
      <c r="T142" s="99">
        <f>IF(ISNA(MATCH(N142,'Overlap Study'!CU$62:CU$157,0)),0,1)</f>
        <v>0</v>
      </c>
      <c r="U142" s="99">
        <f>IF(ISNA(MATCH(N142,'Overlap Study'!CG$62:CG$157,0)),0,1)</f>
        <v>0</v>
      </c>
      <c r="V142" s="97">
        <f>IF(ISNA(MATCH(N142,'Overlap Study'!BU$62:BU$157,0)),0,1)</f>
        <v>1</v>
      </c>
      <c r="W142" s="97">
        <f>IF(ISNA(MATCH(N142,'Overlap Study'!BJ$62:BJ$157,0)),0,1)</f>
        <v>0</v>
      </c>
      <c r="X142" s="97">
        <f>IF(ISNA(MATCH($N142,'Overlap Study'!AZ$62:AZ$157,0)),0,1)</f>
        <v>0</v>
      </c>
      <c r="Y142" s="97">
        <f>IF(ISNA(MATCH($N142,'Overlap Study'!AT$62:AT$157,0)),0,1)</f>
        <v>0</v>
      </c>
      <c r="Z142" s="97">
        <f>IF(ISNA(MATCH($N142,'Overlap Study'!AN$62:AN$157,0)),0,1)</f>
        <v>0</v>
      </c>
      <c r="AA142" s="97">
        <f>IF(ISNA(MATCH($N142,'Overlap Study'!AH$62:AH$157,0)),0,1)</f>
        <v>1</v>
      </c>
      <c r="AB142" s="110">
        <f>IF(ISNA(MATCH($N142,'Overlap Study'!AB$62:AB$157,0)),0,1)</f>
        <v>0</v>
      </c>
      <c r="AC142" s="97">
        <f>IF(ISNA(MATCH($N142,'Overlap Study'!V$62:V$157,0)),0,1)</f>
        <v>0</v>
      </c>
      <c r="AD142" s="97">
        <f>IF(ISNA(MATCH($N142,'Overlap Study'!P$62:P$157,0)),0,1)</f>
        <v>0</v>
      </c>
      <c r="AE142" s="97">
        <f>IF(ISNA(MATCH($N142,'Overlap Study'!H$53:H$132,0)),0,1)</f>
        <v>0</v>
      </c>
      <c r="AF142" s="106">
        <f>IF(ISNA(MATCH($N142,'Overlap Study'!B$53:B$100,0)),0,1)</f>
        <v>0</v>
      </c>
      <c r="AJ142" s="164">
        <v>2474</v>
      </c>
      <c r="AK142" s="105">
        <f>SUM(AL142:AW142)</f>
        <v>2</v>
      </c>
      <c r="AL142" s="110">
        <f>IF(ISNA(MATCH($AJ142,'Overlap Study'!$FG$323:$FG$454,0)),0,1)</f>
        <v>1</v>
      </c>
      <c r="AM142" s="97">
        <f>IF(ISNA(MATCH($AJ142,'Overlap Study'!$EP$323:$EP$454,0)),0,1)</f>
        <v>0</v>
      </c>
      <c r="AN142" s="97">
        <f>IF(ISNA(MATCH($AJ142,'Overlap Study'!$DY$186:$DY$245,0)),0,1)</f>
        <v>0</v>
      </c>
      <c r="AO142" s="97">
        <f>IF(ISNA(MATCH($AJ142,'Overlap Study'!$DJ$186:$DJ$233,0)),0,1)</f>
        <v>1</v>
      </c>
      <c r="AP142" s="99">
        <f>IF(ISNA(MATCH($AJ142,'Overlap Study'!$CU$186:$CU$233,0)),0,1)</f>
        <v>0</v>
      </c>
      <c r="AQ142" s="99">
        <f>IF(ISNA(MATCH($AJ142,'Overlap Study'!$CG$186:$CG$233,0)),0,1)</f>
        <v>0</v>
      </c>
      <c r="AR142" s="97">
        <f>IF(ISNA(MATCH($AJ142,'Overlap Study'!$BU$186:$BU$233,0)),0,1)</f>
        <v>0</v>
      </c>
      <c r="AS142" s="97">
        <f>IF(ISNA(MATCH(AJ142,'Overlap Study'!BJ$186:BJ$233,0)),0,1)</f>
        <v>0</v>
      </c>
      <c r="AT142" s="97">
        <f>IF(ISNA(MATCH($AJ142,'Overlap Study'!AZ$186:AZ$233,0)),0,1)</f>
        <v>0</v>
      </c>
      <c r="AU142" s="97">
        <f>IF(ISNA(MATCH($AJ142,'Overlap Study'!AT$186:AT$233,0)),0,1)</f>
        <v>0</v>
      </c>
      <c r="AV142" s="97">
        <f>IF(ISNA(MATCH($AJ142,'Overlap Study'!AN$186:AN$233,0)),0,1)</f>
        <v>0</v>
      </c>
      <c r="AW142" s="106">
        <f>IF(ISNA(MATCH($AJ142,'Overlap Study'!AH$186:AH$233,0)),0,1)</f>
        <v>0</v>
      </c>
      <c r="AX142" s="97">
        <f>IF(ISNA(MATCH(AJ142,'Overlap Study'!$AB$186:$AB$233,0)),0,1)</f>
        <v>0</v>
      </c>
      <c r="AY142" s="97">
        <f>IF(ISNA(MATCH($AJ142,'Overlap Study'!$V$186:$V$233,0)),0,1)</f>
        <v>0</v>
      </c>
      <c r="AZ142" s="97">
        <f>IF(ISNA(MATCH($AJ142,'Overlap Study'!$P$186:$P$233,0)),0,1)</f>
        <v>0</v>
      </c>
      <c r="BA142" s="97"/>
      <c r="BB142" s="106"/>
      <c r="BG142" s="212">
        <v>1255</v>
      </c>
      <c r="BH142" s="459">
        <f>SUM(BI142:BT142)</f>
        <v>1</v>
      </c>
      <c r="BI142" s="110">
        <f>IF(ISNA(MATCH($BG142,'Overlap Study'!$FH$323:$FH$400,0)),0,1)</f>
        <v>0</v>
      </c>
      <c r="BJ142" s="97">
        <f>IF(ISNA(MATCH($BG142,'Overlap Study'!$EQ$323:$EQ$400,0)),0,1)</f>
        <v>1</v>
      </c>
      <c r="BK142" s="97">
        <f>IF(ISNA(MATCH($BG142,'Overlap Study'!$DZ$186:$DZ$240,0)),0,1)</f>
        <v>0</v>
      </c>
      <c r="BL142" s="97">
        <f>IF(ISNA(MATCH(BG142,'Overlap Study'!$DJ$240:$DJ$263,0)),0,1)</f>
        <v>0</v>
      </c>
      <c r="BM142" s="99">
        <f>IF(ISNA(MATCH(BG142,'Overlap Study'!$CU$240:$CU$263,0)),0,1)</f>
        <v>0</v>
      </c>
      <c r="BN142" s="99">
        <f>IF(ISNA(MATCH(BG142,'Overlap Study'!$CG$240:$CG$263,0)),0,1)</f>
        <v>0</v>
      </c>
      <c r="BO142" s="97">
        <f>IF(ISNA(MATCH(BG142,'Overlap Study'!$BU$240:$BU$263,0)),0,1)</f>
        <v>0</v>
      </c>
      <c r="BP142" s="97">
        <f>IF(ISNA(MATCH(BG142,'Overlap Study'!$BJ$240:$BJ$263,0)),0,1)</f>
        <v>0</v>
      </c>
      <c r="BQ142" s="97">
        <f>IF(ISNA(MATCH(BG142,'Overlap Study'!$AZ$240:$AZ$263,0)),0,1)</f>
        <v>0</v>
      </c>
      <c r="BR142" s="97">
        <f>IF(ISNA(MATCH(BG142,'Overlap Study'!$AT$240:$AT$263,0)),0,1)</f>
        <v>0</v>
      </c>
      <c r="BS142" s="97">
        <f>IF(ISNA(MATCH(BG142,'Overlap Study'!$AN$240:$AN$263,0)),0,1)</f>
        <v>0</v>
      </c>
      <c r="BT142" s="106">
        <f>IF(ISNA(MATCH(BG142,'Overlap Study'!$AH$240:$AH$263,0)),0,1)</f>
        <v>0</v>
      </c>
      <c r="BU142" s="110">
        <f>IF(ISNA(MATCH(BG142,'Overlap Study'!$AB$240:$AB$263,0)),0,1)</f>
        <v>0</v>
      </c>
      <c r="BV142" s="97">
        <f>IF(ISNA(MATCH(BG142,'Overlap Study'!$V$240:$V$263,0)),0,1)</f>
        <v>0</v>
      </c>
      <c r="BW142" s="97">
        <f>IF(ISNA(MATCH(BG142,'Overlap Study'!$P$240:$P$263,0)),0,1)</f>
        <v>0</v>
      </c>
      <c r="BX142" s="97"/>
      <c r="BY142" s="106"/>
    </row>
    <row r="143" spans="12:77" ht="13" x14ac:dyDescent="0.3">
      <c r="L143" s="116">
        <f t="shared" si="10"/>
        <v>142</v>
      </c>
      <c r="M143">
        <f t="shared" si="9"/>
        <v>5</v>
      </c>
      <c r="N143" s="487">
        <v>364</v>
      </c>
      <c r="O143" s="99">
        <f>SUM(P143:AA143)</f>
        <v>3</v>
      </c>
      <c r="P143" s="110">
        <f>IF(ISNA(MATCH(N143,'Overlap Study'!FF$62:FF$317,0)),0,1)</f>
        <v>1</v>
      </c>
      <c r="Q143" s="97">
        <f>IF(ISNA(MATCH(N143,'Overlap Study'!EO$62:EO$317,0)),0,1)</f>
        <v>0</v>
      </c>
      <c r="R143" s="97">
        <f>IF(ISNA(MATCH(N143,'Overlap Study'!DY$62:DY$174,0)),0,1)</f>
        <v>0</v>
      </c>
      <c r="S143" s="97">
        <f>IF(ISNA(MATCH(N143,'Overlap Study'!DJ$62:DJ$157,0)),0,1)</f>
        <v>0</v>
      </c>
      <c r="T143" s="99">
        <f>IF(ISNA(MATCH(N143,'Overlap Study'!CU$62:CU$157,0)),0,1)</f>
        <v>0</v>
      </c>
      <c r="U143" s="99">
        <f>IF(ISNA(MATCH(N143,'Overlap Study'!CG$62:CG$157,0)),0,1)</f>
        <v>1</v>
      </c>
      <c r="V143" s="97">
        <f>IF(ISNA(MATCH(N143,'Overlap Study'!BU$62:BU$157,0)),0,1)</f>
        <v>0</v>
      </c>
      <c r="W143" s="97">
        <f>IF(ISNA(MATCH(N143,'Overlap Study'!BJ$62:BJ$157,0)),0,1)</f>
        <v>0</v>
      </c>
      <c r="X143" s="97">
        <f>IF(ISNA(MATCH($N143,'Overlap Study'!AZ$62:AZ$157,0)),0,1)</f>
        <v>0</v>
      </c>
      <c r="Y143" s="97">
        <f>IF(ISNA(MATCH($N143,'Overlap Study'!AT$62:AT$157,0)),0,1)</f>
        <v>1</v>
      </c>
      <c r="Z143" s="97">
        <f>IF(ISNA(MATCH($N143,'Overlap Study'!AN$62:AN$157,0)),0,1)</f>
        <v>0</v>
      </c>
      <c r="AA143" s="97">
        <f>IF(ISNA(MATCH($N143,'Overlap Study'!AH$62:AH$157,0)),0,1)</f>
        <v>0</v>
      </c>
      <c r="AB143" s="110">
        <f>IF(ISNA(MATCH($N143,'Overlap Study'!AB$62:AB$157,0)),0,1)</f>
        <v>1</v>
      </c>
      <c r="AC143" s="97">
        <f>IF(ISNA(MATCH($N143,'Overlap Study'!V$62:V$157,0)),0,1)</f>
        <v>0</v>
      </c>
      <c r="AD143" s="97">
        <f>IF(ISNA(MATCH($N143,'Overlap Study'!P$62:P$157,0)),0,1)</f>
        <v>0</v>
      </c>
      <c r="AE143" s="97">
        <f>IF(ISNA(MATCH($N143,'Overlap Study'!H$53:H$132,0)),0,1)</f>
        <v>0</v>
      </c>
      <c r="AF143" s="106">
        <f>IF(ISNA(MATCH($N143,'Overlap Study'!B$53:B$100,0)),0,1)</f>
        <v>1</v>
      </c>
      <c r="AJ143" s="162">
        <v>2590</v>
      </c>
      <c r="AK143" s="105">
        <f>SUM(AL143:AW143)</f>
        <v>2</v>
      </c>
      <c r="AL143" s="110">
        <f>IF(ISNA(MATCH($AJ143,'Overlap Study'!$FG$323:$FG$454,0)),0,1)</f>
        <v>0</v>
      </c>
      <c r="AM143" s="97">
        <f>IF(ISNA(MATCH($AJ143,'Overlap Study'!$EP$323:$EP$454,0)),0,1)</f>
        <v>0</v>
      </c>
      <c r="AN143" s="97">
        <f>IF(ISNA(MATCH($AJ143,'Overlap Study'!$DY$186:$DY$245,0)),0,1)</f>
        <v>1</v>
      </c>
      <c r="AO143" s="97">
        <f>IF(ISNA(MATCH($AJ143,'Overlap Study'!$DJ$186:$DJ$233,0)),0,1)</f>
        <v>0</v>
      </c>
      <c r="AP143" s="99">
        <f>IF(ISNA(MATCH($AJ143,'Overlap Study'!$CU$186:$CU$233,0)),0,1)</f>
        <v>1</v>
      </c>
      <c r="AQ143" s="99">
        <f>IF(ISNA(MATCH($AJ143,'Overlap Study'!$CG$186:$CG$233,0)),0,1)</f>
        <v>0</v>
      </c>
      <c r="AR143" s="97">
        <f>IF(ISNA(MATCH($AJ143,'Overlap Study'!$BU$186:$BU$233,0)),0,1)</f>
        <v>0</v>
      </c>
      <c r="AS143" s="97">
        <f>IF(ISNA(MATCH(AJ143,'Overlap Study'!BJ$186:BJ$233,0)),0,1)</f>
        <v>0</v>
      </c>
      <c r="AT143" s="97">
        <f>IF(ISNA(MATCH($AJ143,'Overlap Study'!AZ$186:AZ$233,0)),0,1)</f>
        <v>0</v>
      </c>
      <c r="AU143" s="97">
        <f>IF(ISNA(MATCH($AJ143,'Overlap Study'!AT$186:AT$233,0)),0,1)</f>
        <v>0</v>
      </c>
      <c r="AV143" s="97">
        <f>IF(ISNA(MATCH($AJ143,'Overlap Study'!AN$186:AN$233,0)),0,1)</f>
        <v>0</v>
      </c>
      <c r="AW143" s="106">
        <f>IF(ISNA(MATCH($AJ143,'Overlap Study'!AH$186:AH$233,0)),0,1)</f>
        <v>0</v>
      </c>
      <c r="AX143" s="97">
        <f>IF(ISNA(MATCH(AJ143,'Overlap Study'!$AB$186:$AB$233,0)),0,1)</f>
        <v>0</v>
      </c>
      <c r="AY143" s="97">
        <f>IF(ISNA(MATCH($AJ143,'Overlap Study'!$V$186:$V$233,0)),0,1)</f>
        <v>0</v>
      </c>
      <c r="AZ143" s="97">
        <f>IF(ISNA(MATCH($AJ143,'Overlap Study'!$P$186:$P$233,0)),0,1)</f>
        <v>0</v>
      </c>
      <c r="BA143" s="97"/>
      <c r="BB143" s="106"/>
      <c r="BG143" s="142">
        <v>1270</v>
      </c>
      <c r="BH143" s="459">
        <f>SUM(BI143:BT143)</f>
        <v>1</v>
      </c>
      <c r="BI143" s="110">
        <f>IF(ISNA(MATCH($BG143,'Overlap Study'!$FH$323:$FH$400,0)),0,1)</f>
        <v>0</v>
      </c>
      <c r="BJ143" s="97">
        <f>IF(ISNA(MATCH($BG143,'Overlap Study'!$EQ$323:$EQ$400,0)),0,1)</f>
        <v>0</v>
      </c>
      <c r="BK143" s="97">
        <f>IF(ISNA(MATCH($BG143,'Overlap Study'!$DZ$186:$DZ$240,0)),0,1)</f>
        <v>0</v>
      </c>
      <c r="BL143" s="97">
        <f>IF(ISNA(MATCH(BG143,'Overlap Study'!$DJ$240:$DJ$263,0)),0,1)</f>
        <v>0</v>
      </c>
      <c r="BM143" s="99">
        <f>IF(ISNA(MATCH(BG143,'Overlap Study'!$CU$240:$CU$263,0)),0,1)</f>
        <v>0</v>
      </c>
      <c r="BN143" s="99">
        <f>IF(ISNA(MATCH(BG143,'Overlap Study'!$CG$240:$CG$263,0)),0,1)</f>
        <v>0</v>
      </c>
      <c r="BO143" s="97">
        <f>IF(ISNA(MATCH(BG143,'Overlap Study'!$BU$240:$BU$263,0)),0,1)</f>
        <v>0</v>
      </c>
      <c r="BP143" s="97">
        <f>IF(ISNA(MATCH(BG143,'Overlap Study'!$BJ$240:$BJ$263,0)),0,1)</f>
        <v>0</v>
      </c>
      <c r="BQ143" s="97">
        <f>IF(ISNA(MATCH(BG143,'Overlap Study'!$AZ$240:$AZ$263,0)),0,1)</f>
        <v>0</v>
      </c>
      <c r="BR143" s="97">
        <f>IF(ISNA(MATCH(BG143,'Overlap Study'!$AT$240:$AT$263,0)),0,1)</f>
        <v>1</v>
      </c>
      <c r="BS143" s="97">
        <f>IF(ISNA(MATCH(BG143,'Overlap Study'!$AN$240:$AN$263,0)),0,1)</f>
        <v>0</v>
      </c>
      <c r="BT143" s="106">
        <f>IF(ISNA(MATCH(BG143,'Overlap Study'!$AH$240:$AH$263,0)),0,1)</f>
        <v>0</v>
      </c>
      <c r="BU143" s="110">
        <f>IF(ISNA(MATCH(BG143,'Overlap Study'!$AB$240:$AB$263,0)),0,1)</f>
        <v>0</v>
      </c>
      <c r="BV143" s="97">
        <f>IF(ISNA(MATCH(BG143,'Overlap Study'!$V$240:$V$263,0)),0,1)</f>
        <v>0</v>
      </c>
      <c r="BW143" s="97">
        <f>IF(ISNA(MATCH(BG143,'Overlap Study'!$P$240:$P$263,0)),0,1)</f>
        <v>0</v>
      </c>
      <c r="BX143" s="97"/>
      <c r="BY143" s="106"/>
    </row>
    <row r="144" spans="12:77" ht="13" x14ac:dyDescent="0.3">
      <c r="L144" s="116">
        <f t="shared" si="10"/>
        <v>143</v>
      </c>
      <c r="M144">
        <f t="shared" si="9"/>
        <v>3</v>
      </c>
      <c r="N144" s="207">
        <v>379</v>
      </c>
      <c r="O144" s="99">
        <f>SUM(P144:AA144)</f>
        <v>3</v>
      </c>
      <c r="P144" s="110">
        <f>IF(ISNA(MATCH(N144,'Overlap Study'!FF$62:FF$317,0)),0,1)</f>
        <v>1</v>
      </c>
      <c r="Q144" s="97">
        <f>IF(ISNA(MATCH(N144,'Overlap Study'!EO$62:EO$317,0)),0,1)</f>
        <v>1</v>
      </c>
      <c r="R144" s="97">
        <f>IF(ISNA(MATCH(N144,'Overlap Study'!DY$62:DY$174,0)),0,1)</f>
        <v>0</v>
      </c>
      <c r="S144" s="97">
        <f>IF(ISNA(MATCH(N144,'Overlap Study'!DJ$62:DJ$157,0)),0,1)</f>
        <v>1</v>
      </c>
      <c r="T144" s="99">
        <f>IF(ISNA(MATCH(N144,'Overlap Study'!CU$62:CU$157,0)),0,1)</f>
        <v>0</v>
      </c>
      <c r="U144" s="99">
        <f>IF(ISNA(MATCH(N144,'Overlap Study'!CG$62:CG$157,0)),0,1)</f>
        <v>0</v>
      </c>
      <c r="V144" s="97">
        <f>IF(ISNA(MATCH(N144,'Overlap Study'!BU$62:BU$157,0)),0,1)</f>
        <v>0</v>
      </c>
      <c r="W144" s="97">
        <f>IF(ISNA(MATCH(N144,'Overlap Study'!BJ$62:BJ$157,0)),0,1)</f>
        <v>0</v>
      </c>
      <c r="X144" s="97">
        <f>IF(ISNA(MATCH($N144,'Overlap Study'!AZ$62:AZ$157,0)),0,1)</f>
        <v>0</v>
      </c>
      <c r="Y144" s="97">
        <f>IF(ISNA(MATCH($N144,'Overlap Study'!AT$62:AT$157,0)),0,1)</f>
        <v>0</v>
      </c>
      <c r="Z144" s="97">
        <f>IF(ISNA(MATCH($N144,'Overlap Study'!AN$62:AN$157,0)),0,1)</f>
        <v>0</v>
      </c>
      <c r="AA144" s="97">
        <f>IF(ISNA(MATCH($N144,'Overlap Study'!AH$62:AH$157,0)),0,1)</f>
        <v>0</v>
      </c>
      <c r="AB144" s="110">
        <f>IF(ISNA(MATCH($N144,'Overlap Study'!AB$62:AB$157,0)),0,1)</f>
        <v>0</v>
      </c>
      <c r="AC144" s="97">
        <f>IF(ISNA(MATCH($N144,'Overlap Study'!V$62:V$157,0)),0,1)</f>
        <v>0</v>
      </c>
      <c r="AD144" s="97">
        <f>IF(ISNA(MATCH($N144,'Overlap Study'!P$62:P$157,0)),0,1)</f>
        <v>0</v>
      </c>
      <c r="AE144" s="97">
        <f>IF(ISNA(MATCH($N144,'Overlap Study'!H$53:H$132,0)),0,1)</f>
        <v>0</v>
      </c>
      <c r="AF144" s="106">
        <f>IF(ISNA(MATCH($N144,'Overlap Study'!B$53:B$100,0)),0,1)</f>
        <v>0</v>
      </c>
      <c r="AJ144" s="194">
        <v>2834</v>
      </c>
      <c r="AK144" s="105">
        <f>SUM(AL144:AW144)</f>
        <v>2</v>
      </c>
      <c r="AL144" s="110">
        <f>IF(ISNA(MATCH($AJ144,'Overlap Study'!$FG$323:$FG$454,0)),0,1)</f>
        <v>1</v>
      </c>
      <c r="AM144" s="97">
        <f>IF(ISNA(MATCH($AJ144,'Overlap Study'!$EP$323:$EP$454,0)),0,1)</f>
        <v>1</v>
      </c>
      <c r="AN144" s="97">
        <f>IF(ISNA(MATCH($AJ144,'Overlap Study'!$DY$186:$DY$245,0)),0,1)</f>
        <v>0</v>
      </c>
      <c r="AO144" s="97">
        <f>IF(ISNA(MATCH($AJ144,'Overlap Study'!$DJ$186:$DJ$233,0)),0,1)</f>
        <v>0</v>
      </c>
      <c r="AP144" s="99">
        <f>IF(ISNA(MATCH($AJ144,'Overlap Study'!$CU$186:$CU$233,0)),0,1)</f>
        <v>0</v>
      </c>
      <c r="AQ144" s="99">
        <f>IF(ISNA(MATCH($AJ144,'Overlap Study'!$CG$186:$CG$233,0)),0,1)</f>
        <v>0</v>
      </c>
      <c r="AR144" s="97">
        <f>IF(ISNA(MATCH($AJ144,'Overlap Study'!$BU$186:$BU$233,0)),0,1)</f>
        <v>0</v>
      </c>
      <c r="AS144" s="97">
        <f>IF(ISNA(MATCH(AJ144,'Overlap Study'!BJ$186:BJ$233,0)),0,1)</f>
        <v>0</v>
      </c>
      <c r="AT144" s="97">
        <f>IF(ISNA(MATCH($AJ144,'Overlap Study'!AZ$186:AZ$233,0)),0,1)</f>
        <v>0</v>
      </c>
      <c r="AU144" s="97">
        <f>IF(ISNA(MATCH($AJ144,'Overlap Study'!AT$186:AT$233,0)),0,1)</f>
        <v>0</v>
      </c>
      <c r="AV144" s="97">
        <f>IF(ISNA(MATCH($AJ144,'Overlap Study'!AN$186:AN$233,0)),0,1)</f>
        <v>0</v>
      </c>
      <c r="AW144" s="106">
        <f>IF(ISNA(MATCH($AJ144,'Overlap Study'!AH$186:AH$233,0)),0,1)</f>
        <v>0</v>
      </c>
      <c r="AX144" s="97">
        <f>IF(ISNA(MATCH(AJ144,'Overlap Study'!$AB$186:$AB$233,0)),0,1)</f>
        <v>0</v>
      </c>
      <c r="AY144" s="97">
        <f>IF(ISNA(MATCH($AJ144,'Overlap Study'!$V$186:$V$233,0)),0,1)</f>
        <v>0</v>
      </c>
      <c r="AZ144" s="97">
        <f>IF(ISNA(MATCH($AJ144,'Overlap Study'!$P$186:$P$233,0)),0,1)</f>
        <v>0</v>
      </c>
      <c r="BA144" s="97"/>
      <c r="BB144" s="106"/>
      <c r="BG144" s="212">
        <v>1310</v>
      </c>
      <c r="BH144" s="459">
        <f>SUM(BI144:BT144)</f>
        <v>1</v>
      </c>
      <c r="BI144" s="110">
        <f>IF(ISNA(MATCH($BG144,'Overlap Study'!$FH$323:$FH$400,0)),0,1)</f>
        <v>0</v>
      </c>
      <c r="BJ144" s="97">
        <f>IF(ISNA(MATCH($BG144,'Overlap Study'!$EQ$323:$EQ$400,0)),0,1)</f>
        <v>1</v>
      </c>
      <c r="BK144" s="97">
        <f>IF(ISNA(MATCH($BG144,'Overlap Study'!$DZ$186:$DZ$240,0)),0,1)</f>
        <v>0</v>
      </c>
      <c r="BL144" s="97">
        <f>IF(ISNA(MATCH(BG144,'Overlap Study'!$DJ$240:$DJ$263,0)),0,1)</f>
        <v>0</v>
      </c>
      <c r="BM144" s="99">
        <f>IF(ISNA(MATCH(BG144,'Overlap Study'!$CU$240:$CU$263,0)),0,1)</f>
        <v>0</v>
      </c>
      <c r="BN144" s="99">
        <f>IF(ISNA(MATCH(BG144,'Overlap Study'!$CG$240:$CG$263,0)),0,1)</f>
        <v>0</v>
      </c>
      <c r="BO144" s="97">
        <f>IF(ISNA(MATCH(BG144,'Overlap Study'!$BU$240:$BU$263,0)),0,1)</f>
        <v>0</v>
      </c>
      <c r="BP144" s="97">
        <f>IF(ISNA(MATCH(BG144,'Overlap Study'!$BJ$240:$BJ$263,0)),0,1)</f>
        <v>0</v>
      </c>
      <c r="BQ144" s="97">
        <f>IF(ISNA(MATCH(BG144,'Overlap Study'!$AZ$240:$AZ$263,0)),0,1)</f>
        <v>0</v>
      </c>
      <c r="BR144" s="97">
        <f>IF(ISNA(MATCH(BG144,'Overlap Study'!$AT$240:$AT$263,0)),0,1)</f>
        <v>0</v>
      </c>
      <c r="BS144" s="97">
        <f>IF(ISNA(MATCH(BG144,'Overlap Study'!$AN$240:$AN$263,0)),0,1)</f>
        <v>0</v>
      </c>
      <c r="BT144" s="106">
        <f>IF(ISNA(MATCH(BG144,'Overlap Study'!$AH$240:$AH$263,0)),0,1)</f>
        <v>0</v>
      </c>
      <c r="BU144" s="110">
        <f>IF(ISNA(MATCH(BG144,'Overlap Study'!$AB$240:$AB$263,0)),0,1)</f>
        <v>0</v>
      </c>
      <c r="BV144" s="97">
        <f>IF(ISNA(MATCH(BG144,'Overlap Study'!$V$240:$V$263,0)),0,1)</f>
        <v>0</v>
      </c>
      <c r="BW144" s="97">
        <f>IF(ISNA(MATCH(BG144,'Overlap Study'!$P$240:$P$263,0)),0,1)</f>
        <v>0</v>
      </c>
      <c r="BX144" s="97"/>
      <c r="BY144" s="106"/>
    </row>
    <row r="145" spans="12:77" ht="13" x14ac:dyDescent="0.3">
      <c r="L145" s="116">
        <f t="shared" si="10"/>
        <v>144</v>
      </c>
      <c r="M145">
        <f t="shared" si="9"/>
        <v>4</v>
      </c>
      <c r="N145" s="207">
        <v>384</v>
      </c>
      <c r="O145" s="99">
        <f>SUM(P145:AA145)</f>
        <v>3</v>
      </c>
      <c r="P145" s="110">
        <f>IF(ISNA(MATCH(N145,'Overlap Study'!FF$62:FF$317,0)),0,1)</f>
        <v>0</v>
      </c>
      <c r="Q145" s="97">
        <f>IF(ISNA(MATCH(N145,'Overlap Study'!EO$62:EO$317,0)),0,1)</f>
        <v>1</v>
      </c>
      <c r="R145" s="97">
        <f>IF(ISNA(MATCH(N145,'Overlap Study'!DY$62:DY$174,0)),0,1)</f>
        <v>0</v>
      </c>
      <c r="S145" s="97">
        <f>IF(ISNA(MATCH(N145,'Overlap Study'!DJ$62:DJ$157,0)),0,1)</f>
        <v>0</v>
      </c>
      <c r="T145" s="99">
        <f>IF(ISNA(MATCH(N145,'Overlap Study'!CU$62:CU$157,0)),0,1)</f>
        <v>0</v>
      </c>
      <c r="U145" s="99">
        <f>IF(ISNA(MATCH(N145,'Overlap Study'!CG$62:CG$157,0)),0,1)</f>
        <v>0</v>
      </c>
      <c r="V145" s="97">
        <f>IF(ISNA(MATCH(N145,'Overlap Study'!BU$62:BU$157,0)),0,1)</f>
        <v>0</v>
      </c>
      <c r="W145" s="97">
        <f>IF(ISNA(MATCH(N145,'Overlap Study'!BJ$62:BJ$157,0)),0,1)</f>
        <v>0</v>
      </c>
      <c r="X145" s="97">
        <f>IF(ISNA(MATCH($N145,'Overlap Study'!AZ$62:AZ$157,0)),0,1)</f>
        <v>1</v>
      </c>
      <c r="Y145" s="97">
        <f>IF(ISNA(MATCH($N145,'Overlap Study'!AT$62:AT$157,0)),0,1)</f>
        <v>0</v>
      </c>
      <c r="Z145" s="97">
        <f>IF(ISNA(MATCH($N145,'Overlap Study'!AN$62:AN$157,0)),0,1)</f>
        <v>1</v>
      </c>
      <c r="AA145" s="97">
        <f>IF(ISNA(MATCH($N145,'Overlap Study'!AH$62:AH$157,0)),0,1)</f>
        <v>0</v>
      </c>
      <c r="AB145" s="110">
        <f>IF(ISNA(MATCH($N145,'Overlap Study'!AB$62:AB$157,0)),0,1)</f>
        <v>0</v>
      </c>
      <c r="AC145" s="97">
        <f>IF(ISNA(MATCH($N145,'Overlap Study'!V$62:V$157,0)),0,1)</f>
        <v>1</v>
      </c>
      <c r="AD145" s="97">
        <f>IF(ISNA(MATCH($N145,'Overlap Study'!P$62:P$157,0)),0,1)</f>
        <v>0</v>
      </c>
      <c r="AE145" s="97">
        <f>IF(ISNA(MATCH($N145,'Overlap Study'!H$53:H$132,0)),0,1)</f>
        <v>0</v>
      </c>
      <c r="AF145" s="106">
        <f>IF(ISNA(MATCH($N145,'Overlap Study'!B$53:B$100,0)),0,1)</f>
        <v>0</v>
      </c>
      <c r="AJ145" s="194">
        <v>3015</v>
      </c>
      <c r="AK145" s="105">
        <f>SUM(AL145:AW145)</f>
        <v>2</v>
      </c>
      <c r="AL145" s="110">
        <f>IF(ISNA(MATCH($AJ145,'Overlap Study'!$FG$323:$FG$454,0)),0,1)</f>
        <v>1</v>
      </c>
      <c r="AM145" s="97">
        <f>IF(ISNA(MATCH($AJ145,'Overlap Study'!$EP$323:$EP$454,0)),0,1)</f>
        <v>1</v>
      </c>
      <c r="AN145" s="97">
        <f>IF(ISNA(MATCH($AJ145,'Overlap Study'!$DY$186:$DY$245,0)),0,1)</f>
        <v>0</v>
      </c>
      <c r="AO145" s="97">
        <f>IF(ISNA(MATCH($AJ145,'Overlap Study'!$DJ$186:$DJ$233,0)),0,1)</f>
        <v>0</v>
      </c>
      <c r="AP145" s="99">
        <f>IF(ISNA(MATCH($AJ145,'Overlap Study'!$CU$186:$CU$233,0)),0,1)</f>
        <v>0</v>
      </c>
      <c r="AQ145" s="99">
        <f>IF(ISNA(MATCH($AJ145,'Overlap Study'!$CG$186:$CG$233,0)),0,1)</f>
        <v>0</v>
      </c>
      <c r="AR145" s="97">
        <f>IF(ISNA(MATCH($AJ145,'Overlap Study'!$BU$186:$BU$233,0)),0,1)</f>
        <v>0</v>
      </c>
      <c r="AS145" s="97">
        <f>IF(ISNA(MATCH(AJ145,'Overlap Study'!BJ$186:BJ$233,0)),0,1)</f>
        <v>0</v>
      </c>
      <c r="AT145" s="97">
        <f>IF(ISNA(MATCH($AJ145,'Overlap Study'!AZ$186:AZ$233,0)),0,1)</f>
        <v>0</v>
      </c>
      <c r="AU145" s="97">
        <f>IF(ISNA(MATCH($AJ145,'Overlap Study'!AT$186:AT$233,0)),0,1)</f>
        <v>0</v>
      </c>
      <c r="AV145" s="97">
        <f>IF(ISNA(MATCH($AJ145,'Overlap Study'!AN$186:AN$233,0)),0,1)</f>
        <v>0</v>
      </c>
      <c r="AW145" s="106">
        <f>IF(ISNA(MATCH($AJ145,'Overlap Study'!AH$186:AH$233,0)),0,1)</f>
        <v>0</v>
      </c>
      <c r="AX145" s="97">
        <f>IF(ISNA(MATCH(AJ145,'Overlap Study'!$AB$186:$AB$233,0)),0,1)</f>
        <v>0</v>
      </c>
      <c r="AY145" s="97">
        <f>IF(ISNA(MATCH($AJ145,'Overlap Study'!$V$186:$V$233,0)),0,1)</f>
        <v>0</v>
      </c>
      <c r="AZ145" s="97">
        <f>IF(ISNA(MATCH($AJ145,'Overlap Study'!$P$186:$P$233,0)),0,1)</f>
        <v>0</v>
      </c>
      <c r="BA145" s="97"/>
      <c r="BB145" s="106"/>
      <c r="BG145" s="131">
        <v>1318</v>
      </c>
      <c r="BH145" s="459">
        <f>SUM(BI145:BT145)</f>
        <v>1</v>
      </c>
      <c r="BI145" s="110">
        <f>IF(ISNA(MATCH($BG145,'Overlap Study'!$FH$323:$FH$400,0)),0,1)</f>
        <v>0</v>
      </c>
      <c r="BJ145" s="97">
        <f>IF(ISNA(MATCH($BG145,'Overlap Study'!$EQ$323:$EQ$400,0)),0,1)</f>
        <v>0</v>
      </c>
      <c r="BK145" s="97">
        <f>IF(ISNA(MATCH($BG145,'Overlap Study'!$DZ$186:$DZ$240,0)),0,1)</f>
        <v>1</v>
      </c>
      <c r="BL145" s="97">
        <f>IF(ISNA(MATCH(BG145,'Overlap Study'!$DJ$240:$DJ$263,0)),0,1)</f>
        <v>0</v>
      </c>
      <c r="BM145" s="99">
        <f>IF(ISNA(MATCH(BG145,'Overlap Study'!$CU$240:$CU$263,0)),0,1)</f>
        <v>0</v>
      </c>
      <c r="BN145" s="99">
        <f>IF(ISNA(MATCH(BG145,'Overlap Study'!$CG$240:$CG$263,0)),0,1)</f>
        <v>0</v>
      </c>
      <c r="BO145" s="97">
        <f>IF(ISNA(MATCH(BG145,'Overlap Study'!$BU$240:$BU$263,0)),0,1)</f>
        <v>0</v>
      </c>
      <c r="BP145" s="97">
        <f>IF(ISNA(MATCH(BG145,'Overlap Study'!$BJ$240:$BJ$263,0)),0,1)</f>
        <v>0</v>
      </c>
      <c r="BQ145" s="97">
        <f>IF(ISNA(MATCH(BG145,'Overlap Study'!$AZ$240:$AZ$263,0)),0,1)</f>
        <v>0</v>
      </c>
      <c r="BR145" s="97">
        <f>IF(ISNA(MATCH(BG145,'Overlap Study'!$AT$240:$AT$263,0)),0,1)</f>
        <v>0</v>
      </c>
      <c r="BS145" s="97">
        <f>IF(ISNA(MATCH(BG145,'Overlap Study'!$AN$240:$AN$263,0)),0,1)</f>
        <v>0</v>
      </c>
      <c r="BT145" s="106">
        <f>IF(ISNA(MATCH(BG145,'Overlap Study'!$AH$240:$AH$263,0)),0,1)</f>
        <v>0</v>
      </c>
      <c r="BU145" s="110">
        <f>IF(ISNA(MATCH(BG145,'Overlap Study'!$AB$240:$AB$263,0)),0,1)</f>
        <v>0</v>
      </c>
      <c r="BV145" s="97">
        <f>IF(ISNA(MATCH(BG145,'Overlap Study'!$V$240:$V$263,0)),0,1)</f>
        <v>0</v>
      </c>
      <c r="BW145" s="97">
        <f>IF(ISNA(MATCH(BG145,'Overlap Study'!$P$240:$P$263,0)),0,1)</f>
        <v>0</v>
      </c>
      <c r="BX145" s="97"/>
      <c r="BY145" s="106"/>
    </row>
    <row r="146" spans="12:77" ht="13" x14ac:dyDescent="0.3">
      <c r="L146" s="116">
        <f t="shared" si="10"/>
        <v>145</v>
      </c>
      <c r="M146">
        <f t="shared" si="9"/>
        <v>4</v>
      </c>
      <c r="N146" s="207">
        <v>492</v>
      </c>
      <c r="O146" s="99">
        <f>SUM(P146:AA146)</f>
        <v>3</v>
      </c>
      <c r="P146" s="110">
        <f>IF(ISNA(MATCH(N146,'Overlap Study'!FF$62:FF$317,0)),0,1)</f>
        <v>0</v>
      </c>
      <c r="Q146" s="97">
        <f>IF(ISNA(MATCH(N146,'Overlap Study'!EO$62:EO$317,0)),0,1)</f>
        <v>1</v>
      </c>
      <c r="R146" s="97">
        <f>IF(ISNA(MATCH(N146,'Overlap Study'!DY$62:DY$174,0)),0,1)</f>
        <v>0</v>
      </c>
      <c r="S146" s="97">
        <f>IF(ISNA(MATCH(N146,'Overlap Study'!DJ$62:DJ$157,0)),0,1)</f>
        <v>0</v>
      </c>
      <c r="T146" s="99">
        <f>IF(ISNA(MATCH(N146,'Overlap Study'!CU$62:CU$157,0)),0,1)</f>
        <v>1</v>
      </c>
      <c r="U146" s="99">
        <f>IF(ISNA(MATCH(N146,'Overlap Study'!CG$62:CG$157,0)),0,1)</f>
        <v>0</v>
      </c>
      <c r="V146" s="97">
        <f>IF(ISNA(MATCH(N146,'Overlap Study'!BU$62:BU$157,0)),0,1)</f>
        <v>0</v>
      </c>
      <c r="W146" s="97">
        <f>IF(ISNA(MATCH(N146,'Overlap Study'!BJ$62:BJ$157,0)),0,1)</f>
        <v>0</v>
      </c>
      <c r="X146" s="97">
        <f>IF(ISNA(MATCH($N146,'Overlap Study'!AZ$62:AZ$157,0)),0,1)</f>
        <v>0</v>
      </c>
      <c r="Y146" s="97">
        <f>IF(ISNA(MATCH($N146,'Overlap Study'!AT$62:AT$157,0)),0,1)</f>
        <v>0</v>
      </c>
      <c r="Z146" s="97">
        <f>IF(ISNA(MATCH($N146,'Overlap Study'!AN$62:AN$157,0)),0,1)</f>
        <v>0</v>
      </c>
      <c r="AA146" s="97">
        <f>IF(ISNA(MATCH($N146,'Overlap Study'!AH$62:AH$157,0)),0,1)</f>
        <v>1</v>
      </c>
      <c r="AB146" s="110">
        <f>IF(ISNA(MATCH($N146,'Overlap Study'!AB$62:AB$157,0)),0,1)</f>
        <v>1</v>
      </c>
      <c r="AC146" s="97">
        <f>IF(ISNA(MATCH($N146,'Overlap Study'!V$62:V$157,0)),0,1)</f>
        <v>0</v>
      </c>
      <c r="AD146" s="97">
        <f>IF(ISNA(MATCH($N146,'Overlap Study'!P$62:P$157,0)),0,1)</f>
        <v>0</v>
      </c>
      <c r="AE146" s="97">
        <f>IF(ISNA(MATCH($N146,'Overlap Study'!H$53:H$132,0)),0,1)</f>
        <v>0</v>
      </c>
      <c r="AF146" s="106">
        <f>IF(ISNA(MATCH($N146,'Overlap Study'!B$53:B$100,0)),0,1)</f>
        <v>0</v>
      </c>
      <c r="AJ146" s="194">
        <v>3042</v>
      </c>
      <c r="AK146" s="105">
        <f>SUM(AL146:AW146)</f>
        <v>2</v>
      </c>
      <c r="AL146" s="110">
        <f>IF(ISNA(MATCH($AJ146,'Overlap Study'!$FG$323:$FG$454,0)),0,1)</f>
        <v>1</v>
      </c>
      <c r="AM146" s="97">
        <f>IF(ISNA(MATCH($AJ146,'Overlap Study'!$EP$323:$EP$454,0)),0,1)</f>
        <v>1</v>
      </c>
      <c r="AN146" s="97">
        <f>IF(ISNA(MATCH($AJ146,'Overlap Study'!$DY$186:$DY$245,0)),0,1)</f>
        <v>0</v>
      </c>
      <c r="AO146" s="97">
        <f>IF(ISNA(MATCH($AJ146,'Overlap Study'!$DJ$186:$DJ$233,0)),0,1)</f>
        <v>0</v>
      </c>
      <c r="AP146" s="99">
        <f>IF(ISNA(MATCH($AJ146,'Overlap Study'!$CU$186:$CU$233,0)),0,1)</f>
        <v>0</v>
      </c>
      <c r="AQ146" s="99">
        <f>IF(ISNA(MATCH($AJ146,'Overlap Study'!$CG$186:$CG$233,0)),0,1)</f>
        <v>0</v>
      </c>
      <c r="AR146" s="97">
        <f>IF(ISNA(MATCH($AJ146,'Overlap Study'!$BU$186:$BU$233,0)),0,1)</f>
        <v>0</v>
      </c>
      <c r="AS146" s="97">
        <f>IF(ISNA(MATCH(AJ146,'Overlap Study'!BJ$186:BJ$233,0)),0,1)</f>
        <v>0</v>
      </c>
      <c r="AT146" s="97">
        <f>IF(ISNA(MATCH($AJ146,'Overlap Study'!AZ$186:AZ$233,0)),0,1)</f>
        <v>0</v>
      </c>
      <c r="AU146" s="97">
        <f>IF(ISNA(MATCH($AJ146,'Overlap Study'!AT$186:AT$233,0)),0,1)</f>
        <v>0</v>
      </c>
      <c r="AV146" s="97">
        <f>IF(ISNA(MATCH($AJ146,'Overlap Study'!AN$186:AN$233,0)),0,1)</f>
        <v>0</v>
      </c>
      <c r="AW146" s="106">
        <f>IF(ISNA(MATCH($AJ146,'Overlap Study'!AH$186:AH$233,0)),0,1)</f>
        <v>0</v>
      </c>
      <c r="AX146" s="97">
        <f>IF(ISNA(MATCH(AJ146,'Overlap Study'!$AB$186:$AB$233,0)),0,1)</f>
        <v>0</v>
      </c>
      <c r="AY146" s="97">
        <f>IF(ISNA(MATCH($AJ146,'Overlap Study'!$V$186:$V$233,0)),0,1)</f>
        <v>0</v>
      </c>
      <c r="AZ146" s="97">
        <f>IF(ISNA(MATCH($AJ146,'Overlap Study'!$P$186:$P$233,0)),0,1)</f>
        <v>0</v>
      </c>
      <c r="BA146" s="97"/>
      <c r="BB146" s="106"/>
      <c r="BG146" s="142">
        <v>1319</v>
      </c>
      <c r="BH146" s="459">
        <f>SUM(BI146:BT146)</f>
        <v>1</v>
      </c>
      <c r="BI146" s="110">
        <f>IF(ISNA(MATCH($BG146,'Overlap Study'!$FH$323:$FH$400,0)),0,1)</f>
        <v>0</v>
      </c>
      <c r="BJ146" s="97">
        <f>IF(ISNA(MATCH($BG146,'Overlap Study'!$EQ$323:$EQ$400,0)),0,1)</f>
        <v>0</v>
      </c>
      <c r="BK146" s="97">
        <f>IF(ISNA(MATCH($BG146,'Overlap Study'!$DZ$186:$DZ$240,0)),0,1)</f>
        <v>0</v>
      </c>
      <c r="BL146" s="97">
        <f>IF(ISNA(MATCH(BG146,'Overlap Study'!$DJ$240:$DJ$263,0)),0,1)</f>
        <v>0</v>
      </c>
      <c r="BM146" s="99">
        <f>IF(ISNA(MATCH(BG146,'Overlap Study'!$CU$240:$CU$263,0)),0,1)</f>
        <v>0</v>
      </c>
      <c r="BN146" s="99">
        <f>IF(ISNA(MATCH(BG146,'Overlap Study'!$CG$240:$CG$263,0)),0,1)</f>
        <v>0</v>
      </c>
      <c r="BO146" s="97">
        <f>IF(ISNA(MATCH(BG146,'Overlap Study'!$BU$240:$BU$263,0)),0,1)</f>
        <v>0</v>
      </c>
      <c r="BP146" s="97">
        <f>IF(ISNA(MATCH(BG146,'Overlap Study'!$BJ$240:$BJ$263,0)),0,1)</f>
        <v>0</v>
      </c>
      <c r="BQ146" s="97">
        <f>IF(ISNA(MATCH(BG146,'Overlap Study'!$AZ$240:$AZ$263,0)),0,1)</f>
        <v>0</v>
      </c>
      <c r="BR146" s="97">
        <f>IF(ISNA(MATCH(BG146,'Overlap Study'!$AT$240:$AT$263,0)),0,1)</f>
        <v>1</v>
      </c>
      <c r="BS146" s="97">
        <f>IF(ISNA(MATCH(BG146,'Overlap Study'!$AN$240:$AN$263,0)),0,1)</f>
        <v>0</v>
      </c>
      <c r="BT146" s="106">
        <f>IF(ISNA(MATCH(BG146,'Overlap Study'!$AH$240:$AH$263,0)),0,1)</f>
        <v>0</v>
      </c>
      <c r="BU146" s="110">
        <f>IF(ISNA(MATCH(BG146,'Overlap Study'!$AB$240:$AB$263,0)),0,1)</f>
        <v>0</v>
      </c>
      <c r="BV146" s="97">
        <f>IF(ISNA(MATCH(BG146,'Overlap Study'!$V$240:$V$263,0)),0,1)</f>
        <v>0</v>
      </c>
      <c r="BW146" s="97">
        <f>IF(ISNA(MATCH(BG146,'Overlap Study'!$P$240:$P$263,0)),0,1)</f>
        <v>0</v>
      </c>
      <c r="BX146" s="97"/>
      <c r="BY146" s="106"/>
    </row>
    <row r="147" spans="12:77" ht="13" x14ac:dyDescent="0.3">
      <c r="L147" s="116">
        <f t="shared" si="10"/>
        <v>146</v>
      </c>
      <c r="M147">
        <f t="shared" si="9"/>
        <v>3</v>
      </c>
      <c r="N147" s="487">
        <v>694</v>
      </c>
      <c r="O147" s="99">
        <f>SUM(P147:AA147)</f>
        <v>3</v>
      </c>
      <c r="P147" s="110">
        <f>IF(ISNA(MATCH(N147,'Overlap Study'!FF$62:FF$317,0)),0,1)</f>
        <v>1</v>
      </c>
      <c r="Q147" s="97">
        <f>IF(ISNA(MATCH(N147,'Overlap Study'!EO$62:EO$317,0)),0,1)</f>
        <v>0</v>
      </c>
      <c r="R147" s="97">
        <f>IF(ISNA(MATCH(N147,'Overlap Study'!DY$62:DY$174,0)),0,1)</f>
        <v>0</v>
      </c>
      <c r="S147" s="97">
        <f>IF(ISNA(MATCH(N147,'Overlap Study'!DJ$62:DJ$157,0)),0,1)</f>
        <v>0</v>
      </c>
      <c r="T147" s="99">
        <f>IF(ISNA(MATCH(N147,'Overlap Study'!CU$62:CU$157,0)),0,1)</f>
        <v>0</v>
      </c>
      <c r="U147" s="99">
        <f>IF(ISNA(MATCH(N147,'Overlap Study'!CG$62:CG$157,0)),0,1)</f>
        <v>1</v>
      </c>
      <c r="V147" s="97">
        <f>IF(ISNA(MATCH(N147,'Overlap Study'!BU$62:BU$157,0)),0,1)</f>
        <v>0</v>
      </c>
      <c r="W147" s="97">
        <f>IF(ISNA(MATCH(N147,'Overlap Study'!BJ$62:BJ$157,0)),0,1)</f>
        <v>0</v>
      </c>
      <c r="X147" s="97">
        <f>IF(ISNA(MATCH($N147,'Overlap Study'!AZ$62:AZ$157,0)),0,1)</f>
        <v>0</v>
      </c>
      <c r="Y147" s="97">
        <f>IF(ISNA(MATCH($N147,'Overlap Study'!AT$62:AT$157,0)),0,1)</f>
        <v>0</v>
      </c>
      <c r="Z147" s="97">
        <f>IF(ISNA(MATCH($N147,'Overlap Study'!AN$62:AN$157,0)),0,1)</f>
        <v>0</v>
      </c>
      <c r="AA147" s="97">
        <f>IF(ISNA(MATCH($N147,'Overlap Study'!AH$62:AH$157,0)),0,1)</f>
        <v>1</v>
      </c>
      <c r="AB147" s="110">
        <f>IF(ISNA(MATCH($N147,'Overlap Study'!AB$62:AB$157,0)),0,1)</f>
        <v>0</v>
      </c>
      <c r="AC147" s="97">
        <f>IF(ISNA(MATCH($N147,'Overlap Study'!V$62:V$157,0)),0,1)</f>
        <v>0</v>
      </c>
      <c r="AD147" s="97">
        <f>IF(ISNA(MATCH($N147,'Overlap Study'!P$62:P$157,0)),0,1)</f>
        <v>0</v>
      </c>
      <c r="AE147" s="97">
        <f>IF(ISNA(MATCH($N147,'Overlap Study'!H$53:H$132,0)),0,1)</f>
        <v>0</v>
      </c>
      <c r="AF147" s="106">
        <f>IF(ISNA(MATCH($N147,'Overlap Study'!B$53:B$100,0)),0,1)</f>
        <v>0</v>
      </c>
      <c r="AJ147" s="194">
        <v>3130</v>
      </c>
      <c r="AK147" s="105">
        <f>SUM(AL147:AW147)</f>
        <v>2</v>
      </c>
      <c r="AL147" s="110">
        <f>IF(ISNA(MATCH($AJ147,'Overlap Study'!$FG$323:$FG$454,0)),0,1)</f>
        <v>1</v>
      </c>
      <c r="AM147" s="97">
        <f>IF(ISNA(MATCH($AJ147,'Overlap Study'!$EP$323:$EP$454,0)),0,1)</f>
        <v>1</v>
      </c>
      <c r="AN147" s="97">
        <f>IF(ISNA(MATCH($AJ147,'Overlap Study'!$DY$186:$DY$245,0)),0,1)</f>
        <v>0</v>
      </c>
      <c r="AO147" s="97">
        <f>IF(ISNA(MATCH($AJ147,'Overlap Study'!$DJ$186:$DJ$233,0)),0,1)</f>
        <v>0</v>
      </c>
      <c r="AP147" s="99">
        <f>IF(ISNA(MATCH($AJ147,'Overlap Study'!$CU$186:$CU$233,0)),0,1)</f>
        <v>0</v>
      </c>
      <c r="AQ147" s="99">
        <f>IF(ISNA(MATCH($AJ147,'Overlap Study'!$CG$186:$CG$233,0)),0,1)</f>
        <v>0</v>
      </c>
      <c r="AR147" s="97">
        <f>IF(ISNA(MATCH($AJ147,'Overlap Study'!$BU$186:$BU$233,0)),0,1)</f>
        <v>0</v>
      </c>
      <c r="AS147" s="97">
        <f>IF(ISNA(MATCH(AJ147,'Overlap Study'!BJ$186:BJ$233,0)),0,1)</f>
        <v>0</v>
      </c>
      <c r="AT147" s="97">
        <f>IF(ISNA(MATCH($AJ147,'Overlap Study'!AZ$186:AZ$233,0)),0,1)</f>
        <v>0</v>
      </c>
      <c r="AU147" s="97">
        <f>IF(ISNA(MATCH($AJ147,'Overlap Study'!AT$186:AT$233,0)),0,1)</f>
        <v>0</v>
      </c>
      <c r="AV147" s="97">
        <f>IF(ISNA(MATCH($AJ147,'Overlap Study'!AN$186:AN$233,0)),0,1)</f>
        <v>0</v>
      </c>
      <c r="AW147" s="106">
        <f>IF(ISNA(MATCH($AJ147,'Overlap Study'!AH$186:AH$233,0)),0,1)</f>
        <v>0</v>
      </c>
      <c r="AX147" s="97">
        <f>IF(ISNA(MATCH(AJ147,'Overlap Study'!$AB$186:$AB$233,0)),0,1)</f>
        <v>0</v>
      </c>
      <c r="AY147" s="97">
        <f>IF(ISNA(MATCH($AJ147,'Overlap Study'!$V$186:$V$233,0)),0,1)</f>
        <v>0</v>
      </c>
      <c r="AZ147" s="97">
        <f>IF(ISNA(MATCH($AJ147,'Overlap Study'!$P$186:$P$233,0)),0,1)</f>
        <v>0</v>
      </c>
      <c r="BA147" s="97"/>
      <c r="BB147" s="106"/>
      <c r="BG147" s="212">
        <v>1325</v>
      </c>
      <c r="BH147" s="459">
        <f>SUM(BI147:BT147)</f>
        <v>1</v>
      </c>
      <c r="BI147" s="110">
        <f>IF(ISNA(MATCH($BG147,'Overlap Study'!$FH$323:$FH$400,0)),0,1)</f>
        <v>0</v>
      </c>
      <c r="BJ147" s="97">
        <f>IF(ISNA(MATCH($BG147,'Overlap Study'!$EQ$323:$EQ$400,0)),0,1)</f>
        <v>1</v>
      </c>
      <c r="BK147" s="97">
        <f>IF(ISNA(MATCH($BG147,'Overlap Study'!$DZ$186:$DZ$240,0)),0,1)</f>
        <v>0</v>
      </c>
      <c r="BL147" s="97">
        <f>IF(ISNA(MATCH(BG147,'Overlap Study'!$DJ$240:$DJ$263,0)),0,1)</f>
        <v>0</v>
      </c>
      <c r="BM147" s="99">
        <f>IF(ISNA(MATCH(BG147,'Overlap Study'!$CU$240:$CU$263,0)),0,1)</f>
        <v>0</v>
      </c>
      <c r="BN147" s="99">
        <f>IF(ISNA(MATCH(BG147,'Overlap Study'!$CG$240:$CG$263,0)),0,1)</f>
        <v>0</v>
      </c>
      <c r="BO147" s="97">
        <f>IF(ISNA(MATCH(BG147,'Overlap Study'!$BU$240:$BU$263,0)),0,1)</f>
        <v>0</v>
      </c>
      <c r="BP147" s="97">
        <f>IF(ISNA(MATCH(BG147,'Overlap Study'!$BJ$240:$BJ$263,0)),0,1)</f>
        <v>0</v>
      </c>
      <c r="BQ147" s="97">
        <f>IF(ISNA(MATCH(BG147,'Overlap Study'!$AZ$240:$AZ$263,0)),0,1)</f>
        <v>0</v>
      </c>
      <c r="BR147" s="97">
        <f>IF(ISNA(MATCH(BG147,'Overlap Study'!$AT$240:$AT$263,0)),0,1)</f>
        <v>0</v>
      </c>
      <c r="BS147" s="97">
        <f>IF(ISNA(MATCH(BG147,'Overlap Study'!$AN$240:$AN$263,0)),0,1)</f>
        <v>0</v>
      </c>
      <c r="BT147" s="106">
        <f>IF(ISNA(MATCH(BG147,'Overlap Study'!$AH$240:$AH$263,0)),0,1)</f>
        <v>0</v>
      </c>
      <c r="BU147" s="110">
        <f>IF(ISNA(MATCH(BG147,'Overlap Study'!$AB$240:$AB$263,0)),0,1)</f>
        <v>0</v>
      </c>
      <c r="BV147" s="97">
        <f>IF(ISNA(MATCH(BG147,'Overlap Study'!$V$240:$V$263,0)),0,1)</f>
        <v>0</v>
      </c>
      <c r="BW147" s="97">
        <f>IF(ISNA(MATCH(BG147,'Overlap Study'!$P$240:$P$263,0)),0,1)</f>
        <v>0</v>
      </c>
      <c r="BX147" s="97"/>
      <c r="BY147" s="106"/>
    </row>
    <row r="148" spans="12:77" ht="13" x14ac:dyDescent="0.3">
      <c r="L148" s="116">
        <f t="shared" si="10"/>
        <v>147</v>
      </c>
      <c r="M148">
        <f t="shared" si="9"/>
        <v>3</v>
      </c>
      <c r="N148" s="493">
        <v>744</v>
      </c>
      <c r="O148" s="99">
        <f>SUM(P148:AA148)</f>
        <v>3</v>
      </c>
      <c r="P148" s="110">
        <f>IF(ISNA(MATCH(N148,'Overlap Study'!FF$62:FF$317,0)),0,1)</f>
        <v>0</v>
      </c>
      <c r="Q148" s="97">
        <f>IF(ISNA(MATCH(N148,'Overlap Study'!EO$62:EO$317,0)),0,1)</f>
        <v>1</v>
      </c>
      <c r="R148" s="97">
        <f>IF(ISNA(MATCH(N148,'Overlap Study'!DY$62:DY$174,0)),0,1)</f>
        <v>0</v>
      </c>
      <c r="S148" s="97">
        <f>IF(ISNA(MATCH(N148,'Overlap Study'!DJ$62:DJ$157,0)),0,1)</f>
        <v>0</v>
      </c>
      <c r="T148" s="99">
        <f>IF(ISNA(MATCH(N148,'Overlap Study'!CU$62:CU$157,0)),0,1)</f>
        <v>1</v>
      </c>
      <c r="U148" s="99">
        <f>IF(ISNA(MATCH(N148,'Overlap Study'!CG$62:CG$157,0)),0,1)</f>
        <v>0</v>
      </c>
      <c r="V148" s="97">
        <f>IF(ISNA(MATCH(N148,'Overlap Study'!BU$62:BU$157,0)),0,1)</f>
        <v>1</v>
      </c>
      <c r="W148" s="97">
        <f>IF(ISNA(MATCH(N148,'Overlap Study'!BJ$62:BJ$157,0)),0,1)</f>
        <v>0</v>
      </c>
      <c r="X148" s="97">
        <f>IF(ISNA(MATCH($N148,'Overlap Study'!AZ$62:AZ$157,0)),0,1)</f>
        <v>0</v>
      </c>
      <c r="Y148" s="97">
        <f>IF(ISNA(MATCH($N148,'Overlap Study'!AT$62:AT$157,0)),0,1)</f>
        <v>0</v>
      </c>
      <c r="Z148" s="97">
        <f>IF(ISNA(MATCH($N148,'Overlap Study'!AN$62:AN$157,0)),0,1)</f>
        <v>0</v>
      </c>
      <c r="AA148" s="97">
        <f>IF(ISNA(MATCH($N148,'Overlap Study'!AH$62:AH$157,0)),0,1)</f>
        <v>0</v>
      </c>
      <c r="AB148" s="110">
        <f>IF(ISNA(MATCH($N148,'Overlap Study'!AB$62:AB$157,0)),0,1)</f>
        <v>0</v>
      </c>
      <c r="AC148" s="97">
        <f>IF(ISNA(MATCH($N148,'Overlap Study'!V$62:V$157,0)),0,1)</f>
        <v>0</v>
      </c>
      <c r="AD148" s="97">
        <f>IF(ISNA(MATCH($N148,'Overlap Study'!P$62:P$157,0)),0,1)</f>
        <v>0</v>
      </c>
      <c r="AE148" s="97">
        <f>IF(ISNA(MATCH($N148,'Overlap Study'!H$53:H$132,0)),0,1)</f>
        <v>0</v>
      </c>
      <c r="AF148" s="106">
        <f>IF(ISNA(MATCH($N148,'Overlap Study'!B$53:B$100,0)),0,1)</f>
        <v>0</v>
      </c>
      <c r="AJ148" s="162">
        <v>3138</v>
      </c>
      <c r="AK148" s="105">
        <f>SUM(AL148:AW148)</f>
        <v>2</v>
      </c>
      <c r="AL148" s="110">
        <f>IF(ISNA(MATCH($AJ148,'Overlap Study'!$FG$323:$FG$454,0)),0,1)</f>
        <v>0</v>
      </c>
      <c r="AM148" s="97">
        <f>IF(ISNA(MATCH($AJ148,'Overlap Study'!$EP$323:$EP$454,0)),0,1)</f>
        <v>0</v>
      </c>
      <c r="AN148" s="97">
        <f>IF(ISNA(MATCH($AJ148,'Overlap Study'!$DY$186:$DY$245,0)),0,1)</f>
        <v>0</v>
      </c>
      <c r="AO148" s="97">
        <f>IF(ISNA(MATCH($AJ148,'Overlap Study'!$DJ$186:$DJ$233,0)),0,1)</f>
        <v>0</v>
      </c>
      <c r="AP148" s="99">
        <f>IF(ISNA(MATCH($AJ148,'Overlap Study'!$CU$186:$CU$233,0)),0,1)</f>
        <v>0</v>
      </c>
      <c r="AQ148" s="99">
        <f>IF(ISNA(MATCH($AJ148,'Overlap Study'!$CG$186:$CG$233,0)),0,1)</f>
        <v>1</v>
      </c>
      <c r="AR148" s="97">
        <f>IF(ISNA(MATCH($AJ148,'Overlap Study'!$BU$186:$BU$233,0)),0,1)</f>
        <v>1</v>
      </c>
      <c r="AS148" s="97">
        <f>IF(ISNA(MATCH(AJ148,'Overlap Study'!BJ$186:BJ$233,0)),0,1)</f>
        <v>0</v>
      </c>
      <c r="AT148" s="97">
        <f>IF(ISNA(MATCH($AJ148,'Overlap Study'!AZ$186:AZ$233,0)),0,1)</f>
        <v>0</v>
      </c>
      <c r="AU148" s="97">
        <f>IF(ISNA(MATCH($AJ148,'Overlap Study'!AT$186:AT$233,0)),0,1)</f>
        <v>0</v>
      </c>
      <c r="AV148" s="97">
        <f>IF(ISNA(MATCH($AJ148,'Overlap Study'!AN$186:AN$233,0)),0,1)</f>
        <v>0</v>
      </c>
      <c r="AW148" s="106">
        <f>IF(ISNA(MATCH($AJ148,'Overlap Study'!AH$186:AH$233,0)),0,1)</f>
        <v>0</v>
      </c>
      <c r="AX148" s="97">
        <f>IF(ISNA(MATCH(AJ148,'Overlap Study'!$AB$186:$AB$233,0)),0,1)</f>
        <v>0</v>
      </c>
      <c r="AY148" s="97">
        <f>IF(ISNA(MATCH($AJ148,'Overlap Study'!$V$186:$V$233,0)),0,1)</f>
        <v>0</v>
      </c>
      <c r="AZ148" s="97">
        <f>IF(ISNA(MATCH($AJ148,'Overlap Study'!$P$186:$P$233,0)),0,1)</f>
        <v>0</v>
      </c>
      <c r="BA148" s="97"/>
      <c r="BB148" s="106"/>
      <c r="BG148" s="212">
        <v>1405</v>
      </c>
      <c r="BH148" s="459">
        <f>SUM(BI148:BT148)</f>
        <v>1</v>
      </c>
      <c r="BI148" s="110">
        <f>IF(ISNA(MATCH($BG148,'Overlap Study'!$FH$323:$FH$400,0)),0,1)</f>
        <v>1</v>
      </c>
      <c r="BJ148" s="97">
        <f>IF(ISNA(MATCH($BG148,'Overlap Study'!$EQ$323:$EQ$400,0)),0,1)</f>
        <v>0</v>
      </c>
      <c r="BK148" s="97">
        <f>IF(ISNA(MATCH($BG148,'Overlap Study'!$DZ$186:$DZ$240,0)),0,1)</f>
        <v>0</v>
      </c>
      <c r="BL148" s="97">
        <f>IF(ISNA(MATCH(BG148,'Overlap Study'!$DJ$240:$DJ$263,0)),0,1)</f>
        <v>0</v>
      </c>
      <c r="BM148" s="99">
        <f>IF(ISNA(MATCH(BG148,'Overlap Study'!$CU$240:$CU$263,0)),0,1)</f>
        <v>0</v>
      </c>
      <c r="BN148" s="99">
        <f>IF(ISNA(MATCH(BG148,'Overlap Study'!$CG$240:$CG$263,0)),0,1)</f>
        <v>0</v>
      </c>
      <c r="BO148" s="97">
        <f>IF(ISNA(MATCH(BG148,'Overlap Study'!$BU$240:$BU$263,0)),0,1)</f>
        <v>0</v>
      </c>
      <c r="BP148" s="97">
        <f>IF(ISNA(MATCH(BG148,'Overlap Study'!$BJ$240:$BJ$263,0)),0,1)</f>
        <v>0</v>
      </c>
      <c r="BQ148" s="97">
        <f>IF(ISNA(MATCH(BG148,'Overlap Study'!$AZ$240:$AZ$263,0)),0,1)</f>
        <v>0</v>
      </c>
      <c r="BR148" s="97">
        <f>IF(ISNA(MATCH(BG148,'Overlap Study'!$AT$240:$AT$263,0)),0,1)</f>
        <v>0</v>
      </c>
      <c r="BS148" s="97">
        <f>IF(ISNA(MATCH(BG148,'Overlap Study'!$AN$240:$AN$263,0)),0,1)</f>
        <v>0</v>
      </c>
      <c r="BT148" s="106">
        <f>IF(ISNA(MATCH(BG148,'Overlap Study'!$AH$240:$AH$263,0)),0,1)</f>
        <v>0</v>
      </c>
      <c r="BU148" s="110">
        <f>IF(ISNA(MATCH(BG148,'Overlap Study'!$AB$240:$AB$263,0)),0,1)</f>
        <v>0</v>
      </c>
      <c r="BV148" s="97">
        <f>IF(ISNA(MATCH(BG148,'Overlap Study'!$V$240:$V$263,0)),0,1)</f>
        <v>0</v>
      </c>
      <c r="BW148" s="97">
        <f>IF(ISNA(MATCH(BG148,'Overlap Study'!$P$240:$P$263,0)),0,1)</f>
        <v>0</v>
      </c>
      <c r="BX148" s="97"/>
      <c r="BY148" s="106"/>
    </row>
    <row r="149" spans="12:77" ht="13" x14ac:dyDescent="0.3">
      <c r="L149" s="116">
        <f t="shared" si="10"/>
        <v>148</v>
      </c>
      <c r="M149">
        <f t="shared" si="9"/>
        <v>3</v>
      </c>
      <c r="N149" s="207">
        <v>836</v>
      </c>
      <c r="O149" s="99">
        <f>SUM(P149:AA149)</f>
        <v>3</v>
      </c>
      <c r="P149" s="110">
        <f>IF(ISNA(MATCH(N149,'Overlap Study'!FF$62:FF$317,0)),0,1)</f>
        <v>1</v>
      </c>
      <c r="Q149" s="97">
        <f>IF(ISNA(MATCH(N149,'Overlap Study'!EO$62:EO$317,0)),0,1)</f>
        <v>1</v>
      </c>
      <c r="R149" s="97">
        <f>IF(ISNA(MATCH(N149,'Overlap Study'!DY$62:DY$174,0)),0,1)</f>
        <v>1</v>
      </c>
      <c r="S149" s="97">
        <f>IF(ISNA(MATCH(N149,'Overlap Study'!DJ$62:DJ$157,0)),0,1)</f>
        <v>0</v>
      </c>
      <c r="T149" s="99">
        <f>IF(ISNA(MATCH(N149,'Overlap Study'!CU$62:CU$157,0)),0,1)</f>
        <v>0</v>
      </c>
      <c r="U149" s="99">
        <f>IF(ISNA(MATCH(N149,'Overlap Study'!CG$62:CG$157,0)),0,1)</f>
        <v>0</v>
      </c>
      <c r="V149" s="97">
        <f>IF(ISNA(MATCH(N149,'Overlap Study'!BU$62:BU$157,0)),0,1)</f>
        <v>0</v>
      </c>
      <c r="W149" s="97">
        <f>IF(ISNA(MATCH(N149,'Overlap Study'!BJ$62:BJ$157,0)),0,1)</f>
        <v>0</v>
      </c>
      <c r="X149" s="97">
        <f>IF(ISNA(MATCH($N149,'Overlap Study'!AZ$62:AZ$157,0)),0,1)</f>
        <v>0</v>
      </c>
      <c r="Y149" s="97">
        <f>IF(ISNA(MATCH($N149,'Overlap Study'!AT$62:AT$157,0)),0,1)</f>
        <v>0</v>
      </c>
      <c r="Z149" s="97">
        <f>IF(ISNA(MATCH($N149,'Overlap Study'!AN$62:AN$157,0)),0,1)</f>
        <v>0</v>
      </c>
      <c r="AA149" s="97">
        <f>IF(ISNA(MATCH($N149,'Overlap Study'!AH$62:AH$157,0)),0,1)</f>
        <v>0</v>
      </c>
      <c r="AB149" s="110">
        <f>IF(ISNA(MATCH($N149,'Overlap Study'!AB$62:AB$157,0)),0,1)</f>
        <v>0</v>
      </c>
      <c r="AC149" s="97">
        <f>IF(ISNA(MATCH($N149,'Overlap Study'!V$62:V$157,0)),0,1)</f>
        <v>0</v>
      </c>
      <c r="AD149" s="97">
        <f>IF(ISNA(MATCH($N149,'Overlap Study'!P$62:P$157,0)),0,1)</f>
        <v>0</v>
      </c>
      <c r="AE149" s="97">
        <f>IF(ISNA(MATCH($N149,'Overlap Study'!H$53:H$132,0)),0,1)</f>
        <v>0</v>
      </c>
      <c r="AF149" s="106">
        <f>IF(ISNA(MATCH($N149,'Overlap Study'!B$53:B$100,0)),0,1)</f>
        <v>0</v>
      </c>
      <c r="AJ149" s="162">
        <v>3310</v>
      </c>
      <c r="AK149" s="105">
        <f>SUM(AL149:AW149)</f>
        <v>2</v>
      </c>
      <c r="AL149" s="110">
        <f>IF(ISNA(MATCH($AJ149,'Overlap Study'!$FG$323:$FG$454,0)),0,1)</f>
        <v>0</v>
      </c>
      <c r="AM149" s="97">
        <f>IF(ISNA(MATCH($AJ149,'Overlap Study'!$EP$323:$EP$454,0)),0,1)</f>
        <v>1</v>
      </c>
      <c r="AN149" s="97">
        <f>IF(ISNA(MATCH($AJ149,'Overlap Study'!$DY$186:$DY$245,0)),0,1)</f>
        <v>0</v>
      </c>
      <c r="AO149" s="97">
        <f>IF(ISNA(MATCH($AJ149,'Overlap Study'!$DJ$186:$DJ$233,0)),0,1)</f>
        <v>1</v>
      </c>
      <c r="AP149" s="99">
        <f>IF(ISNA(MATCH($AJ149,'Overlap Study'!$CU$186:$CU$233,0)),0,1)</f>
        <v>0</v>
      </c>
      <c r="AQ149" s="99">
        <f>IF(ISNA(MATCH($AJ149,'Overlap Study'!$CG$186:$CG$233,0)),0,1)</f>
        <v>0</v>
      </c>
      <c r="AR149" s="97">
        <f>IF(ISNA(MATCH($AJ149,'Overlap Study'!$BU$186:$BU$233,0)),0,1)</f>
        <v>0</v>
      </c>
      <c r="AS149" s="97">
        <f>IF(ISNA(MATCH(AJ149,'Overlap Study'!BJ$186:BJ$233,0)),0,1)</f>
        <v>0</v>
      </c>
      <c r="AT149" s="97">
        <f>IF(ISNA(MATCH($AJ149,'Overlap Study'!AZ$186:AZ$233,0)),0,1)</f>
        <v>0</v>
      </c>
      <c r="AU149" s="97">
        <f>IF(ISNA(MATCH($AJ149,'Overlap Study'!AT$186:AT$233,0)),0,1)</f>
        <v>0</v>
      </c>
      <c r="AV149" s="97">
        <f>IF(ISNA(MATCH($AJ149,'Overlap Study'!AN$186:AN$233,0)),0,1)</f>
        <v>0</v>
      </c>
      <c r="AW149" s="106">
        <f>IF(ISNA(MATCH($AJ149,'Overlap Study'!AH$186:AH$233,0)),0,1)</f>
        <v>0</v>
      </c>
      <c r="AX149" s="97">
        <f>IF(ISNA(MATCH(AJ149,'Overlap Study'!$AB$186:$AB$233,0)),0,1)</f>
        <v>0</v>
      </c>
      <c r="AY149" s="97">
        <f>IF(ISNA(MATCH($AJ149,'Overlap Study'!$V$186:$V$233,0)),0,1)</f>
        <v>0</v>
      </c>
      <c r="AZ149" s="97">
        <f>IF(ISNA(MATCH($AJ149,'Overlap Study'!$P$186:$P$233,0)),0,1)</f>
        <v>0</v>
      </c>
      <c r="BA149" s="97"/>
      <c r="BB149" s="106"/>
      <c r="BG149" s="212">
        <v>1501</v>
      </c>
      <c r="BH149" s="459">
        <f>SUM(BI149:BT149)</f>
        <v>1</v>
      </c>
      <c r="BI149" s="110">
        <f>IF(ISNA(MATCH($BG149,'Overlap Study'!$FH$323:$FH$400,0)),0,1)</f>
        <v>1</v>
      </c>
      <c r="BJ149" s="97">
        <f>IF(ISNA(MATCH($BG149,'Overlap Study'!$EQ$323:$EQ$400,0)),0,1)</f>
        <v>0</v>
      </c>
      <c r="BK149" s="97">
        <f>IF(ISNA(MATCH($BG149,'Overlap Study'!$DZ$186:$DZ$240,0)),0,1)</f>
        <v>0</v>
      </c>
      <c r="BL149" s="97">
        <f>IF(ISNA(MATCH(BG149,'Overlap Study'!$DJ$240:$DJ$263,0)),0,1)</f>
        <v>0</v>
      </c>
      <c r="BM149" s="99">
        <f>IF(ISNA(MATCH(BG149,'Overlap Study'!$CU$240:$CU$263,0)),0,1)</f>
        <v>0</v>
      </c>
      <c r="BN149" s="99">
        <f>IF(ISNA(MATCH(BG149,'Overlap Study'!$CG$240:$CG$263,0)),0,1)</f>
        <v>0</v>
      </c>
      <c r="BO149" s="97">
        <f>IF(ISNA(MATCH(BG149,'Overlap Study'!$BU$240:$BU$263,0)),0,1)</f>
        <v>0</v>
      </c>
      <c r="BP149" s="97">
        <f>IF(ISNA(MATCH(BG149,'Overlap Study'!$BJ$240:$BJ$263,0)),0,1)</f>
        <v>0</v>
      </c>
      <c r="BQ149" s="97">
        <f>IF(ISNA(MATCH(BG149,'Overlap Study'!$AZ$240:$AZ$263,0)),0,1)</f>
        <v>0</v>
      </c>
      <c r="BR149" s="97">
        <f>IF(ISNA(MATCH(BG149,'Overlap Study'!$AT$240:$AT$263,0)),0,1)</f>
        <v>0</v>
      </c>
      <c r="BS149" s="97">
        <f>IF(ISNA(MATCH(BG149,'Overlap Study'!$AN$240:$AN$263,0)),0,1)</f>
        <v>0</v>
      </c>
      <c r="BT149" s="106">
        <f>IF(ISNA(MATCH(BG149,'Overlap Study'!$AH$240:$AH$263,0)),0,1)</f>
        <v>0</v>
      </c>
      <c r="BU149" s="110">
        <f>IF(ISNA(MATCH(BG149,'Overlap Study'!$AB$240:$AB$263,0)),0,1)</f>
        <v>0</v>
      </c>
      <c r="BV149" s="97">
        <f>IF(ISNA(MATCH(BG149,'Overlap Study'!$V$240:$V$263,0)),0,1)</f>
        <v>0</v>
      </c>
      <c r="BW149" s="97">
        <f>IF(ISNA(MATCH(BG149,'Overlap Study'!$P$240:$P$263,0)),0,1)</f>
        <v>0</v>
      </c>
      <c r="BX149" s="97"/>
      <c r="BY149" s="106"/>
    </row>
    <row r="150" spans="12:77" ht="13" x14ac:dyDescent="0.3">
      <c r="L150" s="116">
        <f t="shared" si="10"/>
        <v>149</v>
      </c>
      <c r="M150">
        <f t="shared" si="9"/>
        <v>3</v>
      </c>
      <c r="N150" s="494">
        <v>967</v>
      </c>
      <c r="O150" s="99">
        <f>SUM(P150:AA150)</f>
        <v>3</v>
      </c>
      <c r="P150" s="110">
        <f>IF(ISNA(MATCH(N150,'Overlap Study'!FF$62:FF$317,0)),0,1)</f>
        <v>0</v>
      </c>
      <c r="Q150" s="97">
        <f>IF(ISNA(MATCH(N150,'Overlap Study'!EO$62:EO$317,0)),0,1)</f>
        <v>1</v>
      </c>
      <c r="R150" s="97">
        <f>IF(ISNA(MATCH(N150,'Overlap Study'!DY$62:DY$174,0)),0,1)</f>
        <v>0</v>
      </c>
      <c r="S150" s="97">
        <f>IF(ISNA(MATCH(N150,'Overlap Study'!DJ$62:DJ$157,0)),0,1)</f>
        <v>1</v>
      </c>
      <c r="T150" s="99">
        <f>IF(ISNA(MATCH(N150,'Overlap Study'!CU$62:CU$157,0)),0,1)</f>
        <v>0</v>
      </c>
      <c r="U150" s="99">
        <f>IF(ISNA(MATCH(N150,'Overlap Study'!CG$62:CG$157,0)),0,1)</f>
        <v>1</v>
      </c>
      <c r="V150" s="97">
        <f>IF(ISNA(MATCH(N150,'Overlap Study'!BU$62:BU$157,0)),0,1)</f>
        <v>0</v>
      </c>
      <c r="W150" s="97">
        <f>IF(ISNA(MATCH(N150,'Overlap Study'!BJ$62:BJ$157,0)),0,1)</f>
        <v>0</v>
      </c>
      <c r="X150" s="97">
        <f>IF(ISNA(MATCH($N150,'Overlap Study'!AZ$62:AZ$157,0)),0,1)</f>
        <v>0</v>
      </c>
      <c r="Y150" s="97">
        <f>IF(ISNA(MATCH($N150,'Overlap Study'!AT$62:AT$157,0)),0,1)</f>
        <v>0</v>
      </c>
      <c r="Z150" s="97">
        <f>IF(ISNA(MATCH($N150,'Overlap Study'!AN$62:AN$157,0)),0,1)</f>
        <v>0</v>
      </c>
      <c r="AA150" s="97">
        <f>IF(ISNA(MATCH($N150,'Overlap Study'!AH$62:AH$157,0)),0,1)</f>
        <v>0</v>
      </c>
      <c r="AB150" s="110">
        <f>IF(ISNA(MATCH($N150,'Overlap Study'!AB$62:AB$157,0)),0,1)</f>
        <v>0</v>
      </c>
      <c r="AC150" s="97">
        <f>IF(ISNA(MATCH($N150,'Overlap Study'!V$62:V$157,0)),0,1)</f>
        <v>0</v>
      </c>
      <c r="AD150" s="97">
        <f>IF(ISNA(MATCH($N150,'Overlap Study'!P$62:P$157,0)),0,1)</f>
        <v>0</v>
      </c>
      <c r="AE150" s="97">
        <f>IF(ISNA(MATCH($N150,'Overlap Study'!H$53:H$132,0)),0,1)</f>
        <v>0</v>
      </c>
      <c r="AF150" s="106">
        <f>IF(ISNA(MATCH($N150,'Overlap Study'!B$53:B$100,0)),0,1)</f>
        <v>0</v>
      </c>
      <c r="AJ150" s="194">
        <v>3339</v>
      </c>
      <c r="AK150" s="105">
        <f>SUM(AL150:AW150)</f>
        <v>2</v>
      </c>
      <c r="AL150" s="110">
        <f>IF(ISNA(MATCH($AJ150,'Overlap Study'!$FG$323:$FG$454,0)),0,1)</f>
        <v>1</v>
      </c>
      <c r="AM150" s="97">
        <f>IF(ISNA(MATCH($AJ150,'Overlap Study'!$EP$323:$EP$454,0)),0,1)</f>
        <v>1</v>
      </c>
      <c r="AN150" s="97">
        <f>IF(ISNA(MATCH($AJ150,'Overlap Study'!$DY$186:$DY$245,0)),0,1)</f>
        <v>0</v>
      </c>
      <c r="AO150" s="97">
        <f>IF(ISNA(MATCH($AJ150,'Overlap Study'!$DJ$186:$DJ$233,0)),0,1)</f>
        <v>0</v>
      </c>
      <c r="AP150" s="99">
        <f>IF(ISNA(MATCH($AJ150,'Overlap Study'!$CU$186:$CU$233,0)),0,1)</f>
        <v>0</v>
      </c>
      <c r="AQ150" s="99">
        <f>IF(ISNA(MATCH($AJ150,'Overlap Study'!$CG$186:$CG$233,0)),0,1)</f>
        <v>0</v>
      </c>
      <c r="AR150" s="97">
        <f>IF(ISNA(MATCH($AJ150,'Overlap Study'!$BU$186:$BU$233,0)),0,1)</f>
        <v>0</v>
      </c>
      <c r="AS150" s="97">
        <f>IF(ISNA(MATCH(AJ150,'Overlap Study'!BJ$186:BJ$233,0)),0,1)</f>
        <v>0</v>
      </c>
      <c r="AT150" s="97">
        <f>IF(ISNA(MATCH($AJ150,'Overlap Study'!AZ$186:AZ$233,0)),0,1)</f>
        <v>0</v>
      </c>
      <c r="AU150" s="97">
        <f>IF(ISNA(MATCH($AJ150,'Overlap Study'!AT$186:AT$233,0)),0,1)</f>
        <v>0</v>
      </c>
      <c r="AV150" s="97">
        <f>IF(ISNA(MATCH($AJ150,'Overlap Study'!AN$186:AN$233,0)),0,1)</f>
        <v>0</v>
      </c>
      <c r="AW150" s="106">
        <f>IF(ISNA(MATCH($AJ150,'Overlap Study'!AH$186:AH$233,0)),0,1)</f>
        <v>0</v>
      </c>
      <c r="AX150" s="97">
        <f>IF(ISNA(MATCH(AJ150,'Overlap Study'!$AB$186:$AB$233,0)),0,1)</f>
        <v>0</v>
      </c>
      <c r="AY150" s="97">
        <f>IF(ISNA(MATCH($AJ150,'Overlap Study'!$V$186:$V$233,0)),0,1)</f>
        <v>0</v>
      </c>
      <c r="AZ150" s="97">
        <f>IF(ISNA(MATCH($AJ150,'Overlap Study'!$P$186:$P$233,0)),0,1)</f>
        <v>0</v>
      </c>
      <c r="BA150" s="97"/>
      <c r="BB150" s="106"/>
      <c r="BG150" s="142">
        <v>1503</v>
      </c>
      <c r="BH150" s="459">
        <f>SUM(BI150:BT150)</f>
        <v>1</v>
      </c>
      <c r="BI150" s="110">
        <f>IF(ISNA(MATCH($BG150,'Overlap Study'!$FH$323:$FH$400,0)),0,1)</f>
        <v>0</v>
      </c>
      <c r="BJ150" s="97">
        <f>IF(ISNA(MATCH($BG150,'Overlap Study'!$EQ$323:$EQ$400,0)),0,1)</f>
        <v>0</v>
      </c>
      <c r="BK150" s="97">
        <f>IF(ISNA(MATCH($BG150,'Overlap Study'!$DZ$186:$DZ$240,0)),0,1)</f>
        <v>0</v>
      </c>
      <c r="BL150" s="97">
        <f>IF(ISNA(MATCH(BG150,'Overlap Study'!$DJ$240:$DJ$263,0)),0,1)</f>
        <v>0</v>
      </c>
      <c r="BM150" s="99">
        <f>IF(ISNA(MATCH(BG150,'Overlap Study'!$CU$240:$CU$263,0)),0,1)</f>
        <v>0</v>
      </c>
      <c r="BN150" s="99">
        <f>IF(ISNA(MATCH(BG150,'Overlap Study'!$CG$240:$CG$263,0)),0,1)</f>
        <v>1</v>
      </c>
      <c r="BO150" s="97">
        <f>IF(ISNA(MATCH(BG150,'Overlap Study'!$BU$240:$BU$263,0)),0,1)</f>
        <v>0</v>
      </c>
      <c r="BP150" s="97">
        <f>IF(ISNA(MATCH(BG150,'Overlap Study'!$BJ$240:$BJ$263,0)),0,1)</f>
        <v>0</v>
      </c>
      <c r="BQ150" s="97">
        <f>IF(ISNA(MATCH(BG150,'Overlap Study'!$AZ$240:$AZ$263,0)),0,1)</f>
        <v>0</v>
      </c>
      <c r="BR150" s="97">
        <f>IF(ISNA(MATCH(BG150,'Overlap Study'!$AT$240:$AT$263,0)),0,1)</f>
        <v>0</v>
      </c>
      <c r="BS150" s="97">
        <f>IF(ISNA(MATCH(BG150,'Overlap Study'!$AN$240:$AN$263,0)),0,1)</f>
        <v>0</v>
      </c>
      <c r="BT150" s="106">
        <f>IF(ISNA(MATCH(BG150,'Overlap Study'!$AH$240:$AH$263,0)),0,1)</f>
        <v>0</v>
      </c>
      <c r="BU150" s="110">
        <f>IF(ISNA(MATCH(BG150,'Overlap Study'!$AB$240:$AB$263,0)),0,1)</f>
        <v>0</v>
      </c>
      <c r="BV150" s="97">
        <f>IF(ISNA(MATCH(BG150,'Overlap Study'!$V$240:$V$263,0)),0,1)</f>
        <v>0</v>
      </c>
      <c r="BW150" s="97">
        <f>IF(ISNA(MATCH(BG150,'Overlap Study'!$P$240:$P$263,0)),0,1)</f>
        <v>0</v>
      </c>
      <c r="BX150" s="97"/>
      <c r="BY150" s="106"/>
    </row>
    <row r="151" spans="12:77" ht="13" x14ac:dyDescent="0.3">
      <c r="L151" s="116">
        <f t="shared" si="10"/>
        <v>150</v>
      </c>
      <c r="M151">
        <f t="shared" si="9"/>
        <v>3</v>
      </c>
      <c r="N151" s="495">
        <v>1153</v>
      </c>
      <c r="O151" s="99">
        <f>SUM(P151:AA151)</f>
        <v>3</v>
      </c>
      <c r="P151" s="110">
        <f>IF(ISNA(MATCH(N151,'Overlap Study'!FF$62:FF$317,0)),0,1)</f>
        <v>1</v>
      </c>
      <c r="Q151" s="97">
        <f>IF(ISNA(MATCH(N151,'Overlap Study'!EO$62:EO$317,0)),0,1)</f>
        <v>0</v>
      </c>
      <c r="R151" s="97">
        <f>IF(ISNA(MATCH(N151,'Overlap Study'!DY$62:DY$174,0)),0,1)</f>
        <v>1</v>
      </c>
      <c r="S151" s="97">
        <f>IF(ISNA(MATCH(N151,'Overlap Study'!DJ$62:DJ$157,0)),0,1)</f>
        <v>0</v>
      </c>
      <c r="T151" s="99">
        <f>IF(ISNA(MATCH(N151,'Overlap Study'!CU$62:CU$157,0)),0,1)</f>
        <v>0</v>
      </c>
      <c r="U151" s="99">
        <f>IF(ISNA(MATCH(N151,'Overlap Study'!CG$62:CG$157,0)),0,1)</f>
        <v>0</v>
      </c>
      <c r="V151" s="97">
        <f>IF(ISNA(MATCH(N151,'Overlap Study'!BU$62:BU$157,0)),0,1)</f>
        <v>0</v>
      </c>
      <c r="W151" s="97">
        <f>IF(ISNA(MATCH(N151,'Overlap Study'!BJ$62:BJ$157,0)),0,1)</f>
        <v>0</v>
      </c>
      <c r="X151" s="97">
        <f>IF(ISNA(MATCH($N151,'Overlap Study'!AZ$62:AZ$157,0)),0,1)</f>
        <v>0</v>
      </c>
      <c r="Y151" s="97">
        <f>IF(ISNA(MATCH($N151,'Overlap Study'!AT$62:AT$157,0)),0,1)</f>
        <v>1</v>
      </c>
      <c r="Z151" s="97">
        <f>IF(ISNA(MATCH($N151,'Overlap Study'!AN$62:AN$157,0)),0,1)</f>
        <v>0</v>
      </c>
      <c r="AA151" s="97">
        <f>IF(ISNA(MATCH($N151,'Overlap Study'!AH$62:AH$157,0)),0,1)</f>
        <v>0</v>
      </c>
      <c r="AB151" s="110">
        <f>IF(ISNA(MATCH($N151,'Overlap Study'!AB$62:AB$157,0)),0,1)</f>
        <v>0</v>
      </c>
      <c r="AC151" s="97">
        <f>IF(ISNA(MATCH($N151,'Overlap Study'!V$62:V$157,0)),0,1)</f>
        <v>0</v>
      </c>
      <c r="AD151" s="97">
        <f>IF(ISNA(MATCH($N151,'Overlap Study'!P$62:P$157,0)),0,1)</f>
        <v>0</v>
      </c>
      <c r="AE151" s="97">
        <f>IF(ISNA(MATCH($N151,'Overlap Study'!H$53:H$132,0)),0,1)</f>
        <v>0</v>
      </c>
      <c r="AF151" s="106">
        <f>IF(ISNA(MATCH($N151,'Overlap Study'!B$53:B$100,0)),0,1)</f>
        <v>0</v>
      </c>
      <c r="AH151" s="151"/>
      <c r="AJ151" s="162">
        <v>3357</v>
      </c>
      <c r="AK151" s="105">
        <f>SUM(AL151:AW151)</f>
        <v>2</v>
      </c>
      <c r="AL151" s="110">
        <f>IF(ISNA(MATCH($AJ151,'Overlap Study'!$FG$323:$FG$454,0)),0,1)</f>
        <v>1</v>
      </c>
      <c r="AM151" s="97">
        <f>IF(ISNA(MATCH($AJ151,'Overlap Study'!$EP$323:$EP$454,0)),0,1)</f>
        <v>0</v>
      </c>
      <c r="AN151" s="97">
        <f>IF(ISNA(MATCH($AJ151,'Overlap Study'!$DY$186:$DY$245,0)),0,1)</f>
        <v>0</v>
      </c>
      <c r="AO151" s="97">
        <f>IF(ISNA(MATCH($AJ151,'Overlap Study'!$DJ$186:$DJ$233,0)),0,1)</f>
        <v>0</v>
      </c>
      <c r="AP151" s="99">
        <f>IF(ISNA(MATCH($AJ151,'Overlap Study'!$CU$186:$CU$233,0)),0,1)</f>
        <v>0</v>
      </c>
      <c r="AQ151" s="99">
        <f>IF(ISNA(MATCH($AJ151,'Overlap Study'!$CG$186:$CG$233,0)),0,1)</f>
        <v>0</v>
      </c>
      <c r="AR151" s="97">
        <f>IF(ISNA(MATCH($AJ151,'Overlap Study'!$BU$186:$BU$233,0)),0,1)</f>
        <v>1</v>
      </c>
      <c r="AS151" s="97">
        <f>IF(ISNA(MATCH(AJ151,'Overlap Study'!BJ$186:BJ$233,0)),0,1)</f>
        <v>0</v>
      </c>
      <c r="AT151" s="97">
        <f>IF(ISNA(MATCH($AJ151,'Overlap Study'!AZ$186:AZ$233,0)),0,1)</f>
        <v>0</v>
      </c>
      <c r="AU151" s="97">
        <f>IF(ISNA(MATCH($AJ151,'Overlap Study'!AT$186:AT$233,0)),0,1)</f>
        <v>0</v>
      </c>
      <c r="AV151" s="97">
        <f>IF(ISNA(MATCH($AJ151,'Overlap Study'!AN$186:AN$233,0)),0,1)</f>
        <v>0</v>
      </c>
      <c r="AW151" s="106">
        <f>IF(ISNA(MATCH($AJ151,'Overlap Study'!AH$186:AH$233,0)),0,1)</f>
        <v>0</v>
      </c>
      <c r="AX151" s="97">
        <f>IF(ISNA(MATCH(AJ151,'Overlap Study'!$AB$186:$AB$233,0)),0,1)</f>
        <v>0</v>
      </c>
      <c r="AY151" s="97">
        <f>IF(ISNA(MATCH($AJ151,'Overlap Study'!$V$186:$V$233,0)),0,1)</f>
        <v>0</v>
      </c>
      <c r="AZ151" s="97">
        <f>IF(ISNA(MATCH($AJ151,'Overlap Study'!$P$186:$P$233,0)),0,1)</f>
        <v>0</v>
      </c>
      <c r="BA151" s="97"/>
      <c r="BB151" s="106"/>
      <c r="BG151" s="131">
        <v>1507</v>
      </c>
      <c r="BH151" s="459">
        <f>SUM(BI151:BT151)</f>
        <v>1</v>
      </c>
      <c r="BI151" s="110">
        <f>IF(ISNA(MATCH($BG151,'Overlap Study'!$FH$323:$FH$400,0)),0,1)</f>
        <v>0</v>
      </c>
      <c r="BJ151" s="97">
        <f>IF(ISNA(MATCH($BG151,'Overlap Study'!$EQ$323:$EQ$400,0)),0,1)</f>
        <v>0</v>
      </c>
      <c r="BK151" s="97">
        <f>IF(ISNA(MATCH($BG151,'Overlap Study'!$DZ$186:$DZ$240,0)),0,1)</f>
        <v>0</v>
      </c>
      <c r="BL151" s="97">
        <f>IF(ISNA(MATCH(BG151,'Overlap Study'!$DJ$240:$DJ$263,0)),0,1)</f>
        <v>0</v>
      </c>
      <c r="BM151" s="99">
        <f>IF(ISNA(MATCH(BG151,'Overlap Study'!$CU$240:$CU$263,0)),0,1)</f>
        <v>0</v>
      </c>
      <c r="BN151" s="99">
        <f>IF(ISNA(MATCH(BG151,'Overlap Study'!$CG$240:$CG$263,0)),0,1)</f>
        <v>0</v>
      </c>
      <c r="BO151" s="97">
        <f>IF(ISNA(MATCH(BG151,'Overlap Study'!$BU$240:$BU$263,0)),0,1)</f>
        <v>0</v>
      </c>
      <c r="BP151" s="97">
        <f>IF(ISNA(MATCH(BG151,'Overlap Study'!$BJ$240:$BJ$263,0)),0,1)</f>
        <v>1</v>
      </c>
      <c r="BQ151" s="97">
        <f>IF(ISNA(MATCH(BG151,'Overlap Study'!$AZ$240:$AZ$263,0)),0,1)</f>
        <v>0</v>
      </c>
      <c r="BR151" s="97">
        <f>IF(ISNA(MATCH(BG151,'Overlap Study'!$AT$240:$AT$263,0)),0,1)</f>
        <v>0</v>
      </c>
      <c r="BS151" s="97">
        <f>IF(ISNA(MATCH(BG151,'Overlap Study'!$AN$240:$AN$263,0)),0,1)</f>
        <v>0</v>
      </c>
      <c r="BT151" s="106">
        <f>IF(ISNA(MATCH(BG151,'Overlap Study'!$AH$240:$AH$263,0)),0,1)</f>
        <v>0</v>
      </c>
      <c r="BU151" s="110">
        <f>IF(ISNA(MATCH(BG151,'Overlap Study'!$AB$240:$AB$263,0)),0,1)</f>
        <v>0</v>
      </c>
      <c r="BV151" s="97">
        <f>IF(ISNA(MATCH(BG151,'Overlap Study'!$V$240:$V$263,0)),0,1)</f>
        <v>0</v>
      </c>
      <c r="BW151" s="97">
        <f>IF(ISNA(MATCH(BG151,'Overlap Study'!$P$240:$P$263,0)),0,1)</f>
        <v>0</v>
      </c>
      <c r="BX151" s="97"/>
      <c r="BY151" s="106"/>
    </row>
    <row r="152" spans="12:77" ht="13" x14ac:dyDescent="0.3">
      <c r="L152" s="116">
        <f t="shared" si="10"/>
        <v>151</v>
      </c>
      <c r="M152">
        <f t="shared" si="9"/>
        <v>3</v>
      </c>
      <c r="N152" s="495">
        <v>1311</v>
      </c>
      <c r="O152" s="99">
        <f>SUM(P152:AA152)</f>
        <v>3</v>
      </c>
      <c r="P152" s="110">
        <f>IF(ISNA(MATCH(N152,'Overlap Study'!FF$62:FF$317,0)),0,1)</f>
        <v>0</v>
      </c>
      <c r="Q152" s="97">
        <f>IF(ISNA(MATCH(N152,'Overlap Study'!EO$62:EO$317,0)),0,1)</f>
        <v>1</v>
      </c>
      <c r="R152" s="97">
        <f>IF(ISNA(MATCH(N152,'Overlap Study'!DY$62:DY$174,0)),0,1)</f>
        <v>1</v>
      </c>
      <c r="S152" s="97">
        <f>IF(ISNA(MATCH(N152,'Overlap Study'!DJ$62:DJ$157,0)),0,1)</f>
        <v>0</v>
      </c>
      <c r="T152" s="99">
        <f>IF(ISNA(MATCH(N152,'Overlap Study'!CU$62:CU$157,0)),0,1)</f>
        <v>0</v>
      </c>
      <c r="U152" s="99">
        <f>IF(ISNA(MATCH(N152,'Overlap Study'!CG$62:CG$157,0)),0,1)</f>
        <v>0</v>
      </c>
      <c r="V152" s="97">
        <f>IF(ISNA(MATCH(N152,'Overlap Study'!BU$62:BU$157,0)),0,1)</f>
        <v>0</v>
      </c>
      <c r="W152" s="97">
        <f>IF(ISNA(MATCH(N152,'Overlap Study'!BJ$62:BJ$157,0)),0,1)</f>
        <v>0</v>
      </c>
      <c r="X152" s="97">
        <f>IF(ISNA(MATCH($N152,'Overlap Study'!AZ$62:AZ$157,0)),0,1)</f>
        <v>0</v>
      </c>
      <c r="Y152" s="97">
        <f>IF(ISNA(MATCH($N152,'Overlap Study'!AT$62:AT$157,0)),0,1)</f>
        <v>1</v>
      </c>
      <c r="Z152" s="97">
        <f>IF(ISNA(MATCH($N152,'Overlap Study'!AN$62:AN$157,0)),0,1)</f>
        <v>0</v>
      </c>
      <c r="AA152" s="97">
        <f>IF(ISNA(MATCH($N152,'Overlap Study'!AH$62:AH$157,0)),0,1)</f>
        <v>0</v>
      </c>
      <c r="AB152" s="110">
        <f>IF(ISNA(MATCH($N152,'Overlap Study'!AB$62:AB$157,0)),0,1)</f>
        <v>0</v>
      </c>
      <c r="AC152" s="97">
        <f>IF(ISNA(MATCH($N152,'Overlap Study'!V$62:V$157,0)),0,1)</f>
        <v>0</v>
      </c>
      <c r="AD152" s="97">
        <f>IF(ISNA(MATCH($N152,'Overlap Study'!P$62:P$157,0)),0,1)</f>
        <v>0</v>
      </c>
      <c r="AE152" s="97">
        <f>IF(ISNA(MATCH($N152,'Overlap Study'!H$53:H$132,0)),0,1)</f>
        <v>0</v>
      </c>
      <c r="AF152" s="106">
        <f>IF(ISNA(MATCH($N152,'Overlap Study'!B$53:B$100,0)),0,1)</f>
        <v>0</v>
      </c>
      <c r="AH152" s="98"/>
      <c r="AJ152" s="162">
        <v>3990</v>
      </c>
      <c r="AK152" s="105">
        <f>SUM(AL152:AW152)</f>
        <v>2</v>
      </c>
      <c r="AL152" s="110">
        <f>IF(ISNA(MATCH($AJ152,'Overlap Study'!$FG$323:$FG$454,0)),0,1)</f>
        <v>1</v>
      </c>
      <c r="AM152" s="97">
        <f>IF(ISNA(MATCH($AJ152,'Overlap Study'!$EP$323:$EP$454,0)),0,1)</f>
        <v>0</v>
      </c>
      <c r="AN152" s="97">
        <f>IF(ISNA(MATCH($AJ152,'Overlap Study'!$DY$186:$DY$245,0)),0,1)</f>
        <v>0</v>
      </c>
      <c r="AO152" s="97">
        <f>IF(ISNA(MATCH($AJ152,'Overlap Study'!$DJ$186:$DJ$233,0)),0,1)</f>
        <v>1</v>
      </c>
      <c r="AP152" s="99">
        <f>IF(ISNA(MATCH($AJ152,'Overlap Study'!$CU$186:$CU$233,0)),0,1)</f>
        <v>0</v>
      </c>
      <c r="AQ152" s="99">
        <f>IF(ISNA(MATCH($AJ152,'Overlap Study'!$CG$186:$CG$233,0)),0,1)</f>
        <v>0</v>
      </c>
      <c r="AR152" s="97">
        <f>IF(ISNA(MATCH($AJ152,'Overlap Study'!$BU$186:$BU$233,0)),0,1)</f>
        <v>0</v>
      </c>
      <c r="AS152" s="97">
        <f>IF(ISNA(MATCH(AJ152,'Overlap Study'!BJ$186:BJ$233,0)),0,1)</f>
        <v>0</v>
      </c>
      <c r="AT152" s="97">
        <f>IF(ISNA(MATCH($AJ152,'Overlap Study'!AZ$186:AZ$233,0)),0,1)</f>
        <v>0</v>
      </c>
      <c r="AU152" s="97">
        <f>IF(ISNA(MATCH($AJ152,'Overlap Study'!AT$186:AT$233,0)),0,1)</f>
        <v>0</v>
      </c>
      <c r="AV152" s="97">
        <f>IF(ISNA(MATCH($AJ152,'Overlap Study'!AN$186:AN$233,0)),0,1)</f>
        <v>0</v>
      </c>
      <c r="AW152" s="106">
        <f>IF(ISNA(MATCH($AJ152,'Overlap Study'!AH$186:AH$233,0)),0,1)</f>
        <v>0</v>
      </c>
      <c r="AX152" s="97">
        <f>IF(ISNA(MATCH(AJ152,'Overlap Study'!$AB$186:$AB$233,0)),0,1)</f>
        <v>0</v>
      </c>
      <c r="AY152" s="97">
        <f>IF(ISNA(MATCH($AJ152,'Overlap Study'!$V$186:$V$233,0)),0,1)</f>
        <v>0</v>
      </c>
      <c r="AZ152" s="97">
        <f>IF(ISNA(MATCH($AJ152,'Overlap Study'!$P$186:$P$233,0)),0,1)</f>
        <v>0</v>
      </c>
      <c r="BA152" s="97"/>
      <c r="BB152" s="106"/>
      <c r="BG152" s="131">
        <v>1510</v>
      </c>
      <c r="BH152" s="459">
        <f>SUM(BI152:BT152)</f>
        <v>1</v>
      </c>
      <c r="BI152" s="110">
        <f>IF(ISNA(MATCH($BG152,'Overlap Study'!$FH$323:$FH$400,0)),0,1)</f>
        <v>0</v>
      </c>
      <c r="BJ152" s="97">
        <f>IF(ISNA(MATCH($BG152,'Overlap Study'!$EQ$323:$EQ$400,0)),0,1)</f>
        <v>0</v>
      </c>
      <c r="BK152" s="97">
        <f>IF(ISNA(MATCH($BG152,'Overlap Study'!$DZ$186:$DZ$240,0)),0,1)</f>
        <v>0</v>
      </c>
      <c r="BL152" s="97">
        <f>IF(ISNA(MATCH(BG152,'Overlap Study'!$DJ$240:$DJ$263,0)),0,1)</f>
        <v>0</v>
      </c>
      <c r="BM152" s="99">
        <f>IF(ISNA(MATCH(BG152,'Overlap Study'!$CU$240:$CU$263,0)),0,1)</f>
        <v>0</v>
      </c>
      <c r="BN152" s="99">
        <f>IF(ISNA(MATCH(BG152,'Overlap Study'!$CG$240:$CG$263,0)),0,1)</f>
        <v>0</v>
      </c>
      <c r="BO152" s="97">
        <f>IF(ISNA(MATCH(BG152,'Overlap Study'!$BU$240:$BU$263,0)),0,1)</f>
        <v>0</v>
      </c>
      <c r="BP152" s="97">
        <f>IF(ISNA(MATCH(BG152,'Overlap Study'!$BJ$240:$BJ$263,0)),0,1)</f>
        <v>0</v>
      </c>
      <c r="BQ152" s="97">
        <f>IF(ISNA(MATCH(BG152,'Overlap Study'!$AZ$240:$AZ$263,0)),0,1)</f>
        <v>0</v>
      </c>
      <c r="BR152" s="97">
        <f>IF(ISNA(MATCH(BG152,'Overlap Study'!$AT$240:$AT$263,0)),0,1)</f>
        <v>0</v>
      </c>
      <c r="BS152" s="97">
        <f>IF(ISNA(MATCH(BG152,'Overlap Study'!$AN$240:$AN$263,0)),0,1)</f>
        <v>0</v>
      </c>
      <c r="BT152" s="106">
        <f>IF(ISNA(MATCH(BG152,'Overlap Study'!$AH$240:$AH$263,0)),0,1)</f>
        <v>1</v>
      </c>
      <c r="BU152" s="110">
        <f>IF(ISNA(MATCH(BG152,'Overlap Study'!$AB$240:$AB$263,0)),0,1)</f>
        <v>0</v>
      </c>
      <c r="BV152" s="97">
        <f>IF(ISNA(MATCH(BG152,'Overlap Study'!$V$240:$V$263,0)),0,1)</f>
        <v>0</v>
      </c>
      <c r="BW152" s="97">
        <f>IF(ISNA(MATCH(BG152,'Overlap Study'!$P$240:$P$263,0)),0,1)</f>
        <v>0</v>
      </c>
      <c r="BX152" s="97"/>
      <c r="BY152" s="106"/>
    </row>
    <row r="153" spans="12:77" ht="13" x14ac:dyDescent="0.3">
      <c r="L153" s="116">
        <f t="shared" si="10"/>
        <v>152</v>
      </c>
      <c r="M153">
        <f t="shared" si="9"/>
        <v>3</v>
      </c>
      <c r="N153" s="207">
        <v>1425</v>
      </c>
      <c r="O153" s="99">
        <f>SUM(P153:AA153)</f>
        <v>3</v>
      </c>
      <c r="P153" s="110">
        <f>IF(ISNA(MATCH(N153,'Overlap Study'!FF$62:FF$317,0)),0,1)</f>
        <v>1</v>
      </c>
      <c r="Q153" s="97">
        <f>IF(ISNA(MATCH(N153,'Overlap Study'!EO$62:EO$317,0)),0,1)</f>
        <v>0</v>
      </c>
      <c r="R153" s="97">
        <f>IF(ISNA(MATCH(N153,'Overlap Study'!DY$62:DY$174,0)),0,1)</f>
        <v>0</v>
      </c>
      <c r="S153" s="97">
        <f>IF(ISNA(MATCH(N153,'Overlap Study'!DJ$62:DJ$157,0)),0,1)</f>
        <v>1</v>
      </c>
      <c r="T153" s="99">
        <f>IF(ISNA(MATCH(N153,'Overlap Study'!CU$62:CU$157,0)),0,1)</f>
        <v>0</v>
      </c>
      <c r="U153" s="99">
        <f>IF(ISNA(MATCH(N153,'Overlap Study'!CG$62:CG$157,0)),0,1)</f>
        <v>0</v>
      </c>
      <c r="V153" s="97">
        <f>IF(ISNA(MATCH(N153,'Overlap Study'!BU$62:BU$157,0)),0,1)</f>
        <v>0</v>
      </c>
      <c r="W153" s="97">
        <f>IF(ISNA(MATCH(N153,'Overlap Study'!BJ$62:BJ$157,0)),0,1)</f>
        <v>0</v>
      </c>
      <c r="X153" s="97">
        <f>IF(ISNA(MATCH($N153,'Overlap Study'!AZ$62:AZ$157,0)),0,1)</f>
        <v>0</v>
      </c>
      <c r="Y153" s="97">
        <f>IF(ISNA(MATCH($N153,'Overlap Study'!AT$62:AT$157,0)),0,1)</f>
        <v>1</v>
      </c>
      <c r="Z153" s="97">
        <f>IF(ISNA(MATCH($N153,'Overlap Study'!AN$62:AN$157,0)),0,1)</f>
        <v>0</v>
      </c>
      <c r="AA153" s="97">
        <f>IF(ISNA(MATCH($N153,'Overlap Study'!AH$62:AH$157,0)),0,1)</f>
        <v>0</v>
      </c>
      <c r="AB153" s="110">
        <f>IF(ISNA(MATCH($N153,'Overlap Study'!AB$62:AB$157,0)),0,1)</f>
        <v>0</v>
      </c>
      <c r="AC153" s="97">
        <f>IF(ISNA(MATCH($N153,'Overlap Study'!V$62:V$157,0)),0,1)</f>
        <v>0</v>
      </c>
      <c r="AD153" s="97">
        <f>IF(ISNA(MATCH($N153,'Overlap Study'!P$62:P$157,0)),0,1)</f>
        <v>0</v>
      </c>
      <c r="AE153" s="97">
        <f>IF(ISNA(MATCH($N153,'Overlap Study'!H$53:H$132,0)),0,1)</f>
        <v>0</v>
      </c>
      <c r="AF153" s="106">
        <f>IF(ISNA(MATCH($N153,'Overlap Study'!B$53:B$100,0)),0,1)</f>
        <v>0</v>
      </c>
      <c r="AH153" s="151"/>
      <c r="AJ153" s="162">
        <v>4143</v>
      </c>
      <c r="AK153" s="105">
        <f>SUM(AL153:AW153)</f>
        <v>2</v>
      </c>
      <c r="AL153" s="110">
        <f>IF(ISNA(MATCH($AJ153,'Overlap Study'!$FG$323:$FG$454,0)),0,1)</f>
        <v>0</v>
      </c>
      <c r="AM153" s="97">
        <f>IF(ISNA(MATCH($AJ153,'Overlap Study'!$EP$323:$EP$454,0)),0,1)</f>
        <v>1</v>
      </c>
      <c r="AN153" s="97">
        <f>IF(ISNA(MATCH($AJ153,'Overlap Study'!$DY$186:$DY$245,0)),0,1)</f>
        <v>0</v>
      </c>
      <c r="AO153" s="97">
        <f>IF(ISNA(MATCH($AJ153,'Overlap Study'!$DJ$186:$DJ$233,0)),0,1)</f>
        <v>0</v>
      </c>
      <c r="AP153" s="99">
        <f>IF(ISNA(MATCH($AJ153,'Overlap Study'!$CU$186:$CU$233,0)),0,1)</f>
        <v>1</v>
      </c>
      <c r="AQ153" s="99">
        <f>IF(ISNA(MATCH($AJ153,'Overlap Study'!$CG$186:$CG$233,0)),0,1)</f>
        <v>0</v>
      </c>
      <c r="AR153" s="97">
        <f>IF(ISNA(MATCH($AJ153,'Overlap Study'!$BU$186:$BU$233,0)),0,1)</f>
        <v>0</v>
      </c>
      <c r="AS153" s="97">
        <f>IF(ISNA(MATCH(AJ153,'Overlap Study'!BJ$186:BJ$233,0)),0,1)</f>
        <v>0</v>
      </c>
      <c r="AT153" s="97">
        <f>IF(ISNA(MATCH($AJ153,'Overlap Study'!AZ$186:AZ$233,0)),0,1)</f>
        <v>0</v>
      </c>
      <c r="AU153" s="97">
        <f>IF(ISNA(MATCH($AJ153,'Overlap Study'!AT$186:AT$233,0)),0,1)</f>
        <v>0</v>
      </c>
      <c r="AV153" s="97">
        <f>IF(ISNA(MATCH($AJ153,'Overlap Study'!AN$186:AN$233,0)),0,1)</f>
        <v>0</v>
      </c>
      <c r="AW153" s="106">
        <f>IF(ISNA(MATCH($AJ153,'Overlap Study'!AH$186:AH$233,0)),0,1)</f>
        <v>0</v>
      </c>
      <c r="AX153" s="97">
        <f>IF(ISNA(MATCH(AJ153,'Overlap Study'!$AB$186:$AB$233,0)),0,1)</f>
        <v>0</v>
      </c>
      <c r="AY153" s="97">
        <f>IF(ISNA(MATCH($AJ153,'Overlap Study'!$V$186:$V$233,0)),0,1)</f>
        <v>0</v>
      </c>
      <c r="AZ153" s="97">
        <f>IF(ISNA(MATCH($AJ153,'Overlap Study'!$P$186:$P$233,0)),0,1)</f>
        <v>0</v>
      </c>
      <c r="BA153" s="97"/>
      <c r="BB153" s="106"/>
      <c r="BG153" s="142">
        <v>1519</v>
      </c>
      <c r="BH153" s="459">
        <f>SUM(BI153:BT153)</f>
        <v>1</v>
      </c>
      <c r="BI153" s="110">
        <f>IF(ISNA(MATCH($BG153,'Overlap Study'!$FH$323:$FH$400,0)),0,1)</f>
        <v>0</v>
      </c>
      <c r="BJ153" s="97">
        <f>IF(ISNA(MATCH($BG153,'Overlap Study'!$EQ$323:$EQ$400,0)),0,1)</f>
        <v>0</v>
      </c>
      <c r="BK153" s="97">
        <f>IF(ISNA(MATCH($BG153,'Overlap Study'!$DZ$186:$DZ$240,0)),0,1)</f>
        <v>0</v>
      </c>
      <c r="BL153" s="97">
        <f>IF(ISNA(MATCH(BG153,'Overlap Study'!$DJ$240:$DJ$263,0)),0,1)</f>
        <v>1</v>
      </c>
      <c r="BM153" s="99">
        <f>IF(ISNA(MATCH(BG153,'Overlap Study'!$CU$240:$CU$263,0)),0,1)</f>
        <v>0</v>
      </c>
      <c r="BN153" s="99">
        <f>IF(ISNA(MATCH(BG153,'Overlap Study'!$CG$240:$CG$263,0)),0,1)</f>
        <v>0</v>
      </c>
      <c r="BO153" s="97">
        <f>IF(ISNA(MATCH(BG153,'Overlap Study'!$BU$240:$BU$263,0)),0,1)</f>
        <v>0</v>
      </c>
      <c r="BP153" s="97">
        <f>IF(ISNA(MATCH(BG153,'Overlap Study'!$BJ$240:$BJ$263,0)),0,1)</f>
        <v>0</v>
      </c>
      <c r="BQ153" s="97">
        <f>IF(ISNA(MATCH(BG153,'Overlap Study'!$AZ$240:$AZ$263,0)),0,1)</f>
        <v>0</v>
      </c>
      <c r="BR153" s="97">
        <f>IF(ISNA(MATCH(BG153,'Overlap Study'!$AT$240:$AT$263,0)),0,1)</f>
        <v>0</v>
      </c>
      <c r="BS153" s="97">
        <f>IF(ISNA(MATCH(BG153,'Overlap Study'!$AN$240:$AN$263,0)),0,1)</f>
        <v>0</v>
      </c>
      <c r="BT153" s="106">
        <f>IF(ISNA(MATCH(BG153,'Overlap Study'!$AH$240:$AH$263,0)),0,1)</f>
        <v>0</v>
      </c>
      <c r="BU153" s="110">
        <f>IF(ISNA(MATCH(BG153,'Overlap Study'!$AB$240:$AB$263,0)),0,1)</f>
        <v>0</v>
      </c>
      <c r="BV153" s="97">
        <f>IF(ISNA(MATCH(BG153,'Overlap Study'!$V$240:$V$263,0)),0,1)</f>
        <v>0</v>
      </c>
      <c r="BW153" s="97">
        <f>IF(ISNA(MATCH(BG153,'Overlap Study'!$P$240:$P$263,0)),0,1)</f>
        <v>0</v>
      </c>
      <c r="BX153" s="97"/>
      <c r="BY153" s="106"/>
    </row>
    <row r="154" spans="12:77" ht="13" x14ac:dyDescent="0.3">
      <c r="L154" s="116">
        <f t="shared" si="10"/>
        <v>153</v>
      </c>
      <c r="M154">
        <f t="shared" si="9"/>
        <v>3</v>
      </c>
      <c r="N154" s="493">
        <v>1501</v>
      </c>
      <c r="O154" s="99">
        <f>SUM(P154:AA154)</f>
        <v>3</v>
      </c>
      <c r="P154" s="110">
        <f>IF(ISNA(MATCH(N154,'Overlap Study'!FF$62:FF$317,0)),0,1)</f>
        <v>1</v>
      </c>
      <c r="Q154" s="97">
        <f>IF(ISNA(MATCH(N154,'Overlap Study'!EO$62:EO$317,0)),0,1)</f>
        <v>1</v>
      </c>
      <c r="R154" s="97">
        <f>IF(ISNA(MATCH(N154,'Overlap Study'!DY$62:DY$174,0)),0,1)</f>
        <v>0</v>
      </c>
      <c r="S154" s="97">
        <f>IF(ISNA(MATCH(N154,'Overlap Study'!DJ$62:DJ$157,0)),0,1)</f>
        <v>0</v>
      </c>
      <c r="T154" s="99">
        <f>IF(ISNA(MATCH(N154,'Overlap Study'!CU$62:CU$157,0)),0,1)</f>
        <v>0</v>
      </c>
      <c r="U154" s="99">
        <f>IF(ISNA(MATCH(N154,'Overlap Study'!CG$62:CG$157,0)),0,1)</f>
        <v>0</v>
      </c>
      <c r="V154" s="97">
        <f>IF(ISNA(MATCH(N154,'Overlap Study'!BU$62:BU$157,0)),0,1)</f>
        <v>0</v>
      </c>
      <c r="W154" s="97">
        <f>IF(ISNA(MATCH(N154,'Overlap Study'!BJ$62:BJ$157,0)),0,1)</f>
        <v>0</v>
      </c>
      <c r="X154" s="97">
        <f>IF(ISNA(MATCH($N154,'Overlap Study'!AZ$62:AZ$157,0)),0,1)</f>
        <v>0</v>
      </c>
      <c r="Y154" s="97">
        <f>IF(ISNA(MATCH($N154,'Overlap Study'!AT$62:AT$157,0)),0,1)</f>
        <v>1</v>
      </c>
      <c r="Z154" s="97">
        <f>IF(ISNA(MATCH($N154,'Overlap Study'!AN$62:AN$157,0)),0,1)</f>
        <v>0</v>
      </c>
      <c r="AA154" s="97">
        <f>IF(ISNA(MATCH($N154,'Overlap Study'!AH$62:AH$157,0)),0,1)</f>
        <v>0</v>
      </c>
      <c r="AB154" s="110">
        <f>IF(ISNA(MATCH($N154,'Overlap Study'!AB$62:AB$157,0)),0,1)</f>
        <v>0</v>
      </c>
      <c r="AC154" s="97">
        <f>IF(ISNA(MATCH($N154,'Overlap Study'!V$62:V$157,0)),0,1)</f>
        <v>0</v>
      </c>
      <c r="AD154" s="97">
        <f>IF(ISNA(MATCH($N154,'Overlap Study'!P$62:P$157,0)),0,1)</f>
        <v>0</v>
      </c>
      <c r="AE154" s="97">
        <f>IF(ISNA(MATCH($N154,'Overlap Study'!H$53:H$132,0)),0,1)</f>
        <v>0</v>
      </c>
      <c r="AF154" s="106">
        <f>IF(ISNA(MATCH($N154,'Overlap Study'!B$53:B$100,0)),0,1)</f>
        <v>0</v>
      </c>
      <c r="AH154" s="98"/>
      <c r="AJ154" s="162">
        <v>4488</v>
      </c>
      <c r="AK154" s="105">
        <f>SUM(AL154:AW154)</f>
        <v>2</v>
      </c>
      <c r="AL154" s="110">
        <f>IF(ISNA(MATCH($AJ154,'Overlap Study'!$FG$323:$FG$454,0)),0,1)</f>
        <v>0</v>
      </c>
      <c r="AM154" s="97">
        <f>IF(ISNA(MATCH($AJ154,'Overlap Study'!$EP$323:$EP$454,0)),0,1)</f>
        <v>1</v>
      </c>
      <c r="AN154" s="97">
        <f>IF(ISNA(MATCH($AJ154,'Overlap Study'!$DY$186:$DY$245,0)),0,1)</f>
        <v>1</v>
      </c>
      <c r="AO154" s="97">
        <f>IF(ISNA(MATCH($AJ154,'Overlap Study'!$DJ$186:$DJ$233,0)),0,1)</f>
        <v>0</v>
      </c>
      <c r="AP154" s="99">
        <f>IF(ISNA(MATCH($AJ154,'Overlap Study'!$CU$186:$CU$233,0)),0,1)</f>
        <v>0</v>
      </c>
      <c r="AQ154" s="99">
        <f>IF(ISNA(MATCH($AJ154,'Overlap Study'!$CG$186:$CG$233,0)),0,1)</f>
        <v>0</v>
      </c>
      <c r="AR154" s="97">
        <f>IF(ISNA(MATCH($AJ154,'Overlap Study'!$BU$186:$BU$233,0)),0,1)</f>
        <v>0</v>
      </c>
      <c r="AS154" s="97">
        <f>IF(ISNA(MATCH(AJ154,'Overlap Study'!BJ$186:BJ$233,0)),0,1)</f>
        <v>0</v>
      </c>
      <c r="AT154" s="97">
        <f>IF(ISNA(MATCH($AJ154,'Overlap Study'!AZ$186:AZ$233,0)),0,1)</f>
        <v>0</v>
      </c>
      <c r="AU154" s="97">
        <f>IF(ISNA(MATCH($AJ154,'Overlap Study'!AT$186:AT$233,0)),0,1)</f>
        <v>0</v>
      </c>
      <c r="AV154" s="97">
        <f>IF(ISNA(MATCH($AJ154,'Overlap Study'!AN$186:AN$233,0)),0,1)</f>
        <v>0</v>
      </c>
      <c r="AW154" s="106">
        <f>IF(ISNA(MATCH($AJ154,'Overlap Study'!AH$186:AH$233,0)),0,1)</f>
        <v>0</v>
      </c>
      <c r="AX154" s="97">
        <f>IF(ISNA(MATCH(AJ154,'Overlap Study'!$AB$186:$AB$233,0)),0,1)</f>
        <v>0</v>
      </c>
      <c r="AY154" s="97">
        <f>IF(ISNA(MATCH($AJ154,'Overlap Study'!$V$186:$V$233,0)),0,1)</f>
        <v>0</v>
      </c>
      <c r="AZ154" s="97">
        <f>IF(ISNA(MATCH($AJ154,'Overlap Study'!$P$186:$P$233,0)),0,1)</f>
        <v>0</v>
      </c>
      <c r="BA154" s="97"/>
      <c r="BB154" s="106"/>
      <c r="BG154" s="131">
        <v>1538</v>
      </c>
      <c r="BH154" s="459">
        <f>SUM(BI154:BT154)</f>
        <v>1</v>
      </c>
      <c r="BI154" s="110">
        <f>IF(ISNA(MATCH($BG154,'Overlap Study'!$FH$323:$FH$400,0)),0,1)</f>
        <v>0</v>
      </c>
      <c r="BJ154" s="97">
        <f>IF(ISNA(MATCH($BG154,'Overlap Study'!$EQ$323:$EQ$400,0)),0,1)</f>
        <v>0</v>
      </c>
      <c r="BK154" s="97">
        <f>IF(ISNA(MATCH($BG154,'Overlap Study'!$DZ$186:$DZ$240,0)),0,1)</f>
        <v>0</v>
      </c>
      <c r="BL154" s="97">
        <f>IF(ISNA(MATCH(BG154,'Overlap Study'!$DJ$240:$DJ$263,0)),0,1)</f>
        <v>1</v>
      </c>
      <c r="BM154" s="99">
        <f>IF(ISNA(MATCH(BG154,'Overlap Study'!$CU$240:$CU$263,0)),0,1)</f>
        <v>0</v>
      </c>
      <c r="BN154" s="99">
        <f>IF(ISNA(MATCH(BG154,'Overlap Study'!$CG$240:$CG$263,0)),0,1)</f>
        <v>0</v>
      </c>
      <c r="BO154" s="97">
        <f>IF(ISNA(MATCH(BG154,'Overlap Study'!$BU$240:$BU$263,0)),0,1)</f>
        <v>0</v>
      </c>
      <c r="BP154" s="97">
        <f>IF(ISNA(MATCH(BG154,'Overlap Study'!$BJ$240:$BJ$263,0)),0,1)</f>
        <v>0</v>
      </c>
      <c r="BQ154" s="97">
        <f>IF(ISNA(MATCH(BG154,'Overlap Study'!$AZ$240:$AZ$263,0)),0,1)</f>
        <v>0</v>
      </c>
      <c r="BR154" s="97">
        <f>IF(ISNA(MATCH(BG154,'Overlap Study'!$AT$240:$AT$263,0)),0,1)</f>
        <v>0</v>
      </c>
      <c r="BS154" s="97">
        <f>IF(ISNA(MATCH(BG154,'Overlap Study'!$AN$240:$AN$263,0)),0,1)</f>
        <v>0</v>
      </c>
      <c r="BT154" s="106">
        <f>IF(ISNA(MATCH(BG154,'Overlap Study'!$AH$240:$AH$263,0)),0,1)</f>
        <v>0</v>
      </c>
      <c r="BU154" s="110">
        <f>IF(ISNA(MATCH(BG154,'Overlap Study'!$AB$240:$AB$263,0)),0,1)</f>
        <v>0</v>
      </c>
      <c r="BV154" s="97">
        <f>IF(ISNA(MATCH(BG154,'Overlap Study'!$V$240:$V$263,0)),0,1)</f>
        <v>0</v>
      </c>
      <c r="BW154" s="97">
        <f>IF(ISNA(MATCH(BG154,'Overlap Study'!$P$240:$P$263,0)),0,1)</f>
        <v>0</v>
      </c>
      <c r="BX154" s="97"/>
      <c r="BY154" s="106"/>
    </row>
    <row r="155" spans="12:77" ht="13" x14ac:dyDescent="0.3">
      <c r="L155" s="116">
        <f t="shared" si="10"/>
        <v>154</v>
      </c>
      <c r="M155">
        <f t="shared" si="9"/>
        <v>3</v>
      </c>
      <c r="N155" s="207">
        <v>1507</v>
      </c>
      <c r="O155" s="99">
        <f>SUM(P155:AA155)</f>
        <v>3</v>
      </c>
      <c r="P155" s="110">
        <f>IF(ISNA(MATCH(N155,'Overlap Study'!FF$62:FF$317,0)),0,1)</f>
        <v>0</v>
      </c>
      <c r="Q155" s="97">
        <f>IF(ISNA(MATCH(N155,'Overlap Study'!EO$62:EO$317,0)),0,1)</f>
        <v>0</v>
      </c>
      <c r="R155" s="97">
        <f>IF(ISNA(MATCH(N155,'Overlap Study'!DY$62:DY$174,0)),0,1)</f>
        <v>0</v>
      </c>
      <c r="S155" s="97">
        <f>IF(ISNA(MATCH(N155,'Overlap Study'!DJ$62:DJ$157,0)),0,1)</f>
        <v>0</v>
      </c>
      <c r="T155" s="99">
        <f>IF(ISNA(MATCH(N155,'Overlap Study'!CU$62:CU$157,0)),0,1)</f>
        <v>1</v>
      </c>
      <c r="U155" s="99">
        <f>IF(ISNA(MATCH(N155,'Overlap Study'!CG$62:CG$157,0)),0,1)</f>
        <v>0</v>
      </c>
      <c r="V155" s="97">
        <f>IF(ISNA(MATCH(N155,'Overlap Study'!BU$62:BU$157,0)),0,1)</f>
        <v>0</v>
      </c>
      <c r="W155" s="97">
        <f>IF(ISNA(MATCH(N155,'Overlap Study'!BJ$62:BJ$157,0)),0,1)</f>
        <v>1</v>
      </c>
      <c r="X155" s="97">
        <f>IF(ISNA(MATCH($N155,'Overlap Study'!AZ$62:AZ$157,0)),0,1)</f>
        <v>0</v>
      </c>
      <c r="Y155" s="97">
        <f>IF(ISNA(MATCH($N155,'Overlap Study'!AT$62:AT$157,0)),0,1)</f>
        <v>0</v>
      </c>
      <c r="Z155" s="97">
        <f>IF(ISNA(MATCH($N155,'Overlap Study'!AN$62:AN$157,0)),0,1)</f>
        <v>0</v>
      </c>
      <c r="AA155" s="97">
        <f>IF(ISNA(MATCH($N155,'Overlap Study'!AH$62:AH$157,0)),0,1)</f>
        <v>1</v>
      </c>
      <c r="AB155" s="110">
        <f>IF(ISNA(MATCH($N155,'Overlap Study'!AB$62:AB$157,0)),0,1)</f>
        <v>0</v>
      </c>
      <c r="AC155" s="97">
        <f>IF(ISNA(MATCH($N155,'Overlap Study'!V$62:V$157,0)),0,1)</f>
        <v>0</v>
      </c>
      <c r="AD155" s="97">
        <f>IF(ISNA(MATCH($N155,'Overlap Study'!P$62:P$157,0)),0,1)</f>
        <v>0</v>
      </c>
      <c r="AE155" s="97">
        <f>IF(ISNA(MATCH($N155,'Overlap Study'!H$53:H$132,0)),0,1)</f>
        <v>0</v>
      </c>
      <c r="AF155" s="106">
        <f>IF(ISNA(MATCH($N155,'Overlap Study'!B$53:B$100,0)),0,1)</f>
        <v>0</v>
      </c>
      <c r="AH155" s="98"/>
      <c r="AJ155" s="162">
        <v>4911</v>
      </c>
      <c r="AK155" s="105">
        <f>SUM(AL155:AW155)</f>
        <v>2</v>
      </c>
      <c r="AL155" s="110">
        <f>IF(ISNA(MATCH($AJ155,'Overlap Study'!$FG$323:$FG$454,0)),0,1)</f>
        <v>0</v>
      </c>
      <c r="AM155" s="97">
        <f>IF(ISNA(MATCH($AJ155,'Overlap Study'!$EP$323:$EP$454,0)),0,1)</f>
        <v>1</v>
      </c>
      <c r="AN155" s="97">
        <f>IF(ISNA(MATCH($AJ155,'Overlap Study'!$DY$186:$DY$245,0)),0,1)</f>
        <v>1</v>
      </c>
      <c r="AO155" s="97">
        <f>IF(ISNA(MATCH($AJ155,'Overlap Study'!$DJ$186:$DJ$233,0)),0,1)</f>
        <v>0</v>
      </c>
      <c r="AP155" s="99">
        <f>IF(ISNA(MATCH($AJ155,'Overlap Study'!$CU$186:$CU$233,0)),0,1)</f>
        <v>0</v>
      </c>
      <c r="AQ155" s="99">
        <f>IF(ISNA(MATCH($AJ155,'Overlap Study'!$CG$186:$CG$233,0)),0,1)</f>
        <v>0</v>
      </c>
      <c r="AR155" s="97">
        <f>IF(ISNA(MATCH($AJ155,'Overlap Study'!$BU$186:$BU$233,0)),0,1)</f>
        <v>0</v>
      </c>
      <c r="AS155" s="97">
        <f>IF(ISNA(MATCH(AJ155,'Overlap Study'!BJ$186:BJ$233,0)),0,1)</f>
        <v>0</v>
      </c>
      <c r="AT155" s="97">
        <f>IF(ISNA(MATCH($AJ155,'Overlap Study'!AZ$186:AZ$233,0)),0,1)</f>
        <v>0</v>
      </c>
      <c r="AU155" s="97">
        <f>IF(ISNA(MATCH($AJ155,'Overlap Study'!AT$186:AT$233,0)),0,1)</f>
        <v>0</v>
      </c>
      <c r="AV155" s="97">
        <f>IF(ISNA(MATCH($AJ155,'Overlap Study'!AN$186:AN$233,0)),0,1)</f>
        <v>0</v>
      </c>
      <c r="AW155" s="106">
        <f>IF(ISNA(MATCH($AJ155,'Overlap Study'!AH$186:AH$233,0)),0,1)</f>
        <v>0</v>
      </c>
      <c r="AX155" s="97">
        <f>IF(ISNA(MATCH(AJ155,'Overlap Study'!$AB$186:$AB$233,0)),0,1)</f>
        <v>0</v>
      </c>
      <c r="AY155" s="97">
        <f>IF(ISNA(MATCH($AJ155,'Overlap Study'!$V$186:$V$233,0)),0,1)</f>
        <v>0</v>
      </c>
      <c r="AZ155" s="97">
        <f>IF(ISNA(MATCH($AJ155,'Overlap Study'!$P$186:$P$233,0)),0,1)</f>
        <v>0</v>
      </c>
      <c r="BA155" s="97"/>
      <c r="BB155" s="106"/>
      <c r="BG155" s="212">
        <v>1574</v>
      </c>
      <c r="BH155" s="459">
        <f>SUM(BI155:BT155)</f>
        <v>1</v>
      </c>
      <c r="BI155" s="110">
        <f>IF(ISNA(MATCH($BG155,'Overlap Study'!$FH$323:$FH$400,0)),0,1)</f>
        <v>0</v>
      </c>
      <c r="BJ155" s="97">
        <f>IF(ISNA(MATCH($BG155,'Overlap Study'!$EQ$323:$EQ$400,0)),0,1)</f>
        <v>1</v>
      </c>
      <c r="BK155" s="97">
        <f>IF(ISNA(MATCH($BG155,'Overlap Study'!$DZ$186:$DZ$240,0)),0,1)</f>
        <v>0</v>
      </c>
      <c r="BL155" s="97">
        <f>IF(ISNA(MATCH(BG155,'Overlap Study'!$DJ$240:$DJ$263,0)),0,1)</f>
        <v>0</v>
      </c>
      <c r="BM155" s="99">
        <f>IF(ISNA(MATCH(BG155,'Overlap Study'!$CU$240:$CU$263,0)),0,1)</f>
        <v>0</v>
      </c>
      <c r="BN155" s="99">
        <f>IF(ISNA(MATCH(BG155,'Overlap Study'!$CG$240:$CG$263,0)),0,1)</f>
        <v>0</v>
      </c>
      <c r="BO155" s="97">
        <f>IF(ISNA(MATCH(BG155,'Overlap Study'!$BU$240:$BU$263,0)),0,1)</f>
        <v>0</v>
      </c>
      <c r="BP155" s="97">
        <f>IF(ISNA(MATCH(BG155,'Overlap Study'!$BJ$240:$BJ$263,0)),0,1)</f>
        <v>0</v>
      </c>
      <c r="BQ155" s="97">
        <f>IF(ISNA(MATCH(BG155,'Overlap Study'!$AZ$240:$AZ$263,0)),0,1)</f>
        <v>0</v>
      </c>
      <c r="BR155" s="97">
        <f>IF(ISNA(MATCH(BG155,'Overlap Study'!$AT$240:$AT$263,0)),0,1)</f>
        <v>0</v>
      </c>
      <c r="BS155" s="97">
        <f>IF(ISNA(MATCH(BG155,'Overlap Study'!$AN$240:$AN$263,0)),0,1)</f>
        <v>0</v>
      </c>
      <c r="BT155" s="106">
        <f>IF(ISNA(MATCH(BG155,'Overlap Study'!$AH$240:$AH$263,0)),0,1)</f>
        <v>0</v>
      </c>
      <c r="BU155" s="110">
        <f>IF(ISNA(MATCH(BG155,'Overlap Study'!$AB$240:$AB$263,0)),0,1)</f>
        <v>0</v>
      </c>
      <c r="BV155" s="97">
        <f>IF(ISNA(MATCH(BG155,'Overlap Study'!$V$240:$V$263,0)),0,1)</f>
        <v>0</v>
      </c>
      <c r="BW155" s="97">
        <f>IF(ISNA(MATCH(BG155,'Overlap Study'!$P$240:$P$263,0)),0,1)</f>
        <v>0</v>
      </c>
      <c r="BX155" s="97"/>
      <c r="BY155" s="106"/>
    </row>
    <row r="156" spans="12:77" ht="13" x14ac:dyDescent="0.3">
      <c r="L156" s="116">
        <f t="shared" si="10"/>
        <v>155</v>
      </c>
      <c r="M156">
        <f t="shared" si="9"/>
        <v>3</v>
      </c>
      <c r="N156" s="493">
        <v>1714</v>
      </c>
      <c r="O156" s="99">
        <f>SUM(P156:AA156)</f>
        <v>3</v>
      </c>
      <c r="P156" s="110">
        <f>IF(ISNA(MATCH(N156,'Overlap Study'!FF$62:FF$317,0)),0,1)</f>
        <v>0</v>
      </c>
      <c r="Q156" s="97">
        <f>IF(ISNA(MATCH(N156,'Overlap Study'!EO$62:EO$317,0)),0,1)</f>
        <v>0</v>
      </c>
      <c r="R156" s="97">
        <f>IF(ISNA(MATCH(N156,'Overlap Study'!DY$62:DY$174,0)),0,1)</f>
        <v>0</v>
      </c>
      <c r="S156" s="97">
        <f>IF(ISNA(MATCH(N156,'Overlap Study'!DJ$62:DJ$157,0)),0,1)</f>
        <v>0</v>
      </c>
      <c r="T156" s="99">
        <f>IF(ISNA(MATCH(N156,'Overlap Study'!CU$62:CU$157,0)),0,1)</f>
        <v>1</v>
      </c>
      <c r="U156" s="99">
        <f>IF(ISNA(MATCH(N156,'Overlap Study'!CG$62:CG$157,0)),0,1)</f>
        <v>0</v>
      </c>
      <c r="V156" s="97">
        <f>IF(ISNA(MATCH(N156,'Overlap Study'!BU$62:BU$157,0)),0,1)</f>
        <v>1</v>
      </c>
      <c r="W156" s="97">
        <f>IF(ISNA(MATCH(N156,'Overlap Study'!BJ$62:BJ$157,0)),0,1)</f>
        <v>0</v>
      </c>
      <c r="X156" s="97">
        <f>IF(ISNA(MATCH($N156,'Overlap Study'!AZ$62:AZ$157,0)),0,1)</f>
        <v>1</v>
      </c>
      <c r="Y156" s="97">
        <f>IF(ISNA(MATCH($N156,'Overlap Study'!AT$62:AT$157,0)),0,1)</f>
        <v>0</v>
      </c>
      <c r="Z156" s="97">
        <f>IF(ISNA(MATCH($N156,'Overlap Study'!AN$62:AN$157,0)),0,1)</f>
        <v>0</v>
      </c>
      <c r="AA156" s="97">
        <f>IF(ISNA(MATCH($N156,'Overlap Study'!AH$62:AH$157,0)),0,1)</f>
        <v>0</v>
      </c>
      <c r="AB156" s="110">
        <f>IF(ISNA(MATCH($N156,'Overlap Study'!AB$62:AB$157,0)),0,1)</f>
        <v>0</v>
      </c>
      <c r="AC156" s="97">
        <f>IF(ISNA(MATCH($N156,'Overlap Study'!V$62:V$157,0)),0,1)</f>
        <v>0</v>
      </c>
      <c r="AD156" s="97">
        <f>IF(ISNA(MATCH($N156,'Overlap Study'!P$62:P$157,0)),0,1)</f>
        <v>0</v>
      </c>
      <c r="AE156" s="97">
        <f>IF(ISNA(MATCH($N156,'Overlap Study'!H$53:H$132,0)),0,1)</f>
        <v>0</v>
      </c>
      <c r="AF156" s="106">
        <f>IF(ISNA(MATCH($N156,'Overlap Study'!B$53:B$100,0)),0,1)</f>
        <v>0</v>
      </c>
      <c r="AH156" s="151"/>
      <c r="AJ156" s="162">
        <v>1</v>
      </c>
      <c r="AK156" s="105">
        <f>SUM(AL156:AW156)</f>
        <v>1</v>
      </c>
      <c r="AL156" s="110">
        <f>IF(ISNA(MATCH($AJ156,'Overlap Study'!$FG$323:$FG$454,0)),0,1)</f>
        <v>0</v>
      </c>
      <c r="AM156" s="97">
        <f>IF(ISNA(MATCH($AJ156,'Overlap Study'!$EP$323:$EP$454,0)),0,1)</f>
        <v>1</v>
      </c>
      <c r="AN156" s="97">
        <f>IF(ISNA(MATCH($AJ156,'Overlap Study'!$DY$186:$DY$245,0)),0,1)</f>
        <v>0</v>
      </c>
      <c r="AO156" s="97">
        <f>IF(ISNA(MATCH($AJ156,'Overlap Study'!$DJ$186:$DJ$233,0)),0,1)</f>
        <v>0</v>
      </c>
      <c r="AP156" s="99">
        <f>IF(ISNA(MATCH($AJ156,'Overlap Study'!$CU$186:$CU$233,0)),0,1)</f>
        <v>0</v>
      </c>
      <c r="AQ156" s="99">
        <f>IF(ISNA(MATCH($AJ156,'Overlap Study'!$CG$186:$CG$233,0)),0,1)</f>
        <v>0</v>
      </c>
      <c r="AR156" s="97">
        <f>IF(ISNA(MATCH($AJ156,'Overlap Study'!$BU$186:$BU$233,0)),0,1)</f>
        <v>0</v>
      </c>
      <c r="AS156" s="97">
        <f>IF(ISNA(MATCH(AJ156,'Overlap Study'!BJ$186:BJ$233,0)),0,1)</f>
        <v>0</v>
      </c>
      <c r="AT156" s="97">
        <f>IF(ISNA(MATCH($AJ156,'Overlap Study'!AZ$186:AZ$233,0)),0,1)</f>
        <v>0</v>
      </c>
      <c r="AU156" s="97">
        <f>IF(ISNA(MATCH($AJ156,'Overlap Study'!AT$186:AT$233,0)),0,1)</f>
        <v>0</v>
      </c>
      <c r="AV156" s="97">
        <f>IF(ISNA(MATCH($AJ156,'Overlap Study'!AN$186:AN$233,0)),0,1)</f>
        <v>0</v>
      </c>
      <c r="AW156" s="106">
        <f>IF(ISNA(MATCH($AJ156,'Overlap Study'!AH$186:AH$233,0)),0,1)</f>
        <v>0</v>
      </c>
      <c r="AX156" s="97">
        <f>IF(ISNA(MATCH(AJ156,'Overlap Study'!$AB$186:$AB$233,0)),0,1)</f>
        <v>0</v>
      </c>
      <c r="AY156" s="97">
        <f>IF(ISNA(MATCH($AJ156,'Overlap Study'!$V$186:$V$233,0)),0,1)</f>
        <v>0</v>
      </c>
      <c r="AZ156" s="97">
        <f>IF(ISNA(MATCH($AJ156,'Overlap Study'!$P$186:$P$233,0)),0,1)</f>
        <v>1</v>
      </c>
      <c r="BA156" s="97"/>
      <c r="BB156" s="106"/>
      <c r="BG156" s="131">
        <v>1577</v>
      </c>
      <c r="BH156" s="459">
        <f>SUM(BI156:BT156)</f>
        <v>1</v>
      </c>
      <c r="BI156" s="110">
        <f>IF(ISNA(MATCH($BG156,'Overlap Study'!$FH$323:$FH$400,0)),0,1)</f>
        <v>0</v>
      </c>
      <c r="BJ156" s="97">
        <f>IF(ISNA(MATCH($BG156,'Overlap Study'!$EQ$323:$EQ$400,0)),0,1)</f>
        <v>0</v>
      </c>
      <c r="BK156" s="97">
        <f>IF(ISNA(MATCH($BG156,'Overlap Study'!$DZ$186:$DZ$240,0)),0,1)</f>
        <v>0</v>
      </c>
      <c r="BL156" s="97">
        <f>IF(ISNA(MATCH(BG156,'Overlap Study'!$DJ$240:$DJ$263,0)),0,1)</f>
        <v>0</v>
      </c>
      <c r="BM156" s="99">
        <f>IF(ISNA(MATCH(BG156,'Overlap Study'!$CU$240:$CU$263,0)),0,1)</f>
        <v>0</v>
      </c>
      <c r="BN156" s="99">
        <f>IF(ISNA(MATCH(BG156,'Overlap Study'!$CG$240:$CG$263,0)),0,1)</f>
        <v>0</v>
      </c>
      <c r="BO156" s="97">
        <f>IF(ISNA(MATCH(BG156,'Overlap Study'!$BU$240:$BU$263,0)),0,1)</f>
        <v>0</v>
      </c>
      <c r="BP156" s="97">
        <f>IF(ISNA(MATCH(BG156,'Overlap Study'!$BJ$240:$BJ$263,0)),0,1)</f>
        <v>0</v>
      </c>
      <c r="BQ156" s="97">
        <f>IF(ISNA(MATCH(BG156,'Overlap Study'!$AZ$240:$AZ$263,0)),0,1)</f>
        <v>1</v>
      </c>
      <c r="BR156" s="97">
        <f>IF(ISNA(MATCH(BG156,'Overlap Study'!$AT$240:$AT$263,0)),0,1)</f>
        <v>0</v>
      </c>
      <c r="BS156" s="97">
        <f>IF(ISNA(MATCH(BG156,'Overlap Study'!$AN$240:$AN$263,0)),0,1)</f>
        <v>0</v>
      </c>
      <c r="BT156" s="106">
        <f>IF(ISNA(MATCH(BG156,'Overlap Study'!$AH$240:$AH$263,0)),0,1)</f>
        <v>0</v>
      </c>
      <c r="BU156" s="110">
        <f>IF(ISNA(MATCH(BG156,'Overlap Study'!$AB$240:$AB$263,0)),0,1)</f>
        <v>0</v>
      </c>
      <c r="BV156" s="97">
        <f>IF(ISNA(MATCH(BG156,'Overlap Study'!$V$240:$V$263,0)),0,1)</f>
        <v>0</v>
      </c>
      <c r="BW156" s="97">
        <f>IF(ISNA(MATCH(BG156,'Overlap Study'!$P$240:$P$263,0)),0,1)</f>
        <v>0</v>
      </c>
      <c r="BX156" s="97"/>
      <c r="BY156" s="106"/>
    </row>
    <row r="157" spans="12:77" ht="13" x14ac:dyDescent="0.3">
      <c r="L157" s="116">
        <f t="shared" si="10"/>
        <v>156</v>
      </c>
      <c r="M157">
        <f t="shared" si="9"/>
        <v>3</v>
      </c>
      <c r="N157" s="207">
        <v>1741</v>
      </c>
      <c r="O157" s="99">
        <f>SUM(P157:AA157)</f>
        <v>3</v>
      </c>
      <c r="P157" s="110">
        <f>IF(ISNA(MATCH(N157,'Overlap Study'!FF$62:FF$317,0)),0,1)</f>
        <v>0</v>
      </c>
      <c r="Q157" s="97">
        <f>IF(ISNA(MATCH(N157,'Overlap Study'!EO$62:EO$317,0)),0,1)</f>
        <v>1</v>
      </c>
      <c r="R157" s="97">
        <f>IF(ISNA(MATCH(N157,'Overlap Study'!DY$62:DY$174,0)),0,1)</f>
        <v>0</v>
      </c>
      <c r="S157" s="97">
        <f>IF(ISNA(MATCH(N157,'Overlap Study'!DJ$62:DJ$157,0)),0,1)</f>
        <v>1</v>
      </c>
      <c r="T157" s="99">
        <f>IF(ISNA(MATCH(N157,'Overlap Study'!CU$62:CU$157,0)),0,1)</f>
        <v>1</v>
      </c>
      <c r="U157" s="99">
        <f>IF(ISNA(MATCH(N157,'Overlap Study'!CG$62:CG$157,0)),0,1)</f>
        <v>0</v>
      </c>
      <c r="V157" s="97">
        <f>IF(ISNA(MATCH(N157,'Overlap Study'!BU$62:BU$157,0)),0,1)</f>
        <v>0</v>
      </c>
      <c r="W157" s="97">
        <f>IF(ISNA(MATCH(N157,'Overlap Study'!BJ$62:BJ$157,0)),0,1)</f>
        <v>0</v>
      </c>
      <c r="X157" s="97">
        <f>IF(ISNA(MATCH($N157,'Overlap Study'!AZ$62:AZ$157,0)),0,1)</f>
        <v>0</v>
      </c>
      <c r="Y157" s="97">
        <f>IF(ISNA(MATCH($N157,'Overlap Study'!AT$62:AT$157,0)),0,1)</f>
        <v>0</v>
      </c>
      <c r="Z157" s="97">
        <f>IF(ISNA(MATCH($N157,'Overlap Study'!AN$62:AN$157,0)),0,1)</f>
        <v>0</v>
      </c>
      <c r="AA157" s="97">
        <f>IF(ISNA(MATCH($N157,'Overlap Study'!AH$62:AH$157,0)),0,1)</f>
        <v>0</v>
      </c>
      <c r="AB157" s="110">
        <f>IF(ISNA(MATCH($N157,'Overlap Study'!AB$62:AB$157,0)),0,1)</f>
        <v>0</v>
      </c>
      <c r="AC157" s="97">
        <f>IF(ISNA(MATCH($N157,'Overlap Study'!V$62:V$157,0)),0,1)</f>
        <v>0</v>
      </c>
      <c r="AD157" s="97">
        <f>IF(ISNA(MATCH($N157,'Overlap Study'!P$62:P$157,0)),0,1)</f>
        <v>0</v>
      </c>
      <c r="AE157" s="97">
        <f>IF(ISNA(MATCH($N157,'Overlap Study'!H$53:H$132,0)),0,1)</f>
        <v>0</v>
      </c>
      <c r="AF157" s="106">
        <f>IF(ISNA(MATCH($N157,'Overlap Study'!B$53:B$100,0)),0,1)</f>
        <v>0</v>
      </c>
      <c r="AH157" s="98"/>
      <c r="AJ157" s="164">
        <v>39</v>
      </c>
      <c r="AK157" s="105">
        <f>SUM(AL157:AW157)</f>
        <v>1</v>
      </c>
      <c r="AL157" s="110">
        <f>IF(ISNA(MATCH($AJ157,'Overlap Study'!$FG$323:$FG$454,0)),0,1)</f>
        <v>0</v>
      </c>
      <c r="AM157" s="97">
        <f>IF(ISNA(MATCH($AJ157,'Overlap Study'!$EP$323:$EP$454,0)),0,1)</f>
        <v>0</v>
      </c>
      <c r="AN157" s="97">
        <f>IF(ISNA(MATCH($AJ157,'Overlap Study'!$DY$186:$DY$245,0)),0,1)</f>
        <v>0</v>
      </c>
      <c r="AO157" s="97">
        <f>IF(ISNA(MATCH($AJ157,'Overlap Study'!$DJ$186:$DJ$233,0)),0,1)</f>
        <v>0</v>
      </c>
      <c r="AP157" s="99">
        <f>IF(ISNA(MATCH($AJ157,'Overlap Study'!$CU$186:$CU$233,0)),0,1)</f>
        <v>0</v>
      </c>
      <c r="AQ157" s="99">
        <f>IF(ISNA(MATCH($AJ157,'Overlap Study'!$CG$186:$CG$233,0)),0,1)</f>
        <v>0</v>
      </c>
      <c r="AR157" s="97">
        <f>IF(ISNA(MATCH($AJ157,'Overlap Study'!$BU$186:$BU$233,0)),0,1)</f>
        <v>0</v>
      </c>
      <c r="AS157" s="97">
        <f>IF(ISNA(MATCH(AJ157,'Overlap Study'!BJ$186:BJ$233,0)),0,1)</f>
        <v>0</v>
      </c>
      <c r="AT157" s="97">
        <f>IF(ISNA(MATCH($AJ157,'Overlap Study'!AZ$186:AZ$233,0)),0,1)</f>
        <v>1</v>
      </c>
      <c r="AU157" s="97">
        <f>IF(ISNA(MATCH($AJ157,'Overlap Study'!AT$186:AT$233,0)),0,1)</f>
        <v>0</v>
      </c>
      <c r="AV157" s="97">
        <f>IF(ISNA(MATCH($AJ157,'Overlap Study'!AN$186:AN$233,0)),0,1)</f>
        <v>0</v>
      </c>
      <c r="AW157" s="106">
        <f>IF(ISNA(MATCH($AJ157,'Overlap Study'!AH$186:AH$233,0)),0,1)</f>
        <v>0</v>
      </c>
      <c r="AX157" s="97">
        <f>IF(ISNA(MATCH(AJ157,'Overlap Study'!$AB$186:$AB$233,0)),0,1)</f>
        <v>0</v>
      </c>
      <c r="AY157" s="97">
        <f>IF(ISNA(MATCH($AJ157,'Overlap Study'!$V$186:$V$233,0)),0,1)</f>
        <v>0</v>
      </c>
      <c r="AZ157" s="97">
        <f>IF(ISNA(MATCH($AJ157,'Overlap Study'!$P$186:$P$233,0)),0,1)</f>
        <v>0</v>
      </c>
      <c r="BA157" s="97"/>
      <c r="BB157" s="106"/>
      <c r="BG157" s="131">
        <v>1592</v>
      </c>
      <c r="BH157" s="459">
        <f>SUM(BI157:BT157)</f>
        <v>1</v>
      </c>
      <c r="BI157" s="110">
        <f>IF(ISNA(MATCH($BG157,'Overlap Study'!$FH$323:$FH$400,0)),0,1)</f>
        <v>0</v>
      </c>
      <c r="BJ157" s="97">
        <f>IF(ISNA(MATCH($BG157,'Overlap Study'!$EQ$323:$EQ$400,0)),0,1)</f>
        <v>0</v>
      </c>
      <c r="BK157" s="97">
        <f>IF(ISNA(MATCH($BG157,'Overlap Study'!$DZ$186:$DZ$240,0)),0,1)</f>
        <v>0</v>
      </c>
      <c r="BL157" s="97">
        <f>IF(ISNA(MATCH(BG157,'Overlap Study'!$DJ$240:$DJ$263,0)),0,1)</f>
        <v>0</v>
      </c>
      <c r="BM157" s="99">
        <f>IF(ISNA(MATCH(BG157,'Overlap Study'!$CU$240:$CU$263,0)),0,1)</f>
        <v>0</v>
      </c>
      <c r="BN157" s="99">
        <f>IF(ISNA(MATCH(BG157,'Overlap Study'!$CG$240:$CG$263,0)),0,1)</f>
        <v>0</v>
      </c>
      <c r="BO157" s="97">
        <f>IF(ISNA(MATCH(BG157,'Overlap Study'!$BU$240:$BU$263,0)),0,1)</f>
        <v>0</v>
      </c>
      <c r="BP157" s="97">
        <f>IF(ISNA(MATCH(BG157,'Overlap Study'!$BJ$240:$BJ$263,0)),0,1)</f>
        <v>0</v>
      </c>
      <c r="BQ157" s="97">
        <f>IF(ISNA(MATCH(BG157,'Overlap Study'!$AZ$240:$AZ$263,0)),0,1)</f>
        <v>0</v>
      </c>
      <c r="BR157" s="97">
        <f>IF(ISNA(MATCH(BG157,'Overlap Study'!$AT$240:$AT$263,0)),0,1)</f>
        <v>1</v>
      </c>
      <c r="BS157" s="97">
        <f>IF(ISNA(MATCH(BG157,'Overlap Study'!$AN$240:$AN$263,0)),0,1)</f>
        <v>0</v>
      </c>
      <c r="BT157" s="106">
        <f>IF(ISNA(MATCH(BG157,'Overlap Study'!$AH$240:$AH$263,0)),0,1)</f>
        <v>0</v>
      </c>
      <c r="BU157" s="110">
        <f>IF(ISNA(MATCH(BG157,'Overlap Study'!$AB$240:$AB$263,0)),0,1)</f>
        <v>0</v>
      </c>
      <c r="BV157" s="97">
        <f>IF(ISNA(MATCH(BG157,'Overlap Study'!$V$240:$V$263,0)),0,1)</f>
        <v>0</v>
      </c>
      <c r="BW157" s="97">
        <f>IF(ISNA(MATCH(BG157,'Overlap Study'!$P$240:$P$263,0)),0,1)</f>
        <v>0</v>
      </c>
      <c r="BX157" s="97"/>
      <c r="BY157" s="106"/>
    </row>
    <row r="158" spans="12:77" ht="13" x14ac:dyDescent="0.3">
      <c r="L158" s="116">
        <f t="shared" si="10"/>
        <v>157</v>
      </c>
      <c r="M158">
        <f t="shared" si="9"/>
        <v>3</v>
      </c>
      <c r="N158" s="487">
        <v>1816</v>
      </c>
      <c r="O158" s="99">
        <f>SUM(P158:AA158)</f>
        <v>3</v>
      </c>
      <c r="P158" s="110">
        <f>IF(ISNA(MATCH(N158,'Overlap Study'!FF$62:FF$317,0)),0,1)</f>
        <v>0</v>
      </c>
      <c r="Q158" s="97">
        <f>IF(ISNA(MATCH(N158,'Overlap Study'!EO$62:EO$317,0)),0,1)</f>
        <v>1</v>
      </c>
      <c r="R158" s="97">
        <f>IF(ISNA(MATCH(N158,'Overlap Study'!DY$62:DY$174,0)),0,1)</f>
        <v>0</v>
      </c>
      <c r="S158" s="97">
        <f>IF(ISNA(MATCH(N158,'Overlap Study'!DJ$62:DJ$157,0)),0,1)</f>
        <v>0</v>
      </c>
      <c r="T158" s="99">
        <f>IF(ISNA(MATCH(N158,'Overlap Study'!CU$62:CU$157,0)),0,1)</f>
        <v>0</v>
      </c>
      <c r="U158" s="99">
        <f>IF(ISNA(MATCH(N158,'Overlap Study'!CG$62:CG$157,0)),0,1)</f>
        <v>0</v>
      </c>
      <c r="V158" s="97">
        <f>IF(ISNA(MATCH(N158,'Overlap Study'!BU$62:BU$157,0)),0,1)</f>
        <v>0</v>
      </c>
      <c r="W158" s="97">
        <f>IF(ISNA(MATCH(N158,'Overlap Study'!BJ$62:BJ$157,0)),0,1)</f>
        <v>0</v>
      </c>
      <c r="X158" s="97">
        <f>IF(ISNA(MATCH($N158,'Overlap Study'!AZ$62:AZ$157,0)),0,1)</f>
        <v>0</v>
      </c>
      <c r="Y158" s="97">
        <f>IF(ISNA(MATCH($N158,'Overlap Study'!AT$62:AT$157,0)),0,1)</f>
        <v>1</v>
      </c>
      <c r="Z158" s="97">
        <f>IF(ISNA(MATCH($N158,'Overlap Study'!AN$62:AN$157,0)),0,1)</f>
        <v>1</v>
      </c>
      <c r="AA158" s="97">
        <f>IF(ISNA(MATCH($N158,'Overlap Study'!AH$62:AH$157,0)),0,1)</f>
        <v>0</v>
      </c>
      <c r="AB158" s="110">
        <f>IF(ISNA(MATCH($N158,'Overlap Study'!AB$62:AB$157,0)),0,1)</f>
        <v>0</v>
      </c>
      <c r="AC158" s="97">
        <f>IF(ISNA(MATCH($N158,'Overlap Study'!V$62:V$157,0)),0,1)</f>
        <v>0</v>
      </c>
      <c r="AD158" s="97">
        <f>IF(ISNA(MATCH($N158,'Overlap Study'!P$62:P$157,0)),0,1)</f>
        <v>0</v>
      </c>
      <c r="AE158" s="97">
        <f>IF(ISNA(MATCH($N158,'Overlap Study'!H$53:H$132,0)),0,1)</f>
        <v>0</v>
      </c>
      <c r="AF158" s="106">
        <f>IF(ISNA(MATCH($N158,'Overlap Study'!B$53:B$100,0)),0,1)</f>
        <v>0</v>
      </c>
      <c r="AH158" s="98"/>
      <c r="AJ158" s="162">
        <v>56</v>
      </c>
      <c r="AK158" s="105">
        <f>SUM(AL158:AW158)</f>
        <v>1</v>
      </c>
      <c r="AL158" s="110">
        <f>IF(ISNA(MATCH($AJ158,'Overlap Study'!$FG$323:$FG$454,0)),0,1)</f>
        <v>0</v>
      </c>
      <c r="AM158" s="97">
        <f>IF(ISNA(MATCH($AJ158,'Overlap Study'!$EP$323:$EP$454,0)),0,1)</f>
        <v>0</v>
      </c>
      <c r="AN158" s="97">
        <f>IF(ISNA(MATCH($AJ158,'Overlap Study'!$DY$186:$DY$245,0)),0,1)</f>
        <v>0</v>
      </c>
      <c r="AO158" s="97">
        <f>IF(ISNA(MATCH($AJ158,'Overlap Study'!$DJ$186:$DJ$233,0)),0,1)</f>
        <v>0</v>
      </c>
      <c r="AP158" s="99">
        <f>IF(ISNA(MATCH($AJ158,'Overlap Study'!$CU$186:$CU$233,0)),0,1)</f>
        <v>0</v>
      </c>
      <c r="AQ158" s="99">
        <f>IF(ISNA(MATCH($AJ158,'Overlap Study'!$CG$186:$CG$233,0)),0,1)</f>
        <v>0</v>
      </c>
      <c r="AR158" s="97">
        <f>IF(ISNA(MATCH($AJ158,'Overlap Study'!$BU$186:$BU$233,0)),0,1)</f>
        <v>0</v>
      </c>
      <c r="AS158" s="97">
        <f>IF(ISNA(MATCH(AJ158,'Overlap Study'!BJ$186:BJ$233,0)),0,1)</f>
        <v>0</v>
      </c>
      <c r="AT158" s="97">
        <f>IF(ISNA(MATCH($AJ158,'Overlap Study'!AZ$186:AZ$233,0)),0,1)</f>
        <v>0</v>
      </c>
      <c r="AU158" s="97">
        <f>IF(ISNA(MATCH($AJ158,'Overlap Study'!AT$186:AT$233,0)),0,1)</f>
        <v>0</v>
      </c>
      <c r="AV158" s="97">
        <f>IF(ISNA(MATCH($AJ158,'Overlap Study'!AN$186:AN$233,0)),0,1)</f>
        <v>0</v>
      </c>
      <c r="AW158" s="106">
        <f>IF(ISNA(MATCH($AJ158,'Overlap Study'!AH$186:AH$233,0)),0,1)</f>
        <v>1</v>
      </c>
      <c r="AX158" s="97">
        <f>IF(ISNA(MATCH(AJ158,'Overlap Study'!$AB$186:$AB$233,0)),0,1)</f>
        <v>0</v>
      </c>
      <c r="AY158" s="97">
        <f>IF(ISNA(MATCH($AJ158,'Overlap Study'!$V$186:$V$233,0)),0,1)</f>
        <v>0</v>
      </c>
      <c r="AZ158" s="97">
        <f>IF(ISNA(MATCH($AJ158,'Overlap Study'!$P$186:$P$233,0)),0,1)</f>
        <v>0</v>
      </c>
      <c r="BA158" s="97"/>
      <c r="BB158" s="106"/>
      <c r="BG158" s="212">
        <v>1671</v>
      </c>
      <c r="BH158" s="459">
        <f>SUM(BI158:BT158)</f>
        <v>1</v>
      </c>
      <c r="BI158" s="110">
        <f>IF(ISNA(MATCH($BG158,'Overlap Study'!$FH$323:$FH$400,0)),0,1)</f>
        <v>0</v>
      </c>
      <c r="BJ158" s="97">
        <f>IF(ISNA(MATCH($BG158,'Overlap Study'!$EQ$323:$EQ$400,0)),0,1)</f>
        <v>1</v>
      </c>
      <c r="BK158" s="97">
        <f>IF(ISNA(MATCH($BG158,'Overlap Study'!$DZ$186:$DZ$240,0)),0,1)</f>
        <v>0</v>
      </c>
      <c r="BL158" s="97">
        <f>IF(ISNA(MATCH(BG158,'Overlap Study'!$DJ$240:$DJ$263,0)),0,1)</f>
        <v>0</v>
      </c>
      <c r="BM158" s="99">
        <f>IF(ISNA(MATCH(BG158,'Overlap Study'!$CU$240:$CU$263,0)),0,1)</f>
        <v>0</v>
      </c>
      <c r="BN158" s="99">
        <f>IF(ISNA(MATCH(BG158,'Overlap Study'!$CG$240:$CG$263,0)),0,1)</f>
        <v>0</v>
      </c>
      <c r="BO158" s="97">
        <f>IF(ISNA(MATCH(BG158,'Overlap Study'!$BU$240:$BU$263,0)),0,1)</f>
        <v>0</v>
      </c>
      <c r="BP158" s="97">
        <f>IF(ISNA(MATCH(BG158,'Overlap Study'!$BJ$240:$BJ$263,0)),0,1)</f>
        <v>0</v>
      </c>
      <c r="BQ158" s="97">
        <f>IF(ISNA(MATCH(BG158,'Overlap Study'!$AZ$240:$AZ$263,0)),0,1)</f>
        <v>0</v>
      </c>
      <c r="BR158" s="97">
        <f>IF(ISNA(MATCH(BG158,'Overlap Study'!$AT$240:$AT$263,0)),0,1)</f>
        <v>0</v>
      </c>
      <c r="BS158" s="97">
        <f>IF(ISNA(MATCH(BG158,'Overlap Study'!$AN$240:$AN$263,0)),0,1)</f>
        <v>0</v>
      </c>
      <c r="BT158" s="106">
        <f>IF(ISNA(MATCH(BG158,'Overlap Study'!$AH$240:$AH$263,0)),0,1)</f>
        <v>0</v>
      </c>
      <c r="BU158" s="110">
        <f>IF(ISNA(MATCH(BG158,'Overlap Study'!$AB$240:$AB$263,0)),0,1)</f>
        <v>0</v>
      </c>
      <c r="BV158" s="97">
        <f>IF(ISNA(MATCH(BG158,'Overlap Study'!$V$240:$V$263,0)),0,1)</f>
        <v>0</v>
      </c>
      <c r="BW158" s="97">
        <f>IF(ISNA(MATCH(BG158,'Overlap Study'!$P$240:$P$263,0)),0,1)</f>
        <v>0</v>
      </c>
      <c r="BX158" s="97"/>
      <c r="BY158" s="106"/>
    </row>
    <row r="159" spans="12:77" ht="13" x14ac:dyDescent="0.3">
      <c r="L159" s="116">
        <f t="shared" si="10"/>
        <v>158</v>
      </c>
      <c r="M159">
        <f t="shared" si="9"/>
        <v>3</v>
      </c>
      <c r="N159" s="487">
        <v>2067</v>
      </c>
      <c r="O159" s="99">
        <f>SUM(P159:AA159)</f>
        <v>3</v>
      </c>
      <c r="P159" s="110">
        <f>IF(ISNA(MATCH(N159,'Overlap Study'!FF$62:FF$317,0)),0,1)</f>
        <v>1</v>
      </c>
      <c r="Q159" s="97">
        <f>IF(ISNA(MATCH(N159,'Overlap Study'!EO$62:EO$317,0)),0,1)</f>
        <v>1</v>
      </c>
      <c r="R159" s="97">
        <f>IF(ISNA(MATCH(N159,'Overlap Study'!DY$62:DY$174,0)),0,1)</f>
        <v>1</v>
      </c>
      <c r="S159" s="97">
        <f>IF(ISNA(MATCH(N159,'Overlap Study'!DJ$62:DJ$157,0)),0,1)</f>
        <v>0</v>
      </c>
      <c r="T159" s="99">
        <f>IF(ISNA(MATCH(N159,'Overlap Study'!CU$62:CU$157,0)),0,1)</f>
        <v>0</v>
      </c>
      <c r="U159" s="99">
        <f>IF(ISNA(MATCH(N159,'Overlap Study'!CG$62:CG$157,0)),0,1)</f>
        <v>0</v>
      </c>
      <c r="V159" s="97">
        <f>IF(ISNA(MATCH(N159,'Overlap Study'!BU$62:BU$157,0)),0,1)</f>
        <v>0</v>
      </c>
      <c r="W159" s="97">
        <f>IF(ISNA(MATCH(N159,'Overlap Study'!BJ$62:BJ$157,0)),0,1)</f>
        <v>0</v>
      </c>
      <c r="X159" s="97">
        <f>IF(ISNA(MATCH($N159,'Overlap Study'!AZ$62:AZ$157,0)),0,1)</f>
        <v>0</v>
      </c>
      <c r="Y159" s="97">
        <f>IF(ISNA(MATCH($N159,'Overlap Study'!AT$62:AT$157,0)),0,1)</f>
        <v>0</v>
      </c>
      <c r="Z159" s="97">
        <f>IF(ISNA(MATCH($N159,'Overlap Study'!AN$62:AN$157,0)),0,1)</f>
        <v>0</v>
      </c>
      <c r="AA159" s="97">
        <f>IF(ISNA(MATCH($N159,'Overlap Study'!AH$62:AH$157,0)),0,1)</f>
        <v>0</v>
      </c>
      <c r="AB159" s="110">
        <f>IF(ISNA(MATCH($N159,'Overlap Study'!AB$62:AB$157,0)),0,1)</f>
        <v>0</v>
      </c>
      <c r="AC159" s="97">
        <f>IF(ISNA(MATCH($N159,'Overlap Study'!V$62:V$157,0)),0,1)</f>
        <v>0</v>
      </c>
      <c r="AD159" s="97">
        <f>IF(ISNA(MATCH($N159,'Overlap Study'!P$62:P$157,0)),0,1)</f>
        <v>0</v>
      </c>
      <c r="AE159" s="97">
        <f>IF(ISNA(MATCH($N159,'Overlap Study'!H$53:H$132,0)),0,1)</f>
        <v>0</v>
      </c>
      <c r="AF159" s="106">
        <f>IF(ISNA(MATCH($N159,'Overlap Study'!B$53:B$100,0)),0,1)</f>
        <v>0</v>
      </c>
      <c r="AH159" s="98"/>
      <c r="AJ159" s="162">
        <v>60</v>
      </c>
      <c r="AK159" s="105">
        <f>SUM(AL159:AW159)</f>
        <v>1</v>
      </c>
      <c r="AL159" s="110">
        <f>IF(ISNA(MATCH($AJ159,'Overlap Study'!$FG$323:$FG$454,0)),0,1)</f>
        <v>0</v>
      </c>
      <c r="AM159" s="97">
        <f>IF(ISNA(MATCH($AJ159,'Overlap Study'!$EP$323:$EP$454,0)),0,1)</f>
        <v>0</v>
      </c>
      <c r="AN159" s="97">
        <f>IF(ISNA(MATCH($AJ159,'Overlap Study'!$DY$186:$DY$245,0)),0,1)</f>
        <v>0</v>
      </c>
      <c r="AO159" s="97">
        <f>IF(ISNA(MATCH($AJ159,'Overlap Study'!$DJ$186:$DJ$233,0)),0,1)</f>
        <v>0</v>
      </c>
      <c r="AP159" s="99">
        <f>IF(ISNA(MATCH($AJ159,'Overlap Study'!$CU$186:$CU$233,0)),0,1)</f>
        <v>0</v>
      </c>
      <c r="AQ159" s="99">
        <f>IF(ISNA(MATCH($AJ159,'Overlap Study'!$CG$186:$CG$233,0)),0,1)</f>
        <v>0</v>
      </c>
      <c r="AR159" s="97">
        <f>IF(ISNA(MATCH($AJ159,'Overlap Study'!$BU$186:$BU$233,0)),0,1)</f>
        <v>0</v>
      </c>
      <c r="AS159" s="97">
        <f>IF(ISNA(MATCH(AJ159,'Overlap Study'!BJ$186:BJ$233,0)),0,1)</f>
        <v>0</v>
      </c>
      <c r="AT159" s="97">
        <f>IF(ISNA(MATCH($AJ159,'Overlap Study'!AZ$186:AZ$233,0)),0,1)</f>
        <v>1</v>
      </c>
      <c r="AU159" s="97">
        <f>IF(ISNA(MATCH($AJ159,'Overlap Study'!AT$186:AT$233,0)),0,1)</f>
        <v>0</v>
      </c>
      <c r="AV159" s="97">
        <f>IF(ISNA(MATCH($AJ159,'Overlap Study'!AN$186:AN$233,0)),0,1)</f>
        <v>0</v>
      </c>
      <c r="AW159" s="106">
        <f>IF(ISNA(MATCH($AJ159,'Overlap Study'!AH$186:AH$233,0)),0,1)</f>
        <v>0</v>
      </c>
      <c r="AX159" s="97">
        <f>IF(ISNA(MATCH(AJ159,'Overlap Study'!$AB$186:$AB$233,0)),0,1)</f>
        <v>0</v>
      </c>
      <c r="AY159" s="97">
        <f>IF(ISNA(MATCH($AJ159,'Overlap Study'!$V$186:$V$233,0)),0,1)</f>
        <v>0</v>
      </c>
      <c r="AZ159" s="97">
        <f>IF(ISNA(MATCH($AJ159,'Overlap Study'!$P$186:$P$233,0)),0,1)</f>
        <v>1</v>
      </c>
      <c r="BA159" s="97"/>
      <c r="BB159" s="106"/>
      <c r="BG159" s="142">
        <v>1676</v>
      </c>
      <c r="BH159" s="459">
        <f>SUM(BI159:BT159)</f>
        <v>1</v>
      </c>
      <c r="BI159" s="110">
        <f>IF(ISNA(MATCH($BG159,'Overlap Study'!$FH$323:$FH$400,0)),0,1)</f>
        <v>0</v>
      </c>
      <c r="BJ159" s="97">
        <f>IF(ISNA(MATCH($BG159,'Overlap Study'!$EQ$323:$EQ$400,0)),0,1)</f>
        <v>0</v>
      </c>
      <c r="BK159" s="97">
        <f>IF(ISNA(MATCH($BG159,'Overlap Study'!$DZ$186:$DZ$240,0)),0,1)</f>
        <v>0</v>
      </c>
      <c r="BL159" s="97">
        <f>IF(ISNA(MATCH(BG159,'Overlap Study'!$DJ$240:$DJ$263,0)),0,1)</f>
        <v>0</v>
      </c>
      <c r="BM159" s="99">
        <f>IF(ISNA(MATCH(BG159,'Overlap Study'!$CU$240:$CU$263,0)),0,1)</f>
        <v>0</v>
      </c>
      <c r="BN159" s="99">
        <f>IF(ISNA(MATCH(BG159,'Overlap Study'!$CG$240:$CG$263,0)),0,1)</f>
        <v>0</v>
      </c>
      <c r="BO159" s="97">
        <f>IF(ISNA(MATCH(BG159,'Overlap Study'!$BU$240:$BU$263,0)),0,1)</f>
        <v>1</v>
      </c>
      <c r="BP159" s="97">
        <f>IF(ISNA(MATCH(BG159,'Overlap Study'!$BJ$240:$BJ$263,0)),0,1)</f>
        <v>0</v>
      </c>
      <c r="BQ159" s="97">
        <f>IF(ISNA(MATCH(BG159,'Overlap Study'!$AZ$240:$AZ$263,0)),0,1)</f>
        <v>0</v>
      </c>
      <c r="BR159" s="97">
        <f>IF(ISNA(MATCH(BG159,'Overlap Study'!$AT$240:$AT$263,0)),0,1)</f>
        <v>0</v>
      </c>
      <c r="BS159" s="97">
        <f>IF(ISNA(MATCH(BG159,'Overlap Study'!$AN$240:$AN$263,0)),0,1)</f>
        <v>0</v>
      </c>
      <c r="BT159" s="106">
        <f>IF(ISNA(MATCH(BG159,'Overlap Study'!$AH$240:$AH$263,0)),0,1)</f>
        <v>0</v>
      </c>
      <c r="BU159" s="110">
        <f>IF(ISNA(MATCH(BG159,'Overlap Study'!$AB$240:$AB$263,0)),0,1)</f>
        <v>0</v>
      </c>
      <c r="BV159" s="97">
        <f>IF(ISNA(MATCH(BG159,'Overlap Study'!$V$240:$V$263,0)),0,1)</f>
        <v>0</v>
      </c>
      <c r="BW159" s="97">
        <f>IF(ISNA(MATCH(BG159,'Overlap Study'!$P$240:$P$263,0)),0,1)</f>
        <v>0</v>
      </c>
      <c r="BX159" s="97"/>
      <c r="BY159" s="106"/>
    </row>
    <row r="160" spans="12:77" ht="13" x14ac:dyDescent="0.3">
      <c r="L160" s="116">
        <f t="shared" si="10"/>
        <v>159</v>
      </c>
      <c r="M160">
        <f t="shared" si="9"/>
        <v>3</v>
      </c>
      <c r="N160" s="487">
        <v>2168</v>
      </c>
      <c r="O160" s="99">
        <f>SUM(P160:AA160)</f>
        <v>3</v>
      </c>
      <c r="P160" s="110">
        <f>IF(ISNA(MATCH(N160,'Overlap Study'!FF$62:FF$317,0)),0,1)</f>
        <v>1</v>
      </c>
      <c r="Q160" s="97">
        <f>IF(ISNA(MATCH(N160,'Overlap Study'!EO$62:EO$317,0)),0,1)</f>
        <v>1</v>
      </c>
      <c r="R160" s="97">
        <f>IF(ISNA(MATCH(N160,'Overlap Study'!DY$62:DY$174,0)),0,1)</f>
        <v>0</v>
      </c>
      <c r="S160" s="97">
        <f>IF(ISNA(MATCH(N160,'Overlap Study'!DJ$62:DJ$157,0)),0,1)</f>
        <v>1</v>
      </c>
      <c r="T160" s="99">
        <f>IF(ISNA(MATCH(N160,'Overlap Study'!CU$62:CU$157,0)),0,1)</f>
        <v>0</v>
      </c>
      <c r="U160" s="99">
        <f>IF(ISNA(MATCH(N160,'Overlap Study'!CG$62:CG$157,0)),0,1)</f>
        <v>0</v>
      </c>
      <c r="V160" s="97">
        <f>IF(ISNA(MATCH(N160,'Overlap Study'!BU$62:BU$157,0)),0,1)</f>
        <v>0</v>
      </c>
      <c r="W160" s="97">
        <f>IF(ISNA(MATCH(N160,'Overlap Study'!BJ$62:BJ$157,0)),0,1)</f>
        <v>0</v>
      </c>
      <c r="X160" s="97">
        <f>IF(ISNA(MATCH($N160,'Overlap Study'!AZ$62:AZ$157,0)),0,1)</f>
        <v>0</v>
      </c>
      <c r="Y160" s="97">
        <f>IF(ISNA(MATCH($N160,'Overlap Study'!AT$62:AT$157,0)),0,1)</f>
        <v>0</v>
      </c>
      <c r="Z160" s="97">
        <f>IF(ISNA(MATCH($N160,'Overlap Study'!AN$62:AN$157,0)),0,1)</f>
        <v>0</v>
      </c>
      <c r="AA160" s="97">
        <f>IF(ISNA(MATCH($N160,'Overlap Study'!AH$62:AH$157,0)),0,1)</f>
        <v>0</v>
      </c>
      <c r="AB160" s="110">
        <f>IF(ISNA(MATCH($N160,'Overlap Study'!AB$62:AB$157,0)),0,1)</f>
        <v>0</v>
      </c>
      <c r="AC160" s="97">
        <f>IF(ISNA(MATCH($N160,'Overlap Study'!V$62:V$157,0)),0,1)</f>
        <v>0</v>
      </c>
      <c r="AD160" s="97">
        <f>IF(ISNA(MATCH($N160,'Overlap Study'!P$62:P$157,0)),0,1)</f>
        <v>0</v>
      </c>
      <c r="AE160" s="97">
        <f>IF(ISNA(MATCH($N160,'Overlap Study'!H$53:H$132,0)),0,1)</f>
        <v>0</v>
      </c>
      <c r="AF160" s="106">
        <f>IF(ISNA(MATCH($N160,'Overlap Study'!B$53:B$100,0)),0,1)</f>
        <v>0</v>
      </c>
      <c r="AH160" s="98"/>
      <c r="AJ160" s="162">
        <v>64</v>
      </c>
      <c r="AK160" s="105">
        <f>SUM(AL160:AW160)</f>
        <v>1</v>
      </c>
      <c r="AL160" s="110">
        <f>IF(ISNA(MATCH($AJ160,'Overlap Study'!$FG$323:$FG$454,0)),0,1)</f>
        <v>0</v>
      </c>
      <c r="AM160" s="97">
        <f>IF(ISNA(MATCH($AJ160,'Overlap Study'!$EP$323:$EP$454,0)),0,1)</f>
        <v>0</v>
      </c>
      <c r="AN160" s="97">
        <f>IF(ISNA(MATCH($AJ160,'Overlap Study'!$DY$186:$DY$245,0)),0,1)</f>
        <v>0</v>
      </c>
      <c r="AO160" s="97">
        <f>IF(ISNA(MATCH($AJ160,'Overlap Study'!$DJ$186:$DJ$233,0)),0,1)</f>
        <v>0</v>
      </c>
      <c r="AP160" s="99">
        <f>IF(ISNA(MATCH($AJ160,'Overlap Study'!$CU$186:$CU$233,0)),0,1)</f>
        <v>0</v>
      </c>
      <c r="AQ160" s="99">
        <f>IF(ISNA(MATCH($AJ160,'Overlap Study'!$CG$186:$CG$233,0)),0,1)</f>
        <v>0</v>
      </c>
      <c r="AR160" s="97">
        <f>IF(ISNA(MATCH($AJ160,'Overlap Study'!$BU$186:$BU$233,0)),0,1)</f>
        <v>0</v>
      </c>
      <c r="AS160" s="97">
        <f>IF(ISNA(MATCH(AJ160,'Overlap Study'!BJ$186:BJ$233,0)),0,1)</f>
        <v>0</v>
      </c>
      <c r="AT160" s="97">
        <f>IF(ISNA(MATCH($AJ160,'Overlap Study'!AZ$186:AZ$233,0)),0,1)</f>
        <v>0</v>
      </c>
      <c r="AU160" s="97">
        <f>IF(ISNA(MATCH($AJ160,'Overlap Study'!AT$186:AT$233,0)),0,1)</f>
        <v>0</v>
      </c>
      <c r="AV160" s="97">
        <f>IF(ISNA(MATCH($AJ160,'Overlap Study'!AN$186:AN$233,0)),0,1)</f>
        <v>0</v>
      </c>
      <c r="AW160" s="106">
        <f>IF(ISNA(MATCH($AJ160,'Overlap Study'!AH$186:AH$233,0)),0,1)</f>
        <v>1</v>
      </c>
      <c r="AX160" s="97">
        <f>IF(ISNA(MATCH(AJ160,'Overlap Study'!$AB$186:$AB$233,0)),0,1)</f>
        <v>1</v>
      </c>
      <c r="AY160" s="97">
        <f>IF(ISNA(MATCH($AJ160,'Overlap Study'!$V$186:$V$233,0)),0,1)</f>
        <v>0</v>
      </c>
      <c r="AZ160" s="97">
        <f>IF(ISNA(MATCH($AJ160,'Overlap Study'!$P$186:$P$233,0)),0,1)</f>
        <v>1</v>
      </c>
      <c r="BA160" s="97"/>
      <c r="BB160" s="106"/>
      <c r="BG160" s="212">
        <v>1711</v>
      </c>
      <c r="BH160" s="459">
        <f>SUM(BI160:BT160)</f>
        <v>1</v>
      </c>
      <c r="BI160" s="110">
        <f>IF(ISNA(MATCH($BG160,'Overlap Study'!$FH$323:$FH$400,0)),0,1)</f>
        <v>0</v>
      </c>
      <c r="BJ160" s="97">
        <f>IF(ISNA(MATCH($BG160,'Overlap Study'!$EQ$323:$EQ$400,0)),0,1)</f>
        <v>1</v>
      </c>
      <c r="BK160" s="97">
        <f>IF(ISNA(MATCH($BG160,'Overlap Study'!$DZ$186:$DZ$240,0)),0,1)</f>
        <v>0</v>
      </c>
      <c r="BL160" s="97">
        <f>IF(ISNA(MATCH(BG160,'Overlap Study'!$DJ$240:$DJ$263,0)),0,1)</f>
        <v>0</v>
      </c>
      <c r="BM160" s="99">
        <f>IF(ISNA(MATCH(BG160,'Overlap Study'!$CU$240:$CU$263,0)),0,1)</f>
        <v>0</v>
      </c>
      <c r="BN160" s="99">
        <f>IF(ISNA(MATCH(BG160,'Overlap Study'!$CG$240:$CG$263,0)),0,1)</f>
        <v>0</v>
      </c>
      <c r="BO160" s="97">
        <f>IF(ISNA(MATCH(BG160,'Overlap Study'!$BU$240:$BU$263,0)),0,1)</f>
        <v>0</v>
      </c>
      <c r="BP160" s="97">
        <f>IF(ISNA(MATCH(BG160,'Overlap Study'!$BJ$240:$BJ$263,0)),0,1)</f>
        <v>0</v>
      </c>
      <c r="BQ160" s="97">
        <f>IF(ISNA(MATCH(BG160,'Overlap Study'!$AZ$240:$AZ$263,0)),0,1)</f>
        <v>0</v>
      </c>
      <c r="BR160" s="97">
        <f>IF(ISNA(MATCH(BG160,'Overlap Study'!$AT$240:$AT$263,0)),0,1)</f>
        <v>0</v>
      </c>
      <c r="BS160" s="97">
        <f>IF(ISNA(MATCH(BG160,'Overlap Study'!$AN$240:$AN$263,0)),0,1)</f>
        <v>0</v>
      </c>
      <c r="BT160" s="106">
        <f>IF(ISNA(MATCH(BG160,'Overlap Study'!$AH$240:$AH$263,0)),0,1)</f>
        <v>0</v>
      </c>
      <c r="BU160" s="110">
        <f>IF(ISNA(MATCH(BG160,'Overlap Study'!$AB$240:$AB$263,0)),0,1)</f>
        <v>0</v>
      </c>
      <c r="BV160" s="97">
        <f>IF(ISNA(MATCH(BG160,'Overlap Study'!$V$240:$V$263,0)),0,1)</f>
        <v>0</v>
      </c>
      <c r="BW160" s="97">
        <f>IF(ISNA(MATCH(BG160,'Overlap Study'!$P$240:$P$263,0)),0,1)</f>
        <v>0</v>
      </c>
      <c r="BX160" s="97"/>
      <c r="BY160" s="106"/>
    </row>
    <row r="161" spans="12:77" ht="13" x14ac:dyDescent="0.3">
      <c r="L161" s="116">
        <f t="shared" si="10"/>
        <v>160</v>
      </c>
      <c r="M161">
        <f t="shared" si="9"/>
        <v>3</v>
      </c>
      <c r="N161" s="487">
        <v>2194</v>
      </c>
      <c r="O161" s="99">
        <f>SUM(P161:AA161)</f>
        <v>3</v>
      </c>
      <c r="P161" s="110">
        <f>IF(ISNA(MATCH(N161,'Overlap Study'!FF$62:FF$317,0)),0,1)</f>
        <v>1</v>
      </c>
      <c r="Q161" s="97">
        <f>IF(ISNA(MATCH(N161,'Overlap Study'!EO$62:EO$317,0)),0,1)</f>
        <v>0</v>
      </c>
      <c r="R161" s="97">
        <f>IF(ISNA(MATCH(N161,'Overlap Study'!DY$62:DY$174,0)),0,1)</f>
        <v>0</v>
      </c>
      <c r="S161" s="97">
        <f>IF(ISNA(MATCH(N161,'Overlap Study'!DJ$62:DJ$157,0)),0,1)</f>
        <v>0</v>
      </c>
      <c r="T161" s="99">
        <f>IF(ISNA(MATCH(N161,'Overlap Study'!CU$62:CU$157,0)),0,1)</f>
        <v>1</v>
      </c>
      <c r="U161" s="99">
        <f>IF(ISNA(MATCH(N161,'Overlap Study'!CG$62:CG$157,0)),0,1)</f>
        <v>0</v>
      </c>
      <c r="V161" s="97">
        <f>IF(ISNA(MATCH(N161,'Overlap Study'!BU$62:BU$157,0)),0,1)</f>
        <v>0</v>
      </c>
      <c r="W161" s="97">
        <f>IF(ISNA(MATCH(N161,'Overlap Study'!BJ$62:BJ$157,0)),0,1)</f>
        <v>0</v>
      </c>
      <c r="X161" s="97">
        <f>IF(ISNA(MATCH($N161,'Overlap Study'!AZ$62:AZ$157,0)),0,1)</f>
        <v>0</v>
      </c>
      <c r="Y161" s="97">
        <f>IF(ISNA(MATCH($N161,'Overlap Study'!AT$62:AT$157,0)),0,1)</f>
        <v>1</v>
      </c>
      <c r="Z161" s="97">
        <f>IF(ISNA(MATCH($N161,'Overlap Study'!AN$62:AN$157,0)),0,1)</f>
        <v>0</v>
      </c>
      <c r="AA161" s="97">
        <f>IF(ISNA(MATCH($N161,'Overlap Study'!AH$62:AH$157,0)),0,1)</f>
        <v>0</v>
      </c>
      <c r="AB161" s="110">
        <f>IF(ISNA(MATCH($N161,'Overlap Study'!AB$62:AB$157,0)),0,1)</f>
        <v>0</v>
      </c>
      <c r="AC161" s="97">
        <f>IF(ISNA(MATCH($N161,'Overlap Study'!V$62:V$157,0)),0,1)</f>
        <v>0</v>
      </c>
      <c r="AD161" s="97">
        <f>IF(ISNA(MATCH($N161,'Overlap Study'!P$62:P$157,0)),0,1)</f>
        <v>0</v>
      </c>
      <c r="AE161" s="97">
        <f>IF(ISNA(MATCH($N161,'Overlap Study'!H$53:H$132,0)),0,1)</f>
        <v>0</v>
      </c>
      <c r="AF161" s="106">
        <f>IF(ISNA(MATCH($N161,'Overlap Study'!B$53:B$100,0)),0,1)</f>
        <v>0</v>
      </c>
      <c r="AH161" s="98"/>
      <c r="AJ161" s="162">
        <v>66</v>
      </c>
      <c r="AK161" s="105">
        <f>SUM(AL161:AW161)</f>
        <v>1</v>
      </c>
      <c r="AL161" s="110">
        <f>IF(ISNA(MATCH($AJ161,'Overlap Study'!$FG$323:$FG$454,0)),0,1)</f>
        <v>0</v>
      </c>
      <c r="AM161" s="97">
        <f>IF(ISNA(MATCH($AJ161,'Overlap Study'!$EP$323:$EP$454,0)),0,1)</f>
        <v>1</v>
      </c>
      <c r="AN161" s="97">
        <f>IF(ISNA(MATCH($AJ161,'Overlap Study'!$DY$186:$DY$245,0)),0,1)</f>
        <v>0</v>
      </c>
      <c r="AO161" s="97">
        <f>IF(ISNA(MATCH($AJ161,'Overlap Study'!$DJ$186:$DJ$233,0)),0,1)</f>
        <v>0</v>
      </c>
      <c r="AP161" s="99">
        <f>IF(ISNA(MATCH($AJ161,'Overlap Study'!$CU$186:$CU$233,0)),0,1)</f>
        <v>0</v>
      </c>
      <c r="AQ161" s="99">
        <f>IF(ISNA(MATCH($AJ161,'Overlap Study'!$CG$186:$CG$233,0)),0,1)</f>
        <v>0</v>
      </c>
      <c r="AR161" s="97">
        <f>IF(ISNA(MATCH($AJ161,'Overlap Study'!$BU$186:$BU$233,0)),0,1)</f>
        <v>0</v>
      </c>
      <c r="AS161" s="97">
        <f>IF(ISNA(MATCH(AJ161,'Overlap Study'!BJ$186:BJ$233,0)),0,1)</f>
        <v>0</v>
      </c>
      <c r="AT161" s="97">
        <f>IF(ISNA(MATCH($AJ161,'Overlap Study'!AZ$186:AZ$233,0)),0,1)</f>
        <v>0</v>
      </c>
      <c r="AU161" s="97">
        <f>IF(ISNA(MATCH($AJ161,'Overlap Study'!AT$186:AT$233,0)),0,1)</f>
        <v>0</v>
      </c>
      <c r="AV161" s="97">
        <f>IF(ISNA(MATCH($AJ161,'Overlap Study'!AN$186:AN$233,0)),0,1)</f>
        <v>0</v>
      </c>
      <c r="AW161" s="106">
        <f>IF(ISNA(MATCH($AJ161,'Overlap Study'!AH$186:AH$233,0)),0,1)</f>
        <v>0</v>
      </c>
      <c r="AX161" s="97">
        <f>IF(ISNA(MATCH(AJ161,'Overlap Study'!$AB$186:$AB$233,0)),0,1)</f>
        <v>1</v>
      </c>
      <c r="AY161" s="97">
        <f>IF(ISNA(MATCH($AJ161,'Overlap Study'!$V$186:$V$233,0)),0,1)</f>
        <v>0</v>
      </c>
      <c r="AZ161" s="97">
        <f>IF(ISNA(MATCH($AJ161,'Overlap Study'!$P$186:$P$233,0)),0,1)</f>
        <v>1</v>
      </c>
      <c r="BA161" s="97"/>
      <c r="BB161" s="106"/>
      <c r="BG161" s="131">
        <v>1714</v>
      </c>
      <c r="BH161" s="459">
        <f>SUM(BI161:BT161)</f>
        <v>1</v>
      </c>
      <c r="BI161" s="110">
        <f>IF(ISNA(MATCH($BG161,'Overlap Study'!$FH$323:$FH$400,0)),0,1)</f>
        <v>0</v>
      </c>
      <c r="BJ161" s="97">
        <f>IF(ISNA(MATCH($BG161,'Overlap Study'!$EQ$323:$EQ$400,0)),0,1)</f>
        <v>0</v>
      </c>
      <c r="BK161" s="97">
        <f>IF(ISNA(MATCH($BG161,'Overlap Study'!$DZ$186:$DZ$240,0)),0,1)</f>
        <v>0</v>
      </c>
      <c r="BL161" s="97">
        <f>IF(ISNA(MATCH(BG161,'Overlap Study'!$DJ$240:$DJ$263,0)),0,1)</f>
        <v>0</v>
      </c>
      <c r="BM161" s="99">
        <f>IF(ISNA(MATCH(BG161,'Overlap Study'!$CU$240:$CU$263,0)),0,1)</f>
        <v>1</v>
      </c>
      <c r="BN161" s="99">
        <f>IF(ISNA(MATCH(BG161,'Overlap Study'!$CG$240:$CG$263,0)),0,1)</f>
        <v>0</v>
      </c>
      <c r="BO161" s="97">
        <f>IF(ISNA(MATCH(BG161,'Overlap Study'!$BU$240:$BU$263,0)),0,1)</f>
        <v>0</v>
      </c>
      <c r="BP161" s="97">
        <f>IF(ISNA(MATCH(BG161,'Overlap Study'!$BJ$240:$BJ$263,0)),0,1)</f>
        <v>0</v>
      </c>
      <c r="BQ161" s="97">
        <f>IF(ISNA(MATCH(BG161,'Overlap Study'!$AZ$240:$AZ$263,0)),0,1)</f>
        <v>0</v>
      </c>
      <c r="BR161" s="97">
        <f>IF(ISNA(MATCH(BG161,'Overlap Study'!$AT$240:$AT$263,0)),0,1)</f>
        <v>0</v>
      </c>
      <c r="BS161" s="97">
        <f>IF(ISNA(MATCH(BG161,'Overlap Study'!$AN$240:$AN$263,0)),0,1)</f>
        <v>0</v>
      </c>
      <c r="BT161" s="106">
        <f>IF(ISNA(MATCH(BG161,'Overlap Study'!$AH$240:$AH$263,0)),0,1)</f>
        <v>0</v>
      </c>
      <c r="BU161" s="110">
        <f>IF(ISNA(MATCH(BG161,'Overlap Study'!$AB$240:$AB$263,0)),0,1)</f>
        <v>0</v>
      </c>
      <c r="BV161" s="97">
        <f>IF(ISNA(MATCH(BG161,'Overlap Study'!$V$240:$V$263,0)),0,1)</f>
        <v>0</v>
      </c>
      <c r="BW161" s="97">
        <f>IF(ISNA(MATCH(BG161,'Overlap Study'!$P$240:$P$263,0)),0,1)</f>
        <v>0</v>
      </c>
      <c r="BX161" s="97"/>
      <c r="BY161" s="106"/>
    </row>
    <row r="162" spans="12:77" ht="13" x14ac:dyDescent="0.3">
      <c r="L162" s="116">
        <f t="shared" si="10"/>
        <v>161</v>
      </c>
      <c r="M162">
        <f t="shared" si="9"/>
        <v>3</v>
      </c>
      <c r="N162" s="487">
        <v>2338</v>
      </c>
      <c r="O162" s="99">
        <f>SUM(P162:AA162)</f>
        <v>3</v>
      </c>
      <c r="P162" s="110">
        <f>IF(ISNA(MATCH(N162,'Overlap Study'!FF$62:FF$317,0)),0,1)</f>
        <v>1</v>
      </c>
      <c r="Q162" s="97">
        <f>IF(ISNA(MATCH(N162,'Overlap Study'!EO$62:EO$317,0)),0,1)</f>
        <v>1</v>
      </c>
      <c r="R162" s="97">
        <f>IF(ISNA(MATCH(N162,'Overlap Study'!DY$62:DY$174,0)),0,1)</f>
        <v>0</v>
      </c>
      <c r="S162" s="97">
        <f>IF(ISNA(MATCH(N162,'Overlap Study'!DJ$62:DJ$157,0)),0,1)</f>
        <v>1</v>
      </c>
      <c r="T162" s="99">
        <f>IF(ISNA(MATCH(N162,'Overlap Study'!CU$62:CU$157,0)),0,1)</f>
        <v>0</v>
      </c>
      <c r="U162" s="99">
        <f>IF(ISNA(MATCH(N162,'Overlap Study'!CG$62:CG$157,0)),0,1)</f>
        <v>0</v>
      </c>
      <c r="V162" s="97">
        <f>IF(ISNA(MATCH(N162,'Overlap Study'!BU$62:BU$157,0)),0,1)</f>
        <v>0</v>
      </c>
      <c r="W162" s="97">
        <f>IF(ISNA(MATCH(N162,'Overlap Study'!BJ$62:BJ$157,0)),0,1)</f>
        <v>0</v>
      </c>
      <c r="X162" s="97">
        <f>IF(ISNA(MATCH($N162,'Overlap Study'!AZ$62:AZ$157,0)),0,1)</f>
        <v>0</v>
      </c>
      <c r="Y162" s="97">
        <f>IF(ISNA(MATCH($N162,'Overlap Study'!AT$62:AT$157,0)),0,1)</f>
        <v>0</v>
      </c>
      <c r="Z162" s="97">
        <f>IF(ISNA(MATCH($N162,'Overlap Study'!AN$62:AN$157,0)),0,1)</f>
        <v>0</v>
      </c>
      <c r="AA162" s="97">
        <f>IF(ISNA(MATCH($N162,'Overlap Study'!AH$62:AH$157,0)),0,1)</f>
        <v>0</v>
      </c>
      <c r="AB162" s="110">
        <f>IF(ISNA(MATCH($N162,'Overlap Study'!AB$62:AB$157,0)),0,1)</f>
        <v>0</v>
      </c>
      <c r="AC162" s="97">
        <f>IF(ISNA(MATCH($N162,'Overlap Study'!V$62:V$157,0)),0,1)</f>
        <v>0</v>
      </c>
      <c r="AD162" s="97">
        <f>IF(ISNA(MATCH($N162,'Overlap Study'!P$62:P$157,0)),0,1)</f>
        <v>0</v>
      </c>
      <c r="AE162" s="97">
        <f>IF(ISNA(MATCH($N162,'Overlap Study'!H$53:H$132,0)),0,1)</f>
        <v>0</v>
      </c>
      <c r="AF162" s="106">
        <f>IF(ISNA(MATCH($N162,'Overlap Study'!B$53:B$100,0)),0,1)</f>
        <v>0</v>
      </c>
      <c r="AH162" s="98"/>
      <c r="AJ162" s="164">
        <v>86</v>
      </c>
      <c r="AK162" s="105">
        <f>SUM(AL162:AW162)</f>
        <v>1</v>
      </c>
      <c r="AL162" s="110">
        <f>IF(ISNA(MATCH($AJ162,'Overlap Study'!$FG$323:$FG$454,0)),0,1)</f>
        <v>0</v>
      </c>
      <c r="AM162" s="97">
        <f>IF(ISNA(MATCH($AJ162,'Overlap Study'!$EP$323:$EP$454,0)),0,1)</f>
        <v>0</v>
      </c>
      <c r="AN162" s="97">
        <f>IF(ISNA(MATCH($AJ162,'Overlap Study'!$DY$186:$DY$245,0)),0,1)</f>
        <v>0</v>
      </c>
      <c r="AO162" s="97">
        <f>IF(ISNA(MATCH($AJ162,'Overlap Study'!$DJ$186:$DJ$233,0)),0,1)</f>
        <v>0</v>
      </c>
      <c r="AP162" s="99">
        <f>IF(ISNA(MATCH($AJ162,'Overlap Study'!$CU$186:$CU$233,0)),0,1)</f>
        <v>0</v>
      </c>
      <c r="AQ162" s="99">
        <f>IF(ISNA(MATCH($AJ162,'Overlap Study'!$CG$186:$CG$233,0)),0,1)</f>
        <v>0</v>
      </c>
      <c r="AR162" s="97">
        <f>IF(ISNA(MATCH($AJ162,'Overlap Study'!$BU$186:$BU$233,0)),0,1)</f>
        <v>0</v>
      </c>
      <c r="AS162" s="97">
        <f>IF(ISNA(MATCH(AJ162,'Overlap Study'!BJ$186:BJ$233,0)),0,1)</f>
        <v>0</v>
      </c>
      <c r="AT162" s="97">
        <f>IF(ISNA(MATCH($AJ162,'Overlap Study'!AZ$186:AZ$233,0)),0,1)</f>
        <v>0</v>
      </c>
      <c r="AU162" s="97">
        <f>IF(ISNA(MATCH($AJ162,'Overlap Study'!AT$186:AT$233,0)),0,1)</f>
        <v>0</v>
      </c>
      <c r="AV162" s="97">
        <f>IF(ISNA(MATCH($AJ162,'Overlap Study'!AN$186:AN$233,0)),0,1)</f>
        <v>1</v>
      </c>
      <c r="AW162" s="106">
        <f>IF(ISNA(MATCH($AJ162,'Overlap Study'!AH$186:AH$233,0)),0,1)</f>
        <v>0</v>
      </c>
      <c r="AX162" s="97">
        <f>IF(ISNA(MATCH(AJ162,'Overlap Study'!$AB$186:$AB$233,0)),0,1)</f>
        <v>0</v>
      </c>
      <c r="AY162" s="97">
        <f>IF(ISNA(MATCH($AJ162,'Overlap Study'!$V$186:$V$233,0)),0,1)</f>
        <v>0</v>
      </c>
      <c r="AZ162" s="97">
        <f>IF(ISNA(MATCH($AJ162,'Overlap Study'!$P$186:$P$233,0)),0,1)</f>
        <v>0</v>
      </c>
      <c r="BA162" s="97"/>
      <c r="BB162" s="106"/>
      <c r="BG162" s="212">
        <v>1731</v>
      </c>
      <c r="BH162" s="459">
        <f>SUM(BI162:BT162)</f>
        <v>1</v>
      </c>
      <c r="BI162" s="110">
        <f>IF(ISNA(MATCH($BG162,'Overlap Study'!$FH$323:$FH$400,0)),0,1)</f>
        <v>1</v>
      </c>
      <c r="BJ162" s="97">
        <f>IF(ISNA(MATCH($BG162,'Overlap Study'!$EQ$323:$EQ$400,0)),0,1)</f>
        <v>0</v>
      </c>
      <c r="BK162" s="97">
        <f>IF(ISNA(MATCH($BG162,'Overlap Study'!$DZ$186:$DZ$240,0)),0,1)</f>
        <v>0</v>
      </c>
      <c r="BL162" s="97">
        <f>IF(ISNA(MATCH(BG162,'Overlap Study'!$DJ$240:$DJ$263,0)),0,1)</f>
        <v>0</v>
      </c>
      <c r="BM162" s="99">
        <f>IF(ISNA(MATCH(BG162,'Overlap Study'!$CU$240:$CU$263,0)),0,1)</f>
        <v>0</v>
      </c>
      <c r="BN162" s="99">
        <f>IF(ISNA(MATCH(BG162,'Overlap Study'!$CG$240:$CG$263,0)),0,1)</f>
        <v>0</v>
      </c>
      <c r="BO162" s="97">
        <f>IF(ISNA(MATCH(BG162,'Overlap Study'!$BU$240:$BU$263,0)),0,1)</f>
        <v>0</v>
      </c>
      <c r="BP162" s="97">
        <f>IF(ISNA(MATCH(BG162,'Overlap Study'!$BJ$240:$BJ$263,0)),0,1)</f>
        <v>0</v>
      </c>
      <c r="BQ162" s="97">
        <f>IF(ISNA(MATCH(BG162,'Overlap Study'!$AZ$240:$AZ$263,0)),0,1)</f>
        <v>0</v>
      </c>
      <c r="BR162" s="97">
        <f>IF(ISNA(MATCH(BG162,'Overlap Study'!$AT$240:$AT$263,0)),0,1)</f>
        <v>0</v>
      </c>
      <c r="BS162" s="97">
        <f>IF(ISNA(MATCH(BG162,'Overlap Study'!$AN$240:$AN$263,0)),0,1)</f>
        <v>0</v>
      </c>
      <c r="BT162" s="106">
        <f>IF(ISNA(MATCH(BG162,'Overlap Study'!$AH$240:$AH$263,0)),0,1)</f>
        <v>0</v>
      </c>
      <c r="BU162" s="110">
        <f>IF(ISNA(MATCH(BG162,'Overlap Study'!$AB$240:$AB$263,0)),0,1)</f>
        <v>0</v>
      </c>
      <c r="BV162" s="97">
        <f>IF(ISNA(MATCH(BG162,'Overlap Study'!$V$240:$V$263,0)),0,1)</f>
        <v>0</v>
      </c>
      <c r="BW162" s="97">
        <f>IF(ISNA(MATCH(BG162,'Overlap Study'!$P$240:$P$263,0)),0,1)</f>
        <v>0</v>
      </c>
      <c r="BX162" s="97"/>
      <c r="BY162" s="106"/>
    </row>
    <row r="163" spans="12:77" ht="13" x14ac:dyDescent="0.3">
      <c r="L163" s="116">
        <f t="shared" si="10"/>
        <v>162</v>
      </c>
      <c r="M163">
        <f t="shared" si="9"/>
        <v>3</v>
      </c>
      <c r="N163" s="487">
        <v>2363</v>
      </c>
      <c r="O163" s="99">
        <f>SUM(P163:AA163)</f>
        <v>3</v>
      </c>
      <c r="P163" s="110">
        <f>IF(ISNA(MATCH(N163,'Overlap Study'!FF$62:FF$317,0)),0,1)</f>
        <v>1</v>
      </c>
      <c r="Q163" s="97">
        <f>IF(ISNA(MATCH(N163,'Overlap Study'!EO$62:EO$317,0)),0,1)</f>
        <v>1</v>
      </c>
      <c r="R163" s="97">
        <f>IF(ISNA(MATCH(N163,'Overlap Study'!DY$62:DY$174,0)),0,1)</f>
        <v>0</v>
      </c>
      <c r="S163" s="97">
        <f>IF(ISNA(MATCH(N163,'Overlap Study'!DJ$62:DJ$157,0)),0,1)</f>
        <v>0</v>
      </c>
      <c r="T163" s="99">
        <f>IF(ISNA(MATCH(N163,'Overlap Study'!CU$62:CU$157,0)),0,1)</f>
        <v>0</v>
      </c>
      <c r="U163" s="99">
        <f>IF(ISNA(MATCH(N163,'Overlap Study'!CG$62:CG$157,0)),0,1)</f>
        <v>1</v>
      </c>
      <c r="V163" s="97">
        <f>IF(ISNA(MATCH(N163,'Overlap Study'!BU$62:BU$157,0)),0,1)</f>
        <v>0</v>
      </c>
      <c r="W163" s="97">
        <f>IF(ISNA(MATCH(N163,'Overlap Study'!BJ$62:BJ$157,0)),0,1)</f>
        <v>0</v>
      </c>
      <c r="X163" s="97">
        <f>IF(ISNA(MATCH($N163,'Overlap Study'!AZ$62:AZ$157,0)),0,1)</f>
        <v>0</v>
      </c>
      <c r="Y163" s="97">
        <f>IF(ISNA(MATCH($N163,'Overlap Study'!AT$62:AT$157,0)),0,1)</f>
        <v>0</v>
      </c>
      <c r="Z163" s="97">
        <f>IF(ISNA(MATCH($N163,'Overlap Study'!AN$62:AN$157,0)),0,1)</f>
        <v>0</v>
      </c>
      <c r="AA163" s="97">
        <f>IF(ISNA(MATCH($N163,'Overlap Study'!AH$62:AH$157,0)),0,1)</f>
        <v>0</v>
      </c>
      <c r="AB163" s="110">
        <f>IF(ISNA(MATCH($N163,'Overlap Study'!AB$62:AB$157,0)),0,1)</f>
        <v>0</v>
      </c>
      <c r="AC163" s="97">
        <f>IF(ISNA(MATCH($N163,'Overlap Study'!V$62:V$157,0)),0,1)</f>
        <v>0</v>
      </c>
      <c r="AD163" s="97">
        <f>IF(ISNA(MATCH($N163,'Overlap Study'!P$62:P$157,0)),0,1)</f>
        <v>0</v>
      </c>
      <c r="AE163" s="97">
        <f>IF(ISNA(MATCH($N163,'Overlap Study'!H$53:H$132,0)),0,1)</f>
        <v>0</v>
      </c>
      <c r="AF163" s="106">
        <f>IF(ISNA(MATCH($N163,'Overlap Study'!B$53:B$100,0)),0,1)</f>
        <v>0</v>
      </c>
      <c r="AH163" s="98"/>
      <c r="AJ163" s="162">
        <v>100</v>
      </c>
      <c r="AK163" s="105">
        <f>SUM(AL163:AW163)</f>
        <v>1</v>
      </c>
      <c r="AL163" s="110">
        <f>IF(ISNA(MATCH($AJ163,'Overlap Study'!$FG$323:$FG$454,0)),0,1)</f>
        <v>0</v>
      </c>
      <c r="AM163" s="97">
        <f>IF(ISNA(MATCH($AJ163,'Overlap Study'!$EP$323:$EP$454,0)),0,1)</f>
        <v>0</v>
      </c>
      <c r="AN163" s="97">
        <f>IF(ISNA(MATCH($AJ163,'Overlap Study'!$DY$186:$DY$245,0)),0,1)</f>
        <v>0</v>
      </c>
      <c r="AO163" s="97">
        <f>IF(ISNA(MATCH($AJ163,'Overlap Study'!$DJ$186:$DJ$233,0)),0,1)</f>
        <v>0</v>
      </c>
      <c r="AP163" s="99">
        <f>IF(ISNA(MATCH($AJ163,'Overlap Study'!$CU$186:$CU$233,0)),0,1)</f>
        <v>0</v>
      </c>
      <c r="AQ163" s="99">
        <f>IF(ISNA(MATCH($AJ163,'Overlap Study'!$CG$186:$CG$233,0)),0,1)</f>
        <v>0</v>
      </c>
      <c r="AR163" s="97">
        <f>IF(ISNA(MATCH($AJ163,'Overlap Study'!$BU$186:$BU$233,0)),0,1)</f>
        <v>0</v>
      </c>
      <c r="AS163" s="97">
        <f>IF(ISNA(MATCH(AJ163,'Overlap Study'!BJ$186:BJ$233,0)),0,1)</f>
        <v>0</v>
      </c>
      <c r="AT163" s="97">
        <f>IF(ISNA(MATCH($AJ163,'Overlap Study'!AZ$186:AZ$233,0)),0,1)</f>
        <v>1</v>
      </c>
      <c r="AU163" s="97">
        <f>IF(ISNA(MATCH($AJ163,'Overlap Study'!AT$186:AT$233,0)),0,1)</f>
        <v>0</v>
      </c>
      <c r="AV163" s="97">
        <f>IF(ISNA(MATCH($AJ163,'Overlap Study'!AN$186:AN$233,0)),0,1)</f>
        <v>0</v>
      </c>
      <c r="AW163" s="106">
        <f>IF(ISNA(MATCH($AJ163,'Overlap Study'!AH$186:AH$233,0)),0,1)</f>
        <v>0</v>
      </c>
      <c r="AX163" s="97">
        <f>IF(ISNA(MATCH(AJ163,'Overlap Study'!$AB$186:$AB$233,0)),0,1)</f>
        <v>0</v>
      </c>
      <c r="AY163" s="97">
        <f>IF(ISNA(MATCH($AJ163,'Overlap Study'!$V$186:$V$233,0)),0,1)</f>
        <v>0</v>
      </c>
      <c r="AZ163" s="97">
        <f>IF(ISNA(MATCH($AJ163,'Overlap Study'!$P$186:$P$233,0)),0,1)</f>
        <v>0</v>
      </c>
      <c r="BA163" s="97"/>
      <c r="BB163" s="106"/>
      <c r="BG163" s="131">
        <v>1732</v>
      </c>
      <c r="BH163" s="459">
        <f>SUM(BI163:BT163)</f>
        <v>1</v>
      </c>
      <c r="BI163" s="110">
        <f>IF(ISNA(MATCH($BG163,'Overlap Study'!$FH$323:$FH$400,0)),0,1)</f>
        <v>0</v>
      </c>
      <c r="BJ163" s="97">
        <f>IF(ISNA(MATCH($BG163,'Overlap Study'!$EQ$323:$EQ$400,0)),0,1)</f>
        <v>0</v>
      </c>
      <c r="BK163" s="97">
        <f>IF(ISNA(MATCH($BG163,'Overlap Study'!$DZ$186:$DZ$240,0)),0,1)</f>
        <v>0</v>
      </c>
      <c r="BL163" s="97">
        <f>IF(ISNA(MATCH(BG163,'Overlap Study'!$DJ$240:$DJ$263,0)),0,1)</f>
        <v>0</v>
      </c>
      <c r="BM163" s="99">
        <f>IF(ISNA(MATCH(BG163,'Overlap Study'!$CU$240:$CU$263,0)),0,1)</f>
        <v>0</v>
      </c>
      <c r="BN163" s="99">
        <f>IF(ISNA(MATCH(BG163,'Overlap Study'!$CG$240:$CG$263,0)),0,1)</f>
        <v>0</v>
      </c>
      <c r="BO163" s="97">
        <f>IF(ISNA(MATCH(BG163,'Overlap Study'!$BU$240:$BU$263,0)),0,1)</f>
        <v>0</v>
      </c>
      <c r="BP163" s="97">
        <f>IF(ISNA(MATCH(BG163,'Overlap Study'!$BJ$240:$BJ$263,0)),0,1)</f>
        <v>0</v>
      </c>
      <c r="BQ163" s="97">
        <f>IF(ISNA(MATCH(BG163,'Overlap Study'!$AZ$240:$AZ$263,0)),0,1)</f>
        <v>0</v>
      </c>
      <c r="BR163" s="97">
        <f>IF(ISNA(MATCH(BG163,'Overlap Study'!$AT$240:$AT$263,0)),0,1)</f>
        <v>1</v>
      </c>
      <c r="BS163" s="97">
        <f>IF(ISNA(MATCH(BG163,'Overlap Study'!$AN$240:$AN$263,0)),0,1)</f>
        <v>0</v>
      </c>
      <c r="BT163" s="106">
        <f>IF(ISNA(MATCH(BG163,'Overlap Study'!$AH$240:$AH$263,0)),0,1)</f>
        <v>0</v>
      </c>
      <c r="BU163" s="110">
        <f>IF(ISNA(MATCH(BG163,'Overlap Study'!$AB$240:$AB$263,0)),0,1)</f>
        <v>0</v>
      </c>
      <c r="BV163" s="97">
        <f>IF(ISNA(MATCH(BG163,'Overlap Study'!$V$240:$V$263,0)),0,1)</f>
        <v>0</v>
      </c>
      <c r="BW163" s="97">
        <f>IF(ISNA(MATCH(BG163,'Overlap Study'!$P$240:$P$263,0)),0,1)</f>
        <v>0</v>
      </c>
      <c r="BX163" s="97"/>
      <c r="BY163" s="106"/>
    </row>
    <row r="164" spans="12:77" ht="13" x14ac:dyDescent="0.3">
      <c r="L164" s="116">
        <f t="shared" si="10"/>
        <v>163</v>
      </c>
      <c r="M164">
        <f t="shared" si="9"/>
        <v>3</v>
      </c>
      <c r="N164" s="487">
        <v>2451</v>
      </c>
      <c r="O164" s="99">
        <f>SUM(P164:AA164)</f>
        <v>3</v>
      </c>
      <c r="P164" s="110">
        <f>IF(ISNA(MATCH(N164,'Overlap Study'!FF$62:FF$317,0)),0,1)</f>
        <v>1</v>
      </c>
      <c r="Q164" s="97">
        <f>IF(ISNA(MATCH(N164,'Overlap Study'!EO$62:EO$317,0)),0,1)</f>
        <v>1</v>
      </c>
      <c r="R164" s="97">
        <f>IF(ISNA(MATCH(N164,'Overlap Study'!DY$62:DY$174,0)),0,1)</f>
        <v>1</v>
      </c>
      <c r="S164" s="97">
        <f>IF(ISNA(MATCH(N164,'Overlap Study'!DJ$62:DJ$157,0)),0,1)</f>
        <v>0</v>
      </c>
      <c r="T164" s="99">
        <f>IF(ISNA(MATCH(N164,'Overlap Study'!CU$62:CU$157,0)),0,1)</f>
        <v>0</v>
      </c>
      <c r="U164" s="99">
        <f>IF(ISNA(MATCH(N164,'Overlap Study'!CG$62:CG$157,0)),0,1)</f>
        <v>0</v>
      </c>
      <c r="V164" s="97">
        <f>IF(ISNA(MATCH(N164,'Overlap Study'!BU$62:BU$157,0)),0,1)</f>
        <v>0</v>
      </c>
      <c r="W164" s="97">
        <f>IF(ISNA(MATCH(N164,'Overlap Study'!BJ$62:BJ$157,0)),0,1)</f>
        <v>0</v>
      </c>
      <c r="X164" s="97">
        <f>IF(ISNA(MATCH($N164,'Overlap Study'!AZ$62:AZ$157,0)),0,1)</f>
        <v>0</v>
      </c>
      <c r="Y164" s="97">
        <f>IF(ISNA(MATCH($N164,'Overlap Study'!AT$62:AT$157,0)),0,1)</f>
        <v>0</v>
      </c>
      <c r="Z164" s="97">
        <f>IF(ISNA(MATCH($N164,'Overlap Study'!AN$62:AN$157,0)),0,1)</f>
        <v>0</v>
      </c>
      <c r="AA164" s="97">
        <f>IF(ISNA(MATCH($N164,'Overlap Study'!AH$62:AH$157,0)),0,1)</f>
        <v>0</v>
      </c>
      <c r="AB164" s="110">
        <f>IF(ISNA(MATCH($N164,'Overlap Study'!AB$62:AB$157,0)),0,1)</f>
        <v>0</v>
      </c>
      <c r="AC164" s="97">
        <f>IF(ISNA(MATCH($N164,'Overlap Study'!V$62:V$157,0)),0,1)</f>
        <v>0</v>
      </c>
      <c r="AD164" s="97">
        <f>IF(ISNA(MATCH($N164,'Overlap Study'!P$62:P$157,0)),0,1)</f>
        <v>0</v>
      </c>
      <c r="AE164" s="97">
        <f>IF(ISNA(MATCH($N164,'Overlap Study'!H$53:H$132,0)),0,1)</f>
        <v>0</v>
      </c>
      <c r="AF164" s="106">
        <f>IF(ISNA(MATCH($N164,'Overlap Study'!B$53:B$100,0)),0,1)</f>
        <v>0</v>
      </c>
      <c r="AH164" s="151"/>
      <c r="AJ164" s="162">
        <v>107</v>
      </c>
      <c r="AK164" s="105">
        <f>SUM(AL164:AW164)</f>
        <v>1</v>
      </c>
      <c r="AL164" s="110">
        <f>IF(ISNA(MATCH($AJ164,'Overlap Study'!$FG$323:$FG$454,0)),0,1)</f>
        <v>0</v>
      </c>
      <c r="AM164" s="97">
        <f>IF(ISNA(MATCH($AJ164,'Overlap Study'!$EP$323:$EP$454,0)),0,1)</f>
        <v>0</v>
      </c>
      <c r="AN164" s="97">
        <f>IF(ISNA(MATCH($AJ164,'Overlap Study'!$DY$186:$DY$245,0)),0,1)</f>
        <v>0</v>
      </c>
      <c r="AO164" s="97">
        <f>IF(ISNA(MATCH($AJ164,'Overlap Study'!$DJ$186:$DJ$233,0)),0,1)</f>
        <v>0</v>
      </c>
      <c r="AP164" s="99">
        <f>IF(ISNA(MATCH($AJ164,'Overlap Study'!$CU$186:$CU$233,0)),0,1)</f>
        <v>0</v>
      </c>
      <c r="AQ164" s="99">
        <f>IF(ISNA(MATCH($AJ164,'Overlap Study'!$CG$186:$CG$233,0)),0,1)</f>
        <v>0</v>
      </c>
      <c r="AR164" s="97">
        <f>IF(ISNA(MATCH($AJ164,'Overlap Study'!$BU$186:$BU$233,0)),0,1)</f>
        <v>0</v>
      </c>
      <c r="AS164" s="97">
        <f>IF(ISNA(MATCH(AJ164,'Overlap Study'!BJ$186:BJ$233,0)),0,1)</f>
        <v>0</v>
      </c>
      <c r="AT164" s="97">
        <f>IF(ISNA(MATCH($AJ164,'Overlap Study'!AZ$186:AZ$233,0)),0,1)</f>
        <v>0</v>
      </c>
      <c r="AU164" s="97">
        <f>IF(ISNA(MATCH($AJ164,'Overlap Study'!AT$186:AT$233,0)),0,1)</f>
        <v>1</v>
      </c>
      <c r="AV164" s="97">
        <f>IF(ISNA(MATCH($AJ164,'Overlap Study'!AN$186:AN$233,0)),0,1)</f>
        <v>0</v>
      </c>
      <c r="AW164" s="106">
        <f>IF(ISNA(MATCH($AJ164,'Overlap Study'!AH$186:AH$233,0)),0,1)</f>
        <v>0</v>
      </c>
      <c r="AX164" s="97">
        <f>IF(ISNA(MATCH(AJ164,'Overlap Study'!$AB$186:$AB$233,0)),0,1)</f>
        <v>0</v>
      </c>
      <c r="AY164" s="97">
        <f>IF(ISNA(MATCH($AJ164,'Overlap Study'!$V$186:$V$233,0)),0,1)</f>
        <v>0</v>
      </c>
      <c r="AZ164" s="97">
        <f>IF(ISNA(MATCH($AJ164,'Overlap Study'!$P$186:$P$233,0)),0,1)</f>
        <v>0</v>
      </c>
      <c r="BA164" s="97"/>
      <c r="BB164" s="106"/>
      <c r="BG164" s="212">
        <v>1775</v>
      </c>
      <c r="BH164" s="459">
        <f>SUM(BI164:BT164)</f>
        <v>1</v>
      </c>
      <c r="BI164" s="110">
        <f>IF(ISNA(MATCH($BG164,'Overlap Study'!$FH$323:$FH$400,0)),0,1)</f>
        <v>1</v>
      </c>
      <c r="BJ164" s="97">
        <f>IF(ISNA(MATCH($BG164,'Overlap Study'!$EQ$323:$EQ$400,0)),0,1)</f>
        <v>0</v>
      </c>
      <c r="BK164" s="97">
        <f>IF(ISNA(MATCH($BG164,'Overlap Study'!$DZ$186:$DZ$240,0)),0,1)</f>
        <v>0</v>
      </c>
      <c r="BL164" s="97">
        <f>IF(ISNA(MATCH(BG164,'Overlap Study'!$DJ$240:$DJ$263,0)),0,1)</f>
        <v>0</v>
      </c>
      <c r="BM164" s="99">
        <f>IF(ISNA(MATCH(BG164,'Overlap Study'!$CU$240:$CU$263,0)),0,1)</f>
        <v>0</v>
      </c>
      <c r="BN164" s="99">
        <f>IF(ISNA(MATCH(BG164,'Overlap Study'!$CG$240:$CG$263,0)),0,1)</f>
        <v>0</v>
      </c>
      <c r="BO164" s="97">
        <f>IF(ISNA(MATCH(BG164,'Overlap Study'!$BU$240:$BU$263,0)),0,1)</f>
        <v>0</v>
      </c>
      <c r="BP164" s="97">
        <f>IF(ISNA(MATCH(BG164,'Overlap Study'!$BJ$240:$BJ$263,0)),0,1)</f>
        <v>0</v>
      </c>
      <c r="BQ164" s="97">
        <f>IF(ISNA(MATCH(BG164,'Overlap Study'!$AZ$240:$AZ$263,0)),0,1)</f>
        <v>0</v>
      </c>
      <c r="BR164" s="97">
        <f>IF(ISNA(MATCH(BG164,'Overlap Study'!$AT$240:$AT$263,0)),0,1)</f>
        <v>0</v>
      </c>
      <c r="BS164" s="97">
        <f>IF(ISNA(MATCH(BG164,'Overlap Study'!$AN$240:$AN$263,0)),0,1)</f>
        <v>0</v>
      </c>
      <c r="BT164" s="106">
        <f>IF(ISNA(MATCH(BG164,'Overlap Study'!$AH$240:$AH$263,0)),0,1)</f>
        <v>0</v>
      </c>
      <c r="BU164" s="110">
        <f>IF(ISNA(MATCH(BG164,'Overlap Study'!$AB$240:$AB$263,0)),0,1)</f>
        <v>0</v>
      </c>
      <c r="BV164" s="97">
        <f>IF(ISNA(MATCH(BG164,'Overlap Study'!$V$240:$V$263,0)),0,1)</f>
        <v>0</v>
      </c>
      <c r="BW164" s="97">
        <f>IF(ISNA(MATCH(BG164,'Overlap Study'!$P$240:$P$263,0)),0,1)</f>
        <v>0</v>
      </c>
      <c r="BX164" s="97"/>
      <c r="BY164" s="106"/>
    </row>
    <row r="165" spans="12:77" ht="13" x14ac:dyDescent="0.3">
      <c r="L165" s="116">
        <f t="shared" si="10"/>
        <v>164</v>
      </c>
      <c r="M165">
        <f t="shared" si="9"/>
        <v>3</v>
      </c>
      <c r="N165" s="487">
        <v>2474</v>
      </c>
      <c r="O165" s="99">
        <f>SUM(P165:AA165)</f>
        <v>3</v>
      </c>
      <c r="P165" s="110">
        <f>IF(ISNA(MATCH(N165,'Overlap Study'!FF$62:FF$317,0)),0,1)</f>
        <v>1</v>
      </c>
      <c r="Q165" s="97">
        <f>IF(ISNA(MATCH(N165,'Overlap Study'!EO$62:EO$317,0)),0,1)</f>
        <v>0</v>
      </c>
      <c r="R165" s="97">
        <f>IF(ISNA(MATCH(N165,'Overlap Study'!DY$62:DY$174,0)),0,1)</f>
        <v>0</v>
      </c>
      <c r="S165" s="97">
        <f>IF(ISNA(MATCH(N165,'Overlap Study'!DJ$62:DJ$157,0)),0,1)</f>
        <v>1</v>
      </c>
      <c r="T165" s="99">
        <f>IF(ISNA(MATCH(N165,'Overlap Study'!CU$62:CU$157,0)),0,1)</f>
        <v>1</v>
      </c>
      <c r="U165" s="99">
        <f>IF(ISNA(MATCH(N165,'Overlap Study'!CG$62:CG$157,0)),0,1)</f>
        <v>0</v>
      </c>
      <c r="V165" s="97">
        <f>IF(ISNA(MATCH(N165,'Overlap Study'!BU$62:BU$157,0)),0,1)</f>
        <v>0</v>
      </c>
      <c r="W165" s="97">
        <f>IF(ISNA(MATCH(N165,'Overlap Study'!BJ$62:BJ$157,0)),0,1)</f>
        <v>0</v>
      </c>
      <c r="X165" s="97">
        <f>IF(ISNA(MATCH($N165,'Overlap Study'!AZ$62:AZ$157,0)),0,1)</f>
        <v>0</v>
      </c>
      <c r="Y165" s="97">
        <f>IF(ISNA(MATCH($N165,'Overlap Study'!AT$62:AT$157,0)),0,1)</f>
        <v>0</v>
      </c>
      <c r="Z165" s="97">
        <f>IF(ISNA(MATCH($N165,'Overlap Study'!AN$62:AN$157,0)),0,1)</f>
        <v>0</v>
      </c>
      <c r="AA165" s="97">
        <f>IF(ISNA(MATCH($N165,'Overlap Study'!AH$62:AH$157,0)),0,1)</f>
        <v>0</v>
      </c>
      <c r="AB165" s="110">
        <f>IF(ISNA(MATCH($N165,'Overlap Study'!AB$62:AB$157,0)),0,1)</f>
        <v>0</v>
      </c>
      <c r="AC165" s="97">
        <f>IF(ISNA(MATCH($N165,'Overlap Study'!V$62:V$157,0)),0,1)</f>
        <v>0</v>
      </c>
      <c r="AD165" s="97">
        <f>IF(ISNA(MATCH($N165,'Overlap Study'!P$62:P$157,0)),0,1)</f>
        <v>0</v>
      </c>
      <c r="AE165" s="97">
        <f>IF(ISNA(MATCH($N165,'Overlap Study'!H$53:H$132,0)),0,1)</f>
        <v>0</v>
      </c>
      <c r="AF165" s="106">
        <f>IF(ISNA(MATCH($N165,'Overlap Study'!B$53:B$100,0)),0,1)</f>
        <v>0</v>
      </c>
      <c r="AH165" s="151"/>
      <c r="AJ165" s="162">
        <v>108</v>
      </c>
      <c r="AK165" s="105">
        <f>SUM(AL165:AW165)</f>
        <v>1</v>
      </c>
      <c r="AL165" s="110">
        <f>IF(ISNA(MATCH($AJ165,'Overlap Study'!$FG$323:$FG$454,0)),0,1)</f>
        <v>0</v>
      </c>
      <c r="AM165" s="97">
        <f>IF(ISNA(MATCH($AJ165,'Overlap Study'!$EP$323:$EP$454,0)),0,1)</f>
        <v>0</v>
      </c>
      <c r="AN165" s="97">
        <f>IF(ISNA(MATCH($AJ165,'Overlap Study'!$DY$186:$DY$245,0)),0,1)</f>
        <v>0</v>
      </c>
      <c r="AO165" s="97">
        <f>IF(ISNA(MATCH($AJ165,'Overlap Study'!$DJ$186:$DJ$233,0)),0,1)</f>
        <v>0</v>
      </c>
      <c r="AP165" s="99">
        <f>IF(ISNA(MATCH($AJ165,'Overlap Study'!$CU$186:$CU$233,0)),0,1)</f>
        <v>0</v>
      </c>
      <c r="AQ165" s="99">
        <f>IF(ISNA(MATCH($AJ165,'Overlap Study'!$CG$186:$CG$233,0)),0,1)</f>
        <v>0</v>
      </c>
      <c r="AR165" s="97">
        <f>IF(ISNA(MATCH($AJ165,'Overlap Study'!$BU$186:$BU$233,0)),0,1)</f>
        <v>0</v>
      </c>
      <c r="AS165" s="97">
        <f>IF(ISNA(MATCH(AJ165,'Overlap Study'!BJ$186:BJ$233,0)),0,1)</f>
        <v>0</v>
      </c>
      <c r="AT165" s="97">
        <f>IF(ISNA(MATCH($AJ165,'Overlap Study'!AZ$186:AZ$233,0)),0,1)</f>
        <v>0</v>
      </c>
      <c r="AU165" s="97">
        <f>IF(ISNA(MATCH($AJ165,'Overlap Study'!AT$186:AT$233,0)),0,1)</f>
        <v>0</v>
      </c>
      <c r="AV165" s="97">
        <f>IF(ISNA(MATCH($AJ165,'Overlap Study'!AN$186:AN$233,0)),0,1)</f>
        <v>0</v>
      </c>
      <c r="AW165" s="106">
        <f>IF(ISNA(MATCH($AJ165,'Overlap Study'!AH$186:AH$233,0)),0,1)</f>
        <v>1</v>
      </c>
      <c r="AX165" s="97">
        <f>IF(ISNA(MATCH(AJ165,'Overlap Study'!$AB$186:$AB$233,0)),0,1)</f>
        <v>0</v>
      </c>
      <c r="AY165" s="97">
        <f>IF(ISNA(MATCH($AJ165,'Overlap Study'!$V$186:$V$233,0)),0,1)</f>
        <v>0</v>
      </c>
      <c r="AZ165" s="97">
        <f>IF(ISNA(MATCH($AJ165,'Overlap Study'!$P$186:$P$233,0)),0,1)</f>
        <v>1</v>
      </c>
      <c r="BA165" s="97"/>
      <c r="BB165" s="106"/>
      <c r="BG165" s="131">
        <v>1801</v>
      </c>
      <c r="BH165" s="459">
        <f>SUM(BI165:BT165)</f>
        <v>1</v>
      </c>
      <c r="BI165" s="110">
        <f>IF(ISNA(MATCH($BG165,'Overlap Study'!$FH$323:$FH$400,0)),0,1)</f>
        <v>0</v>
      </c>
      <c r="BJ165" s="97">
        <f>IF(ISNA(MATCH($BG165,'Overlap Study'!$EQ$323:$EQ$400,0)),0,1)</f>
        <v>0</v>
      </c>
      <c r="BK165" s="97">
        <f>IF(ISNA(MATCH($BG165,'Overlap Study'!$DZ$186:$DZ$240,0)),0,1)</f>
        <v>0</v>
      </c>
      <c r="BL165" s="97">
        <f>IF(ISNA(MATCH(BG165,'Overlap Study'!$DJ$240:$DJ$263,0)),0,1)</f>
        <v>0</v>
      </c>
      <c r="BM165" s="99">
        <f>IF(ISNA(MATCH(BG165,'Overlap Study'!$CU$240:$CU$263,0)),0,1)</f>
        <v>0</v>
      </c>
      <c r="BN165" s="99">
        <f>IF(ISNA(MATCH(BG165,'Overlap Study'!$CG$240:$CG$263,0)),0,1)</f>
        <v>1</v>
      </c>
      <c r="BO165" s="97">
        <f>IF(ISNA(MATCH(BG165,'Overlap Study'!$BU$240:$BU$263,0)),0,1)</f>
        <v>0</v>
      </c>
      <c r="BP165" s="97">
        <f>IF(ISNA(MATCH(BG165,'Overlap Study'!$BJ$240:$BJ$263,0)),0,1)</f>
        <v>0</v>
      </c>
      <c r="BQ165" s="97">
        <f>IF(ISNA(MATCH(BG165,'Overlap Study'!$AZ$240:$AZ$263,0)),0,1)</f>
        <v>0</v>
      </c>
      <c r="BR165" s="97">
        <f>IF(ISNA(MATCH(BG165,'Overlap Study'!$AT$240:$AT$263,0)),0,1)</f>
        <v>0</v>
      </c>
      <c r="BS165" s="97">
        <f>IF(ISNA(MATCH(BG165,'Overlap Study'!$AN$240:$AN$263,0)),0,1)</f>
        <v>0</v>
      </c>
      <c r="BT165" s="106">
        <f>IF(ISNA(MATCH(BG165,'Overlap Study'!$AH$240:$AH$263,0)),0,1)</f>
        <v>0</v>
      </c>
      <c r="BU165" s="110">
        <f>IF(ISNA(MATCH(BG165,'Overlap Study'!$AB$240:$AB$263,0)),0,1)</f>
        <v>0</v>
      </c>
      <c r="BV165" s="97">
        <f>IF(ISNA(MATCH(BG165,'Overlap Study'!$V$240:$V$263,0)),0,1)</f>
        <v>0</v>
      </c>
      <c r="BW165" s="97">
        <f>IF(ISNA(MATCH(BG165,'Overlap Study'!$P$240:$P$263,0)),0,1)</f>
        <v>0</v>
      </c>
      <c r="BX165" s="97"/>
      <c r="BY165" s="106"/>
    </row>
    <row r="166" spans="12:77" ht="13" x14ac:dyDescent="0.3">
      <c r="L166" s="116">
        <f t="shared" si="10"/>
        <v>165</v>
      </c>
      <c r="M166">
        <f t="shared" si="9"/>
        <v>3</v>
      </c>
      <c r="N166" s="487">
        <v>2512</v>
      </c>
      <c r="O166" s="99">
        <f>SUM(P166:AA166)</f>
        <v>3</v>
      </c>
      <c r="P166" s="110">
        <f>IF(ISNA(MATCH(N166,'Overlap Study'!FF$62:FF$317,0)),0,1)</f>
        <v>0</v>
      </c>
      <c r="Q166" s="97">
        <f>IF(ISNA(MATCH(N166,'Overlap Study'!EO$62:EO$317,0)),0,1)</f>
        <v>1</v>
      </c>
      <c r="R166" s="97">
        <f>IF(ISNA(MATCH(N166,'Overlap Study'!DY$62:DY$174,0)),0,1)</f>
        <v>0</v>
      </c>
      <c r="S166" s="97">
        <f>IF(ISNA(MATCH(N166,'Overlap Study'!DJ$62:DJ$157,0)),0,1)</f>
        <v>1</v>
      </c>
      <c r="T166" s="99">
        <f>IF(ISNA(MATCH(N166,'Overlap Study'!CU$62:CU$157,0)),0,1)</f>
        <v>0</v>
      </c>
      <c r="U166" s="99">
        <f>IF(ISNA(MATCH(N166,'Overlap Study'!CG$62:CG$157,0)),0,1)</f>
        <v>1</v>
      </c>
      <c r="V166" s="97">
        <f>IF(ISNA(MATCH(N166,'Overlap Study'!BU$62:BU$157,0)),0,1)</f>
        <v>0</v>
      </c>
      <c r="W166" s="97">
        <f>IF(ISNA(MATCH(N166,'Overlap Study'!BJ$62:BJ$157,0)),0,1)</f>
        <v>0</v>
      </c>
      <c r="X166" s="97">
        <f>IF(ISNA(MATCH($N166,'Overlap Study'!AZ$62:AZ$157,0)),0,1)</f>
        <v>0</v>
      </c>
      <c r="Y166" s="97">
        <f>IF(ISNA(MATCH($N166,'Overlap Study'!AT$62:AT$157,0)),0,1)</f>
        <v>0</v>
      </c>
      <c r="Z166" s="97">
        <f>IF(ISNA(MATCH($N166,'Overlap Study'!AN$62:AN$157,0)),0,1)</f>
        <v>0</v>
      </c>
      <c r="AA166" s="97">
        <f>IF(ISNA(MATCH($N166,'Overlap Study'!AH$62:AH$157,0)),0,1)</f>
        <v>0</v>
      </c>
      <c r="AB166" s="110">
        <f>IF(ISNA(MATCH($N166,'Overlap Study'!AB$62:AB$157,0)),0,1)</f>
        <v>0</v>
      </c>
      <c r="AC166" s="97">
        <f>IF(ISNA(MATCH($N166,'Overlap Study'!V$62:V$157,0)),0,1)</f>
        <v>0</v>
      </c>
      <c r="AD166" s="97">
        <f>IF(ISNA(MATCH($N166,'Overlap Study'!P$62:P$157,0)),0,1)</f>
        <v>0</v>
      </c>
      <c r="AE166" s="97">
        <f>IF(ISNA(MATCH($N166,'Overlap Study'!H$53:H$132,0)),0,1)</f>
        <v>0</v>
      </c>
      <c r="AF166" s="106">
        <f>IF(ISNA(MATCH($N166,'Overlap Study'!B$53:B$100,0)),0,1)</f>
        <v>0</v>
      </c>
      <c r="AH166" s="151"/>
      <c r="AJ166" s="162">
        <v>116</v>
      </c>
      <c r="AK166" s="105">
        <f>SUM(AL166:AW166)</f>
        <v>1</v>
      </c>
      <c r="AL166" s="110">
        <f>IF(ISNA(MATCH($AJ166,'Overlap Study'!$FG$323:$FG$454,0)),0,1)</f>
        <v>0</v>
      </c>
      <c r="AM166" s="97">
        <f>IF(ISNA(MATCH($AJ166,'Overlap Study'!$EP$323:$EP$454,0)),0,1)</f>
        <v>0</v>
      </c>
      <c r="AN166" s="97">
        <f>IF(ISNA(MATCH($AJ166,'Overlap Study'!$DY$186:$DY$245,0)),0,1)</f>
        <v>0</v>
      </c>
      <c r="AO166" s="97">
        <f>IF(ISNA(MATCH($AJ166,'Overlap Study'!$DJ$186:$DJ$233,0)),0,1)</f>
        <v>0</v>
      </c>
      <c r="AP166" s="99">
        <f>IF(ISNA(MATCH($AJ166,'Overlap Study'!$CU$186:$CU$233,0)),0,1)</f>
        <v>0</v>
      </c>
      <c r="AQ166" s="99">
        <f>IF(ISNA(MATCH($AJ166,'Overlap Study'!$CG$186:$CG$233,0)),0,1)</f>
        <v>0</v>
      </c>
      <c r="AR166" s="97">
        <f>IF(ISNA(MATCH($AJ166,'Overlap Study'!$BU$186:$BU$233,0)),0,1)</f>
        <v>0</v>
      </c>
      <c r="AS166" s="97">
        <f>IF(ISNA(MATCH(AJ166,'Overlap Study'!BJ$186:BJ$233,0)),0,1)</f>
        <v>0</v>
      </c>
      <c r="AT166" s="97">
        <f>IF(ISNA(MATCH($AJ166,'Overlap Study'!AZ$186:AZ$233,0)),0,1)</f>
        <v>0</v>
      </c>
      <c r="AU166" s="97">
        <f>IF(ISNA(MATCH($AJ166,'Overlap Study'!AT$186:AT$233,0)),0,1)</f>
        <v>1</v>
      </c>
      <c r="AV166" s="97">
        <f>IF(ISNA(MATCH($AJ166,'Overlap Study'!AN$186:AN$233,0)),0,1)</f>
        <v>0</v>
      </c>
      <c r="AW166" s="106">
        <f>IF(ISNA(MATCH($AJ166,'Overlap Study'!AH$186:AH$233,0)),0,1)</f>
        <v>0</v>
      </c>
      <c r="AX166" s="97">
        <f>IF(ISNA(MATCH(AJ166,'Overlap Study'!$AB$186:$AB$233,0)),0,1)</f>
        <v>0</v>
      </c>
      <c r="AY166" s="97">
        <f>IF(ISNA(MATCH($AJ166,'Overlap Study'!$V$186:$V$233,0)),0,1)</f>
        <v>0</v>
      </c>
      <c r="AZ166" s="97">
        <f>IF(ISNA(MATCH($AJ166,'Overlap Study'!$P$186:$P$233,0)),0,1)</f>
        <v>0</v>
      </c>
      <c r="BA166" s="97"/>
      <c r="BB166" s="106"/>
      <c r="BG166" s="131">
        <v>1816</v>
      </c>
      <c r="BH166" s="459">
        <f>SUM(BI166:BT166)</f>
        <v>1</v>
      </c>
      <c r="BI166" s="110">
        <f>IF(ISNA(MATCH($BG166,'Overlap Study'!$FH$323:$FH$400,0)),0,1)</f>
        <v>0</v>
      </c>
      <c r="BJ166" s="97">
        <f>IF(ISNA(MATCH($BG166,'Overlap Study'!$EQ$323:$EQ$400,0)),0,1)</f>
        <v>0</v>
      </c>
      <c r="BK166" s="97">
        <f>IF(ISNA(MATCH($BG166,'Overlap Study'!$DZ$186:$DZ$240,0)),0,1)</f>
        <v>0</v>
      </c>
      <c r="BL166" s="97">
        <f>IF(ISNA(MATCH(BG166,'Overlap Study'!$DJ$240:$DJ$263,0)),0,1)</f>
        <v>0</v>
      </c>
      <c r="BM166" s="99">
        <f>IF(ISNA(MATCH(BG166,'Overlap Study'!$CU$240:$CU$263,0)),0,1)</f>
        <v>0</v>
      </c>
      <c r="BN166" s="99">
        <f>IF(ISNA(MATCH(BG166,'Overlap Study'!$CG$240:$CG$263,0)),0,1)</f>
        <v>0</v>
      </c>
      <c r="BO166" s="97">
        <f>IF(ISNA(MATCH(BG166,'Overlap Study'!$BU$240:$BU$263,0)),0,1)</f>
        <v>0</v>
      </c>
      <c r="BP166" s="97">
        <f>IF(ISNA(MATCH(BG166,'Overlap Study'!$BJ$240:$BJ$263,0)),0,1)</f>
        <v>0</v>
      </c>
      <c r="BQ166" s="97">
        <f>IF(ISNA(MATCH(BG166,'Overlap Study'!$AZ$240:$AZ$263,0)),0,1)</f>
        <v>0</v>
      </c>
      <c r="BR166" s="97">
        <f>IF(ISNA(MATCH(BG166,'Overlap Study'!$AT$240:$AT$263,0)),0,1)</f>
        <v>1</v>
      </c>
      <c r="BS166" s="97">
        <f>IF(ISNA(MATCH(BG166,'Overlap Study'!$AN$240:$AN$263,0)),0,1)</f>
        <v>0</v>
      </c>
      <c r="BT166" s="106">
        <f>IF(ISNA(MATCH(BG166,'Overlap Study'!$AH$240:$AH$263,0)),0,1)</f>
        <v>0</v>
      </c>
      <c r="BU166" s="110">
        <f>IF(ISNA(MATCH(BG166,'Overlap Study'!$AB$240:$AB$263,0)),0,1)</f>
        <v>0</v>
      </c>
      <c r="BV166" s="97">
        <f>IF(ISNA(MATCH(BG166,'Overlap Study'!$V$240:$V$263,0)),0,1)</f>
        <v>0</v>
      </c>
      <c r="BW166" s="97">
        <f>IF(ISNA(MATCH(BG166,'Overlap Study'!$P$240:$P$263,0)),0,1)</f>
        <v>0</v>
      </c>
      <c r="BX166" s="97"/>
      <c r="BY166" s="106"/>
    </row>
    <row r="167" spans="12:77" ht="13" x14ac:dyDescent="0.3">
      <c r="L167" s="116">
        <f t="shared" si="10"/>
        <v>166</v>
      </c>
      <c r="M167">
        <f t="shared" si="9"/>
        <v>3</v>
      </c>
      <c r="N167" s="207">
        <v>2834</v>
      </c>
      <c r="O167" s="99">
        <f>SUM(P167:AA167)</f>
        <v>3</v>
      </c>
      <c r="P167" s="110">
        <f>IF(ISNA(MATCH(N167,'Overlap Study'!FF$62:FF$317,0)),0,1)</f>
        <v>1</v>
      </c>
      <c r="Q167" s="97">
        <f>IF(ISNA(MATCH(N167,'Overlap Study'!EO$62:EO$317,0)),0,1)</f>
        <v>1</v>
      </c>
      <c r="R167" s="97">
        <f>IF(ISNA(MATCH(N167,'Overlap Study'!DY$62:DY$174,0)),0,1)</f>
        <v>0</v>
      </c>
      <c r="S167" s="97">
        <f>IF(ISNA(MATCH(N167,'Overlap Study'!DJ$62:DJ$157,0)),0,1)</f>
        <v>0</v>
      </c>
      <c r="T167" s="99">
        <f>IF(ISNA(MATCH(N167,'Overlap Study'!CU$62:CU$157,0)),0,1)</f>
        <v>1</v>
      </c>
      <c r="U167" s="99">
        <f>IF(ISNA(MATCH(N167,'Overlap Study'!CG$62:CG$157,0)),0,1)</f>
        <v>0</v>
      </c>
      <c r="V167" s="97">
        <f>IF(ISNA(MATCH(N167,'Overlap Study'!BU$62:BU$157,0)),0,1)</f>
        <v>0</v>
      </c>
      <c r="W167" s="97">
        <f>IF(ISNA(MATCH(N167,'Overlap Study'!BJ$62:BJ$157,0)),0,1)</f>
        <v>0</v>
      </c>
      <c r="X167" s="97">
        <f>IF(ISNA(MATCH($N167,'Overlap Study'!AZ$62:AZ$157,0)),0,1)</f>
        <v>0</v>
      </c>
      <c r="Y167" s="97">
        <f>IF(ISNA(MATCH($N167,'Overlap Study'!AT$62:AT$157,0)),0,1)</f>
        <v>0</v>
      </c>
      <c r="Z167" s="97">
        <f>IF(ISNA(MATCH($N167,'Overlap Study'!AN$62:AN$157,0)),0,1)</f>
        <v>0</v>
      </c>
      <c r="AA167" s="97">
        <f>IF(ISNA(MATCH($N167,'Overlap Study'!AH$62:AH$157,0)),0,1)</f>
        <v>0</v>
      </c>
      <c r="AB167" s="110">
        <f>IF(ISNA(MATCH($N167,'Overlap Study'!AB$62:AB$157,0)),0,1)</f>
        <v>0</v>
      </c>
      <c r="AC167" s="97">
        <f>IF(ISNA(MATCH($N167,'Overlap Study'!V$62:V$157,0)),0,1)</f>
        <v>0</v>
      </c>
      <c r="AD167" s="97">
        <f>IF(ISNA(MATCH($N167,'Overlap Study'!P$62:P$157,0)),0,1)</f>
        <v>0</v>
      </c>
      <c r="AE167" s="97">
        <f>IF(ISNA(MATCH($N167,'Overlap Study'!H$53:H$132,0)),0,1)</f>
        <v>0</v>
      </c>
      <c r="AF167" s="106">
        <f>IF(ISNA(MATCH($N167,'Overlap Study'!B$53:B$100,0)),0,1)</f>
        <v>0</v>
      </c>
      <c r="AH167" s="98"/>
      <c r="AJ167" s="194">
        <v>120</v>
      </c>
      <c r="AK167" s="105">
        <f>SUM(AL167:AW167)</f>
        <v>1</v>
      </c>
      <c r="AL167" s="110">
        <f>IF(ISNA(MATCH($AJ167,'Overlap Study'!$FG$323:$FG$454,0)),0,1)</f>
        <v>1</v>
      </c>
      <c r="AM167" s="97">
        <f>IF(ISNA(MATCH($AJ167,'Overlap Study'!$EP$323:$EP$454,0)),0,1)</f>
        <v>0</v>
      </c>
      <c r="AN167" s="97">
        <f>IF(ISNA(MATCH($AJ167,'Overlap Study'!$DY$186:$DY$245,0)),0,1)</f>
        <v>0</v>
      </c>
      <c r="AO167" s="97">
        <f>IF(ISNA(MATCH($AJ167,'Overlap Study'!$DJ$186:$DJ$233,0)),0,1)</f>
        <v>0</v>
      </c>
      <c r="AP167" s="99">
        <f>IF(ISNA(MATCH($AJ167,'Overlap Study'!$CU$186:$CU$233,0)),0,1)</f>
        <v>0</v>
      </c>
      <c r="AQ167" s="99">
        <f>IF(ISNA(MATCH($AJ167,'Overlap Study'!$CG$186:$CG$233,0)),0,1)</f>
        <v>0</v>
      </c>
      <c r="AR167" s="97">
        <f>IF(ISNA(MATCH($AJ167,'Overlap Study'!$BU$186:$BU$233,0)),0,1)</f>
        <v>0</v>
      </c>
      <c r="AS167" s="97">
        <f>IF(ISNA(MATCH(AJ167,'Overlap Study'!BJ$186:BJ$233,0)),0,1)</f>
        <v>0</v>
      </c>
      <c r="AT167" s="97">
        <f>IF(ISNA(MATCH($AJ167,'Overlap Study'!AZ$186:AZ$233,0)),0,1)</f>
        <v>0</v>
      </c>
      <c r="AU167" s="97">
        <f>IF(ISNA(MATCH($AJ167,'Overlap Study'!AT$186:AT$233,0)),0,1)</f>
        <v>0</v>
      </c>
      <c r="AV167" s="97">
        <f>IF(ISNA(MATCH($AJ167,'Overlap Study'!AN$186:AN$233,0)),0,1)</f>
        <v>0</v>
      </c>
      <c r="AW167" s="106">
        <f>IF(ISNA(MATCH($AJ167,'Overlap Study'!AH$186:AH$233,0)),0,1)</f>
        <v>0</v>
      </c>
      <c r="AX167" s="97">
        <f>IF(ISNA(MATCH(AJ167,'Overlap Study'!$AB$186:$AB$233,0)),0,1)</f>
        <v>0</v>
      </c>
      <c r="AY167" s="97">
        <f>IF(ISNA(MATCH($AJ167,'Overlap Study'!$V$186:$V$233,0)),0,1)</f>
        <v>0</v>
      </c>
      <c r="AZ167" s="97">
        <f>IF(ISNA(MATCH($AJ167,'Overlap Study'!$P$186:$P$233,0)),0,1)</f>
        <v>0</v>
      </c>
      <c r="BA167" s="97"/>
      <c r="BB167" s="106"/>
      <c r="BG167" s="212">
        <v>1923</v>
      </c>
      <c r="BH167" s="459">
        <f>SUM(BI167:BT167)</f>
        <v>1</v>
      </c>
      <c r="BI167" s="110">
        <f>IF(ISNA(MATCH($BG167,'Overlap Study'!$FH$323:$FH$400,0)),0,1)</f>
        <v>0</v>
      </c>
      <c r="BJ167" s="97">
        <f>IF(ISNA(MATCH($BG167,'Overlap Study'!$EQ$323:$EQ$400,0)),0,1)</f>
        <v>1</v>
      </c>
      <c r="BK167" s="97">
        <f>IF(ISNA(MATCH($BG167,'Overlap Study'!$DZ$186:$DZ$240,0)),0,1)</f>
        <v>0</v>
      </c>
      <c r="BL167" s="97">
        <f>IF(ISNA(MATCH(BG167,'Overlap Study'!$DJ$240:$DJ$263,0)),0,1)</f>
        <v>0</v>
      </c>
      <c r="BM167" s="99">
        <f>IF(ISNA(MATCH(BG167,'Overlap Study'!$CU$240:$CU$263,0)),0,1)</f>
        <v>0</v>
      </c>
      <c r="BN167" s="99">
        <f>IF(ISNA(MATCH(BG167,'Overlap Study'!$CG$240:$CG$263,0)),0,1)</f>
        <v>0</v>
      </c>
      <c r="BO167" s="97">
        <f>IF(ISNA(MATCH(BG167,'Overlap Study'!$BU$240:$BU$263,0)),0,1)</f>
        <v>0</v>
      </c>
      <c r="BP167" s="97">
        <f>IF(ISNA(MATCH(BG167,'Overlap Study'!$BJ$240:$BJ$263,0)),0,1)</f>
        <v>0</v>
      </c>
      <c r="BQ167" s="97">
        <f>IF(ISNA(MATCH(BG167,'Overlap Study'!$AZ$240:$AZ$263,0)),0,1)</f>
        <v>0</v>
      </c>
      <c r="BR167" s="97">
        <f>IF(ISNA(MATCH(BG167,'Overlap Study'!$AT$240:$AT$263,0)),0,1)</f>
        <v>0</v>
      </c>
      <c r="BS167" s="97">
        <f>IF(ISNA(MATCH(BG167,'Overlap Study'!$AN$240:$AN$263,0)),0,1)</f>
        <v>0</v>
      </c>
      <c r="BT167" s="106">
        <f>IF(ISNA(MATCH(BG167,'Overlap Study'!$AH$240:$AH$263,0)),0,1)</f>
        <v>0</v>
      </c>
      <c r="BU167" s="110">
        <f>IF(ISNA(MATCH(BG167,'Overlap Study'!$AB$240:$AB$263,0)),0,1)</f>
        <v>0</v>
      </c>
      <c r="BV167" s="97">
        <f>IF(ISNA(MATCH(BG167,'Overlap Study'!$V$240:$V$263,0)),0,1)</f>
        <v>0</v>
      </c>
      <c r="BW167" s="97">
        <f>IF(ISNA(MATCH(BG167,'Overlap Study'!$P$240:$P$263,0)),0,1)</f>
        <v>0</v>
      </c>
      <c r="BX167" s="97"/>
      <c r="BY167" s="106"/>
    </row>
    <row r="168" spans="12:77" ht="13" x14ac:dyDescent="0.3">
      <c r="L168" s="116">
        <f t="shared" si="10"/>
        <v>167</v>
      </c>
      <c r="M168">
        <f t="shared" si="9"/>
        <v>3</v>
      </c>
      <c r="N168" s="207">
        <v>2848</v>
      </c>
      <c r="O168" s="99">
        <f>SUM(P168:AA168)</f>
        <v>3</v>
      </c>
      <c r="P168" s="110">
        <f>IF(ISNA(MATCH(N168,'Overlap Study'!FF$62:FF$317,0)),0,1)</f>
        <v>1</v>
      </c>
      <c r="Q168" s="97">
        <f>IF(ISNA(MATCH(N168,'Overlap Study'!EO$62:EO$317,0)),0,1)</f>
        <v>1</v>
      </c>
      <c r="R168" s="97">
        <f>IF(ISNA(MATCH(N168,'Overlap Study'!DY$62:DY$174,0)),0,1)</f>
        <v>1</v>
      </c>
      <c r="S168" s="97">
        <f>IF(ISNA(MATCH(N168,'Overlap Study'!DJ$62:DJ$157,0)),0,1)</f>
        <v>0</v>
      </c>
      <c r="T168" s="99">
        <f>IF(ISNA(MATCH(N168,'Overlap Study'!CU$62:CU$157,0)),0,1)</f>
        <v>0</v>
      </c>
      <c r="U168" s="99">
        <f>IF(ISNA(MATCH(N168,'Overlap Study'!CG$62:CG$157,0)),0,1)</f>
        <v>0</v>
      </c>
      <c r="V168" s="97">
        <f>IF(ISNA(MATCH(N168,'Overlap Study'!BU$62:BU$157,0)),0,1)</f>
        <v>0</v>
      </c>
      <c r="W168" s="97">
        <f>IF(ISNA(MATCH(N168,'Overlap Study'!BJ$62:BJ$157,0)),0,1)</f>
        <v>0</v>
      </c>
      <c r="X168" s="97">
        <f>IF(ISNA(MATCH($N168,'Overlap Study'!AZ$62:AZ$157,0)),0,1)</f>
        <v>0</v>
      </c>
      <c r="Y168" s="97">
        <f>IF(ISNA(MATCH($N168,'Overlap Study'!AT$62:AT$157,0)),0,1)</f>
        <v>0</v>
      </c>
      <c r="Z168" s="97">
        <f>IF(ISNA(MATCH($N168,'Overlap Study'!AN$62:AN$157,0)),0,1)</f>
        <v>0</v>
      </c>
      <c r="AA168" s="97">
        <f>IF(ISNA(MATCH($N168,'Overlap Study'!AH$62:AH$157,0)),0,1)</f>
        <v>0</v>
      </c>
      <c r="AB168" s="110">
        <f>IF(ISNA(MATCH($N168,'Overlap Study'!AB$62:AB$157,0)),0,1)</f>
        <v>0</v>
      </c>
      <c r="AC168" s="97">
        <f>IF(ISNA(MATCH($N168,'Overlap Study'!V$62:V$157,0)),0,1)</f>
        <v>0</v>
      </c>
      <c r="AD168" s="97">
        <f>IF(ISNA(MATCH($N168,'Overlap Study'!P$62:P$157,0)),0,1)</f>
        <v>0</v>
      </c>
      <c r="AE168" s="97">
        <f>IF(ISNA(MATCH($N168,'Overlap Study'!H$53:H$132,0)),0,1)</f>
        <v>0</v>
      </c>
      <c r="AF168" s="106">
        <f>IF(ISNA(MATCH($N168,'Overlap Study'!B$53:B$100,0)),0,1)</f>
        <v>0</v>
      </c>
      <c r="AH168" s="98"/>
      <c r="AJ168" s="162">
        <v>122</v>
      </c>
      <c r="AK168" s="105">
        <f>SUM(AL168:AW168)</f>
        <v>1</v>
      </c>
      <c r="AL168" s="110">
        <f>IF(ISNA(MATCH($AJ168,'Overlap Study'!$FG$323:$FG$454,0)),0,1)</f>
        <v>0</v>
      </c>
      <c r="AM168" s="97">
        <f>IF(ISNA(MATCH($AJ168,'Overlap Study'!$EP$323:$EP$454,0)),0,1)</f>
        <v>0</v>
      </c>
      <c r="AN168" s="97">
        <f>IF(ISNA(MATCH($AJ168,'Overlap Study'!$DY$186:$DY$245,0)),0,1)</f>
        <v>0</v>
      </c>
      <c r="AO168" s="97">
        <f>IF(ISNA(MATCH($AJ168,'Overlap Study'!$DJ$186:$DJ$233,0)),0,1)</f>
        <v>0</v>
      </c>
      <c r="AP168" s="99">
        <f>IF(ISNA(MATCH($AJ168,'Overlap Study'!$CU$186:$CU$233,0)),0,1)</f>
        <v>0</v>
      </c>
      <c r="AQ168" s="99">
        <f>IF(ISNA(MATCH($AJ168,'Overlap Study'!$CG$186:$CG$233,0)),0,1)</f>
        <v>0</v>
      </c>
      <c r="AR168" s="97">
        <f>IF(ISNA(MATCH($AJ168,'Overlap Study'!$BU$186:$BU$233,0)),0,1)</f>
        <v>0</v>
      </c>
      <c r="AS168" s="97">
        <f>IF(ISNA(MATCH(AJ168,'Overlap Study'!BJ$186:BJ$233,0)),0,1)</f>
        <v>0</v>
      </c>
      <c r="AT168" s="97">
        <f>IF(ISNA(MATCH($AJ168,'Overlap Study'!AZ$186:AZ$233,0)),0,1)</f>
        <v>0</v>
      </c>
      <c r="AU168" s="97">
        <f>IF(ISNA(MATCH($AJ168,'Overlap Study'!AT$186:AT$233,0)),0,1)</f>
        <v>0</v>
      </c>
      <c r="AV168" s="97">
        <f>IF(ISNA(MATCH($AJ168,'Overlap Study'!AN$186:AN$233,0)),0,1)</f>
        <v>1</v>
      </c>
      <c r="AW168" s="106">
        <f>IF(ISNA(MATCH($AJ168,'Overlap Study'!AH$186:AH$233,0)),0,1)</f>
        <v>0</v>
      </c>
      <c r="AX168" s="97">
        <f>IF(ISNA(MATCH(AJ168,'Overlap Study'!$AB$186:$AB$233,0)),0,1)</f>
        <v>0</v>
      </c>
      <c r="AY168" s="97">
        <f>IF(ISNA(MATCH($AJ168,'Overlap Study'!$V$186:$V$233,0)),0,1)</f>
        <v>0</v>
      </c>
      <c r="AZ168" s="97">
        <f>IF(ISNA(MATCH($AJ168,'Overlap Study'!$P$186:$P$233,0)),0,1)</f>
        <v>0</v>
      </c>
      <c r="BA168" s="97"/>
      <c r="BB168" s="106"/>
      <c r="BG168" s="131">
        <v>1983</v>
      </c>
      <c r="BH168" s="459">
        <f>SUM(BI168:BT168)</f>
        <v>1</v>
      </c>
      <c r="BI168" s="110">
        <f>IF(ISNA(MATCH($BG168,'Overlap Study'!$FH$323:$FH$400,0)),0,1)</f>
        <v>0</v>
      </c>
      <c r="BJ168" s="97">
        <f>IF(ISNA(MATCH($BG168,'Overlap Study'!$EQ$323:$EQ$400,0)),0,1)</f>
        <v>0</v>
      </c>
      <c r="BK168" s="97">
        <f>IF(ISNA(MATCH($BG168,'Overlap Study'!$DZ$186:$DZ$240,0)),0,1)</f>
        <v>1</v>
      </c>
      <c r="BL168" s="97">
        <f>IF(ISNA(MATCH(BG168,'Overlap Study'!$DJ$240:$DJ$263,0)),0,1)</f>
        <v>0</v>
      </c>
      <c r="BM168" s="99">
        <f>IF(ISNA(MATCH(BG168,'Overlap Study'!$CU$240:$CU$263,0)),0,1)</f>
        <v>0</v>
      </c>
      <c r="BN168" s="99">
        <f>IF(ISNA(MATCH(BG168,'Overlap Study'!$CG$240:$CG$263,0)),0,1)</f>
        <v>0</v>
      </c>
      <c r="BO168" s="97">
        <f>IF(ISNA(MATCH(BG168,'Overlap Study'!$BU$240:$BU$263,0)),0,1)</f>
        <v>0</v>
      </c>
      <c r="BP168" s="97">
        <f>IF(ISNA(MATCH(BG168,'Overlap Study'!$BJ$240:$BJ$263,0)),0,1)</f>
        <v>0</v>
      </c>
      <c r="BQ168" s="97">
        <f>IF(ISNA(MATCH(BG168,'Overlap Study'!$AZ$240:$AZ$263,0)),0,1)</f>
        <v>0</v>
      </c>
      <c r="BR168" s="97">
        <f>IF(ISNA(MATCH(BG168,'Overlap Study'!$AT$240:$AT$263,0)),0,1)</f>
        <v>0</v>
      </c>
      <c r="BS168" s="97">
        <f>IF(ISNA(MATCH(BG168,'Overlap Study'!$AN$240:$AN$263,0)),0,1)</f>
        <v>0</v>
      </c>
      <c r="BT168" s="106">
        <f>IF(ISNA(MATCH(BG168,'Overlap Study'!$AH$240:$AH$263,0)),0,1)</f>
        <v>0</v>
      </c>
      <c r="BU168" s="110">
        <f>IF(ISNA(MATCH(BG168,'Overlap Study'!$AB$240:$AB$263,0)),0,1)</f>
        <v>0</v>
      </c>
      <c r="BV168" s="97">
        <f>IF(ISNA(MATCH(BG168,'Overlap Study'!$V$240:$V$263,0)),0,1)</f>
        <v>0</v>
      </c>
      <c r="BW168" s="97">
        <f>IF(ISNA(MATCH(BG168,'Overlap Study'!$P$240:$P$263,0)),0,1)</f>
        <v>0</v>
      </c>
      <c r="BX168" s="97"/>
      <c r="BY168" s="106"/>
    </row>
    <row r="169" spans="12:77" ht="13" x14ac:dyDescent="0.3">
      <c r="L169" s="116">
        <f t="shared" si="10"/>
        <v>168</v>
      </c>
      <c r="M169">
        <f t="shared" si="9"/>
        <v>3</v>
      </c>
      <c r="N169" s="207">
        <v>2959</v>
      </c>
      <c r="O169" s="99">
        <f>SUM(P169:AA169)</f>
        <v>3</v>
      </c>
      <c r="P169" s="110">
        <f>IF(ISNA(MATCH(N169,'Overlap Study'!FF$62:FF$317,0)),0,1)</f>
        <v>0</v>
      </c>
      <c r="Q169" s="97">
        <f>IF(ISNA(MATCH(N169,'Overlap Study'!EO$62:EO$317,0)),0,1)</f>
        <v>1</v>
      </c>
      <c r="R169" s="97">
        <f>IF(ISNA(MATCH(N169,'Overlap Study'!DY$62:DY$174,0)),0,1)</f>
        <v>1</v>
      </c>
      <c r="S169" s="97">
        <f>IF(ISNA(MATCH(N169,'Overlap Study'!DJ$62:DJ$157,0)),0,1)</f>
        <v>1</v>
      </c>
      <c r="T169" s="99">
        <f>IF(ISNA(MATCH(N169,'Overlap Study'!CU$62:CU$157,0)),0,1)</f>
        <v>0</v>
      </c>
      <c r="U169" s="99">
        <f>IF(ISNA(MATCH(N169,'Overlap Study'!CG$62:CG$157,0)),0,1)</f>
        <v>0</v>
      </c>
      <c r="V169" s="97">
        <f>IF(ISNA(MATCH(N169,'Overlap Study'!BU$62:BU$157,0)),0,1)</f>
        <v>0</v>
      </c>
      <c r="W169" s="97">
        <f>IF(ISNA(MATCH(N169,'Overlap Study'!BJ$62:BJ$157,0)),0,1)</f>
        <v>0</v>
      </c>
      <c r="X169" s="97">
        <f>IF(ISNA(MATCH($N169,'Overlap Study'!AZ$62:AZ$157,0)),0,1)</f>
        <v>0</v>
      </c>
      <c r="Y169" s="97">
        <f>IF(ISNA(MATCH($N169,'Overlap Study'!AT$62:AT$157,0)),0,1)</f>
        <v>0</v>
      </c>
      <c r="Z169" s="97">
        <f>IF(ISNA(MATCH($N169,'Overlap Study'!AN$62:AN$157,0)),0,1)</f>
        <v>0</v>
      </c>
      <c r="AA169" s="97">
        <f>IF(ISNA(MATCH($N169,'Overlap Study'!AH$62:AH$157,0)),0,1)</f>
        <v>0</v>
      </c>
      <c r="AB169" s="110">
        <f>IF(ISNA(MATCH($N169,'Overlap Study'!AB$62:AB$157,0)),0,1)</f>
        <v>0</v>
      </c>
      <c r="AC169" s="97">
        <f>IF(ISNA(MATCH($N169,'Overlap Study'!V$62:V$157,0)),0,1)</f>
        <v>0</v>
      </c>
      <c r="AD169" s="97">
        <f>IF(ISNA(MATCH($N169,'Overlap Study'!P$62:P$157,0)),0,1)</f>
        <v>0</v>
      </c>
      <c r="AE169" s="97">
        <f>IF(ISNA(MATCH($N169,'Overlap Study'!H$53:H$132,0)),0,1)</f>
        <v>0</v>
      </c>
      <c r="AF169" s="106">
        <f>IF(ISNA(MATCH($N169,'Overlap Study'!B$53:B$100,0)),0,1)</f>
        <v>0</v>
      </c>
      <c r="AH169" s="98"/>
      <c r="AJ169" s="194">
        <v>125</v>
      </c>
      <c r="AK169" s="105">
        <f>SUM(AL169:AW169)</f>
        <v>1</v>
      </c>
      <c r="AL169" s="110">
        <f>IF(ISNA(MATCH($AJ169,'Overlap Study'!$FG$323:$FG$454,0)),0,1)</f>
        <v>0</v>
      </c>
      <c r="AM169" s="97">
        <f>IF(ISNA(MATCH($AJ169,'Overlap Study'!$EP$323:$EP$454,0)),0,1)</f>
        <v>1</v>
      </c>
      <c r="AN169" s="97">
        <f>IF(ISNA(MATCH($AJ169,'Overlap Study'!$DY$186:$DY$245,0)),0,1)</f>
        <v>0</v>
      </c>
      <c r="AO169" s="97">
        <f>IF(ISNA(MATCH($AJ169,'Overlap Study'!$DJ$186:$DJ$233,0)),0,1)</f>
        <v>0</v>
      </c>
      <c r="AP169" s="99">
        <f>IF(ISNA(MATCH($AJ169,'Overlap Study'!$CU$186:$CU$233,0)),0,1)</f>
        <v>0</v>
      </c>
      <c r="AQ169" s="99">
        <f>IF(ISNA(MATCH($AJ169,'Overlap Study'!$CG$186:$CG$233,0)),0,1)</f>
        <v>0</v>
      </c>
      <c r="AR169" s="97">
        <f>IF(ISNA(MATCH($AJ169,'Overlap Study'!$BU$186:$BU$233,0)),0,1)</f>
        <v>0</v>
      </c>
      <c r="AS169" s="97">
        <f>IF(ISNA(MATCH(AJ169,'Overlap Study'!BJ$186:BJ$233,0)),0,1)</f>
        <v>0</v>
      </c>
      <c r="AT169" s="97">
        <f>IF(ISNA(MATCH($AJ169,'Overlap Study'!AZ$186:AZ$233,0)),0,1)</f>
        <v>0</v>
      </c>
      <c r="AU169" s="97">
        <f>IF(ISNA(MATCH($AJ169,'Overlap Study'!AT$186:AT$233,0)),0,1)</f>
        <v>0</v>
      </c>
      <c r="AV169" s="97">
        <f>IF(ISNA(MATCH($AJ169,'Overlap Study'!AN$186:AN$233,0)),0,1)</f>
        <v>0</v>
      </c>
      <c r="AW169" s="106">
        <f>IF(ISNA(MATCH($AJ169,'Overlap Study'!AH$186:AH$233,0)),0,1)</f>
        <v>0</v>
      </c>
      <c r="AX169" s="97">
        <f>IF(ISNA(MATCH(AJ169,'Overlap Study'!$AB$186:$AB$233,0)),0,1)</f>
        <v>0</v>
      </c>
      <c r="AY169" s="97">
        <f>IF(ISNA(MATCH($AJ169,'Overlap Study'!$V$186:$V$233,0)),0,1)</f>
        <v>0</v>
      </c>
      <c r="AZ169" s="97">
        <f>IF(ISNA(MATCH($AJ169,'Overlap Study'!$P$186:$P$233,0)),0,1)</f>
        <v>0</v>
      </c>
      <c r="BA169" s="97"/>
      <c r="BB169" s="106"/>
      <c r="BG169" s="131">
        <v>2041</v>
      </c>
      <c r="BH169" s="459">
        <f>SUM(BI169:BT169)</f>
        <v>1</v>
      </c>
      <c r="BI169" s="110">
        <f>IF(ISNA(MATCH($BG169,'Overlap Study'!$FH$323:$FH$400,0)),0,1)</f>
        <v>0</v>
      </c>
      <c r="BJ169" s="97">
        <f>IF(ISNA(MATCH($BG169,'Overlap Study'!$EQ$323:$EQ$400,0)),0,1)</f>
        <v>0</v>
      </c>
      <c r="BK169" s="97">
        <f>IF(ISNA(MATCH($BG169,'Overlap Study'!$DZ$186:$DZ$240,0)),0,1)</f>
        <v>0</v>
      </c>
      <c r="BL169" s="97">
        <f>IF(ISNA(MATCH(BG169,'Overlap Study'!$DJ$240:$DJ$263,0)),0,1)</f>
        <v>0</v>
      </c>
      <c r="BM169" s="99">
        <f>IF(ISNA(MATCH(BG169,'Overlap Study'!$CU$240:$CU$263,0)),0,1)</f>
        <v>0</v>
      </c>
      <c r="BN169" s="99">
        <f>IF(ISNA(MATCH(BG169,'Overlap Study'!$CG$240:$CG$263,0)),0,1)</f>
        <v>0</v>
      </c>
      <c r="BO169" s="97">
        <f>IF(ISNA(MATCH(BG169,'Overlap Study'!$BU$240:$BU$263,0)),0,1)</f>
        <v>1</v>
      </c>
      <c r="BP169" s="97">
        <f>IF(ISNA(MATCH(BG169,'Overlap Study'!$BJ$240:$BJ$263,0)),0,1)</f>
        <v>0</v>
      </c>
      <c r="BQ169" s="97">
        <f>IF(ISNA(MATCH(BG169,'Overlap Study'!$AZ$240:$AZ$263,0)),0,1)</f>
        <v>0</v>
      </c>
      <c r="BR169" s="97">
        <f>IF(ISNA(MATCH(BG169,'Overlap Study'!$AT$240:$AT$263,0)),0,1)</f>
        <v>0</v>
      </c>
      <c r="BS169" s="97">
        <f>IF(ISNA(MATCH(BG169,'Overlap Study'!$AN$240:$AN$263,0)),0,1)</f>
        <v>0</v>
      </c>
      <c r="BT169" s="106">
        <f>IF(ISNA(MATCH(BG169,'Overlap Study'!$AH$240:$AH$263,0)),0,1)</f>
        <v>0</v>
      </c>
      <c r="BU169" s="110">
        <f>IF(ISNA(MATCH(BG169,'Overlap Study'!$AB$240:$AB$263,0)),0,1)</f>
        <v>0</v>
      </c>
      <c r="BV169" s="97">
        <f>IF(ISNA(MATCH(BG169,'Overlap Study'!$V$240:$V$263,0)),0,1)</f>
        <v>0</v>
      </c>
      <c r="BW169" s="97">
        <f>IF(ISNA(MATCH(BG169,'Overlap Study'!$P$240:$P$263,0)),0,1)</f>
        <v>0</v>
      </c>
      <c r="BX169" s="97"/>
      <c r="BY169" s="106"/>
    </row>
    <row r="170" spans="12:77" ht="13" x14ac:dyDescent="0.3">
      <c r="L170" s="116">
        <f t="shared" si="10"/>
        <v>169</v>
      </c>
      <c r="M170">
        <f t="shared" si="9"/>
        <v>3</v>
      </c>
      <c r="N170" s="207">
        <v>3357</v>
      </c>
      <c r="O170" s="99">
        <f>SUM(P170:AA170)</f>
        <v>3</v>
      </c>
      <c r="P170" s="110">
        <f>IF(ISNA(MATCH(N170,'Overlap Study'!FF$62:FF$317,0)),0,1)</f>
        <v>1</v>
      </c>
      <c r="Q170" s="97">
        <f>IF(ISNA(MATCH(N170,'Overlap Study'!EO$62:EO$317,0)),0,1)</f>
        <v>0</v>
      </c>
      <c r="R170" s="97">
        <f>IF(ISNA(MATCH(N170,'Overlap Study'!DY$62:DY$174,0)),0,1)</f>
        <v>0</v>
      </c>
      <c r="S170" s="97">
        <f>IF(ISNA(MATCH(N170,'Overlap Study'!DJ$62:DJ$157,0)),0,1)</f>
        <v>0</v>
      </c>
      <c r="T170" s="99">
        <f>IF(ISNA(MATCH(N170,'Overlap Study'!CU$62:CU$157,0)),0,1)</f>
        <v>1</v>
      </c>
      <c r="U170" s="99">
        <f>IF(ISNA(MATCH(N170,'Overlap Study'!CG$62:CG$157,0)),0,1)</f>
        <v>0</v>
      </c>
      <c r="V170" s="97">
        <f>IF(ISNA(MATCH(N170,'Overlap Study'!BU$62:BU$157,0)),0,1)</f>
        <v>1</v>
      </c>
      <c r="W170" s="97">
        <f>IF(ISNA(MATCH(N170,'Overlap Study'!BJ$62:BJ$157,0)),0,1)</f>
        <v>0</v>
      </c>
      <c r="X170" s="97">
        <f>IF(ISNA(MATCH($N170,'Overlap Study'!AZ$62:AZ$157,0)),0,1)</f>
        <v>0</v>
      </c>
      <c r="Y170" s="97">
        <f>IF(ISNA(MATCH($N170,'Overlap Study'!AT$62:AT$157,0)),0,1)</f>
        <v>0</v>
      </c>
      <c r="Z170" s="97">
        <f>IF(ISNA(MATCH($N170,'Overlap Study'!AN$62:AN$157,0)),0,1)</f>
        <v>0</v>
      </c>
      <c r="AA170" s="97">
        <f>IF(ISNA(MATCH($N170,'Overlap Study'!AH$62:AH$157,0)),0,1)</f>
        <v>0</v>
      </c>
      <c r="AB170" s="110">
        <f>IF(ISNA(MATCH($N170,'Overlap Study'!AB$62:AB$157,0)),0,1)</f>
        <v>0</v>
      </c>
      <c r="AC170" s="97">
        <f>IF(ISNA(MATCH($N170,'Overlap Study'!V$62:V$157,0)),0,1)</f>
        <v>0</v>
      </c>
      <c r="AD170" s="97">
        <f>IF(ISNA(MATCH($N170,'Overlap Study'!P$62:P$157,0)),0,1)</f>
        <v>0</v>
      </c>
      <c r="AE170" s="97">
        <f>IF(ISNA(MATCH($N170,'Overlap Study'!H$53:H$132,0)),0,1)</f>
        <v>0</v>
      </c>
      <c r="AF170" s="106">
        <f>IF(ISNA(MATCH($N170,'Overlap Study'!B$53:B$100,0)),0,1)</f>
        <v>0</v>
      </c>
      <c r="AH170" s="98"/>
      <c r="AJ170" s="162">
        <v>128</v>
      </c>
      <c r="AK170" s="105">
        <f>SUM(AL170:AW170)</f>
        <v>1</v>
      </c>
      <c r="AL170" s="110">
        <f>IF(ISNA(MATCH($AJ170,'Overlap Study'!$FG$323:$FG$454,0)),0,1)</f>
        <v>0</v>
      </c>
      <c r="AM170" s="97">
        <f>IF(ISNA(MATCH($AJ170,'Overlap Study'!$EP$323:$EP$454,0)),0,1)</f>
        <v>0</v>
      </c>
      <c r="AN170" s="97">
        <f>IF(ISNA(MATCH($AJ170,'Overlap Study'!$DY$186:$DY$245,0)),0,1)</f>
        <v>0</v>
      </c>
      <c r="AO170" s="97">
        <f>IF(ISNA(MATCH($AJ170,'Overlap Study'!$DJ$186:$DJ$233,0)),0,1)</f>
        <v>1</v>
      </c>
      <c r="AP170" s="99">
        <f>IF(ISNA(MATCH($AJ170,'Overlap Study'!$CU$186:$CU$233,0)),0,1)</f>
        <v>0</v>
      </c>
      <c r="AQ170" s="99">
        <f>IF(ISNA(MATCH($AJ170,'Overlap Study'!$CG$186:$CG$233,0)),0,1)</f>
        <v>0</v>
      </c>
      <c r="AR170" s="97">
        <f>IF(ISNA(MATCH($AJ170,'Overlap Study'!$BU$186:$BU$233,0)),0,1)</f>
        <v>0</v>
      </c>
      <c r="AS170" s="97">
        <f>IF(ISNA(MATCH(AJ170,'Overlap Study'!BJ$186:BJ$233,0)),0,1)</f>
        <v>0</v>
      </c>
      <c r="AT170" s="97">
        <f>IF(ISNA(MATCH($AJ170,'Overlap Study'!AZ$186:AZ$233,0)),0,1)</f>
        <v>0</v>
      </c>
      <c r="AU170" s="97">
        <f>IF(ISNA(MATCH($AJ170,'Overlap Study'!AT$186:AT$233,0)),0,1)</f>
        <v>0</v>
      </c>
      <c r="AV170" s="97">
        <f>IF(ISNA(MATCH($AJ170,'Overlap Study'!AN$186:AN$233,0)),0,1)</f>
        <v>0</v>
      </c>
      <c r="AW170" s="106">
        <f>IF(ISNA(MATCH($AJ170,'Overlap Study'!AH$186:AH$233,0)),0,1)</f>
        <v>0</v>
      </c>
      <c r="AX170" s="97">
        <f>IF(ISNA(MATCH(AJ170,'Overlap Study'!$AB$186:$AB$233,0)),0,1)</f>
        <v>0</v>
      </c>
      <c r="AY170" s="97">
        <f>IF(ISNA(MATCH($AJ170,'Overlap Study'!$V$186:$V$233,0)),0,1)</f>
        <v>0</v>
      </c>
      <c r="AZ170" s="97">
        <f>IF(ISNA(MATCH($AJ170,'Overlap Study'!$P$186:$P$233,0)),0,1)</f>
        <v>0</v>
      </c>
      <c r="BA170" s="97"/>
      <c r="BB170" s="106"/>
      <c r="BG170" s="212">
        <v>2046</v>
      </c>
      <c r="BH170" s="459">
        <f>SUM(BI170:BT170)</f>
        <v>1</v>
      </c>
      <c r="BI170" s="110">
        <f>IF(ISNA(MATCH($BG170,'Overlap Study'!$FH$323:$FH$400,0)),0,1)</f>
        <v>0</v>
      </c>
      <c r="BJ170" s="97">
        <f>IF(ISNA(MATCH($BG170,'Overlap Study'!$EQ$323:$EQ$400,0)),0,1)</f>
        <v>1</v>
      </c>
      <c r="BK170" s="97">
        <f>IF(ISNA(MATCH($BG170,'Overlap Study'!$DZ$186:$DZ$240,0)),0,1)</f>
        <v>0</v>
      </c>
      <c r="BL170" s="97">
        <f>IF(ISNA(MATCH(BG170,'Overlap Study'!$DJ$240:$DJ$263,0)),0,1)</f>
        <v>0</v>
      </c>
      <c r="BM170" s="99">
        <f>IF(ISNA(MATCH(BG170,'Overlap Study'!$CU$240:$CU$263,0)),0,1)</f>
        <v>0</v>
      </c>
      <c r="BN170" s="99">
        <f>IF(ISNA(MATCH(BG170,'Overlap Study'!$CG$240:$CG$263,0)),0,1)</f>
        <v>0</v>
      </c>
      <c r="BO170" s="97">
        <f>IF(ISNA(MATCH(BG170,'Overlap Study'!$BU$240:$BU$263,0)),0,1)</f>
        <v>0</v>
      </c>
      <c r="BP170" s="97">
        <f>IF(ISNA(MATCH(BG170,'Overlap Study'!$BJ$240:$BJ$263,0)),0,1)</f>
        <v>0</v>
      </c>
      <c r="BQ170" s="97">
        <f>IF(ISNA(MATCH(BG170,'Overlap Study'!$AZ$240:$AZ$263,0)),0,1)</f>
        <v>0</v>
      </c>
      <c r="BR170" s="97">
        <f>IF(ISNA(MATCH(BG170,'Overlap Study'!$AT$240:$AT$263,0)),0,1)</f>
        <v>0</v>
      </c>
      <c r="BS170" s="97">
        <f>IF(ISNA(MATCH(BG170,'Overlap Study'!$AN$240:$AN$263,0)),0,1)</f>
        <v>0</v>
      </c>
      <c r="BT170" s="106">
        <f>IF(ISNA(MATCH(BG170,'Overlap Study'!$AH$240:$AH$263,0)),0,1)</f>
        <v>0</v>
      </c>
      <c r="BU170" s="110">
        <f>IF(ISNA(MATCH(BG170,'Overlap Study'!$AB$240:$AB$263,0)),0,1)</f>
        <v>0</v>
      </c>
      <c r="BV170" s="97">
        <f>IF(ISNA(MATCH(BG170,'Overlap Study'!$V$240:$V$263,0)),0,1)</f>
        <v>0</v>
      </c>
      <c r="BW170" s="97">
        <f>IF(ISNA(MATCH(BG170,'Overlap Study'!$P$240:$P$263,0)),0,1)</f>
        <v>0</v>
      </c>
      <c r="BX170" s="97"/>
      <c r="BY170" s="106"/>
    </row>
    <row r="171" spans="12:77" ht="13" x14ac:dyDescent="0.3">
      <c r="L171" s="116">
        <f t="shared" si="10"/>
        <v>170</v>
      </c>
      <c r="M171">
        <f t="shared" si="9"/>
        <v>3</v>
      </c>
      <c r="N171" s="207">
        <v>3481</v>
      </c>
      <c r="O171" s="99">
        <f>SUM(P171:AA171)</f>
        <v>3</v>
      </c>
      <c r="P171" s="110">
        <f>IF(ISNA(MATCH(N171,'Overlap Study'!FF$62:FF$317,0)),0,1)</f>
        <v>1</v>
      </c>
      <c r="Q171" s="97">
        <f>IF(ISNA(MATCH(N171,'Overlap Study'!EO$62:EO$317,0)),0,1)</f>
        <v>0</v>
      </c>
      <c r="R171" s="97">
        <f>IF(ISNA(MATCH(N171,'Overlap Study'!DY$62:DY$174,0)),0,1)</f>
        <v>0</v>
      </c>
      <c r="S171" s="97">
        <f>IF(ISNA(MATCH(N171,'Overlap Study'!DJ$62:DJ$157,0)),0,1)</f>
        <v>1</v>
      </c>
      <c r="T171" s="99">
        <f>IF(ISNA(MATCH(N171,'Overlap Study'!CU$62:CU$157,0)),0,1)</f>
        <v>1</v>
      </c>
      <c r="U171" s="99">
        <f>IF(ISNA(MATCH(N171,'Overlap Study'!CG$62:CG$157,0)),0,1)</f>
        <v>0</v>
      </c>
      <c r="V171" s="97">
        <f>IF(ISNA(MATCH(N171,'Overlap Study'!BU$62:BU$157,0)),0,1)</f>
        <v>0</v>
      </c>
      <c r="W171" s="97">
        <f>IF(ISNA(MATCH(N171,'Overlap Study'!BJ$62:BJ$157,0)),0,1)</f>
        <v>0</v>
      </c>
      <c r="X171" s="97">
        <f>IF(ISNA(MATCH($N171,'Overlap Study'!AZ$62:AZ$157,0)),0,1)</f>
        <v>0</v>
      </c>
      <c r="Y171" s="97">
        <f>IF(ISNA(MATCH($N171,'Overlap Study'!AT$62:AT$157,0)),0,1)</f>
        <v>0</v>
      </c>
      <c r="Z171" s="97">
        <f>IF(ISNA(MATCH($N171,'Overlap Study'!AN$62:AN$157,0)),0,1)</f>
        <v>0</v>
      </c>
      <c r="AA171" s="97">
        <f>IF(ISNA(MATCH($N171,'Overlap Study'!AH$62:AH$157,0)),0,1)</f>
        <v>0</v>
      </c>
      <c r="AB171" s="110">
        <f>IF(ISNA(MATCH($N171,'Overlap Study'!AB$62:AB$157,0)),0,1)</f>
        <v>0</v>
      </c>
      <c r="AC171" s="97">
        <f>IF(ISNA(MATCH($N171,'Overlap Study'!V$62:V$157,0)),0,1)</f>
        <v>0</v>
      </c>
      <c r="AD171" s="97">
        <f>IF(ISNA(MATCH($N171,'Overlap Study'!P$62:P$157,0)),0,1)</f>
        <v>0</v>
      </c>
      <c r="AE171" s="97">
        <f>IF(ISNA(MATCH($N171,'Overlap Study'!H$53:H$132,0)),0,1)</f>
        <v>0</v>
      </c>
      <c r="AF171" s="106">
        <f>IF(ISNA(MATCH($N171,'Overlap Study'!B$53:B$100,0)),0,1)</f>
        <v>0</v>
      </c>
      <c r="AH171" s="151"/>
      <c r="AJ171" s="194">
        <v>133</v>
      </c>
      <c r="AK171" s="105">
        <f>SUM(AL171:AW171)</f>
        <v>1</v>
      </c>
      <c r="AL171" s="110">
        <f>IF(ISNA(MATCH($AJ171,'Overlap Study'!$FG$323:$FG$454,0)),0,1)</f>
        <v>1</v>
      </c>
      <c r="AM171" s="97">
        <f>IF(ISNA(MATCH($AJ171,'Overlap Study'!$EP$323:$EP$454,0)),0,1)</f>
        <v>0</v>
      </c>
      <c r="AN171" s="97">
        <f>IF(ISNA(MATCH($AJ171,'Overlap Study'!$DY$186:$DY$245,0)),0,1)</f>
        <v>0</v>
      </c>
      <c r="AO171" s="97">
        <f>IF(ISNA(MATCH($AJ171,'Overlap Study'!$DJ$186:$DJ$233,0)),0,1)</f>
        <v>0</v>
      </c>
      <c r="AP171" s="99">
        <f>IF(ISNA(MATCH($AJ171,'Overlap Study'!$CU$186:$CU$233,0)),0,1)</f>
        <v>0</v>
      </c>
      <c r="AQ171" s="99">
        <f>IF(ISNA(MATCH($AJ171,'Overlap Study'!$CG$186:$CG$233,0)),0,1)</f>
        <v>0</v>
      </c>
      <c r="AR171" s="97">
        <f>IF(ISNA(MATCH($AJ171,'Overlap Study'!$BU$186:$BU$233,0)),0,1)</f>
        <v>0</v>
      </c>
      <c r="AS171" s="97">
        <f>IF(ISNA(MATCH(AJ171,'Overlap Study'!BJ$186:BJ$233,0)),0,1)</f>
        <v>0</v>
      </c>
      <c r="AT171" s="97">
        <f>IF(ISNA(MATCH($AJ171,'Overlap Study'!AZ$186:AZ$233,0)),0,1)</f>
        <v>0</v>
      </c>
      <c r="AU171" s="97">
        <f>IF(ISNA(MATCH($AJ171,'Overlap Study'!AT$186:AT$233,0)),0,1)</f>
        <v>0</v>
      </c>
      <c r="AV171" s="97">
        <f>IF(ISNA(MATCH($AJ171,'Overlap Study'!AN$186:AN$233,0)),0,1)</f>
        <v>0</v>
      </c>
      <c r="AW171" s="106">
        <f>IF(ISNA(MATCH($AJ171,'Overlap Study'!AH$186:AH$233,0)),0,1)</f>
        <v>0</v>
      </c>
      <c r="AX171" s="97">
        <f>IF(ISNA(MATCH(AJ171,'Overlap Study'!$AB$186:$AB$233,0)),0,1)</f>
        <v>0</v>
      </c>
      <c r="AY171" s="97">
        <f>IF(ISNA(MATCH($AJ171,'Overlap Study'!$V$186:$V$233,0)),0,1)</f>
        <v>0</v>
      </c>
      <c r="AZ171" s="97">
        <f>IF(ISNA(MATCH($AJ171,'Overlap Study'!$P$186:$P$233,0)),0,1)</f>
        <v>0</v>
      </c>
      <c r="BA171" s="97"/>
      <c r="BB171" s="106"/>
      <c r="BG171" s="212">
        <v>2052</v>
      </c>
      <c r="BH171" s="459">
        <f>SUM(BI171:BT171)</f>
        <v>1</v>
      </c>
      <c r="BI171" s="110">
        <f>IF(ISNA(MATCH($BG171,'Overlap Study'!$FH$323:$FH$400,0)),0,1)</f>
        <v>1</v>
      </c>
      <c r="BJ171" s="97">
        <f>IF(ISNA(MATCH($BG171,'Overlap Study'!$EQ$323:$EQ$400,0)),0,1)</f>
        <v>0</v>
      </c>
      <c r="BK171" s="97">
        <f>IF(ISNA(MATCH($BG171,'Overlap Study'!$DZ$186:$DZ$240,0)),0,1)</f>
        <v>0</v>
      </c>
      <c r="BL171" s="97">
        <f>IF(ISNA(MATCH(BG171,'Overlap Study'!$DJ$240:$DJ$263,0)),0,1)</f>
        <v>0</v>
      </c>
      <c r="BM171" s="99">
        <f>IF(ISNA(MATCH(BG171,'Overlap Study'!$CU$240:$CU$263,0)),0,1)</f>
        <v>0</v>
      </c>
      <c r="BN171" s="99">
        <f>IF(ISNA(MATCH(BG171,'Overlap Study'!$CG$240:$CG$263,0)),0,1)</f>
        <v>0</v>
      </c>
      <c r="BO171" s="97">
        <f>IF(ISNA(MATCH(BG171,'Overlap Study'!$BU$240:$BU$263,0)),0,1)</f>
        <v>0</v>
      </c>
      <c r="BP171" s="97">
        <f>IF(ISNA(MATCH(BG171,'Overlap Study'!$BJ$240:$BJ$263,0)),0,1)</f>
        <v>0</v>
      </c>
      <c r="BQ171" s="97">
        <f>IF(ISNA(MATCH(BG171,'Overlap Study'!$AZ$240:$AZ$263,0)),0,1)</f>
        <v>0</v>
      </c>
      <c r="BR171" s="97">
        <f>IF(ISNA(MATCH(BG171,'Overlap Study'!$AT$240:$AT$263,0)),0,1)</f>
        <v>0</v>
      </c>
      <c r="BS171" s="97">
        <f>IF(ISNA(MATCH(BG171,'Overlap Study'!$AN$240:$AN$263,0)),0,1)</f>
        <v>0</v>
      </c>
      <c r="BT171" s="106">
        <f>IF(ISNA(MATCH(BG171,'Overlap Study'!$AH$240:$AH$263,0)),0,1)</f>
        <v>0</v>
      </c>
      <c r="BU171" s="110">
        <f>IF(ISNA(MATCH(BG171,'Overlap Study'!$AB$240:$AB$263,0)),0,1)</f>
        <v>0</v>
      </c>
      <c r="BV171" s="97">
        <f>IF(ISNA(MATCH(BG171,'Overlap Study'!$V$240:$V$263,0)),0,1)</f>
        <v>0</v>
      </c>
      <c r="BW171" s="97">
        <f>IF(ISNA(MATCH(BG171,'Overlap Study'!$P$240:$P$263,0)),0,1)</f>
        <v>0</v>
      </c>
      <c r="BX171" s="97"/>
      <c r="BY171" s="106"/>
    </row>
    <row r="172" spans="12:77" ht="13.5" thickBot="1" x14ac:dyDescent="0.35">
      <c r="L172" s="116">
        <f t="shared" si="10"/>
        <v>171</v>
      </c>
      <c r="M172">
        <f t="shared" si="9"/>
        <v>3</v>
      </c>
      <c r="N172" s="207">
        <v>3641</v>
      </c>
      <c r="O172" s="99">
        <f>SUM(P172:AA172)</f>
        <v>3</v>
      </c>
      <c r="P172" s="110">
        <f>IF(ISNA(MATCH(N172,'Overlap Study'!FF$62:FF$317,0)),0,1)</f>
        <v>1</v>
      </c>
      <c r="Q172" s="97">
        <f>IF(ISNA(MATCH(N172,'Overlap Study'!EO$62:EO$317,0)),0,1)</f>
        <v>1</v>
      </c>
      <c r="R172" s="97">
        <f>IF(ISNA(MATCH(N172,'Overlap Study'!DY$62:DY$174,0)),0,1)</f>
        <v>0</v>
      </c>
      <c r="S172" s="97">
        <f>IF(ISNA(MATCH(N172,'Overlap Study'!DJ$62:DJ$157,0)),0,1)</f>
        <v>1</v>
      </c>
      <c r="T172" s="99">
        <f>IF(ISNA(MATCH(N172,'Overlap Study'!CU$62:CU$157,0)),0,1)</f>
        <v>0</v>
      </c>
      <c r="U172" s="99">
        <f>IF(ISNA(MATCH(N172,'Overlap Study'!CG$62:CG$157,0)),0,1)</f>
        <v>0</v>
      </c>
      <c r="V172" s="97">
        <f>IF(ISNA(MATCH(N172,'Overlap Study'!BU$62:BU$157,0)),0,1)</f>
        <v>0</v>
      </c>
      <c r="W172" s="97">
        <f>IF(ISNA(MATCH(N172,'Overlap Study'!BJ$62:BJ$157,0)),0,1)</f>
        <v>0</v>
      </c>
      <c r="X172" s="97">
        <f>IF(ISNA(MATCH($N172,'Overlap Study'!AZ$62:AZ$157,0)),0,1)</f>
        <v>0</v>
      </c>
      <c r="Y172" s="97">
        <f>IF(ISNA(MATCH($N172,'Overlap Study'!AT$62:AT$157,0)),0,1)</f>
        <v>0</v>
      </c>
      <c r="Z172" s="97">
        <f>IF(ISNA(MATCH($N172,'Overlap Study'!AN$62:AN$157,0)),0,1)</f>
        <v>0</v>
      </c>
      <c r="AA172" s="97">
        <f>IF(ISNA(MATCH($N172,'Overlap Study'!AH$62:AH$157,0)),0,1)</f>
        <v>0</v>
      </c>
      <c r="AB172" s="110">
        <f>IF(ISNA(MATCH($N172,'Overlap Study'!AB$62:AB$157,0)),0,1)</f>
        <v>0</v>
      </c>
      <c r="AC172" s="97">
        <f>IF(ISNA(MATCH($N172,'Overlap Study'!V$62:V$157,0)),0,1)</f>
        <v>0</v>
      </c>
      <c r="AD172" s="97">
        <f>IF(ISNA(MATCH($N172,'Overlap Study'!P$62:P$157,0)),0,1)</f>
        <v>0</v>
      </c>
      <c r="AE172" s="97">
        <f>IF(ISNA(MATCH($N172,'Overlap Study'!H$53:H$132,0)),0,1)</f>
        <v>0</v>
      </c>
      <c r="AF172" s="106">
        <f>IF(ISNA(MATCH($N172,'Overlap Study'!B$53:B$100,0)),0,1)</f>
        <v>0</v>
      </c>
      <c r="AH172" s="98"/>
      <c r="AJ172" s="162">
        <v>144</v>
      </c>
      <c r="AK172" s="105">
        <f>SUM(AL172:AW172)</f>
        <v>1</v>
      </c>
      <c r="AL172" s="110">
        <f>IF(ISNA(MATCH($AJ172,'Overlap Study'!$FG$323:$FG$454,0)),0,1)</f>
        <v>0</v>
      </c>
      <c r="AM172" s="97">
        <f>IF(ISNA(MATCH($AJ172,'Overlap Study'!$EP$323:$EP$454,0)),0,1)</f>
        <v>1</v>
      </c>
      <c r="AN172" s="97">
        <f>IF(ISNA(MATCH($AJ172,'Overlap Study'!$DY$186:$DY$245,0)),0,1)</f>
        <v>0</v>
      </c>
      <c r="AO172" s="97">
        <f>IF(ISNA(MATCH($AJ172,'Overlap Study'!$DJ$186:$DJ$233,0)),0,1)</f>
        <v>0</v>
      </c>
      <c r="AP172" s="99">
        <f>IF(ISNA(MATCH($AJ172,'Overlap Study'!$CU$186:$CU$233,0)),0,1)</f>
        <v>0</v>
      </c>
      <c r="AQ172" s="99">
        <f>IF(ISNA(MATCH($AJ172,'Overlap Study'!$CG$186:$CG$233,0)),0,1)</f>
        <v>0</v>
      </c>
      <c r="AR172" s="97">
        <f>IF(ISNA(MATCH($AJ172,'Overlap Study'!$BU$186:$BU$233,0)),0,1)</f>
        <v>0</v>
      </c>
      <c r="AS172" s="97">
        <f>IF(ISNA(MATCH(AJ172,'Overlap Study'!BJ$186:BJ$233,0)),0,1)</f>
        <v>0</v>
      </c>
      <c r="AT172" s="97">
        <f>IF(ISNA(MATCH($AJ172,'Overlap Study'!AZ$186:AZ$233,0)),0,1)</f>
        <v>0</v>
      </c>
      <c r="AU172" s="97">
        <f>IF(ISNA(MATCH($AJ172,'Overlap Study'!AT$186:AT$233,0)),0,1)</f>
        <v>0</v>
      </c>
      <c r="AV172" s="97">
        <f>IF(ISNA(MATCH($AJ172,'Overlap Study'!AN$186:AN$233,0)),0,1)</f>
        <v>0</v>
      </c>
      <c r="AW172" s="106">
        <f>IF(ISNA(MATCH($AJ172,'Overlap Study'!AH$186:AH$233,0)),0,1)</f>
        <v>0</v>
      </c>
      <c r="AX172" s="97">
        <f>IF(ISNA(MATCH(AJ172,'Overlap Study'!$AB$186:$AB$233,0)),0,1)</f>
        <v>0</v>
      </c>
      <c r="AY172" s="97">
        <f>IF(ISNA(MATCH($AJ172,'Overlap Study'!$V$186:$V$233,0)),0,1)</f>
        <v>0</v>
      </c>
      <c r="AZ172" s="97">
        <f>IF(ISNA(MATCH($AJ172,'Overlap Study'!$P$186:$P$233,0)),0,1)</f>
        <v>1</v>
      </c>
      <c r="BA172" s="97"/>
      <c r="BB172" s="106"/>
      <c r="BG172" s="131">
        <v>2054</v>
      </c>
      <c r="BH172" s="459">
        <f>SUM(BI172:BT172)</f>
        <v>1</v>
      </c>
      <c r="BI172" s="110">
        <f>IF(ISNA(MATCH($BG172,'Overlap Study'!$FH$323:$FH$400,0)),0,1)</f>
        <v>0</v>
      </c>
      <c r="BJ172" s="97">
        <f>IF(ISNA(MATCH($BG172,'Overlap Study'!$EQ$323:$EQ$400,0)),0,1)</f>
        <v>0</v>
      </c>
      <c r="BK172" s="97">
        <f>IF(ISNA(MATCH($BG172,'Overlap Study'!$DZ$186:$DZ$240,0)),0,1)</f>
        <v>0</v>
      </c>
      <c r="BL172" s="97">
        <f>IF(ISNA(MATCH(BG172,'Overlap Study'!$DJ$240:$DJ$263,0)),0,1)</f>
        <v>0</v>
      </c>
      <c r="BM172" s="99">
        <f>IF(ISNA(MATCH(BG172,'Overlap Study'!$CU$240:$CU$263,0)),0,1)</f>
        <v>0</v>
      </c>
      <c r="BN172" s="99">
        <f>IF(ISNA(MATCH(BG172,'Overlap Study'!$CG$240:$CG$263,0)),0,1)</f>
        <v>1</v>
      </c>
      <c r="BO172" s="97">
        <f>IF(ISNA(MATCH(BG172,'Overlap Study'!$BU$240:$BU$263,0)),0,1)</f>
        <v>0</v>
      </c>
      <c r="BP172" s="97">
        <f>IF(ISNA(MATCH(BG172,'Overlap Study'!$BJ$240:$BJ$263,0)),0,1)</f>
        <v>0</v>
      </c>
      <c r="BQ172" s="97">
        <f>IF(ISNA(MATCH(BG172,'Overlap Study'!$AZ$240:$AZ$263,0)),0,1)</f>
        <v>0</v>
      </c>
      <c r="BR172" s="97">
        <f>IF(ISNA(MATCH(BG172,'Overlap Study'!$AT$240:$AT$263,0)),0,1)</f>
        <v>0</v>
      </c>
      <c r="BS172" s="97">
        <f>IF(ISNA(MATCH(BG172,'Overlap Study'!$AN$240:$AN$263,0)),0,1)</f>
        <v>0</v>
      </c>
      <c r="BT172" s="106">
        <f>IF(ISNA(MATCH(BG172,'Overlap Study'!$AH$240:$AH$263,0)),0,1)</f>
        <v>0</v>
      </c>
      <c r="BU172" s="110">
        <f>IF(ISNA(MATCH(BG172,'Overlap Study'!$AB$240:$AB$263,0)),0,1)</f>
        <v>0</v>
      </c>
      <c r="BV172" s="97">
        <f>IF(ISNA(MATCH(BG172,'Overlap Study'!$V$240:$V$263,0)),0,1)</f>
        <v>0</v>
      </c>
      <c r="BW172" s="97">
        <f>IF(ISNA(MATCH(BG172,'Overlap Study'!$P$240:$P$263,0)),0,1)</f>
        <v>0</v>
      </c>
      <c r="BX172" s="97"/>
      <c r="BY172" s="106"/>
    </row>
    <row r="173" spans="12:77" ht="13" x14ac:dyDescent="0.3">
      <c r="L173" s="116">
        <f t="shared" si="10"/>
        <v>172</v>
      </c>
      <c r="M173">
        <f t="shared" si="9"/>
        <v>3</v>
      </c>
      <c r="N173" s="487">
        <v>3683</v>
      </c>
      <c r="O173" s="99">
        <f>SUM(P173:AA173)</f>
        <v>3</v>
      </c>
      <c r="P173" s="110">
        <f>IF(ISNA(MATCH(N173,'Overlap Study'!FF$62:FF$317,0)),0,1)</f>
        <v>1</v>
      </c>
      <c r="Q173" s="97">
        <f>IF(ISNA(MATCH(N173,'Overlap Study'!EO$62:EO$317,0)),0,1)</f>
        <v>1</v>
      </c>
      <c r="R173" s="97">
        <f>IF(ISNA(MATCH(N173,'Overlap Study'!DY$62:DY$174,0)),0,1)</f>
        <v>1</v>
      </c>
      <c r="S173" s="97">
        <f>IF(ISNA(MATCH(N173,'Overlap Study'!DJ$62:DJ$157,0)),0,1)</f>
        <v>0</v>
      </c>
      <c r="T173" s="99">
        <f>IF(ISNA(MATCH(N173,'Overlap Study'!CU$62:CU$157,0)),0,1)</f>
        <v>0</v>
      </c>
      <c r="U173" s="99">
        <f>IF(ISNA(MATCH(N173,'Overlap Study'!CG$62:CG$157,0)),0,1)</f>
        <v>0</v>
      </c>
      <c r="V173" s="97">
        <f>IF(ISNA(MATCH(N173,'Overlap Study'!BU$62:BU$157,0)),0,1)</f>
        <v>0</v>
      </c>
      <c r="W173" s="97">
        <f>IF(ISNA(MATCH(N173,'Overlap Study'!BJ$62:BJ$157,0)),0,1)</f>
        <v>0</v>
      </c>
      <c r="X173" s="97">
        <f>IF(ISNA(MATCH($N173,'Overlap Study'!AZ$62:AZ$157,0)),0,1)</f>
        <v>0</v>
      </c>
      <c r="Y173" s="97">
        <f>IF(ISNA(MATCH($N173,'Overlap Study'!AT$62:AT$157,0)),0,1)</f>
        <v>0</v>
      </c>
      <c r="Z173" s="97">
        <f>IF(ISNA(MATCH($N173,'Overlap Study'!AN$62:AN$157,0)),0,1)</f>
        <v>0</v>
      </c>
      <c r="AA173" s="97">
        <f>IF(ISNA(MATCH($N173,'Overlap Study'!AH$62:AH$157,0)),0,1)</f>
        <v>0</v>
      </c>
      <c r="AB173" s="110">
        <f>IF(ISNA(MATCH($N173,'Overlap Study'!AB$62:AB$157,0)),0,1)</f>
        <v>0</v>
      </c>
      <c r="AC173" s="97">
        <f>IF(ISNA(MATCH($N173,'Overlap Study'!V$62:V$157,0)),0,1)</f>
        <v>0</v>
      </c>
      <c r="AD173" s="97">
        <f>IF(ISNA(MATCH($N173,'Overlap Study'!P$62:P$157,0)),0,1)</f>
        <v>0</v>
      </c>
      <c r="AE173" s="97">
        <f>IF(ISNA(MATCH($N173,'Overlap Study'!H$53:H$132,0)),0,1)</f>
        <v>0</v>
      </c>
      <c r="AF173" s="106">
        <f>IF(ISNA(MATCH($N173,'Overlap Study'!B$53:B$100,0)),0,1)</f>
        <v>0</v>
      </c>
      <c r="AH173" s="98"/>
      <c r="AJ173" s="158">
        <v>155</v>
      </c>
      <c r="AK173" s="105">
        <f>SUM(AL173:AW173)</f>
        <v>1</v>
      </c>
      <c r="AL173" s="110">
        <f>IF(ISNA(MATCH($AJ173,'Overlap Study'!$FG$323:$FG$454,0)),0,1)</f>
        <v>0</v>
      </c>
      <c r="AM173" s="97">
        <f>IF(ISNA(MATCH($AJ173,'Overlap Study'!$EP$323:$EP$454,0)),0,1)</f>
        <v>0</v>
      </c>
      <c r="AN173" s="97">
        <f>IF(ISNA(MATCH($AJ173,'Overlap Study'!$DY$186:$DY$245,0)),0,1)</f>
        <v>0</v>
      </c>
      <c r="AO173" s="97">
        <f>IF(ISNA(MATCH($AJ173,'Overlap Study'!$DJ$186:$DJ$233,0)),0,1)</f>
        <v>0</v>
      </c>
      <c r="AP173" s="99">
        <f>IF(ISNA(MATCH($AJ173,'Overlap Study'!$CU$186:$CU$233,0)),0,1)</f>
        <v>0</v>
      </c>
      <c r="AQ173" s="99">
        <f>IF(ISNA(MATCH($AJ173,'Overlap Study'!$CG$186:$CG$233,0)),0,1)</f>
        <v>1</v>
      </c>
      <c r="AR173" s="97">
        <f>IF(ISNA(MATCH($AJ173,'Overlap Study'!$BU$186:$BU$233,0)),0,1)</f>
        <v>0</v>
      </c>
      <c r="AS173" s="97">
        <f>IF(ISNA(MATCH(AJ173,'Overlap Study'!BJ$186:BJ$233,0)),0,1)</f>
        <v>0</v>
      </c>
      <c r="AT173" s="97">
        <f>IF(ISNA(MATCH($AJ173,'Overlap Study'!AZ$186:AZ$233,0)),0,1)</f>
        <v>0</v>
      </c>
      <c r="AU173" s="97">
        <f>IF(ISNA(MATCH($AJ173,'Overlap Study'!AT$186:AT$233,0)),0,1)</f>
        <v>0</v>
      </c>
      <c r="AV173" s="97">
        <f>IF(ISNA(MATCH($AJ173,'Overlap Study'!AN$186:AN$233,0)),0,1)</f>
        <v>0</v>
      </c>
      <c r="AW173" s="106">
        <f>IF(ISNA(MATCH($AJ173,'Overlap Study'!AH$186:AH$233,0)),0,1)</f>
        <v>0</v>
      </c>
      <c r="AX173" s="97">
        <f>IF(ISNA(MATCH(AJ173,'Overlap Study'!$AB$186:$AB$233,0)),0,1)</f>
        <v>0</v>
      </c>
      <c r="AY173" s="97">
        <f>IF(ISNA(MATCH($AJ173,'Overlap Study'!$V$186:$V$233,0)),0,1)</f>
        <v>0</v>
      </c>
      <c r="AZ173" s="97">
        <f>IF(ISNA(MATCH($AJ173,'Overlap Study'!$P$186:$P$233,0)),0,1)</f>
        <v>0</v>
      </c>
      <c r="BA173" s="97"/>
      <c r="BB173" s="106"/>
      <c r="BG173" s="212">
        <v>2122</v>
      </c>
      <c r="BH173" s="459">
        <f>SUM(BI173:BT173)</f>
        <v>1</v>
      </c>
      <c r="BI173" s="110">
        <f>IF(ISNA(MATCH($BG173,'Overlap Study'!$FH$323:$FH$400,0)),0,1)</f>
        <v>1</v>
      </c>
      <c r="BJ173" s="97">
        <f>IF(ISNA(MATCH($BG173,'Overlap Study'!$EQ$323:$EQ$400,0)),0,1)</f>
        <v>0</v>
      </c>
      <c r="BK173" s="97">
        <f>IF(ISNA(MATCH($BG173,'Overlap Study'!$DZ$186:$DZ$240,0)),0,1)</f>
        <v>0</v>
      </c>
      <c r="BL173" s="97">
        <f>IF(ISNA(MATCH(BG173,'Overlap Study'!$DJ$240:$DJ$263,0)),0,1)</f>
        <v>0</v>
      </c>
      <c r="BM173" s="99">
        <f>IF(ISNA(MATCH(BG173,'Overlap Study'!$CU$240:$CU$263,0)),0,1)</f>
        <v>0</v>
      </c>
      <c r="BN173" s="99">
        <f>IF(ISNA(MATCH(BG173,'Overlap Study'!$CG$240:$CG$263,0)),0,1)</f>
        <v>0</v>
      </c>
      <c r="BO173" s="97">
        <f>IF(ISNA(MATCH(BG173,'Overlap Study'!$BU$240:$BU$263,0)),0,1)</f>
        <v>0</v>
      </c>
      <c r="BP173" s="97">
        <f>IF(ISNA(MATCH(BG173,'Overlap Study'!$BJ$240:$BJ$263,0)),0,1)</f>
        <v>0</v>
      </c>
      <c r="BQ173" s="97">
        <f>IF(ISNA(MATCH(BG173,'Overlap Study'!$AZ$240:$AZ$263,0)),0,1)</f>
        <v>0</v>
      </c>
      <c r="BR173" s="97">
        <f>IF(ISNA(MATCH(BG173,'Overlap Study'!$AT$240:$AT$263,0)),0,1)</f>
        <v>0</v>
      </c>
      <c r="BS173" s="97">
        <f>IF(ISNA(MATCH(BG173,'Overlap Study'!$AN$240:$AN$263,0)),0,1)</f>
        <v>0</v>
      </c>
      <c r="BT173" s="106">
        <f>IF(ISNA(MATCH(BG173,'Overlap Study'!$AH$240:$AH$263,0)),0,1)</f>
        <v>0</v>
      </c>
      <c r="BU173" s="110">
        <f>IF(ISNA(MATCH(BG173,'Overlap Study'!$AB$240:$AB$263,0)),0,1)</f>
        <v>0</v>
      </c>
      <c r="BV173" s="97">
        <f>IF(ISNA(MATCH(BG173,'Overlap Study'!$V$240:$V$263,0)),0,1)</f>
        <v>0</v>
      </c>
      <c r="BW173" s="97">
        <f>IF(ISNA(MATCH(BG173,'Overlap Study'!$P$240:$P$263,0)),0,1)</f>
        <v>0</v>
      </c>
      <c r="BX173" s="97"/>
      <c r="BY173" s="106"/>
    </row>
    <row r="174" spans="12:77" ht="13" x14ac:dyDescent="0.3">
      <c r="L174" s="116">
        <f t="shared" si="10"/>
        <v>173</v>
      </c>
      <c r="M174">
        <f t="shared" si="9"/>
        <v>3</v>
      </c>
      <c r="N174" s="207">
        <v>3824</v>
      </c>
      <c r="O174" s="99">
        <f>SUM(P174:AA174)</f>
        <v>3</v>
      </c>
      <c r="P174" s="110">
        <f>IF(ISNA(MATCH(N174,'Overlap Study'!FF$62:FF$317,0)),0,1)</f>
        <v>1</v>
      </c>
      <c r="Q174" s="97">
        <f>IF(ISNA(MATCH(N174,'Overlap Study'!EO$62:EO$317,0)),0,1)</f>
        <v>1</v>
      </c>
      <c r="R174" s="97">
        <f>IF(ISNA(MATCH(N174,'Overlap Study'!DY$62:DY$174,0)),0,1)</f>
        <v>0</v>
      </c>
      <c r="S174" s="97">
        <f>IF(ISNA(MATCH(N174,'Overlap Study'!DJ$62:DJ$157,0)),0,1)</f>
        <v>1</v>
      </c>
      <c r="T174" s="99">
        <f>IF(ISNA(MATCH(N174,'Overlap Study'!CU$62:CU$157,0)),0,1)</f>
        <v>0</v>
      </c>
      <c r="U174" s="99">
        <f>IF(ISNA(MATCH(N174,'Overlap Study'!CG$62:CG$157,0)),0,1)</f>
        <v>0</v>
      </c>
      <c r="V174" s="97">
        <f>IF(ISNA(MATCH(N174,'Overlap Study'!BU$62:BU$157,0)),0,1)</f>
        <v>0</v>
      </c>
      <c r="W174" s="97">
        <f>IF(ISNA(MATCH(N174,'Overlap Study'!BJ$62:BJ$157,0)),0,1)</f>
        <v>0</v>
      </c>
      <c r="X174" s="97">
        <f>IF(ISNA(MATCH($N174,'Overlap Study'!AZ$62:AZ$157,0)),0,1)</f>
        <v>0</v>
      </c>
      <c r="Y174" s="97">
        <f>IF(ISNA(MATCH($N174,'Overlap Study'!AT$62:AT$157,0)),0,1)</f>
        <v>0</v>
      </c>
      <c r="Z174" s="97">
        <f>IF(ISNA(MATCH($N174,'Overlap Study'!AN$62:AN$157,0)),0,1)</f>
        <v>0</v>
      </c>
      <c r="AA174" s="97">
        <f>IF(ISNA(MATCH($N174,'Overlap Study'!AH$62:AH$157,0)),0,1)</f>
        <v>0</v>
      </c>
      <c r="AB174" s="110">
        <f>IF(ISNA(MATCH($N174,'Overlap Study'!AB$62:AB$157,0)),0,1)</f>
        <v>0</v>
      </c>
      <c r="AC174" s="97">
        <f>IF(ISNA(MATCH($N174,'Overlap Study'!V$62:V$157,0)),0,1)</f>
        <v>0</v>
      </c>
      <c r="AD174" s="97">
        <f>IF(ISNA(MATCH($N174,'Overlap Study'!P$62:P$157,0)),0,1)</f>
        <v>0</v>
      </c>
      <c r="AE174" s="97">
        <f>IF(ISNA(MATCH($N174,'Overlap Study'!H$53:H$132,0)),0,1)</f>
        <v>0</v>
      </c>
      <c r="AF174" s="106">
        <f>IF(ISNA(MATCH($N174,'Overlap Study'!B$53:B$100,0)),0,1)</f>
        <v>0</v>
      </c>
      <c r="AH174" s="98"/>
      <c r="AJ174" s="194">
        <v>172</v>
      </c>
      <c r="AK174" s="105">
        <f>SUM(AL174:AW174)</f>
        <v>1</v>
      </c>
      <c r="AL174" s="110">
        <f>IF(ISNA(MATCH($AJ174,'Overlap Study'!$FG$323:$FG$454,0)),0,1)</f>
        <v>1</v>
      </c>
      <c r="AM174" s="97">
        <f>IF(ISNA(MATCH($AJ174,'Overlap Study'!$EP$323:$EP$454,0)),0,1)</f>
        <v>0</v>
      </c>
      <c r="AN174" s="97">
        <f>IF(ISNA(MATCH($AJ174,'Overlap Study'!$DY$186:$DY$245,0)),0,1)</f>
        <v>0</v>
      </c>
      <c r="AO174" s="97">
        <f>IF(ISNA(MATCH($AJ174,'Overlap Study'!$DJ$186:$DJ$233,0)),0,1)</f>
        <v>0</v>
      </c>
      <c r="AP174" s="99">
        <f>IF(ISNA(MATCH($AJ174,'Overlap Study'!$CU$186:$CU$233,0)),0,1)</f>
        <v>0</v>
      </c>
      <c r="AQ174" s="99">
        <f>IF(ISNA(MATCH($AJ174,'Overlap Study'!$CG$186:$CG$233,0)),0,1)</f>
        <v>0</v>
      </c>
      <c r="AR174" s="97">
        <f>IF(ISNA(MATCH($AJ174,'Overlap Study'!$BU$186:$BU$233,0)),0,1)</f>
        <v>0</v>
      </c>
      <c r="AS174" s="97">
        <f>IF(ISNA(MATCH(AJ174,'Overlap Study'!BJ$186:BJ$233,0)),0,1)</f>
        <v>0</v>
      </c>
      <c r="AT174" s="97">
        <f>IF(ISNA(MATCH($AJ174,'Overlap Study'!AZ$186:AZ$233,0)),0,1)</f>
        <v>0</v>
      </c>
      <c r="AU174" s="97">
        <f>IF(ISNA(MATCH($AJ174,'Overlap Study'!AT$186:AT$233,0)),0,1)</f>
        <v>0</v>
      </c>
      <c r="AV174" s="97">
        <f>IF(ISNA(MATCH($AJ174,'Overlap Study'!AN$186:AN$233,0)),0,1)</f>
        <v>0</v>
      </c>
      <c r="AW174" s="106">
        <f>IF(ISNA(MATCH($AJ174,'Overlap Study'!AH$186:AH$233,0)),0,1)</f>
        <v>0</v>
      </c>
      <c r="AX174" s="97">
        <f>IF(ISNA(MATCH(AJ174,'Overlap Study'!$AB$186:$AB$233,0)),0,1)</f>
        <v>0</v>
      </c>
      <c r="AY174" s="97">
        <f>IF(ISNA(MATCH($AJ174,'Overlap Study'!$V$186:$V$233,0)),0,1)</f>
        <v>0</v>
      </c>
      <c r="AZ174" s="97">
        <f>IF(ISNA(MATCH($AJ174,'Overlap Study'!$P$186:$P$233,0)),0,1)</f>
        <v>0</v>
      </c>
      <c r="BA174" s="97"/>
      <c r="BB174" s="106"/>
      <c r="BG174" s="212">
        <v>2137</v>
      </c>
      <c r="BH174" s="459">
        <f>SUM(BI174:BT174)</f>
        <v>1</v>
      </c>
      <c r="BI174" s="110">
        <f>IF(ISNA(MATCH($BG174,'Overlap Study'!$FH$323:$FH$400,0)),0,1)</f>
        <v>0</v>
      </c>
      <c r="BJ174" s="97">
        <f>IF(ISNA(MATCH($BG174,'Overlap Study'!$EQ$323:$EQ$400,0)),0,1)</f>
        <v>1</v>
      </c>
      <c r="BK174" s="97">
        <f>IF(ISNA(MATCH($BG174,'Overlap Study'!$DZ$186:$DZ$240,0)),0,1)</f>
        <v>0</v>
      </c>
      <c r="BL174" s="97">
        <f>IF(ISNA(MATCH(BG174,'Overlap Study'!$DJ$240:$DJ$263,0)),0,1)</f>
        <v>0</v>
      </c>
      <c r="BM174" s="99">
        <f>IF(ISNA(MATCH(BG174,'Overlap Study'!$CU$240:$CU$263,0)),0,1)</f>
        <v>0</v>
      </c>
      <c r="BN174" s="99">
        <f>IF(ISNA(MATCH(BG174,'Overlap Study'!$CG$240:$CG$263,0)),0,1)</f>
        <v>0</v>
      </c>
      <c r="BO174" s="97">
        <f>IF(ISNA(MATCH(BG174,'Overlap Study'!$BU$240:$BU$263,0)),0,1)</f>
        <v>0</v>
      </c>
      <c r="BP174" s="97">
        <f>IF(ISNA(MATCH(BG174,'Overlap Study'!$BJ$240:$BJ$263,0)),0,1)</f>
        <v>0</v>
      </c>
      <c r="BQ174" s="97">
        <f>IF(ISNA(MATCH(BG174,'Overlap Study'!$AZ$240:$AZ$263,0)),0,1)</f>
        <v>0</v>
      </c>
      <c r="BR174" s="97">
        <f>IF(ISNA(MATCH(BG174,'Overlap Study'!$AT$240:$AT$263,0)),0,1)</f>
        <v>0</v>
      </c>
      <c r="BS174" s="97">
        <f>IF(ISNA(MATCH(BG174,'Overlap Study'!$AN$240:$AN$263,0)),0,1)</f>
        <v>0</v>
      </c>
      <c r="BT174" s="106">
        <f>IF(ISNA(MATCH(BG174,'Overlap Study'!$AH$240:$AH$263,0)),0,1)</f>
        <v>0</v>
      </c>
      <c r="BU174" s="110">
        <f>IF(ISNA(MATCH(BG174,'Overlap Study'!$AB$240:$AB$263,0)),0,1)</f>
        <v>0</v>
      </c>
      <c r="BV174" s="97">
        <f>IF(ISNA(MATCH(BG174,'Overlap Study'!$V$240:$V$263,0)),0,1)</f>
        <v>0</v>
      </c>
      <c r="BW174" s="97">
        <f>IF(ISNA(MATCH(BG174,'Overlap Study'!$P$240:$P$263,0)),0,1)</f>
        <v>0</v>
      </c>
      <c r="BX174" s="97"/>
      <c r="BY174" s="106"/>
    </row>
    <row r="175" spans="12:77" ht="13" x14ac:dyDescent="0.3">
      <c r="L175" s="116">
        <f t="shared" si="10"/>
        <v>174</v>
      </c>
      <c r="M175">
        <f t="shared" si="9"/>
        <v>3</v>
      </c>
      <c r="N175" s="487">
        <v>4488</v>
      </c>
      <c r="O175" s="99">
        <f>SUM(P175:AA175)</f>
        <v>3</v>
      </c>
      <c r="P175" s="110">
        <f>IF(ISNA(MATCH(N175,'Overlap Study'!FF$62:FF$317,0)),0,1)</f>
        <v>1</v>
      </c>
      <c r="Q175" s="97">
        <f>IF(ISNA(MATCH(N175,'Overlap Study'!EO$62:EO$317,0)),0,1)</f>
        <v>1</v>
      </c>
      <c r="R175" s="97">
        <f>IF(ISNA(MATCH(N175,'Overlap Study'!DY$62:DY$174,0)),0,1)</f>
        <v>1</v>
      </c>
      <c r="S175" s="97">
        <f>IF(ISNA(MATCH(N175,'Overlap Study'!DJ$62:DJ$157,0)),0,1)</f>
        <v>0</v>
      </c>
      <c r="T175" s="99">
        <f>IF(ISNA(MATCH(N175,'Overlap Study'!CU$62:CU$157,0)),0,1)</f>
        <v>0</v>
      </c>
      <c r="U175" s="99">
        <f>IF(ISNA(MATCH(N175,'Overlap Study'!CG$62:CG$157,0)),0,1)</f>
        <v>0</v>
      </c>
      <c r="V175" s="97">
        <f>IF(ISNA(MATCH(N175,'Overlap Study'!BU$62:BU$157,0)),0,1)</f>
        <v>0</v>
      </c>
      <c r="W175" s="97">
        <f>IF(ISNA(MATCH(N175,'Overlap Study'!BJ$62:BJ$157,0)),0,1)</f>
        <v>0</v>
      </c>
      <c r="X175" s="97">
        <f>IF(ISNA(MATCH($N175,'Overlap Study'!AZ$62:AZ$157,0)),0,1)</f>
        <v>0</v>
      </c>
      <c r="Y175" s="97">
        <f>IF(ISNA(MATCH($N175,'Overlap Study'!AT$62:AT$157,0)),0,1)</f>
        <v>0</v>
      </c>
      <c r="Z175" s="97">
        <f>IF(ISNA(MATCH($N175,'Overlap Study'!AN$62:AN$157,0)),0,1)</f>
        <v>0</v>
      </c>
      <c r="AA175" s="97">
        <f>IF(ISNA(MATCH($N175,'Overlap Study'!AH$62:AH$157,0)),0,1)</f>
        <v>0</v>
      </c>
      <c r="AB175" s="110">
        <f>IF(ISNA(MATCH($N175,'Overlap Study'!AB$62:AB$157,0)),0,1)</f>
        <v>0</v>
      </c>
      <c r="AC175" s="97">
        <f>IF(ISNA(MATCH($N175,'Overlap Study'!V$62:V$157,0)),0,1)</f>
        <v>0</v>
      </c>
      <c r="AD175" s="97">
        <f>IF(ISNA(MATCH($N175,'Overlap Study'!P$62:P$157,0)),0,1)</f>
        <v>0</v>
      </c>
      <c r="AE175" s="97">
        <f>IF(ISNA(MATCH($N175,'Overlap Study'!H$53:H$132,0)),0,1)</f>
        <v>0</v>
      </c>
      <c r="AF175" s="106">
        <f>IF(ISNA(MATCH($N175,'Overlap Study'!B$53:B$100,0)),0,1)</f>
        <v>0</v>
      </c>
      <c r="AH175" s="98"/>
      <c r="AJ175" s="162">
        <v>173</v>
      </c>
      <c r="AK175" s="105">
        <f>SUM(AL175:AW175)</f>
        <v>1</v>
      </c>
      <c r="AL175" s="110">
        <f>IF(ISNA(MATCH($AJ175,'Overlap Study'!$FG$323:$FG$454,0)),0,1)</f>
        <v>0</v>
      </c>
      <c r="AM175" s="97">
        <f>IF(ISNA(MATCH($AJ175,'Overlap Study'!$EP$323:$EP$454,0)),0,1)</f>
        <v>0</v>
      </c>
      <c r="AN175" s="97">
        <f>IF(ISNA(MATCH($AJ175,'Overlap Study'!$DY$186:$DY$245,0)),0,1)</f>
        <v>0</v>
      </c>
      <c r="AO175" s="97">
        <f>IF(ISNA(MATCH($AJ175,'Overlap Study'!$DJ$186:$DJ$233,0)),0,1)</f>
        <v>0</v>
      </c>
      <c r="AP175" s="99">
        <f>IF(ISNA(MATCH($AJ175,'Overlap Study'!$CU$186:$CU$233,0)),0,1)</f>
        <v>0</v>
      </c>
      <c r="AQ175" s="99">
        <f>IF(ISNA(MATCH($AJ175,'Overlap Study'!$CG$186:$CG$233,0)),0,1)</f>
        <v>0</v>
      </c>
      <c r="AR175" s="97">
        <f>IF(ISNA(MATCH($AJ175,'Overlap Study'!$BU$186:$BU$233,0)),0,1)</f>
        <v>0</v>
      </c>
      <c r="AS175" s="97">
        <f>IF(ISNA(MATCH(AJ175,'Overlap Study'!BJ$186:BJ$233,0)),0,1)</f>
        <v>0</v>
      </c>
      <c r="AT175" s="97">
        <f>IF(ISNA(MATCH($AJ175,'Overlap Study'!AZ$186:AZ$233,0)),0,1)</f>
        <v>0</v>
      </c>
      <c r="AU175" s="97">
        <f>IF(ISNA(MATCH($AJ175,'Overlap Study'!AT$186:AT$233,0)),0,1)</f>
        <v>1</v>
      </c>
      <c r="AV175" s="97">
        <f>IF(ISNA(MATCH($AJ175,'Overlap Study'!AN$186:AN$233,0)),0,1)</f>
        <v>0</v>
      </c>
      <c r="AW175" s="106">
        <f>IF(ISNA(MATCH($AJ175,'Overlap Study'!AH$186:AH$233,0)),0,1)</f>
        <v>0</v>
      </c>
      <c r="AX175" s="97">
        <f>IF(ISNA(MATCH(AJ175,'Overlap Study'!$AB$186:$AB$233,0)),0,1)</f>
        <v>0</v>
      </c>
      <c r="AY175" s="97">
        <f>IF(ISNA(MATCH($AJ175,'Overlap Study'!$V$186:$V$233,0)),0,1)</f>
        <v>1</v>
      </c>
      <c r="AZ175" s="97">
        <f>IF(ISNA(MATCH($AJ175,'Overlap Study'!$P$186:$P$233,0)),0,1)</f>
        <v>1</v>
      </c>
      <c r="BA175" s="97"/>
      <c r="BB175" s="106"/>
      <c r="BG175" s="142">
        <v>2169</v>
      </c>
      <c r="BH175" s="459">
        <f>SUM(BI175:BT175)</f>
        <v>1</v>
      </c>
      <c r="BI175" s="110">
        <f>IF(ISNA(MATCH($BG175,'Overlap Study'!$FH$323:$FH$400,0)),0,1)</f>
        <v>0</v>
      </c>
      <c r="BJ175" s="97">
        <f>IF(ISNA(MATCH($BG175,'Overlap Study'!$EQ$323:$EQ$400,0)),0,1)</f>
        <v>0</v>
      </c>
      <c r="BK175" s="97">
        <f>IF(ISNA(MATCH($BG175,'Overlap Study'!$DZ$186:$DZ$240,0)),0,1)</f>
        <v>0</v>
      </c>
      <c r="BL175" s="97">
        <f>IF(ISNA(MATCH(BG175,'Overlap Study'!$DJ$240:$DJ$263,0)),0,1)</f>
        <v>1</v>
      </c>
      <c r="BM175" s="99">
        <f>IF(ISNA(MATCH(BG175,'Overlap Study'!$CU$240:$CU$263,0)),0,1)</f>
        <v>0</v>
      </c>
      <c r="BN175" s="99">
        <f>IF(ISNA(MATCH(BG175,'Overlap Study'!$CG$240:$CG$263,0)),0,1)</f>
        <v>0</v>
      </c>
      <c r="BO175" s="97">
        <f>IF(ISNA(MATCH(BG175,'Overlap Study'!$BU$240:$BU$263,0)),0,1)</f>
        <v>0</v>
      </c>
      <c r="BP175" s="97">
        <f>IF(ISNA(MATCH(BG175,'Overlap Study'!$BJ$240:$BJ$263,0)),0,1)</f>
        <v>0</v>
      </c>
      <c r="BQ175" s="97">
        <f>IF(ISNA(MATCH(BG175,'Overlap Study'!$AZ$240:$AZ$263,0)),0,1)</f>
        <v>0</v>
      </c>
      <c r="BR175" s="97">
        <f>IF(ISNA(MATCH(BG175,'Overlap Study'!$AT$240:$AT$263,0)),0,1)</f>
        <v>0</v>
      </c>
      <c r="BS175" s="97">
        <f>IF(ISNA(MATCH(BG175,'Overlap Study'!$AN$240:$AN$263,0)),0,1)</f>
        <v>0</v>
      </c>
      <c r="BT175" s="106">
        <f>IF(ISNA(MATCH(BG175,'Overlap Study'!$AH$240:$AH$263,0)),0,1)</f>
        <v>0</v>
      </c>
      <c r="BU175" s="110">
        <f>IF(ISNA(MATCH(BG175,'Overlap Study'!$AB$240:$AB$263,0)),0,1)</f>
        <v>0</v>
      </c>
      <c r="BV175" s="97">
        <f>IF(ISNA(MATCH(BG175,'Overlap Study'!$V$240:$V$263,0)),0,1)</f>
        <v>0</v>
      </c>
      <c r="BW175" s="97">
        <f>IF(ISNA(MATCH(BG175,'Overlap Study'!$P$240:$P$263,0)),0,1)</f>
        <v>0</v>
      </c>
      <c r="BX175" s="97"/>
      <c r="BY175" s="106"/>
    </row>
    <row r="176" spans="12:77" ht="13" x14ac:dyDescent="0.3">
      <c r="L176" s="116">
        <f t="shared" si="10"/>
        <v>175</v>
      </c>
      <c r="M176">
        <f t="shared" si="9"/>
        <v>2</v>
      </c>
      <c r="N176" s="207">
        <v>39</v>
      </c>
      <c r="O176" s="99">
        <f>SUM(P176:AA176)</f>
        <v>2</v>
      </c>
      <c r="P176" s="110">
        <f>IF(ISNA(MATCH(N176,'Overlap Study'!FF$62:FF$317,0)),0,1)</f>
        <v>0</v>
      </c>
      <c r="Q176" s="97">
        <f>IF(ISNA(MATCH(N176,'Overlap Study'!EO$62:EO$317,0)),0,1)</f>
        <v>0</v>
      </c>
      <c r="R176" s="97">
        <f>IF(ISNA(MATCH(N176,'Overlap Study'!DY$62:DY$174,0)),0,1)</f>
        <v>0</v>
      </c>
      <c r="S176" s="97">
        <f>IF(ISNA(MATCH(N176,'Overlap Study'!DJ$62:DJ$157,0)),0,1)</f>
        <v>0</v>
      </c>
      <c r="T176" s="99">
        <f>IF(ISNA(MATCH(N176,'Overlap Study'!CU$62:CU$157,0)),0,1)</f>
        <v>0</v>
      </c>
      <c r="U176" s="99">
        <f>IF(ISNA(MATCH(N176,'Overlap Study'!CG$62:CG$157,0)),0,1)</f>
        <v>0</v>
      </c>
      <c r="V176" s="97">
        <f>IF(ISNA(MATCH(N176,'Overlap Study'!BU$62:BU$157,0)),0,1)</f>
        <v>0</v>
      </c>
      <c r="W176" s="97">
        <f>IF(ISNA(MATCH(N176,'Overlap Study'!BJ$62:BJ$157,0)),0,1)</f>
        <v>0</v>
      </c>
      <c r="X176" s="97">
        <f>IF(ISNA(MATCH($N176,'Overlap Study'!AZ$62:AZ$157,0)),0,1)</f>
        <v>1</v>
      </c>
      <c r="Y176" s="97">
        <f>IF(ISNA(MATCH($N176,'Overlap Study'!AT$62:AT$157,0)),0,1)</f>
        <v>1</v>
      </c>
      <c r="Z176" s="97">
        <f>IF(ISNA(MATCH($N176,'Overlap Study'!AN$62:AN$157,0)),0,1)</f>
        <v>0</v>
      </c>
      <c r="AA176" s="97">
        <f>IF(ISNA(MATCH($N176,'Overlap Study'!AH$62:AH$157,0)),0,1)</f>
        <v>0</v>
      </c>
      <c r="AB176" s="110">
        <f>IF(ISNA(MATCH($N176,'Overlap Study'!AB$62:AB$157,0)),0,1)</f>
        <v>0</v>
      </c>
      <c r="AC176" s="97">
        <f>IF(ISNA(MATCH($N176,'Overlap Study'!V$62:V$157,0)),0,1)</f>
        <v>0</v>
      </c>
      <c r="AD176" s="97">
        <f>IF(ISNA(MATCH($N176,'Overlap Study'!P$62:P$157,0)),0,1)</f>
        <v>0</v>
      </c>
      <c r="AE176" s="97">
        <f>IF(ISNA(MATCH($N176,'Overlap Study'!H$53:H$132,0)),0,1)</f>
        <v>0</v>
      </c>
      <c r="AF176" s="106">
        <f>IF(ISNA(MATCH($N176,'Overlap Study'!B$53:B$100,0)),0,1)</f>
        <v>0</v>
      </c>
      <c r="AH176" s="98"/>
      <c r="AJ176" s="164">
        <v>176</v>
      </c>
      <c r="AK176" s="105">
        <f>SUM(AL176:AW176)</f>
        <v>1</v>
      </c>
      <c r="AL176" s="110">
        <f>IF(ISNA(MATCH($AJ176,'Overlap Study'!$FG$323:$FG$454,0)),0,1)</f>
        <v>0</v>
      </c>
      <c r="AM176" s="97">
        <f>IF(ISNA(MATCH($AJ176,'Overlap Study'!$EP$323:$EP$454,0)),0,1)</f>
        <v>0</v>
      </c>
      <c r="AN176" s="97">
        <f>IF(ISNA(MATCH($AJ176,'Overlap Study'!$DY$186:$DY$245,0)),0,1)</f>
        <v>0</v>
      </c>
      <c r="AO176" s="97">
        <f>IF(ISNA(MATCH($AJ176,'Overlap Study'!$DJ$186:$DJ$233,0)),0,1)</f>
        <v>0</v>
      </c>
      <c r="AP176" s="99">
        <f>IF(ISNA(MATCH($AJ176,'Overlap Study'!$CU$186:$CU$233,0)),0,1)</f>
        <v>0</v>
      </c>
      <c r="AQ176" s="99">
        <f>IF(ISNA(MATCH($AJ176,'Overlap Study'!$CG$186:$CG$233,0)),0,1)</f>
        <v>0</v>
      </c>
      <c r="AR176" s="97">
        <f>IF(ISNA(MATCH($AJ176,'Overlap Study'!$BU$186:$BU$233,0)),0,1)</f>
        <v>0</v>
      </c>
      <c r="AS176" s="97">
        <f>IF(ISNA(MATCH(AJ176,'Overlap Study'!BJ$186:BJ$233,0)),0,1)</f>
        <v>0</v>
      </c>
      <c r="AT176" s="97">
        <f>IF(ISNA(MATCH($AJ176,'Overlap Study'!AZ$186:AZ$233,0)),0,1)</f>
        <v>0</v>
      </c>
      <c r="AU176" s="97">
        <f>IF(ISNA(MATCH($AJ176,'Overlap Study'!AT$186:AT$233,0)),0,1)</f>
        <v>0</v>
      </c>
      <c r="AV176" s="97">
        <f>IF(ISNA(MATCH($AJ176,'Overlap Study'!AN$186:AN$233,0)),0,1)</f>
        <v>1</v>
      </c>
      <c r="AW176" s="106">
        <f>IF(ISNA(MATCH($AJ176,'Overlap Study'!AH$186:AH$233,0)),0,1)</f>
        <v>0</v>
      </c>
      <c r="AX176" s="97">
        <f>IF(ISNA(MATCH(AJ176,'Overlap Study'!$AB$186:$AB$233,0)),0,1)</f>
        <v>1</v>
      </c>
      <c r="AY176" s="97">
        <f>IF(ISNA(MATCH($AJ176,'Overlap Study'!$V$186:$V$233,0)),0,1)</f>
        <v>0</v>
      </c>
      <c r="AZ176" s="97">
        <f>IF(ISNA(MATCH($AJ176,'Overlap Study'!$P$186:$P$233,0)),0,1)</f>
        <v>0</v>
      </c>
      <c r="BA176" s="97"/>
      <c r="BB176" s="106"/>
      <c r="BG176" s="131">
        <v>2171</v>
      </c>
      <c r="BH176" s="459">
        <f>SUM(BI176:BT176)</f>
        <v>1</v>
      </c>
      <c r="BI176" s="110">
        <f>IF(ISNA(MATCH($BG176,'Overlap Study'!$FH$323:$FH$400,0)),0,1)</f>
        <v>0</v>
      </c>
      <c r="BJ176" s="97">
        <f>IF(ISNA(MATCH($BG176,'Overlap Study'!$EQ$323:$EQ$400,0)),0,1)</f>
        <v>0</v>
      </c>
      <c r="BK176" s="97">
        <f>IF(ISNA(MATCH($BG176,'Overlap Study'!$DZ$186:$DZ$240,0)),0,1)</f>
        <v>0</v>
      </c>
      <c r="BL176" s="97">
        <f>IF(ISNA(MATCH(BG176,'Overlap Study'!$DJ$240:$DJ$263,0)),0,1)</f>
        <v>0</v>
      </c>
      <c r="BM176" s="99">
        <f>IF(ISNA(MATCH(BG176,'Overlap Study'!$CU$240:$CU$263,0)),0,1)</f>
        <v>0</v>
      </c>
      <c r="BN176" s="99">
        <f>IF(ISNA(MATCH(BG176,'Overlap Study'!$CG$240:$CG$263,0)),0,1)</f>
        <v>0</v>
      </c>
      <c r="BO176" s="97">
        <f>IF(ISNA(MATCH(BG176,'Overlap Study'!$BU$240:$BU$263,0)),0,1)</f>
        <v>0</v>
      </c>
      <c r="BP176" s="97">
        <f>IF(ISNA(MATCH(BG176,'Overlap Study'!$BJ$240:$BJ$263,0)),0,1)</f>
        <v>0</v>
      </c>
      <c r="BQ176" s="97">
        <f>IF(ISNA(MATCH(BG176,'Overlap Study'!$AZ$240:$AZ$263,0)),0,1)</f>
        <v>1</v>
      </c>
      <c r="BR176" s="97">
        <f>IF(ISNA(MATCH(BG176,'Overlap Study'!$AT$240:$AT$263,0)),0,1)</f>
        <v>0</v>
      </c>
      <c r="BS176" s="97">
        <f>IF(ISNA(MATCH(BG176,'Overlap Study'!$AN$240:$AN$263,0)),0,1)</f>
        <v>0</v>
      </c>
      <c r="BT176" s="106">
        <f>IF(ISNA(MATCH(BG176,'Overlap Study'!$AH$240:$AH$263,0)),0,1)</f>
        <v>0</v>
      </c>
      <c r="BU176" s="110">
        <f>IF(ISNA(MATCH(BG176,'Overlap Study'!$AB$240:$AB$263,0)),0,1)</f>
        <v>0</v>
      </c>
      <c r="BV176" s="97">
        <f>IF(ISNA(MATCH(BG176,'Overlap Study'!$V$240:$V$263,0)),0,1)</f>
        <v>0</v>
      </c>
      <c r="BW176" s="97">
        <f>IF(ISNA(MATCH(BG176,'Overlap Study'!$P$240:$P$263,0)),0,1)</f>
        <v>0</v>
      </c>
      <c r="BX176" s="97"/>
      <c r="BY176" s="106"/>
    </row>
    <row r="177" spans="12:77" ht="13" x14ac:dyDescent="0.3">
      <c r="L177" s="116">
        <f t="shared" si="10"/>
        <v>176</v>
      </c>
      <c r="M177">
        <f t="shared" si="9"/>
        <v>2</v>
      </c>
      <c r="N177" s="495">
        <v>100</v>
      </c>
      <c r="O177" s="99">
        <f>SUM(P177:AA177)</f>
        <v>2</v>
      </c>
      <c r="P177" s="110">
        <f>IF(ISNA(MATCH(N177,'Overlap Study'!FF$62:FF$317,0)),0,1)</f>
        <v>0</v>
      </c>
      <c r="Q177" s="97">
        <f>IF(ISNA(MATCH(N177,'Overlap Study'!EO$62:EO$317,0)),0,1)</f>
        <v>0</v>
      </c>
      <c r="R177" s="97">
        <f>IF(ISNA(MATCH(N177,'Overlap Study'!DY$62:DY$174,0)),0,1)</f>
        <v>0</v>
      </c>
      <c r="S177" s="97">
        <f>IF(ISNA(MATCH(N177,'Overlap Study'!DJ$62:DJ$157,0)),0,1)</f>
        <v>0</v>
      </c>
      <c r="T177" s="99">
        <f>IF(ISNA(MATCH(N177,'Overlap Study'!CU$62:CU$157,0)),0,1)</f>
        <v>0</v>
      </c>
      <c r="U177" s="99">
        <f>IF(ISNA(MATCH(N177,'Overlap Study'!CG$62:CG$157,0)),0,1)</f>
        <v>0</v>
      </c>
      <c r="V177" s="97">
        <f>IF(ISNA(MATCH(N177,'Overlap Study'!BU$62:BU$157,0)),0,1)</f>
        <v>0</v>
      </c>
      <c r="W177" s="97">
        <f>IF(ISNA(MATCH(N177,'Overlap Study'!BJ$62:BJ$157,0)),0,1)</f>
        <v>0</v>
      </c>
      <c r="X177" s="97">
        <f>IF(ISNA(MATCH($N177,'Overlap Study'!AZ$62:AZ$157,0)),0,1)</f>
        <v>1</v>
      </c>
      <c r="Y177" s="97">
        <f>IF(ISNA(MATCH($N177,'Overlap Study'!AT$62:AT$157,0)),0,1)</f>
        <v>1</v>
      </c>
      <c r="Z177" s="97">
        <f>IF(ISNA(MATCH($N177,'Overlap Study'!AN$62:AN$157,0)),0,1)</f>
        <v>0</v>
      </c>
      <c r="AA177" s="97">
        <f>IF(ISNA(MATCH($N177,'Overlap Study'!AH$62:AH$157,0)),0,1)</f>
        <v>0</v>
      </c>
      <c r="AB177" s="110">
        <f>IF(ISNA(MATCH($N177,'Overlap Study'!AB$62:AB$157,0)),0,1)</f>
        <v>0</v>
      </c>
      <c r="AC177" s="97">
        <f>IF(ISNA(MATCH($N177,'Overlap Study'!V$62:V$157,0)),0,1)</f>
        <v>0</v>
      </c>
      <c r="AD177" s="97">
        <f>IF(ISNA(MATCH($N177,'Overlap Study'!P$62:P$157,0)),0,1)</f>
        <v>0</v>
      </c>
      <c r="AE177" s="97">
        <f>IF(ISNA(MATCH($N177,'Overlap Study'!H$53:H$132,0)),0,1)</f>
        <v>0</v>
      </c>
      <c r="AF177" s="106">
        <f>IF(ISNA(MATCH($N177,'Overlap Study'!B$53:B$100,0)),0,1)</f>
        <v>0</v>
      </c>
      <c r="AH177" s="98"/>
      <c r="AJ177" s="162">
        <v>181</v>
      </c>
      <c r="AK177" s="105">
        <f>SUM(AL177:AW177)</f>
        <v>1</v>
      </c>
      <c r="AL177" s="110">
        <f>IF(ISNA(MATCH($AJ177,'Overlap Study'!$FG$323:$FG$454,0)),0,1)</f>
        <v>0</v>
      </c>
      <c r="AM177" s="97">
        <f>IF(ISNA(MATCH($AJ177,'Overlap Study'!$EP$323:$EP$454,0)),0,1)</f>
        <v>0</v>
      </c>
      <c r="AN177" s="97">
        <f>IF(ISNA(MATCH($AJ177,'Overlap Study'!$DY$186:$DY$245,0)),0,1)</f>
        <v>0</v>
      </c>
      <c r="AO177" s="97">
        <f>IF(ISNA(MATCH($AJ177,'Overlap Study'!$DJ$186:$DJ$233,0)),0,1)</f>
        <v>0</v>
      </c>
      <c r="AP177" s="99">
        <f>IF(ISNA(MATCH($AJ177,'Overlap Study'!$CU$186:$CU$233,0)),0,1)</f>
        <v>1</v>
      </c>
      <c r="AQ177" s="99">
        <f>IF(ISNA(MATCH($AJ177,'Overlap Study'!$CG$186:$CG$233,0)),0,1)</f>
        <v>0</v>
      </c>
      <c r="AR177" s="97">
        <f>IF(ISNA(MATCH($AJ177,'Overlap Study'!$BU$186:$BU$233,0)),0,1)</f>
        <v>0</v>
      </c>
      <c r="AS177" s="97">
        <f>IF(ISNA(MATCH(AJ177,'Overlap Study'!BJ$186:BJ$233,0)),0,1)</f>
        <v>0</v>
      </c>
      <c r="AT177" s="97">
        <f>IF(ISNA(MATCH($AJ177,'Overlap Study'!AZ$186:AZ$233,0)),0,1)</f>
        <v>0</v>
      </c>
      <c r="AU177" s="97">
        <f>IF(ISNA(MATCH($AJ177,'Overlap Study'!AT$186:AT$233,0)),0,1)</f>
        <v>0</v>
      </c>
      <c r="AV177" s="97">
        <f>IF(ISNA(MATCH($AJ177,'Overlap Study'!AN$186:AN$233,0)),0,1)</f>
        <v>0</v>
      </c>
      <c r="AW177" s="106">
        <f>IF(ISNA(MATCH($AJ177,'Overlap Study'!AH$186:AH$233,0)),0,1)</f>
        <v>0</v>
      </c>
      <c r="AX177" s="97">
        <f>IF(ISNA(MATCH(AJ177,'Overlap Study'!$AB$186:$AB$233,0)),0,1)</f>
        <v>0</v>
      </c>
      <c r="AY177" s="97">
        <f>IF(ISNA(MATCH($AJ177,'Overlap Study'!$V$186:$V$233,0)),0,1)</f>
        <v>0</v>
      </c>
      <c r="AZ177" s="97">
        <f>IF(ISNA(MATCH($AJ177,'Overlap Study'!$P$186:$P$233,0)),0,1)</f>
        <v>0</v>
      </c>
      <c r="BA177" s="97"/>
      <c r="BB177" s="106"/>
      <c r="BG177" s="131">
        <v>2175</v>
      </c>
      <c r="BH177" s="459">
        <f>SUM(BI177:BT177)</f>
        <v>1</v>
      </c>
      <c r="BI177" s="110">
        <f>IF(ISNA(MATCH($BG177,'Overlap Study'!$FH$323:$FH$400,0)),0,1)</f>
        <v>0</v>
      </c>
      <c r="BJ177" s="97">
        <f>IF(ISNA(MATCH($BG177,'Overlap Study'!$EQ$323:$EQ$400,0)),0,1)</f>
        <v>0</v>
      </c>
      <c r="BK177" s="97">
        <f>IF(ISNA(MATCH($BG177,'Overlap Study'!$DZ$186:$DZ$240,0)),0,1)</f>
        <v>0</v>
      </c>
      <c r="BL177" s="97">
        <f>IF(ISNA(MATCH(BG177,'Overlap Study'!$DJ$240:$DJ$263,0)),0,1)</f>
        <v>1</v>
      </c>
      <c r="BM177" s="99">
        <f>IF(ISNA(MATCH(BG177,'Overlap Study'!$CU$240:$CU$263,0)),0,1)</f>
        <v>0</v>
      </c>
      <c r="BN177" s="99">
        <f>IF(ISNA(MATCH(BG177,'Overlap Study'!$CG$240:$CG$263,0)),0,1)</f>
        <v>0</v>
      </c>
      <c r="BO177" s="97">
        <f>IF(ISNA(MATCH(BG177,'Overlap Study'!$BU$240:$BU$263,0)),0,1)</f>
        <v>0</v>
      </c>
      <c r="BP177" s="97">
        <f>IF(ISNA(MATCH(BG177,'Overlap Study'!$BJ$240:$BJ$263,0)),0,1)</f>
        <v>0</v>
      </c>
      <c r="BQ177" s="97">
        <f>IF(ISNA(MATCH(BG177,'Overlap Study'!$AZ$240:$AZ$263,0)),0,1)</f>
        <v>0</v>
      </c>
      <c r="BR177" s="97">
        <f>IF(ISNA(MATCH(BG177,'Overlap Study'!$AT$240:$AT$263,0)),0,1)</f>
        <v>0</v>
      </c>
      <c r="BS177" s="97">
        <f>IF(ISNA(MATCH(BG177,'Overlap Study'!$AN$240:$AN$263,0)),0,1)</f>
        <v>0</v>
      </c>
      <c r="BT177" s="106">
        <f>IF(ISNA(MATCH(BG177,'Overlap Study'!$AH$240:$AH$263,0)),0,1)</f>
        <v>0</v>
      </c>
      <c r="BU177" s="110">
        <f>IF(ISNA(MATCH(BG177,'Overlap Study'!$AB$240:$AB$263,0)),0,1)</f>
        <v>0</v>
      </c>
      <c r="BV177" s="97">
        <f>IF(ISNA(MATCH(BG177,'Overlap Study'!$V$240:$V$263,0)),0,1)</f>
        <v>0</v>
      </c>
      <c r="BW177" s="97">
        <f>IF(ISNA(MATCH(BG177,'Overlap Study'!$P$240:$P$263,0)),0,1)</f>
        <v>0</v>
      </c>
      <c r="BX177" s="97"/>
      <c r="BY177" s="106"/>
    </row>
    <row r="178" spans="12:77" ht="13" x14ac:dyDescent="0.3">
      <c r="L178" s="116">
        <f t="shared" si="10"/>
        <v>177</v>
      </c>
      <c r="M178">
        <f t="shared" si="9"/>
        <v>3</v>
      </c>
      <c r="N178" s="494">
        <v>102</v>
      </c>
      <c r="O178" s="99">
        <f>SUM(P178:AA178)</f>
        <v>2</v>
      </c>
      <c r="P178" s="110">
        <f>IF(ISNA(MATCH(N178,'Overlap Study'!FF$62:FF$317,0)),0,1)</f>
        <v>0</v>
      </c>
      <c r="Q178" s="97">
        <f>IF(ISNA(MATCH(N178,'Overlap Study'!EO$62:EO$317,0)),0,1)</f>
        <v>0</v>
      </c>
      <c r="R178" s="97">
        <f>IF(ISNA(MATCH(N178,'Overlap Study'!DY$62:DY$174,0)),0,1)</f>
        <v>0</v>
      </c>
      <c r="S178" s="97">
        <f>IF(ISNA(MATCH(N178,'Overlap Study'!DJ$62:DJ$157,0)),0,1)</f>
        <v>0</v>
      </c>
      <c r="T178" s="99">
        <f>IF(ISNA(MATCH(N178,'Overlap Study'!CU$62:CU$157,0)),0,1)</f>
        <v>0</v>
      </c>
      <c r="U178" s="99">
        <f>IF(ISNA(MATCH(N178,'Overlap Study'!CG$62:CG$157,0)),0,1)</f>
        <v>0</v>
      </c>
      <c r="V178" s="97">
        <f>IF(ISNA(MATCH(N178,'Overlap Study'!BU$62:BU$157,0)),0,1)</f>
        <v>1</v>
      </c>
      <c r="W178" s="97">
        <f>IF(ISNA(MATCH(N178,'Overlap Study'!BJ$62:BJ$157,0)),0,1)</f>
        <v>1</v>
      </c>
      <c r="X178" s="97">
        <f>IF(ISNA(MATCH($N178,'Overlap Study'!AZ$62:AZ$157,0)),0,1)</f>
        <v>0</v>
      </c>
      <c r="Y178" s="97">
        <f>IF(ISNA(MATCH($N178,'Overlap Study'!AT$62:AT$157,0)),0,1)</f>
        <v>0</v>
      </c>
      <c r="Z178" s="97">
        <f>IF(ISNA(MATCH($N178,'Overlap Study'!AN$62:AN$157,0)),0,1)</f>
        <v>0</v>
      </c>
      <c r="AA178" s="97">
        <f>IF(ISNA(MATCH($N178,'Overlap Study'!AH$62:AH$157,0)),0,1)</f>
        <v>0</v>
      </c>
      <c r="AB178" s="110">
        <f>IF(ISNA(MATCH($N178,'Overlap Study'!AB$62:AB$157,0)),0,1)</f>
        <v>0</v>
      </c>
      <c r="AC178" s="97">
        <f>IF(ISNA(MATCH($N178,'Overlap Study'!V$62:V$157,0)),0,1)</f>
        <v>0</v>
      </c>
      <c r="AD178" s="97">
        <f>IF(ISNA(MATCH($N178,'Overlap Study'!P$62:P$157,0)),0,1)</f>
        <v>0</v>
      </c>
      <c r="AE178" s="97">
        <f>IF(ISNA(MATCH($N178,'Overlap Study'!H$53:H$132,0)),0,1)</f>
        <v>0</v>
      </c>
      <c r="AF178" s="106">
        <f>IF(ISNA(MATCH($N178,'Overlap Study'!B$53:B$100,0)),0,1)</f>
        <v>1</v>
      </c>
      <c r="AH178" s="98"/>
      <c r="AJ178" s="162">
        <v>223</v>
      </c>
      <c r="AK178" s="105">
        <f>SUM(AL178:AW178)</f>
        <v>1</v>
      </c>
      <c r="AL178" s="110">
        <f>IF(ISNA(MATCH($AJ178,'Overlap Study'!$FG$323:$FG$454,0)),0,1)</f>
        <v>0</v>
      </c>
      <c r="AM178" s="97">
        <f>IF(ISNA(MATCH($AJ178,'Overlap Study'!$EP$323:$EP$454,0)),0,1)</f>
        <v>0</v>
      </c>
      <c r="AN178" s="97">
        <f>IF(ISNA(MATCH($AJ178,'Overlap Study'!$DY$186:$DY$245,0)),0,1)</f>
        <v>0</v>
      </c>
      <c r="AO178" s="97">
        <f>IF(ISNA(MATCH($AJ178,'Overlap Study'!$DJ$186:$DJ$233,0)),0,1)</f>
        <v>0</v>
      </c>
      <c r="AP178" s="99">
        <f>IF(ISNA(MATCH($AJ178,'Overlap Study'!$CU$186:$CU$233,0)),0,1)</f>
        <v>0</v>
      </c>
      <c r="AQ178" s="99">
        <f>IF(ISNA(MATCH($AJ178,'Overlap Study'!$CG$186:$CG$233,0)),0,1)</f>
        <v>0</v>
      </c>
      <c r="AR178" s="97">
        <f>IF(ISNA(MATCH($AJ178,'Overlap Study'!$BU$186:$BU$233,0)),0,1)</f>
        <v>0</v>
      </c>
      <c r="AS178" s="97">
        <f>IF(ISNA(MATCH(AJ178,'Overlap Study'!BJ$186:BJ$233,0)),0,1)</f>
        <v>0</v>
      </c>
      <c r="AT178" s="97">
        <f>IF(ISNA(MATCH($AJ178,'Overlap Study'!AZ$186:AZ$233,0)),0,1)</f>
        <v>0</v>
      </c>
      <c r="AU178" s="97">
        <f>IF(ISNA(MATCH($AJ178,'Overlap Study'!AT$186:AT$233,0)),0,1)</f>
        <v>1</v>
      </c>
      <c r="AV178" s="97">
        <f>IF(ISNA(MATCH($AJ178,'Overlap Study'!AN$186:AN$233,0)),0,1)</f>
        <v>0</v>
      </c>
      <c r="AW178" s="106">
        <f>IF(ISNA(MATCH($AJ178,'Overlap Study'!AH$186:AH$233,0)),0,1)</f>
        <v>0</v>
      </c>
      <c r="AX178" s="97">
        <f>IF(ISNA(MATCH(AJ178,'Overlap Study'!$AB$186:$AB$233,0)),0,1)</f>
        <v>0</v>
      </c>
      <c r="AY178" s="97">
        <f>IF(ISNA(MATCH($AJ178,'Overlap Study'!$V$186:$V$233,0)),0,1)</f>
        <v>0</v>
      </c>
      <c r="AZ178" s="97">
        <f>IF(ISNA(MATCH($AJ178,'Overlap Study'!$P$186:$P$233,0)),0,1)</f>
        <v>0</v>
      </c>
      <c r="BA178" s="97"/>
      <c r="BB178" s="106"/>
      <c r="BG178" s="131">
        <v>2194</v>
      </c>
      <c r="BH178" s="459">
        <f>SUM(BI178:BT178)</f>
        <v>1</v>
      </c>
      <c r="BI178" s="110">
        <f>IF(ISNA(MATCH($BG178,'Overlap Study'!$FH$323:$FH$400,0)),0,1)</f>
        <v>0</v>
      </c>
      <c r="BJ178" s="97">
        <f>IF(ISNA(MATCH($BG178,'Overlap Study'!$EQ$323:$EQ$400,0)),0,1)</f>
        <v>0</v>
      </c>
      <c r="BK178" s="97">
        <f>IF(ISNA(MATCH($BG178,'Overlap Study'!$DZ$186:$DZ$240,0)),0,1)</f>
        <v>0</v>
      </c>
      <c r="BL178" s="97">
        <f>IF(ISNA(MATCH(BG178,'Overlap Study'!$DJ$240:$DJ$263,0)),0,1)</f>
        <v>0</v>
      </c>
      <c r="BM178" s="99">
        <f>IF(ISNA(MATCH(BG178,'Overlap Study'!$CU$240:$CU$263,0)),0,1)</f>
        <v>1</v>
      </c>
      <c r="BN178" s="99">
        <f>IF(ISNA(MATCH(BG178,'Overlap Study'!$CG$240:$CG$263,0)),0,1)</f>
        <v>0</v>
      </c>
      <c r="BO178" s="97">
        <f>IF(ISNA(MATCH(BG178,'Overlap Study'!$BU$240:$BU$263,0)),0,1)</f>
        <v>0</v>
      </c>
      <c r="BP178" s="97">
        <f>IF(ISNA(MATCH(BG178,'Overlap Study'!$BJ$240:$BJ$263,0)),0,1)</f>
        <v>0</v>
      </c>
      <c r="BQ178" s="97">
        <f>IF(ISNA(MATCH(BG178,'Overlap Study'!$AZ$240:$AZ$263,0)),0,1)</f>
        <v>0</v>
      </c>
      <c r="BR178" s="97">
        <f>IF(ISNA(MATCH(BG178,'Overlap Study'!$AT$240:$AT$263,0)),0,1)</f>
        <v>0</v>
      </c>
      <c r="BS178" s="97">
        <f>IF(ISNA(MATCH(BG178,'Overlap Study'!$AN$240:$AN$263,0)),0,1)</f>
        <v>0</v>
      </c>
      <c r="BT178" s="106">
        <f>IF(ISNA(MATCH(BG178,'Overlap Study'!$AH$240:$AH$263,0)),0,1)</f>
        <v>0</v>
      </c>
      <c r="BU178" s="110">
        <f>IF(ISNA(MATCH(BG178,'Overlap Study'!$AB$240:$AB$263,0)),0,1)</f>
        <v>0</v>
      </c>
      <c r="BV178" s="97">
        <f>IF(ISNA(MATCH(BG178,'Overlap Study'!$V$240:$V$263,0)),0,1)</f>
        <v>0</v>
      </c>
      <c r="BW178" s="97">
        <f>IF(ISNA(MATCH(BG178,'Overlap Study'!$P$240:$P$263,0)),0,1)</f>
        <v>0</v>
      </c>
      <c r="BX178" s="97"/>
      <c r="BY178" s="106"/>
    </row>
    <row r="179" spans="12:77" ht="13" x14ac:dyDescent="0.3">
      <c r="L179" s="116">
        <f t="shared" si="10"/>
        <v>178</v>
      </c>
      <c r="M179">
        <f t="shared" si="9"/>
        <v>2</v>
      </c>
      <c r="N179" s="494">
        <v>120</v>
      </c>
      <c r="O179" s="99">
        <f>SUM(P179:AA179)</f>
        <v>2</v>
      </c>
      <c r="P179" s="110">
        <f>IF(ISNA(MATCH(N179,'Overlap Study'!FF$62:FF$317,0)),0,1)</f>
        <v>1</v>
      </c>
      <c r="Q179" s="97">
        <f>IF(ISNA(MATCH(N179,'Overlap Study'!EO$62:EO$317,0)),0,1)</f>
        <v>0</v>
      </c>
      <c r="R179" s="97">
        <f>IF(ISNA(MATCH(N179,'Overlap Study'!DY$62:DY$174,0)),0,1)</f>
        <v>0</v>
      </c>
      <c r="S179" s="97">
        <f>IF(ISNA(MATCH(N179,'Overlap Study'!DJ$62:DJ$157,0)),0,1)</f>
        <v>0</v>
      </c>
      <c r="T179" s="99">
        <f>IF(ISNA(MATCH(N179,'Overlap Study'!CU$62:CU$157,0)),0,1)</f>
        <v>0</v>
      </c>
      <c r="U179" s="99">
        <f>IF(ISNA(MATCH(N179,'Overlap Study'!CG$62:CG$157,0)),0,1)</f>
        <v>0</v>
      </c>
      <c r="V179" s="97">
        <f>IF(ISNA(MATCH(N179,'Overlap Study'!BU$62:BU$157,0)),0,1)</f>
        <v>0</v>
      </c>
      <c r="W179" s="97">
        <f>IF(ISNA(MATCH(N179,'Overlap Study'!BJ$62:BJ$157,0)),0,1)</f>
        <v>0</v>
      </c>
      <c r="X179" s="97">
        <f>IF(ISNA(MATCH($N179,'Overlap Study'!AZ$62:AZ$157,0)),0,1)</f>
        <v>0</v>
      </c>
      <c r="Y179" s="97">
        <f>IF(ISNA(MATCH($N179,'Overlap Study'!AT$62:AT$157,0)),0,1)</f>
        <v>0</v>
      </c>
      <c r="Z179" s="97">
        <f>IF(ISNA(MATCH($N179,'Overlap Study'!AN$62:AN$157,0)),0,1)</f>
        <v>1</v>
      </c>
      <c r="AA179" s="97">
        <f>IF(ISNA(MATCH($N179,'Overlap Study'!AH$62:AH$157,0)),0,1)</f>
        <v>0</v>
      </c>
      <c r="AB179" s="110">
        <f>IF(ISNA(MATCH($N179,'Overlap Study'!AB$62:AB$157,0)),0,1)</f>
        <v>0</v>
      </c>
      <c r="AC179" s="97">
        <f>IF(ISNA(MATCH($N179,'Overlap Study'!V$62:V$157,0)),0,1)</f>
        <v>0</v>
      </c>
      <c r="AD179" s="97">
        <f>IF(ISNA(MATCH($N179,'Overlap Study'!P$62:P$157,0)),0,1)</f>
        <v>0</v>
      </c>
      <c r="AE179" s="97">
        <f>IF(ISNA(MATCH($N179,'Overlap Study'!H$53:H$132,0)),0,1)</f>
        <v>0</v>
      </c>
      <c r="AF179" s="106">
        <f>IF(ISNA(MATCH($N179,'Overlap Study'!B$53:B$100,0)),0,1)</f>
        <v>0</v>
      </c>
      <c r="AH179" s="98"/>
      <c r="AJ179" s="194">
        <v>225</v>
      </c>
      <c r="AK179" s="105">
        <f>SUM(AL179:AW179)</f>
        <v>1</v>
      </c>
      <c r="AL179" s="110">
        <f>IF(ISNA(MATCH($AJ179,'Overlap Study'!$FG$323:$FG$454,0)),0,1)</f>
        <v>0</v>
      </c>
      <c r="AM179" s="97">
        <f>IF(ISNA(MATCH($AJ179,'Overlap Study'!$EP$323:$EP$454,0)),0,1)</f>
        <v>1</v>
      </c>
      <c r="AN179" s="97">
        <f>IF(ISNA(MATCH($AJ179,'Overlap Study'!$DY$186:$DY$245,0)),0,1)</f>
        <v>0</v>
      </c>
      <c r="AO179" s="97">
        <f>IF(ISNA(MATCH($AJ179,'Overlap Study'!$DJ$186:$DJ$233,0)),0,1)</f>
        <v>0</v>
      </c>
      <c r="AP179" s="99">
        <f>IF(ISNA(MATCH($AJ179,'Overlap Study'!$CU$186:$CU$233,0)),0,1)</f>
        <v>0</v>
      </c>
      <c r="AQ179" s="99">
        <f>IF(ISNA(MATCH($AJ179,'Overlap Study'!$CG$186:$CG$233,0)),0,1)</f>
        <v>0</v>
      </c>
      <c r="AR179" s="97">
        <f>IF(ISNA(MATCH($AJ179,'Overlap Study'!$BU$186:$BU$233,0)),0,1)</f>
        <v>0</v>
      </c>
      <c r="AS179" s="97">
        <f>IF(ISNA(MATCH(AJ179,'Overlap Study'!BJ$186:BJ$233,0)),0,1)</f>
        <v>0</v>
      </c>
      <c r="AT179" s="97">
        <f>IF(ISNA(MATCH($AJ179,'Overlap Study'!AZ$186:AZ$233,0)),0,1)</f>
        <v>0</v>
      </c>
      <c r="AU179" s="97">
        <f>IF(ISNA(MATCH($AJ179,'Overlap Study'!AT$186:AT$233,0)),0,1)</f>
        <v>0</v>
      </c>
      <c r="AV179" s="97">
        <f>IF(ISNA(MATCH($AJ179,'Overlap Study'!AN$186:AN$233,0)),0,1)</f>
        <v>0</v>
      </c>
      <c r="AW179" s="106">
        <f>IF(ISNA(MATCH($AJ179,'Overlap Study'!AH$186:AH$233,0)),0,1)</f>
        <v>0</v>
      </c>
      <c r="AX179" s="97">
        <f>IF(ISNA(MATCH(AJ179,'Overlap Study'!$AB$186:$AB$233,0)),0,1)</f>
        <v>0</v>
      </c>
      <c r="AY179" s="97">
        <f>IF(ISNA(MATCH($AJ179,'Overlap Study'!$V$186:$V$233,0)),0,1)</f>
        <v>0</v>
      </c>
      <c r="AZ179" s="97">
        <f>IF(ISNA(MATCH($AJ179,'Overlap Study'!$P$186:$P$233,0)),0,1)</f>
        <v>0</v>
      </c>
      <c r="BA179" s="97"/>
      <c r="BB179" s="106"/>
      <c r="BG179" s="212">
        <v>2338</v>
      </c>
      <c r="BH179" s="459">
        <f>SUM(BI179:BT179)</f>
        <v>1</v>
      </c>
      <c r="BI179" s="110">
        <f>IF(ISNA(MATCH($BG179,'Overlap Study'!$FH$323:$FH$400,0)),0,1)</f>
        <v>0</v>
      </c>
      <c r="BJ179" s="97">
        <f>IF(ISNA(MATCH($BG179,'Overlap Study'!$EQ$323:$EQ$400,0)),0,1)</f>
        <v>1</v>
      </c>
      <c r="BK179" s="97">
        <f>IF(ISNA(MATCH($BG179,'Overlap Study'!$DZ$186:$DZ$240,0)),0,1)</f>
        <v>0</v>
      </c>
      <c r="BL179" s="97">
        <f>IF(ISNA(MATCH(BG179,'Overlap Study'!$DJ$240:$DJ$263,0)),0,1)</f>
        <v>0</v>
      </c>
      <c r="BM179" s="99">
        <f>IF(ISNA(MATCH(BG179,'Overlap Study'!$CU$240:$CU$263,0)),0,1)</f>
        <v>0</v>
      </c>
      <c r="BN179" s="99">
        <f>IF(ISNA(MATCH(BG179,'Overlap Study'!$CG$240:$CG$263,0)),0,1)</f>
        <v>0</v>
      </c>
      <c r="BO179" s="97">
        <f>IF(ISNA(MATCH(BG179,'Overlap Study'!$BU$240:$BU$263,0)),0,1)</f>
        <v>0</v>
      </c>
      <c r="BP179" s="97">
        <f>IF(ISNA(MATCH(BG179,'Overlap Study'!$BJ$240:$BJ$263,0)),0,1)</f>
        <v>0</v>
      </c>
      <c r="BQ179" s="97">
        <f>IF(ISNA(MATCH(BG179,'Overlap Study'!$AZ$240:$AZ$263,0)),0,1)</f>
        <v>0</v>
      </c>
      <c r="BR179" s="97">
        <f>IF(ISNA(MATCH(BG179,'Overlap Study'!$AT$240:$AT$263,0)),0,1)</f>
        <v>0</v>
      </c>
      <c r="BS179" s="97">
        <f>IF(ISNA(MATCH(BG179,'Overlap Study'!$AN$240:$AN$263,0)),0,1)</f>
        <v>0</v>
      </c>
      <c r="BT179" s="106">
        <f>IF(ISNA(MATCH(BG179,'Overlap Study'!$AH$240:$AH$263,0)),0,1)</f>
        <v>0</v>
      </c>
      <c r="BU179" s="110">
        <f>IF(ISNA(MATCH(BG179,'Overlap Study'!$AB$240:$AB$263,0)),0,1)</f>
        <v>0</v>
      </c>
      <c r="BV179" s="97">
        <f>IF(ISNA(MATCH(BG179,'Overlap Study'!$V$240:$V$263,0)),0,1)</f>
        <v>0</v>
      </c>
      <c r="BW179" s="97">
        <f>IF(ISNA(MATCH(BG179,'Overlap Study'!$P$240:$P$263,0)),0,1)</f>
        <v>0</v>
      </c>
      <c r="BX179" s="97"/>
      <c r="BY179" s="106"/>
    </row>
    <row r="180" spans="12:77" ht="13" x14ac:dyDescent="0.3">
      <c r="L180" s="116">
        <f t="shared" si="10"/>
        <v>179</v>
      </c>
      <c r="M180">
        <f t="shared" si="9"/>
        <v>3</v>
      </c>
      <c r="N180" s="207">
        <v>122</v>
      </c>
      <c r="O180" s="99">
        <f>SUM(P180:AA180)</f>
        <v>2</v>
      </c>
      <c r="P180" s="110">
        <f>IF(ISNA(MATCH(N180,'Overlap Study'!FF$62:FF$317,0)),0,1)</f>
        <v>0</v>
      </c>
      <c r="Q180" s="97">
        <f>IF(ISNA(MATCH(N180,'Overlap Study'!EO$62:EO$317,0)),0,1)</f>
        <v>0</v>
      </c>
      <c r="R180" s="97">
        <f>IF(ISNA(MATCH(N180,'Overlap Study'!DY$62:DY$174,0)),0,1)</f>
        <v>0</v>
      </c>
      <c r="S180" s="97">
        <f>IF(ISNA(MATCH(N180,'Overlap Study'!DJ$62:DJ$157,0)),0,1)</f>
        <v>0</v>
      </c>
      <c r="T180" s="99">
        <f>IF(ISNA(MATCH(N180,'Overlap Study'!CU$62:CU$157,0)),0,1)</f>
        <v>0</v>
      </c>
      <c r="U180" s="99">
        <f>IF(ISNA(MATCH(N180,'Overlap Study'!CG$62:CG$157,0)),0,1)</f>
        <v>0</v>
      </c>
      <c r="V180" s="97">
        <f>IF(ISNA(MATCH(N180,'Overlap Study'!BU$62:BU$157,0)),0,1)</f>
        <v>0</v>
      </c>
      <c r="W180" s="97">
        <f>IF(ISNA(MATCH(N180,'Overlap Study'!BJ$62:BJ$157,0)),0,1)</f>
        <v>0</v>
      </c>
      <c r="X180" s="97">
        <f>IF(ISNA(MATCH($N180,'Overlap Study'!AZ$62:AZ$157,0)),0,1)</f>
        <v>1</v>
      </c>
      <c r="Y180" s="97">
        <f>IF(ISNA(MATCH($N180,'Overlap Study'!AT$62:AT$157,0)),0,1)</f>
        <v>0</v>
      </c>
      <c r="Z180" s="97">
        <f>IF(ISNA(MATCH($N180,'Overlap Study'!AN$62:AN$157,0)),0,1)</f>
        <v>1</v>
      </c>
      <c r="AA180" s="97">
        <f>IF(ISNA(MATCH($N180,'Overlap Study'!AH$62:AH$157,0)),0,1)</f>
        <v>0</v>
      </c>
      <c r="AB180" s="110">
        <f>IF(ISNA(MATCH($N180,'Overlap Study'!AB$62:AB$157,0)),0,1)</f>
        <v>0</v>
      </c>
      <c r="AC180" s="97">
        <f>IF(ISNA(MATCH($N180,'Overlap Study'!V$62:V$157,0)),0,1)</f>
        <v>0</v>
      </c>
      <c r="AD180" s="97">
        <f>IF(ISNA(MATCH($N180,'Overlap Study'!P$62:P$157,0)),0,1)</f>
        <v>0</v>
      </c>
      <c r="AE180" s="97">
        <f>IF(ISNA(MATCH($N180,'Overlap Study'!H$53:H$132,0)),0,1)</f>
        <v>1</v>
      </c>
      <c r="AF180" s="106">
        <f>IF(ISNA(MATCH($N180,'Overlap Study'!B$53:B$100,0)),0,1)</f>
        <v>0</v>
      </c>
      <c r="AH180" s="98"/>
      <c r="AJ180" s="162">
        <v>231</v>
      </c>
      <c r="AK180" s="105">
        <f>SUM(AL180:AW180)</f>
        <v>1</v>
      </c>
      <c r="AL180" s="110">
        <f>IF(ISNA(MATCH($AJ180,'Overlap Study'!$FG$323:$FG$454,0)),0,1)</f>
        <v>0</v>
      </c>
      <c r="AM180" s="97">
        <f>IF(ISNA(MATCH($AJ180,'Overlap Study'!$EP$323:$EP$454,0)),0,1)</f>
        <v>0</v>
      </c>
      <c r="AN180" s="97">
        <f>IF(ISNA(MATCH($AJ180,'Overlap Study'!$DY$186:$DY$245,0)),0,1)</f>
        <v>0</v>
      </c>
      <c r="AO180" s="97">
        <f>IF(ISNA(MATCH($AJ180,'Overlap Study'!$DJ$186:$DJ$233,0)),0,1)</f>
        <v>0</v>
      </c>
      <c r="AP180" s="99">
        <f>IF(ISNA(MATCH($AJ180,'Overlap Study'!$CU$186:$CU$233,0)),0,1)</f>
        <v>1</v>
      </c>
      <c r="AQ180" s="99">
        <f>IF(ISNA(MATCH($AJ180,'Overlap Study'!$CG$186:$CG$233,0)),0,1)</f>
        <v>0</v>
      </c>
      <c r="AR180" s="97">
        <f>IF(ISNA(MATCH($AJ180,'Overlap Study'!$BU$186:$BU$233,0)),0,1)</f>
        <v>0</v>
      </c>
      <c r="AS180" s="97">
        <f>IF(ISNA(MATCH(AJ180,'Overlap Study'!BJ$186:BJ$233,0)),0,1)</f>
        <v>0</v>
      </c>
      <c r="AT180" s="97">
        <f>IF(ISNA(MATCH($AJ180,'Overlap Study'!AZ$186:AZ$233,0)),0,1)</f>
        <v>0</v>
      </c>
      <c r="AU180" s="97">
        <f>IF(ISNA(MATCH($AJ180,'Overlap Study'!AT$186:AT$233,0)),0,1)</f>
        <v>0</v>
      </c>
      <c r="AV180" s="97">
        <f>IF(ISNA(MATCH($AJ180,'Overlap Study'!AN$186:AN$233,0)),0,1)</f>
        <v>0</v>
      </c>
      <c r="AW180" s="106">
        <f>IF(ISNA(MATCH($AJ180,'Overlap Study'!AH$186:AH$233,0)),0,1)</f>
        <v>0</v>
      </c>
      <c r="AX180" s="97">
        <f>IF(ISNA(MATCH(AJ180,'Overlap Study'!$AB$186:$AB$233,0)),0,1)</f>
        <v>0</v>
      </c>
      <c r="AY180" s="97">
        <f>IF(ISNA(MATCH($AJ180,'Overlap Study'!$V$186:$V$233,0)),0,1)</f>
        <v>1</v>
      </c>
      <c r="AZ180" s="97">
        <f>IF(ISNA(MATCH($AJ180,'Overlap Study'!$P$186:$P$233,0)),0,1)</f>
        <v>0</v>
      </c>
      <c r="BA180" s="97"/>
      <c r="BB180" s="106"/>
      <c r="BG180" s="131">
        <v>2415</v>
      </c>
      <c r="BH180" s="459">
        <f>SUM(BI180:BT180)</f>
        <v>1</v>
      </c>
      <c r="BI180" s="110">
        <f>IF(ISNA(MATCH($BG180,'Overlap Study'!$FH$323:$FH$400,0)),0,1)</f>
        <v>0</v>
      </c>
      <c r="BJ180" s="97">
        <f>IF(ISNA(MATCH($BG180,'Overlap Study'!$EQ$323:$EQ$400,0)),0,1)</f>
        <v>0</v>
      </c>
      <c r="BK180" s="97">
        <f>IF(ISNA(MATCH($BG180,'Overlap Study'!$DZ$186:$DZ$240,0)),0,1)</f>
        <v>0</v>
      </c>
      <c r="BL180" s="97">
        <f>IF(ISNA(MATCH(BG180,'Overlap Study'!$DJ$240:$DJ$263,0)),0,1)</f>
        <v>1</v>
      </c>
      <c r="BM180" s="99">
        <f>IF(ISNA(MATCH(BG180,'Overlap Study'!$CU$240:$CU$263,0)),0,1)</f>
        <v>0</v>
      </c>
      <c r="BN180" s="99">
        <f>IF(ISNA(MATCH(BG180,'Overlap Study'!$CG$240:$CG$263,0)),0,1)</f>
        <v>0</v>
      </c>
      <c r="BO180" s="97">
        <f>IF(ISNA(MATCH(BG180,'Overlap Study'!$BU$240:$BU$263,0)),0,1)</f>
        <v>0</v>
      </c>
      <c r="BP180" s="97">
        <f>IF(ISNA(MATCH(BG180,'Overlap Study'!$BJ$240:$BJ$263,0)),0,1)</f>
        <v>0</v>
      </c>
      <c r="BQ180" s="97">
        <f>IF(ISNA(MATCH(BG180,'Overlap Study'!$AZ$240:$AZ$263,0)),0,1)</f>
        <v>0</v>
      </c>
      <c r="BR180" s="97">
        <f>IF(ISNA(MATCH(BG180,'Overlap Study'!$AT$240:$AT$263,0)),0,1)</f>
        <v>0</v>
      </c>
      <c r="BS180" s="97">
        <f>IF(ISNA(MATCH(BG180,'Overlap Study'!$AN$240:$AN$263,0)),0,1)</f>
        <v>0</v>
      </c>
      <c r="BT180" s="106">
        <f>IF(ISNA(MATCH(BG180,'Overlap Study'!$AH$240:$AH$263,0)),0,1)</f>
        <v>0</v>
      </c>
      <c r="BU180" s="110">
        <f>IF(ISNA(MATCH(BG180,'Overlap Study'!$AB$240:$AB$263,0)),0,1)</f>
        <v>0</v>
      </c>
      <c r="BV180" s="97">
        <f>IF(ISNA(MATCH(BG180,'Overlap Study'!$V$240:$V$263,0)),0,1)</f>
        <v>0</v>
      </c>
      <c r="BW180" s="97">
        <f>IF(ISNA(MATCH(BG180,'Overlap Study'!$P$240:$P$263,0)),0,1)</f>
        <v>0</v>
      </c>
      <c r="BX180" s="97"/>
      <c r="BY180" s="106"/>
    </row>
    <row r="181" spans="12:77" ht="13" x14ac:dyDescent="0.3">
      <c r="L181" s="116">
        <f t="shared" si="10"/>
        <v>180</v>
      </c>
      <c r="M181">
        <f t="shared" si="9"/>
        <v>2</v>
      </c>
      <c r="N181" s="493">
        <v>133</v>
      </c>
      <c r="O181" s="99">
        <f>SUM(P181:AA181)</f>
        <v>2</v>
      </c>
      <c r="P181" s="110">
        <f>IF(ISNA(MATCH(N181,'Overlap Study'!FF$62:FF$317,0)),0,1)</f>
        <v>1</v>
      </c>
      <c r="Q181" s="97">
        <f>IF(ISNA(MATCH(N181,'Overlap Study'!EO$62:EO$317,0)),0,1)</f>
        <v>0</v>
      </c>
      <c r="R181" s="97">
        <f>IF(ISNA(MATCH(N181,'Overlap Study'!DY$62:DY$174,0)),0,1)</f>
        <v>0</v>
      </c>
      <c r="S181" s="97">
        <f>IF(ISNA(MATCH(N181,'Overlap Study'!DJ$62:DJ$157,0)),0,1)</f>
        <v>0</v>
      </c>
      <c r="T181" s="99">
        <f>IF(ISNA(MATCH(N181,'Overlap Study'!CU$62:CU$157,0)),0,1)</f>
        <v>0</v>
      </c>
      <c r="U181" s="99">
        <f>IF(ISNA(MATCH(N181,'Overlap Study'!CG$62:CG$157,0)),0,1)</f>
        <v>0</v>
      </c>
      <c r="V181" s="97">
        <f>IF(ISNA(MATCH(N181,'Overlap Study'!BU$62:BU$157,0)),0,1)</f>
        <v>0</v>
      </c>
      <c r="W181" s="97">
        <f>IF(ISNA(MATCH(N181,'Overlap Study'!BJ$62:BJ$157,0)),0,1)</f>
        <v>0</v>
      </c>
      <c r="X181" s="97">
        <f>IF(ISNA(MATCH($N181,'Overlap Study'!AZ$62:AZ$157,0)),0,1)</f>
        <v>0</v>
      </c>
      <c r="Y181" s="97">
        <f>IF(ISNA(MATCH($N181,'Overlap Study'!AT$62:AT$157,0)),0,1)</f>
        <v>0</v>
      </c>
      <c r="Z181" s="97">
        <f>IF(ISNA(MATCH($N181,'Overlap Study'!AN$62:AN$157,0)),0,1)</f>
        <v>1</v>
      </c>
      <c r="AA181" s="97">
        <f>IF(ISNA(MATCH($N181,'Overlap Study'!AH$62:AH$157,0)),0,1)</f>
        <v>0</v>
      </c>
      <c r="AB181" s="110">
        <f>IF(ISNA(MATCH($N181,'Overlap Study'!AB$62:AB$157,0)),0,1)</f>
        <v>0</v>
      </c>
      <c r="AC181" s="97">
        <f>IF(ISNA(MATCH($N181,'Overlap Study'!V$62:V$157,0)),0,1)</f>
        <v>0</v>
      </c>
      <c r="AD181" s="97">
        <f>IF(ISNA(MATCH($N181,'Overlap Study'!P$62:P$157,0)),0,1)</f>
        <v>0</v>
      </c>
      <c r="AE181" s="97">
        <f>IF(ISNA(MATCH($N181,'Overlap Study'!H$53:H$132,0)),0,1)</f>
        <v>0</v>
      </c>
      <c r="AF181" s="106">
        <f>IF(ISNA(MATCH($N181,'Overlap Study'!B$53:B$100,0)),0,1)</f>
        <v>0</v>
      </c>
      <c r="AH181" s="98"/>
      <c r="AJ181" s="162">
        <v>244</v>
      </c>
      <c r="AK181" s="105">
        <f>SUM(AL181:AW181)</f>
        <v>1</v>
      </c>
      <c r="AL181" s="110">
        <f>IF(ISNA(MATCH($AJ181,'Overlap Study'!$FG$323:$FG$454,0)),0,1)</f>
        <v>0</v>
      </c>
      <c r="AM181" s="97">
        <f>IF(ISNA(MATCH($AJ181,'Overlap Study'!$EP$323:$EP$454,0)),0,1)</f>
        <v>0</v>
      </c>
      <c r="AN181" s="97">
        <f>IF(ISNA(MATCH($AJ181,'Overlap Study'!$DY$186:$DY$245,0)),0,1)</f>
        <v>0</v>
      </c>
      <c r="AO181" s="97">
        <f>IF(ISNA(MATCH($AJ181,'Overlap Study'!$DJ$186:$DJ$233,0)),0,1)</f>
        <v>0</v>
      </c>
      <c r="AP181" s="99">
        <f>IF(ISNA(MATCH($AJ181,'Overlap Study'!$CU$186:$CU$233,0)),0,1)</f>
        <v>1</v>
      </c>
      <c r="AQ181" s="99">
        <f>IF(ISNA(MATCH($AJ181,'Overlap Study'!$CG$186:$CG$233,0)),0,1)</f>
        <v>0</v>
      </c>
      <c r="AR181" s="97">
        <f>IF(ISNA(MATCH($AJ181,'Overlap Study'!$BU$186:$BU$233,0)),0,1)</f>
        <v>0</v>
      </c>
      <c r="AS181" s="97">
        <f>IF(ISNA(MATCH(AJ181,'Overlap Study'!BJ$186:BJ$233,0)),0,1)</f>
        <v>0</v>
      </c>
      <c r="AT181" s="97">
        <f>IF(ISNA(MATCH($AJ181,'Overlap Study'!AZ$186:AZ$233,0)),0,1)</f>
        <v>0</v>
      </c>
      <c r="AU181" s="97">
        <f>IF(ISNA(MATCH($AJ181,'Overlap Study'!AT$186:AT$233,0)),0,1)</f>
        <v>0</v>
      </c>
      <c r="AV181" s="97">
        <f>IF(ISNA(MATCH($AJ181,'Overlap Study'!AN$186:AN$233,0)),0,1)</f>
        <v>0</v>
      </c>
      <c r="AW181" s="106">
        <f>IF(ISNA(MATCH($AJ181,'Overlap Study'!AH$186:AH$233,0)),0,1)</f>
        <v>0</v>
      </c>
      <c r="AX181" s="97">
        <f>IF(ISNA(MATCH(AJ181,'Overlap Study'!$AB$186:$AB$233,0)),0,1)</f>
        <v>0</v>
      </c>
      <c r="AY181" s="97">
        <f>IF(ISNA(MATCH($AJ181,'Overlap Study'!$V$186:$V$233,0)),0,1)</f>
        <v>0</v>
      </c>
      <c r="AZ181" s="97">
        <f>IF(ISNA(MATCH($AJ181,'Overlap Study'!$P$186:$P$233,0)),0,1)</f>
        <v>0</v>
      </c>
      <c r="BA181" s="97"/>
      <c r="BB181" s="106"/>
      <c r="BG181" s="131">
        <v>2429</v>
      </c>
      <c r="BH181" s="459">
        <f>SUM(BI181:BT181)</f>
        <v>1</v>
      </c>
      <c r="BI181" s="110">
        <f>IF(ISNA(MATCH($BG181,'Overlap Study'!$FH$323:$FH$400,0)),0,1)</f>
        <v>0</v>
      </c>
      <c r="BJ181" s="97">
        <f>IF(ISNA(MATCH($BG181,'Overlap Study'!$EQ$323:$EQ$400,0)),0,1)</f>
        <v>0</v>
      </c>
      <c r="BK181" s="97">
        <f>IF(ISNA(MATCH($BG181,'Overlap Study'!$DZ$186:$DZ$240,0)),0,1)</f>
        <v>0</v>
      </c>
      <c r="BL181" s="97">
        <f>IF(ISNA(MATCH(BG181,'Overlap Study'!$DJ$240:$DJ$263,0)),0,1)</f>
        <v>0</v>
      </c>
      <c r="BM181" s="99">
        <f>IF(ISNA(MATCH(BG181,'Overlap Study'!$CU$240:$CU$263,0)),0,1)</f>
        <v>0</v>
      </c>
      <c r="BN181" s="99">
        <f>IF(ISNA(MATCH(BG181,'Overlap Study'!$CG$240:$CG$263,0)),0,1)</f>
        <v>0</v>
      </c>
      <c r="BO181" s="97">
        <f>IF(ISNA(MATCH(BG181,'Overlap Study'!$BU$240:$BU$263,0)),0,1)</f>
        <v>1</v>
      </c>
      <c r="BP181" s="97">
        <f>IF(ISNA(MATCH(BG181,'Overlap Study'!$BJ$240:$BJ$263,0)),0,1)</f>
        <v>0</v>
      </c>
      <c r="BQ181" s="97">
        <f>IF(ISNA(MATCH(BG181,'Overlap Study'!$AZ$240:$AZ$263,0)),0,1)</f>
        <v>0</v>
      </c>
      <c r="BR181" s="97">
        <f>IF(ISNA(MATCH(BG181,'Overlap Study'!$AT$240:$AT$263,0)),0,1)</f>
        <v>0</v>
      </c>
      <c r="BS181" s="97">
        <f>IF(ISNA(MATCH(BG181,'Overlap Study'!$AN$240:$AN$263,0)),0,1)</f>
        <v>0</v>
      </c>
      <c r="BT181" s="106">
        <f>IF(ISNA(MATCH(BG181,'Overlap Study'!$AH$240:$AH$263,0)),0,1)</f>
        <v>0</v>
      </c>
      <c r="BU181" s="110">
        <f>IF(ISNA(MATCH(BG181,'Overlap Study'!$AB$240:$AB$263,0)),0,1)</f>
        <v>0</v>
      </c>
      <c r="BV181" s="97">
        <f>IF(ISNA(MATCH(BG181,'Overlap Study'!$V$240:$V$263,0)),0,1)</f>
        <v>0</v>
      </c>
      <c r="BW181" s="97">
        <f>IF(ISNA(MATCH(BG181,'Overlap Study'!$P$240:$P$263,0)),0,1)</f>
        <v>0</v>
      </c>
      <c r="BX181" s="97"/>
      <c r="BY181" s="106"/>
    </row>
    <row r="182" spans="12:77" ht="13" x14ac:dyDescent="0.3">
      <c r="L182" s="116">
        <f t="shared" si="10"/>
        <v>181</v>
      </c>
      <c r="M182">
        <f t="shared" si="9"/>
        <v>3</v>
      </c>
      <c r="N182" s="207">
        <v>155</v>
      </c>
      <c r="O182" s="99">
        <f>SUM(P182:AA182)</f>
        <v>2</v>
      </c>
      <c r="P182" s="110">
        <f>IF(ISNA(MATCH(N182,'Overlap Study'!FF$62:FF$317,0)),0,1)</f>
        <v>0</v>
      </c>
      <c r="Q182" s="97">
        <f>IF(ISNA(MATCH(N182,'Overlap Study'!EO$62:EO$317,0)),0,1)</f>
        <v>0</v>
      </c>
      <c r="R182" s="97">
        <f>IF(ISNA(MATCH(N182,'Overlap Study'!DY$62:DY$174,0)),0,1)</f>
        <v>0</v>
      </c>
      <c r="S182" s="97">
        <f>IF(ISNA(MATCH(N182,'Overlap Study'!DJ$62:DJ$157,0)),0,1)</f>
        <v>0</v>
      </c>
      <c r="T182" s="99">
        <f>IF(ISNA(MATCH(N182,'Overlap Study'!CU$62:CU$157,0)),0,1)</f>
        <v>0</v>
      </c>
      <c r="U182" s="99">
        <f>IF(ISNA(MATCH(N182,'Overlap Study'!CG$62:CG$157,0)),0,1)</f>
        <v>1</v>
      </c>
      <c r="V182" s="97">
        <f>IF(ISNA(MATCH(N182,'Overlap Study'!BU$62:BU$157,0)),0,1)</f>
        <v>0</v>
      </c>
      <c r="W182" s="97">
        <f>IF(ISNA(MATCH(N182,'Overlap Study'!BJ$62:BJ$157,0)),0,1)</f>
        <v>0</v>
      </c>
      <c r="X182" s="97">
        <f>IF(ISNA(MATCH($N182,'Overlap Study'!AZ$62:AZ$157,0)),0,1)</f>
        <v>1</v>
      </c>
      <c r="Y182" s="97">
        <f>IF(ISNA(MATCH($N182,'Overlap Study'!AT$62:AT$157,0)),0,1)</f>
        <v>0</v>
      </c>
      <c r="Z182" s="97">
        <f>IF(ISNA(MATCH($N182,'Overlap Study'!AN$62:AN$157,0)),0,1)</f>
        <v>0</v>
      </c>
      <c r="AA182" s="97">
        <f>IF(ISNA(MATCH($N182,'Overlap Study'!AH$62:AH$157,0)),0,1)</f>
        <v>0</v>
      </c>
      <c r="AB182" s="110">
        <f>IF(ISNA(MATCH($N182,'Overlap Study'!AB$62:AB$157,0)),0,1)</f>
        <v>0</v>
      </c>
      <c r="AC182" s="97">
        <f>IF(ISNA(MATCH($N182,'Overlap Study'!V$62:V$157,0)),0,1)</f>
        <v>0</v>
      </c>
      <c r="AD182" s="97">
        <f>IF(ISNA(MATCH($N182,'Overlap Study'!P$62:P$157,0)),0,1)</f>
        <v>1</v>
      </c>
      <c r="AE182" s="97">
        <f>IF(ISNA(MATCH($N182,'Overlap Study'!H$53:H$132,0)),0,1)</f>
        <v>0</v>
      </c>
      <c r="AF182" s="106">
        <f>IF(ISNA(MATCH($N182,'Overlap Study'!B$53:B$100,0)),0,1)</f>
        <v>0</v>
      </c>
      <c r="AH182" s="98"/>
      <c r="AJ182" s="162">
        <v>247</v>
      </c>
      <c r="AK182" s="105">
        <f>SUM(AL182:AW182)</f>
        <v>1</v>
      </c>
      <c r="AL182" s="110">
        <f>IF(ISNA(MATCH($AJ182,'Overlap Study'!$FG$323:$FG$454,0)),0,1)</f>
        <v>0</v>
      </c>
      <c r="AM182" s="97">
        <f>IF(ISNA(MATCH($AJ182,'Overlap Study'!$EP$323:$EP$454,0)),0,1)</f>
        <v>0</v>
      </c>
      <c r="AN182" s="97">
        <f>IF(ISNA(MATCH($AJ182,'Overlap Study'!$DY$186:$DY$245,0)),0,1)</f>
        <v>0</v>
      </c>
      <c r="AO182" s="97">
        <f>IF(ISNA(MATCH($AJ182,'Overlap Study'!$DJ$186:$DJ$233,0)),0,1)</f>
        <v>0</v>
      </c>
      <c r="AP182" s="99">
        <f>IF(ISNA(MATCH($AJ182,'Overlap Study'!$CU$186:$CU$233,0)),0,1)</f>
        <v>0</v>
      </c>
      <c r="AQ182" s="99">
        <f>IF(ISNA(MATCH($AJ182,'Overlap Study'!$CG$186:$CG$233,0)),0,1)</f>
        <v>0</v>
      </c>
      <c r="AR182" s="97">
        <f>IF(ISNA(MATCH($AJ182,'Overlap Study'!$BU$186:$BU$233,0)),0,1)</f>
        <v>0</v>
      </c>
      <c r="AS182" s="97">
        <f>IF(ISNA(MATCH(AJ182,'Overlap Study'!BJ$186:BJ$233,0)),0,1)</f>
        <v>1</v>
      </c>
      <c r="AT182" s="97">
        <f>IF(ISNA(MATCH($AJ182,'Overlap Study'!AZ$186:AZ$233,0)),0,1)</f>
        <v>0</v>
      </c>
      <c r="AU182" s="97">
        <f>IF(ISNA(MATCH($AJ182,'Overlap Study'!AT$186:AT$233,0)),0,1)</f>
        <v>0</v>
      </c>
      <c r="AV182" s="97">
        <f>IF(ISNA(MATCH($AJ182,'Overlap Study'!AN$186:AN$233,0)),0,1)</f>
        <v>0</v>
      </c>
      <c r="AW182" s="106">
        <f>IF(ISNA(MATCH($AJ182,'Overlap Study'!AH$186:AH$233,0)),0,1)</f>
        <v>0</v>
      </c>
      <c r="AX182" s="97">
        <f>IF(ISNA(MATCH(AJ182,'Overlap Study'!$AB$186:$AB$233,0)),0,1)</f>
        <v>0</v>
      </c>
      <c r="AY182" s="97">
        <f>IF(ISNA(MATCH($AJ182,'Overlap Study'!$V$186:$V$233,0)),0,1)</f>
        <v>0</v>
      </c>
      <c r="AZ182" s="97">
        <f>IF(ISNA(MATCH($AJ182,'Overlap Study'!$P$186:$P$233,0)),0,1)</f>
        <v>0</v>
      </c>
      <c r="BA182" s="97"/>
      <c r="BB182" s="106"/>
      <c r="BG182" s="131">
        <v>2451</v>
      </c>
      <c r="BH182" s="459">
        <f>SUM(BI182:BT182)</f>
        <v>1</v>
      </c>
      <c r="BI182" s="110">
        <f>IF(ISNA(MATCH($BG182,'Overlap Study'!$FH$323:$FH$400,0)),0,1)</f>
        <v>0</v>
      </c>
      <c r="BJ182" s="97">
        <f>IF(ISNA(MATCH($BG182,'Overlap Study'!$EQ$323:$EQ$400,0)),0,1)</f>
        <v>0</v>
      </c>
      <c r="BK182" s="97">
        <f>IF(ISNA(MATCH($BG182,'Overlap Study'!$DZ$186:$DZ$240,0)),0,1)</f>
        <v>1</v>
      </c>
      <c r="BL182" s="97">
        <f>IF(ISNA(MATCH(BG182,'Overlap Study'!$DJ$240:$DJ$263,0)),0,1)</f>
        <v>0</v>
      </c>
      <c r="BM182" s="99">
        <f>IF(ISNA(MATCH(BG182,'Overlap Study'!$CU$240:$CU$263,0)),0,1)</f>
        <v>0</v>
      </c>
      <c r="BN182" s="99">
        <f>IF(ISNA(MATCH(BG182,'Overlap Study'!$CG$240:$CG$263,0)),0,1)</f>
        <v>0</v>
      </c>
      <c r="BO182" s="97">
        <f>IF(ISNA(MATCH(BG182,'Overlap Study'!$BU$240:$BU$263,0)),0,1)</f>
        <v>0</v>
      </c>
      <c r="BP182" s="97">
        <f>IF(ISNA(MATCH(BG182,'Overlap Study'!$BJ$240:$BJ$263,0)),0,1)</f>
        <v>0</v>
      </c>
      <c r="BQ182" s="97">
        <f>IF(ISNA(MATCH(BG182,'Overlap Study'!$AZ$240:$AZ$263,0)),0,1)</f>
        <v>0</v>
      </c>
      <c r="BR182" s="97">
        <f>IF(ISNA(MATCH(BG182,'Overlap Study'!$AT$240:$AT$263,0)),0,1)</f>
        <v>0</v>
      </c>
      <c r="BS182" s="97">
        <f>IF(ISNA(MATCH(BG182,'Overlap Study'!$AN$240:$AN$263,0)),0,1)</f>
        <v>0</v>
      </c>
      <c r="BT182" s="106">
        <f>IF(ISNA(MATCH(BG182,'Overlap Study'!$AH$240:$AH$263,0)),0,1)</f>
        <v>0</v>
      </c>
      <c r="BU182" s="110">
        <f>IF(ISNA(MATCH(BG182,'Overlap Study'!$AB$240:$AB$263,0)),0,1)</f>
        <v>0</v>
      </c>
      <c r="BV182" s="97">
        <f>IF(ISNA(MATCH(BG182,'Overlap Study'!$V$240:$V$263,0)),0,1)</f>
        <v>0</v>
      </c>
      <c r="BW182" s="97">
        <f>IF(ISNA(MATCH(BG182,'Overlap Study'!$P$240:$P$263,0)),0,1)</f>
        <v>0</v>
      </c>
      <c r="BX182" s="97"/>
      <c r="BY182" s="106"/>
    </row>
    <row r="183" spans="12:77" ht="13" x14ac:dyDescent="0.3">
      <c r="L183" s="116">
        <f t="shared" si="10"/>
        <v>182</v>
      </c>
      <c r="M183">
        <f t="shared" si="9"/>
        <v>2</v>
      </c>
      <c r="N183" s="494">
        <v>181</v>
      </c>
      <c r="O183" s="99">
        <f>SUM(P183:AA183)</f>
        <v>2</v>
      </c>
      <c r="P183" s="110">
        <f>IF(ISNA(MATCH(N183,'Overlap Study'!FF$62:FF$317,0)),0,1)</f>
        <v>0</v>
      </c>
      <c r="Q183" s="97">
        <f>IF(ISNA(MATCH(N183,'Overlap Study'!EO$62:EO$317,0)),0,1)</f>
        <v>0</v>
      </c>
      <c r="R183" s="97">
        <f>IF(ISNA(MATCH(N183,'Overlap Study'!DY$62:DY$174,0)),0,1)</f>
        <v>0</v>
      </c>
      <c r="S183" s="97">
        <f>IF(ISNA(MATCH(N183,'Overlap Study'!DJ$62:DJ$157,0)),0,1)</f>
        <v>0</v>
      </c>
      <c r="T183" s="99">
        <f>IF(ISNA(MATCH(N183,'Overlap Study'!CU$62:CU$157,0)),0,1)</f>
        <v>1</v>
      </c>
      <c r="U183" s="99">
        <f>IF(ISNA(MATCH(N183,'Overlap Study'!CG$62:CG$157,0)),0,1)</f>
        <v>0</v>
      </c>
      <c r="V183" s="97">
        <f>IF(ISNA(MATCH(N183,'Overlap Study'!BU$62:BU$157,0)),0,1)</f>
        <v>0</v>
      </c>
      <c r="W183" s="97">
        <f>IF(ISNA(MATCH(N183,'Overlap Study'!BJ$62:BJ$157,0)),0,1)</f>
        <v>0</v>
      </c>
      <c r="X183" s="97">
        <f>IF(ISNA(MATCH($N183,'Overlap Study'!AZ$62:AZ$157,0)),0,1)</f>
        <v>0</v>
      </c>
      <c r="Y183" s="97">
        <f>IF(ISNA(MATCH($N183,'Overlap Study'!AT$62:AT$157,0)),0,1)</f>
        <v>1</v>
      </c>
      <c r="Z183" s="97">
        <f>IF(ISNA(MATCH($N183,'Overlap Study'!AN$62:AN$157,0)),0,1)</f>
        <v>0</v>
      </c>
      <c r="AA183" s="97">
        <f>IF(ISNA(MATCH($N183,'Overlap Study'!AH$62:AH$157,0)),0,1)</f>
        <v>0</v>
      </c>
      <c r="AB183" s="110">
        <f>IF(ISNA(MATCH($N183,'Overlap Study'!AB$62:AB$157,0)),0,1)</f>
        <v>0</v>
      </c>
      <c r="AC183" s="97">
        <f>IF(ISNA(MATCH($N183,'Overlap Study'!V$62:V$157,0)),0,1)</f>
        <v>0</v>
      </c>
      <c r="AD183" s="97">
        <f>IF(ISNA(MATCH($N183,'Overlap Study'!P$62:P$157,0)),0,1)</f>
        <v>0</v>
      </c>
      <c r="AE183" s="97">
        <f>IF(ISNA(MATCH($N183,'Overlap Study'!H$53:H$132,0)),0,1)</f>
        <v>0</v>
      </c>
      <c r="AF183" s="106">
        <f>IF(ISNA(MATCH($N183,'Overlap Study'!B$53:B$100,0)),0,1)</f>
        <v>0</v>
      </c>
      <c r="AH183" s="151"/>
      <c r="AJ183" s="162">
        <v>271</v>
      </c>
      <c r="AK183" s="105">
        <f>SUM(AL183:AW183)</f>
        <v>1</v>
      </c>
      <c r="AL183" s="110">
        <f>IF(ISNA(MATCH($AJ183,'Overlap Study'!$FG$323:$FG$454,0)),0,1)</f>
        <v>0</v>
      </c>
      <c r="AM183" s="97">
        <f>IF(ISNA(MATCH($AJ183,'Overlap Study'!$EP$323:$EP$454,0)),0,1)</f>
        <v>0</v>
      </c>
      <c r="AN183" s="97">
        <f>IF(ISNA(MATCH($AJ183,'Overlap Study'!$DY$186:$DY$245,0)),0,1)</f>
        <v>0</v>
      </c>
      <c r="AO183" s="97">
        <f>IF(ISNA(MATCH($AJ183,'Overlap Study'!$DJ$186:$DJ$233,0)),0,1)</f>
        <v>0</v>
      </c>
      <c r="AP183" s="99">
        <f>IF(ISNA(MATCH($AJ183,'Overlap Study'!$CU$186:$CU$233,0)),0,1)</f>
        <v>0</v>
      </c>
      <c r="AQ183" s="99">
        <f>IF(ISNA(MATCH($AJ183,'Overlap Study'!$CG$186:$CG$233,0)),0,1)</f>
        <v>0</v>
      </c>
      <c r="AR183" s="97">
        <f>IF(ISNA(MATCH($AJ183,'Overlap Study'!$BU$186:$BU$233,0)),0,1)</f>
        <v>0</v>
      </c>
      <c r="AS183" s="97">
        <f>IF(ISNA(MATCH(AJ183,'Overlap Study'!BJ$186:BJ$233,0)),0,1)</f>
        <v>0</v>
      </c>
      <c r="AT183" s="97">
        <f>IF(ISNA(MATCH($AJ183,'Overlap Study'!AZ$186:AZ$233,0)),0,1)</f>
        <v>0</v>
      </c>
      <c r="AU183" s="97">
        <f>IF(ISNA(MATCH($AJ183,'Overlap Study'!AT$186:AT$233,0)),0,1)</f>
        <v>0</v>
      </c>
      <c r="AV183" s="97">
        <f>IF(ISNA(MATCH($AJ183,'Overlap Study'!AN$186:AN$233,0)),0,1)</f>
        <v>1</v>
      </c>
      <c r="AW183" s="106">
        <f>IF(ISNA(MATCH($AJ183,'Overlap Study'!AH$186:AH$233,0)),0,1)</f>
        <v>0</v>
      </c>
      <c r="AX183" s="97">
        <f>IF(ISNA(MATCH(AJ183,'Overlap Study'!$AB$186:$AB$233,0)),0,1)</f>
        <v>0</v>
      </c>
      <c r="AY183" s="97">
        <f>IF(ISNA(MATCH($AJ183,'Overlap Study'!$V$186:$V$233,0)),0,1)</f>
        <v>0</v>
      </c>
      <c r="AZ183" s="97">
        <f>IF(ISNA(MATCH($AJ183,'Overlap Study'!$P$186:$P$233,0)),0,1)</f>
        <v>1</v>
      </c>
      <c r="BA183" s="97"/>
      <c r="BB183" s="106"/>
      <c r="BG183" s="212">
        <v>2502</v>
      </c>
      <c r="BH183" s="459">
        <f>SUM(BI183:BT183)</f>
        <v>1</v>
      </c>
      <c r="BI183" s="110">
        <f>IF(ISNA(MATCH($BG183,'Overlap Study'!$FH$323:$FH$400,0)),0,1)</f>
        <v>1</v>
      </c>
      <c r="BJ183" s="97">
        <f>IF(ISNA(MATCH($BG183,'Overlap Study'!$EQ$323:$EQ$400,0)),0,1)</f>
        <v>0</v>
      </c>
      <c r="BK183" s="97">
        <f>IF(ISNA(MATCH($BG183,'Overlap Study'!$DZ$186:$DZ$240,0)),0,1)</f>
        <v>0</v>
      </c>
      <c r="BL183" s="97">
        <f>IF(ISNA(MATCH(BG183,'Overlap Study'!$DJ$240:$DJ$263,0)),0,1)</f>
        <v>0</v>
      </c>
      <c r="BM183" s="99">
        <f>IF(ISNA(MATCH(BG183,'Overlap Study'!$CU$240:$CU$263,0)),0,1)</f>
        <v>0</v>
      </c>
      <c r="BN183" s="99">
        <f>IF(ISNA(MATCH(BG183,'Overlap Study'!$CG$240:$CG$263,0)),0,1)</f>
        <v>0</v>
      </c>
      <c r="BO183" s="97">
        <f>IF(ISNA(MATCH(BG183,'Overlap Study'!$BU$240:$BU$263,0)),0,1)</f>
        <v>0</v>
      </c>
      <c r="BP183" s="97">
        <f>IF(ISNA(MATCH(BG183,'Overlap Study'!$BJ$240:$BJ$263,0)),0,1)</f>
        <v>0</v>
      </c>
      <c r="BQ183" s="97">
        <f>IF(ISNA(MATCH(BG183,'Overlap Study'!$AZ$240:$AZ$263,0)),0,1)</f>
        <v>0</v>
      </c>
      <c r="BR183" s="97">
        <f>IF(ISNA(MATCH(BG183,'Overlap Study'!$AT$240:$AT$263,0)),0,1)</f>
        <v>0</v>
      </c>
      <c r="BS183" s="97">
        <f>IF(ISNA(MATCH(BG183,'Overlap Study'!$AN$240:$AN$263,0)),0,1)</f>
        <v>0</v>
      </c>
      <c r="BT183" s="106">
        <f>IF(ISNA(MATCH(BG183,'Overlap Study'!$AH$240:$AH$263,0)),0,1)</f>
        <v>0</v>
      </c>
      <c r="BU183" s="110">
        <f>IF(ISNA(MATCH(BG183,'Overlap Study'!$AB$240:$AB$263,0)),0,1)</f>
        <v>0</v>
      </c>
      <c r="BV183" s="97">
        <f>IF(ISNA(MATCH(BG183,'Overlap Study'!$V$240:$V$263,0)),0,1)</f>
        <v>0</v>
      </c>
      <c r="BW183" s="97">
        <f>IF(ISNA(MATCH(BG183,'Overlap Study'!$P$240:$P$263,0)),0,1)</f>
        <v>0</v>
      </c>
      <c r="BX183" s="97"/>
      <c r="BY183" s="106"/>
    </row>
    <row r="184" spans="12:77" ht="13" x14ac:dyDescent="0.3">
      <c r="L184" s="116">
        <f t="shared" si="10"/>
        <v>183</v>
      </c>
      <c r="M184">
        <f t="shared" si="9"/>
        <v>2</v>
      </c>
      <c r="N184" s="207">
        <v>193</v>
      </c>
      <c r="O184" s="99">
        <f>SUM(P184:AA184)</f>
        <v>2</v>
      </c>
      <c r="P184" s="110">
        <f>IF(ISNA(MATCH(N184,'Overlap Study'!FF$62:FF$317,0)),0,1)</f>
        <v>1</v>
      </c>
      <c r="Q184" s="97">
        <f>IF(ISNA(MATCH(N184,'Overlap Study'!EO$62:EO$317,0)),0,1)</f>
        <v>1</v>
      </c>
      <c r="R184" s="97">
        <f>IF(ISNA(MATCH(N184,'Overlap Study'!DY$62:DY$174,0)),0,1)</f>
        <v>0</v>
      </c>
      <c r="S184" s="97">
        <f>IF(ISNA(MATCH(N184,'Overlap Study'!DJ$62:DJ$157,0)),0,1)</f>
        <v>0</v>
      </c>
      <c r="T184" s="99">
        <f>IF(ISNA(MATCH(N184,'Overlap Study'!CU$62:CU$157,0)),0,1)</f>
        <v>0</v>
      </c>
      <c r="U184" s="99">
        <f>IF(ISNA(MATCH(N184,'Overlap Study'!CG$62:CG$157,0)),0,1)</f>
        <v>0</v>
      </c>
      <c r="V184" s="97">
        <f>IF(ISNA(MATCH(N184,'Overlap Study'!BU$62:BU$157,0)),0,1)</f>
        <v>0</v>
      </c>
      <c r="W184" s="97">
        <f>IF(ISNA(MATCH(N184,'Overlap Study'!BJ$62:BJ$157,0)),0,1)</f>
        <v>0</v>
      </c>
      <c r="X184" s="97">
        <f>IF(ISNA(MATCH($N184,'Overlap Study'!AZ$62:AZ$157,0)),0,1)</f>
        <v>0</v>
      </c>
      <c r="Y184" s="97">
        <f>IF(ISNA(MATCH($N184,'Overlap Study'!AT$62:AT$157,0)),0,1)</f>
        <v>0</v>
      </c>
      <c r="Z184" s="97">
        <f>IF(ISNA(MATCH($N184,'Overlap Study'!AN$62:AN$157,0)),0,1)</f>
        <v>0</v>
      </c>
      <c r="AA184" s="97">
        <f>IF(ISNA(MATCH($N184,'Overlap Study'!AH$62:AH$157,0)),0,1)</f>
        <v>0</v>
      </c>
      <c r="AB184" s="110">
        <f>IF(ISNA(MATCH($N184,'Overlap Study'!AB$62:AB$157,0)),0,1)</f>
        <v>0</v>
      </c>
      <c r="AC184" s="97">
        <f>IF(ISNA(MATCH($N184,'Overlap Study'!V$62:V$157,0)),0,1)</f>
        <v>0</v>
      </c>
      <c r="AD184" s="97">
        <f>IF(ISNA(MATCH($N184,'Overlap Study'!P$62:P$157,0)),0,1)</f>
        <v>0</v>
      </c>
      <c r="AE184" s="97">
        <f>IF(ISNA(MATCH($N184,'Overlap Study'!H$53:H$132,0)),0,1)</f>
        <v>0</v>
      </c>
      <c r="AF184" s="106">
        <f>IF(ISNA(MATCH($N184,'Overlap Study'!B$53:B$100,0)),0,1)</f>
        <v>0</v>
      </c>
      <c r="AH184" s="151"/>
      <c r="AJ184" s="162">
        <v>291</v>
      </c>
      <c r="AK184" s="105">
        <f>SUM(AL184:AW184)</f>
        <v>1</v>
      </c>
      <c r="AL184" s="110">
        <f>IF(ISNA(MATCH($AJ184,'Overlap Study'!$FG$323:$FG$454,0)),0,1)</f>
        <v>0</v>
      </c>
      <c r="AM184" s="97">
        <f>IF(ISNA(MATCH($AJ184,'Overlap Study'!$EP$323:$EP$454,0)),0,1)</f>
        <v>0</v>
      </c>
      <c r="AN184" s="97">
        <f>IF(ISNA(MATCH($AJ184,'Overlap Study'!$DY$186:$DY$245,0)),0,1)</f>
        <v>0</v>
      </c>
      <c r="AO184" s="97">
        <f>IF(ISNA(MATCH($AJ184,'Overlap Study'!$DJ$186:$DJ$233,0)),0,1)</f>
        <v>0</v>
      </c>
      <c r="AP184" s="99">
        <f>IF(ISNA(MATCH($AJ184,'Overlap Study'!$CU$186:$CU$233,0)),0,1)</f>
        <v>0</v>
      </c>
      <c r="AQ184" s="99">
        <f>IF(ISNA(MATCH($AJ184,'Overlap Study'!$CG$186:$CG$233,0)),0,1)</f>
        <v>0</v>
      </c>
      <c r="AR184" s="97">
        <f>IF(ISNA(MATCH($AJ184,'Overlap Study'!$BU$186:$BU$233,0)),0,1)</f>
        <v>0</v>
      </c>
      <c r="AS184" s="97">
        <f>IF(ISNA(MATCH(AJ184,'Overlap Study'!BJ$186:BJ$233,0)),0,1)</f>
        <v>0</v>
      </c>
      <c r="AT184" s="97">
        <f>IF(ISNA(MATCH($AJ184,'Overlap Study'!AZ$186:AZ$233,0)),0,1)</f>
        <v>0</v>
      </c>
      <c r="AU184" s="97">
        <f>IF(ISNA(MATCH($AJ184,'Overlap Study'!AT$186:AT$233,0)),0,1)</f>
        <v>0</v>
      </c>
      <c r="AV184" s="97">
        <f>IF(ISNA(MATCH($AJ184,'Overlap Study'!AN$186:AN$233,0)),0,1)</f>
        <v>1</v>
      </c>
      <c r="AW184" s="106">
        <f>IF(ISNA(MATCH($AJ184,'Overlap Study'!AH$186:AH$233,0)),0,1)</f>
        <v>0</v>
      </c>
      <c r="AX184" s="97">
        <f>IF(ISNA(MATCH(AJ184,'Overlap Study'!$AB$186:$AB$233,0)),0,1)</f>
        <v>0</v>
      </c>
      <c r="AY184" s="97">
        <f>IF(ISNA(MATCH($AJ184,'Overlap Study'!$V$186:$V$233,0)),0,1)</f>
        <v>0</v>
      </c>
      <c r="AZ184" s="97">
        <f>IF(ISNA(MATCH($AJ184,'Overlap Study'!$P$186:$P$233,0)),0,1)</f>
        <v>0</v>
      </c>
      <c r="BA184" s="97"/>
      <c r="BB184" s="106"/>
      <c r="BG184" s="212">
        <v>2512</v>
      </c>
      <c r="BH184" s="459">
        <f>SUM(BI184:BT184)</f>
        <v>1</v>
      </c>
      <c r="BI184" s="110">
        <f>IF(ISNA(MATCH($BG184,'Overlap Study'!$FH$323:$FH$400,0)),0,1)</f>
        <v>0</v>
      </c>
      <c r="BJ184" s="97">
        <f>IF(ISNA(MATCH($BG184,'Overlap Study'!$EQ$323:$EQ$400,0)),0,1)</f>
        <v>1</v>
      </c>
      <c r="BK184" s="97">
        <f>IF(ISNA(MATCH($BG184,'Overlap Study'!$DZ$186:$DZ$240,0)),0,1)</f>
        <v>0</v>
      </c>
      <c r="BL184" s="97">
        <f>IF(ISNA(MATCH(BG184,'Overlap Study'!$DJ$240:$DJ$263,0)),0,1)</f>
        <v>0</v>
      </c>
      <c r="BM184" s="99">
        <f>IF(ISNA(MATCH(BG184,'Overlap Study'!$CU$240:$CU$263,0)),0,1)</f>
        <v>0</v>
      </c>
      <c r="BN184" s="99">
        <f>IF(ISNA(MATCH(BG184,'Overlap Study'!$CG$240:$CG$263,0)),0,1)</f>
        <v>0</v>
      </c>
      <c r="BO184" s="97">
        <f>IF(ISNA(MATCH(BG184,'Overlap Study'!$BU$240:$BU$263,0)),0,1)</f>
        <v>0</v>
      </c>
      <c r="BP184" s="97">
        <f>IF(ISNA(MATCH(BG184,'Overlap Study'!$BJ$240:$BJ$263,0)),0,1)</f>
        <v>0</v>
      </c>
      <c r="BQ184" s="97">
        <f>IF(ISNA(MATCH(BG184,'Overlap Study'!$AZ$240:$AZ$263,0)),0,1)</f>
        <v>0</v>
      </c>
      <c r="BR184" s="97">
        <f>IF(ISNA(MATCH(BG184,'Overlap Study'!$AT$240:$AT$263,0)),0,1)</f>
        <v>0</v>
      </c>
      <c r="BS184" s="97">
        <f>IF(ISNA(MATCH(BG184,'Overlap Study'!$AN$240:$AN$263,0)),0,1)</f>
        <v>0</v>
      </c>
      <c r="BT184" s="106">
        <f>IF(ISNA(MATCH(BG184,'Overlap Study'!$AH$240:$AH$263,0)),0,1)</f>
        <v>0</v>
      </c>
      <c r="BU184" s="110">
        <f>IF(ISNA(MATCH(BG184,'Overlap Study'!$AB$240:$AB$263,0)),0,1)</f>
        <v>0</v>
      </c>
      <c r="BV184" s="97">
        <f>IF(ISNA(MATCH(BG184,'Overlap Study'!$V$240:$V$263,0)),0,1)</f>
        <v>0</v>
      </c>
      <c r="BW184" s="97">
        <f>IF(ISNA(MATCH(BG184,'Overlap Study'!$P$240:$P$263,0)),0,1)</f>
        <v>0</v>
      </c>
      <c r="BX184" s="97"/>
      <c r="BY184" s="106"/>
    </row>
    <row r="185" spans="12:77" ht="13" x14ac:dyDescent="0.3">
      <c r="L185" s="116">
        <f t="shared" si="10"/>
        <v>184</v>
      </c>
      <c r="M185">
        <f t="shared" si="9"/>
        <v>4</v>
      </c>
      <c r="N185" s="207">
        <v>222</v>
      </c>
      <c r="O185" s="99">
        <f>SUM(P185:AA185)</f>
        <v>2</v>
      </c>
      <c r="P185" s="110">
        <f>IF(ISNA(MATCH(N185,'Overlap Study'!FF$62:FF$317,0)),0,1)</f>
        <v>0</v>
      </c>
      <c r="Q185" s="97">
        <f>IF(ISNA(MATCH(N185,'Overlap Study'!EO$62:EO$317,0)),0,1)</f>
        <v>0</v>
      </c>
      <c r="R185" s="97">
        <f>IF(ISNA(MATCH(N185,'Overlap Study'!DY$62:DY$174,0)),0,1)</f>
        <v>0</v>
      </c>
      <c r="S185" s="97">
        <f>IF(ISNA(MATCH(N185,'Overlap Study'!DJ$62:DJ$157,0)),0,1)</f>
        <v>0</v>
      </c>
      <c r="T185" s="99">
        <f>IF(ISNA(MATCH(N185,'Overlap Study'!CU$62:CU$157,0)),0,1)</f>
        <v>0</v>
      </c>
      <c r="U185" s="99">
        <f>IF(ISNA(MATCH(N185,'Overlap Study'!CG$62:CG$157,0)),0,1)</f>
        <v>0</v>
      </c>
      <c r="V185" s="97">
        <f>IF(ISNA(MATCH(N185,'Overlap Study'!BU$62:BU$157,0)),0,1)</f>
        <v>0</v>
      </c>
      <c r="W185" s="97">
        <f>IF(ISNA(MATCH(N185,'Overlap Study'!BJ$62:BJ$157,0)),0,1)</f>
        <v>1</v>
      </c>
      <c r="X185" s="97">
        <f>IF(ISNA(MATCH($N185,'Overlap Study'!AZ$62:AZ$157,0)),0,1)</f>
        <v>0</v>
      </c>
      <c r="Y185" s="97">
        <f>IF(ISNA(MATCH($N185,'Overlap Study'!AT$62:AT$157,0)),0,1)</f>
        <v>0</v>
      </c>
      <c r="Z185" s="97">
        <f>IF(ISNA(MATCH($N185,'Overlap Study'!AN$62:AN$157,0)),0,1)</f>
        <v>1</v>
      </c>
      <c r="AA185" s="97">
        <f>IF(ISNA(MATCH($N185,'Overlap Study'!AH$62:AH$157,0)),0,1)</f>
        <v>0</v>
      </c>
      <c r="AB185" s="110">
        <f>IF(ISNA(MATCH($N185,'Overlap Study'!AB$62:AB$157,0)),0,1)</f>
        <v>1</v>
      </c>
      <c r="AC185" s="97">
        <f>IF(ISNA(MATCH($N185,'Overlap Study'!V$62:V$157,0)),0,1)</f>
        <v>1</v>
      </c>
      <c r="AD185" s="97">
        <f>IF(ISNA(MATCH($N185,'Overlap Study'!P$62:P$157,0)),0,1)</f>
        <v>0</v>
      </c>
      <c r="AE185" s="97">
        <f>IF(ISNA(MATCH($N185,'Overlap Study'!H$53:H$132,0)),0,1)</f>
        <v>0</v>
      </c>
      <c r="AF185" s="106">
        <f>IF(ISNA(MATCH($N185,'Overlap Study'!B$53:B$100,0)),0,1)</f>
        <v>0</v>
      </c>
      <c r="AH185" s="98"/>
      <c r="AJ185" s="162">
        <v>296</v>
      </c>
      <c r="AK185" s="105">
        <f>SUM(AL185:AW185)</f>
        <v>1</v>
      </c>
      <c r="AL185" s="110">
        <f>IF(ISNA(MATCH($AJ185,'Overlap Study'!$FG$323:$FG$454,0)),0,1)</f>
        <v>0</v>
      </c>
      <c r="AM185" s="97">
        <f>IF(ISNA(MATCH($AJ185,'Overlap Study'!$EP$323:$EP$454,0)),0,1)</f>
        <v>0</v>
      </c>
      <c r="AN185" s="97">
        <f>IF(ISNA(MATCH($AJ185,'Overlap Study'!$DY$186:$DY$245,0)),0,1)</f>
        <v>0</v>
      </c>
      <c r="AO185" s="97">
        <f>IF(ISNA(MATCH($AJ185,'Overlap Study'!$DJ$186:$DJ$233,0)),0,1)</f>
        <v>0</v>
      </c>
      <c r="AP185" s="99">
        <f>IF(ISNA(MATCH($AJ185,'Overlap Study'!$CU$186:$CU$233,0)),0,1)</f>
        <v>0</v>
      </c>
      <c r="AQ185" s="99">
        <f>IF(ISNA(MATCH($AJ185,'Overlap Study'!$CG$186:$CG$233,0)),0,1)</f>
        <v>0</v>
      </c>
      <c r="AR185" s="97">
        <f>IF(ISNA(MATCH($AJ185,'Overlap Study'!$BU$186:$BU$233,0)),0,1)</f>
        <v>0</v>
      </c>
      <c r="AS185" s="97">
        <f>IF(ISNA(MATCH(AJ185,'Overlap Study'!BJ$186:BJ$233,0)),0,1)</f>
        <v>0</v>
      </c>
      <c r="AT185" s="97">
        <f>IF(ISNA(MATCH($AJ185,'Overlap Study'!AZ$186:AZ$233,0)),0,1)</f>
        <v>0</v>
      </c>
      <c r="AU185" s="97">
        <f>IF(ISNA(MATCH($AJ185,'Overlap Study'!AT$186:AT$233,0)),0,1)</f>
        <v>0</v>
      </c>
      <c r="AV185" s="97">
        <f>IF(ISNA(MATCH($AJ185,'Overlap Study'!AN$186:AN$233,0)),0,1)</f>
        <v>1</v>
      </c>
      <c r="AW185" s="106">
        <f>IF(ISNA(MATCH($AJ185,'Overlap Study'!AH$186:AH$233,0)),0,1)</f>
        <v>0</v>
      </c>
      <c r="AX185" s="97">
        <f>IF(ISNA(MATCH(AJ185,'Overlap Study'!$AB$186:$AB$233,0)),0,1)</f>
        <v>0</v>
      </c>
      <c r="AY185" s="97">
        <f>IF(ISNA(MATCH($AJ185,'Overlap Study'!$V$186:$V$233,0)),0,1)</f>
        <v>0</v>
      </c>
      <c r="AZ185" s="97">
        <f>IF(ISNA(MATCH($AJ185,'Overlap Study'!$P$186:$P$233,0)),0,1)</f>
        <v>0</v>
      </c>
      <c r="BA185" s="97"/>
      <c r="BB185" s="106"/>
      <c r="BG185" s="212">
        <v>2526</v>
      </c>
      <c r="BH185" s="459">
        <f>SUM(BI185:BT185)</f>
        <v>1</v>
      </c>
      <c r="BI185" s="110">
        <f>IF(ISNA(MATCH($BG185,'Overlap Study'!$FH$323:$FH$400,0)),0,1)</f>
        <v>0</v>
      </c>
      <c r="BJ185" s="97">
        <f>IF(ISNA(MATCH($BG185,'Overlap Study'!$EQ$323:$EQ$400,0)),0,1)</f>
        <v>1</v>
      </c>
      <c r="BK185" s="97">
        <f>IF(ISNA(MATCH($BG185,'Overlap Study'!$DZ$186:$DZ$240,0)),0,1)</f>
        <v>0</v>
      </c>
      <c r="BL185" s="97">
        <f>IF(ISNA(MATCH(BG185,'Overlap Study'!$DJ$240:$DJ$263,0)),0,1)</f>
        <v>0</v>
      </c>
      <c r="BM185" s="99">
        <f>IF(ISNA(MATCH(BG185,'Overlap Study'!$CU$240:$CU$263,0)),0,1)</f>
        <v>0</v>
      </c>
      <c r="BN185" s="99">
        <f>IF(ISNA(MATCH(BG185,'Overlap Study'!$CG$240:$CG$263,0)),0,1)</f>
        <v>0</v>
      </c>
      <c r="BO185" s="97">
        <f>IF(ISNA(MATCH(BG185,'Overlap Study'!$BU$240:$BU$263,0)),0,1)</f>
        <v>0</v>
      </c>
      <c r="BP185" s="97">
        <f>IF(ISNA(MATCH(BG185,'Overlap Study'!$BJ$240:$BJ$263,0)),0,1)</f>
        <v>0</v>
      </c>
      <c r="BQ185" s="97">
        <f>IF(ISNA(MATCH(BG185,'Overlap Study'!$AZ$240:$AZ$263,0)),0,1)</f>
        <v>0</v>
      </c>
      <c r="BR185" s="97">
        <f>IF(ISNA(MATCH(BG185,'Overlap Study'!$AT$240:$AT$263,0)),0,1)</f>
        <v>0</v>
      </c>
      <c r="BS185" s="97">
        <f>IF(ISNA(MATCH(BG185,'Overlap Study'!$AN$240:$AN$263,0)),0,1)</f>
        <v>0</v>
      </c>
      <c r="BT185" s="106">
        <f>IF(ISNA(MATCH(BG185,'Overlap Study'!$AH$240:$AH$263,0)),0,1)</f>
        <v>0</v>
      </c>
      <c r="BU185" s="110">
        <f>IF(ISNA(MATCH(BG185,'Overlap Study'!$AB$240:$AB$263,0)),0,1)</f>
        <v>0</v>
      </c>
      <c r="BV185" s="97">
        <f>IF(ISNA(MATCH(BG185,'Overlap Study'!$V$240:$V$263,0)),0,1)</f>
        <v>0</v>
      </c>
      <c r="BW185" s="97">
        <f>IF(ISNA(MATCH(BG185,'Overlap Study'!$P$240:$P$263,0)),0,1)</f>
        <v>0</v>
      </c>
      <c r="BX185" s="97"/>
      <c r="BY185" s="106"/>
    </row>
    <row r="186" spans="12:77" ht="13" x14ac:dyDescent="0.3">
      <c r="L186" s="116">
        <f t="shared" si="10"/>
        <v>185</v>
      </c>
      <c r="M186">
        <f t="shared" si="9"/>
        <v>2</v>
      </c>
      <c r="N186" s="207">
        <v>228</v>
      </c>
      <c r="O186" s="99">
        <f>SUM(P186:AA186)</f>
        <v>2</v>
      </c>
      <c r="P186" s="110">
        <f>IF(ISNA(MATCH(N186,'Overlap Study'!FF$62:FF$317,0)),0,1)</f>
        <v>1</v>
      </c>
      <c r="Q186" s="97">
        <f>IF(ISNA(MATCH(N186,'Overlap Study'!EO$62:EO$317,0)),0,1)</f>
        <v>1</v>
      </c>
      <c r="R186" s="97">
        <f>IF(ISNA(MATCH(N186,'Overlap Study'!DY$62:DY$174,0)),0,1)</f>
        <v>0</v>
      </c>
      <c r="S186" s="97">
        <f>IF(ISNA(MATCH(N186,'Overlap Study'!DJ$62:DJ$157,0)),0,1)</f>
        <v>0</v>
      </c>
      <c r="T186" s="99">
        <f>IF(ISNA(MATCH(N186,'Overlap Study'!CU$62:CU$157,0)),0,1)</f>
        <v>0</v>
      </c>
      <c r="U186" s="99">
        <f>IF(ISNA(MATCH(N186,'Overlap Study'!CG$62:CG$157,0)),0,1)</f>
        <v>0</v>
      </c>
      <c r="V186" s="97">
        <f>IF(ISNA(MATCH(N186,'Overlap Study'!BU$62:BU$157,0)),0,1)</f>
        <v>0</v>
      </c>
      <c r="W186" s="97">
        <f>IF(ISNA(MATCH(N186,'Overlap Study'!BJ$62:BJ$157,0)),0,1)</f>
        <v>0</v>
      </c>
      <c r="X186" s="97">
        <f>IF(ISNA(MATCH($N186,'Overlap Study'!AZ$62:AZ$157,0)),0,1)</f>
        <v>0</v>
      </c>
      <c r="Y186" s="97">
        <f>IF(ISNA(MATCH($N186,'Overlap Study'!AT$62:AT$157,0)),0,1)</f>
        <v>0</v>
      </c>
      <c r="Z186" s="97">
        <f>IF(ISNA(MATCH($N186,'Overlap Study'!AN$62:AN$157,0)),0,1)</f>
        <v>0</v>
      </c>
      <c r="AA186" s="97">
        <f>IF(ISNA(MATCH($N186,'Overlap Study'!AH$62:AH$157,0)),0,1)</f>
        <v>0</v>
      </c>
      <c r="AB186" s="110">
        <f>IF(ISNA(MATCH($N186,'Overlap Study'!AB$62:AB$157,0)),0,1)</f>
        <v>0</v>
      </c>
      <c r="AC186" s="97">
        <f>IF(ISNA(MATCH($N186,'Overlap Study'!V$62:V$157,0)),0,1)</f>
        <v>0</v>
      </c>
      <c r="AD186" s="97">
        <f>IF(ISNA(MATCH($N186,'Overlap Study'!P$62:P$157,0)),0,1)</f>
        <v>0</v>
      </c>
      <c r="AE186" s="97">
        <f>IF(ISNA(MATCH($N186,'Overlap Study'!H$53:H$132,0)),0,1)</f>
        <v>0</v>
      </c>
      <c r="AF186" s="106">
        <f>IF(ISNA(MATCH($N186,'Overlap Study'!B$53:B$100,0)),0,1)</f>
        <v>0</v>
      </c>
      <c r="AH186" s="98"/>
      <c r="AJ186" s="162">
        <v>312</v>
      </c>
      <c r="AK186" s="105">
        <f>SUM(AL186:AW186)</f>
        <v>1</v>
      </c>
      <c r="AL186" s="110">
        <f>IF(ISNA(MATCH($AJ186,'Overlap Study'!$FG$323:$FG$454,0)),0,1)</f>
        <v>0</v>
      </c>
      <c r="AM186" s="97">
        <f>IF(ISNA(MATCH($AJ186,'Overlap Study'!$EP$323:$EP$454,0)),0,1)</f>
        <v>0</v>
      </c>
      <c r="AN186" s="97">
        <f>IF(ISNA(MATCH($AJ186,'Overlap Study'!$DY$186:$DY$245,0)),0,1)</f>
        <v>0</v>
      </c>
      <c r="AO186" s="97">
        <f>IF(ISNA(MATCH($AJ186,'Overlap Study'!$DJ$186:$DJ$233,0)),0,1)</f>
        <v>0</v>
      </c>
      <c r="AP186" s="99">
        <f>IF(ISNA(MATCH($AJ186,'Overlap Study'!$CU$186:$CU$233,0)),0,1)</f>
        <v>0</v>
      </c>
      <c r="AQ186" s="99">
        <f>IF(ISNA(MATCH($AJ186,'Overlap Study'!$CG$186:$CG$233,0)),0,1)</f>
        <v>0</v>
      </c>
      <c r="AR186" s="97">
        <f>IF(ISNA(MATCH($AJ186,'Overlap Study'!$BU$186:$BU$233,0)),0,1)</f>
        <v>0</v>
      </c>
      <c r="AS186" s="97">
        <f>IF(ISNA(MATCH(AJ186,'Overlap Study'!BJ$186:BJ$233,0)),0,1)</f>
        <v>0</v>
      </c>
      <c r="AT186" s="97">
        <f>IF(ISNA(MATCH($AJ186,'Overlap Study'!AZ$186:AZ$233,0)),0,1)</f>
        <v>0</v>
      </c>
      <c r="AU186" s="97">
        <f>IF(ISNA(MATCH($AJ186,'Overlap Study'!AT$186:AT$233,0)),0,1)</f>
        <v>0</v>
      </c>
      <c r="AV186" s="97">
        <f>IF(ISNA(MATCH($AJ186,'Overlap Study'!AN$186:AN$233,0)),0,1)</f>
        <v>0</v>
      </c>
      <c r="AW186" s="106">
        <f>IF(ISNA(MATCH($AJ186,'Overlap Study'!AH$186:AH$233,0)),0,1)</f>
        <v>1</v>
      </c>
      <c r="AX186" s="97">
        <f>IF(ISNA(MATCH(AJ186,'Overlap Study'!$AB$186:$AB$233,0)),0,1)</f>
        <v>0</v>
      </c>
      <c r="AY186" s="97">
        <f>IF(ISNA(MATCH($AJ186,'Overlap Study'!$V$186:$V$233,0)),0,1)</f>
        <v>1</v>
      </c>
      <c r="AZ186" s="97">
        <f>IF(ISNA(MATCH($AJ186,'Overlap Study'!$P$186:$P$233,0)),0,1)</f>
        <v>1</v>
      </c>
      <c r="BA186" s="97"/>
      <c r="BB186" s="106"/>
      <c r="BG186" s="212">
        <v>2557</v>
      </c>
      <c r="BH186" s="459">
        <f>SUM(BI186:BT186)</f>
        <v>1</v>
      </c>
      <c r="BI186" s="110">
        <f>IF(ISNA(MATCH($BG186,'Overlap Study'!$FH$323:$FH$400,0)),0,1)</f>
        <v>1</v>
      </c>
      <c r="BJ186" s="97">
        <f>IF(ISNA(MATCH($BG186,'Overlap Study'!$EQ$323:$EQ$400,0)),0,1)</f>
        <v>0</v>
      </c>
      <c r="BK186" s="97">
        <f>IF(ISNA(MATCH($BG186,'Overlap Study'!$DZ$186:$DZ$240,0)),0,1)</f>
        <v>0</v>
      </c>
      <c r="BL186" s="97">
        <f>IF(ISNA(MATCH(BG186,'Overlap Study'!$DJ$240:$DJ$263,0)),0,1)</f>
        <v>0</v>
      </c>
      <c r="BM186" s="99">
        <f>IF(ISNA(MATCH(BG186,'Overlap Study'!$CU$240:$CU$263,0)),0,1)</f>
        <v>0</v>
      </c>
      <c r="BN186" s="99">
        <f>IF(ISNA(MATCH(BG186,'Overlap Study'!$CG$240:$CG$263,0)),0,1)</f>
        <v>0</v>
      </c>
      <c r="BO186" s="97">
        <f>IF(ISNA(MATCH(BG186,'Overlap Study'!$BU$240:$BU$263,0)),0,1)</f>
        <v>0</v>
      </c>
      <c r="BP186" s="97">
        <f>IF(ISNA(MATCH(BG186,'Overlap Study'!$BJ$240:$BJ$263,0)),0,1)</f>
        <v>0</v>
      </c>
      <c r="BQ186" s="97">
        <f>IF(ISNA(MATCH(BG186,'Overlap Study'!$AZ$240:$AZ$263,0)),0,1)</f>
        <v>0</v>
      </c>
      <c r="BR186" s="97">
        <f>IF(ISNA(MATCH(BG186,'Overlap Study'!$AT$240:$AT$263,0)),0,1)</f>
        <v>0</v>
      </c>
      <c r="BS186" s="97">
        <f>IF(ISNA(MATCH(BG186,'Overlap Study'!$AN$240:$AN$263,0)),0,1)</f>
        <v>0</v>
      </c>
      <c r="BT186" s="106">
        <f>IF(ISNA(MATCH(BG186,'Overlap Study'!$AH$240:$AH$263,0)),0,1)</f>
        <v>0</v>
      </c>
      <c r="BU186" s="110">
        <f>IF(ISNA(MATCH(BG186,'Overlap Study'!$AB$240:$AB$263,0)),0,1)</f>
        <v>0</v>
      </c>
      <c r="BV186" s="97">
        <f>IF(ISNA(MATCH(BG186,'Overlap Study'!$V$240:$V$263,0)),0,1)</f>
        <v>0</v>
      </c>
      <c r="BW186" s="97">
        <f>IF(ISNA(MATCH(BG186,'Overlap Study'!$P$240:$P$263,0)),0,1)</f>
        <v>0</v>
      </c>
      <c r="BX186" s="97"/>
      <c r="BY186" s="106"/>
    </row>
    <row r="187" spans="12:77" ht="13" x14ac:dyDescent="0.3">
      <c r="L187" s="116">
        <f t="shared" si="10"/>
        <v>186</v>
      </c>
      <c r="M187">
        <f t="shared" si="9"/>
        <v>3</v>
      </c>
      <c r="N187" s="207">
        <v>247</v>
      </c>
      <c r="O187" s="99">
        <f>SUM(P187:AA187)</f>
        <v>2</v>
      </c>
      <c r="P187" s="110">
        <f>IF(ISNA(MATCH(N187,'Overlap Study'!FF$62:FF$317,0)),0,1)</f>
        <v>0</v>
      </c>
      <c r="Q187" s="97">
        <f>IF(ISNA(MATCH(N187,'Overlap Study'!EO$62:EO$317,0)),0,1)</f>
        <v>0</v>
      </c>
      <c r="R187" s="97">
        <f>IF(ISNA(MATCH(N187,'Overlap Study'!DY$62:DY$174,0)),0,1)</f>
        <v>0</v>
      </c>
      <c r="S187" s="97">
        <f>IF(ISNA(MATCH(N187,'Overlap Study'!DJ$62:DJ$157,0)),0,1)</f>
        <v>0</v>
      </c>
      <c r="T187" s="99">
        <f>IF(ISNA(MATCH(N187,'Overlap Study'!CU$62:CU$157,0)),0,1)</f>
        <v>0</v>
      </c>
      <c r="U187" s="99">
        <f>IF(ISNA(MATCH(N187,'Overlap Study'!CG$62:CG$157,0)),0,1)</f>
        <v>0</v>
      </c>
      <c r="V187" s="97">
        <f>IF(ISNA(MATCH(N187,'Overlap Study'!BU$62:BU$157,0)),0,1)</f>
        <v>0</v>
      </c>
      <c r="W187" s="97">
        <f>IF(ISNA(MATCH(N187,'Overlap Study'!BJ$62:BJ$157,0)),0,1)</f>
        <v>1</v>
      </c>
      <c r="X187" s="97">
        <f>IF(ISNA(MATCH($N187,'Overlap Study'!AZ$62:AZ$157,0)),0,1)</f>
        <v>0</v>
      </c>
      <c r="Y187" s="97">
        <f>IF(ISNA(MATCH($N187,'Overlap Study'!AT$62:AT$157,0)),0,1)</f>
        <v>1</v>
      </c>
      <c r="Z187" s="97">
        <f>IF(ISNA(MATCH($N187,'Overlap Study'!AN$62:AN$157,0)),0,1)</f>
        <v>0</v>
      </c>
      <c r="AA187" s="97">
        <f>IF(ISNA(MATCH($N187,'Overlap Study'!AH$62:AH$157,0)),0,1)</f>
        <v>0</v>
      </c>
      <c r="AB187" s="110">
        <f>IF(ISNA(MATCH($N187,'Overlap Study'!AB$62:AB$157,0)),0,1)</f>
        <v>0</v>
      </c>
      <c r="AC187" s="97">
        <f>IF(ISNA(MATCH($N187,'Overlap Study'!V$62:V$157,0)),0,1)</f>
        <v>1</v>
      </c>
      <c r="AD187" s="97">
        <f>IF(ISNA(MATCH($N187,'Overlap Study'!P$62:P$157,0)),0,1)</f>
        <v>0</v>
      </c>
      <c r="AE187" s="97">
        <f>IF(ISNA(MATCH($N187,'Overlap Study'!H$53:H$132,0)),0,1)</f>
        <v>0</v>
      </c>
      <c r="AF187" s="106">
        <f>IF(ISNA(MATCH($N187,'Overlap Study'!B$53:B$100,0)),0,1)</f>
        <v>0</v>
      </c>
      <c r="AH187" s="98"/>
      <c r="AJ187" s="194">
        <v>314</v>
      </c>
      <c r="AK187" s="105">
        <f>SUM(AL187:AW187)</f>
        <v>1</v>
      </c>
      <c r="AL187" s="110">
        <f>IF(ISNA(MATCH($AJ187,'Overlap Study'!$FG$323:$FG$454,0)),0,1)</f>
        <v>0</v>
      </c>
      <c r="AM187" s="97">
        <f>IF(ISNA(MATCH($AJ187,'Overlap Study'!$EP$323:$EP$454,0)),0,1)</f>
        <v>1</v>
      </c>
      <c r="AN187" s="97">
        <f>IF(ISNA(MATCH($AJ187,'Overlap Study'!$DY$186:$DY$245,0)),0,1)</f>
        <v>0</v>
      </c>
      <c r="AO187" s="97">
        <f>IF(ISNA(MATCH($AJ187,'Overlap Study'!$DJ$186:$DJ$233,0)),0,1)</f>
        <v>0</v>
      </c>
      <c r="AP187" s="99">
        <f>IF(ISNA(MATCH($AJ187,'Overlap Study'!$CU$186:$CU$233,0)),0,1)</f>
        <v>0</v>
      </c>
      <c r="AQ187" s="99">
        <f>IF(ISNA(MATCH($AJ187,'Overlap Study'!$CG$186:$CG$233,0)),0,1)</f>
        <v>0</v>
      </c>
      <c r="AR187" s="97">
        <f>IF(ISNA(MATCH($AJ187,'Overlap Study'!$BU$186:$BU$233,0)),0,1)</f>
        <v>0</v>
      </c>
      <c r="AS187" s="97">
        <f>IF(ISNA(MATCH(AJ187,'Overlap Study'!BJ$186:BJ$233,0)),0,1)</f>
        <v>0</v>
      </c>
      <c r="AT187" s="97">
        <f>IF(ISNA(MATCH($AJ187,'Overlap Study'!AZ$186:AZ$233,0)),0,1)</f>
        <v>0</v>
      </c>
      <c r="AU187" s="97">
        <f>IF(ISNA(MATCH($AJ187,'Overlap Study'!AT$186:AT$233,0)),0,1)</f>
        <v>0</v>
      </c>
      <c r="AV187" s="97">
        <f>IF(ISNA(MATCH($AJ187,'Overlap Study'!AN$186:AN$233,0)),0,1)</f>
        <v>0</v>
      </c>
      <c r="AW187" s="106">
        <f>IF(ISNA(MATCH($AJ187,'Overlap Study'!AH$186:AH$233,0)),0,1)</f>
        <v>0</v>
      </c>
      <c r="AX187" s="97">
        <f>IF(ISNA(MATCH(AJ187,'Overlap Study'!$AB$186:$AB$233,0)),0,1)</f>
        <v>0</v>
      </c>
      <c r="AY187" s="97">
        <f>IF(ISNA(MATCH($AJ187,'Overlap Study'!$V$186:$V$233,0)),0,1)</f>
        <v>0</v>
      </c>
      <c r="AZ187" s="97">
        <f>IF(ISNA(MATCH($AJ187,'Overlap Study'!$P$186:$P$233,0)),0,1)</f>
        <v>0</v>
      </c>
      <c r="BA187" s="97"/>
      <c r="BB187" s="106"/>
      <c r="BG187" s="131">
        <v>2590</v>
      </c>
      <c r="BH187" s="459">
        <f>SUM(BI187:BT187)</f>
        <v>1</v>
      </c>
      <c r="BI187" s="110">
        <f>IF(ISNA(MATCH($BG187,'Overlap Study'!$FH$323:$FH$400,0)),0,1)</f>
        <v>0</v>
      </c>
      <c r="BJ187" s="97">
        <f>IF(ISNA(MATCH($BG187,'Overlap Study'!$EQ$323:$EQ$400,0)),0,1)</f>
        <v>0</v>
      </c>
      <c r="BK187" s="97">
        <f>IF(ISNA(MATCH($BG187,'Overlap Study'!$DZ$186:$DZ$240,0)),0,1)</f>
        <v>1</v>
      </c>
      <c r="BL187" s="97">
        <f>IF(ISNA(MATCH(BG187,'Overlap Study'!$DJ$240:$DJ$263,0)),0,1)</f>
        <v>0</v>
      </c>
      <c r="BM187" s="99">
        <f>IF(ISNA(MATCH(BG187,'Overlap Study'!$CU$240:$CU$263,0)),0,1)</f>
        <v>0</v>
      </c>
      <c r="BN187" s="99">
        <f>IF(ISNA(MATCH(BG187,'Overlap Study'!$CG$240:$CG$263,0)),0,1)</f>
        <v>0</v>
      </c>
      <c r="BO187" s="97">
        <f>IF(ISNA(MATCH(BG187,'Overlap Study'!$BU$240:$BU$263,0)),0,1)</f>
        <v>0</v>
      </c>
      <c r="BP187" s="97">
        <f>IF(ISNA(MATCH(BG187,'Overlap Study'!$BJ$240:$BJ$263,0)),0,1)</f>
        <v>0</v>
      </c>
      <c r="BQ187" s="97">
        <f>IF(ISNA(MATCH(BG187,'Overlap Study'!$AZ$240:$AZ$263,0)),0,1)</f>
        <v>0</v>
      </c>
      <c r="BR187" s="97">
        <f>IF(ISNA(MATCH(BG187,'Overlap Study'!$AT$240:$AT$263,0)),0,1)</f>
        <v>0</v>
      </c>
      <c r="BS187" s="97">
        <f>IF(ISNA(MATCH(BG187,'Overlap Study'!$AN$240:$AN$263,0)),0,1)</f>
        <v>0</v>
      </c>
      <c r="BT187" s="106">
        <f>IF(ISNA(MATCH(BG187,'Overlap Study'!$AH$240:$AH$263,0)),0,1)</f>
        <v>0</v>
      </c>
      <c r="BU187" s="110">
        <f>IF(ISNA(MATCH(BG187,'Overlap Study'!$AB$240:$AB$263,0)),0,1)</f>
        <v>0</v>
      </c>
      <c r="BV187" s="97">
        <f>IF(ISNA(MATCH(BG187,'Overlap Study'!$V$240:$V$263,0)),0,1)</f>
        <v>0</v>
      </c>
      <c r="BW187" s="97">
        <f>IF(ISNA(MATCH(BG187,'Overlap Study'!$P$240:$P$263,0)),0,1)</f>
        <v>0</v>
      </c>
      <c r="BX187" s="97"/>
      <c r="BY187" s="106"/>
    </row>
    <row r="188" spans="12:77" ht="13" x14ac:dyDescent="0.3">
      <c r="L188" s="116">
        <f t="shared" si="10"/>
        <v>187</v>
      </c>
      <c r="M188">
        <f t="shared" si="9"/>
        <v>4</v>
      </c>
      <c r="N188" s="207">
        <v>263</v>
      </c>
      <c r="O188" s="99">
        <f>SUM(P188:AA188)</f>
        <v>2</v>
      </c>
      <c r="P188" s="110">
        <f>IF(ISNA(MATCH(N188,'Overlap Study'!FF$62:FF$317,0)),0,1)</f>
        <v>0</v>
      </c>
      <c r="Q188" s="97">
        <f>IF(ISNA(MATCH(N188,'Overlap Study'!EO$62:EO$317,0)),0,1)</f>
        <v>1</v>
      </c>
      <c r="R188" s="97">
        <f>IF(ISNA(MATCH(N188,'Overlap Study'!DY$62:DY$174,0)),0,1)</f>
        <v>0</v>
      </c>
      <c r="S188" s="97">
        <f>IF(ISNA(MATCH(N188,'Overlap Study'!DJ$62:DJ$157,0)),0,1)</f>
        <v>0</v>
      </c>
      <c r="T188" s="99">
        <f>IF(ISNA(MATCH(N188,'Overlap Study'!CU$62:CU$157,0)),0,1)</f>
        <v>0</v>
      </c>
      <c r="U188" s="99">
        <f>IF(ISNA(MATCH(N188,'Overlap Study'!CG$62:CG$157,0)),0,1)</f>
        <v>0</v>
      </c>
      <c r="V188" s="97">
        <f>IF(ISNA(MATCH(N188,'Overlap Study'!BU$62:BU$157,0)),0,1)</f>
        <v>1</v>
      </c>
      <c r="W188" s="97">
        <f>IF(ISNA(MATCH(N188,'Overlap Study'!BJ$62:BJ$157,0)),0,1)</f>
        <v>0</v>
      </c>
      <c r="X188" s="97">
        <f>IF(ISNA(MATCH($N188,'Overlap Study'!AZ$62:AZ$157,0)),0,1)</f>
        <v>0</v>
      </c>
      <c r="Y188" s="97">
        <f>IF(ISNA(MATCH($N188,'Overlap Study'!AT$62:AT$157,0)),0,1)</f>
        <v>0</v>
      </c>
      <c r="Z188" s="97">
        <f>IF(ISNA(MATCH($N188,'Overlap Study'!AN$62:AN$157,0)),0,1)</f>
        <v>0</v>
      </c>
      <c r="AA188" s="97">
        <f>IF(ISNA(MATCH($N188,'Overlap Study'!AH$62:AH$157,0)),0,1)</f>
        <v>0</v>
      </c>
      <c r="AB188" s="110">
        <f>IF(ISNA(MATCH($N188,'Overlap Study'!AB$62:AB$157,0)),0,1)</f>
        <v>1</v>
      </c>
      <c r="AC188" s="97">
        <f>IF(ISNA(MATCH($N188,'Overlap Study'!V$62:V$157,0)),0,1)</f>
        <v>1</v>
      </c>
      <c r="AD188" s="97">
        <f>IF(ISNA(MATCH($N188,'Overlap Study'!P$62:P$157,0)),0,1)</f>
        <v>0</v>
      </c>
      <c r="AE188" s="97">
        <f>IF(ISNA(MATCH($N188,'Overlap Study'!H$53:H$132,0)),0,1)</f>
        <v>0</v>
      </c>
      <c r="AF188" s="106">
        <f>IF(ISNA(MATCH($N188,'Overlap Study'!B$53:B$100,0)),0,1)</f>
        <v>0</v>
      </c>
      <c r="AH188" s="98"/>
      <c r="AJ188" s="194">
        <v>319</v>
      </c>
      <c r="AK188" s="105">
        <f>SUM(AL188:AW188)</f>
        <v>1</v>
      </c>
      <c r="AL188" s="110">
        <f>IF(ISNA(MATCH($AJ188,'Overlap Study'!$FG$323:$FG$454,0)),0,1)</f>
        <v>1</v>
      </c>
      <c r="AM188" s="97">
        <f>IF(ISNA(MATCH($AJ188,'Overlap Study'!$EP$323:$EP$454,0)),0,1)</f>
        <v>0</v>
      </c>
      <c r="AN188" s="97">
        <f>IF(ISNA(MATCH($AJ188,'Overlap Study'!$DY$186:$DY$245,0)),0,1)</f>
        <v>0</v>
      </c>
      <c r="AO188" s="97">
        <f>IF(ISNA(MATCH($AJ188,'Overlap Study'!$DJ$186:$DJ$233,0)),0,1)</f>
        <v>0</v>
      </c>
      <c r="AP188" s="99">
        <f>IF(ISNA(MATCH($AJ188,'Overlap Study'!$CU$186:$CU$233,0)),0,1)</f>
        <v>0</v>
      </c>
      <c r="AQ188" s="99">
        <f>IF(ISNA(MATCH($AJ188,'Overlap Study'!$CG$186:$CG$233,0)),0,1)</f>
        <v>0</v>
      </c>
      <c r="AR188" s="97">
        <f>IF(ISNA(MATCH($AJ188,'Overlap Study'!$BU$186:$BU$233,0)),0,1)</f>
        <v>0</v>
      </c>
      <c r="AS188" s="97">
        <f>IF(ISNA(MATCH(AJ188,'Overlap Study'!BJ$186:BJ$233,0)),0,1)</f>
        <v>0</v>
      </c>
      <c r="AT188" s="97">
        <f>IF(ISNA(MATCH($AJ188,'Overlap Study'!AZ$186:AZ$233,0)),0,1)</f>
        <v>0</v>
      </c>
      <c r="AU188" s="97">
        <f>IF(ISNA(MATCH($AJ188,'Overlap Study'!AT$186:AT$233,0)),0,1)</f>
        <v>0</v>
      </c>
      <c r="AV188" s="97">
        <f>IF(ISNA(MATCH($AJ188,'Overlap Study'!AN$186:AN$233,0)),0,1)</f>
        <v>0</v>
      </c>
      <c r="AW188" s="106">
        <f>IF(ISNA(MATCH($AJ188,'Overlap Study'!AH$186:AH$233,0)),0,1)</f>
        <v>0</v>
      </c>
      <c r="AX188" s="97">
        <f>IF(ISNA(MATCH(AJ188,'Overlap Study'!$AB$186:$AB$233,0)),0,1)</f>
        <v>0</v>
      </c>
      <c r="AY188" s="97">
        <f>IF(ISNA(MATCH($AJ188,'Overlap Study'!$V$186:$V$233,0)),0,1)</f>
        <v>0</v>
      </c>
      <c r="AZ188" s="97">
        <f>IF(ISNA(MATCH($AJ188,'Overlap Study'!$P$186:$P$233,0)),0,1)</f>
        <v>0</v>
      </c>
      <c r="BA188" s="97"/>
      <c r="BB188" s="106"/>
      <c r="BG188" s="212">
        <v>2614</v>
      </c>
      <c r="BH188" s="459">
        <f>SUM(BI188:BT188)</f>
        <v>1</v>
      </c>
      <c r="BI188" s="110">
        <f>IF(ISNA(MATCH($BG188,'Overlap Study'!$FH$323:$FH$400,0)),0,1)</f>
        <v>0</v>
      </c>
      <c r="BJ188" s="97">
        <f>IF(ISNA(MATCH($BG188,'Overlap Study'!$EQ$323:$EQ$400,0)),0,1)</f>
        <v>1</v>
      </c>
      <c r="BK188" s="97">
        <f>IF(ISNA(MATCH($BG188,'Overlap Study'!$DZ$186:$DZ$240,0)),0,1)</f>
        <v>0</v>
      </c>
      <c r="BL188" s="97">
        <f>IF(ISNA(MATCH(BG188,'Overlap Study'!$DJ$240:$DJ$263,0)),0,1)</f>
        <v>0</v>
      </c>
      <c r="BM188" s="99">
        <f>IF(ISNA(MATCH(BG188,'Overlap Study'!$CU$240:$CU$263,0)),0,1)</f>
        <v>0</v>
      </c>
      <c r="BN188" s="99">
        <f>IF(ISNA(MATCH(BG188,'Overlap Study'!$CG$240:$CG$263,0)),0,1)</f>
        <v>0</v>
      </c>
      <c r="BO188" s="97">
        <f>IF(ISNA(MATCH(BG188,'Overlap Study'!$BU$240:$BU$263,0)),0,1)</f>
        <v>0</v>
      </c>
      <c r="BP188" s="97">
        <f>IF(ISNA(MATCH(BG188,'Overlap Study'!$BJ$240:$BJ$263,0)),0,1)</f>
        <v>0</v>
      </c>
      <c r="BQ188" s="97">
        <f>IF(ISNA(MATCH(BG188,'Overlap Study'!$AZ$240:$AZ$263,0)),0,1)</f>
        <v>0</v>
      </c>
      <c r="BR188" s="97">
        <f>IF(ISNA(MATCH(BG188,'Overlap Study'!$AT$240:$AT$263,0)),0,1)</f>
        <v>0</v>
      </c>
      <c r="BS188" s="97">
        <f>IF(ISNA(MATCH(BG188,'Overlap Study'!$AN$240:$AN$263,0)),0,1)</f>
        <v>0</v>
      </c>
      <c r="BT188" s="106">
        <f>IF(ISNA(MATCH(BG188,'Overlap Study'!$AH$240:$AH$263,0)),0,1)</f>
        <v>0</v>
      </c>
      <c r="BU188" s="110">
        <f>IF(ISNA(MATCH(BG188,'Overlap Study'!$AB$240:$AB$263,0)),0,1)</f>
        <v>0</v>
      </c>
      <c r="BV188" s="97">
        <f>IF(ISNA(MATCH(BG188,'Overlap Study'!$V$240:$V$263,0)),0,1)</f>
        <v>0</v>
      </c>
      <c r="BW188" s="97">
        <f>IF(ISNA(MATCH(BG188,'Overlap Study'!$P$240:$P$263,0)),0,1)</f>
        <v>0</v>
      </c>
      <c r="BX188" s="97"/>
      <c r="BY188" s="106"/>
    </row>
    <row r="189" spans="12:77" ht="13" x14ac:dyDescent="0.3">
      <c r="L189" s="116">
        <f t="shared" si="10"/>
        <v>188</v>
      </c>
      <c r="M189">
        <f t="shared" si="9"/>
        <v>3</v>
      </c>
      <c r="N189" s="207">
        <v>269</v>
      </c>
      <c r="O189" s="99">
        <f>SUM(P189:AA189)</f>
        <v>2</v>
      </c>
      <c r="P189" s="110">
        <f>IF(ISNA(MATCH(N189,'Overlap Study'!FF$62:FF$317,0)),0,1)</f>
        <v>0</v>
      </c>
      <c r="Q189" s="97">
        <f>IF(ISNA(MATCH(N189,'Overlap Study'!EO$62:EO$317,0)),0,1)</f>
        <v>0</v>
      </c>
      <c r="R189" s="97">
        <f>IF(ISNA(MATCH(N189,'Overlap Study'!DY$62:DY$174,0)),0,1)</f>
        <v>0</v>
      </c>
      <c r="S189" s="97">
        <f>IF(ISNA(MATCH(N189,'Overlap Study'!DJ$62:DJ$157,0)),0,1)</f>
        <v>0</v>
      </c>
      <c r="T189" s="99">
        <f>IF(ISNA(MATCH(N189,'Overlap Study'!CU$62:CU$157,0)),0,1)</f>
        <v>0</v>
      </c>
      <c r="U189" s="99">
        <f>IF(ISNA(MATCH(N189,'Overlap Study'!CG$62:CG$157,0)),0,1)</f>
        <v>0</v>
      </c>
      <c r="V189" s="97">
        <f>IF(ISNA(MATCH(N189,'Overlap Study'!BU$62:BU$157,0)),0,1)</f>
        <v>0</v>
      </c>
      <c r="W189" s="97">
        <f>IF(ISNA(MATCH(N189,'Overlap Study'!BJ$62:BJ$157,0)),0,1)</f>
        <v>0</v>
      </c>
      <c r="X189" s="97">
        <f>IF(ISNA(MATCH($N189,'Overlap Study'!AZ$62:AZ$157,0)),0,1)</f>
        <v>0</v>
      </c>
      <c r="Y189" s="97">
        <f>IF(ISNA(MATCH($N189,'Overlap Study'!AT$62:AT$157,0)),0,1)</f>
        <v>0</v>
      </c>
      <c r="Z189" s="97">
        <f>IF(ISNA(MATCH($N189,'Overlap Study'!AN$62:AN$157,0)),0,1)</f>
        <v>1</v>
      </c>
      <c r="AA189" s="97">
        <f>IF(ISNA(MATCH($N189,'Overlap Study'!AH$62:AH$157,0)),0,1)</f>
        <v>1</v>
      </c>
      <c r="AB189" s="110">
        <f>IF(ISNA(MATCH($N189,'Overlap Study'!AB$62:AB$157,0)),0,1)</f>
        <v>0</v>
      </c>
      <c r="AC189" s="97">
        <f>IF(ISNA(MATCH($N189,'Overlap Study'!V$62:V$157,0)),0,1)</f>
        <v>0</v>
      </c>
      <c r="AD189" s="97">
        <f>IF(ISNA(MATCH($N189,'Overlap Study'!P$62:P$157,0)),0,1)</f>
        <v>0</v>
      </c>
      <c r="AE189" s="97">
        <f>IF(ISNA(MATCH($N189,'Overlap Study'!H$53:H$132,0)),0,1)</f>
        <v>0</v>
      </c>
      <c r="AF189" s="106">
        <f>IF(ISNA(MATCH($N189,'Overlap Study'!B$53:B$100,0)),0,1)</f>
        <v>1</v>
      </c>
      <c r="AH189" s="98"/>
      <c r="AJ189" s="164">
        <v>329</v>
      </c>
      <c r="AK189" s="105">
        <f>SUM(AL189:AW189)</f>
        <v>1</v>
      </c>
      <c r="AL189" s="110">
        <f>IF(ISNA(MATCH($AJ189,'Overlap Study'!$FG$323:$FG$454,0)),0,1)</f>
        <v>0</v>
      </c>
      <c r="AM189" s="97">
        <f>IF(ISNA(MATCH($AJ189,'Overlap Study'!$EP$323:$EP$454,0)),0,1)</f>
        <v>0</v>
      </c>
      <c r="AN189" s="97">
        <f>IF(ISNA(MATCH($AJ189,'Overlap Study'!$DY$186:$DY$245,0)),0,1)</f>
        <v>0</v>
      </c>
      <c r="AO189" s="97">
        <f>IF(ISNA(MATCH($AJ189,'Overlap Study'!$DJ$186:$DJ$233,0)),0,1)</f>
        <v>0</v>
      </c>
      <c r="AP189" s="99">
        <f>IF(ISNA(MATCH($AJ189,'Overlap Study'!$CU$186:$CU$233,0)),0,1)</f>
        <v>0</v>
      </c>
      <c r="AQ189" s="99">
        <f>IF(ISNA(MATCH($AJ189,'Overlap Study'!$CG$186:$CG$233,0)),0,1)</f>
        <v>0</v>
      </c>
      <c r="AR189" s="97">
        <f>IF(ISNA(MATCH($AJ189,'Overlap Study'!$BU$186:$BU$233,0)),0,1)</f>
        <v>0</v>
      </c>
      <c r="AS189" s="97">
        <f>IF(ISNA(MATCH(AJ189,'Overlap Study'!BJ$186:BJ$233,0)),0,1)</f>
        <v>1</v>
      </c>
      <c r="AT189" s="97">
        <f>IF(ISNA(MATCH($AJ189,'Overlap Study'!AZ$186:AZ$233,0)),0,1)</f>
        <v>0</v>
      </c>
      <c r="AU189" s="97">
        <f>IF(ISNA(MATCH($AJ189,'Overlap Study'!AT$186:AT$233,0)),0,1)</f>
        <v>0</v>
      </c>
      <c r="AV189" s="97">
        <f>IF(ISNA(MATCH($AJ189,'Overlap Study'!AN$186:AN$233,0)),0,1)</f>
        <v>0</v>
      </c>
      <c r="AW189" s="106">
        <f>IF(ISNA(MATCH($AJ189,'Overlap Study'!AH$186:AH$233,0)),0,1)</f>
        <v>0</v>
      </c>
      <c r="AX189" s="97">
        <f>IF(ISNA(MATCH(AJ189,'Overlap Study'!$AB$186:$AB$233,0)),0,1)</f>
        <v>0</v>
      </c>
      <c r="AY189" s="97">
        <f>IF(ISNA(MATCH($AJ189,'Overlap Study'!$V$186:$V$233,0)),0,1)</f>
        <v>0</v>
      </c>
      <c r="AZ189" s="97">
        <f>IF(ISNA(MATCH($AJ189,'Overlap Study'!$P$186:$P$233,0)),0,1)</f>
        <v>1</v>
      </c>
      <c r="BA189" s="97"/>
      <c r="BB189" s="106"/>
      <c r="BG189" s="131">
        <v>2753</v>
      </c>
      <c r="BH189" s="459">
        <f>SUM(BI189:BT189)</f>
        <v>1</v>
      </c>
      <c r="BI189" s="110">
        <f>IF(ISNA(MATCH($BG189,'Overlap Study'!$FH$323:$FH$400,0)),0,1)</f>
        <v>0</v>
      </c>
      <c r="BJ189" s="97">
        <f>IF(ISNA(MATCH($BG189,'Overlap Study'!$EQ$323:$EQ$400,0)),0,1)</f>
        <v>0</v>
      </c>
      <c r="BK189" s="97">
        <f>IF(ISNA(MATCH($BG189,'Overlap Study'!$DZ$186:$DZ$240,0)),0,1)</f>
        <v>0</v>
      </c>
      <c r="BL189" s="97">
        <f>IF(ISNA(MATCH(BG189,'Overlap Study'!$DJ$240:$DJ$263,0)),0,1)</f>
        <v>0</v>
      </c>
      <c r="BM189" s="99">
        <f>IF(ISNA(MATCH(BG189,'Overlap Study'!$CU$240:$CU$263,0)),0,1)</f>
        <v>0</v>
      </c>
      <c r="BN189" s="99">
        <f>IF(ISNA(MATCH(BG189,'Overlap Study'!$CG$240:$CG$263,0)),0,1)</f>
        <v>0</v>
      </c>
      <c r="BO189" s="97">
        <f>IF(ISNA(MATCH(BG189,'Overlap Study'!$BU$240:$BU$263,0)),0,1)</f>
        <v>0</v>
      </c>
      <c r="BP189" s="97">
        <f>IF(ISNA(MATCH(BG189,'Overlap Study'!$BJ$240:$BJ$263,0)),0,1)</f>
        <v>1</v>
      </c>
      <c r="BQ189" s="97">
        <f>IF(ISNA(MATCH(BG189,'Overlap Study'!$AZ$240:$AZ$263,0)),0,1)</f>
        <v>0</v>
      </c>
      <c r="BR189" s="97">
        <f>IF(ISNA(MATCH(BG189,'Overlap Study'!$AT$240:$AT$263,0)),0,1)</f>
        <v>0</v>
      </c>
      <c r="BS189" s="97">
        <f>IF(ISNA(MATCH(BG189,'Overlap Study'!$AN$240:$AN$263,0)),0,1)</f>
        <v>0</v>
      </c>
      <c r="BT189" s="106">
        <f>IF(ISNA(MATCH(BG189,'Overlap Study'!$AH$240:$AH$263,0)),0,1)</f>
        <v>0</v>
      </c>
      <c r="BU189" s="110">
        <f>IF(ISNA(MATCH(BG189,'Overlap Study'!$AB$240:$AB$263,0)),0,1)</f>
        <v>0</v>
      </c>
      <c r="BV189" s="97">
        <f>IF(ISNA(MATCH(BG189,'Overlap Study'!$V$240:$V$263,0)),0,1)</f>
        <v>0</v>
      </c>
      <c r="BW189" s="97">
        <f>IF(ISNA(MATCH(BG189,'Overlap Study'!$P$240:$P$263,0)),0,1)</f>
        <v>0</v>
      </c>
      <c r="BX189" s="97"/>
      <c r="BY189" s="106"/>
    </row>
    <row r="190" spans="12:77" ht="13" x14ac:dyDescent="0.3">
      <c r="L190" s="116">
        <f t="shared" si="10"/>
        <v>189</v>
      </c>
      <c r="M190">
        <f t="shared" si="9"/>
        <v>4</v>
      </c>
      <c r="N190" s="207">
        <v>271</v>
      </c>
      <c r="O190" s="99">
        <f>SUM(P190:AA190)</f>
        <v>2</v>
      </c>
      <c r="P190" s="110">
        <f>IF(ISNA(MATCH(N190,'Overlap Study'!FF$62:FF$317,0)),0,1)</f>
        <v>0</v>
      </c>
      <c r="Q190" s="97">
        <f>IF(ISNA(MATCH(N190,'Overlap Study'!EO$62:EO$317,0)),0,1)</f>
        <v>0</v>
      </c>
      <c r="R190" s="97">
        <f>IF(ISNA(MATCH(N190,'Overlap Study'!DY$62:DY$174,0)),0,1)</f>
        <v>0</v>
      </c>
      <c r="S190" s="97">
        <f>IF(ISNA(MATCH(N190,'Overlap Study'!DJ$62:DJ$157,0)),0,1)</f>
        <v>0</v>
      </c>
      <c r="T190" s="99">
        <f>IF(ISNA(MATCH(N190,'Overlap Study'!CU$62:CU$157,0)),0,1)</f>
        <v>0</v>
      </c>
      <c r="U190" s="99">
        <f>IF(ISNA(MATCH(N190,'Overlap Study'!CG$62:CG$157,0)),0,1)</f>
        <v>0</v>
      </c>
      <c r="V190" s="97">
        <f>IF(ISNA(MATCH(N190,'Overlap Study'!BU$62:BU$157,0)),0,1)</f>
        <v>1</v>
      </c>
      <c r="W190" s="97">
        <f>IF(ISNA(MATCH(N190,'Overlap Study'!BJ$62:BJ$157,0)),0,1)</f>
        <v>0</v>
      </c>
      <c r="X190" s="97">
        <f>IF(ISNA(MATCH($N190,'Overlap Study'!AZ$62:AZ$157,0)),0,1)</f>
        <v>0</v>
      </c>
      <c r="Y190" s="97">
        <f>IF(ISNA(MATCH($N190,'Overlap Study'!AT$62:AT$157,0)),0,1)</f>
        <v>0</v>
      </c>
      <c r="Z190" s="97">
        <f>IF(ISNA(MATCH($N190,'Overlap Study'!AN$62:AN$157,0)),0,1)</f>
        <v>1</v>
      </c>
      <c r="AA190" s="97">
        <f>IF(ISNA(MATCH($N190,'Overlap Study'!AH$62:AH$157,0)),0,1)</f>
        <v>0</v>
      </c>
      <c r="AB190" s="110">
        <f>IF(ISNA(MATCH($N190,'Overlap Study'!AB$62:AB$157,0)),0,1)</f>
        <v>0</v>
      </c>
      <c r="AC190" s="97">
        <f>IF(ISNA(MATCH($N190,'Overlap Study'!V$62:V$157,0)),0,1)</f>
        <v>1</v>
      </c>
      <c r="AD190" s="97">
        <f>IF(ISNA(MATCH($N190,'Overlap Study'!P$62:P$157,0)),0,1)</f>
        <v>1</v>
      </c>
      <c r="AE190" s="97">
        <f>IF(ISNA(MATCH($N190,'Overlap Study'!H$53:H$132,0)),0,1)</f>
        <v>0</v>
      </c>
      <c r="AF190" s="106">
        <f>IF(ISNA(MATCH($N190,'Overlap Study'!B$53:B$100,0)),0,1)</f>
        <v>0</v>
      </c>
      <c r="AH190" s="98"/>
      <c r="AJ190" s="162">
        <v>334</v>
      </c>
      <c r="AK190" s="105">
        <f>SUM(AL190:AW190)</f>
        <v>1</v>
      </c>
      <c r="AL190" s="110">
        <f>IF(ISNA(MATCH($AJ190,'Overlap Study'!$FG$323:$FG$454,0)),0,1)</f>
        <v>0</v>
      </c>
      <c r="AM190" s="97">
        <f>IF(ISNA(MATCH($AJ190,'Overlap Study'!$EP$323:$EP$454,0)),0,1)</f>
        <v>0</v>
      </c>
      <c r="AN190" s="97">
        <f>IF(ISNA(MATCH($AJ190,'Overlap Study'!$DY$186:$DY$245,0)),0,1)</f>
        <v>1</v>
      </c>
      <c r="AO190" s="97">
        <f>IF(ISNA(MATCH($AJ190,'Overlap Study'!$DJ$186:$DJ$233,0)),0,1)</f>
        <v>0</v>
      </c>
      <c r="AP190" s="99">
        <f>IF(ISNA(MATCH($AJ190,'Overlap Study'!$CU$186:$CU$233,0)),0,1)</f>
        <v>0</v>
      </c>
      <c r="AQ190" s="99">
        <f>IF(ISNA(MATCH($AJ190,'Overlap Study'!$CG$186:$CG$233,0)),0,1)</f>
        <v>0</v>
      </c>
      <c r="AR190" s="97">
        <f>IF(ISNA(MATCH($AJ190,'Overlap Study'!$BU$186:$BU$233,0)),0,1)</f>
        <v>0</v>
      </c>
      <c r="AS190" s="97">
        <f>IF(ISNA(MATCH(AJ190,'Overlap Study'!BJ$186:BJ$233,0)),0,1)</f>
        <v>0</v>
      </c>
      <c r="AT190" s="97">
        <f>IF(ISNA(MATCH($AJ190,'Overlap Study'!AZ$186:AZ$233,0)),0,1)</f>
        <v>0</v>
      </c>
      <c r="AU190" s="97">
        <f>IF(ISNA(MATCH($AJ190,'Overlap Study'!AT$186:AT$233,0)),0,1)</f>
        <v>0</v>
      </c>
      <c r="AV190" s="97">
        <f>IF(ISNA(MATCH($AJ190,'Overlap Study'!AN$186:AN$233,0)),0,1)</f>
        <v>0</v>
      </c>
      <c r="AW190" s="106">
        <f>IF(ISNA(MATCH($AJ190,'Overlap Study'!AH$186:AH$233,0)),0,1)</f>
        <v>0</v>
      </c>
      <c r="AX190" s="97">
        <f>IF(ISNA(MATCH(AJ190,'Overlap Study'!$AB$186:$AB$233,0)),0,1)</f>
        <v>0</v>
      </c>
      <c r="AY190" s="97">
        <f>IF(ISNA(MATCH($AJ190,'Overlap Study'!$V$186:$V$233,0)),0,1)</f>
        <v>0</v>
      </c>
      <c r="AZ190" s="97">
        <f>IF(ISNA(MATCH($AJ190,'Overlap Study'!$P$186:$P$233,0)),0,1)</f>
        <v>0</v>
      </c>
      <c r="BA190" s="97"/>
      <c r="BB190" s="106"/>
      <c r="BG190" s="131">
        <v>2775</v>
      </c>
      <c r="BH190" s="459">
        <f>SUM(BI190:BT190)</f>
        <v>1</v>
      </c>
      <c r="BI190" s="110">
        <f>IF(ISNA(MATCH($BG190,'Overlap Study'!$FH$323:$FH$400,0)),0,1)</f>
        <v>0</v>
      </c>
      <c r="BJ190" s="97">
        <f>IF(ISNA(MATCH($BG190,'Overlap Study'!$EQ$323:$EQ$400,0)),0,1)</f>
        <v>0</v>
      </c>
      <c r="BK190" s="97">
        <f>IF(ISNA(MATCH($BG190,'Overlap Study'!$DZ$186:$DZ$240,0)),0,1)</f>
        <v>0</v>
      </c>
      <c r="BL190" s="97">
        <f>IF(ISNA(MATCH(BG190,'Overlap Study'!$DJ$240:$DJ$263,0)),0,1)</f>
        <v>0</v>
      </c>
      <c r="BM190" s="99">
        <f>IF(ISNA(MATCH(BG190,'Overlap Study'!$CU$240:$CU$263,0)),0,1)</f>
        <v>0</v>
      </c>
      <c r="BN190" s="99">
        <f>IF(ISNA(MATCH(BG190,'Overlap Study'!$CG$240:$CG$263,0)),0,1)</f>
        <v>0</v>
      </c>
      <c r="BO190" s="97">
        <f>IF(ISNA(MATCH(BG190,'Overlap Study'!$BU$240:$BU$263,0)),0,1)</f>
        <v>0</v>
      </c>
      <c r="BP190" s="97">
        <f>IF(ISNA(MATCH(BG190,'Overlap Study'!$BJ$240:$BJ$263,0)),0,1)</f>
        <v>1</v>
      </c>
      <c r="BQ190" s="97">
        <f>IF(ISNA(MATCH(BG190,'Overlap Study'!$AZ$240:$AZ$263,0)),0,1)</f>
        <v>0</v>
      </c>
      <c r="BR190" s="97">
        <f>IF(ISNA(MATCH(BG190,'Overlap Study'!$AT$240:$AT$263,0)),0,1)</f>
        <v>0</v>
      </c>
      <c r="BS190" s="97">
        <f>IF(ISNA(MATCH(BG190,'Overlap Study'!$AN$240:$AN$263,0)),0,1)</f>
        <v>0</v>
      </c>
      <c r="BT190" s="106">
        <f>IF(ISNA(MATCH(BG190,'Overlap Study'!$AH$240:$AH$263,0)),0,1)</f>
        <v>0</v>
      </c>
      <c r="BU190" s="110">
        <f>IF(ISNA(MATCH(BG190,'Overlap Study'!$AB$240:$AB$263,0)),0,1)</f>
        <v>0</v>
      </c>
      <c r="BV190" s="97">
        <f>IF(ISNA(MATCH(BG190,'Overlap Study'!$V$240:$V$263,0)),0,1)</f>
        <v>0</v>
      </c>
      <c r="BW190" s="97">
        <f>IF(ISNA(MATCH(BG190,'Overlap Study'!$P$240:$P$263,0)),0,1)</f>
        <v>0</v>
      </c>
      <c r="BX190" s="97"/>
      <c r="BY190" s="106"/>
    </row>
    <row r="191" spans="12:77" ht="13" x14ac:dyDescent="0.3">
      <c r="L191" s="116">
        <f t="shared" si="10"/>
        <v>190</v>
      </c>
      <c r="M191">
        <f t="shared" si="9"/>
        <v>5</v>
      </c>
      <c r="N191" s="207">
        <v>292</v>
      </c>
      <c r="O191" s="99">
        <f>SUM(P191:AA191)</f>
        <v>2</v>
      </c>
      <c r="P191" s="110">
        <f>IF(ISNA(MATCH(N191,'Overlap Study'!FF$62:FF$317,0)),0,1)</f>
        <v>0</v>
      </c>
      <c r="Q191" s="97">
        <f>IF(ISNA(MATCH(N191,'Overlap Study'!EO$62:EO$317,0)),0,1)</f>
        <v>0</v>
      </c>
      <c r="R191" s="97">
        <f>IF(ISNA(MATCH(N191,'Overlap Study'!DY$62:DY$174,0)),0,1)</f>
        <v>0</v>
      </c>
      <c r="S191" s="97">
        <f>IF(ISNA(MATCH(N191,'Overlap Study'!DJ$62:DJ$157,0)),0,1)</f>
        <v>0</v>
      </c>
      <c r="T191" s="99">
        <f>IF(ISNA(MATCH(N191,'Overlap Study'!CU$62:CU$157,0)),0,1)</f>
        <v>0</v>
      </c>
      <c r="U191" s="99">
        <f>IF(ISNA(MATCH(N191,'Overlap Study'!CG$62:CG$157,0)),0,1)</f>
        <v>0</v>
      </c>
      <c r="V191" s="97">
        <f>IF(ISNA(MATCH(N191,'Overlap Study'!BU$62:BU$157,0)),0,1)</f>
        <v>0</v>
      </c>
      <c r="W191" s="97">
        <f>IF(ISNA(MATCH(N191,'Overlap Study'!BJ$62:BJ$157,0)),0,1)</f>
        <v>0</v>
      </c>
      <c r="X191" s="97">
        <f>IF(ISNA(MATCH($N191,'Overlap Study'!AZ$62:AZ$157,0)),0,1)</f>
        <v>1</v>
      </c>
      <c r="Y191" s="97">
        <f>IF(ISNA(MATCH($N191,'Overlap Study'!AT$62:AT$157,0)),0,1)</f>
        <v>0</v>
      </c>
      <c r="Z191" s="97">
        <f>IF(ISNA(MATCH($N191,'Overlap Study'!AN$62:AN$157,0)),0,1)</f>
        <v>0</v>
      </c>
      <c r="AA191" s="97">
        <f>IF(ISNA(MATCH($N191,'Overlap Study'!AH$62:AH$157,0)),0,1)</f>
        <v>1</v>
      </c>
      <c r="AB191" s="110">
        <f>IF(ISNA(MATCH($N191,'Overlap Study'!AB$62:AB$157,0)),0,1)</f>
        <v>1</v>
      </c>
      <c r="AC191" s="97">
        <f>IF(ISNA(MATCH($N191,'Overlap Study'!V$62:V$157,0)),0,1)</f>
        <v>1</v>
      </c>
      <c r="AD191" s="97">
        <f>IF(ISNA(MATCH($N191,'Overlap Study'!P$62:P$157,0)),0,1)</f>
        <v>0</v>
      </c>
      <c r="AE191" s="97">
        <f>IF(ISNA(MATCH($N191,'Overlap Study'!H$53:H$132,0)),0,1)</f>
        <v>1</v>
      </c>
      <c r="AF191" s="106">
        <f>IF(ISNA(MATCH($N191,'Overlap Study'!B$53:B$100,0)),0,1)</f>
        <v>0</v>
      </c>
      <c r="AH191" s="98"/>
      <c r="AJ191" s="194">
        <v>346</v>
      </c>
      <c r="AK191" s="105">
        <f>SUM(AL191:AW191)</f>
        <v>1</v>
      </c>
      <c r="AL191" s="110">
        <f>IF(ISNA(MATCH($AJ191,'Overlap Study'!$FG$323:$FG$454,0)),0,1)</f>
        <v>1</v>
      </c>
      <c r="AM191" s="97">
        <f>IF(ISNA(MATCH($AJ191,'Overlap Study'!$EP$323:$EP$454,0)),0,1)</f>
        <v>0</v>
      </c>
      <c r="AN191" s="97">
        <f>IF(ISNA(MATCH($AJ191,'Overlap Study'!$DY$186:$DY$245,0)),0,1)</f>
        <v>0</v>
      </c>
      <c r="AO191" s="97">
        <f>IF(ISNA(MATCH($AJ191,'Overlap Study'!$DJ$186:$DJ$233,0)),0,1)</f>
        <v>0</v>
      </c>
      <c r="AP191" s="99">
        <f>IF(ISNA(MATCH($AJ191,'Overlap Study'!$CU$186:$CU$233,0)),0,1)</f>
        <v>0</v>
      </c>
      <c r="AQ191" s="99">
        <f>IF(ISNA(MATCH($AJ191,'Overlap Study'!$CG$186:$CG$233,0)),0,1)</f>
        <v>0</v>
      </c>
      <c r="AR191" s="97">
        <f>IF(ISNA(MATCH($AJ191,'Overlap Study'!$BU$186:$BU$233,0)),0,1)</f>
        <v>0</v>
      </c>
      <c r="AS191" s="97">
        <f>IF(ISNA(MATCH(AJ191,'Overlap Study'!BJ$186:BJ$233,0)),0,1)</f>
        <v>0</v>
      </c>
      <c r="AT191" s="97">
        <f>IF(ISNA(MATCH($AJ191,'Overlap Study'!AZ$186:AZ$233,0)),0,1)</f>
        <v>0</v>
      </c>
      <c r="AU191" s="97">
        <f>IF(ISNA(MATCH($AJ191,'Overlap Study'!AT$186:AT$233,0)),0,1)</f>
        <v>0</v>
      </c>
      <c r="AV191" s="97">
        <f>IF(ISNA(MATCH($AJ191,'Overlap Study'!AN$186:AN$233,0)),0,1)</f>
        <v>0</v>
      </c>
      <c r="AW191" s="106">
        <f>IF(ISNA(MATCH($AJ191,'Overlap Study'!AH$186:AH$233,0)),0,1)</f>
        <v>0</v>
      </c>
      <c r="AX191" s="97">
        <f>IF(ISNA(MATCH(AJ191,'Overlap Study'!$AB$186:$AB$233,0)),0,1)</f>
        <v>0</v>
      </c>
      <c r="AY191" s="97">
        <f>IF(ISNA(MATCH($AJ191,'Overlap Study'!$V$186:$V$233,0)),0,1)</f>
        <v>0</v>
      </c>
      <c r="AZ191" s="97">
        <f>IF(ISNA(MATCH($AJ191,'Overlap Study'!$P$186:$P$233,0)),0,1)</f>
        <v>0</v>
      </c>
      <c r="BA191" s="97"/>
      <c r="BB191" s="106"/>
      <c r="BG191" s="212">
        <v>2834</v>
      </c>
      <c r="BH191" s="459">
        <f>SUM(BI191:BT191)</f>
        <v>1</v>
      </c>
      <c r="BI191" s="110">
        <f>IF(ISNA(MATCH($BG191,'Overlap Study'!$FH$323:$FH$400,0)),0,1)</f>
        <v>1</v>
      </c>
      <c r="BJ191" s="97">
        <f>IF(ISNA(MATCH($BG191,'Overlap Study'!$EQ$323:$EQ$400,0)),0,1)</f>
        <v>0</v>
      </c>
      <c r="BK191" s="97">
        <f>IF(ISNA(MATCH($BG191,'Overlap Study'!$DZ$186:$DZ$240,0)),0,1)</f>
        <v>0</v>
      </c>
      <c r="BL191" s="97">
        <f>IF(ISNA(MATCH(BG191,'Overlap Study'!$DJ$240:$DJ$263,0)),0,1)</f>
        <v>0</v>
      </c>
      <c r="BM191" s="99">
        <f>IF(ISNA(MATCH(BG191,'Overlap Study'!$CU$240:$CU$263,0)),0,1)</f>
        <v>0</v>
      </c>
      <c r="BN191" s="99">
        <f>IF(ISNA(MATCH(BG191,'Overlap Study'!$CG$240:$CG$263,0)),0,1)</f>
        <v>0</v>
      </c>
      <c r="BO191" s="97">
        <f>IF(ISNA(MATCH(BG191,'Overlap Study'!$BU$240:$BU$263,0)),0,1)</f>
        <v>0</v>
      </c>
      <c r="BP191" s="97">
        <f>IF(ISNA(MATCH(BG191,'Overlap Study'!$BJ$240:$BJ$263,0)),0,1)</f>
        <v>0</v>
      </c>
      <c r="BQ191" s="97">
        <f>IF(ISNA(MATCH(BG191,'Overlap Study'!$AZ$240:$AZ$263,0)),0,1)</f>
        <v>0</v>
      </c>
      <c r="BR191" s="97">
        <f>IF(ISNA(MATCH(BG191,'Overlap Study'!$AT$240:$AT$263,0)),0,1)</f>
        <v>0</v>
      </c>
      <c r="BS191" s="97">
        <f>IF(ISNA(MATCH(BG191,'Overlap Study'!$AN$240:$AN$263,0)),0,1)</f>
        <v>0</v>
      </c>
      <c r="BT191" s="106">
        <f>IF(ISNA(MATCH(BG191,'Overlap Study'!$AH$240:$AH$263,0)),0,1)</f>
        <v>0</v>
      </c>
      <c r="BU191" s="110">
        <f>IF(ISNA(MATCH(BG191,'Overlap Study'!$AB$240:$AB$263,0)),0,1)</f>
        <v>0</v>
      </c>
      <c r="BV191" s="97">
        <f>IF(ISNA(MATCH(BG191,'Overlap Study'!$V$240:$V$263,0)),0,1)</f>
        <v>0</v>
      </c>
      <c r="BW191" s="97">
        <f>IF(ISNA(MATCH(BG191,'Overlap Study'!$P$240:$P$263,0)),0,1)</f>
        <v>0</v>
      </c>
      <c r="BX191" s="97"/>
      <c r="BY191" s="106"/>
    </row>
    <row r="192" spans="12:77" ht="13" x14ac:dyDescent="0.3">
      <c r="L192" s="116">
        <f t="shared" si="10"/>
        <v>191</v>
      </c>
      <c r="M192">
        <f t="shared" si="9"/>
        <v>3</v>
      </c>
      <c r="N192" s="493">
        <v>293</v>
      </c>
      <c r="O192" s="99">
        <f>SUM(P192:AA192)</f>
        <v>2</v>
      </c>
      <c r="P192" s="110">
        <f>IF(ISNA(MATCH(N192,'Overlap Study'!FF$62:FF$317,0)),0,1)</f>
        <v>0</v>
      </c>
      <c r="Q192" s="97">
        <f>IF(ISNA(MATCH(N192,'Overlap Study'!EO$62:EO$317,0)),0,1)</f>
        <v>0</v>
      </c>
      <c r="R192" s="97">
        <f>IF(ISNA(MATCH(N192,'Overlap Study'!DY$62:DY$174,0)),0,1)</f>
        <v>0</v>
      </c>
      <c r="S192" s="97">
        <f>IF(ISNA(MATCH(N192,'Overlap Study'!DJ$62:DJ$157,0)),0,1)</f>
        <v>0</v>
      </c>
      <c r="T192" s="99">
        <f>IF(ISNA(MATCH(N192,'Overlap Study'!CU$62:CU$157,0)),0,1)</f>
        <v>0</v>
      </c>
      <c r="U192" s="99">
        <f>IF(ISNA(MATCH(N192,'Overlap Study'!CG$62:CG$157,0)),0,1)</f>
        <v>0</v>
      </c>
      <c r="V192" s="97">
        <f>IF(ISNA(MATCH(N192,'Overlap Study'!BU$62:BU$157,0)),0,1)</f>
        <v>0</v>
      </c>
      <c r="W192" s="97">
        <f>IF(ISNA(MATCH(N192,'Overlap Study'!BJ$62:BJ$157,0)),0,1)</f>
        <v>0</v>
      </c>
      <c r="X192" s="97">
        <f>IF(ISNA(MATCH($N192,'Overlap Study'!AZ$62:AZ$157,0)),0,1)</f>
        <v>0</v>
      </c>
      <c r="Y192" s="97">
        <f>IF(ISNA(MATCH($N192,'Overlap Study'!AT$62:AT$157,0)),0,1)</f>
        <v>1</v>
      </c>
      <c r="Z192" s="97">
        <f>IF(ISNA(MATCH($N192,'Overlap Study'!AN$62:AN$157,0)),0,1)</f>
        <v>0</v>
      </c>
      <c r="AA192" s="97">
        <f>IF(ISNA(MATCH($N192,'Overlap Study'!AH$62:AH$157,0)),0,1)</f>
        <v>1</v>
      </c>
      <c r="AB192" s="110">
        <f>IF(ISNA(MATCH($N192,'Overlap Study'!AB$62:AB$157,0)),0,1)</f>
        <v>0</v>
      </c>
      <c r="AC192" s="97">
        <f>IF(ISNA(MATCH($N192,'Overlap Study'!V$62:V$157,0)),0,1)</f>
        <v>0</v>
      </c>
      <c r="AD192" s="97">
        <f>IF(ISNA(MATCH($N192,'Overlap Study'!P$62:P$157,0)),0,1)</f>
        <v>0</v>
      </c>
      <c r="AE192" s="97">
        <f>IF(ISNA(MATCH($N192,'Overlap Study'!H$53:H$132,0)),0,1)</f>
        <v>1</v>
      </c>
      <c r="AF192" s="106">
        <f>IF(ISNA(MATCH($N192,'Overlap Study'!B$53:B$100,0)),0,1)</f>
        <v>0</v>
      </c>
      <c r="AH192" s="98"/>
      <c r="AJ192" s="162">
        <v>348</v>
      </c>
      <c r="AK192" s="105">
        <f>SUM(AL192:AW192)</f>
        <v>1</v>
      </c>
      <c r="AL192" s="110">
        <f>IF(ISNA(MATCH($AJ192,'Overlap Study'!$FG$323:$FG$454,0)),0,1)</f>
        <v>0</v>
      </c>
      <c r="AM192" s="97">
        <f>IF(ISNA(MATCH($AJ192,'Overlap Study'!$EP$323:$EP$454,0)),0,1)</f>
        <v>0</v>
      </c>
      <c r="AN192" s="97">
        <f>IF(ISNA(MATCH($AJ192,'Overlap Study'!$DY$186:$DY$245,0)),0,1)</f>
        <v>0</v>
      </c>
      <c r="AO192" s="97">
        <f>IF(ISNA(MATCH($AJ192,'Overlap Study'!$DJ$186:$DJ$233,0)),0,1)</f>
        <v>0</v>
      </c>
      <c r="AP192" s="99">
        <f>IF(ISNA(MATCH($AJ192,'Overlap Study'!$CU$186:$CU$233,0)),0,1)</f>
        <v>0</v>
      </c>
      <c r="AQ192" s="99">
        <f>IF(ISNA(MATCH($AJ192,'Overlap Study'!$CG$186:$CG$233,0)),0,1)</f>
        <v>0</v>
      </c>
      <c r="AR192" s="97">
        <f>IF(ISNA(MATCH($AJ192,'Overlap Study'!$BU$186:$BU$233,0)),0,1)</f>
        <v>0</v>
      </c>
      <c r="AS192" s="97">
        <f>IF(ISNA(MATCH(AJ192,'Overlap Study'!BJ$186:BJ$233,0)),0,1)</f>
        <v>0</v>
      </c>
      <c r="AT192" s="97">
        <f>IF(ISNA(MATCH($AJ192,'Overlap Study'!AZ$186:AZ$233,0)),0,1)</f>
        <v>1</v>
      </c>
      <c r="AU192" s="97">
        <f>IF(ISNA(MATCH($AJ192,'Overlap Study'!AT$186:AT$233,0)),0,1)</f>
        <v>0</v>
      </c>
      <c r="AV192" s="97">
        <f>IF(ISNA(MATCH($AJ192,'Overlap Study'!AN$186:AN$233,0)),0,1)</f>
        <v>0</v>
      </c>
      <c r="AW192" s="106">
        <f>IF(ISNA(MATCH($AJ192,'Overlap Study'!AH$186:AH$233,0)),0,1)</f>
        <v>0</v>
      </c>
      <c r="AX192" s="97">
        <f>IF(ISNA(MATCH(AJ192,'Overlap Study'!$AB$186:$AB$233,0)),0,1)</f>
        <v>0</v>
      </c>
      <c r="AY192" s="97">
        <f>IF(ISNA(MATCH($AJ192,'Overlap Study'!$V$186:$V$233,0)),0,1)</f>
        <v>0</v>
      </c>
      <c r="AZ192" s="97">
        <f>IF(ISNA(MATCH($AJ192,'Overlap Study'!$P$186:$P$233,0)),0,1)</f>
        <v>0</v>
      </c>
      <c r="BA192" s="97"/>
      <c r="BB192" s="106"/>
      <c r="BG192" s="131">
        <v>2848</v>
      </c>
      <c r="BH192" s="459">
        <f>SUM(BI192:BT192)</f>
        <v>1</v>
      </c>
      <c r="BI192" s="110">
        <f>IF(ISNA(MATCH($BG192,'Overlap Study'!$FH$323:$FH$400,0)),0,1)</f>
        <v>0</v>
      </c>
      <c r="BJ192" s="97">
        <f>IF(ISNA(MATCH($BG192,'Overlap Study'!$EQ$323:$EQ$400,0)),0,1)</f>
        <v>0</v>
      </c>
      <c r="BK192" s="97">
        <f>IF(ISNA(MATCH($BG192,'Overlap Study'!$DZ$186:$DZ$240,0)),0,1)</f>
        <v>1</v>
      </c>
      <c r="BL192" s="97">
        <f>IF(ISNA(MATCH(BG192,'Overlap Study'!$DJ$240:$DJ$263,0)),0,1)</f>
        <v>0</v>
      </c>
      <c r="BM192" s="99">
        <f>IF(ISNA(MATCH(BG192,'Overlap Study'!$CU$240:$CU$263,0)),0,1)</f>
        <v>0</v>
      </c>
      <c r="BN192" s="99">
        <f>IF(ISNA(MATCH(BG192,'Overlap Study'!$CG$240:$CG$263,0)),0,1)</f>
        <v>0</v>
      </c>
      <c r="BO192" s="97">
        <f>IF(ISNA(MATCH(BG192,'Overlap Study'!$BU$240:$BU$263,0)),0,1)</f>
        <v>0</v>
      </c>
      <c r="BP192" s="97">
        <f>IF(ISNA(MATCH(BG192,'Overlap Study'!$BJ$240:$BJ$263,0)),0,1)</f>
        <v>0</v>
      </c>
      <c r="BQ192" s="97">
        <f>IF(ISNA(MATCH(BG192,'Overlap Study'!$AZ$240:$AZ$263,0)),0,1)</f>
        <v>0</v>
      </c>
      <c r="BR192" s="97">
        <f>IF(ISNA(MATCH(BG192,'Overlap Study'!$AT$240:$AT$263,0)),0,1)</f>
        <v>0</v>
      </c>
      <c r="BS192" s="97">
        <f>IF(ISNA(MATCH(BG192,'Overlap Study'!$AN$240:$AN$263,0)),0,1)</f>
        <v>0</v>
      </c>
      <c r="BT192" s="106">
        <f>IF(ISNA(MATCH(BG192,'Overlap Study'!$AH$240:$AH$263,0)),0,1)</f>
        <v>0</v>
      </c>
      <c r="BU192" s="110">
        <f>IF(ISNA(MATCH(BG192,'Overlap Study'!$AB$240:$AB$263,0)),0,1)</f>
        <v>0</v>
      </c>
      <c r="BV192" s="97">
        <f>IF(ISNA(MATCH(BG192,'Overlap Study'!$V$240:$V$263,0)),0,1)</f>
        <v>0</v>
      </c>
      <c r="BW192" s="97">
        <f>IF(ISNA(MATCH(BG192,'Overlap Study'!$P$240:$P$263,0)),0,1)</f>
        <v>0</v>
      </c>
      <c r="BX192" s="97"/>
      <c r="BY192" s="106"/>
    </row>
    <row r="193" spans="12:77" ht="13" x14ac:dyDescent="0.3">
      <c r="L193" s="116">
        <f t="shared" si="10"/>
        <v>192</v>
      </c>
      <c r="M193">
        <f t="shared" si="9"/>
        <v>2</v>
      </c>
      <c r="N193" s="207">
        <v>314</v>
      </c>
      <c r="O193" s="99">
        <f>SUM(P193:AA193)</f>
        <v>2</v>
      </c>
      <c r="P193" s="110">
        <f>IF(ISNA(MATCH(N193,'Overlap Study'!FF$62:FF$317,0)),0,1)</f>
        <v>0</v>
      </c>
      <c r="Q193" s="97">
        <f>IF(ISNA(MATCH(N193,'Overlap Study'!EO$62:EO$317,0)),0,1)</f>
        <v>1</v>
      </c>
      <c r="R193" s="97">
        <f>IF(ISNA(MATCH(N193,'Overlap Study'!DY$62:DY$174,0)),0,1)</f>
        <v>1</v>
      </c>
      <c r="S193" s="97">
        <f>IF(ISNA(MATCH(N193,'Overlap Study'!DJ$62:DJ$157,0)),0,1)</f>
        <v>0</v>
      </c>
      <c r="T193" s="99">
        <f>IF(ISNA(MATCH(N193,'Overlap Study'!CU$62:CU$157,0)),0,1)</f>
        <v>0</v>
      </c>
      <c r="U193" s="99">
        <f>IF(ISNA(MATCH(N193,'Overlap Study'!CG$62:CG$157,0)),0,1)</f>
        <v>0</v>
      </c>
      <c r="V193" s="97">
        <f>IF(ISNA(MATCH(N193,'Overlap Study'!BU$62:BU$157,0)),0,1)</f>
        <v>0</v>
      </c>
      <c r="W193" s="97">
        <f>IF(ISNA(MATCH(N193,'Overlap Study'!BJ$62:BJ$157,0)),0,1)</f>
        <v>0</v>
      </c>
      <c r="X193" s="97">
        <f>IF(ISNA(MATCH($N193,'Overlap Study'!AZ$62:AZ$157,0)),0,1)</f>
        <v>0</v>
      </c>
      <c r="Y193" s="97">
        <f>IF(ISNA(MATCH($N193,'Overlap Study'!AT$62:AT$157,0)),0,1)</f>
        <v>0</v>
      </c>
      <c r="Z193" s="97">
        <f>IF(ISNA(MATCH($N193,'Overlap Study'!AN$62:AN$157,0)),0,1)</f>
        <v>0</v>
      </c>
      <c r="AA193" s="97">
        <f>IF(ISNA(MATCH($N193,'Overlap Study'!AH$62:AH$157,0)),0,1)</f>
        <v>0</v>
      </c>
      <c r="AB193" s="110">
        <f>IF(ISNA(MATCH($N193,'Overlap Study'!AB$62:AB$157,0)),0,1)</f>
        <v>0</v>
      </c>
      <c r="AC193" s="97">
        <f>IF(ISNA(MATCH($N193,'Overlap Study'!V$62:V$157,0)),0,1)</f>
        <v>0</v>
      </c>
      <c r="AD193" s="97">
        <f>IF(ISNA(MATCH($N193,'Overlap Study'!P$62:P$157,0)),0,1)</f>
        <v>0</v>
      </c>
      <c r="AE193" s="97">
        <f>IF(ISNA(MATCH($N193,'Overlap Study'!H$53:H$132,0)),0,1)</f>
        <v>0</v>
      </c>
      <c r="AF193" s="106">
        <f>IF(ISNA(MATCH($N193,'Overlap Study'!B$53:B$100,0)),0,1)</f>
        <v>0</v>
      </c>
      <c r="AH193" s="98"/>
      <c r="AJ193" s="162">
        <v>353</v>
      </c>
      <c r="AK193" s="105">
        <f>SUM(AL193:AW193)</f>
        <v>1</v>
      </c>
      <c r="AL193" s="110">
        <f>IF(ISNA(MATCH($AJ193,'Overlap Study'!$FG$323:$FG$454,0)),0,1)</f>
        <v>0</v>
      </c>
      <c r="AM193" s="97">
        <f>IF(ISNA(MATCH($AJ193,'Overlap Study'!$EP$323:$EP$454,0)),0,1)</f>
        <v>0</v>
      </c>
      <c r="AN193" s="97">
        <f>IF(ISNA(MATCH($AJ193,'Overlap Study'!$DY$186:$DY$245,0)),0,1)</f>
        <v>0</v>
      </c>
      <c r="AO193" s="97">
        <f>IF(ISNA(MATCH($AJ193,'Overlap Study'!$DJ$186:$DJ$233,0)),0,1)</f>
        <v>0</v>
      </c>
      <c r="AP193" s="99">
        <f>IF(ISNA(MATCH($AJ193,'Overlap Study'!$CU$186:$CU$233,0)),0,1)</f>
        <v>0</v>
      </c>
      <c r="AQ193" s="99">
        <f>IF(ISNA(MATCH($AJ193,'Overlap Study'!$CG$186:$CG$233,0)),0,1)</f>
        <v>0</v>
      </c>
      <c r="AR193" s="97">
        <f>IF(ISNA(MATCH($AJ193,'Overlap Study'!$BU$186:$BU$233,0)),0,1)</f>
        <v>0</v>
      </c>
      <c r="AS193" s="97">
        <f>IF(ISNA(MATCH(AJ193,'Overlap Study'!BJ$186:BJ$233,0)),0,1)</f>
        <v>0</v>
      </c>
      <c r="AT193" s="97">
        <f>IF(ISNA(MATCH($AJ193,'Overlap Study'!AZ$186:AZ$233,0)),0,1)</f>
        <v>0</v>
      </c>
      <c r="AU193" s="97">
        <f>IF(ISNA(MATCH($AJ193,'Overlap Study'!AT$186:AT$233,0)),0,1)</f>
        <v>0</v>
      </c>
      <c r="AV193" s="97">
        <f>IF(ISNA(MATCH($AJ193,'Overlap Study'!AN$186:AN$233,0)),0,1)</f>
        <v>0</v>
      </c>
      <c r="AW193" s="106">
        <f>IF(ISNA(MATCH($AJ193,'Overlap Study'!AH$186:AH$233,0)),0,1)</f>
        <v>1</v>
      </c>
      <c r="AX193" s="97">
        <f>IF(ISNA(MATCH(AJ193,'Overlap Study'!$AB$186:$AB$233,0)),0,1)</f>
        <v>0</v>
      </c>
      <c r="AY193" s="97">
        <f>IF(ISNA(MATCH($AJ193,'Overlap Study'!$V$186:$V$233,0)),0,1)</f>
        <v>0</v>
      </c>
      <c r="AZ193" s="97">
        <f>IF(ISNA(MATCH($AJ193,'Overlap Study'!$P$186:$P$233,0)),0,1)</f>
        <v>1</v>
      </c>
      <c r="BA193" s="97"/>
      <c r="BB193" s="106"/>
      <c r="BG193" s="212">
        <v>2959</v>
      </c>
      <c r="BH193" s="459">
        <f>SUM(BI193:BT193)</f>
        <v>1</v>
      </c>
      <c r="BI193" s="110">
        <f>IF(ISNA(MATCH($BG193,'Overlap Study'!$FH$323:$FH$400,0)),0,1)</f>
        <v>0</v>
      </c>
      <c r="BJ193" s="97">
        <f>IF(ISNA(MATCH($BG193,'Overlap Study'!$EQ$323:$EQ$400,0)),0,1)</f>
        <v>0</v>
      </c>
      <c r="BK193" s="97">
        <f>IF(ISNA(MATCH($BG193,'Overlap Study'!$DZ$186:$DZ$240,0)),0,1)</f>
        <v>0</v>
      </c>
      <c r="BL193" s="97">
        <f>IF(ISNA(MATCH(BG193,'Overlap Study'!$DJ$240:$DJ$263,0)),0,1)</f>
        <v>1</v>
      </c>
      <c r="BM193" s="99">
        <f>IF(ISNA(MATCH(BG193,'Overlap Study'!$CU$240:$CU$263,0)),0,1)</f>
        <v>0</v>
      </c>
      <c r="BN193" s="99">
        <f>IF(ISNA(MATCH(BG193,'Overlap Study'!$CG$240:$CG$263,0)),0,1)</f>
        <v>0</v>
      </c>
      <c r="BO193" s="97">
        <f>IF(ISNA(MATCH(BG193,'Overlap Study'!$BU$240:$BU$263,0)),0,1)</f>
        <v>0</v>
      </c>
      <c r="BP193" s="97">
        <f>IF(ISNA(MATCH(BG193,'Overlap Study'!$BJ$240:$BJ$263,0)),0,1)</f>
        <v>0</v>
      </c>
      <c r="BQ193" s="97">
        <f>IF(ISNA(MATCH(BG193,'Overlap Study'!$AZ$240:$AZ$263,0)),0,1)</f>
        <v>0</v>
      </c>
      <c r="BR193" s="97">
        <f>IF(ISNA(MATCH(BG193,'Overlap Study'!$AT$240:$AT$263,0)),0,1)</f>
        <v>0</v>
      </c>
      <c r="BS193" s="97">
        <f>IF(ISNA(MATCH(BG193,'Overlap Study'!$AN$240:$AN$263,0)),0,1)</f>
        <v>0</v>
      </c>
      <c r="BT193" s="106">
        <f>IF(ISNA(MATCH(BG193,'Overlap Study'!$AH$240:$AH$263,0)),0,1)</f>
        <v>0</v>
      </c>
      <c r="BU193" s="110">
        <f>IF(ISNA(MATCH(BG193,'Overlap Study'!$AB$240:$AB$263,0)),0,1)</f>
        <v>0</v>
      </c>
      <c r="BV193" s="97">
        <f>IF(ISNA(MATCH(BG193,'Overlap Study'!$V$240:$V$263,0)),0,1)</f>
        <v>0</v>
      </c>
      <c r="BW193" s="97">
        <f>IF(ISNA(MATCH(BG193,'Overlap Study'!$P$240:$P$263,0)),0,1)</f>
        <v>0</v>
      </c>
      <c r="BX193" s="97"/>
      <c r="BY193" s="106"/>
    </row>
    <row r="194" spans="12:77" ht="13" x14ac:dyDescent="0.3">
      <c r="L194" s="116">
        <f t="shared" si="10"/>
        <v>193</v>
      </c>
      <c r="M194">
        <f t="shared" si="9"/>
        <v>2</v>
      </c>
      <c r="N194" s="207">
        <v>319</v>
      </c>
      <c r="O194" s="99">
        <f>SUM(P194:AA194)</f>
        <v>2</v>
      </c>
      <c r="P194" s="110">
        <f>IF(ISNA(MATCH(N194,'Overlap Study'!FF$62:FF$317,0)),0,1)</f>
        <v>1</v>
      </c>
      <c r="Q194" s="97">
        <f>IF(ISNA(MATCH(N194,'Overlap Study'!EO$62:EO$317,0)),0,1)</f>
        <v>1</v>
      </c>
      <c r="R194" s="97">
        <f>IF(ISNA(MATCH(N194,'Overlap Study'!DY$62:DY$174,0)),0,1)</f>
        <v>0</v>
      </c>
      <c r="S194" s="97">
        <f>IF(ISNA(MATCH(N194,'Overlap Study'!DJ$62:DJ$157,0)),0,1)</f>
        <v>0</v>
      </c>
      <c r="T194" s="99">
        <f>IF(ISNA(MATCH(N194,'Overlap Study'!CU$62:CU$157,0)),0,1)</f>
        <v>0</v>
      </c>
      <c r="U194" s="99">
        <f>IF(ISNA(MATCH(N194,'Overlap Study'!CG$62:CG$157,0)),0,1)</f>
        <v>0</v>
      </c>
      <c r="V194" s="97">
        <f>IF(ISNA(MATCH(N194,'Overlap Study'!BU$62:BU$157,0)),0,1)</f>
        <v>0</v>
      </c>
      <c r="W194" s="97">
        <f>IF(ISNA(MATCH(N194,'Overlap Study'!BJ$62:BJ$157,0)),0,1)</f>
        <v>0</v>
      </c>
      <c r="X194" s="97">
        <f>IF(ISNA(MATCH($N194,'Overlap Study'!AZ$62:AZ$157,0)),0,1)</f>
        <v>0</v>
      </c>
      <c r="Y194" s="97">
        <f>IF(ISNA(MATCH($N194,'Overlap Study'!AT$62:AT$157,0)),0,1)</f>
        <v>0</v>
      </c>
      <c r="Z194" s="97">
        <f>IF(ISNA(MATCH($N194,'Overlap Study'!AN$62:AN$157,0)),0,1)</f>
        <v>0</v>
      </c>
      <c r="AA194" s="97">
        <f>IF(ISNA(MATCH($N194,'Overlap Study'!AH$62:AH$157,0)),0,1)</f>
        <v>0</v>
      </c>
      <c r="AB194" s="110">
        <f>IF(ISNA(MATCH($N194,'Overlap Study'!AB$62:AB$157,0)),0,1)</f>
        <v>0</v>
      </c>
      <c r="AC194" s="97">
        <f>IF(ISNA(MATCH($N194,'Overlap Study'!V$62:V$157,0)),0,1)</f>
        <v>0</v>
      </c>
      <c r="AD194" s="97">
        <f>IF(ISNA(MATCH($N194,'Overlap Study'!P$62:P$157,0)),0,1)</f>
        <v>0</v>
      </c>
      <c r="AE194" s="97">
        <f>IF(ISNA(MATCH($N194,'Overlap Study'!H$53:H$132,0)),0,1)</f>
        <v>0</v>
      </c>
      <c r="AF194" s="106">
        <f>IF(ISNA(MATCH($N194,'Overlap Study'!B$53:B$100,0)),0,1)</f>
        <v>0</v>
      </c>
      <c r="AH194" s="98"/>
      <c r="AJ194" s="162">
        <v>364</v>
      </c>
      <c r="AK194" s="105">
        <f>SUM(AL194:AW194)</f>
        <v>1</v>
      </c>
      <c r="AL194" s="110">
        <f>IF(ISNA(MATCH($AJ194,'Overlap Study'!$FG$323:$FG$454,0)),0,1)</f>
        <v>1</v>
      </c>
      <c r="AM194" s="97">
        <f>IF(ISNA(MATCH($AJ194,'Overlap Study'!$EP$323:$EP$454,0)),0,1)</f>
        <v>0</v>
      </c>
      <c r="AN194" s="97">
        <f>IF(ISNA(MATCH($AJ194,'Overlap Study'!$DY$186:$DY$245,0)),0,1)</f>
        <v>0</v>
      </c>
      <c r="AO194" s="97">
        <f>IF(ISNA(MATCH($AJ194,'Overlap Study'!$DJ$186:$DJ$233,0)),0,1)</f>
        <v>0</v>
      </c>
      <c r="AP194" s="99">
        <f>IF(ISNA(MATCH($AJ194,'Overlap Study'!$CU$186:$CU$233,0)),0,1)</f>
        <v>0</v>
      </c>
      <c r="AQ194" s="99">
        <f>IF(ISNA(MATCH($AJ194,'Overlap Study'!$CG$186:$CG$233,0)),0,1)</f>
        <v>0</v>
      </c>
      <c r="AR194" s="97">
        <f>IF(ISNA(MATCH($AJ194,'Overlap Study'!$BU$186:$BU$233,0)),0,1)</f>
        <v>0</v>
      </c>
      <c r="AS194" s="97">
        <f>IF(ISNA(MATCH(AJ194,'Overlap Study'!BJ$186:BJ$233,0)),0,1)</f>
        <v>0</v>
      </c>
      <c r="AT194" s="97">
        <f>IF(ISNA(MATCH($AJ194,'Overlap Study'!AZ$186:AZ$233,0)),0,1)</f>
        <v>0</v>
      </c>
      <c r="AU194" s="97">
        <f>IF(ISNA(MATCH($AJ194,'Overlap Study'!AT$186:AT$233,0)),0,1)</f>
        <v>0</v>
      </c>
      <c r="AV194" s="97">
        <f>IF(ISNA(MATCH($AJ194,'Overlap Study'!AN$186:AN$233,0)),0,1)</f>
        <v>0</v>
      </c>
      <c r="AW194" s="106">
        <f>IF(ISNA(MATCH($AJ194,'Overlap Study'!AH$186:AH$233,0)),0,1)</f>
        <v>0</v>
      </c>
      <c r="AX194" s="97">
        <f>IF(ISNA(MATCH(AJ194,'Overlap Study'!$AB$186:$AB$233,0)),0,1)</f>
        <v>1</v>
      </c>
      <c r="AY194" s="97">
        <f>IF(ISNA(MATCH($AJ194,'Overlap Study'!$V$186:$V$233,0)),0,1)</f>
        <v>0</v>
      </c>
      <c r="AZ194" s="97">
        <f>IF(ISNA(MATCH($AJ194,'Overlap Study'!$P$186:$P$233,0)),0,1)</f>
        <v>0</v>
      </c>
      <c r="BA194" s="97"/>
      <c r="BB194" s="106"/>
      <c r="BG194" s="212">
        <v>3005</v>
      </c>
      <c r="BH194" s="459">
        <f>SUM(BI194:BT194)</f>
        <v>1</v>
      </c>
      <c r="BI194" s="110">
        <f>IF(ISNA(MATCH($BG194,'Overlap Study'!$FH$323:$FH$400,0)),0,1)</f>
        <v>1</v>
      </c>
      <c r="BJ194" s="97">
        <f>IF(ISNA(MATCH($BG194,'Overlap Study'!$EQ$323:$EQ$400,0)),0,1)</f>
        <v>0</v>
      </c>
      <c r="BK194" s="97">
        <f>IF(ISNA(MATCH($BG194,'Overlap Study'!$DZ$186:$DZ$240,0)),0,1)</f>
        <v>0</v>
      </c>
      <c r="BL194" s="97">
        <f>IF(ISNA(MATCH(BG194,'Overlap Study'!$DJ$240:$DJ$263,0)),0,1)</f>
        <v>0</v>
      </c>
      <c r="BM194" s="99">
        <f>IF(ISNA(MATCH(BG194,'Overlap Study'!$CU$240:$CU$263,0)),0,1)</f>
        <v>0</v>
      </c>
      <c r="BN194" s="99">
        <f>IF(ISNA(MATCH(BG194,'Overlap Study'!$CG$240:$CG$263,0)),0,1)</f>
        <v>0</v>
      </c>
      <c r="BO194" s="97">
        <f>IF(ISNA(MATCH(BG194,'Overlap Study'!$BU$240:$BU$263,0)),0,1)</f>
        <v>0</v>
      </c>
      <c r="BP194" s="97">
        <f>IF(ISNA(MATCH(BG194,'Overlap Study'!$BJ$240:$BJ$263,0)),0,1)</f>
        <v>0</v>
      </c>
      <c r="BQ194" s="97">
        <f>IF(ISNA(MATCH(BG194,'Overlap Study'!$AZ$240:$AZ$263,0)),0,1)</f>
        <v>0</v>
      </c>
      <c r="BR194" s="97">
        <f>IF(ISNA(MATCH(BG194,'Overlap Study'!$AT$240:$AT$263,0)),0,1)</f>
        <v>0</v>
      </c>
      <c r="BS194" s="97">
        <f>IF(ISNA(MATCH(BG194,'Overlap Study'!$AN$240:$AN$263,0)),0,1)</f>
        <v>0</v>
      </c>
      <c r="BT194" s="106">
        <f>IF(ISNA(MATCH(BG194,'Overlap Study'!$AH$240:$AH$263,0)),0,1)</f>
        <v>0</v>
      </c>
      <c r="BU194" s="110">
        <f>IF(ISNA(MATCH(BG194,'Overlap Study'!$AB$240:$AB$263,0)),0,1)</f>
        <v>0</v>
      </c>
      <c r="BV194" s="97">
        <f>IF(ISNA(MATCH(BG194,'Overlap Study'!$V$240:$V$263,0)),0,1)</f>
        <v>0</v>
      </c>
      <c r="BW194" s="97">
        <f>IF(ISNA(MATCH(BG194,'Overlap Study'!$P$240:$P$263,0)),0,1)</f>
        <v>0</v>
      </c>
      <c r="BX194" s="97"/>
      <c r="BY194" s="106"/>
    </row>
    <row r="195" spans="12:77" ht="13" x14ac:dyDescent="0.3">
      <c r="L195" s="116">
        <f t="shared" si="10"/>
        <v>194</v>
      </c>
      <c r="M195">
        <f t="shared" ref="M195:M258" si="11">SUM(P195:AF195)</f>
        <v>5</v>
      </c>
      <c r="N195" s="487">
        <v>322</v>
      </c>
      <c r="O195" s="99">
        <f>SUM(P195:AA195)</f>
        <v>2</v>
      </c>
      <c r="P195" s="110">
        <f>IF(ISNA(MATCH(N195,'Overlap Study'!FF$62:FF$317,0)),0,1)</f>
        <v>0</v>
      </c>
      <c r="Q195" s="97">
        <f>IF(ISNA(MATCH(N195,'Overlap Study'!EO$62:EO$317,0)),0,1)</f>
        <v>0</v>
      </c>
      <c r="R195" s="97">
        <f>IF(ISNA(MATCH(N195,'Overlap Study'!DY$62:DY$174,0)),0,1)</f>
        <v>0</v>
      </c>
      <c r="S195" s="97">
        <f>IF(ISNA(MATCH(N195,'Overlap Study'!DJ$62:DJ$157,0)),0,1)</f>
        <v>0</v>
      </c>
      <c r="T195" s="99">
        <f>IF(ISNA(MATCH(N195,'Overlap Study'!CU$62:CU$157,0)),0,1)</f>
        <v>0</v>
      </c>
      <c r="U195" s="99">
        <f>IF(ISNA(MATCH(N195,'Overlap Study'!CG$62:CG$157,0)),0,1)</f>
        <v>0</v>
      </c>
      <c r="V195" s="97">
        <f>IF(ISNA(MATCH(N195,'Overlap Study'!BU$62:BU$157,0)),0,1)</f>
        <v>0</v>
      </c>
      <c r="W195" s="97">
        <f>IF(ISNA(MATCH(N195,'Overlap Study'!BJ$62:BJ$157,0)),0,1)</f>
        <v>0</v>
      </c>
      <c r="X195" s="97">
        <f>IF(ISNA(MATCH($N195,'Overlap Study'!AZ$62:AZ$157,0)),0,1)</f>
        <v>0</v>
      </c>
      <c r="Y195" s="97">
        <f>IF(ISNA(MATCH($N195,'Overlap Study'!AT$62:AT$157,0)),0,1)</f>
        <v>0</v>
      </c>
      <c r="Z195" s="97">
        <f>IF(ISNA(MATCH($N195,'Overlap Study'!AN$62:AN$157,0)),0,1)</f>
        <v>1</v>
      </c>
      <c r="AA195" s="97">
        <f>IF(ISNA(MATCH($N195,'Overlap Study'!AH$62:AH$157,0)),0,1)</f>
        <v>1</v>
      </c>
      <c r="AB195" s="110">
        <f>IF(ISNA(MATCH($N195,'Overlap Study'!AB$62:AB$157,0)),0,1)</f>
        <v>1</v>
      </c>
      <c r="AC195" s="97">
        <f>IF(ISNA(MATCH($N195,'Overlap Study'!V$62:V$157,0)),0,1)</f>
        <v>1</v>
      </c>
      <c r="AD195" s="97">
        <f>IF(ISNA(MATCH($N195,'Overlap Study'!P$62:P$157,0)),0,1)</f>
        <v>1</v>
      </c>
      <c r="AE195" s="97">
        <f>IF(ISNA(MATCH($N195,'Overlap Study'!H$53:H$132,0)),0,1)</f>
        <v>0</v>
      </c>
      <c r="AF195" s="106">
        <f>IF(ISNA(MATCH($N195,'Overlap Study'!B$53:B$100,0)),0,1)</f>
        <v>0</v>
      </c>
      <c r="AH195" s="151"/>
      <c r="AJ195" s="194">
        <v>379</v>
      </c>
      <c r="AK195" s="105">
        <f>SUM(AL195:AW195)</f>
        <v>1</v>
      </c>
      <c r="AL195" s="110">
        <f>IF(ISNA(MATCH($AJ195,'Overlap Study'!$FG$323:$FG$454,0)),0,1)</f>
        <v>1</v>
      </c>
      <c r="AM195" s="97">
        <f>IF(ISNA(MATCH($AJ195,'Overlap Study'!$EP$323:$EP$454,0)),0,1)</f>
        <v>0</v>
      </c>
      <c r="AN195" s="97">
        <f>IF(ISNA(MATCH($AJ195,'Overlap Study'!$DY$186:$DY$245,0)),0,1)</f>
        <v>0</v>
      </c>
      <c r="AO195" s="97">
        <f>IF(ISNA(MATCH($AJ195,'Overlap Study'!$DJ$186:$DJ$233,0)),0,1)</f>
        <v>0</v>
      </c>
      <c r="AP195" s="99">
        <f>IF(ISNA(MATCH($AJ195,'Overlap Study'!$CU$186:$CU$233,0)),0,1)</f>
        <v>0</v>
      </c>
      <c r="AQ195" s="99">
        <f>IF(ISNA(MATCH($AJ195,'Overlap Study'!$CG$186:$CG$233,0)),0,1)</f>
        <v>0</v>
      </c>
      <c r="AR195" s="97">
        <f>IF(ISNA(MATCH($AJ195,'Overlap Study'!$BU$186:$BU$233,0)),0,1)</f>
        <v>0</v>
      </c>
      <c r="AS195" s="97">
        <f>IF(ISNA(MATCH(AJ195,'Overlap Study'!BJ$186:BJ$233,0)),0,1)</f>
        <v>0</v>
      </c>
      <c r="AT195" s="97">
        <f>IF(ISNA(MATCH($AJ195,'Overlap Study'!AZ$186:AZ$233,0)),0,1)</f>
        <v>0</v>
      </c>
      <c r="AU195" s="97">
        <f>IF(ISNA(MATCH($AJ195,'Overlap Study'!AT$186:AT$233,0)),0,1)</f>
        <v>0</v>
      </c>
      <c r="AV195" s="97">
        <f>IF(ISNA(MATCH($AJ195,'Overlap Study'!AN$186:AN$233,0)),0,1)</f>
        <v>0</v>
      </c>
      <c r="AW195" s="106">
        <f>IF(ISNA(MATCH($AJ195,'Overlap Study'!AH$186:AH$233,0)),0,1)</f>
        <v>0</v>
      </c>
      <c r="AX195" s="97">
        <f>IF(ISNA(MATCH(AJ195,'Overlap Study'!$AB$186:$AB$233,0)),0,1)</f>
        <v>0</v>
      </c>
      <c r="AY195" s="97">
        <f>IF(ISNA(MATCH($AJ195,'Overlap Study'!$V$186:$V$233,0)),0,1)</f>
        <v>0</v>
      </c>
      <c r="AZ195" s="97">
        <f>IF(ISNA(MATCH($AJ195,'Overlap Study'!$P$186:$P$233,0)),0,1)</f>
        <v>0</v>
      </c>
      <c r="BA195" s="97"/>
      <c r="BB195" s="106"/>
      <c r="BG195" s="212">
        <v>3132</v>
      </c>
      <c r="BH195" s="459">
        <f>SUM(BI195:BT195)</f>
        <v>1</v>
      </c>
      <c r="BI195" s="110">
        <f>IF(ISNA(MATCH($BG195,'Overlap Study'!$FH$323:$FH$400,0)),0,1)</f>
        <v>0</v>
      </c>
      <c r="BJ195" s="97">
        <f>IF(ISNA(MATCH($BG195,'Overlap Study'!$EQ$323:$EQ$400,0)),0,1)</f>
        <v>1</v>
      </c>
      <c r="BK195" s="97">
        <f>IF(ISNA(MATCH($BG195,'Overlap Study'!$DZ$186:$DZ$240,0)),0,1)</f>
        <v>0</v>
      </c>
      <c r="BL195" s="97">
        <f>IF(ISNA(MATCH(BG195,'Overlap Study'!$DJ$240:$DJ$263,0)),0,1)</f>
        <v>0</v>
      </c>
      <c r="BM195" s="99">
        <f>IF(ISNA(MATCH(BG195,'Overlap Study'!$CU$240:$CU$263,0)),0,1)</f>
        <v>0</v>
      </c>
      <c r="BN195" s="99">
        <f>IF(ISNA(MATCH(BG195,'Overlap Study'!$CG$240:$CG$263,0)),0,1)</f>
        <v>0</v>
      </c>
      <c r="BO195" s="97">
        <f>IF(ISNA(MATCH(BG195,'Overlap Study'!$BU$240:$BU$263,0)),0,1)</f>
        <v>0</v>
      </c>
      <c r="BP195" s="97">
        <f>IF(ISNA(MATCH(BG195,'Overlap Study'!$BJ$240:$BJ$263,0)),0,1)</f>
        <v>0</v>
      </c>
      <c r="BQ195" s="97">
        <f>IF(ISNA(MATCH(BG195,'Overlap Study'!$AZ$240:$AZ$263,0)),0,1)</f>
        <v>0</v>
      </c>
      <c r="BR195" s="97">
        <f>IF(ISNA(MATCH(BG195,'Overlap Study'!$AT$240:$AT$263,0)),0,1)</f>
        <v>0</v>
      </c>
      <c r="BS195" s="97">
        <f>IF(ISNA(MATCH(BG195,'Overlap Study'!$AN$240:$AN$263,0)),0,1)</f>
        <v>0</v>
      </c>
      <c r="BT195" s="106">
        <f>IF(ISNA(MATCH(BG195,'Overlap Study'!$AH$240:$AH$263,0)),0,1)</f>
        <v>0</v>
      </c>
      <c r="BU195" s="110">
        <f>IF(ISNA(MATCH(BG195,'Overlap Study'!$AB$240:$AB$263,0)),0,1)</f>
        <v>0</v>
      </c>
      <c r="BV195" s="97">
        <f>IF(ISNA(MATCH(BG195,'Overlap Study'!$V$240:$V$263,0)),0,1)</f>
        <v>0</v>
      </c>
      <c r="BW195" s="97">
        <f>IF(ISNA(MATCH(BG195,'Overlap Study'!$P$240:$P$263,0)),0,1)</f>
        <v>0</v>
      </c>
      <c r="BX195" s="97"/>
      <c r="BY195" s="106"/>
    </row>
    <row r="196" spans="12:77" ht="13" x14ac:dyDescent="0.3">
      <c r="L196" s="116">
        <f t="shared" ref="L196:L259" si="12">L195+1</f>
        <v>195</v>
      </c>
      <c r="M196">
        <f t="shared" si="11"/>
        <v>4</v>
      </c>
      <c r="N196" s="487">
        <v>329</v>
      </c>
      <c r="O196" s="99">
        <f>SUM(P196:AA196)</f>
        <v>2</v>
      </c>
      <c r="P196" s="110">
        <f>IF(ISNA(MATCH(N196,'Overlap Study'!FF$62:FF$317,0)),0,1)</f>
        <v>0</v>
      </c>
      <c r="Q196" s="97">
        <f>IF(ISNA(MATCH(N196,'Overlap Study'!EO$62:EO$317,0)),0,1)</f>
        <v>1</v>
      </c>
      <c r="R196" s="97">
        <f>IF(ISNA(MATCH(N196,'Overlap Study'!DY$62:DY$174,0)),0,1)</f>
        <v>0</v>
      </c>
      <c r="S196" s="97">
        <f>IF(ISNA(MATCH(N196,'Overlap Study'!DJ$62:DJ$157,0)),0,1)</f>
        <v>0</v>
      </c>
      <c r="T196" s="99">
        <f>IF(ISNA(MATCH(N196,'Overlap Study'!CU$62:CU$157,0)),0,1)</f>
        <v>0</v>
      </c>
      <c r="U196" s="99">
        <f>IF(ISNA(MATCH(N196,'Overlap Study'!CG$62:CG$157,0)),0,1)</f>
        <v>0</v>
      </c>
      <c r="V196" s="97">
        <f>IF(ISNA(MATCH(N196,'Overlap Study'!BU$62:BU$157,0)),0,1)</f>
        <v>0</v>
      </c>
      <c r="W196" s="97">
        <f>IF(ISNA(MATCH(N196,'Overlap Study'!BJ$62:BJ$157,0)),0,1)</f>
        <v>1</v>
      </c>
      <c r="X196" s="97">
        <f>IF(ISNA(MATCH($N196,'Overlap Study'!AZ$62:AZ$157,0)),0,1)</f>
        <v>0</v>
      </c>
      <c r="Y196" s="97">
        <f>IF(ISNA(MATCH($N196,'Overlap Study'!AT$62:AT$157,0)),0,1)</f>
        <v>0</v>
      </c>
      <c r="Z196" s="97">
        <f>IF(ISNA(MATCH($N196,'Overlap Study'!AN$62:AN$157,0)),0,1)</f>
        <v>0</v>
      </c>
      <c r="AA196" s="97">
        <f>IF(ISNA(MATCH($N196,'Overlap Study'!AH$62:AH$157,0)),0,1)</f>
        <v>0</v>
      </c>
      <c r="AB196" s="110">
        <f>IF(ISNA(MATCH($N196,'Overlap Study'!AB$62:AB$157,0)),0,1)</f>
        <v>0</v>
      </c>
      <c r="AC196" s="97">
        <f>IF(ISNA(MATCH($N196,'Overlap Study'!V$62:V$157,0)),0,1)</f>
        <v>0</v>
      </c>
      <c r="AD196" s="97">
        <f>IF(ISNA(MATCH($N196,'Overlap Study'!P$62:P$157,0)),0,1)</f>
        <v>1</v>
      </c>
      <c r="AE196" s="97">
        <f>IF(ISNA(MATCH($N196,'Overlap Study'!H$53:H$132,0)),0,1)</f>
        <v>1</v>
      </c>
      <c r="AF196" s="106">
        <f>IF(ISNA(MATCH($N196,'Overlap Study'!B$53:B$100,0)),0,1)</f>
        <v>0</v>
      </c>
      <c r="AH196" s="98"/>
      <c r="AJ196" s="162">
        <v>386</v>
      </c>
      <c r="AK196" s="105">
        <f>SUM(AL196:AW196)</f>
        <v>1</v>
      </c>
      <c r="AL196" s="110">
        <f>IF(ISNA(MATCH($AJ196,'Overlap Study'!$FG$323:$FG$454,0)),0,1)</f>
        <v>0</v>
      </c>
      <c r="AM196" s="97">
        <f>IF(ISNA(MATCH($AJ196,'Overlap Study'!$EP$323:$EP$454,0)),0,1)</f>
        <v>0</v>
      </c>
      <c r="AN196" s="97">
        <f>IF(ISNA(MATCH($AJ196,'Overlap Study'!$DY$186:$DY$245,0)),0,1)</f>
        <v>0</v>
      </c>
      <c r="AO196" s="97">
        <f>IF(ISNA(MATCH($AJ196,'Overlap Study'!$DJ$186:$DJ$233,0)),0,1)</f>
        <v>0</v>
      </c>
      <c r="AP196" s="99">
        <f>IF(ISNA(MATCH($AJ196,'Overlap Study'!$CU$186:$CU$233,0)),0,1)</f>
        <v>0</v>
      </c>
      <c r="AQ196" s="99">
        <f>IF(ISNA(MATCH($AJ196,'Overlap Study'!$CG$186:$CG$233,0)),0,1)</f>
        <v>0</v>
      </c>
      <c r="AR196" s="97">
        <f>IF(ISNA(MATCH($AJ196,'Overlap Study'!$BU$186:$BU$233,0)),0,1)</f>
        <v>0</v>
      </c>
      <c r="AS196" s="97">
        <f>IF(ISNA(MATCH(AJ196,'Overlap Study'!BJ$186:BJ$233,0)),0,1)</f>
        <v>0</v>
      </c>
      <c r="AT196" s="97">
        <f>IF(ISNA(MATCH($AJ196,'Overlap Study'!AZ$186:AZ$233,0)),0,1)</f>
        <v>0</v>
      </c>
      <c r="AU196" s="97">
        <f>IF(ISNA(MATCH($AJ196,'Overlap Study'!AT$186:AT$233,0)),0,1)</f>
        <v>1</v>
      </c>
      <c r="AV196" s="97">
        <f>IF(ISNA(MATCH($AJ196,'Overlap Study'!AN$186:AN$233,0)),0,1)</f>
        <v>0</v>
      </c>
      <c r="AW196" s="106">
        <f>IF(ISNA(MATCH($AJ196,'Overlap Study'!AH$186:AH$233,0)),0,1)</f>
        <v>0</v>
      </c>
      <c r="AX196" s="97">
        <f>IF(ISNA(MATCH(AJ196,'Overlap Study'!$AB$186:$AB$233,0)),0,1)</f>
        <v>1</v>
      </c>
      <c r="AY196" s="97">
        <f>IF(ISNA(MATCH($AJ196,'Overlap Study'!$V$186:$V$233,0)),0,1)</f>
        <v>0</v>
      </c>
      <c r="AZ196" s="97">
        <f>IF(ISNA(MATCH($AJ196,'Overlap Study'!$P$186:$P$233,0)),0,1)</f>
        <v>0</v>
      </c>
      <c r="BA196" s="97"/>
      <c r="BB196" s="106"/>
      <c r="BG196" s="212">
        <v>3166</v>
      </c>
      <c r="BH196" s="459">
        <f>SUM(BI196:BT196)</f>
        <v>1</v>
      </c>
      <c r="BI196" s="110">
        <f>IF(ISNA(MATCH($BG196,'Overlap Study'!$FH$323:$FH$400,0)),0,1)</f>
        <v>1</v>
      </c>
      <c r="BJ196" s="97">
        <f>IF(ISNA(MATCH($BG196,'Overlap Study'!$EQ$323:$EQ$400,0)),0,1)</f>
        <v>0</v>
      </c>
      <c r="BK196" s="97">
        <f>IF(ISNA(MATCH($BG196,'Overlap Study'!$DZ$186:$DZ$240,0)),0,1)</f>
        <v>0</v>
      </c>
      <c r="BL196" s="97">
        <f>IF(ISNA(MATCH(BG196,'Overlap Study'!$DJ$240:$DJ$263,0)),0,1)</f>
        <v>0</v>
      </c>
      <c r="BM196" s="99">
        <f>IF(ISNA(MATCH(BG196,'Overlap Study'!$CU$240:$CU$263,0)),0,1)</f>
        <v>0</v>
      </c>
      <c r="BN196" s="99">
        <f>IF(ISNA(MATCH(BG196,'Overlap Study'!$CG$240:$CG$263,0)),0,1)</f>
        <v>0</v>
      </c>
      <c r="BO196" s="97">
        <f>IF(ISNA(MATCH(BG196,'Overlap Study'!$BU$240:$BU$263,0)),0,1)</f>
        <v>0</v>
      </c>
      <c r="BP196" s="97">
        <f>IF(ISNA(MATCH(BG196,'Overlap Study'!$BJ$240:$BJ$263,0)),0,1)</f>
        <v>0</v>
      </c>
      <c r="BQ196" s="97">
        <f>IF(ISNA(MATCH(BG196,'Overlap Study'!$AZ$240:$AZ$263,0)),0,1)</f>
        <v>0</v>
      </c>
      <c r="BR196" s="97">
        <f>IF(ISNA(MATCH(BG196,'Overlap Study'!$AT$240:$AT$263,0)),0,1)</f>
        <v>0</v>
      </c>
      <c r="BS196" s="97">
        <f>IF(ISNA(MATCH(BG196,'Overlap Study'!$AN$240:$AN$263,0)),0,1)</f>
        <v>0</v>
      </c>
      <c r="BT196" s="106">
        <f>IF(ISNA(MATCH(BG196,'Overlap Study'!$AH$240:$AH$263,0)),0,1)</f>
        <v>0</v>
      </c>
      <c r="BU196" s="110">
        <f>IF(ISNA(MATCH(BG196,'Overlap Study'!$AB$240:$AB$263,0)),0,1)</f>
        <v>0</v>
      </c>
      <c r="BV196" s="97">
        <f>IF(ISNA(MATCH(BG196,'Overlap Study'!$V$240:$V$263,0)),0,1)</f>
        <v>0</v>
      </c>
      <c r="BW196" s="97">
        <f>IF(ISNA(MATCH(BG196,'Overlap Study'!$P$240:$P$263,0)),0,1)</f>
        <v>0</v>
      </c>
      <c r="BX196" s="97"/>
      <c r="BY196" s="106"/>
    </row>
    <row r="197" spans="12:77" ht="13" x14ac:dyDescent="0.3">
      <c r="L197" s="116">
        <f t="shared" si="12"/>
        <v>196</v>
      </c>
      <c r="M197">
        <f t="shared" si="11"/>
        <v>6</v>
      </c>
      <c r="N197" s="495">
        <v>340</v>
      </c>
      <c r="O197" s="99">
        <f>SUM(P197:AA197)</f>
        <v>2</v>
      </c>
      <c r="P197" s="110">
        <f>IF(ISNA(MATCH(N197,'Overlap Study'!FF$62:FF$317,0)),0,1)</f>
        <v>0</v>
      </c>
      <c r="Q197" s="97">
        <f>IF(ISNA(MATCH(N197,'Overlap Study'!EO$62:EO$317,0)),0,1)</f>
        <v>1</v>
      </c>
      <c r="R197" s="97">
        <f>IF(ISNA(MATCH(N197,'Overlap Study'!DY$62:DY$174,0)),0,1)</f>
        <v>1</v>
      </c>
      <c r="S197" s="97">
        <f>IF(ISNA(MATCH(N197,'Overlap Study'!DJ$62:DJ$157,0)),0,1)</f>
        <v>0</v>
      </c>
      <c r="T197" s="99">
        <f>IF(ISNA(MATCH(N197,'Overlap Study'!CU$62:CU$157,0)),0,1)</f>
        <v>0</v>
      </c>
      <c r="U197" s="99">
        <f>IF(ISNA(MATCH(N197,'Overlap Study'!CG$62:CG$157,0)),0,1)</f>
        <v>0</v>
      </c>
      <c r="V197" s="97">
        <f>IF(ISNA(MATCH(N197,'Overlap Study'!BU$62:BU$157,0)),0,1)</f>
        <v>0</v>
      </c>
      <c r="W197" s="97">
        <f>IF(ISNA(MATCH(N197,'Overlap Study'!BJ$62:BJ$157,0)),0,1)</f>
        <v>0</v>
      </c>
      <c r="X197" s="97">
        <f>IF(ISNA(MATCH($N197,'Overlap Study'!AZ$62:AZ$157,0)),0,1)</f>
        <v>0</v>
      </c>
      <c r="Y197" s="97">
        <f>IF(ISNA(MATCH($N197,'Overlap Study'!AT$62:AT$157,0)),0,1)</f>
        <v>0</v>
      </c>
      <c r="Z197" s="97">
        <f>IF(ISNA(MATCH($N197,'Overlap Study'!AN$62:AN$157,0)),0,1)</f>
        <v>0</v>
      </c>
      <c r="AA197" s="97">
        <f>IF(ISNA(MATCH($N197,'Overlap Study'!AH$62:AH$157,0)),0,1)</f>
        <v>0</v>
      </c>
      <c r="AB197" s="110">
        <f>IF(ISNA(MATCH($N197,'Overlap Study'!AB$62:AB$157,0)),0,1)</f>
        <v>1</v>
      </c>
      <c r="AC197" s="97">
        <f>IF(ISNA(MATCH($N197,'Overlap Study'!V$62:V$157,0)),0,1)</f>
        <v>0</v>
      </c>
      <c r="AD197" s="97">
        <f>IF(ISNA(MATCH($N197,'Overlap Study'!P$62:P$157,0)),0,1)</f>
        <v>1</v>
      </c>
      <c r="AE197" s="97">
        <f>IF(ISNA(MATCH($N197,'Overlap Study'!H$53:H$132,0)),0,1)</f>
        <v>1</v>
      </c>
      <c r="AF197" s="106">
        <f>IF(ISNA(MATCH($N197,'Overlap Study'!B$53:B$100,0)),0,1)</f>
        <v>1</v>
      </c>
      <c r="AH197" s="151"/>
      <c r="AJ197" s="194">
        <v>388</v>
      </c>
      <c r="AK197" s="105">
        <f>SUM(AL197:AW197)</f>
        <v>1</v>
      </c>
      <c r="AL197" s="110">
        <f>IF(ISNA(MATCH($AJ197,'Overlap Study'!$FG$323:$FG$454,0)),0,1)</f>
        <v>0</v>
      </c>
      <c r="AM197" s="97">
        <f>IF(ISNA(MATCH($AJ197,'Overlap Study'!$EP$323:$EP$454,0)),0,1)</f>
        <v>0</v>
      </c>
      <c r="AN197" s="97">
        <f>IF(ISNA(MATCH($AJ197,'Overlap Study'!$DY$186:$DY$245,0)),0,1)</f>
        <v>0</v>
      </c>
      <c r="AO197" s="97">
        <f>IF(ISNA(MATCH($AJ197,'Overlap Study'!$DJ$186:$DJ$233,0)),0,1)</f>
        <v>0</v>
      </c>
      <c r="AP197" s="99">
        <f>IF(ISNA(MATCH($AJ197,'Overlap Study'!$CU$186:$CU$233,0)),0,1)</f>
        <v>0</v>
      </c>
      <c r="AQ197" s="99">
        <f>IF(ISNA(MATCH($AJ197,'Overlap Study'!$CG$186:$CG$233,0)),0,1)</f>
        <v>0</v>
      </c>
      <c r="AR197" s="97">
        <f>IF(ISNA(MATCH($AJ197,'Overlap Study'!$BU$186:$BU$233,0)),0,1)</f>
        <v>0</v>
      </c>
      <c r="AS197" s="97">
        <f>IF(ISNA(MATCH(AJ197,'Overlap Study'!BJ$186:BJ$233,0)),0,1)</f>
        <v>0</v>
      </c>
      <c r="AT197" s="97">
        <f>IF(ISNA(MATCH($AJ197,'Overlap Study'!AZ$186:AZ$233,0)),0,1)</f>
        <v>0</v>
      </c>
      <c r="AU197" s="97">
        <f>IF(ISNA(MATCH($AJ197,'Overlap Study'!AT$186:AT$233,0)),0,1)</f>
        <v>0</v>
      </c>
      <c r="AV197" s="97">
        <f>IF(ISNA(MATCH($AJ197,'Overlap Study'!AN$186:AN$233,0)),0,1)</f>
        <v>0</v>
      </c>
      <c r="AW197" s="106">
        <f>IF(ISNA(MATCH($AJ197,'Overlap Study'!AH$186:AH$233,0)),0,1)</f>
        <v>1</v>
      </c>
      <c r="AX197" s="97">
        <f>IF(ISNA(MATCH(AJ197,'Overlap Study'!$AB$186:$AB$233,0)),0,1)</f>
        <v>0</v>
      </c>
      <c r="AY197" s="97">
        <f>IF(ISNA(MATCH($AJ197,'Overlap Study'!$V$186:$V$233,0)),0,1)</f>
        <v>0</v>
      </c>
      <c r="AZ197" s="97">
        <f>IF(ISNA(MATCH($AJ197,'Overlap Study'!$P$186:$P$233,0)),0,1)</f>
        <v>0</v>
      </c>
      <c r="BA197" s="97"/>
      <c r="BB197" s="106"/>
      <c r="BG197" s="212">
        <v>3211</v>
      </c>
      <c r="BH197" s="459">
        <f>SUM(BI197:BT197)</f>
        <v>1</v>
      </c>
      <c r="BI197" s="110">
        <f>IF(ISNA(MATCH($BG197,'Overlap Study'!$FH$323:$FH$400,0)),0,1)</f>
        <v>1</v>
      </c>
      <c r="BJ197" s="97">
        <f>IF(ISNA(MATCH($BG197,'Overlap Study'!$EQ$323:$EQ$400,0)),0,1)</f>
        <v>0</v>
      </c>
      <c r="BK197" s="97">
        <f>IF(ISNA(MATCH($BG197,'Overlap Study'!$DZ$186:$DZ$240,0)),0,1)</f>
        <v>0</v>
      </c>
      <c r="BL197" s="97">
        <f>IF(ISNA(MATCH(BG197,'Overlap Study'!$DJ$240:$DJ$263,0)),0,1)</f>
        <v>0</v>
      </c>
      <c r="BM197" s="99">
        <f>IF(ISNA(MATCH(BG197,'Overlap Study'!$CU$240:$CU$263,0)),0,1)</f>
        <v>0</v>
      </c>
      <c r="BN197" s="99">
        <f>IF(ISNA(MATCH(BG197,'Overlap Study'!$CG$240:$CG$263,0)),0,1)</f>
        <v>0</v>
      </c>
      <c r="BO197" s="97">
        <f>IF(ISNA(MATCH(BG197,'Overlap Study'!$BU$240:$BU$263,0)),0,1)</f>
        <v>0</v>
      </c>
      <c r="BP197" s="97">
        <f>IF(ISNA(MATCH(BG197,'Overlap Study'!$BJ$240:$BJ$263,0)),0,1)</f>
        <v>0</v>
      </c>
      <c r="BQ197" s="97">
        <f>IF(ISNA(MATCH(BG197,'Overlap Study'!$AZ$240:$AZ$263,0)),0,1)</f>
        <v>0</v>
      </c>
      <c r="BR197" s="97">
        <f>IF(ISNA(MATCH(BG197,'Overlap Study'!$AT$240:$AT$263,0)),0,1)</f>
        <v>0</v>
      </c>
      <c r="BS197" s="97">
        <f>IF(ISNA(MATCH(BG197,'Overlap Study'!$AN$240:$AN$263,0)),0,1)</f>
        <v>0</v>
      </c>
      <c r="BT197" s="106">
        <f>IF(ISNA(MATCH(BG197,'Overlap Study'!$AH$240:$AH$263,0)),0,1)</f>
        <v>0</v>
      </c>
      <c r="BU197" s="110">
        <f>IF(ISNA(MATCH(BG197,'Overlap Study'!$AB$240:$AB$263,0)),0,1)</f>
        <v>0</v>
      </c>
      <c r="BV197" s="97">
        <f>IF(ISNA(MATCH(BG197,'Overlap Study'!$V$240:$V$263,0)),0,1)</f>
        <v>0</v>
      </c>
      <c r="BW197" s="97">
        <f>IF(ISNA(MATCH(BG197,'Overlap Study'!$P$240:$P$263,0)),0,1)</f>
        <v>0</v>
      </c>
      <c r="BX197" s="97"/>
      <c r="BY197" s="106"/>
    </row>
    <row r="198" spans="12:77" ht="13" x14ac:dyDescent="0.3">
      <c r="L198" s="116">
        <f t="shared" si="12"/>
        <v>197</v>
      </c>
      <c r="M198">
        <f t="shared" si="11"/>
        <v>2</v>
      </c>
      <c r="N198" s="207">
        <v>346</v>
      </c>
      <c r="O198" s="99">
        <f>SUM(P198:AA198)</f>
        <v>2</v>
      </c>
      <c r="P198" s="110">
        <f>IF(ISNA(MATCH(N198,'Overlap Study'!FF$62:FF$317,0)),0,1)</f>
        <v>1</v>
      </c>
      <c r="Q198" s="97">
        <f>IF(ISNA(MATCH(N198,'Overlap Study'!EO$62:EO$317,0)),0,1)</f>
        <v>0</v>
      </c>
      <c r="R198" s="97">
        <f>IF(ISNA(MATCH(N198,'Overlap Study'!DY$62:DY$174,0)),0,1)</f>
        <v>0</v>
      </c>
      <c r="S198" s="97">
        <f>IF(ISNA(MATCH(N198,'Overlap Study'!DJ$62:DJ$157,0)),0,1)</f>
        <v>0</v>
      </c>
      <c r="T198" s="99">
        <f>IF(ISNA(MATCH(N198,'Overlap Study'!CU$62:CU$157,0)),0,1)</f>
        <v>0</v>
      </c>
      <c r="U198" s="99">
        <f>IF(ISNA(MATCH(N198,'Overlap Study'!CG$62:CG$157,0)),0,1)</f>
        <v>0</v>
      </c>
      <c r="V198" s="97">
        <f>IF(ISNA(MATCH(N198,'Overlap Study'!BU$62:BU$157,0)),0,1)</f>
        <v>0</v>
      </c>
      <c r="W198" s="97">
        <f>IF(ISNA(MATCH(N198,'Overlap Study'!BJ$62:BJ$157,0)),0,1)</f>
        <v>1</v>
      </c>
      <c r="X198" s="97">
        <f>IF(ISNA(MATCH($N198,'Overlap Study'!AZ$62:AZ$157,0)),0,1)</f>
        <v>0</v>
      </c>
      <c r="Y198" s="97">
        <f>IF(ISNA(MATCH($N198,'Overlap Study'!AT$62:AT$157,0)),0,1)</f>
        <v>0</v>
      </c>
      <c r="Z198" s="97">
        <f>IF(ISNA(MATCH($N198,'Overlap Study'!AN$62:AN$157,0)),0,1)</f>
        <v>0</v>
      </c>
      <c r="AA198" s="97">
        <f>IF(ISNA(MATCH($N198,'Overlap Study'!AH$62:AH$157,0)),0,1)</f>
        <v>0</v>
      </c>
      <c r="AB198" s="110">
        <f>IF(ISNA(MATCH($N198,'Overlap Study'!AB$62:AB$157,0)),0,1)</f>
        <v>0</v>
      </c>
      <c r="AC198" s="97">
        <f>IF(ISNA(MATCH($N198,'Overlap Study'!V$62:V$157,0)),0,1)</f>
        <v>0</v>
      </c>
      <c r="AD198" s="97">
        <f>IF(ISNA(MATCH($N198,'Overlap Study'!P$62:P$157,0)),0,1)</f>
        <v>0</v>
      </c>
      <c r="AE198" s="97">
        <f>IF(ISNA(MATCH($N198,'Overlap Study'!H$53:H$132,0)),0,1)</f>
        <v>0</v>
      </c>
      <c r="AF198" s="106">
        <f>IF(ISNA(MATCH($N198,'Overlap Study'!B$53:B$100,0)),0,1)</f>
        <v>0</v>
      </c>
      <c r="AH198" s="151"/>
      <c r="AJ198" s="162">
        <v>401</v>
      </c>
      <c r="AK198" s="105">
        <f>SUM(AL198:AW198)</f>
        <v>1</v>
      </c>
      <c r="AL198" s="110">
        <f>IF(ISNA(MATCH($AJ198,'Overlap Study'!$FG$323:$FG$454,0)),0,1)</f>
        <v>0</v>
      </c>
      <c r="AM198" s="97">
        <f>IF(ISNA(MATCH($AJ198,'Overlap Study'!$EP$323:$EP$454,0)),0,1)</f>
        <v>0</v>
      </c>
      <c r="AN198" s="97">
        <f>IF(ISNA(MATCH($AJ198,'Overlap Study'!$DY$186:$DY$245,0)),0,1)</f>
        <v>0</v>
      </c>
      <c r="AO198" s="97">
        <f>IF(ISNA(MATCH($AJ198,'Overlap Study'!$DJ$186:$DJ$233,0)),0,1)</f>
        <v>0</v>
      </c>
      <c r="AP198" s="99">
        <f>IF(ISNA(MATCH($AJ198,'Overlap Study'!$CU$186:$CU$233,0)),0,1)</f>
        <v>0</v>
      </c>
      <c r="AQ198" s="99">
        <f>IF(ISNA(MATCH($AJ198,'Overlap Study'!$CG$186:$CG$233,0)),0,1)</f>
        <v>0</v>
      </c>
      <c r="AR198" s="97">
        <f>IF(ISNA(MATCH($AJ198,'Overlap Study'!$BU$186:$BU$233,0)),0,1)</f>
        <v>0</v>
      </c>
      <c r="AS198" s="97">
        <f>IF(ISNA(MATCH(AJ198,'Overlap Study'!BJ$186:BJ$233,0)),0,1)</f>
        <v>0</v>
      </c>
      <c r="AT198" s="97">
        <f>IF(ISNA(MATCH($AJ198,'Overlap Study'!AZ$186:AZ$233,0)),0,1)</f>
        <v>0</v>
      </c>
      <c r="AU198" s="97">
        <f>IF(ISNA(MATCH($AJ198,'Overlap Study'!AT$186:AT$233,0)),0,1)</f>
        <v>0</v>
      </c>
      <c r="AV198" s="97">
        <f>IF(ISNA(MATCH($AJ198,'Overlap Study'!AN$186:AN$233,0)),0,1)</f>
        <v>1</v>
      </c>
      <c r="AW198" s="106">
        <f>IF(ISNA(MATCH($AJ198,'Overlap Study'!AH$186:AH$233,0)),0,1)</f>
        <v>0</v>
      </c>
      <c r="AX198" s="97">
        <f>IF(ISNA(MATCH(AJ198,'Overlap Study'!$AB$186:$AB$233,0)),0,1)</f>
        <v>0</v>
      </c>
      <c r="AY198" s="97">
        <f>IF(ISNA(MATCH($AJ198,'Overlap Study'!$V$186:$V$233,0)),0,1)</f>
        <v>0</v>
      </c>
      <c r="AZ198" s="97">
        <f>IF(ISNA(MATCH($AJ198,'Overlap Study'!$P$186:$P$233,0)),0,1)</f>
        <v>0</v>
      </c>
      <c r="BA198" s="97"/>
      <c r="BB198" s="106"/>
      <c r="BG198" s="212">
        <v>3284</v>
      </c>
      <c r="BH198" s="459">
        <f>SUM(BI198:BT198)</f>
        <v>1</v>
      </c>
      <c r="BI198" s="110">
        <f>IF(ISNA(MATCH($BG198,'Overlap Study'!$FH$323:$FH$400,0)),0,1)</f>
        <v>0</v>
      </c>
      <c r="BJ198" s="97">
        <f>IF(ISNA(MATCH($BG198,'Overlap Study'!$EQ$323:$EQ$400,0)),0,1)</f>
        <v>0</v>
      </c>
      <c r="BK198" s="97">
        <f>IF(ISNA(MATCH($BG198,'Overlap Study'!$DZ$186:$DZ$240,0)),0,1)</f>
        <v>0</v>
      </c>
      <c r="BL198" s="97">
        <f>IF(ISNA(MATCH(BG198,'Overlap Study'!$DJ$240:$DJ$263,0)),0,1)</f>
        <v>1</v>
      </c>
      <c r="BM198" s="99">
        <f>IF(ISNA(MATCH(BG198,'Overlap Study'!$CU$240:$CU$263,0)),0,1)</f>
        <v>0</v>
      </c>
      <c r="BN198" s="99">
        <f>IF(ISNA(MATCH(BG198,'Overlap Study'!$CG$240:$CG$263,0)),0,1)</f>
        <v>0</v>
      </c>
      <c r="BO198" s="97">
        <f>IF(ISNA(MATCH(BG198,'Overlap Study'!$BU$240:$BU$263,0)),0,1)</f>
        <v>0</v>
      </c>
      <c r="BP198" s="97">
        <f>IF(ISNA(MATCH(BG198,'Overlap Study'!$BJ$240:$BJ$263,0)),0,1)</f>
        <v>0</v>
      </c>
      <c r="BQ198" s="97">
        <f>IF(ISNA(MATCH(BG198,'Overlap Study'!$AZ$240:$AZ$263,0)),0,1)</f>
        <v>0</v>
      </c>
      <c r="BR198" s="97">
        <f>IF(ISNA(MATCH(BG198,'Overlap Study'!$AT$240:$AT$263,0)),0,1)</f>
        <v>0</v>
      </c>
      <c r="BS198" s="97">
        <f>IF(ISNA(MATCH(BG198,'Overlap Study'!$AN$240:$AN$263,0)),0,1)</f>
        <v>0</v>
      </c>
      <c r="BT198" s="106">
        <f>IF(ISNA(MATCH(BG198,'Overlap Study'!$AH$240:$AH$263,0)),0,1)</f>
        <v>0</v>
      </c>
      <c r="BU198" s="110">
        <f>IF(ISNA(MATCH(BG198,'Overlap Study'!$AB$240:$AB$263,0)),0,1)</f>
        <v>0</v>
      </c>
      <c r="BV198" s="97">
        <f>IF(ISNA(MATCH(BG198,'Overlap Study'!$V$240:$V$263,0)),0,1)</f>
        <v>0</v>
      </c>
      <c r="BW198" s="97">
        <f>IF(ISNA(MATCH(BG198,'Overlap Study'!$P$240:$P$263,0)),0,1)</f>
        <v>0</v>
      </c>
      <c r="BX198" s="97"/>
      <c r="BY198" s="106"/>
    </row>
    <row r="199" spans="12:77" ht="13" x14ac:dyDescent="0.3">
      <c r="L199" s="116">
        <f t="shared" si="12"/>
        <v>198</v>
      </c>
      <c r="M199">
        <f t="shared" si="11"/>
        <v>3</v>
      </c>
      <c r="N199" s="207">
        <v>353</v>
      </c>
      <c r="O199" s="99">
        <f>SUM(P199:AA199)</f>
        <v>2</v>
      </c>
      <c r="P199" s="110">
        <f>IF(ISNA(MATCH(N199,'Overlap Study'!FF$62:FF$317,0)),0,1)</f>
        <v>0</v>
      </c>
      <c r="Q199" s="97">
        <f>IF(ISNA(MATCH(N199,'Overlap Study'!EO$62:EO$317,0)),0,1)</f>
        <v>0</v>
      </c>
      <c r="R199" s="97">
        <f>IF(ISNA(MATCH(N199,'Overlap Study'!DY$62:DY$174,0)),0,1)</f>
        <v>0</v>
      </c>
      <c r="S199" s="97">
        <f>IF(ISNA(MATCH(N199,'Overlap Study'!DJ$62:DJ$157,0)),0,1)</f>
        <v>0</v>
      </c>
      <c r="T199" s="99">
        <f>IF(ISNA(MATCH(N199,'Overlap Study'!CU$62:CU$157,0)),0,1)</f>
        <v>0</v>
      </c>
      <c r="U199" s="99">
        <f>IF(ISNA(MATCH(N199,'Overlap Study'!CG$62:CG$157,0)),0,1)</f>
        <v>0</v>
      </c>
      <c r="V199" s="97">
        <f>IF(ISNA(MATCH(N199,'Overlap Study'!BU$62:BU$157,0)),0,1)</f>
        <v>0</v>
      </c>
      <c r="W199" s="97">
        <f>IF(ISNA(MATCH(N199,'Overlap Study'!BJ$62:BJ$157,0)),0,1)</f>
        <v>1</v>
      </c>
      <c r="X199" s="97">
        <f>IF(ISNA(MATCH($N199,'Overlap Study'!AZ$62:AZ$157,0)),0,1)</f>
        <v>0</v>
      </c>
      <c r="Y199" s="97">
        <f>IF(ISNA(MATCH($N199,'Overlap Study'!AT$62:AT$157,0)),0,1)</f>
        <v>0</v>
      </c>
      <c r="Z199" s="97">
        <f>IF(ISNA(MATCH($N199,'Overlap Study'!AN$62:AN$157,0)),0,1)</f>
        <v>0</v>
      </c>
      <c r="AA199" s="97">
        <f>IF(ISNA(MATCH($N199,'Overlap Study'!AH$62:AH$157,0)),0,1)</f>
        <v>1</v>
      </c>
      <c r="AB199" s="110">
        <f>IF(ISNA(MATCH($N199,'Overlap Study'!AB$62:AB$157,0)),0,1)</f>
        <v>0</v>
      </c>
      <c r="AC199" s="97">
        <f>IF(ISNA(MATCH($N199,'Overlap Study'!V$62:V$157,0)),0,1)</f>
        <v>0</v>
      </c>
      <c r="AD199" s="97">
        <f>IF(ISNA(MATCH($N199,'Overlap Study'!P$62:P$157,0)),0,1)</f>
        <v>1</v>
      </c>
      <c r="AE199" s="97">
        <f>IF(ISNA(MATCH($N199,'Overlap Study'!H$53:H$132,0)),0,1)</f>
        <v>0</v>
      </c>
      <c r="AF199" s="106">
        <f>IF(ISNA(MATCH($N199,'Overlap Study'!B$53:B$100,0)),0,1)</f>
        <v>0</v>
      </c>
      <c r="AH199" s="98"/>
      <c r="AJ199" s="162">
        <v>447</v>
      </c>
      <c r="AK199" s="105">
        <f>SUM(AL199:AW199)</f>
        <v>1</v>
      </c>
      <c r="AL199" s="110">
        <f>IF(ISNA(MATCH($AJ199,'Overlap Study'!$FG$323:$FG$454,0)),0,1)</f>
        <v>0</v>
      </c>
      <c r="AM199" s="97">
        <f>IF(ISNA(MATCH($AJ199,'Overlap Study'!$EP$323:$EP$454,0)),0,1)</f>
        <v>0</v>
      </c>
      <c r="AN199" s="97">
        <f>IF(ISNA(MATCH($AJ199,'Overlap Study'!$DY$186:$DY$245,0)),0,1)</f>
        <v>0</v>
      </c>
      <c r="AO199" s="97">
        <f>IF(ISNA(MATCH($AJ199,'Overlap Study'!$DJ$186:$DJ$233,0)),0,1)</f>
        <v>0</v>
      </c>
      <c r="AP199" s="99">
        <f>IF(ISNA(MATCH($AJ199,'Overlap Study'!$CU$186:$CU$233,0)),0,1)</f>
        <v>0</v>
      </c>
      <c r="AQ199" s="99">
        <f>IF(ISNA(MATCH($AJ199,'Overlap Study'!$CG$186:$CG$233,0)),0,1)</f>
        <v>0</v>
      </c>
      <c r="AR199" s="97">
        <f>IF(ISNA(MATCH($AJ199,'Overlap Study'!$BU$186:$BU$233,0)),0,1)</f>
        <v>0</v>
      </c>
      <c r="AS199" s="97">
        <f>IF(ISNA(MATCH(AJ199,'Overlap Study'!BJ$186:BJ$233,0)),0,1)</f>
        <v>0</v>
      </c>
      <c r="AT199" s="97">
        <f>IF(ISNA(MATCH($AJ199,'Overlap Study'!AZ$186:AZ$233,0)),0,1)</f>
        <v>0</v>
      </c>
      <c r="AU199" s="97">
        <f>IF(ISNA(MATCH($AJ199,'Overlap Study'!AT$186:AT$233,0)),0,1)</f>
        <v>0</v>
      </c>
      <c r="AV199" s="97">
        <f>IF(ISNA(MATCH($AJ199,'Overlap Study'!AN$186:AN$233,0)),0,1)</f>
        <v>0</v>
      </c>
      <c r="AW199" s="106">
        <f>IF(ISNA(MATCH($AJ199,'Overlap Study'!AH$186:AH$233,0)),0,1)</f>
        <v>1</v>
      </c>
      <c r="AX199" s="97">
        <f>IF(ISNA(MATCH(AJ199,'Overlap Study'!$AB$186:$AB$233,0)),0,1)</f>
        <v>0</v>
      </c>
      <c r="AY199" s="97">
        <f>IF(ISNA(MATCH($AJ199,'Overlap Study'!$V$186:$V$233,0)),0,1)</f>
        <v>0</v>
      </c>
      <c r="AZ199" s="97">
        <f>IF(ISNA(MATCH($AJ199,'Overlap Study'!$P$186:$P$233,0)),0,1)</f>
        <v>0</v>
      </c>
      <c r="BA199" s="97"/>
      <c r="BB199" s="106"/>
      <c r="BG199" s="131">
        <v>3357</v>
      </c>
      <c r="BH199" s="459">
        <f>SUM(BI199:BT199)</f>
        <v>1</v>
      </c>
      <c r="BI199" s="110">
        <f>IF(ISNA(MATCH($BG199,'Overlap Study'!$FH$323:$FH$400,0)),0,1)</f>
        <v>0</v>
      </c>
      <c r="BJ199" s="97">
        <f>IF(ISNA(MATCH($BG199,'Overlap Study'!$EQ$323:$EQ$400,0)),0,1)</f>
        <v>0</v>
      </c>
      <c r="BK199" s="97">
        <f>IF(ISNA(MATCH($BG199,'Overlap Study'!$DZ$186:$DZ$240,0)),0,1)</f>
        <v>0</v>
      </c>
      <c r="BL199" s="97">
        <f>IF(ISNA(MATCH(BG199,'Overlap Study'!$DJ$240:$DJ$263,0)),0,1)</f>
        <v>0</v>
      </c>
      <c r="BM199" s="99">
        <f>IF(ISNA(MATCH(BG199,'Overlap Study'!$CU$240:$CU$263,0)),0,1)</f>
        <v>0</v>
      </c>
      <c r="BN199" s="99">
        <f>IF(ISNA(MATCH(BG199,'Overlap Study'!$CG$240:$CG$263,0)),0,1)</f>
        <v>0</v>
      </c>
      <c r="BO199" s="97">
        <f>IF(ISNA(MATCH(BG199,'Overlap Study'!$BU$240:$BU$263,0)),0,1)</f>
        <v>1</v>
      </c>
      <c r="BP199" s="97">
        <f>IF(ISNA(MATCH(BG199,'Overlap Study'!$BJ$240:$BJ$263,0)),0,1)</f>
        <v>0</v>
      </c>
      <c r="BQ199" s="97">
        <f>IF(ISNA(MATCH(BG199,'Overlap Study'!$AZ$240:$AZ$263,0)),0,1)</f>
        <v>0</v>
      </c>
      <c r="BR199" s="97">
        <f>IF(ISNA(MATCH(BG199,'Overlap Study'!$AT$240:$AT$263,0)),0,1)</f>
        <v>0</v>
      </c>
      <c r="BS199" s="97">
        <f>IF(ISNA(MATCH(BG199,'Overlap Study'!$AN$240:$AN$263,0)),0,1)</f>
        <v>0</v>
      </c>
      <c r="BT199" s="106">
        <f>IF(ISNA(MATCH(BG199,'Overlap Study'!$AH$240:$AH$263,0)),0,1)</f>
        <v>0</v>
      </c>
      <c r="BU199" s="110">
        <f>IF(ISNA(MATCH(BG199,'Overlap Study'!$AB$240:$AB$263,0)),0,1)</f>
        <v>0</v>
      </c>
      <c r="BV199" s="97">
        <f>IF(ISNA(MATCH(BG199,'Overlap Study'!$V$240:$V$263,0)),0,1)</f>
        <v>0</v>
      </c>
      <c r="BW199" s="97">
        <f>IF(ISNA(MATCH(BG199,'Overlap Study'!$P$240:$P$263,0)),0,1)</f>
        <v>0</v>
      </c>
      <c r="BX199" s="97"/>
      <c r="BY199" s="106"/>
    </row>
    <row r="200" spans="12:77" ht="13" x14ac:dyDescent="0.3">
      <c r="L200" s="116">
        <f t="shared" si="12"/>
        <v>199</v>
      </c>
      <c r="M200">
        <f t="shared" si="11"/>
        <v>4</v>
      </c>
      <c r="N200" s="207">
        <v>358</v>
      </c>
      <c r="O200" s="99">
        <f>SUM(P200:AA200)</f>
        <v>2</v>
      </c>
      <c r="P200" s="110">
        <f>IF(ISNA(MATCH(N200,'Overlap Study'!FF$62:FF$317,0)),0,1)</f>
        <v>0</v>
      </c>
      <c r="Q200" s="97">
        <f>IF(ISNA(MATCH(N200,'Overlap Study'!EO$62:EO$317,0)),0,1)</f>
        <v>0</v>
      </c>
      <c r="R200" s="97">
        <f>IF(ISNA(MATCH(N200,'Overlap Study'!DY$62:DY$174,0)),0,1)</f>
        <v>0</v>
      </c>
      <c r="S200" s="97">
        <f>IF(ISNA(MATCH(N200,'Overlap Study'!DJ$62:DJ$157,0)),0,1)</f>
        <v>0</v>
      </c>
      <c r="T200" s="99">
        <f>IF(ISNA(MATCH(N200,'Overlap Study'!CU$62:CU$157,0)),0,1)</f>
        <v>1</v>
      </c>
      <c r="U200" s="99">
        <f>IF(ISNA(MATCH(N200,'Overlap Study'!CG$62:CG$157,0)),0,1)</f>
        <v>0</v>
      </c>
      <c r="V200" s="97">
        <f>IF(ISNA(MATCH(N200,'Overlap Study'!BU$62:BU$157,0)),0,1)</f>
        <v>0</v>
      </c>
      <c r="W200" s="97">
        <f>IF(ISNA(MATCH(N200,'Overlap Study'!BJ$62:BJ$157,0)),0,1)</f>
        <v>0</v>
      </c>
      <c r="X200" s="97">
        <f>IF(ISNA(MATCH($N200,'Overlap Study'!AZ$62:AZ$157,0)),0,1)</f>
        <v>0</v>
      </c>
      <c r="Y200" s="97">
        <f>IF(ISNA(MATCH($N200,'Overlap Study'!AT$62:AT$157,0)),0,1)</f>
        <v>0</v>
      </c>
      <c r="Z200" s="97">
        <f>IF(ISNA(MATCH($N200,'Overlap Study'!AN$62:AN$157,0)),0,1)</f>
        <v>1</v>
      </c>
      <c r="AA200" s="97">
        <f>IF(ISNA(MATCH($N200,'Overlap Study'!AH$62:AH$157,0)),0,1)</f>
        <v>0</v>
      </c>
      <c r="AB200" s="110">
        <f>IF(ISNA(MATCH($N200,'Overlap Study'!AB$62:AB$157,0)),0,1)</f>
        <v>1</v>
      </c>
      <c r="AC200" s="97">
        <f>IF(ISNA(MATCH($N200,'Overlap Study'!V$62:V$157,0)),0,1)</f>
        <v>1</v>
      </c>
      <c r="AD200" s="97">
        <f>IF(ISNA(MATCH($N200,'Overlap Study'!P$62:P$157,0)),0,1)</f>
        <v>0</v>
      </c>
      <c r="AE200" s="97">
        <f>IF(ISNA(MATCH($N200,'Overlap Study'!H$53:H$132,0)),0,1)</f>
        <v>0</v>
      </c>
      <c r="AF200" s="106">
        <f>IF(ISNA(MATCH($N200,'Overlap Study'!B$53:B$100,0)),0,1)</f>
        <v>0</v>
      </c>
      <c r="AH200" s="98"/>
      <c r="AJ200" s="162">
        <v>451</v>
      </c>
      <c r="AK200" s="105">
        <f>SUM(AL200:AW200)</f>
        <v>1</v>
      </c>
      <c r="AL200" s="110">
        <f>IF(ISNA(MATCH($AJ200,'Overlap Study'!$FG$323:$FG$454,0)),0,1)</f>
        <v>0</v>
      </c>
      <c r="AM200" s="97">
        <f>IF(ISNA(MATCH($AJ200,'Overlap Study'!$EP$323:$EP$454,0)),0,1)</f>
        <v>0</v>
      </c>
      <c r="AN200" s="97">
        <f>IF(ISNA(MATCH($AJ200,'Overlap Study'!$DY$186:$DY$245,0)),0,1)</f>
        <v>0</v>
      </c>
      <c r="AO200" s="97">
        <f>IF(ISNA(MATCH($AJ200,'Overlap Study'!$DJ$186:$DJ$233,0)),0,1)</f>
        <v>0</v>
      </c>
      <c r="AP200" s="99">
        <f>IF(ISNA(MATCH($AJ200,'Overlap Study'!$CU$186:$CU$233,0)),0,1)</f>
        <v>0</v>
      </c>
      <c r="AQ200" s="99">
        <f>IF(ISNA(MATCH($AJ200,'Overlap Study'!$CG$186:$CG$233,0)),0,1)</f>
        <v>0</v>
      </c>
      <c r="AR200" s="97">
        <f>IF(ISNA(MATCH($AJ200,'Overlap Study'!$BU$186:$BU$233,0)),0,1)</f>
        <v>0</v>
      </c>
      <c r="AS200" s="97">
        <f>IF(ISNA(MATCH(AJ200,'Overlap Study'!BJ$186:BJ$233,0)),0,1)</f>
        <v>0</v>
      </c>
      <c r="AT200" s="97">
        <f>IF(ISNA(MATCH($AJ200,'Overlap Study'!AZ$186:AZ$233,0)),0,1)</f>
        <v>0</v>
      </c>
      <c r="AU200" s="97">
        <f>IF(ISNA(MATCH($AJ200,'Overlap Study'!AT$186:AT$233,0)),0,1)</f>
        <v>0</v>
      </c>
      <c r="AV200" s="97">
        <f>IF(ISNA(MATCH($AJ200,'Overlap Study'!AN$186:AN$233,0)),0,1)</f>
        <v>1</v>
      </c>
      <c r="AW200" s="106">
        <f>IF(ISNA(MATCH($AJ200,'Overlap Study'!AH$186:AH$233,0)),0,1)</f>
        <v>0</v>
      </c>
      <c r="AX200" s="97">
        <f>IF(ISNA(MATCH(AJ200,'Overlap Study'!$AB$186:$AB$233,0)),0,1)</f>
        <v>0</v>
      </c>
      <c r="AY200" s="97">
        <f>IF(ISNA(MATCH($AJ200,'Overlap Study'!$V$186:$V$233,0)),0,1)</f>
        <v>0</v>
      </c>
      <c r="AZ200" s="97">
        <f>IF(ISNA(MATCH($AJ200,'Overlap Study'!$P$186:$P$233,0)),0,1)</f>
        <v>0</v>
      </c>
      <c r="BA200" s="97"/>
      <c r="BB200" s="106"/>
      <c r="BG200" s="212">
        <v>3538</v>
      </c>
      <c r="BH200" s="459">
        <f>SUM(BI200:BT200)</f>
        <v>1</v>
      </c>
      <c r="BI200" s="110">
        <f>IF(ISNA(MATCH($BG200,'Overlap Study'!$FH$323:$FH$400,0)),0,1)</f>
        <v>1</v>
      </c>
      <c r="BJ200" s="97">
        <f>IF(ISNA(MATCH($BG200,'Overlap Study'!$EQ$323:$EQ$400,0)),0,1)</f>
        <v>0</v>
      </c>
      <c r="BK200" s="97">
        <f>IF(ISNA(MATCH($BG200,'Overlap Study'!$DZ$186:$DZ$240,0)),0,1)</f>
        <v>0</v>
      </c>
      <c r="BL200" s="97">
        <f>IF(ISNA(MATCH(BG200,'Overlap Study'!$DJ$240:$DJ$263,0)),0,1)</f>
        <v>0</v>
      </c>
      <c r="BM200" s="99">
        <f>IF(ISNA(MATCH(BG200,'Overlap Study'!$CU$240:$CU$263,0)),0,1)</f>
        <v>0</v>
      </c>
      <c r="BN200" s="99">
        <f>IF(ISNA(MATCH(BG200,'Overlap Study'!$CG$240:$CG$263,0)),0,1)</f>
        <v>0</v>
      </c>
      <c r="BO200" s="97">
        <f>IF(ISNA(MATCH(BG200,'Overlap Study'!$BU$240:$BU$263,0)),0,1)</f>
        <v>0</v>
      </c>
      <c r="BP200" s="97">
        <f>IF(ISNA(MATCH(BG200,'Overlap Study'!$BJ$240:$BJ$263,0)),0,1)</f>
        <v>0</v>
      </c>
      <c r="BQ200" s="97">
        <f>IF(ISNA(MATCH(BG200,'Overlap Study'!$AZ$240:$AZ$263,0)),0,1)</f>
        <v>0</v>
      </c>
      <c r="BR200" s="97">
        <f>IF(ISNA(MATCH(BG200,'Overlap Study'!$AT$240:$AT$263,0)),0,1)</f>
        <v>0</v>
      </c>
      <c r="BS200" s="97">
        <f>IF(ISNA(MATCH(BG200,'Overlap Study'!$AN$240:$AN$263,0)),0,1)</f>
        <v>0</v>
      </c>
      <c r="BT200" s="106">
        <f>IF(ISNA(MATCH(BG200,'Overlap Study'!$AH$240:$AH$263,0)),0,1)</f>
        <v>0</v>
      </c>
      <c r="BU200" s="110">
        <f>IF(ISNA(MATCH(BG200,'Overlap Study'!$AB$240:$AB$263,0)),0,1)</f>
        <v>0</v>
      </c>
      <c r="BV200" s="97">
        <f>IF(ISNA(MATCH(BG200,'Overlap Study'!$V$240:$V$263,0)),0,1)</f>
        <v>0</v>
      </c>
      <c r="BW200" s="97">
        <f>IF(ISNA(MATCH(BG200,'Overlap Study'!$P$240:$P$263,0)),0,1)</f>
        <v>0</v>
      </c>
      <c r="BX200" s="97"/>
      <c r="BY200" s="106"/>
    </row>
    <row r="201" spans="12:77" ht="13" x14ac:dyDescent="0.3">
      <c r="L201" s="116">
        <f t="shared" si="12"/>
        <v>200</v>
      </c>
      <c r="M201">
        <f t="shared" si="11"/>
        <v>3</v>
      </c>
      <c r="N201" s="207">
        <v>386</v>
      </c>
      <c r="O201" s="99">
        <f>SUM(P201:AA201)</f>
        <v>2</v>
      </c>
      <c r="P201" s="110">
        <f>IF(ISNA(MATCH(N201,'Overlap Study'!FF$62:FF$317,0)),0,1)</f>
        <v>0</v>
      </c>
      <c r="Q201" s="97">
        <f>IF(ISNA(MATCH(N201,'Overlap Study'!EO$62:EO$317,0)),0,1)</f>
        <v>0</v>
      </c>
      <c r="R201" s="97">
        <f>IF(ISNA(MATCH(N201,'Overlap Study'!DY$62:DY$174,0)),0,1)</f>
        <v>0</v>
      </c>
      <c r="S201" s="97">
        <f>IF(ISNA(MATCH(N201,'Overlap Study'!DJ$62:DJ$157,0)),0,1)</f>
        <v>0</v>
      </c>
      <c r="T201" s="99">
        <f>IF(ISNA(MATCH(N201,'Overlap Study'!CU$62:CU$157,0)),0,1)</f>
        <v>0</v>
      </c>
      <c r="U201" s="99">
        <f>IF(ISNA(MATCH(N201,'Overlap Study'!CG$62:CG$157,0)),0,1)</f>
        <v>0</v>
      </c>
      <c r="V201" s="97">
        <f>IF(ISNA(MATCH(N201,'Overlap Study'!BU$62:BU$157,0)),0,1)</f>
        <v>0</v>
      </c>
      <c r="W201" s="97">
        <f>IF(ISNA(MATCH(N201,'Overlap Study'!BJ$62:BJ$157,0)),0,1)</f>
        <v>0</v>
      </c>
      <c r="X201" s="97">
        <f>IF(ISNA(MATCH($N201,'Overlap Study'!AZ$62:AZ$157,0)),0,1)</f>
        <v>1</v>
      </c>
      <c r="Y201" s="97">
        <f>IF(ISNA(MATCH($N201,'Overlap Study'!AT$62:AT$157,0)),0,1)</f>
        <v>1</v>
      </c>
      <c r="Z201" s="97">
        <f>IF(ISNA(MATCH($N201,'Overlap Study'!AN$62:AN$157,0)),0,1)</f>
        <v>0</v>
      </c>
      <c r="AA201" s="97">
        <f>IF(ISNA(MATCH($N201,'Overlap Study'!AH$62:AH$157,0)),0,1)</f>
        <v>0</v>
      </c>
      <c r="AB201" s="110">
        <f>IF(ISNA(MATCH($N201,'Overlap Study'!AB$62:AB$157,0)),0,1)</f>
        <v>1</v>
      </c>
      <c r="AC201" s="97">
        <f>IF(ISNA(MATCH($N201,'Overlap Study'!V$62:V$157,0)),0,1)</f>
        <v>0</v>
      </c>
      <c r="AD201" s="97">
        <f>IF(ISNA(MATCH($N201,'Overlap Study'!P$62:P$157,0)),0,1)</f>
        <v>0</v>
      </c>
      <c r="AE201" s="97">
        <f>IF(ISNA(MATCH($N201,'Overlap Study'!H$53:H$132,0)),0,1)</f>
        <v>0</v>
      </c>
      <c r="AF201" s="106">
        <f>IF(ISNA(MATCH($N201,'Overlap Study'!B$53:B$100,0)),0,1)</f>
        <v>0</v>
      </c>
      <c r="AH201" s="151"/>
      <c r="AJ201" s="162">
        <v>488</v>
      </c>
      <c r="AK201" s="105">
        <f>SUM(AL201:AW201)</f>
        <v>1</v>
      </c>
      <c r="AL201" s="110">
        <f>IF(ISNA(MATCH($AJ201,'Overlap Study'!$FG$323:$FG$454,0)),0,1)</f>
        <v>0</v>
      </c>
      <c r="AM201" s="97">
        <f>IF(ISNA(MATCH($AJ201,'Overlap Study'!$EP$323:$EP$454,0)),0,1)</f>
        <v>0</v>
      </c>
      <c r="AN201" s="97">
        <f>IF(ISNA(MATCH($AJ201,'Overlap Study'!$DY$186:$DY$245,0)),0,1)</f>
        <v>0</v>
      </c>
      <c r="AO201" s="97">
        <f>IF(ISNA(MATCH($AJ201,'Overlap Study'!$DJ$186:$DJ$233,0)),0,1)</f>
        <v>0</v>
      </c>
      <c r="AP201" s="99">
        <f>IF(ISNA(MATCH($AJ201,'Overlap Study'!$CU$186:$CU$233,0)),0,1)</f>
        <v>0</v>
      </c>
      <c r="AQ201" s="99">
        <f>IF(ISNA(MATCH($AJ201,'Overlap Study'!$CG$186:$CG$233,0)),0,1)</f>
        <v>0</v>
      </c>
      <c r="AR201" s="97">
        <f>IF(ISNA(MATCH($AJ201,'Overlap Study'!$BU$186:$BU$233,0)),0,1)</f>
        <v>0</v>
      </c>
      <c r="AS201" s="97">
        <f>IF(ISNA(MATCH(AJ201,'Overlap Study'!BJ$186:BJ$233,0)),0,1)</f>
        <v>1</v>
      </c>
      <c r="AT201" s="97">
        <f>IF(ISNA(MATCH($AJ201,'Overlap Study'!AZ$186:AZ$233,0)),0,1)</f>
        <v>0</v>
      </c>
      <c r="AU201" s="97">
        <f>IF(ISNA(MATCH($AJ201,'Overlap Study'!AT$186:AT$233,0)),0,1)</f>
        <v>0</v>
      </c>
      <c r="AV201" s="97">
        <f>IF(ISNA(MATCH($AJ201,'Overlap Study'!AN$186:AN$233,0)),0,1)</f>
        <v>0</v>
      </c>
      <c r="AW201" s="106">
        <f>IF(ISNA(MATCH($AJ201,'Overlap Study'!AH$186:AH$233,0)),0,1)</f>
        <v>0</v>
      </c>
      <c r="AX201" s="97">
        <f>IF(ISNA(MATCH(AJ201,'Overlap Study'!$AB$186:$AB$233,0)),0,1)</f>
        <v>0</v>
      </c>
      <c r="AY201" s="97">
        <f>IF(ISNA(MATCH($AJ201,'Overlap Study'!$V$186:$V$233,0)),0,1)</f>
        <v>0</v>
      </c>
      <c r="AZ201" s="97">
        <f>IF(ISNA(MATCH($AJ201,'Overlap Study'!$P$186:$P$233,0)),0,1)</f>
        <v>0</v>
      </c>
      <c r="BA201" s="97"/>
      <c r="BB201" s="106"/>
      <c r="BG201" s="212">
        <v>3663</v>
      </c>
      <c r="BH201" s="459">
        <f>SUM(BI201:BT201)</f>
        <v>1</v>
      </c>
      <c r="BI201" s="110">
        <f>IF(ISNA(MATCH($BG201,'Overlap Study'!$FH$323:$FH$400,0)),0,1)</f>
        <v>0</v>
      </c>
      <c r="BJ201" s="97">
        <f>IF(ISNA(MATCH($BG201,'Overlap Study'!$EQ$323:$EQ$400,0)),0,1)</f>
        <v>1</v>
      </c>
      <c r="BK201" s="97">
        <f>IF(ISNA(MATCH($BG201,'Overlap Study'!$DZ$186:$DZ$240,0)),0,1)</f>
        <v>0</v>
      </c>
      <c r="BL201" s="97">
        <f>IF(ISNA(MATCH(BG201,'Overlap Study'!$DJ$240:$DJ$263,0)),0,1)</f>
        <v>0</v>
      </c>
      <c r="BM201" s="99">
        <f>IF(ISNA(MATCH(BG201,'Overlap Study'!$CU$240:$CU$263,0)),0,1)</f>
        <v>0</v>
      </c>
      <c r="BN201" s="99">
        <f>IF(ISNA(MATCH(BG201,'Overlap Study'!$CG$240:$CG$263,0)),0,1)</f>
        <v>0</v>
      </c>
      <c r="BO201" s="97">
        <f>IF(ISNA(MATCH(BG201,'Overlap Study'!$BU$240:$BU$263,0)),0,1)</f>
        <v>0</v>
      </c>
      <c r="BP201" s="97">
        <f>IF(ISNA(MATCH(BG201,'Overlap Study'!$BJ$240:$BJ$263,0)),0,1)</f>
        <v>0</v>
      </c>
      <c r="BQ201" s="97">
        <f>IF(ISNA(MATCH(BG201,'Overlap Study'!$AZ$240:$AZ$263,0)),0,1)</f>
        <v>0</v>
      </c>
      <c r="BR201" s="97">
        <f>IF(ISNA(MATCH(BG201,'Overlap Study'!$AT$240:$AT$263,0)),0,1)</f>
        <v>0</v>
      </c>
      <c r="BS201" s="97">
        <f>IF(ISNA(MATCH(BG201,'Overlap Study'!$AN$240:$AN$263,0)),0,1)</f>
        <v>0</v>
      </c>
      <c r="BT201" s="106">
        <f>IF(ISNA(MATCH(BG201,'Overlap Study'!$AH$240:$AH$263,0)),0,1)</f>
        <v>0</v>
      </c>
      <c r="BU201" s="110">
        <f>IF(ISNA(MATCH(BG201,'Overlap Study'!$AB$240:$AB$263,0)),0,1)</f>
        <v>0</v>
      </c>
      <c r="BV201" s="97">
        <f>IF(ISNA(MATCH(BG201,'Overlap Study'!$V$240:$V$263,0)),0,1)</f>
        <v>0</v>
      </c>
      <c r="BW201" s="97">
        <f>IF(ISNA(MATCH(BG201,'Overlap Study'!$P$240:$P$263,0)),0,1)</f>
        <v>0</v>
      </c>
      <c r="BX201" s="97"/>
      <c r="BY201" s="106"/>
    </row>
    <row r="202" spans="12:77" ht="13" x14ac:dyDescent="0.3">
      <c r="L202" s="116">
        <f t="shared" si="12"/>
        <v>201</v>
      </c>
      <c r="M202">
        <f t="shared" si="11"/>
        <v>3</v>
      </c>
      <c r="N202" s="495">
        <v>395</v>
      </c>
      <c r="O202" s="99">
        <f>SUM(P202:AA202)</f>
        <v>2</v>
      </c>
      <c r="P202" s="110">
        <f>IF(ISNA(MATCH(N202,'Overlap Study'!FF$62:FF$317,0)),0,1)</f>
        <v>0</v>
      </c>
      <c r="Q202" s="97">
        <f>IF(ISNA(MATCH(N202,'Overlap Study'!EO$62:EO$317,0)),0,1)</f>
        <v>0</v>
      </c>
      <c r="R202" s="97">
        <f>IF(ISNA(MATCH(N202,'Overlap Study'!DY$62:DY$174,0)),0,1)</f>
        <v>0</v>
      </c>
      <c r="S202" s="97">
        <f>IF(ISNA(MATCH(N202,'Overlap Study'!DJ$62:DJ$157,0)),0,1)</f>
        <v>0</v>
      </c>
      <c r="T202" s="99">
        <f>IF(ISNA(MATCH(N202,'Overlap Study'!CU$62:CU$157,0)),0,1)</f>
        <v>0</v>
      </c>
      <c r="U202" s="99">
        <f>IF(ISNA(MATCH(N202,'Overlap Study'!CG$62:CG$157,0)),0,1)</f>
        <v>0</v>
      </c>
      <c r="V202" s="97">
        <f>IF(ISNA(MATCH(N202,'Overlap Study'!BU$62:BU$157,0)),0,1)</f>
        <v>0</v>
      </c>
      <c r="W202" s="97">
        <f>IF(ISNA(MATCH(N202,'Overlap Study'!BJ$62:BJ$157,0)),0,1)</f>
        <v>0</v>
      </c>
      <c r="X202" s="97">
        <f>IF(ISNA(MATCH($N202,'Overlap Study'!AZ$62:AZ$157,0)),0,1)</f>
        <v>0</v>
      </c>
      <c r="Y202" s="97">
        <f>IF(ISNA(MATCH($N202,'Overlap Study'!AT$62:AT$157,0)),0,1)</f>
        <v>0</v>
      </c>
      <c r="Z202" s="97">
        <f>IF(ISNA(MATCH($N202,'Overlap Study'!AN$62:AN$157,0)),0,1)</f>
        <v>1</v>
      </c>
      <c r="AA202" s="97">
        <f>IF(ISNA(MATCH($N202,'Overlap Study'!AH$62:AH$157,0)),0,1)</f>
        <v>1</v>
      </c>
      <c r="AB202" s="110">
        <f>IF(ISNA(MATCH($N202,'Overlap Study'!AB$62:AB$157,0)),0,1)</f>
        <v>1</v>
      </c>
      <c r="AC202" s="97">
        <f>IF(ISNA(MATCH($N202,'Overlap Study'!V$62:V$157,0)),0,1)</f>
        <v>0</v>
      </c>
      <c r="AD202" s="97">
        <f>IF(ISNA(MATCH($N202,'Overlap Study'!P$62:P$157,0)),0,1)</f>
        <v>0</v>
      </c>
      <c r="AE202" s="97">
        <f>IF(ISNA(MATCH($N202,'Overlap Study'!H$53:H$132,0)),0,1)</f>
        <v>0</v>
      </c>
      <c r="AF202" s="106">
        <f>IF(ISNA(MATCH($N202,'Overlap Study'!B$53:B$100,0)),0,1)</f>
        <v>0</v>
      </c>
      <c r="AH202" s="98"/>
      <c r="AJ202" s="162">
        <v>522</v>
      </c>
      <c r="AK202" s="105">
        <f>SUM(AL202:AW202)</f>
        <v>1</v>
      </c>
      <c r="AL202" s="110">
        <f>IF(ISNA(MATCH($AJ202,'Overlap Study'!$FG$323:$FG$454,0)),0,1)</f>
        <v>0</v>
      </c>
      <c r="AM202" s="97">
        <f>IF(ISNA(MATCH($AJ202,'Overlap Study'!$EP$323:$EP$454,0)),0,1)</f>
        <v>0</v>
      </c>
      <c r="AN202" s="97">
        <f>IF(ISNA(MATCH($AJ202,'Overlap Study'!$DY$186:$DY$245,0)),0,1)</f>
        <v>0</v>
      </c>
      <c r="AO202" s="97">
        <f>IF(ISNA(MATCH($AJ202,'Overlap Study'!$DJ$186:$DJ$233,0)),0,1)</f>
        <v>0</v>
      </c>
      <c r="AP202" s="99">
        <f>IF(ISNA(MATCH($AJ202,'Overlap Study'!$CU$186:$CU$233,0)),0,1)</f>
        <v>0</v>
      </c>
      <c r="AQ202" s="99">
        <f>IF(ISNA(MATCH($AJ202,'Overlap Study'!$CG$186:$CG$233,0)),0,1)</f>
        <v>0</v>
      </c>
      <c r="AR202" s="97">
        <f>IF(ISNA(MATCH($AJ202,'Overlap Study'!$BU$186:$BU$233,0)),0,1)</f>
        <v>0</v>
      </c>
      <c r="AS202" s="97">
        <f>IF(ISNA(MATCH(AJ202,'Overlap Study'!BJ$186:BJ$233,0)),0,1)</f>
        <v>0</v>
      </c>
      <c r="AT202" s="97">
        <f>IF(ISNA(MATCH($AJ202,'Overlap Study'!AZ$186:AZ$233,0)),0,1)</f>
        <v>0</v>
      </c>
      <c r="AU202" s="97">
        <f>IF(ISNA(MATCH($AJ202,'Overlap Study'!AT$186:AT$233,0)),0,1)</f>
        <v>0</v>
      </c>
      <c r="AV202" s="97">
        <f>IF(ISNA(MATCH($AJ202,'Overlap Study'!AN$186:AN$233,0)),0,1)</f>
        <v>1</v>
      </c>
      <c r="AW202" s="106">
        <f>IF(ISNA(MATCH($AJ202,'Overlap Study'!AH$186:AH$233,0)),0,1)</f>
        <v>0</v>
      </c>
      <c r="AX202" s="97">
        <f>IF(ISNA(MATCH(AJ202,'Overlap Study'!$AB$186:$AB$233,0)),0,1)</f>
        <v>1</v>
      </c>
      <c r="AY202" s="97">
        <f>IF(ISNA(MATCH($AJ202,'Overlap Study'!$V$186:$V$233,0)),0,1)</f>
        <v>0</v>
      </c>
      <c r="AZ202" s="97">
        <f>IF(ISNA(MATCH($AJ202,'Overlap Study'!$P$186:$P$233,0)),0,1)</f>
        <v>1</v>
      </c>
      <c r="BA202" s="97"/>
      <c r="BB202" s="106"/>
      <c r="BG202" s="131">
        <v>3747</v>
      </c>
      <c r="BH202" s="459">
        <f>SUM(BI202:BT202)</f>
        <v>1</v>
      </c>
      <c r="BI202" s="110">
        <f>IF(ISNA(MATCH($BG202,'Overlap Study'!$FH$323:$FH$400,0)),0,1)</f>
        <v>0</v>
      </c>
      <c r="BJ202" s="97">
        <f>IF(ISNA(MATCH($BG202,'Overlap Study'!$EQ$323:$EQ$400,0)),0,1)</f>
        <v>0</v>
      </c>
      <c r="BK202" s="97">
        <f>IF(ISNA(MATCH($BG202,'Overlap Study'!$DZ$186:$DZ$240,0)),0,1)</f>
        <v>0</v>
      </c>
      <c r="BL202" s="97">
        <f>IF(ISNA(MATCH(BG202,'Overlap Study'!$DJ$240:$DJ$263,0)),0,1)</f>
        <v>0</v>
      </c>
      <c r="BM202" s="99">
        <f>IF(ISNA(MATCH(BG202,'Overlap Study'!$CU$240:$CU$263,0)),0,1)</f>
        <v>0</v>
      </c>
      <c r="BN202" s="99">
        <f>IF(ISNA(MATCH(BG202,'Overlap Study'!$CG$240:$CG$263,0)),0,1)</f>
        <v>1</v>
      </c>
      <c r="BO202" s="97">
        <f>IF(ISNA(MATCH(BG202,'Overlap Study'!$BU$240:$BU$263,0)),0,1)</f>
        <v>0</v>
      </c>
      <c r="BP202" s="97">
        <f>IF(ISNA(MATCH(BG202,'Overlap Study'!$BJ$240:$BJ$263,0)),0,1)</f>
        <v>0</v>
      </c>
      <c r="BQ202" s="97">
        <f>IF(ISNA(MATCH(BG202,'Overlap Study'!$AZ$240:$AZ$263,0)),0,1)</f>
        <v>0</v>
      </c>
      <c r="BR202" s="97">
        <f>IF(ISNA(MATCH(BG202,'Overlap Study'!$AT$240:$AT$263,0)),0,1)</f>
        <v>0</v>
      </c>
      <c r="BS202" s="97">
        <f>IF(ISNA(MATCH(BG202,'Overlap Study'!$AN$240:$AN$263,0)),0,1)</f>
        <v>0</v>
      </c>
      <c r="BT202" s="106">
        <f>IF(ISNA(MATCH(BG202,'Overlap Study'!$AH$240:$AH$263,0)),0,1)</f>
        <v>0</v>
      </c>
      <c r="BU202" s="110">
        <f>IF(ISNA(MATCH(BG202,'Overlap Study'!$AB$240:$AB$263,0)),0,1)</f>
        <v>0</v>
      </c>
      <c r="BV202" s="97">
        <f>IF(ISNA(MATCH(BG202,'Overlap Study'!$V$240:$V$263,0)),0,1)</f>
        <v>0</v>
      </c>
      <c r="BW202" s="97">
        <f>IF(ISNA(MATCH(BG202,'Overlap Study'!$P$240:$P$263,0)),0,1)</f>
        <v>0</v>
      </c>
      <c r="BX202" s="97"/>
      <c r="BY202" s="106"/>
    </row>
    <row r="203" spans="12:77" ht="13" x14ac:dyDescent="0.3">
      <c r="L203" s="116">
        <f t="shared" si="12"/>
        <v>202</v>
      </c>
      <c r="M203">
        <f t="shared" si="11"/>
        <v>2</v>
      </c>
      <c r="N203" s="207">
        <v>537</v>
      </c>
      <c r="O203" s="99">
        <f>SUM(P203:AA203)</f>
        <v>2</v>
      </c>
      <c r="P203" s="110">
        <f>IF(ISNA(MATCH(N203,'Overlap Study'!FF$62:FF$317,0)),0,1)</f>
        <v>0</v>
      </c>
      <c r="Q203" s="97">
        <f>IF(ISNA(MATCH(N203,'Overlap Study'!EO$62:EO$317,0)),0,1)</f>
        <v>0</v>
      </c>
      <c r="R203" s="97">
        <f>IF(ISNA(MATCH(N203,'Overlap Study'!DY$62:DY$174,0)),0,1)</f>
        <v>0</v>
      </c>
      <c r="S203" s="97">
        <f>IF(ISNA(MATCH(N203,'Overlap Study'!DJ$62:DJ$157,0)),0,1)</f>
        <v>0</v>
      </c>
      <c r="T203" s="99">
        <f>IF(ISNA(MATCH(N203,'Overlap Study'!CU$62:CU$157,0)),0,1)</f>
        <v>0</v>
      </c>
      <c r="U203" s="99">
        <f>IF(ISNA(MATCH(N203,'Overlap Study'!CG$62:CG$157,0)),0,1)</f>
        <v>0</v>
      </c>
      <c r="V203" s="97">
        <f>IF(ISNA(MATCH(N203,'Overlap Study'!BU$62:BU$157,0)),0,1)</f>
        <v>0</v>
      </c>
      <c r="W203" s="97">
        <f>IF(ISNA(MATCH(N203,'Overlap Study'!BJ$62:BJ$157,0)),0,1)</f>
        <v>0</v>
      </c>
      <c r="X203" s="97">
        <f>IF(ISNA(MATCH($N203,'Overlap Study'!AZ$62:AZ$157,0)),0,1)</f>
        <v>0</v>
      </c>
      <c r="Y203" s="97">
        <f>IF(ISNA(MATCH($N203,'Overlap Study'!AT$62:AT$157,0)),0,1)</f>
        <v>1</v>
      </c>
      <c r="Z203" s="97">
        <f>IF(ISNA(MATCH($N203,'Overlap Study'!AN$62:AN$157,0)),0,1)</f>
        <v>0</v>
      </c>
      <c r="AA203" s="97">
        <f>IF(ISNA(MATCH($N203,'Overlap Study'!AH$62:AH$157,0)),0,1)</f>
        <v>1</v>
      </c>
      <c r="AB203" s="110">
        <f>IF(ISNA(MATCH($N203,'Overlap Study'!AB$62:AB$157,0)),0,1)</f>
        <v>0</v>
      </c>
      <c r="AC203" s="97">
        <f>IF(ISNA(MATCH($N203,'Overlap Study'!V$62:V$157,0)),0,1)</f>
        <v>0</v>
      </c>
      <c r="AD203" s="97">
        <f>IF(ISNA(MATCH($N203,'Overlap Study'!P$62:P$157,0)),0,1)</f>
        <v>0</v>
      </c>
      <c r="AE203" s="97">
        <f>IF(ISNA(MATCH($N203,'Overlap Study'!H$53:H$132,0)),0,1)</f>
        <v>0</v>
      </c>
      <c r="AF203" s="106">
        <f>IF(ISNA(MATCH($N203,'Overlap Study'!B$53:B$100,0)),0,1)</f>
        <v>0</v>
      </c>
      <c r="AH203" s="151"/>
      <c r="AJ203" s="162">
        <v>537</v>
      </c>
      <c r="AK203" s="105">
        <f>SUM(AL203:AW203)</f>
        <v>1</v>
      </c>
      <c r="AL203" s="110">
        <f>IF(ISNA(MATCH($AJ203,'Overlap Study'!$FG$323:$FG$454,0)),0,1)</f>
        <v>0</v>
      </c>
      <c r="AM203" s="97">
        <f>IF(ISNA(MATCH($AJ203,'Overlap Study'!$EP$323:$EP$454,0)),0,1)</f>
        <v>0</v>
      </c>
      <c r="AN203" s="97">
        <f>IF(ISNA(MATCH($AJ203,'Overlap Study'!$DY$186:$DY$245,0)),0,1)</f>
        <v>0</v>
      </c>
      <c r="AO203" s="97">
        <f>IF(ISNA(MATCH($AJ203,'Overlap Study'!$DJ$186:$DJ$233,0)),0,1)</f>
        <v>0</v>
      </c>
      <c r="AP203" s="99">
        <f>IF(ISNA(MATCH($AJ203,'Overlap Study'!$CU$186:$CU$233,0)),0,1)</f>
        <v>0</v>
      </c>
      <c r="AQ203" s="99">
        <f>IF(ISNA(MATCH($AJ203,'Overlap Study'!$CG$186:$CG$233,0)),0,1)</f>
        <v>0</v>
      </c>
      <c r="AR203" s="97">
        <f>IF(ISNA(MATCH($AJ203,'Overlap Study'!$BU$186:$BU$233,0)),0,1)</f>
        <v>0</v>
      </c>
      <c r="AS203" s="97">
        <f>IF(ISNA(MATCH(AJ203,'Overlap Study'!BJ$186:BJ$233,0)),0,1)</f>
        <v>0</v>
      </c>
      <c r="AT203" s="97">
        <f>IF(ISNA(MATCH($AJ203,'Overlap Study'!AZ$186:AZ$233,0)),0,1)</f>
        <v>0</v>
      </c>
      <c r="AU203" s="97">
        <f>IF(ISNA(MATCH($AJ203,'Overlap Study'!AT$186:AT$233,0)),0,1)</f>
        <v>0</v>
      </c>
      <c r="AV203" s="97">
        <f>IF(ISNA(MATCH($AJ203,'Overlap Study'!AN$186:AN$233,0)),0,1)</f>
        <v>0</v>
      </c>
      <c r="AW203" s="106">
        <f>IF(ISNA(MATCH($AJ203,'Overlap Study'!AH$186:AH$233,0)),0,1)</f>
        <v>1</v>
      </c>
      <c r="AX203" s="97">
        <f>IF(ISNA(MATCH(AJ203,'Overlap Study'!$AB$186:$AB$233,0)),0,1)</f>
        <v>0</v>
      </c>
      <c r="AY203" s="97">
        <f>IF(ISNA(MATCH($AJ203,'Overlap Study'!$V$186:$V$233,0)),0,1)</f>
        <v>0</v>
      </c>
      <c r="AZ203" s="97">
        <f>IF(ISNA(MATCH($AJ203,'Overlap Study'!$P$186:$P$233,0)),0,1)</f>
        <v>0</v>
      </c>
      <c r="BA203" s="97"/>
      <c r="BB203" s="106"/>
      <c r="BG203" s="212">
        <v>3824</v>
      </c>
      <c r="BH203" s="459">
        <f>SUM(BI203:BT203)</f>
        <v>1</v>
      </c>
      <c r="BI203" s="110">
        <f>IF(ISNA(MATCH($BG203,'Overlap Study'!$FH$323:$FH$400,0)),0,1)</f>
        <v>0</v>
      </c>
      <c r="BJ203" s="97">
        <f>IF(ISNA(MATCH($BG203,'Overlap Study'!$EQ$323:$EQ$400,0)),0,1)</f>
        <v>1</v>
      </c>
      <c r="BK203" s="97">
        <f>IF(ISNA(MATCH($BG203,'Overlap Study'!$DZ$186:$DZ$240,0)),0,1)</f>
        <v>0</v>
      </c>
      <c r="BL203" s="97">
        <f>IF(ISNA(MATCH(BG203,'Overlap Study'!$DJ$240:$DJ$263,0)),0,1)</f>
        <v>0</v>
      </c>
      <c r="BM203" s="99">
        <f>IF(ISNA(MATCH(BG203,'Overlap Study'!$CU$240:$CU$263,0)),0,1)</f>
        <v>0</v>
      </c>
      <c r="BN203" s="99">
        <f>IF(ISNA(MATCH(BG203,'Overlap Study'!$CG$240:$CG$263,0)),0,1)</f>
        <v>0</v>
      </c>
      <c r="BO203" s="97">
        <f>IF(ISNA(MATCH(BG203,'Overlap Study'!$BU$240:$BU$263,0)),0,1)</f>
        <v>0</v>
      </c>
      <c r="BP203" s="97">
        <f>IF(ISNA(MATCH(BG203,'Overlap Study'!$BJ$240:$BJ$263,0)),0,1)</f>
        <v>0</v>
      </c>
      <c r="BQ203" s="97">
        <f>IF(ISNA(MATCH(BG203,'Overlap Study'!$AZ$240:$AZ$263,0)),0,1)</f>
        <v>0</v>
      </c>
      <c r="BR203" s="97">
        <f>IF(ISNA(MATCH(BG203,'Overlap Study'!$AT$240:$AT$263,0)),0,1)</f>
        <v>0</v>
      </c>
      <c r="BS203" s="97">
        <f>IF(ISNA(MATCH(BG203,'Overlap Study'!$AN$240:$AN$263,0)),0,1)</f>
        <v>0</v>
      </c>
      <c r="BT203" s="106">
        <f>IF(ISNA(MATCH(BG203,'Overlap Study'!$AH$240:$AH$263,0)),0,1)</f>
        <v>0</v>
      </c>
      <c r="BU203" s="110">
        <f>IF(ISNA(MATCH(BG203,'Overlap Study'!$AB$240:$AB$263,0)),0,1)</f>
        <v>0</v>
      </c>
      <c r="BV203" s="97">
        <f>IF(ISNA(MATCH(BG203,'Overlap Study'!$V$240:$V$263,0)),0,1)</f>
        <v>0</v>
      </c>
      <c r="BW203" s="97">
        <f>IF(ISNA(MATCH(BG203,'Overlap Study'!$P$240:$P$263,0)),0,1)</f>
        <v>0</v>
      </c>
      <c r="BX203" s="97"/>
      <c r="BY203" s="106"/>
    </row>
    <row r="204" spans="12:77" ht="13" x14ac:dyDescent="0.3">
      <c r="L204" s="116">
        <f t="shared" si="12"/>
        <v>203</v>
      </c>
      <c r="M204">
        <f t="shared" si="11"/>
        <v>2</v>
      </c>
      <c r="N204" s="207">
        <v>604</v>
      </c>
      <c r="O204" s="99">
        <f>SUM(P204:AA204)</f>
        <v>2</v>
      </c>
      <c r="P204" s="110">
        <f>IF(ISNA(MATCH(N204,'Overlap Study'!FF$62:FF$317,0)),0,1)</f>
        <v>0</v>
      </c>
      <c r="Q204" s="97">
        <f>IF(ISNA(MATCH(N204,'Overlap Study'!EO$62:EO$317,0)),0,1)</f>
        <v>0</v>
      </c>
      <c r="R204" s="97">
        <f>IF(ISNA(MATCH(N204,'Overlap Study'!DY$62:DY$174,0)),0,1)</f>
        <v>0</v>
      </c>
      <c r="S204" s="97">
        <f>IF(ISNA(MATCH(N204,'Overlap Study'!DJ$62:DJ$157,0)),0,1)</f>
        <v>0</v>
      </c>
      <c r="T204" s="99">
        <f>IF(ISNA(MATCH(N204,'Overlap Study'!CU$62:CU$157,0)),0,1)</f>
        <v>0</v>
      </c>
      <c r="U204" s="99">
        <f>IF(ISNA(MATCH(N204,'Overlap Study'!CG$62:CG$157,0)),0,1)</f>
        <v>0</v>
      </c>
      <c r="V204" s="97">
        <f>IF(ISNA(MATCH(N204,'Overlap Study'!BU$62:BU$157,0)),0,1)</f>
        <v>1</v>
      </c>
      <c r="W204" s="97">
        <f>IF(ISNA(MATCH(N204,'Overlap Study'!BJ$62:BJ$157,0)),0,1)</f>
        <v>0</v>
      </c>
      <c r="X204" s="97">
        <f>IF(ISNA(MATCH($N204,'Overlap Study'!AZ$62:AZ$157,0)),0,1)</f>
        <v>1</v>
      </c>
      <c r="Y204" s="97">
        <f>IF(ISNA(MATCH($N204,'Overlap Study'!AT$62:AT$157,0)),0,1)</f>
        <v>0</v>
      </c>
      <c r="Z204" s="97">
        <f>IF(ISNA(MATCH($N204,'Overlap Study'!AN$62:AN$157,0)),0,1)</f>
        <v>0</v>
      </c>
      <c r="AA204" s="97">
        <f>IF(ISNA(MATCH($N204,'Overlap Study'!AH$62:AH$157,0)),0,1)</f>
        <v>0</v>
      </c>
      <c r="AB204" s="110">
        <f>IF(ISNA(MATCH($N204,'Overlap Study'!AB$62:AB$157,0)),0,1)</f>
        <v>0</v>
      </c>
      <c r="AC204" s="97">
        <f>IF(ISNA(MATCH($N204,'Overlap Study'!V$62:V$157,0)),0,1)</f>
        <v>0</v>
      </c>
      <c r="AD204" s="97">
        <f>IF(ISNA(MATCH($N204,'Overlap Study'!P$62:P$157,0)),0,1)</f>
        <v>0</v>
      </c>
      <c r="AE204" s="97">
        <f>IF(ISNA(MATCH($N204,'Overlap Study'!H$53:H$132,0)),0,1)</f>
        <v>0</v>
      </c>
      <c r="AF204" s="106">
        <f>IF(ISNA(MATCH($N204,'Overlap Study'!B$53:B$100,0)),0,1)</f>
        <v>0</v>
      </c>
      <c r="AH204" s="98"/>
      <c r="AJ204" s="162">
        <v>547</v>
      </c>
      <c r="AK204" s="105">
        <f>SUM(AL204:AW204)</f>
        <v>1</v>
      </c>
      <c r="AL204" s="110">
        <f>IF(ISNA(MATCH($AJ204,'Overlap Study'!$FG$323:$FG$454,0)),0,1)</f>
        <v>0</v>
      </c>
      <c r="AM204" s="97">
        <f>IF(ISNA(MATCH($AJ204,'Overlap Study'!$EP$323:$EP$454,0)),0,1)</f>
        <v>0</v>
      </c>
      <c r="AN204" s="97">
        <f>IF(ISNA(MATCH($AJ204,'Overlap Study'!$DY$186:$DY$245,0)),0,1)</f>
        <v>0</v>
      </c>
      <c r="AO204" s="97">
        <f>IF(ISNA(MATCH($AJ204,'Overlap Study'!$DJ$186:$DJ$233,0)),0,1)</f>
        <v>0</v>
      </c>
      <c r="AP204" s="99">
        <f>IF(ISNA(MATCH($AJ204,'Overlap Study'!$CU$186:$CU$233,0)),0,1)</f>
        <v>0</v>
      </c>
      <c r="AQ204" s="99">
        <f>IF(ISNA(MATCH($AJ204,'Overlap Study'!$CG$186:$CG$233,0)),0,1)</f>
        <v>0</v>
      </c>
      <c r="AR204" s="97">
        <f>IF(ISNA(MATCH($AJ204,'Overlap Study'!$BU$186:$BU$233,0)),0,1)</f>
        <v>0</v>
      </c>
      <c r="AS204" s="97">
        <f>IF(ISNA(MATCH(AJ204,'Overlap Study'!BJ$186:BJ$233,0)),0,1)</f>
        <v>0</v>
      </c>
      <c r="AT204" s="97">
        <f>IF(ISNA(MATCH($AJ204,'Overlap Study'!AZ$186:AZ$233,0)),0,1)</f>
        <v>0</v>
      </c>
      <c r="AU204" s="97">
        <f>IF(ISNA(MATCH($AJ204,'Overlap Study'!AT$186:AT$233,0)),0,1)</f>
        <v>0</v>
      </c>
      <c r="AV204" s="97">
        <f>IF(ISNA(MATCH($AJ204,'Overlap Study'!AN$186:AN$233,0)),0,1)</f>
        <v>1</v>
      </c>
      <c r="AW204" s="106">
        <f>IF(ISNA(MATCH($AJ204,'Overlap Study'!AH$186:AH$233,0)),0,1)</f>
        <v>0</v>
      </c>
      <c r="AX204" s="97">
        <f>IF(ISNA(MATCH(AJ204,'Overlap Study'!$AB$186:$AB$233,0)),0,1)</f>
        <v>0</v>
      </c>
      <c r="AY204" s="97">
        <f>IF(ISNA(MATCH($AJ204,'Overlap Study'!$V$186:$V$233,0)),0,1)</f>
        <v>1</v>
      </c>
      <c r="AZ204" s="97">
        <f>IF(ISNA(MATCH($AJ204,'Overlap Study'!$P$186:$P$233,0)),0,1)</f>
        <v>0</v>
      </c>
      <c r="BA204" s="97"/>
      <c r="BB204" s="106"/>
      <c r="BG204" s="212">
        <v>3944</v>
      </c>
      <c r="BH204" s="459">
        <f>SUM(BI204:BT204)</f>
        <v>1</v>
      </c>
      <c r="BI204" s="110">
        <f>IF(ISNA(MATCH($BG204,'Overlap Study'!$FH$323:$FH$400,0)),0,1)</f>
        <v>0</v>
      </c>
      <c r="BJ204" s="97">
        <f>IF(ISNA(MATCH($BG204,'Overlap Study'!$EQ$323:$EQ$400,0)),0,1)</f>
        <v>1</v>
      </c>
      <c r="BK204" s="97">
        <f>IF(ISNA(MATCH($BG204,'Overlap Study'!$DZ$186:$DZ$240,0)),0,1)</f>
        <v>0</v>
      </c>
      <c r="BL204" s="97">
        <f>IF(ISNA(MATCH(BG204,'Overlap Study'!$DJ$240:$DJ$263,0)),0,1)</f>
        <v>0</v>
      </c>
      <c r="BM204" s="99">
        <f>IF(ISNA(MATCH(BG204,'Overlap Study'!$CU$240:$CU$263,0)),0,1)</f>
        <v>0</v>
      </c>
      <c r="BN204" s="99">
        <f>IF(ISNA(MATCH(BG204,'Overlap Study'!$CG$240:$CG$263,0)),0,1)</f>
        <v>0</v>
      </c>
      <c r="BO204" s="97">
        <f>IF(ISNA(MATCH(BG204,'Overlap Study'!$BU$240:$BU$263,0)),0,1)</f>
        <v>0</v>
      </c>
      <c r="BP204" s="97">
        <f>IF(ISNA(MATCH(BG204,'Overlap Study'!$BJ$240:$BJ$263,0)),0,1)</f>
        <v>0</v>
      </c>
      <c r="BQ204" s="97">
        <f>IF(ISNA(MATCH(BG204,'Overlap Study'!$AZ$240:$AZ$263,0)),0,1)</f>
        <v>0</v>
      </c>
      <c r="BR204" s="97">
        <f>IF(ISNA(MATCH(BG204,'Overlap Study'!$AT$240:$AT$263,0)),0,1)</f>
        <v>0</v>
      </c>
      <c r="BS204" s="97">
        <f>IF(ISNA(MATCH(BG204,'Overlap Study'!$AN$240:$AN$263,0)),0,1)</f>
        <v>0</v>
      </c>
      <c r="BT204" s="106">
        <f>IF(ISNA(MATCH(BG204,'Overlap Study'!$AH$240:$AH$263,0)),0,1)</f>
        <v>0</v>
      </c>
      <c r="BU204" s="110">
        <f>IF(ISNA(MATCH(BG204,'Overlap Study'!$AB$240:$AB$263,0)),0,1)</f>
        <v>0</v>
      </c>
      <c r="BV204" s="97">
        <f>IF(ISNA(MATCH(BG204,'Overlap Study'!$V$240:$V$263,0)),0,1)</f>
        <v>0</v>
      </c>
      <c r="BW204" s="97">
        <f>IF(ISNA(MATCH(BG204,'Overlap Study'!$P$240:$P$263,0)),0,1)</f>
        <v>0</v>
      </c>
      <c r="BX204" s="97"/>
      <c r="BY204" s="106"/>
    </row>
    <row r="205" spans="12:77" ht="13" x14ac:dyDescent="0.3">
      <c r="L205" s="116">
        <f t="shared" si="12"/>
        <v>204</v>
      </c>
      <c r="M205">
        <f t="shared" si="11"/>
        <v>3</v>
      </c>
      <c r="N205" s="207">
        <v>639</v>
      </c>
      <c r="O205" s="99">
        <f>SUM(P205:AA205)</f>
        <v>2</v>
      </c>
      <c r="P205" s="110">
        <f>IF(ISNA(MATCH(N205,'Overlap Study'!FF$62:FF$317,0)),0,1)</f>
        <v>1</v>
      </c>
      <c r="Q205" s="97">
        <f>IF(ISNA(MATCH(N205,'Overlap Study'!EO$62:EO$317,0)),0,1)</f>
        <v>0</v>
      </c>
      <c r="R205" s="97">
        <f>IF(ISNA(MATCH(N205,'Overlap Study'!DY$62:DY$174,0)),0,1)</f>
        <v>0</v>
      </c>
      <c r="S205" s="97">
        <f>IF(ISNA(MATCH(N205,'Overlap Study'!DJ$62:DJ$157,0)),0,1)</f>
        <v>0</v>
      </c>
      <c r="T205" s="99">
        <f>IF(ISNA(MATCH(N205,'Overlap Study'!CU$62:CU$157,0)),0,1)</f>
        <v>1</v>
      </c>
      <c r="U205" s="99">
        <f>IF(ISNA(MATCH(N205,'Overlap Study'!CG$62:CG$157,0)),0,1)</f>
        <v>0</v>
      </c>
      <c r="V205" s="97">
        <f>IF(ISNA(MATCH(N205,'Overlap Study'!BU$62:BU$157,0)),0,1)</f>
        <v>0</v>
      </c>
      <c r="W205" s="97">
        <f>IF(ISNA(MATCH(N205,'Overlap Study'!BJ$62:BJ$157,0)),0,1)</f>
        <v>0</v>
      </c>
      <c r="X205" s="97">
        <f>IF(ISNA(MATCH($N205,'Overlap Study'!AZ$62:AZ$157,0)),0,1)</f>
        <v>0</v>
      </c>
      <c r="Y205" s="97">
        <f>IF(ISNA(MATCH($N205,'Overlap Study'!AT$62:AT$157,0)),0,1)</f>
        <v>0</v>
      </c>
      <c r="Z205" s="97">
        <f>IF(ISNA(MATCH($N205,'Overlap Study'!AN$62:AN$157,0)),0,1)</f>
        <v>0</v>
      </c>
      <c r="AA205" s="97">
        <f>IF(ISNA(MATCH($N205,'Overlap Study'!AH$62:AH$157,0)),0,1)</f>
        <v>0</v>
      </c>
      <c r="AB205" s="110">
        <f>IF(ISNA(MATCH($N205,'Overlap Study'!AB$62:AB$157,0)),0,1)</f>
        <v>0</v>
      </c>
      <c r="AC205" s="97">
        <f>IF(ISNA(MATCH($N205,'Overlap Study'!V$62:V$157,0)),0,1)</f>
        <v>0</v>
      </c>
      <c r="AD205" s="97">
        <f>IF(ISNA(MATCH($N205,'Overlap Study'!P$62:P$157,0)),0,1)</f>
        <v>1</v>
      </c>
      <c r="AE205" s="97">
        <f>IF(ISNA(MATCH($N205,'Overlap Study'!H$53:H$132,0)),0,1)</f>
        <v>0</v>
      </c>
      <c r="AF205" s="106">
        <f>IF(ISNA(MATCH($N205,'Overlap Study'!B$53:B$100,0)),0,1)</f>
        <v>0</v>
      </c>
      <c r="AH205" s="98"/>
      <c r="AJ205" s="162">
        <v>585</v>
      </c>
      <c r="AK205" s="105">
        <f>SUM(AL205:AW205)</f>
        <v>1</v>
      </c>
      <c r="AL205" s="110">
        <f>IF(ISNA(MATCH($AJ205,'Overlap Study'!$FG$323:$FG$454,0)),0,1)</f>
        <v>0</v>
      </c>
      <c r="AM205" s="97">
        <f>IF(ISNA(MATCH($AJ205,'Overlap Study'!$EP$323:$EP$454,0)),0,1)</f>
        <v>0</v>
      </c>
      <c r="AN205" s="97">
        <f>IF(ISNA(MATCH($AJ205,'Overlap Study'!$DY$186:$DY$245,0)),0,1)</f>
        <v>0</v>
      </c>
      <c r="AO205" s="97">
        <f>IF(ISNA(MATCH($AJ205,'Overlap Study'!$DJ$186:$DJ$233,0)),0,1)</f>
        <v>0</v>
      </c>
      <c r="AP205" s="99">
        <f>IF(ISNA(MATCH($AJ205,'Overlap Study'!$CU$186:$CU$233,0)),0,1)</f>
        <v>0</v>
      </c>
      <c r="AQ205" s="99">
        <f>IF(ISNA(MATCH($AJ205,'Overlap Study'!$CG$186:$CG$233,0)),0,1)</f>
        <v>0</v>
      </c>
      <c r="AR205" s="97">
        <f>IF(ISNA(MATCH($AJ205,'Overlap Study'!$BU$186:$BU$233,0)),0,1)</f>
        <v>0</v>
      </c>
      <c r="AS205" s="97">
        <f>IF(ISNA(MATCH(AJ205,'Overlap Study'!BJ$186:BJ$233,0)),0,1)</f>
        <v>0</v>
      </c>
      <c r="AT205" s="97">
        <f>IF(ISNA(MATCH($AJ205,'Overlap Study'!AZ$186:AZ$233,0)),0,1)</f>
        <v>0</v>
      </c>
      <c r="AU205" s="97">
        <f>IF(ISNA(MATCH($AJ205,'Overlap Study'!AT$186:AT$233,0)),0,1)</f>
        <v>0</v>
      </c>
      <c r="AV205" s="97">
        <f>IF(ISNA(MATCH($AJ205,'Overlap Study'!AN$186:AN$233,0)),0,1)</f>
        <v>1</v>
      </c>
      <c r="AW205" s="106">
        <f>IF(ISNA(MATCH($AJ205,'Overlap Study'!AH$186:AH$233,0)),0,1)</f>
        <v>0</v>
      </c>
      <c r="AX205" s="97">
        <f>IF(ISNA(MATCH(AJ205,'Overlap Study'!$AB$186:$AB$233,0)),0,1)</f>
        <v>0</v>
      </c>
      <c r="AY205" s="97">
        <f>IF(ISNA(MATCH($AJ205,'Overlap Study'!$V$186:$V$233,0)),0,1)</f>
        <v>0</v>
      </c>
      <c r="AZ205" s="97">
        <f>IF(ISNA(MATCH($AJ205,'Overlap Study'!$P$186:$P$233,0)),0,1)</f>
        <v>0</v>
      </c>
      <c r="BA205" s="97"/>
      <c r="BB205" s="106"/>
      <c r="BG205" s="212">
        <v>3996</v>
      </c>
      <c r="BH205" s="459">
        <f>SUM(BI205:BT205)</f>
        <v>1</v>
      </c>
      <c r="BI205" s="110">
        <f>IF(ISNA(MATCH($BG205,'Overlap Study'!$FH$323:$FH$400,0)),0,1)</f>
        <v>0</v>
      </c>
      <c r="BJ205" s="97">
        <f>IF(ISNA(MATCH($BG205,'Overlap Study'!$EQ$323:$EQ$400,0)),0,1)</f>
        <v>1</v>
      </c>
      <c r="BK205" s="97">
        <f>IF(ISNA(MATCH($BG205,'Overlap Study'!$DZ$186:$DZ$240,0)),0,1)</f>
        <v>0</v>
      </c>
      <c r="BL205" s="97">
        <f>IF(ISNA(MATCH(BG205,'Overlap Study'!$DJ$240:$DJ$263,0)),0,1)</f>
        <v>0</v>
      </c>
      <c r="BM205" s="99">
        <f>IF(ISNA(MATCH(BG205,'Overlap Study'!$CU$240:$CU$263,0)),0,1)</f>
        <v>0</v>
      </c>
      <c r="BN205" s="99">
        <f>IF(ISNA(MATCH(BG205,'Overlap Study'!$CG$240:$CG$263,0)),0,1)</f>
        <v>0</v>
      </c>
      <c r="BO205" s="97">
        <f>IF(ISNA(MATCH(BG205,'Overlap Study'!$BU$240:$BU$263,0)),0,1)</f>
        <v>0</v>
      </c>
      <c r="BP205" s="97">
        <f>IF(ISNA(MATCH(BG205,'Overlap Study'!$BJ$240:$BJ$263,0)),0,1)</f>
        <v>0</v>
      </c>
      <c r="BQ205" s="97">
        <f>IF(ISNA(MATCH(BG205,'Overlap Study'!$AZ$240:$AZ$263,0)),0,1)</f>
        <v>0</v>
      </c>
      <c r="BR205" s="97">
        <f>IF(ISNA(MATCH(BG205,'Overlap Study'!$AT$240:$AT$263,0)),0,1)</f>
        <v>0</v>
      </c>
      <c r="BS205" s="97">
        <f>IF(ISNA(MATCH(BG205,'Overlap Study'!$AN$240:$AN$263,0)),0,1)</f>
        <v>0</v>
      </c>
      <c r="BT205" s="106">
        <f>IF(ISNA(MATCH(BG205,'Overlap Study'!$AH$240:$AH$263,0)),0,1)</f>
        <v>0</v>
      </c>
      <c r="BU205" s="110">
        <f>IF(ISNA(MATCH(BG205,'Overlap Study'!$AB$240:$AB$263,0)),0,1)</f>
        <v>0</v>
      </c>
      <c r="BV205" s="97">
        <f>IF(ISNA(MATCH(BG205,'Overlap Study'!$V$240:$V$263,0)),0,1)</f>
        <v>0</v>
      </c>
      <c r="BW205" s="97">
        <f>IF(ISNA(MATCH(BG205,'Overlap Study'!$P$240:$P$263,0)),0,1)</f>
        <v>0</v>
      </c>
      <c r="BX205" s="97"/>
      <c r="BY205" s="106"/>
    </row>
    <row r="206" spans="12:77" ht="13" x14ac:dyDescent="0.3">
      <c r="L206" s="116">
        <f t="shared" si="12"/>
        <v>205</v>
      </c>
      <c r="M206">
        <f t="shared" si="11"/>
        <v>2</v>
      </c>
      <c r="N206" s="487">
        <v>668</v>
      </c>
      <c r="O206" s="99">
        <f>SUM(P206:AA206)</f>
        <v>2</v>
      </c>
      <c r="P206" s="110">
        <f>IF(ISNA(MATCH(N206,'Overlap Study'!FF$62:FF$317,0)),0,1)</f>
        <v>0</v>
      </c>
      <c r="Q206" s="97">
        <f>IF(ISNA(MATCH(N206,'Overlap Study'!EO$62:EO$317,0)),0,1)</f>
        <v>0</v>
      </c>
      <c r="R206" s="97">
        <f>IF(ISNA(MATCH(N206,'Overlap Study'!DY$62:DY$174,0)),0,1)</f>
        <v>0</v>
      </c>
      <c r="S206" s="97">
        <f>IF(ISNA(MATCH(N206,'Overlap Study'!DJ$62:DJ$157,0)),0,1)</f>
        <v>0</v>
      </c>
      <c r="T206" s="99">
        <f>IF(ISNA(MATCH(N206,'Overlap Study'!CU$62:CU$157,0)),0,1)</f>
        <v>0</v>
      </c>
      <c r="U206" s="99">
        <f>IF(ISNA(MATCH(N206,'Overlap Study'!CG$62:CG$157,0)),0,1)</f>
        <v>0</v>
      </c>
      <c r="V206" s="97">
        <f>IF(ISNA(MATCH(N206,'Overlap Study'!BU$62:BU$157,0)),0,1)</f>
        <v>1</v>
      </c>
      <c r="W206" s="97">
        <f>IF(ISNA(MATCH(N206,'Overlap Study'!BJ$62:BJ$157,0)),0,1)</f>
        <v>1</v>
      </c>
      <c r="X206" s="97">
        <f>IF(ISNA(MATCH($N206,'Overlap Study'!AZ$62:AZ$157,0)),0,1)</f>
        <v>0</v>
      </c>
      <c r="Y206" s="97">
        <f>IF(ISNA(MATCH($N206,'Overlap Study'!AT$62:AT$157,0)),0,1)</f>
        <v>0</v>
      </c>
      <c r="Z206" s="97">
        <f>IF(ISNA(MATCH($N206,'Overlap Study'!AN$62:AN$157,0)),0,1)</f>
        <v>0</v>
      </c>
      <c r="AA206" s="97">
        <f>IF(ISNA(MATCH($N206,'Overlap Study'!AH$62:AH$157,0)),0,1)</f>
        <v>0</v>
      </c>
      <c r="AB206" s="110">
        <f>IF(ISNA(MATCH($N206,'Overlap Study'!AB$62:AB$157,0)),0,1)</f>
        <v>0</v>
      </c>
      <c r="AC206" s="97">
        <f>IF(ISNA(MATCH($N206,'Overlap Study'!V$62:V$157,0)),0,1)</f>
        <v>0</v>
      </c>
      <c r="AD206" s="97">
        <f>IF(ISNA(MATCH($N206,'Overlap Study'!P$62:P$157,0)),0,1)</f>
        <v>0</v>
      </c>
      <c r="AE206" s="97">
        <f>IF(ISNA(MATCH($N206,'Overlap Study'!H$53:H$132,0)),0,1)</f>
        <v>0</v>
      </c>
      <c r="AF206" s="106">
        <f>IF(ISNA(MATCH($N206,'Overlap Study'!B$53:B$100,0)),0,1)</f>
        <v>0</v>
      </c>
      <c r="AH206" s="98"/>
      <c r="AJ206" s="194">
        <v>623</v>
      </c>
      <c r="AK206" s="105">
        <f>SUM(AL206:AW206)</f>
        <v>1</v>
      </c>
      <c r="AL206" s="110">
        <f>IF(ISNA(MATCH($AJ206,'Overlap Study'!$FG$323:$FG$454,0)),0,1)</f>
        <v>1</v>
      </c>
      <c r="AM206" s="97">
        <f>IF(ISNA(MATCH($AJ206,'Overlap Study'!$EP$323:$EP$454,0)),0,1)</f>
        <v>0</v>
      </c>
      <c r="AN206" s="97">
        <f>IF(ISNA(MATCH($AJ206,'Overlap Study'!$DY$186:$DY$245,0)),0,1)</f>
        <v>0</v>
      </c>
      <c r="AO206" s="97">
        <f>IF(ISNA(MATCH($AJ206,'Overlap Study'!$DJ$186:$DJ$233,0)),0,1)</f>
        <v>0</v>
      </c>
      <c r="AP206" s="99">
        <f>IF(ISNA(MATCH($AJ206,'Overlap Study'!$CU$186:$CU$233,0)),0,1)</f>
        <v>0</v>
      </c>
      <c r="AQ206" s="99">
        <f>IF(ISNA(MATCH($AJ206,'Overlap Study'!$CG$186:$CG$233,0)),0,1)</f>
        <v>0</v>
      </c>
      <c r="AR206" s="97">
        <f>IF(ISNA(MATCH($AJ206,'Overlap Study'!$BU$186:$BU$233,0)),0,1)</f>
        <v>0</v>
      </c>
      <c r="AS206" s="97">
        <f>IF(ISNA(MATCH(AJ206,'Overlap Study'!BJ$186:BJ$233,0)),0,1)</f>
        <v>0</v>
      </c>
      <c r="AT206" s="97">
        <f>IF(ISNA(MATCH($AJ206,'Overlap Study'!AZ$186:AZ$233,0)),0,1)</f>
        <v>0</v>
      </c>
      <c r="AU206" s="97">
        <f>IF(ISNA(MATCH($AJ206,'Overlap Study'!AT$186:AT$233,0)),0,1)</f>
        <v>0</v>
      </c>
      <c r="AV206" s="97">
        <f>IF(ISNA(MATCH($AJ206,'Overlap Study'!AN$186:AN$233,0)),0,1)</f>
        <v>0</v>
      </c>
      <c r="AW206" s="106">
        <f>IF(ISNA(MATCH($AJ206,'Overlap Study'!AH$186:AH$233,0)),0,1)</f>
        <v>0</v>
      </c>
      <c r="AX206" s="97">
        <f>IF(ISNA(MATCH(AJ206,'Overlap Study'!$AB$186:$AB$233,0)),0,1)</f>
        <v>0</v>
      </c>
      <c r="AY206" s="97">
        <f>IF(ISNA(MATCH($AJ206,'Overlap Study'!$V$186:$V$233,0)),0,1)</f>
        <v>0</v>
      </c>
      <c r="AZ206" s="97">
        <f>IF(ISNA(MATCH($AJ206,'Overlap Study'!$P$186:$P$233,0)),0,1)</f>
        <v>0</v>
      </c>
      <c r="BA206" s="97"/>
      <c r="BB206" s="106"/>
      <c r="BG206" s="212">
        <v>4039</v>
      </c>
      <c r="BH206" s="459">
        <f>SUM(BI206:BT206)</f>
        <v>1</v>
      </c>
      <c r="BI206" s="110">
        <f>IF(ISNA(MATCH($BG206,'Overlap Study'!$FH$323:$FH$400,0)),0,1)</f>
        <v>0</v>
      </c>
      <c r="BJ206" s="97">
        <f>IF(ISNA(MATCH($BG206,'Overlap Study'!$EQ$323:$EQ$400,0)),0,1)</f>
        <v>1</v>
      </c>
      <c r="BK206" s="97">
        <f>IF(ISNA(MATCH($BG206,'Overlap Study'!$DZ$186:$DZ$240,0)),0,1)</f>
        <v>0</v>
      </c>
      <c r="BL206" s="97">
        <f>IF(ISNA(MATCH(BG206,'Overlap Study'!$DJ$240:$DJ$263,0)),0,1)</f>
        <v>0</v>
      </c>
      <c r="BM206" s="99">
        <f>IF(ISNA(MATCH(BG206,'Overlap Study'!$CU$240:$CU$263,0)),0,1)</f>
        <v>0</v>
      </c>
      <c r="BN206" s="99">
        <f>IF(ISNA(MATCH(BG206,'Overlap Study'!$CG$240:$CG$263,0)),0,1)</f>
        <v>0</v>
      </c>
      <c r="BO206" s="97">
        <f>IF(ISNA(MATCH(BG206,'Overlap Study'!$BU$240:$BU$263,0)),0,1)</f>
        <v>0</v>
      </c>
      <c r="BP206" s="97">
        <f>IF(ISNA(MATCH(BG206,'Overlap Study'!$BJ$240:$BJ$263,0)),0,1)</f>
        <v>0</v>
      </c>
      <c r="BQ206" s="97">
        <f>IF(ISNA(MATCH(BG206,'Overlap Study'!$AZ$240:$AZ$263,0)),0,1)</f>
        <v>0</v>
      </c>
      <c r="BR206" s="97">
        <f>IF(ISNA(MATCH(BG206,'Overlap Study'!$AT$240:$AT$263,0)),0,1)</f>
        <v>0</v>
      </c>
      <c r="BS206" s="97">
        <f>IF(ISNA(MATCH(BG206,'Overlap Study'!$AN$240:$AN$263,0)),0,1)</f>
        <v>0</v>
      </c>
      <c r="BT206" s="106">
        <f>IF(ISNA(MATCH(BG206,'Overlap Study'!$AH$240:$AH$263,0)),0,1)</f>
        <v>0</v>
      </c>
      <c r="BU206" s="110">
        <f>IF(ISNA(MATCH(BG206,'Overlap Study'!$AB$240:$AB$263,0)),0,1)</f>
        <v>0</v>
      </c>
      <c r="BV206" s="97">
        <f>IF(ISNA(MATCH(BG206,'Overlap Study'!$V$240:$V$263,0)),0,1)</f>
        <v>0</v>
      </c>
      <c r="BW206" s="97">
        <f>IF(ISNA(MATCH(BG206,'Overlap Study'!$P$240:$P$263,0)),0,1)</f>
        <v>0</v>
      </c>
      <c r="BX206" s="97"/>
      <c r="BY206" s="106"/>
    </row>
    <row r="207" spans="12:77" ht="13" x14ac:dyDescent="0.3">
      <c r="L207" s="116">
        <f t="shared" si="12"/>
        <v>206</v>
      </c>
      <c r="M207">
        <f t="shared" si="11"/>
        <v>2</v>
      </c>
      <c r="N207" s="487">
        <v>703</v>
      </c>
      <c r="O207" s="99">
        <f>SUM(P207:AA207)</f>
        <v>2</v>
      </c>
      <c r="P207" s="110">
        <f>IF(ISNA(MATCH(N207,'Overlap Study'!FF$62:FF$317,0)),0,1)</f>
        <v>0</v>
      </c>
      <c r="Q207" s="97">
        <f>IF(ISNA(MATCH(N207,'Overlap Study'!EO$62:EO$317,0)),0,1)</f>
        <v>0</v>
      </c>
      <c r="R207" s="97">
        <f>IF(ISNA(MATCH(N207,'Overlap Study'!DY$62:DY$174,0)),0,1)</f>
        <v>0</v>
      </c>
      <c r="S207" s="97">
        <f>IF(ISNA(MATCH(N207,'Overlap Study'!DJ$62:DJ$157,0)),0,1)</f>
        <v>0</v>
      </c>
      <c r="T207" s="99">
        <f>IF(ISNA(MATCH(N207,'Overlap Study'!CU$62:CU$157,0)),0,1)</f>
        <v>0</v>
      </c>
      <c r="U207" s="99">
        <f>IF(ISNA(MATCH(N207,'Overlap Study'!CG$62:CG$157,0)),0,1)</f>
        <v>0</v>
      </c>
      <c r="V207" s="97">
        <f>IF(ISNA(MATCH(N207,'Overlap Study'!BU$62:BU$157,0)),0,1)</f>
        <v>0</v>
      </c>
      <c r="W207" s="97">
        <f>IF(ISNA(MATCH(N207,'Overlap Study'!BJ$62:BJ$157,0)),0,1)</f>
        <v>0</v>
      </c>
      <c r="X207" s="97">
        <f>IF(ISNA(MATCH($N207,'Overlap Study'!AZ$62:AZ$157,0)),0,1)</f>
        <v>0</v>
      </c>
      <c r="Y207" s="97">
        <f>IF(ISNA(MATCH($N207,'Overlap Study'!AT$62:AT$157,0)),0,1)</f>
        <v>1</v>
      </c>
      <c r="Z207" s="97">
        <f>IF(ISNA(MATCH($N207,'Overlap Study'!AN$62:AN$157,0)),0,1)</f>
        <v>0</v>
      </c>
      <c r="AA207" s="97">
        <f>IF(ISNA(MATCH($N207,'Overlap Study'!AH$62:AH$157,0)),0,1)</f>
        <v>1</v>
      </c>
      <c r="AB207" s="110">
        <f>IF(ISNA(MATCH($N207,'Overlap Study'!AB$62:AB$157,0)),0,1)</f>
        <v>0</v>
      </c>
      <c r="AC207" s="97">
        <f>IF(ISNA(MATCH($N207,'Overlap Study'!V$62:V$157,0)),0,1)</f>
        <v>0</v>
      </c>
      <c r="AD207" s="97">
        <f>IF(ISNA(MATCH($N207,'Overlap Study'!P$62:P$157,0)),0,1)</f>
        <v>0</v>
      </c>
      <c r="AE207" s="97">
        <f>IF(ISNA(MATCH($N207,'Overlap Study'!H$53:H$132,0)),0,1)</f>
        <v>0</v>
      </c>
      <c r="AF207" s="106">
        <f>IF(ISNA(MATCH($N207,'Overlap Study'!B$53:B$100,0)),0,1)</f>
        <v>0</v>
      </c>
      <c r="AH207" s="98"/>
      <c r="AJ207" s="164">
        <v>668</v>
      </c>
      <c r="AK207" s="105">
        <f>SUM(AL207:AW207)</f>
        <v>1</v>
      </c>
      <c r="AL207" s="110">
        <f>IF(ISNA(MATCH($AJ207,'Overlap Study'!$FG$323:$FG$454,0)),0,1)</f>
        <v>0</v>
      </c>
      <c r="AM207" s="97">
        <f>IF(ISNA(MATCH($AJ207,'Overlap Study'!$EP$323:$EP$454,0)),0,1)</f>
        <v>0</v>
      </c>
      <c r="AN207" s="97">
        <f>IF(ISNA(MATCH($AJ207,'Overlap Study'!$DY$186:$DY$245,0)),0,1)</f>
        <v>0</v>
      </c>
      <c r="AO207" s="97">
        <f>IF(ISNA(MATCH($AJ207,'Overlap Study'!$DJ$186:$DJ$233,0)),0,1)</f>
        <v>0</v>
      </c>
      <c r="AP207" s="99">
        <f>IF(ISNA(MATCH($AJ207,'Overlap Study'!$CU$186:$CU$233,0)),0,1)</f>
        <v>0</v>
      </c>
      <c r="AQ207" s="99">
        <f>IF(ISNA(MATCH($AJ207,'Overlap Study'!$CG$186:$CG$233,0)),0,1)</f>
        <v>0</v>
      </c>
      <c r="AR207" s="97">
        <f>IF(ISNA(MATCH($AJ207,'Overlap Study'!$BU$186:$BU$233,0)),0,1)</f>
        <v>1</v>
      </c>
      <c r="AS207" s="97">
        <f>IF(ISNA(MATCH(AJ207,'Overlap Study'!BJ$186:BJ$233,0)),0,1)</f>
        <v>0</v>
      </c>
      <c r="AT207" s="97">
        <f>IF(ISNA(MATCH($AJ207,'Overlap Study'!AZ$186:AZ$233,0)),0,1)</f>
        <v>0</v>
      </c>
      <c r="AU207" s="97">
        <f>IF(ISNA(MATCH($AJ207,'Overlap Study'!AT$186:AT$233,0)),0,1)</f>
        <v>0</v>
      </c>
      <c r="AV207" s="97">
        <f>IF(ISNA(MATCH($AJ207,'Overlap Study'!AN$186:AN$233,0)),0,1)</f>
        <v>0</v>
      </c>
      <c r="AW207" s="106">
        <f>IF(ISNA(MATCH($AJ207,'Overlap Study'!AH$186:AH$233,0)),0,1)</f>
        <v>0</v>
      </c>
      <c r="AX207" s="97">
        <f>IF(ISNA(MATCH(AJ207,'Overlap Study'!$AB$186:$AB$233,0)),0,1)</f>
        <v>0</v>
      </c>
      <c r="AY207" s="97">
        <f>IF(ISNA(MATCH($AJ207,'Overlap Study'!$V$186:$V$233,0)),0,1)</f>
        <v>0</v>
      </c>
      <c r="AZ207" s="97">
        <f>IF(ISNA(MATCH($AJ207,'Overlap Study'!$P$186:$P$233,0)),0,1)</f>
        <v>0</v>
      </c>
      <c r="BA207" s="97"/>
      <c r="BB207" s="106"/>
      <c r="BG207" s="131">
        <v>4143</v>
      </c>
      <c r="BH207" s="459">
        <f>SUM(BI207:BT207)</f>
        <v>1</v>
      </c>
      <c r="BI207" s="110">
        <f>IF(ISNA(MATCH($BG207,'Overlap Study'!$FH$323:$FH$400,0)),0,1)</f>
        <v>0</v>
      </c>
      <c r="BJ207" s="97">
        <f>IF(ISNA(MATCH($BG207,'Overlap Study'!$EQ$323:$EQ$400,0)),0,1)</f>
        <v>0</v>
      </c>
      <c r="BK207" s="97">
        <f>IF(ISNA(MATCH($BG207,'Overlap Study'!$DZ$186:$DZ$240,0)),0,1)</f>
        <v>0</v>
      </c>
      <c r="BL207" s="97">
        <f>IF(ISNA(MATCH(BG207,'Overlap Study'!$DJ$240:$DJ$263,0)),0,1)</f>
        <v>0</v>
      </c>
      <c r="BM207" s="99">
        <f>IF(ISNA(MATCH(BG207,'Overlap Study'!$CU$240:$CU$263,0)),0,1)</f>
        <v>1</v>
      </c>
      <c r="BN207" s="99">
        <f>IF(ISNA(MATCH(BG207,'Overlap Study'!$CG$240:$CG$263,0)),0,1)</f>
        <v>0</v>
      </c>
      <c r="BO207" s="97">
        <f>IF(ISNA(MATCH(BG207,'Overlap Study'!$BU$240:$BU$263,0)),0,1)</f>
        <v>0</v>
      </c>
      <c r="BP207" s="97">
        <f>IF(ISNA(MATCH(BG207,'Overlap Study'!$BJ$240:$BJ$263,0)),0,1)</f>
        <v>0</v>
      </c>
      <c r="BQ207" s="97">
        <f>IF(ISNA(MATCH(BG207,'Overlap Study'!$AZ$240:$AZ$263,0)),0,1)</f>
        <v>0</v>
      </c>
      <c r="BR207" s="97">
        <f>IF(ISNA(MATCH(BG207,'Overlap Study'!$AT$240:$AT$263,0)),0,1)</f>
        <v>0</v>
      </c>
      <c r="BS207" s="97">
        <f>IF(ISNA(MATCH(BG207,'Overlap Study'!$AN$240:$AN$263,0)),0,1)</f>
        <v>0</v>
      </c>
      <c r="BT207" s="106">
        <f>IF(ISNA(MATCH(BG207,'Overlap Study'!$AH$240:$AH$263,0)),0,1)</f>
        <v>0</v>
      </c>
      <c r="BU207" s="110">
        <f>IF(ISNA(MATCH(BG207,'Overlap Study'!$AB$240:$AB$263,0)),0,1)</f>
        <v>0</v>
      </c>
      <c r="BV207" s="97">
        <f>IF(ISNA(MATCH(BG207,'Overlap Study'!$V$240:$V$263,0)),0,1)</f>
        <v>0</v>
      </c>
      <c r="BW207" s="97">
        <f>IF(ISNA(MATCH(BG207,'Overlap Study'!$P$240:$P$263,0)),0,1)</f>
        <v>0</v>
      </c>
      <c r="BX207" s="97"/>
      <c r="BY207" s="106"/>
    </row>
    <row r="208" spans="12:77" ht="13" x14ac:dyDescent="0.3">
      <c r="L208" s="116">
        <f t="shared" si="12"/>
        <v>207</v>
      </c>
      <c r="M208">
        <f t="shared" si="11"/>
        <v>2</v>
      </c>
      <c r="N208" s="487">
        <v>706</v>
      </c>
      <c r="O208" s="99">
        <f>SUM(P208:AA208)</f>
        <v>2</v>
      </c>
      <c r="P208" s="110">
        <f>IF(ISNA(MATCH(N208,'Overlap Study'!FF$62:FF$317,0)),0,1)</f>
        <v>0</v>
      </c>
      <c r="Q208" s="97">
        <f>IF(ISNA(MATCH(N208,'Overlap Study'!EO$62:EO$317,0)),0,1)</f>
        <v>1</v>
      </c>
      <c r="R208" s="97">
        <f>IF(ISNA(MATCH(N208,'Overlap Study'!DY$62:DY$174,0)),0,1)</f>
        <v>0</v>
      </c>
      <c r="S208" s="97">
        <f>IF(ISNA(MATCH(N208,'Overlap Study'!DJ$62:DJ$157,0)),0,1)</f>
        <v>0</v>
      </c>
      <c r="T208" s="99">
        <f>IF(ISNA(MATCH(N208,'Overlap Study'!CU$62:CU$157,0)),0,1)</f>
        <v>0</v>
      </c>
      <c r="U208" s="99">
        <f>IF(ISNA(MATCH(N208,'Overlap Study'!CG$62:CG$157,0)),0,1)</f>
        <v>0</v>
      </c>
      <c r="V208" s="97">
        <f>IF(ISNA(MATCH(N208,'Overlap Study'!BU$62:BU$157,0)),0,1)</f>
        <v>1</v>
      </c>
      <c r="W208" s="97">
        <f>IF(ISNA(MATCH(N208,'Overlap Study'!BJ$62:BJ$157,0)),0,1)</f>
        <v>0</v>
      </c>
      <c r="X208" s="97">
        <f>IF(ISNA(MATCH($N208,'Overlap Study'!AZ$62:AZ$157,0)),0,1)</f>
        <v>0</v>
      </c>
      <c r="Y208" s="97">
        <f>IF(ISNA(MATCH($N208,'Overlap Study'!AT$62:AT$157,0)),0,1)</f>
        <v>0</v>
      </c>
      <c r="Z208" s="97">
        <f>IF(ISNA(MATCH($N208,'Overlap Study'!AN$62:AN$157,0)),0,1)</f>
        <v>0</v>
      </c>
      <c r="AA208" s="97">
        <f>IF(ISNA(MATCH($N208,'Overlap Study'!AH$62:AH$157,0)),0,1)</f>
        <v>0</v>
      </c>
      <c r="AB208" s="110">
        <f>IF(ISNA(MATCH($N208,'Overlap Study'!AB$62:AB$157,0)),0,1)</f>
        <v>0</v>
      </c>
      <c r="AC208" s="97">
        <f>IF(ISNA(MATCH($N208,'Overlap Study'!V$62:V$157,0)),0,1)</f>
        <v>0</v>
      </c>
      <c r="AD208" s="97">
        <f>IF(ISNA(MATCH($N208,'Overlap Study'!P$62:P$157,0)),0,1)</f>
        <v>0</v>
      </c>
      <c r="AE208" s="97">
        <f>IF(ISNA(MATCH($N208,'Overlap Study'!H$53:H$132,0)),0,1)</f>
        <v>0</v>
      </c>
      <c r="AF208" s="106">
        <f>IF(ISNA(MATCH($N208,'Overlap Study'!B$53:B$100,0)),0,1)</f>
        <v>0</v>
      </c>
      <c r="AH208" s="98"/>
      <c r="AJ208" s="162">
        <v>703</v>
      </c>
      <c r="AK208" s="105">
        <f>SUM(AL208:AW208)</f>
        <v>1</v>
      </c>
      <c r="AL208" s="110">
        <f>IF(ISNA(MATCH($AJ208,'Overlap Study'!$FG$323:$FG$454,0)),0,1)</f>
        <v>0</v>
      </c>
      <c r="AM208" s="97">
        <f>IF(ISNA(MATCH($AJ208,'Overlap Study'!$EP$323:$EP$454,0)),0,1)</f>
        <v>0</v>
      </c>
      <c r="AN208" s="97">
        <f>IF(ISNA(MATCH($AJ208,'Overlap Study'!$DY$186:$DY$245,0)),0,1)</f>
        <v>0</v>
      </c>
      <c r="AO208" s="97">
        <f>IF(ISNA(MATCH($AJ208,'Overlap Study'!$DJ$186:$DJ$233,0)),0,1)</f>
        <v>0</v>
      </c>
      <c r="AP208" s="99">
        <f>IF(ISNA(MATCH($AJ208,'Overlap Study'!$CU$186:$CU$233,0)),0,1)</f>
        <v>0</v>
      </c>
      <c r="AQ208" s="99">
        <f>IF(ISNA(MATCH($AJ208,'Overlap Study'!$CG$186:$CG$233,0)),0,1)</f>
        <v>0</v>
      </c>
      <c r="AR208" s="97">
        <f>IF(ISNA(MATCH($AJ208,'Overlap Study'!$BU$186:$BU$233,0)),0,1)</f>
        <v>0</v>
      </c>
      <c r="AS208" s="97">
        <f>IF(ISNA(MATCH(AJ208,'Overlap Study'!BJ$186:BJ$233,0)),0,1)</f>
        <v>0</v>
      </c>
      <c r="AT208" s="97">
        <f>IF(ISNA(MATCH($AJ208,'Overlap Study'!AZ$186:AZ$233,0)),0,1)</f>
        <v>0</v>
      </c>
      <c r="AU208" s="97">
        <f>IF(ISNA(MATCH($AJ208,'Overlap Study'!AT$186:AT$233,0)),0,1)</f>
        <v>1</v>
      </c>
      <c r="AV208" s="97">
        <f>IF(ISNA(MATCH($AJ208,'Overlap Study'!AN$186:AN$233,0)),0,1)</f>
        <v>0</v>
      </c>
      <c r="AW208" s="106">
        <f>IF(ISNA(MATCH($AJ208,'Overlap Study'!AH$186:AH$233,0)),0,1)</f>
        <v>0</v>
      </c>
      <c r="AX208" s="97">
        <f>IF(ISNA(MATCH(AJ208,'Overlap Study'!$AB$186:$AB$233,0)),0,1)</f>
        <v>0</v>
      </c>
      <c r="AY208" s="97">
        <f>IF(ISNA(MATCH($AJ208,'Overlap Study'!$V$186:$V$233,0)),0,1)</f>
        <v>0</v>
      </c>
      <c r="AZ208" s="97">
        <f>IF(ISNA(MATCH($AJ208,'Overlap Study'!$P$186:$P$233,0)),0,1)</f>
        <v>0</v>
      </c>
      <c r="BA208" s="97"/>
      <c r="BB208" s="106"/>
      <c r="BG208" s="212">
        <v>4265</v>
      </c>
      <c r="BH208" s="459">
        <f>SUM(BI208:BT208)</f>
        <v>1</v>
      </c>
      <c r="BI208" s="110">
        <f>IF(ISNA(MATCH($BG208,'Overlap Study'!$FH$323:$FH$400,0)),0,1)</f>
        <v>0</v>
      </c>
      <c r="BJ208" s="97">
        <f>IF(ISNA(MATCH($BG208,'Overlap Study'!$EQ$323:$EQ$400,0)),0,1)</f>
        <v>1</v>
      </c>
      <c r="BK208" s="97">
        <f>IF(ISNA(MATCH($BG208,'Overlap Study'!$DZ$186:$DZ$240,0)),0,1)</f>
        <v>0</v>
      </c>
      <c r="BL208" s="97">
        <f>IF(ISNA(MATCH(BG208,'Overlap Study'!$DJ$240:$DJ$263,0)),0,1)</f>
        <v>0</v>
      </c>
      <c r="BM208" s="99">
        <f>IF(ISNA(MATCH(BG208,'Overlap Study'!$CU$240:$CU$263,0)),0,1)</f>
        <v>0</v>
      </c>
      <c r="BN208" s="99">
        <f>IF(ISNA(MATCH(BG208,'Overlap Study'!$CG$240:$CG$263,0)),0,1)</f>
        <v>0</v>
      </c>
      <c r="BO208" s="97">
        <f>IF(ISNA(MATCH(BG208,'Overlap Study'!$BU$240:$BU$263,0)),0,1)</f>
        <v>0</v>
      </c>
      <c r="BP208" s="97">
        <f>IF(ISNA(MATCH(BG208,'Overlap Study'!$BJ$240:$BJ$263,0)),0,1)</f>
        <v>0</v>
      </c>
      <c r="BQ208" s="97">
        <f>IF(ISNA(MATCH(BG208,'Overlap Study'!$AZ$240:$AZ$263,0)),0,1)</f>
        <v>0</v>
      </c>
      <c r="BR208" s="97">
        <f>IF(ISNA(MATCH(BG208,'Overlap Study'!$AT$240:$AT$263,0)),0,1)</f>
        <v>0</v>
      </c>
      <c r="BS208" s="97">
        <f>IF(ISNA(MATCH(BG208,'Overlap Study'!$AN$240:$AN$263,0)),0,1)</f>
        <v>0</v>
      </c>
      <c r="BT208" s="106">
        <f>IF(ISNA(MATCH(BG208,'Overlap Study'!$AH$240:$AH$263,0)),0,1)</f>
        <v>0</v>
      </c>
      <c r="BU208" s="110">
        <f>IF(ISNA(MATCH(BG208,'Overlap Study'!$AB$240:$AB$263,0)),0,1)</f>
        <v>0</v>
      </c>
      <c r="BV208" s="97">
        <f>IF(ISNA(MATCH(BG208,'Overlap Study'!$V$240:$V$263,0)),0,1)</f>
        <v>0</v>
      </c>
      <c r="BW208" s="97">
        <f>IF(ISNA(MATCH(BG208,'Overlap Study'!$P$240:$P$263,0)),0,1)</f>
        <v>0</v>
      </c>
      <c r="BX208" s="97"/>
      <c r="BY208" s="106"/>
    </row>
    <row r="209" spans="12:77" ht="13" x14ac:dyDescent="0.3">
      <c r="L209" s="116">
        <f t="shared" si="12"/>
        <v>208</v>
      </c>
      <c r="M209">
        <f t="shared" si="11"/>
        <v>2</v>
      </c>
      <c r="N209" s="487">
        <v>708</v>
      </c>
      <c r="O209" s="99">
        <f>SUM(P209:AA209)</f>
        <v>2</v>
      </c>
      <c r="P209" s="110">
        <f>IF(ISNA(MATCH(N209,'Overlap Study'!FF$62:FF$317,0)),0,1)</f>
        <v>1</v>
      </c>
      <c r="Q209" s="97">
        <f>IF(ISNA(MATCH(N209,'Overlap Study'!EO$62:EO$317,0)),0,1)</f>
        <v>0</v>
      </c>
      <c r="R209" s="97">
        <f>IF(ISNA(MATCH(N209,'Overlap Study'!DY$62:DY$174,0)),0,1)</f>
        <v>0</v>
      </c>
      <c r="S209" s="97">
        <f>IF(ISNA(MATCH(N209,'Overlap Study'!DJ$62:DJ$157,0)),0,1)</f>
        <v>0</v>
      </c>
      <c r="T209" s="99">
        <f>IF(ISNA(MATCH(N209,'Overlap Study'!CU$62:CU$157,0)),0,1)</f>
        <v>0</v>
      </c>
      <c r="U209" s="99">
        <f>IF(ISNA(MATCH(N209,'Overlap Study'!CG$62:CG$157,0)),0,1)</f>
        <v>0</v>
      </c>
      <c r="V209" s="97">
        <f>IF(ISNA(MATCH(N209,'Overlap Study'!BU$62:BU$157,0)),0,1)</f>
        <v>0</v>
      </c>
      <c r="W209" s="97">
        <f>IF(ISNA(MATCH(N209,'Overlap Study'!BJ$62:BJ$157,0)),0,1)</f>
        <v>1</v>
      </c>
      <c r="X209" s="97">
        <f>IF(ISNA(MATCH($N209,'Overlap Study'!AZ$62:AZ$157,0)),0,1)</f>
        <v>0</v>
      </c>
      <c r="Y209" s="97">
        <f>IF(ISNA(MATCH($N209,'Overlap Study'!AT$62:AT$157,0)),0,1)</f>
        <v>0</v>
      </c>
      <c r="Z209" s="97">
        <f>IF(ISNA(MATCH($N209,'Overlap Study'!AN$62:AN$157,0)),0,1)</f>
        <v>0</v>
      </c>
      <c r="AA209" s="97">
        <f>IF(ISNA(MATCH($N209,'Overlap Study'!AH$62:AH$157,0)),0,1)</f>
        <v>0</v>
      </c>
      <c r="AB209" s="110">
        <f>IF(ISNA(MATCH($N209,'Overlap Study'!AB$62:AB$157,0)),0,1)</f>
        <v>0</v>
      </c>
      <c r="AC209" s="97">
        <f>IF(ISNA(MATCH($N209,'Overlap Study'!V$62:V$157,0)),0,1)</f>
        <v>0</v>
      </c>
      <c r="AD209" s="97">
        <f>IF(ISNA(MATCH($N209,'Overlap Study'!P$62:P$157,0)),0,1)</f>
        <v>0</v>
      </c>
      <c r="AE209" s="97">
        <f>IF(ISNA(MATCH($N209,'Overlap Study'!H$53:H$132,0)),0,1)</f>
        <v>0</v>
      </c>
      <c r="AF209" s="106">
        <f>IF(ISNA(MATCH($N209,'Overlap Study'!B$53:B$100,0)),0,1)</f>
        <v>0</v>
      </c>
      <c r="AH209" s="98"/>
      <c r="AJ209" s="194">
        <v>708</v>
      </c>
      <c r="AK209" s="105">
        <f>SUM(AL209:AW209)</f>
        <v>1</v>
      </c>
      <c r="AL209" s="110">
        <f>IF(ISNA(MATCH($AJ209,'Overlap Study'!$FG$323:$FG$454,0)),0,1)</f>
        <v>1</v>
      </c>
      <c r="AM209" s="97">
        <f>IF(ISNA(MATCH($AJ209,'Overlap Study'!$EP$323:$EP$454,0)),0,1)</f>
        <v>0</v>
      </c>
      <c r="AN209" s="97">
        <f>IF(ISNA(MATCH($AJ209,'Overlap Study'!$DY$186:$DY$245,0)),0,1)</f>
        <v>0</v>
      </c>
      <c r="AO209" s="97">
        <f>IF(ISNA(MATCH($AJ209,'Overlap Study'!$DJ$186:$DJ$233,0)),0,1)</f>
        <v>0</v>
      </c>
      <c r="AP209" s="99">
        <f>IF(ISNA(MATCH($AJ209,'Overlap Study'!$CU$186:$CU$233,0)),0,1)</f>
        <v>0</v>
      </c>
      <c r="AQ209" s="99">
        <f>IF(ISNA(MATCH($AJ209,'Overlap Study'!$CG$186:$CG$233,0)),0,1)</f>
        <v>0</v>
      </c>
      <c r="AR209" s="97">
        <f>IF(ISNA(MATCH($AJ209,'Overlap Study'!$BU$186:$BU$233,0)),0,1)</f>
        <v>0</v>
      </c>
      <c r="AS209" s="97">
        <f>IF(ISNA(MATCH(AJ209,'Overlap Study'!BJ$186:BJ$233,0)),0,1)</f>
        <v>0</v>
      </c>
      <c r="AT209" s="97">
        <f>IF(ISNA(MATCH($AJ209,'Overlap Study'!AZ$186:AZ$233,0)),0,1)</f>
        <v>0</v>
      </c>
      <c r="AU209" s="97">
        <f>IF(ISNA(MATCH($AJ209,'Overlap Study'!AT$186:AT$233,0)),0,1)</f>
        <v>0</v>
      </c>
      <c r="AV209" s="97">
        <f>IF(ISNA(MATCH($AJ209,'Overlap Study'!AN$186:AN$233,0)),0,1)</f>
        <v>0</v>
      </c>
      <c r="AW209" s="106">
        <f>IF(ISNA(MATCH($AJ209,'Overlap Study'!AH$186:AH$233,0)),0,1)</f>
        <v>0</v>
      </c>
      <c r="AX209" s="97">
        <f>IF(ISNA(MATCH(AJ209,'Overlap Study'!$AB$186:$AB$233,0)),0,1)</f>
        <v>0</v>
      </c>
      <c r="AY209" s="97">
        <f>IF(ISNA(MATCH($AJ209,'Overlap Study'!$V$186:$V$233,0)),0,1)</f>
        <v>0</v>
      </c>
      <c r="AZ209" s="97">
        <f>IF(ISNA(MATCH($AJ209,'Overlap Study'!$P$186:$P$233,0)),0,1)</f>
        <v>0</v>
      </c>
      <c r="BA209" s="97"/>
      <c r="BB209" s="106"/>
      <c r="BG209" s="131">
        <v>4334</v>
      </c>
      <c r="BH209" s="459">
        <f>SUM(BI209:BT209)</f>
        <v>1</v>
      </c>
      <c r="BI209" s="110">
        <f>IF(ISNA(MATCH($BG209,'Overlap Study'!$FH$323:$FH$400,0)),0,1)</f>
        <v>0</v>
      </c>
      <c r="BJ209" s="97">
        <f>IF(ISNA(MATCH($BG209,'Overlap Study'!$EQ$323:$EQ$400,0)),0,1)</f>
        <v>0</v>
      </c>
      <c r="BK209" s="97">
        <f>IF(ISNA(MATCH($BG209,'Overlap Study'!$DZ$186:$DZ$240,0)),0,1)</f>
        <v>0</v>
      </c>
      <c r="BL209" s="97">
        <f>IF(ISNA(MATCH(BG209,'Overlap Study'!$DJ$240:$DJ$263,0)),0,1)</f>
        <v>0</v>
      </c>
      <c r="BM209" s="99">
        <f>IF(ISNA(MATCH(BG209,'Overlap Study'!$CU$240:$CU$263,0)),0,1)</f>
        <v>1</v>
      </c>
      <c r="BN209" s="99">
        <f>IF(ISNA(MATCH(BG209,'Overlap Study'!$CG$240:$CG$263,0)),0,1)</f>
        <v>0</v>
      </c>
      <c r="BO209" s="97">
        <f>IF(ISNA(MATCH(BG209,'Overlap Study'!$BU$240:$BU$263,0)),0,1)</f>
        <v>0</v>
      </c>
      <c r="BP209" s="97">
        <f>IF(ISNA(MATCH(BG209,'Overlap Study'!$BJ$240:$BJ$263,0)),0,1)</f>
        <v>0</v>
      </c>
      <c r="BQ209" s="97">
        <f>IF(ISNA(MATCH(BG209,'Overlap Study'!$AZ$240:$AZ$263,0)),0,1)</f>
        <v>0</v>
      </c>
      <c r="BR209" s="97">
        <f>IF(ISNA(MATCH(BG209,'Overlap Study'!$AT$240:$AT$263,0)),0,1)</f>
        <v>0</v>
      </c>
      <c r="BS209" s="97">
        <f>IF(ISNA(MATCH(BG209,'Overlap Study'!$AN$240:$AN$263,0)),0,1)</f>
        <v>0</v>
      </c>
      <c r="BT209" s="106">
        <f>IF(ISNA(MATCH(BG209,'Overlap Study'!$AH$240:$AH$263,0)),0,1)</f>
        <v>0</v>
      </c>
      <c r="BU209" s="110">
        <f>IF(ISNA(MATCH(BG209,'Overlap Study'!$AB$240:$AB$263,0)),0,1)</f>
        <v>0</v>
      </c>
      <c r="BV209" s="97">
        <f>IF(ISNA(MATCH(BG209,'Overlap Study'!$V$240:$V$263,0)),0,1)</f>
        <v>0</v>
      </c>
      <c r="BW209" s="97">
        <f>IF(ISNA(MATCH(BG209,'Overlap Study'!$P$240:$P$263,0)),0,1)</f>
        <v>0</v>
      </c>
      <c r="BX209" s="97"/>
      <c r="BY209" s="106"/>
    </row>
    <row r="210" spans="12:77" ht="13" x14ac:dyDescent="0.3">
      <c r="L210" s="116">
        <f t="shared" si="12"/>
        <v>209</v>
      </c>
      <c r="M210">
        <f t="shared" si="11"/>
        <v>5</v>
      </c>
      <c r="N210" s="487">
        <v>716</v>
      </c>
      <c r="O210" s="99">
        <f>SUM(P210:AA210)</f>
        <v>2</v>
      </c>
      <c r="P210" s="110">
        <f>IF(ISNA(MATCH(N210,'Overlap Study'!FF$62:FF$317,0)),0,1)</f>
        <v>0</v>
      </c>
      <c r="Q210" s="97">
        <f>IF(ISNA(MATCH(N210,'Overlap Study'!EO$62:EO$317,0)),0,1)</f>
        <v>0</v>
      </c>
      <c r="R210" s="97">
        <f>IF(ISNA(MATCH(N210,'Overlap Study'!DY$62:DY$174,0)),0,1)</f>
        <v>0</v>
      </c>
      <c r="S210" s="97">
        <f>IF(ISNA(MATCH(N210,'Overlap Study'!DJ$62:DJ$157,0)),0,1)</f>
        <v>0</v>
      </c>
      <c r="T210" s="99">
        <f>IF(ISNA(MATCH(N210,'Overlap Study'!CU$62:CU$157,0)),0,1)</f>
        <v>0</v>
      </c>
      <c r="U210" s="99">
        <f>IF(ISNA(MATCH(N210,'Overlap Study'!CG$62:CG$157,0)),0,1)</f>
        <v>0</v>
      </c>
      <c r="V210" s="97">
        <f>IF(ISNA(MATCH(N210,'Overlap Study'!BU$62:BU$157,0)),0,1)</f>
        <v>0</v>
      </c>
      <c r="W210" s="97">
        <f>IF(ISNA(MATCH(N210,'Overlap Study'!BJ$62:BJ$157,0)),0,1)</f>
        <v>1</v>
      </c>
      <c r="X210" s="97">
        <f>IF(ISNA(MATCH($N210,'Overlap Study'!AZ$62:AZ$157,0)),0,1)</f>
        <v>0</v>
      </c>
      <c r="Y210" s="97">
        <f>IF(ISNA(MATCH($N210,'Overlap Study'!AT$62:AT$157,0)),0,1)</f>
        <v>0</v>
      </c>
      <c r="Z210" s="97">
        <f>IF(ISNA(MATCH($N210,'Overlap Study'!AN$62:AN$157,0)),0,1)</f>
        <v>0</v>
      </c>
      <c r="AA210" s="97">
        <f>IF(ISNA(MATCH($N210,'Overlap Study'!AH$62:AH$157,0)),0,1)</f>
        <v>1</v>
      </c>
      <c r="AB210" s="110">
        <f>IF(ISNA(MATCH($N210,'Overlap Study'!AB$62:AB$157,0)),0,1)</f>
        <v>1</v>
      </c>
      <c r="AC210" s="97">
        <f>IF(ISNA(MATCH($N210,'Overlap Study'!V$62:V$157,0)),0,1)</f>
        <v>1</v>
      </c>
      <c r="AD210" s="97">
        <f>IF(ISNA(MATCH($N210,'Overlap Study'!P$62:P$157,0)),0,1)</f>
        <v>1</v>
      </c>
      <c r="AE210" s="97">
        <f>IF(ISNA(MATCH($N210,'Overlap Study'!H$53:H$132,0)),0,1)</f>
        <v>0</v>
      </c>
      <c r="AF210" s="106">
        <f>IF(ISNA(MATCH($N210,'Overlap Study'!B$53:B$100,0)),0,1)</f>
        <v>0</v>
      </c>
      <c r="AH210" s="98"/>
      <c r="AJ210" s="194">
        <v>744</v>
      </c>
      <c r="AK210" s="105">
        <f>SUM(AL210:AW210)</f>
        <v>1</v>
      </c>
      <c r="AL210" s="110">
        <f>IF(ISNA(MATCH($AJ210,'Overlap Study'!$FG$323:$FG$454,0)),0,1)</f>
        <v>0</v>
      </c>
      <c r="AM210" s="97">
        <f>IF(ISNA(MATCH($AJ210,'Overlap Study'!$EP$323:$EP$454,0)),0,1)</f>
        <v>0</v>
      </c>
      <c r="AN210" s="97">
        <f>IF(ISNA(MATCH($AJ210,'Overlap Study'!$DY$186:$DY$245,0)),0,1)</f>
        <v>0</v>
      </c>
      <c r="AO210" s="97">
        <f>IF(ISNA(MATCH($AJ210,'Overlap Study'!$DJ$186:$DJ$233,0)),0,1)</f>
        <v>0</v>
      </c>
      <c r="AP210" s="99">
        <f>IF(ISNA(MATCH($AJ210,'Overlap Study'!$CU$186:$CU$233,0)),0,1)</f>
        <v>1</v>
      </c>
      <c r="AQ210" s="99">
        <f>IF(ISNA(MATCH($AJ210,'Overlap Study'!$CG$186:$CG$233,0)),0,1)</f>
        <v>0</v>
      </c>
      <c r="AR210" s="97">
        <f>IF(ISNA(MATCH($AJ210,'Overlap Study'!$BU$186:$BU$233,0)),0,1)</f>
        <v>0</v>
      </c>
      <c r="AS210" s="97">
        <f>IF(ISNA(MATCH(AJ210,'Overlap Study'!BJ$186:BJ$233,0)),0,1)</f>
        <v>0</v>
      </c>
      <c r="AT210" s="97">
        <f>IF(ISNA(MATCH($AJ210,'Overlap Study'!AZ$186:AZ$233,0)),0,1)</f>
        <v>0</v>
      </c>
      <c r="AU210" s="97">
        <f>IF(ISNA(MATCH($AJ210,'Overlap Study'!AT$186:AT$233,0)),0,1)</f>
        <v>0</v>
      </c>
      <c r="AV210" s="97">
        <f>IF(ISNA(MATCH($AJ210,'Overlap Study'!AN$186:AN$233,0)),0,1)</f>
        <v>0</v>
      </c>
      <c r="AW210" s="106">
        <f>IF(ISNA(MATCH($AJ210,'Overlap Study'!AH$186:AH$233,0)),0,1)</f>
        <v>0</v>
      </c>
      <c r="AX210" s="97">
        <f>IF(ISNA(MATCH(AJ210,'Overlap Study'!$AB$186:$AB$233,0)),0,1)</f>
        <v>0</v>
      </c>
      <c r="AY210" s="97">
        <f>IF(ISNA(MATCH($AJ210,'Overlap Study'!$V$186:$V$233,0)),0,1)</f>
        <v>0</v>
      </c>
      <c r="AZ210" s="97">
        <f>IF(ISNA(MATCH($AJ210,'Overlap Study'!$P$186:$P$233,0)),0,1)</f>
        <v>0</v>
      </c>
      <c r="BA210" s="97"/>
      <c r="BB210" s="106"/>
      <c r="BG210" s="212">
        <v>4522</v>
      </c>
      <c r="BH210" s="459">
        <f>SUM(BI210:BT210)</f>
        <v>1</v>
      </c>
      <c r="BI210" s="110">
        <f>IF(ISNA(MATCH($BG210,'Overlap Study'!$FH$323:$FH$400,0)),0,1)</f>
        <v>0</v>
      </c>
      <c r="BJ210" s="97">
        <f>IF(ISNA(MATCH($BG210,'Overlap Study'!$EQ$323:$EQ$400,0)),0,1)</f>
        <v>1</v>
      </c>
      <c r="BK210" s="97">
        <f>IF(ISNA(MATCH($BG210,'Overlap Study'!$DZ$186:$DZ$240,0)),0,1)</f>
        <v>0</v>
      </c>
      <c r="BL210" s="97">
        <f>IF(ISNA(MATCH(BG210,'Overlap Study'!$DJ$240:$DJ$263,0)),0,1)</f>
        <v>0</v>
      </c>
      <c r="BM210" s="99">
        <f>IF(ISNA(MATCH(BG210,'Overlap Study'!$CU$240:$CU$263,0)),0,1)</f>
        <v>0</v>
      </c>
      <c r="BN210" s="99">
        <f>IF(ISNA(MATCH(BG210,'Overlap Study'!$CG$240:$CG$263,0)),0,1)</f>
        <v>0</v>
      </c>
      <c r="BO210" s="97">
        <f>IF(ISNA(MATCH(BG210,'Overlap Study'!$BU$240:$BU$263,0)),0,1)</f>
        <v>0</v>
      </c>
      <c r="BP210" s="97">
        <f>IF(ISNA(MATCH(BG210,'Overlap Study'!$BJ$240:$BJ$263,0)),0,1)</f>
        <v>0</v>
      </c>
      <c r="BQ210" s="97">
        <f>IF(ISNA(MATCH(BG210,'Overlap Study'!$AZ$240:$AZ$263,0)),0,1)</f>
        <v>0</v>
      </c>
      <c r="BR210" s="97">
        <f>IF(ISNA(MATCH(BG210,'Overlap Study'!$AT$240:$AT$263,0)),0,1)</f>
        <v>0</v>
      </c>
      <c r="BS210" s="97">
        <f>IF(ISNA(MATCH(BG210,'Overlap Study'!$AN$240:$AN$263,0)),0,1)</f>
        <v>0</v>
      </c>
      <c r="BT210" s="106">
        <f>IF(ISNA(MATCH(BG210,'Overlap Study'!$AH$240:$AH$263,0)),0,1)</f>
        <v>0</v>
      </c>
      <c r="BU210" s="110">
        <f>IF(ISNA(MATCH(BG210,'Overlap Study'!$AB$240:$AB$263,0)),0,1)</f>
        <v>0</v>
      </c>
      <c r="BV210" s="97">
        <f>IF(ISNA(MATCH(BG210,'Overlap Study'!$V$240:$V$263,0)),0,1)</f>
        <v>0</v>
      </c>
      <c r="BW210" s="97">
        <f>IF(ISNA(MATCH(BG210,'Overlap Study'!$P$240:$P$263,0)),0,1)</f>
        <v>0</v>
      </c>
      <c r="BX210" s="97"/>
      <c r="BY210" s="106"/>
    </row>
    <row r="211" spans="12:77" ht="13" x14ac:dyDescent="0.3">
      <c r="L211" s="116">
        <f t="shared" si="12"/>
        <v>210</v>
      </c>
      <c r="M211">
        <f t="shared" si="11"/>
        <v>2</v>
      </c>
      <c r="N211" s="495">
        <v>768</v>
      </c>
      <c r="O211" s="99">
        <f>SUM(P211:AA211)</f>
        <v>2</v>
      </c>
      <c r="P211" s="110">
        <f>IF(ISNA(MATCH(N211,'Overlap Study'!FF$62:FF$317,0)),0,1)</f>
        <v>0</v>
      </c>
      <c r="Q211" s="97">
        <f>IF(ISNA(MATCH(N211,'Overlap Study'!EO$62:EO$317,0)),0,1)</f>
        <v>0</v>
      </c>
      <c r="R211" s="97">
        <f>IF(ISNA(MATCH(N211,'Overlap Study'!DY$62:DY$174,0)),0,1)</f>
        <v>0</v>
      </c>
      <c r="S211" s="97">
        <f>IF(ISNA(MATCH(N211,'Overlap Study'!DJ$62:DJ$157,0)),0,1)</f>
        <v>0</v>
      </c>
      <c r="T211" s="99">
        <f>IF(ISNA(MATCH(N211,'Overlap Study'!CU$62:CU$157,0)),0,1)</f>
        <v>0</v>
      </c>
      <c r="U211" s="99">
        <f>IF(ISNA(MATCH(N211,'Overlap Study'!CG$62:CG$157,0)),0,1)</f>
        <v>0</v>
      </c>
      <c r="V211" s="97">
        <f>IF(ISNA(MATCH(N211,'Overlap Study'!BU$62:BU$157,0)),0,1)</f>
        <v>0</v>
      </c>
      <c r="W211" s="97">
        <f>IF(ISNA(MATCH(N211,'Overlap Study'!BJ$62:BJ$157,0)),0,1)</f>
        <v>1</v>
      </c>
      <c r="X211" s="97">
        <f>IF(ISNA(MATCH($N211,'Overlap Study'!AZ$62:AZ$157,0)),0,1)</f>
        <v>0</v>
      </c>
      <c r="Y211" s="97">
        <f>IF(ISNA(MATCH($N211,'Overlap Study'!AT$62:AT$157,0)),0,1)</f>
        <v>1</v>
      </c>
      <c r="Z211" s="97">
        <f>IF(ISNA(MATCH($N211,'Overlap Study'!AN$62:AN$157,0)),0,1)</f>
        <v>0</v>
      </c>
      <c r="AA211" s="97">
        <f>IF(ISNA(MATCH($N211,'Overlap Study'!AH$62:AH$157,0)),0,1)</f>
        <v>0</v>
      </c>
      <c r="AB211" s="110">
        <f>IF(ISNA(MATCH($N211,'Overlap Study'!AB$62:AB$157,0)),0,1)</f>
        <v>0</v>
      </c>
      <c r="AC211" s="97">
        <f>IF(ISNA(MATCH($N211,'Overlap Study'!V$62:V$157,0)),0,1)</f>
        <v>0</v>
      </c>
      <c r="AD211" s="97">
        <f>IF(ISNA(MATCH($N211,'Overlap Study'!P$62:P$157,0)),0,1)</f>
        <v>0</v>
      </c>
      <c r="AE211" s="97">
        <f>IF(ISNA(MATCH($N211,'Overlap Study'!H$53:H$132,0)),0,1)</f>
        <v>0</v>
      </c>
      <c r="AF211" s="106">
        <f>IF(ISNA(MATCH($N211,'Overlap Study'!B$53:B$100,0)),0,1)</f>
        <v>0</v>
      </c>
      <c r="AH211" s="98"/>
      <c r="AJ211" s="162">
        <v>753</v>
      </c>
      <c r="AK211" s="105">
        <f>SUM(AL211:AW211)</f>
        <v>1</v>
      </c>
      <c r="AL211" s="110">
        <f>IF(ISNA(MATCH($AJ211,'Overlap Study'!$FG$323:$FG$454,0)),0,1)</f>
        <v>0</v>
      </c>
      <c r="AM211" s="97">
        <f>IF(ISNA(MATCH($AJ211,'Overlap Study'!$EP$323:$EP$454,0)),0,1)</f>
        <v>0</v>
      </c>
      <c r="AN211" s="97">
        <f>IF(ISNA(MATCH($AJ211,'Overlap Study'!$DY$186:$DY$245,0)),0,1)</f>
        <v>0</v>
      </c>
      <c r="AO211" s="97">
        <f>IF(ISNA(MATCH($AJ211,'Overlap Study'!$DJ$186:$DJ$233,0)),0,1)</f>
        <v>0</v>
      </c>
      <c r="AP211" s="99">
        <f>IF(ISNA(MATCH($AJ211,'Overlap Study'!$CU$186:$CU$233,0)),0,1)</f>
        <v>0</v>
      </c>
      <c r="AQ211" s="99">
        <f>IF(ISNA(MATCH($AJ211,'Overlap Study'!$CG$186:$CG$233,0)),0,1)</f>
        <v>0</v>
      </c>
      <c r="AR211" s="97">
        <f>IF(ISNA(MATCH($AJ211,'Overlap Study'!$BU$186:$BU$233,0)),0,1)</f>
        <v>0</v>
      </c>
      <c r="AS211" s="97">
        <f>IF(ISNA(MATCH(AJ211,'Overlap Study'!BJ$186:BJ$233,0)),0,1)</f>
        <v>0</v>
      </c>
      <c r="AT211" s="97">
        <f>IF(ISNA(MATCH($AJ211,'Overlap Study'!AZ$186:AZ$233,0)),0,1)</f>
        <v>0</v>
      </c>
      <c r="AU211" s="97">
        <f>IF(ISNA(MATCH($AJ211,'Overlap Study'!AT$186:AT$233,0)),0,1)</f>
        <v>0</v>
      </c>
      <c r="AV211" s="97">
        <f>IF(ISNA(MATCH($AJ211,'Overlap Study'!AN$186:AN$233,0)),0,1)</f>
        <v>1</v>
      </c>
      <c r="AW211" s="106">
        <f>IF(ISNA(MATCH($AJ211,'Overlap Study'!AH$186:AH$233,0)),0,1)</f>
        <v>0</v>
      </c>
      <c r="AX211" s="97">
        <f>IF(ISNA(MATCH(AJ211,'Overlap Study'!$AB$186:$AB$233,0)),0,1)</f>
        <v>0</v>
      </c>
      <c r="AY211" s="97">
        <f>IF(ISNA(MATCH($AJ211,'Overlap Study'!$V$186:$V$233,0)),0,1)</f>
        <v>0</v>
      </c>
      <c r="AZ211" s="97">
        <f>IF(ISNA(MATCH($AJ211,'Overlap Study'!$P$186:$P$233,0)),0,1)</f>
        <v>0</v>
      </c>
      <c r="BA211" s="97"/>
      <c r="BB211" s="106"/>
      <c r="BG211" s="212">
        <v>4678</v>
      </c>
      <c r="BH211" s="459">
        <f>SUM(BI211:BT211)</f>
        <v>1</v>
      </c>
      <c r="BI211" s="110">
        <f>IF(ISNA(MATCH($BG211,'Overlap Study'!$FH$323:$FH$400,0)),0,1)</f>
        <v>1</v>
      </c>
      <c r="BJ211" s="97">
        <f>IF(ISNA(MATCH($BG211,'Overlap Study'!$EQ$323:$EQ$400,0)),0,1)</f>
        <v>0</v>
      </c>
      <c r="BK211" s="97">
        <f>IF(ISNA(MATCH($BG211,'Overlap Study'!$DZ$186:$DZ$240,0)),0,1)</f>
        <v>0</v>
      </c>
      <c r="BL211" s="97">
        <f>IF(ISNA(MATCH(BG211,'Overlap Study'!$DJ$240:$DJ$263,0)),0,1)</f>
        <v>0</v>
      </c>
      <c r="BM211" s="99">
        <f>IF(ISNA(MATCH(BG211,'Overlap Study'!$CU$240:$CU$263,0)),0,1)</f>
        <v>0</v>
      </c>
      <c r="BN211" s="99">
        <f>IF(ISNA(MATCH(BG211,'Overlap Study'!$CG$240:$CG$263,0)),0,1)</f>
        <v>0</v>
      </c>
      <c r="BO211" s="97">
        <f>IF(ISNA(MATCH(BG211,'Overlap Study'!$BU$240:$BU$263,0)),0,1)</f>
        <v>0</v>
      </c>
      <c r="BP211" s="97">
        <f>IF(ISNA(MATCH(BG211,'Overlap Study'!$BJ$240:$BJ$263,0)),0,1)</f>
        <v>0</v>
      </c>
      <c r="BQ211" s="97">
        <f>IF(ISNA(MATCH(BG211,'Overlap Study'!$AZ$240:$AZ$263,0)),0,1)</f>
        <v>0</v>
      </c>
      <c r="BR211" s="97">
        <f>IF(ISNA(MATCH(BG211,'Overlap Study'!$AT$240:$AT$263,0)),0,1)</f>
        <v>0</v>
      </c>
      <c r="BS211" s="97">
        <f>IF(ISNA(MATCH(BG211,'Overlap Study'!$AN$240:$AN$263,0)),0,1)</f>
        <v>0</v>
      </c>
      <c r="BT211" s="106">
        <f>IF(ISNA(MATCH(BG211,'Overlap Study'!$AH$240:$AH$263,0)),0,1)</f>
        <v>0</v>
      </c>
      <c r="BU211" s="110">
        <f>IF(ISNA(MATCH(BG211,'Overlap Study'!$AB$240:$AB$263,0)),0,1)</f>
        <v>0</v>
      </c>
      <c r="BV211" s="97">
        <f>IF(ISNA(MATCH(BG211,'Overlap Study'!$V$240:$V$263,0)),0,1)</f>
        <v>0</v>
      </c>
      <c r="BW211" s="97">
        <f>IF(ISNA(MATCH(BG211,'Overlap Study'!$P$240:$P$263,0)),0,1)</f>
        <v>0</v>
      </c>
      <c r="BX211" s="97"/>
      <c r="BY211" s="106"/>
    </row>
    <row r="212" spans="12:77" ht="13" x14ac:dyDescent="0.3">
      <c r="L212" s="116">
        <f t="shared" si="12"/>
        <v>211</v>
      </c>
      <c r="M212">
        <f t="shared" si="11"/>
        <v>3</v>
      </c>
      <c r="N212" s="207">
        <v>781</v>
      </c>
      <c r="O212" s="99">
        <f>SUM(P212:AA212)</f>
        <v>2</v>
      </c>
      <c r="P212" s="110">
        <f>IF(ISNA(MATCH(N212,'Overlap Study'!FF$62:FF$317,0)),0,1)</f>
        <v>0</v>
      </c>
      <c r="Q212" s="97">
        <f>IF(ISNA(MATCH(N212,'Overlap Study'!EO$62:EO$317,0)),0,1)</f>
        <v>0</v>
      </c>
      <c r="R212" s="97">
        <f>IF(ISNA(MATCH(N212,'Overlap Study'!DY$62:DY$174,0)),0,1)</f>
        <v>0</v>
      </c>
      <c r="S212" s="97">
        <f>IF(ISNA(MATCH(N212,'Overlap Study'!DJ$62:DJ$157,0)),0,1)</f>
        <v>0</v>
      </c>
      <c r="T212" s="99">
        <f>IF(ISNA(MATCH(N212,'Overlap Study'!CU$62:CU$157,0)),0,1)</f>
        <v>1</v>
      </c>
      <c r="U212" s="99">
        <f>IF(ISNA(MATCH(N212,'Overlap Study'!CG$62:CG$157,0)),0,1)</f>
        <v>1</v>
      </c>
      <c r="V212" s="97">
        <f>IF(ISNA(MATCH(N212,'Overlap Study'!BU$62:BU$157,0)),0,1)</f>
        <v>0</v>
      </c>
      <c r="W212" s="97">
        <f>IF(ISNA(MATCH(N212,'Overlap Study'!BJ$62:BJ$157,0)),0,1)</f>
        <v>0</v>
      </c>
      <c r="X212" s="97">
        <f>IF(ISNA(MATCH($N212,'Overlap Study'!AZ$62:AZ$157,0)),0,1)</f>
        <v>0</v>
      </c>
      <c r="Y212" s="97">
        <f>IF(ISNA(MATCH($N212,'Overlap Study'!AT$62:AT$157,0)),0,1)</f>
        <v>0</v>
      </c>
      <c r="Z212" s="97">
        <f>IF(ISNA(MATCH($N212,'Overlap Study'!AN$62:AN$157,0)),0,1)</f>
        <v>0</v>
      </c>
      <c r="AA212" s="97">
        <f>IF(ISNA(MATCH($N212,'Overlap Study'!AH$62:AH$157,0)),0,1)</f>
        <v>0</v>
      </c>
      <c r="AB212" s="110">
        <f>IF(ISNA(MATCH($N212,'Overlap Study'!AB$62:AB$157,0)),0,1)</f>
        <v>0</v>
      </c>
      <c r="AC212" s="97">
        <f>IF(ISNA(MATCH($N212,'Overlap Study'!V$62:V$157,0)),0,1)</f>
        <v>1</v>
      </c>
      <c r="AD212" s="97">
        <f>IF(ISNA(MATCH($N212,'Overlap Study'!P$62:P$157,0)),0,1)</f>
        <v>0</v>
      </c>
      <c r="AE212" s="97">
        <f>IF(ISNA(MATCH($N212,'Overlap Study'!H$53:H$132,0)),0,1)</f>
        <v>0</v>
      </c>
      <c r="AF212" s="106">
        <f>IF(ISNA(MATCH($N212,'Overlap Study'!B$53:B$100,0)),0,1)</f>
        <v>0</v>
      </c>
      <c r="AH212" s="98"/>
      <c r="AJ212" s="194">
        <v>766</v>
      </c>
      <c r="AK212" s="105">
        <f>SUM(AL212:AW212)</f>
        <v>1</v>
      </c>
      <c r="AL212" s="110">
        <f>IF(ISNA(MATCH($AJ212,'Overlap Study'!$FG$323:$FG$454,0)),0,1)</f>
        <v>0</v>
      </c>
      <c r="AM212" s="97">
        <f>IF(ISNA(MATCH($AJ212,'Overlap Study'!$EP$323:$EP$454,0)),0,1)</f>
        <v>0</v>
      </c>
      <c r="AN212" s="97">
        <f>IF(ISNA(MATCH($AJ212,'Overlap Study'!$DY$186:$DY$245,0)),0,1)</f>
        <v>0</v>
      </c>
      <c r="AO212" s="97">
        <f>IF(ISNA(MATCH($AJ212,'Overlap Study'!$DJ$186:$DJ$233,0)),0,1)</f>
        <v>0</v>
      </c>
      <c r="AP212" s="99">
        <f>IF(ISNA(MATCH($AJ212,'Overlap Study'!$CU$186:$CU$233,0)),0,1)</f>
        <v>0</v>
      </c>
      <c r="AQ212" s="99">
        <f>IF(ISNA(MATCH($AJ212,'Overlap Study'!$CG$186:$CG$233,0)),0,1)</f>
        <v>0</v>
      </c>
      <c r="AR212" s="97">
        <f>IF(ISNA(MATCH($AJ212,'Overlap Study'!$BU$186:$BU$233,0)),0,1)</f>
        <v>0</v>
      </c>
      <c r="AS212" s="97">
        <f>IF(ISNA(MATCH(AJ212,'Overlap Study'!BJ$186:BJ$233,0)),0,1)</f>
        <v>0</v>
      </c>
      <c r="AT212" s="97">
        <f>IF(ISNA(MATCH($AJ212,'Overlap Study'!AZ$186:AZ$233,0)),0,1)</f>
        <v>0</v>
      </c>
      <c r="AU212" s="97">
        <f>IF(ISNA(MATCH($AJ212,'Overlap Study'!AT$186:AT$233,0)),0,1)</f>
        <v>0</v>
      </c>
      <c r="AV212" s="97">
        <f>IF(ISNA(MATCH($AJ212,'Overlap Study'!AN$186:AN$233,0)),0,1)</f>
        <v>0</v>
      </c>
      <c r="AW212" s="106">
        <f>IF(ISNA(MATCH($AJ212,'Overlap Study'!AH$186:AH$233,0)),0,1)</f>
        <v>1</v>
      </c>
      <c r="AX212" s="97">
        <f>IF(ISNA(MATCH(AJ212,'Overlap Study'!$AB$186:$AB$233,0)),0,1)</f>
        <v>0</v>
      </c>
      <c r="AY212" s="97">
        <f>IF(ISNA(MATCH($AJ212,'Overlap Study'!$V$186:$V$233,0)),0,1)</f>
        <v>0</v>
      </c>
      <c r="AZ212" s="97">
        <f>IF(ISNA(MATCH($AJ212,'Overlap Study'!$P$186:$P$233,0)),0,1)</f>
        <v>0</v>
      </c>
      <c r="BA212" s="97"/>
      <c r="BB212" s="106"/>
      <c r="BG212" s="212">
        <v>4814</v>
      </c>
      <c r="BH212" s="459">
        <f>SUM(BI212:BT212)</f>
        <v>1</v>
      </c>
      <c r="BI212" s="110">
        <f>IF(ISNA(MATCH($BG212,'Overlap Study'!$FH$323:$FH$400,0)),0,1)</f>
        <v>0</v>
      </c>
      <c r="BJ212" s="97">
        <f>IF(ISNA(MATCH($BG212,'Overlap Study'!$EQ$323:$EQ$400,0)),0,1)</f>
        <v>0</v>
      </c>
      <c r="BK212" s="97">
        <f>IF(ISNA(MATCH($BG212,'Overlap Study'!$DZ$186:$DZ$240,0)),0,1)</f>
        <v>0</v>
      </c>
      <c r="BL212" s="97">
        <f>IF(ISNA(MATCH(BG212,'Overlap Study'!$DJ$240:$DJ$263,0)),0,1)</f>
        <v>1</v>
      </c>
      <c r="BM212" s="99">
        <f>IF(ISNA(MATCH(BG212,'Overlap Study'!$CU$240:$CU$263,0)),0,1)</f>
        <v>0</v>
      </c>
      <c r="BN212" s="99">
        <f>IF(ISNA(MATCH(BG212,'Overlap Study'!$CG$240:$CG$263,0)),0,1)</f>
        <v>0</v>
      </c>
      <c r="BO212" s="97">
        <f>IF(ISNA(MATCH(BG212,'Overlap Study'!$BU$240:$BU$263,0)),0,1)</f>
        <v>0</v>
      </c>
      <c r="BP212" s="97">
        <f>IF(ISNA(MATCH(BG212,'Overlap Study'!$BJ$240:$BJ$263,0)),0,1)</f>
        <v>0</v>
      </c>
      <c r="BQ212" s="97">
        <f>IF(ISNA(MATCH(BG212,'Overlap Study'!$AZ$240:$AZ$263,0)),0,1)</f>
        <v>0</v>
      </c>
      <c r="BR212" s="97">
        <f>IF(ISNA(MATCH(BG212,'Overlap Study'!$AT$240:$AT$263,0)),0,1)</f>
        <v>0</v>
      </c>
      <c r="BS212" s="97">
        <f>IF(ISNA(MATCH(BG212,'Overlap Study'!$AN$240:$AN$263,0)),0,1)</f>
        <v>0</v>
      </c>
      <c r="BT212" s="106">
        <f>IF(ISNA(MATCH(BG212,'Overlap Study'!$AH$240:$AH$263,0)),0,1)</f>
        <v>0</v>
      </c>
      <c r="BU212" s="110">
        <f>IF(ISNA(MATCH(BG212,'Overlap Study'!$AB$240:$AB$263,0)),0,1)</f>
        <v>0</v>
      </c>
      <c r="BV212" s="97">
        <f>IF(ISNA(MATCH(BG212,'Overlap Study'!$V$240:$V$263,0)),0,1)</f>
        <v>0</v>
      </c>
      <c r="BW212" s="97">
        <f>IF(ISNA(MATCH(BG212,'Overlap Study'!$P$240:$P$263,0)),0,1)</f>
        <v>0</v>
      </c>
      <c r="BX212" s="97"/>
      <c r="BY212" s="106"/>
    </row>
    <row r="213" spans="12:77" ht="13" x14ac:dyDescent="0.3">
      <c r="L213" s="116">
        <f t="shared" si="12"/>
        <v>212</v>
      </c>
      <c r="M213">
        <f t="shared" si="11"/>
        <v>2</v>
      </c>
      <c r="N213" s="207">
        <v>816</v>
      </c>
      <c r="O213" s="99">
        <f>SUM(P213:AA213)</f>
        <v>2</v>
      </c>
      <c r="P213" s="110">
        <f>IF(ISNA(MATCH(N213,'Overlap Study'!FF$62:FF$317,0)),0,1)</f>
        <v>0</v>
      </c>
      <c r="Q213" s="97">
        <f>IF(ISNA(MATCH(N213,'Overlap Study'!EO$62:EO$317,0)),0,1)</f>
        <v>0</v>
      </c>
      <c r="R213" s="97">
        <f>IF(ISNA(MATCH(N213,'Overlap Study'!DY$62:DY$174,0)),0,1)</f>
        <v>0</v>
      </c>
      <c r="S213" s="97">
        <f>IF(ISNA(MATCH(N213,'Overlap Study'!DJ$62:DJ$157,0)),0,1)</f>
        <v>0</v>
      </c>
      <c r="T213" s="99">
        <f>IF(ISNA(MATCH(N213,'Overlap Study'!CU$62:CU$157,0)),0,1)</f>
        <v>0</v>
      </c>
      <c r="U213" s="99">
        <f>IF(ISNA(MATCH(N213,'Overlap Study'!CG$62:CG$157,0)),0,1)</f>
        <v>0</v>
      </c>
      <c r="V213" s="97">
        <f>IF(ISNA(MATCH(N213,'Overlap Study'!BU$62:BU$157,0)),0,1)</f>
        <v>0</v>
      </c>
      <c r="W213" s="97">
        <f>IF(ISNA(MATCH(N213,'Overlap Study'!BJ$62:BJ$157,0)),0,1)</f>
        <v>1</v>
      </c>
      <c r="X213" s="97">
        <f>IF(ISNA(MATCH($N213,'Overlap Study'!AZ$62:AZ$157,0)),0,1)</f>
        <v>1</v>
      </c>
      <c r="Y213" s="97">
        <f>IF(ISNA(MATCH($N213,'Overlap Study'!AT$62:AT$157,0)),0,1)</f>
        <v>0</v>
      </c>
      <c r="Z213" s="97">
        <f>IF(ISNA(MATCH($N213,'Overlap Study'!AN$62:AN$157,0)),0,1)</f>
        <v>0</v>
      </c>
      <c r="AA213" s="97">
        <f>IF(ISNA(MATCH($N213,'Overlap Study'!AH$62:AH$157,0)),0,1)</f>
        <v>0</v>
      </c>
      <c r="AB213" s="110">
        <f>IF(ISNA(MATCH($N213,'Overlap Study'!AB$62:AB$157,0)),0,1)</f>
        <v>0</v>
      </c>
      <c r="AC213" s="97">
        <f>IF(ISNA(MATCH($N213,'Overlap Study'!V$62:V$157,0)),0,1)</f>
        <v>0</v>
      </c>
      <c r="AD213" s="97">
        <f>IF(ISNA(MATCH($N213,'Overlap Study'!P$62:P$157,0)),0,1)</f>
        <v>0</v>
      </c>
      <c r="AE213" s="97">
        <f>IF(ISNA(MATCH($N213,'Overlap Study'!H$53:H$132,0)),0,1)</f>
        <v>0</v>
      </c>
      <c r="AF213" s="106">
        <f>IF(ISNA(MATCH($N213,'Overlap Study'!B$53:B$100,0)),0,1)</f>
        <v>0</v>
      </c>
      <c r="AH213" s="98"/>
      <c r="AJ213" s="194">
        <v>768</v>
      </c>
      <c r="AK213" s="105">
        <f>SUM(AL213:AW213)</f>
        <v>1</v>
      </c>
      <c r="AL213" s="110">
        <f>IF(ISNA(MATCH($AJ213,'Overlap Study'!$FG$323:$FG$454,0)),0,1)</f>
        <v>0</v>
      </c>
      <c r="AM213" s="97">
        <f>IF(ISNA(MATCH($AJ213,'Overlap Study'!$EP$323:$EP$454,0)),0,1)</f>
        <v>0</v>
      </c>
      <c r="AN213" s="97">
        <f>IF(ISNA(MATCH($AJ213,'Overlap Study'!$DY$186:$DY$245,0)),0,1)</f>
        <v>0</v>
      </c>
      <c r="AO213" s="97">
        <f>IF(ISNA(MATCH($AJ213,'Overlap Study'!$DJ$186:$DJ$233,0)),0,1)</f>
        <v>0</v>
      </c>
      <c r="AP213" s="99">
        <f>IF(ISNA(MATCH($AJ213,'Overlap Study'!$CU$186:$CU$233,0)),0,1)</f>
        <v>0</v>
      </c>
      <c r="AQ213" s="99">
        <f>IF(ISNA(MATCH($AJ213,'Overlap Study'!$CG$186:$CG$233,0)),0,1)</f>
        <v>0</v>
      </c>
      <c r="AR213" s="97">
        <f>IF(ISNA(MATCH($AJ213,'Overlap Study'!$BU$186:$BU$233,0)),0,1)</f>
        <v>0</v>
      </c>
      <c r="AS213" s="97">
        <f>IF(ISNA(MATCH(AJ213,'Overlap Study'!BJ$186:BJ$233,0)),0,1)</f>
        <v>1</v>
      </c>
      <c r="AT213" s="97">
        <f>IF(ISNA(MATCH($AJ213,'Overlap Study'!AZ$186:AZ$233,0)),0,1)</f>
        <v>0</v>
      </c>
      <c r="AU213" s="97">
        <f>IF(ISNA(MATCH($AJ213,'Overlap Study'!AT$186:AT$233,0)),0,1)</f>
        <v>0</v>
      </c>
      <c r="AV213" s="97">
        <f>IF(ISNA(MATCH($AJ213,'Overlap Study'!AN$186:AN$233,0)),0,1)</f>
        <v>0</v>
      </c>
      <c r="AW213" s="106">
        <f>IF(ISNA(MATCH($AJ213,'Overlap Study'!AH$186:AH$233,0)),0,1)</f>
        <v>0</v>
      </c>
      <c r="AX213" s="97">
        <f>IF(ISNA(MATCH(AJ213,'Overlap Study'!$AB$186:$AB$233,0)),0,1)</f>
        <v>0</v>
      </c>
      <c r="AY213" s="97">
        <f>IF(ISNA(MATCH($AJ213,'Overlap Study'!$V$186:$V$233,0)),0,1)</f>
        <v>0</v>
      </c>
      <c r="AZ213" s="97">
        <f>IF(ISNA(MATCH($AJ213,'Overlap Study'!$P$186:$P$233,0)),0,1)</f>
        <v>0</v>
      </c>
      <c r="BA213" s="97"/>
      <c r="BB213" s="106"/>
      <c r="BG213" s="212">
        <v>5050</v>
      </c>
      <c r="BH213" s="459">
        <f>SUM(BI213:BT213)</f>
        <v>1</v>
      </c>
      <c r="BI213" s="110">
        <f>IF(ISNA(MATCH($BG213,'Overlap Study'!$FH$323:$FH$400,0)),0,1)</f>
        <v>1</v>
      </c>
      <c r="BJ213" s="97">
        <f>IF(ISNA(MATCH($BG213,'Overlap Study'!$EQ$323:$EQ$400,0)),0,1)</f>
        <v>0</v>
      </c>
      <c r="BK213" s="97">
        <f>IF(ISNA(MATCH($BG213,'Overlap Study'!$DZ$186:$DZ$240,0)),0,1)</f>
        <v>0</v>
      </c>
      <c r="BL213" s="97">
        <f>IF(ISNA(MATCH(BG213,'Overlap Study'!$DJ$240:$DJ$263,0)),0,1)</f>
        <v>0</v>
      </c>
      <c r="BM213" s="99">
        <f>IF(ISNA(MATCH(BG213,'Overlap Study'!$CU$240:$CU$263,0)),0,1)</f>
        <v>0</v>
      </c>
      <c r="BN213" s="99">
        <f>IF(ISNA(MATCH(BG213,'Overlap Study'!$CG$240:$CG$263,0)),0,1)</f>
        <v>0</v>
      </c>
      <c r="BO213" s="97">
        <f>IF(ISNA(MATCH(BG213,'Overlap Study'!$BU$240:$BU$263,0)),0,1)</f>
        <v>0</v>
      </c>
      <c r="BP213" s="97">
        <f>IF(ISNA(MATCH(BG213,'Overlap Study'!$BJ$240:$BJ$263,0)),0,1)</f>
        <v>0</v>
      </c>
      <c r="BQ213" s="97">
        <f>IF(ISNA(MATCH(BG213,'Overlap Study'!$AZ$240:$AZ$263,0)),0,1)</f>
        <v>0</v>
      </c>
      <c r="BR213" s="97">
        <f>IF(ISNA(MATCH(BG213,'Overlap Study'!$AT$240:$AT$263,0)),0,1)</f>
        <v>0</v>
      </c>
      <c r="BS213" s="97">
        <f>IF(ISNA(MATCH(BG213,'Overlap Study'!$AN$240:$AN$263,0)),0,1)</f>
        <v>0</v>
      </c>
      <c r="BT213" s="106">
        <f>IF(ISNA(MATCH(BG213,'Overlap Study'!$AH$240:$AH$263,0)),0,1)</f>
        <v>0</v>
      </c>
      <c r="BU213" s="110">
        <f>IF(ISNA(MATCH(BG213,'Overlap Study'!$AB$240:$AB$263,0)),0,1)</f>
        <v>0</v>
      </c>
      <c r="BV213" s="97">
        <f>IF(ISNA(MATCH(BG213,'Overlap Study'!$V$240:$V$263,0)),0,1)</f>
        <v>0</v>
      </c>
      <c r="BW213" s="97">
        <f>IF(ISNA(MATCH(BG213,'Overlap Study'!$P$240:$P$263,0)),0,1)</f>
        <v>0</v>
      </c>
      <c r="BX213" s="97"/>
      <c r="BY213" s="106"/>
    </row>
    <row r="214" spans="12:77" ht="13" x14ac:dyDescent="0.3">
      <c r="L214" s="116">
        <f t="shared" si="12"/>
        <v>213</v>
      </c>
      <c r="M214">
        <f t="shared" si="11"/>
        <v>2</v>
      </c>
      <c r="N214" s="207">
        <v>846</v>
      </c>
      <c r="O214" s="99">
        <f>SUM(P214:AA214)</f>
        <v>2</v>
      </c>
      <c r="P214" s="110">
        <f>IF(ISNA(MATCH(N214,'Overlap Study'!FF$62:FF$317,0)),0,1)</f>
        <v>0</v>
      </c>
      <c r="Q214" s="97">
        <f>IF(ISNA(MATCH(N214,'Overlap Study'!EO$62:EO$317,0)),0,1)</f>
        <v>0</v>
      </c>
      <c r="R214" s="97">
        <f>IF(ISNA(MATCH(N214,'Overlap Study'!DY$62:DY$174,0)),0,1)</f>
        <v>1</v>
      </c>
      <c r="S214" s="97">
        <f>IF(ISNA(MATCH(N214,'Overlap Study'!DJ$62:DJ$157,0)),0,1)</f>
        <v>0</v>
      </c>
      <c r="T214" s="99">
        <f>IF(ISNA(MATCH(N214,'Overlap Study'!CU$62:CU$157,0)),0,1)</f>
        <v>0</v>
      </c>
      <c r="U214" s="99">
        <f>IF(ISNA(MATCH(N214,'Overlap Study'!CG$62:CG$157,0)),0,1)</f>
        <v>1</v>
      </c>
      <c r="V214" s="97">
        <f>IF(ISNA(MATCH(N214,'Overlap Study'!BU$62:BU$157,0)),0,1)</f>
        <v>0</v>
      </c>
      <c r="W214" s="97">
        <f>IF(ISNA(MATCH(N214,'Overlap Study'!BJ$62:BJ$157,0)),0,1)</f>
        <v>0</v>
      </c>
      <c r="X214" s="97">
        <f>IF(ISNA(MATCH($N214,'Overlap Study'!AZ$62:AZ$157,0)),0,1)</f>
        <v>0</v>
      </c>
      <c r="Y214" s="97">
        <f>IF(ISNA(MATCH($N214,'Overlap Study'!AT$62:AT$157,0)),0,1)</f>
        <v>0</v>
      </c>
      <c r="Z214" s="97">
        <f>IF(ISNA(MATCH($N214,'Overlap Study'!AN$62:AN$157,0)),0,1)</f>
        <v>0</v>
      </c>
      <c r="AA214" s="97">
        <f>IF(ISNA(MATCH($N214,'Overlap Study'!AH$62:AH$157,0)),0,1)</f>
        <v>0</v>
      </c>
      <c r="AB214" s="110">
        <f>IF(ISNA(MATCH($N214,'Overlap Study'!AB$62:AB$157,0)),0,1)</f>
        <v>0</v>
      </c>
      <c r="AC214" s="97">
        <f>IF(ISNA(MATCH($N214,'Overlap Study'!V$62:V$157,0)),0,1)</f>
        <v>0</v>
      </c>
      <c r="AD214" s="97">
        <f>IF(ISNA(MATCH($N214,'Overlap Study'!P$62:P$157,0)),0,1)</f>
        <v>0</v>
      </c>
      <c r="AE214" s="97">
        <f>IF(ISNA(MATCH($N214,'Overlap Study'!H$53:H$132,0)),0,1)</f>
        <v>0</v>
      </c>
      <c r="AF214" s="106">
        <f>IF(ISNA(MATCH($N214,'Overlap Study'!B$53:B$100,0)),0,1)</f>
        <v>0</v>
      </c>
      <c r="AH214" s="98"/>
      <c r="AJ214" s="194">
        <v>781</v>
      </c>
      <c r="AK214" s="105">
        <f>SUM(AL214:AW214)</f>
        <v>1</v>
      </c>
      <c r="AL214" s="110">
        <f>IF(ISNA(MATCH($AJ214,'Overlap Study'!$FG$323:$FG$454,0)),0,1)</f>
        <v>0</v>
      </c>
      <c r="AM214" s="97">
        <f>IF(ISNA(MATCH($AJ214,'Overlap Study'!$EP$323:$EP$454,0)),0,1)</f>
        <v>0</v>
      </c>
      <c r="AN214" s="97">
        <f>IF(ISNA(MATCH($AJ214,'Overlap Study'!$DY$186:$DY$245,0)),0,1)</f>
        <v>0</v>
      </c>
      <c r="AO214" s="97">
        <f>IF(ISNA(MATCH($AJ214,'Overlap Study'!$DJ$186:$DJ$233,0)),0,1)</f>
        <v>0</v>
      </c>
      <c r="AP214" s="99">
        <f>IF(ISNA(MATCH($AJ214,'Overlap Study'!$CU$186:$CU$233,0)),0,1)</f>
        <v>0</v>
      </c>
      <c r="AQ214" s="99">
        <f>IF(ISNA(MATCH($AJ214,'Overlap Study'!$CG$186:$CG$233,0)),0,1)</f>
        <v>1</v>
      </c>
      <c r="AR214" s="97">
        <f>IF(ISNA(MATCH($AJ214,'Overlap Study'!$BU$186:$BU$233,0)),0,1)</f>
        <v>0</v>
      </c>
      <c r="AS214" s="97">
        <f>IF(ISNA(MATCH(AJ214,'Overlap Study'!BJ$186:BJ$233,0)),0,1)</f>
        <v>0</v>
      </c>
      <c r="AT214" s="97">
        <f>IF(ISNA(MATCH($AJ214,'Overlap Study'!AZ$186:AZ$233,0)),0,1)</f>
        <v>0</v>
      </c>
      <c r="AU214" s="97">
        <f>IF(ISNA(MATCH($AJ214,'Overlap Study'!AT$186:AT$233,0)),0,1)</f>
        <v>0</v>
      </c>
      <c r="AV214" s="97">
        <f>IF(ISNA(MATCH($AJ214,'Overlap Study'!AN$186:AN$233,0)),0,1)</f>
        <v>0</v>
      </c>
      <c r="AW214" s="106">
        <f>IF(ISNA(MATCH($AJ214,'Overlap Study'!AH$186:AH$233,0)),0,1)</f>
        <v>0</v>
      </c>
      <c r="AX214" s="97">
        <f>IF(ISNA(MATCH(AJ214,'Overlap Study'!$AB$186:$AB$233,0)),0,1)</f>
        <v>0</v>
      </c>
      <c r="AY214" s="97">
        <f>IF(ISNA(MATCH($AJ214,'Overlap Study'!$V$186:$V$233,0)),0,1)</f>
        <v>1</v>
      </c>
      <c r="AZ214" s="97">
        <f>IF(ISNA(MATCH($AJ214,'Overlap Study'!$P$186:$P$233,0)),0,1)</f>
        <v>0</v>
      </c>
      <c r="BA214" s="97"/>
      <c r="BB214" s="106"/>
      <c r="BG214" s="212">
        <v>5254</v>
      </c>
      <c r="BH214" s="459">
        <f>SUM(BI214:BT214)</f>
        <v>1</v>
      </c>
      <c r="BI214" s="110">
        <f>IF(ISNA(MATCH($BG214,'Overlap Study'!$FH$323:$FH$400,0)),0,1)</f>
        <v>1</v>
      </c>
      <c r="BJ214" s="97">
        <f>IF(ISNA(MATCH($BG214,'Overlap Study'!$EQ$323:$EQ$400,0)),0,1)</f>
        <v>0</v>
      </c>
      <c r="BK214" s="97">
        <f>IF(ISNA(MATCH($BG214,'Overlap Study'!$DZ$186:$DZ$240,0)),0,1)</f>
        <v>0</v>
      </c>
      <c r="BL214" s="97">
        <f>IF(ISNA(MATCH(BG214,'Overlap Study'!$DJ$240:$DJ$263,0)),0,1)</f>
        <v>0</v>
      </c>
      <c r="BM214" s="99">
        <f>IF(ISNA(MATCH(BG214,'Overlap Study'!$CU$240:$CU$263,0)),0,1)</f>
        <v>0</v>
      </c>
      <c r="BN214" s="99">
        <f>IF(ISNA(MATCH(BG214,'Overlap Study'!$CG$240:$CG$263,0)),0,1)</f>
        <v>0</v>
      </c>
      <c r="BO214" s="97">
        <f>IF(ISNA(MATCH(BG214,'Overlap Study'!$BU$240:$BU$263,0)),0,1)</f>
        <v>0</v>
      </c>
      <c r="BP214" s="97">
        <f>IF(ISNA(MATCH(BG214,'Overlap Study'!$BJ$240:$BJ$263,0)),0,1)</f>
        <v>0</v>
      </c>
      <c r="BQ214" s="97">
        <f>IF(ISNA(MATCH(BG214,'Overlap Study'!$AZ$240:$AZ$263,0)),0,1)</f>
        <v>0</v>
      </c>
      <c r="BR214" s="97">
        <f>IF(ISNA(MATCH(BG214,'Overlap Study'!$AT$240:$AT$263,0)),0,1)</f>
        <v>0</v>
      </c>
      <c r="BS214" s="97">
        <f>IF(ISNA(MATCH(BG214,'Overlap Study'!$AN$240:$AN$263,0)),0,1)</f>
        <v>0</v>
      </c>
      <c r="BT214" s="106">
        <f>IF(ISNA(MATCH(BG214,'Overlap Study'!$AH$240:$AH$263,0)),0,1)</f>
        <v>0</v>
      </c>
      <c r="BU214" s="110">
        <f>IF(ISNA(MATCH(BG214,'Overlap Study'!$AB$240:$AB$263,0)),0,1)</f>
        <v>0</v>
      </c>
      <c r="BV214" s="97">
        <f>IF(ISNA(MATCH(BG214,'Overlap Study'!$V$240:$V$263,0)),0,1)</f>
        <v>0</v>
      </c>
      <c r="BW214" s="97">
        <f>IF(ISNA(MATCH(BG214,'Overlap Study'!$P$240:$P$263,0)),0,1)</f>
        <v>0</v>
      </c>
      <c r="BX214" s="97"/>
      <c r="BY214" s="106"/>
    </row>
    <row r="215" spans="12:77" ht="13" x14ac:dyDescent="0.3">
      <c r="L215" s="116">
        <f t="shared" si="12"/>
        <v>214</v>
      </c>
      <c r="M215">
        <f t="shared" si="11"/>
        <v>3</v>
      </c>
      <c r="N215" s="495">
        <v>862</v>
      </c>
      <c r="O215" s="99">
        <f>SUM(P215:AA215)</f>
        <v>2</v>
      </c>
      <c r="P215" s="110">
        <f>IF(ISNA(MATCH(N215,'Overlap Study'!FF$62:FF$317,0)),0,1)</f>
        <v>0</v>
      </c>
      <c r="Q215" s="97">
        <f>IF(ISNA(MATCH(N215,'Overlap Study'!EO$62:EO$317,0)),0,1)</f>
        <v>0</v>
      </c>
      <c r="R215" s="97">
        <f>IF(ISNA(MATCH(N215,'Overlap Study'!DY$62:DY$174,0)),0,1)</f>
        <v>1</v>
      </c>
      <c r="S215" s="97">
        <f>IF(ISNA(MATCH(N215,'Overlap Study'!DJ$62:DJ$157,0)),0,1)</f>
        <v>1</v>
      </c>
      <c r="T215" s="99">
        <f>IF(ISNA(MATCH(N215,'Overlap Study'!CU$62:CU$157,0)),0,1)</f>
        <v>0</v>
      </c>
      <c r="U215" s="99">
        <f>IF(ISNA(MATCH(N215,'Overlap Study'!CG$62:CG$157,0)),0,1)</f>
        <v>0</v>
      </c>
      <c r="V215" s="97">
        <f>IF(ISNA(MATCH(N215,'Overlap Study'!BU$62:BU$157,0)),0,1)</f>
        <v>0</v>
      </c>
      <c r="W215" s="97">
        <f>IF(ISNA(MATCH(N215,'Overlap Study'!BJ$62:BJ$157,0)),0,1)</f>
        <v>0</v>
      </c>
      <c r="X215" s="97">
        <f>IF(ISNA(MATCH($N215,'Overlap Study'!AZ$62:AZ$157,0)),0,1)</f>
        <v>0</v>
      </c>
      <c r="Y215" s="97">
        <f>IF(ISNA(MATCH($N215,'Overlap Study'!AT$62:AT$157,0)),0,1)</f>
        <v>0</v>
      </c>
      <c r="Z215" s="97">
        <f>IF(ISNA(MATCH($N215,'Overlap Study'!AN$62:AN$157,0)),0,1)</f>
        <v>0</v>
      </c>
      <c r="AA215" s="97">
        <f>IF(ISNA(MATCH($N215,'Overlap Study'!AH$62:AH$157,0)),0,1)</f>
        <v>0</v>
      </c>
      <c r="AB215" s="110">
        <f>IF(ISNA(MATCH($N215,'Overlap Study'!AB$62:AB$157,0)),0,1)</f>
        <v>0</v>
      </c>
      <c r="AC215" s="97">
        <f>IF(ISNA(MATCH($N215,'Overlap Study'!V$62:V$157,0)),0,1)</f>
        <v>0</v>
      </c>
      <c r="AD215" s="97">
        <f>IF(ISNA(MATCH($N215,'Overlap Study'!P$62:P$157,0)),0,1)</f>
        <v>1</v>
      </c>
      <c r="AE215" s="97">
        <f>IF(ISNA(MATCH($N215,'Overlap Study'!H$53:H$132,0)),0,1)</f>
        <v>0</v>
      </c>
      <c r="AF215" s="106">
        <f>IF(ISNA(MATCH($N215,'Overlap Study'!B$53:B$100,0)),0,1)</f>
        <v>0</v>
      </c>
      <c r="AH215" s="98"/>
      <c r="AJ215" s="194">
        <v>816</v>
      </c>
      <c r="AK215" s="105">
        <f>SUM(AL215:AW215)</f>
        <v>1</v>
      </c>
      <c r="AL215" s="110">
        <f>IF(ISNA(MATCH($AJ215,'Overlap Study'!$FG$323:$FG$454,0)),0,1)</f>
        <v>0</v>
      </c>
      <c r="AM215" s="97">
        <f>IF(ISNA(MATCH($AJ215,'Overlap Study'!$EP$323:$EP$454,0)),0,1)</f>
        <v>0</v>
      </c>
      <c r="AN215" s="97">
        <f>IF(ISNA(MATCH($AJ215,'Overlap Study'!$DY$186:$DY$245,0)),0,1)</f>
        <v>0</v>
      </c>
      <c r="AO215" s="97">
        <f>IF(ISNA(MATCH($AJ215,'Overlap Study'!$DJ$186:$DJ$233,0)),0,1)</f>
        <v>0</v>
      </c>
      <c r="AP215" s="99">
        <f>IF(ISNA(MATCH($AJ215,'Overlap Study'!$CU$186:$CU$233,0)),0,1)</f>
        <v>0</v>
      </c>
      <c r="AQ215" s="99">
        <f>IF(ISNA(MATCH($AJ215,'Overlap Study'!$CG$186:$CG$233,0)),0,1)</f>
        <v>0</v>
      </c>
      <c r="AR215" s="97">
        <f>IF(ISNA(MATCH($AJ215,'Overlap Study'!$BU$186:$BU$233,0)),0,1)</f>
        <v>0</v>
      </c>
      <c r="AS215" s="97">
        <f>IF(ISNA(MATCH(AJ215,'Overlap Study'!BJ$186:BJ$233,0)),0,1)</f>
        <v>1</v>
      </c>
      <c r="AT215" s="97">
        <f>IF(ISNA(MATCH($AJ215,'Overlap Study'!AZ$186:AZ$233,0)),0,1)</f>
        <v>0</v>
      </c>
      <c r="AU215" s="97">
        <f>IF(ISNA(MATCH($AJ215,'Overlap Study'!AT$186:AT$233,0)),0,1)</f>
        <v>0</v>
      </c>
      <c r="AV215" s="97">
        <f>IF(ISNA(MATCH($AJ215,'Overlap Study'!AN$186:AN$233,0)),0,1)</f>
        <v>0</v>
      </c>
      <c r="AW215" s="106">
        <f>IF(ISNA(MATCH($AJ215,'Overlap Study'!AH$186:AH$233,0)),0,1)</f>
        <v>0</v>
      </c>
      <c r="AX215" s="97">
        <f>IF(ISNA(MATCH(AJ215,'Overlap Study'!$AB$186:$AB$233,0)),0,1)</f>
        <v>0</v>
      </c>
      <c r="AY215" s="97">
        <f>IF(ISNA(MATCH($AJ215,'Overlap Study'!$V$186:$V$233,0)),0,1)</f>
        <v>0</v>
      </c>
      <c r="AZ215" s="97">
        <f>IF(ISNA(MATCH($AJ215,'Overlap Study'!$P$186:$P$233,0)),0,1)</f>
        <v>0</v>
      </c>
      <c r="BA215" s="97"/>
      <c r="BB215" s="106"/>
      <c r="BG215" s="212">
        <v>5895</v>
      </c>
      <c r="BH215" s="459">
        <f>SUM(BI215:BT215)</f>
        <v>1</v>
      </c>
      <c r="BI215" s="110">
        <f>IF(ISNA(MATCH($BG215,'Overlap Study'!$FH$323:$FH$400,0)),0,1)</f>
        <v>1</v>
      </c>
      <c r="BJ215" s="97">
        <f>IF(ISNA(MATCH($BG215,'Overlap Study'!$EQ$323:$EQ$400,0)),0,1)</f>
        <v>0</v>
      </c>
      <c r="BK215" s="97">
        <f>IF(ISNA(MATCH($BG215,'Overlap Study'!$DZ$186:$DZ$240,0)),0,1)</f>
        <v>0</v>
      </c>
      <c r="BL215" s="97">
        <f>IF(ISNA(MATCH(BG215,'Overlap Study'!$DJ$240:$DJ$263,0)),0,1)</f>
        <v>0</v>
      </c>
      <c r="BM215" s="99">
        <f>IF(ISNA(MATCH(BG215,'Overlap Study'!$CU$240:$CU$263,0)),0,1)</f>
        <v>0</v>
      </c>
      <c r="BN215" s="99">
        <f>IF(ISNA(MATCH(BG215,'Overlap Study'!$CG$240:$CG$263,0)),0,1)</f>
        <v>0</v>
      </c>
      <c r="BO215" s="97">
        <f>IF(ISNA(MATCH(BG215,'Overlap Study'!$BU$240:$BU$263,0)),0,1)</f>
        <v>0</v>
      </c>
      <c r="BP215" s="97">
        <f>IF(ISNA(MATCH(BG215,'Overlap Study'!$BJ$240:$BJ$263,0)),0,1)</f>
        <v>0</v>
      </c>
      <c r="BQ215" s="97">
        <f>IF(ISNA(MATCH(BG215,'Overlap Study'!$AZ$240:$AZ$263,0)),0,1)</f>
        <v>0</v>
      </c>
      <c r="BR215" s="97">
        <f>IF(ISNA(MATCH(BG215,'Overlap Study'!$AT$240:$AT$263,0)),0,1)</f>
        <v>0</v>
      </c>
      <c r="BS215" s="97">
        <f>IF(ISNA(MATCH(BG215,'Overlap Study'!$AN$240:$AN$263,0)),0,1)</f>
        <v>0</v>
      </c>
      <c r="BT215" s="106">
        <f>IF(ISNA(MATCH(BG215,'Overlap Study'!$AH$240:$AH$263,0)),0,1)</f>
        <v>0</v>
      </c>
      <c r="BU215" s="110">
        <f>IF(ISNA(MATCH(BG215,'Overlap Study'!$AB$240:$AB$263,0)),0,1)</f>
        <v>0</v>
      </c>
      <c r="BV215" s="97">
        <f>IF(ISNA(MATCH(BG215,'Overlap Study'!$V$240:$V$263,0)),0,1)</f>
        <v>0</v>
      </c>
      <c r="BW215" s="97">
        <f>IF(ISNA(MATCH(BG215,'Overlap Study'!$P$240:$P$263,0)),0,1)</f>
        <v>0</v>
      </c>
      <c r="BX215" s="97"/>
      <c r="BY215" s="106"/>
    </row>
    <row r="216" spans="12:77" ht="13" x14ac:dyDescent="0.3">
      <c r="L216" s="116">
        <f t="shared" si="12"/>
        <v>215</v>
      </c>
      <c r="M216">
        <f t="shared" si="11"/>
        <v>2</v>
      </c>
      <c r="N216" s="493">
        <v>870</v>
      </c>
      <c r="O216" s="99">
        <f>SUM(P216:AA216)</f>
        <v>2</v>
      </c>
      <c r="P216" s="110">
        <f>IF(ISNA(MATCH(N216,'Overlap Study'!FF$62:FF$317,0)),0,1)</f>
        <v>1</v>
      </c>
      <c r="Q216" s="97">
        <f>IF(ISNA(MATCH(N216,'Overlap Study'!EO$62:EO$317,0)),0,1)</f>
        <v>0</v>
      </c>
      <c r="R216" s="97">
        <f>IF(ISNA(MATCH(N216,'Overlap Study'!DY$62:DY$174,0)),0,1)</f>
        <v>0</v>
      </c>
      <c r="S216" s="97">
        <f>IF(ISNA(MATCH(N216,'Overlap Study'!DJ$62:DJ$157,0)),0,1)</f>
        <v>0</v>
      </c>
      <c r="T216" s="99">
        <f>IF(ISNA(MATCH(N216,'Overlap Study'!CU$62:CU$157,0)),0,1)</f>
        <v>0</v>
      </c>
      <c r="U216" s="99">
        <f>IF(ISNA(MATCH(N216,'Overlap Study'!CG$62:CG$157,0)),0,1)</f>
        <v>0</v>
      </c>
      <c r="V216" s="97">
        <f>IF(ISNA(MATCH(N216,'Overlap Study'!BU$62:BU$157,0)),0,1)</f>
        <v>0</v>
      </c>
      <c r="W216" s="97">
        <f>IF(ISNA(MATCH(N216,'Overlap Study'!BJ$62:BJ$157,0)),0,1)</f>
        <v>1</v>
      </c>
      <c r="X216" s="97">
        <f>IF(ISNA(MATCH($N216,'Overlap Study'!AZ$62:AZ$157,0)),0,1)</f>
        <v>0</v>
      </c>
      <c r="Y216" s="97">
        <f>IF(ISNA(MATCH($N216,'Overlap Study'!AT$62:AT$157,0)),0,1)</f>
        <v>0</v>
      </c>
      <c r="Z216" s="97">
        <f>IF(ISNA(MATCH($N216,'Overlap Study'!AN$62:AN$157,0)),0,1)</f>
        <v>0</v>
      </c>
      <c r="AA216" s="97">
        <f>IF(ISNA(MATCH($N216,'Overlap Study'!AH$62:AH$157,0)),0,1)</f>
        <v>0</v>
      </c>
      <c r="AB216" s="110">
        <f>IF(ISNA(MATCH($N216,'Overlap Study'!AB$62:AB$157,0)),0,1)</f>
        <v>0</v>
      </c>
      <c r="AC216" s="97">
        <f>IF(ISNA(MATCH($N216,'Overlap Study'!V$62:V$157,0)),0,1)</f>
        <v>0</v>
      </c>
      <c r="AD216" s="97">
        <f>IF(ISNA(MATCH($N216,'Overlap Study'!P$62:P$157,0)),0,1)</f>
        <v>0</v>
      </c>
      <c r="AE216" s="97">
        <f>IF(ISNA(MATCH($N216,'Overlap Study'!H$53:H$132,0)),0,1)</f>
        <v>0</v>
      </c>
      <c r="AF216" s="106">
        <f>IF(ISNA(MATCH($N216,'Overlap Study'!B$53:B$100,0)),0,1)</f>
        <v>0</v>
      </c>
      <c r="AH216" s="98"/>
      <c r="AJ216" s="162">
        <v>829</v>
      </c>
      <c r="AK216" s="105">
        <f>SUM(AL216:AW216)</f>
        <v>1</v>
      </c>
      <c r="AL216" s="110">
        <f>IF(ISNA(MATCH($AJ216,'Overlap Study'!$FG$323:$FG$454,0)),0,1)</f>
        <v>0</v>
      </c>
      <c r="AM216" s="97">
        <f>IF(ISNA(MATCH($AJ216,'Overlap Study'!$EP$323:$EP$454,0)),0,1)</f>
        <v>0</v>
      </c>
      <c r="AN216" s="97">
        <f>IF(ISNA(MATCH($AJ216,'Overlap Study'!$DY$186:$DY$245,0)),0,1)</f>
        <v>0</v>
      </c>
      <c r="AO216" s="97">
        <f>IF(ISNA(MATCH($AJ216,'Overlap Study'!$DJ$186:$DJ$233,0)),0,1)</f>
        <v>1</v>
      </c>
      <c r="AP216" s="99">
        <f>IF(ISNA(MATCH($AJ216,'Overlap Study'!$CU$186:$CU$233,0)),0,1)</f>
        <v>0</v>
      </c>
      <c r="AQ216" s="99">
        <f>IF(ISNA(MATCH($AJ216,'Overlap Study'!$CG$186:$CG$233,0)),0,1)</f>
        <v>0</v>
      </c>
      <c r="AR216" s="97">
        <f>IF(ISNA(MATCH($AJ216,'Overlap Study'!$BU$186:$BU$233,0)),0,1)</f>
        <v>0</v>
      </c>
      <c r="AS216" s="97">
        <f>IF(ISNA(MATCH(AJ216,'Overlap Study'!BJ$186:BJ$233,0)),0,1)</f>
        <v>0</v>
      </c>
      <c r="AT216" s="97">
        <f>IF(ISNA(MATCH($AJ216,'Overlap Study'!AZ$186:AZ$233,0)),0,1)</f>
        <v>0</v>
      </c>
      <c r="AU216" s="97">
        <f>IF(ISNA(MATCH($AJ216,'Overlap Study'!AT$186:AT$233,0)),0,1)</f>
        <v>0</v>
      </c>
      <c r="AV216" s="97">
        <f>IF(ISNA(MATCH($AJ216,'Overlap Study'!AN$186:AN$233,0)),0,1)</f>
        <v>0</v>
      </c>
      <c r="AW216" s="106">
        <f>IF(ISNA(MATCH($AJ216,'Overlap Study'!AH$186:AH$233,0)),0,1)</f>
        <v>0</v>
      </c>
      <c r="AX216" s="97">
        <f>IF(ISNA(MATCH(AJ216,'Overlap Study'!$AB$186:$AB$233,0)),0,1)</f>
        <v>0</v>
      </c>
      <c r="AY216" s="97">
        <f>IF(ISNA(MATCH($AJ216,'Overlap Study'!$V$186:$V$233,0)),0,1)</f>
        <v>0</v>
      </c>
      <c r="AZ216" s="97">
        <f>IF(ISNA(MATCH($AJ216,'Overlap Study'!$P$186:$P$233,0)),0,1)</f>
        <v>0</v>
      </c>
      <c r="BA216" s="97"/>
      <c r="BB216" s="106"/>
      <c r="BI216">
        <f>SUM(BI2:BI215)</f>
        <v>54</v>
      </c>
      <c r="BJ216">
        <f>SUM(BJ2:BJ215)</f>
        <v>55</v>
      </c>
      <c r="BK216">
        <f>SUM(BK2:BK215)</f>
        <v>27</v>
      </c>
      <c r="BL216">
        <f>SUM(BL2:BL215)</f>
        <v>24</v>
      </c>
      <c r="BM216">
        <f>SUM(BM2:BM215)</f>
        <v>24</v>
      </c>
      <c r="BN216">
        <f>SUM(BN2:BN215)</f>
        <v>24</v>
      </c>
      <c r="BO216">
        <f>SUM(BO2:BO215)</f>
        <v>24</v>
      </c>
      <c r="BP216">
        <f>SUM(BP2:BP215)</f>
        <v>24</v>
      </c>
      <c r="BQ216">
        <f>SUM(BQ2:BQ215)</f>
        <v>24</v>
      </c>
      <c r="BR216">
        <f>SUM(BR2:BR215)</f>
        <v>24</v>
      </c>
      <c r="BS216">
        <f>SUM(BS2:BS215)</f>
        <v>24</v>
      </c>
      <c r="BT216">
        <f>SUM(BT2:BT215)</f>
        <v>24</v>
      </c>
      <c r="BU216">
        <f>SUM(BU2:BU215)</f>
        <v>11</v>
      </c>
      <c r="BV216">
        <f>SUM(BV2:BV215)</f>
        <v>15</v>
      </c>
      <c r="BW216">
        <f>SUM(BW2:BW215)</f>
        <v>15</v>
      </c>
      <c r="BX216">
        <f>SUM(BX2:BX215)</f>
        <v>0</v>
      </c>
      <c r="BY216">
        <f>SUM(BY2:BY215)</f>
        <v>0</v>
      </c>
    </row>
    <row r="217" spans="12:77" ht="13" x14ac:dyDescent="0.3">
      <c r="L217" s="116">
        <f t="shared" si="12"/>
        <v>216</v>
      </c>
      <c r="M217">
        <f t="shared" si="11"/>
        <v>2</v>
      </c>
      <c r="N217" s="495">
        <v>876</v>
      </c>
      <c r="O217" s="99">
        <f>SUM(P217:AA217)</f>
        <v>2</v>
      </c>
      <c r="P217" s="110">
        <f>IF(ISNA(MATCH(N217,'Overlap Study'!FF$62:FF$317,0)),0,1)</f>
        <v>1</v>
      </c>
      <c r="Q217" s="97">
        <f>IF(ISNA(MATCH(N217,'Overlap Study'!EO$62:EO$317,0)),0,1)</f>
        <v>1</v>
      </c>
      <c r="R217" s="97">
        <f>IF(ISNA(MATCH(N217,'Overlap Study'!DY$62:DY$174,0)),0,1)</f>
        <v>0</v>
      </c>
      <c r="S217" s="97">
        <f>IF(ISNA(MATCH(N217,'Overlap Study'!DJ$62:DJ$157,0)),0,1)</f>
        <v>0</v>
      </c>
      <c r="T217" s="99">
        <f>IF(ISNA(MATCH(N217,'Overlap Study'!CU$62:CU$157,0)),0,1)</f>
        <v>0</v>
      </c>
      <c r="U217" s="99">
        <f>IF(ISNA(MATCH(N217,'Overlap Study'!CG$62:CG$157,0)),0,1)</f>
        <v>0</v>
      </c>
      <c r="V217" s="97">
        <f>IF(ISNA(MATCH(N217,'Overlap Study'!BU$62:BU$157,0)),0,1)</f>
        <v>0</v>
      </c>
      <c r="W217" s="97">
        <f>IF(ISNA(MATCH(N217,'Overlap Study'!BJ$62:BJ$157,0)),0,1)</f>
        <v>0</v>
      </c>
      <c r="X217" s="97">
        <f>IF(ISNA(MATCH($N217,'Overlap Study'!AZ$62:AZ$157,0)),0,1)</f>
        <v>0</v>
      </c>
      <c r="Y217" s="97">
        <f>IF(ISNA(MATCH($N217,'Overlap Study'!AT$62:AT$157,0)),0,1)</f>
        <v>0</v>
      </c>
      <c r="Z217" s="97">
        <f>IF(ISNA(MATCH($N217,'Overlap Study'!AN$62:AN$157,0)),0,1)</f>
        <v>0</v>
      </c>
      <c r="AA217" s="97">
        <f>IF(ISNA(MATCH($N217,'Overlap Study'!AH$62:AH$157,0)),0,1)</f>
        <v>0</v>
      </c>
      <c r="AB217" s="110">
        <f>IF(ISNA(MATCH($N217,'Overlap Study'!AB$62:AB$157,0)),0,1)</f>
        <v>0</v>
      </c>
      <c r="AC217" s="97">
        <f>IF(ISNA(MATCH($N217,'Overlap Study'!V$62:V$157,0)),0,1)</f>
        <v>0</v>
      </c>
      <c r="AD217" s="97">
        <f>IF(ISNA(MATCH($N217,'Overlap Study'!P$62:P$157,0)),0,1)</f>
        <v>0</v>
      </c>
      <c r="AE217" s="97">
        <f>IF(ISNA(MATCH($N217,'Overlap Study'!H$53:H$132,0)),0,1)</f>
        <v>0</v>
      </c>
      <c r="AF217" s="106">
        <f>IF(ISNA(MATCH($N217,'Overlap Study'!B$53:B$100,0)),0,1)</f>
        <v>0</v>
      </c>
      <c r="AH217" s="98"/>
      <c r="AJ217" s="194">
        <v>836</v>
      </c>
      <c r="AK217" s="105">
        <f>SUM(AL217:AW217)</f>
        <v>1</v>
      </c>
      <c r="AL217" s="110">
        <f>IF(ISNA(MATCH($AJ217,'Overlap Study'!$FG$323:$FG$454,0)),0,1)</f>
        <v>0</v>
      </c>
      <c r="AM217" s="97">
        <f>IF(ISNA(MATCH($AJ217,'Overlap Study'!$EP$323:$EP$454,0)),0,1)</f>
        <v>1</v>
      </c>
      <c r="AN217" s="97">
        <f>IF(ISNA(MATCH($AJ217,'Overlap Study'!$DY$186:$DY$245,0)),0,1)</f>
        <v>0</v>
      </c>
      <c r="AO217" s="97">
        <f>IF(ISNA(MATCH($AJ217,'Overlap Study'!$DJ$186:$DJ$233,0)),0,1)</f>
        <v>0</v>
      </c>
      <c r="AP217" s="99">
        <f>IF(ISNA(MATCH($AJ217,'Overlap Study'!$CU$186:$CU$233,0)),0,1)</f>
        <v>0</v>
      </c>
      <c r="AQ217" s="99">
        <f>IF(ISNA(MATCH($AJ217,'Overlap Study'!$CG$186:$CG$233,0)),0,1)</f>
        <v>0</v>
      </c>
      <c r="AR217" s="97">
        <f>IF(ISNA(MATCH($AJ217,'Overlap Study'!$BU$186:$BU$233,0)),0,1)</f>
        <v>0</v>
      </c>
      <c r="AS217" s="97">
        <f>IF(ISNA(MATCH(AJ217,'Overlap Study'!BJ$186:BJ$233,0)),0,1)</f>
        <v>0</v>
      </c>
      <c r="AT217" s="97">
        <f>IF(ISNA(MATCH($AJ217,'Overlap Study'!AZ$186:AZ$233,0)),0,1)</f>
        <v>0</v>
      </c>
      <c r="AU217" s="97">
        <f>IF(ISNA(MATCH($AJ217,'Overlap Study'!AT$186:AT$233,0)),0,1)</f>
        <v>0</v>
      </c>
      <c r="AV217" s="97">
        <f>IF(ISNA(MATCH($AJ217,'Overlap Study'!AN$186:AN$233,0)),0,1)</f>
        <v>0</v>
      </c>
      <c r="AW217" s="106">
        <f>IF(ISNA(MATCH($AJ217,'Overlap Study'!AH$186:AH$233,0)),0,1)</f>
        <v>0</v>
      </c>
      <c r="AX217" s="97">
        <f>IF(ISNA(MATCH(AJ217,'Overlap Study'!$AB$186:$AB$233,0)),0,1)</f>
        <v>0</v>
      </c>
      <c r="AY217" s="97">
        <f>IF(ISNA(MATCH($AJ217,'Overlap Study'!$V$186:$V$233,0)),0,1)</f>
        <v>0</v>
      </c>
      <c r="AZ217" s="97">
        <f>IF(ISNA(MATCH($AJ217,'Overlap Study'!$P$186:$P$233,0)),0,1)</f>
        <v>0</v>
      </c>
      <c r="BA217" s="97"/>
      <c r="BB217" s="106"/>
    </row>
    <row r="218" spans="12:77" ht="13" x14ac:dyDescent="0.3">
      <c r="L218" s="116">
        <f t="shared" si="12"/>
        <v>217</v>
      </c>
      <c r="M218">
        <f t="shared" si="11"/>
        <v>2</v>
      </c>
      <c r="N218" s="494">
        <v>948</v>
      </c>
      <c r="O218" s="99">
        <f>SUM(P218:AA218)</f>
        <v>2</v>
      </c>
      <c r="P218" s="110">
        <f>IF(ISNA(MATCH(N218,'Overlap Study'!FF$62:FF$317,0)),0,1)</f>
        <v>0</v>
      </c>
      <c r="Q218" s="97">
        <f>IF(ISNA(MATCH(N218,'Overlap Study'!EO$62:EO$317,0)),0,1)</f>
        <v>1</v>
      </c>
      <c r="R218" s="97">
        <f>IF(ISNA(MATCH(N218,'Overlap Study'!DY$62:DY$174,0)),0,1)</f>
        <v>0</v>
      </c>
      <c r="S218" s="97">
        <f>IF(ISNA(MATCH(N218,'Overlap Study'!DJ$62:DJ$157,0)),0,1)</f>
        <v>1</v>
      </c>
      <c r="T218" s="99">
        <f>IF(ISNA(MATCH(N218,'Overlap Study'!CU$62:CU$157,0)),0,1)</f>
        <v>0</v>
      </c>
      <c r="U218" s="99">
        <f>IF(ISNA(MATCH(N218,'Overlap Study'!CG$62:CG$157,0)),0,1)</f>
        <v>0</v>
      </c>
      <c r="V218" s="97">
        <f>IF(ISNA(MATCH(N218,'Overlap Study'!BU$62:BU$157,0)),0,1)</f>
        <v>0</v>
      </c>
      <c r="W218" s="97">
        <f>IF(ISNA(MATCH(N218,'Overlap Study'!BJ$62:BJ$157,0)),0,1)</f>
        <v>0</v>
      </c>
      <c r="X218" s="97">
        <f>IF(ISNA(MATCH($N218,'Overlap Study'!AZ$62:AZ$157,0)),0,1)</f>
        <v>0</v>
      </c>
      <c r="Y218" s="97">
        <f>IF(ISNA(MATCH($N218,'Overlap Study'!AT$62:AT$157,0)),0,1)</f>
        <v>0</v>
      </c>
      <c r="Z218" s="97">
        <f>IF(ISNA(MATCH($N218,'Overlap Study'!AN$62:AN$157,0)),0,1)</f>
        <v>0</v>
      </c>
      <c r="AA218" s="97">
        <f>IF(ISNA(MATCH($N218,'Overlap Study'!AH$62:AH$157,0)),0,1)</f>
        <v>0</v>
      </c>
      <c r="AB218" s="110">
        <f>IF(ISNA(MATCH($N218,'Overlap Study'!AB$62:AB$157,0)),0,1)</f>
        <v>0</v>
      </c>
      <c r="AC218" s="97">
        <f>IF(ISNA(MATCH($N218,'Overlap Study'!V$62:V$157,0)),0,1)</f>
        <v>0</v>
      </c>
      <c r="AD218" s="97">
        <f>IF(ISNA(MATCH($N218,'Overlap Study'!P$62:P$157,0)),0,1)</f>
        <v>0</v>
      </c>
      <c r="AE218" s="97">
        <f>IF(ISNA(MATCH($N218,'Overlap Study'!H$53:H$132,0)),0,1)</f>
        <v>0</v>
      </c>
      <c r="AF218" s="106">
        <f>IF(ISNA(MATCH($N218,'Overlap Study'!B$53:B$100,0)),0,1)</f>
        <v>0</v>
      </c>
      <c r="AH218" s="98"/>
      <c r="AJ218" s="162">
        <v>862</v>
      </c>
      <c r="AK218" s="105">
        <f>SUM(AL218:AW218)</f>
        <v>1</v>
      </c>
      <c r="AL218" s="110">
        <f>IF(ISNA(MATCH($AJ218,'Overlap Study'!$FG$323:$FG$454,0)),0,1)</f>
        <v>0</v>
      </c>
      <c r="AM218" s="97">
        <f>IF(ISNA(MATCH($AJ218,'Overlap Study'!$EP$323:$EP$454,0)),0,1)</f>
        <v>0</v>
      </c>
      <c r="AN218" s="97">
        <f>IF(ISNA(MATCH($AJ218,'Overlap Study'!$DY$186:$DY$245,0)),0,1)</f>
        <v>0</v>
      </c>
      <c r="AO218" s="97">
        <f>IF(ISNA(MATCH($AJ218,'Overlap Study'!$DJ$186:$DJ$233,0)),0,1)</f>
        <v>1</v>
      </c>
      <c r="AP218" s="99">
        <f>IF(ISNA(MATCH($AJ218,'Overlap Study'!$CU$186:$CU$233,0)),0,1)</f>
        <v>0</v>
      </c>
      <c r="AQ218" s="99">
        <f>IF(ISNA(MATCH($AJ218,'Overlap Study'!$CG$186:$CG$233,0)),0,1)</f>
        <v>0</v>
      </c>
      <c r="AR218" s="97">
        <f>IF(ISNA(MATCH($AJ218,'Overlap Study'!$BU$186:$BU$233,0)),0,1)</f>
        <v>0</v>
      </c>
      <c r="AS218" s="97">
        <f>IF(ISNA(MATCH(AJ218,'Overlap Study'!BJ$186:BJ$233,0)),0,1)</f>
        <v>0</v>
      </c>
      <c r="AT218" s="97">
        <f>IF(ISNA(MATCH($AJ218,'Overlap Study'!AZ$186:AZ$233,0)),0,1)</f>
        <v>0</v>
      </c>
      <c r="AU218" s="97">
        <f>IF(ISNA(MATCH($AJ218,'Overlap Study'!AT$186:AT$233,0)),0,1)</f>
        <v>0</v>
      </c>
      <c r="AV218" s="97">
        <f>IF(ISNA(MATCH($AJ218,'Overlap Study'!AN$186:AN$233,0)),0,1)</f>
        <v>0</v>
      </c>
      <c r="AW218" s="106">
        <f>IF(ISNA(MATCH($AJ218,'Overlap Study'!AH$186:AH$233,0)),0,1)</f>
        <v>0</v>
      </c>
      <c r="AX218" s="97">
        <f>IF(ISNA(MATCH(AJ218,'Overlap Study'!$AB$186:$AB$233,0)),0,1)</f>
        <v>0</v>
      </c>
      <c r="AY218" s="97">
        <f>IF(ISNA(MATCH($AJ218,'Overlap Study'!$V$186:$V$233,0)),0,1)</f>
        <v>0</v>
      </c>
      <c r="AZ218" s="97">
        <f>IF(ISNA(MATCH($AJ218,'Overlap Study'!$P$186:$P$233,0)),0,1)</f>
        <v>0</v>
      </c>
      <c r="BA218" s="97"/>
      <c r="BB218" s="106"/>
    </row>
    <row r="219" spans="12:77" ht="13" x14ac:dyDescent="0.3">
      <c r="L219" s="116">
        <f t="shared" si="12"/>
        <v>218</v>
      </c>
      <c r="M219">
        <f t="shared" si="11"/>
        <v>2</v>
      </c>
      <c r="N219" s="495">
        <v>997</v>
      </c>
      <c r="O219" s="99">
        <f>SUM(P219:AA219)</f>
        <v>2</v>
      </c>
      <c r="P219" s="110">
        <f>IF(ISNA(MATCH(N219,'Overlap Study'!FF$62:FF$317,0)),0,1)</f>
        <v>0</v>
      </c>
      <c r="Q219" s="97">
        <f>IF(ISNA(MATCH(N219,'Overlap Study'!EO$62:EO$317,0)),0,1)</f>
        <v>0</v>
      </c>
      <c r="R219" s="97">
        <f>IF(ISNA(MATCH(N219,'Overlap Study'!DY$62:DY$174,0)),0,1)</f>
        <v>0</v>
      </c>
      <c r="S219" s="97">
        <f>IF(ISNA(MATCH(N219,'Overlap Study'!DJ$62:DJ$157,0)),0,1)</f>
        <v>0</v>
      </c>
      <c r="T219" s="99">
        <f>IF(ISNA(MATCH(N219,'Overlap Study'!CU$62:CU$157,0)),0,1)</f>
        <v>0</v>
      </c>
      <c r="U219" s="99">
        <f>IF(ISNA(MATCH(N219,'Overlap Study'!CG$62:CG$157,0)),0,1)</f>
        <v>0</v>
      </c>
      <c r="V219" s="97">
        <f>IF(ISNA(MATCH(N219,'Overlap Study'!BU$62:BU$157,0)),0,1)</f>
        <v>0</v>
      </c>
      <c r="W219" s="97">
        <f>IF(ISNA(MATCH(N219,'Overlap Study'!BJ$62:BJ$157,0)),0,1)</f>
        <v>0</v>
      </c>
      <c r="X219" s="97">
        <f>IF(ISNA(MATCH($N219,'Overlap Study'!AZ$62:AZ$157,0)),0,1)</f>
        <v>0</v>
      </c>
      <c r="Y219" s="97">
        <f>IF(ISNA(MATCH($N219,'Overlap Study'!AT$62:AT$157,0)),0,1)</f>
        <v>1</v>
      </c>
      <c r="Z219" s="97">
        <f>IF(ISNA(MATCH($N219,'Overlap Study'!AN$62:AN$157,0)),0,1)</f>
        <v>0</v>
      </c>
      <c r="AA219" s="97">
        <f>IF(ISNA(MATCH($N219,'Overlap Study'!AH$62:AH$157,0)),0,1)</f>
        <v>1</v>
      </c>
      <c r="AB219" s="110">
        <f>IF(ISNA(MATCH($N219,'Overlap Study'!AB$62:AB$157,0)),0,1)</f>
        <v>0</v>
      </c>
      <c r="AC219" s="97">
        <f>IF(ISNA(MATCH($N219,'Overlap Study'!V$62:V$157,0)),0,1)</f>
        <v>0</v>
      </c>
      <c r="AD219" s="97">
        <f>IF(ISNA(MATCH($N219,'Overlap Study'!P$62:P$157,0)),0,1)</f>
        <v>0</v>
      </c>
      <c r="AE219" s="97">
        <f>IF(ISNA(MATCH($N219,'Overlap Study'!H$53:H$132,0)),0,1)</f>
        <v>0</v>
      </c>
      <c r="AF219" s="106">
        <f>IF(ISNA(MATCH($N219,'Overlap Study'!B$53:B$100,0)),0,1)</f>
        <v>0</v>
      </c>
      <c r="AH219" s="98"/>
      <c r="AJ219" s="194">
        <v>868</v>
      </c>
      <c r="AK219" s="105">
        <f>SUM(AL219:AW219)</f>
        <v>1</v>
      </c>
      <c r="AL219" s="110">
        <f>IF(ISNA(MATCH($AJ219,'Overlap Study'!$FG$323:$FG$454,0)),0,1)</f>
        <v>0</v>
      </c>
      <c r="AM219" s="97">
        <f>IF(ISNA(MATCH($AJ219,'Overlap Study'!$EP$323:$EP$454,0)),0,1)</f>
        <v>0</v>
      </c>
      <c r="AN219" s="97">
        <f>IF(ISNA(MATCH($AJ219,'Overlap Study'!$DY$186:$DY$245,0)),0,1)</f>
        <v>0</v>
      </c>
      <c r="AO219" s="97">
        <f>IF(ISNA(MATCH($AJ219,'Overlap Study'!$DJ$186:$DJ$233,0)),0,1)</f>
        <v>0</v>
      </c>
      <c r="AP219" s="99">
        <f>IF(ISNA(MATCH($AJ219,'Overlap Study'!$CU$186:$CU$233,0)),0,1)</f>
        <v>1</v>
      </c>
      <c r="AQ219" s="99">
        <f>IF(ISNA(MATCH($AJ219,'Overlap Study'!$CG$186:$CG$233,0)),0,1)</f>
        <v>0</v>
      </c>
      <c r="AR219" s="97">
        <f>IF(ISNA(MATCH($AJ219,'Overlap Study'!$BU$186:$BU$233,0)),0,1)</f>
        <v>0</v>
      </c>
      <c r="AS219" s="97">
        <f>IF(ISNA(MATCH(AJ219,'Overlap Study'!BJ$186:BJ$233,0)),0,1)</f>
        <v>0</v>
      </c>
      <c r="AT219" s="97">
        <f>IF(ISNA(MATCH($AJ219,'Overlap Study'!AZ$186:AZ$233,0)),0,1)</f>
        <v>0</v>
      </c>
      <c r="AU219" s="97">
        <f>IF(ISNA(MATCH($AJ219,'Overlap Study'!AT$186:AT$233,0)),0,1)</f>
        <v>0</v>
      </c>
      <c r="AV219" s="97">
        <f>IF(ISNA(MATCH($AJ219,'Overlap Study'!AN$186:AN$233,0)),0,1)</f>
        <v>0</v>
      </c>
      <c r="AW219" s="106">
        <f>IF(ISNA(MATCH($AJ219,'Overlap Study'!AH$186:AH$233,0)),0,1)</f>
        <v>0</v>
      </c>
      <c r="AX219" s="97">
        <f>IF(ISNA(MATCH(AJ219,'Overlap Study'!$AB$186:$AB$233,0)),0,1)</f>
        <v>1</v>
      </c>
      <c r="AY219" s="97">
        <f>IF(ISNA(MATCH($AJ219,'Overlap Study'!$V$186:$V$233,0)),0,1)</f>
        <v>0</v>
      </c>
      <c r="AZ219" s="97">
        <f>IF(ISNA(MATCH($AJ219,'Overlap Study'!$P$186:$P$233,0)),0,1)</f>
        <v>0</v>
      </c>
      <c r="BA219" s="97"/>
      <c r="BB219" s="106"/>
    </row>
    <row r="220" spans="12:77" ht="13" x14ac:dyDescent="0.3">
      <c r="L220" s="116">
        <f t="shared" si="12"/>
        <v>219</v>
      </c>
      <c r="M220">
        <f t="shared" si="11"/>
        <v>2</v>
      </c>
      <c r="N220" s="494">
        <v>999</v>
      </c>
      <c r="O220" s="99">
        <f>SUM(P220:AA220)</f>
        <v>2</v>
      </c>
      <c r="P220" s="110">
        <f>IF(ISNA(MATCH(N220,'Overlap Study'!FF$62:FF$317,0)),0,1)</f>
        <v>1</v>
      </c>
      <c r="Q220" s="97">
        <f>IF(ISNA(MATCH(N220,'Overlap Study'!EO$62:EO$317,0)),0,1)</f>
        <v>1</v>
      </c>
      <c r="R220" s="97">
        <f>IF(ISNA(MATCH(N220,'Overlap Study'!DY$62:DY$174,0)),0,1)</f>
        <v>0</v>
      </c>
      <c r="S220" s="97">
        <f>IF(ISNA(MATCH(N220,'Overlap Study'!DJ$62:DJ$157,0)),0,1)</f>
        <v>0</v>
      </c>
      <c r="T220" s="99">
        <f>IF(ISNA(MATCH(N220,'Overlap Study'!CU$62:CU$157,0)),0,1)</f>
        <v>0</v>
      </c>
      <c r="U220" s="99">
        <f>IF(ISNA(MATCH(N220,'Overlap Study'!CG$62:CG$157,0)),0,1)</f>
        <v>0</v>
      </c>
      <c r="V220" s="97">
        <f>IF(ISNA(MATCH(N220,'Overlap Study'!BU$62:BU$157,0)),0,1)</f>
        <v>0</v>
      </c>
      <c r="W220" s="97">
        <f>IF(ISNA(MATCH(N220,'Overlap Study'!BJ$62:BJ$157,0)),0,1)</f>
        <v>0</v>
      </c>
      <c r="X220" s="97">
        <f>IF(ISNA(MATCH($N220,'Overlap Study'!AZ$62:AZ$157,0)),0,1)</f>
        <v>0</v>
      </c>
      <c r="Y220" s="97">
        <f>IF(ISNA(MATCH($N220,'Overlap Study'!AT$62:AT$157,0)),0,1)</f>
        <v>0</v>
      </c>
      <c r="Z220" s="97">
        <f>IF(ISNA(MATCH($N220,'Overlap Study'!AN$62:AN$157,0)),0,1)</f>
        <v>0</v>
      </c>
      <c r="AA220" s="97">
        <f>IF(ISNA(MATCH($N220,'Overlap Study'!AH$62:AH$157,0)),0,1)</f>
        <v>0</v>
      </c>
      <c r="AB220" s="110">
        <f>IF(ISNA(MATCH($N220,'Overlap Study'!AB$62:AB$157,0)),0,1)</f>
        <v>0</v>
      </c>
      <c r="AC220" s="97">
        <f>IF(ISNA(MATCH($N220,'Overlap Study'!V$62:V$157,0)),0,1)</f>
        <v>0</v>
      </c>
      <c r="AD220" s="97">
        <f>IF(ISNA(MATCH($N220,'Overlap Study'!P$62:P$157,0)),0,1)</f>
        <v>0</v>
      </c>
      <c r="AE220" s="97">
        <f>IF(ISNA(MATCH($N220,'Overlap Study'!H$53:H$132,0)),0,1)</f>
        <v>0</v>
      </c>
      <c r="AF220" s="106">
        <f>IF(ISNA(MATCH($N220,'Overlap Study'!B$53:B$100,0)),0,1)</f>
        <v>0</v>
      </c>
      <c r="AH220" s="98"/>
      <c r="AJ220" s="194">
        <v>870</v>
      </c>
      <c r="AK220" s="105">
        <f>SUM(AL220:AW220)</f>
        <v>1</v>
      </c>
      <c r="AL220" s="110">
        <f>IF(ISNA(MATCH($AJ220,'Overlap Study'!$FG$323:$FG$454,0)),0,1)</f>
        <v>0</v>
      </c>
      <c r="AM220" s="97">
        <f>IF(ISNA(MATCH($AJ220,'Overlap Study'!$EP$323:$EP$454,0)),0,1)</f>
        <v>0</v>
      </c>
      <c r="AN220" s="97">
        <f>IF(ISNA(MATCH($AJ220,'Overlap Study'!$DY$186:$DY$245,0)),0,1)</f>
        <v>0</v>
      </c>
      <c r="AO220" s="97">
        <f>IF(ISNA(MATCH($AJ220,'Overlap Study'!$DJ$186:$DJ$233,0)),0,1)</f>
        <v>0</v>
      </c>
      <c r="AP220" s="99">
        <f>IF(ISNA(MATCH($AJ220,'Overlap Study'!$CU$186:$CU$233,0)),0,1)</f>
        <v>0</v>
      </c>
      <c r="AQ220" s="99">
        <f>IF(ISNA(MATCH($AJ220,'Overlap Study'!$CG$186:$CG$233,0)),0,1)</f>
        <v>0</v>
      </c>
      <c r="AR220" s="97">
        <f>IF(ISNA(MATCH($AJ220,'Overlap Study'!$BU$186:$BU$233,0)),0,1)</f>
        <v>0</v>
      </c>
      <c r="AS220" s="97">
        <f>IF(ISNA(MATCH(AJ220,'Overlap Study'!BJ$186:BJ$233,0)),0,1)</f>
        <v>1</v>
      </c>
      <c r="AT220" s="97">
        <f>IF(ISNA(MATCH($AJ220,'Overlap Study'!AZ$186:AZ$233,0)),0,1)</f>
        <v>0</v>
      </c>
      <c r="AU220" s="97">
        <f>IF(ISNA(MATCH($AJ220,'Overlap Study'!AT$186:AT$233,0)),0,1)</f>
        <v>0</v>
      </c>
      <c r="AV220" s="97">
        <f>IF(ISNA(MATCH($AJ220,'Overlap Study'!AN$186:AN$233,0)),0,1)</f>
        <v>0</v>
      </c>
      <c r="AW220" s="106">
        <f>IF(ISNA(MATCH($AJ220,'Overlap Study'!AH$186:AH$233,0)),0,1)</f>
        <v>0</v>
      </c>
      <c r="AX220" s="97">
        <f>IF(ISNA(MATCH(AJ220,'Overlap Study'!$AB$186:$AB$233,0)),0,1)</f>
        <v>0</v>
      </c>
      <c r="AY220" s="97">
        <f>IF(ISNA(MATCH($AJ220,'Overlap Study'!$V$186:$V$233,0)),0,1)</f>
        <v>0</v>
      </c>
      <c r="AZ220" s="97">
        <f>IF(ISNA(MATCH($AJ220,'Overlap Study'!$P$186:$P$233,0)),0,1)</f>
        <v>0</v>
      </c>
      <c r="BA220" s="97"/>
      <c r="BB220" s="106"/>
    </row>
    <row r="221" spans="12:77" ht="13" x14ac:dyDescent="0.3">
      <c r="L221" s="116">
        <f t="shared" si="12"/>
        <v>220</v>
      </c>
      <c r="M221">
        <f t="shared" si="11"/>
        <v>4</v>
      </c>
      <c r="N221" s="207">
        <v>1038</v>
      </c>
      <c r="O221" s="99">
        <f>SUM(P221:AA221)</f>
        <v>2</v>
      </c>
      <c r="P221" s="110">
        <f>IF(ISNA(MATCH(N221,'Overlap Study'!FF$62:FF$317,0)),0,1)</f>
        <v>0</v>
      </c>
      <c r="Q221" s="97">
        <f>IF(ISNA(MATCH(N221,'Overlap Study'!EO$62:EO$317,0)),0,1)</f>
        <v>0</v>
      </c>
      <c r="R221" s="97">
        <f>IF(ISNA(MATCH(N221,'Overlap Study'!DY$62:DY$174,0)),0,1)</f>
        <v>0</v>
      </c>
      <c r="S221" s="97">
        <f>IF(ISNA(MATCH(N221,'Overlap Study'!DJ$62:DJ$157,0)),0,1)</f>
        <v>0</v>
      </c>
      <c r="T221" s="99">
        <f>IF(ISNA(MATCH(N221,'Overlap Study'!CU$62:CU$157,0)),0,1)</f>
        <v>0</v>
      </c>
      <c r="U221" s="99">
        <f>IF(ISNA(MATCH(N221,'Overlap Study'!CG$62:CG$157,0)),0,1)</f>
        <v>0</v>
      </c>
      <c r="V221" s="97">
        <f>IF(ISNA(MATCH(N221,'Overlap Study'!BU$62:BU$157,0)),0,1)</f>
        <v>0</v>
      </c>
      <c r="W221" s="97">
        <f>IF(ISNA(MATCH(N221,'Overlap Study'!BJ$62:BJ$157,0)),0,1)</f>
        <v>0</v>
      </c>
      <c r="X221" s="97">
        <f>IF(ISNA(MATCH($N221,'Overlap Study'!AZ$62:AZ$157,0)),0,1)</f>
        <v>0</v>
      </c>
      <c r="Y221" s="97">
        <f>IF(ISNA(MATCH($N221,'Overlap Study'!AT$62:AT$157,0)),0,1)</f>
        <v>1</v>
      </c>
      <c r="Z221" s="97">
        <f>IF(ISNA(MATCH($N221,'Overlap Study'!AN$62:AN$157,0)),0,1)</f>
        <v>1</v>
      </c>
      <c r="AA221" s="97">
        <f>IF(ISNA(MATCH($N221,'Overlap Study'!AH$62:AH$157,0)),0,1)</f>
        <v>0</v>
      </c>
      <c r="AB221" s="110">
        <f>IF(ISNA(MATCH($N221,'Overlap Study'!AB$62:AB$157,0)),0,1)</f>
        <v>1</v>
      </c>
      <c r="AC221" s="97">
        <f>IF(ISNA(MATCH($N221,'Overlap Study'!V$62:V$157,0)),0,1)</f>
        <v>1</v>
      </c>
      <c r="AD221" s="97">
        <f>IF(ISNA(MATCH($N221,'Overlap Study'!P$62:P$157,0)),0,1)</f>
        <v>0</v>
      </c>
      <c r="AE221" s="97">
        <f>IF(ISNA(MATCH($N221,'Overlap Study'!H$53:H$132,0)),0,1)</f>
        <v>0</v>
      </c>
      <c r="AF221" s="106">
        <f>IF(ISNA(MATCH($N221,'Overlap Study'!B$53:B$100,0)),0,1)</f>
        <v>0</v>
      </c>
      <c r="AH221" s="98"/>
      <c r="AJ221" s="194">
        <v>876</v>
      </c>
      <c r="AK221" s="105">
        <f>SUM(AL221:AW221)</f>
        <v>1</v>
      </c>
      <c r="AL221" s="110">
        <f>IF(ISNA(MATCH($AJ221,'Overlap Study'!$FG$323:$FG$454,0)),0,1)</f>
        <v>1</v>
      </c>
      <c r="AM221" s="97">
        <f>IF(ISNA(MATCH($AJ221,'Overlap Study'!$EP$323:$EP$454,0)),0,1)</f>
        <v>0</v>
      </c>
      <c r="AN221" s="97">
        <f>IF(ISNA(MATCH($AJ221,'Overlap Study'!$DY$186:$DY$245,0)),0,1)</f>
        <v>0</v>
      </c>
      <c r="AO221" s="97">
        <f>IF(ISNA(MATCH($AJ221,'Overlap Study'!$DJ$186:$DJ$233,0)),0,1)</f>
        <v>0</v>
      </c>
      <c r="AP221" s="99">
        <f>IF(ISNA(MATCH($AJ221,'Overlap Study'!$CU$186:$CU$233,0)),0,1)</f>
        <v>0</v>
      </c>
      <c r="AQ221" s="99">
        <f>IF(ISNA(MATCH($AJ221,'Overlap Study'!$CG$186:$CG$233,0)),0,1)</f>
        <v>0</v>
      </c>
      <c r="AR221" s="97">
        <f>IF(ISNA(MATCH($AJ221,'Overlap Study'!$BU$186:$BU$233,0)),0,1)</f>
        <v>0</v>
      </c>
      <c r="AS221" s="97">
        <f>IF(ISNA(MATCH(AJ221,'Overlap Study'!BJ$186:BJ$233,0)),0,1)</f>
        <v>0</v>
      </c>
      <c r="AT221" s="97">
        <f>IF(ISNA(MATCH($AJ221,'Overlap Study'!AZ$186:AZ$233,0)),0,1)</f>
        <v>0</v>
      </c>
      <c r="AU221" s="97">
        <f>IF(ISNA(MATCH($AJ221,'Overlap Study'!AT$186:AT$233,0)),0,1)</f>
        <v>0</v>
      </c>
      <c r="AV221" s="97">
        <f>IF(ISNA(MATCH($AJ221,'Overlap Study'!AN$186:AN$233,0)),0,1)</f>
        <v>0</v>
      </c>
      <c r="AW221" s="106">
        <f>IF(ISNA(MATCH($AJ221,'Overlap Study'!AH$186:AH$233,0)),0,1)</f>
        <v>0</v>
      </c>
      <c r="AX221" s="97">
        <f>IF(ISNA(MATCH(AJ221,'Overlap Study'!$AB$186:$AB$233,0)),0,1)</f>
        <v>0</v>
      </c>
      <c r="AY221" s="97">
        <f>IF(ISNA(MATCH($AJ221,'Overlap Study'!$V$186:$V$233,0)),0,1)</f>
        <v>0</v>
      </c>
      <c r="AZ221" s="97">
        <f>IF(ISNA(MATCH($AJ221,'Overlap Study'!$P$186:$P$233,0)),0,1)</f>
        <v>0</v>
      </c>
      <c r="BA221" s="97"/>
      <c r="BB221" s="106"/>
    </row>
    <row r="222" spans="12:77" ht="13" x14ac:dyDescent="0.3">
      <c r="L222" s="116">
        <f t="shared" si="12"/>
        <v>221</v>
      </c>
      <c r="M222">
        <f t="shared" si="11"/>
        <v>2</v>
      </c>
      <c r="N222" s="207">
        <v>1071</v>
      </c>
      <c r="O222" s="99">
        <f>SUM(P222:AA222)</f>
        <v>2</v>
      </c>
      <c r="P222" s="110">
        <f>IF(ISNA(MATCH(N222,'Overlap Study'!FF$62:FF$317,0)),0,1)</f>
        <v>0</v>
      </c>
      <c r="Q222" s="97">
        <f>IF(ISNA(MATCH(N222,'Overlap Study'!EO$62:EO$317,0)),0,1)</f>
        <v>0</v>
      </c>
      <c r="R222" s="97">
        <f>IF(ISNA(MATCH(N222,'Overlap Study'!DY$62:DY$174,0)),0,1)</f>
        <v>0</v>
      </c>
      <c r="S222" s="97">
        <f>IF(ISNA(MATCH(N222,'Overlap Study'!DJ$62:DJ$157,0)),0,1)</f>
        <v>0</v>
      </c>
      <c r="T222" s="99">
        <f>IF(ISNA(MATCH(N222,'Overlap Study'!CU$62:CU$157,0)),0,1)</f>
        <v>0</v>
      </c>
      <c r="U222" s="99">
        <f>IF(ISNA(MATCH(N222,'Overlap Study'!CG$62:CG$157,0)),0,1)</f>
        <v>0</v>
      </c>
      <c r="V222" s="97">
        <f>IF(ISNA(MATCH(N222,'Overlap Study'!BU$62:BU$157,0)),0,1)</f>
        <v>0</v>
      </c>
      <c r="W222" s="97">
        <f>IF(ISNA(MATCH(N222,'Overlap Study'!BJ$62:BJ$157,0)),0,1)</f>
        <v>0</v>
      </c>
      <c r="X222" s="97">
        <f>IF(ISNA(MATCH($N222,'Overlap Study'!AZ$62:AZ$157,0)),0,1)</f>
        <v>1</v>
      </c>
      <c r="Y222" s="97">
        <f>IF(ISNA(MATCH($N222,'Overlap Study'!AT$62:AT$157,0)),0,1)</f>
        <v>0</v>
      </c>
      <c r="Z222" s="97">
        <f>IF(ISNA(MATCH($N222,'Overlap Study'!AN$62:AN$157,0)),0,1)</f>
        <v>0</v>
      </c>
      <c r="AA222" s="97">
        <f>IF(ISNA(MATCH($N222,'Overlap Study'!AH$62:AH$157,0)),0,1)</f>
        <v>1</v>
      </c>
      <c r="AB222" s="110">
        <f>IF(ISNA(MATCH($N222,'Overlap Study'!AB$62:AB$157,0)),0,1)</f>
        <v>0</v>
      </c>
      <c r="AC222" s="97">
        <f>IF(ISNA(MATCH($N222,'Overlap Study'!V$62:V$157,0)),0,1)</f>
        <v>0</v>
      </c>
      <c r="AD222" s="97">
        <f>IF(ISNA(MATCH($N222,'Overlap Study'!P$62:P$157,0)),0,1)</f>
        <v>0</v>
      </c>
      <c r="AE222" s="97">
        <f>IF(ISNA(MATCH($N222,'Overlap Study'!H$53:H$132,0)),0,1)</f>
        <v>0</v>
      </c>
      <c r="AF222" s="106">
        <f>IF(ISNA(MATCH($N222,'Overlap Study'!B$53:B$100,0)),0,1)</f>
        <v>0</v>
      </c>
      <c r="AH222" s="98"/>
      <c r="AJ222" s="194">
        <v>888</v>
      </c>
      <c r="AK222" s="105">
        <f>SUM(AL222:AW222)</f>
        <v>1</v>
      </c>
      <c r="AL222" s="110">
        <f>IF(ISNA(MATCH($AJ222,'Overlap Study'!$FG$323:$FG$454,0)),0,1)</f>
        <v>0</v>
      </c>
      <c r="AM222" s="97">
        <f>IF(ISNA(MATCH($AJ222,'Overlap Study'!$EP$323:$EP$454,0)),0,1)</f>
        <v>0</v>
      </c>
      <c r="AN222" s="97">
        <f>IF(ISNA(MATCH($AJ222,'Overlap Study'!$DY$186:$DY$245,0)),0,1)</f>
        <v>0</v>
      </c>
      <c r="AO222" s="97">
        <f>IF(ISNA(MATCH($AJ222,'Overlap Study'!$DJ$186:$DJ$233,0)),0,1)</f>
        <v>0</v>
      </c>
      <c r="AP222" s="99">
        <f>IF(ISNA(MATCH($AJ222,'Overlap Study'!$CU$186:$CU$233,0)),0,1)</f>
        <v>0</v>
      </c>
      <c r="AQ222" s="99">
        <f>IF(ISNA(MATCH($AJ222,'Overlap Study'!$CG$186:$CG$233,0)),0,1)</f>
        <v>0</v>
      </c>
      <c r="AR222" s="97">
        <f>IF(ISNA(MATCH($AJ222,'Overlap Study'!$BU$186:$BU$233,0)),0,1)</f>
        <v>1</v>
      </c>
      <c r="AS222" s="97">
        <f>IF(ISNA(MATCH(AJ222,'Overlap Study'!BJ$186:BJ$233,0)),0,1)</f>
        <v>0</v>
      </c>
      <c r="AT222" s="97">
        <f>IF(ISNA(MATCH($AJ222,'Overlap Study'!AZ$186:AZ$233,0)),0,1)</f>
        <v>0</v>
      </c>
      <c r="AU222" s="97">
        <f>IF(ISNA(MATCH($AJ222,'Overlap Study'!AT$186:AT$233,0)),0,1)</f>
        <v>0</v>
      </c>
      <c r="AV222" s="97">
        <f>IF(ISNA(MATCH($AJ222,'Overlap Study'!AN$186:AN$233,0)),0,1)</f>
        <v>0</v>
      </c>
      <c r="AW222" s="106">
        <f>IF(ISNA(MATCH($AJ222,'Overlap Study'!AH$186:AH$233,0)),0,1)</f>
        <v>0</v>
      </c>
      <c r="AX222" s="97">
        <f>IF(ISNA(MATCH(AJ222,'Overlap Study'!$AB$186:$AB$233,0)),0,1)</f>
        <v>0</v>
      </c>
      <c r="AY222" s="97">
        <f>IF(ISNA(MATCH($AJ222,'Overlap Study'!$V$186:$V$233,0)),0,1)</f>
        <v>0</v>
      </c>
      <c r="AZ222" s="97">
        <f>IF(ISNA(MATCH($AJ222,'Overlap Study'!$P$186:$P$233,0)),0,1)</f>
        <v>0</v>
      </c>
      <c r="BA222" s="97"/>
      <c r="BB222" s="106"/>
    </row>
    <row r="223" spans="12:77" ht="13" x14ac:dyDescent="0.3">
      <c r="L223" s="116">
        <f t="shared" si="12"/>
        <v>222</v>
      </c>
      <c r="M223">
        <f t="shared" si="11"/>
        <v>2</v>
      </c>
      <c r="N223" s="493">
        <v>1086</v>
      </c>
      <c r="O223" s="99">
        <f>SUM(P223:AA223)</f>
        <v>2</v>
      </c>
      <c r="P223" s="110">
        <f>IF(ISNA(MATCH(N223,'Overlap Study'!FF$62:FF$317,0)),0,1)</f>
        <v>0</v>
      </c>
      <c r="Q223" s="97">
        <f>IF(ISNA(MATCH(N223,'Overlap Study'!EO$62:EO$317,0)),0,1)</f>
        <v>0</v>
      </c>
      <c r="R223" s="97">
        <f>IF(ISNA(MATCH(N223,'Overlap Study'!DY$62:DY$174,0)),0,1)</f>
        <v>0</v>
      </c>
      <c r="S223" s="97">
        <f>IF(ISNA(MATCH(N223,'Overlap Study'!DJ$62:DJ$157,0)),0,1)</f>
        <v>0</v>
      </c>
      <c r="T223" s="99">
        <f>IF(ISNA(MATCH(N223,'Overlap Study'!CU$62:CU$157,0)),0,1)</f>
        <v>0</v>
      </c>
      <c r="U223" s="99">
        <f>IF(ISNA(MATCH(N223,'Overlap Study'!CG$62:CG$157,0)),0,1)</f>
        <v>0</v>
      </c>
      <c r="V223" s="97">
        <f>IF(ISNA(MATCH(N223,'Overlap Study'!BU$62:BU$157,0)),0,1)</f>
        <v>1</v>
      </c>
      <c r="W223" s="97">
        <f>IF(ISNA(MATCH(N223,'Overlap Study'!BJ$62:BJ$157,0)),0,1)</f>
        <v>0</v>
      </c>
      <c r="X223" s="97">
        <f>IF(ISNA(MATCH($N223,'Overlap Study'!AZ$62:AZ$157,0)),0,1)</f>
        <v>1</v>
      </c>
      <c r="Y223" s="97">
        <f>IF(ISNA(MATCH($N223,'Overlap Study'!AT$62:AT$157,0)),0,1)</f>
        <v>0</v>
      </c>
      <c r="Z223" s="97">
        <f>IF(ISNA(MATCH($N223,'Overlap Study'!AN$62:AN$157,0)),0,1)</f>
        <v>0</v>
      </c>
      <c r="AA223" s="97">
        <f>IF(ISNA(MATCH($N223,'Overlap Study'!AH$62:AH$157,0)),0,1)</f>
        <v>0</v>
      </c>
      <c r="AB223" s="110">
        <f>IF(ISNA(MATCH($N223,'Overlap Study'!AB$62:AB$157,0)),0,1)</f>
        <v>0</v>
      </c>
      <c r="AC223" s="97">
        <f>IF(ISNA(MATCH($N223,'Overlap Study'!V$62:V$157,0)),0,1)</f>
        <v>0</v>
      </c>
      <c r="AD223" s="97">
        <f>IF(ISNA(MATCH($N223,'Overlap Study'!P$62:P$157,0)),0,1)</f>
        <v>0</v>
      </c>
      <c r="AE223" s="97">
        <f>IF(ISNA(MATCH($N223,'Overlap Study'!H$53:H$132,0)),0,1)</f>
        <v>0</v>
      </c>
      <c r="AF223" s="106">
        <f>IF(ISNA(MATCH($N223,'Overlap Study'!B$53:B$100,0)),0,1)</f>
        <v>0</v>
      </c>
      <c r="AH223" s="98"/>
      <c r="AJ223" s="194">
        <v>948</v>
      </c>
      <c r="AK223" s="105">
        <f>SUM(AL223:AW223)</f>
        <v>1</v>
      </c>
      <c r="AL223" s="110">
        <f>IF(ISNA(MATCH($AJ223,'Overlap Study'!$FG$323:$FG$454,0)),0,1)</f>
        <v>0</v>
      </c>
      <c r="AM223" s="97">
        <f>IF(ISNA(MATCH($AJ223,'Overlap Study'!$EP$323:$EP$454,0)),0,1)</f>
        <v>1</v>
      </c>
      <c r="AN223" s="97">
        <f>IF(ISNA(MATCH($AJ223,'Overlap Study'!$DY$186:$DY$245,0)),0,1)</f>
        <v>0</v>
      </c>
      <c r="AO223" s="97">
        <f>IF(ISNA(MATCH($AJ223,'Overlap Study'!$DJ$186:$DJ$233,0)),0,1)</f>
        <v>0</v>
      </c>
      <c r="AP223" s="99">
        <f>IF(ISNA(MATCH($AJ223,'Overlap Study'!$CU$186:$CU$233,0)),0,1)</f>
        <v>0</v>
      </c>
      <c r="AQ223" s="99">
        <f>IF(ISNA(MATCH($AJ223,'Overlap Study'!$CG$186:$CG$233,0)),0,1)</f>
        <v>0</v>
      </c>
      <c r="AR223" s="97">
        <f>IF(ISNA(MATCH($AJ223,'Overlap Study'!$BU$186:$BU$233,0)),0,1)</f>
        <v>0</v>
      </c>
      <c r="AS223" s="97">
        <f>IF(ISNA(MATCH(AJ223,'Overlap Study'!BJ$186:BJ$233,0)),0,1)</f>
        <v>0</v>
      </c>
      <c r="AT223" s="97">
        <f>IF(ISNA(MATCH($AJ223,'Overlap Study'!AZ$186:AZ$233,0)),0,1)</f>
        <v>0</v>
      </c>
      <c r="AU223" s="97">
        <f>IF(ISNA(MATCH($AJ223,'Overlap Study'!AT$186:AT$233,0)),0,1)</f>
        <v>0</v>
      </c>
      <c r="AV223" s="97">
        <f>IF(ISNA(MATCH($AJ223,'Overlap Study'!AN$186:AN$233,0)),0,1)</f>
        <v>0</v>
      </c>
      <c r="AW223" s="106">
        <f>IF(ISNA(MATCH($AJ223,'Overlap Study'!AH$186:AH$233,0)),0,1)</f>
        <v>0</v>
      </c>
      <c r="AX223" s="97">
        <f>IF(ISNA(MATCH(AJ223,'Overlap Study'!$AB$186:$AB$233,0)),0,1)</f>
        <v>0</v>
      </c>
      <c r="AY223" s="97">
        <f>IF(ISNA(MATCH($AJ223,'Overlap Study'!$V$186:$V$233,0)),0,1)</f>
        <v>0</v>
      </c>
      <c r="AZ223" s="97">
        <f>IF(ISNA(MATCH($AJ223,'Overlap Study'!$P$186:$P$233,0)),0,1)</f>
        <v>0</v>
      </c>
      <c r="BA223" s="97"/>
      <c r="BB223" s="106"/>
    </row>
    <row r="224" spans="12:77" ht="13" x14ac:dyDescent="0.3">
      <c r="L224" s="116">
        <f t="shared" si="12"/>
        <v>223</v>
      </c>
      <c r="M224">
        <f t="shared" si="11"/>
        <v>2</v>
      </c>
      <c r="N224" s="207">
        <v>1250</v>
      </c>
      <c r="O224" s="99">
        <f>SUM(P224:AA224)</f>
        <v>2</v>
      </c>
      <c r="P224" s="110">
        <f>IF(ISNA(MATCH(N224,'Overlap Study'!FF$62:FF$317,0)),0,1)</f>
        <v>1</v>
      </c>
      <c r="Q224" s="97">
        <f>IF(ISNA(MATCH(N224,'Overlap Study'!EO$62:EO$317,0)),0,1)</f>
        <v>0</v>
      </c>
      <c r="R224" s="97">
        <f>IF(ISNA(MATCH(N224,'Overlap Study'!DY$62:DY$174,0)),0,1)</f>
        <v>0</v>
      </c>
      <c r="S224" s="97">
        <f>IF(ISNA(MATCH(N224,'Overlap Study'!DJ$62:DJ$157,0)),0,1)</f>
        <v>0</v>
      </c>
      <c r="T224" s="99">
        <f>IF(ISNA(MATCH(N224,'Overlap Study'!CU$62:CU$157,0)),0,1)</f>
        <v>0</v>
      </c>
      <c r="U224" s="99">
        <f>IF(ISNA(MATCH(N224,'Overlap Study'!CG$62:CG$157,0)),0,1)</f>
        <v>0</v>
      </c>
      <c r="V224" s="97">
        <f>IF(ISNA(MATCH(N224,'Overlap Study'!BU$62:BU$157,0)),0,1)</f>
        <v>0</v>
      </c>
      <c r="W224" s="97">
        <f>IF(ISNA(MATCH(N224,'Overlap Study'!BJ$62:BJ$157,0)),0,1)</f>
        <v>1</v>
      </c>
      <c r="X224" s="97">
        <f>IF(ISNA(MATCH($N224,'Overlap Study'!AZ$62:AZ$157,0)),0,1)</f>
        <v>0</v>
      </c>
      <c r="Y224" s="97">
        <f>IF(ISNA(MATCH($N224,'Overlap Study'!AT$62:AT$157,0)),0,1)</f>
        <v>0</v>
      </c>
      <c r="Z224" s="97">
        <f>IF(ISNA(MATCH($N224,'Overlap Study'!AN$62:AN$157,0)),0,1)</f>
        <v>0</v>
      </c>
      <c r="AA224" s="97">
        <f>IF(ISNA(MATCH($N224,'Overlap Study'!AH$62:AH$157,0)),0,1)</f>
        <v>0</v>
      </c>
      <c r="AB224" s="110">
        <f>IF(ISNA(MATCH($N224,'Overlap Study'!AB$62:AB$157,0)),0,1)</f>
        <v>0</v>
      </c>
      <c r="AC224" s="97">
        <f>IF(ISNA(MATCH($N224,'Overlap Study'!V$62:V$157,0)),0,1)</f>
        <v>0</v>
      </c>
      <c r="AD224" s="97">
        <f>IF(ISNA(MATCH($N224,'Overlap Study'!P$62:P$157,0)),0,1)</f>
        <v>0</v>
      </c>
      <c r="AE224" s="97">
        <f>IF(ISNA(MATCH($N224,'Overlap Study'!H$53:H$132,0)),0,1)</f>
        <v>0</v>
      </c>
      <c r="AF224" s="106">
        <f>IF(ISNA(MATCH($N224,'Overlap Study'!B$53:B$100,0)),0,1)</f>
        <v>0</v>
      </c>
      <c r="AH224" s="98"/>
      <c r="AJ224" s="194">
        <v>980</v>
      </c>
      <c r="AK224" s="105">
        <f>SUM(AL224:AW224)</f>
        <v>1</v>
      </c>
      <c r="AL224" s="110">
        <f>IF(ISNA(MATCH($AJ224,'Overlap Study'!$FG$323:$FG$454,0)),0,1)</f>
        <v>0</v>
      </c>
      <c r="AM224" s="97">
        <f>IF(ISNA(MATCH($AJ224,'Overlap Study'!$EP$323:$EP$454,0)),0,1)</f>
        <v>0</v>
      </c>
      <c r="AN224" s="97">
        <f>IF(ISNA(MATCH($AJ224,'Overlap Study'!$DY$186:$DY$245,0)),0,1)</f>
        <v>0</v>
      </c>
      <c r="AO224" s="97">
        <f>IF(ISNA(MATCH($AJ224,'Overlap Study'!$DJ$186:$DJ$233,0)),0,1)</f>
        <v>0</v>
      </c>
      <c r="AP224" s="99">
        <f>IF(ISNA(MATCH($AJ224,'Overlap Study'!$CU$186:$CU$233,0)),0,1)</f>
        <v>0</v>
      </c>
      <c r="AQ224" s="99">
        <f>IF(ISNA(MATCH($AJ224,'Overlap Study'!$CG$186:$CG$233,0)),0,1)</f>
        <v>0</v>
      </c>
      <c r="AR224" s="97">
        <f>IF(ISNA(MATCH($AJ224,'Overlap Study'!$BU$186:$BU$233,0)),0,1)</f>
        <v>0</v>
      </c>
      <c r="AS224" s="97">
        <f>IF(ISNA(MATCH(AJ224,'Overlap Study'!BJ$186:BJ$233,0)),0,1)</f>
        <v>0</v>
      </c>
      <c r="AT224" s="97">
        <f>IF(ISNA(MATCH($AJ224,'Overlap Study'!AZ$186:AZ$233,0)),0,1)</f>
        <v>0</v>
      </c>
      <c r="AU224" s="97">
        <f>IF(ISNA(MATCH($AJ224,'Overlap Study'!AT$186:AT$233,0)),0,1)</f>
        <v>0</v>
      </c>
      <c r="AV224" s="97">
        <f>IF(ISNA(MATCH($AJ224,'Overlap Study'!AN$186:AN$233,0)),0,1)</f>
        <v>0</v>
      </c>
      <c r="AW224" s="106">
        <f>IF(ISNA(MATCH($AJ224,'Overlap Study'!AH$186:AH$233,0)),0,1)</f>
        <v>1</v>
      </c>
      <c r="AX224" s="97">
        <f>IF(ISNA(MATCH(AJ224,'Overlap Study'!$AB$186:$AB$233,0)),0,1)</f>
        <v>0</v>
      </c>
      <c r="AY224" s="97">
        <f>IF(ISNA(MATCH($AJ224,'Overlap Study'!$V$186:$V$233,0)),0,1)</f>
        <v>0</v>
      </c>
      <c r="AZ224" s="97">
        <f>IF(ISNA(MATCH($AJ224,'Overlap Study'!$P$186:$P$233,0)),0,1)</f>
        <v>0</v>
      </c>
      <c r="BA224" s="97"/>
      <c r="BB224" s="106"/>
    </row>
    <row r="225" spans="12:54" ht="13" x14ac:dyDescent="0.3">
      <c r="L225" s="116">
        <f t="shared" si="12"/>
        <v>224</v>
      </c>
      <c r="M225">
        <f t="shared" si="11"/>
        <v>2</v>
      </c>
      <c r="N225" s="207">
        <v>1306</v>
      </c>
      <c r="O225" s="99">
        <f>SUM(P225:AA225)</f>
        <v>2</v>
      </c>
      <c r="P225" s="110">
        <f>IF(ISNA(MATCH(N225,'Overlap Study'!FF$62:FF$317,0)),0,1)</f>
        <v>1</v>
      </c>
      <c r="Q225" s="97">
        <f>IF(ISNA(MATCH(N225,'Overlap Study'!EO$62:EO$317,0)),0,1)</f>
        <v>0</v>
      </c>
      <c r="R225" s="97">
        <f>IF(ISNA(MATCH(N225,'Overlap Study'!DY$62:DY$174,0)),0,1)</f>
        <v>0</v>
      </c>
      <c r="S225" s="97">
        <f>IF(ISNA(MATCH(N225,'Overlap Study'!DJ$62:DJ$157,0)),0,1)</f>
        <v>0</v>
      </c>
      <c r="T225" s="99">
        <f>IF(ISNA(MATCH(N225,'Overlap Study'!CU$62:CU$157,0)),0,1)</f>
        <v>0</v>
      </c>
      <c r="U225" s="99">
        <f>IF(ISNA(MATCH(N225,'Overlap Study'!CG$62:CG$157,0)),0,1)</f>
        <v>0</v>
      </c>
      <c r="V225" s="97">
        <f>IF(ISNA(MATCH(N225,'Overlap Study'!BU$62:BU$157,0)),0,1)</f>
        <v>1</v>
      </c>
      <c r="W225" s="97">
        <f>IF(ISNA(MATCH(N225,'Overlap Study'!BJ$62:BJ$157,0)),0,1)</f>
        <v>0</v>
      </c>
      <c r="X225" s="97">
        <f>IF(ISNA(MATCH($N225,'Overlap Study'!AZ$62:AZ$157,0)),0,1)</f>
        <v>0</v>
      </c>
      <c r="Y225" s="97">
        <f>IF(ISNA(MATCH($N225,'Overlap Study'!AT$62:AT$157,0)),0,1)</f>
        <v>0</v>
      </c>
      <c r="Z225" s="97">
        <f>IF(ISNA(MATCH($N225,'Overlap Study'!AN$62:AN$157,0)),0,1)</f>
        <v>0</v>
      </c>
      <c r="AA225" s="97">
        <f>IF(ISNA(MATCH($N225,'Overlap Study'!AH$62:AH$157,0)),0,1)</f>
        <v>0</v>
      </c>
      <c r="AB225" s="110">
        <f>IF(ISNA(MATCH($N225,'Overlap Study'!AB$62:AB$157,0)),0,1)</f>
        <v>0</v>
      </c>
      <c r="AC225" s="97">
        <f>IF(ISNA(MATCH($N225,'Overlap Study'!V$62:V$157,0)),0,1)</f>
        <v>0</v>
      </c>
      <c r="AD225" s="97">
        <f>IF(ISNA(MATCH($N225,'Overlap Study'!P$62:P$157,0)),0,1)</f>
        <v>0</v>
      </c>
      <c r="AE225" s="97">
        <f>IF(ISNA(MATCH($N225,'Overlap Study'!H$53:H$132,0)),0,1)</f>
        <v>0</v>
      </c>
      <c r="AF225" s="106">
        <f>IF(ISNA(MATCH($N225,'Overlap Study'!B$53:B$100,0)),0,1)</f>
        <v>0</v>
      </c>
      <c r="AH225" s="98"/>
      <c r="AJ225" s="194">
        <v>999</v>
      </c>
      <c r="AK225" s="105">
        <f>SUM(AL225:AW225)</f>
        <v>1</v>
      </c>
      <c r="AL225" s="110">
        <f>IF(ISNA(MATCH($AJ225,'Overlap Study'!$FG$323:$FG$454,0)),0,1)</f>
        <v>1</v>
      </c>
      <c r="AM225" s="97">
        <f>IF(ISNA(MATCH($AJ225,'Overlap Study'!$EP$323:$EP$454,0)),0,1)</f>
        <v>0</v>
      </c>
      <c r="AN225" s="97">
        <f>IF(ISNA(MATCH($AJ225,'Overlap Study'!$DY$186:$DY$245,0)),0,1)</f>
        <v>0</v>
      </c>
      <c r="AO225" s="97">
        <f>IF(ISNA(MATCH($AJ225,'Overlap Study'!$DJ$186:$DJ$233,0)),0,1)</f>
        <v>0</v>
      </c>
      <c r="AP225" s="99">
        <f>IF(ISNA(MATCH($AJ225,'Overlap Study'!$CU$186:$CU$233,0)),0,1)</f>
        <v>0</v>
      </c>
      <c r="AQ225" s="99">
        <f>IF(ISNA(MATCH($AJ225,'Overlap Study'!$CG$186:$CG$233,0)),0,1)</f>
        <v>0</v>
      </c>
      <c r="AR225" s="97">
        <f>IF(ISNA(MATCH($AJ225,'Overlap Study'!$BU$186:$BU$233,0)),0,1)</f>
        <v>0</v>
      </c>
      <c r="AS225" s="97">
        <f>IF(ISNA(MATCH(AJ225,'Overlap Study'!BJ$186:BJ$233,0)),0,1)</f>
        <v>0</v>
      </c>
      <c r="AT225" s="97">
        <f>IF(ISNA(MATCH($AJ225,'Overlap Study'!AZ$186:AZ$233,0)),0,1)</f>
        <v>0</v>
      </c>
      <c r="AU225" s="97">
        <f>IF(ISNA(MATCH($AJ225,'Overlap Study'!AT$186:AT$233,0)),0,1)</f>
        <v>0</v>
      </c>
      <c r="AV225" s="97">
        <f>IF(ISNA(MATCH($AJ225,'Overlap Study'!AN$186:AN$233,0)),0,1)</f>
        <v>0</v>
      </c>
      <c r="AW225" s="106">
        <f>IF(ISNA(MATCH($AJ225,'Overlap Study'!AH$186:AH$233,0)),0,1)</f>
        <v>0</v>
      </c>
      <c r="AX225" s="97">
        <f>IF(ISNA(MATCH(AJ225,'Overlap Study'!$AB$186:$AB$233,0)),0,1)</f>
        <v>0</v>
      </c>
      <c r="AY225" s="97">
        <f>IF(ISNA(MATCH($AJ225,'Overlap Study'!$V$186:$V$233,0)),0,1)</f>
        <v>0</v>
      </c>
      <c r="AZ225" s="97">
        <f>IF(ISNA(MATCH($AJ225,'Overlap Study'!$P$186:$P$233,0)),0,1)</f>
        <v>0</v>
      </c>
      <c r="BA225" s="97"/>
      <c r="BB225" s="106"/>
    </row>
    <row r="226" spans="12:54" ht="13" x14ac:dyDescent="0.3">
      <c r="L226" s="116">
        <f t="shared" si="12"/>
        <v>225</v>
      </c>
      <c r="M226">
        <f t="shared" si="11"/>
        <v>2</v>
      </c>
      <c r="N226" s="207">
        <v>1450</v>
      </c>
      <c r="O226" s="99">
        <f>SUM(P226:AA226)</f>
        <v>2</v>
      </c>
      <c r="P226" s="110">
        <f>IF(ISNA(MATCH(N226,'Overlap Study'!FF$62:FF$317,0)),0,1)</f>
        <v>0</v>
      </c>
      <c r="Q226" s="97">
        <f>IF(ISNA(MATCH(N226,'Overlap Study'!EO$62:EO$317,0)),0,1)</f>
        <v>0</v>
      </c>
      <c r="R226" s="97">
        <f>IF(ISNA(MATCH(N226,'Overlap Study'!DY$62:DY$174,0)),0,1)</f>
        <v>0</v>
      </c>
      <c r="S226" s="97">
        <f>IF(ISNA(MATCH(N226,'Overlap Study'!DJ$62:DJ$157,0)),0,1)</f>
        <v>0</v>
      </c>
      <c r="T226" s="99">
        <f>IF(ISNA(MATCH(N226,'Overlap Study'!CU$62:CU$157,0)),0,1)</f>
        <v>0</v>
      </c>
      <c r="U226" s="99">
        <f>IF(ISNA(MATCH(N226,'Overlap Study'!CG$62:CG$157,0)),0,1)</f>
        <v>0</v>
      </c>
      <c r="V226" s="97">
        <f>IF(ISNA(MATCH(N226,'Overlap Study'!BU$62:BU$157,0)),0,1)</f>
        <v>0</v>
      </c>
      <c r="W226" s="97">
        <f>IF(ISNA(MATCH(N226,'Overlap Study'!BJ$62:BJ$157,0)),0,1)</f>
        <v>0</v>
      </c>
      <c r="X226" s="97">
        <f>IF(ISNA(MATCH($N226,'Overlap Study'!AZ$62:AZ$157,0)),0,1)</f>
        <v>1</v>
      </c>
      <c r="Y226" s="97">
        <f>IF(ISNA(MATCH($N226,'Overlap Study'!AT$62:AT$157,0)),0,1)</f>
        <v>0</v>
      </c>
      <c r="Z226" s="97">
        <f>IF(ISNA(MATCH($N226,'Overlap Study'!AN$62:AN$157,0)),0,1)</f>
        <v>0</v>
      </c>
      <c r="AA226" s="97">
        <f>IF(ISNA(MATCH($N226,'Overlap Study'!AH$62:AH$157,0)),0,1)</f>
        <v>1</v>
      </c>
      <c r="AB226" s="110">
        <f>IF(ISNA(MATCH($N226,'Overlap Study'!AB$62:AB$157,0)),0,1)</f>
        <v>0</v>
      </c>
      <c r="AC226" s="97">
        <f>IF(ISNA(MATCH($N226,'Overlap Study'!V$62:V$157,0)),0,1)</f>
        <v>0</v>
      </c>
      <c r="AD226" s="97">
        <f>IF(ISNA(MATCH($N226,'Overlap Study'!P$62:P$157,0)),0,1)</f>
        <v>0</v>
      </c>
      <c r="AE226" s="97">
        <f>IF(ISNA(MATCH($N226,'Overlap Study'!H$53:H$132,0)),0,1)</f>
        <v>0</v>
      </c>
      <c r="AF226" s="106">
        <f>IF(ISNA(MATCH($N226,'Overlap Study'!B$53:B$100,0)),0,1)</f>
        <v>0</v>
      </c>
      <c r="AH226" s="98"/>
      <c r="AJ226" s="194">
        <v>1011</v>
      </c>
      <c r="AK226" s="105">
        <f>SUM(AL226:AW226)</f>
        <v>1</v>
      </c>
      <c r="AL226" s="110">
        <f>IF(ISNA(MATCH($AJ226,'Overlap Study'!$FG$323:$FG$454,0)),0,1)</f>
        <v>1</v>
      </c>
      <c r="AM226" s="97">
        <f>IF(ISNA(MATCH($AJ226,'Overlap Study'!$EP$323:$EP$454,0)),0,1)</f>
        <v>0</v>
      </c>
      <c r="AN226" s="97">
        <f>IF(ISNA(MATCH($AJ226,'Overlap Study'!$DY$186:$DY$245,0)),0,1)</f>
        <v>0</v>
      </c>
      <c r="AO226" s="97">
        <f>IF(ISNA(MATCH($AJ226,'Overlap Study'!$DJ$186:$DJ$233,0)),0,1)</f>
        <v>0</v>
      </c>
      <c r="AP226" s="99">
        <f>IF(ISNA(MATCH($AJ226,'Overlap Study'!$CU$186:$CU$233,0)),0,1)</f>
        <v>0</v>
      </c>
      <c r="AQ226" s="99">
        <f>IF(ISNA(MATCH($AJ226,'Overlap Study'!$CG$186:$CG$233,0)),0,1)</f>
        <v>0</v>
      </c>
      <c r="AR226" s="97">
        <f>IF(ISNA(MATCH($AJ226,'Overlap Study'!$BU$186:$BU$233,0)),0,1)</f>
        <v>0</v>
      </c>
      <c r="AS226" s="97">
        <f>IF(ISNA(MATCH(AJ226,'Overlap Study'!BJ$186:BJ$233,0)),0,1)</f>
        <v>0</v>
      </c>
      <c r="AT226" s="97">
        <f>IF(ISNA(MATCH($AJ226,'Overlap Study'!AZ$186:AZ$233,0)),0,1)</f>
        <v>0</v>
      </c>
      <c r="AU226" s="97">
        <f>IF(ISNA(MATCH($AJ226,'Overlap Study'!AT$186:AT$233,0)),0,1)</f>
        <v>0</v>
      </c>
      <c r="AV226" s="97">
        <f>IF(ISNA(MATCH($AJ226,'Overlap Study'!AN$186:AN$233,0)),0,1)</f>
        <v>0</v>
      </c>
      <c r="AW226" s="106">
        <f>IF(ISNA(MATCH($AJ226,'Overlap Study'!AH$186:AH$233,0)),0,1)</f>
        <v>0</v>
      </c>
      <c r="AX226" s="97">
        <f>IF(ISNA(MATCH(AJ226,'Overlap Study'!$AB$186:$AB$233,0)),0,1)</f>
        <v>0</v>
      </c>
      <c r="AY226" s="97">
        <f>IF(ISNA(MATCH($AJ226,'Overlap Study'!$V$186:$V$233,0)),0,1)</f>
        <v>0</v>
      </c>
      <c r="AZ226" s="97">
        <f>IF(ISNA(MATCH($AJ226,'Overlap Study'!$P$186:$P$233,0)),0,1)</f>
        <v>0</v>
      </c>
      <c r="BA226" s="97"/>
      <c r="BB226" s="106"/>
    </row>
    <row r="227" spans="12:54" ht="13" x14ac:dyDescent="0.3">
      <c r="L227" s="116">
        <f t="shared" si="12"/>
        <v>226</v>
      </c>
      <c r="M227">
        <f t="shared" si="11"/>
        <v>2</v>
      </c>
      <c r="N227" s="207">
        <v>1516</v>
      </c>
      <c r="O227" s="99">
        <f>SUM(P227:AA227)</f>
        <v>2</v>
      </c>
      <c r="P227" s="110">
        <f>IF(ISNA(MATCH(N227,'Overlap Study'!FF$62:FF$317,0)),0,1)</f>
        <v>0</v>
      </c>
      <c r="Q227" s="97">
        <f>IF(ISNA(MATCH(N227,'Overlap Study'!EO$62:EO$317,0)),0,1)</f>
        <v>0</v>
      </c>
      <c r="R227" s="97">
        <f>IF(ISNA(MATCH(N227,'Overlap Study'!DY$62:DY$174,0)),0,1)</f>
        <v>0</v>
      </c>
      <c r="S227" s="97">
        <f>IF(ISNA(MATCH(N227,'Overlap Study'!DJ$62:DJ$157,0)),0,1)</f>
        <v>0</v>
      </c>
      <c r="T227" s="99">
        <f>IF(ISNA(MATCH(N227,'Overlap Study'!CU$62:CU$157,0)),0,1)</f>
        <v>0</v>
      </c>
      <c r="U227" s="99">
        <f>IF(ISNA(MATCH(N227,'Overlap Study'!CG$62:CG$157,0)),0,1)</f>
        <v>0</v>
      </c>
      <c r="V227" s="97">
        <f>IF(ISNA(MATCH(N227,'Overlap Study'!BU$62:BU$157,0)),0,1)</f>
        <v>0</v>
      </c>
      <c r="W227" s="97">
        <f>IF(ISNA(MATCH(N227,'Overlap Study'!BJ$62:BJ$157,0)),0,1)</f>
        <v>1</v>
      </c>
      <c r="X227" s="97">
        <f>IF(ISNA(MATCH($N227,'Overlap Study'!AZ$62:AZ$157,0)),0,1)</f>
        <v>0</v>
      </c>
      <c r="Y227" s="97">
        <f>IF(ISNA(MATCH($N227,'Overlap Study'!AT$62:AT$157,0)),0,1)</f>
        <v>1</v>
      </c>
      <c r="Z227" s="97">
        <f>IF(ISNA(MATCH($N227,'Overlap Study'!AN$62:AN$157,0)),0,1)</f>
        <v>0</v>
      </c>
      <c r="AA227" s="97">
        <f>IF(ISNA(MATCH($N227,'Overlap Study'!AH$62:AH$157,0)),0,1)</f>
        <v>0</v>
      </c>
      <c r="AB227" s="110">
        <f>IF(ISNA(MATCH($N227,'Overlap Study'!AB$62:AB$157,0)),0,1)</f>
        <v>0</v>
      </c>
      <c r="AC227" s="97">
        <f>IF(ISNA(MATCH($N227,'Overlap Study'!V$62:V$157,0)),0,1)</f>
        <v>0</v>
      </c>
      <c r="AD227" s="97">
        <f>IF(ISNA(MATCH($N227,'Overlap Study'!P$62:P$157,0)),0,1)</f>
        <v>0</v>
      </c>
      <c r="AE227" s="97">
        <f>IF(ISNA(MATCH($N227,'Overlap Study'!H$53:H$132,0)),0,1)</f>
        <v>0</v>
      </c>
      <c r="AF227" s="106">
        <f>IF(ISNA(MATCH($N227,'Overlap Study'!B$53:B$100,0)),0,1)</f>
        <v>0</v>
      </c>
      <c r="AH227" s="98"/>
      <c r="AJ227" s="194">
        <v>1038</v>
      </c>
      <c r="AK227" s="105">
        <f>SUM(AL227:AW227)</f>
        <v>1</v>
      </c>
      <c r="AL227" s="110">
        <f>IF(ISNA(MATCH($AJ227,'Overlap Study'!$FG$323:$FG$454,0)),0,1)</f>
        <v>0</v>
      </c>
      <c r="AM227" s="97">
        <f>IF(ISNA(MATCH($AJ227,'Overlap Study'!$EP$323:$EP$454,0)),0,1)</f>
        <v>0</v>
      </c>
      <c r="AN227" s="97">
        <f>IF(ISNA(MATCH($AJ227,'Overlap Study'!$DY$186:$DY$245,0)),0,1)</f>
        <v>0</v>
      </c>
      <c r="AO227" s="97">
        <f>IF(ISNA(MATCH($AJ227,'Overlap Study'!$DJ$186:$DJ$233,0)),0,1)</f>
        <v>0</v>
      </c>
      <c r="AP227" s="99">
        <f>IF(ISNA(MATCH($AJ227,'Overlap Study'!$CU$186:$CU$233,0)),0,1)</f>
        <v>0</v>
      </c>
      <c r="AQ227" s="99">
        <f>IF(ISNA(MATCH($AJ227,'Overlap Study'!$CG$186:$CG$233,0)),0,1)</f>
        <v>0</v>
      </c>
      <c r="AR227" s="97">
        <f>IF(ISNA(MATCH($AJ227,'Overlap Study'!$BU$186:$BU$233,0)),0,1)</f>
        <v>0</v>
      </c>
      <c r="AS227" s="97">
        <f>IF(ISNA(MATCH(AJ227,'Overlap Study'!BJ$186:BJ$233,0)),0,1)</f>
        <v>0</v>
      </c>
      <c r="AT227" s="97">
        <f>IF(ISNA(MATCH($AJ227,'Overlap Study'!AZ$186:AZ$233,0)),0,1)</f>
        <v>0</v>
      </c>
      <c r="AU227" s="97">
        <f>IF(ISNA(MATCH($AJ227,'Overlap Study'!AT$186:AT$233,0)),0,1)</f>
        <v>0</v>
      </c>
      <c r="AV227" s="97">
        <f>IF(ISNA(MATCH($AJ227,'Overlap Study'!AN$186:AN$233,0)),0,1)</f>
        <v>1</v>
      </c>
      <c r="AW227" s="106">
        <f>IF(ISNA(MATCH($AJ227,'Overlap Study'!AH$186:AH$233,0)),0,1)</f>
        <v>0</v>
      </c>
      <c r="AX227" s="97">
        <f>IF(ISNA(MATCH(AJ227,'Overlap Study'!$AB$186:$AB$233,0)),0,1)</f>
        <v>1</v>
      </c>
      <c r="AY227" s="97">
        <f>IF(ISNA(MATCH($AJ227,'Overlap Study'!$V$186:$V$233,0)),0,1)</f>
        <v>0</v>
      </c>
      <c r="AZ227" s="97">
        <f>IF(ISNA(MATCH($AJ227,'Overlap Study'!$P$186:$P$233,0)),0,1)</f>
        <v>0</v>
      </c>
      <c r="BA227" s="97"/>
      <c r="BB227" s="106"/>
    </row>
    <row r="228" spans="12:54" ht="13" x14ac:dyDescent="0.3">
      <c r="L228" s="116">
        <f t="shared" si="12"/>
        <v>227</v>
      </c>
      <c r="M228">
        <f t="shared" si="11"/>
        <v>2</v>
      </c>
      <c r="N228" s="207">
        <v>1523</v>
      </c>
      <c r="O228" s="99">
        <f>SUM(P228:AA228)</f>
        <v>2</v>
      </c>
      <c r="P228" s="110">
        <f>IF(ISNA(MATCH(N228,'Overlap Study'!FF$62:FF$317,0)),0,1)</f>
        <v>0</v>
      </c>
      <c r="Q228" s="97">
        <f>IF(ISNA(MATCH(N228,'Overlap Study'!EO$62:EO$317,0)),0,1)</f>
        <v>0</v>
      </c>
      <c r="R228" s="97">
        <f>IF(ISNA(MATCH(N228,'Overlap Study'!DY$62:DY$174,0)),0,1)</f>
        <v>0</v>
      </c>
      <c r="S228" s="97">
        <f>IF(ISNA(MATCH(N228,'Overlap Study'!DJ$62:DJ$157,0)),0,1)</f>
        <v>0</v>
      </c>
      <c r="T228" s="99">
        <f>IF(ISNA(MATCH(N228,'Overlap Study'!CU$62:CU$157,0)),0,1)</f>
        <v>0</v>
      </c>
      <c r="U228" s="99">
        <f>IF(ISNA(MATCH(N228,'Overlap Study'!CG$62:CG$157,0)),0,1)</f>
        <v>0</v>
      </c>
      <c r="V228" s="97">
        <f>IF(ISNA(MATCH(N228,'Overlap Study'!BU$62:BU$157,0)),0,1)</f>
        <v>0</v>
      </c>
      <c r="W228" s="97">
        <f>IF(ISNA(MATCH(N228,'Overlap Study'!BJ$62:BJ$157,0)),0,1)</f>
        <v>0</v>
      </c>
      <c r="X228" s="97">
        <f>IF(ISNA(MATCH($N228,'Overlap Study'!AZ$62:AZ$157,0)),0,1)</f>
        <v>0</v>
      </c>
      <c r="Y228" s="97">
        <f>IF(ISNA(MATCH($N228,'Overlap Study'!AT$62:AT$157,0)),0,1)</f>
        <v>1</v>
      </c>
      <c r="Z228" s="97">
        <f>IF(ISNA(MATCH($N228,'Overlap Study'!AN$62:AN$157,0)),0,1)</f>
        <v>1</v>
      </c>
      <c r="AA228" s="97">
        <f>IF(ISNA(MATCH($N228,'Overlap Study'!AH$62:AH$157,0)),0,1)</f>
        <v>0</v>
      </c>
      <c r="AB228" s="110">
        <f>IF(ISNA(MATCH($N228,'Overlap Study'!AB$62:AB$157,0)),0,1)</f>
        <v>0</v>
      </c>
      <c r="AC228" s="97">
        <f>IF(ISNA(MATCH($N228,'Overlap Study'!V$62:V$157,0)),0,1)</f>
        <v>0</v>
      </c>
      <c r="AD228" s="97">
        <f>IF(ISNA(MATCH($N228,'Overlap Study'!P$62:P$157,0)),0,1)</f>
        <v>0</v>
      </c>
      <c r="AE228" s="97">
        <f>IF(ISNA(MATCH($N228,'Overlap Study'!H$53:H$132,0)),0,1)</f>
        <v>0</v>
      </c>
      <c r="AF228" s="106">
        <f>IF(ISNA(MATCH($N228,'Overlap Study'!B$53:B$100,0)),0,1)</f>
        <v>0</v>
      </c>
      <c r="AH228" s="98"/>
      <c r="AJ228" s="194">
        <v>1065</v>
      </c>
      <c r="AK228" s="105">
        <f>SUM(AL228:AW228)</f>
        <v>1</v>
      </c>
      <c r="AL228" s="110">
        <f>IF(ISNA(MATCH($AJ228,'Overlap Study'!$FG$323:$FG$454,0)),0,1)</f>
        <v>1</v>
      </c>
      <c r="AM228" s="97">
        <f>IF(ISNA(MATCH($AJ228,'Overlap Study'!$EP$323:$EP$454,0)),0,1)</f>
        <v>0</v>
      </c>
      <c r="AN228" s="97">
        <f>IF(ISNA(MATCH($AJ228,'Overlap Study'!$DY$186:$DY$245,0)),0,1)</f>
        <v>0</v>
      </c>
      <c r="AO228" s="97">
        <f>IF(ISNA(MATCH($AJ228,'Overlap Study'!$DJ$186:$DJ$233,0)),0,1)</f>
        <v>0</v>
      </c>
      <c r="AP228" s="99">
        <f>IF(ISNA(MATCH($AJ228,'Overlap Study'!$CU$186:$CU$233,0)),0,1)</f>
        <v>0</v>
      </c>
      <c r="AQ228" s="99">
        <f>IF(ISNA(MATCH($AJ228,'Overlap Study'!$CG$186:$CG$233,0)),0,1)</f>
        <v>0</v>
      </c>
      <c r="AR228" s="97">
        <f>IF(ISNA(MATCH($AJ228,'Overlap Study'!$BU$186:$BU$233,0)),0,1)</f>
        <v>0</v>
      </c>
      <c r="AS228" s="97">
        <f>IF(ISNA(MATCH(AJ228,'Overlap Study'!BJ$186:BJ$233,0)),0,1)</f>
        <v>0</v>
      </c>
      <c r="AT228" s="97">
        <f>IF(ISNA(MATCH($AJ228,'Overlap Study'!AZ$186:AZ$233,0)),0,1)</f>
        <v>0</v>
      </c>
      <c r="AU228" s="97">
        <f>IF(ISNA(MATCH($AJ228,'Overlap Study'!AT$186:AT$233,0)),0,1)</f>
        <v>0</v>
      </c>
      <c r="AV228" s="97">
        <f>IF(ISNA(MATCH($AJ228,'Overlap Study'!AN$186:AN$233,0)),0,1)</f>
        <v>0</v>
      </c>
      <c r="AW228" s="106">
        <f>IF(ISNA(MATCH($AJ228,'Overlap Study'!AH$186:AH$233,0)),0,1)</f>
        <v>0</v>
      </c>
      <c r="AX228" s="97">
        <f>IF(ISNA(MATCH(AJ228,'Overlap Study'!$AB$186:$AB$233,0)),0,1)</f>
        <v>0</v>
      </c>
      <c r="AY228" s="97">
        <f>IF(ISNA(MATCH($AJ228,'Overlap Study'!$V$186:$V$233,0)),0,1)</f>
        <v>0</v>
      </c>
      <c r="AZ228" s="97">
        <f>IF(ISNA(MATCH($AJ228,'Overlap Study'!$P$186:$P$233,0)),0,1)</f>
        <v>0</v>
      </c>
      <c r="BA228" s="97"/>
      <c r="BB228" s="106"/>
    </row>
    <row r="229" spans="12:54" ht="13" x14ac:dyDescent="0.3">
      <c r="L229" s="116">
        <f t="shared" si="12"/>
        <v>228</v>
      </c>
      <c r="M229">
        <f t="shared" si="11"/>
        <v>2</v>
      </c>
      <c r="N229" s="207">
        <v>1540</v>
      </c>
      <c r="O229" s="99">
        <f>SUM(P229:AA229)</f>
        <v>2</v>
      </c>
      <c r="P229" s="110">
        <f>IF(ISNA(MATCH(N229,'Overlap Study'!FF$62:FF$317,0)),0,1)</f>
        <v>1</v>
      </c>
      <c r="Q229" s="97">
        <f>IF(ISNA(MATCH(N229,'Overlap Study'!EO$62:EO$317,0)),0,1)</f>
        <v>0</v>
      </c>
      <c r="R229" s="97">
        <f>IF(ISNA(MATCH(N229,'Overlap Study'!DY$62:DY$174,0)),0,1)</f>
        <v>0</v>
      </c>
      <c r="S229" s="97">
        <f>IF(ISNA(MATCH(N229,'Overlap Study'!DJ$62:DJ$157,0)),0,1)</f>
        <v>0</v>
      </c>
      <c r="T229" s="99">
        <f>IF(ISNA(MATCH(N229,'Overlap Study'!CU$62:CU$157,0)),0,1)</f>
        <v>1</v>
      </c>
      <c r="U229" s="99">
        <f>IF(ISNA(MATCH(N229,'Overlap Study'!CG$62:CG$157,0)),0,1)</f>
        <v>0</v>
      </c>
      <c r="V229" s="97">
        <f>IF(ISNA(MATCH(N229,'Overlap Study'!BU$62:BU$157,0)),0,1)</f>
        <v>0</v>
      </c>
      <c r="W229" s="97">
        <f>IF(ISNA(MATCH(N229,'Overlap Study'!BJ$62:BJ$157,0)),0,1)</f>
        <v>0</v>
      </c>
      <c r="X229" s="97">
        <f>IF(ISNA(MATCH($N229,'Overlap Study'!AZ$62:AZ$157,0)),0,1)</f>
        <v>0</v>
      </c>
      <c r="Y229" s="97">
        <f>IF(ISNA(MATCH($N229,'Overlap Study'!AT$62:AT$157,0)),0,1)</f>
        <v>0</v>
      </c>
      <c r="Z229" s="97">
        <f>IF(ISNA(MATCH($N229,'Overlap Study'!AN$62:AN$157,0)),0,1)</f>
        <v>0</v>
      </c>
      <c r="AA229" s="97">
        <f>IF(ISNA(MATCH($N229,'Overlap Study'!AH$62:AH$157,0)),0,1)</f>
        <v>0</v>
      </c>
      <c r="AB229" s="110">
        <f>IF(ISNA(MATCH($N229,'Overlap Study'!AB$62:AB$157,0)),0,1)</f>
        <v>0</v>
      </c>
      <c r="AC229" s="97">
        <f>IF(ISNA(MATCH($N229,'Overlap Study'!V$62:V$157,0)),0,1)</f>
        <v>0</v>
      </c>
      <c r="AD229" s="97">
        <f>IF(ISNA(MATCH($N229,'Overlap Study'!P$62:P$157,0)),0,1)</f>
        <v>0</v>
      </c>
      <c r="AE229" s="97">
        <f>IF(ISNA(MATCH($N229,'Overlap Study'!H$53:H$132,0)),0,1)</f>
        <v>0</v>
      </c>
      <c r="AF229" s="106">
        <f>IF(ISNA(MATCH($N229,'Overlap Study'!B$53:B$100,0)),0,1)</f>
        <v>0</v>
      </c>
      <c r="AH229" s="98"/>
      <c r="AJ229" s="194">
        <v>1073</v>
      </c>
      <c r="AK229" s="105">
        <f>SUM(AL229:AW229)</f>
        <v>1</v>
      </c>
      <c r="AL229" s="110">
        <f>IF(ISNA(MATCH($AJ229,'Overlap Study'!$FG$323:$FG$454,0)),0,1)</f>
        <v>0</v>
      </c>
      <c r="AM229" s="97">
        <f>IF(ISNA(MATCH($AJ229,'Overlap Study'!$EP$323:$EP$454,0)),0,1)</f>
        <v>0</v>
      </c>
      <c r="AN229" s="97">
        <f>IF(ISNA(MATCH($AJ229,'Overlap Study'!$DY$186:$DY$245,0)),0,1)</f>
        <v>0</v>
      </c>
      <c r="AO229" s="97">
        <f>IF(ISNA(MATCH($AJ229,'Overlap Study'!$DJ$186:$DJ$233,0)),0,1)</f>
        <v>0</v>
      </c>
      <c r="AP229" s="99">
        <f>IF(ISNA(MATCH($AJ229,'Overlap Study'!$CU$186:$CU$233,0)),0,1)</f>
        <v>0</v>
      </c>
      <c r="AQ229" s="99">
        <f>IF(ISNA(MATCH($AJ229,'Overlap Study'!$CG$186:$CG$233,0)),0,1)</f>
        <v>0</v>
      </c>
      <c r="AR229" s="97">
        <f>IF(ISNA(MATCH($AJ229,'Overlap Study'!$BU$186:$BU$233,0)),0,1)</f>
        <v>1</v>
      </c>
      <c r="AS229" s="97">
        <f>IF(ISNA(MATCH(AJ229,'Overlap Study'!BJ$186:BJ$233,0)),0,1)</f>
        <v>0</v>
      </c>
      <c r="AT229" s="97">
        <f>IF(ISNA(MATCH($AJ229,'Overlap Study'!AZ$186:AZ$233,0)),0,1)</f>
        <v>0</v>
      </c>
      <c r="AU229" s="97">
        <f>IF(ISNA(MATCH($AJ229,'Overlap Study'!AT$186:AT$233,0)),0,1)</f>
        <v>0</v>
      </c>
      <c r="AV229" s="97">
        <f>IF(ISNA(MATCH($AJ229,'Overlap Study'!AN$186:AN$233,0)),0,1)</f>
        <v>0</v>
      </c>
      <c r="AW229" s="106">
        <f>IF(ISNA(MATCH($AJ229,'Overlap Study'!AH$186:AH$233,0)),0,1)</f>
        <v>0</v>
      </c>
      <c r="AX229" s="97">
        <f>IF(ISNA(MATCH(AJ229,'Overlap Study'!$AB$186:$AB$233,0)),0,1)</f>
        <v>0</v>
      </c>
      <c r="AY229" s="97">
        <f>IF(ISNA(MATCH($AJ229,'Overlap Study'!$V$186:$V$233,0)),0,1)</f>
        <v>0</v>
      </c>
      <c r="AZ229" s="97">
        <f>IF(ISNA(MATCH($AJ229,'Overlap Study'!$P$186:$P$233,0)),0,1)</f>
        <v>0</v>
      </c>
      <c r="BA229" s="97"/>
      <c r="BB229" s="106"/>
    </row>
    <row r="230" spans="12:54" ht="13" x14ac:dyDescent="0.3">
      <c r="L230" s="116">
        <f t="shared" si="12"/>
        <v>229</v>
      </c>
      <c r="M230">
        <f t="shared" si="11"/>
        <v>2</v>
      </c>
      <c r="N230" s="207">
        <v>1574</v>
      </c>
      <c r="O230" s="99">
        <f>SUM(P230:AA230)</f>
        <v>2</v>
      </c>
      <c r="P230" s="110">
        <f>IF(ISNA(MATCH(N230,'Overlap Study'!FF$62:FF$317,0)),0,1)</f>
        <v>0</v>
      </c>
      <c r="Q230" s="97">
        <f>IF(ISNA(MATCH(N230,'Overlap Study'!EO$62:EO$317,0)),0,1)</f>
        <v>1</v>
      </c>
      <c r="R230" s="97">
        <f>IF(ISNA(MATCH(N230,'Overlap Study'!DY$62:DY$174,0)),0,1)</f>
        <v>0</v>
      </c>
      <c r="S230" s="97">
        <f>IF(ISNA(MATCH(N230,'Overlap Study'!DJ$62:DJ$157,0)),0,1)</f>
        <v>0</v>
      </c>
      <c r="T230" s="99">
        <f>IF(ISNA(MATCH(N230,'Overlap Study'!CU$62:CU$157,0)),0,1)</f>
        <v>0</v>
      </c>
      <c r="U230" s="99">
        <f>IF(ISNA(MATCH(N230,'Overlap Study'!CG$62:CG$157,0)),0,1)</f>
        <v>0</v>
      </c>
      <c r="V230" s="97">
        <f>IF(ISNA(MATCH(N230,'Overlap Study'!BU$62:BU$157,0)),0,1)</f>
        <v>0</v>
      </c>
      <c r="W230" s="97">
        <f>IF(ISNA(MATCH(N230,'Overlap Study'!BJ$62:BJ$157,0)),0,1)</f>
        <v>0</v>
      </c>
      <c r="X230" s="97">
        <f>IF(ISNA(MATCH($N230,'Overlap Study'!AZ$62:AZ$157,0)),0,1)</f>
        <v>0</v>
      </c>
      <c r="Y230" s="97">
        <f>IF(ISNA(MATCH($N230,'Overlap Study'!AT$62:AT$157,0)),0,1)</f>
        <v>1</v>
      </c>
      <c r="Z230" s="97">
        <f>IF(ISNA(MATCH($N230,'Overlap Study'!AN$62:AN$157,0)),0,1)</f>
        <v>0</v>
      </c>
      <c r="AA230" s="97">
        <f>IF(ISNA(MATCH($N230,'Overlap Study'!AH$62:AH$157,0)),0,1)</f>
        <v>0</v>
      </c>
      <c r="AB230" s="110">
        <f>IF(ISNA(MATCH($N230,'Overlap Study'!AB$62:AB$157,0)),0,1)</f>
        <v>0</v>
      </c>
      <c r="AC230" s="97">
        <f>IF(ISNA(MATCH($N230,'Overlap Study'!V$62:V$157,0)),0,1)</f>
        <v>0</v>
      </c>
      <c r="AD230" s="97">
        <f>IF(ISNA(MATCH($N230,'Overlap Study'!P$62:P$157,0)),0,1)</f>
        <v>0</v>
      </c>
      <c r="AE230" s="97">
        <f>IF(ISNA(MATCH($N230,'Overlap Study'!H$53:H$132,0)),0,1)</f>
        <v>0</v>
      </c>
      <c r="AF230" s="106">
        <f>IF(ISNA(MATCH($N230,'Overlap Study'!B$53:B$100,0)),0,1)</f>
        <v>0</v>
      </c>
      <c r="AH230" s="98"/>
      <c r="AJ230" s="194">
        <v>1086</v>
      </c>
      <c r="AK230" s="105">
        <f>SUM(AL230:AW230)</f>
        <v>1</v>
      </c>
      <c r="AL230" s="110">
        <f>IF(ISNA(MATCH($AJ230,'Overlap Study'!$FG$323:$FG$454,0)),0,1)</f>
        <v>0</v>
      </c>
      <c r="AM230" s="97">
        <f>IF(ISNA(MATCH($AJ230,'Overlap Study'!$EP$323:$EP$454,0)),0,1)</f>
        <v>0</v>
      </c>
      <c r="AN230" s="97">
        <f>IF(ISNA(MATCH($AJ230,'Overlap Study'!$DY$186:$DY$245,0)),0,1)</f>
        <v>0</v>
      </c>
      <c r="AO230" s="97">
        <f>IF(ISNA(MATCH($AJ230,'Overlap Study'!$DJ$186:$DJ$233,0)),0,1)</f>
        <v>0</v>
      </c>
      <c r="AP230" s="99">
        <f>IF(ISNA(MATCH($AJ230,'Overlap Study'!$CU$186:$CU$233,0)),0,1)</f>
        <v>0</v>
      </c>
      <c r="AQ230" s="99">
        <f>IF(ISNA(MATCH($AJ230,'Overlap Study'!$CG$186:$CG$233,0)),0,1)</f>
        <v>0</v>
      </c>
      <c r="AR230" s="97">
        <f>IF(ISNA(MATCH($AJ230,'Overlap Study'!$BU$186:$BU$233,0)),0,1)</f>
        <v>1</v>
      </c>
      <c r="AS230" s="97">
        <f>IF(ISNA(MATCH(AJ230,'Overlap Study'!BJ$186:BJ$233,0)),0,1)</f>
        <v>0</v>
      </c>
      <c r="AT230" s="97">
        <f>IF(ISNA(MATCH($AJ230,'Overlap Study'!AZ$186:AZ$233,0)),0,1)</f>
        <v>0</v>
      </c>
      <c r="AU230" s="97">
        <f>IF(ISNA(MATCH($AJ230,'Overlap Study'!AT$186:AT$233,0)),0,1)</f>
        <v>0</v>
      </c>
      <c r="AV230" s="97">
        <f>IF(ISNA(MATCH($AJ230,'Overlap Study'!AN$186:AN$233,0)),0,1)</f>
        <v>0</v>
      </c>
      <c r="AW230" s="106">
        <f>IF(ISNA(MATCH($AJ230,'Overlap Study'!AH$186:AH$233,0)),0,1)</f>
        <v>0</v>
      </c>
      <c r="AX230" s="97">
        <f>IF(ISNA(MATCH(AJ230,'Overlap Study'!$AB$186:$AB$233,0)),0,1)</f>
        <v>0</v>
      </c>
      <c r="AY230" s="97">
        <f>IF(ISNA(MATCH($AJ230,'Overlap Study'!$V$186:$V$233,0)),0,1)</f>
        <v>0</v>
      </c>
      <c r="AZ230" s="97">
        <f>IF(ISNA(MATCH($AJ230,'Overlap Study'!$P$186:$P$233,0)),0,1)</f>
        <v>0</v>
      </c>
      <c r="BA230" s="97"/>
      <c r="BB230" s="106"/>
    </row>
    <row r="231" spans="12:54" ht="13" x14ac:dyDescent="0.3">
      <c r="L231" s="116">
        <f t="shared" si="12"/>
        <v>230</v>
      </c>
      <c r="M231">
        <f t="shared" si="11"/>
        <v>2</v>
      </c>
      <c r="N231" s="207">
        <v>1595</v>
      </c>
      <c r="O231" s="99">
        <f>SUM(P231:AA231)</f>
        <v>2</v>
      </c>
      <c r="P231" s="110">
        <f>IF(ISNA(MATCH(N231,'Overlap Study'!FF$62:FF$317,0)),0,1)</f>
        <v>0</v>
      </c>
      <c r="Q231" s="97">
        <f>IF(ISNA(MATCH(N231,'Overlap Study'!EO$62:EO$317,0)),0,1)</f>
        <v>1</v>
      </c>
      <c r="R231" s="97">
        <f>IF(ISNA(MATCH(N231,'Overlap Study'!DY$62:DY$174,0)),0,1)</f>
        <v>0</v>
      </c>
      <c r="S231" s="97">
        <f>IF(ISNA(MATCH(N231,'Overlap Study'!DJ$62:DJ$157,0)),0,1)</f>
        <v>0</v>
      </c>
      <c r="T231" s="99">
        <f>IF(ISNA(MATCH(N231,'Overlap Study'!CU$62:CU$157,0)),0,1)</f>
        <v>0</v>
      </c>
      <c r="U231" s="99">
        <f>IF(ISNA(MATCH(N231,'Overlap Study'!CG$62:CG$157,0)),0,1)</f>
        <v>0</v>
      </c>
      <c r="V231" s="97">
        <f>IF(ISNA(MATCH(N231,'Overlap Study'!BU$62:BU$157,0)),0,1)</f>
        <v>0</v>
      </c>
      <c r="W231" s="97">
        <f>IF(ISNA(MATCH(N231,'Overlap Study'!BJ$62:BJ$157,0)),0,1)</f>
        <v>0</v>
      </c>
      <c r="X231" s="97">
        <f>IF(ISNA(MATCH($N231,'Overlap Study'!AZ$62:AZ$157,0)),0,1)</f>
        <v>0</v>
      </c>
      <c r="Y231" s="97">
        <f>IF(ISNA(MATCH($N231,'Overlap Study'!AT$62:AT$157,0)),0,1)</f>
        <v>1</v>
      </c>
      <c r="Z231" s="97">
        <f>IF(ISNA(MATCH($N231,'Overlap Study'!AN$62:AN$157,0)),0,1)</f>
        <v>0</v>
      </c>
      <c r="AA231" s="97">
        <f>IF(ISNA(MATCH($N231,'Overlap Study'!AH$62:AH$157,0)),0,1)</f>
        <v>0</v>
      </c>
      <c r="AB231" s="110">
        <f>IF(ISNA(MATCH($N231,'Overlap Study'!AB$62:AB$157,0)),0,1)</f>
        <v>0</v>
      </c>
      <c r="AC231" s="97">
        <f>IF(ISNA(MATCH($N231,'Overlap Study'!V$62:V$157,0)),0,1)</f>
        <v>0</v>
      </c>
      <c r="AD231" s="97">
        <f>IF(ISNA(MATCH($N231,'Overlap Study'!P$62:P$157,0)),0,1)</f>
        <v>0</v>
      </c>
      <c r="AE231" s="97">
        <f>IF(ISNA(MATCH($N231,'Overlap Study'!H$53:H$132,0)),0,1)</f>
        <v>0</v>
      </c>
      <c r="AF231" s="106">
        <f>IF(ISNA(MATCH($N231,'Overlap Study'!B$53:B$100,0)),0,1)</f>
        <v>0</v>
      </c>
      <c r="AH231" s="98"/>
      <c r="AJ231" s="194">
        <v>1102</v>
      </c>
      <c r="AK231" s="105">
        <f>SUM(AL231:AW231)</f>
        <v>1</v>
      </c>
      <c r="AL231" s="110">
        <f>IF(ISNA(MATCH($AJ231,'Overlap Study'!$FG$323:$FG$454,0)),0,1)</f>
        <v>0</v>
      </c>
      <c r="AM231" s="97">
        <f>IF(ISNA(MATCH($AJ231,'Overlap Study'!$EP$323:$EP$454,0)),0,1)</f>
        <v>0</v>
      </c>
      <c r="AN231" s="97">
        <f>IF(ISNA(MATCH($AJ231,'Overlap Study'!$DY$186:$DY$245,0)),0,1)</f>
        <v>0</v>
      </c>
      <c r="AO231" s="97">
        <f>IF(ISNA(MATCH($AJ231,'Overlap Study'!$DJ$186:$DJ$233,0)),0,1)</f>
        <v>0</v>
      </c>
      <c r="AP231" s="99">
        <f>IF(ISNA(MATCH($AJ231,'Overlap Study'!$CU$186:$CU$233,0)),0,1)</f>
        <v>0</v>
      </c>
      <c r="AQ231" s="99">
        <f>IF(ISNA(MATCH($AJ231,'Overlap Study'!$CG$186:$CG$233,0)),0,1)</f>
        <v>0</v>
      </c>
      <c r="AR231" s="97">
        <f>IF(ISNA(MATCH($AJ231,'Overlap Study'!$BU$186:$BU$233,0)),0,1)</f>
        <v>0</v>
      </c>
      <c r="AS231" s="97">
        <f>IF(ISNA(MATCH(AJ231,'Overlap Study'!BJ$186:BJ$233,0)),0,1)</f>
        <v>0</v>
      </c>
      <c r="AT231" s="97">
        <f>IF(ISNA(MATCH($AJ231,'Overlap Study'!AZ$186:AZ$233,0)),0,1)</f>
        <v>0</v>
      </c>
      <c r="AU231" s="97">
        <f>IF(ISNA(MATCH($AJ231,'Overlap Study'!AT$186:AT$233,0)),0,1)</f>
        <v>1</v>
      </c>
      <c r="AV231" s="97">
        <f>IF(ISNA(MATCH($AJ231,'Overlap Study'!AN$186:AN$233,0)),0,1)</f>
        <v>0</v>
      </c>
      <c r="AW231" s="106">
        <f>IF(ISNA(MATCH($AJ231,'Overlap Study'!AH$186:AH$233,0)),0,1)</f>
        <v>0</v>
      </c>
      <c r="AX231" s="97">
        <f>IF(ISNA(MATCH(AJ231,'Overlap Study'!$AB$186:$AB$233,0)),0,1)</f>
        <v>0</v>
      </c>
      <c r="AY231" s="97">
        <f>IF(ISNA(MATCH($AJ231,'Overlap Study'!$V$186:$V$233,0)),0,1)</f>
        <v>0</v>
      </c>
      <c r="AZ231" s="97">
        <f>IF(ISNA(MATCH($AJ231,'Overlap Study'!$P$186:$P$233,0)),0,1)</f>
        <v>0</v>
      </c>
      <c r="BA231" s="97"/>
      <c r="BB231" s="106"/>
    </row>
    <row r="232" spans="12:54" ht="13" x14ac:dyDescent="0.3">
      <c r="L232" s="116">
        <f t="shared" si="12"/>
        <v>231</v>
      </c>
      <c r="M232">
        <f t="shared" si="11"/>
        <v>2</v>
      </c>
      <c r="N232" s="487">
        <v>1619</v>
      </c>
      <c r="O232" s="99">
        <f>SUM(P232:AA232)</f>
        <v>2</v>
      </c>
      <c r="P232" s="110">
        <f>IF(ISNA(MATCH(N232,'Overlap Study'!FF$62:FF$317,0)),0,1)</f>
        <v>1</v>
      </c>
      <c r="Q232" s="97">
        <f>IF(ISNA(MATCH(N232,'Overlap Study'!EO$62:EO$317,0)),0,1)</f>
        <v>1</v>
      </c>
      <c r="R232" s="97">
        <f>IF(ISNA(MATCH(N232,'Overlap Study'!DY$62:DY$174,0)),0,1)</f>
        <v>0</v>
      </c>
      <c r="S232" s="97">
        <f>IF(ISNA(MATCH(N232,'Overlap Study'!DJ$62:DJ$157,0)),0,1)</f>
        <v>0</v>
      </c>
      <c r="T232" s="99">
        <f>IF(ISNA(MATCH(N232,'Overlap Study'!CU$62:CU$157,0)),0,1)</f>
        <v>0</v>
      </c>
      <c r="U232" s="99">
        <f>IF(ISNA(MATCH(N232,'Overlap Study'!CG$62:CG$157,0)),0,1)</f>
        <v>0</v>
      </c>
      <c r="V232" s="97">
        <f>IF(ISNA(MATCH(N232,'Overlap Study'!BU$62:BU$157,0)),0,1)</f>
        <v>0</v>
      </c>
      <c r="W232" s="97">
        <f>IF(ISNA(MATCH(N232,'Overlap Study'!BJ$62:BJ$157,0)),0,1)</f>
        <v>0</v>
      </c>
      <c r="X232" s="97">
        <f>IF(ISNA(MATCH($N232,'Overlap Study'!AZ$62:AZ$157,0)),0,1)</f>
        <v>0</v>
      </c>
      <c r="Y232" s="97">
        <f>IF(ISNA(MATCH($N232,'Overlap Study'!AT$62:AT$157,0)),0,1)</f>
        <v>0</v>
      </c>
      <c r="Z232" s="97">
        <f>IF(ISNA(MATCH($N232,'Overlap Study'!AN$62:AN$157,0)),0,1)</f>
        <v>0</v>
      </c>
      <c r="AA232" s="97">
        <f>IF(ISNA(MATCH($N232,'Overlap Study'!AH$62:AH$157,0)),0,1)</f>
        <v>0</v>
      </c>
      <c r="AB232" s="110">
        <f>IF(ISNA(MATCH($N232,'Overlap Study'!AB$62:AB$157,0)),0,1)</f>
        <v>0</v>
      </c>
      <c r="AC232" s="97">
        <f>IF(ISNA(MATCH($N232,'Overlap Study'!V$62:V$157,0)),0,1)</f>
        <v>0</v>
      </c>
      <c r="AD232" s="97">
        <f>IF(ISNA(MATCH($N232,'Overlap Study'!P$62:P$157,0)),0,1)</f>
        <v>0</v>
      </c>
      <c r="AE232" s="97">
        <f>IF(ISNA(MATCH($N232,'Overlap Study'!H$53:H$132,0)),0,1)</f>
        <v>0</v>
      </c>
      <c r="AF232" s="106">
        <f>IF(ISNA(MATCH($N232,'Overlap Study'!B$53:B$100,0)),0,1)</f>
        <v>0</v>
      </c>
      <c r="AH232" s="98"/>
      <c r="AJ232" s="194">
        <v>1108</v>
      </c>
      <c r="AK232" s="105">
        <f>SUM(AL232:AW232)</f>
        <v>1</v>
      </c>
      <c r="AL232" s="110">
        <f>IF(ISNA(MATCH($AJ232,'Overlap Study'!$FG$323:$FG$454,0)),0,1)</f>
        <v>0</v>
      </c>
      <c r="AM232" s="97">
        <f>IF(ISNA(MATCH($AJ232,'Overlap Study'!$EP$323:$EP$454,0)),0,1)</f>
        <v>0</v>
      </c>
      <c r="AN232" s="97">
        <f>IF(ISNA(MATCH($AJ232,'Overlap Study'!$DY$186:$DY$245,0)),0,1)</f>
        <v>0</v>
      </c>
      <c r="AO232" s="97">
        <f>IF(ISNA(MATCH($AJ232,'Overlap Study'!$DJ$186:$DJ$233,0)),0,1)</f>
        <v>0</v>
      </c>
      <c r="AP232" s="99">
        <f>IF(ISNA(MATCH($AJ232,'Overlap Study'!$CU$186:$CU$233,0)),0,1)</f>
        <v>0</v>
      </c>
      <c r="AQ232" s="99">
        <f>IF(ISNA(MATCH($AJ232,'Overlap Study'!$CG$186:$CG$233,0)),0,1)</f>
        <v>0</v>
      </c>
      <c r="AR232" s="97">
        <f>IF(ISNA(MATCH($AJ232,'Overlap Study'!$BU$186:$BU$233,0)),0,1)</f>
        <v>0</v>
      </c>
      <c r="AS232" s="97">
        <f>IF(ISNA(MATCH(AJ232,'Overlap Study'!BJ$186:BJ$233,0)),0,1)</f>
        <v>0</v>
      </c>
      <c r="AT232" s="97">
        <f>IF(ISNA(MATCH($AJ232,'Overlap Study'!AZ$186:AZ$233,0)),0,1)</f>
        <v>0</v>
      </c>
      <c r="AU232" s="97">
        <f>IF(ISNA(MATCH($AJ232,'Overlap Study'!AT$186:AT$233,0)),0,1)</f>
        <v>0</v>
      </c>
      <c r="AV232" s="97">
        <f>IF(ISNA(MATCH($AJ232,'Overlap Study'!AN$186:AN$233,0)),0,1)</f>
        <v>0</v>
      </c>
      <c r="AW232" s="106">
        <f>IF(ISNA(MATCH($AJ232,'Overlap Study'!AH$186:AH$233,0)),0,1)</f>
        <v>1</v>
      </c>
      <c r="AX232" s="97">
        <f>IF(ISNA(MATCH(AJ232,'Overlap Study'!$AB$186:$AB$233,0)),0,1)</f>
        <v>0</v>
      </c>
      <c r="AY232" s="97">
        <f>IF(ISNA(MATCH($AJ232,'Overlap Study'!$V$186:$V$233,0)),0,1)</f>
        <v>0</v>
      </c>
      <c r="AZ232" s="97">
        <f>IF(ISNA(MATCH($AJ232,'Overlap Study'!$P$186:$P$233,0)),0,1)</f>
        <v>0</v>
      </c>
      <c r="BA232" s="97"/>
      <c r="BB232" s="106"/>
    </row>
    <row r="233" spans="12:54" ht="13" x14ac:dyDescent="0.3">
      <c r="L233" s="116">
        <f t="shared" si="12"/>
        <v>232</v>
      </c>
      <c r="M233">
        <f t="shared" si="11"/>
        <v>2</v>
      </c>
      <c r="N233" s="494">
        <v>1622</v>
      </c>
      <c r="O233" s="99">
        <f>SUM(P233:AA233)</f>
        <v>2</v>
      </c>
      <c r="P233" s="110">
        <f>IF(ISNA(MATCH(N233,'Overlap Study'!FF$62:FF$317,0)),0,1)</f>
        <v>0</v>
      </c>
      <c r="Q233" s="97">
        <f>IF(ISNA(MATCH(N233,'Overlap Study'!EO$62:EO$317,0)),0,1)</f>
        <v>0</v>
      </c>
      <c r="R233" s="97">
        <f>IF(ISNA(MATCH(N233,'Overlap Study'!DY$62:DY$174,0)),0,1)</f>
        <v>0</v>
      </c>
      <c r="S233" s="97">
        <f>IF(ISNA(MATCH(N233,'Overlap Study'!DJ$62:DJ$157,0)),0,1)</f>
        <v>0</v>
      </c>
      <c r="T233" s="99">
        <f>IF(ISNA(MATCH(N233,'Overlap Study'!CU$62:CU$157,0)),0,1)</f>
        <v>0</v>
      </c>
      <c r="U233" s="99">
        <f>IF(ISNA(MATCH(N233,'Overlap Study'!CG$62:CG$157,0)),0,1)</f>
        <v>0</v>
      </c>
      <c r="V233" s="97">
        <f>IF(ISNA(MATCH(N233,'Overlap Study'!BU$62:BU$157,0)),0,1)</f>
        <v>1</v>
      </c>
      <c r="W233" s="97">
        <f>IF(ISNA(MATCH(N233,'Overlap Study'!BJ$62:BJ$157,0)),0,1)</f>
        <v>1</v>
      </c>
      <c r="X233" s="97">
        <f>IF(ISNA(MATCH($N233,'Overlap Study'!AZ$62:AZ$157,0)),0,1)</f>
        <v>0</v>
      </c>
      <c r="Y233" s="97">
        <f>IF(ISNA(MATCH($N233,'Overlap Study'!AT$62:AT$157,0)),0,1)</f>
        <v>0</v>
      </c>
      <c r="Z233" s="97">
        <f>IF(ISNA(MATCH($N233,'Overlap Study'!AN$62:AN$157,0)),0,1)</f>
        <v>0</v>
      </c>
      <c r="AA233" s="97">
        <f>IF(ISNA(MATCH($N233,'Overlap Study'!AH$62:AH$157,0)),0,1)</f>
        <v>0</v>
      </c>
      <c r="AB233" s="110">
        <f>IF(ISNA(MATCH($N233,'Overlap Study'!AB$62:AB$157,0)),0,1)</f>
        <v>0</v>
      </c>
      <c r="AC233" s="97">
        <f>IF(ISNA(MATCH($N233,'Overlap Study'!V$62:V$157,0)),0,1)</f>
        <v>0</v>
      </c>
      <c r="AD233" s="97">
        <f>IF(ISNA(MATCH($N233,'Overlap Study'!P$62:P$157,0)),0,1)</f>
        <v>0</v>
      </c>
      <c r="AE233" s="97">
        <f>IF(ISNA(MATCH($N233,'Overlap Study'!H$53:H$132,0)),0,1)</f>
        <v>0</v>
      </c>
      <c r="AF233" s="106">
        <f>IF(ISNA(MATCH($N233,'Overlap Study'!B$53:B$100,0)),0,1)</f>
        <v>0</v>
      </c>
      <c r="AH233" s="98"/>
      <c r="AJ233" s="194">
        <v>1138</v>
      </c>
      <c r="AK233" s="105">
        <f>SUM(AL233:AW233)</f>
        <v>1</v>
      </c>
      <c r="AL233" s="110">
        <f>IF(ISNA(MATCH($AJ233,'Overlap Study'!$FG$323:$FG$454,0)),0,1)</f>
        <v>0</v>
      </c>
      <c r="AM233" s="97">
        <f>IF(ISNA(MATCH($AJ233,'Overlap Study'!$EP$323:$EP$454,0)),0,1)</f>
        <v>0</v>
      </c>
      <c r="AN233" s="97">
        <f>IF(ISNA(MATCH($AJ233,'Overlap Study'!$DY$186:$DY$245,0)),0,1)</f>
        <v>0</v>
      </c>
      <c r="AO233" s="97">
        <f>IF(ISNA(MATCH($AJ233,'Overlap Study'!$DJ$186:$DJ$233,0)),0,1)</f>
        <v>0</v>
      </c>
      <c r="AP233" s="99">
        <f>IF(ISNA(MATCH($AJ233,'Overlap Study'!$CU$186:$CU$233,0)),0,1)</f>
        <v>0</v>
      </c>
      <c r="AQ233" s="99">
        <f>IF(ISNA(MATCH($AJ233,'Overlap Study'!$CG$186:$CG$233,0)),0,1)</f>
        <v>0</v>
      </c>
      <c r="AR233" s="97">
        <f>IF(ISNA(MATCH($AJ233,'Overlap Study'!$BU$186:$BU$233,0)),0,1)</f>
        <v>0</v>
      </c>
      <c r="AS233" s="97">
        <f>IF(ISNA(MATCH(AJ233,'Overlap Study'!BJ$186:BJ$233,0)),0,1)</f>
        <v>0</v>
      </c>
      <c r="AT233" s="97">
        <f>IF(ISNA(MATCH($AJ233,'Overlap Study'!AZ$186:AZ$233,0)),0,1)</f>
        <v>0</v>
      </c>
      <c r="AU233" s="97">
        <f>IF(ISNA(MATCH($AJ233,'Overlap Study'!AT$186:AT$233,0)),0,1)</f>
        <v>0</v>
      </c>
      <c r="AV233" s="97">
        <f>IF(ISNA(MATCH($AJ233,'Overlap Study'!AN$186:AN$233,0)),0,1)</f>
        <v>1</v>
      </c>
      <c r="AW233" s="106">
        <f>IF(ISNA(MATCH($AJ233,'Overlap Study'!AH$186:AH$233,0)),0,1)</f>
        <v>0</v>
      </c>
      <c r="AX233" s="97">
        <f>IF(ISNA(MATCH(AJ233,'Overlap Study'!$AB$186:$AB$233,0)),0,1)</f>
        <v>0</v>
      </c>
      <c r="AY233" s="97">
        <f>IF(ISNA(MATCH($AJ233,'Overlap Study'!$V$186:$V$233,0)),0,1)</f>
        <v>0</v>
      </c>
      <c r="AZ233" s="97">
        <f>IF(ISNA(MATCH($AJ233,'Overlap Study'!$P$186:$P$233,0)),0,1)</f>
        <v>0</v>
      </c>
      <c r="BA233" s="97"/>
      <c r="BB233" s="106"/>
    </row>
    <row r="234" spans="12:54" ht="13" x14ac:dyDescent="0.3">
      <c r="L234" s="116">
        <f t="shared" si="12"/>
        <v>233</v>
      </c>
      <c r="M234">
        <f t="shared" si="11"/>
        <v>2</v>
      </c>
      <c r="N234" s="494">
        <v>1649</v>
      </c>
      <c r="O234" s="99">
        <f>SUM(P234:AA234)</f>
        <v>2</v>
      </c>
      <c r="P234" s="110">
        <f>IF(ISNA(MATCH(N234,'Overlap Study'!FF$62:FF$317,0)),0,1)</f>
        <v>0</v>
      </c>
      <c r="Q234" s="97">
        <f>IF(ISNA(MATCH(N234,'Overlap Study'!EO$62:EO$317,0)),0,1)</f>
        <v>0</v>
      </c>
      <c r="R234" s="97">
        <f>IF(ISNA(MATCH(N234,'Overlap Study'!DY$62:DY$174,0)),0,1)</f>
        <v>0</v>
      </c>
      <c r="S234" s="97">
        <f>IF(ISNA(MATCH(N234,'Overlap Study'!DJ$62:DJ$157,0)),0,1)</f>
        <v>0</v>
      </c>
      <c r="T234" s="99">
        <f>IF(ISNA(MATCH(N234,'Overlap Study'!CU$62:CU$157,0)),0,1)</f>
        <v>0</v>
      </c>
      <c r="U234" s="99">
        <f>IF(ISNA(MATCH(N234,'Overlap Study'!CG$62:CG$157,0)),0,1)</f>
        <v>0</v>
      </c>
      <c r="V234" s="97">
        <f>IF(ISNA(MATCH(N234,'Overlap Study'!BU$62:BU$157,0)),0,1)</f>
        <v>0</v>
      </c>
      <c r="W234" s="97">
        <f>IF(ISNA(MATCH(N234,'Overlap Study'!BJ$62:BJ$157,0)),0,1)</f>
        <v>1</v>
      </c>
      <c r="X234" s="97">
        <f>IF(ISNA(MATCH($N234,'Overlap Study'!AZ$62:AZ$157,0)),0,1)</f>
        <v>1</v>
      </c>
      <c r="Y234" s="97">
        <f>IF(ISNA(MATCH($N234,'Overlap Study'!AT$62:AT$157,0)),0,1)</f>
        <v>0</v>
      </c>
      <c r="Z234" s="97">
        <f>IF(ISNA(MATCH($N234,'Overlap Study'!AN$62:AN$157,0)),0,1)</f>
        <v>0</v>
      </c>
      <c r="AA234" s="97">
        <f>IF(ISNA(MATCH($N234,'Overlap Study'!AH$62:AH$157,0)),0,1)</f>
        <v>0</v>
      </c>
      <c r="AB234" s="110">
        <f>IF(ISNA(MATCH($N234,'Overlap Study'!AB$62:AB$157,0)),0,1)</f>
        <v>0</v>
      </c>
      <c r="AC234" s="97">
        <f>IF(ISNA(MATCH($N234,'Overlap Study'!V$62:V$157,0)),0,1)</f>
        <v>0</v>
      </c>
      <c r="AD234" s="97">
        <f>IF(ISNA(MATCH($N234,'Overlap Study'!P$62:P$157,0)),0,1)</f>
        <v>0</v>
      </c>
      <c r="AE234" s="97">
        <f>IF(ISNA(MATCH($N234,'Overlap Study'!H$53:H$132,0)),0,1)</f>
        <v>0</v>
      </c>
      <c r="AF234" s="106">
        <f>IF(ISNA(MATCH($N234,'Overlap Study'!B$53:B$100,0)),0,1)</f>
        <v>0</v>
      </c>
      <c r="AH234" s="98"/>
      <c r="AJ234" s="194">
        <v>1139</v>
      </c>
      <c r="AK234" s="105">
        <f>SUM(AL234:AW234)</f>
        <v>1</v>
      </c>
      <c r="AL234" s="110">
        <f>IF(ISNA(MATCH($AJ234,'Overlap Study'!$FG$323:$FG$454,0)),0,1)</f>
        <v>0</v>
      </c>
      <c r="AM234" s="97">
        <f>IF(ISNA(MATCH($AJ234,'Overlap Study'!$EP$323:$EP$454,0)),0,1)</f>
        <v>0</v>
      </c>
      <c r="AN234" s="97">
        <f>IF(ISNA(MATCH($AJ234,'Overlap Study'!$DY$186:$DY$245,0)),0,1)</f>
        <v>0</v>
      </c>
      <c r="AO234" s="97">
        <f>IF(ISNA(MATCH($AJ234,'Overlap Study'!$DJ$186:$DJ$233,0)),0,1)</f>
        <v>0</v>
      </c>
      <c r="AP234" s="99">
        <f>IF(ISNA(MATCH($AJ234,'Overlap Study'!$CU$186:$CU$233,0)),0,1)</f>
        <v>0</v>
      </c>
      <c r="AQ234" s="99">
        <f>IF(ISNA(MATCH($AJ234,'Overlap Study'!$CG$186:$CG$233,0)),0,1)</f>
        <v>0</v>
      </c>
      <c r="AR234" s="97">
        <f>IF(ISNA(MATCH($AJ234,'Overlap Study'!$BU$186:$BU$233,0)),0,1)</f>
        <v>0</v>
      </c>
      <c r="AS234" s="97">
        <f>IF(ISNA(MATCH(AJ234,'Overlap Study'!BJ$186:BJ$233,0)),0,1)</f>
        <v>0</v>
      </c>
      <c r="AT234" s="97">
        <f>IF(ISNA(MATCH($AJ234,'Overlap Study'!AZ$186:AZ$233,0)),0,1)</f>
        <v>0</v>
      </c>
      <c r="AU234" s="97">
        <f>IF(ISNA(MATCH($AJ234,'Overlap Study'!AT$186:AT$233,0)),0,1)</f>
        <v>0</v>
      </c>
      <c r="AV234" s="97">
        <f>IF(ISNA(MATCH($AJ234,'Overlap Study'!AN$186:AN$233,0)),0,1)</f>
        <v>1</v>
      </c>
      <c r="AW234" s="106">
        <f>IF(ISNA(MATCH($AJ234,'Overlap Study'!AH$186:AH$233,0)),0,1)</f>
        <v>0</v>
      </c>
      <c r="AX234" s="97">
        <f>IF(ISNA(MATCH(AJ234,'Overlap Study'!$AB$186:$AB$233,0)),0,1)</f>
        <v>0</v>
      </c>
      <c r="AY234" s="97">
        <f>IF(ISNA(MATCH($AJ234,'Overlap Study'!$V$186:$V$233,0)),0,1)</f>
        <v>0</v>
      </c>
      <c r="AZ234" s="97">
        <f>IF(ISNA(MATCH($AJ234,'Overlap Study'!$P$186:$P$233,0)),0,1)</f>
        <v>0</v>
      </c>
      <c r="BA234" s="97"/>
      <c r="BB234" s="106"/>
    </row>
    <row r="235" spans="12:54" ht="13" x14ac:dyDescent="0.3">
      <c r="L235" s="116">
        <f t="shared" si="12"/>
        <v>234</v>
      </c>
      <c r="M235">
        <f t="shared" si="11"/>
        <v>2</v>
      </c>
      <c r="N235" s="207">
        <v>1662</v>
      </c>
      <c r="O235" s="99">
        <f>SUM(P235:AA235)</f>
        <v>2</v>
      </c>
      <c r="P235" s="110">
        <f>IF(ISNA(MATCH(N235,'Overlap Study'!FF$62:FF$317,0)),0,1)</f>
        <v>1</v>
      </c>
      <c r="Q235" s="97">
        <f>IF(ISNA(MATCH(N235,'Overlap Study'!EO$62:EO$317,0)),0,1)</f>
        <v>0</v>
      </c>
      <c r="R235" s="97">
        <f>IF(ISNA(MATCH(N235,'Overlap Study'!DY$62:DY$174,0)),0,1)</f>
        <v>0</v>
      </c>
      <c r="S235" s="97">
        <f>IF(ISNA(MATCH(N235,'Overlap Study'!DJ$62:DJ$157,0)),0,1)</f>
        <v>0</v>
      </c>
      <c r="T235" s="99">
        <f>IF(ISNA(MATCH(N235,'Overlap Study'!CU$62:CU$157,0)),0,1)</f>
        <v>1</v>
      </c>
      <c r="U235" s="99">
        <f>IF(ISNA(MATCH(N235,'Overlap Study'!CG$62:CG$157,0)),0,1)</f>
        <v>0</v>
      </c>
      <c r="V235" s="97">
        <f>IF(ISNA(MATCH(N235,'Overlap Study'!BU$62:BU$157,0)),0,1)</f>
        <v>0</v>
      </c>
      <c r="W235" s="97">
        <f>IF(ISNA(MATCH(N235,'Overlap Study'!BJ$62:BJ$157,0)),0,1)</f>
        <v>0</v>
      </c>
      <c r="X235" s="97">
        <f>IF(ISNA(MATCH($N235,'Overlap Study'!AZ$62:AZ$157,0)),0,1)</f>
        <v>0</v>
      </c>
      <c r="Y235" s="97">
        <f>IF(ISNA(MATCH($N235,'Overlap Study'!AT$62:AT$157,0)),0,1)</f>
        <v>0</v>
      </c>
      <c r="Z235" s="97">
        <f>IF(ISNA(MATCH($N235,'Overlap Study'!AN$62:AN$157,0)),0,1)</f>
        <v>0</v>
      </c>
      <c r="AA235" s="97">
        <f>IF(ISNA(MATCH($N235,'Overlap Study'!AH$62:AH$157,0)),0,1)</f>
        <v>0</v>
      </c>
      <c r="AB235" s="110">
        <f>IF(ISNA(MATCH($N235,'Overlap Study'!AB$62:AB$157,0)),0,1)</f>
        <v>0</v>
      </c>
      <c r="AC235" s="97">
        <f>IF(ISNA(MATCH($N235,'Overlap Study'!V$62:V$157,0)),0,1)</f>
        <v>0</v>
      </c>
      <c r="AD235" s="97">
        <f>IF(ISNA(MATCH($N235,'Overlap Study'!P$62:P$157,0)),0,1)</f>
        <v>0</v>
      </c>
      <c r="AE235" s="97">
        <f>IF(ISNA(MATCH($N235,'Overlap Study'!H$53:H$132,0)),0,1)</f>
        <v>0</v>
      </c>
      <c r="AF235" s="106">
        <f>IF(ISNA(MATCH($N235,'Overlap Study'!B$53:B$100,0)),0,1)</f>
        <v>0</v>
      </c>
      <c r="AH235" s="98"/>
      <c r="AJ235" s="162">
        <v>1153</v>
      </c>
      <c r="AK235" s="105">
        <f>SUM(AL235:AW235)</f>
        <v>1</v>
      </c>
      <c r="AL235" s="110">
        <f>IF(ISNA(MATCH($AJ235,'Overlap Study'!$FG$323:$FG$454,0)),0,1)</f>
        <v>0</v>
      </c>
      <c r="AM235" s="97">
        <f>IF(ISNA(MATCH($AJ235,'Overlap Study'!$EP$323:$EP$454,0)),0,1)</f>
        <v>0</v>
      </c>
      <c r="AN235" s="97">
        <f>IF(ISNA(MATCH($AJ235,'Overlap Study'!$DY$186:$DY$245,0)),0,1)</f>
        <v>1</v>
      </c>
      <c r="AO235" s="97">
        <f>IF(ISNA(MATCH($AJ235,'Overlap Study'!$DJ$186:$DJ$233,0)),0,1)</f>
        <v>0</v>
      </c>
      <c r="AP235" s="99">
        <f>IF(ISNA(MATCH($AJ235,'Overlap Study'!$CU$186:$CU$233,0)),0,1)</f>
        <v>0</v>
      </c>
      <c r="AQ235" s="99">
        <f>IF(ISNA(MATCH($AJ235,'Overlap Study'!$CG$186:$CG$233,0)),0,1)</f>
        <v>0</v>
      </c>
      <c r="AR235" s="97">
        <f>IF(ISNA(MATCH($AJ235,'Overlap Study'!$BU$186:$BU$233,0)),0,1)</f>
        <v>0</v>
      </c>
      <c r="AS235" s="97">
        <f>IF(ISNA(MATCH(AJ235,'Overlap Study'!BJ$186:BJ$233,0)),0,1)</f>
        <v>0</v>
      </c>
      <c r="AT235" s="97">
        <f>IF(ISNA(MATCH($AJ235,'Overlap Study'!AZ$186:AZ$233,0)),0,1)</f>
        <v>0</v>
      </c>
      <c r="AU235" s="97">
        <f>IF(ISNA(MATCH($AJ235,'Overlap Study'!AT$186:AT$233,0)),0,1)</f>
        <v>0</v>
      </c>
      <c r="AV235" s="97">
        <f>IF(ISNA(MATCH($AJ235,'Overlap Study'!AN$186:AN$233,0)),0,1)</f>
        <v>0</v>
      </c>
      <c r="AW235" s="106">
        <f>IF(ISNA(MATCH($AJ235,'Overlap Study'!AH$186:AH$233,0)),0,1)</f>
        <v>0</v>
      </c>
      <c r="AX235" s="97">
        <f>IF(ISNA(MATCH(AJ235,'Overlap Study'!$AB$186:$AB$233,0)),0,1)</f>
        <v>0</v>
      </c>
      <c r="AY235" s="97">
        <f>IF(ISNA(MATCH($AJ235,'Overlap Study'!$V$186:$V$233,0)),0,1)</f>
        <v>0</v>
      </c>
      <c r="AZ235" s="97">
        <f>IF(ISNA(MATCH($AJ235,'Overlap Study'!$P$186:$P$233,0)),0,1)</f>
        <v>0</v>
      </c>
      <c r="BA235" s="97"/>
      <c r="BB235" s="106"/>
    </row>
    <row r="236" spans="12:54" ht="13" x14ac:dyDescent="0.3">
      <c r="L236" s="116">
        <f t="shared" si="12"/>
        <v>235</v>
      </c>
      <c r="M236">
        <f t="shared" si="11"/>
        <v>2</v>
      </c>
      <c r="N236" s="494">
        <v>1675</v>
      </c>
      <c r="O236" s="99">
        <f>SUM(P236:AA236)</f>
        <v>2</v>
      </c>
      <c r="P236" s="110">
        <f>IF(ISNA(MATCH(N236,'Overlap Study'!FF$62:FF$317,0)),0,1)</f>
        <v>1</v>
      </c>
      <c r="Q236" s="97">
        <f>IF(ISNA(MATCH(N236,'Overlap Study'!EO$62:EO$317,0)),0,1)</f>
        <v>0</v>
      </c>
      <c r="R236" s="97">
        <f>IF(ISNA(MATCH(N236,'Overlap Study'!DY$62:DY$174,0)),0,1)</f>
        <v>0</v>
      </c>
      <c r="S236" s="97">
        <f>IF(ISNA(MATCH(N236,'Overlap Study'!DJ$62:DJ$157,0)),0,1)</f>
        <v>0</v>
      </c>
      <c r="T236" s="99">
        <f>IF(ISNA(MATCH(N236,'Overlap Study'!CU$62:CU$157,0)),0,1)</f>
        <v>0</v>
      </c>
      <c r="U236" s="99">
        <f>IF(ISNA(MATCH(N236,'Overlap Study'!CG$62:CG$157,0)),0,1)</f>
        <v>1</v>
      </c>
      <c r="V236" s="97">
        <f>IF(ISNA(MATCH(N236,'Overlap Study'!BU$62:BU$157,0)),0,1)</f>
        <v>0</v>
      </c>
      <c r="W236" s="97">
        <f>IF(ISNA(MATCH(N236,'Overlap Study'!BJ$62:BJ$157,0)),0,1)</f>
        <v>0</v>
      </c>
      <c r="X236" s="97">
        <f>IF(ISNA(MATCH($N236,'Overlap Study'!AZ$62:AZ$157,0)),0,1)</f>
        <v>0</v>
      </c>
      <c r="Y236" s="97">
        <f>IF(ISNA(MATCH($N236,'Overlap Study'!AT$62:AT$157,0)),0,1)</f>
        <v>0</v>
      </c>
      <c r="Z236" s="97">
        <f>IF(ISNA(MATCH($N236,'Overlap Study'!AN$62:AN$157,0)),0,1)</f>
        <v>0</v>
      </c>
      <c r="AA236" s="97">
        <f>IF(ISNA(MATCH($N236,'Overlap Study'!AH$62:AH$157,0)),0,1)</f>
        <v>0</v>
      </c>
      <c r="AB236" s="110">
        <f>IF(ISNA(MATCH($N236,'Overlap Study'!AB$62:AB$157,0)),0,1)</f>
        <v>0</v>
      </c>
      <c r="AC236" s="97">
        <f>IF(ISNA(MATCH($N236,'Overlap Study'!V$62:V$157,0)),0,1)</f>
        <v>0</v>
      </c>
      <c r="AD236" s="97">
        <f>IF(ISNA(MATCH($N236,'Overlap Study'!P$62:P$157,0)),0,1)</f>
        <v>0</v>
      </c>
      <c r="AE236" s="97">
        <f>IF(ISNA(MATCH($N236,'Overlap Study'!H$53:H$132,0)),0,1)</f>
        <v>0</v>
      </c>
      <c r="AF236" s="106">
        <f>IF(ISNA(MATCH($N236,'Overlap Study'!B$53:B$100,0)),0,1)</f>
        <v>0</v>
      </c>
      <c r="AH236" s="98"/>
      <c r="AJ236" s="194">
        <v>1197</v>
      </c>
      <c r="AK236" s="105">
        <f>SUM(AL236:AW236)</f>
        <v>1</v>
      </c>
      <c r="AL236" s="110">
        <f>IF(ISNA(MATCH($AJ236,'Overlap Study'!$FG$323:$FG$454,0)),0,1)</f>
        <v>1</v>
      </c>
      <c r="AM236" s="97">
        <f>IF(ISNA(MATCH($AJ236,'Overlap Study'!$EP$323:$EP$454,0)),0,1)</f>
        <v>0</v>
      </c>
      <c r="AN236" s="97">
        <f>IF(ISNA(MATCH($AJ236,'Overlap Study'!$DY$186:$DY$245,0)),0,1)</f>
        <v>0</v>
      </c>
      <c r="AO236" s="97">
        <f>IF(ISNA(MATCH($AJ236,'Overlap Study'!$DJ$186:$DJ$233,0)),0,1)</f>
        <v>0</v>
      </c>
      <c r="AP236" s="99">
        <f>IF(ISNA(MATCH($AJ236,'Overlap Study'!$CU$186:$CU$233,0)),0,1)</f>
        <v>0</v>
      </c>
      <c r="AQ236" s="99">
        <f>IF(ISNA(MATCH($AJ236,'Overlap Study'!$CG$186:$CG$233,0)),0,1)</f>
        <v>0</v>
      </c>
      <c r="AR236" s="97">
        <f>IF(ISNA(MATCH($AJ236,'Overlap Study'!$BU$186:$BU$233,0)),0,1)</f>
        <v>0</v>
      </c>
      <c r="AS236" s="97">
        <f>IF(ISNA(MATCH(AJ236,'Overlap Study'!BJ$186:BJ$233,0)),0,1)</f>
        <v>0</v>
      </c>
      <c r="AT236" s="97">
        <f>IF(ISNA(MATCH($AJ236,'Overlap Study'!AZ$186:AZ$233,0)),0,1)</f>
        <v>0</v>
      </c>
      <c r="AU236" s="97">
        <f>IF(ISNA(MATCH($AJ236,'Overlap Study'!AT$186:AT$233,0)),0,1)</f>
        <v>0</v>
      </c>
      <c r="AV236" s="97">
        <f>IF(ISNA(MATCH($AJ236,'Overlap Study'!AN$186:AN$233,0)),0,1)</f>
        <v>0</v>
      </c>
      <c r="AW236" s="106">
        <f>IF(ISNA(MATCH($AJ236,'Overlap Study'!AH$186:AH$233,0)),0,1)</f>
        <v>0</v>
      </c>
      <c r="AX236" s="97">
        <f>IF(ISNA(MATCH(AJ236,'Overlap Study'!$AB$186:$AB$233,0)),0,1)</f>
        <v>0</v>
      </c>
      <c r="AY236" s="97">
        <f>IF(ISNA(MATCH($AJ236,'Overlap Study'!$V$186:$V$233,0)),0,1)</f>
        <v>0</v>
      </c>
      <c r="AZ236" s="97">
        <f>IF(ISNA(MATCH($AJ236,'Overlap Study'!$P$186:$P$233,0)),0,1)</f>
        <v>0</v>
      </c>
      <c r="BA236" s="97"/>
      <c r="BB236" s="106"/>
    </row>
    <row r="237" spans="12:54" ht="13" x14ac:dyDescent="0.3">
      <c r="L237" s="116">
        <f t="shared" si="12"/>
        <v>236</v>
      </c>
      <c r="M237">
        <f t="shared" si="11"/>
        <v>2</v>
      </c>
      <c r="N237" s="493">
        <v>1680</v>
      </c>
      <c r="O237" s="99">
        <f>SUM(P237:AA237)</f>
        <v>2</v>
      </c>
      <c r="P237" s="110">
        <f>IF(ISNA(MATCH(N237,'Overlap Study'!FF$62:FF$317,0)),0,1)</f>
        <v>0</v>
      </c>
      <c r="Q237" s="97">
        <f>IF(ISNA(MATCH(N237,'Overlap Study'!EO$62:EO$317,0)),0,1)</f>
        <v>0</v>
      </c>
      <c r="R237" s="97">
        <f>IF(ISNA(MATCH(N237,'Overlap Study'!DY$62:DY$174,0)),0,1)</f>
        <v>0</v>
      </c>
      <c r="S237" s="97">
        <f>IF(ISNA(MATCH(N237,'Overlap Study'!DJ$62:DJ$157,0)),0,1)</f>
        <v>0</v>
      </c>
      <c r="T237" s="99">
        <f>IF(ISNA(MATCH(N237,'Overlap Study'!CU$62:CU$157,0)),0,1)</f>
        <v>0</v>
      </c>
      <c r="U237" s="99">
        <f>IF(ISNA(MATCH(N237,'Overlap Study'!CG$62:CG$157,0)),0,1)</f>
        <v>0</v>
      </c>
      <c r="V237" s="97">
        <f>IF(ISNA(MATCH(N237,'Overlap Study'!BU$62:BU$157,0)),0,1)</f>
        <v>0</v>
      </c>
      <c r="W237" s="97">
        <f>IF(ISNA(MATCH(N237,'Overlap Study'!BJ$62:BJ$157,0)),0,1)</f>
        <v>0</v>
      </c>
      <c r="X237" s="97">
        <f>IF(ISNA(MATCH($N237,'Overlap Study'!AZ$62:AZ$157,0)),0,1)</f>
        <v>0</v>
      </c>
      <c r="Y237" s="97">
        <f>IF(ISNA(MATCH($N237,'Overlap Study'!AT$62:AT$157,0)),0,1)</f>
        <v>0</v>
      </c>
      <c r="Z237" s="97">
        <f>IF(ISNA(MATCH($N237,'Overlap Study'!AN$62:AN$157,0)),0,1)</f>
        <v>1</v>
      </c>
      <c r="AA237" s="97">
        <f>IF(ISNA(MATCH($N237,'Overlap Study'!AH$62:AH$157,0)),0,1)</f>
        <v>1</v>
      </c>
      <c r="AB237" s="110">
        <f>IF(ISNA(MATCH($N237,'Overlap Study'!AB$62:AB$157,0)),0,1)</f>
        <v>0</v>
      </c>
      <c r="AC237" s="97">
        <f>IF(ISNA(MATCH($N237,'Overlap Study'!V$62:V$157,0)),0,1)</f>
        <v>0</v>
      </c>
      <c r="AD237" s="97">
        <f>IF(ISNA(MATCH($N237,'Overlap Study'!P$62:P$157,0)),0,1)</f>
        <v>0</v>
      </c>
      <c r="AE237" s="97">
        <f>IF(ISNA(MATCH($N237,'Overlap Study'!H$53:H$132,0)),0,1)</f>
        <v>0</v>
      </c>
      <c r="AF237" s="106">
        <f>IF(ISNA(MATCH($N237,'Overlap Study'!B$53:B$100,0)),0,1)</f>
        <v>0</v>
      </c>
      <c r="AH237" s="98"/>
      <c r="AJ237" s="194">
        <v>1219</v>
      </c>
      <c r="AK237" s="105">
        <f>SUM(AL237:AW237)</f>
        <v>1</v>
      </c>
      <c r="AL237" s="110">
        <f>IF(ISNA(MATCH($AJ237,'Overlap Study'!$FG$323:$FG$454,0)),0,1)</f>
        <v>0</v>
      </c>
      <c r="AM237" s="97">
        <f>IF(ISNA(MATCH($AJ237,'Overlap Study'!$EP$323:$EP$454,0)),0,1)</f>
        <v>0</v>
      </c>
      <c r="AN237" s="97">
        <f>IF(ISNA(MATCH($AJ237,'Overlap Study'!$DY$186:$DY$245,0)),0,1)</f>
        <v>0</v>
      </c>
      <c r="AO237" s="97">
        <f>IF(ISNA(MATCH($AJ237,'Overlap Study'!$DJ$186:$DJ$233,0)),0,1)</f>
        <v>0</v>
      </c>
      <c r="AP237" s="99">
        <f>IF(ISNA(MATCH($AJ237,'Overlap Study'!$CU$186:$CU$233,0)),0,1)</f>
        <v>0</v>
      </c>
      <c r="AQ237" s="99">
        <f>IF(ISNA(MATCH($AJ237,'Overlap Study'!$CG$186:$CG$233,0)),0,1)</f>
        <v>0</v>
      </c>
      <c r="AR237" s="97">
        <f>IF(ISNA(MATCH($AJ237,'Overlap Study'!$BU$186:$BU$233,0)),0,1)</f>
        <v>0</v>
      </c>
      <c r="AS237" s="97">
        <f>IF(ISNA(MATCH(AJ237,'Overlap Study'!BJ$186:BJ$233,0)),0,1)</f>
        <v>0</v>
      </c>
      <c r="AT237" s="97">
        <f>IF(ISNA(MATCH($AJ237,'Overlap Study'!AZ$186:AZ$233,0)),0,1)</f>
        <v>0</v>
      </c>
      <c r="AU237" s="97">
        <f>IF(ISNA(MATCH($AJ237,'Overlap Study'!AT$186:AT$233,0)),0,1)</f>
        <v>0</v>
      </c>
      <c r="AV237" s="97">
        <f>IF(ISNA(MATCH($AJ237,'Overlap Study'!AN$186:AN$233,0)),0,1)</f>
        <v>0</v>
      </c>
      <c r="AW237" s="106">
        <f>IF(ISNA(MATCH($AJ237,'Overlap Study'!AH$186:AH$233,0)),0,1)</f>
        <v>1</v>
      </c>
      <c r="AX237" s="97">
        <f>IF(ISNA(MATCH(AJ237,'Overlap Study'!$AB$186:$AB$233,0)),0,1)</f>
        <v>0</v>
      </c>
      <c r="AY237" s="97">
        <f>IF(ISNA(MATCH($AJ237,'Overlap Study'!$V$186:$V$233,0)),0,1)</f>
        <v>0</v>
      </c>
      <c r="AZ237" s="97">
        <f>IF(ISNA(MATCH($AJ237,'Overlap Study'!$P$186:$P$233,0)),0,1)</f>
        <v>0</v>
      </c>
      <c r="BA237" s="97"/>
      <c r="BB237" s="106"/>
    </row>
    <row r="238" spans="12:54" ht="13" x14ac:dyDescent="0.3">
      <c r="L238" s="116">
        <f t="shared" si="12"/>
        <v>237</v>
      </c>
      <c r="M238">
        <f t="shared" si="11"/>
        <v>2</v>
      </c>
      <c r="N238" s="494">
        <v>1690</v>
      </c>
      <c r="O238" s="99">
        <f>SUM(P238:AA238)</f>
        <v>2</v>
      </c>
      <c r="P238" s="110">
        <f>IF(ISNA(MATCH(N238,'Overlap Study'!FF$62:FF$317,0)),0,1)</f>
        <v>1</v>
      </c>
      <c r="Q238" s="97">
        <f>IF(ISNA(MATCH(N238,'Overlap Study'!EO$62:EO$317,0)),0,1)</f>
        <v>1</v>
      </c>
      <c r="R238" s="97">
        <f>IF(ISNA(MATCH(N238,'Overlap Study'!DY$62:DY$174,0)),0,1)</f>
        <v>0</v>
      </c>
      <c r="S238" s="97">
        <f>IF(ISNA(MATCH(N238,'Overlap Study'!DJ$62:DJ$157,0)),0,1)</f>
        <v>0</v>
      </c>
      <c r="T238" s="99">
        <f>IF(ISNA(MATCH(N238,'Overlap Study'!CU$62:CU$157,0)),0,1)</f>
        <v>0</v>
      </c>
      <c r="U238" s="99">
        <f>IF(ISNA(MATCH(N238,'Overlap Study'!CG$62:CG$157,0)),0,1)</f>
        <v>0</v>
      </c>
      <c r="V238" s="97">
        <f>IF(ISNA(MATCH(N238,'Overlap Study'!BU$62:BU$157,0)),0,1)</f>
        <v>0</v>
      </c>
      <c r="W238" s="97">
        <f>IF(ISNA(MATCH(N238,'Overlap Study'!BJ$62:BJ$157,0)),0,1)</f>
        <v>0</v>
      </c>
      <c r="X238" s="97">
        <f>IF(ISNA(MATCH($N238,'Overlap Study'!AZ$62:AZ$157,0)),0,1)</f>
        <v>0</v>
      </c>
      <c r="Y238" s="97">
        <f>IF(ISNA(MATCH($N238,'Overlap Study'!AT$62:AT$157,0)),0,1)</f>
        <v>0</v>
      </c>
      <c r="Z238" s="97">
        <f>IF(ISNA(MATCH($N238,'Overlap Study'!AN$62:AN$157,0)),0,1)</f>
        <v>0</v>
      </c>
      <c r="AA238" s="97">
        <f>IF(ISNA(MATCH($N238,'Overlap Study'!AH$62:AH$157,0)),0,1)</f>
        <v>0</v>
      </c>
      <c r="AB238" s="110">
        <f>IF(ISNA(MATCH($N238,'Overlap Study'!AB$62:AB$157,0)),0,1)</f>
        <v>0</v>
      </c>
      <c r="AC238" s="97">
        <f>IF(ISNA(MATCH($N238,'Overlap Study'!V$62:V$157,0)),0,1)</f>
        <v>0</v>
      </c>
      <c r="AD238" s="97">
        <f>IF(ISNA(MATCH($N238,'Overlap Study'!P$62:P$157,0)),0,1)</f>
        <v>0</v>
      </c>
      <c r="AE238" s="97">
        <f>IF(ISNA(MATCH($N238,'Overlap Study'!H$53:H$132,0)),0,1)</f>
        <v>0</v>
      </c>
      <c r="AF238" s="106">
        <f>IF(ISNA(MATCH($N238,'Overlap Study'!B$53:B$100,0)),0,1)</f>
        <v>0</v>
      </c>
      <c r="AH238" s="98"/>
      <c r="AJ238" s="194">
        <v>1255</v>
      </c>
      <c r="AK238" s="105">
        <f>SUM(AL238:AW238)</f>
        <v>1</v>
      </c>
      <c r="AL238" s="110">
        <f>IF(ISNA(MATCH($AJ238,'Overlap Study'!$FG$323:$FG$454,0)),0,1)</f>
        <v>0</v>
      </c>
      <c r="AM238" s="97">
        <f>IF(ISNA(MATCH($AJ238,'Overlap Study'!$EP$323:$EP$454,0)),0,1)</f>
        <v>1</v>
      </c>
      <c r="AN238" s="97">
        <f>IF(ISNA(MATCH($AJ238,'Overlap Study'!$DY$186:$DY$245,0)),0,1)</f>
        <v>0</v>
      </c>
      <c r="AO238" s="97">
        <f>IF(ISNA(MATCH($AJ238,'Overlap Study'!$DJ$186:$DJ$233,0)),0,1)</f>
        <v>0</v>
      </c>
      <c r="AP238" s="99">
        <f>IF(ISNA(MATCH($AJ238,'Overlap Study'!$CU$186:$CU$233,0)),0,1)</f>
        <v>0</v>
      </c>
      <c r="AQ238" s="99">
        <f>IF(ISNA(MATCH($AJ238,'Overlap Study'!$CG$186:$CG$233,0)),0,1)</f>
        <v>0</v>
      </c>
      <c r="AR238" s="97">
        <f>IF(ISNA(MATCH($AJ238,'Overlap Study'!$BU$186:$BU$233,0)),0,1)</f>
        <v>0</v>
      </c>
      <c r="AS238" s="97">
        <f>IF(ISNA(MATCH(AJ238,'Overlap Study'!BJ$186:BJ$233,0)),0,1)</f>
        <v>0</v>
      </c>
      <c r="AT238" s="97">
        <f>IF(ISNA(MATCH($AJ238,'Overlap Study'!AZ$186:AZ$233,0)),0,1)</f>
        <v>0</v>
      </c>
      <c r="AU238" s="97">
        <f>IF(ISNA(MATCH($AJ238,'Overlap Study'!AT$186:AT$233,0)),0,1)</f>
        <v>0</v>
      </c>
      <c r="AV238" s="97">
        <f>IF(ISNA(MATCH($AJ238,'Overlap Study'!AN$186:AN$233,0)),0,1)</f>
        <v>0</v>
      </c>
      <c r="AW238" s="106">
        <f>IF(ISNA(MATCH($AJ238,'Overlap Study'!AH$186:AH$233,0)),0,1)</f>
        <v>0</v>
      </c>
      <c r="AX238" s="97">
        <f>IF(ISNA(MATCH(AJ238,'Overlap Study'!$AB$186:$AB$233,0)),0,1)</f>
        <v>0</v>
      </c>
      <c r="AY238" s="97">
        <f>IF(ISNA(MATCH($AJ238,'Overlap Study'!$V$186:$V$233,0)),0,1)</f>
        <v>0</v>
      </c>
      <c r="AZ238" s="97">
        <f>IF(ISNA(MATCH($AJ238,'Overlap Study'!$P$186:$P$233,0)),0,1)</f>
        <v>0</v>
      </c>
      <c r="BA238" s="97"/>
      <c r="BB238" s="106"/>
    </row>
    <row r="239" spans="12:54" ht="13" x14ac:dyDescent="0.3">
      <c r="L239" s="116">
        <f t="shared" si="12"/>
        <v>238</v>
      </c>
      <c r="M239">
        <f t="shared" si="11"/>
        <v>2</v>
      </c>
      <c r="N239" s="494">
        <v>1712</v>
      </c>
      <c r="O239" s="99">
        <f>SUM(P239:AA239)</f>
        <v>2</v>
      </c>
      <c r="P239" s="110">
        <f>IF(ISNA(MATCH(N239,'Overlap Study'!FF$62:FF$317,0)),0,1)</f>
        <v>1</v>
      </c>
      <c r="Q239" s="97">
        <f>IF(ISNA(MATCH(N239,'Overlap Study'!EO$62:EO$317,0)),0,1)</f>
        <v>0</v>
      </c>
      <c r="R239" s="97">
        <f>IF(ISNA(MATCH(N239,'Overlap Study'!DY$62:DY$174,0)),0,1)</f>
        <v>0</v>
      </c>
      <c r="S239" s="97">
        <f>IF(ISNA(MATCH(N239,'Overlap Study'!DJ$62:DJ$157,0)),0,1)</f>
        <v>0</v>
      </c>
      <c r="T239" s="99">
        <f>IF(ISNA(MATCH(N239,'Overlap Study'!CU$62:CU$157,0)),0,1)</f>
        <v>0</v>
      </c>
      <c r="U239" s="99">
        <f>IF(ISNA(MATCH(N239,'Overlap Study'!CG$62:CG$157,0)),0,1)</f>
        <v>0</v>
      </c>
      <c r="V239" s="97">
        <f>IF(ISNA(MATCH(N239,'Overlap Study'!BU$62:BU$157,0)),0,1)</f>
        <v>0</v>
      </c>
      <c r="W239" s="97">
        <f>IF(ISNA(MATCH(N239,'Overlap Study'!BJ$62:BJ$157,0)),0,1)</f>
        <v>0</v>
      </c>
      <c r="X239" s="97">
        <f>IF(ISNA(MATCH($N239,'Overlap Study'!AZ$62:AZ$157,0)),0,1)</f>
        <v>0</v>
      </c>
      <c r="Y239" s="97">
        <f>IF(ISNA(MATCH($N239,'Overlap Study'!AT$62:AT$157,0)),0,1)</f>
        <v>1</v>
      </c>
      <c r="Z239" s="97">
        <f>IF(ISNA(MATCH($N239,'Overlap Study'!AN$62:AN$157,0)),0,1)</f>
        <v>0</v>
      </c>
      <c r="AA239" s="97">
        <f>IF(ISNA(MATCH($N239,'Overlap Study'!AH$62:AH$157,0)),0,1)</f>
        <v>0</v>
      </c>
      <c r="AB239" s="110">
        <f>IF(ISNA(MATCH($N239,'Overlap Study'!AB$62:AB$157,0)),0,1)</f>
        <v>0</v>
      </c>
      <c r="AC239" s="97">
        <f>IF(ISNA(MATCH($N239,'Overlap Study'!V$62:V$157,0)),0,1)</f>
        <v>0</v>
      </c>
      <c r="AD239" s="97">
        <f>IF(ISNA(MATCH($N239,'Overlap Study'!P$62:P$157,0)),0,1)</f>
        <v>0</v>
      </c>
      <c r="AE239" s="97">
        <f>IF(ISNA(MATCH($N239,'Overlap Study'!H$53:H$132,0)),0,1)</f>
        <v>0</v>
      </c>
      <c r="AF239" s="106">
        <f>IF(ISNA(MATCH($N239,'Overlap Study'!B$53:B$100,0)),0,1)</f>
        <v>0</v>
      </c>
      <c r="AH239" s="98"/>
      <c r="AJ239" s="194">
        <v>1257</v>
      </c>
      <c r="AK239" s="105">
        <f>SUM(AL239:AW239)</f>
        <v>1</v>
      </c>
      <c r="AL239" s="110">
        <f>IF(ISNA(MATCH($AJ239,'Overlap Study'!$FG$323:$FG$454,0)),0,1)</f>
        <v>1</v>
      </c>
      <c r="AM239" s="97">
        <f>IF(ISNA(MATCH($AJ239,'Overlap Study'!$EP$323:$EP$454,0)),0,1)</f>
        <v>0</v>
      </c>
      <c r="AN239" s="97">
        <f>IF(ISNA(MATCH($AJ239,'Overlap Study'!$DY$186:$DY$245,0)),0,1)</f>
        <v>0</v>
      </c>
      <c r="AO239" s="97">
        <f>IF(ISNA(MATCH($AJ239,'Overlap Study'!$DJ$186:$DJ$233,0)),0,1)</f>
        <v>0</v>
      </c>
      <c r="AP239" s="99">
        <f>IF(ISNA(MATCH($AJ239,'Overlap Study'!$CU$186:$CU$233,0)),0,1)</f>
        <v>0</v>
      </c>
      <c r="AQ239" s="99">
        <f>IF(ISNA(MATCH($AJ239,'Overlap Study'!$CG$186:$CG$233,0)),0,1)</f>
        <v>0</v>
      </c>
      <c r="AR239" s="97">
        <f>IF(ISNA(MATCH($AJ239,'Overlap Study'!$BU$186:$BU$233,0)),0,1)</f>
        <v>0</v>
      </c>
      <c r="AS239" s="97">
        <f>IF(ISNA(MATCH(AJ239,'Overlap Study'!BJ$186:BJ$233,0)),0,1)</f>
        <v>0</v>
      </c>
      <c r="AT239" s="97">
        <f>IF(ISNA(MATCH($AJ239,'Overlap Study'!AZ$186:AZ$233,0)),0,1)</f>
        <v>0</v>
      </c>
      <c r="AU239" s="97">
        <f>IF(ISNA(MATCH($AJ239,'Overlap Study'!AT$186:AT$233,0)),0,1)</f>
        <v>0</v>
      </c>
      <c r="AV239" s="97">
        <f>IF(ISNA(MATCH($AJ239,'Overlap Study'!AN$186:AN$233,0)),0,1)</f>
        <v>0</v>
      </c>
      <c r="AW239" s="106">
        <f>IF(ISNA(MATCH($AJ239,'Overlap Study'!AH$186:AH$233,0)),0,1)</f>
        <v>0</v>
      </c>
      <c r="AX239" s="97">
        <f>IF(ISNA(MATCH(AJ239,'Overlap Study'!$AB$186:$AB$233,0)),0,1)</f>
        <v>0</v>
      </c>
      <c r="AY239" s="97">
        <f>IF(ISNA(MATCH($AJ239,'Overlap Study'!$V$186:$V$233,0)),0,1)</f>
        <v>0</v>
      </c>
      <c r="AZ239" s="97">
        <f>IF(ISNA(MATCH($AJ239,'Overlap Study'!$P$186:$P$233,0)),0,1)</f>
        <v>0</v>
      </c>
      <c r="BA239" s="97"/>
      <c r="BB239" s="106"/>
    </row>
    <row r="240" spans="12:54" ht="13" x14ac:dyDescent="0.3">
      <c r="L240" s="116">
        <f t="shared" si="12"/>
        <v>239</v>
      </c>
      <c r="M240">
        <f t="shared" si="11"/>
        <v>2</v>
      </c>
      <c r="N240" s="487">
        <v>1747</v>
      </c>
      <c r="O240" s="99">
        <f>SUM(P240:AA240)</f>
        <v>2</v>
      </c>
      <c r="P240" s="110">
        <f>IF(ISNA(MATCH(N240,'Overlap Study'!FF$62:FF$317,0)),0,1)</f>
        <v>1</v>
      </c>
      <c r="Q240" s="97">
        <f>IF(ISNA(MATCH(N240,'Overlap Study'!EO$62:EO$317,0)),0,1)</f>
        <v>0</v>
      </c>
      <c r="R240" s="97">
        <f>IF(ISNA(MATCH(N240,'Overlap Study'!DY$62:DY$174,0)),0,1)</f>
        <v>0</v>
      </c>
      <c r="S240" s="97">
        <f>IF(ISNA(MATCH(N240,'Overlap Study'!DJ$62:DJ$157,0)),0,1)</f>
        <v>0</v>
      </c>
      <c r="T240" s="99">
        <f>IF(ISNA(MATCH(N240,'Overlap Study'!CU$62:CU$157,0)),0,1)</f>
        <v>0</v>
      </c>
      <c r="U240" s="99">
        <f>IF(ISNA(MATCH(N240,'Overlap Study'!CG$62:CG$157,0)),0,1)</f>
        <v>0</v>
      </c>
      <c r="V240" s="97">
        <f>IF(ISNA(MATCH(N240,'Overlap Study'!BU$62:BU$157,0)),0,1)</f>
        <v>0</v>
      </c>
      <c r="W240" s="97">
        <f>IF(ISNA(MATCH(N240,'Overlap Study'!BJ$62:BJ$157,0)),0,1)</f>
        <v>1</v>
      </c>
      <c r="X240" s="97">
        <f>IF(ISNA(MATCH($N240,'Overlap Study'!AZ$62:AZ$157,0)),0,1)</f>
        <v>0</v>
      </c>
      <c r="Y240" s="97">
        <f>IF(ISNA(MATCH($N240,'Overlap Study'!AT$62:AT$157,0)),0,1)</f>
        <v>0</v>
      </c>
      <c r="Z240" s="97">
        <f>IF(ISNA(MATCH($N240,'Overlap Study'!AN$62:AN$157,0)),0,1)</f>
        <v>0</v>
      </c>
      <c r="AA240" s="97">
        <f>IF(ISNA(MATCH($N240,'Overlap Study'!AH$62:AH$157,0)),0,1)</f>
        <v>0</v>
      </c>
      <c r="AB240" s="110">
        <f>IF(ISNA(MATCH($N240,'Overlap Study'!AB$62:AB$157,0)),0,1)</f>
        <v>0</v>
      </c>
      <c r="AC240" s="97">
        <f>IF(ISNA(MATCH($N240,'Overlap Study'!V$62:V$157,0)),0,1)</f>
        <v>0</v>
      </c>
      <c r="AD240" s="97">
        <f>IF(ISNA(MATCH($N240,'Overlap Study'!P$62:P$157,0)),0,1)</f>
        <v>0</v>
      </c>
      <c r="AE240" s="97">
        <f>IF(ISNA(MATCH($N240,'Overlap Study'!H$53:H$132,0)),0,1)</f>
        <v>0</v>
      </c>
      <c r="AF240" s="106">
        <f>IF(ISNA(MATCH($N240,'Overlap Study'!B$53:B$100,0)),0,1)</f>
        <v>0</v>
      </c>
      <c r="AH240" s="98"/>
      <c r="AJ240" s="194">
        <v>1259</v>
      </c>
      <c r="AK240" s="105">
        <f>SUM(AL240:AW240)</f>
        <v>1</v>
      </c>
      <c r="AL240" s="110">
        <f>IF(ISNA(MATCH($AJ240,'Overlap Study'!$FG$323:$FG$454,0)),0,1)</f>
        <v>0</v>
      </c>
      <c r="AM240" s="97">
        <f>IF(ISNA(MATCH($AJ240,'Overlap Study'!$EP$323:$EP$454,0)),0,1)</f>
        <v>0</v>
      </c>
      <c r="AN240" s="97">
        <f>IF(ISNA(MATCH($AJ240,'Overlap Study'!$DY$186:$DY$245,0)),0,1)</f>
        <v>0</v>
      </c>
      <c r="AO240" s="97">
        <f>IF(ISNA(MATCH($AJ240,'Overlap Study'!$DJ$186:$DJ$233,0)),0,1)</f>
        <v>0</v>
      </c>
      <c r="AP240" s="99">
        <f>IF(ISNA(MATCH($AJ240,'Overlap Study'!$CU$186:$CU$233,0)),0,1)</f>
        <v>0</v>
      </c>
      <c r="AQ240" s="99">
        <f>IF(ISNA(MATCH($AJ240,'Overlap Study'!$CG$186:$CG$233,0)),0,1)</f>
        <v>0</v>
      </c>
      <c r="AR240" s="97">
        <f>IF(ISNA(MATCH($AJ240,'Overlap Study'!$BU$186:$BU$233,0)),0,1)</f>
        <v>0</v>
      </c>
      <c r="AS240" s="97">
        <f>IF(ISNA(MATCH(AJ240,'Overlap Study'!BJ$186:BJ$233,0)),0,1)</f>
        <v>0</v>
      </c>
      <c r="AT240" s="97">
        <f>IF(ISNA(MATCH($AJ240,'Overlap Study'!AZ$186:AZ$233,0)),0,1)</f>
        <v>0</v>
      </c>
      <c r="AU240" s="97">
        <f>IF(ISNA(MATCH($AJ240,'Overlap Study'!AT$186:AT$233,0)),0,1)</f>
        <v>0</v>
      </c>
      <c r="AV240" s="97">
        <f>IF(ISNA(MATCH($AJ240,'Overlap Study'!AN$186:AN$233,0)),0,1)</f>
        <v>0</v>
      </c>
      <c r="AW240" s="106">
        <f>IF(ISNA(MATCH($AJ240,'Overlap Study'!AH$186:AH$233,0)),0,1)</f>
        <v>1</v>
      </c>
      <c r="AX240" s="97">
        <f>IF(ISNA(MATCH(AJ240,'Overlap Study'!$AB$186:$AB$233,0)),0,1)</f>
        <v>0</v>
      </c>
      <c r="AY240" s="97">
        <f>IF(ISNA(MATCH($AJ240,'Overlap Study'!$V$186:$V$233,0)),0,1)</f>
        <v>0</v>
      </c>
      <c r="AZ240" s="97">
        <f>IF(ISNA(MATCH($AJ240,'Overlap Study'!$P$186:$P$233,0)),0,1)</f>
        <v>0</v>
      </c>
      <c r="BA240" s="97"/>
      <c r="BB240" s="106"/>
    </row>
    <row r="241" spans="12:54" ht="13" x14ac:dyDescent="0.3">
      <c r="L241" s="116">
        <f t="shared" si="12"/>
        <v>240</v>
      </c>
      <c r="M241">
        <f t="shared" si="11"/>
        <v>2</v>
      </c>
      <c r="N241" s="487">
        <v>1868</v>
      </c>
      <c r="O241" s="99">
        <f>SUM(P241:AA241)</f>
        <v>2</v>
      </c>
      <c r="P241" s="110">
        <f>IF(ISNA(MATCH(N241,'Overlap Study'!FF$62:FF$317,0)),0,1)</f>
        <v>0</v>
      </c>
      <c r="Q241" s="97">
        <f>IF(ISNA(MATCH(N241,'Overlap Study'!EO$62:EO$317,0)),0,1)</f>
        <v>0</v>
      </c>
      <c r="R241" s="97">
        <f>IF(ISNA(MATCH(N241,'Overlap Study'!DY$62:DY$174,0)),0,1)</f>
        <v>0</v>
      </c>
      <c r="S241" s="97">
        <f>IF(ISNA(MATCH(N241,'Overlap Study'!DJ$62:DJ$157,0)),0,1)</f>
        <v>0</v>
      </c>
      <c r="T241" s="99">
        <f>IF(ISNA(MATCH(N241,'Overlap Study'!CU$62:CU$157,0)),0,1)</f>
        <v>0</v>
      </c>
      <c r="U241" s="99">
        <f>IF(ISNA(MATCH(N241,'Overlap Study'!CG$62:CG$157,0)),0,1)</f>
        <v>0</v>
      </c>
      <c r="V241" s="97">
        <f>IF(ISNA(MATCH(N241,'Overlap Study'!BU$62:BU$157,0)),0,1)</f>
        <v>1</v>
      </c>
      <c r="W241" s="97">
        <f>IF(ISNA(MATCH(N241,'Overlap Study'!BJ$62:BJ$157,0)),0,1)</f>
        <v>1</v>
      </c>
      <c r="X241" s="97">
        <f>IF(ISNA(MATCH($N241,'Overlap Study'!AZ$62:AZ$157,0)),0,1)</f>
        <v>0</v>
      </c>
      <c r="Y241" s="97">
        <f>IF(ISNA(MATCH($N241,'Overlap Study'!AT$62:AT$157,0)),0,1)</f>
        <v>0</v>
      </c>
      <c r="Z241" s="97">
        <f>IF(ISNA(MATCH($N241,'Overlap Study'!AN$62:AN$157,0)),0,1)</f>
        <v>0</v>
      </c>
      <c r="AA241" s="97">
        <f>IF(ISNA(MATCH($N241,'Overlap Study'!AH$62:AH$157,0)),0,1)</f>
        <v>0</v>
      </c>
      <c r="AB241" s="110">
        <f>IF(ISNA(MATCH($N241,'Overlap Study'!AB$62:AB$157,0)),0,1)</f>
        <v>0</v>
      </c>
      <c r="AC241" s="97">
        <f>IF(ISNA(MATCH($N241,'Overlap Study'!V$62:V$157,0)),0,1)</f>
        <v>0</v>
      </c>
      <c r="AD241" s="97">
        <f>IF(ISNA(MATCH($N241,'Overlap Study'!P$62:P$157,0)),0,1)</f>
        <v>0</v>
      </c>
      <c r="AE241" s="97">
        <f>IF(ISNA(MATCH($N241,'Overlap Study'!H$53:H$132,0)),0,1)</f>
        <v>0</v>
      </c>
      <c r="AF241" s="106">
        <f>IF(ISNA(MATCH($N241,'Overlap Study'!B$53:B$100,0)),0,1)</f>
        <v>0</v>
      </c>
      <c r="AH241" s="98"/>
      <c r="AJ241" s="194">
        <v>1261</v>
      </c>
      <c r="AK241" s="105">
        <f>SUM(AL241:AW241)</f>
        <v>1</v>
      </c>
      <c r="AL241" s="110">
        <f>IF(ISNA(MATCH($AJ241,'Overlap Study'!$FG$323:$FG$454,0)),0,1)</f>
        <v>1</v>
      </c>
      <c r="AM241" s="97">
        <f>IF(ISNA(MATCH($AJ241,'Overlap Study'!$EP$323:$EP$454,0)),0,1)</f>
        <v>0</v>
      </c>
      <c r="AN241" s="97">
        <f>IF(ISNA(MATCH($AJ241,'Overlap Study'!$DY$186:$DY$245,0)),0,1)</f>
        <v>0</v>
      </c>
      <c r="AO241" s="97">
        <f>IF(ISNA(MATCH($AJ241,'Overlap Study'!$DJ$186:$DJ$233,0)),0,1)</f>
        <v>0</v>
      </c>
      <c r="AP241" s="99">
        <f>IF(ISNA(MATCH($AJ241,'Overlap Study'!$CU$186:$CU$233,0)),0,1)</f>
        <v>0</v>
      </c>
      <c r="AQ241" s="99">
        <f>IF(ISNA(MATCH($AJ241,'Overlap Study'!$CG$186:$CG$233,0)),0,1)</f>
        <v>0</v>
      </c>
      <c r="AR241" s="97">
        <f>IF(ISNA(MATCH($AJ241,'Overlap Study'!$BU$186:$BU$233,0)),0,1)</f>
        <v>0</v>
      </c>
      <c r="AS241" s="97">
        <f>IF(ISNA(MATCH(AJ241,'Overlap Study'!BJ$186:BJ$233,0)),0,1)</f>
        <v>0</v>
      </c>
      <c r="AT241" s="97">
        <f>IF(ISNA(MATCH($AJ241,'Overlap Study'!AZ$186:AZ$233,0)),0,1)</f>
        <v>0</v>
      </c>
      <c r="AU241" s="97">
        <f>IF(ISNA(MATCH($AJ241,'Overlap Study'!AT$186:AT$233,0)),0,1)</f>
        <v>0</v>
      </c>
      <c r="AV241" s="97">
        <f>IF(ISNA(MATCH($AJ241,'Overlap Study'!AN$186:AN$233,0)),0,1)</f>
        <v>0</v>
      </c>
      <c r="AW241" s="106">
        <f>IF(ISNA(MATCH($AJ241,'Overlap Study'!AH$186:AH$233,0)),0,1)</f>
        <v>0</v>
      </c>
      <c r="AX241" s="97">
        <f>IF(ISNA(MATCH(AJ241,'Overlap Study'!$AB$186:$AB$233,0)),0,1)</f>
        <v>0</v>
      </c>
      <c r="AY241" s="97">
        <f>IF(ISNA(MATCH($AJ241,'Overlap Study'!$V$186:$V$233,0)),0,1)</f>
        <v>0</v>
      </c>
      <c r="AZ241" s="97">
        <f>IF(ISNA(MATCH($AJ241,'Overlap Study'!$P$186:$P$233,0)),0,1)</f>
        <v>0</v>
      </c>
      <c r="BA241" s="97"/>
      <c r="BB241" s="106"/>
    </row>
    <row r="242" spans="12:54" ht="13" x14ac:dyDescent="0.3">
      <c r="L242" s="116">
        <f t="shared" si="12"/>
        <v>241</v>
      </c>
      <c r="M242">
        <f t="shared" si="11"/>
        <v>2</v>
      </c>
      <c r="N242" s="495">
        <v>1885</v>
      </c>
      <c r="O242" s="99">
        <f>SUM(P242:AA242)</f>
        <v>2</v>
      </c>
      <c r="P242" s="110">
        <f>IF(ISNA(MATCH(N242,'Overlap Study'!FF$62:FF$317,0)),0,1)</f>
        <v>0</v>
      </c>
      <c r="Q242" s="97">
        <f>IF(ISNA(MATCH(N242,'Overlap Study'!EO$62:EO$317,0)),0,1)</f>
        <v>1</v>
      </c>
      <c r="R242" s="97">
        <f>IF(ISNA(MATCH(N242,'Overlap Study'!DY$62:DY$174,0)),0,1)</f>
        <v>0</v>
      </c>
      <c r="S242" s="97">
        <f>IF(ISNA(MATCH(N242,'Overlap Study'!DJ$62:DJ$157,0)),0,1)</f>
        <v>0</v>
      </c>
      <c r="T242" s="99">
        <f>IF(ISNA(MATCH(N242,'Overlap Study'!CU$62:CU$157,0)),0,1)</f>
        <v>1</v>
      </c>
      <c r="U242" s="99">
        <f>IF(ISNA(MATCH(N242,'Overlap Study'!CG$62:CG$157,0)),0,1)</f>
        <v>0</v>
      </c>
      <c r="V242" s="97">
        <f>IF(ISNA(MATCH(N242,'Overlap Study'!BU$62:BU$157,0)),0,1)</f>
        <v>0</v>
      </c>
      <c r="W242" s="97">
        <f>IF(ISNA(MATCH(N242,'Overlap Study'!BJ$62:BJ$157,0)),0,1)</f>
        <v>0</v>
      </c>
      <c r="X242" s="97">
        <f>IF(ISNA(MATCH($N242,'Overlap Study'!AZ$62:AZ$157,0)),0,1)</f>
        <v>0</v>
      </c>
      <c r="Y242" s="97">
        <f>IF(ISNA(MATCH($N242,'Overlap Study'!AT$62:AT$157,0)),0,1)</f>
        <v>0</v>
      </c>
      <c r="Z242" s="97">
        <f>IF(ISNA(MATCH($N242,'Overlap Study'!AN$62:AN$157,0)),0,1)</f>
        <v>0</v>
      </c>
      <c r="AA242" s="97">
        <f>IF(ISNA(MATCH($N242,'Overlap Study'!AH$62:AH$157,0)),0,1)</f>
        <v>0</v>
      </c>
      <c r="AB242" s="110">
        <f>IF(ISNA(MATCH($N242,'Overlap Study'!AB$62:AB$157,0)),0,1)</f>
        <v>0</v>
      </c>
      <c r="AC242" s="97">
        <f>IF(ISNA(MATCH($N242,'Overlap Study'!V$62:V$157,0)),0,1)</f>
        <v>0</v>
      </c>
      <c r="AD242" s="97">
        <f>IF(ISNA(MATCH($N242,'Overlap Study'!P$62:P$157,0)),0,1)</f>
        <v>0</v>
      </c>
      <c r="AE242" s="97">
        <f>IF(ISNA(MATCH($N242,'Overlap Study'!H$53:H$132,0)),0,1)</f>
        <v>0</v>
      </c>
      <c r="AF242" s="106">
        <f>IF(ISNA(MATCH($N242,'Overlap Study'!B$53:B$100,0)),0,1)</f>
        <v>0</v>
      </c>
      <c r="AH242" s="98"/>
      <c r="AJ242" s="194">
        <v>1270</v>
      </c>
      <c r="AK242" s="105">
        <f>SUM(AL242:AW242)</f>
        <v>1</v>
      </c>
      <c r="AL242" s="110">
        <f>IF(ISNA(MATCH($AJ242,'Overlap Study'!$FG$323:$FG$454,0)),0,1)</f>
        <v>0</v>
      </c>
      <c r="AM242" s="97">
        <f>IF(ISNA(MATCH($AJ242,'Overlap Study'!$EP$323:$EP$454,0)),0,1)</f>
        <v>0</v>
      </c>
      <c r="AN242" s="97">
        <f>IF(ISNA(MATCH($AJ242,'Overlap Study'!$DY$186:$DY$245,0)),0,1)</f>
        <v>0</v>
      </c>
      <c r="AO242" s="97">
        <f>IF(ISNA(MATCH($AJ242,'Overlap Study'!$DJ$186:$DJ$233,0)),0,1)</f>
        <v>0</v>
      </c>
      <c r="AP242" s="99">
        <f>IF(ISNA(MATCH($AJ242,'Overlap Study'!$CU$186:$CU$233,0)),0,1)</f>
        <v>0</v>
      </c>
      <c r="AQ242" s="99">
        <f>IF(ISNA(MATCH($AJ242,'Overlap Study'!$CG$186:$CG$233,0)),0,1)</f>
        <v>0</v>
      </c>
      <c r="AR242" s="97">
        <f>IF(ISNA(MATCH($AJ242,'Overlap Study'!$BU$186:$BU$233,0)),0,1)</f>
        <v>0</v>
      </c>
      <c r="AS242" s="97">
        <f>IF(ISNA(MATCH(AJ242,'Overlap Study'!BJ$186:BJ$233,0)),0,1)</f>
        <v>0</v>
      </c>
      <c r="AT242" s="97">
        <f>IF(ISNA(MATCH($AJ242,'Overlap Study'!AZ$186:AZ$233,0)),0,1)</f>
        <v>0</v>
      </c>
      <c r="AU242" s="97">
        <f>IF(ISNA(MATCH($AJ242,'Overlap Study'!AT$186:AT$233,0)),0,1)</f>
        <v>1</v>
      </c>
      <c r="AV242" s="97">
        <f>IF(ISNA(MATCH($AJ242,'Overlap Study'!AN$186:AN$233,0)),0,1)</f>
        <v>0</v>
      </c>
      <c r="AW242" s="106">
        <f>IF(ISNA(MATCH($AJ242,'Overlap Study'!AH$186:AH$233,0)),0,1)</f>
        <v>0</v>
      </c>
      <c r="AX242" s="97">
        <f>IF(ISNA(MATCH(AJ242,'Overlap Study'!$AB$186:$AB$233,0)),0,1)</f>
        <v>0</v>
      </c>
      <c r="AY242" s="97">
        <f>IF(ISNA(MATCH($AJ242,'Overlap Study'!$V$186:$V$233,0)),0,1)</f>
        <v>0</v>
      </c>
      <c r="AZ242" s="97">
        <f>IF(ISNA(MATCH($AJ242,'Overlap Study'!$P$186:$P$233,0)),0,1)</f>
        <v>0</v>
      </c>
      <c r="BA242" s="97"/>
      <c r="BB242" s="106"/>
    </row>
    <row r="243" spans="12:54" ht="13" x14ac:dyDescent="0.3">
      <c r="L243" s="116">
        <f t="shared" si="12"/>
        <v>242</v>
      </c>
      <c r="M243">
        <f t="shared" si="11"/>
        <v>2</v>
      </c>
      <c r="N243" s="207">
        <v>1923</v>
      </c>
      <c r="O243" s="99">
        <f>SUM(P243:AA243)</f>
        <v>2</v>
      </c>
      <c r="P243" s="110">
        <f>IF(ISNA(MATCH(N243,'Overlap Study'!FF$62:FF$317,0)),0,1)</f>
        <v>0</v>
      </c>
      <c r="Q243" s="97">
        <f>IF(ISNA(MATCH(N243,'Overlap Study'!EO$62:EO$317,0)),0,1)</f>
        <v>1</v>
      </c>
      <c r="R243" s="97">
        <f>IF(ISNA(MATCH(N243,'Overlap Study'!DY$62:DY$174,0)),0,1)</f>
        <v>0</v>
      </c>
      <c r="S243" s="97">
        <f>IF(ISNA(MATCH(N243,'Overlap Study'!DJ$62:DJ$157,0)),0,1)</f>
        <v>0</v>
      </c>
      <c r="T243" s="99">
        <f>IF(ISNA(MATCH(N243,'Overlap Study'!CU$62:CU$157,0)),0,1)</f>
        <v>0</v>
      </c>
      <c r="U243" s="99">
        <f>IF(ISNA(MATCH(N243,'Overlap Study'!CG$62:CG$157,0)),0,1)</f>
        <v>0</v>
      </c>
      <c r="V243" s="97">
        <f>IF(ISNA(MATCH(N243,'Overlap Study'!BU$62:BU$157,0)),0,1)</f>
        <v>0</v>
      </c>
      <c r="W243" s="97">
        <f>IF(ISNA(MATCH(N243,'Overlap Study'!BJ$62:BJ$157,0)),0,1)</f>
        <v>1</v>
      </c>
      <c r="X243" s="97">
        <f>IF(ISNA(MATCH($N243,'Overlap Study'!AZ$62:AZ$157,0)),0,1)</f>
        <v>0</v>
      </c>
      <c r="Y243" s="97">
        <f>IF(ISNA(MATCH($N243,'Overlap Study'!AT$62:AT$157,0)),0,1)</f>
        <v>0</v>
      </c>
      <c r="Z243" s="97">
        <f>IF(ISNA(MATCH($N243,'Overlap Study'!AN$62:AN$157,0)),0,1)</f>
        <v>0</v>
      </c>
      <c r="AA243" s="97">
        <f>IF(ISNA(MATCH($N243,'Overlap Study'!AH$62:AH$157,0)),0,1)</f>
        <v>0</v>
      </c>
      <c r="AB243" s="110">
        <f>IF(ISNA(MATCH($N243,'Overlap Study'!AB$62:AB$157,0)),0,1)</f>
        <v>0</v>
      </c>
      <c r="AC243" s="97">
        <f>IF(ISNA(MATCH($N243,'Overlap Study'!V$62:V$157,0)),0,1)</f>
        <v>0</v>
      </c>
      <c r="AD243" s="97">
        <f>IF(ISNA(MATCH($N243,'Overlap Study'!P$62:P$157,0)),0,1)</f>
        <v>0</v>
      </c>
      <c r="AE243" s="97">
        <f>IF(ISNA(MATCH($N243,'Overlap Study'!H$53:H$132,0)),0,1)</f>
        <v>0</v>
      </c>
      <c r="AF243" s="106">
        <f>IF(ISNA(MATCH($N243,'Overlap Study'!B$53:B$100,0)),0,1)</f>
        <v>0</v>
      </c>
      <c r="AH243" s="98"/>
      <c r="AJ243" s="194">
        <v>1302</v>
      </c>
      <c r="AK243" s="105">
        <f>SUM(AL243:AW243)</f>
        <v>1</v>
      </c>
      <c r="AL243" s="110">
        <f>IF(ISNA(MATCH($AJ243,'Overlap Study'!$FG$323:$FG$454,0)),0,1)</f>
        <v>0</v>
      </c>
      <c r="AM243" s="97">
        <f>IF(ISNA(MATCH($AJ243,'Overlap Study'!$EP$323:$EP$454,0)),0,1)</f>
        <v>0</v>
      </c>
      <c r="AN243" s="97">
        <f>IF(ISNA(MATCH($AJ243,'Overlap Study'!$DY$186:$DY$245,0)),0,1)</f>
        <v>0</v>
      </c>
      <c r="AO243" s="97">
        <f>IF(ISNA(MATCH($AJ243,'Overlap Study'!$DJ$186:$DJ$233,0)),0,1)</f>
        <v>0</v>
      </c>
      <c r="AP243" s="99">
        <f>IF(ISNA(MATCH($AJ243,'Overlap Study'!$CU$186:$CU$233,0)),0,1)</f>
        <v>0</v>
      </c>
      <c r="AQ243" s="99">
        <f>IF(ISNA(MATCH($AJ243,'Overlap Study'!$CG$186:$CG$233,0)),0,1)</f>
        <v>0</v>
      </c>
      <c r="AR243" s="97">
        <f>IF(ISNA(MATCH($AJ243,'Overlap Study'!$BU$186:$BU$233,0)),0,1)</f>
        <v>0</v>
      </c>
      <c r="AS243" s="97">
        <f>IF(ISNA(MATCH(AJ243,'Overlap Study'!BJ$186:BJ$233,0)),0,1)</f>
        <v>0</v>
      </c>
      <c r="AT243" s="97">
        <f>IF(ISNA(MATCH($AJ243,'Overlap Study'!AZ$186:AZ$233,0)),0,1)</f>
        <v>0</v>
      </c>
      <c r="AU243" s="97">
        <f>IF(ISNA(MATCH($AJ243,'Overlap Study'!AT$186:AT$233,0)),0,1)</f>
        <v>1</v>
      </c>
      <c r="AV243" s="97">
        <f>IF(ISNA(MATCH($AJ243,'Overlap Study'!AN$186:AN$233,0)),0,1)</f>
        <v>0</v>
      </c>
      <c r="AW243" s="106">
        <f>IF(ISNA(MATCH($AJ243,'Overlap Study'!AH$186:AH$233,0)),0,1)</f>
        <v>0</v>
      </c>
      <c r="AX243" s="97">
        <f>IF(ISNA(MATCH(AJ243,'Overlap Study'!$AB$186:$AB$233,0)),0,1)</f>
        <v>0</v>
      </c>
      <c r="AY243" s="97">
        <f>IF(ISNA(MATCH($AJ243,'Overlap Study'!$V$186:$V$233,0)),0,1)</f>
        <v>0</v>
      </c>
      <c r="AZ243" s="97">
        <f>IF(ISNA(MATCH($AJ243,'Overlap Study'!$P$186:$P$233,0)),0,1)</f>
        <v>0</v>
      </c>
      <c r="BA243" s="97"/>
      <c r="BB243" s="106"/>
    </row>
    <row r="244" spans="12:54" ht="13" x14ac:dyDescent="0.3">
      <c r="L244" s="116">
        <f t="shared" si="12"/>
        <v>243</v>
      </c>
      <c r="M244">
        <f t="shared" si="11"/>
        <v>2</v>
      </c>
      <c r="N244" s="487">
        <v>2013</v>
      </c>
      <c r="O244" s="99">
        <f>SUM(P244:AA244)</f>
        <v>2</v>
      </c>
      <c r="P244" s="110">
        <f>IF(ISNA(MATCH(N244,'Overlap Study'!FF$62:FF$317,0)),0,1)</f>
        <v>1</v>
      </c>
      <c r="Q244" s="97">
        <f>IF(ISNA(MATCH(N244,'Overlap Study'!EO$62:EO$317,0)),0,1)</f>
        <v>0</v>
      </c>
      <c r="R244" s="97">
        <f>IF(ISNA(MATCH(N244,'Overlap Study'!DY$62:DY$174,0)),0,1)</f>
        <v>1</v>
      </c>
      <c r="S244" s="97">
        <f>IF(ISNA(MATCH(N244,'Overlap Study'!DJ$62:DJ$157,0)),0,1)</f>
        <v>0</v>
      </c>
      <c r="T244" s="99">
        <f>IF(ISNA(MATCH(N244,'Overlap Study'!CU$62:CU$157,0)),0,1)</f>
        <v>0</v>
      </c>
      <c r="U244" s="99">
        <f>IF(ISNA(MATCH(N244,'Overlap Study'!CG$62:CG$157,0)),0,1)</f>
        <v>0</v>
      </c>
      <c r="V244" s="97">
        <f>IF(ISNA(MATCH(N244,'Overlap Study'!BU$62:BU$157,0)),0,1)</f>
        <v>0</v>
      </c>
      <c r="W244" s="97">
        <f>IF(ISNA(MATCH(N244,'Overlap Study'!BJ$62:BJ$157,0)),0,1)</f>
        <v>0</v>
      </c>
      <c r="X244" s="97">
        <f>IF(ISNA(MATCH($N244,'Overlap Study'!AZ$62:AZ$157,0)),0,1)</f>
        <v>0</v>
      </c>
      <c r="Y244" s="97">
        <f>IF(ISNA(MATCH($N244,'Overlap Study'!AT$62:AT$157,0)),0,1)</f>
        <v>0</v>
      </c>
      <c r="Z244" s="97">
        <f>IF(ISNA(MATCH($N244,'Overlap Study'!AN$62:AN$157,0)),0,1)</f>
        <v>0</v>
      </c>
      <c r="AA244" s="97">
        <f>IF(ISNA(MATCH($N244,'Overlap Study'!AH$62:AH$157,0)),0,1)</f>
        <v>0</v>
      </c>
      <c r="AB244" s="110">
        <f>IF(ISNA(MATCH($N244,'Overlap Study'!AB$62:AB$157,0)),0,1)</f>
        <v>0</v>
      </c>
      <c r="AC244" s="97">
        <f>IF(ISNA(MATCH($N244,'Overlap Study'!V$62:V$157,0)),0,1)</f>
        <v>0</v>
      </c>
      <c r="AD244" s="97">
        <f>IF(ISNA(MATCH($N244,'Overlap Study'!P$62:P$157,0)),0,1)</f>
        <v>0</v>
      </c>
      <c r="AE244" s="97">
        <f>IF(ISNA(MATCH($N244,'Overlap Study'!H$53:H$132,0)),0,1)</f>
        <v>0</v>
      </c>
      <c r="AF244" s="106">
        <f>IF(ISNA(MATCH($N244,'Overlap Study'!B$53:B$100,0)),0,1)</f>
        <v>0</v>
      </c>
      <c r="AH244" s="98"/>
      <c r="AJ244" s="194">
        <v>1306</v>
      </c>
      <c r="AK244" s="105">
        <f>SUM(AL244:AW244)</f>
        <v>1</v>
      </c>
      <c r="AL244" s="110">
        <f>IF(ISNA(MATCH($AJ244,'Overlap Study'!$FG$323:$FG$454,0)),0,1)</f>
        <v>1</v>
      </c>
      <c r="AM244" s="97">
        <f>IF(ISNA(MATCH($AJ244,'Overlap Study'!$EP$323:$EP$454,0)),0,1)</f>
        <v>0</v>
      </c>
      <c r="AN244" s="97">
        <f>IF(ISNA(MATCH($AJ244,'Overlap Study'!$DY$186:$DY$245,0)),0,1)</f>
        <v>0</v>
      </c>
      <c r="AO244" s="97">
        <f>IF(ISNA(MATCH($AJ244,'Overlap Study'!$DJ$186:$DJ$233,0)),0,1)</f>
        <v>0</v>
      </c>
      <c r="AP244" s="99">
        <f>IF(ISNA(MATCH($AJ244,'Overlap Study'!$CU$186:$CU$233,0)),0,1)</f>
        <v>0</v>
      </c>
      <c r="AQ244" s="99">
        <f>IF(ISNA(MATCH($AJ244,'Overlap Study'!$CG$186:$CG$233,0)),0,1)</f>
        <v>0</v>
      </c>
      <c r="AR244" s="97">
        <f>IF(ISNA(MATCH($AJ244,'Overlap Study'!$BU$186:$BU$233,0)),0,1)</f>
        <v>0</v>
      </c>
      <c r="AS244" s="97">
        <f>IF(ISNA(MATCH(AJ244,'Overlap Study'!BJ$186:BJ$233,0)),0,1)</f>
        <v>0</v>
      </c>
      <c r="AT244" s="97">
        <f>IF(ISNA(MATCH($AJ244,'Overlap Study'!AZ$186:AZ$233,0)),0,1)</f>
        <v>0</v>
      </c>
      <c r="AU244" s="97">
        <f>IF(ISNA(MATCH($AJ244,'Overlap Study'!AT$186:AT$233,0)),0,1)</f>
        <v>0</v>
      </c>
      <c r="AV244" s="97">
        <f>IF(ISNA(MATCH($AJ244,'Overlap Study'!AN$186:AN$233,0)),0,1)</f>
        <v>0</v>
      </c>
      <c r="AW244" s="106">
        <f>IF(ISNA(MATCH($AJ244,'Overlap Study'!AH$186:AH$233,0)),0,1)</f>
        <v>0</v>
      </c>
      <c r="AX244" s="97">
        <f>IF(ISNA(MATCH(AJ244,'Overlap Study'!$AB$186:$AB$233,0)),0,1)</f>
        <v>0</v>
      </c>
      <c r="AY244" s="97">
        <f>IF(ISNA(MATCH($AJ244,'Overlap Study'!$V$186:$V$233,0)),0,1)</f>
        <v>0</v>
      </c>
      <c r="AZ244" s="97">
        <f>IF(ISNA(MATCH($AJ244,'Overlap Study'!$P$186:$P$233,0)),0,1)</f>
        <v>0</v>
      </c>
      <c r="BA244" s="97"/>
      <c r="BB244" s="106"/>
    </row>
    <row r="245" spans="12:54" ht="13" x14ac:dyDescent="0.3">
      <c r="L245" s="116">
        <f t="shared" si="12"/>
        <v>244</v>
      </c>
      <c r="M245">
        <f t="shared" si="11"/>
        <v>2</v>
      </c>
      <c r="N245" s="487">
        <v>2039</v>
      </c>
      <c r="O245" s="99">
        <f>SUM(P245:AA245)</f>
        <v>2</v>
      </c>
      <c r="P245" s="110">
        <f>IF(ISNA(MATCH(N245,'Overlap Study'!FF$62:FF$317,0)),0,1)</f>
        <v>0</v>
      </c>
      <c r="Q245" s="97">
        <f>IF(ISNA(MATCH(N245,'Overlap Study'!EO$62:EO$317,0)),0,1)</f>
        <v>1</v>
      </c>
      <c r="R245" s="97">
        <f>IF(ISNA(MATCH(N245,'Overlap Study'!DY$62:DY$174,0)),0,1)</f>
        <v>0</v>
      </c>
      <c r="S245" s="97">
        <f>IF(ISNA(MATCH(N245,'Overlap Study'!DJ$62:DJ$157,0)),0,1)</f>
        <v>0</v>
      </c>
      <c r="T245" s="99">
        <f>IF(ISNA(MATCH(N245,'Overlap Study'!CU$62:CU$157,0)),0,1)</f>
        <v>0</v>
      </c>
      <c r="U245" s="99">
        <f>IF(ISNA(MATCH(N245,'Overlap Study'!CG$62:CG$157,0)),0,1)</f>
        <v>0</v>
      </c>
      <c r="V245" s="97">
        <f>IF(ISNA(MATCH(N245,'Overlap Study'!BU$62:BU$157,0)),0,1)</f>
        <v>0</v>
      </c>
      <c r="W245" s="97">
        <f>IF(ISNA(MATCH(N245,'Overlap Study'!BJ$62:BJ$157,0)),0,1)</f>
        <v>1</v>
      </c>
      <c r="X245" s="97">
        <f>IF(ISNA(MATCH($N245,'Overlap Study'!AZ$62:AZ$157,0)),0,1)</f>
        <v>0</v>
      </c>
      <c r="Y245" s="97">
        <f>IF(ISNA(MATCH($N245,'Overlap Study'!AT$62:AT$157,0)),0,1)</f>
        <v>0</v>
      </c>
      <c r="Z245" s="97">
        <f>IF(ISNA(MATCH($N245,'Overlap Study'!AN$62:AN$157,0)),0,1)</f>
        <v>0</v>
      </c>
      <c r="AA245" s="97">
        <f>IF(ISNA(MATCH($N245,'Overlap Study'!AH$62:AH$157,0)),0,1)</f>
        <v>0</v>
      </c>
      <c r="AB245" s="110">
        <f>IF(ISNA(MATCH($N245,'Overlap Study'!AB$62:AB$157,0)),0,1)</f>
        <v>0</v>
      </c>
      <c r="AC245" s="97">
        <f>IF(ISNA(MATCH($N245,'Overlap Study'!V$62:V$157,0)),0,1)</f>
        <v>0</v>
      </c>
      <c r="AD245" s="97">
        <f>IF(ISNA(MATCH($N245,'Overlap Study'!P$62:P$157,0)),0,1)</f>
        <v>0</v>
      </c>
      <c r="AE245" s="97">
        <f>IF(ISNA(MATCH($N245,'Overlap Study'!H$53:H$132,0)),0,1)</f>
        <v>0</v>
      </c>
      <c r="AF245" s="106">
        <f>IF(ISNA(MATCH($N245,'Overlap Study'!B$53:B$100,0)),0,1)</f>
        <v>0</v>
      </c>
      <c r="AH245" s="98"/>
      <c r="AJ245" s="194">
        <v>1319</v>
      </c>
      <c r="AK245" s="105">
        <f>SUM(AL245:AW245)</f>
        <v>1</v>
      </c>
      <c r="AL245" s="110">
        <f>IF(ISNA(MATCH($AJ245,'Overlap Study'!$FG$323:$FG$454,0)),0,1)</f>
        <v>0</v>
      </c>
      <c r="AM245" s="97">
        <f>IF(ISNA(MATCH($AJ245,'Overlap Study'!$EP$323:$EP$454,0)),0,1)</f>
        <v>0</v>
      </c>
      <c r="AN245" s="97">
        <f>IF(ISNA(MATCH($AJ245,'Overlap Study'!$DY$186:$DY$245,0)),0,1)</f>
        <v>0</v>
      </c>
      <c r="AO245" s="97">
        <f>IF(ISNA(MATCH($AJ245,'Overlap Study'!$DJ$186:$DJ$233,0)),0,1)</f>
        <v>0</v>
      </c>
      <c r="AP245" s="99">
        <f>IF(ISNA(MATCH($AJ245,'Overlap Study'!$CU$186:$CU$233,0)),0,1)</f>
        <v>0</v>
      </c>
      <c r="AQ245" s="99">
        <f>IF(ISNA(MATCH($AJ245,'Overlap Study'!$CG$186:$CG$233,0)),0,1)</f>
        <v>0</v>
      </c>
      <c r="AR245" s="97">
        <f>IF(ISNA(MATCH($AJ245,'Overlap Study'!$BU$186:$BU$233,0)),0,1)</f>
        <v>0</v>
      </c>
      <c r="AS245" s="97">
        <f>IF(ISNA(MATCH(AJ245,'Overlap Study'!BJ$186:BJ$233,0)),0,1)</f>
        <v>0</v>
      </c>
      <c r="AT245" s="97">
        <f>IF(ISNA(MATCH($AJ245,'Overlap Study'!AZ$186:AZ$233,0)),0,1)</f>
        <v>0</v>
      </c>
      <c r="AU245" s="97">
        <f>IF(ISNA(MATCH($AJ245,'Overlap Study'!AT$186:AT$233,0)),0,1)</f>
        <v>1</v>
      </c>
      <c r="AV245" s="97">
        <f>IF(ISNA(MATCH($AJ245,'Overlap Study'!AN$186:AN$233,0)),0,1)</f>
        <v>0</v>
      </c>
      <c r="AW245" s="106">
        <f>IF(ISNA(MATCH($AJ245,'Overlap Study'!AH$186:AH$233,0)),0,1)</f>
        <v>0</v>
      </c>
      <c r="AX245" s="97">
        <f>IF(ISNA(MATCH(AJ245,'Overlap Study'!$AB$186:$AB$233,0)),0,1)</f>
        <v>0</v>
      </c>
      <c r="AY245" s="97">
        <f>IF(ISNA(MATCH($AJ245,'Overlap Study'!$V$186:$V$233,0)),0,1)</f>
        <v>0</v>
      </c>
      <c r="AZ245" s="97">
        <f>IF(ISNA(MATCH($AJ245,'Overlap Study'!$P$186:$P$233,0)),0,1)</f>
        <v>0</v>
      </c>
      <c r="BA245" s="97"/>
      <c r="BB245" s="106"/>
    </row>
    <row r="246" spans="12:54" ht="13" x14ac:dyDescent="0.3">
      <c r="L246" s="116">
        <f t="shared" si="12"/>
        <v>245</v>
      </c>
      <c r="M246">
        <f t="shared" si="11"/>
        <v>2</v>
      </c>
      <c r="N246" s="487">
        <v>2062</v>
      </c>
      <c r="O246" s="99">
        <f>SUM(P246:AA246)</f>
        <v>2</v>
      </c>
      <c r="P246" s="110">
        <f>IF(ISNA(MATCH(N246,'Overlap Study'!FF$62:FF$317,0)),0,1)</f>
        <v>0</v>
      </c>
      <c r="Q246" s="97">
        <f>IF(ISNA(MATCH(N246,'Overlap Study'!EO$62:EO$317,0)),0,1)</f>
        <v>1</v>
      </c>
      <c r="R246" s="97">
        <f>IF(ISNA(MATCH(N246,'Overlap Study'!DY$62:DY$174,0)),0,1)</f>
        <v>0</v>
      </c>
      <c r="S246" s="97">
        <f>IF(ISNA(MATCH(N246,'Overlap Study'!DJ$62:DJ$157,0)),0,1)</f>
        <v>0</v>
      </c>
      <c r="T246" s="99">
        <f>IF(ISNA(MATCH(N246,'Overlap Study'!CU$62:CU$157,0)),0,1)</f>
        <v>0</v>
      </c>
      <c r="U246" s="99">
        <f>IF(ISNA(MATCH(N246,'Overlap Study'!CG$62:CG$157,0)),0,1)</f>
        <v>0</v>
      </c>
      <c r="V246" s="97">
        <f>IF(ISNA(MATCH(N246,'Overlap Study'!BU$62:BU$157,0)),0,1)</f>
        <v>0</v>
      </c>
      <c r="W246" s="97">
        <f>IF(ISNA(MATCH(N246,'Overlap Study'!BJ$62:BJ$157,0)),0,1)</f>
        <v>0</v>
      </c>
      <c r="X246" s="97">
        <f>IF(ISNA(MATCH($N246,'Overlap Study'!AZ$62:AZ$157,0)),0,1)</f>
        <v>0</v>
      </c>
      <c r="Y246" s="97">
        <f>IF(ISNA(MATCH($N246,'Overlap Study'!AT$62:AT$157,0)),0,1)</f>
        <v>1</v>
      </c>
      <c r="Z246" s="97">
        <f>IF(ISNA(MATCH($N246,'Overlap Study'!AN$62:AN$157,0)),0,1)</f>
        <v>0</v>
      </c>
      <c r="AA246" s="97">
        <f>IF(ISNA(MATCH($N246,'Overlap Study'!AH$62:AH$157,0)),0,1)</f>
        <v>0</v>
      </c>
      <c r="AB246" s="110">
        <f>IF(ISNA(MATCH($N246,'Overlap Study'!AB$62:AB$157,0)),0,1)</f>
        <v>0</v>
      </c>
      <c r="AC246" s="97">
        <f>IF(ISNA(MATCH($N246,'Overlap Study'!V$62:V$157,0)),0,1)</f>
        <v>0</v>
      </c>
      <c r="AD246" s="97">
        <f>IF(ISNA(MATCH($N246,'Overlap Study'!P$62:P$157,0)),0,1)</f>
        <v>0</v>
      </c>
      <c r="AE246" s="97">
        <f>IF(ISNA(MATCH($N246,'Overlap Study'!H$53:H$132,0)),0,1)</f>
        <v>0</v>
      </c>
      <c r="AF246" s="106">
        <f>IF(ISNA(MATCH($N246,'Overlap Study'!B$53:B$100,0)),0,1)</f>
        <v>0</v>
      </c>
      <c r="AH246" s="98"/>
      <c r="AJ246" s="194">
        <v>1325</v>
      </c>
      <c r="AK246" s="105">
        <f>SUM(AL246:AW246)</f>
        <v>1</v>
      </c>
      <c r="AL246" s="110">
        <f>IF(ISNA(MATCH($AJ246,'Overlap Study'!$FG$323:$FG$454,0)),0,1)</f>
        <v>0</v>
      </c>
      <c r="AM246" s="97">
        <f>IF(ISNA(MATCH($AJ246,'Overlap Study'!$EP$323:$EP$454,0)),0,1)</f>
        <v>1</v>
      </c>
      <c r="AN246" s="97">
        <f>IF(ISNA(MATCH($AJ246,'Overlap Study'!$DY$186:$DY$245,0)),0,1)</f>
        <v>0</v>
      </c>
      <c r="AO246" s="97">
        <f>IF(ISNA(MATCH($AJ246,'Overlap Study'!$DJ$186:$DJ$233,0)),0,1)</f>
        <v>0</v>
      </c>
      <c r="AP246" s="99">
        <f>IF(ISNA(MATCH($AJ246,'Overlap Study'!$CU$186:$CU$233,0)),0,1)</f>
        <v>0</v>
      </c>
      <c r="AQ246" s="99">
        <f>IF(ISNA(MATCH($AJ246,'Overlap Study'!$CG$186:$CG$233,0)),0,1)</f>
        <v>0</v>
      </c>
      <c r="AR246" s="97">
        <f>IF(ISNA(MATCH($AJ246,'Overlap Study'!$BU$186:$BU$233,0)),0,1)</f>
        <v>0</v>
      </c>
      <c r="AS246" s="97">
        <f>IF(ISNA(MATCH(AJ246,'Overlap Study'!BJ$186:BJ$233,0)),0,1)</f>
        <v>0</v>
      </c>
      <c r="AT246" s="97">
        <f>IF(ISNA(MATCH($AJ246,'Overlap Study'!AZ$186:AZ$233,0)),0,1)</f>
        <v>0</v>
      </c>
      <c r="AU246" s="97">
        <f>IF(ISNA(MATCH($AJ246,'Overlap Study'!AT$186:AT$233,0)),0,1)</f>
        <v>0</v>
      </c>
      <c r="AV246" s="97">
        <f>IF(ISNA(MATCH($AJ246,'Overlap Study'!AN$186:AN$233,0)),0,1)</f>
        <v>0</v>
      </c>
      <c r="AW246" s="106">
        <f>IF(ISNA(MATCH($AJ246,'Overlap Study'!AH$186:AH$233,0)),0,1)</f>
        <v>0</v>
      </c>
      <c r="AX246" s="97">
        <f>IF(ISNA(MATCH(AJ246,'Overlap Study'!$AB$186:$AB$233,0)),0,1)</f>
        <v>0</v>
      </c>
      <c r="AY246" s="97">
        <f>IF(ISNA(MATCH($AJ246,'Overlap Study'!$V$186:$V$233,0)),0,1)</f>
        <v>0</v>
      </c>
      <c r="AZ246" s="97">
        <f>IF(ISNA(MATCH($AJ246,'Overlap Study'!$P$186:$P$233,0)),0,1)</f>
        <v>0</v>
      </c>
      <c r="BA246" s="97"/>
      <c r="BB246" s="106"/>
    </row>
    <row r="247" spans="12:54" ht="13" x14ac:dyDescent="0.3">
      <c r="L247" s="116">
        <f t="shared" si="12"/>
        <v>246</v>
      </c>
      <c r="M247">
        <f t="shared" si="11"/>
        <v>2</v>
      </c>
      <c r="N247" s="487">
        <v>2166</v>
      </c>
      <c r="O247" s="99">
        <f>SUM(P247:AA247)</f>
        <v>2</v>
      </c>
      <c r="P247" s="110">
        <f>IF(ISNA(MATCH(N247,'Overlap Study'!FF$62:FF$317,0)),0,1)</f>
        <v>0</v>
      </c>
      <c r="Q247" s="97">
        <f>IF(ISNA(MATCH(N247,'Overlap Study'!EO$62:EO$317,0)),0,1)</f>
        <v>0</v>
      </c>
      <c r="R247" s="97">
        <f>IF(ISNA(MATCH(N247,'Overlap Study'!DY$62:DY$174,0)),0,1)</f>
        <v>0</v>
      </c>
      <c r="S247" s="97">
        <f>IF(ISNA(MATCH(N247,'Overlap Study'!DJ$62:DJ$157,0)),0,1)</f>
        <v>0</v>
      </c>
      <c r="T247" s="99">
        <f>IF(ISNA(MATCH(N247,'Overlap Study'!CU$62:CU$157,0)),0,1)</f>
        <v>0</v>
      </c>
      <c r="U247" s="99">
        <f>IF(ISNA(MATCH(N247,'Overlap Study'!CG$62:CG$157,0)),0,1)</f>
        <v>0</v>
      </c>
      <c r="V247" s="97">
        <f>IF(ISNA(MATCH(N247,'Overlap Study'!BU$62:BU$157,0)),0,1)</f>
        <v>0</v>
      </c>
      <c r="W247" s="97">
        <f>IF(ISNA(MATCH(N247,'Overlap Study'!BJ$62:BJ$157,0)),0,1)</f>
        <v>0</v>
      </c>
      <c r="X247" s="97">
        <f>IF(ISNA(MATCH($N247,'Overlap Study'!AZ$62:AZ$157,0)),0,1)</f>
        <v>1</v>
      </c>
      <c r="Y247" s="97">
        <f>IF(ISNA(MATCH($N247,'Overlap Study'!AT$62:AT$157,0)),0,1)</f>
        <v>1</v>
      </c>
      <c r="Z247" s="97">
        <f>IF(ISNA(MATCH($N247,'Overlap Study'!AN$62:AN$157,0)),0,1)</f>
        <v>0</v>
      </c>
      <c r="AA247" s="97">
        <f>IF(ISNA(MATCH($N247,'Overlap Study'!AH$62:AH$157,0)),0,1)</f>
        <v>0</v>
      </c>
      <c r="AB247" s="110">
        <f>IF(ISNA(MATCH($N247,'Overlap Study'!AB$62:AB$157,0)),0,1)</f>
        <v>0</v>
      </c>
      <c r="AC247" s="97">
        <f>IF(ISNA(MATCH($N247,'Overlap Study'!V$62:V$157,0)),0,1)</f>
        <v>0</v>
      </c>
      <c r="AD247" s="97">
        <f>IF(ISNA(MATCH($N247,'Overlap Study'!P$62:P$157,0)),0,1)</f>
        <v>0</v>
      </c>
      <c r="AE247" s="97">
        <f>IF(ISNA(MATCH($N247,'Overlap Study'!H$53:H$132,0)),0,1)</f>
        <v>0</v>
      </c>
      <c r="AF247" s="106">
        <f>IF(ISNA(MATCH($N247,'Overlap Study'!B$53:B$100,0)),0,1)</f>
        <v>0</v>
      </c>
      <c r="AH247" s="98"/>
      <c r="AJ247" s="194">
        <v>1332</v>
      </c>
      <c r="AK247" s="105">
        <f>SUM(AL247:AW247)</f>
        <v>1</v>
      </c>
      <c r="AL247" s="110">
        <f>IF(ISNA(MATCH($AJ247,'Overlap Study'!$FG$323:$FG$454,0)),0,1)</f>
        <v>0</v>
      </c>
      <c r="AM247" s="97">
        <f>IF(ISNA(MATCH($AJ247,'Overlap Study'!$EP$323:$EP$454,0)),0,1)</f>
        <v>0</v>
      </c>
      <c r="AN247" s="97">
        <f>IF(ISNA(MATCH($AJ247,'Overlap Study'!$DY$186:$DY$245,0)),0,1)</f>
        <v>0</v>
      </c>
      <c r="AO247" s="97">
        <f>IF(ISNA(MATCH($AJ247,'Overlap Study'!$DJ$186:$DJ$233,0)),0,1)</f>
        <v>0</v>
      </c>
      <c r="AP247" s="99">
        <f>IF(ISNA(MATCH($AJ247,'Overlap Study'!$CU$186:$CU$233,0)),0,1)</f>
        <v>0</v>
      </c>
      <c r="AQ247" s="99">
        <f>IF(ISNA(MATCH($AJ247,'Overlap Study'!$CG$186:$CG$233,0)),0,1)</f>
        <v>0</v>
      </c>
      <c r="AR247" s="97">
        <f>IF(ISNA(MATCH($AJ247,'Overlap Study'!$BU$186:$BU$233,0)),0,1)</f>
        <v>0</v>
      </c>
      <c r="AS247" s="97">
        <f>IF(ISNA(MATCH(AJ247,'Overlap Study'!BJ$186:BJ$233,0)),0,1)</f>
        <v>1</v>
      </c>
      <c r="AT247" s="97">
        <f>IF(ISNA(MATCH($AJ247,'Overlap Study'!AZ$186:AZ$233,0)),0,1)</f>
        <v>0</v>
      </c>
      <c r="AU247" s="97">
        <f>IF(ISNA(MATCH($AJ247,'Overlap Study'!AT$186:AT$233,0)),0,1)</f>
        <v>0</v>
      </c>
      <c r="AV247" s="97">
        <f>IF(ISNA(MATCH($AJ247,'Overlap Study'!AN$186:AN$233,0)),0,1)</f>
        <v>0</v>
      </c>
      <c r="AW247" s="106">
        <f>IF(ISNA(MATCH($AJ247,'Overlap Study'!AH$186:AH$233,0)),0,1)</f>
        <v>0</v>
      </c>
      <c r="AX247" s="97">
        <f>IF(ISNA(MATCH(AJ247,'Overlap Study'!$AB$186:$AB$233,0)),0,1)</f>
        <v>0</v>
      </c>
      <c r="AY247" s="97">
        <f>IF(ISNA(MATCH($AJ247,'Overlap Study'!$V$186:$V$233,0)),0,1)</f>
        <v>0</v>
      </c>
      <c r="AZ247" s="97">
        <f>IF(ISNA(MATCH($AJ247,'Overlap Study'!$P$186:$P$233,0)),0,1)</f>
        <v>0</v>
      </c>
      <c r="BA247" s="97"/>
      <c r="BB247" s="106"/>
    </row>
    <row r="248" spans="12:54" ht="13" x14ac:dyDescent="0.3">
      <c r="L248" s="116">
        <f t="shared" si="12"/>
        <v>247</v>
      </c>
      <c r="M248">
        <f t="shared" si="11"/>
        <v>2</v>
      </c>
      <c r="N248" s="487">
        <v>2175</v>
      </c>
      <c r="O248" s="99">
        <f>SUM(P248:AA248)</f>
        <v>2</v>
      </c>
      <c r="P248" s="110">
        <f>IF(ISNA(MATCH(N248,'Overlap Study'!FF$62:FF$317,0)),0,1)</f>
        <v>0</v>
      </c>
      <c r="Q248" s="97">
        <f>IF(ISNA(MATCH(N248,'Overlap Study'!EO$62:EO$317,0)),0,1)</f>
        <v>0</v>
      </c>
      <c r="R248" s="97">
        <f>IF(ISNA(MATCH(N248,'Overlap Study'!DY$62:DY$174,0)),0,1)</f>
        <v>1</v>
      </c>
      <c r="S248" s="97">
        <f>IF(ISNA(MATCH(N248,'Overlap Study'!DJ$62:DJ$157,0)),0,1)</f>
        <v>1</v>
      </c>
      <c r="T248" s="99">
        <f>IF(ISNA(MATCH(N248,'Overlap Study'!CU$62:CU$157,0)),0,1)</f>
        <v>0</v>
      </c>
      <c r="U248" s="99">
        <f>IF(ISNA(MATCH(N248,'Overlap Study'!CG$62:CG$157,0)),0,1)</f>
        <v>0</v>
      </c>
      <c r="V248" s="97">
        <f>IF(ISNA(MATCH(N248,'Overlap Study'!BU$62:BU$157,0)),0,1)</f>
        <v>0</v>
      </c>
      <c r="W248" s="97">
        <f>IF(ISNA(MATCH(N248,'Overlap Study'!BJ$62:BJ$157,0)),0,1)</f>
        <v>0</v>
      </c>
      <c r="X248" s="97">
        <f>IF(ISNA(MATCH($N248,'Overlap Study'!AZ$62:AZ$157,0)),0,1)</f>
        <v>0</v>
      </c>
      <c r="Y248" s="97">
        <f>IF(ISNA(MATCH($N248,'Overlap Study'!AT$62:AT$157,0)),0,1)</f>
        <v>0</v>
      </c>
      <c r="Z248" s="97">
        <f>IF(ISNA(MATCH($N248,'Overlap Study'!AN$62:AN$157,0)),0,1)</f>
        <v>0</v>
      </c>
      <c r="AA248" s="97">
        <f>IF(ISNA(MATCH($N248,'Overlap Study'!AH$62:AH$157,0)),0,1)</f>
        <v>0</v>
      </c>
      <c r="AB248" s="110">
        <f>IF(ISNA(MATCH($N248,'Overlap Study'!AB$62:AB$157,0)),0,1)</f>
        <v>0</v>
      </c>
      <c r="AC248" s="97">
        <f>IF(ISNA(MATCH($N248,'Overlap Study'!V$62:V$157,0)),0,1)</f>
        <v>0</v>
      </c>
      <c r="AD248" s="97">
        <f>IF(ISNA(MATCH($N248,'Overlap Study'!P$62:P$157,0)),0,1)</f>
        <v>0</v>
      </c>
      <c r="AE248" s="97">
        <f>IF(ISNA(MATCH($N248,'Overlap Study'!H$53:H$132,0)),0,1)</f>
        <v>0</v>
      </c>
      <c r="AF248" s="106">
        <f>IF(ISNA(MATCH($N248,'Overlap Study'!B$53:B$100,0)),0,1)</f>
        <v>0</v>
      </c>
      <c r="AH248" s="98"/>
      <c r="AJ248" s="194">
        <v>1405</v>
      </c>
      <c r="AK248" s="105">
        <f>SUM(AL248:AW248)</f>
        <v>1</v>
      </c>
      <c r="AL248" s="110">
        <f>IF(ISNA(MATCH($AJ248,'Overlap Study'!$FG$323:$FG$454,0)),0,1)</f>
        <v>1</v>
      </c>
      <c r="AM248" s="97">
        <f>IF(ISNA(MATCH($AJ248,'Overlap Study'!$EP$323:$EP$454,0)),0,1)</f>
        <v>0</v>
      </c>
      <c r="AN248" s="97">
        <f>IF(ISNA(MATCH($AJ248,'Overlap Study'!$DY$186:$DY$245,0)),0,1)</f>
        <v>0</v>
      </c>
      <c r="AO248" s="97">
        <f>IF(ISNA(MATCH($AJ248,'Overlap Study'!$DJ$186:$DJ$233,0)),0,1)</f>
        <v>0</v>
      </c>
      <c r="AP248" s="99">
        <f>IF(ISNA(MATCH($AJ248,'Overlap Study'!$CU$186:$CU$233,0)),0,1)</f>
        <v>0</v>
      </c>
      <c r="AQ248" s="99">
        <f>IF(ISNA(MATCH($AJ248,'Overlap Study'!$CG$186:$CG$233,0)),0,1)</f>
        <v>0</v>
      </c>
      <c r="AR248" s="97">
        <f>IF(ISNA(MATCH($AJ248,'Overlap Study'!$BU$186:$BU$233,0)),0,1)</f>
        <v>0</v>
      </c>
      <c r="AS248" s="97">
        <f>IF(ISNA(MATCH(AJ248,'Overlap Study'!BJ$186:BJ$233,0)),0,1)</f>
        <v>0</v>
      </c>
      <c r="AT248" s="97">
        <f>IF(ISNA(MATCH($AJ248,'Overlap Study'!AZ$186:AZ$233,0)),0,1)</f>
        <v>0</v>
      </c>
      <c r="AU248" s="97">
        <f>IF(ISNA(MATCH($AJ248,'Overlap Study'!AT$186:AT$233,0)),0,1)</f>
        <v>0</v>
      </c>
      <c r="AV248" s="97">
        <f>IF(ISNA(MATCH($AJ248,'Overlap Study'!AN$186:AN$233,0)),0,1)</f>
        <v>0</v>
      </c>
      <c r="AW248" s="106">
        <f>IF(ISNA(MATCH($AJ248,'Overlap Study'!AH$186:AH$233,0)),0,1)</f>
        <v>0</v>
      </c>
      <c r="AX248" s="97">
        <f>IF(ISNA(MATCH(AJ248,'Overlap Study'!$AB$186:$AB$233,0)),0,1)</f>
        <v>1</v>
      </c>
      <c r="AY248" s="97">
        <f>IF(ISNA(MATCH($AJ248,'Overlap Study'!$V$186:$V$233,0)),0,1)</f>
        <v>0</v>
      </c>
      <c r="AZ248" s="97">
        <f>IF(ISNA(MATCH($AJ248,'Overlap Study'!$P$186:$P$233,0)),0,1)</f>
        <v>0</v>
      </c>
      <c r="BA248" s="97"/>
      <c r="BB248" s="106"/>
    </row>
    <row r="249" spans="12:54" ht="13" x14ac:dyDescent="0.3">
      <c r="L249" s="116">
        <f t="shared" si="12"/>
        <v>248</v>
      </c>
      <c r="M249">
        <f t="shared" si="11"/>
        <v>2</v>
      </c>
      <c r="N249" s="487">
        <v>2471</v>
      </c>
      <c r="O249" s="99">
        <f>SUM(P249:AA249)</f>
        <v>2</v>
      </c>
      <c r="P249" s="110">
        <f>IF(ISNA(MATCH(N249,'Overlap Study'!FF$62:FF$317,0)),0,1)</f>
        <v>0</v>
      </c>
      <c r="Q249" s="97">
        <f>IF(ISNA(MATCH(N249,'Overlap Study'!EO$62:EO$317,0)),0,1)</f>
        <v>1</v>
      </c>
      <c r="R249" s="97">
        <f>IF(ISNA(MATCH(N249,'Overlap Study'!DY$62:DY$174,0)),0,1)</f>
        <v>0</v>
      </c>
      <c r="S249" s="97">
        <f>IF(ISNA(MATCH(N249,'Overlap Study'!DJ$62:DJ$157,0)),0,1)</f>
        <v>0</v>
      </c>
      <c r="T249" s="99">
        <f>IF(ISNA(MATCH(N249,'Overlap Study'!CU$62:CU$157,0)),0,1)</f>
        <v>1</v>
      </c>
      <c r="U249" s="99">
        <f>IF(ISNA(MATCH(N249,'Overlap Study'!CG$62:CG$157,0)),0,1)</f>
        <v>0</v>
      </c>
      <c r="V249" s="97">
        <f>IF(ISNA(MATCH(N249,'Overlap Study'!BU$62:BU$157,0)),0,1)</f>
        <v>0</v>
      </c>
      <c r="W249" s="97">
        <f>IF(ISNA(MATCH(N249,'Overlap Study'!BJ$62:BJ$157,0)),0,1)</f>
        <v>0</v>
      </c>
      <c r="X249" s="97">
        <f>IF(ISNA(MATCH($N249,'Overlap Study'!AZ$62:AZ$157,0)),0,1)</f>
        <v>0</v>
      </c>
      <c r="Y249" s="97">
        <f>IF(ISNA(MATCH($N249,'Overlap Study'!AT$62:AT$157,0)),0,1)</f>
        <v>0</v>
      </c>
      <c r="Z249" s="97">
        <f>IF(ISNA(MATCH($N249,'Overlap Study'!AN$62:AN$157,0)),0,1)</f>
        <v>0</v>
      </c>
      <c r="AA249" s="97">
        <f>IF(ISNA(MATCH($N249,'Overlap Study'!AH$62:AH$157,0)),0,1)</f>
        <v>0</v>
      </c>
      <c r="AB249" s="110">
        <f>IF(ISNA(MATCH($N249,'Overlap Study'!AB$62:AB$157,0)),0,1)</f>
        <v>0</v>
      </c>
      <c r="AC249" s="97">
        <f>IF(ISNA(MATCH($N249,'Overlap Study'!V$62:V$157,0)),0,1)</f>
        <v>0</v>
      </c>
      <c r="AD249" s="97">
        <f>IF(ISNA(MATCH($N249,'Overlap Study'!P$62:P$157,0)),0,1)</f>
        <v>0</v>
      </c>
      <c r="AE249" s="97">
        <f>IF(ISNA(MATCH($N249,'Overlap Study'!H$53:H$132,0)),0,1)</f>
        <v>0</v>
      </c>
      <c r="AF249" s="106">
        <f>IF(ISNA(MATCH($N249,'Overlap Study'!B$53:B$100,0)),0,1)</f>
        <v>0</v>
      </c>
      <c r="AH249" s="98"/>
      <c r="AJ249" s="162">
        <v>1425</v>
      </c>
      <c r="AK249" s="105">
        <f>SUM(AL249:AW249)</f>
        <v>1</v>
      </c>
      <c r="AL249" s="110">
        <f>IF(ISNA(MATCH($AJ249,'Overlap Study'!$FG$323:$FG$454,0)),0,1)</f>
        <v>0</v>
      </c>
      <c r="AM249" s="97">
        <f>IF(ISNA(MATCH($AJ249,'Overlap Study'!$EP$323:$EP$454,0)),0,1)</f>
        <v>0</v>
      </c>
      <c r="AN249" s="97">
        <f>IF(ISNA(MATCH($AJ249,'Overlap Study'!$DY$186:$DY$245,0)),0,1)</f>
        <v>0</v>
      </c>
      <c r="AO249" s="97">
        <f>IF(ISNA(MATCH($AJ249,'Overlap Study'!$DJ$186:$DJ$233,0)),0,1)</f>
        <v>1</v>
      </c>
      <c r="AP249" s="99">
        <f>IF(ISNA(MATCH($AJ249,'Overlap Study'!$CU$186:$CU$233,0)),0,1)</f>
        <v>0</v>
      </c>
      <c r="AQ249" s="99">
        <f>IF(ISNA(MATCH($AJ249,'Overlap Study'!$CG$186:$CG$233,0)),0,1)</f>
        <v>0</v>
      </c>
      <c r="AR249" s="97">
        <f>IF(ISNA(MATCH($AJ249,'Overlap Study'!$BU$186:$BU$233,0)),0,1)</f>
        <v>0</v>
      </c>
      <c r="AS249" s="97">
        <f>IF(ISNA(MATCH(AJ249,'Overlap Study'!BJ$186:BJ$233,0)),0,1)</f>
        <v>0</v>
      </c>
      <c r="AT249" s="97">
        <f>IF(ISNA(MATCH($AJ249,'Overlap Study'!AZ$186:AZ$233,0)),0,1)</f>
        <v>0</v>
      </c>
      <c r="AU249" s="97">
        <f>IF(ISNA(MATCH($AJ249,'Overlap Study'!AT$186:AT$233,0)),0,1)</f>
        <v>0</v>
      </c>
      <c r="AV249" s="97">
        <f>IF(ISNA(MATCH($AJ249,'Overlap Study'!AN$186:AN$233,0)),0,1)</f>
        <v>0</v>
      </c>
      <c r="AW249" s="106">
        <f>IF(ISNA(MATCH($AJ249,'Overlap Study'!AH$186:AH$233,0)),0,1)</f>
        <v>0</v>
      </c>
      <c r="AX249" s="97">
        <f>IF(ISNA(MATCH(AJ249,'Overlap Study'!$AB$186:$AB$233,0)),0,1)</f>
        <v>0</v>
      </c>
      <c r="AY249" s="97">
        <f>IF(ISNA(MATCH($AJ249,'Overlap Study'!$V$186:$V$233,0)),0,1)</f>
        <v>0</v>
      </c>
      <c r="AZ249" s="97">
        <f>IF(ISNA(MATCH($AJ249,'Overlap Study'!$P$186:$P$233,0)),0,1)</f>
        <v>0</v>
      </c>
      <c r="BA249" s="97"/>
      <c r="BB249" s="106"/>
    </row>
    <row r="250" spans="12:54" ht="13" x14ac:dyDescent="0.3">
      <c r="L250" s="116">
        <f t="shared" si="12"/>
        <v>249</v>
      </c>
      <c r="M250">
        <f t="shared" si="11"/>
        <v>2</v>
      </c>
      <c r="N250" s="487">
        <v>2502</v>
      </c>
      <c r="O250" s="99">
        <f>SUM(P250:AA250)</f>
        <v>2</v>
      </c>
      <c r="P250" s="110">
        <f>IF(ISNA(MATCH(N250,'Overlap Study'!FF$62:FF$317,0)),0,1)</f>
        <v>1</v>
      </c>
      <c r="Q250" s="97">
        <f>IF(ISNA(MATCH(N250,'Overlap Study'!EO$62:EO$317,0)),0,1)</f>
        <v>1</v>
      </c>
      <c r="R250" s="97">
        <f>IF(ISNA(MATCH(N250,'Overlap Study'!DY$62:DY$174,0)),0,1)</f>
        <v>0</v>
      </c>
      <c r="S250" s="97">
        <f>IF(ISNA(MATCH(N250,'Overlap Study'!DJ$62:DJ$157,0)),0,1)</f>
        <v>0</v>
      </c>
      <c r="T250" s="99">
        <f>IF(ISNA(MATCH(N250,'Overlap Study'!CU$62:CU$157,0)),0,1)</f>
        <v>0</v>
      </c>
      <c r="U250" s="99">
        <f>IF(ISNA(MATCH(N250,'Overlap Study'!CG$62:CG$157,0)),0,1)</f>
        <v>0</v>
      </c>
      <c r="V250" s="97">
        <f>IF(ISNA(MATCH(N250,'Overlap Study'!BU$62:BU$157,0)),0,1)</f>
        <v>0</v>
      </c>
      <c r="W250" s="97">
        <f>IF(ISNA(MATCH(N250,'Overlap Study'!BJ$62:BJ$157,0)),0,1)</f>
        <v>0</v>
      </c>
      <c r="X250" s="97">
        <f>IF(ISNA(MATCH($N250,'Overlap Study'!AZ$62:AZ$157,0)),0,1)</f>
        <v>0</v>
      </c>
      <c r="Y250" s="97">
        <f>IF(ISNA(MATCH($N250,'Overlap Study'!AT$62:AT$157,0)),0,1)</f>
        <v>0</v>
      </c>
      <c r="Z250" s="97">
        <f>IF(ISNA(MATCH($N250,'Overlap Study'!AN$62:AN$157,0)),0,1)</f>
        <v>0</v>
      </c>
      <c r="AA250" s="97">
        <f>IF(ISNA(MATCH($N250,'Overlap Study'!AH$62:AH$157,0)),0,1)</f>
        <v>0</v>
      </c>
      <c r="AB250" s="110">
        <f>IF(ISNA(MATCH($N250,'Overlap Study'!AB$62:AB$157,0)),0,1)</f>
        <v>0</v>
      </c>
      <c r="AC250" s="97">
        <f>IF(ISNA(MATCH($N250,'Overlap Study'!V$62:V$157,0)),0,1)</f>
        <v>0</v>
      </c>
      <c r="AD250" s="97">
        <f>IF(ISNA(MATCH($N250,'Overlap Study'!P$62:P$157,0)),0,1)</f>
        <v>0</v>
      </c>
      <c r="AE250" s="97">
        <f>IF(ISNA(MATCH($N250,'Overlap Study'!H$53:H$132,0)),0,1)</f>
        <v>0</v>
      </c>
      <c r="AF250" s="106">
        <f>IF(ISNA(MATCH($N250,'Overlap Study'!B$53:B$100,0)),0,1)</f>
        <v>0</v>
      </c>
      <c r="AH250" s="98"/>
      <c r="AJ250" s="194">
        <v>1510</v>
      </c>
      <c r="AK250" s="105">
        <f>SUM(AL250:AW250)</f>
        <v>1</v>
      </c>
      <c r="AL250" s="110">
        <f>IF(ISNA(MATCH($AJ250,'Overlap Study'!$FG$323:$FG$454,0)),0,1)</f>
        <v>0</v>
      </c>
      <c r="AM250" s="97">
        <f>IF(ISNA(MATCH($AJ250,'Overlap Study'!$EP$323:$EP$454,0)),0,1)</f>
        <v>0</v>
      </c>
      <c r="AN250" s="97">
        <f>IF(ISNA(MATCH($AJ250,'Overlap Study'!$DY$186:$DY$245,0)),0,1)</f>
        <v>0</v>
      </c>
      <c r="AO250" s="97">
        <f>IF(ISNA(MATCH($AJ250,'Overlap Study'!$DJ$186:$DJ$233,0)),0,1)</f>
        <v>0</v>
      </c>
      <c r="AP250" s="99">
        <f>IF(ISNA(MATCH($AJ250,'Overlap Study'!$CU$186:$CU$233,0)),0,1)</f>
        <v>0</v>
      </c>
      <c r="AQ250" s="99">
        <f>IF(ISNA(MATCH($AJ250,'Overlap Study'!$CG$186:$CG$233,0)),0,1)</f>
        <v>0</v>
      </c>
      <c r="AR250" s="97">
        <f>IF(ISNA(MATCH($AJ250,'Overlap Study'!$BU$186:$BU$233,0)),0,1)</f>
        <v>0</v>
      </c>
      <c r="AS250" s="97">
        <f>IF(ISNA(MATCH(AJ250,'Overlap Study'!BJ$186:BJ$233,0)),0,1)</f>
        <v>0</v>
      </c>
      <c r="AT250" s="97">
        <f>IF(ISNA(MATCH($AJ250,'Overlap Study'!AZ$186:AZ$233,0)),0,1)</f>
        <v>0</v>
      </c>
      <c r="AU250" s="97">
        <f>IF(ISNA(MATCH($AJ250,'Overlap Study'!AT$186:AT$233,0)),0,1)</f>
        <v>0</v>
      </c>
      <c r="AV250" s="97">
        <f>IF(ISNA(MATCH($AJ250,'Overlap Study'!AN$186:AN$233,0)),0,1)</f>
        <v>0</v>
      </c>
      <c r="AW250" s="106">
        <f>IF(ISNA(MATCH($AJ250,'Overlap Study'!AH$186:AH$233,0)),0,1)</f>
        <v>1</v>
      </c>
      <c r="AX250" s="97">
        <f>IF(ISNA(MATCH(AJ250,'Overlap Study'!$AB$186:$AB$233,0)),0,1)</f>
        <v>0</v>
      </c>
      <c r="AY250" s="97">
        <f>IF(ISNA(MATCH($AJ250,'Overlap Study'!$V$186:$V$233,0)),0,1)</f>
        <v>0</v>
      </c>
      <c r="AZ250" s="97">
        <f>IF(ISNA(MATCH($AJ250,'Overlap Study'!$P$186:$P$233,0)),0,1)</f>
        <v>0</v>
      </c>
      <c r="BA250" s="97"/>
      <c r="BB250" s="106"/>
    </row>
    <row r="251" spans="12:54" ht="13" x14ac:dyDescent="0.3">
      <c r="L251" s="116">
        <f t="shared" si="12"/>
        <v>250</v>
      </c>
      <c r="M251">
        <f t="shared" si="11"/>
        <v>2</v>
      </c>
      <c r="N251" s="487">
        <v>2614</v>
      </c>
      <c r="O251" s="99">
        <f>SUM(P251:AA251)</f>
        <v>2</v>
      </c>
      <c r="P251" s="110">
        <f>IF(ISNA(MATCH(N251,'Overlap Study'!FF$62:FF$317,0)),0,1)</f>
        <v>1</v>
      </c>
      <c r="Q251" s="97">
        <f>IF(ISNA(MATCH(N251,'Overlap Study'!EO$62:EO$317,0)),0,1)</f>
        <v>1</v>
      </c>
      <c r="R251" s="97">
        <f>IF(ISNA(MATCH(N251,'Overlap Study'!DY$62:DY$174,0)),0,1)</f>
        <v>0</v>
      </c>
      <c r="S251" s="97">
        <f>IF(ISNA(MATCH(N251,'Overlap Study'!DJ$62:DJ$157,0)),0,1)</f>
        <v>0</v>
      </c>
      <c r="T251" s="99">
        <f>IF(ISNA(MATCH(N251,'Overlap Study'!CU$62:CU$157,0)),0,1)</f>
        <v>0</v>
      </c>
      <c r="U251" s="99">
        <f>IF(ISNA(MATCH(N251,'Overlap Study'!CG$62:CG$157,0)),0,1)</f>
        <v>0</v>
      </c>
      <c r="V251" s="97">
        <f>IF(ISNA(MATCH(N251,'Overlap Study'!BU$62:BU$157,0)),0,1)</f>
        <v>0</v>
      </c>
      <c r="W251" s="97">
        <f>IF(ISNA(MATCH(N251,'Overlap Study'!BJ$62:BJ$157,0)),0,1)</f>
        <v>0</v>
      </c>
      <c r="X251" s="97">
        <f>IF(ISNA(MATCH($N251,'Overlap Study'!AZ$62:AZ$157,0)),0,1)</f>
        <v>0</v>
      </c>
      <c r="Y251" s="97">
        <f>IF(ISNA(MATCH($N251,'Overlap Study'!AT$62:AT$157,0)),0,1)</f>
        <v>0</v>
      </c>
      <c r="Z251" s="97">
        <f>IF(ISNA(MATCH($N251,'Overlap Study'!AN$62:AN$157,0)),0,1)</f>
        <v>0</v>
      </c>
      <c r="AA251" s="97">
        <f>IF(ISNA(MATCH($N251,'Overlap Study'!AH$62:AH$157,0)),0,1)</f>
        <v>0</v>
      </c>
      <c r="AB251" s="110">
        <f>IF(ISNA(MATCH($N251,'Overlap Study'!AB$62:AB$157,0)),0,1)</f>
        <v>0</v>
      </c>
      <c r="AC251" s="97">
        <f>IF(ISNA(MATCH($N251,'Overlap Study'!V$62:V$157,0)),0,1)</f>
        <v>0</v>
      </c>
      <c r="AD251" s="97">
        <f>IF(ISNA(MATCH($N251,'Overlap Study'!P$62:P$157,0)),0,1)</f>
        <v>0</v>
      </c>
      <c r="AE251" s="97">
        <f>IF(ISNA(MATCH($N251,'Overlap Study'!H$53:H$132,0)),0,1)</f>
        <v>0</v>
      </c>
      <c r="AF251" s="106">
        <f>IF(ISNA(MATCH($N251,'Overlap Study'!B$53:B$100,0)),0,1)</f>
        <v>0</v>
      </c>
      <c r="AH251" s="98"/>
      <c r="AJ251" s="162">
        <v>1523</v>
      </c>
      <c r="AK251" s="105">
        <f>SUM(AL251:AW251)</f>
        <v>1</v>
      </c>
      <c r="AL251" s="110">
        <f>IF(ISNA(MATCH($AJ251,'Overlap Study'!$FG$323:$FG$454,0)),0,1)</f>
        <v>0</v>
      </c>
      <c r="AM251" s="97">
        <f>IF(ISNA(MATCH($AJ251,'Overlap Study'!$EP$323:$EP$454,0)),0,1)</f>
        <v>0</v>
      </c>
      <c r="AN251" s="97">
        <f>IF(ISNA(MATCH($AJ251,'Overlap Study'!$DY$186:$DY$245,0)),0,1)</f>
        <v>0</v>
      </c>
      <c r="AO251" s="97">
        <f>IF(ISNA(MATCH($AJ251,'Overlap Study'!$DJ$186:$DJ$233,0)),0,1)</f>
        <v>0</v>
      </c>
      <c r="AP251" s="99">
        <f>IF(ISNA(MATCH($AJ251,'Overlap Study'!$CU$186:$CU$233,0)),0,1)</f>
        <v>0</v>
      </c>
      <c r="AQ251" s="99">
        <f>IF(ISNA(MATCH($AJ251,'Overlap Study'!$CG$186:$CG$233,0)),0,1)</f>
        <v>0</v>
      </c>
      <c r="AR251" s="97">
        <f>IF(ISNA(MATCH($AJ251,'Overlap Study'!$BU$186:$BU$233,0)),0,1)</f>
        <v>0</v>
      </c>
      <c r="AS251" s="97">
        <f>IF(ISNA(MATCH(AJ251,'Overlap Study'!BJ$186:BJ$233,0)),0,1)</f>
        <v>0</v>
      </c>
      <c r="AT251" s="97">
        <f>IF(ISNA(MATCH($AJ251,'Overlap Study'!AZ$186:AZ$233,0)),0,1)</f>
        <v>0</v>
      </c>
      <c r="AU251" s="97">
        <f>IF(ISNA(MATCH($AJ251,'Overlap Study'!AT$186:AT$233,0)),0,1)</f>
        <v>1</v>
      </c>
      <c r="AV251" s="97">
        <f>IF(ISNA(MATCH($AJ251,'Overlap Study'!AN$186:AN$233,0)),0,1)</f>
        <v>0</v>
      </c>
      <c r="AW251" s="106">
        <f>IF(ISNA(MATCH($AJ251,'Overlap Study'!AH$186:AH$233,0)),0,1)</f>
        <v>0</v>
      </c>
      <c r="AX251" s="97">
        <f>IF(ISNA(MATCH(AJ251,'Overlap Study'!$AB$186:$AB$233,0)),0,1)</f>
        <v>0</v>
      </c>
      <c r="AY251" s="97">
        <f>IF(ISNA(MATCH($AJ251,'Overlap Study'!$V$186:$V$233,0)),0,1)</f>
        <v>0</v>
      </c>
      <c r="AZ251" s="97">
        <f>IF(ISNA(MATCH($AJ251,'Overlap Study'!$P$186:$P$233,0)),0,1)</f>
        <v>0</v>
      </c>
      <c r="BA251" s="97"/>
      <c r="BB251" s="106"/>
    </row>
    <row r="252" spans="12:54" ht="13" x14ac:dyDescent="0.3">
      <c r="L252" s="116">
        <f t="shared" si="12"/>
        <v>251</v>
      </c>
      <c r="M252">
        <f t="shared" si="11"/>
        <v>2</v>
      </c>
      <c r="N252" s="487">
        <v>2630</v>
      </c>
      <c r="O252" s="99">
        <f>SUM(P252:AA252)</f>
        <v>2</v>
      </c>
      <c r="P252" s="110">
        <f>IF(ISNA(MATCH(N252,'Overlap Study'!FF$62:FF$317,0)),0,1)</f>
        <v>0</v>
      </c>
      <c r="Q252" s="97">
        <f>IF(ISNA(MATCH(N252,'Overlap Study'!EO$62:EO$317,0)),0,1)</f>
        <v>0</v>
      </c>
      <c r="R252" s="97">
        <f>IF(ISNA(MATCH(N252,'Overlap Study'!DY$62:DY$174,0)),0,1)</f>
        <v>0</v>
      </c>
      <c r="S252" s="97">
        <f>IF(ISNA(MATCH(N252,'Overlap Study'!DJ$62:DJ$157,0)),0,1)</f>
        <v>1</v>
      </c>
      <c r="T252" s="99">
        <f>IF(ISNA(MATCH(N252,'Overlap Study'!CU$62:CU$157,0)),0,1)</f>
        <v>0</v>
      </c>
      <c r="U252" s="99">
        <f>IF(ISNA(MATCH(N252,'Overlap Study'!CG$62:CG$157,0)),0,1)</f>
        <v>0</v>
      </c>
      <c r="V252" s="97">
        <f>IF(ISNA(MATCH(N252,'Overlap Study'!BU$62:BU$157,0)),0,1)</f>
        <v>1</v>
      </c>
      <c r="W252" s="97">
        <f>IF(ISNA(MATCH(N252,'Overlap Study'!BJ$62:BJ$157,0)),0,1)</f>
        <v>0</v>
      </c>
      <c r="X252" s="97">
        <f>IF(ISNA(MATCH($N252,'Overlap Study'!AZ$62:AZ$157,0)),0,1)</f>
        <v>0</v>
      </c>
      <c r="Y252" s="97">
        <f>IF(ISNA(MATCH($N252,'Overlap Study'!AT$62:AT$157,0)),0,1)</f>
        <v>0</v>
      </c>
      <c r="Z252" s="97">
        <f>IF(ISNA(MATCH($N252,'Overlap Study'!AN$62:AN$157,0)),0,1)</f>
        <v>0</v>
      </c>
      <c r="AA252" s="97">
        <f>IF(ISNA(MATCH($N252,'Overlap Study'!AH$62:AH$157,0)),0,1)</f>
        <v>0</v>
      </c>
      <c r="AB252" s="110">
        <f>IF(ISNA(MATCH($N252,'Overlap Study'!AB$62:AB$157,0)),0,1)</f>
        <v>0</v>
      </c>
      <c r="AC252" s="97">
        <f>IF(ISNA(MATCH($N252,'Overlap Study'!V$62:V$157,0)),0,1)</f>
        <v>0</v>
      </c>
      <c r="AD252" s="97">
        <f>IF(ISNA(MATCH($N252,'Overlap Study'!P$62:P$157,0)),0,1)</f>
        <v>0</v>
      </c>
      <c r="AE252" s="97">
        <f>IF(ISNA(MATCH($N252,'Overlap Study'!H$53:H$132,0)),0,1)</f>
        <v>0</v>
      </c>
      <c r="AF252" s="106">
        <f>IF(ISNA(MATCH($N252,'Overlap Study'!B$53:B$100,0)),0,1)</f>
        <v>0</v>
      </c>
      <c r="AH252" s="98"/>
      <c r="AJ252" s="162">
        <v>1577</v>
      </c>
      <c r="AK252" s="105">
        <f>SUM(AL252:AW252)</f>
        <v>1</v>
      </c>
      <c r="AL252" s="110">
        <f>IF(ISNA(MATCH($AJ252,'Overlap Study'!$FG$323:$FG$454,0)),0,1)</f>
        <v>0</v>
      </c>
      <c r="AM252" s="97">
        <f>IF(ISNA(MATCH($AJ252,'Overlap Study'!$EP$323:$EP$454,0)),0,1)</f>
        <v>0</v>
      </c>
      <c r="AN252" s="97">
        <f>IF(ISNA(MATCH($AJ252,'Overlap Study'!$DY$186:$DY$245,0)),0,1)</f>
        <v>0</v>
      </c>
      <c r="AO252" s="97">
        <f>IF(ISNA(MATCH($AJ252,'Overlap Study'!$DJ$186:$DJ$233,0)),0,1)</f>
        <v>0</v>
      </c>
      <c r="AP252" s="99">
        <f>IF(ISNA(MATCH($AJ252,'Overlap Study'!$CU$186:$CU$233,0)),0,1)</f>
        <v>0</v>
      </c>
      <c r="AQ252" s="99">
        <f>IF(ISNA(MATCH($AJ252,'Overlap Study'!$CG$186:$CG$233,0)),0,1)</f>
        <v>0</v>
      </c>
      <c r="AR252" s="97">
        <f>IF(ISNA(MATCH($AJ252,'Overlap Study'!$BU$186:$BU$233,0)),0,1)</f>
        <v>0</v>
      </c>
      <c r="AS252" s="97">
        <f>IF(ISNA(MATCH(AJ252,'Overlap Study'!BJ$186:BJ$233,0)),0,1)</f>
        <v>0</v>
      </c>
      <c r="AT252" s="97">
        <f>IF(ISNA(MATCH($AJ252,'Overlap Study'!AZ$186:AZ$233,0)),0,1)</f>
        <v>1</v>
      </c>
      <c r="AU252" s="97">
        <f>IF(ISNA(MATCH($AJ252,'Overlap Study'!AT$186:AT$233,0)),0,1)</f>
        <v>0</v>
      </c>
      <c r="AV252" s="97">
        <f>IF(ISNA(MATCH($AJ252,'Overlap Study'!AN$186:AN$233,0)),0,1)</f>
        <v>0</v>
      </c>
      <c r="AW252" s="106">
        <f>IF(ISNA(MATCH($AJ252,'Overlap Study'!AH$186:AH$233,0)),0,1)</f>
        <v>0</v>
      </c>
      <c r="AX252" s="97">
        <f>IF(ISNA(MATCH(AJ252,'Overlap Study'!$AB$186:$AB$233,0)),0,1)</f>
        <v>0</v>
      </c>
      <c r="AY252" s="97">
        <f>IF(ISNA(MATCH($AJ252,'Overlap Study'!$V$186:$V$233,0)),0,1)</f>
        <v>0</v>
      </c>
      <c r="AZ252" s="97">
        <f>IF(ISNA(MATCH($AJ252,'Overlap Study'!$P$186:$P$233,0)),0,1)</f>
        <v>0</v>
      </c>
      <c r="BA252" s="97"/>
      <c r="BB252" s="106"/>
    </row>
    <row r="253" spans="12:54" ht="13" x14ac:dyDescent="0.3">
      <c r="L253" s="116">
        <f t="shared" si="12"/>
        <v>252</v>
      </c>
      <c r="M253">
        <f t="shared" si="11"/>
        <v>2</v>
      </c>
      <c r="N253" s="207">
        <v>2648</v>
      </c>
      <c r="O253" s="99">
        <f>SUM(P253:AA253)</f>
        <v>2</v>
      </c>
      <c r="P253" s="110">
        <f>IF(ISNA(MATCH(N253,'Overlap Study'!FF$62:FF$317,0)),0,1)</f>
        <v>1</v>
      </c>
      <c r="Q253" s="97">
        <f>IF(ISNA(MATCH(N253,'Overlap Study'!EO$62:EO$317,0)),0,1)</f>
        <v>0</v>
      </c>
      <c r="R253" s="97">
        <f>IF(ISNA(MATCH(N253,'Overlap Study'!DY$62:DY$174,0)),0,1)</f>
        <v>0</v>
      </c>
      <c r="S253" s="97">
        <f>IF(ISNA(MATCH(N253,'Overlap Study'!DJ$62:DJ$157,0)),0,1)</f>
        <v>0</v>
      </c>
      <c r="T253" s="99">
        <f>IF(ISNA(MATCH(N253,'Overlap Study'!CU$62:CU$157,0)),0,1)</f>
        <v>1</v>
      </c>
      <c r="U253" s="99">
        <f>IF(ISNA(MATCH(N253,'Overlap Study'!CG$62:CG$157,0)),0,1)</f>
        <v>0</v>
      </c>
      <c r="V253" s="97">
        <f>IF(ISNA(MATCH(N253,'Overlap Study'!BU$62:BU$157,0)),0,1)</f>
        <v>0</v>
      </c>
      <c r="W253" s="97">
        <f>IF(ISNA(MATCH(N253,'Overlap Study'!BJ$62:BJ$157,0)),0,1)</f>
        <v>0</v>
      </c>
      <c r="X253" s="97">
        <f>IF(ISNA(MATCH($N253,'Overlap Study'!AZ$62:AZ$157,0)),0,1)</f>
        <v>0</v>
      </c>
      <c r="Y253" s="97">
        <f>IF(ISNA(MATCH($N253,'Overlap Study'!AT$62:AT$157,0)),0,1)</f>
        <v>0</v>
      </c>
      <c r="Z253" s="97">
        <f>IF(ISNA(MATCH($N253,'Overlap Study'!AN$62:AN$157,0)),0,1)</f>
        <v>0</v>
      </c>
      <c r="AA253" s="97">
        <f>IF(ISNA(MATCH($N253,'Overlap Study'!AH$62:AH$157,0)),0,1)</f>
        <v>0</v>
      </c>
      <c r="AB253" s="110">
        <f>IF(ISNA(MATCH($N253,'Overlap Study'!AB$62:AB$157,0)),0,1)</f>
        <v>0</v>
      </c>
      <c r="AC253" s="97">
        <f>IF(ISNA(MATCH($N253,'Overlap Study'!V$62:V$157,0)),0,1)</f>
        <v>0</v>
      </c>
      <c r="AD253" s="97">
        <f>IF(ISNA(MATCH($N253,'Overlap Study'!P$62:P$157,0)),0,1)</f>
        <v>0</v>
      </c>
      <c r="AE253" s="97">
        <f>IF(ISNA(MATCH($N253,'Overlap Study'!H$53:H$132,0)),0,1)</f>
        <v>0</v>
      </c>
      <c r="AF253" s="106">
        <f>IF(ISNA(MATCH($N253,'Overlap Study'!B$53:B$100,0)),0,1)</f>
        <v>0</v>
      </c>
      <c r="AH253" s="98"/>
      <c r="AJ253" s="162">
        <v>1595</v>
      </c>
      <c r="AK253" s="105">
        <f>SUM(AL253:AW253)</f>
        <v>1</v>
      </c>
      <c r="AL253" s="110">
        <f>IF(ISNA(MATCH($AJ253,'Overlap Study'!$FG$323:$FG$454,0)),0,1)</f>
        <v>0</v>
      </c>
      <c r="AM253" s="97">
        <f>IF(ISNA(MATCH($AJ253,'Overlap Study'!$EP$323:$EP$454,0)),0,1)</f>
        <v>0</v>
      </c>
      <c r="AN253" s="97">
        <f>IF(ISNA(MATCH($AJ253,'Overlap Study'!$DY$186:$DY$245,0)),0,1)</f>
        <v>0</v>
      </c>
      <c r="AO253" s="97">
        <f>IF(ISNA(MATCH($AJ253,'Overlap Study'!$DJ$186:$DJ$233,0)),0,1)</f>
        <v>0</v>
      </c>
      <c r="AP253" s="99">
        <f>IF(ISNA(MATCH($AJ253,'Overlap Study'!$CU$186:$CU$233,0)),0,1)</f>
        <v>0</v>
      </c>
      <c r="AQ253" s="99">
        <f>IF(ISNA(MATCH($AJ253,'Overlap Study'!$CG$186:$CG$233,0)),0,1)</f>
        <v>0</v>
      </c>
      <c r="AR253" s="97">
        <f>IF(ISNA(MATCH($AJ253,'Overlap Study'!$BU$186:$BU$233,0)),0,1)</f>
        <v>0</v>
      </c>
      <c r="AS253" s="97">
        <f>IF(ISNA(MATCH(AJ253,'Overlap Study'!BJ$186:BJ$233,0)),0,1)</f>
        <v>0</v>
      </c>
      <c r="AT253" s="97">
        <f>IF(ISNA(MATCH($AJ253,'Overlap Study'!AZ$186:AZ$233,0)),0,1)</f>
        <v>0</v>
      </c>
      <c r="AU253" s="97">
        <f>IF(ISNA(MATCH($AJ253,'Overlap Study'!AT$186:AT$233,0)),0,1)</f>
        <v>1</v>
      </c>
      <c r="AV253" s="97">
        <f>IF(ISNA(MATCH($AJ253,'Overlap Study'!AN$186:AN$233,0)),0,1)</f>
        <v>0</v>
      </c>
      <c r="AW253" s="106">
        <f>IF(ISNA(MATCH($AJ253,'Overlap Study'!AH$186:AH$233,0)),0,1)</f>
        <v>0</v>
      </c>
      <c r="AX253" s="97">
        <f>IF(ISNA(MATCH(AJ253,'Overlap Study'!$AB$186:$AB$233,0)),0,1)</f>
        <v>0</v>
      </c>
      <c r="AY253" s="97">
        <f>IF(ISNA(MATCH($AJ253,'Overlap Study'!$V$186:$V$233,0)),0,1)</f>
        <v>0</v>
      </c>
      <c r="AZ253" s="97">
        <f>IF(ISNA(MATCH($AJ253,'Overlap Study'!$P$186:$P$233,0)),0,1)</f>
        <v>0</v>
      </c>
      <c r="BA253" s="97"/>
      <c r="BB253" s="106"/>
    </row>
    <row r="254" spans="12:54" ht="13" x14ac:dyDescent="0.3">
      <c r="L254" s="116">
        <f t="shared" si="12"/>
        <v>253</v>
      </c>
      <c r="M254">
        <f t="shared" si="11"/>
        <v>2</v>
      </c>
      <c r="N254" s="207">
        <v>2767</v>
      </c>
      <c r="O254" s="99">
        <f>SUM(P254:AA254)</f>
        <v>2</v>
      </c>
      <c r="P254" s="110">
        <f>IF(ISNA(MATCH(N254,'Overlap Study'!FF$62:FF$317,0)),0,1)</f>
        <v>1</v>
      </c>
      <c r="Q254" s="97">
        <f>IF(ISNA(MATCH(N254,'Overlap Study'!EO$62:EO$317,0)),0,1)</f>
        <v>1</v>
      </c>
      <c r="R254" s="97">
        <f>IF(ISNA(MATCH(N254,'Overlap Study'!DY$62:DY$174,0)),0,1)</f>
        <v>0</v>
      </c>
      <c r="S254" s="97">
        <f>IF(ISNA(MATCH(N254,'Overlap Study'!DJ$62:DJ$157,0)),0,1)</f>
        <v>0</v>
      </c>
      <c r="T254" s="99">
        <f>IF(ISNA(MATCH(N254,'Overlap Study'!CU$62:CU$157,0)),0,1)</f>
        <v>0</v>
      </c>
      <c r="U254" s="99">
        <f>IF(ISNA(MATCH(N254,'Overlap Study'!CG$62:CG$157,0)),0,1)</f>
        <v>0</v>
      </c>
      <c r="V254" s="97">
        <f>IF(ISNA(MATCH(N254,'Overlap Study'!BU$62:BU$157,0)),0,1)</f>
        <v>0</v>
      </c>
      <c r="W254" s="97">
        <f>IF(ISNA(MATCH(N254,'Overlap Study'!BJ$62:BJ$157,0)),0,1)</f>
        <v>0</v>
      </c>
      <c r="X254" s="97">
        <f>IF(ISNA(MATCH($N254,'Overlap Study'!AZ$62:AZ$157,0)),0,1)</f>
        <v>0</v>
      </c>
      <c r="Y254" s="97">
        <f>IF(ISNA(MATCH($N254,'Overlap Study'!AT$62:AT$157,0)),0,1)</f>
        <v>0</v>
      </c>
      <c r="Z254" s="97">
        <f>IF(ISNA(MATCH($N254,'Overlap Study'!AN$62:AN$157,0)),0,1)</f>
        <v>0</v>
      </c>
      <c r="AA254" s="97">
        <f>IF(ISNA(MATCH($N254,'Overlap Study'!AH$62:AH$157,0)),0,1)</f>
        <v>0</v>
      </c>
      <c r="AB254" s="110">
        <f>IF(ISNA(MATCH($N254,'Overlap Study'!AB$62:AB$157,0)),0,1)</f>
        <v>0</v>
      </c>
      <c r="AC254" s="97">
        <f>IF(ISNA(MATCH($N254,'Overlap Study'!V$62:V$157,0)),0,1)</f>
        <v>0</v>
      </c>
      <c r="AD254" s="97">
        <f>IF(ISNA(MATCH($N254,'Overlap Study'!P$62:P$157,0)),0,1)</f>
        <v>0</v>
      </c>
      <c r="AE254" s="97">
        <f>IF(ISNA(MATCH($N254,'Overlap Study'!H$53:H$132,0)),0,1)</f>
        <v>0</v>
      </c>
      <c r="AF254" s="106">
        <f>IF(ISNA(MATCH($N254,'Overlap Study'!B$53:B$100,0)),0,1)</f>
        <v>0</v>
      </c>
      <c r="AH254" s="98"/>
      <c r="AJ254" s="162">
        <v>1622</v>
      </c>
      <c r="AK254" s="105">
        <f>SUM(AL254:AW254)</f>
        <v>1</v>
      </c>
      <c r="AL254" s="110">
        <f>IF(ISNA(MATCH($AJ254,'Overlap Study'!$FG$323:$FG$454,0)),0,1)</f>
        <v>0</v>
      </c>
      <c r="AM254" s="97">
        <f>IF(ISNA(MATCH($AJ254,'Overlap Study'!$EP$323:$EP$454,0)),0,1)</f>
        <v>0</v>
      </c>
      <c r="AN254" s="97">
        <f>IF(ISNA(MATCH($AJ254,'Overlap Study'!$DY$186:$DY$245,0)),0,1)</f>
        <v>0</v>
      </c>
      <c r="AO254" s="97">
        <f>IF(ISNA(MATCH($AJ254,'Overlap Study'!$DJ$186:$DJ$233,0)),0,1)</f>
        <v>0</v>
      </c>
      <c r="AP254" s="99">
        <f>IF(ISNA(MATCH($AJ254,'Overlap Study'!$CU$186:$CU$233,0)),0,1)</f>
        <v>0</v>
      </c>
      <c r="AQ254" s="99">
        <f>IF(ISNA(MATCH($AJ254,'Overlap Study'!$CG$186:$CG$233,0)),0,1)</f>
        <v>0</v>
      </c>
      <c r="AR254" s="97">
        <f>IF(ISNA(MATCH($AJ254,'Overlap Study'!$BU$186:$BU$233,0)),0,1)</f>
        <v>1</v>
      </c>
      <c r="AS254" s="97">
        <f>IF(ISNA(MATCH(AJ254,'Overlap Study'!BJ$186:BJ$233,0)),0,1)</f>
        <v>0</v>
      </c>
      <c r="AT254" s="97">
        <f>IF(ISNA(MATCH($AJ254,'Overlap Study'!AZ$186:AZ$233,0)),0,1)</f>
        <v>0</v>
      </c>
      <c r="AU254" s="97">
        <f>IF(ISNA(MATCH($AJ254,'Overlap Study'!AT$186:AT$233,0)),0,1)</f>
        <v>0</v>
      </c>
      <c r="AV254" s="97">
        <f>IF(ISNA(MATCH($AJ254,'Overlap Study'!AN$186:AN$233,0)),0,1)</f>
        <v>0</v>
      </c>
      <c r="AW254" s="106">
        <f>IF(ISNA(MATCH($AJ254,'Overlap Study'!AH$186:AH$233,0)),0,1)</f>
        <v>0</v>
      </c>
      <c r="AX254" s="97">
        <f>IF(ISNA(MATCH(AJ254,'Overlap Study'!$AB$186:$AB$233,0)),0,1)</f>
        <v>0</v>
      </c>
      <c r="AY254" s="97">
        <f>IF(ISNA(MATCH($AJ254,'Overlap Study'!$V$186:$V$233,0)),0,1)</f>
        <v>0</v>
      </c>
      <c r="AZ254" s="97">
        <f>IF(ISNA(MATCH($AJ254,'Overlap Study'!$P$186:$P$233,0)),0,1)</f>
        <v>0</v>
      </c>
      <c r="BA254" s="97"/>
      <c r="BB254" s="106"/>
    </row>
    <row r="255" spans="12:54" ht="13" x14ac:dyDescent="0.3">
      <c r="L255" s="116">
        <f t="shared" si="12"/>
        <v>254</v>
      </c>
      <c r="M255">
        <f t="shared" si="11"/>
        <v>2</v>
      </c>
      <c r="N255" s="494">
        <v>2771</v>
      </c>
      <c r="O255" s="99">
        <f>SUM(P255:AA255)</f>
        <v>2</v>
      </c>
      <c r="P255" s="110">
        <f>IF(ISNA(MATCH(N255,'Overlap Study'!FF$62:FF$317,0)),0,1)</f>
        <v>1</v>
      </c>
      <c r="Q255" s="97">
        <f>IF(ISNA(MATCH(N255,'Overlap Study'!EO$62:EO$317,0)),0,1)</f>
        <v>0</v>
      </c>
      <c r="R255" s="97">
        <f>IF(ISNA(MATCH(N255,'Overlap Study'!DY$62:DY$174,0)),0,1)</f>
        <v>0</v>
      </c>
      <c r="S255" s="97">
        <f>IF(ISNA(MATCH(N255,'Overlap Study'!DJ$62:DJ$157,0)),0,1)</f>
        <v>0</v>
      </c>
      <c r="T255" s="99">
        <f>IF(ISNA(MATCH(N255,'Overlap Study'!CU$62:CU$157,0)),0,1)</f>
        <v>0</v>
      </c>
      <c r="U255" s="99">
        <f>IF(ISNA(MATCH(N255,'Overlap Study'!CG$62:CG$157,0)),0,1)</f>
        <v>0</v>
      </c>
      <c r="V255" s="97">
        <f>IF(ISNA(MATCH(N255,'Overlap Study'!BU$62:BU$157,0)),0,1)</f>
        <v>0</v>
      </c>
      <c r="W255" s="97">
        <f>IF(ISNA(MATCH(N255,'Overlap Study'!BJ$62:BJ$157,0)),0,1)</f>
        <v>1</v>
      </c>
      <c r="X255" s="97">
        <f>IF(ISNA(MATCH($N255,'Overlap Study'!AZ$62:AZ$157,0)),0,1)</f>
        <v>0</v>
      </c>
      <c r="Y255" s="97">
        <f>IF(ISNA(MATCH($N255,'Overlap Study'!AT$62:AT$157,0)),0,1)</f>
        <v>0</v>
      </c>
      <c r="Z255" s="97">
        <f>IF(ISNA(MATCH($N255,'Overlap Study'!AN$62:AN$157,0)),0,1)</f>
        <v>0</v>
      </c>
      <c r="AA255" s="97">
        <f>IF(ISNA(MATCH($N255,'Overlap Study'!AH$62:AH$157,0)),0,1)</f>
        <v>0</v>
      </c>
      <c r="AB255" s="110">
        <f>IF(ISNA(MATCH($N255,'Overlap Study'!AB$62:AB$157,0)),0,1)</f>
        <v>0</v>
      </c>
      <c r="AC255" s="97">
        <f>IF(ISNA(MATCH($N255,'Overlap Study'!V$62:V$157,0)),0,1)</f>
        <v>0</v>
      </c>
      <c r="AD255" s="97">
        <f>IF(ISNA(MATCH($N255,'Overlap Study'!P$62:P$157,0)),0,1)</f>
        <v>0</v>
      </c>
      <c r="AE255" s="97">
        <f>IF(ISNA(MATCH($N255,'Overlap Study'!H$53:H$132,0)),0,1)</f>
        <v>0</v>
      </c>
      <c r="AF255" s="106">
        <f>IF(ISNA(MATCH($N255,'Overlap Study'!B$53:B$100,0)),0,1)</f>
        <v>0</v>
      </c>
      <c r="AH255" s="98"/>
      <c r="AJ255" s="162">
        <v>1647</v>
      </c>
      <c r="AK255" s="105">
        <f>SUM(AL255:AW255)</f>
        <v>1</v>
      </c>
      <c r="AL255" s="110">
        <f>IF(ISNA(MATCH($AJ255,'Overlap Study'!$FG$323:$FG$454,0)),0,1)</f>
        <v>0</v>
      </c>
      <c r="AM255" s="97">
        <f>IF(ISNA(MATCH($AJ255,'Overlap Study'!$EP$323:$EP$454,0)),0,1)</f>
        <v>0</v>
      </c>
      <c r="AN255" s="97">
        <f>IF(ISNA(MATCH($AJ255,'Overlap Study'!$DY$186:$DY$245,0)),0,1)</f>
        <v>0</v>
      </c>
      <c r="AO255" s="97">
        <f>IF(ISNA(MATCH($AJ255,'Overlap Study'!$DJ$186:$DJ$233,0)),0,1)</f>
        <v>0</v>
      </c>
      <c r="AP255" s="99">
        <f>IF(ISNA(MATCH($AJ255,'Overlap Study'!$CU$186:$CU$233,0)),0,1)</f>
        <v>0</v>
      </c>
      <c r="AQ255" s="99">
        <f>IF(ISNA(MATCH($AJ255,'Overlap Study'!$CG$186:$CG$233,0)),0,1)</f>
        <v>0</v>
      </c>
      <c r="AR255" s="97">
        <f>IF(ISNA(MATCH($AJ255,'Overlap Study'!$BU$186:$BU$233,0)),0,1)</f>
        <v>0</v>
      </c>
      <c r="AS255" s="97">
        <f>IF(ISNA(MATCH(AJ255,'Overlap Study'!BJ$186:BJ$233,0)),0,1)</f>
        <v>0</v>
      </c>
      <c r="AT255" s="97">
        <f>IF(ISNA(MATCH($AJ255,'Overlap Study'!AZ$186:AZ$233,0)),0,1)</f>
        <v>0</v>
      </c>
      <c r="AU255" s="97">
        <f>IF(ISNA(MATCH($AJ255,'Overlap Study'!AT$186:AT$233,0)),0,1)</f>
        <v>0</v>
      </c>
      <c r="AV255" s="97">
        <f>IF(ISNA(MATCH($AJ255,'Overlap Study'!AN$186:AN$233,0)),0,1)</f>
        <v>0</v>
      </c>
      <c r="AW255" s="106">
        <f>IF(ISNA(MATCH($AJ255,'Overlap Study'!AH$186:AH$233,0)),0,1)</f>
        <v>1</v>
      </c>
      <c r="AX255" s="97">
        <f>IF(ISNA(MATCH(AJ255,'Overlap Study'!$AB$186:$AB$233,0)),0,1)</f>
        <v>0</v>
      </c>
      <c r="AY255" s="97">
        <f>IF(ISNA(MATCH($AJ255,'Overlap Study'!$V$186:$V$233,0)),0,1)</f>
        <v>0</v>
      </c>
      <c r="AZ255" s="97">
        <f>IF(ISNA(MATCH($AJ255,'Overlap Study'!$P$186:$P$233,0)),0,1)</f>
        <v>0</v>
      </c>
      <c r="BA255" s="97"/>
      <c r="BB255" s="106"/>
    </row>
    <row r="256" spans="12:54" ht="13" x14ac:dyDescent="0.3">
      <c r="L256" s="116">
        <f t="shared" si="12"/>
        <v>255</v>
      </c>
      <c r="M256">
        <f t="shared" si="11"/>
        <v>2</v>
      </c>
      <c r="N256" s="207">
        <v>2775</v>
      </c>
      <c r="O256" s="99">
        <f>SUM(P256:AA256)</f>
        <v>2</v>
      </c>
      <c r="P256" s="110">
        <f>IF(ISNA(MATCH(N256,'Overlap Study'!FF$62:FF$317,0)),0,1)</f>
        <v>0</v>
      </c>
      <c r="Q256" s="97">
        <f>IF(ISNA(MATCH(N256,'Overlap Study'!EO$62:EO$317,0)),0,1)</f>
        <v>0</v>
      </c>
      <c r="R256" s="97">
        <f>IF(ISNA(MATCH(N256,'Overlap Study'!DY$62:DY$174,0)),0,1)</f>
        <v>0</v>
      </c>
      <c r="S256" s="97">
        <f>IF(ISNA(MATCH(N256,'Overlap Study'!DJ$62:DJ$157,0)),0,1)</f>
        <v>0</v>
      </c>
      <c r="T256" s="99">
        <f>IF(ISNA(MATCH(N256,'Overlap Study'!CU$62:CU$157,0)),0,1)</f>
        <v>0</v>
      </c>
      <c r="U256" s="99">
        <f>IF(ISNA(MATCH(N256,'Overlap Study'!CG$62:CG$157,0)),0,1)</f>
        <v>0</v>
      </c>
      <c r="V256" s="97">
        <f>IF(ISNA(MATCH(N256,'Overlap Study'!BU$62:BU$157,0)),0,1)</f>
        <v>1</v>
      </c>
      <c r="W256" s="97">
        <f>IF(ISNA(MATCH(N256,'Overlap Study'!BJ$62:BJ$157,0)),0,1)</f>
        <v>1</v>
      </c>
      <c r="X256" s="97">
        <f>IF(ISNA(MATCH($N256,'Overlap Study'!AZ$62:AZ$157,0)),0,1)</f>
        <v>0</v>
      </c>
      <c r="Y256" s="97">
        <f>IF(ISNA(MATCH($N256,'Overlap Study'!AT$62:AT$157,0)),0,1)</f>
        <v>0</v>
      </c>
      <c r="Z256" s="97">
        <f>IF(ISNA(MATCH($N256,'Overlap Study'!AN$62:AN$157,0)),0,1)</f>
        <v>0</v>
      </c>
      <c r="AA256" s="97">
        <f>IF(ISNA(MATCH($N256,'Overlap Study'!AH$62:AH$157,0)),0,1)</f>
        <v>0</v>
      </c>
      <c r="AB256" s="110">
        <f>IF(ISNA(MATCH($N256,'Overlap Study'!AB$62:AB$157,0)),0,1)</f>
        <v>0</v>
      </c>
      <c r="AC256" s="97">
        <f>IF(ISNA(MATCH($N256,'Overlap Study'!V$62:V$157,0)),0,1)</f>
        <v>0</v>
      </c>
      <c r="AD256" s="97">
        <f>IF(ISNA(MATCH($N256,'Overlap Study'!P$62:P$157,0)),0,1)</f>
        <v>0</v>
      </c>
      <c r="AE256" s="97">
        <f>IF(ISNA(MATCH($N256,'Overlap Study'!H$53:H$132,0)),0,1)</f>
        <v>0</v>
      </c>
      <c r="AF256" s="106">
        <f>IF(ISNA(MATCH($N256,'Overlap Study'!B$53:B$100,0)),0,1)</f>
        <v>0</v>
      </c>
      <c r="AH256" s="98"/>
      <c r="AJ256" s="162">
        <v>1649</v>
      </c>
      <c r="AK256" s="105">
        <f>SUM(AL256:AW256)</f>
        <v>1</v>
      </c>
      <c r="AL256" s="110">
        <f>IF(ISNA(MATCH($AJ256,'Overlap Study'!$FG$323:$FG$454,0)),0,1)</f>
        <v>0</v>
      </c>
      <c r="AM256" s="97">
        <f>IF(ISNA(MATCH($AJ256,'Overlap Study'!$EP$323:$EP$454,0)),0,1)</f>
        <v>0</v>
      </c>
      <c r="AN256" s="97">
        <f>IF(ISNA(MATCH($AJ256,'Overlap Study'!$DY$186:$DY$245,0)),0,1)</f>
        <v>0</v>
      </c>
      <c r="AO256" s="97">
        <f>IF(ISNA(MATCH($AJ256,'Overlap Study'!$DJ$186:$DJ$233,0)),0,1)</f>
        <v>0</v>
      </c>
      <c r="AP256" s="99">
        <f>IF(ISNA(MATCH($AJ256,'Overlap Study'!$CU$186:$CU$233,0)),0,1)</f>
        <v>0</v>
      </c>
      <c r="AQ256" s="99">
        <f>IF(ISNA(MATCH($AJ256,'Overlap Study'!$CG$186:$CG$233,0)),0,1)</f>
        <v>0</v>
      </c>
      <c r="AR256" s="97">
        <f>IF(ISNA(MATCH($AJ256,'Overlap Study'!$BU$186:$BU$233,0)),0,1)</f>
        <v>0</v>
      </c>
      <c r="AS256" s="97">
        <f>IF(ISNA(MATCH(AJ256,'Overlap Study'!BJ$186:BJ$233,0)),0,1)</f>
        <v>1</v>
      </c>
      <c r="AT256" s="97">
        <f>IF(ISNA(MATCH($AJ256,'Overlap Study'!AZ$186:AZ$233,0)),0,1)</f>
        <v>0</v>
      </c>
      <c r="AU256" s="97">
        <f>IF(ISNA(MATCH($AJ256,'Overlap Study'!AT$186:AT$233,0)),0,1)</f>
        <v>0</v>
      </c>
      <c r="AV256" s="97">
        <f>IF(ISNA(MATCH($AJ256,'Overlap Study'!AN$186:AN$233,0)),0,1)</f>
        <v>0</v>
      </c>
      <c r="AW256" s="106">
        <f>IF(ISNA(MATCH($AJ256,'Overlap Study'!AH$186:AH$233,0)),0,1)</f>
        <v>0</v>
      </c>
      <c r="AX256" s="97">
        <f>IF(ISNA(MATCH(AJ256,'Overlap Study'!$AB$186:$AB$233,0)),0,1)</f>
        <v>0</v>
      </c>
      <c r="AY256" s="97">
        <f>IF(ISNA(MATCH($AJ256,'Overlap Study'!$V$186:$V$233,0)),0,1)</f>
        <v>0</v>
      </c>
      <c r="AZ256" s="97">
        <f>IF(ISNA(MATCH($AJ256,'Overlap Study'!$P$186:$P$233,0)),0,1)</f>
        <v>0</v>
      </c>
      <c r="BA256" s="97"/>
      <c r="BB256" s="106"/>
    </row>
    <row r="257" spans="12:54" ht="13" x14ac:dyDescent="0.3">
      <c r="L257" s="116">
        <f t="shared" si="12"/>
        <v>256</v>
      </c>
      <c r="M257">
        <f t="shared" si="11"/>
        <v>2</v>
      </c>
      <c r="N257" s="207">
        <v>2996</v>
      </c>
      <c r="O257" s="99">
        <f>SUM(P257:AA257)</f>
        <v>2</v>
      </c>
      <c r="P257" s="110">
        <f>IF(ISNA(MATCH(N257,'Overlap Study'!FF$62:FF$317,0)),0,1)</f>
        <v>0</v>
      </c>
      <c r="Q257" s="97">
        <f>IF(ISNA(MATCH(N257,'Overlap Study'!EO$62:EO$317,0)),0,1)</f>
        <v>0</v>
      </c>
      <c r="R257" s="97">
        <f>IF(ISNA(MATCH(N257,'Overlap Study'!DY$62:DY$174,0)),0,1)</f>
        <v>0</v>
      </c>
      <c r="S257" s="97">
        <f>IF(ISNA(MATCH(N257,'Overlap Study'!DJ$62:DJ$157,0)),0,1)</f>
        <v>1</v>
      </c>
      <c r="T257" s="99">
        <f>IF(ISNA(MATCH(N257,'Overlap Study'!CU$62:CU$157,0)),0,1)</f>
        <v>0</v>
      </c>
      <c r="U257" s="99">
        <f>IF(ISNA(MATCH(N257,'Overlap Study'!CG$62:CG$157,0)),0,1)</f>
        <v>1</v>
      </c>
      <c r="V257" s="97">
        <f>IF(ISNA(MATCH(N257,'Overlap Study'!BU$62:BU$157,0)),0,1)</f>
        <v>0</v>
      </c>
      <c r="W257" s="97">
        <f>IF(ISNA(MATCH(N257,'Overlap Study'!BJ$62:BJ$157,0)),0,1)</f>
        <v>0</v>
      </c>
      <c r="X257" s="97">
        <f>IF(ISNA(MATCH($N257,'Overlap Study'!AZ$62:AZ$157,0)),0,1)</f>
        <v>0</v>
      </c>
      <c r="Y257" s="97">
        <f>IF(ISNA(MATCH($N257,'Overlap Study'!AT$62:AT$157,0)),0,1)</f>
        <v>0</v>
      </c>
      <c r="Z257" s="97">
        <f>IF(ISNA(MATCH($N257,'Overlap Study'!AN$62:AN$157,0)),0,1)</f>
        <v>0</v>
      </c>
      <c r="AA257" s="97">
        <f>IF(ISNA(MATCH($N257,'Overlap Study'!AH$62:AH$157,0)),0,1)</f>
        <v>0</v>
      </c>
      <c r="AB257" s="110">
        <f>IF(ISNA(MATCH($N257,'Overlap Study'!AB$62:AB$157,0)),0,1)</f>
        <v>0</v>
      </c>
      <c r="AC257" s="97">
        <f>IF(ISNA(MATCH($N257,'Overlap Study'!V$62:V$157,0)),0,1)</f>
        <v>0</v>
      </c>
      <c r="AD257" s="97">
        <f>IF(ISNA(MATCH($N257,'Overlap Study'!P$62:P$157,0)),0,1)</f>
        <v>0</v>
      </c>
      <c r="AE257" s="97">
        <f>IF(ISNA(MATCH($N257,'Overlap Study'!H$53:H$132,0)),0,1)</f>
        <v>0</v>
      </c>
      <c r="AF257" s="106">
        <f>IF(ISNA(MATCH($N257,'Overlap Study'!B$53:B$100,0)),0,1)</f>
        <v>0</v>
      </c>
      <c r="AH257" s="98"/>
      <c r="AJ257" s="194">
        <v>1662</v>
      </c>
      <c r="AK257" s="105">
        <f>SUM(AL257:AW257)</f>
        <v>1</v>
      </c>
      <c r="AL257" s="110">
        <f>IF(ISNA(MATCH($AJ257,'Overlap Study'!$FG$323:$FG$454,0)),0,1)</f>
        <v>1</v>
      </c>
      <c r="AM257" s="97">
        <f>IF(ISNA(MATCH($AJ257,'Overlap Study'!$EP$323:$EP$454,0)),0,1)</f>
        <v>0</v>
      </c>
      <c r="AN257" s="97">
        <f>IF(ISNA(MATCH($AJ257,'Overlap Study'!$DY$186:$DY$245,0)),0,1)</f>
        <v>0</v>
      </c>
      <c r="AO257" s="97">
        <f>IF(ISNA(MATCH($AJ257,'Overlap Study'!$DJ$186:$DJ$233,0)),0,1)</f>
        <v>0</v>
      </c>
      <c r="AP257" s="99">
        <f>IF(ISNA(MATCH($AJ257,'Overlap Study'!$CU$186:$CU$233,0)),0,1)</f>
        <v>0</v>
      </c>
      <c r="AQ257" s="99">
        <f>IF(ISNA(MATCH($AJ257,'Overlap Study'!$CG$186:$CG$233,0)),0,1)</f>
        <v>0</v>
      </c>
      <c r="AR257" s="97">
        <f>IF(ISNA(MATCH($AJ257,'Overlap Study'!$BU$186:$BU$233,0)),0,1)</f>
        <v>0</v>
      </c>
      <c r="AS257" s="97">
        <f>IF(ISNA(MATCH(AJ257,'Overlap Study'!BJ$186:BJ$233,0)),0,1)</f>
        <v>0</v>
      </c>
      <c r="AT257" s="97">
        <f>IF(ISNA(MATCH($AJ257,'Overlap Study'!AZ$186:AZ$233,0)),0,1)</f>
        <v>0</v>
      </c>
      <c r="AU257" s="97">
        <f>IF(ISNA(MATCH($AJ257,'Overlap Study'!AT$186:AT$233,0)),0,1)</f>
        <v>0</v>
      </c>
      <c r="AV257" s="97">
        <f>IF(ISNA(MATCH($AJ257,'Overlap Study'!AN$186:AN$233,0)),0,1)</f>
        <v>0</v>
      </c>
      <c r="AW257" s="106">
        <f>IF(ISNA(MATCH($AJ257,'Overlap Study'!AH$186:AH$233,0)),0,1)</f>
        <v>0</v>
      </c>
      <c r="AX257" s="97">
        <f>IF(ISNA(MATCH(AJ257,'Overlap Study'!$AB$186:$AB$233,0)),0,1)</f>
        <v>0</v>
      </c>
      <c r="AY257" s="97">
        <f>IF(ISNA(MATCH($AJ257,'Overlap Study'!$V$186:$V$233,0)),0,1)</f>
        <v>0</v>
      </c>
      <c r="AZ257" s="97">
        <f>IF(ISNA(MATCH($AJ257,'Overlap Study'!$P$186:$P$233,0)),0,1)</f>
        <v>0</v>
      </c>
      <c r="BA257" s="97"/>
      <c r="BB257" s="106"/>
    </row>
    <row r="258" spans="12:54" ht="13" x14ac:dyDescent="0.3">
      <c r="L258" s="116">
        <f t="shared" si="12"/>
        <v>257</v>
      </c>
      <c r="M258">
        <f t="shared" si="11"/>
        <v>2</v>
      </c>
      <c r="N258" s="494">
        <v>3015</v>
      </c>
      <c r="O258" s="99">
        <f>SUM(P258:AA258)</f>
        <v>2</v>
      </c>
      <c r="P258" s="110">
        <f>IF(ISNA(MATCH(N258,'Overlap Study'!FF$62:FF$317,0)),0,1)</f>
        <v>1</v>
      </c>
      <c r="Q258" s="97">
        <f>IF(ISNA(MATCH(N258,'Overlap Study'!EO$62:EO$317,0)),0,1)</f>
        <v>1</v>
      </c>
      <c r="R258" s="97">
        <f>IF(ISNA(MATCH(N258,'Overlap Study'!DY$62:DY$174,0)),0,1)</f>
        <v>0</v>
      </c>
      <c r="S258" s="97">
        <f>IF(ISNA(MATCH(N258,'Overlap Study'!DJ$62:DJ$157,0)),0,1)</f>
        <v>0</v>
      </c>
      <c r="T258" s="99">
        <f>IF(ISNA(MATCH(N258,'Overlap Study'!CU$62:CU$157,0)),0,1)</f>
        <v>0</v>
      </c>
      <c r="U258" s="99">
        <f>IF(ISNA(MATCH(N258,'Overlap Study'!CG$62:CG$157,0)),0,1)</f>
        <v>0</v>
      </c>
      <c r="V258" s="97">
        <f>IF(ISNA(MATCH(N258,'Overlap Study'!BU$62:BU$157,0)),0,1)</f>
        <v>0</v>
      </c>
      <c r="W258" s="97">
        <f>IF(ISNA(MATCH(N258,'Overlap Study'!BJ$62:BJ$157,0)),0,1)</f>
        <v>0</v>
      </c>
      <c r="X258" s="97">
        <f>IF(ISNA(MATCH($N258,'Overlap Study'!AZ$62:AZ$157,0)),0,1)</f>
        <v>0</v>
      </c>
      <c r="Y258" s="97">
        <f>IF(ISNA(MATCH($N258,'Overlap Study'!AT$62:AT$157,0)),0,1)</f>
        <v>0</v>
      </c>
      <c r="Z258" s="97">
        <f>IF(ISNA(MATCH($N258,'Overlap Study'!AN$62:AN$157,0)),0,1)</f>
        <v>0</v>
      </c>
      <c r="AA258" s="97">
        <f>IF(ISNA(MATCH($N258,'Overlap Study'!AH$62:AH$157,0)),0,1)</f>
        <v>0</v>
      </c>
      <c r="AB258" s="110">
        <f>IF(ISNA(MATCH($N258,'Overlap Study'!AB$62:AB$157,0)),0,1)</f>
        <v>0</v>
      </c>
      <c r="AC258" s="97">
        <f>IF(ISNA(MATCH($N258,'Overlap Study'!V$62:V$157,0)),0,1)</f>
        <v>0</v>
      </c>
      <c r="AD258" s="97">
        <f>IF(ISNA(MATCH($N258,'Overlap Study'!P$62:P$157,0)),0,1)</f>
        <v>0</v>
      </c>
      <c r="AE258" s="97">
        <f>IF(ISNA(MATCH($N258,'Overlap Study'!H$53:H$132,0)),0,1)</f>
        <v>0</v>
      </c>
      <c r="AF258" s="106">
        <f>IF(ISNA(MATCH($N258,'Overlap Study'!B$53:B$100,0)),0,1)</f>
        <v>0</v>
      </c>
      <c r="AH258" s="98"/>
      <c r="AJ258" s="194">
        <v>1711</v>
      </c>
      <c r="AK258" s="105">
        <f>SUM(AL258:AW258)</f>
        <v>1</v>
      </c>
      <c r="AL258" s="110">
        <f>IF(ISNA(MATCH($AJ258,'Overlap Study'!$FG$323:$FG$454,0)),0,1)</f>
        <v>0</v>
      </c>
      <c r="AM258" s="97">
        <f>IF(ISNA(MATCH($AJ258,'Overlap Study'!$EP$323:$EP$454,0)),0,1)</f>
        <v>1</v>
      </c>
      <c r="AN258" s="97">
        <f>IF(ISNA(MATCH($AJ258,'Overlap Study'!$DY$186:$DY$245,0)),0,1)</f>
        <v>0</v>
      </c>
      <c r="AO258" s="97">
        <f>IF(ISNA(MATCH($AJ258,'Overlap Study'!$DJ$186:$DJ$233,0)),0,1)</f>
        <v>0</v>
      </c>
      <c r="AP258" s="99">
        <f>IF(ISNA(MATCH($AJ258,'Overlap Study'!$CU$186:$CU$233,0)),0,1)</f>
        <v>0</v>
      </c>
      <c r="AQ258" s="99">
        <f>IF(ISNA(MATCH($AJ258,'Overlap Study'!$CG$186:$CG$233,0)),0,1)</f>
        <v>0</v>
      </c>
      <c r="AR258" s="97">
        <f>IF(ISNA(MATCH($AJ258,'Overlap Study'!$BU$186:$BU$233,0)),0,1)</f>
        <v>0</v>
      </c>
      <c r="AS258" s="97">
        <f>IF(ISNA(MATCH(AJ258,'Overlap Study'!BJ$186:BJ$233,0)),0,1)</f>
        <v>0</v>
      </c>
      <c r="AT258" s="97">
        <f>IF(ISNA(MATCH($AJ258,'Overlap Study'!AZ$186:AZ$233,0)),0,1)</f>
        <v>0</v>
      </c>
      <c r="AU258" s="97">
        <f>IF(ISNA(MATCH($AJ258,'Overlap Study'!AT$186:AT$233,0)),0,1)</f>
        <v>0</v>
      </c>
      <c r="AV258" s="97">
        <f>IF(ISNA(MATCH($AJ258,'Overlap Study'!AN$186:AN$233,0)),0,1)</f>
        <v>0</v>
      </c>
      <c r="AW258" s="106">
        <f>IF(ISNA(MATCH($AJ258,'Overlap Study'!AH$186:AH$233,0)),0,1)</f>
        <v>0</v>
      </c>
      <c r="AX258" s="97">
        <f>IF(ISNA(MATCH(AJ258,'Overlap Study'!$AB$186:$AB$233,0)),0,1)</f>
        <v>0</v>
      </c>
      <c r="AY258" s="97">
        <f>IF(ISNA(MATCH($AJ258,'Overlap Study'!$V$186:$V$233,0)),0,1)</f>
        <v>0</v>
      </c>
      <c r="AZ258" s="97">
        <f>IF(ISNA(MATCH($AJ258,'Overlap Study'!$P$186:$P$233,0)),0,1)</f>
        <v>0</v>
      </c>
      <c r="BA258" s="97"/>
      <c r="BB258" s="106"/>
    </row>
    <row r="259" spans="12:54" ht="13" x14ac:dyDescent="0.3">
      <c r="L259" s="116">
        <f t="shared" si="12"/>
        <v>258</v>
      </c>
      <c r="M259">
        <f t="shared" ref="M259:M322" si="13">SUM(P259:AF259)</f>
        <v>2</v>
      </c>
      <c r="N259" s="207">
        <v>3042</v>
      </c>
      <c r="O259" s="99">
        <f>SUM(P259:AA259)</f>
        <v>2</v>
      </c>
      <c r="P259" s="110">
        <f>IF(ISNA(MATCH(N259,'Overlap Study'!FF$62:FF$317,0)),0,1)</f>
        <v>1</v>
      </c>
      <c r="Q259" s="97">
        <f>IF(ISNA(MATCH(N259,'Overlap Study'!EO$62:EO$317,0)),0,1)</f>
        <v>1</v>
      </c>
      <c r="R259" s="97">
        <f>IF(ISNA(MATCH(N259,'Overlap Study'!DY$62:DY$174,0)),0,1)</f>
        <v>0</v>
      </c>
      <c r="S259" s="97">
        <f>IF(ISNA(MATCH(N259,'Overlap Study'!DJ$62:DJ$157,0)),0,1)</f>
        <v>0</v>
      </c>
      <c r="T259" s="99">
        <f>IF(ISNA(MATCH(N259,'Overlap Study'!CU$62:CU$157,0)),0,1)</f>
        <v>0</v>
      </c>
      <c r="U259" s="99">
        <f>IF(ISNA(MATCH(N259,'Overlap Study'!CG$62:CG$157,0)),0,1)</f>
        <v>0</v>
      </c>
      <c r="V259" s="97">
        <f>IF(ISNA(MATCH(N259,'Overlap Study'!BU$62:BU$157,0)),0,1)</f>
        <v>0</v>
      </c>
      <c r="W259" s="97">
        <f>IF(ISNA(MATCH(N259,'Overlap Study'!BJ$62:BJ$157,0)),0,1)</f>
        <v>0</v>
      </c>
      <c r="X259" s="97">
        <f>IF(ISNA(MATCH($N259,'Overlap Study'!AZ$62:AZ$157,0)),0,1)</f>
        <v>0</v>
      </c>
      <c r="Y259" s="97">
        <f>IF(ISNA(MATCH($N259,'Overlap Study'!AT$62:AT$157,0)),0,1)</f>
        <v>0</v>
      </c>
      <c r="Z259" s="97">
        <f>IF(ISNA(MATCH($N259,'Overlap Study'!AN$62:AN$157,0)),0,1)</f>
        <v>0</v>
      </c>
      <c r="AA259" s="97">
        <f>IF(ISNA(MATCH($N259,'Overlap Study'!AH$62:AH$157,0)),0,1)</f>
        <v>0</v>
      </c>
      <c r="AB259" s="110">
        <f>IF(ISNA(MATCH($N259,'Overlap Study'!AB$62:AB$157,0)),0,1)</f>
        <v>0</v>
      </c>
      <c r="AC259" s="97">
        <f>IF(ISNA(MATCH($N259,'Overlap Study'!V$62:V$157,0)),0,1)</f>
        <v>0</v>
      </c>
      <c r="AD259" s="97">
        <f>IF(ISNA(MATCH($N259,'Overlap Study'!P$62:P$157,0)),0,1)</f>
        <v>0</v>
      </c>
      <c r="AE259" s="97">
        <f>IF(ISNA(MATCH($N259,'Overlap Study'!H$53:H$132,0)),0,1)</f>
        <v>0</v>
      </c>
      <c r="AF259" s="106">
        <f>IF(ISNA(MATCH($N259,'Overlap Study'!B$53:B$100,0)),0,1)</f>
        <v>0</v>
      </c>
      <c r="AH259" s="98"/>
      <c r="AJ259" s="162">
        <v>1712</v>
      </c>
      <c r="AK259" s="105">
        <f>SUM(AL259:AW259)</f>
        <v>1</v>
      </c>
      <c r="AL259" s="110">
        <f>IF(ISNA(MATCH($AJ259,'Overlap Study'!$FG$323:$FG$454,0)),0,1)</f>
        <v>0</v>
      </c>
      <c r="AM259" s="97">
        <f>IF(ISNA(MATCH($AJ259,'Overlap Study'!$EP$323:$EP$454,0)),0,1)</f>
        <v>0</v>
      </c>
      <c r="AN259" s="97">
        <f>IF(ISNA(MATCH($AJ259,'Overlap Study'!$DY$186:$DY$245,0)),0,1)</f>
        <v>0</v>
      </c>
      <c r="AO259" s="97">
        <f>IF(ISNA(MATCH($AJ259,'Overlap Study'!$DJ$186:$DJ$233,0)),0,1)</f>
        <v>0</v>
      </c>
      <c r="AP259" s="99">
        <f>IF(ISNA(MATCH($AJ259,'Overlap Study'!$CU$186:$CU$233,0)),0,1)</f>
        <v>0</v>
      </c>
      <c r="AQ259" s="99">
        <f>IF(ISNA(MATCH($AJ259,'Overlap Study'!$CG$186:$CG$233,0)),0,1)</f>
        <v>0</v>
      </c>
      <c r="AR259" s="97">
        <f>IF(ISNA(MATCH($AJ259,'Overlap Study'!$BU$186:$BU$233,0)),0,1)</f>
        <v>0</v>
      </c>
      <c r="AS259" s="97">
        <f>IF(ISNA(MATCH(AJ259,'Overlap Study'!BJ$186:BJ$233,0)),0,1)</f>
        <v>0</v>
      </c>
      <c r="AT259" s="97">
        <f>IF(ISNA(MATCH($AJ259,'Overlap Study'!AZ$186:AZ$233,0)),0,1)</f>
        <v>0</v>
      </c>
      <c r="AU259" s="97">
        <f>IF(ISNA(MATCH($AJ259,'Overlap Study'!AT$186:AT$233,0)),0,1)</f>
        <v>1</v>
      </c>
      <c r="AV259" s="97">
        <f>IF(ISNA(MATCH($AJ259,'Overlap Study'!AN$186:AN$233,0)),0,1)</f>
        <v>0</v>
      </c>
      <c r="AW259" s="106">
        <f>IF(ISNA(MATCH($AJ259,'Overlap Study'!AH$186:AH$233,0)),0,1)</f>
        <v>0</v>
      </c>
      <c r="AX259" s="97">
        <f>IF(ISNA(MATCH(AJ259,'Overlap Study'!$AB$186:$AB$233,0)),0,1)</f>
        <v>0</v>
      </c>
      <c r="AY259" s="97">
        <f>IF(ISNA(MATCH($AJ259,'Overlap Study'!$V$186:$V$233,0)),0,1)</f>
        <v>0</v>
      </c>
      <c r="AZ259" s="97">
        <f>IF(ISNA(MATCH($AJ259,'Overlap Study'!$P$186:$P$233,0)),0,1)</f>
        <v>0</v>
      </c>
      <c r="BA259" s="97"/>
      <c r="BB259" s="106"/>
    </row>
    <row r="260" spans="12:54" ht="13" x14ac:dyDescent="0.3">
      <c r="L260" s="116">
        <f t="shared" ref="L260:L323" si="14">L259+1</f>
        <v>259</v>
      </c>
      <c r="M260">
        <f t="shared" si="13"/>
        <v>2</v>
      </c>
      <c r="N260" s="207">
        <v>3130</v>
      </c>
      <c r="O260" s="99">
        <f>SUM(P260:AA260)</f>
        <v>2</v>
      </c>
      <c r="P260" s="110">
        <f>IF(ISNA(MATCH(N260,'Overlap Study'!FF$62:FF$317,0)),0,1)</f>
        <v>1</v>
      </c>
      <c r="Q260" s="97">
        <f>IF(ISNA(MATCH(N260,'Overlap Study'!EO$62:EO$317,0)),0,1)</f>
        <v>1</v>
      </c>
      <c r="R260" s="97">
        <f>IF(ISNA(MATCH(N260,'Overlap Study'!DY$62:DY$174,0)),0,1)</f>
        <v>0</v>
      </c>
      <c r="S260" s="97">
        <f>IF(ISNA(MATCH(N260,'Overlap Study'!DJ$62:DJ$157,0)),0,1)</f>
        <v>0</v>
      </c>
      <c r="T260" s="99">
        <f>IF(ISNA(MATCH(N260,'Overlap Study'!CU$62:CU$157,0)),0,1)</f>
        <v>0</v>
      </c>
      <c r="U260" s="99">
        <f>IF(ISNA(MATCH(N260,'Overlap Study'!CG$62:CG$157,0)),0,1)</f>
        <v>0</v>
      </c>
      <c r="V260" s="97">
        <f>IF(ISNA(MATCH(N260,'Overlap Study'!BU$62:BU$157,0)),0,1)</f>
        <v>0</v>
      </c>
      <c r="W260" s="97">
        <f>IF(ISNA(MATCH(N260,'Overlap Study'!BJ$62:BJ$157,0)),0,1)</f>
        <v>0</v>
      </c>
      <c r="X260" s="97">
        <f>IF(ISNA(MATCH($N260,'Overlap Study'!AZ$62:AZ$157,0)),0,1)</f>
        <v>0</v>
      </c>
      <c r="Y260" s="97">
        <f>IF(ISNA(MATCH($N260,'Overlap Study'!AT$62:AT$157,0)),0,1)</f>
        <v>0</v>
      </c>
      <c r="Z260" s="97">
        <f>IF(ISNA(MATCH($N260,'Overlap Study'!AN$62:AN$157,0)),0,1)</f>
        <v>0</v>
      </c>
      <c r="AA260" s="97">
        <f>IF(ISNA(MATCH($N260,'Overlap Study'!AH$62:AH$157,0)),0,1)</f>
        <v>0</v>
      </c>
      <c r="AB260" s="110">
        <f>IF(ISNA(MATCH($N260,'Overlap Study'!AB$62:AB$157,0)),0,1)</f>
        <v>0</v>
      </c>
      <c r="AC260" s="97">
        <f>IF(ISNA(MATCH($N260,'Overlap Study'!V$62:V$157,0)),0,1)</f>
        <v>0</v>
      </c>
      <c r="AD260" s="97">
        <f>IF(ISNA(MATCH($N260,'Overlap Study'!P$62:P$157,0)),0,1)</f>
        <v>0</v>
      </c>
      <c r="AE260" s="97">
        <f>IF(ISNA(MATCH($N260,'Overlap Study'!H$53:H$132,0)),0,1)</f>
        <v>0</v>
      </c>
      <c r="AF260" s="106">
        <f>IF(ISNA(MATCH($N260,'Overlap Study'!B$53:B$100,0)),0,1)</f>
        <v>0</v>
      </c>
      <c r="AH260" s="98"/>
      <c r="AJ260" s="194">
        <v>1723</v>
      </c>
      <c r="AK260" s="105">
        <f>SUM(AL260:AW260)</f>
        <v>1</v>
      </c>
      <c r="AL260" s="110">
        <f>IF(ISNA(MATCH($AJ260,'Overlap Study'!$FG$323:$FG$454,0)),0,1)</f>
        <v>0</v>
      </c>
      <c r="AM260" s="97">
        <f>IF(ISNA(MATCH($AJ260,'Overlap Study'!$EP$323:$EP$454,0)),0,1)</f>
        <v>1</v>
      </c>
      <c r="AN260" s="97">
        <f>IF(ISNA(MATCH($AJ260,'Overlap Study'!$DY$186:$DY$245,0)),0,1)</f>
        <v>0</v>
      </c>
      <c r="AO260" s="97">
        <f>IF(ISNA(MATCH($AJ260,'Overlap Study'!$DJ$186:$DJ$233,0)),0,1)</f>
        <v>0</v>
      </c>
      <c r="AP260" s="99">
        <f>IF(ISNA(MATCH($AJ260,'Overlap Study'!$CU$186:$CU$233,0)),0,1)</f>
        <v>0</v>
      </c>
      <c r="AQ260" s="99">
        <f>IF(ISNA(MATCH($AJ260,'Overlap Study'!$CG$186:$CG$233,0)),0,1)</f>
        <v>0</v>
      </c>
      <c r="AR260" s="97">
        <f>IF(ISNA(MATCH($AJ260,'Overlap Study'!$BU$186:$BU$233,0)),0,1)</f>
        <v>0</v>
      </c>
      <c r="AS260" s="97">
        <f>IF(ISNA(MATCH(AJ260,'Overlap Study'!BJ$186:BJ$233,0)),0,1)</f>
        <v>0</v>
      </c>
      <c r="AT260" s="97">
        <f>IF(ISNA(MATCH($AJ260,'Overlap Study'!AZ$186:AZ$233,0)),0,1)</f>
        <v>0</v>
      </c>
      <c r="AU260" s="97">
        <f>IF(ISNA(MATCH($AJ260,'Overlap Study'!AT$186:AT$233,0)),0,1)</f>
        <v>0</v>
      </c>
      <c r="AV260" s="97">
        <f>IF(ISNA(MATCH($AJ260,'Overlap Study'!AN$186:AN$233,0)),0,1)</f>
        <v>0</v>
      </c>
      <c r="AW260" s="106">
        <f>IF(ISNA(MATCH($AJ260,'Overlap Study'!AH$186:AH$233,0)),0,1)</f>
        <v>0</v>
      </c>
      <c r="AX260" s="97">
        <f>IF(ISNA(MATCH(AJ260,'Overlap Study'!$AB$186:$AB$233,0)),0,1)</f>
        <v>0</v>
      </c>
      <c r="AY260" s="97">
        <f>IF(ISNA(MATCH($AJ260,'Overlap Study'!$V$186:$V$233,0)),0,1)</f>
        <v>0</v>
      </c>
      <c r="AZ260" s="97">
        <f>IF(ISNA(MATCH($AJ260,'Overlap Study'!$P$186:$P$233,0)),0,1)</f>
        <v>0</v>
      </c>
      <c r="BA260" s="97"/>
      <c r="BB260" s="106"/>
    </row>
    <row r="261" spans="12:54" ht="13" x14ac:dyDescent="0.3">
      <c r="L261" s="116">
        <f t="shared" si="14"/>
        <v>260</v>
      </c>
      <c r="M261">
        <f t="shared" si="13"/>
        <v>2</v>
      </c>
      <c r="N261" s="207">
        <v>3138</v>
      </c>
      <c r="O261" s="99">
        <f>SUM(P261:AA261)</f>
        <v>2</v>
      </c>
      <c r="P261" s="110">
        <f>IF(ISNA(MATCH(N261,'Overlap Study'!FF$62:FF$317,0)),0,1)</f>
        <v>0</v>
      </c>
      <c r="Q261" s="97">
        <f>IF(ISNA(MATCH(N261,'Overlap Study'!EO$62:EO$317,0)),0,1)</f>
        <v>0</v>
      </c>
      <c r="R261" s="97">
        <f>IF(ISNA(MATCH(N261,'Overlap Study'!DY$62:DY$174,0)),0,1)</f>
        <v>0</v>
      </c>
      <c r="S261" s="97">
        <f>IF(ISNA(MATCH(N261,'Overlap Study'!DJ$62:DJ$157,0)),0,1)</f>
        <v>0</v>
      </c>
      <c r="T261" s="99">
        <f>IF(ISNA(MATCH(N261,'Overlap Study'!CU$62:CU$157,0)),0,1)</f>
        <v>0</v>
      </c>
      <c r="U261" s="99">
        <f>IF(ISNA(MATCH(N261,'Overlap Study'!CG$62:CG$157,0)),0,1)</f>
        <v>1</v>
      </c>
      <c r="V261" s="97">
        <f>IF(ISNA(MATCH(N261,'Overlap Study'!BU$62:BU$157,0)),0,1)</f>
        <v>1</v>
      </c>
      <c r="W261" s="97">
        <f>IF(ISNA(MATCH(N261,'Overlap Study'!BJ$62:BJ$157,0)),0,1)</f>
        <v>0</v>
      </c>
      <c r="X261" s="97">
        <f>IF(ISNA(MATCH($N261,'Overlap Study'!AZ$62:AZ$157,0)),0,1)</f>
        <v>0</v>
      </c>
      <c r="Y261" s="97">
        <f>IF(ISNA(MATCH($N261,'Overlap Study'!AT$62:AT$157,0)),0,1)</f>
        <v>0</v>
      </c>
      <c r="Z261" s="97">
        <f>IF(ISNA(MATCH($N261,'Overlap Study'!AN$62:AN$157,0)),0,1)</f>
        <v>0</v>
      </c>
      <c r="AA261" s="97">
        <f>IF(ISNA(MATCH($N261,'Overlap Study'!AH$62:AH$157,0)),0,1)</f>
        <v>0</v>
      </c>
      <c r="AB261" s="110">
        <f>IF(ISNA(MATCH($N261,'Overlap Study'!AB$62:AB$157,0)),0,1)</f>
        <v>0</v>
      </c>
      <c r="AC261" s="97">
        <f>IF(ISNA(MATCH($N261,'Overlap Study'!V$62:V$157,0)),0,1)</f>
        <v>0</v>
      </c>
      <c r="AD261" s="97">
        <f>IF(ISNA(MATCH($N261,'Overlap Study'!P$62:P$157,0)),0,1)</f>
        <v>0</v>
      </c>
      <c r="AE261" s="97">
        <f>IF(ISNA(MATCH($N261,'Overlap Study'!H$53:H$132,0)),0,1)</f>
        <v>0</v>
      </c>
      <c r="AF261" s="106">
        <f>IF(ISNA(MATCH($N261,'Overlap Study'!B$53:B$100,0)),0,1)</f>
        <v>0</v>
      </c>
      <c r="AH261" s="98"/>
      <c r="AJ261" s="194">
        <v>1731</v>
      </c>
      <c r="AK261" s="105">
        <f>SUM(AL261:AW261)</f>
        <v>1</v>
      </c>
      <c r="AL261" s="110">
        <f>IF(ISNA(MATCH($AJ261,'Overlap Study'!$FG$323:$FG$454,0)),0,1)</f>
        <v>1</v>
      </c>
      <c r="AM261" s="97">
        <f>IF(ISNA(MATCH($AJ261,'Overlap Study'!$EP$323:$EP$454,0)),0,1)</f>
        <v>0</v>
      </c>
      <c r="AN261" s="97">
        <f>IF(ISNA(MATCH($AJ261,'Overlap Study'!$DY$186:$DY$245,0)),0,1)</f>
        <v>0</v>
      </c>
      <c r="AO261" s="97">
        <f>IF(ISNA(MATCH($AJ261,'Overlap Study'!$DJ$186:$DJ$233,0)),0,1)</f>
        <v>0</v>
      </c>
      <c r="AP261" s="99">
        <f>IF(ISNA(MATCH($AJ261,'Overlap Study'!$CU$186:$CU$233,0)),0,1)</f>
        <v>0</v>
      </c>
      <c r="AQ261" s="99">
        <f>IF(ISNA(MATCH($AJ261,'Overlap Study'!$CG$186:$CG$233,0)),0,1)</f>
        <v>0</v>
      </c>
      <c r="AR261" s="97">
        <f>IF(ISNA(MATCH($AJ261,'Overlap Study'!$BU$186:$BU$233,0)),0,1)</f>
        <v>0</v>
      </c>
      <c r="AS261" s="97">
        <f>IF(ISNA(MATCH(AJ261,'Overlap Study'!BJ$186:BJ$233,0)),0,1)</f>
        <v>0</v>
      </c>
      <c r="AT261" s="97">
        <f>IF(ISNA(MATCH($AJ261,'Overlap Study'!AZ$186:AZ$233,0)),0,1)</f>
        <v>0</v>
      </c>
      <c r="AU261" s="97">
        <f>IF(ISNA(MATCH($AJ261,'Overlap Study'!AT$186:AT$233,0)),0,1)</f>
        <v>0</v>
      </c>
      <c r="AV261" s="97">
        <f>IF(ISNA(MATCH($AJ261,'Overlap Study'!AN$186:AN$233,0)),0,1)</f>
        <v>0</v>
      </c>
      <c r="AW261" s="106">
        <f>IF(ISNA(MATCH($AJ261,'Overlap Study'!AH$186:AH$233,0)),0,1)</f>
        <v>0</v>
      </c>
      <c r="AX261" s="97">
        <f>IF(ISNA(MATCH(AJ261,'Overlap Study'!$AB$186:$AB$233,0)),0,1)</f>
        <v>0</v>
      </c>
      <c r="AY261" s="97">
        <f>IF(ISNA(MATCH($AJ261,'Overlap Study'!$V$186:$V$233,0)),0,1)</f>
        <v>0</v>
      </c>
      <c r="AZ261" s="97">
        <f>IF(ISNA(MATCH($AJ261,'Overlap Study'!$P$186:$P$233,0)),0,1)</f>
        <v>0</v>
      </c>
      <c r="BA261" s="97"/>
      <c r="BB261" s="106"/>
    </row>
    <row r="262" spans="12:54" ht="13" x14ac:dyDescent="0.3">
      <c r="L262" s="116">
        <f t="shared" si="14"/>
        <v>261</v>
      </c>
      <c r="M262">
        <f t="shared" si="13"/>
        <v>2</v>
      </c>
      <c r="N262" s="207">
        <v>3284</v>
      </c>
      <c r="O262" s="99">
        <f>SUM(P262:AA262)</f>
        <v>2</v>
      </c>
      <c r="P262" s="110">
        <f>IF(ISNA(MATCH(N262,'Overlap Study'!FF$62:FF$317,0)),0,1)</f>
        <v>0</v>
      </c>
      <c r="Q262" s="97">
        <f>IF(ISNA(MATCH(N262,'Overlap Study'!EO$62:EO$317,0)),0,1)</f>
        <v>0</v>
      </c>
      <c r="R262" s="97">
        <f>IF(ISNA(MATCH(N262,'Overlap Study'!DY$62:DY$174,0)),0,1)</f>
        <v>1</v>
      </c>
      <c r="S262" s="97">
        <f>IF(ISNA(MATCH(N262,'Overlap Study'!DJ$62:DJ$157,0)),0,1)</f>
        <v>1</v>
      </c>
      <c r="T262" s="99">
        <f>IF(ISNA(MATCH(N262,'Overlap Study'!CU$62:CU$157,0)),0,1)</f>
        <v>0</v>
      </c>
      <c r="U262" s="99">
        <f>IF(ISNA(MATCH(N262,'Overlap Study'!CG$62:CG$157,0)),0,1)</f>
        <v>0</v>
      </c>
      <c r="V262" s="97">
        <f>IF(ISNA(MATCH(N262,'Overlap Study'!BU$62:BU$157,0)),0,1)</f>
        <v>0</v>
      </c>
      <c r="W262" s="97">
        <f>IF(ISNA(MATCH(N262,'Overlap Study'!BJ$62:BJ$157,0)),0,1)</f>
        <v>0</v>
      </c>
      <c r="X262" s="97">
        <f>IF(ISNA(MATCH($N262,'Overlap Study'!AZ$62:AZ$157,0)),0,1)</f>
        <v>0</v>
      </c>
      <c r="Y262" s="97">
        <f>IF(ISNA(MATCH($N262,'Overlap Study'!AT$62:AT$157,0)),0,1)</f>
        <v>0</v>
      </c>
      <c r="Z262" s="97">
        <f>IF(ISNA(MATCH($N262,'Overlap Study'!AN$62:AN$157,0)),0,1)</f>
        <v>0</v>
      </c>
      <c r="AA262" s="97">
        <f>IF(ISNA(MATCH($N262,'Overlap Study'!AH$62:AH$157,0)),0,1)</f>
        <v>0</v>
      </c>
      <c r="AB262" s="110">
        <f>IF(ISNA(MATCH($N262,'Overlap Study'!AB$62:AB$157,0)),0,1)</f>
        <v>0</v>
      </c>
      <c r="AC262" s="97">
        <f>IF(ISNA(MATCH($N262,'Overlap Study'!V$62:V$157,0)),0,1)</f>
        <v>0</v>
      </c>
      <c r="AD262" s="97">
        <f>IF(ISNA(MATCH($N262,'Overlap Study'!P$62:P$157,0)),0,1)</f>
        <v>0</v>
      </c>
      <c r="AE262" s="97">
        <f>IF(ISNA(MATCH($N262,'Overlap Study'!H$53:H$132,0)),0,1)</f>
        <v>0</v>
      </c>
      <c r="AF262" s="106">
        <f>IF(ISNA(MATCH($N262,'Overlap Study'!B$53:B$100,0)),0,1)</f>
        <v>0</v>
      </c>
      <c r="AH262" s="98"/>
      <c r="AJ262" s="162">
        <v>1771</v>
      </c>
      <c r="AK262" s="105">
        <f>SUM(AL262:AW262)</f>
        <v>1</v>
      </c>
      <c r="AL262" s="110">
        <f>IF(ISNA(MATCH($AJ262,'Overlap Study'!$FG$323:$FG$454,0)),0,1)</f>
        <v>0</v>
      </c>
      <c r="AM262" s="97">
        <f>IF(ISNA(MATCH($AJ262,'Overlap Study'!$EP$323:$EP$454,0)),0,1)</f>
        <v>0</v>
      </c>
      <c r="AN262" s="97">
        <f>IF(ISNA(MATCH($AJ262,'Overlap Study'!$DY$186:$DY$245,0)),0,1)</f>
        <v>0</v>
      </c>
      <c r="AO262" s="97">
        <f>IF(ISNA(MATCH($AJ262,'Overlap Study'!$DJ$186:$DJ$233,0)),0,1)</f>
        <v>0</v>
      </c>
      <c r="AP262" s="99">
        <f>IF(ISNA(MATCH($AJ262,'Overlap Study'!$CU$186:$CU$233,0)),0,1)</f>
        <v>0</v>
      </c>
      <c r="AQ262" s="99">
        <f>IF(ISNA(MATCH($AJ262,'Overlap Study'!$CG$186:$CG$233,0)),0,1)</f>
        <v>1</v>
      </c>
      <c r="AR262" s="97">
        <f>IF(ISNA(MATCH($AJ262,'Overlap Study'!$BU$186:$BU$233,0)),0,1)</f>
        <v>0</v>
      </c>
      <c r="AS262" s="97">
        <f>IF(ISNA(MATCH(AJ262,'Overlap Study'!BJ$186:BJ$233,0)),0,1)</f>
        <v>0</v>
      </c>
      <c r="AT262" s="97">
        <f>IF(ISNA(MATCH($AJ262,'Overlap Study'!AZ$186:AZ$233,0)),0,1)</f>
        <v>0</v>
      </c>
      <c r="AU262" s="97">
        <f>IF(ISNA(MATCH($AJ262,'Overlap Study'!AT$186:AT$233,0)),0,1)</f>
        <v>0</v>
      </c>
      <c r="AV262" s="97">
        <f>IF(ISNA(MATCH($AJ262,'Overlap Study'!AN$186:AN$233,0)),0,1)</f>
        <v>0</v>
      </c>
      <c r="AW262" s="106">
        <f>IF(ISNA(MATCH($AJ262,'Overlap Study'!AH$186:AH$233,0)),0,1)</f>
        <v>0</v>
      </c>
      <c r="AX262" s="97">
        <f>IF(ISNA(MATCH(AJ262,'Overlap Study'!$AB$186:$AB$233,0)),0,1)</f>
        <v>0</v>
      </c>
      <c r="AY262" s="97">
        <f>IF(ISNA(MATCH($AJ262,'Overlap Study'!$V$186:$V$233,0)),0,1)</f>
        <v>0</v>
      </c>
      <c r="AZ262" s="97">
        <f>IF(ISNA(MATCH($AJ262,'Overlap Study'!$P$186:$P$233,0)),0,1)</f>
        <v>0</v>
      </c>
      <c r="BA262" s="97"/>
      <c r="BB262" s="106"/>
    </row>
    <row r="263" spans="12:54" ht="13" x14ac:dyDescent="0.3">
      <c r="L263" s="116">
        <f t="shared" si="14"/>
        <v>262</v>
      </c>
      <c r="M263">
        <f t="shared" si="13"/>
        <v>2</v>
      </c>
      <c r="N263" s="207">
        <v>3309</v>
      </c>
      <c r="O263" s="99">
        <f>SUM(P263:AA263)</f>
        <v>2</v>
      </c>
      <c r="P263" s="110">
        <f>IF(ISNA(MATCH(N263,'Overlap Study'!FF$62:FF$317,0)),0,1)</f>
        <v>1</v>
      </c>
      <c r="Q263" s="97">
        <f>IF(ISNA(MATCH(N263,'Overlap Study'!EO$62:EO$317,0)),0,1)</f>
        <v>1</v>
      </c>
      <c r="R263" s="97">
        <f>IF(ISNA(MATCH(N263,'Overlap Study'!DY$62:DY$174,0)),0,1)</f>
        <v>0</v>
      </c>
      <c r="S263" s="97">
        <f>IF(ISNA(MATCH(N263,'Overlap Study'!DJ$62:DJ$157,0)),0,1)</f>
        <v>0</v>
      </c>
      <c r="T263" s="99">
        <f>IF(ISNA(MATCH(N263,'Overlap Study'!CU$62:CU$157,0)),0,1)</f>
        <v>0</v>
      </c>
      <c r="U263" s="99">
        <f>IF(ISNA(MATCH(N263,'Overlap Study'!CG$62:CG$157,0)),0,1)</f>
        <v>0</v>
      </c>
      <c r="V263" s="97">
        <f>IF(ISNA(MATCH(N263,'Overlap Study'!BU$62:BU$157,0)),0,1)</f>
        <v>0</v>
      </c>
      <c r="W263" s="97">
        <f>IF(ISNA(MATCH(N263,'Overlap Study'!BJ$62:BJ$157,0)),0,1)</f>
        <v>0</v>
      </c>
      <c r="X263" s="97">
        <f>IF(ISNA(MATCH($N263,'Overlap Study'!AZ$62:AZ$157,0)),0,1)</f>
        <v>0</v>
      </c>
      <c r="Y263" s="97">
        <f>IF(ISNA(MATCH($N263,'Overlap Study'!AT$62:AT$157,0)),0,1)</f>
        <v>0</v>
      </c>
      <c r="Z263" s="97">
        <f>IF(ISNA(MATCH($N263,'Overlap Study'!AN$62:AN$157,0)),0,1)</f>
        <v>0</v>
      </c>
      <c r="AA263" s="97">
        <f>IF(ISNA(MATCH($N263,'Overlap Study'!AH$62:AH$157,0)),0,1)</f>
        <v>0</v>
      </c>
      <c r="AB263" s="110">
        <f>IF(ISNA(MATCH($N263,'Overlap Study'!AB$62:AB$157,0)),0,1)</f>
        <v>0</v>
      </c>
      <c r="AC263" s="97">
        <f>IF(ISNA(MATCH($N263,'Overlap Study'!V$62:V$157,0)),0,1)</f>
        <v>0</v>
      </c>
      <c r="AD263" s="97">
        <f>IF(ISNA(MATCH($N263,'Overlap Study'!P$62:P$157,0)),0,1)</f>
        <v>0</v>
      </c>
      <c r="AE263" s="97">
        <f>IF(ISNA(MATCH($N263,'Overlap Study'!H$53:H$132,0)),0,1)</f>
        <v>0</v>
      </c>
      <c r="AF263" s="106">
        <f>IF(ISNA(MATCH($N263,'Overlap Study'!B$53:B$100,0)),0,1)</f>
        <v>0</v>
      </c>
      <c r="AH263" s="98"/>
      <c r="AJ263" s="194">
        <v>1775</v>
      </c>
      <c r="AK263" s="105">
        <f>SUM(AL263:AW263)</f>
        <v>1</v>
      </c>
      <c r="AL263" s="110">
        <f>IF(ISNA(MATCH($AJ263,'Overlap Study'!$FG$323:$FG$454,0)),0,1)</f>
        <v>1</v>
      </c>
      <c r="AM263" s="97">
        <f>IF(ISNA(MATCH($AJ263,'Overlap Study'!$EP$323:$EP$454,0)),0,1)</f>
        <v>0</v>
      </c>
      <c r="AN263" s="97">
        <f>IF(ISNA(MATCH($AJ263,'Overlap Study'!$DY$186:$DY$245,0)),0,1)</f>
        <v>0</v>
      </c>
      <c r="AO263" s="97">
        <f>IF(ISNA(MATCH($AJ263,'Overlap Study'!$DJ$186:$DJ$233,0)),0,1)</f>
        <v>0</v>
      </c>
      <c r="AP263" s="99">
        <f>IF(ISNA(MATCH($AJ263,'Overlap Study'!$CU$186:$CU$233,0)),0,1)</f>
        <v>0</v>
      </c>
      <c r="AQ263" s="99">
        <f>IF(ISNA(MATCH($AJ263,'Overlap Study'!$CG$186:$CG$233,0)),0,1)</f>
        <v>0</v>
      </c>
      <c r="AR263" s="97">
        <f>IF(ISNA(MATCH($AJ263,'Overlap Study'!$BU$186:$BU$233,0)),0,1)</f>
        <v>0</v>
      </c>
      <c r="AS263" s="97">
        <f>IF(ISNA(MATCH(AJ263,'Overlap Study'!BJ$186:BJ$233,0)),0,1)</f>
        <v>0</v>
      </c>
      <c r="AT263" s="97">
        <f>IF(ISNA(MATCH($AJ263,'Overlap Study'!AZ$186:AZ$233,0)),0,1)</f>
        <v>0</v>
      </c>
      <c r="AU263" s="97">
        <f>IF(ISNA(MATCH($AJ263,'Overlap Study'!AT$186:AT$233,0)),0,1)</f>
        <v>0</v>
      </c>
      <c r="AV263" s="97">
        <f>IF(ISNA(MATCH($AJ263,'Overlap Study'!AN$186:AN$233,0)),0,1)</f>
        <v>0</v>
      </c>
      <c r="AW263" s="106">
        <f>IF(ISNA(MATCH($AJ263,'Overlap Study'!AH$186:AH$233,0)),0,1)</f>
        <v>0</v>
      </c>
      <c r="AX263" s="97">
        <f>IF(ISNA(MATCH(AJ263,'Overlap Study'!$AB$186:$AB$233,0)),0,1)</f>
        <v>0</v>
      </c>
      <c r="AY263" s="97">
        <f>IF(ISNA(MATCH($AJ263,'Overlap Study'!$V$186:$V$233,0)),0,1)</f>
        <v>0</v>
      </c>
      <c r="AZ263" s="97">
        <f>IF(ISNA(MATCH($AJ263,'Overlap Study'!$P$186:$P$233,0)),0,1)</f>
        <v>0</v>
      </c>
      <c r="BA263" s="97"/>
      <c r="BB263" s="106"/>
    </row>
    <row r="264" spans="12:54" ht="13" x14ac:dyDescent="0.3">
      <c r="L264" s="116">
        <f t="shared" si="14"/>
        <v>263</v>
      </c>
      <c r="M264">
        <f t="shared" si="13"/>
        <v>2</v>
      </c>
      <c r="N264" s="493">
        <v>3322</v>
      </c>
      <c r="O264" s="99">
        <f>SUM(P264:AA264)</f>
        <v>2</v>
      </c>
      <c r="P264" s="110">
        <f>IF(ISNA(MATCH(N264,'Overlap Study'!FF$62:FF$317,0)),0,1)</f>
        <v>0</v>
      </c>
      <c r="Q264" s="97">
        <f>IF(ISNA(MATCH(N264,'Overlap Study'!EO$62:EO$317,0)),0,1)</f>
        <v>1</v>
      </c>
      <c r="R264" s="97">
        <f>IF(ISNA(MATCH(N264,'Overlap Study'!DY$62:DY$174,0)),0,1)</f>
        <v>0</v>
      </c>
      <c r="S264" s="97">
        <f>IF(ISNA(MATCH(N264,'Overlap Study'!DJ$62:DJ$157,0)),0,1)</f>
        <v>0</v>
      </c>
      <c r="T264" s="99">
        <f>IF(ISNA(MATCH(N264,'Overlap Study'!CU$62:CU$157,0)),0,1)</f>
        <v>1</v>
      </c>
      <c r="U264" s="99">
        <f>IF(ISNA(MATCH(N264,'Overlap Study'!CG$62:CG$157,0)),0,1)</f>
        <v>0</v>
      </c>
      <c r="V264" s="97">
        <f>IF(ISNA(MATCH(N264,'Overlap Study'!BU$62:BU$157,0)),0,1)</f>
        <v>0</v>
      </c>
      <c r="W264" s="97">
        <f>IF(ISNA(MATCH(N264,'Overlap Study'!BJ$62:BJ$157,0)),0,1)</f>
        <v>0</v>
      </c>
      <c r="X264" s="97">
        <f>IF(ISNA(MATCH($N264,'Overlap Study'!AZ$62:AZ$157,0)),0,1)</f>
        <v>0</v>
      </c>
      <c r="Y264" s="97">
        <f>IF(ISNA(MATCH($N264,'Overlap Study'!AT$62:AT$157,0)),0,1)</f>
        <v>0</v>
      </c>
      <c r="Z264" s="97">
        <f>IF(ISNA(MATCH($N264,'Overlap Study'!AN$62:AN$157,0)),0,1)</f>
        <v>0</v>
      </c>
      <c r="AA264" s="97">
        <f>IF(ISNA(MATCH($N264,'Overlap Study'!AH$62:AH$157,0)),0,1)</f>
        <v>0</v>
      </c>
      <c r="AB264" s="110">
        <f>IF(ISNA(MATCH($N264,'Overlap Study'!AB$62:AB$157,0)),0,1)</f>
        <v>0</v>
      </c>
      <c r="AC264" s="97">
        <f>IF(ISNA(MATCH($N264,'Overlap Study'!V$62:V$157,0)),0,1)</f>
        <v>0</v>
      </c>
      <c r="AD264" s="97">
        <f>IF(ISNA(MATCH($N264,'Overlap Study'!P$62:P$157,0)),0,1)</f>
        <v>0</v>
      </c>
      <c r="AE264" s="97">
        <f>IF(ISNA(MATCH($N264,'Overlap Study'!H$53:H$132,0)),0,1)</f>
        <v>0</v>
      </c>
      <c r="AF264" s="106">
        <f>IF(ISNA(MATCH($N264,'Overlap Study'!B$53:B$100,0)),0,1)</f>
        <v>0</v>
      </c>
      <c r="AH264" s="98"/>
      <c r="AJ264" s="162">
        <v>1801</v>
      </c>
      <c r="AK264" s="105">
        <f>SUM(AL264:AW264)</f>
        <v>1</v>
      </c>
      <c r="AL264" s="110">
        <f>IF(ISNA(MATCH($AJ264,'Overlap Study'!$FG$323:$FG$454,0)),0,1)</f>
        <v>0</v>
      </c>
      <c r="AM264" s="97">
        <f>IF(ISNA(MATCH($AJ264,'Overlap Study'!$EP$323:$EP$454,0)),0,1)</f>
        <v>0</v>
      </c>
      <c r="AN264" s="97">
        <f>IF(ISNA(MATCH($AJ264,'Overlap Study'!$DY$186:$DY$245,0)),0,1)</f>
        <v>0</v>
      </c>
      <c r="AO264" s="97">
        <f>IF(ISNA(MATCH($AJ264,'Overlap Study'!$DJ$186:$DJ$233,0)),0,1)</f>
        <v>0</v>
      </c>
      <c r="AP264" s="99">
        <f>IF(ISNA(MATCH($AJ264,'Overlap Study'!$CU$186:$CU$233,0)),0,1)</f>
        <v>0</v>
      </c>
      <c r="AQ264" s="99">
        <f>IF(ISNA(MATCH($AJ264,'Overlap Study'!$CG$186:$CG$233,0)),0,1)</f>
        <v>1</v>
      </c>
      <c r="AR264" s="97">
        <f>IF(ISNA(MATCH($AJ264,'Overlap Study'!$BU$186:$BU$233,0)),0,1)</f>
        <v>0</v>
      </c>
      <c r="AS264" s="97">
        <f>IF(ISNA(MATCH(AJ264,'Overlap Study'!BJ$186:BJ$233,0)),0,1)</f>
        <v>0</v>
      </c>
      <c r="AT264" s="97">
        <f>IF(ISNA(MATCH($AJ264,'Overlap Study'!AZ$186:AZ$233,0)),0,1)</f>
        <v>0</v>
      </c>
      <c r="AU264" s="97">
        <f>IF(ISNA(MATCH($AJ264,'Overlap Study'!AT$186:AT$233,0)),0,1)</f>
        <v>0</v>
      </c>
      <c r="AV264" s="97">
        <f>IF(ISNA(MATCH($AJ264,'Overlap Study'!AN$186:AN$233,0)),0,1)</f>
        <v>0</v>
      </c>
      <c r="AW264" s="106">
        <f>IF(ISNA(MATCH($AJ264,'Overlap Study'!AH$186:AH$233,0)),0,1)</f>
        <v>0</v>
      </c>
      <c r="AX264" s="97">
        <f>IF(ISNA(MATCH(AJ264,'Overlap Study'!$AB$186:$AB$233,0)),0,1)</f>
        <v>0</v>
      </c>
      <c r="AY264" s="97">
        <f>IF(ISNA(MATCH($AJ264,'Overlap Study'!$V$186:$V$233,0)),0,1)</f>
        <v>0</v>
      </c>
      <c r="AZ264" s="97">
        <f>IF(ISNA(MATCH($AJ264,'Overlap Study'!$P$186:$P$233,0)),0,1)</f>
        <v>0</v>
      </c>
      <c r="BA264" s="97"/>
      <c r="BB264" s="106"/>
    </row>
    <row r="265" spans="12:54" ht="13" x14ac:dyDescent="0.3">
      <c r="L265" s="116">
        <f t="shared" si="14"/>
        <v>264</v>
      </c>
      <c r="M265">
        <f t="shared" si="13"/>
        <v>2</v>
      </c>
      <c r="N265" s="493">
        <v>3339</v>
      </c>
      <c r="O265" s="99">
        <f>SUM(P265:AA265)</f>
        <v>2</v>
      </c>
      <c r="P265" s="110">
        <f>IF(ISNA(MATCH(N265,'Overlap Study'!FF$62:FF$317,0)),0,1)</f>
        <v>1</v>
      </c>
      <c r="Q265" s="97">
        <f>IF(ISNA(MATCH(N265,'Overlap Study'!EO$62:EO$317,0)),0,1)</f>
        <v>1</v>
      </c>
      <c r="R265" s="97">
        <f>IF(ISNA(MATCH(N265,'Overlap Study'!DY$62:DY$174,0)),0,1)</f>
        <v>0</v>
      </c>
      <c r="S265" s="97">
        <f>IF(ISNA(MATCH(N265,'Overlap Study'!DJ$62:DJ$157,0)),0,1)</f>
        <v>0</v>
      </c>
      <c r="T265" s="99">
        <f>IF(ISNA(MATCH(N265,'Overlap Study'!CU$62:CU$157,0)),0,1)</f>
        <v>0</v>
      </c>
      <c r="U265" s="99">
        <f>IF(ISNA(MATCH(N265,'Overlap Study'!CG$62:CG$157,0)),0,1)</f>
        <v>0</v>
      </c>
      <c r="V265" s="97">
        <f>IF(ISNA(MATCH(N265,'Overlap Study'!BU$62:BU$157,0)),0,1)</f>
        <v>0</v>
      </c>
      <c r="W265" s="97">
        <f>IF(ISNA(MATCH(N265,'Overlap Study'!BJ$62:BJ$157,0)),0,1)</f>
        <v>0</v>
      </c>
      <c r="X265" s="97">
        <f>IF(ISNA(MATCH($N265,'Overlap Study'!AZ$62:AZ$157,0)),0,1)</f>
        <v>0</v>
      </c>
      <c r="Y265" s="97">
        <f>IF(ISNA(MATCH($N265,'Overlap Study'!AT$62:AT$157,0)),0,1)</f>
        <v>0</v>
      </c>
      <c r="Z265" s="97">
        <f>IF(ISNA(MATCH($N265,'Overlap Study'!AN$62:AN$157,0)),0,1)</f>
        <v>0</v>
      </c>
      <c r="AA265" s="97">
        <f>IF(ISNA(MATCH($N265,'Overlap Study'!AH$62:AH$157,0)),0,1)</f>
        <v>0</v>
      </c>
      <c r="AB265" s="110">
        <f>IF(ISNA(MATCH($N265,'Overlap Study'!AB$62:AB$157,0)),0,1)</f>
        <v>0</v>
      </c>
      <c r="AC265" s="97">
        <f>IF(ISNA(MATCH($N265,'Overlap Study'!V$62:V$157,0)),0,1)</f>
        <v>0</v>
      </c>
      <c r="AD265" s="97">
        <f>IF(ISNA(MATCH($N265,'Overlap Study'!P$62:P$157,0)),0,1)</f>
        <v>0</v>
      </c>
      <c r="AE265" s="97">
        <f>IF(ISNA(MATCH($N265,'Overlap Study'!H$53:H$132,0)),0,1)</f>
        <v>0</v>
      </c>
      <c r="AF265" s="106">
        <f>IF(ISNA(MATCH($N265,'Overlap Study'!B$53:B$100,0)),0,1)</f>
        <v>0</v>
      </c>
      <c r="AH265" s="98"/>
      <c r="AJ265" s="162">
        <v>1816</v>
      </c>
      <c r="AK265" s="105">
        <f>SUM(AL265:AW265)</f>
        <v>1</v>
      </c>
      <c r="AL265" s="110">
        <f>IF(ISNA(MATCH($AJ265,'Overlap Study'!$FG$323:$FG$454,0)),0,1)</f>
        <v>0</v>
      </c>
      <c r="AM265" s="97">
        <f>IF(ISNA(MATCH($AJ265,'Overlap Study'!$EP$323:$EP$454,0)),0,1)</f>
        <v>0</v>
      </c>
      <c r="AN265" s="97">
        <f>IF(ISNA(MATCH($AJ265,'Overlap Study'!$DY$186:$DY$245,0)),0,1)</f>
        <v>0</v>
      </c>
      <c r="AO265" s="97">
        <f>IF(ISNA(MATCH($AJ265,'Overlap Study'!$DJ$186:$DJ$233,0)),0,1)</f>
        <v>0</v>
      </c>
      <c r="AP265" s="99">
        <f>IF(ISNA(MATCH($AJ265,'Overlap Study'!$CU$186:$CU$233,0)),0,1)</f>
        <v>0</v>
      </c>
      <c r="AQ265" s="99">
        <f>IF(ISNA(MATCH($AJ265,'Overlap Study'!$CG$186:$CG$233,0)),0,1)</f>
        <v>0</v>
      </c>
      <c r="AR265" s="97">
        <f>IF(ISNA(MATCH($AJ265,'Overlap Study'!$BU$186:$BU$233,0)),0,1)</f>
        <v>0</v>
      </c>
      <c r="AS265" s="97">
        <f>IF(ISNA(MATCH(AJ265,'Overlap Study'!BJ$186:BJ$233,0)),0,1)</f>
        <v>0</v>
      </c>
      <c r="AT265" s="97">
        <f>IF(ISNA(MATCH($AJ265,'Overlap Study'!AZ$186:AZ$233,0)),0,1)</f>
        <v>0</v>
      </c>
      <c r="AU265" s="97">
        <f>IF(ISNA(MATCH($AJ265,'Overlap Study'!AT$186:AT$233,0)),0,1)</f>
        <v>1</v>
      </c>
      <c r="AV265" s="97">
        <f>IF(ISNA(MATCH($AJ265,'Overlap Study'!AN$186:AN$233,0)),0,1)</f>
        <v>0</v>
      </c>
      <c r="AW265" s="106">
        <f>IF(ISNA(MATCH($AJ265,'Overlap Study'!AH$186:AH$233,0)),0,1)</f>
        <v>0</v>
      </c>
      <c r="AX265" s="97">
        <f>IF(ISNA(MATCH(AJ265,'Overlap Study'!$AB$186:$AB$233,0)),0,1)</f>
        <v>0</v>
      </c>
      <c r="AY265" s="97">
        <f>IF(ISNA(MATCH($AJ265,'Overlap Study'!$V$186:$V$233,0)),0,1)</f>
        <v>0</v>
      </c>
      <c r="AZ265" s="97">
        <f>IF(ISNA(MATCH($AJ265,'Overlap Study'!$P$186:$P$233,0)),0,1)</f>
        <v>0</v>
      </c>
      <c r="BA265" s="97"/>
      <c r="BB265" s="106"/>
    </row>
    <row r="266" spans="12:54" ht="13" x14ac:dyDescent="0.3">
      <c r="L266" s="116">
        <f t="shared" si="14"/>
        <v>265</v>
      </c>
      <c r="M266">
        <f t="shared" si="13"/>
        <v>2</v>
      </c>
      <c r="N266" s="207">
        <v>3419</v>
      </c>
      <c r="O266" s="99">
        <f>SUM(P266:AA266)</f>
        <v>2</v>
      </c>
      <c r="P266" s="110">
        <f>IF(ISNA(MATCH(N266,'Overlap Study'!FF$62:FF$317,0)),0,1)</f>
        <v>1</v>
      </c>
      <c r="Q266" s="97">
        <f>IF(ISNA(MATCH(N266,'Overlap Study'!EO$62:EO$317,0)),0,1)</f>
        <v>1</v>
      </c>
      <c r="R266" s="97">
        <f>IF(ISNA(MATCH(N266,'Overlap Study'!DY$62:DY$174,0)),0,1)</f>
        <v>0</v>
      </c>
      <c r="S266" s="97">
        <f>IF(ISNA(MATCH(N266,'Overlap Study'!DJ$62:DJ$157,0)),0,1)</f>
        <v>0</v>
      </c>
      <c r="T266" s="99">
        <f>IF(ISNA(MATCH(N266,'Overlap Study'!CU$62:CU$157,0)),0,1)</f>
        <v>0</v>
      </c>
      <c r="U266" s="99">
        <f>IF(ISNA(MATCH(N266,'Overlap Study'!CG$62:CG$157,0)),0,1)</f>
        <v>0</v>
      </c>
      <c r="V266" s="97">
        <f>IF(ISNA(MATCH(N266,'Overlap Study'!BU$62:BU$157,0)),0,1)</f>
        <v>0</v>
      </c>
      <c r="W266" s="97">
        <f>IF(ISNA(MATCH(N266,'Overlap Study'!BJ$62:BJ$157,0)),0,1)</f>
        <v>0</v>
      </c>
      <c r="X266" s="97">
        <f>IF(ISNA(MATCH($N266,'Overlap Study'!AZ$62:AZ$157,0)),0,1)</f>
        <v>0</v>
      </c>
      <c r="Y266" s="97">
        <f>IF(ISNA(MATCH($N266,'Overlap Study'!AT$62:AT$157,0)),0,1)</f>
        <v>0</v>
      </c>
      <c r="Z266" s="97">
        <f>IF(ISNA(MATCH($N266,'Overlap Study'!AN$62:AN$157,0)),0,1)</f>
        <v>0</v>
      </c>
      <c r="AA266" s="97">
        <f>IF(ISNA(MATCH($N266,'Overlap Study'!AH$62:AH$157,0)),0,1)</f>
        <v>0</v>
      </c>
      <c r="AB266" s="110">
        <f>IF(ISNA(MATCH($N266,'Overlap Study'!AB$62:AB$157,0)),0,1)</f>
        <v>0</v>
      </c>
      <c r="AC266" s="97">
        <f>IF(ISNA(MATCH($N266,'Overlap Study'!V$62:V$157,0)),0,1)</f>
        <v>0</v>
      </c>
      <c r="AD266" s="97">
        <f>IF(ISNA(MATCH($N266,'Overlap Study'!P$62:P$157,0)),0,1)</f>
        <v>0</v>
      </c>
      <c r="AE266" s="97">
        <f>IF(ISNA(MATCH($N266,'Overlap Study'!H$53:H$132,0)),0,1)</f>
        <v>0</v>
      </c>
      <c r="AF266" s="106">
        <f>IF(ISNA(MATCH($N266,'Overlap Study'!B$53:B$100,0)),0,1)</f>
        <v>0</v>
      </c>
      <c r="AH266" s="98"/>
      <c r="AJ266" s="162">
        <v>1885</v>
      </c>
      <c r="AK266" s="105">
        <f>SUM(AL266:AW266)</f>
        <v>1</v>
      </c>
      <c r="AL266" s="110">
        <f>IF(ISNA(MATCH($AJ266,'Overlap Study'!$FG$323:$FG$454,0)),0,1)</f>
        <v>0</v>
      </c>
      <c r="AM266" s="97">
        <f>IF(ISNA(MATCH($AJ266,'Overlap Study'!$EP$323:$EP$454,0)),0,1)</f>
        <v>0</v>
      </c>
      <c r="AN266" s="97">
        <f>IF(ISNA(MATCH($AJ266,'Overlap Study'!$DY$186:$DY$245,0)),0,1)</f>
        <v>0</v>
      </c>
      <c r="AO266" s="97">
        <f>IF(ISNA(MATCH($AJ266,'Overlap Study'!$DJ$186:$DJ$233,0)),0,1)</f>
        <v>0</v>
      </c>
      <c r="AP266" s="99">
        <f>IF(ISNA(MATCH($AJ266,'Overlap Study'!$CU$186:$CU$233,0)),0,1)</f>
        <v>1</v>
      </c>
      <c r="AQ266" s="99">
        <f>IF(ISNA(MATCH($AJ266,'Overlap Study'!$CG$186:$CG$233,0)),0,1)</f>
        <v>0</v>
      </c>
      <c r="AR266" s="97">
        <f>IF(ISNA(MATCH($AJ266,'Overlap Study'!$BU$186:$BU$233,0)),0,1)</f>
        <v>0</v>
      </c>
      <c r="AS266" s="97">
        <f>IF(ISNA(MATCH(AJ266,'Overlap Study'!BJ$186:BJ$233,0)),0,1)</f>
        <v>0</v>
      </c>
      <c r="AT266" s="97">
        <f>IF(ISNA(MATCH($AJ266,'Overlap Study'!AZ$186:AZ$233,0)),0,1)</f>
        <v>0</v>
      </c>
      <c r="AU266" s="97">
        <f>IF(ISNA(MATCH($AJ266,'Overlap Study'!AT$186:AT$233,0)),0,1)</f>
        <v>0</v>
      </c>
      <c r="AV266" s="97">
        <f>IF(ISNA(MATCH($AJ266,'Overlap Study'!AN$186:AN$233,0)),0,1)</f>
        <v>0</v>
      </c>
      <c r="AW266" s="106">
        <f>IF(ISNA(MATCH($AJ266,'Overlap Study'!AH$186:AH$233,0)),0,1)</f>
        <v>0</v>
      </c>
      <c r="AX266" s="97">
        <f>IF(ISNA(MATCH(AJ266,'Overlap Study'!$AB$186:$AB$233,0)),0,1)</f>
        <v>0</v>
      </c>
      <c r="AY266" s="97">
        <f>IF(ISNA(MATCH($AJ266,'Overlap Study'!$V$186:$V$233,0)),0,1)</f>
        <v>0</v>
      </c>
      <c r="AZ266" s="97">
        <f>IF(ISNA(MATCH($AJ266,'Overlap Study'!$P$186:$P$233,0)),0,1)</f>
        <v>0</v>
      </c>
      <c r="BA266" s="97"/>
      <c r="BB266" s="106"/>
    </row>
    <row r="267" spans="12:54" ht="13" x14ac:dyDescent="0.3">
      <c r="L267" s="116">
        <f t="shared" si="14"/>
        <v>266</v>
      </c>
      <c r="M267">
        <f t="shared" si="13"/>
        <v>2</v>
      </c>
      <c r="N267" s="207">
        <v>3467</v>
      </c>
      <c r="O267" s="99">
        <f>SUM(P267:AA267)</f>
        <v>2</v>
      </c>
      <c r="P267" s="110">
        <f>IF(ISNA(MATCH(N267,'Overlap Study'!FF$62:FF$317,0)),0,1)</f>
        <v>0</v>
      </c>
      <c r="Q267" s="97">
        <f>IF(ISNA(MATCH(N267,'Overlap Study'!EO$62:EO$317,0)),0,1)</f>
        <v>1</v>
      </c>
      <c r="R267" s="97">
        <f>IF(ISNA(MATCH(N267,'Overlap Study'!DY$62:DY$174,0)),0,1)</f>
        <v>0</v>
      </c>
      <c r="S267" s="97">
        <f>IF(ISNA(MATCH(N267,'Overlap Study'!DJ$62:DJ$157,0)),0,1)</f>
        <v>1</v>
      </c>
      <c r="T267" s="99">
        <f>IF(ISNA(MATCH(N267,'Overlap Study'!CU$62:CU$157,0)),0,1)</f>
        <v>0</v>
      </c>
      <c r="U267" s="99">
        <f>IF(ISNA(MATCH(N267,'Overlap Study'!CG$62:CG$157,0)),0,1)</f>
        <v>0</v>
      </c>
      <c r="V267" s="97">
        <f>IF(ISNA(MATCH(N267,'Overlap Study'!BU$62:BU$157,0)),0,1)</f>
        <v>0</v>
      </c>
      <c r="W267" s="97">
        <f>IF(ISNA(MATCH(N267,'Overlap Study'!BJ$62:BJ$157,0)),0,1)</f>
        <v>0</v>
      </c>
      <c r="X267" s="97">
        <f>IF(ISNA(MATCH($N267,'Overlap Study'!AZ$62:AZ$157,0)),0,1)</f>
        <v>0</v>
      </c>
      <c r="Y267" s="97">
        <f>IF(ISNA(MATCH($N267,'Overlap Study'!AT$62:AT$157,0)),0,1)</f>
        <v>0</v>
      </c>
      <c r="Z267" s="97">
        <f>IF(ISNA(MATCH($N267,'Overlap Study'!AN$62:AN$157,0)),0,1)</f>
        <v>0</v>
      </c>
      <c r="AA267" s="97">
        <f>IF(ISNA(MATCH($N267,'Overlap Study'!AH$62:AH$157,0)),0,1)</f>
        <v>0</v>
      </c>
      <c r="AB267" s="110">
        <f>IF(ISNA(MATCH($N267,'Overlap Study'!AB$62:AB$157,0)),0,1)</f>
        <v>0</v>
      </c>
      <c r="AC267" s="97">
        <f>IF(ISNA(MATCH($N267,'Overlap Study'!V$62:V$157,0)),0,1)</f>
        <v>0</v>
      </c>
      <c r="AD267" s="97">
        <f>IF(ISNA(MATCH($N267,'Overlap Study'!P$62:P$157,0)),0,1)</f>
        <v>0</v>
      </c>
      <c r="AE267" s="97">
        <f>IF(ISNA(MATCH($N267,'Overlap Study'!H$53:H$132,0)),0,1)</f>
        <v>0</v>
      </c>
      <c r="AF267" s="106">
        <f>IF(ISNA(MATCH($N267,'Overlap Study'!B$53:B$100,0)),0,1)</f>
        <v>0</v>
      </c>
      <c r="AH267" s="98"/>
      <c r="AJ267" s="162">
        <v>1922</v>
      </c>
      <c r="AK267" s="105">
        <f>SUM(AL267:AW267)</f>
        <v>1</v>
      </c>
      <c r="AL267" s="110">
        <f>IF(ISNA(MATCH($AJ267,'Overlap Study'!$FG$323:$FG$454,0)),0,1)</f>
        <v>0</v>
      </c>
      <c r="AM267" s="97">
        <f>IF(ISNA(MATCH($AJ267,'Overlap Study'!$EP$323:$EP$454,0)),0,1)</f>
        <v>0</v>
      </c>
      <c r="AN267" s="97">
        <f>IF(ISNA(MATCH($AJ267,'Overlap Study'!$DY$186:$DY$245,0)),0,1)</f>
        <v>0</v>
      </c>
      <c r="AO267" s="97">
        <f>IF(ISNA(MATCH($AJ267,'Overlap Study'!$DJ$186:$DJ$233,0)),0,1)</f>
        <v>0</v>
      </c>
      <c r="AP267" s="99">
        <f>IF(ISNA(MATCH($AJ267,'Overlap Study'!$CU$186:$CU$233,0)),0,1)</f>
        <v>0</v>
      </c>
      <c r="AQ267" s="99">
        <f>IF(ISNA(MATCH($AJ267,'Overlap Study'!$CG$186:$CG$233,0)),0,1)</f>
        <v>0</v>
      </c>
      <c r="AR267" s="97">
        <f>IF(ISNA(MATCH($AJ267,'Overlap Study'!$BU$186:$BU$233,0)),0,1)</f>
        <v>1</v>
      </c>
      <c r="AS267" s="97">
        <f>IF(ISNA(MATCH(AJ267,'Overlap Study'!BJ$186:BJ$233,0)),0,1)</f>
        <v>0</v>
      </c>
      <c r="AT267" s="97">
        <f>IF(ISNA(MATCH($AJ267,'Overlap Study'!AZ$186:AZ$233,0)),0,1)</f>
        <v>0</v>
      </c>
      <c r="AU267" s="97">
        <f>IF(ISNA(MATCH($AJ267,'Overlap Study'!AT$186:AT$233,0)),0,1)</f>
        <v>0</v>
      </c>
      <c r="AV267" s="97">
        <f>IF(ISNA(MATCH($AJ267,'Overlap Study'!AN$186:AN$233,0)),0,1)</f>
        <v>0</v>
      </c>
      <c r="AW267" s="106">
        <f>IF(ISNA(MATCH($AJ267,'Overlap Study'!AH$186:AH$233,0)),0,1)</f>
        <v>0</v>
      </c>
      <c r="AX267" s="97">
        <f>IF(ISNA(MATCH(AJ267,'Overlap Study'!$AB$186:$AB$233,0)),0,1)</f>
        <v>0</v>
      </c>
      <c r="AY267" s="97">
        <f>IF(ISNA(MATCH($AJ267,'Overlap Study'!$V$186:$V$233,0)),0,1)</f>
        <v>0</v>
      </c>
      <c r="AZ267" s="97">
        <f>IF(ISNA(MATCH($AJ267,'Overlap Study'!$P$186:$P$233,0)),0,1)</f>
        <v>0</v>
      </c>
      <c r="BA267" s="97"/>
      <c r="BB267" s="106"/>
    </row>
    <row r="268" spans="12:54" ht="13" x14ac:dyDescent="0.3">
      <c r="L268" s="116">
        <f t="shared" si="14"/>
        <v>267</v>
      </c>
      <c r="M268">
        <f t="shared" si="13"/>
        <v>2</v>
      </c>
      <c r="N268" s="207">
        <v>3478</v>
      </c>
      <c r="O268" s="99">
        <f>SUM(P268:AA268)</f>
        <v>2</v>
      </c>
      <c r="P268" s="110">
        <f>IF(ISNA(MATCH(N268,'Overlap Study'!FF$62:FF$317,0)),0,1)</f>
        <v>1</v>
      </c>
      <c r="Q268" s="97">
        <f>IF(ISNA(MATCH(N268,'Overlap Study'!EO$62:EO$317,0)),0,1)</f>
        <v>0</v>
      </c>
      <c r="R268" s="97">
        <f>IF(ISNA(MATCH(N268,'Overlap Study'!DY$62:DY$174,0)),0,1)</f>
        <v>1</v>
      </c>
      <c r="S268" s="97">
        <f>IF(ISNA(MATCH(N268,'Overlap Study'!DJ$62:DJ$157,0)),0,1)</f>
        <v>0</v>
      </c>
      <c r="T268" s="99">
        <f>IF(ISNA(MATCH(N268,'Overlap Study'!CU$62:CU$157,0)),0,1)</f>
        <v>0</v>
      </c>
      <c r="U268" s="99">
        <f>IF(ISNA(MATCH(N268,'Overlap Study'!CG$62:CG$157,0)),0,1)</f>
        <v>0</v>
      </c>
      <c r="V268" s="97">
        <f>IF(ISNA(MATCH(N268,'Overlap Study'!BU$62:BU$157,0)),0,1)</f>
        <v>0</v>
      </c>
      <c r="W268" s="97">
        <f>IF(ISNA(MATCH(N268,'Overlap Study'!BJ$62:BJ$157,0)),0,1)</f>
        <v>0</v>
      </c>
      <c r="X268" s="97">
        <f>IF(ISNA(MATCH($N268,'Overlap Study'!AZ$62:AZ$157,0)),0,1)</f>
        <v>0</v>
      </c>
      <c r="Y268" s="97">
        <f>IF(ISNA(MATCH($N268,'Overlap Study'!AT$62:AT$157,0)),0,1)</f>
        <v>0</v>
      </c>
      <c r="Z268" s="97">
        <f>IF(ISNA(MATCH($N268,'Overlap Study'!AN$62:AN$157,0)),0,1)</f>
        <v>0</v>
      </c>
      <c r="AA268" s="97">
        <f>IF(ISNA(MATCH($N268,'Overlap Study'!AH$62:AH$157,0)),0,1)</f>
        <v>0</v>
      </c>
      <c r="AB268" s="110">
        <f>IF(ISNA(MATCH($N268,'Overlap Study'!AB$62:AB$157,0)),0,1)</f>
        <v>0</v>
      </c>
      <c r="AC268" s="97">
        <f>IF(ISNA(MATCH($N268,'Overlap Study'!V$62:V$157,0)),0,1)</f>
        <v>0</v>
      </c>
      <c r="AD268" s="97">
        <f>IF(ISNA(MATCH($N268,'Overlap Study'!P$62:P$157,0)),0,1)</f>
        <v>0</v>
      </c>
      <c r="AE268" s="97">
        <f>IF(ISNA(MATCH($N268,'Overlap Study'!H$53:H$132,0)),0,1)</f>
        <v>0</v>
      </c>
      <c r="AF268" s="106">
        <f>IF(ISNA(MATCH($N268,'Overlap Study'!B$53:B$100,0)),0,1)</f>
        <v>0</v>
      </c>
      <c r="AH268" s="98"/>
      <c r="AJ268" s="194">
        <v>1923</v>
      </c>
      <c r="AK268" s="105">
        <f>SUM(AL268:AW268)</f>
        <v>1</v>
      </c>
      <c r="AL268" s="110">
        <f>IF(ISNA(MATCH($AJ268,'Overlap Study'!$FG$323:$FG$454,0)),0,1)</f>
        <v>0</v>
      </c>
      <c r="AM268" s="97">
        <f>IF(ISNA(MATCH($AJ268,'Overlap Study'!$EP$323:$EP$454,0)),0,1)</f>
        <v>1</v>
      </c>
      <c r="AN268" s="97">
        <f>IF(ISNA(MATCH($AJ268,'Overlap Study'!$DY$186:$DY$245,0)),0,1)</f>
        <v>0</v>
      </c>
      <c r="AO268" s="97">
        <f>IF(ISNA(MATCH($AJ268,'Overlap Study'!$DJ$186:$DJ$233,0)),0,1)</f>
        <v>0</v>
      </c>
      <c r="AP268" s="99">
        <f>IF(ISNA(MATCH($AJ268,'Overlap Study'!$CU$186:$CU$233,0)),0,1)</f>
        <v>0</v>
      </c>
      <c r="AQ268" s="99">
        <f>IF(ISNA(MATCH($AJ268,'Overlap Study'!$CG$186:$CG$233,0)),0,1)</f>
        <v>0</v>
      </c>
      <c r="AR268" s="97">
        <f>IF(ISNA(MATCH($AJ268,'Overlap Study'!$BU$186:$BU$233,0)),0,1)</f>
        <v>0</v>
      </c>
      <c r="AS268" s="97">
        <f>IF(ISNA(MATCH(AJ268,'Overlap Study'!BJ$186:BJ$233,0)),0,1)</f>
        <v>0</v>
      </c>
      <c r="AT268" s="97">
        <f>IF(ISNA(MATCH($AJ268,'Overlap Study'!AZ$186:AZ$233,0)),0,1)</f>
        <v>0</v>
      </c>
      <c r="AU268" s="97">
        <f>IF(ISNA(MATCH($AJ268,'Overlap Study'!AT$186:AT$233,0)),0,1)</f>
        <v>0</v>
      </c>
      <c r="AV268" s="97">
        <f>IF(ISNA(MATCH($AJ268,'Overlap Study'!AN$186:AN$233,0)),0,1)</f>
        <v>0</v>
      </c>
      <c r="AW268" s="106">
        <f>IF(ISNA(MATCH($AJ268,'Overlap Study'!AH$186:AH$233,0)),0,1)</f>
        <v>0</v>
      </c>
      <c r="AX268" s="97">
        <f>IF(ISNA(MATCH(AJ268,'Overlap Study'!$AB$186:$AB$233,0)),0,1)</f>
        <v>0</v>
      </c>
      <c r="AY268" s="97">
        <f>IF(ISNA(MATCH($AJ268,'Overlap Study'!$V$186:$V$233,0)),0,1)</f>
        <v>0</v>
      </c>
      <c r="AZ268" s="97">
        <f>IF(ISNA(MATCH($AJ268,'Overlap Study'!$P$186:$P$233,0)),0,1)</f>
        <v>0</v>
      </c>
      <c r="BA268" s="97"/>
      <c r="BB268" s="106"/>
    </row>
    <row r="269" spans="12:54" ht="13" x14ac:dyDescent="0.3">
      <c r="L269" s="116">
        <f t="shared" si="14"/>
        <v>268</v>
      </c>
      <c r="M269">
        <f t="shared" si="13"/>
        <v>2</v>
      </c>
      <c r="N269" s="207">
        <v>3618</v>
      </c>
      <c r="O269" s="99">
        <f>SUM(P269:AA269)</f>
        <v>2</v>
      </c>
      <c r="P269" s="110">
        <f>IF(ISNA(MATCH(N269,'Overlap Study'!FF$62:FF$317,0)),0,1)</f>
        <v>1</v>
      </c>
      <c r="Q269" s="97">
        <f>IF(ISNA(MATCH(N269,'Overlap Study'!EO$62:EO$317,0)),0,1)</f>
        <v>1</v>
      </c>
      <c r="R269" s="97">
        <f>IF(ISNA(MATCH(N269,'Overlap Study'!DY$62:DY$174,0)),0,1)</f>
        <v>0</v>
      </c>
      <c r="S269" s="97">
        <f>IF(ISNA(MATCH(N269,'Overlap Study'!DJ$62:DJ$157,0)),0,1)</f>
        <v>0</v>
      </c>
      <c r="T269" s="99">
        <f>IF(ISNA(MATCH(N269,'Overlap Study'!CU$62:CU$157,0)),0,1)</f>
        <v>0</v>
      </c>
      <c r="U269" s="99">
        <f>IF(ISNA(MATCH(N269,'Overlap Study'!CG$62:CG$157,0)),0,1)</f>
        <v>0</v>
      </c>
      <c r="V269" s="97">
        <f>IF(ISNA(MATCH(N269,'Overlap Study'!BU$62:BU$157,0)),0,1)</f>
        <v>0</v>
      </c>
      <c r="W269" s="97">
        <f>IF(ISNA(MATCH(N269,'Overlap Study'!BJ$62:BJ$157,0)),0,1)</f>
        <v>0</v>
      </c>
      <c r="X269" s="97">
        <f>IF(ISNA(MATCH($N269,'Overlap Study'!AZ$62:AZ$157,0)),0,1)</f>
        <v>0</v>
      </c>
      <c r="Y269" s="97">
        <f>IF(ISNA(MATCH($N269,'Overlap Study'!AT$62:AT$157,0)),0,1)</f>
        <v>0</v>
      </c>
      <c r="Z269" s="97">
        <f>IF(ISNA(MATCH($N269,'Overlap Study'!AN$62:AN$157,0)),0,1)</f>
        <v>0</v>
      </c>
      <c r="AA269" s="97">
        <f>IF(ISNA(MATCH($N269,'Overlap Study'!AH$62:AH$157,0)),0,1)</f>
        <v>0</v>
      </c>
      <c r="AB269" s="110">
        <f>IF(ISNA(MATCH($N269,'Overlap Study'!AB$62:AB$157,0)),0,1)</f>
        <v>0</v>
      </c>
      <c r="AC269" s="97">
        <f>IF(ISNA(MATCH($N269,'Overlap Study'!V$62:V$157,0)),0,1)</f>
        <v>0</v>
      </c>
      <c r="AD269" s="97">
        <f>IF(ISNA(MATCH($N269,'Overlap Study'!P$62:P$157,0)),0,1)</f>
        <v>0</v>
      </c>
      <c r="AE269" s="97">
        <f>IF(ISNA(MATCH($N269,'Overlap Study'!H$53:H$132,0)),0,1)</f>
        <v>0</v>
      </c>
      <c r="AF269" s="106">
        <f>IF(ISNA(MATCH($N269,'Overlap Study'!B$53:B$100,0)),0,1)</f>
        <v>0</v>
      </c>
      <c r="AH269" s="98"/>
      <c r="AJ269" s="162">
        <v>2041</v>
      </c>
      <c r="AK269" s="105">
        <f>SUM(AL269:AW269)</f>
        <v>1</v>
      </c>
      <c r="AL269" s="110">
        <f>IF(ISNA(MATCH($AJ269,'Overlap Study'!$FG$323:$FG$454,0)),0,1)</f>
        <v>0</v>
      </c>
      <c r="AM269" s="97">
        <f>IF(ISNA(MATCH($AJ269,'Overlap Study'!$EP$323:$EP$454,0)),0,1)</f>
        <v>0</v>
      </c>
      <c r="AN269" s="97">
        <f>IF(ISNA(MATCH($AJ269,'Overlap Study'!$DY$186:$DY$245,0)),0,1)</f>
        <v>0</v>
      </c>
      <c r="AO269" s="97">
        <f>IF(ISNA(MATCH($AJ269,'Overlap Study'!$DJ$186:$DJ$233,0)),0,1)</f>
        <v>0</v>
      </c>
      <c r="AP269" s="99">
        <f>IF(ISNA(MATCH($AJ269,'Overlap Study'!$CU$186:$CU$233,0)),0,1)</f>
        <v>0</v>
      </c>
      <c r="AQ269" s="99">
        <f>IF(ISNA(MATCH($AJ269,'Overlap Study'!$CG$186:$CG$233,0)),0,1)</f>
        <v>0</v>
      </c>
      <c r="AR269" s="97">
        <f>IF(ISNA(MATCH($AJ269,'Overlap Study'!$BU$186:$BU$233,0)),0,1)</f>
        <v>1</v>
      </c>
      <c r="AS269" s="97">
        <f>IF(ISNA(MATCH(AJ269,'Overlap Study'!BJ$186:BJ$233,0)),0,1)</f>
        <v>0</v>
      </c>
      <c r="AT269" s="97">
        <f>IF(ISNA(MATCH($AJ269,'Overlap Study'!AZ$186:AZ$233,0)),0,1)</f>
        <v>0</v>
      </c>
      <c r="AU269" s="97">
        <f>IF(ISNA(MATCH($AJ269,'Overlap Study'!AT$186:AT$233,0)),0,1)</f>
        <v>0</v>
      </c>
      <c r="AV269" s="97">
        <f>IF(ISNA(MATCH($AJ269,'Overlap Study'!AN$186:AN$233,0)),0,1)</f>
        <v>0</v>
      </c>
      <c r="AW269" s="106">
        <f>IF(ISNA(MATCH($AJ269,'Overlap Study'!AH$186:AH$233,0)),0,1)</f>
        <v>0</v>
      </c>
      <c r="AX269" s="97">
        <f>IF(ISNA(MATCH(AJ269,'Overlap Study'!$AB$186:$AB$233,0)),0,1)</f>
        <v>0</v>
      </c>
      <c r="AY269" s="97">
        <f>IF(ISNA(MATCH($AJ269,'Overlap Study'!$V$186:$V$233,0)),0,1)</f>
        <v>0</v>
      </c>
      <c r="AZ269" s="97">
        <f>IF(ISNA(MATCH($AJ269,'Overlap Study'!$P$186:$P$233,0)),0,1)</f>
        <v>0</v>
      </c>
      <c r="BA269" s="97"/>
      <c r="BB269" s="106"/>
    </row>
    <row r="270" spans="12:54" ht="13" x14ac:dyDescent="0.3">
      <c r="L270" s="116">
        <f t="shared" si="14"/>
        <v>269</v>
      </c>
      <c r="M270">
        <f t="shared" si="13"/>
        <v>2</v>
      </c>
      <c r="N270" s="207">
        <v>3656</v>
      </c>
      <c r="O270" s="99">
        <f>SUM(P270:AA270)</f>
        <v>2</v>
      </c>
      <c r="P270" s="110">
        <f>IF(ISNA(MATCH(N270,'Overlap Study'!FF$62:FF$317,0)),0,1)</f>
        <v>0</v>
      </c>
      <c r="Q270" s="97">
        <f>IF(ISNA(MATCH(N270,'Overlap Study'!EO$62:EO$317,0)),0,1)</f>
        <v>1</v>
      </c>
      <c r="R270" s="97">
        <f>IF(ISNA(MATCH(N270,'Overlap Study'!DY$62:DY$174,0)),0,1)</f>
        <v>0</v>
      </c>
      <c r="S270" s="97">
        <f>IF(ISNA(MATCH(N270,'Overlap Study'!DJ$62:DJ$157,0)),0,1)</f>
        <v>1</v>
      </c>
      <c r="T270" s="99">
        <f>IF(ISNA(MATCH(N270,'Overlap Study'!CU$62:CU$157,0)),0,1)</f>
        <v>0</v>
      </c>
      <c r="U270" s="99">
        <f>IF(ISNA(MATCH(N270,'Overlap Study'!CG$62:CG$157,0)),0,1)</f>
        <v>0</v>
      </c>
      <c r="V270" s="97">
        <f>IF(ISNA(MATCH(N270,'Overlap Study'!BU$62:BU$157,0)),0,1)</f>
        <v>0</v>
      </c>
      <c r="W270" s="97">
        <f>IF(ISNA(MATCH(N270,'Overlap Study'!BJ$62:BJ$157,0)),0,1)</f>
        <v>0</v>
      </c>
      <c r="X270" s="97">
        <f>IF(ISNA(MATCH($N270,'Overlap Study'!AZ$62:AZ$157,0)),0,1)</f>
        <v>0</v>
      </c>
      <c r="Y270" s="97">
        <f>IF(ISNA(MATCH($N270,'Overlap Study'!AT$62:AT$157,0)),0,1)</f>
        <v>0</v>
      </c>
      <c r="Z270" s="97">
        <f>IF(ISNA(MATCH($N270,'Overlap Study'!AN$62:AN$157,0)),0,1)</f>
        <v>0</v>
      </c>
      <c r="AA270" s="97">
        <f>IF(ISNA(MATCH($N270,'Overlap Study'!AH$62:AH$157,0)),0,1)</f>
        <v>0</v>
      </c>
      <c r="AB270" s="110">
        <f>IF(ISNA(MATCH($N270,'Overlap Study'!AB$62:AB$157,0)),0,1)</f>
        <v>0</v>
      </c>
      <c r="AC270" s="97">
        <f>IF(ISNA(MATCH($N270,'Overlap Study'!V$62:V$157,0)),0,1)</f>
        <v>0</v>
      </c>
      <c r="AD270" s="97">
        <f>IF(ISNA(MATCH($N270,'Overlap Study'!P$62:P$157,0)),0,1)</f>
        <v>0</v>
      </c>
      <c r="AE270" s="97">
        <f>IF(ISNA(MATCH($N270,'Overlap Study'!H$53:H$132,0)),0,1)</f>
        <v>0</v>
      </c>
      <c r="AF270" s="106">
        <f>IF(ISNA(MATCH($N270,'Overlap Study'!B$53:B$100,0)),0,1)</f>
        <v>0</v>
      </c>
      <c r="AH270" s="98"/>
      <c r="AJ270" s="194">
        <v>2046</v>
      </c>
      <c r="AK270" s="105">
        <f>SUM(AL270:AW270)</f>
        <v>1</v>
      </c>
      <c r="AL270" s="110">
        <f>IF(ISNA(MATCH($AJ270,'Overlap Study'!$FG$323:$FG$454,0)),0,1)</f>
        <v>0</v>
      </c>
      <c r="AM270" s="97">
        <f>IF(ISNA(MATCH($AJ270,'Overlap Study'!$EP$323:$EP$454,0)),0,1)</f>
        <v>1</v>
      </c>
      <c r="AN270" s="97">
        <f>IF(ISNA(MATCH($AJ270,'Overlap Study'!$DY$186:$DY$245,0)),0,1)</f>
        <v>0</v>
      </c>
      <c r="AO270" s="97">
        <f>IF(ISNA(MATCH($AJ270,'Overlap Study'!$DJ$186:$DJ$233,0)),0,1)</f>
        <v>0</v>
      </c>
      <c r="AP270" s="99">
        <f>IF(ISNA(MATCH($AJ270,'Overlap Study'!$CU$186:$CU$233,0)),0,1)</f>
        <v>0</v>
      </c>
      <c r="AQ270" s="99">
        <f>IF(ISNA(MATCH($AJ270,'Overlap Study'!$CG$186:$CG$233,0)),0,1)</f>
        <v>0</v>
      </c>
      <c r="AR270" s="97">
        <f>IF(ISNA(MATCH($AJ270,'Overlap Study'!$BU$186:$BU$233,0)),0,1)</f>
        <v>0</v>
      </c>
      <c r="AS270" s="97">
        <f>IF(ISNA(MATCH(AJ270,'Overlap Study'!BJ$186:BJ$233,0)),0,1)</f>
        <v>0</v>
      </c>
      <c r="AT270" s="97">
        <f>IF(ISNA(MATCH($AJ270,'Overlap Study'!AZ$186:AZ$233,0)),0,1)</f>
        <v>0</v>
      </c>
      <c r="AU270" s="97">
        <f>IF(ISNA(MATCH($AJ270,'Overlap Study'!AT$186:AT$233,0)),0,1)</f>
        <v>0</v>
      </c>
      <c r="AV270" s="97">
        <f>IF(ISNA(MATCH($AJ270,'Overlap Study'!AN$186:AN$233,0)),0,1)</f>
        <v>0</v>
      </c>
      <c r="AW270" s="106">
        <f>IF(ISNA(MATCH($AJ270,'Overlap Study'!AH$186:AH$233,0)),0,1)</f>
        <v>0</v>
      </c>
      <c r="AX270" s="97">
        <f>IF(ISNA(MATCH(AJ270,'Overlap Study'!$AB$186:$AB$233,0)),0,1)</f>
        <v>0</v>
      </c>
      <c r="AY270" s="97">
        <f>IF(ISNA(MATCH($AJ270,'Overlap Study'!$V$186:$V$233,0)),0,1)</f>
        <v>0</v>
      </c>
      <c r="AZ270" s="97">
        <f>IF(ISNA(MATCH($AJ270,'Overlap Study'!$P$186:$P$233,0)),0,1)</f>
        <v>0</v>
      </c>
      <c r="BA270" s="97"/>
      <c r="BB270" s="106"/>
    </row>
    <row r="271" spans="12:54" ht="13" x14ac:dyDescent="0.3">
      <c r="L271" s="116">
        <f t="shared" si="14"/>
        <v>270</v>
      </c>
      <c r="M271">
        <f t="shared" si="13"/>
        <v>2</v>
      </c>
      <c r="N271" s="494">
        <v>3663</v>
      </c>
      <c r="O271" s="99">
        <f>SUM(P271:AA271)</f>
        <v>2</v>
      </c>
      <c r="P271" s="110">
        <f>IF(ISNA(MATCH(N271,'Overlap Study'!FF$62:FF$317,0)),0,1)</f>
        <v>1</v>
      </c>
      <c r="Q271" s="97">
        <f>IF(ISNA(MATCH(N271,'Overlap Study'!EO$62:EO$317,0)),0,1)</f>
        <v>1</v>
      </c>
      <c r="R271" s="97">
        <f>IF(ISNA(MATCH(N271,'Overlap Study'!DY$62:DY$174,0)),0,1)</f>
        <v>0</v>
      </c>
      <c r="S271" s="97">
        <f>IF(ISNA(MATCH(N271,'Overlap Study'!DJ$62:DJ$157,0)),0,1)</f>
        <v>0</v>
      </c>
      <c r="T271" s="99">
        <f>IF(ISNA(MATCH(N271,'Overlap Study'!CU$62:CU$157,0)),0,1)</f>
        <v>0</v>
      </c>
      <c r="U271" s="99">
        <f>IF(ISNA(MATCH(N271,'Overlap Study'!CG$62:CG$157,0)),0,1)</f>
        <v>0</v>
      </c>
      <c r="V271" s="97">
        <f>IF(ISNA(MATCH(N271,'Overlap Study'!BU$62:BU$157,0)),0,1)</f>
        <v>0</v>
      </c>
      <c r="W271" s="97">
        <f>IF(ISNA(MATCH(N271,'Overlap Study'!BJ$62:BJ$157,0)),0,1)</f>
        <v>0</v>
      </c>
      <c r="X271" s="97">
        <f>IF(ISNA(MATCH($N271,'Overlap Study'!AZ$62:AZ$157,0)),0,1)</f>
        <v>0</v>
      </c>
      <c r="Y271" s="97">
        <f>IF(ISNA(MATCH($N271,'Overlap Study'!AT$62:AT$157,0)),0,1)</f>
        <v>0</v>
      </c>
      <c r="Z271" s="97">
        <f>IF(ISNA(MATCH($N271,'Overlap Study'!AN$62:AN$157,0)),0,1)</f>
        <v>0</v>
      </c>
      <c r="AA271" s="97">
        <f>IF(ISNA(MATCH($N271,'Overlap Study'!AH$62:AH$157,0)),0,1)</f>
        <v>0</v>
      </c>
      <c r="AB271" s="110">
        <f>IF(ISNA(MATCH($N271,'Overlap Study'!AB$62:AB$157,0)),0,1)</f>
        <v>0</v>
      </c>
      <c r="AC271" s="97">
        <f>IF(ISNA(MATCH($N271,'Overlap Study'!V$62:V$157,0)),0,1)</f>
        <v>0</v>
      </c>
      <c r="AD271" s="97">
        <f>IF(ISNA(MATCH($N271,'Overlap Study'!P$62:P$157,0)),0,1)</f>
        <v>0</v>
      </c>
      <c r="AE271" s="97">
        <f>IF(ISNA(MATCH($N271,'Overlap Study'!H$53:H$132,0)),0,1)</f>
        <v>0</v>
      </c>
      <c r="AF271" s="106">
        <f>IF(ISNA(MATCH($N271,'Overlap Study'!B$53:B$100,0)),0,1)</f>
        <v>0</v>
      </c>
      <c r="AH271" s="98"/>
      <c r="AJ271" s="194">
        <v>2052</v>
      </c>
      <c r="AK271" s="105">
        <f>SUM(AL271:AW271)</f>
        <v>1</v>
      </c>
      <c r="AL271" s="110">
        <f>IF(ISNA(MATCH($AJ271,'Overlap Study'!$FG$323:$FG$454,0)),0,1)</f>
        <v>1</v>
      </c>
      <c r="AM271" s="97">
        <f>IF(ISNA(MATCH($AJ271,'Overlap Study'!$EP$323:$EP$454,0)),0,1)</f>
        <v>0</v>
      </c>
      <c r="AN271" s="97">
        <f>IF(ISNA(MATCH($AJ271,'Overlap Study'!$DY$186:$DY$245,0)),0,1)</f>
        <v>0</v>
      </c>
      <c r="AO271" s="97">
        <f>IF(ISNA(MATCH($AJ271,'Overlap Study'!$DJ$186:$DJ$233,0)),0,1)</f>
        <v>0</v>
      </c>
      <c r="AP271" s="99">
        <f>IF(ISNA(MATCH($AJ271,'Overlap Study'!$CU$186:$CU$233,0)),0,1)</f>
        <v>0</v>
      </c>
      <c r="AQ271" s="99">
        <f>IF(ISNA(MATCH($AJ271,'Overlap Study'!$CG$186:$CG$233,0)),0,1)</f>
        <v>0</v>
      </c>
      <c r="AR271" s="97">
        <f>IF(ISNA(MATCH($AJ271,'Overlap Study'!$BU$186:$BU$233,0)),0,1)</f>
        <v>0</v>
      </c>
      <c r="AS271" s="97">
        <f>IF(ISNA(MATCH(AJ271,'Overlap Study'!BJ$186:BJ$233,0)),0,1)</f>
        <v>0</v>
      </c>
      <c r="AT271" s="97">
        <f>IF(ISNA(MATCH($AJ271,'Overlap Study'!AZ$186:AZ$233,0)),0,1)</f>
        <v>0</v>
      </c>
      <c r="AU271" s="97">
        <f>IF(ISNA(MATCH($AJ271,'Overlap Study'!AT$186:AT$233,0)),0,1)</f>
        <v>0</v>
      </c>
      <c r="AV271" s="97">
        <f>IF(ISNA(MATCH($AJ271,'Overlap Study'!AN$186:AN$233,0)),0,1)</f>
        <v>0</v>
      </c>
      <c r="AW271" s="106">
        <f>IF(ISNA(MATCH($AJ271,'Overlap Study'!AH$186:AH$233,0)),0,1)</f>
        <v>0</v>
      </c>
      <c r="AX271" s="97">
        <f>IF(ISNA(MATCH(AJ271,'Overlap Study'!$AB$186:$AB$233,0)),0,1)</f>
        <v>0</v>
      </c>
      <c r="AY271" s="97">
        <f>IF(ISNA(MATCH($AJ271,'Overlap Study'!$V$186:$V$233,0)),0,1)</f>
        <v>0</v>
      </c>
      <c r="AZ271" s="97">
        <f>IF(ISNA(MATCH($AJ271,'Overlap Study'!$P$186:$P$233,0)),0,1)</f>
        <v>0</v>
      </c>
      <c r="BA271" s="97"/>
      <c r="BB271" s="106"/>
    </row>
    <row r="272" spans="12:54" ht="13" x14ac:dyDescent="0.3">
      <c r="L272" s="116">
        <f t="shared" si="14"/>
        <v>271</v>
      </c>
      <c r="M272">
        <f t="shared" si="13"/>
        <v>2</v>
      </c>
      <c r="N272" s="487">
        <v>3937</v>
      </c>
      <c r="O272" s="99">
        <f>SUM(P272:AA272)</f>
        <v>2</v>
      </c>
      <c r="P272" s="110">
        <f>IF(ISNA(MATCH(N272,'Overlap Study'!FF$62:FF$317,0)),0,1)</f>
        <v>1</v>
      </c>
      <c r="Q272" s="97">
        <f>IF(ISNA(MATCH(N272,'Overlap Study'!EO$62:EO$317,0)),0,1)</f>
        <v>1</v>
      </c>
      <c r="R272" s="97">
        <f>IF(ISNA(MATCH(N272,'Overlap Study'!DY$62:DY$174,0)),0,1)</f>
        <v>0</v>
      </c>
      <c r="S272" s="97">
        <f>IF(ISNA(MATCH(N272,'Overlap Study'!DJ$62:DJ$157,0)),0,1)</f>
        <v>0</v>
      </c>
      <c r="T272" s="99">
        <f>IF(ISNA(MATCH(N272,'Overlap Study'!CU$62:CU$157,0)),0,1)</f>
        <v>0</v>
      </c>
      <c r="U272" s="99">
        <f>IF(ISNA(MATCH(N272,'Overlap Study'!CG$62:CG$157,0)),0,1)</f>
        <v>0</v>
      </c>
      <c r="V272" s="97">
        <f>IF(ISNA(MATCH(N272,'Overlap Study'!BU$62:BU$157,0)),0,1)</f>
        <v>0</v>
      </c>
      <c r="W272" s="97">
        <f>IF(ISNA(MATCH(N272,'Overlap Study'!BJ$62:BJ$157,0)),0,1)</f>
        <v>0</v>
      </c>
      <c r="X272" s="97">
        <f>IF(ISNA(MATCH($N272,'Overlap Study'!AZ$62:AZ$157,0)),0,1)</f>
        <v>0</v>
      </c>
      <c r="Y272" s="97">
        <f>IF(ISNA(MATCH($N272,'Overlap Study'!AT$62:AT$157,0)),0,1)</f>
        <v>0</v>
      </c>
      <c r="Z272" s="97">
        <f>IF(ISNA(MATCH($N272,'Overlap Study'!AN$62:AN$157,0)),0,1)</f>
        <v>0</v>
      </c>
      <c r="AA272" s="97">
        <f>IF(ISNA(MATCH($N272,'Overlap Study'!AH$62:AH$157,0)),0,1)</f>
        <v>0</v>
      </c>
      <c r="AB272" s="110">
        <f>IF(ISNA(MATCH($N272,'Overlap Study'!AB$62:AB$157,0)),0,1)</f>
        <v>0</v>
      </c>
      <c r="AC272" s="97">
        <f>IF(ISNA(MATCH($N272,'Overlap Study'!V$62:V$157,0)),0,1)</f>
        <v>0</v>
      </c>
      <c r="AD272" s="97">
        <f>IF(ISNA(MATCH($N272,'Overlap Study'!P$62:P$157,0)),0,1)</f>
        <v>0</v>
      </c>
      <c r="AE272" s="97">
        <f>IF(ISNA(MATCH($N272,'Overlap Study'!H$53:H$132,0)),0,1)</f>
        <v>0</v>
      </c>
      <c r="AF272" s="106">
        <f>IF(ISNA(MATCH($N272,'Overlap Study'!B$53:B$100,0)),0,1)</f>
        <v>0</v>
      </c>
      <c r="AH272" s="98"/>
      <c r="AJ272" s="194">
        <v>2064</v>
      </c>
      <c r="AK272" s="105">
        <f>SUM(AL272:AW272)</f>
        <v>1</v>
      </c>
      <c r="AL272" s="110">
        <f>IF(ISNA(MATCH($AJ272,'Overlap Study'!$FG$323:$FG$454,0)),0,1)</f>
        <v>1</v>
      </c>
      <c r="AM272" s="97">
        <f>IF(ISNA(MATCH($AJ272,'Overlap Study'!$EP$323:$EP$454,0)),0,1)</f>
        <v>0</v>
      </c>
      <c r="AN272" s="97">
        <f>IF(ISNA(MATCH($AJ272,'Overlap Study'!$DY$186:$DY$245,0)),0,1)</f>
        <v>0</v>
      </c>
      <c r="AO272" s="97">
        <f>IF(ISNA(MATCH($AJ272,'Overlap Study'!$DJ$186:$DJ$233,0)),0,1)</f>
        <v>0</v>
      </c>
      <c r="AP272" s="99">
        <f>IF(ISNA(MATCH($AJ272,'Overlap Study'!$CU$186:$CU$233,0)),0,1)</f>
        <v>0</v>
      </c>
      <c r="AQ272" s="99">
        <f>IF(ISNA(MATCH($AJ272,'Overlap Study'!$CG$186:$CG$233,0)),0,1)</f>
        <v>0</v>
      </c>
      <c r="AR272" s="97">
        <f>IF(ISNA(MATCH($AJ272,'Overlap Study'!$BU$186:$BU$233,0)),0,1)</f>
        <v>0</v>
      </c>
      <c r="AS272" s="97">
        <f>IF(ISNA(MATCH(AJ272,'Overlap Study'!BJ$186:BJ$233,0)),0,1)</f>
        <v>0</v>
      </c>
      <c r="AT272" s="97">
        <f>IF(ISNA(MATCH($AJ272,'Overlap Study'!AZ$186:AZ$233,0)),0,1)</f>
        <v>0</v>
      </c>
      <c r="AU272" s="97">
        <f>IF(ISNA(MATCH($AJ272,'Overlap Study'!AT$186:AT$233,0)),0,1)</f>
        <v>0</v>
      </c>
      <c r="AV272" s="97">
        <f>IF(ISNA(MATCH($AJ272,'Overlap Study'!AN$186:AN$233,0)),0,1)</f>
        <v>0</v>
      </c>
      <c r="AW272" s="106">
        <f>IF(ISNA(MATCH($AJ272,'Overlap Study'!AH$186:AH$233,0)),0,1)</f>
        <v>0</v>
      </c>
      <c r="AX272" s="97">
        <f>IF(ISNA(MATCH(AJ272,'Overlap Study'!$AB$186:$AB$233,0)),0,1)</f>
        <v>0</v>
      </c>
      <c r="AY272" s="97">
        <f>IF(ISNA(MATCH($AJ272,'Overlap Study'!$V$186:$V$233,0)),0,1)</f>
        <v>0</v>
      </c>
      <c r="AZ272" s="97">
        <f>IF(ISNA(MATCH($AJ272,'Overlap Study'!$P$186:$P$233,0)),0,1)</f>
        <v>0</v>
      </c>
      <c r="BA272" s="97"/>
      <c r="BB272" s="106"/>
    </row>
    <row r="273" spans="12:54" ht="13" x14ac:dyDescent="0.3">
      <c r="L273" s="116">
        <f t="shared" si="14"/>
        <v>272</v>
      </c>
      <c r="M273">
        <f t="shared" si="13"/>
        <v>2</v>
      </c>
      <c r="N273" s="207">
        <v>3990</v>
      </c>
      <c r="O273" s="99">
        <f>SUM(P273:AA273)</f>
        <v>2</v>
      </c>
      <c r="P273" s="110">
        <f>IF(ISNA(MATCH(N273,'Overlap Study'!FF$62:FF$317,0)),0,1)</f>
        <v>1</v>
      </c>
      <c r="Q273" s="97">
        <f>IF(ISNA(MATCH(N273,'Overlap Study'!EO$62:EO$317,0)),0,1)</f>
        <v>0</v>
      </c>
      <c r="R273" s="97">
        <f>IF(ISNA(MATCH(N273,'Overlap Study'!DY$62:DY$174,0)),0,1)</f>
        <v>0</v>
      </c>
      <c r="S273" s="97">
        <f>IF(ISNA(MATCH(N273,'Overlap Study'!DJ$62:DJ$157,0)),0,1)</f>
        <v>1</v>
      </c>
      <c r="T273" s="99">
        <f>IF(ISNA(MATCH(N273,'Overlap Study'!CU$62:CU$157,0)),0,1)</f>
        <v>0</v>
      </c>
      <c r="U273" s="99">
        <f>IF(ISNA(MATCH(N273,'Overlap Study'!CG$62:CG$157,0)),0,1)</f>
        <v>0</v>
      </c>
      <c r="V273" s="97">
        <f>IF(ISNA(MATCH(N273,'Overlap Study'!BU$62:BU$157,0)),0,1)</f>
        <v>0</v>
      </c>
      <c r="W273" s="97">
        <f>IF(ISNA(MATCH(N273,'Overlap Study'!BJ$62:BJ$157,0)),0,1)</f>
        <v>0</v>
      </c>
      <c r="X273" s="97">
        <f>IF(ISNA(MATCH($N273,'Overlap Study'!AZ$62:AZ$157,0)),0,1)</f>
        <v>0</v>
      </c>
      <c r="Y273" s="97">
        <f>IF(ISNA(MATCH($N273,'Overlap Study'!AT$62:AT$157,0)),0,1)</f>
        <v>0</v>
      </c>
      <c r="Z273" s="97">
        <f>IF(ISNA(MATCH($N273,'Overlap Study'!AN$62:AN$157,0)),0,1)</f>
        <v>0</v>
      </c>
      <c r="AA273" s="97">
        <f>IF(ISNA(MATCH($N273,'Overlap Study'!AH$62:AH$157,0)),0,1)</f>
        <v>0</v>
      </c>
      <c r="AB273" s="110">
        <f>IF(ISNA(MATCH($N273,'Overlap Study'!AB$62:AB$157,0)),0,1)</f>
        <v>0</v>
      </c>
      <c r="AC273" s="97">
        <f>IF(ISNA(MATCH($N273,'Overlap Study'!V$62:V$157,0)),0,1)</f>
        <v>0</v>
      </c>
      <c r="AD273" s="97">
        <f>IF(ISNA(MATCH($N273,'Overlap Study'!P$62:P$157,0)),0,1)</f>
        <v>0</v>
      </c>
      <c r="AE273" s="97">
        <f>IF(ISNA(MATCH($N273,'Overlap Study'!H$53:H$132,0)),0,1)</f>
        <v>0</v>
      </c>
      <c r="AF273" s="106">
        <f>IF(ISNA(MATCH($N273,'Overlap Study'!B$53:B$100,0)),0,1)</f>
        <v>0</v>
      </c>
      <c r="AH273" s="98"/>
      <c r="AJ273" s="194">
        <v>2067</v>
      </c>
      <c r="AK273" s="105">
        <f>SUM(AL273:AW273)</f>
        <v>1</v>
      </c>
      <c r="AL273" s="110">
        <f>IF(ISNA(MATCH($AJ273,'Overlap Study'!$FG$323:$FG$454,0)),0,1)</f>
        <v>0</v>
      </c>
      <c r="AM273" s="97">
        <f>IF(ISNA(MATCH($AJ273,'Overlap Study'!$EP$323:$EP$454,0)),0,1)</f>
        <v>1</v>
      </c>
      <c r="AN273" s="97">
        <f>IF(ISNA(MATCH($AJ273,'Overlap Study'!$DY$186:$DY$245,0)),0,1)</f>
        <v>0</v>
      </c>
      <c r="AO273" s="97">
        <f>IF(ISNA(MATCH($AJ273,'Overlap Study'!$DJ$186:$DJ$233,0)),0,1)</f>
        <v>0</v>
      </c>
      <c r="AP273" s="99">
        <f>IF(ISNA(MATCH($AJ273,'Overlap Study'!$CU$186:$CU$233,0)),0,1)</f>
        <v>0</v>
      </c>
      <c r="AQ273" s="99">
        <f>IF(ISNA(MATCH($AJ273,'Overlap Study'!$CG$186:$CG$233,0)),0,1)</f>
        <v>0</v>
      </c>
      <c r="AR273" s="97">
        <f>IF(ISNA(MATCH($AJ273,'Overlap Study'!$BU$186:$BU$233,0)),0,1)</f>
        <v>0</v>
      </c>
      <c r="AS273" s="97">
        <f>IF(ISNA(MATCH(AJ273,'Overlap Study'!BJ$186:BJ$233,0)),0,1)</f>
        <v>0</v>
      </c>
      <c r="AT273" s="97">
        <f>IF(ISNA(MATCH($AJ273,'Overlap Study'!AZ$186:AZ$233,0)),0,1)</f>
        <v>0</v>
      </c>
      <c r="AU273" s="97">
        <f>IF(ISNA(MATCH($AJ273,'Overlap Study'!AT$186:AT$233,0)),0,1)</f>
        <v>0</v>
      </c>
      <c r="AV273" s="97">
        <f>IF(ISNA(MATCH($AJ273,'Overlap Study'!AN$186:AN$233,0)),0,1)</f>
        <v>0</v>
      </c>
      <c r="AW273" s="106">
        <f>IF(ISNA(MATCH($AJ273,'Overlap Study'!AH$186:AH$233,0)),0,1)</f>
        <v>0</v>
      </c>
      <c r="AX273" s="97">
        <f>IF(ISNA(MATCH(AJ273,'Overlap Study'!$AB$186:$AB$233,0)),0,1)</f>
        <v>0</v>
      </c>
      <c r="AY273" s="97">
        <f>IF(ISNA(MATCH($AJ273,'Overlap Study'!$V$186:$V$233,0)),0,1)</f>
        <v>0</v>
      </c>
      <c r="AZ273" s="97">
        <f>IF(ISNA(MATCH($AJ273,'Overlap Study'!$P$186:$P$233,0)),0,1)</f>
        <v>0</v>
      </c>
      <c r="BA273" s="97"/>
      <c r="BB273" s="106"/>
    </row>
    <row r="274" spans="12:54" ht="13" x14ac:dyDescent="0.3">
      <c r="L274" s="116">
        <f t="shared" si="14"/>
        <v>273</v>
      </c>
      <c r="M274">
        <f t="shared" si="13"/>
        <v>2</v>
      </c>
      <c r="N274" s="487">
        <v>4003</v>
      </c>
      <c r="O274" s="99">
        <f>SUM(P274:AA274)</f>
        <v>2</v>
      </c>
      <c r="P274" s="110">
        <f>IF(ISNA(MATCH(N274,'Overlap Study'!FF$62:FF$317,0)),0,1)</f>
        <v>1</v>
      </c>
      <c r="Q274" s="97">
        <f>IF(ISNA(MATCH(N274,'Overlap Study'!EO$62:EO$317,0)),0,1)</f>
        <v>1</v>
      </c>
      <c r="R274" s="97">
        <f>IF(ISNA(MATCH(N274,'Overlap Study'!DY$62:DY$174,0)),0,1)</f>
        <v>0</v>
      </c>
      <c r="S274" s="97">
        <f>IF(ISNA(MATCH(N274,'Overlap Study'!DJ$62:DJ$157,0)),0,1)</f>
        <v>0</v>
      </c>
      <c r="T274" s="99">
        <f>IF(ISNA(MATCH(N274,'Overlap Study'!CU$62:CU$157,0)),0,1)</f>
        <v>0</v>
      </c>
      <c r="U274" s="99">
        <f>IF(ISNA(MATCH(N274,'Overlap Study'!CG$62:CG$157,0)),0,1)</f>
        <v>0</v>
      </c>
      <c r="V274" s="97">
        <f>IF(ISNA(MATCH(N274,'Overlap Study'!BU$62:BU$157,0)),0,1)</f>
        <v>0</v>
      </c>
      <c r="W274" s="97">
        <f>IF(ISNA(MATCH(N274,'Overlap Study'!BJ$62:BJ$157,0)),0,1)</f>
        <v>0</v>
      </c>
      <c r="X274" s="97">
        <f>IF(ISNA(MATCH($N274,'Overlap Study'!AZ$62:AZ$157,0)),0,1)</f>
        <v>0</v>
      </c>
      <c r="Y274" s="97">
        <f>IF(ISNA(MATCH($N274,'Overlap Study'!AT$62:AT$157,0)),0,1)</f>
        <v>0</v>
      </c>
      <c r="Z274" s="97">
        <f>IF(ISNA(MATCH($N274,'Overlap Study'!AN$62:AN$157,0)),0,1)</f>
        <v>0</v>
      </c>
      <c r="AA274" s="97">
        <f>IF(ISNA(MATCH($N274,'Overlap Study'!AH$62:AH$157,0)),0,1)</f>
        <v>0</v>
      </c>
      <c r="AB274" s="110">
        <f>IF(ISNA(MATCH($N274,'Overlap Study'!AB$62:AB$157,0)),0,1)</f>
        <v>0</v>
      </c>
      <c r="AC274" s="97">
        <f>IF(ISNA(MATCH($N274,'Overlap Study'!V$62:V$157,0)),0,1)</f>
        <v>0</v>
      </c>
      <c r="AD274" s="97">
        <f>IF(ISNA(MATCH($N274,'Overlap Study'!P$62:P$157,0)),0,1)</f>
        <v>0</v>
      </c>
      <c r="AE274" s="97">
        <f>IF(ISNA(MATCH($N274,'Overlap Study'!H$53:H$132,0)),0,1)</f>
        <v>0</v>
      </c>
      <c r="AF274" s="106">
        <f>IF(ISNA(MATCH($N274,'Overlap Study'!B$53:B$100,0)),0,1)</f>
        <v>0</v>
      </c>
      <c r="AH274" s="98"/>
      <c r="AJ274" s="162">
        <v>2068</v>
      </c>
      <c r="AK274" s="105">
        <f>SUM(AL274:AW274)</f>
        <v>1</v>
      </c>
      <c r="AL274" s="110">
        <f>IF(ISNA(MATCH($AJ274,'Overlap Study'!$FG$323:$FG$454,0)),0,1)</f>
        <v>0</v>
      </c>
      <c r="AM274" s="97">
        <f>IF(ISNA(MATCH($AJ274,'Overlap Study'!$EP$323:$EP$454,0)),0,1)</f>
        <v>0</v>
      </c>
      <c r="AN274" s="97">
        <f>IF(ISNA(MATCH($AJ274,'Overlap Study'!$DY$186:$DY$245,0)),0,1)</f>
        <v>0</v>
      </c>
      <c r="AO274" s="97">
        <f>IF(ISNA(MATCH($AJ274,'Overlap Study'!$DJ$186:$DJ$233,0)),0,1)</f>
        <v>0</v>
      </c>
      <c r="AP274" s="99">
        <f>IF(ISNA(MATCH($AJ274,'Overlap Study'!$CU$186:$CU$233,0)),0,1)</f>
        <v>0</v>
      </c>
      <c r="AQ274" s="99">
        <f>IF(ISNA(MATCH($AJ274,'Overlap Study'!$CG$186:$CG$233,0)),0,1)</f>
        <v>0</v>
      </c>
      <c r="AR274" s="97">
        <f>IF(ISNA(MATCH($AJ274,'Overlap Study'!$BU$186:$BU$233,0)),0,1)</f>
        <v>0</v>
      </c>
      <c r="AS274" s="97">
        <f>IF(ISNA(MATCH(AJ274,'Overlap Study'!BJ$186:BJ$233,0)),0,1)</f>
        <v>0</v>
      </c>
      <c r="AT274" s="97">
        <f>IF(ISNA(MATCH($AJ274,'Overlap Study'!AZ$186:AZ$233,0)),0,1)</f>
        <v>0</v>
      </c>
      <c r="AU274" s="97">
        <f>IF(ISNA(MATCH($AJ274,'Overlap Study'!AT$186:AT$233,0)),0,1)</f>
        <v>1</v>
      </c>
      <c r="AV274" s="97">
        <f>IF(ISNA(MATCH($AJ274,'Overlap Study'!AN$186:AN$233,0)),0,1)</f>
        <v>0</v>
      </c>
      <c r="AW274" s="106">
        <f>IF(ISNA(MATCH($AJ274,'Overlap Study'!AH$186:AH$233,0)),0,1)</f>
        <v>0</v>
      </c>
      <c r="AX274" s="97">
        <f>IF(ISNA(MATCH(AJ274,'Overlap Study'!$AB$186:$AB$233,0)),0,1)</f>
        <v>0</v>
      </c>
      <c r="AY274" s="97">
        <f>IF(ISNA(MATCH($AJ274,'Overlap Study'!$V$186:$V$233,0)),0,1)</f>
        <v>0</v>
      </c>
      <c r="AZ274" s="97">
        <f>IF(ISNA(MATCH($AJ274,'Overlap Study'!$P$186:$P$233,0)),0,1)</f>
        <v>0</v>
      </c>
      <c r="BA274" s="97"/>
      <c r="BB274" s="106"/>
    </row>
    <row r="275" spans="12:54" ht="13" x14ac:dyDescent="0.3">
      <c r="L275" s="116">
        <f t="shared" si="14"/>
        <v>274</v>
      </c>
      <c r="M275">
        <f t="shared" si="13"/>
        <v>2</v>
      </c>
      <c r="N275" s="487">
        <v>4143</v>
      </c>
      <c r="O275" s="99">
        <f>SUM(P275:AA275)</f>
        <v>2</v>
      </c>
      <c r="P275" s="110">
        <f>IF(ISNA(MATCH(N275,'Overlap Study'!FF$62:FF$317,0)),0,1)</f>
        <v>0</v>
      </c>
      <c r="Q275" s="97">
        <f>IF(ISNA(MATCH(N275,'Overlap Study'!EO$62:EO$317,0)),0,1)</f>
        <v>1</v>
      </c>
      <c r="R275" s="97">
        <f>IF(ISNA(MATCH(N275,'Overlap Study'!DY$62:DY$174,0)),0,1)</f>
        <v>0</v>
      </c>
      <c r="S275" s="97">
        <f>IF(ISNA(MATCH(N275,'Overlap Study'!DJ$62:DJ$157,0)),0,1)</f>
        <v>0</v>
      </c>
      <c r="T275" s="99">
        <f>IF(ISNA(MATCH(N275,'Overlap Study'!CU$62:CU$157,0)),0,1)</f>
        <v>1</v>
      </c>
      <c r="U275" s="99">
        <f>IF(ISNA(MATCH(N275,'Overlap Study'!CG$62:CG$157,0)),0,1)</f>
        <v>0</v>
      </c>
      <c r="V275" s="97">
        <f>IF(ISNA(MATCH(N275,'Overlap Study'!BU$62:BU$157,0)),0,1)</f>
        <v>0</v>
      </c>
      <c r="W275" s="97">
        <f>IF(ISNA(MATCH(N275,'Overlap Study'!BJ$62:BJ$157,0)),0,1)</f>
        <v>0</v>
      </c>
      <c r="X275" s="97">
        <f>IF(ISNA(MATCH($N275,'Overlap Study'!AZ$62:AZ$157,0)),0,1)</f>
        <v>0</v>
      </c>
      <c r="Y275" s="97">
        <f>IF(ISNA(MATCH($N275,'Overlap Study'!AT$62:AT$157,0)),0,1)</f>
        <v>0</v>
      </c>
      <c r="Z275" s="97">
        <f>IF(ISNA(MATCH($N275,'Overlap Study'!AN$62:AN$157,0)),0,1)</f>
        <v>0</v>
      </c>
      <c r="AA275" s="97">
        <f>IF(ISNA(MATCH($N275,'Overlap Study'!AH$62:AH$157,0)),0,1)</f>
        <v>0</v>
      </c>
      <c r="AB275" s="110">
        <f>IF(ISNA(MATCH($N275,'Overlap Study'!AB$62:AB$157,0)),0,1)</f>
        <v>0</v>
      </c>
      <c r="AC275" s="97">
        <f>IF(ISNA(MATCH($N275,'Overlap Study'!V$62:V$157,0)),0,1)</f>
        <v>0</v>
      </c>
      <c r="AD275" s="97">
        <f>IF(ISNA(MATCH($N275,'Overlap Study'!P$62:P$157,0)),0,1)</f>
        <v>0</v>
      </c>
      <c r="AE275" s="97">
        <f>IF(ISNA(MATCH($N275,'Overlap Study'!H$53:H$132,0)),0,1)</f>
        <v>0</v>
      </c>
      <c r="AF275" s="106">
        <f>IF(ISNA(MATCH($N275,'Overlap Study'!B$53:B$100,0)),0,1)</f>
        <v>0</v>
      </c>
      <c r="AH275" s="98"/>
      <c r="AJ275" s="194">
        <v>2085</v>
      </c>
      <c r="AK275" s="105">
        <f>SUM(AL275:AW275)</f>
        <v>1</v>
      </c>
      <c r="AL275" s="110">
        <f>IF(ISNA(MATCH($AJ275,'Overlap Study'!$FG$323:$FG$454,0)),0,1)</f>
        <v>0</v>
      </c>
      <c r="AM275" s="97">
        <f>IF(ISNA(MATCH($AJ275,'Overlap Study'!$EP$323:$EP$454,0)),0,1)</f>
        <v>1</v>
      </c>
      <c r="AN275" s="97">
        <f>IF(ISNA(MATCH($AJ275,'Overlap Study'!$DY$186:$DY$245,0)),0,1)</f>
        <v>0</v>
      </c>
      <c r="AO275" s="97">
        <f>IF(ISNA(MATCH($AJ275,'Overlap Study'!$DJ$186:$DJ$233,0)),0,1)</f>
        <v>0</v>
      </c>
      <c r="AP275" s="99">
        <f>IF(ISNA(MATCH($AJ275,'Overlap Study'!$CU$186:$CU$233,0)),0,1)</f>
        <v>0</v>
      </c>
      <c r="AQ275" s="99">
        <f>IF(ISNA(MATCH($AJ275,'Overlap Study'!$CG$186:$CG$233,0)),0,1)</f>
        <v>0</v>
      </c>
      <c r="AR275" s="97">
        <f>IF(ISNA(MATCH($AJ275,'Overlap Study'!$BU$186:$BU$233,0)),0,1)</f>
        <v>0</v>
      </c>
      <c r="AS275" s="97">
        <f>IF(ISNA(MATCH(AJ275,'Overlap Study'!BJ$186:BJ$233,0)),0,1)</f>
        <v>0</v>
      </c>
      <c r="AT275" s="97">
        <f>IF(ISNA(MATCH($AJ275,'Overlap Study'!AZ$186:AZ$233,0)),0,1)</f>
        <v>0</v>
      </c>
      <c r="AU275" s="97">
        <f>IF(ISNA(MATCH($AJ275,'Overlap Study'!AT$186:AT$233,0)),0,1)</f>
        <v>0</v>
      </c>
      <c r="AV275" s="97">
        <f>IF(ISNA(MATCH($AJ275,'Overlap Study'!AN$186:AN$233,0)),0,1)</f>
        <v>0</v>
      </c>
      <c r="AW275" s="106">
        <f>IF(ISNA(MATCH($AJ275,'Overlap Study'!AH$186:AH$233,0)),0,1)</f>
        <v>0</v>
      </c>
      <c r="AX275" s="97">
        <f>IF(ISNA(MATCH(AJ275,'Overlap Study'!$AB$186:$AB$233,0)),0,1)</f>
        <v>0</v>
      </c>
      <c r="AY275" s="97">
        <f>IF(ISNA(MATCH($AJ275,'Overlap Study'!$V$186:$V$233,0)),0,1)</f>
        <v>0</v>
      </c>
      <c r="AZ275" s="97">
        <f>IF(ISNA(MATCH($AJ275,'Overlap Study'!$P$186:$P$233,0)),0,1)</f>
        <v>0</v>
      </c>
      <c r="BA275" s="97"/>
      <c r="BB275" s="106"/>
    </row>
    <row r="276" spans="12:54" ht="13" x14ac:dyDescent="0.3">
      <c r="L276" s="116">
        <f t="shared" si="14"/>
        <v>275</v>
      </c>
      <c r="M276">
        <f t="shared" si="13"/>
        <v>2</v>
      </c>
      <c r="N276" s="487">
        <v>4265</v>
      </c>
      <c r="O276" s="99">
        <f>SUM(P276:AA276)</f>
        <v>2</v>
      </c>
      <c r="P276" s="110">
        <f>IF(ISNA(MATCH(N276,'Overlap Study'!FF$62:FF$317,0)),0,1)</f>
        <v>0</v>
      </c>
      <c r="Q276" s="97">
        <f>IF(ISNA(MATCH(N276,'Overlap Study'!EO$62:EO$317,0)),0,1)</f>
        <v>1</v>
      </c>
      <c r="R276" s="97">
        <f>IF(ISNA(MATCH(N276,'Overlap Study'!DY$62:DY$174,0)),0,1)</f>
        <v>1</v>
      </c>
      <c r="S276" s="97">
        <f>IF(ISNA(MATCH(N276,'Overlap Study'!DJ$62:DJ$157,0)),0,1)</f>
        <v>0</v>
      </c>
      <c r="T276" s="99">
        <f>IF(ISNA(MATCH(N276,'Overlap Study'!CU$62:CU$157,0)),0,1)</f>
        <v>0</v>
      </c>
      <c r="U276" s="99">
        <f>IF(ISNA(MATCH(N276,'Overlap Study'!CG$62:CG$157,0)),0,1)</f>
        <v>0</v>
      </c>
      <c r="V276" s="97">
        <f>IF(ISNA(MATCH(N276,'Overlap Study'!BU$62:BU$157,0)),0,1)</f>
        <v>0</v>
      </c>
      <c r="W276" s="97">
        <f>IF(ISNA(MATCH(N276,'Overlap Study'!BJ$62:BJ$157,0)),0,1)</f>
        <v>0</v>
      </c>
      <c r="X276" s="97">
        <f>IF(ISNA(MATCH($N276,'Overlap Study'!AZ$62:AZ$157,0)),0,1)</f>
        <v>0</v>
      </c>
      <c r="Y276" s="97">
        <f>IF(ISNA(MATCH($N276,'Overlap Study'!AT$62:AT$157,0)),0,1)</f>
        <v>0</v>
      </c>
      <c r="Z276" s="97">
        <f>IF(ISNA(MATCH($N276,'Overlap Study'!AN$62:AN$157,0)),0,1)</f>
        <v>0</v>
      </c>
      <c r="AA276" s="97">
        <f>IF(ISNA(MATCH($N276,'Overlap Study'!AH$62:AH$157,0)),0,1)</f>
        <v>0</v>
      </c>
      <c r="AB276" s="110">
        <f>IF(ISNA(MATCH($N276,'Overlap Study'!AB$62:AB$157,0)),0,1)</f>
        <v>0</v>
      </c>
      <c r="AC276" s="97">
        <f>IF(ISNA(MATCH($N276,'Overlap Study'!V$62:V$157,0)),0,1)</f>
        <v>0</v>
      </c>
      <c r="AD276" s="97">
        <f>IF(ISNA(MATCH($N276,'Overlap Study'!P$62:P$157,0)),0,1)</f>
        <v>0</v>
      </c>
      <c r="AE276" s="97">
        <f>IF(ISNA(MATCH($N276,'Overlap Study'!H$53:H$132,0)),0,1)</f>
        <v>0</v>
      </c>
      <c r="AF276" s="106">
        <f>IF(ISNA(MATCH($N276,'Overlap Study'!B$53:B$100,0)),0,1)</f>
        <v>0</v>
      </c>
      <c r="AH276" s="98"/>
      <c r="AJ276" s="194">
        <v>2137</v>
      </c>
      <c r="AK276" s="105">
        <f>SUM(AL276:AW276)</f>
        <v>1</v>
      </c>
      <c r="AL276" s="110">
        <f>IF(ISNA(MATCH($AJ276,'Overlap Study'!$FG$323:$FG$454,0)),0,1)</f>
        <v>0</v>
      </c>
      <c r="AM276" s="97">
        <f>IF(ISNA(MATCH($AJ276,'Overlap Study'!$EP$323:$EP$454,0)),0,1)</f>
        <v>1</v>
      </c>
      <c r="AN276" s="97">
        <f>IF(ISNA(MATCH($AJ276,'Overlap Study'!$DY$186:$DY$245,0)),0,1)</f>
        <v>0</v>
      </c>
      <c r="AO276" s="97">
        <f>IF(ISNA(MATCH($AJ276,'Overlap Study'!$DJ$186:$DJ$233,0)),0,1)</f>
        <v>0</v>
      </c>
      <c r="AP276" s="99">
        <f>IF(ISNA(MATCH($AJ276,'Overlap Study'!$CU$186:$CU$233,0)),0,1)</f>
        <v>0</v>
      </c>
      <c r="AQ276" s="99">
        <f>IF(ISNA(MATCH($AJ276,'Overlap Study'!$CG$186:$CG$233,0)),0,1)</f>
        <v>0</v>
      </c>
      <c r="AR276" s="97">
        <f>IF(ISNA(MATCH($AJ276,'Overlap Study'!$BU$186:$BU$233,0)),0,1)</f>
        <v>0</v>
      </c>
      <c r="AS276" s="97">
        <f>IF(ISNA(MATCH(AJ276,'Overlap Study'!BJ$186:BJ$233,0)),0,1)</f>
        <v>0</v>
      </c>
      <c r="AT276" s="97">
        <f>IF(ISNA(MATCH($AJ276,'Overlap Study'!AZ$186:AZ$233,0)),0,1)</f>
        <v>0</v>
      </c>
      <c r="AU276" s="97">
        <f>IF(ISNA(MATCH($AJ276,'Overlap Study'!AT$186:AT$233,0)),0,1)</f>
        <v>0</v>
      </c>
      <c r="AV276" s="97">
        <f>IF(ISNA(MATCH($AJ276,'Overlap Study'!AN$186:AN$233,0)),0,1)</f>
        <v>0</v>
      </c>
      <c r="AW276" s="106">
        <f>IF(ISNA(MATCH($AJ276,'Overlap Study'!AH$186:AH$233,0)),0,1)</f>
        <v>0</v>
      </c>
      <c r="AX276" s="97">
        <f>IF(ISNA(MATCH(AJ276,'Overlap Study'!$AB$186:$AB$233,0)),0,1)</f>
        <v>0</v>
      </c>
      <c r="AY276" s="97">
        <f>IF(ISNA(MATCH($AJ276,'Overlap Study'!$V$186:$V$233,0)),0,1)</f>
        <v>0</v>
      </c>
      <c r="AZ276" s="97">
        <f>IF(ISNA(MATCH($AJ276,'Overlap Study'!$P$186:$P$233,0)),0,1)</f>
        <v>0</v>
      </c>
      <c r="BA276" s="97"/>
      <c r="BB276" s="106"/>
    </row>
    <row r="277" spans="12:54" ht="13" x14ac:dyDescent="0.3">
      <c r="L277" s="116">
        <f t="shared" si="14"/>
        <v>276</v>
      </c>
      <c r="M277">
        <f t="shared" si="13"/>
        <v>2</v>
      </c>
      <c r="N277" s="487">
        <v>4450</v>
      </c>
      <c r="O277" s="99">
        <f>SUM(P277:AA277)</f>
        <v>2</v>
      </c>
      <c r="P277" s="110">
        <f>IF(ISNA(MATCH(N277,'Overlap Study'!FF$62:FF$317,0)),0,1)</f>
        <v>0</v>
      </c>
      <c r="Q277" s="97">
        <f>IF(ISNA(MATCH(N277,'Overlap Study'!EO$62:EO$317,0)),0,1)</f>
        <v>1</v>
      </c>
      <c r="R277" s="97">
        <f>IF(ISNA(MATCH(N277,'Overlap Study'!DY$62:DY$174,0)),0,1)</f>
        <v>0</v>
      </c>
      <c r="S277" s="97">
        <f>IF(ISNA(MATCH(N277,'Overlap Study'!DJ$62:DJ$157,0)),0,1)</f>
        <v>1</v>
      </c>
      <c r="T277" s="99">
        <f>IF(ISNA(MATCH(N277,'Overlap Study'!CU$62:CU$157,0)),0,1)</f>
        <v>0</v>
      </c>
      <c r="U277" s="99">
        <f>IF(ISNA(MATCH(N277,'Overlap Study'!CG$62:CG$157,0)),0,1)</f>
        <v>0</v>
      </c>
      <c r="V277" s="97">
        <f>IF(ISNA(MATCH(N277,'Overlap Study'!BU$62:BU$157,0)),0,1)</f>
        <v>0</v>
      </c>
      <c r="W277" s="97">
        <f>IF(ISNA(MATCH(N277,'Overlap Study'!BJ$62:BJ$157,0)),0,1)</f>
        <v>0</v>
      </c>
      <c r="X277" s="97">
        <f>IF(ISNA(MATCH($N277,'Overlap Study'!AZ$62:AZ$157,0)),0,1)</f>
        <v>0</v>
      </c>
      <c r="Y277" s="97">
        <f>IF(ISNA(MATCH($N277,'Overlap Study'!AT$62:AT$157,0)),0,1)</f>
        <v>0</v>
      </c>
      <c r="Z277" s="97">
        <f>IF(ISNA(MATCH($N277,'Overlap Study'!AN$62:AN$157,0)),0,1)</f>
        <v>0</v>
      </c>
      <c r="AA277" s="97">
        <f>IF(ISNA(MATCH($N277,'Overlap Study'!AH$62:AH$157,0)),0,1)</f>
        <v>0</v>
      </c>
      <c r="AB277" s="110">
        <f>IF(ISNA(MATCH($N277,'Overlap Study'!AB$62:AB$157,0)),0,1)</f>
        <v>0</v>
      </c>
      <c r="AC277" s="97">
        <f>IF(ISNA(MATCH($N277,'Overlap Study'!V$62:V$157,0)),0,1)</f>
        <v>0</v>
      </c>
      <c r="AD277" s="97">
        <f>IF(ISNA(MATCH($N277,'Overlap Study'!P$62:P$157,0)),0,1)</f>
        <v>0</v>
      </c>
      <c r="AE277" s="97">
        <f>IF(ISNA(MATCH($N277,'Overlap Study'!H$53:H$132,0)),0,1)</f>
        <v>0</v>
      </c>
      <c r="AF277" s="106">
        <f>IF(ISNA(MATCH($N277,'Overlap Study'!B$53:B$100,0)),0,1)</f>
        <v>0</v>
      </c>
      <c r="AH277" s="98"/>
      <c r="AJ277" s="162">
        <v>2166</v>
      </c>
      <c r="AK277" s="105">
        <f>SUM(AL277:AW277)</f>
        <v>1</v>
      </c>
      <c r="AL277" s="110">
        <f>IF(ISNA(MATCH($AJ277,'Overlap Study'!$FG$323:$FG$454,0)),0,1)</f>
        <v>0</v>
      </c>
      <c r="AM277" s="97">
        <f>IF(ISNA(MATCH($AJ277,'Overlap Study'!$EP$323:$EP$454,0)),0,1)</f>
        <v>0</v>
      </c>
      <c r="AN277" s="97">
        <f>IF(ISNA(MATCH($AJ277,'Overlap Study'!$DY$186:$DY$245,0)),0,1)</f>
        <v>0</v>
      </c>
      <c r="AO277" s="97">
        <f>IF(ISNA(MATCH($AJ277,'Overlap Study'!$DJ$186:$DJ$233,0)),0,1)</f>
        <v>0</v>
      </c>
      <c r="AP277" s="99">
        <f>IF(ISNA(MATCH($AJ277,'Overlap Study'!$CU$186:$CU$233,0)),0,1)</f>
        <v>0</v>
      </c>
      <c r="AQ277" s="99">
        <f>IF(ISNA(MATCH($AJ277,'Overlap Study'!$CG$186:$CG$233,0)),0,1)</f>
        <v>0</v>
      </c>
      <c r="AR277" s="97">
        <f>IF(ISNA(MATCH($AJ277,'Overlap Study'!$BU$186:$BU$233,0)),0,1)</f>
        <v>0</v>
      </c>
      <c r="AS277" s="97">
        <f>IF(ISNA(MATCH(AJ277,'Overlap Study'!BJ$186:BJ$233,0)),0,1)</f>
        <v>0</v>
      </c>
      <c r="AT277" s="97">
        <f>IF(ISNA(MATCH($AJ277,'Overlap Study'!AZ$186:AZ$233,0)),0,1)</f>
        <v>1</v>
      </c>
      <c r="AU277" s="97">
        <f>IF(ISNA(MATCH($AJ277,'Overlap Study'!AT$186:AT$233,0)),0,1)</f>
        <v>0</v>
      </c>
      <c r="AV277" s="97">
        <f>IF(ISNA(MATCH($AJ277,'Overlap Study'!AN$186:AN$233,0)),0,1)</f>
        <v>0</v>
      </c>
      <c r="AW277" s="106">
        <f>IF(ISNA(MATCH($AJ277,'Overlap Study'!AH$186:AH$233,0)),0,1)</f>
        <v>0</v>
      </c>
      <c r="AX277" s="97">
        <f>IF(ISNA(MATCH(AJ277,'Overlap Study'!$AB$186:$AB$233,0)),0,1)</f>
        <v>0</v>
      </c>
      <c r="AY277" s="97">
        <f>IF(ISNA(MATCH($AJ277,'Overlap Study'!$V$186:$V$233,0)),0,1)</f>
        <v>0</v>
      </c>
      <c r="AZ277" s="97">
        <f>IF(ISNA(MATCH($AJ277,'Overlap Study'!$P$186:$P$233,0)),0,1)</f>
        <v>0</v>
      </c>
      <c r="BA277" s="97"/>
      <c r="BB277" s="106"/>
    </row>
    <row r="278" spans="12:54" ht="13" x14ac:dyDescent="0.3">
      <c r="L278" s="116">
        <f t="shared" si="14"/>
        <v>277</v>
      </c>
      <c r="M278">
        <f t="shared" si="13"/>
        <v>2</v>
      </c>
      <c r="N278" s="487">
        <v>4451</v>
      </c>
      <c r="O278" s="99">
        <f>SUM(P278:AA278)</f>
        <v>2</v>
      </c>
      <c r="P278" s="110">
        <f>IF(ISNA(MATCH(N278,'Overlap Study'!FF$62:FF$317,0)),0,1)</f>
        <v>1</v>
      </c>
      <c r="Q278" s="97">
        <f>IF(ISNA(MATCH(N278,'Overlap Study'!EO$62:EO$317,0)),0,1)</f>
        <v>1</v>
      </c>
      <c r="R278" s="97">
        <f>IF(ISNA(MATCH(N278,'Overlap Study'!DY$62:DY$174,0)),0,1)</f>
        <v>0</v>
      </c>
      <c r="S278" s="97">
        <f>IF(ISNA(MATCH(N278,'Overlap Study'!DJ$62:DJ$157,0)),0,1)</f>
        <v>0</v>
      </c>
      <c r="T278" s="99">
        <f>IF(ISNA(MATCH(N278,'Overlap Study'!CU$62:CU$157,0)),0,1)</f>
        <v>0</v>
      </c>
      <c r="U278" s="99">
        <f>IF(ISNA(MATCH(N278,'Overlap Study'!CG$62:CG$157,0)),0,1)</f>
        <v>0</v>
      </c>
      <c r="V278" s="97">
        <f>IF(ISNA(MATCH(N278,'Overlap Study'!BU$62:BU$157,0)),0,1)</f>
        <v>0</v>
      </c>
      <c r="W278" s="97">
        <f>IF(ISNA(MATCH(N278,'Overlap Study'!BJ$62:BJ$157,0)),0,1)</f>
        <v>0</v>
      </c>
      <c r="X278" s="97">
        <f>IF(ISNA(MATCH($N278,'Overlap Study'!AZ$62:AZ$157,0)),0,1)</f>
        <v>0</v>
      </c>
      <c r="Y278" s="97">
        <f>IF(ISNA(MATCH($N278,'Overlap Study'!AT$62:AT$157,0)),0,1)</f>
        <v>0</v>
      </c>
      <c r="Z278" s="97">
        <f>IF(ISNA(MATCH($N278,'Overlap Study'!AN$62:AN$157,0)),0,1)</f>
        <v>0</v>
      </c>
      <c r="AA278" s="97">
        <f>IF(ISNA(MATCH($N278,'Overlap Study'!AH$62:AH$157,0)),0,1)</f>
        <v>0</v>
      </c>
      <c r="AB278" s="110">
        <f>IF(ISNA(MATCH($N278,'Overlap Study'!AB$62:AB$157,0)),0,1)</f>
        <v>0</v>
      </c>
      <c r="AC278" s="97">
        <f>IF(ISNA(MATCH($N278,'Overlap Study'!V$62:V$157,0)),0,1)</f>
        <v>0</v>
      </c>
      <c r="AD278" s="97">
        <f>IF(ISNA(MATCH($N278,'Overlap Study'!P$62:P$157,0)),0,1)</f>
        <v>0</v>
      </c>
      <c r="AE278" s="97">
        <f>IF(ISNA(MATCH($N278,'Overlap Study'!H$53:H$132,0)),0,1)</f>
        <v>0</v>
      </c>
      <c r="AF278" s="106">
        <f>IF(ISNA(MATCH($N278,'Overlap Study'!B$53:B$100,0)),0,1)</f>
        <v>0</v>
      </c>
      <c r="AH278" s="98"/>
      <c r="AJ278" s="194">
        <v>2168</v>
      </c>
      <c r="AK278" s="105">
        <f>SUM(AL278:AW278)</f>
        <v>1</v>
      </c>
      <c r="AL278" s="110">
        <f>IF(ISNA(MATCH($AJ278,'Overlap Study'!$FG$323:$FG$454,0)),0,1)</f>
        <v>0</v>
      </c>
      <c r="AM278" s="97">
        <f>IF(ISNA(MATCH($AJ278,'Overlap Study'!$EP$323:$EP$454,0)),0,1)</f>
        <v>1</v>
      </c>
      <c r="AN278" s="97">
        <f>IF(ISNA(MATCH($AJ278,'Overlap Study'!$DY$186:$DY$245,0)),0,1)</f>
        <v>0</v>
      </c>
      <c r="AO278" s="97">
        <f>IF(ISNA(MATCH($AJ278,'Overlap Study'!$DJ$186:$DJ$233,0)),0,1)</f>
        <v>0</v>
      </c>
      <c r="AP278" s="99">
        <f>IF(ISNA(MATCH($AJ278,'Overlap Study'!$CU$186:$CU$233,0)),0,1)</f>
        <v>0</v>
      </c>
      <c r="AQ278" s="99">
        <f>IF(ISNA(MATCH($AJ278,'Overlap Study'!$CG$186:$CG$233,0)),0,1)</f>
        <v>0</v>
      </c>
      <c r="AR278" s="97">
        <f>IF(ISNA(MATCH($AJ278,'Overlap Study'!$BU$186:$BU$233,0)),0,1)</f>
        <v>0</v>
      </c>
      <c r="AS278" s="97">
        <f>IF(ISNA(MATCH(AJ278,'Overlap Study'!BJ$186:BJ$233,0)),0,1)</f>
        <v>0</v>
      </c>
      <c r="AT278" s="97">
        <f>IF(ISNA(MATCH($AJ278,'Overlap Study'!AZ$186:AZ$233,0)),0,1)</f>
        <v>0</v>
      </c>
      <c r="AU278" s="97">
        <f>IF(ISNA(MATCH($AJ278,'Overlap Study'!AT$186:AT$233,0)),0,1)</f>
        <v>0</v>
      </c>
      <c r="AV278" s="97">
        <f>IF(ISNA(MATCH($AJ278,'Overlap Study'!AN$186:AN$233,0)),0,1)</f>
        <v>0</v>
      </c>
      <c r="AW278" s="106">
        <f>IF(ISNA(MATCH($AJ278,'Overlap Study'!AH$186:AH$233,0)),0,1)</f>
        <v>0</v>
      </c>
      <c r="AX278" s="97">
        <f>IF(ISNA(MATCH(AJ278,'Overlap Study'!$AB$186:$AB$233,0)),0,1)</f>
        <v>0</v>
      </c>
      <c r="AY278" s="97">
        <f>IF(ISNA(MATCH($AJ278,'Overlap Study'!$V$186:$V$233,0)),0,1)</f>
        <v>0</v>
      </c>
      <c r="AZ278" s="97">
        <f>IF(ISNA(MATCH($AJ278,'Overlap Study'!$P$186:$P$233,0)),0,1)</f>
        <v>0</v>
      </c>
      <c r="BA278" s="97"/>
      <c r="BB278" s="106"/>
    </row>
    <row r="279" spans="12:54" ht="13" x14ac:dyDescent="0.3">
      <c r="L279" s="116">
        <f t="shared" si="14"/>
        <v>278</v>
      </c>
      <c r="M279">
        <f t="shared" si="13"/>
        <v>2</v>
      </c>
      <c r="N279" s="487">
        <v>4678</v>
      </c>
      <c r="O279" s="99">
        <f>SUM(P279:AA279)</f>
        <v>2</v>
      </c>
      <c r="P279" s="110">
        <f>IF(ISNA(MATCH(N279,'Overlap Study'!FF$62:FF$317,0)),0,1)</f>
        <v>1</v>
      </c>
      <c r="Q279" s="97">
        <f>IF(ISNA(MATCH(N279,'Overlap Study'!EO$62:EO$317,0)),0,1)</f>
        <v>1</v>
      </c>
      <c r="R279" s="97">
        <f>IF(ISNA(MATCH(N279,'Overlap Study'!DY$62:DY$174,0)),0,1)</f>
        <v>0</v>
      </c>
      <c r="S279" s="97">
        <f>IF(ISNA(MATCH(N279,'Overlap Study'!DJ$62:DJ$157,0)),0,1)</f>
        <v>0</v>
      </c>
      <c r="T279" s="99">
        <f>IF(ISNA(MATCH(N279,'Overlap Study'!CU$62:CU$157,0)),0,1)</f>
        <v>0</v>
      </c>
      <c r="U279" s="99">
        <f>IF(ISNA(MATCH(N279,'Overlap Study'!CG$62:CG$157,0)),0,1)</f>
        <v>0</v>
      </c>
      <c r="V279" s="97">
        <f>IF(ISNA(MATCH(N279,'Overlap Study'!BU$62:BU$157,0)),0,1)</f>
        <v>0</v>
      </c>
      <c r="W279" s="97">
        <f>IF(ISNA(MATCH(N279,'Overlap Study'!BJ$62:BJ$157,0)),0,1)</f>
        <v>0</v>
      </c>
      <c r="X279" s="97">
        <f>IF(ISNA(MATCH($N279,'Overlap Study'!AZ$62:AZ$157,0)),0,1)</f>
        <v>0</v>
      </c>
      <c r="Y279" s="97">
        <f>IF(ISNA(MATCH($N279,'Overlap Study'!AT$62:AT$157,0)),0,1)</f>
        <v>0</v>
      </c>
      <c r="Z279" s="97">
        <f>IF(ISNA(MATCH($N279,'Overlap Study'!AN$62:AN$157,0)),0,1)</f>
        <v>0</v>
      </c>
      <c r="AA279" s="97">
        <f>IF(ISNA(MATCH($N279,'Overlap Study'!AH$62:AH$157,0)),0,1)</f>
        <v>0</v>
      </c>
      <c r="AB279" s="110">
        <f>IF(ISNA(MATCH($N279,'Overlap Study'!AB$62:AB$157,0)),0,1)</f>
        <v>0</v>
      </c>
      <c r="AC279" s="97">
        <f>IF(ISNA(MATCH($N279,'Overlap Study'!V$62:V$157,0)),0,1)</f>
        <v>0</v>
      </c>
      <c r="AD279" s="97">
        <f>IF(ISNA(MATCH($N279,'Overlap Study'!P$62:P$157,0)),0,1)</f>
        <v>0</v>
      </c>
      <c r="AE279" s="97">
        <f>IF(ISNA(MATCH($N279,'Overlap Study'!H$53:H$132,0)),0,1)</f>
        <v>0</v>
      </c>
      <c r="AF279" s="106">
        <f>IF(ISNA(MATCH($N279,'Overlap Study'!B$53:B$100,0)),0,1)</f>
        <v>0</v>
      </c>
      <c r="AH279" s="98"/>
      <c r="AJ279" s="162">
        <v>2171</v>
      </c>
      <c r="AK279" s="105">
        <f>SUM(AL279:AW279)</f>
        <v>1</v>
      </c>
      <c r="AL279" s="110">
        <f>IF(ISNA(MATCH($AJ279,'Overlap Study'!$FG$323:$FG$454,0)),0,1)</f>
        <v>0</v>
      </c>
      <c r="AM279" s="97">
        <f>IF(ISNA(MATCH($AJ279,'Overlap Study'!$EP$323:$EP$454,0)),0,1)</f>
        <v>0</v>
      </c>
      <c r="AN279" s="97">
        <f>IF(ISNA(MATCH($AJ279,'Overlap Study'!$DY$186:$DY$245,0)),0,1)</f>
        <v>0</v>
      </c>
      <c r="AO279" s="97">
        <f>IF(ISNA(MATCH($AJ279,'Overlap Study'!$DJ$186:$DJ$233,0)),0,1)</f>
        <v>0</v>
      </c>
      <c r="AP279" s="99">
        <f>IF(ISNA(MATCH($AJ279,'Overlap Study'!$CU$186:$CU$233,0)),0,1)</f>
        <v>0</v>
      </c>
      <c r="AQ279" s="99">
        <f>IF(ISNA(MATCH($AJ279,'Overlap Study'!$CG$186:$CG$233,0)),0,1)</f>
        <v>0</v>
      </c>
      <c r="AR279" s="97">
        <f>IF(ISNA(MATCH($AJ279,'Overlap Study'!$BU$186:$BU$233,0)),0,1)</f>
        <v>0</v>
      </c>
      <c r="AS279" s="97">
        <f>IF(ISNA(MATCH(AJ279,'Overlap Study'!BJ$186:BJ$233,0)),0,1)</f>
        <v>0</v>
      </c>
      <c r="AT279" s="97">
        <f>IF(ISNA(MATCH($AJ279,'Overlap Study'!AZ$186:AZ$233,0)),0,1)</f>
        <v>1</v>
      </c>
      <c r="AU279" s="97">
        <f>IF(ISNA(MATCH($AJ279,'Overlap Study'!AT$186:AT$233,0)),0,1)</f>
        <v>0</v>
      </c>
      <c r="AV279" s="97">
        <f>IF(ISNA(MATCH($AJ279,'Overlap Study'!AN$186:AN$233,0)),0,1)</f>
        <v>0</v>
      </c>
      <c r="AW279" s="106">
        <f>IF(ISNA(MATCH($AJ279,'Overlap Study'!AH$186:AH$233,0)),0,1)</f>
        <v>0</v>
      </c>
      <c r="AX279" s="97">
        <f>IF(ISNA(MATCH(AJ279,'Overlap Study'!$AB$186:$AB$233,0)),0,1)</f>
        <v>0</v>
      </c>
      <c r="AY279" s="97">
        <f>IF(ISNA(MATCH($AJ279,'Overlap Study'!$V$186:$V$233,0)),0,1)</f>
        <v>0</v>
      </c>
      <c r="AZ279" s="97">
        <f>IF(ISNA(MATCH($AJ279,'Overlap Study'!$P$186:$P$233,0)),0,1)</f>
        <v>0</v>
      </c>
      <c r="BA279" s="97"/>
      <c r="BB279" s="106"/>
    </row>
    <row r="280" spans="12:54" ht="13" x14ac:dyDescent="0.3">
      <c r="L280" s="116">
        <f t="shared" si="14"/>
        <v>279</v>
      </c>
      <c r="M280">
        <f t="shared" si="13"/>
        <v>2</v>
      </c>
      <c r="N280" s="487">
        <v>4911</v>
      </c>
      <c r="O280" s="99">
        <f>SUM(P280:AA280)</f>
        <v>2</v>
      </c>
      <c r="P280" s="110">
        <f>IF(ISNA(MATCH(N280,'Overlap Study'!FF$62:FF$317,0)),0,1)</f>
        <v>0</v>
      </c>
      <c r="Q280" s="97">
        <f>IF(ISNA(MATCH(N280,'Overlap Study'!EO$62:EO$317,0)),0,1)</f>
        <v>1</v>
      </c>
      <c r="R280" s="97">
        <f>IF(ISNA(MATCH(N280,'Overlap Study'!DY$62:DY$174,0)),0,1)</f>
        <v>1</v>
      </c>
      <c r="S280" s="97">
        <f>IF(ISNA(MATCH(N280,'Overlap Study'!DJ$62:DJ$157,0)),0,1)</f>
        <v>0</v>
      </c>
      <c r="T280" s="99">
        <f>IF(ISNA(MATCH(N280,'Overlap Study'!CU$62:CU$157,0)),0,1)</f>
        <v>0</v>
      </c>
      <c r="U280" s="99">
        <f>IF(ISNA(MATCH(N280,'Overlap Study'!CG$62:CG$157,0)),0,1)</f>
        <v>0</v>
      </c>
      <c r="V280" s="97">
        <f>IF(ISNA(MATCH(N280,'Overlap Study'!BU$62:BU$157,0)),0,1)</f>
        <v>0</v>
      </c>
      <c r="W280" s="97">
        <f>IF(ISNA(MATCH(N280,'Overlap Study'!BJ$62:BJ$157,0)),0,1)</f>
        <v>0</v>
      </c>
      <c r="X280" s="97">
        <f>IF(ISNA(MATCH($N280,'Overlap Study'!AZ$62:AZ$157,0)),0,1)</f>
        <v>0</v>
      </c>
      <c r="Y280" s="97">
        <f>IF(ISNA(MATCH($N280,'Overlap Study'!AT$62:AT$157,0)),0,1)</f>
        <v>0</v>
      </c>
      <c r="Z280" s="97">
        <f>IF(ISNA(MATCH($N280,'Overlap Study'!AN$62:AN$157,0)),0,1)</f>
        <v>0</v>
      </c>
      <c r="AA280" s="97">
        <f>IF(ISNA(MATCH($N280,'Overlap Study'!AH$62:AH$157,0)),0,1)</f>
        <v>0</v>
      </c>
      <c r="AB280" s="110">
        <f>IF(ISNA(MATCH($N280,'Overlap Study'!AB$62:AB$157,0)),0,1)</f>
        <v>0</v>
      </c>
      <c r="AC280" s="97">
        <f>IF(ISNA(MATCH($N280,'Overlap Study'!V$62:V$157,0)),0,1)</f>
        <v>0</v>
      </c>
      <c r="AD280" s="97">
        <f>IF(ISNA(MATCH($N280,'Overlap Study'!P$62:P$157,0)),0,1)</f>
        <v>0</v>
      </c>
      <c r="AE280" s="97">
        <f>IF(ISNA(MATCH($N280,'Overlap Study'!H$53:H$132,0)),0,1)</f>
        <v>0</v>
      </c>
      <c r="AF280" s="106">
        <f>IF(ISNA(MATCH($N280,'Overlap Study'!B$53:B$100,0)),0,1)</f>
        <v>0</v>
      </c>
      <c r="AH280" s="98"/>
      <c r="AJ280" s="162">
        <v>2175</v>
      </c>
      <c r="AK280" s="105">
        <f>SUM(AL280:AW280)</f>
        <v>1</v>
      </c>
      <c r="AL280" s="110">
        <f>IF(ISNA(MATCH($AJ280,'Overlap Study'!$FG$323:$FG$454,0)),0,1)</f>
        <v>0</v>
      </c>
      <c r="AM280" s="97">
        <f>IF(ISNA(MATCH($AJ280,'Overlap Study'!$EP$323:$EP$454,0)),0,1)</f>
        <v>0</v>
      </c>
      <c r="AN280" s="97">
        <f>IF(ISNA(MATCH($AJ280,'Overlap Study'!$DY$186:$DY$245,0)),0,1)</f>
        <v>0</v>
      </c>
      <c r="AO280" s="97">
        <f>IF(ISNA(MATCH($AJ280,'Overlap Study'!$DJ$186:$DJ$233,0)),0,1)</f>
        <v>1</v>
      </c>
      <c r="AP280" s="99">
        <f>IF(ISNA(MATCH($AJ280,'Overlap Study'!$CU$186:$CU$233,0)),0,1)</f>
        <v>0</v>
      </c>
      <c r="AQ280" s="99">
        <f>IF(ISNA(MATCH($AJ280,'Overlap Study'!$CG$186:$CG$233,0)),0,1)</f>
        <v>0</v>
      </c>
      <c r="AR280" s="97">
        <f>IF(ISNA(MATCH($AJ280,'Overlap Study'!$BU$186:$BU$233,0)),0,1)</f>
        <v>0</v>
      </c>
      <c r="AS280" s="97">
        <f>IF(ISNA(MATCH(AJ280,'Overlap Study'!BJ$186:BJ$233,0)),0,1)</f>
        <v>0</v>
      </c>
      <c r="AT280" s="97">
        <f>IF(ISNA(MATCH($AJ280,'Overlap Study'!AZ$186:AZ$233,0)),0,1)</f>
        <v>0</v>
      </c>
      <c r="AU280" s="97">
        <f>IF(ISNA(MATCH($AJ280,'Overlap Study'!AT$186:AT$233,0)),0,1)</f>
        <v>0</v>
      </c>
      <c r="AV280" s="97">
        <f>IF(ISNA(MATCH($AJ280,'Overlap Study'!AN$186:AN$233,0)),0,1)</f>
        <v>0</v>
      </c>
      <c r="AW280" s="106">
        <f>IF(ISNA(MATCH($AJ280,'Overlap Study'!AH$186:AH$233,0)),0,1)</f>
        <v>0</v>
      </c>
      <c r="AX280" s="97">
        <f>IF(ISNA(MATCH(AJ280,'Overlap Study'!$AB$186:$AB$233,0)),0,1)</f>
        <v>0</v>
      </c>
      <c r="AY280" s="97">
        <f>IF(ISNA(MATCH($AJ280,'Overlap Study'!$V$186:$V$233,0)),0,1)</f>
        <v>0</v>
      </c>
      <c r="AZ280" s="97">
        <f>IF(ISNA(MATCH($AJ280,'Overlap Study'!$P$186:$P$233,0)),0,1)</f>
        <v>0</v>
      </c>
      <c r="BA280" s="97"/>
      <c r="BB280" s="106"/>
    </row>
    <row r="281" spans="12:54" ht="13" x14ac:dyDescent="0.3">
      <c r="L281" s="116">
        <f t="shared" si="14"/>
        <v>280</v>
      </c>
      <c r="M281">
        <f t="shared" si="13"/>
        <v>2</v>
      </c>
      <c r="N281" s="487">
        <v>4967</v>
      </c>
      <c r="O281" s="99">
        <f>SUM(P281:AA281)</f>
        <v>2</v>
      </c>
      <c r="P281" s="110">
        <f>IF(ISNA(MATCH(N281,'Overlap Study'!FF$62:FF$317,0)),0,1)</f>
        <v>1</v>
      </c>
      <c r="Q281" s="97">
        <f>IF(ISNA(MATCH(N281,'Overlap Study'!EO$62:EO$317,0)),0,1)</f>
        <v>1</v>
      </c>
      <c r="R281" s="97">
        <f>IF(ISNA(MATCH(N281,'Overlap Study'!DY$62:DY$174,0)),0,1)</f>
        <v>0</v>
      </c>
      <c r="S281" s="97">
        <f>IF(ISNA(MATCH(N281,'Overlap Study'!DJ$62:DJ$157,0)),0,1)</f>
        <v>0</v>
      </c>
      <c r="T281" s="99">
        <f>IF(ISNA(MATCH(N281,'Overlap Study'!CU$62:CU$157,0)),0,1)</f>
        <v>0</v>
      </c>
      <c r="U281" s="99">
        <f>IF(ISNA(MATCH(N281,'Overlap Study'!CG$62:CG$157,0)),0,1)</f>
        <v>0</v>
      </c>
      <c r="V281" s="97">
        <f>IF(ISNA(MATCH(N281,'Overlap Study'!BU$62:BU$157,0)),0,1)</f>
        <v>0</v>
      </c>
      <c r="W281" s="97">
        <f>IF(ISNA(MATCH(N281,'Overlap Study'!BJ$62:BJ$157,0)),0,1)</f>
        <v>0</v>
      </c>
      <c r="X281" s="97">
        <f>IF(ISNA(MATCH($N281,'Overlap Study'!AZ$62:AZ$157,0)),0,1)</f>
        <v>0</v>
      </c>
      <c r="Y281" s="97">
        <f>IF(ISNA(MATCH($N281,'Overlap Study'!AT$62:AT$157,0)),0,1)</f>
        <v>0</v>
      </c>
      <c r="Z281" s="97">
        <f>IF(ISNA(MATCH($N281,'Overlap Study'!AN$62:AN$157,0)),0,1)</f>
        <v>0</v>
      </c>
      <c r="AA281" s="97">
        <f>IF(ISNA(MATCH($N281,'Overlap Study'!AH$62:AH$157,0)),0,1)</f>
        <v>0</v>
      </c>
      <c r="AB281" s="110">
        <f>IF(ISNA(MATCH($N281,'Overlap Study'!AB$62:AB$157,0)),0,1)</f>
        <v>0</v>
      </c>
      <c r="AC281" s="97">
        <f>IF(ISNA(MATCH($N281,'Overlap Study'!V$62:V$157,0)),0,1)</f>
        <v>0</v>
      </c>
      <c r="AD281" s="97">
        <f>IF(ISNA(MATCH($N281,'Overlap Study'!P$62:P$157,0)),0,1)</f>
        <v>0</v>
      </c>
      <c r="AE281" s="97">
        <f>IF(ISNA(MATCH($N281,'Overlap Study'!H$53:H$132,0)),0,1)</f>
        <v>0</v>
      </c>
      <c r="AF281" s="106">
        <f>IF(ISNA(MATCH($N281,'Overlap Study'!B$53:B$100,0)),0,1)</f>
        <v>0</v>
      </c>
      <c r="AH281" s="98"/>
      <c r="AJ281" s="194">
        <v>2383</v>
      </c>
      <c r="AK281" s="105">
        <f>SUM(AL281:AW281)</f>
        <v>1</v>
      </c>
      <c r="AL281" s="110">
        <f>IF(ISNA(MATCH($AJ281,'Overlap Study'!$FG$323:$FG$454,0)),0,1)</f>
        <v>1</v>
      </c>
      <c r="AM281" s="97">
        <f>IF(ISNA(MATCH($AJ281,'Overlap Study'!$EP$323:$EP$454,0)),0,1)</f>
        <v>0</v>
      </c>
      <c r="AN281" s="97">
        <f>IF(ISNA(MATCH($AJ281,'Overlap Study'!$DY$186:$DY$245,0)),0,1)</f>
        <v>0</v>
      </c>
      <c r="AO281" s="97">
        <f>IF(ISNA(MATCH($AJ281,'Overlap Study'!$DJ$186:$DJ$233,0)),0,1)</f>
        <v>0</v>
      </c>
      <c r="AP281" s="99">
        <f>IF(ISNA(MATCH($AJ281,'Overlap Study'!$CU$186:$CU$233,0)),0,1)</f>
        <v>0</v>
      </c>
      <c r="AQ281" s="99">
        <f>IF(ISNA(MATCH($AJ281,'Overlap Study'!$CG$186:$CG$233,0)),0,1)</f>
        <v>0</v>
      </c>
      <c r="AR281" s="97">
        <f>IF(ISNA(MATCH($AJ281,'Overlap Study'!$BU$186:$BU$233,0)),0,1)</f>
        <v>0</v>
      </c>
      <c r="AS281" s="97">
        <f>IF(ISNA(MATCH(AJ281,'Overlap Study'!BJ$186:BJ$233,0)),0,1)</f>
        <v>0</v>
      </c>
      <c r="AT281" s="97">
        <f>IF(ISNA(MATCH($AJ281,'Overlap Study'!AZ$186:AZ$233,0)),0,1)</f>
        <v>0</v>
      </c>
      <c r="AU281" s="97">
        <f>IF(ISNA(MATCH($AJ281,'Overlap Study'!AT$186:AT$233,0)),0,1)</f>
        <v>0</v>
      </c>
      <c r="AV281" s="97">
        <f>IF(ISNA(MATCH($AJ281,'Overlap Study'!AN$186:AN$233,0)),0,1)</f>
        <v>0</v>
      </c>
      <c r="AW281" s="106">
        <f>IF(ISNA(MATCH($AJ281,'Overlap Study'!AH$186:AH$233,0)),0,1)</f>
        <v>0</v>
      </c>
      <c r="AX281" s="97">
        <f>IF(ISNA(MATCH(AJ281,'Overlap Study'!$AB$186:$AB$233,0)),0,1)</f>
        <v>0</v>
      </c>
      <c r="AY281" s="97">
        <f>IF(ISNA(MATCH($AJ281,'Overlap Study'!$V$186:$V$233,0)),0,1)</f>
        <v>0</v>
      </c>
      <c r="AZ281" s="97">
        <f>IF(ISNA(MATCH($AJ281,'Overlap Study'!$P$186:$P$233,0)),0,1)</f>
        <v>0</v>
      </c>
      <c r="BA281" s="97"/>
      <c r="BB281" s="106"/>
    </row>
    <row r="282" spans="12:54" ht="13" x14ac:dyDescent="0.3">
      <c r="L282" s="116">
        <f t="shared" si="14"/>
        <v>281</v>
      </c>
      <c r="M282">
        <f t="shared" si="13"/>
        <v>2</v>
      </c>
      <c r="N282" s="487">
        <v>5254</v>
      </c>
      <c r="O282" s="99">
        <f>SUM(P282:AA282)</f>
        <v>2</v>
      </c>
      <c r="P282" s="110">
        <f>IF(ISNA(MATCH(N282,'Overlap Study'!FF$62:FF$317,0)),0,1)</f>
        <v>1</v>
      </c>
      <c r="Q282" s="97">
        <f>IF(ISNA(MATCH(N282,'Overlap Study'!EO$62:EO$317,0)),0,1)</f>
        <v>1</v>
      </c>
      <c r="R282" s="97">
        <f>IF(ISNA(MATCH(N282,'Overlap Study'!DY$62:DY$174,0)),0,1)</f>
        <v>0</v>
      </c>
      <c r="S282" s="97">
        <f>IF(ISNA(MATCH(N282,'Overlap Study'!DJ$62:DJ$157,0)),0,1)</f>
        <v>0</v>
      </c>
      <c r="T282" s="99">
        <f>IF(ISNA(MATCH(N282,'Overlap Study'!CU$62:CU$157,0)),0,1)</f>
        <v>0</v>
      </c>
      <c r="U282" s="99">
        <f>IF(ISNA(MATCH(N282,'Overlap Study'!CG$62:CG$157,0)),0,1)</f>
        <v>0</v>
      </c>
      <c r="V282" s="97">
        <f>IF(ISNA(MATCH(N282,'Overlap Study'!BU$62:BU$157,0)),0,1)</f>
        <v>0</v>
      </c>
      <c r="W282" s="97">
        <f>IF(ISNA(MATCH(N282,'Overlap Study'!BJ$62:BJ$157,0)),0,1)</f>
        <v>0</v>
      </c>
      <c r="X282" s="97">
        <f>IF(ISNA(MATCH($N282,'Overlap Study'!AZ$62:AZ$157,0)),0,1)</f>
        <v>0</v>
      </c>
      <c r="Y282" s="97">
        <f>IF(ISNA(MATCH($N282,'Overlap Study'!AT$62:AT$157,0)),0,1)</f>
        <v>0</v>
      </c>
      <c r="Z282" s="97">
        <f>IF(ISNA(MATCH($N282,'Overlap Study'!AN$62:AN$157,0)),0,1)</f>
        <v>0</v>
      </c>
      <c r="AA282" s="97">
        <f>IF(ISNA(MATCH($N282,'Overlap Study'!AH$62:AH$157,0)),0,1)</f>
        <v>0</v>
      </c>
      <c r="AB282" s="110">
        <f>IF(ISNA(MATCH($N282,'Overlap Study'!AB$62:AB$157,0)),0,1)</f>
        <v>0</v>
      </c>
      <c r="AC282" s="97">
        <f>IF(ISNA(MATCH($N282,'Overlap Study'!V$62:V$157,0)),0,1)</f>
        <v>0</v>
      </c>
      <c r="AD282" s="97">
        <f>IF(ISNA(MATCH($N282,'Overlap Study'!P$62:P$157,0)),0,1)</f>
        <v>0</v>
      </c>
      <c r="AE282" s="97">
        <f>IF(ISNA(MATCH($N282,'Overlap Study'!H$53:H$132,0)),0,1)</f>
        <v>0</v>
      </c>
      <c r="AF282" s="106">
        <f>IF(ISNA(MATCH($N282,'Overlap Study'!B$53:B$100,0)),0,1)</f>
        <v>0</v>
      </c>
      <c r="AH282" s="98"/>
      <c r="AJ282" s="162">
        <v>2429</v>
      </c>
      <c r="AK282" s="105">
        <f>SUM(AL282:AW282)</f>
        <v>1</v>
      </c>
      <c r="AL282" s="110">
        <f>IF(ISNA(MATCH($AJ282,'Overlap Study'!$FG$323:$FG$454,0)),0,1)</f>
        <v>0</v>
      </c>
      <c r="AM282" s="97">
        <f>IF(ISNA(MATCH($AJ282,'Overlap Study'!$EP$323:$EP$454,0)),0,1)</f>
        <v>0</v>
      </c>
      <c r="AN282" s="97">
        <f>IF(ISNA(MATCH($AJ282,'Overlap Study'!$DY$186:$DY$245,0)),0,1)</f>
        <v>0</v>
      </c>
      <c r="AO282" s="97">
        <f>IF(ISNA(MATCH($AJ282,'Overlap Study'!$DJ$186:$DJ$233,0)),0,1)</f>
        <v>0</v>
      </c>
      <c r="AP282" s="99">
        <f>IF(ISNA(MATCH($AJ282,'Overlap Study'!$CU$186:$CU$233,0)),0,1)</f>
        <v>0</v>
      </c>
      <c r="AQ282" s="99">
        <f>IF(ISNA(MATCH($AJ282,'Overlap Study'!$CG$186:$CG$233,0)),0,1)</f>
        <v>0</v>
      </c>
      <c r="AR282" s="97">
        <f>IF(ISNA(MATCH($AJ282,'Overlap Study'!$BU$186:$BU$233,0)),0,1)</f>
        <v>1</v>
      </c>
      <c r="AS282" s="97">
        <f>IF(ISNA(MATCH(AJ282,'Overlap Study'!BJ$186:BJ$233,0)),0,1)</f>
        <v>0</v>
      </c>
      <c r="AT282" s="97">
        <f>IF(ISNA(MATCH($AJ282,'Overlap Study'!AZ$186:AZ$233,0)),0,1)</f>
        <v>0</v>
      </c>
      <c r="AU282" s="97">
        <f>IF(ISNA(MATCH($AJ282,'Overlap Study'!AT$186:AT$233,0)),0,1)</f>
        <v>0</v>
      </c>
      <c r="AV282" s="97">
        <f>IF(ISNA(MATCH($AJ282,'Overlap Study'!AN$186:AN$233,0)),0,1)</f>
        <v>0</v>
      </c>
      <c r="AW282" s="106">
        <f>IF(ISNA(MATCH($AJ282,'Overlap Study'!AH$186:AH$233,0)),0,1)</f>
        <v>0</v>
      </c>
      <c r="AX282" s="97">
        <f>IF(ISNA(MATCH(AJ282,'Overlap Study'!$AB$186:$AB$233,0)),0,1)</f>
        <v>0</v>
      </c>
      <c r="AY282" s="97">
        <f>IF(ISNA(MATCH($AJ282,'Overlap Study'!$V$186:$V$233,0)),0,1)</f>
        <v>0</v>
      </c>
      <c r="AZ282" s="97">
        <f>IF(ISNA(MATCH($AJ282,'Overlap Study'!$P$186:$P$233,0)),0,1)</f>
        <v>0</v>
      </c>
      <c r="BA282" s="97"/>
      <c r="BB282" s="106"/>
    </row>
    <row r="283" spans="12:54" ht="13" x14ac:dyDescent="0.3">
      <c r="L283" s="116">
        <f t="shared" si="14"/>
        <v>282</v>
      </c>
      <c r="M283">
        <f t="shared" si="13"/>
        <v>2</v>
      </c>
      <c r="N283" s="487">
        <v>5406</v>
      </c>
      <c r="O283" s="99">
        <f>SUM(P283:AA283)</f>
        <v>2</v>
      </c>
      <c r="P283" s="110">
        <f>IF(ISNA(MATCH(N283,'Overlap Study'!FF$62:FF$317,0)),0,1)</f>
        <v>1</v>
      </c>
      <c r="Q283" s="97">
        <f>IF(ISNA(MATCH(N283,'Overlap Study'!EO$62:EO$317,0)),0,1)</f>
        <v>1</v>
      </c>
      <c r="R283" s="97">
        <f>IF(ISNA(MATCH(N283,'Overlap Study'!DY$62:DY$174,0)),0,1)</f>
        <v>0</v>
      </c>
      <c r="S283" s="97">
        <f>IF(ISNA(MATCH(N283,'Overlap Study'!DJ$62:DJ$157,0)),0,1)</f>
        <v>0</v>
      </c>
      <c r="T283" s="99">
        <f>IF(ISNA(MATCH(N283,'Overlap Study'!CU$62:CU$157,0)),0,1)</f>
        <v>0</v>
      </c>
      <c r="U283" s="99">
        <f>IF(ISNA(MATCH(N283,'Overlap Study'!CG$62:CG$157,0)),0,1)</f>
        <v>0</v>
      </c>
      <c r="V283" s="97">
        <f>IF(ISNA(MATCH(N283,'Overlap Study'!BU$62:BU$157,0)),0,1)</f>
        <v>0</v>
      </c>
      <c r="W283" s="97">
        <f>IF(ISNA(MATCH(N283,'Overlap Study'!BJ$62:BJ$157,0)),0,1)</f>
        <v>0</v>
      </c>
      <c r="X283" s="97">
        <f>IF(ISNA(MATCH($N283,'Overlap Study'!AZ$62:AZ$157,0)),0,1)</f>
        <v>0</v>
      </c>
      <c r="Y283" s="97">
        <f>IF(ISNA(MATCH($N283,'Overlap Study'!AT$62:AT$157,0)),0,1)</f>
        <v>0</v>
      </c>
      <c r="Z283" s="97">
        <f>IF(ISNA(MATCH($N283,'Overlap Study'!AN$62:AN$157,0)),0,1)</f>
        <v>0</v>
      </c>
      <c r="AA283" s="97">
        <f>IF(ISNA(MATCH($N283,'Overlap Study'!AH$62:AH$157,0)),0,1)</f>
        <v>0</v>
      </c>
      <c r="AB283" s="110">
        <f>IF(ISNA(MATCH($N283,'Overlap Study'!AB$62:AB$157,0)),0,1)</f>
        <v>0</v>
      </c>
      <c r="AC283" s="97">
        <f>IF(ISNA(MATCH($N283,'Overlap Study'!V$62:V$157,0)),0,1)</f>
        <v>0</v>
      </c>
      <c r="AD283" s="97">
        <f>IF(ISNA(MATCH($N283,'Overlap Study'!P$62:P$157,0)),0,1)</f>
        <v>0</v>
      </c>
      <c r="AE283" s="97">
        <f>IF(ISNA(MATCH($N283,'Overlap Study'!H$53:H$132,0)),0,1)</f>
        <v>0</v>
      </c>
      <c r="AF283" s="106">
        <f>IF(ISNA(MATCH($N283,'Overlap Study'!B$53:B$100,0)),0,1)</f>
        <v>0</v>
      </c>
      <c r="AH283" s="98"/>
      <c r="AJ283" s="162">
        <v>2471</v>
      </c>
      <c r="AK283" s="105">
        <f>SUM(AL283:AW283)</f>
        <v>1</v>
      </c>
      <c r="AL283" s="110">
        <f>IF(ISNA(MATCH($AJ283,'Overlap Study'!$FG$323:$FG$454,0)),0,1)</f>
        <v>0</v>
      </c>
      <c r="AM283" s="97">
        <f>IF(ISNA(MATCH($AJ283,'Overlap Study'!$EP$323:$EP$454,0)),0,1)</f>
        <v>0</v>
      </c>
      <c r="AN283" s="97">
        <f>IF(ISNA(MATCH($AJ283,'Overlap Study'!$DY$186:$DY$245,0)),0,1)</f>
        <v>0</v>
      </c>
      <c r="AO283" s="97">
        <f>IF(ISNA(MATCH($AJ283,'Overlap Study'!$DJ$186:$DJ$233,0)),0,1)</f>
        <v>0</v>
      </c>
      <c r="AP283" s="99">
        <f>IF(ISNA(MATCH($AJ283,'Overlap Study'!$CU$186:$CU$233,0)),0,1)</f>
        <v>1</v>
      </c>
      <c r="AQ283" s="99">
        <f>IF(ISNA(MATCH($AJ283,'Overlap Study'!$CG$186:$CG$233,0)),0,1)</f>
        <v>0</v>
      </c>
      <c r="AR283" s="97">
        <f>IF(ISNA(MATCH($AJ283,'Overlap Study'!$BU$186:$BU$233,0)),0,1)</f>
        <v>0</v>
      </c>
      <c r="AS283" s="97">
        <f>IF(ISNA(MATCH(AJ283,'Overlap Study'!BJ$186:BJ$233,0)),0,1)</f>
        <v>0</v>
      </c>
      <c r="AT283" s="97">
        <f>IF(ISNA(MATCH($AJ283,'Overlap Study'!AZ$186:AZ$233,0)),0,1)</f>
        <v>0</v>
      </c>
      <c r="AU283" s="97">
        <f>IF(ISNA(MATCH($AJ283,'Overlap Study'!AT$186:AT$233,0)),0,1)</f>
        <v>0</v>
      </c>
      <c r="AV283" s="97">
        <f>IF(ISNA(MATCH($AJ283,'Overlap Study'!AN$186:AN$233,0)),0,1)</f>
        <v>0</v>
      </c>
      <c r="AW283" s="106">
        <f>IF(ISNA(MATCH($AJ283,'Overlap Study'!AH$186:AH$233,0)),0,1)</f>
        <v>0</v>
      </c>
      <c r="AX283" s="97">
        <f>IF(ISNA(MATCH(AJ283,'Overlap Study'!$AB$186:$AB$233,0)),0,1)</f>
        <v>0</v>
      </c>
      <c r="AY283" s="97">
        <f>IF(ISNA(MATCH($AJ283,'Overlap Study'!$V$186:$V$233,0)),0,1)</f>
        <v>0</v>
      </c>
      <c r="AZ283" s="97">
        <f>IF(ISNA(MATCH($AJ283,'Overlap Study'!$P$186:$P$233,0)),0,1)</f>
        <v>0</v>
      </c>
      <c r="BA283" s="97"/>
      <c r="BB283" s="106"/>
    </row>
    <row r="284" spans="12:54" ht="13" x14ac:dyDescent="0.3">
      <c r="L284" s="116">
        <f t="shared" si="14"/>
        <v>283</v>
      </c>
      <c r="M284">
        <f t="shared" si="13"/>
        <v>2</v>
      </c>
      <c r="N284" s="207">
        <v>1</v>
      </c>
      <c r="O284" s="99">
        <f>SUM(P284:AA284)</f>
        <v>1</v>
      </c>
      <c r="P284" s="110">
        <f>IF(ISNA(MATCH(N284,'Overlap Study'!FF$62:FF$317,0)),0,1)</f>
        <v>0</v>
      </c>
      <c r="Q284" s="97">
        <f>IF(ISNA(MATCH(N284,'Overlap Study'!EO$62:EO$317,0)),0,1)</f>
        <v>1</v>
      </c>
      <c r="R284" s="97">
        <f>IF(ISNA(MATCH(N284,'Overlap Study'!DY$62:DY$174,0)),0,1)</f>
        <v>0</v>
      </c>
      <c r="S284" s="97">
        <f>IF(ISNA(MATCH(N284,'Overlap Study'!DJ$62:DJ$157,0)),0,1)</f>
        <v>0</v>
      </c>
      <c r="T284" s="99">
        <f>IF(ISNA(MATCH(N284,'Overlap Study'!CU$62:CU$157,0)),0,1)</f>
        <v>0</v>
      </c>
      <c r="U284" s="99">
        <f>IF(ISNA(MATCH(N284,'Overlap Study'!CG$62:CG$157,0)),0,1)</f>
        <v>0</v>
      </c>
      <c r="V284" s="97">
        <f>IF(ISNA(MATCH(N284,'Overlap Study'!BU$62:BU$157,0)),0,1)</f>
        <v>0</v>
      </c>
      <c r="W284" s="97">
        <f>IF(ISNA(MATCH(N284,'Overlap Study'!BJ$62:BJ$157,0)),0,1)</f>
        <v>0</v>
      </c>
      <c r="X284" s="97">
        <f>IF(ISNA(MATCH($N284,'Overlap Study'!AZ$62:AZ$157,0)),0,1)</f>
        <v>0</v>
      </c>
      <c r="Y284" s="97">
        <f>IF(ISNA(MATCH($N284,'Overlap Study'!AT$62:AT$157,0)),0,1)</f>
        <v>0</v>
      </c>
      <c r="Z284" s="97">
        <f>IF(ISNA(MATCH($N284,'Overlap Study'!AN$62:AN$157,0)),0,1)</f>
        <v>0</v>
      </c>
      <c r="AA284" s="97">
        <f>IF(ISNA(MATCH($N284,'Overlap Study'!AH$62:AH$157,0)),0,1)</f>
        <v>0</v>
      </c>
      <c r="AB284" s="110">
        <f>IF(ISNA(MATCH($N284,'Overlap Study'!AB$62:AB$157,0)),0,1)</f>
        <v>0</v>
      </c>
      <c r="AC284" s="97">
        <f>IF(ISNA(MATCH($N284,'Overlap Study'!V$62:V$157,0)),0,1)</f>
        <v>0</v>
      </c>
      <c r="AD284" s="97">
        <f>IF(ISNA(MATCH($N284,'Overlap Study'!P$62:P$157,0)),0,1)</f>
        <v>1</v>
      </c>
      <c r="AE284" s="97">
        <f>IF(ISNA(MATCH($N284,'Overlap Study'!H$53:H$132,0)),0,1)</f>
        <v>0</v>
      </c>
      <c r="AF284" s="106">
        <f>IF(ISNA(MATCH($N284,'Overlap Study'!B$53:B$100,0)),0,1)</f>
        <v>0</v>
      </c>
      <c r="AH284" s="98"/>
      <c r="AJ284" s="162">
        <v>2485</v>
      </c>
      <c r="AK284" s="105">
        <f>SUM(AL284:AW284)</f>
        <v>1</v>
      </c>
      <c r="AL284" s="110">
        <f>IF(ISNA(MATCH($AJ284,'Overlap Study'!$FG$323:$FG$454,0)),0,1)</f>
        <v>0</v>
      </c>
      <c r="AM284" s="97">
        <f>IF(ISNA(MATCH($AJ284,'Overlap Study'!$EP$323:$EP$454,0)),0,1)</f>
        <v>0</v>
      </c>
      <c r="AN284" s="97">
        <f>IF(ISNA(MATCH($AJ284,'Overlap Study'!$DY$186:$DY$245,0)),0,1)</f>
        <v>1</v>
      </c>
      <c r="AO284" s="97">
        <f>IF(ISNA(MATCH($AJ284,'Overlap Study'!$DJ$186:$DJ$233,0)),0,1)</f>
        <v>0</v>
      </c>
      <c r="AP284" s="99">
        <f>IF(ISNA(MATCH($AJ284,'Overlap Study'!$CU$186:$CU$233,0)),0,1)</f>
        <v>0</v>
      </c>
      <c r="AQ284" s="99">
        <f>IF(ISNA(MATCH($AJ284,'Overlap Study'!$CG$186:$CG$233,0)),0,1)</f>
        <v>0</v>
      </c>
      <c r="AR284" s="97">
        <f>IF(ISNA(MATCH($AJ284,'Overlap Study'!$BU$186:$BU$233,0)),0,1)</f>
        <v>0</v>
      </c>
      <c r="AS284" s="97">
        <f>IF(ISNA(MATCH(AJ284,'Overlap Study'!BJ$186:BJ$233,0)),0,1)</f>
        <v>0</v>
      </c>
      <c r="AT284" s="97">
        <f>IF(ISNA(MATCH($AJ284,'Overlap Study'!AZ$186:AZ$233,0)),0,1)</f>
        <v>0</v>
      </c>
      <c r="AU284" s="97">
        <f>IF(ISNA(MATCH($AJ284,'Overlap Study'!AT$186:AT$233,0)),0,1)</f>
        <v>0</v>
      </c>
      <c r="AV284" s="97">
        <f>IF(ISNA(MATCH($AJ284,'Overlap Study'!AN$186:AN$233,0)),0,1)</f>
        <v>0</v>
      </c>
      <c r="AW284" s="106">
        <f>IF(ISNA(MATCH($AJ284,'Overlap Study'!AH$186:AH$233,0)),0,1)</f>
        <v>0</v>
      </c>
      <c r="AX284" s="97">
        <f>IF(ISNA(MATCH(AJ284,'Overlap Study'!$AB$186:$AB$233,0)),0,1)</f>
        <v>0</v>
      </c>
      <c r="AY284" s="97">
        <f>IF(ISNA(MATCH($AJ284,'Overlap Study'!$V$186:$V$233,0)),0,1)</f>
        <v>0</v>
      </c>
      <c r="AZ284" s="97">
        <f>IF(ISNA(MATCH($AJ284,'Overlap Study'!$P$186:$P$233,0)),0,1)</f>
        <v>0</v>
      </c>
      <c r="BA284" s="97"/>
      <c r="BB284" s="106"/>
    </row>
    <row r="285" spans="12:54" ht="13" x14ac:dyDescent="0.3">
      <c r="L285" s="116">
        <f t="shared" si="14"/>
        <v>284</v>
      </c>
      <c r="M285">
        <f t="shared" si="13"/>
        <v>2</v>
      </c>
      <c r="N285" s="207">
        <v>8</v>
      </c>
      <c r="O285" s="99">
        <f>SUM(P285:AA285)</f>
        <v>1</v>
      </c>
      <c r="P285" s="110">
        <f>IF(ISNA(MATCH(N285,'Overlap Study'!FF$62:FF$317,0)),0,1)</f>
        <v>0</v>
      </c>
      <c r="Q285" s="97">
        <f>IF(ISNA(MATCH(N285,'Overlap Study'!EO$62:EO$317,0)),0,1)</f>
        <v>0</v>
      </c>
      <c r="R285" s="97">
        <f>IF(ISNA(MATCH(N285,'Overlap Study'!DY$62:DY$174,0)),0,1)</f>
        <v>0</v>
      </c>
      <c r="S285" s="97">
        <f>IF(ISNA(MATCH(N285,'Overlap Study'!DJ$62:DJ$157,0)),0,1)</f>
        <v>0</v>
      </c>
      <c r="T285" s="99">
        <f>IF(ISNA(MATCH(N285,'Overlap Study'!CU$62:CU$157,0)),0,1)</f>
        <v>0</v>
      </c>
      <c r="U285" s="99">
        <f>IF(ISNA(MATCH(N285,'Overlap Study'!CG$62:CG$157,0)),0,1)</f>
        <v>0</v>
      </c>
      <c r="V285" s="97">
        <f>IF(ISNA(MATCH(N285,'Overlap Study'!BU$62:BU$157,0)),0,1)</f>
        <v>0</v>
      </c>
      <c r="W285" s="97">
        <f>IF(ISNA(MATCH(N285,'Overlap Study'!BJ$62:BJ$157,0)),0,1)</f>
        <v>0</v>
      </c>
      <c r="X285" s="97">
        <f>IF(ISNA(MATCH($N285,'Overlap Study'!AZ$62:AZ$157,0)),0,1)</f>
        <v>1</v>
      </c>
      <c r="Y285" s="97">
        <f>IF(ISNA(MATCH($N285,'Overlap Study'!AT$62:AT$157,0)),0,1)</f>
        <v>0</v>
      </c>
      <c r="Z285" s="97">
        <f>IF(ISNA(MATCH($N285,'Overlap Study'!AN$62:AN$157,0)),0,1)</f>
        <v>0</v>
      </c>
      <c r="AA285" s="97">
        <f>IF(ISNA(MATCH($N285,'Overlap Study'!AH$62:AH$157,0)),0,1)</f>
        <v>0</v>
      </c>
      <c r="AB285" s="110">
        <f>IF(ISNA(MATCH($N285,'Overlap Study'!AB$62:AB$157,0)),0,1)</f>
        <v>0</v>
      </c>
      <c r="AC285" s="97">
        <f>IF(ISNA(MATCH($N285,'Overlap Study'!V$62:V$157,0)),0,1)</f>
        <v>0</v>
      </c>
      <c r="AD285" s="97">
        <f>IF(ISNA(MATCH($N285,'Overlap Study'!P$62:P$157,0)),0,1)</f>
        <v>0</v>
      </c>
      <c r="AE285" s="97">
        <f>IF(ISNA(MATCH($N285,'Overlap Study'!H$53:H$132,0)),0,1)</f>
        <v>1</v>
      </c>
      <c r="AF285" s="106">
        <f>IF(ISNA(MATCH($N285,'Overlap Study'!B$53:B$100,0)),0,1)</f>
        <v>0</v>
      </c>
      <c r="AH285" s="98"/>
      <c r="AJ285" s="194">
        <v>2502</v>
      </c>
      <c r="AK285" s="105">
        <f>SUM(AL285:AW285)</f>
        <v>1</v>
      </c>
      <c r="AL285" s="110">
        <f>IF(ISNA(MATCH($AJ285,'Overlap Study'!$FG$323:$FG$454,0)),0,1)</f>
        <v>1</v>
      </c>
      <c r="AM285" s="97">
        <f>IF(ISNA(MATCH($AJ285,'Overlap Study'!$EP$323:$EP$454,0)),0,1)</f>
        <v>0</v>
      </c>
      <c r="AN285" s="97">
        <f>IF(ISNA(MATCH($AJ285,'Overlap Study'!$DY$186:$DY$245,0)),0,1)</f>
        <v>0</v>
      </c>
      <c r="AO285" s="97">
        <f>IF(ISNA(MATCH($AJ285,'Overlap Study'!$DJ$186:$DJ$233,0)),0,1)</f>
        <v>0</v>
      </c>
      <c r="AP285" s="99">
        <f>IF(ISNA(MATCH($AJ285,'Overlap Study'!$CU$186:$CU$233,0)),0,1)</f>
        <v>0</v>
      </c>
      <c r="AQ285" s="99">
        <f>IF(ISNA(MATCH($AJ285,'Overlap Study'!$CG$186:$CG$233,0)),0,1)</f>
        <v>0</v>
      </c>
      <c r="AR285" s="97">
        <f>IF(ISNA(MATCH($AJ285,'Overlap Study'!$BU$186:$BU$233,0)),0,1)</f>
        <v>0</v>
      </c>
      <c r="AS285" s="97">
        <f>IF(ISNA(MATCH(AJ285,'Overlap Study'!BJ$186:BJ$233,0)),0,1)</f>
        <v>0</v>
      </c>
      <c r="AT285" s="97">
        <f>IF(ISNA(MATCH($AJ285,'Overlap Study'!AZ$186:AZ$233,0)),0,1)</f>
        <v>0</v>
      </c>
      <c r="AU285" s="97">
        <f>IF(ISNA(MATCH($AJ285,'Overlap Study'!AT$186:AT$233,0)),0,1)</f>
        <v>0</v>
      </c>
      <c r="AV285" s="97">
        <f>IF(ISNA(MATCH($AJ285,'Overlap Study'!AN$186:AN$233,0)),0,1)</f>
        <v>0</v>
      </c>
      <c r="AW285" s="106">
        <f>IF(ISNA(MATCH($AJ285,'Overlap Study'!AH$186:AH$233,0)),0,1)</f>
        <v>0</v>
      </c>
      <c r="AX285" s="97">
        <f>IF(ISNA(MATCH(AJ285,'Overlap Study'!$AB$186:$AB$233,0)),0,1)</f>
        <v>0</v>
      </c>
      <c r="AY285" s="97">
        <f>IF(ISNA(MATCH($AJ285,'Overlap Study'!$V$186:$V$233,0)),0,1)</f>
        <v>0</v>
      </c>
      <c r="AZ285" s="97">
        <f>IF(ISNA(MATCH($AJ285,'Overlap Study'!$P$186:$P$233,0)),0,1)</f>
        <v>0</v>
      </c>
      <c r="BA285" s="97"/>
      <c r="BB285" s="106"/>
    </row>
    <row r="286" spans="12:54" ht="13" x14ac:dyDescent="0.3">
      <c r="L286" s="116">
        <f t="shared" si="14"/>
        <v>285</v>
      </c>
      <c r="M286">
        <f t="shared" si="13"/>
        <v>2</v>
      </c>
      <c r="N286" s="207">
        <v>22</v>
      </c>
      <c r="O286" s="99">
        <f>SUM(P286:AA286)</f>
        <v>1</v>
      </c>
      <c r="P286" s="110">
        <f>IF(ISNA(MATCH(N286,'Overlap Study'!FF$62:FF$317,0)),0,1)</f>
        <v>0</v>
      </c>
      <c r="Q286" s="97">
        <f>IF(ISNA(MATCH(N286,'Overlap Study'!EO$62:EO$317,0)),0,1)</f>
        <v>0</v>
      </c>
      <c r="R286" s="97">
        <f>IF(ISNA(MATCH(N286,'Overlap Study'!DY$62:DY$174,0)),0,1)</f>
        <v>0</v>
      </c>
      <c r="S286" s="97">
        <f>IF(ISNA(MATCH(N286,'Overlap Study'!DJ$62:DJ$157,0)),0,1)</f>
        <v>0</v>
      </c>
      <c r="T286" s="99">
        <f>IF(ISNA(MATCH(N286,'Overlap Study'!CU$62:CU$157,0)),0,1)</f>
        <v>0</v>
      </c>
      <c r="U286" s="99">
        <f>IF(ISNA(MATCH(N286,'Overlap Study'!CG$62:CG$157,0)),0,1)</f>
        <v>0</v>
      </c>
      <c r="V286" s="97">
        <f>IF(ISNA(MATCH(N286,'Overlap Study'!BU$62:BU$157,0)),0,1)</f>
        <v>0</v>
      </c>
      <c r="W286" s="97">
        <f>IF(ISNA(MATCH(N286,'Overlap Study'!BJ$62:BJ$157,0)),0,1)</f>
        <v>0</v>
      </c>
      <c r="X286" s="97">
        <f>IF(ISNA(MATCH($N286,'Overlap Study'!AZ$62:AZ$157,0)),0,1)</f>
        <v>0</v>
      </c>
      <c r="Y286" s="97">
        <f>IF(ISNA(MATCH($N286,'Overlap Study'!AT$62:AT$157,0)),0,1)</f>
        <v>0</v>
      </c>
      <c r="Z286" s="97">
        <f>IF(ISNA(MATCH($N286,'Overlap Study'!AN$62:AN$157,0)),0,1)</f>
        <v>0</v>
      </c>
      <c r="AA286" s="97">
        <f>IF(ISNA(MATCH($N286,'Overlap Study'!AH$62:AH$157,0)),0,1)</f>
        <v>1</v>
      </c>
      <c r="AB286" s="110">
        <f>IF(ISNA(MATCH($N286,'Overlap Study'!AB$62:AB$157,0)),0,1)</f>
        <v>0</v>
      </c>
      <c r="AC286" s="97">
        <f>IF(ISNA(MATCH($N286,'Overlap Study'!V$62:V$157,0)),0,1)</f>
        <v>0</v>
      </c>
      <c r="AD286" s="97">
        <f>IF(ISNA(MATCH($N286,'Overlap Study'!P$62:P$157,0)),0,1)</f>
        <v>0</v>
      </c>
      <c r="AE286" s="97">
        <f>IF(ISNA(MATCH($N286,'Overlap Study'!H$53:H$132,0)),0,1)</f>
        <v>0</v>
      </c>
      <c r="AF286" s="106">
        <f>IF(ISNA(MATCH($N286,'Overlap Study'!B$53:B$100,0)),0,1)</f>
        <v>1</v>
      </c>
      <c r="AH286" s="98"/>
      <c r="AJ286" s="194">
        <v>2512</v>
      </c>
      <c r="AK286" s="105">
        <f>SUM(AL286:AW286)</f>
        <v>1</v>
      </c>
      <c r="AL286" s="110">
        <f>IF(ISNA(MATCH($AJ286,'Overlap Study'!$FG$323:$FG$454,0)),0,1)</f>
        <v>0</v>
      </c>
      <c r="AM286" s="97">
        <f>IF(ISNA(MATCH($AJ286,'Overlap Study'!$EP$323:$EP$454,0)),0,1)</f>
        <v>1</v>
      </c>
      <c r="AN286" s="97">
        <f>IF(ISNA(MATCH($AJ286,'Overlap Study'!$DY$186:$DY$245,0)),0,1)</f>
        <v>0</v>
      </c>
      <c r="AO286" s="97">
        <f>IF(ISNA(MATCH($AJ286,'Overlap Study'!$DJ$186:$DJ$233,0)),0,1)</f>
        <v>0</v>
      </c>
      <c r="AP286" s="99">
        <f>IF(ISNA(MATCH($AJ286,'Overlap Study'!$CU$186:$CU$233,0)),0,1)</f>
        <v>0</v>
      </c>
      <c r="AQ286" s="99">
        <f>IF(ISNA(MATCH($AJ286,'Overlap Study'!$CG$186:$CG$233,0)),0,1)</f>
        <v>0</v>
      </c>
      <c r="AR286" s="97">
        <f>IF(ISNA(MATCH($AJ286,'Overlap Study'!$BU$186:$BU$233,0)),0,1)</f>
        <v>0</v>
      </c>
      <c r="AS286" s="97">
        <f>IF(ISNA(MATCH(AJ286,'Overlap Study'!BJ$186:BJ$233,0)),0,1)</f>
        <v>0</v>
      </c>
      <c r="AT286" s="97">
        <f>IF(ISNA(MATCH($AJ286,'Overlap Study'!AZ$186:AZ$233,0)),0,1)</f>
        <v>0</v>
      </c>
      <c r="AU286" s="97">
        <f>IF(ISNA(MATCH($AJ286,'Overlap Study'!AT$186:AT$233,0)),0,1)</f>
        <v>0</v>
      </c>
      <c r="AV286" s="97">
        <f>IF(ISNA(MATCH($AJ286,'Overlap Study'!AN$186:AN$233,0)),0,1)</f>
        <v>0</v>
      </c>
      <c r="AW286" s="106">
        <f>IF(ISNA(MATCH($AJ286,'Overlap Study'!AH$186:AH$233,0)),0,1)</f>
        <v>0</v>
      </c>
      <c r="AX286" s="97">
        <f>IF(ISNA(MATCH(AJ286,'Overlap Study'!$AB$186:$AB$233,0)),0,1)</f>
        <v>0</v>
      </c>
      <c r="AY286" s="97">
        <f>IF(ISNA(MATCH($AJ286,'Overlap Study'!$V$186:$V$233,0)),0,1)</f>
        <v>0</v>
      </c>
      <c r="AZ286" s="97">
        <f>IF(ISNA(MATCH($AJ286,'Overlap Study'!$P$186:$P$233,0)),0,1)</f>
        <v>0</v>
      </c>
      <c r="BA286" s="97"/>
      <c r="BB286" s="106"/>
    </row>
    <row r="287" spans="12:54" ht="13" x14ac:dyDescent="0.3">
      <c r="L287" s="116">
        <f t="shared" si="14"/>
        <v>286</v>
      </c>
      <c r="M287">
        <f t="shared" si="13"/>
        <v>2</v>
      </c>
      <c r="N287" s="494">
        <v>41</v>
      </c>
      <c r="O287" s="99">
        <f>SUM(P287:AA287)</f>
        <v>1</v>
      </c>
      <c r="P287" s="110">
        <f>IF(ISNA(MATCH(N287,'Overlap Study'!FF$62:FF$317,0)),0,1)</f>
        <v>0</v>
      </c>
      <c r="Q287" s="97">
        <f>IF(ISNA(MATCH(N287,'Overlap Study'!EO$62:EO$317,0)),0,1)</f>
        <v>0</v>
      </c>
      <c r="R287" s="97">
        <f>IF(ISNA(MATCH(N287,'Overlap Study'!DY$62:DY$174,0)),0,1)</f>
        <v>0</v>
      </c>
      <c r="S287" s="97">
        <f>IF(ISNA(MATCH(N287,'Overlap Study'!DJ$62:DJ$157,0)),0,1)</f>
        <v>0</v>
      </c>
      <c r="T287" s="99">
        <f>IF(ISNA(MATCH(N287,'Overlap Study'!CU$62:CU$157,0)),0,1)</f>
        <v>0</v>
      </c>
      <c r="U287" s="99">
        <f>IF(ISNA(MATCH(N287,'Overlap Study'!CG$62:CG$157,0)),0,1)</f>
        <v>0</v>
      </c>
      <c r="V287" s="97">
        <f>IF(ISNA(MATCH(N287,'Overlap Study'!BU$62:BU$157,0)),0,1)</f>
        <v>0</v>
      </c>
      <c r="W287" s="97">
        <f>IF(ISNA(MATCH(N287,'Overlap Study'!BJ$62:BJ$157,0)),0,1)</f>
        <v>0</v>
      </c>
      <c r="X287" s="97">
        <f>IF(ISNA(MATCH($N287,'Overlap Study'!AZ$62:AZ$157,0)),0,1)</f>
        <v>1</v>
      </c>
      <c r="Y287" s="97">
        <f>IF(ISNA(MATCH($N287,'Overlap Study'!AT$62:AT$157,0)),0,1)</f>
        <v>0</v>
      </c>
      <c r="Z287" s="97">
        <f>IF(ISNA(MATCH($N287,'Overlap Study'!AN$62:AN$157,0)),0,1)</f>
        <v>0</v>
      </c>
      <c r="AA287" s="97">
        <f>IF(ISNA(MATCH($N287,'Overlap Study'!AH$62:AH$157,0)),0,1)</f>
        <v>0</v>
      </c>
      <c r="AB287" s="110">
        <f>IF(ISNA(MATCH($N287,'Overlap Study'!AB$62:AB$157,0)),0,1)</f>
        <v>0</v>
      </c>
      <c r="AC287" s="97">
        <f>IF(ISNA(MATCH($N287,'Overlap Study'!V$62:V$157,0)),0,1)</f>
        <v>0</v>
      </c>
      <c r="AD287" s="97">
        <f>IF(ISNA(MATCH($N287,'Overlap Study'!P$62:P$157,0)),0,1)</f>
        <v>0</v>
      </c>
      <c r="AE287" s="97">
        <f>IF(ISNA(MATCH($N287,'Overlap Study'!H$53:H$132,0)),0,1)</f>
        <v>0</v>
      </c>
      <c r="AF287" s="106">
        <f>IF(ISNA(MATCH($N287,'Overlap Study'!B$53:B$100,0)),0,1)</f>
        <v>1</v>
      </c>
      <c r="AH287" s="98"/>
      <c r="AJ287" s="194">
        <v>2526</v>
      </c>
      <c r="AK287" s="105">
        <f>SUM(AL287:AW287)</f>
        <v>1</v>
      </c>
      <c r="AL287" s="110">
        <f>IF(ISNA(MATCH($AJ287,'Overlap Study'!$FG$323:$FG$454,0)),0,1)</f>
        <v>0</v>
      </c>
      <c r="AM287" s="97">
        <f>IF(ISNA(MATCH($AJ287,'Overlap Study'!$EP$323:$EP$454,0)),0,1)</f>
        <v>1</v>
      </c>
      <c r="AN287" s="97">
        <f>IF(ISNA(MATCH($AJ287,'Overlap Study'!$DY$186:$DY$245,0)),0,1)</f>
        <v>0</v>
      </c>
      <c r="AO287" s="97">
        <f>IF(ISNA(MATCH($AJ287,'Overlap Study'!$DJ$186:$DJ$233,0)),0,1)</f>
        <v>0</v>
      </c>
      <c r="AP287" s="99">
        <f>IF(ISNA(MATCH($AJ287,'Overlap Study'!$CU$186:$CU$233,0)),0,1)</f>
        <v>0</v>
      </c>
      <c r="AQ287" s="99">
        <f>IF(ISNA(MATCH($AJ287,'Overlap Study'!$CG$186:$CG$233,0)),0,1)</f>
        <v>0</v>
      </c>
      <c r="AR287" s="97">
        <f>IF(ISNA(MATCH($AJ287,'Overlap Study'!$BU$186:$BU$233,0)),0,1)</f>
        <v>0</v>
      </c>
      <c r="AS287" s="97">
        <f>IF(ISNA(MATCH(AJ287,'Overlap Study'!BJ$186:BJ$233,0)),0,1)</f>
        <v>0</v>
      </c>
      <c r="AT287" s="97">
        <f>IF(ISNA(MATCH($AJ287,'Overlap Study'!AZ$186:AZ$233,0)),0,1)</f>
        <v>0</v>
      </c>
      <c r="AU287" s="97">
        <f>IF(ISNA(MATCH($AJ287,'Overlap Study'!AT$186:AT$233,0)),0,1)</f>
        <v>0</v>
      </c>
      <c r="AV287" s="97">
        <f>IF(ISNA(MATCH($AJ287,'Overlap Study'!AN$186:AN$233,0)),0,1)</f>
        <v>0</v>
      </c>
      <c r="AW287" s="106">
        <f>IF(ISNA(MATCH($AJ287,'Overlap Study'!AH$186:AH$233,0)),0,1)</f>
        <v>0</v>
      </c>
      <c r="AX287" s="97">
        <f>IF(ISNA(MATCH(AJ287,'Overlap Study'!$AB$186:$AB$233,0)),0,1)</f>
        <v>0</v>
      </c>
      <c r="AY287" s="97">
        <f>IF(ISNA(MATCH($AJ287,'Overlap Study'!$V$186:$V$233,0)),0,1)</f>
        <v>0</v>
      </c>
      <c r="AZ287" s="97">
        <f>IF(ISNA(MATCH($AJ287,'Overlap Study'!$P$186:$P$233,0)),0,1)</f>
        <v>0</v>
      </c>
      <c r="BA287" s="97"/>
      <c r="BB287" s="106"/>
    </row>
    <row r="288" spans="12:54" ht="13" x14ac:dyDescent="0.3">
      <c r="L288" s="116">
        <f t="shared" si="14"/>
        <v>287</v>
      </c>
      <c r="M288">
        <f t="shared" si="13"/>
        <v>3</v>
      </c>
      <c r="N288" s="207">
        <v>57</v>
      </c>
      <c r="O288" s="99">
        <f>SUM(P288:AA288)</f>
        <v>1</v>
      </c>
      <c r="P288" s="110">
        <f>IF(ISNA(MATCH(N288,'Overlap Study'!FF$62:FF$317,0)),0,1)</f>
        <v>1</v>
      </c>
      <c r="Q288" s="97">
        <f>IF(ISNA(MATCH(N288,'Overlap Study'!EO$62:EO$317,0)),0,1)</f>
        <v>0</v>
      </c>
      <c r="R288" s="97">
        <f>IF(ISNA(MATCH(N288,'Overlap Study'!DY$62:DY$174,0)),0,1)</f>
        <v>0</v>
      </c>
      <c r="S288" s="97">
        <f>IF(ISNA(MATCH(N288,'Overlap Study'!DJ$62:DJ$157,0)),0,1)</f>
        <v>0</v>
      </c>
      <c r="T288" s="99">
        <f>IF(ISNA(MATCH(N288,'Overlap Study'!CU$62:CU$157,0)),0,1)</f>
        <v>0</v>
      </c>
      <c r="U288" s="99">
        <f>IF(ISNA(MATCH(N288,'Overlap Study'!CG$62:CG$157,0)),0,1)</f>
        <v>0</v>
      </c>
      <c r="V288" s="97">
        <f>IF(ISNA(MATCH(N288,'Overlap Study'!BU$62:BU$157,0)),0,1)</f>
        <v>0</v>
      </c>
      <c r="W288" s="97">
        <f>IF(ISNA(MATCH(N288,'Overlap Study'!BJ$62:BJ$157,0)),0,1)</f>
        <v>0</v>
      </c>
      <c r="X288" s="97">
        <f>IF(ISNA(MATCH($N288,'Overlap Study'!AZ$62:AZ$157,0)),0,1)</f>
        <v>0</v>
      </c>
      <c r="Y288" s="97">
        <f>IF(ISNA(MATCH($N288,'Overlap Study'!AT$62:AT$157,0)),0,1)</f>
        <v>0</v>
      </c>
      <c r="Z288" s="97">
        <f>IF(ISNA(MATCH($N288,'Overlap Study'!AN$62:AN$157,0)),0,1)</f>
        <v>0</v>
      </c>
      <c r="AA288" s="97">
        <f>IF(ISNA(MATCH($N288,'Overlap Study'!AH$62:AH$157,0)),0,1)</f>
        <v>0</v>
      </c>
      <c r="AB288" s="110">
        <f>IF(ISNA(MATCH($N288,'Overlap Study'!AB$62:AB$157,0)),0,1)</f>
        <v>1</v>
      </c>
      <c r="AC288" s="97">
        <f>IF(ISNA(MATCH($N288,'Overlap Study'!V$62:V$157,0)),0,1)</f>
        <v>0</v>
      </c>
      <c r="AD288" s="97">
        <f>IF(ISNA(MATCH($N288,'Overlap Study'!P$62:P$157,0)),0,1)</f>
        <v>1</v>
      </c>
      <c r="AE288" s="97">
        <f>IF(ISNA(MATCH($N288,'Overlap Study'!H$53:H$132,0)),0,1)</f>
        <v>0</v>
      </c>
      <c r="AF288" s="106">
        <f>IF(ISNA(MATCH($N288,'Overlap Study'!B$53:B$100,0)),0,1)</f>
        <v>0</v>
      </c>
      <c r="AH288" s="98"/>
      <c r="AJ288" s="162">
        <v>2612</v>
      </c>
      <c r="AK288" s="105">
        <f>SUM(AL288:AW288)</f>
        <v>1</v>
      </c>
      <c r="AL288" s="110">
        <f>IF(ISNA(MATCH($AJ288,'Overlap Study'!$FG$323:$FG$454,0)),0,1)</f>
        <v>0</v>
      </c>
      <c r="AM288" s="97">
        <f>IF(ISNA(MATCH($AJ288,'Overlap Study'!$EP$323:$EP$454,0)),0,1)</f>
        <v>0</v>
      </c>
      <c r="AN288" s="97">
        <f>IF(ISNA(MATCH($AJ288,'Overlap Study'!$DY$186:$DY$245,0)),0,1)</f>
        <v>0</v>
      </c>
      <c r="AO288" s="97">
        <f>IF(ISNA(MATCH($AJ288,'Overlap Study'!$DJ$186:$DJ$233,0)),0,1)</f>
        <v>0</v>
      </c>
      <c r="AP288" s="99">
        <f>IF(ISNA(MATCH($AJ288,'Overlap Study'!$CU$186:$CU$233,0)),0,1)</f>
        <v>0</v>
      </c>
      <c r="AQ288" s="99">
        <f>IF(ISNA(MATCH($AJ288,'Overlap Study'!$CG$186:$CG$233,0)),0,1)</f>
        <v>0</v>
      </c>
      <c r="AR288" s="97">
        <f>IF(ISNA(MATCH($AJ288,'Overlap Study'!$BU$186:$BU$233,0)),0,1)</f>
        <v>1</v>
      </c>
      <c r="AS288" s="97">
        <f>IF(ISNA(MATCH(AJ288,'Overlap Study'!BJ$186:BJ$233,0)),0,1)</f>
        <v>0</v>
      </c>
      <c r="AT288" s="97">
        <f>IF(ISNA(MATCH($AJ288,'Overlap Study'!AZ$186:AZ$233,0)),0,1)</f>
        <v>0</v>
      </c>
      <c r="AU288" s="97">
        <f>IF(ISNA(MATCH($AJ288,'Overlap Study'!AT$186:AT$233,0)),0,1)</f>
        <v>0</v>
      </c>
      <c r="AV288" s="97">
        <f>IF(ISNA(MATCH($AJ288,'Overlap Study'!AN$186:AN$233,0)),0,1)</f>
        <v>0</v>
      </c>
      <c r="AW288" s="106">
        <f>IF(ISNA(MATCH($AJ288,'Overlap Study'!AH$186:AH$233,0)),0,1)</f>
        <v>0</v>
      </c>
      <c r="AX288" s="97">
        <f>IF(ISNA(MATCH(AJ288,'Overlap Study'!$AB$186:$AB$233,0)),0,1)</f>
        <v>0</v>
      </c>
      <c r="AY288" s="97">
        <f>IF(ISNA(MATCH($AJ288,'Overlap Study'!$V$186:$V$233,0)),0,1)</f>
        <v>0</v>
      </c>
      <c r="AZ288" s="97">
        <f>IF(ISNA(MATCH($AJ288,'Overlap Study'!$P$186:$P$233,0)),0,1)</f>
        <v>0</v>
      </c>
      <c r="BA288" s="97"/>
      <c r="BB288" s="106"/>
    </row>
    <row r="289" spans="12:55" ht="13" x14ac:dyDescent="0.3">
      <c r="L289" s="116">
        <f t="shared" si="14"/>
        <v>288</v>
      </c>
      <c r="M289">
        <f t="shared" si="13"/>
        <v>2</v>
      </c>
      <c r="N289" s="207">
        <v>58</v>
      </c>
      <c r="O289" s="99">
        <f>SUM(P289:AA289)</f>
        <v>1</v>
      </c>
      <c r="P289" s="110">
        <f>IF(ISNA(MATCH(N289,'Overlap Study'!FF$62:FF$317,0)),0,1)</f>
        <v>0</v>
      </c>
      <c r="Q289" s="97">
        <f>IF(ISNA(MATCH(N289,'Overlap Study'!EO$62:EO$317,0)),0,1)</f>
        <v>0</v>
      </c>
      <c r="R289" s="97">
        <f>IF(ISNA(MATCH(N289,'Overlap Study'!DY$62:DY$174,0)),0,1)</f>
        <v>0</v>
      </c>
      <c r="S289" s="97">
        <f>IF(ISNA(MATCH(N289,'Overlap Study'!DJ$62:DJ$157,0)),0,1)</f>
        <v>0</v>
      </c>
      <c r="T289" s="99">
        <f>IF(ISNA(MATCH(N289,'Overlap Study'!CU$62:CU$157,0)),0,1)</f>
        <v>1</v>
      </c>
      <c r="U289" s="99">
        <f>IF(ISNA(MATCH(N289,'Overlap Study'!CG$62:CG$157,0)),0,1)</f>
        <v>0</v>
      </c>
      <c r="V289" s="97">
        <f>IF(ISNA(MATCH(N289,'Overlap Study'!BU$62:BU$157,0)),0,1)</f>
        <v>0</v>
      </c>
      <c r="W289" s="97">
        <f>IF(ISNA(MATCH(N289,'Overlap Study'!BJ$62:BJ$157,0)),0,1)</f>
        <v>0</v>
      </c>
      <c r="X289" s="97">
        <f>IF(ISNA(MATCH($N289,'Overlap Study'!AZ$62:AZ$157,0)),0,1)</f>
        <v>0</v>
      </c>
      <c r="Y289" s="97">
        <f>IF(ISNA(MATCH($N289,'Overlap Study'!AT$62:AT$157,0)),0,1)</f>
        <v>0</v>
      </c>
      <c r="Z289" s="97">
        <f>IF(ISNA(MATCH($N289,'Overlap Study'!AN$62:AN$157,0)),0,1)</f>
        <v>0</v>
      </c>
      <c r="AA289" s="97">
        <f>IF(ISNA(MATCH($N289,'Overlap Study'!AH$62:AH$157,0)),0,1)</f>
        <v>0</v>
      </c>
      <c r="AB289" s="110">
        <f>IF(ISNA(MATCH($N289,'Overlap Study'!AB$62:AB$157,0)),0,1)</f>
        <v>0</v>
      </c>
      <c r="AC289" s="97">
        <f>IF(ISNA(MATCH($N289,'Overlap Study'!V$62:V$157,0)),0,1)</f>
        <v>0</v>
      </c>
      <c r="AD289" s="97">
        <f>IF(ISNA(MATCH($N289,'Overlap Study'!P$62:P$157,0)),0,1)</f>
        <v>0</v>
      </c>
      <c r="AE289" s="97">
        <f>IF(ISNA(MATCH($N289,'Overlap Study'!H$53:H$132,0)),0,1)</f>
        <v>1</v>
      </c>
      <c r="AF289" s="106">
        <f>IF(ISNA(MATCH($N289,'Overlap Study'!B$53:B$100,0)),0,1)</f>
        <v>0</v>
      </c>
      <c r="AH289" s="98"/>
      <c r="AJ289" s="194">
        <v>2614</v>
      </c>
      <c r="AK289" s="105">
        <f>SUM(AL289:AW289)</f>
        <v>1</v>
      </c>
      <c r="AL289" s="110">
        <f>IF(ISNA(MATCH($AJ289,'Overlap Study'!$FG$323:$FG$454,0)),0,1)</f>
        <v>0</v>
      </c>
      <c r="AM289" s="97">
        <f>IF(ISNA(MATCH($AJ289,'Overlap Study'!$EP$323:$EP$454,0)),0,1)</f>
        <v>1</v>
      </c>
      <c r="AN289" s="97">
        <f>IF(ISNA(MATCH($AJ289,'Overlap Study'!$DY$186:$DY$245,0)),0,1)</f>
        <v>0</v>
      </c>
      <c r="AO289" s="97">
        <f>IF(ISNA(MATCH($AJ289,'Overlap Study'!$DJ$186:$DJ$233,0)),0,1)</f>
        <v>0</v>
      </c>
      <c r="AP289" s="99">
        <f>IF(ISNA(MATCH($AJ289,'Overlap Study'!$CU$186:$CU$233,0)),0,1)</f>
        <v>0</v>
      </c>
      <c r="AQ289" s="99">
        <f>IF(ISNA(MATCH($AJ289,'Overlap Study'!$CG$186:$CG$233,0)),0,1)</f>
        <v>0</v>
      </c>
      <c r="AR289" s="97">
        <f>IF(ISNA(MATCH($AJ289,'Overlap Study'!$BU$186:$BU$233,0)),0,1)</f>
        <v>0</v>
      </c>
      <c r="AS289" s="97">
        <f>IF(ISNA(MATCH(AJ289,'Overlap Study'!BJ$186:BJ$233,0)),0,1)</f>
        <v>0</v>
      </c>
      <c r="AT289" s="97">
        <f>IF(ISNA(MATCH($AJ289,'Overlap Study'!AZ$186:AZ$233,0)),0,1)</f>
        <v>0</v>
      </c>
      <c r="AU289" s="97">
        <f>IF(ISNA(MATCH($AJ289,'Overlap Study'!AT$186:AT$233,0)),0,1)</f>
        <v>0</v>
      </c>
      <c r="AV289" s="97">
        <f>IF(ISNA(MATCH($AJ289,'Overlap Study'!AN$186:AN$233,0)),0,1)</f>
        <v>0</v>
      </c>
      <c r="AW289" s="106">
        <f>IF(ISNA(MATCH($AJ289,'Overlap Study'!AH$186:AH$233,0)),0,1)</f>
        <v>0</v>
      </c>
      <c r="AX289" s="97">
        <f>IF(ISNA(MATCH(AJ289,'Overlap Study'!$AB$186:$AB$233,0)),0,1)</f>
        <v>0</v>
      </c>
      <c r="AY289" s="97">
        <f>IF(ISNA(MATCH($AJ289,'Overlap Study'!$V$186:$V$233,0)),0,1)</f>
        <v>0</v>
      </c>
      <c r="AZ289" s="97">
        <f>IF(ISNA(MATCH($AJ289,'Overlap Study'!$P$186:$P$233,0)),0,1)</f>
        <v>0</v>
      </c>
      <c r="BA289" s="97"/>
      <c r="BB289" s="106"/>
      <c r="BC289" s="97"/>
    </row>
    <row r="290" spans="12:55" ht="13" x14ac:dyDescent="0.3">
      <c r="L290" s="116">
        <f t="shared" si="14"/>
        <v>289</v>
      </c>
      <c r="M290">
        <f t="shared" si="13"/>
        <v>4</v>
      </c>
      <c r="N290" s="207">
        <v>64</v>
      </c>
      <c r="O290" s="99">
        <f>SUM(P290:AA290)</f>
        <v>1</v>
      </c>
      <c r="P290" s="110">
        <f>IF(ISNA(MATCH(N290,'Overlap Study'!FF$62:FF$317,0)),0,1)</f>
        <v>0</v>
      </c>
      <c r="Q290" s="97">
        <f>IF(ISNA(MATCH(N290,'Overlap Study'!EO$62:EO$317,0)),0,1)</f>
        <v>0</v>
      </c>
      <c r="R290" s="97">
        <f>IF(ISNA(MATCH(N290,'Overlap Study'!DY$62:DY$174,0)),0,1)</f>
        <v>0</v>
      </c>
      <c r="S290" s="97">
        <f>IF(ISNA(MATCH(N290,'Overlap Study'!DJ$62:DJ$157,0)),0,1)</f>
        <v>0</v>
      </c>
      <c r="T290" s="99">
        <f>IF(ISNA(MATCH(N290,'Overlap Study'!CU$62:CU$157,0)),0,1)</f>
        <v>0</v>
      </c>
      <c r="U290" s="99">
        <f>IF(ISNA(MATCH(N290,'Overlap Study'!CG$62:CG$157,0)),0,1)</f>
        <v>0</v>
      </c>
      <c r="V290" s="97">
        <f>IF(ISNA(MATCH(N290,'Overlap Study'!BU$62:BU$157,0)),0,1)</f>
        <v>0</v>
      </c>
      <c r="W290" s="97">
        <f>IF(ISNA(MATCH(N290,'Overlap Study'!BJ$62:BJ$157,0)),0,1)</f>
        <v>0</v>
      </c>
      <c r="X290" s="97">
        <f>IF(ISNA(MATCH($N290,'Overlap Study'!AZ$62:AZ$157,0)),0,1)</f>
        <v>0</v>
      </c>
      <c r="Y290" s="97">
        <f>IF(ISNA(MATCH($N290,'Overlap Study'!AT$62:AT$157,0)),0,1)</f>
        <v>0</v>
      </c>
      <c r="Z290" s="97">
        <f>IF(ISNA(MATCH($N290,'Overlap Study'!AN$62:AN$157,0)),0,1)</f>
        <v>0</v>
      </c>
      <c r="AA290" s="97">
        <f>IF(ISNA(MATCH($N290,'Overlap Study'!AH$62:AH$157,0)),0,1)</f>
        <v>1</v>
      </c>
      <c r="AB290" s="110">
        <f>IF(ISNA(MATCH($N290,'Overlap Study'!AB$62:AB$157,0)),0,1)</f>
        <v>1</v>
      </c>
      <c r="AC290" s="97">
        <f>IF(ISNA(MATCH($N290,'Overlap Study'!V$62:V$157,0)),0,1)</f>
        <v>0</v>
      </c>
      <c r="AD290" s="97">
        <f>IF(ISNA(MATCH($N290,'Overlap Study'!P$62:P$157,0)),0,1)</f>
        <v>1</v>
      </c>
      <c r="AE290" s="97">
        <f>IF(ISNA(MATCH($N290,'Overlap Study'!H$53:H$132,0)),0,1)</f>
        <v>0</v>
      </c>
      <c r="AF290" s="106">
        <f>IF(ISNA(MATCH($N290,'Overlap Study'!B$53:B$100,0)),0,1)</f>
        <v>1</v>
      </c>
      <c r="AH290" s="98"/>
      <c r="AJ290" s="162">
        <v>2630</v>
      </c>
      <c r="AK290" s="105">
        <f>SUM(AL290:AW290)</f>
        <v>1</v>
      </c>
      <c r="AL290" s="110">
        <f>IF(ISNA(MATCH($AJ290,'Overlap Study'!$FG$323:$FG$454,0)),0,1)</f>
        <v>0</v>
      </c>
      <c r="AM290" s="97">
        <f>IF(ISNA(MATCH($AJ290,'Overlap Study'!$EP$323:$EP$454,0)),0,1)</f>
        <v>0</v>
      </c>
      <c r="AN290" s="97">
        <f>IF(ISNA(MATCH($AJ290,'Overlap Study'!$DY$186:$DY$245,0)),0,1)</f>
        <v>0</v>
      </c>
      <c r="AO290" s="97">
        <f>IF(ISNA(MATCH($AJ290,'Overlap Study'!$DJ$186:$DJ$233,0)),0,1)</f>
        <v>0</v>
      </c>
      <c r="AP290" s="99">
        <f>IF(ISNA(MATCH($AJ290,'Overlap Study'!$CU$186:$CU$233,0)),0,1)</f>
        <v>0</v>
      </c>
      <c r="AQ290" s="99">
        <f>IF(ISNA(MATCH($AJ290,'Overlap Study'!$CG$186:$CG$233,0)),0,1)</f>
        <v>0</v>
      </c>
      <c r="AR290" s="97">
        <f>IF(ISNA(MATCH($AJ290,'Overlap Study'!$BU$186:$BU$233,0)),0,1)</f>
        <v>1</v>
      </c>
      <c r="AS290" s="97">
        <f>IF(ISNA(MATCH(AJ290,'Overlap Study'!BJ$186:BJ$233,0)),0,1)</f>
        <v>0</v>
      </c>
      <c r="AT290" s="97">
        <f>IF(ISNA(MATCH($AJ290,'Overlap Study'!AZ$186:AZ$233,0)),0,1)</f>
        <v>0</v>
      </c>
      <c r="AU290" s="97">
        <f>IF(ISNA(MATCH($AJ290,'Overlap Study'!AT$186:AT$233,0)),0,1)</f>
        <v>0</v>
      </c>
      <c r="AV290" s="97">
        <f>IF(ISNA(MATCH($AJ290,'Overlap Study'!AN$186:AN$233,0)),0,1)</f>
        <v>0</v>
      </c>
      <c r="AW290" s="106">
        <f>IF(ISNA(MATCH($AJ290,'Overlap Study'!AH$186:AH$233,0)),0,1)</f>
        <v>0</v>
      </c>
      <c r="AX290" s="97">
        <f>IF(ISNA(MATCH(AJ290,'Overlap Study'!$AB$186:$AB$233,0)),0,1)</f>
        <v>0</v>
      </c>
      <c r="AY290" s="97">
        <f>IF(ISNA(MATCH($AJ290,'Overlap Study'!$V$186:$V$233,0)),0,1)</f>
        <v>0</v>
      </c>
      <c r="AZ290" s="97">
        <f>IF(ISNA(MATCH($AJ290,'Overlap Study'!$P$186:$P$233,0)),0,1)</f>
        <v>0</v>
      </c>
      <c r="BA290" s="97"/>
      <c r="BB290" s="106"/>
      <c r="BC290" s="97"/>
    </row>
    <row r="291" spans="12:55" ht="13" x14ac:dyDescent="0.3">
      <c r="L291" s="116">
        <f t="shared" si="14"/>
        <v>290</v>
      </c>
      <c r="M291">
        <f t="shared" si="13"/>
        <v>3</v>
      </c>
      <c r="N291" s="207">
        <v>69</v>
      </c>
      <c r="O291" s="99">
        <f>SUM(P291:AA291)</f>
        <v>1</v>
      </c>
      <c r="P291" s="110">
        <f>IF(ISNA(MATCH(N291,'Overlap Study'!FF$62:FF$317,0)),0,1)</f>
        <v>0</v>
      </c>
      <c r="Q291" s="97">
        <f>IF(ISNA(MATCH(N291,'Overlap Study'!EO$62:EO$317,0)),0,1)</f>
        <v>0</v>
      </c>
      <c r="R291" s="97">
        <f>IF(ISNA(MATCH(N291,'Overlap Study'!DY$62:DY$174,0)),0,1)</f>
        <v>0</v>
      </c>
      <c r="S291" s="97">
        <f>IF(ISNA(MATCH(N291,'Overlap Study'!DJ$62:DJ$157,0)),0,1)</f>
        <v>0</v>
      </c>
      <c r="T291" s="99">
        <f>IF(ISNA(MATCH(N291,'Overlap Study'!CU$62:CU$157,0)),0,1)</f>
        <v>0</v>
      </c>
      <c r="U291" s="99">
        <f>IF(ISNA(MATCH(N291,'Overlap Study'!CG$62:CG$157,0)),0,1)</f>
        <v>0</v>
      </c>
      <c r="V291" s="97">
        <f>IF(ISNA(MATCH(N291,'Overlap Study'!BU$62:BU$157,0)),0,1)</f>
        <v>0</v>
      </c>
      <c r="W291" s="97">
        <f>IF(ISNA(MATCH(N291,'Overlap Study'!BJ$62:BJ$157,0)),0,1)</f>
        <v>0</v>
      </c>
      <c r="X291" s="97">
        <f>IF(ISNA(MATCH($N291,'Overlap Study'!AZ$62:AZ$157,0)),0,1)</f>
        <v>0</v>
      </c>
      <c r="Y291" s="97">
        <f>IF(ISNA(MATCH($N291,'Overlap Study'!AT$62:AT$157,0)),0,1)</f>
        <v>0</v>
      </c>
      <c r="Z291" s="97">
        <f>IF(ISNA(MATCH($N291,'Overlap Study'!AN$62:AN$157,0)),0,1)</f>
        <v>1</v>
      </c>
      <c r="AA291" s="97">
        <f>IF(ISNA(MATCH($N291,'Overlap Study'!AH$62:AH$157,0)),0,1)</f>
        <v>0</v>
      </c>
      <c r="AB291" s="110">
        <f>IF(ISNA(MATCH($N291,'Overlap Study'!AB$62:AB$157,0)),0,1)</f>
        <v>0</v>
      </c>
      <c r="AC291" s="97">
        <f>IF(ISNA(MATCH($N291,'Overlap Study'!V$62:V$157,0)),0,1)</f>
        <v>1</v>
      </c>
      <c r="AD291" s="97">
        <f>IF(ISNA(MATCH($N291,'Overlap Study'!P$62:P$157,0)),0,1)</f>
        <v>0</v>
      </c>
      <c r="AE291" s="97">
        <f>IF(ISNA(MATCH($N291,'Overlap Study'!H$53:H$132,0)),0,1)</f>
        <v>1</v>
      </c>
      <c r="AF291" s="106">
        <f>IF(ISNA(MATCH($N291,'Overlap Study'!B$53:B$100,0)),0,1)</f>
        <v>0</v>
      </c>
      <c r="AH291" s="98"/>
      <c r="AJ291" s="194">
        <v>2648</v>
      </c>
      <c r="AK291" s="105">
        <f>SUM(AL291:AW291)</f>
        <v>1</v>
      </c>
      <c r="AL291" s="110">
        <f>IF(ISNA(MATCH($AJ291,'Overlap Study'!$FG$323:$FG$454,0)),0,1)</f>
        <v>1</v>
      </c>
      <c r="AM291" s="97">
        <f>IF(ISNA(MATCH($AJ291,'Overlap Study'!$EP$323:$EP$454,0)),0,1)</f>
        <v>0</v>
      </c>
      <c r="AN291" s="97">
        <f>IF(ISNA(MATCH($AJ291,'Overlap Study'!$DY$186:$DY$245,0)),0,1)</f>
        <v>0</v>
      </c>
      <c r="AO291" s="97">
        <f>IF(ISNA(MATCH($AJ291,'Overlap Study'!$DJ$186:$DJ$233,0)),0,1)</f>
        <v>0</v>
      </c>
      <c r="AP291" s="99">
        <f>IF(ISNA(MATCH($AJ291,'Overlap Study'!$CU$186:$CU$233,0)),0,1)</f>
        <v>0</v>
      </c>
      <c r="AQ291" s="99">
        <f>IF(ISNA(MATCH($AJ291,'Overlap Study'!$CG$186:$CG$233,0)),0,1)</f>
        <v>0</v>
      </c>
      <c r="AR291" s="97">
        <f>IF(ISNA(MATCH($AJ291,'Overlap Study'!$BU$186:$BU$233,0)),0,1)</f>
        <v>0</v>
      </c>
      <c r="AS291" s="97">
        <f>IF(ISNA(MATCH(AJ291,'Overlap Study'!BJ$186:BJ$233,0)),0,1)</f>
        <v>0</v>
      </c>
      <c r="AT291" s="97">
        <f>IF(ISNA(MATCH($AJ291,'Overlap Study'!AZ$186:AZ$233,0)),0,1)</f>
        <v>0</v>
      </c>
      <c r="AU291" s="97">
        <f>IF(ISNA(MATCH($AJ291,'Overlap Study'!AT$186:AT$233,0)),0,1)</f>
        <v>0</v>
      </c>
      <c r="AV291" s="97">
        <f>IF(ISNA(MATCH($AJ291,'Overlap Study'!AN$186:AN$233,0)),0,1)</f>
        <v>0</v>
      </c>
      <c r="AW291" s="106">
        <f>IF(ISNA(MATCH($AJ291,'Overlap Study'!AH$186:AH$233,0)),0,1)</f>
        <v>0</v>
      </c>
      <c r="AX291" s="97">
        <f>IF(ISNA(MATCH(AJ291,'Overlap Study'!$AB$186:$AB$233,0)),0,1)</f>
        <v>0</v>
      </c>
      <c r="AY291" s="97">
        <f>IF(ISNA(MATCH($AJ291,'Overlap Study'!$V$186:$V$233,0)),0,1)</f>
        <v>0</v>
      </c>
      <c r="AZ291" s="97">
        <f>IF(ISNA(MATCH($AJ291,'Overlap Study'!$P$186:$P$233,0)),0,1)</f>
        <v>0</v>
      </c>
      <c r="BA291" s="97"/>
      <c r="BB291" s="106"/>
      <c r="BC291" s="97"/>
    </row>
    <row r="292" spans="12:55" ht="13" x14ac:dyDescent="0.3">
      <c r="L292" s="116">
        <f t="shared" si="14"/>
        <v>291</v>
      </c>
      <c r="M292">
        <f t="shared" si="13"/>
        <v>2</v>
      </c>
      <c r="N292" s="207">
        <v>86</v>
      </c>
      <c r="O292" s="99">
        <f>SUM(P292:AA292)</f>
        <v>1</v>
      </c>
      <c r="P292" s="110">
        <f>IF(ISNA(MATCH(N292,'Overlap Study'!FF$62:FF$317,0)),0,1)</f>
        <v>0</v>
      </c>
      <c r="Q292" s="97">
        <f>IF(ISNA(MATCH(N292,'Overlap Study'!EO$62:EO$317,0)),0,1)</f>
        <v>0</v>
      </c>
      <c r="R292" s="97">
        <f>IF(ISNA(MATCH(N292,'Overlap Study'!DY$62:DY$174,0)),0,1)</f>
        <v>0</v>
      </c>
      <c r="S292" s="97">
        <f>IF(ISNA(MATCH(N292,'Overlap Study'!DJ$62:DJ$157,0)),0,1)</f>
        <v>0</v>
      </c>
      <c r="T292" s="99">
        <f>IF(ISNA(MATCH(N292,'Overlap Study'!CU$62:CU$157,0)),0,1)</f>
        <v>0</v>
      </c>
      <c r="U292" s="99">
        <f>IF(ISNA(MATCH(N292,'Overlap Study'!CG$62:CG$157,0)),0,1)</f>
        <v>0</v>
      </c>
      <c r="V292" s="97">
        <f>IF(ISNA(MATCH(N292,'Overlap Study'!BU$62:BU$157,0)),0,1)</f>
        <v>0</v>
      </c>
      <c r="W292" s="97">
        <f>IF(ISNA(MATCH(N292,'Overlap Study'!BJ$62:BJ$157,0)),0,1)</f>
        <v>0</v>
      </c>
      <c r="X292" s="97">
        <f>IF(ISNA(MATCH($N292,'Overlap Study'!AZ$62:AZ$157,0)),0,1)</f>
        <v>0</v>
      </c>
      <c r="Y292" s="97">
        <f>IF(ISNA(MATCH($N292,'Overlap Study'!AT$62:AT$157,0)),0,1)</f>
        <v>0</v>
      </c>
      <c r="Z292" s="97">
        <f>IF(ISNA(MATCH($N292,'Overlap Study'!AN$62:AN$157,0)),0,1)</f>
        <v>1</v>
      </c>
      <c r="AA292" s="97">
        <f>IF(ISNA(MATCH($N292,'Overlap Study'!AH$62:AH$157,0)),0,1)</f>
        <v>0</v>
      </c>
      <c r="AB292" s="110">
        <f>IF(ISNA(MATCH($N292,'Overlap Study'!AB$62:AB$157,0)),0,1)</f>
        <v>0</v>
      </c>
      <c r="AC292" s="97">
        <f>IF(ISNA(MATCH($N292,'Overlap Study'!V$62:V$157,0)),0,1)</f>
        <v>0</v>
      </c>
      <c r="AD292" s="97">
        <f>IF(ISNA(MATCH($N292,'Overlap Study'!P$62:P$157,0)),0,1)</f>
        <v>1</v>
      </c>
      <c r="AE292" s="97">
        <f>IF(ISNA(MATCH($N292,'Overlap Study'!H$53:H$132,0)),0,1)</f>
        <v>0</v>
      </c>
      <c r="AF292" s="106">
        <f>IF(ISNA(MATCH($N292,'Overlap Study'!B$53:B$100,0)),0,1)</f>
        <v>0</v>
      </c>
      <c r="AH292" s="98"/>
      <c r="AJ292" s="162">
        <v>2751</v>
      </c>
      <c r="AK292" s="105">
        <f>SUM(AL292:AW292)</f>
        <v>1</v>
      </c>
      <c r="AL292" s="110">
        <f>IF(ISNA(MATCH($AJ292,'Overlap Study'!$FG$323:$FG$454,0)),0,1)</f>
        <v>0</v>
      </c>
      <c r="AM292" s="97">
        <f>IF(ISNA(MATCH($AJ292,'Overlap Study'!$EP$323:$EP$454,0)),0,1)</f>
        <v>0</v>
      </c>
      <c r="AN292" s="97">
        <f>IF(ISNA(MATCH($AJ292,'Overlap Study'!$DY$186:$DY$245,0)),0,1)</f>
        <v>0</v>
      </c>
      <c r="AO292" s="97">
        <f>IF(ISNA(MATCH($AJ292,'Overlap Study'!$DJ$186:$DJ$233,0)),0,1)</f>
        <v>0</v>
      </c>
      <c r="AP292" s="99">
        <f>IF(ISNA(MATCH($AJ292,'Overlap Study'!$CU$186:$CU$233,0)),0,1)</f>
        <v>0</v>
      </c>
      <c r="AQ292" s="99">
        <f>IF(ISNA(MATCH($AJ292,'Overlap Study'!$CG$186:$CG$233,0)),0,1)</f>
        <v>1</v>
      </c>
      <c r="AR292" s="97">
        <f>IF(ISNA(MATCH($AJ292,'Overlap Study'!$BU$186:$BU$233,0)),0,1)</f>
        <v>0</v>
      </c>
      <c r="AS292" s="97">
        <f>IF(ISNA(MATCH(AJ292,'Overlap Study'!BJ$186:BJ$233,0)),0,1)</f>
        <v>0</v>
      </c>
      <c r="AT292" s="97">
        <f>IF(ISNA(MATCH($AJ292,'Overlap Study'!AZ$186:AZ$233,0)),0,1)</f>
        <v>0</v>
      </c>
      <c r="AU292" s="97">
        <f>IF(ISNA(MATCH($AJ292,'Overlap Study'!AT$186:AT$233,0)),0,1)</f>
        <v>0</v>
      </c>
      <c r="AV292" s="97">
        <f>IF(ISNA(MATCH($AJ292,'Overlap Study'!AN$186:AN$233,0)),0,1)</f>
        <v>0</v>
      </c>
      <c r="AW292" s="106">
        <f>IF(ISNA(MATCH($AJ292,'Overlap Study'!AH$186:AH$233,0)),0,1)</f>
        <v>0</v>
      </c>
      <c r="AX292" s="97">
        <f>IF(ISNA(MATCH(AJ292,'Overlap Study'!$AB$186:$AB$233,0)),0,1)</f>
        <v>0</v>
      </c>
      <c r="AY292" s="97">
        <f>IF(ISNA(MATCH($AJ292,'Overlap Study'!$V$186:$V$233,0)),0,1)</f>
        <v>0</v>
      </c>
      <c r="AZ292" s="97">
        <f>IF(ISNA(MATCH($AJ292,'Overlap Study'!$P$186:$P$233,0)),0,1)</f>
        <v>0</v>
      </c>
      <c r="BA292" s="97"/>
      <c r="BB292" s="106"/>
      <c r="BC292" s="97"/>
    </row>
    <row r="293" spans="12:55" ht="13" x14ac:dyDescent="0.3">
      <c r="L293" s="116">
        <f t="shared" si="14"/>
        <v>292</v>
      </c>
      <c r="M293">
        <f t="shared" si="13"/>
        <v>1</v>
      </c>
      <c r="N293" s="207">
        <v>116</v>
      </c>
      <c r="O293" s="99">
        <f>SUM(P293:AA293)</f>
        <v>1</v>
      </c>
      <c r="P293" s="110">
        <f>IF(ISNA(MATCH(N293,'Overlap Study'!FF$62:FF$317,0)),0,1)</f>
        <v>0</v>
      </c>
      <c r="Q293" s="97">
        <f>IF(ISNA(MATCH(N293,'Overlap Study'!EO$62:EO$317,0)),0,1)</f>
        <v>0</v>
      </c>
      <c r="R293" s="97">
        <f>IF(ISNA(MATCH(N293,'Overlap Study'!DY$62:DY$174,0)),0,1)</f>
        <v>0</v>
      </c>
      <c r="S293" s="97">
        <f>IF(ISNA(MATCH(N293,'Overlap Study'!DJ$62:DJ$157,0)),0,1)</f>
        <v>0</v>
      </c>
      <c r="T293" s="99">
        <f>IF(ISNA(MATCH(N293,'Overlap Study'!CU$62:CU$157,0)),0,1)</f>
        <v>0</v>
      </c>
      <c r="U293" s="99">
        <f>IF(ISNA(MATCH(N293,'Overlap Study'!CG$62:CG$157,0)),0,1)</f>
        <v>0</v>
      </c>
      <c r="V293" s="97">
        <f>IF(ISNA(MATCH(N293,'Overlap Study'!BU$62:BU$157,0)),0,1)</f>
        <v>0</v>
      </c>
      <c r="W293" s="97">
        <f>IF(ISNA(MATCH(N293,'Overlap Study'!BJ$62:BJ$157,0)),0,1)</f>
        <v>0</v>
      </c>
      <c r="X293" s="97">
        <f>IF(ISNA(MATCH($N293,'Overlap Study'!AZ$62:AZ$157,0)),0,1)</f>
        <v>0</v>
      </c>
      <c r="Y293" s="97">
        <f>IF(ISNA(MATCH($N293,'Overlap Study'!AT$62:AT$157,0)),0,1)</f>
        <v>1</v>
      </c>
      <c r="Z293" s="97">
        <f>IF(ISNA(MATCH($N293,'Overlap Study'!AN$62:AN$157,0)),0,1)</f>
        <v>0</v>
      </c>
      <c r="AA293" s="97">
        <f>IF(ISNA(MATCH($N293,'Overlap Study'!AH$62:AH$157,0)),0,1)</f>
        <v>0</v>
      </c>
      <c r="AB293" s="110">
        <f>IF(ISNA(MATCH($N293,'Overlap Study'!AB$62:AB$157,0)),0,1)</f>
        <v>0</v>
      </c>
      <c r="AC293" s="97">
        <f>IF(ISNA(MATCH($N293,'Overlap Study'!V$62:V$157,0)),0,1)</f>
        <v>0</v>
      </c>
      <c r="AD293" s="97">
        <f>IF(ISNA(MATCH($N293,'Overlap Study'!P$62:P$157,0)),0,1)</f>
        <v>0</v>
      </c>
      <c r="AE293" s="97">
        <f>IF(ISNA(MATCH($N293,'Overlap Study'!H$53:H$132,0)),0,1)</f>
        <v>0</v>
      </c>
      <c r="AF293" s="106">
        <f>IF(ISNA(MATCH($N293,'Overlap Study'!B$53:B$100,0)),0,1)</f>
        <v>0</v>
      </c>
      <c r="AH293" s="98"/>
      <c r="AJ293" s="162">
        <v>2753</v>
      </c>
      <c r="AK293" s="105">
        <f>SUM(AL293:AW293)</f>
        <v>1</v>
      </c>
      <c r="AL293" s="110">
        <f>IF(ISNA(MATCH($AJ293,'Overlap Study'!$FG$323:$FG$454,0)),0,1)</f>
        <v>0</v>
      </c>
      <c r="AM293" s="97">
        <f>IF(ISNA(MATCH($AJ293,'Overlap Study'!$EP$323:$EP$454,0)),0,1)</f>
        <v>0</v>
      </c>
      <c r="AN293" s="97">
        <f>IF(ISNA(MATCH($AJ293,'Overlap Study'!$DY$186:$DY$245,0)),0,1)</f>
        <v>0</v>
      </c>
      <c r="AO293" s="97">
        <f>IF(ISNA(MATCH($AJ293,'Overlap Study'!$DJ$186:$DJ$233,0)),0,1)</f>
        <v>0</v>
      </c>
      <c r="AP293" s="99">
        <f>IF(ISNA(MATCH($AJ293,'Overlap Study'!$CU$186:$CU$233,0)),0,1)</f>
        <v>0</v>
      </c>
      <c r="AQ293" s="99">
        <f>IF(ISNA(MATCH($AJ293,'Overlap Study'!$CG$186:$CG$233,0)),0,1)</f>
        <v>0</v>
      </c>
      <c r="AR293" s="97">
        <f>IF(ISNA(MATCH($AJ293,'Overlap Study'!$BU$186:$BU$233,0)),0,1)</f>
        <v>0</v>
      </c>
      <c r="AS293" s="97">
        <f>IF(ISNA(MATCH(AJ293,'Overlap Study'!BJ$186:BJ$233,0)),0,1)</f>
        <v>1</v>
      </c>
      <c r="AT293" s="97">
        <f>IF(ISNA(MATCH($AJ293,'Overlap Study'!AZ$186:AZ$233,0)),0,1)</f>
        <v>0</v>
      </c>
      <c r="AU293" s="97">
        <f>IF(ISNA(MATCH($AJ293,'Overlap Study'!AT$186:AT$233,0)),0,1)</f>
        <v>0</v>
      </c>
      <c r="AV293" s="97">
        <f>IF(ISNA(MATCH($AJ293,'Overlap Study'!AN$186:AN$233,0)),0,1)</f>
        <v>0</v>
      </c>
      <c r="AW293" s="106">
        <f>IF(ISNA(MATCH($AJ293,'Overlap Study'!AH$186:AH$233,0)),0,1)</f>
        <v>0</v>
      </c>
      <c r="AX293" s="97">
        <f>IF(ISNA(MATCH(AJ293,'Overlap Study'!$AB$186:$AB$233,0)),0,1)</f>
        <v>0</v>
      </c>
      <c r="AY293" s="97">
        <f>IF(ISNA(MATCH($AJ293,'Overlap Study'!$V$186:$V$233,0)),0,1)</f>
        <v>0</v>
      </c>
      <c r="AZ293" s="97">
        <f>IF(ISNA(MATCH($AJ293,'Overlap Study'!$P$186:$P$233,0)),0,1)</f>
        <v>0</v>
      </c>
      <c r="BA293" s="97"/>
      <c r="BB293" s="106"/>
      <c r="BC293" s="97"/>
    </row>
    <row r="294" spans="12:55" ht="13" x14ac:dyDescent="0.3">
      <c r="L294" s="116">
        <f t="shared" si="14"/>
        <v>293</v>
      </c>
      <c r="M294">
        <f t="shared" si="13"/>
        <v>2</v>
      </c>
      <c r="N294" s="207">
        <v>128</v>
      </c>
      <c r="O294" s="99">
        <f>SUM(P294:AA294)</f>
        <v>1</v>
      </c>
      <c r="P294" s="110">
        <f>IF(ISNA(MATCH(N294,'Overlap Study'!FF$62:FF$317,0)),0,1)</f>
        <v>0</v>
      </c>
      <c r="Q294" s="97">
        <f>IF(ISNA(MATCH(N294,'Overlap Study'!EO$62:EO$317,0)),0,1)</f>
        <v>0</v>
      </c>
      <c r="R294" s="97">
        <f>IF(ISNA(MATCH(N294,'Overlap Study'!DY$62:DY$174,0)),0,1)</f>
        <v>0</v>
      </c>
      <c r="S294" s="97">
        <f>IF(ISNA(MATCH(N294,'Overlap Study'!DJ$62:DJ$157,0)),0,1)</f>
        <v>1</v>
      </c>
      <c r="T294" s="99">
        <f>IF(ISNA(MATCH(N294,'Overlap Study'!CU$62:CU$157,0)),0,1)</f>
        <v>0</v>
      </c>
      <c r="U294" s="99">
        <f>IF(ISNA(MATCH(N294,'Overlap Study'!CG$62:CG$157,0)),0,1)</f>
        <v>0</v>
      </c>
      <c r="V294" s="97">
        <f>IF(ISNA(MATCH(N294,'Overlap Study'!BU$62:BU$157,0)),0,1)</f>
        <v>0</v>
      </c>
      <c r="W294" s="97">
        <f>IF(ISNA(MATCH(N294,'Overlap Study'!BJ$62:BJ$157,0)),0,1)</f>
        <v>0</v>
      </c>
      <c r="X294" s="97">
        <f>IF(ISNA(MATCH($N294,'Overlap Study'!AZ$62:AZ$157,0)),0,1)</f>
        <v>0</v>
      </c>
      <c r="Y294" s="97">
        <f>IF(ISNA(MATCH($N294,'Overlap Study'!AT$62:AT$157,0)),0,1)</f>
        <v>0</v>
      </c>
      <c r="Z294" s="97">
        <f>IF(ISNA(MATCH($N294,'Overlap Study'!AN$62:AN$157,0)),0,1)</f>
        <v>0</v>
      </c>
      <c r="AA294" s="97">
        <f>IF(ISNA(MATCH($N294,'Overlap Study'!AH$62:AH$157,0)),0,1)</f>
        <v>0</v>
      </c>
      <c r="AB294" s="110">
        <f>IF(ISNA(MATCH($N294,'Overlap Study'!AB$62:AB$157,0)),0,1)</f>
        <v>0</v>
      </c>
      <c r="AC294" s="97">
        <f>IF(ISNA(MATCH($N294,'Overlap Study'!V$62:V$157,0)),0,1)</f>
        <v>0</v>
      </c>
      <c r="AD294" s="97">
        <f>IF(ISNA(MATCH($N294,'Overlap Study'!P$62:P$157,0)),0,1)</f>
        <v>0</v>
      </c>
      <c r="AE294" s="97">
        <f>IF(ISNA(MATCH($N294,'Overlap Study'!H$53:H$132,0)),0,1)</f>
        <v>1</v>
      </c>
      <c r="AF294" s="106">
        <f>IF(ISNA(MATCH($N294,'Overlap Study'!B$53:B$100,0)),0,1)</f>
        <v>0</v>
      </c>
      <c r="AH294" s="98"/>
      <c r="AJ294" s="162">
        <v>2757</v>
      </c>
      <c r="AK294" s="105">
        <f>SUM(AL294:AW294)</f>
        <v>1</v>
      </c>
      <c r="AL294" s="110">
        <f>IF(ISNA(MATCH($AJ294,'Overlap Study'!$FG$323:$FG$454,0)),0,1)</f>
        <v>0</v>
      </c>
      <c r="AM294" s="97">
        <f>IF(ISNA(MATCH($AJ294,'Overlap Study'!$EP$323:$EP$454,0)),0,1)</f>
        <v>0</v>
      </c>
      <c r="AN294" s="97">
        <f>IF(ISNA(MATCH($AJ294,'Overlap Study'!$DY$186:$DY$245,0)),0,1)</f>
        <v>0</v>
      </c>
      <c r="AO294" s="97">
        <f>IF(ISNA(MATCH($AJ294,'Overlap Study'!$DJ$186:$DJ$233,0)),0,1)</f>
        <v>0</v>
      </c>
      <c r="AP294" s="99">
        <f>IF(ISNA(MATCH($AJ294,'Overlap Study'!$CU$186:$CU$233,0)),0,1)</f>
        <v>0</v>
      </c>
      <c r="AQ294" s="99">
        <f>IF(ISNA(MATCH($AJ294,'Overlap Study'!$CG$186:$CG$233,0)),0,1)</f>
        <v>0</v>
      </c>
      <c r="AR294" s="97">
        <f>IF(ISNA(MATCH($AJ294,'Overlap Study'!$BU$186:$BU$233,0)),0,1)</f>
        <v>1</v>
      </c>
      <c r="AS294" s="97">
        <f>IF(ISNA(MATCH(AJ294,'Overlap Study'!BJ$186:BJ$233,0)),0,1)</f>
        <v>0</v>
      </c>
      <c r="AT294" s="97">
        <f>IF(ISNA(MATCH($AJ294,'Overlap Study'!AZ$186:AZ$233,0)),0,1)</f>
        <v>0</v>
      </c>
      <c r="AU294" s="97">
        <f>IF(ISNA(MATCH($AJ294,'Overlap Study'!AT$186:AT$233,0)),0,1)</f>
        <v>0</v>
      </c>
      <c r="AV294" s="97">
        <f>IF(ISNA(MATCH($AJ294,'Overlap Study'!AN$186:AN$233,0)),0,1)</f>
        <v>0</v>
      </c>
      <c r="AW294" s="106">
        <f>IF(ISNA(MATCH($AJ294,'Overlap Study'!AH$186:AH$233,0)),0,1)</f>
        <v>0</v>
      </c>
      <c r="AX294" s="97">
        <f>IF(ISNA(MATCH(AJ294,'Overlap Study'!$AB$186:$AB$233,0)),0,1)</f>
        <v>0</v>
      </c>
      <c r="AY294" s="97">
        <f>IF(ISNA(MATCH($AJ294,'Overlap Study'!$V$186:$V$233,0)),0,1)</f>
        <v>0</v>
      </c>
      <c r="AZ294" s="97">
        <f>IF(ISNA(MATCH($AJ294,'Overlap Study'!$P$186:$P$233,0)),0,1)</f>
        <v>0</v>
      </c>
      <c r="BA294" s="97"/>
      <c r="BB294" s="106"/>
      <c r="BC294" s="97"/>
    </row>
    <row r="295" spans="12:55" ht="13" x14ac:dyDescent="0.3">
      <c r="L295" s="116">
        <f t="shared" si="14"/>
        <v>294</v>
      </c>
      <c r="M295">
        <f t="shared" si="13"/>
        <v>2</v>
      </c>
      <c r="N295" s="207">
        <v>138</v>
      </c>
      <c r="O295" s="99">
        <f>SUM(P295:AA295)</f>
        <v>1</v>
      </c>
      <c r="P295" s="110">
        <f>IF(ISNA(MATCH(N295,'Overlap Study'!FF$62:FF$317,0)),0,1)</f>
        <v>0</v>
      </c>
      <c r="Q295" s="97">
        <f>IF(ISNA(MATCH(N295,'Overlap Study'!EO$62:EO$317,0)),0,1)</f>
        <v>0</v>
      </c>
      <c r="R295" s="97">
        <f>IF(ISNA(MATCH(N295,'Overlap Study'!DY$62:DY$174,0)),0,1)</f>
        <v>0</v>
      </c>
      <c r="S295" s="97">
        <f>IF(ISNA(MATCH(N295,'Overlap Study'!DJ$62:DJ$157,0)),0,1)</f>
        <v>0</v>
      </c>
      <c r="T295" s="99">
        <f>IF(ISNA(MATCH(N295,'Overlap Study'!CU$62:CU$157,0)),0,1)</f>
        <v>0</v>
      </c>
      <c r="U295" s="99">
        <f>IF(ISNA(MATCH(N295,'Overlap Study'!CG$62:CG$157,0)),0,1)</f>
        <v>0</v>
      </c>
      <c r="V295" s="97">
        <f>IF(ISNA(MATCH(N295,'Overlap Study'!BU$62:BU$157,0)),0,1)</f>
        <v>0</v>
      </c>
      <c r="W295" s="97">
        <f>IF(ISNA(MATCH(N295,'Overlap Study'!BJ$62:BJ$157,0)),0,1)</f>
        <v>0</v>
      </c>
      <c r="X295" s="97">
        <f>IF(ISNA(MATCH($N295,'Overlap Study'!AZ$62:AZ$157,0)),0,1)</f>
        <v>0</v>
      </c>
      <c r="Y295" s="97">
        <f>IF(ISNA(MATCH($N295,'Overlap Study'!AT$62:AT$157,0)),0,1)</f>
        <v>0</v>
      </c>
      <c r="Z295" s="97">
        <f>IF(ISNA(MATCH($N295,'Overlap Study'!AN$62:AN$157,0)),0,1)</f>
        <v>1</v>
      </c>
      <c r="AA295" s="97">
        <f>IF(ISNA(MATCH($N295,'Overlap Study'!AH$62:AH$157,0)),0,1)</f>
        <v>0</v>
      </c>
      <c r="AB295" s="110">
        <f>IF(ISNA(MATCH($N295,'Overlap Study'!AB$62:AB$157,0)),0,1)</f>
        <v>0</v>
      </c>
      <c r="AC295" s="97">
        <f>IF(ISNA(MATCH($N295,'Overlap Study'!V$62:V$157,0)),0,1)</f>
        <v>0</v>
      </c>
      <c r="AD295" s="97">
        <f>IF(ISNA(MATCH($N295,'Overlap Study'!P$62:P$157,0)),0,1)</f>
        <v>1</v>
      </c>
      <c r="AE295" s="97">
        <f>IF(ISNA(MATCH($N295,'Overlap Study'!H$53:H$132,0)),0,1)</f>
        <v>0</v>
      </c>
      <c r="AF295" s="106">
        <f>IF(ISNA(MATCH($N295,'Overlap Study'!B$53:B$100,0)),0,1)</f>
        <v>0</v>
      </c>
      <c r="AH295" s="98"/>
      <c r="AJ295" s="162">
        <v>2775</v>
      </c>
      <c r="AK295" s="105">
        <f>SUM(AL295:AW295)</f>
        <v>1</v>
      </c>
      <c r="AL295" s="110">
        <f>IF(ISNA(MATCH($AJ295,'Overlap Study'!$FG$323:$FG$454,0)),0,1)</f>
        <v>0</v>
      </c>
      <c r="AM295" s="97">
        <f>IF(ISNA(MATCH($AJ295,'Overlap Study'!$EP$323:$EP$454,0)),0,1)</f>
        <v>0</v>
      </c>
      <c r="AN295" s="97">
        <f>IF(ISNA(MATCH($AJ295,'Overlap Study'!$DY$186:$DY$245,0)),0,1)</f>
        <v>0</v>
      </c>
      <c r="AO295" s="97">
        <f>IF(ISNA(MATCH($AJ295,'Overlap Study'!$DJ$186:$DJ$233,0)),0,1)</f>
        <v>0</v>
      </c>
      <c r="AP295" s="99">
        <f>IF(ISNA(MATCH($AJ295,'Overlap Study'!$CU$186:$CU$233,0)),0,1)</f>
        <v>0</v>
      </c>
      <c r="AQ295" s="99">
        <f>IF(ISNA(MATCH($AJ295,'Overlap Study'!$CG$186:$CG$233,0)),0,1)</f>
        <v>0</v>
      </c>
      <c r="AR295" s="97">
        <f>IF(ISNA(MATCH($AJ295,'Overlap Study'!$BU$186:$BU$233,0)),0,1)</f>
        <v>0</v>
      </c>
      <c r="AS295" s="97">
        <f>IF(ISNA(MATCH(AJ295,'Overlap Study'!BJ$186:BJ$233,0)),0,1)</f>
        <v>1</v>
      </c>
      <c r="AT295" s="97">
        <f>IF(ISNA(MATCH($AJ295,'Overlap Study'!AZ$186:AZ$233,0)),0,1)</f>
        <v>0</v>
      </c>
      <c r="AU295" s="97">
        <f>IF(ISNA(MATCH($AJ295,'Overlap Study'!AT$186:AT$233,0)),0,1)</f>
        <v>0</v>
      </c>
      <c r="AV295" s="97">
        <f>IF(ISNA(MATCH($AJ295,'Overlap Study'!AN$186:AN$233,0)),0,1)</f>
        <v>0</v>
      </c>
      <c r="AW295" s="106">
        <f>IF(ISNA(MATCH($AJ295,'Overlap Study'!AH$186:AH$233,0)),0,1)</f>
        <v>0</v>
      </c>
      <c r="AX295" s="97">
        <f>IF(ISNA(MATCH(AJ295,'Overlap Study'!$AB$186:$AB$233,0)),0,1)</f>
        <v>0</v>
      </c>
      <c r="AY295" s="97">
        <f>IF(ISNA(MATCH($AJ295,'Overlap Study'!$V$186:$V$233,0)),0,1)</f>
        <v>0</v>
      </c>
      <c r="AZ295" s="97">
        <f>IF(ISNA(MATCH($AJ295,'Overlap Study'!$P$186:$P$233,0)),0,1)</f>
        <v>0</v>
      </c>
      <c r="BA295" s="97"/>
      <c r="BB295" s="106"/>
      <c r="BC295" s="97"/>
    </row>
    <row r="296" spans="12:55" ht="13" x14ac:dyDescent="0.3">
      <c r="L296" s="116">
        <f t="shared" si="14"/>
        <v>295</v>
      </c>
      <c r="M296">
        <f t="shared" si="13"/>
        <v>3</v>
      </c>
      <c r="N296" s="207">
        <v>144</v>
      </c>
      <c r="O296" s="99">
        <f>SUM(P296:AA296)</f>
        <v>1</v>
      </c>
      <c r="P296" s="110">
        <f>IF(ISNA(MATCH(N296,'Overlap Study'!FF$62:FF$317,0)),0,1)</f>
        <v>0</v>
      </c>
      <c r="Q296" s="97">
        <f>IF(ISNA(MATCH(N296,'Overlap Study'!EO$62:EO$317,0)),0,1)</f>
        <v>1</v>
      </c>
      <c r="R296" s="97">
        <f>IF(ISNA(MATCH(N296,'Overlap Study'!DY$62:DY$174,0)),0,1)</f>
        <v>0</v>
      </c>
      <c r="S296" s="97">
        <f>IF(ISNA(MATCH(N296,'Overlap Study'!DJ$62:DJ$157,0)),0,1)</f>
        <v>0</v>
      </c>
      <c r="T296" s="99">
        <f>IF(ISNA(MATCH(N296,'Overlap Study'!CU$62:CU$157,0)),0,1)</f>
        <v>0</v>
      </c>
      <c r="U296" s="99">
        <f>IF(ISNA(MATCH(N296,'Overlap Study'!CG$62:CG$157,0)),0,1)</f>
        <v>0</v>
      </c>
      <c r="V296" s="97">
        <f>IF(ISNA(MATCH(N296,'Overlap Study'!BU$62:BU$157,0)),0,1)</f>
        <v>0</v>
      </c>
      <c r="W296" s="97">
        <f>IF(ISNA(MATCH(N296,'Overlap Study'!BJ$62:BJ$157,0)),0,1)</f>
        <v>0</v>
      </c>
      <c r="X296" s="97">
        <f>IF(ISNA(MATCH($N296,'Overlap Study'!AZ$62:AZ$157,0)),0,1)</f>
        <v>0</v>
      </c>
      <c r="Y296" s="97">
        <f>IF(ISNA(MATCH($N296,'Overlap Study'!AT$62:AT$157,0)),0,1)</f>
        <v>0</v>
      </c>
      <c r="Z296" s="97">
        <f>IF(ISNA(MATCH($N296,'Overlap Study'!AN$62:AN$157,0)),0,1)</f>
        <v>0</v>
      </c>
      <c r="AA296" s="97">
        <f>IF(ISNA(MATCH($N296,'Overlap Study'!AH$62:AH$157,0)),0,1)</f>
        <v>0</v>
      </c>
      <c r="AB296" s="110">
        <f>IF(ISNA(MATCH($N296,'Overlap Study'!AB$62:AB$157,0)),0,1)</f>
        <v>0</v>
      </c>
      <c r="AC296" s="97">
        <f>IF(ISNA(MATCH($N296,'Overlap Study'!V$62:V$157,0)),0,1)</f>
        <v>0</v>
      </c>
      <c r="AD296" s="97">
        <f>IF(ISNA(MATCH($N296,'Overlap Study'!P$62:P$157,0)),0,1)</f>
        <v>1</v>
      </c>
      <c r="AE296" s="97">
        <f>IF(ISNA(MATCH($N296,'Overlap Study'!H$53:H$132,0)),0,1)</f>
        <v>1</v>
      </c>
      <c r="AF296" s="106">
        <f>IF(ISNA(MATCH($N296,'Overlap Study'!B$53:B$100,0)),0,1)</f>
        <v>0</v>
      </c>
      <c r="AH296" s="98"/>
      <c r="AJ296" s="194">
        <v>2823</v>
      </c>
      <c r="AK296" s="105">
        <f>SUM(AL296:AW296)</f>
        <v>1</v>
      </c>
      <c r="AL296" s="110">
        <f>IF(ISNA(MATCH($AJ296,'Overlap Study'!$FG$323:$FG$454,0)),0,1)</f>
        <v>1</v>
      </c>
      <c r="AM296" s="97">
        <f>IF(ISNA(MATCH($AJ296,'Overlap Study'!$EP$323:$EP$454,0)),0,1)</f>
        <v>0</v>
      </c>
      <c r="AN296" s="97">
        <f>IF(ISNA(MATCH($AJ296,'Overlap Study'!$DY$186:$DY$245,0)),0,1)</f>
        <v>0</v>
      </c>
      <c r="AO296" s="97">
        <f>IF(ISNA(MATCH($AJ296,'Overlap Study'!$DJ$186:$DJ$233,0)),0,1)</f>
        <v>0</v>
      </c>
      <c r="AP296" s="99">
        <f>IF(ISNA(MATCH($AJ296,'Overlap Study'!$CU$186:$CU$233,0)),0,1)</f>
        <v>0</v>
      </c>
      <c r="AQ296" s="99">
        <f>IF(ISNA(MATCH($AJ296,'Overlap Study'!$CG$186:$CG$233,0)),0,1)</f>
        <v>0</v>
      </c>
      <c r="AR296" s="97">
        <f>IF(ISNA(MATCH($AJ296,'Overlap Study'!$BU$186:$BU$233,0)),0,1)</f>
        <v>0</v>
      </c>
      <c r="AS296" s="97">
        <f>IF(ISNA(MATCH(AJ296,'Overlap Study'!BJ$186:BJ$233,0)),0,1)</f>
        <v>0</v>
      </c>
      <c r="AT296" s="97">
        <f>IF(ISNA(MATCH($AJ296,'Overlap Study'!AZ$186:AZ$233,0)),0,1)</f>
        <v>0</v>
      </c>
      <c r="AU296" s="97">
        <f>IF(ISNA(MATCH($AJ296,'Overlap Study'!AT$186:AT$233,0)),0,1)</f>
        <v>0</v>
      </c>
      <c r="AV296" s="97">
        <f>IF(ISNA(MATCH($AJ296,'Overlap Study'!AN$186:AN$233,0)),0,1)</f>
        <v>0</v>
      </c>
      <c r="AW296" s="106">
        <f>IF(ISNA(MATCH($AJ296,'Overlap Study'!AH$186:AH$233,0)),0,1)</f>
        <v>0</v>
      </c>
      <c r="AX296" s="97">
        <f>IF(ISNA(MATCH(AJ296,'Overlap Study'!$AB$186:$AB$233,0)),0,1)</f>
        <v>0</v>
      </c>
      <c r="AY296" s="97">
        <f>IF(ISNA(MATCH($AJ296,'Overlap Study'!$V$186:$V$233,0)),0,1)</f>
        <v>0</v>
      </c>
      <c r="AZ296" s="97">
        <f>IF(ISNA(MATCH($AJ296,'Overlap Study'!$P$186:$P$233,0)),0,1)</f>
        <v>0</v>
      </c>
      <c r="BA296" s="97"/>
      <c r="BB296" s="106"/>
      <c r="BC296" s="97"/>
    </row>
    <row r="297" spans="12:55" ht="13" x14ac:dyDescent="0.3">
      <c r="L297" s="116">
        <f t="shared" si="14"/>
        <v>296</v>
      </c>
      <c r="M297">
        <f t="shared" si="13"/>
        <v>2</v>
      </c>
      <c r="N297" s="207">
        <v>159</v>
      </c>
      <c r="O297" s="99">
        <f>SUM(P297:AA297)</f>
        <v>1</v>
      </c>
      <c r="P297" s="110">
        <f>IF(ISNA(MATCH(N297,'Overlap Study'!FF$62:FF$317,0)),0,1)</f>
        <v>0</v>
      </c>
      <c r="Q297" s="97">
        <f>IF(ISNA(MATCH(N297,'Overlap Study'!EO$62:EO$317,0)),0,1)</f>
        <v>0</v>
      </c>
      <c r="R297" s="97">
        <f>IF(ISNA(MATCH(N297,'Overlap Study'!DY$62:DY$174,0)),0,1)</f>
        <v>0</v>
      </c>
      <c r="S297" s="97">
        <f>IF(ISNA(MATCH(N297,'Overlap Study'!DJ$62:DJ$157,0)),0,1)</f>
        <v>0</v>
      </c>
      <c r="T297" s="99">
        <f>IF(ISNA(MATCH(N297,'Overlap Study'!CU$62:CU$157,0)),0,1)</f>
        <v>0</v>
      </c>
      <c r="U297" s="99">
        <f>IF(ISNA(MATCH(N297,'Overlap Study'!CG$62:CG$157,0)),0,1)</f>
        <v>0</v>
      </c>
      <c r="V297" s="97">
        <f>IF(ISNA(MATCH(N297,'Overlap Study'!BU$62:BU$157,0)),0,1)</f>
        <v>0</v>
      </c>
      <c r="W297" s="97">
        <f>IF(ISNA(MATCH(N297,'Overlap Study'!BJ$62:BJ$157,0)),0,1)</f>
        <v>0</v>
      </c>
      <c r="X297" s="97">
        <f>IF(ISNA(MATCH($N297,'Overlap Study'!AZ$62:AZ$157,0)),0,1)</f>
        <v>0</v>
      </c>
      <c r="Y297" s="97">
        <f>IF(ISNA(MATCH($N297,'Overlap Study'!AT$62:AT$157,0)),0,1)</f>
        <v>0</v>
      </c>
      <c r="Z297" s="97">
        <f>IF(ISNA(MATCH($N297,'Overlap Study'!AN$62:AN$157,0)),0,1)</f>
        <v>1</v>
      </c>
      <c r="AA297" s="97">
        <f>IF(ISNA(MATCH($N297,'Overlap Study'!AH$62:AH$157,0)),0,1)</f>
        <v>0</v>
      </c>
      <c r="AB297" s="110">
        <f>IF(ISNA(MATCH($N297,'Overlap Study'!AB$62:AB$157,0)),0,1)</f>
        <v>0</v>
      </c>
      <c r="AC297" s="97">
        <f>IF(ISNA(MATCH($N297,'Overlap Study'!V$62:V$157,0)),0,1)</f>
        <v>0</v>
      </c>
      <c r="AD297" s="97">
        <f>IF(ISNA(MATCH($N297,'Overlap Study'!P$62:P$157,0)),0,1)</f>
        <v>1</v>
      </c>
      <c r="AE297" s="97">
        <f>IF(ISNA(MATCH($N297,'Overlap Study'!H$53:H$132,0)),0,1)</f>
        <v>0</v>
      </c>
      <c r="AF297" s="106">
        <f>IF(ISNA(MATCH($N297,'Overlap Study'!B$53:B$100,0)),0,1)</f>
        <v>0</v>
      </c>
      <c r="AH297" s="98"/>
      <c r="AJ297" s="194">
        <v>2836</v>
      </c>
      <c r="AK297" s="105">
        <f>SUM(AL297:AW297)</f>
        <v>1</v>
      </c>
      <c r="AL297" s="110">
        <f>IF(ISNA(MATCH($AJ297,'Overlap Study'!$FG$323:$FG$454,0)),0,1)</f>
        <v>0</v>
      </c>
      <c r="AM297" s="97">
        <f>IF(ISNA(MATCH($AJ297,'Overlap Study'!$EP$323:$EP$454,0)),0,1)</f>
        <v>1</v>
      </c>
      <c r="AN297" s="97">
        <f>IF(ISNA(MATCH($AJ297,'Overlap Study'!$DY$186:$DY$245,0)),0,1)</f>
        <v>0</v>
      </c>
      <c r="AO297" s="97">
        <f>IF(ISNA(MATCH($AJ297,'Overlap Study'!$DJ$186:$DJ$233,0)),0,1)</f>
        <v>0</v>
      </c>
      <c r="AP297" s="99">
        <f>IF(ISNA(MATCH($AJ297,'Overlap Study'!$CU$186:$CU$233,0)),0,1)</f>
        <v>0</v>
      </c>
      <c r="AQ297" s="99">
        <f>IF(ISNA(MATCH($AJ297,'Overlap Study'!$CG$186:$CG$233,0)),0,1)</f>
        <v>0</v>
      </c>
      <c r="AR297" s="97">
        <f>IF(ISNA(MATCH($AJ297,'Overlap Study'!$BU$186:$BU$233,0)),0,1)</f>
        <v>0</v>
      </c>
      <c r="AS297" s="97">
        <f>IF(ISNA(MATCH(AJ297,'Overlap Study'!BJ$186:BJ$233,0)),0,1)</f>
        <v>0</v>
      </c>
      <c r="AT297" s="97">
        <f>IF(ISNA(MATCH($AJ297,'Overlap Study'!AZ$186:AZ$233,0)),0,1)</f>
        <v>0</v>
      </c>
      <c r="AU297" s="97">
        <f>IF(ISNA(MATCH($AJ297,'Overlap Study'!AT$186:AT$233,0)),0,1)</f>
        <v>0</v>
      </c>
      <c r="AV297" s="97">
        <f>IF(ISNA(MATCH($AJ297,'Overlap Study'!AN$186:AN$233,0)),0,1)</f>
        <v>0</v>
      </c>
      <c r="AW297" s="106">
        <f>IF(ISNA(MATCH($AJ297,'Overlap Study'!AH$186:AH$233,0)),0,1)</f>
        <v>0</v>
      </c>
      <c r="AX297" s="97">
        <f>IF(ISNA(MATCH(AJ297,'Overlap Study'!$AB$186:$AB$233,0)),0,1)</f>
        <v>0</v>
      </c>
      <c r="AY297" s="97">
        <f>IF(ISNA(MATCH($AJ297,'Overlap Study'!$V$186:$V$233,0)),0,1)</f>
        <v>0</v>
      </c>
      <c r="AZ297" s="97">
        <f>IF(ISNA(MATCH($AJ297,'Overlap Study'!$P$186:$P$233,0)),0,1)</f>
        <v>0</v>
      </c>
      <c r="BA297" s="97"/>
      <c r="BB297" s="106"/>
      <c r="BC297" s="97"/>
    </row>
    <row r="298" spans="12:55" ht="13" x14ac:dyDescent="0.3">
      <c r="L298" s="116">
        <f t="shared" si="14"/>
        <v>297</v>
      </c>
      <c r="M298">
        <f t="shared" si="13"/>
        <v>1</v>
      </c>
      <c r="N298" s="207">
        <v>166</v>
      </c>
      <c r="O298" s="99">
        <f>SUM(P298:AA298)</f>
        <v>1</v>
      </c>
      <c r="P298" s="110">
        <f>IF(ISNA(MATCH(N298,'Overlap Study'!FF$62:FF$317,0)),0,1)</f>
        <v>1</v>
      </c>
      <c r="Q298" s="97">
        <f>IF(ISNA(MATCH(N298,'Overlap Study'!EO$62:EO$317,0)),0,1)</f>
        <v>0</v>
      </c>
      <c r="R298" s="97">
        <f>IF(ISNA(MATCH(N298,'Overlap Study'!DY$62:DY$174,0)),0,1)</f>
        <v>0</v>
      </c>
      <c r="S298" s="97">
        <f>IF(ISNA(MATCH(N298,'Overlap Study'!DJ$62:DJ$157,0)),0,1)</f>
        <v>0</v>
      </c>
      <c r="T298" s="99">
        <f>IF(ISNA(MATCH(N298,'Overlap Study'!CU$62:CU$157,0)),0,1)</f>
        <v>0</v>
      </c>
      <c r="U298" s="99">
        <f>IF(ISNA(MATCH(N298,'Overlap Study'!CG$62:CG$157,0)),0,1)</f>
        <v>0</v>
      </c>
      <c r="V298" s="97">
        <f>IF(ISNA(MATCH(N298,'Overlap Study'!BU$62:BU$157,0)),0,1)</f>
        <v>0</v>
      </c>
      <c r="W298" s="97">
        <f>IF(ISNA(MATCH(N298,'Overlap Study'!BJ$62:BJ$157,0)),0,1)</f>
        <v>0</v>
      </c>
      <c r="X298" s="97">
        <f>IF(ISNA(MATCH($N298,'Overlap Study'!AZ$62:AZ$157,0)),0,1)</f>
        <v>0</v>
      </c>
      <c r="Y298" s="97">
        <f>IF(ISNA(MATCH($N298,'Overlap Study'!AT$62:AT$157,0)),0,1)</f>
        <v>0</v>
      </c>
      <c r="Z298" s="97">
        <f>IF(ISNA(MATCH($N298,'Overlap Study'!AN$62:AN$157,0)),0,1)</f>
        <v>0</v>
      </c>
      <c r="AA298" s="97">
        <f>IF(ISNA(MATCH($N298,'Overlap Study'!AH$62:AH$157,0)),0,1)</f>
        <v>0</v>
      </c>
      <c r="AB298" s="110">
        <f>IF(ISNA(MATCH($N298,'Overlap Study'!AB$62:AB$157,0)),0,1)</f>
        <v>0</v>
      </c>
      <c r="AC298" s="97">
        <f>IF(ISNA(MATCH($N298,'Overlap Study'!V$62:V$157,0)),0,1)</f>
        <v>0</v>
      </c>
      <c r="AD298" s="97">
        <f>IF(ISNA(MATCH($N298,'Overlap Study'!P$62:P$157,0)),0,1)</f>
        <v>0</v>
      </c>
      <c r="AE298" s="97">
        <f>IF(ISNA(MATCH($N298,'Overlap Study'!H$53:H$132,0)),0,1)</f>
        <v>0</v>
      </c>
      <c r="AF298" s="106">
        <f>IF(ISNA(MATCH($N298,'Overlap Study'!B$53:B$100,0)),0,1)</f>
        <v>0</v>
      </c>
      <c r="AH298" s="98"/>
      <c r="AJ298" s="162">
        <v>2848</v>
      </c>
      <c r="AK298" s="105">
        <f>SUM(AL298:AW298)</f>
        <v>1</v>
      </c>
      <c r="AL298" s="110">
        <f>IF(ISNA(MATCH($AJ298,'Overlap Study'!$FG$323:$FG$454,0)),0,1)</f>
        <v>0</v>
      </c>
      <c r="AM298" s="97">
        <f>IF(ISNA(MATCH($AJ298,'Overlap Study'!$EP$323:$EP$454,0)),0,1)</f>
        <v>0</v>
      </c>
      <c r="AN298" s="97">
        <f>IF(ISNA(MATCH($AJ298,'Overlap Study'!$DY$186:$DY$245,0)),0,1)</f>
        <v>1</v>
      </c>
      <c r="AO298" s="97">
        <f>IF(ISNA(MATCH($AJ298,'Overlap Study'!$DJ$186:$DJ$233,0)),0,1)</f>
        <v>0</v>
      </c>
      <c r="AP298" s="99">
        <f>IF(ISNA(MATCH($AJ298,'Overlap Study'!$CU$186:$CU$233,0)),0,1)</f>
        <v>0</v>
      </c>
      <c r="AQ298" s="99">
        <f>IF(ISNA(MATCH($AJ298,'Overlap Study'!$CG$186:$CG$233,0)),0,1)</f>
        <v>0</v>
      </c>
      <c r="AR298" s="97">
        <f>IF(ISNA(MATCH($AJ298,'Overlap Study'!$BU$186:$BU$233,0)),0,1)</f>
        <v>0</v>
      </c>
      <c r="AS298" s="97">
        <f>IF(ISNA(MATCH(AJ298,'Overlap Study'!BJ$186:BJ$233,0)),0,1)</f>
        <v>0</v>
      </c>
      <c r="AT298" s="97">
        <f>IF(ISNA(MATCH($AJ298,'Overlap Study'!AZ$186:AZ$233,0)),0,1)</f>
        <v>0</v>
      </c>
      <c r="AU298" s="97">
        <f>IF(ISNA(MATCH($AJ298,'Overlap Study'!AT$186:AT$233,0)),0,1)</f>
        <v>0</v>
      </c>
      <c r="AV298" s="97">
        <f>IF(ISNA(MATCH($AJ298,'Overlap Study'!AN$186:AN$233,0)),0,1)</f>
        <v>0</v>
      </c>
      <c r="AW298" s="106">
        <f>IF(ISNA(MATCH($AJ298,'Overlap Study'!AH$186:AH$233,0)),0,1)</f>
        <v>0</v>
      </c>
      <c r="AX298" s="97">
        <f>IF(ISNA(MATCH(AJ298,'Overlap Study'!$AB$186:$AB$233,0)),0,1)</f>
        <v>0</v>
      </c>
      <c r="AY298" s="97">
        <f>IF(ISNA(MATCH($AJ298,'Overlap Study'!$V$186:$V$233,0)),0,1)</f>
        <v>0</v>
      </c>
      <c r="AZ298" s="97">
        <f>IF(ISNA(MATCH($AJ298,'Overlap Study'!$P$186:$P$233,0)),0,1)</f>
        <v>0</v>
      </c>
      <c r="BA298" s="97"/>
      <c r="BB298" s="106"/>
      <c r="BC298" s="97"/>
    </row>
    <row r="299" spans="12:55" ht="13" x14ac:dyDescent="0.3">
      <c r="L299" s="116">
        <f t="shared" si="14"/>
        <v>298</v>
      </c>
      <c r="M299">
        <f t="shared" si="13"/>
        <v>1</v>
      </c>
      <c r="N299" s="207">
        <v>172</v>
      </c>
      <c r="O299" s="99">
        <f>SUM(P299:AA299)</f>
        <v>1</v>
      </c>
      <c r="P299" s="110">
        <f>IF(ISNA(MATCH(N299,'Overlap Study'!FF$62:FF$317,0)),0,1)</f>
        <v>1</v>
      </c>
      <c r="Q299" s="97">
        <f>IF(ISNA(MATCH(N299,'Overlap Study'!EO$62:EO$317,0)),0,1)</f>
        <v>0</v>
      </c>
      <c r="R299" s="97">
        <f>IF(ISNA(MATCH(N299,'Overlap Study'!DY$62:DY$174,0)),0,1)</f>
        <v>0</v>
      </c>
      <c r="S299" s="97">
        <f>IF(ISNA(MATCH(N299,'Overlap Study'!DJ$62:DJ$157,0)),0,1)</f>
        <v>0</v>
      </c>
      <c r="T299" s="99">
        <f>IF(ISNA(MATCH(N299,'Overlap Study'!CU$62:CU$157,0)),0,1)</f>
        <v>0</v>
      </c>
      <c r="U299" s="99">
        <f>IF(ISNA(MATCH(N299,'Overlap Study'!CG$62:CG$157,0)),0,1)</f>
        <v>0</v>
      </c>
      <c r="V299" s="97">
        <f>IF(ISNA(MATCH(N299,'Overlap Study'!BU$62:BU$157,0)),0,1)</f>
        <v>0</v>
      </c>
      <c r="W299" s="97">
        <f>IF(ISNA(MATCH(N299,'Overlap Study'!BJ$62:BJ$157,0)),0,1)</f>
        <v>0</v>
      </c>
      <c r="X299" s="97">
        <f>IF(ISNA(MATCH($N299,'Overlap Study'!AZ$62:AZ$157,0)),0,1)</f>
        <v>0</v>
      </c>
      <c r="Y299" s="97">
        <f>IF(ISNA(MATCH($N299,'Overlap Study'!AT$62:AT$157,0)),0,1)</f>
        <v>0</v>
      </c>
      <c r="Z299" s="97">
        <f>IF(ISNA(MATCH($N299,'Overlap Study'!AN$62:AN$157,0)),0,1)</f>
        <v>0</v>
      </c>
      <c r="AA299" s="97">
        <f>IF(ISNA(MATCH($N299,'Overlap Study'!AH$62:AH$157,0)),0,1)</f>
        <v>0</v>
      </c>
      <c r="AB299" s="110">
        <f>IF(ISNA(MATCH($N299,'Overlap Study'!AB$62:AB$157,0)),0,1)</f>
        <v>0</v>
      </c>
      <c r="AC299" s="97">
        <f>IF(ISNA(MATCH($N299,'Overlap Study'!V$62:V$157,0)),0,1)</f>
        <v>0</v>
      </c>
      <c r="AD299" s="97">
        <f>IF(ISNA(MATCH($N299,'Overlap Study'!P$62:P$157,0)),0,1)</f>
        <v>0</v>
      </c>
      <c r="AE299" s="97">
        <f>IF(ISNA(MATCH($N299,'Overlap Study'!H$53:H$132,0)),0,1)</f>
        <v>0</v>
      </c>
      <c r="AF299" s="106">
        <f>IF(ISNA(MATCH($N299,'Overlap Study'!B$53:B$100,0)),0,1)</f>
        <v>0</v>
      </c>
      <c r="AH299" s="98"/>
      <c r="AJ299" s="162">
        <v>2851</v>
      </c>
      <c r="AK299" s="105">
        <f>SUM(AL299:AW299)</f>
        <v>1</v>
      </c>
      <c r="AL299" s="110">
        <f>IF(ISNA(MATCH($AJ299,'Overlap Study'!$FG$323:$FG$454,0)),0,1)</f>
        <v>0</v>
      </c>
      <c r="AM299" s="97">
        <f>IF(ISNA(MATCH($AJ299,'Overlap Study'!$EP$323:$EP$454,0)),0,1)</f>
        <v>0</v>
      </c>
      <c r="AN299" s="97">
        <f>IF(ISNA(MATCH($AJ299,'Overlap Study'!$DY$186:$DY$245,0)),0,1)</f>
        <v>0</v>
      </c>
      <c r="AO299" s="97">
        <f>IF(ISNA(MATCH($AJ299,'Overlap Study'!$DJ$186:$DJ$233,0)),0,1)</f>
        <v>0</v>
      </c>
      <c r="AP299" s="99">
        <f>IF(ISNA(MATCH($AJ299,'Overlap Study'!$CU$186:$CU$233,0)),0,1)</f>
        <v>1</v>
      </c>
      <c r="AQ299" s="99">
        <f>IF(ISNA(MATCH($AJ299,'Overlap Study'!$CG$186:$CG$233,0)),0,1)</f>
        <v>0</v>
      </c>
      <c r="AR299" s="97">
        <f>IF(ISNA(MATCH($AJ299,'Overlap Study'!$BU$186:$BU$233,0)),0,1)</f>
        <v>0</v>
      </c>
      <c r="AS299" s="97">
        <f>IF(ISNA(MATCH(AJ299,'Overlap Study'!BJ$186:BJ$233,0)),0,1)</f>
        <v>0</v>
      </c>
      <c r="AT299" s="97">
        <f>IF(ISNA(MATCH($AJ299,'Overlap Study'!AZ$186:AZ$233,0)),0,1)</f>
        <v>0</v>
      </c>
      <c r="AU299" s="97">
        <f>IF(ISNA(MATCH($AJ299,'Overlap Study'!AT$186:AT$233,0)),0,1)</f>
        <v>0</v>
      </c>
      <c r="AV299" s="97">
        <f>IF(ISNA(MATCH($AJ299,'Overlap Study'!AN$186:AN$233,0)),0,1)</f>
        <v>0</v>
      </c>
      <c r="AW299" s="106">
        <f>IF(ISNA(MATCH($AJ299,'Overlap Study'!AH$186:AH$233,0)),0,1)</f>
        <v>0</v>
      </c>
      <c r="AX299" s="97">
        <f>IF(ISNA(MATCH(AJ299,'Overlap Study'!$AB$186:$AB$233,0)),0,1)</f>
        <v>0</v>
      </c>
      <c r="AY299" s="97">
        <f>IF(ISNA(MATCH($AJ299,'Overlap Study'!$V$186:$V$233,0)),0,1)</f>
        <v>0</v>
      </c>
      <c r="AZ299" s="97">
        <f>IF(ISNA(MATCH($AJ299,'Overlap Study'!$P$186:$P$233,0)),0,1)</f>
        <v>0</v>
      </c>
      <c r="BA299" s="97"/>
      <c r="BB299" s="106"/>
      <c r="BC299" s="97"/>
    </row>
    <row r="300" spans="12:55" ht="13" x14ac:dyDescent="0.3">
      <c r="L300" s="116">
        <f t="shared" si="14"/>
        <v>299</v>
      </c>
      <c r="M300">
        <f t="shared" si="13"/>
        <v>2</v>
      </c>
      <c r="N300" s="207">
        <v>203</v>
      </c>
      <c r="O300" s="99">
        <f>SUM(P300:AA300)</f>
        <v>1</v>
      </c>
      <c r="P300" s="110">
        <f>IF(ISNA(MATCH(N300,'Overlap Study'!FF$62:FF$317,0)),0,1)</f>
        <v>0</v>
      </c>
      <c r="Q300" s="97">
        <f>IF(ISNA(MATCH(N300,'Overlap Study'!EO$62:EO$317,0)),0,1)</f>
        <v>0</v>
      </c>
      <c r="R300" s="97">
        <f>IF(ISNA(MATCH(N300,'Overlap Study'!DY$62:DY$174,0)),0,1)</f>
        <v>0</v>
      </c>
      <c r="S300" s="97">
        <f>IF(ISNA(MATCH(N300,'Overlap Study'!DJ$62:DJ$157,0)),0,1)</f>
        <v>0</v>
      </c>
      <c r="T300" s="99">
        <f>IF(ISNA(MATCH(N300,'Overlap Study'!CU$62:CU$157,0)),0,1)</f>
        <v>0</v>
      </c>
      <c r="U300" s="99">
        <f>IF(ISNA(MATCH(N300,'Overlap Study'!CG$62:CG$157,0)),0,1)</f>
        <v>0</v>
      </c>
      <c r="V300" s="97">
        <f>IF(ISNA(MATCH(N300,'Overlap Study'!BU$62:BU$157,0)),0,1)</f>
        <v>0</v>
      </c>
      <c r="W300" s="97">
        <f>IF(ISNA(MATCH(N300,'Overlap Study'!BJ$62:BJ$157,0)),0,1)</f>
        <v>0</v>
      </c>
      <c r="X300" s="97">
        <f>IF(ISNA(MATCH($N300,'Overlap Study'!AZ$62:AZ$157,0)),0,1)</f>
        <v>0</v>
      </c>
      <c r="Y300" s="97">
        <f>IF(ISNA(MATCH($N300,'Overlap Study'!AT$62:AT$157,0)),0,1)</f>
        <v>0</v>
      </c>
      <c r="Z300" s="97">
        <f>IF(ISNA(MATCH($N300,'Overlap Study'!AN$62:AN$157,0)),0,1)</f>
        <v>0</v>
      </c>
      <c r="AA300" s="97">
        <f>IF(ISNA(MATCH($N300,'Overlap Study'!AH$62:AH$157,0)),0,1)</f>
        <v>1</v>
      </c>
      <c r="AB300" s="110">
        <f>IF(ISNA(MATCH($N300,'Overlap Study'!AB$62:AB$157,0)),0,1)</f>
        <v>0</v>
      </c>
      <c r="AC300" s="97">
        <f>IF(ISNA(MATCH($N300,'Overlap Study'!V$62:V$157,0)),0,1)</f>
        <v>1</v>
      </c>
      <c r="AD300" s="97">
        <f>IF(ISNA(MATCH($N300,'Overlap Study'!P$62:P$157,0)),0,1)</f>
        <v>0</v>
      </c>
      <c r="AE300" s="97">
        <f>IF(ISNA(MATCH($N300,'Overlap Study'!H$53:H$132,0)),0,1)</f>
        <v>0</v>
      </c>
      <c r="AF300" s="106">
        <f>IF(ISNA(MATCH($N300,'Overlap Study'!B$53:B$100,0)),0,1)</f>
        <v>0</v>
      </c>
      <c r="AH300" s="98"/>
      <c r="AJ300" s="162">
        <v>2854</v>
      </c>
      <c r="AK300" s="105">
        <f>SUM(AL300:AW300)</f>
        <v>1</v>
      </c>
      <c r="AL300" s="110">
        <f>IF(ISNA(MATCH($AJ300,'Overlap Study'!$FG$323:$FG$454,0)),0,1)</f>
        <v>0</v>
      </c>
      <c r="AM300" s="97">
        <f>IF(ISNA(MATCH($AJ300,'Overlap Study'!$EP$323:$EP$454,0)),0,1)</f>
        <v>0</v>
      </c>
      <c r="AN300" s="97">
        <f>IF(ISNA(MATCH($AJ300,'Overlap Study'!$DY$186:$DY$245,0)),0,1)</f>
        <v>0</v>
      </c>
      <c r="AO300" s="97">
        <f>IF(ISNA(MATCH($AJ300,'Overlap Study'!$DJ$186:$DJ$233,0)),0,1)</f>
        <v>0</v>
      </c>
      <c r="AP300" s="99">
        <f>IF(ISNA(MATCH($AJ300,'Overlap Study'!$CU$186:$CU$233,0)),0,1)</f>
        <v>0</v>
      </c>
      <c r="AQ300" s="99">
        <f>IF(ISNA(MATCH($AJ300,'Overlap Study'!$CG$186:$CG$233,0)),0,1)</f>
        <v>0</v>
      </c>
      <c r="AR300" s="97">
        <f>IF(ISNA(MATCH($AJ300,'Overlap Study'!$BU$186:$BU$233,0)),0,1)</f>
        <v>1</v>
      </c>
      <c r="AS300" s="97">
        <f>IF(ISNA(MATCH(AJ300,'Overlap Study'!BJ$186:BJ$233,0)),0,1)</f>
        <v>0</v>
      </c>
      <c r="AT300" s="97">
        <f>IF(ISNA(MATCH($AJ300,'Overlap Study'!AZ$186:AZ$233,0)),0,1)</f>
        <v>0</v>
      </c>
      <c r="AU300" s="97">
        <f>IF(ISNA(MATCH($AJ300,'Overlap Study'!AT$186:AT$233,0)),0,1)</f>
        <v>0</v>
      </c>
      <c r="AV300" s="97">
        <f>IF(ISNA(MATCH($AJ300,'Overlap Study'!AN$186:AN$233,0)),0,1)</f>
        <v>0</v>
      </c>
      <c r="AW300" s="106">
        <f>IF(ISNA(MATCH($AJ300,'Overlap Study'!AH$186:AH$233,0)),0,1)</f>
        <v>0</v>
      </c>
      <c r="AX300" s="97">
        <f>IF(ISNA(MATCH(AJ300,'Overlap Study'!$AB$186:$AB$233,0)),0,1)</f>
        <v>0</v>
      </c>
      <c r="AY300" s="97">
        <f>IF(ISNA(MATCH($AJ300,'Overlap Study'!$V$186:$V$233,0)),0,1)</f>
        <v>0</v>
      </c>
      <c r="AZ300" s="97">
        <f>IF(ISNA(MATCH($AJ300,'Overlap Study'!$P$186:$P$233,0)),0,1)</f>
        <v>0</v>
      </c>
      <c r="BA300" s="97"/>
      <c r="BB300" s="106"/>
      <c r="BC300" s="97"/>
    </row>
    <row r="301" spans="12:55" ht="13" x14ac:dyDescent="0.3">
      <c r="L301" s="116">
        <f t="shared" si="14"/>
        <v>300</v>
      </c>
      <c r="M301">
        <f t="shared" si="13"/>
        <v>2</v>
      </c>
      <c r="N301" s="487">
        <v>223</v>
      </c>
      <c r="O301" s="99">
        <f>SUM(P301:AA301)</f>
        <v>1</v>
      </c>
      <c r="P301" s="110">
        <f>IF(ISNA(MATCH(N301,'Overlap Study'!FF$62:FF$317,0)),0,1)</f>
        <v>0</v>
      </c>
      <c r="Q301" s="97">
        <f>IF(ISNA(MATCH(N301,'Overlap Study'!EO$62:EO$317,0)),0,1)</f>
        <v>0</v>
      </c>
      <c r="R301" s="97">
        <f>IF(ISNA(MATCH(N301,'Overlap Study'!DY$62:DY$174,0)),0,1)</f>
        <v>0</v>
      </c>
      <c r="S301" s="97">
        <f>IF(ISNA(MATCH(N301,'Overlap Study'!DJ$62:DJ$157,0)),0,1)</f>
        <v>0</v>
      </c>
      <c r="T301" s="99">
        <f>IF(ISNA(MATCH(N301,'Overlap Study'!CU$62:CU$157,0)),0,1)</f>
        <v>0</v>
      </c>
      <c r="U301" s="99">
        <f>IF(ISNA(MATCH(N301,'Overlap Study'!CG$62:CG$157,0)),0,1)</f>
        <v>0</v>
      </c>
      <c r="V301" s="97">
        <f>IF(ISNA(MATCH(N301,'Overlap Study'!BU$62:BU$157,0)),0,1)</f>
        <v>0</v>
      </c>
      <c r="W301" s="97">
        <f>IF(ISNA(MATCH(N301,'Overlap Study'!BJ$62:BJ$157,0)),0,1)</f>
        <v>0</v>
      </c>
      <c r="X301" s="97">
        <f>IF(ISNA(MATCH($N301,'Overlap Study'!AZ$62:AZ$157,0)),0,1)</f>
        <v>0</v>
      </c>
      <c r="Y301" s="97">
        <f>IF(ISNA(MATCH($N301,'Overlap Study'!AT$62:AT$157,0)),0,1)</f>
        <v>1</v>
      </c>
      <c r="Z301" s="97">
        <f>IF(ISNA(MATCH($N301,'Overlap Study'!AN$62:AN$157,0)),0,1)</f>
        <v>0</v>
      </c>
      <c r="AA301" s="97">
        <f>IF(ISNA(MATCH($N301,'Overlap Study'!AH$62:AH$157,0)),0,1)</f>
        <v>0</v>
      </c>
      <c r="AB301" s="110">
        <f>IF(ISNA(MATCH($N301,'Overlap Study'!AB$62:AB$157,0)),0,1)</f>
        <v>0</v>
      </c>
      <c r="AC301" s="97">
        <f>IF(ISNA(MATCH($N301,'Overlap Study'!V$62:V$157,0)),0,1)</f>
        <v>1</v>
      </c>
      <c r="AD301" s="97">
        <f>IF(ISNA(MATCH($N301,'Overlap Study'!P$62:P$157,0)),0,1)</f>
        <v>0</v>
      </c>
      <c r="AE301" s="97">
        <f>IF(ISNA(MATCH($N301,'Overlap Study'!H$53:H$132,0)),0,1)</f>
        <v>0</v>
      </c>
      <c r="AF301" s="106">
        <f>IF(ISNA(MATCH($N301,'Overlap Study'!B$53:B$100,0)),0,1)</f>
        <v>0</v>
      </c>
      <c r="AH301" s="98"/>
      <c r="AJ301" s="162">
        <v>2907</v>
      </c>
      <c r="AK301" s="105">
        <f>SUM(AL301:AW301)</f>
        <v>1</v>
      </c>
      <c r="AL301" s="110">
        <f>IF(ISNA(MATCH($AJ301,'Overlap Study'!$FG$323:$FG$454,0)),0,1)</f>
        <v>0</v>
      </c>
      <c r="AM301" s="97">
        <f>IF(ISNA(MATCH($AJ301,'Overlap Study'!$EP$323:$EP$454,0)),0,1)</f>
        <v>0</v>
      </c>
      <c r="AN301" s="97">
        <f>IF(ISNA(MATCH($AJ301,'Overlap Study'!$DY$186:$DY$245,0)),0,1)</f>
        <v>1</v>
      </c>
      <c r="AO301" s="97">
        <f>IF(ISNA(MATCH($AJ301,'Overlap Study'!$DJ$186:$DJ$233,0)),0,1)</f>
        <v>0</v>
      </c>
      <c r="AP301" s="99">
        <f>IF(ISNA(MATCH($AJ301,'Overlap Study'!$CU$186:$CU$233,0)),0,1)</f>
        <v>0</v>
      </c>
      <c r="AQ301" s="99">
        <f>IF(ISNA(MATCH($AJ301,'Overlap Study'!$CG$186:$CG$233,0)),0,1)</f>
        <v>0</v>
      </c>
      <c r="AR301" s="97">
        <f>IF(ISNA(MATCH($AJ301,'Overlap Study'!$BU$186:$BU$233,0)),0,1)</f>
        <v>0</v>
      </c>
      <c r="AS301" s="97">
        <f>IF(ISNA(MATCH(AJ301,'Overlap Study'!BJ$186:BJ$233,0)),0,1)</f>
        <v>0</v>
      </c>
      <c r="AT301" s="97">
        <f>IF(ISNA(MATCH($AJ301,'Overlap Study'!AZ$186:AZ$233,0)),0,1)</f>
        <v>0</v>
      </c>
      <c r="AU301" s="97">
        <f>IF(ISNA(MATCH($AJ301,'Overlap Study'!AT$186:AT$233,0)),0,1)</f>
        <v>0</v>
      </c>
      <c r="AV301" s="97">
        <f>IF(ISNA(MATCH($AJ301,'Overlap Study'!AN$186:AN$233,0)),0,1)</f>
        <v>0</v>
      </c>
      <c r="AW301" s="106">
        <f>IF(ISNA(MATCH($AJ301,'Overlap Study'!AH$186:AH$233,0)),0,1)</f>
        <v>0</v>
      </c>
      <c r="AX301" s="97">
        <f>IF(ISNA(MATCH(AJ301,'Overlap Study'!$AB$186:$AB$233,0)),0,1)</f>
        <v>0</v>
      </c>
      <c r="AY301" s="97">
        <f>IF(ISNA(MATCH($AJ301,'Overlap Study'!$V$186:$V$233,0)),0,1)</f>
        <v>0</v>
      </c>
      <c r="AZ301" s="97">
        <f>IF(ISNA(MATCH($AJ301,'Overlap Study'!$P$186:$P$233,0)),0,1)</f>
        <v>0</v>
      </c>
      <c r="BA301" s="97"/>
      <c r="BB301" s="106"/>
      <c r="BC301" s="97"/>
    </row>
    <row r="302" spans="12:55" ht="13" x14ac:dyDescent="0.3">
      <c r="L302" s="116">
        <f t="shared" si="14"/>
        <v>301</v>
      </c>
      <c r="M302">
        <f t="shared" si="13"/>
        <v>2</v>
      </c>
      <c r="N302" s="495">
        <v>226</v>
      </c>
      <c r="O302" s="99">
        <f>SUM(P302:AA302)</f>
        <v>1</v>
      </c>
      <c r="P302" s="110">
        <f>IF(ISNA(MATCH(N302,'Overlap Study'!FF$62:FF$317,0)),0,1)</f>
        <v>0</v>
      </c>
      <c r="Q302" s="97">
        <f>IF(ISNA(MATCH(N302,'Overlap Study'!EO$62:EO$317,0)),0,1)</f>
        <v>1</v>
      </c>
      <c r="R302" s="97">
        <f>IF(ISNA(MATCH(N302,'Overlap Study'!DY$62:DY$174,0)),0,1)</f>
        <v>0</v>
      </c>
      <c r="S302" s="97">
        <f>IF(ISNA(MATCH(N302,'Overlap Study'!DJ$62:DJ$157,0)),0,1)</f>
        <v>0</v>
      </c>
      <c r="T302" s="99">
        <f>IF(ISNA(MATCH(N302,'Overlap Study'!CU$62:CU$157,0)),0,1)</f>
        <v>0</v>
      </c>
      <c r="U302" s="99">
        <f>IF(ISNA(MATCH(N302,'Overlap Study'!CG$62:CG$157,0)),0,1)</f>
        <v>0</v>
      </c>
      <c r="V302" s="97">
        <f>IF(ISNA(MATCH(N302,'Overlap Study'!BU$62:BU$157,0)),0,1)</f>
        <v>0</v>
      </c>
      <c r="W302" s="97">
        <f>IF(ISNA(MATCH(N302,'Overlap Study'!BJ$62:BJ$157,0)),0,1)</f>
        <v>0</v>
      </c>
      <c r="X302" s="97">
        <f>IF(ISNA(MATCH($N302,'Overlap Study'!AZ$62:AZ$157,0)),0,1)</f>
        <v>0</v>
      </c>
      <c r="Y302" s="97">
        <f>IF(ISNA(MATCH($N302,'Overlap Study'!AT$62:AT$157,0)),0,1)</f>
        <v>0</v>
      </c>
      <c r="Z302" s="97">
        <f>IF(ISNA(MATCH($N302,'Overlap Study'!AN$62:AN$157,0)),0,1)</f>
        <v>0</v>
      </c>
      <c r="AA302" s="97">
        <f>IF(ISNA(MATCH($N302,'Overlap Study'!AH$62:AH$157,0)),0,1)</f>
        <v>0</v>
      </c>
      <c r="AB302" s="110">
        <f>IF(ISNA(MATCH($N302,'Overlap Study'!AB$62:AB$157,0)),0,1)</f>
        <v>0</v>
      </c>
      <c r="AC302" s="97">
        <f>IF(ISNA(MATCH($N302,'Overlap Study'!V$62:V$157,0)),0,1)</f>
        <v>0</v>
      </c>
      <c r="AD302" s="97">
        <f>IF(ISNA(MATCH($N302,'Overlap Study'!P$62:P$157,0)),0,1)</f>
        <v>1</v>
      </c>
      <c r="AE302" s="97">
        <f>IF(ISNA(MATCH($N302,'Overlap Study'!H$53:H$132,0)),0,1)</f>
        <v>0</v>
      </c>
      <c r="AF302" s="106">
        <f>IF(ISNA(MATCH($N302,'Overlap Study'!B$53:B$100,0)),0,1)</f>
        <v>0</v>
      </c>
      <c r="AH302" s="151"/>
      <c r="AJ302" s="162">
        <v>2928</v>
      </c>
      <c r="AK302" s="105">
        <f>SUM(AL302:AW302)</f>
        <v>1</v>
      </c>
      <c r="AL302" s="110">
        <f>IF(ISNA(MATCH($AJ302,'Overlap Study'!$FG$323:$FG$454,0)),0,1)</f>
        <v>0</v>
      </c>
      <c r="AM302" s="97">
        <f>IF(ISNA(MATCH($AJ302,'Overlap Study'!$EP$323:$EP$454,0)),0,1)</f>
        <v>0</v>
      </c>
      <c r="AN302" s="97">
        <f>IF(ISNA(MATCH($AJ302,'Overlap Study'!$DY$186:$DY$245,0)),0,1)</f>
        <v>1</v>
      </c>
      <c r="AO302" s="97">
        <f>IF(ISNA(MATCH($AJ302,'Overlap Study'!$DJ$186:$DJ$233,0)),0,1)</f>
        <v>0</v>
      </c>
      <c r="AP302" s="99">
        <f>IF(ISNA(MATCH($AJ302,'Overlap Study'!$CU$186:$CU$233,0)),0,1)</f>
        <v>0</v>
      </c>
      <c r="AQ302" s="99">
        <f>IF(ISNA(MATCH($AJ302,'Overlap Study'!$CG$186:$CG$233,0)),0,1)</f>
        <v>0</v>
      </c>
      <c r="AR302" s="97">
        <f>IF(ISNA(MATCH($AJ302,'Overlap Study'!$BU$186:$BU$233,0)),0,1)</f>
        <v>0</v>
      </c>
      <c r="AS302" s="97">
        <f>IF(ISNA(MATCH(AJ302,'Overlap Study'!BJ$186:BJ$233,0)),0,1)</f>
        <v>0</v>
      </c>
      <c r="AT302" s="97">
        <f>IF(ISNA(MATCH($AJ302,'Overlap Study'!AZ$186:AZ$233,0)),0,1)</f>
        <v>0</v>
      </c>
      <c r="AU302" s="97">
        <f>IF(ISNA(MATCH($AJ302,'Overlap Study'!AT$186:AT$233,0)),0,1)</f>
        <v>0</v>
      </c>
      <c r="AV302" s="97">
        <f>IF(ISNA(MATCH($AJ302,'Overlap Study'!AN$186:AN$233,0)),0,1)</f>
        <v>0</v>
      </c>
      <c r="AW302" s="106">
        <f>IF(ISNA(MATCH($AJ302,'Overlap Study'!AH$186:AH$233,0)),0,1)</f>
        <v>0</v>
      </c>
      <c r="AX302" s="97">
        <f>IF(ISNA(MATCH(AJ302,'Overlap Study'!$AB$186:$AB$233,0)),0,1)</f>
        <v>0</v>
      </c>
      <c r="AY302" s="97">
        <f>IF(ISNA(MATCH($AJ302,'Overlap Study'!$V$186:$V$233,0)),0,1)</f>
        <v>0</v>
      </c>
      <c r="AZ302" s="97">
        <f>IF(ISNA(MATCH($AJ302,'Overlap Study'!$P$186:$P$233,0)),0,1)</f>
        <v>0</v>
      </c>
      <c r="BA302" s="97"/>
      <c r="BB302" s="106"/>
      <c r="BC302" s="97"/>
    </row>
    <row r="303" spans="12:55" ht="13" x14ac:dyDescent="0.3">
      <c r="L303" s="116">
        <f t="shared" si="14"/>
        <v>302</v>
      </c>
      <c r="M303">
        <f t="shared" si="13"/>
        <v>2</v>
      </c>
      <c r="N303" s="494">
        <v>237</v>
      </c>
      <c r="O303" s="99">
        <f>SUM(P303:AA303)</f>
        <v>1</v>
      </c>
      <c r="P303" s="110">
        <f>IF(ISNA(MATCH(N303,'Overlap Study'!FF$62:FF$317,0)),0,1)</f>
        <v>0</v>
      </c>
      <c r="Q303" s="97">
        <f>IF(ISNA(MATCH(N303,'Overlap Study'!EO$62:EO$317,0)),0,1)</f>
        <v>0</v>
      </c>
      <c r="R303" s="97">
        <f>IF(ISNA(MATCH(N303,'Overlap Study'!DY$62:DY$174,0)),0,1)</f>
        <v>0</v>
      </c>
      <c r="S303" s="97">
        <f>IF(ISNA(MATCH(N303,'Overlap Study'!DJ$62:DJ$157,0)),0,1)</f>
        <v>0</v>
      </c>
      <c r="T303" s="99">
        <f>IF(ISNA(MATCH(N303,'Overlap Study'!CU$62:CU$157,0)),0,1)</f>
        <v>0</v>
      </c>
      <c r="U303" s="99">
        <f>IF(ISNA(MATCH(N303,'Overlap Study'!CG$62:CG$157,0)),0,1)</f>
        <v>0</v>
      </c>
      <c r="V303" s="97">
        <f>IF(ISNA(MATCH(N303,'Overlap Study'!BU$62:BU$157,0)),0,1)</f>
        <v>0</v>
      </c>
      <c r="W303" s="97">
        <f>IF(ISNA(MATCH(N303,'Overlap Study'!BJ$62:BJ$157,0)),0,1)</f>
        <v>0</v>
      </c>
      <c r="X303" s="97">
        <f>IF(ISNA(MATCH($N303,'Overlap Study'!AZ$62:AZ$157,0)),0,1)</f>
        <v>0</v>
      </c>
      <c r="Y303" s="97">
        <f>IF(ISNA(MATCH($N303,'Overlap Study'!AT$62:AT$157,0)),0,1)</f>
        <v>0</v>
      </c>
      <c r="Z303" s="97">
        <f>IF(ISNA(MATCH($N303,'Overlap Study'!AN$62:AN$157,0)),0,1)</f>
        <v>1</v>
      </c>
      <c r="AA303" s="97">
        <f>IF(ISNA(MATCH($N303,'Overlap Study'!AH$62:AH$157,0)),0,1)</f>
        <v>0</v>
      </c>
      <c r="AB303" s="110">
        <f>IF(ISNA(MATCH($N303,'Overlap Study'!AB$62:AB$157,0)),0,1)</f>
        <v>1</v>
      </c>
      <c r="AC303" s="97">
        <f>IF(ISNA(MATCH($N303,'Overlap Study'!V$62:V$157,0)),0,1)</f>
        <v>0</v>
      </c>
      <c r="AD303" s="97">
        <f>IF(ISNA(MATCH($N303,'Overlap Study'!P$62:P$157,0)),0,1)</f>
        <v>0</v>
      </c>
      <c r="AE303" s="97">
        <f>IF(ISNA(MATCH($N303,'Overlap Study'!H$53:H$132,0)),0,1)</f>
        <v>0</v>
      </c>
      <c r="AF303" s="106">
        <f>IF(ISNA(MATCH($N303,'Overlap Study'!B$53:B$100,0)),0,1)</f>
        <v>0</v>
      </c>
      <c r="AH303" s="98"/>
      <c r="AJ303" s="194">
        <v>2930</v>
      </c>
      <c r="AK303" s="105">
        <f>SUM(AL303:AW303)</f>
        <v>1</v>
      </c>
      <c r="AL303" s="110">
        <f>IF(ISNA(MATCH($AJ303,'Overlap Study'!$FG$323:$FG$454,0)),0,1)</f>
        <v>0</v>
      </c>
      <c r="AM303" s="97">
        <f>IF(ISNA(MATCH($AJ303,'Overlap Study'!$EP$323:$EP$454,0)),0,1)</f>
        <v>1</v>
      </c>
      <c r="AN303" s="97">
        <f>IF(ISNA(MATCH($AJ303,'Overlap Study'!$DY$186:$DY$245,0)),0,1)</f>
        <v>0</v>
      </c>
      <c r="AO303" s="97">
        <f>IF(ISNA(MATCH($AJ303,'Overlap Study'!$DJ$186:$DJ$233,0)),0,1)</f>
        <v>0</v>
      </c>
      <c r="AP303" s="99">
        <f>IF(ISNA(MATCH($AJ303,'Overlap Study'!$CU$186:$CU$233,0)),0,1)</f>
        <v>0</v>
      </c>
      <c r="AQ303" s="99">
        <f>IF(ISNA(MATCH($AJ303,'Overlap Study'!$CG$186:$CG$233,0)),0,1)</f>
        <v>0</v>
      </c>
      <c r="AR303" s="97">
        <f>IF(ISNA(MATCH($AJ303,'Overlap Study'!$BU$186:$BU$233,0)),0,1)</f>
        <v>0</v>
      </c>
      <c r="AS303" s="97">
        <f>IF(ISNA(MATCH(AJ303,'Overlap Study'!BJ$186:BJ$233,0)),0,1)</f>
        <v>0</v>
      </c>
      <c r="AT303" s="97">
        <f>IF(ISNA(MATCH($AJ303,'Overlap Study'!AZ$186:AZ$233,0)),0,1)</f>
        <v>0</v>
      </c>
      <c r="AU303" s="97">
        <f>IF(ISNA(MATCH($AJ303,'Overlap Study'!AT$186:AT$233,0)),0,1)</f>
        <v>0</v>
      </c>
      <c r="AV303" s="97">
        <f>IF(ISNA(MATCH($AJ303,'Overlap Study'!AN$186:AN$233,0)),0,1)</f>
        <v>0</v>
      </c>
      <c r="AW303" s="106">
        <f>IF(ISNA(MATCH($AJ303,'Overlap Study'!AH$186:AH$233,0)),0,1)</f>
        <v>0</v>
      </c>
      <c r="AX303" s="97">
        <f>IF(ISNA(MATCH(AJ303,'Overlap Study'!$AB$186:$AB$233,0)),0,1)</f>
        <v>0</v>
      </c>
      <c r="AY303" s="97">
        <f>IF(ISNA(MATCH($AJ303,'Overlap Study'!$V$186:$V$233,0)),0,1)</f>
        <v>0</v>
      </c>
      <c r="AZ303" s="97">
        <f>IF(ISNA(MATCH($AJ303,'Overlap Study'!$P$186:$P$233,0)),0,1)</f>
        <v>0</v>
      </c>
      <c r="BA303" s="97"/>
      <c r="BB303" s="106"/>
      <c r="BC303" s="97"/>
    </row>
    <row r="304" spans="12:55" ht="13" x14ac:dyDescent="0.3">
      <c r="L304" s="116">
        <f t="shared" si="14"/>
        <v>303</v>
      </c>
      <c r="M304">
        <f t="shared" si="13"/>
        <v>1</v>
      </c>
      <c r="N304" s="207">
        <v>244</v>
      </c>
      <c r="O304" s="99">
        <f>SUM(P304:AA304)</f>
        <v>1</v>
      </c>
      <c r="P304" s="110">
        <f>IF(ISNA(MATCH(N304,'Overlap Study'!FF$62:FF$317,0)),0,1)</f>
        <v>0</v>
      </c>
      <c r="Q304" s="97">
        <f>IF(ISNA(MATCH(N304,'Overlap Study'!EO$62:EO$317,0)),0,1)</f>
        <v>0</v>
      </c>
      <c r="R304" s="97">
        <f>IF(ISNA(MATCH(N304,'Overlap Study'!DY$62:DY$174,0)),0,1)</f>
        <v>0</v>
      </c>
      <c r="S304" s="97">
        <f>IF(ISNA(MATCH(N304,'Overlap Study'!DJ$62:DJ$157,0)),0,1)</f>
        <v>0</v>
      </c>
      <c r="T304" s="99">
        <f>IF(ISNA(MATCH(N304,'Overlap Study'!CU$62:CU$157,0)),0,1)</f>
        <v>1</v>
      </c>
      <c r="U304" s="99">
        <f>IF(ISNA(MATCH(N304,'Overlap Study'!CG$62:CG$157,0)),0,1)</f>
        <v>0</v>
      </c>
      <c r="V304" s="97">
        <f>IF(ISNA(MATCH(N304,'Overlap Study'!BU$62:BU$157,0)),0,1)</f>
        <v>0</v>
      </c>
      <c r="W304" s="97">
        <f>IF(ISNA(MATCH(N304,'Overlap Study'!BJ$62:BJ$157,0)),0,1)</f>
        <v>0</v>
      </c>
      <c r="X304" s="97">
        <f>IF(ISNA(MATCH($N304,'Overlap Study'!AZ$62:AZ$157,0)),0,1)</f>
        <v>0</v>
      </c>
      <c r="Y304" s="97">
        <f>IF(ISNA(MATCH($N304,'Overlap Study'!AT$62:AT$157,0)),0,1)</f>
        <v>0</v>
      </c>
      <c r="Z304" s="97">
        <f>IF(ISNA(MATCH($N304,'Overlap Study'!AN$62:AN$157,0)),0,1)</f>
        <v>0</v>
      </c>
      <c r="AA304" s="97">
        <f>IF(ISNA(MATCH($N304,'Overlap Study'!AH$62:AH$157,0)),0,1)</f>
        <v>0</v>
      </c>
      <c r="AB304" s="110">
        <f>IF(ISNA(MATCH($N304,'Overlap Study'!AB$62:AB$157,0)),0,1)</f>
        <v>0</v>
      </c>
      <c r="AC304" s="97">
        <f>IF(ISNA(MATCH($N304,'Overlap Study'!V$62:V$157,0)),0,1)</f>
        <v>0</v>
      </c>
      <c r="AD304" s="97">
        <f>IF(ISNA(MATCH($N304,'Overlap Study'!P$62:P$157,0)),0,1)</f>
        <v>0</v>
      </c>
      <c r="AE304" s="97">
        <f>IF(ISNA(MATCH($N304,'Overlap Study'!H$53:H$132,0)),0,1)</f>
        <v>0</v>
      </c>
      <c r="AF304" s="106">
        <f>IF(ISNA(MATCH($N304,'Overlap Study'!B$53:B$100,0)),0,1)</f>
        <v>0</v>
      </c>
      <c r="AH304" s="98"/>
      <c r="AJ304" s="164">
        <v>2959</v>
      </c>
      <c r="AK304" s="105">
        <f>SUM(AL304:AW304)</f>
        <v>1</v>
      </c>
      <c r="AL304" s="110">
        <f>IF(ISNA(MATCH($AJ304,'Overlap Study'!$FG$323:$FG$454,0)),0,1)</f>
        <v>0</v>
      </c>
      <c r="AM304" s="97">
        <f>IF(ISNA(MATCH($AJ304,'Overlap Study'!$EP$323:$EP$454,0)),0,1)</f>
        <v>0</v>
      </c>
      <c r="AN304" s="97">
        <f>IF(ISNA(MATCH($AJ304,'Overlap Study'!$DY$186:$DY$245,0)),0,1)</f>
        <v>0</v>
      </c>
      <c r="AO304" s="97">
        <f>IF(ISNA(MATCH($AJ304,'Overlap Study'!$DJ$186:$DJ$233,0)),0,1)</f>
        <v>1</v>
      </c>
      <c r="AP304" s="99">
        <f>IF(ISNA(MATCH($AJ304,'Overlap Study'!$CU$186:$CU$233,0)),0,1)</f>
        <v>0</v>
      </c>
      <c r="AQ304" s="99">
        <f>IF(ISNA(MATCH($AJ304,'Overlap Study'!$CG$186:$CG$233,0)),0,1)</f>
        <v>0</v>
      </c>
      <c r="AR304" s="97">
        <f>IF(ISNA(MATCH($AJ304,'Overlap Study'!$BU$186:$BU$233,0)),0,1)</f>
        <v>0</v>
      </c>
      <c r="AS304" s="97">
        <f>IF(ISNA(MATCH(AJ304,'Overlap Study'!BJ$186:BJ$233,0)),0,1)</f>
        <v>0</v>
      </c>
      <c r="AT304" s="97">
        <f>IF(ISNA(MATCH($AJ304,'Overlap Study'!AZ$186:AZ$233,0)),0,1)</f>
        <v>0</v>
      </c>
      <c r="AU304" s="97">
        <f>IF(ISNA(MATCH($AJ304,'Overlap Study'!AT$186:AT$233,0)),0,1)</f>
        <v>0</v>
      </c>
      <c r="AV304" s="97">
        <f>IF(ISNA(MATCH($AJ304,'Overlap Study'!AN$186:AN$233,0)),0,1)</f>
        <v>0</v>
      </c>
      <c r="AW304" s="106">
        <f>IF(ISNA(MATCH($AJ304,'Overlap Study'!AH$186:AH$233,0)),0,1)</f>
        <v>0</v>
      </c>
      <c r="AX304" s="97">
        <f>IF(ISNA(MATCH(AJ304,'Overlap Study'!$AB$186:$AB$233,0)),0,1)</f>
        <v>0</v>
      </c>
      <c r="AY304" s="97">
        <f>IF(ISNA(MATCH($AJ304,'Overlap Study'!$V$186:$V$233,0)),0,1)</f>
        <v>0</v>
      </c>
      <c r="AZ304" s="97">
        <f>IF(ISNA(MATCH($AJ304,'Overlap Study'!$P$186:$P$233,0)),0,1)</f>
        <v>0</v>
      </c>
      <c r="BA304" s="97"/>
      <c r="BB304" s="106"/>
      <c r="BC304" s="97"/>
    </row>
    <row r="305" spans="12:55" ht="13" x14ac:dyDescent="0.3">
      <c r="L305" s="116">
        <f t="shared" si="14"/>
        <v>304</v>
      </c>
      <c r="M305">
        <f t="shared" si="13"/>
        <v>2</v>
      </c>
      <c r="N305" s="207">
        <v>291</v>
      </c>
      <c r="O305" s="99">
        <f>SUM(P305:AA305)</f>
        <v>1</v>
      </c>
      <c r="P305" s="110">
        <f>IF(ISNA(MATCH(N305,'Overlap Study'!FF$62:FF$317,0)),0,1)</f>
        <v>0</v>
      </c>
      <c r="Q305" s="97">
        <f>IF(ISNA(MATCH(N305,'Overlap Study'!EO$62:EO$317,0)),0,1)</f>
        <v>0</v>
      </c>
      <c r="R305" s="97">
        <f>IF(ISNA(MATCH(N305,'Overlap Study'!DY$62:DY$174,0)),0,1)</f>
        <v>0</v>
      </c>
      <c r="S305" s="97">
        <f>IF(ISNA(MATCH(N305,'Overlap Study'!DJ$62:DJ$157,0)),0,1)</f>
        <v>0</v>
      </c>
      <c r="T305" s="99">
        <f>IF(ISNA(MATCH(N305,'Overlap Study'!CU$62:CU$157,0)),0,1)</f>
        <v>0</v>
      </c>
      <c r="U305" s="99">
        <f>IF(ISNA(MATCH(N305,'Overlap Study'!CG$62:CG$157,0)),0,1)</f>
        <v>0</v>
      </c>
      <c r="V305" s="97">
        <f>IF(ISNA(MATCH(N305,'Overlap Study'!BU$62:BU$157,0)),0,1)</f>
        <v>0</v>
      </c>
      <c r="W305" s="97">
        <f>IF(ISNA(MATCH(N305,'Overlap Study'!BJ$62:BJ$157,0)),0,1)</f>
        <v>0</v>
      </c>
      <c r="X305" s="97">
        <f>IF(ISNA(MATCH($N305,'Overlap Study'!AZ$62:AZ$157,0)),0,1)</f>
        <v>0</v>
      </c>
      <c r="Y305" s="97">
        <f>IF(ISNA(MATCH($N305,'Overlap Study'!AT$62:AT$157,0)),0,1)</f>
        <v>0</v>
      </c>
      <c r="Z305" s="97">
        <f>IF(ISNA(MATCH($N305,'Overlap Study'!AN$62:AN$157,0)),0,1)</f>
        <v>1</v>
      </c>
      <c r="AA305" s="97">
        <f>IF(ISNA(MATCH($N305,'Overlap Study'!AH$62:AH$157,0)),0,1)</f>
        <v>0</v>
      </c>
      <c r="AB305" s="110">
        <f>IF(ISNA(MATCH($N305,'Overlap Study'!AB$62:AB$157,0)),0,1)</f>
        <v>0</v>
      </c>
      <c r="AC305" s="97">
        <f>IF(ISNA(MATCH($N305,'Overlap Study'!V$62:V$157,0)),0,1)</f>
        <v>0</v>
      </c>
      <c r="AD305" s="97">
        <f>IF(ISNA(MATCH($N305,'Overlap Study'!P$62:P$157,0)),0,1)</f>
        <v>1</v>
      </c>
      <c r="AE305" s="97">
        <f>IF(ISNA(MATCH($N305,'Overlap Study'!H$53:H$132,0)),0,1)</f>
        <v>0</v>
      </c>
      <c r="AF305" s="106">
        <f>IF(ISNA(MATCH($N305,'Overlap Study'!B$53:B$100,0)),0,1)</f>
        <v>0</v>
      </c>
      <c r="AH305" s="98"/>
      <c r="AJ305" s="194">
        <v>2960</v>
      </c>
      <c r="AK305" s="105">
        <f>SUM(AL305:AW305)</f>
        <v>1</v>
      </c>
      <c r="AL305" s="110">
        <f>IF(ISNA(MATCH($AJ305,'Overlap Study'!$FG$323:$FG$454,0)),0,1)</f>
        <v>0</v>
      </c>
      <c r="AM305" s="97">
        <f>IF(ISNA(MATCH($AJ305,'Overlap Study'!$EP$323:$EP$454,0)),0,1)</f>
        <v>1</v>
      </c>
      <c r="AN305" s="97">
        <f>IF(ISNA(MATCH($AJ305,'Overlap Study'!$DY$186:$DY$245,0)),0,1)</f>
        <v>0</v>
      </c>
      <c r="AO305" s="97">
        <f>IF(ISNA(MATCH($AJ305,'Overlap Study'!$DJ$186:$DJ$233,0)),0,1)</f>
        <v>0</v>
      </c>
      <c r="AP305" s="99">
        <f>IF(ISNA(MATCH($AJ305,'Overlap Study'!$CU$186:$CU$233,0)),0,1)</f>
        <v>0</v>
      </c>
      <c r="AQ305" s="99">
        <f>IF(ISNA(MATCH($AJ305,'Overlap Study'!$CG$186:$CG$233,0)),0,1)</f>
        <v>0</v>
      </c>
      <c r="AR305" s="97">
        <f>IF(ISNA(MATCH($AJ305,'Overlap Study'!$BU$186:$BU$233,0)),0,1)</f>
        <v>0</v>
      </c>
      <c r="AS305" s="97">
        <f>IF(ISNA(MATCH(AJ305,'Overlap Study'!BJ$186:BJ$233,0)),0,1)</f>
        <v>0</v>
      </c>
      <c r="AT305" s="97">
        <f>IF(ISNA(MATCH($AJ305,'Overlap Study'!AZ$186:AZ$233,0)),0,1)</f>
        <v>0</v>
      </c>
      <c r="AU305" s="97">
        <f>IF(ISNA(MATCH($AJ305,'Overlap Study'!AT$186:AT$233,0)),0,1)</f>
        <v>0</v>
      </c>
      <c r="AV305" s="97">
        <f>IF(ISNA(MATCH($AJ305,'Overlap Study'!AN$186:AN$233,0)),0,1)</f>
        <v>0</v>
      </c>
      <c r="AW305" s="106">
        <f>IF(ISNA(MATCH($AJ305,'Overlap Study'!AH$186:AH$233,0)),0,1)</f>
        <v>0</v>
      </c>
      <c r="AX305" s="97">
        <f>IF(ISNA(MATCH(AJ305,'Overlap Study'!$AB$186:$AB$233,0)),0,1)</f>
        <v>0</v>
      </c>
      <c r="AY305" s="97">
        <f>IF(ISNA(MATCH($AJ305,'Overlap Study'!$V$186:$V$233,0)),0,1)</f>
        <v>0</v>
      </c>
      <c r="AZ305" s="97">
        <f>IF(ISNA(MATCH($AJ305,'Overlap Study'!$P$186:$P$233,0)),0,1)</f>
        <v>0</v>
      </c>
      <c r="BA305" s="97"/>
      <c r="BB305" s="106"/>
      <c r="BC305" s="97"/>
    </row>
    <row r="306" spans="12:55" ht="13" x14ac:dyDescent="0.3">
      <c r="L306" s="116">
        <f t="shared" si="14"/>
        <v>305</v>
      </c>
      <c r="M306">
        <f t="shared" si="13"/>
        <v>2</v>
      </c>
      <c r="N306" s="207">
        <v>296</v>
      </c>
      <c r="O306" s="99">
        <f>SUM(P306:AA306)</f>
        <v>1</v>
      </c>
      <c r="P306" s="110">
        <f>IF(ISNA(MATCH(N306,'Overlap Study'!FF$62:FF$317,0)),0,1)</f>
        <v>0</v>
      </c>
      <c r="Q306" s="97">
        <f>IF(ISNA(MATCH(N306,'Overlap Study'!EO$62:EO$317,0)),0,1)</f>
        <v>0</v>
      </c>
      <c r="R306" s="97">
        <f>IF(ISNA(MATCH(N306,'Overlap Study'!DY$62:DY$174,0)),0,1)</f>
        <v>0</v>
      </c>
      <c r="S306" s="97">
        <f>IF(ISNA(MATCH(N306,'Overlap Study'!DJ$62:DJ$157,0)),0,1)</f>
        <v>0</v>
      </c>
      <c r="T306" s="99">
        <f>IF(ISNA(MATCH(N306,'Overlap Study'!CU$62:CU$157,0)),0,1)</f>
        <v>0</v>
      </c>
      <c r="U306" s="99">
        <f>IF(ISNA(MATCH(N306,'Overlap Study'!CG$62:CG$157,0)),0,1)</f>
        <v>0</v>
      </c>
      <c r="V306" s="97">
        <f>IF(ISNA(MATCH(N306,'Overlap Study'!BU$62:BU$157,0)),0,1)</f>
        <v>0</v>
      </c>
      <c r="W306" s="97">
        <f>IF(ISNA(MATCH(N306,'Overlap Study'!BJ$62:BJ$157,0)),0,1)</f>
        <v>0</v>
      </c>
      <c r="X306" s="97">
        <f>IF(ISNA(MATCH($N306,'Overlap Study'!AZ$62:AZ$157,0)),0,1)</f>
        <v>0</v>
      </c>
      <c r="Y306" s="97">
        <f>IF(ISNA(MATCH($N306,'Overlap Study'!AT$62:AT$157,0)),0,1)</f>
        <v>0</v>
      </c>
      <c r="Z306" s="97">
        <f>IF(ISNA(MATCH($N306,'Overlap Study'!AN$62:AN$157,0)),0,1)</f>
        <v>1</v>
      </c>
      <c r="AA306" s="97">
        <f>IF(ISNA(MATCH($N306,'Overlap Study'!AH$62:AH$157,0)),0,1)</f>
        <v>0</v>
      </c>
      <c r="AB306" s="110">
        <f>IF(ISNA(MATCH($N306,'Overlap Study'!AB$62:AB$157,0)),0,1)</f>
        <v>1</v>
      </c>
      <c r="AC306" s="97">
        <f>IF(ISNA(MATCH($N306,'Overlap Study'!V$62:V$157,0)),0,1)</f>
        <v>0</v>
      </c>
      <c r="AD306" s="97">
        <f>IF(ISNA(MATCH($N306,'Overlap Study'!P$62:P$157,0)),0,1)</f>
        <v>0</v>
      </c>
      <c r="AE306" s="97">
        <f>IF(ISNA(MATCH($N306,'Overlap Study'!H$53:H$132,0)),0,1)</f>
        <v>0</v>
      </c>
      <c r="AF306" s="106">
        <f>IF(ISNA(MATCH($N306,'Overlap Study'!B$53:B$100,0)),0,1)</f>
        <v>0</v>
      </c>
      <c r="AH306" s="98"/>
      <c r="AJ306" s="162">
        <v>2970</v>
      </c>
      <c r="AK306" s="105">
        <f>SUM(AL306:AW306)</f>
        <v>1</v>
      </c>
      <c r="AL306" s="110">
        <f>IF(ISNA(MATCH($AJ306,'Overlap Study'!$FG$323:$FG$454,0)),0,1)</f>
        <v>0</v>
      </c>
      <c r="AM306" s="97">
        <f>IF(ISNA(MATCH($AJ306,'Overlap Study'!$EP$323:$EP$454,0)),0,1)</f>
        <v>0</v>
      </c>
      <c r="AN306" s="97">
        <f>IF(ISNA(MATCH($AJ306,'Overlap Study'!$DY$186:$DY$245,0)),0,1)</f>
        <v>0</v>
      </c>
      <c r="AO306" s="97">
        <f>IF(ISNA(MATCH($AJ306,'Overlap Study'!$DJ$186:$DJ$233,0)),0,1)</f>
        <v>0</v>
      </c>
      <c r="AP306" s="99">
        <f>IF(ISNA(MATCH($AJ306,'Overlap Study'!$CU$186:$CU$233,0)),0,1)</f>
        <v>0</v>
      </c>
      <c r="AQ306" s="99">
        <f>IF(ISNA(MATCH($AJ306,'Overlap Study'!$CG$186:$CG$233,0)),0,1)</f>
        <v>0</v>
      </c>
      <c r="AR306" s="97">
        <f>IF(ISNA(MATCH($AJ306,'Overlap Study'!$BU$186:$BU$233,0)),0,1)</f>
        <v>0</v>
      </c>
      <c r="AS306" s="97">
        <f>IF(ISNA(MATCH(AJ306,'Overlap Study'!BJ$186:BJ$233,0)),0,1)</f>
        <v>1</v>
      </c>
      <c r="AT306" s="97">
        <f>IF(ISNA(MATCH($AJ306,'Overlap Study'!AZ$186:AZ$233,0)),0,1)</f>
        <v>0</v>
      </c>
      <c r="AU306" s="97">
        <f>IF(ISNA(MATCH($AJ306,'Overlap Study'!AT$186:AT$233,0)),0,1)</f>
        <v>0</v>
      </c>
      <c r="AV306" s="97">
        <f>IF(ISNA(MATCH($AJ306,'Overlap Study'!AN$186:AN$233,0)),0,1)</f>
        <v>0</v>
      </c>
      <c r="AW306" s="106">
        <f>IF(ISNA(MATCH($AJ306,'Overlap Study'!AH$186:AH$233,0)),0,1)</f>
        <v>0</v>
      </c>
      <c r="AX306" s="97">
        <f>IF(ISNA(MATCH(AJ306,'Overlap Study'!$AB$186:$AB$233,0)),0,1)</f>
        <v>0</v>
      </c>
      <c r="AY306" s="97">
        <f>IF(ISNA(MATCH($AJ306,'Overlap Study'!$V$186:$V$233,0)),0,1)</f>
        <v>0</v>
      </c>
      <c r="AZ306" s="97">
        <f>IF(ISNA(MATCH($AJ306,'Overlap Study'!$P$186:$P$233,0)),0,1)</f>
        <v>0</v>
      </c>
      <c r="BA306" s="97"/>
      <c r="BB306" s="106"/>
      <c r="BC306" s="97"/>
    </row>
    <row r="307" spans="12:55" ht="13" x14ac:dyDescent="0.3">
      <c r="L307" s="116">
        <f t="shared" si="14"/>
        <v>306</v>
      </c>
      <c r="M307">
        <f t="shared" si="13"/>
        <v>5</v>
      </c>
      <c r="N307" s="207">
        <v>302</v>
      </c>
      <c r="O307" s="99">
        <f>SUM(P307:AA307)</f>
        <v>1</v>
      </c>
      <c r="P307" s="110">
        <f>IF(ISNA(MATCH(N307,'Overlap Study'!FF$62:FF$317,0)),0,1)</f>
        <v>0</v>
      </c>
      <c r="Q307" s="97">
        <f>IF(ISNA(MATCH(N307,'Overlap Study'!EO$62:EO$317,0)),0,1)</f>
        <v>0</v>
      </c>
      <c r="R307" s="97">
        <f>IF(ISNA(MATCH(N307,'Overlap Study'!DY$62:DY$174,0)),0,1)</f>
        <v>0</v>
      </c>
      <c r="S307" s="97">
        <f>IF(ISNA(MATCH(N307,'Overlap Study'!DJ$62:DJ$157,0)),0,1)</f>
        <v>0</v>
      </c>
      <c r="T307" s="99">
        <f>IF(ISNA(MATCH(N307,'Overlap Study'!CU$62:CU$157,0)),0,1)</f>
        <v>0</v>
      </c>
      <c r="U307" s="99">
        <f>IF(ISNA(MATCH(N307,'Overlap Study'!CG$62:CG$157,0)),0,1)</f>
        <v>0</v>
      </c>
      <c r="V307" s="97">
        <f>IF(ISNA(MATCH(N307,'Overlap Study'!BU$62:BU$157,0)),0,1)</f>
        <v>0</v>
      </c>
      <c r="W307" s="97">
        <f>IF(ISNA(MATCH(N307,'Overlap Study'!BJ$62:BJ$157,0)),0,1)</f>
        <v>0</v>
      </c>
      <c r="X307" s="97">
        <f>IF(ISNA(MATCH($N307,'Overlap Study'!AZ$62:AZ$157,0)),0,1)</f>
        <v>0</v>
      </c>
      <c r="Y307" s="97">
        <f>IF(ISNA(MATCH($N307,'Overlap Study'!AT$62:AT$157,0)),0,1)</f>
        <v>0</v>
      </c>
      <c r="Z307" s="97">
        <f>IF(ISNA(MATCH($N307,'Overlap Study'!AN$62:AN$157,0)),0,1)</f>
        <v>0</v>
      </c>
      <c r="AA307" s="97">
        <f>IF(ISNA(MATCH($N307,'Overlap Study'!AH$62:AH$157,0)),0,1)</f>
        <v>1</v>
      </c>
      <c r="AB307" s="110">
        <f>IF(ISNA(MATCH($N307,'Overlap Study'!AB$62:AB$157,0)),0,1)</f>
        <v>1</v>
      </c>
      <c r="AC307" s="97">
        <f>IF(ISNA(MATCH($N307,'Overlap Study'!V$62:V$157,0)),0,1)</f>
        <v>1</v>
      </c>
      <c r="AD307" s="97">
        <f>IF(ISNA(MATCH($N307,'Overlap Study'!P$62:P$157,0)),0,1)</f>
        <v>1</v>
      </c>
      <c r="AE307" s="97">
        <f>IF(ISNA(MATCH($N307,'Overlap Study'!H$53:H$132,0)),0,1)</f>
        <v>1</v>
      </c>
      <c r="AF307" s="106">
        <f>IF(ISNA(MATCH($N307,'Overlap Study'!B$53:B$100,0)),0,1)</f>
        <v>0</v>
      </c>
      <c r="AH307" s="98"/>
      <c r="AJ307" s="195">
        <v>2974</v>
      </c>
      <c r="AK307" s="105">
        <f>SUM(AL307:AW307)</f>
        <v>1</v>
      </c>
      <c r="AL307" s="110">
        <f>IF(ISNA(MATCH($AJ307,'Overlap Study'!$FG$323:$FG$454,0)),0,1)</f>
        <v>0</v>
      </c>
      <c r="AM307" s="97">
        <f>IF(ISNA(MATCH($AJ307,'Overlap Study'!$EP$323:$EP$454,0)),0,1)</f>
        <v>1</v>
      </c>
      <c r="AN307" s="97">
        <f>IF(ISNA(MATCH($AJ307,'Overlap Study'!$DY$186:$DY$245,0)),0,1)</f>
        <v>0</v>
      </c>
      <c r="AO307" s="97">
        <f>IF(ISNA(MATCH($AJ307,'Overlap Study'!$DJ$186:$DJ$233,0)),0,1)</f>
        <v>0</v>
      </c>
      <c r="AP307" s="99">
        <f>IF(ISNA(MATCH($AJ307,'Overlap Study'!$CU$186:$CU$233,0)),0,1)</f>
        <v>0</v>
      </c>
      <c r="AQ307" s="99">
        <f>IF(ISNA(MATCH($AJ307,'Overlap Study'!$CG$186:$CG$233,0)),0,1)</f>
        <v>0</v>
      </c>
      <c r="AR307" s="97">
        <f>IF(ISNA(MATCH($AJ307,'Overlap Study'!$BU$186:$BU$233,0)),0,1)</f>
        <v>0</v>
      </c>
      <c r="AS307" s="97">
        <f>IF(ISNA(MATCH(AJ307,'Overlap Study'!BJ$186:BJ$233,0)),0,1)</f>
        <v>0</v>
      </c>
      <c r="AT307" s="97">
        <f>IF(ISNA(MATCH($AJ307,'Overlap Study'!AZ$186:AZ$233,0)),0,1)</f>
        <v>0</v>
      </c>
      <c r="AU307" s="97">
        <f>IF(ISNA(MATCH($AJ307,'Overlap Study'!AT$186:AT$233,0)),0,1)</f>
        <v>0</v>
      </c>
      <c r="AV307" s="97">
        <f>IF(ISNA(MATCH($AJ307,'Overlap Study'!AN$186:AN$233,0)),0,1)</f>
        <v>0</v>
      </c>
      <c r="AW307" s="106">
        <f>IF(ISNA(MATCH($AJ307,'Overlap Study'!AH$186:AH$233,0)),0,1)</f>
        <v>0</v>
      </c>
      <c r="AX307" s="97">
        <f>IF(ISNA(MATCH(AJ307,'Overlap Study'!$AB$186:$AB$233,0)),0,1)</f>
        <v>0</v>
      </c>
      <c r="AY307" s="97">
        <f>IF(ISNA(MATCH($AJ307,'Overlap Study'!$V$186:$V$233,0)),0,1)</f>
        <v>0</v>
      </c>
      <c r="AZ307" s="97">
        <f>IF(ISNA(MATCH($AJ307,'Overlap Study'!$P$186:$P$233,0)),0,1)</f>
        <v>0</v>
      </c>
      <c r="BC307" s="97"/>
    </row>
    <row r="308" spans="12:55" ht="13" x14ac:dyDescent="0.3">
      <c r="L308" s="116">
        <f t="shared" si="14"/>
        <v>307</v>
      </c>
      <c r="M308">
        <f t="shared" si="13"/>
        <v>1</v>
      </c>
      <c r="N308" s="494">
        <v>304</v>
      </c>
      <c r="O308" s="99">
        <f>SUM(P308:AA308)</f>
        <v>1</v>
      </c>
      <c r="P308" s="110">
        <f>IF(ISNA(MATCH(N308,'Overlap Study'!FF$62:FF$317,0)),0,1)</f>
        <v>0</v>
      </c>
      <c r="Q308" s="97">
        <f>IF(ISNA(MATCH(N308,'Overlap Study'!EO$62:EO$317,0)),0,1)</f>
        <v>0</v>
      </c>
      <c r="R308" s="97">
        <f>IF(ISNA(MATCH(N308,'Overlap Study'!DY$62:DY$174,0)),0,1)</f>
        <v>0</v>
      </c>
      <c r="S308" s="97">
        <f>IF(ISNA(MATCH(N308,'Overlap Study'!DJ$62:DJ$157,0)),0,1)</f>
        <v>0</v>
      </c>
      <c r="T308" s="99">
        <f>IF(ISNA(MATCH(N308,'Overlap Study'!CU$62:CU$157,0)),0,1)</f>
        <v>0</v>
      </c>
      <c r="U308" s="99">
        <f>IF(ISNA(MATCH(N308,'Overlap Study'!CG$62:CG$157,0)),0,1)</f>
        <v>0</v>
      </c>
      <c r="V308" s="97">
        <f>IF(ISNA(MATCH(N308,'Overlap Study'!BU$62:BU$157,0)),0,1)</f>
        <v>0</v>
      </c>
      <c r="W308" s="97">
        <f>IF(ISNA(MATCH(N308,'Overlap Study'!BJ$62:BJ$157,0)),0,1)</f>
        <v>0</v>
      </c>
      <c r="X308" s="97">
        <f>IF(ISNA(MATCH($N308,'Overlap Study'!AZ$62:AZ$157,0)),0,1)</f>
        <v>1</v>
      </c>
      <c r="Y308" s="97">
        <f>IF(ISNA(MATCH($N308,'Overlap Study'!AT$62:AT$157,0)),0,1)</f>
        <v>0</v>
      </c>
      <c r="Z308" s="97">
        <f>IF(ISNA(MATCH($N308,'Overlap Study'!AN$62:AN$157,0)),0,1)</f>
        <v>0</v>
      </c>
      <c r="AA308" s="97">
        <f>IF(ISNA(MATCH($N308,'Overlap Study'!AH$62:AH$157,0)),0,1)</f>
        <v>0</v>
      </c>
      <c r="AB308" s="110">
        <f>IF(ISNA(MATCH($N308,'Overlap Study'!AB$62:AB$157,0)),0,1)</f>
        <v>0</v>
      </c>
      <c r="AC308" s="97">
        <f>IF(ISNA(MATCH($N308,'Overlap Study'!V$62:V$157,0)),0,1)</f>
        <v>0</v>
      </c>
      <c r="AD308" s="97">
        <f>IF(ISNA(MATCH($N308,'Overlap Study'!P$62:P$157,0)),0,1)</f>
        <v>0</v>
      </c>
      <c r="AE308" s="97">
        <f>IF(ISNA(MATCH($N308,'Overlap Study'!H$53:H$132,0)),0,1)</f>
        <v>0</v>
      </c>
      <c r="AF308" s="106">
        <f>IF(ISNA(MATCH($N308,'Overlap Study'!B$53:B$100,0)),0,1)</f>
        <v>0</v>
      </c>
      <c r="AH308" s="98"/>
      <c r="AJ308" s="98">
        <v>2996</v>
      </c>
      <c r="AK308" s="105">
        <f>SUM(AL308:AW308)</f>
        <v>1</v>
      </c>
      <c r="AL308" s="110">
        <f>IF(ISNA(MATCH($AJ308,'Overlap Study'!$FG$323:$FG$454,0)),0,1)</f>
        <v>0</v>
      </c>
      <c r="AM308" s="97">
        <f>IF(ISNA(MATCH($AJ308,'Overlap Study'!$EP$323:$EP$454,0)),0,1)</f>
        <v>0</v>
      </c>
      <c r="AN308" s="97">
        <f>IF(ISNA(MATCH($AJ308,'Overlap Study'!$DY$186:$DY$245,0)),0,1)</f>
        <v>0</v>
      </c>
      <c r="AO308" s="97">
        <f>IF(ISNA(MATCH($AJ308,'Overlap Study'!$DJ$186:$DJ$233,0)),0,1)</f>
        <v>1</v>
      </c>
      <c r="AP308" s="99">
        <f>IF(ISNA(MATCH($AJ308,'Overlap Study'!$CU$186:$CU$233,0)),0,1)</f>
        <v>0</v>
      </c>
      <c r="AQ308" s="99">
        <f>IF(ISNA(MATCH($AJ308,'Overlap Study'!$CG$186:$CG$233,0)),0,1)</f>
        <v>0</v>
      </c>
      <c r="AR308" s="97">
        <f>IF(ISNA(MATCH($AJ308,'Overlap Study'!$BU$186:$BU$233,0)),0,1)</f>
        <v>0</v>
      </c>
      <c r="AS308" s="97">
        <f>IF(ISNA(MATCH(AJ308,'Overlap Study'!BJ$186:BJ$233,0)),0,1)</f>
        <v>0</v>
      </c>
      <c r="AT308" s="97">
        <f>IF(ISNA(MATCH($AJ308,'Overlap Study'!AZ$186:AZ$233,0)),0,1)</f>
        <v>0</v>
      </c>
      <c r="AU308" s="97">
        <f>IF(ISNA(MATCH($AJ308,'Overlap Study'!AT$186:AT$233,0)),0,1)</f>
        <v>0</v>
      </c>
      <c r="AV308" s="97">
        <f>IF(ISNA(MATCH($AJ308,'Overlap Study'!AN$186:AN$233,0)),0,1)</f>
        <v>0</v>
      </c>
      <c r="AW308" s="106">
        <f>IF(ISNA(MATCH($AJ308,'Overlap Study'!AH$186:AH$233,0)),0,1)</f>
        <v>0</v>
      </c>
      <c r="AX308" s="97">
        <f>IF(ISNA(MATCH(AJ308,'Overlap Study'!$AB$186:$AB$233,0)),0,1)</f>
        <v>0</v>
      </c>
      <c r="AY308" s="97">
        <f>IF(ISNA(MATCH($AJ308,'Overlap Study'!$V$186:$V$233,0)),0,1)</f>
        <v>0</v>
      </c>
      <c r="AZ308" s="97">
        <f>IF(ISNA(MATCH($AJ308,'Overlap Study'!$P$186:$P$233,0)),0,1)</f>
        <v>0</v>
      </c>
      <c r="BA308" s="97"/>
      <c r="BB308" s="97"/>
      <c r="BC308" s="97"/>
    </row>
    <row r="309" spans="12:55" ht="13" x14ac:dyDescent="0.3">
      <c r="L309" s="116">
        <f t="shared" si="14"/>
        <v>308</v>
      </c>
      <c r="M309">
        <f t="shared" si="13"/>
        <v>4</v>
      </c>
      <c r="N309" s="207">
        <v>308</v>
      </c>
      <c r="O309" s="99">
        <f>SUM(P309:AA309)</f>
        <v>1</v>
      </c>
      <c r="P309" s="110">
        <f>IF(ISNA(MATCH(N309,'Overlap Study'!FF$62:FF$317,0)),0,1)</f>
        <v>0</v>
      </c>
      <c r="Q309" s="97">
        <f>IF(ISNA(MATCH(N309,'Overlap Study'!EO$62:EO$317,0)),0,1)</f>
        <v>0</v>
      </c>
      <c r="R309" s="97">
        <f>IF(ISNA(MATCH(N309,'Overlap Study'!DY$62:DY$174,0)),0,1)</f>
        <v>0</v>
      </c>
      <c r="S309" s="97">
        <f>IF(ISNA(MATCH(N309,'Overlap Study'!DJ$62:DJ$157,0)),0,1)</f>
        <v>0</v>
      </c>
      <c r="T309" s="99">
        <f>IF(ISNA(MATCH(N309,'Overlap Study'!CU$62:CU$157,0)),0,1)</f>
        <v>0</v>
      </c>
      <c r="U309" s="99">
        <f>IF(ISNA(MATCH(N309,'Overlap Study'!CG$62:CG$157,0)),0,1)</f>
        <v>0</v>
      </c>
      <c r="V309" s="97">
        <f>IF(ISNA(MATCH(N309,'Overlap Study'!BU$62:BU$157,0)),0,1)</f>
        <v>1</v>
      </c>
      <c r="W309" s="97">
        <f>IF(ISNA(MATCH(N309,'Overlap Study'!BJ$62:BJ$157,0)),0,1)</f>
        <v>0</v>
      </c>
      <c r="X309" s="97">
        <f>IF(ISNA(MATCH($N309,'Overlap Study'!AZ$62:AZ$157,0)),0,1)</f>
        <v>0</v>
      </c>
      <c r="Y309" s="97">
        <f>IF(ISNA(MATCH($N309,'Overlap Study'!AT$62:AT$157,0)),0,1)</f>
        <v>0</v>
      </c>
      <c r="Z309" s="97">
        <f>IF(ISNA(MATCH($N309,'Overlap Study'!AN$62:AN$157,0)),0,1)</f>
        <v>0</v>
      </c>
      <c r="AA309" s="97">
        <f>IF(ISNA(MATCH($N309,'Overlap Study'!AH$62:AH$157,0)),0,1)</f>
        <v>0</v>
      </c>
      <c r="AB309" s="110">
        <f>IF(ISNA(MATCH($N309,'Overlap Study'!AB$62:AB$157,0)),0,1)</f>
        <v>0</v>
      </c>
      <c r="AC309" s="97">
        <f>IF(ISNA(MATCH($N309,'Overlap Study'!V$62:V$157,0)),0,1)</f>
        <v>1</v>
      </c>
      <c r="AD309" s="97">
        <f>IF(ISNA(MATCH($N309,'Overlap Study'!P$62:P$157,0)),0,1)</f>
        <v>1</v>
      </c>
      <c r="AE309" s="97">
        <f>IF(ISNA(MATCH($N309,'Overlap Study'!H$53:H$132,0)),0,1)</f>
        <v>1</v>
      </c>
      <c r="AF309" s="106">
        <f>IF(ISNA(MATCH($N309,'Overlap Study'!B$53:B$100,0)),0,1)</f>
        <v>0</v>
      </c>
      <c r="AH309" s="151"/>
      <c r="AJ309" s="195">
        <v>3005</v>
      </c>
      <c r="AK309" s="105">
        <f>SUM(AL309:AW309)</f>
        <v>1</v>
      </c>
      <c r="AL309" s="110">
        <f>IF(ISNA(MATCH($AJ309,'Overlap Study'!$FG$323:$FG$454,0)),0,1)</f>
        <v>1</v>
      </c>
      <c r="AM309" s="97">
        <f>IF(ISNA(MATCH($AJ309,'Overlap Study'!$EP$323:$EP$454,0)),0,1)</f>
        <v>0</v>
      </c>
      <c r="AN309" s="97">
        <f>IF(ISNA(MATCH($AJ309,'Overlap Study'!$DY$186:$DY$245,0)),0,1)</f>
        <v>0</v>
      </c>
      <c r="AO309" s="97">
        <f>IF(ISNA(MATCH($AJ309,'Overlap Study'!$DJ$186:$DJ$233,0)),0,1)</f>
        <v>0</v>
      </c>
      <c r="AP309" s="99">
        <f>IF(ISNA(MATCH($AJ309,'Overlap Study'!$CU$186:$CU$233,0)),0,1)</f>
        <v>0</v>
      </c>
      <c r="AQ309" s="99">
        <f>IF(ISNA(MATCH($AJ309,'Overlap Study'!$CG$186:$CG$233,0)),0,1)</f>
        <v>0</v>
      </c>
      <c r="AR309" s="97">
        <f>IF(ISNA(MATCH($AJ309,'Overlap Study'!$BU$186:$BU$233,0)),0,1)</f>
        <v>0</v>
      </c>
      <c r="AS309" s="97">
        <f>IF(ISNA(MATCH(AJ309,'Overlap Study'!BJ$186:BJ$233,0)),0,1)</f>
        <v>0</v>
      </c>
      <c r="AT309" s="97">
        <f>IF(ISNA(MATCH($AJ309,'Overlap Study'!AZ$186:AZ$233,0)),0,1)</f>
        <v>0</v>
      </c>
      <c r="AU309" s="97">
        <f>IF(ISNA(MATCH($AJ309,'Overlap Study'!AT$186:AT$233,0)),0,1)</f>
        <v>0</v>
      </c>
      <c r="AV309" s="97">
        <f>IF(ISNA(MATCH($AJ309,'Overlap Study'!AN$186:AN$233,0)),0,1)</f>
        <v>0</v>
      </c>
      <c r="AW309" s="106">
        <f>IF(ISNA(MATCH($AJ309,'Overlap Study'!AH$186:AH$233,0)),0,1)</f>
        <v>0</v>
      </c>
      <c r="AX309" s="97">
        <f>IF(ISNA(MATCH(AJ309,'Overlap Study'!$AB$186:$AB$233,0)),0,1)</f>
        <v>0</v>
      </c>
      <c r="AY309" s="97">
        <f>IF(ISNA(MATCH($AJ309,'Overlap Study'!$V$186:$V$233,0)),0,1)</f>
        <v>0</v>
      </c>
      <c r="AZ309" s="97">
        <f>IF(ISNA(MATCH($AJ309,'Overlap Study'!$P$186:$P$233,0)),0,1)</f>
        <v>0</v>
      </c>
      <c r="BA309" s="97"/>
      <c r="BB309" s="97"/>
      <c r="BC309" s="97"/>
    </row>
    <row r="310" spans="12:55" ht="13" x14ac:dyDescent="0.3">
      <c r="L310" s="116">
        <f t="shared" si="14"/>
        <v>309</v>
      </c>
      <c r="M310">
        <f t="shared" si="13"/>
        <v>5</v>
      </c>
      <c r="N310" s="487">
        <v>312</v>
      </c>
      <c r="O310" s="99">
        <f>SUM(P310:AA310)</f>
        <v>1</v>
      </c>
      <c r="P310" s="110">
        <f>IF(ISNA(MATCH(N310,'Overlap Study'!FF$62:FF$317,0)),0,1)</f>
        <v>0</v>
      </c>
      <c r="Q310" s="97">
        <f>IF(ISNA(MATCH(N310,'Overlap Study'!EO$62:EO$317,0)),0,1)</f>
        <v>0</v>
      </c>
      <c r="R310" s="97">
        <f>IF(ISNA(MATCH(N310,'Overlap Study'!DY$62:DY$174,0)),0,1)</f>
        <v>0</v>
      </c>
      <c r="S310" s="97">
        <f>IF(ISNA(MATCH(N310,'Overlap Study'!DJ$62:DJ$157,0)),0,1)</f>
        <v>0</v>
      </c>
      <c r="T310" s="99">
        <f>IF(ISNA(MATCH(N310,'Overlap Study'!CU$62:CU$157,0)),0,1)</f>
        <v>0</v>
      </c>
      <c r="U310" s="99">
        <f>IF(ISNA(MATCH(N310,'Overlap Study'!CG$62:CG$157,0)),0,1)</f>
        <v>0</v>
      </c>
      <c r="V310" s="97">
        <f>IF(ISNA(MATCH(N310,'Overlap Study'!BU$62:BU$157,0)),0,1)</f>
        <v>0</v>
      </c>
      <c r="W310" s="97">
        <f>IF(ISNA(MATCH(N310,'Overlap Study'!BJ$62:BJ$157,0)),0,1)</f>
        <v>0</v>
      </c>
      <c r="X310" s="97">
        <f>IF(ISNA(MATCH($N310,'Overlap Study'!AZ$62:AZ$157,0)),0,1)</f>
        <v>0</v>
      </c>
      <c r="Y310" s="97">
        <f>IF(ISNA(MATCH($N310,'Overlap Study'!AT$62:AT$157,0)),0,1)</f>
        <v>0</v>
      </c>
      <c r="Z310" s="97">
        <f>IF(ISNA(MATCH($N310,'Overlap Study'!AN$62:AN$157,0)),0,1)</f>
        <v>0</v>
      </c>
      <c r="AA310" s="97">
        <f>IF(ISNA(MATCH($N310,'Overlap Study'!AH$62:AH$157,0)),0,1)</f>
        <v>1</v>
      </c>
      <c r="AB310" s="110">
        <f>IF(ISNA(MATCH($N310,'Overlap Study'!AB$62:AB$157,0)),0,1)</f>
        <v>0</v>
      </c>
      <c r="AC310" s="97">
        <f>IF(ISNA(MATCH($N310,'Overlap Study'!V$62:V$157,0)),0,1)</f>
        <v>1</v>
      </c>
      <c r="AD310" s="97">
        <f>IF(ISNA(MATCH($N310,'Overlap Study'!P$62:P$157,0)),0,1)</f>
        <v>1</v>
      </c>
      <c r="AE310" s="97">
        <f>IF(ISNA(MATCH($N310,'Overlap Study'!H$53:H$132,0)),0,1)</f>
        <v>1</v>
      </c>
      <c r="AF310" s="106">
        <f>IF(ISNA(MATCH($N310,'Overlap Study'!B$53:B$100,0)),0,1)</f>
        <v>1</v>
      </c>
      <c r="AH310" s="98"/>
      <c r="AJ310" s="195">
        <v>3026</v>
      </c>
      <c r="AK310" s="105">
        <f>SUM(AL310:AW310)</f>
        <v>1</v>
      </c>
      <c r="AL310" s="110">
        <f>IF(ISNA(MATCH($AJ310,'Overlap Study'!$FG$323:$FG$454,0)),0,1)</f>
        <v>0</v>
      </c>
      <c r="AM310" s="97">
        <f>IF(ISNA(MATCH($AJ310,'Overlap Study'!$EP$323:$EP$454,0)),0,1)</f>
        <v>1</v>
      </c>
      <c r="AN310" s="97">
        <f>IF(ISNA(MATCH($AJ310,'Overlap Study'!$DY$186:$DY$245,0)),0,1)</f>
        <v>0</v>
      </c>
      <c r="AO310" s="97">
        <f>IF(ISNA(MATCH($AJ310,'Overlap Study'!$DJ$186:$DJ$233,0)),0,1)</f>
        <v>0</v>
      </c>
      <c r="AP310" s="99">
        <f>IF(ISNA(MATCH($AJ310,'Overlap Study'!$CU$186:$CU$233,0)),0,1)</f>
        <v>0</v>
      </c>
      <c r="AQ310" s="99">
        <f>IF(ISNA(MATCH($AJ310,'Overlap Study'!$CG$186:$CG$233,0)),0,1)</f>
        <v>0</v>
      </c>
      <c r="AR310" s="97">
        <f>IF(ISNA(MATCH($AJ310,'Overlap Study'!$BU$186:$BU$233,0)),0,1)</f>
        <v>0</v>
      </c>
      <c r="AS310" s="97">
        <f>IF(ISNA(MATCH(AJ310,'Overlap Study'!BJ$186:BJ$233,0)),0,1)</f>
        <v>0</v>
      </c>
      <c r="AT310" s="97">
        <f>IF(ISNA(MATCH($AJ310,'Overlap Study'!AZ$186:AZ$233,0)),0,1)</f>
        <v>0</v>
      </c>
      <c r="AU310" s="97">
        <f>IF(ISNA(MATCH($AJ310,'Overlap Study'!AT$186:AT$233,0)),0,1)</f>
        <v>0</v>
      </c>
      <c r="AV310" s="97">
        <f>IF(ISNA(MATCH($AJ310,'Overlap Study'!AN$186:AN$233,0)),0,1)</f>
        <v>0</v>
      </c>
      <c r="AW310" s="106">
        <f>IF(ISNA(MATCH($AJ310,'Overlap Study'!AH$186:AH$233,0)),0,1)</f>
        <v>0</v>
      </c>
      <c r="AX310" s="97">
        <f>IF(ISNA(MATCH(AJ310,'Overlap Study'!$AB$186:$AB$233,0)),0,1)</f>
        <v>0</v>
      </c>
      <c r="AY310" s="97">
        <f>IF(ISNA(MATCH($AJ310,'Overlap Study'!$V$186:$V$233,0)),0,1)</f>
        <v>0</v>
      </c>
      <c r="AZ310" s="97">
        <f>IF(ISNA(MATCH($AJ310,'Overlap Study'!$P$186:$P$233,0)),0,1)</f>
        <v>0</v>
      </c>
      <c r="BA310" s="97"/>
      <c r="BB310" s="97"/>
      <c r="BC310" s="97"/>
    </row>
    <row r="311" spans="12:55" ht="13" x14ac:dyDescent="0.3">
      <c r="L311" s="116">
        <f t="shared" si="14"/>
        <v>310</v>
      </c>
      <c r="M311">
        <f t="shared" si="13"/>
        <v>1</v>
      </c>
      <c r="N311" s="487">
        <v>326</v>
      </c>
      <c r="O311" s="99">
        <f>SUM(P311:AA311)</f>
        <v>1</v>
      </c>
      <c r="P311" s="110">
        <f>IF(ISNA(MATCH(N311,'Overlap Study'!FF$62:FF$317,0)),0,1)</f>
        <v>0</v>
      </c>
      <c r="Q311" s="97">
        <f>IF(ISNA(MATCH(N311,'Overlap Study'!EO$62:EO$317,0)),0,1)</f>
        <v>0</v>
      </c>
      <c r="R311" s="97">
        <f>IF(ISNA(MATCH(N311,'Overlap Study'!DY$62:DY$174,0)),0,1)</f>
        <v>0</v>
      </c>
      <c r="S311" s="97">
        <f>IF(ISNA(MATCH(N311,'Overlap Study'!DJ$62:DJ$157,0)),0,1)</f>
        <v>0</v>
      </c>
      <c r="T311" s="99">
        <f>IF(ISNA(MATCH(N311,'Overlap Study'!CU$62:CU$157,0)),0,1)</f>
        <v>0</v>
      </c>
      <c r="U311" s="99">
        <f>IF(ISNA(MATCH(N311,'Overlap Study'!CG$62:CG$157,0)),0,1)</f>
        <v>0</v>
      </c>
      <c r="V311" s="97">
        <f>IF(ISNA(MATCH(N311,'Overlap Study'!BU$62:BU$157,0)),0,1)</f>
        <v>0</v>
      </c>
      <c r="W311" s="97">
        <f>IF(ISNA(MATCH(N311,'Overlap Study'!BJ$62:BJ$157,0)),0,1)</f>
        <v>0</v>
      </c>
      <c r="X311" s="97">
        <f>IF(ISNA(MATCH($N311,'Overlap Study'!AZ$62:AZ$157,0)),0,1)</f>
        <v>1</v>
      </c>
      <c r="Y311" s="97">
        <f>IF(ISNA(MATCH($N311,'Overlap Study'!AT$62:AT$157,0)),0,1)</f>
        <v>0</v>
      </c>
      <c r="Z311" s="97">
        <f>IF(ISNA(MATCH($N311,'Overlap Study'!AN$62:AN$157,0)),0,1)</f>
        <v>0</v>
      </c>
      <c r="AA311" s="97">
        <f>IF(ISNA(MATCH($N311,'Overlap Study'!AH$62:AH$157,0)),0,1)</f>
        <v>0</v>
      </c>
      <c r="AB311" s="110">
        <f>IF(ISNA(MATCH($N311,'Overlap Study'!AB$62:AB$157,0)),0,1)</f>
        <v>0</v>
      </c>
      <c r="AC311" s="97">
        <f>IF(ISNA(MATCH($N311,'Overlap Study'!V$62:V$157,0)),0,1)</f>
        <v>0</v>
      </c>
      <c r="AD311" s="97">
        <f>IF(ISNA(MATCH($N311,'Overlap Study'!P$62:P$157,0)),0,1)</f>
        <v>0</v>
      </c>
      <c r="AE311" s="97">
        <f>IF(ISNA(MATCH($N311,'Overlap Study'!H$53:H$132,0)),0,1)</f>
        <v>0</v>
      </c>
      <c r="AF311" s="106">
        <f>IF(ISNA(MATCH($N311,'Overlap Study'!B$53:B$100,0)),0,1)</f>
        <v>0</v>
      </c>
      <c r="AH311" s="151"/>
      <c r="AJ311" s="195">
        <v>3039</v>
      </c>
      <c r="AK311" s="105">
        <f>SUM(AL311:AW311)</f>
        <v>1</v>
      </c>
      <c r="AL311" s="110">
        <f>IF(ISNA(MATCH($AJ311,'Overlap Study'!$FG$323:$FG$454,0)),0,1)</f>
        <v>0</v>
      </c>
      <c r="AM311" s="97">
        <f>IF(ISNA(MATCH($AJ311,'Overlap Study'!$EP$323:$EP$454,0)),0,1)</f>
        <v>1</v>
      </c>
      <c r="AN311" s="97">
        <f>IF(ISNA(MATCH($AJ311,'Overlap Study'!$DY$186:$DY$245,0)),0,1)</f>
        <v>0</v>
      </c>
      <c r="AO311" s="97">
        <f>IF(ISNA(MATCH($AJ311,'Overlap Study'!$DJ$186:$DJ$233,0)),0,1)</f>
        <v>0</v>
      </c>
      <c r="AP311" s="99">
        <f>IF(ISNA(MATCH($AJ311,'Overlap Study'!$CU$186:$CU$233,0)),0,1)</f>
        <v>0</v>
      </c>
      <c r="AQ311" s="99">
        <f>IF(ISNA(MATCH($AJ311,'Overlap Study'!$CG$186:$CG$233,0)),0,1)</f>
        <v>0</v>
      </c>
      <c r="AR311" s="97">
        <f>IF(ISNA(MATCH($AJ311,'Overlap Study'!$BU$186:$BU$233,0)),0,1)</f>
        <v>0</v>
      </c>
      <c r="AS311" s="97">
        <f>IF(ISNA(MATCH(AJ311,'Overlap Study'!BJ$186:BJ$233,0)),0,1)</f>
        <v>0</v>
      </c>
      <c r="AT311" s="97">
        <f>IF(ISNA(MATCH($AJ311,'Overlap Study'!AZ$186:AZ$233,0)),0,1)</f>
        <v>0</v>
      </c>
      <c r="AU311" s="97">
        <f>IF(ISNA(MATCH($AJ311,'Overlap Study'!AT$186:AT$233,0)),0,1)</f>
        <v>0</v>
      </c>
      <c r="AV311" s="97">
        <f>IF(ISNA(MATCH($AJ311,'Overlap Study'!AN$186:AN$233,0)),0,1)</f>
        <v>0</v>
      </c>
      <c r="AW311" s="106">
        <f>IF(ISNA(MATCH($AJ311,'Overlap Study'!AH$186:AH$233,0)),0,1)</f>
        <v>0</v>
      </c>
      <c r="AX311" s="97">
        <f>IF(ISNA(MATCH(AJ311,'Overlap Study'!$AB$186:$AB$233,0)),0,1)</f>
        <v>0</v>
      </c>
      <c r="AY311" s="97">
        <f>IF(ISNA(MATCH($AJ311,'Overlap Study'!$V$186:$V$233,0)),0,1)</f>
        <v>0</v>
      </c>
      <c r="AZ311" s="97">
        <f>IF(ISNA(MATCH($AJ311,'Overlap Study'!$P$186:$P$233,0)),0,1)</f>
        <v>0</v>
      </c>
      <c r="BA311" s="97"/>
      <c r="BB311" s="97"/>
      <c r="BC311" s="97"/>
    </row>
    <row r="312" spans="12:55" ht="13" x14ac:dyDescent="0.3">
      <c r="L312" s="116">
        <f t="shared" si="14"/>
        <v>311</v>
      </c>
      <c r="M312">
        <f t="shared" si="13"/>
        <v>1</v>
      </c>
      <c r="N312" s="207">
        <v>333</v>
      </c>
      <c r="O312" s="99">
        <f>SUM(P312:AA312)</f>
        <v>1</v>
      </c>
      <c r="P312" s="110">
        <f>IF(ISNA(MATCH(N312,'Overlap Study'!FF$62:FF$317,0)),0,1)</f>
        <v>1</v>
      </c>
      <c r="Q312" s="97">
        <f>IF(ISNA(MATCH(N312,'Overlap Study'!EO$62:EO$317,0)),0,1)</f>
        <v>0</v>
      </c>
      <c r="R312" s="97">
        <f>IF(ISNA(MATCH(N312,'Overlap Study'!DY$62:DY$174,0)),0,1)</f>
        <v>0</v>
      </c>
      <c r="S312" s="97">
        <f>IF(ISNA(MATCH(N312,'Overlap Study'!DJ$62:DJ$157,0)),0,1)</f>
        <v>0</v>
      </c>
      <c r="T312" s="99">
        <f>IF(ISNA(MATCH(N312,'Overlap Study'!CU$62:CU$157,0)),0,1)</f>
        <v>0</v>
      </c>
      <c r="U312" s="99">
        <f>IF(ISNA(MATCH(N312,'Overlap Study'!CG$62:CG$157,0)),0,1)</f>
        <v>0</v>
      </c>
      <c r="V312" s="97">
        <f>IF(ISNA(MATCH(N312,'Overlap Study'!BU$62:BU$157,0)),0,1)</f>
        <v>0</v>
      </c>
      <c r="W312" s="97">
        <f>IF(ISNA(MATCH(N312,'Overlap Study'!BJ$62:BJ$157,0)),0,1)</f>
        <v>0</v>
      </c>
      <c r="X312" s="97">
        <f>IF(ISNA(MATCH($N312,'Overlap Study'!AZ$62:AZ$157,0)),0,1)</f>
        <v>0</v>
      </c>
      <c r="Y312" s="97">
        <f>IF(ISNA(MATCH($N312,'Overlap Study'!AT$62:AT$157,0)),0,1)</f>
        <v>0</v>
      </c>
      <c r="Z312" s="97">
        <f>IF(ISNA(MATCH($N312,'Overlap Study'!AN$62:AN$157,0)),0,1)</f>
        <v>0</v>
      </c>
      <c r="AA312" s="97">
        <f>IF(ISNA(MATCH($N312,'Overlap Study'!AH$62:AH$157,0)),0,1)</f>
        <v>0</v>
      </c>
      <c r="AB312" s="110">
        <f>IF(ISNA(MATCH($N312,'Overlap Study'!AB$62:AB$157,0)),0,1)</f>
        <v>0</v>
      </c>
      <c r="AC312" s="97">
        <f>IF(ISNA(MATCH($N312,'Overlap Study'!V$62:V$157,0)),0,1)</f>
        <v>0</v>
      </c>
      <c r="AD312" s="97">
        <f>IF(ISNA(MATCH($N312,'Overlap Study'!P$62:P$157,0)),0,1)</f>
        <v>0</v>
      </c>
      <c r="AE312" s="97">
        <f>IF(ISNA(MATCH($N312,'Overlap Study'!H$53:H$132,0)),0,1)</f>
        <v>0</v>
      </c>
      <c r="AF312" s="106">
        <f>IF(ISNA(MATCH($N312,'Overlap Study'!B$53:B$100,0)),0,1)</f>
        <v>0</v>
      </c>
      <c r="AH312" s="98"/>
      <c r="AJ312" s="98">
        <v>3098</v>
      </c>
      <c r="AK312" s="105">
        <f>SUM(AL312:AW312)</f>
        <v>1</v>
      </c>
      <c r="AL312" s="110">
        <f>IF(ISNA(MATCH($AJ312,'Overlap Study'!$FG$323:$FG$454,0)),0,1)</f>
        <v>0</v>
      </c>
      <c r="AM312" s="97">
        <f>IF(ISNA(MATCH($AJ312,'Overlap Study'!$EP$323:$EP$454,0)),0,1)</f>
        <v>0</v>
      </c>
      <c r="AN312" s="97">
        <f>IF(ISNA(MATCH($AJ312,'Overlap Study'!$DY$186:$DY$245,0)),0,1)</f>
        <v>1</v>
      </c>
      <c r="AO312" s="97">
        <f>IF(ISNA(MATCH($AJ312,'Overlap Study'!$DJ$186:$DJ$233,0)),0,1)</f>
        <v>0</v>
      </c>
      <c r="AP312" s="99">
        <f>IF(ISNA(MATCH($AJ312,'Overlap Study'!$CU$186:$CU$233,0)),0,1)</f>
        <v>0</v>
      </c>
      <c r="AQ312" s="99">
        <f>IF(ISNA(MATCH($AJ312,'Overlap Study'!$CG$186:$CG$233,0)),0,1)</f>
        <v>0</v>
      </c>
      <c r="AR312" s="97">
        <f>IF(ISNA(MATCH($AJ312,'Overlap Study'!$BU$186:$BU$233,0)),0,1)</f>
        <v>0</v>
      </c>
      <c r="AS312" s="97">
        <f>IF(ISNA(MATCH(AJ312,'Overlap Study'!BJ$186:BJ$233,0)),0,1)</f>
        <v>0</v>
      </c>
      <c r="AT312" s="97">
        <f>IF(ISNA(MATCH($AJ312,'Overlap Study'!AZ$186:AZ$233,0)),0,1)</f>
        <v>0</v>
      </c>
      <c r="AU312" s="97">
        <f>IF(ISNA(MATCH($AJ312,'Overlap Study'!AT$186:AT$233,0)),0,1)</f>
        <v>0</v>
      </c>
      <c r="AV312" s="97">
        <f>IF(ISNA(MATCH($AJ312,'Overlap Study'!AN$186:AN$233,0)),0,1)</f>
        <v>0</v>
      </c>
      <c r="AW312" s="106">
        <f>IF(ISNA(MATCH($AJ312,'Overlap Study'!AH$186:AH$233,0)),0,1)</f>
        <v>0</v>
      </c>
      <c r="AX312" s="97">
        <f>IF(ISNA(MATCH(AJ312,'Overlap Study'!$AB$186:$AB$233,0)),0,1)</f>
        <v>0</v>
      </c>
      <c r="AY312" s="97">
        <f>IF(ISNA(MATCH($AJ312,'Overlap Study'!$V$186:$V$233,0)),0,1)</f>
        <v>0</v>
      </c>
      <c r="AZ312" s="97">
        <f>IF(ISNA(MATCH($AJ312,'Overlap Study'!$P$186:$P$233,0)),0,1)</f>
        <v>0</v>
      </c>
      <c r="BA312" s="97"/>
      <c r="BB312" s="97"/>
      <c r="BC312" s="97"/>
    </row>
    <row r="313" spans="12:55" ht="13" x14ac:dyDescent="0.3">
      <c r="L313" s="116">
        <f t="shared" si="14"/>
        <v>312</v>
      </c>
      <c r="M313">
        <f t="shared" si="13"/>
        <v>1</v>
      </c>
      <c r="N313" s="207">
        <v>334</v>
      </c>
      <c r="O313" s="99">
        <f>SUM(P313:AA313)</f>
        <v>1</v>
      </c>
      <c r="P313" s="110">
        <f>IF(ISNA(MATCH(N313,'Overlap Study'!FF$62:FF$317,0)),0,1)</f>
        <v>0</v>
      </c>
      <c r="Q313" s="97">
        <f>IF(ISNA(MATCH(N313,'Overlap Study'!EO$62:EO$317,0)),0,1)</f>
        <v>0</v>
      </c>
      <c r="R313" s="97">
        <f>IF(ISNA(MATCH(N313,'Overlap Study'!DY$62:DY$174,0)),0,1)</f>
        <v>1</v>
      </c>
      <c r="S313" s="97">
        <f>IF(ISNA(MATCH(N313,'Overlap Study'!DJ$62:DJ$157,0)),0,1)</f>
        <v>0</v>
      </c>
      <c r="T313" s="99">
        <f>IF(ISNA(MATCH(N313,'Overlap Study'!CU$62:CU$157,0)),0,1)</f>
        <v>0</v>
      </c>
      <c r="U313" s="99">
        <f>IF(ISNA(MATCH(N313,'Overlap Study'!CG$62:CG$157,0)),0,1)</f>
        <v>0</v>
      </c>
      <c r="V313" s="97">
        <f>IF(ISNA(MATCH(N313,'Overlap Study'!BU$62:BU$157,0)),0,1)</f>
        <v>0</v>
      </c>
      <c r="W313" s="97">
        <f>IF(ISNA(MATCH(N313,'Overlap Study'!BJ$62:BJ$157,0)),0,1)</f>
        <v>0</v>
      </c>
      <c r="X313" s="97">
        <f>IF(ISNA(MATCH($N313,'Overlap Study'!AZ$62:AZ$157,0)),0,1)</f>
        <v>0</v>
      </c>
      <c r="Y313" s="97">
        <f>IF(ISNA(MATCH($N313,'Overlap Study'!AT$62:AT$157,0)),0,1)</f>
        <v>0</v>
      </c>
      <c r="Z313" s="97">
        <f>IF(ISNA(MATCH($N313,'Overlap Study'!AN$62:AN$157,0)),0,1)</f>
        <v>0</v>
      </c>
      <c r="AA313" s="97">
        <f>IF(ISNA(MATCH($N313,'Overlap Study'!AH$62:AH$157,0)),0,1)</f>
        <v>0</v>
      </c>
      <c r="AB313" s="110">
        <f>IF(ISNA(MATCH($N313,'Overlap Study'!AB$62:AB$157,0)),0,1)</f>
        <v>0</v>
      </c>
      <c r="AC313" s="97">
        <f>IF(ISNA(MATCH($N313,'Overlap Study'!V$62:V$157,0)),0,1)</f>
        <v>0</v>
      </c>
      <c r="AD313" s="97">
        <f>IF(ISNA(MATCH($N313,'Overlap Study'!P$62:P$157,0)),0,1)</f>
        <v>0</v>
      </c>
      <c r="AE313" s="97">
        <f>IF(ISNA(MATCH($N313,'Overlap Study'!H$53:H$132,0)),0,1)</f>
        <v>0</v>
      </c>
      <c r="AF313" s="106">
        <f>IF(ISNA(MATCH($N313,'Overlap Study'!B$53:B$100,0)),0,1)</f>
        <v>0</v>
      </c>
      <c r="AH313" s="98"/>
      <c r="AJ313" s="195">
        <v>3132</v>
      </c>
      <c r="AK313" s="105">
        <f>SUM(AL313:AW313)</f>
        <v>1</v>
      </c>
      <c r="AL313" s="110">
        <f>IF(ISNA(MATCH($AJ313,'Overlap Study'!$FG$323:$FG$454,0)),0,1)</f>
        <v>0</v>
      </c>
      <c r="AM313" s="97">
        <f>IF(ISNA(MATCH($AJ313,'Overlap Study'!$EP$323:$EP$454,0)),0,1)</f>
        <v>1</v>
      </c>
      <c r="AN313" s="97">
        <f>IF(ISNA(MATCH($AJ313,'Overlap Study'!$DY$186:$DY$245,0)),0,1)</f>
        <v>0</v>
      </c>
      <c r="AO313" s="97">
        <f>IF(ISNA(MATCH($AJ313,'Overlap Study'!$DJ$186:$DJ$233,0)),0,1)</f>
        <v>0</v>
      </c>
      <c r="AP313" s="99">
        <f>IF(ISNA(MATCH($AJ313,'Overlap Study'!$CU$186:$CU$233,0)),0,1)</f>
        <v>0</v>
      </c>
      <c r="AQ313" s="99">
        <f>IF(ISNA(MATCH($AJ313,'Overlap Study'!$CG$186:$CG$233,0)),0,1)</f>
        <v>0</v>
      </c>
      <c r="AR313" s="97">
        <f>IF(ISNA(MATCH($AJ313,'Overlap Study'!$BU$186:$BU$233,0)),0,1)</f>
        <v>0</v>
      </c>
      <c r="AS313" s="97">
        <f>IF(ISNA(MATCH(AJ313,'Overlap Study'!BJ$186:BJ$233,0)),0,1)</f>
        <v>0</v>
      </c>
      <c r="AT313" s="97">
        <f>IF(ISNA(MATCH($AJ313,'Overlap Study'!AZ$186:AZ$233,0)),0,1)</f>
        <v>0</v>
      </c>
      <c r="AU313" s="97">
        <f>IF(ISNA(MATCH($AJ313,'Overlap Study'!AT$186:AT$233,0)),0,1)</f>
        <v>0</v>
      </c>
      <c r="AV313" s="97">
        <f>IF(ISNA(MATCH($AJ313,'Overlap Study'!AN$186:AN$233,0)),0,1)</f>
        <v>0</v>
      </c>
      <c r="AW313" s="106">
        <f>IF(ISNA(MATCH($AJ313,'Overlap Study'!AH$186:AH$233,0)),0,1)</f>
        <v>0</v>
      </c>
      <c r="AX313" s="97">
        <f>IF(ISNA(MATCH(AJ313,'Overlap Study'!$AB$186:$AB$233,0)),0,1)</f>
        <v>0</v>
      </c>
      <c r="AY313" s="97">
        <f>IF(ISNA(MATCH($AJ313,'Overlap Study'!$V$186:$V$233,0)),0,1)</f>
        <v>0</v>
      </c>
      <c r="AZ313" s="97">
        <f>IF(ISNA(MATCH($AJ313,'Overlap Study'!$P$186:$P$233,0)),0,1)</f>
        <v>0</v>
      </c>
      <c r="BA313" s="97"/>
      <c r="BB313" s="97"/>
      <c r="BC313" s="97"/>
    </row>
    <row r="314" spans="12:55" ht="13" x14ac:dyDescent="0.3">
      <c r="L314" s="116">
        <f t="shared" si="14"/>
        <v>313</v>
      </c>
      <c r="M314">
        <f t="shared" si="13"/>
        <v>1</v>
      </c>
      <c r="N314" s="207">
        <v>345</v>
      </c>
      <c r="O314" s="99">
        <f>SUM(P314:AA314)</f>
        <v>1</v>
      </c>
      <c r="P314" s="110">
        <f>IF(ISNA(MATCH(N314,'Overlap Study'!FF$62:FF$317,0)),0,1)</f>
        <v>0</v>
      </c>
      <c r="Q314" s="97">
        <f>IF(ISNA(MATCH(N314,'Overlap Study'!EO$62:EO$317,0)),0,1)</f>
        <v>0</v>
      </c>
      <c r="R314" s="97">
        <f>IF(ISNA(MATCH(N314,'Overlap Study'!DY$62:DY$174,0)),0,1)</f>
        <v>0</v>
      </c>
      <c r="S314" s="97">
        <f>IF(ISNA(MATCH(N314,'Overlap Study'!DJ$62:DJ$157,0)),0,1)</f>
        <v>0</v>
      </c>
      <c r="T314" s="99">
        <f>IF(ISNA(MATCH(N314,'Overlap Study'!CU$62:CU$157,0)),0,1)</f>
        <v>0</v>
      </c>
      <c r="U314" s="99">
        <f>IF(ISNA(MATCH(N314,'Overlap Study'!CG$62:CG$157,0)),0,1)</f>
        <v>0</v>
      </c>
      <c r="V314" s="97">
        <f>IF(ISNA(MATCH(N314,'Overlap Study'!BU$62:BU$157,0)),0,1)</f>
        <v>0</v>
      </c>
      <c r="W314" s="97">
        <f>IF(ISNA(MATCH(N314,'Overlap Study'!BJ$62:BJ$157,0)),0,1)</f>
        <v>0</v>
      </c>
      <c r="X314" s="97">
        <f>IF(ISNA(MATCH($N314,'Overlap Study'!AZ$62:AZ$157,0)),0,1)</f>
        <v>0</v>
      </c>
      <c r="Y314" s="97">
        <f>IF(ISNA(MATCH($N314,'Overlap Study'!AT$62:AT$157,0)),0,1)</f>
        <v>0</v>
      </c>
      <c r="Z314" s="97">
        <f>IF(ISNA(MATCH($N314,'Overlap Study'!AN$62:AN$157,0)),0,1)</f>
        <v>0</v>
      </c>
      <c r="AA314" s="97">
        <f>IF(ISNA(MATCH($N314,'Overlap Study'!AH$62:AH$157,0)),0,1)</f>
        <v>1</v>
      </c>
      <c r="AB314" s="110">
        <f>IF(ISNA(MATCH($N314,'Overlap Study'!AB$62:AB$157,0)),0,1)</f>
        <v>0</v>
      </c>
      <c r="AC314" s="97">
        <f>IF(ISNA(MATCH($N314,'Overlap Study'!V$62:V$157,0)),0,1)</f>
        <v>0</v>
      </c>
      <c r="AD314" s="97">
        <f>IF(ISNA(MATCH($N314,'Overlap Study'!P$62:P$157,0)),0,1)</f>
        <v>0</v>
      </c>
      <c r="AE314" s="97">
        <f>IF(ISNA(MATCH($N314,'Overlap Study'!H$53:H$132,0)),0,1)</f>
        <v>0</v>
      </c>
      <c r="AF314" s="106">
        <f>IF(ISNA(MATCH($N314,'Overlap Study'!B$53:B$100,0)),0,1)</f>
        <v>0</v>
      </c>
      <c r="AH314" s="98"/>
      <c r="AJ314" s="195">
        <v>3166</v>
      </c>
      <c r="AK314" s="105">
        <f>SUM(AL314:AW314)</f>
        <v>1</v>
      </c>
      <c r="AL314" s="110">
        <f>IF(ISNA(MATCH($AJ314,'Overlap Study'!$FG$323:$FG$454,0)),0,1)</f>
        <v>1</v>
      </c>
      <c r="AM314" s="97">
        <f>IF(ISNA(MATCH($AJ314,'Overlap Study'!$EP$323:$EP$454,0)),0,1)</f>
        <v>0</v>
      </c>
      <c r="AN314" s="97">
        <f>IF(ISNA(MATCH($AJ314,'Overlap Study'!$DY$186:$DY$245,0)),0,1)</f>
        <v>0</v>
      </c>
      <c r="AO314" s="97">
        <f>IF(ISNA(MATCH($AJ314,'Overlap Study'!$DJ$186:$DJ$233,0)),0,1)</f>
        <v>0</v>
      </c>
      <c r="AP314" s="99">
        <f>IF(ISNA(MATCH($AJ314,'Overlap Study'!$CU$186:$CU$233,0)),0,1)</f>
        <v>0</v>
      </c>
      <c r="AQ314" s="99">
        <f>IF(ISNA(MATCH($AJ314,'Overlap Study'!$CG$186:$CG$233,0)),0,1)</f>
        <v>0</v>
      </c>
      <c r="AR314" s="97">
        <f>IF(ISNA(MATCH($AJ314,'Overlap Study'!$BU$186:$BU$233,0)),0,1)</f>
        <v>0</v>
      </c>
      <c r="AS314" s="97">
        <f>IF(ISNA(MATCH(AJ314,'Overlap Study'!BJ$186:BJ$233,0)),0,1)</f>
        <v>0</v>
      </c>
      <c r="AT314" s="97">
        <f>IF(ISNA(MATCH($AJ314,'Overlap Study'!AZ$186:AZ$233,0)),0,1)</f>
        <v>0</v>
      </c>
      <c r="AU314" s="97">
        <f>IF(ISNA(MATCH($AJ314,'Overlap Study'!AT$186:AT$233,0)),0,1)</f>
        <v>0</v>
      </c>
      <c r="AV314" s="97">
        <f>IF(ISNA(MATCH($AJ314,'Overlap Study'!AN$186:AN$233,0)),0,1)</f>
        <v>0</v>
      </c>
      <c r="AW314" s="106">
        <f>IF(ISNA(MATCH($AJ314,'Overlap Study'!AH$186:AH$233,0)),0,1)</f>
        <v>0</v>
      </c>
      <c r="AX314" s="97">
        <f>IF(ISNA(MATCH(AJ314,'Overlap Study'!$AB$186:$AB$233,0)),0,1)</f>
        <v>0</v>
      </c>
      <c r="AY314" s="97">
        <f>IF(ISNA(MATCH($AJ314,'Overlap Study'!$V$186:$V$233,0)),0,1)</f>
        <v>0</v>
      </c>
      <c r="AZ314" s="97">
        <f>IF(ISNA(MATCH($AJ314,'Overlap Study'!$P$186:$P$233,0)),0,1)</f>
        <v>0</v>
      </c>
      <c r="BA314" s="97"/>
      <c r="BB314" s="97"/>
      <c r="BC314" s="97"/>
    </row>
    <row r="315" spans="12:55" ht="13" x14ac:dyDescent="0.3">
      <c r="L315" s="116">
        <f t="shared" si="14"/>
        <v>314</v>
      </c>
      <c r="M315">
        <f t="shared" si="13"/>
        <v>1</v>
      </c>
      <c r="N315" s="207">
        <v>348</v>
      </c>
      <c r="O315" s="99">
        <f>SUM(P315:AA315)</f>
        <v>1</v>
      </c>
      <c r="P315" s="110">
        <f>IF(ISNA(MATCH(N315,'Overlap Study'!FF$62:FF$317,0)),0,1)</f>
        <v>0</v>
      </c>
      <c r="Q315" s="97">
        <f>IF(ISNA(MATCH(N315,'Overlap Study'!EO$62:EO$317,0)),0,1)</f>
        <v>0</v>
      </c>
      <c r="R315" s="97">
        <f>IF(ISNA(MATCH(N315,'Overlap Study'!DY$62:DY$174,0)),0,1)</f>
        <v>0</v>
      </c>
      <c r="S315" s="97">
        <f>IF(ISNA(MATCH(N315,'Overlap Study'!DJ$62:DJ$157,0)),0,1)</f>
        <v>0</v>
      </c>
      <c r="T315" s="99">
        <f>IF(ISNA(MATCH(N315,'Overlap Study'!CU$62:CU$157,0)),0,1)</f>
        <v>0</v>
      </c>
      <c r="U315" s="99">
        <f>IF(ISNA(MATCH(N315,'Overlap Study'!CG$62:CG$157,0)),0,1)</f>
        <v>0</v>
      </c>
      <c r="V315" s="97">
        <f>IF(ISNA(MATCH(N315,'Overlap Study'!BU$62:BU$157,0)),0,1)</f>
        <v>0</v>
      </c>
      <c r="W315" s="97">
        <f>IF(ISNA(MATCH(N315,'Overlap Study'!BJ$62:BJ$157,0)),0,1)</f>
        <v>0</v>
      </c>
      <c r="X315" s="97">
        <f>IF(ISNA(MATCH($N315,'Overlap Study'!AZ$62:AZ$157,0)),0,1)</f>
        <v>1</v>
      </c>
      <c r="Y315" s="97">
        <f>IF(ISNA(MATCH($N315,'Overlap Study'!AT$62:AT$157,0)),0,1)</f>
        <v>0</v>
      </c>
      <c r="Z315" s="97">
        <f>IF(ISNA(MATCH($N315,'Overlap Study'!AN$62:AN$157,0)),0,1)</f>
        <v>0</v>
      </c>
      <c r="AA315" s="97">
        <f>IF(ISNA(MATCH($N315,'Overlap Study'!AH$62:AH$157,0)),0,1)</f>
        <v>0</v>
      </c>
      <c r="AB315" s="110">
        <f>IF(ISNA(MATCH($N315,'Overlap Study'!AB$62:AB$157,0)),0,1)</f>
        <v>0</v>
      </c>
      <c r="AC315" s="97">
        <f>IF(ISNA(MATCH($N315,'Overlap Study'!V$62:V$157,0)),0,1)</f>
        <v>0</v>
      </c>
      <c r="AD315" s="97">
        <f>IF(ISNA(MATCH($N315,'Overlap Study'!P$62:P$157,0)),0,1)</f>
        <v>0</v>
      </c>
      <c r="AE315" s="97">
        <f>IF(ISNA(MATCH($N315,'Overlap Study'!H$53:H$132,0)),0,1)</f>
        <v>0</v>
      </c>
      <c r="AF315" s="106">
        <f>IF(ISNA(MATCH($N315,'Overlap Study'!B$53:B$100,0)),0,1)</f>
        <v>0</v>
      </c>
      <c r="AH315" s="98"/>
      <c r="AJ315" s="98">
        <v>3173</v>
      </c>
      <c r="AK315" s="105">
        <f>SUM(AL315:AW315)</f>
        <v>1</v>
      </c>
      <c r="AL315" s="110">
        <f>IF(ISNA(MATCH($AJ315,'Overlap Study'!$FG$323:$FG$454,0)),0,1)</f>
        <v>0</v>
      </c>
      <c r="AM315" s="97">
        <f>IF(ISNA(MATCH($AJ315,'Overlap Study'!$EP$323:$EP$454,0)),0,1)</f>
        <v>0</v>
      </c>
      <c r="AN315" s="97">
        <f>IF(ISNA(MATCH($AJ315,'Overlap Study'!$DY$186:$DY$245,0)),0,1)</f>
        <v>0</v>
      </c>
      <c r="AO315" s="97">
        <f>IF(ISNA(MATCH($AJ315,'Overlap Study'!$DJ$186:$DJ$233,0)),0,1)</f>
        <v>0</v>
      </c>
      <c r="AP315" s="99">
        <f>IF(ISNA(MATCH($AJ315,'Overlap Study'!$CU$186:$CU$233,0)),0,1)</f>
        <v>1</v>
      </c>
      <c r="AQ315" s="99">
        <f>IF(ISNA(MATCH($AJ315,'Overlap Study'!$CG$186:$CG$233,0)),0,1)</f>
        <v>0</v>
      </c>
      <c r="AR315" s="97">
        <f>IF(ISNA(MATCH($AJ315,'Overlap Study'!$BU$186:$BU$233,0)),0,1)</f>
        <v>0</v>
      </c>
      <c r="AS315" s="97">
        <f>IF(ISNA(MATCH(AJ315,'Overlap Study'!BJ$186:BJ$233,0)),0,1)</f>
        <v>0</v>
      </c>
      <c r="AT315" s="97">
        <f>IF(ISNA(MATCH($AJ315,'Overlap Study'!AZ$186:AZ$233,0)),0,1)</f>
        <v>0</v>
      </c>
      <c r="AU315" s="97">
        <f>IF(ISNA(MATCH($AJ315,'Overlap Study'!AT$186:AT$233,0)),0,1)</f>
        <v>0</v>
      </c>
      <c r="AV315" s="97">
        <f>IF(ISNA(MATCH($AJ315,'Overlap Study'!AN$186:AN$233,0)),0,1)</f>
        <v>0</v>
      </c>
      <c r="AW315" s="106">
        <f>IF(ISNA(MATCH($AJ315,'Overlap Study'!AH$186:AH$233,0)),0,1)</f>
        <v>0</v>
      </c>
      <c r="AX315" s="97">
        <f>IF(ISNA(MATCH(AJ315,'Overlap Study'!$AB$186:$AB$233,0)),0,1)</f>
        <v>0</v>
      </c>
      <c r="AY315" s="97">
        <f>IF(ISNA(MATCH($AJ315,'Overlap Study'!$V$186:$V$233,0)),0,1)</f>
        <v>0</v>
      </c>
      <c r="AZ315" s="97">
        <f>IF(ISNA(MATCH($AJ315,'Overlap Study'!$P$186:$P$233,0)),0,1)</f>
        <v>0</v>
      </c>
      <c r="BA315" s="97"/>
      <c r="BB315" s="97"/>
      <c r="BC315" s="97"/>
    </row>
    <row r="316" spans="12:55" ht="13" x14ac:dyDescent="0.3">
      <c r="L316" s="116">
        <f t="shared" si="14"/>
        <v>315</v>
      </c>
      <c r="M316">
        <f t="shared" si="13"/>
        <v>1</v>
      </c>
      <c r="N316" s="494">
        <v>360</v>
      </c>
      <c r="O316" s="99">
        <f>SUM(P316:AA316)</f>
        <v>1</v>
      </c>
      <c r="P316" s="110">
        <f>IF(ISNA(MATCH(N316,'Overlap Study'!FF$62:FF$317,0)),0,1)</f>
        <v>1</v>
      </c>
      <c r="Q316" s="97">
        <f>IF(ISNA(MATCH(N316,'Overlap Study'!EO$62:EO$317,0)),0,1)</f>
        <v>0</v>
      </c>
      <c r="R316" s="97">
        <f>IF(ISNA(MATCH(N316,'Overlap Study'!DY$62:DY$174,0)),0,1)</f>
        <v>0</v>
      </c>
      <c r="S316" s="97">
        <f>IF(ISNA(MATCH(N316,'Overlap Study'!DJ$62:DJ$157,0)),0,1)</f>
        <v>0</v>
      </c>
      <c r="T316" s="99">
        <f>IF(ISNA(MATCH(N316,'Overlap Study'!CU$62:CU$157,0)),0,1)</f>
        <v>0</v>
      </c>
      <c r="U316" s="99">
        <f>IF(ISNA(MATCH(N316,'Overlap Study'!CG$62:CG$157,0)),0,1)</f>
        <v>0</v>
      </c>
      <c r="V316" s="97">
        <f>IF(ISNA(MATCH(N316,'Overlap Study'!BU$62:BU$157,0)),0,1)</f>
        <v>0</v>
      </c>
      <c r="W316" s="97">
        <f>IF(ISNA(MATCH(N316,'Overlap Study'!BJ$62:BJ$157,0)),0,1)</f>
        <v>0</v>
      </c>
      <c r="X316" s="97">
        <f>IF(ISNA(MATCH($N316,'Overlap Study'!AZ$62:AZ$157,0)),0,1)</f>
        <v>0</v>
      </c>
      <c r="Y316" s="97">
        <f>IF(ISNA(MATCH($N316,'Overlap Study'!AT$62:AT$157,0)),0,1)</f>
        <v>0</v>
      </c>
      <c r="Z316" s="97">
        <f>IF(ISNA(MATCH($N316,'Overlap Study'!AN$62:AN$157,0)),0,1)</f>
        <v>0</v>
      </c>
      <c r="AA316" s="97">
        <f>IF(ISNA(MATCH($N316,'Overlap Study'!AH$62:AH$157,0)),0,1)</f>
        <v>0</v>
      </c>
      <c r="AB316" s="110">
        <f>IF(ISNA(MATCH($N316,'Overlap Study'!AB$62:AB$157,0)),0,1)</f>
        <v>0</v>
      </c>
      <c r="AC316" s="97">
        <f>IF(ISNA(MATCH($N316,'Overlap Study'!V$62:V$157,0)),0,1)</f>
        <v>0</v>
      </c>
      <c r="AD316" s="97">
        <f>IF(ISNA(MATCH($N316,'Overlap Study'!P$62:P$157,0)),0,1)</f>
        <v>0</v>
      </c>
      <c r="AE316" s="97">
        <f>IF(ISNA(MATCH($N316,'Overlap Study'!H$53:H$132,0)),0,1)</f>
        <v>0</v>
      </c>
      <c r="AF316" s="106">
        <f>IF(ISNA(MATCH($N316,'Overlap Study'!B$53:B$100,0)),0,1)</f>
        <v>0</v>
      </c>
      <c r="AH316" s="98"/>
      <c r="AJ316" s="195">
        <v>3211</v>
      </c>
      <c r="AK316" s="105">
        <f>SUM(AL316:AW316)</f>
        <v>1</v>
      </c>
      <c r="AL316" s="110">
        <f>IF(ISNA(MATCH($AJ316,'Overlap Study'!$FG$323:$FG$454,0)),0,1)</f>
        <v>1</v>
      </c>
      <c r="AM316" s="97">
        <f>IF(ISNA(MATCH($AJ316,'Overlap Study'!$EP$323:$EP$454,0)),0,1)</f>
        <v>0</v>
      </c>
      <c r="AN316" s="97">
        <f>IF(ISNA(MATCH($AJ316,'Overlap Study'!$DY$186:$DY$245,0)),0,1)</f>
        <v>0</v>
      </c>
      <c r="AO316" s="97">
        <f>IF(ISNA(MATCH($AJ316,'Overlap Study'!$DJ$186:$DJ$233,0)),0,1)</f>
        <v>0</v>
      </c>
      <c r="AP316" s="99">
        <f>IF(ISNA(MATCH($AJ316,'Overlap Study'!$CU$186:$CU$233,0)),0,1)</f>
        <v>0</v>
      </c>
      <c r="AQ316" s="99">
        <f>IF(ISNA(MATCH($AJ316,'Overlap Study'!$CG$186:$CG$233,0)),0,1)</f>
        <v>0</v>
      </c>
      <c r="AR316" s="97">
        <f>IF(ISNA(MATCH($AJ316,'Overlap Study'!$BU$186:$BU$233,0)),0,1)</f>
        <v>0</v>
      </c>
      <c r="AS316" s="97">
        <f>IF(ISNA(MATCH(AJ316,'Overlap Study'!BJ$186:BJ$233,0)),0,1)</f>
        <v>0</v>
      </c>
      <c r="AT316" s="97">
        <f>IF(ISNA(MATCH($AJ316,'Overlap Study'!AZ$186:AZ$233,0)),0,1)</f>
        <v>0</v>
      </c>
      <c r="AU316" s="97">
        <f>IF(ISNA(MATCH($AJ316,'Overlap Study'!AT$186:AT$233,0)),0,1)</f>
        <v>0</v>
      </c>
      <c r="AV316" s="97">
        <f>IF(ISNA(MATCH($AJ316,'Overlap Study'!AN$186:AN$233,0)),0,1)</f>
        <v>0</v>
      </c>
      <c r="AW316" s="106">
        <f>IF(ISNA(MATCH($AJ316,'Overlap Study'!AH$186:AH$233,0)),0,1)</f>
        <v>0</v>
      </c>
      <c r="AX316" s="97">
        <f>IF(ISNA(MATCH(AJ316,'Overlap Study'!$AB$186:$AB$233,0)),0,1)</f>
        <v>0</v>
      </c>
      <c r="AY316" s="97">
        <f>IF(ISNA(MATCH($AJ316,'Overlap Study'!$V$186:$V$233,0)),0,1)</f>
        <v>0</v>
      </c>
      <c r="AZ316" s="97">
        <f>IF(ISNA(MATCH($AJ316,'Overlap Study'!$P$186:$P$233,0)),0,1)</f>
        <v>0</v>
      </c>
      <c r="BA316" s="97"/>
      <c r="BB316" s="97"/>
      <c r="BC316" s="97"/>
    </row>
    <row r="317" spans="12:55" ht="13" x14ac:dyDescent="0.3">
      <c r="L317" s="116">
        <f t="shared" si="14"/>
        <v>316</v>
      </c>
      <c r="M317">
        <f t="shared" si="13"/>
        <v>1</v>
      </c>
      <c r="N317" s="495">
        <v>375</v>
      </c>
      <c r="O317" s="99">
        <f>SUM(P317:AA317)</f>
        <v>1</v>
      </c>
      <c r="P317" s="110">
        <f>IF(ISNA(MATCH(N317,'Overlap Study'!FF$62:FF$317,0)),0,1)</f>
        <v>0</v>
      </c>
      <c r="Q317" s="97">
        <f>IF(ISNA(MATCH(N317,'Overlap Study'!EO$62:EO$317,0)),0,1)</f>
        <v>0</v>
      </c>
      <c r="R317" s="97">
        <f>IF(ISNA(MATCH(N317,'Overlap Study'!DY$62:DY$174,0)),0,1)</f>
        <v>0</v>
      </c>
      <c r="S317" s="97">
        <f>IF(ISNA(MATCH(N317,'Overlap Study'!DJ$62:DJ$157,0)),0,1)</f>
        <v>0</v>
      </c>
      <c r="T317" s="99">
        <f>IF(ISNA(MATCH(N317,'Overlap Study'!CU$62:CU$157,0)),0,1)</f>
        <v>0</v>
      </c>
      <c r="U317" s="99">
        <f>IF(ISNA(MATCH(N317,'Overlap Study'!CG$62:CG$157,0)),0,1)</f>
        <v>0</v>
      </c>
      <c r="V317" s="97">
        <f>IF(ISNA(MATCH(N317,'Overlap Study'!BU$62:BU$157,0)),0,1)</f>
        <v>0</v>
      </c>
      <c r="W317" s="97">
        <f>IF(ISNA(MATCH(N317,'Overlap Study'!BJ$62:BJ$157,0)),0,1)</f>
        <v>1</v>
      </c>
      <c r="X317" s="97">
        <f>IF(ISNA(MATCH($N317,'Overlap Study'!AZ$62:AZ$157,0)),0,1)</f>
        <v>0</v>
      </c>
      <c r="Y317" s="97">
        <f>IF(ISNA(MATCH($N317,'Overlap Study'!AT$62:AT$157,0)),0,1)</f>
        <v>0</v>
      </c>
      <c r="Z317" s="97">
        <f>IF(ISNA(MATCH($N317,'Overlap Study'!AN$62:AN$157,0)),0,1)</f>
        <v>0</v>
      </c>
      <c r="AA317" s="97">
        <f>IF(ISNA(MATCH($N317,'Overlap Study'!AH$62:AH$157,0)),0,1)</f>
        <v>0</v>
      </c>
      <c r="AB317" s="110">
        <f>IF(ISNA(MATCH($N317,'Overlap Study'!AB$62:AB$157,0)),0,1)</f>
        <v>0</v>
      </c>
      <c r="AC317" s="97">
        <f>IF(ISNA(MATCH($N317,'Overlap Study'!V$62:V$157,0)),0,1)</f>
        <v>0</v>
      </c>
      <c r="AD317" s="97">
        <f>IF(ISNA(MATCH($N317,'Overlap Study'!P$62:P$157,0)),0,1)</f>
        <v>0</v>
      </c>
      <c r="AE317" s="97">
        <f>IF(ISNA(MATCH($N317,'Overlap Study'!H$53:H$132,0)),0,1)</f>
        <v>0</v>
      </c>
      <c r="AF317" s="106">
        <f>IF(ISNA(MATCH($N317,'Overlap Study'!B$53:B$100,0)),0,1)</f>
        <v>0</v>
      </c>
      <c r="AH317" s="98"/>
      <c r="AJ317" s="195">
        <v>3255</v>
      </c>
      <c r="AK317" s="105">
        <f>SUM(AL317:AW317)</f>
        <v>1</v>
      </c>
      <c r="AL317" s="110">
        <f>IF(ISNA(MATCH($AJ317,'Overlap Study'!$FG$323:$FG$454,0)),0,1)</f>
        <v>0</v>
      </c>
      <c r="AM317" s="97">
        <f>IF(ISNA(MATCH($AJ317,'Overlap Study'!$EP$323:$EP$454,0)),0,1)</f>
        <v>1</v>
      </c>
      <c r="AN317" s="97">
        <f>IF(ISNA(MATCH($AJ317,'Overlap Study'!$DY$186:$DY$245,0)),0,1)</f>
        <v>0</v>
      </c>
      <c r="AO317" s="97">
        <f>IF(ISNA(MATCH($AJ317,'Overlap Study'!$DJ$186:$DJ$233,0)),0,1)</f>
        <v>0</v>
      </c>
      <c r="AP317" s="99">
        <f>IF(ISNA(MATCH($AJ317,'Overlap Study'!$CU$186:$CU$233,0)),0,1)</f>
        <v>0</v>
      </c>
      <c r="AQ317" s="99">
        <f>IF(ISNA(MATCH($AJ317,'Overlap Study'!$CG$186:$CG$233,0)),0,1)</f>
        <v>0</v>
      </c>
      <c r="AR317" s="97">
        <f>IF(ISNA(MATCH($AJ317,'Overlap Study'!$BU$186:$BU$233,0)),0,1)</f>
        <v>0</v>
      </c>
      <c r="AS317" s="97">
        <f>IF(ISNA(MATCH(AJ317,'Overlap Study'!BJ$186:BJ$233,0)),0,1)</f>
        <v>0</v>
      </c>
      <c r="AT317" s="97">
        <f>IF(ISNA(MATCH($AJ317,'Overlap Study'!AZ$186:AZ$233,0)),0,1)</f>
        <v>0</v>
      </c>
      <c r="AU317" s="97">
        <f>IF(ISNA(MATCH($AJ317,'Overlap Study'!AT$186:AT$233,0)),0,1)</f>
        <v>0</v>
      </c>
      <c r="AV317" s="97">
        <f>IF(ISNA(MATCH($AJ317,'Overlap Study'!AN$186:AN$233,0)),0,1)</f>
        <v>0</v>
      </c>
      <c r="AW317" s="106">
        <f>IF(ISNA(MATCH($AJ317,'Overlap Study'!AH$186:AH$233,0)),0,1)</f>
        <v>0</v>
      </c>
      <c r="AX317" s="97">
        <f>IF(ISNA(MATCH(AJ317,'Overlap Study'!$AB$186:$AB$233,0)),0,1)</f>
        <v>0</v>
      </c>
      <c r="AY317" s="97">
        <f>IF(ISNA(MATCH($AJ317,'Overlap Study'!$V$186:$V$233,0)),0,1)</f>
        <v>0</v>
      </c>
      <c r="AZ317" s="97">
        <f>IF(ISNA(MATCH($AJ317,'Overlap Study'!$P$186:$P$233,0)),0,1)</f>
        <v>0</v>
      </c>
      <c r="BA317" s="97"/>
      <c r="BB317" s="97"/>
      <c r="BC317" s="97"/>
    </row>
    <row r="318" spans="12:55" ht="13" x14ac:dyDescent="0.3">
      <c r="L318" s="116">
        <f t="shared" si="14"/>
        <v>317</v>
      </c>
      <c r="M318">
        <f t="shared" si="13"/>
        <v>2</v>
      </c>
      <c r="N318" s="207">
        <v>388</v>
      </c>
      <c r="O318" s="99">
        <f>SUM(P318:AA318)</f>
        <v>1</v>
      </c>
      <c r="P318" s="110">
        <f>IF(ISNA(MATCH(N318,'Overlap Study'!FF$62:FF$317,0)),0,1)</f>
        <v>0</v>
      </c>
      <c r="Q318" s="97">
        <f>IF(ISNA(MATCH(N318,'Overlap Study'!EO$62:EO$317,0)),0,1)</f>
        <v>0</v>
      </c>
      <c r="R318" s="97">
        <f>IF(ISNA(MATCH(N318,'Overlap Study'!DY$62:DY$174,0)),0,1)</f>
        <v>0</v>
      </c>
      <c r="S318" s="97">
        <f>IF(ISNA(MATCH(N318,'Overlap Study'!DJ$62:DJ$157,0)),0,1)</f>
        <v>0</v>
      </c>
      <c r="T318" s="99">
        <f>IF(ISNA(MATCH(N318,'Overlap Study'!CU$62:CU$157,0)),0,1)</f>
        <v>0</v>
      </c>
      <c r="U318" s="99">
        <f>IF(ISNA(MATCH(N318,'Overlap Study'!CG$62:CG$157,0)),0,1)</f>
        <v>0</v>
      </c>
      <c r="V318" s="97">
        <f>IF(ISNA(MATCH(N318,'Overlap Study'!BU$62:BU$157,0)),0,1)</f>
        <v>0</v>
      </c>
      <c r="W318" s="97">
        <f>IF(ISNA(MATCH(N318,'Overlap Study'!BJ$62:BJ$157,0)),0,1)</f>
        <v>0</v>
      </c>
      <c r="X318" s="97">
        <f>IF(ISNA(MATCH($N318,'Overlap Study'!AZ$62:AZ$157,0)),0,1)</f>
        <v>0</v>
      </c>
      <c r="Y318" s="97">
        <f>IF(ISNA(MATCH($N318,'Overlap Study'!AT$62:AT$157,0)),0,1)</f>
        <v>0</v>
      </c>
      <c r="Z318" s="97">
        <f>IF(ISNA(MATCH($N318,'Overlap Study'!AN$62:AN$157,0)),0,1)</f>
        <v>0</v>
      </c>
      <c r="AA318" s="97">
        <f>IF(ISNA(MATCH($N318,'Overlap Study'!AH$62:AH$157,0)),0,1)</f>
        <v>1</v>
      </c>
      <c r="AB318" s="110">
        <f>IF(ISNA(MATCH($N318,'Overlap Study'!AB$62:AB$157,0)),0,1)</f>
        <v>0</v>
      </c>
      <c r="AC318" s="97">
        <f>IF(ISNA(MATCH($N318,'Overlap Study'!V$62:V$157,0)),0,1)</f>
        <v>0</v>
      </c>
      <c r="AD318" s="97">
        <f>IF(ISNA(MATCH($N318,'Overlap Study'!P$62:P$157,0)),0,1)</f>
        <v>0</v>
      </c>
      <c r="AE318" s="97">
        <f>IF(ISNA(MATCH($N318,'Overlap Study'!H$53:H$132,0)),0,1)</f>
        <v>0</v>
      </c>
      <c r="AF318" s="106">
        <f>IF(ISNA(MATCH($N318,'Overlap Study'!B$53:B$100,0)),0,1)</f>
        <v>1</v>
      </c>
      <c r="AH318" s="98"/>
      <c r="AJ318" s="151">
        <v>3284</v>
      </c>
      <c r="AK318" s="105">
        <f>SUM(AL318:AW318)</f>
        <v>1</v>
      </c>
      <c r="AL318" s="110">
        <f>IF(ISNA(MATCH($AJ318,'Overlap Study'!$FG$323:$FG$454,0)),0,1)</f>
        <v>0</v>
      </c>
      <c r="AM318" s="97">
        <f>IF(ISNA(MATCH($AJ318,'Overlap Study'!$EP$323:$EP$454,0)),0,1)</f>
        <v>0</v>
      </c>
      <c r="AN318" s="97">
        <f>IF(ISNA(MATCH($AJ318,'Overlap Study'!$DY$186:$DY$245,0)),0,1)</f>
        <v>0</v>
      </c>
      <c r="AO318" s="97">
        <f>IF(ISNA(MATCH($AJ318,'Overlap Study'!$DJ$186:$DJ$233,0)),0,1)</f>
        <v>1</v>
      </c>
      <c r="AP318" s="99">
        <f>IF(ISNA(MATCH($AJ318,'Overlap Study'!$CU$186:$CU$233,0)),0,1)</f>
        <v>0</v>
      </c>
      <c r="AQ318" s="99">
        <f>IF(ISNA(MATCH($AJ318,'Overlap Study'!$CG$186:$CG$233,0)),0,1)</f>
        <v>0</v>
      </c>
      <c r="AR318" s="97">
        <f>IF(ISNA(MATCH($AJ318,'Overlap Study'!$BU$186:$BU$233,0)),0,1)</f>
        <v>0</v>
      </c>
      <c r="AS318" s="97">
        <f>IF(ISNA(MATCH(AJ318,'Overlap Study'!BJ$186:BJ$233,0)),0,1)</f>
        <v>0</v>
      </c>
      <c r="AT318" s="97">
        <f>IF(ISNA(MATCH($AJ318,'Overlap Study'!AZ$186:AZ$233,0)),0,1)</f>
        <v>0</v>
      </c>
      <c r="AU318" s="97">
        <f>IF(ISNA(MATCH($AJ318,'Overlap Study'!AT$186:AT$233,0)),0,1)</f>
        <v>0</v>
      </c>
      <c r="AV318" s="97">
        <f>IF(ISNA(MATCH($AJ318,'Overlap Study'!AN$186:AN$233,0)),0,1)</f>
        <v>0</v>
      </c>
      <c r="AW318" s="106">
        <f>IF(ISNA(MATCH($AJ318,'Overlap Study'!AH$186:AH$233,0)),0,1)</f>
        <v>0</v>
      </c>
      <c r="AX318" s="97">
        <f>IF(ISNA(MATCH(AJ318,'Overlap Study'!$AB$186:$AB$233,0)),0,1)</f>
        <v>0</v>
      </c>
      <c r="AY318" s="97">
        <f>IF(ISNA(MATCH($AJ318,'Overlap Study'!$V$186:$V$233,0)),0,1)</f>
        <v>0</v>
      </c>
      <c r="AZ318" s="97">
        <f>IF(ISNA(MATCH($AJ318,'Overlap Study'!$P$186:$P$233,0)),0,1)</f>
        <v>0</v>
      </c>
      <c r="BA318" s="97"/>
      <c r="BB318" s="97"/>
      <c r="BC318" s="97"/>
    </row>
    <row r="319" spans="12:55" ht="13" x14ac:dyDescent="0.3">
      <c r="L319" s="116">
        <f t="shared" si="14"/>
        <v>318</v>
      </c>
      <c r="M319">
        <f t="shared" si="13"/>
        <v>1</v>
      </c>
      <c r="N319" s="207">
        <v>397</v>
      </c>
      <c r="O319" s="99">
        <f>SUM(P319:AA319)</f>
        <v>1</v>
      </c>
      <c r="P319" s="110">
        <f>IF(ISNA(MATCH(N319,'Overlap Study'!FF$62:FF$317,0)),0,1)</f>
        <v>0</v>
      </c>
      <c r="Q319" s="97">
        <f>IF(ISNA(MATCH(N319,'Overlap Study'!EO$62:EO$317,0)),0,1)</f>
        <v>0</v>
      </c>
      <c r="R319" s="97">
        <f>IF(ISNA(MATCH(N319,'Overlap Study'!DY$62:DY$174,0)),0,1)</f>
        <v>0</v>
      </c>
      <c r="S319" s="97">
        <f>IF(ISNA(MATCH(N319,'Overlap Study'!DJ$62:DJ$157,0)),0,1)</f>
        <v>0</v>
      </c>
      <c r="T319" s="99">
        <f>IF(ISNA(MATCH(N319,'Overlap Study'!CU$62:CU$157,0)),0,1)</f>
        <v>0</v>
      </c>
      <c r="U319" s="99">
        <f>IF(ISNA(MATCH(N319,'Overlap Study'!CG$62:CG$157,0)),0,1)</f>
        <v>0</v>
      </c>
      <c r="V319" s="97">
        <f>IF(ISNA(MATCH(N319,'Overlap Study'!BU$62:BU$157,0)),0,1)</f>
        <v>0</v>
      </c>
      <c r="W319" s="97">
        <f>IF(ISNA(MATCH(N319,'Overlap Study'!BJ$62:BJ$157,0)),0,1)</f>
        <v>0</v>
      </c>
      <c r="X319" s="97">
        <f>IF(ISNA(MATCH($N319,'Overlap Study'!AZ$62:AZ$157,0)),0,1)</f>
        <v>0</v>
      </c>
      <c r="Y319" s="97">
        <f>IF(ISNA(MATCH($N319,'Overlap Study'!AT$62:AT$157,0)),0,1)</f>
        <v>0</v>
      </c>
      <c r="Z319" s="97">
        <f>IF(ISNA(MATCH($N319,'Overlap Study'!AN$62:AN$157,0)),0,1)</f>
        <v>1</v>
      </c>
      <c r="AA319" s="97">
        <f>IF(ISNA(MATCH($N319,'Overlap Study'!AH$62:AH$157,0)),0,1)</f>
        <v>0</v>
      </c>
      <c r="AB319" s="110">
        <f>IF(ISNA(MATCH($N319,'Overlap Study'!AB$62:AB$157,0)),0,1)</f>
        <v>0</v>
      </c>
      <c r="AC319" s="97">
        <f>IF(ISNA(MATCH($N319,'Overlap Study'!V$62:V$157,0)),0,1)</f>
        <v>0</v>
      </c>
      <c r="AD319" s="97">
        <f>IF(ISNA(MATCH($N319,'Overlap Study'!P$62:P$157,0)),0,1)</f>
        <v>0</v>
      </c>
      <c r="AE319" s="97">
        <f>IF(ISNA(MATCH($N319,'Overlap Study'!H$53:H$132,0)),0,1)</f>
        <v>0</v>
      </c>
      <c r="AF319" s="106">
        <f>IF(ISNA(MATCH($N319,'Overlap Study'!B$53:B$100,0)),0,1)</f>
        <v>0</v>
      </c>
      <c r="AH319" s="98"/>
      <c r="AJ319" s="195">
        <v>3352</v>
      </c>
      <c r="AK319" s="105">
        <f>SUM(AL319:AW319)</f>
        <v>1</v>
      </c>
      <c r="AL319" s="110">
        <f>IF(ISNA(MATCH($AJ319,'Overlap Study'!$FG$323:$FG$454,0)),0,1)</f>
        <v>1</v>
      </c>
      <c r="AM319" s="97">
        <f>IF(ISNA(MATCH($AJ319,'Overlap Study'!$EP$323:$EP$454,0)),0,1)</f>
        <v>0</v>
      </c>
      <c r="AN319" s="97">
        <f>IF(ISNA(MATCH($AJ319,'Overlap Study'!$DY$186:$DY$245,0)),0,1)</f>
        <v>0</v>
      </c>
      <c r="AO319" s="97">
        <f>IF(ISNA(MATCH($AJ319,'Overlap Study'!$DJ$186:$DJ$233,0)),0,1)</f>
        <v>0</v>
      </c>
      <c r="AP319" s="99">
        <f>IF(ISNA(MATCH($AJ319,'Overlap Study'!$CU$186:$CU$233,0)),0,1)</f>
        <v>0</v>
      </c>
      <c r="AQ319" s="99">
        <f>IF(ISNA(MATCH($AJ319,'Overlap Study'!$CG$186:$CG$233,0)),0,1)</f>
        <v>0</v>
      </c>
      <c r="AR319" s="97">
        <f>IF(ISNA(MATCH($AJ319,'Overlap Study'!$BU$186:$BU$233,0)),0,1)</f>
        <v>0</v>
      </c>
      <c r="AS319" s="97">
        <f>IF(ISNA(MATCH(AJ319,'Overlap Study'!BJ$186:BJ$233,0)),0,1)</f>
        <v>0</v>
      </c>
      <c r="AT319" s="97">
        <f>IF(ISNA(MATCH($AJ319,'Overlap Study'!AZ$186:AZ$233,0)),0,1)</f>
        <v>0</v>
      </c>
      <c r="AU319" s="97">
        <f>IF(ISNA(MATCH($AJ319,'Overlap Study'!AT$186:AT$233,0)),0,1)</f>
        <v>0</v>
      </c>
      <c r="AV319" s="97">
        <f>IF(ISNA(MATCH($AJ319,'Overlap Study'!AN$186:AN$233,0)),0,1)</f>
        <v>0</v>
      </c>
      <c r="AW319" s="106">
        <f>IF(ISNA(MATCH($AJ319,'Overlap Study'!AH$186:AH$233,0)),0,1)</f>
        <v>0</v>
      </c>
      <c r="AX319" s="97">
        <f>IF(ISNA(MATCH(AJ319,'Overlap Study'!$AB$186:$AB$233,0)),0,1)</f>
        <v>0</v>
      </c>
      <c r="AY319" s="97">
        <f>IF(ISNA(MATCH($AJ319,'Overlap Study'!$V$186:$V$233,0)),0,1)</f>
        <v>0</v>
      </c>
      <c r="AZ319" s="97">
        <f>IF(ISNA(MATCH($AJ319,'Overlap Study'!$P$186:$P$233,0)),0,1)</f>
        <v>0</v>
      </c>
      <c r="BA319" s="97"/>
      <c r="BB319" s="97"/>
      <c r="BC319" s="97"/>
    </row>
    <row r="320" spans="12:55" ht="13" x14ac:dyDescent="0.3">
      <c r="L320" s="116">
        <f t="shared" si="14"/>
        <v>319</v>
      </c>
      <c r="M320">
        <f t="shared" si="13"/>
        <v>2</v>
      </c>
      <c r="N320" s="487">
        <v>401</v>
      </c>
      <c r="O320" s="99">
        <f>SUM(P320:AA320)</f>
        <v>1</v>
      </c>
      <c r="P320" s="110">
        <f>IF(ISNA(MATCH(N320,'Overlap Study'!FF$62:FF$317,0)),0,1)</f>
        <v>0</v>
      </c>
      <c r="Q320" s="97">
        <f>IF(ISNA(MATCH(N320,'Overlap Study'!EO$62:EO$317,0)),0,1)</f>
        <v>0</v>
      </c>
      <c r="R320" s="97">
        <f>IF(ISNA(MATCH(N320,'Overlap Study'!DY$62:DY$174,0)),0,1)</f>
        <v>0</v>
      </c>
      <c r="S320" s="97">
        <f>IF(ISNA(MATCH(N320,'Overlap Study'!DJ$62:DJ$157,0)),0,1)</f>
        <v>0</v>
      </c>
      <c r="T320" s="99">
        <f>IF(ISNA(MATCH(N320,'Overlap Study'!CU$62:CU$157,0)),0,1)</f>
        <v>0</v>
      </c>
      <c r="U320" s="99">
        <f>IF(ISNA(MATCH(N320,'Overlap Study'!CG$62:CG$157,0)),0,1)</f>
        <v>0</v>
      </c>
      <c r="V320" s="97">
        <f>IF(ISNA(MATCH(N320,'Overlap Study'!BU$62:BU$157,0)),0,1)</f>
        <v>0</v>
      </c>
      <c r="W320" s="97">
        <f>IF(ISNA(MATCH(N320,'Overlap Study'!BJ$62:BJ$157,0)),0,1)</f>
        <v>0</v>
      </c>
      <c r="X320" s="97">
        <f>IF(ISNA(MATCH($N320,'Overlap Study'!AZ$62:AZ$157,0)),0,1)</f>
        <v>0</v>
      </c>
      <c r="Y320" s="97">
        <f>IF(ISNA(MATCH($N320,'Overlap Study'!AT$62:AT$157,0)),0,1)</f>
        <v>0</v>
      </c>
      <c r="Z320" s="97">
        <f>IF(ISNA(MATCH($N320,'Overlap Study'!AN$62:AN$157,0)),0,1)</f>
        <v>1</v>
      </c>
      <c r="AA320" s="97">
        <f>IF(ISNA(MATCH($N320,'Overlap Study'!AH$62:AH$157,0)),0,1)</f>
        <v>0</v>
      </c>
      <c r="AB320" s="110">
        <f>IF(ISNA(MATCH($N320,'Overlap Study'!AB$62:AB$157,0)),0,1)</f>
        <v>0</v>
      </c>
      <c r="AC320" s="97">
        <f>IF(ISNA(MATCH($N320,'Overlap Study'!V$62:V$157,0)),0,1)</f>
        <v>0</v>
      </c>
      <c r="AD320" s="97">
        <f>IF(ISNA(MATCH($N320,'Overlap Study'!P$62:P$157,0)),0,1)</f>
        <v>0</v>
      </c>
      <c r="AE320" s="97">
        <f>IF(ISNA(MATCH($N320,'Overlap Study'!H$53:H$132,0)),0,1)</f>
        <v>1</v>
      </c>
      <c r="AF320" s="106">
        <f>IF(ISNA(MATCH($N320,'Overlap Study'!B$53:B$100,0)),0,1)</f>
        <v>0</v>
      </c>
      <c r="AH320" s="151"/>
      <c r="AJ320" s="195">
        <v>3360</v>
      </c>
      <c r="AK320" s="105">
        <f>SUM(AL320:AW320)</f>
        <v>1</v>
      </c>
      <c r="AL320" s="110">
        <f>IF(ISNA(MATCH($AJ320,'Overlap Study'!$FG$323:$FG$454,0)),0,1)</f>
        <v>0</v>
      </c>
      <c r="AM320" s="97">
        <f>IF(ISNA(MATCH($AJ320,'Overlap Study'!$EP$323:$EP$454,0)),0,1)</f>
        <v>1</v>
      </c>
      <c r="AN320" s="97">
        <f>IF(ISNA(MATCH($AJ320,'Overlap Study'!$DY$186:$DY$245,0)),0,1)</f>
        <v>0</v>
      </c>
      <c r="AO320" s="97">
        <f>IF(ISNA(MATCH($AJ320,'Overlap Study'!$DJ$186:$DJ$233,0)),0,1)</f>
        <v>0</v>
      </c>
      <c r="AP320" s="99">
        <f>IF(ISNA(MATCH($AJ320,'Overlap Study'!$CU$186:$CU$233,0)),0,1)</f>
        <v>0</v>
      </c>
      <c r="AQ320" s="99">
        <f>IF(ISNA(MATCH($AJ320,'Overlap Study'!$CG$186:$CG$233,0)),0,1)</f>
        <v>0</v>
      </c>
      <c r="AR320" s="97">
        <f>IF(ISNA(MATCH($AJ320,'Overlap Study'!$BU$186:$BU$233,0)),0,1)</f>
        <v>0</v>
      </c>
      <c r="AS320" s="97">
        <f>IF(ISNA(MATCH(AJ320,'Overlap Study'!BJ$186:BJ$233,0)),0,1)</f>
        <v>0</v>
      </c>
      <c r="AT320" s="97">
        <f>IF(ISNA(MATCH($AJ320,'Overlap Study'!AZ$186:AZ$233,0)),0,1)</f>
        <v>0</v>
      </c>
      <c r="AU320" s="97">
        <f>IF(ISNA(MATCH($AJ320,'Overlap Study'!AT$186:AT$233,0)),0,1)</f>
        <v>0</v>
      </c>
      <c r="AV320" s="97">
        <f>IF(ISNA(MATCH($AJ320,'Overlap Study'!AN$186:AN$233,0)),0,1)</f>
        <v>0</v>
      </c>
      <c r="AW320" s="106">
        <f>IF(ISNA(MATCH($AJ320,'Overlap Study'!AH$186:AH$233,0)),0,1)</f>
        <v>0</v>
      </c>
      <c r="AX320" s="97">
        <f>IF(ISNA(MATCH(AJ320,'Overlap Study'!$AB$186:$AB$233,0)),0,1)</f>
        <v>0</v>
      </c>
      <c r="AY320" s="97">
        <f>IF(ISNA(MATCH($AJ320,'Overlap Study'!$V$186:$V$233,0)),0,1)</f>
        <v>0</v>
      </c>
      <c r="AZ320" s="97">
        <f>IF(ISNA(MATCH($AJ320,'Overlap Study'!$P$186:$P$233,0)),0,1)</f>
        <v>0</v>
      </c>
      <c r="BA320" s="97"/>
      <c r="BB320" s="97"/>
      <c r="BC320" s="97"/>
    </row>
    <row r="321" spans="12:55" ht="13" x14ac:dyDescent="0.3">
      <c r="L321" s="116">
        <f t="shared" si="14"/>
        <v>320</v>
      </c>
      <c r="M321">
        <f t="shared" si="13"/>
        <v>2</v>
      </c>
      <c r="N321" s="487">
        <v>435</v>
      </c>
      <c r="O321" s="99">
        <f>SUM(P321:AA321)</f>
        <v>1</v>
      </c>
      <c r="P321" s="110">
        <f>IF(ISNA(MATCH(N321,'Overlap Study'!FF$62:FF$317,0)),0,1)</f>
        <v>0</v>
      </c>
      <c r="Q321" s="97">
        <f>IF(ISNA(MATCH(N321,'Overlap Study'!EO$62:EO$317,0)),0,1)</f>
        <v>0</v>
      </c>
      <c r="R321" s="97">
        <f>IF(ISNA(MATCH(N321,'Overlap Study'!DY$62:DY$174,0)),0,1)</f>
        <v>0</v>
      </c>
      <c r="S321" s="97">
        <f>IF(ISNA(MATCH(N321,'Overlap Study'!DJ$62:DJ$157,0)),0,1)</f>
        <v>0</v>
      </c>
      <c r="T321" s="99">
        <f>IF(ISNA(MATCH(N321,'Overlap Study'!CU$62:CU$157,0)),0,1)</f>
        <v>0</v>
      </c>
      <c r="U321" s="99">
        <f>IF(ISNA(MATCH(N321,'Overlap Study'!CG$62:CG$157,0)),0,1)</f>
        <v>0</v>
      </c>
      <c r="V321" s="97">
        <f>IF(ISNA(MATCH(N321,'Overlap Study'!BU$62:BU$157,0)),0,1)</f>
        <v>0</v>
      </c>
      <c r="W321" s="97">
        <f>IF(ISNA(MATCH(N321,'Overlap Study'!BJ$62:BJ$157,0)),0,1)</f>
        <v>0</v>
      </c>
      <c r="X321" s="97">
        <f>IF(ISNA(MATCH($N321,'Overlap Study'!AZ$62:AZ$157,0)),0,1)</f>
        <v>0</v>
      </c>
      <c r="Y321" s="97">
        <f>IF(ISNA(MATCH($N321,'Overlap Study'!AT$62:AT$157,0)),0,1)</f>
        <v>0</v>
      </c>
      <c r="Z321" s="97">
        <f>IF(ISNA(MATCH($N321,'Overlap Study'!AN$62:AN$157,0)),0,1)</f>
        <v>0</v>
      </c>
      <c r="AA321" s="97">
        <f>IF(ISNA(MATCH($N321,'Overlap Study'!AH$62:AH$157,0)),0,1)</f>
        <v>1</v>
      </c>
      <c r="AB321" s="110">
        <f>IF(ISNA(MATCH($N321,'Overlap Study'!AB$62:AB$157,0)),0,1)</f>
        <v>1</v>
      </c>
      <c r="AC321" s="97">
        <f>IF(ISNA(MATCH($N321,'Overlap Study'!V$62:V$157,0)),0,1)</f>
        <v>0</v>
      </c>
      <c r="AD321" s="97">
        <f>IF(ISNA(MATCH($N321,'Overlap Study'!P$62:P$157,0)),0,1)</f>
        <v>0</v>
      </c>
      <c r="AE321" s="97">
        <f>IF(ISNA(MATCH($N321,'Overlap Study'!H$53:H$132,0)),0,1)</f>
        <v>0</v>
      </c>
      <c r="AF321" s="106">
        <f>IF(ISNA(MATCH($N321,'Overlap Study'!B$53:B$100,0)),0,1)</f>
        <v>0</v>
      </c>
      <c r="AH321" s="98"/>
      <c r="AJ321" s="98">
        <v>3393</v>
      </c>
      <c r="AK321" s="105">
        <f>SUM(AL321:AW321)</f>
        <v>1</v>
      </c>
      <c r="AL321" s="110">
        <f>IF(ISNA(MATCH($AJ321,'Overlap Study'!$FG$323:$FG$454,0)),0,1)</f>
        <v>0</v>
      </c>
      <c r="AM321" s="97">
        <f>IF(ISNA(MATCH($AJ321,'Overlap Study'!$EP$323:$EP$454,0)),0,1)</f>
        <v>0</v>
      </c>
      <c r="AN321" s="97">
        <f>IF(ISNA(MATCH($AJ321,'Overlap Study'!$DY$186:$DY$245,0)),0,1)</f>
        <v>1</v>
      </c>
      <c r="AO321" s="97">
        <f>IF(ISNA(MATCH($AJ321,'Overlap Study'!$DJ$186:$DJ$233,0)),0,1)</f>
        <v>0</v>
      </c>
      <c r="AP321" s="99">
        <f>IF(ISNA(MATCH($AJ321,'Overlap Study'!$CU$186:$CU$233,0)),0,1)</f>
        <v>0</v>
      </c>
      <c r="AQ321" s="99">
        <f>IF(ISNA(MATCH($AJ321,'Overlap Study'!$CG$186:$CG$233,0)),0,1)</f>
        <v>0</v>
      </c>
      <c r="AR321" s="97">
        <f>IF(ISNA(MATCH($AJ321,'Overlap Study'!$BU$186:$BU$233,0)),0,1)</f>
        <v>0</v>
      </c>
      <c r="AS321" s="97">
        <f>IF(ISNA(MATCH(AJ321,'Overlap Study'!BJ$186:BJ$233,0)),0,1)</f>
        <v>0</v>
      </c>
      <c r="AT321" s="97">
        <f>IF(ISNA(MATCH($AJ321,'Overlap Study'!AZ$186:AZ$233,0)),0,1)</f>
        <v>0</v>
      </c>
      <c r="AU321" s="97">
        <f>IF(ISNA(MATCH($AJ321,'Overlap Study'!AT$186:AT$233,0)),0,1)</f>
        <v>0</v>
      </c>
      <c r="AV321" s="97">
        <f>IF(ISNA(MATCH($AJ321,'Overlap Study'!AN$186:AN$233,0)),0,1)</f>
        <v>0</v>
      </c>
      <c r="AW321" s="106">
        <f>IF(ISNA(MATCH($AJ321,'Overlap Study'!AH$186:AH$233,0)),0,1)</f>
        <v>0</v>
      </c>
      <c r="AX321" s="97">
        <f>IF(ISNA(MATCH(AJ321,'Overlap Study'!$AB$186:$AB$233,0)),0,1)</f>
        <v>0</v>
      </c>
      <c r="AY321" s="97">
        <f>IF(ISNA(MATCH($AJ321,'Overlap Study'!$V$186:$V$233,0)),0,1)</f>
        <v>0</v>
      </c>
      <c r="AZ321" s="97">
        <f>IF(ISNA(MATCH($AJ321,'Overlap Study'!$P$186:$P$233,0)),0,1)</f>
        <v>0</v>
      </c>
      <c r="BA321" s="97"/>
      <c r="BB321" s="97"/>
      <c r="BC321" s="97"/>
    </row>
    <row r="322" spans="12:55" ht="13" x14ac:dyDescent="0.3">
      <c r="L322" s="116">
        <f t="shared" si="14"/>
        <v>321</v>
      </c>
      <c r="M322">
        <f t="shared" si="13"/>
        <v>2</v>
      </c>
      <c r="N322" s="487">
        <v>447</v>
      </c>
      <c r="O322" s="99">
        <f>SUM(P322:AA322)</f>
        <v>1</v>
      </c>
      <c r="P322" s="110">
        <f>IF(ISNA(MATCH(N322,'Overlap Study'!FF$62:FF$317,0)),0,1)</f>
        <v>0</v>
      </c>
      <c r="Q322" s="97">
        <f>IF(ISNA(MATCH(N322,'Overlap Study'!EO$62:EO$317,0)),0,1)</f>
        <v>0</v>
      </c>
      <c r="R322" s="97">
        <f>IF(ISNA(MATCH(N322,'Overlap Study'!DY$62:DY$174,0)),0,1)</f>
        <v>0</v>
      </c>
      <c r="S322" s="97">
        <f>IF(ISNA(MATCH(N322,'Overlap Study'!DJ$62:DJ$157,0)),0,1)</f>
        <v>0</v>
      </c>
      <c r="T322" s="99">
        <f>IF(ISNA(MATCH(N322,'Overlap Study'!CU$62:CU$157,0)),0,1)</f>
        <v>0</v>
      </c>
      <c r="U322" s="99">
        <f>IF(ISNA(MATCH(N322,'Overlap Study'!CG$62:CG$157,0)),0,1)</f>
        <v>0</v>
      </c>
      <c r="V322" s="97">
        <f>IF(ISNA(MATCH(N322,'Overlap Study'!BU$62:BU$157,0)),0,1)</f>
        <v>0</v>
      </c>
      <c r="W322" s="97">
        <f>IF(ISNA(MATCH(N322,'Overlap Study'!BJ$62:BJ$157,0)),0,1)</f>
        <v>0</v>
      </c>
      <c r="X322" s="97">
        <f>IF(ISNA(MATCH($N322,'Overlap Study'!AZ$62:AZ$157,0)),0,1)</f>
        <v>0</v>
      </c>
      <c r="Y322" s="97">
        <f>IF(ISNA(MATCH($N322,'Overlap Study'!AT$62:AT$157,0)),0,1)</f>
        <v>0</v>
      </c>
      <c r="Z322" s="97">
        <f>IF(ISNA(MATCH($N322,'Overlap Study'!AN$62:AN$157,0)),0,1)</f>
        <v>0</v>
      </c>
      <c r="AA322" s="97">
        <f>IF(ISNA(MATCH($N322,'Overlap Study'!AH$62:AH$157,0)),0,1)</f>
        <v>1</v>
      </c>
      <c r="AB322" s="110">
        <f>IF(ISNA(MATCH($N322,'Overlap Study'!AB$62:AB$157,0)),0,1)</f>
        <v>0</v>
      </c>
      <c r="AC322" s="97">
        <f>IF(ISNA(MATCH($N322,'Overlap Study'!V$62:V$157,0)),0,1)</f>
        <v>1</v>
      </c>
      <c r="AD322" s="97">
        <f>IF(ISNA(MATCH($N322,'Overlap Study'!P$62:P$157,0)),0,1)</f>
        <v>0</v>
      </c>
      <c r="AE322" s="97">
        <f>IF(ISNA(MATCH($N322,'Overlap Study'!H$53:H$132,0)),0,1)</f>
        <v>0</v>
      </c>
      <c r="AF322" s="106">
        <f>IF(ISNA(MATCH($N322,'Overlap Study'!B$53:B$100,0)),0,1)</f>
        <v>0</v>
      </c>
      <c r="AH322" s="98"/>
      <c r="AJ322" s="195">
        <v>3419</v>
      </c>
      <c r="AK322" s="105">
        <f>SUM(AL322:AW322)</f>
        <v>1</v>
      </c>
      <c r="AL322" s="110">
        <f>IF(ISNA(MATCH($AJ322,'Overlap Study'!$FG$323:$FG$454,0)),0,1)</f>
        <v>1</v>
      </c>
      <c r="AM322" s="97">
        <f>IF(ISNA(MATCH($AJ322,'Overlap Study'!$EP$323:$EP$454,0)),0,1)</f>
        <v>0</v>
      </c>
      <c r="AN322" s="97">
        <f>IF(ISNA(MATCH($AJ322,'Overlap Study'!$DY$186:$DY$245,0)),0,1)</f>
        <v>0</v>
      </c>
      <c r="AO322" s="97">
        <f>IF(ISNA(MATCH($AJ322,'Overlap Study'!$DJ$186:$DJ$233,0)),0,1)</f>
        <v>0</v>
      </c>
      <c r="AP322" s="99">
        <f>IF(ISNA(MATCH($AJ322,'Overlap Study'!$CU$186:$CU$233,0)),0,1)</f>
        <v>0</v>
      </c>
      <c r="AQ322" s="99">
        <f>IF(ISNA(MATCH($AJ322,'Overlap Study'!$CG$186:$CG$233,0)),0,1)</f>
        <v>0</v>
      </c>
      <c r="AR322" s="97">
        <f>IF(ISNA(MATCH($AJ322,'Overlap Study'!$BU$186:$BU$233,0)),0,1)</f>
        <v>0</v>
      </c>
      <c r="AS322" s="97">
        <f>IF(ISNA(MATCH(AJ322,'Overlap Study'!BJ$186:BJ$233,0)),0,1)</f>
        <v>0</v>
      </c>
      <c r="AT322" s="97">
        <f>IF(ISNA(MATCH($AJ322,'Overlap Study'!AZ$186:AZ$233,0)),0,1)</f>
        <v>0</v>
      </c>
      <c r="AU322" s="97">
        <f>IF(ISNA(MATCH($AJ322,'Overlap Study'!AT$186:AT$233,0)),0,1)</f>
        <v>0</v>
      </c>
      <c r="AV322" s="97">
        <f>IF(ISNA(MATCH($AJ322,'Overlap Study'!AN$186:AN$233,0)),0,1)</f>
        <v>0</v>
      </c>
      <c r="AW322" s="106">
        <f>IF(ISNA(MATCH($AJ322,'Overlap Study'!AH$186:AH$233,0)),0,1)</f>
        <v>0</v>
      </c>
      <c r="AX322" s="97">
        <f>IF(ISNA(MATCH(AJ322,'Overlap Study'!$AB$186:$AB$233,0)),0,1)</f>
        <v>0</v>
      </c>
      <c r="AY322" s="97">
        <f>IF(ISNA(MATCH($AJ322,'Overlap Study'!$V$186:$V$233,0)),0,1)</f>
        <v>0</v>
      </c>
      <c r="AZ322" s="97">
        <f>IF(ISNA(MATCH($AJ322,'Overlap Study'!$P$186:$P$233,0)),0,1)</f>
        <v>0</v>
      </c>
      <c r="BA322" s="97"/>
      <c r="BB322" s="97"/>
      <c r="BC322" s="97"/>
    </row>
    <row r="323" spans="12:55" ht="13" x14ac:dyDescent="0.3">
      <c r="L323" s="116">
        <f t="shared" si="14"/>
        <v>322</v>
      </c>
      <c r="M323">
        <f t="shared" ref="M323:M386" si="15">SUM(P323:AF323)</f>
        <v>1</v>
      </c>
      <c r="N323" s="207">
        <v>451</v>
      </c>
      <c r="O323" s="99">
        <f>SUM(P323:AA323)</f>
        <v>1</v>
      </c>
      <c r="P323" s="110">
        <f>IF(ISNA(MATCH(N323,'Overlap Study'!FF$62:FF$317,0)),0,1)</f>
        <v>0</v>
      </c>
      <c r="Q323" s="97">
        <f>IF(ISNA(MATCH(N323,'Overlap Study'!EO$62:EO$317,0)),0,1)</f>
        <v>0</v>
      </c>
      <c r="R323" s="97">
        <f>IF(ISNA(MATCH(N323,'Overlap Study'!DY$62:DY$174,0)),0,1)</f>
        <v>0</v>
      </c>
      <c r="S323" s="97">
        <f>IF(ISNA(MATCH(N323,'Overlap Study'!DJ$62:DJ$157,0)),0,1)</f>
        <v>0</v>
      </c>
      <c r="T323" s="99">
        <f>IF(ISNA(MATCH(N323,'Overlap Study'!CU$62:CU$157,0)),0,1)</f>
        <v>0</v>
      </c>
      <c r="U323" s="99">
        <f>IF(ISNA(MATCH(N323,'Overlap Study'!CG$62:CG$157,0)),0,1)</f>
        <v>0</v>
      </c>
      <c r="V323" s="97">
        <f>IF(ISNA(MATCH(N323,'Overlap Study'!BU$62:BU$157,0)),0,1)</f>
        <v>0</v>
      </c>
      <c r="W323" s="97">
        <f>IF(ISNA(MATCH(N323,'Overlap Study'!BJ$62:BJ$157,0)),0,1)</f>
        <v>0</v>
      </c>
      <c r="X323" s="97">
        <f>IF(ISNA(MATCH($N323,'Overlap Study'!AZ$62:AZ$157,0)),0,1)</f>
        <v>0</v>
      </c>
      <c r="Y323" s="97">
        <f>IF(ISNA(MATCH($N323,'Overlap Study'!AT$62:AT$157,0)),0,1)</f>
        <v>0</v>
      </c>
      <c r="Z323" s="97">
        <f>IF(ISNA(MATCH($N323,'Overlap Study'!AN$62:AN$157,0)),0,1)</f>
        <v>1</v>
      </c>
      <c r="AA323" s="97">
        <f>IF(ISNA(MATCH($N323,'Overlap Study'!AH$62:AH$157,0)),0,1)</f>
        <v>0</v>
      </c>
      <c r="AB323" s="110">
        <f>IF(ISNA(MATCH($N323,'Overlap Study'!AB$62:AB$157,0)),0,1)</f>
        <v>0</v>
      </c>
      <c r="AC323" s="97">
        <f>IF(ISNA(MATCH($N323,'Overlap Study'!V$62:V$157,0)),0,1)</f>
        <v>0</v>
      </c>
      <c r="AD323" s="97">
        <f>IF(ISNA(MATCH($N323,'Overlap Study'!P$62:P$157,0)),0,1)</f>
        <v>0</v>
      </c>
      <c r="AE323" s="97">
        <f>IF(ISNA(MATCH($N323,'Overlap Study'!H$53:H$132,0)),0,1)</f>
        <v>0</v>
      </c>
      <c r="AF323" s="106">
        <f>IF(ISNA(MATCH($N323,'Overlap Study'!B$53:B$100,0)),0,1)</f>
        <v>0</v>
      </c>
      <c r="AH323" s="98"/>
      <c r="AJ323" s="98">
        <v>3528</v>
      </c>
      <c r="AK323" s="105">
        <f>SUM(AL323:AW323)</f>
        <v>1</v>
      </c>
      <c r="AL323" s="110">
        <f>IF(ISNA(MATCH($AJ323,'Overlap Study'!$FG$323:$FG$454,0)),0,1)</f>
        <v>0</v>
      </c>
      <c r="AM323" s="97">
        <f>IF(ISNA(MATCH($AJ323,'Overlap Study'!$EP$323:$EP$454,0)),0,1)</f>
        <v>0</v>
      </c>
      <c r="AN323" s="97">
        <f>IF(ISNA(MATCH($AJ323,'Overlap Study'!$DY$186:$DY$245,0)),0,1)</f>
        <v>0</v>
      </c>
      <c r="AO323" s="97">
        <f>IF(ISNA(MATCH($AJ323,'Overlap Study'!$DJ$186:$DJ$233,0)),0,1)</f>
        <v>0</v>
      </c>
      <c r="AP323" s="99">
        <f>IF(ISNA(MATCH($AJ323,'Overlap Study'!$CU$186:$CU$233,0)),0,1)</f>
        <v>1</v>
      </c>
      <c r="AQ323" s="99">
        <f>IF(ISNA(MATCH($AJ323,'Overlap Study'!$CG$186:$CG$233,0)),0,1)</f>
        <v>0</v>
      </c>
      <c r="AR323" s="97">
        <f>IF(ISNA(MATCH($AJ323,'Overlap Study'!$BU$186:$BU$233,0)),0,1)</f>
        <v>0</v>
      </c>
      <c r="AS323" s="97">
        <f>IF(ISNA(MATCH(AJ323,'Overlap Study'!BJ$186:BJ$233,0)),0,1)</f>
        <v>0</v>
      </c>
      <c r="AT323" s="97">
        <f>IF(ISNA(MATCH($AJ323,'Overlap Study'!AZ$186:AZ$233,0)),0,1)</f>
        <v>0</v>
      </c>
      <c r="AU323" s="97">
        <f>IF(ISNA(MATCH($AJ323,'Overlap Study'!AT$186:AT$233,0)),0,1)</f>
        <v>0</v>
      </c>
      <c r="AV323" s="97">
        <f>IF(ISNA(MATCH($AJ323,'Overlap Study'!AN$186:AN$233,0)),0,1)</f>
        <v>0</v>
      </c>
      <c r="AW323" s="106">
        <f>IF(ISNA(MATCH($AJ323,'Overlap Study'!AH$186:AH$233,0)),0,1)</f>
        <v>0</v>
      </c>
      <c r="AX323" s="97">
        <f>IF(ISNA(MATCH(AJ323,'Overlap Study'!$AB$186:$AB$233,0)),0,1)</f>
        <v>0</v>
      </c>
      <c r="AY323" s="97">
        <f>IF(ISNA(MATCH($AJ323,'Overlap Study'!$V$186:$V$233,0)),0,1)</f>
        <v>0</v>
      </c>
      <c r="AZ323" s="97">
        <f>IF(ISNA(MATCH($AJ323,'Overlap Study'!$P$186:$P$233,0)),0,1)</f>
        <v>0</v>
      </c>
      <c r="BA323" s="97"/>
      <c r="BB323" s="97"/>
      <c r="BC323" s="97"/>
    </row>
    <row r="324" spans="12:55" ht="13" x14ac:dyDescent="0.3">
      <c r="L324" s="116">
        <f t="shared" ref="L324:L387" si="16">L323+1</f>
        <v>323</v>
      </c>
      <c r="M324">
        <f t="shared" si="15"/>
        <v>4</v>
      </c>
      <c r="N324" s="495">
        <v>522</v>
      </c>
      <c r="O324" s="99">
        <f>SUM(P324:AA324)</f>
        <v>1</v>
      </c>
      <c r="P324" s="110">
        <f>IF(ISNA(MATCH(N324,'Overlap Study'!FF$62:FF$317,0)),0,1)</f>
        <v>0</v>
      </c>
      <c r="Q324" s="97">
        <f>IF(ISNA(MATCH(N324,'Overlap Study'!EO$62:EO$317,0)),0,1)</f>
        <v>0</v>
      </c>
      <c r="R324" s="97">
        <f>IF(ISNA(MATCH(N324,'Overlap Study'!DY$62:DY$174,0)),0,1)</f>
        <v>0</v>
      </c>
      <c r="S324" s="97">
        <f>IF(ISNA(MATCH(N324,'Overlap Study'!DJ$62:DJ$157,0)),0,1)</f>
        <v>0</v>
      </c>
      <c r="T324" s="99">
        <f>IF(ISNA(MATCH(N324,'Overlap Study'!CU$62:CU$157,0)),0,1)</f>
        <v>0</v>
      </c>
      <c r="U324" s="99">
        <f>IF(ISNA(MATCH(N324,'Overlap Study'!CG$62:CG$157,0)),0,1)</f>
        <v>0</v>
      </c>
      <c r="V324" s="97">
        <f>IF(ISNA(MATCH(N324,'Overlap Study'!BU$62:BU$157,0)),0,1)</f>
        <v>0</v>
      </c>
      <c r="W324" s="97">
        <f>IF(ISNA(MATCH(N324,'Overlap Study'!BJ$62:BJ$157,0)),0,1)</f>
        <v>0</v>
      </c>
      <c r="X324" s="97">
        <f>IF(ISNA(MATCH($N324,'Overlap Study'!AZ$62:AZ$157,0)),0,1)</f>
        <v>0</v>
      </c>
      <c r="Y324" s="97">
        <f>IF(ISNA(MATCH($N324,'Overlap Study'!AT$62:AT$157,0)),0,1)</f>
        <v>0</v>
      </c>
      <c r="Z324" s="97">
        <f>IF(ISNA(MATCH($N324,'Overlap Study'!AN$62:AN$157,0)),0,1)</f>
        <v>1</v>
      </c>
      <c r="AA324" s="97">
        <f>IF(ISNA(MATCH($N324,'Overlap Study'!AH$62:AH$157,0)),0,1)</f>
        <v>0</v>
      </c>
      <c r="AB324" s="110">
        <f>IF(ISNA(MATCH($N324,'Overlap Study'!AB$62:AB$157,0)),0,1)</f>
        <v>1</v>
      </c>
      <c r="AC324" s="97">
        <f>IF(ISNA(MATCH($N324,'Overlap Study'!V$62:V$157,0)),0,1)</f>
        <v>1</v>
      </c>
      <c r="AD324" s="97">
        <f>IF(ISNA(MATCH($N324,'Overlap Study'!P$62:P$157,0)),0,1)</f>
        <v>1</v>
      </c>
      <c r="AE324" s="97">
        <f>IF(ISNA(MATCH($N324,'Overlap Study'!H$53:H$132,0)),0,1)</f>
        <v>0</v>
      </c>
      <c r="AF324" s="106">
        <f>IF(ISNA(MATCH($N324,'Overlap Study'!B$53:B$100,0)),0,1)</f>
        <v>0</v>
      </c>
      <c r="AH324" s="151"/>
      <c r="AJ324" s="195">
        <v>3538</v>
      </c>
      <c r="AK324" s="105">
        <f>SUM(AL324:AW324)</f>
        <v>1</v>
      </c>
      <c r="AL324" s="110">
        <f>IF(ISNA(MATCH($AJ324,'Overlap Study'!$FG$323:$FG$454,0)),0,1)</f>
        <v>1</v>
      </c>
      <c r="AM324" s="97">
        <f>IF(ISNA(MATCH($AJ324,'Overlap Study'!$EP$323:$EP$454,0)),0,1)</f>
        <v>0</v>
      </c>
      <c r="AN324" s="97">
        <f>IF(ISNA(MATCH($AJ324,'Overlap Study'!$DY$186:$DY$245,0)),0,1)</f>
        <v>0</v>
      </c>
      <c r="AO324" s="97">
        <f>IF(ISNA(MATCH($AJ324,'Overlap Study'!$DJ$186:$DJ$233,0)),0,1)</f>
        <v>0</v>
      </c>
      <c r="AP324" s="99">
        <f>IF(ISNA(MATCH($AJ324,'Overlap Study'!$CU$186:$CU$233,0)),0,1)</f>
        <v>0</v>
      </c>
      <c r="AQ324" s="99">
        <f>IF(ISNA(MATCH($AJ324,'Overlap Study'!$CG$186:$CG$233,0)),0,1)</f>
        <v>0</v>
      </c>
      <c r="AR324" s="97">
        <f>IF(ISNA(MATCH($AJ324,'Overlap Study'!$BU$186:$BU$233,0)),0,1)</f>
        <v>0</v>
      </c>
      <c r="AS324" s="97">
        <f>IF(ISNA(MATCH(AJ324,'Overlap Study'!BJ$186:BJ$233,0)),0,1)</f>
        <v>0</v>
      </c>
      <c r="AT324" s="97">
        <f>IF(ISNA(MATCH($AJ324,'Overlap Study'!AZ$186:AZ$233,0)),0,1)</f>
        <v>0</v>
      </c>
      <c r="AU324" s="97">
        <f>IF(ISNA(MATCH($AJ324,'Overlap Study'!AT$186:AT$233,0)),0,1)</f>
        <v>0</v>
      </c>
      <c r="AV324" s="97">
        <f>IF(ISNA(MATCH($AJ324,'Overlap Study'!AN$186:AN$233,0)),0,1)</f>
        <v>0</v>
      </c>
      <c r="AW324" s="106">
        <f>IF(ISNA(MATCH($AJ324,'Overlap Study'!AH$186:AH$233,0)),0,1)</f>
        <v>0</v>
      </c>
      <c r="AX324" s="97">
        <f>IF(ISNA(MATCH(AJ324,'Overlap Study'!$AB$186:$AB$233,0)),0,1)</f>
        <v>0</v>
      </c>
      <c r="AY324" s="97">
        <f>IF(ISNA(MATCH($AJ324,'Overlap Study'!$V$186:$V$233,0)),0,1)</f>
        <v>0</v>
      </c>
      <c r="AZ324" s="97">
        <f>IF(ISNA(MATCH($AJ324,'Overlap Study'!$P$186:$P$233,0)),0,1)</f>
        <v>0</v>
      </c>
      <c r="BA324" s="97"/>
      <c r="BB324" s="97"/>
      <c r="BC324" s="97"/>
    </row>
    <row r="325" spans="12:55" ht="13" x14ac:dyDescent="0.3">
      <c r="L325" s="116">
        <f t="shared" si="16"/>
        <v>324</v>
      </c>
      <c r="M325">
        <f t="shared" si="15"/>
        <v>1</v>
      </c>
      <c r="N325" s="207">
        <v>527</v>
      </c>
      <c r="O325" s="99">
        <f>SUM(P325:AA325)</f>
        <v>1</v>
      </c>
      <c r="P325" s="110">
        <f>IF(ISNA(MATCH(N325,'Overlap Study'!FF$62:FF$317,0)),0,1)</f>
        <v>0</v>
      </c>
      <c r="Q325" s="97">
        <f>IF(ISNA(MATCH(N325,'Overlap Study'!EO$62:EO$317,0)),0,1)</f>
        <v>0</v>
      </c>
      <c r="R325" s="97">
        <f>IF(ISNA(MATCH(N325,'Overlap Study'!DY$62:DY$174,0)),0,1)</f>
        <v>0</v>
      </c>
      <c r="S325" s="97">
        <f>IF(ISNA(MATCH(N325,'Overlap Study'!DJ$62:DJ$157,0)),0,1)</f>
        <v>0</v>
      </c>
      <c r="T325" s="99">
        <f>IF(ISNA(MATCH(N325,'Overlap Study'!CU$62:CU$157,0)),0,1)</f>
        <v>0</v>
      </c>
      <c r="U325" s="99">
        <f>IF(ISNA(MATCH(N325,'Overlap Study'!CG$62:CG$157,0)),0,1)</f>
        <v>0</v>
      </c>
      <c r="V325" s="97">
        <f>IF(ISNA(MATCH(N325,'Overlap Study'!BU$62:BU$157,0)),0,1)</f>
        <v>0</v>
      </c>
      <c r="W325" s="97">
        <f>IF(ISNA(MATCH(N325,'Overlap Study'!BJ$62:BJ$157,0)),0,1)</f>
        <v>0</v>
      </c>
      <c r="X325" s="97">
        <f>IF(ISNA(MATCH($N325,'Overlap Study'!AZ$62:AZ$157,0)),0,1)</f>
        <v>1</v>
      </c>
      <c r="Y325" s="97">
        <f>IF(ISNA(MATCH($N325,'Overlap Study'!AT$62:AT$157,0)),0,1)</f>
        <v>0</v>
      </c>
      <c r="Z325" s="97">
        <f>IF(ISNA(MATCH($N325,'Overlap Study'!AN$62:AN$157,0)),0,1)</f>
        <v>0</v>
      </c>
      <c r="AA325" s="97">
        <f>IF(ISNA(MATCH($N325,'Overlap Study'!AH$62:AH$157,0)),0,1)</f>
        <v>0</v>
      </c>
      <c r="AB325" s="110">
        <f>IF(ISNA(MATCH($N325,'Overlap Study'!AB$62:AB$157,0)),0,1)</f>
        <v>0</v>
      </c>
      <c r="AC325" s="97">
        <f>IF(ISNA(MATCH($N325,'Overlap Study'!V$62:V$157,0)),0,1)</f>
        <v>0</v>
      </c>
      <c r="AD325" s="97">
        <f>IF(ISNA(MATCH($N325,'Overlap Study'!P$62:P$157,0)),0,1)</f>
        <v>0</v>
      </c>
      <c r="AE325" s="97">
        <f>IF(ISNA(MATCH($N325,'Overlap Study'!H$53:H$132,0)),0,1)</f>
        <v>0</v>
      </c>
      <c r="AF325" s="106">
        <f>IF(ISNA(MATCH($N325,'Overlap Study'!B$53:B$100,0)),0,1)</f>
        <v>0</v>
      </c>
      <c r="AH325" s="151"/>
      <c r="AJ325" s="195">
        <v>3618</v>
      </c>
      <c r="AK325" s="105">
        <f>SUM(AL325:AW325)</f>
        <v>1</v>
      </c>
      <c r="AL325" s="110">
        <f>IF(ISNA(MATCH($AJ325,'Overlap Study'!$FG$323:$FG$454,0)),0,1)</f>
        <v>0</v>
      </c>
      <c r="AM325" s="97">
        <f>IF(ISNA(MATCH($AJ325,'Overlap Study'!$EP$323:$EP$454,0)),0,1)</f>
        <v>1</v>
      </c>
      <c r="AN325" s="97">
        <f>IF(ISNA(MATCH($AJ325,'Overlap Study'!$DY$186:$DY$245,0)),0,1)</f>
        <v>0</v>
      </c>
      <c r="AO325" s="97">
        <f>IF(ISNA(MATCH($AJ325,'Overlap Study'!$DJ$186:$DJ$233,0)),0,1)</f>
        <v>0</v>
      </c>
      <c r="AP325" s="99">
        <f>IF(ISNA(MATCH($AJ325,'Overlap Study'!$CU$186:$CU$233,0)),0,1)</f>
        <v>0</v>
      </c>
      <c r="AQ325" s="99">
        <f>IF(ISNA(MATCH($AJ325,'Overlap Study'!$CG$186:$CG$233,0)),0,1)</f>
        <v>0</v>
      </c>
      <c r="AR325" s="97">
        <f>IF(ISNA(MATCH($AJ325,'Overlap Study'!$BU$186:$BU$233,0)),0,1)</f>
        <v>0</v>
      </c>
      <c r="AS325" s="97">
        <f>IF(ISNA(MATCH(AJ325,'Overlap Study'!BJ$186:BJ$233,0)),0,1)</f>
        <v>0</v>
      </c>
      <c r="AT325" s="97">
        <f>IF(ISNA(MATCH($AJ325,'Overlap Study'!AZ$186:AZ$233,0)),0,1)</f>
        <v>0</v>
      </c>
      <c r="AU325" s="97">
        <f>IF(ISNA(MATCH($AJ325,'Overlap Study'!AT$186:AT$233,0)),0,1)</f>
        <v>0</v>
      </c>
      <c r="AV325" s="97">
        <f>IF(ISNA(MATCH($AJ325,'Overlap Study'!AN$186:AN$233,0)),0,1)</f>
        <v>0</v>
      </c>
      <c r="AW325" s="106">
        <f>IF(ISNA(MATCH($AJ325,'Overlap Study'!AH$186:AH$233,0)),0,1)</f>
        <v>0</v>
      </c>
      <c r="AX325" s="97">
        <f>IF(ISNA(MATCH(AJ325,'Overlap Study'!$AB$186:$AB$233,0)),0,1)</f>
        <v>0</v>
      </c>
      <c r="AY325" s="97">
        <f>IF(ISNA(MATCH($AJ325,'Overlap Study'!$V$186:$V$233,0)),0,1)</f>
        <v>0</v>
      </c>
      <c r="AZ325" s="97">
        <f>IF(ISNA(MATCH($AJ325,'Overlap Study'!$P$186:$P$233,0)),0,1)</f>
        <v>0</v>
      </c>
      <c r="BA325" s="97"/>
      <c r="BB325" s="97"/>
      <c r="BC325" s="97"/>
    </row>
    <row r="326" spans="12:55" ht="13" x14ac:dyDescent="0.3">
      <c r="L326" s="116">
        <f t="shared" si="16"/>
        <v>325</v>
      </c>
      <c r="M326">
        <f t="shared" si="15"/>
        <v>3</v>
      </c>
      <c r="N326" s="494">
        <v>547</v>
      </c>
      <c r="O326" s="99">
        <f>SUM(P326:AA326)</f>
        <v>1</v>
      </c>
      <c r="P326" s="110">
        <f>IF(ISNA(MATCH(N326,'Overlap Study'!FF$62:FF$317,0)),0,1)</f>
        <v>0</v>
      </c>
      <c r="Q326" s="97">
        <f>IF(ISNA(MATCH(N326,'Overlap Study'!EO$62:EO$317,0)),0,1)</f>
        <v>0</v>
      </c>
      <c r="R326" s="97">
        <f>IF(ISNA(MATCH(N326,'Overlap Study'!DY$62:DY$174,0)),0,1)</f>
        <v>0</v>
      </c>
      <c r="S326" s="97">
        <f>IF(ISNA(MATCH(N326,'Overlap Study'!DJ$62:DJ$157,0)),0,1)</f>
        <v>0</v>
      </c>
      <c r="T326" s="99">
        <f>IF(ISNA(MATCH(N326,'Overlap Study'!CU$62:CU$157,0)),0,1)</f>
        <v>0</v>
      </c>
      <c r="U326" s="99">
        <f>IF(ISNA(MATCH(N326,'Overlap Study'!CG$62:CG$157,0)),0,1)</f>
        <v>0</v>
      </c>
      <c r="V326" s="97">
        <f>IF(ISNA(MATCH(N326,'Overlap Study'!BU$62:BU$157,0)),0,1)</f>
        <v>0</v>
      </c>
      <c r="W326" s="97">
        <f>IF(ISNA(MATCH(N326,'Overlap Study'!BJ$62:BJ$157,0)),0,1)</f>
        <v>0</v>
      </c>
      <c r="X326" s="97">
        <f>IF(ISNA(MATCH($N326,'Overlap Study'!AZ$62:AZ$157,0)),0,1)</f>
        <v>0</v>
      </c>
      <c r="Y326" s="97">
        <f>IF(ISNA(MATCH($N326,'Overlap Study'!AT$62:AT$157,0)),0,1)</f>
        <v>0</v>
      </c>
      <c r="Z326" s="97">
        <f>IF(ISNA(MATCH($N326,'Overlap Study'!AN$62:AN$157,0)),0,1)</f>
        <v>1</v>
      </c>
      <c r="AA326" s="97">
        <f>IF(ISNA(MATCH($N326,'Overlap Study'!AH$62:AH$157,0)),0,1)</f>
        <v>0</v>
      </c>
      <c r="AB326" s="110">
        <f>IF(ISNA(MATCH($N326,'Overlap Study'!AB$62:AB$157,0)),0,1)</f>
        <v>0</v>
      </c>
      <c r="AC326" s="97">
        <f>IF(ISNA(MATCH($N326,'Overlap Study'!V$62:V$157,0)),0,1)</f>
        <v>1</v>
      </c>
      <c r="AD326" s="97">
        <f>IF(ISNA(MATCH($N326,'Overlap Study'!P$62:P$157,0)),0,1)</f>
        <v>1</v>
      </c>
      <c r="AE326" s="97">
        <f>IF(ISNA(MATCH($N326,'Overlap Study'!H$53:H$132,0)),0,1)</f>
        <v>0</v>
      </c>
      <c r="AF326" s="106">
        <f>IF(ISNA(MATCH($N326,'Overlap Study'!B$53:B$100,0)),0,1)</f>
        <v>0</v>
      </c>
      <c r="AH326" s="98"/>
      <c r="AJ326" s="195">
        <v>3620</v>
      </c>
      <c r="AK326" s="105">
        <f>SUM(AL326:AW326)</f>
        <v>1</v>
      </c>
      <c r="AL326" s="110">
        <f>IF(ISNA(MATCH($AJ326,'Overlap Study'!$FG$323:$FG$454,0)),0,1)</f>
        <v>1</v>
      </c>
      <c r="AM326" s="97">
        <f>IF(ISNA(MATCH($AJ326,'Overlap Study'!$EP$323:$EP$454,0)),0,1)</f>
        <v>0</v>
      </c>
      <c r="AN326" s="97">
        <f>IF(ISNA(MATCH($AJ326,'Overlap Study'!$DY$186:$DY$245,0)),0,1)</f>
        <v>0</v>
      </c>
      <c r="AO326" s="97">
        <f>IF(ISNA(MATCH($AJ326,'Overlap Study'!$DJ$186:$DJ$233,0)),0,1)</f>
        <v>0</v>
      </c>
      <c r="AP326" s="99">
        <f>IF(ISNA(MATCH($AJ326,'Overlap Study'!$CU$186:$CU$233,0)),0,1)</f>
        <v>0</v>
      </c>
      <c r="AQ326" s="99">
        <f>IF(ISNA(MATCH($AJ326,'Overlap Study'!$CG$186:$CG$233,0)),0,1)</f>
        <v>0</v>
      </c>
      <c r="AR326" s="97">
        <f>IF(ISNA(MATCH($AJ326,'Overlap Study'!$BU$186:$BU$233,0)),0,1)</f>
        <v>0</v>
      </c>
      <c r="AS326" s="97">
        <f>IF(ISNA(MATCH(AJ326,'Overlap Study'!BJ$186:BJ$233,0)),0,1)</f>
        <v>0</v>
      </c>
      <c r="AT326" s="97">
        <f>IF(ISNA(MATCH($AJ326,'Overlap Study'!AZ$186:AZ$233,0)),0,1)</f>
        <v>0</v>
      </c>
      <c r="AU326" s="97">
        <f>IF(ISNA(MATCH($AJ326,'Overlap Study'!AT$186:AT$233,0)),0,1)</f>
        <v>0</v>
      </c>
      <c r="AV326" s="97">
        <f>IF(ISNA(MATCH($AJ326,'Overlap Study'!AN$186:AN$233,0)),0,1)</f>
        <v>0</v>
      </c>
      <c r="AW326" s="106">
        <f>IF(ISNA(MATCH($AJ326,'Overlap Study'!AH$186:AH$233,0)),0,1)</f>
        <v>0</v>
      </c>
      <c r="AX326" s="97">
        <f>IF(ISNA(MATCH(AJ326,'Overlap Study'!$AB$186:$AB$233,0)),0,1)</f>
        <v>0</v>
      </c>
      <c r="AY326" s="97">
        <f>IF(ISNA(MATCH($AJ326,'Overlap Study'!$V$186:$V$233,0)),0,1)</f>
        <v>0</v>
      </c>
      <c r="AZ326" s="97">
        <f>IF(ISNA(MATCH($AJ326,'Overlap Study'!$P$186:$P$233,0)),0,1)</f>
        <v>0</v>
      </c>
      <c r="BA326" s="97"/>
      <c r="BB326" s="97"/>
      <c r="BC326" s="97"/>
    </row>
    <row r="327" spans="12:55" ht="13" x14ac:dyDescent="0.3">
      <c r="L327" s="116">
        <f t="shared" si="16"/>
        <v>326</v>
      </c>
      <c r="M327">
        <f t="shared" si="15"/>
        <v>2</v>
      </c>
      <c r="N327" s="207">
        <v>555</v>
      </c>
      <c r="O327" s="99">
        <f>SUM(P327:AA327)</f>
        <v>1</v>
      </c>
      <c r="P327" s="110">
        <f>IF(ISNA(MATCH(N327,'Overlap Study'!FF$62:FF$317,0)),0,1)</f>
        <v>0</v>
      </c>
      <c r="Q327" s="97">
        <f>IF(ISNA(MATCH(N327,'Overlap Study'!EO$62:EO$317,0)),0,1)</f>
        <v>0</v>
      </c>
      <c r="R327" s="97">
        <f>IF(ISNA(MATCH(N327,'Overlap Study'!DY$62:DY$174,0)),0,1)</f>
        <v>0</v>
      </c>
      <c r="S327" s="97">
        <f>IF(ISNA(MATCH(N327,'Overlap Study'!DJ$62:DJ$157,0)),0,1)</f>
        <v>0</v>
      </c>
      <c r="T327" s="99">
        <f>IF(ISNA(MATCH(N327,'Overlap Study'!CU$62:CU$157,0)),0,1)</f>
        <v>0</v>
      </c>
      <c r="U327" s="99">
        <f>IF(ISNA(MATCH(N327,'Overlap Study'!CG$62:CG$157,0)),0,1)</f>
        <v>0</v>
      </c>
      <c r="V327" s="97">
        <f>IF(ISNA(MATCH(N327,'Overlap Study'!BU$62:BU$157,0)),0,1)</f>
        <v>0</v>
      </c>
      <c r="W327" s="97">
        <f>IF(ISNA(MATCH(N327,'Overlap Study'!BJ$62:BJ$157,0)),0,1)</f>
        <v>0</v>
      </c>
      <c r="X327" s="97">
        <f>IF(ISNA(MATCH($N327,'Overlap Study'!AZ$62:AZ$157,0)),0,1)</f>
        <v>1</v>
      </c>
      <c r="Y327" s="97">
        <f>IF(ISNA(MATCH($N327,'Overlap Study'!AT$62:AT$157,0)),0,1)</f>
        <v>0</v>
      </c>
      <c r="Z327" s="97">
        <f>IF(ISNA(MATCH($N327,'Overlap Study'!AN$62:AN$157,0)),0,1)</f>
        <v>0</v>
      </c>
      <c r="AA327" s="97">
        <f>IF(ISNA(MATCH($N327,'Overlap Study'!AH$62:AH$157,0)),0,1)</f>
        <v>0</v>
      </c>
      <c r="AB327" s="110">
        <f>IF(ISNA(MATCH($N327,'Overlap Study'!AB$62:AB$157,0)),0,1)</f>
        <v>0</v>
      </c>
      <c r="AC327" s="97">
        <f>IF(ISNA(MATCH($N327,'Overlap Study'!V$62:V$157,0)),0,1)</f>
        <v>1</v>
      </c>
      <c r="AD327" s="97">
        <f>IF(ISNA(MATCH($N327,'Overlap Study'!P$62:P$157,0)),0,1)</f>
        <v>0</v>
      </c>
      <c r="AE327" s="97">
        <f>IF(ISNA(MATCH($N327,'Overlap Study'!H$53:H$132,0)),0,1)</f>
        <v>0</v>
      </c>
      <c r="AF327" s="106">
        <f>IF(ISNA(MATCH($N327,'Overlap Study'!B$53:B$100,0)),0,1)</f>
        <v>0</v>
      </c>
      <c r="AH327" s="98"/>
      <c r="AJ327" s="195">
        <v>3641</v>
      </c>
      <c r="AK327" s="105">
        <f>SUM(AL327:AW327)</f>
        <v>1</v>
      </c>
      <c r="AL327" s="110">
        <f>IF(ISNA(MATCH($AJ327,'Overlap Study'!$FG$323:$FG$454,0)),0,1)</f>
        <v>1</v>
      </c>
      <c r="AM327" s="97">
        <f>IF(ISNA(MATCH($AJ327,'Overlap Study'!$EP$323:$EP$454,0)),0,1)</f>
        <v>0</v>
      </c>
      <c r="AN327" s="97">
        <f>IF(ISNA(MATCH($AJ327,'Overlap Study'!$DY$186:$DY$245,0)),0,1)</f>
        <v>0</v>
      </c>
      <c r="AO327" s="97">
        <f>IF(ISNA(MATCH($AJ327,'Overlap Study'!$DJ$186:$DJ$233,0)),0,1)</f>
        <v>0</v>
      </c>
      <c r="AP327" s="99">
        <f>IF(ISNA(MATCH($AJ327,'Overlap Study'!$CU$186:$CU$233,0)),0,1)</f>
        <v>0</v>
      </c>
      <c r="AQ327" s="99">
        <f>IF(ISNA(MATCH($AJ327,'Overlap Study'!$CG$186:$CG$233,0)),0,1)</f>
        <v>0</v>
      </c>
      <c r="AR327" s="97">
        <f>IF(ISNA(MATCH($AJ327,'Overlap Study'!$BU$186:$BU$233,0)),0,1)</f>
        <v>0</v>
      </c>
      <c r="AS327" s="97">
        <f>IF(ISNA(MATCH(AJ327,'Overlap Study'!BJ$186:BJ$233,0)),0,1)</f>
        <v>0</v>
      </c>
      <c r="AT327" s="97">
        <f>IF(ISNA(MATCH($AJ327,'Overlap Study'!AZ$186:AZ$233,0)),0,1)</f>
        <v>0</v>
      </c>
      <c r="AU327" s="97">
        <f>IF(ISNA(MATCH($AJ327,'Overlap Study'!AT$186:AT$233,0)),0,1)</f>
        <v>0</v>
      </c>
      <c r="AV327" s="97">
        <f>IF(ISNA(MATCH($AJ327,'Overlap Study'!AN$186:AN$233,0)),0,1)</f>
        <v>0</v>
      </c>
      <c r="AW327" s="106">
        <f>IF(ISNA(MATCH($AJ327,'Overlap Study'!AH$186:AH$233,0)),0,1)</f>
        <v>0</v>
      </c>
      <c r="AX327" s="97">
        <f>IF(ISNA(MATCH(AJ327,'Overlap Study'!$AB$186:$AB$233,0)),0,1)</f>
        <v>0</v>
      </c>
      <c r="AY327" s="97">
        <f>IF(ISNA(MATCH($AJ327,'Overlap Study'!$V$186:$V$233,0)),0,1)</f>
        <v>0</v>
      </c>
      <c r="AZ327" s="97">
        <f>IF(ISNA(MATCH($AJ327,'Overlap Study'!$P$186:$P$233,0)),0,1)</f>
        <v>0</v>
      </c>
      <c r="BA327" s="97"/>
      <c r="BB327" s="97"/>
      <c r="BC327" s="97"/>
    </row>
    <row r="328" spans="12:55" ht="13" x14ac:dyDescent="0.3">
      <c r="L328" s="116">
        <f t="shared" si="16"/>
        <v>327</v>
      </c>
      <c r="M328">
        <f t="shared" si="15"/>
        <v>1</v>
      </c>
      <c r="N328" s="487">
        <v>585</v>
      </c>
      <c r="O328" s="99">
        <f>SUM(P328:AA328)</f>
        <v>1</v>
      </c>
      <c r="P328" s="110">
        <f>IF(ISNA(MATCH(N328,'Overlap Study'!FF$62:FF$317,0)),0,1)</f>
        <v>0</v>
      </c>
      <c r="Q328" s="97">
        <f>IF(ISNA(MATCH(N328,'Overlap Study'!EO$62:EO$317,0)),0,1)</f>
        <v>0</v>
      </c>
      <c r="R328" s="97">
        <f>IF(ISNA(MATCH(N328,'Overlap Study'!DY$62:DY$174,0)),0,1)</f>
        <v>0</v>
      </c>
      <c r="S328" s="97">
        <f>IF(ISNA(MATCH(N328,'Overlap Study'!DJ$62:DJ$157,0)),0,1)</f>
        <v>0</v>
      </c>
      <c r="T328" s="99">
        <f>IF(ISNA(MATCH(N328,'Overlap Study'!CU$62:CU$157,0)),0,1)</f>
        <v>0</v>
      </c>
      <c r="U328" s="99">
        <f>IF(ISNA(MATCH(N328,'Overlap Study'!CG$62:CG$157,0)),0,1)</f>
        <v>0</v>
      </c>
      <c r="V328" s="97">
        <f>IF(ISNA(MATCH(N328,'Overlap Study'!BU$62:BU$157,0)),0,1)</f>
        <v>0</v>
      </c>
      <c r="W328" s="97">
        <f>IF(ISNA(MATCH(N328,'Overlap Study'!BJ$62:BJ$157,0)),0,1)</f>
        <v>0</v>
      </c>
      <c r="X328" s="97">
        <f>IF(ISNA(MATCH($N328,'Overlap Study'!AZ$62:AZ$157,0)),0,1)</f>
        <v>0</v>
      </c>
      <c r="Y328" s="97">
        <f>IF(ISNA(MATCH($N328,'Overlap Study'!AT$62:AT$157,0)),0,1)</f>
        <v>0</v>
      </c>
      <c r="Z328" s="97">
        <f>IF(ISNA(MATCH($N328,'Overlap Study'!AN$62:AN$157,0)),0,1)</f>
        <v>1</v>
      </c>
      <c r="AA328" s="97">
        <f>IF(ISNA(MATCH($N328,'Overlap Study'!AH$62:AH$157,0)),0,1)</f>
        <v>0</v>
      </c>
      <c r="AB328" s="110">
        <f>IF(ISNA(MATCH($N328,'Overlap Study'!AB$62:AB$157,0)),0,1)</f>
        <v>0</v>
      </c>
      <c r="AC328" s="97">
        <f>IF(ISNA(MATCH($N328,'Overlap Study'!V$62:V$157,0)),0,1)</f>
        <v>0</v>
      </c>
      <c r="AD328" s="97">
        <f>IF(ISNA(MATCH($N328,'Overlap Study'!P$62:P$157,0)),0,1)</f>
        <v>0</v>
      </c>
      <c r="AE328" s="97">
        <f>IF(ISNA(MATCH($N328,'Overlap Study'!H$53:H$132,0)),0,1)</f>
        <v>0</v>
      </c>
      <c r="AF328" s="106">
        <f>IF(ISNA(MATCH($N328,'Overlap Study'!B$53:B$100,0)),0,1)</f>
        <v>0</v>
      </c>
      <c r="AH328" s="98"/>
      <c r="AJ328" s="195">
        <v>3663</v>
      </c>
      <c r="AK328" s="105">
        <f>SUM(AL328:AW328)</f>
        <v>1</v>
      </c>
      <c r="AL328" s="110">
        <f>IF(ISNA(MATCH($AJ328,'Overlap Study'!$FG$323:$FG$454,0)),0,1)</f>
        <v>0</v>
      </c>
      <c r="AM328" s="97">
        <f>IF(ISNA(MATCH($AJ328,'Overlap Study'!$EP$323:$EP$454,0)),0,1)</f>
        <v>1</v>
      </c>
      <c r="AN328" s="97">
        <f>IF(ISNA(MATCH($AJ328,'Overlap Study'!$DY$186:$DY$245,0)),0,1)</f>
        <v>0</v>
      </c>
      <c r="AO328" s="97">
        <f>IF(ISNA(MATCH($AJ328,'Overlap Study'!$DJ$186:$DJ$233,0)),0,1)</f>
        <v>0</v>
      </c>
      <c r="AP328" s="99">
        <f>IF(ISNA(MATCH($AJ328,'Overlap Study'!$CU$186:$CU$233,0)),0,1)</f>
        <v>0</v>
      </c>
      <c r="AQ328" s="99">
        <f>IF(ISNA(MATCH($AJ328,'Overlap Study'!$CG$186:$CG$233,0)),0,1)</f>
        <v>0</v>
      </c>
      <c r="AR328" s="97">
        <f>IF(ISNA(MATCH($AJ328,'Overlap Study'!$BU$186:$BU$233,0)),0,1)</f>
        <v>0</v>
      </c>
      <c r="AS328" s="97">
        <f>IF(ISNA(MATCH(AJ328,'Overlap Study'!BJ$186:BJ$233,0)),0,1)</f>
        <v>0</v>
      </c>
      <c r="AT328" s="97">
        <f>IF(ISNA(MATCH($AJ328,'Overlap Study'!AZ$186:AZ$233,0)),0,1)</f>
        <v>0</v>
      </c>
      <c r="AU328" s="97">
        <f>IF(ISNA(MATCH($AJ328,'Overlap Study'!AT$186:AT$233,0)),0,1)</f>
        <v>0</v>
      </c>
      <c r="AV328" s="97">
        <f>IF(ISNA(MATCH($AJ328,'Overlap Study'!AN$186:AN$233,0)),0,1)</f>
        <v>0</v>
      </c>
      <c r="AW328" s="106">
        <f>IF(ISNA(MATCH($AJ328,'Overlap Study'!AH$186:AH$233,0)),0,1)</f>
        <v>0</v>
      </c>
      <c r="AX328" s="97">
        <f>IF(ISNA(MATCH(AJ328,'Overlap Study'!$AB$186:$AB$233,0)),0,1)</f>
        <v>0</v>
      </c>
      <c r="AY328" s="97">
        <f>IF(ISNA(MATCH($AJ328,'Overlap Study'!$V$186:$V$233,0)),0,1)</f>
        <v>0</v>
      </c>
      <c r="AZ328" s="97">
        <f>IF(ISNA(MATCH($AJ328,'Overlap Study'!$P$186:$P$233,0)),0,1)</f>
        <v>0</v>
      </c>
      <c r="BA328" s="97"/>
      <c r="BB328" s="97"/>
      <c r="BC328" s="97"/>
    </row>
    <row r="329" spans="12:55" ht="13" x14ac:dyDescent="0.3">
      <c r="L329" s="116">
        <f t="shared" si="16"/>
        <v>328</v>
      </c>
      <c r="M329">
        <f t="shared" si="15"/>
        <v>1</v>
      </c>
      <c r="N329" s="207">
        <v>612</v>
      </c>
      <c r="O329" s="99">
        <f>SUM(P329:AA329)</f>
        <v>1</v>
      </c>
      <c r="P329" s="110">
        <f>IF(ISNA(MATCH(N329,'Overlap Study'!FF$62:FF$317,0)),0,1)</f>
        <v>0</v>
      </c>
      <c r="Q329" s="97">
        <f>IF(ISNA(MATCH(N329,'Overlap Study'!EO$62:EO$317,0)),0,1)</f>
        <v>0</v>
      </c>
      <c r="R329" s="97">
        <f>IF(ISNA(MATCH(N329,'Overlap Study'!DY$62:DY$174,0)),0,1)</f>
        <v>0</v>
      </c>
      <c r="S329" s="97">
        <f>IF(ISNA(MATCH(N329,'Overlap Study'!DJ$62:DJ$157,0)),0,1)</f>
        <v>0</v>
      </c>
      <c r="T329" s="99">
        <f>IF(ISNA(MATCH(N329,'Overlap Study'!CU$62:CU$157,0)),0,1)</f>
        <v>0</v>
      </c>
      <c r="U329" s="99">
        <f>IF(ISNA(MATCH(N329,'Overlap Study'!CG$62:CG$157,0)),0,1)</f>
        <v>0</v>
      </c>
      <c r="V329" s="97">
        <f>IF(ISNA(MATCH(N329,'Overlap Study'!BU$62:BU$157,0)),0,1)</f>
        <v>0</v>
      </c>
      <c r="W329" s="97">
        <f>IF(ISNA(MATCH(N329,'Overlap Study'!BJ$62:BJ$157,0)),0,1)</f>
        <v>0</v>
      </c>
      <c r="X329" s="97">
        <f>IF(ISNA(MATCH($N329,'Overlap Study'!AZ$62:AZ$157,0)),0,1)</f>
        <v>1</v>
      </c>
      <c r="Y329" s="97">
        <f>IF(ISNA(MATCH($N329,'Overlap Study'!AT$62:AT$157,0)),0,1)</f>
        <v>0</v>
      </c>
      <c r="Z329" s="97">
        <f>IF(ISNA(MATCH($N329,'Overlap Study'!AN$62:AN$157,0)),0,1)</f>
        <v>0</v>
      </c>
      <c r="AA329" s="97">
        <f>IF(ISNA(MATCH($N329,'Overlap Study'!AH$62:AH$157,0)),0,1)</f>
        <v>0</v>
      </c>
      <c r="AB329" s="110">
        <f>IF(ISNA(MATCH($N329,'Overlap Study'!AB$62:AB$157,0)),0,1)</f>
        <v>0</v>
      </c>
      <c r="AC329" s="97">
        <f>IF(ISNA(MATCH($N329,'Overlap Study'!V$62:V$157,0)),0,1)</f>
        <v>0</v>
      </c>
      <c r="AD329" s="97">
        <f>IF(ISNA(MATCH($N329,'Overlap Study'!P$62:P$157,0)),0,1)</f>
        <v>0</v>
      </c>
      <c r="AE329" s="97">
        <f>IF(ISNA(MATCH($N329,'Overlap Study'!H$53:H$132,0)),0,1)</f>
        <v>0</v>
      </c>
      <c r="AF329" s="106">
        <f>IF(ISNA(MATCH($N329,'Overlap Study'!B$53:B$100,0)),0,1)</f>
        <v>0</v>
      </c>
      <c r="AH329" s="98"/>
      <c r="AJ329" s="195">
        <v>3683</v>
      </c>
      <c r="AK329" s="105">
        <f>SUM(AL329:AW329)</f>
        <v>1</v>
      </c>
      <c r="AL329" s="110">
        <f>IF(ISNA(MATCH($AJ329,'Overlap Study'!$FG$323:$FG$454,0)),0,1)</f>
        <v>1</v>
      </c>
      <c r="AM329" s="97">
        <f>IF(ISNA(MATCH($AJ329,'Overlap Study'!$EP$323:$EP$454,0)),0,1)</f>
        <v>0</v>
      </c>
      <c r="AN329" s="97">
        <f>IF(ISNA(MATCH($AJ329,'Overlap Study'!$DY$186:$DY$245,0)),0,1)</f>
        <v>0</v>
      </c>
      <c r="AO329" s="97">
        <f>IF(ISNA(MATCH($AJ329,'Overlap Study'!$DJ$186:$DJ$233,0)),0,1)</f>
        <v>0</v>
      </c>
      <c r="AP329" s="99">
        <f>IF(ISNA(MATCH($AJ329,'Overlap Study'!$CU$186:$CU$233,0)),0,1)</f>
        <v>0</v>
      </c>
      <c r="AQ329" s="99">
        <f>IF(ISNA(MATCH($AJ329,'Overlap Study'!$CG$186:$CG$233,0)),0,1)</f>
        <v>0</v>
      </c>
      <c r="AR329" s="97">
        <f>IF(ISNA(MATCH($AJ329,'Overlap Study'!$BU$186:$BU$233,0)),0,1)</f>
        <v>0</v>
      </c>
      <c r="AS329" s="97">
        <f>IF(ISNA(MATCH(AJ329,'Overlap Study'!BJ$186:BJ$233,0)),0,1)</f>
        <v>0</v>
      </c>
      <c r="AT329" s="97">
        <f>IF(ISNA(MATCH($AJ329,'Overlap Study'!AZ$186:AZ$233,0)),0,1)</f>
        <v>0</v>
      </c>
      <c r="AU329" s="97">
        <f>IF(ISNA(MATCH($AJ329,'Overlap Study'!AT$186:AT$233,0)),0,1)</f>
        <v>0</v>
      </c>
      <c r="AV329" s="97">
        <f>IF(ISNA(MATCH($AJ329,'Overlap Study'!AN$186:AN$233,0)),0,1)</f>
        <v>0</v>
      </c>
      <c r="AW329" s="106">
        <f>IF(ISNA(MATCH($AJ329,'Overlap Study'!AH$186:AH$233,0)),0,1)</f>
        <v>0</v>
      </c>
      <c r="AX329" s="97">
        <f>IF(ISNA(MATCH(AJ329,'Overlap Study'!$AB$186:$AB$233,0)),0,1)</f>
        <v>0</v>
      </c>
      <c r="AY329" s="97">
        <f>IF(ISNA(MATCH($AJ329,'Overlap Study'!$V$186:$V$233,0)),0,1)</f>
        <v>0</v>
      </c>
      <c r="AZ329" s="97">
        <f>IF(ISNA(MATCH($AJ329,'Overlap Study'!$P$186:$P$233,0)),0,1)</f>
        <v>0</v>
      </c>
      <c r="BA329" s="97"/>
      <c r="BB329" s="97"/>
      <c r="BC329" s="97"/>
    </row>
    <row r="330" spans="12:55" ht="13" x14ac:dyDescent="0.3">
      <c r="L330" s="116">
        <f t="shared" si="16"/>
        <v>329</v>
      </c>
      <c r="M330">
        <f t="shared" si="15"/>
        <v>1</v>
      </c>
      <c r="N330" s="487">
        <v>616</v>
      </c>
      <c r="O330" s="99">
        <f>SUM(P330:AA330)</f>
        <v>1</v>
      </c>
      <c r="P330" s="110">
        <f>IF(ISNA(MATCH(N330,'Overlap Study'!FF$62:FF$317,0)),0,1)</f>
        <v>0</v>
      </c>
      <c r="Q330" s="97">
        <f>IF(ISNA(MATCH(N330,'Overlap Study'!EO$62:EO$317,0)),0,1)</f>
        <v>0</v>
      </c>
      <c r="R330" s="97">
        <f>IF(ISNA(MATCH(N330,'Overlap Study'!DY$62:DY$174,0)),0,1)</f>
        <v>0</v>
      </c>
      <c r="S330" s="97">
        <f>IF(ISNA(MATCH(N330,'Overlap Study'!DJ$62:DJ$157,0)),0,1)</f>
        <v>0</v>
      </c>
      <c r="T330" s="99">
        <f>IF(ISNA(MATCH(N330,'Overlap Study'!CU$62:CU$157,0)),0,1)</f>
        <v>0</v>
      </c>
      <c r="U330" s="99">
        <f>IF(ISNA(MATCH(N330,'Overlap Study'!CG$62:CG$157,0)),0,1)</f>
        <v>0</v>
      </c>
      <c r="V330" s="97">
        <f>IF(ISNA(MATCH(N330,'Overlap Study'!BU$62:BU$157,0)),0,1)</f>
        <v>0</v>
      </c>
      <c r="W330" s="97">
        <f>IF(ISNA(MATCH(N330,'Overlap Study'!BJ$62:BJ$157,0)),0,1)</f>
        <v>0</v>
      </c>
      <c r="X330" s="97">
        <f>IF(ISNA(MATCH($N330,'Overlap Study'!AZ$62:AZ$157,0)),0,1)</f>
        <v>0</v>
      </c>
      <c r="Y330" s="97">
        <f>IF(ISNA(MATCH($N330,'Overlap Study'!AT$62:AT$157,0)),0,1)</f>
        <v>0</v>
      </c>
      <c r="Z330" s="97">
        <f>IF(ISNA(MATCH($N330,'Overlap Study'!AN$62:AN$157,0)),0,1)</f>
        <v>0</v>
      </c>
      <c r="AA330" s="97">
        <f>IF(ISNA(MATCH($N330,'Overlap Study'!AH$62:AH$157,0)),0,1)</f>
        <v>1</v>
      </c>
      <c r="AB330" s="110">
        <f>IF(ISNA(MATCH($N330,'Overlap Study'!AB$62:AB$157,0)),0,1)</f>
        <v>0</v>
      </c>
      <c r="AC330" s="97">
        <f>IF(ISNA(MATCH($N330,'Overlap Study'!V$62:V$157,0)),0,1)</f>
        <v>0</v>
      </c>
      <c r="AD330" s="97">
        <f>IF(ISNA(MATCH($N330,'Overlap Study'!P$62:P$157,0)),0,1)</f>
        <v>0</v>
      </c>
      <c r="AE330" s="97">
        <f>IF(ISNA(MATCH($N330,'Overlap Study'!H$53:H$132,0)),0,1)</f>
        <v>0</v>
      </c>
      <c r="AF330" s="106">
        <f>IF(ISNA(MATCH($N330,'Overlap Study'!B$53:B$100,0)),0,1)</f>
        <v>0</v>
      </c>
      <c r="AH330" s="151"/>
      <c r="AJ330" s="195">
        <v>3735</v>
      </c>
      <c r="AK330" s="105">
        <f>SUM(AL330:AW330)</f>
        <v>1</v>
      </c>
      <c r="AL330" s="110">
        <f>IF(ISNA(MATCH($AJ330,'Overlap Study'!$FG$323:$FG$454,0)),0,1)</f>
        <v>0</v>
      </c>
      <c r="AM330" s="97">
        <f>IF(ISNA(MATCH($AJ330,'Overlap Study'!$EP$323:$EP$454,0)),0,1)</f>
        <v>1</v>
      </c>
      <c r="AN330" s="97">
        <f>IF(ISNA(MATCH($AJ330,'Overlap Study'!$DY$186:$DY$245,0)),0,1)</f>
        <v>0</v>
      </c>
      <c r="AO330" s="97">
        <f>IF(ISNA(MATCH($AJ330,'Overlap Study'!$DJ$186:$DJ$233,0)),0,1)</f>
        <v>0</v>
      </c>
      <c r="AP330" s="99">
        <f>IF(ISNA(MATCH($AJ330,'Overlap Study'!$CU$186:$CU$233,0)),0,1)</f>
        <v>0</v>
      </c>
      <c r="AQ330" s="99">
        <f>IF(ISNA(MATCH($AJ330,'Overlap Study'!$CG$186:$CG$233,0)),0,1)</f>
        <v>0</v>
      </c>
      <c r="AR330" s="97">
        <f>IF(ISNA(MATCH($AJ330,'Overlap Study'!$BU$186:$BU$233,0)),0,1)</f>
        <v>0</v>
      </c>
      <c r="AS330" s="97">
        <f>IF(ISNA(MATCH(AJ330,'Overlap Study'!BJ$186:BJ$233,0)),0,1)</f>
        <v>0</v>
      </c>
      <c r="AT330" s="97">
        <f>IF(ISNA(MATCH($AJ330,'Overlap Study'!AZ$186:AZ$233,0)),0,1)</f>
        <v>0</v>
      </c>
      <c r="AU330" s="97">
        <f>IF(ISNA(MATCH($AJ330,'Overlap Study'!AT$186:AT$233,0)),0,1)</f>
        <v>0</v>
      </c>
      <c r="AV330" s="97">
        <f>IF(ISNA(MATCH($AJ330,'Overlap Study'!AN$186:AN$233,0)),0,1)</f>
        <v>0</v>
      </c>
      <c r="AW330" s="106">
        <f>IF(ISNA(MATCH($AJ330,'Overlap Study'!AH$186:AH$233,0)),0,1)</f>
        <v>0</v>
      </c>
      <c r="AX330" s="97">
        <f>IF(ISNA(MATCH(AJ330,'Overlap Study'!$AB$186:$AB$233,0)),0,1)</f>
        <v>0</v>
      </c>
      <c r="AY330" s="97">
        <f>IF(ISNA(MATCH($AJ330,'Overlap Study'!$V$186:$V$233,0)),0,1)</f>
        <v>0</v>
      </c>
      <c r="AZ330" s="97">
        <f>IF(ISNA(MATCH($AJ330,'Overlap Study'!$P$186:$P$233,0)),0,1)</f>
        <v>0</v>
      </c>
      <c r="BA330" s="97"/>
      <c r="BB330" s="97"/>
      <c r="BC330" s="97"/>
    </row>
    <row r="331" spans="12:55" ht="13" x14ac:dyDescent="0.3">
      <c r="L331" s="116">
        <f t="shared" si="16"/>
        <v>330</v>
      </c>
      <c r="M331">
        <f t="shared" si="15"/>
        <v>1</v>
      </c>
      <c r="N331" s="494">
        <v>623</v>
      </c>
      <c r="O331" s="99">
        <f>SUM(P331:AA331)</f>
        <v>1</v>
      </c>
      <c r="P331" s="110">
        <f>IF(ISNA(MATCH(N331,'Overlap Study'!FF$62:FF$317,0)),0,1)</f>
        <v>1</v>
      </c>
      <c r="Q331" s="97">
        <f>IF(ISNA(MATCH(N331,'Overlap Study'!EO$62:EO$317,0)),0,1)</f>
        <v>0</v>
      </c>
      <c r="R331" s="97">
        <f>IF(ISNA(MATCH(N331,'Overlap Study'!DY$62:DY$174,0)),0,1)</f>
        <v>0</v>
      </c>
      <c r="S331" s="97">
        <f>IF(ISNA(MATCH(N331,'Overlap Study'!DJ$62:DJ$157,0)),0,1)</f>
        <v>0</v>
      </c>
      <c r="T331" s="99">
        <f>IF(ISNA(MATCH(N331,'Overlap Study'!CU$62:CU$157,0)),0,1)</f>
        <v>0</v>
      </c>
      <c r="U331" s="99">
        <f>IF(ISNA(MATCH(N331,'Overlap Study'!CG$62:CG$157,0)),0,1)</f>
        <v>0</v>
      </c>
      <c r="V331" s="97">
        <f>IF(ISNA(MATCH(N331,'Overlap Study'!BU$62:BU$157,0)),0,1)</f>
        <v>0</v>
      </c>
      <c r="W331" s="97">
        <f>IF(ISNA(MATCH(N331,'Overlap Study'!BJ$62:BJ$157,0)),0,1)</f>
        <v>0</v>
      </c>
      <c r="X331" s="97">
        <f>IF(ISNA(MATCH($N331,'Overlap Study'!AZ$62:AZ$157,0)),0,1)</f>
        <v>0</v>
      </c>
      <c r="Y331" s="97">
        <f>IF(ISNA(MATCH($N331,'Overlap Study'!AT$62:AT$157,0)),0,1)</f>
        <v>0</v>
      </c>
      <c r="Z331" s="97">
        <f>IF(ISNA(MATCH($N331,'Overlap Study'!AN$62:AN$157,0)),0,1)</f>
        <v>0</v>
      </c>
      <c r="AA331" s="97">
        <f>IF(ISNA(MATCH($N331,'Overlap Study'!AH$62:AH$157,0)),0,1)</f>
        <v>0</v>
      </c>
      <c r="AB331" s="110">
        <f>IF(ISNA(MATCH($N331,'Overlap Study'!AB$62:AB$157,0)),0,1)</f>
        <v>0</v>
      </c>
      <c r="AC331" s="97">
        <f>IF(ISNA(MATCH($N331,'Overlap Study'!V$62:V$157,0)),0,1)</f>
        <v>0</v>
      </c>
      <c r="AD331" s="97">
        <f>IF(ISNA(MATCH($N331,'Overlap Study'!P$62:P$157,0)),0,1)</f>
        <v>0</v>
      </c>
      <c r="AE331" s="97">
        <f>IF(ISNA(MATCH($N331,'Overlap Study'!H$53:H$132,0)),0,1)</f>
        <v>0</v>
      </c>
      <c r="AF331" s="106">
        <f>IF(ISNA(MATCH($N331,'Overlap Study'!B$53:B$100,0)),0,1)</f>
        <v>0</v>
      </c>
      <c r="AH331" s="98"/>
      <c r="AJ331" s="98">
        <v>3747</v>
      </c>
      <c r="AK331" s="105">
        <f>SUM(AL331:AW331)</f>
        <v>1</v>
      </c>
      <c r="AL331" s="110">
        <f>IF(ISNA(MATCH($AJ331,'Overlap Study'!$FG$323:$FG$454,0)),0,1)</f>
        <v>0</v>
      </c>
      <c r="AM331" s="97">
        <f>IF(ISNA(MATCH($AJ331,'Overlap Study'!$EP$323:$EP$454,0)),0,1)</f>
        <v>0</v>
      </c>
      <c r="AN331" s="97">
        <f>IF(ISNA(MATCH($AJ331,'Overlap Study'!$DY$186:$DY$245,0)),0,1)</f>
        <v>0</v>
      </c>
      <c r="AO331" s="97">
        <f>IF(ISNA(MATCH($AJ331,'Overlap Study'!$DJ$186:$DJ$233,0)),0,1)</f>
        <v>0</v>
      </c>
      <c r="AP331" s="99">
        <f>IF(ISNA(MATCH($AJ331,'Overlap Study'!$CU$186:$CU$233,0)),0,1)</f>
        <v>0</v>
      </c>
      <c r="AQ331" s="99">
        <f>IF(ISNA(MATCH($AJ331,'Overlap Study'!$CG$186:$CG$233,0)),0,1)</f>
        <v>1</v>
      </c>
      <c r="AR331" s="97">
        <f>IF(ISNA(MATCH($AJ331,'Overlap Study'!$BU$186:$BU$233,0)),0,1)</f>
        <v>0</v>
      </c>
      <c r="AS331" s="97">
        <f>IF(ISNA(MATCH(AJ331,'Overlap Study'!BJ$186:BJ$233,0)),0,1)</f>
        <v>0</v>
      </c>
      <c r="AT331" s="97">
        <f>IF(ISNA(MATCH($AJ331,'Overlap Study'!AZ$186:AZ$233,0)),0,1)</f>
        <v>0</v>
      </c>
      <c r="AU331" s="97">
        <f>IF(ISNA(MATCH($AJ331,'Overlap Study'!AT$186:AT$233,0)),0,1)</f>
        <v>0</v>
      </c>
      <c r="AV331" s="97">
        <f>IF(ISNA(MATCH($AJ331,'Overlap Study'!AN$186:AN$233,0)),0,1)</f>
        <v>0</v>
      </c>
      <c r="AW331" s="106">
        <f>IF(ISNA(MATCH($AJ331,'Overlap Study'!AH$186:AH$233,0)),0,1)</f>
        <v>0</v>
      </c>
      <c r="AX331" s="97">
        <f>IF(ISNA(MATCH(AJ331,'Overlap Study'!$AB$186:$AB$233,0)),0,1)</f>
        <v>0</v>
      </c>
      <c r="AY331" s="97">
        <f>IF(ISNA(MATCH($AJ331,'Overlap Study'!$V$186:$V$233,0)),0,1)</f>
        <v>0</v>
      </c>
      <c r="AZ331" s="97">
        <f>IF(ISNA(MATCH($AJ331,'Overlap Study'!$P$186:$P$233,0)),0,1)</f>
        <v>0</v>
      </c>
      <c r="BA331" s="97"/>
      <c r="BB331" s="97"/>
      <c r="BC331" s="97"/>
    </row>
    <row r="332" spans="12:55" ht="13" x14ac:dyDescent="0.3">
      <c r="L332" s="116">
        <f t="shared" si="16"/>
        <v>331</v>
      </c>
      <c r="M332">
        <f t="shared" si="15"/>
        <v>1</v>
      </c>
      <c r="N332" s="487">
        <v>649</v>
      </c>
      <c r="O332" s="99">
        <f>SUM(P332:AA332)</f>
        <v>1</v>
      </c>
      <c r="P332" s="110">
        <f>IF(ISNA(MATCH(N332,'Overlap Study'!FF$62:FF$317,0)),0,1)</f>
        <v>0</v>
      </c>
      <c r="Q332" s="97">
        <f>IF(ISNA(MATCH(N332,'Overlap Study'!EO$62:EO$317,0)),0,1)</f>
        <v>1</v>
      </c>
      <c r="R332" s="97">
        <f>IF(ISNA(MATCH(N332,'Overlap Study'!DY$62:DY$174,0)),0,1)</f>
        <v>0</v>
      </c>
      <c r="S332" s="97">
        <f>IF(ISNA(MATCH(N332,'Overlap Study'!DJ$62:DJ$157,0)),0,1)</f>
        <v>0</v>
      </c>
      <c r="T332" s="99">
        <f>IF(ISNA(MATCH(N332,'Overlap Study'!CU$62:CU$157,0)),0,1)</f>
        <v>0</v>
      </c>
      <c r="U332" s="99">
        <f>IF(ISNA(MATCH(N332,'Overlap Study'!CG$62:CG$157,0)),0,1)</f>
        <v>0</v>
      </c>
      <c r="V332" s="97">
        <f>IF(ISNA(MATCH(N332,'Overlap Study'!BU$62:BU$157,0)),0,1)</f>
        <v>0</v>
      </c>
      <c r="W332" s="97">
        <f>IF(ISNA(MATCH(N332,'Overlap Study'!BJ$62:BJ$157,0)),0,1)</f>
        <v>0</v>
      </c>
      <c r="X332" s="97">
        <f>IF(ISNA(MATCH($N332,'Overlap Study'!AZ$62:AZ$157,0)),0,1)</f>
        <v>0</v>
      </c>
      <c r="Y332" s="97">
        <f>IF(ISNA(MATCH($N332,'Overlap Study'!AT$62:AT$157,0)),0,1)</f>
        <v>0</v>
      </c>
      <c r="Z332" s="97">
        <f>IF(ISNA(MATCH($N332,'Overlap Study'!AN$62:AN$157,0)),0,1)</f>
        <v>0</v>
      </c>
      <c r="AA332" s="97">
        <f>IF(ISNA(MATCH($N332,'Overlap Study'!AH$62:AH$157,0)),0,1)</f>
        <v>0</v>
      </c>
      <c r="AB332" s="110">
        <f>IF(ISNA(MATCH($N332,'Overlap Study'!AB$62:AB$157,0)),0,1)</f>
        <v>0</v>
      </c>
      <c r="AC332" s="97">
        <f>IF(ISNA(MATCH($N332,'Overlap Study'!V$62:V$157,0)),0,1)</f>
        <v>0</v>
      </c>
      <c r="AD332" s="97">
        <f>IF(ISNA(MATCH($N332,'Overlap Study'!P$62:P$157,0)),0,1)</f>
        <v>0</v>
      </c>
      <c r="AE332" s="97">
        <f>IF(ISNA(MATCH($N332,'Overlap Study'!H$53:H$132,0)),0,1)</f>
        <v>0</v>
      </c>
      <c r="AF332" s="106">
        <f>IF(ISNA(MATCH($N332,'Overlap Study'!B$53:B$100,0)),0,1)</f>
        <v>0</v>
      </c>
      <c r="AH332" s="98"/>
      <c r="AJ332" s="195">
        <v>3824</v>
      </c>
      <c r="AK332" s="105">
        <f>SUM(AL332:AW332)</f>
        <v>1</v>
      </c>
      <c r="AL332" s="110">
        <f>IF(ISNA(MATCH($AJ332,'Overlap Study'!$FG$323:$FG$454,0)),0,1)</f>
        <v>0</v>
      </c>
      <c r="AM332" s="97">
        <f>IF(ISNA(MATCH($AJ332,'Overlap Study'!$EP$323:$EP$454,0)),0,1)</f>
        <v>1</v>
      </c>
      <c r="AN332" s="97">
        <f>IF(ISNA(MATCH($AJ332,'Overlap Study'!$DY$186:$DY$245,0)),0,1)</f>
        <v>0</v>
      </c>
      <c r="AO332" s="97">
        <f>IF(ISNA(MATCH($AJ332,'Overlap Study'!$DJ$186:$DJ$233,0)),0,1)</f>
        <v>0</v>
      </c>
      <c r="AP332" s="99">
        <f>IF(ISNA(MATCH($AJ332,'Overlap Study'!$CU$186:$CU$233,0)),0,1)</f>
        <v>0</v>
      </c>
      <c r="AQ332" s="99">
        <f>IF(ISNA(MATCH($AJ332,'Overlap Study'!$CG$186:$CG$233,0)),0,1)</f>
        <v>0</v>
      </c>
      <c r="AR332" s="97">
        <f>IF(ISNA(MATCH($AJ332,'Overlap Study'!$BU$186:$BU$233,0)),0,1)</f>
        <v>0</v>
      </c>
      <c r="AS332" s="97">
        <f>IF(ISNA(MATCH(AJ332,'Overlap Study'!BJ$186:BJ$233,0)),0,1)</f>
        <v>0</v>
      </c>
      <c r="AT332" s="97">
        <f>IF(ISNA(MATCH($AJ332,'Overlap Study'!AZ$186:AZ$233,0)),0,1)</f>
        <v>0</v>
      </c>
      <c r="AU332" s="97">
        <f>IF(ISNA(MATCH($AJ332,'Overlap Study'!AT$186:AT$233,0)),0,1)</f>
        <v>0</v>
      </c>
      <c r="AV332" s="97">
        <f>IF(ISNA(MATCH($AJ332,'Overlap Study'!AN$186:AN$233,0)),0,1)</f>
        <v>0</v>
      </c>
      <c r="AW332" s="106">
        <f>IF(ISNA(MATCH($AJ332,'Overlap Study'!AH$186:AH$233,0)),0,1)</f>
        <v>0</v>
      </c>
      <c r="AX332" s="97">
        <f>IF(ISNA(MATCH(AJ332,'Overlap Study'!$AB$186:$AB$233,0)),0,1)</f>
        <v>0</v>
      </c>
      <c r="AY332" s="97">
        <f>IF(ISNA(MATCH($AJ332,'Overlap Study'!$V$186:$V$233,0)),0,1)</f>
        <v>0</v>
      </c>
      <c r="AZ332" s="97">
        <f>IF(ISNA(MATCH($AJ332,'Overlap Study'!$P$186:$P$233,0)),0,1)</f>
        <v>0</v>
      </c>
      <c r="BA332" s="97"/>
      <c r="BB332" s="97"/>
      <c r="BC332" s="97"/>
    </row>
    <row r="333" spans="12:55" ht="13" x14ac:dyDescent="0.3">
      <c r="L333" s="116">
        <f t="shared" si="16"/>
        <v>332</v>
      </c>
      <c r="M333">
        <f t="shared" si="15"/>
        <v>1</v>
      </c>
      <c r="N333" s="487">
        <v>701</v>
      </c>
      <c r="O333" s="99">
        <f>SUM(P333:AA333)</f>
        <v>1</v>
      </c>
      <c r="P333" s="110">
        <f>IF(ISNA(MATCH(N333,'Overlap Study'!FF$62:FF$317,0)),0,1)</f>
        <v>0</v>
      </c>
      <c r="Q333" s="97">
        <f>IF(ISNA(MATCH(N333,'Overlap Study'!EO$62:EO$317,0)),0,1)</f>
        <v>1</v>
      </c>
      <c r="R333" s="97">
        <f>IF(ISNA(MATCH(N333,'Overlap Study'!DY$62:DY$174,0)),0,1)</f>
        <v>0</v>
      </c>
      <c r="S333" s="97">
        <f>IF(ISNA(MATCH(N333,'Overlap Study'!DJ$62:DJ$157,0)),0,1)</f>
        <v>0</v>
      </c>
      <c r="T333" s="99">
        <f>IF(ISNA(MATCH(N333,'Overlap Study'!CU$62:CU$157,0)),0,1)</f>
        <v>0</v>
      </c>
      <c r="U333" s="99">
        <f>IF(ISNA(MATCH(N333,'Overlap Study'!CG$62:CG$157,0)),0,1)</f>
        <v>0</v>
      </c>
      <c r="V333" s="97">
        <f>IF(ISNA(MATCH(N333,'Overlap Study'!BU$62:BU$157,0)),0,1)</f>
        <v>0</v>
      </c>
      <c r="W333" s="97">
        <f>IF(ISNA(MATCH(N333,'Overlap Study'!BJ$62:BJ$157,0)),0,1)</f>
        <v>0</v>
      </c>
      <c r="X333" s="97">
        <f>IF(ISNA(MATCH($N333,'Overlap Study'!AZ$62:AZ$157,0)),0,1)</f>
        <v>0</v>
      </c>
      <c r="Y333" s="97">
        <f>IF(ISNA(MATCH($N333,'Overlap Study'!AT$62:AT$157,0)),0,1)</f>
        <v>0</v>
      </c>
      <c r="Z333" s="97">
        <f>IF(ISNA(MATCH($N333,'Overlap Study'!AN$62:AN$157,0)),0,1)</f>
        <v>0</v>
      </c>
      <c r="AA333" s="97">
        <f>IF(ISNA(MATCH($N333,'Overlap Study'!AH$62:AH$157,0)),0,1)</f>
        <v>0</v>
      </c>
      <c r="AB333" s="110">
        <f>IF(ISNA(MATCH($N333,'Overlap Study'!AB$62:AB$157,0)),0,1)</f>
        <v>0</v>
      </c>
      <c r="AC333" s="97">
        <f>IF(ISNA(MATCH($N333,'Overlap Study'!V$62:V$157,0)),0,1)</f>
        <v>0</v>
      </c>
      <c r="AD333" s="97">
        <f>IF(ISNA(MATCH($N333,'Overlap Study'!P$62:P$157,0)),0,1)</f>
        <v>0</v>
      </c>
      <c r="AE333" s="97">
        <f>IF(ISNA(MATCH($N333,'Overlap Study'!H$53:H$132,0)),0,1)</f>
        <v>0</v>
      </c>
      <c r="AF333" s="106">
        <f>IF(ISNA(MATCH($N333,'Overlap Study'!B$53:B$100,0)),0,1)</f>
        <v>0</v>
      </c>
      <c r="AH333" s="98"/>
      <c r="AJ333" s="195">
        <v>3847</v>
      </c>
      <c r="AK333" s="105">
        <f>SUM(AL333:AW333)</f>
        <v>1</v>
      </c>
      <c r="AL333" s="110">
        <f>IF(ISNA(MATCH($AJ333,'Overlap Study'!$FG$323:$FG$454,0)),0,1)</f>
        <v>0</v>
      </c>
      <c r="AM333" s="97">
        <f>IF(ISNA(MATCH($AJ333,'Overlap Study'!$EP$323:$EP$454,0)),0,1)</f>
        <v>1</v>
      </c>
      <c r="AN333" s="97">
        <f>IF(ISNA(MATCH($AJ333,'Overlap Study'!$DY$186:$DY$245,0)),0,1)</f>
        <v>0</v>
      </c>
      <c r="AO333" s="97">
        <f>IF(ISNA(MATCH($AJ333,'Overlap Study'!$DJ$186:$DJ$233,0)),0,1)</f>
        <v>0</v>
      </c>
      <c r="AP333" s="99">
        <f>IF(ISNA(MATCH($AJ333,'Overlap Study'!$CU$186:$CU$233,0)),0,1)</f>
        <v>0</v>
      </c>
      <c r="AQ333" s="99">
        <f>IF(ISNA(MATCH($AJ333,'Overlap Study'!$CG$186:$CG$233,0)),0,1)</f>
        <v>0</v>
      </c>
      <c r="AR333" s="97">
        <f>IF(ISNA(MATCH($AJ333,'Overlap Study'!$BU$186:$BU$233,0)),0,1)</f>
        <v>0</v>
      </c>
      <c r="AS333" s="97">
        <f>IF(ISNA(MATCH(AJ333,'Overlap Study'!BJ$186:BJ$233,0)),0,1)</f>
        <v>0</v>
      </c>
      <c r="AT333" s="97">
        <f>IF(ISNA(MATCH($AJ333,'Overlap Study'!AZ$186:AZ$233,0)),0,1)</f>
        <v>0</v>
      </c>
      <c r="AU333" s="97">
        <f>IF(ISNA(MATCH($AJ333,'Overlap Study'!AT$186:AT$233,0)),0,1)</f>
        <v>0</v>
      </c>
      <c r="AV333" s="97">
        <f>IF(ISNA(MATCH($AJ333,'Overlap Study'!AN$186:AN$233,0)),0,1)</f>
        <v>0</v>
      </c>
      <c r="AW333" s="106">
        <f>IF(ISNA(MATCH($AJ333,'Overlap Study'!AH$186:AH$233,0)),0,1)</f>
        <v>0</v>
      </c>
      <c r="AX333" s="97">
        <f>IF(ISNA(MATCH(AJ333,'Overlap Study'!$AB$186:$AB$233,0)),0,1)</f>
        <v>0</v>
      </c>
      <c r="AY333" s="97">
        <f>IF(ISNA(MATCH($AJ333,'Overlap Study'!$V$186:$V$233,0)),0,1)</f>
        <v>0</v>
      </c>
      <c r="AZ333" s="97">
        <f>IF(ISNA(MATCH($AJ333,'Overlap Study'!$P$186:$P$233,0)),0,1)</f>
        <v>0</v>
      </c>
      <c r="BA333" s="97"/>
      <c r="BB333" s="97"/>
      <c r="BC333" s="97"/>
    </row>
    <row r="334" spans="12:55" ht="13" x14ac:dyDescent="0.3">
      <c r="L334" s="116">
        <f t="shared" si="16"/>
        <v>333</v>
      </c>
      <c r="M334">
        <f t="shared" si="15"/>
        <v>3</v>
      </c>
      <c r="N334" s="487">
        <v>710</v>
      </c>
      <c r="O334" s="99">
        <f>SUM(P334:AA334)</f>
        <v>1</v>
      </c>
      <c r="P334" s="110">
        <f>IF(ISNA(MATCH(N334,'Overlap Study'!FF$62:FF$317,0)),0,1)</f>
        <v>0</v>
      </c>
      <c r="Q334" s="97">
        <f>IF(ISNA(MATCH(N334,'Overlap Study'!EO$62:EO$317,0)),0,1)</f>
        <v>0</v>
      </c>
      <c r="R334" s="97">
        <f>IF(ISNA(MATCH(N334,'Overlap Study'!DY$62:DY$174,0)),0,1)</f>
        <v>0</v>
      </c>
      <c r="S334" s="97">
        <f>IF(ISNA(MATCH(N334,'Overlap Study'!DJ$62:DJ$157,0)),0,1)</f>
        <v>0</v>
      </c>
      <c r="T334" s="99">
        <f>IF(ISNA(MATCH(N334,'Overlap Study'!CU$62:CU$157,0)),0,1)</f>
        <v>0</v>
      </c>
      <c r="U334" s="99">
        <f>IF(ISNA(MATCH(N334,'Overlap Study'!CG$62:CG$157,0)),0,1)</f>
        <v>0</v>
      </c>
      <c r="V334" s="97">
        <f>IF(ISNA(MATCH(N334,'Overlap Study'!BU$62:BU$157,0)),0,1)</f>
        <v>0</v>
      </c>
      <c r="W334" s="97">
        <f>IF(ISNA(MATCH(N334,'Overlap Study'!BJ$62:BJ$157,0)),0,1)</f>
        <v>0</v>
      </c>
      <c r="X334" s="97">
        <f>IF(ISNA(MATCH($N334,'Overlap Study'!AZ$62:AZ$157,0)),0,1)</f>
        <v>0</v>
      </c>
      <c r="Y334" s="97">
        <f>IF(ISNA(MATCH($N334,'Overlap Study'!AT$62:AT$157,0)),0,1)</f>
        <v>0</v>
      </c>
      <c r="Z334" s="97">
        <f>IF(ISNA(MATCH($N334,'Overlap Study'!AN$62:AN$157,0)),0,1)</f>
        <v>0</v>
      </c>
      <c r="AA334" s="97">
        <f>IF(ISNA(MATCH($N334,'Overlap Study'!AH$62:AH$157,0)),0,1)</f>
        <v>1</v>
      </c>
      <c r="AB334" s="110">
        <f>IF(ISNA(MATCH($N334,'Overlap Study'!AB$62:AB$157,0)),0,1)</f>
        <v>1</v>
      </c>
      <c r="AC334" s="97">
        <f>IF(ISNA(MATCH($N334,'Overlap Study'!V$62:V$157,0)),0,1)</f>
        <v>0</v>
      </c>
      <c r="AD334" s="97">
        <f>IF(ISNA(MATCH($N334,'Overlap Study'!P$62:P$157,0)),0,1)</f>
        <v>0</v>
      </c>
      <c r="AE334" s="97">
        <f>IF(ISNA(MATCH($N334,'Overlap Study'!H$53:H$132,0)),0,1)</f>
        <v>1</v>
      </c>
      <c r="AF334" s="106">
        <f>IF(ISNA(MATCH($N334,'Overlap Study'!B$53:B$100,0)),0,1)</f>
        <v>0</v>
      </c>
      <c r="AH334" s="98"/>
      <c r="AJ334" s="98">
        <v>3928</v>
      </c>
      <c r="AK334" s="105">
        <f>SUM(AL334:AW334)</f>
        <v>1</v>
      </c>
      <c r="AL334" s="110">
        <f>IF(ISNA(MATCH($AJ334,'Overlap Study'!$FG$323:$FG$454,0)),0,1)</f>
        <v>0</v>
      </c>
      <c r="AM334" s="97">
        <f>IF(ISNA(MATCH($AJ334,'Overlap Study'!$EP$323:$EP$454,0)),0,1)</f>
        <v>0</v>
      </c>
      <c r="AN334" s="97">
        <f>IF(ISNA(MATCH($AJ334,'Overlap Study'!$DY$186:$DY$245,0)),0,1)</f>
        <v>1</v>
      </c>
      <c r="AO334" s="97">
        <f>IF(ISNA(MATCH($AJ334,'Overlap Study'!$DJ$186:$DJ$233,0)),0,1)</f>
        <v>0</v>
      </c>
      <c r="AP334" s="99">
        <f>IF(ISNA(MATCH($AJ334,'Overlap Study'!$CU$186:$CU$233,0)),0,1)</f>
        <v>0</v>
      </c>
      <c r="AQ334" s="99">
        <f>IF(ISNA(MATCH($AJ334,'Overlap Study'!$CG$186:$CG$233,0)),0,1)</f>
        <v>0</v>
      </c>
      <c r="AR334" s="97">
        <f>IF(ISNA(MATCH($AJ334,'Overlap Study'!$BU$186:$BU$233,0)),0,1)</f>
        <v>0</v>
      </c>
      <c r="AS334" s="97">
        <f>IF(ISNA(MATCH(AJ334,'Overlap Study'!BJ$186:BJ$233,0)),0,1)</f>
        <v>0</v>
      </c>
      <c r="AT334" s="97">
        <f>IF(ISNA(MATCH($AJ334,'Overlap Study'!AZ$186:AZ$233,0)),0,1)</f>
        <v>0</v>
      </c>
      <c r="AU334" s="97">
        <f>IF(ISNA(MATCH($AJ334,'Overlap Study'!AT$186:AT$233,0)),0,1)</f>
        <v>0</v>
      </c>
      <c r="AV334" s="97">
        <f>IF(ISNA(MATCH($AJ334,'Overlap Study'!AN$186:AN$233,0)),0,1)</f>
        <v>0</v>
      </c>
      <c r="AW334" s="106">
        <f>IF(ISNA(MATCH($AJ334,'Overlap Study'!AH$186:AH$233,0)),0,1)</f>
        <v>0</v>
      </c>
      <c r="AX334" s="97">
        <f>IF(ISNA(MATCH(AJ334,'Overlap Study'!$AB$186:$AB$233,0)),0,1)</f>
        <v>0</v>
      </c>
      <c r="AY334" s="97">
        <f>IF(ISNA(MATCH($AJ334,'Overlap Study'!$V$186:$V$233,0)),0,1)</f>
        <v>0</v>
      </c>
      <c r="AZ334" s="97">
        <f>IF(ISNA(MATCH($AJ334,'Overlap Study'!$P$186:$P$233,0)),0,1)</f>
        <v>0</v>
      </c>
      <c r="BA334" s="97"/>
      <c r="BB334" s="97"/>
      <c r="BC334" s="97"/>
    </row>
    <row r="335" spans="12:55" ht="13" x14ac:dyDescent="0.3">
      <c r="L335" s="116">
        <f t="shared" si="16"/>
        <v>334</v>
      </c>
      <c r="M335">
        <f t="shared" si="15"/>
        <v>1</v>
      </c>
      <c r="N335" s="207">
        <v>753</v>
      </c>
      <c r="O335" s="99">
        <f>SUM(P335:AA335)</f>
        <v>1</v>
      </c>
      <c r="P335" s="110">
        <f>IF(ISNA(MATCH(N335,'Overlap Study'!FF$62:FF$317,0)),0,1)</f>
        <v>0</v>
      </c>
      <c r="Q335" s="97">
        <f>IF(ISNA(MATCH(N335,'Overlap Study'!EO$62:EO$317,0)),0,1)</f>
        <v>0</v>
      </c>
      <c r="R335" s="97">
        <f>IF(ISNA(MATCH(N335,'Overlap Study'!DY$62:DY$174,0)),0,1)</f>
        <v>0</v>
      </c>
      <c r="S335" s="97">
        <f>IF(ISNA(MATCH(N335,'Overlap Study'!DJ$62:DJ$157,0)),0,1)</f>
        <v>0</v>
      </c>
      <c r="T335" s="99">
        <f>IF(ISNA(MATCH(N335,'Overlap Study'!CU$62:CU$157,0)),0,1)</f>
        <v>0</v>
      </c>
      <c r="U335" s="99">
        <f>IF(ISNA(MATCH(N335,'Overlap Study'!CG$62:CG$157,0)),0,1)</f>
        <v>0</v>
      </c>
      <c r="V335" s="97">
        <f>IF(ISNA(MATCH(N335,'Overlap Study'!BU$62:BU$157,0)),0,1)</f>
        <v>0</v>
      </c>
      <c r="W335" s="97">
        <f>IF(ISNA(MATCH(N335,'Overlap Study'!BJ$62:BJ$157,0)),0,1)</f>
        <v>0</v>
      </c>
      <c r="X335" s="97">
        <f>IF(ISNA(MATCH($N335,'Overlap Study'!AZ$62:AZ$157,0)),0,1)</f>
        <v>0</v>
      </c>
      <c r="Y335" s="97">
        <f>IF(ISNA(MATCH($N335,'Overlap Study'!AT$62:AT$157,0)),0,1)</f>
        <v>0</v>
      </c>
      <c r="Z335" s="97">
        <f>IF(ISNA(MATCH($N335,'Overlap Study'!AN$62:AN$157,0)),0,1)</f>
        <v>1</v>
      </c>
      <c r="AA335" s="97">
        <f>IF(ISNA(MATCH($N335,'Overlap Study'!AH$62:AH$157,0)),0,1)</f>
        <v>0</v>
      </c>
      <c r="AB335" s="110">
        <f>IF(ISNA(MATCH($N335,'Overlap Study'!AB$62:AB$157,0)),0,1)</f>
        <v>0</v>
      </c>
      <c r="AC335" s="97">
        <f>IF(ISNA(MATCH($N335,'Overlap Study'!V$62:V$157,0)),0,1)</f>
        <v>0</v>
      </c>
      <c r="AD335" s="97">
        <f>IF(ISNA(MATCH($N335,'Overlap Study'!P$62:P$157,0)),0,1)</f>
        <v>0</v>
      </c>
      <c r="AE335" s="97">
        <f>IF(ISNA(MATCH($N335,'Overlap Study'!H$53:H$132,0)),0,1)</f>
        <v>0</v>
      </c>
      <c r="AF335" s="106">
        <f>IF(ISNA(MATCH($N335,'Overlap Study'!B$53:B$100,0)),0,1)</f>
        <v>0</v>
      </c>
      <c r="AH335" s="98"/>
      <c r="AJ335" s="195">
        <v>3937</v>
      </c>
      <c r="AK335" s="105">
        <f>SUM(AL335:AW335)</f>
        <v>1</v>
      </c>
      <c r="AL335" s="110">
        <f>IF(ISNA(MATCH($AJ335,'Overlap Study'!$FG$323:$FG$454,0)),0,1)</f>
        <v>1</v>
      </c>
      <c r="AM335" s="97">
        <f>IF(ISNA(MATCH($AJ335,'Overlap Study'!$EP$323:$EP$454,0)),0,1)</f>
        <v>0</v>
      </c>
      <c r="AN335" s="97">
        <f>IF(ISNA(MATCH($AJ335,'Overlap Study'!$DY$186:$DY$245,0)),0,1)</f>
        <v>0</v>
      </c>
      <c r="AO335" s="97">
        <f>IF(ISNA(MATCH($AJ335,'Overlap Study'!$DJ$186:$DJ$233,0)),0,1)</f>
        <v>0</v>
      </c>
      <c r="AP335" s="99">
        <f>IF(ISNA(MATCH($AJ335,'Overlap Study'!$CU$186:$CU$233,0)),0,1)</f>
        <v>0</v>
      </c>
      <c r="AQ335" s="99">
        <f>IF(ISNA(MATCH($AJ335,'Overlap Study'!$CG$186:$CG$233,0)),0,1)</f>
        <v>0</v>
      </c>
      <c r="AR335" s="97">
        <f>IF(ISNA(MATCH($AJ335,'Overlap Study'!$BU$186:$BU$233,0)),0,1)</f>
        <v>0</v>
      </c>
      <c r="AS335" s="97">
        <f>IF(ISNA(MATCH(AJ335,'Overlap Study'!BJ$186:BJ$233,0)),0,1)</f>
        <v>0</v>
      </c>
      <c r="AT335" s="97">
        <f>IF(ISNA(MATCH($AJ335,'Overlap Study'!AZ$186:AZ$233,0)),0,1)</f>
        <v>0</v>
      </c>
      <c r="AU335" s="97">
        <f>IF(ISNA(MATCH($AJ335,'Overlap Study'!AT$186:AT$233,0)),0,1)</f>
        <v>0</v>
      </c>
      <c r="AV335" s="97">
        <f>IF(ISNA(MATCH($AJ335,'Overlap Study'!AN$186:AN$233,0)),0,1)</f>
        <v>0</v>
      </c>
      <c r="AW335" s="106">
        <f>IF(ISNA(MATCH($AJ335,'Overlap Study'!AH$186:AH$233,0)),0,1)</f>
        <v>0</v>
      </c>
      <c r="AX335" s="97">
        <f>IF(ISNA(MATCH(AJ335,'Overlap Study'!$AB$186:$AB$233,0)),0,1)</f>
        <v>0</v>
      </c>
      <c r="AY335" s="97">
        <f>IF(ISNA(MATCH($AJ335,'Overlap Study'!$V$186:$V$233,0)),0,1)</f>
        <v>0</v>
      </c>
      <c r="AZ335" s="97">
        <f>IF(ISNA(MATCH($AJ335,'Overlap Study'!$P$186:$P$233,0)),0,1)</f>
        <v>0</v>
      </c>
      <c r="BA335" s="97"/>
      <c r="BB335" s="97"/>
      <c r="BC335" s="97"/>
    </row>
    <row r="336" spans="12:55" ht="13" x14ac:dyDescent="0.3">
      <c r="L336" s="116">
        <f t="shared" si="16"/>
        <v>335</v>
      </c>
      <c r="M336">
        <f t="shared" si="15"/>
        <v>1</v>
      </c>
      <c r="N336" s="494">
        <v>766</v>
      </c>
      <c r="O336" s="99">
        <f>SUM(P336:AA336)</f>
        <v>1</v>
      </c>
      <c r="P336" s="110">
        <f>IF(ISNA(MATCH(N336,'Overlap Study'!FF$62:FF$317,0)),0,1)</f>
        <v>0</v>
      </c>
      <c r="Q336" s="97">
        <f>IF(ISNA(MATCH(N336,'Overlap Study'!EO$62:EO$317,0)),0,1)</f>
        <v>0</v>
      </c>
      <c r="R336" s="97">
        <f>IF(ISNA(MATCH(N336,'Overlap Study'!DY$62:DY$174,0)),0,1)</f>
        <v>0</v>
      </c>
      <c r="S336" s="97">
        <f>IF(ISNA(MATCH(N336,'Overlap Study'!DJ$62:DJ$157,0)),0,1)</f>
        <v>0</v>
      </c>
      <c r="T336" s="99">
        <f>IF(ISNA(MATCH(N336,'Overlap Study'!CU$62:CU$157,0)),0,1)</f>
        <v>0</v>
      </c>
      <c r="U336" s="99">
        <f>IF(ISNA(MATCH(N336,'Overlap Study'!CG$62:CG$157,0)),0,1)</f>
        <v>0</v>
      </c>
      <c r="V336" s="97">
        <f>IF(ISNA(MATCH(N336,'Overlap Study'!BU$62:BU$157,0)),0,1)</f>
        <v>0</v>
      </c>
      <c r="W336" s="97">
        <f>IF(ISNA(MATCH(N336,'Overlap Study'!BJ$62:BJ$157,0)),0,1)</f>
        <v>0</v>
      </c>
      <c r="X336" s="97">
        <f>IF(ISNA(MATCH($N336,'Overlap Study'!AZ$62:AZ$157,0)),0,1)</f>
        <v>0</v>
      </c>
      <c r="Y336" s="97">
        <f>IF(ISNA(MATCH($N336,'Overlap Study'!AT$62:AT$157,0)),0,1)</f>
        <v>0</v>
      </c>
      <c r="Z336" s="97">
        <f>IF(ISNA(MATCH($N336,'Overlap Study'!AN$62:AN$157,0)),0,1)</f>
        <v>0</v>
      </c>
      <c r="AA336" s="97">
        <f>IF(ISNA(MATCH($N336,'Overlap Study'!AH$62:AH$157,0)),0,1)</f>
        <v>1</v>
      </c>
      <c r="AB336" s="110">
        <f>IF(ISNA(MATCH($N336,'Overlap Study'!AB$62:AB$157,0)),0,1)</f>
        <v>0</v>
      </c>
      <c r="AC336" s="97">
        <f>IF(ISNA(MATCH($N336,'Overlap Study'!V$62:V$157,0)),0,1)</f>
        <v>0</v>
      </c>
      <c r="AD336" s="97">
        <f>IF(ISNA(MATCH($N336,'Overlap Study'!P$62:P$157,0)),0,1)</f>
        <v>0</v>
      </c>
      <c r="AE336" s="97">
        <f>IF(ISNA(MATCH($N336,'Overlap Study'!H$53:H$132,0)),0,1)</f>
        <v>0</v>
      </c>
      <c r="AF336" s="106">
        <f>IF(ISNA(MATCH($N336,'Overlap Study'!B$53:B$100,0)),0,1)</f>
        <v>0</v>
      </c>
      <c r="AH336" s="98"/>
      <c r="AJ336" s="195">
        <v>3944</v>
      </c>
      <c r="AK336" s="105">
        <f>SUM(AL336:AW336)</f>
        <v>1</v>
      </c>
      <c r="AL336" s="110">
        <f>IF(ISNA(MATCH($AJ336,'Overlap Study'!$FG$323:$FG$454,0)),0,1)</f>
        <v>0</v>
      </c>
      <c r="AM336" s="97">
        <f>IF(ISNA(MATCH($AJ336,'Overlap Study'!$EP$323:$EP$454,0)),0,1)</f>
        <v>1</v>
      </c>
      <c r="AN336" s="97">
        <f>IF(ISNA(MATCH($AJ336,'Overlap Study'!$DY$186:$DY$245,0)),0,1)</f>
        <v>0</v>
      </c>
      <c r="AO336" s="97">
        <f>IF(ISNA(MATCH($AJ336,'Overlap Study'!$DJ$186:$DJ$233,0)),0,1)</f>
        <v>0</v>
      </c>
      <c r="AP336" s="99">
        <f>IF(ISNA(MATCH($AJ336,'Overlap Study'!$CU$186:$CU$233,0)),0,1)</f>
        <v>0</v>
      </c>
      <c r="AQ336" s="99">
        <f>IF(ISNA(MATCH($AJ336,'Overlap Study'!$CG$186:$CG$233,0)),0,1)</f>
        <v>0</v>
      </c>
      <c r="AR336" s="97">
        <f>IF(ISNA(MATCH($AJ336,'Overlap Study'!$BU$186:$BU$233,0)),0,1)</f>
        <v>0</v>
      </c>
      <c r="AS336" s="97">
        <f>IF(ISNA(MATCH(AJ336,'Overlap Study'!BJ$186:BJ$233,0)),0,1)</f>
        <v>0</v>
      </c>
      <c r="AT336" s="97">
        <f>IF(ISNA(MATCH($AJ336,'Overlap Study'!AZ$186:AZ$233,0)),0,1)</f>
        <v>0</v>
      </c>
      <c r="AU336" s="97">
        <f>IF(ISNA(MATCH($AJ336,'Overlap Study'!AT$186:AT$233,0)),0,1)</f>
        <v>0</v>
      </c>
      <c r="AV336" s="97">
        <f>IF(ISNA(MATCH($AJ336,'Overlap Study'!AN$186:AN$233,0)),0,1)</f>
        <v>0</v>
      </c>
      <c r="AW336" s="106">
        <f>IF(ISNA(MATCH($AJ336,'Overlap Study'!AH$186:AH$233,0)),0,1)</f>
        <v>0</v>
      </c>
      <c r="AX336" s="97">
        <f>IF(ISNA(MATCH(AJ336,'Overlap Study'!$AB$186:$AB$233,0)),0,1)</f>
        <v>0</v>
      </c>
      <c r="AY336" s="97">
        <f>IF(ISNA(MATCH($AJ336,'Overlap Study'!$V$186:$V$233,0)),0,1)</f>
        <v>0</v>
      </c>
      <c r="AZ336" s="97">
        <f>IF(ISNA(MATCH($AJ336,'Overlap Study'!$P$186:$P$233,0)),0,1)</f>
        <v>0</v>
      </c>
      <c r="BA336" s="97"/>
      <c r="BB336" s="97"/>
      <c r="BC336" s="97"/>
    </row>
    <row r="337" spans="12:55" ht="13" x14ac:dyDescent="0.3">
      <c r="L337" s="116">
        <f t="shared" si="16"/>
        <v>336</v>
      </c>
      <c r="M337">
        <f t="shared" si="15"/>
        <v>3</v>
      </c>
      <c r="N337" s="207">
        <v>811</v>
      </c>
      <c r="O337" s="99">
        <f>SUM(P337:AA337)</f>
        <v>1</v>
      </c>
      <c r="P337" s="110">
        <f>IF(ISNA(MATCH(N337,'Overlap Study'!FF$62:FF$317,0)),0,1)</f>
        <v>0</v>
      </c>
      <c r="Q337" s="97">
        <f>IF(ISNA(MATCH(N337,'Overlap Study'!EO$62:EO$317,0)),0,1)</f>
        <v>0</v>
      </c>
      <c r="R337" s="97">
        <f>IF(ISNA(MATCH(N337,'Overlap Study'!DY$62:DY$174,0)),0,1)</f>
        <v>0</v>
      </c>
      <c r="S337" s="97">
        <f>IF(ISNA(MATCH(N337,'Overlap Study'!DJ$62:DJ$157,0)),0,1)</f>
        <v>0</v>
      </c>
      <c r="T337" s="99">
        <f>IF(ISNA(MATCH(N337,'Overlap Study'!CU$62:CU$157,0)),0,1)</f>
        <v>0</v>
      </c>
      <c r="U337" s="99">
        <f>IF(ISNA(MATCH(N337,'Overlap Study'!CG$62:CG$157,0)),0,1)</f>
        <v>0</v>
      </c>
      <c r="V337" s="97">
        <f>IF(ISNA(MATCH(N337,'Overlap Study'!BU$62:BU$157,0)),0,1)</f>
        <v>0</v>
      </c>
      <c r="W337" s="97">
        <f>IF(ISNA(MATCH(N337,'Overlap Study'!BJ$62:BJ$157,0)),0,1)</f>
        <v>0</v>
      </c>
      <c r="X337" s="97">
        <f>IF(ISNA(MATCH($N337,'Overlap Study'!AZ$62:AZ$157,0)),0,1)</f>
        <v>0</v>
      </c>
      <c r="Y337" s="97">
        <f>IF(ISNA(MATCH($N337,'Overlap Study'!AT$62:AT$157,0)),0,1)</f>
        <v>1</v>
      </c>
      <c r="Z337" s="97">
        <f>IF(ISNA(MATCH($N337,'Overlap Study'!AN$62:AN$157,0)),0,1)</f>
        <v>0</v>
      </c>
      <c r="AA337" s="97">
        <f>IF(ISNA(MATCH($N337,'Overlap Study'!AH$62:AH$157,0)),0,1)</f>
        <v>0</v>
      </c>
      <c r="AB337" s="110">
        <f>IF(ISNA(MATCH($N337,'Overlap Study'!AB$62:AB$157,0)),0,1)</f>
        <v>1</v>
      </c>
      <c r="AC337" s="97">
        <f>IF(ISNA(MATCH($N337,'Overlap Study'!V$62:V$157,0)),0,1)</f>
        <v>1</v>
      </c>
      <c r="AD337" s="97">
        <f>IF(ISNA(MATCH($N337,'Overlap Study'!P$62:P$157,0)),0,1)</f>
        <v>0</v>
      </c>
      <c r="AE337" s="97">
        <f>IF(ISNA(MATCH($N337,'Overlap Study'!H$53:H$132,0)),0,1)</f>
        <v>0</v>
      </c>
      <c r="AF337" s="106">
        <f>IF(ISNA(MATCH($N337,'Overlap Study'!B$53:B$100,0)),0,1)</f>
        <v>0</v>
      </c>
      <c r="AH337" s="151"/>
      <c r="AJ337" s="195">
        <v>3996</v>
      </c>
      <c r="AK337" s="105">
        <f>SUM(AL337:AW337)</f>
        <v>1</v>
      </c>
      <c r="AL337" s="110">
        <f>IF(ISNA(MATCH($AJ337,'Overlap Study'!$FG$323:$FG$454,0)),0,1)</f>
        <v>0</v>
      </c>
      <c r="AM337" s="97">
        <f>IF(ISNA(MATCH($AJ337,'Overlap Study'!$EP$323:$EP$454,0)),0,1)</f>
        <v>1</v>
      </c>
      <c r="AN337" s="97">
        <f>IF(ISNA(MATCH($AJ337,'Overlap Study'!$DY$186:$DY$245,0)),0,1)</f>
        <v>0</v>
      </c>
      <c r="AO337" s="97">
        <f>IF(ISNA(MATCH($AJ337,'Overlap Study'!$DJ$186:$DJ$233,0)),0,1)</f>
        <v>0</v>
      </c>
      <c r="AP337" s="99">
        <f>IF(ISNA(MATCH($AJ337,'Overlap Study'!$CU$186:$CU$233,0)),0,1)</f>
        <v>0</v>
      </c>
      <c r="AQ337" s="99">
        <f>IF(ISNA(MATCH($AJ337,'Overlap Study'!$CG$186:$CG$233,0)),0,1)</f>
        <v>0</v>
      </c>
      <c r="AR337" s="97">
        <f>IF(ISNA(MATCH($AJ337,'Overlap Study'!$BU$186:$BU$233,0)),0,1)</f>
        <v>0</v>
      </c>
      <c r="AS337" s="97">
        <f>IF(ISNA(MATCH(AJ337,'Overlap Study'!BJ$186:BJ$233,0)),0,1)</f>
        <v>0</v>
      </c>
      <c r="AT337" s="97">
        <f>IF(ISNA(MATCH($AJ337,'Overlap Study'!AZ$186:AZ$233,0)),0,1)</f>
        <v>0</v>
      </c>
      <c r="AU337" s="97">
        <f>IF(ISNA(MATCH($AJ337,'Overlap Study'!AT$186:AT$233,0)),0,1)</f>
        <v>0</v>
      </c>
      <c r="AV337" s="97">
        <f>IF(ISNA(MATCH($AJ337,'Overlap Study'!AN$186:AN$233,0)),0,1)</f>
        <v>0</v>
      </c>
      <c r="AW337" s="106">
        <f>IF(ISNA(MATCH($AJ337,'Overlap Study'!AH$186:AH$233,0)),0,1)</f>
        <v>0</v>
      </c>
      <c r="AX337" s="97">
        <f>IF(ISNA(MATCH(AJ337,'Overlap Study'!$AB$186:$AB$233,0)),0,1)</f>
        <v>0</v>
      </c>
      <c r="AY337" s="97">
        <f>IF(ISNA(MATCH($AJ337,'Overlap Study'!$V$186:$V$233,0)),0,1)</f>
        <v>0</v>
      </c>
      <c r="AZ337" s="97">
        <f>IF(ISNA(MATCH($AJ337,'Overlap Study'!$P$186:$P$233,0)),0,1)</f>
        <v>0</v>
      </c>
      <c r="BA337" s="97"/>
      <c r="BB337" s="97"/>
      <c r="BC337" s="97"/>
    </row>
    <row r="338" spans="12:55" ht="13" x14ac:dyDescent="0.3">
      <c r="L338" s="116">
        <f t="shared" si="16"/>
        <v>337</v>
      </c>
      <c r="M338">
        <f t="shared" si="15"/>
        <v>1</v>
      </c>
      <c r="N338" s="493">
        <v>829</v>
      </c>
      <c r="O338" s="99">
        <f>SUM(P338:AA338)</f>
        <v>1</v>
      </c>
      <c r="P338" s="110">
        <f>IF(ISNA(MATCH(N338,'Overlap Study'!FF$62:FF$317,0)),0,1)</f>
        <v>0</v>
      </c>
      <c r="Q338" s="97">
        <f>IF(ISNA(MATCH(N338,'Overlap Study'!EO$62:EO$317,0)),0,1)</f>
        <v>0</v>
      </c>
      <c r="R338" s="97">
        <f>IF(ISNA(MATCH(N338,'Overlap Study'!DY$62:DY$174,0)),0,1)</f>
        <v>0</v>
      </c>
      <c r="S338" s="97">
        <f>IF(ISNA(MATCH(N338,'Overlap Study'!DJ$62:DJ$157,0)),0,1)</f>
        <v>1</v>
      </c>
      <c r="T338" s="99">
        <f>IF(ISNA(MATCH(N338,'Overlap Study'!CU$62:CU$157,0)),0,1)</f>
        <v>0</v>
      </c>
      <c r="U338" s="99">
        <f>IF(ISNA(MATCH(N338,'Overlap Study'!CG$62:CG$157,0)),0,1)</f>
        <v>0</v>
      </c>
      <c r="V338" s="97">
        <f>IF(ISNA(MATCH(N338,'Overlap Study'!BU$62:BU$157,0)),0,1)</f>
        <v>0</v>
      </c>
      <c r="W338" s="97">
        <f>IF(ISNA(MATCH(N338,'Overlap Study'!BJ$62:BJ$157,0)),0,1)</f>
        <v>0</v>
      </c>
      <c r="X338" s="97">
        <f>IF(ISNA(MATCH($N338,'Overlap Study'!AZ$62:AZ$157,0)),0,1)</f>
        <v>0</v>
      </c>
      <c r="Y338" s="97">
        <f>IF(ISNA(MATCH($N338,'Overlap Study'!AT$62:AT$157,0)),0,1)</f>
        <v>0</v>
      </c>
      <c r="Z338" s="97">
        <f>IF(ISNA(MATCH($N338,'Overlap Study'!AN$62:AN$157,0)),0,1)</f>
        <v>0</v>
      </c>
      <c r="AA338" s="97">
        <f>IF(ISNA(MATCH($N338,'Overlap Study'!AH$62:AH$157,0)),0,1)</f>
        <v>0</v>
      </c>
      <c r="AB338" s="110">
        <f>IF(ISNA(MATCH($N338,'Overlap Study'!AB$62:AB$157,0)),0,1)</f>
        <v>0</v>
      </c>
      <c r="AC338" s="97">
        <f>IF(ISNA(MATCH($N338,'Overlap Study'!V$62:V$157,0)),0,1)</f>
        <v>0</v>
      </c>
      <c r="AD338" s="97">
        <f>IF(ISNA(MATCH($N338,'Overlap Study'!P$62:P$157,0)),0,1)</f>
        <v>0</v>
      </c>
      <c r="AE338" s="97">
        <f>IF(ISNA(MATCH($N338,'Overlap Study'!H$53:H$132,0)),0,1)</f>
        <v>0</v>
      </c>
      <c r="AF338" s="106">
        <f>IF(ISNA(MATCH($N338,'Overlap Study'!B$53:B$100,0)),0,1)</f>
        <v>0</v>
      </c>
      <c r="AH338" s="97"/>
      <c r="AJ338" s="98">
        <v>3997</v>
      </c>
      <c r="AK338" s="105">
        <f>SUM(AL338:AW338)</f>
        <v>1</v>
      </c>
      <c r="AL338" s="110">
        <f>IF(ISNA(MATCH($AJ338,'Overlap Study'!$FG$323:$FG$454,0)),0,1)</f>
        <v>0</v>
      </c>
      <c r="AM338" s="97">
        <f>IF(ISNA(MATCH($AJ338,'Overlap Study'!$EP$323:$EP$454,0)),0,1)</f>
        <v>0</v>
      </c>
      <c r="AN338" s="97">
        <f>IF(ISNA(MATCH($AJ338,'Overlap Study'!$DY$186:$DY$245,0)),0,1)</f>
        <v>0</v>
      </c>
      <c r="AO338" s="97">
        <f>IF(ISNA(MATCH($AJ338,'Overlap Study'!$DJ$186:$DJ$233,0)),0,1)</f>
        <v>1</v>
      </c>
      <c r="AP338" s="99">
        <f>IF(ISNA(MATCH($AJ338,'Overlap Study'!$CU$186:$CU$233,0)),0,1)</f>
        <v>0</v>
      </c>
      <c r="AQ338" s="99">
        <f>IF(ISNA(MATCH($AJ338,'Overlap Study'!$CG$186:$CG$233,0)),0,1)</f>
        <v>0</v>
      </c>
      <c r="AR338" s="97">
        <f>IF(ISNA(MATCH($AJ338,'Overlap Study'!$BU$186:$BU$233,0)),0,1)</f>
        <v>0</v>
      </c>
      <c r="AS338" s="97">
        <f>IF(ISNA(MATCH(AJ338,'Overlap Study'!BJ$186:BJ$233,0)),0,1)</f>
        <v>0</v>
      </c>
      <c r="AT338" s="97">
        <f>IF(ISNA(MATCH($AJ338,'Overlap Study'!AZ$186:AZ$233,0)),0,1)</f>
        <v>0</v>
      </c>
      <c r="AU338" s="97">
        <f>IF(ISNA(MATCH($AJ338,'Overlap Study'!AT$186:AT$233,0)),0,1)</f>
        <v>0</v>
      </c>
      <c r="AV338" s="97">
        <f>IF(ISNA(MATCH($AJ338,'Overlap Study'!AN$186:AN$233,0)),0,1)</f>
        <v>0</v>
      </c>
      <c r="AW338" s="106">
        <f>IF(ISNA(MATCH($AJ338,'Overlap Study'!AH$186:AH$233,0)),0,1)</f>
        <v>0</v>
      </c>
      <c r="AX338" s="97">
        <f>IF(ISNA(MATCH(AJ338,'Overlap Study'!$AB$186:$AB$233,0)),0,1)</f>
        <v>0</v>
      </c>
      <c r="AY338" s="97">
        <f>IF(ISNA(MATCH($AJ338,'Overlap Study'!$V$186:$V$233,0)),0,1)</f>
        <v>0</v>
      </c>
      <c r="AZ338" s="97">
        <f>IF(ISNA(MATCH($AJ338,'Overlap Study'!$P$186:$P$233,0)),0,1)</f>
        <v>0</v>
      </c>
      <c r="BA338" s="97"/>
      <c r="BB338" s="97"/>
      <c r="BC338" s="97"/>
    </row>
    <row r="339" spans="12:55" ht="13" x14ac:dyDescent="0.3">
      <c r="L339" s="116">
        <f t="shared" si="16"/>
        <v>338</v>
      </c>
      <c r="M339">
        <f t="shared" si="15"/>
        <v>1</v>
      </c>
      <c r="N339" s="494">
        <v>857</v>
      </c>
      <c r="O339" s="99">
        <f>SUM(P339:AA339)</f>
        <v>1</v>
      </c>
      <c r="P339" s="110">
        <f>IF(ISNA(MATCH(N339,'Overlap Study'!FF$62:FF$317,0)),0,1)</f>
        <v>0</v>
      </c>
      <c r="Q339" s="97">
        <f>IF(ISNA(MATCH(N339,'Overlap Study'!EO$62:EO$317,0)),0,1)</f>
        <v>1</v>
      </c>
      <c r="R339" s="97">
        <f>IF(ISNA(MATCH(N339,'Overlap Study'!DY$62:DY$174,0)),0,1)</f>
        <v>0</v>
      </c>
      <c r="S339" s="97">
        <f>IF(ISNA(MATCH(N339,'Overlap Study'!DJ$62:DJ$157,0)),0,1)</f>
        <v>0</v>
      </c>
      <c r="T339" s="99">
        <f>IF(ISNA(MATCH(N339,'Overlap Study'!CU$62:CU$157,0)),0,1)</f>
        <v>0</v>
      </c>
      <c r="U339" s="99">
        <f>IF(ISNA(MATCH(N339,'Overlap Study'!CG$62:CG$157,0)),0,1)</f>
        <v>0</v>
      </c>
      <c r="V339" s="97">
        <f>IF(ISNA(MATCH(N339,'Overlap Study'!BU$62:BU$157,0)),0,1)</f>
        <v>0</v>
      </c>
      <c r="W339" s="97">
        <f>IF(ISNA(MATCH(N339,'Overlap Study'!BJ$62:BJ$157,0)),0,1)</f>
        <v>0</v>
      </c>
      <c r="X339" s="97">
        <f>IF(ISNA(MATCH($N339,'Overlap Study'!AZ$62:AZ$157,0)),0,1)</f>
        <v>0</v>
      </c>
      <c r="Y339" s="97">
        <f>IF(ISNA(MATCH($N339,'Overlap Study'!AT$62:AT$157,0)),0,1)</f>
        <v>0</v>
      </c>
      <c r="Z339" s="97">
        <f>IF(ISNA(MATCH($N339,'Overlap Study'!AN$62:AN$157,0)),0,1)</f>
        <v>0</v>
      </c>
      <c r="AA339" s="97">
        <f>IF(ISNA(MATCH($N339,'Overlap Study'!AH$62:AH$157,0)),0,1)</f>
        <v>0</v>
      </c>
      <c r="AB339" s="110">
        <f>IF(ISNA(MATCH($N339,'Overlap Study'!AB$62:AB$157,0)),0,1)</f>
        <v>0</v>
      </c>
      <c r="AC339" s="97">
        <f>IF(ISNA(MATCH($N339,'Overlap Study'!V$62:V$157,0)),0,1)</f>
        <v>0</v>
      </c>
      <c r="AD339" s="97">
        <f>IF(ISNA(MATCH($N339,'Overlap Study'!P$62:P$157,0)),0,1)</f>
        <v>0</v>
      </c>
      <c r="AE339" s="97">
        <f>IF(ISNA(MATCH($N339,'Overlap Study'!H$53:H$132,0)),0,1)</f>
        <v>0</v>
      </c>
      <c r="AF339" s="106">
        <f>IF(ISNA(MATCH($N339,'Overlap Study'!B$53:B$100,0)),0,1)</f>
        <v>0</v>
      </c>
      <c r="AH339" s="97"/>
      <c r="AJ339" s="195">
        <v>4003</v>
      </c>
      <c r="AK339" s="105">
        <f>SUM(AL339:AW339)</f>
        <v>1</v>
      </c>
      <c r="AL339" s="110">
        <f>IF(ISNA(MATCH($AJ339,'Overlap Study'!$FG$323:$FG$454,0)),0,1)</f>
        <v>1</v>
      </c>
      <c r="AM339" s="97">
        <f>IF(ISNA(MATCH($AJ339,'Overlap Study'!$EP$323:$EP$454,0)),0,1)</f>
        <v>0</v>
      </c>
      <c r="AN339" s="97">
        <f>IF(ISNA(MATCH($AJ339,'Overlap Study'!$DY$186:$DY$245,0)),0,1)</f>
        <v>0</v>
      </c>
      <c r="AO339" s="97">
        <f>IF(ISNA(MATCH($AJ339,'Overlap Study'!$DJ$186:$DJ$233,0)),0,1)</f>
        <v>0</v>
      </c>
      <c r="AP339" s="99">
        <f>IF(ISNA(MATCH($AJ339,'Overlap Study'!$CU$186:$CU$233,0)),0,1)</f>
        <v>0</v>
      </c>
      <c r="AQ339" s="99">
        <f>IF(ISNA(MATCH($AJ339,'Overlap Study'!$CG$186:$CG$233,0)),0,1)</f>
        <v>0</v>
      </c>
      <c r="AR339" s="97">
        <f>IF(ISNA(MATCH($AJ339,'Overlap Study'!$BU$186:$BU$233,0)),0,1)</f>
        <v>0</v>
      </c>
      <c r="AS339" s="97">
        <f>IF(ISNA(MATCH(AJ339,'Overlap Study'!BJ$186:BJ$233,0)),0,1)</f>
        <v>0</v>
      </c>
      <c r="AT339" s="97">
        <f>IF(ISNA(MATCH($AJ339,'Overlap Study'!AZ$186:AZ$233,0)),0,1)</f>
        <v>0</v>
      </c>
      <c r="AU339" s="97">
        <f>IF(ISNA(MATCH($AJ339,'Overlap Study'!AT$186:AT$233,0)),0,1)</f>
        <v>0</v>
      </c>
      <c r="AV339" s="97">
        <f>IF(ISNA(MATCH($AJ339,'Overlap Study'!AN$186:AN$233,0)),0,1)</f>
        <v>0</v>
      </c>
      <c r="AW339" s="106">
        <f>IF(ISNA(MATCH($AJ339,'Overlap Study'!AH$186:AH$233,0)),0,1)</f>
        <v>0</v>
      </c>
      <c r="AX339" s="97">
        <f>IF(ISNA(MATCH(AJ339,'Overlap Study'!$AB$186:$AB$233,0)),0,1)</f>
        <v>0</v>
      </c>
      <c r="AY339" s="97">
        <f>IF(ISNA(MATCH($AJ339,'Overlap Study'!$V$186:$V$233,0)),0,1)</f>
        <v>0</v>
      </c>
      <c r="AZ339" s="97">
        <f>IF(ISNA(MATCH($AJ339,'Overlap Study'!$P$186:$P$233,0)),0,1)</f>
        <v>0</v>
      </c>
      <c r="BA339" s="97"/>
      <c r="BB339" s="97"/>
      <c r="BC339" s="97"/>
    </row>
    <row r="340" spans="12:55" ht="13" x14ac:dyDescent="0.3">
      <c r="L340" s="116">
        <f t="shared" si="16"/>
        <v>339</v>
      </c>
      <c r="M340">
        <f t="shared" si="15"/>
        <v>2</v>
      </c>
      <c r="N340" s="494">
        <v>858</v>
      </c>
      <c r="O340" s="99">
        <f>SUM(P340:AA340)</f>
        <v>1</v>
      </c>
      <c r="P340" s="110">
        <f>IF(ISNA(MATCH(N340,'Overlap Study'!FF$62:FF$317,0)),0,1)</f>
        <v>1</v>
      </c>
      <c r="Q340" s="97">
        <f>IF(ISNA(MATCH(N340,'Overlap Study'!EO$62:EO$317,0)),0,1)</f>
        <v>0</v>
      </c>
      <c r="R340" s="97">
        <f>IF(ISNA(MATCH(N340,'Overlap Study'!DY$62:DY$174,0)),0,1)</f>
        <v>0</v>
      </c>
      <c r="S340" s="97">
        <f>IF(ISNA(MATCH(N340,'Overlap Study'!DJ$62:DJ$157,0)),0,1)</f>
        <v>0</v>
      </c>
      <c r="T340" s="99">
        <f>IF(ISNA(MATCH(N340,'Overlap Study'!CU$62:CU$157,0)),0,1)</f>
        <v>0</v>
      </c>
      <c r="U340" s="99">
        <f>IF(ISNA(MATCH(N340,'Overlap Study'!CG$62:CG$157,0)),0,1)</f>
        <v>0</v>
      </c>
      <c r="V340" s="97">
        <f>IF(ISNA(MATCH(N340,'Overlap Study'!BU$62:BU$157,0)),0,1)</f>
        <v>0</v>
      </c>
      <c r="W340" s="97">
        <f>IF(ISNA(MATCH(N340,'Overlap Study'!BJ$62:BJ$157,0)),0,1)</f>
        <v>0</v>
      </c>
      <c r="X340" s="97">
        <f>IF(ISNA(MATCH($N340,'Overlap Study'!AZ$62:AZ$157,0)),0,1)</f>
        <v>0</v>
      </c>
      <c r="Y340" s="97">
        <f>IF(ISNA(MATCH($N340,'Overlap Study'!AT$62:AT$157,0)),0,1)</f>
        <v>0</v>
      </c>
      <c r="Z340" s="97">
        <f>IF(ISNA(MATCH($N340,'Overlap Study'!AN$62:AN$157,0)),0,1)</f>
        <v>0</v>
      </c>
      <c r="AA340" s="97">
        <f>IF(ISNA(MATCH($N340,'Overlap Study'!AH$62:AH$157,0)),0,1)</f>
        <v>0</v>
      </c>
      <c r="AB340" s="110">
        <f>IF(ISNA(MATCH($N340,'Overlap Study'!AB$62:AB$157,0)),0,1)</f>
        <v>1</v>
      </c>
      <c r="AC340" s="97">
        <f>IF(ISNA(MATCH($N340,'Overlap Study'!V$62:V$157,0)),0,1)</f>
        <v>0</v>
      </c>
      <c r="AD340" s="97">
        <f>IF(ISNA(MATCH($N340,'Overlap Study'!P$62:P$157,0)),0,1)</f>
        <v>0</v>
      </c>
      <c r="AE340" s="97">
        <f>IF(ISNA(MATCH($N340,'Overlap Study'!H$53:H$132,0)),0,1)</f>
        <v>0</v>
      </c>
      <c r="AF340" s="106">
        <f>IF(ISNA(MATCH($N340,'Overlap Study'!B$53:B$100,0)),0,1)</f>
        <v>0</v>
      </c>
      <c r="AH340" s="97"/>
      <c r="AJ340" s="195">
        <v>4009</v>
      </c>
      <c r="AK340" s="105">
        <f>SUM(AL340:AW340)</f>
        <v>1</v>
      </c>
      <c r="AL340" s="110">
        <f>IF(ISNA(MATCH($AJ340,'Overlap Study'!$FG$323:$FG$454,0)),0,1)</f>
        <v>1</v>
      </c>
      <c r="AM340" s="97">
        <f>IF(ISNA(MATCH($AJ340,'Overlap Study'!$EP$323:$EP$454,0)),0,1)</f>
        <v>0</v>
      </c>
      <c r="AN340" s="97">
        <f>IF(ISNA(MATCH($AJ340,'Overlap Study'!$DY$186:$DY$245,0)),0,1)</f>
        <v>0</v>
      </c>
      <c r="AO340" s="97">
        <f>IF(ISNA(MATCH($AJ340,'Overlap Study'!$DJ$186:$DJ$233,0)),0,1)</f>
        <v>0</v>
      </c>
      <c r="AP340" s="99">
        <f>IF(ISNA(MATCH($AJ340,'Overlap Study'!$CU$186:$CU$233,0)),0,1)</f>
        <v>0</v>
      </c>
      <c r="AQ340" s="99">
        <f>IF(ISNA(MATCH($AJ340,'Overlap Study'!$CG$186:$CG$233,0)),0,1)</f>
        <v>0</v>
      </c>
      <c r="AR340" s="97">
        <f>IF(ISNA(MATCH($AJ340,'Overlap Study'!$BU$186:$BU$233,0)),0,1)</f>
        <v>0</v>
      </c>
      <c r="AS340" s="97">
        <f>IF(ISNA(MATCH(AJ340,'Overlap Study'!BJ$186:BJ$233,0)),0,1)</f>
        <v>0</v>
      </c>
      <c r="AT340" s="97">
        <f>IF(ISNA(MATCH($AJ340,'Overlap Study'!AZ$186:AZ$233,0)),0,1)</f>
        <v>0</v>
      </c>
      <c r="AU340" s="97">
        <f>IF(ISNA(MATCH($AJ340,'Overlap Study'!AT$186:AT$233,0)),0,1)</f>
        <v>0</v>
      </c>
      <c r="AV340" s="97">
        <f>IF(ISNA(MATCH($AJ340,'Overlap Study'!AN$186:AN$233,0)),0,1)</f>
        <v>0</v>
      </c>
      <c r="AW340" s="106">
        <f>IF(ISNA(MATCH($AJ340,'Overlap Study'!AH$186:AH$233,0)),0,1)</f>
        <v>0</v>
      </c>
      <c r="AX340" s="97">
        <f>IF(ISNA(MATCH(AJ340,'Overlap Study'!$AB$186:$AB$233,0)),0,1)</f>
        <v>0</v>
      </c>
      <c r="AY340" s="97">
        <f>IF(ISNA(MATCH($AJ340,'Overlap Study'!$V$186:$V$233,0)),0,1)</f>
        <v>0</v>
      </c>
      <c r="AZ340" s="97">
        <f>IF(ISNA(MATCH($AJ340,'Overlap Study'!$P$186:$P$233,0)),0,1)</f>
        <v>0</v>
      </c>
      <c r="BA340" s="97"/>
      <c r="BB340" s="97"/>
      <c r="BC340" s="97"/>
    </row>
    <row r="341" spans="12:55" ht="13" x14ac:dyDescent="0.3">
      <c r="L341" s="116">
        <f t="shared" si="16"/>
        <v>340</v>
      </c>
      <c r="M341">
        <f t="shared" si="15"/>
        <v>1</v>
      </c>
      <c r="N341" s="207">
        <v>869</v>
      </c>
      <c r="O341" s="99">
        <f>SUM(P341:AA341)</f>
        <v>1</v>
      </c>
      <c r="P341" s="110">
        <f>IF(ISNA(MATCH(N341,'Overlap Study'!FF$62:FF$317,0)),0,1)</f>
        <v>1</v>
      </c>
      <c r="Q341" s="97">
        <f>IF(ISNA(MATCH(N341,'Overlap Study'!EO$62:EO$317,0)),0,1)</f>
        <v>0</v>
      </c>
      <c r="R341" s="97">
        <f>IF(ISNA(MATCH(N341,'Overlap Study'!DY$62:DY$174,0)),0,1)</f>
        <v>0</v>
      </c>
      <c r="S341" s="97">
        <f>IF(ISNA(MATCH(N341,'Overlap Study'!DJ$62:DJ$157,0)),0,1)</f>
        <v>0</v>
      </c>
      <c r="T341" s="99">
        <f>IF(ISNA(MATCH(N341,'Overlap Study'!CU$62:CU$157,0)),0,1)</f>
        <v>0</v>
      </c>
      <c r="U341" s="99">
        <f>IF(ISNA(MATCH(N341,'Overlap Study'!CG$62:CG$157,0)),0,1)</f>
        <v>0</v>
      </c>
      <c r="V341" s="97">
        <f>IF(ISNA(MATCH(N341,'Overlap Study'!BU$62:BU$157,0)),0,1)</f>
        <v>0</v>
      </c>
      <c r="W341" s="97">
        <f>IF(ISNA(MATCH(N341,'Overlap Study'!BJ$62:BJ$157,0)),0,1)</f>
        <v>0</v>
      </c>
      <c r="X341" s="97">
        <f>IF(ISNA(MATCH($N341,'Overlap Study'!AZ$62:AZ$157,0)),0,1)</f>
        <v>0</v>
      </c>
      <c r="Y341" s="97">
        <f>IF(ISNA(MATCH($N341,'Overlap Study'!AT$62:AT$157,0)),0,1)</f>
        <v>0</v>
      </c>
      <c r="Z341" s="97">
        <f>IF(ISNA(MATCH($N341,'Overlap Study'!AN$62:AN$157,0)),0,1)</f>
        <v>0</v>
      </c>
      <c r="AA341" s="97">
        <f>IF(ISNA(MATCH($N341,'Overlap Study'!AH$62:AH$157,0)),0,1)</f>
        <v>0</v>
      </c>
      <c r="AB341" s="110">
        <f>IF(ISNA(MATCH($N341,'Overlap Study'!AB$62:AB$157,0)),0,1)</f>
        <v>0</v>
      </c>
      <c r="AC341" s="97">
        <f>IF(ISNA(MATCH($N341,'Overlap Study'!V$62:V$157,0)),0,1)</f>
        <v>0</v>
      </c>
      <c r="AD341" s="97">
        <f>IF(ISNA(MATCH($N341,'Overlap Study'!P$62:P$157,0)),0,1)</f>
        <v>0</v>
      </c>
      <c r="AE341" s="97">
        <f>IF(ISNA(MATCH($N341,'Overlap Study'!H$53:H$132,0)),0,1)</f>
        <v>0</v>
      </c>
      <c r="AF341" s="106">
        <f>IF(ISNA(MATCH($N341,'Overlap Study'!B$53:B$100,0)),0,1)</f>
        <v>0</v>
      </c>
      <c r="AH341" s="97"/>
      <c r="AJ341" s="195">
        <v>4028</v>
      </c>
      <c r="AK341" s="105">
        <f>SUM(AL341:AW341)</f>
        <v>1</v>
      </c>
      <c r="AL341" s="110">
        <f>IF(ISNA(MATCH($AJ341,'Overlap Study'!$FG$323:$FG$454,0)),0,1)</f>
        <v>1</v>
      </c>
      <c r="AM341" s="97">
        <f>IF(ISNA(MATCH($AJ341,'Overlap Study'!$EP$323:$EP$454,0)),0,1)</f>
        <v>0</v>
      </c>
      <c r="AN341" s="97">
        <f>IF(ISNA(MATCH($AJ341,'Overlap Study'!$DY$186:$DY$245,0)),0,1)</f>
        <v>0</v>
      </c>
      <c r="AO341" s="97">
        <f>IF(ISNA(MATCH($AJ341,'Overlap Study'!$DJ$186:$DJ$233,0)),0,1)</f>
        <v>0</v>
      </c>
      <c r="AP341" s="99">
        <f>IF(ISNA(MATCH($AJ341,'Overlap Study'!$CU$186:$CU$233,0)),0,1)</f>
        <v>0</v>
      </c>
      <c r="AQ341" s="99">
        <f>IF(ISNA(MATCH($AJ341,'Overlap Study'!$CG$186:$CG$233,0)),0,1)</f>
        <v>0</v>
      </c>
      <c r="AR341" s="97">
        <f>IF(ISNA(MATCH($AJ341,'Overlap Study'!$BU$186:$BU$233,0)),0,1)</f>
        <v>0</v>
      </c>
      <c r="AS341" s="97">
        <f>IF(ISNA(MATCH(AJ341,'Overlap Study'!BJ$186:BJ$233,0)),0,1)</f>
        <v>0</v>
      </c>
      <c r="AT341" s="97">
        <f>IF(ISNA(MATCH($AJ341,'Overlap Study'!AZ$186:AZ$233,0)),0,1)</f>
        <v>0</v>
      </c>
      <c r="AU341" s="97">
        <f>IF(ISNA(MATCH($AJ341,'Overlap Study'!AT$186:AT$233,0)),0,1)</f>
        <v>0</v>
      </c>
      <c r="AV341" s="97">
        <f>IF(ISNA(MATCH($AJ341,'Overlap Study'!AN$186:AN$233,0)),0,1)</f>
        <v>0</v>
      </c>
      <c r="AW341" s="106">
        <f>IF(ISNA(MATCH($AJ341,'Overlap Study'!AH$186:AH$233,0)),0,1)</f>
        <v>0</v>
      </c>
      <c r="AX341" s="97">
        <f>IF(ISNA(MATCH(AJ341,'Overlap Study'!$AB$186:$AB$233,0)),0,1)</f>
        <v>0</v>
      </c>
      <c r="AY341" s="97">
        <f>IF(ISNA(MATCH($AJ341,'Overlap Study'!$V$186:$V$233,0)),0,1)</f>
        <v>0</v>
      </c>
      <c r="AZ341" s="97">
        <f>IF(ISNA(MATCH($AJ341,'Overlap Study'!$P$186:$P$233,0)),0,1)</f>
        <v>0</v>
      </c>
      <c r="BA341" s="97"/>
      <c r="BB341" s="97"/>
      <c r="BC341" s="97"/>
    </row>
    <row r="342" spans="12:55" ht="13" x14ac:dyDescent="0.3">
      <c r="L342" s="116">
        <f t="shared" si="16"/>
        <v>341</v>
      </c>
      <c r="M342">
        <f t="shared" si="15"/>
        <v>1</v>
      </c>
      <c r="N342" s="207">
        <v>888</v>
      </c>
      <c r="O342" s="99">
        <f>SUM(P342:AA342)</f>
        <v>1</v>
      </c>
      <c r="P342" s="110">
        <f>IF(ISNA(MATCH(N342,'Overlap Study'!FF$62:FF$317,0)),0,1)</f>
        <v>0</v>
      </c>
      <c r="Q342" s="97">
        <f>IF(ISNA(MATCH(N342,'Overlap Study'!EO$62:EO$317,0)),0,1)</f>
        <v>0</v>
      </c>
      <c r="R342" s="97">
        <f>IF(ISNA(MATCH(N342,'Overlap Study'!DY$62:DY$174,0)),0,1)</f>
        <v>0</v>
      </c>
      <c r="S342" s="97">
        <f>IF(ISNA(MATCH(N342,'Overlap Study'!DJ$62:DJ$157,0)),0,1)</f>
        <v>0</v>
      </c>
      <c r="T342" s="99">
        <f>IF(ISNA(MATCH(N342,'Overlap Study'!CU$62:CU$157,0)),0,1)</f>
        <v>0</v>
      </c>
      <c r="U342" s="99">
        <f>IF(ISNA(MATCH(N342,'Overlap Study'!CG$62:CG$157,0)),0,1)</f>
        <v>0</v>
      </c>
      <c r="V342" s="97">
        <f>IF(ISNA(MATCH(N342,'Overlap Study'!BU$62:BU$157,0)),0,1)</f>
        <v>1</v>
      </c>
      <c r="W342" s="97">
        <f>IF(ISNA(MATCH(N342,'Overlap Study'!BJ$62:BJ$157,0)),0,1)</f>
        <v>0</v>
      </c>
      <c r="X342" s="97">
        <f>IF(ISNA(MATCH($N342,'Overlap Study'!AZ$62:AZ$157,0)),0,1)</f>
        <v>0</v>
      </c>
      <c r="Y342" s="97">
        <f>IF(ISNA(MATCH($N342,'Overlap Study'!AT$62:AT$157,0)),0,1)</f>
        <v>0</v>
      </c>
      <c r="Z342" s="97">
        <f>IF(ISNA(MATCH($N342,'Overlap Study'!AN$62:AN$157,0)),0,1)</f>
        <v>0</v>
      </c>
      <c r="AA342" s="97">
        <f>IF(ISNA(MATCH($N342,'Overlap Study'!AH$62:AH$157,0)),0,1)</f>
        <v>0</v>
      </c>
      <c r="AB342" s="110">
        <f>IF(ISNA(MATCH($N342,'Overlap Study'!AB$62:AB$157,0)),0,1)</f>
        <v>0</v>
      </c>
      <c r="AC342" s="97">
        <f>IF(ISNA(MATCH($N342,'Overlap Study'!V$62:V$157,0)),0,1)</f>
        <v>0</v>
      </c>
      <c r="AD342" s="97">
        <f>IF(ISNA(MATCH($N342,'Overlap Study'!P$62:P$157,0)),0,1)</f>
        <v>0</v>
      </c>
      <c r="AE342" s="97">
        <f>IF(ISNA(MATCH($N342,'Overlap Study'!H$53:H$132,0)),0,1)</f>
        <v>0</v>
      </c>
      <c r="AF342" s="106">
        <f>IF(ISNA(MATCH($N342,'Overlap Study'!B$53:B$100,0)),0,1)</f>
        <v>0</v>
      </c>
      <c r="AH342" s="97"/>
      <c r="AJ342" s="195">
        <v>4061</v>
      </c>
      <c r="AK342" s="105">
        <f>SUM(AL342:AW342)</f>
        <v>1</v>
      </c>
      <c r="AL342" s="110">
        <f>IF(ISNA(MATCH($AJ342,'Overlap Study'!$FG$323:$FG$454,0)),0,1)</f>
        <v>0</v>
      </c>
      <c r="AM342" s="97">
        <f>IF(ISNA(MATCH($AJ342,'Overlap Study'!$EP$323:$EP$454,0)),0,1)</f>
        <v>1</v>
      </c>
      <c r="AN342" s="97">
        <f>IF(ISNA(MATCH($AJ342,'Overlap Study'!$DY$186:$DY$245,0)),0,1)</f>
        <v>0</v>
      </c>
      <c r="AO342" s="97">
        <f>IF(ISNA(MATCH($AJ342,'Overlap Study'!$DJ$186:$DJ$233,0)),0,1)</f>
        <v>0</v>
      </c>
      <c r="AP342" s="99">
        <f>IF(ISNA(MATCH($AJ342,'Overlap Study'!$CU$186:$CU$233,0)),0,1)</f>
        <v>0</v>
      </c>
      <c r="AQ342" s="99">
        <f>IF(ISNA(MATCH($AJ342,'Overlap Study'!$CG$186:$CG$233,0)),0,1)</f>
        <v>0</v>
      </c>
      <c r="AR342" s="97">
        <f>IF(ISNA(MATCH($AJ342,'Overlap Study'!$BU$186:$BU$233,0)),0,1)</f>
        <v>0</v>
      </c>
      <c r="AS342" s="97">
        <f>IF(ISNA(MATCH(AJ342,'Overlap Study'!BJ$186:BJ$233,0)),0,1)</f>
        <v>0</v>
      </c>
      <c r="AT342" s="97">
        <f>IF(ISNA(MATCH($AJ342,'Overlap Study'!AZ$186:AZ$233,0)),0,1)</f>
        <v>0</v>
      </c>
      <c r="AU342" s="97">
        <f>IF(ISNA(MATCH($AJ342,'Overlap Study'!AT$186:AT$233,0)),0,1)</f>
        <v>0</v>
      </c>
      <c r="AV342" s="97">
        <f>IF(ISNA(MATCH($AJ342,'Overlap Study'!AN$186:AN$233,0)),0,1)</f>
        <v>0</v>
      </c>
      <c r="AW342" s="106">
        <f>IF(ISNA(MATCH($AJ342,'Overlap Study'!AH$186:AH$233,0)),0,1)</f>
        <v>0</v>
      </c>
      <c r="AX342" s="97">
        <f>IF(ISNA(MATCH(AJ342,'Overlap Study'!$AB$186:$AB$233,0)),0,1)</f>
        <v>0</v>
      </c>
      <c r="AY342" s="97">
        <f>IF(ISNA(MATCH($AJ342,'Overlap Study'!$V$186:$V$233,0)),0,1)</f>
        <v>0</v>
      </c>
      <c r="AZ342" s="97">
        <f>IF(ISNA(MATCH($AJ342,'Overlap Study'!$P$186:$P$233,0)),0,1)</f>
        <v>0</v>
      </c>
      <c r="BA342" s="97"/>
      <c r="BB342" s="97"/>
      <c r="BC342" s="97"/>
    </row>
    <row r="343" spans="12:55" ht="13" x14ac:dyDescent="0.3">
      <c r="L343" s="116">
        <f t="shared" si="16"/>
        <v>342</v>
      </c>
      <c r="M343">
        <f t="shared" si="15"/>
        <v>1</v>
      </c>
      <c r="N343" s="207">
        <v>900</v>
      </c>
      <c r="O343" s="99">
        <f>SUM(P343:AA343)</f>
        <v>1</v>
      </c>
      <c r="P343" s="110">
        <f>IF(ISNA(MATCH(N343,'Overlap Study'!FF$62:FF$317,0)),0,1)</f>
        <v>0</v>
      </c>
      <c r="Q343" s="97">
        <f>IF(ISNA(MATCH(N343,'Overlap Study'!EO$62:EO$317,0)),0,1)</f>
        <v>0</v>
      </c>
      <c r="R343" s="97">
        <f>IF(ISNA(MATCH(N343,'Overlap Study'!DY$62:DY$174,0)),0,1)</f>
        <v>1</v>
      </c>
      <c r="S343" s="97">
        <f>IF(ISNA(MATCH(N343,'Overlap Study'!DJ$62:DJ$157,0)),0,1)</f>
        <v>0</v>
      </c>
      <c r="T343" s="99">
        <f>IF(ISNA(MATCH(N343,'Overlap Study'!CU$62:CU$157,0)),0,1)</f>
        <v>0</v>
      </c>
      <c r="U343" s="99">
        <f>IF(ISNA(MATCH(N343,'Overlap Study'!CG$62:CG$157,0)),0,1)</f>
        <v>0</v>
      </c>
      <c r="V343" s="97">
        <f>IF(ISNA(MATCH(N343,'Overlap Study'!BU$62:BU$157,0)),0,1)</f>
        <v>0</v>
      </c>
      <c r="W343" s="97">
        <f>IF(ISNA(MATCH(N343,'Overlap Study'!BJ$62:BJ$157,0)),0,1)</f>
        <v>0</v>
      </c>
      <c r="X343" s="97">
        <f>IF(ISNA(MATCH($N343,'Overlap Study'!AZ$62:AZ$157,0)),0,1)</f>
        <v>0</v>
      </c>
      <c r="Y343" s="97">
        <f>IF(ISNA(MATCH($N343,'Overlap Study'!AT$62:AT$157,0)),0,1)</f>
        <v>0</v>
      </c>
      <c r="Z343" s="97">
        <f>IF(ISNA(MATCH($N343,'Overlap Study'!AN$62:AN$157,0)),0,1)</f>
        <v>0</v>
      </c>
      <c r="AA343" s="97">
        <f>IF(ISNA(MATCH($N343,'Overlap Study'!AH$62:AH$157,0)),0,1)</f>
        <v>0</v>
      </c>
      <c r="AB343" s="110">
        <f>IF(ISNA(MATCH($N343,'Overlap Study'!AB$62:AB$157,0)),0,1)</f>
        <v>0</v>
      </c>
      <c r="AC343" s="97">
        <f>IF(ISNA(MATCH($N343,'Overlap Study'!V$62:V$157,0)),0,1)</f>
        <v>0</v>
      </c>
      <c r="AD343" s="97">
        <f>IF(ISNA(MATCH($N343,'Overlap Study'!P$62:P$157,0)),0,1)</f>
        <v>0</v>
      </c>
      <c r="AE343" s="97">
        <f>IF(ISNA(MATCH($N343,'Overlap Study'!H$53:H$132,0)),0,1)</f>
        <v>0</v>
      </c>
      <c r="AF343" s="106">
        <f>IF(ISNA(MATCH($N343,'Overlap Study'!B$53:B$100,0)),0,1)</f>
        <v>0</v>
      </c>
      <c r="AH343" s="97"/>
      <c r="AJ343" s="195">
        <v>4253</v>
      </c>
      <c r="AK343" s="105">
        <f>SUM(AL343:AW343)</f>
        <v>1</v>
      </c>
      <c r="AL343" s="110">
        <f>IF(ISNA(MATCH($AJ343,'Overlap Study'!$FG$323:$FG$454,0)),0,1)</f>
        <v>0</v>
      </c>
      <c r="AM343" s="97">
        <f>IF(ISNA(MATCH($AJ343,'Overlap Study'!$EP$323:$EP$454,0)),0,1)</f>
        <v>1</v>
      </c>
      <c r="AN343" s="97">
        <f>IF(ISNA(MATCH($AJ343,'Overlap Study'!$DY$186:$DY$245,0)),0,1)</f>
        <v>0</v>
      </c>
      <c r="AO343" s="97">
        <f>IF(ISNA(MATCH($AJ343,'Overlap Study'!$DJ$186:$DJ$233,0)),0,1)</f>
        <v>0</v>
      </c>
      <c r="AP343" s="99">
        <f>IF(ISNA(MATCH($AJ343,'Overlap Study'!$CU$186:$CU$233,0)),0,1)</f>
        <v>0</v>
      </c>
      <c r="AQ343" s="99">
        <f>IF(ISNA(MATCH($AJ343,'Overlap Study'!$CG$186:$CG$233,0)),0,1)</f>
        <v>0</v>
      </c>
      <c r="AR343" s="97">
        <f>IF(ISNA(MATCH($AJ343,'Overlap Study'!$BU$186:$BU$233,0)),0,1)</f>
        <v>0</v>
      </c>
      <c r="AS343" s="97">
        <f>IF(ISNA(MATCH(AJ343,'Overlap Study'!BJ$186:BJ$233,0)),0,1)</f>
        <v>0</v>
      </c>
      <c r="AT343" s="97">
        <f>IF(ISNA(MATCH($AJ343,'Overlap Study'!AZ$186:AZ$233,0)),0,1)</f>
        <v>0</v>
      </c>
      <c r="AU343" s="97">
        <f>IF(ISNA(MATCH($AJ343,'Overlap Study'!AT$186:AT$233,0)),0,1)</f>
        <v>0</v>
      </c>
      <c r="AV343" s="97">
        <f>IF(ISNA(MATCH($AJ343,'Overlap Study'!AN$186:AN$233,0)),0,1)</f>
        <v>0</v>
      </c>
      <c r="AW343" s="106">
        <f>IF(ISNA(MATCH($AJ343,'Overlap Study'!AH$186:AH$233,0)),0,1)</f>
        <v>0</v>
      </c>
      <c r="AX343" s="97">
        <f>IF(ISNA(MATCH(AJ343,'Overlap Study'!$AB$186:$AB$233,0)),0,1)</f>
        <v>0</v>
      </c>
      <c r="AY343" s="97">
        <f>IF(ISNA(MATCH($AJ343,'Overlap Study'!$V$186:$V$233,0)),0,1)</f>
        <v>0</v>
      </c>
      <c r="AZ343" s="97">
        <f>IF(ISNA(MATCH($AJ343,'Overlap Study'!$P$186:$P$233,0)),0,1)</f>
        <v>0</v>
      </c>
      <c r="BA343" s="97"/>
      <c r="BB343" s="97"/>
      <c r="BC343" s="97"/>
    </row>
    <row r="344" spans="12:55" ht="13" x14ac:dyDescent="0.3">
      <c r="L344" s="116">
        <f t="shared" si="16"/>
        <v>343</v>
      </c>
      <c r="M344">
        <f t="shared" si="15"/>
        <v>1</v>
      </c>
      <c r="N344" s="207">
        <v>931</v>
      </c>
      <c r="O344" s="99">
        <f>SUM(P344:AA344)</f>
        <v>1</v>
      </c>
      <c r="P344" s="110">
        <f>IF(ISNA(MATCH(N344,'Overlap Study'!FF$62:FF$317,0)),0,1)</f>
        <v>0</v>
      </c>
      <c r="Q344" s="97">
        <f>IF(ISNA(MATCH(N344,'Overlap Study'!EO$62:EO$317,0)),0,1)</f>
        <v>0</v>
      </c>
      <c r="R344" s="97">
        <f>IF(ISNA(MATCH(N344,'Overlap Study'!DY$62:DY$174,0)),0,1)</f>
        <v>0</v>
      </c>
      <c r="S344" s="97">
        <f>IF(ISNA(MATCH(N344,'Overlap Study'!DJ$62:DJ$157,0)),0,1)</f>
        <v>0</v>
      </c>
      <c r="T344" s="99">
        <f>IF(ISNA(MATCH(N344,'Overlap Study'!CU$62:CU$157,0)),0,1)</f>
        <v>0</v>
      </c>
      <c r="U344" s="99">
        <f>IF(ISNA(MATCH(N344,'Overlap Study'!CG$62:CG$157,0)),0,1)</f>
        <v>0</v>
      </c>
      <c r="V344" s="97">
        <f>IF(ISNA(MATCH(N344,'Overlap Study'!BU$62:BU$157,0)),0,1)</f>
        <v>0</v>
      </c>
      <c r="W344" s="97">
        <f>IF(ISNA(MATCH(N344,'Overlap Study'!BJ$62:BJ$157,0)),0,1)</f>
        <v>1</v>
      </c>
      <c r="X344" s="97">
        <f>IF(ISNA(MATCH($N344,'Overlap Study'!AZ$62:AZ$157,0)),0,1)</f>
        <v>0</v>
      </c>
      <c r="Y344" s="97">
        <f>IF(ISNA(MATCH($N344,'Overlap Study'!AT$62:AT$157,0)),0,1)</f>
        <v>0</v>
      </c>
      <c r="Z344" s="97">
        <f>IF(ISNA(MATCH($N344,'Overlap Study'!AN$62:AN$157,0)),0,1)</f>
        <v>0</v>
      </c>
      <c r="AA344" s="97">
        <f>IF(ISNA(MATCH($N344,'Overlap Study'!AH$62:AH$157,0)),0,1)</f>
        <v>0</v>
      </c>
      <c r="AB344" s="110">
        <f>IF(ISNA(MATCH($N344,'Overlap Study'!AB$62:AB$157,0)),0,1)</f>
        <v>0</v>
      </c>
      <c r="AC344" s="97">
        <f>IF(ISNA(MATCH($N344,'Overlap Study'!V$62:V$157,0)),0,1)</f>
        <v>0</v>
      </c>
      <c r="AD344" s="97">
        <f>IF(ISNA(MATCH($N344,'Overlap Study'!P$62:P$157,0)),0,1)</f>
        <v>0</v>
      </c>
      <c r="AE344" s="97">
        <f>IF(ISNA(MATCH($N344,'Overlap Study'!H$53:H$132,0)),0,1)</f>
        <v>0</v>
      </c>
      <c r="AF344" s="106">
        <f>IF(ISNA(MATCH($N344,'Overlap Study'!B$53:B$100,0)),0,1)</f>
        <v>0</v>
      </c>
      <c r="AH344" s="97"/>
      <c r="AJ344" s="195">
        <v>4265</v>
      </c>
      <c r="AK344" s="105">
        <f>SUM(AL344:AW344)</f>
        <v>1</v>
      </c>
      <c r="AL344" s="110">
        <f>IF(ISNA(MATCH($AJ344,'Overlap Study'!$FG$323:$FG$454,0)),0,1)</f>
        <v>0</v>
      </c>
      <c r="AM344" s="97">
        <f>IF(ISNA(MATCH($AJ344,'Overlap Study'!$EP$323:$EP$454,0)),0,1)</f>
        <v>1</v>
      </c>
      <c r="AN344" s="97">
        <f>IF(ISNA(MATCH($AJ344,'Overlap Study'!$DY$186:$DY$245,0)),0,1)</f>
        <v>0</v>
      </c>
      <c r="AO344" s="97">
        <f>IF(ISNA(MATCH($AJ344,'Overlap Study'!$DJ$186:$DJ$233,0)),0,1)</f>
        <v>0</v>
      </c>
      <c r="AP344" s="99">
        <f>IF(ISNA(MATCH($AJ344,'Overlap Study'!$CU$186:$CU$233,0)),0,1)</f>
        <v>0</v>
      </c>
      <c r="AQ344" s="99">
        <f>IF(ISNA(MATCH($AJ344,'Overlap Study'!$CG$186:$CG$233,0)),0,1)</f>
        <v>0</v>
      </c>
      <c r="AR344" s="97">
        <f>IF(ISNA(MATCH($AJ344,'Overlap Study'!$BU$186:$BU$233,0)),0,1)</f>
        <v>0</v>
      </c>
      <c r="AS344" s="97">
        <f>IF(ISNA(MATCH(AJ344,'Overlap Study'!BJ$186:BJ$233,0)),0,1)</f>
        <v>0</v>
      </c>
      <c r="AT344" s="97">
        <f>IF(ISNA(MATCH($AJ344,'Overlap Study'!AZ$186:AZ$233,0)),0,1)</f>
        <v>0</v>
      </c>
      <c r="AU344" s="97">
        <f>IF(ISNA(MATCH($AJ344,'Overlap Study'!AT$186:AT$233,0)),0,1)</f>
        <v>0</v>
      </c>
      <c r="AV344" s="97">
        <f>IF(ISNA(MATCH($AJ344,'Overlap Study'!AN$186:AN$233,0)),0,1)</f>
        <v>0</v>
      </c>
      <c r="AW344" s="106">
        <f>IF(ISNA(MATCH($AJ344,'Overlap Study'!AH$186:AH$233,0)),0,1)</f>
        <v>0</v>
      </c>
      <c r="AX344" s="97">
        <f>IF(ISNA(MATCH(AJ344,'Overlap Study'!$AB$186:$AB$233,0)),0,1)</f>
        <v>0</v>
      </c>
      <c r="AY344" s="97">
        <f>IF(ISNA(MATCH($AJ344,'Overlap Study'!$V$186:$V$233,0)),0,1)</f>
        <v>0</v>
      </c>
      <c r="AZ344" s="97">
        <f>IF(ISNA(MATCH($AJ344,'Overlap Study'!$P$186:$P$233,0)),0,1)</f>
        <v>0</v>
      </c>
      <c r="BA344" s="97"/>
      <c r="BB344" s="97"/>
      <c r="BC344" s="97"/>
    </row>
    <row r="345" spans="12:55" ht="13" x14ac:dyDescent="0.3">
      <c r="L345" s="116">
        <f t="shared" si="16"/>
        <v>344</v>
      </c>
      <c r="M345">
        <f t="shared" si="15"/>
        <v>1</v>
      </c>
      <c r="N345" s="207">
        <v>935</v>
      </c>
      <c r="O345" s="99">
        <f>SUM(P345:AA345)</f>
        <v>1</v>
      </c>
      <c r="P345" s="110">
        <f>IF(ISNA(MATCH(N345,'Overlap Study'!FF$62:FF$317,0)),0,1)</f>
        <v>0</v>
      </c>
      <c r="Q345" s="97">
        <f>IF(ISNA(MATCH(N345,'Overlap Study'!EO$62:EO$317,0)),0,1)</f>
        <v>0</v>
      </c>
      <c r="R345" s="97">
        <f>IF(ISNA(MATCH(N345,'Overlap Study'!DY$62:DY$174,0)),0,1)</f>
        <v>0</v>
      </c>
      <c r="S345" s="97">
        <f>IF(ISNA(MATCH(N345,'Overlap Study'!DJ$62:DJ$157,0)),0,1)</f>
        <v>0</v>
      </c>
      <c r="T345" s="99">
        <f>IF(ISNA(MATCH(N345,'Overlap Study'!CU$62:CU$157,0)),0,1)</f>
        <v>0</v>
      </c>
      <c r="U345" s="99">
        <f>IF(ISNA(MATCH(N345,'Overlap Study'!CG$62:CG$157,0)),0,1)</f>
        <v>1</v>
      </c>
      <c r="V345" s="97">
        <f>IF(ISNA(MATCH(N345,'Overlap Study'!BU$62:BU$157,0)),0,1)</f>
        <v>0</v>
      </c>
      <c r="W345" s="97">
        <f>IF(ISNA(MATCH(N345,'Overlap Study'!BJ$62:BJ$157,0)),0,1)</f>
        <v>0</v>
      </c>
      <c r="X345" s="97">
        <f>IF(ISNA(MATCH($N345,'Overlap Study'!AZ$62:AZ$157,0)),0,1)</f>
        <v>0</v>
      </c>
      <c r="Y345" s="97">
        <f>IF(ISNA(MATCH($N345,'Overlap Study'!AT$62:AT$157,0)),0,1)</f>
        <v>0</v>
      </c>
      <c r="Z345" s="97">
        <f>IF(ISNA(MATCH($N345,'Overlap Study'!AN$62:AN$157,0)),0,1)</f>
        <v>0</v>
      </c>
      <c r="AA345" s="97">
        <f>IF(ISNA(MATCH($N345,'Overlap Study'!AH$62:AH$157,0)),0,1)</f>
        <v>0</v>
      </c>
      <c r="AB345" s="110">
        <f>IF(ISNA(MATCH($N345,'Overlap Study'!AB$62:AB$157,0)),0,1)</f>
        <v>0</v>
      </c>
      <c r="AC345" s="97">
        <f>IF(ISNA(MATCH($N345,'Overlap Study'!V$62:V$157,0)),0,1)</f>
        <v>0</v>
      </c>
      <c r="AD345" s="97">
        <f>IF(ISNA(MATCH($N345,'Overlap Study'!P$62:P$157,0)),0,1)</f>
        <v>0</v>
      </c>
      <c r="AE345" s="97">
        <f>IF(ISNA(MATCH($N345,'Overlap Study'!H$53:H$132,0)),0,1)</f>
        <v>0</v>
      </c>
      <c r="AF345" s="106">
        <f>IF(ISNA(MATCH($N345,'Overlap Study'!B$53:B$100,0)),0,1)</f>
        <v>0</v>
      </c>
      <c r="AH345" s="97"/>
      <c r="AJ345" s="195">
        <v>4451</v>
      </c>
      <c r="AK345" s="105">
        <f>SUM(AL345:AW345)</f>
        <v>1</v>
      </c>
      <c r="AL345" s="110">
        <f>IF(ISNA(MATCH($AJ345,'Overlap Study'!$FG$323:$FG$454,0)),0,1)</f>
        <v>0</v>
      </c>
      <c r="AM345" s="97">
        <f>IF(ISNA(MATCH($AJ345,'Overlap Study'!$EP$323:$EP$454,0)),0,1)</f>
        <v>1</v>
      </c>
      <c r="AN345" s="97">
        <f>IF(ISNA(MATCH($AJ345,'Overlap Study'!$DY$186:$DY$245,0)),0,1)</f>
        <v>0</v>
      </c>
      <c r="AO345" s="97">
        <f>IF(ISNA(MATCH($AJ345,'Overlap Study'!$DJ$186:$DJ$233,0)),0,1)</f>
        <v>0</v>
      </c>
      <c r="AP345" s="99">
        <f>IF(ISNA(MATCH($AJ345,'Overlap Study'!$CU$186:$CU$233,0)),0,1)</f>
        <v>0</v>
      </c>
      <c r="AQ345" s="99">
        <f>IF(ISNA(MATCH($AJ345,'Overlap Study'!$CG$186:$CG$233,0)),0,1)</f>
        <v>0</v>
      </c>
      <c r="AR345" s="97">
        <f>IF(ISNA(MATCH($AJ345,'Overlap Study'!$BU$186:$BU$233,0)),0,1)</f>
        <v>0</v>
      </c>
      <c r="AS345" s="97">
        <f>IF(ISNA(MATCH(AJ345,'Overlap Study'!BJ$186:BJ$233,0)),0,1)</f>
        <v>0</v>
      </c>
      <c r="AT345" s="97">
        <f>IF(ISNA(MATCH($AJ345,'Overlap Study'!AZ$186:AZ$233,0)),0,1)</f>
        <v>0</v>
      </c>
      <c r="AU345" s="97">
        <f>IF(ISNA(MATCH($AJ345,'Overlap Study'!AT$186:AT$233,0)),0,1)</f>
        <v>0</v>
      </c>
      <c r="AV345" s="97">
        <f>IF(ISNA(MATCH($AJ345,'Overlap Study'!AN$186:AN$233,0)),0,1)</f>
        <v>0</v>
      </c>
      <c r="AW345" s="106">
        <f>IF(ISNA(MATCH($AJ345,'Overlap Study'!AH$186:AH$233,0)),0,1)</f>
        <v>0</v>
      </c>
      <c r="AX345" s="97">
        <f>IF(ISNA(MATCH(AJ345,'Overlap Study'!$AB$186:$AB$233,0)),0,1)</f>
        <v>0</v>
      </c>
      <c r="AY345" s="97">
        <f>IF(ISNA(MATCH($AJ345,'Overlap Study'!$V$186:$V$233,0)),0,1)</f>
        <v>0</v>
      </c>
      <c r="AZ345" s="97">
        <f>IF(ISNA(MATCH($AJ345,'Overlap Study'!$P$186:$P$233,0)),0,1)</f>
        <v>0</v>
      </c>
      <c r="BA345" s="97"/>
      <c r="BB345" s="97"/>
      <c r="BC345" s="97"/>
    </row>
    <row r="346" spans="12:55" ht="13" x14ac:dyDescent="0.3">
      <c r="L346" s="116">
        <f t="shared" si="16"/>
        <v>345</v>
      </c>
      <c r="M346">
        <f t="shared" si="15"/>
        <v>1</v>
      </c>
      <c r="N346" s="207">
        <v>955</v>
      </c>
      <c r="O346" s="99">
        <f>SUM(P346:AA346)</f>
        <v>1</v>
      </c>
      <c r="P346" s="110">
        <f>IF(ISNA(MATCH(N346,'Overlap Study'!FF$62:FF$317,0)),0,1)</f>
        <v>0</v>
      </c>
      <c r="Q346" s="97">
        <f>IF(ISNA(MATCH(N346,'Overlap Study'!EO$62:EO$317,0)),0,1)</f>
        <v>1</v>
      </c>
      <c r="R346" s="97">
        <f>IF(ISNA(MATCH(N346,'Overlap Study'!DY$62:DY$174,0)),0,1)</f>
        <v>0</v>
      </c>
      <c r="S346" s="97">
        <f>IF(ISNA(MATCH(N346,'Overlap Study'!DJ$62:DJ$157,0)),0,1)</f>
        <v>0</v>
      </c>
      <c r="T346" s="99">
        <f>IF(ISNA(MATCH(N346,'Overlap Study'!CU$62:CU$157,0)),0,1)</f>
        <v>0</v>
      </c>
      <c r="U346" s="99">
        <f>IF(ISNA(MATCH(N346,'Overlap Study'!CG$62:CG$157,0)),0,1)</f>
        <v>0</v>
      </c>
      <c r="V346" s="97">
        <f>IF(ISNA(MATCH(N346,'Overlap Study'!BU$62:BU$157,0)),0,1)</f>
        <v>0</v>
      </c>
      <c r="W346" s="97">
        <f>IF(ISNA(MATCH(N346,'Overlap Study'!BJ$62:BJ$157,0)),0,1)</f>
        <v>0</v>
      </c>
      <c r="X346" s="97">
        <f>IF(ISNA(MATCH($N346,'Overlap Study'!AZ$62:AZ$157,0)),0,1)</f>
        <v>0</v>
      </c>
      <c r="Y346" s="97">
        <f>IF(ISNA(MATCH($N346,'Overlap Study'!AT$62:AT$157,0)),0,1)</f>
        <v>0</v>
      </c>
      <c r="Z346" s="97">
        <f>IF(ISNA(MATCH($N346,'Overlap Study'!AN$62:AN$157,0)),0,1)</f>
        <v>0</v>
      </c>
      <c r="AA346" s="97">
        <f>IF(ISNA(MATCH($N346,'Overlap Study'!AH$62:AH$157,0)),0,1)</f>
        <v>0</v>
      </c>
      <c r="AB346" s="110">
        <f>IF(ISNA(MATCH($N346,'Overlap Study'!AB$62:AB$157,0)),0,1)</f>
        <v>0</v>
      </c>
      <c r="AC346" s="97">
        <f>IF(ISNA(MATCH($N346,'Overlap Study'!V$62:V$157,0)),0,1)</f>
        <v>0</v>
      </c>
      <c r="AD346" s="97">
        <f>IF(ISNA(MATCH($N346,'Overlap Study'!P$62:P$157,0)),0,1)</f>
        <v>0</v>
      </c>
      <c r="AE346" s="97">
        <f>IF(ISNA(MATCH($N346,'Overlap Study'!H$53:H$132,0)),0,1)</f>
        <v>0</v>
      </c>
      <c r="AF346" s="106">
        <f>IF(ISNA(MATCH($N346,'Overlap Study'!B$53:B$100,0)),0,1)</f>
        <v>0</v>
      </c>
      <c r="AH346" s="97"/>
      <c r="AJ346" s="195">
        <v>4522</v>
      </c>
      <c r="AK346" s="105">
        <f>SUM(AL346:AW346)</f>
        <v>1</v>
      </c>
      <c r="AL346" s="110">
        <f>IF(ISNA(MATCH($AJ346,'Overlap Study'!$FG$323:$FG$454,0)),0,1)</f>
        <v>0</v>
      </c>
      <c r="AM346" s="97">
        <f>IF(ISNA(MATCH($AJ346,'Overlap Study'!$EP$323:$EP$454,0)),0,1)</f>
        <v>1</v>
      </c>
      <c r="AN346" s="97">
        <f>IF(ISNA(MATCH($AJ346,'Overlap Study'!$DY$186:$DY$245,0)),0,1)</f>
        <v>0</v>
      </c>
      <c r="AO346" s="97">
        <f>IF(ISNA(MATCH($AJ346,'Overlap Study'!$DJ$186:$DJ$233,0)),0,1)</f>
        <v>0</v>
      </c>
      <c r="AP346" s="99">
        <f>IF(ISNA(MATCH($AJ346,'Overlap Study'!$CU$186:$CU$233,0)),0,1)</f>
        <v>0</v>
      </c>
      <c r="AQ346" s="99">
        <f>IF(ISNA(MATCH($AJ346,'Overlap Study'!$CG$186:$CG$233,0)),0,1)</f>
        <v>0</v>
      </c>
      <c r="AR346" s="97">
        <f>IF(ISNA(MATCH($AJ346,'Overlap Study'!$BU$186:$BU$233,0)),0,1)</f>
        <v>0</v>
      </c>
      <c r="AS346" s="97">
        <f>IF(ISNA(MATCH(AJ346,'Overlap Study'!BJ$186:BJ$233,0)),0,1)</f>
        <v>0</v>
      </c>
      <c r="AT346" s="97">
        <f>IF(ISNA(MATCH($AJ346,'Overlap Study'!AZ$186:AZ$233,0)),0,1)</f>
        <v>0</v>
      </c>
      <c r="AU346" s="97">
        <f>IF(ISNA(MATCH($AJ346,'Overlap Study'!AT$186:AT$233,0)),0,1)</f>
        <v>0</v>
      </c>
      <c r="AV346" s="97">
        <f>IF(ISNA(MATCH($AJ346,'Overlap Study'!AN$186:AN$233,0)),0,1)</f>
        <v>0</v>
      </c>
      <c r="AW346" s="106">
        <f>IF(ISNA(MATCH($AJ346,'Overlap Study'!AH$186:AH$233,0)),0,1)</f>
        <v>0</v>
      </c>
      <c r="AX346" s="97">
        <f>IF(ISNA(MATCH(AJ346,'Overlap Study'!$AB$186:$AB$233,0)),0,1)</f>
        <v>0</v>
      </c>
      <c r="AY346" s="97">
        <f>IF(ISNA(MATCH($AJ346,'Overlap Study'!$V$186:$V$233,0)),0,1)</f>
        <v>0</v>
      </c>
      <c r="AZ346" s="97">
        <f>IF(ISNA(MATCH($AJ346,'Overlap Study'!$P$186:$P$233,0)),0,1)</f>
        <v>0</v>
      </c>
      <c r="BA346" s="97"/>
      <c r="BB346" s="97"/>
      <c r="BC346" s="97"/>
    </row>
    <row r="347" spans="12:55" ht="13" x14ac:dyDescent="0.3">
      <c r="L347" s="116">
        <f t="shared" si="16"/>
        <v>346</v>
      </c>
      <c r="M347">
        <f t="shared" si="15"/>
        <v>2</v>
      </c>
      <c r="N347" s="207">
        <v>980</v>
      </c>
      <c r="O347" s="99">
        <f>SUM(P347:AA347)</f>
        <v>1</v>
      </c>
      <c r="P347" s="110">
        <f>IF(ISNA(MATCH(N347,'Overlap Study'!FF$62:FF$317,0)),0,1)</f>
        <v>0</v>
      </c>
      <c r="Q347" s="97">
        <f>IF(ISNA(MATCH(N347,'Overlap Study'!EO$62:EO$317,0)),0,1)</f>
        <v>0</v>
      </c>
      <c r="R347" s="97">
        <f>IF(ISNA(MATCH(N347,'Overlap Study'!DY$62:DY$174,0)),0,1)</f>
        <v>0</v>
      </c>
      <c r="S347" s="97">
        <f>IF(ISNA(MATCH(N347,'Overlap Study'!DJ$62:DJ$157,0)),0,1)</f>
        <v>0</v>
      </c>
      <c r="T347" s="99">
        <f>IF(ISNA(MATCH(N347,'Overlap Study'!CU$62:CU$157,0)),0,1)</f>
        <v>0</v>
      </c>
      <c r="U347" s="99">
        <f>IF(ISNA(MATCH(N347,'Overlap Study'!CG$62:CG$157,0)),0,1)</f>
        <v>0</v>
      </c>
      <c r="V347" s="97">
        <f>IF(ISNA(MATCH(N347,'Overlap Study'!BU$62:BU$157,0)),0,1)</f>
        <v>0</v>
      </c>
      <c r="W347" s="97">
        <f>IF(ISNA(MATCH(N347,'Overlap Study'!BJ$62:BJ$157,0)),0,1)</f>
        <v>0</v>
      </c>
      <c r="X347" s="97">
        <f>IF(ISNA(MATCH($N347,'Overlap Study'!AZ$62:AZ$157,0)),0,1)</f>
        <v>0</v>
      </c>
      <c r="Y347" s="97">
        <f>IF(ISNA(MATCH($N347,'Overlap Study'!AT$62:AT$157,0)),0,1)</f>
        <v>0</v>
      </c>
      <c r="Z347" s="97">
        <f>IF(ISNA(MATCH($N347,'Overlap Study'!AN$62:AN$157,0)),0,1)</f>
        <v>0</v>
      </c>
      <c r="AA347" s="97">
        <f>IF(ISNA(MATCH($N347,'Overlap Study'!AH$62:AH$157,0)),0,1)</f>
        <v>1</v>
      </c>
      <c r="AB347" s="110">
        <f>IF(ISNA(MATCH($N347,'Overlap Study'!AB$62:AB$157,0)),0,1)</f>
        <v>1</v>
      </c>
      <c r="AC347" s="97">
        <f>IF(ISNA(MATCH($N347,'Overlap Study'!V$62:V$157,0)),0,1)</f>
        <v>0</v>
      </c>
      <c r="AD347" s="97">
        <f>IF(ISNA(MATCH($N347,'Overlap Study'!P$62:P$157,0)),0,1)</f>
        <v>0</v>
      </c>
      <c r="AE347" s="97">
        <f>IF(ISNA(MATCH($N347,'Overlap Study'!H$53:H$132,0)),0,1)</f>
        <v>0</v>
      </c>
      <c r="AF347" s="106">
        <f>IF(ISNA(MATCH($N347,'Overlap Study'!B$53:B$100,0)),0,1)</f>
        <v>0</v>
      </c>
      <c r="AH347" s="97"/>
      <c r="AJ347" s="195">
        <v>4564</v>
      </c>
      <c r="AK347" s="105">
        <f>SUM(AL347:AW347)</f>
        <v>1</v>
      </c>
      <c r="AL347" s="110">
        <f>IF(ISNA(MATCH($AJ347,'Overlap Study'!$FG$323:$FG$454,0)),0,1)</f>
        <v>1</v>
      </c>
      <c r="AM347" s="97">
        <f>IF(ISNA(MATCH($AJ347,'Overlap Study'!$EP$323:$EP$454,0)),0,1)</f>
        <v>0</v>
      </c>
      <c r="AN347" s="97">
        <f>IF(ISNA(MATCH($AJ347,'Overlap Study'!$DY$186:$DY$245,0)),0,1)</f>
        <v>0</v>
      </c>
      <c r="AO347" s="97">
        <f>IF(ISNA(MATCH($AJ347,'Overlap Study'!$DJ$186:$DJ$233,0)),0,1)</f>
        <v>0</v>
      </c>
      <c r="AP347" s="99">
        <f>IF(ISNA(MATCH($AJ347,'Overlap Study'!$CU$186:$CU$233,0)),0,1)</f>
        <v>0</v>
      </c>
      <c r="AQ347" s="99">
        <f>IF(ISNA(MATCH($AJ347,'Overlap Study'!$CG$186:$CG$233,0)),0,1)</f>
        <v>0</v>
      </c>
      <c r="AR347" s="97">
        <f>IF(ISNA(MATCH($AJ347,'Overlap Study'!$BU$186:$BU$233,0)),0,1)</f>
        <v>0</v>
      </c>
      <c r="AS347" s="97">
        <f>IF(ISNA(MATCH(AJ347,'Overlap Study'!BJ$186:BJ$233,0)),0,1)</f>
        <v>0</v>
      </c>
      <c r="AT347" s="97">
        <f>IF(ISNA(MATCH($AJ347,'Overlap Study'!AZ$186:AZ$233,0)),0,1)</f>
        <v>0</v>
      </c>
      <c r="AU347" s="97">
        <f>IF(ISNA(MATCH($AJ347,'Overlap Study'!AT$186:AT$233,0)),0,1)</f>
        <v>0</v>
      </c>
      <c r="AV347" s="97">
        <f>IF(ISNA(MATCH($AJ347,'Overlap Study'!AN$186:AN$233,0)),0,1)</f>
        <v>0</v>
      </c>
      <c r="AW347" s="106">
        <f>IF(ISNA(MATCH($AJ347,'Overlap Study'!AH$186:AH$233,0)),0,1)</f>
        <v>0</v>
      </c>
      <c r="AX347" s="97">
        <f>IF(ISNA(MATCH(AJ347,'Overlap Study'!$AB$186:$AB$233,0)),0,1)</f>
        <v>0</v>
      </c>
      <c r="AY347" s="97">
        <f>IF(ISNA(MATCH($AJ347,'Overlap Study'!$V$186:$V$233,0)),0,1)</f>
        <v>0</v>
      </c>
      <c r="AZ347" s="97">
        <f>IF(ISNA(MATCH($AJ347,'Overlap Study'!$P$186:$P$233,0)),0,1)</f>
        <v>0</v>
      </c>
      <c r="BA347" s="97"/>
      <c r="BB347" s="97"/>
      <c r="BC347" s="97"/>
    </row>
    <row r="348" spans="12:55" ht="13" x14ac:dyDescent="0.3">
      <c r="L348" s="116">
        <f t="shared" si="16"/>
        <v>347</v>
      </c>
      <c r="M348">
        <f t="shared" si="15"/>
        <v>1</v>
      </c>
      <c r="N348" s="207">
        <v>1002</v>
      </c>
      <c r="O348" s="99">
        <f>SUM(P348:AA348)</f>
        <v>1</v>
      </c>
      <c r="P348" s="110">
        <f>IF(ISNA(MATCH(N348,'Overlap Study'!FF$62:FF$317,0)),0,1)</f>
        <v>0</v>
      </c>
      <c r="Q348" s="97">
        <f>IF(ISNA(MATCH(N348,'Overlap Study'!EO$62:EO$317,0)),0,1)</f>
        <v>0</v>
      </c>
      <c r="R348" s="97">
        <f>IF(ISNA(MATCH(N348,'Overlap Study'!DY$62:DY$174,0)),0,1)</f>
        <v>0</v>
      </c>
      <c r="S348" s="97">
        <f>IF(ISNA(MATCH(N348,'Overlap Study'!DJ$62:DJ$157,0)),0,1)</f>
        <v>0</v>
      </c>
      <c r="T348" s="99">
        <f>IF(ISNA(MATCH(N348,'Overlap Study'!CU$62:CU$157,0)),0,1)</f>
        <v>0</v>
      </c>
      <c r="U348" s="99">
        <f>IF(ISNA(MATCH(N348,'Overlap Study'!CG$62:CG$157,0)),0,1)</f>
        <v>0</v>
      </c>
      <c r="V348" s="97">
        <f>IF(ISNA(MATCH(N348,'Overlap Study'!BU$62:BU$157,0)),0,1)</f>
        <v>0</v>
      </c>
      <c r="W348" s="97">
        <f>IF(ISNA(MATCH(N348,'Overlap Study'!BJ$62:BJ$157,0)),0,1)</f>
        <v>1</v>
      </c>
      <c r="X348" s="97">
        <f>IF(ISNA(MATCH($N348,'Overlap Study'!AZ$62:AZ$157,0)),0,1)</f>
        <v>0</v>
      </c>
      <c r="Y348" s="97">
        <f>IF(ISNA(MATCH($N348,'Overlap Study'!AT$62:AT$157,0)),0,1)</f>
        <v>0</v>
      </c>
      <c r="Z348" s="97">
        <f>IF(ISNA(MATCH($N348,'Overlap Study'!AN$62:AN$157,0)),0,1)</f>
        <v>0</v>
      </c>
      <c r="AA348" s="97">
        <f>IF(ISNA(MATCH($N348,'Overlap Study'!AH$62:AH$157,0)),0,1)</f>
        <v>0</v>
      </c>
      <c r="AB348" s="110">
        <f>IF(ISNA(MATCH($N348,'Overlap Study'!AB$62:AB$157,0)),0,1)</f>
        <v>0</v>
      </c>
      <c r="AC348" s="97">
        <f>IF(ISNA(MATCH($N348,'Overlap Study'!V$62:V$157,0)),0,1)</f>
        <v>0</v>
      </c>
      <c r="AD348" s="97">
        <f>IF(ISNA(MATCH($N348,'Overlap Study'!P$62:P$157,0)),0,1)</f>
        <v>0</v>
      </c>
      <c r="AE348" s="97">
        <f>IF(ISNA(MATCH($N348,'Overlap Study'!H$53:H$132,0)),0,1)</f>
        <v>0</v>
      </c>
      <c r="AF348" s="106">
        <f>IF(ISNA(MATCH($N348,'Overlap Study'!B$53:B$100,0)),0,1)</f>
        <v>0</v>
      </c>
      <c r="AH348" s="97"/>
      <c r="AJ348" s="195">
        <v>4613</v>
      </c>
      <c r="AK348" s="105">
        <f>SUM(AL348:AW348)</f>
        <v>1</v>
      </c>
      <c r="AL348" s="110">
        <f>IF(ISNA(MATCH($AJ348,'Overlap Study'!$FG$323:$FG$454,0)),0,1)</f>
        <v>0</v>
      </c>
      <c r="AM348" s="97">
        <f>IF(ISNA(MATCH($AJ348,'Overlap Study'!$EP$323:$EP$454,0)),0,1)</f>
        <v>1</v>
      </c>
      <c r="AN348" s="97">
        <f>IF(ISNA(MATCH($AJ348,'Overlap Study'!$DY$186:$DY$245,0)),0,1)</f>
        <v>0</v>
      </c>
      <c r="AO348" s="97">
        <f>IF(ISNA(MATCH($AJ348,'Overlap Study'!$DJ$186:$DJ$233,0)),0,1)</f>
        <v>0</v>
      </c>
      <c r="AP348" s="99">
        <f>IF(ISNA(MATCH($AJ348,'Overlap Study'!$CU$186:$CU$233,0)),0,1)</f>
        <v>0</v>
      </c>
      <c r="AQ348" s="99">
        <f>IF(ISNA(MATCH($AJ348,'Overlap Study'!$CG$186:$CG$233,0)),0,1)</f>
        <v>0</v>
      </c>
      <c r="AR348" s="97">
        <f>IF(ISNA(MATCH($AJ348,'Overlap Study'!$BU$186:$BU$233,0)),0,1)</f>
        <v>0</v>
      </c>
      <c r="AS348" s="97">
        <f>IF(ISNA(MATCH(AJ348,'Overlap Study'!BJ$186:BJ$233,0)),0,1)</f>
        <v>0</v>
      </c>
      <c r="AT348" s="97">
        <f>IF(ISNA(MATCH($AJ348,'Overlap Study'!AZ$186:AZ$233,0)),0,1)</f>
        <v>0</v>
      </c>
      <c r="AU348" s="97">
        <f>IF(ISNA(MATCH($AJ348,'Overlap Study'!AT$186:AT$233,0)),0,1)</f>
        <v>0</v>
      </c>
      <c r="AV348" s="97">
        <f>IF(ISNA(MATCH($AJ348,'Overlap Study'!AN$186:AN$233,0)),0,1)</f>
        <v>0</v>
      </c>
      <c r="AW348" s="106">
        <f>IF(ISNA(MATCH($AJ348,'Overlap Study'!AH$186:AH$233,0)),0,1)</f>
        <v>0</v>
      </c>
      <c r="AX348" s="97">
        <f>IF(ISNA(MATCH(AJ348,'Overlap Study'!$AB$186:$AB$233,0)),0,1)</f>
        <v>0</v>
      </c>
      <c r="AY348" s="97">
        <f>IF(ISNA(MATCH($AJ348,'Overlap Study'!$V$186:$V$233,0)),0,1)</f>
        <v>0</v>
      </c>
      <c r="AZ348" s="97">
        <f>IF(ISNA(MATCH($AJ348,'Overlap Study'!$P$186:$P$233,0)),0,1)</f>
        <v>0</v>
      </c>
      <c r="BA348" s="97"/>
      <c r="BB348" s="97"/>
      <c r="BC348" s="97"/>
    </row>
    <row r="349" spans="12:55" ht="13" x14ac:dyDescent="0.3">
      <c r="L349" s="116">
        <f t="shared" si="16"/>
        <v>348</v>
      </c>
      <c r="M349">
        <f t="shared" si="15"/>
        <v>1</v>
      </c>
      <c r="N349" s="495">
        <v>1011</v>
      </c>
      <c r="O349" s="99">
        <f>SUM(P349:AA349)</f>
        <v>1</v>
      </c>
      <c r="P349" s="110">
        <f>IF(ISNA(MATCH(N349,'Overlap Study'!FF$62:FF$317,0)),0,1)</f>
        <v>1</v>
      </c>
      <c r="Q349" s="97">
        <f>IF(ISNA(MATCH(N349,'Overlap Study'!EO$62:EO$317,0)),0,1)</f>
        <v>0</v>
      </c>
      <c r="R349" s="97">
        <f>IF(ISNA(MATCH(N349,'Overlap Study'!DY$62:DY$174,0)),0,1)</f>
        <v>0</v>
      </c>
      <c r="S349" s="97">
        <f>IF(ISNA(MATCH(N349,'Overlap Study'!DJ$62:DJ$157,0)),0,1)</f>
        <v>0</v>
      </c>
      <c r="T349" s="99">
        <f>IF(ISNA(MATCH(N349,'Overlap Study'!CU$62:CU$157,0)),0,1)</f>
        <v>0</v>
      </c>
      <c r="U349" s="99">
        <f>IF(ISNA(MATCH(N349,'Overlap Study'!CG$62:CG$157,0)),0,1)</f>
        <v>0</v>
      </c>
      <c r="V349" s="97">
        <f>IF(ISNA(MATCH(N349,'Overlap Study'!BU$62:BU$157,0)),0,1)</f>
        <v>0</v>
      </c>
      <c r="W349" s="97">
        <f>IF(ISNA(MATCH(N349,'Overlap Study'!BJ$62:BJ$157,0)),0,1)</f>
        <v>0</v>
      </c>
      <c r="X349" s="97">
        <f>IF(ISNA(MATCH($N349,'Overlap Study'!AZ$62:AZ$157,0)),0,1)</f>
        <v>0</v>
      </c>
      <c r="Y349" s="97">
        <f>IF(ISNA(MATCH($N349,'Overlap Study'!AT$62:AT$157,0)),0,1)</f>
        <v>0</v>
      </c>
      <c r="Z349" s="97">
        <f>IF(ISNA(MATCH($N349,'Overlap Study'!AN$62:AN$157,0)),0,1)</f>
        <v>0</v>
      </c>
      <c r="AA349" s="97">
        <f>IF(ISNA(MATCH($N349,'Overlap Study'!AH$62:AH$157,0)),0,1)</f>
        <v>0</v>
      </c>
      <c r="AB349" s="110">
        <f>IF(ISNA(MATCH($N349,'Overlap Study'!AB$62:AB$157,0)),0,1)</f>
        <v>0</v>
      </c>
      <c r="AC349" s="97">
        <f>IF(ISNA(MATCH($N349,'Overlap Study'!V$62:V$157,0)),0,1)</f>
        <v>0</v>
      </c>
      <c r="AD349" s="97">
        <f>IF(ISNA(MATCH($N349,'Overlap Study'!P$62:P$157,0)),0,1)</f>
        <v>0</v>
      </c>
      <c r="AE349" s="97">
        <f>IF(ISNA(MATCH($N349,'Overlap Study'!H$53:H$132,0)),0,1)</f>
        <v>0</v>
      </c>
      <c r="AF349" s="106">
        <f>IF(ISNA(MATCH($N349,'Overlap Study'!B$53:B$100,0)),0,1)</f>
        <v>0</v>
      </c>
      <c r="AH349" s="97"/>
      <c r="AJ349" s="195">
        <v>4678</v>
      </c>
      <c r="AK349" s="105">
        <f>SUM(AL349:AW349)</f>
        <v>1</v>
      </c>
      <c r="AL349" s="110">
        <f>IF(ISNA(MATCH($AJ349,'Overlap Study'!$FG$323:$FG$454,0)),0,1)</f>
        <v>1</v>
      </c>
      <c r="AM349" s="97">
        <f>IF(ISNA(MATCH($AJ349,'Overlap Study'!$EP$323:$EP$454,0)),0,1)</f>
        <v>0</v>
      </c>
      <c r="AN349" s="97">
        <f>IF(ISNA(MATCH($AJ349,'Overlap Study'!$DY$186:$DY$245,0)),0,1)</f>
        <v>0</v>
      </c>
      <c r="AO349" s="97">
        <f>IF(ISNA(MATCH($AJ349,'Overlap Study'!$DJ$186:$DJ$233,0)),0,1)</f>
        <v>0</v>
      </c>
      <c r="AP349" s="99">
        <f>IF(ISNA(MATCH($AJ349,'Overlap Study'!$CU$186:$CU$233,0)),0,1)</f>
        <v>0</v>
      </c>
      <c r="AQ349" s="99">
        <f>IF(ISNA(MATCH($AJ349,'Overlap Study'!$CG$186:$CG$233,0)),0,1)</f>
        <v>0</v>
      </c>
      <c r="AR349" s="97">
        <f>IF(ISNA(MATCH($AJ349,'Overlap Study'!$BU$186:$BU$233,0)),0,1)</f>
        <v>0</v>
      </c>
      <c r="AS349" s="97">
        <f>IF(ISNA(MATCH(AJ349,'Overlap Study'!BJ$186:BJ$233,0)),0,1)</f>
        <v>0</v>
      </c>
      <c r="AT349" s="97">
        <f>IF(ISNA(MATCH($AJ349,'Overlap Study'!AZ$186:AZ$233,0)),0,1)</f>
        <v>0</v>
      </c>
      <c r="AU349" s="97">
        <f>IF(ISNA(MATCH($AJ349,'Overlap Study'!AT$186:AT$233,0)),0,1)</f>
        <v>0</v>
      </c>
      <c r="AV349" s="97">
        <f>IF(ISNA(MATCH($AJ349,'Overlap Study'!AN$186:AN$233,0)),0,1)</f>
        <v>0</v>
      </c>
      <c r="AW349" s="106">
        <f>IF(ISNA(MATCH($AJ349,'Overlap Study'!AH$186:AH$233,0)),0,1)</f>
        <v>0</v>
      </c>
      <c r="AX349" s="97">
        <f>IF(ISNA(MATCH(AJ349,'Overlap Study'!$AB$186:$AB$233,0)),0,1)</f>
        <v>0</v>
      </c>
      <c r="AY349" s="97">
        <f>IF(ISNA(MATCH($AJ349,'Overlap Study'!$V$186:$V$233,0)),0,1)</f>
        <v>0</v>
      </c>
      <c r="AZ349" s="97">
        <f>IF(ISNA(MATCH($AJ349,'Overlap Study'!$P$186:$P$233,0)),0,1)</f>
        <v>0</v>
      </c>
      <c r="BA349" s="97"/>
      <c r="BB349" s="97"/>
      <c r="BC349" s="97"/>
    </row>
    <row r="350" spans="12:55" ht="13" x14ac:dyDescent="0.3">
      <c r="L350" s="116">
        <f t="shared" si="16"/>
        <v>349</v>
      </c>
      <c r="M350">
        <f t="shared" si="15"/>
        <v>1</v>
      </c>
      <c r="N350" s="207">
        <v>1014</v>
      </c>
      <c r="O350" s="99">
        <f>SUM(P350:AA350)</f>
        <v>1</v>
      </c>
      <c r="P350" s="110">
        <f>IF(ISNA(MATCH(N350,'Overlap Study'!FF$62:FF$317,0)),0,1)</f>
        <v>0</v>
      </c>
      <c r="Q350" s="97">
        <f>IF(ISNA(MATCH(N350,'Overlap Study'!EO$62:EO$317,0)),0,1)</f>
        <v>0</v>
      </c>
      <c r="R350" s="97">
        <f>IF(ISNA(MATCH(N350,'Overlap Study'!DY$62:DY$174,0)),0,1)</f>
        <v>0</v>
      </c>
      <c r="S350" s="97">
        <f>IF(ISNA(MATCH(N350,'Overlap Study'!DJ$62:DJ$157,0)),0,1)</f>
        <v>0</v>
      </c>
      <c r="T350" s="99">
        <f>IF(ISNA(MATCH(N350,'Overlap Study'!CU$62:CU$157,0)),0,1)</f>
        <v>0</v>
      </c>
      <c r="U350" s="99">
        <f>IF(ISNA(MATCH(N350,'Overlap Study'!CG$62:CG$157,0)),0,1)</f>
        <v>1</v>
      </c>
      <c r="V350" s="97">
        <f>IF(ISNA(MATCH(N350,'Overlap Study'!BU$62:BU$157,0)),0,1)</f>
        <v>0</v>
      </c>
      <c r="W350" s="97">
        <f>IF(ISNA(MATCH(N350,'Overlap Study'!BJ$62:BJ$157,0)),0,1)</f>
        <v>0</v>
      </c>
      <c r="X350" s="97">
        <f>IF(ISNA(MATCH($N350,'Overlap Study'!AZ$62:AZ$157,0)),0,1)</f>
        <v>0</v>
      </c>
      <c r="Y350" s="97">
        <f>IF(ISNA(MATCH($N350,'Overlap Study'!AT$62:AT$157,0)),0,1)</f>
        <v>0</v>
      </c>
      <c r="Z350" s="97">
        <f>IF(ISNA(MATCH($N350,'Overlap Study'!AN$62:AN$157,0)),0,1)</f>
        <v>0</v>
      </c>
      <c r="AA350" s="97">
        <f>IF(ISNA(MATCH($N350,'Overlap Study'!AH$62:AH$157,0)),0,1)</f>
        <v>0</v>
      </c>
      <c r="AB350" s="110">
        <f>IF(ISNA(MATCH($N350,'Overlap Study'!AB$62:AB$157,0)),0,1)</f>
        <v>0</v>
      </c>
      <c r="AC350" s="97">
        <f>IF(ISNA(MATCH($N350,'Overlap Study'!V$62:V$157,0)),0,1)</f>
        <v>0</v>
      </c>
      <c r="AD350" s="97">
        <f>IF(ISNA(MATCH($N350,'Overlap Study'!P$62:P$157,0)),0,1)</f>
        <v>0</v>
      </c>
      <c r="AE350" s="97">
        <f>IF(ISNA(MATCH($N350,'Overlap Study'!H$53:H$132,0)),0,1)</f>
        <v>0</v>
      </c>
      <c r="AF350" s="106">
        <f>IF(ISNA(MATCH($N350,'Overlap Study'!B$53:B$100,0)),0,1)</f>
        <v>0</v>
      </c>
      <c r="AH350" s="97"/>
      <c r="AJ350" s="98">
        <v>4814</v>
      </c>
      <c r="AK350" s="105">
        <f>SUM(AL350:AW350)</f>
        <v>1</v>
      </c>
      <c r="AL350" s="110">
        <f>IF(ISNA(MATCH($AJ350,'Overlap Study'!$FG$323:$FG$454,0)),0,1)</f>
        <v>0</v>
      </c>
      <c r="AM350" s="97">
        <f>IF(ISNA(MATCH($AJ350,'Overlap Study'!$EP$323:$EP$454,0)),0,1)</f>
        <v>0</v>
      </c>
      <c r="AN350" s="97">
        <f>IF(ISNA(MATCH($AJ350,'Overlap Study'!$DY$186:$DY$245,0)),0,1)</f>
        <v>0</v>
      </c>
      <c r="AO350" s="97">
        <f>IF(ISNA(MATCH($AJ350,'Overlap Study'!$DJ$186:$DJ$233,0)),0,1)</f>
        <v>1</v>
      </c>
      <c r="AP350" s="99">
        <f>IF(ISNA(MATCH($AJ350,'Overlap Study'!$CU$186:$CU$233,0)),0,1)</f>
        <v>0</v>
      </c>
      <c r="AQ350" s="99">
        <f>IF(ISNA(MATCH($AJ350,'Overlap Study'!$CG$186:$CG$233,0)),0,1)</f>
        <v>0</v>
      </c>
      <c r="AR350" s="97">
        <f>IF(ISNA(MATCH($AJ350,'Overlap Study'!$BU$186:$BU$233,0)),0,1)</f>
        <v>0</v>
      </c>
      <c r="AS350" s="97">
        <f>IF(ISNA(MATCH(AJ350,'Overlap Study'!BJ$186:BJ$233,0)),0,1)</f>
        <v>0</v>
      </c>
      <c r="AT350" s="97">
        <f>IF(ISNA(MATCH($AJ350,'Overlap Study'!AZ$186:AZ$233,0)),0,1)</f>
        <v>0</v>
      </c>
      <c r="AU350" s="97">
        <f>IF(ISNA(MATCH($AJ350,'Overlap Study'!AT$186:AT$233,0)),0,1)</f>
        <v>0</v>
      </c>
      <c r="AV350" s="97">
        <f>IF(ISNA(MATCH($AJ350,'Overlap Study'!AN$186:AN$233,0)),0,1)</f>
        <v>0</v>
      </c>
      <c r="AW350" s="106">
        <f>IF(ISNA(MATCH($AJ350,'Overlap Study'!AH$186:AH$233,0)),0,1)</f>
        <v>0</v>
      </c>
      <c r="AX350" s="97">
        <f>IF(ISNA(MATCH(AJ350,'Overlap Study'!$AB$186:$AB$233,0)),0,1)</f>
        <v>0</v>
      </c>
      <c r="AY350" s="97">
        <f>IF(ISNA(MATCH($AJ350,'Overlap Study'!$V$186:$V$233,0)),0,1)</f>
        <v>0</v>
      </c>
      <c r="AZ350" s="97">
        <f>IF(ISNA(MATCH($AJ350,'Overlap Study'!$P$186:$P$233,0)),0,1)</f>
        <v>0</v>
      </c>
      <c r="BA350" s="97"/>
      <c r="BB350" s="97"/>
      <c r="BC350" s="97"/>
    </row>
    <row r="351" spans="12:55" ht="13" x14ac:dyDescent="0.3">
      <c r="L351" s="116">
        <f t="shared" si="16"/>
        <v>350</v>
      </c>
      <c r="M351">
        <f t="shared" si="15"/>
        <v>1</v>
      </c>
      <c r="N351" s="207">
        <v>1027</v>
      </c>
      <c r="O351" s="99">
        <f>SUM(P351:AA351)</f>
        <v>1</v>
      </c>
      <c r="P351" s="110">
        <f>IF(ISNA(MATCH(N351,'Overlap Study'!FF$62:FF$317,0)),0,1)</f>
        <v>0</v>
      </c>
      <c r="Q351" s="97">
        <f>IF(ISNA(MATCH(N351,'Overlap Study'!EO$62:EO$317,0)),0,1)</f>
        <v>0</v>
      </c>
      <c r="R351" s="97">
        <f>IF(ISNA(MATCH(N351,'Overlap Study'!DY$62:DY$174,0)),0,1)</f>
        <v>0</v>
      </c>
      <c r="S351" s="97">
        <f>IF(ISNA(MATCH(N351,'Overlap Study'!DJ$62:DJ$157,0)),0,1)</f>
        <v>0</v>
      </c>
      <c r="T351" s="99">
        <f>IF(ISNA(MATCH(N351,'Overlap Study'!CU$62:CU$157,0)),0,1)</f>
        <v>0</v>
      </c>
      <c r="U351" s="99">
        <f>IF(ISNA(MATCH(N351,'Overlap Study'!CG$62:CG$157,0)),0,1)</f>
        <v>0</v>
      </c>
      <c r="V351" s="97">
        <f>IF(ISNA(MATCH(N351,'Overlap Study'!BU$62:BU$157,0)),0,1)</f>
        <v>0</v>
      </c>
      <c r="W351" s="97">
        <f>IF(ISNA(MATCH(N351,'Overlap Study'!BJ$62:BJ$157,0)),0,1)</f>
        <v>0</v>
      </c>
      <c r="X351" s="97">
        <f>IF(ISNA(MATCH($N351,'Overlap Study'!AZ$62:AZ$157,0)),0,1)</f>
        <v>0</v>
      </c>
      <c r="Y351" s="97">
        <f>IF(ISNA(MATCH($N351,'Overlap Study'!AT$62:AT$157,0)),0,1)</f>
        <v>0</v>
      </c>
      <c r="Z351" s="97">
        <f>IF(ISNA(MATCH($N351,'Overlap Study'!AN$62:AN$157,0)),0,1)</f>
        <v>0</v>
      </c>
      <c r="AA351" s="97">
        <f>IF(ISNA(MATCH($N351,'Overlap Study'!AH$62:AH$157,0)),0,1)</f>
        <v>1</v>
      </c>
      <c r="AB351" s="110">
        <f>IF(ISNA(MATCH($N351,'Overlap Study'!AB$62:AB$157,0)),0,1)</f>
        <v>0</v>
      </c>
      <c r="AC351" s="97">
        <f>IF(ISNA(MATCH($N351,'Overlap Study'!V$62:V$157,0)),0,1)</f>
        <v>0</v>
      </c>
      <c r="AD351" s="97">
        <f>IF(ISNA(MATCH($N351,'Overlap Study'!P$62:P$157,0)),0,1)</f>
        <v>0</v>
      </c>
      <c r="AE351" s="97">
        <f>IF(ISNA(MATCH($N351,'Overlap Study'!H$53:H$132,0)),0,1)</f>
        <v>0</v>
      </c>
      <c r="AF351" s="106">
        <f>IF(ISNA(MATCH($N351,'Overlap Study'!B$53:B$100,0)),0,1)</f>
        <v>0</v>
      </c>
      <c r="AH351" s="97"/>
      <c r="AJ351" s="195">
        <v>4967</v>
      </c>
      <c r="AK351" s="105">
        <f>SUM(AL351:AW351)</f>
        <v>1</v>
      </c>
      <c r="AL351" s="110">
        <f>IF(ISNA(MATCH($AJ351,'Overlap Study'!$FG$323:$FG$454,0)),0,1)</f>
        <v>1</v>
      </c>
      <c r="AM351" s="97">
        <f>IF(ISNA(MATCH($AJ351,'Overlap Study'!$EP$323:$EP$454,0)),0,1)</f>
        <v>0</v>
      </c>
      <c r="AN351" s="97">
        <f>IF(ISNA(MATCH($AJ351,'Overlap Study'!$DY$186:$DY$245,0)),0,1)</f>
        <v>0</v>
      </c>
      <c r="AO351" s="97">
        <f>IF(ISNA(MATCH($AJ351,'Overlap Study'!$DJ$186:$DJ$233,0)),0,1)</f>
        <v>0</v>
      </c>
      <c r="AP351" s="99">
        <f>IF(ISNA(MATCH($AJ351,'Overlap Study'!$CU$186:$CU$233,0)),0,1)</f>
        <v>0</v>
      </c>
      <c r="AQ351" s="99">
        <f>IF(ISNA(MATCH($AJ351,'Overlap Study'!$CG$186:$CG$233,0)),0,1)</f>
        <v>0</v>
      </c>
      <c r="AR351" s="97">
        <f>IF(ISNA(MATCH($AJ351,'Overlap Study'!$BU$186:$BU$233,0)),0,1)</f>
        <v>0</v>
      </c>
      <c r="AS351" s="97">
        <f>IF(ISNA(MATCH(AJ351,'Overlap Study'!BJ$186:BJ$233,0)),0,1)</f>
        <v>0</v>
      </c>
      <c r="AT351" s="97">
        <f>IF(ISNA(MATCH($AJ351,'Overlap Study'!AZ$186:AZ$233,0)),0,1)</f>
        <v>0</v>
      </c>
      <c r="AU351" s="97">
        <f>IF(ISNA(MATCH($AJ351,'Overlap Study'!AT$186:AT$233,0)),0,1)</f>
        <v>0</v>
      </c>
      <c r="AV351" s="97">
        <f>IF(ISNA(MATCH($AJ351,'Overlap Study'!AN$186:AN$233,0)),0,1)</f>
        <v>0</v>
      </c>
      <c r="AW351" s="106">
        <f>IF(ISNA(MATCH($AJ351,'Overlap Study'!AH$186:AH$233,0)),0,1)</f>
        <v>0</v>
      </c>
      <c r="AX351" s="97">
        <f>IF(ISNA(MATCH(AJ351,'Overlap Study'!$AB$186:$AB$233,0)),0,1)</f>
        <v>0</v>
      </c>
      <c r="AY351" s="97">
        <f>IF(ISNA(MATCH($AJ351,'Overlap Study'!$V$186:$V$233,0)),0,1)</f>
        <v>0</v>
      </c>
      <c r="AZ351" s="97">
        <f>IF(ISNA(MATCH($AJ351,'Overlap Study'!$P$186:$P$233,0)),0,1)</f>
        <v>0</v>
      </c>
      <c r="BA351" s="97"/>
      <c r="BB351" s="97"/>
      <c r="BC351" s="97"/>
    </row>
    <row r="352" spans="12:55" ht="13" x14ac:dyDescent="0.3">
      <c r="L352" s="116">
        <f t="shared" si="16"/>
        <v>351</v>
      </c>
      <c r="M352">
        <f t="shared" si="15"/>
        <v>1</v>
      </c>
      <c r="N352" s="207">
        <v>1056</v>
      </c>
      <c r="O352" s="99">
        <f>SUM(P352:AA352)</f>
        <v>1</v>
      </c>
      <c r="P352" s="110">
        <f>IF(ISNA(MATCH(N352,'Overlap Study'!FF$62:FF$317,0)),0,1)</f>
        <v>0</v>
      </c>
      <c r="Q352" s="97">
        <f>IF(ISNA(MATCH(N352,'Overlap Study'!EO$62:EO$317,0)),0,1)</f>
        <v>0</v>
      </c>
      <c r="R352" s="97">
        <f>IF(ISNA(MATCH(N352,'Overlap Study'!DY$62:DY$174,0)),0,1)</f>
        <v>0</v>
      </c>
      <c r="S352" s="97">
        <f>IF(ISNA(MATCH(N352,'Overlap Study'!DJ$62:DJ$157,0)),0,1)</f>
        <v>0</v>
      </c>
      <c r="T352" s="99">
        <f>IF(ISNA(MATCH(N352,'Overlap Study'!CU$62:CU$157,0)),0,1)</f>
        <v>0</v>
      </c>
      <c r="U352" s="99">
        <f>IF(ISNA(MATCH(N352,'Overlap Study'!CG$62:CG$157,0)),0,1)</f>
        <v>1</v>
      </c>
      <c r="V352" s="97">
        <f>IF(ISNA(MATCH(N352,'Overlap Study'!BU$62:BU$157,0)),0,1)</f>
        <v>0</v>
      </c>
      <c r="W352" s="97">
        <f>IF(ISNA(MATCH(N352,'Overlap Study'!BJ$62:BJ$157,0)),0,1)</f>
        <v>0</v>
      </c>
      <c r="X352" s="97">
        <f>IF(ISNA(MATCH($N352,'Overlap Study'!AZ$62:AZ$157,0)),0,1)</f>
        <v>0</v>
      </c>
      <c r="Y352" s="97">
        <f>IF(ISNA(MATCH($N352,'Overlap Study'!AT$62:AT$157,0)),0,1)</f>
        <v>0</v>
      </c>
      <c r="Z352" s="97">
        <f>IF(ISNA(MATCH($N352,'Overlap Study'!AN$62:AN$157,0)),0,1)</f>
        <v>0</v>
      </c>
      <c r="AA352" s="97">
        <f>IF(ISNA(MATCH($N352,'Overlap Study'!AH$62:AH$157,0)),0,1)</f>
        <v>0</v>
      </c>
      <c r="AB352" s="110">
        <f>IF(ISNA(MATCH($N352,'Overlap Study'!AB$62:AB$157,0)),0,1)</f>
        <v>0</v>
      </c>
      <c r="AC352" s="97">
        <f>IF(ISNA(MATCH($N352,'Overlap Study'!V$62:V$157,0)),0,1)</f>
        <v>0</v>
      </c>
      <c r="AD352" s="97">
        <f>IF(ISNA(MATCH($N352,'Overlap Study'!P$62:P$157,0)),0,1)</f>
        <v>0</v>
      </c>
      <c r="AE352" s="97">
        <f>IF(ISNA(MATCH($N352,'Overlap Study'!H$53:H$132,0)),0,1)</f>
        <v>0</v>
      </c>
      <c r="AF352" s="106">
        <f>IF(ISNA(MATCH($N352,'Overlap Study'!B$53:B$100,0)),0,1)</f>
        <v>0</v>
      </c>
      <c r="AH352" s="97"/>
      <c r="AJ352" s="195">
        <v>5050</v>
      </c>
      <c r="AK352" s="105">
        <f>SUM(AL352:AW352)</f>
        <v>1</v>
      </c>
      <c r="AL352" s="110">
        <f>IF(ISNA(MATCH($AJ352,'Overlap Study'!$FG$323:$FG$454,0)),0,1)</f>
        <v>1</v>
      </c>
      <c r="AM352" s="97">
        <f>IF(ISNA(MATCH($AJ352,'Overlap Study'!$EP$323:$EP$454,0)),0,1)</f>
        <v>0</v>
      </c>
      <c r="AN352" s="97">
        <f>IF(ISNA(MATCH($AJ352,'Overlap Study'!$DY$186:$DY$245,0)),0,1)</f>
        <v>0</v>
      </c>
      <c r="AO352" s="97">
        <f>IF(ISNA(MATCH($AJ352,'Overlap Study'!$DJ$186:$DJ$233,0)),0,1)</f>
        <v>0</v>
      </c>
      <c r="AP352" s="99">
        <f>IF(ISNA(MATCH($AJ352,'Overlap Study'!$CU$186:$CU$233,0)),0,1)</f>
        <v>0</v>
      </c>
      <c r="AQ352" s="99">
        <f>IF(ISNA(MATCH($AJ352,'Overlap Study'!$CG$186:$CG$233,0)),0,1)</f>
        <v>0</v>
      </c>
      <c r="AR352" s="97">
        <f>IF(ISNA(MATCH($AJ352,'Overlap Study'!$BU$186:$BU$233,0)),0,1)</f>
        <v>0</v>
      </c>
      <c r="AS352" s="97">
        <f>IF(ISNA(MATCH(AJ352,'Overlap Study'!BJ$186:BJ$233,0)),0,1)</f>
        <v>0</v>
      </c>
      <c r="AT352" s="97">
        <f>IF(ISNA(MATCH($AJ352,'Overlap Study'!AZ$186:AZ$233,0)),0,1)</f>
        <v>0</v>
      </c>
      <c r="AU352" s="97">
        <f>IF(ISNA(MATCH($AJ352,'Overlap Study'!AT$186:AT$233,0)),0,1)</f>
        <v>0</v>
      </c>
      <c r="AV352" s="97">
        <f>IF(ISNA(MATCH($AJ352,'Overlap Study'!AN$186:AN$233,0)),0,1)</f>
        <v>0</v>
      </c>
      <c r="AW352" s="106">
        <f>IF(ISNA(MATCH($AJ352,'Overlap Study'!AH$186:AH$233,0)),0,1)</f>
        <v>0</v>
      </c>
      <c r="AX352" s="97">
        <f>IF(ISNA(MATCH(AJ352,'Overlap Study'!$AB$186:$AB$233,0)),0,1)</f>
        <v>0</v>
      </c>
      <c r="AY352" s="97">
        <f>IF(ISNA(MATCH($AJ352,'Overlap Study'!$V$186:$V$233,0)),0,1)</f>
        <v>0</v>
      </c>
      <c r="AZ352" s="97">
        <f>IF(ISNA(MATCH($AJ352,'Overlap Study'!$P$186:$P$233,0)),0,1)</f>
        <v>0</v>
      </c>
      <c r="BA352" s="97"/>
      <c r="BB352" s="97"/>
      <c r="BC352" s="97"/>
    </row>
    <row r="353" spans="12:55" ht="13" x14ac:dyDescent="0.3">
      <c r="L353" s="116">
        <f t="shared" si="16"/>
        <v>352</v>
      </c>
      <c r="M353">
        <f t="shared" si="15"/>
        <v>1</v>
      </c>
      <c r="N353" s="207">
        <v>1058</v>
      </c>
      <c r="O353" s="99">
        <f>SUM(P353:AA353)</f>
        <v>1</v>
      </c>
      <c r="P353" s="110">
        <f>IF(ISNA(MATCH(N353,'Overlap Study'!FF$62:FF$317,0)),0,1)</f>
        <v>0</v>
      </c>
      <c r="Q353" s="97">
        <f>IF(ISNA(MATCH(N353,'Overlap Study'!EO$62:EO$317,0)),0,1)</f>
        <v>0</v>
      </c>
      <c r="R353" s="97">
        <f>IF(ISNA(MATCH(N353,'Overlap Study'!DY$62:DY$174,0)),0,1)</f>
        <v>0</v>
      </c>
      <c r="S353" s="97">
        <f>IF(ISNA(MATCH(N353,'Overlap Study'!DJ$62:DJ$157,0)),0,1)</f>
        <v>0</v>
      </c>
      <c r="T353" s="99">
        <f>IF(ISNA(MATCH(N353,'Overlap Study'!CU$62:CU$157,0)),0,1)</f>
        <v>0</v>
      </c>
      <c r="U353" s="99">
        <f>IF(ISNA(MATCH(N353,'Overlap Study'!CG$62:CG$157,0)),0,1)</f>
        <v>0</v>
      </c>
      <c r="V353" s="97">
        <f>IF(ISNA(MATCH(N353,'Overlap Study'!BU$62:BU$157,0)),0,1)</f>
        <v>1</v>
      </c>
      <c r="W353" s="97">
        <f>IF(ISNA(MATCH(N353,'Overlap Study'!BJ$62:BJ$157,0)),0,1)</f>
        <v>0</v>
      </c>
      <c r="X353" s="97">
        <f>IF(ISNA(MATCH($N353,'Overlap Study'!AZ$62:AZ$157,0)),0,1)</f>
        <v>0</v>
      </c>
      <c r="Y353" s="97">
        <f>IF(ISNA(MATCH($N353,'Overlap Study'!AT$62:AT$157,0)),0,1)</f>
        <v>0</v>
      </c>
      <c r="Z353" s="97">
        <f>IF(ISNA(MATCH($N353,'Overlap Study'!AN$62:AN$157,0)),0,1)</f>
        <v>0</v>
      </c>
      <c r="AA353" s="97">
        <f>IF(ISNA(MATCH($N353,'Overlap Study'!AH$62:AH$157,0)),0,1)</f>
        <v>0</v>
      </c>
      <c r="AB353" s="110">
        <f>IF(ISNA(MATCH($N353,'Overlap Study'!AB$62:AB$157,0)),0,1)</f>
        <v>0</v>
      </c>
      <c r="AC353" s="97">
        <f>IF(ISNA(MATCH($N353,'Overlap Study'!V$62:V$157,0)),0,1)</f>
        <v>0</v>
      </c>
      <c r="AD353" s="97">
        <f>IF(ISNA(MATCH($N353,'Overlap Study'!P$62:P$157,0)),0,1)</f>
        <v>0</v>
      </c>
      <c r="AE353" s="97">
        <f>IF(ISNA(MATCH($N353,'Overlap Study'!H$53:H$132,0)),0,1)</f>
        <v>0</v>
      </c>
      <c r="AF353" s="106">
        <f>IF(ISNA(MATCH($N353,'Overlap Study'!B$53:B$100,0)),0,1)</f>
        <v>0</v>
      </c>
      <c r="AH353" s="97"/>
      <c r="AJ353" s="195">
        <v>5172</v>
      </c>
      <c r="AK353" s="105">
        <f>SUM(AL353:AW353)</f>
        <v>1</v>
      </c>
      <c r="AL353" s="110">
        <f>IF(ISNA(MATCH($AJ353,'Overlap Study'!$FG$323:$FG$454,0)),0,1)</f>
        <v>1</v>
      </c>
      <c r="AM353" s="97">
        <f>IF(ISNA(MATCH($AJ353,'Overlap Study'!$EP$323:$EP$454,0)),0,1)</f>
        <v>0</v>
      </c>
      <c r="AN353" s="97">
        <f>IF(ISNA(MATCH($AJ353,'Overlap Study'!$DY$186:$DY$245,0)),0,1)</f>
        <v>0</v>
      </c>
      <c r="AO353" s="97">
        <f>IF(ISNA(MATCH($AJ353,'Overlap Study'!$DJ$186:$DJ$233,0)),0,1)</f>
        <v>0</v>
      </c>
      <c r="AP353" s="99">
        <f>IF(ISNA(MATCH($AJ353,'Overlap Study'!$CU$186:$CU$233,0)),0,1)</f>
        <v>0</v>
      </c>
      <c r="AQ353" s="99">
        <f>IF(ISNA(MATCH($AJ353,'Overlap Study'!$CG$186:$CG$233,0)),0,1)</f>
        <v>0</v>
      </c>
      <c r="AR353" s="97">
        <f>IF(ISNA(MATCH($AJ353,'Overlap Study'!$BU$186:$BU$233,0)),0,1)</f>
        <v>0</v>
      </c>
      <c r="AS353" s="97">
        <f>IF(ISNA(MATCH(AJ353,'Overlap Study'!BJ$186:BJ$233,0)),0,1)</f>
        <v>0</v>
      </c>
      <c r="AT353" s="97">
        <f>IF(ISNA(MATCH($AJ353,'Overlap Study'!AZ$186:AZ$233,0)),0,1)</f>
        <v>0</v>
      </c>
      <c r="AU353" s="97">
        <f>IF(ISNA(MATCH($AJ353,'Overlap Study'!AT$186:AT$233,0)),0,1)</f>
        <v>0</v>
      </c>
      <c r="AV353" s="97">
        <f>IF(ISNA(MATCH($AJ353,'Overlap Study'!AN$186:AN$233,0)),0,1)</f>
        <v>0</v>
      </c>
      <c r="AW353" s="106">
        <f>IF(ISNA(MATCH($AJ353,'Overlap Study'!AH$186:AH$233,0)),0,1)</f>
        <v>0</v>
      </c>
      <c r="AX353" s="97">
        <f>IF(ISNA(MATCH(AJ353,'Overlap Study'!$AB$186:$AB$233,0)),0,1)</f>
        <v>0</v>
      </c>
      <c r="AY353" s="97">
        <f>IF(ISNA(MATCH($AJ353,'Overlap Study'!$V$186:$V$233,0)),0,1)</f>
        <v>0</v>
      </c>
      <c r="AZ353" s="97">
        <f>IF(ISNA(MATCH($AJ353,'Overlap Study'!$P$186:$P$233,0)),0,1)</f>
        <v>0</v>
      </c>
      <c r="BA353" s="97"/>
      <c r="BB353" s="97"/>
      <c r="BC353" s="97"/>
    </row>
    <row r="354" spans="12:55" ht="13" x14ac:dyDescent="0.3">
      <c r="L354" s="116">
        <f t="shared" si="16"/>
        <v>353</v>
      </c>
      <c r="M354">
        <f t="shared" si="15"/>
        <v>1</v>
      </c>
      <c r="N354" s="207">
        <v>1065</v>
      </c>
      <c r="O354" s="99">
        <f>SUM(P354:AA354)</f>
        <v>1</v>
      </c>
      <c r="P354" s="110">
        <f>IF(ISNA(MATCH(N354,'Overlap Study'!FF$62:FF$317,0)),0,1)</f>
        <v>1</v>
      </c>
      <c r="Q354" s="97">
        <f>IF(ISNA(MATCH(N354,'Overlap Study'!EO$62:EO$317,0)),0,1)</f>
        <v>0</v>
      </c>
      <c r="R354" s="97">
        <f>IF(ISNA(MATCH(N354,'Overlap Study'!DY$62:DY$174,0)),0,1)</f>
        <v>0</v>
      </c>
      <c r="S354" s="97">
        <f>IF(ISNA(MATCH(N354,'Overlap Study'!DJ$62:DJ$157,0)),0,1)</f>
        <v>0</v>
      </c>
      <c r="T354" s="99">
        <f>IF(ISNA(MATCH(N354,'Overlap Study'!CU$62:CU$157,0)),0,1)</f>
        <v>0</v>
      </c>
      <c r="U354" s="99">
        <f>IF(ISNA(MATCH(N354,'Overlap Study'!CG$62:CG$157,0)),0,1)</f>
        <v>0</v>
      </c>
      <c r="V354" s="97">
        <f>IF(ISNA(MATCH(N354,'Overlap Study'!BU$62:BU$157,0)),0,1)</f>
        <v>0</v>
      </c>
      <c r="W354" s="97">
        <f>IF(ISNA(MATCH(N354,'Overlap Study'!BJ$62:BJ$157,0)),0,1)</f>
        <v>0</v>
      </c>
      <c r="X354" s="97">
        <f>IF(ISNA(MATCH($N354,'Overlap Study'!AZ$62:AZ$157,0)),0,1)</f>
        <v>0</v>
      </c>
      <c r="Y354" s="97">
        <f>IF(ISNA(MATCH($N354,'Overlap Study'!AT$62:AT$157,0)),0,1)</f>
        <v>0</v>
      </c>
      <c r="Z354" s="97">
        <f>IF(ISNA(MATCH($N354,'Overlap Study'!AN$62:AN$157,0)),0,1)</f>
        <v>0</v>
      </c>
      <c r="AA354" s="97">
        <f>IF(ISNA(MATCH($N354,'Overlap Study'!AH$62:AH$157,0)),0,1)</f>
        <v>0</v>
      </c>
      <c r="AB354" s="110">
        <f>IF(ISNA(MATCH($N354,'Overlap Study'!AB$62:AB$157,0)),0,1)</f>
        <v>0</v>
      </c>
      <c r="AC354" s="97">
        <f>IF(ISNA(MATCH($N354,'Overlap Study'!V$62:V$157,0)),0,1)</f>
        <v>0</v>
      </c>
      <c r="AD354" s="97">
        <f>IF(ISNA(MATCH($N354,'Overlap Study'!P$62:P$157,0)),0,1)</f>
        <v>0</v>
      </c>
      <c r="AE354" s="97">
        <f>IF(ISNA(MATCH($N354,'Overlap Study'!H$53:H$132,0)),0,1)</f>
        <v>0</v>
      </c>
      <c r="AF354" s="106">
        <f>IF(ISNA(MATCH($N354,'Overlap Study'!B$53:B$100,0)),0,1)</f>
        <v>0</v>
      </c>
      <c r="AH354" s="97"/>
      <c r="AJ354" s="195">
        <v>5254</v>
      </c>
      <c r="AK354" s="105">
        <f>SUM(AL354:AW354)</f>
        <v>1</v>
      </c>
      <c r="AL354" s="110">
        <f>IF(ISNA(MATCH($AJ354,'Overlap Study'!$FG$323:$FG$454,0)),0,1)</f>
        <v>1</v>
      </c>
      <c r="AM354" s="97">
        <f>IF(ISNA(MATCH($AJ354,'Overlap Study'!$EP$323:$EP$454,0)),0,1)</f>
        <v>0</v>
      </c>
      <c r="AN354" s="97">
        <f>IF(ISNA(MATCH($AJ354,'Overlap Study'!$DY$186:$DY$245,0)),0,1)</f>
        <v>0</v>
      </c>
      <c r="AO354" s="97">
        <f>IF(ISNA(MATCH($AJ354,'Overlap Study'!$DJ$186:$DJ$233,0)),0,1)</f>
        <v>0</v>
      </c>
      <c r="AP354" s="99">
        <f>IF(ISNA(MATCH($AJ354,'Overlap Study'!$CU$186:$CU$233,0)),0,1)</f>
        <v>0</v>
      </c>
      <c r="AQ354" s="99">
        <f>IF(ISNA(MATCH($AJ354,'Overlap Study'!$CG$186:$CG$233,0)),0,1)</f>
        <v>0</v>
      </c>
      <c r="AR354" s="97">
        <f>IF(ISNA(MATCH($AJ354,'Overlap Study'!$BU$186:$BU$233,0)),0,1)</f>
        <v>0</v>
      </c>
      <c r="AS354" s="97">
        <f>IF(ISNA(MATCH(AJ354,'Overlap Study'!BJ$186:BJ$233,0)),0,1)</f>
        <v>0</v>
      </c>
      <c r="AT354" s="97">
        <f>IF(ISNA(MATCH($AJ354,'Overlap Study'!AZ$186:AZ$233,0)),0,1)</f>
        <v>0</v>
      </c>
      <c r="AU354" s="97">
        <f>IF(ISNA(MATCH($AJ354,'Overlap Study'!AT$186:AT$233,0)),0,1)</f>
        <v>0</v>
      </c>
      <c r="AV354" s="97">
        <f>IF(ISNA(MATCH($AJ354,'Overlap Study'!AN$186:AN$233,0)),0,1)</f>
        <v>0</v>
      </c>
      <c r="AW354" s="106">
        <f>IF(ISNA(MATCH($AJ354,'Overlap Study'!AH$186:AH$233,0)),0,1)</f>
        <v>0</v>
      </c>
      <c r="AX354" s="97">
        <f>IF(ISNA(MATCH(AJ354,'Overlap Study'!$AB$186:$AB$233,0)),0,1)</f>
        <v>0</v>
      </c>
      <c r="AY354" s="97">
        <f>IF(ISNA(MATCH($AJ354,'Overlap Study'!$V$186:$V$233,0)),0,1)</f>
        <v>0</v>
      </c>
      <c r="AZ354" s="97">
        <f>IF(ISNA(MATCH($AJ354,'Overlap Study'!$P$186:$P$233,0)),0,1)</f>
        <v>0</v>
      </c>
      <c r="BA354" s="97"/>
      <c r="BB354" s="97"/>
      <c r="BC354" s="97"/>
    </row>
    <row r="355" spans="12:55" ht="13" x14ac:dyDescent="0.3">
      <c r="L355" s="116">
        <f t="shared" si="16"/>
        <v>354</v>
      </c>
      <c r="M355">
        <f t="shared" si="15"/>
        <v>1</v>
      </c>
      <c r="N355" s="207">
        <v>1073</v>
      </c>
      <c r="O355" s="99">
        <f>SUM(P355:AA355)</f>
        <v>1</v>
      </c>
      <c r="P355" s="110">
        <f>IF(ISNA(MATCH(N355,'Overlap Study'!FF$62:FF$317,0)),0,1)</f>
        <v>0</v>
      </c>
      <c r="Q355" s="97">
        <f>IF(ISNA(MATCH(N355,'Overlap Study'!EO$62:EO$317,0)),0,1)</f>
        <v>0</v>
      </c>
      <c r="R355" s="97">
        <f>IF(ISNA(MATCH(N355,'Overlap Study'!DY$62:DY$174,0)),0,1)</f>
        <v>0</v>
      </c>
      <c r="S355" s="97">
        <f>IF(ISNA(MATCH(N355,'Overlap Study'!DJ$62:DJ$157,0)),0,1)</f>
        <v>0</v>
      </c>
      <c r="T355" s="99">
        <f>IF(ISNA(MATCH(N355,'Overlap Study'!CU$62:CU$157,0)),0,1)</f>
        <v>0</v>
      </c>
      <c r="U355" s="99">
        <f>IF(ISNA(MATCH(N355,'Overlap Study'!CG$62:CG$157,0)),0,1)</f>
        <v>0</v>
      </c>
      <c r="V355" s="97">
        <f>IF(ISNA(MATCH(N355,'Overlap Study'!BU$62:BU$157,0)),0,1)</f>
        <v>1</v>
      </c>
      <c r="W355" s="97">
        <f>IF(ISNA(MATCH(N355,'Overlap Study'!BJ$62:BJ$157,0)),0,1)</f>
        <v>0</v>
      </c>
      <c r="X355" s="97">
        <f>IF(ISNA(MATCH($N355,'Overlap Study'!AZ$62:AZ$157,0)),0,1)</f>
        <v>0</v>
      </c>
      <c r="Y355" s="97">
        <f>IF(ISNA(MATCH($N355,'Overlap Study'!AT$62:AT$157,0)),0,1)</f>
        <v>0</v>
      </c>
      <c r="Z355" s="97">
        <f>IF(ISNA(MATCH($N355,'Overlap Study'!AN$62:AN$157,0)),0,1)</f>
        <v>0</v>
      </c>
      <c r="AA355" s="97">
        <f>IF(ISNA(MATCH($N355,'Overlap Study'!AH$62:AH$157,0)),0,1)</f>
        <v>0</v>
      </c>
      <c r="AB355" s="110">
        <f>IF(ISNA(MATCH($N355,'Overlap Study'!AB$62:AB$157,0)),0,1)</f>
        <v>0</v>
      </c>
      <c r="AC355" s="97">
        <f>IF(ISNA(MATCH($N355,'Overlap Study'!V$62:V$157,0)),0,1)</f>
        <v>0</v>
      </c>
      <c r="AD355" s="97">
        <f>IF(ISNA(MATCH($N355,'Overlap Study'!P$62:P$157,0)),0,1)</f>
        <v>0</v>
      </c>
      <c r="AE355" s="97">
        <f>IF(ISNA(MATCH($N355,'Overlap Study'!H$53:H$132,0)),0,1)</f>
        <v>0</v>
      </c>
      <c r="AF355" s="106">
        <f>IF(ISNA(MATCH($N355,'Overlap Study'!B$53:B$100,0)),0,1)</f>
        <v>0</v>
      </c>
      <c r="AH355" s="97"/>
      <c r="AJ355" s="195">
        <v>5406</v>
      </c>
      <c r="AK355" s="105">
        <f>SUM(AL355:AW355)</f>
        <v>1</v>
      </c>
      <c r="AL355" s="110">
        <f>IF(ISNA(MATCH($AJ355,'Overlap Study'!$FG$323:$FG$454,0)),0,1)</f>
        <v>1</v>
      </c>
      <c r="AM355" s="97">
        <f>IF(ISNA(MATCH($AJ355,'Overlap Study'!$EP$323:$EP$454,0)),0,1)</f>
        <v>0</v>
      </c>
      <c r="AN355" s="97">
        <f>IF(ISNA(MATCH($AJ355,'Overlap Study'!$DY$186:$DY$245,0)),0,1)</f>
        <v>0</v>
      </c>
      <c r="AO355" s="97">
        <f>IF(ISNA(MATCH($AJ355,'Overlap Study'!$DJ$186:$DJ$233,0)),0,1)</f>
        <v>0</v>
      </c>
      <c r="AP355" s="99">
        <f>IF(ISNA(MATCH($AJ355,'Overlap Study'!$CU$186:$CU$233,0)),0,1)</f>
        <v>0</v>
      </c>
      <c r="AQ355" s="99">
        <f>IF(ISNA(MATCH($AJ355,'Overlap Study'!$CG$186:$CG$233,0)),0,1)</f>
        <v>0</v>
      </c>
      <c r="AR355" s="97">
        <f>IF(ISNA(MATCH($AJ355,'Overlap Study'!$BU$186:$BU$233,0)),0,1)</f>
        <v>0</v>
      </c>
      <c r="AS355" s="97">
        <f>IF(ISNA(MATCH(AJ355,'Overlap Study'!BJ$186:BJ$233,0)),0,1)</f>
        <v>0</v>
      </c>
      <c r="AT355" s="97">
        <f>IF(ISNA(MATCH($AJ355,'Overlap Study'!AZ$186:AZ$233,0)),0,1)</f>
        <v>0</v>
      </c>
      <c r="AU355" s="97">
        <f>IF(ISNA(MATCH($AJ355,'Overlap Study'!AT$186:AT$233,0)),0,1)</f>
        <v>0</v>
      </c>
      <c r="AV355" s="97">
        <f>IF(ISNA(MATCH($AJ355,'Overlap Study'!AN$186:AN$233,0)),0,1)</f>
        <v>0</v>
      </c>
      <c r="AW355" s="106">
        <f>IF(ISNA(MATCH($AJ355,'Overlap Study'!AH$186:AH$233,0)),0,1)</f>
        <v>0</v>
      </c>
      <c r="AX355" s="97">
        <f>IF(ISNA(MATCH(AJ355,'Overlap Study'!$AB$186:$AB$233,0)),0,1)</f>
        <v>0</v>
      </c>
      <c r="AY355" s="97">
        <f>IF(ISNA(MATCH($AJ355,'Overlap Study'!$V$186:$V$233,0)),0,1)</f>
        <v>0</v>
      </c>
      <c r="AZ355" s="97">
        <f>IF(ISNA(MATCH($AJ355,'Overlap Study'!$P$186:$P$233,0)),0,1)</f>
        <v>0</v>
      </c>
      <c r="BA355" s="97"/>
      <c r="BB355" s="97"/>
      <c r="BC355" s="97"/>
    </row>
    <row r="356" spans="12:55" ht="13" x14ac:dyDescent="0.3">
      <c r="L356" s="116">
        <f t="shared" si="16"/>
        <v>355</v>
      </c>
      <c r="M356">
        <f t="shared" si="15"/>
        <v>1</v>
      </c>
      <c r="N356" s="207">
        <v>1087</v>
      </c>
      <c r="O356" s="99">
        <f>SUM(P356:AA356)</f>
        <v>1</v>
      </c>
      <c r="P356" s="110">
        <f>IF(ISNA(MATCH(N356,'Overlap Study'!FF$62:FF$317,0)),0,1)</f>
        <v>0</v>
      </c>
      <c r="Q356" s="97">
        <f>IF(ISNA(MATCH(N356,'Overlap Study'!EO$62:EO$317,0)),0,1)</f>
        <v>0</v>
      </c>
      <c r="R356" s="97">
        <f>IF(ISNA(MATCH(N356,'Overlap Study'!DY$62:DY$174,0)),0,1)</f>
        <v>0</v>
      </c>
      <c r="S356" s="97">
        <f>IF(ISNA(MATCH(N356,'Overlap Study'!DJ$62:DJ$157,0)),0,1)</f>
        <v>0</v>
      </c>
      <c r="T356" s="99">
        <f>IF(ISNA(MATCH(N356,'Overlap Study'!CU$62:CU$157,0)),0,1)</f>
        <v>0</v>
      </c>
      <c r="U356" s="99">
        <f>IF(ISNA(MATCH(N356,'Overlap Study'!CG$62:CG$157,0)),0,1)</f>
        <v>0</v>
      </c>
      <c r="V356" s="97">
        <f>IF(ISNA(MATCH(N356,'Overlap Study'!BU$62:BU$157,0)),0,1)</f>
        <v>0</v>
      </c>
      <c r="W356" s="97">
        <f>IF(ISNA(MATCH(N356,'Overlap Study'!BJ$62:BJ$157,0)),0,1)</f>
        <v>0</v>
      </c>
      <c r="X356" s="97">
        <f>IF(ISNA(MATCH($N356,'Overlap Study'!AZ$62:AZ$157,0)),0,1)</f>
        <v>0</v>
      </c>
      <c r="Y356" s="97">
        <f>IF(ISNA(MATCH($N356,'Overlap Study'!AT$62:AT$157,0)),0,1)</f>
        <v>1</v>
      </c>
      <c r="Z356" s="97">
        <f>IF(ISNA(MATCH($N356,'Overlap Study'!AN$62:AN$157,0)),0,1)</f>
        <v>0</v>
      </c>
      <c r="AA356" s="97">
        <f>IF(ISNA(MATCH($N356,'Overlap Study'!AH$62:AH$157,0)),0,1)</f>
        <v>0</v>
      </c>
      <c r="AB356" s="110">
        <f>IF(ISNA(MATCH($N356,'Overlap Study'!AB$62:AB$157,0)),0,1)</f>
        <v>0</v>
      </c>
      <c r="AC356" s="97">
        <f>IF(ISNA(MATCH($N356,'Overlap Study'!V$62:V$157,0)),0,1)</f>
        <v>0</v>
      </c>
      <c r="AD356" s="97">
        <f>IF(ISNA(MATCH($N356,'Overlap Study'!P$62:P$157,0)),0,1)</f>
        <v>0</v>
      </c>
      <c r="AE356" s="97">
        <f>IF(ISNA(MATCH($N356,'Overlap Study'!H$53:H$132,0)),0,1)</f>
        <v>0</v>
      </c>
      <c r="AF356" s="106">
        <f>IF(ISNA(MATCH($N356,'Overlap Study'!B$53:B$100,0)),0,1)</f>
        <v>0</v>
      </c>
      <c r="AH356" s="97"/>
      <c r="AJ356" s="195">
        <v>5431</v>
      </c>
      <c r="AK356" s="105">
        <f>SUM(AL356:AW356)</f>
        <v>1</v>
      </c>
      <c r="AL356" s="110">
        <f>IF(ISNA(MATCH($AJ356,'Overlap Study'!$FG$323:$FG$454,0)),0,1)</f>
        <v>0</v>
      </c>
      <c r="AM356" s="97">
        <f>IF(ISNA(MATCH($AJ356,'Overlap Study'!$EP$323:$EP$454,0)),0,1)</f>
        <v>1</v>
      </c>
      <c r="AN356" s="97">
        <f>IF(ISNA(MATCH($AJ356,'Overlap Study'!$DY$186:$DY$245,0)),0,1)</f>
        <v>0</v>
      </c>
      <c r="AO356" s="97">
        <f>IF(ISNA(MATCH($AJ356,'Overlap Study'!$DJ$186:$DJ$233,0)),0,1)</f>
        <v>0</v>
      </c>
      <c r="AP356" s="99">
        <f>IF(ISNA(MATCH($AJ356,'Overlap Study'!$CU$186:$CU$233,0)),0,1)</f>
        <v>0</v>
      </c>
      <c r="AQ356" s="99">
        <f>IF(ISNA(MATCH($AJ356,'Overlap Study'!$CG$186:$CG$233,0)),0,1)</f>
        <v>0</v>
      </c>
      <c r="AR356" s="97">
        <f>IF(ISNA(MATCH($AJ356,'Overlap Study'!$BU$186:$BU$233,0)),0,1)</f>
        <v>0</v>
      </c>
      <c r="AS356" s="97">
        <f>IF(ISNA(MATCH(AJ356,'Overlap Study'!BJ$186:BJ$233,0)),0,1)</f>
        <v>0</v>
      </c>
      <c r="AT356" s="97">
        <f>IF(ISNA(MATCH($AJ356,'Overlap Study'!AZ$186:AZ$233,0)),0,1)</f>
        <v>0</v>
      </c>
      <c r="AU356" s="97">
        <f>IF(ISNA(MATCH($AJ356,'Overlap Study'!AT$186:AT$233,0)),0,1)</f>
        <v>0</v>
      </c>
      <c r="AV356" s="97">
        <f>IF(ISNA(MATCH($AJ356,'Overlap Study'!AN$186:AN$233,0)),0,1)</f>
        <v>0</v>
      </c>
      <c r="AW356" s="106">
        <f>IF(ISNA(MATCH($AJ356,'Overlap Study'!AH$186:AH$233,0)),0,1)</f>
        <v>0</v>
      </c>
      <c r="AX356" s="97">
        <f>IF(ISNA(MATCH(AJ356,'Overlap Study'!$AB$186:$AB$233,0)),0,1)</f>
        <v>0</v>
      </c>
      <c r="AY356" s="97">
        <f>IF(ISNA(MATCH($AJ356,'Overlap Study'!$V$186:$V$233,0)),0,1)</f>
        <v>0</v>
      </c>
      <c r="AZ356" s="97">
        <f>IF(ISNA(MATCH($AJ356,'Overlap Study'!$P$186:$P$233,0)),0,1)</f>
        <v>0</v>
      </c>
      <c r="BA356" s="97"/>
      <c r="BB356" s="97"/>
      <c r="BC356" s="97"/>
    </row>
    <row r="357" spans="12:55" ht="13" x14ac:dyDescent="0.3">
      <c r="L357" s="116">
        <f t="shared" si="16"/>
        <v>356</v>
      </c>
      <c r="M357">
        <f t="shared" si="15"/>
        <v>1</v>
      </c>
      <c r="N357" s="487">
        <v>1102</v>
      </c>
      <c r="O357" s="99">
        <f>SUM(P357:AA357)</f>
        <v>1</v>
      </c>
      <c r="P357" s="110">
        <f>IF(ISNA(MATCH(N357,'Overlap Study'!FF$62:FF$317,0)),0,1)</f>
        <v>0</v>
      </c>
      <c r="Q357" s="97">
        <f>IF(ISNA(MATCH(N357,'Overlap Study'!EO$62:EO$317,0)),0,1)</f>
        <v>0</v>
      </c>
      <c r="R357" s="97">
        <f>IF(ISNA(MATCH(N357,'Overlap Study'!DY$62:DY$174,0)),0,1)</f>
        <v>0</v>
      </c>
      <c r="S357" s="97">
        <f>IF(ISNA(MATCH(N357,'Overlap Study'!DJ$62:DJ$157,0)),0,1)</f>
        <v>0</v>
      </c>
      <c r="T357" s="99">
        <f>IF(ISNA(MATCH(N357,'Overlap Study'!CU$62:CU$157,0)),0,1)</f>
        <v>0</v>
      </c>
      <c r="U357" s="99">
        <f>IF(ISNA(MATCH(N357,'Overlap Study'!CG$62:CG$157,0)),0,1)</f>
        <v>0</v>
      </c>
      <c r="V357" s="97">
        <f>IF(ISNA(MATCH(N357,'Overlap Study'!BU$62:BU$157,0)),0,1)</f>
        <v>0</v>
      </c>
      <c r="W357" s="97">
        <f>IF(ISNA(MATCH(N357,'Overlap Study'!BJ$62:BJ$157,0)),0,1)</f>
        <v>0</v>
      </c>
      <c r="X357" s="97">
        <f>IF(ISNA(MATCH($N357,'Overlap Study'!AZ$62:AZ$157,0)),0,1)</f>
        <v>0</v>
      </c>
      <c r="Y357" s="97">
        <f>IF(ISNA(MATCH($N357,'Overlap Study'!AT$62:AT$157,0)),0,1)</f>
        <v>1</v>
      </c>
      <c r="Z357" s="97">
        <f>IF(ISNA(MATCH($N357,'Overlap Study'!AN$62:AN$157,0)),0,1)</f>
        <v>0</v>
      </c>
      <c r="AA357" s="97">
        <f>IF(ISNA(MATCH($N357,'Overlap Study'!AH$62:AH$157,0)),0,1)</f>
        <v>0</v>
      </c>
      <c r="AB357" s="110">
        <f>IF(ISNA(MATCH($N357,'Overlap Study'!AB$62:AB$157,0)),0,1)</f>
        <v>0</v>
      </c>
      <c r="AC357" s="97">
        <f>IF(ISNA(MATCH($N357,'Overlap Study'!V$62:V$157,0)),0,1)</f>
        <v>0</v>
      </c>
      <c r="AD357" s="97">
        <f>IF(ISNA(MATCH($N357,'Overlap Study'!P$62:P$157,0)),0,1)</f>
        <v>0</v>
      </c>
      <c r="AE357" s="97">
        <f>IF(ISNA(MATCH($N357,'Overlap Study'!H$53:H$132,0)),0,1)</f>
        <v>0</v>
      </c>
      <c r="AF357" s="106">
        <f>IF(ISNA(MATCH($N357,'Overlap Study'!B$53:B$100,0)),0,1)</f>
        <v>0</v>
      </c>
      <c r="AJ357" s="195">
        <v>5460</v>
      </c>
      <c r="AK357" s="105">
        <f>SUM(AL357:AW357)</f>
        <v>1</v>
      </c>
      <c r="AL357" s="110">
        <f>IF(ISNA(MATCH($AJ357,'Overlap Study'!$FG$323:$FG$454,0)),0,1)</f>
        <v>1</v>
      </c>
      <c r="AM357" s="97">
        <f>IF(ISNA(MATCH($AJ357,'Overlap Study'!$EP$323:$EP$454,0)),0,1)</f>
        <v>0</v>
      </c>
      <c r="AN357" s="97">
        <f>IF(ISNA(MATCH($AJ357,'Overlap Study'!$DY$186:$DY$245,0)),0,1)</f>
        <v>0</v>
      </c>
      <c r="AO357" s="97">
        <f>IF(ISNA(MATCH($AJ357,'Overlap Study'!$DJ$186:$DJ$233,0)),0,1)</f>
        <v>0</v>
      </c>
      <c r="AP357" s="99">
        <f>IF(ISNA(MATCH($AJ357,'Overlap Study'!$CU$186:$CU$233,0)),0,1)</f>
        <v>0</v>
      </c>
      <c r="AQ357" s="99">
        <f>IF(ISNA(MATCH($AJ357,'Overlap Study'!$CG$186:$CG$233,0)),0,1)</f>
        <v>0</v>
      </c>
      <c r="AR357" s="97">
        <f>IF(ISNA(MATCH($AJ357,'Overlap Study'!$BU$186:$BU$233,0)),0,1)</f>
        <v>0</v>
      </c>
      <c r="AS357" s="97">
        <f>IF(ISNA(MATCH(AJ357,'Overlap Study'!BJ$186:BJ$233,0)),0,1)</f>
        <v>0</v>
      </c>
      <c r="AT357" s="97">
        <f>IF(ISNA(MATCH($AJ357,'Overlap Study'!AZ$186:AZ$233,0)),0,1)</f>
        <v>0</v>
      </c>
      <c r="AU357" s="97">
        <f>IF(ISNA(MATCH($AJ357,'Overlap Study'!AT$186:AT$233,0)),0,1)</f>
        <v>0</v>
      </c>
      <c r="AV357" s="97">
        <f>IF(ISNA(MATCH($AJ357,'Overlap Study'!AN$186:AN$233,0)),0,1)</f>
        <v>0</v>
      </c>
      <c r="AW357" s="106">
        <f>IF(ISNA(MATCH($AJ357,'Overlap Study'!AH$186:AH$233,0)),0,1)</f>
        <v>0</v>
      </c>
      <c r="AX357" s="97">
        <f>IF(ISNA(MATCH(AJ357,'Overlap Study'!$AB$186:$AB$233,0)),0,1)</f>
        <v>0</v>
      </c>
      <c r="AY357" s="97">
        <f>IF(ISNA(MATCH($AJ357,'Overlap Study'!$V$186:$V$233,0)),0,1)</f>
        <v>0</v>
      </c>
      <c r="AZ357" s="97">
        <f>IF(ISNA(MATCH($AJ357,'Overlap Study'!$P$186:$P$233,0)),0,1)</f>
        <v>0</v>
      </c>
      <c r="BA357" s="97"/>
      <c r="BB357" s="97"/>
      <c r="BC357" s="97"/>
    </row>
    <row r="358" spans="12:55" ht="13" x14ac:dyDescent="0.3">
      <c r="L358" s="116">
        <f t="shared" si="16"/>
        <v>357</v>
      </c>
      <c r="M358">
        <f t="shared" si="15"/>
        <v>1</v>
      </c>
      <c r="N358" s="207">
        <v>1103</v>
      </c>
      <c r="O358" s="99">
        <f>SUM(P358:AA358)</f>
        <v>1</v>
      </c>
      <c r="P358" s="110">
        <f>IF(ISNA(MATCH(N358,'Overlap Study'!FF$62:FF$317,0)),0,1)</f>
        <v>0</v>
      </c>
      <c r="Q358" s="97">
        <f>IF(ISNA(MATCH(N358,'Overlap Study'!EO$62:EO$317,0)),0,1)</f>
        <v>0</v>
      </c>
      <c r="R358" s="97">
        <f>IF(ISNA(MATCH(N358,'Overlap Study'!DY$62:DY$174,0)),0,1)</f>
        <v>0</v>
      </c>
      <c r="S358" s="97">
        <f>IF(ISNA(MATCH(N358,'Overlap Study'!DJ$62:DJ$157,0)),0,1)</f>
        <v>0</v>
      </c>
      <c r="T358" s="99">
        <f>IF(ISNA(MATCH(N358,'Overlap Study'!CU$62:CU$157,0)),0,1)</f>
        <v>0</v>
      </c>
      <c r="U358" s="99">
        <f>IF(ISNA(MATCH(N358,'Overlap Study'!CG$62:CG$157,0)),0,1)</f>
        <v>0</v>
      </c>
      <c r="V358" s="97">
        <f>IF(ISNA(MATCH(N358,'Overlap Study'!BU$62:BU$157,0)),0,1)</f>
        <v>0</v>
      </c>
      <c r="W358" s="97">
        <f>IF(ISNA(MATCH(N358,'Overlap Study'!BJ$62:BJ$157,0)),0,1)</f>
        <v>0</v>
      </c>
      <c r="X358" s="97">
        <f>IF(ISNA(MATCH($N358,'Overlap Study'!AZ$62:AZ$157,0)),0,1)</f>
        <v>0</v>
      </c>
      <c r="Y358" s="97">
        <f>IF(ISNA(MATCH($N358,'Overlap Study'!AT$62:AT$157,0)),0,1)</f>
        <v>0</v>
      </c>
      <c r="Z358" s="97">
        <f>IF(ISNA(MATCH($N358,'Overlap Study'!AN$62:AN$157,0)),0,1)</f>
        <v>1</v>
      </c>
      <c r="AA358" s="97">
        <f>IF(ISNA(MATCH($N358,'Overlap Study'!AH$62:AH$157,0)),0,1)</f>
        <v>0</v>
      </c>
      <c r="AB358" s="110">
        <f>IF(ISNA(MATCH($N358,'Overlap Study'!AB$62:AB$157,0)),0,1)</f>
        <v>0</v>
      </c>
      <c r="AC358" s="97">
        <f>IF(ISNA(MATCH($N358,'Overlap Study'!V$62:V$157,0)),0,1)</f>
        <v>0</v>
      </c>
      <c r="AD358" s="97">
        <f>IF(ISNA(MATCH($N358,'Overlap Study'!P$62:P$157,0)),0,1)</f>
        <v>0</v>
      </c>
      <c r="AE358" s="97">
        <f>IF(ISNA(MATCH($N358,'Overlap Study'!H$53:H$132,0)),0,1)</f>
        <v>0</v>
      </c>
      <c r="AF358" s="106">
        <f>IF(ISNA(MATCH($N358,'Overlap Study'!B$53:B$100,0)),0,1)</f>
        <v>0</v>
      </c>
      <c r="AJ358" s="195">
        <v>5571</v>
      </c>
      <c r="AK358" s="105">
        <f>SUM(AL358:AW358)</f>
        <v>1</v>
      </c>
      <c r="AL358" s="110">
        <f>IF(ISNA(MATCH($AJ358,'Overlap Study'!$FG$323:$FG$454,0)),0,1)</f>
        <v>0</v>
      </c>
      <c r="AM358" s="97">
        <f>IF(ISNA(MATCH($AJ358,'Overlap Study'!$EP$323:$EP$454,0)),0,1)</f>
        <v>1</v>
      </c>
      <c r="AN358" s="97">
        <f>IF(ISNA(MATCH($AJ358,'Overlap Study'!$DY$186:$DY$245,0)),0,1)</f>
        <v>0</v>
      </c>
      <c r="AO358" s="97">
        <f>IF(ISNA(MATCH($AJ358,'Overlap Study'!$DJ$186:$DJ$233,0)),0,1)</f>
        <v>0</v>
      </c>
      <c r="AP358" s="99">
        <f>IF(ISNA(MATCH($AJ358,'Overlap Study'!$CU$186:$CU$233,0)),0,1)</f>
        <v>0</v>
      </c>
      <c r="AQ358" s="99">
        <f>IF(ISNA(MATCH($AJ358,'Overlap Study'!$CG$186:$CG$233,0)),0,1)</f>
        <v>0</v>
      </c>
      <c r="AR358" s="97">
        <f>IF(ISNA(MATCH($AJ358,'Overlap Study'!$BU$186:$BU$233,0)),0,1)</f>
        <v>0</v>
      </c>
      <c r="AS358" s="97">
        <f>IF(ISNA(MATCH(AJ358,'Overlap Study'!BJ$186:BJ$233,0)),0,1)</f>
        <v>0</v>
      </c>
      <c r="AT358" s="97">
        <f>IF(ISNA(MATCH($AJ358,'Overlap Study'!AZ$186:AZ$233,0)),0,1)</f>
        <v>0</v>
      </c>
      <c r="AU358" s="97">
        <f>IF(ISNA(MATCH($AJ358,'Overlap Study'!AT$186:AT$233,0)),0,1)</f>
        <v>0</v>
      </c>
      <c r="AV358" s="97">
        <f>IF(ISNA(MATCH($AJ358,'Overlap Study'!AN$186:AN$233,0)),0,1)</f>
        <v>0</v>
      </c>
      <c r="AW358" s="106">
        <f>IF(ISNA(MATCH($AJ358,'Overlap Study'!AH$186:AH$233,0)),0,1)</f>
        <v>0</v>
      </c>
      <c r="AX358" s="97">
        <f>IF(ISNA(MATCH(AJ358,'Overlap Study'!$AB$186:$AB$233,0)),0,1)</f>
        <v>0</v>
      </c>
      <c r="AY358" s="97">
        <f>IF(ISNA(MATCH($AJ358,'Overlap Study'!$V$186:$V$233,0)),0,1)</f>
        <v>0</v>
      </c>
      <c r="AZ358" s="97">
        <f>IF(ISNA(MATCH($AJ358,'Overlap Study'!$P$186:$P$233,0)),0,1)</f>
        <v>0</v>
      </c>
      <c r="BA358" s="97"/>
      <c r="BB358" s="97"/>
      <c r="BC358" s="97"/>
    </row>
    <row r="359" spans="12:55" ht="13" x14ac:dyDescent="0.3">
      <c r="L359" s="116">
        <f t="shared" si="16"/>
        <v>358</v>
      </c>
      <c r="M359">
        <f t="shared" si="15"/>
        <v>3</v>
      </c>
      <c r="N359" s="207">
        <v>1108</v>
      </c>
      <c r="O359" s="99">
        <f>SUM(P359:AA359)</f>
        <v>1</v>
      </c>
      <c r="P359" s="110">
        <f>IF(ISNA(MATCH(N359,'Overlap Study'!FF$62:FF$317,0)),0,1)</f>
        <v>0</v>
      </c>
      <c r="Q359" s="97">
        <f>IF(ISNA(MATCH(N359,'Overlap Study'!EO$62:EO$317,0)),0,1)</f>
        <v>0</v>
      </c>
      <c r="R359" s="97">
        <f>IF(ISNA(MATCH(N359,'Overlap Study'!DY$62:DY$174,0)),0,1)</f>
        <v>0</v>
      </c>
      <c r="S359" s="97">
        <f>IF(ISNA(MATCH(N359,'Overlap Study'!DJ$62:DJ$157,0)),0,1)</f>
        <v>0</v>
      </c>
      <c r="T359" s="99">
        <f>IF(ISNA(MATCH(N359,'Overlap Study'!CU$62:CU$157,0)),0,1)</f>
        <v>0</v>
      </c>
      <c r="U359" s="99">
        <f>IF(ISNA(MATCH(N359,'Overlap Study'!CG$62:CG$157,0)),0,1)</f>
        <v>0</v>
      </c>
      <c r="V359" s="97">
        <f>IF(ISNA(MATCH(N359,'Overlap Study'!BU$62:BU$157,0)),0,1)</f>
        <v>0</v>
      </c>
      <c r="W359" s="97">
        <f>IF(ISNA(MATCH(N359,'Overlap Study'!BJ$62:BJ$157,0)),0,1)</f>
        <v>0</v>
      </c>
      <c r="X359" s="97">
        <f>IF(ISNA(MATCH($N359,'Overlap Study'!AZ$62:AZ$157,0)),0,1)</f>
        <v>0</v>
      </c>
      <c r="Y359" s="97">
        <f>IF(ISNA(MATCH($N359,'Overlap Study'!AT$62:AT$157,0)),0,1)</f>
        <v>0</v>
      </c>
      <c r="Z359" s="97">
        <f>IF(ISNA(MATCH($N359,'Overlap Study'!AN$62:AN$157,0)),0,1)</f>
        <v>0</v>
      </c>
      <c r="AA359" s="97">
        <f>IF(ISNA(MATCH($N359,'Overlap Study'!AH$62:AH$157,0)),0,1)</f>
        <v>1</v>
      </c>
      <c r="AB359" s="110">
        <f>IF(ISNA(MATCH($N359,'Overlap Study'!AB$62:AB$157,0)),0,1)</f>
        <v>1</v>
      </c>
      <c r="AC359" s="97">
        <f>IF(ISNA(MATCH($N359,'Overlap Study'!V$62:V$157,0)),0,1)</f>
        <v>1</v>
      </c>
      <c r="AD359" s="97">
        <f>IF(ISNA(MATCH($N359,'Overlap Study'!P$62:P$157,0)),0,1)</f>
        <v>0</v>
      </c>
      <c r="AE359" s="97">
        <f>IF(ISNA(MATCH($N359,'Overlap Study'!H$53:H$132,0)),0,1)</f>
        <v>0</v>
      </c>
      <c r="AF359" s="106">
        <f>IF(ISNA(MATCH($N359,'Overlap Study'!B$53:B$100,0)),0,1)</f>
        <v>0</v>
      </c>
      <c r="AJ359" s="195">
        <v>5586</v>
      </c>
      <c r="AK359" s="105">
        <f>SUM(AL359:AW359)</f>
        <v>1</v>
      </c>
      <c r="AL359" s="110">
        <f>IF(ISNA(MATCH($AJ359,'Overlap Study'!$FG$323:$FG$454,0)),0,1)</f>
        <v>0</v>
      </c>
      <c r="AM359" s="97">
        <f>IF(ISNA(MATCH($AJ359,'Overlap Study'!$EP$323:$EP$454,0)),0,1)</f>
        <v>1</v>
      </c>
      <c r="AN359" s="97">
        <f>IF(ISNA(MATCH($AJ359,'Overlap Study'!$DY$186:$DY$245,0)),0,1)</f>
        <v>0</v>
      </c>
      <c r="AO359" s="97">
        <f>IF(ISNA(MATCH($AJ359,'Overlap Study'!$DJ$186:$DJ$233,0)),0,1)</f>
        <v>0</v>
      </c>
      <c r="AP359" s="99">
        <f>IF(ISNA(MATCH($AJ359,'Overlap Study'!$CU$186:$CU$233,0)),0,1)</f>
        <v>0</v>
      </c>
      <c r="AQ359" s="99">
        <f>IF(ISNA(MATCH($AJ359,'Overlap Study'!$CG$186:$CG$233,0)),0,1)</f>
        <v>0</v>
      </c>
      <c r="AR359" s="97">
        <f>IF(ISNA(MATCH($AJ359,'Overlap Study'!$BU$186:$BU$233,0)),0,1)</f>
        <v>0</v>
      </c>
      <c r="AS359" s="97">
        <f>IF(ISNA(MATCH(AJ359,'Overlap Study'!BJ$186:BJ$233,0)),0,1)</f>
        <v>0</v>
      </c>
      <c r="AT359" s="97">
        <f>IF(ISNA(MATCH($AJ359,'Overlap Study'!AZ$186:AZ$233,0)),0,1)</f>
        <v>0</v>
      </c>
      <c r="AU359" s="97">
        <f>IF(ISNA(MATCH($AJ359,'Overlap Study'!AT$186:AT$233,0)),0,1)</f>
        <v>0</v>
      </c>
      <c r="AV359" s="97">
        <f>IF(ISNA(MATCH($AJ359,'Overlap Study'!AN$186:AN$233,0)),0,1)</f>
        <v>0</v>
      </c>
      <c r="AW359" s="106">
        <f>IF(ISNA(MATCH($AJ359,'Overlap Study'!AH$186:AH$233,0)),0,1)</f>
        <v>0</v>
      </c>
      <c r="AX359" s="97">
        <f>IF(ISNA(MATCH(AJ359,'Overlap Study'!$AB$186:$AB$233,0)),0,1)</f>
        <v>0</v>
      </c>
      <c r="AY359" s="97">
        <f>IF(ISNA(MATCH($AJ359,'Overlap Study'!$V$186:$V$233,0)),0,1)</f>
        <v>0</v>
      </c>
      <c r="AZ359" s="97">
        <f>IF(ISNA(MATCH($AJ359,'Overlap Study'!$P$186:$P$233,0)),0,1)</f>
        <v>0</v>
      </c>
      <c r="BA359" s="97"/>
      <c r="BB359" s="97"/>
      <c r="BC359" s="97"/>
    </row>
    <row r="360" spans="12:55" ht="13" x14ac:dyDescent="0.3">
      <c r="L360" s="116">
        <f t="shared" si="16"/>
        <v>359</v>
      </c>
      <c r="M360">
        <f t="shared" si="15"/>
        <v>1</v>
      </c>
      <c r="N360" s="487">
        <v>1138</v>
      </c>
      <c r="O360" s="99">
        <f>SUM(P360:AA360)</f>
        <v>1</v>
      </c>
      <c r="P360" s="110">
        <f>IF(ISNA(MATCH(N360,'Overlap Study'!FF$62:FF$317,0)),0,1)</f>
        <v>0</v>
      </c>
      <c r="Q360" s="97">
        <f>IF(ISNA(MATCH(N360,'Overlap Study'!EO$62:EO$317,0)),0,1)</f>
        <v>0</v>
      </c>
      <c r="R360" s="97">
        <f>IF(ISNA(MATCH(N360,'Overlap Study'!DY$62:DY$174,0)),0,1)</f>
        <v>0</v>
      </c>
      <c r="S360" s="97">
        <f>IF(ISNA(MATCH(N360,'Overlap Study'!DJ$62:DJ$157,0)),0,1)</f>
        <v>0</v>
      </c>
      <c r="T360" s="99">
        <f>IF(ISNA(MATCH(N360,'Overlap Study'!CU$62:CU$157,0)),0,1)</f>
        <v>0</v>
      </c>
      <c r="U360" s="99">
        <f>IF(ISNA(MATCH(N360,'Overlap Study'!CG$62:CG$157,0)),0,1)</f>
        <v>0</v>
      </c>
      <c r="V360" s="97">
        <f>IF(ISNA(MATCH(N360,'Overlap Study'!BU$62:BU$157,0)),0,1)</f>
        <v>0</v>
      </c>
      <c r="W360" s="97">
        <f>IF(ISNA(MATCH(N360,'Overlap Study'!BJ$62:BJ$157,0)),0,1)</f>
        <v>0</v>
      </c>
      <c r="X360" s="97">
        <f>IF(ISNA(MATCH($N360,'Overlap Study'!AZ$62:AZ$157,0)),0,1)</f>
        <v>0</v>
      </c>
      <c r="Y360" s="97">
        <f>IF(ISNA(MATCH($N360,'Overlap Study'!AT$62:AT$157,0)),0,1)</f>
        <v>0</v>
      </c>
      <c r="Z360" s="97">
        <f>IF(ISNA(MATCH($N360,'Overlap Study'!AN$62:AN$157,0)),0,1)</f>
        <v>1</v>
      </c>
      <c r="AA360" s="97">
        <f>IF(ISNA(MATCH($N360,'Overlap Study'!AH$62:AH$157,0)),0,1)</f>
        <v>0</v>
      </c>
      <c r="AB360" s="110">
        <f>IF(ISNA(MATCH($N360,'Overlap Study'!AB$62:AB$157,0)),0,1)</f>
        <v>0</v>
      </c>
      <c r="AC360" s="97">
        <f>IF(ISNA(MATCH($N360,'Overlap Study'!V$62:V$157,0)),0,1)</f>
        <v>0</v>
      </c>
      <c r="AD360" s="97">
        <f>IF(ISNA(MATCH($N360,'Overlap Study'!P$62:P$157,0)),0,1)</f>
        <v>0</v>
      </c>
      <c r="AE360" s="97">
        <f>IF(ISNA(MATCH($N360,'Overlap Study'!H$53:H$132,0)),0,1)</f>
        <v>0</v>
      </c>
      <c r="AF360" s="106">
        <f>IF(ISNA(MATCH($N360,'Overlap Study'!B$53:B$100,0)),0,1)</f>
        <v>0</v>
      </c>
      <c r="AJ360" s="195">
        <v>5659</v>
      </c>
      <c r="AK360" s="105">
        <f>SUM(AL360:AW360)</f>
        <v>1</v>
      </c>
      <c r="AL360" s="110">
        <f>IF(ISNA(MATCH($AJ360,'Overlap Study'!$FG$323:$FG$454,0)),0,1)</f>
        <v>0</v>
      </c>
      <c r="AM360" s="97">
        <f>IF(ISNA(MATCH($AJ360,'Overlap Study'!$EP$323:$EP$454,0)),0,1)</f>
        <v>1</v>
      </c>
      <c r="AN360" s="97">
        <f>IF(ISNA(MATCH($AJ360,'Overlap Study'!$DY$186:$DY$245,0)),0,1)</f>
        <v>0</v>
      </c>
      <c r="AO360" s="97">
        <f>IF(ISNA(MATCH($AJ360,'Overlap Study'!$DJ$186:$DJ$233,0)),0,1)</f>
        <v>0</v>
      </c>
      <c r="AP360" s="99">
        <f>IF(ISNA(MATCH($AJ360,'Overlap Study'!$CU$186:$CU$233,0)),0,1)</f>
        <v>0</v>
      </c>
      <c r="AQ360" s="99">
        <f>IF(ISNA(MATCH($AJ360,'Overlap Study'!$CG$186:$CG$233,0)),0,1)</f>
        <v>0</v>
      </c>
      <c r="AR360" s="97">
        <f>IF(ISNA(MATCH($AJ360,'Overlap Study'!$BU$186:$BU$233,0)),0,1)</f>
        <v>0</v>
      </c>
      <c r="AS360" s="97">
        <f>IF(ISNA(MATCH(AJ360,'Overlap Study'!BJ$186:BJ$233,0)),0,1)</f>
        <v>0</v>
      </c>
      <c r="AT360" s="97">
        <f>IF(ISNA(MATCH($AJ360,'Overlap Study'!AZ$186:AZ$233,0)),0,1)</f>
        <v>0</v>
      </c>
      <c r="AU360" s="97">
        <f>IF(ISNA(MATCH($AJ360,'Overlap Study'!AT$186:AT$233,0)),0,1)</f>
        <v>0</v>
      </c>
      <c r="AV360" s="97">
        <f>IF(ISNA(MATCH($AJ360,'Overlap Study'!AN$186:AN$233,0)),0,1)</f>
        <v>0</v>
      </c>
      <c r="AW360" s="106">
        <f>IF(ISNA(MATCH($AJ360,'Overlap Study'!AH$186:AH$233,0)),0,1)</f>
        <v>0</v>
      </c>
      <c r="AX360" s="97">
        <f>IF(ISNA(MATCH(AJ360,'Overlap Study'!$AB$186:$AB$233,0)),0,1)</f>
        <v>0</v>
      </c>
      <c r="AY360" s="97">
        <f>IF(ISNA(MATCH($AJ360,'Overlap Study'!$V$186:$V$233,0)),0,1)</f>
        <v>0</v>
      </c>
      <c r="AZ360" s="97">
        <f>IF(ISNA(MATCH($AJ360,'Overlap Study'!$P$186:$P$233,0)),0,1)</f>
        <v>0</v>
      </c>
      <c r="BA360" s="97"/>
      <c r="BB360" s="97"/>
      <c r="BC360" s="97"/>
    </row>
    <row r="361" spans="12:55" ht="13" x14ac:dyDescent="0.3">
      <c r="L361" s="116">
        <f t="shared" si="16"/>
        <v>360</v>
      </c>
      <c r="M361">
        <f t="shared" si="15"/>
        <v>1</v>
      </c>
      <c r="N361" s="207">
        <v>1139</v>
      </c>
      <c r="O361" s="99">
        <f>SUM(P361:AA361)</f>
        <v>1</v>
      </c>
      <c r="P361" s="110">
        <f>IF(ISNA(MATCH(N361,'Overlap Study'!FF$62:FF$317,0)),0,1)</f>
        <v>0</v>
      </c>
      <c r="Q361" s="97">
        <f>IF(ISNA(MATCH(N361,'Overlap Study'!EO$62:EO$317,0)),0,1)</f>
        <v>0</v>
      </c>
      <c r="R361" s="97">
        <f>IF(ISNA(MATCH(N361,'Overlap Study'!DY$62:DY$174,0)),0,1)</f>
        <v>0</v>
      </c>
      <c r="S361" s="97">
        <f>IF(ISNA(MATCH(N361,'Overlap Study'!DJ$62:DJ$157,0)),0,1)</f>
        <v>0</v>
      </c>
      <c r="T361" s="99">
        <f>IF(ISNA(MATCH(N361,'Overlap Study'!CU$62:CU$157,0)),0,1)</f>
        <v>0</v>
      </c>
      <c r="U361" s="99">
        <f>IF(ISNA(MATCH(N361,'Overlap Study'!CG$62:CG$157,0)),0,1)</f>
        <v>0</v>
      </c>
      <c r="V361" s="97">
        <f>IF(ISNA(MATCH(N361,'Overlap Study'!BU$62:BU$157,0)),0,1)</f>
        <v>0</v>
      </c>
      <c r="W361" s="97">
        <f>IF(ISNA(MATCH(N361,'Overlap Study'!BJ$62:BJ$157,0)),0,1)</f>
        <v>0</v>
      </c>
      <c r="X361" s="97">
        <f>IF(ISNA(MATCH($N361,'Overlap Study'!AZ$62:AZ$157,0)),0,1)</f>
        <v>0</v>
      </c>
      <c r="Y361" s="97">
        <f>IF(ISNA(MATCH($N361,'Overlap Study'!AT$62:AT$157,0)),0,1)</f>
        <v>0</v>
      </c>
      <c r="Z361" s="97">
        <f>IF(ISNA(MATCH($N361,'Overlap Study'!AN$62:AN$157,0)),0,1)</f>
        <v>1</v>
      </c>
      <c r="AA361" s="97">
        <f>IF(ISNA(MATCH($N361,'Overlap Study'!AH$62:AH$157,0)),0,1)</f>
        <v>0</v>
      </c>
      <c r="AB361" s="110">
        <f>IF(ISNA(MATCH($N361,'Overlap Study'!AB$62:AB$157,0)),0,1)</f>
        <v>0</v>
      </c>
      <c r="AC361" s="97">
        <f>IF(ISNA(MATCH($N361,'Overlap Study'!V$62:V$157,0)),0,1)</f>
        <v>0</v>
      </c>
      <c r="AD361" s="97">
        <f>IF(ISNA(MATCH($N361,'Overlap Study'!P$62:P$157,0)),0,1)</f>
        <v>0</v>
      </c>
      <c r="AE361" s="97">
        <f>IF(ISNA(MATCH($N361,'Overlap Study'!H$53:H$132,0)),0,1)</f>
        <v>0</v>
      </c>
      <c r="AF361" s="106">
        <f>IF(ISNA(MATCH($N361,'Overlap Study'!B$53:B$100,0)),0,1)</f>
        <v>0</v>
      </c>
      <c r="AJ361" s="195">
        <v>5842</v>
      </c>
      <c r="AK361" s="105">
        <f>SUM(AL361:AW361)</f>
        <v>1</v>
      </c>
      <c r="AL361" s="110">
        <f>IF(ISNA(MATCH($AJ361,'Overlap Study'!$FG$323:$FG$454,0)),0,1)</f>
        <v>1</v>
      </c>
      <c r="AM361" s="97">
        <f>IF(ISNA(MATCH($AJ361,'Overlap Study'!$EP$323:$EP$454,0)),0,1)</f>
        <v>0</v>
      </c>
      <c r="AN361" s="97">
        <f>IF(ISNA(MATCH($AJ361,'Overlap Study'!$DY$186:$DY$245,0)),0,1)</f>
        <v>0</v>
      </c>
      <c r="AO361" s="97">
        <f>IF(ISNA(MATCH($AJ361,'Overlap Study'!$DJ$186:$DJ$233,0)),0,1)</f>
        <v>0</v>
      </c>
      <c r="AP361" s="99">
        <f>IF(ISNA(MATCH($AJ361,'Overlap Study'!$CU$186:$CU$233,0)),0,1)</f>
        <v>0</v>
      </c>
      <c r="AQ361" s="99">
        <f>IF(ISNA(MATCH($AJ361,'Overlap Study'!$CG$186:$CG$233,0)),0,1)</f>
        <v>0</v>
      </c>
      <c r="AR361" s="97">
        <f>IF(ISNA(MATCH($AJ361,'Overlap Study'!$BU$186:$BU$233,0)),0,1)</f>
        <v>0</v>
      </c>
      <c r="AS361" s="97">
        <f>IF(ISNA(MATCH(AJ361,'Overlap Study'!BJ$186:BJ$233,0)),0,1)</f>
        <v>0</v>
      </c>
      <c r="AT361" s="97">
        <f>IF(ISNA(MATCH($AJ361,'Overlap Study'!AZ$186:AZ$233,0)),0,1)</f>
        <v>0</v>
      </c>
      <c r="AU361" s="97">
        <f>IF(ISNA(MATCH($AJ361,'Overlap Study'!AT$186:AT$233,0)),0,1)</f>
        <v>0</v>
      </c>
      <c r="AV361" s="97">
        <f>IF(ISNA(MATCH($AJ361,'Overlap Study'!AN$186:AN$233,0)),0,1)</f>
        <v>0</v>
      </c>
      <c r="AW361" s="106">
        <f>IF(ISNA(MATCH($AJ361,'Overlap Study'!AH$186:AH$233,0)),0,1)</f>
        <v>0</v>
      </c>
      <c r="AX361" s="97">
        <f>IF(ISNA(MATCH(AJ361,'Overlap Study'!$AB$186:$AB$233,0)),0,1)</f>
        <v>0</v>
      </c>
      <c r="AY361" s="97">
        <f>IF(ISNA(MATCH($AJ361,'Overlap Study'!$V$186:$V$233,0)),0,1)</f>
        <v>0</v>
      </c>
      <c r="AZ361" s="97">
        <f>IF(ISNA(MATCH($AJ361,'Overlap Study'!$P$186:$P$233,0)),0,1)</f>
        <v>0</v>
      </c>
      <c r="BA361" s="97"/>
      <c r="BB361" s="97"/>
      <c r="BC361" s="97"/>
    </row>
    <row r="362" spans="12:55" ht="13" x14ac:dyDescent="0.3">
      <c r="L362" s="116">
        <f t="shared" si="16"/>
        <v>361</v>
      </c>
      <c r="M362">
        <f t="shared" si="15"/>
        <v>1</v>
      </c>
      <c r="N362" s="207">
        <v>1156</v>
      </c>
      <c r="O362" s="99">
        <f>SUM(P362:AA362)</f>
        <v>1</v>
      </c>
      <c r="P362" s="110">
        <f>IF(ISNA(MATCH(N362,'Overlap Study'!FF$62:FF$317,0)),0,1)</f>
        <v>0</v>
      </c>
      <c r="Q362" s="97">
        <f>IF(ISNA(MATCH(N362,'Overlap Study'!EO$62:EO$317,0)),0,1)</f>
        <v>1</v>
      </c>
      <c r="R362" s="97">
        <f>IF(ISNA(MATCH(N362,'Overlap Study'!DY$62:DY$174,0)),0,1)</f>
        <v>0</v>
      </c>
      <c r="S362" s="97">
        <f>IF(ISNA(MATCH(N362,'Overlap Study'!DJ$62:DJ$157,0)),0,1)</f>
        <v>0</v>
      </c>
      <c r="T362" s="99">
        <f>IF(ISNA(MATCH(N362,'Overlap Study'!CU$62:CU$157,0)),0,1)</f>
        <v>0</v>
      </c>
      <c r="U362" s="99">
        <f>IF(ISNA(MATCH(N362,'Overlap Study'!CG$62:CG$157,0)),0,1)</f>
        <v>0</v>
      </c>
      <c r="V362" s="97">
        <f>IF(ISNA(MATCH(N362,'Overlap Study'!BU$62:BU$157,0)),0,1)</f>
        <v>0</v>
      </c>
      <c r="W362" s="97">
        <f>IF(ISNA(MATCH(N362,'Overlap Study'!BJ$62:BJ$157,0)),0,1)</f>
        <v>0</v>
      </c>
      <c r="X362" s="97">
        <f>IF(ISNA(MATCH($N362,'Overlap Study'!AZ$62:AZ$157,0)),0,1)</f>
        <v>0</v>
      </c>
      <c r="Y362" s="97">
        <f>IF(ISNA(MATCH($N362,'Overlap Study'!AT$62:AT$157,0)),0,1)</f>
        <v>0</v>
      </c>
      <c r="Z362" s="97">
        <f>IF(ISNA(MATCH($N362,'Overlap Study'!AN$62:AN$157,0)),0,1)</f>
        <v>0</v>
      </c>
      <c r="AA362" s="97">
        <f>IF(ISNA(MATCH($N362,'Overlap Study'!AH$62:AH$157,0)),0,1)</f>
        <v>0</v>
      </c>
      <c r="AB362" s="110">
        <f>IF(ISNA(MATCH($N362,'Overlap Study'!AB$62:AB$157,0)),0,1)</f>
        <v>0</v>
      </c>
      <c r="AC362" s="97">
        <f>IF(ISNA(MATCH($N362,'Overlap Study'!V$62:V$157,0)),0,1)</f>
        <v>0</v>
      </c>
      <c r="AD362" s="97">
        <f>IF(ISNA(MATCH($N362,'Overlap Study'!P$62:P$157,0)),0,1)</f>
        <v>0</v>
      </c>
      <c r="AE362" s="97">
        <f>IF(ISNA(MATCH($N362,'Overlap Study'!H$53:H$132,0)),0,1)</f>
        <v>0</v>
      </c>
      <c r="AF362" s="106">
        <f>IF(ISNA(MATCH($N362,'Overlap Study'!B$53:B$100,0)),0,1)</f>
        <v>0</v>
      </c>
      <c r="AJ362" s="195">
        <v>5895</v>
      </c>
      <c r="AK362" s="105">
        <f>SUM(AL362:AW362)</f>
        <v>1</v>
      </c>
      <c r="AL362" s="110">
        <f>IF(ISNA(MATCH($AJ362,'Overlap Study'!$FG$323:$FG$454,0)),0,1)</f>
        <v>1</v>
      </c>
      <c r="AM362" s="97">
        <f>IF(ISNA(MATCH($AJ362,'Overlap Study'!$EP$323:$EP$454,0)),0,1)</f>
        <v>0</v>
      </c>
      <c r="AN362" s="97">
        <f>IF(ISNA(MATCH($AJ362,'Overlap Study'!$DY$186:$DY$245,0)),0,1)</f>
        <v>0</v>
      </c>
      <c r="AO362" s="97">
        <f>IF(ISNA(MATCH($AJ362,'Overlap Study'!$DJ$186:$DJ$233,0)),0,1)</f>
        <v>0</v>
      </c>
      <c r="AP362" s="99">
        <f>IF(ISNA(MATCH($AJ362,'Overlap Study'!$CU$186:$CU$233,0)),0,1)</f>
        <v>0</v>
      </c>
      <c r="AQ362" s="99">
        <f>IF(ISNA(MATCH($AJ362,'Overlap Study'!$CG$186:$CG$233,0)),0,1)</f>
        <v>0</v>
      </c>
      <c r="AR362" s="97">
        <f>IF(ISNA(MATCH($AJ362,'Overlap Study'!$BU$186:$BU$233,0)),0,1)</f>
        <v>0</v>
      </c>
      <c r="AS362" s="97">
        <f>IF(ISNA(MATCH(AJ362,'Overlap Study'!BJ$186:BJ$233,0)),0,1)</f>
        <v>0</v>
      </c>
      <c r="AT362" s="97">
        <f>IF(ISNA(MATCH($AJ362,'Overlap Study'!AZ$186:AZ$233,0)),0,1)</f>
        <v>0</v>
      </c>
      <c r="AU362" s="97">
        <f>IF(ISNA(MATCH($AJ362,'Overlap Study'!AT$186:AT$233,0)),0,1)</f>
        <v>0</v>
      </c>
      <c r="AV362" s="97">
        <f>IF(ISNA(MATCH($AJ362,'Overlap Study'!AN$186:AN$233,0)),0,1)</f>
        <v>0</v>
      </c>
      <c r="AW362" s="106">
        <f>IF(ISNA(MATCH($AJ362,'Overlap Study'!AH$186:AH$233,0)),0,1)</f>
        <v>0</v>
      </c>
      <c r="AX362" s="97">
        <f>IF(ISNA(MATCH(AJ362,'Overlap Study'!$AB$186:$AB$233,0)),0,1)</f>
        <v>0</v>
      </c>
      <c r="AY362" s="97">
        <f>IF(ISNA(MATCH($AJ362,'Overlap Study'!$V$186:$V$233,0)),0,1)</f>
        <v>0</v>
      </c>
      <c r="AZ362" s="97">
        <f>IF(ISNA(MATCH($AJ362,'Overlap Study'!$P$186:$P$233,0)),0,1)</f>
        <v>0</v>
      </c>
      <c r="BA362" s="97"/>
      <c r="BB362" s="97"/>
      <c r="BC362" s="97"/>
    </row>
    <row r="363" spans="12:55" ht="13" x14ac:dyDescent="0.3">
      <c r="L363" s="116">
        <f t="shared" si="16"/>
        <v>362</v>
      </c>
      <c r="M363">
        <f t="shared" si="15"/>
        <v>1</v>
      </c>
      <c r="N363" s="207">
        <v>1197</v>
      </c>
      <c r="O363" s="99">
        <f>SUM(P363:AA363)</f>
        <v>1</v>
      </c>
      <c r="P363" s="110">
        <f>IF(ISNA(MATCH(N363,'Overlap Study'!FF$62:FF$317,0)),0,1)</f>
        <v>1</v>
      </c>
      <c r="Q363" s="97">
        <f>IF(ISNA(MATCH(N363,'Overlap Study'!EO$62:EO$317,0)),0,1)</f>
        <v>0</v>
      </c>
      <c r="R363" s="97">
        <f>IF(ISNA(MATCH(N363,'Overlap Study'!DY$62:DY$174,0)),0,1)</f>
        <v>0</v>
      </c>
      <c r="S363" s="97">
        <f>IF(ISNA(MATCH(N363,'Overlap Study'!DJ$62:DJ$157,0)),0,1)</f>
        <v>0</v>
      </c>
      <c r="T363" s="99">
        <f>IF(ISNA(MATCH(N363,'Overlap Study'!CU$62:CU$157,0)),0,1)</f>
        <v>0</v>
      </c>
      <c r="U363" s="99">
        <f>IF(ISNA(MATCH(N363,'Overlap Study'!CG$62:CG$157,0)),0,1)</f>
        <v>0</v>
      </c>
      <c r="V363" s="97">
        <f>IF(ISNA(MATCH(N363,'Overlap Study'!BU$62:BU$157,0)),0,1)</f>
        <v>0</v>
      </c>
      <c r="W363" s="97">
        <f>IF(ISNA(MATCH(N363,'Overlap Study'!BJ$62:BJ$157,0)),0,1)</f>
        <v>0</v>
      </c>
      <c r="X363" s="97">
        <f>IF(ISNA(MATCH($N363,'Overlap Study'!AZ$62:AZ$157,0)),0,1)</f>
        <v>0</v>
      </c>
      <c r="Y363" s="97">
        <f>IF(ISNA(MATCH($N363,'Overlap Study'!AT$62:AT$157,0)),0,1)</f>
        <v>0</v>
      </c>
      <c r="Z363" s="97">
        <f>IF(ISNA(MATCH($N363,'Overlap Study'!AN$62:AN$157,0)),0,1)</f>
        <v>0</v>
      </c>
      <c r="AA363" s="97">
        <f>IF(ISNA(MATCH($N363,'Overlap Study'!AH$62:AH$157,0)),0,1)</f>
        <v>0</v>
      </c>
      <c r="AB363" s="110">
        <f>IF(ISNA(MATCH($N363,'Overlap Study'!AB$62:AB$157,0)),0,1)</f>
        <v>0</v>
      </c>
      <c r="AC363" s="97">
        <f>IF(ISNA(MATCH($N363,'Overlap Study'!V$62:V$157,0)),0,1)</f>
        <v>0</v>
      </c>
      <c r="AD363" s="97">
        <f>IF(ISNA(MATCH($N363,'Overlap Study'!P$62:P$157,0)),0,1)</f>
        <v>0</v>
      </c>
      <c r="AE363" s="97">
        <f>IF(ISNA(MATCH($N363,'Overlap Study'!H$53:H$132,0)),0,1)</f>
        <v>0</v>
      </c>
      <c r="AF363" s="106">
        <f>IF(ISNA(MATCH($N363,'Overlap Study'!B$53:B$100,0)),0,1)</f>
        <v>0</v>
      </c>
      <c r="AJ363" s="98">
        <v>9</v>
      </c>
      <c r="AK363" s="105">
        <f>SUM(AL363:AW363)</f>
        <v>0</v>
      </c>
      <c r="AL363" s="110">
        <f>IF(ISNA(MATCH($AJ363,'Overlap Study'!$FG$323:$FG$454,0)),0,1)</f>
        <v>0</v>
      </c>
      <c r="AM363" s="97">
        <f>IF(ISNA(MATCH($AJ363,'Overlap Study'!$EP$323:$EP$454,0)),0,1)</f>
        <v>0</v>
      </c>
      <c r="AN363" s="97">
        <f>IF(ISNA(MATCH($AJ363,'Overlap Study'!$DY$186:$DY$245,0)),0,1)</f>
        <v>0</v>
      </c>
      <c r="AO363" s="97">
        <f>IF(ISNA(MATCH($AJ363,'Overlap Study'!$DJ$186:$DJ$233,0)),0,1)</f>
        <v>0</v>
      </c>
      <c r="AP363" s="99">
        <f>IF(ISNA(MATCH($AJ363,'Overlap Study'!$CU$186:$CU$233,0)),0,1)</f>
        <v>0</v>
      </c>
      <c r="AQ363" s="99">
        <f>IF(ISNA(MATCH($AJ363,'Overlap Study'!$CG$186:$CG$233,0)),0,1)</f>
        <v>0</v>
      </c>
      <c r="AR363" s="97">
        <f>IF(ISNA(MATCH($AJ363,'Overlap Study'!$BU$186:$BU$233,0)),0,1)</f>
        <v>0</v>
      </c>
      <c r="AS363" s="97">
        <f>IF(ISNA(MATCH(AJ363,'Overlap Study'!BJ$186:BJ$233,0)),0,1)</f>
        <v>0</v>
      </c>
      <c r="AT363" s="97">
        <f>IF(ISNA(MATCH($AJ363,'Overlap Study'!AZ$186:AZ$233,0)),0,1)</f>
        <v>0</v>
      </c>
      <c r="AU363" s="97">
        <f>IF(ISNA(MATCH($AJ363,'Overlap Study'!AT$186:AT$233,0)),0,1)</f>
        <v>0</v>
      </c>
      <c r="AV363" s="97">
        <f>IF(ISNA(MATCH($AJ363,'Overlap Study'!AN$186:AN$233,0)),0,1)</f>
        <v>0</v>
      </c>
      <c r="AW363" s="106">
        <f>IF(ISNA(MATCH($AJ363,'Overlap Study'!AH$186:AH$233,0)),0,1)</f>
        <v>0</v>
      </c>
      <c r="AX363" s="97">
        <f>IF(ISNA(MATCH(AJ363,'Overlap Study'!$AB$186:$AB$233,0)),0,1)</f>
        <v>0</v>
      </c>
      <c r="AY363" s="97">
        <f>IF(ISNA(MATCH($AJ363,'Overlap Study'!$V$186:$V$233,0)),0,1)</f>
        <v>1</v>
      </c>
      <c r="AZ363" s="97">
        <f>IF(ISNA(MATCH($AJ363,'Overlap Study'!$P$186:$P$233,0)),0,1)</f>
        <v>0</v>
      </c>
      <c r="BA363" s="97"/>
      <c r="BB363" s="97"/>
      <c r="BC363" s="97"/>
    </row>
    <row r="364" spans="12:55" ht="13" x14ac:dyDescent="0.3">
      <c r="L364" s="116">
        <f t="shared" si="16"/>
        <v>363</v>
      </c>
      <c r="M364">
        <f t="shared" si="15"/>
        <v>1</v>
      </c>
      <c r="N364" s="495">
        <v>1208</v>
      </c>
      <c r="O364" s="99">
        <f>SUM(P364:AA364)</f>
        <v>1</v>
      </c>
      <c r="P364" s="110">
        <f>IF(ISNA(MATCH(N364,'Overlap Study'!FF$62:FF$317,0)),0,1)</f>
        <v>0</v>
      </c>
      <c r="Q364" s="97">
        <f>IF(ISNA(MATCH(N364,'Overlap Study'!EO$62:EO$317,0)),0,1)</f>
        <v>0</v>
      </c>
      <c r="R364" s="97">
        <f>IF(ISNA(MATCH(N364,'Overlap Study'!DY$62:DY$174,0)),0,1)</f>
        <v>0</v>
      </c>
      <c r="S364" s="97">
        <f>IF(ISNA(MATCH(N364,'Overlap Study'!DJ$62:DJ$157,0)),0,1)</f>
        <v>0</v>
      </c>
      <c r="T364" s="99">
        <f>IF(ISNA(MATCH(N364,'Overlap Study'!CU$62:CU$157,0)),0,1)</f>
        <v>0</v>
      </c>
      <c r="U364" s="99">
        <f>IF(ISNA(MATCH(N364,'Overlap Study'!CG$62:CG$157,0)),0,1)</f>
        <v>0</v>
      </c>
      <c r="V364" s="97">
        <f>IF(ISNA(MATCH(N364,'Overlap Study'!BU$62:BU$157,0)),0,1)</f>
        <v>0</v>
      </c>
      <c r="W364" s="97">
        <f>IF(ISNA(MATCH(N364,'Overlap Study'!BJ$62:BJ$157,0)),0,1)</f>
        <v>1</v>
      </c>
      <c r="X364" s="97">
        <f>IF(ISNA(MATCH($N364,'Overlap Study'!AZ$62:AZ$157,0)),0,1)</f>
        <v>0</v>
      </c>
      <c r="Y364" s="97">
        <f>IF(ISNA(MATCH($N364,'Overlap Study'!AT$62:AT$157,0)),0,1)</f>
        <v>0</v>
      </c>
      <c r="Z364" s="97">
        <f>IF(ISNA(MATCH($N364,'Overlap Study'!AN$62:AN$157,0)),0,1)</f>
        <v>0</v>
      </c>
      <c r="AA364" s="97">
        <f>IF(ISNA(MATCH($N364,'Overlap Study'!AH$62:AH$157,0)),0,1)</f>
        <v>0</v>
      </c>
      <c r="AB364" s="110">
        <f>IF(ISNA(MATCH($N364,'Overlap Study'!AB$62:AB$157,0)),0,1)</f>
        <v>0</v>
      </c>
      <c r="AC364" s="97">
        <f>IF(ISNA(MATCH($N364,'Overlap Study'!V$62:V$157,0)),0,1)</f>
        <v>0</v>
      </c>
      <c r="AD364" s="97">
        <f>IF(ISNA(MATCH($N364,'Overlap Study'!P$62:P$157,0)),0,1)</f>
        <v>0</v>
      </c>
      <c r="AE364" s="97">
        <f>IF(ISNA(MATCH($N364,'Overlap Study'!H$53:H$132,0)),0,1)</f>
        <v>0</v>
      </c>
      <c r="AF364" s="106">
        <f>IF(ISNA(MATCH($N364,'Overlap Study'!B$53:B$100,0)),0,1)</f>
        <v>0</v>
      </c>
      <c r="AJ364" s="151">
        <v>47</v>
      </c>
      <c r="AK364" s="105">
        <f>SUM(AL364:AW364)</f>
        <v>0</v>
      </c>
      <c r="AL364" s="110">
        <f>IF(ISNA(MATCH($AJ364,'Overlap Study'!$FG$323:$FG$454,0)),0,1)</f>
        <v>0</v>
      </c>
      <c r="AM364" s="97">
        <f>IF(ISNA(MATCH($AJ364,'Overlap Study'!$EP$323:$EP$454,0)),0,1)</f>
        <v>0</v>
      </c>
      <c r="AN364" s="97">
        <f>IF(ISNA(MATCH($AJ364,'Overlap Study'!$DY$186:$DY$245,0)),0,1)</f>
        <v>0</v>
      </c>
      <c r="AO364" s="97">
        <f>IF(ISNA(MATCH($AJ364,'Overlap Study'!$DJ$186:$DJ$233,0)),0,1)</f>
        <v>0</v>
      </c>
      <c r="AP364" s="99">
        <f>IF(ISNA(MATCH($AJ364,'Overlap Study'!$CU$186:$CU$233,0)),0,1)</f>
        <v>0</v>
      </c>
      <c r="AQ364" s="99">
        <f>IF(ISNA(MATCH($AJ364,'Overlap Study'!$CG$186:$CG$233,0)),0,1)</f>
        <v>0</v>
      </c>
      <c r="AR364" s="97">
        <f>IF(ISNA(MATCH($AJ364,'Overlap Study'!$BU$186:$BU$233,0)),0,1)</f>
        <v>0</v>
      </c>
      <c r="AS364" s="97">
        <f>IF(ISNA(MATCH(AJ364,'Overlap Study'!BJ$186:BJ$233,0)),0,1)</f>
        <v>0</v>
      </c>
      <c r="AT364" s="97">
        <f>IF(ISNA(MATCH($AJ364,'Overlap Study'!AZ$186:AZ$233,0)),0,1)</f>
        <v>0</v>
      </c>
      <c r="AU364" s="97">
        <f>IF(ISNA(MATCH($AJ364,'Overlap Study'!AT$186:AT$233,0)),0,1)</f>
        <v>0</v>
      </c>
      <c r="AV364" s="97">
        <f>IF(ISNA(MATCH($AJ364,'Overlap Study'!AN$186:AN$233,0)),0,1)</f>
        <v>0</v>
      </c>
      <c r="AW364" s="106">
        <f>IF(ISNA(MATCH($AJ364,'Overlap Study'!AH$186:AH$233,0)),0,1)</f>
        <v>0</v>
      </c>
      <c r="AX364" s="97">
        <f>IF(ISNA(MATCH(AJ364,'Overlap Study'!$AB$186:$AB$233,0)),0,1)</f>
        <v>0</v>
      </c>
      <c r="AY364" s="97">
        <f>IF(ISNA(MATCH($AJ364,'Overlap Study'!$V$186:$V$233,0)),0,1)</f>
        <v>1</v>
      </c>
      <c r="AZ364" s="97">
        <f>IF(ISNA(MATCH($AJ364,'Overlap Study'!$P$186:$P$233,0)),0,1)</f>
        <v>0</v>
      </c>
      <c r="BA364" s="97"/>
      <c r="BB364" s="97"/>
      <c r="BC364" s="97"/>
    </row>
    <row r="365" spans="12:55" ht="13" x14ac:dyDescent="0.3">
      <c r="L365" s="116">
        <f t="shared" si="16"/>
        <v>364</v>
      </c>
      <c r="M365">
        <f t="shared" si="15"/>
        <v>1</v>
      </c>
      <c r="N365" s="207">
        <v>1219</v>
      </c>
      <c r="O365" s="99">
        <f>SUM(P365:AA365)</f>
        <v>1</v>
      </c>
      <c r="P365" s="110">
        <f>IF(ISNA(MATCH(N365,'Overlap Study'!FF$62:FF$317,0)),0,1)</f>
        <v>0</v>
      </c>
      <c r="Q365" s="97">
        <f>IF(ISNA(MATCH(N365,'Overlap Study'!EO$62:EO$317,0)),0,1)</f>
        <v>0</v>
      </c>
      <c r="R365" s="97">
        <f>IF(ISNA(MATCH(N365,'Overlap Study'!DY$62:DY$174,0)),0,1)</f>
        <v>0</v>
      </c>
      <c r="S365" s="97">
        <f>IF(ISNA(MATCH(N365,'Overlap Study'!DJ$62:DJ$157,0)),0,1)</f>
        <v>0</v>
      </c>
      <c r="T365" s="99">
        <f>IF(ISNA(MATCH(N365,'Overlap Study'!CU$62:CU$157,0)),0,1)</f>
        <v>0</v>
      </c>
      <c r="U365" s="99">
        <f>IF(ISNA(MATCH(N365,'Overlap Study'!CG$62:CG$157,0)),0,1)</f>
        <v>0</v>
      </c>
      <c r="V365" s="97">
        <f>IF(ISNA(MATCH(N365,'Overlap Study'!BU$62:BU$157,0)),0,1)</f>
        <v>0</v>
      </c>
      <c r="W365" s="97">
        <f>IF(ISNA(MATCH(N365,'Overlap Study'!BJ$62:BJ$157,0)),0,1)</f>
        <v>0</v>
      </c>
      <c r="X365" s="97">
        <f>IF(ISNA(MATCH($N365,'Overlap Study'!AZ$62:AZ$157,0)),0,1)</f>
        <v>0</v>
      </c>
      <c r="Y365" s="97">
        <f>IF(ISNA(MATCH($N365,'Overlap Study'!AT$62:AT$157,0)),0,1)</f>
        <v>0</v>
      </c>
      <c r="Z365" s="97">
        <f>IF(ISNA(MATCH($N365,'Overlap Study'!AN$62:AN$157,0)),0,1)</f>
        <v>0</v>
      </c>
      <c r="AA365" s="97">
        <f>IF(ISNA(MATCH($N365,'Overlap Study'!AH$62:AH$157,0)),0,1)</f>
        <v>1</v>
      </c>
      <c r="AB365" s="110">
        <f>IF(ISNA(MATCH($N365,'Overlap Study'!AB$62:AB$157,0)),0,1)</f>
        <v>0</v>
      </c>
      <c r="AC365" s="97">
        <f>IF(ISNA(MATCH($N365,'Overlap Study'!V$62:V$157,0)),0,1)</f>
        <v>0</v>
      </c>
      <c r="AD365" s="97">
        <f>IF(ISNA(MATCH($N365,'Overlap Study'!P$62:P$157,0)),0,1)</f>
        <v>0</v>
      </c>
      <c r="AE365" s="97">
        <f>IF(ISNA(MATCH($N365,'Overlap Study'!H$53:H$132,0)),0,1)</f>
        <v>0</v>
      </c>
      <c r="AF365" s="106">
        <f>IF(ISNA(MATCH($N365,'Overlap Study'!B$53:B$100,0)),0,1)</f>
        <v>0</v>
      </c>
      <c r="AJ365" s="98">
        <v>61</v>
      </c>
      <c r="AK365" s="105">
        <f>SUM(AL365:AW365)</f>
        <v>0</v>
      </c>
      <c r="AL365" s="110">
        <f>IF(ISNA(MATCH($AJ365,'Overlap Study'!$FG$323:$FG$454,0)),0,1)</f>
        <v>0</v>
      </c>
      <c r="AM365" s="97">
        <f>IF(ISNA(MATCH($AJ365,'Overlap Study'!$EP$323:$EP$454,0)),0,1)</f>
        <v>0</v>
      </c>
      <c r="AN365" s="97">
        <f>IF(ISNA(MATCH($AJ365,'Overlap Study'!$DY$186:$DY$245,0)),0,1)</f>
        <v>0</v>
      </c>
      <c r="AO365" s="97">
        <f>IF(ISNA(MATCH($AJ365,'Overlap Study'!$DJ$186:$DJ$233,0)),0,1)</f>
        <v>0</v>
      </c>
      <c r="AP365" s="99">
        <f>IF(ISNA(MATCH($AJ365,'Overlap Study'!$CU$186:$CU$233,0)),0,1)</f>
        <v>0</v>
      </c>
      <c r="AQ365" s="99">
        <f>IF(ISNA(MATCH($AJ365,'Overlap Study'!$CG$186:$CG$233,0)),0,1)</f>
        <v>0</v>
      </c>
      <c r="AR365" s="97">
        <f>IF(ISNA(MATCH($AJ365,'Overlap Study'!$BU$186:$BU$233,0)),0,1)</f>
        <v>0</v>
      </c>
      <c r="AS365" s="97">
        <f>IF(ISNA(MATCH(AJ365,'Overlap Study'!BJ$186:BJ$233,0)),0,1)</f>
        <v>0</v>
      </c>
      <c r="AT365" s="97">
        <f>IF(ISNA(MATCH($AJ365,'Overlap Study'!AZ$186:AZ$233,0)),0,1)</f>
        <v>0</v>
      </c>
      <c r="AU365" s="97">
        <f>IF(ISNA(MATCH($AJ365,'Overlap Study'!AT$186:AT$233,0)),0,1)</f>
        <v>0</v>
      </c>
      <c r="AV365" s="97">
        <f>IF(ISNA(MATCH($AJ365,'Overlap Study'!AN$186:AN$233,0)),0,1)</f>
        <v>0</v>
      </c>
      <c r="AW365" s="106">
        <f>IF(ISNA(MATCH($AJ365,'Overlap Study'!AH$186:AH$233,0)),0,1)</f>
        <v>0</v>
      </c>
      <c r="AX365" s="97">
        <f>IF(ISNA(MATCH(AJ365,'Overlap Study'!$AB$186:$AB$233,0)),0,1)</f>
        <v>1</v>
      </c>
      <c r="AY365" s="97">
        <f>IF(ISNA(MATCH($AJ365,'Overlap Study'!$V$186:$V$233,0)),0,1)</f>
        <v>0</v>
      </c>
      <c r="AZ365" s="97">
        <f>IF(ISNA(MATCH($AJ365,'Overlap Study'!$P$186:$P$233,0)),0,1)</f>
        <v>0</v>
      </c>
      <c r="BA365" s="97"/>
      <c r="BB365" s="97"/>
      <c r="BC365" s="97"/>
    </row>
    <row r="366" spans="12:55" ht="13" x14ac:dyDescent="0.3">
      <c r="L366" s="116">
        <f t="shared" si="16"/>
        <v>365</v>
      </c>
      <c r="M366">
        <f t="shared" si="15"/>
        <v>1</v>
      </c>
      <c r="N366" s="207">
        <v>1251</v>
      </c>
      <c r="O366" s="99">
        <f>SUM(P366:AA366)</f>
        <v>1</v>
      </c>
      <c r="P366" s="110">
        <f>IF(ISNA(MATCH(N366,'Overlap Study'!FF$62:FF$317,0)),0,1)</f>
        <v>0</v>
      </c>
      <c r="Q366" s="97">
        <f>IF(ISNA(MATCH(N366,'Overlap Study'!EO$62:EO$317,0)),0,1)</f>
        <v>0</v>
      </c>
      <c r="R366" s="97">
        <f>IF(ISNA(MATCH(N366,'Overlap Study'!DY$62:DY$174,0)),0,1)</f>
        <v>0</v>
      </c>
      <c r="S366" s="97">
        <f>IF(ISNA(MATCH(N366,'Overlap Study'!DJ$62:DJ$157,0)),0,1)</f>
        <v>0</v>
      </c>
      <c r="T366" s="99">
        <f>IF(ISNA(MATCH(N366,'Overlap Study'!CU$62:CU$157,0)),0,1)</f>
        <v>0</v>
      </c>
      <c r="U366" s="99">
        <f>IF(ISNA(MATCH(N366,'Overlap Study'!CG$62:CG$157,0)),0,1)</f>
        <v>0</v>
      </c>
      <c r="V366" s="97">
        <f>IF(ISNA(MATCH(N366,'Overlap Study'!BU$62:BU$157,0)),0,1)</f>
        <v>0</v>
      </c>
      <c r="W366" s="97">
        <f>IF(ISNA(MATCH(N366,'Overlap Study'!BJ$62:BJ$157,0)),0,1)</f>
        <v>0</v>
      </c>
      <c r="X366" s="97">
        <f>IF(ISNA(MATCH($N366,'Overlap Study'!AZ$62:AZ$157,0)),0,1)</f>
        <v>1</v>
      </c>
      <c r="Y366" s="97">
        <f>IF(ISNA(MATCH($N366,'Overlap Study'!AT$62:AT$157,0)),0,1)</f>
        <v>0</v>
      </c>
      <c r="Z366" s="97">
        <f>IF(ISNA(MATCH($N366,'Overlap Study'!AN$62:AN$157,0)),0,1)</f>
        <v>0</v>
      </c>
      <c r="AA366" s="97">
        <f>IF(ISNA(MATCH($N366,'Overlap Study'!AH$62:AH$157,0)),0,1)</f>
        <v>0</v>
      </c>
      <c r="AB366" s="110">
        <f>IF(ISNA(MATCH($N366,'Overlap Study'!AB$62:AB$157,0)),0,1)</f>
        <v>0</v>
      </c>
      <c r="AC366" s="97">
        <f>IF(ISNA(MATCH($N366,'Overlap Study'!V$62:V$157,0)),0,1)</f>
        <v>0</v>
      </c>
      <c r="AD366" s="97">
        <f>IF(ISNA(MATCH($N366,'Overlap Study'!P$62:P$157,0)),0,1)</f>
        <v>0</v>
      </c>
      <c r="AE366" s="97">
        <f>IF(ISNA(MATCH($N366,'Overlap Study'!H$53:H$132,0)),0,1)</f>
        <v>0</v>
      </c>
      <c r="AF366" s="106">
        <f>IF(ISNA(MATCH($N366,'Overlap Study'!B$53:B$100,0)),0,1)</f>
        <v>0</v>
      </c>
      <c r="AJ366" s="151">
        <v>63</v>
      </c>
      <c r="AK366" s="105">
        <f>SUM(AL366:AW366)</f>
        <v>0</v>
      </c>
      <c r="AL366" s="110">
        <f>IF(ISNA(MATCH($AJ366,'Overlap Study'!$FG$323:$FG$454,0)),0,1)</f>
        <v>0</v>
      </c>
      <c r="AM366" s="97">
        <f>IF(ISNA(MATCH($AJ366,'Overlap Study'!$EP$323:$EP$454,0)),0,1)</f>
        <v>0</v>
      </c>
      <c r="AN366" s="97">
        <f>IF(ISNA(MATCH($AJ366,'Overlap Study'!$DY$186:$DY$245,0)),0,1)</f>
        <v>0</v>
      </c>
      <c r="AO366" s="97">
        <f>IF(ISNA(MATCH($AJ366,'Overlap Study'!$DJ$186:$DJ$233,0)),0,1)</f>
        <v>0</v>
      </c>
      <c r="AP366" s="99">
        <f>IF(ISNA(MATCH($AJ366,'Overlap Study'!$CU$186:$CU$233,0)),0,1)</f>
        <v>0</v>
      </c>
      <c r="AQ366" s="99">
        <f>IF(ISNA(MATCH($AJ366,'Overlap Study'!$CG$186:$CG$233,0)),0,1)</f>
        <v>0</v>
      </c>
      <c r="AR366" s="97">
        <f>IF(ISNA(MATCH($AJ366,'Overlap Study'!$BU$186:$BU$233,0)),0,1)</f>
        <v>0</v>
      </c>
      <c r="AS366" s="97">
        <f>IF(ISNA(MATCH(AJ366,'Overlap Study'!BJ$186:BJ$233,0)),0,1)</f>
        <v>0</v>
      </c>
      <c r="AT366" s="97">
        <f>IF(ISNA(MATCH($AJ366,'Overlap Study'!AZ$186:AZ$233,0)),0,1)</f>
        <v>0</v>
      </c>
      <c r="AU366" s="97">
        <f>IF(ISNA(MATCH($AJ366,'Overlap Study'!AT$186:AT$233,0)),0,1)</f>
        <v>0</v>
      </c>
      <c r="AV366" s="97">
        <f>IF(ISNA(MATCH($AJ366,'Overlap Study'!AN$186:AN$233,0)),0,1)</f>
        <v>0</v>
      </c>
      <c r="AW366" s="106">
        <f>IF(ISNA(MATCH($AJ366,'Overlap Study'!AH$186:AH$233,0)),0,1)</f>
        <v>0</v>
      </c>
      <c r="AX366" s="97">
        <f>IF(ISNA(MATCH(AJ366,'Overlap Study'!$AB$186:$AB$233,0)),0,1)</f>
        <v>0</v>
      </c>
      <c r="AY366" s="97">
        <f>IF(ISNA(MATCH($AJ366,'Overlap Study'!$V$186:$V$233,0)),0,1)</f>
        <v>0</v>
      </c>
      <c r="AZ366" s="97">
        <f>IF(ISNA(MATCH($AJ366,'Overlap Study'!$P$186:$P$233,0)),0,1)</f>
        <v>1</v>
      </c>
      <c r="BA366" s="97"/>
      <c r="BB366" s="97"/>
      <c r="BC366" s="97"/>
    </row>
    <row r="367" spans="12:55" ht="13" x14ac:dyDescent="0.3">
      <c r="L367" s="116">
        <f t="shared" si="16"/>
        <v>366</v>
      </c>
      <c r="M367">
        <f t="shared" si="15"/>
        <v>1</v>
      </c>
      <c r="N367" s="487">
        <v>1255</v>
      </c>
      <c r="O367" s="99">
        <f>SUM(P367:AA367)</f>
        <v>1</v>
      </c>
      <c r="P367" s="110">
        <f>IF(ISNA(MATCH(N367,'Overlap Study'!FF$62:FF$317,0)),0,1)</f>
        <v>0</v>
      </c>
      <c r="Q367" s="97">
        <f>IF(ISNA(MATCH(N367,'Overlap Study'!EO$62:EO$317,0)),0,1)</f>
        <v>1</v>
      </c>
      <c r="R367" s="97">
        <f>IF(ISNA(MATCH(N367,'Overlap Study'!DY$62:DY$174,0)),0,1)</f>
        <v>0</v>
      </c>
      <c r="S367" s="97">
        <f>IF(ISNA(MATCH(N367,'Overlap Study'!DJ$62:DJ$157,0)),0,1)</f>
        <v>0</v>
      </c>
      <c r="T367" s="99">
        <f>IF(ISNA(MATCH(N367,'Overlap Study'!CU$62:CU$157,0)),0,1)</f>
        <v>0</v>
      </c>
      <c r="U367" s="99">
        <f>IF(ISNA(MATCH(N367,'Overlap Study'!CG$62:CG$157,0)),0,1)</f>
        <v>0</v>
      </c>
      <c r="V367" s="97">
        <f>IF(ISNA(MATCH(N367,'Overlap Study'!BU$62:BU$157,0)),0,1)</f>
        <v>0</v>
      </c>
      <c r="W367" s="97">
        <f>IF(ISNA(MATCH(N367,'Overlap Study'!BJ$62:BJ$157,0)),0,1)</f>
        <v>0</v>
      </c>
      <c r="X367" s="97">
        <f>IF(ISNA(MATCH($N367,'Overlap Study'!AZ$62:AZ$157,0)),0,1)</f>
        <v>0</v>
      </c>
      <c r="Y367" s="97">
        <f>IF(ISNA(MATCH($N367,'Overlap Study'!AT$62:AT$157,0)),0,1)</f>
        <v>0</v>
      </c>
      <c r="Z367" s="97">
        <f>IF(ISNA(MATCH($N367,'Overlap Study'!AN$62:AN$157,0)),0,1)</f>
        <v>0</v>
      </c>
      <c r="AA367" s="97">
        <f>IF(ISNA(MATCH($N367,'Overlap Study'!AH$62:AH$157,0)),0,1)</f>
        <v>0</v>
      </c>
      <c r="AB367" s="110">
        <f>IF(ISNA(MATCH($N367,'Overlap Study'!AB$62:AB$157,0)),0,1)</f>
        <v>0</v>
      </c>
      <c r="AC367" s="97">
        <f>IF(ISNA(MATCH($N367,'Overlap Study'!V$62:V$157,0)),0,1)</f>
        <v>0</v>
      </c>
      <c r="AD367" s="97">
        <f>IF(ISNA(MATCH($N367,'Overlap Study'!P$62:P$157,0)),0,1)</f>
        <v>0</v>
      </c>
      <c r="AE367" s="97">
        <f>IF(ISNA(MATCH($N367,'Overlap Study'!H$53:H$132,0)),0,1)</f>
        <v>0</v>
      </c>
      <c r="AF367" s="106">
        <f>IF(ISNA(MATCH($N367,'Overlap Study'!B$53:B$100,0)),0,1)</f>
        <v>0</v>
      </c>
      <c r="AJ367" s="98">
        <v>84</v>
      </c>
      <c r="AK367" s="105">
        <f>SUM(AL367:AW367)</f>
        <v>0</v>
      </c>
      <c r="AL367" s="110">
        <f>IF(ISNA(MATCH($AJ367,'Overlap Study'!$FG$323:$FG$454,0)),0,1)</f>
        <v>0</v>
      </c>
      <c r="AM367" s="97">
        <f>IF(ISNA(MATCH($AJ367,'Overlap Study'!$EP$323:$EP$454,0)),0,1)</f>
        <v>0</v>
      </c>
      <c r="AN367" s="97">
        <f>IF(ISNA(MATCH($AJ367,'Overlap Study'!$DY$186:$DY$245,0)),0,1)</f>
        <v>0</v>
      </c>
      <c r="AO367" s="97">
        <f>IF(ISNA(MATCH($AJ367,'Overlap Study'!$DJ$186:$DJ$233,0)),0,1)</f>
        <v>0</v>
      </c>
      <c r="AP367" s="99">
        <f>IF(ISNA(MATCH($AJ367,'Overlap Study'!$CU$186:$CU$233,0)),0,1)</f>
        <v>0</v>
      </c>
      <c r="AQ367" s="99">
        <f>IF(ISNA(MATCH($AJ367,'Overlap Study'!$CG$186:$CG$233,0)),0,1)</f>
        <v>0</v>
      </c>
      <c r="AR367" s="97">
        <f>IF(ISNA(MATCH($AJ367,'Overlap Study'!$BU$186:$BU$233,0)),0,1)</f>
        <v>0</v>
      </c>
      <c r="AS367" s="97">
        <f>IF(ISNA(MATCH(AJ367,'Overlap Study'!BJ$186:BJ$233,0)),0,1)</f>
        <v>0</v>
      </c>
      <c r="AT367" s="97">
        <f>IF(ISNA(MATCH($AJ367,'Overlap Study'!AZ$186:AZ$233,0)),0,1)</f>
        <v>0</v>
      </c>
      <c r="AU367" s="97">
        <f>IF(ISNA(MATCH($AJ367,'Overlap Study'!AT$186:AT$233,0)),0,1)</f>
        <v>0</v>
      </c>
      <c r="AV367" s="97">
        <f>IF(ISNA(MATCH($AJ367,'Overlap Study'!AN$186:AN$233,0)),0,1)</f>
        <v>0</v>
      </c>
      <c r="AW367" s="106">
        <f>IF(ISNA(MATCH($AJ367,'Overlap Study'!AH$186:AH$233,0)),0,1)</f>
        <v>0</v>
      </c>
      <c r="AX367" s="97">
        <f>IF(ISNA(MATCH(AJ367,'Overlap Study'!$AB$186:$AB$233,0)),0,1)</f>
        <v>0</v>
      </c>
      <c r="AY367" s="97">
        <f>IF(ISNA(MATCH($AJ367,'Overlap Study'!$V$186:$V$233,0)),0,1)</f>
        <v>0</v>
      </c>
      <c r="AZ367" s="97">
        <f>IF(ISNA(MATCH($AJ367,'Overlap Study'!$P$186:$P$233,0)),0,1)</f>
        <v>1</v>
      </c>
      <c r="BA367" s="97"/>
      <c r="BB367" s="97"/>
      <c r="BC367" s="97"/>
    </row>
    <row r="368" spans="12:55" ht="13" x14ac:dyDescent="0.3">
      <c r="L368" s="116">
        <f t="shared" si="16"/>
        <v>367</v>
      </c>
      <c r="M368">
        <f t="shared" si="15"/>
        <v>1</v>
      </c>
      <c r="N368" s="487">
        <v>1257</v>
      </c>
      <c r="O368" s="99">
        <f>SUM(P368:AA368)</f>
        <v>1</v>
      </c>
      <c r="P368" s="110">
        <f>IF(ISNA(MATCH(N368,'Overlap Study'!FF$62:FF$317,0)),0,1)</f>
        <v>1</v>
      </c>
      <c r="Q368" s="97">
        <f>IF(ISNA(MATCH(N368,'Overlap Study'!EO$62:EO$317,0)),0,1)</f>
        <v>0</v>
      </c>
      <c r="R368" s="97">
        <f>IF(ISNA(MATCH(N368,'Overlap Study'!DY$62:DY$174,0)),0,1)</f>
        <v>0</v>
      </c>
      <c r="S368" s="97">
        <f>IF(ISNA(MATCH(N368,'Overlap Study'!DJ$62:DJ$157,0)),0,1)</f>
        <v>0</v>
      </c>
      <c r="T368" s="99">
        <f>IF(ISNA(MATCH(N368,'Overlap Study'!CU$62:CU$157,0)),0,1)</f>
        <v>0</v>
      </c>
      <c r="U368" s="99">
        <f>IF(ISNA(MATCH(N368,'Overlap Study'!CG$62:CG$157,0)),0,1)</f>
        <v>0</v>
      </c>
      <c r="V368" s="97">
        <f>IF(ISNA(MATCH(N368,'Overlap Study'!BU$62:BU$157,0)),0,1)</f>
        <v>0</v>
      </c>
      <c r="W368" s="97">
        <f>IF(ISNA(MATCH(N368,'Overlap Study'!BJ$62:BJ$157,0)),0,1)</f>
        <v>0</v>
      </c>
      <c r="X368" s="97">
        <f>IF(ISNA(MATCH($N368,'Overlap Study'!AZ$62:AZ$157,0)),0,1)</f>
        <v>0</v>
      </c>
      <c r="Y368" s="97">
        <f>IF(ISNA(MATCH($N368,'Overlap Study'!AT$62:AT$157,0)),0,1)</f>
        <v>0</v>
      </c>
      <c r="Z368" s="97">
        <f>IF(ISNA(MATCH($N368,'Overlap Study'!AN$62:AN$157,0)),0,1)</f>
        <v>0</v>
      </c>
      <c r="AA368" s="97">
        <f>IF(ISNA(MATCH($N368,'Overlap Study'!AH$62:AH$157,0)),0,1)</f>
        <v>0</v>
      </c>
      <c r="AB368" s="110">
        <f>IF(ISNA(MATCH($N368,'Overlap Study'!AB$62:AB$157,0)),0,1)</f>
        <v>0</v>
      </c>
      <c r="AC368" s="97">
        <f>IF(ISNA(MATCH($N368,'Overlap Study'!V$62:V$157,0)),0,1)</f>
        <v>0</v>
      </c>
      <c r="AD368" s="97">
        <f>IF(ISNA(MATCH($N368,'Overlap Study'!P$62:P$157,0)),0,1)</f>
        <v>0</v>
      </c>
      <c r="AE368" s="97">
        <f>IF(ISNA(MATCH($N368,'Overlap Study'!H$53:H$132,0)),0,1)</f>
        <v>0</v>
      </c>
      <c r="AF368" s="106">
        <f>IF(ISNA(MATCH($N368,'Overlap Study'!B$53:B$100,0)),0,1)</f>
        <v>0</v>
      </c>
      <c r="AJ368" s="98">
        <v>87</v>
      </c>
      <c r="AK368" s="105">
        <f>SUM(AL368:AW368)</f>
        <v>0</v>
      </c>
      <c r="AL368" s="110">
        <f>IF(ISNA(MATCH($AJ368,'Overlap Study'!$FG$323:$FG$454,0)),0,1)</f>
        <v>0</v>
      </c>
      <c r="AM368" s="97">
        <f>IF(ISNA(MATCH($AJ368,'Overlap Study'!$EP$323:$EP$454,0)),0,1)</f>
        <v>0</v>
      </c>
      <c r="AN368" s="97">
        <f>IF(ISNA(MATCH($AJ368,'Overlap Study'!$DY$186:$DY$245,0)),0,1)</f>
        <v>0</v>
      </c>
      <c r="AO368" s="97">
        <f>IF(ISNA(MATCH($AJ368,'Overlap Study'!$DJ$186:$DJ$233,0)),0,1)</f>
        <v>0</v>
      </c>
      <c r="AP368" s="99">
        <f>IF(ISNA(MATCH($AJ368,'Overlap Study'!$CU$186:$CU$233,0)),0,1)</f>
        <v>0</v>
      </c>
      <c r="AQ368" s="99">
        <f>IF(ISNA(MATCH($AJ368,'Overlap Study'!$CG$186:$CG$233,0)),0,1)</f>
        <v>0</v>
      </c>
      <c r="AR368" s="97">
        <f>IF(ISNA(MATCH($AJ368,'Overlap Study'!$BU$186:$BU$233,0)),0,1)</f>
        <v>0</v>
      </c>
      <c r="AS368" s="97">
        <f>IF(ISNA(MATCH(AJ368,'Overlap Study'!BJ$186:BJ$233,0)),0,1)</f>
        <v>0</v>
      </c>
      <c r="AT368" s="97">
        <f>IF(ISNA(MATCH($AJ368,'Overlap Study'!AZ$186:AZ$233,0)),0,1)</f>
        <v>0</v>
      </c>
      <c r="AU368" s="97">
        <f>IF(ISNA(MATCH($AJ368,'Overlap Study'!AT$186:AT$233,0)),0,1)</f>
        <v>0</v>
      </c>
      <c r="AV368" s="97">
        <f>IF(ISNA(MATCH($AJ368,'Overlap Study'!AN$186:AN$233,0)),0,1)</f>
        <v>0</v>
      </c>
      <c r="AW368" s="106">
        <f>IF(ISNA(MATCH($AJ368,'Overlap Study'!AH$186:AH$233,0)),0,1)</f>
        <v>0</v>
      </c>
      <c r="AX368" s="97">
        <f>IF(ISNA(MATCH(AJ368,'Overlap Study'!$AB$186:$AB$233,0)),0,1)</f>
        <v>0</v>
      </c>
      <c r="AY368" s="97">
        <f>IF(ISNA(MATCH($AJ368,'Overlap Study'!$V$186:$V$233,0)),0,1)</f>
        <v>1</v>
      </c>
      <c r="AZ368" s="97">
        <f>IF(ISNA(MATCH($AJ368,'Overlap Study'!$P$186:$P$233,0)),0,1)</f>
        <v>0</v>
      </c>
      <c r="BA368" s="97"/>
      <c r="BB368" s="97"/>
      <c r="BC368" s="97"/>
    </row>
    <row r="369" spans="12:55" ht="13" x14ac:dyDescent="0.3">
      <c r="L369" s="116">
        <f t="shared" si="16"/>
        <v>368</v>
      </c>
      <c r="M369">
        <f t="shared" si="15"/>
        <v>1</v>
      </c>
      <c r="N369" s="494">
        <v>1259</v>
      </c>
      <c r="O369" s="99">
        <f>SUM(P369:AA369)</f>
        <v>1</v>
      </c>
      <c r="P369" s="110">
        <f>IF(ISNA(MATCH(N369,'Overlap Study'!FF$62:FF$317,0)),0,1)</f>
        <v>0</v>
      </c>
      <c r="Q369" s="97">
        <f>IF(ISNA(MATCH(N369,'Overlap Study'!EO$62:EO$317,0)),0,1)</f>
        <v>0</v>
      </c>
      <c r="R369" s="97">
        <f>IF(ISNA(MATCH(N369,'Overlap Study'!DY$62:DY$174,0)),0,1)</f>
        <v>0</v>
      </c>
      <c r="S369" s="97">
        <f>IF(ISNA(MATCH(N369,'Overlap Study'!DJ$62:DJ$157,0)),0,1)</f>
        <v>0</v>
      </c>
      <c r="T369" s="99">
        <f>IF(ISNA(MATCH(N369,'Overlap Study'!CU$62:CU$157,0)),0,1)</f>
        <v>0</v>
      </c>
      <c r="U369" s="99">
        <f>IF(ISNA(MATCH(N369,'Overlap Study'!CG$62:CG$157,0)),0,1)</f>
        <v>0</v>
      </c>
      <c r="V369" s="97">
        <f>IF(ISNA(MATCH(N369,'Overlap Study'!BU$62:BU$157,0)),0,1)</f>
        <v>0</v>
      </c>
      <c r="W369" s="97">
        <f>IF(ISNA(MATCH(N369,'Overlap Study'!BJ$62:BJ$157,0)),0,1)</f>
        <v>0</v>
      </c>
      <c r="X369" s="97">
        <f>IF(ISNA(MATCH($N369,'Overlap Study'!AZ$62:AZ$157,0)),0,1)</f>
        <v>0</v>
      </c>
      <c r="Y369" s="97">
        <f>IF(ISNA(MATCH($N369,'Overlap Study'!AT$62:AT$157,0)),0,1)</f>
        <v>0</v>
      </c>
      <c r="Z369" s="97">
        <f>IF(ISNA(MATCH($N369,'Overlap Study'!AN$62:AN$157,0)),0,1)</f>
        <v>0</v>
      </c>
      <c r="AA369" s="97">
        <f>IF(ISNA(MATCH($N369,'Overlap Study'!AH$62:AH$157,0)),0,1)</f>
        <v>1</v>
      </c>
      <c r="AB369" s="110">
        <f>IF(ISNA(MATCH($N369,'Overlap Study'!AB$62:AB$157,0)),0,1)</f>
        <v>0</v>
      </c>
      <c r="AC369" s="97">
        <f>IF(ISNA(MATCH($N369,'Overlap Study'!V$62:V$157,0)),0,1)</f>
        <v>0</v>
      </c>
      <c r="AD369" s="97">
        <f>IF(ISNA(MATCH($N369,'Overlap Study'!P$62:P$157,0)),0,1)</f>
        <v>0</v>
      </c>
      <c r="AE369" s="97">
        <f>IF(ISNA(MATCH($N369,'Overlap Study'!H$53:H$132,0)),0,1)</f>
        <v>0</v>
      </c>
      <c r="AF369" s="106">
        <f>IF(ISNA(MATCH($N369,'Overlap Study'!B$53:B$100,0)),0,1)</f>
        <v>0</v>
      </c>
      <c r="AJ369" s="98">
        <v>123</v>
      </c>
      <c r="AK369" s="105">
        <f>SUM(AL369:AW369)</f>
        <v>0</v>
      </c>
      <c r="AL369" s="110">
        <f>IF(ISNA(MATCH($AJ369,'Overlap Study'!$FG$323:$FG$454,0)),0,1)</f>
        <v>0</v>
      </c>
      <c r="AM369" s="97">
        <f>IF(ISNA(MATCH($AJ369,'Overlap Study'!$EP$323:$EP$454,0)),0,1)</f>
        <v>0</v>
      </c>
      <c r="AN369" s="97">
        <f>IF(ISNA(MATCH($AJ369,'Overlap Study'!$DY$186:$DY$245,0)),0,1)</f>
        <v>0</v>
      </c>
      <c r="AO369" s="97">
        <f>IF(ISNA(MATCH($AJ369,'Overlap Study'!$DJ$186:$DJ$233,0)),0,1)</f>
        <v>0</v>
      </c>
      <c r="AP369" s="99">
        <f>IF(ISNA(MATCH($AJ369,'Overlap Study'!$CU$186:$CU$233,0)),0,1)</f>
        <v>0</v>
      </c>
      <c r="AQ369" s="99">
        <f>IF(ISNA(MATCH($AJ369,'Overlap Study'!$CG$186:$CG$233,0)),0,1)</f>
        <v>0</v>
      </c>
      <c r="AR369" s="97">
        <f>IF(ISNA(MATCH($AJ369,'Overlap Study'!$BU$186:$BU$233,0)),0,1)</f>
        <v>0</v>
      </c>
      <c r="AS369" s="97">
        <f>IF(ISNA(MATCH(AJ369,'Overlap Study'!BJ$186:BJ$233,0)),0,1)</f>
        <v>0</v>
      </c>
      <c r="AT369" s="97">
        <f>IF(ISNA(MATCH($AJ369,'Overlap Study'!AZ$186:AZ$233,0)),0,1)</f>
        <v>0</v>
      </c>
      <c r="AU369" s="97">
        <f>IF(ISNA(MATCH($AJ369,'Overlap Study'!AT$186:AT$233,0)),0,1)</f>
        <v>0</v>
      </c>
      <c r="AV369" s="97">
        <f>IF(ISNA(MATCH($AJ369,'Overlap Study'!AN$186:AN$233,0)),0,1)</f>
        <v>0</v>
      </c>
      <c r="AW369" s="106">
        <f>IF(ISNA(MATCH($AJ369,'Overlap Study'!AH$186:AH$233,0)),0,1)</f>
        <v>0</v>
      </c>
      <c r="AX369" s="97">
        <f>IF(ISNA(MATCH(AJ369,'Overlap Study'!$AB$186:$AB$233,0)),0,1)</f>
        <v>0</v>
      </c>
      <c r="AY369" s="97">
        <f>IF(ISNA(MATCH($AJ369,'Overlap Study'!$V$186:$V$233,0)),0,1)</f>
        <v>1</v>
      </c>
      <c r="AZ369" s="97">
        <f>IF(ISNA(MATCH($AJ369,'Overlap Study'!$P$186:$P$233,0)),0,1)</f>
        <v>0</v>
      </c>
      <c r="BA369" s="97"/>
      <c r="BB369" s="97"/>
      <c r="BC369" s="97"/>
    </row>
    <row r="370" spans="12:55" ht="13" x14ac:dyDescent="0.3">
      <c r="L370" s="116">
        <f t="shared" si="16"/>
        <v>369</v>
      </c>
      <c r="M370">
        <f t="shared" si="15"/>
        <v>1</v>
      </c>
      <c r="N370" s="207">
        <v>1261</v>
      </c>
      <c r="O370" s="99">
        <f>SUM(P370:AA370)</f>
        <v>1</v>
      </c>
      <c r="P370" s="110">
        <f>IF(ISNA(MATCH(N370,'Overlap Study'!FF$62:FF$317,0)),0,1)</f>
        <v>1</v>
      </c>
      <c r="Q370" s="97">
        <f>IF(ISNA(MATCH(N370,'Overlap Study'!EO$62:EO$317,0)),0,1)</f>
        <v>0</v>
      </c>
      <c r="R370" s="97">
        <f>IF(ISNA(MATCH(N370,'Overlap Study'!DY$62:DY$174,0)),0,1)</f>
        <v>0</v>
      </c>
      <c r="S370" s="97">
        <f>IF(ISNA(MATCH(N370,'Overlap Study'!DJ$62:DJ$157,0)),0,1)</f>
        <v>0</v>
      </c>
      <c r="T370" s="99">
        <f>IF(ISNA(MATCH(N370,'Overlap Study'!CU$62:CU$157,0)),0,1)</f>
        <v>0</v>
      </c>
      <c r="U370" s="99">
        <f>IF(ISNA(MATCH(N370,'Overlap Study'!CG$62:CG$157,0)),0,1)</f>
        <v>0</v>
      </c>
      <c r="V370" s="97">
        <f>IF(ISNA(MATCH(N370,'Overlap Study'!BU$62:BU$157,0)),0,1)</f>
        <v>0</v>
      </c>
      <c r="W370" s="97">
        <f>IF(ISNA(MATCH(N370,'Overlap Study'!BJ$62:BJ$157,0)),0,1)</f>
        <v>0</v>
      </c>
      <c r="X370" s="97">
        <f>IF(ISNA(MATCH($N370,'Overlap Study'!AZ$62:AZ$157,0)),0,1)</f>
        <v>0</v>
      </c>
      <c r="Y370" s="97">
        <f>IF(ISNA(MATCH($N370,'Overlap Study'!AT$62:AT$157,0)),0,1)</f>
        <v>0</v>
      </c>
      <c r="Z370" s="97">
        <f>IF(ISNA(MATCH($N370,'Overlap Study'!AN$62:AN$157,0)),0,1)</f>
        <v>0</v>
      </c>
      <c r="AA370" s="97">
        <f>IF(ISNA(MATCH($N370,'Overlap Study'!AH$62:AH$157,0)),0,1)</f>
        <v>0</v>
      </c>
      <c r="AB370" s="110">
        <f>IF(ISNA(MATCH($N370,'Overlap Study'!AB$62:AB$157,0)),0,1)</f>
        <v>0</v>
      </c>
      <c r="AC370" s="97">
        <f>IF(ISNA(MATCH($N370,'Overlap Study'!V$62:V$157,0)),0,1)</f>
        <v>0</v>
      </c>
      <c r="AD370" s="97">
        <f>IF(ISNA(MATCH($N370,'Overlap Study'!P$62:P$157,0)),0,1)</f>
        <v>0</v>
      </c>
      <c r="AE370" s="97">
        <f>IF(ISNA(MATCH($N370,'Overlap Study'!H$53:H$132,0)),0,1)</f>
        <v>0</v>
      </c>
      <c r="AF370" s="106">
        <f>IF(ISNA(MATCH($N370,'Overlap Study'!B$53:B$100,0)),0,1)</f>
        <v>0</v>
      </c>
      <c r="AJ370" s="151">
        <v>138</v>
      </c>
      <c r="AK370" s="105">
        <f>SUM(AL370:AW370)</f>
        <v>0</v>
      </c>
      <c r="AL370" s="110">
        <f>IF(ISNA(MATCH($AJ370,'Overlap Study'!$FG$323:$FG$454,0)),0,1)</f>
        <v>0</v>
      </c>
      <c r="AM370" s="97">
        <f>IF(ISNA(MATCH($AJ370,'Overlap Study'!$EP$323:$EP$454,0)),0,1)</f>
        <v>0</v>
      </c>
      <c r="AN370" s="97">
        <f>IF(ISNA(MATCH($AJ370,'Overlap Study'!$DY$186:$DY$245,0)),0,1)</f>
        <v>0</v>
      </c>
      <c r="AO370" s="97">
        <f>IF(ISNA(MATCH($AJ370,'Overlap Study'!$DJ$186:$DJ$233,0)),0,1)</f>
        <v>0</v>
      </c>
      <c r="AP370" s="99">
        <f>IF(ISNA(MATCH($AJ370,'Overlap Study'!$CU$186:$CU$233,0)),0,1)</f>
        <v>0</v>
      </c>
      <c r="AQ370" s="99">
        <f>IF(ISNA(MATCH($AJ370,'Overlap Study'!$CG$186:$CG$233,0)),0,1)</f>
        <v>0</v>
      </c>
      <c r="AR370" s="97">
        <f>IF(ISNA(MATCH($AJ370,'Overlap Study'!$BU$186:$BU$233,0)),0,1)</f>
        <v>0</v>
      </c>
      <c r="AS370" s="97">
        <f>IF(ISNA(MATCH(AJ370,'Overlap Study'!BJ$186:BJ$233,0)),0,1)</f>
        <v>0</v>
      </c>
      <c r="AT370" s="97">
        <f>IF(ISNA(MATCH($AJ370,'Overlap Study'!AZ$186:AZ$233,0)),0,1)</f>
        <v>0</v>
      </c>
      <c r="AU370" s="97">
        <f>IF(ISNA(MATCH($AJ370,'Overlap Study'!AT$186:AT$233,0)),0,1)</f>
        <v>0</v>
      </c>
      <c r="AV370" s="97">
        <f>IF(ISNA(MATCH($AJ370,'Overlap Study'!AN$186:AN$233,0)),0,1)</f>
        <v>0</v>
      </c>
      <c r="AW370" s="106">
        <f>IF(ISNA(MATCH($AJ370,'Overlap Study'!AH$186:AH$233,0)),0,1)</f>
        <v>0</v>
      </c>
      <c r="AX370" s="97">
        <f>IF(ISNA(MATCH(AJ370,'Overlap Study'!$AB$186:$AB$233,0)),0,1)</f>
        <v>0</v>
      </c>
      <c r="AY370" s="97">
        <f>IF(ISNA(MATCH($AJ370,'Overlap Study'!$V$186:$V$233,0)),0,1)</f>
        <v>0</v>
      </c>
      <c r="AZ370" s="97">
        <f>IF(ISNA(MATCH($AJ370,'Overlap Study'!$P$186:$P$233,0)),0,1)</f>
        <v>1</v>
      </c>
      <c r="BA370" s="97"/>
      <c r="BB370" s="97"/>
      <c r="BC370" s="97"/>
    </row>
    <row r="371" spans="12:55" ht="13" x14ac:dyDescent="0.3">
      <c r="L371" s="116">
        <f t="shared" si="16"/>
        <v>370</v>
      </c>
      <c r="M371">
        <f t="shared" si="15"/>
        <v>1</v>
      </c>
      <c r="N371" s="207">
        <v>1270</v>
      </c>
      <c r="O371" s="99">
        <f>SUM(P371:AA371)</f>
        <v>1</v>
      </c>
      <c r="P371" s="110">
        <f>IF(ISNA(MATCH(N371,'Overlap Study'!FF$62:FF$317,0)),0,1)</f>
        <v>0</v>
      </c>
      <c r="Q371" s="97">
        <f>IF(ISNA(MATCH(N371,'Overlap Study'!EO$62:EO$317,0)),0,1)</f>
        <v>0</v>
      </c>
      <c r="R371" s="97">
        <f>IF(ISNA(MATCH(N371,'Overlap Study'!DY$62:DY$174,0)),0,1)</f>
        <v>0</v>
      </c>
      <c r="S371" s="97">
        <f>IF(ISNA(MATCH(N371,'Overlap Study'!DJ$62:DJ$157,0)),0,1)</f>
        <v>0</v>
      </c>
      <c r="T371" s="99">
        <f>IF(ISNA(MATCH(N371,'Overlap Study'!CU$62:CU$157,0)),0,1)</f>
        <v>0</v>
      </c>
      <c r="U371" s="99">
        <f>IF(ISNA(MATCH(N371,'Overlap Study'!CG$62:CG$157,0)),0,1)</f>
        <v>0</v>
      </c>
      <c r="V371" s="97">
        <f>IF(ISNA(MATCH(N371,'Overlap Study'!BU$62:BU$157,0)),0,1)</f>
        <v>0</v>
      </c>
      <c r="W371" s="97">
        <f>IF(ISNA(MATCH(N371,'Overlap Study'!BJ$62:BJ$157,0)),0,1)</f>
        <v>0</v>
      </c>
      <c r="X371" s="97">
        <f>IF(ISNA(MATCH($N371,'Overlap Study'!AZ$62:AZ$157,0)),0,1)</f>
        <v>0</v>
      </c>
      <c r="Y371" s="97">
        <f>IF(ISNA(MATCH($N371,'Overlap Study'!AT$62:AT$157,0)),0,1)</f>
        <v>1</v>
      </c>
      <c r="Z371" s="97">
        <f>IF(ISNA(MATCH($N371,'Overlap Study'!AN$62:AN$157,0)),0,1)</f>
        <v>0</v>
      </c>
      <c r="AA371" s="97">
        <f>IF(ISNA(MATCH($N371,'Overlap Study'!AH$62:AH$157,0)),0,1)</f>
        <v>0</v>
      </c>
      <c r="AB371" s="110">
        <f>IF(ISNA(MATCH($N371,'Overlap Study'!AB$62:AB$157,0)),0,1)</f>
        <v>0</v>
      </c>
      <c r="AC371" s="97">
        <f>IF(ISNA(MATCH($N371,'Overlap Study'!V$62:V$157,0)),0,1)</f>
        <v>0</v>
      </c>
      <c r="AD371" s="97">
        <f>IF(ISNA(MATCH($N371,'Overlap Study'!P$62:P$157,0)),0,1)</f>
        <v>0</v>
      </c>
      <c r="AE371" s="97">
        <f>IF(ISNA(MATCH($N371,'Overlap Study'!H$53:H$132,0)),0,1)</f>
        <v>0</v>
      </c>
      <c r="AF371" s="106">
        <f>IF(ISNA(MATCH($N371,'Overlap Study'!B$53:B$100,0)),0,1)</f>
        <v>0</v>
      </c>
      <c r="AJ371" s="98">
        <v>151</v>
      </c>
      <c r="AK371" s="105">
        <f>SUM(AL371:AW371)</f>
        <v>0</v>
      </c>
      <c r="AL371" s="110">
        <f>IF(ISNA(MATCH($AJ371,'Overlap Study'!$FG$323:$FG$454,0)),0,1)</f>
        <v>0</v>
      </c>
      <c r="AM371" s="97">
        <f>IF(ISNA(MATCH($AJ371,'Overlap Study'!$EP$323:$EP$454,0)),0,1)</f>
        <v>0</v>
      </c>
      <c r="AN371" s="97">
        <f>IF(ISNA(MATCH($AJ371,'Overlap Study'!$DY$186:$DY$245,0)),0,1)</f>
        <v>0</v>
      </c>
      <c r="AO371" s="97">
        <f>IF(ISNA(MATCH($AJ371,'Overlap Study'!$DJ$186:$DJ$233,0)),0,1)</f>
        <v>0</v>
      </c>
      <c r="AP371" s="99">
        <f>IF(ISNA(MATCH($AJ371,'Overlap Study'!$CU$186:$CU$233,0)),0,1)</f>
        <v>0</v>
      </c>
      <c r="AQ371" s="99">
        <f>IF(ISNA(MATCH($AJ371,'Overlap Study'!$CG$186:$CG$233,0)),0,1)</f>
        <v>0</v>
      </c>
      <c r="AR371" s="97">
        <f>IF(ISNA(MATCH($AJ371,'Overlap Study'!$BU$186:$BU$233,0)),0,1)</f>
        <v>0</v>
      </c>
      <c r="AS371" s="97">
        <f>IF(ISNA(MATCH(AJ371,'Overlap Study'!BJ$186:BJ$233,0)),0,1)</f>
        <v>0</v>
      </c>
      <c r="AT371" s="97">
        <f>IF(ISNA(MATCH($AJ371,'Overlap Study'!AZ$186:AZ$233,0)),0,1)</f>
        <v>0</v>
      </c>
      <c r="AU371" s="97">
        <f>IF(ISNA(MATCH($AJ371,'Overlap Study'!AT$186:AT$233,0)),0,1)</f>
        <v>0</v>
      </c>
      <c r="AV371" s="97">
        <f>IF(ISNA(MATCH($AJ371,'Overlap Study'!AN$186:AN$233,0)),0,1)</f>
        <v>0</v>
      </c>
      <c r="AW371" s="106">
        <f>IF(ISNA(MATCH($AJ371,'Overlap Study'!AH$186:AH$233,0)),0,1)</f>
        <v>0</v>
      </c>
      <c r="AX371" s="97">
        <f>IF(ISNA(MATCH(AJ371,'Overlap Study'!$AB$186:$AB$233,0)),0,1)</f>
        <v>0</v>
      </c>
      <c r="AY371" s="97">
        <f>IF(ISNA(MATCH($AJ371,'Overlap Study'!$V$186:$V$233,0)),0,1)</f>
        <v>0</v>
      </c>
      <c r="AZ371" s="97">
        <f>IF(ISNA(MATCH($AJ371,'Overlap Study'!$P$186:$P$233,0)),0,1)</f>
        <v>1</v>
      </c>
      <c r="BA371" s="97"/>
      <c r="BB371" s="97"/>
      <c r="BC371" s="97"/>
    </row>
    <row r="372" spans="12:55" ht="13" x14ac:dyDescent="0.3">
      <c r="L372" s="116">
        <f t="shared" si="16"/>
        <v>371</v>
      </c>
      <c r="M372">
        <f t="shared" si="15"/>
        <v>1</v>
      </c>
      <c r="N372" s="207">
        <v>1276</v>
      </c>
      <c r="O372" s="99">
        <f>SUM(P372:AA372)</f>
        <v>1</v>
      </c>
      <c r="P372" s="110">
        <f>IF(ISNA(MATCH(N372,'Overlap Study'!FF$62:FF$317,0)),0,1)</f>
        <v>0</v>
      </c>
      <c r="Q372" s="97">
        <f>IF(ISNA(MATCH(N372,'Overlap Study'!EO$62:EO$317,0)),0,1)</f>
        <v>0</v>
      </c>
      <c r="R372" s="97">
        <f>IF(ISNA(MATCH(N372,'Overlap Study'!DY$62:DY$174,0)),0,1)</f>
        <v>0</v>
      </c>
      <c r="S372" s="97">
        <f>IF(ISNA(MATCH(N372,'Overlap Study'!DJ$62:DJ$157,0)),0,1)</f>
        <v>0</v>
      </c>
      <c r="T372" s="99">
        <f>IF(ISNA(MATCH(N372,'Overlap Study'!CU$62:CU$157,0)),0,1)</f>
        <v>0</v>
      </c>
      <c r="U372" s="99">
        <f>IF(ISNA(MATCH(N372,'Overlap Study'!CG$62:CG$157,0)),0,1)</f>
        <v>0</v>
      </c>
      <c r="V372" s="97">
        <f>IF(ISNA(MATCH(N372,'Overlap Study'!BU$62:BU$157,0)),0,1)</f>
        <v>0</v>
      </c>
      <c r="W372" s="97">
        <f>IF(ISNA(MATCH(N372,'Overlap Study'!BJ$62:BJ$157,0)),0,1)</f>
        <v>0</v>
      </c>
      <c r="X372" s="97">
        <f>IF(ISNA(MATCH($N372,'Overlap Study'!AZ$62:AZ$157,0)),0,1)</f>
        <v>0</v>
      </c>
      <c r="Y372" s="97">
        <f>IF(ISNA(MATCH($N372,'Overlap Study'!AT$62:AT$157,0)),0,1)</f>
        <v>0</v>
      </c>
      <c r="Z372" s="97">
        <f>IF(ISNA(MATCH($N372,'Overlap Study'!AN$62:AN$157,0)),0,1)</f>
        <v>1</v>
      </c>
      <c r="AA372" s="97">
        <f>IF(ISNA(MATCH($N372,'Overlap Study'!AH$62:AH$157,0)),0,1)</f>
        <v>0</v>
      </c>
      <c r="AB372" s="110">
        <f>IF(ISNA(MATCH($N372,'Overlap Study'!AB$62:AB$157,0)),0,1)</f>
        <v>0</v>
      </c>
      <c r="AC372" s="97">
        <f>IF(ISNA(MATCH($N372,'Overlap Study'!V$62:V$157,0)),0,1)</f>
        <v>0</v>
      </c>
      <c r="AD372" s="97">
        <f>IF(ISNA(MATCH($N372,'Overlap Study'!P$62:P$157,0)),0,1)</f>
        <v>0</v>
      </c>
      <c r="AE372" s="97">
        <f>IF(ISNA(MATCH($N372,'Overlap Study'!H$53:H$132,0)),0,1)</f>
        <v>0</v>
      </c>
      <c r="AF372" s="106">
        <f>IF(ISNA(MATCH($N372,'Overlap Study'!B$53:B$100,0)),0,1)</f>
        <v>0</v>
      </c>
      <c r="AJ372" s="98">
        <v>157</v>
      </c>
      <c r="AK372" s="105">
        <f>SUM(AL372:AW372)</f>
        <v>0</v>
      </c>
      <c r="AL372" s="110">
        <f>IF(ISNA(MATCH($AJ372,'Overlap Study'!$FG$323:$FG$454,0)),0,1)</f>
        <v>0</v>
      </c>
      <c r="AM372" s="97">
        <f>IF(ISNA(MATCH($AJ372,'Overlap Study'!$EP$323:$EP$454,0)),0,1)</f>
        <v>0</v>
      </c>
      <c r="AN372" s="97">
        <f>IF(ISNA(MATCH($AJ372,'Overlap Study'!$DY$186:$DY$245,0)),0,1)</f>
        <v>0</v>
      </c>
      <c r="AO372" s="97">
        <f>IF(ISNA(MATCH($AJ372,'Overlap Study'!$DJ$186:$DJ$233,0)),0,1)</f>
        <v>0</v>
      </c>
      <c r="AP372" s="99">
        <f>IF(ISNA(MATCH($AJ372,'Overlap Study'!$CU$186:$CU$233,0)),0,1)</f>
        <v>0</v>
      </c>
      <c r="AQ372" s="99">
        <f>IF(ISNA(MATCH($AJ372,'Overlap Study'!$CG$186:$CG$233,0)),0,1)</f>
        <v>0</v>
      </c>
      <c r="AR372" s="97">
        <f>IF(ISNA(MATCH($AJ372,'Overlap Study'!$BU$186:$BU$233,0)),0,1)</f>
        <v>0</v>
      </c>
      <c r="AS372" s="97">
        <f>IF(ISNA(MATCH(AJ372,'Overlap Study'!BJ$186:BJ$233,0)),0,1)</f>
        <v>0</v>
      </c>
      <c r="AT372" s="97">
        <f>IF(ISNA(MATCH($AJ372,'Overlap Study'!AZ$186:AZ$233,0)),0,1)</f>
        <v>0</v>
      </c>
      <c r="AU372" s="97">
        <f>IF(ISNA(MATCH($AJ372,'Overlap Study'!AT$186:AT$233,0)),0,1)</f>
        <v>0</v>
      </c>
      <c r="AV372" s="97">
        <f>IF(ISNA(MATCH($AJ372,'Overlap Study'!AN$186:AN$233,0)),0,1)</f>
        <v>0</v>
      </c>
      <c r="AW372" s="106">
        <f>IF(ISNA(MATCH($AJ372,'Overlap Study'!AH$186:AH$233,0)),0,1)</f>
        <v>0</v>
      </c>
      <c r="AX372" s="97">
        <f>IF(ISNA(MATCH(AJ372,'Overlap Study'!$AB$186:$AB$233,0)),0,1)</f>
        <v>1</v>
      </c>
      <c r="AY372" s="97">
        <f>IF(ISNA(MATCH($AJ372,'Overlap Study'!$V$186:$V$233,0)),0,1)</f>
        <v>0</v>
      </c>
      <c r="AZ372" s="97">
        <f>IF(ISNA(MATCH($AJ372,'Overlap Study'!$P$186:$P$233,0)),0,1)</f>
        <v>1</v>
      </c>
      <c r="BA372" s="97"/>
      <c r="BB372" s="97"/>
      <c r="BC372" s="97"/>
    </row>
    <row r="373" spans="12:55" ht="13" x14ac:dyDescent="0.3">
      <c r="L373" s="116">
        <f t="shared" si="16"/>
        <v>372</v>
      </c>
      <c r="M373">
        <f t="shared" si="15"/>
        <v>1</v>
      </c>
      <c r="N373" s="487">
        <v>1280</v>
      </c>
      <c r="O373" s="99">
        <f>SUM(P373:AA373)</f>
        <v>1</v>
      </c>
      <c r="P373" s="110">
        <f>IF(ISNA(MATCH(N373,'Overlap Study'!FF$62:FF$317,0)),0,1)</f>
        <v>0</v>
      </c>
      <c r="Q373" s="97">
        <f>IF(ISNA(MATCH(N373,'Overlap Study'!EO$62:EO$317,0)),0,1)</f>
        <v>0</v>
      </c>
      <c r="R373" s="97">
        <f>IF(ISNA(MATCH(N373,'Overlap Study'!DY$62:DY$174,0)),0,1)</f>
        <v>0</v>
      </c>
      <c r="S373" s="97">
        <f>IF(ISNA(MATCH(N373,'Overlap Study'!DJ$62:DJ$157,0)),0,1)</f>
        <v>0</v>
      </c>
      <c r="T373" s="99">
        <f>IF(ISNA(MATCH(N373,'Overlap Study'!CU$62:CU$157,0)),0,1)</f>
        <v>0</v>
      </c>
      <c r="U373" s="99">
        <f>IF(ISNA(MATCH(N373,'Overlap Study'!CG$62:CG$157,0)),0,1)</f>
        <v>0</v>
      </c>
      <c r="V373" s="97">
        <f>IF(ISNA(MATCH(N373,'Overlap Study'!BU$62:BU$157,0)),0,1)</f>
        <v>0</v>
      </c>
      <c r="W373" s="97">
        <f>IF(ISNA(MATCH(N373,'Overlap Study'!BJ$62:BJ$157,0)),0,1)</f>
        <v>0</v>
      </c>
      <c r="X373" s="97">
        <f>IF(ISNA(MATCH($N373,'Overlap Study'!AZ$62:AZ$157,0)),0,1)</f>
        <v>0</v>
      </c>
      <c r="Y373" s="97">
        <f>IF(ISNA(MATCH($N373,'Overlap Study'!AT$62:AT$157,0)),0,1)</f>
        <v>0</v>
      </c>
      <c r="Z373" s="97">
        <f>IF(ISNA(MATCH($N373,'Overlap Study'!AN$62:AN$157,0)),0,1)</f>
        <v>0</v>
      </c>
      <c r="AA373" s="97">
        <f>IF(ISNA(MATCH($N373,'Overlap Study'!AH$62:AH$157,0)),0,1)</f>
        <v>1</v>
      </c>
      <c r="AB373" s="110">
        <f>IF(ISNA(MATCH($N373,'Overlap Study'!AB$62:AB$157,0)),0,1)</f>
        <v>0</v>
      </c>
      <c r="AC373" s="97">
        <f>IF(ISNA(MATCH($N373,'Overlap Study'!V$62:V$157,0)),0,1)</f>
        <v>0</v>
      </c>
      <c r="AD373" s="97">
        <f>IF(ISNA(MATCH($N373,'Overlap Study'!P$62:P$157,0)),0,1)</f>
        <v>0</v>
      </c>
      <c r="AE373" s="97">
        <f>IF(ISNA(MATCH($N373,'Overlap Study'!H$53:H$132,0)),0,1)</f>
        <v>0</v>
      </c>
      <c r="AF373" s="106">
        <f>IF(ISNA(MATCH($N373,'Overlap Study'!B$53:B$100,0)),0,1)</f>
        <v>0</v>
      </c>
      <c r="AJ373" s="98">
        <v>167</v>
      </c>
      <c r="AK373" s="105">
        <f>SUM(AL373:AW373)</f>
        <v>0</v>
      </c>
      <c r="AL373" s="110">
        <f>IF(ISNA(MATCH($AJ373,'Overlap Study'!$FG$323:$FG$454,0)),0,1)</f>
        <v>0</v>
      </c>
      <c r="AM373" s="97">
        <f>IF(ISNA(MATCH($AJ373,'Overlap Study'!$EP$323:$EP$454,0)),0,1)</f>
        <v>0</v>
      </c>
      <c r="AN373" s="97">
        <f>IF(ISNA(MATCH($AJ373,'Overlap Study'!$DY$186:$DY$245,0)),0,1)</f>
        <v>0</v>
      </c>
      <c r="AO373" s="97">
        <f>IF(ISNA(MATCH($AJ373,'Overlap Study'!$DJ$186:$DJ$233,0)),0,1)</f>
        <v>0</v>
      </c>
      <c r="AP373" s="99">
        <f>IF(ISNA(MATCH($AJ373,'Overlap Study'!$CU$186:$CU$233,0)),0,1)</f>
        <v>0</v>
      </c>
      <c r="AQ373" s="99">
        <f>IF(ISNA(MATCH($AJ373,'Overlap Study'!$CG$186:$CG$233,0)),0,1)</f>
        <v>0</v>
      </c>
      <c r="AR373" s="97">
        <f>IF(ISNA(MATCH($AJ373,'Overlap Study'!$BU$186:$BU$233,0)),0,1)</f>
        <v>0</v>
      </c>
      <c r="AS373" s="97">
        <f>IF(ISNA(MATCH(AJ373,'Overlap Study'!BJ$186:BJ$233,0)),0,1)</f>
        <v>0</v>
      </c>
      <c r="AT373" s="97">
        <f>IF(ISNA(MATCH($AJ373,'Overlap Study'!AZ$186:AZ$233,0)),0,1)</f>
        <v>0</v>
      </c>
      <c r="AU373" s="97">
        <f>IF(ISNA(MATCH($AJ373,'Overlap Study'!AT$186:AT$233,0)),0,1)</f>
        <v>0</v>
      </c>
      <c r="AV373" s="97">
        <f>IF(ISNA(MATCH($AJ373,'Overlap Study'!AN$186:AN$233,0)),0,1)</f>
        <v>0</v>
      </c>
      <c r="AW373" s="106">
        <f>IF(ISNA(MATCH($AJ373,'Overlap Study'!AH$186:AH$233,0)),0,1)</f>
        <v>0</v>
      </c>
      <c r="AX373" s="97">
        <f>IF(ISNA(MATCH(AJ373,'Overlap Study'!$AB$186:$AB$233,0)),0,1)</f>
        <v>0</v>
      </c>
      <c r="AY373" s="97">
        <f>IF(ISNA(MATCH($AJ373,'Overlap Study'!$V$186:$V$233,0)),0,1)</f>
        <v>1</v>
      </c>
      <c r="AZ373" s="97">
        <f>IF(ISNA(MATCH($AJ373,'Overlap Study'!$P$186:$P$233,0)),0,1)</f>
        <v>0</v>
      </c>
      <c r="BA373" s="97"/>
      <c r="BB373" s="97"/>
      <c r="BC373" s="97"/>
    </row>
    <row r="374" spans="12:55" ht="13" x14ac:dyDescent="0.3">
      <c r="L374" s="116">
        <f t="shared" si="16"/>
        <v>373</v>
      </c>
      <c r="M374">
        <f t="shared" si="15"/>
        <v>1</v>
      </c>
      <c r="N374" s="495">
        <v>1285</v>
      </c>
      <c r="O374" s="99">
        <f>SUM(P374:AA374)</f>
        <v>1</v>
      </c>
      <c r="P374" s="110">
        <f>IF(ISNA(MATCH(N374,'Overlap Study'!FF$62:FF$317,0)),0,1)</f>
        <v>0</v>
      </c>
      <c r="Q374" s="97">
        <f>IF(ISNA(MATCH(N374,'Overlap Study'!EO$62:EO$317,0)),0,1)</f>
        <v>0</v>
      </c>
      <c r="R374" s="97">
        <f>IF(ISNA(MATCH(N374,'Overlap Study'!DY$62:DY$174,0)),0,1)</f>
        <v>1</v>
      </c>
      <c r="S374" s="97">
        <f>IF(ISNA(MATCH(N374,'Overlap Study'!DJ$62:DJ$157,0)),0,1)</f>
        <v>0</v>
      </c>
      <c r="T374" s="99">
        <f>IF(ISNA(MATCH(N374,'Overlap Study'!CU$62:CU$157,0)),0,1)</f>
        <v>0</v>
      </c>
      <c r="U374" s="99">
        <f>IF(ISNA(MATCH(N374,'Overlap Study'!CG$62:CG$157,0)),0,1)</f>
        <v>0</v>
      </c>
      <c r="V374" s="97">
        <f>IF(ISNA(MATCH(N374,'Overlap Study'!BU$62:BU$157,0)),0,1)</f>
        <v>0</v>
      </c>
      <c r="W374" s="97">
        <f>IF(ISNA(MATCH(N374,'Overlap Study'!BJ$62:BJ$157,0)),0,1)</f>
        <v>0</v>
      </c>
      <c r="X374" s="97">
        <f>IF(ISNA(MATCH($N374,'Overlap Study'!AZ$62:AZ$157,0)),0,1)</f>
        <v>0</v>
      </c>
      <c r="Y374" s="97">
        <f>IF(ISNA(MATCH($N374,'Overlap Study'!AT$62:AT$157,0)),0,1)</f>
        <v>0</v>
      </c>
      <c r="Z374" s="97">
        <f>IF(ISNA(MATCH($N374,'Overlap Study'!AN$62:AN$157,0)),0,1)</f>
        <v>0</v>
      </c>
      <c r="AA374" s="97">
        <f>IF(ISNA(MATCH($N374,'Overlap Study'!AH$62:AH$157,0)),0,1)</f>
        <v>0</v>
      </c>
      <c r="AB374" s="110">
        <f>IF(ISNA(MATCH($N374,'Overlap Study'!AB$62:AB$157,0)),0,1)</f>
        <v>0</v>
      </c>
      <c r="AC374" s="97">
        <f>IF(ISNA(MATCH($N374,'Overlap Study'!V$62:V$157,0)),0,1)</f>
        <v>0</v>
      </c>
      <c r="AD374" s="97">
        <f>IF(ISNA(MATCH($N374,'Overlap Study'!P$62:P$157,0)),0,1)</f>
        <v>0</v>
      </c>
      <c r="AE374" s="97">
        <f>IF(ISNA(MATCH($N374,'Overlap Study'!H$53:H$132,0)),0,1)</f>
        <v>0</v>
      </c>
      <c r="AF374" s="106">
        <f>IF(ISNA(MATCH($N374,'Overlap Study'!B$53:B$100,0)),0,1)</f>
        <v>0</v>
      </c>
      <c r="AJ374" s="98">
        <v>168</v>
      </c>
      <c r="AK374" s="105">
        <f>SUM(AL374:AW374)</f>
        <v>0</v>
      </c>
      <c r="AL374" s="110">
        <f>IF(ISNA(MATCH($AJ374,'Overlap Study'!$FG$323:$FG$454,0)),0,1)</f>
        <v>0</v>
      </c>
      <c r="AM374" s="97">
        <f>IF(ISNA(MATCH($AJ374,'Overlap Study'!$EP$323:$EP$454,0)),0,1)</f>
        <v>0</v>
      </c>
      <c r="AN374" s="97">
        <f>IF(ISNA(MATCH($AJ374,'Overlap Study'!$DY$186:$DY$245,0)),0,1)</f>
        <v>0</v>
      </c>
      <c r="AO374" s="97">
        <f>IF(ISNA(MATCH($AJ374,'Overlap Study'!$DJ$186:$DJ$233,0)),0,1)</f>
        <v>0</v>
      </c>
      <c r="AP374" s="99">
        <f>IF(ISNA(MATCH($AJ374,'Overlap Study'!$CU$186:$CU$233,0)),0,1)</f>
        <v>0</v>
      </c>
      <c r="AQ374" s="99">
        <f>IF(ISNA(MATCH($AJ374,'Overlap Study'!$CG$186:$CG$233,0)),0,1)</f>
        <v>0</v>
      </c>
      <c r="AR374" s="97">
        <f>IF(ISNA(MATCH($AJ374,'Overlap Study'!$BU$186:$BU$233,0)),0,1)</f>
        <v>0</v>
      </c>
      <c r="AS374" s="97">
        <f>IF(ISNA(MATCH(AJ374,'Overlap Study'!BJ$186:BJ$233,0)),0,1)</f>
        <v>0</v>
      </c>
      <c r="AT374" s="97">
        <f>IF(ISNA(MATCH($AJ374,'Overlap Study'!AZ$186:AZ$233,0)),0,1)</f>
        <v>0</v>
      </c>
      <c r="AU374" s="97">
        <f>IF(ISNA(MATCH($AJ374,'Overlap Study'!AT$186:AT$233,0)),0,1)</f>
        <v>0</v>
      </c>
      <c r="AV374" s="97">
        <f>IF(ISNA(MATCH($AJ374,'Overlap Study'!AN$186:AN$233,0)),0,1)</f>
        <v>0</v>
      </c>
      <c r="AW374" s="106">
        <f>IF(ISNA(MATCH($AJ374,'Overlap Study'!AH$186:AH$233,0)),0,1)</f>
        <v>0</v>
      </c>
      <c r="AX374" s="97">
        <f>IF(ISNA(MATCH(AJ374,'Overlap Study'!$AB$186:$AB$233,0)),0,1)</f>
        <v>0</v>
      </c>
      <c r="AY374" s="97">
        <f>IF(ISNA(MATCH($AJ374,'Overlap Study'!$V$186:$V$233,0)),0,1)</f>
        <v>0</v>
      </c>
      <c r="AZ374" s="97">
        <f>IF(ISNA(MATCH($AJ374,'Overlap Study'!$P$186:$P$233,0)),0,1)</f>
        <v>1</v>
      </c>
      <c r="BA374" s="97"/>
      <c r="BB374" s="97"/>
      <c r="BC374" s="97"/>
    </row>
    <row r="375" spans="12:55" ht="13" x14ac:dyDescent="0.3">
      <c r="L375" s="116">
        <f t="shared" si="16"/>
        <v>374</v>
      </c>
      <c r="M375">
        <f t="shared" si="15"/>
        <v>1</v>
      </c>
      <c r="N375" s="207">
        <v>1302</v>
      </c>
      <c r="O375" s="99">
        <f>SUM(P375:AA375)</f>
        <v>1</v>
      </c>
      <c r="P375" s="110">
        <f>IF(ISNA(MATCH(N375,'Overlap Study'!FF$62:FF$317,0)),0,1)</f>
        <v>0</v>
      </c>
      <c r="Q375" s="97">
        <f>IF(ISNA(MATCH(N375,'Overlap Study'!EO$62:EO$317,0)),0,1)</f>
        <v>0</v>
      </c>
      <c r="R375" s="97">
        <f>IF(ISNA(MATCH(N375,'Overlap Study'!DY$62:DY$174,0)),0,1)</f>
        <v>0</v>
      </c>
      <c r="S375" s="97">
        <f>IF(ISNA(MATCH(N375,'Overlap Study'!DJ$62:DJ$157,0)),0,1)</f>
        <v>0</v>
      </c>
      <c r="T375" s="99">
        <f>IF(ISNA(MATCH(N375,'Overlap Study'!CU$62:CU$157,0)),0,1)</f>
        <v>0</v>
      </c>
      <c r="U375" s="99">
        <f>IF(ISNA(MATCH(N375,'Overlap Study'!CG$62:CG$157,0)),0,1)</f>
        <v>0</v>
      </c>
      <c r="V375" s="97">
        <f>IF(ISNA(MATCH(N375,'Overlap Study'!BU$62:BU$157,0)),0,1)</f>
        <v>0</v>
      </c>
      <c r="W375" s="97">
        <f>IF(ISNA(MATCH(N375,'Overlap Study'!BJ$62:BJ$157,0)),0,1)</f>
        <v>0</v>
      </c>
      <c r="X375" s="97">
        <f>IF(ISNA(MATCH($N375,'Overlap Study'!AZ$62:AZ$157,0)),0,1)</f>
        <v>0</v>
      </c>
      <c r="Y375" s="97">
        <f>IF(ISNA(MATCH($N375,'Overlap Study'!AT$62:AT$157,0)),0,1)</f>
        <v>1</v>
      </c>
      <c r="Z375" s="97">
        <f>IF(ISNA(MATCH($N375,'Overlap Study'!AN$62:AN$157,0)),0,1)</f>
        <v>0</v>
      </c>
      <c r="AA375" s="97">
        <f>IF(ISNA(MATCH($N375,'Overlap Study'!AH$62:AH$157,0)),0,1)</f>
        <v>0</v>
      </c>
      <c r="AB375" s="110">
        <f>IF(ISNA(MATCH($N375,'Overlap Study'!AB$62:AB$157,0)),0,1)</f>
        <v>0</v>
      </c>
      <c r="AC375" s="97">
        <f>IF(ISNA(MATCH($N375,'Overlap Study'!V$62:V$157,0)),0,1)</f>
        <v>0</v>
      </c>
      <c r="AD375" s="97">
        <f>IF(ISNA(MATCH($N375,'Overlap Study'!P$62:P$157,0)),0,1)</f>
        <v>0</v>
      </c>
      <c r="AE375" s="97">
        <f>IF(ISNA(MATCH($N375,'Overlap Study'!H$53:H$132,0)),0,1)</f>
        <v>0</v>
      </c>
      <c r="AF375" s="106">
        <f>IF(ISNA(MATCH($N375,'Overlap Study'!B$53:B$100,0)),0,1)</f>
        <v>0</v>
      </c>
      <c r="AJ375" s="98">
        <v>192</v>
      </c>
      <c r="AK375" s="105">
        <f>SUM(AL375:AW375)</f>
        <v>0</v>
      </c>
      <c r="AL375" s="110">
        <f>IF(ISNA(MATCH($AJ375,'Overlap Study'!$FG$323:$FG$454,0)),0,1)</f>
        <v>0</v>
      </c>
      <c r="AM375" s="97">
        <f>IF(ISNA(MATCH($AJ375,'Overlap Study'!$EP$323:$EP$454,0)),0,1)</f>
        <v>0</v>
      </c>
      <c r="AN375" s="97">
        <f>IF(ISNA(MATCH($AJ375,'Overlap Study'!$DY$186:$DY$245,0)),0,1)</f>
        <v>0</v>
      </c>
      <c r="AO375" s="97">
        <f>IF(ISNA(MATCH($AJ375,'Overlap Study'!$DJ$186:$DJ$233,0)),0,1)</f>
        <v>0</v>
      </c>
      <c r="AP375" s="99">
        <f>IF(ISNA(MATCH($AJ375,'Overlap Study'!$CU$186:$CU$233,0)),0,1)</f>
        <v>0</v>
      </c>
      <c r="AQ375" s="99">
        <f>IF(ISNA(MATCH($AJ375,'Overlap Study'!$CG$186:$CG$233,0)),0,1)</f>
        <v>0</v>
      </c>
      <c r="AR375" s="97">
        <f>IF(ISNA(MATCH($AJ375,'Overlap Study'!$BU$186:$BU$233,0)),0,1)</f>
        <v>0</v>
      </c>
      <c r="AS375" s="97">
        <f>IF(ISNA(MATCH(AJ375,'Overlap Study'!BJ$186:BJ$233,0)),0,1)</f>
        <v>0</v>
      </c>
      <c r="AT375" s="97">
        <f>IF(ISNA(MATCH($AJ375,'Overlap Study'!AZ$186:AZ$233,0)),0,1)</f>
        <v>0</v>
      </c>
      <c r="AU375" s="97">
        <f>IF(ISNA(MATCH($AJ375,'Overlap Study'!AT$186:AT$233,0)),0,1)</f>
        <v>0</v>
      </c>
      <c r="AV375" s="97">
        <f>IF(ISNA(MATCH($AJ375,'Overlap Study'!AN$186:AN$233,0)),0,1)</f>
        <v>0</v>
      </c>
      <c r="AW375" s="106">
        <f>IF(ISNA(MATCH($AJ375,'Overlap Study'!AH$186:AH$233,0)),0,1)</f>
        <v>0</v>
      </c>
      <c r="AX375" s="97">
        <f>IF(ISNA(MATCH(AJ375,'Overlap Study'!$AB$186:$AB$233,0)),0,1)</f>
        <v>0</v>
      </c>
      <c r="AY375" s="97">
        <f>IF(ISNA(MATCH($AJ375,'Overlap Study'!$V$186:$V$233,0)),0,1)</f>
        <v>1</v>
      </c>
      <c r="AZ375" s="97">
        <f>IF(ISNA(MATCH($AJ375,'Overlap Study'!$P$186:$P$233,0)),0,1)</f>
        <v>0</v>
      </c>
      <c r="BA375" s="97"/>
      <c r="BB375" s="97"/>
      <c r="BC375" s="97"/>
    </row>
    <row r="376" spans="12:55" ht="13" x14ac:dyDescent="0.3">
      <c r="L376" s="116">
        <f t="shared" si="16"/>
        <v>375</v>
      </c>
      <c r="M376">
        <f t="shared" si="15"/>
        <v>2</v>
      </c>
      <c r="N376" s="494">
        <v>1319</v>
      </c>
      <c r="O376" s="99">
        <f>SUM(P376:AA376)</f>
        <v>1</v>
      </c>
      <c r="P376" s="110">
        <f>IF(ISNA(MATCH(N376,'Overlap Study'!FF$62:FF$317,0)),0,1)</f>
        <v>0</v>
      </c>
      <c r="Q376" s="97">
        <f>IF(ISNA(MATCH(N376,'Overlap Study'!EO$62:EO$317,0)),0,1)</f>
        <v>0</v>
      </c>
      <c r="R376" s="97">
        <f>IF(ISNA(MATCH(N376,'Overlap Study'!DY$62:DY$174,0)),0,1)</f>
        <v>0</v>
      </c>
      <c r="S376" s="97">
        <f>IF(ISNA(MATCH(N376,'Overlap Study'!DJ$62:DJ$157,0)),0,1)</f>
        <v>0</v>
      </c>
      <c r="T376" s="99">
        <f>IF(ISNA(MATCH(N376,'Overlap Study'!CU$62:CU$157,0)),0,1)</f>
        <v>0</v>
      </c>
      <c r="U376" s="99">
        <f>IF(ISNA(MATCH(N376,'Overlap Study'!CG$62:CG$157,0)),0,1)</f>
        <v>0</v>
      </c>
      <c r="V376" s="97">
        <f>IF(ISNA(MATCH(N376,'Overlap Study'!BU$62:BU$157,0)),0,1)</f>
        <v>0</v>
      </c>
      <c r="W376" s="97">
        <f>IF(ISNA(MATCH(N376,'Overlap Study'!BJ$62:BJ$157,0)),0,1)</f>
        <v>0</v>
      </c>
      <c r="X376" s="97">
        <f>IF(ISNA(MATCH($N376,'Overlap Study'!AZ$62:AZ$157,0)),0,1)</f>
        <v>0</v>
      </c>
      <c r="Y376" s="97">
        <f>IF(ISNA(MATCH($N376,'Overlap Study'!AT$62:AT$157,0)),0,1)</f>
        <v>1</v>
      </c>
      <c r="Z376" s="97">
        <f>IF(ISNA(MATCH($N376,'Overlap Study'!AN$62:AN$157,0)),0,1)</f>
        <v>0</v>
      </c>
      <c r="AA376" s="97">
        <f>IF(ISNA(MATCH($N376,'Overlap Study'!AH$62:AH$157,0)),0,1)</f>
        <v>0</v>
      </c>
      <c r="AB376" s="110">
        <f>IF(ISNA(MATCH($N376,'Overlap Study'!AB$62:AB$157,0)),0,1)</f>
        <v>1</v>
      </c>
      <c r="AC376" s="97">
        <f>IF(ISNA(MATCH($N376,'Overlap Study'!V$62:V$157,0)),0,1)</f>
        <v>0</v>
      </c>
      <c r="AD376" s="97">
        <f>IF(ISNA(MATCH($N376,'Overlap Study'!P$62:P$157,0)),0,1)</f>
        <v>0</v>
      </c>
      <c r="AE376" s="97">
        <f>IF(ISNA(MATCH($N376,'Overlap Study'!H$53:H$132,0)),0,1)</f>
        <v>0</v>
      </c>
      <c r="AF376" s="106">
        <f>IF(ISNA(MATCH($N376,'Overlap Study'!B$53:B$100,0)),0,1)</f>
        <v>0</v>
      </c>
      <c r="AJ376" s="195">
        <v>203</v>
      </c>
      <c r="AK376" s="105">
        <f>SUM(AL376:AW376)</f>
        <v>0</v>
      </c>
      <c r="AL376" s="110">
        <f>IF(ISNA(MATCH($AJ376,'Overlap Study'!$FG$323:$FG$454,0)),0,1)</f>
        <v>0</v>
      </c>
      <c r="AM376" s="97">
        <f>IF(ISNA(MATCH($AJ376,'Overlap Study'!$EP$323:$EP$454,0)),0,1)</f>
        <v>0</v>
      </c>
      <c r="AN376" s="97">
        <f>IF(ISNA(MATCH($AJ376,'Overlap Study'!$DY$186:$DY$245,0)),0,1)</f>
        <v>0</v>
      </c>
      <c r="AO376" s="97">
        <f>IF(ISNA(MATCH($AJ376,'Overlap Study'!$DJ$186:$DJ$233,0)),0,1)</f>
        <v>0</v>
      </c>
      <c r="AP376" s="99">
        <f>IF(ISNA(MATCH($AJ376,'Overlap Study'!$CU$186:$CU$233,0)),0,1)</f>
        <v>0</v>
      </c>
      <c r="AQ376" s="99">
        <f>IF(ISNA(MATCH($AJ376,'Overlap Study'!$CG$186:$CG$233,0)),0,1)</f>
        <v>0</v>
      </c>
      <c r="AR376" s="97">
        <f>IF(ISNA(MATCH($AJ376,'Overlap Study'!$BU$186:$BU$233,0)),0,1)</f>
        <v>0</v>
      </c>
      <c r="AS376" s="97">
        <f>IF(ISNA(MATCH(AJ376,'Overlap Study'!BJ$186:BJ$233,0)),0,1)</f>
        <v>0</v>
      </c>
      <c r="AT376" s="97">
        <f>IF(ISNA(MATCH($AJ376,'Overlap Study'!AZ$186:AZ$233,0)),0,1)</f>
        <v>0</v>
      </c>
      <c r="AU376" s="97">
        <f>IF(ISNA(MATCH($AJ376,'Overlap Study'!AT$186:AT$233,0)),0,1)</f>
        <v>0</v>
      </c>
      <c r="AV376" s="97">
        <f>IF(ISNA(MATCH($AJ376,'Overlap Study'!AN$186:AN$233,0)),0,1)</f>
        <v>0</v>
      </c>
      <c r="AW376" s="106">
        <f>IF(ISNA(MATCH($AJ376,'Overlap Study'!AH$186:AH$233,0)),0,1)</f>
        <v>0</v>
      </c>
      <c r="AX376" s="97">
        <f>IF(ISNA(MATCH(AJ376,'Overlap Study'!$AB$186:$AB$233,0)),0,1)</f>
        <v>0</v>
      </c>
      <c r="AY376" s="97">
        <f>IF(ISNA(MATCH($AJ376,'Overlap Study'!$V$186:$V$233,0)),0,1)</f>
        <v>0</v>
      </c>
      <c r="AZ376" s="97">
        <f>IF(ISNA(MATCH($AJ376,'Overlap Study'!$P$186:$P$233,0)),0,1)</f>
        <v>0</v>
      </c>
      <c r="BA376" s="97"/>
      <c r="BB376" s="97"/>
      <c r="BC376" s="97"/>
    </row>
    <row r="377" spans="12:55" ht="13" x14ac:dyDescent="0.3">
      <c r="L377" s="116">
        <f t="shared" si="16"/>
        <v>376</v>
      </c>
      <c r="M377">
        <f t="shared" si="15"/>
        <v>1</v>
      </c>
      <c r="N377" s="495">
        <v>1325</v>
      </c>
      <c r="O377" s="99">
        <f>SUM(P377:AA377)</f>
        <v>1</v>
      </c>
      <c r="P377" s="110">
        <f>IF(ISNA(MATCH(N377,'Overlap Study'!FF$62:FF$317,0)),0,1)</f>
        <v>0</v>
      </c>
      <c r="Q377" s="97">
        <f>IF(ISNA(MATCH(N377,'Overlap Study'!EO$62:EO$317,0)),0,1)</f>
        <v>1</v>
      </c>
      <c r="R377" s="97">
        <f>IF(ISNA(MATCH(N377,'Overlap Study'!DY$62:DY$174,0)),0,1)</f>
        <v>0</v>
      </c>
      <c r="S377" s="97">
        <f>IF(ISNA(MATCH(N377,'Overlap Study'!DJ$62:DJ$157,0)),0,1)</f>
        <v>0</v>
      </c>
      <c r="T377" s="99">
        <f>IF(ISNA(MATCH(N377,'Overlap Study'!CU$62:CU$157,0)),0,1)</f>
        <v>0</v>
      </c>
      <c r="U377" s="99">
        <f>IF(ISNA(MATCH(N377,'Overlap Study'!CG$62:CG$157,0)),0,1)</f>
        <v>0</v>
      </c>
      <c r="V377" s="97">
        <f>IF(ISNA(MATCH(N377,'Overlap Study'!BU$62:BU$157,0)),0,1)</f>
        <v>0</v>
      </c>
      <c r="W377" s="97">
        <f>IF(ISNA(MATCH(N377,'Overlap Study'!BJ$62:BJ$157,0)),0,1)</f>
        <v>0</v>
      </c>
      <c r="X377" s="97">
        <f>IF(ISNA(MATCH($N377,'Overlap Study'!AZ$62:AZ$157,0)),0,1)</f>
        <v>0</v>
      </c>
      <c r="Y377" s="97">
        <f>IF(ISNA(MATCH($N377,'Overlap Study'!AT$62:AT$157,0)),0,1)</f>
        <v>0</v>
      </c>
      <c r="Z377" s="97">
        <f>IF(ISNA(MATCH($N377,'Overlap Study'!AN$62:AN$157,0)),0,1)</f>
        <v>0</v>
      </c>
      <c r="AA377" s="97">
        <f>IF(ISNA(MATCH($N377,'Overlap Study'!AH$62:AH$157,0)),0,1)</f>
        <v>0</v>
      </c>
      <c r="AB377" s="110">
        <f>IF(ISNA(MATCH($N377,'Overlap Study'!AB$62:AB$157,0)),0,1)</f>
        <v>0</v>
      </c>
      <c r="AC377" s="97">
        <f>IF(ISNA(MATCH($N377,'Overlap Study'!V$62:V$157,0)),0,1)</f>
        <v>0</v>
      </c>
      <c r="AD377" s="97">
        <f>IF(ISNA(MATCH($N377,'Overlap Study'!P$62:P$157,0)),0,1)</f>
        <v>0</v>
      </c>
      <c r="AE377" s="97">
        <f>IF(ISNA(MATCH($N377,'Overlap Study'!H$53:H$132,0)),0,1)</f>
        <v>0</v>
      </c>
      <c r="AF377" s="106">
        <f>IF(ISNA(MATCH($N377,'Overlap Study'!B$53:B$100,0)),0,1)</f>
        <v>0</v>
      </c>
      <c r="AJ377" s="98">
        <v>224</v>
      </c>
      <c r="AK377" s="105">
        <f>SUM(AL377:AW377)</f>
        <v>0</v>
      </c>
      <c r="AL377" s="110">
        <f>IF(ISNA(MATCH($AJ377,'Overlap Study'!$FG$323:$FG$454,0)),0,1)</f>
        <v>0</v>
      </c>
      <c r="AM377" s="97">
        <f>IF(ISNA(MATCH($AJ377,'Overlap Study'!$EP$323:$EP$454,0)),0,1)</f>
        <v>0</v>
      </c>
      <c r="AN377" s="97">
        <f>IF(ISNA(MATCH($AJ377,'Overlap Study'!$DY$186:$DY$245,0)),0,1)</f>
        <v>0</v>
      </c>
      <c r="AO377" s="97">
        <f>IF(ISNA(MATCH($AJ377,'Overlap Study'!$DJ$186:$DJ$233,0)),0,1)</f>
        <v>0</v>
      </c>
      <c r="AP377" s="99">
        <f>IF(ISNA(MATCH($AJ377,'Overlap Study'!$CU$186:$CU$233,0)),0,1)</f>
        <v>0</v>
      </c>
      <c r="AQ377" s="99">
        <f>IF(ISNA(MATCH($AJ377,'Overlap Study'!$CG$186:$CG$233,0)),0,1)</f>
        <v>0</v>
      </c>
      <c r="AR377" s="97">
        <f>IF(ISNA(MATCH($AJ377,'Overlap Study'!$BU$186:$BU$233,0)),0,1)</f>
        <v>0</v>
      </c>
      <c r="AS377" s="97">
        <f>IF(ISNA(MATCH(AJ377,'Overlap Study'!BJ$186:BJ$233,0)),0,1)</f>
        <v>0</v>
      </c>
      <c r="AT377" s="97">
        <f>IF(ISNA(MATCH($AJ377,'Overlap Study'!AZ$186:AZ$233,0)),0,1)</f>
        <v>0</v>
      </c>
      <c r="AU377" s="97">
        <f>IF(ISNA(MATCH($AJ377,'Overlap Study'!AT$186:AT$233,0)),0,1)</f>
        <v>0</v>
      </c>
      <c r="AV377" s="97">
        <f>IF(ISNA(MATCH($AJ377,'Overlap Study'!AN$186:AN$233,0)),0,1)</f>
        <v>0</v>
      </c>
      <c r="AW377" s="106">
        <f>IF(ISNA(MATCH($AJ377,'Overlap Study'!AH$186:AH$233,0)),0,1)</f>
        <v>0</v>
      </c>
      <c r="AX377" s="97">
        <f>IF(ISNA(MATCH(AJ377,'Overlap Study'!$AB$186:$AB$233,0)),0,1)</f>
        <v>1</v>
      </c>
      <c r="AY377" s="97">
        <f>IF(ISNA(MATCH($AJ377,'Overlap Study'!$V$186:$V$233,0)),0,1)</f>
        <v>0</v>
      </c>
      <c r="AZ377" s="97">
        <f>IF(ISNA(MATCH($AJ377,'Overlap Study'!$P$186:$P$233,0)),0,1)</f>
        <v>0</v>
      </c>
      <c r="BA377" s="97"/>
      <c r="BB377" s="97"/>
      <c r="BC377" s="97"/>
    </row>
    <row r="378" spans="12:55" ht="13" x14ac:dyDescent="0.3">
      <c r="L378" s="116">
        <f t="shared" si="16"/>
        <v>377</v>
      </c>
      <c r="M378">
        <f t="shared" si="15"/>
        <v>1</v>
      </c>
      <c r="N378" s="494">
        <v>1332</v>
      </c>
      <c r="O378" s="99">
        <f>SUM(P378:AA378)</f>
        <v>1</v>
      </c>
      <c r="P378" s="110">
        <f>IF(ISNA(MATCH(N378,'Overlap Study'!FF$62:FF$317,0)),0,1)</f>
        <v>0</v>
      </c>
      <c r="Q378" s="97">
        <f>IF(ISNA(MATCH(N378,'Overlap Study'!EO$62:EO$317,0)),0,1)</f>
        <v>0</v>
      </c>
      <c r="R378" s="97">
        <f>IF(ISNA(MATCH(N378,'Overlap Study'!DY$62:DY$174,0)),0,1)</f>
        <v>0</v>
      </c>
      <c r="S378" s="97">
        <f>IF(ISNA(MATCH(N378,'Overlap Study'!DJ$62:DJ$157,0)),0,1)</f>
        <v>0</v>
      </c>
      <c r="T378" s="99">
        <f>IF(ISNA(MATCH(N378,'Overlap Study'!CU$62:CU$157,0)),0,1)</f>
        <v>0</v>
      </c>
      <c r="U378" s="99">
        <f>IF(ISNA(MATCH(N378,'Overlap Study'!CG$62:CG$157,0)),0,1)</f>
        <v>0</v>
      </c>
      <c r="V378" s="97">
        <f>IF(ISNA(MATCH(N378,'Overlap Study'!BU$62:BU$157,0)),0,1)</f>
        <v>0</v>
      </c>
      <c r="W378" s="97">
        <f>IF(ISNA(MATCH(N378,'Overlap Study'!BJ$62:BJ$157,0)),0,1)</f>
        <v>1</v>
      </c>
      <c r="X378" s="97">
        <f>IF(ISNA(MATCH($N378,'Overlap Study'!AZ$62:AZ$157,0)),0,1)</f>
        <v>0</v>
      </c>
      <c r="Y378" s="97">
        <f>IF(ISNA(MATCH($N378,'Overlap Study'!AT$62:AT$157,0)),0,1)</f>
        <v>0</v>
      </c>
      <c r="Z378" s="97">
        <f>IF(ISNA(MATCH($N378,'Overlap Study'!AN$62:AN$157,0)),0,1)</f>
        <v>0</v>
      </c>
      <c r="AA378" s="97">
        <f>IF(ISNA(MATCH($N378,'Overlap Study'!AH$62:AH$157,0)),0,1)</f>
        <v>0</v>
      </c>
      <c r="AB378" s="110">
        <f>IF(ISNA(MATCH($N378,'Overlap Study'!AB$62:AB$157,0)),0,1)</f>
        <v>0</v>
      </c>
      <c r="AC378" s="97">
        <f>IF(ISNA(MATCH($N378,'Overlap Study'!V$62:V$157,0)),0,1)</f>
        <v>0</v>
      </c>
      <c r="AD378" s="97">
        <f>IF(ISNA(MATCH($N378,'Overlap Study'!P$62:P$157,0)),0,1)</f>
        <v>0</v>
      </c>
      <c r="AE378" s="97">
        <f>IF(ISNA(MATCH($N378,'Overlap Study'!H$53:H$132,0)),0,1)</f>
        <v>0</v>
      </c>
      <c r="AF378" s="106">
        <f>IF(ISNA(MATCH($N378,'Overlap Study'!B$53:B$100,0)),0,1)</f>
        <v>0</v>
      </c>
      <c r="AJ378" s="98">
        <v>236</v>
      </c>
      <c r="AK378" s="105">
        <f>SUM(AL378:AW378)</f>
        <v>0</v>
      </c>
      <c r="AL378" s="110">
        <f>IF(ISNA(MATCH($AJ378,'Overlap Study'!$FG$323:$FG$454,0)),0,1)</f>
        <v>0</v>
      </c>
      <c r="AM378" s="97">
        <f>IF(ISNA(MATCH($AJ378,'Overlap Study'!$EP$323:$EP$454,0)),0,1)</f>
        <v>0</v>
      </c>
      <c r="AN378" s="97">
        <f>IF(ISNA(MATCH($AJ378,'Overlap Study'!$DY$186:$DY$245,0)),0,1)</f>
        <v>0</v>
      </c>
      <c r="AO378" s="97">
        <f>IF(ISNA(MATCH($AJ378,'Overlap Study'!$DJ$186:$DJ$233,0)),0,1)</f>
        <v>0</v>
      </c>
      <c r="AP378" s="99">
        <f>IF(ISNA(MATCH($AJ378,'Overlap Study'!$CU$186:$CU$233,0)),0,1)</f>
        <v>0</v>
      </c>
      <c r="AQ378" s="99">
        <f>IF(ISNA(MATCH($AJ378,'Overlap Study'!$CG$186:$CG$233,0)),0,1)</f>
        <v>0</v>
      </c>
      <c r="AR378" s="97">
        <f>IF(ISNA(MATCH($AJ378,'Overlap Study'!$BU$186:$BU$233,0)),0,1)</f>
        <v>0</v>
      </c>
      <c r="AS378" s="97">
        <f>IF(ISNA(MATCH(AJ378,'Overlap Study'!BJ$186:BJ$233,0)),0,1)</f>
        <v>0</v>
      </c>
      <c r="AT378" s="97">
        <f>IF(ISNA(MATCH($AJ378,'Overlap Study'!AZ$186:AZ$233,0)),0,1)</f>
        <v>0</v>
      </c>
      <c r="AU378" s="97">
        <f>IF(ISNA(MATCH($AJ378,'Overlap Study'!AT$186:AT$233,0)),0,1)</f>
        <v>0</v>
      </c>
      <c r="AV378" s="97">
        <f>IF(ISNA(MATCH($AJ378,'Overlap Study'!AN$186:AN$233,0)),0,1)</f>
        <v>0</v>
      </c>
      <c r="AW378" s="106">
        <f>IF(ISNA(MATCH($AJ378,'Overlap Study'!AH$186:AH$233,0)),0,1)</f>
        <v>0</v>
      </c>
      <c r="AX378" s="97">
        <f>IF(ISNA(MATCH(AJ378,'Overlap Study'!$AB$186:$AB$233,0)),0,1)</f>
        <v>0</v>
      </c>
      <c r="AY378" s="97">
        <f>IF(ISNA(MATCH($AJ378,'Overlap Study'!$V$186:$V$233,0)),0,1)</f>
        <v>1</v>
      </c>
      <c r="AZ378" s="97">
        <f>IF(ISNA(MATCH($AJ378,'Overlap Study'!$P$186:$P$233,0)),0,1)</f>
        <v>0</v>
      </c>
      <c r="BA378" s="97"/>
      <c r="BB378" s="97"/>
      <c r="BC378" s="97"/>
    </row>
    <row r="379" spans="12:55" ht="13" x14ac:dyDescent="0.3">
      <c r="L379" s="116">
        <f t="shared" si="16"/>
        <v>378</v>
      </c>
      <c r="M379">
        <f t="shared" si="15"/>
        <v>1</v>
      </c>
      <c r="N379" s="207">
        <v>1334</v>
      </c>
      <c r="O379" s="99">
        <f>SUM(P379:AA379)</f>
        <v>1</v>
      </c>
      <c r="P379" s="110">
        <f>IF(ISNA(MATCH(N379,'Overlap Study'!FF$62:FF$317,0)),0,1)</f>
        <v>0</v>
      </c>
      <c r="Q379" s="97">
        <f>IF(ISNA(MATCH(N379,'Overlap Study'!EO$62:EO$317,0)),0,1)</f>
        <v>0</v>
      </c>
      <c r="R379" s="97">
        <f>IF(ISNA(MATCH(N379,'Overlap Study'!DY$62:DY$174,0)),0,1)</f>
        <v>0</v>
      </c>
      <c r="S379" s="97">
        <f>IF(ISNA(MATCH(N379,'Overlap Study'!DJ$62:DJ$157,0)),0,1)</f>
        <v>1</v>
      </c>
      <c r="T379" s="99">
        <f>IF(ISNA(MATCH(N379,'Overlap Study'!CU$62:CU$157,0)),0,1)</f>
        <v>0</v>
      </c>
      <c r="U379" s="99">
        <f>IF(ISNA(MATCH(N379,'Overlap Study'!CG$62:CG$157,0)),0,1)</f>
        <v>0</v>
      </c>
      <c r="V379" s="97">
        <f>IF(ISNA(MATCH(N379,'Overlap Study'!BU$62:BU$157,0)),0,1)</f>
        <v>0</v>
      </c>
      <c r="W379" s="97">
        <f>IF(ISNA(MATCH(N379,'Overlap Study'!BJ$62:BJ$157,0)),0,1)</f>
        <v>0</v>
      </c>
      <c r="X379" s="97">
        <f>IF(ISNA(MATCH($N379,'Overlap Study'!AZ$62:AZ$157,0)),0,1)</f>
        <v>0</v>
      </c>
      <c r="Y379" s="97">
        <f>IF(ISNA(MATCH($N379,'Overlap Study'!AT$62:AT$157,0)),0,1)</f>
        <v>0</v>
      </c>
      <c r="Z379" s="97">
        <f>IF(ISNA(MATCH($N379,'Overlap Study'!AN$62:AN$157,0)),0,1)</f>
        <v>0</v>
      </c>
      <c r="AA379" s="97">
        <f>IF(ISNA(MATCH($N379,'Overlap Study'!AH$62:AH$157,0)),0,1)</f>
        <v>0</v>
      </c>
      <c r="AB379" s="110">
        <f>IF(ISNA(MATCH($N379,'Overlap Study'!AB$62:AB$157,0)),0,1)</f>
        <v>0</v>
      </c>
      <c r="AC379" s="97">
        <f>IF(ISNA(MATCH($N379,'Overlap Study'!V$62:V$157,0)),0,1)</f>
        <v>0</v>
      </c>
      <c r="AD379" s="97">
        <f>IF(ISNA(MATCH($N379,'Overlap Study'!P$62:P$157,0)),0,1)</f>
        <v>0</v>
      </c>
      <c r="AE379" s="97">
        <f>IF(ISNA(MATCH($N379,'Overlap Study'!H$53:H$132,0)),0,1)</f>
        <v>0</v>
      </c>
      <c r="AF379" s="106">
        <f>IF(ISNA(MATCH($N379,'Overlap Study'!B$53:B$100,0)),0,1)</f>
        <v>0</v>
      </c>
      <c r="AJ379" s="98">
        <v>237</v>
      </c>
      <c r="AK379" s="105">
        <f>SUM(AL379:AW379)</f>
        <v>0</v>
      </c>
      <c r="AL379" s="110">
        <f>IF(ISNA(MATCH($AJ379,'Overlap Study'!$FG$323:$FG$454,0)),0,1)</f>
        <v>0</v>
      </c>
      <c r="AM379" s="97">
        <f>IF(ISNA(MATCH($AJ379,'Overlap Study'!$EP$323:$EP$454,0)),0,1)</f>
        <v>0</v>
      </c>
      <c r="AN379" s="97">
        <f>IF(ISNA(MATCH($AJ379,'Overlap Study'!$DY$186:$DY$245,0)),0,1)</f>
        <v>0</v>
      </c>
      <c r="AO379" s="97">
        <f>IF(ISNA(MATCH($AJ379,'Overlap Study'!$DJ$186:$DJ$233,0)),0,1)</f>
        <v>0</v>
      </c>
      <c r="AP379" s="99">
        <f>IF(ISNA(MATCH($AJ379,'Overlap Study'!$CU$186:$CU$233,0)),0,1)</f>
        <v>0</v>
      </c>
      <c r="AQ379" s="99">
        <f>IF(ISNA(MATCH($AJ379,'Overlap Study'!$CG$186:$CG$233,0)),0,1)</f>
        <v>0</v>
      </c>
      <c r="AR379" s="97">
        <f>IF(ISNA(MATCH($AJ379,'Overlap Study'!$BU$186:$BU$233,0)),0,1)</f>
        <v>0</v>
      </c>
      <c r="AS379" s="97">
        <f>IF(ISNA(MATCH(AJ379,'Overlap Study'!BJ$186:BJ$233,0)),0,1)</f>
        <v>0</v>
      </c>
      <c r="AT379" s="97">
        <f>IF(ISNA(MATCH($AJ379,'Overlap Study'!AZ$186:AZ$233,0)),0,1)</f>
        <v>0</v>
      </c>
      <c r="AU379" s="97">
        <f>IF(ISNA(MATCH($AJ379,'Overlap Study'!AT$186:AT$233,0)),0,1)</f>
        <v>0</v>
      </c>
      <c r="AV379" s="97">
        <f>IF(ISNA(MATCH($AJ379,'Overlap Study'!AN$186:AN$233,0)),0,1)</f>
        <v>0</v>
      </c>
      <c r="AW379" s="106">
        <f>IF(ISNA(MATCH($AJ379,'Overlap Study'!AH$186:AH$233,0)),0,1)</f>
        <v>0</v>
      </c>
      <c r="AX379" s="97">
        <f>IF(ISNA(MATCH(AJ379,'Overlap Study'!$AB$186:$AB$233,0)),0,1)</f>
        <v>1</v>
      </c>
      <c r="AY379" s="97">
        <f>IF(ISNA(MATCH($AJ379,'Overlap Study'!$V$186:$V$233,0)),0,1)</f>
        <v>0</v>
      </c>
      <c r="AZ379" s="97">
        <f>IF(ISNA(MATCH($AJ379,'Overlap Study'!$P$186:$P$233,0)),0,1)</f>
        <v>0</v>
      </c>
      <c r="BA379" s="97"/>
      <c r="BB379" s="97"/>
      <c r="BC379" s="97"/>
    </row>
    <row r="380" spans="12:55" ht="13" x14ac:dyDescent="0.3">
      <c r="L380" s="116">
        <f t="shared" si="16"/>
        <v>379</v>
      </c>
      <c r="M380">
        <f t="shared" si="15"/>
        <v>1</v>
      </c>
      <c r="N380" s="495">
        <v>1369</v>
      </c>
      <c r="O380" s="99">
        <f>SUM(P380:AA380)</f>
        <v>1</v>
      </c>
      <c r="P380" s="110">
        <f>IF(ISNA(MATCH(N380,'Overlap Study'!FF$62:FF$317,0)),0,1)</f>
        <v>0</v>
      </c>
      <c r="Q380" s="97">
        <f>IF(ISNA(MATCH(N380,'Overlap Study'!EO$62:EO$317,0)),0,1)</f>
        <v>0</v>
      </c>
      <c r="R380" s="97">
        <f>IF(ISNA(MATCH(N380,'Overlap Study'!DY$62:DY$174,0)),0,1)</f>
        <v>0</v>
      </c>
      <c r="S380" s="97">
        <f>IF(ISNA(MATCH(N380,'Overlap Study'!DJ$62:DJ$157,0)),0,1)</f>
        <v>0</v>
      </c>
      <c r="T380" s="99">
        <f>IF(ISNA(MATCH(N380,'Overlap Study'!CU$62:CU$157,0)),0,1)</f>
        <v>0</v>
      </c>
      <c r="U380" s="99">
        <f>IF(ISNA(MATCH(N380,'Overlap Study'!CG$62:CG$157,0)),0,1)</f>
        <v>0</v>
      </c>
      <c r="V380" s="97">
        <f>IF(ISNA(MATCH(N380,'Overlap Study'!BU$62:BU$157,0)),0,1)</f>
        <v>0</v>
      </c>
      <c r="W380" s="97">
        <f>IF(ISNA(MATCH(N380,'Overlap Study'!BJ$62:BJ$157,0)),0,1)</f>
        <v>0</v>
      </c>
      <c r="X380" s="97">
        <f>IF(ISNA(MATCH($N380,'Overlap Study'!AZ$62:AZ$157,0)),0,1)</f>
        <v>0</v>
      </c>
      <c r="Y380" s="97">
        <f>IF(ISNA(MATCH($N380,'Overlap Study'!AT$62:AT$157,0)),0,1)</f>
        <v>1</v>
      </c>
      <c r="Z380" s="97">
        <f>IF(ISNA(MATCH($N380,'Overlap Study'!AN$62:AN$157,0)),0,1)</f>
        <v>0</v>
      </c>
      <c r="AA380" s="97">
        <f>IF(ISNA(MATCH($N380,'Overlap Study'!AH$62:AH$157,0)),0,1)</f>
        <v>0</v>
      </c>
      <c r="AB380" s="110">
        <f>IF(ISNA(MATCH($N380,'Overlap Study'!AB$62:AB$157,0)),0,1)</f>
        <v>0</v>
      </c>
      <c r="AC380" s="97">
        <f>IF(ISNA(MATCH($N380,'Overlap Study'!V$62:V$157,0)),0,1)</f>
        <v>0</v>
      </c>
      <c r="AD380" s="97">
        <f>IF(ISNA(MATCH($N380,'Overlap Study'!P$62:P$157,0)),0,1)</f>
        <v>0</v>
      </c>
      <c r="AE380" s="97">
        <f>IF(ISNA(MATCH($N380,'Overlap Study'!H$53:H$132,0)),0,1)</f>
        <v>0</v>
      </c>
      <c r="AF380" s="106">
        <f>IF(ISNA(MATCH($N380,'Overlap Study'!B$53:B$100,0)),0,1)</f>
        <v>0</v>
      </c>
      <c r="AJ380" s="151">
        <v>267</v>
      </c>
      <c r="AK380" s="105">
        <f>SUM(AL380:AW380)</f>
        <v>0</v>
      </c>
      <c r="AL380" s="110">
        <f>IF(ISNA(MATCH($AJ380,'Overlap Study'!$FG$323:$FG$454,0)),0,1)</f>
        <v>0</v>
      </c>
      <c r="AM380" s="97">
        <f>IF(ISNA(MATCH($AJ380,'Overlap Study'!$EP$323:$EP$454,0)),0,1)</f>
        <v>0</v>
      </c>
      <c r="AN380" s="97">
        <f>IF(ISNA(MATCH($AJ380,'Overlap Study'!$DY$186:$DY$245,0)),0,1)</f>
        <v>0</v>
      </c>
      <c r="AO380" s="97">
        <f>IF(ISNA(MATCH($AJ380,'Overlap Study'!$DJ$186:$DJ$233,0)),0,1)</f>
        <v>0</v>
      </c>
      <c r="AP380" s="99">
        <f>IF(ISNA(MATCH($AJ380,'Overlap Study'!$CU$186:$CU$233,0)),0,1)</f>
        <v>0</v>
      </c>
      <c r="AQ380" s="99">
        <f>IF(ISNA(MATCH($AJ380,'Overlap Study'!$CG$186:$CG$233,0)),0,1)</f>
        <v>0</v>
      </c>
      <c r="AR380" s="97">
        <f>IF(ISNA(MATCH($AJ380,'Overlap Study'!$BU$186:$BU$233,0)),0,1)</f>
        <v>0</v>
      </c>
      <c r="AS380" s="97">
        <f>IF(ISNA(MATCH(AJ380,'Overlap Study'!BJ$186:BJ$233,0)),0,1)</f>
        <v>0</v>
      </c>
      <c r="AT380" s="97">
        <f>IF(ISNA(MATCH($AJ380,'Overlap Study'!AZ$186:AZ$233,0)),0,1)</f>
        <v>0</v>
      </c>
      <c r="AU380" s="97">
        <f>IF(ISNA(MATCH($AJ380,'Overlap Study'!AT$186:AT$233,0)),0,1)</f>
        <v>0</v>
      </c>
      <c r="AV380" s="97">
        <f>IF(ISNA(MATCH($AJ380,'Overlap Study'!AN$186:AN$233,0)),0,1)</f>
        <v>0</v>
      </c>
      <c r="AW380" s="106">
        <f>IF(ISNA(MATCH($AJ380,'Overlap Study'!AH$186:AH$233,0)),0,1)</f>
        <v>0</v>
      </c>
      <c r="AX380" s="97">
        <f>IF(ISNA(MATCH(AJ380,'Overlap Study'!$AB$186:$AB$233,0)),0,1)</f>
        <v>0</v>
      </c>
      <c r="AY380" s="97">
        <f>IF(ISNA(MATCH($AJ380,'Overlap Study'!$V$186:$V$233,0)),0,1)</f>
        <v>1</v>
      </c>
      <c r="AZ380" s="97">
        <f>IF(ISNA(MATCH($AJ380,'Overlap Study'!$P$186:$P$233,0)),0,1)</f>
        <v>1</v>
      </c>
      <c r="BA380" s="97"/>
      <c r="BB380" s="97"/>
      <c r="BC380" s="97"/>
    </row>
    <row r="381" spans="12:55" ht="13" x14ac:dyDescent="0.3">
      <c r="L381" s="116">
        <f t="shared" si="16"/>
        <v>380</v>
      </c>
      <c r="M381">
        <f t="shared" si="15"/>
        <v>1</v>
      </c>
      <c r="N381" s="207">
        <v>1402</v>
      </c>
      <c r="O381" s="99">
        <f>SUM(P381:AA381)</f>
        <v>1</v>
      </c>
      <c r="P381" s="110">
        <f>IF(ISNA(MATCH(N381,'Overlap Study'!FF$62:FF$317,0)),0,1)</f>
        <v>0</v>
      </c>
      <c r="Q381" s="97">
        <f>IF(ISNA(MATCH(N381,'Overlap Study'!EO$62:EO$317,0)),0,1)</f>
        <v>0</v>
      </c>
      <c r="R381" s="97">
        <f>IF(ISNA(MATCH(N381,'Overlap Study'!DY$62:DY$174,0)),0,1)</f>
        <v>0</v>
      </c>
      <c r="S381" s="97">
        <f>IF(ISNA(MATCH(N381,'Overlap Study'!DJ$62:DJ$157,0)),0,1)</f>
        <v>0</v>
      </c>
      <c r="T381" s="99">
        <f>IF(ISNA(MATCH(N381,'Overlap Study'!CU$62:CU$157,0)),0,1)</f>
        <v>0</v>
      </c>
      <c r="U381" s="99">
        <f>IF(ISNA(MATCH(N381,'Overlap Study'!CG$62:CG$157,0)),0,1)</f>
        <v>0</v>
      </c>
      <c r="V381" s="97">
        <f>IF(ISNA(MATCH(N381,'Overlap Study'!BU$62:BU$157,0)),0,1)</f>
        <v>0</v>
      </c>
      <c r="W381" s="97">
        <f>IF(ISNA(MATCH(N381,'Overlap Study'!BJ$62:BJ$157,0)),0,1)</f>
        <v>0</v>
      </c>
      <c r="X381" s="97">
        <f>IF(ISNA(MATCH($N381,'Overlap Study'!AZ$62:AZ$157,0)),0,1)</f>
        <v>0</v>
      </c>
      <c r="Y381" s="97">
        <f>IF(ISNA(MATCH($N381,'Overlap Study'!AT$62:AT$157,0)),0,1)</f>
        <v>0</v>
      </c>
      <c r="Z381" s="97">
        <f>IF(ISNA(MATCH($N381,'Overlap Study'!AN$62:AN$157,0)),0,1)</f>
        <v>0</v>
      </c>
      <c r="AA381" s="97">
        <f>IF(ISNA(MATCH($N381,'Overlap Study'!AH$62:AH$157,0)),0,1)</f>
        <v>1</v>
      </c>
      <c r="AB381" s="110">
        <f>IF(ISNA(MATCH($N381,'Overlap Study'!AB$62:AB$157,0)),0,1)</f>
        <v>0</v>
      </c>
      <c r="AC381" s="97">
        <f>IF(ISNA(MATCH($N381,'Overlap Study'!V$62:V$157,0)),0,1)</f>
        <v>0</v>
      </c>
      <c r="AD381" s="97">
        <f>IF(ISNA(MATCH($N381,'Overlap Study'!P$62:P$157,0)),0,1)</f>
        <v>0</v>
      </c>
      <c r="AE381" s="97">
        <f>IF(ISNA(MATCH($N381,'Overlap Study'!H$53:H$132,0)),0,1)</f>
        <v>0</v>
      </c>
      <c r="AF381" s="106">
        <f>IF(ISNA(MATCH($N381,'Overlap Study'!B$53:B$100,0)),0,1)</f>
        <v>0</v>
      </c>
      <c r="AJ381" s="98">
        <v>279</v>
      </c>
      <c r="AK381" s="105">
        <f>SUM(AL381:AW381)</f>
        <v>0</v>
      </c>
      <c r="AL381" s="110">
        <f>IF(ISNA(MATCH($AJ381,'Overlap Study'!$FG$323:$FG$454,0)),0,1)</f>
        <v>0</v>
      </c>
      <c r="AM381" s="97">
        <f>IF(ISNA(MATCH($AJ381,'Overlap Study'!$EP$323:$EP$454,0)),0,1)</f>
        <v>0</v>
      </c>
      <c r="AN381" s="97">
        <f>IF(ISNA(MATCH($AJ381,'Overlap Study'!$DY$186:$DY$245,0)),0,1)</f>
        <v>0</v>
      </c>
      <c r="AO381" s="97">
        <f>IF(ISNA(MATCH($AJ381,'Overlap Study'!$DJ$186:$DJ$233,0)),0,1)</f>
        <v>0</v>
      </c>
      <c r="AP381" s="99">
        <f>IF(ISNA(MATCH($AJ381,'Overlap Study'!$CU$186:$CU$233,0)),0,1)</f>
        <v>0</v>
      </c>
      <c r="AQ381" s="99">
        <f>IF(ISNA(MATCH($AJ381,'Overlap Study'!$CG$186:$CG$233,0)),0,1)</f>
        <v>0</v>
      </c>
      <c r="AR381" s="97">
        <f>IF(ISNA(MATCH($AJ381,'Overlap Study'!$BU$186:$BU$233,0)),0,1)</f>
        <v>0</v>
      </c>
      <c r="AS381" s="97">
        <f>IF(ISNA(MATCH(AJ381,'Overlap Study'!BJ$186:BJ$233,0)),0,1)</f>
        <v>0</v>
      </c>
      <c r="AT381" s="97">
        <f>IF(ISNA(MATCH($AJ381,'Overlap Study'!AZ$186:AZ$233,0)),0,1)</f>
        <v>0</v>
      </c>
      <c r="AU381" s="97">
        <f>IF(ISNA(MATCH($AJ381,'Overlap Study'!AT$186:AT$233,0)),0,1)</f>
        <v>0</v>
      </c>
      <c r="AV381" s="97">
        <f>IF(ISNA(MATCH($AJ381,'Overlap Study'!AN$186:AN$233,0)),0,1)</f>
        <v>0</v>
      </c>
      <c r="AW381" s="106">
        <f>IF(ISNA(MATCH($AJ381,'Overlap Study'!AH$186:AH$233,0)),0,1)</f>
        <v>0</v>
      </c>
      <c r="AX381" s="97">
        <f>IF(ISNA(MATCH(AJ381,'Overlap Study'!$AB$186:$AB$233,0)),0,1)</f>
        <v>1</v>
      </c>
      <c r="AY381" s="97">
        <f>IF(ISNA(MATCH($AJ381,'Overlap Study'!$V$186:$V$233,0)),0,1)</f>
        <v>0</v>
      </c>
      <c r="AZ381" s="97">
        <f>IF(ISNA(MATCH($AJ381,'Overlap Study'!$P$186:$P$233,0)),0,1)</f>
        <v>0</v>
      </c>
      <c r="BA381" s="97"/>
      <c r="BB381" s="97"/>
      <c r="BC381" s="97"/>
    </row>
    <row r="382" spans="12:55" ht="13" x14ac:dyDescent="0.3">
      <c r="L382" s="116">
        <f t="shared" si="16"/>
        <v>381</v>
      </c>
      <c r="M382">
        <f t="shared" si="15"/>
        <v>2</v>
      </c>
      <c r="N382" s="207">
        <v>1405</v>
      </c>
      <c r="O382" s="99">
        <f>SUM(P382:AA382)</f>
        <v>1</v>
      </c>
      <c r="P382" s="110">
        <f>IF(ISNA(MATCH(N382,'Overlap Study'!FF$62:FF$317,0)),0,1)</f>
        <v>1</v>
      </c>
      <c r="Q382" s="97">
        <f>IF(ISNA(MATCH(N382,'Overlap Study'!EO$62:EO$317,0)),0,1)</f>
        <v>0</v>
      </c>
      <c r="R382" s="97">
        <f>IF(ISNA(MATCH(N382,'Overlap Study'!DY$62:DY$174,0)),0,1)</f>
        <v>0</v>
      </c>
      <c r="S382" s="97">
        <f>IF(ISNA(MATCH(N382,'Overlap Study'!DJ$62:DJ$157,0)),0,1)</f>
        <v>0</v>
      </c>
      <c r="T382" s="99">
        <f>IF(ISNA(MATCH(N382,'Overlap Study'!CU$62:CU$157,0)),0,1)</f>
        <v>0</v>
      </c>
      <c r="U382" s="99">
        <f>IF(ISNA(MATCH(N382,'Overlap Study'!CG$62:CG$157,0)),0,1)</f>
        <v>0</v>
      </c>
      <c r="V382" s="97">
        <f>IF(ISNA(MATCH(N382,'Overlap Study'!BU$62:BU$157,0)),0,1)</f>
        <v>0</v>
      </c>
      <c r="W382" s="97">
        <f>IF(ISNA(MATCH(N382,'Overlap Study'!BJ$62:BJ$157,0)),0,1)</f>
        <v>0</v>
      </c>
      <c r="X382" s="97">
        <f>IF(ISNA(MATCH($N382,'Overlap Study'!AZ$62:AZ$157,0)),0,1)</f>
        <v>0</v>
      </c>
      <c r="Y382" s="97">
        <f>IF(ISNA(MATCH($N382,'Overlap Study'!AT$62:AT$157,0)),0,1)</f>
        <v>0</v>
      </c>
      <c r="Z382" s="97">
        <f>IF(ISNA(MATCH($N382,'Overlap Study'!AN$62:AN$157,0)),0,1)</f>
        <v>0</v>
      </c>
      <c r="AA382" s="97">
        <f>IF(ISNA(MATCH($N382,'Overlap Study'!AH$62:AH$157,0)),0,1)</f>
        <v>0</v>
      </c>
      <c r="AB382" s="110">
        <f>IF(ISNA(MATCH($N382,'Overlap Study'!AB$62:AB$157,0)),0,1)</f>
        <v>1</v>
      </c>
      <c r="AC382" s="97">
        <f>IF(ISNA(MATCH($N382,'Overlap Study'!V$62:V$157,0)),0,1)</f>
        <v>0</v>
      </c>
      <c r="AD382" s="97">
        <f>IF(ISNA(MATCH($N382,'Overlap Study'!P$62:P$157,0)),0,1)</f>
        <v>0</v>
      </c>
      <c r="AE382" s="97">
        <f>IF(ISNA(MATCH($N382,'Overlap Study'!H$53:H$132,0)),0,1)</f>
        <v>0</v>
      </c>
      <c r="AF382" s="106">
        <f>IF(ISNA(MATCH($N382,'Overlap Study'!B$53:B$100,0)),0,1)</f>
        <v>0</v>
      </c>
      <c r="AJ382" s="98">
        <v>288</v>
      </c>
      <c r="AK382" s="105">
        <f>SUM(AL382:AW382)</f>
        <v>0</v>
      </c>
      <c r="AL382" s="110">
        <f>IF(ISNA(MATCH($AJ382,'Overlap Study'!$FG$323:$FG$454,0)),0,1)</f>
        <v>0</v>
      </c>
      <c r="AM382" s="97">
        <f>IF(ISNA(MATCH($AJ382,'Overlap Study'!$EP$323:$EP$454,0)),0,1)</f>
        <v>0</v>
      </c>
      <c r="AN382" s="97">
        <f>IF(ISNA(MATCH($AJ382,'Overlap Study'!$DY$186:$DY$245,0)),0,1)</f>
        <v>0</v>
      </c>
      <c r="AO382" s="97">
        <f>IF(ISNA(MATCH($AJ382,'Overlap Study'!$DJ$186:$DJ$233,0)),0,1)</f>
        <v>0</v>
      </c>
      <c r="AP382" s="99">
        <f>IF(ISNA(MATCH($AJ382,'Overlap Study'!$CU$186:$CU$233,0)),0,1)</f>
        <v>0</v>
      </c>
      <c r="AQ382" s="99">
        <f>IF(ISNA(MATCH($AJ382,'Overlap Study'!$CG$186:$CG$233,0)),0,1)</f>
        <v>0</v>
      </c>
      <c r="AR382" s="97">
        <f>IF(ISNA(MATCH($AJ382,'Overlap Study'!$BU$186:$BU$233,0)),0,1)</f>
        <v>0</v>
      </c>
      <c r="AS382" s="97">
        <f>IF(ISNA(MATCH(AJ382,'Overlap Study'!BJ$186:BJ$233,0)),0,1)</f>
        <v>0</v>
      </c>
      <c r="AT382" s="97">
        <f>IF(ISNA(MATCH($AJ382,'Overlap Study'!AZ$186:AZ$233,0)),0,1)</f>
        <v>0</v>
      </c>
      <c r="AU382" s="97">
        <f>IF(ISNA(MATCH($AJ382,'Overlap Study'!AT$186:AT$233,0)),0,1)</f>
        <v>0</v>
      </c>
      <c r="AV382" s="97">
        <f>IF(ISNA(MATCH($AJ382,'Overlap Study'!AN$186:AN$233,0)),0,1)</f>
        <v>0</v>
      </c>
      <c r="AW382" s="106">
        <f>IF(ISNA(MATCH($AJ382,'Overlap Study'!AH$186:AH$233,0)),0,1)</f>
        <v>0</v>
      </c>
      <c r="AX382" s="97">
        <f>IF(ISNA(MATCH(AJ382,'Overlap Study'!$AB$186:$AB$233,0)),0,1)</f>
        <v>1</v>
      </c>
      <c r="AY382" s="97">
        <f>IF(ISNA(MATCH($AJ382,'Overlap Study'!$V$186:$V$233,0)),0,1)</f>
        <v>0</v>
      </c>
      <c r="AZ382" s="97">
        <f>IF(ISNA(MATCH($AJ382,'Overlap Study'!$P$186:$P$233,0)),0,1)</f>
        <v>0</v>
      </c>
      <c r="BA382" s="97"/>
      <c r="BB382" s="97"/>
      <c r="BC382" s="97"/>
    </row>
    <row r="383" spans="12:55" ht="13" x14ac:dyDescent="0.3">
      <c r="L383" s="116">
        <f t="shared" si="16"/>
        <v>382</v>
      </c>
      <c r="M383">
        <f t="shared" si="15"/>
        <v>1</v>
      </c>
      <c r="N383" s="207">
        <v>1418</v>
      </c>
      <c r="O383" s="99">
        <f>SUM(P383:AA383)</f>
        <v>1</v>
      </c>
      <c r="P383" s="110">
        <f>IF(ISNA(MATCH(N383,'Overlap Study'!FF$62:FF$317,0)),0,1)</f>
        <v>1</v>
      </c>
      <c r="Q383" s="97">
        <f>IF(ISNA(MATCH(N383,'Overlap Study'!EO$62:EO$317,0)),0,1)</f>
        <v>0</v>
      </c>
      <c r="R383" s="97">
        <f>IF(ISNA(MATCH(N383,'Overlap Study'!DY$62:DY$174,0)),0,1)</f>
        <v>0</v>
      </c>
      <c r="S383" s="97">
        <f>IF(ISNA(MATCH(N383,'Overlap Study'!DJ$62:DJ$157,0)),0,1)</f>
        <v>0</v>
      </c>
      <c r="T383" s="99">
        <f>IF(ISNA(MATCH(N383,'Overlap Study'!CU$62:CU$157,0)),0,1)</f>
        <v>0</v>
      </c>
      <c r="U383" s="99">
        <f>IF(ISNA(MATCH(N383,'Overlap Study'!CG$62:CG$157,0)),0,1)</f>
        <v>0</v>
      </c>
      <c r="V383" s="97">
        <f>IF(ISNA(MATCH(N383,'Overlap Study'!BU$62:BU$157,0)),0,1)</f>
        <v>0</v>
      </c>
      <c r="W383" s="97">
        <f>IF(ISNA(MATCH(N383,'Overlap Study'!BJ$62:BJ$157,0)),0,1)</f>
        <v>0</v>
      </c>
      <c r="X383" s="97">
        <f>IF(ISNA(MATCH($N383,'Overlap Study'!AZ$62:AZ$157,0)),0,1)</f>
        <v>0</v>
      </c>
      <c r="Y383" s="97">
        <f>IF(ISNA(MATCH($N383,'Overlap Study'!AT$62:AT$157,0)),0,1)</f>
        <v>0</v>
      </c>
      <c r="Z383" s="97">
        <f>IF(ISNA(MATCH($N383,'Overlap Study'!AN$62:AN$157,0)),0,1)</f>
        <v>0</v>
      </c>
      <c r="AA383" s="97">
        <f>IF(ISNA(MATCH($N383,'Overlap Study'!AH$62:AH$157,0)),0,1)</f>
        <v>0</v>
      </c>
      <c r="AB383" s="110">
        <f>IF(ISNA(MATCH($N383,'Overlap Study'!AB$62:AB$157,0)),0,1)</f>
        <v>0</v>
      </c>
      <c r="AC383" s="97">
        <f>IF(ISNA(MATCH($N383,'Overlap Study'!V$62:V$157,0)),0,1)</f>
        <v>0</v>
      </c>
      <c r="AD383" s="97">
        <f>IF(ISNA(MATCH($N383,'Overlap Study'!P$62:P$157,0)),0,1)</f>
        <v>0</v>
      </c>
      <c r="AE383" s="97">
        <f>IF(ISNA(MATCH($N383,'Overlap Study'!H$53:H$132,0)),0,1)</f>
        <v>0</v>
      </c>
      <c r="AF383" s="106">
        <f>IF(ISNA(MATCH($N383,'Overlap Study'!B$53:B$100,0)),0,1)</f>
        <v>0</v>
      </c>
      <c r="AJ383" s="98">
        <v>292</v>
      </c>
      <c r="AK383" s="105">
        <f>SUM(AL383:AW383)</f>
        <v>0</v>
      </c>
      <c r="AL383" s="110">
        <f>IF(ISNA(MATCH($AJ383,'Overlap Study'!$FG$323:$FG$454,0)),0,1)</f>
        <v>0</v>
      </c>
      <c r="AM383" s="97">
        <f>IF(ISNA(MATCH($AJ383,'Overlap Study'!$EP$323:$EP$454,0)),0,1)</f>
        <v>0</v>
      </c>
      <c r="AN383" s="97">
        <f>IF(ISNA(MATCH($AJ383,'Overlap Study'!$DY$186:$DY$245,0)),0,1)</f>
        <v>0</v>
      </c>
      <c r="AO383" s="97">
        <f>IF(ISNA(MATCH($AJ383,'Overlap Study'!$DJ$186:$DJ$233,0)),0,1)</f>
        <v>0</v>
      </c>
      <c r="AP383" s="99">
        <f>IF(ISNA(MATCH($AJ383,'Overlap Study'!$CU$186:$CU$233,0)),0,1)</f>
        <v>0</v>
      </c>
      <c r="AQ383" s="99">
        <f>IF(ISNA(MATCH($AJ383,'Overlap Study'!$CG$186:$CG$233,0)),0,1)</f>
        <v>0</v>
      </c>
      <c r="AR383" s="97">
        <f>IF(ISNA(MATCH($AJ383,'Overlap Study'!$BU$186:$BU$233,0)),0,1)</f>
        <v>0</v>
      </c>
      <c r="AS383" s="97">
        <f>IF(ISNA(MATCH(AJ383,'Overlap Study'!BJ$186:BJ$233,0)),0,1)</f>
        <v>0</v>
      </c>
      <c r="AT383" s="97">
        <f>IF(ISNA(MATCH($AJ383,'Overlap Study'!AZ$186:AZ$233,0)),0,1)</f>
        <v>0</v>
      </c>
      <c r="AU383" s="97">
        <f>IF(ISNA(MATCH($AJ383,'Overlap Study'!AT$186:AT$233,0)),0,1)</f>
        <v>0</v>
      </c>
      <c r="AV383" s="97">
        <f>IF(ISNA(MATCH($AJ383,'Overlap Study'!AN$186:AN$233,0)),0,1)</f>
        <v>0</v>
      </c>
      <c r="AW383" s="106">
        <f>IF(ISNA(MATCH($AJ383,'Overlap Study'!AH$186:AH$233,0)),0,1)</f>
        <v>0</v>
      </c>
      <c r="AX383" s="97">
        <f>IF(ISNA(MATCH(AJ383,'Overlap Study'!$AB$186:$AB$233,0)),0,1)</f>
        <v>1</v>
      </c>
      <c r="AY383" s="97">
        <f>IF(ISNA(MATCH($AJ383,'Overlap Study'!$V$186:$V$233,0)),0,1)</f>
        <v>1</v>
      </c>
      <c r="AZ383" s="97">
        <f>IF(ISNA(MATCH($AJ383,'Overlap Study'!$P$186:$P$233,0)),0,1)</f>
        <v>0</v>
      </c>
      <c r="BA383" s="97"/>
      <c r="BB383" s="97"/>
      <c r="BC383" s="97"/>
    </row>
    <row r="384" spans="12:55" ht="13" x14ac:dyDescent="0.3">
      <c r="L384" s="116">
        <f t="shared" si="16"/>
        <v>383</v>
      </c>
      <c r="M384">
        <f t="shared" si="15"/>
        <v>1</v>
      </c>
      <c r="N384" s="207">
        <v>1468</v>
      </c>
      <c r="O384" s="99">
        <f>SUM(P384:AA384)</f>
        <v>1</v>
      </c>
      <c r="P384" s="110">
        <f>IF(ISNA(MATCH(N384,'Overlap Study'!FF$62:FF$317,0)),0,1)</f>
        <v>0</v>
      </c>
      <c r="Q384" s="97">
        <f>IF(ISNA(MATCH(N384,'Overlap Study'!EO$62:EO$317,0)),0,1)</f>
        <v>0</v>
      </c>
      <c r="R384" s="97">
        <f>IF(ISNA(MATCH(N384,'Overlap Study'!DY$62:DY$174,0)),0,1)</f>
        <v>0</v>
      </c>
      <c r="S384" s="97">
        <f>IF(ISNA(MATCH(N384,'Overlap Study'!DJ$62:DJ$157,0)),0,1)</f>
        <v>0</v>
      </c>
      <c r="T384" s="99">
        <f>IF(ISNA(MATCH(N384,'Overlap Study'!CU$62:CU$157,0)),0,1)</f>
        <v>0</v>
      </c>
      <c r="U384" s="99">
        <f>IF(ISNA(MATCH(N384,'Overlap Study'!CG$62:CG$157,0)),0,1)</f>
        <v>0</v>
      </c>
      <c r="V384" s="97">
        <f>IF(ISNA(MATCH(N384,'Overlap Study'!BU$62:BU$157,0)),0,1)</f>
        <v>0</v>
      </c>
      <c r="W384" s="97">
        <f>IF(ISNA(MATCH(N384,'Overlap Study'!BJ$62:BJ$157,0)),0,1)</f>
        <v>0</v>
      </c>
      <c r="X384" s="97">
        <f>IF(ISNA(MATCH($N384,'Overlap Study'!AZ$62:AZ$157,0)),0,1)</f>
        <v>0</v>
      </c>
      <c r="Y384" s="97">
        <f>IF(ISNA(MATCH($N384,'Overlap Study'!AT$62:AT$157,0)),0,1)</f>
        <v>0</v>
      </c>
      <c r="Z384" s="97">
        <f>IF(ISNA(MATCH($N384,'Overlap Study'!AN$62:AN$157,0)),0,1)</f>
        <v>1</v>
      </c>
      <c r="AA384" s="97">
        <f>IF(ISNA(MATCH($N384,'Overlap Study'!AH$62:AH$157,0)),0,1)</f>
        <v>0</v>
      </c>
      <c r="AB384" s="110">
        <f>IF(ISNA(MATCH($N384,'Overlap Study'!AB$62:AB$157,0)),0,1)</f>
        <v>0</v>
      </c>
      <c r="AC384" s="97">
        <f>IF(ISNA(MATCH($N384,'Overlap Study'!V$62:V$157,0)),0,1)</f>
        <v>0</v>
      </c>
      <c r="AD384" s="97">
        <f>IF(ISNA(MATCH($N384,'Overlap Study'!P$62:P$157,0)),0,1)</f>
        <v>0</v>
      </c>
      <c r="AE384" s="97">
        <f>IF(ISNA(MATCH($N384,'Overlap Study'!H$53:H$132,0)),0,1)</f>
        <v>0</v>
      </c>
      <c r="AF384" s="106">
        <f>IF(ISNA(MATCH($N384,'Overlap Study'!B$53:B$100,0)),0,1)</f>
        <v>0</v>
      </c>
      <c r="AJ384" s="98">
        <v>302</v>
      </c>
      <c r="AK384" s="105">
        <f>SUM(AL384:AW384)</f>
        <v>0</v>
      </c>
      <c r="AL384" s="110">
        <f>IF(ISNA(MATCH($AJ384,'Overlap Study'!$FG$323:$FG$454,0)),0,1)</f>
        <v>0</v>
      </c>
      <c r="AM384" s="97">
        <f>IF(ISNA(MATCH($AJ384,'Overlap Study'!$EP$323:$EP$454,0)),0,1)</f>
        <v>0</v>
      </c>
      <c r="AN384" s="97">
        <f>IF(ISNA(MATCH($AJ384,'Overlap Study'!$DY$186:$DY$245,0)),0,1)</f>
        <v>0</v>
      </c>
      <c r="AO384" s="97">
        <f>IF(ISNA(MATCH($AJ384,'Overlap Study'!$DJ$186:$DJ$233,0)),0,1)</f>
        <v>0</v>
      </c>
      <c r="AP384" s="99">
        <f>IF(ISNA(MATCH($AJ384,'Overlap Study'!$CU$186:$CU$233,0)),0,1)</f>
        <v>0</v>
      </c>
      <c r="AQ384" s="99">
        <f>IF(ISNA(MATCH($AJ384,'Overlap Study'!$CG$186:$CG$233,0)),0,1)</f>
        <v>0</v>
      </c>
      <c r="AR384" s="97">
        <f>IF(ISNA(MATCH($AJ384,'Overlap Study'!$BU$186:$BU$233,0)),0,1)</f>
        <v>0</v>
      </c>
      <c r="AS384" s="97">
        <f>IF(ISNA(MATCH(AJ384,'Overlap Study'!BJ$186:BJ$233,0)),0,1)</f>
        <v>0</v>
      </c>
      <c r="AT384" s="97">
        <f>IF(ISNA(MATCH($AJ384,'Overlap Study'!AZ$186:AZ$233,0)),0,1)</f>
        <v>0</v>
      </c>
      <c r="AU384" s="97">
        <f>IF(ISNA(MATCH($AJ384,'Overlap Study'!AT$186:AT$233,0)),0,1)</f>
        <v>0</v>
      </c>
      <c r="AV384" s="97">
        <f>IF(ISNA(MATCH($AJ384,'Overlap Study'!AN$186:AN$233,0)),0,1)</f>
        <v>0</v>
      </c>
      <c r="AW384" s="106">
        <f>IF(ISNA(MATCH($AJ384,'Overlap Study'!AH$186:AH$233,0)),0,1)</f>
        <v>0</v>
      </c>
      <c r="AX384" s="97">
        <f>IF(ISNA(MATCH(AJ384,'Overlap Study'!$AB$186:$AB$233,0)),0,1)</f>
        <v>1</v>
      </c>
      <c r="AY384" s="97">
        <f>IF(ISNA(MATCH($AJ384,'Overlap Study'!$V$186:$V$233,0)),0,1)</f>
        <v>1</v>
      </c>
      <c r="AZ384" s="97">
        <f>IF(ISNA(MATCH($AJ384,'Overlap Study'!$P$186:$P$233,0)),0,1)</f>
        <v>0</v>
      </c>
      <c r="BA384" s="97"/>
      <c r="BB384" s="97"/>
      <c r="BC384" s="97"/>
    </row>
    <row r="385" spans="12:55" ht="13" x14ac:dyDescent="0.3">
      <c r="L385" s="116">
        <f t="shared" si="16"/>
        <v>384</v>
      </c>
      <c r="M385">
        <f t="shared" si="15"/>
        <v>1</v>
      </c>
      <c r="N385" s="207">
        <v>1502</v>
      </c>
      <c r="O385" s="99">
        <f>SUM(P385:AA385)</f>
        <v>1</v>
      </c>
      <c r="P385" s="110">
        <f>IF(ISNA(MATCH(N385,'Overlap Study'!FF$62:FF$317,0)),0,1)</f>
        <v>0</v>
      </c>
      <c r="Q385" s="97">
        <f>IF(ISNA(MATCH(N385,'Overlap Study'!EO$62:EO$317,0)),0,1)</f>
        <v>0</v>
      </c>
      <c r="R385" s="97">
        <f>IF(ISNA(MATCH(N385,'Overlap Study'!DY$62:DY$174,0)),0,1)</f>
        <v>0</v>
      </c>
      <c r="S385" s="97">
        <f>IF(ISNA(MATCH(N385,'Overlap Study'!DJ$62:DJ$157,0)),0,1)</f>
        <v>0</v>
      </c>
      <c r="T385" s="99">
        <f>IF(ISNA(MATCH(N385,'Overlap Study'!CU$62:CU$157,0)),0,1)</f>
        <v>0</v>
      </c>
      <c r="U385" s="99">
        <f>IF(ISNA(MATCH(N385,'Overlap Study'!CG$62:CG$157,0)),0,1)</f>
        <v>0</v>
      </c>
      <c r="V385" s="97">
        <f>IF(ISNA(MATCH(N385,'Overlap Study'!BU$62:BU$157,0)),0,1)</f>
        <v>0</v>
      </c>
      <c r="W385" s="97">
        <f>IF(ISNA(MATCH(N385,'Overlap Study'!BJ$62:BJ$157,0)),0,1)</f>
        <v>0</v>
      </c>
      <c r="X385" s="97">
        <f>IF(ISNA(MATCH($N385,'Overlap Study'!AZ$62:AZ$157,0)),0,1)</f>
        <v>1</v>
      </c>
      <c r="Y385" s="97">
        <f>IF(ISNA(MATCH($N385,'Overlap Study'!AT$62:AT$157,0)),0,1)</f>
        <v>0</v>
      </c>
      <c r="Z385" s="97">
        <f>IF(ISNA(MATCH($N385,'Overlap Study'!AN$62:AN$157,0)),0,1)</f>
        <v>0</v>
      </c>
      <c r="AA385" s="97">
        <f>IF(ISNA(MATCH($N385,'Overlap Study'!AH$62:AH$157,0)),0,1)</f>
        <v>0</v>
      </c>
      <c r="AB385" s="110">
        <f>IF(ISNA(MATCH($N385,'Overlap Study'!AB$62:AB$157,0)),0,1)</f>
        <v>0</v>
      </c>
      <c r="AC385" s="97">
        <f>IF(ISNA(MATCH($N385,'Overlap Study'!V$62:V$157,0)),0,1)</f>
        <v>0</v>
      </c>
      <c r="AD385" s="97">
        <f>IF(ISNA(MATCH($N385,'Overlap Study'!P$62:P$157,0)),0,1)</f>
        <v>0</v>
      </c>
      <c r="AE385" s="97">
        <f>IF(ISNA(MATCH($N385,'Overlap Study'!H$53:H$132,0)),0,1)</f>
        <v>0</v>
      </c>
      <c r="AF385" s="106">
        <f>IF(ISNA(MATCH($N385,'Overlap Study'!B$53:B$100,0)),0,1)</f>
        <v>0</v>
      </c>
      <c r="AJ385" s="98">
        <v>308</v>
      </c>
      <c r="AK385" s="105">
        <f>SUM(AL385:AW385)</f>
        <v>0</v>
      </c>
      <c r="AL385" s="110">
        <f>IF(ISNA(MATCH($AJ385,'Overlap Study'!$FG$323:$FG$454,0)),0,1)</f>
        <v>0</v>
      </c>
      <c r="AM385" s="97">
        <f>IF(ISNA(MATCH($AJ385,'Overlap Study'!$EP$323:$EP$454,0)),0,1)</f>
        <v>0</v>
      </c>
      <c r="AN385" s="97">
        <f>IF(ISNA(MATCH($AJ385,'Overlap Study'!$DY$186:$DY$245,0)),0,1)</f>
        <v>0</v>
      </c>
      <c r="AO385" s="97">
        <f>IF(ISNA(MATCH($AJ385,'Overlap Study'!$DJ$186:$DJ$233,0)),0,1)</f>
        <v>0</v>
      </c>
      <c r="AP385" s="99">
        <f>IF(ISNA(MATCH($AJ385,'Overlap Study'!$CU$186:$CU$233,0)),0,1)</f>
        <v>0</v>
      </c>
      <c r="AQ385" s="99">
        <f>IF(ISNA(MATCH($AJ385,'Overlap Study'!$CG$186:$CG$233,0)),0,1)</f>
        <v>0</v>
      </c>
      <c r="AR385" s="97">
        <f>IF(ISNA(MATCH($AJ385,'Overlap Study'!$BU$186:$BU$233,0)),0,1)</f>
        <v>0</v>
      </c>
      <c r="AS385" s="97">
        <f>IF(ISNA(MATCH(AJ385,'Overlap Study'!BJ$186:BJ$233,0)),0,1)</f>
        <v>0</v>
      </c>
      <c r="AT385" s="97">
        <f>IF(ISNA(MATCH($AJ385,'Overlap Study'!AZ$186:AZ$233,0)),0,1)</f>
        <v>0</v>
      </c>
      <c r="AU385" s="97">
        <f>IF(ISNA(MATCH($AJ385,'Overlap Study'!AT$186:AT$233,0)),0,1)</f>
        <v>0</v>
      </c>
      <c r="AV385" s="97">
        <f>IF(ISNA(MATCH($AJ385,'Overlap Study'!AN$186:AN$233,0)),0,1)</f>
        <v>0</v>
      </c>
      <c r="AW385" s="106">
        <f>IF(ISNA(MATCH($AJ385,'Overlap Study'!AH$186:AH$233,0)),0,1)</f>
        <v>0</v>
      </c>
      <c r="AX385" s="97">
        <f>IF(ISNA(MATCH(AJ385,'Overlap Study'!$AB$186:$AB$233,0)),0,1)</f>
        <v>0</v>
      </c>
      <c r="AY385" s="97">
        <f>IF(ISNA(MATCH($AJ385,'Overlap Study'!$V$186:$V$233,0)),0,1)</f>
        <v>0</v>
      </c>
      <c r="AZ385" s="97">
        <f>IF(ISNA(MATCH($AJ385,'Overlap Study'!$P$186:$P$233,0)),0,1)</f>
        <v>1</v>
      </c>
      <c r="BA385" s="97"/>
      <c r="BB385" s="97"/>
      <c r="BC385" s="97"/>
    </row>
    <row r="386" spans="12:55" ht="13" x14ac:dyDescent="0.3">
      <c r="L386" s="116">
        <f t="shared" si="16"/>
        <v>385</v>
      </c>
      <c r="M386">
        <f t="shared" si="15"/>
        <v>1</v>
      </c>
      <c r="N386" s="493">
        <v>1510</v>
      </c>
      <c r="O386" s="99">
        <f>SUM(P386:AA386)</f>
        <v>1</v>
      </c>
      <c r="P386" s="110">
        <f>IF(ISNA(MATCH(N386,'Overlap Study'!FF$62:FF$317,0)),0,1)</f>
        <v>0</v>
      </c>
      <c r="Q386" s="97">
        <f>IF(ISNA(MATCH(N386,'Overlap Study'!EO$62:EO$317,0)),0,1)</f>
        <v>0</v>
      </c>
      <c r="R386" s="97">
        <f>IF(ISNA(MATCH(N386,'Overlap Study'!DY$62:DY$174,0)),0,1)</f>
        <v>0</v>
      </c>
      <c r="S386" s="97">
        <f>IF(ISNA(MATCH(N386,'Overlap Study'!DJ$62:DJ$157,0)),0,1)</f>
        <v>0</v>
      </c>
      <c r="T386" s="99">
        <f>IF(ISNA(MATCH(N386,'Overlap Study'!CU$62:CU$157,0)),0,1)</f>
        <v>0</v>
      </c>
      <c r="U386" s="99">
        <f>IF(ISNA(MATCH(N386,'Overlap Study'!CG$62:CG$157,0)),0,1)</f>
        <v>0</v>
      </c>
      <c r="V386" s="97">
        <f>IF(ISNA(MATCH(N386,'Overlap Study'!BU$62:BU$157,0)),0,1)</f>
        <v>0</v>
      </c>
      <c r="W386" s="97">
        <f>IF(ISNA(MATCH(N386,'Overlap Study'!BJ$62:BJ$157,0)),0,1)</f>
        <v>0</v>
      </c>
      <c r="X386" s="97">
        <f>IF(ISNA(MATCH($N386,'Overlap Study'!AZ$62:AZ$157,0)),0,1)</f>
        <v>0</v>
      </c>
      <c r="Y386" s="97">
        <f>IF(ISNA(MATCH($N386,'Overlap Study'!AT$62:AT$157,0)),0,1)</f>
        <v>0</v>
      </c>
      <c r="Z386" s="97">
        <f>IF(ISNA(MATCH($N386,'Overlap Study'!AN$62:AN$157,0)),0,1)</f>
        <v>0</v>
      </c>
      <c r="AA386" s="97">
        <f>IF(ISNA(MATCH($N386,'Overlap Study'!AH$62:AH$157,0)),0,1)</f>
        <v>1</v>
      </c>
      <c r="AB386" s="110">
        <f>IF(ISNA(MATCH($N386,'Overlap Study'!AB$62:AB$157,0)),0,1)</f>
        <v>0</v>
      </c>
      <c r="AC386" s="97">
        <f>IF(ISNA(MATCH($N386,'Overlap Study'!V$62:V$157,0)),0,1)</f>
        <v>0</v>
      </c>
      <c r="AD386" s="97">
        <f>IF(ISNA(MATCH($N386,'Overlap Study'!P$62:P$157,0)),0,1)</f>
        <v>0</v>
      </c>
      <c r="AE386" s="97">
        <f>IF(ISNA(MATCH($N386,'Overlap Study'!H$53:H$132,0)),0,1)</f>
        <v>0</v>
      </c>
      <c r="AF386" s="106">
        <f>IF(ISNA(MATCH($N386,'Overlap Study'!B$53:B$100,0)),0,1)</f>
        <v>0</v>
      </c>
      <c r="AJ386" s="98">
        <v>311</v>
      </c>
      <c r="AK386" s="105">
        <f>SUM(AL386:AW386)</f>
        <v>0</v>
      </c>
      <c r="AL386" s="110">
        <f>IF(ISNA(MATCH($AJ386,'Overlap Study'!$FG$323:$FG$454,0)),0,1)</f>
        <v>0</v>
      </c>
      <c r="AM386" s="97">
        <f>IF(ISNA(MATCH($AJ386,'Overlap Study'!$EP$323:$EP$454,0)),0,1)</f>
        <v>0</v>
      </c>
      <c r="AN386" s="97">
        <f>IF(ISNA(MATCH($AJ386,'Overlap Study'!$DY$186:$DY$245,0)),0,1)</f>
        <v>0</v>
      </c>
      <c r="AO386" s="97">
        <f>IF(ISNA(MATCH($AJ386,'Overlap Study'!$DJ$186:$DJ$233,0)),0,1)</f>
        <v>0</v>
      </c>
      <c r="AP386" s="99">
        <f>IF(ISNA(MATCH($AJ386,'Overlap Study'!$CU$186:$CU$233,0)),0,1)</f>
        <v>0</v>
      </c>
      <c r="AQ386" s="99">
        <f>IF(ISNA(MATCH($AJ386,'Overlap Study'!$CG$186:$CG$233,0)),0,1)</f>
        <v>0</v>
      </c>
      <c r="AR386" s="97">
        <f>IF(ISNA(MATCH($AJ386,'Overlap Study'!$BU$186:$BU$233,0)),0,1)</f>
        <v>0</v>
      </c>
      <c r="AS386" s="97">
        <f>IF(ISNA(MATCH(AJ386,'Overlap Study'!BJ$186:BJ$233,0)),0,1)</f>
        <v>0</v>
      </c>
      <c r="AT386" s="97">
        <f>IF(ISNA(MATCH($AJ386,'Overlap Study'!AZ$186:AZ$233,0)),0,1)</f>
        <v>0</v>
      </c>
      <c r="AU386" s="97">
        <f>IF(ISNA(MATCH($AJ386,'Overlap Study'!AT$186:AT$233,0)),0,1)</f>
        <v>0</v>
      </c>
      <c r="AV386" s="97">
        <f>IF(ISNA(MATCH($AJ386,'Overlap Study'!AN$186:AN$233,0)),0,1)</f>
        <v>0</v>
      </c>
      <c r="AW386" s="106">
        <f>IF(ISNA(MATCH($AJ386,'Overlap Study'!AH$186:AH$233,0)),0,1)</f>
        <v>0</v>
      </c>
      <c r="AX386" s="97">
        <f>IF(ISNA(MATCH(AJ386,'Overlap Study'!$AB$186:$AB$233,0)),0,1)</f>
        <v>0</v>
      </c>
      <c r="AY386" s="97">
        <f>IF(ISNA(MATCH($AJ386,'Overlap Study'!$V$186:$V$233,0)),0,1)</f>
        <v>0</v>
      </c>
      <c r="AZ386" s="97">
        <f>IF(ISNA(MATCH($AJ386,'Overlap Study'!$P$186:$P$233,0)),0,1)</f>
        <v>1</v>
      </c>
      <c r="BA386" s="97"/>
      <c r="BB386" s="97"/>
      <c r="BC386" s="97"/>
    </row>
    <row r="387" spans="12:55" ht="13" x14ac:dyDescent="0.3">
      <c r="L387" s="116">
        <f t="shared" si="16"/>
        <v>386</v>
      </c>
      <c r="M387">
        <f t="shared" ref="M387:M450" si="17">SUM(P387:AF387)</f>
        <v>1</v>
      </c>
      <c r="N387" s="494">
        <v>1533</v>
      </c>
      <c r="O387" s="99">
        <f>SUM(P387:AA387)</f>
        <v>1</v>
      </c>
      <c r="P387" s="110">
        <f>IF(ISNA(MATCH(N387,'Overlap Study'!FF$62:FF$317,0)),0,1)</f>
        <v>0</v>
      </c>
      <c r="Q387" s="97">
        <f>IF(ISNA(MATCH(N387,'Overlap Study'!EO$62:EO$317,0)),0,1)</f>
        <v>0</v>
      </c>
      <c r="R387" s="97">
        <f>IF(ISNA(MATCH(N387,'Overlap Study'!DY$62:DY$174,0)),0,1)</f>
        <v>0</v>
      </c>
      <c r="S387" s="97">
        <f>IF(ISNA(MATCH(N387,'Overlap Study'!DJ$62:DJ$157,0)),0,1)</f>
        <v>0</v>
      </c>
      <c r="T387" s="99">
        <f>IF(ISNA(MATCH(N387,'Overlap Study'!CU$62:CU$157,0)),0,1)</f>
        <v>0</v>
      </c>
      <c r="U387" s="99">
        <f>IF(ISNA(MATCH(N387,'Overlap Study'!CG$62:CG$157,0)),0,1)</f>
        <v>0</v>
      </c>
      <c r="V387" s="97">
        <f>IF(ISNA(MATCH(N387,'Overlap Study'!BU$62:BU$157,0)),0,1)</f>
        <v>0</v>
      </c>
      <c r="W387" s="97">
        <f>IF(ISNA(MATCH(N387,'Overlap Study'!BJ$62:BJ$157,0)),0,1)</f>
        <v>0</v>
      </c>
      <c r="X387" s="97">
        <f>IF(ISNA(MATCH($N387,'Overlap Study'!AZ$62:AZ$157,0)),0,1)</f>
        <v>0</v>
      </c>
      <c r="Y387" s="97">
        <f>IF(ISNA(MATCH($N387,'Overlap Study'!AT$62:AT$157,0)),0,1)</f>
        <v>1</v>
      </c>
      <c r="Z387" s="97">
        <f>IF(ISNA(MATCH($N387,'Overlap Study'!AN$62:AN$157,0)),0,1)</f>
        <v>0</v>
      </c>
      <c r="AA387" s="97">
        <f>IF(ISNA(MATCH($N387,'Overlap Study'!AH$62:AH$157,0)),0,1)</f>
        <v>0</v>
      </c>
      <c r="AB387" s="110">
        <f>IF(ISNA(MATCH($N387,'Overlap Study'!AB$62:AB$157,0)),0,1)</f>
        <v>0</v>
      </c>
      <c r="AC387" s="97">
        <f>IF(ISNA(MATCH($N387,'Overlap Study'!V$62:V$157,0)),0,1)</f>
        <v>0</v>
      </c>
      <c r="AD387" s="97">
        <f>IF(ISNA(MATCH($N387,'Overlap Study'!P$62:P$157,0)),0,1)</f>
        <v>0</v>
      </c>
      <c r="AE387" s="97">
        <f>IF(ISNA(MATCH($N387,'Overlap Study'!H$53:H$132,0)),0,1)</f>
        <v>0</v>
      </c>
      <c r="AF387" s="106">
        <f>IF(ISNA(MATCH($N387,'Overlap Study'!B$53:B$100,0)),0,1)</f>
        <v>0</v>
      </c>
      <c r="AJ387" s="98">
        <v>313</v>
      </c>
      <c r="AK387" s="105">
        <f>SUM(AL387:AW387)</f>
        <v>0</v>
      </c>
      <c r="AL387" s="110">
        <f>IF(ISNA(MATCH($AJ387,'Overlap Study'!$FG$323:$FG$454,0)),0,1)</f>
        <v>0</v>
      </c>
      <c r="AM387" s="97">
        <f>IF(ISNA(MATCH($AJ387,'Overlap Study'!$EP$323:$EP$454,0)),0,1)</f>
        <v>0</v>
      </c>
      <c r="AN387" s="97">
        <f>IF(ISNA(MATCH($AJ387,'Overlap Study'!$DY$186:$DY$245,0)),0,1)</f>
        <v>0</v>
      </c>
      <c r="AO387" s="97">
        <f>IF(ISNA(MATCH($AJ387,'Overlap Study'!$DJ$186:$DJ$233,0)),0,1)</f>
        <v>0</v>
      </c>
      <c r="AP387" s="99">
        <f>IF(ISNA(MATCH($AJ387,'Overlap Study'!$CU$186:$CU$233,0)),0,1)</f>
        <v>0</v>
      </c>
      <c r="AQ387" s="99">
        <f>IF(ISNA(MATCH($AJ387,'Overlap Study'!$CG$186:$CG$233,0)),0,1)</f>
        <v>0</v>
      </c>
      <c r="AR387" s="97">
        <f>IF(ISNA(MATCH($AJ387,'Overlap Study'!$BU$186:$BU$233,0)),0,1)</f>
        <v>0</v>
      </c>
      <c r="AS387" s="97">
        <f>IF(ISNA(MATCH(AJ387,'Overlap Study'!BJ$186:BJ$233,0)),0,1)</f>
        <v>0</v>
      </c>
      <c r="AT387" s="97">
        <f>IF(ISNA(MATCH($AJ387,'Overlap Study'!AZ$186:AZ$233,0)),0,1)</f>
        <v>0</v>
      </c>
      <c r="AU387" s="97">
        <f>IF(ISNA(MATCH($AJ387,'Overlap Study'!AT$186:AT$233,0)),0,1)</f>
        <v>0</v>
      </c>
      <c r="AV387" s="97">
        <f>IF(ISNA(MATCH($AJ387,'Overlap Study'!AN$186:AN$233,0)),0,1)</f>
        <v>0</v>
      </c>
      <c r="AW387" s="106">
        <f>IF(ISNA(MATCH($AJ387,'Overlap Study'!AH$186:AH$233,0)),0,1)</f>
        <v>0</v>
      </c>
      <c r="AX387" s="97">
        <f>IF(ISNA(MATCH(AJ387,'Overlap Study'!$AB$186:$AB$233,0)),0,1)</f>
        <v>0</v>
      </c>
      <c r="AY387" s="97">
        <f>IF(ISNA(MATCH($AJ387,'Overlap Study'!$V$186:$V$233,0)),0,1)</f>
        <v>0</v>
      </c>
      <c r="AZ387" s="97">
        <f>IF(ISNA(MATCH($AJ387,'Overlap Study'!$P$186:$P$233,0)),0,1)</f>
        <v>1</v>
      </c>
      <c r="BA387" s="97"/>
      <c r="BB387" s="97"/>
      <c r="BC387" s="97"/>
    </row>
    <row r="388" spans="12:55" ht="13" x14ac:dyDescent="0.3">
      <c r="L388" s="116">
        <f t="shared" ref="L388:L440" si="18">L387+1</f>
        <v>387</v>
      </c>
      <c r="M388">
        <f t="shared" si="17"/>
        <v>1</v>
      </c>
      <c r="N388" s="207">
        <v>1555</v>
      </c>
      <c r="O388" s="99">
        <f>SUM(P388:AA388)</f>
        <v>1</v>
      </c>
      <c r="P388" s="110">
        <f>IF(ISNA(MATCH(N388,'Overlap Study'!FF$62:FF$317,0)),0,1)</f>
        <v>0</v>
      </c>
      <c r="Q388" s="97">
        <f>IF(ISNA(MATCH(N388,'Overlap Study'!EO$62:EO$317,0)),0,1)</f>
        <v>0</v>
      </c>
      <c r="R388" s="97">
        <f>IF(ISNA(MATCH(N388,'Overlap Study'!DY$62:DY$174,0)),0,1)</f>
        <v>0</v>
      </c>
      <c r="S388" s="97">
        <f>IF(ISNA(MATCH(N388,'Overlap Study'!DJ$62:DJ$157,0)),0,1)</f>
        <v>0</v>
      </c>
      <c r="T388" s="99">
        <f>IF(ISNA(MATCH(N388,'Overlap Study'!CU$62:CU$157,0)),0,1)</f>
        <v>0</v>
      </c>
      <c r="U388" s="99">
        <f>IF(ISNA(MATCH(N388,'Overlap Study'!CG$62:CG$157,0)),0,1)</f>
        <v>0</v>
      </c>
      <c r="V388" s="97">
        <f>IF(ISNA(MATCH(N388,'Overlap Study'!BU$62:BU$157,0)),0,1)</f>
        <v>0</v>
      </c>
      <c r="W388" s="97">
        <f>IF(ISNA(MATCH(N388,'Overlap Study'!BJ$62:BJ$157,0)),0,1)</f>
        <v>1</v>
      </c>
      <c r="X388" s="97">
        <f>IF(ISNA(MATCH($N388,'Overlap Study'!AZ$62:AZ$157,0)),0,1)</f>
        <v>0</v>
      </c>
      <c r="Y388" s="97">
        <f>IF(ISNA(MATCH($N388,'Overlap Study'!AT$62:AT$157,0)),0,1)</f>
        <v>0</v>
      </c>
      <c r="Z388" s="97">
        <f>IF(ISNA(MATCH($N388,'Overlap Study'!AN$62:AN$157,0)),0,1)</f>
        <v>0</v>
      </c>
      <c r="AA388" s="97">
        <f>IF(ISNA(MATCH($N388,'Overlap Study'!AH$62:AH$157,0)),0,1)</f>
        <v>0</v>
      </c>
      <c r="AB388" s="110">
        <f>IF(ISNA(MATCH($N388,'Overlap Study'!AB$62:AB$157,0)),0,1)</f>
        <v>0</v>
      </c>
      <c r="AC388" s="97">
        <f>IF(ISNA(MATCH($N388,'Overlap Study'!V$62:V$157,0)),0,1)</f>
        <v>0</v>
      </c>
      <c r="AD388" s="97">
        <f>IF(ISNA(MATCH($N388,'Overlap Study'!P$62:P$157,0)),0,1)</f>
        <v>0</v>
      </c>
      <c r="AE388" s="97">
        <f>IF(ISNA(MATCH($N388,'Overlap Study'!H$53:H$132,0)),0,1)</f>
        <v>0</v>
      </c>
      <c r="AF388" s="106">
        <f>IF(ISNA(MATCH($N388,'Overlap Study'!B$53:B$100,0)),0,1)</f>
        <v>0</v>
      </c>
      <c r="AJ388" s="98">
        <v>322</v>
      </c>
      <c r="AK388" s="105">
        <f>SUM(AL388:AW388)</f>
        <v>0</v>
      </c>
      <c r="AL388" s="110">
        <f>IF(ISNA(MATCH($AJ388,'Overlap Study'!$FG$323:$FG$454,0)),0,1)</f>
        <v>0</v>
      </c>
      <c r="AM388" s="97">
        <f>IF(ISNA(MATCH($AJ388,'Overlap Study'!$EP$323:$EP$454,0)),0,1)</f>
        <v>0</v>
      </c>
      <c r="AN388" s="97">
        <f>IF(ISNA(MATCH($AJ388,'Overlap Study'!$DY$186:$DY$245,0)),0,1)</f>
        <v>0</v>
      </c>
      <c r="AO388" s="97">
        <f>IF(ISNA(MATCH($AJ388,'Overlap Study'!$DJ$186:$DJ$233,0)),0,1)</f>
        <v>0</v>
      </c>
      <c r="AP388" s="99">
        <f>IF(ISNA(MATCH($AJ388,'Overlap Study'!$CU$186:$CU$233,0)),0,1)</f>
        <v>0</v>
      </c>
      <c r="AQ388" s="99">
        <f>IF(ISNA(MATCH($AJ388,'Overlap Study'!$CG$186:$CG$233,0)),0,1)</f>
        <v>0</v>
      </c>
      <c r="AR388" s="97">
        <f>IF(ISNA(MATCH($AJ388,'Overlap Study'!$BU$186:$BU$233,0)),0,1)</f>
        <v>0</v>
      </c>
      <c r="AS388" s="97">
        <f>IF(ISNA(MATCH(AJ388,'Overlap Study'!BJ$186:BJ$233,0)),0,1)</f>
        <v>0</v>
      </c>
      <c r="AT388" s="97">
        <f>IF(ISNA(MATCH($AJ388,'Overlap Study'!AZ$186:AZ$233,0)),0,1)</f>
        <v>0</v>
      </c>
      <c r="AU388" s="97">
        <f>IF(ISNA(MATCH($AJ388,'Overlap Study'!AT$186:AT$233,0)),0,1)</f>
        <v>0</v>
      </c>
      <c r="AV388" s="97">
        <f>IF(ISNA(MATCH($AJ388,'Overlap Study'!AN$186:AN$233,0)),0,1)</f>
        <v>0</v>
      </c>
      <c r="AW388" s="106">
        <f>IF(ISNA(MATCH($AJ388,'Overlap Study'!AH$186:AH$233,0)),0,1)</f>
        <v>0</v>
      </c>
      <c r="AX388" s="97">
        <f>IF(ISNA(MATCH(AJ388,'Overlap Study'!$AB$186:$AB$233,0)),0,1)</f>
        <v>1</v>
      </c>
      <c r="AY388" s="97">
        <f>IF(ISNA(MATCH($AJ388,'Overlap Study'!$V$186:$V$233,0)),0,1)</f>
        <v>1</v>
      </c>
      <c r="AZ388" s="97">
        <f>IF(ISNA(MATCH($AJ388,'Overlap Study'!$P$186:$P$233,0)),0,1)</f>
        <v>1</v>
      </c>
      <c r="BA388" s="97"/>
      <c r="BB388" s="97"/>
      <c r="BC388" s="97"/>
    </row>
    <row r="389" spans="12:55" ht="13" x14ac:dyDescent="0.3">
      <c r="L389" s="116">
        <f t="shared" si="18"/>
        <v>388</v>
      </c>
      <c r="M389">
        <f t="shared" si="17"/>
        <v>1</v>
      </c>
      <c r="N389" s="493">
        <v>1559</v>
      </c>
      <c r="O389" s="99">
        <f>SUM(P389:AA389)</f>
        <v>1</v>
      </c>
      <c r="P389" s="110">
        <f>IF(ISNA(MATCH(N389,'Overlap Study'!FF$62:FF$317,0)),0,1)</f>
        <v>0</v>
      </c>
      <c r="Q389" s="97">
        <f>IF(ISNA(MATCH(N389,'Overlap Study'!EO$62:EO$317,0)),0,1)</f>
        <v>0</v>
      </c>
      <c r="R389" s="97">
        <f>IF(ISNA(MATCH(N389,'Overlap Study'!DY$62:DY$174,0)),0,1)</f>
        <v>0</v>
      </c>
      <c r="S389" s="97">
        <f>IF(ISNA(MATCH(N389,'Overlap Study'!DJ$62:DJ$157,0)),0,1)</f>
        <v>0</v>
      </c>
      <c r="T389" s="99">
        <f>IF(ISNA(MATCH(N389,'Overlap Study'!CU$62:CU$157,0)),0,1)</f>
        <v>0</v>
      </c>
      <c r="U389" s="99">
        <f>IF(ISNA(MATCH(N389,'Overlap Study'!CG$62:CG$157,0)),0,1)</f>
        <v>1</v>
      </c>
      <c r="V389" s="97">
        <f>IF(ISNA(MATCH(N389,'Overlap Study'!BU$62:BU$157,0)),0,1)</f>
        <v>0</v>
      </c>
      <c r="W389" s="97">
        <f>IF(ISNA(MATCH(N389,'Overlap Study'!BJ$62:BJ$157,0)),0,1)</f>
        <v>0</v>
      </c>
      <c r="X389" s="97">
        <f>IF(ISNA(MATCH($N389,'Overlap Study'!AZ$62:AZ$157,0)),0,1)</f>
        <v>0</v>
      </c>
      <c r="Y389" s="97">
        <f>IF(ISNA(MATCH($N389,'Overlap Study'!AT$62:AT$157,0)),0,1)</f>
        <v>0</v>
      </c>
      <c r="Z389" s="97">
        <f>IF(ISNA(MATCH($N389,'Overlap Study'!AN$62:AN$157,0)),0,1)</f>
        <v>0</v>
      </c>
      <c r="AA389" s="97">
        <f>IF(ISNA(MATCH($N389,'Overlap Study'!AH$62:AH$157,0)),0,1)</f>
        <v>0</v>
      </c>
      <c r="AB389" s="110">
        <f>IF(ISNA(MATCH($N389,'Overlap Study'!AB$62:AB$157,0)),0,1)</f>
        <v>0</v>
      </c>
      <c r="AC389" s="97">
        <f>IF(ISNA(MATCH($N389,'Overlap Study'!V$62:V$157,0)),0,1)</f>
        <v>0</v>
      </c>
      <c r="AD389" s="97">
        <f>IF(ISNA(MATCH($N389,'Overlap Study'!P$62:P$157,0)),0,1)</f>
        <v>0</v>
      </c>
      <c r="AE389" s="97">
        <f>IF(ISNA(MATCH($N389,'Overlap Study'!H$53:H$132,0)),0,1)</f>
        <v>0</v>
      </c>
      <c r="AF389" s="106">
        <f>IF(ISNA(MATCH($N389,'Overlap Study'!B$53:B$100,0)),0,1)</f>
        <v>0</v>
      </c>
      <c r="AJ389" s="98">
        <v>340</v>
      </c>
      <c r="AK389" s="105">
        <f>SUM(AL389:AW389)</f>
        <v>0</v>
      </c>
      <c r="AL389" s="110">
        <f>IF(ISNA(MATCH($AJ389,'Overlap Study'!$FG$323:$FG$454,0)),0,1)</f>
        <v>0</v>
      </c>
      <c r="AM389" s="97">
        <f>IF(ISNA(MATCH($AJ389,'Overlap Study'!$EP$323:$EP$454,0)),0,1)</f>
        <v>0</v>
      </c>
      <c r="AN389" s="97">
        <f>IF(ISNA(MATCH($AJ389,'Overlap Study'!$DY$186:$DY$245,0)),0,1)</f>
        <v>0</v>
      </c>
      <c r="AO389" s="97">
        <f>IF(ISNA(MATCH($AJ389,'Overlap Study'!$DJ$186:$DJ$233,0)),0,1)</f>
        <v>0</v>
      </c>
      <c r="AP389" s="99">
        <f>IF(ISNA(MATCH($AJ389,'Overlap Study'!$CU$186:$CU$233,0)),0,1)</f>
        <v>0</v>
      </c>
      <c r="AQ389" s="99">
        <f>IF(ISNA(MATCH($AJ389,'Overlap Study'!$CG$186:$CG$233,0)),0,1)</f>
        <v>0</v>
      </c>
      <c r="AR389" s="97">
        <f>IF(ISNA(MATCH($AJ389,'Overlap Study'!$BU$186:$BU$233,0)),0,1)</f>
        <v>0</v>
      </c>
      <c r="AS389" s="97">
        <f>IF(ISNA(MATCH(AJ389,'Overlap Study'!BJ$186:BJ$233,0)),0,1)</f>
        <v>0</v>
      </c>
      <c r="AT389" s="97">
        <f>IF(ISNA(MATCH($AJ389,'Overlap Study'!AZ$186:AZ$233,0)),0,1)</f>
        <v>0</v>
      </c>
      <c r="AU389" s="97">
        <f>IF(ISNA(MATCH($AJ389,'Overlap Study'!AT$186:AT$233,0)),0,1)</f>
        <v>0</v>
      </c>
      <c r="AV389" s="97">
        <f>IF(ISNA(MATCH($AJ389,'Overlap Study'!AN$186:AN$233,0)),0,1)</f>
        <v>0</v>
      </c>
      <c r="AW389" s="106">
        <f>IF(ISNA(MATCH($AJ389,'Overlap Study'!AH$186:AH$233,0)),0,1)</f>
        <v>0</v>
      </c>
      <c r="AX389" s="97">
        <f>IF(ISNA(MATCH(AJ389,'Overlap Study'!$AB$186:$AB$233,0)),0,1)</f>
        <v>1</v>
      </c>
      <c r="AY389" s="97">
        <f>IF(ISNA(MATCH($AJ389,'Overlap Study'!$V$186:$V$233,0)),0,1)</f>
        <v>0</v>
      </c>
      <c r="AZ389" s="97">
        <f>IF(ISNA(MATCH($AJ389,'Overlap Study'!$P$186:$P$233,0)),0,1)</f>
        <v>1</v>
      </c>
      <c r="BA389" s="97"/>
      <c r="BB389" s="97"/>
      <c r="BC389" s="97"/>
    </row>
    <row r="390" spans="12:55" ht="13" x14ac:dyDescent="0.3">
      <c r="L390" s="116">
        <f t="shared" si="18"/>
        <v>389</v>
      </c>
      <c r="M390">
        <f t="shared" si="17"/>
        <v>1</v>
      </c>
      <c r="N390" s="495">
        <v>1561</v>
      </c>
      <c r="O390" s="99">
        <f>SUM(P390:AA390)</f>
        <v>1</v>
      </c>
      <c r="P390" s="110">
        <f>IF(ISNA(MATCH(N390,'Overlap Study'!FF$62:FF$317,0)),0,1)</f>
        <v>0</v>
      </c>
      <c r="Q390" s="97">
        <f>IF(ISNA(MATCH(N390,'Overlap Study'!EO$62:EO$317,0)),0,1)</f>
        <v>0</v>
      </c>
      <c r="R390" s="97">
        <f>IF(ISNA(MATCH(N390,'Overlap Study'!DY$62:DY$174,0)),0,1)</f>
        <v>0</v>
      </c>
      <c r="S390" s="97">
        <f>IF(ISNA(MATCH(N390,'Overlap Study'!DJ$62:DJ$157,0)),0,1)</f>
        <v>0</v>
      </c>
      <c r="T390" s="99">
        <f>IF(ISNA(MATCH(N390,'Overlap Study'!CU$62:CU$157,0)),0,1)</f>
        <v>0</v>
      </c>
      <c r="U390" s="99">
        <f>IF(ISNA(MATCH(N390,'Overlap Study'!CG$62:CG$157,0)),0,1)</f>
        <v>0</v>
      </c>
      <c r="V390" s="97">
        <f>IF(ISNA(MATCH(N390,'Overlap Study'!BU$62:BU$157,0)),0,1)</f>
        <v>0</v>
      </c>
      <c r="W390" s="97">
        <f>IF(ISNA(MATCH(N390,'Overlap Study'!BJ$62:BJ$157,0)),0,1)</f>
        <v>1</v>
      </c>
      <c r="X390" s="97">
        <f>IF(ISNA(MATCH($N390,'Overlap Study'!AZ$62:AZ$157,0)),0,1)</f>
        <v>0</v>
      </c>
      <c r="Y390" s="97">
        <f>IF(ISNA(MATCH($N390,'Overlap Study'!AT$62:AT$157,0)),0,1)</f>
        <v>0</v>
      </c>
      <c r="Z390" s="97">
        <f>IF(ISNA(MATCH($N390,'Overlap Study'!AN$62:AN$157,0)),0,1)</f>
        <v>0</v>
      </c>
      <c r="AA390" s="97">
        <f>IF(ISNA(MATCH($N390,'Overlap Study'!AH$62:AH$157,0)),0,1)</f>
        <v>0</v>
      </c>
      <c r="AB390" s="110">
        <f>IF(ISNA(MATCH($N390,'Overlap Study'!AB$62:AB$157,0)),0,1)</f>
        <v>0</v>
      </c>
      <c r="AC390" s="97">
        <f>IF(ISNA(MATCH($N390,'Overlap Study'!V$62:V$157,0)),0,1)</f>
        <v>0</v>
      </c>
      <c r="AD390" s="97">
        <f>IF(ISNA(MATCH($N390,'Overlap Study'!P$62:P$157,0)),0,1)</f>
        <v>0</v>
      </c>
      <c r="AE390" s="97">
        <f>IF(ISNA(MATCH($N390,'Overlap Study'!H$53:H$132,0)),0,1)</f>
        <v>0</v>
      </c>
      <c r="AF390" s="106">
        <f>IF(ISNA(MATCH($N390,'Overlap Study'!B$53:B$100,0)),0,1)</f>
        <v>0</v>
      </c>
      <c r="AJ390" s="98">
        <v>378</v>
      </c>
      <c r="AK390" s="105">
        <f>SUM(AL390:AW390)</f>
        <v>0</v>
      </c>
      <c r="AL390" s="110">
        <f>IF(ISNA(MATCH($AJ390,'Overlap Study'!$FG$323:$FG$454,0)),0,1)</f>
        <v>0</v>
      </c>
      <c r="AM390" s="97">
        <f>IF(ISNA(MATCH($AJ390,'Overlap Study'!$EP$323:$EP$454,0)),0,1)</f>
        <v>0</v>
      </c>
      <c r="AN390" s="97">
        <f>IF(ISNA(MATCH($AJ390,'Overlap Study'!$DY$186:$DY$245,0)),0,1)</f>
        <v>0</v>
      </c>
      <c r="AO390" s="97">
        <f>IF(ISNA(MATCH($AJ390,'Overlap Study'!$DJ$186:$DJ$233,0)),0,1)</f>
        <v>0</v>
      </c>
      <c r="AP390" s="99">
        <f>IF(ISNA(MATCH($AJ390,'Overlap Study'!$CU$186:$CU$233,0)),0,1)</f>
        <v>0</v>
      </c>
      <c r="AQ390" s="99">
        <f>IF(ISNA(MATCH($AJ390,'Overlap Study'!$CG$186:$CG$233,0)),0,1)</f>
        <v>0</v>
      </c>
      <c r="AR390" s="97">
        <f>IF(ISNA(MATCH($AJ390,'Overlap Study'!$BU$186:$BU$233,0)),0,1)</f>
        <v>0</v>
      </c>
      <c r="AS390" s="97">
        <f>IF(ISNA(MATCH(AJ390,'Overlap Study'!BJ$186:BJ$233,0)),0,1)</f>
        <v>0</v>
      </c>
      <c r="AT390" s="97">
        <f>IF(ISNA(MATCH($AJ390,'Overlap Study'!AZ$186:AZ$233,0)),0,1)</f>
        <v>0</v>
      </c>
      <c r="AU390" s="97">
        <f>IF(ISNA(MATCH($AJ390,'Overlap Study'!AT$186:AT$233,0)),0,1)</f>
        <v>0</v>
      </c>
      <c r="AV390" s="97">
        <f>IF(ISNA(MATCH($AJ390,'Overlap Study'!AN$186:AN$233,0)),0,1)</f>
        <v>0</v>
      </c>
      <c r="AW390" s="106">
        <f>IF(ISNA(MATCH($AJ390,'Overlap Study'!AH$186:AH$233,0)),0,1)</f>
        <v>0</v>
      </c>
      <c r="AX390" s="97">
        <f>IF(ISNA(MATCH(AJ390,'Overlap Study'!$AB$186:$AB$233,0)),0,1)</f>
        <v>0</v>
      </c>
      <c r="AY390" s="97">
        <f>IF(ISNA(MATCH($AJ390,'Overlap Study'!$V$186:$V$233,0)),0,1)</f>
        <v>1</v>
      </c>
      <c r="AZ390" s="97">
        <f>IF(ISNA(MATCH($AJ390,'Overlap Study'!$P$186:$P$233,0)),0,1)</f>
        <v>0</v>
      </c>
      <c r="BA390" s="97"/>
      <c r="BB390" s="97"/>
      <c r="BC390" s="97"/>
    </row>
    <row r="391" spans="12:55" ht="13" x14ac:dyDescent="0.3">
      <c r="L391" s="116">
        <f t="shared" si="18"/>
        <v>390</v>
      </c>
      <c r="M391">
        <f t="shared" si="17"/>
        <v>1</v>
      </c>
      <c r="N391" s="493">
        <v>1569</v>
      </c>
      <c r="O391" s="99">
        <f>SUM(P391:AA391)</f>
        <v>1</v>
      </c>
      <c r="P391" s="110">
        <f>IF(ISNA(MATCH(N391,'Overlap Study'!FF$62:FF$317,0)),0,1)</f>
        <v>0</v>
      </c>
      <c r="Q391" s="97">
        <f>IF(ISNA(MATCH(N391,'Overlap Study'!EO$62:EO$317,0)),0,1)</f>
        <v>0</v>
      </c>
      <c r="R391" s="97">
        <f>IF(ISNA(MATCH(N391,'Overlap Study'!DY$62:DY$174,0)),0,1)</f>
        <v>0</v>
      </c>
      <c r="S391" s="97">
        <f>IF(ISNA(MATCH(N391,'Overlap Study'!DJ$62:DJ$157,0)),0,1)</f>
        <v>1</v>
      </c>
      <c r="T391" s="99">
        <f>IF(ISNA(MATCH(N391,'Overlap Study'!CU$62:CU$157,0)),0,1)</f>
        <v>0</v>
      </c>
      <c r="U391" s="99">
        <f>IF(ISNA(MATCH(N391,'Overlap Study'!CG$62:CG$157,0)),0,1)</f>
        <v>0</v>
      </c>
      <c r="V391" s="97">
        <f>IF(ISNA(MATCH(N391,'Overlap Study'!BU$62:BU$157,0)),0,1)</f>
        <v>0</v>
      </c>
      <c r="W391" s="97">
        <f>IF(ISNA(MATCH(N391,'Overlap Study'!BJ$62:BJ$157,0)),0,1)</f>
        <v>0</v>
      </c>
      <c r="X391" s="97">
        <f>IF(ISNA(MATCH($N391,'Overlap Study'!AZ$62:AZ$157,0)),0,1)</f>
        <v>0</v>
      </c>
      <c r="Y391" s="97">
        <f>IF(ISNA(MATCH($N391,'Overlap Study'!AT$62:AT$157,0)),0,1)</f>
        <v>0</v>
      </c>
      <c r="Z391" s="97">
        <f>IF(ISNA(MATCH($N391,'Overlap Study'!AN$62:AN$157,0)),0,1)</f>
        <v>0</v>
      </c>
      <c r="AA391" s="97">
        <f>IF(ISNA(MATCH($N391,'Overlap Study'!AH$62:AH$157,0)),0,1)</f>
        <v>0</v>
      </c>
      <c r="AB391" s="110">
        <f>IF(ISNA(MATCH($N391,'Overlap Study'!AB$62:AB$157,0)),0,1)</f>
        <v>0</v>
      </c>
      <c r="AC391" s="97">
        <f>IF(ISNA(MATCH($N391,'Overlap Study'!V$62:V$157,0)),0,1)</f>
        <v>0</v>
      </c>
      <c r="AD391" s="97">
        <f>IF(ISNA(MATCH($N391,'Overlap Study'!P$62:P$157,0)),0,1)</f>
        <v>0</v>
      </c>
      <c r="AE391" s="97">
        <f>IF(ISNA(MATCH($N391,'Overlap Study'!H$53:H$132,0)),0,1)</f>
        <v>0</v>
      </c>
      <c r="AF391" s="106">
        <f>IF(ISNA(MATCH($N391,'Overlap Study'!B$53:B$100,0)),0,1)</f>
        <v>0</v>
      </c>
      <c r="AJ391" s="98">
        <v>433</v>
      </c>
      <c r="AK391" s="105">
        <f>SUM(AL391:AW391)</f>
        <v>0</v>
      </c>
      <c r="AL391" s="110">
        <f>IF(ISNA(MATCH($AJ391,'Overlap Study'!$FG$323:$FG$454,0)),0,1)</f>
        <v>0</v>
      </c>
      <c r="AM391" s="97">
        <f>IF(ISNA(MATCH($AJ391,'Overlap Study'!$EP$323:$EP$454,0)),0,1)</f>
        <v>0</v>
      </c>
      <c r="AN391" s="97">
        <f>IF(ISNA(MATCH($AJ391,'Overlap Study'!$DY$186:$DY$245,0)),0,1)</f>
        <v>0</v>
      </c>
      <c r="AO391" s="97">
        <f>IF(ISNA(MATCH($AJ391,'Overlap Study'!$DJ$186:$DJ$233,0)),0,1)</f>
        <v>0</v>
      </c>
      <c r="AP391" s="99">
        <f>IF(ISNA(MATCH($AJ391,'Overlap Study'!$CU$186:$CU$233,0)),0,1)</f>
        <v>0</v>
      </c>
      <c r="AQ391" s="99">
        <f>IF(ISNA(MATCH($AJ391,'Overlap Study'!$CG$186:$CG$233,0)),0,1)</f>
        <v>0</v>
      </c>
      <c r="AR391" s="97">
        <f>IF(ISNA(MATCH($AJ391,'Overlap Study'!$BU$186:$BU$233,0)),0,1)</f>
        <v>0</v>
      </c>
      <c r="AS391" s="97">
        <f>IF(ISNA(MATCH(AJ391,'Overlap Study'!BJ$186:BJ$233,0)),0,1)</f>
        <v>0</v>
      </c>
      <c r="AT391" s="97">
        <f>IF(ISNA(MATCH($AJ391,'Overlap Study'!AZ$186:AZ$233,0)),0,1)</f>
        <v>0</v>
      </c>
      <c r="AU391" s="97">
        <f>IF(ISNA(MATCH($AJ391,'Overlap Study'!AT$186:AT$233,0)),0,1)</f>
        <v>0</v>
      </c>
      <c r="AV391" s="97">
        <f>IF(ISNA(MATCH($AJ391,'Overlap Study'!AN$186:AN$233,0)),0,1)</f>
        <v>0</v>
      </c>
      <c r="AW391" s="106">
        <f>IF(ISNA(MATCH($AJ391,'Overlap Study'!AH$186:AH$233,0)),0,1)</f>
        <v>0</v>
      </c>
      <c r="AX391" s="97">
        <f>IF(ISNA(MATCH(AJ391,'Overlap Study'!$AB$186:$AB$233,0)),0,1)</f>
        <v>0</v>
      </c>
      <c r="AY391" s="97">
        <f>IF(ISNA(MATCH($AJ391,'Overlap Study'!$V$186:$V$233,0)),0,1)</f>
        <v>1</v>
      </c>
      <c r="AZ391" s="97">
        <f>IF(ISNA(MATCH($AJ391,'Overlap Study'!$P$186:$P$233,0)),0,1)</f>
        <v>0</v>
      </c>
      <c r="BA391" s="97"/>
      <c r="BB391" s="97"/>
      <c r="BC391" s="97"/>
    </row>
    <row r="392" spans="12:55" ht="13" x14ac:dyDescent="0.3">
      <c r="L392" s="116">
        <f t="shared" si="18"/>
        <v>391</v>
      </c>
      <c r="M392">
        <f t="shared" si="17"/>
        <v>1</v>
      </c>
      <c r="N392" s="495">
        <v>1577</v>
      </c>
      <c r="O392" s="99">
        <f>SUM(P392:AA392)</f>
        <v>1</v>
      </c>
      <c r="P392" s="110">
        <f>IF(ISNA(MATCH(N392,'Overlap Study'!FF$62:FF$317,0)),0,1)</f>
        <v>0</v>
      </c>
      <c r="Q392" s="97">
        <f>IF(ISNA(MATCH(N392,'Overlap Study'!EO$62:EO$317,0)),0,1)</f>
        <v>0</v>
      </c>
      <c r="R392" s="97">
        <f>IF(ISNA(MATCH(N392,'Overlap Study'!DY$62:DY$174,0)),0,1)</f>
        <v>0</v>
      </c>
      <c r="S392" s="97">
        <f>IF(ISNA(MATCH(N392,'Overlap Study'!DJ$62:DJ$157,0)),0,1)</f>
        <v>0</v>
      </c>
      <c r="T392" s="99">
        <f>IF(ISNA(MATCH(N392,'Overlap Study'!CU$62:CU$157,0)),0,1)</f>
        <v>0</v>
      </c>
      <c r="U392" s="99">
        <f>IF(ISNA(MATCH(N392,'Overlap Study'!CG$62:CG$157,0)),0,1)</f>
        <v>0</v>
      </c>
      <c r="V392" s="97">
        <f>IF(ISNA(MATCH(N392,'Overlap Study'!BU$62:BU$157,0)),0,1)</f>
        <v>0</v>
      </c>
      <c r="W392" s="97">
        <f>IF(ISNA(MATCH(N392,'Overlap Study'!BJ$62:BJ$157,0)),0,1)</f>
        <v>0</v>
      </c>
      <c r="X392" s="97">
        <f>IF(ISNA(MATCH($N392,'Overlap Study'!AZ$62:AZ$157,0)),0,1)</f>
        <v>1</v>
      </c>
      <c r="Y392" s="97">
        <f>IF(ISNA(MATCH($N392,'Overlap Study'!AT$62:AT$157,0)),0,1)</f>
        <v>0</v>
      </c>
      <c r="Z392" s="97">
        <f>IF(ISNA(MATCH($N392,'Overlap Study'!AN$62:AN$157,0)),0,1)</f>
        <v>0</v>
      </c>
      <c r="AA392" s="97">
        <f>IF(ISNA(MATCH($N392,'Overlap Study'!AH$62:AH$157,0)),0,1)</f>
        <v>0</v>
      </c>
      <c r="AB392" s="110">
        <f>IF(ISNA(MATCH($N392,'Overlap Study'!AB$62:AB$157,0)),0,1)</f>
        <v>0</v>
      </c>
      <c r="AC392" s="97">
        <f>IF(ISNA(MATCH($N392,'Overlap Study'!V$62:V$157,0)),0,1)</f>
        <v>0</v>
      </c>
      <c r="AD392" s="97">
        <f>IF(ISNA(MATCH($N392,'Overlap Study'!P$62:P$157,0)),0,1)</f>
        <v>0</v>
      </c>
      <c r="AE392" s="97">
        <f>IF(ISNA(MATCH($N392,'Overlap Study'!H$53:H$132,0)),0,1)</f>
        <v>0</v>
      </c>
      <c r="AF392" s="106">
        <f>IF(ISNA(MATCH($N392,'Overlap Study'!B$53:B$100,0)),0,1)</f>
        <v>0</v>
      </c>
      <c r="AJ392" s="98">
        <v>435</v>
      </c>
      <c r="AK392" s="105">
        <f>SUM(AL392:AW392)</f>
        <v>0</v>
      </c>
      <c r="AL392" s="110">
        <f>IF(ISNA(MATCH($AJ392,'Overlap Study'!$FG$323:$FG$454,0)),0,1)</f>
        <v>0</v>
      </c>
      <c r="AM392" s="97">
        <f>IF(ISNA(MATCH($AJ392,'Overlap Study'!$EP$323:$EP$454,0)),0,1)</f>
        <v>0</v>
      </c>
      <c r="AN392" s="97">
        <f>IF(ISNA(MATCH($AJ392,'Overlap Study'!$DY$186:$DY$245,0)),0,1)</f>
        <v>0</v>
      </c>
      <c r="AO392" s="97">
        <f>IF(ISNA(MATCH($AJ392,'Overlap Study'!$DJ$186:$DJ$233,0)),0,1)</f>
        <v>0</v>
      </c>
      <c r="AP392" s="99">
        <f>IF(ISNA(MATCH($AJ392,'Overlap Study'!$CU$186:$CU$233,0)),0,1)</f>
        <v>0</v>
      </c>
      <c r="AQ392" s="99">
        <f>IF(ISNA(MATCH($AJ392,'Overlap Study'!$CG$186:$CG$233,0)),0,1)</f>
        <v>0</v>
      </c>
      <c r="AR392" s="97">
        <f>IF(ISNA(MATCH($AJ392,'Overlap Study'!$BU$186:$BU$233,0)),0,1)</f>
        <v>0</v>
      </c>
      <c r="AS392" s="97">
        <f>IF(ISNA(MATCH(AJ392,'Overlap Study'!BJ$186:BJ$233,0)),0,1)</f>
        <v>0</v>
      </c>
      <c r="AT392" s="97">
        <f>IF(ISNA(MATCH($AJ392,'Overlap Study'!AZ$186:AZ$233,0)),0,1)</f>
        <v>0</v>
      </c>
      <c r="AU392" s="97">
        <f>IF(ISNA(MATCH($AJ392,'Overlap Study'!AT$186:AT$233,0)),0,1)</f>
        <v>0</v>
      </c>
      <c r="AV392" s="97">
        <f>IF(ISNA(MATCH($AJ392,'Overlap Study'!AN$186:AN$233,0)),0,1)</f>
        <v>0</v>
      </c>
      <c r="AW392" s="106">
        <f>IF(ISNA(MATCH($AJ392,'Overlap Study'!AH$186:AH$233,0)),0,1)</f>
        <v>0</v>
      </c>
      <c r="AX392" s="97">
        <f>IF(ISNA(MATCH(AJ392,'Overlap Study'!$AB$186:$AB$233,0)),0,1)</f>
        <v>1</v>
      </c>
      <c r="AY392" s="97">
        <f>IF(ISNA(MATCH($AJ392,'Overlap Study'!$V$186:$V$233,0)),0,1)</f>
        <v>0</v>
      </c>
      <c r="AZ392" s="97">
        <f>IF(ISNA(MATCH($AJ392,'Overlap Study'!$P$186:$P$233,0)),0,1)</f>
        <v>0</v>
      </c>
      <c r="BA392" s="97"/>
      <c r="BB392" s="97"/>
      <c r="BC392" s="97"/>
    </row>
    <row r="393" spans="12:55" ht="13" x14ac:dyDescent="0.3">
      <c r="L393" s="116">
        <f t="shared" si="18"/>
        <v>392</v>
      </c>
      <c r="M393">
        <f t="shared" si="17"/>
        <v>1</v>
      </c>
      <c r="N393" s="207">
        <v>1598</v>
      </c>
      <c r="O393" s="99">
        <f>SUM(P393:AA393)</f>
        <v>1</v>
      </c>
      <c r="P393" s="110">
        <f>IF(ISNA(MATCH(N393,'Overlap Study'!FF$62:FF$317,0)),0,1)</f>
        <v>0</v>
      </c>
      <c r="Q393" s="97">
        <f>IF(ISNA(MATCH(N393,'Overlap Study'!EO$62:EO$317,0)),0,1)</f>
        <v>0</v>
      </c>
      <c r="R393" s="97">
        <f>IF(ISNA(MATCH(N393,'Overlap Study'!DY$62:DY$174,0)),0,1)</f>
        <v>0</v>
      </c>
      <c r="S393" s="97">
        <f>IF(ISNA(MATCH(N393,'Overlap Study'!DJ$62:DJ$157,0)),0,1)</f>
        <v>0</v>
      </c>
      <c r="T393" s="99">
        <f>IF(ISNA(MATCH(N393,'Overlap Study'!CU$62:CU$157,0)),0,1)</f>
        <v>0</v>
      </c>
      <c r="U393" s="99">
        <f>IF(ISNA(MATCH(N393,'Overlap Study'!CG$62:CG$157,0)),0,1)</f>
        <v>0</v>
      </c>
      <c r="V393" s="97">
        <f>IF(ISNA(MATCH(N393,'Overlap Study'!BU$62:BU$157,0)),0,1)</f>
        <v>0</v>
      </c>
      <c r="W393" s="97">
        <f>IF(ISNA(MATCH(N393,'Overlap Study'!BJ$62:BJ$157,0)),0,1)</f>
        <v>0</v>
      </c>
      <c r="X393" s="97">
        <f>IF(ISNA(MATCH($N393,'Overlap Study'!AZ$62:AZ$157,0)),0,1)</f>
        <v>1</v>
      </c>
      <c r="Y393" s="97">
        <f>IF(ISNA(MATCH($N393,'Overlap Study'!AT$62:AT$157,0)),0,1)</f>
        <v>0</v>
      </c>
      <c r="Z393" s="97">
        <f>IF(ISNA(MATCH($N393,'Overlap Study'!AN$62:AN$157,0)),0,1)</f>
        <v>0</v>
      </c>
      <c r="AA393" s="97">
        <f>IF(ISNA(MATCH($N393,'Overlap Study'!AH$62:AH$157,0)),0,1)</f>
        <v>0</v>
      </c>
      <c r="AB393" s="110">
        <f>IF(ISNA(MATCH($N393,'Overlap Study'!AB$62:AB$157,0)),0,1)</f>
        <v>0</v>
      </c>
      <c r="AC393" s="97">
        <f>IF(ISNA(MATCH($N393,'Overlap Study'!V$62:V$157,0)),0,1)</f>
        <v>0</v>
      </c>
      <c r="AD393" s="97">
        <f>IF(ISNA(MATCH($N393,'Overlap Study'!P$62:P$157,0)),0,1)</f>
        <v>0</v>
      </c>
      <c r="AE393" s="97">
        <f>IF(ISNA(MATCH($N393,'Overlap Study'!H$53:H$132,0)),0,1)</f>
        <v>0</v>
      </c>
      <c r="AF393" s="106">
        <f>IF(ISNA(MATCH($N393,'Overlap Study'!B$53:B$100,0)),0,1)</f>
        <v>0</v>
      </c>
      <c r="AJ393" s="98">
        <v>461</v>
      </c>
      <c r="AK393" s="105">
        <f>SUM(AL393:AW393)</f>
        <v>0</v>
      </c>
      <c r="AL393" s="110">
        <f>IF(ISNA(MATCH($AJ393,'Overlap Study'!$FG$323:$FG$454,0)),0,1)</f>
        <v>0</v>
      </c>
      <c r="AM393" s="97">
        <f>IF(ISNA(MATCH($AJ393,'Overlap Study'!$EP$323:$EP$454,0)),0,1)</f>
        <v>0</v>
      </c>
      <c r="AN393" s="97">
        <f>IF(ISNA(MATCH($AJ393,'Overlap Study'!$DY$186:$DY$245,0)),0,1)</f>
        <v>0</v>
      </c>
      <c r="AO393" s="97">
        <f>IF(ISNA(MATCH($AJ393,'Overlap Study'!$DJ$186:$DJ$233,0)),0,1)</f>
        <v>0</v>
      </c>
      <c r="AP393" s="99">
        <f>IF(ISNA(MATCH($AJ393,'Overlap Study'!$CU$186:$CU$233,0)),0,1)</f>
        <v>0</v>
      </c>
      <c r="AQ393" s="99">
        <f>IF(ISNA(MATCH($AJ393,'Overlap Study'!$CG$186:$CG$233,0)),0,1)</f>
        <v>0</v>
      </c>
      <c r="AR393" s="97">
        <f>IF(ISNA(MATCH($AJ393,'Overlap Study'!$BU$186:$BU$233,0)),0,1)</f>
        <v>0</v>
      </c>
      <c r="AS393" s="97">
        <f>IF(ISNA(MATCH(AJ393,'Overlap Study'!BJ$186:BJ$233,0)),0,1)</f>
        <v>0</v>
      </c>
      <c r="AT393" s="97">
        <f>IF(ISNA(MATCH($AJ393,'Overlap Study'!AZ$186:AZ$233,0)),0,1)</f>
        <v>0</v>
      </c>
      <c r="AU393" s="97">
        <f>IF(ISNA(MATCH($AJ393,'Overlap Study'!AT$186:AT$233,0)),0,1)</f>
        <v>0</v>
      </c>
      <c r="AV393" s="97">
        <f>IF(ISNA(MATCH($AJ393,'Overlap Study'!AN$186:AN$233,0)),0,1)</f>
        <v>0</v>
      </c>
      <c r="AW393" s="106">
        <f>IF(ISNA(MATCH($AJ393,'Overlap Study'!AH$186:AH$233,0)),0,1)</f>
        <v>0</v>
      </c>
      <c r="AX393" s="97">
        <f>IF(ISNA(MATCH(AJ393,'Overlap Study'!$AB$186:$AB$233,0)),0,1)</f>
        <v>1</v>
      </c>
      <c r="AY393" s="97">
        <f>IF(ISNA(MATCH($AJ393,'Overlap Study'!$V$186:$V$233,0)),0,1)</f>
        <v>0</v>
      </c>
      <c r="AZ393" s="97">
        <f>IF(ISNA(MATCH($AJ393,'Overlap Study'!$P$186:$P$233,0)),0,1)</f>
        <v>0</v>
      </c>
      <c r="BA393" s="97"/>
      <c r="BB393" s="97"/>
      <c r="BC393" s="97"/>
    </row>
    <row r="394" spans="12:55" ht="13" x14ac:dyDescent="0.3">
      <c r="L394" s="116">
        <f t="shared" si="18"/>
        <v>393</v>
      </c>
      <c r="M394">
        <f t="shared" si="17"/>
        <v>1</v>
      </c>
      <c r="N394" s="207">
        <v>1629</v>
      </c>
      <c r="O394" s="99">
        <f>SUM(P394:AA394)</f>
        <v>1</v>
      </c>
      <c r="P394" s="110">
        <f>IF(ISNA(MATCH(N394,'Overlap Study'!FF$62:FF$317,0)),0,1)</f>
        <v>0</v>
      </c>
      <c r="Q394" s="97">
        <f>IF(ISNA(MATCH(N394,'Overlap Study'!EO$62:EO$317,0)),0,1)</f>
        <v>0</v>
      </c>
      <c r="R394" s="97">
        <f>IF(ISNA(MATCH(N394,'Overlap Study'!DY$62:DY$174,0)),0,1)</f>
        <v>0</v>
      </c>
      <c r="S394" s="97">
        <f>IF(ISNA(MATCH(N394,'Overlap Study'!DJ$62:DJ$157,0)),0,1)</f>
        <v>0</v>
      </c>
      <c r="T394" s="99">
        <f>IF(ISNA(MATCH(N394,'Overlap Study'!CU$62:CU$157,0)),0,1)</f>
        <v>0</v>
      </c>
      <c r="U394" s="99">
        <f>IF(ISNA(MATCH(N394,'Overlap Study'!CG$62:CG$157,0)),0,1)</f>
        <v>0</v>
      </c>
      <c r="V394" s="97">
        <f>IF(ISNA(MATCH(N394,'Overlap Study'!BU$62:BU$157,0)),0,1)</f>
        <v>0</v>
      </c>
      <c r="W394" s="97">
        <f>IF(ISNA(MATCH(N394,'Overlap Study'!BJ$62:BJ$157,0)),0,1)</f>
        <v>1</v>
      </c>
      <c r="X394" s="97">
        <f>IF(ISNA(MATCH($N394,'Overlap Study'!AZ$62:AZ$157,0)),0,1)</f>
        <v>0</v>
      </c>
      <c r="Y394" s="97">
        <f>IF(ISNA(MATCH($N394,'Overlap Study'!AT$62:AT$157,0)),0,1)</f>
        <v>0</v>
      </c>
      <c r="Z394" s="97">
        <f>IF(ISNA(MATCH($N394,'Overlap Study'!AN$62:AN$157,0)),0,1)</f>
        <v>0</v>
      </c>
      <c r="AA394" s="97">
        <f>IF(ISNA(MATCH($N394,'Overlap Study'!AH$62:AH$157,0)),0,1)</f>
        <v>0</v>
      </c>
      <c r="AB394" s="110">
        <f>IF(ISNA(MATCH($N394,'Overlap Study'!AB$62:AB$157,0)),0,1)</f>
        <v>0</v>
      </c>
      <c r="AC394" s="97">
        <f>IF(ISNA(MATCH($N394,'Overlap Study'!V$62:V$157,0)),0,1)</f>
        <v>0</v>
      </c>
      <c r="AD394" s="97">
        <f>IF(ISNA(MATCH($N394,'Overlap Study'!P$62:P$157,0)),0,1)</f>
        <v>0</v>
      </c>
      <c r="AE394" s="97">
        <f>IF(ISNA(MATCH($N394,'Overlap Study'!H$53:H$132,0)),0,1)</f>
        <v>0</v>
      </c>
      <c r="AF394" s="106">
        <f>IF(ISNA(MATCH($N394,'Overlap Study'!B$53:B$100,0)),0,1)</f>
        <v>0</v>
      </c>
      <c r="AJ394" s="98">
        <v>538</v>
      </c>
      <c r="AK394" s="105">
        <f>SUM(AL394:AW394)</f>
        <v>0</v>
      </c>
      <c r="AL394" s="110">
        <f>IF(ISNA(MATCH($AJ394,'Overlap Study'!$FG$323:$FG$454,0)),0,1)</f>
        <v>0</v>
      </c>
      <c r="AM394" s="97">
        <f>IF(ISNA(MATCH($AJ394,'Overlap Study'!$EP$323:$EP$454,0)),0,1)</f>
        <v>0</v>
      </c>
      <c r="AN394" s="97">
        <f>IF(ISNA(MATCH($AJ394,'Overlap Study'!$DY$186:$DY$245,0)),0,1)</f>
        <v>0</v>
      </c>
      <c r="AO394" s="97">
        <f>IF(ISNA(MATCH($AJ394,'Overlap Study'!$DJ$186:$DJ$233,0)),0,1)</f>
        <v>0</v>
      </c>
      <c r="AP394" s="99">
        <f>IF(ISNA(MATCH($AJ394,'Overlap Study'!$CU$186:$CU$233,0)),0,1)</f>
        <v>0</v>
      </c>
      <c r="AQ394" s="99">
        <f>IF(ISNA(MATCH($AJ394,'Overlap Study'!$CG$186:$CG$233,0)),0,1)</f>
        <v>0</v>
      </c>
      <c r="AR394" s="97">
        <f>IF(ISNA(MATCH($AJ394,'Overlap Study'!$BU$186:$BU$233,0)),0,1)</f>
        <v>0</v>
      </c>
      <c r="AS394" s="97">
        <f>IF(ISNA(MATCH(AJ394,'Overlap Study'!BJ$186:BJ$233,0)),0,1)</f>
        <v>0</v>
      </c>
      <c r="AT394" s="97">
        <f>IF(ISNA(MATCH($AJ394,'Overlap Study'!AZ$186:AZ$233,0)),0,1)</f>
        <v>0</v>
      </c>
      <c r="AU394" s="97">
        <f>IF(ISNA(MATCH($AJ394,'Overlap Study'!AT$186:AT$233,0)),0,1)</f>
        <v>0</v>
      </c>
      <c r="AV394" s="97">
        <f>IF(ISNA(MATCH($AJ394,'Overlap Study'!AN$186:AN$233,0)),0,1)</f>
        <v>0</v>
      </c>
      <c r="AW394" s="106">
        <f>IF(ISNA(MATCH($AJ394,'Overlap Study'!AH$186:AH$233,0)),0,1)</f>
        <v>0</v>
      </c>
      <c r="AX394" s="97">
        <f>IF(ISNA(MATCH(AJ394,'Overlap Study'!$AB$186:$AB$233,0)),0,1)</f>
        <v>0</v>
      </c>
      <c r="AY394" s="97">
        <f>IF(ISNA(MATCH($AJ394,'Overlap Study'!$V$186:$V$233,0)),0,1)</f>
        <v>1</v>
      </c>
      <c r="AZ394" s="97">
        <f>IF(ISNA(MATCH($AJ394,'Overlap Study'!$P$186:$P$233,0)),0,1)</f>
        <v>0</v>
      </c>
      <c r="BA394" s="97"/>
      <c r="BB394" s="97"/>
      <c r="BC394" s="97"/>
    </row>
    <row r="395" spans="12:55" ht="13" x14ac:dyDescent="0.3">
      <c r="L395" s="116">
        <f t="shared" si="18"/>
        <v>394</v>
      </c>
      <c r="M395">
        <f t="shared" si="17"/>
        <v>1</v>
      </c>
      <c r="N395" s="207">
        <v>1646</v>
      </c>
      <c r="O395" s="99">
        <f>SUM(P395:AA395)</f>
        <v>1</v>
      </c>
      <c r="P395" s="110">
        <f>IF(ISNA(MATCH(N395,'Overlap Study'!FF$62:FF$317,0)),0,1)</f>
        <v>0</v>
      </c>
      <c r="Q395" s="97">
        <f>IF(ISNA(MATCH(N395,'Overlap Study'!EO$62:EO$317,0)),0,1)</f>
        <v>0</v>
      </c>
      <c r="R395" s="97">
        <f>IF(ISNA(MATCH(N395,'Overlap Study'!DY$62:DY$174,0)),0,1)</f>
        <v>0</v>
      </c>
      <c r="S395" s="97">
        <f>IF(ISNA(MATCH(N395,'Overlap Study'!DJ$62:DJ$157,0)),0,1)</f>
        <v>0</v>
      </c>
      <c r="T395" s="99">
        <f>IF(ISNA(MATCH(N395,'Overlap Study'!CU$62:CU$157,0)),0,1)</f>
        <v>0</v>
      </c>
      <c r="U395" s="99">
        <f>IF(ISNA(MATCH(N395,'Overlap Study'!CG$62:CG$157,0)),0,1)</f>
        <v>0</v>
      </c>
      <c r="V395" s="97">
        <f>IF(ISNA(MATCH(N395,'Overlap Study'!BU$62:BU$157,0)),0,1)</f>
        <v>0</v>
      </c>
      <c r="W395" s="97">
        <f>IF(ISNA(MATCH(N395,'Overlap Study'!BJ$62:BJ$157,0)),0,1)</f>
        <v>0</v>
      </c>
      <c r="X395" s="97">
        <f>IF(ISNA(MATCH($N395,'Overlap Study'!AZ$62:AZ$157,0)),0,1)</f>
        <v>0</v>
      </c>
      <c r="Y395" s="97">
        <f>IF(ISNA(MATCH($N395,'Overlap Study'!AT$62:AT$157,0)),0,1)</f>
        <v>0</v>
      </c>
      <c r="Z395" s="97">
        <f>IF(ISNA(MATCH($N395,'Overlap Study'!AN$62:AN$157,0)),0,1)</f>
        <v>1</v>
      </c>
      <c r="AA395" s="97">
        <f>IF(ISNA(MATCH($N395,'Overlap Study'!AH$62:AH$157,0)),0,1)</f>
        <v>0</v>
      </c>
      <c r="AB395" s="110">
        <f>IF(ISNA(MATCH($N395,'Overlap Study'!AB$62:AB$157,0)),0,1)</f>
        <v>0</v>
      </c>
      <c r="AC395" s="97">
        <f>IF(ISNA(MATCH($N395,'Overlap Study'!V$62:V$157,0)),0,1)</f>
        <v>0</v>
      </c>
      <c r="AD395" s="97">
        <f>IF(ISNA(MATCH($N395,'Overlap Study'!P$62:P$157,0)),0,1)</f>
        <v>0</v>
      </c>
      <c r="AE395" s="97">
        <f>IF(ISNA(MATCH($N395,'Overlap Study'!H$53:H$132,0)),0,1)</f>
        <v>0</v>
      </c>
      <c r="AF395" s="106">
        <f>IF(ISNA(MATCH($N395,'Overlap Study'!B$53:B$100,0)),0,1)</f>
        <v>0</v>
      </c>
      <c r="AJ395" s="98">
        <v>541</v>
      </c>
      <c r="AK395" s="105">
        <f>SUM(AL395:AW395)</f>
        <v>0</v>
      </c>
      <c r="AL395" s="110">
        <f>IF(ISNA(MATCH($AJ395,'Overlap Study'!$FG$323:$FG$454,0)),0,1)</f>
        <v>0</v>
      </c>
      <c r="AM395" s="97">
        <f>IF(ISNA(MATCH($AJ395,'Overlap Study'!$EP$323:$EP$454,0)),0,1)</f>
        <v>0</v>
      </c>
      <c r="AN395" s="97">
        <f>IF(ISNA(MATCH($AJ395,'Overlap Study'!$DY$186:$DY$245,0)),0,1)</f>
        <v>0</v>
      </c>
      <c r="AO395" s="97">
        <f>IF(ISNA(MATCH($AJ395,'Overlap Study'!$DJ$186:$DJ$233,0)),0,1)</f>
        <v>0</v>
      </c>
      <c r="AP395" s="99">
        <f>IF(ISNA(MATCH($AJ395,'Overlap Study'!$CU$186:$CU$233,0)),0,1)</f>
        <v>0</v>
      </c>
      <c r="AQ395" s="99">
        <f>IF(ISNA(MATCH($AJ395,'Overlap Study'!$CG$186:$CG$233,0)),0,1)</f>
        <v>0</v>
      </c>
      <c r="AR395" s="97">
        <f>IF(ISNA(MATCH($AJ395,'Overlap Study'!$BU$186:$BU$233,0)),0,1)</f>
        <v>0</v>
      </c>
      <c r="AS395" s="97">
        <f>IF(ISNA(MATCH(AJ395,'Overlap Study'!BJ$186:BJ$233,0)),0,1)</f>
        <v>0</v>
      </c>
      <c r="AT395" s="97">
        <f>IF(ISNA(MATCH($AJ395,'Overlap Study'!AZ$186:AZ$233,0)),0,1)</f>
        <v>0</v>
      </c>
      <c r="AU395" s="97">
        <f>IF(ISNA(MATCH($AJ395,'Overlap Study'!AT$186:AT$233,0)),0,1)</f>
        <v>0</v>
      </c>
      <c r="AV395" s="97">
        <f>IF(ISNA(MATCH($AJ395,'Overlap Study'!AN$186:AN$233,0)),0,1)</f>
        <v>0</v>
      </c>
      <c r="AW395" s="106">
        <f>IF(ISNA(MATCH($AJ395,'Overlap Study'!AH$186:AH$233,0)),0,1)</f>
        <v>0</v>
      </c>
      <c r="AX395" s="97">
        <f>IF(ISNA(MATCH(AJ395,'Overlap Study'!$AB$186:$AB$233,0)),0,1)</f>
        <v>0</v>
      </c>
      <c r="AY395" s="97">
        <f>IF(ISNA(MATCH($AJ395,'Overlap Study'!$V$186:$V$233,0)),0,1)</f>
        <v>1</v>
      </c>
      <c r="AZ395" s="97">
        <f>IF(ISNA(MATCH($AJ395,'Overlap Study'!$P$186:$P$233,0)),0,1)</f>
        <v>0</v>
      </c>
      <c r="BA395" s="97"/>
      <c r="BB395" s="97"/>
      <c r="BC395" s="97"/>
    </row>
    <row r="396" spans="12:55" ht="13" x14ac:dyDescent="0.3">
      <c r="L396" s="116">
        <f t="shared" si="18"/>
        <v>395</v>
      </c>
      <c r="M396">
        <f t="shared" si="17"/>
        <v>1</v>
      </c>
      <c r="N396" s="207">
        <v>1647</v>
      </c>
      <c r="O396" s="99">
        <f>SUM(P396:AA396)</f>
        <v>1</v>
      </c>
      <c r="P396" s="110">
        <f>IF(ISNA(MATCH(N396,'Overlap Study'!FF$62:FF$317,0)),0,1)</f>
        <v>0</v>
      </c>
      <c r="Q396" s="97">
        <f>IF(ISNA(MATCH(N396,'Overlap Study'!EO$62:EO$317,0)),0,1)</f>
        <v>0</v>
      </c>
      <c r="R396" s="97">
        <f>IF(ISNA(MATCH(N396,'Overlap Study'!DY$62:DY$174,0)),0,1)</f>
        <v>0</v>
      </c>
      <c r="S396" s="97">
        <f>IF(ISNA(MATCH(N396,'Overlap Study'!DJ$62:DJ$157,0)),0,1)</f>
        <v>0</v>
      </c>
      <c r="T396" s="99">
        <f>IF(ISNA(MATCH(N396,'Overlap Study'!CU$62:CU$157,0)),0,1)</f>
        <v>0</v>
      </c>
      <c r="U396" s="99">
        <f>IF(ISNA(MATCH(N396,'Overlap Study'!CG$62:CG$157,0)),0,1)</f>
        <v>0</v>
      </c>
      <c r="V396" s="97">
        <f>IF(ISNA(MATCH(N396,'Overlap Study'!BU$62:BU$157,0)),0,1)</f>
        <v>0</v>
      </c>
      <c r="W396" s="97">
        <f>IF(ISNA(MATCH(N396,'Overlap Study'!BJ$62:BJ$157,0)),0,1)</f>
        <v>0</v>
      </c>
      <c r="X396" s="97">
        <f>IF(ISNA(MATCH($N396,'Overlap Study'!AZ$62:AZ$157,0)),0,1)</f>
        <v>0</v>
      </c>
      <c r="Y396" s="97">
        <f>IF(ISNA(MATCH($N396,'Overlap Study'!AT$62:AT$157,0)),0,1)</f>
        <v>0</v>
      </c>
      <c r="Z396" s="97">
        <f>IF(ISNA(MATCH($N396,'Overlap Study'!AN$62:AN$157,0)),0,1)</f>
        <v>0</v>
      </c>
      <c r="AA396" s="97">
        <f>IF(ISNA(MATCH($N396,'Overlap Study'!AH$62:AH$157,0)),0,1)</f>
        <v>1</v>
      </c>
      <c r="AB396" s="110">
        <f>IF(ISNA(MATCH($N396,'Overlap Study'!AB$62:AB$157,0)),0,1)</f>
        <v>0</v>
      </c>
      <c r="AC396" s="97">
        <f>IF(ISNA(MATCH($N396,'Overlap Study'!V$62:V$157,0)),0,1)</f>
        <v>0</v>
      </c>
      <c r="AD396" s="97">
        <f>IF(ISNA(MATCH($N396,'Overlap Study'!P$62:P$157,0)),0,1)</f>
        <v>0</v>
      </c>
      <c r="AE396" s="97">
        <f>IF(ISNA(MATCH($N396,'Overlap Study'!H$53:H$132,0)),0,1)</f>
        <v>0</v>
      </c>
      <c r="AF396" s="106">
        <f>IF(ISNA(MATCH($N396,'Overlap Study'!B$53:B$100,0)),0,1)</f>
        <v>0</v>
      </c>
      <c r="AJ396" s="98">
        <v>571</v>
      </c>
      <c r="AK396" s="105">
        <f>SUM(AL396:AW396)</f>
        <v>0</v>
      </c>
      <c r="AL396" s="110">
        <f>IF(ISNA(MATCH($AJ396,'Overlap Study'!$FG$323:$FG$454,0)),0,1)</f>
        <v>0</v>
      </c>
      <c r="AM396" s="97">
        <f>IF(ISNA(MATCH($AJ396,'Overlap Study'!$EP$323:$EP$454,0)),0,1)</f>
        <v>0</v>
      </c>
      <c r="AN396" s="97">
        <f>IF(ISNA(MATCH($AJ396,'Overlap Study'!$DY$186:$DY$245,0)),0,1)</f>
        <v>0</v>
      </c>
      <c r="AO396" s="97">
        <f>IF(ISNA(MATCH($AJ396,'Overlap Study'!$DJ$186:$DJ$233,0)),0,1)</f>
        <v>0</v>
      </c>
      <c r="AP396" s="99">
        <f>IF(ISNA(MATCH($AJ396,'Overlap Study'!$CU$186:$CU$233,0)),0,1)</f>
        <v>0</v>
      </c>
      <c r="AQ396" s="99">
        <f>IF(ISNA(MATCH($AJ396,'Overlap Study'!$CG$186:$CG$233,0)),0,1)</f>
        <v>0</v>
      </c>
      <c r="AR396" s="97">
        <f>IF(ISNA(MATCH($AJ396,'Overlap Study'!$BU$186:$BU$233,0)),0,1)</f>
        <v>0</v>
      </c>
      <c r="AS396" s="97">
        <f>IF(ISNA(MATCH(AJ396,'Overlap Study'!BJ$186:BJ$233,0)),0,1)</f>
        <v>0</v>
      </c>
      <c r="AT396" s="97">
        <f>IF(ISNA(MATCH($AJ396,'Overlap Study'!AZ$186:AZ$233,0)),0,1)</f>
        <v>0</v>
      </c>
      <c r="AU396" s="97">
        <f>IF(ISNA(MATCH($AJ396,'Overlap Study'!AT$186:AT$233,0)),0,1)</f>
        <v>0</v>
      </c>
      <c r="AV396" s="97">
        <f>IF(ISNA(MATCH($AJ396,'Overlap Study'!AN$186:AN$233,0)),0,1)</f>
        <v>0</v>
      </c>
      <c r="AW396" s="106">
        <f>IF(ISNA(MATCH($AJ396,'Overlap Study'!AH$186:AH$233,0)),0,1)</f>
        <v>0</v>
      </c>
      <c r="AX396" s="97">
        <f>IF(ISNA(MATCH(AJ396,'Overlap Study'!$AB$186:$AB$233,0)),0,1)</f>
        <v>1</v>
      </c>
      <c r="AY396" s="97">
        <f>IF(ISNA(MATCH($AJ396,'Overlap Study'!$V$186:$V$233,0)),0,1)</f>
        <v>0</v>
      </c>
      <c r="AZ396" s="97">
        <f>IF(ISNA(MATCH($AJ396,'Overlap Study'!$P$186:$P$233,0)),0,1)</f>
        <v>0</v>
      </c>
      <c r="BA396" s="97"/>
      <c r="BB396" s="97"/>
      <c r="BC396" s="97"/>
    </row>
    <row r="397" spans="12:55" ht="13" x14ac:dyDescent="0.3">
      <c r="L397" s="116">
        <f t="shared" si="18"/>
        <v>396</v>
      </c>
      <c r="M397">
        <f t="shared" si="17"/>
        <v>1</v>
      </c>
      <c r="N397" s="487">
        <v>1648</v>
      </c>
      <c r="O397" s="99">
        <f>SUM(P397:AA397)</f>
        <v>1</v>
      </c>
      <c r="P397" s="110">
        <f>IF(ISNA(MATCH(N397,'Overlap Study'!FF$62:FF$317,0)),0,1)</f>
        <v>0</v>
      </c>
      <c r="Q397" s="97">
        <f>IF(ISNA(MATCH(N397,'Overlap Study'!EO$62:EO$317,0)),0,1)</f>
        <v>0</v>
      </c>
      <c r="R397" s="97">
        <f>IF(ISNA(MATCH(N397,'Overlap Study'!DY$62:DY$174,0)),0,1)</f>
        <v>0</v>
      </c>
      <c r="S397" s="97">
        <f>IF(ISNA(MATCH(N397,'Overlap Study'!DJ$62:DJ$157,0)),0,1)</f>
        <v>0</v>
      </c>
      <c r="T397" s="99">
        <f>IF(ISNA(MATCH(N397,'Overlap Study'!CU$62:CU$157,0)),0,1)</f>
        <v>0</v>
      </c>
      <c r="U397" s="99">
        <f>IF(ISNA(MATCH(N397,'Overlap Study'!CG$62:CG$157,0)),0,1)</f>
        <v>0</v>
      </c>
      <c r="V397" s="97">
        <f>IF(ISNA(MATCH(N397,'Overlap Study'!BU$62:BU$157,0)),0,1)</f>
        <v>0</v>
      </c>
      <c r="W397" s="97">
        <f>IF(ISNA(MATCH(N397,'Overlap Study'!BJ$62:BJ$157,0)),0,1)</f>
        <v>0</v>
      </c>
      <c r="X397" s="97">
        <f>IF(ISNA(MATCH($N397,'Overlap Study'!AZ$62:AZ$157,0)),0,1)</f>
        <v>0</v>
      </c>
      <c r="Y397" s="97">
        <f>IF(ISNA(MATCH($N397,'Overlap Study'!AT$62:AT$157,0)),0,1)</f>
        <v>0</v>
      </c>
      <c r="Z397" s="97">
        <f>IF(ISNA(MATCH($N397,'Overlap Study'!AN$62:AN$157,0)),0,1)</f>
        <v>0</v>
      </c>
      <c r="AA397" s="97">
        <f>IF(ISNA(MATCH($N397,'Overlap Study'!AH$62:AH$157,0)),0,1)</f>
        <v>1</v>
      </c>
      <c r="AB397" s="110">
        <f>IF(ISNA(MATCH($N397,'Overlap Study'!AB$62:AB$157,0)),0,1)</f>
        <v>0</v>
      </c>
      <c r="AC397" s="97">
        <f>IF(ISNA(MATCH($N397,'Overlap Study'!V$62:V$157,0)),0,1)</f>
        <v>0</v>
      </c>
      <c r="AD397" s="97">
        <f>IF(ISNA(MATCH($N397,'Overlap Study'!P$62:P$157,0)),0,1)</f>
        <v>0</v>
      </c>
      <c r="AE397" s="97">
        <f>IF(ISNA(MATCH($N397,'Overlap Study'!H$53:H$132,0)),0,1)</f>
        <v>0</v>
      </c>
      <c r="AF397" s="106">
        <f>IF(ISNA(MATCH($N397,'Overlap Study'!B$53:B$100,0)),0,1)</f>
        <v>0</v>
      </c>
      <c r="AJ397" s="98">
        <v>618</v>
      </c>
      <c r="AK397" s="105">
        <f>SUM(AL397:AW397)</f>
        <v>0</v>
      </c>
      <c r="AL397" s="110">
        <f>IF(ISNA(MATCH($AJ397,'Overlap Study'!$FG$323:$FG$454,0)),0,1)</f>
        <v>0</v>
      </c>
      <c r="AM397" s="97">
        <f>IF(ISNA(MATCH($AJ397,'Overlap Study'!$EP$323:$EP$454,0)),0,1)</f>
        <v>0</v>
      </c>
      <c r="AN397" s="97">
        <f>IF(ISNA(MATCH($AJ397,'Overlap Study'!$DY$186:$DY$245,0)),0,1)</f>
        <v>0</v>
      </c>
      <c r="AO397" s="97">
        <f>IF(ISNA(MATCH($AJ397,'Overlap Study'!$DJ$186:$DJ$233,0)),0,1)</f>
        <v>0</v>
      </c>
      <c r="AP397" s="99">
        <f>IF(ISNA(MATCH($AJ397,'Overlap Study'!$CU$186:$CU$233,0)),0,1)</f>
        <v>0</v>
      </c>
      <c r="AQ397" s="99">
        <f>IF(ISNA(MATCH($AJ397,'Overlap Study'!$CG$186:$CG$233,0)),0,1)</f>
        <v>0</v>
      </c>
      <c r="AR397" s="97">
        <f>IF(ISNA(MATCH($AJ397,'Overlap Study'!$BU$186:$BU$233,0)),0,1)</f>
        <v>0</v>
      </c>
      <c r="AS397" s="97">
        <f>IF(ISNA(MATCH(AJ397,'Overlap Study'!BJ$186:BJ$233,0)),0,1)</f>
        <v>0</v>
      </c>
      <c r="AT397" s="97">
        <f>IF(ISNA(MATCH($AJ397,'Overlap Study'!AZ$186:AZ$233,0)),0,1)</f>
        <v>0</v>
      </c>
      <c r="AU397" s="97">
        <f>IF(ISNA(MATCH($AJ397,'Overlap Study'!AT$186:AT$233,0)),0,1)</f>
        <v>0</v>
      </c>
      <c r="AV397" s="97">
        <f>IF(ISNA(MATCH($AJ397,'Overlap Study'!AN$186:AN$233,0)),0,1)</f>
        <v>0</v>
      </c>
      <c r="AW397" s="106">
        <f>IF(ISNA(MATCH($AJ397,'Overlap Study'!AH$186:AH$233,0)),0,1)</f>
        <v>0</v>
      </c>
      <c r="AX397" s="97">
        <f>IF(ISNA(MATCH(AJ397,'Overlap Study'!$AB$186:$AB$233,0)),0,1)</f>
        <v>0</v>
      </c>
      <c r="AY397" s="97">
        <f>IF(ISNA(MATCH($AJ397,'Overlap Study'!$V$186:$V$233,0)),0,1)</f>
        <v>1</v>
      </c>
      <c r="AZ397" s="97">
        <f>IF(ISNA(MATCH($AJ397,'Overlap Study'!$P$186:$P$233,0)),0,1)</f>
        <v>0</v>
      </c>
      <c r="BA397" s="97"/>
      <c r="BB397" s="97"/>
      <c r="BC397" s="97"/>
    </row>
    <row r="398" spans="12:55" ht="13" x14ac:dyDescent="0.3">
      <c r="L398" s="116">
        <f t="shared" si="18"/>
        <v>397</v>
      </c>
      <c r="M398">
        <f t="shared" si="17"/>
        <v>1</v>
      </c>
      <c r="N398" s="207">
        <v>1658</v>
      </c>
      <c r="O398" s="99">
        <f>SUM(P398:AA398)</f>
        <v>1</v>
      </c>
      <c r="P398" s="110">
        <f>IF(ISNA(MATCH(N398,'Overlap Study'!FF$62:FF$317,0)),0,1)</f>
        <v>0</v>
      </c>
      <c r="Q398" s="97">
        <f>IF(ISNA(MATCH(N398,'Overlap Study'!EO$62:EO$317,0)),0,1)</f>
        <v>1</v>
      </c>
      <c r="R398" s="97">
        <f>IF(ISNA(MATCH(N398,'Overlap Study'!DY$62:DY$174,0)),0,1)</f>
        <v>0</v>
      </c>
      <c r="S398" s="97">
        <f>IF(ISNA(MATCH(N398,'Overlap Study'!DJ$62:DJ$157,0)),0,1)</f>
        <v>0</v>
      </c>
      <c r="T398" s="99">
        <f>IF(ISNA(MATCH(N398,'Overlap Study'!CU$62:CU$157,0)),0,1)</f>
        <v>0</v>
      </c>
      <c r="U398" s="99">
        <f>IF(ISNA(MATCH(N398,'Overlap Study'!CG$62:CG$157,0)),0,1)</f>
        <v>0</v>
      </c>
      <c r="V398" s="97">
        <f>IF(ISNA(MATCH(N398,'Overlap Study'!BU$62:BU$157,0)),0,1)</f>
        <v>0</v>
      </c>
      <c r="W398" s="97">
        <f>IF(ISNA(MATCH(N398,'Overlap Study'!BJ$62:BJ$157,0)),0,1)</f>
        <v>0</v>
      </c>
      <c r="X398" s="97">
        <f>IF(ISNA(MATCH($N398,'Overlap Study'!AZ$62:AZ$157,0)),0,1)</f>
        <v>0</v>
      </c>
      <c r="Y398" s="97">
        <f>IF(ISNA(MATCH($N398,'Overlap Study'!AT$62:AT$157,0)),0,1)</f>
        <v>0</v>
      </c>
      <c r="Z398" s="97">
        <f>IF(ISNA(MATCH($N398,'Overlap Study'!AN$62:AN$157,0)),0,1)</f>
        <v>0</v>
      </c>
      <c r="AA398" s="97">
        <f>IF(ISNA(MATCH($N398,'Overlap Study'!AH$62:AH$157,0)),0,1)</f>
        <v>0</v>
      </c>
      <c r="AB398" s="110">
        <f>IF(ISNA(MATCH($N398,'Overlap Study'!AB$62:AB$157,0)),0,1)</f>
        <v>0</v>
      </c>
      <c r="AC398" s="97">
        <f>IF(ISNA(MATCH($N398,'Overlap Study'!V$62:V$157,0)),0,1)</f>
        <v>0</v>
      </c>
      <c r="AD398" s="97">
        <f>IF(ISNA(MATCH($N398,'Overlap Study'!P$62:P$157,0)),0,1)</f>
        <v>0</v>
      </c>
      <c r="AE398" s="97">
        <f>IF(ISNA(MATCH($N398,'Overlap Study'!H$53:H$132,0)),0,1)</f>
        <v>0</v>
      </c>
      <c r="AF398" s="106">
        <f>IF(ISNA(MATCH($N398,'Overlap Study'!B$53:B$100,0)),0,1)</f>
        <v>0</v>
      </c>
      <c r="AJ398" s="98">
        <v>638</v>
      </c>
      <c r="AK398" s="105">
        <f>SUM(AL398:AW398)</f>
        <v>0</v>
      </c>
      <c r="AL398" s="110">
        <f>IF(ISNA(MATCH($AJ398,'Overlap Study'!$FG$323:$FG$454,0)),0,1)</f>
        <v>0</v>
      </c>
      <c r="AM398" s="97">
        <f>IF(ISNA(MATCH($AJ398,'Overlap Study'!$EP$323:$EP$454,0)),0,1)</f>
        <v>0</v>
      </c>
      <c r="AN398" s="97">
        <f>IF(ISNA(MATCH($AJ398,'Overlap Study'!$DY$186:$DY$245,0)),0,1)</f>
        <v>0</v>
      </c>
      <c r="AO398" s="97">
        <f>IF(ISNA(MATCH($AJ398,'Overlap Study'!$DJ$186:$DJ$233,0)),0,1)</f>
        <v>0</v>
      </c>
      <c r="AP398" s="99">
        <f>IF(ISNA(MATCH($AJ398,'Overlap Study'!$CU$186:$CU$233,0)),0,1)</f>
        <v>0</v>
      </c>
      <c r="AQ398" s="99">
        <f>IF(ISNA(MATCH($AJ398,'Overlap Study'!$CG$186:$CG$233,0)),0,1)</f>
        <v>0</v>
      </c>
      <c r="AR398" s="97">
        <f>IF(ISNA(MATCH($AJ398,'Overlap Study'!$BU$186:$BU$233,0)),0,1)</f>
        <v>0</v>
      </c>
      <c r="AS398" s="97">
        <f>IF(ISNA(MATCH(AJ398,'Overlap Study'!BJ$186:BJ$233,0)),0,1)</f>
        <v>0</v>
      </c>
      <c r="AT398" s="97">
        <f>IF(ISNA(MATCH($AJ398,'Overlap Study'!AZ$186:AZ$233,0)),0,1)</f>
        <v>0</v>
      </c>
      <c r="AU398" s="97">
        <f>IF(ISNA(MATCH($AJ398,'Overlap Study'!AT$186:AT$233,0)),0,1)</f>
        <v>0</v>
      </c>
      <c r="AV398" s="97">
        <f>IF(ISNA(MATCH($AJ398,'Overlap Study'!AN$186:AN$233,0)),0,1)</f>
        <v>0</v>
      </c>
      <c r="AW398" s="106">
        <f>IF(ISNA(MATCH($AJ398,'Overlap Study'!AH$186:AH$233,0)),0,1)</f>
        <v>0</v>
      </c>
      <c r="AX398" s="97">
        <f>IF(ISNA(MATCH(AJ398,'Overlap Study'!$AB$186:$AB$233,0)),0,1)</f>
        <v>0</v>
      </c>
      <c r="AY398" s="97">
        <f>IF(ISNA(MATCH($AJ398,'Overlap Study'!$V$186:$V$233,0)),0,1)</f>
        <v>1</v>
      </c>
      <c r="AZ398" s="97">
        <f>IF(ISNA(MATCH($AJ398,'Overlap Study'!$P$186:$P$233,0)),0,1)</f>
        <v>0</v>
      </c>
      <c r="BA398" s="97"/>
      <c r="BB398" s="97"/>
      <c r="BC398" s="97"/>
    </row>
    <row r="399" spans="12:55" ht="13" x14ac:dyDescent="0.3">
      <c r="L399" s="116">
        <f t="shared" si="18"/>
        <v>398</v>
      </c>
      <c r="M399">
        <f t="shared" si="17"/>
        <v>1</v>
      </c>
      <c r="N399" s="207">
        <v>1660</v>
      </c>
      <c r="O399" s="99">
        <f>SUM(P399:AA399)</f>
        <v>1</v>
      </c>
      <c r="P399" s="110">
        <f>IF(ISNA(MATCH(N399,'Overlap Study'!FF$62:FF$317,0)),0,1)</f>
        <v>0</v>
      </c>
      <c r="Q399" s="97">
        <f>IF(ISNA(MATCH(N399,'Overlap Study'!EO$62:EO$317,0)),0,1)</f>
        <v>0</v>
      </c>
      <c r="R399" s="97">
        <f>IF(ISNA(MATCH(N399,'Overlap Study'!DY$62:DY$174,0)),0,1)</f>
        <v>0</v>
      </c>
      <c r="S399" s="97">
        <f>IF(ISNA(MATCH(N399,'Overlap Study'!DJ$62:DJ$157,0)),0,1)</f>
        <v>1</v>
      </c>
      <c r="T399" s="99">
        <f>IF(ISNA(MATCH(N399,'Overlap Study'!CU$62:CU$157,0)),0,1)</f>
        <v>0</v>
      </c>
      <c r="U399" s="99">
        <f>IF(ISNA(MATCH(N399,'Overlap Study'!CG$62:CG$157,0)),0,1)</f>
        <v>0</v>
      </c>
      <c r="V399" s="97">
        <f>IF(ISNA(MATCH(N399,'Overlap Study'!BU$62:BU$157,0)),0,1)</f>
        <v>0</v>
      </c>
      <c r="W399" s="97">
        <f>IF(ISNA(MATCH(N399,'Overlap Study'!BJ$62:BJ$157,0)),0,1)</f>
        <v>0</v>
      </c>
      <c r="X399" s="97">
        <f>IF(ISNA(MATCH($N399,'Overlap Study'!AZ$62:AZ$157,0)),0,1)</f>
        <v>0</v>
      </c>
      <c r="Y399" s="97">
        <f>IF(ISNA(MATCH($N399,'Overlap Study'!AT$62:AT$157,0)),0,1)</f>
        <v>0</v>
      </c>
      <c r="Z399" s="97">
        <f>IF(ISNA(MATCH($N399,'Overlap Study'!AN$62:AN$157,0)),0,1)</f>
        <v>0</v>
      </c>
      <c r="AA399" s="97">
        <f>IF(ISNA(MATCH($N399,'Overlap Study'!AH$62:AH$157,0)),0,1)</f>
        <v>0</v>
      </c>
      <c r="AB399" s="110">
        <f>IF(ISNA(MATCH($N399,'Overlap Study'!AB$62:AB$157,0)),0,1)</f>
        <v>0</v>
      </c>
      <c r="AC399" s="97">
        <f>IF(ISNA(MATCH($N399,'Overlap Study'!V$62:V$157,0)),0,1)</f>
        <v>0</v>
      </c>
      <c r="AD399" s="97">
        <f>IF(ISNA(MATCH($N399,'Overlap Study'!P$62:P$157,0)),0,1)</f>
        <v>0</v>
      </c>
      <c r="AE399" s="97">
        <f>IF(ISNA(MATCH($N399,'Overlap Study'!H$53:H$132,0)),0,1)</f>
        <v>0</v>
      </c>
      <c r="AF399" s="106">
        <f>IF(ISNA(MATCH($N399,'Overlap Study'!B$53:B$100,0)),0,1)</f>
        <v>0</v>
      </c>
      <c r="AJ399" s="98">
        <v>650</v>
      </c>
      <c r="AK399" s="105">
        <f>SUM(AL399:AW399)</f>
        <v>0</v>
      </c>
      <c r="AL399" s="110">
        <f>IF(ISNA(MATCH($AJ399,'Overlap Study'!$FG$323:$FG$454,0)),0,1)</f>
        <v>0</v>
      </c>
      <c r="AM399" s="97">
        <f>IF(ISNA(MATCH($AJ399,'Overlap Study'!$EP$323:$EP$454,0)),0,1)</f>
        <v>0</v>
      </c>
      <c r="AN399" s="97">
        <f>IF(ISNA(MATCH($AJ399,'Overlap Study'!$DY$186:$DY$245,0)),0,1)</f>
        <v>0</v>
      </c>
      <c r="AO399" s="97">
        <f>IF(ISNA(MATCH($AJ399,'Overlap Study'!$DJ$186:$DJ$233,0)),0,1)</f>
        <v>0</v>
      </c>
      <c r="AP399" s="99">
        <f>IF(ISNA(MATCH($AJ399,'Overlap Study'!$CU$186:$CU$233,0)),0,1)</f>
        <v>0</v>
      </c>
      <c r="AQ399" s="99">
        <f>IF(ISNA(MATCH($AJ399,'Overlap Study'!$CG$186:$CG$233,0)),0,1)</f>
        <v>0</v>
      </c>
      <c r="AR399" s="97">
        <f>IF(ISNA(MATCH($AJ399,'Overlap Study'!$BU$186:$BU$233,0)),0,1)</f>
        <v>0</v>
      </c>
      <c r="AS399" s="97">
        <f>IF(ISNA(MATCH(AJ399,'Overlap Study'!BJ$186:BJ$233,0)),0,1)</f>
        <v>0</v>
      </c>
      <c r="AT399" s="97">
        <f>IF(ISNA(MATCH($AJ399,'Overlap Study'!AZ$186:AZ$233,0)),0,1)</f>
        <v>0</v>
      </c>
      <c r="AU399" s="97">
        <f>IF(ISNA(MATCH($AJ399,'Overlap Study'!AT$186:AT$233,0)),0,1)</f>
        <v>0</v>
      </c>
      <c r="AV399" s="97">
        <f>IF(ISNA(MATCH($AJ399,'Overlap Study'!AN$186:AN$233,0)),0,1)</f>
        <v>0</v>
      </c>
      <c r="AW399" s="106">
        <f>IF(ISNA(MATCH($AJ399,'Overlap Study'!AH$186:AH$233,0)),0,1)</f>
        <v>0</v>
      </c>
      <c r="AX399" s="97">
        <f>IF(ISNA(MATCH(AJ399,'Overlap Study'!$AB$186:$AB$233,0)),0,1)</f>
        <v>0</v>
      </c>
      <c r="AY399" s="97">
        <f>IF(ISNA(MATCH($AJ399,'Overlap Study'!$V$186:$V$233,0)),0,1)</f>
        <v>1</v>
      </c>
      <c r="AZ399" s="97">
        <f>IF(ISNA(MATCH($AJ399,'Overlap Study'!$P$186:$P$233,0)),0,1)</f>
        <v>0</v>
      </c>
      <c r="BA399" s="97"/>
      <c r="BB399" s="97"/>
      <c r="BC399" s="97"/>
    </row>
    <row r="400" spans="12:55" ht="13" x14ac:dyDescent="0.3">
      <c r="L400" s="116">
        <f t="shared" si="18"/>
        <v>399</v>
      </c>
      <c r="M400">
        <f t="shared" si="17"/>
        <v>1</v>
      </c>
      <c r="N400" s="494">
        <v>1684</v>
      </c>
      <c r="O400" s="99">
        <f>SUM(P400:AA400)</f>
        <v>1</v>
      </c>
      <c r="P400" s="110">
        <f>IF(ISNA(MATCH(N400,'Overlap Study'!FF$62:FF$317,0)),0,1)</f>
        <v>0</v>
      </c>
      <c r="Q400" s="97">
        <f>IF(ISNA(MATCH(N400,'Overlap Study'!EO$62:EO$317,0)),0,1)</f>
        <v>0</v>
      </c>
      <c r="R400" s="97">
        <f>IF(ISNA(MATCH(N400,'Overlap Study'!DY$62:DY$174,0)),0,1)</f>
        <v>0</v>
      </c>
      <c r="S400" s="97">
        <f>IF(ISNA(MATCH(N400,'Overlap Study'!DJ$62:DJ$157,0)),0,1)</f>
        <v>1</v>
      </c>
      <c r="T400" s="99">
        <f>IF(ISNA(MATCH(N400,'Overlap Study'!CU$62:CU$157,0)),0,1)</f>
        <v>0</v>
      </c>
      <c r="U400" s="99">
        <f>IF(ISNA(MATCH(N400,'Overlap Study'!CG$62:CG$157,0)),0,1)</f>
        <v>0</v>
      </c>
      <c r="V400" s="97">
        <f>IF(ISNA(MATCH(N400,'Overlap Study'!BU$62:BU$157,0)),0,1)</f>
        <v>0</v>
      </c>
      <c r="W400" s="97">
        <f>IF(ISNA(MATCH(N400,'Overlap Study'!BJ$62:BJ$157,0)),0,1)</f>
        <v>0</v>
      </c>
      <c r="X400" s="97">
        <f>IF(ISNA(MATCH($N400,'Overlap Study'!AZ$62:AZ$157,0)),0,1)</f>
        <v>0</v>
      </c>
      <c r="Y400" s="97">
        <f>IF(ISNA(MATCH($N400,'Overlap Study'!AT$62:AT$157,0)),0,1)</f>
        <v>0</v>
      </c>
      <c r="Z400" s="97">
        <f>IF(ISNA(MATCH($N400,'Overlap Study'!AN$62:AN$157,0)),0,1)</f>
        <v>0</v>
      </c>
      <c r="AA400" s="97">
        <f>IF(ISNA(MATCH($N400,'Overlap Study'!AH$62:AH$157,0)),0,1)</f>
        <v>0</v>
      </c>
      <c r="AB400" s="110">
        <f>IF(ISNA(MATCH($N400,'Overlap Study'!AB$62:AB$157,0)),0,1)</f>
        <v>0</v>
      </c>
      <c r="AC400" s="97">
        <f>IF(ISNA(MATCH($N400,'Overlap Study'!V$62:V$157,0)),0,1)</f>
        <v>0</v>
      </c>
      <c r="AD400" s="97">
        <f>IF(ISNA(MATCH($N400,'Overlap Study'!P$62:P$157,0)),0,1)</f>
        <v>0</v>
      </c>
      <c r="AE400" s="97">
        <f>IF(ISNA(MATCH($N400,'Overlap Study'!H$53:H$132,0)),0,1)</f>
        <v>0</v>
      </c>
      <c r="AF400" s="106">
        <f>IF(ISNA(MATCH($N400,'Overlap Study'!B$53:B$100,0)),0,1)</f>
        <v>0</v>
      </c>
      <c r="AJ400" s="98">
        <v>665</v>
      </c>
      <c r="AK400" s="105">
        <f>SUM(AL400:AW400)</f>
        <v>0</v>
      </c>
      <c r="AL400" s="110">
        <f>IF(ISNA(MATCH($AJ400,'Overlap Study'!$FG$323:$FG$454,0)),0,1)</f>
        <v>0</v>
      </c>
      <c r="AM400" s="97">
        <f>IF(ISNA(MATCH($AJ400,'Overlap Study'!$EP$323:$EP$454,0)),0,1)</f>
        <v>0</v>
      </c>
      <c r="AN400" s="97">
        <f>IF(ISNA(MATCH($AJ400,'Overlap Study'!$DY$186:$DY$245,0)),0,1)</f>
        <v>0</v>
      </c>
      <c r="AO400" s="97">
        <f>IF(ISNA(MATCH($AJ400,'Overlap Study'!$DJ$186:$DJ$233,0)),0,1)</f>
        <v>0</v>
      </c>
      <c r="AP400" s="99">
        <f>IF(ISNA(MATCH($AJ400,'Overlap Study'!$CU$186:$CU$233,0)),0,1)</f>
        <v>0</v>
      </c>
      <c r="AQ400" s="99">
        <f>IF(ISNA(MATCH($AJ400,'Overlap Study'!$CG$186:$CG$233,0)),0,1)</f>
        <v>0</v>
      </c>
      <c r="AR400" s="97">
        <f>IF(ISNA(MATCH($AJ400,'Overlap Study'!$BU$186:$BU$233,0)),0,1)</f>
        <v>0</v>
      </c>
      <c r="AS400" s="97">
        <f>IF(ISNA(MATCH(AJ400,'Overlap Study'!BJ$186:BJ$233,0)),0,1)</f>
        <v>0</v>
      </c>
      <c r="AT400" s="97">
        <f>IF(ISNA(MATCH($AJ400,'Overlap Study'!AZ$186:AZ$233,0)),0,1)</f>
        <v>0</v>
      </c>
      <c r="AU400" s="97">
        <f>IF(ISNA(MATCH($AJ400,'Overlap Study'!AT$186:AT$233,0)),0,1)</f>
        <v>0</v>
      </c>
      <c r="AV400" s="97">
        <f>IF(ISNA(MATCH($AJ400,'Overlap Study'!AN$186:AN$233,0)),0,1)</f>
        <v>0</v>
      </c>
      <c r="AW400" s="106">
        <f>IF(ISNA(MATCH($AJ400,'Overlap Study'!AH$186:AH$233,0)),0,1)</f>
        <v>0</v>
      </c>
      <c r="AX400" s="97">
        <f>IF(ISNA(MATCH(AJ400,'Overlap Study'!$AB$186:$AB$233,0)),0,1)</f>
        <v>0</v>
      </c>
      <c r="AY400" s="97">
        <f>IF(ISNA(MATCH($AJ400,'Overlap Study'!$V$186:$V$233,0)),0,1)</f>
        <v>1</v>
      </c>
      <c r="AZ400" s="97">
        <f>IF(ISNA(MATCH($AJ400,'Overlap Study'!$P$186:$P$233,0)),0,1)</f>
        <v>0</v>
      </c>
      <c r="BA400" s="97"/>
      <c r="BB400" s="97"/>
      <c r="BC400" s="97"/>
    </row>
    <row r="401" spans="12:55" ht="13" x14ac:dyDescent="0.3">
      <c r="L401" s="116">
        <f t="shared" si="18"/>
        <v>400</v>
      </c>
      <c r="M401">
        <f t="shared" si="17"/>
        <v>1</v>
      </c>
      <c r="N401" s="494">
        <v>1700</v>
      </c>
      <c r="O401" s="99">
        <f>SUM(P401:AA401)</f>
        <v>1</v>
      </c>
      <c r="P401" s="110">
        <f>IF(ISNA(MATCH(N401,'Overlap Study'!FF$62:FF$317,0)),0,1)</f>
        <v>0</v>
      </c>
      <c r="Q401" s="97">
        <f>IF(ISNA(MATCH(N401,'Overlap Study'!EO$62:EO$317,0)),0,1)</f>
        <v>0</v>
      </c>
      <c r="R401" s="97">
        <f>IF(ISNA(MATCH(N401,'Overlap Study'!DY$62:DY$174,0)),0,1)</f>
        <v>0</v>
      </c>
      <c r="S401" s="97">
        <f>IF(ISNA(MATCH(N401,'Overlap Study'!DJ$62:DJ$157,0)),0,1)</f>
        <v>0</v>
      </c>
      <c r="T401" s="99">
        <f>IF(ISNA(MATCH(N401,'Overlap Study'!CU$62:CU$157,0)),0,1)</f>
        <v>0</v>
      </c>
      <c r="U401" s="99">
        <f>IF(ISNA(MATCH(N401,'Overlap Study'!CG$62:CG$157,0)),0,1)</f>
        <v>0</v>
      </c>
      <c r="V401" s="97">
        <f>IF(ISNA(MATCH(N401,'Overlap Study'!BU$62:BU$157,0)),0,1)</f>
        <v>0</v>
      </c>
      <c r="W401" s="97">
        <f>IF(ISNA(MATCH(N401,'Overlap Study'!BJ$62:BJ$157,0)),0,1)</f>
        <v>0</v>
      </c>
      <c r="X401" s="97">
        <f>IF(ISNA(MATCH($N401,'Overlap Study'!AZ$62:AZ$157,0)),0,1)</f>
        <v>0</v>
      </c>
      <c r="Y401" s="97">
        <f>IF(ISNA(MATCH($N401,'Overlap Study'!AT$62:AT$157,0)),0,1)</f>
        <v>1</v>
      </c>
      <c r="Z401" s="97">
        <f>IF(ISNA(MATCH($N401,'Overlap Study'!AN$62:AN$157,0)),0,1)</f>
        <v>0</v>
      </c>
      <c r="AA401" s="97">
        <f>IF(ISNA(MATCH($N401,'Overlap Study'!AH$62:AH$157,0)),0,1)</f>
        <v>0</v>
      </c>
      <c r="AB401" s="110">
        <f>IF(ISNA(MATCH($N401,'Overlap Study'!AB$62:AB$157,0)),0,1)</f>
        <v>0</v>
      </c>
      <c r="AC401" s="97">
        <f>IF(ISNA(MATCH($N401,'Overlap Study'!V$62:V$157,0)),0,1)</f>
        <v>0</v>
      </c>
      <c r="AD401" s="97">
        <f>IF(ISNA(MATCH($N401,'Overlap Study'!P$62:P$157,0)),0,1)</f>
        <v>0</v>
      </c>
      <c r="AE401" s="97">
        <f>IF(ISNA(MATCH($N401,'Overlap Study'!H$53:H$132,0)),0,1)</f>
        <v>0</v>
      </c>
      <c r="AF401" s="106">
        <f>IF(ISNA(MATCH($N401,'Overlap Study'!B$53:B$100,0)),0,1)</f>
        <v>0</v>
      </c>
      <c r="AJ401" s="195">
        <v>710</v>
      </c>
      <c r="AK401" s="105">
        <f>SUM(AL401:AW401)</f>
        <v>0</v>
      </c>
      <c r="AL401" s="110">
        <f>IF(ISNA(MATCH($AJ401,'Overlap Study'!$FG$323:$FG$454,0)),0,1)</f>
        <v>0</v>
      </c>
      <c r="AM401" s="97">
        <f>IF(ISNA(MATCH($AJ401,'Overlap Study'!$EP$323:$EP$454,0)),0,1)</f>
        <v>0</v>
      </c>
      <c r="AN401" s="97">
        <f>IF(ISNA(MATCH($AJ401,'Overlap Study'!$DY$186:$DY$245,0)),0,1)</f>
        <v>0</v>
      </c>
      <c r="AO401" s="97">
        <f>IF(ISNA(MATCH($AJ401,'Overlap Study'!$DJ$186:$DJ$233,0)),0,1)</f>
        <v>0</v>
      </c>
      <c r="AP401" s="99">
        <f>IF(ISNA(MATCH($AJ401,'Overlap Study'!$CU$186:$CU$233,0)),0,1)</f>
        <v>0</v>
      </c>
      <c r="AQ401" s="99">
        <f>IF(ISNA(MATCH($AJ401,'Overlap Study'!$CG$186:$CG$233,0)),0,1)</f>
        <v>0</v>
      </c>
      <c r="AR401" s="97">
        <f>IF(ISNA(MATCH($AJ401,'Overlap Study'!$BU$186:$BU$233,0)),0,1)</f>
        <v>0</v>
      </c>
      <c r="AS401" s="97">
        <f>IF(ISNA(MATCH(AJ401,'Overlap Study'!BJ$186:BJ$233,0)),0,1)</f>
        <v>0</v>
      </c>
      <c r="AT401" s="97">
        <f>IF(ISNA(MATCH($AJ401,'Overlap Study'!AZ$186:AZ$233,0)),0,1)</f>
        <v>0</v>
      </c>
      <c r="AU401" s="97">
        <f>IF(ISNA(MATCH($AJ401,'Overlap Study'!AT$186:AT$233,0)),0,1)</f>
        <v>0</v>
      </c>
      <c r="AV401" s="97">
        <f>IF(ISNA(MATCH($AJ401,'Overlap Study'!AN$186:AN$233,0)),0,1)</f>
        <v>0</v>
      </c>
      <c r="AW401" s="106">
        <f>IF(ISNA(MATCH($AJ401,'Overlap Study'!AH$186:AH$233,0)),0,1)</f>
        <v>0</v>
      </c>
      <c r="AX401" s="97">
        <f>IF(ISNA(MATCH(AJ401,'Overlap Study'!$AB$186:$AB$233,0)),0,1)</f>
        <v>1</v>
      </c>
      <c r="AY401" s="97">
        <f>IF(ISNA(MATCH($AJ401,'Overlap Study'!$V$186:$V$233,0)),0,1)</f>
        <v>0</v>
      </c>
      <c r="AZ401" s="97">
        <f>IF(ISNA(MATCH($AJ401,'Overlap Study'!$P$186:$P$233,0)),0,1)</f>
        <v>0</v>
      </c>
      <c r="BA401" s="97"/>
      <c r="BB401" s="97"/>
      <c r="BC401" s="97"/>
    </row>
    <row r="402" spans="12:55" ht="13" x14ac:dyDescent="0.3">
      <c r="L402" s="116">
        <f t="shared" si="18"/>
        <v>401</v>
      </c>
      <c r="M402">
        <f t="shared" si="17"/>
        <v>1</v>
      </c>
      <c r="N402" s="495">
        <v>1706</v>
      </c>
      <c r="O402" s="99">
        <f>SUM(P402:AA402)</f>
        <v>1</v>
      </c>
      <c r="P402" s="110">
        <f>IF(ISNA(MATCH(N402,'Overlap Study'!FF$62:FF$317,0)),0,1)</f>
        <v>0</v>
      </c>
      <c r="Q402" s="97">
        <f>IF(ISNA(MATCH(N402,'Overlap Study'!EO$62:EO$317,0)),0,1)</f>
        <v>0</v>
      </c>
      <c r="R402" s="97">
        <f>IF(ISNA(MATCH(N402,'Overlap Study'!DY$62:DY$174,0)),0,1)</f>
        <v>0</v>
      </c>
      <c r="S402" s="97">
        <f>IF(ISNA(MATCH(N402,'Overlap Study'!DJ$62:DJ$157,0)),0,1)</f>
        <v>0</v>
      </c>
      <c r="T402" s="99">
        <f>IF(ISNA(MATCH(N402,'Overlap Study'!CU$62:CU$157,0)),0,1)</f>
        <v>0</v>
      </c>
      <c r="U402" s="99">
        <f>IF(ISNA(MATCH(N402,'Overlap Study'!CG$62:CG$157,0)),0,1)</f>
        <v>1</v>
      </c>
      <c r="V402" s="97">
        <f>IF(ISNA(MATCH(N402,'Overlap Study'!BU$62:BU$157,0)),0,1)</f>
        <v>0</v>
      </c>
      <c r="W402" s="97">
        <f>IF(ISNA(MATCH(N402,'Overlap Study'!BJ$62:BJ$157,0)),0,1)</f>
        <v>0</v>
      </c>
      <c r="X402" s="97">
        <f>IF(ISNA(MATCH($N402,'Overlap Study'!AZ$62:AZ$157,0)),0,1)</f>
        <v>0</v>
      </c>
      <c r="Y402" s="97">
        <f>IF(ISNA(MATCH($N402,'Overlap Study'!AT$62:AT$157,0)),0,1)</f>
        <v>0</v>
      </c>
      <c r="Z402" s="97">
        <f>IF(ISNA(MATCH($N402,'Overlap Study'!AN$62:AN$157,0)),0,1)</f>
        <v>0</v>
      </c>
      <c r="AA402" s="97">
        <f>IF(ISNA(MATCH($N402,'Overlap Study'!AH$62:AH$157,0)),0,1)</f>
        <v>0</v>
      </c>
      <c r="AB402" s="110">
        <f>IF(ISNA(MATCH($N402,'Overlap Study'!AB$62:AB$157,0)),0,1)</f>
        <v>0</v>
      </c>
      <c r="AC402" s="97">
        <f>IF(ISNA(MATCH($N402,'Overlap Study'!V$62:V$157,0)),0,1)</f>
        <v>0</v>
      </c>
      <c r="AD402" s="97">
        <f>IF(ISNA(MATCH($N402,'Overlap Study'!P$62:P$157,0)),0,1)</f>
        <v>0</v>
      </c>
      <c r="AE402" s="97">
        <f>IF(ISNA(MATCH($N402,'Overlap Study'!H$53:H$132,0)),0,1)</f>
        <v>0</v>
      </c>
      <c r="AF402" s="106">
        <f>IF(ISNA(MATCH($N402,'Overlap Study'!B$53:B$100,0)),0,1)</f>
        <v>0</v>
      </c>
      <c r="AJ402" s="195">
        <v>716</v>
      </c>
      <c r="AK402" s="105">
        <f>SUM(AL402:AW402)</f>
        <v>0</v>
      </c>
      <c r="AL402" s="110">
        <f>IF(ISNA(MATCH($AJ402,'Overlap Study'!$FG$323:$FG$454,0)),0,1)</f>
        <v>0</v>
      </c>
      <c r="AM402" s="97">
        <f>IF(ISNA(MATCH($AJ402,'Overlap Study'!$EP$323:$EP$454,0)),0,1)</f>
        <v>0</v>
      </c>
      <c r="AN402" s="97">
        <f>IF(ISNA(MATCH($AJ402,'Overlap Study'!$DY$186:$DY$245,0)),0,1)</f>
        <v>0</v>
      </c>
      <c r="AO402" s="97">
        <f>IF(ISNA(MATCH($AJ402,'Overlap Study'!$DJ$186:$DJ$233,0)),0,1)</f>
        <v>0</v>
      </c>
      <c r="AP402" s="99">
        <f>IF(ISNA(MATCH($AJ402,'Overlap Study'!$CU$186:$CU$233,0)),0,1)</f>
        <v>0</v>
      </c>
      <c r="AQ402" s="99">
        <f>IF(ISNA(MATCH($AJ402,'Overlap Study'!$CG$186:$CG$233,0)),0,1)</f>
        <v>0</v>
      </c>
      <c r="AR402" s="97">
        <f>IF(ISNA(MATCH($AJ402,'Overlap Study'!$BU$186:$BU$233,0)),0,1)</f>
        <v>0</v>
      </c>
      <c r="AS402" s="97">
        <f>IF(ISNA(MATCH(AJ402,'Overlap Study'!BJ$186:BJ$233,0)),0,1)</f>
        <v>0</v>
      </c>
      <c r="AT402" s="97">
        <f>IF(ISNA(MATCH($AJ402,'Overlap Study'!AZ$186:AZ$233,0)),0,1)</f>
        <v>0</v>
      </c>
      <c r="AU402" s="97">
        <f>IF(ISNA(MATCH($AJ402,'Overlap Study'!AT$186:AT$233,0)),0,1)</f>
        <v>0</v>
      </c>
      <c r="AV402" s="97">
        <f>IF(ISNA(MATCH($AJ402,'Overlap Study'!AN$186:AN$233,0)),0,1)</f>
        <v>0</v>
      </c>
      <c r="AW402" s="106">
        <f>IF(ISNA(MATCH($AJ402,'Overlap Study'!AH$186:AH$233,0)),0,1)</f>
        <v>0</v>
      </c>
      <c r="AX402" s="97">
        <f>IF(ISNA(MATCH(AJ402,'Overlap Study'!$AB$186:$AB$233,0)),0,1)</f>
        <v>1</v>
      </c>
      <c r="AY402" s="97">
        <f>IF(ISNA(MATCH($AJ402,'Overlap Study'!$V$186:$V$233,0)),0,1)</f>
        <v>0</v>
      </c>
      <c r="AZ402" s="97">
        <f>IF(ISNA(MATCH($AJ402,'Overlap Study'!$P$186:$P$233,0)),0,1)</f>
        <v>1</v>
      </c>
      <c r="BA402" s="97"/>
      <c r="BB402" s="97"/>
      <c r="BC402" s="97"/>
    </row>
    <row r="403" spans="12:55" ht="13" x14ac:dyDescent="0.3">
      <c r="L403" s="116">
        <f t="shared" si="18"/>
        <v>402</v>
      </c>
      <c r="M403">
        <f t="shared" si="17"/>
        <v>1</v>
      </c>
      <c r="N403" s="494">
        <v>1711</v>
      </c>
      <c r="O403" s="99">
        <f>SUM(P403:AA403)</f>
        <v>1</v>
      </c>
      <c r="P403" s="110">
        <f>IF(ISNA(MATCH(N403,'Overlap Study'!FF$62:FF$317,0)),0,1)</f>
        <v>0</v>
      </c>
      <c r="Q403" s="97">
        <f>IF(ISNA(MATCH(N403,'Overlap Study'!EO$62:EO$317,0)),0,1)</f>
        <v>1</v>
      </c>
      <c r="R403" s="97">
        <f>IF(ISNA(MATCH(N403,'Overlap Study'!DY$62:DY$174,0)),0,1)</f>
        <v>0</v>
      </c>
      <c r="S403" s="97">
        <f>IF(ISNA(MATCH(N403,'Overlap Study'!DJ$62:DJ$157,0)),0,1)</f>
        <v>0</v>
      </c>
      <c r="T403" s="99">
        <f>IF(ISNA(MATCH(N403,'Overlap Study'!CU$62:CU$157,0)),0,1)</f>
        <v>0</v>
      </c>
      <c r="U403" s="99">
        <f>IF(ISNA(MATCH(N403,'Overlap Study'!CG$62:CG$157,0)),0,1)</f>
        <v>0</v>
      </c>
      <c r="V403" s="97">
        <f>IF(ISNA(MATCH(N403,'Overlap Study'!BU$62:BU$157,0)),0,1)</f>
        <v>0</v>
      </c>
      <c r="W403" s="97">
        <f>IF(ISNA(MATCH(N403,'Overlap Study'!BJ$62:BJ$157,0)),0,1)</f>
        <v>0</v>
      </c>
      <c r="X403" s="97">
        <f>IF(ISNA(MATCH($N403,'Overlap Study'!AZ$62:AZ$157,0)),0,1)</f>
        <v>0</v>
      </c>
      <c r="Y403" s="97">
        <f>IF(ISNA(MATCH($N403,'Overlap Study'!AT$62:AT$157,0)),0,1)</f>
        <v>0</v>
      </c>
      <c r="Z403" s="97">
        <f>IF(ISNA(MATCH($N403,'Overlap Study'!AN$62:AN$157,0)),0,1)</f>
        <v>0</v>
      </c>
      <c r="AA403" s="97">
        <f>IF(ISNA(MATCH($N403,'Overlap Study'!AH$62:AH$157,0)),0,1)</f>
        <v>0</v>
      </c>
      <c r="AB403" s="110">
        <f>IF(ISNA(MATCH($N403,'Overlap Study'!AB$62:AB$157,0)),0,1)</f>
        <v>0</v>
      </c>
      <c r="AC403" s="97">
        <f>IF(ISNA(MATCH($N403,'Overlap Study'!V$62:V$157,0)),0,1)</f>
        <v>0</v>
      </c>
      <c r="AD403" s="97">
        <f>IF(ISNA(MATCH($N403,'Overlap Study'!P$62:P$157,0)),0,1)</f>
        <v>0</v>
      </c>
      <c r="AE403" s="97">
        <f>IF(ISNA(MATCH($N403,'Overlap Study'!H$53:H$132,0)),0,1)</f>
        <v>0</v>
      </c>
      <c r="AF403" s="106">
        <f>IF(ISNA(MATCH($N403,'Overlap Study'!B$53:B$100,0)),0,1)</f>
        <v>0</v>
      </c>
      <c r="AJ403" s="195">
        <v>782</v>
      </c>
      <c r="AK403" s="105">
        <f>SUM(AL403:AW403)</f>
        <v>0</v>
      </c>
      <c r="AL403" s="110">
        <f>IF(ISNA(MATCH($AJ403,'Overlap Study'!$FG$323:$FG$454,0)),0,1)</f>
        <v>0</v>
      </c>
      <c r="AM403" s="97">
        <f>IF(ISNA(MATCH($AJ403,'Overlap Study'!$EP$323:$EP$454,0)),0,1)</f>
        <v>0</v>
      </c>
      <c r="AN403" s="97">
        <f>IF(ISNA(MATCH($AJ403,'Overlap Study'!$DY$186:$DY$245,0)),0,1)</f>
        <v>0</v>
      </c>
      <c r="AO403" s="97">
        <f>IF(ISNA(MATCH($AJ403,'Overlap Study'!$DJ$186:$DJ$233,0)),0,1)</f>
        <v>0</v>
      </c>
      <c r="AP403" s="99">
        <f>IF(ISNA(MATCH($AJ403,'Overlap Study'!$CU$186:$CU$233,0)),0,1)</f>
        <v>0</v>
      </c>
      <c r="AQ403" s="99">
        <f>IF(ISNA(MATCH($AJ403,'Overlap Study'!$CG$186:$CG$233,0)),0,1)</f>
        <v>0</v>
      </c>
      <c r="AR403" s="97">
        <f>IF(ISNA(MATCH($AJ403,'Overlap Study'!$BU$186:$BU$233,0)),0,1)</f>
        <v>0</v>
      </c>
      <c r="AS403" s="97">
        <f>IF(ISNA(MATCH(AJ403,'Overlap Study'!BJ$186:BJ$233,0)),0,1)</f>
        <v>0</v>
      </c>
      <c r="AT403" s="97">
        <f>IF(ISNA(MATCH($AJ403,'Overlap Study'!AZ$186:AZ$233,0)),0,1)</f>
        <v>0</v>
      </c>
      <c r="AU403" s="97">
        <f>IF(ISNA(MATCH($AJ403,'Overlap Study'!AT$186:AT$233,0)),0,1)</f>
        <v>0</v>
      </c>
      <c r="AV403" s="97">
        <f>IF(ISNA(MATCH($AJ403,'Overlap Study'!AN$186:AN$233,0)),0,1)</f>
        <v>0</v>
      </c>
      <c r="AW403" s="106">
        <f>IF(ISNA(MATCH($AJ403,'Overlap Study'!AH$186:AH$233,0)),0,1)</f>
        <v>0</v>
      </c>
      <c r="AX403" s="97">
        <f>IF(ISNA(MATCH(AJ403,'Overlap Study'!$AB$186:$AB$233,0)),0,1)</f>
        <v>0</v>
      </c>
      <c r="AY403" s="97">
        <f>IF(ISNA(MATCH($AJ403,'Overlap Study'!$V$186:$V$233,0)),0,1)</f>
        <v>1</v>
      </c>
      <c r="AZ403" s="97">
        <f>IF(ISNA(MATCH($AJ403,'Overlap Study'!$P$186:$P$233,0)),0,1)</f>
        <v>0</v>
      </c>
      <c r="BA403" s="97"/>
      <c r="BB403" s="97"/>
      <c r="BC403" s="97"/>
    </row>
    <row r="404" spans="12:55" ht="13" x14ac:dyDescent="0.3">
      <c r="L404" s="116">
        <f t="shared" si="18"/>
        <v>403</v>
      </c>
      <c r="M404">
        <f t="shared" si="17"/>
        <v>1</v>
      </c>
      <c r="N404" s="494">
        <v>1720</v>
      </c>
      <c r="O404" s="99">
        <f>SUM(P404:AA404)</f>
        <v>1</v>
      </c>
      <c r="P404" s="110">
        <f>IF(ISNA(MATCH(N404,'Overlap Study'!FF$62:FF$317,0)),0,1)</f>
        <v>0</v>
      </c>
      <c r="Q404" s="97">
        <f>IF(ISNA(MATCH(N404,'Overlap Study'!EO$62:EO$317,0)),0,1)</f>
        <v>1</v>
      </c>
      <c r="R404" s="97">
        <f>IF(ISNA(MATCH(N404,'Overlap Study'!DY$62:DY$174,0)),0,1)</f>
        <v>0</v>
      </c>
      <c r="S404" s="97">
        <f>IF(ISNA(MATCH(N404,'Overlap Study'!DJ$62:DJ$157,0)),0,1)</f>
        <v>0</v>
      </c>
      <c r="T404" s="99">
        <f>IF(ISNA(MATCH(N404,'Overlap Study'!CU$62:CU$157,0)),0,1)</f>
        <v>0</v>
      </c>
      <c r="U404" s="99">
        <f>IF(ISNA(MATCH(N404,'Overlap Study'!CG$62:CG$157,0)),0,1)</f>
        <v>0</v>
      </c>
      <c r="V404" s="97">
        <f>IF(ISNA(MATCH(N404,'Overlap Study'!BU$62:BU$157,0)),0,1)</f>
        <v>0</v>
      </c>
      <c r="W404" s="97">
        <f>IF(ISNA(MATCH(N404,'Overlap Study'!BJ$62:BJ$157,0)),0,1)</f>
        <v>0</v>
      </c>
      <c r="X404" s="97">
        <f>IF(ISNA(MATCH($N404,'Overlap Study'!AZ$62:AZ$157,0)),0,1)</f>
        <v>0</v>
      </c>
      <c r="Y404" s="97">
        <f>IF(ISNA(MATCH($N404,'Overlap Study'!AT$62:AT$157,0)),0,1)</f>
        <v>0</v>
      </c>
      <c r="Z404" s="97">
        <f>IF(ISNA(MATCH($N404,'Overlap Study'!AN$62:AN$157,0)),0,1)</f>
        <v>0</v>
      </c>
      <c r="AA404" s="97">
        <f>IF(ISNA(MATCH($N404,'Overlap Study'!AH$62:AH$157,0)),0,1)</f>
        <v>0</v>
      </c>
      <c r="AB404" s="110">
        <f>IF(ISNA(MATCH($N404,'Overlap Study'!AB$62:AB$157,0)),0,1)</f>
        <v>0</v>
      </c>
      <c r="AC404" s="97">
        <f>IF(ISNA(MATCH($N404,'Overlap Study'!V$62:V$157,0)),0,1)</f>
        <v>0</v>
      </c>
      <c r="AD404" s="97">
        <f>IF(ISNA(MATCH($N404,'Overlap Study'!P$62:P$157,0)),0,1)</f>
        <v>0</v>
      </c>
      <c r="AE404" s="97">
        <f>IF(ISNA(MATCH($N404,'Overlap Study'!H$53:H$132,0)),0,1)</f>
        <v>0</v>
      </c>
      <c r="AF404" s="106">
        <f>IF(ISNA(MATCH($N404,'Overlap Study'!B$53:B$100,0)),0,1)</f>
        <v>0</v>
      </c>
      <c r="AJ404" s="195">
        <v>811</v>
      </c>
      <c r="AK404" s="105">
        <f>SUM(AL404:AW404)</f>
        <v>0</v>
      </c>
      <c r="AL404" s="110">
        <f>IF(ISNA(MATCH($AJ404,'Overlap Study'!$FG$323:$FG$454,0)),0,1)</f>
        <v>0</v>
      </c>
      <c r="AM404" s="97">
        <f>IF(ISNA(MATCH($AJ404,'Overlap Study'!$EP$323:$EP$454,0)),0,1)</f>
        <v>0</v>
      </c>
      <c r="AN404" s="97">
        <f>IF(ISNA(MATCH($AJ404,'Overlap Study'!$DY$186:$DY$245,0)),0,1)</f>
        <v>0</v>
      </c>
      <c r="AO404" s="97">
        <f>IF(ISNA(MATCH($AJ404,'Overlap Study'!$DJ$186:$DJ$233,0)),0,1)</f>
        <v>0</v>
      </c>
      <c r="AP404" s="99">
        <f>IF(ISNA(MATCH($AJ404,'Overlap Study'!$CU$186:$CU$233,0)),0,1)</f>
        <v>0</v>
      </c>
      <c r="AQ404" s="99">
        <f>IF(ISNA(MATCH($AJ404,'Overlap Study'!$CG$186:$CG$233,0)),0,1)</f>
        <v>0</v>
      </c>
      <c r="AR404" s="97">
        <f>IF(ISNA(MATCH($AJ404,'Overlap Study'!$BU$186:$BU$233,0)),0,1)</f>
        <v>0</v>
      </c>
      <c r="AS404" s="97">
        <f>IF(ISNA(MATCH(AJ404,'Overlap Study'!BJ$186:BJ$233,0)),0,1)</f>
        <v>0</v>
      </c>
      <c r="AT404" s="97">
        <f>IF(ISNA(MATCH($AJ404,'Overlap Study'!AZ$186:AZ$233,0)),0,1)</f>
        <v>0</v>
      </c>
      <c r="AU404" s="97">
        <f>IF(ISNA(MATCH($AJ404,'Overlap Study'!AT$186:AT$233,0)),0,1)</f>
        <v>0</v>
      </c>
      <c r="AV404" s="97">
        <f>IF(ISNA(MATCH($AJ404,'Overlap Study'!AN$186:AN$233,0)),0,1)</f>
        <v>0</v>
      </c>
      <c r="AW404" s="106">
        <f>IF(ISNA(MATCH($AJ404,'Overlap Study'!AH$186:AH$233,0)),0,1)</f>
        <v>0</v>
      </c>
      <c r="AX404" s="97">
        <f>IF(ISNA(MATCH(AJ404,'Overlap Study'!$AB$186:$AB$233,0)),0,1)</f>
        <v>1</v>
      </c>
      <c r="AY404" s="97">
        <f>IF(ISNA(MATCH($AJ404,'Overlap Study'!$V$186:$V$233,0)),0,1)</f>
        <v>0</v>
      </c>
      <c r="AZ404" s="97">
        <f>IF(ISNA(MATCH($AJ404,'Overlap Study'!$P$186:$P$233,0)),0,1)</f>
        <v>0</v>
      </c>
      <c r="BA404" s="97"/>
      <c r="BB404" s="97"/>
      <c r="BC404" s="97"/>
    </row>
    <row r="405" spans="12:55" ht="13" x14ac:dyDescent="0.3">
      <c r="L405" s="116">
        <f t="shared" si="18"/>
        <v>404</v>
      </c>
      <c r="M405">
        <f t="shared" si="17"/>
        <v>1</v>
      </c>
      <c r="N405" s="487">
        <v>1723</v>
      </c>
      <c r="O405" s="99">
        <f>SUM(P405:AA405)</f>
        <v>1</v>
      </c>
      <c r="P405" s="110">
        <f>IF(ISNA(MATCH(N405,'Overlap Study'!FF$62:FF$317,0)),0,1)</f>
        <v>0</v>
      </c>
      <c r="Q405" s="97">
        <f>IF(ISNA(MATCH(N405,'Overlap Study'!EO$62:EO$317,0)),0,1)</f>
        <v>1</v>
      </c>
      <c r="R405" s="97">
        <f>IF(ISNA(MATCH(N405,'Overlap Study'!DY$62:DY$174,0)),0,1)</f>
        <v>0</v>
      </c>
      <c r="S405" s="97">
        <f>IF(ISNA(MATCH(N405,'Overlap Study'!DJ$62:DJ$157,0)),0,1)</f>
        <v>0</v>
      </c>
      <c r="T405" s="99">
        <f>IF(ISNA(MATCH(N405,'Overlap Study'!CU$62:CU$157,0)),0,1)</f>
        <v>0</v>
      </c>
      <c r="U405" s="99">
        <f>IF(ISNA(MATCH(N405,'Overlap Study'!CG$62:CG$157,0)),0,1)</f>
        <v>0</v>
      </c>
      <c r="V405" s="97">
        <f>IF(ISNA(MATCH(N405,'Overlap Study'!BU$62:BU$157,0)),0,1)</f>
        <v>0</v>
      </c>
      <c r="W405" s="97">
        <f>IF(ISNA(MATCH(N405,'Overlap Study'!BJ$62:BJ$157,0)),0,1)</f>
        <v>0</v>
      </c>
      <c r="X405" s="97">
        <f>IF(ISNA(MATCH($N405,'Overlap Study'!AZ$62:AZ$157,0)),0,1)</f>
        <v>0</v>
      </c>
      <c r="Y405" s="97">
        <f>IF(ISNA(MATCH($N405,'Overlap Study'!AT$62:AT$157,0)),0,1)</f>
        <v>0</v>
      </c>
      <c r="Z405" s="97">
        <f>IF(ISNA(MATCH($N405,'Overlap Study'!AN$62:AN$157,0)),0,1)</f>
        <v>0</v>
      </c>
      <c r="AA405" s="97">
        <f>IF(ISNA(MATCH($N405,'Overlap Study'!AH$62:AH$157,0)),0,1)</f>
        <v>0</v>
      </c>
      <c r="AB405" s="110">
        <f>IF(ISNA(MATCH($N405,'Overlap Study'!AB$62:AB$157,0)),0,1)</f>
        <v>0</v>
      </c>
      <c r="AC405" s="97">
        <f>IF(ISNA(MATCH($N405,'Overlap Study'!V$62:V$157,0)),0,1)</f>
        <v>0</v>
      </c>
      <c r="AD405" s="97">
        <f>IF(ISNA(MATCH($N405,'Overlap Study'!P$62:P$157,0)),0,1)</f>
        <v>0</v>
      </c>
      <c r="AE405" s="97">
        <f>IF(ISNA(MATCH($N405,'Overlap Study'!H$53:H$132,0)),0,1)</f>
        <v>0</v>
      </c>
      <c r="AF405" s="106">
        <f>IF(ISNA(MATCH($N405,'Overlap Study'!B$53:B$100,0)),0,1)</f>
        <v>0</v>
      </c>
      <c r="AJ405" s="195">
        <v>818</v>
      </c>
      <c r="AK405" s="105">
        <f>SUM(AL405:AW405)</f>
        <v>0</v>
      </c>
      <c r="AL405" s="110">
        <f>IF(ISNA(MATCH($AJ405,'Overlap Study'!$FG$323:$FG$454,0)),0,1)</f>
        <v>0</v>
      </c>
      <c r="AM405" s="97">
        <f>IF(ISNA(MATCH($AJ405,'Overlap Study'!$EP$323:$EP$454,0)),0,1)</f>
        <v>0</v>
      </c>
      <c r="AN405" s="97">
        <f>IF(ISNA(MATCH($AJ405,'Overlap Study'!$DY$186:$DY$245,0)),0,1)</f>
        <v>0</v>
      </c>
      <c r="AO405" s="97">
        <f>IF(ISNA(MATCH($AJ405,'Overlap Study'!$DJ$186:$DJ$233,0)),0,1)</f>
        <v>0</v>
      </c>
      <c r="AP405" s="99">
        <f>IF(ISNA(MATCH($AJ405,'Overlap Study'!$CU$186:$CU$233,0)),0,1)</f>
        <v>0</v>
      </c>
      <c r="AQ405" s="99">
        <f>IF(ISNA(MATCH($AJ405,'Overlap Study'!$CG$186:$CG$233,0)),0,1)</f>
        <v>0</v>
      </c>
      <c r="AR405" s="97">
        <f>IF(ISNA(MATCH($AJ405,'Overlap Study'!$BU$186:$BU$233,0)),0,1)</f>
        <v>0</v>
      </c>
      <c r="AS405" s="97">
        <f>IF(ISNA(MATCH(AJ405,'Overlap Study'!BJ$186:BJ$233,0)),0,1)</f>
        <v>0</v>
      </c>
      <c r="AT405" s="97">
        <f>IF(ISNA(MATCH($AJ405,'Overlap Study'!AZ$186:AZ$233,0)),0,1)</f>
        <v>0</v>
      </c>
      <c r="AU405" s="97">
        <f>IF(ISNA(MATCH($AJ405,'Overlap Study'!AT$186:AT$233,0)),0,1)</f>
        <v>0</v>
      </c>
      <c r="AV405" s="97">
        <f>IF(ISNA(MATCH($AJ405,'Overlap Study'!AN$186:AN$233,0)),0,1)</f>
        <v>0</v>
      </c>
      <c r="AW405" s="106">
        <f>IF(ISNA(MATCH($AJ405,'Overlap Study'!AH$186:AH$233,0)),0,1)</f>
        <v>0</v>
      </c>
      <c r="AX405" s="97">
        <f>IF(ISNA(MATCH(AJ405,'Overlap Study'!$AB$186:$AB$233,0)),0,1)</f>
        <v>0</v>
      </c>
      <c r="AY405" s="97">
        <f>IF(ISNA(MATCH($AJ405,'Overlap Study'!$V$186:$V$233,0)),0,1)</f>
        <v>1</v>
      </c>
      <c r="AZ405" s="97">
        <f>IF(ISNA(MATCH($AJ405,'Overlap Study'!$P$186:$P$233,0)),0,1)</f>
        <v>0</v>
      </c>
      <c r="BA405" s="97"/>
      <c r="BB405" s="97"/>
      <c r="BC405" s="97"/>
    </row>
    <row r="406" spans="12:55" ht="13" x14ac:dyDescent="0.3">
      <c r="L406" s="116">
        <f t="shared" si="18"/>
        <v>405</v>
      </c>
      <c r="M406">
        <f t="shared" si="17"/>
        <v>1</v>
      </c>
      <c r="N406" s="207">
        <v>1726</v>
      </c>
      <c r="O406" s="99">
        <f>SUM(P406:AA406)</f>
        <v>1</v>
      </c>
      <c r="P406" s="110">
        <f>IF(ISNA(MATCH(N406,'Overlap Study'!FF$62:FF$317,0)),0,1)</f>
        <v>0</v>
      </c>
      <c r="Q406" s="97">
        <f>IF(ISNA(MATCH(N406,'Overlap Study'!EO$62:EO$317,0)),0,1)</f>
        <v>0</v>
      </c>
      <c r="R406" s="97">
        <f>IF(ISNA(MATCH(N406,'Overlap Study'!DY$62:DY$174,0)),0,1)</f>
        <v>0</v>
      </c>
      <c r="S406" s="97">
        <f>IF(ISNA(MATCH(N406,'Overlap Study'!DJ$62:DJ$157,0)),0,1)</f>
        <v>0</v>
      </c>
      <c r="T406" s="99">
        <f>IF(ISNA(MATCH(N406,'Overlap Study'!CU$62:CU$157,0)),0,1)</f>
        <v>0</v>
      </c>
      <c r="U406" s="99">
        <f>IF(ISNA(MATCH(N406,'Overlap Study'!CG$62:CG$157,0)),0,1)</f>
        <v>0</v>
      </c>
      <c r="V406" s="97">
        <f>IF(ISNA(MATCH(N406,'Overlap Study'!BU$62:BU$157,0)),0,1)</f>
        <v>0</v>
      </c>
      <c r="W406" s="97">
        <f>IF(ISNA(MATCH(N406,'Overlap Study'!BJ$62:BJ$157,0)),0,1)</f>
        <v>1</v>
      </c>
      <c r="X406" s="97">
        <f>IF(ISNA(MATCH($N406,'Overlap Study'!AZ$62:AZ$157,0)),0,1)</f>
        <v>0</v>
      </c>
      <c r="Y406" s="97">
        <f>IF(ISNA(MATCH($N406,'Overlap Study'!AT$62:AT$157,0)),0,1)</f>
        <v>0</v>
      </c>
      <c r="Z406" s="97">
        <f>IF(ISNA(MATCH($N406,'Overlap Study'!AN$62:AN$157,0)),0,1)</f>
        <v>0</v>
      </c>
      <c r="AA406" s="97">
        <f>IF(ISNA(MATCH($N406,'Overlap Study'!AH$62:AH$157,0)),0,1)</f>
        <v>0</v>
      </c>
      <c r="AB406" s="110">
        <f>IF(ISNA(MATCH($N406,'Overlap Study'!AB$62:AB$157,0)),0,1)</f>
        <v>0</v>
      </c>
      <c r="AC406" s="97">
        <f>IF(ISNA(MATCH($N406,'Overlap Study'!V$62:V$157,0)),0,1)</f>
        <v>0</v>
      </c>
      <c r="AD406" s="97">
        <f>IF(ISNA(MATCH($N406,'Overlap Study'!P$62:P$157,0)),0,1)</f>
        <v>0</v>
      </c>
      <c r="AE406" s="97">
        <f>IF(ISNA(MATCH($N406,'Overlap Study'!H$53:H$132,0)),0,1)</f>
        <v>0</v>
      </c>
      <c r="AF406" s="106">
        <f>IF(ISNA(MATCH($N406,'Overlap Study'!B$53:B$100,0)),0,1)</f>
        <v>0</v>
      </c>
      <c r="AJ406" s="195">
        <v>900</v>
      </c>
      <c r="AK406" s="105">
        <f>SUM(AL406:AW406)</f>
        <v>0</v>
      </c>
      <c r="AL406" s="110">
        <f>IF(ISNA(MATCH($AJ406,'Overlap Study'!$FG$323:$FG$454,0)),0,1)</f>
        <v>0</v>
      </c>
      <c r="AM406" s="97">
        <f>IF(ISNA(MATCH($AJ406,'Overlap Study'!$EP$323:$EP$454,0)),0,1)</f>
        <v>0</v>
      </c>
      <c r="AN406" s="97">
        <f>IF(ISNA(MATCH($AJ406,'Overlap Study'!$DY$186:$DY$245,0)),0,1)</f>
        <v>0</v>
      </c>
      <c r="AO406" s="97">
        <f>IF(ISNA(MATCH($AJ406,'Overlap Study'!$DJ$186:$DJ$233,0)),0,1)</f>
        <v>0</v>
      </c>
      <c r="AP406" s="99">
        <f>IF(ISNA(MATCH($AJ406,'Overlap Study'!$CU$186:$CU$233,0)),0,1)</f>
        <v>0</v>
      </c>
      <c r="AQ406" s="99">
        <f>IF(ISNA(MATCH($AJ406,'Overlap Study'!$CG$186:$CG$233,0)),0,1)</f>
        <v>0</v>
      </c>
      <c r="AR406" s="97">
        <f>IF(ISNA(MATCH($AJ406,'Overlap Study'!$BU$186:$BU$233,0)),0,1)</f>
        <v>0</v>
      </c>
      <c r="AS406" s="97">
        <f>IF(ISNA(MATCH(AJ406,'Overlap Study'!BJ$186:BJ$233,0)),0,1)</f>
        <v>0</v>
      </c>
      <c r="AT406" s="97">
        <f>IF(ISNA(MATCH($AJ406,'Overlap Study'!AZ$186:AZ$233,0)),0,1)</f>
        <v>0</v>
      </c>
      <c r="AU406" s="97">
        <f>IF(ISNA(MATCH($AJ406,'Overlap Study'!AT$186:AT$233,0)),0,1)</f>
        <v>0</v>
      </c>
      <c r="AV406" s="97">
        <f>IF(ISNA(MATCH($AJ406,'Overlap Study'!AN$186:AN$233,0)),0,1)</f>
        <v>0</v>
      </c>
      <c r="AW406" s="106">
        <f>IF(ISNA(MATCH($AJ406,'Overlap Study'!AH$186:AH$233,0)),0,1)</f>
        <v>0</v>
      </c>
      <c r="AX406" s="97">
        <f>IF(ISNA(MATCH(AJ406,'Overlap Study'!$AB$186:$AB$233,0)),0,1)</f>
        <v>0</v>
      </c>
      <c r="AY406" s="97">
        <f>IF(ISNA(MATCH($AJ406,'Overlap Study'!$V$186:$V$233,0)),0,1)</f>
        <v>0</v>
      </c>
      <c r="AZ406" s="97">
        <f>IF(ISNA(MATCH($AJ406,'Overlap Study'!$P$186:$P$233,0)),0,1)</f>
        <v>0</v>
      </c>
      <c r="BA406" s="97"/>
      <c r="BB406" s="97"/>
      <c r="BC406" s="97"/>
    </row>
    <row r="407" spans="12:55" ht="13" x14ac:dyDescent="0.3">
      <c r="L407" s="116">
        <f t="shared" si="18"/>
        <v>406</v>
      </c>
      <c r="M407">
        <f t="shared" si="17"/>
        <v>1</v>
      </c>
      <c r="N407" s="207">
        <v>1731</v>
      </c>
      <c r="O407" s="99">
        <f>SUM(P407:AA407)</f>
        <v>1</v>
      </c>
      <c r="P407" s="110">
        <f>IF(ISNA(MATCH(N407,'Overlap Study'!FF$62:FF$317,0)),0,1)</f>
        <v>1</v>
      </c>
      <c r="Q407" s="97">
        <f>IF(ISNA(MATCH(N407,'Overlap Study'!EO$62:EO$317,0)),0,1)</f>
        <v>0</v>
      </c>
      <c r="R407" s="97">
        <f>IF(ISNA(MATCH(N407,'Overlap Study'!DY$62:DY$174,0)),0,1)</f>
        <v>0</v>
      </c>
      <c r="S407" s="97">
        <f>IF(ISNA(MATCH(N407,'Overlap Study'!DJ$62:DJ$157,0)),0,1)</f>
        <v>0</v>
      </c>
      <c r="T407" s="99">
        <f>IF(ISNA(MATCH(N407,'Overlap Study'!CU$62:CU$157,0)),0,1)</f>
        <v>0</v>
      </c>
      <c r="U407" s="99">
        <f>IF(ISNA(MATCH(N407,'Overlap Study'!CG$62:CG$157,0)),0,1)</f>
        <v>0</v>
      </c>
      <c r="V407" s="97">
        <f>IF(ISNA(MATCH(N407,'Overlap Study'!BU$62:BU$157,0)),0,1)</f>
        <v>0</v>
      </c>
      <c r="W407" s="97">
        <f>IF(ISNA(MATCH(N407,'Overlap Study'!BJ$62:BJ$157,0)),0,1)</f>
        <v>0</v>
      </c>
      <c r="X407" s="97">
        <f>IF(ISNA(MATCH($N407,'Overlap Study'!AZ$62:AZ$157,0)),0,1)</f>
        <v>0</v>
      </c>
      <c r="Y407" s="97">
        <f>IF(ISNA(MATCH($N407,'Overlap Study'!AT$62:AT$157,0)),0,1)</f>
        <v>0</v>
      </c>
      <c r="Z407" s="97">
        <f>IF(ISNA(MATCH($N407,'Overlap Study'!AN$62:AN$157,0)),0,1)</f>
        <v>0</v>
      </c>
      <c r="AA407" s="97">
        <f>IF(ISNA(MATCH($N407,'Overlap Study'!AH$62:AH$157,0)),0,1)</f>
        <v>0</v>
      </c>
      <c r="AB407" s="110">
        <f>IF(ISNA(MATCH($N407,'Overlap Study'!AB$62:AB$157,0)),0,1)</f>
        <v>0</v>
      </c>
      <c r="AC407" s="97">
        <f>IF(ISNA(MATCH($N407,'Overlap Study'!V$62:V$157,0)),0,1)</f>
        <v>0</v>
      </c>
      <c r="AD407" s="97">
        <f>IF(ISNA(MATCH($N407,'Overlap Study'!P$62:P$157,0)),0,1)</f>
        <v>0</v>
      </c>
      <c r="AE407" s="97">
        <f>IF(ISNA(MATCH($N407,'Overlap Study'!H$53:H$132,0)),0,1)</f>
        <v>0</v>
      </c>
      <c r="AF407" s="106">
        <f>IF(ISNA(MATCH($N407,'Overlap Study'!B$53:B$100,0)),0,1)</f>
        <v>0</v>
      </c>
      <c r="AJ407" s="195">
        <v>933</v>
      </c>
      <c r="AK407" s="105">
        <f>SUM(AL407:AW407)</f>
        <v>0</v>
      </c>
      <c r="AL407" s="110">
        <f>IF(ISNA(MATCH($AJ407,'Overlap Study'!$FG$323:$FG$454,0)),0,1)</f>
        <v>0</v>
      </c>
      <c r="AM407" s="97">
        <f>IF(ISNA(MATCH($AJ407,'Overlap Study'!$EP$323:$EP$454,0)),0,1)</f>
        <v>0</v>
      </c>
      <c r="AN407" s="97">
        <f>IF(ISNA(MATCH($AJ407,'Overlap Study'!$DY$186:$DY$245,0)),0,1)</f>
        <v>0</v>
      </c>
      <c r="AO407" s="97">
        <f>IF(ISNA(MATCH($AJ407,'Overlap Study'!$DJ$186:$DJ$233,0)),0,1)</f>
        <v>0</v>
      </c>
      <c r="AP407" s="99">
        <f>IF(ISNA(MATCH($AJ407,'Overlap Study'!$CU$186:$CU$233,0)),0,1)</f>
        <v>0</v>
      </c>
      <c r="AQ407" s="99">
        <f>IF(ISNA(MATCH($AJ407,'Overlap Study'!$CG$186:$CG$233,0)),0,1)</f>
        <v>0</v>
      </c>
      <c r="AR407" s="97">
        <f>IF(ISNA(MATCH($AJ407,'Overlap Study'!$BU$186:$BU$233,0)),0,1)</f>
        <v>0</v>
      </c>
      <c r="AS407" s="97">
        <f>IF(ISNA(MATCH(AJ407,'Overlap Study'!BJ$186:BJ$233,0)),0,1)</f>
        <v>0</v>
      </c>
      <c r="AT407" s="97">
        <f>IF(ISNA(MATCH($AJ407,'Overlap Study'!AZ$186:AZ$233,0)),0,1)</f>
        <v>0</v>
      </c>
      <c r="AU407" s="97">
        <f>IF(ISNA(MATCH($AJ407,'Overlap Study'!AT$186:AT$233,0)),0,1)</f>
        <v>0</v>
      </c>
      <c r="AV407" s="97">
        <f>IF(ISNA(MATCH($AJ407,'Overlap Study'!AN$186:AN$233,0)),0,1)</f>
        <v>0</v>
      </c>
      <c r="AW407" s="106">
        <f>IF(ISNA(MATCH($AJ407,'Overlap Study'!AH$186:AH$233,0)),0,1)</f>
        <v>0</v>
      </c>
      <c r="AX407" s="97">
        <f>IF(ISNA(MATCH(AJ407,'Overlap Study'!$AB$186:$AB$233,0)),0,1)</f>
        <v>0</v>
      </c>
      <c r="AY407" s="97">
        <f>IF(ISNA(MATCH($AJ407,'Overlap Study'!$V$186:$V$233,0)),0,1)</f>
        <v>1</v>
      </c>
      <c r="AZ407" s="97">
        <f>IF(ISNA(MATCH($AJ407,'Overlap Study'!$P$186:$P$233,0)),0,1)</f>
        <v>0</v>
      </c>
      <c r="BA407" s="97"/>
      <c r="BB407" s="97"/>
      <c r="BC407" s="97"/>
    </row>
    <row r="408" spans="12:55" ht="13" x14ac:dyDescent="0.3">
      <c r="L408" s="116">
        <f t="shared" si="18"/>
        <v>407</v>
      </c>
      <c r="M408">
        <f t="shared" si="17"/>
        <v>1</v>
      </c>
      <c r="N408" s="494">
        <v>1768</v>
      </c>
      <c r="O408" s="99">
        <f>SUM(P408:AA408)</f>
        <v>1</v>
      </c>
      <c r="P408" s="110">
        <f>IF(ISNA(MATCH(N408,'Overlap Study'!FF$62:FF$317,0)),0,1)</f>
        <v>1</v>
      </c>
      <c r="Q408" s="97">
        <f>IF(ISNA(MATCH(N408,'Overlap Study'!EO$62:EO$317,0)),0,1)</f>
        <v>0</v>
      </c>
      <c r="R408" s="97">
        <f>IF(ISNA(MATCH(N408,'Overlap Study'!DY$62:DY$174,0)),0,1)</f>
        <v>0</v>
      </c>
      <c r="S408" s="97">
        <f>IF(ISNA(MATCH(N408,'Overlap Study'!DJ$62:DJ$157,0)),0,1)</f>
        <v>0</v>
      </c>
      <c r="T408" s="99">
        <f>IF(ISNA(MATCH(N408,'Overlap Study'!CU$62:CU$157,0)),0,1)</f>
        <v>0</v>
      </c>
      <c r="U408" s="99">
        <f>IF(ISNA(MATCH(N408,'Overlap Study'!CG$62:CG$157,0)),0,1)</f>
        <v>0</v>
      </c>
      <c r="V408" s="97">
        <f>IF(ISNA(MATCH(N408,'Overlap Study'!BU$62:BU$157,0)),0,1)</f>
        <v>0</v>
      </c>
      <c r="W408" s="97">
        <f>IF(ISNA(MATCH(N408,'Overlap Study'!BJ$62:BJ$157,0)),0,1)</f>
        <v>0</v>
      </c>
      <c r="X408" s="97">
        <f>IF(ISNA(MATCH($N408,'Overlap Study'!AZ$62:AZ$157,0)),0,1)</f>
        <v>0</v>
      </c>
      <c r="Y408" s="97">
        <f>IF(ISNA(MATCH($N408,'Overlap Study'!AT$62:AT$157,0)),0,1)</f>
        <v>0</v>
      </c>
      <c r="Z408" s="97">
        <f>IF(ISNA(MATCH($N408,'Overlap Study'!AN$62:AN$157,0)),0,1)</f>
        <v>0</v>
      </c>
      <c r="AA408" s="97">
        <f>IF(ISNA(MATCH($N408,'Overlap Study'!AH$62:AH$157,0)),0,1)</f>
        <v>0</v>
      </c>
      <c r="AB408" s="110">
        <f>IF(ISNA(MATCH($N408,'Overlap Study'!AB$62:AB$157,0)),0,1)</f>
        <v>0</v>
      </c>
      <c r="AC408" s="97">
        <f>IF(ISNA(MATCH($N408,'Overlap Study'!V$62:V$157,0)),0,1)</f>
        <v>0</v>
      </c>
      <c r="AD408" s="97">
        <f>IF(ISNA(MATCH($N408,'Overlap Study'!P$62:P$157,0)),0,1)</f>
        <v>0</v>
      </c>
      <c r="AE408" s="97">
        <f>IF(ISNA(MATCH($N408,'Overlap Study'!H$53:H$132,0)),0,1)</f>
        <v>0</v>
      </c>
      <c r="AF408" s="106">
        <f>IF(ISNA(MATCH($N408,'Overlap Study'!B$53:B$100,0)),0,1)</f>
        <v>0</v>
      </c>
      <c r="AJ408" s="195">
        <v>1006</v>
      </c>
      <c r="AK408" s="105">
        <f>SUM(AL408:AW408)</f>
        <v>0</v>
      </c>
      <c r="AL408" s="110">
        <f>IF(ISNA(MATCH($AJ408,'Overlap Study'!$FG$323:$FG$454,0)),0,1)</f>
        <v>0</v>
      </c>
      <c r="AM408" s="97">
        <f>IF(ISNA(MATCH($AJ408,'Overlap Study'!$EP$323:$EP$454,0)),0,1)</f>
        <v>0</v>
      </c>
      <c r="AN408" s="97">
        <f>IF(ISNA(MATCH($AJ408,'Overlap Study'!$DY$186:$DY$245,0)),0,1)</f>
        <v>0</v>
      </c>
      <c r="AO408" s="97">
        <f>IF(ISNA(MATCH($AJ408,'Overlap Study'!$DJ$186:$DJ$233,0)),0,1)</f>
        <v>0</v>
      </c>
      <c r="AP408" s="99">
        <f>IF(ISNA(MATCH($AJ408,'Overlap Study'!$CU$186:$CU$233,0)),0,1)</f>
        <v>0</v>
      </c>
      <c r="AQ408" s="99">
        <f>IF(ISNA(MATCH($AJ408,'Overlap Study'!$CG$186:$CG$233,0)),0,1)</f>
        <v>0</v>
      </c>
      <c r="AR408" s="97">
        <f>IF(ISNA(MATCH($AJ408,'Overlap Study'!$BU$186:$BU$233,0)),0,1)</f>
        <v>0</v>
      </c>
      <c r="AS408" s="97">
        <f>IF(ISNA(MATCH(AJ408,'Overlap Study'!BJ$186:BJ$233,0)),0,1)</f>
        <v>0</v>
      </c>
      <c r="AT408" s="97">
        <f>IF(ISNA(MATCH($AJ408,'Overlap Study'!AZ$186:AZ$233,0)),0,1)</f>
        <v>0</v>
      </c>
      <c r="AU408" s="97">
        <f>IF(ISNA(MATCH($AJ408,'Overlap Study'!AT$186:AT$233,0)),0,1)</f>
        <v>0</v>
      </c>
      <c r="AV408" s="97">
        <f>IF(ISNA(MATCH($AJ408,'Overlap Study'!AN$186:AN$233,0)),0,1)</f>
        <v>0</v>
      </c>
      <c r="AW408" s="106">
        <f>IF(ISNA(MATCH($AJ408,'Overlap Study'!AH$186:AH$233,0)),0,1)</f>
        <v>0</v>
      </c>
      <c r="AX408" s="97">
        <f>IF(ISNA(MATCH(AJ408,'Overlap Study'!$AB$186:$AB$233,0)),0,1)</f>
        <v>1</v>
      </c>
      <c r="AY408" s="97">
        <f>IF(ISNA(MATCH($AJ408,'Overlap Study'!$V$186:$V$233,0)),0,1)</f>
        <v>0</v>
      </c>
      <c r="AZ408" s="97">
        <f>IF(ISNA(MATCH($AJ408,'Overlap Study'!$P$186:$P$233,0)),0,1)</f>
        <v>0</v>
      </c>
      <c r="BA408" s="97"/>
      <c r="BB408" s="97"/>
      <c r="BC408" s="97"/>
    </row>
    <row r="409" spans="12:55" ht="13" x14ac:dyDescent="0.3">
      <c r="L409" s="116">
        <f t="shared" si="18"/>
        <v>408</v>
      </c>
      <c r="M409">
        <f t="shared" si="17"/>
        <v>1</v>
      </c>
      <c r="N409" s="494">
        <v>1775</v>
      </c>
      <c r="O409" s="99">
        <f>SUM(P409:AA409)</f>
        <v>1</v>
      </c>
      <c r="P409" s="110">
        <f>IF(ISNA(MATCH(N409,'Overlap Study'!FF$62:FF$317,0)),0,1)</f>
        <v>1</v>
      </c>
      <c r="Q409" s="97">
        <f>IF(ISNA(MATCH(N409,'Overlap Study'!EO$62:EO$317,0)),0,1)</f>
        <v>0</v>
      </c>
      <c r="R409" s="97">
        <f>IF(ISNA(MATCH(N409,'Overlap Study'!DY$62:DY$174,0)),0,1)</f>
        <v>0</v>
      </c>
      <c r="S409" s="97">
        <f>IF(ISNA(MATCH(N409,'Overlap Study'!DJ$62:DJ$157,0)),0,1)</f>
        <v>0</v>
      </c>
      <c r="T409" s="99">
        <f>IF(ISNA(MATCH(N409,'Overlap Study'!CU$62:CU$157,0)),0,1)</f>
        <v>0</v>
      </c>
      <c r="U409" s="99">
        <f>IF(ISNA(MATCH(N409,'Overlap Study'!CG$62:CG$157,0)),0,1)</f>
        <v>0</v>
      </c>
      <c r="V409" s="97">
        <f>IF(ISNA(MATCH(N409,'Overlap Study'!BU$62:BU$157,0)),0,1)</f>
        <v>0</v>
      </c>
      <c r="W409" s="97">
        <f>IF(ISNA(MATCH(N409,'Overlap Study'!BJ$62:BJ$157,0)),0,1)</f>
        <v>0</v>
      </c>
      <c r="X409" s="97">
        <f>IF(ISNA(MATCH($N409,'Overlap Study'!AZ$62:AZ$157,0)),0,1)</f>
        <v>0</v>
      </c>
      <c r="Y409" s="97">
        <f>IF(ISNA(MATCH($N409,'Overlap Study'!AT$62:AT$157,0)),0,1)</f>
        <v>0</v>
      </c>
      <c r="Z409" s="97">
        <f>IF(ISNA(MATCH($N409,'Overlap Study'!AN$62:AN$157,0)),0,1)</f>
        <v>0</v>
      </c>
      <c r="AA409" s="97">
        <f>IF(ISNA(MATCH($N409,'Overlap Study'!AH$62:AH$157,0)),0,1)</f>
        <v>0</v>
      </c>
      <c r="AB409" s="110">
        <f>IF(ISNA(MATCH($N409,'Overlap Study'!AB$62:AB$157,0)),0,1)</f>
        <v>0</v>
      </c>
      <c r="AC409" s="97">
        <f>IF(ISNA(MATCH($N409,'Overlap Study'!V$62:V$157,0)),0,1)</f>
        <v>0</v>
      </c>
      <c r="AD409" s="97">
        <f>IF(ISNA(MATCH($N409,'Overlap Study'!P$62:P$157,0)),0,1)</f>
        <v>0</v>
      </c>
      <c r="AE409" s="97">
        <f>IF(ISNA(MATCH($N409,'Overlap Study'!H$53:H$132,0)),0,1)</f>
        <v>0</v>
      </c>
      <c r="AF409" s="106">
        <f>IF(ISNA(MATCH($N409,'Overlap Study'!B$53:B$100,0)),0,1)</f>
        <v>0</v>
      </c>
      <c r="AJ409" s="195">
        <v>1272</v>
      </c>
      <c r="AK409" s="105">
        <f>SUM(AL409:AW409)</f>
        <v>0</v>
      </c>
      <c r="AL409" s="110">
        <f>IF(ISNA(MATCH($AJ409,'Overlap Study'!$FG$323:$FG$454,0)),0,1)</f>
        <v>0</v>
      </c>
      <c r="AM409" s="97">
        <f>IF(ISNA(MATCH($AJ409,'Overlap Study'!$EP$323:$EP$454,0)),0,1)</f>
        <v>0</v>
      </c>
      <c r="AN409" s="97">
        <f>IF(ISNA(MATCH($AJ409,'Overlap Study'!$DY$186:$DY$245,0)),0,1)</f>
        <v>0</v>
      </c>
      <c r="AO409" s="97">
        <f>IF(ISNA(MATCH($AJ409,'Overlap Study'!$DJ$186:$DJ$233,0)),0,1)</f>
        <v>0</v>
      </c>
      <c r="AP409" s="99">
        <f>IF(ISNA(MATCH($AJ409,'Overlap Study'!$CU$186:$CU$233,0)),0,1)</f>
        <v>0</v>
      </c>
      <c r="AQ409" s="99">
        <f>IF(ISNA(MATCH($AJ409,'Overlap Study'!$CG$186:$CG$233,0)),0,1)</f>
        <v>0</v>
      </c>
      <c r="AR409" s="97">
        <f>IF(ISNA(MATCH($AJ409,'Overlap Study'!$BU$186:$BU$233,0)),0,1)</f>
        <v>0</v>
      </c>
      <c r="AS409" s="97">
        <f>IF(ISNA(MATCH(AJ409,'Overlap Study'!BJ$186:BJ$233,0)),0,1)</f>
        <v>0</v>
      </c>
      <c r="AT409" s="97">
        <f>IF(ISNA(MATCH($AJ409,'Overlap Study'!AZ$186:AZ$233,0)),0,1)</f>
        <v>0</v>
      </c>
      <c r="AU409" s="97">
        <f>IF(ISNA(MATCH($AJ409,'Overlap Study'!AT$186:AT$233,0)),0,1)</f>
        <v>0</v>
      </c>
      <c r="AV409" s="97">
        <f>IF(ISNA(MATCH($AJ409,'Overlap Study'!AN$186:AN$233,0)),0,1)</f>
        <v>0</v>
      </c>
      <c r="AW409" s="106">
        <f>IF(ISNA(MATCH($AJ409,'Overlap Study'!AH$186:AH$233,0)),0,1)</f>
        <v>0</v>
      </c>
      <c r="AX409" s="97">
        <f>IF(ISNA(MATCH(AJ409,'Overlap Study'!$AB$186:$AB$233,0)),0,1)</f>
        <v>1</v>
      </c>
      <c r="AY409" s="97">
        <f>IF(ISNA(MATCH($AJ409,'Overlap Study'!$V$186:$V$233,0)),0,1)</f>
        <v>0</v>
      </c>
      <c r="AZ409" s="97">
        <f>IF(ISNA(MATCH($AJ409,'Overlap Study'!$P$186:$P$233,0)),0,1)</f>
        <v>0</v>
      </c>
      <c r="BA409" s="97"/>
      <c r="BB409" s="97"/>
      <c r="BC409" s="97"/>
    </row>
    <row r="410" spans="12:55" ht="13" x14ac:dyDescent="0.3">
      <c r="L410" s="116">
        <f t="shared" si="18"/>
        <v>409</v>
      </c>
      <c r="M410">
        <f t="shared" si="17"/>
        <v>1</v>
      </c>
      <c r="N410" s="487">
        <v>1796</v>
      </c>
      <c r="O410" s="99">
        <f>SUM(P410:AA410)</f>
        <v>1</v>
      </c>
      <c r="P410" s="110">
        <f>IF(ISNA(MATCH(N410,'Overlap Study'!FF$62:FF$317,0)),0,1)</f>
        <v>1</v>
      </c>
      <c r="Q410" s="97">
        <f>IF(ISNA(MATCH(N410,'Overlap Study'!EO$62:EO$317,0)),0,1)</f>
        <v>0</v>
      </c>
      <c r="R410" s="97">
        <f>IF(ISNA(MATCH(N410,'Overlap Study'!DY$62:DY$174,0)),0,1)</f>
        <v>0</v>
      </c>
      <c r="S410" s="97">
        <f>IF(ISNA(MATCH(N410,'Overlap Study'!DJ$62:DJ$157,0)),0,1)</f>
        <v>0</v>
      </c>
      <c r="T410" s="99">
        <f>IF(ISNA(MATCH(N410,'Overlap Study'!CU$62:CU$157,0)),0,1)</f>
        <v>0</v>
      </c>
      <c r="U410" s="99">
        <f>IF(ISNA(MATCH(N410,'Overlap Study'!CG$62:CG$157,0)),0,1)</f>
        <v>0</v>
      </c>
      <c r="V410" s="97">
        <f>IF(ISNA(MATCH(N410,'Overlap Study'!BU$62:BU$157,0)),0,1)</f>
        <v>0</v>
      </c>
      <c r="W410" s="97">
        <f>IF(ISNA(MATCH(N410,'Overlap Study'!BJ$62:BJ$157,0)),0,1)</f>
        <v>0</v>
      </c>
      <c r="X410" s="97">
        <f>IF(ISNA(MATCH($N410,'Overlap Study'!AZ$62:AZ$157,0)),0,1)</f>
        <v>0</v>
      </c>
      <c r="Y410" s="97">
        <f>IF(ISNA(MATCH($N410,'Overlap Study'!AT$62:AT$157,0)),0,1)</f>
        <v>0</v>
      </c>
      <c r="Z410" s="97">
        <f>IF(ISNA(MATCH($N410,'Overlap Study'!AN$62:AN$157,0)),0,1)</f>
        <v>0</v>
      </c>
      <c r="AA410" s="97">
        <f>IF(ISNA(MATCH($N410,'Overlap Study'!AH$62:AH$157,0)),0,1)</f>
        <v>0</v>
      </c>
      <c r="AB410" s="110">
        <f>IF(ISNA(MATCH($N410,'Overlap Study'!AB$62:AB$157,0)),0,1)</f>
        <v>0</v>
      </c>
      <c r="AC410" s="97">
        <f>IF(ISNA(MATCH($N410,'Overlap Study'!V$62:V$157,0)),0,1)</f>
        <v>0</v>
      </c>
      <c r="AD410" s="97">
        <f>IF(ISNA(MATCH($N410,'Overlap Study'!P$62:P$157,0)),0,1)</f>
        <v>0</v>
      </c>
      <c r="AE410" s="97">
        <f>IF(ISNA(MATCH($N410,'Overlap Study'!H$53:H$132,0)),0,1)</f>
        <v>0</v>
      </c>
      <c r="AF410" s="106">
        <f>IF(ISNA(MATCH($N410,'Overlap Study'!B$53:B$100,0)),0,1)</f>
        <v>0</v>
      </c>
      <c r="AJ410" s="195">
        <v>1388</v>
      </c>
      <c r="AK410" s="105">
        <f>SUM(AL410:AW410)</f>
        <v>0</v>
      </c>
      <c r="AL410" s="110">
        <f>IF(ISNA(MATCH($AJ410,'Overlap Study'!$FG$323:$FG$454,0)),0,1)</f>
        <v>0</v>
      </c>
      <c r="AM410" s="97">
        <f>IF(ISNA(MATCH($AJ410,'Overlap Study'!$EP$323:$EP$454,0)),0,1)</f>
        <v>0</v>
      </c>
      <c r="AN410" s="97">
        <f>IF(ISNA(MATCH($AJ410,'Overlap Study'!$DY$186:$DY$245,0)),0,1)</f>
        <v>0</v>
      </c>
      <c r="AO410" s="97">
        <f>IF(ISNA(MATCH($AJ410,'Overlap Study'!$DJ$186:$DJ$233,0)),0,1)</f>
        <v>0</v>
      </c>
      <c r="AP410" s="99">
        <f>IF(ISNA(MATCH($AJ410,'Overlap Study'!$CU$186:$CU$233,0)),0,1)</f>
        <v>0</v>
      </c>
      <c r="AQ410" s="99">
        <f>IF(ISNA(MATCH($AJ410,'Overlap Study'!$CG$186:$CG$233,0)),0,1)</f>
        <v>0</v>
      </c>
      <c r="AR410" s="97">
        <f>IF(ISNA(MATCH($AJ410,'Overlap Study'!$BU$186:$BU$233,0)),0,1)</f>
        <v>0</v>
      </c>
      <c r="AS410" s="97">
        <f>IF(ISNA(MATCH(AJ410,'Overlap Study'!BJ$186:BJ$233,0)),0,1)</f>
        <v>0</v>
      </c>
      <c r="AT410" s="97">
        <f>IF(ISNA(MATCH($AJ410,'Overlap Study'!AZ$186:AZ$233,0)),0,1)</f>
        <v>0</v>
      </c>
      <c r="AU410" s="97">
        <f>IF(ISNA(MATCH($AJ410,'Overlap Study'!AT$186:AT$233,0)),0,1)</f>
        <v>0</v>
      </c>
      <c r="AV410" s="97">
        <f>IF(ISNA(MATCH($AJ410,'Overlap Study'!AN$186:AN$233,0)),0,1)</f>
        <v>0</v>
      </c>
      <c r="AW410" s="106">
        <f>IF(ISNA(MATCH($AJ410,'Overlap Study'!AH$186:AH$233,0)),0,1)</f>
        <v>0</v>
      </c>
      <c r="AX410" s="97">
        <f>IF(ISNA(MATCH(AJ410,'Overlap Study'!$AB$186:$AB$233,0)),0,1)</f>
        <v>1</v>
      </c>
      <c r="AY410" s="97">
        <f>IF(ISNA(MATCH($AJ410,'Overlap Study'!$V$186:$V$233,0)),0,1)</f>
        <v>0</v>
      </c>
      <c r="AZ410" s="97">
        <f>IF(ISNA(MATCH($AJ410,'Overlap Study'!$P$186:$P$233,0)),0,1)</f>
        <v>0</v>
      </c>
      <c r="BA410" s="97"/>
      <c r="BB410" s="97"/>
      <c r="BC410" s="97"/>
    </row>
    <row r="411" spans="12:55" ht="13" x14ac:dyDescent="0.3">
      <c r="L411" s="116">
        <f t="shared" si="18"/>
        <v>410</v>
      </c>
      <c r="M411">
        <f t="shared" si="17"/>
        <v>1</v>
      </c>
      <c r="N411" s="487">
        <v>1801</v>
      </c>
      <c r="O411" s="99">
        <f>SUM(P411:AA411)</f>
        <v>1</v>
      </c>
      <c r="P411" s="110">
        <f>IF(ISNA(MATCH(N411,'Overlap Study'!FF$62:FF$317,0)),0,1)</f>
        <v>0</v>
      </c>
      <c r="Q411" s="97">
        <f>IF(ISNA(MATCH(N411,'Overlap Study'!EO$62:EO$317,0)),0,1)</f>
        <v>0</v>
      </c>
      <c r="R411" s="97">
        <f>IF(ISNA(MATCH(N411,'Overlap Study'!DY$62:DY$174,0)),0,1)</f>
        <v>0</v>
      </c>
      <c r="S411" s="97">
        <f>IF(ISNA(MATCH(N411,'Overlap Study'!DJ$62:DJ$157,0)),0,1)</f>
        <v>0</v>
      </c>
      <c r="T411" s="99">
        <f>IF(ISNA(MATCH(N411,'Overlap Study'!CU$62:CU$157,0)),0,1)</f>
        <v>0</v>
      </c>
      <c r="U411" s="99">
        <f>IF(ISNA(MATCH(N411,'Overlap Study'!CG$62:CG$157,0)),0,1)</f>
        <v>1</v>
      </c>
      <c r="V411" s="97">
        <f>IF(ISNA(MATCH(N411,'Overlap Study'!BU$62:BU$157,0)),0,1)</f>
        <v>0</v>
      </c>
      <c r="W411" s="97">
        <f>IF(ISNA(MATCH(N411,'Overlap Study'!BJ$62:BJ$157,0)),0,1)</f>
        <v>0</v>
      </c>
      <c r="X411" s="97">
        <f>IF(ISNA(MATCH($N411,'Overlap Study'!AZ$62:AZ$157,0)),0,1)</f>
        <v>0</v>
      </c>
      <c r="Y411" s="97">
        <f>IF(ISNA(MATCH($N411,'Overlap Study'!AT$62:AT$157,0)),0,1)</f>
        <v>0</v>
      </c>
      <c r="Z411" s="97">
        <f>IF(ISNA(MATCH($N411,'Overlap Study'!AN$62:AN$157,0)),0,1)</f>
        <v>0</v>
      </c>
      <c r="AA411" s="97">
        <f>IF(ISNA(MATCH($N411,'Overlap Study'!AH$62:AH$157,0)),0,1)</f>
        <v>0</v>
      </c>
      <c r="AB411" s="110">
        <f>IF(ISNA(MATCH($N411,'Overlap Study'!AB$62:AB$157,0)),0,1)</f>
        <v>0</v>
      </c>
      <c r="AC411" s="97">
        <f>IF(ISNA(MATCH($N411,'Overlap Study'!V$62:V$157,0)),0,1)</f>
        <v>0</v>
      </c>
      <c r="AD411" s="97">
        <f>IF(ISNA(MATCH($N411,'Overlap Study'!P$62:P$157,0)),0,1)</f>
        <v>0</v>
      </c>
      <c r="AE411" s="97">
        <f>IF(ISNA(MATCH($N411,'Overlap Study'!H$53:H$132,0)),0,1)</f>
        <v>0</v>
      </c>
      <c r="AF411" s="106">
        <f>IF(ISNA(MATCH($N411,'Overlap Study'!B$53:B$100,0)),0,1)</f>
        <v>0</v>
      </c>
      <c r="AJ411" s="195">
        <v>1391</v>
      </c>
      <c r="AK411" s="105">
        <f>SUM(AL411:AW411)</f>
        <v>0</v>
      </c>
      <c r="AL411" s="110">
        <f>IF(ISNA(MATCH($AJ411,'Overlap Study'!$FG$323:$FG$454,0)),0,1)</f>
        <v>0</v>
      </c>
      <c r="AM411" s="97">
        <f>IF(ISNA(MATCH($AJ411,'Overlap Study'!$EP$323:$EP$454,0)),0,1)</f>
        <v>0</v>
      </c>
      <c r="AN411" s="97">
        <f>IF(ISNA(MATCH($AJ411,'Overlap Study'!$DY$186:$DY$245,0)),0,1)</f>
        <v>0</v>
      </c>
      <c r="AO411" s="97">
        <f>IF(ISNA(MATCH($AJ411,'Overlap Study'!$DJ$186:$DJ$233,0)),0,1)</f>
        <v>0</v>
      </c>
      <c r="AP411" s="99">
        <f>IF(ISNA(MATCH($AJ411,'Overlap Study'!$CU$186:$CU$233,0)),0,1)</f>
        <v>0</v>
      </c>
      <c r="AQ411" s="99">
        <f>IF(ISNA(MATCH($AJ411,'Overlap Study'!$CG$186:$CG$233,0)),0,1)</f>
        <v>0</v>
      </c>
      <c r="AR411" s="97">
        <f>IF(ISNA(MATCH($AJ411,'Overlap Study'!$BU$186:$BU$233,0)),0,1)</f>
        <v>0</v>
      </c>
      <c r="AS411" s="97">
        <f>IF(ISNA(MATCH(AJ411,'Overlap Study'!BJ$186:BJ$233,0)),0,1)</f>
        <v>0</v>
      </c>
      <c r="AT411" s="97">
        <f>IF(ISNA(MATCH($AJ411,'Overlap Study'!AZ$186:AZ$233,0)),0,1)</f>
        <v>0</v>
      </c>
      <c r="AU411" s="97">
        <f>IF(ISNA(MATCH($AJ411,'Overlap Study'!AT$186:AT$233,0)),0,1)</f>
        <v>0</v>
      </c>
      <c r="AV411" s="97">
        <f>IF(ISNA(MATCH($AJ411,'Overlap Study'!AN$186:AN$233,0)),0,1)</f>
        <v>0</v>
      </c>
      <c r="AW411" s="106">
        <f>IF(ISNA(MATCH($AJ411,'Overlap Study'!AH$186:AH$233,0)),0,1)</f>
        <v>0</v>
      </c>
      <c r="AX411" s="97">
        <f>IF(ISNA(MATCH(AJ411,'Overlap Study'!$AB$186:$AB$233,0)),0,1)</f>
        <v>1</v>
      </c>
      <c r="AY411" s="97">
        <f>IF(ISNA(MATCH($AJ411,'Overlap Study'!$V$186:$V$233,0)),0,1)</f>
        <v>0</v>
      </c>
      <c r="AZ411" s="97">
        <f>IF(ISNA(MATCH($AJ411,'Overlap Study'!$P$186:$P$233,0)),0,1)</f>
        <v>0</v>
      </c>
      <c r="BA411" s="97"/>
      <c r="BB411" s="97"/>
      <c r="BC411" s="97"/>
    </row>
    <row r="412" spans="12:55" ht="13" x14ac:dyDescent="0.3">
      <c r="L412" s="116">
        <f t="shared" si="18"/>
        <v>411</v>
      </c>
      <c r="M412">
        <f t="shared" si="17"/>
        <v>1</v>
      </c>
      <c r="N412" s="207">
        <v>1817</v>
      </c>
      <c r="O412" s="99">
        <f>SUM(P412:AA412)</f>
        <v>1</v>
      </c>
      <c r="P412" s="110">
        <f>IF(ISNA(MATCH(N412,'Overlap Study'!FF$62:FF$317,0)),0,1)</f>
        <v>0</v>
      </c>
      <c r="Q412" s="97">
        <f>IF(ISNA(MATCH(N412,'Overlap Study'!EO$62:EO$317,0)),0,1)</f>
        <v>1</v>
      </c>
      <c r="R412" s="97">
        <f>IF(ISNA(MATCH(N412,'Overlap Study'!DY$62:DY$174,0)),0,1)</f>
        <v>0</v>
      </c>
      <c r="S412" s="97">
        <f>IF(ISNA(MATCH(N412,'Overlap Study'!DJ$62:DJ$157,0)),0,1)</f>
        <v>0</v>
      </c>
      <c r="T412" s="99">
        <f>IF(ISNA(MATCH(N412,'Overlap Study'!CU$62:CU$157,0)),0,1)</f>
        <v>0</v>
      </c>
      <c r="U412" s="99">
        <f>IF(ISNA(MATCH(N412,'Overlap Study'!CG$62:CG$157,0)),0,1)</f>
        <v>0</v>
      </c>
      <c r="V412" s="97">
        <f>IF(ISNA(MATCH(N412,'Overlap Study'!BU$62:BU$157,0)),0,1)</f>
        <v>0</v>
      </c>
      <c r="W412" s="97">
        <f>IF(ISNA(MATCH(N412,'Overlap Study'!BJ$62:BJ$157,0)),0,1)</f>
        <v>0</v>
      </c>
      <c r="X412" s="97">
        <f>IF(ISNA(MATCH($N412,'Overlap Study'!AZ$62:AZ$157,0)),0,1)</f>
        <v>0</v>
      </c>
      <c r="Y412" s="97">
        <f>IF(ISNA(MATCH($N412,'Overlap Study'!AT$62:AT$157,0)),0,1)</f>
        <v>0</v>
      </c>
      <c r="Z412" s="97">
        <f>IF(ISNA(MATCH($N412,'Overlap Study'!AN$62:AN$157,0)),0,1)</f>
        <v>0</v>
      </c>
      <c r="AA412" s="97">
        <f>IF(ISNA(MATCH($N412,'Overlap Study'!AH$62:AH$157,0)),0,1)</f>
        <v>0</v>
      </c>
      <c r="AB412" s="110">
        <f>IF(ISNA(MATCH($N412,'Overlap Study'!AB$62:AB$157,0)),0,1)</f>
        <v>0</v>
      </c>
      <c r="AC412" s="97">
        <f>IF(ISNA(MATCH($N412,'Overlap Study'!V$62:V$157,0)),0,1)</f>
        <v>0</v>
      </c>
      <c r="AD412" s="97">
        <f>IF(ISNA(MATCH($N412,'Overlap Study'!P$62:P$157,0)),0,1)</f>
        <v>0</v>
      </c>
      <c r="AE412" s="97">
        <f>IF(ISNA(MATCH($N412,'Overlap Study'!H$53:H$132,0)),0,1)</f>
        <v>0</v>
      </c>
      <c r="AF412" s="106">
        <f>IF(ISNA(MATCH($N412,'Overlap Study'!B$53:B$100,0)),0,1)</f>
        <v>0</v>
      </c>
      <c r="AJ412" s="10"/>
      <c r="AK412" s="97"/>
      <c r="AL412" s="97">
        <f>SUM(AL2:AL411)</f>
        <v>111</v>
      </c>
      <c r="AM412" s="97">
        <f t="shared" ref="AM412:AZ412" si="19">SUM(AM2:AM411)</f>
        <v>120</v>
      </c>
      <c r="AN412" s="97">
        <f t="shared" si="19"/>
        <v>56</v>
      </c>
      <c r="AO412" s="97">
        <f t="shared" si="19"/>
        <v>48</v>
      </c>
      <c r="AP412" s="97">
        <f t="shared" si="19"/>
        <v>48</v>
      </c>
      <c r="AQ412" s="97">
        <f t="shared" si="19"/>
        <v>48</v>
      </c>
      <c r="AR412" s="97">
        <f t="shared" si="19"/>
        <v>48</v>
      </c>
      <c r="AS412" s="97">
        <f t="shared" si="19"/>
        <v>48</v>
      </c>
      <c r="AT412" s="97">
        <f t="shared" si="19"/>
        <v>48</v>
      </c>
      <c r="AU412" s="97">
        <f t="shared" si="19"/>
        <v>48</v>
      </c>
      <c r="AV412" s="97">
        <f t="shared" si="19"/>
        <v>48</v>
      </c>
      <c r="AW412" s="97">
        <f t="shared" si="19"/>
        <v>48</v>
      </c>
      <c r="AX412" s="97">
        <f t="shared" si="19"/>
        <v>48</v>
      </c>
      <c r="AY412" s="97">
        <f t="shared" si="19"/>
        <v>48</v>
      </c>
      <c r="AZ412" s="97">
        <f t="shared" si="19"/>
        <v>48</v>
      </c>
      <c r="BA412" s="97"/>
      <c r="BB412" s="97"/>
      <c r="BC412" s="97"/>
    </row>
    <row r="413" spans="12:55" ht="13" x14ac:dyDescent="0.3">
      <c r="L413" s="116">
        <f t="shared" si="18"/>
        <v>412</v>
      </c>
      <c r="M413">
        <f t="shared" si="17"/>
        <v>1</v>
      </c>
      <c r="N413" s="494">
        <v>1824</v>
      </c>
      <c r="O413" s="99">
        <f>SUM(P413:AA413)</f>
        <v>1</v>
      </c>
      <c r="P413" s="110">
        <f>IF(ISNA(MATCH(N413,'Overlap Study'!FF$62:FF$317,0)),0,1)</f>
        <v>0</v>
      </c>
      <c r="Q413" s="97">
        <f>IF(ISNA(MATCH(N413,'Overlap Study'!EO$62:EO$317,0)),0,1)</f>
        <v>0</v>
      </c>
      <c r="R413" s="97">
        <f>IF(ISNA(MATCH(N413,'Overlap Study'!DY$62:DY$174,0)),0,1)</f>
        <v>0</v>
      </c>
      <c r="S413" s="97">
        <f>IF(ISNA(MATCH(N413,'Overlap Study'!DJ$62:DJ$157,0)),0,1)</f>
        <v>0</v>
      </c>
      <c r="T413" s="99">
        <f>IF(ISNA(MATCH(N413,'Overlap Study'!CU$62:CU$157,0)),0,1)</f>
        <v>0</v>
      </c>
      <c r="U413" s="99">
        <f>IF(ISNA(MATCH(N413,'Overlap Study'!CG$62:CG$157,0)),0,1)</f>
        <v>0</v>
      </c>
      <c r="V413" s="97">
        <f>IF(ISNA(MATCH(N413,'Overlap Study'!BU$62:BU$157,0)),0,1)</f>
        <v>0</v>
      </c>
      <c r="W413" s="97">
        <f>IF(ISNA(MATCH(N413,'Overlap Study'!BJ$62:BJ$157,0)),0,1)</f>
        <v>0</v>
      </c>
      <c r="X413" s="97">
        <f>IF(ISNA(MATCH($N413,'Overlap Study'!AZ$62:AZ$157,0)),0,1)</f>
        <v>0</v>
      </c>
      <c r="Y413" s="97">
        <f>IF(ISNA(MATCH($N413,'Overlap Study'!AT$62:AT$157,0)),0,1)</f>
        <v>1</v>
      </c>
      <c r="Z413" s="97">
        <f>IF(ISNA(MATCH($N413,'Overlap Study'!AN$62:AN$157,0)),0,1)</f>
        <v>0</v>
      </c>
      <c r="AA413" s="97">
        <f>IF(ISNA(MATCH($N413,'Overlap Study'!AH$62:AH$157,0)),0,1)</f>
        <v>0</v>
      </c>
      <c r="AB413" s="110">
        <f>IF(ISNA(MATCH($N413,'Overlap Study'!AB$62:AB$157,0)),0,1)</f>
        <v>0</v>
      </c>
      <c r="AC413" s="97">
        <f>IF(ISNA(MATCH($N413,'Overlap Study'!V$62:V$157,0)),0,1)</f>
        <v>0</v>
      </c>
      <c r="AD413" s="97">
        <f>IF(ISNA(MATCH($N413,'Overlap Study'!P$62:P$157,0)),0,1)</f>
        <v>0</v>
      </c>
      <c r="AE413" s="97">
        <f>IF(ISNA(MATCH($N413,'Overlap Study'!H$53:H$132,0)),0,1)</f>
        <v>0</v>
      </c>
      <c r="AF413" s="106">
        <f>IF(ISNA(MATCH($N413,'Overlap Study'!B$53:B$100,0)),0,1)</f>
        <v>0</v>
      </c>
      <c r="AJ413" s="10"/>
      <c r="AK413" s="97"/>
      <c r="AL413" s="97"/>
      <c r="AM413" s="97"/>
      <c r="AN413" s="97"/>
      <c r="AO413" s="97"/>
      <c r="AP413" s="97"/>
      <c r="AQ413" s="97"/>
      <c r="AR413" s="97"/>
      <c r="AS413" s="97"/>
      <c r="AT413" s="97"/>
      <c r="AU413" s="97"/>
      <c r="AV413" s="97"/>
      <c r="AW413" s="97"/>
      <c r="AX413" s="97"/>
      <c r="AY413" s="97"/>
      <c r="AZ413" s="97"/>
      <c r="BA413" s="97"/>
      <c r="BB413" s="97"/>
      <c r="BC413" s="97"/>
    </row>
    <row r="414" spans="12:55" ht="13" x14ac:dyDescent="0.3">
      <c r="L414" s="116">
        <f t="shared" si="18"/>
        <v>413</v>
      </c>
      <c r="M414">
        <f t="shared" si="17"/>
        <v>1</v>
      </c>
      <c r="N414" s="494">
        <v>1922</v>
      </c>
      <c r="O414" s="99">
        <f>SUM(P414:AA414)</f>
        <v>1</v>
      </c>
      <c r="P414" s="110">
        <f>IF(ISNA(MATCH(N414,'Overlap Study'!FF$62:FF$317,0)),0,1)</f>
        <v>0</v>
      </c>
      <c r="Q414" s="97">
        <f>IF(ISNA(MATCH(N414,'Overlap Study'!EO$62:EO$317,0)),0,1)</f>
        <v>0</v>
      </c>
      <c r="R414" s="97">
        <f>IF(ISNA(MATCH(N414,'Overlap Study'!DY$62:DY$174,0)),0,1)</f>
        <v>0</v>
      </c>
      <c r="S414" s="97">
        <f>IF(ISNA(MATCH(N414,'Overlap Study'!DJ$62:DJ$157,0)),0,1)</f>
        <v>0</v>
      </c>
      <c r="T414" s="99">
        <f>IF(ISNA(MATCH(N414,'Overlap Study'!CU$62:CU$157,0)),0,1)</f>
        <v>0</v>
      </c>
      <c r="U414" s="99">
        <f>IF(ISNA(MATCH(N414,'Overlap Study'!CG$62:CG$157,0)),0,1)</f>
        <v>0</v>
      </c>
      <c r="V414" s="97">
        <f>IF(ISNA(MATCH(N414,'Overlap Study'!BU$62:BU$157,0)),0,1)</f>
        <v>1</v>
      </c>
      <c r="W414" s="97">
        <f>IF(ISNA(MATCH(N414,'Overlap Study'!BJ$62:BJ$157,0)),0,1)</f>
        <v>0</v>
      </c>
      <c r="X414" s="97">
        <f>IF(ISNA(MATCH($N414,'Overlap Study'!AZ$62:AZ$157,0)),0,1)</f>
        <v>0</v>
      </c>
      <c r="Y414" s="97">
        <f>IF(ISNA(MATCH($N414,'Overlap Study'!AT$62:AT$157,0)),0,1)</f>
        <v>0</v>
      </c>
      <c r="Z414" s="97">
        <f>IF(ISNA(MATCH($N414,'Overlap Study'!AN$62:AN$157,0)),0,1)</f>
        <v>0</v>
      </c>
      <c r="AA414" s="97">
        <f>IF(ISNA(MATCH($N414,'Overlap Study'!AH$62:AH$157,0)),0,1)</f>
        <v>0</v>
      </c>
      <c r="AB414" s="110">
        <f>IF(ISNA(MATCH($N414,'Overlap Study'!AB$62:AB$157,0)),0,1)</f>
        <v>0</v>
      </c>
      <c r="AC414" s="97">
        <f>IF(ISNA(MATCH($N414,'Overlap Study'!V$62:V$157,0)),0,1)</f>
        <v>0</v>
      </c>
      <c r="AD414" s="97">
        <f>IF(ISNA(MATCH($N414,'Overlap Study'!P$62:P$157,0)),0,1)</f>
        <v>0</v>
      </c>
      <c r="AE414" s="97">
        <f>IF(ISNA(MATCH($N414,'Overlap Study'!H$53:H$132,0)),0,1)</f>
        <v>0</v>
      </c>
      <c r="AF414" s="106">
        <f>IF(ISNA(MATCH($N414,'Overlap Study'!B$53:B$100,0)),0,1)</f>
        <v>0</v>
      </c>
      <c r="AJ414" s="10"/>
      <c r="AK414" s="97"/>
      <c r="AL414" s="97"/>
      <c r="AM414" s="97"/>
      <c r="AN414" s="97"/>
      <c r="AO414" s="97"/>
      <c r="AP414" s="97"/>
      <c r="AQ414" s="97"/>
      <c r="AR414" s="97"/>
      <c r="AS414" s="97"/>
      <c r="AT414" s="97"/>
      <c r="AU414" s="97"/>
      <c r="AV414" s="97"/>
      <c r="AW414" s="97"/>
      <c r="AX414" s="97"/>
      <c r="AY414" s="97"/>
      <c r="AZ414" s="97"/>
      <c r="BA414" s="97"/>
      <c r="BB414" s="97"/>
      <c r="BC414" s="97"/>
    </row>
    <row r="415" spans="12:55" ht="13" x14ac:dyDescent="0.3">
      <c r="L415" s="116">
        <f t="shared" si="18"/>
        <v>414</v>
      </c>
      <c r="M415">
        <f t="shared" si="17"/>
        <v>1</v>
      </c>
      <c r="N415" s="487">
        <v>1987</v>
      </c>
      <c r="O415" s="99">
        <f>SUM(P415:AA415)</f>
        <v>1</v>
      </c>
      <c r="P415" s="110">
        <f>IF(ISNA(MATCH(N415,'Overlap Study'!FF$62:FF$317,0)),0,1)</f>
        <v>0</v>
      </c>
      <c r="Q415" s="97">
        <f>IF(ISNA(MATCH(N415,'Overlap Study'!EO$62:EO$317,0)),0,1)</f>
        <v>0</v>
      </c>
      <c r="R415" s="97">
        <f>IF(ISNA(MATCH(N415,'Overlap Study'!DY$62:DY$174,0)),0,1)</f>
        <v>0</v>
      </c>
      <c r="S415" s="97">
        <f>IF(ISNA(MATCH(N415,'Overlap Study'!DJ$62:DJ$157,0)),0,1)</f>
        <v>0</v>
      </c>
      <c r="T415" s="99">
        <f>IF(ISNA(MATCH(N415,'Overlap Study'!CU$62:CU$157,0)),0,1)</f>
        <v>0</v>
      </c>
      <c r="U415" s="99">
        <f>IF(ISNA(MATCH(N415,'Overlap Study'!CG$62:CG$157,0)),0,1)</f>
        <v>0</v>
      </c>
      <c r="V415" s="97">
        <f>IF(ISNA(MATCH(N415,'Overlap Study'!BU$62:BU$157,0)),0,1)</f>
        <v>0</v>
      </c>
      <c r="W415" s="97">
        <f>IF(ISNA(MATCH(N415,'Overlap Study'!BJ$62:BJ$157,0)),0,1)</f>
        <v>1</v>
      </c>
      <c r="X415" s="97">
        <f>IF(ISNA(MATCH($N415,'Overlap Study'!AZ$62:AZ$157,0)),0,1)</f>
        <v>0</v>
      </c>
      <c r="Y415" s="97">
        <f>IF(ISNA(MATCH($N415,'Overlap Study'!AT$62:AT$157,0)),0,1)</f>
        <v>0</v>
      </c>
      <c r="Z415" s="97">
        <f>IF(ISNA(MATCH($N415,'Overlap Study'!AN$62:AN$157,0)),0,1)</f>
        <v>0</v>
      </c>
      <c r="AA415" s="97">
        <f>IF(ISNA(MATCH($N415,'Overlap Study'!AH$62:AH$157,0)),0,1)</f>
        <v>0</v>
      </c>
      <c r="AB415" s="110">
        <f>IF(ISNA(MATCH($N415,'Overlap Study'!AB$62:AB$157,0)),0,1)</f>
        <v>0</v>
      </c>
      <c r="AC415" s="97">
        <f>IF(ISNA(MATCH($N415,'Overlap Study'!V$62:V$157,0)),0,1)</f>
        <v>0</v>
      </c>
      <c r="AD415" s="97">
        <f>IF(ISNA(MATCH($N415,'Overlap Study'!P$62:P$157,0)),0,1)</f>
        <v>0</v>
      </c>
      <c r="AE415" s="97">
        <f>IF(ISNA(MATCH($N415,'Overlap Study'!H$53:H$132,0)),0,1)</f>
        <v>0</v>
      </c>
      <c r="AF415" s="106">
        <f>IF(ISNA(MATCH($N415,'Overlap Study'!B$53:B$100,0)),0,1)</f>
        <v>0</v>
      </c>
      <c r="AJ415" s="10"/>
      <c r="AK415" s="97"/>
      <c r="AL415" s="97"/>
      <c r="AM415" s="97"/>
      <c r="AN415" s="97"/>
      <c r="AO415" s="97"/>
      <c r="AP415" s="97"/>
      <c r="AQ415" s="97"/>
      <c r="AR415" s="97"/>
      <c r="AS415" s="97"/>
      <c r="AT415" s="97"/>
      <c r="AU415" s="97"/>
      <c r="AV415" s="97"/>
      <c r="AW415" s="97"/>
      <c r="AX415" s="97"/>
      <c r="AY415" s="97"/>
      <c r="AZ415" s="97"/>
      <c r="BA415" s="97"/>
      <c r="BB415" s="97"/>
      <c r="BC415" s="97"/>
    </row>
    <row r="416" spans="12:55" ht="13" x14ac:dyDescent="0.3">
      <c r="L416" s="116">
        <f t="shared" si="18"/>
        <v>415</v>
      </c>
      <c r="M416">
        <f t="shared" si="17"/>
        <v>1</v>
      </c>
      <c r="N416" s="487">
        <v>2041</v>
      </c>
      <c r="O416" s="99">
        <f>SUM(P416:AA416)</f>
        <v>1</v>
      </c>
      <c r="P416" s="110">
        <f>IF(ISNA(MATCH(N416,'Overlap Study'!FF$62:FF$317,0)),0,1)</f>
        <v>0</v>
      </c>
      <c r="Q416" s="97">
        <f>IF(ISNA(MATCH(N416,'Overlap Study'!EO$62:EO$317,0)),0,1)</f>
        <v>0</v>
      </c>
      <c r="R416" s="97">
        <f>IF(ISNA(MATCH(N416,'Overlap Study'!DY$62:DY$174,0)),0,1)</f>
        <v>0</v>
      </c>
      <c r="S416" s="97">
        <f>IF(ISNA(MATCH(N416,'Overlap Study'!DJ$62:DJ$157,0)),0,1)</f>
        <v>0</v>
      </c>
      <c r="T416" s="99">
        <f>IF(ISNA(MATCH(N416,'Overlap Study'!CU$62:CU$157,0)),0,1)</f>
        <v>0</v>
      </c>
      <c r="U416" s="99">
        <f>IF(ISNA(MATCH(N416,'Overlap Study'!CG$62:CG$157,0)),0,1)</f>
        <v>0</v>
      </c>
      <c r="V416" s="97">
        <f>IF(ISNA(MATCH(N416,'Overlap Study'!BU$62:BU$157,0)),0,1)</f>
        <v>1</v>
      </c>
      <c r="W416" s="97">
        <f>IF(ISNA(MATCH(N416,'Overlap Study'!BJ$62:BJ$157,0)),0,1)</f>
        <v>0</v>
      </c>
      <c r="X416" s="97">
        <f>IF(ISNA(MATCH($N416,'Overlap Study'!AZ$62:AZ$157,0)),0,1)</f>
        <v>0</v>
      </c>
      <c r="Y416" s="97">
        <f>IF(ISNA(MATCH($N416,'Overlap Study'!AT$62:AT$157,0)),0,1)</f>
        <v>0</v>
      </c>
      <c r="Z416" s="97">
        <f>IF(ISNA(MATCH($N416,'Overlap Study'!AN$62:AN$157,0)),0,1)</f>
        <v>0</v>
      </c>
      <c r="AA416" s="97">
        <f>IF(ISNA(MATCH($N416,'Overlap Study'!AH$62:AH$157,0)),0,1)</f>
        <v>0</v>
      </c>
      <c r="AB416" s="110">
        <f>IF(ISNA(MATCH($N416,'Overlap Study'!AB$62:AB$157,0)),0,1)</f>
        <v>0</v>
      </c>
      <c r="AC416" s="97">
        <f>IF(ISNA(MATCH($N416,'Overlap Study'!V$62:V$157,0)),0,1)</f>
        <v>0</v>
      </c>
      <c r="AD416" s="97">
        <f>IF(ISNA(MATCH($N416,'Overlap Study'!P$62:P$157,0)),0,1)</f>
        <v>0</v>
      </c>
      <c r="AE416" s="97">
        <f>IF(ISNA(MATCH($N416,'Overlap Study'!H$53:H$132,0)),0,1)</f>
        <v>0</v>
      </c>
      <c r="AF416" s="106">
        <f>IF(ISNA(MATCH($N416,'Overlap Study'!B$53:B$100,0)),0,1)</f>
        <v>0</v>
      </c>
      <c r="AJ416" s="10"/>
      <c r="AK416" s="97"/>
      <c r="AL416" s="97"/>
      <c r="AM416" s="97"/>
      <c r="AN416" s="97"/>
      <c r="AO416" s="97"/>
      <c r="AP416" s="97"/>
      <c r="AQ416" s="97"/>
      <c r="AR416" s="97"/>
      <c r="AS416" s="97"/>
      <c r="AT416" s="97"/>
      <c r="AU416" s="97"/>
      <c r="AV416" s="97"/>
      <c r="AW416" s="97"/>
      <c r="AX416" s="97"/>
      <c r="AY416" s="97"/>
      <c r="AZ416" s="97"/>
      <c r="BA416" s="97"/>
      <c r="BB416" s="97"/>
      <c r="BC416" s="97"/>
    </row>
    <row r="417" spans="12:55" ht="13" x14ac:dyDescent="0.3">
      <c r="L417" s="116">
        <f t="shared" si="18"/>
        <v>416</v>
      </c>
      <c r="M417">
        <f t="shared" si="17"/>
        <v>1</v>
      </c>
      <c r="N417" s="487">
        <v>2064</v>
      </c>
      <c r="O417" s="99">
        <f>SUM(P417:AA417)</f>
        <v>1</v>
      </c>
      <c r="P417" s="110">
        <f>IF(ISNA(MATCH(N417,'Overlap Study'!FF$62:FF$317,0)),0,1)</f>
        <v>1</v>
      </c>
      <c r="Q417" s="97">
        <f>IF(ISNA(MATCH(N417,'Overlap Study'!EO$62:EO$317,0)),0,1)</f>
        <v>0</v>
      </c>
      <c r="R417" s="97">
        <f>IF(ISNA(MATCH(N417,'Overlap Study'!DY$62:DY$174,0)),0,1)</f>
        <v>0</v>
      </c>
      <c r="S417" s="97">
        <f>IF(ISNA(MATCH(N417,'Overlap Study'!DJ$62:DJ$157,0)),0,1)</f>
        <v>0</v>
      </c>
      <c r="T417" s="99">
        <f>IF(ISNA(MATCH(N417,'Overlap Study'!CU$62:CU$157,0)),0,1)</f>
        <v>0</v>
      </c>
      <c r="U417" s="99">
        <f>IF(ISNA(MATCH(N417,'Overlap Study'!CG$62:CG$157,0)),0,1)</f>
        <v>0</v>
      </c>
      <c r="V417" s="97">
        <f>IF(ISNA(MATCH(N417,'Overlap Study'!BU$62:BU$157,0)),0,1)</f>
        <v>0</v>
      </c>
      <c r="W417" s="97">
        <f>IF(ISNA(MATCH(N417,'Overlap Study'!BJ$62:BJ$157,0)),0,1)</f>
        <v>0</v>
      </c>
      <c r="X417" s="97">
        <f>IF(ISNA(MATCH($N417,'Overlap Study'!AZ$62:AZ$157,0)),0,1)</f>
        <v>0</v>
      </c>
      <c r="Y417" s="97">
        <f>IF(ISNA(MATCH($N417,'Overlap Study'!AT$62:AT$157,0)),0,1)</f>
        <v>0</v>
      </c>
      <c r="Z417" s="97">
        <f>IF(ISNA(MATCH($N417,'Overlap Study'!AN$62:AN$157,0)),0,1)</f>
        <v>0</v>
      </c>
      <c r="AA417" s="97">
        <f>IF(ISNA(MATCH($N417,'Overlap Study'!AH$62:AH$157,0)),0,1)</f>
        <v>0</v>
      </c>
      <c r="AB417" s="110">
        <f>IF(ISNA(MATCH($N417,'Overlap Study'!AB$62:AB$157,0)),0,1)</f>
        <v>0</v>
      </c>
      <c r="AC417" s="97">
        <f>IF(ISNA(MATCH($N417,'Overlap Study'!V$62:V$157,0)),0,1)</f>
        <v>0</v>
      </c>
      <c r="AD417" s="97">
        <f>IF(ISNA(MATCH($N417,'Overlap Study'!P$62:P$157,0)),0,1)</f>
        <v>0</v>
      </c>
      <c r="AE417" s="97">
        <f>IF(ISNA(MATCH($N417,'Overlap Study'!H$53:H$132,0)),0,1)</f>
        <v>0</v>
      </c>
      <c r="AF417" s="106">
        <f>IF(ISNA(MATCH($N417,'Overlap Study'!B$53:B$100,0)),0,1)</f>
        <v>0</v>
      </c>
      <c r="AJ417" s="10"/>
      <c r="AK417" s="97"/>
      <c r="AL417" s="97"/>
      <c r="AM417" s="97"/>
      <c r="AN417" s="97"/>
      <c r="AO417" s="97"/>
      <c r="AP417" s="97"/>
      <c r="AQ417" s="97"/>
      <c r="AR417" s="97"/>
      <c r="AS417" s="97"/>
      <c r="AT417" s="97"/>
      <c r="AU417" s="97"/>
      <c r="AV417" s="97"/>
      <c r="AW417" s="97"/>
      <c r="AX417" s="97"/>
      <c r="AY417" s="97"/>
      <c r="AZ417" s="97"/>
      <c r="BA417" s="97"/>
      <c r="BB417" s="97"/>
      <c r="BC417" s="97"/>
    </row>
    <row r="418" spans="12:55" ht="13" x14ac:dyDescent="0.3">
      <c r="L418" s="116">
        <f t="shared" si="18"/>
        <v>417</v>
      </c>
      <c r="M418">
        <f t="shared" si="17"/>
        <v>1</v>
      </c>
      <c r="N418" s="487">
        <v>2068</v>
      </c>
      <c r="O418" s="99">
        <f>SUM(P418:AA418)</f>
        <v>1</v>
      </c>
      <c r="P418" s="110">
        <f>IF(ISNA(MATCH(N418,'Overlap Study'!FF$62:FF$317,0)),0,1)</f>
        <v>0</v>
      </c>
      <c r="Q418" s="97">
        <f>IF(ISNA(MATCH(N418,'Overlap Study'!EO$62:EO$317,0)),0,1)</f>
        <v>0</v>
      </c>
      <c r="R418" s="97">
        <f>IF(ISNA(MATCH(N418,'Overlap Study'!DY$62:DY$174,0)),0,1)</f>
        <v>0</v>
      </c>
      <c r="S418" s="97">
        <f>IF(ISNA(MATCH(N418,'Overlap Study'!DJ$62:DJ$157,0)),0,1)</f>
        <v>0</v>
      </c>
      <c r="T418" s="99">
        <f>IF(ISNA(MATCH(N418,'Overlap Study'!CU$62:CU$157,0)),0,1)</f>
        <v>0</v>
      </c>
      <c r="U418" s="99">
        <f>IF(ISNA(MATCH(N418,'Overlap Study'!CG$62:CG$157,0)),0,1)</f>
        <v>0</v>
      </c>
      <c r="V418" s="97">
        <f>IF(ISNA(MATCH(N418,'Overlap Study'!BU$62:BU$157,0)),0,1)</f>
        <v>0</v>
      </c>
      <c r="W418" s="97">
        <f>IF(ISNA(MATCH(N418,'Overlap Study'!BJ$62:BJ$157,0)),0,1)</f>
        <v>0</v>
      </c>
      <c r="X418" s="97">
        <f>IF(ISNA(MATCH($N418,'Overlap Study'!AZ$62:AZ$157,0)),0,1)</f>
        <v>0</v>
      </c>
      <c r="Y418" s="97">
        <f>IF(ISNA(MATCH($N418,'Overlap Study'!AT$62:AT$157,0)),0,1)</f>
        <v>1</v>
      </c>
      <c r="Z418" s="97">
        <f>IF(ISNA(MATCH($N418,'Overlap Study'!AN$62:AN$157,0)),0,1)</f>
        <v>0</v>
      </c>
      <c r="AA418" s="97">
        <f>IF(ISNA(MATCH($N418,'Overlap Study'!AH$62:AH$157,0)),0,1)</f>
        <v>0</v>
      </c>
      <c r="AB418" s="110">
        <f>IF(ISNA(MATCH($N418,'Overlap Study'!AB$62:AB$157,0)),0,1)</f>
        <v>0</v>
      </c>
      <c r="AC418" s="97">
        <f>IF(ISNA(MATCH($N418,'Overlap Study'!V$62:V$157,0)),0,1)</f>
        <v>0</v>
      </c>
      <c r="AD418" s="97">
        <f>IF(ISNA(MATCH($N418,'Overlap Study'!P$62:P$157,0)),0,1)</f>
        <v>0</v>
      </c>
      <c r="AE418" s="97">
        <f>IF(ISNA(MATCH($N418,'Overlap Study'!H$53:H$132,0)),0,1)</f>
        <v>0</v>
      </c>
      <c r="AF418" s="106">
        <f>IF(ISNA(MATCH($N418,'Overlap Study'!B$53:B$100,0)),0,1)</f>
        <v>0</v>
      </c>
      <c r="AJ418" s="10"/>
      <c r="AK418" s="97"/>
      <c r="AL418" s="97"/>
      <c r="AM418" s="97"/>
      <c r="AN418" s="97"/>
      <c r="AO418" s="97"/>
      <c r="AP418" s="97"/>
      <c r="AQ418" s="97"/>
      <c r="AR418" s="97"/>
      <c r="AS418" s="97"/>
      <c r="AT418" s="97"/>
      <c r="AU418" s="97"/>
      <c r="AV418" s="97"/>
      <c r="AW418" s="97"/>
      <c r="AX418" s="97"/>
      <c r="AY418" s="97"/>
      <c r="AZ418" s="97"/>
      <c r="BA418" s="97"/>
      <c r="BB418" s="97"/>
      <c r="BC418" s="97"/>
    </row>
    <row r="419" spans="12:55" ht="13" x14ac:dyDescent="0.3">
      <c r="L419" s="116">
        <f t="shared" si="18"/>
        <v>418</v>
      </c>
      <c r="M419">
        <f t="shared" si="17"/>
        <v>1</v>
      </c>
      <c r="N419" s="487">
        <v>2081</v>
      </c>
      <c r="O419" s="99">
        <f>SUM(P419:AA419)</f>
        <v>1</v>
      </c>
      <c r="P419" s="110">
        <f>IF(ISNA(MATCH(N419,'Overlap Study'!FF$62:FF$317,0)),0,1)</f>
        <v>0</v>
      </c>
      <c r="Q419" s="97">
        <f>IF(ISNA(MATCH(N419,'Overlap Study'!EO$62:EO$317,0)),0,1)</f>
        <v>0</v>
      </c>
      <c r="R419" s="97">
        <f>IF(ISNA(MATCH(N419,'Overlap Study'!DY$62:DY$174,0)),0,1)</f>
        <v>0</v>
      </c>
      <c r="S419" s="97">
        <f>IF(ISNA(MATCH(N419,'Overlap Study'!DJ$62:DJ$157,0)),0,1)</f>
        <v>0</v>
      </c>
      <c r="T419" s="99">
        <f>IF(ISNA(MATCH(N419,'Overlap Study'!CU$62:CU$157,0)),0,1)</f>
        <v>0</v>
      </c>
      <c r="U419" s="99">
        <f>IF(ISNA(MATCH(N419,'Overlap Study'!CG$62:CG$157,0)),0,1)</f>
        <v>0</v>
      </c>
      <c r="V419" s="97">
        <f>IF(ISNA(MATCH(N419,'Overlap Study'!BU$62:BU$157,0)),0,1)</f>
        <v>0</v>
      </c>
      <c r="W419" s="97">
        <f>IF(ISNA(MATCH(N419,'Overlap Study'!BJ$62:BJ$157,0)),0,1)</f>
        <v>0</v>
      </c>
      <c r="X419" s="97">
        <f>IF(ISNA(MATCH($N419,'Overlap Study'!AZ$62:AZ$157,0)),0,1)</f>
        <v>1</v>
      </c>
      <c r="Y419" s="97">
        <f>IF(ISNA(MATCH($N419,'Overlap Study'!AT$62:AT$157,0)),0,1)</f>
        <v>0</v>
      </c>
      <c r="Z419" s="97">
        <f>IF(ISNA(MATCH($N419,'Overlap Study'!AN$62:AN$157,0)),0,1)</f>
        <v>0</v>
      </c>
      <c r="AA419" s="97">
        <f>IF(ISNA(MATCH($N419,'Overlap Study'!AH$62:AH$157,0)),0,1)</f>
        <v>0</v>
      </c>
      <c r="AB419" s="110">
        <f>IF(ISNA(MATCH($N419,'Overlap Study'!AB$62:AB$157,0)),0,1)</f>
        <v>0</v>
      </c>
      <c r="AC419" s="97">
        <f>IF(ISNA(MATCH($N419,'Overlap Study'!V$62:V$157,0)),0,1)</f>
        <v>0</v>
      </c>
      <c r="AD419" s="97">
        <f>IF(ISNA(MATCH($N419,'Overlap Study'!P$62:P$157,0)),0,1)</f>
        <v>0</v>
      </c>
      <c r="AE419" s="97">
        <f>IF(ISNA(MATCH($N419,'Overlap Study'!H$53:H$132,0)),0,1)</f>
        <v>0</v>
      </c>
      <c r="AF419" s="106">
        <f>IF(ISNA(MATCH($N419,'Overlap Study'!B$53:B$100,0)),0,1)</f>
        <v>0</v>
      </c>
      <c r="AJ419" s="10"/>
      <c r="AK419" s="97"/>
      <c r="AL419" s="97"/>
      <c r="AM419" s="97"/>
      <c r="AN419" s="97"/>
      <c r="AO419" s="97"/>
      <c r="AP419" s="97"/>
      <c r="AQ419" s="97"/>
      <c r="AR419" s="97"/>
      <c r="AS419" s="97"/>
      <c r="AT419" s="97"/>
      <c r="AU419" s="97"/>
      <c r="AV419" s="97"/>
      <c r="AW419" s="97"/>
      <c r="AX419" s="97"/>
      <c r="AY419" s="97"/>
      <c r="AZ419" s="97"/>
      <c r="BA419" s="97"/>
      <c r="BB419" s="97"/>
      <c r="BC419" s="97"/>
    </row>
    <row r="420" spans="12:55" ht="13" x14ac:dyDescent="0.3">
      <c r="L420" s="116">
        <f t="shared" si="18"/>
        <v>419</v>
      </c>
      <c r="M420">
        <f t="shared" si="17"/>
        <v>1</v>
      </c>
      <c r="N420" s="487">
        <v>2085</v>
      </c>
      <c r="O420" s="99">
        <f>SUM(P420:AA420)</f>
        <v>1</v>
      </c>
      <c r="P420" s="110">
        <f>IF(ISNA(MATCH(N420,'Overlap Study'!FF$62:FF$317,0)),0,1)</f>
        <v>0</v>
      </c>
      <c r="Q420" s="97">
        <f>IF(ISNA(MATCH(N420,'Overlap Study'!EO$62:EO$317,0)),0,1)</f>
        <v>1</v>
      </c>
      <c r="R420" s="97">
        <f>IF(ISNA(MATCH(N420,'Overlap Study'!DY$62:DY$174,0)),0,1)</f>
        <v>0</v>
      </c>
      <c r="S420" s="97">
        <f>IF(ISNA(MATCH(N420,'Overlap Study'!DJ$62:DJ$157,0)),0,1)</f>
        <v>0</v>
      </c>
      <c r="T420" s="99">
        <f>IF(ISNA(MATCH(N420,'Overlap Study'!CU$62:CU$157,0)),0,1)</f>
        <v>0</v>
      </c>
      <c r="U420" s="99">
        <f>IF(ISNA(MATCH(N420,'Overlap Study'!CG$62:CG$157,0)),0,1)</f>
        <v>0</v>
      </c>
      <c r="V420" s="97">
        <f>IF(ISNA(MATCH(N420,'Overlap Study'!BU$62:BU$157,0)),0,1)</f>
        <v>0</v>
      </c>
      <c r="W420" s="97">
        <f>IF(ISNA(MATCH(N420,'Overlap Study'!BJ$62:BJ$157,0)),0,1)</f>
        <v>0</v>
      </c>
      <c r="X420" s="97">
        <f>IF(ISNA(MATCH($N420,'Overlap Study'!AZ$62:AZ$157,0)),0,1)</f>
        <v>0</v>
      </c>
      <c r="Y420" s="97">
        <f>IF(ISNA(MATCH($N420,'Overlap Study'!AT$62:AT$157,0)),0,1)</f>
        <v>0</v>
      </c>
      <c r="Z420" s="97">
        <f>IF(ISNA(MATCH($N420,'Overlap Study'!AN$62:AN$157,0)),0,1)</f>
        <v>0</v>
      </c>
      <c r="AA420" s="97">
        <f>IF(ISNA(MATCH($N420,'Overlap Study'!AH$62:AH$157,0)),0,1)</f>
        <v>0</v>
      </c>
      <c r="AB420" s="110">
        <f>IF(ISNA(MATCH($N420,'Overlap Study'!AB$62:AB$157,0)),0,1)</f>
        <v>0</v>
      </c>
      <c r="AC420" s="97">
        <f>IF(ISNA(MATCH($N420,'Overlap Study'!V$62:V$157,0)),0,1)</f>
        <v>0</v>
      </c>
      <c r="AD420" s="97">
        <f>IF(ISNA(MATCH($N420,'Overlap Study'!P$62:P$157,0)),0,1)</f>
        <v>0</v>
      </c>
      <c r="AE420" s="97">
        <f>IF(ISNA(MATCH($N420,'Overlap Study'!H$53:H$132,0)),0,1)</f>
        <v>0</v>
      </c>
      <c r="AF420" s="106">
        <f>IF(ISNA(MATCH($N420,'Overlap Study'!B$53:B$100,0)),0,1)</f>
        <v>0</v>
      </c>
      <c r="AJ420" s="10"/>
      <c r="AK420" s="97"/>
      <c r="AL420" s="97"/>
      <c r="AM420" s="97"/>
      <c r="AN420" s="97"/>
      <c r="AO420" s="97"/>
      <c r="AP420" s="97"/>
      <c r="AQ420" s="97"/>
      <c r="AR420" s="97"/>
      <c r="AS420" s="97"/>
      <c r="AT420" s="97"/>
      <c r="AU420" s="97"/>
      <c r="AV420" s="97"/>
      <c r="AW420" s="97"/>
      <c r="AX420" s="97"/>
      <c r="AY420" s="97"/>
      <c r="AZ420" s="97"/>
      <c r="BA420" s="97"/>
      <c r="BB420" s="97"/>
      <c r="BC420" s="97"/>
    </row>
    <row r="421" spans="12:55" ht="13" x14ac:dyDescent="0.3">
      <c r="L421" s="116">
        <f t="shared" si="18"/>
        <v>420</v>
      </c>
      <c r="M421">
        <f t="shared" si="17"/>
        <v>1</v>
      </c>
      <c r="N421" s="487">
        <v>2130</v>
      </c>
      <c r="O421" s="99">
        <f>SUM(P421:AA421)</f>
        <v>1</v>
      </c>
      <c r="P421" s="110">
        <f>IF(ISNA(MATCH(N421,'Overlap Study'!FF$62:FF$317,0)),0,1)</f>
        <v>0</v>
      </c>
      <c r="Q421" s="97">
        <f>IF(ISNA(MATCH(N421,'Overlap Study'!EO$62:EO$317,0)),0,1)</f>
        <v>0</v>
      </c>
      <c r="R421" s="97">
        <f>IF(ISNA(MATCH(N421,'Overlap Study'!DY$62:DY$174,0)),0,1)</f>
        <v>0</v>
      </c>
      <c r="S421" s="97">
        <f>IF(ISNA(MATCH(N421,'Overlap Study'!DJ$62:DJ$157,0)),0,1)</f>
        <v>0</v>
      </c>
      <c r="T421" s="99">
        <f>IF(ISNA(MATCH(N421,'Overlap Study'!CU$62:CU$157,0)),0,1)</f>
        <v>0</v>
      </c>
      <c r="U421" s="99">
        <f>IF(ISNA(MATCH(N421,'Overlap Study'!CG$62:CG$157,0)),0,1)</f>
        <v>0</v>
      </c>
      <c r="V421" s="97">
        <f>IF(ISNA(MATCH(N421,'Overlap Study'!BU$62:BU$157,0)),0,1)</f>
        <v>1</v>
      </c>
      <c r="W421" s="97">
        <f>IF(ISNA(MATCH(N421,'Overlap Study'!BJ$62:BJ$157,0)),0,1)</f>
        <v>0</v>
      </c>
      <c r="X421" s="97">
        <f>IF(ISNA(MATCH($N421,'Overlap Study'!AZ$62:AZ$157,0)),0,1)</f>
        <v>0</v>
      </c>
      <c r="Y421" s="97">
        <f>IF(ISNA(MATCH($N421,'Overlap Study'!AT$62:AT$157,0)),0,1)</f>
        <v>0</v>
      </c>
      <c r="Z421" s="97">
        <f>IF(ISNA(MATCH($N421,'Overlap Study'!AN$62:AN$157,0)),0,1)</f>
        <v>0</v>
      </c>
      <c r="AA421" s="97">
        <f>IF(ISNA(MATCH($N421,'Overlap Study'!AH$62:AH$157,0)),0,1)</f>
        <v>0</v>
      </c>
      <c r="AB421" s="110">
        <f>IF(ISNA(MATCH($N421,'Overlap Study'!AB$62:AB$157,0)),0,1)</f>
        <v>0</v>
      </c>
      <c r="AC421" s="97">
        <f>IF(ISNA(MATCH($N421,'Overlap Study'!V$62:V$157,0)),0,1)</f>
        <v>0</v>
      </c>
      <c r="AD421" s="97">
        <f>IF(ISNA(MATCH($N421,'Overlap Study'!P$62:P$157,0)),0,1)</f>
        <v>0</v>
      </c>
      <c r="AE421" s="97">
        <f>IF(ISNA(MATCH($N421,'Overlap Study'!H$53:H$132,0)),0,1)</f>
        <v>0</v>
      </c>
      <c r="AF421" s="106">
        <f>IF(ISNA(MATCH($N421,'Overlap Study'!B$53:B$100,0)),0,1)</f>
        <v>0</v>
      </c>
      <c r="AJ421" s="10"/>
      <c r="AK421" s="97"/>
      <c r="AL421" s="97"/>
      <c r="AM421" s="97"/>
      <c r="AN421" s="97"/>
      <c r="AO421" s="97"/>
      <c r="AP421" s="97"/>
      <c r="AQ421" s="97"/>
      <c r="AR421" s="97"/>
      <c r="AS421" s="97"/>
      <c r="AT421" s="97"/>
      <c r="AU421" s="97"/>
      <c r="AV421" s="97"/>
      <c r="AW421" s="97"/>
      <c r="AX421" s="97"/>
      <c r="AY421" s="97"/>
      <c r="AZ421" s="97"/>
      <c r="BA421" s="97"/>
      <c r="BB421" s="97"/>
      <c r="BC421" s="97"/>
    </row>
    <row r="422" spans="12:55" ht="13" x14ac:dyDescent="0.3">
      <c r="L422" s="116">
        <f t="shared" si="18"/>
        <v>421</v>
      </c>
      <c r="M422">
        <f t="shared" si="17"/>
        <v>1</v>
      </c>
      <c r="N422" s="487">
        <v>2165</v>
      </c>
      <c r="O422" s="99">
        <f>SUM(P422:AA422)</f>
        <v>1</v>
      </c>
      <c r="P422" s="110">
        <f>IF(ISNA(MATCH(N422,'Overlap Study'!FF$62:FF$317,0)),0,1)</f>
        <v>0</v>
      </c>
      <c r="Q422" s="97">
        <f>IF(ISNA(MATCH(N422,'Overlap Study'!EO$62:EO$317,0)),0,1)</f>
        <v>0</v>
      </c>
      <c r="R422" s="97">
        <f>IF(ISNA(MATCH(N422,'Overlap Study'!DY$62:DY$174,0)),0,1)</f>
        <v>0</v>
      </c>
      <c r="S422" s="97">
        <f>IF(ISNA(MATCH(N422,'Overlap Study'!DJ$62:DJ$157,0)),0,1)</f>
        <v>0</v>
      </c>
      <c r="T422" s="99">
        <f>IF(ISNA(MATCH(N422,'Overlap Study'!CU$62:CU$157,0)),0,1)</f>
        <v>0</v>
      </c>
      <c r="U422" s="99">
        <f>IF(ISNA(MATCH(N422,'Overlap Study'!CG$62:CG$157,0)),0,1)</f>
        <v>0</v>
      </c>
      <c r="V422" s="97">
        <f>IF(ISNA(MATCH(N422,'Overlap Study'!BU$62:BU$157,0)),0,1)</f>
        <v>0</v>
      </c>
      <c r="W422" s="97">
        <f>IF(ISNA(MATCH(N422,'Overlap Study'!BJ$62:BJ$157,0)),0,1)</f>
        <v>0</v>
      </c>
      <c r="X422" s="97">
        <f>IF(ISNA(MATCH($N422,'Overlap Study'!AZ$62:AZ$157,0)),0,1)</f>
        <v>0</v>
      </c>
      <c r="Y422" s="97">
        <f>IF(ISNA(MATCH($N422,'Overlap Study'!AT$62:AT$157,0)),0,1)</f>
        <v>1</v>
      </c>
      <c r="Z422" s="97">
        <f>IF(ISNA(MATCH($N422,'Overlap Study'!AN$62:AN$157,0)),0,1)</f>
        <v>0</v>
      </c>
      <c r="AA422" s="97">
        <f>IF(ISNA(MATCH($N422,'Overlap Study'!AH$62:AH$157,0)),0,1)</f>
        <v>0</v>
      </c>
      <c r="AB422" s="110">
        <f>IF(ISNA(MATCH($N422,'Overlap Study'!AB$62:AB$157,0)),0,1)</f>
        <v>0</v>
      </c>
      <c r="AC422" s="97">
        <f>IF(ISNA(MATCH($N422,'Overlap Study'!V$62:V$157,0)),0,1)</f>
        <v>0</v>
      </c>
      <c r="AD422" s="97">
        <f>IF(ISNA(MATCH($N422,'Overlap Study'!P$62:P$157,0)),0,1)</f>
        <v>0</v>
      </c>
      <c r="AE422" s="97">
        <f>IF(ISNA(MATCH($N422,'Overlap Study'!H$53:H$132,0)),0,1)</f>
        <v>0</v>
      </c>
      <c r="AF422" s="106">
        <f>IF(ISNA(MATCH($N422,'Overlap Study'!B$53:B$100,0)),0,1)</f>
        <v>0</v>
      </c>
      <c r="AJ422" s="10"/>
      <c r="AK422" s="97"/>
      <c r="AL422" s="97"/>
      <c r="AM422" s="97"/>
      <c r="AN422" s="97"/>
      <c r="AO422" s="97"/>
      <c r="AP422" s="97"/>
      <c r="AQ422" s="97"/>
      <c r="AR422" s="97"/>
      <c r="AS422" s="97"/>
      <c r="AT422" s="97"/>
      <c r="AU422" s="97"/>
      <c r="AV422" s="97"/>
      <c r="AW422" s="97"/>
      <c r="AX422" s="97"/>
      <c r="AY422" s="97"/>
      <c r="AZ422" s="97"/>
      <c r="BA422" s="97"/>
      <c r="BB422" s="97"/>
      <c r="BC422" s="97"/>
    </row>
    <row r="423" spans="12:55" ht="13" x14ac:dyDescent="0.3">
      <c r="L423" s="116">
        <f t="shared" si="18"/>
        <v>422</v>
      </c>
      <c r="M423">
        <f t="shared" si="17"/>
        <v>1</v>
      </c>
      <c r="N423" s="487">
        <v>2170</v>
      </c>
      <c r="O423" s="99">
        <f>SUM(P423:AA423)</f>
        <v>1</v>
      </c>
      <c r="P423" s="110">
        <f>IF(ISNA(MATCH(N423,'Overlap Study'!FF$62:FF$317,0)),0,1)</f>
        <v>0</v>
      </c>
      <c r="Q423" s="97">
        <f>IF(ISNA(MATCH(N423,'Overlap Study'!EO$62:EO$317,0)),0,1)</f>
        <v>1</v>
      </c>
      <c r="R423" s="97">
        <f>IF(ISNA(MATCH(N423,'Overlap Study'!DY$62:DY$174,0)),0,1)</f>
        <v>0</v>
      </c>
      <c r="S423" s="97">
        <f>IF(ISNA(MATCH(N423,'Overlap Study'!DJ$62:DJ$157,0)),0,1)</f>
        <v>0</v>
      </c>
      <c r="T423" s="99">
        <f>IF(ISNA(MATCH(N423,'Overlap Study'!CU$62:CU$157,0)),0,1)</f>
        <v>0</v>
      </c>
      <c r="U423" s="99">
        <f>IF(ISNA(MATCH(N423,'Overlap Study'!CG$62:CG$157,0)),0,1)</f>
        <v>0</v>
      </c>
      <c r="V423" s="97">
        <f>IF(ISNA(MATCH(N423,'Overlap Study'!BU$62:BU$157,0)),0,1)</f>
        <v>0</v>
      </c>
      <c r="W423" s="97">
        <f>IF(ISNA(MATCH(N423,'Overlap Study'!BJ$62:BJ$157,0)),0,1)</f>
        <v>0</v>
      </c>
      <c r="X423" s="97">
        <f>IF(ISNA(MATCH($N423,'Overlap Study'!AZ$62:AZ$157,0)),0,1)</f>
        <v>0</v>
      </c>
      <c r="Y423" s="97">
        <f>IF(ISNA(MATCH($N423,'Overlap Study'!AT$62:AT$157,0)),0,1)</f>
        <v>0</v>
      </c>
      <c r="Z423" s="97">
        <f>IF(ISNA(MATCH($N423,'Overlap Study'!AN$62:AN$157,0)),0,1)</f>
        <v>0</v>
      </c>
      <c r="AA423" s="97">
        <f>IF(ISNA(MATCH($N423,'Overlap Study'!AH$62:AH$157,0)),0,1)</f>
        <v>0</v>
      </c>
      <c r="AB423" s="110">
        <f>IF(ISNA(MATCH($N423,'Overlap Study'!AB$62:AB$157,0)),0,1)</f>
        <v>0</v>
      </c>
      <c r="AC423" s="97">
        <f>IF(ISNA(MATCH($N423,'Overlap Study'!V$62:V$157,0)),0,1)</f>
        <v>0</v>
      </c>
      <c r="AD423" s="97">
        <f>IF(ISNA(MATCH($N423,'Overlap Study'!P$62:P$157,0)),0,1)</f>
        <v>0</v>
      </c>
      <c r="AE423" s="97">
        <f>IF(ISNA(MATCH($N423,'Overlap Study'!H$53:H$132,0)),0,1)</f>
        <v>0</v>
      </c>
      <c r="AF423" s="106">
        <f>IF(ISNA(MATCH($N423,'Overlap Study'!B$53:B$100,0)),0,1)</f>
        <v>0</v>
      </c>
      <c r="AJ423" s="10"/>
      <c r="AK423" s="97"/>
      <c r="AL423" s="97"/>
      <c r="AM423" s="97"/>
      <c r="AN423" s="97"/>
      <c r="AO423" s="97"/>
      <c r="AP423" s="97"/>
      <c r="AQ423" s="97"/>
      <c r="AR423" s="97"/>
      <c r="AS423" s="97"/>
      <c r="AT423" s="97"/>
      <c r="AU423" s="97"/>
      <c r="AV423" s="97"/>
      <c r="AW423" s="97"/>
      <c r="AX423" s="97"/>
      <c r="AY423" s="97"/>
      <c r="AZ423" s="97"/>
      <c r="BA423" s="97"/>
      <c r="BB423" s="97"/>
      <c r="BC423" s="97"/>
    </row>
    <row r="424" spans="12:55" ht="13" x14ac:dyDescent="0.3">
      <c r="L424" s="116">
        <f t="shared" si="18"/>
        <v>423</v>
      </c>
      <c r="M424">
        <f t="shared" si="17"/>
        <v>1</v>
      </c>
      <c r="N424" s="487">
        <v>2171</v>
      </c>
      <c r="O424" s="99">
        <f>SUM(P424:AA424)</f>
        <v>1</v>
      </c>
      <c r="P424" s="110">
        <f>IF(ISNA(MATCH(N424,'Overlap Study'!FF$62:FF$317,0)),0,1)</f>
        <v>0</v>
      </c>
      <c r="Q424" s="97">
        <f>IF(ISNA(MATCH(N424,'Overlap Study'!EO$62:EO$317,0)),0,1)</f>
        <v>0</v>
      </c>
      <c r="R424" s="97">
        <f>IF(ISNA(MATCH(N424,'Overlap Study'!DY$62:DY$174,0)),0,1)</f>
        <v>0</v>
      </c>
      <c r="S424" s="97">
        <f>IF(ISNA(MATCH(N424,'Overlap Study'!DJ$62:DJ$157,0)),0,1)</f>
        <v>0</v>
      </c>
      <c r="T424" s="99">
        <f>IF(ISNA(MATCH(N424,'Overlap Study'!CU$62:CU$157,0)),0,1)</f>
        <v>0</v>
      </c>
      <c r="U424" s="99">
        <f>IF(ISNA(MATCH(N424,'Overlap Study'!CG$62:CG$157,0)),0,1)</f>
        <v>0</v>
      </c>
      <c r="V424" s="97">
        <f>IF(ISNA(MATCH(N424,'Overlap Study'!BU$62:BU$157,0)),0,1)</f>
        <v>0</v>
      </c>
      <c r="W424" s="97">
        <f>IF(ISNA(MATCH(N424,'Overlap Study'!BJ$62:BJ$157,0)),0,1)</f>
        <v>0</v>
      </c>
      <c r="X424" s="97">
        <f>IF(ISNA(MATCH($N424,'Overlap Study'!AZ$62:AZ$157,0)),0,1)</f>
        <v>1</v>
      </c>
      <c r="Y424" s="97">
        <f>IF(ISNA(MATCH($N424,'Overlap Study'!AT$62:AT$157,0)),0,1)</f>
        <v>0</v>
      </c>
      <c r="Z424" s="97">
        <f>IF(ISNA(MATCH($N424,'Overlap Study'!AN$62:AN$157,0)),0,1)</f>
        <v>0</v>
      </c>
      <c r="AA424" s="97">
        <f>IF(ISNA(MATCH($N424,'Overlap Study'!AH$62:AH$157,0)),0,1)</f>
        <v>0</v>
      </c>
      <c r="AB424" s="110">
        <f>IF(ISNA(MATCH($N424,'Overlap Study'!AB$62:AB$157,0)),0,1)</f>
        <v>0</v>
      </c>
      <c r="AC424" s="97">
        <f>IF(ISNA(MATCH($N424,'Overlap Study'!V$62:V$157,0)),0,1)</f>
        <v>0</v>
      </c>
      <c r="AD424" s="97">
        <f>IF(ISNA(MATCH($N424,'Overlap Study'!P$62:P$157,0)),0,1)</f>
        <v>0</v>
      </c>
      <c r="AE424" s="97">
        <f>IF(ISNA(MATCH($N424,'Overlap Study'!H$53:H$132,0)),0,1)</f>
        <v>0</v>
      </c>
      <c r="AF424" s="106">
        <f>IF(ISNA(MATCH($N424,'Overlap Study'!B$53:B$100,0)),0,1)</f>
        <v>0</v>
      </c>
      <c r="AJ424" s="10"/>
      <c r="AK424" s="97"/>
      <c r="AL424" s="97"/>
      <c r="AM424" s="97"/>
      <c r="AN424" s="97"/>
      <c r="AO424" s="97"/>
      <c r="AP424" s="97"/>
      <c r="AQ424" s="97"/>
      <c r="AR424" s="97"/>
      <c r="AS424" s="97"/>
      <c r="AT424" s="97"/>
      <c r="AU424" s="97"/>
      <c r="AV424" s="97"/>
      <c r="AW424" s="97"/>
      <c r="AX424" s="97"/>
      <c r="AY424" s="97"/>
      <c r="AZ424" s="97"/>
      <c r="BA424" s="97"/>
      <c r="BB424" s="97"/>
      <c r="BC424" s="97"/>
    </row>
    <row r="425" spans="12:55" ht="13" x14ac:dyDescent="0.3">
      <c r="L425" s="116">
        <f t="shared" si="18"/>
        <v>424</v>
      </c>
      <c r="M425">
        <f t="shared" si="17"/>
        <v>1</v>
      </c>
      <c r="N425" s="487">
        <v>2185</v>
      </c>
      <c r="O425" s="99">
        <f>SUM(P425:AA425)</f>
        <v>1</v>
      </c>
      <c r="P425" s="110">
        <f>IF(ISNA(MATCH(N425,'Overlap Study'!FF$62:FF$317,0)),0,1)</f>
        <v>0</v>
      </c>
      <c r="Q425" s="97">
        <f>IF(ISNA(MATCH(N425,'Overlap Study'!EO$62:EO$317,0)),0,1)</f>
        <v>0</v>
      </c>
      <c r="R425" s="97">
        <f>IF(ISNA(MATCH(N425,'Overlap Study'!DY$62:DY$174,0)),0,1)</f>
        <v>0</v>
      </c>
      <c r="S425" s="97">
        <f>IF(ISNA(MATCH(N425,'Overlap Study'!DJ$62:DJ$157,0)),0,1)</f>
        <v>0</v>
      </c>
      <c r="T425" s="99">
        <f>IF(ISNA(MATCH(N425,'Overlap Study'!CU$62:CU$157,0)),0,1)</f>
        <v>0</v>
      </c>
      <c r="U425" s="99">
        <f>IF(ISNA(MATCH(N425,'Overlap Study'!CG$62:CG$157,0)),0,1)</f>
        <v>0</v>
      </c>
      <c r="V425" s="97">
        <f>IF(ISNA(MATCH(N425,'Overlap Study'!BU$62:BU$157,0)),0,1)</f>
        <v>0</v>
      </c>
      <c r="W425" s="97">
        <f>IF(ISNA(MATCH(N425,'Overlap Study'!BJ$62:BJ$157,0)),0,1)</f>
        <v>1</v>
      </c>
      <c r="X425" s="97">
        <f>IF(ISNA(MATCH($N425,'Overlap Study'!AZ$62:AZ$157,0)),0,1)</f>
        <v>0</v>
      </c>
      <c r="Y425" s="97">
        <f>IF(ISNA(MATCH($N425,'Overlap Study'!AT$62:AT$157,0)),0,1)</f>
        <v>0</v>
      </c>
      <c r="Z425" s="97">
        <f>IF(ISNA(MATCH($N425,'Overlap Study'!AN$62:AN$157,0)),0,1)</f>
        <v>0</v>
      </c>
      <c r="AA425" s="97">
        <f>IF(ISNA(MATCH($N425,'Overlap Study'!AH$62:AH$157,0)),0,1)</f>
        <v>0</v>
      </c>
      <c r="AB425" s="110">
        <f>IF(ISNA(MATCH($N425,'Overlap Study'!AB$62:AB$157,0)),0,1)</f>
        <v>0</v>
      </c>
      <c r="AC425" s="97">
        <f>IF(ISNA(MATCH($N425,'Overlap Study'!V$62:V$157,0)),0,1)</f>
        <v>0</v>
      </c>
      <c r="AD425" s="97">
        <f>IF(ISNA(MATCH($N425,'Overlap Study'!P$62:P$157,0)),0,1)</f>
        <v>0</v>
      </c>
      <c r="AE425" s="97">
        <f>IF(ISNA(MATCH($N425,'Overlap Study'!H$53:H$132,0)),0,1)</f>
        <v>0</v>
      </c>
      <c r="AF425" s="106">
        <f>IF(ISNA(MATCH($N425,'Overlap Study'!B$53:B$100,0)),0,1)</f>
        <v>0</v>
      </c>
      <c r="AJ425" s="10"/>
      <c r="AK425" s="97"/>
      <c r="AL425" s="97"/>
      <c r="AM425" s="97"/>
      <c r="AN425" s="97"/>
      <c r="AO425" s="97"/>
      <c r="AP425" s="97"/>
      <c r="AQ425" s="97"/>
      <c r="AR425" s="97"/>
      <c r="AS425" s="97"/>
      <c r="AT425" s="97"/>
      <c r="AU425" s="97"/>
      <c r="AV425" s="97"/>
      <c r="AW425" s="97"/>
      <c r="AX425" s="97"/>
      <c r="AY425" s="97"/>
      <c r="AZ425" s="97"/>
      <c r="BA425" s="97"/>
      <c r="BB425" s="97"/>
      <c r="BC425" s="97"/>
    </row>
    <row r="426" spans="12:55" ht="13" x14ac:dyDescent="0.3">
      <c r="L426" s="116">
        <f t="shared" si="18"/>
        <v>425</v>
      </c>
      <c r="M426">
        <f t="shared" si="17"/>
        <v>1</v>
      </c>
      <c r="N426" s="487">
        <v>2200</v>
      </c>
      <c r="O426" s="99">
        <f>SUM(P426:AA426)</f>
        <v>1</v>
      </c>
      <c r="P426" s="110">
        <f>IF(ISNA(MATCH(N426,'Overlap Study'!FF$62:FF$317,0)),0,1)</f>
        <v>0</v>
      </c>
      <c r="Q426" s="97">
        <f>IF(ISNA(MATCH(N426,'Overlap Study'!EO$62:EO$317,0)),0,1)</f>
        <v>0</v>
      </c>
      <c r="R426" s="97">
        <f>IF(ISNA(MATCH(N426,'Overlap Study'!DY$62:DY$174,0)),0,1)</f>
        <v>0</v>
      </c>
      <c r="S426" s="97">
        <f>IF(ISNA(MATCH(N426,'Overlap Study'!DJ$62:DJ$157,0)),0,1)</f>
        <v>0</v>
      </c>
      <c r="T426" s="99">
        <f>IF(ISNA(MATCH(N426,'Overlap Study'!CU$62:CU$157,0)),0,1)</f>
        <v>1</v>
      </c>
      <c r="U426" s="99">
        <f>IF(ISNA(MATCH(N426,'Overlap Study'!CG$62:CG$157,0)),0,1)</f>
        <v>0</v>
      </c>
      <c r="V426" s="97">
        <f>IF(ISNA(MATCH(N426,'Overlap Study'!BU$62:BU$157,0)),0,1)</f>
        <v>0</v>
      </c>
      <c r="W426" s="97">
        <f>IF(ISNA(MATCH(N426,'Overlap Study'!BJ$62:BJ$157,0)),0,1)</f>
        <v>0</v>
      </c>
      <c r="X426" s="97">
        <f>IF(ISNA(MATCH($N426,'Overlap Study'!AZ$62:AZ$157,0)),0,1)</f>
        <v>0</v>
      </c>
      <c r="Y426" s="97">
        <f>IF(ISNA(MATCH($N426,'Overlap Study'!AT$62:AT$157,0)),0,1)</f>
        <v>0</v>
      </c>
      <c r="Z426" s="97">
        <f>IF(ISNA(MATCH($N426,'Overlap Study'!AN$62:AN$157,0)),0,1)</f>
        <v>0</v>
      </c>
      <c r="AA426" s="97">
        <f>IF(ISNA(MATCH($N426,'Overlap Study'!AH$62:AH$157,0)),0,1)</f>
        <v>0</v>
      </c>
      <c r="AB426" s="110">
        <f>IF(ISNA(MATCH($N426,'Overlap Study'!AB$62:AB$157,0)),0,1)</f>
        <v>0</v>
      </c>
      <c r="AC426" s="97">
        <f>IF(ISNA(MATCH($N426,'Overlap Study'!V$62:V$157,0)),0,1)</f>
        <v>0</v>
      </c>
      <c r="AD426" s="97">
        <f>IF(ISNA(MATCH($N426,'Overlap Study'!P$62:P$157,0)),0,1)</f>
        <v>0</v>
      </c>
      <c r="AE426" s="97">
        <f>IF(ISNA(MATCH($N426,'Overlap Study'!H$53:H$132,0)),0,1)</f>
        <v>0</v>
      </c>
      <c r="AF426" s="106">
        <f>IF(ISNA(MATCH($N426,'Overlap Study'!B$53:B$100,0)),0,1)</f>
        <v>0</v>
      </c>
      <c r="AJ426" s="10"/>
      <c r="AK426" s="97"/>
      <c r="AL426" s="97"/>
      <c r="AM426" s="97"/>
      <c r="AN426" s="97"/>
      <c r="AO426" s="97"/>
      <c r="AP426" s="97"/>
      <c r="AQ426" s="97"/>
      <c r="AR426" s="97"/>
      <c r="AS426" s="97"/>
      <c r="AT426" s="97"/>
      <c r="AU426" s="97"/>
      <c r="AV426" s="97"/>
      <c r="AW426" s="97"/>
      <c r="AX426" s="97"/>
      <c r="AY426" s="97"/>
      <c r="AZ426" s="97"/>
      <c r="BA426" s="97"/>
      <c r="BB426" s="97"/>
      <c r="BC426" s="97"/>
    </row>
    <row r="427" spans="12:55" ht="13" x14ac:dyDescent="0.3">
      <c r="L427" s="116">
        <f t="shared" si="18"/>
        <v>426</v>
      </c>
      <c r="M427">
        <f t="shared" si="17"/>
        <v>1</v>
      </c>
      <c r="N427" s="487">
        <v>2252</v>
      </c>
      <c r="O427" s="99">
        <f>SUM(P427:AA427)</f>
        <v>1</v>
      </c>
      <c r="P427" s="110">
        <f>IF(ISNA(MATCH(N427,'Overlap Study'!FF$62:FF$317,0)),0,1)</f>
        <v>0</v>
      </c>
      <c r="Q427" s="97">
        <f>IF(ISNA(MATCH(N427,'Overlap Study'!EO$62:EO$317,0)),0,1)</f>
        <v>0</v>
      </c>
      <c r="R427" s="97">
        <f>IF(ISNA(MATCH(N427,'Overlap Study'!DY$62:DY$174,0)),0,1)</f>
        <v>0</v>
      </c>
      <c r="S427" s="97">
        <f>IF(ISNA(MATCH(N427,'Overlap Study'!DJ$62:DJ$157,0)),0,1)</f>
        <v>1</v>
      </c>
      <c r="T427" s="99">
        <f>IF(ISNA(MATCH(N427,'Overlap Study'!CU$62:CU$157,0)),0,1)</f>
        <v>0</v>
      </c>
      <c r="U427" s="99">
        <f>IF(ISNA(MATCH(N427,'Overlap Study'!CG$62:CG$157,0)),0,1)</f>
        <v>0</v>
      </c>
      <c r="V427" s="97">
        <f>IF(ISNA(MATCH(N427,'Overlap Study'!BU$62:BU$157,0)),0,1)</f>
        <v>0</v>
      </c>
      <c r="W427" s="97">
        <f>IF(ISNA(MATCH(N427,'Overlap Study'!BJ$62:BJ$157,0)),0,1)</f>
        <v>0</v>
      </c>
      <c r="X427" s="97">
        <f>IF(ISNA(MATCH($N427,'Overlap Study'!AZ$62:AZ$157,0)),0,1)</f>
        <v>0</v>
      </c>
      <c r="Y427" s="97">
        <f>IF(ISNA(MATCH($N427,'Overlap Study'!AT$62:AT$157,0)),0,1)</f>
        <v>0</v>
      </c>
      <c r="Z427" s="97">
        <f>IF(ISNA(MATCH($N427,'Overlap Study'!AN$62:AN$157,0)),0,1)</f>
        <v>0</v>
      </c>
      <c r="AA427" s="97">
        <f>IF(ISNA(MATCH($N427,'Overlap Study'!AH$62:AH$157,0)),0,1)</f>
        <v>0</v>
      </c>
      <c r="AB427" s="110">
        <f>IF(ISNA(MATCH($N427,'Overlap Study'!AB$62:AB$157,0)),0,1)</f>
        <v>0</v>
      </c>
      <c r="AC427" s="97">
        <f>IF(ISNA(MATCH($N427,'Overlap Study'!V$62:V$157,0)),0,1)</f>
        <v>0</v>
      </c>
      <c r="AD427" s="97">
        <f>IF(ISNA(MATCH($N427,'Overlap Study'!P$62:P$157,0)),0,1)</f>
        <v>0</v>
      </c>
      <c r="AE427" s="97">
        <f>IF(ISNA(MATCH($N427,'Overlap Study'!H$53:H$132,0)),0,1)</f>
        <v>0</v>
      </c>
      <c r="AF427" s="106">
        <f>IF(ISNA(MATCH($N427,'Overlap Study'!B$53:B$100,0)),0,1)</f>
        <v>0</v>
      </c>
      <c r="AJ427" s="10"/>
      <c r="AK427" s="97"/>
      <c r="AL427" s="97"/>
      <c r="AM427" s="97"/>
      <c r="AN427" s="97"/>
      <c r="AO427" s="97"/>
      <c r="AP427" s="97"/>
      <c r="AQ427" s="97"/>
      <c r="AR427" s="97"/>
      <c r="AS427" s="97"/>
      <c r="AT427" s="97"/>
      <c r="AU427" s="97"/>
      <c r="AV427" s="97"/>
      <c r="AW427" s="97"/>
      <c r="AX427" s="97"/>
      <c r="AY427" s="97"/>
      <c r="AZ427" s="97"/>
      <c r="BA427" s="97"/>
      <c r="BB427" s="97"/>
      <c r="BC427" s="97"/>
    </row>
    <row r="428" spans="12:55" ht="13" x14ac:dyDescent="0.3">
      <c r="L428" s="116">
        <f t="shared" si="18"/>
        <v>427</v>
      </c>
      <c r="M428">
        <f t="shared" si="17"/>
        <v>1</v>
      </c>
      <c r="N428" s="487">
        <v>2272</v>
      </c>
      <c r="O428" s="99">
        <f>SUM(P428:AA428)</f>
        <v>1</v>
      </c>
      <c r="P428" s="110">
        <f>IF(ISNA(MATCH(N428,'Overlap Study'!FF$62:FF$317,0)),0,1)</f>
        <v>0</v>
      </c>
      <c r="Q428" s="97">
        <f>IF(ISNA(MATCH(N428,'Overlap Study'!EO$62:EO$317,0)),0,1)</f>
        <v>0</v>
      </c>
      <c r="R428" s="97">
        <f>IF(ISNA(MATCH(N428,'Overlap Study'!DY$62:DY$174,0)),0,1)</f>
        <v>0</v>
      </c>
      <c r="S428" s="97">
        <f>IF(ISNA(MATCH(N428,'Overlap Study'!DJ$62:DJ$157,0)),0,1)</f>
        <v>0</v>
      </c>
      <c r="T428" s="99">
        <f>IF(ISNA(MATCH(N428,'Overlap Study'!CU$62:CU$157,0)),0,1)</f>
        <v>0</v>
      </c>
      <c r="U428" s="99">
        <f>IF(ISNA(MATCH(N428,'Overlap Study'!CG$62:CG$157,0)),0,1)</f>
        <v>0</v>
      </c>
      <c r="V428" s="97">
        <f>IF(ISNA(MATCH(N428,'Overlap Study'!BU$62:BU$157,0)),0,1)</f>
        <v>0</v>
      </c>
      <c r="W428" s="97">
        <f>IF(ISNA(MATCH(N428,'Overlap Study'!BJ$62:BJ$157,0)),0,1)</f>
        <v>0</v>
      </c>
      <c r="X428" s="97">
        <f>IF(ISNA(MATCH($N428,'Overlap Study'!AZ$62:AZ$157,0)),0,1)</f>
        <v>0</v>
      </c>
      <c r="Y428" s="97">
        <f>IF(ISNA(MATCH($N428,'Overlap Study'!AT$62:AT$157,0)),0,1)</f>
        <v>1</v>
      </c>
      <c r="Z428" s="97">
        <f>IF(ISNA(MATCH($N428,'Overlap Study'!AN$62:AN$157,0)),0,1)</f>
        <v>0</v>
      </c>
      <c r="AA428" s="97">
        <f>IF(ISNA(MATCH($N428,'Overlap Study'!AH$62:AH$157,0)),0,1)</f>
        <v>0</v>
      </c>
      <c r="AB428" s="110">
        <f>IF(ISNA(MATCH($N428,'Overlap Study'!AB$62:AB$157,0)),0,1)</f>
        <v>0</v>
      </c>
      <c r="AC428" s="97">
        <f>IF(ISNA(MATCH($N428,'Overlap Study'!V$62:V$157,0)),0,1)</f>
        <v>0</v>
      </c>
      <c r="AD428" s="97">
        <f>IF(ISNA(MATCH($N428,'Overlap Study'!P$62:P$157,0)),0,1)</f>
        <v>0</v>
      </c>
      <c r="AE428" s="97">
        <f>IF(ISNA(MATCH($N428,'Overlap Study'!H$53:H$132,0)),0,1)</f>
        <v>0</v>
      </c>
      <c r="AF428" s="106">
        <f>IF(ISNA(MATCH($N428,'Overlap Study'!B$53:B$100,0)),0,1)</f>
        <v>0</v>
      </c>
      <c r="AJ428" s="10"/>
      <c r="AK428" s="97"/>
      <c r="AL428" s="97"/>
      <c r="AM428" s="97"/>
      <c r="AN428" s="97"/>
      <c r="AO428" s="97"/>
      <c r="AP428" s="97"/>
      <c r="AQ428" s="97"/>
      <c r="AR428" s="97"/>
      <c r="AS428" s="97"/>
      <c r="AT428" s="97"/>
      <c r="AU428" s="97"/>
      <c r="AV428" s="97"/>
      <c r="AW428" s="97"/>
      <c r="AX428" s="97"/>
      <c r="AY428" s="97"/>
      <c r="AZ428" s="97"/>
      <c r="BA428" s="97"/>
      <c r="BB428" s="97"/>
      <c r="BC428" s="97"/>
    </row>
    <row r="429" spans="12:55" ht="13" x14ac:dyDescent="0.3">
      <c r="L429" s="116">
        <f t="shared" si="18"/>
        <v>428</v>
      </c>
      <c r="M429">
        <f t="shared" si="17"/>
        <v>1</v>
      </c>
      <c r="N429" s="487">
        <v>2335</v>
      </c>
      <c r="O429" s="99">
        <f>SUM(P429:AA429)</f>
        <v>1</v>
      </c>
      <c r="P429" s="110">
        <f>IF(ISNA(MATCH(N429,'Overlap Study'!FF$62:FF$317,0)),0,1)</f>
        <v>0</v>
      </c>
      <c r="Q429" s="97">
        <f>IF(ISNA(MATCH(N429,'Overlap Study'!EO$62:EO$317,0)),0,1)</f>
        <v>0</v>
      </c>
      <c r="R429" s="97">
        <f>IF(ISNA(MATCH(N429,'Overlap Study'!DY$62:DY$174,0)),0,1)</f>
        <v>0</v>
      </c>
      <c r="S429" s="97">
        <f>IF(ISNA(MATCH(N429,'Overlap Study'!DJ$62:DJ$157,0)),0,1)</f>
        <v>0</v>
      </c>
      <c r="T429" s="99">
        <f>IF(ISNA(MATCH(N429,'Overlap Study'!CU$62:CU$157,0)),0,1)</f>
        <v>0</v>
      </c>
      <c r="U429" s="99">
        <f>IF(ISNA(MATCH(N429,'Overlap Study'!CG$62:CG$157,0)),0,1)</f>
        <v>0</v>
      </c>
      <c r="V429" s="97">
        <f>IF(ISNA(MATCH(N429,'Overlap Study'!BU$62:BU$157,0)),0,1)</f>
        <v>0</v>
      </c>
      <c r="W429" s="97">
        <f>IF(ISNA(MATCH(N429,'Overlap Study'!BJ$62:BJ$157,0)),0,1)</f>
        <v>0</v>
      </c>
      <c r="X429" s="97">
        <f>IF(ISNA(MATCH($N429,'Overlap Study'!AZ$62:AZ$157,0)),0,1)</f>
        <v>1</v>
      </c>
      <c r="Y429" s="97">
        <f>IF(ISNA(MATCH($N429,'Overlap Study'!AT$62:AT$157,0)),0,1)</f>
        <v>0</v>
      </c>
      <c r="Z429" s="97">
        <f>IF(ISNA(MATCH($N429,'Overlap Study'!AN$62:AN$157,0)),0,1)</f>
        <v>0</v>
      </c>
      <c r="AA429" s="97">
        <f>IF(ISNA(MATCH($N429,'Overlap Study'!AH$62:AH$157,0)),0,1)</f>
        <v>0</v>
      </c>
      <c r="AB429" s="110">
        <f>IF(ISNA(MATCH($N429,'Overlap Study'!AB$62:AB$157,0)),0,1)</f>
        <v>0</v>
      </c>
      <c r="AC429" s="97">
        <f>IF(ISNA(MATCH($N429,'Overlap Study'!V$62:V$157,0)),0,1)</f>
        <v>0</v>
      </c>
      <c r="AD429" s="97">
        <f>IF(ISNA(MATCH($N429,'Overlap Study'!P$62:P$157,0)),0,1)</f>
        <v>0</v>
      </c>
      <c r="AE429" s="97">
        <f>IF(ISNA(MATCH($N429,'Overlap Study'!H$53:H$132,0)),0,1)</f>
        <v>0</v>
      </c>
      <c r="AF429" s="106">
        <f>IF(ISNA(MATCH($N429,'Overlap Study'!B$53:B$100,0)),0,1)</f>
        <v>0</v>
      </c>
      <c r="AJ429" s="10"/>
      <c r="AK429" s="97"/>
      <c r="AL429" s="97"/>
      <c r="AM429" s="97"/>
      <c r="AN429" s="97"/>
      <c r="AO429" s="97"/>
      <c r="AP429" s="97"/>
      <c r="AQ429" s="97"/>
      <c r="AR429" s="97"/>
      <c r="AS429" s="97"/>
      <c r="AT429" s="97"/>
      <c r="AU429" s="97"/>
      <c r="AV429" s="97"/>
      <c r="AW429" s="97"/>
      <c r="AX429" s="97"/>
      <c r="AY429" s="97"/>
      <c r="AZ429" s="97"/>
      <c r="BA429" s="97"/>
      <c r="BB429" s="97"/>
      <c r="BC429" s="97"/>
    </row>
    <row r="430" spans="12:55" ht="13" x14ac:dyDescent="0.3">
      <c r="L430" s="116">
        <f t="shared" si="18"/>
        <v>429</v>
      </c>
      <c r="M430">
        <f t="shared" si="17"/>
        <v>1</v>
      </c>
      <c r="N430" s="487">
        <v>2340</v>
      </c>
      <c r="O430" s="99">
        <f>SUM(P430:AA430)</f>
        <v>1</v>
      </c>
      <c r="P430" s="110">
        <f>IF(ISNA(MATCH(N430,'Overlap Study'!FF$62:FF$317,0)),0,1)</f>
        <v>0</v>
      </c>
      <c r="Q430" s="97">
        <f>IF(ISNA(MATCH(N430,'Overlap Study'!EO$62:EO$317,0)),0,1)</f>
        <v>0</v>
      </c>
      <c r="R430" s="97">
        <f>IF(ISNA(MATCH(N430,'Overlap Study'!DY$62:DY$174,0)),0,1)</f>
        <v>0</v>
      </c>
      <c r="S430" s="97">
        <f>IF(ISNA(MATCH(N430,'Overlap Study'!DJ$62:DJ$157,0)),0,1)</f>
        <v>0</v>
      </c>
      <c r="T430" s="99">
        <f>IF(ISNA(MATCH(N430,'Overlap Study'!CU$62:CU$157,0)),0,1)</f>
        <v>0</v>
      </c>
      <c r="U430" s="99">
        <f>IF(ISNA(MATCH(N430,'Overlap Study'!CG$62:CG$157,0)),0,1)</f>
        <v>0</v>
      </c>
      <c r="V430" s="97">
        <f>IF(ISNA(MATCH(N430,'Overlap Study'!BU$62:BU$157,0)),0,1)</f>
        <v>0</v>
      </c>
      <c r="W430" s="97">
        <f>IF(ISNA(MATCH(N430,'Overlap Study'!BJ$62:BJ$157,0)),0,1)</f>
        <v>0</v>
      </c>
      <c r="X430" s="97">
        <f>IF(ISNA(MATCH($N430,'Overlap Study'!AZ$62:AZ$157,0)),0,1)</f>
        <v>1</v>
      </c>
      <c r="Y430" s="97">
        <f>IF(ISNA(MATCH($N430,'Overlap Study'!AT$62:AT$157,0)),0,1)</f>
        <v>0</v>
      </c>
      <c r="Z430" s="97">
        <f>IF(ISNA(MATCH($N430,'Overlap Study'!AN$62:AN$157,0)),0,1)</f>
        <v>0</v>
      </c>
      <c r="AA430" s="97">
        <f>IF(ISNA(MATCH($N430,'Overlap Study'!AH$62:AH$157,0)),0,1)</f>
        <v>0</v>
      </c>
      <c r="AB430" s="110">
        <f>IF(ISNA(MATCH($N430,'Overlap Study'!AB$62:AB$157,0)),0,1)</f>
        <v>0</v>
      </c>
      <c r="AC430" s="97">
        <f>IF(ISNA(MATCH($N430,'Overlap Study'!V$62:V$157,0)),0,1)</f>
        <v>0</v>
      </c>
      <c r="AD430" s="97">
        <f>IF(ISNA(MATCH($N430,'Overlap Study'!P$62:P$157,0)),0,1)</f>
        <v>0</v>
      </c>
      <c r="AE430" s="97">
        <f>IF(ISNA(MATCH($N430,'Overlap Study'!H$53:H$132,0)),0,1)</f>
        <v>0</v>
      </c>
      <c r="AF430" s="106">
        <f>IF(ISNA(MATCH($N430,'Overlap Study'!B$53:B$100,0)),0,1)</f>
        <v>0</v>
      </c>
      <c r="AJ430" s="10"/>
      <c r="AK430" s="97"/>
      <c r="AL430" s="97"/>
      <c r="AM430" s="97"/>
      <c r="AN430" s="97"/>
      <c r="AO430" s="97"/>
      <c r="AP430" s="97"/>
      <c r="AQ430" s="97"/>
      <c r="AR430" s="97"/>
      <c r="AS430" s="97"/>
      <c r="AT430" s="97"/>
      <c r="AU430" s="97"/>
      <c r="AV430" s="97"/>
      <c r="AW430" s="97"/>
      <c r="AX430" s="97"/>
      <c r="AY430" s="97"/>
      <c r="AZ430" s="97"/>
      <c r="BA430" s="97"/>
      <c r="BB430" s="97"/>
      <c r="BC430" s="97"/>
    </row>
    <row r="431" spans="12:55" ht="13" x14ac:dyDescent="0.3">
      <c r="L431" s="116">
        <f t="shared" si="18"/>
        <v>430</v>
      </c>
      <c r="M431">
        <f t="shared" si="17"/>
        <v>1</v>
      </c>
      <c r="N431" s="487">
        <v>2342</v>
      </c>
      <c r="O431" s="99">
        <f>SUM(P431:AA431)</f>
        <v>1</v>
      </c>
      <c r="P431" s="110">
        <f>IF(ISNA(MATCH(N431,'Overlap Study'!FF$62:FF$317,0)),0,1)</f>
        <v>0</v>
      </c>
      <c r="Q431" s="97">
        <f>IF(ISNA(MATCH(N431,'Overlap Study'!EO$62:EO$317,0)),0,1)</f>
        <v>1</v>
      </c>
      <c r="R431" s="97">
        <f>IF(ISNA(MATCH(N431,'Overlap Study'!DY$62:DY$174,0)),0,1)</f>
        <v>0</v>
      </c>
      <c r="S431" s="97">
        <f>IF(ISNA(MATCH(N431,'Overlap Study'!DJ$62:DJ$157,0)),0,1)</f>
        <v>0</v>
      </c>
      <c r="T431" s="99">
        <f>IF(ISNA(MATCH(N431,'Overlap Study'!CU$62:CU$157,0)),0,1)</f>
        <v>0</v>
      </c>
      <c r="U431" s="99">
        <f>IF(ISNA(MATCH(N431,'Overlap Study'!CG$62:CG$157,0)),0,1)</f>
        <v>0</v>
      </c>
      <c r="V431" s="97">
        <f>IF(ISNA(MATCH(N431,'Overlap Study'!BU$62:BU$157,0)),0,1)</f>
        <v>0</v>
      </c>
      <c r="W431" s="97">
        <f>IF(ISNA(MATCH(N431,'Overlap Study'!BJ$62:BJ$157,0)),0,1)</f>
        <v>0</v>
      </c>
      <c r="X431" s="97">
        <f>IF(ISNA(MATCH($N431,'Overlap Study'!AZ$62:AZ$157,0)),0,1)</f>
        <v>0</v>
      </c>
      <c r="Y431" s="97">
        <f>IF(ISNA(MATCH($N431,'Overlap Study'!AT$62:AT$157,0)),0,1)</f>
        <v>0</v>
      </c>
      <c r="Z431" s="97">
        <f>IF(ISNA(MATCH($N431,'Overlap Study'!AN$62:AN$157,0)),0,1)</f>
        <v>0</v>
      </c>
      <c r="AA431" s="97">
        <f>IF(ISNA(MATCH($N431,'Overlap Study'!AH$62:AH$157,0)),0,1)</f>
        <v>0</v>
      </c>
      <c r="AB431" s="110">
        <f>IF(ISNA(MATCH($N431,'Overlap Study'!AB$62:AB$157,0)),0,1)</f>
        <v>0</v>
      </c>
      <c r="AC431" s="97">
        <f>IF(ISNA(MATCH($N431,'Overlap Study'!V$62:V$157,0)),0,1)</f>
        <v>0</v>
      </c>
      <c r="AD431" s="97">
        <f>IF(ISNA(MATCH($N431,'Overlap Study'!P$62:P$157,0)),0,1)</f>
        <v>0</v>
      </c>
      <c r="AE431" s="97">
        <f>IF(ISNA(MATCH($N431,'Overlap Study'!H$53:H$132,0)),0,1)</f>
        <v>0</v>
      </c>
      <c r="AF431" s="106">
        <f>IF(ISNA(MATCH($N431,'Overlap Study'!B$53:B$100,0)),0,1)</f>
        <v>0</v>
      </c>
      <c r="AJ431" s="10"/>
      <c r="AK431" s="97"/>
      <c r="AL431" s="97"/>
      <c r="AM431" s="97"/>
      <c r="AN431" s="97"/>
      <c r="AO431" s="97"/>
      <c r="AP431" s="97"/>
      <c r="AQ431" s="97"/>
      <c r="AR431" s="97"/>
      <c r="AS431" s="97"/>
      <c r="AT431" s="97"/>
      <c r="AU431" s="97"/>
      <c r="AV431" s="97"/>
      <c r="AW431" s="97"/>
      <c r="AX431" s="97"/>
      <c r="AY431" s="97"/>
      <c r="AZ431" s="97"/>
      <c r="BA431" s="97"/>
      <c r="BB431" s="97"/>
      <c r="BC431" s="97"/>
    </row>
    <row r="432" spans="12:55" ht="13" x14ac:dyDescent="0.3">
      <c r="L432" s="116">
        <f t="shared" si="18"/>
        <v>431</v>
      </c>
      <c r="M432">
        <f t="shared" si="17"/>
        <v>1</v>
      </c>
      <c r="N432" s="487">
        <v>2344</v>
      </c>
      <c r="O432" s="99">
        <f>SUM(P432:AA432)</f>
        <v>1</v>
      </c>
      <c r="P432" s="110">
        <f>IF(ISNA(MATCH(N432,'Overlap Study'!FF$62:FF$317,0)),0,1)</f>
        <v>0</v>
      </c>
      <c r="Q432" s="97">
        <f>IF(ISNA(MATCH(N432,'Overlap Study'!EO$62:EO$317,0)),0,1)</f>
        <v>0</v>
      </c>
      <c r="R432" s="97">
        <f>IF(ISNA(MATCH(N432,'Overlap Study'!DY$62:DY$174,0)),0,1)</f>
        <v>0</v>
      </c>
      <c r="S432" s="97">
        <f>IF(ISNA(MATCH(N432,'Overlap Study'!DJ$62:DJ$157,0)),0,1)</f>
        <v>0</v>
      </c>
      <c r="T432" s="99">
        <f>IF(ISNA(MATCH(N432,'Overlap Study'!CU$62:CU$157,0)),0,1)</f>
        <v>0</v>
      </c>
      <c r="U432" s="99">
        <f>IF(ISNA(MATCH(N432,'Overlap Study'!CG$62:CG$157,0)),0,1)</f>
        <v>0</v>
      </c>
      <c r="V432" s="97">
        <f>IF(ISNA(MATCH(N432,'Overlap Study'!BU$62:BU$157,0)),0,1)</f>
        <v>0</v>
      </c>
      <c r="W432" s="97">
        <f>IF(ISNA(MATCH(N432,'Overlap Study'!BJ$62:BJ$157,0)),0,1)</f>
        <v>0</v>
      </c>
      <c r="X432" s="97">
        <f>IF(ISNA(MATCH($N432,'Overlap Study'!AZ$62:AZ$157,0)),0,1)</f>
        <v>1</v>
      </c>
      <c r="Y432" s="97">
        <f>IF(ISNA(MATCH($N432,'Overlap Study'!AT$62:AT$157,0)),0,1)</f>
        <v>0</v>
      </c>
      <c r="Z432" s="97">
        <f>IF(ISNA(MATCH($N432,'Overlap Study'!AN$62:AN$157,0)),0,1)</f>
        <v>0</v>
      </c>
      <c r="AA432" s="97">
        <f>IF(ISNA(MATCH($N432,'Overlap Study'!AH$62:AH$157,0)),0,1)</f>
        <v>0</v>
      </c>
      <c r="AB432" s="110">
        <f>IF(ISNA(MATCH($N432,'Overlap Study'!AB$62:AB$157,0)),0,1)</f>
        <v>0</v>
      </c>
      <c r="AC432" s="97">
        <f>IF(ISNA(MATCH($N432,'Overlap Study'!V$62:V$157,0)),0,1)</f>
        <v>0</v>
      </c>
      <c r="AD432" s="97">
        <f>IF(ISNA(MATCH($N432,'Overlap Study'!P$62:P$157,0)),0,1)</f>
        <v>0</v>
      </c>
      <c r="AE432" s="97">
        <f>IF(ISNA(MATCH($N432,'Overlap Study'!H$53:H$132,0)),0,1)</f>
        <v>0</v>
      </c>
      <c r="AF432" s="106">
        <f>IF(ISNA(MATCH($N432,'Overlap Study'!B$53:B$100,0)),0,1)</f>
        <v>0</v>
      </c>
      <c r="AJ432" s="10"/>
      <c r="AK432" s="97"/>
      <c r="AL432" s="97"/>
      <c r="AM432" s="97"/>
      <c r="AN432" s="97"/>
      <c r="AO432" s="97"/>
      <c r="AP432" s="97"/>
      <c r="AQ432" s="97"/>
      <c r="AR432" s="97"/>
      <c r="AS432" s="97"/>
      <c r="AT432" s="97"/>
      <c r="AU432" s="97"/>
      <c r="AV432" s="97"/>
      <c r="AW432" s="97"/>
      <c r="AX432" s="97"/>
      <c r="AY432" s="97"/>
      <c r="AZ432" s="97"/>
      <c r="BA432" s="97"/>
      <c r="BB432" s="97"/>
      <c r="BC432" s="97"/>
    </row>
    <row r="433" spans="12:55" ht="13" x14ac:dyDescent="0.3">
      <c r="L433" s="116">
        <f t="shared" si="18"/>
        <v>432</v>
      </c>
      <c r="M433">
        <f t="shared" si="17"/>
        <v>1</v>
      </c>
      <c r="N433" s="487">
        <v>2377</v>
      </c>
      <c r="O433" s="99">
        <f>SUM(P433:AA433)</f>
        <v>1</v>
      </c>
      <c r="P433" s="110">
        <f>IF(ISNA(MATCH(N433,'Overlap Study'!FF$62:FF$317,0)),0,1)</f>
        <v>0</v>
      </c>
      <c r="Q433" s="97">
        <f>IF(ISNA(MATCH(N433,'Overlap Study'!EO$62:EO$317,0)),0,1)</f>
        <v>0</v>
      </c>
      <c r="R433" s="97">
        <f>IF(ISNA(MATCH(N433,'Overlap Study'!DY$62:DY$174,0)),0,1)</f>
        <v>0</v>
      </c>
      <c r="S433" s="97">
        <f>IF(ISNA(MATCH(N433,'Overlap Study'!DJ$62:DJ$157,0)),0,1)</f>
        <v>0</v>
      </c>
      <c r="T433" s="99">
        <f>IF(ISNA(MATCH(N433,'Overlap Study'!CU$62:CU$157,0)),0,1)</f>
        <v>0</v>
      </c>
      <c r="U433" s="99">
        <f>IF(ISNA(MATCH(N433,'Overlap Study'!CG$62:CG$157,0)),0,1)</f>
        <v>0</v>
      </c>
      <c r="V433" s="97">
        <f>IF(ISNA(MATCH(N433,'Overlap Study'!BU$62:BU$157,0)),0,1)</f>
        <v>0</v>
      </c>
      <c r="W433" s="97">
        <f>IF(ISNA(MATCH(N433,'Overlap Study'!BJ$62:BJ$157,0)),0,1)</f>
        <v>1</v>
      </c>
      <c r="X433" s="97">
        <f>IF(ISNA(MATCH($N433,'Overlap Study'!AZ$62:AZ$157,0)),0,1)</f>
        <v>0</v>
      </c>
      <c r="Y433" s="97">
        <f>IF(ISNA(MATCH($N433,'Overlap Study'!AT$62:AT$157,0)),0,1)</f>
        <v>0</v>
      </c>
      <c r="Z433" s="97">
        <f>IF(ISNA(MATCH($N433,'Overlap Study'!AN$62:AN$157,0)),0,1)</f>
        <v>0</v>
      </c>
      <c r="AA433" s="97">
        <f>IF(ISNA(MATCH($N433,'Overlap Study'!AH$62:AH$157,0)),0,1)</f>
        <v>0</v>
      </c>
      <c r="AB433" s="110">
        <f>IF(ISNA(MATCH($N433,'Overlap Study'!AB$62:AB$157,0)),0,1)</f>
        <v>0</v>
      </c>
      <c r="AC433" s="97">
        <f>IF(ISNA(MATCH($N433,'Overlap Study'!V$62:V$157,0)),0,1)</f>
        <v>0</v>
      </c>
      <c r="AD433" s="97">
        <f>IF(ISNA(MATCH($N433,'Overlap Study'!P$62:P$157,0)),0,1)</f>
        <v>0</v>
      </c>
      <c r="AE433" s="97">
        <f>IF(ISNA(MATCH($N433,'Overlap Study'!H$53:H$132,0)),0,1)</f>
        <v>0</v>
      </c>
      <c r="AF433" s="106">
        <f>IF(ISNA(MATCH($N433,'Overlap Study'!B$53:B$100,0)),0,1)</f>
        <v>0</v>
      </c>
      <c r="AJ433" s="10"/>
      <c r="AK433" s="97"/>
      <c r="AL433" s="97"/>
      <c r="AM433" s="97"/>
      <c r="AN433" s="97"/>
      <c r="AO433" s="97"/>
      <c r="AP433" s="97"/>
      <c r="AQ433" s="97"/>
      <c r="AR433" s="97"/>
      <c r="AS433" s="97"/>
      <c r="AT433" s="97"/>
      <c r="AU433" s="97"/>
      <c r="AV433" s="97"/>
      <c r="AW433" s="97"/>
      <c r="AX433" s="97"/>
      <c r="AY433" s="97"/>
      <c r="AZ433" s="97"/>
      <c r="BA433" s="97"/>
      <c r="BB433" s="97"/>
      <c r="BC433" s="97"/>
    </row>
    <row r="434" spans="12:55" ht="13" x14ac:dyDescent="0.3">
      <c r="L434" s="116">
        <f t="shared" si="18"/>
        <v>433</v>
      </c>
      <c r="M434">
        <f t="shared" si="17"/>
        <v>1</v>
      </c>
      <c r="N434" s="487">
        <v>2383</v>
      </c>
      <c r="O434" s="99">
        <f>SUM(P434:AA434)</f>
        <v>1</v>
      </c>
      <c r="P434" s="110">
        <f>IF(ISNA(MATCH(N434,'Overlap Study'!FF$62:FF$317,0)),0,1)</f>
        <v>1</v>
      </c>
      <c r="Q434" s="97">
        <f>IF(ISNA(MATCH(N434,'Overlap Study'!EO$62:EO$317,0)),0,1)</f>
        <v>0</v>
      </c>
      <c r="R434" s="97">
        <f>IF(ISNA(MATCH(N434,'Overlap Study'!DY$62:DY$174,0)),0,1)</f>
        <v>0</v>
      </c>
      <c r="S434" s="97">
        <f>IF(ISNA(MATCH(N434,'Overlap Study'!DJ$62:DJ$157,0)),0,1)</f>
        <v>0</v>
      </c>
      <c r="T434" s="99">
        <f>IF(ISNA(MATCH(N434,'Overlap Study'!CU$62:CU$157,0)),0,1)</f>
        <v>0</v>
      </c>
      <c r="U434" s="99">
        <f>IF(ISNA(MATCH(N434,'Overlap Study'!CG$62:CG$157,0)),0,1)</f>
        <v>0</v>
      </c>
      <c r="V434" s="97">
        <f>IF(ISNA(MATCH(N434,'Overlap Study'!BU$62:BU$157,0)),0,1)</f>
        <v>0</v>
      </c>
      <c r="W434" s="97">
        <f>IF(ISNA(MATCH(N434,'Overlap Study'!BJ$62:BJ$157,0)),0,1)</f>
        <v>0</v>
      </c>
      <c r="X434" s="97">
        <f>IF(ISNA(MATCH($N434,'Overlap Study'!AZ$62:AZ$157,0)),0,1)</f>
        <v>0</v>
      </c>
      <c r="Y434" s="97">
        <f>IF(ISNA(MATCH($N434,'Overlap Study'!AT$62:AT$157,0)),0,1)</f>
        <v>0</v>
      </c>
      <c r="Z434" s="97">
        <f>IF(ISNA(MATCH($N434,'Overlap Study'!AN$62:AN$157,0)),0,1)</f>
        <v>0</v>
      </c>
      <c r="AA434" s="97">
        <f>IF(ISNA(MATCH($N434,'Overlap Study'!AH$62:AH$157,0)),0,1)</f>
        <v>0</v>
      </c>
      <c r="AB434" s="110">
        <f>IF(ISNA(MATCH($N434,'Overlap Study'!AB$62:AB$157,0)),0,1)</f>
        <v>0</v>
      </c>
      <c r="AC434" s="97">
        <f>IF(ISNA(MATCH($N434,'Overlap Study'!V$62:V$157,0)),0,1)</f>
        <v>0</v>
      </c>
      <c r="AD434" s="97">
        <f>IF(ISNA(MATCH($N434,'Overlap Study'!P$62:P$157,0)),0,1)</f>
        <v>0</v>
      </c>
      <c r="AE434" s="97">
        <f>IF(ISNA(MATCH($N434,'Overlap Study'!H$53:H$132,0)),0,1)</f>
        <v>0</v>
      </c>
      <c r="AF434" s="106">
        <f>IF(ISNA(MATCH($N434,'Overlap Study'!B$53:B$100,0)),0,1)</f>
        <v>0</v>
      </c>
      <c r="AJ434" s="10"/>
      <c r="AK434" s="97"/>
      <c r="AL434" s="97"/>
      <c r="AM434" s="97"/>
      <c r="AN434" s="97"/>
      <c r="AO434" s="97"/>
      <c r="AP434" s="97"/>
      <c r="AQ434" s="97"/>
      <c r="AR434" s="97"/>
      <c r="AS434" s="97"/>
      <c r="AT434" s="97"/>
      <c r="AU434" s="97"/>
      <c r="AV434" s="97"/>
      <c r="AW434" s="97"/>
      <c r="AX434" s="97"/>
      <c r="AY434" s="97"/>
      <c r="AZ434" s="97"/>
      <c r="BA434" s="97"/>
      <c r="BB434" s="97"/>
      <c r="BC434" s="97"/>
    </row>
    <row r="435" spans="12:55" ht="13" x14ac:dyDescent="0.3">
      <c r="L435" s="116">
        <f t="shared" si="18"/>
        <v>434</v>
      </c>
      <c r="M435">
        <f t="shared" si="17"/>
        <v>1</v>
      </c>
      <c r="N435" s="487">
        <v>2429</v>
      </c>
      <c r="O435" s="99">
        <f>SUM(P435:AA435)</f>
        <v>1</v>
      </c>
      <c r="P435" s="110">
        <f>IF(ISNA(MATCH(N435,'Overlap Study'!FF$62:FF$317,0)),0,1)</f>
        <v>0</v>
      </c>
      <c r="Q435" s="97">
        <f>IF(ISNA(MATCH(N435,'Overlap Study'!EO$62:EO$317,0)),0,1)</f>
        <v>0</v>
      </c>
      <c r="R435" s="97">
        <f>IF(ISNA(MATCH(N435,'Overlap Study'!DY$62:DY$174,0)),0,1)</f>
        <v>0</v>
      </c>
      <c r="S435" s="97">
        <f>IF(ISNA(MATCH(N435,'Overlap Study'!DJ$62:DJ$157,0)),0,1)</f>
        <v>0</v>
      </c>
      <c r="T435" s="99">
        <f>IF(ISNA(MATCH(N435,'Overlap Study'!CU$62:CU$157,0)),0,1)</f>
        <v>0</v>
      </c>
      <c r="U435" s="99">
        <f>IF(ISNA(MATCH(N435,'Overlap Study'!CG$62:CG$157,0)),0,1)</f>
        <v>0</v>
      </c>
      <c r="V435" s="97">
        <f>IF(ISNA(MATCH(N435,'Overlap Study'!BU$62:BU$157,0)),0,1)</f>
        <v>1</v>
      </c>
      <c r="W435" s="97">
        <f>IF(ISNA(MATCH(N435,'Overlap Study'!BJ$62:BJ$157,0)),0,1)</f>
        <v>0</v>
      </c>
      <c r="X435" s="97">
        <f>IF(ISNA(MATCH($N435,'Overlap Study'!AZ$62:AZ$157,0)),0,1)</f>
        <v>0</v>
      </c>
      <c r="Y435" s="97">
        <f>IF(ISNA(MATCH($N435,'Overlap Study'!AT$62:AT$157,0)),0,1)</f>
        <v>0</v>
      </c>
      <c r="Z435" s="97">
        <f>IF(ISNA(MATCH($N435,'Overlap Study'!AN$62:AN$157,0)),0,1)</f>
        <v>0</v>
      </c>
      <c r="AA435" s="97">
        <f>IF(ISNA(MATCH($N435,'Overlap Study'!AH$62:AH$157,0)),0,1)</f>
        <v>0</v>
      </c>
      <c r="AB435" s="110">
        <f>IF(ISNA(MATCH($N435,'Overlap Study'!AB$62:AB$157,0)),0,1)</f>
        <v>0</v>
      </c>
      <c r="AC435" s="97">
        <f>IF(ISNA(MATCH($N435,'Overlap Study'!V$62:V$157,0)),0,1)</f>
        <v>0</v>
      </c>
      <c r="AD435" s="97">
        <f>IF(ISNA(MATCH($N435,'Overlap Study'!P$62:P$157,0)),0,1)</f>
        <v>0</v>
      </c>
      <c r="AE435" s="97">
        <f>IF(ISNA(MATCH($N435,'Overlap Study'!H$53:H$132,0)),0,1)</f>
        <v>0</v>
      </c>
      <c r="AF435" s="106">
        <f>IF(ISNA(MATCH($N435,'Overlap Study'!B$53:B$100,0)),0,1)</f>
        <v>0</v>
      </c>
      <c r="AJ435" s="10"/>
      <c r="AK435" s="97"/>
      <c r="AL435" s="97"/>
      <c r="AM435" s="97"/>
      <c r="AN435" s="97"/>
      <c r="AO435" s="97"/>
      <c r="AP435" s="97"/>
      <c r="AQ435" s="97"/>
      <c r="AR435" s="97"/>
      <c r="AS435" s="97"/>
      <c r="AT435" s="97"/>
      <c r="AU435" s="97"/>
      <c r="AV435" s="97"/>
      <c r="AW435" s="97"/>
      <c r="AX435" s="97"/>
      <c r="AY435" s="97"/>
      <c r="AZ435" s="97"/>
      <c r="BA435" s="97"/>
      <c r="BB435" s="97"/>
      <c r="BC435" s="97"/>
    </row>
    <row r="436" spans="12:55" ht="13" x14ac:dyDescent="0.3">
      <c r="L436" s="116">
        <f t="shared" si="18"/>
        <v>435</v>
      </c>
      <c r="M436">
        <f t="shared" si="17"/>
        <v>1</v>
      </c>
      <c r="N436" s="487">
        <v>2485</v>
      </c>
      <c r="O436" s="99">
        <f>SUM(P436:AA436)</f>
        <v>1</v>
      </c>
      <c r="P436" s="110">
        <f>IF(ISNA(MATCH(N436,'Overlap Study'!FF$62:FF$317,0)),0,1)</f>
        <v>0</v>
      </c>
      <c r="Q436" s="97">
        <f>IF(ISNA(MATCH(N436,'Overlap Study'!EO$62:EO$317,0)),0,1)</f>
        <v>0</v>
      </c>
      <c r="R436" s="97">
        <f>IF(ISNA(MATCH(N436,'Overlap Study'!DY$62:DY$174,0)),0,1)</f>
        <v>1</v>
      </c>
      <c r="S436" s="97">
        <f>IF(ISNA(MATCH(N436,'Overlap Study'!DJ$62:DJ$157,0)),0,1)</f>
        <v>0</v>
      </c>
      <c r="T436" s="99">
        <f>IF(ISNA(MATCH(N436,'Overlap Study'!CU$62:CU$157,0)),0,1)</f>
        <v>0</v>
      </c>
      <c r="U436" s="99">
        <f>IF(ISNA(MATCH(N436,'Overlap Study'!CG$62:CG$157,0)),0,1)</f>
        <v>0</v>
      </c>
      <c r="V436" s="97">
        <f>IF(ISNA(MATCH(N436,'Overlap Study'!BU$62:BU$157,0)),0,1)</f>
        <v>0</v>
      </c>
      <c r="W436" s="97">
        <f>IF(ISNA(MATCH(N436,'Overlap Study'!BJ$62:BJ$157,0)),0,1)</f>
        <v>0</v>
      </c>
      <c r="X436" s="97">
        <f>IF(ISNA(MATCH($N436,'Overlap Study'!AZ$62:AZ$157,0)),0,1)</f>
        <v>0</v>
      </c>
      <c r="Y436" s="97">
        <f>IF(ISNA(MATCH($N436,'Overlap Study'!AT$62:AT$157,0)),0,1)</f>
        <v>0</v>
      </c>
      <c r="Z436" s="97">
        <f>IF(ISNA(MATCH($N436,'Overlap Study'!AN$62:AN$157,0)),0,1)</f>
        <v>0</v>
      </c>
      <c r="AA436" s="97">
        <f>IF(ISNA(MATCH($N436,'Overlap Study'!AH$62:AH$157,0)),0,1)</f>
        <v>0</v>
      </c>
      <c r="AB436" s="110">
        <f>IF(ISNA(MATCH($N436,'Overlap Study'!AB$62:AB$157,0)),0,1)</f>
        <v>0</v>
      </c>
      <c r="AC436" s="97">
        <f>IF(ISNA(MATCH($N436,'Overlap Study'!V$62:V$157,0)),0,1)</f>
        <v>0</v>
      </c>
      <c r="AD436" s="97">
        <f>IF(ISNA(MATCH($N436,'Overlap Study'!P$62:P$157,0)),0,1)</f>
        <v>0</v>
      </c>
      <c r="AE436" s="97">
        <f>IF(ISNA(MATCH($N436,'Overlap Study'!H$53:H$132,0)),0,1)</f>
        <v>0</v>
      </c>
      <c r="AF436" s="106">
        <f>IF(ISNA(MATCH($N436,'Overlap Study'!B$53:B$100,0)),0,1)</f>
        <v>0</v>
      </c>
      <c r="AJ436" s="10"/>
      <c r="AK436" s="97"/>
      <c r="AL436" s="97"/>
      <c r="AM436" s="97"/>
      <c r="AN436" s="97"/>
      <c r="AO436" s="97"/>
      <c r="AP436" s="97"/>
      <c r="AQ436" s="97"/>
      <c r="AR436" s="97"/>
      <c r="AS436" s="97"/>
      <c r="AT436" s="97"/>
      <c r="AU436" s="97"/>
      <c r="AV436" s="97"/>
      <c r="AW436" s="97"/>
      <c r="AX436" s="97"/>
      <c r="AY436" s="97"/>
      <c r="AZ436" s="97"/>
      <c r="BA436" s="97"/>
      <c r="BB436" s="97"/>
      <c r="BC436" s="97"/>
    </row>
    <row r="437" spans="12:55" ht="13" x14ac:dyDescent="0.3">
      <c r="L437" s="116">
        <f t="shared" si="18"/>
        <v>436</v>
      </c>
      <c r="M437">
        <f t="shared" si="17"/>
        <v>1</v>
      </c>
      <c r="N437" s="487">
        <v>2486</v>
      </c>
      <c r="O437" s="99">
        <f>SUM(P437:AA437)</f>
        <v>1</v>
      </c>
      <c r="P437" s="110">
        <f>IF(ISNA(MATCH(N437,'Overlap Study'!FF$62:FF$317,0)),0,1)</f>
        <v>0</v>
      </c>
      <c r="Q437" s="97">
        <f>IF(ISNA(MATCH(N437,'Overlap Study'!EO$62:EO$317,0)),0,1)</f>
        <v>0</v>
      </c>
      <c r="R437" s="97">
        <f>IF(ISNA(MATCH(N437,'Overlap Study'!DY$62:DY$174,0)),0,1)</f>
        <v>1</v>
      </c>
      <c r="S437" s="97">
        <f>IF(ISNA(MATCH(N437,'Overlap Study'!DJ$62:DJ$157,0)),0,1)</f>
        <v>0</v>
      </c>
      <c r="T437" s="99">
        <f>IF(ISNA(MATCH(N437,'Overlap Study'!CU$62:CU$157,0)),0,1)</f>
        <v>0</v>
      </c>
      <c r="U437" s="99">
        <f>IF(ISNA(MATCH(N437,'Overlap Study'!CG$62:CG$157,0)),0,1)</f>
        <v>0</v>
      </c>
      <c r="V437" s="97">
        <f>IF(ISNA(MATCH(N437,'Overlap Study'!BU$62:BU$157,0)),0,1)</f>
        <v>0</v>
      </c>
      <c r="W437" s="97">
        <f>IF(ISNA(MATCH(N437,'Overlap Study'!BJ$62:BJ$157,0)),0,1)</f>
        <v>0</v>
      </c>
      <c r="X437" s="97">
        <f>IF(ISNA(MATCH($N437,'Overlap Study'!AZ$62:AZ$157,0)),0,1)</f>
        <v>0</v>
      </c>
      <c r="Y437" s="97">
        <f>IF(ISNA(MATCH($N437,'Overlap Study'!AT$62:AT$157,0)),0,1)</f>
        <v>0</v>
      </c>
      <c r="Z437" s="97">
        <f>IF(ISNA(MATCH($N437,'Overlap Study'!AN$62:AN$157,0)),0,1)</f>
        <v>0</v>
      </c>
      <c r="AA437" s="97">
        <f>IF(ISNA(MATCH($N437,'Overlap Study'!AH$62:AH$157,0)),0,1)</f>
        <v>0</v>
      </c>
      <c r="AB437" s="110">
        <f>IF(ISNA(MATCH($N437,'Overlap Study'!AB$62:AB$157,0)),0,1)</f>
        <v>0</v>
      </c>
      <c r="AC437" s="97">
        <f>IF(ISNA(MATCH($N437,'Overlap Study'!V$62:V$157,0)),0,1)</f>
        <v>0</v>
      </c>
      <c r="AD437" s="97">
        <f>IF(ISNA(MATCH($N437,'Overlap Study'!P$62:P$157,0)),0,1)</f>
        <v>0</v>
      </c>
      <c r="AE437" s="97">
        <f>IF(ISNA(MATCH($N437,'Overlap Study'!H$53:H$132,0)),0,1)</f>
        <v>0</v>
      </c>
      <c r="AF437" s="106">
        <f>IF(ISNA(MATCH($N437,'Overlap Study'!B$53:B$100,0)),0,1)</f>
        <v>0</v>
      </c>
      <c r="AJ437" s="10"/>
      <c r="AK437" s="97"/>
      <c r="AL437" s="97"/>
      <c r="AM437" s="97"/>
      <c r="AN437" s="97"/>
      <c r="AO437" s="97"/>
      <c r="AP437" s="97"/>
      <c r="AQ437" s="97"/>
      <c r="AR437" s="97"/>
      <c r="AS437" s="97"/>
      <c r="AT437" s="97"/>
      <c r="AU437" s="97"/>
      <c r="AV437" s="97"/>
      <c r="AW437" s="97"/>
      <c r="AX437" s="97"/>
      <c r="AY437" s="97"/>
      <c r="AZ437" s="97"/>
      <c r="BA437" s="97"/>
      <c r="BB437" s="97"/>
      <c r="BC437" s="97"/>
    </row>
    <row r="438" spans="12:55" ht="13" x14ac:dyDescent="0.3">
      <c r="L438" s="116">
        <f t="shared" si="18"/>
        <v>437</v>
      </c>
      <c r="M438">
        <f t="shared" si="17"/>
        <v>1</v>
      </c>
      <c r="N438" s="487">
        <v>2526</v>
      </c>
      <c r="O438" s="99">
        <f>SUM(P438:AA438)</f>
        <v>1</v>
      </c>
      <c r="P438" s="110">
        <f>IF(ISNA(MATCH(N438,'Overlap Study'!FF$62:FF$317,0)),0,1)</f>
        <v>0</v>
      </c>
      <c r="Q438" s="97">
        <f>IF(ISNA(MATCH(N438,'Overlap Study'!EO$62:EO$317,0)),0,1)</f>
        <v>1</v>
      </c>
      <c r="R438" s="97">
        <f>IF(ISNA(MATCH(N438,'Overlap Study'!DY$62:DY$174,0)),0,1)</f>
        <v>0</v>
      </c>
      <c r="S438" s="97">
        <f>IF(ISNA(MATCH(N438,'Overlap Study'!DJ$62:DJ$157,0)),0,1)</f>
        <v>0</v>
      </c>
      <c r="T438" s="99">
        <f>IF(ISNA(MATCH(N438,'Overlap Study'!CU$62:CU$157,0)),0,1)</f>
        <v>0</v>
      </c>
      <c r="U438" s="99">
        <f>IF(ISNA(MATCH(N438,'Overlap Study'!CG$62:CG$157,0)),0,1)</f>
        <v>0</v>
      </c>
      <c r="V438" s="97">
        <f>IF(ISNA(MATCH(N438,'Overlap Study'!BU$62:BU$157,0)),0,1)</f>
        <v>0</v>
      </c>
      <c r="W438" s="97">
        <f>IF(ISNA(MATCH(N438,'Overlap Study'!BJ$62:BJ$157,0)),0,1)</f>
        <v>0</v>
      </c>
      <c r="X438" s="97">
        <f>IF(ISNA(MATCH($N438,'Overlap Study'!AZ$62:AZ$157,0)),0,1)</f>
        <v>0</v>
      </c>
      <c r="Y438" s="97">
        <f>IF(ISNA(MATCH($N438,'Overlap Study'!AT$62:AT$157,0)),0,1)</f>
        <v>0</v>
      </c>
      <c r="Z438" s="97">
        <f>IF(ISNA(MATCH($N438,'Overlap Study'!AN$62:AN$157,0)),0,1)</f>
        <v>0</v>
      </c>
      <c r="AA438" s="97">
        <f>IF(ISNA(MATCH($N438,'Overlap Study'!AH$62:AH$157,0)),0,1)</f>
        <v>0</v>
      </c>
      <c r="AB438" s="110">
        <f>IF(ISNA(MATCH($N438,'Overlap Study'!AB$62:AB$157,0)),0,1)</f>
        <v>0</v>
      </c>
      <c r="AC438" s="97">
        <f>IF(ISNA(MATCH($N438,'Overlap Study'!V$62:V$157,0)),0,1)</f>
        <v>0</v>
      </c>
      <c r="AD438" s="97">
        <f>IF(ISNA(MATCH($N438,'Overlap Study'!P$62:P$157,0)),0,1)</f>
        <v>0</v>
      </c>
      <c r="AE438" s="97">
        <f>IF(ISNA(MATCH($N438,'Overlap Study'!H$53:H$132,0)),0,1)</f>
        <v>0</v>
      </c>
      <c r="AF438" s="106">
        <f>IF(ISNA(MATCH($N438,'Overlap Study'!B$53:B$100,0)),0,1)</f>
        <v>0</v>
      </c>
      <c r="AJ438" s="10"/>
      <c r="AK438" s="97"/>
      <c r="AL438" s="97"/>
      <c r="AM438" s="97"/>
      <c r="AN438" s="97"/>
      <c r="AO438" s="97"/>
      <c r="AP438" s="97"/>
      <c r="AQ438" s="97"/>
      <c r="AR438" s="97"/>
      <c r="AS438" s="97"/>
      <c r="AT438" s="97"/>
      <c r="AU438" s="97"/>
      <c r="AV438" s="97"/>
      <c r="AW438" s="97"/>
      <c r="AX438" s="97"/>
      <c r="AY438" s="97"/>
      <c r="AZ438" s="97"/>
      <c r="BA438" s="97"/>
      <c r="BB438" s="97"/>
      <c r="BC438" s="97"/>
    </row>
    <row r="439" spans="12:55" ht="13" x14ac:dyDescent="0.3">
      <c r="L439" s="116">
        <f t="shared" si="18"/>
        <v>438</v>
      </c>
      <c r="M439">
        <f t="shared" si="17"/>
        <v>1</v>
      </c>
      <c r="N439" s="487">
        <v>2587</v>
      </c>
      <c r="O439" s="99">
        <f>SUM(P439:AA439)</f>
        <v>1</v>
      </c>
      <c r="P439" s="110">
        <f>IF(ISNA(MATCH(N439,'Overlap Study'!FF$62:FF$317,0)),0,1)</f>
        <v>0</v>
      </c>
      <c r="Q439" s="97">
        <f>IF(ISNA(MATCH(N439,'Overlap Study'!EO$62:EO$317,0)),0,1)</f>
        <v>1</v>
      </c>
      <c r="R439" s="97">
        <f>IF(ISNA(MATCH(N439,'Overlap Study'!DY$62:DY$174,0)),0,1)</f>
        <v>0</v>
      </c>
      <c r="S439" s="97">
        <f>IF(ISNA(MATCH(N439,'Overlap Study'!DJ$62:DJ$157,0)),0,1)</f>
        <v>0</v>
      </c>
      <c r="T439" s="99">
        <f>IF(ISNA(MATCH(N439,'Overlap Study'!CU$62:CU$157,0)),0,1)</f>
        <v>0</v>
      </c>
      <c r="U439" s="99">
        <f>IF(ISNA(MATCH(N439,'Overlap Study'!CG$62:CG$157,0)),0,1)</f>
        <v>0</v>
      </c>
      <c r="V439" s="97">
        <f>IF(ISNA(MATCH(N439,'Overlap Study'!BU$62:BU$157,0)),0,1)</f>
        <v>0</v>
      </c>
      <c r="W439" s="97">
        <f>IF(ISNA(MATCH(N439,'Overlap Study'!BJ$62:BJ$157,0)),0,1)</f>
        <v>0</v>
      </c>
      <c r="X439" s="97">
        <f>IF(ISNA(MATCH($N439,'Overlap Study'!AZ$62:AZ$157,0)),0,1)</f>
        <v>0</v>
      </c>
      <c r="Y439" s="97">
        <f>IF(ISNA(MATCH($N439,'Overlap Study'!AT$62:AT$157,0)),0,1)</f>
        <v>0</v>
      </c>
      <c r="Z439" s="97">
        <f>IF(ISNA(MATCH($N439,'Overlap Study'!AN$62:AN$157,0)),0,1)</f>
        <v>0</v>
      </c>
      <c r="AA439" s="97">
        <f>IF(ISNA(MATCH($N439,'Overlap Study'!AH$62:AH$157,0)),0,1)</f>
        <v>0</v>
      </c>
      <c r="AB439" s="110">
        <f>IF(ISNA(MATCH($N439,'Overlap Study'!AB$62:AB$157,0)),0,1)</f>
        <v>0</v>
      </c>
      <c r="AC439" s="97">
        <f>IF(ISNA(MATCH($N439,'Overlap Study'!V$62:V$157,0)),0,1)</f>
        <v>0</v>
      </c>
      <c r="AD439" s="97">
        <f>IF(ISNA(MATCH($N439,'Overlap Study'!P$62:P$157,0)),0,1)</f>
        <v>0</v>
      </c>
      <c r="AE439" s="97">
        <f>IF(ISNA(MATCH($N439,'Overlap Study'!H$53:H$132,0)),0,1)</f>
        <v>0</v>
      </c>
      <c r="AF439" s="106">
        <f>IF(ISNA(MATCH($N439,'Overlap Study'!B$53:B$100,0)),0,1)</f>
        <v>0</v>
      </c>
      <c r="AJ439" s="10"/>
      <c r="AK439" s="97"/>
      <c r="AL439" s="97"/>
      <c r="AM439" s="97"/>
      <c r="AN439" s="97"/>
      <c r="AO439" s="97"/>
      <c r="AP439" s="97"/>
      <c r="AQ439" s="97"/>
      <c r="AR439" s="97"/>
      <c r="AS439" s="97"/>
      <c r="AT439" s="97"/>
      <c r="AU439" s="97"/>
      <c r="AV439" s="97"/>
      <c r="AW439" s="97"/>
      <c r="AX439" s="97"/>
      <c r="AY439" s="97"/>
      <c r="AZ439" s="97"/>
      <c r="BA439" s="97"/>
      <c r="BB439" s="97"/>
      <c r="BC439" s="97"/>
    </row>
    <row r="440" spans="12:55" ht="13" x14ac:dyDescent="0.3">
      <c r="L440" s="116">
        <f t="shared" si="18"/>
        <v>439</v>
      </c>
      <c r="M440">
        <f t="shared" si="17"/>
        <v>1</v>
      </c>
      <c r="N440" s="487">
        <v>2591</v>
      </c>
      <c r="O440" s="99">
        <f>SUM(P440:AA440)</f>
        <v>1</v>
      </c>
      <c r="P440" s="110">
        <f>IF(ISNA(MATCH(N440,'Overlap Study'!FF$62:FF$317,0)),0,1)</f>
        <v>0</v>
      </c>
      <c r="Q440" s="97">
        <f>IF(ISNA(MATCH(N440,'Overlap Study'!EO$62:EO$317,0)),0,1)</f>
        <v>0</v>
      </c>
      <c r="R440" s="97">
        <f>IF(ISNA(MATCH(N440,'Overlap Study'!DY$62:DY$174,0)),0,1)</f>
        <v>0</v>
      </c>
      <c r="S440" s="97">
        <f>IF(ISNA(MATCH(N440,'Overlap Study'!DJ$62:DJ$157,0)),0,1)</f>
        <v>0</v>
      </c>
      <c r="T440" s="99">
        <f>IF(ISNA(MATCH(N440,'Overlap Study'!CU$62:CU$157,0)),0,1)</f>
        <v>0</v>
      </c>
      <c r="U440" s="99">
        <f>IF(ISNA(MATCH(N440,'Overlap Study'!CG$62:CG$157,0)),0,1)</f>
        <v>0</v>
      </c>
      <c r="V440" s="97">
        <f>IF(ISNA(MATCH(N440,'Overlap Study'!BU$62:BU$157,0)),0,1)</f>
        <v>0</v>
      </c>
      <c r="W440" s="97">
        <f>IF(ISNA(MATCH(N440,'Overlap Study'!BJ$62:BJ$157,0)),0,1)</f>
        <v>0</v>
      </c>
      <c r="X440" s="97">
        <f>IF(ISNA(MATCH($N440,'Overlap Study'!AZ$62:AZ$157,0)),0,1)</f>
        <v>1</v>
      </c>
      <c r="Y440" s="97">
        <f>IF(ISNA(MATCH($N440,'Overlap Study'!AT$62:AT$157,0)),0,1)</f>
        <v>0</v>
      </c>
      <c r="Z440" s="97">
        <f>IF(ISNA(MATCH($N440,'Overlap Study'!AN$62:AN$157,0)),0,1)</f>
        <v>0</v>
      </c>
      <c r="AA440" s="97">
        <f>IF(ISNA(MATCH($N440,'Overlap Study'!AH$62:AH$157,0)),0,1)</f>
        <v>0</v>
      </c>
      <c r="AB440" s="110">
        <f>IF(ISNA(MATCH($N440,'Overlap Study'!AB$62:AB$157,0)),0,1)</f>
        <v>0</v>
      </c>
      <c r="AC440" s="97">
        <f>IF(ISNA(MATCH($N440,'Overlap Study'!V$62:V$157,0)),0,1)</f>
        <v>0</v>
      </c>
      <c r="AD440" s="97">
        <f>IF(ISNA(MATCH($N440,'Overlap Study'!P$62:P$157,0)),0,1)</f>
        <v>0</v>
      </c>
      <c r="AE440" s="97">
        <f>IF(ISNA(MATCH($N440,'Overlap Study'!H$53:H$132,0)),0,1)</f>
        <v>0</v>
      </c>
      <c r="AF440" s="106">
        <f>IF(ISNA(MATCH($N440,'Overlap Study'!B$53:B$100,0)),0,1)</f>
        <v>0</v>
      </c>
      <c r="AJ440" s="10"/>
      <c r="AK440" s="97"/>
      <c r="AL440" s="97"/>
      <c r="AM440" s="97"/>
      <c r="AN440" s="97"/>
      <c r="AO440" s="97"/>
      <c r="AP440" s="97"/>
      <c r="AQ440" s="97"/>
      <c r="AR440" s="97"/>
      <c r="AS440" s="97"/>
      <c r="AT440" s="97"/>
      <c r="AU440" s="97"/>
      <c r="AV440" s="97"/>
      <c r="AW440" s="97"/>
      <c r="AX440" s="97"/>
      <c r="AY440" s="97"/>
      <c r="AZ440" s="97"/>
      <c r="BA440" s="97"/>
      <c r="BB440" s="97"/>
      <c r="BC440" s="97"/>
    </row>
    <row r="441" spans="12:55" ht="13" x14ac:dyDescent="0.3">
      <c r="L441" s="116">
        <f t="shared" ref="L441:L504" si="20">L440+1</f>
        <v>440</v>
      </c>
      <c r="M441">
        <f t="shared" si="17"/>
        <v>1</v>
      </c>
      <c r="N441" s="487">
        <v>2612</v>
      </c>
      <c r="O441" s="99">
        <f>SUM(P441:AA441)</f>
        <v>1</v>
      </c>
      <c r="P441" s="110">
        <f>IF(ISNA(MATCH(N441,'Overlap Study'!FF$62:FF$317,0)),0,1)</f>
        <v>0</v>
      </c>
      <c r="Q441" s="97">
        <f>IF(ISNA(MATCH(N441,'Overlap Study'!EO$62:EO$317,0)),0,1)</f>
        <v>0</v>
      </c>
      <c r="R441" s="97">
        <f>IF(ISNA(MATCH(N441,'Overlap Study'!DY$62:DY$174,0)),0,1)</f>
        <v>0</v>
      </c>
      <c r="S441" s="97">
        <f>IF(ISNA(MATCH(N441,'Overlap Study'!DJ$62:DJ$157,0)),0,1)</f>
        <v>0</v>
      </c>
      <c r="T441" s="99">
        <f>IF(ISNA(MATCH(N441,'Overlap Study'!CU$62:CU$157,0)),0,1)</f>
        <v>0</v>
      </c>
      <c r="U441" s="99">
        <f>IF(ISNA(MATCH(N441,'Overlap Study'!CG$62:CG$157,0)),0,1)</f>
        <v>0</v>
      </c>
      <c r="V441" s="97">
        <f>IF(ISNA(MATCH(N441,'Overlap Study'!BU$62:BU$157,0)),0,1)</f>
        <v>1</v>
      </c>
      <c r="W441" s="97">
        <f>IF(ISNA(MATCH(N441,'Overlap Study'!BJ$62:BJ$157,0)),0,1)</f>
        <v>0</v>
      </c>
      <c r="X441" s="97">
        <f>IF(ISNA(MATCH($N441,'Overlap Study'!AZ$62:AZ$157,0)),0,1)</f>
        <v>0</v>
      </c>
      <c r="Y441" s="97">
        <f>IF(ISNA(MATCH($N441,'Overlap Study'!AT$62:AT$157,0)),0,1)</f>
        <v>0</v>
      </c>
      <c r="Z441" s="97">
        <f>IF(ISNA(MATCH($N441,'Overlap Study'!AN$62:AN$157,0)),0,1)</f>
        <v>0</v>
      </c>
      <c r="AA441" s="97">
        <f>IF(ISNA(MATCH($N441,'Overlap Study'!AH$62:AH$157,0)),0,1)</f>
        <v>0</v>
      </c>
      <c r="AB441" s="110">
        <f>IF(ISNA(MATCH($N441,'Overlap Study'!AB$62:AB$157,0)),0,1)</f>
        <v>0</v>
      </c>
      <c r="AC441" s="97">
        <f>IF(ISNA(MATCH($N441,'Overlap Study'!V$62:V$157,0)),0,1)</f>
        <v>0</v>
      </c>
      <c r="AD441" s="97">
        <f>IF(ISNA(MATCH($N441,'Overlap Study'!P$62:P$157,0)),0,1)</f>
        <v>0</v>
      </c>
      <c r="AE441" s="97">
        <f>IF(ISNA(MATCH($N441,'Overlap Study'!H$53:H$132,0)),0,1)</f>
        <v>0</v>
      </c>
      <c r="AF441" s="106">
        <f>IF(ISNA(MATCH($N441,'Overlap Study'!B$53:B$100,0)),0,1)</f>
        <v>0</v>
      </c>
      <c r="AJ441" s="10"/>
      <c r="AK441" s="97"/>
      <c r="AL441" s="97"/>
      <c r="AM441" s="97"/>
      <c r="AN441" s="97"/>
      <c r="AO441" s="97"/>
      <c r="AP441" s="97"/>
      <c r="AQ441" s="97"/>
      <c r="AR441" s="97"/>
      <c r="AS441" s="97"/>
      <c r="AT441" s="97"/>
      <c r="AU441" s="97"/>
      <c r="AV441" s="97"/>
      <c r="AW441" s="97"/>
      <c r="AX441" s="97"/>
      <c r="AY441" s="97"/>
      <c r="AZ441" s="97"/>
      <c r="BA441" s="97"/>
      <c r="BB441" s="97"/>
      <c r="BC441" s="97"/>
    </row>
    <row r="442" spans="12:55" ht="13" x14ac:dyDescent="0.3">
      <c r="L442" s="116">
        <f t="shared" si="20"/>
        <v>441</v>
      </c>
      <c r="M442">
        <f t="shared" si="17"/>
        <v>1</v>
      </c>
      <c r="N442" s="487">
        <v>2619</v>
      </c>
      <c r="O442" s="99">
        <f>SUM(P442:AA442)</f>
        <v>1</v>
      </c>
      <c r="P442" s="110">
        <f>IF(ISNA(MATCH(N442,'Overlap Study'!FF$62:FF$317,0)),0,1)</f>
        <v>0</v>
      </c>
      <c r="Q442" s="97">
        <f>IF(ISNA(MATCH(N442,'Overlap Study'!EO$62:EO$317,0)),0,1)</f>
        <v>0</v>
      </c>
      <c r="R442" s="97">
        <f>IF(ISNA(MATCH(N442,'Overlap Study'!DY$62:DY$174,0)),0,1)</f>
        <v>0</v>
      </c>
      <c r="S442" s="97">
        <f>IF(ISNA(MATCH(N442,'Overlap Study'!DJ$62:DJ$157,0)),0,1)</f>
        <v>0</v>
      </c>
      <c r="T442" s="99">
        <f>IF(ISNA(MATCH(N442,'Overlap Study'!CU$62:CU$157,0)),0,1)</f>
        <v>0</v>
      </c>
      <c r="U442" s="99">
        <f>IF(ISNA(MATCH(N442,'Overlap Study'!CG$62:CG$157,0)),0,1)</f>
        <v>0</v>
      </c>
      <c r="V442" s="97">
        <f>IF(ISNA(MATCH(N442,'Overlap Study'!BU$62:BU$157,0)),0,1)</f>
        <v>1</v>
      </c>
      <c r="W442" s="97">
        <f>IF(ISNA(MATCH(N442,'Overlap Study'!BJ$62:BJ$157,0)),0,1)</f>
        <v>0</v>
      </c>
      <c r="X442" s="97">
        <f>IF(ISNA(MATCH($N442,'Overlap Study'!AZ$62:AZ$157,0)),0,1)</f>
        <v>0</v>
      </c>
      <c r="Y442" s="97">
        <f>IF(ISNA(MATCH($N442,'Overlap Study'!AT$62:AT$157,0)),0,1)</f>
        <v>0</v>
      </c>
      <c r="Z442" s="97">
        <f>IF(ISNA(MATCH($N442,'Overlap Study'!AN$62:AN$157,0)),0,1)</f>
        <v>0</v>
      </c>
      <c r="AA442" s="97">
        <f>IF(ISNA(MATCH($N442,'Overlap Study'!AH$62:AH$157,0)),0,1)</f>
        <v>0</v>
      </c>
      <c r="AB442" s="110">
        <f>IF(ISNA(MATCH($N442,'Overlap Study'!AB$62:AB$157,0)),0,1)</f>
        <v>0</v>
      </c>
      <c r="AC442" s="97">
        <f>IF(ISNA(MATCH($N442,'Overlap Study'!V$62:V$157,0)),0,1)</f>
        <v>0</v>
      </c>
      <c r="AD442" s="97">
        <f>IF(ISNA(MATCH($N442,'Overlap Study'!P$62:P$157,0)),0,1)</f>
        <v>0</v>
      </c>
      <c r="AE442" s="97">
        <f>IF(ISNA(MATCH($N442,'Overlap Study'!H$53:H$132,0)),0,1)</f>
        <v>0</v>
      </c>
      <c r="AF442" s="106">
        <f>IF(ISNA(MATCH($N442,'Overlap Study'!B$53:B$100,0)),0,1)</f>
        <v>0</v>
      </c>
      <c r="AJ442" s="10"/>
      <c r="AK442" s="97"/>
      <c r="AL442" s="97"/>
      <c r="AM442" s="97"/>
      <c r="AN442" s="97"/>
      <c r="AO442" s="97"/>
      <c r="AP442" s="97"/>
      <c r="AQ442" s="97"/>
      <c r="AR442" s="97"/>
      <c r="AS442" s="97"/>
      <c r="AT442" s="97"/>
      <c r="AU442" s="97"/>
      <c r="AV442" s="97"/>
      <c r="AW442" s="97"/>
      <c r="AX442" s="97"/>
      <c r="AY442" s="97"/>
      <c r="AZ442" s="97"/>
      <c r="BA442" s="97"/>
      <c r="BB442" s="97"/>
      <c r="BC442" s="97"/>
    </row>
    <row r="443" spans="12:55" ht="13" x14ac:dyDescent="0.3">
      <c r="L443" s="116">
        <f t="shared" si="20"/>
        <v>442</v>
      </c>
      <c r="M443">
        <f t="shared" si="17"/>
        <v>1</v>
      </c>
      <c r="N443" s="487">
        <v>2637</v>
      </c>
      <c r="O443" s="99">
        <f>SUM(P443:AA443)</f>
        <v>1</v>
      </c>
      <c r="P443" s="110">
        <f>IF(ISNA(MATCH(N443,'Overlap Study'!FF$62:FF$317,0)),0,1)</f>
        <v>1</v>
      </c>
      <c r="Q443" s="97">
        <f>IF(ISNA(MATCH(N443,'Overlap Study'!EO$62:EO$317,0)),0,1)</f>
        <v>0</v>
      </c>
      <c r="R443" s="97">
        <f>IF(ISNA(MATCH(N443,'Overlap Study'!DY$62:DY$174,0)),0,1)</f>
        <v>0</v>
      </c>
      <c r="S443" s="97">
        <f>IF(ISNA(MATCH(N443,'Overlap Study'!DJ$62:DJ$157,0)),0,1)</f>
        <v>0</v>
      </c>
      <c r="T443" s="99">
        <f>IF(ISNA(MATCH(N443,'Overlap Study'!CU$62:CU$157,0)),0,1)</f>
        <v>0</v>
      </c>
      <c r="U443" s="99">
        <f>IF(ISNA(MATCH(N443,'Overlap Study'!CG$62:CG$157,0)),0,1)</f>
        <v>0</v>
      </c>
      <c r="V443" s="97">
        <f>IF(ISNA(MATCH(N443,'Overlap Study'!BU$62:BU$157,0)),0,1)</f>
        <v>0</v>
      </c>
      <c r="W443" s="97">
        <f>IF(ISNA(MATCH(N443,'Overlap Study'!BJ$62:BJ$157,0)),0,1)</f>
        <v>0</v>
      </c>
      <c r="X443" s="97">
        <f>IF(ISNA(MATCH($N443,'Overlap Study'!AZ$62:AZ$157,0)),0,1)</f>
        <v>0</v>
      </c>
      <c r="Y443" s="97">
        <f>IF(ISNA(MATCH($N443,'Overlap Study'!AT$62:AT$157,0)),0,1)</f>
        <v>0</v>
      </c>
      <c r="Z443" s="97">
        <f>IF(ISNA(MATCH($N443,'Overlap Study'!AN$62:AN$157,0)),0,1)</f>
        <v>0</v>
      </c>
      <c r="AA443" s="97">
        <f>IF(ISNA(MATCH($N443,'Overlap Study'!AH$62:AH$157,0)),0,1)</f>
        <v>0</v>
      </c>
      <c r="AB443" s="110">
        <f>IF(ISNA(MATCH($N443,'Overlap Study'!AB$62:AB$157,0)),0,1)</f>
        <v>0</v>
      </c>
      <c r="AC443" s="97">
        <f>IF(ISNA(MATCH($N443,'Overlap Study'!V$62:V$157,0)),0,1)</f>
        <v>0</v>
      </c>
      <c r="AD443" s="97">
        <f>IF(ISNA(MATCH($N443,'Overlap Study'!P$62:P$157,0)),0,1)</f>
        <v>0</v>
      </c>
      <c r="AE443" s="97">
        <f>IF(ISNA(MATCH($N443,'Overlap Study'!H$53:H$132,0)),0,1)</f>
        <v>0</v>
      </c>
      <c r="AF443" s="106">
        <f>IF(ISNA(MATCH($N443,'Overlap Study'!B$53:B$100,0)),0,1)</f>
        <v>0</v>
      </c>
      <c r="AJ443" s="10"/>
      <c r="AK443" s="97"/>
      <c r="AL443" s="97"/>
      <c r="AM443" s="97"/>
      <c r="AN443" s="97"/>
      <c r="AO443" s="97"/>
      <c r="AP443" s="97"/>
      <c r="AQ443" s="97"/>
      <c r="AR443" s="97"/>
      <c r="AS443" s="97"/>
      <c r="AT443" s="97"/>
      <c r="AU443" s="97"/>
      <c r="AV443" s="97"/>
      <c r="AW443" s="97"/>
      <c r="AX443" s="97"/>
      <c r="AY443" s="97"/>
      <c r="AZ443" s="97"/>
      <c r="BA443" s="97"/>
      <c r="BB443" s="97"/>
      <c r="BC443" s="97"/>
    </row>
    <row r="444" spans="12:55" ht="13" x14ac:dyDescent="0.3">
      <c r="L444" s="116">
        <f t="shared" si="20"/>
        <v>443</v>
      </c>
      <c r="M444">
        <f t="shared" si="17"/>
        <v>1</v>
      </c>
      <c r="N444" s="494">
        <v>2642</v>
      </c>
      <c r="O444" s="99">
        <f>SUM(P444:AA444)</f>
        <v>1</v>
      </c>
      <c r="P444" s="110">
        <f>IF(ISNA(MATCH(N444,'Overlap Study'!FF$62:FF$317,0)),0,1)</f>
        <v>1</v>
      </c>
      <c r="Q444" s="97">
        <f>IF(ISNA(MATCH(N444,'Overlap Study'!EO$62:EO$317,0)),0,1)</f>
        <v>0</v>
      </c>
      <c r="R444" s="97">
        <f>IF(ISNA(MATCH(N444,'Overlap Study'!DY$62:DY$174,0)),0,1)</f>
        <v>0</v>
      </c>
      <c r="S444" s="97">
        <f>IF(ISNA(MATCH(N444,'Overlap Study'!DJ$62:DJ$157,0)),0,1)</f>
        <v>0</v>
      </c>
      <c r="T444" s="99">
        <f>IF(ISNA(MATCH(N444,'Overlap Study'!CU$62:CU$157,0)),0,1)</f>
        <v>0</v>
      </c>
      <c r="U444" s="99">
        <f>IF(ISNA(MATCH(N444,'Overlap Study'!CG$62:CG$157,0)),0,1)</f>
        <v>0</v>
      </c>
      <c r="V444" s="97">
        <f>IF(ISNA(MATCH(N444,'Overlap Study'!BU$62:BU$157,0)),0,1)</f>
        <v>0</v>
      </c>
      <c r="W444" s="97">
        <f>IF(ISNA(MATCH(N444,'Overlap Study'!BJ$62:BJ$157,0)),0,1)</f>
        <v>0</v>
      </c>
      <c r="X444" s="97">
        <f>IF(ISNA(MATCH($N444,'Overlap Study'!AZ$62:AZ$157,0)),0,1)</f>
        <v>0</v>
      </c>
      <c r="Y444" s="97">
        <f>IF(ISNA(MATCH($N444,'Overlap Study'!AT$62:AT$157,0)),0,1)</f>
        <v>0</v>
      </c>
      <c r="Z444" s="97">
        <f>IF(ISNA(MATCH($N444,'Overlap Study'!AN$62:AN$157,0)),0,1)</f>
        <v>0</v>
      </c>
      <c r="AA444" s="97">
        <f>IF(ISNA(MATCH($N444,'Overlap Study'!AH$62:AH$157,0)),0,1)</f>
        <v>0</v>
      </c>
      <c r="AB444" s="110">
        <f>IF(ISNA(MATCH($N444,'Overlap Study'!AB$62:AB$157,0)),0,1)</f>
        <v>0</v>
      </c>
      <c r="AC444" s="97">
        <f>IF(ISNA(MATCH($N444,'Overlap Study'!V$62:V$157,0)),0,1)</f>
        <v>0</v>
      </c>
      <c r="AD444" s="97">
        <f>IF(ISNA(MATCH($N444,'Overlap Study'!P$62:P$157,0)),0,1)</f>
        <v>0</v>
      </c>
      <c r="AE444" s="97">
        <f>IF(ISNA(MATCH($N444,'Overlap Study'!H$53:H$132,0)),0,1)</f>
        <v>0</v>
      </c>
      <c r="AF444" s="106">
        <f>IF(ISNA(MATCH($N444,'Overlap Study'!B$53:B$100,0)),0,1)</f>
        <v>0</v>
      </c>
      <c r="AJ444" s="10"/>
      <c r="AK444" s="97"/>
      <c r="AL444" s="97"/>
      <c r="AM444" s="97"/>
      <c r="AN444" s="97"/>
      <c r="AO444" s="97"/>
      <c r="AP444" s="97"/>
      <c r="AQ444" s="97"/>
      <c r="AR444" s="97"/>
      <c r="AS444" s="97"/>
      <c r="AT444" s="97"/>
      <c r="AU444" s="97"/>
      <c r="AV444" s="97"/>
      <c r="AW444" s="97"/>
      <c r="AX444" s="97"/>
      <c r="AY444" s="97"/>
      <c r="AZ444" s="97"/>
      <c r="BA444" s="97"/>
      <c r="BB444" s="97"/>
      <c r="BC444" s="97"/>
    </row>
    <row r="445" spans="12:55" ht="13" x14ac:dyDescent="0.3">
      <c r="L445" s="116">
        <f t="shared" si="20"/>
        <v>444</v>
      </c>
      <c r="M445">
        <f t="shared" si="17"/>
        <v>1</v>
      </c>
      <c r="N445" s="494">
        <v>2751</v>
      </c>
      <c r="O445" s="99">
        <f>SUM(P445:AA445)</f>
        <v>1</v>
      </c>
      <c r="P445" s="110">
        <f>IF(ISNA(MATCH(N445,'Overlap Study'!FF$62:FF$317,0)),0,1)</f>
        <v>0</v>
      </c>
      <c r="Q445" s="97">
        <f>IF(ISNA(MATCH(N445,'Overlap Study'!EO$62:EO$317,0)),0,1)</f>
        <v>0</v>
      </c>
      <c r="R445" s="97">
        <f>IF(ISNA(MATCH(N445,'Overlap Study'!DY$62:DY$174,0)),0,1)</f>
        <v>0</v>
      </c>
      <c r="S445" s="97">
        <f>IF(ISNA(MATCH(N445,'Overlap Study'!DJ$62:DJ$157,0)),0,1)</f>
        <v>0</v>
      </c>
      <c r="T445" s="99">
        <f>IF(ISNA(MATCH(N445,'Overlap Study'!CU$62:CU$157,0)),0,1)</f>
        <v>0</v>
      </c>
      <c r="U445" s="99">
        <f>IF(ISNA(MATCH(N445,'Overlap Study'!CG$62:CG$157,0)),0,1)</f>
        <v>1</v>
      </c>
      <c r="V445" s="97">
        <f>IF(ISNA(MATCH(N445,'Overlap Study'!BU$62:BU$157,0)),0,1)</f>
        <v>0</v>
      </c>
      <c r="W445" s="97">
        <f>IF(ISNA(MATCH(N445,'Overlap Study'!BJ$62:BJ$157,0)),0,1)</f>
        <v>0</v>
      </c>
      <c r="X445" s="97">
        <f>IF(ISNA(MATCH($N445,'Overlap Study'!AZ$62:AZ$157,0)),0,1)</f>
        <v>0</v>
      </c>
      <c r="Y445" s="97">
        <f>IF(ISNA(MATCH($N445,'Overlap Study'!AT$62:AT$157,0)),0,1)</f>
        <v>0</v>
      </c>
      <c r="Z445" s="97">
        <f>IF(ISNA(MATCH($N445,'Overlap Study'!AN$62:AN$157,0)),0,1)</f>
        <v>0</v>
      </c>
      <c r="AA445" s="97">
        <f>IF(ISNA(MATCH($N445,'Overlap Study'!AH$62:AH$157,0)),0,1)</f>
        <v>0</v>
      </c>
      <c r="AB445" s="110">
        <f>IF(ISNA(MATCH($N445,'Overlap Study'!AB$62:AB$157,0)),0,1)</f>
        <v>0</v>
      </c>
      <c r="AC445" s="97">
        <f>IF(ISNA(MATCH($N445,'Overlap Study'!V$62:V$157,0)),0,1)</f>
        <v>0</v>
      </c>
      <c r="AD445" s="97">
        <f>IF(ISNA(MATCH($N445,'Overlap Study'!P$62:P$157,0)),0,1)</f>
        <v>0</v>
      </c>
      <c r="AE445" s="97">
        <f>IF(ISNA(MATCH($N445,'Overlap Study'!H$53:H$132,0)),0,1)</f>
        <v>0</v>
      </c>
      <c r="AF445" s="106">
        <f>IF(ISNA(MATCH($N445,'Overlap Study'!B$53:B$100,0)),0,1)</f>
        <v>0</v>
      </c>
      <c r="AJ445" s="10"/>
      <c r="AK445" s="97"/>
      <c r="AL445" s="97"/>
      <c r="AM445" s="97"/>
      <c r="AN445" s="97"/>
      <c r="AO445" s="97"/>
      <c r="AP445" s="97"/>
      <c r="AQ445" s="97"/>
      <c r="AR445" s="97"/>
      <c r="AS445" s="97"/>
      <c r="AT445" s="97"/>
      <c r="AU445" s="97"/>
      <c r="AV445" s="97"/>
      <c r="AW445" s="97"/>
      <c r="AX445" s="97"/>
      <c r="AY445" s="97"/>
      <c r="AZ445" s="97"/>
      <c r="BA445" s="97"/>
      <c r="BB445" s="97"/>
      <c r="BC445" s="97"/>
    </row>
    <row r="446" spans="12:55" ht="13" x14ac:dyDescent="0.3">
      <c r="L446" s="116">
        <f t="shared" si="20"/>
        <v>445</v>
      </c>
      <c r="M446">
        <f t="shared" si="17"/>
        <v>1</v>
      </c>
      <c r="N446" s="495">
        <v>2753</v>
      </c>
      <c r="O446" s="99">
        <f>SUM(P446:AA446)</f>
        <v>1</v>
      </c>
      <c r="P446" s="110">
        <f>IF(ISNA(MATCH(N446,'Overlap Study'!FF$62:FF$317,0)),0,1)</f>
        <v>0</v>
      </c>
      <c r="Q446" s="97">
        <f>IF(ISNA(MATCH(N446,'Overlap Study'!EO$62:EO$317,0)),0,1)</f>
        <v>0</v>
      </c>
      <c r="R446" s="97">
        <f>IF(ISNA(MATCH(N446,'Overlap Study'!DY$62:DY$174,0)),0,1)</f>
        <v>0</v>
      </c>
      <c r="S446" s="97">
        <f>IF(ISNA(MATCH(N446,'Overlap Study'!DJ$62:DJ$157,0)),0,1)</f>
        <v>0</v>
      </c>
      <c r="T446" s="99">
        <f>IF(ISNA(MATCH(N446,'Overlap Study'!CU$62:CU$157,0)),0,1)</f>
        <v>0</v>
      </c>
      <c r="U446" s="99">
        <f>IF(ISNA(MATCH(N446,'Overlap Study'!CG$62:CG$157,0)),0,1)</f>
        <v>0</v>
      </c>
      <c r="V446" s="97">
        <f>IF(ISNA(MATCH(N446,'Overlap Study'!BU$62:BU$157,0)),0,1)</f>
        <v>0</v>
      </c>
      <c r="W446" s="97">
        <f>IF(ISNA(MATCH(N446,'Overlap Study'!BJ$62:BJ$157,0)),0,1)</f>
        <v>1</v>
      </c>
      <c r="X446" s="97">
        <f>IF(ISNA(MATCH($N446,'Overlap Study'!AZ$62:AZ$157,0)),0,1)</f>
        <v>0</v>
      </c>
      <c r="Y446" s="97">
        <f>IF(ISNA(MATCH($N446,'Overlap Study'!AT$62:AT$157,0)),0,1)</f>
        <v>0</v>
      </c>
      <c r="Z446" s="97">
        <f>IF(ISNA(MATCH($N446,'Overlap Study'!AN$62:AN$157,0)),0,1)</f>
        <v>0</v>
      </c>
      <c r="AA446" s="97">
        <f>IF(ISNA(MATCH($N446,'Overlap Study'!AH$62:AH$157,0)),0,1)</f>
        <v>0</v>
      </c>
      <c r="AB446" s="110">
        <f>IF(ISNA(MATCH($N446,'Overlap Study'!AB$62:AB$157,0)),0,1)</f>
        <v>0</v>
      </c>
      <c r="AC446" s="97">
        <f>IF(ISNA(MATCH($N446,'Overlap Study'!V$62:V$157,0)),0,1)</f>
        <v>0</v>
      </c>
      <c r="AD446" s="97">
        <f>IF(ISNA(MATCH($N446,'Overlap Study'!P$62:P$157,0)),0,1)</f>
        <v>0</v>
      </c>
      <c r="AE446" s="97">
        <f>IF(ISNA(MATCH($N446,'Overlap Study'!H$53:H$132,0)),0,1)</f>
        <v>0</v>
      </c>
      <c r="AF446" s="106">
        <f>IF(ISNA(MATCH($N446,'Overlap Study'!B$53:B$100,0)),0,1)</f>
        <v>0</v>
      </c>
      <c r="AJ446" s="10"/>
      <c r="AK446" s="97"/>
      <c r="AL446" s="97"/>
      <c r="AM446" s="97"/>
      <c r="AN446" s="97"/>
      <c r="AO446" s="97"/>
      <c r="AP446" s="97"/>
      <c r="AQ446" s="97"/>
      <c r="AR446" s="97"/>
      <c r="AS446" s="97"/>
      <c r="AT446" s="97"/>
      <c r="AU446" s="97"/>
      <c r="AV446" s="97"/>
      <c r="AW446" s="97"/>
      <c r="AX446" s="97"/>
      <c r="AY446" s="97"/>
      <c r="AZ446" s="97"/>
      <c r="BA446" s="97"/>
      <c r="BB446" s="97"/>
      <c r="BC446" s="97"/>
    </row>
    <row r="447" spans="12:55" ht="13" x14ac:dyDescent="0.3">
      <c r="L447" s="116">
        <f t="shared" si="20"/>
        <v>446</v>
      </c>
      <c r="M447">
        <f t="shared" si="17"/>
        <v>1</v>
      </c>
      <c r="N447" s="207">
        <v>2757</v>
      </c>
      <c r="O447" s="99">
        <f>SUM(P447:AA447)</f>
        <v>1</v>
      </c>
      <c r="P447" s="110">
        <f>IF(ISNA(MATCH(N447,'Overlap Study'!FF$62:FF$317,0)),0,1)</f>
        <v>0</v>
      </c>
      <c r="Q447" s="97">
        <f>IF(ISNA(MATCH(N447,'Overlap Study'!EO$62:EO$317,0)),0,1)</f>
        <v>0</v>
      </c>
      <c r="R447" s="97">
        <f>IF(ISNA(MATCH(N447,'Overlap Study'!DY$62:DY$174,0)),0,1)</f>
        <v>0</v>
      </c>
      <c r="S447" s="97">
        <f>IF(ISNA(MATCH(N447,'Overlap Study'!DJ$62:DJ$157,0)),0,1)</f>
        <v>0</v>
      </c>
      <c r="T447" s="99">
        <f>IF(ISNA(MATCH(N447,'Overlap Study'!CU$62:CU$157,0)),0,1)</f>
        <v>0</v>
      </c>
      <c r="U447" s="99">
        <f>IF(ISNA(MATCH(N447,'Overlap Study'!CG$62:CG$157,0)),0,1)</f>
        <v>0</v>
      </c>
      <c r="V447" s="97">
        <f>IF(ISNA(MATCH(N447,'Overlap Study'!BU$62:BU$157,0)),0,1)</f>
        <v>1</v>
      </c>
      <c r="W447" s="97">
        <f>IF(ISNA(MATCH(N447,'Overlap Study'!BJ$62:BJ$157,0)),0,1)</f>
        <v>0</v>
      </c>
      <c r="X447" s="97">
        <f>IF(ISNA(MATCH($N447,'Overlap Study'!AZ$62:AZ$157,0)),0,1)</f>
        <v>0</v>
      </c>
      <c r="Y447" s="97">
        <f>IF(ISNA(MATCH($N447,'Overlap Study'!AT$62:AT$157,0)),0,1)</f>
        <v>0</v>
      </c>
      <c r="Z447" s="97">
        <f>IF(ISNA(MATCH($N447,'Overlap Study'!AN$62:AN$157,0)),0,1)</f>
        <v>0</v>
      </c>
      <c r="AA447" s="97">
        <f>IF(ISNA(MATCH($N447,'Overlap Study'!AH$62:AH$157,0)),0,1)</f>
        <v>0</v>
      </c>
      <c r="AB447" s="110">
        <f>IF(ISNA(MATCH($N447,'Overlap Study'!AB$62:AB$157,0)),0,1)</f>
        <v>0</v>
      </c>
      <c r="AC447" s="97">
        <f>IF(ISNA(MATCH($N447,'Overlap Study'!V$62:V$157,0)),0,1)</f>
        <v>0</v>
      </c>
      <c r="AD447" s="97">
        <f>IF(ISNA(MATCH($N447,'Overlap Study'!P$62:P$157,0)),0,1)</f>
        <v>0</v>
      </c>
      <c r="AE447" s="97">
        <f>IF(ISNA(MATCH($N447,'Overlap Study'!H$53:H$132,0)),0,1)</f>
        <v>0</v>
      </c>
      <c r="AF447" s="106">
        <f>IF(ISNA(MATCH($N447,'Overlap Study'!B$53:B$100,0)),0,1)</f>
        <v>0</v>
      </c>
      <c r="AJ447" s="10"/>
      <c r="AK447" s="97"/>
      <c r="AL447" s="97"/>
      <c r="AM447" s="97"/>
      <c r="AN447" s="97"/>
      <c r="AO447" s="97"/>
      <c r="AP447" s="97"/>
      <c r="AQ447" s="97"/>
      <c r="AR447" s="97"/>
      <c r="AS447" s="97"/>
      <c r="AT447" s="97"/>
      <c r="AU447" s="97"/>
      <c r="AV447" s="97"/>
      <c r="AW447" s="97"/>
      <c r="AX447" s="97"/>
      <c r="AY447" s="97"/>
      <c r="AZ447" s="97"/>
      <c r="BA447" s="97"/>
      <c r="BB447" s="97"/>
      <c r="BC447" s="97"/>
    </row>
    <row r="448" spans="12:55" ht="13" x14ac:dyDescent="0.3">
      <c r="L448" s="116">
        <f t="shared" si="20"/>
        <v>447</v>
      </c>
      <c r="M448">
        <f t="shared" si="17"/>
        <v>1</v>
      </c>
      <c r="N448" s="207">
        <v>2823</v>
      </c>
      <c r="O448" s="99">
        <f>SUM(P448:AA448)</f>
        <v>1</v>
      </c>
      <c r="P448" s="110">
        <f>IF(ISNA(MATCH(N448,'Overlap Study'!FF$62:FF$317,0)),0,1)</f>
        <v>1</v>
      </c>
      <c r="Q448" s="97">
        <f>IF(ISNA(MATCH(N448,'Overlap Study'!EO$62:EO$317,0)),0,1)</f>
        <v>0</v>
      </c>
      <c r="R448" s="97">
        <f>IF(ISNA(MATCH(N448,'Overlap Study'!DY$62:DY$174,0)),0,1)</f>
        <v>0</v>
      </c>
      <c r="S448" s="97">
        <f>IF(ISNA(MATCH(N448,'Overlap Study'!DJ$62:DJ$157,0)),0,1)</f>
        <v>0</v>
      </c>
      <c r="T448" s="99">
        <f>IF(ISNA(MATCH(N448,'Overlap Study'!CU$62:CU$157,0)),0,1)</f>
        <v>0</v>
      </c>
      <c r="U448" s="99">
        <f>IF(ISNA(MATCH(N448,'Overlap Study'!CG$62:CG$157,0)),0,1)</f>
        <v>0</v>
      </c>
      <c r="V448" s="97">
        <f>IF(ISNA(MATCH(N448,'Overlap Study'!BU$62:BU$157,0)),0,1)</f>
        <v>0</v>
      </c>
      <c r="W448" s="97">
        <f>IF(ISNA(MATCH(N448,'Overlap Study'!BJ$62:BJ$157,0)),0,1)</f>
        <v>0</v>
      </c>
      <c r="X448" s="97">
        <f>IF(ISNA(MATCH($N448,'Overlap Study'!AZ$62:AZ$157,0)),0,1)</f>
        <v>0</v>
      </c>
      <c r="Y448" s="97">
        <f>IF(ISNA(MATCH($N448,'Overlap Study'!AT$62:AT$157,0)),0,1)</f>
        <v>0</v>
      </c>
      <c r="Z448" s="97">
        <f>IF(ISNA(MATCH($N448,'Overlap Study'!AN$62:AN$157,0)),0,1)</f>
        <v>0</v>
      </c>
      <c r="AA448" s="97">
        <f>IF(ISNA(MATCH($N448,'Overlap Study'!AH$62:AH$157,0)),0,1)</f>
        <v>0</v>
      </c>
      <c r="AB448" s="110">
        <f>IF(ISNA(MATCH($N448,'Overlap Study'!AB$62:AB$157,0)),0,1)</f>
        <v>0</v>
      </c>
      <c r="AC448" s="97">
        <f>IF(ISNA(MATCH($N448,'Overlap Study'!V$62:V$157,0)),0,1)</f>
        <v>0</v>
      </c>
      <c r="AD448" s="97">
        <f>IF(ISNA(MATCH($N448,'Overlap Study'!P$62:P$157,0)),0,1)</f>
        <v>0</v>
      </c>
      <c r="AE448" s="97">
        <f>IF(ISNA(MATCH($N448,'Overlap Study'!H$53:H$132,0)),0,1)</f>
        <v>0</v>
      </c>
      <c r="AF448" s="106">
        <f>IF(ISNA(MATCH($N448,'Overlap Study'!B$53:B$100,0)),0,1)</f>
        <v>0</v>
      </c>
      <c r="AJ448" s="10"/>
      <c r="AK448" s="97"/>
      <c r="AL448" s="97"/>
      <c r="AM448" s="97"/>
      <c r="AN448" s="97"/>
      <c r="AO448" s="97"/>
      <c r="AP448" s="97"/>
      <c r="AQ448" s="97"/>
      <c r="AR448" s="97"/>
      <c r="AS448" s="97"/>
      <c r="AT448" s="97"/>
      <c r="AU448" s="97"/>
      <c r="AV448" s="97"/>
      <c r="AW448" s="97"/>
      <c r="AX448" s="97"/>
      <c r="AY448" s="97"/>
      <c r="AZ448" s="97"/>
      <c r="BA448" s="97"/>
      <c r="BB448" s="97"/>
      <c r="BC448" s="97"/>
    </row>
    <row r="449" spans="12:55" ht="13" x14ac:dyDescent="0.3">
      <c r="L449" s="116">
        <f t="shared" si="20"/>
        <v>448</v>
      </c>
      <c r="M449">
        <f t="shared" si="17"/>
        <v>1</v>
      </c>
      <c r="N449" s="207">
        <v>2836</v>
      </c>
      <c r="O449" s="99">
        <f>SUM(P449:AA449)</f>
        <v>1</v>
      </c>
      <c r="P449" s="110">
        <f>IF(ISNA(MATCH(N449,'Overlap Study'!FF$62:FF$317,0)),0,1)</f>
        <v>0</v>
      </c>
      <c r="Q449" s="97">
        <f>IF(ISNA(MATCH(N449,'Overlap Study'!EO$62:EO$317,0)),0,1)</f>
        <v>1</v>
      </c>
      <c r="R449" s="97">
        <f>IF(ISNA(MATCH(N449,'Overlap Study'!DY$62:DY$174,0)),0,1)</f>
        <v>0</v>
      </c>
      <c r="S449" s="97">
        <f>IF(ISNA(MATCH(N449,'Overlap Study'!DJ$62:DJ$157,0)),0,1)</f>
        <v>0</v>
      </c>
      <c r="T449" s="99">
        <f>IF(ISNA(MATCH(N449,'Overlap Study'!CU$62:CU$157,0)),0,1)</f>
        <v>0</v>
      </c>
      <c r="U449" s="99">
        <f>IF(ISNA(MATCH(N449,'Overlap Study'!CG$62:CG$157,0)),0,1)</f>
        <v>0</v>
      </c>
      <c r="V449" s="97">
        <f>IF(ISNA(MATCH(N449,'Overlap Study'!BU$62:BU$157,0)),0,1)</f>
        <v>0</v>
      </c>
      <c r="W449" s="97">
        <f>IF(ISNA(MATCH(N449,'Overlap Study'!BJ$62:BJ$157,0)),0,1)</f>
        <v>0</v>
      </c>
      <c r="X449" s="97">
        <f>IF(ISNA(MATCH($N449,'Overlap Study'!AZ$62:AZ$157,0)),0,1)</f>
        <v>0</v>
      </c>
      <c r="Y449" s="97">
        <f>IF(ISNA(MATCH($N449,'Overlap Study'!AT$62:AT$157,0)),0,1)</f>
        <v>0</v>
      </c>
      <c r="Z449" s="97">
        <f>IF(ISNA(MATCH($N449,'Overlap Study'!AN$62:AN$157,0)),0,1)</f>
        <v>0</v>
      </c>
      <c r="AA449" s="97">
        <f>IF(ISNA(MATCH($N449,'Overlap Study'!AH$62:AH$157,0)),0,1)</f>
        <v>0</v>
      </c>
      <c r="AB449" s="110">
        <f>IF(ISNA(MATCH($N449,'Overlap Study'!AB$62:AB$157,0)),0,1)</f>
        <v>0</v>
      </c>
      <c r="AC449" s="97">
        <f>IF(ISNA(MATCH($N449,'Overlap Study'!V$62:V$157,0)),0,1)</f>
        <v>0</v>
      </c>
      <c r="AD449" s="97">
        <f>IF(ISNA(MATCH($N449,'Overlap Study'!P$62:P$157,0)),0,1)</f>
        <v>0</v>
      </c>
      <c r="AE449" s="97">
        <f>IF(ISNA(MATCH($N449,'Overlap Study'!H$53:H$132,0)),0,1)</f>
        <v>0</v>
      </c>
      <c r="AF449" s="106">
        <f>IF(ISNA(MATCH($N449,'Overlap Study'!B$53:B$100,0)),0,1)</f>
        <v>0</v>
      </c>
      <c r="AJ449" s="10"/>
      <c r="AK449" s="97"/>
      <c r="AL449" s="97"/>
      <c r="AM449" s="97"/>
      <c r="AN449" s="97"/>
      <c r="AO449" s="97"/>
      <c r="AP449" s="97"/>
      <c r="AQ449" s="97"/>
      <c r="AR449" s="97"/>
      <c r="AS449" s="97"/>
      <c r="AT449" s="97"/>
      <c r="AU449" s="97"/>
      <c r="AV449" s="97"/>
      <c r="AW449" s="97"/>
      <c r="AX449" s="97"/>
      <c r="AY449" s="97"/>
      <c r="AZ449" s="97"/>
      <c r="BA449" s="97"/>
      <c r="BB449" s="97"/>
      <c r="BC449" s="97"/>
    </row>
    <row r="450" spans="12:55" ht="13" x14ac:dyDescent="0.3">
      <c r="L450" s="116">
        <f t="shared" si="20"/>
        <v>449</v>
      </c>
      <c r="M450">
        <f t="shared" si="17"/>
        <v>1</v>
      </c>
      <c r="N450" s="493">
        <v>2851</v>
      </c>
      <c r="O450" s="99">
        <f>SUM(P450:AA450)</f>
        <v>1</v>
      </c>
      <c r="P450" s="110">
        <f>IF(ISNA(MATCH(N450,'Overlap Study'!FF$62:FF$317,0)),0,1)</f>
        <v>0</v>
      </c>
      <c r="Q450" s="97">
        <f>IF(ISNA(MATCH(N450,'Overlap Study'!EO$62:EO$317,0)),0,1)</f>
        <v>0</v>
      </c>
      <c r="R450" s="97">
        <f>IF(ISNA(MATCH(N450,'Overlap Study'!DY$62:DY$174,0)),0,1)</f>
        <v>0</v>
      </c>
      <c r="S450" s="97">
        <f>IF(ISNA(MATCH(N450,'Overlap Study'!DJ$62:DJ$157,0)),0,1)</f>
        <v>0</v>
      </c>
      <c r="T450" s="99">
        <f>IF(ISNA(MATCH(N450,'Overlap Study'!CU$62:CU$157,0)),0,1)</f>
        <v>1</v>
      </c>
      <c r="U450" s="99">
        <f>IF(ISNA(MATCH(N450,'Overlap Study'!CG$62:CG$157,0)),0,1)</f>
        <v>0</v>
      </c>
      <c r="V450" s="97">
        <f>IF(ISNA(MATCH(N450,'Overlap Study'!BU$62:BU$157,0)),0,1)</f>
        <v>0</v>
      </c>
      <c r="W450" s="97">
        <f>IF(ISNA(MATCH(N450,'Overlap Study'!BJ$62:BJ$157,0)),0,1)</f>
        <v>0</v>
      </c>
      <c r="X450" s="97">
        <f>IF(ISNA(MATCH($N450,'Overlap Study'!AZ$62:AZ$157,0)),0,1)</f>
        <v>0</v>
      </c>
      <c r="Y450" s="97">
        <f>IF(ISNA(MATCH($N450,'Overlap Study'!AT$62:AT$157,0)),0,1)</f>
        <v>0</v>
      </c>
      <c r="Z450" s="97">
        <f>IF(ISNA(MATCH($N450,'Overlap Study'!AN$62:AN$157,0)),0,1)</f>
        <v>0</v>
      </c>
      <c r="AA450" s="97">
        <f>IF(ISNA(MATCH($N450,'Overlap Study'!AH$62:AH$157,0)),0,1)</f>
        <v>0</v>
      </c>
      <c r="AB450" s="110">
        <f>IF(ISNA(MATCH($N450,'Overlap Study'!AB$62:AB$157,0)),0,1)</f>
        <v>0</v>
      </c>
      <c r="AC450" s="97">
        <f>IF(ISNA(MATCH($N450,'Overlap Study'!V$62:V$157,0)),0,1)</f>
        <v>0</v>
      </c>
      <c r="AD450" s="97">
        <f>IF(ISNA(MATCH($N450,'Overlap Study'!P$62:P$157,0)),0,1)</f>
        <v>0</v>
      </c>
      <c r="AE450" s="97">
        <f>IF(ISNA(MATCH($N450,'Overlap Study'!H$53:H$132,0)),0,1)</f>
        <v>0</v>
      </c>
      <c r="AF450" s="106">
        <f>IF(ISNA(MATCH($N450,'Overlap Study'!B$53:B$100,0)),0,1)</f>
        <v>0</v>
      </c>
      <c r="AJ450" s="10"/>
      <c r="AK450" s="97"/>
      <c r="AL450" s="97"/>
      <c r="AM450" s="97"/>
      <c r="AN450" s="97"/>
      <c r="AO450" s="97"/>
      <c r="AP450" s="97"/>
      <c r="AQ450" s="97"/>
      <c r="AR450" s="97"/>
      <c r="AS450" s="97"/>
      <c r="AT450" s="97"/>
      <c r="AU450" s="97"/>
      <c r="AV450" s="97"/>
      <c r="AW450" s="97"/>
      <c r="AX450" s="97"/>
      <c r="AY450" s="97"/>
      <c r="AZ450" s="97"/>
      <c r="BA450" s="97"/>
      <c r="BB450" s="97"/>
      <c r="BC450" s="97"/>
    </row>
    <row r="451" spans="12:55" ht="13" x14ac:dyDescent="0.3">
      <c r="L451" s="116">
        <f t="shared" si="20"/>
        <v>450</v>
      </c>
      <c r="M451">
        <f t="shared" ref="M451:M514" si="21">SUM(P451:AF451)</f>
        <v>1</v>
      </c>
      <c r="N451" s="493">
        <v>2852</v>
      </c>
      <c r="O451" s="99">
        <f>SUM(P451:AA451)</f>
        <v>1</v>
      </c>
      <c r="P451" s="110">
        <f>IF(ISNA(MATCH(N451,'Overlap Study'!FF$62:FF$317,0)),0,1)</f>
        <v>0</v>
      </c>
      <c r="Q451" s="97">
        <f>IF(ISNA(MATCH(N451,'Overlap Study'!EO$62:EO$317,0)),0,1)</f>
        <v>1</v>
      </c>
      <c r="R451" s="97">
        <f>IF(ISNA(MATCH(N451,'Overlap Study'!DY$62:DY$174,0)),0,1)</f>
        <v>0</v>
      </c>
      <c r="S451" s="97">
        <f>IF(ISNA(MATCH(N451,'Overlap Study'!DJ$62:DJ$157,0)),0,1)</f>
        <v>0</v>
      </c>
      <c r="T451" s="99">
        <f>IF(ISNA(MATCH(N451,'Overlap Study'!CU$62:CU$157,0)),0,1)</f>
        <v>0</v>
      </c>
      <c r="U451" s="99">
        <f>IF(ISNA(MATCH(N451,'Overlap Study'!CG$62:CG$157,0)),0,1)</f>
        <v>0</v>
      </c>
      <c r="V451" s="97">
        <f>IF(ISNA(MATCH(N451,'Overlap Study'!BU$62:BU$157,0)),0,1)</f>
        <v>0</v>
      </c>
      <c r="W451" s="97">
        <f>IF(ISNA(MATCH(N451,'Overlap Study'!BJ$62:BJ$157,0)),0,1)</f>
        <v>0</v>
      </c>
      <c r="X451" s="97">
        <f>IF(ISNA(MATCH($N451,'Overlap Study'!AZ$62:AZ$157,0)),0,1)</f>
        <v>0</v>
      </c>
      <c r="Y451" s="97">
        <f>IF(ISNA(MATCH($N451,'Overlap Study'!AT$62:AT$157,0)),0,1)</f>
        <v>0</v>
      </c>
      <c r="Z451" s="97">
        <f>IF(ISNA(MATCH($N451,'Overlap Study'!AN$62:AN$157,0)),0,1)</f>
        <v>0</v>
      </c>
      <c r="AA451" s="97">
        <f>IF(ISNA(MATCH($N451,'Overlap Study'!AH$62:AH$157,0)),0,1)</f>
        <v>0</v>
      </c>
      <c r="AB451" s="110">
        <f>IF(ISNA(MATCH($N451,'Overlap Study'!AB$62:AB$157,0)),0,1)</f>
        <v>0</v>
      </c>
      <c r="AC451" s="97">
        <f>IF(ISNA(MATCH($N451,'Overlap Study'!V$62:V$157,0)),0,1)</f>
        <v>0</v>
      </c>
      <c r="AD451" s="97">
        <f>IF(ISNA(MATCH($N451,'Overlap Study'!P$62:P$157,0)),0,1)</f>
        <v>0</v>
      </c>
      <c r="AE451" s="97">
        <f>IF(ISNA(MATCH($N451,'Overlap Study'!H$53:H$132,0)),0,1)</f>
        <v>0</v>
      </c>
      <c r="AF451" s="106">
        <f>IF(ISNA(MATCH($N451,'Overlap Study'!B$53:B$100,0)),0,1)</f>
        <v>0</v>
      </c>
      <c r="AJ451" s="10"/>
      <c r="AK451" s="97"/>
      <c r="AL451" s="97"/>
      <c r="AM451" s="97"/>
      <c r="AN451" s="97"/>
      <c r="AO451" s="97"/>
      <c r="AP451" s="97"/>
      <c r="AQ451" s="97"/>
      <c r="AR451" s="97"/>
      <c r="AS451" s="97"/>
      <c r="AT451" s="97"/>
      <c r="AU451" s="97"/>
      <c r="AV451" s="97"/>
      <c r="AW451" s="97"/>
      <c r="AX451" s="97"/>
      <c r="AY451" s="97"/>
      <c r="AZ451" s="97"/>
      <c r="BA451" s="97"/>
      <c r="BB451" s="97"/>
      <c r="BC451" s="97"/>
    </row>
    <row r="452" spans="12:55" ht="13" x14ac:dyDescent="0.3">
      <c r="L452" s="116">
        <f t="shared" si="20"/>
        <v>451</v>
      </c>
      <c r="M452">
        <f t="shared" si="21"/>
        <v>1</v>
      </c>
      <c r="N452" s="207">
        <v>2854</v>
      </c>
      <c r="O452" s="99">
        <f>SUM(P452:AA452)</f>
        <v>1</v>
      </c>
      <c r="P452" s="110">
        <f>IF(ISNA(MATCH(N452,'Overlap Study'!FF$62:FF$317,0)),0,1)</f>
        <v>0</v>
      </c>
      <c r="Q452" s="97">
        <f>IF(ISNA(MATCH(N452,'Overlap Study'!EO$62:EO$317,0)),0,1)</f>
        <v>0</v>
      </c>
      <c r="R452" s="97">
        <f>IF(ISNA(MATCH(N452,'Overlap Study'!DY$62:DY$174,0)),0,1)</f>
        <v>0</v>
      </c>
      <c r="S452" s="97">
        <f>IF(ISNA(MATCH(N452,'Overlap Study'!DJ$62:DJ$157,0)),0,1)</f>
        <v>0</v>
      </c>
      <c r="T452" s="99">
        <f>IF(ISNA(MATCH(N452,'Overlap Study'!CU$62:CU$157,0)),0,1)</f>
        <v>0</v>
      </c>
      <c r="U452" s="99">
        <f>IF(ISNA(MATCH(N452,'Overlap Study'!CG$62:CG$157,0)),0,1)</f>
        <v>0</v>
      </c>
      <c r="V452" s="97">
        <f>IF(ISNA(MATCH(N452,'Overlap Study'!BU$62:BU$157,0)),0,1)</f>
        <v>1</v>
      </c>
      <c r="W452" s="97">
        <f>IF(ISNA(MATCH(N452,'Overlap Study'!BJ$62:BJ$157,0)),0,1)</f>
        <v>0</v>
      </c>
      <c r="X452" s="97">
        <f>IF(ISNA(MATCH($N452,'Overlap Study'!AZ$62:AZ$157,0)),0,1)</f>
        <v>0</v>
      </c>
      <c r="Y452" s="97">
        <f>IF(ISNA(MATCH($N452,'Overlap Study'!AT$62:AT$157,0)),0,1)</f>
        <v>0</v>
      </c>
      <c r="Z452" s="97">
        <f>IF(ISNA(MATCH($N452,'Overlap Study'!AN$62:AN$157,0)),0,1)</f>
        <v>0</v>
      </c>
      <c r="AA452" s="97">
        <f>IF(ISNA(MATCH($N452,'Overlap Study'!AH$62:AH$157,0)),0,1)</f>
        <v>0</v>
      </c>
      <c r="AB452" s="110">
        <f>IF(ISNA(MATCH($N452,'Overlap Study'!AB$62:AB$157,0)),0,1)</f>
        <v>0</v>
      </c>
      <c r="AC452" s="97">
        <f>IF(ISNA(MATCH($N452,'Overlap Study'!V$62:V$157,0)),0,1)</f>
        <v>0</v>
      </c>
      <c r="AD452" s="97">
        <f>IF(ISNA(MATCH($N452,'Overlap Study'!P$62:P$157,0)),0,1)</f>
        <v>0</v>
      </c>
      <c r="AE452" s="97">
        <f>IF(ISNA(MATCH($N452,'Overlap Study'!H$53:H$132,0)),0,1)</f>
        <v>0</v>
      </c>
      <c r="AF452" s="106">
        <f>IF(ISNA(MATCH($N452,'Overlap Study'!B$53:B$100,0)),0,1)</f>
        <v>0</v>
      </c>
      <c r="AJ452" s="10"/>
      <c r="AK452" s="97"/>
      <c r="AL452" s="97"/>
      <c r="AM452" s="97"/>
      <c r="AN452" s="97"/>
      <c r="AO452" s="97"/>
      <c r="AP452" s="97"/>
      <c r="AQ452" s="97"/>
      <c r="AR452" s="97"/>
      <c r="AS452" s="97"/>
      <c r="AT452" s="97"/>
      <c r="AU452" s="97"/>
      <c r="AV452" s="97"/>
      <c r="AW452" s="97"/>
      <c r="AX452" s="97"/>
      <c r="AY452" s="97"/>
      <c r="AZ452" s="97"/>
      <c r="BA452" s="97"/>
      <c r="BB452" s="97"/>
      <c r="BC452" s="97"/>
    </row>
    <row r="453" spans="12:55" ht="13" x14ac:dyDescent="0.3">
      <c r="L453" s="116">
        <f t="shared" si="20"/>
        <v>452</v>
      </c>
      <c r="M453">
        <f t="shared" si="21"/>
        <v>1</v>
      </c>
      <c r="N453" s="207">
        <v>2877</v>
      </c>
      <c r="O453" s="99">
        <f>SUM(P453:AA453)</f>
        <v>1</v>
      </c>
      <c r="P453" s="110">
        <f>IF(ISNA(MATCH(N453,'Overlap Study'!FF$62:FF$317,0)),0,1)</f>
        <v>0</v>
      </c>
      <c r="Q453" s="97">
        <f>IF(ISNA(MATCH(N453,'Overlap Study'!EO$62:EO$317,0)),0,1)</f>
        <v>1</v>
      </c>
      <c r="R453" s="97">
        <f>IF(ISNA(MATCH(N453,'Overlap Study'!DY$62:DY$174,0)),0,1)</f>
        <v>0</v>
      </c>
      <c r="S453" s="97">
        <f>IF(ISNA(MATCH(N453,'Overlap Study'!DJ$62:DJ$157,0)),0,1)</f>
        <v>0</v>
      </c>
      <c r="T453" s="99">
        <f>IF(ISNA(MATCH(N453,'Overlap Study'!CU$62:CU$157,0)),0,1)</f>
        <v>0</v>
      </c>
      <c r="U453" s="99">
        <f>IF(ISNA(MATCH(N453,'Overlap Study'!CG$62:CG$157,0)),0,1)</f>
        <v>0</v>
      </c>
      <c r="V453" s="97">
        <f>IF(ISNA(MATCH(N453,'Overlap Study'!BU$62:BU$157,0)),0,1)</f>
        <v>0</v>
      </c>
      <c r="W453" s="97">
        <f>IF(ISNA(MATCH(N453,'Overlap Study'!BJ$62:BJ$157,0)),0,1)</f>
        <v>0</v>
      </c>
      <c r="X453" s="97">
        <f>IF(ISNA(MATCH($N453,'Overlap Study'!AZ$62:AZ$157,0)),0,1)</f>
        <v>0</v>
      </c>
      <c r="Y453" s="97">
        <f>IF(ISNA(MATCH($N453,'Overlap Study'!AT$62:AT$157,0)),0,1)</f>
        <v>0</v>
      </c>
      <c r="Z453" s="97">
        <f>IF(ISNA(MATCH($N453,'Overlap Study'!AN$62:AN$157,0)),0,1)</f>
        <v>0</v>
      </c>
      <c r="AA453" s="97">
        <f>IF(ISNA(MATCH($N453,'Overlap Study'!AH$62:AH$157,0)),0,1)</f>
        <v>0</v>
      </c>
      <c r="AB453" s="110">
        <f>IF(ISNA(MATCH($N453,'Overlap Study'!AB$62:AB$157,0)),0,1)</f>
        <v>0</v>
      </c>
      <c r="AC453" s="97">
        <f>IF(ISNA(MATCH($N453,'Overlap Study'!V$62:V$157,0)),0,1)</f>
        <v>0</v>
      </c>
      <c r="AD453" s="97">
        <f>IF(ISNA(MATCH($N453,'Overlap Study'!P$62:P$157,0)),0,1)</f>
        <v>0</v>
      </c>
      <c r="AE453" s="97">
        <f>IF(ISNA(MATCH($N453,'Overlap Study'!H$53:H$132,0)),0,1)</f>
        <v>0</v>
      </c>
      <c r="AF453" s="106">
        <f>IF(ISNA(MATCH($N453,'Overlap Study'!B$53:B$100,0)),0,1)</f>
        <v>0</v>
      </c>
      <c r="AJ453" s="10"/>
      <c r="AK453" s="97"/>
      <c r="AL453" s="97"/>
      <c r="AM453" s="97"/>
      <c r="AN453" s="97"/>
      <c r="AO453" s="97"/>
      <c r="AP453" s="97"/>
      <c r="AQ453" s="97"/>
      <c r="AR453" s="97"/>
      <c r="AS453" s="97"/>
      <c r="AT453" s="97"/>
      <c r="AU453" s="97"/>
      <c r="AV453" s="97"/>
      <c r="AW453" s="97"/>
      <c r="AX453" s="97"/>
      <c r="AY453" s="97"/>
      <c r="AZ453" s="97"/>
      <c r="BA453" s="97"/>
      <c r="BB453" s="97"/>
      <c r="BC453" s="97"/>
    </row>
    <row r="454" spans="12:55" ht="13" x14ac:dyDescent="0.3">
      <c r="L454" s="116">
        <f t="shared" si="20"/>
        <v>453</v>
      </c>
      <c r="M454">
        <f t="shared" si="21"/>
        <v>1</v>
      </c>
      <c r="N454" s="495">
        <v>2907</v>
      </c>
      <c r="O454" s="99">
        <f>SUM(P454:AA454)</f>
        <v>1</v>
      </c>
      <c r="P454" s="110">
        <f>IF(ISNA(MATCH(N454,'Overlap Study'!FF$62:FF$317,0)),0,1)</f>
        <v>0</v>
      </c>
      <c r="Q454" s="97">
        <f>IF(ISNA(MATCH(N454,'Overlap Study'!EO$62:EO$317,0)),0,1)</f>
        <v>0</v>
      </c>
      <c r="R454" s="97">
        <f>IF(ISNA(MATCH(N454,'Overlap Study'!DY$62:DY$174,0)),0,1)</f>
        <v>1</v>
      </c>
      <c r="S454" s="97">
        <f>IF(ISNA(MATCH(N454,'Overlap Study'!DJ$62:DJ$157,0)),0,1)</f>
        <v>0</v>
      </c>
      <c r="T454" s="99">
        <f>IF(ISNA(MATCH(N454,'Overlap Study'!CU$62:CU$157,0)),0,1)</f>
        <v>0</v>
      </c>
      <c r="U454" s="99">
        <f>IF(ISNA(MATCH(N454,'Overlap Study'!CG$62:CG$157,0)),0,1)</f>
        <v>0</v>
      </c>
      <c r="V454" s="97">
        <f>IF(ISNA(MATCH(N454,'Overlap Study'!BU$62:BU$157,0)),0,1)</f>
        <v>0</v>
      </c>
      <c r="W454" s="97">
        <f>IF(ISNA(MATCH(N454,'Overlap Study'!BJ$62:BJ$157,0)),0,1)</f>
        <v>0</v>
      </c>
      <c r="X454" s="97">
        <f>IF(ISNA(MATCH($N454,'Overlap Study'!AZ$62:AZ$157,0)),0,1)</f>
        <v>0</v>
      </c>
      <c r="Y454" s="97">
        <f>IF(ISNA(MATCH($N454,'Overlap Study'!AT$62:AT$157,0)),0,1)</f>
        <v>0</v>
      </c>
      <c r="Z454" s="97">
        <f>IF(ISNA(MATCH($N454,'Overlap Study'!AN$62:AN$157,0)),0,1)</f>
        <v>0</v>
      </c>
      <c r="AA454" s="97">
        <f>IF(ISNA(MATCH($N454,'Overlap Study'!AH$62:AH$157,0)),0,1)</f>
        <v>0</v>
      </c>
      <c r="AB454" s="110">
        <f>IF(ISNA(MATCH($N454,'Overlap Study'!AB$62:AB$157,0)),0,1)</f>
        <v>0</v>
      </c>
      <c r="AC454" s="97">
        <f>IF(ISNA(MATCH($N454,'Overlap Study'!V$62:V$157,0)),0,1)</f>
        <v>0</v>
      </c>
      <c r="AD454" s="97">
        <f>IF(ISNA(MATCH($N454,'Overlap Study'!P$62:P$157,0)),0,1)</f>
        <v>0</v>
      </c>
      <c r="AE454" s="97">
        <f>IF(ISNA(MATCH($N454,'Overlap Study'!H$53:H$132,0)),0,1)</f>
        <v>0</v>
      </c>
      <c r="AF454" s="106">
        <f>IF(ISNA(MATCH($N454,'Overlap Study'!B$53:B$100,0)),0,1)</f>
        <v>0</v>
      </c>
      <c r="AJ454" s="10"/>
      <c r="AK454" s="97"/>
      <c r="AL454" s="97"/>
      <c r="AM454" s="97"/>
      <c r="AN454" s="97"/>
      <c r="AO454" s="97"/>
      <c r="AP454" s="97"/>
      <c r="AQ454" s="97"/>
      <c r="AR454" s="97"/>
      <c r="AS454" s="97"/>
      <c r="AT454" s="97"/>
      <c r="AU454" s="97"/>
      <c r="AV454" s="97"/>
      <c r="AW454" s="97"/>
      <c r="AX454" s="97"/>
      <c r="AY454" s="97"/>
      <c r="AZ454" s="97"/>
      <c r="BA454" s="97"/>
      <c r="BB454" s="97"/>
      <c r="BC454" s="97"/>
    </row>
    <row r="455" spans="12:55" ht="13" x14ac:dyDescent="0.3">
      <c r="L455" s="116">
        <f t="shared" si="20"/>
        <v>454</v>
      </c>
      <c r="M455">
        <f t="shared" si="21"/>
        <v>1</v>
      </c>
      <c r="N455" s="207">
        <v>2928</v>
      </c>
      <c r="O455" s="99">
        <f>SUM(P455:AA455)</f>
        <v>1</v>
      </c>
      <c r="P455" s="110">
        <f>IF(ISNA(MATCH(N455,'Overlap Study'!FF$62:FF$317,0)),0,1)</f>
        <v>0</v>
      </c>
      <c r="Q455" s="97">
        <f>IF(ISNA(MATCH(N455,'Overlap Study'!EO$62:EO$317,0)),0,1)</f>
        <v>0</v>
      </c>
      <c r="R455" s="97">
        <f>IF(ISNA(MATCH(N455,'Overlap Study'!DY$62:DY$174,0)),0,1)</f>
        <v>1</v>
      </c>
      <c r="S455" s="97">
        <f>IF(ISNA(MATCH(N455,'Overlap Study'!DJ$62:DJ$157,0)),0,1)</f>
        <v>0</v>
      </c>
      <c r="T455" s="99">
        <f>IF(ISNA(MATCH(N455,'Overlap Study'!CU$62:CU$157,0)),0,1)</f>
        <v>0</v>
      </c>
      <c r="U455" s="99">
        <f>IF(ISNA(MATCH(N455,'Overlap Study'!CG$62:CG$157,0)),0,1)</f>
        <v>0</v>
      </c>
      <c r="V455" s="97">
        <f>IF(ISNA(MATCH(N455,'Overlap Study'!BU$62:BU$157,0)),0,1)</f>
        <v>0</v>
      </c>
      <c r="W455" s="97">
        <f>IF(ISNA(MATCH(N455,'Overlap Study'!BJ$62:BJ$157,0)),0,1)</f>
        <v>0</v>
      </c>
      <c r="X455" s="97">
        <f>IF(ISNA(MATCH($N455,'Overlap Study'!AZ$62:AZ$157,0)),0,1)</f>
        <v>0</v>
      </c>
      <c r="Y455" s="97">
        <f>IF(ISNA(MATCH($N455,'Overlap Study'!AT$62:AT$157,0)),0,1)</f>
        <v>0</v>
      </c>
      <c r="Z455" s="97">
        <f>IF(ISNA(MATCH($N455,'Overlap Study'!AN$62:AN$157,0)),0,1)</f>
        <v>0</v>
      </c>
      <c r="AA455" s="97">
        <f>IF(ISNA(MATCH($N455,'Overlap Study'!AH$62:AH$157,0)),0,1)</f>
        <v>0</v>
      </c>
      <c r="AB455" s="110">
        <f>IF(ISNA(MATCH($N455,'Overlap Study'!AB$62:AB$157,0)),0,1)</f>
        <v>0</v>
      </c>
      <c r="AC455" s="97">
        <f>IF(ISNA(MATCH($N455,'Overlap Study'!V$62:V$157,0)),0,1)</f>
        <v>0</v>
      </c>
      <c r="AD455" s="97">
        <f>IF(ISNA(MATCH($N455,'Overlap Study'!P$62:P$157,0)),0,1)</f>
        <v>0</v>
      </c>
      <c r="AE455" s="97">
        <f>IF(ISNA(MATCH($N455,'Overlap Study'!H$53:H$132,0)),0,1)</f>
        <v>0</v>
      </c>
      <c r="AF455" s="106">
        <f>IF(ISNA(MATCH($N455,'Overlap Study'!B$53:B$100,0)),0,1)</f>
        <v>0</v>
      </c>
      <c r="AJ455" s="10"/>
      <c r="AK455" s="97"/>
      <c r="AL455" s="97"/>
      <c r="AM455" s="97"/>
      <c r="AN455" s="97"/>
      <c r="AO455" s="97"/>
      <c r="AP455" s="97"/>
      <c r="AQ455" s="97"/>
      <c r="AR455" s="97"/>
      <c r="AS455" s="97"/>
      <c r="AT455" s="97"/>
      <c r="AU455" s="97"/>
      <c r="AV455" s="97"/>
      <c r="AW455" s="97"/>
      <c r="AX455" s="97"/>
      <c r="AY455" s="97"/>
      <c r="AZ455" s="97"/>
      <c r="BA455" s="97"/>
      <c r="BB455" s="97"/>
      <c r="BC455" s="97"/>
    </row>
    <row r="456" spans="12:55" ht="13" x14ac:dyDescent="0.3">
      <c r="L456" s="116">
        <f t="shared" si="20"/>
        <v>455</v>
      </c>
      <c r="M456">
        <f t="shared" si="21"/>
        <v>1</v>
      </c>
      <c r="N456" s="207">
        <v>2930</v>
      </c>
      <c r="O456" s="99">
        <f>SUM(P456:AA456)</f>
        <v>1</v>
      </c>
      <c r="P456" s="110">
        <f>IF(ISNA(MATCH(N456,'Overlap Study'!FF$62:FF$317,0)),0,1)</f>
        <v>0</v>
      </c>
      <c r="Q456" s="97">
        <f>IF(ISNA(MATCH(N456,'Overlap Study'!EO$62:EO$317,0)),0,1)</f>
        <v>1</v>
      </c>
      <c r="R456" s="97">
        <f>IF(ISNA(MATCH(N456,'Overlap Study'!DY$62:DY$174,0)),0,1)</f>
        <v>0</v>
      </c>
      <c r="S456" s="97">
        <f>IF(ISNA(MATCH(N456,'Overlap Study'!DJ$62:DJ$157,0)),0,1)</f>
        <v>0</v>
      </c>
      <c r="T456" s="99">
        <f>IF(ISNA(MATCH(N456,'Overlap Study'!CU$62:CU$157,0)),0,1)</f>
        <v>0</v>
      </c>
      <c r="U456" s="99">
        <f>IF(ISNA(MATCH(N456,'Overlap Study'!CG$62:CG$157,0)),0,1)</f>
        <v>0</v>
      </c>
      <c r="V456" s="97">
        <f>IF(ISNA(MATCH(N456,'Overlap Study'!BU$62:BU$157,0)),0,1)</f>
        <v>0</v>
      </c>
      <c r="W456" s="97">
        <f>IF(ISNA(MATCH(N456,'Overlap Study'!BJ$62:BJ$157,0)),0,1)</f>
        <v>0</v>
      </c>
      <c r="X456" s="97">
        <f>IF(ISNA(MATCH($N456,'Overlap Study'!AZ$62:AZ$157,0)),0,1)</f>
        <v>0</v>
      </c>
      <c r="Y456" s="97">
        <f>IF(ISNA(MATCH($N456,'Overlap Study'!AT$62:AT$157,0)),0,1)</f>
        <v>0</v>
      </c>
      <c r="Z456" s="97">
        <f>IF(ISNA(MATCH($N456,'Overlap Study'!AN$62:AN$157,0)),0,1)</f>
        <v>0</v>
      </c>
      <c r="AA456" s="97">
        <f>IF(ISNA(MATCH($N456,'Overlap Study'!AH$62:AH$157,0)),0,1)</f>
        <v>0</v>
      </c>
      <c r="AB456" s="110">
        <f>IF(ISNA(MATCH($N456,'Overlap Study'!AB$62:AB$157,0)),0,1)</f>
        <v>0</v>
      </c>
      <c r="AC456" s="97">
        <f>IF(ISNA(MATCH($N456,'Overlap Study'!V$62:V$157,0)),0,1)</f>
        <v>0</v>
      </c>
      <c r="AD456" s="97">
        <f>IF(ISNA(MATCH($N456,'Overlap Study'!P$62:P$157,0)),0,1)</f>
        <v>0</v>
      </c>
      <c r="AE456" s="97">
        <f>IF(ISNA(MATCH($N456,'Overlap Study'!H$53:H$132,0)),0,1)</f>
        <v>0</v>
      </c>
      <c r="AF456" s="106">
        <f>IF(ISNA(MATCH($N456,'Overlap Study'!B$53:B$100,0)),0,1)</f>
        <v>0</v>
      </c>
      <c r="AJ456" s="10"/>
      <c r="AK456" s="97"/>
      <c r="AL456" s="97"/>
      <c r="AM456" s="97"/>
      <c r="AN456" s="97"/>
      <c r="AO456" s="97"/>
      <c r="AP456" s="97"/>
      <c r="AQ456" s="97"/>
      <c r="AR456" s="97"/>
      <c r="AS456" s="97"/>
      <c r="AT456" s="97"/>
      <c r="AU456" s="97"/>
      <c r="AV456" s="97"/>
      <c r="AW456" s="97"/>
      <c r="AX456" s="97"/>
      <c r="AY456" s="97"/>
      <c r="AZ456" s="97"/>
      <c r="BA456" s="97"/>
      <c r="BB456" s="97"/>
      <c r="BC456" s="97"/>
    </row>
    <row r="457" spans="12:55" ht="13" x14ac:dyDescent="0.3">
      <c r="L457" s="116">
        <f t="shared" si="20"/>
        <v>456</v>
      </c>
      <c r="M457">
        <f t="shared" si="21"/>
        <v>1</v>
      </c>
      <c r="N457" s="207">
        <v>2949</v>
      </c>
      <c r="O457" s="99">
        <f>SUM(P457:AA457)</f>
        <v>1</v>
      </c>
      <c r="P457" s="110">
        <f>IF(ISNA(MATCH(N457,'Overlap Study'!FF$62:FF$317,0)),0,1)</f>
        <v>0</v>
      </c>
      <c r="Q457" s="97">
        <f>IF(ISNA(MATCH(N457,'Overlap Study'!EO$62:EO$317,0)),0,1)</f>
        <v>0</v>
      </c>
      <c r="R457" s="97">
        <f>IF(ISNA(MATCH(N457,'Overlap Study'!DY$62:DY$174,0)),0,1)</f>
        <v>0</v>
      </c>
      <c r="S457" s="97">
        <f>IF(ISNA(MATCH(N457,'Overlap Study'!DJ$62:DJ$157,0)),0,1)</f>
        <v>0</v>
      </c>
      <c r="T457" s="99">
        <f>IF(ISNA(MATCH(N457,'Overlap Study'!CU$62:CU$157,0)),0,1)</f>
        <v>1</v>
      </c>
      <c r="U457" s="99">
        <f>IF(ISNA(MATCH(N457,'Overlap Study'!CG$62:CG$157,0)),0,1)</f>
        <v>0</v>
      </c>
      <c r="V457" s="97">
        <f>IF(ISNA(MATCH(N457,'Overlap Study'!BU$62:BU$157,0)),0,1)</f>
        <v>0</v>
      </c>
      <c r="W457" s="97">
        <f>IF(ISNA(MATCH(N457,'Overlap Study'!BJ$62:BJ$157,0)),0,1)</f>
        <v>0</v>
      </c>
      <c r="X457" s="97">
        <f>IF(ISNA(MATCH($N457,'Overlap Study'!AZ$62:AZ$157,0)),0,1)</f>
        <v>0</v>
      </c>
      <c r="Y457" s="97">
        <f>IF(ISNA(MATCH($N457,'Overlap Study'!AT$62:AT$157,0)),0,1)</f>
        <v>0</v>
      </c>
      <c r="Z457" s="97">
        <f>IF(ISNA(MATCH($N457,'Overlap Study'!AN$62:AN$157,0)),0,1)</f>
        <v>0</v>
      </c>
      <c r="AA457" s="97">
        <f>IF(ISNA(MATCH($N457,'Overlap Study'!AH$62:AH$157,0)),0,1)</f>
        <v>0</v>
      </c>
      <c r="AB457" s="110">
        <f>IF(ISNA(MATCH($N457,'Overlap Study'!AB$62:AB$157,0)),0,1)</f>
        <v>0</v>
      </c>
      <c r="AC457" s="97">
        <f>IF(ISNA(MATCH($N457,'Overlap Study'!V$62:V$157,0)),0,1)</f>
        <v>0</v>
      </c>
      <c r="AD457" s="97">
        <f>IF(ISNA(MATCH($N457,'Overlap Study'!P$62:P$157,0)),0,1)</f>
        <v>0</v>
      </c>
      <c r="AE457" s="97">
        <f>IF(ISNA(MATCH($N457,'Overlap Study'!H$53:H$132,0)),0,1)</f>
        <v>0</v>
      </c>
      <c r="AF457" s="106">
        <f>IF(ISNA(MATCH($N457,'Overlap Study'!B$53:B$100,0)),0,1)</f>
        <v>0</v>
      </c>
      <c r="AJ457" s="10"/>
      <c r="AK457" s="97"/>
      <c r="AL457" s="97"/>
      <c r="AM457" s="97"/>
      <c r="AN457" s="97"/>
      <c r="AO457" s="97"/>
      <c r="AP457" s="97"/>
      <c r="AQ457" s="97"/>
      <c r="AR457" s="97"/>
      <c r="AS457" s="97"/>
      <c r="AT457" s="97"/>
      <c r="AU457" s="97"/>
      <c r="AV457" s="97"/>
      <c r="AW457" s="97"/>
      <c r="AX457" s="97"/>
      <c r="AY457" s="97"/>
      <c r="AZ457" s="97"/>
      <c r="BA457" s="97"/>
      <c r="BB457" s="97"/>
      <c r="BC457" s="97"/>
    </row>
    <row r="458" spans="12:55" ht="13" x14ac:dyDescent="0.3">
      <c r="L458" s="116">
        <f t="shared" si="20"/>
        <v>457</v>
      </c>
      <c r="M458">
        <f t="shared" si="21"/>
        <v>1</v>
      </c>
      <c r="N458" s="207">
        <v>2960</v>
      </c>
      <c r="O458" s="99">
        <f>SUM(P458:AA458)</f>
        <v>1</v>
      </c>
      <c r="P458" s="110">
        <f>IF(ISNA(MATCH(N458,'Overlap Study'!FF$62:FF$317,0)),0,1)</f>
        <v>0</v>
      </c>
      <c r="Q458" s="97">
        <f>IF(ISNA(MATCH(N458,'Overlap Study'!EO$62:EO$317,0)),0,1)</f>
        <v>1</v>
      </c>
      <c r="R458" s="97">
        <f>IF(ISNA(MATCH(N458,'Overlap Study'!DY$62:DY$174,0)),0,1)</f>
        <v>0</v>
      </c>
      <c r="S458" s="97">
        <f>IF(ISNA(MATCH(N458,'Overlap Study'!DJ$62:DJ$157,0)),0,1)</f>
        <v>0</v>
      </c>
      <c r="T458" s="99">
        <f>IF(ISNA(MATCH(N458,'Overlap Study'!CU$62:CU$157,0)),0,1)</f>
        <v>0</v>
      </c>
      <c r="U458" s="99">
        <f>IF(ISNA(MATCH(N458,'Overlap Study'!CG$62:CG$157,0)),0,1)</f>
        <v>0</v>
      </c>
      <c r="V458" s="97">
        <f>IF(ISNA(MATCH(N458,'Overlap Study'!BU$62:BU$157,0)),0,1)</f>
        <v>0</v>
      </c>
      <c r="W458" s="97">
        <f>IF(ISNA(MATCH(N458,'Overlap Study'!BJ$62:BJ$157,0)),0,1)</f>
        <v>0</v>
      </c>
      <c r="X458" s="97">
        <f>IF(ISNA(MATCH($N458,'Overlap Study'!AZ$62:AZ$157,0)),0,1)</f>
        <v>0</v>
      </c>
      <c r="Y458" s="97">
        <f>IF(ISNA(MATCH($N458,'Overlap Study'!AT$62:AT$157,0)),0,1)</f>
        <v>0</v>
      </c>
      <c r="Z458" s="97">
        <f>IF(ISNA(MATCH($N458,'Overlap Study'!AN$62:AN$157,0)),0,1)</f>
        <v>0</v>
      </c>
      <c r="AA458" s="97">
        <f>IF(ISNA(MATCH($N458,'Overlap Study'!AH$62:AH$157,0)),0,1)</f>
        <v>0</v>
      </c>
      <c r="AB458" s="110">
        <f>IF(ISNA(MATCH($N458,'Overlap Study'!AB$62:AB$157,0)),0,1)</f>
        <v>0</v>
      </c>
      <c r="AC458" s="97">
        <f>IF(ISNA(MATCH($N458,'Overlap Study'!V$62:V$157,0)),0,1)</f>
        <v>0</v>
      </c>
      <c r="AD458" s="97">
        <f>IF(ISNA(MATCH($N458,'Overlap Study'!P$62:P$157,0)),0,1)</f>
        <v>0</v>
      </c>
      <c r="AE458" s="97">
        <f>IF(ISNA(MATCH($N458,'Overlap Study'!H$53:H$132,0)),0,1)</f>
        <v>0</v>
      </c>
      <c r="AF458" s="106">
        <f>IF(ISNA(MATCH($N458,'Overlap Study'!B$53:B$100,0)),0,1)</f>
        <v>0</v>
      </c>
      <c r="AJ458" s="10"/>
      <c r="AK458" s="97"/>
      <c r="AL458" s="97"/>
      <c r="AM458" s="97"/>
      <c r="AN458" s="97"/>
      <c r="AO458" s="97"/>
      <c r="AP458" s="97"/>
      <c r="AQ458" s="97"/>
      <c r="AR458" s="97"/>
      <c r="AS458" s="97"/>
      <c r="AT458" s="97"/>
      <c r="AU458" s="97"/>
      <c r="AV458" s="97"/>
      <c r="AW458" s="97"/>
      <c r="AX458" s="97"/>
      <c r="AY458" s="97"/>
      <c r="AZ458" s="97"/>
      <c r="BA458" s="97"/>
      <c r="BB458" s="97"/>
      <c r="BC458" s="97"/>
    </row>
    <row r="459" spans="12:55" ht="13" x14ac:dyDescent="0.3">
      <c r="L459" s="116">
        <f t="shared" si="20"/>
        <v>458</v>
      </c>
      <c r="M459">
        <f t="shared" si="21"/>
        <v>1</v>
      </c>
      <c r="N459" s="207">
        <v>2970</v>
      </c>
      <c r="O459" s="99">
        <f>SUM(P459:AA459)</f>
        <v>1</v>
      </c>
      <c r="P459" s="110">
        <f>IF(ISNA(MATCH(N459,'Overlap Study'!FF$62:FF$317,0)),0,1)</f>
        <v>0</v>
      </c>
      <c r="Q459" s="97">
        <f>IF(ISNA(MATCH(N459,'Overlap Study'!EO$62:EO$317,0)),0,1)</f>
        <v>0</v>
      </c>
      <c r="R459" s="97">
        <f>IF(ISNA(MATCH(N459,'Overlap Study'!DY$62:DY$174,0)),0,1)</f>
        <v>0</v>
      </c>
      <c r="S459" s="97">
        <f>IF(ISNA(MATCH(N459,'Overlap Study'!DJ$62:DJ$157,0)),0,1)</f>
        <v>0</v>
      </c>
      <c r="T459" s="99">
        <f>IF(ISNA(MATCH(N459,'Overlap Study'!CU$62:CU$157,0)),0,1)</f>
        <v>0</v>
      </c>
      <c r="U459" s="99">
        <f>IF(ISNA(MATCH(N459,'Overlap Study'!CG$62:CG$157,0)),0,1)</f>
        <v>0</v>
      </c>
      <c r="V459" s="97">
        <f>IF(ISNA(MATCH(N459,'Overlap Study'!BU$62:BU$157,0)),0,1)</f>
        <v>0</v>
      </c>
      <c r="W459" s="97">
        <f>IF(ISNA(MATCH(N459,'Overlap Study'!BJ$62:BJ$157,0)),0,1)</f>
        <v>1</v>
      </c>
      <c r="X459" s="97">
        <f>IF(ISNA(MATCH($N459,'Overlap Study'!AZ$62:AZ$157,0)),0,1)</f>
        <v>0</v>
      </c>
      <c r="Y459" s="97">
        <f>IF(ISNA(MATCH($N459,'Overlap Study'!AT$62:AT$157,0)),0,1)</f>
        <v>0</v>
      </c>
      <c r="Z459" s="97">
        <f>IF(ISNA(MATCH($N459,'Overlap Study'!AN$62:AN$157,0)),0,1)</f>
        <v>0</v>
      </c>
      <c r="AA459" s="97">
        <f>IF(ISNA(MATCH($N459,'Overlap Study'!AH$62:AH$157,0)),0,1)</f>
        <v>0</v>
      </c>
      <c r="AB459" s="110">
        <f>IF(ISNA(MATCH($N459,'Overlap Study'!AB$62:AB$157,0)),0,1)</f>
        <v>0</v>
      </c>
      <c r="AC459" s="97">
        <f>IF(ISNA(MATCH($N459,'Overlap Study'!V$62:V$157,0)),0,1)</f>
        <v>0</v>
      </c>
      <c r="AD459" s="97">
        <f>IF(ISNA(MATCH($N459,'Overlap Study'!P$62:P$157,0)),0,1)</f>
        <v>0</v>
      </c>
      <c r="AE459" s="97">
        <f>IF(ISNA(MATCH($N459,'Overlap Study'!H$53:H$132,0)),0,1)</f>
        <v>0</v>
      </c>
      <c r="AF459" s="106">
        <f>IF(ISNA(MATCH($N459,'Overlap Study'!B$53:B$100,0)),0,1)</f>
        <v>0</v>
      </c>
      <c r="AJ459" s="10"/>
      <c r="AK459" s="97"/>
      <c r="AL459" s="97"/>
      <c r="AM459" s="97"/>
      <c r="AN459" s="97"/>
      <c r="AO459" s="97"/>
      <c r="AP459" s="97"/>
      <c r="AQ459" s="97"/>
      <c r="AR459" s="97"/>
      <c r="AS459" s="97"/>
      <c r="AT459" s="97"/>
      <c r="AU459" s="97"/>
      <c r="AV459" s="97"/>
      <c r="AW459" s="97"/>
      <c r="AX459" s="97"/>
      <c r="AY459" s="97"/>
      <c r="AZ459" s="97"/>
      <c r="BA459" s="97"/>
      <c r="BB459" s="97"/>
      <c r="BC459" s="97"/>
    </row>
    <row r="460" spans="12:55" ht="13" x14ac:dyDescent="0.3">
      <c r="L460" s="116">
        <f t="shared" si="20"/>
        <v>459</v>
      </c>
      <c r="M460">
        <f t="shared" si="21"/>
        <v>1</v>
      </c>
      <c r="N460" s="493">
        <v>2974</v>
      </c>
      <c r="O460" s="99">
        <f>SUM(P460:AA460)</f>
        <v>1</v>
      </c>
      <c r="P460" s="110">
        <f>IF(ISNA(MATCH(N460,'Overlap Study'!FF$62:FF$317,0)),0,1)</f>
        <v>0</v>
      </c>
      <c r="Q460" s="97">
        <f>IF(ISNA(MATCH(N460,'Overlap Study'!EO$62:EO$317,0)),0,1)</f>
        <v>1</v>
      </c>
      <c r="R460" s="97">
        <f>IF(ISNA(MATCH(N460,'Overlap Study'!DY$62:DY$174,0)),0,1)</f>
        <v>0</v>
      </c>
      <c r="S460" s="97">
        <f>IF(ISNA(MATCH(N460,'Overlap Study'!DJ$62:DJ$157,0)),0,1)</f>
        <v>0</v>
      </c>
      <c r="T460" s="99">
        <f>IF(ISNA(MATCH(N460,'Overlap Study'!CU$62:CU$157,0)),0,1)</f>
        <v>0</v>
      </c>
      <c r="U460" s="99">
        <f>IF(ISNA(MATCH(N460,'Overlap Study'!CG$62:CG$157,0)),0,1)</f>
        <v>0</v>
      </c>
      <c r="V460" s="97">
        <f>IF(ISNA(MATCH(N460,'Overlap Study'!BU$62:BU$157,0)),0,1)</f>
        <v>0</v>
      </c>
      <c r="W460" s="97">
        <f>IF(ISNA(MATCH(N460,'Overlap Study'!BJ$62:BJ$157,0)),0,1)</f>
        <v>0</v>
      </c>
      <c r="X460" s="97">
        <f>IF(ISNA(MATCH($N460,'Overlap Study'!AZ$62:AZ$157,0)),0,1)</f>
        <v>0</v>
      </c>
      <c r="Y460" s="97">
        <f>IF(ISNA(MATCH($N460,'Overlap Study'!AT$62:AT$157,0)),0,1)</f>
        <v>0</v>
      </c>
      <c r="Z460" s="97">
        <f>IF(ISNA(MATCH($N460,'Overlap Study'!AN$62:AN$157,0)),0,1)</f>
        <v>0</v>
      </c>
      <c r="AA460" s="97">
        <f>IF(ISNA(MATCH($N460,'Overlap Study'!AH$62:AH$157,0)),0,1)</f>
        <v>0</v>
      </c>
      <c r="AB460" s="110">
        <f>IF(ISNA(MATCH($N460,'Overlap Study'!AB$62:AB$157,0)),0,1)</f>
        <v>0</v>
      </c>
      <c r="AC460" s="97">
        <f>IF(ISNA(MATCH($N460,'Overlap Study'!V$62:V$157,0)),0,1)</f>
        <v>0</v>
      </c>
      <c r="AD460" s="97">
        <f>IF(ISNA(MATCH($N460,'Overlap Study'!P$62:P$157,0)),0,1)</f>
        <v>0</v>
      </c>
      <c r="AE460" s="97">
        <f>IF(ISNA(MATCH($N460,'Overlap Study'!H$53:H$132,0)),0,1)</f>
        <v>0</v>
      </c>
      <c r="AF460" s="106">
        <f>IF(ISNA(MATCH($N460,'Overlap Study'!B$53:B$100,0)),0,1)</f>
        <v>0</v>
      </c>
      <c r="AJ460" s="10"/>
      <c r="AK460" s="97"/>
      <c r="AL460" s="97"/>
      <c r="AM460" s="97"/>
      <c r="AN460" s="97"/>
      <c r="AO460" s="97"/>
      <c r="AP460" s="97"/>
      <c r="AQ460" s="97"/>
      <c r="AR460" s="97"/>
      <c r="AS460" s="97"/>
      <c r="AT460" s="97"/>
      <c r="AU460" s="97"/>
      <c r="AV460" s="97"/>
      <c r="AW460" s="97"/>
      <c r="AX460" s="97"/>
      <c r="AY460" s="97"/>
      <c r="AZ460" s="97"/>
      <c r="BA460" s="97"/>
      <c r="BB460" s="97"/>
      <c r="BC460" s="97"/>
    </row>
    <row r="461" spans="12:55" ht="13" x14ac:dyDescent="0.3">
      <c r="L461" s="116">
        <f t="shared" si="20"/>
        <v>460</v>
      </c>
      <c r="M461">
        <f t="shared" si="21"/>
        <v>1</v>
      </c>
      <c r="N461" s="207">
        <v>2987</v>
      </c>
      <c r="O461" s="99">
        <f>SUM(P461:AA461)</f>
        <v>1</v>
      </c>
      <c r="P461" s="110">
        <f>IF(ISNA(MATCH(N461,'Overlap Study'!FF$62:FF$317,0)),0,1)</f>
        <v>1</v>
      </c>
      <c r="Q461" s="97">
        <f>IF(ISNA(MATCH(N461,'Overlap Study'!EO$62:EO$317,0)),0,1)</f>
        <v>0</v>
      </c>
      <c r="R461" s="97">
        <f>IF(ISNA(MATCH(N461,'Overlap Study'!DY$62:DY$174,0)),0,1)</f>
        <v>0</v>
      </c>
      <c r="S461" s="97">
        <f>IF(ISNA(MATCH(N461,'Overlap Study'!DJ$62:DJ$157,0)),0,1)</f>
        <v>0</v>
      </c>
      <c r="T461" s="99">
        <f>IF(ISNA(MATCH(N461,'Overlap Study'!CU$62:CU$157,0)),0,1)</f>
        <v>0</v>
      </c>
      <c r="U461" s="99">
        <f>IF(ISNA(MATCH(N461,'Overlap Study'!CG$62:CG$157,0)),0,1)</f>
        <v>0</v>
      </c>
      <c r="V461" s="97">
        <f>IF(ISNA(MATCH(N461,'Overlap Study'!BU$62:BU$157,0)),0,1)</f>
        <v>0</v>
      </c>
      <c r="W461" s="97">
        <f>IF(ISNA(MATCH(N461,'Overlap Study'!BJ$62:BJ$157,0)),0,1)</f>
        <v>0</v>
      </c>
      <c r="X461" s="97">
        <f>IF(ISNA(MATCH($N461,'Overlap Study'!AZ$62:AZ$157,0)),0,1)</f>
        <v>0</v>
      </c>
      <c r="Y461" s="97">
        <f>IF(ISNA(MATCH($N461,'Overlap Study'!AT$62:AT$157,0)),0,1)</f>
        <v>0</v>
      </c>
      <c r="Z461" s="97">
        <f>IF(ISNA(MATCH($N461,'Overlap Study'!AN$62:AN$157,0)),0,1)</f>
        <v>0</v>
      </c>
      <c r="AA461" s="97">
        <f>IF(ISNA(MATCH($N461,'Overlap Study'!AH$62:AH$157,0)),0,1)</f>
        <v>0</v>
      </c>
      <c r="AB461" s="110">
        <f>IF(ISNA(MATCH($N461,'Overlap Study'!AB$62:AB$157,0)),0,1)</f>
        <v>0</v>
      </c>
      <c r="AC461" s="97">
        <f>IF(ISNA(MATCH($N461,'Overlap Study'!V$62:V$157,0)),0,1)</f>
        <v>0</v>
      </c>
      <c r="AD461" s="97">
        <f>IF(ISNA(MATCH($N461,'Overlap Study'!P$62:P$157,0)),0,1)</f>
        <v>0</v>
      </c>
      <c r="AE461" s="97">
        <f>IF(ISNA(MATCH($N461,'Overlap Study'!H$53:H$132,0)),0,1)</f>
        <v>0</v>
      </c>
      <c r="AF461" s="106">
        <f>IF(ISNA(MATCH($N461,'Overlap Study'!B$53:B$100,0)),0,1)</f>
        <v>0</v>
      </c>
      <c r="AJ461" s="10"/>
      <c r="AK461" s="97"/>
      <c r="AL461" s="97"/>
      <c r="AM461" s="97"/>
      <c r="AN461" s="97"/>
      <c r="AO461" s="97"/>
      <c r="AP461" s="97"/>
      <c r="AQ461" s="97"/>
      <c r="AR461" s="97"/>
      <c r="AS461" s="97"/>
      <c r="AT461" s="97"/>
      <c r="AU461" s="97"/>
      <c r="AV461" s="97"/>
      <c r="AW461" s="97"/>
      <c r="AX461" s="97"/>
      <c r="AY461" s="97"/>
      <c r="AZ461" s="97"/>
      <c r="BA461" s="97"/>
      <c r="BB461" s="97"/>
      <c r="BC461" s="97"/>
    </row>
    <row r="462" spans="12:55" ht="13" x14ac:dyDescent="0.3">
      <c r="L462" s="116">
        <f t="shared" si="20"/>
        <v>461</v>
      </c>
      <c r="M462">
        <f t="shared" si="21"/>
        <v>1</v>
      </c>
      <c r="N462" s="207">
        <v>3005</v>
      </c>
      <c r="O462" s="99">
        <f>SUM(P462:AA462)</f>
        <v>1</v>
      </c>
      <c r="P462" s="110">
        <f>IF(ISNA(MATCH(N462,'Overlap Study'!FF$62:FF$317,0)),0,1)</f>
        <v>1</v>
      </c>
      <c r="Q462" s="97">
        <f>IF(ISNA(MATCH(N462,'Overlap Study'!EO$62:EO$317,0)),0,1)</f>
        <v>0</v>
      </c>
      <c r="R462" s="97">
        <f>IF(ISNA(MATCH(N462,'Overlap Study'!DY$62:DY$174,0)),0,1)</f>
        <v>0</v>
      </c>
      <c r="S462" s="97">
        <f>IF(ISNA(MATCH(N462,'Overlap Study'!DJ$62:DJ$157,0)),0,1)</f>
        <v>0</v>
      </c>
      <c r="T462" s="99">
        <f>IF(ISNA(MATCH(N462,'Overlap Study'!CU$62:CU$157,0)),0,1)</f>
        <v>0</v>
      </c>
      <c r="U462" s="99">
        <f>IF(ISNA(MATCH(N462,'Overlap Study'!CG$62:CG$157,0)),0,1)</f>
        <v>0</v>
      </c>
      <c r="V462" s="97">
        <f>IF(ISNA(MATCH(N462,'Overlap Study'!BU$62:BU$157,0)),0,1)</f>
        <v>0</v>
      </c>
      <c r="W462" s="97">
        <f>IF(ISNA(MATCH(N462,'Overlap Study'!BJ$62:BJ$157,0)),0,1)</f>
        <v>0</v>
      </c>
      <c r="X462" s="97">
        <f>IF(ISNA(MATCH($N462,'Overlap Study'!AZ$62:AZ$157,0)),0,1)</f>
        <v>0</v>
      </c>
      <c r="Y462" s="97">
        <f>IF(ISNA(MATCH($N462,'Overlap Study'!AT$62:AT$157,0)),0,1)</f>
        <v>0</v>
      </c>
      <c r="Z462" s="97">
        <f>IF(ISNA(MATCH($N462,'Overlap Study'!AN$62:AN$157,0)),0,1)</f>
        <v>0</v>
      </c>
      <c r="AA462" s="97">
        <f>IF(ISNA(MATCH($N462,'Overlap Study'!AH$62:AH$157,0)),0,1)</f>
        <v>0</v>
      </c>
      <c r="AB462" s="110">
        <f>IF(ISNA(MATCH($N462,'Overlap Study'!AB$62:AB$157,0)),0,1)</f>
        <v>0</v>
      </c>
      <c r="AC462" s="97">
        <f>IF(ISNA(MATCH($N462,'Overlap Study'!V$62:V$157,0)),0,1)</f>
        <v>0</v>
      </c>
      <c r="AD462" s="97">
        <f>IF(ISNA(MATCH($N462,'Overlap Study'!P$62:P$157,0)),0,1)</f>
        <v>0</v>
      </c>
      <c r="AE462" s="97">
        <f>IF(ISNA(MATCH($N462,'Overlap Study'!H$53:H$132,0)),0,1)</f>
        <v>0</v>
      </c>
      <c r="AF462" s="106">
        <f>IF(ISNA(MATCH($N462,'Overlap Study'!B$53:B$100,0)),0,1)</f>
        <v>0</v>
      </c>
      <c r="AJ462" s="10"/>
      <c r="AK462" s="97"/>
      <c r="AL462" s="97"/>
      <c r="AM462" s="97"/>
      <c r="AN462" s="97"/>
      <c r="AO462" s="97"/>
      <c r="AP462" s="97"/>
      <c r="AQ462" s="97"/>
      <c r="AR462" s="97"/>
      <c r="AS462" s="97"/>
      <c r="AT462" s="97"/>
      <c r="AU462" s="97"/>
      <c r="AV462" s="97"/>
      <c r="AW462" s="97"/>
      <c r="AX462" s="97"/>
      <c r="AY462" s="97"/>
      <c r="AZ462" s="97"/>
      <c r="BA462" s="97"/>
      <c r="BB462" s="97"/>
      <c r="BC462" s="97"/>
    </row>
    <row r="463" spans="12:55" ht="13" x14ac:dyDescent="0.3">
      <c r="L463" s="116">
        <f t="shared" si="20"/>
        <v>462</v>
      </c>
      <c r="M463">
        <f t="shared" si="21"/>
        <v>1</v>
      </c>
      <c r="N463" s="207">
        <v>3026</v>
      </c>
      <c r="O463" s="99">
        <f>SUM(P463:AA463)</f>
        <v>1</v>
      </c>
      <c r="P463" s="110">
        <f>IF(ISNA(MATCH(N463,'Overlap Study'!FF$62:FF$317,0)),0,1)</f>
        <v>0</v>
      </c>
      <c r="Q463" s="97">
        <f>IF(ISNA(MATCH(N463,'Overlap Study'!EO$62:EO$317,0)),0,1)</f>
        <v>1</v>
      </c>
      <c r="R463" s="97">
        <f>IF(ISNA(MATCH(N463,'Overlap Study'!DY$62:DY$174,0)),0,1)</f>
        <v>0</v>
      </c>
      <c r="S463" s="97">
        <f>IF(ISNA(MATCH(N463,'Overlap Study'!DJ$62:DJ$157,0)),0,1)</f>
        <v>0</v>
      </c>
      <c r="T463" s="99">
        <f>IF(ISNA(MATCH(N463,'Overlap Study'!CU$62:CU$157,0)),0,1)</f>
        <v>0</v>
      </c>
      <c r="U463" s="99">
        <f>IF(ISNA(MATCH(N463,'Overlap Study'!CG$62:CG$157,0)),0,1)</f>
        <v>0</v>
      </c>
      <c r="V463" s="97">
        <f>IF(ISNA(MATCH(N463,'Overlap Study'!BU$62:BU$157,0)),0,1)</f>
        <v>0</v>
      </c>
      <c r="W463" s="97">
        <f>IF(ISNA(MATCH(N463,'Overlap Study'!BJ$62:BJ$157,0)),0,1)</f>
        <v>0</v>
      </c>
      <c r="X463" s="97">
        <f>IF(ISNA(MATCH($N463,'Overlap Study'!AZ$62:AZ$157,0)),0,1)</f>
        <v>0</v>
      </c>
      <c r="Y463" s="97">
        <f>IF(ISNA(MATCH($N463,'Overlap Study'!AT$62:AT$157,0)),0,1)</f>
        <v>0</v>
      </c>
      <c r="Z463" s="97">
        <f>IF(ISNA(MATCH($N463,'Overlap Study'!AN$62:AN$157,0)),0,1)</f>
        <v>0</v>
      </c>
      <c r="AA463" s="97">
        <f>IF(ISNA(MATCH($N463,'Overlap Study'!AH$62:AH$157,0)),0,1)</f>
        <v>0</v>
      </c>
      <c r="AB463" s="110">
        <f>IF(ISNA(MATCH($N463,'Overlap Study'!AB$62:AB$157,0)),0,1)</f>
        <v>0</v>
      </c>
      <c r="AC463" s="97">
        <f>IF(ISNA(MATCH($N463,'Overlap Study'!V$62:V$157,0)),0,1)</f>
        <v>0</v>
      </c>
      <c r="AD463" s="97">
        <f>IF(ISNA(MATCH($N463,'Overlap Study'!P$62:P$157,0)),0,1)</f>
        <v>0</v>
      </c>
      <c r="AE463" s="97">
        <f>IF(ISNA(MATCH($N463,'Overlap Study'!H$53:H$132,0)),0,1)</f>
        <v>0</v>
      </c>
      <c r="AF463" s="106">
        <f>IF(ISNA(MATCH($N463,'Overlap Study'!B$53:B$100,0)),0,1)</f>
        <v>0</v>
      </c>
      <c r="AJ463" s="10"/>
      <c r="AK463" s="97"/>
      <c r="AL463" s="97"/>
      <c r="AM463" s="97"/>
      <c r="AN463" s="97"/>
      <c r="AO463" s="97"/>
      <c r="AP463" s="97"/>
      <c r="AQ463" s="97"/>
      <c r="AR463" s="97"/>
      <c r="AS463" s="97"/>
      <c r="AT463" s="97"/>
      <c r="AU463" s="97"/>
      <c r="AV463" s="97"/>
      <c r="AW463" s="97"/>
      <c r="AX463" s="97"/>
      <c r="AY463" s="97"/>
      <c r="AZ463" s="97"/>
      <c r="BA463" s="97"/>
      <c r="BB463" s="97"/>
      <c r="BC463" s="97"/>
    </row>
    <row r="464" spans="12:55" ht="13" x14ac:dyDescent="0.3">
      <c r="L464" s="116">
        <f t="shared" si="20"/>
        <v>463</v>
      </c>
      <c r="M464">
        <f t="shared" si="21"/>
        <v>1</v>
      </c>
      <c r="N464" s="207">
        <v>3039</v>
      </c>
      <c r="O464" s="99">
        <f>SUM(P464:AA464)</f>
        <v>1</v>
      </c>
      <c r="P464" s="110">
        <f>IF(ISNA(MATCH(N464,'Overlap Study'!FF$62:FF$317,0)),0,1)</f>
        <v>0</v>
      </c>
      <c r="Q464" s="97">
        <f>IF(ISNA(MATCH(N464,'Overlap Study'!EO$62:EO$317,0)),0,1)</f>
        <v>1</v>
      </c>
      <c r="R464" s="97">
        <f>IF(ISNA(MATCH(N464,'Overlap Study'!DY$62:DY$174,0)),0,1)</f>
        <v>0</v>
      </c>
      <c r="S464" s="97">
        <f>IF(ISNA(MATCH(N464,'Overlap Study'!DJ$62:DJ$157,0)),0,1)</f>
        <v>0</v>
      </c>
      <c r="T464" s="99">
        <f>IF(ISNA(MATCH(N464,'Overlap Study'!CU$62:CU$157,0)),0,1)</f>
        <v>0</v>
      </c>
      <c r="U464" s="99">
        <f>IF(ISNA(MATCH(N464,'Overlap Study'!CG$62:CG$157,0)),0,1)</f>
        <v>0</v>
      </c>
      <c r="V464" s="97">
        <f>IF(ISNA(MATCH(N464,'Overlap Study'!BU$62:BU$157,0)),0,1)</f>
        <v>0</v>
      </c>
      <c r="W464" s="97">
        <f>IF(ISNA(MATCH(N464,'Overlap Study'!BJ$62:BJ$157,0)),0,1)</f>
        <v>0</v>
      </c>
      <c r="X464" s="97">
        <f>IF(ISNA(MATCH($N464,'Overlap Study'!AZ$62:AZ$157,0)),0,1)</f>
        <v>0</v>
      </c>
      <c r="Y464" s="97">
        <f>IF(ISNA(MATCH($N464,'Overlap Study'!AT$62:AT$157,0)),0,1)</f>
        <v>0</v>
      </c>
      <c r="Z464" s="97">
        <f>IF(ISNA(MATCH($N464,'Overlap Study'!AN$62:AN$157,0)),0,1)</f>
        <v>0</v>
      </c>
      <c r="AA464" s="97">
        <f>IF(ISNA(MATCH($N464,'Overlap Study'!AH$62:AH$157,0)),0,1)</f>
        <v>0</v>
      </c>
      <c r="AB464" s="110">
        <f>IF(ISNA(MATCH($N464,'Overlap Study'!AB$62:AB$157,0)),0,1)</f>
        <v>0</v>
      </c>
      <c r="AC464" s="97">
        <f>IF(ISNA(MATCH($N464,'Overlap Study'!V$62:V$157,0)),0,1)</f>
        <v>0</v>
      </c>
      <c r="AD464" s="97">
        <f>IF(ISNA(MATCH($N464,'Overlap Study'!P$62:P$157,0)),0,1)</f>
        <v>0</v>
      </c>
      <c r="AE464" s="97">
        <f>IF(ISNA(MATCH($N464,'Overlap Study'!H$53:H$132,0)),0,1)</f>
        <v>0</v>
      </c>
      <c r="AF464" s="106">
        <f>IF(ISNA(MATCH($N464,'Overlap Study'!B$53:B$100,0)),0,1)</f>
        <v>0</v>
      </c>
      <c r="AJ464" s="10"/>
      <c r="AK464" s="97"/>
      <c r="AL464" s="97"/>
      <c r="AM464" s="97"/>
      <c r="AN464" s="97"/>
      <c r="AO464" s="97"/>
      <c r="AP464" s="97"/>
      <c r="AQ464" s="97"/>
      <c r="AR464" s="97"/>
      <c r="AS464" s="97"/>
      <c r="AT464" s="97"/>
      <c r="AU464" s="97"/>
      <c r="AV464" s="97"/>
      <c r="AW464" s="97"/>
      <c r="AX464" s="97"/>
      <c r="AY464" s="97"/>
      <c r="AZ464" s="97"/>
      <c r="BA464" s="97"/>
      <c r="BB464" s="97"/>
      <c r="BC464" s="97"/>
    </row>
    <row r="465" spans="12:55" ht="13" x14ac:dyDescent="0.3">
      <c r="L465" s="116">
        <f t="shared" si="20"/>
        <v>464</v>
      </c>
      <c r="M465">
        <f t="shared" si="21"/>
        <v>1</v>
      </c>
      <c r="N465" s="207">
        <v>3044</v>
      </c>
      <c r="O465" s="99">
        <f>SUM(P465:AA465)</f>
        <v>1</v>
      </c>
      <c r="P465" s="110">
        <f>IF(ISNA(MATCH(N465,'Overlap Study'!FF$62:FF$317,0)),0,1)</f>
        <v>1</v>
      </c>
      <c r="Q465" s="97">
        <f>IF(ISNA(MATCH(N465,'Overlap Study'!EO$62:EO$317,0)),0,1)</f>
        <v>0</v>
      </c>
      <c r="R465" s="97">
        <f>IF(ISNA(MATCH(N465,'Overlap Study'!DY$62:DY$174,0)),0,1)</f>
        <v>0</v>
      </c>
      <c r="S465" s="97">
        <f>IF(ISNA(MATCH(N465,'Overlap Study'!DJ$62:DJ$157,0)),0,1)</f>
        <v>0</v>
      </c>
      <c r="T465" s="99">
        <f>IF(ISNA(MATCH(N465,'Overlap Study'!CU$62:CU$157,0)),0,1)</f>
        <v>0</v>
      </c>
      <c r="U465" s="99">
        <f>IF(ISNA(MATCH(N465,'Overlap Study'!CG$62:CG$157,0)),0,1)</f>
        <v>0</v>
      </c>
      <c r="V465" s="97">
        <f>IF(ISNA(MATCH(N465,'Overlap Study'!BU$62:BU$157,0)),0,1)</f>
        <v>0</v>
      </c>
      <c r="W465" s="97">
        <f>IF(ISNA(MATCH(N465,'Overlap Study'!BJ$62:BJ$157,0)),0,1)</f>
        <v>0</v>
      </c>
      <c r="X465" s="97">
        <f>IF(ISNA(MATCH($N465,'Overlap Study'!AZ$62:AZ$157,0)),0,1)</f>
        <v>0</v>
      </c>
      <c r="Y465" s="97">
        <f>IF(ISNA(MATCH($N465,'Overlap Study'!AT$62:AT$157,0)),0,1)</f>
        <v>0</v>
      </c>
      <c r="Z465" s="97">
        <f>IF(ISNA(MATCH($N465,'Overlap Study'!AN$62:AN$157,0)),0,1)</f>
        <v>0</v>
      </c>
      <c r="AA465" s="97">
        <f>IF(ISNA(MATCH($N465,'Overlap Study'!AH$62:AH$157,0)),0,1)</f>
        <v>0</v>
      </c>
      <c r="AB465" s="110">
        <f>IF(ISNA(MATCH($N465,'Overlap Study'!AB$62:AB$157,0)),0,1)</f>
        <v>0</v>
      </c>
      <c r="AC465" s="97">
        <f>IF(ISNA(MATCH($N465,'Overlap Study'!V$62:V$157,0)),0,1)</f>
        <v>0</v>
      </c>
      <c r="AD465" s="97">
        <f>IF(ISNA(MATCH($N465,'Overlap Study'!P$62:P$157,0)),0,1)</f>
        <v>0</v>
      </c>
      <c r="AE465" s="97">
        <f>IF(ISNA(MATCH($N465,'Overlap Study'!H$53:H$132,0)),0,1)</f>
        <v>0</v>
      </c>
      <c r="AF465" s="106">
        <f>IF(ISNA(MATCH($N465,'Overlap Study'!B$53:B$100,0)),0,1)</f>
        <v>0</v>
      </c>
      <c r="AJ465" s="10"/>
      <c r="AK465" s="97"/>
      <c r="AL465" s="97"/>
      <c r="AM465" s="97"/>
      <c r="AN465" s="97"/>
      <c r="AO465" s="97"/>
      <c r="AP465" s="97"/>
      <c r="AQ465" s="97"/>
      <c r="AR465" s="97"/>
      <c r="AS465" s="97"/>
      <c r="AT465" s="97"/>
      <c r="AU465" s="97"/>
      <c r="AV465" s="97"/>
      <c r="AW465" s="97"/>
      <c r="AX465" s="97"/>
      <c r="AY465" s="97"/>
      <c r="AZ465" s="97"/>
      <c r="BA465" s="97"/>
      <c r="BB465" s="97"/>
      <c r="BC465" s="97"/>
    </row>
    <row r="466" spans="12:55" ht="13" x14ac:dyDescent="0.3">
      <c r="L466" s="116">
        <f t="shared" si="20"/>
        <v>465</v>
      </c>
      <c r="M466">
        <f t="shared" si="21"/>
        <v>1</v>
      </c>
      <c r="N466" s="494">
        <v>3132</v>
      </c>
      <c r="O466" s="99">
        <f>SUM(P466:AA466)</f>
        <v>1</v>
      </c>
      <c r="P466" s="110">
        <f>IF(ISNA(MATCH(N466,'Overlap Study'!FF$62:FF$317,0)),0,1)</f>
        <v>0</v>
      </c>
      <c r="Q466" s="97">
        <f>IF(ISNA(MATCH(N466,'Overlap Study'!EO$62:EO$317,0)),0,1)</f>
        <v>1</v>
      </c>
      <c r="R466" s="97">
        <f>IF(ISNA(MATCH(N466,'Overlap Study'!DY$62:DY$174,0)),0,1)</f>
        <v>0</v>
      </c>
      <c r="S466" s="97">
        <f>IF(ISNA(MATCH(N466,'Overlap Study'!DJ$62:DJ$157,0)),0,1)</f>
        <v>0</v>
      </c>
      <c r="T466" s="99">
        <f>IF(ISNA(MATCH(N466,'Overlap Study'!CU$62:CU$157,0)),0,1)</f>
        <v>0</v>
      </c>
      <c r="U466" s="99">
        <f>IF(ISNA(MATCH(N466,'Overlap Study'!CG$62:CG$157,0)),0,1)</f>
        <v>0</v>
      </c>
      <c r="V466" s="97">
        <f>IF(ISNA(MATCH(N466,'Overlap Study'!BU$62:BU$157,0)),0,1)</f>
        <v>0</v>
      </c>
      <c r="W466" s="97">
        <f>IF(ISNA(MATCH(N466,'Overlap Study'!BJ$62:BJ$157,0)),0,1)</f>
        <v>0</v>
      </c>
      <c r="X466" s="97">
        <f>IF(ISNA(MATCH($N466,'Overlap Study'!AZ$62:AZ$157,0)),0,1)</f>
        <v>0</v>
      </c>
      <c r="Y466" s="97">
        <f>IF(ISNA(MATCH($N466,'Overlap Study'!AT$62:AT$157,0)),0,1)</f>
        <v>0</v>
      </c>
      <c r="Z466" s="97">
        <f>IF(ISNA(MATCH($N466,'Overlap Study'!AN$62:AN$157,0)),0,1)</f>
        <v>0</v>
      </c>
      <c r="AA466" s="97">
        <f>IF(ISNA(MATCH($N466,'Overlap Study'!AH$62:AH$157,0)),0,1)</f>
        <v>0</v>
      </c>
      <c r="AB466" s="110">
        <f>IF(ISNA(MATCH($N466,'Overlap Study'!AB$62:AB$157,0)),0,1)</f>
        <v>0</v>
      </c>
      <c r="AC466" s="97">
        <f>IF(ISNA(MATCH($N466,'Overlap Study'!V$62:V$157,0)),0,1)</f>
        <v>0</v>
      </c>
      <c r="AD466" s="97">
        <f>IF(ISNA(MATCH($N466,'Overlap Study'!P$62:P$157,0)),0,1)</f>
        <v>0</v>
      </c>
      <c r="AE466" s="97">
        <f>IF(ISNA(MATCH($N466,'Overlap Study'!H$53:H$132,0)),0,1)</f>
        <v>0</v>
      </c>
      <c r="AF466" s="106">
        <f>IF(ISNA(MATCH($N466,'Overlap Study'!B$53:B$100,0)),0,1)</f>
        <v>0</v>
      </c>
      <c r="AJ466" s="10"/>
      <c r="AK466" s="97"/>
      <c r="AL466" s="97"/>
      <c r="AM466" s="97"/>
      <c r="AN466" s="97"/>
      <c r="AO466" s="97"/>
      <c r="AP466" s="97"/>
      <c r="AQ466" s="97"/>
      <c r="AR466" s="97"/>
      <c r="AS466" s="97"/>
      <c r="AT466" s="97"/>
      <c r="AU466" s="97"/>
      <c r="AV466" s="97"/>
      <c r="AW466" s="97"/>
      <c r="AX466" s="97"/>
      <c r="AY466" s="97"/>
      <c r="AZ466" s="97"/>
      <c r="BA466" s="97"/>
      <c r="BB466" s="97"/>
      <c r="BC466" s="97"/>
    </row>
    <row r="467" spans="12:55" ht="13" x14ac:dyDescent="0.3">
      <c r="L467" s="116">
        <f t="shared" si="20"/>
        <v>466</v>
      </c>
      <c r="M467">
        <f t="shared" si="21"/>
        <v>1</v>
      </c>
      <c r="N467" s="207">
        <v>3166</v>
      </c>
      <c r="O467" s="99">
        <f>SUM(P467:AA467)</f>
        <v>1</v>
      </c>
      <c r="P467" s="110">
        <f>IF(ISNA(MATCH(N467,'Overlap Study'!FF$62:FF$317,0)),0,1)</f>
        <v>1</v>
      </c>
      <c r="Q467" s="97">
        <f>IF(ISNA(MATCH(N467,'Overlap Study'!EO$62:EO$317,0)),0,1)</f>
        <v>0</v>
      </c>
      <c r="R467" s="97">
        <f>IF(ISNA(MATCH(N467,'Overlap Study'!DY$62:DY$174,0)),0,1)</f>
        <v>0</v>
      </c>
      <c r="S467" s="97">
        <f>IF(ISNA(MATCH(N467,'Overlap Study'!DJ$62:DJ$157,0)),0,1)</f>
        <v>0</v>
      </c>
      <c r="T467" s="99">
        <f>IF(ISNA(MATCH(N467,'Overlap Study'!CU$62:CU$157,0)),0,1)</f>
        <v>0</v>
      </c>
      <c r="U467" s="99">
        <f>IF(ISNA(MATCH(N467,'Overlap Study'!CG$62:CG$157,0)),0,1)</f>
        <v>0</v>
      </c>
      <c r="V467" s="97">
        <f>IF(ISNA(MATCH(N467,'Overlap Study'!BU$62:BU$157,0)),0,1)</f>
        <v>0</v>
      </c>
      <c r="W467" s="97">
        <f>IF(ISNA(MATCH(N467,'Overlap Study'!BJ$62:BJ$157,0)),0,1)</f>
        <v>0</v>
      </c>
      <c r="X467" s="97">
        <f>IF(ISNA(MATCH($N467,'Overlap Study'!AZ$62:AZ$157,0)),0,1)</f>
        <v>0</v>
      </c>
      <c r="Y467" s="97">
        <f>IF(ISNA(MATCH($N467,'Overlap Study'!AT$62:AT$157,0)),0,1)</f>
        <v>0</v>
      </c>
      <c r="Z467" s="97">
        <f>IF(ISNA(MATCH($N467,'Overlap Study'!AN$62:AN$157,0)),0,1)</f>
        <v>0</v>
      </c>
      <c r="AA467" s="97">
        <f>IF(ISNA(MATCH($N467,'Overlap Study'!AH$62:AH$157,0)),0,1)</f>
        <v>0</v>
      </c>
      <c r="AB467" s="110">
        <f>IF(ISNA(MATCH($N467,'Overlap Study'!AB$62:AB$157,0)),0,1)</f>
        <v>0</v>
      </c>
      <c r="AC467" s="97">
        <f>IF(ISNA(MATCH($N467,'Overlap Study'!V$62:V$157,0)),0,1)</f>
        <v>0</v>
      </c>
      <c r="AD467" s="97">
        <f>IF(ISNA(MATCH($N467,'Overlap Study'!P$62:P$157,0)),0,1)</f>
        <v>0</v>
      </c>
      <c r="AE467" s="97">
        <f>IF(ISNA(MATCH($N467,'Overlap Study'!H$53:H$132,0)),0,1)</f>
        <v>0</v>
      </c>
      <c r="AF467" s="106">
        <f>IF(ISNA(MATCH($N467,'Overlap Study'!B$53:B$100,0)),0,1)</f>
        <v>0</v>
      </c>
      <c r="AJ467" s="10"/>
      <c r="AK467" s="97"/>
      <c r="AL467" s="97"/>
      <c r="AM467" s="97"/>
      <c r="AN467" s="97"/>
      <c r="AO467" s="97"/>
      <c r="AP467" s="97"/>
      <c r="AQ467" s="97"/>
      <c r="AR467" s="97"/>
      <c r="AS467" s="97"/>
      <c r="AT467" s="97"/>
      <c r="AU467" s="97"/>
      <c r="AV467" s="97"/>
      <c r="AW467" s="97"/>
      <c r="AX467" s="97"/>
      <c r="AY467" s="97"/>
      <c r="AZ467" s="97"/>
      <c r="BA467" s="97"/>
      <c r="BB467" s="97"/>
      <c r="BC467" s="97"/>
    </row>
    <row r="468" spans="12:55" ht="13" x14ac:dyDescent="0.3">
      <c r="L468" s="116">
        <f t="shared" si="20"/>
        <v>467</v>
      </c>
      <c r="M468">
        <f t="shared" si="21"/>
        <v>1</v>
      </c>
      <c r="N468" s="207">
        <v>3173</v>
      </c>
      <c r="O468" s="99">
        <f>SUM(P468:AA468)</f>
        <v>1</v>
      </c>
      <c r="P468" s="110">
        <f>IF(ISNA(MATCH(N468,'Overlap Study'!FF$62:FF$317,0)),0,1)</f>
        <v>0</v>
      </c>
      <c r="Q468" s="97">
        <f>IF(ISNA(MATCH(N468,'Overlap Study'!EO$62:EO$317,0)),0,1)</f>
        <v>0</v>
      </c>
      <c r="R468" s="97">
        <f>IF(ISNA(MATCH(N468,'Overlap Study'!DY$62:DY$174,0)),0,1)</f>
        <v>0</v>
      </c>
      <c r="S468" s="97">
        <f>IF(ISNA(MATCH(N468,'Overlap Study'!DJ$62:DJ$157,0)),0,1)</f>
        <v>0</v>
      </c>
      <c r="T468" s="99">
        <f>IF(ISNA(MATCH(N468,'Overlap Study'!CU$62:CU$157,0)),0,1)</f>
        <v>1</v>
      </c>
      <c r="U468" s="99">
        <f>IF(ISNA(MATCH(N468,'Overlap Study'!CG$62:CG$157,0)),0,1)</f>
        <v>0</v>
      </c>
      <c r="V468" s="97">
        <f>IF(ISNA(MATCH(N468,'Overlap Study'!BU$62:BU$157,0)),0,1)</f>
        <v>0</v>
      </c>
      <c r="W468" s="97">
        <f>IF(ISNA(MATCH(N468,'Overlap Study'!BJ$62:BJ$157,0)),0,1)</f>
        <v>0</v>
      </c>
      <c r="X468" s="97">
        <f>IF(ISNA(MATCH($N468,'Overlap Study'!AZ$62:AZ$157,0)),0,1)</f>
        <v>0</v>
      </c>
      <c r="Y468" s="97">
        <f>IF(ISNA(MATCH($N468,'Overlap Study'!AT$62:AT$157,0)),0,1)</f>
        <v>0</v>
      </c>
      <c r="Z468" s="97">
        <f>IF(ISNA(MATCH($N468,'Overlap Study'!AN$62:AN$157,0)),0,1)</f>
        <v>0</v>
      </c>
      <c r="AA468" s="97">
        <f>IF(ISNA(MATCH($N468,'Overlap Study'!AH$62:AH$157,0)),0,1)</f>
        <v>0</v>
      </c>
      <c r="AB468" s="110">
        <f>IF(ISNA(MATCH($N468,'Overlap Study'!AB$62:AB$157,0)),0,1)</f>
        <v>0</v>
      </c>
      <c r="AC468" s="97">
        <f>IF(ISNA(MATCH($N468,'Overlap Study'!V$62:V$157,0)),0,1)</f>
        <v>0</v>
      </c>
      <c r="AD468" s="97">
        <f>IF(ISNA(MATCH($N468,'Overlap Study'!P$62:P$157,0)),0,1)</f>
        <v>0</v>
      </c>
      <c r="AE468" s="97">
        <f>IF(ISNA(MATCH($N468,'Overlap Study'!H$53:H$132,0)),0,1)</f>
        <v>0</v>
      </c>
      <c r="AF468" s="106">
        <f>IF(ISNA(MATCH($N468,'Overlap Study'!B$53:B$100,0)),0,1)</f>
        <v>0</v>
      </c>
      <c r="AJ468" s="10"/>
      <c r="AK468" s="97"/>
      <c r="AL468" s="97"/>
      <c r="AM468" s="97"/>
      <c r="AN468" s="97"/>
      <c r="AO468" s="97"/>
      <c r="AP468" s="97"/>
      <c r="AQ468" s="97"/>
      <c r="AR468" s="97"/>
      <c r="AS468" s="97"/>
      <c r="AT468" s="97"/>
      <c r="AU468" s="97"/>
      <c r="AV468" s="97"/>
      <c r="AW468" s="97"/>
      <c r="AX468" s="97"/>
      <c r="AY468" s="97"/>
      <c r="AZ468" s="97"/>
      <c r="BA468" s="97"/>
      <c r="BB468" s="97"/>
      <c r="BC468" s="97"/>
    </row>
    <row r="469" spans="12:55" ht="13" x14ac:dyDescent="0.3">
      <c r="L469" s="116">
        <f t="shared" si="20"/>
        <v>468</v>
      </c>
      <c r="M469">
        <f t="shared" si="21"/>
        <v>1</v>
      </c>
      <c r="N469" s="207">
        <v>3211</v>
      </c>
      <c r="O469" s="99">
        <f>SUM(P469:AA469)</f>
        <v>1</v>
      </c>
      <c r="P469" s="110">
        <f>IF(ISNA(MATCH(N469,'Overlap Study'!FF$62:FF$317,0)),0,1)</f>
        <v>1</v>
      </c>
      <c r="Q469" s="97">
        <f>IF(ISNA(MATCH(N469,'Overlap Study'!EO$62:EO$317,0)),0,1)</f>
        <v>0</v>
      </c>
      <c r="R469" s="97">
        <f>IF(ISNA(MATCH(N469,'Overlap Study'!DY$62:DY$174,0)),0,1)</f>
        <v>0</v>
      </c>
      <c r="S469" s="97">
        <f>IF(ISNA(MATCH(N469,'Overlap Study'!DJ$62:DJ$157,0)),0,1)</f>
        <v>0</v>
      </c>
      <c r="T469" s="99">
        <f>IF(ISNA(MATCH(N469,'Overlap Study'!CU$62:CU$157,0)),0,1)</f>
        <v>0</v>
      </c>
      <c r="U469" s="99">
        <f>IF(ISNA(MATCH(N469,'Overlap Study'!CG$62:CG$157,0)),0,1)</f>
        <v>0</v>
      </c>
      <c r="V469" s="97">
        <f>IF(ISNA(MATCH(N469,'Overlap Study'!BU$62:BU$157,0)),0,1)</f>
        <v>0</v>
      </c>
      <c r="W469" s="97">
        <f>IF(ISNA(MATCH(N469,'Overlap Study'!BJ$62:BJ$157,0)),0,1)</f>
        <v>0</v>
      </c>
      <c r="X469" s="97">
        <f>IF(ISNA(MATCH($N469,'Overlap Study'!AZ$62:AZ$157,0)),0,1)</f>
        <v>0</v>
      </c>
      <c r="Y469" s="97">
        <f>IF(ISNA(MATCH($N469,'Overlap Study'!AT$62:AT$157,0)),0,1)</f>
        <v>0</v>
      </c>
      <c r="Z469" s="97">
        <f>IF(ISNA(MATCH($N469,'Overlap Study'!AN$62:AN$157,0)),0,1)</f>
        <v>0</v>
      </c>
      <c r="AA469" s="97">
        <f>IF(ISNA(MATCH($N469,'Overlap Study'!AH$62:AH$157,0)),0,1)</f>
        <v>0</v>
      </c>
      <c r="AB469" s="110">
        <f>IF(ISNA(MATCH($N469,'Overlap Study'!AB$62:AB$157,0)),0,1)</f>
        <v>0</v>
      </c>
      <c r="AC469" s="97">
        <f>IF(ISNA(MATCH($N469,'Overlap Study'!V$62:V$157,0)),0,1)</f>
        <v>0</v>
      </c>
      <c r="AD469" s="97">
        <f>IF(ISNA(MATCH($N469,'Overlap Study'!P$62:P$157,0)),0,1)</f>
        <v>0</v>
      </c>
      <c r="AE469" s="97">
        <f>IF(ISNA(MATCH($N469,'Overlap Study'!H$53:H$132,0)),0,1)</f>
        <v>0</v>
      </c>
      <c r="AF469" s="106">
        <f>IF(ISNA(MATCH($N469,'Overlap Study'!B$53:B$100,0)),0,1)</f>
        <v>0</v>
      </c>
      <c r="AJ469" s="10"/>
      <c r="AK469" s="97"/>
      <c r="AL469" s="97"/>
      <c r="AM469" s="97"/>
      <c r="AN469" s="97"/>
      <c r="AO469" s="97"/>
      <c r="AP469" s="97"/>
      <c r="AQ469" s="97"/>
      <c r="AR469" s="97"/>
      <c r="AS469" s="97"/>
      <c r="AT469" s="97"/>
      <c r="AU469" s="97"/>
      <c r="AV469" s="97"/>
      <c r="AW469" s="97"/>
      <c r="AX469" s="97"/>
      <c r="AY469" s="97"/>
      <c r="AZ469" s="97"/>
      <c r="BA469" s="97"/>
      <c r="BB469" s="97"/>
      <c r="BC469" s="97"/>
    </row>
    <row r="470" spans="12:55" ht="13" x14ac:dyDescent="0.3">
      <c r="L470" s="116">
        <f t="shared" si="20"/>
        <v>469</v>
      </c>
      <c r="M470">
        <f t="shared" si="21"/>
        <v>1</v>
      </c>
      <c r="N470" s="207">
        <v>3234</v>
      </c>
      <c r="O470" s="99">
        <f>SUM(P470:AA470)</f>
        <v>1</v>
      </c>
      <c r="P470" s="110">
        <f>IF(ISNA(MATCH(N470,'Overlap Study'!FF$62:FF$317,0)),0,1)</f>
        <v>0</v>
      </c>
      <c r="Q470" s="97">
        <f>IF(ISNA(MATCH(N470,'Overlap Study'!EO$62:EO$317,0)),0,1)</f>
        <v>0</v>
      </c>
      <c r="R470" s="97">
        <f>IF(ISNA(MATCH(N470,'Overlap Study'!DY$62:DY$174,0)),0,1)</f>
        <v>0</v>
      </c>
      <c r="S470" s="97">
        <f>IF(ISNA(MATCH(N470,'Overlap Study'!DJ$62:DJ$157,0)),0,1)</f>
        <v>0</v>
      </c>
      <c r="T470" s="99">
        <f>IF(ISNA(MATCH(N470,'Overlap Study'!CU$62:CU$157,0)),0,1)</f>
        <v>0</v>
      </c>
      <c r="U470" s="99">
        <f>IF(ISNA(MATCH(N470,'Overlap Study'!CG$62:CG$157,0)),0,1)</f>
        <v>0</v>
      </c>
      <c r="V470" s="97">
        <f>IF(ISNA(MATCH(N470,'Overlap Study'!BU$62:BU$157,0)),0,1)</f>
        <v>1</v>
      </c>
      <c r="W470" s="97">
        <f>IF(ISNA(MATCH(N470,'Overlap Study'!BJ$62:BJ$157,0)),0,1)</f>
        <v>0</v>
      </c>
      <c r="X470" s="97">
        <f>IF(ISNA(MATCH($N470,'Overlap Study'!AZ$62:AZ$157,0)),0,1)</f>
        <v>0</v>
      </c>
      <c r="Y470" s="97">
        <f>IF(ISNA(MATCH($N470,'Overlap Study'!AT$62:AT$157,0)),0,1)</f>
        <v>0</v>
      </c>
      <c r="Z470" s="97">
        <f>IF(ISNA(MATCH($N470,'Overlap Study'!AN$62:AN$157,0)),0,1)</f>
        <v>0</v>
      </c>
      <c r="AA470" s="97">
        <f>IF(ISNA(MATCH($N470,'Overlap Study'!AH$62:AH$157,0)),0,1)</f>
        <v>0</v>
      </c>
      <c r="AB470" s="110">
        <f>IF(ISNA(MATCH($N470,'Overlap Study'!AB$62:AB$157,0)),0,1)</f>
        <v>0</v>
      </c>
      <c r="AC470" s="97">
        <f>IF(ISNA(MATCH($N470,'Overlap Study'!V$62:V$157,0)),0,1)</f>
        <v>0</v>
      </c>
      <c r="AD470" s="97">
        <f>IF(ISNA(MATCH($N470,'Overlap Study'!P$62:P$157,0)),0,1)</f>
        <v>0</v>
      </c>
      <c r="AE470" s="97">
        <f>IF(ISNA(MATCH($N470,'Overlap Study'!H$53:H$132,0)),0,1)</f>
        <v>0</v>
      </c>
      <c r="AF470" s="106">
        <f>IF(ISNA(MATCH($N470,'Overlap Study'!B$53:B$100,0)),0,1)</f>
        <v>0</v>
      </c>
      <c r="AJ470" s="10"/>
      <c r="AK470" s="97"/>
      <c r="AL470" s="97"/>
      <c r="AM470" s="97"/>
      <c r="AN470" s="97"/>
      <c r="AO470" s="97"/>
      <c r="AP470" s="97"/>
      <c r="AQ470" s="97"/>
      <c r="AR470" s="97"/>
      <c r="AS470" s="97"/>
      <c r="AT470" s="97"/>
      <c r="AU470" s="97"/>
      <c r="AV470" s="97"/>
      <c r="AW470" s="97"/>
      <c r="AX470" s="97"/>
      <c r="AY470" s="97"/>
      <c r="AZ470" s="97"/>
      <c r="BA470" s="97"/>
      <c r="BB470" s="97"/>
      <c r="BC470" s="97"/>
    </row>
    <row r="471" spans="12:55" ht="13" x14ac:dyDescent="0.3">
      <c r="L471" s="116">
        <f t="shared" si="20"/>
        <v>470</v>
      </c>
      <c r="M471">
        <f t="shared" si="21"/>
        <v>1</v>
      </c>
      <c r="N471" s="207">
        <v>3238</v>
      </c>
      <c r="O471" s="99">
        <f>SUM(P471:AA471)</f>
        <v>1</v>
      </c>
      <c r="P471" s="110">
        <f>IF(ISNA(MATCH(N471,'Overlap Study'!FF$62:FF$317,0)),0,1)</f>
        <v>1</v>
      </c>
      <c r="Q471" s="97">
        <f>IF(ISNA(MATCH(N471,'Overlap Study'!EO$62:EO$317,0)),0,1)</f>
        <v>0</v>
      </c>
      <c r="R471" s="97">
        <f>IF(ISNA(MATCH(N471,'Overlap Study'!DY$62:DY$174,0)),0,1)</f>
        <v>0</v>
      </c>
      <c r="S471" s="97">
        <f>IF(ISNA(MATCH(N471,'Overlap Study'!DJ$62:DJ$157,0)),0,1)</f>
        <v>0</v>
      </c>
      <c r="T471" s="99">
        <f>IF(ISNA(MATCH(N471,'Overlap Study'!CU$62:CU$157,0)),0,1)</f>
        <v>0</v>
      </c>
      <c r="U471" s="99">
        <f>IF(ISNA(MATCH(N471,'Overlap Study'!CG$62:CG$157,0)),0,1)</f>
        <v>0</v>
      </c>
      <c r="V471" s="97">
        <f>IF(ISNA(MATCH(N471,'Overlap Study'!BU$62:BU$157,0)),0,1)</f>
        <v>0</v>
      </c>
      <c r="W471" s="97">
        <f>IF(ISNA(MATCH(N471,'Overlap Study'!BJ$62:BJ$157,0)),0,1)</f>
        <v>0</v>
      </c>
      <c r="X471" s="97">
        <f>IF(ISNA(MATCH($N471,'Overlap Study'!AZ$62:AZ$157,0)),0,1)</f>
        <v>0</v>
      </c>
      <c r="Y471" s="97">
        <f>IF(ISNA(MATCH($N471,'Overlap Study'!AT$62:AT$157,0)),0,1)</f>
        <v>0</v>
      </c>
      <c r="Z471" s="97">
        <f>IF(ISNA(MATCH($N471,'Overlap Study'!AN$62:AN$157,0)),0,1)</f>
        <v>0</v>
      </c>
      <c r="AA471" s="97">
        <f>IF(ISNA(MATCH($N471,'Overlap Study'!AH$62:AH$157,0)),0,1)</f>
        <v>0</v>
      </c>
      <c r="AB471" s="110">
        <f>IF(ISNA(MATCH($N471,'Overlap Study'!AB$62:AB$157,0)),0,1)</f>
        <v>0</v>
      </c>
      <c r="AC471" s="97">
        <f>IF(ISNA(MATCH($N471,'Overlap Study'!V$62:V$157,0)),0,1)</f>
        <v>0</v>
      </c>
      <c r="AD471" s="97">
        <f>IF(ISNA(MATCH($N471,'Overlap Study'!P$62:P$157,0)),0,1)</f>
        <v>0</v>
      </c>
      <c r="AE471" s="97">
        <f>IF(ISNA(MATCH($N471,'Overlap Study'!H$53:H$132,0)),0,1)</f>
        <v>0</v>
      </c>
      <c r="AF471" s="106">
        <f>IF(ISNA(MATCH($N471,'Overlap Study'!B$53:B$100,0)),0,1)</f>
        <v>0</v>
      </c>
      <c r="AJ471" s="10"/>
      <c r="AK471" s="97"/>
      <c r="AL471" s="97"/>
      <c r="AM471" s="97"/>
      <c r="AN471" s="97"/>
      <c r="AO471" s="97"/>
      <c r="AP471" s="97"/>
      <c r="AQ471" s="97"/>
      <c r="AR471" s="97"/>
      <c r="AS471" s="97"/>
      <c r="AT471" s="97"/>
      <c r="AU471" s="97"/>
      <c r="AV471" s="97"/>
      <c r="AW471" s="97"/>
      <c r="AX471" s="97"/>
      <c r="AY471" s="97"/>
      <c r="AZ471" s="97"/>
      <c r="BA471" s="97"/>
      <c r="BB471" s="97"/>
      <c r="BC471" s="97"/>
    </row>
    <row r="472" spans="12:55" ht="13" x14ac:dyDescent="0.3">
      <c r="L472" s="116">
        <f t="shared" si="20"/>
        <v>471</v>
      </c>
      <c r="M472">
        <f t="shared" si="21"/>
        <v>1</v>
      </c>
      <c r="N472" s="207">
        <v>3255</v>
      </c>
      <c r="O472" s="99">
        <f>SUM(P472:AA472)</f>
        <v>1</v>
      </c>
      <c r="P472" s="110">
        <f>IF(ISNA(MATCH(N472,'Overlap Study'!FF$62:FF$317,0)),0,1)</f>
        <v>0</v>
      </c>
      <c r="Q472" s="97">
        <f>IF(ISNA(MATCH(N472,'Overlap Study'!EO$62:EO$317,0)),0,1)</f>
        <v>1</v>
      </c>
      <c r="R472" s="97">
        <f>IF(ISNA(MATCH(N472,'Overlap Study'!DY$62:DY$174,0)),0,1)</f>
        <v>0</v>
      </c>
      <c r="S472" s="97">
        <f>IF(ISNA(MATCH(N472,'Overlap Study'!DJ$62:DJ$157,0)),0,1)</f>
        <v>0</v>
      </c>
      <c r="T472" s="99">
        <f>IF(ISNA(MATCH(N472,'Overlap Study'!CU$62:CU$157,0)),0,1)</f>
        <v>0</v>
      </c>
      <c r="U472" s="99">
        <f>IF(ISNA(MATCH(N472,'Overlap Study'!CG$62:CG$157,0)),0,1)</f>
        <v>0</v>
      </c>
      <c r="V472" s="97">
        <f>IF(ISNA(MATCH(N472,'Overlap Study'!BU$62:BU$157,0)),0,1)</f>
        <v>0</v>
      </c>
      <c r="W472" s="97">
        <f>IF(ISNA(MATCH(N472,'Overlap Study'!BJ$62:BJ$157,0)),0,1)</f>
        <v>0</v>
      </c>
      <c r="X472" s="97">
        <f>IF(ISNA(MATCH($N472,'Overlap Study'!AZ$62:AZ$157,0)),0,1)</f>
        <v>0</v>
      </c>
      <c r="Y472" s="97">
        <f>IF(ISNA(MATCH($N472,'Overlap Study'!AT$62:AT$157,0)),0,1)</f>
        <v>0</v>
      </c>
      <c r="Z472" s="97">
        <f>IF(ISNA(MATCH($N472,'Overlap Study'!AN$62:AN$157,0)),0,1)</f>
        <v>0</v>
      </c>
      <c r="AA472" s="97">
        <f>IF(ISNA(MATCH($N472,'Overlap Study'!AH$62:AH$157,0)),0,1)</f>
        <v>0</v>
      </c>
      <c r="AB472" s="110">
        <f>IF(ISNA(MATCH($N472,'Overlap Study'!AB$62:AB$157,0)),0,1)</f>
        <v>0</v>
      </c>
      <c r="AC472" s="97">
        <f>IF(ISNA(MATCH($N472,'Overlap Study'!V$62:V$157,0)),0,1)</f>
        <v>0</v>
      </c>
      <c r="AD472" s="97">
        <f>IF(ISNA(MATCH($N472,'Overlap Study'!P$62:P$157,0)),0,1)</f>
        <v>0</v>
      </c>
      <c r="AE472" s="97">
        <f>IF(ISNA(MATCH($N472,'Overlap Study'!H$53:H$132,0)),0,1)</f>
        <v>0</v>
      </c>
      <c r="AF472" s="106">
        <f>IF(ISNA(MATCH($N472,'Overlap Study'!B$53:B$100,0)),0,1)</f>
        <v>0</v>
      </c>
      <c r="AJ472" s="10"/>
      <c r="AK472" s="97"/>
      <c r="AL472" s="97"/>
      <c r="AM472" s="97"/>
      <c r="AN472" s="97"/>
      <c r="AO472" s="97"/>
      <c r="AP472" s="97"/>
      <c r="AQ472" s="97"/>
      <c r="AR472" s="97"/>
      <c r="AS472" s="97"/>
      <c r="AT472" s="97"/>
      <c r="AU472" s="97"/>
      <c r="AV472" s="97"/>
      <c r="AW472" s="97"/>
      <c r="AX472" s="97"/>
      <c r="AY472" s="97"/>
      <c r="AZ472" s="97"/>
      <c r="BA472" s="97"/>
      <c r="BB472" s="97"/>
      <c r="BC472" s="97"/>
    </row>
    <row r="473" spans="12:55" ht="13" x14ac:dyDescent="0.3">
      <c r="L473" s="116">
        <f t="shared" si="20"/>
        <v>472</v>
      </c>
      <c r="M473">
        <f t="shared" si="21"/>
        <v>1</v>
      </c>
      <c r="N473" s="207">
        <v>3256</v>
      </c>
      <c r="O473" s="99">
        <f>SUM(P473:AA473)</f>
        <v>1</v>
      </c>
      <c r="P473" s="110">
        <f>IF(ISNA(MATCH(N473,'Overlap Study'!FF$62:FF$317,0)),0,1)</f>
        <v>0</v>
      </c>
      <c r="Q473" s="97">
        <f>IF(ISNA(MATCH(N473,'Overlap Study'!EO$62:EO$317,0)),0,1)</f>
        <v>0</v>
      </c>
      <c r="R473" s="97">
        <f>IF(ISNA(MATCH(N473,'Overlap Study'!DY$62:DY$174,0)),0,1)</f>
        <v>0</v>
      </c>
      <c r="S473" s="97">
        <f>IF(ISNA(MATCH(N473,'Overlap Study'!DJ$62:DJ$157,0)),0,1)</f>
        <v>0</v>
      </c>
      <c r="T473" s="99">
        <f>IF(ISNA(MATCH(N473,'Overlap Study'!CU$62:CU$157,0)),0,1)</f>
        <v>0</v>
      </c>
      <c r="U473" s="99">
        <f>IF(ISNA(MATCH(N473,'Overlap Study'!CG$62:CG$157,0)),0,1)</f>
        <v>0</v>
      </c>
      <c r="V473" s="97">
        <f>IF(ISNA(MATCH(N473,'Overlap Study'!BU$62:BU$157,0)),0,1)</f>
        <v>1</v>
      </c>
      <c r="W473" s="97">
        <f>IF(ISNA(MATCH(N473,'Overlap Study'!BJ$62:BJ$157,0)),0,1)</f>
        <v>0</v>
      </c>
      <c r="X473" s="97">
        <f>IF(ISNA(MATCH($N473,'Overlap Study'!AZ$62:AZ$157,0)),0,1)</f>
        <v>0</v>
      </c>
      <c r="Y473" s="97">
        <f>IF(ISNA(MATCH($N473,'Overlap Study'!AT$62:AT$157,0)),0,1)</f>
        <v>0</v>
      </c>
      <c r="Z473" s="97">
        <f>IF(ISNA(MATCH($N473,'Overlap Study'!AN$62:AN$157,0)),0,1)</f>
        <v>0</v>
      </c>
      <c r="AA473" s="97">
        <f>IF(ISNA(MATCH($N473,'Overlap Study'!AH$62:AH$157,0)),0,1)</f>
        <v>0</v>
      </c>
      <c r="AB473" s="110">
        <f>IF(ISNA(MATCH($N473,'Overlap Study'!AB$62:AB$157,0)),0,1)</f>
        <v>0</v>
      </c>
      <c r="AC473" s="97">
        <f>IF(ISNA(MATCH($N473,'Overlap Study'!V$62:V$157,0)),0,1)</f>
        <v>0</v>
      </c>
      <c r="AD473" s="97">
        <f>IF(ISNA(MATCH($N473,'Overlap Study'!P$62:P$157,0)),0,1)</f>
        <v>0</v>
      </c>
      <c r="AE473" s="97">
        <f>IF(ISNA(MATCH($N473,'Overlap Study'!H$53:H$132,0)),0,1)</f>
        <v>0</v>
      </c>
      <c r="AF473" s="106">
        <f>IF(ISNA(MATCH($N473,'Overlap Study'!B$53:B$100,0)),0,1)</f>
        <v>0</v>
      </c>
      <c r="AJ473" s="10"/>
      <c r="AK473" s="97"/>
      <c r="AL473" s="97"/>
      <c r="AM473" s="97"/>
      <c r="AN473" s="97"/>
      <c r="AO473" s="97"/>
      <c r="AP473" s="97"/>
      <c r="AQ473" s="97"/>
      <c r="AR473" s="97"/>
      <c r="AS473" s="97"/>
      <c r="AT473" s="97"/>
      <c r="AU473" s="97"/>
      <c r="AV473" s="97"/>
      <c r="AW473" s="97"/>
      <c r="AX473" s="97"/>
      <c r="AY473" s="97"/>
      <c r="AZ473" s="97"/>
      <c r="BA473" s="97"/>
      <c r="BB473" s="97"/>
      <c r="BC473" s="97"/>
    </row>
    <row r="474" spans="12:55" ht="13" x14ac:dyDescent="0.3">
      <c r="L474" s="116">
        <f t="shared" si="20"/>
        <v>473</v>
      </c>
      <c r="M474">
        <f t="shared" si="21"/>
        <v>1</v>
      </c>
      <c r="N474" s="493">
        <v>3280</v>
      </c>
      <c r="O474" s="99">
        <f>SUM(P474:AA474)</f>
        <v>1</v>
      </c>
      <c r="P474" s="110">
        <f>IF(ISNA(MATCH(N474,'Overlap Study'!FF$62:FF$317,0)),0,1)</f>
        <v>0</v>
      </c>
      <c r="Q474" s="97">
        <f>IF(ISNA(MATCH(N474,'Overlap Study'!EO$62:EO$317,0)),0,1)</f>
        <v>0</v>
      </c>
      <c r="R474" s="97">
        <f>IF(ISNA(MATCH(N474,'Overlap Study'!DY$62:DY$174,0)),0,1)</f>
        <v>0</v>
      </c>
      <c r="S474" s="97">
        <f>IF(ISNA(MATCH(N474,'Overlap Study'!DJ$62:DJ$157,0)),0,1)</f>
        <v>0</v>
      </c>
      <c r="T474" s="99">
        <f>IF(ISNA(MATCH(N474,'Overlap Study'!CU$62:CU$157,0)),0,1)</f>
        <v>0</v>
      </c>
      <c r="U474" s="99">
        <f>IF(ISNA(MATCH(N474,'Overlap Study'!CG$62:CG$157,0)),0,1)</f>
        <v>0</v>
      </c>
      <c r="V474" s="97">
        <f>IF(ISNA(MATCH(N474,'Overlap Study'!BU$62:BU$157,0)),0,1)</f>
        <v>1</v>
      </c>
      <c r="W474" s="97">
        <f>IF(ISNA(MATCH(N474,'Overlap Study'!BJ$62:BJ$157,0)),0,1)</f>
        <v>0</v>
      </c>
      <c r="X474" s="97">
        <f>IF(ISNA(MATCH($N474,'Overlap Study'!AZ$62:AZ$157,0)),0,1)</f>
        <v>0</v>
      </c>
      <c r="Y474" s="97">
        <f>IF(ISNA(MATCH($N474,'Overlap Study'!AT$62:AT$157,0)),0,1)</f>
        <v>0</v>
      </c>
      <c r="Z474" s="97">
        <f>IF(ISNA(MATCH($N474,'Overlap Study'!AN$62:AN$157,0)),0,1)</f>
        <v>0</v>
      </c>
      <c r="AA474" s="97">
        <f>IF(ISNA(MATCH($N474,'Overlap Study'!AH$62:AH$157,0)),0,1)</f>
        <v>0</v>
      </c>
      <c r="AB474" s="110">
        <f>IF(ISNA(MATCH($N474,'Overlap Study'!AB$62:AB$157,0)),0,1)</f>
        <v>0</v>
      </c>
      <c r="AC474" s="97">
        <f>IF(ISNA(MATCH($N474,'Overlap Study'!V$62:V$157,0)),0,1)</f>
        <v>0</v>
      </c>
      <c r="AD474" s="97">
        <f>IF(ISNA(MATCH($N474,'Overlap Study'!P$62:P$157,0)),0,1)</f>
        <v>0</v>
      </c>
      <c r="AE474" s="97">
        <f>IF(ISNA(MATCH($N474,'Overlap Study'!H$53:H$132,0)),0,1)</f>
        <v>0</v>
      </c>
      <c r="AF474" s="106">
        <f>IF(ISNA(MATCH($N474,'Overlap Study'!B$53:B$100,0)),0,1)</f>
        <v>0</v>
      </c>
      <c r="AJ474" s="10"/>
      <c r="AK474" s="97"/>
      <c r="AL474" s="97"/>
      <c r="AM474" s="97"/>
      <c r="AN474" s="97"/>
      <c r="AO474" s="97"/>
      <c r="AP474" s="97"/>
      <c r="AQ474" s="97"/>
      <c r="AR474" s="97"/>
      <c r="AS474" s="97"/>
      <c r="AT474" s="97"/>
      <c r="AU474" s="97"/>
      <c r="AV474" s="97"/>
      <c r="AW474" s="97"/>
      <c r="AX474" s="97"/>
      <c r="AY474" s="97"/>
      <c r="AZ474" s="97"/>
      <c r="BA474" s="97"/>
      <c r="BB474" s="97"/>
      <c r="BC474" s="97"/>
    </row>
    <row r="475" spans="12:55" ht="13" x14ac:dyDescent="0.3">
      <c r="L475" s="116">
        <f t="shared" si="20"/>
        <v>474</v>
      </c>
      <c r="M475">
        <f t="shared" si="21"/>
        <v>1</v>
      </c>
      <c r="N475" s="207">
        <v>3314</v>
      </c>
      <c r="O475" s="99">
        <f>SUM(P475:AA475)</f>
        <v>1</v>
      </c>
      <c r="P475" s="110">
        <f>IF(ISNA(MATCH(N475,'Overlap Study'!FF$62:FF$317,0)),0,1)</f>
        <v>1</v>
      </c>
      <c r="Q475" s="97">
        <f>IF(ISNA(MATCH(N475,'Overlap Study'!EO$62:EO$317,0)),0,1)</f>
        <v>0</v>
      </c>
      <c r="R475" s="97">
        <f>IF(ISNA(MATCH(N475,'Overlap Study'!DY$62:DY$174,0)),0,1)</f>
        <v>0</v>
      </c>
      <c r="S475" s="97">
        <f>IF(ISNA(MATCH(N475,'Overlap Study'!DJ$62:DJ$157,0)),0,1)</f>
        <v>0</v>
      </c>
      <c r="T475" s="99">
        <f>IF(ISNA(MATCH(N475,'Overlap Study'!CU$62:CU$157,0)),0,1)</f>
        <v>0</v>
      </c>
      <c r="U475" s="99">
        <f>IF(ISNA(MATCH(N475,'Overlap Study'!CG$62:CG$157,0)),0,1)</f>
        <v>0</v>
      </c>
      <c r="V475" s="97">
        <f>IF(ISNA(MATCH(N475,'Overlap Study'!BU$62:BU$157,0)),0,1)</f>
        <v>0</v>
      </c>
      <c r="W475" s="97">
        <f>IF(ISNA(MATCH(N475,'Overlap Study'!BJ$62:BJ$157,0)),0,1)</f>
        <v>0</v>
      </c>
      <c r="X475" s="97">
        <f>IF(ISNA(MATCH($N475,'Overlap Study'!AZ$62:AZ$157,0)),0,1)</f>
        <v>0</v>
      </c>
      <c r="Y475" s="97">
        <f>IF(ISNA(MATCH($N475,'Overlap Study'!AT$62:AT$157,0)),0,1)</f>
        <v>0</v>
      </c>
      <c r="Z475" s="97">
        <f>IF(ISNA(MATCH($N475,'Overlap Study'!AN$62:AN$157,0)),0,1)</f>
        <v>0</v>
      </c>
      <c r="AA475" s="97">
        <f>IF(ISNA(MATCH($N475,'Overlap Study'!AH$62:AH$157,0)),0,1)</f>
        <v>0</v>
      </c>
      <c r="AB475" s="110">
        <f>IF(ISNA(MATCH($N475,'Overlap Study'!AB$62:AB$157,0)),0,1)</f>
        <v>0</v>
      </c>
      <c r="AC475" s="97">
        <f>IF(ISNA(MATCH($N475,'Overlap Study'!V$62:V$157,0)),0,1)</f>
        <v>0</v>
      </c>
      <c r="AD475" s="97">
        <f>IF(ISNA(MATCH($N475,'Overlap Study'!P$62:P$157,0)),0,1)</f>
        <v>0</v>
      </c>
      <c r="AE475" s="97">
        <f>IF(ISNA(MATCH($N475,'Overlap Study'!H$53:H$132,0)),0,1)</f>
        <v>0</v>
      </c>
      <c r="AF475" s="106">
        <f>IF(ISNA(MATCH($N475,'Overlap Study'!B$53:B$100,0)),0,1)</f>
        <v>0</v>
      </c>
      <c r="AJ475" s="10"/>
      <c r="AK475" s="97"/>
      <c r="AL475" s="97"/>
      <c r="AM475" s="97"/>
      <c r="AN475" s="97"/>
      <c r="AO475" s="97"/>
      <c r="AP475" s="97"/>
      <c r="AQ475" s="97"/>
      <c r="AR475" s="97"/>
      <c r="AS475" s="97"/>
      <c r="AT475" s="97"/>
      <c r="AU475" s="97"/>
      <c r="AV475" s="97"/>
      <c r="AW475" s="97"/>
      <c r="AX475" s="97"/>
      <c r="AY475" s="97"/>
      <c r="AZ475" s="97"/>
      <c r="BA475" s="97"/>
      <c r="BB475" s="97"/>
      <c r="BC475" s="97"/>
    </row>
    <row r="476" spans="12:55" ht="13" x14ac:dyDescent="0.3">
      <c r="L476" s="116">
        <f t="shared" si="20"/>
        <v>475</v>
      </c>
      <c r="M476">
        <f t="shared" si="21"/>
        <v>1</v>
      </c>
      <c r="N476" s="207">
        <v>3352</v>
      </c>
      <c r="O476" s="99">
        <f>SUM(P476:AA476)</f>
        <v>1</v>
      </c>
      <c r="P476" s="110">
        <f>IF(ISNA(MATCH(N476,'Overlap Study'!FF$62:FF$317,0)),0,1)</f>
        <v>1</v>
      </c>
      <c r="Q476" s="97">
        <f>IF(ISNA(MATCH(N476,'Overlap Study'!EO$62:EO$317,0)),0,1)</f>
        <v>0</v>
      </c>
      <c r="R476" s="97">
        <f>IF(ISNA(MATCH(N476,'Overlap Study'!DY$62:DY$174,0)),0,1)</f>
        <v>0</v>
      </c>
      <c r="S476" s="97">
        <f>IF(ISNA(MATCH(N476,'Overlap Study'!DJ$62:DJ$157,0)),0,1)</f>
        <v>0</v>
      </c>
      <c r="T476" s="99">
        <f>IF(ISNA(MATCH(N476,'Overlap Study'!CU$62:CU$157,0)),0,1)</f>
        <v>0</v>
      </c>
      <c r="U476" s="99">
        <f>IF(ISNA(MATCH(N476,'Overlap Study'!CG$62:CG$157,0)),0,1)</f>
        <v>0</v>
      </c>
      <c r="V476" s="97">
        <f>IF(ISNA(MATCH(N476,'Overlap Study'!BU$62:BU$157,0)),0,1)</f>
        <v>0</v>
      </c>
      <c r="W476" s="97">
        <f>IF(ISNA(MATCH(N476,'Overlap Study'!BJ$62:BJ$157,0)),0,1)</f>
        <v>0</v>
      </c>
      <c r="X476" s="97">
        <f>IF(ISNA(MATCH($N476,'Overlap Study'!AZ$62:AZ$157,0)),0,1)</f>
        <v>0</v>
      </c>
      <c r="Y476" s="97">
        <f>IF(ISNA(MATCH($N476,'Overlap Study'!AT$62:AT$157,0)),0,1)</f>
        <v>0</v>
      </c>
      <c r="Z476" s="97">
        <f>IF(ISNA(MATCH($N476,'Overlap Study'!AN$62:AN$157,0)),0,1)</f>
        <v>0</v>
      </c>
      <c r="AA476" s="97">
        <f>IF(ISNA(MATCH($N476,'Overlap Study'!AH$62:AH$157,0)),0,1)</f>
        <v>0</v>
      </c>
      <c r="AB476" s="110">
        <f>IF(ISNA(MATCH($N476,'Overlap Study'!AB$62:AB$157,0)),0,1)</f>
        <v>0</v>
      </c>
      <c r="AC476" s="97">
        <f>IF(ISNA(MATCH($N476,'Overlap Study'!V$62:V$157,0)),0,1)</f>
        <v>0</v>
      </c>
      <c r="AD476" s="97">
        <f>IF(ISNA(MATCH($N476,'Overlap Study'!P$62:P$157,0)),0,1)</f>
        <v>0</v>
      </c>
      <c r="AE476" s="97">
        <f>IF(ISNA(MATCH($N476,'Overlap Study'!H$53:H$132,0)),0,1)</f>
        <v>0</v>
      </c>
      <c r="AF476" s="106">
        <f>IF(ISNA(MATCH($N476,'Overlap Study'!B$53:B$100,0)),0,1)</f>
        <v>0</v>
      </c>
      <c r="AJ476" s="10"/>
      <c r="AK476" s="97"/>
      <c r="AL476" s="97"/>
      <c r="AM476" s="97"/>
      <c r="AN476" s="97"/>
      <c r="AO476" s="97"/>
      <c r="AP476" s="97"/>
      <c r="AQ476" s="97"/>
      <c r="AR476" s="97"/>
      <c r="AS476" s="97"/>
      <c r="AT476" s="97"/>
      <c r="AU476" s="97"/>
      <c r="AV476" s="97"/>
      <c r="AW476" s="97"/>
      <c r="AX476" s="97"/>
      <c r="AY476" s="97"/>
      <c r="AZ476" s="97"/>
      <c r="BA476" s="97"/>
      <c r="BB476" s="97"/>
      <c r="BC476" s="97"/>
    </row>
    <row r="477" spans="12:55" ht="13" x14ac:dyDescent="0.3">
      <c r="L477" s="116">
        <f t="shared" si="20"/>
        <v>476</v>
      </c>
      <c r="M477">
        <f t="shared" si="21"/>
        <v>1</v>
      </c>
      <c r="N477" s="207">
        <v>3360</v>
      </c>
      <c r="O477" s="99">
        <f>SUM(P477:AA477)</f>
        <v>1</v>
      </c>
      <c r="P477" s="110">
        <f>IF(ISNA(MATCH(N477,'Overlap Study'!FF$62:FF$317,0)),0,1)</f>
        <v>0</v>
      </c>
      <c r="Q477" s="97">
        <f>IF(ISNA(MATCH(N477,'Overlap Study'!EO$62:EO$317,0)),0,1)</f>
        <v>1</v>
      </c>
      <c r="R477" s="97">
        <f>IF(ISNA(MATCH(N477,'Overlap Study'!DY$62:DY$174,0)),0,1)</f>
        <v>0</v>
      </c>
      <c r="S477" s="97">
        <f>IF(ISNA(MATCH(N477,'Overlap Study'!DJ$62:DJ$157,0)),0,1)</f>
        <v>0</v>
      </c>
      <c r="T477" s="99">
        <f>IF(ISNA(MATCH(N477,'Overlap Study'!CU$62:CU$157,0)),0,1)</f>
        <v>0</v>
      </c>
      <c r="U477" s="99">
        <f>IF(ISNA(MATCH(N477,'Overlap Study'!CG$62:CG$157,0)),0,1)</f>
        <v>0</v>
      </c>
      <c r="V477" s="97">
        <f>IF(ISNA(MATCH(N477,'Overlap Study'!BU$62:BU$157,0)),0,1)</f>
        <v>0</v>
      </c>
      <c r="W477" s="97">
        <f>IF(ISNA(MATCH(N477,'Overlap Study'!BJ$62:BJ$157,0)),0,1)</f>
        <v>0</v>
      </c>
      <c r="X477" s="97">
        <f>IF(ISNA(MATCH($N477,'Overlap Study'!AZ$62:AZ$157,0)),0,1)</f>
        <v>0</v>
      </c>
      <c r="Y477" s="97">
        <f>IF(ISNA(MATCH($N477,'Overlap Study'!AT$62:AT$157,0)),0,1)</f>
        <v>0</v>
      </c>
      <c r="Z477" s="97">
        <f>IF(ISNA(MATCH($N477,'Overlap Study'!AN$62:AN$157,0)),0,1)</f>
        <v>0</v>
      </c>
      <c r="AA477" s="97">
        <f>IF(ISNA(MATCH($N477,'Overlap Study'!AH$62:AH$157,0)),0,1)</f>
        <v>0</v>
      </c>
      <c r="AB477" s="110">
        <f>IF(ISNA(MATCH($N477,'Overlap Study'!AB$62:AB$157,0)),0,1)</f>
        <v>0</v>
      </c>
      <c r="AC477" s="97">
        <f>IF(ISNA(MATCH($N477,'Overlap Study'!V$62:V$157,0)),0,1)</f>
        <v>0</v>
      </c>
      <c r="AD477" s="97">
        <f>IF(ISNA(MATCH($N477,'Overlap Study'!P$62:P$157,0)),0,1)</f>
        <v>0</v>
      </c>
      <c r="AE477" s="97">
        <f>IF(ISNA(MATCH($N477,'Overlap Study'!H$53:H$132,0)),0,1)</f>
        <v>0</v>
      </c>
      <c r="AF477" s="106">
        <f>IF(ISNA(MATCH($N477,'Overlap Study'!B$53:B$100,0)),0,1)</f>
        <v>0</v>
      </c>
      <c r="AJ477" s="97"/>
      <c r="AK477" s="97"/>
      <c r="AL477" s="97"/>
      <c r="AM477" s="97"/>
      <c r="AN477" s="97"/>
      <c r="AO477" s="97"/>
      <c r="AP477" s="97"/>
      <c r="AQ477" s="97"/>
      <c r="AR477" s="97"/>
      <c r="AS477" s="97"/>
      <c r="AT477" s="97"/>
      <c r="AU477" s="97"/>
      <c r="AV477" s="97"/>
      <c r="AW477" s="97"/>
      <c r="AX477" s="97"/>
      <c r="AY477" s="97"/>
      <c r="AZ477" s="97"/>
      <c r="BA477" s="97"/>
      <c r="BB477" s="97"/>
      <c r="BC477" s="97"/>
    </row>
    <row r="478" spans="12:55" ht="13" x14ac:dyDescent="0.3">
      <c r="L478" s="116">
        <f t="shared" si="20"/>
        <v>477</v>
      </c>
      <c r="M478">
        <f t="shared" si="21"/>
        <v>1</v>
      </c>
      <c r="N478" s="207">
        <v>3393</v>
      </c>
      <c r="O478" s="99">
        <f>SUM(P478:AA478)</f>
        <v>1</v>
      </c>
      <c r="P478" s="110">
        <f>IF(ISNA(MATCH(N478,'Overlap Study'!FF$62:FF$317,0)),0,1)</f>
        <v>0</v>
      </c>
      <c r="Q478" s="97">
        <f>IF(ISNA(MATCH(N478,'Overlap Study'!EO$62:EO$317,0)),0,1)</f>
        <v>0</v>
      </c>
      <c r="R478" s="97">
        <f>IF(ISNA(MATCH(N478,'Overlap Study'!DY$62:DY$174,0)),0,1)</f>
        <v>1</v>
      </c>
      <c r="S478" s="97">
        <f>IF(ISNA(MATCH(N478,'Overlap Study'!DJ$62:DJ$157,0)),0,1)</f>
        <v>0</v>
      </c>
      <c r="T478" s="99">
        <f>IF(ISNA(MATCH(N478,'Overlap Study'!CU$62:CU$157,0)),0,1)</f>
        <v>0</v>
      </c>
      <c r="U478" s="99">
        <f>IF(ISNA(MATCH(N478,'Overlap Study'!CG$62:CG$157,0)),0,1)</f>
        <v>0</v>
      </c>
      <c r="V478" s="97">
        <f>IF(ISNA(MATCH(N478,'Overlap Study'!BU$62:BU$157,0)),0,1)</f>
        <v>0</v>
      </c>
      <c r="W478" s="97">
        <f>IF(ISNA(MATCH(N478,'Overlap Study'!BJ$62:BJ$157,0)),0,1)</f>
        <v>0</v>
      </c>
      <c r="X478" s="97">
        <f>IF(ISNA(MATCH($N478,'Overlap Study'!AZ$62:AZ$157,0)),0,1)</f>
        <v>0</v>
      </c>
      <c r="Y478" s="97">
        <f>IF(ISNA(MATCH($N478,'Overlap Study'!AT$62:AT$157,0)),0,1)</f>
        <v>0</v>
      </c>
      <c r="Z478" s="97">
        <f>IF(ISNA(MATCH($N478,'Overlap Study'!AN$62:AN$157,0)),0,1)</f>
        <v>0</v>
      </c>
      <c r="AA478" s="97">
        <f>IF(ISNA(MATCH($N478,'Overlap Study'!AH$62:AH$157,0)),0,1)</f>
        <v>0</v>
      </c>
      <c r="AB478" s="110">
        <f>IF(ISNA(MATCH($N478,'Overlap Study'!AB$62:AB$157,0)),0,1)</f>
        <v>0</v>
      </c>
      <c r="AC478" s="97">
        <f>IF(ISNA(MATCH($N478,'Overlap Study'!V$62:V$157,0)),0,1)</f>
        <v>0</v>
      </c>
      <c r="AD478" s="97">
        <f>IF(ISNA(MATCH($N478,'Overlap Study'!P$62:P$157,0)),0,1)</f>
        <v>0</v>
      </c>
      <c r="AE478" s="97">
        <f>IF(ISNA(MATCH($N478,'Overlap Study'!H$53:H$132,0)),0,1)</f>
        <v>0</v>
      </c>
      <c r="AF478" s="106">
        <f>IF(ISNA(MATCH($N478,'Overlap Study'!B$53:B$100,0)),0,1)</f>
        <v>0</v>
      </c>
      <c r="AJ478" s="97"/>
      <c r="AK478" s="97"/>
      <c r="AL478" s="97"/>
      <c r="AM478" s="97"/>
      <c r="AN478" s="97"/>
      <c r="AO478" s="97"/>
      <c r="AP478" s="97"/>
      <c r="AQ478" s="97"/>
      <c r="AR478" s="97"/>
      <c r="AS478" s="97"/>
      <c r="AT478" s="97"/>
      <c r="AU478" s="97"/>
      <c r="AV478" s="97"/>
      <c r="AW478" s="97"/>
      <c r="AX478" s="97"/>
      <c r="AY478" s="97"/>
      <c r="AZ478" s="97"/>
      <c r="BA478" s="97"/>
      <c r="BB478" s="97"/>
    </row>
    <row r="479" spans="12:55" ht="13" x14ac:dyDescent="0.3">
      <c r="L479" s="116">
        <f t="shared" si="20"/>
        <v>478</v>
      </c>
      <c r="M479">
        <f t="shared" si="21"/>
        <v>1</v>
      </c>
      <c r="N479" s="494">
        <v>3456</v>
      </c>
      <c r="O479" s="99">
        <f>SUM(P479:AA479)</f>
        <v>1</v>
      </c>
      <c r="P479" s="110">
        <f>IF(ISNA(MATCH(N479,'Overlap Study'!FF$62:FF$317,0)),0,1)</f>
        <v>0</v>
      </c>
      <c r="Q479" s="97">
        <f>IF(ISNA(MATCH(N479,'Overlap Study'!EO$62:EO$317,0)),0,1)</f>
        <v>0</v>
      </c>
      <c r="R479" s="97">
        <f>IF(ISNA(MATCH(N479,'Overlap Study'!DY$62:DY$174,0)),0,1)</f>
        <v>0</v>
      </c>
      <c r="S479" s="97">
        <f>IF(ISNA(MATCH(N479,'Overlap Study'!DJ$62:DJ$157,0)),0,1)</f>
        <v>0</v>
      </c>
      <c r="T479" s="99">
        <f>IF(ISNA(MATCH(N479,'Overlap Study'!CU$62:CU$157,0)),0,1)</f>
        <v>0</v>
      </c>
      <c r="U479" s="99">
        <f>IF(ISNA(MATCH(N479,'Overlap Study'!CG$62:CG$157,0)),0,1)</f>
        <v>1</v>
      </c>
      <c r="V479" s="97">
        <f>IF(ISNA(MATCH(N479,'Overlap Study'!BU$62:BU$157,0)),0,1)</f>
        <v>0</v>
      </c>
      <c r="W479" s="97">
        <f>IF(ISNA(MATCH(N479,'Overlap Study'!BJ$62:BJ$157,0)),0,1)</f>
        <v>0</v>
      </c>
      <c r="X479" s="97">
        <f>IF(ISNA(MATCH($N479,'Overlap Study'!AZ$62:AZ$157,0)),0,1)</f>
        <v>0</v>
      </c>
      <c r="Y479" s="97">
        <f>IF(ISNA(MATCH($N479,'Overlap Study'!AT$62:AT$157,0)),0,1)</f>
        <v>0</v>
      </c>
      <c r="Z479" s="97">
        <f>IF(ISNA(MATCH($N479,'Overlap Study'!AN$62:AN$157,0)),0,1)</f>
        <v>0</v>
      </c>
      <c r="AA479" s="97">
        <f>IF(ISNA(MATCH($N479,'Overlap Study'!AH$62:AH$157,0)),0,1)</f>
        <v>0</v>
      </c>
      <c r="AB479" s="110">
        <f>IF(ISNA(MATCH($N479,'Overlap Study'!AB$62:AB$157,0)),0,1)</f>
        <v>0</v>
      </c>
      <c r="AC479" s="97">
        <f>IF(ISNA(MATCH($N479,'Overlap Study'!V$62:V$157,0)),0,1)</f>
        <v>0</v>
      </c>
      <c r="AD479" s="97">
        <f>IF(ISNA(MATCH($N479,'Overlap Study'!P$62:P$157,0)),0,1)</f>
        <v>0</v>
      </c>
      <c r="AE479" s="97">
        <f>IF(ISNA(MATCH($N479,'Overlap Study'!H$53:H$132,0)),0,1)</f>
        <v>0</v>
      </c>
      <c r="AF479" s="106">
        <f>IF(ISNA(MATCH($N479,'Overlap Study'!B$53:B$100,0)),0,1)</f>
        <v>0</v>
      </c>
      <c r="AJ479" s="97"/>
      <c r="AK479" s="97"/>
      <c r="AL479" s="97"/>
      <c r="AM479" s="97"/>
      <c r="AN479" s="97"/>
      <c r="AO479" s="97"/>
      <c r="AP479" s="97"/>
      <c r="AQ479" s="97"/>
      <c r="AR479" s="97"/>
      <c r="AS479" s="97"/>
      <c r="AT479" s="97"/>
      <c r="AU479" s="97"/>
      <c r="AV479" s="97"/>
      <c r="AW479" s="97"/>
      <c r="AX479" s="97"/>
      <c r="AY479" s="97"/>
      <c r="AZ479" s="97"/>
      <c r="BA479" s="97"/>
      <c r="BB479" s="97"/>
    </row>
    <row r="480" spans="12:55" ht="13" x14ac:dyDescent="0.3">
      <c r="L480" s="116">
        <f t="shared" si="20"/>
        <v>479</v>
      </c>
      <c r="M480">
        <f t="shared" si="21"/>
        <v>1</v>
      </c>
      <c r="N480" s="487">
        <v>3494</v>
      </c>
      <c r="O480" s="99">
        <f>SUM(P480:AA480)</f>
        <v>1</v>
      </c>
      <c r="P480" s="110">
        <f>IF(ISNA(MATCH(N480,'Overlap Study'!FF$62:FF$317,0)),0,1)</f>
        <v>0</v>
      </c>
      <c r="Q480" s="97">
        <f>IF(ISNA(MATCH(N480,'Overlap Study'!EO$62:EO$317,0)),0,1)</f>
        <v>0</v>
      </c>
      <c r="R480" s="97">
        <f>IF(ISNA(MATCH(N480,'Overlap Study'!DY$62:DY$174,0)),0,1)</f>
        <v>0</v>
      </c>
      <c r="S480" s="97">
        <f>IF(ISNA(MATCH(N480,'Overlap Study'!DJ$62:DJ$157,0)),0,1)</f>
        <v>0</v>
      </c>
      <c r="T480" s="99">
        <f>IF(ISNA(MATCH(N480,'Overlap Study'!CU$62:CU$157,0)),0,1)</f>
        <v>0</v>
      </c>
      <c r="U480" s="99">
        <f>IF(ISNA(MATCH(N480,'Overlap Study'!CG$62:CG$157,0)),0,1)</f>
        <v>1</v>
      </c>
      <c r="V480" s="97">
        <f>IF(ISNA(MATCH(N480,'Overlap Study'!BU$62:BU$157,0)),0,1)</f>
        <v>0</v>
      </c>
      <c r="W480" s="97">
        <f>IF(ISNA(MATCH(N480,'Overlap Study'!BJ$62:BJ$157,0)),0,1)</f>
        <v>0</v>
      </c>
      <c r="X480" s="97">
        <f>IF(ISNA(MATCH($N480,'Overlap Study'!AZ$62:AZ$157,0)),0,1)</f>
        <v>0</v>
      </c>
      <c r="Y480" s="97">
        <f>IF(ISNA(MATCH($N480,'Overlap Study'!AT$62:AT$157,0)),0,1)</f>
        <v>0</v>
      </c>
      <c r="Z480" s="97">
        <f>IF(ISNA(MATCH($N480,'Overlap Study'!AN$62:AN$157,0)),0,1)</f>
        <v>0</v>
      </c>
      <c r="AA480" s="97">
        <f>IF(ISNA(MATCH($N480,'Overlap Study'!AH$62:AH$157,0)),0,1)</f>
        <v>0</v>
      </c>
      <c r="AB480" s="110">
        <f>IF(ISNA(MATCH($N480,'Overlap Study'!AB$62:AB$157,0)),0,1)</f>
        <v>0</v>
      </c>
      <c r="AC480" s="97">
        <f>IF(ISNA(MATCH($N480,'Overlap Study'!V$62:V$157,0)),0,1)</f>
        <v>0</v>
      </c>
      <c r="AD480" s="97">
        <f>IF(ISNA(MATCH($N480,'Overlap Study'!P$62:P$157,0)),0,1)</f>
        <v>0</v>
      </c>
      <c r="AE480" s="97">
        <f>IF(ISNA(MATCH($N480,'Overlap Study'!H$53:H$132,0)),0,1)</f>
        <v>0</v>
      </c>
      <c r="AF480" s="106">
        <f>IF(ISNA(MATCH($N480,'Overlap Study'!B$53:B$100,0)),0,1)</f>
        <v>0</v>
      </c>
      <c r="AJ480" s="97"/>
      <c r="AK480" s="97"/>
      <c r="AL480" s="97"/>
      <c r="AM480" s="97"/>
      <c r="AN480" s="97"/>
      <c r="AO480" s="97"/>
      <c r="AP480" s="97"/>
      <c r="AQ480" s="97"/>
      <c r="AR480" s="97"/>
      <c r="AS480" s="97"/>
      <c r="AT480" s="97"/>
      <c r="AU480" s="97"/>
      <c r="AV480" s="97"/>
      <c r="AW480" s="97"/>
      <c r="AX480" s="97"/>
      <c r="AY480" s="97"/>
      <c r="AZ480" s="97"/>
      <c r="BA480" s="97"/>
      <c r="BB480" s="97"/>
    </row>
    <row r="481" spans="12:54" ht="13" x14ac:dyDescent="0.3">
      <c r="L481" s="116">
        <f t="shared" si="20"/>
        <v>480</v>
      </c>
      <c r="M481">
        <f t="shared" si="21"/>
        <v>1</v>
      </c>
      <c r="N481" s="207">
        <v>3512</v>
      </c>
      <c r="O481" s="99">
        <f>SUM(P481:AA481)</f>
        <v>1</v>
      </c>
      <c r="P481" s="110">
        <f>IF(ISNA(MATCH(N481,'Overlap Study'!FF$62:FF$317,0)),0,1)</f>
        <v>0</v>
      </c>
      <c r="Q481" s="97">
        <f>IF(ISNA(MATCH(N481,'Overlap Study'!EO$62:EO$317,0)),0,1)</f>
        <v>1</v>
      </c>
      <c r="R481" s="97">
        <f>IF(ISNA(MATCH(N481,'Overlap Study'!DY$62:DY$174,0)),0,1)</f>
        <v>0</v>
      </c>
      <c r="S481" s="97">
        <f>IF(ISNA(MATCH(N481,'Overlap Study'!DJ$62:DJ$157,0)),0,1)</f>
        <v>0</v>
      </c>
      <c r="T481" s="99">
        <f>IF(ISNA(MATCH(N481,'Overlap Study'!CU$62:CU$157,0)),0,1)</f>
        <v>0</v>
      </c>
      <c r="U481" s="99">
        <f>IF(ISNA(MATCH(N481,'Overlap Study'!CG$62:CG$157,0)),0,1)</f>
        <v>0</v>
      </c>
      <c r="V481" s="97">
        <f>IF(ISNA(MATCH(N481,'Overlap Study'!BU$62:BU$157,0)),0,1)</f>
        <v>0</v>
      </c>
      <c r="W481" s="97">
        <f>IF(ISNA(MATCH(N481,'Overlap Study'!BJ$62:BJ$157,0)),0,1)</f>
        <v>0</v>
      </c>
      <c r="X481" s="97">
        <f>IF(ISNA(MATCH($N481,'Overlap Study'!AZ$62:AZ$157,0)),0,1)</f>
        <v>0</v>
      </c>
      <c r="Y481" s="97">
        <f>IF(ISNA(MATCH($N481,'Overlap Study'!AT$62:AT$157,0)),0,1)</f>
        <v>0</v>
      </c>
      <c r="Z481" s="97">
        <f>IF(ISNA(MATCH($N481,'Overlap Study'!AN$62:AN$157,0)),0,1)</f>
        <v>0</v>
      </c>
      <c r="AA481" s="97">
        <f>IF(ISNA(MATCH($N481,'Overlap Study'!AH$62:AH$157,0)),0,1)</f>
        <v>0</v>
      </c>
      <c r="AB481" s="110">
        <f>IF(ISNA(MATCH($N481,'Overlap Study'!AB$62:AB$157,0)),0,1)</f>
        <v>0</v>
      </c>
      <c r="AC481" s="97">
        <f>IF(ISNA(MATCH($N481,'Overlap Study'!V$62:V$157,0)),0,1)</f>
        <v>0</v>
      </c>
      <c r="AD481" s="97">
        <f>IF(ISNA(MATCH($N481,'Overlap Study'!P$62:P$157,0)),0,1)</f>
        <v>0</v>
      </c>
      <c r="AE481" s="97">
        <f>IF(ISNA(MATCH($N481,'Overlap Study'!H$53:H$132,0)),0,1)</f>
        <v>0</v>
      </c>
      <c r="AF481" s="106">
        <f>IF(ISNA(MATCH($N481,'Overlap Study'!B$53:B$100,0)),0,1)</f>
        <v>0</v>
      </c>
      <c r="AJ481" s="97"/>
      <c r="AK481" s="97"/>
      <c r="AL481" s="97"/>
      <c r="AM481" s="97"/>
      <c r="AN481" s="97"/>
      <c r="AO481" s="97"/>
      <c r="AP481" s="97"/>
      <c r="AQ481" s="97"/>
      <c r="AR481" s="97"/>
      <c r="AS481" s="97"/>
      <c r="AT481" s="97"/>
      <c r="AU481" s="97"/>
      <c r="AV481" s="97"/>
      <c r="AW481" s="97"/>
      <c r="AX481" s="97"/>
      <c r="AY481" s="97"/>
      <c r="AZ481" s="97"/>
      <c r="BA481" s="97"/>
      <c r="BB481" s="97"/>
    </row>
    <row r="482" spans="12:54" ht="13" x14ac:dyDescent="0.3">
      <c r="L482" s="116">
        <f t="shared" si="20"/>
        <v>481</v>
      </c>
      <c r="M482">
        <f t="shared" si="21"/>
        <v>1</v>
      </c>
      <c r="N482" s="487">
        <v>3528</v>
      </c>
      <c r="O482" s="99">
        <f>SUM(P482:AA482)</f>
        <v>1</v>
      </c>
      <c r="P482" s="110">
        <f>IF(ISNA(MATCH(N482,'Overlap Study'!FF$62:FF$317,0)),0,1)</f>
        <v>0</v>
      </c>
      <c r="Q482" s="97">
        <f>IF(ISNA(MATCH(N482,'Overlap Study'!EO$62:EO$317,0)),0,1)</f>
        <v>0</v>
      </c>
      <c r="R482" s="97">
        <f>IF(ISNA(MATCH(N482,'Overlap Study'!DY$62:DY$174,0)),0,1)</f>
        <v>0</v>
      </c>
      <c r="S482" s="97">
        <f>IF(ISNA(MATCH(N482,'Overlap Study'!DJ$62:DJ$157,0)),0,1)</f>
        <v>0</v>
      </c>
      <c r="T482" s="99">
        <f>IF(ISNA(MATCH(N482,'Overlap Study'!CU$62:CU$157,0)),0,1)</f>
        <v>1</v>
      </c>
      <c r="U482" s="99">
        <f>IF(ISNA(MATCH(N482,'Overlap Study'!CG$62:CG$157,0)),0,1)</f>
        <v>0</v>
      </c>
      <c r="V482" s="97">
        <f>IF(ISNA(MATCH(N482,'Overlap Study'!BU$62:BU$157,0)),0,1)</f>
        <v>0</v>
      </c>
      <c r="W482" s="97">
        <f>IF(ISNA(MATCH(N482,'Overlap Study'!BJ$62:BJ$157,0)),0,1)</f>
        <v>0</v>
      </c>
      <c r="X482" s="97">
        <f>IF(ISNA(MATCH($N482,'Overlap Study'!AZ$62:AZ$157,0)),0,1)</f>
        <v>0</v>
      </c>
      <c r="Y482" s="97">
        <f>IF(ISNA(MATCH($N482,'Overlap Study'!AT$62:AT$157,0)),0,1)</f>
        <v>0</v>
      </c>
      <c r="Z482" s="97">
        <f>IF(ISNA(MATCH($N482,'Overlap Study'!AN$62:AN$157,0)),0,1)</f>
        <v>0</v>
      </c>
      <c r="AA482" s="97">
        <f>IF(ISNA(MATCH($N482,'Overlap Study'!AH$62:AH$157,0)),0,1)</f>
        <v>0</v>
      </c>
      <c r="AB482" s="110">
        <f>IF(ISNA(MATCH($N482,'Overlap Study'!AB$62:AB$157,0)),0,1)</f>
        <v>0</v>
      </c>
      <c r="AC482" s="97">
        <f>IF(ISNA(MATCH($N482,'Overlap Study'!V$62:V$157,0)),0,1)</f>
        <v>0</v>
      </c>
      <c r="AD482" s="97">
        <f>IF(ISNA(MATCH($N482,'Overlap Study'!P$62:P$157,0)),0,1)</f>
        <v>0</v>
      </c>
      <c r="AE482" s="97">
        <f>IF(ISNA(MATCH($N482,'Overlap Study'!H$53:H$132,0)),0,1)</f>
        <v>0</v>
      </c>
      <c r="AF482" s="106">
        <f>IF(ISNA(MATCH($N482,'Overlap Study'!B$53:B$100,0)),0,1)</f>
        <v>0</v>
      </c>
      <c r="AJ482" s="97"/>
      <c r="AK482" s="97"/>
      <c r="AL482" s="97"/>
      <c r="AM482" s="97"/>
      <c r="AN482" s="97"/>
      <c r="AO482" s="97"/>
      <c r="AP482" s="97"/>
      <c r="AQ482" s="97"/>
      <c r="AR482" s="97"/>
      <c r="AS482" s="97"/>
      <c r="AT482" s="97"/>
      <c r="AU482" s="97"/>
      <c r="AV482" s="97"/>
      <c r="AW482" s="97"/>
      <c r="AX482" s="97"/>
      <c r="AY482" s="97"/>
      <c r="AZ482" s="97"/>
      <c r="BA482" s="97"/>
      <c r="BB482" s="97"/>
    </row>
    <row r="483" spans="12:54" ht="13" x14ac:dyDescent="0.3">
      <c r="L483" s="116">
        <f t="shared" si="20"/>
        <v>482</v>
      </c>
      <c r="M483">
        <f t="shared" si="21"/>
        <v>1</v>
      </c>
      <c r="N483" s="207">
        <v>3534</v>
      </c>
      <c r="O483" s="99">
        <f>SUM(P483:AA483)</f>
        <v>1</v>
      </c>
      <c r="P483" s="110">
        <f>IF(ISNA(MATCH(N483,'Overlap Study'!FF$62:FF$317,0)),0,1)</f>
        <v>1</v>
      </c>
      <c r="Q483" s="97">
        <f>IF(ISNA(MATCH(N483,'Overlap Study'!EO$62:EO$317,0)),0,1)</f>
        <v>0</v>
      </c>
      <c r="R483" s="97">
        <f>IF(ISNA(MATCH(N483,'Overlap Study'!DY$62:DY$174,0)),0,1)</f>
        <v>0</v>
      </c>
      <c r="S483" s="97">
        <f>IF(ISNA(MATCH(N483,'Overlap Study'!DJ$62:DJ$157,0)),0,1)</f>
        <v>0</v>
      </c>
      <c r="T483" s="99">
        <f>IF(ISNA(MATCH(N483,'Overlap Study'!CU$62:CU$157,0)),0,1)</f>
        <v>0</v>
      </c>
      <c r="U483" s="99">
        <f>IF(ISNA(MATCH(N483,'Overlap Study'!CG$62:CG$157,0)),0,1)</f>
        <v>0</v>
      </c>
      <c r="V483" s="97">
        <f>IF(ISNA(MATCH(N483,'Overlap Study'!BU$62:BU$157,0)),0,1)</f>
        <v>0</v>
      </c>
      <c r="W483" s="97">
        <f>IF(ISNA(MATCH(N483,'Overlap Study'!BJ$62:BJ$157,0)),0,1)</f>
        <v>0</v>
      </c>
      <c r="X483" s="97">
        <f>IF(ISNA(MATCH($N483,'Overlap Study'!AZ$62:AZ$157,0)),0,1)</f>
        <v>0</v>
      </c>
      <c r="Y483" s="97">
        <f>IF(ISNA(MATCH($N483,'Overlap Study'!AT$62:AT$157,0)),0,1)</f>
        <v>0</v>
      </c>
      <c r="Z483" s="97">
        <f>IF(ISNA(MATCH($N483,'Overlap Study'!AN$62:AN$157,0)),0,1)</f>
        <v>0</v>
      </c>
      <c r="AA483" s="97">
        <f>IF(ISNA(MATCH($N483,'Overlap Study'!AH$62:AH$157,0)),0,1)</f>
        <v>0</v>
      </c>
      <c r="AB483" s="110">
        <f>IF(ISNA(MATCH($N483,'Overlap Study'!AB$62:AB$157,0)),0,1)</f>
        <v>0</v>
      </c>
      <c r="AC483" s="97">
        <f>IF(ISNA(MATCH($N483,'Overlap Study'!V$62:V$157,0)),0,1)</f>
        <v>0</v>
      </c>
      <c r="AD483" s="97">
        <f>IF(ISNA(MATCH($N483,'Overlap Study'!P$62:P$157,0)),0,1)</f>
        <v>0</v>
      </c>
      <c r="AE483" s="97">
        <f>IF(ISNA(MATCH($N483,'Overlap Study'!H$53:H$132,0)),0,1)</f>
        <v>0</v>
      </c>
      <c r="AF483" s="106">
        <f>IF(ISNA(MATCH($N483,'Overlap Study'!B$53:B$100,0)),0,1)</f>
        <v>0</v>
      </c>
      <c r="AJ483" s="97"/>
      <c r="AK483" s="97"/>
      <c r="AL483" s="97"/>
      <c r="AM483" s="97"/>
      <c r="AN483" s="97"/>
      <c r="AO483" s="97"/>
      <c r="AP483" s="97"/>
      <c r="AQ483" s="97"/>
      <c r="AR483" s="97"/>
      <c r="AS483" s="97"/>
      <c r="AT483" s="97"/>
      <c r="AU483" s="97"/>
      <c r="AV483" s="97"/>
      <c r="AW483" s="97"/>
      <c r="AX483" s="97"/>
      <c r="AY483" s="97"/>
      <c r="AZ483" s="97"/>
      <c r="BA483" s="97"/>
      <c r="BB483" s="97"/>
    </row>
    <row r="484" spans="12:54" ht="13" x14ac:dyDescent="0.3">
      <c r="L484" s="116">
        <f t="shared" si="20"/>
        <v>483</v>
      </c>
      <c r="M484">
        <f t="shared" si="21"/>
        <v>1</v>
      </c>
      <c r="N484" s="207">
        <v>3536</v>
      </c>
      <c r="O484" s="99">
        <f>SUM(P484:AA484)</f>
        <v>1</v>
      </c>
      <c r="P484" s="110">
        <f>IF(ISNA(MATCH(N484,'Overlap Study'!FF$62:FF$317,0)),0,1)</f>
        <v>0</v>
      </c>
      <c r="Q484" s="97">
        <f>IF(ISNA(MATCH(N484,'Overlap Study'!EO$62:EO$317,0)),0,1)</f>
        <v>1</v>
      </c>
      <c r="R484" s="97">
        <f>IF(ISNA(MATCH(N484,'Overlap Study'!DY$62:DY$174,0)),0,1)</f>
        <v>0</v>
      </c>
      <c r="S484" s="97">
        <f>IF(ISNA(MATCH(N484,'Overlap Study'!DJ$62:DJ$157,0)),0,1)</f>
        <v>0</v>
      </c>
      <c r="T484" s="99">
        <f>IF(ISNA(MATCH(N484,'Overlap Study'!CU$62:CU$157,0)),0,1)</f>
        <v>0</v>
      </c>
      <c r="U484" s="99">
        <f>IF(ISNA(MATCH(N484,'Overlap Study'!CG$62:CG$157,0)),0,1)</f>
        <v>0</v>
      </c>
      <c r="V484" s="97">
        <f>IF(ISNA(MATCH(N484,'Overlap Study'!BU$62:BU$157,0)),0,1)</f>
        <v>0</v>
      </c>
      <c r="W484" s="97">
        <f>IF(ISNA(MATCH(N484,'Overlap Study'!BJ$62:BJ$157,0)),0,1)</f>
        <v>0</v>
      </c>
      <c r="X484" s="97">
        <f>IF(ISNA(MATCH($N484,'Overlap Study'!AZ$62:AZ$157,0)),0,1)</f>
        <v>0</v>
      </c>
      <c r="Y484" s="97">
        <f>IF(ISNA(MATCH($N484,'Overlap Study'!AT$62:AT$157,0)),0,1)</f>
        <v>0</v>
      </c>
      <c r="Z484" s="97">
        <f>IF(ISNA(MATCH($N484,'Overlap Study'!AN$62:AN$157,0)),0,1)</f>
        <v>0</v>
      </c>
      <c r="AA484" s="97">
        <f>IF(ISNA(MATCH($N484,'Overlap Study'!AH$62:AH$157,0)),0,1)</f>
        <v>0</v>
      </c>
      <c r="AB484" s="110">
        <f>IF(ISNA(MATCH($N484,'Overlap Study'!AB$62:AB$157,0)),0,1)</f>
        <v>0</v>
      </c>
      <c r="AC484" s="97">
        <f>IF(ISNA(MATCH($N484,'Overlap Study'!V$62:V$157,0)),0,1)</f>
        <v>0</v>
      </c>
      <c r="AD484" s="97">
        <f>IF(ISNA(MATCH($N484,'Overlap Study'!P$62:P$157,0)),0,1)</f>
        <v>0</v>
      </c>
      <c r="AE484" s="97">
        <f>IF(ISNA(MATCH($N484,'Overlap Study'!H$53:H$132,0)),0,1)</f>
        <v>0</v>
      </c>
      <c r="AF484" s="106">
        <f>IF(ISNA(MATCH($N484,'Overlap Study'!B$53:B$100,0)),0,1)</f>
        <v>0</v>
      </c>
      <c r="AJ484" s="97"/>
      <c r="AK484" s="97"/>
      <c r="AL484" s="97"/>
      <c r="AM484" s="97"/>
      <c r="AN484" s="97"/>
      <c r="AO484" s="97"/>
      <c r="AP484" s="97"/>
      <c r="AQ484" s="97"/>
      <c r="AR484" s="97"/>
      <c r="AS484" s="97"/>
      <c r="AT484" s="97"/>
      <c r="AU484" s="97"/>
      <c r="AV484" s="97"/>
      <c r="AW484" s="97"/>
      <c r="AX484" s="97"/>
      <c r="AY484" s="97"/>
      <c r="AZ484" s="97"/>
      <c r="BA484" s="97"/>
      <c r="BB484" s="97"/>
    </row>
    <row r="485" spans="12:54" ht="13" x14ac:dyDescent="0.3">
      <c r="L485" s="116">
        <f t="shared" si="20"/>
        <v>484</v>
      </c>
      <c r="M485">
        <f t="shared" si="21"/>
        <v>1</v>
      </c>
      <c r="N485" s="487">
        <v>3538</v>
      </c>
      <c r="O485" s="99">
        <f>SUM(P485:AA485)</f>
        <v>1</v>
      </c>
      <c r="P485" s="110">
        <f>IF(ISNA(MATCH(N485,'Overlap Study'!FF$62:FF$317,0)),0,1)</f>
        <v>1</v>
      </c>
      <c r="Q485" s="97">
        <f>IF(ISNA(MATCH(N485,'Overlap Study'!EO$62:EO$317,0)),0,1)</f>
        <v>0</v>
      </c>
      <c r="R485" s="97">
        <f>IF(ISNA(MATCH(N485,'Overlap Study'!DY$62:DY$174,0)),0,1)</f>
        <v>0</v>
      </c>
      <c r="S485" s="97">
        <f>IF(ISNA(MATCH(N485,'Overlap Study'!DJ$62:DJ$157,0)),0,1)</f>
        <v>0</v>
      </c>
      <c r="T485" s="99">
        <f>IF(ISNA(MATCH(N485,'Overlap Study'!CU$62:CU$157,0)),0,1)</f>
        <v>0</v>
      </c>
      <c r="U485" s="99">
        <f>IF(ISNA(MATCH(N485,'Overlap Study'!CG$62:CG$157,0)),0,1)</f>
        <v>0</v>
      </c>
      <c r="V485" s="97">
        <f>IF(ISNA(MATCH(N485,'Overlap Study'!BU$62:BU$157,0)),0,1)</f>
        <v>0</v>
      </c>
      <c r="W485" s="97">
        <f>IF(ISNA(MATCH(N485,'Overlap Study'!BJ$62:BJ$157,0)),0,1)</f>
        <v>0</v>
      </c>
      <c r="X485" s="97">
        <f>IF(ISNA(MATCH($N485,'Overlap Study'!AZ$62:AZ$157,0)),0,1)</f>
        <v>0</v>
      </c>
      <c r="Y485" s="97">
        <f>IF(ISNA(MATCH($N485,'Overlap Study'!AT$62:AT$157,0)),0,1)</f>
        <v>0</v>
      </c>
      <c r="Z485" s="97">
        <f>IF(ISNA(MATCH($N485,'Overlap Study'!AN$62:AN$157,0)),0,1)</f>
        <v>0</v>
      </c>
      <c r="AA485" s="97">
        <f>IF(ISNA(MATCH($N485,'Overlap Study'!AH$62:AH$157,0)),0,1)</f>
        <v>0</v>
      </c>
      <c r="AB485" s="110">
        <f>IF(ISNA(MATCH($N485,'Overlap Study'!AB$62:AB$157,0)),0,1)</f>
        <v>0</v>
      </c>
      <c r="AC485" s="97">
        <f>IF(ISNA(MATCH($N485,'Overlap Study'!V$62:V$157,0)),0,1)</f>
        <v>0</v>
      </c>
      <c r="AD485" s="97">
        <f>IF(ISNA(MATCH($N485,'Overlap Study'!P$62:P$157,0)),0,1)</f>
        <v>0</v>
      </c>
      <c r="AE485" s="97">
        <f>IF(ISNA(MATCH($N485,'Overlap Study'!H$53:H$132,0)),0,1)</f>
        <v>0</v>
      </c>
      <c r="AF485" s="106">
        <f>IF(ISNA(MATCH($N485,'Overlap Study'!B$53:B$100,0)),0,1)</f>
        <v>0</v>
      </c>
      <c r="BA485" s="97"/>
      <c r="BB485" s="97"/>
    </row>
    <row r="486" spans="12:54" ht="13" x14ac:dyDescent="0.3">
      <c r="L486" s="116">
        <f t="shared" si="20"/>
        <v>485</v>
      </c>
      <c r="M486">
        <f t="shared" si="21"/>
        <v>1</v>
      </c>
      <c r="N486" s="207">
        <v>3546</v>
      </c>
      <c r="O486" s="99">
        <f>SUM(P486:AA486)</f>
        <v>1</v>
      </c>
      <c r="P486" s="110">
        <f>IF(ISNA(MATCH(N486,'Overlap Study'!FF$62:FF$317,0)),0,1)</f>
        <v>1</v>
      </c>
      <c r="Q486" s="97">
        <f>IF(ISNA(MATCH(N486,'Overlap Study'!EO$62:EO$317,0)),0,1)</f>
        <v>0</v>
      </c>
      <c r="R486" s="97">
        <f>IF(ISNA(MATCH(N486,'Overlap Study'!DY$62:DY$174,0)),0,1)</f>
        <v>0</v>
      </c>
      <c r="S486" s="97">
        <f>IF(ISNA(MATCH(N486,'Overlap Study'!DJ$62:DJ$157,0)),0,1)</f>
        <v>0</v>
      </c>
      <c r="T486" s="99">
        <f>IF(ISNA(MATCH(N486,'Overlap Study'!CU$62:CU$157,0)),0,1)</f>
        <v>0</v>
      </c>
      <c r="U486" s="99">
        <f>IF(ISNA(MATCH(N486,'Overlap Study'!CG$62:CG$157,0)),0,1)</f>
        <v>0</v>
      </c>
      <c r="V486" s="97">
        <f>IF(ISNA(MATCH(N486,'Overlap Study'!BU$62:BU$157,0)),0,1)</f>
        <v>0</v>
      </c>
      <c r="W486" s="97">
        <f>IF(ISNA(MATCH(N486,'Overlap Study'!BJ$62:BJ$157,0)),0,1)</f>
        <v>0</v>
      </c>
      <c r="X486" s="97">
        <f>IF(ISNA(MATCH($N486,'Overlap Study'!AZ$62:AZ$157,0)),0,1)</f>
        <v>0</v>
      </c>
      <c r="Y486" s="97">
        <f>IF(ISNA(MATCH($N486,'Overlap Study'!AT$62:AT$157,0)),0,1)</f>
        <v>0</v>
      </c>
      <c r="Z486" s="97">
        <f>IF(ISNA(MATCH($N486,'Overlap Study'!AN$62:AN$157,0)),0,1)</f>
        <v>0</v>
      </c>
      <c r="AA486" s="97">
        <f>IF(ISNA(MATCH($N486,'Overlap Study'!AH$62:AH$157,0)),0,1)</f>
        <v>0</v>
      </c>
      <c r="AB486" s="110">
        <f>IF(ISNA(MATCH($N486,'Overlap Study'!AB$62:AB$157,0)),0,1)</f>
        <v>0</v>
      </c>
      <c r="AC486" s="97">
        <f>IF(ISNA(MATCH($N486,'Overlap Study'!V$62:V$157,0)),0,1)</f>
        <v>0</v>
      </c>
      <c r="AD486" s="97">
        <f>IF(ISNA(MATCH($N486,'Overlap Study'!P$62:P$157,0)),0,1)</f>
        <v>0</v>
      </c>
      <c r="AE486" s="97">
        <f>IF(ISNA(MATCH($N486,'Overlap Study'!H$53:H$132,0)),0,1)</f>
        <v>0</v>
      </c>
      <c r="AF486" s="106">
        <f>IF(ISNA(MATCH($N486,'Overlap Study'!B$53:B$100,0)),0,1)</f>
        <v>0</v>
      </c>
      <c r="BA486" s="97"/>
      <c r="BB486" s="97"/>
    </row>
    <row r="487" spans="12:54" ht="13" x14ac:dyDescent="0.3">
      <c r="L487" s="116">
        <f t="shared" si="20"/>
        <v>486</v>
      </c>
      <c r="M487">
        <f t="shared" si="21"/>
        <v>1</v>
      </c>
      <c r="N487" s="207">
        <v>3602</v>
      </c>
      <c r="O487" s="99">
        <f>SUM(P487:AA487)</f>
        <v>1</v>
      </c>
      <c r="P487" s="110">
        <f>IF(ISNA(MATCH(N487,'Overlap Study'!FF$62:FF$317,0)),0,1)</f>
        <v>0</v>
      </c>
      <c r="Q487" s="97">
        <f>IF(ISNA(MATCH(N487,'Overlap Study'!EO$62:EO$317,0)),0,1)</f>
        <v>1</v>
      </c>
      <c r="R487" s="97">
        <f>IF(ISNA(MATCH(N487,'Overlap Study'!DY$62:DY$174,0)),0,1)</f>
        <v>0</v>
      </c>
      <c r="S487" s="97">
        <f>IF(ISNA(MATCH(N487,'Overlap Study'!DJ$62:DJ$157,0)),0,1)</f>
        <v>0</v>
      </c>
      <c r="T487" s="99">
        <f>IF(ISNA(MATCH(N487,'Overlap Study'!CU$62:CU$157,0)),0,1)</f>
        <v>0</v>
      </c>
      <c r="U487" s="99">
        <f>IF(ISNA(MATCH(N487,'Overlap Study'!CG$62:CG$157,0)),0,1)</f>
        <v>0</v>
      </c>
      <c r="V487" s="97">
        <f>IF(ISNA(MATCH(N487,'Overlap Study'!BU$62:BU$157,0)),0,1)</f>
        <v>0</v>
      </c>
      <c r="W487" s="97">
        <f>IF(ISNA(MATCH(N487,'Overlap Study'!BJ$62:BJ$157,0)),0,1)</f>
        <v>0</v>
      </c>
      <c r="X487" s="97">
        <f>IF(ISNA(MATCH($N487,'Overlap Study'!AZ$62:AZ$157,0)),0,1)</f>
        <v>0</v>
      </c>
      <c r="Y487" s="97">
        <f>IF(ISNA(MATCH($N487,'Overlap Study'!AT$62:AT$157,0)),0,1)</f>
        <v>0</v>
      </c>
      <c r="Z487" s="97">
        <f>IF(ISNA(MATCH($N487,'Overlap Study'!AN$62:AN$157,0)),0,1)</f>
        <v>0</v>
      </c>
      <c r="AA487" s="97">
        <f>IF(ISNA(MATCH($N487,'Overlap Study'!AH$62:AH$157,0)),0,1)</f>
        <v>0</v>
      </c>
      <c r="AB487" s="110">
        <f>IF(ISNA(MATCH($N487,'Overlap Study'!AB$62:AB$157,0)),0,1)</f>
        <v>0</v>
      </c>
      <c r="AC487" s="97">
        <f>IF(ISNA(MATCH($N487,'Overlap Study'!V$62:V$157,0)),0,1)</f>
        <v>0</v>
      </c>
      <c r="AD487" s="97">
        <f>IF(ISNA(MATCH($N487,'Overlap Study'!P$62:P$157,0)),0,1)</f>
        <v>0</v>
      </c>
      <c r="AE487" s="97">
        <f>IF(ISNA(MATCH($N487,'Overlap Study'!H$53:H$132,0)),0,1)</f>
        <v>0</v>
      </c>
      <c r="AF487" s="106">
        <f>IF(ISNA(MATCH($N487,'Overlap Study'!B$53:B$100,0)),0,1)</f>
        <v>0</v>
      </c>
      <c r="BA487" s="97"/>
      <c r="BB487" s="97"/>
    </row>
    <row r="488" spans="12:54" ht="13" x14ac:dyDescent="0.3">
      <c r="L488" s="116">
        <f t="shared" si="20"/>
        <v>487</v>
      </c>
      <c r="M488">
        <f t="shared" si="21"/>
        <v>1</v>
      </c>
      <c r="N488" s="207">
        <v>3604</v>
      </c>
      <c r="O488" s="99">
        <f>SUM(P488:AA488)</f>
        <v>1</v>
      </c>
      <c r="P488" s="110">
        <f>IF(ISNA(MATCH(N488,'Overlap Study'!FF$62:FF$317,0)),0,1)</f>
        <v>1</v>
      </c>
      <c r="Q488" s="97">
        <f>IF(ISNA(MATCH(N488,'Overlap Study'!EO$62:EO$317,0)),0,1)</f>
        <v>0</v>
      </c>
      <c r="R488" s="97">
        <f>IF(ISNA(MATCH(N488,'Overlap Study'!DY$62:DY$174,0)),0,1)</f>
        <v>0</v>
      </c>
      <c r="S488" s="97">
        <f>IF(ISNA(MATCH(N488,'Overlap Study'!DJ$62:DJ$157,0)),0,1)</f>
        <v>0</v>
      </c>
      <c r="T488" s="99">
        <f>IF(ISNA(MATCH(N488,'Overlap Study'!CU$62:CU$157,0)),0,1)</f>
        <v>0</v>
      </c>
      <c r="U488" s="99">
        <f>IF(ISNA(MATCH(N488,'Overlap Study'!CG$62:CG$157,0)),0,1)</f>
        <v>0</v>
      </c>
      <c r="V488" s="97">
        <f>IF(ISNA(MATCH(N488,'Overlap Study'!BU$62:BU$157,0)),0,1)</f>
        <v>0</v>
      </c>
      <c r="W488" s="97">
        <f>IF(ISNA(MATCH(N488,'Overlap Study'!BJ$62:BJ$157,0)),0,1)</f>
        <v>0</v>
      </c>
      <c r="X488" s="97">
        <f>IF(ISNA(MATCH($N488,'Overlap Study'!AZ$62:AZ$157,0)),0,1)</f>
        <v>0</v>
      </c>
      <c r="Y488" s="97">
        <f>IF(ISNA(MATCH($N488,'Overlap Study'!AT$62:AT$157,0)),0,1)</f>
        <v>0</v>
      </c>
      <c r="Z488" s="97">
        <f>IF(ISNA(MATCH($N488,'Overlap Study'!AN$62:AN$157,0)),0,1)</f>
        <v>0</v>
      </c>
      <c r="AA488" s="97">
        <f>IF(ISNA(MATCH($N488,'Overlap Study'!AH$62:AH$157,0)),0,1)</f>
        <v>0</v>
      </c>
      <c r="AB488" s="110">
        <f>IF(ISNA(MATCH($N488,'Overlap Study'!AB$62:AB$157,0)),0,1)</f>
        <v>0</v>
      </c>
      <c r="AC488" s="97">
        <f>IF(ISNA(MATCH($N488,'Overlap Study'!V$62:V$157,0)),0,1)</f>
        <v>0</v>
      </c>
      <c r="AD488" s="97">
        <f>IF(ISNA(MATCH($N488,'Overlap Study'!P$62:P$157,0)),0,1)</f>
        <v>0</v>
      </c>
      <c r="AE488" s="97">
        <f>IF(ISNA(MATCH($N488,'Overlap Study'!H$53:H$132,0)),0,1)</f>
        <v>0</v>
      </c>
      <c r="AF488" s="106">
        <f>IF(ISNA(MATCH($N488,'Overlap Study'!B$53:B$100,0)),0,1)</f>
        <v>0</v>
      </c>
      <c r="BA488" s="97"/>
      <c r="BB488" s="97"/>
    </row>
    <row r="489" spans="12:54" ht="13" x14ac:dyDescent="0.3">
      <c r="L489" s="116">
        <f t="shared" si="20"/>
        <v>488</v>
      </c>
      <c r="M489">
        <f t="shared" si="21"/>
        <v>1</v>
      </c>
      <c r="N489" s="495">
        <v>3620</v>
      </c>
      <c r="O489" s="99">
        <f>SUM(P489:AA489)</f>
        <v>1</v>
      </c>
      <c r="P489" s="110">
        <f>IF(ISNA(MATCH(N489,'Overlap Study'!FF$62:FF$317,0)),0,1)</f>
        <v>1</v>
      </c>
      <c r="Q489" s="97">
        <f>IF(ISNA(MATCH(N489,'Overlap Study'!EO$62:EO$317,0)),0,1)</f>
        <v>0</v>
      </c>
      <c r="R489" s="97">
        <f>IF(ISNA(MATCH(N489,'Overlap Study'!DY$62:DY$174,0)),0,1)</f>
        <v>0</v>
      </c>
      <c r="S489" s="97">
        <f>IF(ISNA(MATCH(N489,'Overlap Study'!DJ$62:DJ$157,0)),0,1)</f>
        <v>0</v>
      </c>
      <c r="T489" s="99">
        <f>IF(ISNA(MATCH(N489,'Overlap Study'!CU$62:CU$157,0)),0,1)</f>
        <v>0</v>
      </c>
      <c r="U489" s="99">
        <f>IF(ISNA(MATCH(N489,'Overlap Study'!CG$62:CG$157,0)),0,1)</f>
        <v>0</v>
      </c>
      <c r="V489" s="97">
        <f>IF(ISNA(MATCH(N489,'Overlap Study'!BU$62:BU$157,0)),0,1)</f>
        <v>0</v>
      </c>
      <c r="W489" s="97">
        <f>IF(ISNA(MATCH(N489,'Overlap Study'!BJ$62:BJ$157,0)),0,1)</f>
        <v>0</v>
      </c>
      <c r="X489" s="97">
        <f>IF(ISNA(MATCH($N489,'Overlap Study'!AZ$62:AZ$157,0)),0,1)</f>
        <v>0</v>
      </c>
      <c r="Y489" s="97">
        <f>IF(ISNA(MATCH($N489,'Overlap Study'!AT$62:AT$157,0)),0,1)</f>
        <v>0</v>
      </c>
      <c r="Z489" s="97">
        <f>IF(ISNA(MATCH($N489,'Overlap Study'!AN$62:AN$157,0)),0,1)</f>
        <v>0</v>
      </c>
      <c r="AA489" s="97">
        <f>IF(ISNA(MATCH($N489,'Overlap Study'!AH$62:AH$157,0)),0,1)</f>
        <v>0</v>
      </c>
      <c r="AB489" s="110">
        <f>IF(ISNA(MATCH($N489,'Overlap Study'!AB$62:AB$157,0)),0,1)</f>
        <v>0</v>
      </c>
      <c r="AC489" s="97">
        <f>IF(ISNA(MATCH($N489,'Overlap Study'!V$62:V$157,0)),0,1)</f>
        <v>0</v>
      </c>
      <c r="AD489" s="97">
        <f>IF(ISNA(MATCH($N489,'Overlap Study'!P$62:P$157,0)),0,1)</f>
        <v>0</v>
      </c>
      <c r="AE489" s="97">
        <f>IF(ISNA(MATCH($N489,'Overlap Study'!H$53:H$132,0)),0,1)</f>
        <v>0</v>
      </c>
      <c r="AF489" s="106">
        <f>IF(ISNA(MATCH($N489,'Overlap Study'!B$53:B$100,0)),0,1)</f>
        <v>0</v>
      </c>
      <c r="BA489" s="97"/>
      <c r="BB489" s="97"/>
    </row>
    <row r="490" spans="12:54" ht="13" x14ac:dyDescent="0.3">
      <c r="L490" s="116">
        <f t="shared" si="20"/>
        <v>489</v>
      </c>
      <c r="M490">
        <f t="shared" si="21"/>
        <v>1</v>
      </c>
      <c r="N490" s="207">
        <v>3747</v>
      </c>
      <c r="O490" s="99">
        <f>SUM(P490:AA490)</f>
        <v>1</v>
      </c>
      <c r="P490" s="110">
        <f>IF(ISNA(MATCH(N490,'Overlap Study'!FF$62:FF$317,0)),0,1)</f>
        <v>0</v>
      </c>
      <c r="Q490" s="97">
        <f>IF(ISNA(MATCH(N490,'Overlap Study'!EO$62:EO$317,0)),0,1)</f>
        <v>0</v>
      </c>
      <c r="R490" s="97">
        <f>IF(ISNA(MATCH(N490,'Overlap Study'!DY$62:DY$174,0)),0,1)</f>
        <v>0</v>
      </c>
      <c r="S490" s="97">
        <f>IF(ISNA(MATCH(N490,'Overlap Study'!DJ$62:DJ$157,0)),0,1)</f>
        <v>0</v>
      </c>
      <c r="T490" s="99">
        <f>IF(ISNA(MATCH(N490,'Overlap Study'!CU$62:CU$157,0)),0,1)</f>
        <v>0</v>
      </c>
      <c r="U490" s="99">
        <f>IF(ISNA(MATCH(N490,'Overlap Study'!CG$62:CG$157,0)),0,1)</f>
        <v>1</v>
      </c>
      <c r="V490" s="97">
        <f>IF(ISNA(MATCH(N490,'Overlap Study'!BU$62:BU$157,0)),0,1)</f>
        <v>0</v>
      </c>
      <c r="W490" s="97">
        <f>IF(ISNA(MATCH(N490,'Overlap Study'!BJ$62:BJ$157,0)),0,1)</f>
        <v>0</v>
      </c>
      <c r="X490" s="97">
        <f>IF(ISNA(MATCH($N490,'Overlap Study'!AZ$62:AZ$157,0)),0,1)</f>
        <v>0</v>
      </c>
      <c r="Y490" s="97">
        <f>IF(ISNA(MATCH($N490,'Overlap Study'!AT$62:AT$157,0)),0,1)</f>
        <v>0</v>
      </c>
      <c r="Z490" s="97">
        <f>IF(ISNA(MATCH($N490,'Overlap Study'!AN$62:AN$157,0)),0,1)</f>
        <v>0</v>
      </c>
      <c r="AA490" s="97">
        <f>IF(ISNA(MATCH($N490,'Overlap Study'!AH$62:AH$157,0)),0,1)</f>
        <v>0</v>
      </c>
      <c r="AB490" s="110">
        <f>IF(ISNA(MATCH($N490,'Overlap Study'!AB$62:AB$157,0)),0,1)</f>
        <v>0</v>
      </c>
      <c r="AC490" s="97">
        <f>IF(ISNA(MATCH($N490,'Overlap Study'!V$62:V$157,0)),0,1)</f>
        <v>0</v>
      </c>
      <c r="AD490" s="97">
        <f>IF(ISNA(MATCH($N490,'Overlap Study'!P$62:P$157,0)),0,1)</f>
        <v>0</v>
      </c>
      <c r="AE490" s="97">
        <f>IF(ISNA(MATCH($N490,'Overlap Study'!H$53:H$132,0)),0,1)</f>
        <v>0</v>
      </c>
      <c r="AF490" s="106">
        <f>IF(ISNA(MATCH($N490,'Overlap Study'!B$53:B$100,0)),0,1)</f>
        <v>0</v>
      </c>
    </row>
    <row r="491" spans="12:54" ht="13" x14ac:dyDescent="0.3">
      <c r="L491" s="116">
        <f t="shared" si="20"/>
        <v>490</v>
      </c>
      <c r="M491">
        <f t="shared" si="21"/>
        <v>1</v>
      </c>
      <c r="N491" s="207">
        <v>3847</v>
      </c>
      <c r="O491" s="99">
        <f>SUM(P491:AA491)</f>
        <v>1</v>
      </c>
      <c r="P491" s="110">
        <f>IF(ISNA(MATCH(N491,'Overlap Study'!FF$62:FF$317,0)),0,1)</f>
        <v>0</v>
      </c>
      <c r="Q491" s="97">
        <f>IF(ISNA(MATCH(N491,'Overlap Study'!EO$62:EO$317,0)),0,1)</f>
        <v>1</v>
      </c>
      <c r="R491" s="97">
        <f>IF(ISNA(MATCH(N491,'Overlap Study'!DY$62:DY$174,0)),0,1)</f>
        <v>0</v>
      </c>
      <c r="S491" s="97">
        <f>IF(ISNA(MATCH(N491,'Overlap Study'!DJ$62:DJ$157,0)),0,1)</f>
        <v>0</v>
      </c>
      <c r="T491" s="99">
        <f>IF(ISNA(MATCH(N491,'Overlap Study'!CU$62:CU$157,0)),0,1)</f>
        <v>0</v>
      </c>
      <c r="U491" s="99">
        <f>IF(ISNA(MATCH(N491,'Overlap Study'!CG$62:CG$157,0)),0,1)</f>
        <v>0</v>
      </c>
      <c r="V491" s="97">
        <f>IF(ISNA(MATCH(N491,'Overlap Study'!BU$62:BU$157,0)),0,1)</f>
        <v>0</v>
      </c>
      <c r="W491" s="97">
        <f>IF(ISNA(MATCH(N491,'Overlap Study'!BJ$62:BJ$157,0)),0,1)</f>
        <v>0</v>
      </c>
      <c r="X491" s="97">
        <f>IF(ISNA(MATCH($N491,'Overlap Study'!AZ$62:AZ$157,0)),0,1)</f>
        <v>0</v>
      </c>
      <c r="Y491" s="97">
        <f>IF(ISNA(MATCH($N491,'Overlap Study'!AT$62:AT$157,0)),0,1)</f>
        <v>0</v>
      </c>
      <c r="Z491" s="97">
        <f>IF(ISNA(MATCH($N491,'Overlap Study'!AN$62:AN$157,0)),0,1)</f>
        <v>0</v>
      </c>
      <c r="AA491" s="97">
        <f>IF(ISNA(MATCH($N491,'Overlap Study'!AH$62:AH$157,0)),0,1)</f>
        <v>0</v>
      </c>
      <c r="AB491" s="110">
        <f>IF(ISNA(MATCH($N491,'Overlap Study'!AB$62:AB$157,0)),0,1)</f>
        <v>0</v>
      </c>
      <c r="AC491" s="97">
        <f>IF(ISNA(MATCH($N491,'Overlap Study'!V$62:V$157,0)),0,1)</f>
        <v>0</v>
      </c>
      <c r="AD491" s="97">
        <f>IF(ISNA(MATCH($N491,'Overlap Study'!P$62:P$157,0)),0,1)</f>
        <v>0</v>
      </c>
      <c r="AE491" s="97">
        <f>IF(ISNA(MATCH($N491,'Overlap Study'!H$53:H$132,0)),0,1)</f>
        <v>0</v>
      </c>
      <c r="AF491" s="106">
        <f>IF(ISNA(MATCH($N491,'Overlap Study'!B$53:B$100,0)),0,1)</f>
        <v>0</v>
      </c>
    </row>
    <row r="492" spans="12:54" ht="13" x14ac:dyDescent="0.3">
      <c r="L492" s="116">
        <f t="shared" si="20"/>
        <v>491</v>
      </c>
      <c r="M492">
        <f t="shared" si="21"/>
        <v>1</v>
      </c>
      <c r="N492" s="487">
        <v>3928</v>
      </c>
      <c r="O492" s="99">
        <f>SUM(P492:AA492)</f>
        <v>1</v>
      </c>
      <c r="P492" s="110">
        <f>IF(ISNA(MATCH(N492,'Overlap Study'!FF$62:FF$317,0)),0,1)</f>
        <v>0</v>
      </c>
      <c r="Q492" s="97">
        <f>IF(ISNA(MATCH(N492,'Overlap Study'!EO$62:EO$317,0)),0,1)</f>
        <v>0</v>
      </c>
      <c r="R492" s="97">
        <f>IF(ISNA(MATCH(N492,'Overlap Study'!DY$62:DY$174,0)),0,1)</f>
        <v>1</v>
      </c>
      <c r="S492" s="97">
        <f>IF(ISNA(MATCH(N492,'Overlap Study'!DJ$62:DJ$157,0)),0,1)</f>
        <v>0</v>
      </c>
      <c r="T492" s="99">
        <f>IF(ISNA(MATCH(N492,'Overlap Study'!CU$62:CU$157,0)),0,1)</f>
        <v>0</v>
      </c>
      <c r="U492" s="99">
        <f>IF(ISNA(MATCH(N492,'Overlap Study'!CG$62:CG$157,0)),0,1)</f>
        <v>0</v>
      </c>
      <c r="V492" s="97">
        <f>IF(ISNA(MATCH(N492,'Overlap Study'!BU$62:BU$157,0)),0,1)</f>
        <v>0</v>
      </c>
      <c r="W492" s="97">
        <f>IF(ISNA(MATCH(N492,'Overlap Study'!BJ$62:BJ$157,0)),0,1)</f>
        <v>0</v>
      </c>
      <c r="X492" s="97">
        <f>IF(ISNA(MATCH($N492,'Overlap Study'!AZ$62:AZ$157,0)),0,1)</f>
        <v>0</v>
      </c>
      <c r="Y492" s="97">
        <f>IF(ISNA(MATCH($N492,'Overlap Study'!AT$62:AT$157,0)),0,1)</f>
        <v>0</v>
      </c>
      <c r="Z492" s="97">
        <f>IF(ISNA(MATCH($N492,'Overlap Study'!AN$62:AN$157,0)),0,1)</f>
        <v>0</v>
      </c>
      <c r="AA492" s="97">
        <f>IF(ISNA(MATCH($N492,'Overlap Study'!AH$62:AH$157,0)),0,1)</f>
        <v>0</v>
      </c>
      <c r="AB492" s="110">
        <f>IF(ISNA(MATCH($N492,'Overlap Study'!AB$62:AB$157,0)),0,1)</f>
        <v>0</v>
      </c>
      <c r="AC492" s="97">
        <f>IF(ISNA(MATCH($N492,'Overlap Study'!V$62:V$157,0)),0,1)</f>
        <v>0</v>
      </c>
      <c r="AD492" s="97">
        <f>IF(ISNA(MATCH($N492,'Overlap Study'!P$62:P$157,0)),0,1)</f>
        <v>0</v>
      </c>
      <c r="AE492" s="97">
        <f>IF(ISNA(MATCH($N492,'Overlap Study'!H$53:H$132,0)),0,1)</f>
        <v>0</v>
      </c>
      <c r="AF492" s="106">
        <f>IF(ISNA(MATCH($N492,'Overlap Study'!B$53:B$100,0)),0,1)</f>
        <v>0</v>
      </c>
    </row>
    <row r="493" spans="12:54" ht="13" x14ac:dyDescent="0.3">
      <c r="L493" s="116">
        <f t="shared" si="20"/>
        <v>492</v>
      </c>
      <c r="M493">
        <f t="shared" si="21"/>
        <v>1</v>
      </c>
      <c r="N493" s="487">
        <v>3944</v>
      </c>
      <c r="O493" s="99">
        <f>SUM(P493:AA493)</f>
        <v>1</v>
      </c>
      <c r="P493" s="110">
        <f>IF(ISNA(MATCH(N493,'Overlap Study'!FF$62:FF$317,0)),0,1)</f>
        <v>0</v>
      </c>
      <c r="Q493" s="97">
        <f>IF(ISNA(MATCH(N493,'Overlap Study'!EO$62:EO$317,0)),0,1)</f>
        <v>1</v>
      </c>
      <c r="R493" s="97">
        <f>IF(ISNA(MATCH(N493,'Overlap Study'!DY$62:DY$174,0)),0,1)</f>
        <v>0</v>
      </c>
      <c r="S493" s="97">
        <f>IF(ISNA(MATCH(N493,'Overlap Study'!DJ$62:DJ$157,0)),0,1)</f>
        <v>0</v>
      </c>
      <c r="T493" s="99">
        <f>IF(ISNA(MATCH(N493,'Overlap Study'!CU$62:CU$157,0)),0,1)</f>
        <v>0</v>
      </c>
      <c r="U493" s="99">
        <f>IF(ISNA(MATCH(N493,'Overlap Study'!CG$62:CG$157,0)),0,1)</f>
        <v>0</v>
      </c>
      <c r="V493" s="97">
        <f>IF(ISNA(MATCH(N493,'Overlap Study'!BU$62:BU$157,0)),0,1)</f>
        <v>0</v>
      </c>
      <c r="W493" s="97">
        <f>IF(ISNA(MATCH(N493,'Overlap Study'!BJ$62:BJ$157,0)),0,1)</f>
        <v>0</v>
      </c>
      <c r="X493" s="97">
        <f>IF(ISNA(MATCH($N493,'Overlap Study'!AZ$62:AZ$157,0)),0,1)</f>
        <v>0</v>
      </c>
      <c r="Y493" s="97">
        <f>IF(ISNA(MATCH($N493,'Overlap Study'!AT$62:AT$157,0)),0,1)</f>
        <v>0</v>
      </c>
      <c r="Z493" s="97">
        <f>IF(ISNA(MATCH($N493,'Overlap Study'!AN$62:AN$157,0)),0,1)</f>
        <v>0</v>
      </c>
      <c r="AA493" s="97">
        <f>IF(ISNA(MATCH($N493,'Overlap Study'!AH$62:AH$157,0)),0,1)</f>
        <v>0</v>
      </c>
      <c r="AB493" s="110">
        <f>IF(ISNA(MATCH($N493,'Overlap Study'!AB$62:AB$157,0)),0,1)</f>
        <v>0</v>
      </c>
      <c r="AC493" s="97">
        <f>IF(ISNA(MATCH($N493,'Overlap Study'!V$62:V$157,0)),0,1)</f>
        <v>0</v>
      </c>
      <c r="AD493" s="97">
        <f>IF(ISNA(MATCH($N493,'Overlap Study'!P$62:P$157,0)),0,1)</f>
        <v>0</v>
      </c>
      <c r="AE493" s="97">
        <f>IF(ISNA(MATCH($N493,'Overlap Study'!H$53:H$132,0)),0,1)</f>
        <v>0</v>
      </c>
      <c r="AF493" s="106">
        <f>IF(ISNA(MATCH($N493,'Overlap Study'!B$53:B$100,0)),0,1)</f>
        <v>0</v>
      </c>
    </row>
    <row r="494" spans="12:54" ht="13" x14ac:dyDescent="0.3">
      <c r="L494" s="116">
        <f t="shared" si="20"/>
        <v>493</v>
      </c>
      <c r="M494">
        <f t="shared" si="21"/>
        <v>1</v>
      </c>
      <c r="N494" s="207">
        <v>3974</v>
      </c>
      <c r="O494" s="99">
        <f>SUM(P494:AA494)</f>
        <v>1</v>
      </c>
      <c r="P494" s="110">
        <f>IF(ISNA(MATCH(N494,'Overlap Study'!FF$62:FF$317,0)),0,1)</f>
        <v>0</v>
      </c>
      <c r="Q494" s="97">
        <f>IF(ISNA(MATCH(N494,'Overlap Study'!EO$62:EO$317,0)),0,1)</f>
        <v>1</v>
      </c>
      <c r="R494" s="97">
        <f>IF(ISNA(MATCH(N494,'Overlap Study'!DY$62:DY$174,0)),0,1)</f>
        <v>0</v>
      </c>
      <c r="S494" s="97">
        <f>IF(ISNA(MATCH(N494,'Overlap Study'!DJ$62:DJ$157,0)),0,1)</f>
        <v>0</v>
      </c>
      <c r="T494" s="99">
        <f>IF(ISNA(MATCH(N494,'Overlap Study'!CU$62:CU$157,0)),0,1)</f>
        <v>0</v>
      </c>
      <c r="U494" s="99">
        <f>IF(ISNA(MATCH(N494,'Overlap Study'!CG$62:CG$157,0)),0,1)</f>
        <v>0</v>
      </c>
      <c r="V494" s="97">
        <f>IF(ISNA(MATCH(N494,'Overlap Study'!BU$62:BU$157,0)),0,1)</f>
        <v>0</v>
      </c>
      <c r="W494" s="97">
        <f>IF(ISNA(MATCH(N494,'Overlap Study'!BJ$62:BJ$157,0)),0,1)</f>
        <v>0</v>
      </c>
      <c r="X494" s="97">
        <f>IF(ISNA(MATCH($N494,'Overlap Study'!AZ$62:AZ$157,0)),0,1)</f>
        <v>0</v>
      </c>
      <c r="Y494" s="97">
        <f>IF(ISNA(MATCH($N494,'Overlap Study'!AT$62:AT$157,0)),0,1)</f>
        <v>0</v>
      </c>
      <c r="Z494" s="97">
        <f>IF(ISNA(MATCH($N494,'Overlap Study'!AN$62:AN$157,0)),0,1)</f>
        <v>0</v>
      </c>
      <c r="AA494" s="97">
        <f>IF(ISNA(MATCH($N494,'Overlap Study'!AH$62:AH$157,0)),0,1)</f>
        <v>0</v>
      </c>
      <c r="AB494" s="110">
        <f>IF(ISNA(MATCH($N494,'Overlap Study'!AB$62:AB$157,0)),0,1)</f>
        <v>0</v>
      </c>
      <c r="AC494" s="97">
        <f>IF(ISNA(MATCH($N494,'Overlap Study'!V$62:V$157,0)),0,1)</f>
        <v>0</v>
      </c>
      <c r="AD494" s="97">
        <f>IF(ISNA(MATCH($N494,'Overlap Study'!P$62:P$157,0)),0,1)</f>
        <v>0</v>
      </c>
      <c r="AE494" s="97">
        <f>IF(ISNA(MATCH($N494,'Overlap Study'!H$53:H$132,0)),0,1)</f>
        <v>0</v>
      </c>
      <c r="AF494" s="106">
        <f>IF(ISNA(MATCH($N494,'Overlap Study'!B$53:B$100,0)),0,1)</f>
        <v>0</v>
      </c>
    </row>
    <row r="495" spans="12:54" ht="13" x14ac:dyDescent="0.3">
      <c r="L495" s="116">
        <f t="shared" si="20"/>
        <v>494</v>
      </c>
      <c r="M495">
        <f t="shared" si="21"/>
        <v>1</v>
      </c>
      <c r="N495" s="207">
        <v>3996</v>
      </c>
      <c r="O495" s="99">
        <f>SUM(P495:AA495)</f>
        <v>1</v>
      </c>
      <c r="P495" s="110">
        <f>IF(ISNA(MATCH(N495,'Overlap Study'!FF$62:FF$317,0)),0,1)</f>
        <v>0</v>
      </c>
      <c r="Q495" s="97">
        <f>IF(ISNA(MATCH(N495,'Overlap Study'!EO$62:EO$317,0)),0,1)</f>
        <v>1</v>
      </c>
      <c r="R495" s="97">
        <f>IF(ISNA(MATCH(N495,'Overlap Study'!DY$62:DY$174,0)),0,1)</f>
        <v>0</v>
      </c>
      <c r="S495" s="97">
        <f>IF(ISNA(MATCH(N495,'Overlap Study'!DJ$62:DJ$157,0)),0,1)</f>
        <v>0</v>
      </c>
      <c r="T495" s="99">
        <f>IF(ISNA(MATCH(N495,'Overlap Study'!CU$62:CU$157,0)),0,1)</f>
        <v>0</v>
      </c>
      <c r="U495" s="99">
        <f>IF(ISNA(MATCH(N495,'Overlap Study'!CG$62:CG$157,0)),0,1)</f>
        <v>0</v>
      </c>
      <c r="V495" s="97">
        <f>IF(ISNA(MATCH(N495,'Overlap Study'!BU$62:BU$157,0)),0,1)</f>
        <v>0</v>
      </c>
      <c r="W495" s="97">
        <f>IF(ISNA(MATCH(N495,'Overlap Study'!BJ$62:BJ$157,0)),0,1)</f>
        <v>0</v>
      </c>
      <c r="X495" s="97">
        <f>IF(ISNA(MATCH($N495,'Overlap Study'!AZ$62:AZ$157,0)),0,1)</f>
        <v>0</v>
      </c>
      <c r="Y495" s="97">
        <f>IF(ISNA(MATCH($N495,'Overlap Study'!AT$62:AT$157,0)),0,1)</f>
        <v>0</v>
      </c>
      <c r="Z495" s="97">
        <f>IF(ISNA(MATCH($N495,'Overlap Study'!AN$62:AN$157,0)),0,1)</f>
        <v>0</v>
      </c>
      <c r="AA495" s="97">
        <f>IF(ISNA(MATCH($N495,'Overlap Study'!AH$62:AH$157,0)),0,1)</f>
        <v>0</v>
      </c>
      <c r="AB495" s="110">
        <f>IF(ISNA(MATCH($N495,'Overlap Study'!AB$62:AB$157,0)),0,1)</f>
        <v>0</v>
      </c>
      <c r="AC495" s="97">
        <f>IF(ISNA(MATCH($N495,'Overlap Study'!V$62:V$157,0)),0,1)</f>
        <v>0</v>
      </c>
      <c r="AD495" s="97">
        <f>IF(ISNA(MATCH($N495,'Overlap Study'!P$62:P$157,0)),0,1)</f>
        <v>0</v>
      </c>
      <c r="AE495" s="97">
        <f>IF(ISNA(MATCH($N495,'Overlap Study'!H$53:H$132,0)),0,1)</f>
        <v>0</v>
      </c>
      <c r="AF495" s="106">
        <f>IF(ISNA(MATCH($N495,'Overlap Study'!B$53:B$100,0)),0,1)</f>
        <v>0</v>
      </c>
    </row>
    <row r="496" spans="12:54" ht="13" x14ac:dyDescent="0.3">
      <c r="L496" s="116">
        <f t="shared" si="20"/>
        <v>495</v>
      </c>
      <c r="M496">
        <f t="shared" si="21"/>
        <v>1</v>
      </c>
      <c r="N496" s="493">
        <v>3997</v>
      </c>
      <c r="O496" s="99">
        <f>SUM(P496:AA496)</f>
        <v>1</v>
      </c>
      <c r="P496" s="110">
        <f>IF(ISNA(MATCH(N496,'Overlap Study'!FF$62:FF$317,0)),0,1)</f>
        <v>0</v>
      </c>
      <c r="Q496" s="97">
        <f>IF(ISNA(MATCH(N496,'Overlap Study'!EO$62:EO$317,0)),0,1)</f>
        <v>0</v>
      </c>
      <c r="R496" s="97">
        <f>IF(ISNA(MATCH(N496,'Overlap Study'!DY$62:DY$174,0)),0,1)</f>
        <v>0</v>
      </c>
      <c r="S496" s="97">
        <f>IF(ISNA(MATCH(N496,'Overlap Study'!DJ$62:DJ$157,0)),0,1)</f>
        <v>1</v>
      </c>
      <c r="T496" s="99">
        <f>IF(ISNA(MATCH(N496,'Overlap Study'!CU$62:CU$157,0)),0,1)</f>
        <v>0</v>
      </c>
      <c r="U496" s="99">
        <f>IF(ISNA(MATCH(N496,'Overlap Study'!CG$62:CG$157,0)),0,1)</f>
        <v>0</v>
      </c>
      <c r="V496" s="97">
        <f>IF(ISNA(MATCH(N496,'Overlap Study'!BU$62:BU$157,0)),0,1)</f>
        <v>0</v>
      </c>
      <c r="W496" s="97">
        <f>IF(ISNA(MATCH(N496,'Overlap Study'!BJ$62:BJ$157,0)),0,1)</f>
        <v>0</v>
      </c>
      <c r="X496" s="97">
        <f>IF(ISNA(MATCH($N496,'Overlap Study'!AZ$62:AZ$157,0)),0,1)</f>
        <v>0</v>
      </c>
      <c r="Y496" s="97">
        <f>IF(ISNA(MATCH($N496,'Overlap Study'!AT$62:AT$157,0)),0,1)</f>
        <v>0</v>
      </c>
      <c r="Z496" s="97">
        <f>IF(ISNA(MATCH($N496,'Overlap Study'!AN$62:AN$157,0)),0,1)</f>
        <v>0</v>
      </c>
      <c r="AA496" s="97">
        <f>IF(ISNA(MATCH($N496,'Overlap Study'!AH$62:AH$157,0)),0,1)</f>
        <v>0</v>
      </c>
      <c r="AB496" s="110">
        <f>IF(ISNA(MATCH($N496,'Overlap Study'!AB$62:AB$157,0)),0,1)</f>
        <v>0</v>
      </c>
      <c r="AC496" s="97">
        <f>IF(ISNA(MATCH($N496,'Overlap Study'!V$62:V$157,0)),0,1)</f>
        <v>0</v>
      </c>
      <c r="AD496" s="97">
        <f>IF(ISNA(MATCH($N496,'Overlap Study'!P$62:P$157,0)),0,1)</f>
        <v>0</v>
      </c>
      <c r="AE496" s="97">
        <f>IF(ISNA(MATCH($N496,'Overlap Study'!H$53:H$132,0)),0,1)</f>
        <v>0</v>
      </c>
      <c r="AF496" s="106">
        <f>IF(ISNA(MATCH($N496,'Overlap Study'!B$53:B$100,0)),0,1)</f>
        <v>0</v>
      </c>
    </row>
    <row r="497" spans="12:32" ht="13" x14ac:dyDescent="0.3">
      <c r="L497" s="116">
        <f t="shared" si="20"/>
        <v>496</v>
      </c>
      <c r="M497">
        <f t="shared" si="21"/>
        <v>1</v>
      </c>
      <c r="N497" s="493">
        <v>4001</v>
      </c>
      <c r="O497" s="99">
        <f>SUM(P497:AA497)</f>
        <v>1</v>
      </c>
      <c r="P497" s="110">
        <f>IF(ISNA(MATCH(N497,'Overlap Study'!FF$62:FF$317,0)),0,1)</f>
        <v>1</v>
      </c>
      <c r="Q497" s="97">
        <f>IF(ISNA(MATCH(N497,'Overlap Study'!EO$62:EO$317,0)),0,1)</f>
        <v>0</v>
      </c>
      <c r="R497" s="97">
        <f>IF(ISNA(MATCH(N497,'Overlap Study'!DY$62:DY$174,0)),0,1)</f>
        <v>0</v>
      </c>
      <c r="S497" s="97">
        <f>IF(ISNA(MATCH(N497,'Overlap Study'!DJ$62:DJ$157,0)),0,1)</f>
        <v>0</v>
      </c>
      <c r="T497" s="99">
        <f>IF(ISNA(MATCH(N497,'Overlap Study'!CU$62:CU$157,0)),0,1)</f>
        <v>0</v>
      </c>
      <c r="U497" s="99">
        <f>IF(ISNA(MATCH(N497,'Overlap Study'!CG$62:CG$157,0)),0,1)</f>
        <v>0</v>
      </c>
      <c r="V497" s="97">
        <f>IF(ISNA(MATCH(N497,'Overlap Study'!BU$62:BU$157,0)),0,1)</f>
        <v>0</v>
      </c>
      <c r="W497" s="97">
        <f>IF(ISNA(MATCH(N497,'Overlap Study'!BJ$62:BJ$157,0)),0,1)</f>
        <v>0</v>
      </c>
      <c r="X497" s="97">
        <f>IF(ISNA(MATCH($N497,'Overlap Study'!AZ$62:AZ$157,0)),0,1)</f>
        <v>0</v>
      </c>
      <c r="Y497" s="97">
        <f>IF(ISNA(MATCH($N497,'Overlap Study'!AT$62:AT$157,0)),0,1)</f>
        <v>0</v>
      </c>
      <c r="Z497" s="97">
        <f>IF(ISNA(MATCH($N497,'Overlap Study'!AN$62:AN$157,0)),0,1)</f>
        <v>0</v>
      </c>
      <c r="AA497" s="97">
        <f>IF(ISNA(MATCH($N497,'Overlap Study'!AH$62:AH$157,0)),0,1)</f>
        <v>0</v>
      </c>
      <c r="AB497" s="110">
        <f>IF(ISNA(MATCH($N497,'Overlap Study'!AB$62:AB$157,0)),0,1)</f>
        <v>0</v>
      </c>
      <c r="AC497" s="97">
        <f>IF(ISNA(MATCH($N497,'Overlap Study'!V$62:V$157,0)),0,1)</f>
        <v>0</v>
      </c>
      <c r="AD497" s="97">
        <f>IF(ISNA(MATCH($N497,'Overlap Study'!P$62:P$157,0)),0,1)</f>
        <v>0</v>
      </c>
      <c r="AE497" s="97">
        <f>IF(ISNA(MATCH($N497,'Overlap Study'!H$53:H$132,0)),0,1)</f>
        <v>0</v>
      </c>
      <c r="AF497" s="106">
        <f>IF(ISNA(MATCH($N497,'Overlap Study'!B$53:B$100,0)),0,1)</f>
        <v>0</v>
      </c>
    </row>
    <row r="498" spans="12:32" ht="13" x14ac:dyDescent="0.3">
      <c r="L498" s="116">
        <f t="shared" si="20"/>
        <v>497</v>
      </c>
      <c r="M498">
        <f t="shared" si="21"/>
        <v>1</v>
      </c>
      <c r="N498" s="487">
        <v>4009</v>
      </c>
      <c r="O498" s="99">
        <f>SUM(P498:AA498)</f>
        <v>1</v>
      </c>
      <c r="P498" s="110">
        <f>IF(ISNA(MATCH(N498,'Overlap Study'!FF$62:FF$317,0)),0,1)</f>
        <v>1</v>
      </c>
      <c r="Q498" s="97">
        <f>IF(ISNA(MATCH(N498,'Overlap Study'!EO$62:EO$317,0)),0,1)</f>
        <v>0</v>
      </c>
      <c r="R498" s="97">
        <f>IF(ISNA(MATCH(N498,'Overlap Study'!DY$62:DY$174,0)),0,1)</f>
        <v>0</v>
      </c>
      <c r="S498" s="97">
        <f>IF(ISNA(MATCH(N498,'Overlap Study'!DJ$62:DJ$157,0)),0,1)</f>
        <v>0</v>
      </c>
      <c r="T498" s="99">
        <f>IF(ISNA(MATCH(N498,'Overlap Study'!CU$62:CU$157,0)),0,1)</f>
        <v>0</v>
      </c>
      <c r="U498" s="99">
        <f>IF(ISNA(MATCH(N498,'Overlap Study'!CG$62:CG$157,0)),0,1)</f>
        <v>0</v>
      </c>
      <c r="V498" s="97">
        <f>IF(ISNA(MATCH(N498,'Overlap Study'!BU$62:BU$157,0)),0,1)</f>
        <v>0</v>
      </c>
      <c r="W498" s="97">
        <f>IF(ISNA(MATCH(N498,'Overlap Study'!BJ$62:BJ$157,0)),0,1)</f>
        <v>0</v>
      </c>
      <c r="X498" s="97">
        <f>IF(ISNA(MATCH($N498,'Overlap Study'!AZ$62:AZ$157,0)),0,1)</f>
        <v>0</v>
      </c>
      <c r="Y498" s="97">
        <f>IF(ISNA(MATCH($N498,'Overlap Study'!AT$62:AT$157,0)),0,1)</f>
        <v>0</v>
      </c>
      <c r="Z498" s="97">
        <f>IF(ISNA(MATCH($N498,'Overlap Study'!AN$62:AN$157,0)),0,1)</f>
        <v>0</v>
      </c>
      <c r="AA498" s="97">
        <f>IF(ISNA(MATCH($N498,'Overlap Study'!AH$62:AH$157,0)),0,1)</f>
        <v>0</v>
      </c>
      <c r="AB498" s="110">
        <f>IF(ISNA(MATCH($N498,'Overlap Study'!AB$62:AB$157,0)),0,1)</f>
        <v>0</v>
      </c>
      <c r="AC498" s="97">
        <f>IF(ISNA(MATCH($N498,'Overlap Study'!V$62:V$157,0)),0,1)</f>
        <v>0</v>
      </c>
      <c r="AD498" s="97">
        <f>IF(ISNA(MATCH($N498,'Overlap Study'!P$62:P$157,0)),0,1)</f>
        <v>0</v>
      </c>
      <c r="AE498" s="97">
        <f>IF(ISNA(MATCH($N498,'Overlap Study'!H$53:H$132,0)),0,1)</f>
        <v>0</v>
      </c>
      <c r="AF498" s="106">
        <f>IF(ISNA(MATCH($N498,'Overlap Study'!B$53:B$100,0)),0,1)</f>
        <v>0</v>
      </c>
    </row>
    <row r="499" spans="12:32" ht="13" x14ac:dyDescent="0.3">
      <c r="L499" s="116">
        <f t="shared" si="20"/>
        <v>498</v>
      </c>
      <c r="M499">
        <f t="shared" si="21"/>
        <v>1</v>
      </c>
      <c r="N499" s="487">
        <v>4028</v>
      </c>
      <c r="O499" s="99">
        <f>SUM(P499:AA499)</f>
        <v>1</v>
      </c>
      <c r="P499" s="110">
        <f>IF(ISNA(MATCH(N499,'Overlap Study'!FF$62:FF$317,0)),0,1)</f>
        <v>1</v>
      </c>
      <c r="Q499" s="97">
        <f>IF(ISNA(MATCH(N499,'Overlap Study'!EO$62:EO$317,0)),0,1)</f>
        <v>0</v>
      </c>
      <c r="R499" s="97">
        <f>IF(ISNA(MATCH(N499,'Overlap Study'!DY$62:DY$174,0)),0,1)</f>
        <v>0</v>
      </c>
      <c r="S499" s="97">
        <f>IF(ISNA(MATCH(N499,'Overlap Study'!DJ$62:DJ$157,0)),0,1)</f>
        <v>0</v>
      </c>
      <c r="T499" s="99">
        <f>IF(ISNA(MATCH(N499,'Overlap Study'!CU$62:CU$157,0)),0,1)</f>
        <v>0</v>
      </c>
      <c r="U499" s="99">
        <f>IF(ISNA(MATCH(N499,'Overlap Study'!CG$62:CG$157,0)),0,1)</f>
        <v>0</v>
      </c>
      <c r="V499" s="97">
        <f>IF(ISNA(MATCH(N499,'Overlap Study'!BU$62:BU$157,0)),0,1)</f>
        <v>0</v>
      </c>
      <c r="W499" s="97">
        <f>IF(ISNA(MATCH(N499,'Overlap Study'!BJ$62:BJ$157,0)),0,1)</f>
        <v>0</v>
      </c>
      <c r="X499" s="97">
        <f>IF(ISNA(MATCH($N499,'Overlap Study'!AZ$62:AZ$157,0)),0,1)</f>
        <v>0</v>
      </c>
      <c r="Y499" s="97">
        <f>IF(ISNA(MATCH($N499,'Overlap Study'!AT$62:AT$157,0)),0,1)</f>
        <v>0</v>
      </c>
      <c r="Z499" s="97">
        <f>IF(ISNA(MATCH($N499,'Overlap Study'!AN$62:AN$157,0)),0,1)</f>
        <v>0</v>
      </c>
      <c r="AA499" s="97">
        <f>IF(ISNA(MATCH($N499,'Overlap Study'!AH$62:AH$157,0)),0,1)</f>
        <v>0</v>
      </c>
      <c r="AB499" s="110">
        <f>IF(ISNA(MATCH($N499,'Overlap Study'!AB$62:AB$157,0)),0,1)</f>
        <v>0</v>
      </c>
      <c r="AC499" s="97">
        <f>IF(ISNA(MATCH($N499,'Overlap Study'!V$62:V$157,0)),0,1)</f>
        <v>0</v>
      </c>
      <c r="AD499" s="97">
        <f>IF(ISNA(MATCH($N499,'Overlap Study'!P$62:P$157,0)),0,1)</f>
        <v>0</v>
      </c>
      <c r="AE499" s="97">
        <f>IF(ISNA(MATCH($N499,'Overlap Study'!H$53:H$132,0)),0,1)</f>
        <v>0</v>
      </c>
      <c r="AF499" s="106">
        <f>IF(ISNA(MATCH($N499,'Overlap Study'!B$53:B$100,0)),0,1)</f>
        <v>0</v>
      </c>
    </row>
    <row r="500" spans="12:32" ht="13" x14ac:dyDescent="0.3">
      <c r="L500" s="116">
        <f t="shared" si="20"/>
        <v>499</v>
      </c>
      <c r="M500">
        <f t="shared" si="21"/>
        <v>1</v>
      </c>
      <c r="N500" s="487">
        <v>4061</v>
      </c>
      <c r="O500" s="99">
        <f>SUM(P500:AA500)</f>
        <v>1</v>
      </c>
      <c r="P500" s="110">
        <f>IF(ISNA(MATCH(N500,'Overlap Study'!FF$62:FF$317,0)),0,1)</f>
        <v>0</v>
      </c>
      <c r="Q500" s="97">
        <f>IF(ISNA(MATCH(N500,'Overlap Study'!EO$62:EO$317,0)),0,1)</f>
        <v>1</v>
      </c>
      <c r="R500" s="97">
        <f>IF(ISNA(MATCH(N500,'Overlap Study'!DY$62:DY$174,0)),0,1)</f>
        <v>0</v>
      </c>
      <c r="S500" s="97">
        <f>IF(ISNA(MATCH(N500,'Overlap Study'!DJ$62:DJ$157,0)),0,1)</f>
        <v>0</v>
      </c>
      <c r="T500" s="99">
        <f>IF(ISNA(MATCH(N500,'Overlap Study'!CU$62:CU$157,0)),0,1)</f>
        <v>0</v>
      </c>
      <c r="U500" s="99">
        <f>IF(ISNA(MATCH(N500,'Overlap Study'!CG$62:CG$157,0)),0,1)</f>
        <v>0</v>
      </c>
      <c r="V500" s="97">
        <f>IF(ISNA(MATCH(N500,'Overlap Study'!BU$62:BU$157,0)),0,1)</f>
        <v>0</v>
      </c>
      <c r="W500" s="97">
        <f>IF(ISNA(MATCH(N500,'Overlap Study'!BJ$62:BJ$157,0)),0,1)</f>
        <v>0</v>
      </c>
      <c r="X500" s="97">
        <f>IF(ISNA(MATCH($N500,'Overlap Study'!AZ$62:AZ$157,0)),0,1)</f>
        <v>0</v>
      </c>
      <c r="Y500" s="97">
        <f>IF(ISNA(MATCH($N500,'Overlap Study'!AT$62:AT$157,0)),0,1)</f>
        <v>0</v>
      </c>
      <c r="Z500" s="97">
        <f>IF(ISNA(MATCH($N500,'Overlap Study'!AN$62:AN$157,0)),0,1)</f>
        <v>0</v>
      </c>
      <c r="AA500" s="97">
        <f>IF(ISNA(MATCH($N500,'Overlap Study'!AH$62:AH$157,0)),0,1)</f>
        <v>0</v>
      </c>
      <c r="AB500" s="110">
        <f>IF(ISNA(MATCH($N500,'Overlap Study'!AB$62:AB$157,0)),0,1)</f>
        <v>0</v>
      </c>
      <c r="AC500" s="97">
        <f>IF(ISNA(MATCH($N500,'Overlap Study'!V$62:V$157,0)),0,1)</f>
        <v>0</v>
      </c>
      <c r="AD500" s="97">
        <f>IF(ISNA(MATCH($N500,'Overlap Study'!P$62:P$157,0)),0,1)</f>
        <v>0</v>
      </c>
      <c r="AE500" s="97">
        <f>IF(ISNA(MATCH($N500,'Overlap Study'!H$53:H$132,0)),0,1)</f>
        <v>0</v>
      </c>
      <c r="AF500" s="106">
        <f>IF(ISNA(MATCH($N500,'Overlap Study'!B$53:B$100,0)),0,1)</f>
        <v>0</v>
      </c>
    </row>
    <row r="501" spans="12:32" ht="13" x14ac:dyDescent="0.3">
      <c r="L501" s="116">
        <f t="shared" si="20"/>
        <v>500</v>
      </c>
      <c r="M501">
        <f t="shared" si="21"/>
        <v>1</v>
      </c>
      <c r="N501" s="487">
        <v>4077</v>
      </c>
      <c r="O501" s="99">
        <f>SUM(P501:AA501)</f>
        <v>1</v>
      </c>
      <c r="P501" s="110">
        <f>IF(ISNA(MATCH(N501,'Overlap Study'!FF$62:FF$317,0)),0,1)</f>
        <v>0</v>
      </c>
      <c r="Q501" s="97">
        <f>IF(ISNA(MATCH(N501,'Overlap Study'!EO$62:EO$317,0)),0,1)</f>
        <v>0</v>
      </c>
      <c r="R501" s="97">
        <f>IF(ISNA(MATCH(N501,'Overlap Study'!DY$62:DY$174,0)),0,1)</f>
        <v>1</v>
      </c>
      <c r="S501" s="97">
        <f>IF(ISNA(MATCH(N501,'Overlap Study'!DJ$62:DJ$157,0)),0,1)</f>
        <v>0</v>
      </c>
      <c r="T501" s="99">
        <f>IF(ISNA(MATCH(N501,'Overlap Study'!CU$62:CU$157,0)),0,1)</f>
        <v>0</v>
      </c>
      <c r="U501" s="99">
        <f>IF(ISNA(MATCH(N501,'Overlap Study'!CG$62:CG$157,0)),0,1)</f>
        <v>0</v>
      </c>
      <c r="V501" s="97">
        <f>IF(ISNA(MATCH(N501,'Overlap Study'!BU$62:BU$157,0)),0,1)</f>
        <v>0</v>
      </c>
      <c r="W501" s="97">
        <f>IF(ISNA(MATCH(N501,'Overlap Study'!BJ$62:BJ$157,0)),0,1)</f>
        <v>0</v>
      </c>
      <c r="X501" s="97">
        <f>IF(ISNA(MATCH($N501,'Overlap Study'!AZ$62:AZ$157,0)),0,1)</f>
        <v>0</v>
      </c>
      <c r="Y501" s="97">
        <f>IF(ISNA(MATCH($N501,'Overlap Study'!AT$62:AT$157,0)),0,1)</f>
        <v>0</v>
      </c>
      <c r="Z501" s="97">
        <f>IF(ISNA(MATCH($N501,'Overlap Study'!AN$62:AN$157,0)),0,1)</f>
        <v>0</v>
      </c>
      <c r="AA501" s="97">
        <f>IF(ISNA(MATCH($N501,'Overlap Study'!AH$62:AH$157,0)),0,1)</f>
        <v>0</v>
      </c>
      <c r="AB501" s="110">
        <f>IF(ISNA(MATCH($N501,'Overlap Study'!AB$62:AB$157,0)),0,1)</f>
        <v>0</v>
      </c>
      <c r="AC501" s="97">
        <f>IF(ISNA(MATCH($N501,'Overlap Study'!V$62:V$157,0)),0,1)</f>
        <v>0</v>
      </c>
      <c r="AD501" s="97">
        <f>IF(ISNA(MATCH($N501,'Overlap Study'!P$62:P$157,0)),0,1)</f>
        <v>0</v>
      </c>
      <c r="AE501" s="97">
        <f>IF(ISNA(MATCH($N501,'Overlap Study'!H$53:H$132,0)),0,1)</f>
        <v>0</v>
      </c>
      <c r="AF501" s="106">
        <f>IF(ISNA(MATCH($N501,'Overlap Study'!B$53:B$100,0)),0,1)</f>
        <v>0</v>
      </c>
    </row>
    <row r="502" spans="12:32" ht="13" x14ac:dyDescent="0.3">
      <c r="L502" s="116">
        <f t="shared" si="20"/>
        <v>501</v>
      </c>
      <c r="M502">
        <f t="shared" si="21"/>
        <v>1</v>
      </c>
      <c r="N502" s="487">
        <v>4085</v>
      </c>
      <c r="O502" s="99">
        <f>SUM(P502:AA502)</f>
        <v>1</v>
      </c>
      <c r="P502" s="110">
        <f>IF(ISNA(MATCH(N502,'Overlap Study'!FF$62:FF$317,0)),0,1)</f>
        <v>1</v>
      </c>
      <c r="Q502" s="97">
        <f>IF(ISNA(MATCH(N502,'Overlap Study'!EO$62:EO$317,0)),0,1)</f>
        <v>0</v>
      </c>
      <c r="R502" s="97">
        <f>IF(ISNA(MATCH(N502,'Overlap Study'!DY$62:DY$174,0)),0,1)</f>
        <v>0</v>
      </c>
      <c r="S502" s="97">
        <f>IF(ISNA(MATCH(N502,'Overlap Study'!DJ$62:DJ$157,0)),0,1)</f>
        <v>0</v>
      </c>
      <c r="T502" s="99">
        <f>IF(ISNA(MATCH(N502,'Overlap Study'!CU$62:CU$157,0)),0,1)</f>
        <v>0</v>
      </c>
      <c r="U502" s="99">
        <f>IF(ISNA(MATCH(N502,'Overlap Study'!CG$62:CG$157,0)),0,1)</f>
        <v>0</v>
      </c>
      <c r="V502" s="97">
        <f>IF(ISNA(MATCH(N502,'Overlap Study'!BU$62:BU$157,0)),0,1)</f>
        <v>0</v>
      </c>
      <c r="W502" s="97">
        <f>IF(ISNA(MATCH(N502,'Overlap Study'!BJ$62:BJ$157,0)),0,1)</f>
        <v>0</v>
      </c>
      <c r="X502" s="97">
        <f>IF(ISNA(MATCH($N502,'Overlap Study'!AZ$62:AZ$157,0)),0,1)</f>
        <v>0</v>
      </c>
      <c r="Y502" s="97">
        <f>IF(ISNA(MATCH($N502,'Overlap Study'!AT$62:AT$157,0)),0,1)</f>
        <v>0</v>
      </c>
      <c r="Z502" s="97">
        <f>IF(ISNA(MATCH($N502,'Overlap Study'!AN$62:AN$157,0)),0,1)</f>
        <v>0</v>
      </c>
      <c r="AA502" s="97">
        <f>IF(ISNA(MATCH($N502,'Overlap Study'!AH$62:AH$157,0)),0,1)</f>
        <v>0</v>
      </c>
      <c r="AB502" s="110">
        <f>IF(ISNA(MATCH($N502,'Overlap Study'!AB$62:AB$157,0)),0,1)</f>
        <v>0</v>
      </c>
      <c r="AC502" s="97">
        <f>IF(ISNA(MATCH($N502,'Overlap Study'!V$62:V$157,0)),0,1)</f>
        <v>0</v>
      </c>
      <c r="AD502" s="97">
        <f>IF(ISNA(MATCH($N502,'Overlap Study'!P$62:P$157,0)),0,1)</f>
        <v>0</v>
      </c>
      <c r="AE502" s="97">
        <f>IF(ISNA(MATCH($N502,'Overlap Study'!H$53:H$132,0)),0,1)</f>
        <v>0</v>
      </c>
      <c r="AF502" s="106">
        <f>IF(ISNA(MATCH($N502,'Overlap Study'!B$53:B$100,0)),0,1)</f>
        <v>0</v>
      </c>
    </row>
    <row r="503" spans="12:32" ht="13" x14ac:dyDescent="0.3">
      <c r="L503" s="116">
        <f t="shared" si="20"/>
        <v>502</v>
      </c>
      <c r="M503">
        <f t="shared" si="21"/>
        <v>1</v>
      </c>
      <c r="N503" s="487">
        <v>4103</v>
      </c>
      <c r="O503" s="99">
        <f>SUM(P503:AA503)</f>
        <v>1</v>
      </c>
      <c r="P503" s="110">
        <f>IF(ISNA(MATCH(N503,'Overlap Study'!FF$62:FF$317,0)),0,1)</f>
        <v>1</v>
      </c>
      <c r="Q503" s="97">
        <f>IF(ISNA(MATCH(N503,'Overlap Study'!EO$62:EO$317,0)),0,1)</f>
        <v>0</v>
      </c>
      <c r="R503" s="97">
        <f>IF(ISNA(MATCH(N503,'Overlap Study'!DY$62:DY$174,0)),0,1)</f>
        <v>0</v>
      </c>
      <c r="S503" s="97">
        <f>IF(ISNA(MATCH(N503,'Overlap Study'!DJ$62:DJ$157,0)),0,1)</f>
        <v>0</v>
      </c>
      <c r="T503" s="99">
        <f>IF(ISNA(MATCH(N503,'Overlap Study'!CU$62:CU$157,0)),0,1)</f>
        <v>0</v>
      </c>
      <c r="U503" s="99">
        <f>IF(ISNA(MATCH(N503,'Overlap Study'!CG$62:CG$157,0)),0,1)</f>
        <v>0</v>
      </c>
      <c r="V503" s="97">
        <f>IF(ISNA(MATCH(N503,'Overlap Study'!BU$62:BU$157,0)),0,1)</f>
        <v>0</v>
      </c>
      <c r="W503" s="97">
        <f>IF(ISNA(MATCH(N503,'Overlap Study'!BJ$62:BJ$157,0)),0,1)</f>
        <v>0</v>
      </c>
      <c r="X503" s="97">
        <f>IF(ISNA(MATCH($N503,'Overlap Study'!AZ$62:AZ$157,0)),0,1)</f>
        <v>0</v>
      </c>
      <c r="Y503" s="97">
        <f>IF(ISNA(MATCH($N503,'Overlap Study'!AT$62:AT$157,0)),0,1)</f>
        <v>0</v>
      </c>
      <c r="Z503" s="97">
        <f>IF(ISNA(MATCH($N503,'Overlap Study'!AN$62:AN$157,0)),0,1)</f>
        <v>0</v>
      </c>
      <c r="AA503" s="97">
        <f>IF(ISNA(MATCH($N503,'Overlap Study'!AH$62:AH$157,0)),0,1)</f>
        <v>0</v>
      </c>
      <c r="AB503" s="110">
        <f>IF(ISNA(MATCH($N503,'Overlap Study'!AB$62:AB$157,0)),0,1)</f>
        <v>0</v>
      </c>
      <c r="AC503" s="97">
        <f>IF(ISNA(MATCH($N503,'Overlap Study'!V$62:V$157,0)),0,1)</f>
        <v>0</v>
      </c>
      <c r="AD503" s="97">
        <f>IF(ISNA(MATCH($N503,'Overlap Study'!P$62:P$157,0)),0,1)</f>
        <v>0</v>
      </c>
      <c r="AE503" s="97">
        <f>IF(ISNA(MATCH($N503,'Overlap Study'!H$53:H$132,0)),0,1)</f>
        <v>0</v>
      </c>
      <c r="AF503" s="106">
        <f>IF(ISNA(MATCH($N503,'Overlap Study'!B$53:B$100,0)),0,1)</f>
        <v>0</v>
      </c>
    </row>
    <row r="504" spans="12:32" ht="13" x14ac:dyDescent="0.3">
      <c r="L504" s="116">
        <f t="shared" si="20"/>
        <v>503</v>
      </c>
      <c r="M504">
        <f t="shared" si="21"/>
        <v>1</v>
      </c>
      <c r="N504" s="487">
        <v>4118</v>
      </c>
      <c r="O504" s="99">
        <f>SUM(P504:AA504)</f>
        <v>1</v>
      </c>
      <c r="P504" s="110">
        <f>IF(ISNA(MATCH(N504,'Overlap Study'!FF$62:FF$317,0)),0,1)</f>
        <v>0</v>
      </c>
      <c r="Q504" s="97">
        <f>IF(ISNA(MATCH(N504,'Overlap Study'!EO$62:EO$317,0)),0,1)</f>
        <v>1</v>
      </c>
      <c r="R504" s="97">
        <f>IF(ISNA(MATCH(N504,'Overlap Study'!DY$62:DY$174,0)),0,1)</f>
        <v>0</v>
      </c>
      <c r="S504" s="97">
        <f>IF(ISNA(MATCH(N504,'Overlap Study'!DJ$62:DJ$157,0)),0,1)</f>
        <v>0</v>
      </c>
      <c r="T504" s="99">
        <f>IF(ISNA(MATCH(N504,'Overlap Study'!CU$62:CU$157,0)),0,1)</f>
        <v>0</v>
      </c>
      <c r="U504" s="99">
        <f>IF(ISNA(MATCH(N504,'Overlap Study'!CG$62:CG$157,0)),0,1)</f>
        <v>0</v>
      </c>
      <c r="V504" s="97">
        <f>IF(ISNA(MATCH(N504,'Overlap Study'!BU$62:BU$157,0)),0,1)</f>
        <v>0</v>
      </c>
      <c r="W504" s="97">
        <f>IF(ISNA(MATCH(N504,'Overlap Study'!BJ$62:BJ$157,0)),0,1)</f>
        <v>0</v>
      </c>
      <c r="X504" s="97">
        <f>IF(ISNA(MATCH($N504,'Overlap Study'!AZ$62:AZ$157,0)),0,1)</f>
        <v>0</v>
      </c>
      <c r="Y504" s="97">
        <f>IF(ISNA(MATCH($N504,'Overlap Study'!AT$62:AT$157,0)),0,1)</f>
        <v>0</v>
      </c>
      <c r="Z504" s="97">
        <f>IF(ISNA(MATCH($N504,'Overlap Study'!AN$62:AN$157,0)),0,1)</f>
        <v>0</v>
      </c>
      <c r="AA504" s="97">
        <f>IF(ISNA(MATCH($N504,'Overlap Study'!AH$62:AH$157,0)),0,1)</f>
        <v>0</v>
      </c>
      <c r="AB504" s="110">
        <f>IF(ISNA(MATCH($N504,'Overlap Study'!AB$62:AB$157,0)),0,1)</f>
        <v>0</v>
      </c>
      <c r="AC504" s="97">
        <f>IF(ISNA(MATCH($N504,'Overlap Study'!V$62:V$157,0)),0,1)</f>
        <v>0</v>
      </c>
      <c r="AD504" s="97">
        <f>IF(ISNA(MATCH($N504,'Overlap Study'!P$62:P$157,0)),0,1)</f>
        <v>0</v>
      </c>
      <c r="AE504" s="97">
        <f>IF(ISNA(MATCH($N504,'Overlap Study'!H$53:H$132,0)),0,1)</f>
        <v>0</v>
      </c>
      <c r="AF504" s="106">
        <f>IF(ISNA(MATCH($N504,'Overlap Study'!B$53:B$100,0)),0,1)</f>
        <v>0</v>
      </c>
    </row>
    <row r="505" spans="12:32" ht="13" x14ac:dyDescent="0.3">
      <c r="L505" s="116">
        <f t="shared" ref="L505:L568" si="22">L504+1</f>
        <v>504</v>
      </c>
      <c r="M505">
        <f t="shared" si="21"/>
        <v>1</v>
      </c>
      <c r="N505" s="487">
        <v>4130</v>
      </c>
      <c r="O505" s="99">
        <f>SUM(P505:AA505)</f>
        <v>1</v>
      </c>
      <c r="P505" s="110">
        <f>IF(ISNA(MATCH(N505,'Overlap Study'!FF$62:FF$317,0)),0,1)</f>
        <v>0</v>
      </c>
      <c r="Q505" s="97">
        <f>IF(ISNA(MATCH(N505,'Overlap Study'!EO$62:EO$317,0)),0,1)</f>
        <v>1</v>
      </c>
      <c r="R505" s="97">
        <f>IF(ISNA(MATCH(N505,'Overlap Study'!DY$62:DY$174,0)),0,1)</f>
        <v>0</v>
      </c>
      <c r="S505" s="97">
        <f>IF(ISNA(MATCH(N505,'Overlap Study'!DJ$62:DJ$157,0)),0,1)</f>
        <v>0</v>
      </c>
      <c r="T505" s="99">
        <f>IF(ISNA(MATCH(N505,'Overlap Study'!CU$62:CU$157,0)),0,1)</f>
        <v>0</v>
      </c>
      <c r="U505" s="99">
        <f>IF(ISNA(MATCH(N505,'Overlap Study'!CG$62:CG$157,0)),0,1)</f>
        <v>0</v>
      </c>
      <c r="V505" s="97">
        <f>IF(ISNA(MATCH(N505,'Overlap Study'!BU$62:BU$157,0)),0,1)</f>
        <v>0</v>
      </c>
      <c r="W505" s="97">
        <f>IF(ISNA(MATCH(N505,'Overlap Study'!BJ$62:BJ$157,0)),0,1)</f>
        <v>0</v>
      </c>
      <c r="X505" s="97">
        <f>IF(ISNA(MATCH($N505,'Overlap Study'!AZ$62:AZ$157,0)),0,1)</f>
        <v>0</v>
      </c>
      <c r="Y505" s="97">
        <f>IF(ISNA(MATCH($N505,'Overlap Study'!AT$62:AT$157,0)),0,1)</f>
        <v>0</v>
      </c>
      <c r="Z505" s="97">
        <f>IF(ISNA(MATCH($N505,'Overlap Study'!AN$62:AN$157,0)),0,1)</f>
        <v>0</v>
      </c>
      <c r="AA505" s="97">
        <f>IF(ISNA(MATCH($N505,'Overlap Study'!AH$62:AH$157,0)),0,1)</f>
        <v>0</v>
      </c>
      <c r="AB505" s="110">
        <f>IF(ISNA(MATCH($N505,'Overlap Study'!AB$62:AB$157,0)),0,1)</f>
        <v>0</v>
      </c>
      <c r="AC505" s="97">
        <f>IF(ISNA(MATCH($N505,'Overlap Study'!V$62:V$157,0)),0,1)</f>
        <v>0</v>
      </c>
      <c r="AD505" s="97">
        <f>IF(ISNA(MATCH($N505,'Overlap Study'!P$62:P$157,0)),0,1)</f>
        <v>0</v>
      </c>
      <c r="AE505" s="97">
        <f>IF(ISNA(MATCH($N505,'Overlap Study'!H$53:H$132,0)),0,1)</f>
        <v>0</v>
      </c>
      <c r="AF505" s="106">
        <f>IF(ISNA(MATCH($N505,'Overlap Study'!B$53:B$100,0)),0,1)</f>
        <v>0</v>
      </c>
    </row>
    <row r="506" spans="12:32" ht="13" x14ac:dyDescent="0.3">
      <c r="L506" s="116">
        <f t="shared" si="22"/>
        <v>505</v>
      </c>
      <c r="M506">
        <f t="shared" si="21"/>
        <v>1</v>
      </c>
      <c r="N506" s="487">
        <v>4201</v>
      </c>
      <c r="O506" s="99">
        <f>SUM(P506:AA506)</f>
        <v>1</v>
      </c>
      <c r="P506" s="110">
        <f>IF(ISNA(MATCH(N506,'Overlap Study'!FF$62:FF$317,0)),0,1)</f>
        <v>0</v>
      </c>
      <c r="Q506" s="97">
        <f>IF(ISNA(MATCH(N506,'Overlap Study'!EO$62:EO$317,0)),0,1)</f>
        <v>1</v>
      </c>
      <c r="R506" s="97">
        <f>IF(ISNA(MATCH(N506,'Overlap Study'!DY$62:DY$174,0)),0,1)</f>
        <v>0</v>
      </c>
      <c r="S506" s="97">
        <f>IF(ISNA(MATCH(N506,'Overlap Study'!DJ$62:DJ$157,0)),0,1)</f>
        <v>0</v>
      </c>
      <c r="T506" s="99">
        <f>IF(ISNA(MATCH(N506,'Overlap Study'!CU$62:CU$157,0)),0,1)</f>
        <v>0</v>
      </c>
      <c r="U506" s="99">
        <f>IF(ISNA(MATCH(N506,'Overlap Study'!CG$62:CG$157,0)),0,1)</f>
        <v>0</v>
      </c>
      <c r="V506" s="97">
        <f>IF(ISNA(MATCH(N506,'Overlap Study'!BU$62:BU$157,0)),0,1)</f>
        <v>0</v>
      </c>
      <c r="W506" s="97">
        <f>IF(ISNA(MATCH(N506,'Overlap Study'!BJ$62:BJ$157,0)),0,1)</f>
        <v>0</v>
      </c>
      <c r="X506" s="97">
        <f>IF(ISNA(MATCH($N506,'Overlap Study'!AZ$62:AZ$157,0)),0,1)</f>
        <v>0</v>
      </c>
      <c r="Y506" s="97">
        <f>IF(ISNA(MATCH($N506,'Overlap Study'!AT$62:AT$157,0)),0,1)</f>
        <v>0</v>
      </c>
      <c r="Z506" s="97">
        <f>IF(ISNA(MATCH($N506,'Overlap Study'!AN$62:AN$157,0)),0,1)</f>
        <v>0</v>
      </c>
      <c r="AA506" s="97">
        <f>IF(ISNA(MATCH($N506,'Overlap Study'!AH$62:AH$157,0)),0,1)</f>
        <v>0</v>
      </c>
      <c r="AB506" s="110">
        <f>IF(ISNA(MATCH($N506,'Overlap Study'!AB$62:AB$157,0)),0,1)</f>
        <v>0</v>
      </c>
      <c r="AC506" s="97">
        <f>IF(ISNA(MATCH($N506,'Overlap Study'!V$62:V$157,0)),0,1)</f>
        <v>0</v>
      </c>
      <c r="AD506" s="97">
        <f>IF(ISNA(MATCH($N506,'Overlap Study'!P$62:P$157,0)),0,1)</f>
        <v>0</v>
      </c>
      <c r="AE506" s="97">
        <f>IF(ISNA(MATCH($N506,'Overlap Study'!H$53:H$132,0)),0,1)</f>
        <v>0</v>
      </c>
      <c r="AF506" s="106">
        <f>IF(ISNA(MATCH($N506,'Overlap Study'!B$53:B$100,0)),0,1)</f>
        <v>0</v>
      </c>
    </row>
    <row r="507" spans="12:32" ht="13" x14ac:dyDescent="0.3">
      <c r="L507" s="116">
        <f t="shared" si="22"/>
        <v>506</v>
      </c>
      <c r="M507">
        <f t="shared" si="21"/>
        <v>1</v>
      </c>
      <c r="N507" s="487">
        <v>4213</v>
      </c>
      <c r="O507" s="99">
        <f>SUM(P507:AA507)</f>
        <v>1</v>
      </c>
      <c r="P507" s="110">
        <f>IF(ISNA(MATCH(N507,'Overlap Study'!FF$62:FF$317,0)),0,1)</f>
        <v>0</v>
      </c>
      <c r="Q507" s="97">
        <f>IF(ISNA(MATCH(N507,'Overlap Study'!EO$62:EO$317,0)),0,1)</f>
        <v>1</v>
      </c>
      <c r="R507" s="97">
        <f>IF(ISNA(MATCH(N507,'Overlap Study'!DY$62:DY$174,0)),0,1)</f>
        <v>0</v>
      </c>
      <c r="S507" s="97">
        <f>IF(ISNA(MATCH(N507,'Overlap Study'!DJ$62:DJ$157,0)),0,1)</f>
        <v>0</v>
      </c>
      <c r="T507" s="99">
        <f>IF(ISNA(MATCH(N507,'Overlap Study'!CU$62:CU$157,0)),0,1)</f>
        <v>0</v>
      </c>
      <c r="U507" s="99">
        <f>IF(ISNA(MATCH(N507,'Overlap Study'!CG$62:CG$157,0)),0,1)</f>
        <v>0</v>
      </c>
      <c r="V507" s="97">
        <f>IF(ISNA(MATCH(N507,'Overlap Study'!BU$62:BU$157,0)),0,1)</f>
        <v>0</v>
      </c>
      <c r="W507" s="97">
        <f>IF(ISNA(MATCH(N507,'Overlap Study'!BJ$62:BJ$157,0)),0,1)</f>
        <v>0</v>
      </c>
      <c r="X507" s="97">
        <f>IF(ISNA(MATCH($N507,'Overlap Study'!AZ$62:AZ$157,0)),0,1)</f>
        <v>0</v>
      </c>
      <c r="Y507" s="97">
        <f>IF(ISNA(MATCH($N507,'Overlap Study'!AT$62:AT$157,0)),0,1)</f>
        <v>0</v>
      </c>
      <c r="Z507" s="97">
        <f>IF(ISNA(MATCH($N507,'Overlap Study'!AN$62:AN$157,0)),0,1)</f>
        <v>0</v>
      </c>
      <c r="AA507" s="97">
        <f>IF(ISNA(MATCH($N507,'Overlap Study'!AH$62:AH$157,0)),0,1)</f>
        <v>0</v>
      </c>
      <c r="AB507" s="110">
        <f>IF(ISNA(MATCH($N507,'Overlap Study'!AB$62:AB$157,0)),0,1)</f>
        <v>0</v>
      </c>
      <c r="AC507" s="97">
        <f>IF(ISNA(MATCH($N507,'Overlap Study'!V$62:V$157,0)),0,1)</f>
        <v>0</v>
      </c>
      <c r="AD507" s="97">
        <f>IF(ISNA(MATCH($N507,'Overlap Study'!P$62:P$157,0)),0,1)</f>
        <v>0</v>
      </c>
      <c r="AE507" s="97">
        <f>IF(ISNA(MATCH($N507,'Overlap Study'!H$53:H$132,0)),0,1)</f>
        <v>0</v>
      </c>
      <c r="AF507" s="106">
        <f>IF(ISNA(MATCH($N507,'Overlap Study'!B$53:B$100,0)),0,1)</f>
        <v>0</v>
      </c>
    </row>
    <row r="508" spans="12:32" ht="13" x14ac:dyDescent="0.3">
      <c r="L508" s="116">
        <f t="shared" si="22"/>
        <v>507</v>
      </c>
      <c r="M508">
        <f t="shared" si="21"/>
        <v>1</v>
      </c>
      <c r="N508" s="487">
        <v>4253</v>
      </c>
      <c r="O508" s="99">
        <f>SUM(P508:AA508)</f>
        <v>1</v>
      </c>
      <c r="P508" s="110">
        <f>IF(ISNA(MATCH(N508,'Overlap Study'!FF$62:FF$317,0)),0,1)</f>
        <v>0</v>
      </c>
      <c r="Q508" s="97">
        <f>IF(ISNA(MATCH(N508,'Overlap Study'!EO$62:EO$317,0)),0,1)</f>
        <v>1</v>
      </c>
      <c r="R508" s="97">
        <f>IF(ISNA(MATCH(N508,'Overlap Study'!DY$62:DY$174,0)),0,1)</f>
        <v>0</v>
      </c>
      <c r="S508" s="97">
        <f>IF(ISNA(MATCH(N508,'Overlap Study'!DJ$62:DJ$157,0)),0,1)</f>
        <v>0</v>
      </c>
      <c r="T508" s="99">
        <f>IF(ISNA(MATCH(N508,'Overlap Study'!CU$62:CU$157,0)),0,1)</f>
        <v>0</v>
      </c>
      <c r="U508" s="99">
        <f>IF(ISNA(MATCH(N508,'Overlap Study'!CG$62:CG$157,0)),0,1)</f>
        <v>0</v>
      </c>
      <c r="V508" s="97">
        <f>IF(ISNA(MATCH(N508,'Overlap Study'!BU$62:BU$157,0)),0,1)</f>
        <v>0</v>
      </c>
      <c r="W508" s="97">
        <f>IF(ISNA(MATCH(N508,'Overlap Study'!BJ$62:BJ$157,0)),0,1)</f>
        <v>0</v>
      </c>
      <c r="X508" s="97">
        <f>IF(ISNA(MATCH($N508,'Overlap Study'!AZ$62:AZ$157,0)),0,1)</f>
        <v>0</v>
      </c>
      <c r="Y508" s="97">
        <f>IF(ISNA(MATCH($N508,'Overlap Study'!AT$62:AT$157,0)),0,1)</f>
        <v>0</v>
      </c>
      <c r="Z508" s="97">
        <f>IF(ISNA(MATCH($N508,'Overlap Study'!AN$62:AN$157,0)),0,1)</f>
        <v>0</v>
      </c>
      <c r="AA508" s="97">
        <f>IF(ISNA(MATCH($N508,'Overlap Study'!AH$62:AH$157,0)),0,1)</f>
        <v>0</v>
      </c>
      <c r="AB508" s="110">
        <f>IF(ISNA(MATCH($N508,'Overlap Study'!AB$62:AB$157,0)),0,1)</f>
        <v>0</v>
      </c>
      <c r="AC508" s="97">
        <f>IF(ISNA(MATCH($N508,'Overlap Study'!V$62:V$157,0)),0,1)</f>
        <v>0</v>
      </c>
      <c r="AD508" s="97">
        <f>IF(ISNA(MATCH($N508,'Overlap Study'!P$62:P$157,0)),0,1)</f>
        <v>0</v>
      </c>
      <c r="AE508" s="97">
        <f>IF(ISNA(MATCH($N508,'Overlap Study'!H$53:H$132,0)),0,1)</f>
        <v>0</v>
      </c>
      <c r="AF508" s="106">
        <f>IF(ISNA(MATCH($N508,'Overlap Study'!B$53:B$100,0)),0,1)</f>
        <v>0</v>
      </c>
    </row>
    <row r="509" spans="12:32" ht="13" x14ac:dyDescent="0.3">
      <c r="L509" s="116">
        <f t="shared" si="22"/>
        <v>508</v>
      </c>
      <c r="M509">
        <f t="shared" si="21"/>
        <v>1</v>
      </c>
      <c r="N509" s="487">
        <v>4264</v>
      </c>
      <c r="O509" s="99">
        <f>SUM(P509:AA509)</f>
        <v>1</v>
      </c>
      <c r="P509" s="110">
        <f>IF(ISNA(MATCH(N509,'Overlap Study'!FF$62:FF$317,0)),0,1)</f>
        <v>1</v>
      </c>
      <c r="Q509" s="97">
        <f>IF(ISNA(MATCH(N509,'Overlap Study'!EO$62:EO$317,0)),0,1)</f>
        <v>0</v>
      </c>
      <c r="R509" s="97">
        <f>IF(ISNA(MATCH(N509,'Overlap Study'!DY$62:DY$174,0)),0,1)</f>
        <v>0</v>
      </c>
      <c r="S509" s="97">
        <f>IF(ISNA(MATCH(N509,'Overlap Study'!DJ$62:DJ$157,0)),0,1)</f>
        <v>0</v>
      </c>
      <c r="T509" s="99">
        <f>IF(ISNA(MATCH(N509,'Overlap Study'!CU$62:CU$157,0)),0,1)</f>
        <v>0</v>
      </c>
      <c r="U509" s="99">
        <f>IF(ISNA(MATCH(N509,'Overlap Study'!CG$62:CG$157,0)),0,1)</f>
        <v>0</v>
      </c>
      <c r="V509" s="97">
        <f>IF(ISNA(MATCH(N509,'Overlap Study'!BU$62:BU$157,0)),0,1)</f>
        <v>0</v>
      </c>
      <c r="W509" s="97">
        <f>IF(ISNA(MATCH(N509,'Overlap Study'!BJ$62:BJ$157,0)),0,1)</f>
        <v>0</v>
      </c>
      <c r="X509" s="97">
        <f>IF(ISNA(MATCH($N509,'Overlap Study'!AZ$62:AZ$157,0)),0,1)</f>
        <v>0</v>
      </c>
      <c r="Y509" s="97">
        <f>IF(ISNA(MATCH($N509,'Overlap Study'!AT$62:AT$157,0)),0,1)</f>
        <v>0</v>
      </c>
      <c r="Z509" s="97">
        <f>IF(ISNA(MATCH($N509,'Overlap Study'!AN$62:AN$157,0)),0,1)</f>
        <v>0</v>
      </c>
      <c r="AA509" s="97">
        <f>IF(ISNA(MATCH($N509,'Overlap Study'!AH$62:AH$157,0)),0,1)</f>
        <v>0</v>
      </c>
      <c r="AB509" s="110">
        <f>IF(ISNA(MATCH($N509,'Overlap Study'!AB$62:AB$157,0)),0,1)</f>
        <v>0</v>
      </c>
      <c r="AC509" s="97">
        <f>IF(ISNA(MATCH($N509,'Overlap Study'!V$62:V$157,0)),0,1)</f>
        <v>0</v>
      </c>
      <c r="AD509" s="97">
        <f>IF(ISNA(MATCH($N509,'Overlap Study'!P$62:P$157,0)),0,1)</f>
        <v>0</v>
      </c>
      <c r="AE509" s="97">
        <f>IF(ISNA(MATCH($N509,'Overlap Study'!H$53:H$132,0)),0,1)</f>
        <v>0</v>
      </c>
      <c r="AF509" s="106">
        <f>IF(ISNA(MATCH($N509,'Overlap Study'!B$53:B$100,0)),0,1)</f>
        <v>0</v>
      </c>
    </row>
    <row r="510" spans="12:32" ht="13" x14ac:dyDescent="0.3">
      <c r="L510" s="116">
        <f t="shared" si="22"/>
        <v>509</v>
      </c>
      <c r="M510">
        <f t="shared" si="21"/>
        <v>1</v>
      </c>
      <c r="N510" s="487">
        <v>4329</v>
      </c>
      <c r="O510" s="99">
        <f>SUM(P510:AA510)</f>
        <v>1</v>
      </c>
      <c r="P510" s="110">
        <f>IF(ISNA(MATCH(N510,'Overlap Study'!FF$62:FF$317,0)),0,1)</f>
        <v>1</v>
      </c>
      <c r="Q510" s="97">
        <f>IF(ISNA(MATCH(N510,'Overlap Study'!EO$62:EO$317,0)),0,1)</f>
        <v>0</v>
      </c>
      <c r="R510" s="97">
        <f>IF(ISNA(MATCH(N510,'Overlap Study'!DY$62:DY$174,0)),0,1)</f>
        <v>0</v>
      </c>
      <c r="S510" s="97">
        <f>IF(ISNA(MATCH(N510,'Overlap Study'!DJ$62:DJ$157,0)),0,1)</f>
        <v>0</v>
      </c>
      <c r="T510" s="99">
        <f>IF(ISNA(MATCH(N510,'Overlap Study'!CU$62:CU$157,0)),0,1)</f>
        <v>0</v>
      </c>
      <c r="U510" s="99">
        <f>IF(ISNA(MATCH(N510,'Overlap Study'!CG$62:CG$157,0)),0,1)</f>
        <v>0</v>
      </c>
      <c r="V510" s="97">
        <f>IF(ISNA(MATCH(N510,'Overlap Study'!BU$62:BU$157,0)),0,1)</f>
        <v>0</v>
      </c>
      <c r="W510" s="97">
        <f>IF(ISNA(MATCH(N510,'Overlap Study'!BJ$62:BJ$157,0)),0,1)</f>
        <v>0</v>
      </c>
      <c r="X510" s="97">
        <f>IF(ISNA(MATCH($N510,'Overlap Study'!AZ$62:AZ$157,0)),0,1)</f>
        <v>0</v>
      </c>
      <c r="Y510" s="97">
        <f>IF(ISNA(MATCH($N510,'Overlap Study'!AT$62:AT$157,0)),0,1)</f>
        <v>0</v>
      </c>
      <c r="Z510" s="97">
        <f>IF(ISNA(MATCH($N510,'Overlap Study'!AN$62:AN$157,0)),0,1)</f>
        <v>0</v>
      </c>
      <c r="AA510" s="97">
        <f>IF(ISNA(MATCH($N510,'Overlap Study'!AH$62:AH$157,0)),0,1)</f>
        <v>0</v>
      </c>
      <c r="AB510" s="110">
        <f>IF(ISNA(MATCH($N510,'Overlap Study'!AB$62:AB$157,0)),0,1)</f>
        <v>0</v>
      </c>
      <c r="AC510" s="97">
        <f>IF(ISNA(MATCH($N510,'Overlap Study'!V$62:V$157,0)),0,1)</f>
        <v>0</v>
      </c>
      <c r="AD510" s="97">
        <f>IF(ISNA(MATCH($N510,'Overlap Study'!P$62:P$157,0)),0,1)</f>
        <v>0</v>
      </c>
      <c r="AE510" s="97">
        <f>IF(ISNA(MATCH($N510,'Overlap Study'!H$53:H$132,0)),0,1)</f>
        <v>0</v>
      </c>
      <c r="AF510" s="106">
        <f>IF(ISNA(MATCH($N510,'Overlap Study'!B$53:B$100,0)),0,1)</f>
        <v>0</v>
      </c>
    </row>
    <row r="511" spans="12:32" ht="13" x14ac:dyDescent="0.3">
      <c r="L511" s="116">
        <f t="shared" si="22"/>
        <v>510</v>
      </c>
      <c r="M511">
        <f t="shared" si="21"/>
        <v>1</v>
      </c>
      <c r="N511" s="487">
        <v>4362</v>
      </c>
      <c r="O511" s="99">
        <f>SUM(P511:AA511)</f>
        <v>1</v>
      </c>
      <c r="P511" s="110">
        <f>IF(ISNA(MATCH(N511,'Overlap Study'!FF$62:FF$317,0)),0,1)</f>
        <v>0</v>
      </c>
      <c r="Q511" s="97">
        <f>IF(ISNA(MATCH(N511,'Overlap Study'!EO$62:EO$317,0)),0,1)</f>
        <v>1</v>
      </c>
      <c r="R511" s="97">
        <f>IF(ISNA(MATCH(N511,'Overlap Study'!DY$62:DY$174,0)),0,1)</f>
        <v>0</v>
      </c>
      <c r="S511" s="97">
        <f>IF(ISNA(MATCH(N511,'Overlap Study'!DJ$62:DJ$157,0)),0,1)</f>
        <v>0</v>
      </c>
      <c r="T511" s="99">
        <f>IF(ISNA(MATCH(N511,'Overlap Study'!CU$62:CU$157,0)),0,1)</f>
        <v>0</v>
      </c>
      <c r="U511" s="99">
        <f>IF(ISNA(MATCH(N511,'Overlap Study'!CG$62:CG$157,0)),0,1)</f>
        <v>0</v>
      </c>
      <c r="V511" s="97">
        <f>IF(ISNA(MATCH(N511,'Overlap Study'!BU$62:BU$157,0)),0,1)</f>
        <v>0</v>
      </c>
      <c r="W511" s="97">
        <f>IF(ISNA(MATCH(N511,'Overlap Study'!BJ$62:BJ$157,0)),0,1)</f>
        <v>0</v>
      </c>
      <c r="X511" s="97">
        <f>IF(ISNA(MATCH($N511,'Overlap Study'!AZ$62:AZ$157,0)),0,1)</f>
        <v>0</v>
      </c>
      <c r="Y511" s="97">
        <f>IF(ISNA(MATCH($N511,'Overlap Study'!AT$62:AT$157,0)),0,1)</f>
        <v>0</v>
      </c>
      <c r="Z511" s="97">
        <f>IF(ISNA(MATCH($N511,'Overlap Study'!AN$62:AN$157,0)),0,1)</f>
        <v>0</v>
      </c>
      <c r="AA511" s="97">
        <f>IF(ISNA(MATCH($N511,'Overlap Study'!AH$62:AH$157,0)),0,1)</f>
        <v>0</v>
      </c>
      <c r="AB511" s="110">
        <f>IF(ISNA(MATCH($N511,'Overlap Study'!AB$62:AB$157,0)),0,1)</f>
        <v>0</v>
      </c>
      <c r="AC511" s="97">
        <f>IF(ISNA(MATCH($N511,'Overlap Study'!V$62:V$157,0)),0,1)</f>
        <v>0</v>
      </c>
      <c r="AD511" s="97">
        <f>IF(ISNA(MATCH($N511,'Overlap Study'!P$62:P$157,0)),0,1)</f>
        <v>0</v>
      </c>
      <c r="AE511" s="97">
        <f>IF(ISNA(MATCH($N511,'Overlap Study'!H$53:H$132,0)),0,1)</f>
        <v>0</v>
      </c>
      <c r="AF511" s="106">
        <f>IF(ISNA(MATCH($N511,'Overlap Study'!B$53:B$100,0)),0,1)</f>
        <v>0</v>
      </c>
    </row>
    <row r="512" spans="12:32" ht="13" x14ac:dyDescent="0.3">
      <c r="L512" s="116">
        <f t="shared" si="22"/>
        <v>511</v>
      </c>
      <c r="M512">
        <f t="shared" si="21"/>
        <v>1</v>
      </c>
      <c r="N512" s="487">
        <v>4391</v>
      </c>
      <c r="O512" s="99">
        <f>SUM(P512:AA512)</f>
        <v>1</v>
      </c>
      <c r="P512" s="110">
        <f>IF(ISNA(MATCH(N512,'Overlap Study'!FF$62:FF$317,0)),0,1)</f>
        <v>1</v>
      </c>
      <c r="Q512" s="97">
        <f>IF(ISNA(MATCH(N512,'Overlap Study'!EO$62:EO$317,0)),0,1)</f>
        <v>0</v>
      </c>
      <c r="R512" s="97">
        <f>IF(ISNA(MATCH(N512,'Overlap Study'!DY$62:DY$174,0)),0,1)</f>
        <v>0</v>
      </c>
      <c r="S512" s="97">
        <f>IF(ISNA(MATCH(N512,'Overlap Study'!DJ$62:DJ$157,0)),0,1)</f>
        <v>0</v>
      </c>
      <c r="T512" s="99">
        <f>IF(ISNA(MATCH(N512,'Overlap Study'!CU$62:CU$157,0)),0,1)</f>
        <v>0</v>
      </c>
      <c r="U512" s="99">
        <f>IF(ISNA(MATCH(N512,'Overlap Study'!CG$62:CG$157,0)),0,1)</f>
        <v>0</v>
      </c>
      <c r="V512" s="97">
        <f>IF(ISNA(MATCH(N512,'Overlap Study'!BU$62:BU$157,0)),0,1)</f>
        <v>0</v>
      </c>
      <c r="W512" s="97">
        <f>IF(ISNA(MATCH(N512,'Overlap Study'!BJ$62:BJ$157,0)),0,1)</f>
        <v>0</v>
      </c>
      <c r="X512" s="97">
        <f>IF(ISNA(MATCH($N512,'Overlap Study'!AZ$62:AZ$157,0)),0,1)</f>
        <v>0</v>
      </c>
      <c r="Y512" s="97">
        <f>IF(ISNA(MATCH($N512,'Overlap Study'!AT$62:AT$157,0)),0,1)</f>
        <v>0</v>
      </c>
      <c r="Z512" s="97">
        <f>IF(ISNA(MATCH($N512,'Overlap Study'!AN$62:AN$157,0)),0,1)</f>
        <v>0</v>
      </c>
      <c r="AA512" s="97">
        <f>IF(ISNA(MATCH($N512,'Overlap Study'!AH$62:AH$157,0)),0,1)</f>
        <v>0</v>
      </c>
      <c r="AB512" s="110">
        <f>IF(ISNA(MATCH($N512,'Overlap Study'!AB$62:AB$157,0)),0,1)</f>
        <v>0</v>
      </c>
      <c r="AC512" s="97">
        <f>IF(ISNA(MATCH($N512,'Overlap Study'!V$62:V$157,0)),0,1)</f>
        <v>0</v>
      </c>
      <c r="AD512" s="97">
        <f>IF(ISNA(MATCH($N512,'Overlap Study'!P$62:P$157,0)),0,1)</f>
        <v>0</v>
      </c>
      <c r="AE512" s="97">
        <f>IF(ISNA(MATCH($N512,'Overlap Study'!H$53:H$132,0)),0,1)</f>
        <v>0</v>
      </c>
      <c r="AF512" s="106">
        <f>IF(ISNA(MATCH($N512,'Overlap Study'!B$53:B$100,0)),0,1)</f>
        <v>0</v>
      </c>
    </row>
    <row r="513" spans="12:32" ht="13" x14ac:dyDescent="0.3">
      <c r="L513" s="116">
        <f t="shared" si="22"/>
        <v>512</v>
      </c>
      <c r="M513">
        <f t="shared" si="21"/>
        <v>1</v>
      </c>
      <c r="N513" s="487">
        <v>4468</v>
      </c>
      <c r="O513" s="99">
        <f>SUM(P513:AA513)</f>
        <v>1</v>
      </c>
      <c r="P513" s="110">
        <f>IF(ISNA(MATCH(N513,'Overlap Study'!FF$62:FF$317,0)),0,1)</f>
        <v>1</v>
      </c>
      <c r="Q513" s="97">
        <f>IF(ISNA(MATCH(N513,'Overlap Study'!EO$62:EO$317,0)),0,1)</f>
        <v>0</v>
      </c>
      <c r="R513" s="97">
        <f>IF(ISNA(MATCH(N513,'Overlap Study'!DY$62:DY$174,0)),0,1)</f>
        <v>0</v>
      </c>
      <c r="S513" s="97">
        <f>IF(ISNA(MATCH(N513,'Overlap Study'!DJ$62:DJ$157,0)),0,1)</f>
        <v>0</v>
      </c>
      <c r="T513" s="99">
        <f>IF(ISNA(MATCH(N513,'Overlap Study'!CU$62:CU$157,0)),0,1)</f>
        <v>0</v>
      </c>
      <c r="U513" s="99">
        <f>IF(ISNA(MATCH(N513,'Overlap Study'!CG$62:CG$157,0)),0,1)</f>
        <v>0</v>
      </c>
      <c r="V513" s="97">
        <f>IF(ISNA(MATCH(N513,'Overlap Study'!BU$62:BU$157,0)),0,1)</f>
        <v>0</v>
      </c>
      <c r="W513" s="97">
        <f>IF(ISNA(MATCH(N513,'Overlap Study'!BJ$62:BJ$157,0)),0,1)</f>
        <v>0</v>
      </c>
      <c r="X513" s="97">
        <f>IF(ISNA(MATCH($N513,'Overlap Study'!AZ$62:AZ$157,0)),0,1)</f>
        <v>0</v>
      </c>
      <c r="Y513" s="97">
        <f>IF(ISNA(MATCH($N513,'Overlap Study'!AT$62:AT$157,0)),0,1)</f>
        <v>0</v>
      </c>
      <c r="Z513" s="97">
        <f>IF(ISNA(MATCH($N513,'Overlap Study'!AN$62:AN$157,0)),0,1)</f>
        <v>0</v>
      </c>
      <c r="AA513" s="97">
        <f>IF(ISNA(MATCH($N513,'Overlap Study'!AH$62:AH$157,0)),0,1)</f>
        <v>0</v>
      </c>
      <c r="AB513" s="110">
        <f>IF(ISNA(MATCH($N513,'Overlap Study'!AB$62:AB$157,0)),0,1)</f>
        <v>0</v>
      </c>
      <c r="AC513" s="97">
        <f>IF(ISNA(MATCH($N513,'Overlap Study'!V$62:V$157,0)),0,1)</f>
        <v>0</v>
      </c>
      <c r="AD513" s="97">
        <f>IF(ISNA(MATCH($N513,'Overlap Study'!P$62:P$157,0)),0,1)</f>
        <v>0</v>
      </c>
      <c r="AE513" s="97">
        <f>IF(ISNA(MATCH($N513,'Overlap Study'!H$53:H$132,0)),0,1)</f>
        <v>0</v>
      </c>
      <c r="AF513" s="106">
        <f>IF(ISNA(MATCH($N513,'Overlap Study'!B$53:B$100,0)),0,1)</f>
        <v>0</v>
      </c>
    </row>
    <row r="514" spans="12:32" ht="13" x14ac:dyDescent="0.3">
      <c r="L514" s="116">
        <f t="shared" si="22"/>
        <v>513</v>
      </c>
      <c r="M514">
        <f t="shared" si="21"/>
        <v>1</v>
      </c>
      <c r="N514" s="487">
        <v>4469</v>
      </c>
      <c r="O514" s="99">
        <f>SUM(P514:AA514)</f>
        <v>1</v>
      </c>
      <c r="P514" s="110">
        <f>IF(ISNA(MATCH(N514,'Overlap Study'!FF$62:FF$317,0)),0,1)</f>
        <v>1</v>
      </c>
      <c r="Q514" s="97">
        <f>IF(ISNA(MATCH(N514,'Overlap Study'!EO$62:EO$317,0)),0,1)</f>
        <v>0</v>
      </c>
      <c r="R514" s="97">
        <f>IF(ISNA(MATCH(N514,'Overlap Study'!DY$62:DY$174,0)),0,1)</f>
        <v>0</v>
      </c>
      <c r="S514" s="97">
        <f>IF(ISNA(MATCH(N514,'Overlap Study'!DJ$62:DJ$157,0)),0,1)</f>
        <v>0</v>
      </c>
      <c r="T514" s="99">
        <f>IF(ISNA(MATCH(N514,'Overlap Study'!CU$62:CU$157,0)),0,1)</f>
        <v>0</v>
      </c>
      <c r="U514" s="99">
        <f>IF(ISNA(MATCH(N514,'Overlap Study'!CG$62:CG$157,0)),0,1)</f>
        <v>0</v>
      </c>
      <c r="V514" s="97">
        <f>IF(ISNA(MATCH(N514,'Overlap Study'!BU$62:BU$157,0)),0,1)</f>
        <v>0</v>
      </c>
      <c r="W514" s="97">
        <f>IF(ISNA(MATCH(N514,'Overlap Study'!BJ$62:BJ$157,0)),0,1)</f>
        <v>0</v>
      </c>
      <c r="X514" s="97">
        <f>IF(ISNA(MATCH($N514,'Overlap Study'!AZ$62:AZ$157,0)),0,1)</f>
        <v>0</v>
      </c>
      <c r="Y514" s="97">
        <f>IF(ISNA(MATCH($N514,'Overlap Study'!AT$62:AT$157,0)),0,1)</f>
        <v>0</v>
      </c>
      <c r="Z514" s="97">
        <f>IF(ISNA(MATCH($N514,'Overlap Study'!AN$62:AN$157,0)),0,1)</f>
        <v>0</v>
      </c>
      <c r="AA514" s="97">
        <f>IF(ISNA(MATCH($N514,'Overlap Study'!AH$62:AH$157,0)),0,1)</f>
        <v>0</v>
      </c>
      <c r="AB514" s="110">
        <f>IF(ISNA(MATCH($N514,'Overlap Study'!AB$62:AB$157,0)),0,1)</f>
        <v>0</v>
      </c>
      <c r="AC514" s="97">
        <f>IF(ISNA(MATCH($N514,'Overlap Study'!V$62:V$157,0)),0,1)</f>
        <v>0</v>
      </c>
      <c r="AD514" s="97">
        <f>IF(ISNA(MATCH($N514,'Overlap Study'!P$62:P$157,0)),0,1)</f>
        <v>0</v>
      </c>
      <c r="AE514" s="97">
        <f>IF(ISNA(MATCH($N514,'Overlap Study'!H$53:H$132,0)),0,1)</f>
        <v>0</v>
      </c>
      <c r="AF514" s="106">
        <f>IF(ISNA(MATCH($N514,'Overlap Study'!B$53:B$100,0)),0,1)</f>
        <v>0</v>
      </c>
    </row>
    <row r="515" spans="12:32" ht="13" x14ac:dyDescent="0.3">
      <c r="L515" s="116">
        <f t="shared" si="22"/>
        <v>514</v>
      </c>
      <c r="M515">
        <f t="shared" ref="M515:M578" si="23">SUM(P515:AF515)</f>
        <v>1</v>
      </c>
      <c r="N515" s="487">
        <v>4522</v>
      </c>
      <c r="O515" s="99">
        <f>SUM(P515:AA515)</f>
        <v>1</v>
      </c>
      <c r="P515" s="110">
        <f>IF(ISNA(MATCH(N515,'Overlap Study'!FF$62:FF$317,0)),0,1)</f>
        <v>0</v>
      </c>
      <c r="Q515" s="97">
        <f>IF(ISNA(MATCH(N515,'Overlap Study'!EO$62:EO$317,0)),0,1)</f>
        <v>1</v>
      </c>
      <c r="R515" s="97">
        <f>IF(ISNA(MATCH(N515,'Overlap Study'!DY$62:DY$174,0)),0,1)</f>
        <v>0</v>
      </c>
      <c r="S515" s="97">
        <f>IF(ISNA(MATCH(N515,'Overlap Study'!DJ$62:DJ$157,0)),0,1)</f>
        <v>0</v>
      </c>
      <c r="T515" s="99">
        <f>IF(ISNA(MATCH(N515,'Overlap Study'!CU$62:CU$157,0)),0,1)</f>
        <v>0</v>
      </c>
      <c r="U515" s="99">
        <f>IF(ISNA(MATCH(N515,'Overlap Study'!CG$62:CG$157,0)),0,1)</f>
        <v>0</v>
      </c>
      <c r="V515" s="97">
        <f>IF(ISNA(MATCH(N515,'Overlap Study'!BU$62:BU$157,0)),0,1)</f>
        <v>0</v>
      </c>
      <c r="W515" s="97">
        <f>IF(ISNA(MATCH(N515,'Overlap Study'!BJ$62:BJ$157,0)),0,1)</f>
        <v>0</v>
      </c>
      <c r="X515" s="97">
        <f>IF(ISNA(MATCH($N515,'Overlap Study'!AZ$62:AZ$157,0)),0,1)</f>
        <v>0</v>
      </c>
      <c r="Y515" s="97">
        <f>IF(ISNA(MATCH($N515,'Overlap Study'!AT$62:AT$157,0)),0,1)</f>
        <v>0</v>
      </c>
      <c r="Z515" s="97">
        <f>IF(ISNA(MATCH($N515,'Overlap Study'!AN$62:AN$157,0)),0,1)</f>
        <v>0</v>
      </c>
      <c r="AA515" s="97">
        <f>IF(ISNA(MATCH($N515,'Overlap Study'!AH$62:AH$157,0)),0,1)</f>
        <v>0</v>
      </c>
      <c r="AB515" s="110">
        <f>IF(ISNA(MATCH($N515,'Overlap Study'!AB$62:AB$157,0)),0,1)</f>
        <v>0</v>
      </c>
      <c r="AC515" s="97">
        <f>IF(ISNA(MATCH($N515,'Overlap Study'!V$62:V$157,0)),0,1)</f>
        <v>0</v>
      </c>
      <c r="AD515" s="97">
        <f>IF(ISNA(MATCH($N515,'Overlap Study'!P$62:P$157,0)),0,1)</f>
        <v>0</v>
      </c>
      <c r="AE515" s="97">
        <f>IF(ISNA(MATCH($N515,'Overlap Study'!H$53:H$132,0)),0,1)</f>
        <v>0</v>
      </c>
      <c r="AF515" s="106">
        <f>IF(ISNA(MATCH($N515,'Overlap Study'!B$53:B$100,0)),0,1)</f>
        <v>0</v>
      </c>
    </row>
    <row r="516" spans="12:32" ht="13" x14ac:dyDescent="0.3">
      <c r="L516" s="116">
        <f t="shared" si="22"/>
        <v>515</v>
      </c>
      <c r="M516">
        <f t="shared" si="23"/>
        <v>1</v>
      </c>
      <c r="N516" s="487">
        <v>4564</v>
      </c>
      <c r="O516" s="99">
        <f>SUM(P516:AA516)</f>
        <v>1</v>
      </c>
      <c r="P516" s="110">
        <f>IF(ISNA(MATCH(N516,'Overlap Study'!FF$62:FF$317,0)),0,1)</f>
        <v>1</v>
      </c>
      <c r="Q516" s="97">
        <f>IF(ISNA(MATCH(N516,'Overlap Study'!EO$62:EO$317,0)),0,1)</f>
        <v>0</v>
      </c>
      <c r="R516" s="97">
        <f>IF(ISNA(MATCH(N516,'Overlap Study'!DY$62:DY$174,0)),0,1)</f>
        <v>0</v>
      </c>
      <c r="S516" s="97">
        <f>IF(ISNA(MATCH(N516,'Overlap Study'!DJ$62:DJ$157,0)),0,1)</f>
        <v>0</v>
      </c>
      <c r="T516" s="99">
        <f>IF(ISNA(MATCH(N516,'Overlap Study'!CU$62:CU$157,0)),0,1)</f>
        <v>0</v>
      </c>
      <c r="U516" s="99">
        <f>IF(ISNA(MATCH(N516,'Overlap Study'!CG$62:CG$157,0)),0,1)</f>
        <v>0</v>
      </c>
      <c r="V516" s="97">
        <f>IF(ISNA(MATCH(N516,'Overlap Study'!BU$62:BU$157,0)),0,1)</f>
        <v>0</v>
      </c>
      <c r="W516" s="97">
        <f>IF(ISNA(MATCH(N516,'Overlap Study'!BJ$62:BJ$157,0)),0,1)</f>
        <v>0</v>
      </c>
      <c r="X516" s="97">
        <f>IF(ISNA(MATCH($N516,'Overlap Study'!AZ$62:AZ$157,0)),0,1)</f>
        <v>0</v>
      </c>
      <c r="Y516" s="97">
        <f>IF(ISNA(MATCH($N516,'Overlap Study'!AT$62:AT$157,0)),0,1)</f>
        <v>0</v>
      </c>
      <c r="Z516" s="97">
        <f>IF(ISNA(MATCH($N516,'Overlap Study'!AN$62:AN$157,0)),0,1)</f>
        <v>0</v>
      </c>
      <c r="AA516" s="97">
        <f>IF(ISNA(MATCH($N516,'Overlap Study'!AH$62:AH$157,0)),0,1)</f>
        <v>0</v>
      </c>
      <c r="AB516" s="110">
        <f>IF(ISNA(MATCH($N516,'Overlap Study'!AB$62:AB$157,0)),0,1)</f>
        <v>0</v>
      </c>
      <c r="AC516" s="97">
        <f>IF(ISNA(MATCH($N516,'Overlap Study'!V$62:V$157,0)),0,1)</f>
        <v>0</v>
      </c>
      <c r="AD516" s="97">
        <f>IF(ISNA(MATCH($N516,'Overlap Study'!P$62:P$157,0)),0,1)</f>
        <v>0</v>
      </c>
      <c r="AE516" s="97">
        <f>IF(ISNA(MATCH($N516,'Overlap Study'!H$53:H$132,0)),0,1)</f>
        <v>0</v>
      </c>
      <c r="AF516" s="106">
        <f>IF(ISNA(MATCH($N516,'Overlap Study'!B$53:B$100,0)),0,1)</f>
        <v>0</v>
      </c>
    </row>
    <row r="517" spans="12:32" ht="13" x14ac:dyDescent="0.3">
      <c r="L517" s="116">
        <f t="shared" si="22"/>
        <v>516</v>
      </c>
      <c r="M517">
        <f t="shared" si="23"/>
        <v>1</v>
      </c>
      <c r="N517" s="487">
        <v>4565</v>
      </c>
      <c r="O517" s="99">
        <f>SUM(P517:AA517)</f>
        <v>1</v>
      </c>
      <c r="P517" s="110">
        <f>IF(ISNA(MATCH(N517,'Overlap Study'!FF$62:FF$317,0)),0,1)</f>
        <v>0</v>
      </c>
      <c r="Q517" s="97">
        <f>IF(ISNA(MATCH(N517,'Overlap Study'!EO$62:EO$317,0)),0,1)</f>
        <v>0</v>
      </c>
      <c r="R517" s="97">
        <f>IF(ISNA(MATCH(N517,'Overlap Study'!DY$62:DY$174,0)),0,1)</f>
        <v>0</v>
      </c>
      <c r="S517" s="97">
        <f>IF(ISNA(MATCH(N517,'Overlap Study'!DJ$62:DJ$157,0)),0,1)</f>
        <v>1</v>
      </c>
      <c r="T517" s="99">
        <f>IF(ISNA(MATCH(N517,'Overlap Study'!CU$62:CU$157,0)),0,1)</f>
        <v>0</v>
      </c>
      <c r="U517" s="99">
        <f>IF(ISNA(MATCH(N517,'Overlap Study'!CG$62:CG$157,0)),0,1)</f>
        <v>0</v>
      </c>
      <c r="V517" s="97">
        <f>IF(ISNA(MATCH(N517,'Overlap Study'!BU$62:BU$157,0)),0,1)</f>
        <v>0</v>
      </c>
      <c r="W517" s="97">
        <f>IF(ISNA(MATCH(N517,'Overlap Study'!BJ$62:BJ$157,0)),0,1)</f>
        <v>0</v>
      </c>
      <c r="X517" s="97">
        <f>IF(ISNA(MATCH($N517,'Overlap Study'!AZ$62:AZ$157,0)),0,1)</f>
        <v>0</v>
      </c>
      <c r="Y517" s="97">
        <f>IF(ISNA(MATCH($N517,'Overlap Study'!AT$62:AT$157,0)),0,1)</f>
        <v>0</v>
      </c>
      <c r="Z517" s="97">
        <f>IF(ISNA(MATCH($N517,'Overlap Study'!AN$62:AN$157,0)),0,1)</f>
        <v>0</v>
      </c>
      <c r="AA517" s="97">
        <f>IF(ISNA(MATCH($N517,'Overlap Study'!AH$62:AH$157,0)),0,1)</f>
        <v>0</v>
      </c>
      <c r="AB517" s="110">
        <f>IF(ISNA(MATCH($N517,'Overlap Study'!AB$62:AB$157,0)),0,1)</f>
        <v>0</v>
      </c>
      <c r="AC517" s="97">
        <f>IF(ISNA(MATCH($N517,'Overlap Study'!V$62:V$157,0)),0,1)</f>
        <v>0</v>
      </c>
      <c r="AD517" s="97">
        <f>IF(ISNA(MATCH($N517,'Overlap Study'!P$62:P$157,0)),0,1)</f>
        <v>0</v>
      </c>
      <c r="AE517" s="97">
        <f>IF(ISNA(MATCH($N517,'Overlap Study'!H$53:H$132,0)),0,1)</f>
        <v>0</v>
      </c>
      <c r="AF517" s="106">
        <f>IF(ISNA(MATCH($N517,'Overlap Study'!B$53:B$100,0)),0,1)</f>
        <v>0</v>
      </c>
    </row>
    <row r="518" spans="12:32" ht="13" x14ac:dyDescent="0.3">
      <c r="L518" s="116">
        <f t="shared" si="22"/>
        <v>517</v>
      </c>
      <c r="M518">
        <f t="shared" si="23"/>
        <v>1</v>
      </c>
      <c r="N518" s="487">
        <v>4587</v>
      </c>
      <c r="O518" s="99">
        <f>SUM(P518:AA518)</f>
        <v>1</v>
      </c>
      <c r="P518" s="110">
        <f>IF(ISNA(MATCH(N518,'Overlap Study'!FF$62:FF$317,0)),0,1)</f>
        <v>1</v>
      </c>
      <c r="Q518" s="97">
        <f>IF(ISNA(MATCH(N518,'Overlap Study'!EO$62:EO$317,0)),0,1)</f>
        <v>0</v>
      </c>
      <c r="R518" s="97">
        <f>IF(ISNA(MATCH(N518,'Overlap Study'!DY$62:DY$174,0)),0,1)</f>
        <v>0</v>
      </c>
      <c r="S518" s="97">
        <f>IF(ISNA(MATCH(N518,'Overlap Study'!DJ$62:DJ$157,0)),0,1)</f>
        <v>0</v>
      </c>
      <c r="T518" s="99">
        <f>IF(ISNA(MATCH(N518,'Overlap Study'!CU$62:CU$157,0)),0,1)</f>
        <v>0</v>
      </c>
      <c r="U518" s="99">
        <f>IF(ISNA(MATCH(N518,'Overlap Study'!CG$62:CG$157,0)),0,1)</f>
        <v>0</v>
      </c>
      <c r="V518" s="97">
        <f>IF(ISNA(MATCH(N518,'Overlap Study'!BU$62:BU$157,0)),0,1)</f>
        <v>0</v>
      </c>
      <c r="W518" s="97">
        <f>IF(ISNA(MATCH(N518,'Overlap Study'!BJ$62:BJ$157,0)),0,1)</f>
        <v>0</v>
      </c>
      <c r="X518" s="97">
        <f>IF(ISNA(MATCH($N518,'Overlap Study'!AZ$62:AZ$157,0)),0,1)</f>
        <v>0</v>
      </c>
      <c r="Y518" s="97">
        <f>IF(ISNA(MATCH($N518,'Overlap Study'!AT$62:AT$157,0)),0,1)</f>
        <v>0</v>
      </c>
      <c r="Z518" s="97">
        <f>IF(ISNA(MATCH($N518,'Overlap Study'!AN$62:AN$157,0)),0,1)</f>
        <v>0</v>
      </c>
      <c r="AA518" s="97">
        <f>IF(ISNA(MATCH($N518,'Overlap Study'!AH$62:AH$157,0)),0,1)</f>
        <v>0</v>
      </c>
      <c r="AB518" s="110">
        <f>IF(ISNA(MATCH($N518,'Overlap Study'!AB$62:AB$157,0)),0,1)</f>
        <v>0</v>
      </c>
      <c r="AC518" s="97">
        <f>IF(ISNA(MATCH($N518,'Overlap Study'!V$62:V$157,0)),0,1)</f>
        <v>0</v>
      </c>
      <c r="AD518" s="97">
        <f>IF(ISNA(MATCH($N518,'Overlap Study'!P$62:P$157,0)),0,1)</f>
        <v>0</v>
      </c>
      <c r="AE518" s="97">
        <f>IF(ISNA(MATCH($N518,'Overlap Study'!H$53:H$132,0)),0,1)</f>
        <v>0</v>
      </c>
      <c r="AF518" s="106">
        <f>IF(ISNA(MATCH($N518,'Overlap Study'!B$53:B$100,0)),0,1)</f>
        <v>0</v>
      </c>
    </row>
    <row r="519" spans="12:32" ht="13" x14ac:dyDescent="0.3">
      <c r="L519" s="116">
        <f t="shared" si="22"/>
        <v>518</v>
      </c>
      <c r="M519">
        <f t="shared" si="23"/>
        <v>1</v>
      </c>
      <c r="N519" s="487">
        <v>4607</v>
      </c>
      <c r="O519" s="99">
        <f>SUM(P519:AA519)</f>
        <v>1</v>
      </c>
      <c r="P519" s="110">
        <f>IF(ISNA(MATCH(N519,'Overlap Study'!FF$62:FF$317,0)),0,1)</f>
        <v>1</v>
      </c>
      <c r="Q519" s="97">
        <f>IF(ISNA(MATCH(N519,'Overlap Study'!EO$62:EO$317,0)),0,1)</f>
        <v>0</v>
      </c>
      <c r="R519" s="97">
        <f>IF(ISNA(MATCH(N519,'Overlap Study'!DY$62:DY$174,0)),0,1)</f>
        <v>0</v>
      </c>
      <c r="S519" s="97">
        <f>IF(ISNA(MATCH(N519,'Overlap Study'!DJ$62:DJ$157,0)),0,1)</f>
        <v>0</v>
      </c>
      <c r="T519" s="99">
        <f>IF(ISNA(MATCH(N519,'Overlap Study'!CU$62:CU$157,0)),0,1)</f>
        <v>0</v>
      </c>
      <c r="U519" s="99">
        <f>IF(ISNA(MATCH(N519,'Overlap Study'!CG$62:CG$157,0)),0,1)</f>
        <v>0</v>
      </c>
      <c r="V519" s="97">
        <f>IF(ISNA(MATCH(N519,'Overlap Study'!BU$62:BU$157,0)),0,1)</f>
        <v>0</v>
      </c>
      <c r="W519" s="97">
        <f>IF(ISNA(MATCH(N519,'Overlap Study'!BJ$62:BJ$157,0)),0,1)</f>
        <v>0</v>
      </c>
      <c r="X519" s="97">
        <f>IF(ISNA(MATCH($N519,'Overlap Study'!AZ$62:AZ$157,0)),0,1)</f>
        <v>0</v>
      </c>
      <c r="Y519" s="97">
        <f>IF(ISNA(MATCH($N519,'Overlap Study'!AT$62:AT$157,0)),0,1)</f>
        <v>0</v>
      </c>
      <c r="Z519" s="97">
        <f>IF(ISNA(MATCH($N519,'Overlap Study'!AN$62:AN$157,0)),0,1)</f>
        <v>0</v>
      </c>
      <c r="AA519" s="97">
        <f>IF(ISNA(MATCH($N519,'Overlap Study'!AH$62:AH$157,0)),0,1)</f>
        <v>0</v>
      </c>
      <c r="AB519" s="110">
        <f>IF(ISNA(MATCH($N519,'Overlap Study'!AB$62:AB$157,0)),0,1)</f>
        <v>0</v>
      </c>
      <c r="AC519" s="97">
        <f>IF(ISNA(MATCH($N519,'Overlap Study'!V$62:V$157,0)),0,1)</f>
        <v>0</v>
      </c>
      <c r="AD519" s="97">
        <f>IF(ISNA(MATCH($N519,'Overlap Study'!P$62:P$157,0)),0,1)</f>
        <v>0</v>
      </c>
      <c r="AE519" s="97">
        <f>IF(ISNA(MATCH($N519,'Overlap Study'!H$53:H$132,0)),0,1)</f>
        <v>0</v>
      </c>
      <c r="AF519" s="106">
        <f>IF(ISNA(MATCH($N519,'Overlap Study'!B$53:B$100,0)),0,1)</f>
        <v>0</v>
      </c>
    </row>
    <row r="520" spans="12:32" ht="13" x14ac:dyDescent="0.3">
      <c r="L520" s="116">
        <f t="shared" si="22"/>
        <v>519</v>
      </c>
      <c r="M520">
        <f t="shared" si="23"/>
        <v>1</v>
      </c>
      <c r="N520" s="487">
        <v>4613</v>
      </c>
      <c r="O520" s="99">
        <f>SUM(P520:AA520)</f>
        <v>1</v>
      </c>
      <c r="P520" s="110">
        <f>IF(ISNA(MATCH(N520,'Overlap Study'!FF$62:FF$317,0)),0,1)</f>
        <v>0</v>
      </c>
      <c r="Q520" s="97">
        <f>IF(ISNA(MATCH(N520,'Overlap Study'!EO$62:EO$317,0)),0,1)</f>
        <v>1</v>
      </c>
      <c r="R520" s="97">
        <f>IF(ISNA(MATCH(N520,'Overlap Study'!DY$62:DY$174,0)),0,1)</f>
        <v>0</v>
      </c>
      <c r="S520" s="97">
        <f>IF(ISNA(MATCH(N520,'Overlap Study'!DJ$62:DJ$157,0)),0,1)</f>
        <v>0</v>
      </c>
      <c r="T520" s="99">
        <f>IF(ISNA(MATCH(N520,'Overlap Study'!CU$62:CU$157,0)),0,1)</f>
        <v>0</v>
      </c>
      <c r="U520" s="99">
        <f>IF(ISNA(MATCH(N520,'Overlap Study'!CG$62:CG$157,0)),0,1)</f>
        <v>0</v>
      </c>
      <c r="V520" s="97">
        <f>IF(ISNA(MATCH(N520,'Overlap Study'!BU$62:BU$157,0)),0,1)</f>
        <v>0</v>
      </c>
      <c r="W520" s="97">
        <f>IF(ISNA(MATCH(N520,'Overlap Study'!BJ$62:BJ$157,0)),0,1)</f>
        <v>0</v>
      </c>
      <c r="X520" s="97">
        <f>IF(ISNA(MATCH($N520,'Overlap Study'!AZ$62:AZ$157,0)),0,1)</f>
        <v>0</v>
      </c>
      <c r="Y520" s="97">
        <f>IF(ISNA(MATCH($N520,'Overlap Study'!AT$62:AT$157,0)),0,1)</f>
        <v>0</v>
      </c>
      <c r="Z520" s="97">
        <f>IF(ISNA(MATCH($N520,'Overlap Study'!AN$62:AN$157,0)),0,1)</f>
        <v>0</v>
      </c>
      <c r="AA520" s="97">
        <f>IF(ISNA(MATCH($N520,'Overlap Study'!AH$62:AH$157,0)),0,1)</f>
        <v>0</v>
      </c>
      <c r="AB520" s="110">
        <f>IF(ISNA(MATCH($N520,'Overlap Study'!AB$62:AB$157,0)),0,1)</f>
        <v>0</v>
      </c>
      <c r="AC520" s="97">
        <f>IF(ISNA(MATCH($N520,'Overlap Study'!V$62:V$157,0)),0,1)</f>
        <v>0</v>
      </c>
      <c r="AD520" s="97">
        <f>IF(ISNA(MATCH($N520,'Overlap Study'!P$62:P$157,0)),0,1)</f>
        <v>0</v>
      </c>
      <c r="AE520" s="97">
        <f>IF(ISNA(MATCH($N520,'Overlap Study'!H$53:H$132,0)),0,1)</f>
        <v>0</v>
      </c>
      <c r="AF520" s="106">
        <f>IF(ISNA(MATCH($N520,'Overlap Study'!B$53:B$100,0)),0,1)</f>
        <v>0</v>
      </c>
    </row>
    <row r="521" spans="12:32" ht="13" x14ac:dyDescent="0.3">
      <c r="L521" s="116">
        <f t="shared" si="22"/>
        <v>520</v>
      </c>
      <c r="M521">
        <f t="shared" si="23"/>
        <v>1</v>
      </c>
      <c r="N521" s="487">
        <v>4814</v>
      </c>
      <c r="O521" s="99">
        <f>SUM(P521:AA521)</f>
        <v>1</v>
      </c>
      <c r="P521" s="110">
        <f>IF(ISNA(MATCH(N521,'Overlap Study'!FF$62:FF$317,0)),0,1)</f>
        <v>0</v>
      </c>
      <c r="Q521" s="97">
        <f>IF(ISNA(MATCH(N521,'Overlap Study'!EO$62:EO$317,0)),0,1)</f>
        <v>0</v>
      </c>
      <c r="R521" s="97">
        <f>IF(ISNA(MATCH(N521,'Overlap Study'!DY$62:DY$174,0)),0,1)</f>
        <v>0</v>
      </c>
      <c r="S521" s="97">
        <f>IF(ISNA(MATCH(N521,'Overlap Study'!DJ$62:DJ$157,0)),0,1)</f>
        <v>1</v>
      </c>
      <c r="T521" s="99">
        <f>IF(ISNA(MATCH(N521,'Overlap Study'!CU$62:CU$157,0)),0,1)</f>
        <v>0</v>
      </c>
      <c r="U521" s="99">
        <f>IF(ISNA(MATCH(N521,'Overlap Study'!CG$62:CG$157,0)),0,1)</f>
        <v>0</v>
      </c>
      <c r="V521" s="97">
        <f>IF(ISNA(MATCH(N521,'Overlap Study'!BU$62:BU$157,0)),0,1)</f>
        <v>0</v>
      </c>
      <c r="W521" s="97">
        <f>IF(ISNA(MATCH(N521,'Overlap Study'!BJ$62:BJ$157,0)),0,1)</f>
        <v>0</v>
      </c>
      <c r="X521" s="97">
        <f>IF(ISNA(MATCH($N521,'Overlap Study'!AZ$62:AZ$157,0)),0,1)</f>
        <v>0</v>
      </c>
      <c r="Y521" s="97">
        <f>IF(ISNA(MATCH($N521,'Overlap Study'!AT$62:AT$157,0)),0,1)</f>
        <v>0</v>
      </c>
      <c r="Z521" s="97">
        <f>IF(ISNA(MATCH($N521,'Overlap Study'!AN$62:AN$157,0)),0,1)</f>
        <v>0</v>
      </c>
      <c r="AA521" s="97">
        <f>IF(ISNA(MATCH($N521,'Overlap Study'!AH$62:AH$157,0)),0,1)</f>
        <v>0</v>
      </c>
      <c r="AB521" s="110">
        <f>IF(ISNA(MATCH($N521,'Overlap Study'!AB$62:AB$157,0)),0,1)</f>
        <v>0</v>
      </c>
      <c r="AC521" s="97">
        <f>IF(ISNA(MATCH($N521,'Overlap Study'!V$62:V$157,0)),0,1)</f>
        <v>0</v>
      </c>
      <c r="AD521" s="97">
        <f>IF(ISNA(MATCH($N521,'Overlap Study'!P$62:P$157,0)),0,1)</f>
        <v>0</v>
      </c>
      <c r="AE521" s="97">
        <f>IF(ISNA(MATCH($N521,'Overlap Study'!H$53:H$132,0)),0,1)</f>
        <v>0</v>
      </c>
      <c r="AF521" s="106">
        <f>IF(ISNA(MATCH($N521,'Overlap Study'!B$53:B$100,0)),0,1)</f>
        <v>0</v>
      </c>
    </row>
    <row r="522" spans="12:32" ht="13" x14ac:dyDescent="0.3">
      <c r="L522" s="116">
        <f t="shared" si="22"/>
        <v>521</v>
      </c>
      <c r="M522">
        <f t="shared" si="23"/>
        <v>1</v>
      </c>
      <c r="N522" s="487">
        <v>4818</v>
      </c>
      <c r="O522" s="99">
        <f>SUM(P522:AA522)</f>
        <v>1</v>
      </c>
      <c r="P522" s="110">
        <f>IF(ISNA(MATCH(N522,'Overlap Study'!FF$62:FF$317,0)),0,1)</f>
        <v>0</v>
      </c>
      <c r="Q522" s="97">
        <f>IF(ISNA(MATCH(N522,'Overlap Study'!EO$62:EO$317,0)),0,1)</f>
        <v>1</v>
      </c>
      <c r="R522" s="97">
        <f>IF(ISNA(MATCH(N522,'Overlap Study'!DY$62:DY$174,0)),0,1)</f>
        <v>0</v>
      </c>
      <c r="S522" s="97">
        <f>IF(ISNA(MATCH(N522,'Overlap Study'!DJ$62:DJ$157,0)),0,1)</f>
        <v>0</v>
      </c>
      <c r="T522" s="99">
        <f>IF(ISNA(MATCH(N522,'Overlap Study'!CU$62:CU$157,0)),0,1)</f>
        <v>0</v>
      </c>
      <c r="U522" s="99">
        <f>IF(ISNA(MATCH(N522,'Overlap Study'!CG$62:CG$157,0)),0,1)</f>
        <v>0</v>
      </c>
      <c r="V522" s="97">
        <f>IF(ISNA(MATCH(N522,'Overlap Study'!BU$62:BU$157,0)),0,1)</f>
        <v>0</v>
      </c>
      <c r="W522" s="97">
        <f>IF(ISNA(MATCH(N522,'Overlap Study'!BJ$62:BJ$157,0)),0,1)</f>
        <v>0</v>
      </c>
      <c r="X522" s="97">
        <f>IF(ISNA(MATCH($N522,'Overlap Study'!AZ$62:AZ$157,0)),0,1)</f>
        <v>0</v>
      </c>
      <c r="Y522" s="97">
        <f>IF(ISNA(MATCH($N522,'Overlap Study'!AT$62:AT$157,0)),0,1)</f>
        <v>0</v>
      </c>
      <c r="Z522" s="97">
        <f>IF(ISNA(MATCH($N522,'Overlap Study'!AN$62:AN$157,0)),0,1)</f>
        <v>0</v>
      </c>
      <c r="AA522" s="97">
        <f>IF(ISNA(MATCH($N522,'Overlap Study'!AH$62:AH$157,0)),0,1)</f>
        <v>0</v>
      </c>
      <c r="AB522" s="110">
        <f>IF(ISNA(MATCH($N522,'Overlap Study'!AB$62:AB$157,0)),0,1)</f>
        <v>0</v>
      </c>
      <c r="AC522" s="97">
        <f>IF(ISNA(MATCH($N522,'Overlap Study'!V$62:V$157,0)),0,1)</f>
        <v>0</v>
      </c>
      <c r="AD522" s="97">
        <f>IF(ISNA(MATCH($N522,'Overlap Study'!P$62:P$157,0)),0,1)</f>
        <v>0</v>
      </c>
      <c r="AE522" s="97">
        <f>IF(ISNA(MATCH($N522,'Overlap Study'!H$53:H$132,0)),0,1)</f>
        <v>0</v>
      </c>
      <c r="AF522" s="106">
        <f>IF(ISNA(MATCH($N522,'Overlap Study'!B$53:B$100,0)),0,1)</f>
        <v>0</v>
      </c>
    </row>
    <row r="523" spans="12:32" ht="13" x14ac:dyDescent="0.3">
      <c r="L523" s="116">
        <f t="shared" si="22"/>
        <v>522</v>
      </c>
      <c r="M523">
        <f t="shared" si="23"/>
        <v>1</v>
      </c>
      <c r="N523" s="487">
        <v>4920</v>
      </c>
      <c r="O523" s="99">
        <f>SUM(P523:AA523)</f>
        <v>1</v>
      </c>
      <c r="P523" s="110">
        <f>IF(ISNA(MATCH(N523,'Overlap Study'!FF$62:FF$317,0)),0,1)</f>
        <v>1</v>
      </c>
      <c r="Q523" s="97">
        <f>IF(ISNA(MATCH(N523,'Overlap Study'!EO$62:EO$317,0)),0,1)</f>
        <v>0</v>
      </c>
      <c r="R523" s="97">
        <f>IF(ISNA(MATCH(N523,'Overlap Study'!DY$62:DY$174,0)),0,1)</f>
        <v>0</v>
      </c>
      <c r="S523" s="97">
        <f>IF(ISNA(MATCH(N523,'Overlap Study'!DJ$62:DJ$157,0)),0,1)</f>
        <v>0</v>
      </c>
      <c r="T523" s="99">
        <f>IF(ISNA(MATCH(N523,'Overlap Study'!CU$62:CU$157,0)),0,1)</f>
        <v>0</v>
      </c>
      <c r="U523" s="99">
        <f>IF(ISNA(MATCH(N523,'Overlap Study'!CG$62:CG$157,0)),0,1)</f>
        <v>0</v>
      </c>
      <c r="V523" s="97">
        <f>IF(ISNA(MATCH(N523,'Overlap Study'!BU$62:BU$157,0)),0,1)</f>
        <v>0</v>
      </c>
      <c r="W523" s="97">
        <f>IF(ISNA(MATCH(N523,'Overlap Study'!BJ$62:BJ$157,0)),0,1)</f>
        <v>0</v>
      </c>
      <c r="X523" s="97">
        <f>IF(ISNA(MATCH($N523,'Overlap Study'!AZ$62:AZ$157,0)),0,1)</f>
        <v>0</v>
      </c>
      <c r="Y523" s="97">
        <f>IF(ISNA(MATCH($N523,'Overlap Study'!AT$62:AT$157,0)),0,1)</f>
        <v>0</v>
      </c>
      <c r="Z523" s="97">
        <f>IF(ISNA(MATCH($N523,'Overlap Study'!AN$62:AN$157,0)),0,1)</f>
        <v>0</v>
      </c>
      <c r="AA523" s="97">
        <f>IF(ISNA(MATCH($N523,'Overlap Study'!AH$62:AH$157,0)),0,1)</f>
        <v>0</v>
      </c>
      <c r="AB523" s="110">
        <f>IF(ISNA(MATCH($N523,'Overlap Study'!AB$62:AB$157,0)),0,1)</f>
        <v>0</v>
      </c>
      <c r="AC523" s="97">
        <f>IF(ISNA(MATCH($N523,'Overlap Study'!V$62:V$157,0)),0,1)</f>
        <v>0</v>
      </c>
      <c r="AD523" s="97">
        <f>IF(ISNA(MATCH($N523,'Overlap Study'!P$62:P$157,0)),0,1)</f>
        <v>0</v>
      </c>
      <c r="AE523" s="97">
        <f>IF(ISNA(MATCH($N523,'Overlap Study'!H$53:H$132,0)),0,1)</f>
        <v>0</v>
      </c>
      <c r="AF523" s="106">
        <f>IF(ISNA(MATCH($N523,'Overlap Study'!B$53:B$100,0)),0,1)</f>
        <v>0</v>
      </c>
    </row>
    <row r="524" spans="12:32" ht="13" x14ac:dyDescent="0.3">
      <c r="L524" s="116">
        <f t="shared" si="22"/>
        <v>523</v>
      </c>
      <c r="M524">
        <f t="shared" si="23"/>
        <v>1</v>
      </c>
      <c r="N524" s="487">
        <v>4954</v>
      </c>
      <c r="O524" s="99">
        <f>SUM(P524:AA524)</f>
        <v>1</v>
      </c>
      <c r="P524" s="110">
        <f>IF(ISNA(MATCH(N524,'Overlap Study'!FF$62:FF$317,0)),0,1)</f>
        <v>0</v>
      </c>
      <c r="Q524" s="97">
        <f>IF(ISNA(MATCH(N524,'Overlap Study'!EO$62:EO$317,0)),0,1)</f>
        <v>1</v>
      </c>
      <c r="R524" s="97">
        <f>IF(ISNA(MATCH(N524,'Overlap Study'!DY$62:DY$174,0)),0,1)</f>
        <v>0</v>
      </c>
      <c r="S524" s="97">
        <f>IF(ISNA(MATCH(N524,'Overlap Study'!DJ$62:DJ$157,0)),0,1)</f>
        <v>0</v>
      </c>
      <c r="T524" s="99">
        <f>IF(ISNA(MATCH(N524,'Overlap Study'!CU$62:CU$157,0)),0,1)</f>
        <v>0</v>
      </c>
      <c r="U524" s="99">
        <f>IF(ISNA(MATCH(N524,'Overlap Study'!CG$62:CG$157,0)),0,1)</f>
        <v>0</v>
      </c>
      <c r="V524" s="97">
        <f>IF(ISNA(MATCH(N524,'Overlap Study'!BU$62:BU$157,0)),0,1)</f>
        <v>0</v>
      </c>
      <c r="W524" s="97">
        <f>IF(ISNA(MATCH(N524,'Overlap Study'!BJ$62:BJ$157,0)),0,1)</f>
        <v>0</v>
      </c>
      <c r="X524" s="97">
        <f>IF(ISNA(MATCH($N524,'Overlap Study'!AZ$62:AZ$157,0)),0,1)</f>
        <v>0</v>
      </c>
      <c r="Y524" s="97">
        <f>IF(ISNA(MATCH($N524,'Overlap Study'!AT$62:AT$157,0)),0,1)</f>
        <v>0</v>
      </c>
      <c r="Z524" s="97">
        <f>IF(ISNA(MATCH($N524,'Overlap Study'!AN$62:AN$157,0)),0,1)</f>
        <v>0</v>
      </c>
      <c r="AA524" s="97">
        <f>IF(ISNA(MATCH($N524,'Overlap Study'!AH$62:AH$157,0)),0,1)</f>
        <v>0</v>
      </c>
      <c r="AB524" s="110">
        <f>IF(ISNA(MATCH($N524,'Overlap Study'!AB$62:AB$157,0)),0,1)</f>
        <v>0</v>
      </c>
      <c r="AC524" s="97">
        <f>IF(ISNA(MATCH($N524,'Overlap Study'!V$62:V$157,0)),0,1)</f>
        <v>0</v>
      </c>
      <c r="AD524" s="97">
        <f>IF(ISNA(MATCH($N524,'Overlap Study'!P$62:P$157,0)),0,1)</f>
        <v>0</v>
      </c>
      <c r="AE524" s="97">
        <f>IF(ISNA(MATCH($N524,'Overlap Study'!H$53:H$132,0)),0,1)</f>
        <v>0</v>
      </c>
      <c r="AF524" s="106">
        <f>IF(ISNA(MATCH($N524,'Overlap Study'!B$53:B$100,0)),0,1)</f>
        <v>0</v>
      </c>
    </row>
    <row r="525" spans="12:32" ht="13" x14ac:dyDescent="0.3">
      <c r="L525" s="116">
        <f t="shared" si="22"/>
        <v>524</v>
      </c>
      <c r="M525">
        <f t="shared" si="23"/>
        <v>1</v>
      </c>
      <c r="N525" s="487">
        <v>4961</v>
      </c>
      <c r="O525" s="99">
        <f>SUM(P525:AA525)</f>
        <v>1</v>
      </c>
      <c r="P525" s="110">
        <f>IF(ISNA(MATCH(N525,'Overlap Study'!FF$62:FF$317,0)),0,1)</f>
        <v>0</v>
      </c>
      <c r="Q525" s="97">
        <f>IF(ISNA(MATCH(N525,'Overlap Study'!EO$62:EO$317,0)),0,1)</f>
        <v>1</v>
      </c>
      <c r="R525" s="97">
        <f>IF(ISNA(MATCH(N525,'Overlap Study'!DY$62:DY$174,0)),0,1)</f>
        <v>0</v>
      </c>
      <c r="S525" s="97">
        <f>IF(ISNA(MATCH(N525,'Overlap Study'!DJ$62:DJ$157,0)),0,1)</f>
        <v>0</v>
      </c>
      <c r="T525" s="99">
        <f>IF(ISNA(MATCH(N525,'Overlap Study'!CU$62:CU$157,0)),0,1)</f>
        <v>0</v>
      </c>
      <c r="U525" s="99">
        <f>IF(ISNA(MATCH(N525,'Overlap Study'!CG$62:CG$157,0)),0,1)</f>
        <v>0</v>
      </c>
      <c r="V525" s="97">
        <f>IF(ISNA(MATCH(N525,'Overlap Study'!BU$62:BU$157,0)),0,1)</f>
        <v>0</v>
      </c>
      <c r="W525" s="97">
        <f>IF(ISNA(MATCH(N525,'Overlap Study'!BJ$62:BJ$157,0)),0,1)</f>
        <v>0</v>
      </c>
      <c r="X525" s="97">
        <f>IF(ISNA(MATCH($N525,'Overlap Study'!AZ$62:AZ$157,0)),0,1)</f>
        <v>0</v>
      </c>
      <c r="Y525" s="97">
        <f>IF(ISNA(MATCH($N525,'Overlap Study'!AT$62:AT$157,0)),0,1)</f>
        <v>0</v>
      </c>
      <c r="Z525" s="97">
        <f>IF(ISNA(MATCH($N525,'Overlap Study'!AN$62:AN$157,0)),0,1)</f>
        <v>0</v>
      </c>
      <c r="AA525" s="97">
        <f>IF(ISNA(MATCH($N525,'Overlap Study'!AH$62:AH$157,0)),0,1)</f>
        <v>0</v>
      </c>
      <c r="AB525" s="110">
        <f>IF(ISNA(MATCH($N525,'Overlap Study'!AB$62:AB$157,0)),0,1)</f>
        <v>0</v>
      </c>
      <c r="AC525" s="97">
        <f>IF(ISNA(MATCH($N525,'Overlap Study'!V$62:V$157,0)),0,1)</f>
        <v>0</v>
      </c>
      <c r="AD525" s="97">
        <f>IF(ISNA(MATCH($N525,'Overlap Study'!P$62:P$157,0)),0,1)</f>
        <v>0</v>
      </c>
      <c r="AE525" s="97">
        <f>IF(ISNA(MATCH($N525,'Overlap Study'!H$53:H$132,0)),0,1)</f>
        <v>0</v>
      </c>
      <c r="AF525" s="106">
        <f>IF(ISNA(MATCH($N525,'Overlap Study'!B$53:B$100,0)),0,1)</f>
        <v>0</v>
      </c>
    </row>
    <row r="526" spans="12:32" ht="13" x14ac:dyDescent="0.3">
      <c r="L526" s="116">
        <f t="shared" si="22"/>
        <v>525</v>
      </c>
      <c r="M526">
        <f t="shared" si="23"/>
        <v>1</v>
      </c>
      <c r="N526" s="487">
        <v>5027</v>
      </c>
      <c r="O526" s="99">
        <f>SUM(P526:AA526)</f>
        <v>1</v>
      </c>
      <c r="P526" s="110">
        <f>IF(ISNA(MATCH(N526,'Overlap Study'!FF$62:FF$317,0)),0,1)</f>
        <v>0</v>
      </c>
      <c r="Q526" s="97">
        <f>IF(ISNA(MATCH(N526,'Overlap Study'!EO$62:EO$317,0)),0,1)</f>
        <v>1</v>
      </c>
      <c r="R526" s="97">
        <f>IF(ISNA(MATCH(N526,'Overlap Study'!DY$62:DY$174,0)),0,1)</f>
        <v>0</v>
      </c>
      <c r="S526" s="97">
        <f>IF(ISNA(MATCH(N526,'Overlap Study'!DJ$62:DJ$157,0)),0,1)</f>
        <v>0</v>
      </c>
      <c r="T526" s="99">
        <f>IF(ISNA(MATCH(N526,'Overlap Study'!CU$62:CU$157,0)),0,1)</f>
        <v>0</v>
      </c>
      <c r="U526" s="99">
        <f>IF(ISNA(MATCH(N526,'Overlap Study'!CG$62:CG$157,0)),0,1)</f>
        <v>0</v>
      </c>
      <c r="V526" s="97">
        <f>IF(ISNA(MATCH(N526,'Overlap Study'!BU$62:BU$157,0)),0,1)</f>
        <v>0</v>
      </c>
      <c r="W526" s="97">
        <f>IF(ISNA(MATCH(N526,'Overlap Study'!BJ$62:BJ$157,0)),0,1)</f>
        <v>0</v>
      </c>
      <c r="X526" s="97">
        <f>IF(ISNA(MATCH($N526,'Overlap Study'!AZ$62:AZ$157,0)),0,1)</f>
        <v>0</v>
      </c>
      <c r="Y526" s="97">
        <f>IF(ISNA(MATCH($N526,'Overlap Study'!AT$62:AT$157,0)),0,1)</f>
        <v>0</v>
      </c>
      <c r="Z526" s="97">
        <f>IF(ISNA(MATCH($N526,'Overlap Study'!AN$62:AN$157,0)),0,1)</f>
        <v>0</v>
      </c>
      <c r="AA526" s="97">
        <f>IF(ISNA(MATCH($N526,'Overlap Study'!AH$62:AH$157,0)),0,1)</f>
        <v>0</v>
      </c>
      <c r="AB526" s="110">
        <f>IF(ISNA(MATCH($N526,'Overlap Study'!AB$62:AB$157,0)),0,1)</f>
        <v>0</v>
      </c>
      <c r="AC526" s="97">
        <f>IF(ISNA(MATCH($N526,'Overlap Study'!V$62:V$157,0)),0,1)</f>
        <v>0</v>
      </c>
      <c r="AD526" s="97">
        <f>IF(ISNA(MATCH($N526,'Overlap Study'!P$62:P$157,0)),0,1)</f>
        <v>0</v>
      </c>
      <c r="AE526" s="97">
        <f>IF(ISNA(MATCH($N526,'Overlap Study'!H$53:H$132,0)),0,1)</f>
        <v>0</v>
      </c>
      <c r="AF526" s="106">
        <f>IF(ISNA(MATCH($N526,'Overlap Study'!B$53:B$100,0)),0,1)</f>
        <v>0</v>
      </c>
    </row>
    <row r="527" spans="12:32" ht="13" x14ac:dyDescent="0.3">
      <c r="L527" s="116">
        <f t="shared" si="22"/>
        <v>526</v>
      </c>
      <c r="M527">
        <f t="shared" si="23"/>
        <v>1</v>
      </c>
      <c r="N527" s="487">
        <v>5046</v>
      </c>
      <c r="O527" s="99">
        <f>SUM(P527:AA527)</f>
        <v>1</v>
      </c>
      <c r="P527" s="110">
        <f>IF(ISNA(MATCH(N527,'Overlap Study'!FF$62:FF$317,0)),0,1)</f>
        <v>0</v>
      </c>
      <c r="Q527" s="97">
        <f>IF(ISNA(MATCH(N527,'Overlap Study'!EO$62:EO$317,0)),0,1)</f>
        <v>1</v>
      </c>
      <c r="R527" s="97">
        <f>IF(ISNA(MATCH(N527,'Overlap Study'!DY$62:DY$174,0)),0,1)</f>
        <v>0</v>
      </c>
      <c r="S527" s="97">
        <f>IF(ISNA(MATCH(N527,'Overlap Study'!DJ$62:DJ$157,0)),0,1)</f>
        <v>0</v>
      </c>
      <c r="T527" s="99">
        <f>IF(ISNA(MATCH(N527,'Overlap Study'!CU$62:CU$157,0)),0,1)</f>
        <v>0</v>
      </c>
      <c r="U527" s="99">
        <f>IF(ISNA(MATCH(N527,'Overlap Study'!CG$62:CG$157,0)),0,1)</f>
        <v>0</v>
      </c>
      <c r="V527" s="97">
        <f>IF(ISNA(MATCH(N527,'Overlap Study'!BU$62:BU$157,0)),0,1)</f>
        <v>0</v>
      </c>
      <c r="W527" s="97">
        <f>IF(ISNA(MATCH(N527,'Overlap Study'!BJ$62:BJ$157,0)),0,1)</f>
        <v>0</v>
      </c>
      <c r="X527" s="97">
        <f>IF(ISNA(MATCH($N527,'Overlap Study'!AZ$62:AZ$157,0)),0,1)</f>
        <v>0</v>
      </c>
      <c r="Y527" s="97">
        <f>IF(ISNA(MATCH($N527,'Overlap Study'!AT$62:AT$157,0)),0,1)</f>
        <v>0</v>
      </c>
      <c r="Z527" s="97">
        <f>IF(ISNA(MATCH($N527,'Overlap Study'!AN$62:AN$157,0)),0,1)</f>
        <v>0</v>
      </c>
      <c r="AA527" s="97">
        <f>IF(ISNA(MATCH($N527,'Overlap Study'!AH$62:AH$157,0)),0,1)</f>
        <v>0</v>
      </c>
      <c r="AB527" s="110">
        <f>IF(ISNA(MATCH($N527,'Overlap Study'!AB$62:AB$157,0)),0,1)</f>
        <v>0</v>
      </c>
      <c r="AC527" s="97">
        <f>IF(ISNA(MATCH($N527,'Overlap Study'!V$62:V$157,0)),0,1)</f>
        <v>0</v>
      </c>
      <c r="AD527" s="97">
        <f>IF(ISNA(MATCH($N527,'Overlap Study'!P$62:P$157,0)),0,1)</f>
        <v>0</v>
      </c>
      <c r="AE527" s="97">
        <f>IF(ISNA(MATCH($N527,'Overlap Study'!H$53:H$132,0)),0,1)</f>
        <v>0</v>
      </c>
      <c r="AF527" s="106">
        <f>IF(ISNA(MATCH($N527,'Overlap Study'!B$53:B$100,0)),0,1)</f>
        <v>0</v>
      </c>
    </row>
    <row r="528" spans="12:32" ht="13" x14ac:dyDescent="0.3">
      <c r="L528" s="116">
        <f t="shared" si="22"/>
        <v>527</v>
      </c>
      <c r="M528">
        <f t="shared" si="23"/>
        <v>1</v>
      </c>
      <c r="N528" s="487">
        <v>5048</v>
      </c>
      <c r="O528" s="99">
        <f>SUM(P528:AA528)</f>
        <v>1</v>
      </c>
      <c r="P528" s="110">
        <f>IF(ISNA(MATCH(N528,'Overlap Study'!FF$62:FF$317,0)),0,1)</f>
        <v>0</v>
      </c>
      <c r="Q528" s="97">
        <f>IF(ISNA(MATCH(N528,'Overlap Study'!EO$62:EO$317,0)),0,1)</f>
        <v>1</v>
      </c>
      <c r="R528" s="97">
        <f>IF(ISNA(MATCH(N528,'Overlap Study'!DY$62:DY$174,0)),0,1)</f>
        <v>0</v>
      </c>
      <c r="S528" s="97">
        <f>IF(ISNA(MATCH(N528,'Overlap Study'!DJ$62:DJ$157,0)),0,1)</f>
        <v>0</v>
      </c>
      <c r="T528" s="99">
        <f>IF(ISNA(MATCH(N528,'Overlap Study'!CU$62:CU$157,0)),0,1)</f>
        <v>0</v>
      </c>
      <c r="U528" s="99">
        <f>IF(ISNA(MATCH(N528,'Overlap Study'!CG$62:CG$157,0)),0,1)</f>
        <v>0</v>
      </c>
      <c r="V528" s="97">
        <f>IF(ISNA(MATCH(N528,'Overlap Study'!BU$62:BU$157,0)),0,1)</f>
        <v>0</v>
      </c>
      <c r="W528" s="97">
        <f>IF(ISNA(MATCH(N528,'Overlap Study'!BJ$62:BJ$157,0)),0,1)</f>
        <v>0</v>
      </c>
      <c r="X528" s="97">
        <f>IF(ISNA(MATCH($N528,'Overlap Study'!AZ$62:AZ$157,0)),0,1)</f>
        <v>0</v>
      </c>
      <c r="Y528" s="97">
        <f>IF(ISNA(MATCH($N528,'Overlap Study'!AT$62:AT$157,0)),0,1)</f>
        <v>0</v>
      </c>
      <c r="Z528" s="97">
        <f>IF(ISNA(MATCH($N528,'Overlap Study'!AN$62:AN$157,0)),0,1)</f>
        <v>0</v>
      </c>
      <c r="AA528" s="97">
        <f>IF(ISNA(MATCH($N528,'Overlap Study'!AH$62:AH$157,0)),0,1)</f>
        <v>0</v>
      </c>
      <c r="AB528" s="110">
        <f>IF(ISNA(MATCH($N528,'Overlap Study'!AB$62:AB$157,0)),0,1)</f>
        <v>0</v>
      </c>
      <c r="AC528" s="97">
        <f>IF(ISNA(MATCH($N528,'Overlap Study'!V$62:V$157,0)),0,1)</f>
        <v>0</v>
      </c>
      <c r="AD528" s="97">
        <f>IF(ISNA(MATCH($N528,'Overlap Study'!P$62:P$157,0)),0,1)</f>
        <v>0</v>
      </c>
      <c r="AE528" s="97">
        <f>IF(ISNA(MATCH($N528,'Overlap Study'!H$53:H$132,0)),0,1)</f>
        <v>0</v>
      </c>
      <c r="AF528" s="106">
        <f>IF(ISNA(MATCH($N528,'Overlap Study'!B$53:B$100,0)),0,1)</f>
        <v>0</v>
      </c>
    </row>
    <row r="529" spans="12:32" ht="13" x14ac:dyDescent="0.3">
      <c r="L529" s="116">
        <f t="shared" si="22"/>
        <v>528</v>
      </c>
      <c r="M529">
        <f t="shared" si="23"/>
        <v>1</v>
      </c>
      <c r="N529" s="487">
        <v>5050</v>
      </c>
      <c r="O529" s="99">
        <f>SUM(P529:AA529)</f>
        <v>1</v>
      </c>
      <c r="P529" s="110">
        <f>IF(ISNA(MATCH(N529,'Overlap Study'!FF$62:FF$317,0)),0,1)</f>
        <v>1</v>
      </c>
      <c r="Q529" s="97">
        <f>IF(ISNA(MATCH(N529,'Overlap Study'!EO$62:EO$317,0)),0,1)</f>
        <v>0</v>
      </c>
      <c r="R529" s="97">
        <f>IF(ISNA(MATCH(N529,'Overlap Study'!DY$62:DY$174,0)),0,1)</f>
        <v>0</v>
      </c>
      <c r="S529" s="97">
        <f>IF(ISNA(MATCH(N529,'Overlap Study'!DJ$62:DJ$157,0)),0,1)</f>
        <v>0</v>
      </c>
      <c r="T529" s="99">
        <f>IF(ISNA(MATCH(N529,'Overlap Study'!CU$62:CU$157,0)),0,1)</f>
        <v>0</v>
      </c>
      <c r="U529" s="99">
        <f>IF(ISNA(MATCH(N529,'Overlap Study'!CG$62:CG$157,0)),0,1)</f>
        <v>0</v>
      </c>
      <c r="V529" s="97">
        <f>IF(ISNA(MATCH(N529,'Overlap Study'!BU$62:BU$157,0)),0,1)</f>
        <v>0</v>
      </c>
      <c r="W529" s="97">
        <f>IF(ISNA(MATCH(N529,'Overlap Study'!BJ$62:BJ$157,0)),0,1)</f>
        <v>0</v>
      </c>
      <c r="X529" s="97">
        <f>IF(ISNA(MATCH($N529,'Overlap Study'!AZ$62:AZ$157,0)),0,1)</f>
        <v>0</v>
      </c>
      <c r="Y529" s="97">
        <f>IF(ISNA(MATCH($N529,'Overlap Study'!AT$62:AT$157,0)),0,1)</f>
        <v>0</v>
      </c>
      <c r="Z529" s="97">
        <f>IF(ISNA(MATCH($N529,'Overlap Study'!AN$62:AN$157,0)),0,1)</f>
        <v>0</v>
      </c>
      <c r="AA529" s="97">
        <f>IF(ISNA(MATCH($N529,'Overlap Study'!AH$62:AH$157,0)),0,1)</f>
        <v>0</v>
      </c>
      <c r="AB529" s="110">
        <f>IF(ISNA(MATCH($N529,'Overlap Study'!AB$62:AB$157,0)),0,1)</f>
        <v>0</v>
      </c>
      <c r="AC529" s="97">
        <f>IF(ISNA(MATCH($N529,'Overlap Study'!V$62:V$157,0)),0,1)</f>
        <v>0</v>
      </c>
      <c r="AD529" s="97">
        <f>IF(ISNA(MATCH($N529,'Overlap Study'!P$62:P$157,0)),0,1)</f>
        <v>0</v>
      </c>
      <c r="AE529" s="97">
        <f>IF(ISNA(MATCH($N529,'Overlap Study'!H$53:H$132,0)),0,1)</f>
        <v>0</v>
      </c>
      <c r="AF529" s="106">
        <f>IF(ISNA(MATCH($N529,'Overlap Study'!B$53:B$100,0)),0,1)</f>
        <v>0</v>
      </c>
    </row>
    <row r="530" spans="12:32" ht="13" x14ac:dyDescent="0.3">
      <c r="L530" s="116">
        <f t="shared" si="22"/>
        <v>529</v>
      </c>
      <c r="M530">
        <f t="shared" si="23"/>
        <v>1</v>
      </c>
      <c r="N530" s="487">
        <v>5114</v>
      </c>
      <c r="O530" s="99">
        <f>SUM(P530:AA530)</f>
        <v>1</v>
      </c>
      <c r="P530" s="110">
        <f>IF(ISNA(MATCH(N530,'Overlap Study'!FF$62:FF$317,0)),0,1)</f>
        <v>1</v>
      </c>
      <c r="Q530" s="97">
        <f>IF(ISNA(MATCH(N530,'Overlap Study'!EO$62:EO$317,0)),0,1)</f>
        <v>0</v>
      </c>
      <c r="R530" s="97">
        <f>IF(ISNA(MATCH(N530,'Overlap Study'!DY$62:DY$174,0)),0,1)</f>
        <v>0</v>
      </c>
      <c r="S530" s="97">
        <f>IF(ISNA(MATCH(N530,'Overlap Study'!DJ$62:DJ$157,0)),0,1)</f>
        <v>0</v>
      </c>
      <c r="T530" s="99">
        <f>IF(ISNA(MATCH(N530,'Overlap Study'!CU$62:CU$157,0)),0,1)</f>
        <v>0</v>
      </c>
      <c r="U530" s="99">
        <f>IF(ISNA(MATCH(N530,'Overlap Study'!CG$62:CG$157,0)),0,1)</f>
        <v>0</v>
      </c>
      <c r="V530" s="97">
        <f>IF(ISNA(MATCH(N530,'Overlap Study'!BU$62:BU$157,0)),0,1)</f>
        <v>0</v>
      </c>
      <c r="W530" s="97">
        <f>IF(ISNA(MATCH(N530,'Overlap Study'!BJ$62:BJ$157,0)),0,1)</f>
        <v>0</v>
      </c>
      <c r="X530" s="97">
        <f>IF(ISNA(MATCH($N530,'Overlap Study'!AZ$62:AZ$157,0)),0,1)</f>
        <v>0</v>
      </c>
      <c r="Y530" s="97">
        <f>IF(ISNA(MATCH($N530,'Overlap Study'!AT$62:AT$157,0)),0,1)</f>
        <v>0</v>
      </c>
      <c r="Z530" s="97">
        <f>IF(ISNA(MATCH($N530,'Overlap Study'!AN$62:AN$157,0)),0,1)</f>
        <v>0</v>
      </c>
      <c r="AA530" s="97">
        <f>IF(ISNA(MATCH($N530,'Overlap Study'!AH$62:AH$157,0)),0,1)</f>
        <v>0</v>
      </c>
      <c r="AB530" s="110">
        <f>IF(ISNA(MATCH($N530,'Overlap Study'!AB$62:AB$157,0)),0,1)</f>
        <v>0</v>
      </c>
      <c r="AC530" s="97">
        <f>IF(ISNA(MATCH($N530,'Overlap Study'!V$62:V$157,0)),0,1)</f>
        <v>0</v>
      </c>
      <c r="AD530" s="97">
        <f>IF(ISNA(MATCH($N530,'Overlap Study'!P$62:P$157,0)),0,1)</f>
        <v>0</v>
      </c>
      <c r="AE530" s="97">
        <f>IF(ISNA(MATCH($N530,'Overlap Study'!H$53:H$132,0)),0,1)</f>
        <v>0</v>
      </c>
      <c r="AF530" s="106">
        <f>IF(ISNA(MATCH($N530,'Overlap Study'!B$53:B$100,0)),0,1)</f>
        <v>0</v>
      </c>
    </row>
    <row r="531" spans="12:32" ht="13" x14ac:dyDescent="0.3">
      <c r="L531" s="116">
        <f t="shared" si="22"/>
        <v>530</v>
      </c>
      <c r="M531">
        <f t="shared" si="23"/>
        <v>1</v>
      </c>
      <c r="N531" s="487">
        <v>5150</v>
      </c>
      <c r="O531" s="99">
        <f>SUM(P531:AA531)</f>
        <v>1</v>
      </c>
      <c r="P531" s="110">
        <f>IF(ISNA(MATCH(N531,'Overlap Study'!FF$62:FF$317,0)),0,1)</f>
        <v>1</v>
      </c>
      <c r="Q531" s="97">
        <f>IF(ISNA(MATCH(N531,'Overlap Study'!EO$62:EO$317,0)),0,1)</f>
        <v>0</v>
      </c>
      <c r="R531" s="97">
        <f>IF(ISNA(MATCH(N531,'Overlap Study'!DY$62:DY$174,0)),0,1)</f>
        <v>0</v>
      </c>
      <c r="S531" s="97">
        <f>IF(ISNA(MATCH(N531,'Overlap Study'!DJ$62:DJ$157,0)),0,1)</f>
        <v>0</v>
      </c>
      <c r="T531" s="99">
        <f>IF(ISNA(MATCH(N531,'Overlap Study'!CU$62:CU$157,0)),0,1)</f>
        <v>0</v>
      </c>
      <c r="U531" s="99">
        <f>IF(ISNA(MATCH(N531,'Overlap Study'!CG$62:CG$157,0)),0,1)</f>
        <v>0</v>
      </c>
      <c r="V531" s="97">
        <f>IF(ISNA(MATCH(N531,'Overlap Study'!BU$62:BU$157,0)),0,1)</f>
        <v>0</v>
      </c>
      <c r="W531" s="97">
        <f>IF(ISNA(MATCH(N531,'Overlap Study'!BJ$62:BJ$157,0)),0,1)</f>
        <v>0</v>
      </c>
      <c r="X531" s="97">
        <f>IF(ISNA(MATCH($N531,'Overlap Study'!AZ$62:AZ$157,0)),0,1)</f>
        <v>0</v>
      </c>
      <c r="Y531" s="97">
        <f>IF(ISNA(MATCH($N531,'Overlap Study'!AT$62:AT$157,0)),0,1)</f>
        <v>0</v>
      </c>
      <c r="Z531" s="97">
        <f>IF(ISNA(MATCH($N531,'Overlap Study'!AN$62:AN$157,0)),0,1)</f>
        <v>0</v>
      </c>
      <c r="AA531" s="97">
        <f>IF(ISNA(MATCH($N531,'Overlap Study'!AH$62:AH$157,0)),0,1)</f>
        <v>0</v>
      </c>
      <c r="AB531" s="110">
        <f>IF(ISNA(MATCH($N531,'Overlap Study'!AB$62:AB$157,0)),0,1)</f>
        <v>0</v>
      </c>
      <c r="AC531" s="97">
        <f>IF(ISNA(MATCH($N531,'Overlap Study'!V$62:V$157,0)),0,1)</f>
        <v>0</v>
      </c>
      <c r="AD531" s="97">
        <f>IF(ISNA(MATCH($N531,'Overlap Study'!P$62:P$157,0)),0,1)</f>
        <v>0</v>
      </c>
      <c r="AE531" s="97">
        <f>IF(ISNA(MATCH($N531,'Overlap Study'!H$53:H$132,0)),0,1)</f>
        <v>0</v>
      </c>
      <c r="AF531" s="106">
        <f>IF(ISNA(MATCH($N531,'Overlap Study'!B$53:B$100,0)),0,1)</f>
        <v>0</v>
      </c>
    </row>
    <row r="532" spans="12:32" ht="13" x14ac:dyDescent="0.3">
      <c r="L532" s="116">
        <f t="shared" si="22"/>
        <v>531</v>
      </c>
      <c r="M532">
        <f t="shared" si="23"/>
        <v>1</v>
      </c>
      <c r="N532" s="487">
        <v>5172</v>
      </c>
      <c r="O532" s="99">
        <f>SUM(P532:AA532)</f>
        <v>1</v>
      </c>
      <c r="P532" s="110">
        <f>IF(ISNA(MATCH(N532,'Overlap Study'!FF$62:FF$317,0)),0,1)</f>
        <v>1</v>
      </c>
      <c r="Q532" s="97">
        <f>IF(ISNA(MATCH(N532,'Overlap Study'!EO$62:EO$317,0)),0,1)</f>
        <v>0</v>
      </c>
      <c r="R532" s="97">
        <f>IF(ISNA(MATCH(N532,'Overlap Study'!DY$62:DY$174,0)),0,1)</f>
        <v>0</v>
      </c>
      <c r="S532" s="97">
        <f>IF(ISNA(MATCH(N532,'Overlap Study'!DJ$62:DJ$157,0)),0,1)</f>
        <v>0</v>
      </c>
      <c r="T532" s="99">
        <f>IF(ISNA(MATCH(N532,'Overlap Study'!CU$62:CU$157,0)),0,1)</f>
        <v>0</v>
      </c>
      <c r="U532" s="99">
        <f>IF(ISNA(MATCH(N532,'Overlap Study'!CG$62:CG$157,0)),0,1)</f>
        <v>0</v>
      </c>
      <c r="V532" s="97">
        <f>IF(ISNA(MATCH(N532,'Overlap Study'!BU$62:BU$157,0)),0,1)</f>
        <v>0</v>
      </c>
      <c r="W532" s="97">
        <f>IF(ISNA(MATCH(N532,'Overlap Study'!BJ$62:BJ$157,0)),0,1)</f>
        <v>0</v>
      </c>
      <c r="X532" s="97">
        <f>IF(ISNA(MATCH($N532,'Overlap Study'!AZ$62:AZ$157,0)),0,1)</f>
        <v>0</v>
      </c>
      <c r="Y532" s="97">
        <f>IF(ISNA(MATCH($N532,'Overlap Study'!AT$62:AT$157,0)),0,1)</f>
        <v>0</v>
      </c>
      <c r="Z532" s="97">
        <f>IF(ISNA(MATCH($N532,'Overlap Study'!AN$62:AN$157,0)),0,1)</f>
        <v>0</v>
      </c>
      <c r="AA532" s="97">
        <f>IF(ISNA(MATCH($N532,'Overlap Study'!AH$62:AH$157,0)),0,1)</f>
        <v>0</v>
      </c>
      <c r="AB532" s="110">
        <f>IF(ISNA(MATCH($N532,'Overlap Study'!AB$62:AB$157,0)),0,1)</f>
        <v>0</v>
      </c>
      <c r="AC532" s="97">
        <f>IF(ISNA(MATCH($N532,'Overlap Study'!V$62:V$157,0)),0,1)</f>
        <v>0</v>
      </c>
      <c r="AD532" s="97">
        <f>IF(ISNA(MATCH($N532,'Overlap Study'!P$62:P$157,0)),0,1)</f>
        <v>0</v>
      </c>
      <c r="AE532" s="97">
        <f>IF(ISNA(MATCH($N532,'Overlap Study'!H$53:H$132,0)),0,1)</f>
        <v>0</v>
      </c>
      <c r="AF532" s="106">
        <f>IF(ISNA(MATCH($N532,'Overlap Study'!B$53:B$100,0)),0,1)</f>
        <v>0</v>
      </c>
    </row>
    <row r="533" spans="12:32" ht="13" x14ac:dyDescent="0.3">
      <c r="L533" s="116">
        <f t="shared" si="22"/>
        <v>532</v>
      </c>
      <c r="M533">
        <f t="shared" si="23"/>
        <v>1</v>
      </c>
      <c r="N533" s="487">
        <v>5188</v>
      </c>
      <c r="O533" s="99">
        <f>SUM(P533:AA533)</f>
        <v>1</v>
      </c>
      <c r="P533" s="110">
        <f>IF(ISNA(MATCH(N533,'Overlap Study'!FF$62:FF$317,0)),0,1)</f>
        <v>0</v>
      </c>
      <c r="Q533" s="97">
        <f>IF(ISNA(MATCH(N533,'Overlap Study'!EO$62:EO$317,0)),0,1)</f>
        <v>1</v>
      </c>
      <c r="R533" s="97">
        <f>IF(ISNA(MATCH(N533,'Overlap Study'!DY$62:DY$174,0)),0,1)</f>
        <v>0</v>
      </c>
      <c r="S533" s="97">
        <f>IF(ISNA(MATCH(N533,'Overlap Study'!DJ$62:DJ$157,0)),0,1)</f>
        <v>0</v>
      </c>
      <c r="T533" s="99">
        <f>IF(ISNA(MATCH(N533,'Overlap Study'!CU$62:CU$157,0)),0,1)</f>
        <v>0</v>
      </c>
      <c r="U533" s="99">
        <f>IF(ISNA(MATCH(N533,'Overlap Study'!CG$62:CG$157,0)),0,1)</f>
        <v>0</v>
      </c>
      <c r="V533" s="97">
        <f>IF(ISNA(MATCH(N533,'Overlap Study'!BU$62:BU$157,0)),0,1)</f>
        <v>0</v>
      </c>
      <c r="W533" s="97">
        <f>IF(ISNA(MATCH(N533,'Overlap Study'!BJ$62:BJ$157,0)),0,1)</f>
        <v>0</v>
      </c>
      <c r="X533" s="97">
        <f>IF(ISNA(MATCH($N533,'Overlap Study'!AZ$62:AZ$157,0)),0,1)</f>
        <v>0</v>
      </c>
      <c r="Y533" s="97">
        <f>IF(ISNA(MATCH($N533,'Overlap Study'!AT$62:AT$157,0)),0,1)</f>
        <v>0</v>
      </c>
      <c r="Z533" s="97">
        <f>IF(ISNA(MATCH($N533,'Overlap Study'!AN$62:AN$157,0)),0,1)</f>
        <v>0</v>
      </c>
      <c r="AA533" s="97">
        <f>IF(ISNA(MATCH($N533,'Overlap Study'!AH$62:AH$157,0)),0,1)</f>
        <v>0</v>
      </c>
      <c r="AB533" s="110">
        <f>IF(ISNA(MATCH($N533,'Overlap Study'!AB$62:AB$157,0)),0,1)</f>
        <v>0</v>
      </c>
      <c r="AC533" s="97">
        <f>IF(ISNA(MATCH($N533,'Overlap Study'!V$62:V$157,0)),0,1)</f>
        <v>0</v>
      </c>
      <c r="AD533" s="97">
        <f>IF(ISNA(MATCH($N533,'Overlap Study'!P$62:P$157,0)),0,1)</f>
        <v>0</v>
      </c>
      <c r="AE533" s="97">
        <f>IF(ISNA(MATCH($N533,'Overlap Study'!H$53:H$132,0)),0,1)</f>
        <v>0</v>
      </c>
      <c r="AF533" s="106">
        <f>IF(ISNA(MATCH($N533,'Overlap Study'!B$53:B$100,0)),0,1)</f>
        <v>0</v>
      </c>
    </row>
    <row r="534" spans="12:32" ht="13" x14ac:dyDescent="0.3">
      <c r="L534" s="116">
        <f t="shared" si="22"/>
        <v>533</v>
      </c>
      <c r="M534">
        <f t="shared" si="23"/>
        <v>1</v>
      </c>
      <c r="N534" s="487">
        <v>5403</v>
      </c>
      <c r="O534" s="99">
        <f>SUM(P534:AA534)</f>
        <v>1</v>
      </c>
      <c r="P534" s="110">
        <f>IF(ISNA(MATCH(N534,'Overlap Study'!FF$62:FF$317,0)),0,1)</f>
        <v>0</v>
      </c>
      <c r="Q534" s="97">
        <f>IF(ISNA(MATCH(N534,'Overlap Study'!EO$62:EO$317,0)),0,1)</f>
        <v>1</v>
      </c>
      <c r="R534" s="97">
        <f>IF(ISNA(MATCH(N534,'Overlap Study'!DY$62:DY$174,0)),0,1)</f>
        <v>0</v>
      </c>
      <c r="S534" s="97">
        <f>IF(ISNA(MATCH(N534,'Overlap Study'!DJ$62:DJ$157,0)),0,1)</f>
        <v>0</v>
      </c>
      <c r="T534" s="99">
        <f>IF(ISNA(MATCH(N534,'Overlap Study'!CU$62:CU$157,0)),0,1)</f>
        <v>0</v>
      </c>
      <c r="U534" s="99">
        <f>IF(ISNA(MATCH(N534,'Overlap Study'!CG$62:CG$157,0)),0,1)</f>
        <v>0</v>
      </c>
      <c r="V534" s="97">
        <f>IF(ISNA(MATCH(N534,'Overlap Study'!BU$62:BU$157,0)),0,1)</f>
        <v>0</v>
      </c>
      <c r="W534" s="97">
        <f>IF(ISNA(MATCH(N534,'Overlap Study'!BJ$62:BJ$157,0)),0,1)</f>
        <v>0</v>
      </c>
      <c r="X534" s="97">
        <f>IF(ISNA(MATCH($N534,'Overlap Study'!AZ$62:AZ$157,0)),0,1)</f>
        <v>0</v>
      </c>
      <c r="Y534" s="97">
        <f>IF(ISNA(MATCH($N534,'Overlap Study'!AT$62:AT$157,0)),0,1)</f>
        <v>0</v>
      </c>
      <c r="Z534" s="97">
        <f>IF(ISNA(MATCH($N534,'Overlap Study'!AN$62:AN$157,0)),0,1)</f>
        <v>0</v>
      </c>
      <c r="AA534" s="97">
        <f>IF(ISNA(MATCH($N534,'Overlap Study'!AH$62:AH$157,0)),0,1)</f>
        <v>0</v>
      </c>
      <c r="AB534" s="110">
        <f>IF(ISNA(MATCH($N534,'Overlap Study'!AB$62:AB$157,0)),0,1)</f>
        <v>0</v>
      </c>
      <c r="AC534" s="97">
        <f>IF(ISNA(MATCH($N534,'Overlap Study'!V$62:V$157,0)),0,1)</f>
        <v>0</v>
      </c>
      <c r="AD534" s="97">
        <f>IF(ISNA(MATCH($N534,'Overlap Study'!P$62:P$157,0)),0,1)</f>
        <v>0</v>
      </c>
      <c r="AE534" s="97">
        <f>IF(ISNA(MATCH($N534,'Overlap Study'!H$53:H$132,0)),0,1)</f>
        <v>0</v>
      </c>
      <c r="AF534" s="106">
        <f>IF(ISNA(MATCH($N534,'Overlap Study'!B$53:B$100,0)),0,1)</f>
        <v>0</v>
      </c>
    </row>
    <row r="535" spans="12:32" ht="13" x14ac:dyDescent="0.3">
      <c r="L535" s="116">
        <f t="shared" si="22"/>
        <v>534</v>
      </c>
      <c r="M535">
        <f t="shared" si="23"/>
        <v>1</v>
      </c>
      <c r="N535" s="487">
        <v>5413</v>
      </c>
      <c r="O535" s="99">
        <f>SUM(P535:AA535)</f>
        <v>1</v>
      </c>
      <c r="P535" s="110">
        <f>IF(ISNA(MATCH(N535,'Overlap Study'!FF$62:FF$317,0)),0,1)</f>
        <v>0</v>
      </c>
      <c r="Q535" s="97">
        <f>IF(ISNA(MATCH(N535,'Overlap Study'!EO$62:EO$317,0)),0,1)</f>
        <v>1</v>
      </c>
      <c r="R535" s="97">
        <f>IF(ISNA(MATCH(N535,'Overlap Study'!DY$62:DY$174,0)),0,1)</f>
        <v>0</v>
      </c>
      <c r="S535" s="97">
        <f>IF(ISNA(MATCH(N535,'Overlap Study'!DJ$62:DJ$157,0)),0,1)</f>
        <v>0</v>
      </c>
      <c r="T535" s="99">
        <f>IF(ISNA(MATCH(N535,'Overlap Study'!CU$62:CU$157,0)),0,1)</f>
        <v>0</v>
      </c>
      <c r="U535" s="99">
        <f>IF(ISNA(MATCH(N535,'Overlap Study'!CG$62:CG$157,0)),0,1)</f>
        <v>0</v>
      </c>
      <c r="V535" s="97">
        <f>IF(ISNA(MATCH(N535,'Overlap Study'!BU$62:BU$157,0)),0,1)</f>
        <v>0</v>
      </c>
      <c r="W535" s="97">
        <f>IF(ISNA(MATCH(N535,'Overlap Study'!BJ$62:BJ$157,0)),0,1)</f>
        <v>0</v>
      </c>
      <c r="X535" s="97">
        <f>IF(ISNA(MATCH($N535,'Overlap Study'!AZ$62:AZ$157,0)),0,1)</f>
        <v>0</v>
      </c>
      <c r="Y535" s="97">
        <f>IF(ISNA(MATCH($N535,'Overlap Study'!AT$62:AT$157,0)),0,1)</f>
        <v>0</v>
      </c>
      <c r="Z535" s="97">
        <f>IF(ISNA(MATCH($N535,'Overlap Study'!AN$62:AN$157,0)),0,1)</f>
        <v>0</v>
      </c>
      <c r="AA535" s="97">
        <f>IF(ISNA(MATCH($N535,'Overlap Study'!AH$62:AH$157,0)),0,1)</f>
        <v>0</v>
      </c>
      <c r="AB535" s="110">
        <f>IF(ISNA(MATCH($N535,'Overlap Study'!AB$62:AB$157,0)),0,1)</f>
        <v>0</v>
      </c>
      <c r="AC535" s="97">
        <f>IF(ISNA(MATCH($N535,'Overlap Study'!V$62:V$157,0)),0,1)</f>
        <v>0</v>
      </c>
      <c r="AD535" s="97">
        <f>IF(ISNA(MATCH($N535,'Overlap Study'!P$62:P$157,0)),0,1)</f>
        <v>0</v>
      </c>
      <c r="AE535" s="97">
        <f>IF(ISNA(MATCH($N535,'Overlap Study'!H$53:H$132,0)),0,1)</f>
        <v>0</v>
      </c>
      <c r="AF535" s="106">
        <f>IF(ISNA(MATCH($N535,'Overlap Study'!B$53:B$100,0)),0,1)</f>
        <v>0</v>
      </c>
    </row>
    <row r="536" spans="12:32" ht="13" x14ac:dyDescent="0.3">
      <c r="L536" s="116">
        <f t="shared" si="22"/>
        <v>535</v>
      </c>
      <c r="M536">
        <f t="shared" si="23"/>
        <v>1</v>
      </c>
      <c r="N536" s="487">
        <v>5431</v>
      </c>
      <c r="O536" s="99">
        <f>SUM(P536:AA536)</f>
        <v>1</v>
      </c>
      <c r="P536" s="110">
        <f>IF(ISNA(MATCH(N536,'Overlap Study'!FF$62:FF$317,0)),0,1)</f>
        <v>0</v>
      </c>
      <c r="Q536" s="97">
        <f>IF(ISNA(MATCH(N536,'Overlap Study'!EO$62:EO$317,0)),0,1)</f>
        <v>1</v>
      </c>
      <c r="R536" s="97">
        <f>IF(ISNA(MATCH(N536,'Overlap Study'!DY$62:DY$174,0)),0,1)</f>
        <v>0</v>
      </c>
      <c r="S536" s="97">
        <f>IF(ISNA(MATCH(N536,'Overlap Study'!DJ$62:DJ$157,0)),0,1)</f>
        <v>0</v>
      </c>
      <c r="T536" s="99">
        <f>IF(ISNA(MATCH(N536,'Overlap Study'!CU$62:CU$157,0)),0,1)</f>
        <v>0</v>
      </c>
      <c r="U536" s="99">
        <f>IF(ISNA(MATCH(N536,'Overlap Study'!CG$62:CG$157,0)),0,1)</f>
        <v>0</v>
      </c>
      <c r="V536" s="97">
        <f>IF(ISNA(MATCH(N536,'Overlap Study'!BU$62:BU$157,0)),0,1)</f>
        <v>0</v>
      </c>
      <c r="W536" s="97">
        <f>IF(ISNA(MATCH(N536,'Overlap Study'!BJ$62:BJ$157,0)),0,1)</f>
        <v>0</v>
      </c>
      <c r="X536" s="97">
        <f>IF(ISNA(MATCH($N536,'Overlap Study'!AZ$62:AZ$157,0)),0,1)</f>
        <v>0</v>
      </c>
      <c r="Y536" s="97">
        <f>IF(ISNA(MATCH($N536,'Overlap Study'!AT$62:AT$157,0)),0,1)</f>
        <v>0</v>
      </c>
      <c r="Z536" s="97">
        <f>IF(ISNA(MATCH($N536,'Overlap Study'!AN$62:AN$157,0)),0,1)</f>
        <v>0</v>
      </c>
      <c r="AA536" s="97">
        <f>IF(ISNA(MATCH($N536,'Overlap Study'!AH$62:AH$157,0)),0,1)</f>
        <v>0</v>
      </c>
      <c r="AB536" s="110">
        <f>IF(ISNA(MATCH($N536,'Overlap Study'!AB$62:AB$157,0)),0,1)</f>
        <v>0</v>
      </c>
      <c r="AC536" s="97">
        <f>IF(ISNA(MATCH($N536,'Overlap Study'!V$62:V$157,0)),0,1)</f>
        <v>0</v>
      </c>
      <c r="AD536" s="97">
        <f>IF(ISNA(MATCH($N536,'Overlap Study'!P$62:P$157,0)),0,1)</f>
        <v>0</v>
      </c>
      <c r="AE536" s="97">
        <f>IF(ISNA(MATCH($N536,'Overlap Study'!H$53:H$132,0)),0,1)</f>
        <v>0</v>
      </c>
      <c r="AF536" s="106">
        <f>IF(ISNA(MATCH($N536,'Overlap Study'!B$53:B$100,0)),0,1)</f>
        <v>0</v>
      </c>
    </row>
    <row r="537" spans="12:32" ht="13" x14ac:dyDescent="0.3">
      <c r="L537" s="116">
        <f t="shared" si="22"/>
        <v>536</v>
      </c>
      <c r="M537">
        <f t="shared" si="23"/>
        <v>1</v>
      </c>
      <c r="N537" s="487">
        <v>5448</v>
      </c>
      <c r="O537" s="99">
        <f>SUM(P537:AA537)</f>
        <v>1</v>
      </c>
      <c r="P537" s="110">
        <f>IF(ISNA(MATCH(N537,'Overlap Study'!FF$62:FF$317,0)),0,1)</f>
        <v>1</v>
      </c>
      <c r="Q537" s="97">
        <f>IF(ISNA(MATCH(N537,'Overlap Study'!EO$62:EO$317,0)),0,1)</f>
        <v>0</v>
      </c>
      <c r="R537" s="97">
        <f>IF(ISNA(MATCH(N537,'Overlap Study'!DY$62:DY$174,0)),0,1)</f>
        <v>0</v>
      </c>
      <c r="S537" s="97">
        <f>IF(ISNA(MATCH(N537,'Overlap Study'!DJ$62:DJ$157,0)),0,1)</f>
        <v>0</v>
      </c>
      <c r="T537" s="99">
        <f>IF(ISNA(MATCH(N537,'Overlap Study'!CU$62:CU$157,0)),0,1)</f>
        <v>0</v>
      </c>
      <c r="U537" s="99">
        <f>IF(ISNA(MATCH(N537,'Overlap Study'!CG$62:CG$157,0)),0,1)</f>
        <v>0</v>
      </c>
      <c r="V537" s="97">
        <f>IF(ISNA(MATCH(N537,'Overlap Study'!BU$62:BU$157,0)),0,1)</f>
        <v>0</v>
      </c>
      <c r="W537" s="97">
        <f>IF(ISNA(MATCH(N537,'Overlap Study'!BJ$62:BJ$157,0)),0,1)</f>
        <v>0</v>
      </c>
      <c r="X537" s="97">
        <f>IF(ISNA(MATCH($N537,'Overlap Study'!AZ$62:AZ$157,0)),0,1)</f>
        <v>0</v>
      </c>
      <c r="Y537" s="97">
        <f>IF(ISNA(MATCH($N537,'Overlap Study'!AT$62:AT$157,0)),0,1)</f>
        <v>0</v>
      </c>
      <c r="Z537" s="97">
        <f>IF(ISNA(MATCH($N537,'Overlap Study'!AN$62:AN$157,0)),0,1)</f>
        <v>0</v>
      </c>
      <c r="AA537" s="97">
        <f>IF(ISNA(MATCH($N537,'Overlap Study'!AH$62:AH$157,0)),0,1)</f>
        <v>0</v>
      </c>
      <c r="AB537" s="110">
        <f>IF(ISNA(MATCH($N537,'Overlap Study'!AB$62:AB$157,0)),0,1)</f>
        <v>0</v>
      </c>
      <c r="AC537" s="97">
        <f>IF(ISNA(MATCH($N537,'Overlap Study'!V$62:V$157,0)),0,1)</f>
        <v>0</v>
      </c>
      <c r="AD537" s="97">
        <f>IF(ISNA(MATCH($N537,'Overlap Study'!P$62:P$157,0)),0,1)</f>
        <v>0</v>
      </c>
      <c r="AE537" s="97">
        <f>IF(ISNA(MATCH($N537,'Overlap Study'!H$53:H$132,0)),0,1)</f>
        <v>0</v>
      </c>
      <c r="AF537" s="106">
        <f>IF(ISNA(MATCH($N537,'Overlap Study'!B$53:B$100,0)),0,1)</f>
        <v>0</v>
      </c>
    </row>
    <row r="538" spans="12:32" ht="13" x14ac:dyDescent="0.3">
      <c r="L538" s="116">
        <f t="shared" si="22"/>
        <v>537</v>
      </c>
      <c r="M538">
        <f t="shared" si="23"/>
        <v>1</v>
      </c>
      <c r="N538" s="487">
        <v>5460</v>
      </c>
      <c r="O538" s="99">
        <f>SUM(P538:AA538)</f>
        <v>1</v>
      </c>
      <c r="P538" s="110">
        <f>IF(ISNA(MATCH(N538,'Overlap Study'!FF$62:FF$317,0)),0,1)</f>
        <v>1</v>
      </c>
      <c r="Q538" s="97">
        <f>IF(ISNA(MATCH(N538,'Overlap Study'!EO$62:EO$317,0)),0,1)</f>
        <v>0</v>
      </c>
      <c r="R538" s="97">
        <f>IF(ISNA(MATCH(N538,'Overlap Study'!DY$62:DY$174,0)),0,1)</f>
        <v>0</v>
      </c>
      <c r="S538" s="97">
        <f>IF(ISNA(MATCH(N538,'Overlap Study'!DJ$62:DJ$157,0)),0,1)</f>
        <v>0</v>
      </c>
      <c r="T538" s="99">
        <f>IF(ISNA(MATCH(N538,'Overlap Study'!CU$62:CU$157,0)),0,1)</f>
        <v>0</v>
      </c>
      <c r="U538" s="99">
        <f>IF(ISNA(MATCH(N538,'Overlap Study'!CG$62:CG$157,0)),0,1)</f>
        <v>0</v>
      </c>
      <c r="V538" s="97">
        <f>IF(ISNA(MATCH(N538,'Overlap Study'!BU$62:BU$157,0)),0,1)</f>
        <v>0</v>
      </c>
      <c r="W538" s="97">
        <f>IF(ISNA(MATCH(N538,'Overlap Study'!BJ$62:BJ$157,0)),0,1)</f>
        <v>0</v>
      </c>
      <c r="X538" s="97">
        <f>IF(ISNA(MATCH($N538,'Overlap Study'!AZ$62:AZ$157,0)),0,1)</f>
        <v>0</v>
      </c>
      <c r="Y538" s="97">
        <f>IF(ISNA(MATCH($N538,'Overlap Study'!AT$62:AT$157,0)),0,1)</f>
        <v>0</v>
      </c>
      <c r="Z538" s="97">
        <f>IF(ISNA(MATCH($N538,'Overlap Study'!AN$62:AN$157,0)),0,1)</f>
        <v>0</v>
      </c>
      <c r="AA538" s="97">
        <f>IF(ISNA(MATCH($N538,'Overlap Study'!AH$62:AH$157,0)),0,1)</f>
        <v>0</v>
      </c>
      <c r="AB538" s="110">
        <f>IF(ISNA(MATCH($N538,'Overlap Study'!AB$62:AB$157,0)),0,1)</f>
        <v>0</v>
      </c>
      <c r="AC538" s="97">
        <f>IF(ISNA(MATCH($N538,'Overlap Study'!V$62:V$157,0)),0,1)</f>
        <v>0</v>
      </c>
      <c r="AD538" s="97">
        <f>IF(ISNA(MATCH($N538,'Overlap Study'!P$62:P$157,0)),0,1)</f>
        <v>0</v>
      </c>
      <c r="AE538" s="97">
        <f>IF(ISNA(MATCH($N538,'Overlap Study'!H$53:H$132,0)),0,1)</f>
        <v>0</v>
      </c>
      <c r="AF538" s="106">
        <f>IF(ISNA(MATCH($N538,'Overlap Study'!B$53:B$100,0)),0,1)</f>
        <v>0</v>
      </c>
    </row>
    <row r="539" spans="12:32" ht="13" x14ac:dyDescent="0.3">
      <c r="L539" s="116">
        <f t="shared" si="22"/>
        <v>538</v>
      </c>
      <c r="M539">
        <f t="shared" si="23"/>
        <v>1</v>
      </c>
      <c r="N539" s="487">
        <v>5572</v>
      </c>
      <c r="O539" s="99">
        <f>SUM(P539:AA539)</f>
        <v>1</v>
      </c>
      <c r="P539" s="110">
        <f>IF(ISNA(MATCH(N539,'Overlap Study'!FF$62:FF$317,0)),0,1)</f>
        <v>1</v>
      </c>
      <c r="Q539" s="97">
        <f>IF(ISNA(MATCH(N539,'Overlap Study'!EO$62:EO$317,0)),0,1)</f>
        <v>0</v>
      </c>
      <c r="R539" s="97">
        <f>IF(ISNA(MATCH(N539,'Overlap Study'!DY$62:DY$174,0)),0,1)</f>
        <v>0</v>
      </c>
      <c r="S539" s="97">
        <f>IF(ISNA(MATCH(N539,'Overlap Study'!DJ$62:DJ$157,0)),0,1)</f>
        <v>0</v>
      </c>
      <c r="T539" s="99">
        <f>IF(ISNA(MATCH(N539,'Overlap Study'!CU$62:CU$157,0)),0,1)</f>
        <v>0</v>
      </c>
      <c r="U539" s="99">
        <f>IF(ISNA(MATCH(N539,'Overlap Study'!CG$62:CG$157,0)),0,1)</f>
        <v>0</v>
      </c>
      <c r="V539" s="97">
        <f>IF(ISNA(MATCH(N539,'Overlap Study'!BU$62:BU$157,0)),0,1)</f>
        <v>0</v>
      </c>
      <c r="W539" s="97">
        <f>IF(ISNA(MATCH(N539,'Overlap Study'!BJ$62:BJ$157,0)),0,1)</f>
        <v>0</v>
      </c>
      <c r="X539" s="97">
        <f>IF(ISNA(MATCH($N539,'Overlap Study'!AZ$62:AZ$157,0)),0,1)</f>
        <v>0</v>
      </c>
      <c r="Y539" s="97">
        <f>IF(ISNA(MATCH($N539,'Overlap Study'!AT$62:AT$157,0)),0,1)</f>
        <v>0</v>
      </c>
      <c r="Z539" s="97">
        <f>IF(ISNA(MATCH($N539,'Overlap Study'!AN$62:AN$157,0)),0,1)</f>
        <v>0</v>
      </c>
      <c r="AA539" s="97">
        <f>IF(ISNA(MATCH($N539,'Overlap Study'!AH$62:AH$157,0)),0,1)</f>
        <v>0</v>
      </c>
      <c r="AB539" s="110">
        <f>IF(ISNA(MATCH($N539,'Overlap Study'!AB$62:AB$157,0)),0,1)</f>
        <v>0</v>
      </c>
      <c r="AC539" s="97">
        <f>IF(ISNA(MATCH($N539,'Overlap Study'!V$62:V$157,0)),0,1)</f>
        <v>0</v>
      </c>
      <c r="AD539" s="97">
        <f>IF(ISNA(MATCH($N539,'Overlap Study'!P$62:P$157,0)),0,1)</f>
        <v>0</v>
      </c>
      <c r="AE539" s="97">
        <f>IF(ISNA(MATCH($N539,'Overlap Study'!H$53:H$132,0)),0,1)</f>
        <v>0</v>
      </c>
      <c r="AF539" s="106">
        <f>IF(ISNA(MATCH($N539,'Overlap Study'!B$53:B$100,0)),0,1)</f>
        <v>0</v>
      </c>
    </row>
    <row r="540" spans="12:32" ht="13" x14ac:dyDescent="0.3">
      <c r="L540" s="116">
        <f t="shared" si="22"/>
        <v>539</v>
      </c>
      <c r="M540">
        <f t="shared" si="23"/>
        <v>1</v>
      </c>
      <c r="N540" s="487">
        <v>5803</v>
      </c>
      <c r="O540" s="99">
        <f>SUM(P540:AA540)</f>
        <v>1</v>
      </c>
      <c r="P540" s="110">
        <f>IF(ISNA(MATCH(N540,'Overlap Study'!FF$62:FF$317,0)),0,1)</f>
        <v>1</v>
      </c>
      <c r="Q540" s="97">
        <f>IF(ISNA(MATCH(N540,'Overlap Study'!EO$62:EO$317,0)),0,1)</f>
        <v>0</v>
      </c>
      <c r="R540" s="97">
        <f>IF(ISNA(MATCH(N540,'Overlap Study'!DY$62:DY$174,0)),0,1)</f>
        <v>0</v>
      </c>
      <c r="S540" s="97">
        <f>IF(ISNA(MATCH(N540,'Overlap Study'!DJ$62:DJ$157,0)),0,1)</f>
        <v>0</v>
      </c>
      <c r="T540" s="99">
        <f>IF(ISNA(MATCH(N540,'Overlap Study'!CU$62:CU$157,0)),0,1)</f>
        <v>0</v>
      </c>
      <c r="U540" s="99">
        <f>IF(ISNA(MATCH(N540,'Overlap Study'!CG$62:CG$157,0)),0,1)</f>
        <v>0</v>
      </c>
      <c r="V540" s="97">
        <f>IF(ISNA(MATCH(N540,'Overlap Study'!BU$62:BU$157,0)),0,1)</f>
        <v>0</v>
      </c>
      <c r="W540" s="97">
        <f>IF(ISNA(MATCH(N540,'Overlap Study'!BJ$62:BJ$157,0)),0,1)</f>
        <v>0</v>
      </c>
      <c r="X540" s="97">
        <f>IF(ISNA(MATCH($N540,'Overlap Study'!AZ$62:AZ$157,0)),0,1)</f>
        <v>0</v>
      </c>
      <c r="Y540" s="97">
        <f>IF(ISNA(MATCH($N540,'Overlap Study'!AT$62:AT$157,0)),0,1)</f>
        <v>0</v>
      </c>
      <c r="Z540" s="97">
        <f>IF(ISNA(MATCH($N540,'Overlap Study'!AN$62:AN$157,0)),0,1)</f>
        <v>0</v>
      </c>
      <c r="AA540" s="97">
        <f>IF(ISNA(MATCH($N540,'Overlap Study'!AH$62:AH$157,0)),0,1)</f>
        <v>0</v>
      </c>
      <c r="AB540" s="110">
        <f>IF(ISNA(MATCH($N540,'Overlap Study'!AB$62:AB$157,0)),0,1)</f>
        <v>0</v>
      </c>
      <c r="AC540" s="97">
        <f>IF(ISNA(MATCH($N540,'Overlap Study'!V$62:V$157,0)),0,1)</f>
        <v>0</v>
      </c>
      <c r="AD540" s="97">
        <f>IF(ISNA(MATCH($N540,'Overlap Study'!P$62:P$157,0)),0,1)</f>
        <v>0</v>
      </c>
      <c r="AE540" s="97">
        <f>IF(ISNA(MATCH($N540,'Overlap Study'!H$53:H$132,0)),0,1)</f>
        <v>0</v>
      </c>
      <c r="AF540" s="106">
        <f>IF(ISNA(MATCH($N540,'Overlap Study'!B$53:B$100,0)),0,1)</f>
        <v>0</v>
      </c>
    </row>
    <row r="541" spans="12:32" ht="13" x14ac:dyDescent="0.3">
      <c r="L541" s="116">
        <f t="shared" si="22"/>
        <v>540</v>
      </c>
      <c r="M541">
        <f t="shared" si="23"/>
        <v>1</v>
      </c>
      <c r="N541" s="487">
        <v>5813</v>
      </c>
      <c r="O541" s="99">
        <f>SUM(P541:AA541)</f>
        <v>1</v>
      </c>
      <c r="P541" s="110">
        <f>IF(ISNA(MATCH(N541,'Overlap Study'!FF$62:FF$317,0)),0,1)</f>
        <v>1</v>
      </c>
      <c r="Q541" s="97">
        <f>IF(ISNA(MATCH(N541,'Overlap Study'!EO$62:EO$317,0)),0,1)</f>
        <v>0</v>
      </c>
      <c r="R541" s="97">
        <f>IF(ISNA(MATCH(N541,'Overlap Study'!DY$62:DY$174,0)),0,1)</f>
        <v>0</v>
      </c>
      <c r="S541" s="97">
        <f>IF(ISNA(MATCH(N541,'Overlap Study'!DJ$62:DJ$157,0)),0,1)</f>
        <v>0</v>
      </c>
      <c r="T541" s="99">
        <f>IF(ISNA(MATCH(N541,'Overlap Study'!CU$62:CU$157,0)),0,1)</f>
        <v>0</v>
      </c>
      <c r="U541" s="99">
        <f>IF(ISNA(MATCH(N541,'Overlap Study'!CG$62:CG$157,0)),0,1)</f>
        <v>0</v>
      </c>
      <c r="V541" s="97">
        <f>IF(ISNA(MATCH(N541,'Overlap Study'!BU$62:BU$157,0)),0,1)</f>
        <v>0</v>
      </c>
      <c r="W541" s="97">
        <f>IF(ISNA(MATCH(N541,'Overlap Study'!BJ$62:BJ$157,0)),0,1)</f>
        <v>0</v>
      </c>
      <c r="X541" s="97">
        <f>IF(ISNA(MATCH($N541,'Overlap Study'!AZ$62:AZ$157,0)),0,1)</f>
        <v>0</v>
      </c>
      <c r="Y541" s="97">
        <f>IF(ISNA(MATCH($N541,'Overlap Study'!AT$62:AT$157,0)),0,1)</f>
        <v>0</v>
      </c>
      <c r="Z541" s="97">
        <f>IF(ISNA(MATCH($N541,'Overlap Study'!AN$62:AN$157,0)),0,1)</f>
        <v>0</v>
      </c>
      <c r="AA541" s="97">
        <f>IF(ISNA(MATCH($N541,'Overlap Study'!AH$62:AH$157,0)),0,1)</f>
        <v>0</v>
      </c>
      <c r="AB541" s="110">
        <f>IF(ISNA(MATCH($N541,'Overlap Study'!AB$62:AB$157,0)),0,1)</f>
        <v>0</v>
      </c>
      <c r="AC541" s="97">
        <f>IF(ISNA(MATCH($N541,'Overlap Study'!V$62:V$157,0)),0,1)</f>
        <v>0</v>
      </c>
      <c r="AD541" s="97">
        <f>IF(ISNA(MATCH($N541,'Overlap Study'!P$62:P$157,0)),0,1)</f>
        <v>0</v>
      </c>
      <c r="AE541" s="97">
        <f>IF(ISNA(MATCH($N541,'Overlap Study'!H$53:H$132,0)),0,1)</f>
        <v>0</v>
      </c>
      <c r="AF541" s="106">
        <f>IF(ISNA(MATCH($N541,'Overlap Study'!B$53:B$100,0)),0,1)</f>
        <v>0</v>
      </c>
    </row>
    <row r="542" spans="12:32" ht="13" x14ac:dyDescent="0.3">
      <c r="L542" s="116">
        <f t="shared" si="22"/>
        <v>541</v>
      </c>
      <c r="M542">
        <f t="shared" si="23"/>
        <v>1</v>
      </c>
      <c r="N542" s="487">
        <v>5842</v>
      </c>
      <c r="O542" s="99">
        <f>SUM(P542:AA542)</f>
        <v>1</v>
      </c>
      <c r="P542" s="110">
        <f>IF(ISNA(MATCH(N542,'Overlap Study'!FF$62:FF$317,0)),0,1)</f>
        <v>1</v>
      </c>
      <c r="Q542" s="97">
        <f>IF(ISNA(MATCH(N542,'Overlap Study'!EO$62:EO$317,0)),0,1)</f>
        <v>0</v>
      </c>
      <c r="R542" s="97">
        <f>IF(ISNA(MATCH(N542,'Overlap Study'!DY$62:DY$174,0)),0,1)</f>
        <v>0</v>
      </c>
      <c r="S542" s="97">
        <f>IF(ISNA(MATCH(N542,'Overlap Study'!DJ$62:DJ$157,0)),0,1)</f>
        <v>0</v>
      </c>
      <c r="T542" s="99">
        <f>IF(ISNA(MATCH(N542,'Overlap Study'!CU$62:CU$157,0)),0,1)</f>
        <v>0</v>
      </c>
      <c r="U542" s="99">
        <f>IF(ISNA(MATCH(N542,'Overlap Study'!CG$62:CG$157,0)),0,1)</f>
        <v>0</v>
      </c>
      <c r="V542" s="97">
        <f>IF(ISNA(MATCH(N542,'Overlap Study'!BU$62:BU$157,0)),0,1)</f>
        <v>0</v>
      </c>
      <c r="W542" s="97">
        <f>IF(ISNA(MATCH(N542,'Overlap Study'!BJ$62:BJ$157,0)),0,1)</f>
        <v>0</v>
      </c>
      <c r="X542" s="97">
        <f>IF(ISNA(MATCH($N542,'Overlap Study'!AZ$62:AZ$157,0)),0,1)</f>
        <v>0</v>
      </c>
      <c r="Y542" s="97">
        <f>IF(ISNA(MATCH($N542,'Overlap Study'!AT$62:AT$157,0)),0,1)</f>
        <v>0</v>
      </c>
      <c r="Z542" s="97">
        <f>IF(ISNA(MATCH($N542,'Overlap Study'!AN$62:AN$157,0)),0,1)</f>
        <v>0</v>
      </c>
      <c r="AA542" s="97">
        <f>IF(ISNA(MATCH($N542,'Overlap Study'!AH$62:AH$157,0)),0,1)</f>
        <v>0</v>
      </c>
      <c r="AB542" s="110">
        <f>IF(ISNA(MATCH($N542,'Overlap Study'!AB$62:AB$157,0)),0,1)</f>
        <v>0</v>
      </c>
      <c r="AC542" s="97">
        <f>IF(ISNA(MATCH($N542,'Overlap Study'!V$62:V$157,0)),0,1)</f>
        <v>0</v>
      </c>
      <c r="AD542" s="97">
        <f>IF(ISNA(MATCH($N542,'Overlap Study'!P$62:P$157,0)),0,1)</f>
        <v>0</v>
      </c>
      <c r="AE542" s="97">
        <f>IF(ISNA(MATCH($N542,'Overlap Study'!H$53:H$132,0)),0,1)</f>
        <v>0</v>
      </c>
      <c r="AF542" s="106">
        <f>IF(ISNA(MATCH($N542,'Overlap Study'!B$53:B$100,0)),0,1)</f>
        <v>0</v>
      </c>
    </row>
    <row r="543" spans="12:32" ht="13" x14ac:dyDescent="0.3">
      <c r="L543" s="116">
        <f t="shared" si="22"/>
        <v>542</v>
      </c>
      <c r="M543">
        <f t="shared" si="23"/>
        <v>1</v>
      </c>
      <c r="N543" s="487">
        <v>5895</v>
      </c>
      <c r="O543" s="99">
        <f>SUM(P543:AA543)</f>
        <v>1</v>
      </c>
      <c r="P543" s="110">
        <f>IF(ISNA(MATCH(N543,'Overlap Study'!FF$62:FF$317,0)),0,1)</f>
        <v>1</v>
      </c>
      <c r="Q543" s="97">
        <f>IF(ISNA(MATCH(N543,'Overlap Study'!EO$62:EO$317,0)),0,1)</f>
        <v>0</v>
      </c>
      <c r="R543" s="97">
        <f>IF(ISNA(MATCH(N543,'Overlap Study'!DY$62:DY$174,0)),0,1)</f>
        <v>0</v>
      </c>
      <c r="S543" s="97">
        <f>IF(ISNA(MATCH(N543,'Overlap Study'!DJ$62:DJ$157,0)),0,1)</f>
        <v>0</v>
      </c>
      <c r="T543" s="99">
        <f>IF(ISNA(MATCH(N543,'Overlap Study'!CU$62:CU$157,0)),0,1)</f>
        <v>0</v>
      </c>
      <c r="U543" s="99">
        <f>IF(ISNA(MATCH(N543,'Overlap Study'!CG$62:CG$157,0)),0,1)</f>
        <v>0</v>
      </c>
      <c r="V543" s="97">
        <f>IF(ISNA(MATCH(N543,'Overlap Study'!BU$62:BU$157,0)),0,1)</f>
        <v>0</v>
      </c>
      <c r="W543" s="97">
        <f>IF(ISNA(MATCH(N543,'Overlap Study'!BJ$62:BJ$157,0)),0,1)</f>
        <v>0</v>
      </c>
      <c r="X543" s="97">
        <f>IF(ISNA(MATCH($N543,'Overlap Study'!AZ$62:AZ$157,0)),0,1)</f>
        <v>0</v>
      </c>
      <c r="Y543" s="97">
        <f>IF(ISNA(MATCH($N543,'Overlap Study'!AT$62:AT$157,0)),0,1)</f>
        <v>0</v>
      </c>
      <c r="Z543" s="97">
        <f>IF(ISNA(MATCH($N543,'Overlap Study'!AN$62:AN$157,0)),0,1)</f>
        <v>0</v>
      </c>
      <c r="AA543" s="97">
        <f>IF(ISNA(MATCH($N543,'Overlap Study'!AH$62:AH$157,0)),0,1)</f>
        <v>0</v>
      </c>
      <c r="AB543" s="110">
        <f>IF(ISNA(MATCH($N543,'Overlap Study'!AB$62:AB$157,0)),0,1)</f>
        <v>0</v>
      </c>
      <c r="AC543" s="97">
        <f>IF(ISNA(MATCH($N543,'Overlap Study'!V$62:V$157,0)),0,1)</f>
        <v>0</v>
      </c>
      <c r="AD543" s="97">
        <f>IF(ISNA(MATCH($N543,'Overlap Study'!P$62:P$157,0)),0,1)</f>
        <v>0</v>
      </c>
      <c r="AE543" s="97">
        <f>IF(ISNA(MATCH($N543,'Overlap Study'!H$53:H$132,0)),0,1)</f>
        <v>0</v>
      </c>
      <c r="AF543" s="106">
        <f>IF(ISNA(MATCH($N543,'Overlap Study'!B$53:B$100,0)),0,1)</f>
        <v>0</v>
      </c>
    </row>
    <row r="544" spans="12:32" ht="13" x14ac:dyDescent="0.3">
      <c r="L544" s="116">
        <f t="shared" si="22"/>
        <v>543</v>
      </c>
      <c r="M544">
        <f t="shared" si="23"/>
        <v>1</v>
      </c>
      <c r="N544" s="487">
        <v>5924</v>
      </c>
      <c r="O544" s="99">
        <f>SUM(P544:AA544)</f>
        <v>1</v>
      </c>
      <c r="P544" s="110">
        <f>IF(ISNA(MATCH(N544,'Overlap Study'!FF$62:FF$317,0)),0,1)</f>
        <v>1</v>
      </c>
      <c r="Q544" s="97">
        <f>IF(ISNA(MATCH(N544,'Overlap Study'!EO$62:EO$317,0)),0,1)</f>
        <v>0</v>
      </c>
      <c r="R544" s="97">
        <f>IF(ISNA(MATCH(N544,'Overlap Study'!DY$62:DY$174,0)),0,1)</f>
        <v>0</v>
      </c>
      <c r="S544" s="97">
        <f>IF(ISNA(MATCH(N544,'Overlap Study'!DJ$62:DJ$157,0)),0,1)</f>
        <v>0</v>
      </c>
      <c r="T544" s="99">
        <f>IF(ISNA(MATCH(N544,'Overlap Study'!CU$62:CU$157,0)),0,1)</f>
        <v>0</v>
      </c>
      <c r="U544" s="99">
        <f>IF(ISNA(MATCH(N544,'Overlap Study'!CG$62:CG$157,0)),0,1)</f>
        <v>0</v>
      </c>
      <c r="V544" s="97">
        <f>IF(ISNA(MATCH(N544,'Overlap Study'!BU$62:BU$157,0)),0,1)</f>
        <v>0</v>
      </c>
      <c r="W544" s="97">
        <f>IF(ISNA(MATCH(N544,'Overlap Study'!BJ$62:BJ$157,0)),0,1)</f>
        <v>0</v>
      </c>
      <c r="X544" s="97">
        <f>IF(ISNA(MATCH($N544,'Overlap Study'!AZ$62:AZ$157,0)),0,1)</f>
        <v>0</v>
      </c>
      <c r="Y544" s="97">
        <f>IF(ISNA(MATCH($N544,'Overlap Study'!AT$62:AT$157,0)),0,1)</f>
        <v>0</v>
      </c>
      <c r="Z544" s="97">
        <f>IF(ISNA(MATCH($N544,'Overlap Study'!AN$62:AN$157,0)),0,1)</f>
        <v>0</v>
      </c>
      <c r="AA544" s="97">
        <f>IF(ISNA(MATCH($N544,'Overlap Study'!AH$62:AH$157,0)),0,1)</f>
        <v>0</v>
      </c>
      <c r="AB544" s="110">
        <f>IF(ISNA(MATCH($N544,'Overlap Study'!AB$62:AB$157,0)),0,1)</f>
        <v>0</v>
      </c>
      <c r="AC544" s="97">
        <f>IF(ISNA(MATCH($N544,'Overlap Study'!V$62:V$157,0)),0,1)</f>
        <v>0</v>
      </c>
      <c r="AD544" s="97">
        <f>IF(ISNA(MATCH($N544,'Overlap Study'!P$62:P$157,0)),0,1)</f>
        <v>0</v>
      </c>
      <c r="AE544" s="97">
        <f>IF(ISNA(MATCH($N544,'Overlap Study'!H$53:H$132,0)),0,1)</f>
        <v>0</v>
      </c>
      <c r="AF544" s="106">
        <f>IF(ISNA(MATCH($N544,'Overlap Study'!B$53:B$100,0)),0,1)</f>
        <v>0</v>
      </c>
    </row>
    <row r="545" spans="12:32" ht="13" x14ac:dyDescent="0.3">
      <c r="L545" s="116">
        <f t="shared" si="22"/>
        <v>544</v>
      </c>
      <c r="M545">
        <f t="shared" si="23"/>
        <v>1</v>
      </c>
      <c r="N545" s="207">
        <v>9</v>
      </c>
      <c r="O545" s="99">
        <f>SUM(P545:AA545)</f>
        <v>0</v>
      </c>
      <c r="P545" s="110">
        <f>IF(ISNA(MATCH(N545,'Overlap Study'!FF$62:FF$317,0)),0,1)</f>
        <v>0</v>
      </c>
      <c r="Q545" s="97">
        <f>IF(ISNA(MATCH(N545,'Overlap Study'!EO$62:EO$317,0)),0,1)</f>
        <v>0</v>
      </c>
      <c r="R545" s="97">
        <f>IF(ISNA(MATCH(N545,'Overlap Study'!DY$62:DY$174,0)),0,1)</f>
        <v>0</v>
      </c>
      <c r="S545" s="97">
        <f>IF(ISNA(MATCH(N545,'Overlap Study'!DJ$62:DJ$157,0)),0,1)</f>
        <v>0</v>
      </c>
      <c r="T545" s="99">
        <f>IF(ISNA(MATCH(N545,'Overlap Study'!CU$62:CU$157,0)),0,1)</f>
        <v>0</v>
      </c>
      <c r="U545" s="99">
        <f>IF(ISNA(MATCH(N545,'Overlap Study'!CG$62:CG$157,0)),0,1)</f>
        <v>0</v>
      </c>
      <c r="V545" s="97">
        <f>IF(ISNA(MATCH(N545,'Overlap Study'!BU$62:BU$157,0)),0,1)</f>
        <v>0</v>
      </c>
      <c r="W545" s="97">
        <f>IF(ISNA(MATCH(N545,'Overlap Study'!BJ$62:BJ$157,0)),0,1)</f>
        <v>0</v>
      </c>
      <c r="X545" s="97">
        <f>IF(ISNA(MATCH($N545,'Overlap Study'!AZ$62:AZ$157,0)),0,1)</f>
        <v>0</v>
      </c>
      <c r="Y545" s="97">
        <f>IF(ISNA(MATCH($N545,'Overlap Study'!AT$62:AT$157,0)),0,1)</f>
        <v>0</v>
      </c>
      <c r="Z545" s="97">
        <f>IF(ISNA(MATCH($N545,'Overlap Study'!AN$62:AN$157,0)),0,1)</f>
        <v>0</v>
      </c>
      <c r="AA545" s="97">
        <f>IF(ISNA(MATCH($N545,'Overlap Study'!AH$62:AH$157,0)),0,1)</f>
        <v>0</v>
      </c>
      <c r="AB545" s="110">
        <f>IF(ISNA(MATCH($N545,'Overlap Study'!AB$62:AB$157,0)),0,1)</f>
        <v>0</v>
      </c>
      <c r="AC545" s="97">
        <f>IF(ISNA(MATCH($N545,'Overlap Study'!V$62:V$157,0)),0,1)</f>
        <v>1</v>
      </c>
      <c r="AD545" s="97">
        <f>IF(ISNA(MATCH($N545,'Overlap Study'!P$62:P$157,0)),0,1)</f>
        <v>0</v>
      </c>
      <c r="AE545" s="97">
        <f>IF(ISNA(MATCH($N545,'Overlap Study'!H$53:H$132,0)),0,1)</f>
        <v>0</v>
      </c>
      <c r="AF545" s="106">
        <f>IF(ISNA(MATCH($N545,'Overlap Study'!B$53:B$100,0)),0,1)</f>
        <v>0</v>
      </c>
    </row>
    <row r="546" spans="12:32" ht="13" x14ac:dyDescent="0.3">
      <c r="L546" s="116">
        <f t="shared" si="22"/>
        <v>545</v>
      </c>
      <c r="M546">
        <f t="shared" si="23"/>
        <v>1</v>
      </c>
      <c r="N546" s="493">
        <v>21</v>
      </c>
      <c r="O546" s="99">
        <f>SUM(P546:AA546)</f>
        <v>0</v>
      </c>
      <c r="P546" s="110">
        <f>IF(ISNA(MATCH(N546,'Overlap Study'!FF$62:FF$317,0)),0,1)</f>
        <v>0</v>
      </c>
      <c r="Q546" s="97">
        <f>IF(ISNA(MATCH(N546,'Overlap Study'!EO$62:EO$317,0)),0,1)</f>
        <v>0</v>
      </c>
      <c r="R546" s="97">
        <f>IF(ISNA(MATCH(N546,'Overlap Study'!DY$62:DY$174,0)),0,1)</f>
        <v>0</v>
      </c>
      <c r="S546" s="97">
        <f>IF(ISNA(MATCH(N546,'Overlap Study'!DJ$62:DJ$157,0)),0,1)</f>
        <v>0</v>
      </c>
      <c r="T546" s="99">
        <f>IF(ISNA(MATCH(N546,'Overlap Study'!CU$62:CU$157,0)),0,1)</f>
        <v>0</v>
      </c>
      <c r="U546" s="99">
        <f>IF(ISNA(MATCH(N546,'Overlap Study'!CG$62:CG$157,0)),0,1)</f>
        <v>0</v>
      </c>
      <c r="V546" s="97">
        <f>IF(ISNA(MATCH(N546,'Overlap Study'!BU$62:BU$157,0)),0,1)</f>
        <v>0</v>
      </c>
      <c r="W546" s="97">
        <f>IF(ISNA(MATCH(N546,'Overlap Study'!BJ$62:BJ$157,0)),0,1)</f>
        <v>0</v>
      </c>
      <c r="X546" s="97">
        <f>IF(ISNA(MATCH($N546,'Overlap Study'!AZ$62:AZ$157,0)),0,1)</f>
        <v>0</v>
      </c>
      <c r="Y546" s="97">
        <f>IF(ISNA(MATCH($N546,'Overlap Study'!AT$62:AT$157,0)),0,1)</f>
        <v>0</v>
      </c>
      <c r="Z546" s="97">
        <f>IF(ISNA(MATCH($N546,'Overlap Study'!AN$62:AN$157,0)),0,1)</f>
        <v>0</v>
      </c>
      <c r="AA546" s="97">
        <f>IF(ISNA(MATCH($N546,'Overlap Study'!AH$62:AH$157,0)),0,1)</f>
        <v>0</v>
      </c>
      <c r="AB546" s="110">
        <f>IF(ISNA(MATCH($N546,'Overlap Study'!AB$62:AB$157,0)),0,1)</f>
        <v>0</v>
      </c>
      <c r="AC546" s="97">
        <f>IF(ISNA(MATCH($N546,'Overlap Study'!V$62:V$157,0)),0,1)</f>
        <v>0</v>
      </c>
      <c r="AD546" s="97">
        <f>IF(ISNA(MATCH($N546,'Overlap Study'!P$62:P$157,0)),0,1)</f>
        <v>0</v>
      </c>
      <c r="AE546" s="97">
        <f>IF(ISNA(MATCH($N546,'Overlap Study'!H$53:H$132,0)),0,1)</f>
        <v>1</v>
      </c>
      <c r="AF546" s="106">
        <f>IF(ISNA(MATCH($N546,'Overlap Study'!B$53:B$100,0)),0,1)</f>
        <v>0</v>
      </c>
    </row>
    <row r="547" spans="12:32" ht="13" x14ac:dyDescent="0.3">
      <c r="L547" s="116">
        <f t="shared" si="22"/>
        <v>546</v>
      </c>
      <c r="M547">
        <f t="shared" si="23"/>
        <v>1</v>
      </c>
      <c r="N547" s="494">
        <v>31</v>
      </c>
      <c r="O547" s="99">
        <f>SUM(P547:AA547)</f>
        <v>0</v>
      </c>
      <c r="P547" s="110">
        <f>IF(ISNA(MATCH(N547,'Overlap Study'!FF$62:FF$317,0)),0,1)</f>
        <v>0</v>
      </c>
      <c r="Q547" s="97">
        <f>IF(ISNA(MATCH(N547,'Overlap Study'!EO$62:EO$317,0)),0,1)</f>
        <v>0</v>
      </c>
      <c r="R547" s="97">
        <f>IF(ISNA(MATCH(N547,'Overlap Study'!DY$62:DY$174,0)),0,1)</f>
        <v>0</v>
      </c>
      <c r="S547" s="97">
        <f>IF(ISNA(MATCH(N547,'Overlap Study'!DJ$62:DJ$157,0)),0,1)</f>
        <v>0</v>
      </c>
      <c r="T547" s="99">
        <f>IF(ISNA(MATCH(N547,'Overlap Study'!CU$62:CU$157,0)),0,1)</f>
        <v>0</v>
      </c>
      <c r="U547" s="99">
        <f>IF(ISNA(MATCH(N547,'Overlap Study'!CG$62:CG$157,0)),0,1)</f>
        <v>0</v>
      </c>
      <c r="V547" s="97">
        <f>IF(ISNA(MATCH(N547,'Overlap Study'!BU$62:BU$157,0)),0,1)</f>
        <v>0</v>
      </c>
      <c r="W547" s="97">
        <f>IF(ISNA(MATCH(N547,'Overlap Study'!BJ$62:BJ$157,0)),0,1)</f>
        <v>0</v>
      </c>
      <c r="X547" s="97">
        <f>IF(ISNA(MATCH($N547,'Overlap Study'!AZ$62:AZ$157,0)),0,1)</f>
        <v>0</v>
      </c>
      <c r="Y547" s="97">
        <f>IF(ISNA(MATCH($N547,'Overlap Study'!AT$62:AT$157,0)),0,1)</f>
        <v>0</v>
      </c>
      <c r="Z547" s="97">
        <f>IF(ISNA(MATCH($N547,'Overlap Study'!AN$62:AN$157,0)),0,1)</f>
        <v>0</v>
      </c>
      <c r="AA547" s="97">
        <f>IF(ISNA(MATCH($N547,'Overlap Study'!AH$62:AH$157,0)),0,1)</f>
        <v>0</v>
      </c>
      <c r="AB547" s="110">
        <f>IF(ISNA(MATCH($N547,'Overlap Study'!AB$62:AB$157,0)),0,1)</f>
        <v>0</v>
      </c>
      <c r="AC547" s="97">
        <f>IF(ISNA(MATCH($N547,'Overlap Study'!V$62:V$157,0)),0,1)</f>
        <v>0</v>
      </c>
      <c r="AD547" s="97">
        <f>IF(ISNA(MATCH($N547,'Overlap Study'!P$62:P$157,0)),0,1)</f>
        <v>0</v>
      </c>
      <c r="AE547" s="97">
        <f>IF(ISNA(MATCH($N547,'Overlap Study'!H$53:H$132,0)),0,1)</f>
        <v>1</v>
      </c>
      <c r="AF547" s="106">
        <f>IF(ISNA(MATCH($N547,'Overlap Study'!B$53:B$100,0)),0,1)</f>
        <v>0</v>
      </c>
    </row>
    <row r="548" spans="12:32" ht="13" x14ac:dyDescent="0.3">
      <c r="L548" s="116">
        <f t="shared" si="22"/>
        <v>547</v>
      </c>
      <c r="M548">
        <f t="shared" si="23"/>
        <v>1</v>
      </c>
      <c r="N548" s="495">
        <v>34</v>
      </c>
      <c r="O548" s="99">
        <f>SUM(P548:AA548)</f>
        <v>0</v>
      </c>
      <c r="P548" s="110">
        <f>IF(ISNA(MATCH(N548,'Overlap Study'!FF$62:FF$317,0)),0,1)</f>
        <v>0</v>
      </c>
      <c r="Q548" s="97">
        <f>IF(ISNA(MATCH(N548,'Overlap Study'!EO$62:EO$317,0)),0,1)</f>
        <v>0</v>
      </c>
      <c r="R548" s="97">
        <f>IF(ISNA(MATCH(N548,'Overlap Study'!DY$62:DY$174,0)),0,1)</f>
        <v>0</v>
      </c>
      <c r="S548" s="97">
        <f>IF(ISNA(MATCH(N548,'Overlap Study'!DJ$62:DJ$157,0)),0,1)</f>
        <v>0</v>
      </c>
      <c r="T548" s="99">
        <f>IF(ISNA(MATCH(N548,'Overlap Study'!CU$62:CU$157,0)),0,1)</f>
        <v>0</v>
      </c>
      <c r="U548" s="99">
        <f>IF(ISNA(MATCH(N548,'Overlap Study'!CG$62:CG$157,0)),0,1)</f>
        <v>0</v>
      </c>
      <c r="V548" s="97">
        <f>IF(ISNA(MATCH(N548,'Overlap Study'!BU$62:BU$157,0)),0,1)</f>
        <v>0</v>
      </c>
      <c r="W548" s="97">
        <f>IF(ISNA(MATCH(N548,'Overlap Study'!BJ$62:BJ$157,0)),0,1)</f>
        <v>0</v>
      </c>
      <c r="X548" s="97">
        <f>IF(ISNA(MATCH($N548,'Overlap Study'!AZ$62:AZ$157,0)),0,1)</f>
        <v>0</v>
      </c>
      <c r="Y548" s="97">
        <f>IF(ISNA(MATCH($N548,'Overlap Study'!AT$62:AT$157,0)),0,1)</f>
        <v>0</v>
      </c>
      <c r="Z548" s="97">
        <f>IF(ISNA(MATCH($N548,'Overlap Study'!AN$62:AN$157,0)),0,1)</f>
        <v>0</v>
      </c>
      <c r="AA548" s="97">
        <f>IF(ISNA(MATCH($N548,'Overlap Study'!AH$62:AH$157,0)),0,1)</f>
        <v>0</v>
      </c>
      <c r="AB548" s="110">
        <f>IF(ISNA(MATCH($N548,'Overlap Study'!AB$62:AB$157,0)),0,1)</f>
        <v>0</v>
      </c>
      <c r="AC548" s="97">
        <f>IF(ISNA(MATCH($N548,'Overlap Study'!V$62:V$157,0)),0,1)</f>
        <v>1</v>
      </c>
      <c r="AD548" s="97">
        <f>IF(ISNA(MATCH($N548,'Overlap Study'!P$62:P$157,0)),0,1)</f>
        <v>0</v>
      </c>
      <c r="AE548" s="97">
        <f>IF(ISNA(MATCH($N548,'Overlap Study'!H$53:H$132,0)),0,1)</f>
        <v>0</v>
      </c>
      <c r="AF548" s="106">
        <f>IF(ISNA(MATCH($N548,'Overlap Study'!B$53:B$100,0)),0,1)</f>
        <v>0</v>
      </c>
    </row>
    <row r="549" spans="12:32" ht="13" x14ac:dyDescent="0.3">
      <c r="L549" s="116">
        <f t="shared" si="22"/>
        <v>548</v>
      </c>
      <c r="M549">
        <f t="shared" si="23"/>
        <v>2</v>
      </c>
      <c r="N549" s="207">
        <v>37</v>
      </c>
      <c r="O549" s="99">
        <f>SUM(P549:AA549)</f>
        <v>0</v>
      </c>
      <c r="P549" s="110">
        <f>IF(ISNA(MATCH(N549,'Overlap Study'!FF$62:FF$317,0)),0,1)</f>
        <v>0</v>
      </c>
      <c r="Q549" s="97">
        <f>IF(ISNA(MATCH(N549,'Overlap Study'!EO$62:EO$317,0)),0,1)</f>
        <v>0</v>
      </c>
      <c r="R549" s="97">
        <f>IF(ISNA(MATCH(N549,'Overlap Study'!DY$62:DY$174,0)),0,1)</f>
        <v>0</v>
      </c>
      <c r="S549" s="97">
        <f>IF(ISNA(MATCH(N549,'Overlap Study'!DJ$62:DJ$157,0)),0,1)</f>
        <v>0</v>
      </c>
      <c r="T549" s="99">
        <f>IF(ISNA(MATCH(N549,'Overlap Study'!CU$62:CU$157,0)),0,1)</f>
        <v>0</v>
      </c>
      <c r="U549" s="99">
        <f>IF(ISNA(MATCH(N549,'Overlap Study'!CG$62:CG$157,0)),0,1)</f>
        <v>0</v>
      </c>
      <c r="V549" s="97">
        <f>IF(ISNA(MATCH(N549,'Overlap Study'!BU$62:BU$157,0)),0,1)</f>
        <v>0</v>
      </c>
      <c r="W549" s="97">
        <f>IF(ISNA(MATCH(N549,'Overlap Study'!BJ$62:BJ$157,0)),0,1)</f>
        <v>0</v>
      </c>
      <c r="X549" s="97">
        <f>IF(ISNA(MATCH($N549,'Overlap Study'!AZ$62:AZ$157,0)),0,1)</f>
        <v>0</v>
      </c>
      <c r="Y549" s="97">
        <f>IF(ISNA(MATCH($N549,'Overlap Study'!AT$62:AT$157,0)),0,1)</f>
        <v>0</v>
      </c>
      <c r="Z549" s="97">
        <f>IF(ISNA(MATCH($N549,'Overlap Study'!AN$62:AN$157,0)),0,1)</f>
        <v>0</v>
      </c>
      <c r="AA549" s="97">
        <f>IF(ISNA(MATCH($N549,'Overlap Study'!AH$62:AH$157,0)),0,1)</f>
        <v>0</v>
      </c>
      <c r="AB549" s="110">
        <f>IF(ISNA(MATCH($N549,'Overlap Study'!AB$62:AB$157,0)),0,1)</f>
        <v>0</v>
      </c>
      <c r="AC549" s="97">
        <f>IF(ISNA(MATCH($N549,'Overlap Study'!V$62:V$157,0)),0,1)</f>
        <v>0</v>
      </c>
      <c r="AD549" s="97">
        <f>IF(ISNA(MATCH($N549,'Overlap Study'!P$62:P$157,0)),0,1)</f>
        <v>0</v>
      </c>
      <c r="AE549" s="97">
        <f>IF(ISNA(MATCH($N549,'Overlap Study'!H$53:H$132,0)),0,1)</f>
        <v>1</v>
      </c>
      <c r="AF549" s="106">
        <f>IF(ISNA(MATCH($N549,'Overlap Study'!B$53:B$100,0)),0,1)</f>
        <v>1</v>
      </c>
    </row>
    <row r="550" spans="12:32" ht="13" x14ac:dyDescent="0.3">
      <c r="L550" s="116">
        <f t="shared" si="22"/>
        <v>549</v>
      </c>
      <c r="M550">
        <f t="shared" si="23"/>
        <v>1</v>
      </c>
      <c r="N550" s="207">
        <v>38</v>
      </c>
      <c r="O550" s="99">
        <f>SUM(P550:AA550)</f>
        <v>0</v>
      </c>
      <c r="P550" s="110">
        <f>IF(ISNA(MATCH(N550,'Overlap Study'!FF$62:FF$317,0)),0,1)</f>
        <v>0</v>
      </c>
      <c r="Q550" s="97">
        <f>IF(ISNA(MATCH(N550,'Overlap Study'!EO$62:EO$317,0)),0,1)</f>
        <v>0</v>
      </c>
      <c r="R550" s="97">
        <f>IF(ISNA(MATCH(N550,'Overlap Study'!DY$62:DY$174,0)),0,1)</f>
        <v>0</v>
      </c>
      <c r="S550" s="97">
        <f>IF(ISNA(MATCH(N550,'Overlap Study'!DJ$62:DJ$157,0)),0,1)</f>
        <v>0</v>
      </c>
      <c r="T550" s="99">
        <f>IF(ISNA(MATCH(N550,'Overlap Study'!CU$62:CU$157,0)),0,1)</f>
        <v>0</v>
      </c>
      <c r="U550" s="99">
        <f>IF(ISNA(MATCH(N550,'Overlap Study'!CG$62:CG$157,0)),0,1)</f>
        <v>0</v>
      </c>
      <c r="V550" s="97">
        <f>IF(ISNA(MATCH(N550,'Overlap Study'!BU$62:BU$157,0)),0,1)</f>
        <v>0</v>
      </c>
      <c r="W550" s="97">
        <f>IF(ISNA(MATCH(N550,'Overlap Study'!BJ$62:BJ$157,0)),0,1)</f>
        <v>0</v>
      </c>
      <c r="X550" s="97">
        <f>IF(ISNA(MATCH($N550,'Overlap Study'!AZ$62:AZ$157,0)),0,1)</f>
        <v>0</v>
      </c>
      <c r="Y550" s="97">
        <f>IF(ISNA(MATCH($N550,'Overlap Study'!AT$62:AT$157,0)),0,1)</f>
        <v>0</v>
      </c>
      <c r="Z550" s="97">
        <f>IF(ISNA(MATCH($N550,'Overlap Study'!AN$62:AN$157,0)),0,1)</f>
        <v>0</v>
      </c>
      <c r="AA550" s="97">
        <f>IF(ISNA(MATCH($N550,'Overlap Study'!AH$62:AH$157,0)),0,1)</f>
        <v>0</v>
      </c>
      <c r="AB550" s="110">
        <f>IF(ISNA(MATCH($N550,'Overlap Study'!AB$62:AB$157,0)),0,1)</f>
        <v>0</v>
      </c>
      <c r="AC550" s="97">
        <f>IF(ISNA(MATCH($N550,'Overlap Study'!V$62:V$157,0)),0,1)</f>
        <v>0</v>
      </c>
      <c r="AD550" s="97">
        <f>IF(ISNA(MATCH($N550,'Overlap Study'!P$62:P$157,0)),0,1)</f>
        <v>0</v>
      </c>
      <c r="AE550" s="97">
        <f>IF(ISNA(MATCH($N550,'Overlap Study'!H$53:H$132,0)),0,1)</f>
        <v>1</v>
      </c>
      <c r="AF550" s="106">
        <f>IF(ISNA(MATCH($N550,'Overlap Study'!B$53:B$100,0)),0,1)</f>
        <v>0</v>
      </c>
    </row>
    <row r="551" spans="12:32" ht="13" x14ac:dyDescent="0.3">
      <c r="L551" s="116">
        <f t="shared" si="22"/>
        <v>550</v>
      </c>
      <c r="M551">
        <f t="shared" si="23"/>
        <v>1</v>
      </c>
      <c r="N551" s="494">
        <v>53</v>
      </c>
      <c r="O551" s="99">
        <f>SUM(P551:AA551)</f>
        <v>0</v>
      </c>
      <c r="P551" s="110">
        <f>IF(ISNA(MATCH(N551,'Overlap Study'!FF$62:FF$317,0)),0,1)</f>
        <v>0</v>
      </c>
      <c r="Q551" s="97">
        <f>IF(ISNA(MATCH(N551,'Overlap Study'!EO$62:EO$317,0)),0,1)</f>
        <v>0</v>
      </c>
      <c r="R551" s="97">
        <f>IF(ISNA(MATCH(N551,'Overlap Study'!DY$62:DY$174,0)),0,1)</f>
        <v>0</v>
      </c>
      <c r="S551" s="97">
        <f>IF(ISNA(MATCH(N551,'Overlap Study'!DJ$62:DJ$157,0)),0,1)</f>
        <v>0</v>
      </c>
      <c r="T551" s="99">
        <f>IF(ISNA(MATCH(N551,'Overlap Study'!CU$62:CU$157,0)),0,1)</f>
        <v>0</v>
      </c>
      <c r="U551" s="99">
        <f>IF(ISNA(MATCH(N551,'Overlap Study'!CG$62:CG$157,0)),0,1)</f>
        <v>0</v>
      </c>
      <c r="V551" s="97">
        <f>IF(ISNA(MATCH(N551,'Overlap Study'!BU$62:BU$157,0)),0,1)</f>
        <v>0</v>
      </c>
      <c r="W551" s="97">
        <f>IF(ISNA(MATCH(N551,'Overlap Study'!BJ$62:BJ$157,0)),0,1)</f>
        <v>0</v>
      </c>
      <c r="X551" s="97">
        <f>IF(ISNA(MATCH($N551,'Overlap Study'!AZ$62:AZ$157,0)),0,1)</f>
        <v>0</v>
      </c>
      <c r="Y551" s="97">
        <f>IF(ISNA(MATCH($N551,'Overlap Study'!AT$62:AT$157,0)),0,1)</f>
        <v>0</v>
      </c>
      <c r="Z551" s="97">
        <f>IF(ISNA(MATCH($N551,'Overlap Study'!AN$62:AN$157,0)),0,1)</f>
        <v>0</v>
      </c>
      <c r="AA551" s="97">
        <f>IF(ISNA(MATCH($N551,'Overlap Study'!AH$62:AH$157,0)),0,1)</f>
        <v>0</v>
      </c>
      <c r="AB551" s="110">
        <f>IF(ISNA(MATCH($N551,'Overlap Study'!AB$62:AB$157,0)),0,1)</f>
        <v>0</v>
      </c>
      <c r="AC551" s="97">
        <f>IF(ISNA(MATCH($N551,'Overlap Study'!V$62:V$157,0)),0,1)</f>
        <v>0</v>
      </c>
      <c r="AD551" s="97">
        <f>IF(ISNA(MATCH($N551,'Overlap Study'!P$62:P$157,0)),0,1)</f>
        <v>0</v>
      </c>
      <c r="AE551" s="97">
        <f>IF(ISNA(MATCH($N551,'Overlap Study'!H$53:H$132,0)),0,1)</f>
        <v>1</v>
      </c>
      <c r="AF551" s="106">
        <f>IF(ISNA(MATCH($N551,'Overlap Study'!B$53:B$100,0)),0,1)</f>
        <v>0</v>
      </c>
    </row>
    <row r="552" spans="12:32" ht="13" x14ac:dyDescent="0.3">
      <c r="L552" s="116">
        <f t="shared" si="22"/>
        <v>551</v>
      </c>
      <c r="M552">
        <f t="shared" si="23"/>
        <v>3</v>
      </c>
      <c r="N552" s="207">
        <v>59</v>
      </c>
      <c r="O552" s="99">
        <f>SUM(P552:AA552)</f>
        <v>0</v>
      </c>
      <c r="P552" s="110">
        <f>IF(ISNA(MATCH(N552,'Overlap Study'!FF$62:FF$317,0)),0,1)</f>
        <v>0</v>
      </c>
      <c r="Q552" s="97">
        <f>IF(ISNA(MATCH(N552,'Overlap Study'!EO$62:EO$317,0)),0,1)</f>
        <v>0</v>
      </c>
      <c r="R552" s="97">
        <f>IF(ISNA(MATCH(N552,'Overlap Study'!DY$62:DY$174,0)),0,1)</f>
        <v>0</v>
      </c>
      <c r="S552" s="97">
        <f>IF(ISNA(MATCH(N552,'Overlap Study'!DJ$62:DJ$157,0)),0,1)</f>
        <v>0</v>
      </c>
      <c r="T552" s="99">
        <f>IF(ISNA(MATCH(N552,'Overlap Study'!CU$62:CU$157,0)),0,1)</f>
        <v>0</v>
      </c>
      <c r="U552" s="99">
        <f>IF(ISNA(MATCH(N552,'Overlap Study'!CG$62:CG$157,0)),0,1)</f>
        <v>0</v>
      </c>
      <c r="V552" s="97">
        <f>IF(ISNA(MATCH(N552,'Overlap Study'!BU$62:BU$157,0)),0,1)</f>
        <v>0</v>
      </c>
      <c r="W552" s="97">
        <f>IF(ISNA(MATCH(N552,'Overlap Study'!BJ$62:BJ$157,0)),0,1)</f>
        <v>0</v>
      </c>
      <c r="X552" s="97">
        <f>IF(ISNA(MATCH($N552,'Overlap Study'!AZ$62:AZ$157,0)),0,1)</f>
        <v>0</v>
      </c>
      <c r="Y552" s="97">
        <f>IF(ISNA(MATCH($N552,'Overlap Study'!AT$62:AT$157,0)),0,1)</f>
        <v>0</v>
      </c>
      <c r="Z552" s="97">
        <f>IF(ISNA(MATCH($N552,'Overlap Study'!AN$62:AN$157,0)),0,1)</f>
        <v>0</v>
      </c>
      <c r="AA552" s="97">
        <f>IF(ISNA(MATCH($N552,'Overlap Study'!AH$62:AH$157,0)),0,1)</f>
        <v>0</v>
      </c>
      <c r="AB552" s="110">
        <f>IF(ISNA(MATCH($N552,'Overlap Study'!AB$62:AB$157,0)),0,1)</f>
        <v>0</v>
      </c>
      <c r="AC552" s="97">
        <f>IF(ISNA(MATCH($N552,'Overlap Study'!V$62:V$157,0)),0,1)</f>
        <v>1</v>
      </c>
      <c r="AD552" s="97">
        <f>IF(ISNA(MATCH($N552,'Overlap Study'!P$62:P$157,0)),0,1)</f>
        <v>0</v>
      </c>
      <c r="AE552" s="97">
        <f>IF(ISNA(MATCH($N552,'Overlap Study'!H$53:H$132,0)),0,1)</f>
        <v>1</v>
      </c>
      <c r="AF552" s="106">
        <f>IF(ISNA(MATCH($N552,'Overlap Study'!B$53:B$100,0)),0,1)</f>
        <v>1</v>
      </c>
    </row>
    <row r="553" spans="12:32" ht="13" x14ac:dyDescent="0.3">
      <c r="L553" s="116">
        <f t="shared" si="22"/>
        <v>552</v>
      </c>
      <c r="M553">
        <f t="shared" si="23"/>
        <v>3</v>
      </c>
      <c r="N553" s="494">
        <v>61</v>
      </c>
      <c r="O553" s="99">
        <f>SUM(P553:AA553)</f>
        <v>0</v>
      </c>
      <c r="P553" s="110">
        <f>IF(ISNA(MATCH(N553,'Overlap Study'!FF$62:FF$317,0)),0,1)</f>
        <v>0</v>
      </c>
      <c r="Q553" s="97">
        <f>IF(ISNA(MATCH(N553,'Overlap Study'!EO$62:EO$317,0)),0,1)</f>
        <v>0</v>
      </c>
      <c r="R553" s="97">
        <f>IF(ISNA(MATCH(N553,'Overlap Study'!DY$62:DY$174,0)),0,1)</f>
        <v>0</v>
      </c>
      <c r="S553" s="97">
        <f>IF(ISNA(MATCH(N553,'Overlap Study'!DJ$62:DJ$157,0)),0,1)</f>
        <v>0</v>
      </c>
      <c r="T553" s="99">
        <f>IF(ISNA(MATCH(N553,'Overlap Study'!CU$62:CU$157,0)),0,1)</f>
        <v>0</v>
      </c>
      <c r="U553" s="99">
        <f>IF(ISNA(MATCH(N553,'Overlap Study'!CG$62:CG$157,0)),0,1)</f>
        <v>0</v>
      </c>
      <c r="V553" s="97">
        <f>IF(ISNA(MATCH(N553,'Overlap Study'!BU$62:BU$157,0)),0,1)</f>
        <v>0</v>
      </c>
      <c r="W553" s="97">
        <f>IF(ISNA(MATCH(N553,'Overlap Study'!BJ$62:BJ$157,0)),0,1)</f>
        <v>0</v>
      </c>
      <c r="X553" s="97">
        <f>IF(ISNA(MATCH($N553,'Overlap Study'!AZ$62:AZ$157,0)),0,1)</f>
        <v>0</v>
      </c>
      <c r="Y553" s="97">
        <f>IF(ISNA(MATCH($N553,'Overlap Study'!AT$62:AT$157,0)),0,1)</f>
        <v>0</v>
      </c>
      <c r="Z553" s="97">
        <f>IF(ISNA(MATCH($N553,'Overlap Study'!AN$62:AN$157,0)),0,1)</f>
        <v>0</v>
      </c>
      <c r="AA553" s="97">
        <f>IF(ISNA(MATCH($N553,'Overlap Study'!AH$62:AH$157,0)),0,1)</f>
        <v>0</v>
      </c>
      <c r="AB553" s="110">
        <f>IF(ISNA(MATCH($N553,'Overlap Study'!AB$62:AB$157,0)),0,1)</f>
        <v>1</v>
      </c>
      <c r="AC553" s="97">
        <f>IF(ISNA(MATCH($N553,'Overlap Study'!V$62:V$157,0)),0,1)</f>
        <v>0</v>
      </c>
      <c r="AD553" s="97">
        <f>IF(ISNA(MATCH($N553,'Overlap Study'!P$62:P$157,0)),0,1)</f>
        <v>0</v>
      </c>
      <c r="AE553" s="97">
        <f>IF(ISNA(MATCH($N553,'Overlap Study'!H$53:H$132,0)),0,1)</f>
        <v>1</v>
      </c>
      <c r="AF553" s="106">
        <f>IF(ISNA(MATCH($N553,'Overlap Study'!B$53:B$100,0)),0,1)</f>
        <v>1</v>
      </c>
    </row>
    <row r="554" spans="12:32" ht="13" x14ac:dyDescent="0.3">
      <c r="L554" s="116">
        <f t="shared" si="22"/>
        <v>553</v>
      </c>
      <c r="M554">
        <f t="shared" si="23"/>
        <v>1</v>
      </c>
      <c r="N554" s="207">
        <v>63</v>
      </c>
      <c r="O554" s="99">
        <f>SUM(P554:AA554)</f>
        <v>0</v>
      </c>
      <c r="P554" s="110">
        <f>IF(ISNA(MATCH(N554,'Overlap Study'!FF$62:FF$317,0)),0,1)</f>
        <v>0</v>
      </c>
      <c r="Q554" s="97">
        <f>IF(ISNA(MATCH(N554,'Overlap Study'!EO$62:EO$317,0)),0,1)</f>
        <v>0</v>
      </c>
      <c r="R554" s="97">
        <f>IF(ISNA(MATCH(N554,'Overlap Study'!DY$62:DY$174,0)),0,1)</f>
        <v>0</v>
      </c>
      <c r="S554" s="97">
        <f>IF(ISNA(MATCH(N554,'Overlap Study'!DJ$62:DJ$157,0)),0,1)</f>
        <v>0</v>
      </c>
      <c r="T554" s="99">
        <f>IF(ISNA(MATCH(N554,'Overlap Study'!CU$62:CU$157,0)),0,1)</f>
        <v>0</v>
      </c>
      <c r="U554" s="99">
        <f>IF(ISNA(MATCH(N554,'Overlap Study'!CG$62:CG$157,0)),0,1)</f>
        <v>0</v>
      </c>
      <c r="V554" s="97">
        <f>IF(ISNA(MATCH(N554,'Overlap Study'!BU$62:BU$157,0)),0,1)</f>
        <v>0</v>
      </c>
      <c r="W554" s="97">
        <f>IF(ISNA(MATCH(N554,'Overlap Study'!BJ$62:BJ$157,0)),0,1)</f>
        <v>0</v>
      </c>
      <c r="X554" s="97">
        <f>IF(ISNA(MATCH($N554,'Overlap Study'!AZ$62:AZ$157,0)),0,1)</f>
        <v>0</v>
      </c>
      <c r="Y554" s="97">
        <f>IF(ISNA(MATCH($N554,'Overlap Study'!AT$62:AT$157,0)),0,1)</f>
        <v>0</v>
      </c>
      <c r="Z554" s="97">
        <f>IF(ISNA(MATCH($N554,'Overlap Study'!AN$62:AN$157,0)),0,1)</f>
        <v>0</v>
      </c>
      <c r="AA554" s="97">
        <f>IF(ISNA(MATCH($N554,'Overlap Study'!AH$62:AH$157,0)),0,1)</f>
        <v>0</v>
      </c>
      <c r="AB554" s="110">
        <f>IF(ISNA(MATCH($N554,'Overlap Study'!AB$62:AB$157,0)),0,1)</f>
        <v>0</v>
      </c>
      <c r="AC554" s="97">
        <f>IF(ISNA(MATCH($N554,'Overlap Study'!V$62:V$157,0)),0,1)</f>
        <v>0</v>
      </c>
      <c r="AD554" s="97">
        <f>IF(ISNA(MATCH($N554,'Overlap Study'!P$62:P$157,0)),0,1)</f>
        <v>1</v>
      </c>
      <c r="AE554" s="97">
        <f>IF(ISNA(MATCH($N554,'Overlap Study'!H$53:H$132,0)),0,1)</f>
        <v>0</v>
      </c>
      <c r="AF554" s="106">
        <f>IF(ISNA(MATCH($N554,'Overlap Study'!B$53:B$100,0)),0,1)</f>
        <v>0</v>
      </c>
    </row>
    <row r="555" spans="12:32" ht="13" x14ac:dyDescent="0.3">
      <c r="L555" s="116">
        <f t="shared" si="22"/>
        <v>554</v>
      </c>
      <c r="M555">
        <f t="shared" si="23"/>
        <v>2</v>
      </c>
      <c r="N555" s="207">
        <v>75</v>
      </c>
      <c r="O555" s="99">
        <f>SUM(P555:AA555)</f>
        <v>0</v>
      </c>
      <c r="P555" s="110">
        <f>IF(ISNA(MATCH(N555,'Overlap Study'!FF$62:FF$317,0)),0,1)</f>
        <v>0</v>
      </c>
      <c r="Q555" s="97">
        <f>IF(ISNA(MATCH(N555,'Overlap Study'!EO$62:EO$317,0)),0,1)</f>
        <v>0</v>
      </c>
      <c r="R555" s="97">
        <f>IF(ISNA(MATCH(N555,'Overlap Study'!DY$62:DY$174,0)),0,1)</f>
        <v>0</v>
      </c>
      <c r="S555" s="97">
        <f>IF(ISNA(MATCH(N555,'Overlap Study'!DJ$62:DJ$157,0)),0,1)</f>
        <v>0</v>
      </c>
      <c r="T555" s="99">
        <f>IF(ISNA(MATCH(N555,'Overlap Study'!CU$62:CU$157,0)),0,1)</f>
        <v>0</v>
      </c>
      <c r="U555" s="99">
        <f>IF(ISNA(MATCH(N555,'Overlap Study'!CG$62:CG$157,0)),0,1)</f>
        <v>0</v>
      </c>
      <c r="V555" s="97">
        <f>IF(ISNA(MATCH(N555,'Overlap Study'!BU$62:BU$157,0)),0,1)</f>
        <v>0</v>
      </c>
      <c r="W555" s="97">
        <f>IF(ISNA(MATCH(N555,'Overlap Study'!BJ$62:BJ$157,0)),0,1)</f>
        <v>0</v>
      </c>
      <c r="X555" s="97">
        <f>IF(ISNA(MATCH($N555,'Overlap Study'!AZ$62:AZ$157,0)),0,1)</f>
        <v>0</v>
      </c>
      <c r="Y555" s="97">
        <f>IF(ISNA(MATCH($N555,'Overlap Study'!AT$62:AT$157,0)),0,1)</f>
        <v>0</v>
      </c>
      <c r="Z555" s="97">
        <f>IF(ISNA(MATCH($N555,'Overlap Study'!AN$62:AN$157,0)),0,1)</f>
        <v>0</v>
      </c>
      <c r="AA555" s="97">
        <f>IF(ISNA(MATCH($N555,'Overlap Study'!AH$62:AH$157,0)),0,1)</f>
        <v>0</v>
      </c>
      <c r="AB555" s="110">
        <f>IF(ISNA(MATCH($N555,'Overlap Study'!AB$62:AB$157,0)),0,1)</f>
        <v>0</v>
      </c>
      <c r="AC555" s="97">
        <f>IF(ISNA(MATCH($N555,'Overlap Study'!V$62:V$157,0)),0,1)</f>
        <v>0</v>
      </c>
      <c r="AD555" s="97">
        <f>IF(ISNA(MATCH($N555,'Overlap Study'!P$62:P$157,0)),0,1)</f>
        <v>0</v>
      </c>
      <c r="AE555" s="97">
        <f>IF(ISNA(MATCH($N555,'Overlap Study'!H$53:H$132,0)),0,1)</f>
        <v>1</v>
      </c>
      <c r="AF555" s="106">
        <f>IF(ISNA(MATCH($N555,'Overlap Study'!B$53:B$100,0)),0,1)</f>
        <v>1</v>
      </c>
    </row>
    <row r="556" spans="12:32" ht="13" x14ac:dyDescent="0.3">
      <c r="L556" s="116">
        <f t="shared" si="22"/>
        <v>555</v>
      </c>
      <c r="M556">
        <f t="shared" si="23"/>
        <v>1</v>
      </c>
      <c r="N556" s="207">
        <v>84</v>
      </c>
      <c r="O556" s="99">
        <f>SUM(P556:AA556)</f>
        <v>0</v>
      </c>
      <c r="P556" s="110">
        <f>IF(ISNA(MATCH(N556,'Overlap Study'!FF$62:FF$317,0)),0,1)</f>
        <v>0</v>
      </c>
      <c r="Q556" s="97">
        <f>IF(ISNA(MATCH(N556,'Overlap Study'!EO$62:EO$317,0)),0,1)</f>
        <v>0</v>
      </c>
      <c r="R556" s="97">
        <f>IF(ISNA(MATCH(N556,'Overlap Study'!DY$62:DY$174,0)),0,1)</f>
        <v>0</v>
      </c>
      <c r="S556" s="97">
        <f>IF(ISNA(MATCH(N556,'Overlap Study'!DJ$62:DJ$157,0)),0,1)</f>
        <v>0</v>
      </c>
      <c r="T556" s="99">
        <f>IF(ISNA(MATCH(N556,'Overlap Study'!CU$62:CU$157,0)),0,1)</f>
        <v>0</v>
      </c>
      <c r="U556" s="99">
        <f>IF(ISNA(MATCH(N556,'Overlap Study'!CG$62:CG$157,0)),0,1)</f>
        <v>0</v>
      </c>
      <c r="V556" s="97">
        <f>IF(ISNA(MATCH(N556,'Overlap Study'!BU$62:BU$157,0)),0,1)</f>
        <v>0</v>
      </c>
      <c r="W556" s="97">
        <f>IF(ISNA(MATCH(N556,'Overlap Study'!BJ$62:BJ$157,0)),0,1)</f>
        <v>0</v>
      </c>
      <c r="X556" s="97">
        <f>IF(ISNA(MATCH($N556,'Overlap Study'!AZ$62:AZ$157,0)),0,1)</f>
        <v>0</v>
      </c>
      <c r="Y556" s="97">
        <f>IF(ISNA(MATCH($N556,'Overlap Study'!AT$62:AT$157,0)),0,1)</f>
        <v>0</v>
      </c>
      <c r="Z556" s="97">
        <f>IF(ISNA(MATCH($N556,'Overlap Study'!AN$62:AN$157,0)),0,1)</f>
        <v>0</v>
      </c>
      <c r="AA556" s="97">
        <f>IF(ISNA(MATCH($N556,'Overlap Study'!AH$62:AH$157,0)),0,1)</f>
        <v>0</v>
      </c>
      <c r="AB556" s="110">
        <f>IF(ISNA(MATCH($N556,'Overlap Study'!AB$62:AB$157,0)),0,1)</f>
        <v>0</v>
      </c>
      <c r="AC556" s="97">
        <f>IF(ISNA(MATCH($N556,'Overlap Study'!V$62:V$157,0)),0,1)</f>
        <v>0</v>
      </c>
      <c r="AD556" s="97">
        <f>IF(ISNA(MATCH($N556,'Overlap Study'!P$62:P$157,0)),0,1)</f>
        <v>1</v>
      </c>
      <c r="AE556" s="97">
        <f>IF(ISNA(MATCH($N556,'Overlap Study'!H$53:H$132,0)),0,1)</f>
        <v>0</v>
      </c>
      <c r="AF556" s="106">
        <f>IF(ISNA(MATCH($N556,'Overlap Study'!B$53:B$100,0)),0,1)</f>
        <v>0</v>
      </c>
    </row>
    <row r="557" spans="12:32" ht="13" x14ac:dyDescent="0.3">
      <c r="L557" s="116">
        <f t="shared" si="22"/>
        <v>556</v>
      </c>
      <c r="M557">
        <f t="shared" si="23"/>
        <v>1</v>
      </c>
      <c r="N557" s="494">
        <v>87</v>
      </c>
      <c r="O557" s="99">
        <f>SUM(P557:AA557)</f>
        <v>0</v>
      </c>
      <c r="P557" s="110">
        <f>IF(ISNA(MATCH(N557,'Overlap Study'!FF$62:FF$317,0)),0,1)</f>
        <v>0</v>
      </c>
      <c r="Q557" s="97">
        <f>IF(ISNA(MATCH(N557,'Overlap Study'!EO$62:EO$317,0)),0,1)</f>
        <v>0</v>
      </c>
      <c r="R557" s="97">
        <f>IF(ISNA(MATCH(N557,'Overlap Study'!DY$62:DY$174,0)),0,1)</f>
        <v>0</v>
      </c>
      <c r="S557" s="97">
        <f>IF(ISNA(MATCH(N557,'Overlap Study'!DJ$62:DJ$157,0)),0,1)</f>
        <v>0</v>
      </c>
      <c r="T557" s="99">
        <f>IF(ISNA(MATCH(N557,'Overlap Study'!CU$62:CU$157,0)),0,1)</f>
        <v>0</v>
      </c>
      <c r="U557" s="99">
        <f>IF(ISNA(MATCH(N557,'Overlap Study'!CG$62:CG$157,0)),0,1)</f>
        <v>0</v>
      </c>
      <c r="V557" s="97">
        <f>IF(ISNA(MATCH(N557,'Overlap Study'!BU$62:BU$157,0)),0,1)</f>
        <v>0</v>
      </c>
      <c r="W557" s="97">
        <f>IF(ISNA(MATCH(N557,'Overlap Study'!BJ$62:BJ$157,0)),0,1)</f>
        <v>0</v>
      </c>
      <c r="X557" s="97">
        <f>IF(ISNA(MATCH($N557,'Overlap Study'!AZ$62:AZ$157,0)),0,1)</f>
        <v>0</v>
      </c>
      <c r="Y557" s="97">
        <f>IF(ISNA(MATCH($N557,'Overlap Study'!AT$62:AT$157,0)),0,1)</f>
        <v>0</v>
      </c>
      <c r="Z557" s="97">
        <f>IF(ISNA(MATCH($N557,'Overlap Study'!AN$62:AN$157,0)),0,1)</f>
        <v>0</v>
      </c>
      <c r="AA557" s="97">
        <f>IF(ISNA(MATCH($N557,'Overlap Study'!AH$62:AH$157,0)),0,1)</f>
        <v>0</v>
      </c>
      <c r="AB557" s="110">
        <f>IF(ISNA(MATCH($N557,'Overlap Study'!AB$62:AB$157,0)),0,1)</f>
        <v>0</v>
      </c>
      <c r="AC557" s="97">
        <f>IF(ISNA(MATCH($N557,'Overlap Study'!V$62:V$157,0)),0,1)</f>
        <v>1</v>
      </c>
      <c r="AD557" s="97">
        <f>IF(ISNA(MATCH($N557,'Overlap Study'!P$62:P$157,0)),0,1)</f>
        <v>0</v>
      </c>
      <c r="AE557" s="97">
        <f>IF(ISNA(MATCH($N557,'Overlap Study'!H$53:H$132,0)),0,1)</f>
        <v>0</v>
      </c>
      <c r="AF557" s="106">
        <f>IF(ISNA(MATCH($N557,'Overlap Study'!B$53:B$100,0)),0,1)</f>
        <v>0</v>
      </c>
    </row>
    <row r="558" spans="12:32" ht="13" x14ac:dyDescent="0.3">
      <c r="L558" s="116">
        <f t="shared" si="22"/>
        <v>557</v>
      </c>
      <c r="M558">
        <f t="shared" si="23"/>
        <v>1</v>
      </c>
      <c r="N558" s="207">
        <v>94</v>
      </c>
      <c r="O558" s="99">
        <f>SUM(P558:AA558)</f>
        <v>0</v>
      </c>
      <c r="P558" s="110">
        <f>IF(ISNA(MATCH(N558,'Overlap Study'!FF$62:FF$317,0)),0,1)</f>
        <v>0</v>
      </c>
      <c r="Q558" s="97">
        <f>IF(ISNA(MATCH(N558,'Overlap Study'!EO$62:EO$317,0)),0,1)</f>
        <v>0</v>
      </c>
      <c r="R558" s="97">
        <f>IF(ISNA(MATCH(N558,'Overlap Study'!DY$62:DY$174,0)),0,1)</f>
        <v>0</v>
      </c>
      <c r="S558" s="97">
        <f>IF(ISNA(MATCH(N558,'Overlap Study'!DJ$62:DJ$157,0)),0,1)</f>
        <v>0</v>
      </c>
      <c r="T558" s="99">
        <f>IF(ISNA(MATCH(N558,'Overlap Study'!CU$62:CU$157,0)),0,1)</f>
        <v>0</v>
      </c>
      <c r="U558" s="99">
        <f>IF(ISNA(MATCH(N558,'Overlap Study'!CG$62:CG$157,0)),0,1)</f>
        <v>0</v>
      </c>
      <c r="V558" s="97">
        <f>IF(ISNA(MATCH(N558,'Overlap Study'!BU$62:BU$157,0)),0,1)</f>
        <v>0</v>
      </c>
      <c r="W558" s="97">
        <f>IF(ISNA(MATCH(N558,'Overlap Study'!BJ$62:BJ$157,0)),0,1)</f>
        <v>0</v>
      </c>
      <c r="X558" s="97">
        <f>IF(ISNA(MATCH($N558,'Overlap Study'!AZ$62:AZ$157,0)),0,1)</f>
        <v>0</v>
      </c>
      <c r="Y558" s="97">
        <f>IF(ISNA(MATCH($N558,'Overlap Study'!AT$62:AT$157,0)),0,1)</f>
        <v>0</v>
      </c>
      <c r="Z558" s="97">
        <f>IF(ISNA(MATCH($N558,'Overlap Study'!AN$62:AN$157,0)),0,1)</f>
        <v>0</v>
      </c>
      <c r="AA558" s="97">
        <f>IF(ISNA(MATCH($N558,'Overlap Study'!AH$62:AH$157,0)),0,1)</f>
        <v>0</v>
      </c>
      <c r="AB558" s="110">
        <f>IF(ISNA(MATCH($N558,'Overlap Study'!AB$62:AB$157,0)),0,1)</f>
        <v>0</v>
      </c>
      <c r="AC558" s="97">
        <f>IF(ISNA(MATCH($N558,'Overlap Study'!V$62:V$157,0)),0,1)</f>
        <v>0</v>
      </c>
      <c r="AD558" s="97">
        <f>IF(ISNA(MATCH($N558,'Overlap Study'!P$62:P$157,0)),0,1)</f>
        <v>1</v>
      </c>
      <c r="AE558" s="97">
        <f>IF(ISNA(MATCH($N558,'Overlap Study'!H$53:H$132,0)),0,1)</f>
        <v>0</v>
      </c>
      <c r="AF558" s="106">
        <f>IF(ISNA(MATCH($N558,'Overlap Study'!B$53:B$100,0)),0,1)</f>
        <v>0</v>
      </c>
    </row>
    <row r="559" spans="12:32" ht="13" x14ac:dyDescent="0.3">
      <c r="L559" s="116">
        <f t="shared" si="22"/>
        <v>558</v>
      </c>
      <c r="M559">
        <f t="shared" si="23"/>
        <v>1</v>
      </c>
      <c r="N559" s="494">
        <v>114</v>
      </c>
      <c r="O559" s="99">
        <f>SUM(P559:AA559)</f>
        <v>0</v>
      </c>
      <c r="P559" s="110">
        <f>IF(ISNA(MATCH(N559,'Overlap Study'!FF$62:FF$317,0)),0,1)</f>
        <v>0</v>
      </c>
      <c r="Q559" s="97">
        <f>IF(ISNA(MATCH(N559,'Overlap Study'!EO$62:EO$317,0)),0,1)</f>
        <v>0</v>
      </c>
      <c r="R559" s="97">
        <f>IF(ISNA(MATCH(N559,'Overlap Study'!DY$62:DY$174,0)),0,1)</f>
        <v>0</v>
      </c>
      <c r="S559" s="97">
        <f>IF(ISNA(MATCH(N559,'Overlap Study'!DJ$62:DJ$157,0)),0,1)</f>
        <v>0</v>
      </c>
      <c r="T559" s="99">
        <f>IF(ISNA(MATCH(N559,'Overlap Study'!CU$62:CU$157,0)),0,1)</f>
        <v>0</v>
      </c>
      <c r="U559" s="99">
        <f>IF(ISNA(MATCH(N559,'Overlap Study'!CG$62:CG$157,0)),0,1)</f>
        <v>0</v>
      </c>
      <c r="V559" s="97">
        <f>IF(ISNA(MATCH(N559,'Overlap Study'!BU$62:BU$157,0)),0,1)</f>
        <v>0</v>
      </c>
      <c r="W559" s="97">
        <f>IF(ISNA(MATCH(N559,'Overlap Study'!BJ$62:BJ$157,0)),0,1)</f>
        <v>0</v>
      </c>
      <c r="X559" s="97">
        <f>IF(ISNA(MATCH($N559,'Overlap Study'!AZ$62:AZ$157,0)),0,1)</f>
        <v>0</v>
      </c>
      <c r="Y559" s="97">
        <f>IF(ISNA(MATCH($N559,'Overlap Study'!AT$62:AT$157,0)),0,1)</f>
        <v>0</v>
      </c>
      <c r="Z559" s="97">
        <f>IF(ISNA(MATCH($N559,'Overlap Study'!AN$62:AN$157,0)),0,1)</f>
        <v>0</v>
      </c>
      <c r="AA559" s="97">
        <f>IF(ISNA(MATCH($N559,'Overlap Study'!AH$62:AH$157,0)),0,1)</f>
        <v>0</v>
      </c>
      <c r="AB559" s="110">
        <f>IF(ISNA(MATCH($N559,'Overlap Study'!AB$62:AB$157,0)),0,1)</f>
        <v>0</v>
      </c>
      <c r="AC559" s="97">
        <f>IF(ISNA(MATCH($N559,'Overlap Study'!V$62:V$157,0)),0,1)</f>
        <v>0</v>
      </c>
      <c r="AD559" s="97">
        <f>IF(ISNA(MATCH($N559,'Overlap Study'!P$62:P$157,0)),0,1)</f>
        <v>0</v>
      </c>
      <c r="AE559" s="97">
        <f>IF(ISNA(MATCH($N559,'Overlap Study'!H$53:H$132,0)),0,1)</f>
        <v>1</v>
      </c>
      <c r="AF559" s="106">
        <f>IF(ISNA(MATCH($N559,'Overlap Study'!B$53:B$100,0)),0,1)</f>
        <v>0</v>
      </c>
    </row>
    <row r="560" spans="12:32" ht="13" x14ac:dyDescent="0.3">
      <c r="L560" s="116">
        <f t="shared" si="22"/>
        <v>559</v>
      </c>
      <c r="M560">
        <f t="shared" si="23"/>
        <v>1</v>
      </c>
      <c r="N560" s="207">
        <v>115</v>
      </c>
      <c r="O560" s="99">
        <f>SUM(P560:AA560)</f>
        <v>0</v>
      </c>
      <c r="P560" s="110">
        <f>IF(ISNA(MATCH(N560,'Overlap Study'!FF$62:FF$317,0)),0,1)</f>
        <v>0</v>
      </c>
      <c r="Q560" s="97">
        <f>IF(ISNA(MATCH(N560,'Overlap Study'!EO$62:EO$317,0)),0,1)</f>
        <v>0</v>
      </c>
      <c r="R560" s="97">
        <f>IF(ISNA(MATCH(N560,'Overlap Study'!DY$62:DY$174,0)),0,1)</f>
        <v>0</v>
      </c>
      <c r="S560" s="97">
        <f>IF(ISNA(MATCH(N560,'Overlap Study'!DJ$62:DJ$157,0)),0,1)</f>
        <v>0</v>
      </c>
      <c r="T560" s="99">
        <f>IF(ISNA(MATCH(N560,'Overlap Study'!CU$62:CU$157,0)),0,1)</f>
        <v>0</v>
      </c>
      <c r="U560" s="99">
        <f>IF(ISNA(MATCH(N560,'Overlap Study'!CG$62:CG$157,0)),0,1)</f>
        <v>0</v>
      </c>
      <c r="V560" s="97">
        <f>IF(ISNA(MATCH(N560,'Overlap Study'!BU$62:BU$157,0)),0,1)</f>
        <v>0</v>
      </c>
      <c r="W560" s="97">
        <f>IF(ISNA(MATCH(N560,'Overlap Study'!BJ$62:BJ$157,0)),0,1)</f>
        <v>0</v>
      </c>
      <c r="X560" s="97">
        <f>IF(ISNA(MATCH($N560,'Overlap Study'!AZ$62:AZ$157,0)),0,1)</f>
        <v>0</v>
      </c>
      <c r="Y560" s="97">
        <f>IF(ISNA(MATCH($N560,'Overlap Study'!AT$62:AT$157,0)),0,1)</f>
        <v>0</v>
      </c>
      <c r="Z560" s="97">
        <f>IF(ISNA(MATCH($N560,'Overlap Study'!AN$62:AN$157,0)),0,1)</f>
        <v>0</v>
      </c>
      <c r="AA560" s="97">
        <f>IF(ISNA(MATCH($N560,'Overlap Study'!AH$62:AH$157,0)),0,1)</f>
        <v>0</v>
      </c>
      <c r="AB560" s="110">
        <f>IF(ISNA(MATCH($N560,'Overlap Study'!AB$62:AB$157,0)),0,1)</f>
        <v>0</v>
      </c>
      <c r="AC560" s="97">
        <f>IF(ISNA(MATCH($N560,'Overlap Study'!V$62:V$157,0)),0,1)</f>
        <v>0</v>
      </c>
      <c r="AD560" s="97">
        <f>IF(ISNA(MATCH($N560,'Overlap Study'!P$62:P$157,0)),0,1)</f>
        <v>0</v>
      </c>
      <c r="AE560" s="97">
        <f>IF(ISNA(MATCH($N560,'Overlap Study'!H$53:H$132,0)),0,1)</f>
        <v>1</v>
      </c>
      <c r="AF560" s="106">
        <f>IF(ISNA(MATCH($N560,'Overlap Study'!B$53:B$100,0)),0,1)</f>
        <v>0</v>
      </c>
    </row>
    <row r="561" spans="12:32" ht="13" x14ac:dyDescent="0.3">
      <c r="L561" s="116">
        <f t="shared" si="22"/>
        <v>560</v>
      </c>
      <c r="M561">
        <f t="shared" si="23"/>
        <v>1</v>
      </c>
      <c r="N561" s="495">
        <v>123</v>
      </c>
      <c r="O561" s="99">
        <f>SUM(P561:AA561)</f>
        <v>0</v>
      </c>
      <c r="P561" s="110">
        <f>IF(ISNA(MATCH(N561,'Overlap Study'!FF$62:FF$317,0)),0,1)</f>
        <v>0</v>
      </c>
      <c r="Q561" s="97">
        <f>IF(ISNA(MATCH(N561,'Overlap Study'!EO$62:EO$317,0)),0,1)</f>
        <v>0</v>
      </c>
      <c r="R561" s="97">
        <f>IF(ISNA(MATCH(N561,'Overlap Study'!DY$62:DY$174,0)),0,1)</f>
        <v>0</v>
      </c>
      <c r="S561" s="97">
        <f>IF(ISNA(MATCH(N561,'Overlap Study'!DJ$62:DJ$157,0)),0,1)</f>
        <v>0</v>
      </c>
      <c r="T561" s="99">
        <f>IF(ISNA(MATCH(N561,'Overlap Study'!CU$62:CU$157,0)),0,1)</f>
        <v>0</v>
      </c>
      <c r="U561" s="99">
        <f>IF(ISNA(MATCH(N561,'Overlap Study'!CG$62:CG$157,0)),0,1)</f>
        <v>0</v>
      </c>
      <c r="V561" s="97">
        <f>IF(ISNA(MATCH(N561,'Overlap Study'!BU$62:BU$157,0)),0,1)</f>
        <v>0</v>
      </c>
      <c r="W561" s="97">
        <f>IF(ISNA(MATCH(N561,'Overlap Study'!BJ$62:BJ$157,0)),0,1)</f>
        <v>0</v>
      </c>
      <c r="X561" s="97">
        <f>IF(ISNA(MATCH($N561,'Overlap Study'!AZ$62:AZ$157,0)),0,1)</f>
        <v>0</v>
      </c>
      <c r="Y561" s="97">
        <f>IF(ISNA(MATCH($N561,'Overlap Study'!AT$62:AT$157,0)),0,1)</f>
        <v>0</v>
      </c>
      <c r="Z561" s="97">
        <f>IF(ISNA(MATCH($N561,'Overlap Study'!AN$62:AN$157,0)),0,1)</f>
        <v>0</v>
      </c>
      <c r="AA561" s="97">
        <f>IF(ISNA(MATCH($N561,'Overlap Study'!AH$62:AH$157,0)),0,1)</f>
        <v>0</v>
      </c>
      <c r="AB561" s="110">
        <f>IF(ISNA(MATCH($N561,'Overlap Study'!AB$62:AB$157,0)),0,1)</f>
        <v>0</v>
      </c>
      <c r="AC561" s="97">
        <f>IF(ISNA(MATCH($N561,'Overlap Study'!V$62:V$157,0)),0,1)</f>
        <v>1</v>
      </c>
      <c r="AD561" s="97">
        <f>IF(ISNA(MATCH($N561,'Overlap Study'!P$62:P$157,0)),0,1)</f>
        <v>0</v>
      </c>
      <c r="AE561" s="97">
        <f>IF(ISNA(MATCH($N561,'Overlap Study'!H$53:H$132,0)),0,1)</f>
        <v>0</v>
      </c>
      <c r="AF561" s="106">
        <f>IF(ISNA(MATCH($N561,'Overlap Study'!B$53:B$100,0)),0,1)</f>
        <v>0</v>
      </c>
    </row>
    <row r="562" spans="12:32" ht="13" x14ac:dyDescent="0.3">
      <c r="L562" s="116">
        <f t="shared" si="22"/>
        <v>561</v>
      </c>
      <c r="M562">
        <f t="shared" si="23"/>
        <v>2</v>
      </c>
      <c r="N562" s="207">
        <v>131</v>
      </c>
      <c r="O562" s="99">
        <f>SUM(P562:AA562)</f>
        <v>0</v>
      </c>
      <c r="P562" s="110">
        <f>IF(ISNA(MATCH(N562,'Overlap Study'!FF$62:FF$317,0)),0,1)</f>
        <v>0</v>
      </c>
      <c r="Q562" s="97">
        <f>IF(ISNA(MATCH(N562,'Overlap Study'!EO$62:EO$317,0)),0,1)</f>
        <v>0</v>
      </c>
      <c r="R562" s="97">
        <f>IF(ISNA(MATCH(N562,'Overlap Study'!DY$62:DY$174,0)),0,1)</f>
        <v>0</v>
      </c>
      <c r="S562" s="97">
        <f>IF(ISNA(MATCH(N562,'Overlap Study'!DJ$62:DJ$157,0)),0,1)</f>
        <v>0</v>
      </c>
      <c r="T562" s="99">
        <f>IF(ISNA(MATCH(N562,'Overlap Study'!CU$62:CU$157,0)),0,1)</f>
        <v>0</v>
      </c>
      <c r="U562" s="99">
        <f>IF(ISNA(MATCH(N562,'Overlap Study'!CG$62:CG$157,0)),0,1)</f>
        <v>0</v>
      </c>
      <c r="V562" s="97">
        <f>IF(ISNA(MATCH(N562,'Overlap Study'!BU$62:BU$157,0)),0,1)</f>
        <v>0</v>
      </c>
      <c r="W562" s="97">
        <f>IF(ISNA(MATCH(N562,'Overlap Study'!BJ$62:BJ$157,0)),0,1)</f>
        <v>0</v>
      </c>
      <c r="X562" s="97">
        <f>IF(ISNA(MATCH($N562,'Overlap Study'!AZ$62:AZ$157,0)),0,1)</f>
        <v>0</v>
      </c>
      <c r="Y562" s="97">
        <f>IF(ISNA(MATCH($N562,'Overlap Study'!AT$62:AT$157,0)),0,1)</f>
        <v>0</v>
      </c>
      <c r="Z562" s="97">
        <f>IF(ISNA(MATCH($N562,'Overlap Study'!AN$62:AN$157,0)),0,1)</f>
        <v>0</v>
      </c>
      <c r="AA562" s="97">
        <f>IF(ISNA(MATCH($N562,'Overlap Study'!AH$62:AH$157,0)),0,1)</f>
        <v>0</v>
      </c>
      <c r="AB562" s="110">
        <f>IF(ISNA(MATCH($N562,'Overlap Study'!AB$62:AB$157,0)),0,1)</f>
        <v>0</v>
      </c>
      <c r="AC562" s="97">
        <f>IF(ISNA(MATCH($N562,'Overlap Study'!V$62:V$157,0)),0,1)</f>
        <v>0</v>
      </c>
      <c r="AD562" s="97">
        <f>IF(ISNA(MATCH($N562,'Overlap Study'!P$62:P$157,0)),0,1)</f>
        <v>0</v>
      </c>
      <c r="AE562" s="97">
        <f>IF(ISNA(MATCH($N562,'Overlap Study'!H$53:H$132,0)),0,1)</f>
        <v>1</v>
      </c>
      <c r="AF562" s="106">
        <f>IF(ISNA(MATCH($N562,'Overlap Study'!B$53:B$100,0)),0,1)</f>
        <v>1</v>
      </c>
    </row>
    <row r="563" spans="12:32" ht="13" x14ac:dyDescent="0.3">
      <c r="L563" s="116">
        <f t="shared" si="22"/>
        <v>562</v>
      </c>
      <c r="M563">
        <f t="shared" si="23"/>
        <v>1</v>
      </c>
      <c r="N563" s="207">
        <v>140</v>
      </c>
      <c r="O563" s="99">
        <f>SUM(P563:AA563)</f>
        <v>0</v>
      </c>
      <c r="P563" s="110">
        <f>IF(ISNA(MATCH(N563,'Overlap Study'!FF$62:FF$317,0)),0,1)</f>
        <v>0</v>
      </c>
      <c r="Q563" s="97">
        <f>IF(ISNA(MATCH(N563,'Overlap Study'!EO$62:EO$317,0)),0,1)</f>
        <v>0</v>
      </c>
      <c r="R563" s="97">
        <f>IF(ISNA(MATCH(N563,'Overlap Study'!DY$62:DY$174,0)),0,1)</f>
        <v>0</v>
      </c>
      <c r="S563" s="97">
        <f>IF(ISNA(MATCH(N563,'Overlap Study'!DJ$62:DJ$157,0)),0,1)</f>
        <v>0</v>
      </c>
      <c r="T563" s="99">
        <f>IF(ISNA(MATCH(N563,'Overlap Study'!CU$62:CU$157,0)),0,1)</f>
        <v>0</v>
      </c>
      <c r="U563" s="99">
        <f>IF(ISNA(MATCH(N563,'Overlap Study'!CG$62:CG$157,0)),0,1)</f>
        <v>0</v>
      </c>
      <c r="V563" s="97">
        <f>IF(ISNA(MATCH(N563,'Overlap Study'!BU$62:BU$157,0)),0,1)</f>
        <v>0</v>
      </c>
      <c r="W563" s="97">
        <f>IF(ISNA(MATCH(N563,'Overlap Study'!BJ$62:BJ$157,0)),0,1)</f>
        <v>0</v>
      </c>
      <c r="X563" s="97">
        <f>IF(ISNA(MATCH($N563,'Overlap Study'!AZ$62:AZ$157,0)),0,1)</f>
        <v>0</v>
      </c>
      <c r="Y563" s="97">
        <f>IF(ISNA(MATCH($N563,'Overlap Study'!AT$62:AT$157,0)),0,1)</f>
        <v>0</v>
      </c>
      <c r="Z563" s="97">
        <f>IF(ISNA(MATCH($N563,'Overlap Study'!AN$62:AN$157,0)),0,1)</f>
        <v>0</v>
      </c>
      <c r="AA563" s="97">
        <f>IF(ISNA(MATCH($N563,'Overlap Study'!AH$62:AH$157,0)),0,1)</f>
        <v>0</v>
      </c>
      <c r="AB563" s="110">
        <f>IF(ISNA(MATCH($N563,'Overlap Study'!AB$62:AB$157,0)),0,1)</f>
        <v>0</v>
      </c>
      <c r="AC563" s="97">
        <f>IF(ISNA(MATCH($N563,'Overlap Study'!V$62:V$157,0)),0,1)</f>
        <v>0</v>
      </c>
      <c r="AD563" s="97">
        <f>IF(ISNA(MATCH($N563,'Overlap Study'!P$62:P$157,0)),0,1)</f>
        <v>0</v>
      </c>
      <c r="AE563" s="97">
        <f>IF(ISNA(MATCH($N563,'Overlap Study'!H$53:H$132,0)),0,1)</f>
        <v>1</v>
      </c>
      <c r="AF563" s="106">
        <f>IF(ISNA(MATCH($N563,'Overlap Study'!B$53:B$100,0)),0,1)</f>
        <v>0</v>
      </c>
    </row>
    <row r="564" spans="12:32" ht="13" x14ac:dyDescent="0.3">
      <c r="L564" s="116">
        <f t="shared" si="22"/>
        <v>563</v>
      </c>
      <c r="M564">
        <f t="shared" si="23"/>
        <v>1</v>
      </c>
      <c r="N564" s="207">
        <v>145</v>
      </c>
      <c r="O564" s="99">
        <f>SUM(P564:AA564)</f>
        <v>0</v>
      </c>
      <c r="P564" s="110">
        <f>IF(ISNA(MATCH(N564,'Overlap Study'!FF$62:FF$317,0)),0,1)</f>
        <v>0</v>
      </c>
      <c r="Q564" s="97">
        <f>IF(ISNA(MATCH(N564,'Overlap Study'!EO$62:EO$317,0)),0,1)</f>
        <v>0</v>
      </c>
      <c r="R564" s="97">
        <f>IF(ISNA(MATCH(N564,'Overlap Study'!DY$62:DY$174,0)),0,1)</f>
        <v>0</v>
      </c>
      <c r="S564" s="97">
        <f>IF(ISNA(MATCH(N564,'Overlap Study'!DJ$62:DJ$157,0)),0,1)</f>
        <v>0</v>
      </c>
      <c r="T564" s="99">
        <f>IF(ISNA(MATCH(N564,'Overlap Study'!CU$62:CU$157,0)),0,1)</f>
        <v>0</v>
      </c>
      <c r="U564" s="99">
        <f>IF(ISNA(MATCH(N564,'Overlap Study'!CG$62:CG$157,0)),0,1)</f>
        <v>0</v>
      </c>
      <c r="V564" s="97">
        <f>IF(ISNA(MATCH(N564,'Overlap Study'!BU$62:BU$157,0)),0,1)</f>
        <v>0</v>
      </c>
      <c r="W564" s="97">
        <f>IF(ISNA(MATCH(N564,'Overlap Study'!BJ$62:BJ$157,0)),0,1)</f>
        <v>0</v>
      </c>
      <c r="X564" s="97">
        <f>IF(ISNA(MATCH($N564,'Overlap Study'!AZ$62:AZ$157,0)),0,1)</f>
        <v>0</v>
      </c>
      <c r="Y564" s="97">
        <f>IF(ISNA(MATCH($N564,'Overlap Study'!AT$62:AT$157,0)),0,1)</f>
        <v>0</v>
      </c>
      <c r="Z564" s="97">
        <f>IF(ISNA(MATCH($N564,'Overlap Study'!AN$62:AN$157,0)),0,1)</f>
        <v>0</v>
      </c>
      <c r="AA564" s="97">
        <f>IF(ISNA(MATCH($N564,'Overlap Study'!AH$62:AH$157,0)),0,1)</f>
        <v>0</v>
      </c>
      <c r="AB564" s="110">
        <f>IF(ISNA(MATCH($N564,'Overlap Study'!AB$62:AB$157,0)),0,1)</f>
        <v>0</v>
      </c>
      <c r="AC564" s="97">
        <f>IF(ISNA(MATCH($N564,'Overlap Study'!V$62:V$157,0)),0,1)</f>
        <v>0</v>
      </c>
      <c r="AD564" s="97">
        <f>IF(ISNA(MATCH($N564,'Overlap Study'!P$62:P$157,0)),0,1)</f>
        <v>1</v>
      </c>
      <c r="AE564" s="97">
        <f>IF(ISNA(MATCH($N564,'Overlap Study'!H$53:H$132,0)),0,1)</f>
        <v>0</v>
      </c>
      <c r="AF564" s="106">
        <f>IF(ISNA(MATCH($N564,'Overlap Study'!B$53:B$100,0)),0,1)</f>
        <v>0</v>
      </c>
    </row>
    <row r="565" spans="12:32" ht="13" x14ac:dyDescent="0.3">
      <c r="L565" s="116">
        <f t="shared" si="22"/>
        <v>564</v>
      </c>
      <c r="M565">
        <f t="shared" si="23"/>
        <v>1</v>
      </c>
      <c r="N565" s="207">
        <v>147</v>
      </c>
      <c r="O565" s="99">
        <f>SUM(P565:AA565)</f>
        <v>0</v>
      </c>
      <c r="P565" s="110">
        <f>IF(ISNA(MATCH(N565,'Overlap Study'!FF$62:FF$317,0)),0,1)</f>
        <v>0</v>
      </c>
      <c r="Q565" s="97">
        <f>IF(ISNA(MATCH(N565,'Overlap Study'!EO$62:EO$317,0)),0,1)</f>
        <v>0</v>
      </c>
      <c r="R565" s="97">
        <f>IF(ISNA(MATCH(N565,'Overlap Study'!DY$62:DY$174,0)),0,1)</f>
        <v>0</v>
      </c>
      <c r="S565" s="97">
        <f>IF(ISNA(MATCH(N565,'Overlap Study'!DJ$62:DJ$157,0)),0,1)</f>
        <v>0</v>
      </c>
      <c r="T565" s="99">
        <f>IF(ISNA(MATCH(N565,'Overlap Study'!CU$62:CU$157,0)),0,1)</f>
        <v>0</v>
      </c>
      <c r="U565" s="99">
        <f>IF(ISNA(MATCH(N565,'Overlap Study'!CG$62:CG$157,0)),0,1)</f>
        <v>0</v>
      </c>
      <c r="V565" s="97">
        <f>IF(ISNA(MATCH(N565,'Overlap Study'!BU$62:BU$157,0)),0,1)</f>
        <v>0</v>
      </c>
      <c r="W565" s="97">
        <f>IF(ISNA(MATCH(N565,'Overlap Study'!BJ$62:BJ$157,0)),0,1)</f>
        <v>0</v>
      </c>
      <c r="X565" s="97">
        <f>IF(ISNA(MATCH($N565,'Overlap Study'!AZ$62:AZ$157,0)),0,1)</f>
        <v>0</v>
      </c>
      <c r="Y565" s="97">
        <f>IF(ISNA(MATCH($N565,'Overlap Study'!AT$62:AT$157,0)),0,1)</f>
        <v>0</v>
      </c>
      <c r="Z565" s="97">
        <f>IF(ISNA(MATCH($N565,'Overlap Study'!AN$62:AN$157,0)),0,1)</f>
        <v>0</v>
      </c>
      <c r="AA565" s="97">
        <f>IF(ISNA(MATCH($N565,'Overlap Study'!AH$62:AH$157,0)),0,1)</f>
        <v>0</v>
      </c>
      <c r="AB565" s="110">
        <f>IF(ISNA(MATCH($N565,'Overlap Study'!AB$62:AB$157,0)),0,1)</f>
        <v>0</v>
      </c>
      <c r="AC565" s="97">
        <f>IF(ISNA(MATCH($N565,'Overlap Study'!V$62:V$157,0)),0,1)</f>
        <v>0</v>
      </c>
      <c r="AD565" s="97">
        <f>IF(ISNA(MATCH($N565,'Overlap Study'!P$62:P$157,0)),0,1)</f>
        <v>0</v>
      </c>
      <c r="AE565" s="97">
        <f>IF(ISNA(MATCH($N565,'Overlap Study'!H$53:H$132,0)),0,1)</f>
        <v>1</v>
      </c>
      <c r="AF565" s="106">
        <f>IF(ISNA(MATCH($N565,'Overlap Study'!B$53:B$100,0)),0,1)</f>
        <v>0</v>
      </c>
    </row>
    <row r="566" spans="12:32" ht="13" x14ac:dyDescent="0.3">
      <c r="L566" s="116">
        <f t="shared" si="22"/>
        <v>565</v>
      </c>
      <c r="M566">
        <f t="shared" si="23"/>
        <v>1</v>
      </c>
      <c r="N566" s="494">
        <v>151</v>
      </c>
      <c r="O566" s="99">
        <f>SUM(P566:AA566)</f>
        <v>0</v>
      </c>
      <c r="P566" s="110">
        <f>IF(ISNA(MATCH(N566,'Overlap Study'!FF$62:FF$317,0)),0,1)</f>
        <v>0</v>
      </c>
      <c r="Q566" s="97">
        <f>IF(ISNA(MATCH(N566,'Overlap Study'!EO$62:EO$317,0)),0,1)</f>
        <v>0</v>
      </c>
      <c r="R566" s="97">
        <f>IF(ISNA(MATCH(N566,'Overlap Study'!DY$62:DY$174,0)),0,1)</f>
        <v>0</v>
      </c>
      <c r="S566" s="97">
        <f>IF(ISNA(MATCH(N566,'Overlap Study'!DJ$62:DJ$157,0)),0,1)</f>
        <v>0</v>
      </c>
      <c r="T566" s="99">
        <f>IF(ISNA(MATCH(N566,'Overlap Study'!CU$62:CU$157,0)),0,1)</f>
        <v>0</v>
      </c>
      <c r="U566" s="99">
        <f>IF(ISNA(MATCH(N566,'Overlap Study'!CG$62:CG$157,0)),0,1)</f>
        <v>0</v>
      </c>
      <c r="V566" s="97">
        <f>IF(ISNA(MATCH(N566,'Overlap Study'!BU$62:BU$157,0)),0,1)</f>
        <v>0</v>
      </c>
      <c r="W566" s="97">
        <f>IF(ISNA(MATCH(N566,'Overlap Study'!BJ$62:BJ$157,0)),0,1)</f>
        <v>0</v>
      </c>
      <c r="X566" s="97">
        <f>IF(ISNA(MATCH($N566,'Overlap Study'!AZ$62:AZ$157,0)),0,1)</f>
        <v>0</v>
      </c>
      <c r="Y566" s="97">
        <f>IF(ISNA(MATCH($N566,'Overlap Study'!AT$62:AT$157,0)),0,1)</f>
        <v>0</v>
      </c>
      <c r="Z566" s="97">
        <f>IF(ISNA(MATCH($N566,'Overlap Study'!AN$62:AN$157,0)),0,1)</f>
        <v>0</v>
      </c>
      <c r="AA566" s="97">
        <f>IF(ISNA(MATCH($N566,'Overlap Study'!AH$62:AH$157,0)),0,1)</f>
        <v>0</v>
      </c>
      <c r="AB566" s="110">
        <f>IF(ISNA(MATCH($N566,'Overlap Study'!AB$62:AB$157,0)),0,1)</f>
        <v>0</v>
      </c>
      <c r="AC566" s="97">
        <f>IF(ISNA(MATCH($N566,'Overlap Study'!V$62:V$157,0)),0,1)</f>
        <v>0</v>
      </c>
      <c r="AD566" s="97">
        <f>IF(ISNA(MATCH($N566,'Overlap Study'!P$62:P$157,0)),0,1)</f>
        <v>1</v>
      </c>
      <c r="AE566" s="97">
        <f>IF(ISNA(MATCH($N566,'Overlap Study'!H$53:H$132,0)),0,1)</f>
        <v>0</v>
      </c>
      <c r="AF566" s="106">
        <f>IF(ISNA(MATCH($N566,'Overlap Study'!B$53:B$100,0)),0,1)</f>
        <v>0</v>
      </c>
    </row>
    <row r="567" spans="12:32" ht="13" x14ac:dyDescent="0.3">
      <c r="L567" s="116">
        <f t="shared" si="22"/>
        <v>566</v>
      </c>
      <c r="M567">
        <f t="shared" si="23"/>
        <v>4</v>
      </c>
      <c r="N567" s="207">
        <v>157</v>
      </c>
      <c r="O567" s="99">
        <f>SUM(P567:AA567)</f>
        <v>0</v>
      </c>
      <c r="P567" s="110">
        <f>IF(ISNA(MATCH(N567,'Overlap Study'!FF$62:FF$317,0)),0,1)</f>
        <v>0</v>
      </c>
      <c r="Q567" s="97">
        <f>IF(ISNA(MATCH(N567,'Overlap Study'!EO$62:EO$317,0)),0,1)</f>
        <v>0</v>
      </c>
      <c r="R567" s="97">
        <f>IF(ISNA(MATCH(N567,'Overlap Study'!DY$62:DY$174,0)),0,1)</f>
        <v>0</v>
      </c>
      <c r="S567" s="97">
        <f>IF(ISNA(MATCH(N567,'Overlap Study'!DJ$62:DJ$157,0)),0,1)</f>
        <v>0</v>
      </c>
      <c r="T567" s="99">
        <f>IF(ISNA(MATCH(N567,'Overlap Study'!CU$62:CU$157,0)),0,1)</f>
        <v>0</v>
      </c>
      <c r="U567" s="99">
        <f>IF(ISNA(MATCH(N567,'Overlap Study'!CG$62:CG$157,0)),0,1)</f>
        <v>0</v>
      </c>
      <c r="V567" s="97">
        <f>IF(ISNA(MATCH(N567,'Overlap Study'!BU$62:BU$157,0)),0,1)</f>
        <v>0</v>
      </c>
      <c r="W567" s="97">
        <f>IF(ISNA(MATCH(N567,'Overlap Study'!BJ$62:BJ$157,0)),0,1)</f>
        <v>0</v>
      </c>
      <c r="X567" s="97">
        <f>IF(ISNA(MATCH($N567,'Overlap Study'!AZ$62:AZ$157,0)),0,1)</f>
        <v>0</v>
      </c>
      <c r="Y567" s="97">
        <f>IF(ISNA(MATCH($N567,'Overlap Study'!AT$62:AT$157,0)),0,1)</f>
        <v>0</v>
      </c>
      <c r="Z567" s="97">
        <f>IF(ISNA(MATCH($N567,'Overlap Study'!AN$62:AN$157,0)),0,1)</f>
        <v>0</v>
      </c>
      <c r="AA567" s="97">
        <f>IF(ISNA(MATCH($N567,'Overlap Study'!AH$62:AH$157,0)),0,1)</f>
        <v>0</v>
      </c>
      <c r="AB567" s="110">
        <f>IF(ISNA(MATCH($N567,'Overlap Study'!AB$62:AB$157,0)),0,1)</f>
        <v>1</v>
      </c>
      <c r="AC567" s="97">
        <f>IF(ISNA(MATCH($N567,'Overlap Study'!V$62:V$157,0)),0,1)</f>
        <v>1</v>
      </c>
      <c r="AD567" s="97">
        <f>IF(ISNA(MATCH($N567,'Overlap Study'!P$62:P$157,0)),0,1)</f>
        <v>1</v>
      </c>
      <c r="AE567" s="97">
        <f>IF(ISNA(MATCH($N567,'Overlap Study'!H$53:H$132,0)),0,1)</f>
        <v>0</v>
      </c>
      <c r="AF567" s="106">
        <f>IF(ISNA(MATCH($N567,'Overlap Study'!B$53:B$100,0)),0,1)</f>
        <v>1</v>
      </c>
    </row>
    <row r="568" spans="12:32" ht="13" x14ac:dyDescent="0.3">
      <c r="L568" s="116">
        <f t="shared" si="22"/>
        <v>567</v>
      </c>
      <c r="M568">
        <f t="shared" si="23"/>
        <v>1</v>
      </c>
      <c r="N568" s="207">
        <v>167</v>
      </c>
      <c r="O568" s="99">
        <f>SUM(P568:AA568)</f>
        <v>0</v>
      </c>
      <c r="P568" s="110">
        <f>IF(ISNA(MATCH(N568,'Overlap Study'!FF$62:FF$317,0)),0,1)</f>
        <v>0</v>
      </c>
      <c r="Q568" s="97">
        <f>IF(ISNA(MATCH(N568,'Overlap Study'!EO$62:EO$317,0)),0,1)</f>
        <v>0</v>
      </c>
      <c r="R568" s="97">
        <f>IF(ISNA(MATCH(N568,'Overlap Study'!DY$62:DY$174,0)),0,1)</f>
        <v>0</v>
      </c>
      <c r="S568" s="97">
        <f>IF(ISNA(MATCH(N568,'Overlap Study'!DJ$62:DJ$157,0)),0,1)</f>
        <v>0</v>
      </c>
      <c r="T568" s="99">
        <f>IF(ISNA(MATCH(N568,'Overlap Study'!CU$62:CU$157,0)),0,1)</f>
        <v>0</v>
      </c>
      <c r="U568" s="99">
        <f>IF(ISNA(MATCH(N568,'Overlap Study'!CG$62:CG$157,0)),0,1)</f>
        <v>0</v>
      </c>
      <c r="V568" s="97">
        <f>IF(ISNA(MATCH(N568,'Overlap Study'!BU$62:BU$157,0)),0,1)</f>
        <v>0</v>
      </c>
      <c r="W568" s="97">
        <f>IF(ISNA(MATCH(N568,'Overlap Study'!BJ$62:BJ$157,0)),0,1)</f>
        <v>0</v>
      </c>
      <c r="X568" s="97">
        <f>IF(ISNA(MATCH($N568,'Overlap Study'!AZ$62:AZ$157,0)),0,1)</f>
        <v>0</v>
      </c>
      <c r="Y568" s="97">
        <f>IF(ISNA(MATCH($N568,'Overlap Study'!AT$62:AT$157,0)),0,1)</f>
        <v>0</v>
      </c>
      <c r="Z568" s="97">
        <f>IF(ISNA(MATCH($N568,'Overlap Study'!AN$62:AN$157,0)),0,1)</f>
        <v>0</v>
      </c>
      <c r="AA568" s="97">
        <f>IF(ISNA(MATCH($N568,'Overlap Study'!AH$62:AH$157,0)),0,1)</f>
        <v>0</v>
      </c>
      <c r="AB568" s="110">
        <f>IF(ISNA(MATCH($N568,'Overlap Study'!AB$62:AB$157,0)),0,1)</f>
        <v>0</v>
      </c>
      <c r="AC568" s="97">
        <f>IF(ISNA(MATCH($N568,'Overlap Study'!V$62:V$157,0)),0,1)</f>
        <v>1</v>
      </c>
      <c r="AD568" s="97">
        <f>IF(ISNA(MATCH($N568,'Overlap Study'!P$62:P$157,0)),0,1)</f>
        <v>0</v>
      </c>
      <c r="AE568" s="97">
        <f>IF(ISNA(MATCH($N568,'Overlap Study'!H$53:H$132,0)),0,1)</f>
        <v>0</v>
      </c>
      <c r="AF568" s="106">
        <f>IF(ISNA(MATCH($N568,'Overlap Study'!B$53:B$100,0)),0,1)</f>
        <v>0</v>
      </c>
    </row>
    <row r="569" spans="12:32" ht="13" x14ac:dyDescent="0.3">
      <c r="L569" s="116">
        <f t="shared" ref="L569:L630" si="24">L568+1</f>
        <v>568</v>
      </c>
      <c r="M569">
        <f t="shared" si="23"/>
        <v>2</v>
      </c>
      <c r="N569" s="207">
        <v>168</v>
      </c>
      <c r="O569" s="99">
        <f>SUM(P569:AA569)</f>
        <v>0</v>
      </c>
      <c r="P569" s="110">
        <f>IF(ISNA(MATCH(N569,'Overlap Study'!FF$62:FF$317,0)),0,1)</f>
        <v>0</v>
      </c>
      <c r="Q569" s="97">
        <f>IF(ISNA(MATCH(N569,'Overlap Study'!EO$62:EO$317,0)),0,1)</f>
        <v>0</v>
      </c>
      <c r="R569" s="97">
        <f>IF(ISNA(MATCH(N569,'Overlap Study'!DY$62:DY$174,0)),0,1)</f>
        <v>0</v>
      </c>
      <c r="S569" s="97">
        <f>IF(ISNA(MATCH(N569,'Overlap Study'!DJ$62:DJ$157,0)),0,1)</f>
        <v>0</v>
      </c>
      <c r="T569" s="99">
        <f>IF(ISNA(MATCH(N569,'Overlap Study'!CU$62:CU$157,0)),0,1)</f>
        <v>0</v>
      </c>
      <c r="U569" s="99">
        <f>IF(ISNA(MATCH(N569,'Overlap Study'!CG$62:CG$157,0)),0,1)</f>
        <v>0</v>
      </c>
      <c r="V569" s="97">
        <f>IF(ISNA(MATCH(N569,'Overlap Study'!BU$62:BU$157,0)),0,1)</f>
        <v>0</v>
      </c>
      <c r="W569" s="97">
        <f>IF(ISNA(MATCH(N569,'Overlap Study'!BJ$62:BJ$157,0)),0,1)</f>
        <v>0</v>
      </c>
      <c r="X569" s="97">
        <f>IF(ISNA(MATCH($N569,'Overlap Study'!AZ$62:AZ$157,0)),0,1)</f>
        <v>0</v>
      </c>
      <c r="Y569" s="97">
        <f>IF(ISNA(MATCH($N569,'Overlap Study'!AT$62:AT$157,0)),0,1)</f>
        <v>0</v>
      </c>
      <c r="Z569" s="97">
        <f>IF(ISNA(MATCH($N569,'Overlap Study'!AN$62:AN$157,0)),0,1)</f>
        <v>0</v>
      </c>
      <c r="AA569" s="97">
        <f>IF(ISNA(MATCH($N569,'Overlap Study'!AH$62:AH$157,0)),0,1)</f>
        <v>0</v>
      </c>
      <c r="AB569" s="110">
        <f>IF(ISNA(MATCH($N569,'Overlap Study'!AB$62:AB$157,0)),0,1)</f>
        <v>0</v>
      </c>
      <c r="AC569" s="97">
        <f>IF(ISNA(MATCH($N569,'Overlap Study'!V$62:V$157,0)),0,1)</f>
        <v>1</v>
      </c>
      <c r="AD569" s="97">
        <f>IF(ISNA(MATCH($N569,'Overlap Study'!P$62:P$157,0)),0,1)</f>
        <v>1</v>
      </c>
      <c r="AE569" s="97">
        <f>IF(ISNA(MATCH($N569,'Overlap Study'!H$53:H$132,0)),0,1)</f>
        <v>0</v>
      </c>
      <c r="AF569" s="106">
        <f>IF(ISNA(MATCH($N569,'Overlap Study'!B$53:B$100,0)),0,1)</f>
        <v>0</v>
      </c>
    </row>
    <row r="570" spans="12:32" ht="13.5" thickBot="1" x14ac:dyDescent="0.35">
      <c r="L570" s="116">
        <f t="shared" si="24"/>
        <v>569</v>
      </c>
      <c r="M570">
        <f t="shared" si="23"/>
        <v>1</v>
      </c>
      <c r="N570" s="208">
        <v>174</v>
      </c>
      <c r="O570" s="99">
        <f>SUM(P570:AA570)</f>
        <v>0</v>
      </c>
      <c r="P570" s="110">
        <f>IF(ISNA(MATCH(N570,'Overlap Study'!FF$62:FF$317,0)),0,1)</f>
        <v>0</v>
      </c>
      <c r="Q570" s="97">
        <f>IF(ISNA(MATCH(N570,'Overlap Study'!EO$62:EO$317,0)),0,1)</f>
        <v>0</v>
      </c>
      <c r="R570" s="97">
        <f>IF(ISNA(MATCH(N570,'Overlap Study'!DY$62:DY$174,0)),0,1)</f>
        <v>0</v>
      </c>
      <c r="S570" s="97">
        <f>IF(ISNA(MATCH(N570,'Overlap Study'!DJ$62:DJ$157,0)),0,1)</f>
        <v>0</v>
      </c>
      <c r="T570" s="99">
        <f>IF(ISNA(MATCH(N570,'Overlap Study'!CU$62:CU$157,0)),0,1)</f>
        <v>0</v>
      </c>
      <c r="U570" s="99">
        <f>IF(ISNA(MATCH(N570,'Overlap Study'!CG$62:CG$157,0)),0,1)</f>
        <v>0</v>
      </c>
      <c r="V570" s="97">
        <f>IF(ISNA(MATCH(N570,'Overlap Study'!BU$62:BU$157,0)),0,1)</f>
        <v>0</v>
      </c>
      <c r="W570" s="97">
        <f>IF(ISNA(MATCH(N570,'Overlap Study'!BJ$62:BJ$157,0)),0,1)</f>
        <v>0</v>
      </c>
      <c r="X570" s="97">
        <f>IF(ISNA(MATCH($N570,'Overlap Study'!AZ$62:AZ$157,0)),0,1)</f>
        <v>0</v>
      </c>
      <c r="Y570" s="97">
        <f>IF(ISNA(MATCH($N570,'Overlap Study'!AT$62:AT$157,0)),0,1)</f>
        <v>0</v>
      </c>
      <c r="Z570" s="97">
        <f>IF(ISNA(MATCH($N570,'Overlap Study'!AN$62:AN$157,0)),0,1)</f>
        <v>0</v>
      </c>
      <c r="AA570" s="97">
        <f>IF(ISNA(MATCH($N570,'Overlap Study'!AH$62:AH$157,0)),0,1)</f>
        <v>0</v>
      </c>
      <c r="AB570" s="110">
        <f>IF(ISNA(MATCH($N570,'Overlap Study'!AB$62:AB$157,0)),0,1)</f>
        <v>0</v>
      </c>
      <c r="AC570" s="97">
        <f>IF(ISNA(MATCH($N570,'Overlap Study'!V$62:V$157,0)),0,1)</f>
        <v>0</v>
      </c>
      <c r="AD570" s="97">
        <f>IF(ISNA(MATCH($N570,'Overlap Study'!P$62:P$157,0)),0,1)</f>
        <v>0</v>
      </c>
      <c r="AE570" s="97">
        <f>IF(ISNA(MATCH($N570,'Overlap Study'!H$53:H$132,0)),0,1)</f>
        <v>1</v>
      </c>
      <c r="AF570" s="106">
        <f>IF(ISNA(MATCH($N570,'Overlap Study'!B$53:B$100,0)),0,1)</f>
        <v>0</v>
      </c>
    </row>
    <row r="571" spans="12:32" ht="13" x14ac:dyDescent="0.3">
      <c r="L571" s="116">
        <f t="shared" si="24"/>
        <v>570</v>
      </c>
      <c r="M571">
        <f t="shared" si="23"/>
        <v>1</v>
      </c>
      <c r="N571" s="99">
        <v>178</v>
      </c>
      <c r="O571" s="99">
        <f>SUM(P571:AA571)</f>
        <v>0</v>
      </c>
      <c r="P571" s="110">
        <f>IF(ISNA(MATCH(N571,'Overlap Study'!FF$62:FF$317,0)),0,1)</f>
        <v>0</v>
      </c>
      <c r="Q571" s="97">
        <f>IF(ISNA(MATCH(N571,'Overlap Study'!EO$62:EO$317,0)),0,1)</f>
        <v>0</v>
      </c>
      <c r="R571" s="97">
        <f>IF(ISNA(MATCH(N571,'Overlap Study'!DY$62:DY$174,0)),0,1)</f>
        <v>0</v>
      </c>
      <c r="S571" s="97">
        <f>IF(ISNA(MATCH(N571,'Overlap Study'!DJ$62:DJ$157,0)),0,1)</f>
        <v>0</v>
      </c>
      <c r="T571" s="99">
        <f>IF(ISNA(MATCH(N571,'Overlap Study'!CU$62:CU$157,0)),0,1)</f>
        <v>0</v>
      </c>
      <c r="U571" s="99">
        <f>IF(ISNA(MATCH(N571,'Overlap Study'!CG$62:CG$157,0)),0,1)</f>
        <v>0</v>
      </c>
      <c r="V571" s="97">
        <f>IF(ISNA(MATCH(N571,'Overlap Study'!BU$62:BU$157,0)),0,1)</f>
        <v>0</v>
      </c>
      <c r="W571" s="97">
        <f>IF(ISNA(MATCH(N571,'Overlap Study'!BJ$62:BJ$157,0)),0,1)</f>
        <v>0</v>
      </c>
      <c r="X571" s="97">
        <f>IF(ISNA(MATCH($N571,'Overlap Study'!AZ$62:AZ$157,0)),0,1)</f>
        <v>0</v>
      </c>
      <c r="Y571" s="97">
        <f>IF(ISNA(MATCH($N571,'Overlap Study'!AT$62:AT$157,0)),0,1)</f>
        <v>0</v>
      </c>
      <c r="Z571" s="97">
        <f>IF(ISNA(MATCH($N571,'Overlap Study'!AN$62:AN$157,0)),0,1)</f>
        <v>0</v>
      </c>
      <c r="AA571" s="97">
        <f>IF(ISNA(MATCH($N571,'Overlap Study'!AH$62:AH$157,0)),0,1)</f>
        <v>0</v>
      </c>
      <c r="AB571" s="110">
        <f>IF(ISNA(MATCH($N571,'Overlap Study'!AB$62:AB$157,0)),0,1)</f>
        <v>0</v>
      </c>
      <c r="AC571" s="97">
        <f>IF(ISNA(MATCH($N571,'Overlap Study'!V$62:V$157,0)),0,1)</f>
        <v>0</v>
      </c>
      <c r="AD571" s="97">
        <f>IF(ISNA(MATCH($N571,'Overlap Study'!P$62:P$157,0)),0,1)</f>
        <v>0</v>
      </c>
      <c r="AE571" s="97">
        <f>IF(ISNA(MATCH($N571,'Overlap Study'!H$53:H$132,0)),0,1)</f>
        <v>1</v>
      </c>
      <c r="AF571" s="106">
        <f>IF(ISNA(MATCH($N571,'Overlap Study'!B$53:B$100,0)),0,1)</f>
        <v>0</v>
      </c>
    </row>
    <row r="572" spans="12:32" ht="13" x14ac:dyDescent="0.3">
      <c r="L572" s="116">
        <f t="shared" si="24"/>
        <v>571</v>
      </c>
      <c r="M572">
        <f t="shared" si="23"/>
        <v>1</v>
      </c>
      <c r="N572" s="99">
        <v>182</v>
      </c>
      <c r="O572" s="99">
        <f>SUM(P572:AA572)</f>
        <v>0</v>
      </c>
      <c r="P572" s="110">
        <f>IF(ISNA(MATCH(N572,'Overlap Study'!FF$62:FF$317,0)),0,1)</f>
        <v>0</v>
      </c>
      <c r="Q572" s="97">
        <f>IF(ISNA(MATCH(N572,'Overlap Study'!EO$62:EO$317,0)),0,1)</f>
        <v>0</v>
      </c>
      <c r="R572" s="97">
        <f>IF(ISNA(MATCH(N572,'Overlap Study'!DY$62:DY$174,0)),0,1)</f>
        <v>0</v>
      </c>
      <c r="S572" s="97">
        <f>IF(ISNA(MATCH(N572,'Overlap Study'!DJ$62:DJ$157,0)),0,1)</f>
        <v>0</v>
      </c>
      <c r="T572" s="99">
        <f>IF(ISNA(MATCH(N572,'Overlap Study'!CU$62:CU$157,0)),0,1)</f>
        <v>0</v>
      </c>
      <c r="U572" s="99">
        <f>IF(ISNA(MATCH(N572,'Overlap Study'!CG$62:CG$157,0)),0,1)</f>
        <v>0</v>
      </c>
      <c r="V572" s="97">
        <f>IF(ISNA(MATCH(N572,'Overlap Study'!BU$62:BU$157,0)),0,1)</f>
        <v>0</v>
      </c>
      <c r="W572" s="97">
        <f>IF(ISNA(MATCH(N572,'Overlap Study'!BJ$62:BJ$157,0)),0,1)</f>
        <v>0</v>
      </c>
      <c r="X572" s="97">
        <f>IF(ISNA(MATCH($N572,'Overlap Study'!AZ$62:AZ$157,0)),0,1)</f>
        <v>0</v>
      </c>
      <c r="Y572" s="97">
        <f>IF(ISNA(MATCH($N572,'Overlap Study'!AT$62:AT$157,0)),0,1)</f>
        <v>0</v>
      </c>
      <c r="Z572" s="97">
        <f>IF(ISNA(MATCH($N572,'Overlap Study'!AN$62:AN$157,0)),0,1)</f>
        <v>0</v>
      </c>
      <c r="AA572" s="97">
        <f>IF(ISNA(MATCH($N572,'Overlap Study'!AH$62:AH$157,0)),0,1)</f>
        <v>0</v>
      </c>
      <c r="AB572" s="110">
        <f>IF(ISNA(MATCH($N572,'Overlap Study'!AB$62:AB$157,0)),0,1)</f>
        <v>0</v>
      </c>
      <c r="AC572" s="97">
        <f>IF(ISNA(MATCH($N572,'Overlap Study'!V$62:V$157,0)),0,1)</f>
        <v>0</v>
      </c>
      <c r="AD572" s="97">
        <f>IF(ISNA(MATCH($N572,'Overlap Study'!P$62:P$157,0)),0,1)</f>
        <v>1</v>
      </c>
      <c r="AE572" s="97">
        <f>IF(ISNA(MATCH($N572,'Overlap Study'!H$53:H$132,0)),0,1)</f>
        <v>0</v>
      </c>
      <c r="AF572" s="106">
        <f>IF(ISNA(MATCH($N572,'Overlap Study'!B$53:B$100,0)),0,1)</f>
        <v>0</v>
      </c>
    </row>
    <row r="573" spans="12:32" ht="13" x14ac:dyDescent="0.3">
      <c r="L573" s="116">
        <f t="shared" si="24"/>
        <v>572</v>
      </c>
      <c r="M573">
        <f t="shared" si="23"/>
        <v>2</v>
      </c>
      <c r="N573" s="99">
        <v>192</v>
      </c>
      <c r="O573" s="99">
        <f>SUM(P573:AA573)</f>
        <v>0</v>
      </c>
      <c r="P573" s="110">
        <f>IF(ISNA(MATCH(N573,'Overlap Study'!FF$62:FF$317,0)),0,1)</f>
        <v>0</v>
      </c>
      <c r="Q573" s="97">
        <f>IF(ISNA(MATCH(N573,'Overlap Study'!EO$62:EO$317,0)),0,1)</f>
        <v>0</v>
      </c>
      <c r="R573" s="97">
        <f>IF(ISNA(MATCH(N573,'Overlap Study'!DY$62:DY$174,0)),0,1)</f>
        <v>0</v>
      </c>
      <c r="S573" s="97">
        <f>IF(ISNA(MATCH(N573,'Overlap Study'!DJ$62:DJ$157,0)),0,1)</f>
        <v>0</v>
      </c>
      <c r="T573" s="99">
        <f>IF(ISNA(MATCH(N573,'Overlap Study'!CU$62:CU$157,0)),0,1)</f>
        <v>0</v>
      </c>
      <c r="U573" s="99">
        <f>IF(ISNA(MATCH(N573,'Overlap Study'!CG$62:CG$157,0)),0,1)</f>
        <v>0</v>
      </c>
      <c r="V573" s="97">
        <f>IF(ISNA(MATCH(N573,'Overlap Study'!BU$62:BU$157,0)),0,1)</f>
        <v>0</v>
      </c>
      <c r="W573" s="97">
        <f>IF(ISNA(MATCH(N573,'Overlap Study'!BJ$62:BJ$157,0)),0,1)</f>
        <v>0</v>
      </c>
      <c r="X573" s="97">
        <f>IF(ISNA(MATCH($N573,'Overlap Study'!AZ$62:AZ$157,0)),0,1)</f>
        <v>0</v>
      </c>
      <c r="Y573" s="97">
        <f>IF(ISNA(MATCH($N573,'Overlap Study'!AT$62:AT$157,0)),0,1)</f>
        <v>0</v>
      </c>
      <c r="Z573" s="97">
        <f>IF(ISNA(MATCH($N573,'Overlap Study'!AN$62:AN$157,0)),0,1)</f>
        <v>0</v>
      </c>
      <c r="AA573" s="97">
        <f>IF(ISNA(MATCH($N573,'Overlap Study'!AH$62:AH$157,0)),0,1)</f>
        <v>0</v>
      </c>
      <c r="AB573" s="110">
        <f>IF(ISNA(MATCH($N573,'Overlap Study'!AB$62:AB$157,0)),0,1)</f>
        <v>0</v>
      </c>
      <c r="AC573" s="97">
        <f>IF(ISNA(MATCH($N573,'Overlap Study'!V$62:V$157,0)),0,1)</f>
        <v>1</v>
      </c>
      <c r="AD573" s="97">
        <f>IF(ISNA(MATCH($N573,'Overlap Study'!P$62:P$157,0)),0,1)</f>
        <v>0</v>
      </c>
      <c r="AE573" s="97">
        <f>IF(ISNA(MATCH($N573,'Overlap Study'!H$53:H$132,0)),0,1)</f>
        <v>1</v>
      </c>
      <c r="AF573" s="106">
        <f>IF(ISNA(MATCH($N573,'Overlap Study'!B$53:B$100,0)),0,1)</f>
        <v>0</v>
      </c>
    </row>
    <row r="574" spans="12:32" ht="13" x14ac:dyDescent="0.3">
      <c r="L574" s="116">
        <f t="shared" si="24"/>
        <v>573</v>
      </c>
      <c r="M574">
        <f t="shared" si="23"/>
        <v>3</v>
      </c>
      <c r="N574" s="97">
        <v>224</v>
      </c>
      <c r="O574" s="99">
        <f>SUM(P574:AA574)</f>
        <v>0</v>
      </c>
      <c r="P574" s="110">
        <f>IF(ISNA(MATCH(N574,'Overlap Study'!FF$62:FF$317,0)),0,1)</f>
        <v>0</v>
      </c>
      <c r="Q574" s="97">
        <f>IF(ISNA(MATCH(N574,'Overlap Study'!EO$62:EO$317,0)),0,1)</f>
        <v>0</v>
      </c>
      <c r="R574" s="97">
        <f>IF(ISNA(MATCH(N574,'Overlap Study'!DY$62:DY$174,0)),0,1)</f>
        <v>0</v>
      </c>
      <c r="S574" s="97">
        <f>IF(ISNA(MATCH(N574,'Overlap Study'!DJ$62:DJ$157,0)),0,1)</f>
        <v>0</v>
      </c>
      <c r="T574" s="99">
        <f>IF(ISNA(MATCH(N574,'Overlap Study'!CU$62:CU$157,0)),0,1)</f>
        <v>0</v>
      </c>
      <c r="U574" s="99">
        <f>IF(ISNA(MATCH(N574,'Overlap Study'!CG$62:CG$157,0)),0,1)</f>
        <v>0</v>
      </c>
      <c r="V574" s="97">
        <f>IF(ISNA(MATCH(N574,'Overlap Study'!BU$62:BU$157,0)),0,1)</f>
        <v>0</v>
      </c>
      <c r="W574" s="97">
        <f>IF(ISNA(MATCH(N574,'Overlap Study'!BJ$62:BJ$157,0)),0,1)</f>
        <v>0</v>
      </c>
      <c r="X574" s="97">
        <f>IF(ISNA(MATCH($N574,'Overlap Study'!AZ$62:AZ$157,0)),0,1)</f>
        <v>0</v>
      </c>
      <c r="Y574" s="97">
        <f>IF(ISNA(MATCH($N574,'Overlap Study'!AT$62:AT$157,0)),0,1)</f>
        <v>0</v>
      </c>
      <c r="Z574" s="97">
        <f>IF(ISNA(MATCH($N574,'Overlap Study'!AN$62:AN$157,0)),0,1)</f>
        <v>0</v>
      </c>
      <c r="AA574" s="97">
        <f>IF(ISNA(MATCH($N574,'Overlap Study'!AH$62:AH$157,0)),0,1)</f>
        <v>0</v>
      </c>
      <c r="AB574" s="110">
        <f>IF(ISNA(MATCH($N574,'Overlap Study'!AB$62:AB$157,0)),0,1)</f>
        <v>1</v>
      </c>
      <c r="AC574" s="97">
        <f>IF(ISNA(MATCH($N574,'Overlap Study'!V$62:V$157,0)),0,1)</f>
        <v>1</v>
      </c>
      <c r="AD574" s="97">
        <f>IF(ISNA(MATCH($N574,'Overlap Study'!P$62:P$157,0)),0,1)</f>
        <v>1</v>
      </c>
      <c r="AE574" s="97">
        <f>IF(ISNA(MATCH($N574,'Overlap Study'!H$53:H$132,0)),0,1)</f>
        <v>0</v>
      </c>
      <c r="AF574" s="106">
        <f>IF(ISNA(MATCH($N574,'Overlap Study'!B$53:B$100,0)),0,1)</f>
        <v>0</v>
      </c>
    </row>
    <row r="575" spans="12:32" ht="13" x14ac:dyDescent="0.3">
      <c r="L575" s="116">
        <f t="shared" si="24"/>
        <v>574</v>
      </c>
      <c r="M575">
        <f t="shared" si="23"/>
        <v>1</v>
      </c>
      <c r="N575" s="99">
        <v>235</v>
      </c>
      <c r="O575" s="99">
        <f>SUM(P575:AA575)</f>
        <v>0</v>
      </c>
      <c r="P575" s="110">
        <f>IF(ISNA(MATCH(N575,'Overlap Study'!FF$62:FF$317,0)),0,1)</f>
        <v>0</v>
      </c>
      <c r="Q575" s="97">
        <f>IF(ISNA(MATCH(N575,'Overlap Study'!EO$62:EO$317,0)),0,1)</f>
        <v>0</v>
      </c>
      <c r="R575" s="97">
        <f>IF(ISNA(MATCH(N575,'Overlap Study'!DY$62:DY$174,0)),0,1)</f>
        <v>0</v>
      </c>
      <c r="S575" s="97">
        <f>IF(ISNA(MATCH(N575,'Overlap Study'!DJ$62:DJ$157,0)),0,1)</f>
        <v>0</v>
      </c>
      <c r="T575" s="99">
        <f>IF(ISNA(MATCH(N575,'Overlap Study'!CU$62:CU$157,0)),0,1)</f>
        <v>0</v>
      </c>
      <c r="U575" s="99">
        <f>IF(ISNA(MATCH(N575,'Overlap Study'!CG$62:CG$157,0)),0,1)</f>
        <v>0</v>
      </c>
      <c r="V575" s="97">
        <f>IF(ISNA(MATCH(N575,'Overlap Study'!BU$62:BU$157,0)),0,1)</f>
        <v>0</v>
      </c>
      <c r="W575" s="97">
        <f>IF(ISNA(MATCH(N575,'Overlap Study'!BJ$62:BJ$157,0)),0,1)</f>
        <v>0</v>
      </c>
      <c r="X575" s="97">
        <f>IF(ISNA(MATCH($N575,'Overlap Study'!AZ$62:AZ$157,0)),0,1)</f>
        <v>0</v>
      </c>
      <c r="Y575" s="97">
        <f>IF(ISNA(MATCH($N575,'Overlap Study'!AT$62:AT$157,0)),0,1)</f>
        <v>0</v>
      </c>
      <c r="Z575" s="97">
        <f>IF(ISNA(MATCH($N575,'Overlap Study'!AN$62:AN$157,0)),0,1)</f>
        <v>0</v>
      </c>
      <c r="AA575" s="97">
        <f>IF(ISNA(MATCH($N575,'Overlap Study'!AH$62:AH$157,0)),0,1)</f>
        <v>0</v>
      </c>
      <c r="AB575" s="110">
        <f>IF(ISNA(MATCH($N575,'Overlap Study'!AB$62:AB$157,0)),0,1)</f>
        <v>0</v>
      </c>
      <c r="AC575" s="97">
        <f>IF(ISNA(MATCH($N575,'Overlap Study'!V$62:V$157,0)),0,1)</f>
        <v>0</v>
      </c>
      <c r="AD575" s="97">
        <f>IF(ISNA(MATCH($N575,'Overlap Study'!P$62:P$157,0)),0,1)</f>
        <v>0</v>
      </c>
      <c r="AE575" s="97">
        <f>IF(ISNA(MATCH($N575,'Overlap Study'!H$53:H$132,0)),0,1)</f>
        <v>1</v>
      </c>
      <c r="AF575" s="106">
        <f>IF(ISNA(MATCH($N575,'Overlap Study'!B$53:B$100,0)),0,1)</f>
        <v>0</v>
      </c>
    </row>
    <row r="576" spans="12:32" ht="13" x14ac:dyDescent="0.3">
      <c r="L576" s="116">
        <f t="shared" si="24"/>
        <v>575</v>
      </c>
      <c r="M576">
        <f t="shared" si="23"/>
        <v>1</v>
      </c>
      <c r="N576" s="99">
        <v>249</v>
      </c>
      <c r="O576" s="99">
        <f>SUM(P576:AA576)</f>
        <v>0</v>
      </c>
      <c r="P576" s="110">
        <f>IF(ISNA(MATCH(N576,'Overlap Study'!FF$62:FF$317,0)),0,1)</f>
        <v>0</v>
      </c>
      <c r="Q576" s="97">
        <f>IF(ISNA(MATCH(N576,'Overlap Study'!EO$62:EO$317,0)),0,1)</f>
        <v>0</v>
      </c>
      <c r="R576" s="97">
        <f>IF(ISNA(MATCH(N576,'Overlap Study'!DY$62:DY$174,0)),0,1)</f>
        <v>0</v>
      </c>
      <c r="S576" s="97">
        <f>IF(ISNA(MATCH(N576,'Overlap Study'!DJ$62:DJ$157,0)),0,1)</f>
        <v>0</v>
      </c>
      <c r="T576" s="99">
        <f>IF(ISNA(MATCH(N576,'Overlap Study'!CU$62:CU$157,0)),0,1)</f>
        <v>0</v>
      </c>
      <c r="U576" s="99">
        <f>IF(ISNA(MATCH(N576,'Overlap Study'!CG$62:CG$157,0)),0,1)</f>
        <v>0</v>
      </c>
      <c r="V576" s="97">
        <f>IF(ISNA(MATCH(N576,'Overlap Study'!BU$62:BU$157,0)),0,1)</f>
        <v>0</v>
      </c>
      <c r="W576" s="97">
        <f>IF(ISNA(MATCH(N576,'Overlap Study'!BJ$62:BJ$157,0)),0,1)</f>
        <v>0</v>
      </c>
      <c r="X576" s="97">
        <f>IF(ISNA(MATCH($N576,'Overlap Study'!AZ$62:AZ$157,0)),0,1)</f>
        <v>0</v>
      </c>
      <c r="Y576" s="97">
        <f>IF(ISNA(MATCH($N576,'Overlap Study'!AT$62:AT$157,0)),0,1)</f>
        <v>0</v>
      </c>
      <c r="Z576" s="97">
        <f>IF(ISNA(MATCH($N576,'Overlap Study'!AN$62:AN$157,0)),0,1)</f>
        <v>0</v>
      </c>
      <c r="AA576" s="97">
        <f>IF(ISNA(MATCH($N576,'Overlap Study'!AH$62:AH$157,0)),0,1)</f>
        <v>0</v>
      </c>
      <c r="AB576" s="110">
        <f>IF(ISNA(MATCH($N576,'Overlap Study'!AB$62:AB$157,0)),0,1)</f>
        <v>0</v>
      </c>
      <c r="AC576" s="97">
        <f>IF(ISNA(MATCH($N576,'Overlap Study'!V$62:V$157,0)),0,1)</f>
        <v>0</v>
      </c>
      <c r="AD576" s="97">
        <f>IF(ISNA(MATCH($N576,'Overlap Study'!P$62:P$157,0)),0,1)</f>
        <v>0</v>
      </c>
      <c r="AE576" s="97">
        <f>IF(ISNA(MATCH($N576,'Overlap Study'!H$53:H$132,0)),0,1)</f>
        <v>1</v>
      </c>
      <c r="AF576" s="106">
        <f>IF(ISNA(MATCH($N576,'Overlap Study'!B$53:B$100,0)),0,1)</f>
        <v>0</v>
      </c>
    </row>
    <row r="577" spans="12:32" ht="13" x14ac:dyDescent="0.3">
      <c r="L577" s="116">
        <f t="shared" si="24"/>
        <v>576</v>
      </c>
      <c r="M577">
        <f t="shared" si="23"/>
        <v>1</v>
      </c>
      <c r="N577" s="97">
        <v>250</v>
      </c>
      <c r="O577" s="99">
        <f>SUM(P577:AA577)</f>
        <v>0</v>
      </c>
      <c r="P577" s="110">
        <f>IF(ISNA(MATCH(N577,'Overlap Study'!FF$62:FF$317,0)),0,1)</f>
        <v>0</v>
      </c>
      <c r="Q577" s="97">
        <f>IF(ISNA(MATCH(N577,'Overlap Study'!EO$62:EO$317,0)),0,1)</f>
        <v>0</v>
      </c>
      <c r="R577" s="97">
        <f>IF(ISNA(MATCH(N577,'Overlap Study'!DY$62:DY$174,0)),0,1)</f>
        <v>0</v>
      </c>
      <c r="S577" s="97">
        <f>IF(ISNA(MATCH(N577,'Overlap Study'!DJ$62:DJ$157,0)),0,1)</f>
        <v>0</v>
      </c>
      <c r="T577" s="99">
        <f>IF(ISNA(MATCH(N577,'Overlap Study'!CU$62:CU$157,0)),0,1)</f>
        <v>0</v>
      </c>
      <c r="U577" s="99">
        <f>IF(ISNA(MATCH(N577,'Overlap Study'!CG$62:CG$157,0)),0,1)</f>
        <v>0</v>
      </c>
      <c r="V577" s="97">
        <f>IF(ISNA(MATCH(N577,'Overlap Study'!BU$62:BU$157,0)),0,1)</f>
        <v>0</v>
      </c>
      <c r="W577" s="97">
        <f>IF(ISNA(MATCH(N577,'Overlap Study'!BJ$62:BJ$157,0)),0,1)</f>
        <v>0</v>
      </c>
      <c r="X577" s="97">
        <f>IF(ISNA(MATCH($N577,'Overlap Study'!AZ$62:AZ$157,0)),0,1)</f>
        <v>0</v>
      </c>
      <c r="Y577" s="97">
        <f>IF(ISNA(MATCH($N577,'Overlap Study'!AT$62:AT$157,0)),0,1)</f>
        <v>0</v>
      </c>
      <c r="Z577" s="97">
        <f>IF(ISNA(MATCH($N577,'Overlap Study'!AN$62:AN$157,0)),0,1)</f>
        <v>0</v>
      </c>
      <c r="AA577" s="97">
        <f>IF(ISNA(MATCH($N577,'Overlap Study'!AH$62:AH$157,0)),0,1)</f>
        <v>0</v>
      </c>
      <c r="AB577" s="110">
        <f>IF(ISNA(MATCH($N577,'Overlap Study'!AB$62:AB$157,0)),0,1)</f>
        <v>0</v>
      </c>
      <c r="AC577" s="97">
        <f>IF(ISNA(MATCH($N577,'Overlap Study'!V$62:V$157,0)),0,1)</f>
        <v>0</v>
      </c>
      <c r="AD577" s="97">
        <f>IF(ISNA(MATCH($N577,'Overlap Study'!P$62:P$157,0)),0,1)</f>
        <v>1</v>
      </c>
      <c r="AE577" s="97">
        <f>IF(ISNA(MATCH($N577,'Overlap Study'!H$53:H$132,0)),0,1)</f>
        <v>0</v>
      </c>
      <c r="AF577" s="106">
        <f>IF(ISNA(MATCH($N577,'Overlap Study'!B$53:B$100,0)),0,1)</f>
        <v>0</v>
      </c>
    </row>
    <row r="578" spans="12:32" ht="13" x14ac:dyDescent="0.3">
      <c r="L578" s="116">
        <f t="shared" si="24"/>
        <v>577</v>
      </c>
      <c r="M578">
        <f t="shared" si="23"/>
        <v>1</v>
      </c>
      <c r="N578" s="516">
        <v>260</v>
      </c>
      <c r="O578" s="99">
        <f>SUM(P578:AA578)</f>
        <v>0</v>
      </c>
      <c r="P578" s="110">
        <f>IF(ISNA(MATCH(N578,'Overlap Study'!FF$62:FF$317,0)),0,1)</f>
        <v>0</v>
      </c>
      <c r="Q578" s="97">
        <f>IF(ISNA(MATCH(N578,'Overlap Study'!EO$62:EO$317,0)),0,1)</f>
        <v>0</v>
      </c>
      <c r="R578" s="97">
        <f>IF(ISNA(MATCH(N578,'Overlap Study'!DY$62:DY$174,0)),0,1)</f>
        <v>0</v>
      </c>
      <c r="S578" s="97">
        <f>IF(ISNA(MATCH(N578,'Overlap Study'!DJ$62:DJ$157,0)),0,1)</f>
        <v>0</v>
      </c>
      <c r="T578" s="99">
        <f>IF(ISNA(MATCH(N578,'Overlap Study'!CU$62:CU$157,0)),0,1)</f>
        <v>0</v>
      </c>
      <c r="U578" s="99">
        <f>IF(ISNA(MATCH(N578,'Overlap Study'!CG$62:CG$157,0)),0,1)</f>
        <v>0</v>
      </c>
      <c r="V578" s="97">
        <f>IF(ISNA(MATCH(N578,'Overlap Study'!BU$62:BU$157,0)),0,1)</f>
        <v>0</v>
      </c>
      <c r="W578" s="97">
        <f>IF(ISNA(MATCH(N578,'Overlap Study'!BJ$62:BJ$157,0)),0,1)</f>
        <v>0</v>
      </c>
      <c r="X578" s="97">
        <f>IF(ISNA(MATCH($N578,'Overlap Study'!AZ$62:AZ$157,0)),0,1)</f>
        <v>0</v>
      </c>
      <c r="Y578" s="97">
        <f>IF(ISNA(MATCH($N578,'Overlap Study'!AT$62:AT$157,0)),0,1)</f>
        <v>0</v>
      </c>
      <c r="Z578" s="97">
        <f>IF(ISNA(MATCH($N578,'Overlap Study'!AN$62:AN$157,0)),0,1)</f>
        <v>0</v>
      </c>
      <c r="AA578" s="97">
        <f>IF(ISNA(MATCH($N578,'Overlap Study'!AH$62:AH$157,0)),0,1)</f>
        <v>0</v>
      </c>
      <c r="AB578" s="110">
        <f>IF(ISNA(MATCH($N578,'Overlap Study'!AB$62:AB$157,0)),0,1)</f>
        <v>0</v>
      </c>
      <c r="AC578" s="97">
        <f>IF(ISNA(MATCH($N578,'Overlap Study'!V$62:V$157,0)),0,1)</f>
        <v>1</v>
      </c>
      <c r="AD578" s="97">
        <f>IF(ISNA(MATCH($N578,'Overlap Study'!P$62:P$157,0)),0,1)</f>
        <v>0</v>
      </c>
      <c r="AE578" s="97">
        <f>IF(ISNA(MATCH($N578,'Overlap Study'!H$53:H$132,0)),0,1)</f>
        <v>0</v>
      </c>
      <c r="AF578" s="106">
        <f>IF(ISNA(MATCH($N578,'Overlap Study'!B$53:B$100,0)),0,1)</f>
        <v>0</v>
      </c>
    </row>
    <row r="579" spans="12:32" ht="13" x14ac:dyDescent="0.3">
      <c r="L579" s="116">
        <f t="shared" si="24"/>
        <v>578</v>
      </c>
      <c r="M579">
        <f t="shared" ref="M579:M630" si="25">SUM(P579:AF579)</f>
        <v>4</v>
      </c>
      <c r="N579" s="99">
        <v>267</v>
      </c>
      <c r="O579" s="99">
        <f>SUM(P579:AA579)</f>
        <v>0</v>
      </c>
      <c r="P579" s="110">
        <f>IF(ISNA(MATCH(N579,'Overlap Study'!FF$62:FF$317,0)),0,1)</f>
        <v>0</v>
      </c>
      <c r="Q579" s="97">
        <f>IF(ISNA(MATCH(N579,'Overlap Study'!EO$62:EO$317,0)),0,1)</f>
        <v>0</v>
      </c>
      <c r="R579" s="97">
        <f>IF(ISNA(MATCH(N579,'Overlap Study'!DY$62:DY$174,0)),0,1)</f>
        <v>0</v>
      </c>
      <c r="S579" s="97">
        <f>IF(ISNA(MATCH(N579,'Overlap Study'!DJ$62:DJ$157,0)),0,1)</f>
        <v>0</v>
      </c>
      <c r="T579" s="99">
        <f>IF(ISNA(MATCH(N579,'Overlap Study'!CU$62:CU$157,0)),0,1)</f>
        <v>0</v>
      </c>
      <c r="U579" s="99">
        <f>IF(ISNA(MATCH(N579,'Overlap Study'!CG$62:CG$157,0)),0,1)</f>
        <v>0</v>
      </c>
      <c r="V579" s="97">
        <f>IF(ISNA(MATCH(N579,'Overlap Study'!BU$62:BU$157,0)),0,1)</f>
        <v>0</v>
      </c>
      <c r="W579" s="97">
        <f>IF(ISNA(MATCH(N579,'Overlap Study'!BJ$62:BJ$157,0)),0,1)</f>
        <v>0</v>
      </c>
      <c r="X579" s="97">
        <f>IF(ISNA(MATCH($N579,'Overlap Study'!AZ$62:AZ$157,0)),0,1)</f>
        <v>0</v>
      </c>
      <c r="Y579" s="97">
        <f>IF(ISNA(MATCH($N579,'Overlap Study'!AT$62:AT$157,0)),0,1)</f>
        <v>0</v>
      </c>
      <c r="Z579" s="97">
        <f>IF(ISNA(MATCH($N579,'Overlap Study'!AN$62:AN$157,0)),0,1)</f>
        <v>0</v>
      </c>
      <c r="AA579" s="97">
        <f>IF(ISNA(MATCH($N579,'Overlap Study'!AH$62:AH$157,0)),0,1)</f>
        <v>0</v>
      </c>
      <c r="AB579" s="110">
        <f>IF(ISNA(MATCH($N579,'Overlap Study'!AB$62:AB$157,0)),0,1)</f>
        <v>0</v>
      </c>
      <c r="AC579" s="97">
        <f>IF(ISNA(MATCH($N579,'Overlap Study'!V$62:V$157,0)),0,1)</f>
        <v>1</v>
      </c>
      <c r="AD579" s="97">
        <f>IF(ISNA(MATCH($N579,'Overlap Study'!P$62:P$157,0)),0,1)</f>
        <v>1</v>
      </c>
      <c r="AE579" s="97">
        <f>IF(ISNA(MATCH($N579,'Overlap Study'!H$53:H$132,0)),0,1)</f>
        <v>1</v>
      </c>
      <c r="AF579" s="106">
        <f>IF(ISNA(MATCH($N579,'Overlap Study'!B$53:B$100,0)),0,1)</f>
        <v>1</v>
      </c>
    </row>
    <row r="580" spans="12:32" ht="13" x14ac:dyDescent="0.3">
      <c r="L580" s="116">
        <f t="shared" si="24"/>
        <v>579</v>
      </c>
      <c r="M580">
        <f t="shared" si="25"/>
        <v>2</v>
      </c>
      <c r="N580" s="97">
        <v>274</v>
      </c>
      <c r="O580" s="99">
        <f>SUM(P580:AA580)</f>
        <v>0</v>
      </c>
      <c r="P580" s="110">
        <f>IF(ISNA(MATCH(N580,'Overlap Study'!FF$62:FF$317,0)),0,1)</f>
        <v>0</v>
      </c>
      <c r="Q580" s="97">
        <f>IF(ISNA(MATCH(N580,'Overlap Study'!EO$62:EO$317,0)),0,1)</f>
        <v>0</v>
      </c>
      <c r="R580" s="97">
        <f>IF(ISNA(MATCH(N580,'Overlap Study'!DY$62:DY$174,0)),0,1)</f>
        <v>0</v>
      </c>
      <c r="S580" s="97">
        <f>IF(ISNA(MATCH(N580,'Overlap Study'!DJ$62:DJ$157,0)),0,1)</f>
        <v>0</v>
      </c>
      <c r="T580" s="99">
        <f>IF(ISNA(MATCH(N580,'Overlap Study'!CU$62:CU$157,0)),0,1)</f>
        <v>0</v>
      </c>
      <c r="U580" s="99">
        <f>IF(ISNA(MATCH(N580,'Overlap Study'!CG$62:CG$157,0)),0,1)</f>
        <v>0</v>
      </c>
      <c r="V580" s="97">
        <f>IF(ISNA(MATCH(N580,'Overlap Study'!BU$62:BU$157,0)),0,1)</f>
        <v>0</v>
      </c>
      <c r="W580" s="97">
        <f>IF(ISNA(MATCH(N580,'Overlap Study'!BJ$62:BJ$157,0)),0,1)</f>
        <v>0</v>
      </c>
      <c r="X580" s="97">
        <f>IF(ISNA(MATCH($N580,'Overlap Study'!AZ$62:AZ$157,0)),0,1)</f>
        <v>0</v>
      </c>
      <c r="Y580" s="97">
        <f>IF(ISNA(MATCH($N580,'Overlap Study'!AT$62:AT$157,0)),0,1)</f>
        <v>0</v>
      </c>
      <c r="Z580" s="97">
        <f>IF(ISNA(MATCH($N580,'Overlap Study'!AN$62:AN$157,0)),0,1)</f>
        <v>0</v>
      </c>
      <c r="AA580" s="97">
        <f>IF(ISNA(MATCH($N580,'Overlap Study'!AH$62:AH$157,0)),0,1)</f>
        <v>0</v>
      </c>
      <c r="AB580" s="110">
        <f>IF(ISNA(MATCH($N580,'Overlap Study'!AB$62:AB$157,0)),0,1)</f>
        <v>0</v>
      </c>
      <c r="AC580" s="97">
        <f>IF(ISNA(MATCH($N580,'Overlap Study'!V$62:V$157,0)),0,1)</f>
        <v>0</v>
      </c>
      <c r="AD580" s="97">
        <f>IF(ISNA(MATCH($N580,'Overlap Study'!P$62:P$157,0)),0,1)</f>
        <v>0</v>
      </c>
      <c r="AE580" s="97">
        <f>IF(ISNA(MATCH($N580,'Overlap Study'!H$53:H$132,0)),0,1)</f>
        <v>1</v>
      </c>
      <c r="AF580" s="106">
        <f>IF(ISNA(MATCH($N580,'Overlap Study'!B$53:B$100,0)),0,1)</f>
        <v>1</v>
      </c>
    </row>
    <row r="581" spans="12:32" ht="13" x14ac:dyDescent="0.3">
      <c r="L581" s="116">
        <f t="shared" si="24"/>
        <v>580</v>
      </c>
      <c r="M581">
        <f t="shared" si="25"/>
        <v>1</v>
      </c>
      <c r="N581" s="99">
        <v>281</v>
      </c>
      <c r="O581" s="99">
        <f>SUM(P581:AA581)</f>
        <v>0</v>
      </c>
      <c r="P581" s="110">
        <f>IF(ISNA(MATCH(N581,'Overlap Study'!FF$62:FF$317,0)),0,1)</f>
        <v>0</v>
      </c>
      <c r="Q581" s="97">
        <f>IF(ISNA(MATCH(N581,'Overlap Study'!EO$62:EO$317,0)),0,1)</f>
        <v>0</v>
      </c>
      <c r="R581" s="97">
        <f>IF(ISNA(MATCH(N581,'Overlap Study'!DY$62:DY$174,0)),0,1)</f>
        <v>0</v>
      </c>
      <c r="S581" s="97">
        <f>IF(ISNA(MATCH(N581,'Overlap Study'!DJ$62:DJ$157,0)),0,1)</f>
        <v>0</v>
      </c>
      <c r="T581" s="99">
        <f>IF(ISNA(MATCH(N581,'Overlap Study'!CU$62:CU$157,0)),0,1)</f>
        <v>0</v>
      </c>
      <c r="U581" s="99">
        <f>IF(ISNA(MATCH(N581,'Overlap Study'!CG$62:CG$157,0)),0,1)</f>
        <v>0</v>
      </c>
      <c r="V581" s="97">
        <f>IF(ISNA(MATCH(N581,'Overlap Study'!BU$62:BU$157,0)),0,1)</f>
        <v>0</v>
      </c>
      <c r="W581" s="97">
        <f>IF(ISNA(MATCH(N581,'Overlap Study'!BJ$62:BJ$157,0)),0,1)</f>
        <v>0</v>
      </c>
      <c r="X581" s="97">
        <f>IF(ISNA(MATCH($N581,'Overlap Study'!AZ$62:AZ$157,0)),0,1)</f>
        <v>0</v>
      </c>
      <c r="Y581" s="97">
        <f>IF(ISNA(MATCH($N581,'Overlap Study'!AT$62:AT$157,0)),0,1)</f>
        <v>0</v>
      </c>
      <c r="Z581" s="97">
        <f>IF(ISNA(MATCH($N581,'Overlap Study'!AN$62:AN$157,0)),0,1)</f>
        <v>0</v>
      </c>
      <c r="AA581" s="97">
        <f>IF(ISNA(MATCH($N581,'Overlap Study'!AH$62:AH$157,0)),0,1)</f>
        <v>0</v>
      </c>
      <c r="AB581" s="110">
        <f>IF(ISNA(MATCH($N581,'Overlap Study'!AB$62:AB$157,0)),0,1)</f>
        <v>1</v>
      </c>
      <c r="AC581" s="97">
        <f>IF(ISNA(MATCH($N581,'Overlap Study'!V$62:V$157,0)),0,1)</f>
        <v>0</v>
      </c>
      <c r="AD581" s="97">
        <f>IF(ISNA(MATCH($N581,'Overlap Study'!P$62:P$157,0)),0,1)</f>
        <v>0</v>
      </c>
      <c r="AE581" s="97">
        <f>IF(ISNA(MATCH($N581,'Overlap Study'!H$53:H$132,0)),0,1)</f>
        <v>0</v>
      </c>
      <c r="AF581" s="106">
        <f>IF(ISNA(MATCH($N581,'Overlap Study'!B$53:B$100,0)),0,1)</f>
        <v>0</v>
      </c>
    </row>
    <row r="582" spans="12:32" ht="13" x14ac:dyDescent="0.3">
      <c r="L582" s="116">
        <f t="shared" si="24"/>
        <v>581</v>
      </c>
      <c r="M582">
        <f t="shared" si="25"/>
        <v>3</v>
      </c>
      <c r="N582" s="99">
        <v>288</v>
      </c>
      <c r="O582" s="99">
        <f>SUM(P582:AA582)</f>
        <v>0</v>
      </c>
      <c r="P582" s="110">
        <f>IF(ISNA(MATCH(N582,'Overlap Study'!FF$62:FF$317,0)),0,1)</f>
        <v>0</v>
      </c>
      <c r="Q582" s="97">
        <f>IF(ISNA(MATCH(N582,'Overlap Study'!EO$62:EO$317,0)),0,1)</f>
        <v>0</v>
      </c>
      <c r="R582" s="97">
        <f>IF(ISNA(MATCH(N582,'Overlap Study'!DY$62:DY$174,0)),0,1)</f>
        <v>0</v>
      </c>
      <c r="S582" s="97">
        <f>IF(ISNA(MATCH(N582,'Overlap Study'!DJ$62:DJ$157,0)),0,1)</f>
        <v>0</v>
      </c>
      <c r="T582" s="99">
        <f>IF(ISNA(MATCH(N582,'Overlap Study'!CU$62:CU$157,0)),0,1)</f>
        <v>0</v>
      </c>
      <c r="U582" s="99">
        <f>IF(ISNA(MATCH(N582,'Overlap Study'!CG$62:CG$157,0)),0,1)</f>
        <v>0</v>
      </c>
      <c r="V582" s="97">
        <f>IF(ISNA(MATCH(N582,'Overlap Study'!BU$62:BU$157,0)),0,1)</f>
        <v>0</v>
      </c>
      <c r="W582" s="97">
        <f>IF(ISNA(MATCH(N582,'Overlap Study'!BJ$62:BJ$157,0)),0,1)</f>
        <v>0</v>
      </c>
      <c r="X582" s="97">
        <f>IF(ISNA(MATCH($N582,'Overlap Study'!AZ$62:AZ$157,0)),0,1)</f>
        <v>0</v>
      </c>
      <c r="Y582" s="97">
        <f>IF(ISNA(MATCH($N582,'Overlap Study'!AT$62:AT$157,0)),0,1)</f>
        <v>0</v>
      </c>
      <c r="Z582" s="97">
        <f>IF(ISNA(MATCH($N582,'Overlap Study'!AN$62:AN$157,0)),0,1)</f>
        <v>0</v>
      </c>
      <c r="AA582" s="97">
        <f>IF(ISNA(MATCH($N582,'Overlap Study'!AH$62:AH$157,0)),0,1)</f>
        <v>0</v>
      </c>
      <c r="AB582" s="110">
        <f>IF(ISNA(MATCH($N582,'Overlap Study'!AB$62:AB$157,0)),0,1)</f>
        <v>1</v>
      </c>
      <c r="AC582" s="97">
        <f>IF(ISNA(MATCH($N582,'Overlap Study'!V$62:V$157,0)),0,1)</f>
        <v>0</v>
      </c>
      <c r="AD582" s="97">
        <f>IF(ISNA(MATCH($N582,'Overlap Study'!P$62:P$157,0)),0,1)</f>
        <v>1</v>
      </c>
      <c r="AE582" s="97">
        <f>IF(ISNA(MATCH($N582,'Overlap Study'!H$53:H$132,0)),0,1)</f>
        <v>1</v>
      </c>
      <c r="AF582" s="106">
        <f>IF(ISNA(MATCH($N582,'Overlap Study'!B$53:B$100,0)),0,1)</f>
        <v>0</v>
      </c>
    </row>
    <row r="583" spans="12:32" ht="13" x14ac:dyDescent="0.3">
      <c r="L583" s="116">
        <f t="shared" si="24"/>
        <v>582</v>
      </c>
      <c r="M583">
        <f t="shared" si="25"/>
        <v>1</v>
      </c>
      <c r="N583" s="99">
        <v>301</v>
      </c>
      <c r="O583" s="99">
        <f>SUM(P583:AA583)</f>
        <v>0</v>
      </c>
      <c r="P583" s="110">
        <f>IF(ISNA(MATCH(N583,'Overlap Study'!FF$62:FF$317,0)),0,1)</f>
        <v>0</v>
      </c>
      <c r="Q583" s="97">
        <f>IF(ISNA(MATCH(N583,'Overlap Study'!EO$62:EO$317,0)),0,1)</f>
        <v>0</v>
      </c>
      <c r="R583" s="97">
        <f>IF(ISNA(MATCH(N583,'Overlap Study'!DY$62:DY$174,0)),0,1)</f>
        <v>0</v>
      </c>
      <c r="S583" s="97">
        <f>IF(ISNA(MATCH(N583,'Overlap Study'!DJ$62:DJ$157,0)),0,1)</f>
        <v>0</v>
      </c>
      <c r="T583" s="99">
        <f>IF(ISNA(MATCH(N583,'Overlap Study'!CU$62:CU$157,0)),0,1)</f>
        <v>0</v>
      </c>
      <c r="U583" s="99">
        <f>IF(ISNA(MATCH(N583,'Overlap Study'!CG$62:CG$157,0)),0,1)</f>
        <v>0</v>
      </c>
      <c r="V583" s="97">
        <f>IF(ISNA(MATCH(N583,'Overlap Study'!BU$62:BU$157,0)),0,1)</f>
        <v>0</v>
      </c>
      <c r="W583" s="97">
        <f>IF(ISNA(MATCH(N583,'Overlap Study'!BJ$62:BJ$157,0)),0,1)</f>
        <v>0</v>
      </c>
      <c r="X583" s="97">
        <f>IF(ISNA(MATCH($N583,'Overlap Study'!AZ$62:AZ$157,0)),0,1)</f>
        <v>0</v>
      </c>
      <c r="Y583" s="97">
        <f>IF(ISNA(MATCH($N583,'Overlap Study'!AT$62:AT$157,0)),0,1)</f>
        <v>0</v>
      </c>
      <c r="Z583" s="97">
        <f>IF(ISNA(MATCH($N583,'Overlap Study'!AN$62:AN$157,0)),0,1)</f>
        <v>0</v>
      </c>
      <c r="AA583" s="97">
        <f>IF(ISNA(MATCH($N583,'Overlap Study'!AH$62:AH$157,0)),0,1)</f>
        <v>0</v>
      </c>
      <c r="AB583" s="110">
        <f>IF(ISNA(MATCH($N583,'Overlap Study'!AB$62:AB$157,0)),0,1)</f>
        <v>0</v>
      </c>
      <c r="AC583" s="97">
        <f>IF(ISNA(MATCH($N583,'Overlap Study'!V$62:V$157,0)),0,1)</f>
        <v>0</v>
      </c>
      <c r="AD583" s="97">
        <f>IF(ISNA(MATCH($N583,'Overlap Study'!P$62:P$157,0)),0,1)</f>
        <v>0</v>
      </c>
      <c r="AE583" s="97">
        <f>IF(ISNA(MATCH($N583,'Overlap Study'!H$53:H$132,0)),0,1)</f>
        <v>1</v>
      </c>
      <c r="AF583" s="106">
        <f>IF(ISNA(MATCH($N583,'Overlap Study'!B$53:B$100,0)),0,1)</f>
        <v>0</v>
      </c>
    </row>
    <row r="584" spans="12:32" ht="13" x14ac:dyDescent="0.3">
      <c r="L584" s="116">
        <f t="shared" si="24"/>
        <v>583</v>
      </c>
      <c r="M584">
        <f t="shared" si="25"/>
        <v>2</v>
      </c>
      <c r="N584" s="99">
        <v>306</v>
      </c>
      <c r="O584" s="99">
        <f>SUM(P584:AA584)</f>
        <v>0</v>
      </c>
      <c r="P584" s="110">
        <f>IF(ISNA(MATCH(N584,'Overlap Study'!FF$62:FF$317,0)),0,1)</f>
        <v>0</v>
      </c>
      <c r="Q584" s="97">
        <f>IF(ISNA(MATCH(N584,'Overlap Study'!EO$62:EO$317,0)),0,1)</f>
        <v>0</v>
      </c>
      <c r="R584" s="97">
        <f>IF(ISNA(MATCH(N584,'Overlap Study'!DY$62:DY$174,0)),0,1)</f>
        <v>0</v>
      </c>
      <c r="S584" s="97">
        <f>IF(ISNA(MATCH(N584,'Overlap Study'!DJ$62:DJ$157,0)),0,1)</f>
        <v>0</v>
      </c>
      <c r="T584" s="99">
        <f>IF(ISNA(MATCH(N584,'Overlap Study'!CU$62:CU$157,0)),0,1)</f>
        <v>0</v>
      </c>
      <c r="U584" s="99">
        <f>IF(ISNA(MATCH(N584,'Overlap Study'!CG$62:CG$157,0)),0,1)</f>
        <v>0</v>
      </c>
      <c r="V584" s="97">
        <f>IF(ISNA(MATCH(N584,'Overlap Study'!BU$62:BU$157,0)),0,1)</f>
        <v>0</v>
      </c>
      <c r="W584" s="97">
        <f>IF(ISNA(MATCH(N584,'Overlap Study'!BJ$62:BJ$157,0)),0,1)</f>
        <v>0</v>
      </c>
      <c r="X584" s="97">
        <f>IF(ISNA(MATCH($N584,'Overlap Study'!AZ$62:AZ$157,0)),0,1)</f>
        <v>0</v>
      </c>
      <c r="Y584" s="97">
        <f>IF(ISNA(MATCH($N584,'Overlap Study'!AT$62:AT$157,0)),0,1)</f>
        <v>0</v>
      </c>
      <c r="Z584" s="97">
        <f>IF(ISNA(MATCH($N584,'Overlap Study'!AN$62:AN$157,0)),0,1)</f>
        <v>0</v>
      </c>
      <c r="AA584" s="97">
        <f>IF(ISNA(MATCH($N584,'Overlap Study'!AH$62:AH$157,0)),0,1)</f>
        <v>0</v>
      </c>
      <c r="AB584" s="110">
        <f>IF(ISNA(MATCH($N584,'Overlap Study'!AB$62:AB$157,0)),0,1)</f>
        <v>0</v>
      </c>
      <c r="AC584" s="97">
        <f>IF(ISNA(MATCH($N584,'Overlap Study'!V$62:V$157,0)),0,1)</f>
        <v>1</v>
      </c>
      <c r="AD584" s="97">
        <f>IF(ISNA(MATCH($N584,'Overlap Study'!P$62:P$157,0)),0,1)</f>
        <v>0</v>
      </c>
      <c r="AE584" s="97">
        <f>IF(ISNA(MATCH($N584,'Overlap Study'!H$53:H$132,0)),0,1)</f>
        <v>1</v>
      </c>
      <c r="AF584" s="106">
        <f>IF(ISNA(MATCH($N584,'Overlap Study'!B$53:B$100,0)),0,1)</f>
        <v>0</v>
      </c>
    </row>
    <row r="585" spans="12:32" ht="13" x14ac:dyDescent="0.3">
      <c r="L585" s="116">
        <f t="shared" si="24"/>
        <v>584</v>
      </c>
      <c r="M585">
        <f t="shared" si="25"/>
        <v>3</v>
      </c>
      <c r="N585" s="394">
        <v>311</v>
      </c>
      <c r="O585" s="99">
        <f>SUM(P585:AA585)</f>
        <v>0</v>
      </c>
      <c r="P585" s="110">
        <f>IF(ISNA(MATCH(N585,'Overlap Study'!FF$62:FF$317,0)),0,1)</f>
        <v>0</v>
      </c>
      <c r="Q585" s="97">
        <f>IF(ISNA(MATCH(N585,'Overlap Study'!EO$62:EO$317,0)),0,1)</f>
        <v>0</v>
      </c>
      <c r="R585" s="97">
        <f>IF(ISNA(MATCH(N585,'Overlap Study'!DY$62:DY$174,0)),0,1)</f>
        <v>0</v>
      </c>
      <c r="S585" s="97">
        <f>IF(ISNA(MATCH(N585,'Overlap Study'!DJ$62:DJ$157,0)),0,1)</f>
        <v>0</v>
      </c>
      <c r="T585" s="99">
        <f>IF(ISNA(MATCH(N585,'Overlap Study'!CU$62:CU$157,0)),0,1)</f>
        <v>0</v>
      </c>
      <c r="U585" s="99">
        <f>IF(ISNA(MATCH(N585,'Overlap Study'!CG$62:CG$157,0)),0,1)</f>
        <v>0</v>
      </c>
      <c r="V585" s="97">
        <f>IF(ISNA(MATCH(N585,'Overlap Study'!BU$62:BU$157,0)),0,1)</f>
        <v>0</v>
      </c>
      <c r="W585" s="97">
        <f>IF(ISNA(MATCH(N585,'Overlap Study'!BJ$62:BJ$157,0)),0,1)</f>
        <v>0</v>
      </c>
      <c r="X585" s="97">
        <f>IF(ISNA(MATCH($N585,'Overlap Study'!AZ$62:AZ$157,0)),0,1)</f>
        <v>0</v>
      </c>
      <c r="Y585" s="97">
        <f>IF(ISNA(MATCH($N585,'Overlap Study'!AT$62:AT$157,0)),0,1)</f>
        <v>0</v>
      </c>
      <c r="Z585" s="97">
        <f>IF(ISNA(MATCH($N585,'Overlap Study'!AN$62:AN$157,0)),0,1)</f>
        <v>0</v>
      </c>
      <c r="AA585" s="97">
        <f>IF(ISNA(MATCH($N585,'Overlap Study'!AH$62:AH$157,0)),0,1)</f>
        <v>0</v>
      </c>
      <c r="AB585" s="110">
        <f>IF(ISNA(MATCH($N585,'Overlap Study'!AB$62:AB$157,0)),0,1)</f>
        <v>1</v>
      </c>
      <c r="AC585" s="97">
        <f>IF(ISNA(MATCH($N585,'Overlap Study'!V$62:V$157,0)),0,1)</f>
        <v>1</v>
      </c>
      <c r="AD585" s="97">
        <f>IF(ISNA(MATCH($N585,'Overlap Study'!P$62:P$157,0)),0,1)</f>
        <v>1</v>
      </c>
      <c r="AE585" s="97">
        <f>IF(ISNA(MATCH($N585,'Overlap Study'!H$53:H$132,0)),0,1)</f>
        <v>0</v>
      </c>
      <c r="AF585" s="106">
        <f>IF(ISNA(MATCH($N585,'Overlap Study'!B$53:B$100,0)),0,1)</f>
        <v>0</v>
      </c>
    </row>
    <row r="586" spans="12:32" ht="13" x14ac:dyDescent="0.3">
      <c r="L586" s="116">
        <f t="shared" si="24"/>
        <v>585</v>
      </c>
      <c r="M586">
        <f t="shared" si="25"/>
        <v>2</v>
      </c>
      <c r="N586" s="99">
        <v>313</v>
      </c>
      <c r="O586" s="99">
        <f>SUM(P586:AA586)</f>
        <v>0</v>
      </c>
      <c r="P586" s="110">
        <f>IF(ISNA(MATCH(N586,'Overlap Study'!FF$62:FF$317,0)),0,1)</f>
        <v>0</v>
      </c>
      <c r="Q586" s="97">
        <f>IF(ISNA(MATCH(N586,'Overlap Study'!EO$62:EO$317,0)),0,1)</f>
        <v>0</v>
      </c>
      <c r="R586" s="97">
        <f>IF(ISNA(MATCH(N586,'Overlap Study'!DY$62:DY$174,0)),0,1)</f>
        <v>0</v>
      </c>
      <c r="S586" s="97">
        <f>IF(ISNA(MATCH(N586,'Overlap Study'!DJ$62:DJ$157,0)),0,1)</f>
        <v>0</v>
      </c>
      <c r="T586" s="99">
        <f>IF(ISNA(MATCH(N586,'Overlap Study'!CU$62:CU$157,0)),0,1)</f>
        <v>0</v>
      </c>
      <c r="U586" s="99">
        <f>IF(ISNA(MATCH(N586,'Overlap Study'!CG$62:CG$157,0)),0,1)</f>
        <v>0</v>
      </c>
      <c r="V586" s="97">
        <f>IF(ISNA(MATCH(N586,'Overlap Study'!BU$62:BU$157,0)),0,1)</f>
        <v>0</v>
      </c>
      <c r="W586" s="97">
        <f>IF(ISNA(MATCH(N586,'Overlap Study'!BJ$62:BJ$157,0)),0,1)</f>
        <v>0</v>
      </c>
      <c r="X586" s="97">
        <f>IF(ISNA(MATCH($N586,'Overlap Study'!AZ$62:AZ$157,0)),0,1)</f>
        <v>0</v>
      </c>
      <c r="Y586" s="97">
        <f>IF(ISNA(MATCH($N586,'Overlap Study'!AT$62:AT$157,0)),0,1)</f>
        <v>0</v>
      </c>
      <c r="Z586" s="97">
        <f>IF(ISNA(MATCH($N586,'Overlap Study'!AN$62:AN$157,0)),0,1)</f>
        <v>0</v>
      </c>
      <c r="AA586" s="97">
        <f>IF(ISNA(MATCH($N586,'Overlap Study'!AH$62:AH$157,0)),0,1)</f>
        <v>0</v>
      </c>
      <c r="AB586" s="110">
        <f>IF(ISNA(MATCH($N586,'Overlap Study'!AB$62:AB$157,0)),0,1)</f>
        <v>0</v>
      </c>
      <c r="AC586" s="97">
        <f>IF(ISNA(MATCH($N586,'Overlap Study'!V$62:V$157,0)),0,1)</f>
        <v>1</v>
      </c>
      <c r="AD586" s="97">
        <f>IF(ISNA(MATCH($N586,'Overlap Study'!P$62:P$157,0)),0,1)</f>
        <v>1</v>
      </c>
      <c r="AE586" s="97">
        <f>IF(ISNA(MATCH($N586,'Overlap Study'!H$53:H$132,0)),0,1)</f>
        <v>0</v>
      </c>
      <c r="AF586" s="106">
        <f>IF(ISNA(MATCH($N586,'Overlap Study'!B$53:B$100,0)),0,1)</f>
        <v>0</v>
      </c>
    </row>
    <row r="587" spans="12:32" ht="13" x14ac:dyDescent="0.3">
      <c r="L587" s="116">
        <f t="shared" si="24"/>
        <v>586</v>
      </c>
      <c r="M587">
        <f t="shared" si="25"/>
        <v>1</v>
      </c>
      <c r="N587" s="394">
        <v>316</v>
      </c>
      <c r="O587" s="99">
        <f>SUM(P587:AA587)</f>
        <v>0</v>
      </c>
      <c r="P587" s="110">
        <f>IF(ISNA(MATCH(N587,'Overlap Study'!FF$62:FF$317,0)),0,1)</f>
        <v>0</v>
      </c>
      <c r="Q587" s="97">
        <f>IF(ISNA(MATCH(N587,'Overlap Study'!EO$62:EO$317,0)),0,1)</f>
        <v>0</v>
      </c>
      <c r="R587" s="97">
        <f>IF(ISNA(MATCH(N587,'Overlap Study'!DY$62:DY$174,0)),0,1)</f>
        <v>0</v>
      </c>
      <c r="S587" s="97">
        <f>IF(ISNA(MATCH(N587,'Overlap Study'!DJ$62:DJ$157,0)),0,1)</f>
        <v>0</v>
      </c>
      <c r="T587" s="99">
        <f>IF(ISNA(MATCH(N587,'Overlap Study'!CU$62:CU$157,0)),0,1)</f>
        <v>0</v>
      </c>
      <c r="U587" s="99">
        <f>IF(ISNA(MATCH(N587,'Overlap Study'!CG$62:CG$157,0)),0,1)</f>
        <v>0</v>
      </c>
      <c r="V587" s="97">
        <f>IF(ISNA(MATCH(N587,'Overlap Study'!BU$62:BU$157,0)),0,1)</f>
        <v>0</v>
      </c>
      <c r="W587" s="97">
        <f>IF(ISNA(MATCH(N587,'Overlap Study'!BJ$62:BJ$157,0)),0,1)</f>
        <v>0</v>
      </c>
      <c r="X587" s="97">
        <f>IF(ISNA(MATCH($N587,'Overlap Study'!AZ$62:AZ$157,0)),0,1)</f>
        <v>0</v>
      </c>
      <c r="Y587" s="97">
        <f>IF(ISNA(MATCH($N587,'Overlap Study'!AT$62:AT$157,0)),0,1)</f>
        <v>0</v>
      </c>
      <c r="Z587" s="97">
        <f>IF(ISNA(MATCH($N587,'Overlap Study'!AN$62:AN$157,0)),0,1)</f>
        <v>0</v>
      </c>
      <c r="AA587" s="97">
        <f>IF(ISNA(MATCH($N587,'Overlap Study'!AH$62:AH$157,0)),0,1)</f>
        <v>0</v>
      </c>
      <c r="AB587" s="110">
        <f>IF(ISNA(MATCH($N587,'Overlap Study'!AB$62:AB$157,0)),0,1)</f>
        <v>1</v>
      </c>
      <c r="AC587" s="97">
        <f>IF(ISNA(MATCH($N587,'Overlap Study'!V$62:V$157,0)),0,1)</f>
        <v>0</v>
      </c>
      <c r="AD587" s="97">
        <f>IF(ISNA(MATCH($N587,'Overlap Study'!P$62:P$157,0)),0,1)</f>
        <v>0</v>
      </c>
      <c r="AE587" s="97">
        <f>IF(ISNA(MATCH($N587,'Overlap Study'!H$53:H$132,0)),0,1)</f>
        <v>0</v>
      </c>
      <c r="AF587" s="106">
        <f>IF(ISNA(MATCH($N587,'Overlap Study'!B$53:B$100,0)),0,1)</f>
        <v>0</v>
      </c>
    </row>
    <row r="588" spans="12:32" ht="13" x14ac:dyDescent="0.3">
      <c r="L588" s="116">
        <f t="shared" si="24"/>
        <v>587</v>
      </c>
      <c r="M588">
        <f t="shared" si="25"/>
        <v>1</v>
      </c>
      <c r="N588" s="390">
        <v>342</v>
      </c>
      <c r="O588" s="99">
        <f>SUM(P588:AA588)</f>
        <v>0</v>
      </c>
      <c r="P588" s="110">
        <f>IF(ISNA(MATCH(N588,'Overlap Study'!FF$62:FF$317,0)),0,1)</f>
        <v>0</v>
      </c>
      <c r="Q588" s="97">
        <f>IF(ISNA(MATCH(N588,'Overlap Study'!EO$62:EO$317,0)),0,1)</f>
        <v>0</v>
      </c>
      <c r="R588" s="97">
        <f>IF(ISNA(MATCH(N588,'Overlap Study'!DY$62:DY$174,0)),0,1)</f>
        <v>0</v>
      </c>
      <c r="S588" s="97">
        <f>IF(ISNA(MATCH(N588,'Overlap Study'!DJ$62:DJ$157,0)),0,1)</f>
        <v>0</v>
      </c>
      <c r="T588" s="99">
        <f>IF(ISNA(MATCH(N588,'Overlap Study'!CU$62:CU$157,0)),0,1)</f>
        <v>0</v>
      </c>
      <c r="U588" s="99">
        <f>IF(ISNA(MATCH(N588,'Overlap Study'!CG$62:CG$157,0)),0,1)</f>
        <v>0</v>
      </c>
      <c r="V588" s="97">
        <f>IF(ISNA(MATCH(N588,'Overlap Study'!BU$62:BU$157,0)),0,1)</f>
        <v>0</v>
      </c>
      <c r="W588" s="97">
        <f>IF(ISNA(MATCH(N588,'Overlap Study'!BJ$62:BJ$157,0)),0,1)</f>
        <v>0</v>
      </c>
      <c r="X588" s="97">
        <f>IF(ISNA(MATCH($N588,'Overlap Study'!AZ$62:AZ$157,0)),0,1)</f>
        <v>0</v>
      </c>
      <c r="Y588" s="97">
        <f>IF(ISNA(MATCH($N588,'Overlap Study'!AT$62:AT$157,0)),0,1)</f>
        <v>0</v>
      </c>
      <c r="Z588" s="97">
        <f>IF(ISNA(MATCH($N588,'Overlap Study'!AN$62:AN$157,0)),0,1)</f>
        <v>0</v>
      </c>
      <c r="AA588" s="97">
        <f>IF(ISNA(MATCH($N588,'Overlap Study'!AH$62:AH$157,0)),0,1)</f>
        <v>0</v>
      </c>
      <c r="AB588" s="110">
        <f>IF(ISNA(MATCH($N588,'Overlap Study'!AB$62:AB$157,0)),0,1)</f>
        <v>0</v>
      </c>
      <c r="AC588" s="97">
        <f>IF(ISNA(MATCH($N588,'Overlap Study'!V$62:V$157,0)),0,1)</f>
        <v>0</v>
      </c>
      <c r="AD588" s="97">
        <f>IF(ISNA(MATCH($N588,'Overlap Study'!P$62:P$157,0)),0,1)</f>
        <v>0</v>
      </c>
      <c r="AE588" s="97">
        <f>IF(ISNA(MATCH($N588,'Overlap Study'!H$53:H$132,0)),0,1)</f>
        <v>1</v>
      </c>
      <c r="AF588" s="106">
        <f>IF(ISNA(MATCH($N588,'Overlap Study'!B$53:B$100,0)),0,1)</f>
        <v>0</v>
      </c>
    </row>
    <row r="589" spans="12:32" ht="13" x14ac:dyDescent="0.3">
      <c r="L589" s="116">
        <f t="shared" si="24"/>
        <v>588</v>
      </c>
      <c r="M589">
        <f t="shared" si="25"/>
        <v>2</v>
      </c>
      <c r="N589" s="394">
        <v>349</v>
      </c>
      <c r="O589" s="99">
        <f>SUM(P589:AA589)</f>
        <v>0</v>
      </c>
      <c r="P589" s="110">
        <f>IF(ISNA(MATCH(N589,'Overlap Study'!FF$62:FF$317,0)),0,1)</f>
        <v>0</v>
      </c>
      <c r="Q589" s="97">
        <f>IF(ISNA(MATCH(N589,'Overlap Study'!EO$62:EO$317,0)),0,1)</f>
        <v>0</v>
      </c>
      <c r="R589" s="97">
        <f>IF(ISNA(MATCH(N589,'Overlap Study'!DY$62:DY$174,0)),0,1)</f>
        <v>0</v>
      </c>
      <c r="S589" s="97">
        <f>IF(ISNA(MATCH(N589,'Overlap Study'!DJ$62:DJ$157,0)),0,1)</f>
        <v>0</v>
      </c>
      <c r="T589" s="99">
        <f>IF(ISNA(MATCH(N589,'Overlap Study'!CU$62:CU$157,0)),0,1)</f>
        <v>0</v>
      </c>
      <c r="U589" s="99">
        <f>IF(ISNA(MATCH(N589,'Overlap Study'!CG$62:CG$157,0)),0,1)</f>
        <v>0</v>
      </c>
      <c r="V589" s="97">
        <f>IF(ISNA(MATCH(N589,'Overlap Study'!BU$62:BU$157,0)),0,1)</f>
        <v>0</v>
      </c>
      <c r="W589" s="97">
        <f>IF(ISNA(MATCH(N589,'Overlap Study'!BJ$62:BJ$157,0)),0,1)</f>
        <v>0</v>
      </c>
      <c r="X589" s="97">
        <f>IF(ISNA(MATCH($N589,'Overlap Study'!AZ$62:AZ$157,0)),0,1)</f>
        <v>0</v>
      </c>
      <c r="Y589" s="97">
        <f>IF(ISNA(MATCH($N589,'Overlap Study'!AT$62:AT$157,0)),0,1)</f>
        <v>0</v>
      </c>
      <c r="Z589" s="97">
        <f>IF(ISNA(MATCH($N589,'Overlap Study'!AN$62:AN$157,0)),0,1)</f>
        <v>0</v>
      </c>
      <c r="AA589" s="97">
        <f>IF(ISNA(MATCH($N589,'Overlap Study'!AH$62:AH$157,0)),0,1)</f>
        <v>0</v>
      </c>
      <c r="AB589" s="110">
        <f>IF(ISNA(MATCH($N589,'Overlap Study'!AB$62:AB$157,0)),0,1)</f>
        <v>0</v>
      </c>
      <c r="AC589" s="97">
        <f>IF(ISNA(MATCH($N589,'Overlap Study'!V$62:V$157,0)),0,1)</f>
        <v>0</v>
      </c>
      <c r="AD589" s="97">
        <f>IF(ISNA(MATCH($N589,'Overlap Study'!P$62:P$157,0)),0,1)</f>
        <v>0</v>
      </c>
      <c r="AE589" s="97">
        <f>IF(ISNA(MATCH($N589,'Overlap Study'!H$53:H$132,0)),0,1)</f>
        <v>1</v>
      </c>
      <c r="AF589" s="106">
        <f>IF(ISNA(MATCH($N589,'Overlap Study'!B$53:B$100,0)),0,1)</f>
        <v>1</v>
      </c>
    </row>
    <row r="590" spans="12:32" ht="13" x14ac:dyDescent="0.3">
      <c r="L590" s="116">
        <f t="shared" si="24"/>
        <v>589</v>
      </c>
      <c r="M590">
        <f t="shared" si="25"/>
        <v>1</v>
      </c>
      <c r="N590" s="99">
        <v>357</v>
      </c>
      <c r="O590" s="99">
        <f>SUM(P590:AA590)</f>
        <v>0</v>
      </c>
      <c r="P590" s="110">
        <f>IF(ISNA(MATCH(N590,'Overlap Study'!FF$62:FF$317,0)),0,1)</f>
        <v>0</v>
      </c>
      <c r="Q590" s="97">
        <f>IF(ISNA(MATCH(N590,'Overlap Study'!EO$62:EO$317,0)),0,1)</f>
        <v>0</v>
      </c>
      <c r="R590" s="97">
        <f>IF(ISNA(MATCH(N590,'Overlap Study'!DY$62:DY$174,0)),0,1)</f>
        <v>0</v>
      </c>
      <c r="S590" s="97">
        <f>IF(ISNA(MATCH(N590,'Overlap Study'!DJ$62:DJ$157,0)),0,1)</f>
        <v>0</v>
      </c>
      <c r="T590" s="99">
        <f>IF(ISNA(MATCH(N590,'Overlap Study'!CU$62:CU$157,0)),0,1)</f>
        <v>0</v>
      </c>
      <c r="U590" s="99">
        <f>IF(ISNA(MATCH(N590,'Overlap Study'!CG$62:CG$157,0)),0,1)</f>
        <v>0</v>
      </c>
      <c r="V590" s="97">
        <f>IF(ISNA(MATCH(N590,'Overlap Study'!BU$62:BU$157,0)),0,1)</f>
        <v>0</v>
      </c>
      <c r="W590" s="97">
        <f>IF(ISNA(MATCH(N590,'Overlap Study'!BJ$62:BJ$157,0)),0,1)</f>
        <v>0</v>
      </c>
      <c r="X590" s="97">
        <f>IF(ISNA(MATCH($N590,'Overlap Study'!AZ$62:AZ$157,0)),0,1)</f>
        <v>0</v>
      </c>
      <c r="Y590" s="97">
        <f>IF(ISNA(MATCH($N590,'Overlap Study'!AT$62:AT$157,0)),0,1)</f>
        <v>0</v>
      </c>
      <c r="Z590" s="97">
        <f>IF(ISNA(MATCH($N590,'Overlap Study'!AN$62:AN$157,0)),0,1)</f>
        <v>0</v>
      </c>
      <c r="AA590" s="97">
        <f>IF(ISNA(MATCH($N590,'Overlap Study'!AH$62:AH$157,0)),0,1)</f>
        <v>0</v>
      </c>
      <c r="AB590" s="110">
        <f>IF(ISNA(MATCH($N590,'Overlap Study'!AB$62:AB$157,0)),0,1)</f>
        <v>0</v>
      </c>
      <c r="AC590" s="97">
        <f>IF(ISNA(MATCH($N590,'Overlap Study'!V$62:V$157,0)),0,1)</f>
        <v>0</v>
      </c>
      <c r="AD590" s="97">
        <f>IF(ISNA(MATCH($N590,'Overlap Study'!P$62:P$157,0)),0,1)</f>
        <v>1</v>
      </c>
      <c r="AE590" s="97">
        <f>IF(ISNA(MATCH($N590,'Overlap Study'!H$53:H$132,0)),0,1)</f>
        <v>0</v>
      </c>
      <c r="AF590" s="106">
        <f>IF(ISNA(MATCH($N590,'Overlap Study'!B$53:B$100,0)),0,1)</f>
        <v>0</v>
      </c>
    </row>
    <row r="591" spans="12:32" ht="13" x14ac:dyDescent="0.3">
      <c r="L591" s="116">
        <f t="shared" si="24"/>
        <v>590</v>
      </c>
      <c r="M591">
        <f t="shared" si="25"/>
        <v>3</v>
      </c>
      <c r="N591" s="99">
        <v>378</v>
      </c>
      <c r="O591" s="99">
        <f>SUM(P591:AA591)</f>
        <v>0</v>
      </c>
      <c r="P591" s="110">
        <f>IF(ISNA(MATCH(N591,'Overlap Study'!FF$62:FF$317,0)),0,1)</f>
        <v>0</v>
      </c>
      <c r="Q591" s="97">
        <f>IF(ISNA(MATCH(N591,'Overlap Study'!EO$62:EO$317,0)),0,1)</f>
        <v>0</v>
      </c>
      <c r="R591" s="97">
        <f>IF(ISNA(MATCH(N591,'Overlap Study'!DY$62:DY$174,0)),0,1)</f>
        <v>0</v>
      </c>
      <c r="S591" s="97">
        <f>IF(ISNA(MATCH(N591,'Overlap Study'!DJ$62:DJ$157,0)),0,1)</f>
        <v>0</v>
      </c>
      <c r="T591" s="99">
        <f>IF(ISNA(MATCH(N591,'Overlap Study'!CU$62:CU$157,0)),0,1)</f>
        <v>0</v>
      </c>
      <c r="U591" s="99">
        <f>IF(ISNA(MATCH(N591,'Overlap Study'!CG$62:CG$157,0)),0,1)</f>
        <v>0</v>
      </c>
      <c r="V591" s="97">
        <f>IF(ISNA(MATCH(N591,'Overlap Study'!BU$62:BU$157,0)),0,1)</f>
        <v>0</v>
      </c>
      <c r="W591" s="97">
        <f>IF(ISNA(MATCH(N591,'Overlap Study'!BJ$62:BJ$157,0)),0,1)</f>
        <v>0</v>
      </c>
      <c r="X591" s="97">
        <f>IF(ISNA(MATCH($N591,'Overlap Study'!AZ$62:AZ$157,0)),0,1)</f>
        <v>0</v>
      </c>
      <c r="Y591" s="97">
        <f>IF(ISNA(MATCH($N591,'Overlap Study'!AT$62:AT$157,0)),0,1)</f>
        <v>0</v>
      </c>
      <c r="Z591" s="97">
        <f>IF(ISNA(MATCH($N591,'Overlap Study'!AN$62:AN$157,0)),0,1)</f>
        <v>0</v>
      </c>
      <c r="AA591" s="97">
        <f>IF(ISNA(MATCH($N591,'Overlap Study'!AH$62:AH$157,0)),0,1)</f>
        <v>0</v>
      </c>
      <c r="AB591" s="110">
        <f>IF(ISNA(MATCH($N591,'Overlap Study'!AB$62:AB$157,0)),0,1)</f>
        <v>1</v>
      </c>
      <c r="AC591" s="97">
        <f>IF(ISNA(MATCH($N591,'Overlap Study'!V$62:V$157,0)),0,1)</f>
        <v>1</v>
      </c>
      <c r="AD591" s="97">
        <f>IF(ISNA(MATCH($N591,'Overlap Study'!P$62:P$157,0)),0,1)</f>
        <v>0</v>
      </c>
      <c r="AE591" s="97">
        <f>IF(ISNA(MATCH($N591,'Overlap Study'!H$53:H$132,0)),0,1)</f>
        <v>1</v>
      </c>
      <c r="AF591" s="106">
        <f>IF(ISNA(MATCH($N591,'Overlap Study'!B$53:B$100,0)),0,1)</f>
        <v>0</v>
      </c>
    </row>
    <row r="592" spans="12:32" ht="13" x14ac:dyDescent="0.3">
      <c r="L592" s="116">
        <f t="shared" si="24"/>
        <v>591</v>
      </c>
      <c r="M592">
        <f t="shared" si="25"/>
        <v>1</v>
      </c>
      <c r="N592" s="99">
        <v>382</v>
      </c>
      <c r="O592" s="99">
        <f>SUM(P592:AA592)</f>
        <v>0</v>
      </c>
      <c r="P592" s="110">
        <f>IF(ISNA(MATCH(N592,'Overlap Study'!FF$62:FF$317,0)),0,1)</f>
        <v>0</v>
      </c>
      <c r="Q592" s="97">
        <f>IF(ISNA(MATCH(N592,'Overlap Study'!EO$62:EO$317,0)),0,1)</f>
        <v>0</v>
      </c>
      <c r="R592" s="97">
        <f>IF(ISNA(MATCH(N592,'Overlap Study'!DY$62:DY$174,0)),0,1)</f>
        <v>0</v>
      </c>
      <c r="S592" s="97">
        <f>IF(ISNA(MATCH(N592,'Overlap Study'!DJ$62:DJ$157,0)),0,1)</f>
        <v>0</v>
      </c>
      <c r="T592" s="99">
        <f>IF(ISNA(MATCH(N592,'Overlap Study'!CU$62:CU$157,0)),0,1)</f>
        <v>0</v>
      </c>
      <c r="U592" s="99">
        <f>IF(ISNA(MATCH(N592,'Overlap Study'!CG$62:CG$157,0)),0,1)</f>
        <v>0</v>
      </c>
      <c r="V592" s="97">
        <f>IF(ISNA(MATCH(N592,'Overlap Study'!BU$62:BU$157,0)),0,1)</f>
        <v>0</v>
      </c>
      <c r="W592" s="97">
        <f>IF(ISNA(MATCH(N592,'Overlap Study'!BJ$62:BJ$157,0)),0,1)</f>
        <v>0</v>
      </c>
      <c r="X592" s="97">
        <f>IF(ISNA(MATCH($N592,'Overlap Study'!AZ$62:AZ$157,0)),0,1)</f>
        <v>0</v>
      </c>
      <c r="Y592" s="97">
        <f>IF(ISNA(MATCH($N592,'Overlap Study'!AT$62:AT$157,0)),0,1)</f>
        <v>0</v>
      </c>
      <c r="Z592" s="97">
        <f>IF(ISNA(MATCH($N592,'Overlap Study'!AN$62:AN$157,0)),0,1)</f>
        <v>0</v>
      </c>
      <c r="AA592" s="97">
        <f>IF(ISNA(MATCH($N592,'Overlap Study'!AH$62:AH$157,0)),0,1)</f>
        <v>0</v>
      </c>
      <c r="AB592" s="110">
        <f>IF(ISNA(MATCH($N592,'Overlap Study'!AB$62:AB$157,0)),0,1)</f>
        <v>0</v>
      </c>
      <c r="AC592" s="97">
        <f>IF(ISNA(MATCH($N592,'Overlap Study'!V$62:V$157,0)),0,1)</f>
        <v>0</v>
      </c>
      <c r="AD592" s="97">
        <f>IF(ISNA(MATCH($N592,'Overlap Study'!P$62:P$157,0)),0,1)</f>
        <v>1</v>
      </c>
      <c r="AE592" s="97">
        <f>IF(ISNA(MATCH($N592,'Overlap Study'!H$53:H$132,0)),0,1)</f>
        <v>0</v>
      </c>
      <c r="AF592" s="106">
        <f>IF(ISNA(MATCH($N592,'Overlap Study'!B$53:B$100,0)),0,1)</f>
        <v>0</v>
      </c>
    </row>
    <row r="593" spans="12:32" ht="13" x14ac:dyDescent="0.3">
      <c r="L593" s="116">
        <f t="shared" si="24"/>
        <v>592</v>
      </c>
      <c r="M593">
        <f t="shared" si="25"/>
        <v>1</v>
      </c>
      <c r="N593" s="99">
        <v>383</v>
      </c>
      <c r="O593" s="99">
        <f>SUM(P593:AA593)</f>
        <v>0</v>
      </c>
      <c r="P593" s="110">
        <f>IF(ISNA(MATCH(N593,'Overlap Study'!FF$62:FF$317,0)),0,1)</f>
        <v>0</v>
      </c>
      <c r="Q593" s="97">
        <f>IF(ISNA(MATCH(N593,'Overlap Study'!EO$62:EO$317,0)),0,1)</f>
        <v>0</v>
      </c>
      <c r="R593" s="97">
        <f>IF(ISNA(MATCH(N593,'Overlap Study'!DY$62:DY$174,0)),0,1)</f>
        <v>0</v>
      </c>
      <c r="S593" s="97">
        <f>IF(ISNA(MATCH(N593,'Overlap Study'!DJ$62:DJ$157,0)),0,1)</f>
        <v>0</v>
      </c>
      <c r="T593" s="99">
        <f>IF(ISNA(MATCH(N593,'Overlap Study'!CU$62:CU$157,0)),0,1)</f>
        <v>0</v>
      </c>
      <c r="U593" s="99">
        <f>IF(ISNA(MATCH(N593,'Overlap Study'!CG$62:CG$157,0)),0,1)</f>
        <v>0</v>
      </c>
      <c r="V593" s="97">
        <f>IF(ISNA(MATCH(N593,'Overlap Study'!BU$62:BU$157,0)),0,1)</f>
        <v>0</v>
      </c>
      <c r="W593" s="97">
        <f>IF(ISNA(MATCH(N593,'Overlap Study'!BJ$62:BJ$157,0)),0,1)</f>
        <v>0</v>
      </c>
      <c r="X593" s="97">
        <f>IF(ISNA(MATCH($N593,'Overlap Study'!AZ$62:AZ$157,0)),0,1)</f>
        <v>0</v>
      </c>
      <c r="Y593" s="97">
        <f>IF(ISNA(MATCH($N593,'Overlap Study'!AT$62:AT$157,0)),0,1)</f>
        <v>0</v>
      </c>
      <c r="Z593" s="97">
        <f>IF(ISNA(MATCH($N593,'Overlap Study'!AN$62:AN$157,0)),0,1)</f>
        <v>0</v>
      </c>
      <c r="AA593" s="97">
        <f>IF(ISNA(MATCH($N593,'Overlap Study'!AH$62:AH$157,0)),0,1)</f>
        <v>0</v>
      </c>
      <c r="AB593" s="110">
        <f>IF(ISNA(MATCH($N593,'Overlap Study'!AB$62:AB$157,0)),0,1)</f>
        <v>0</v>
      </c>
      <c r="AC593" s="97">
        <f>IF(ISNA(MATCH($N593,'Overlap Study'!V$62:V$157,0)),0,1)</f>
        <v>0</v>
      </c>
      <c r="AD593" s="97">
        <f>IF(ISNA(MATCH($N593,'Overlap Study'!P$62:P$157,0)),0,1)</f>
        <v>1</v>
      </c>
      <c r="AE593" s="97">
        <f>IF(ISNA(MATCH($N593,'Overlap Study'!H$53:H$132,0)),0,1)</f>
        <v>0</v>
      </c>
      <c r="AF593" s="106">
        <f>IF(ISNA(MATCH($N593,'Overlap Study'!B$53:B$100,0)),0,1)</f>
        <v>0</v>
      </c>
    </row>
    <row r="594" spans="12:32" ht="13" x14ac:dyDescent="0.3">
      <c r="L594" s="116">
        <f t="shared" si="24"/>
        <v>593</v>
      </c>
      <c r="M594">
        <f t="shared" si="25"/>
        <v>1</v>
      </c>
      <c r="N594" s="99">
        <v>422</v>
      </c>
      <c r="O594" s="99">
        <f>SUM(P594:AA594)</f>
        <v>0</v>
      </c>
      <c r="P594" s="110">
        <f>IF(ISNA(MATCH(N594,'Overlap Study'!FF$62:FF$317,0)),0,1)</f>
        <v>0</v>
      </c>
      <c r="Q594" s="97">
        <f>IF(ISNA(MATCH(N594,'Overlap Study'!EO$62:EO$317,0)),0,1)</f>
        <v>0</v>
      </c>
      <c r="R594" s="97">
        <f>IF(ISNA(MATCH(N594,'Overlap Study'!DY$62:DY$174,0)),0,1)</f>
        <v>0</v>
      </c>
      <c r="S594" s="97">
        <f>IF(ISNA(MATCH(N594,'Overlap Study'!DJ$62:DJ$157,0)),0,1)</f>
        <v>0</v>
      </c>
      <c r="T594" s="99">
        <f>IF(ISNA(MATCH(N594,'Overlap Study'!CU$62:CU$157,0)),0,1)</f>
        <v>0</v>
      </c>
      <c r="U594" s="99">
        <f>IF(ISNA(MATCH(N594,'Overlap Study'!CG$62:CG$157,0)),0,1)</f>
        <v>0</v>
      </c>
      <c r="V594" s="97">
        <f>IF(ISNA(MATCH(N594,'Overlap Study'!BU$62:BU$157,0)),0,1)</f>
        <v>0</v>
      </c>
      <c r="W594" s="97">
        <f>IF(ISNA(MATCH(N594,'Overlap Study'!BJ$62:BJ$157,0)),0,1)</f>
        <v>0</v>
      </c>
      <c r="X594" s="97">
        <f>IF(ISNA(MATCH($N594,'Overlap Study'!AZ$62:AZ$157,0)),0,1)</f>
        <v>0</v>
      </c>
      <c r="Y594" s="97">
        <f>IF(ISNA(MATCH($N594,'Overlap Study'!AT$62:AT$157,0)),0,1)</f>
        <v>0</v>
      </c>
      <c r="Z594" s="97">
        <f>IF(ISNA(MATCH($N594,'Overlap Study'!AN$62:AN$157,0)),0,1)</f>
        <v>0</v>
      </c>
      <c r="AA594" s="97">
        <f>IF(ISNA(MATCH($N594,'Overlap Study'!AH$62:AH$157,0)),0,1)</f>
        <v>0</v>
      </c>
      <c r="AB594" s="110">
        <f>IF(ISNA(MATCH($N594,'Overlap Study'!AB$62:AB$157,0)),0,1)</f>
        <v>0</v>
      </c>
      <c r="AC594" s="97">
        <f>IF(ISNA(MATCH($N594,'Overlap Study'!V$62:V$157,0)),0,1)</f>
        <v>0</v>
      </c>
      <c r="AD594" s="97">
        <f>IF(ISNA(MATCH($N594,'Overlap Study'!P$62:P$157,0)),0,1)</f>
        <v>0</v>
      </c>
      <c r="AE594" s="97">
        <f>IF(ISNA(MATCH($N594,'Overlap Study'!H$53:H$132,0)),0,1)</f>
        <v>1</v>
      </c>
      <c r="AF594" s="106">
        <f>IF(ISNA(MATCH($N594,'Overlap Study'!B$53:B$100,0)),0,1)</f>
        <v>0</v>
      </c>
    </row>
    <row r="595" spans="12:32" ht="13" x14ac:dyDescent="0.3">
      <c r="L595" s="116">
        <f t="shared" si="24"/>
        <v>594</v>
      </c>
      <c r="M595">
        <f t="shared" si="25"/>
        <v>1</v>
      </c>
      <c r="N595" s="99">
        <v>433</v>
      </c>
      <c r="O595" s="99">
        <f>SUM(P595:AA595)</f>
        <v>0</v>
      </c>
      <c r="P595" s="110">
        <f>IF(ISNA(MATCH(N595,'Overlap Study'!FF$62:FF$317,0)),0,1)</f>
        <v>0</v>
      </c>
      <c r="Q595" s="97">
        <f>IF(ISNA(MATCH(N595,'Overlap Study'!EO$62:EO$317,0)),0,1)</f>
        <v>0</v>
      </c>
      <c r="R595" s="97">
        <f>IF(ISNA(MATCH(N595,'Overlap Study'!DY$62:DY$174,0)),0,1)</f>
        <v>0</v>
      </c>
      <c r="S595" s="97">
        <f>IF(ISNA(MATCH(N595,'Overlap Study'!DJ$62:DJ$157,0)),0,1)</f>
        <v>0</v>
      </c>
      <c r="T595" s="99">
        <f>IF(ISNA(MATCH(N595,'Overlap Study'!CU$62:CU$157,0)),0,1)</f>
        <v>0</v>
      </c>
      <c r="U595" s="99">
        <f>IF(ISNA(MATCH(N595,'Overlap Study'!CG$62:CG$157,0)),0,1)</f>
        <v>0</v>
      </c>
      <c r="V595" s="97">
        <f>IF(ISNA(MATCH(N595,'Overlap Study'!BU$62:BU$157,0)),0,1)</f>
        <v>0</v>
      </c>
      <c r="W595" s="97">
        <f>IF(ISNA(MATCH(N595,'Overlap Study'!BJ$62:BJ$157,0)),0,1)</f>
        <v>0</v>
      </c>
      <c r="X595" s="97">
        <f>IF(ISNA(MATCH($N595,'Overlap Study'!AZ$62:AZ$157,0)),0,1)</f>
        <v>0</v>
      </c>
      <c r="Y595" s="97">
        <f>IF(ISNA(MATCH($N595,'Overlap Study'!AT$62:AT$157,0)),0,1)</f>
        <v>0</v>
      </c>
      <c r="Z595" s="97">
        <f>IF(ISNA(MATCH($N595,'Overlap Study'!AN$62:AN$157,0)),0,1)</f>
        <v>0</v>
      </c>
      <c r="AA595" s="97">
        <f>IF(ISNA(MATCH($N595,'Overlap Study'!AH$62:AH$157,0)),0,1)</f>
        <v>0</v>
      </c>
      <c r="AB595" s="110">
        <f>IF(ISNA(MATCH($N595,'Overlap Study'!AB$62:AB$157,0)),0,1)</f>
        <v>0</v>
      </c>
      <c r="AC595" s="97">
        <f>IF(ISNA(MATCH($N595,'Overlap Study'!V$62:V$157,0)),0,1)</f>
        <v>1</v>
      </c>
      <c r="AD595" s="97">
        <f>IF(ISNA(MATCH($N595,'Overlap Study'!P$62:P$157,0)),0,1)</f>
        <v>0</v>
      </c>
      <c r="AE595" s="97">
        <f>IF(ISNA(MATCH($N595,'Overlap Study'!H$53:H$132,0)),0,1)</f>
        <v>0</v>
      </c>
      <c r="AF595" s="106">
        <f>IF(ISNA(MATCH($N595,'Overlap Study'!B$53:B$100,0)),0,1)</f>
        <v>0</v>
      </c>
    </row>
    <row r="596" spans="12:32" ht="13" x14ac:dyDescent="0.3">
      <c r="L596" s="116">
        <f t="shared" si="24"/>
        <v>595</v>
      </c>
      <c r="M596">
        <f t="shared" si="25"/>
        <v>2</v>
      </c>
      <c r="N596" s="99">
        <v>448</v>
      </c>
      <c r="O596" s="99">
        <f>SUM(P596:AA596)</f>
        <v>0</v>
      </c>
      <c r="P596" s="110">
        <f>IF(ISNA(MATCH(N596,'Overlap Study'!FF$62:FF$317,0)),0,1)</f>
        <v>0</v>
      </c>
      <c r="Q596" s="97">
        <f>IF(ISNA(MATCH(N596,'Overlap Study'!EO$62:EO$317,0)),0,1)</f>
        <v>0</v>
      </c>
      <c r="R596" s="97">
        <f>IF(ISNA(MATCH(N596,'Overlap Study'!DY$62:DY$174,0)),0,1)</f>
        <v>0</v>
      </c>
      <c r="S596" s="97">
        <f>IF(ISNA(MATCH(N596,'Overlap Study'!DJ$62:DJ$157,0)),0,1)</f>
        <v>0</v>
      </c>
      <c r="T596" s="99">
        <f>IF(ISNA(MATCH(N596,'Overlap Study'!CU$62:CU$157,0)),0,1)</f>
        <v>0</v>
      </c>
      <c r="U596" s="99">
        <f>IF(ISNA(MATCH(N596,'Overlap Study'!CG$62:CG$157,0)),0,1)</f>
        <v>0</v>
      </c>
      <c r="V596" s="97">
        <f>IF(ISNA(MATCH(N596,'Overlap Study'!BU$62:BU$157,0)),0,1)</f>
        <v>0</v>
      </c>
      <c r="W596" s="97">
        <f>IF(ISNA(MATCH(N596,'Overlap Study'!BJ$62:BJ$157,0)),0,1)</f>
        <v>0</v>
      </c>
      <c r="X596" s="97">
        <f>IF(ISNA(MATCH($N596,'Overlap Study'!AZ$62:AZ$157,0)),0,1)</f>
        <v>0</v>
      </c>
      <c r="Y596" s="97">
        <f>IF(ISNA(MATCH($N596,'Overlap Study'!AT$62:AT$157,0)),0,1)</f>
        <v>0</v>
      </c>
      <c r="Z596" s="97">
        <f>IF(ISNA(MATCH($N596,'Overlap Study'!AN$62:AN$157,0)),0,1)</f>
        <v>0</v>
      </c>
      <c r="AA596" s="97">
        <f>IF(ISNA(MATCH($N596,'Overlap Study'!AH$62:AH$157,0)),0,1)</f>
        <v>0</v>
      </c>
      <c r="AB596" s="110">
        <f>IF(ISNA(MATCH($N596,'Overlap Study'!AB$62:AB$157,0)),0,1)</f>
        <v>0</v>
      </c>
      <c r="AC596" s="97">
        <f>IF(ISNA(MATCH($N596,'Overlap Study'!V$62:V$157,0)),0,1)</f>
        <v>0</v>
      </c>
      <c r="AD596" s="97">
        <f>IF(ISNA(MATCH($N596,'Overlap Study'!P$62:P$157,0)),0,1)</f>
        <v>1</v>
      </c>
      <c r="AE596" s="97">
        <f>IF(ISNA(MATCH($N596,'Overlap Study'!H$53:H$132,0)),0,1)</f>
        <v>1</v>
      </c>
      <c r="AF596" s="106">
        <f>IF(ISNA(MATCH($N596,'Overlap Study'!B$53:B$100,0)),0,1)</f>
        <v>0</v>
      </c>
    </row>
    <row r="597" spans="12:32" ht="13" x14ac:dyDescent="0.3">
      <c r="L597" s="116">
        <f t="shared" si="24"/>
        <v>596</v>
      </c>
      <c r="M597">
        <f t="shared" si="25"/>
        <v>2</v>
      </c>
      <c r="N597" s="516">
        <v>449</v>
      </c>
      <c r="O597" s="99">
        <f>SUM(P597:AA597)</f>
        <v>0</v>
      </c>
      <c r="P597" s="110">
        <f>IF(ISNA(MATCH(N597,'Overlap Study'!FF$62:FF$317,0)),0,1)</f>
        <v>0</v>
      </c>
      <c r="Q597" s="97">
        <f>IF(ISNA(MATCH(N597,'Overlap Study'!EO$62:EO$317,0)),0,1)</f>
        <v>0</v>
      </c>
      <c r="R597" s="97">
        <f>IF(ISNA(MATCH(N597,'Overlap Study'!DY$62:DY$174,0)),0,1)</f>
        <v>0</v>
      </c>
      <c r="S597" s="97">
        <f>IF(ISNA(MATCH(N597,'Overlap Study'!DJ$62:DJ$157,0)),0,1)</f>
        <v>0</v>
      </c>
      <c r="T597" s="99">
        <f>IF(ISNA(MATCH(N597,'Overlap Study'!CU$62:CU$157,0)),0,1)</f>
        <v>0</v>
      </c>
      <c r="U597" s="99">
        <f>IF(ISNA(MATCH(N597,'Overlap Study'!CG$62:CG$157,0)),0,1)</f>
        <v>0</v>
      </c>
      <c r="V597" s="97">
        <f>IF(ISNA(MATCH(N597,'Overlap Study'!BU$62:BU$157,0)),0,1)</f>
        <v>0</v>
      </c>
      <c r="W597" s="97">
        <f>IF(ISNA(MATCH(N597,'Overlap Study'!BJ$62:BJ$157,0)),0,1)</f>
        <v>0</v>
      </c>
      <c r="X597" s="97">
        <f>IF(ISNA(MATCH($N597,'Overlap Study'!AZ$62:AZ$157,0)),0,1)</f>
        <v>0</v>
      </c>
      <c r="Y597" s="97">
        <f>IF(ISNA(MATCH($N597,'Overlap Study'!AT$62:AT$157,0)),0,1)</f>
        <v>0</v>
      </c>
      <c r="Z597" s="97">
        <f>IF(ISNA(MATCH($N597,'Overlap Study'!AN$62:AN$157,0)),0,1)</f>
        <v>0</v>
      </c>
      <c r="AA597" s="97">
        <f>IF(ISNA(MATCH($N597,'Overlap Study'!AH$62:AH$157,0)),0,1)</f>
        <v>0</v>
      </c>
      <c r="AB597" s="110">
        <f>IF(ISNA(MATCH($N597,'Overlap Study'!AB$62:AB$157,0)),0,1)</f>
        <v>0</v>
      </c>
      <c r="AC597" s="97">
        <f>IF(ISNA(MATCH($N597,'Overlap Study'!V$62:V$157,0)),0,1)</f>
        <v>0</v>
      </c>
      <c r="AD597" s="97">
        <f>IF(ISNA(MATCH($N597,'Overlap Study'!P$62:P$157,0)),0,1)</f>
        <v>1</v>
      </c>
      <c r="AE597" s="97">
        <f>IF(ISNA(MATCH($N597,'Overlap Study'!H$53:H$132,0)),0,1)</f>
        <v>1</v>
      </c>
      <c r="AF597" s="106">
        <f>IF(ISNA(MATCH($N597,'Overlap Study'!B$53:B$100,0)),0,1)</f>
        <v>0</v>
      </c>
    </row>
    <row r="598" spans="12:32" ht="13" x14ac:dyDescent="0.3">
      <c r="L598" s="116">
        <f t="shared" si="24"/>
        <v>597</v>
      </c>
      <c r="M598">
        <f t="shared" si="25"/>
        <v>1</v>
      </c>
      <c r="N598" s="99">
        <v>456</v>
      </c>
      <c r="O598" s="99">
        <f>SUM(P598:AA598)</f>
        <v>0</v>
      </c>
      <c r="P598" s="110">
        <f>IF(ISNA(MATCH(N598,'Overlap Study'!FF$62:FF$317,0)),0,1)</f>
        <v>0</v>
      </c>
      <c r="Q598" s="97">
        <f>IF(ISNA(MATCH(N598,'Overlap Study'!EO$62:EO$317,0)),0,1)</f>
        <v>0</v>
      </c>
      <c r="R598" s="97">
        <f>IF(ISNA(MATCH(N598,'Overlap Study'!DY$62:DY$174,0)),0,1)</f>
        <v>0</v>
      </c>
      <c r="S598" s="97">
        <f>IF(ISNA(MATCH(N598,'Overlap Study'!DJ$62:DJ$157,0)),0,1)</f>
        <v>0</v>
      </c>
      <c r="T598" s="99">
        <f>IF(ISNA(MATCH(N598,'Overlap Study'!CU$62:CU$157,0)),0,1)</f>
        <v>0</v>
      </c>
      <c r="U598" s="99">
        <f>IF(ISNA(MATCH(N598,'Overlap Study'!CG$62:CG$157,0)),0,1)</f>
        <v>0</v>
      </c>
      <c r="V598" s="97">
        <f>IF(ISNA(MATCH(N598,'Overlap Study'!BU$62:BU$157,0)),0,1)</f>
        <v>0</v>
      </c>
      <c r="W598" s="97">
        <f>IF(ISNA(MATCH(N598,'Overlap Study'!BJ$62:BJ$157,0)),0,1)</f>
        <v>0</v>
      </c>
      <c r="X598" s="97">
        <f>IF(ISNA(MATCH($N598,'Overlap Study'!AZ$62:AZ$157,0)),0,1)</f>
        <v>0</v>
      </c>
      <c r="Y598" s="97">
        <f>IF(ISNA(MATCH($N598,'Overlap Study'!AT$62:AT$157,0)),0,1)</f>
        <v>0</v>
      </c>
      <c r="Z598" s="97">
        <f>IF(ISNA(MATCH($N598,'Overlap Study'!AN$62:AN$157,0)),0,1)</f>
        <v>0</v>
      </c>
      <c r="AA598" s="97">
        <f>IF(ISNA(MATCH($N598,'Overlap Study'!AH$62:AH$157,0)),0,1)</f>
        <v>0</v>
      </c>
      <c r="AB598" s="110">
        <f>IF(ISNA(MATCH($N598,'Overlap Study'!AB$62:AB$157,0)),0,1)</f>
        <v>1</v>
      </c>
      <c r="AC598" s="97">
        <f>IF(ISNA(MATCH($N598,'Overlap Study'!V$62:V$157,0)),0,1)</f>
        <v>0</v>
      </c>
      <c r="AD598" s="97">
        <f>IF(ISNA(MATCH($N598,'Overlap Study'!P$62:P$157,0)),0,1)</f>
        <v>0</v>
      </c>
      <c r="AE598" s="97">
        <f>IF(ISNA(MATCH($N598,'Overlap Study'!H$53:H$132,0)),0,1)</f>
        <v>0</v>
      </c>
      <c r="AF598" s="106">
        <f>IF(ISNA(MATCH($N598,'Overlap Study'!B$53:B$100,0)),0,1)</f>
        <v>0</v>
      </c>
    </row>
    <row r="599" spans="12:32" ht="13" x14ac:dyDescent="0.3">
      <c r="L599" s="116">
        <f t="shared" si="24"/>
        <v>598</v>
      </c>
      <c r="M599">
        <f t="shared" si="25"/>
        <v>1</v>
      </c>
      <c r="N599" s="99">
        <v>461</v>
      </c>
      <c r="O599" s="99">
        <f>SUM(P599:AA599)</f>
        <v>0</v>
      </c>
      <c r="P599" s="110">
        <f>IF(ISNA(MATCH(N599,'Overlap Study'!FF$62:FF$317,0)),0,1)</f>
        <v>0</v>
      </c>
      <c r="Q599" s="97">
        <f>IF(ISNA(MATCH(N599,'Overlap Study'!EO$62:EO$317,0)),0,1)</f>
        <v>0</v>
      </c>
      <c r="R599" s="97">
        <f>IF(ISNA(MATCH(N599,'Overlap Study'!DY$62:DY$174,0)),0,1)</f>
        <v>0</v>
      </c>
      <c r="S599" s="97">
        <f>IF(ISNA(MATCH(N599,'Overlap Study'!DJ$62:DJ$157,0)),0,1)</f>
        <v>0</v>
      </c>
      <c r="T599" s="99">
        <f>IF(ISNA(MATCH(N599,'Overlap Study'!CU$62:CU$157,0)),0,1)</f>
        <v>0</v>
      </c>
      <c r="U599" s="99">
        <f>IF(ISNA(MATCH(N599,'Overlap Study'!CG$62:CG$157,0)),0,1)</f>
        <v>0</v>
      </c>
      <c r="V599" s="97">
        <f>IF(ISNA(MATCH(N599,'Overlap Study'!BU$62:BU$157,0)),0,1)</f>
        <v>0</v>
      </c>
      <c r="W599" s="97">
        <f>IF(ISNA(MATCH(N599,'Overlap Study'!BJ$62:BJ$157,0)),0,1)</f>
        <v>0</v>
      </c>
      <c r="X599" s="97">
        <f>IF(ISNA(MATCH($N599,'Overlap Study'!AZ$62:AZ$157,0)),0,1)</f>
        <v>0</v>
      </c>
      <c r="Y599" s="97">
        <f>IF(ISNA(MATCH($N599,'Overlap Study'!AT$62:AT$157,0)),0,1)</f>
        <v>0</v>
      </c>
      <c r="Z599" s="97">
        <f>IF(ISNA(MATCH($N599,'Overlap Study'!AN$62:AN$157,0)),0,1)</f>
        <v>0</v>
      </c>
      <c r="AA599" s="97">
        <f>IF(ISNA(MATCH($N599,'Overlap Study'!AH$62:AH$157,0)),0,1)</f>
        <v>0</v>
      </c>
      <c r="AB599" s="110">
        <f>IF(ISNA(MATCH($N599,'Overlap Study'!AB$62:AB$157,0)),0,1)</f>
        <v>1</v>
      </c>
      <c r="AC599" s="97">
        <f>IF(ISNA(MATCH($N599,'Overlap Study'!V$62:V$157,0)),0,1)</f>
        <v>0</v>
      </c>
      <c r="AD599" s="97">
        <f>IF(ISNA(MATCH($N599,'Overlap Study'!P$62:P$157,0)),0,1)</f>
        <v>0</v>
      </c>
      <c r="AE599" s="97">
        <f>IF(ISNA(MATCH($N599,'Overlap Study'!H$53:H$132,0)),0,1)</f>
        <v>0</v>
      </c>
      <c r="AF599" s="106">
        <f>IF(ISNA(MATCH($N599,'Overlap Study'!B$53:B$100,0)),0,1)</f>
        <v>0</v>
      </c>
    </row>
    <row r="600" spans="12:32" ht="13" x14ac:dyDescent="0.3">
      <c r="L600" s="116">
        <f t="shared" si="24"/>
        <v>599</v>
      </c>
      <c r="M600">
        <f t="shared" si="25"/>
        <v>2</v>
      </c>
      <c r="N600" s="99">
        <v>486</v>
      </c>
      <c r="O600" s="99">
        <f>SUM(P600:AA600)</f>
        <v>0</v>
      </c>
      <c r="P600" s="110">
        <f>IF(ISNA(MATCH(N600,'Overlap Study'!FF$62:FF$317,0)),0,1)</f>
        <v>0</v>
      </c>
      <c r="Q600" s="97">
        <f>IF(ISNA(MATCH(N600,'Overlap Study'!EO$62:EO$317,0)),0,1)</f>
        <v>0</v>
      </c>
      <c r="R600" s="97">
        <f>IF(ISNA(MATCH(N600,'Overlap Study'!DY$62:DY$174,0)),0,1)</f>
        <v>0</v>
      </c>
      <c r="S600" s="97">
        <f>IF(ISNA(MATCH(N600,'Overlap Study'!DJ$62:DJ$157,0)),0,1)</f>
        <v>0</v>
      </c>
      <c r="T600" s="99">
        <f>IF(ISNA(MATCH(N600,'Overlap Study'!CU$62:CU$157,0)),0,1)</f>
        <v>0</v>
      </c>
      <c r="U600" s="99">
        <f>IF(ISNA(MATCH(N600,'Overlap Study'!CG$62:CG$157,0)),0,1)</f>
        <v>0</v>
      </c>
      <c r="V600" s="97">
        <f>IF(ISNA(MATCH(N600,'Overlap Study'!BU$62:BU$157,0)),0,1)</f>
        <v>0</v>
      </c>
      <c r="W600" s="97">
        <f>IF(ISNA(MATCH(N600,'Overlap Study'!BJ$62:BJ$157,0)),0,1)</f>
        <v>0</v>
      </c>
      <c r="X600" s="97">
        <f>IF(ISNA(MATCH($N600,'Overlap Study'!AZ$62:AZ$157,0)),0,1)</f>
        <v>0</v>
      </c>
      <c r="Y600" s="97">
        <f>IF(ISNA(MATCH($N600,'Overlap Study'!AT$62:AT$157,0)),0,1)</f>
        <v>0</v>
      </c>
      <c r="Z600" s="97">
        <f>IF(ISNA(MATCH($N600,'Overlap Study'!AN$62:AN$157,0)),0,1)</f>
        <v>0</v>
      </c>
      <c r="AA600" s="97">
        <f>IF(ISNA(MATCH($N600,'Overlap Study'!AH$62:AH$157,0)),0,1)</f>
        <v>0</v>
      </c>
      <c r="AB600" s="110">
        <f>IF(ISNA(MATCH($N600,'Overlap Study'!AB$62:AB$157,0)),0,1)</f>
        <v>1</v>
      </c>
      <c r="AC600" s="97">
        <f>IF(ISNA(MATCH($N600,'Overlap Study'!V$62:V$157,0)),0,1)</f>
        <v>1</v>
      </c>
      <c r="AD600" s="97">
        <f>IF(ISNA(MATCH($N600,'Overlap Study'!P$62:P$157,0)),0,1)</f>
        <v>0</v>
      </c>
      <c r="AE600" s="97">
        <f>IF(ISNA(MATCH($N600,'Overlap Study'!H$53:H$132,0)),0,1)</f>
        <v>0</v>
      </c>
      <c r="AF600" s="106">
        <f>IF(ISNA(MATCH($N600,'Overlap Study'!B$53:B$100,0)),0,1)</f>
        <v>0</v>
      </c>
    </row>
    <row r="601" spans="12:32" ht="13" x14ac:dyDescent="0.3">
      <c r="L601" s="116">
        <f t="shared" si="24"/>
        <v>600</v>
      </c>
      <c r="M601">
        <f t="shared" si="25"/>
        <v>1</v>
      </c>
      <c r="N601" s="99">
        <v>501</v>
      </c>
      <c r="O601" s="99">
        <f>SUM(P601:AA601)</f>
        <v>0</v>
      </c>
      <c r="P601" s="110">
        <f>IF(ISNA(MATCH(N601,'Overlap Study'!FF$62:FF$317,0)),0,1)</f>
        <v>0</v>
      </c>
      <c r="Q601" s="97">
        <f>IF(ISNA(MATCH(N601,'Overlap Study'!EO$62:EO$317,0)),0,1)</f>
        <v>0</v>
      </c>
      <c r="R601" s="97">
        <f>IF(ISNA(MATCH(N601,'Overlap Study'!DY$62:DY$174,0)),0,1)</f>
        <v>0</v>
      </c>
      <c r="S601" s="97">
        <f>IF(ISNA(MATCH(N601,'Overlap Study'!DJ$62:DJ$157,0)),0,1)</f>
        <v>0</v>
      </c>
      <c r="T601" s="99">
        <f>IF(ISNA(MATCH(N601,'Overlap Study'!CU$62:CU$157,0)),0,1)</f>
        <v>0</v>
      </c>
      <c r="U601" s="99">
        <f>IF(ISNA(MATCH(N601,'Overlap Study'!CG$62:CG$157,0)),0,1)</f>
        <v>0</v>
      </c>
      <c r="V601" s="97">
        <f>IF(ISNA(MATCH(N601,'Overlap Study'!BU$62:BU$157,0)),0,1)</f>
        <v>0</v>
      </c>
      <c r="W601" s="97">
        <f>IF(ISNA(MATCH(N601,'Overlap Study'!BJ$62:BJ$157,0)),0,1)</f>
        <v>0</v>
      </c>
      <c r="X601" s="97">
        <f>IF(ISNA(MATCH($N601,'Overlap Study'!AZ$62:AZ$157,0)),0,1)</f>
        <v>0</v>
      </c>
      <c r="Y601" s="97">
        <f>IF(ISNA(MATCH($N601,'Overlap Study'!AT$62:AT$157,0)),0,1)</f>
        <v>0</v>
      </c>
      <c r="Z601" s="97">
        <f>IF(ISNA(MATCH($N601,'Overlap Study'!AN$62:AN$157,0)),0,1)</f>
        <v>0</v>
      </c>
      <c r="AA601" s="97">
        <f>IF(ISNA(MATCH($N601,'Overlap Study'!AH$62:AH$157,0)),0,1)</f>
        <v>0</v>
      </c>
      <c r="AB601" s="110">
        <f>IF(ISNA(MATCH($N601,'Overlap Study'!AB$62:AB$157,0)),0,1)</f>
        <v>1</v>
      </c>
      <c r="AC601" s="97">
        <f>IF(ISNA(MATCH($N601,'Overlap Study'!V$62:V$157,0)),0,1)</f>
        <v>0</v>
      </c>
      <c r="AD601" s="97">
        <f>IF(ISNA(MATCH($N601,'Overlap Study'!P$62:P$157,0)),0,1)</f>
        <v>0</v>
      </c>
      <c r="AE601" s="97">
        <f>IF(ISNA(MATCH($N601,'Overlap Study'!H$53:H$132,0)),0,1)</f>
        <v>0</v>
      </c>
      <c r="AF601" s="106">
        <f>IF(ISNA(MATCH($N601,'Overlap Study'!B$53:B$100,0)),0,1)</f>
        <v>0</v>
      </c>
    </row>
    <row r="602" spans="12:32" ht="13" x14ac:dyDescent="0.3">
      <c r="L602" s="116">
        <f t="shared" si="24"/>
        <v>601</v>
      </c>
      <c r="M602">
        <f t="shared" si="25"/>
        <v>1</v>
      </c>
      <c r="N602" s="97">
        <v>519</v>
      </c>
      <c r="O602" s="99">
        <f>SUM(P602:AA602)</f>
        <v>0</v>
      </c>
      <c r="P602" s="110">
        <f>IF(ISNA(MATCH(N602,'Overlap Study'!FF$62:FF$317,0)),0,1)</f>
        <v>0</v>
      </c>
      <c r="Q602" s="97">
        <f>IF(ISNA(MATCH(N602,'Overlap Study'!EO$62:EO$317,0)),0,1)</f>
        <v>0</v>
      </c>
      <c r="R602" s="97">
        <f>IF(ISNA(MATCH(N602,'Overlap Study'!DY$62:DY$174,0)),0,1)</f>
        <v>0</v>
      </c>
      <c r="S602" s="97">
        <f>IF(ISNA(MATCH(N602,'Overlap Study'!DJ$62:DJ$157,0)),0,1)</f>
        <v>0</v>
      </c>
      <c r="T602" s="99">
        <f>IF(ISNA(MATCH(N602,'Overlap Study'!CU$62:CU$157,0)),0,1)</f>
        <v>0</v>
      </c>
      <c r="U602" s="99">
        <f>IF(ISNA(MATCH(N602,'Overlap Study'!CG$62:CG$157,0)),0,1)</f>
        <v>0</v>
      </c>
      <c r="V602" s="97">
        <f>IF(ISNA(MATCH(N602,'Overlap Study'!BU$62:BU$157,0)),0,1)</f>
        <v>0</v>
      </c>
      <c r="W602" s="97">
        <f>IF(ISNA(MATCH(N602,'Overlap Study'!BJ$62:BJ$157,0)),0,1)</f>
        <v>0</v>
      </c>
      <c r="X602" s="97">
        <f>IF(ISNA(MATCH($N602,'Overlap Study'!AZ$62:AZ$157,0)),0,1)</f>
        <v>0</v>
      </c>
      <c r="Y602" s="97">
        <f>IF(ISNA(MATCH($N602,'Overlap Study'!AT$62:AT$157,0)),0,1)</f>
        <v>0</v>
      </c>
      <c r="Z602" s="97">
        <f>IF(ISNA(MATCH($N602,'Overlap Study'!AN$62:AN$157,0)),0,1)</f>
        <v>0</v>
      </c>
      <c r="AA602" s="97">
        <f>IF(ISNA(MATCH($N602,'Overlap Study'!AH$62:AH$157,0)),0,1)</f>
        <v>0</v>
      </c>
      <c r="AB602" s="110">
        <f>IF(ISNA(MATCH($N602,'Overlap Study'!AB$62:AB$157,0)),0,1)</f>
        <v>0</v>
      </c>
      <c r="AC602" s="97">
        <f>IF(ISNA(MATCH($N602,'Overlap Study'!V$62:V$157,0)),0,1)</f>
        <v>0</v>
      </c>
      <c r="AD602" s="97">
        <f>IF(ISNA(MATCH($N602,'Overlap Study'!P$62:P$157,0)),0,1)</f>
        <v>1</v>
      </c>
      <c r="AE602" s="97">
        <f>IF(ISNA(MATCH($N602,'Overlap Study'!H$53:H$132,0)),0,1)</f>
        <v>0</v>
      </c>
      <c r="AF602" s="106">
        <f>IF(ISNA(MATCH($N602,'Overlap Study'!B$53:B$100,0)),0,1)</f>
        <v>0</v>
      </c>
    </row>
    <row r="603" spans="12:32" ht="13" x14ac:dyDescent="0.3">
      <c r="L603" s="116">
        <f t="shared" si="24"/>
        <v>602</v>
      </c>
      <c r="M603">
        <f t="shared" si="25"/>
        <v>2</v>
      </c>
      <c r="N603" s="394">
        <v>538</v>
      </c>
      <c r="O603" s="99">
        <f>SUM(P603:AA603)</f>
        <v>0</v>
      </c>
      <c r="P603" s="110">
        <f>IF(ISNA(MATCH(N603,'Overlap Study'!FF$62:FF$317,0)),0,1)</f>
        <v>0</v>
      </c>
      <c r="Q603" s="97">
        <f>IF(ISNA(MATCH(N603,'Overlap Study'!EO$62:EO$317,0)),0,1)</f>
        <v>0</v>
      </c>
      <c r="R603" s="97">
        <f>IF(ISNA(MATCH(N603,'Overlap Study'!DY$62:DY$174,0)),0,1)</f>
        <v>0</v>
      </c>
      <c r="S603" s="97">
        <f>IF(ISNA(MATCH(N603,'Overlap Study'!DJ$62:DJ$157,0)),0,1)</f>
        <v>0</v>
      </c>
      <c r="T603" s="99">
        <f>IF(ISNA(MATCH(N603,'Overlap Study'!CU$62:CU$157,0)),0,1)</f>
        <v>0</v>
      </c>
      <c r="U603" s="99">
        <f>IF(ISNA(MATCH(N603,'Overlap Study'!CG$62:CG$157,0)),0,1)</f>
        <v>0</v>
      </c>
      <c r="V603" s="97">
        <f>IF(ISNA(MATCH(N603,'Overlap Study'!BU$62:BU$157,0)),0,1)</f>
        <v>0</v>
      </c>
      <c r="W603" s="97">
        <f>IF(ISNA(MATCH(N603,'Overlap Study'!BJ$62:BJ$157,0)),0,1)</f>
        <v>0</v>
      </c>
      <c r="X603" s="97">
        <f>IF(ISNA(MATCH($N603,'Overlap Study'!AZ$62:AZ$157,0)),0,1)</f>
        <v>0</v>
      </c>
      <c r="Y603" s="97">
        <f>IF(ISNA(MATCH($N603,'Overlap Study'!AT$62:AT$157,0)),0,1)</f>
        <v>0</v>
      </c>
      <c r="Z603" s="97">
        <f>IF(ISNA(MATCH($N603,'Overlap Study'!AN$62:AN$157,0)),0,1)</f>
        <v>0</v>
      </c>
      <c r="AA603" s="97">
        <f>IF(ISNA(MATCH($N603,'Overlap Study'!AH$62:AH$157,0)),0,1)</f>
        <v>0</v>
      </c>
      <c r="AB603" s="110">
        <f>IF(ISNA(MATCH($N603,'Overlap Study'!AB$62:AB$157,0)),0,1)</f>
        <v>0</v>
      </c>
      <c r="AC603" s="97">
        <f>IF(ISNA(MATCH($N603,'Overlap Study'!V$62:V$157,0)),0,1)</f>
        <v>1</v>
      </c>
      <c r="AD603" s="97">
        <f>IF(ISNA(MATCH($N603,'Overlap Study'!P$62:P$157,0)),0,1)</f>
        <v>0</v>
      </c>
      <c r="AE603" s="97">
        <f>IF(ISNA(MATCH($N603,'Overlap Study'!H$53:H$132,0)),0,1)</f>
        <v>1</v>
      </c>
      <c r="AF603" s="106">
        <f>IF(ISNA(MATCH($N603,'Overlap Study'!B$53:B$100,0)),0,1)</f>
        <v>0</v>
      </c>
    </row>
    <row r="604" spans="12:32" ht="13" x14ac:dyDescent="0.3">
      <c r="L604" s="116">
        <f t="shared" si="24"/>
        <v>603</v>
      </c>
      <c r="M604">
        <f t="shared" si="25"/>
        <v>1</v>
      </c>
      <c r="N604" s="99">
        <v>541</v>
      </c>
      <c r="O604" s="99">
        <f>SUM(P604:AA604)</f>
        <v>0</v>
      </c>
      <c r="P604" s="110">
        <f>IF(ISNA(MATCH(N604,'Overlap Study'!FF$62:FF$317,0)),0,1)</f>
        <v>0</v>
      </c>
      <c r="Q604" s="97">
        <f>IF(ISNA(MATCH(N604,'Overlap Study'!EO$62:EO$317,0)),0,1)</f>
        <v>0</v>
      </c>
      <c r="R604" s="97">
        <f>IF(ISNA(MATCH(N604,'Overlap Study'!DY$62:DY$174,0)),0,1)</f>
        <v>0</v>
      </c>
      <c r="S604" s="97">
        <f>IF(ISNA(MATCH(N604,'Overlap Study'!DJ$62:DJ$157,0)),0,1)</f>
        <v>0</v>
      </c>
      <c r="T604" s="99">
        <f>IF(ISNA(MATCH(N604,'Overlap Study'!CU$62:CU$157,0)),0,1)</f>
        <v>0</v>
      </c>
      <c r="U604" s="99">
        <f>IF(ISNA(MATCH(N604,'Overlap Study'!CG$62:CG$157,0)),0,1)</f>
        <v>0</v>
      </c>
      <c r="V604" s="97">
        <f>IF(ISNA(MATCH(N604,'Overlap Study'!BU$62:BU$157,0)),0,1)</f>
        <v>0</v>
      </c>
      <c r="W604" s="97">
        <f>IF(ISNA(MATCH(N604,'Overlap Study'!BJ$62:BJ$157,0)),0,1)</f>
        <v>0</v>
      </c>
      <c r="X604" s="97">
        <f>IF(ISNA(MATCH($N604,'Overlap Study'!AZ$62:AZ$157,0)),0,1)</f>
        <v>0</v>
      </c>
      <c r="Y604" s="97">
        <f>IF(ISNA(MATCH($N604,'Overlap Study'!AT$62:AT$157,0)),0,1)</f>
        <v>0</v>
      </c>
      <c r="Z604" s="97">
        <f>IF(ISNA(MATCH($N604,'Overlap Study'!AN$62:AN$157,0)),0,1)</f>
        <v>0</v>
      </c>
      <c r="AA604" s="97">
        <f>IF(ISNA(MATCH($N604,'Overlap Study'!AH$62:AH$157,0)),0,1)</f>
        <v>0</v>
      </c>
      <c r="AB604" s="110">
        <f>IF(ISNA(MATCH($N604,'Overlap Study'!AB$62:AB$157,0)),0,1)</f>
        <v>0</v>
      </c>
      <c r="AC604" s="97">
        <f>IF(ISNA(MATCH($N604,'Overlap Study'!V$62:V$157,0)),0,1)</f>
        <v>1</v>
      </c>
      <c r="AD604" s="97">
        <f>IF(ISNA(MATCH($N604,'Overlap Study'!P$62:P$157,0)),0,1)</f>
        <v>0</v>
      </c>
      <c r="AE604" s="97">
        <f>IF(ISNA(MATCH($N604,'Overlap Study'!H$53:H$132,0)),0,1)</f>
        <v>0</v>
      </c>
      <c r="AF604" s="106">
        <f>IF(ISNA(MATCH($N604,'Overlap Study'!B$53:B$100,0)),0,1)</f>
        <v>0</v>
      </c>
    </row>
    <row r="605" spans="12:32" ht="13" x14ac:dyDescent="0.3">
      <c r="L605" s="116">
        <f t="shared" si="24"/>
        <v>604</v>
      </c>
      <c r="M605">
        <f t="shared" si="25"/>
        <v>1</v>
      </c>
      <c r="N605" s="394">
        <v>546</v>
      </c>
      <c r="O605" s="99">
        <f>SUM(P605:AA605)</f>
        <v>0</v>
      </c>
      <c r="P605" s="110">
        <f>IF(ISNA(MATCH(N605,'Overlap Study'!FF$62:FF$317,0)),0,1)</f>
        <v>0</v>
      </c>
      <c r="Q605" s="97">
        <f>IF(ISNA(MATCH(N605,'Overlap Study'!EO$62:EO$317,0)),0,1)</f>
        <v>0</v>
      </c>
      <c r="R605" s="97">
        <f>IF(ISNA(MATCH(N605,'Overlap Study'!DY$62:DY$174,0)),0,1)</f>
        <v>0</v>
      </c>
      <c r="S605" s="97">
        <f>IF(ISNA(MATCH(N605,'Overlap Study'!DJ$62:DJ$157,0)),0,1)</f>
        <v>0</v>
      </c>
      <c r="T605" s="99">
        <f>IF(ISNA(MATCH(N605,'Overlap Study'!CU$62:CU$157,0)),0,1)</f>
        <v>0</v>
      </c>
      <c r="U605" s="99">
        <f>IF(ISNA(MATCH(N605,'Overlap Study'!CG$62:CG$157,0)),0,1)</f>
        <v>0</v>
      </c>
      <c r="V605" s="97">
        <f>IF(ISNA(MATCH(N605,'Overlap Study'!BU$62:BU$157,0)),0,1)</f>
        <v>0</v>
      </c>
      <c r="W605" s="97">
        <f>IF(ISNA(MATCH(N605,'Overlap Study'!BJ$62:BJ$157,0)),0,1)</f>
        <v>0</v>
      </c>
      <c r="X605" s="97">
        <f>IF(ISNA(MATCH($N605,'Overlap Study'!AZ$62:AZ$157,0)),0,1)</f>
        <v>0</v>
      </c>
      <c r="Y605" s="97">
        <f>IF(ISNA(MATCH($N605,'Overlap Study'!AT$62:AT$157,0)),0,1)</f>
        <v>0</v>
      </c>
      <c r="Z605" s="97">
        <f>IF(ISNA(MATCH($N605,'Overlap Study'!AN$62:AN$157,0)),0,1)</f>
        <v>0</v>
      </c>
      <c r="AA605" s="97">
        <f>IF(ISNA(MATCH($N605,'Overlap Study'!AH$62:AH$157,0)),0,1)</f>
        <v>0</v>
      </c>
      <c r="AB605" s="110">
        <f>IF(ISNA(MATCH($N605,'Overlap Study'!AB$62:AB$157,0)),0,1)</f>
        <v>0</v>
      </c>
      <c r="AC605" s="97">
        <f>IF(ISNA(MATCH($N605,'Overlap Study'!V$62:V$157,0)),0,1)</f>
        <v>0</v>
      </c>
      <c r="AD605" s="97">
        <f>IF(ISNA(MATCH($N605,'Overlap Study'!P$62:P$157,0)),0,1)</f>
        <v>0</v>
      </c>
      <c r="AE605" s="97">
        <f>IF(ISNA(MATCH($N605,'Overlap Study'!H$53:H$132,0)),0,1)</f>
        <v>1</v>
      </c>
      <c r="AF605" s="106">
        <f>IF(ISNA(MATCH($N605,'Overlap Study'!B$53:B$100,0)),0,1)</f>
        <v>0</v>
      </c>
    </row>
    <row r="606" spans="12:32" ht="13" x14ac:dyDescent="0.3">
      <c r="L606" s="116">
        <f t="shared" si="24"/>
        <v>605</v>
      </c>
      <c r="M606">
        <f t="shared" si="25"/>
        <v>1</v>
      </c>
      <c r="N606" s="394">
        <v>563</v>
      </c>
      <c r="O606" s="99">
        <f>SUM(P606:AA606)</f>
        <v>0</v>
      </c>
      <c r="P606" s="110">
        <f>IF(ISNA(MATCH(N606,'Overlap Study'!FF$62:FF$317,0)),0,1)</f>
        <v>0</v>
      </c>
      <c r="Q606" s="97">
        <f>IF(ISNA(MATCH(N606,'Overlap Study'!EO$62:EO$317,0)),0,1)</f>
        <v>0</v>
      </c>
      <c r="R606" s="97">
        <f>IF(ISNA(MATCH(N606,'Overlap Study'!DY$62:DY$174,0)),0,1)</f>
        <v>0</v>
      </c>
      <c r="S606" s="97">
        <f>IF(ISNA(MATCH(N606,'Overlap Study'!DJ$62:DJ$157,0)),0,1)</f>
        <v>0</v>
      </c>
      <c r="T606" s="99">
        <f>IF(ISNA(MATCH(N606,'Overlap Study'!CU$62:CU$157,0)),0,1)</f>
        <v>0</v>
      </c>
      <c r="U606" s="99">
        <f>IF(ISNA(MATCH(N606,'Overlap Study'!CG$62:CG$157,0)),0,1)</f>
        <v>0</v>
      </c>
      <c r="V606" s="97">
        <f>IF(ISNA(MATCH(N606,'Overlap Study'!BU$62:BU$157,0)),0,1)</f>
        <v>0</v>
      </c>
      <c r="W606" s="97">
        <f>IF(ISNA(MATCH(N606,'Overlap Study'!BJ$62:BJ$157,0)),0,1)</f>
        <v>0</v>
      </c>
      <c r="X606" s="97">
        <f>IF(ISNA(MATCH($N606,'Overlap Study'!AZ$62:AZ$157,0)),0,1)</f>
        <v>0</v>
      </c>
      <c r="Y606" s="97">
        <f>IF(ISNA(MATCH($N606,'Overlap Study'!AT$62:AT$157,0)),0,1)</f>
        <v>0</v>
      </c>
      <c r="Z606" s="97">
        <f>IF(ISNA(MATCH($N606,'Overlap Study'!AN$62:AN$157,0)),0,1)</f>
        <v>0</v>
      </c>
      <c r="AA606" s="97">
        <f>IF(ISNA(MATCH($N606,'Overlap Study'!AH$62:AH$157,0)),0,1)</f>
        <v>0</v>
      </c>
      <c r="AB606" s="110">
        <f>IF(ISNA(MATCH($N606,'Overlap Study'!AB$62:AB$157,0)),0,1)</f>
        <v>1</v>
      </c>
      <c r="AC606" s="97">
        <f>IF(ISNA(MATCH($N606,'Overlap Study'!V$62:V$157,0)),0,1)</f>
        <v>0</v>
      </c>
      <c r="AD606" s="97">
        <f>IF(ISNA(MATCH($N606,'Overlap Study'!P$62:P$157,0)),0,1)</f>
        <v>0</v>
      </c>
      <c r="AE606" s="97">
        <f>IF(ISNA(MATCH($N606,'Overlap Study'!H$53:H$132,0)),0,1)</f>
        <v>0</v>
      </c>
      <c r="AF606" s="106">
        <f>IF(ISNA(MATCH($N606,'Overlap Study'!B$53:B$100,0)),0,1)</f>
        <v>0</v>
      </c>
    </row>
    <row r="607" spans="12:32" ht="13" x14ac:dyDescent="0.3">
      <c r="L607" s="116">
        <f t="shared" si="24"/>
        <v>606</v>
      </c>
      <c r="M607">
        <f t="shared" si="25"/>
        <v>2</v>
      </c>
      <c r="N607" s="394">
        <v>571</v>
      </c>
      <c r="O607" s="99">
        <f>SUM(P607:AA607)</f>
        <v>0</v>
      </c>
      <c r="P607" s="110">
        <f>IF(ISNA(MATCH(N607,'Overlap Study'!FF$62:FF$317,0)),0,1)</f>
        <v>0</v>
      </c>
      <c r="Q607" s="97">
        <f>IF(ISNA(MATCH(N607,'Overlap Study'!EO$62:EO$317,0)),0,1)</f>
        <v>0</v>
      </c>
      <c r="R607" s="97">
        <f>IF(ISNA(MATCH(N607,'Overlap Study'!DY$62:DY$174,0)),0,1)</f>
        <v>0</v>
      </c>
      <c r="S607" s="97">
        <f>IF(ISNA(MATCH(N607,'Overlap Study'!DJ$62:DJ$157,0)),0,1)</f>
        <v>0</v>
      </c>
      <c r="T607" s="99">
        <f>IF(ISNA(MATCH(N607,'Overlap Study'!CU$62:CU$157,0)),0,1)</f>
        <v>0</v>
      </c>
      <c r="U607" s="99">
        <f>IF(ISNA(MATCH(N607,'Overlap Study'!CG$62:CG$157,0)),0,1)</f>
        <v>0</v>
      </c>
      <c r="V607" s="97">
        <f>IF(ISNA(MATCH(N607,'Overlap Study'!BU$62:BU$157,0)),0,1)</f>
        <v>0</v>
      </c>
      <c r="W607" s="97">
        <f>IF(ISNA(MATCH(N607,'Overlap Study'!BJ$62:BJ$157,0)),0,1)</f>
        <v>0</v>
      </c>
      <c r="X607" s="97">
        <f>IF(ISNA(MATCH($N607,'Overlap Study'!AZ$62:AZ$157,0)),0,1)</f>
        <v>0</v>
      </c>
      <c r="Y607" s="97">
        <f>IF(ISNA(MATCH($N607,'Overlap Study'!AT$62:AT$157,0)),0,1)</f>
        <v>0</v>
      </c>
      <c r="Z607" s="97">
        <f>IF(ISNA(MATCH($N607,'Overlap Study'!AN$62:AN$157,0)),0,1)</f>
        <v>0</v>
      </c>
      <c r="AA607" s="97">
        <f>IF(ISNA(MATCH($N607,'Overlap Study'!AH$62:AH$157,0)),0,1)</f>
        <v>0</v>
      </c>
      <c r="AB607" s="110">
        <f>IF(ISNA(MATCH($N607,'Overlap Study'!AB$62:AB$157,0)),0,1)</f>
        <v>1</v>
      </c>
      <c r="AC607" s="97">
        <f>IF(ISNA(MATCH($N607,'Overlap Study'!V$62:V$157,0)),0,1)</f>
        <v>1</v>
      </c>
      <c r="AD607" s="97">
        <f>IF(ISNA(MATCH($N607,'Overlap Study'!P$62:P$157,0)),0,1)</f>
        <v>0</v>
      </c>
      <c r="AE607" s="97">
        <f>IF(ISNA(MATCH($N607,'Overlap Study'!H$53:H$132,0)),0,1)</f>
        <v>0</v>
      </c>
      <c r="AF607" s="106">
        <f>IF(ISNA(MATCH($N607,'Overlap Study'!B$53:B$100,0)),0,1)</f>
        <v>0</v>
      </c>
    </row>
    <row r="608" spans="12:32" ht="13" x14ac:dyDescent="0.3">
      <c r="L608" s="116">
        <f t="shared" si="24"/>
        <v>607</v>
      </c>
      <c r="M608">
        <f t="shared" si="25"/>
        <v>1</v>
      </c>
      <c r="N608" s="99">
        <v>587</v>
      </c>
      <c r="O608" s="99">
        <f>SUM(P608:AA608)</f>
        <v>0</v>
      </c>
      <c r="P608" s="110">
        <f>IF(ISNA(MATCH(N608,'Overlap Study'!FF$62:FF$317,0)),0,1)</f>
        <v>0</v>
      </c>
      <c r="Q608" s="97">
        <f>IF(ISNA(MATCH(N608,'Overlap Study'!EO$62:EO$317,0)),0,1)</f>
        <v>0</v>
      </c>
      <c r="R608" s="97">
        <f>IF(ISNA(MATCH(N608,'Overlap Study'!DY$62:DY$174,0)),0,1)</f>
        <v>0</v>
      </c>
      <c r="S608" s="97">
        <f>IF(ISNA(MATCH(N608,'Overlap Study'!DJ$62:DJ$157,0)),0,1)</f>
        <v>0</v>
      </c>
      <c r="T608" s="99">
        <f>IF(ISNA(MATCH(N608,'Overlap Study'!CU$62:CU$157,0)),0,1)</f>
        <v>0</v>
      </c>
      <c r="U608" s="99">
        <f>IF(ISNA(MATCH(N608,'Overlap Study'!CG$62:CG$157,0)),0,1)</f>
        <v>0</v>
      </c>
      <c r="V608" s="97">
        <f>IF(ISNA(MATCH(N608,'Overlap Study'!BU$62:BU$157,0)),0,1)</f>
        <v>0</v>
      </c>
      <c r="W608" s="97">
        <f>IF(ISNA(MATCH(N608,'Overlap Study'!BJ$62:BJ$157,0)),0,1)</f>
        <v>0</v>
      </c>
      <c r="X608" s="97">
        <f>IF(ISNA(MATCH($N608,'Overlap Study'!AZ$62:AZ$157,0)),0,1)</f>
        <v>0</v>
      </c>
      <c r="Y608" s="97">
        <f>IF(ISNA(MATCH($N608,'Overlap Study'!AT$62:AT$157,0)),0,1)</f>
        <v>0</v>
      </c>
      <c r="Z608" s="97">
        <f>IF(ISNA(MATCH($N608,'Overlap Study'!AN$62:AN$157,0)),0,1)</f>
        <v>0</v>
      </c>
      <c r="AA608" s="97">
        <f>IF(ISNA(MATCH($N608,'Overlap Study'!AH$62:AH$157,0)),0,1)</f>
        <v>0</v>
      </c>
      <c r="AB608" s="110">
        <f>IF(ISNA(MATCH($N608,'Overlap Study'!AB$62:AB$157,0)),0,1)</f>
        <v>0</v>
      </c>
      <c r="AC608" s="97">
        <f>IF(ISNA(MATCH($N608,'Overlap Study'!V$62:V$157,0)),0,1)</f>
        <v>1</v>
      </c>
      <c r="AD608" s="97">
        <f>IF(ISNA(MATCH($N608,'Overlap Study'!P$62:P$157,0)),0,1)</f>
        <v>0</v>
      </c>
      <c r="AE608" s="97">
        <f>IF(ISNA(MATCH($N608,'Overlap Study'!H$53:H$132,0)),0,1)</f>
        <v>0</v>
      </c>
      <c r="AF608" s="106">
        <f>IF(ISNA(MATCH($N608,'Overlap Study'!B$53:B$100,0)),0,1)</f>
        <v>0</v>
      </c>
    </row>
    <row r="609" spans="12:32" ht="13" x14ac:dyDescent="0.3">
      <c r="L609" s="116">
        <f t="shared" si="24"/>
        <v>608</v>
      </c>
      <c r="M609">
        <f t="shared" si="25"/>
        <v>1</v>
      </c>
      <c r="N609" s="394">
        <v>618</v>
      </c>
      <c r="O609" s="99">
        <f>SUM(P609:AA609)</f>
        <v>0</v>
      </c>
      <c r="P609" s="110">
        <f>IF(ISNA(MATCH(N609,'Overlap Study'!FF$62:FF$317,0)),0,1)</f>
        <v>0</v>
      </c>
      <c r="Q609" s="97">
        <f>IF(ISNA(MATCH(N609,'Overlap Study'!EO$62:EO$317,0)),0,1)</f>
        <v>0</v>
      </c>
      <c r="R609" s="97">
        <f>IF(ISNA(MATCH(N609,'Overlap Study'!DY$62:DY$174,0)),0,1)</f>
        <v>0</v>
      </c>
      <c r="S609" s="97">
        <f>IF(ISNA(MATCH(N609,'Overlap Study'!DJ$62:DJ$157,0)),0,1)</f>
        <v>0</v>
      </c>
      <c r="T609" s="99">
        <f>IF(ISNA(MATCH(N609,'Overlap Study'!CU$62:CU$157,0)),0,1)</f>
        <v>0</v>
      </c>
      <c r="U609" s="99">
        <f>IF(ISNA(MATCH(N609,'Overlap Study'!CG$62:CG$157,0)),0,1)</f>
        <v>0</v>
      </c>
      <c r="V609" s="97">
        <f>IF(ISNA(MATCH(N609,'Overlap Study'!BU$62:BU$157,0)),0,1)</f>
        <v>0</v>
      </c>
      <c r="W609" s="97">
        <f>IF(ISNA(MATCH(N609,'Overlap Study'!BJ$62:BJ$157,0)),0,1)</f>
        <v>0</v>
      </c>
      <c r="X609" s="97">
        <f>IF(ISNA(MATCH($N609,'Overlap Study'!AZ$62:AZ$157,0)),0,1)</f>
        <v>0</v>
      </c>
      <c r="Y609" s="97">
        <f>IF(ISNA(MATCH($N609,'Overlap Study'!AT$62:AT$157,0)),0,1)</f>
        <v>0</v>
      </c>
      <c r="Z609" s="97">
        <f>IF(ISNA(MATCH($N609,'Overlap Study'!AN$62:AN$157,0)),0,1)</f>
        <v>0</v>
      </c>
      <c r="AA609" s="97">
        <f>IF(ISNA(MATCH($N609,'Overlap Study'!AH$62:AH$157,0)),0,1)</f>
        <v>0</v>
      </c>
      <c r="AB609" s="110">
        <f>IF(ISNA(MATCH($N609,'Overlap Study'!AB$62:AB$157,0)),0,1)</f>
        <v>0</v>
      </c>
      <c r="AC609" s="97">
        <f>IF(ISNA(MATCH($N609,'Overlap Study'!V$62:V$157,0)),0,1)</f>
        <v>1</v>
      </c>
      <c r="AD609" s="97">
        <f>IF(ISNA(MATCH($N609,'Overlap Study'!P$62:P$157,0)),0,1)</f>
        <v>0</v>
      </c>
      <c r="AE609" s="97">
        <f>IF(ISNA(MATCH($N609,'Overlap Study'!H$53:H$132,0)),0,1)</f>
        <v>0</v>
      </c>
      <c r="AF609" s="106">
        <f>IF(ISNA(MATCH($N609,'Overlap Study'!B$53:B$100,0)),0,1)</f>
        <v>0</v>
      </c>
    </row>
    <row r="610" spans="12:32" ht="13" x14ac:dyDescent="0.3">
      <c r="L610" s="116">
        <f t="shared" si="24"/>
        <v>609</v>
      </c>
      <c r="M610">
        <f t="shared" si="25"/>
        <v>1</v>
      </c>
      <c r="N610" s="99">
        <v>638</v>
      </c>
      <c r="O610" s="99">
        <f>SUM(P610:AA610)</f>
        <v>0</v>
      </c>
      <c r="P610" s="110">
        <f>IF(ISNA(MATCH(N610,'Overlap Study'!FF$62:FF$317,0)),0,1)</f>
        <v>0</v>
      </c>
      <c r="Q610" s="97">
        <f>IF(ISNA(MATCH(N610,'Overlap Study'!EO$62:EO$317,0)),0,1)</f>
        <v>0</v>
      </c>
      <c r="R610" s="97">
        <f>IF(ISNA(MATCH(N610,'Overlap Study'!DY$62:DY$174,0)),0,1)</f>
        <v>0</v>
      </c>
      <c r="S610" s="97">
        <f>IF(ISNA(MATCH(N610,'Overlap Study'!DJ$62:DJ$157,0)),0,1)</f>
        <v>0</v>
      </c>
      <c r="T610" s="99">
        <f>IF(ISNA(MATCH(N610,'Overlap Study'!CU$62:CU$157,0)),0,1)</f>
        <v>0</v>
      </c>
      <c r="U610" s="99">
        <f>IF(ISNA(MATCH(N610,'Overlap Study'!CG$62:CG$157,0)),0,1)</f>
        <v>0</v>
      </c>
      <c r="V610" s="97">
        <f>IF(ISNA(MATCH(N610,'Overlap Study'!BU$62:BU$157,0)),0,1)</f>
        <v>0</v>
      </c>
      <c r="W610" s="97">
        <f>IF(ISNA(MATCH(N610,'Overlap Study'!BJ$62:BJ$157,0)),0,1)</f>
        <v>0</v>
      </c>
      <c r="X610" s="97">
        <f>IF(ISNA(MATCH($N610,'Overlap Study'!AZ$62:AZ$157,0)),0,1)</f>
        <v>0</v>
      </c>
      <c r="Y610" s="97">
        <f>IF(ISNA(MATCH($N610,'Overlap Study'!AT$62:AT$157,0)),0,1)</f>
        <v>0</v>
      </c>
      <c r="Z610" s="97">
        <f>IF(ISNA(MATCH($N610,'Overlap Study'!AN$62:AN$157,0)),0,1)</f>
        <v>0</v>
      </c>
      <c r="AA610" s="97">
        <f>IF(ISNA(MATCH($N610,'Overlap Study'!AH$62:AH$157,0)),0,1)</f>
        <v>0</v>
      </c>
      <c r="AB610" s="110">
        <f>IF(ISNA(MATCH($N610,'Overlap Study'!AB$62:AB$157,0)),0,1)</f>
        <v>0</v>
      </c>
      <c r="AC610" s="97">
        <f>IF(ISNA(MATCH($N610,'Overlap Study'!V$62:V$157,0)),0,1)</f>
        <v>1</v>
      </c>
      <c r="AD610" s="97">
        <f>IF(ISNA(MATCH($N610,'Overlap Study'!P$62:P$157,0)),0,1)</f>
        <v>0</v>
      </c>
      <c r="AE610" s="97">
        <f>IF(ISNA(MATCH($N610,'Overlap Study'!H$53:H$132,0)),0,1)</f>
        <v>0</v>
      </c>
      <c r="AF610" s="106">
        <f>IF(ISNA(MATCH($N610,'Overlap Study'!B$53:B$100,0)),0,1)</f>
        <v>0</v>
      </c>
    </row>
    <row r="611" spans="12:32" ht="13" x14ac:dyDescent="0.3">
      <c r="L611" s="116">
        <f t="shared" si="24"/>
        <v>610</v>
      </c>
      <c r="M611">
        <f t="shared" si="25"/>
        <v>1</v>
      </c>
      <c r="N611" s="97">
        <v>643</v>
      </c>
      <c r="O611" s="99">
        <f>SUM(P611:AA611)</f>
        <v>0</v>
      </c>
      <c r="P611" s="110">
        <f>IF(ISNA(MATCH(N611,'Overlap Study'!FF$62:FF$317,0)),0,1)</f>
        <v>0</v>
      </c>
      <c r="Q611" s="97">
        <f>IF(ISNA(MATCH(N611,'Overlap Study'!EO$62:EO$317,0)),0,1)</f>
        <v>0</v>
      </c>
      <c r="R611" s="97">
        <f>IF(ISNA(MATCH(N611,'Overlap Study'!DY$62:DY$174,0)),0,1)</f>
        <v>0</v>
      </c>
      <c r="S611" s="97">
        <f>IF(ISNA(MATCH(N611,'Overlap Study'!DJ$62:DJ$157,0)),0,1)</f>
        <v>0</v>
      </c>
      <c r="T611" s="99">
        <f>IF(ISNA(MATCH(N611,'Overlap Study'!CU$62:CU$157,0)),0,1)</f>
        <v>0</v>
      </c>
      <c r="U611" s="99">
        <f>IF(ISNA(MATCH(N611,'Overlap Study'!CG$62:CG$157,0)),0,1)</f>
        <v>0</v>
      </c>
      <c r="V611" s="97">
        <f>IF(ISNA(MATCH(N611,'Overlap Study'!BU$62:BU$157,0)),0,1)</f>
        <v>0</v>
      </c>
      <c r="W611" s="97">
        <f>IF(ISNA(MATCH(N611,'Overlap Study'!BJ$62:BJ$157,0)),0,1)</f>
        <v>0</v>
      </c>
      <c r="X611" s="97">
        <f>IF(ISNA(MATCH($N611,'Overlap Study'!AZ$62:AZ$157,0)),0,1)</f>
        <v>0</v>
      </c>
      <c r="Y611" s="97">
        <f>IF(ISNA(MATCH($N611,'Overlap Study'!AT$62:AT$157,0)),0,1)</f>
        <v>0</v>
      </c>
      <c r="Z611" s="97">
        <f>IF(ISNA(MATCH($N611,'Overlap Study'!AN$62:AN$157,0)),0,1)</f>
        <v>0</v>
      </c>
      <c r="AA611" s="97">
        <f>IF(ISNA(MATCH($N611,'Overlap Study'!AH$62:AH$157,0)),0,1)</f>
        <v>0</v>
      </c>
      <c r="AB611" s="110">
        <f>IF(ISNA(MATCH($N611,'Overlap Study'!AB$62:AB$157,0)),0,1)</f>
        <v>0</v>
      </c>
      <c r="AC611" s="97">
        <f>IF(ISNA(MATCH($N611,'Overlap Study'!V$62:V$157,0)),0,1)</f>
        <v>0</v>
      </c>
      <c r="AD611" s="97">
        <f>IF(ISNA(MATCH($N611,'Overlap Study'!P$62:P$157,0)),0,1)</f>
        <v>1</v>
      </c>
      <c r="AE611" s="97">
        <f>IF(ISNA(MATCH($N611,'Overlap Study'!H$53:H$132,0)),0,1)</f>
        <v>0</v>
      </c>
      <c r="AF611" s="106">
        <f>IF(ISNA(MATCH($N611,'Overlap Study'!B$53:B$100,0)),0,1)</f>
        <v>0</v>
      </c>
    </row>
    <row r="612" spans="12:32" ht="13" x14ac:dyDescent="0.3">
      <c r="L612" s="116">
        <f t="shared" si="24"/>
        <v>611</v>
      </c>
      <c r="M612">
        <f t="shared" si="25"/>
        <v>2</v>
      </c>
      <c r="N612" s="97">
        <v>647</v>
      </c>
      <c r="O612" s="99">
        <f>SUM(P612:AA612)</f>
        <v>0</v>
      </c>
      <c r="P612" s="110">
        <f>IF(ISNA(MATCH(N612,'Overlap Study'!FF$62:FF$317,0)),0,1)</f>
        <v>0</v>
      </c>
      <c r="Q612" s="97">
        <f>IF(ISNA(MATCH(N612,'Overlap Study'!EO$62:EO$317,0)),0,1)</f>
        <v>0</v>
      </c>
      <c r="R612" s="97">
        <f>IF(ISNA(MATCH(N612,'Overlap Study'!DY$62:DY$174,0)),0,1)</f>
        <v>0</v>
      </c>
      <c r="S612" s="97">
        <f>IF(ISNA(MATCH(N612,'Overlap Study'!DJ$62:DJ$157,0)),0,1)</f>
        <v>0</v>
      </c>
      <c r="T612" s="99">
        <f>IF(ISNA(MATCH(N612,'Overlap Study'!CU$62:CU$157,0)),0,1)</f>
        <v>0</v>
      </c>
      <c r="U612" s="99">
        <f>IF(ISNA(MATCH(N612,'Overlap Study'!CG$62:CG$157,0)),0,1)</f>
        <v>0</v>
      </c>
      <c r="V612" s="97">
        <f>IF(ISNA(MATCH(N612,'Overlap Study'!BU$62:BU$157,0)),0,1)</f>
        <v>0</v>
      </c>
      <c r="W612" s="97">
        <f>IF(ISNA(MATCH(N612,'Overlap Study'!BJ$62:BJ$157,0)),0,1)</f>
        <v>0</v>
      </c>
      <c r="X612" s="97">
        <f>IF(ISNA(MATCH($N612,'Overlap Study'!AZ$62:AZ$157,0)),0,1)</f>
        <v>0</v>
      </c>
      <c r="Y612" s="97">
        <f>IF(ISNA(MATCH($N612,'Overlap Study'!AT$62:AT$157,0)),0,1)</f>
        <v>0</v>
      </c>
      <c r="Z612" s="97">
        <f>IF(ISNA(MATCH($N612,'Overlap Study'!AN$62:AN$157,0)),0,1)</f>
        <v>0</v>
      </c>
      <c r="AA612" s="97">
        <f>IF(ISNA(MATCH($N612,'Overlap Study'!AH$62:AH$157,0)),0,1)</f>
        <v>0</v>
      </c>
      <c r="AB612" s="110">
        <f>IF(ISNA(MATCH($N612,'Overlap Study'!AB$62:AB$157,0)),0,1)</f>
        <v>1</v>
      </c>
      <c r="AC612" s="97">
        <f>IF(ISNA(MATCH($N612,'Overlap Study'!V$62:V$157,0)),0,1)</f>
        <v>1</v>
      </c>
      <c r="AD612" s="97">
        <f>IF(ISNA(MATCH($N612,'Overlap Study'!P$62:P$157,0)),0,1)</f>
        <v>0</v>
      </c>
      <c r="AE612" s="97">
        <f>IF(ISNA(MATCH($N612,'Overlap Study'!H$53:H$132,0)),0,1)</f>
        <v>0</v>
      </c>
      <c r="AF612" s="106">
        <f>IF(ISNA(MATCH($N612,'Overlap Study'!B$53:B$100,0)),0,1)</f>
        <v>0</v>
      </c>
    </row>
    <row r="613" spans="12:32" ht="13" x14ac:dyDescent="0.3">
      <c r="L613" s="116">
        <f t="shared" si="24"/>
        <v>612</v>
      </c>
      <c r="M613">
        <f t="shared" si="25"/>
        <v>1</v>
      </c>
      <c r="N613" s="97">
        <v>648</v>
      </c>
      <c r="O613" s="99">
        <f>SUM(P613:AA613)</f>
        <v>0</v>
      </c>
      <c r="P613" s="110">
        <f>IF(ISNA(MATCH(N613,'Overlap Study'!FF$62:FF$317,0)),0,1)</f>
        <v>0</v>
      </c>
      <c r="Q613" s="97">
        <f>IF(ISNA(MATCH(N613,'Overlap Study'!EO$62:EO$317,0)),0,1)</f>
        <v>0</v>
      </c>
      <c r="R613" s="97">
        <f>IF(ISNA(MATCH(N613,'Overlap Study'!DY$62:DY$174,0)),0,1)</f>
        <v>0</v>
      </c>
      <c r="S613" s="97">
        <f>IF(ISNA(MATCH(N613,'Overlap Study'!DJ$62:DJ$157,0)),0,1)</f>
        <v>0</v>
      </c>
      <c r="T613" s="99">
        <f>IF(ISNA(MATCH(N613,'Overlap Study'!CU$62:CU$157,0)),0,1)</f>
        <v>0</v>
      </c>
      <c r="U613" s="99">
        <f>IF(ISNA(MATCH(N613,'Overlap Study'!CG$62:CG$157,0)),0,1)</f>
        <v>0</v>
      </c>
      <c r="V613" s="97">
        <f>IF(ISNA(MATCH(N613,'Overlap Study'!BU$62:BU$157,0)),0,1)</f>
        <v>0</v>
      </c>
      <c r="W613" s="97">
        <f>IF(ISNA(MATCH(N613,'Overlap Study'!BJ$62:BJ$157,0)),0,1)</f>
        <v>0</v>
      </c>
      <c r="X613" s="97">
        <f>IF(ISNA(MATCH($N613,'Overlap Study'!AZ$62:AZ$157,0)),0,1)</f>
        <v>0</v>
      </c>
      <c r="Y613" s="97">
        <f>IF(ISNA(MATCH($N613,'Overlap Study'!AT$62:AT$157,0)),0,1)</f>
        <v>0</v>
      </c>
      <c r="Z613" s="97">
        <f>IF(ISNA(MATCH($N613,'Overlap Study'!AN$62:AN$157,0)),0,1)</f>
        <v>0</v>
      </c>
      <c r="AA613" s="97">
        <f>IF(ISNA(MATCH($N613,'Overlap Study'!AH$62:AH$157,0)),0,1)</f>
        <v>0</v>
      </c>
      <c r="AB613" s="110">
        <f>IF(ISNA(MATCH($N613,'Overlap Study'!AB$62:AB$157,0)),0,1)</f>
        <v>1</v>
      </c>
      <c r="AC613" s="97">
        <f>IF(ISNA(MATCH($N613,'Overlap Study'!V$62:V$157,0)),0,1)</f>
        <v>0</v>
      </c>
      <c r="AD613" s="97">
        <f>IF(ISNA(MATCH($N613,'Overlap Study'!P$62:P$157,0)),0,1)</f>
        <v>0</v>
      </c>
      <c r="AE613" s="97">
        <f>IF(ISNA(MATCH($N613,'Overlap Study'!H$53:H$132,0)),0,1)</f>
        <v>0</v>
      </c>
      <c r="AF613" s="106">
        <f>IF(ISNA(MATCH($N613,'Overlap Study'!B$53:B$100,0)),0,1)</f>
        <v>0</v>
      </c>
    </row>
    <row r="614" spans="12:32" ht="13" x14ac:dyDescent="0.3">
      <c r="L614" s="116">
        <f t="shared" si="24"/>
        <v>613</v>
      </c>
      <c r="M614">
        <f t="shared" si="25"/>
        <v>1</v>
      </c>
      <c r="N614" s="97">
        <v>650</v>
      </c>
      <c r="O614" s="99">
        <f>SUM(P614:AA614)</f>
        <v>0</v>
      </c>
      <c r="P614" s="110">
        <f>IF(ISNA(MATCH(N614,'Overlap Study'!FF$62:FF$317,0)),0,1)</f>
        <v>0</v>
      </c>
      <c r="Q614" s="97">
        <f>IF(ISNA(MATCH(N614,'Overlap Study'!EO$62:EO$317,0)),0,1)</f>
        <v>0</v>
      </c>
      <c r="R614" s="97">
        <f>IF(ISNA(MATCH(N614,'Overlap Study'!DY$62:DY$174,0)),0,1)</f>
        <v>0</v>
      </c>
      <c r="S614" s="97">
        <f>IF(ISNA(MATCH(N614,'Overlap Study'!DJ$62:DJ$157,0)),0,1)</f>
        <v>0</v>
      </c>
      <c r="T614" s="99">
        <f>IF(ISNA(MATCH(N614,'Overlap Study'!CU$62:CU$157,0)),0,1)</f>
        <v>0</v>
      </c>
      <c r="U614" s="99">
        <f>IF(ISNA(MATCH(N614,'Overlap Study'!CG$62:CG$157,0)),0,1)</f>
        <v>0</v>
      </c>
      <c r="V614" s="97">
        <f>IF(ISNA(MATCH(N614,'Overlap Study'!BU$62:BU$157,0)),0,1)</f>
        <v>0</v>
      </c>
      <c r="W614" s="97">
        <f>IF(ISNA(MATCH(N614,'Overlap Study'!BJ$62:BJ$157,0)),0,1)</f>
        <v>0</v>
      </c>
      <c r="X614" s="97">
        <f>IF(ISNA(MATCH($N614,'Overlap Study'!AZ$62:AZ$157,0)),0,1)</f>
        <v>0</v>
      </c>
      <c r="Y614" s="97">
        <f>IF(ISNA(MATCH($N614,'Overlap Study'!AT$62:AT$157,0)),0,1)</f>
        <v>0</v>
      </c>
      <c r="Z614" s="97">
        <f>IF(ISNA(MATCH($N614,'Overlap Study'!AN$62:AN$157,0)),0,1)</f>
        <v>0</v>
      </c>
      <c r="AA614" s="97">
        <f>IF(ISNA(MATCH($N614,'Overlap Study'!AH$62:AH$157,0)),0,1)</f>
        <v>0</v>
      </c>
      <c r="AB614" s="110">
        <f>IF(ISNA(MATCH($N614,'Overlap Study'!AB$62:AB$157,0)),0,1)</f>
        <v>0</v>
      </c>
      <c r="AC614" s="97">
        <f>IF(ISNA(MATCH($N614,'Overlap Study'!V$62:V$157,0)),0,1)</f>
        <v>1</v>
      </c>
      <c r="AD614" s="97">
        <f>IF(ISNA(MATCH($N614,'Overlap Study'!P$62:P$157,0)),0,1)</f>
        <v>0</v>
      </c>
      <c r="AE614" s="97">
        <f>IF(ISNA(MATCH($N614,'Overlap Study'!H$53:H$132,0)),0,1)</f>
        <v>0</v>
      </c>
      <c r="AF614" s="106">
        <f>IF(ISNA(MATCH($N614,'Overlap Study'!B$53:B$100,0)),0,1)</f>
        <v>0</v>
      </c>
    </row>
    <row r="615" spans="12:32" ht="13" x14ac:dyDescent="0.3">
      <c r="L615" s="116">
        <f t="shared" si="24"/>
        <v>614</v>
      </c>
      <c r="M615">
        <f t="shared" si="25"/>
        <v>1</v>
      </c>
      <c r="N615" s="97">
        <v>651</v>
      </c>
      <c r="O615" s="99">
        <f>SUM(P615:AA615)</f>
        <v>0</v>
      </c>
      <c r="P615" s="110">
        <f>IF(ISNA(MATCH(N615,'Overlap Study'!FF$62:FF$317,0)),0,1)</f>
        <v>0</v>
      </c>
      <c r="Q615" s="97">
        <f>IF(ISNA(MATCH(N615,'Overlap Study'!EO$62:EO$317,0)),0,1)</f>
        <v>0</v>
      </c>
      <c r="R615" s="97">
        <f>IF(ISNA(MATCH(N615,'Overlap Study'!DY$62:DY$174,0)),0,1)</f>
        <v>0</v>
      </c>
      <c r="S615" s="97">
        <f>IF(ISNA(MATCH(N615,'Overlap Study'!DJ$62:DJ$157,0)),0,1)</f>
        <v>0</v>
      </c>
      <c r="T615" s="99">
        <f>IF(ISNA(MATCH(N615,'Overlap Study'!CU$62:CU$157,0)),0,1)</f>
        <v>0</v>
      </c>
      <c r="U615" s="99">
        <f>IF(ISNA(MATCH(N615,'Overlap Study'!CG$62:CG$157,0)),0,1)</f>
        <v>0</v>
      </c>
      <c r="V615" s="97">
        <f>IF(ISNA(MATCH(N615,'Overlap Study'!BU$62:BU$157,0)),0,1)</f>
        <v>0</v>
      </c>
      <c r="W615" s="97">
        <f>IF(ISNA(MATCH(N615,'Overlap Study'!BJ$62:BJ$157,0)),0,1)</f>
        <v>0</v>
      </c>
      <c r="X615" s="97">
        <f>IF(ISNA(MATCH($N615,'Overlap Study'!AZ$62:AZ$157,0)),0,1)</f>
        <v>0</v>
      </c>
      <c r="Y615" s="97">
        <f>IF(ISNA(MATCH($N615,'Overlap Study'!AT$62:AT$157,0)),0,1)</f>
        <v>0</v>
      </c>
      <c r="Z615" s="97">
        <f>IF(ISNA(MATCH($N615,'Overlap Study'!AN$62:AN$157,0)),0,1)</f>
        <v>0</v>
      </c>
      <c r="AA615" s="97">
        <f>IF(ISNA(MATCH($N615,'Overlap Study'!AH$62:AH$157,0)),0,1)</f>
        <v>0</v>
      </c>
      <c r="AB615" s="110">
        <f>IF(ISNA(MATCH($N615,'Overlap Study'!AB$62:AB$157,0)),0,1)</f>
        <v>0</v>
      </c>
      <c r="AC615" s="97">
        <f>IF(ISNA(MATCH($N615,'Overlap Study'!V$62:V$157,0)),0,1)</f>
        <v>1</v>
      </c>
      <c r="AD615" s="97">
        <f>IF(ISNA(MATCH($N615,'Overlap Study'!P$62:P$157,0)),0,1)</f>
        <v>0</v>
      </c>
      <c r="AE615" s="97">
        <f>IF(ISNA(MATCH($N615,'Overlap Study'!H$53:H$132,0)),0,1)</f>
        <v>0</v>
      </c>
      <c r="AF615" s="106">
        <f>IF(ISNA(MATCH($N615,'Overlap Study'!B$53:B$100,0)),0,1)</f>
        <v>0</v>
      </c>
    </row>
    <row r="616" spans="12:32" ht="13" x14ac:dyDescent="0.3">
      <c r="L616" s="116">
        <f t="shared" si="24"/>
        <v>615</v>
      </c>
      <c r="M616">
        <f t="shared" si="25"/>
        <v>2</v>
      </c>
      <c r="N616" s="97">
        <v>662</v>
      </c>
      <c r="O616" s="99">
        <f>SUM(P616:AA616)</f>
        <v>0</v>
      </c>
      <c r="P616" s="110">
        <f>IF(ISNA(MATCH(N616,'Overlap Study'!FF$62:FF$317,0)),0,1)</f>
        <v>0</v>
      </c>
      <c r="Q616" s="97">
        <f>IF(ISNA(MATCH(N616,'Overlap Study'!EO$62:EO$317,0)),0,1)</f>
        <v>0</v>
      </c>
      <c r="R616" s="97">
        <f>IF(ISNA(MATCH(N616,'Overlap Study'!DY$62:DY$174,0)),0,1)</f>
        <v>0</v>
      </c>
      <c r="S616" s="97">
        <f>IF(ISNA(MATCH(N616,'Overlap Study'!DJ$62:DJ$157,0)),0,1)</f>
        <v>0</v>
      </c>
      <c r="T616" s="99">
        <f>IF(ISNA(MATCH(N616,'Overlap Study'!CU$62:CU$157,0)),0,1)</f>
        <v>0</v>
      </c>
      <c r="U616" s="99">
        <f>IF(ISNA(MATCH(N616,'Overlap Study'!CG$62:CG$157,0)),0,1)</f>
        <v>0</v>
      </c>
      <c r="V616" s="97">
        <f>IF(ISNA(MATCH(N616,'Overlap Study'!BU$62:BU$157,0)),0,1)</f>
        <v>0</v>
      </c>
      <c r="W616" s="97">
        <f>IF(ISNA(MATCH(N616,'Overlap Study'!BJ$62:BJ$157,0)),0,1)</f>
        <v>0</v>
      </c>
      <c r="X616" s="97">
        <f>IF(ISNA(MATCH($N616,'Overlap Study'!AZ$62:AZ$157,0)),0,1)</f>
        <v>0</v>
      </c>
      <c r="Y616" s="97">
        <f>IF(ISNA(MATCH($N616,'Overlap Study'!AT$62:AT$157,0)),0,1)</f>
        <v>0</v>
      </c>
      <c r="Z616" s="97">
        <f>IF(ISNA(MATCH($N616,'Overlap Study'!AN$62:AN$157,0)),0,1)</f>
        <v>0</v>
      </c>
      <c r="AA616" s="97">
        <f>IF(ISNA(MATCH($N616,'Overlap Study'!AH$62:AH$157,0)),0,1)</f>
        <v>0</v>
      </c>
      <c r="AB616" s="110">
        <f>IF(ISNA(MATCH($N616,'Overlap Study'!AB$62:AB$157,0)),0,1)</f>
        <v>1</v>
      </c>
      <c r="AC616" s="97">
        <f>IF(ISNA(MATCH($N616,'Overlap Study'!V$62:V$157,0)),0,1)</f>
        <v>0</v>
      </c>
      <c r="AD616" s="97">
        <f>IF(ISNA(MATCH($N616,'Overlap Study'!P$62:P$157,0)),0,1)</f>
        <v>1</v>
      </c>
      <c r="AE616" s="97">
        <f>IF(ISNA(MATCH($N616,'Overlap Study'!H$53:H$132,0)),0,1)</f>
        <v>0</v>
      </c>
      <c r="AF616" s="106">
        <f>IF(ISNA(MATCH($N616,'Overlap Study'!B$53:B$100,0)),0,1)</f>
        <v>0</v>
      </c>
    </row>
    <row r="617" spans="12:32" ht="13" x14ac:dyDescent="0.3">
      <c r="L617" s="116">
        <f t="shared" si="24"/>
        <v>616</v>
      </c>
      <c r="M617">
        <f t="shared" si="25"/>
        <v>1</v>
      </c>
      <c r="N617" s="97">
        <v>665</v>
      </c>
      <c r="O617" s="99">
        <f>SUM(P617:AA617)</f>
        <v>0</v>
      </c>
      <c r="P617" s="110">
        <f>IF(ISNA(MATCH(N617,'Overlap Study'!FF$62:FF$317,0)),0,1)</f>
        <v>0</v>
      </c>
      <c r="Q617" s="97">
        <f>IF(ISNA(MATCH(N617,'Overlap Study'!EO$62:EO$317,0)),0,1)</f>
        <v>0</v>
      </c>
      <c r="R617" s="97">
        <f>IF(ISNA(MATCH(N617,'Overlap Study'!DY$62:DY$174,0)),0,1)</f>
        <v>0</v>
      </c>
      <c r="S617" s="97">
        <f>IF(ISNA(MATCH(N617,'Overlap Study'!DJ$62:DJ$157,0)),0,1)</f>
        <v>0</v>
      </c>
      <c r="T617" s="99">
        <f>IF(ISNA(MATCH(N617,'Overlap Study'!CU$62:CU$157,0)),0,1)</f>
        <v>0</v>
      </c>
      <c r="U617" s="99">
        <f>IF(ISNA(MATCH(N617,'Overlap Study'!CG$62:CG$157,0)),0,1)</f>
        <v>0</v>
      </c>
      <c r="V617" s="97">
        <f>IF(ISNA(MATCH(N617,'Overlap Study'!BU$62:BU$157,0)),0,1)</f>
        <v>0</v>
      </c>
      <c r="W617" s="97">
        <f>IF(ISNA(MATCH(N617,'Overlap Study'!BJ$62:BJ$157,0)),0,1)</f>
        <v>0</v>
      </c>
      <c r="X617" s="97">
        <f>IF(ISNA(MATCH($N617,'Overlap Study'!AZ$62:AZ$157,0)),0,1)</f>
        <v>0</v>
      </c>
      <c r="Y617" s="97">
        <f>IF(ISNA(MATCH($N617,'Overlap Study'!AT$62:AT$157,0)),0,1)</f>
        <v>0</v>
      </c>
      <c r="Z617" s="97">
        <f>IF(ISNA(MATCH($N617,'Overlap Study'!AN$62:AN$157,0)),0,1)</f>
        <v>0</v>
      </c>
      <c r="AA617" s="97">
        <f>IF(ISNA(MATCH($N617,'Overlap Study'!AH$62:AH$157,0)),0,1)</f>
        <v>0</v>
      </c>
      <c r="AB617" s="110">
        <f>IF(ISNA(MATCH($N617,'Overlap Study'!AB$62:AB$157,0)),0,1)</f>
        <v>0</v>
      </c>
      <c r="AC617" s="97">
        <f>IF(ISNA(MATCH($N617,'Overlap Study'!V$62:V$157,0)),0,1)</f>
        <v>1</v>
      </c>
      <c r="AD617" s="97">
        <f>IF(ISNA(MATCH($N617,'Overlap Study'!P$62:P$157,0)),0,1)</f>
        <v>0</v>
      </c>
      <c r="AE617" s="97">
        <f>IF(ISNA(MATCH($N617,'Overlap Study'!H$53:H$132,0)),0,1)</f>
        <v>0</v>
      </c>
      <c r="AF617" s="106">
        <f>IF(ISNA(MATCH($N617,'Overlap Study'!B$53:B$100,0)),0,1)</f>
        <v>0</v>
      </c>
    </row>
    <row r="618" spans="12:32" ht="13" x14ac:dyDescent="0.3">
      <c r="L618" s="116">
        <f t="shared" si="24"/>
        <v>617</v>
      </c>
      <c r="M618">
        <f t="shared" si="25"/>
        <v>2</v>
      </c>
      <c r="N618" s="99">
        <v>782</v>
      </c>
      <c r="O618" s="99">
        <f>SUM(P618:AA618)</f>
        <v>0</v>
      </c>
      <c r="P618" s="110">
        <f>IF(ISNA(MATCH(N618,'Overlap Study'!FF$62:FF$317,0)),0,1)</f>
        <v>0</v>
      </c>
      <c r="Q618" s="97">
        <f>IF(ISNA(MATCH(N618,'Overlap Study'!EO$62:EO$317,0)),0,1)</f>
        <v>0</v>
      </c>
      <c r="R618" s="97">
        <f>IF(ISNA(MATCH(N618,'Overlap Study'!DY$62:DY$174,0)),0,1)</f>
        <v>0</v>
      </c>
      <c r="S618" s="97">
        <f>IF(ISNA(MATCH(N618,'Overlap Study'!DJ$62:DJ$157,0)),0,1)</f>
        <v>0</v>
      </c>
      <c r="T618" s="99">
        <f>IF(ISNA(MATCH(N618,'Overlap Study'!CU$62:CU$157,0)),0,1)</f>
        <v>0</v>
      </c>
      <c r="U618" s="99">
        <f>IF(ISNA(MATCH(N618,'Overlap Study'!CG$62:CG$157,0)),0,1)</f>
        <v>0</v>
      </c>
      <c r="V618" s="97">
        <f>IF(ISNA(MATCH(N618,'Overlap Study'!BU$62:BU$157,0)),0,1)</f>
        <v>0</v>
      </c>
      <c r="W618" s="97">
        <f>IF(ISNA(MATCH(N618,'Overlap Study'!BJ$62:BJ$157,0)),0,1)</f>
        <v>0</v>
      </c>
      <c r="X618" s="97">
        <f>IF(ISNA(MATCH($N618,'Overlap Study'!AZ$62:AZ$157,0)),0,1)</f>
        <v>0</v>
      </c>
      <c r="Y618" s="97">
        <f>IF(ISNA(MATCH($N618,'Overlap Study'!AT$62:AT$157,0)),0,1)</f>
        <v>0</v>
      </c>
      <c r="Z618" s="97">
        <f>IF(ISNA(MATCH($N618,'Overlap Study'!AN$62:AN$157,0)),0,1)</f>
        <v>0</v>
      </c>
      <c r="AA618" s="97">
        <f>IF(ISNA(MATCH($N618,'Overlap Study'!AH$62:AH$157,0)),0,1)</f>
        <v>0</v>
      </c>
      <c r="AB618" s="110">
        <f>IF(ISNA(MATCH($N618,'Overlap Study'!AB$62:AB$157,0)),0,1)</f>
        <v>1</v>
      </c>
      <c r="AC618" s="97">
        <f>IF(ISNA(MATCH($N618,'Overlap Study'!V$62:V$157,0)),0,1)</f>
        <v>1</v>
      </c>
      <c r="AD618" s="97">
        <f>IF(ISNA(MATCH($N618,'Overlap Study'!P$62:P$157,0)),0,1)</f>
        <v>0</v>
      </c>
      <c r="AE618" s="97">
        <f>IF(ISNA(MATCH($N618,'Overlap Study'!H$53:H$132,0)),0,1)</f>
        <v>0</v>
      </c>
      <c r="AF618" s="106">
        <f>IF(ISNA(MATCH($N618,'Overlap Study'!B$53:B$100,0)),0,1)</f>
        <v>0</v>
      </c>
    </row>
    <row r="619" spans="12:32" ht="13" x14ac:dyDescent="0.3">
      <c r="L619" s="116">
        <f t="shared" si="24"/>
        <v>618</v>
      </c>
      <c r="M619">
        <f t="shared" si="25"/>
        <v>1</v>
      </c>
      <c r="N619" s="99">
        <v>814</v>
      </c>
      <c r="O619" s="99">
        <f>SUM(P619:AA619)</f>
        <v>0</v>
      </c>
      <c r="P619" s="110">
        <f>IF(ISNA(MATCH(N619,'Overlap Study'!FF$62:FF$317,0)),0,1)</f>
        <v>0</v>
      </c>
      <c r="Q619" s="97">
        <f>IF(ISNA(MATCH(N619,'Overlap Study'!EO$62:EO$317,0)),0,1)</f>
        <v>0</v>
      </c>
      <c r="R619" s="97">
        <f>IF(ISNA(MATCH(N619,'Overlap Study'!DY$62:DY$174,0)),0,1)</f>
        <v>0</v>
      </c>
      <c r="S619" s="97">
        <f>IF(ISNA(MATCH(N619,'Overlap Study'!DJ$62:DJ$157,0)),0,1)</f>
        <v>0</v>
      </c>
      <c r="T619" s="99">
        <f>IF(ISNA(MATCH(N619,'Overlap Study'!CU$62:CU$157,0)),0,1)</f>
        <v>0</v>
      </c>
      <c r="U619" s="99">
        <f>IF(ISNA(MATCH(N619,'Overlap Study'!CG$62:CG$157,0)),0,1)</f>
        <v>0</v>
      </c>
      <c r="V619" s="97">
        <f>IF(ISNA(MATCH(N619,'Overlap Study'!BU$62:BU$157,0)),0,1)</f>
        <v>0</v>
      </c>
      <c r="W619" s="97">
        <f>IF(ISNA(MATCH(N619,'Overlap Study'!BJ$62:BJ$157,0)),0,1)</f>
        <v>0</v>
      </c>
      <c r="X619" s="97">
        <f>IF(ISNA(MATCH($N619,'Overlap Study'!AZ$62:AZ$157,0)),0,1)</f>
        <v>0</v>
      </c>
      <c r="Y619" s="97">
        <f>IF(ISNA(MATCH($N619,'Overlap Study'!AT$62:AT$157,0)),0,1)</f>
        <v>0</v>
      </c>
      <c r="Z619" s="97">
        <f>IF(ISNA(MATCH($N619,'Overlap Study'!AN$62:AN$157,0)),0,1)</f>
        <v>0</v>
      </c>
      <c r="AA619" s="97">
        <f>IF(ISNA(MATCH($N619,'Overlap Study'!AH$62:AH$157,0)),0,1)</f>
        <v>0</v>
      </c>
      <c r="AB619" s="110">
        <f>IF(ISNA(MATCH($N619,'Overlap Study'!AB$62:AB$157,0)),0,1)</f>
        <v>0</v>
      </c>
      <c r="AC619" s="97">
        <f>IF(ISNA(MATCH($N619,'Overlap Study'!V$62:V$157,0)),0,1)</f>
        <v>0</v>
      </c>
      <c r="AD619" s="97">
        <f>IF(ISNA(MATCH($N619,'Overlap Study'!P$62:P$157,0)),0,1)</f>
        <v>1</v>
      </c>
      <c r="AE619" s="97">
        <f>IF(ISNA(MATCH($N619,'Overlap Study'!H$53:H$132,0)),0,1)</f>
        <v>0</v>
      </c>
      <c r="AF619" s="106">
        <f>IF(ISNA(MATCH($N619,'Overlap Study'!B$53:B$100,0)),0,1)</f>
        <v>0</v>
      </c>
    </row>
    <row r="620" spans="12:32" ht="13" x14ac:dyDescent="0.3">
      <c r="L620" s="116">
        <f t="shared" si="24"/>
        <v>619</v>
      </c>
      <c r="M620">
        <f t="shared" si="25"/>
        <v>2</v>
      </c>
      <c r="N620" s="99">
        <v>818</v>
      </c>
      <c r="O620" s="99">
        <f>SUM(P620:AA620)</f>
        <v>0</v>
      </c>
      <c r="P620" s="110">
        <f>IF(ISNA(MATCH(N620,'Overlap Study'!FF$62:FF$317,0)),0,1)</f>
        <v>0</v>
      </c>
      <c r="Q620" s="97">
        <f>IF(ISNA(MATCH(N620,'Overlap Study'!EO$62:EO$317,0)),0,1)</f>
        <v>0</v>
      </c>
      <c r="R620" s="97">
        <f>IF(ISNA(MATCH(N620,'Overlap Study'!DY$62:DY$174,0)),0,1)</f>
        <v>0</v>
      </c>
      <c r="S620" s="97">
        <f>IF(ISNA(MATCH(N620,'Overlap Study'!DJ$62:DJ$157,0)),0,1)</f>
        <v>0</v>
      </c>
      <c r="T620" s="99">
        <f>IF(ISNA(MATCH(N620,'Overlap Study'!CU$62:CU$157,0)),0,1)</f>
        <v>0</v>
      </c>
      <c r="U620" s="99">
        <f>IF(ISNA(MATCH(N620,'Overlap Study'!CG$62:CG$157,0)),0,1)</f>
        <v>0</v>
      </c>
      <c r="V620" s="97">
        <f>IF(ISNA(MATCH(N620,'Overlap Study'!BU$62:BU$157,0)),0,1)</f>
        <v>0</v>
      </c>
      <c r="W620" s="97">
        <f>IF(ISNA(MATCH(N620,'Overlap Study'!BJ$62:BJ$157,0)),0,1)</f>
        <v>0</v>
      </c>
      <c r="X620" s="97">
        <f>IF(ISNA(MATCH($N620,'Overlap Study'!AZ$62:AZ$157,0)),0,1)</f>
        <v>0</v>
      </c>
      <c r="Y620" s="97">
        <f>IF(ISNA(MATCH($N620,'Overlap Study'!AT$62:AT$157,0)),0,1)</f>
        <v>0</v>
      </c>
      <c r="Z620" s="97">
        <f>IF(ISNA(MATCH($N620,'Overlap Study'!AN$62:AN$157,0)),0,1)</f>
        <v>0</v>
      </c>
      <c r="AA620" s="97">
        <f>IF(ISNA(MATCH($N620,'Overlap Study'!AH$62:AH$157,0)),0,1)</f>
        <v>0</v>
      </c>
      <c r="AB620" s="110">
        <f>IF(ISNA(MATCH($N620,'Overlap Study'!AB$62:AB$157,0)),0,1)</f>
        <v>0</v>
      </c>
      <c r="AC620" s="97">
        <f>IF(ISNA(MATCH($N620,'Overlap Study'!V$62:V$157,0)),0,1)</f>
        <v>1</v>
      </c>
      <c r="AD620" s="97">
        <f>IF(ISNA(MATCH($N620,'Overlap Study'!P$62:P$157,0)),0,1)</f>
        <v>1</v>
      </c>
      <c r="AE620" s="97">
        <f>IF(ISNA(MATCH($N620,'Overlap Study'!H$53:H$132,0)),0,1)</f>
        <v>0</v>
      </c>
      <c r="AF620" s="106">
        <f>IF(ISNA(MATCH($N620,'Overlap Study'!B$53:B$100,0)),0,1)</f>
        <v>0</v>
      </c>
    </row>
    <row r="621" spans="12:32" ht="13" x14ac:dyDescent="0.3">
      <c r="L621" s="116">
        <f t="shared" si="24"/>
        <v>620</v>
      </c>
      <c r="M621">
        <f t="shared" si="25"/>
        <v>1</v>
      </c>
      <c r="N621" s="99">
        <v>824</v>
      </c>
      <c r="O621" s="99">
        <f>SUM(P621:AA621)</f>
        <v>0</v>
      </c>
      <c r="P621" s="110">
        <f>IF(ISNA(MATCH(N621,'Overlap Study'!FF$62:FF$317,0)),0,1)</f>
        <v>0</v>
      </c>
      <c r="Q621" s="97">
        <f>IF(ISNA(MATCH(N621,'Overlap Study'!EO$62:EO$317,0)),0,1)</f>
        <v>0</v>
      </c>
      <c r="R621" s="97">
        <f>IF(ISNA(MATCH(N621,'Overlap Study'!DY$62:DY$174,0)),0,1)</f>
        <v>0</v>
      </c>
      <c r="S621" s="97">
        <f>IF(ISNA(MATCH(N621,'Overlap Study'!DJ$62:DJ$157,0)),0,1)</f>
        <v>0</v>
      </c>
      <c r="T621" s="99">
        <f>IF(ISNA(MATCH(N621,'Overlap Study'!CU$62:CU$157,0)),0,1)</f>
        <v>0</v>
      </c>
      <c r="U621" s="99">
        <f>IF(ISNA(MATCH(N621,'Overlap Study'!CG$62:CG$157,0)),0,1)</f>
        <v>0</v>
      </c>
      <c r="V621" s="97">
        <f>IF(ISNA(MATCH(N621,'Overlap Study'!BU$62:BU$157,0)),0,1)</f>
        <v>0</v>
      </c>
      <c r="W621" s="97">
        <f>IF(ISNA(MATCH(N621,'Overlap Study'!BJ$62:BJ$157,0)),0,1)</f>
        <v>0</v>
      </c>
      <c r="X621" s="97">
        <f>IF(ISNA(MATCH($N621,'Overlap Study'!AZ$62:AZ$157,0)),0,1)</f>
        <v>0</v>
      </c>
      <c r="Y621" s="97">
        <f>IF(ISNA(MATCH($N621,'Overlap Study'!AT$62:AT$157,0)),0,1)</f>
        <v>0</v>
      </c>
      <c r="Z621" s="97">
        <f>IF(ISNA(MATCH($N621,'Overlap Study'!AN$62:AN$157,0)),0,1)</f>
        <v>0</v>
      </c>
      <c r="AA621" s="97">
        <f>IF(ISNA(MATCH($N621,'Overlap Study'!AH$62:AH$157,0)),0,1)</f>
        <v>0</v>
      </c>
      <c r="AB621" s="110">
        <f>IF(ISNA(MATCH($N621,'Overlap Study'!AB$62:AB$157,0)),0,1)</f>
        <v>0</v>
      </c>
      <c r="AC621" s="97">
        <f>IF(ISNA(MATCH($N621,'Overlap Study'!V$62:V$157,0)),0,1)</f>
        <v>0</v>
      </c>
      <c r="AD621" s="97">
        <f>IF(ISNA(MATCH($N621,'Overlap Study'!P$62:P$157,0)),0,1)</f>
        <v>1</v>
      </c>
      <c r="AE621" s="97">
        <f>IF(ISNA(MATCH($N621,'Overlap Study'!H$53:H$132,0)),0,1)</f>
        <v>0</v>
      </c>
      <c r="AF621" s="106">
        <f>IF(ISNA(MATCH($N621,'Overlap Study'!B$53:B$100,0)),0,1)</f>
        <v>0</v>
      </c>
    </row>
    <row r="622" spans="12:32" ht="13" x14ac:dyDescent="0.3">
      <c r="L622" s="116">
        <f t="shared" si="24"/>
        <v>621</v>
      </c>
      <c r="M622">
        <f t="shared" si="25"/>
        <v>1</v>
      </c>
      <c r="N622" s="99">
        <v>930</v>
      </c>
      <c r="O622" s="99">
        <f>SUM(P622:AA622)</f>
        <v>0</v>
      </c>
      <c r="P622" s="110">
        <f>IF(ISNA(MATCH(N622,'Overlap Study'!FF$62:FF$317,0)),0,1)</f>
        <v>0</v>
      </c>
      <c r="Q622" s="97">
        <f>IF(ISNA(MATCH(N622,'Overlap Study'!EO$62:EO$317,0)),0,1)</f>
        <v>0</v>
      </c>
      <c r="R622" s="97">
        <f>IF(ISNA(MATCH(N622,'Overlap Study'!DY$62:DY$174,0)),0,1)</f>
        <v>0</v>
      </c>
      <c r="S622" s="97">
        <f>IF(ISNA(MATCH(N622,'Overlap Study'!DJ$62:DJ$157,0)),0,1)</f>
        <v>0</v>
      </c>
      <c r="T622" s="99">
        <f>IF(ISNA(MATCH(N622,'Overlap Study'!CU$62:CU$157,0)),0,1)</f>
        <v>0</v>
      </c>
      <c r="U622" s="99">
        <f>IF(ISNA(MATCH(N622,'Overlap Study'!CG$62:CG$157,0)),0,1)</f>
        <v>0</v>
      </c>
      <c r="V622" s="97">
        <f>IF(ISNA(MATCH(N622,'Overlap Study'!BU$62:BU$157,0)),0,1)</f>
        <v>0</v>
      </c>
      <c r="W622" s="97">
        <f>IF(ISNA(MATCH(N622,'Overlap Study'!BJ$62:BJ$157,0)),0,1)</f>
        <v>0</v>
      </c>
      <c r="X622" s="97">
        <f>IF(ISNA(MATCH($N622,'Overlap Study'!AZ$62:AZ$157,0)),0,1)</f>
        <v>0</v>
      </c>
      <c r="Y622" s="97">
        <f>IF(ISNA(MATCH($N622,'Overlap Study'!AT$62:AT$157,0)),0,1)</f>
        <v>0</v>
      </c>
      <c r="Z622" s="97">
        <f>IF(ISNA(MATCH($N622,'Overlap Study'!AN$62:AN$157,0)),0,1)</f>
        <v>0</v>
      </c>
      <c r="AA622" s="97">
        <f>IF(ISNA(MATCH($N622,'Overlap Study'!AH$62:AH$157,0)),0,1)</f>
        <v>0</v>
      </c>
      <c r="AB622" s="110">
        <f>IF(ISNA(MATCH($N622,'Overlap Study'!AB$62:AB$157,0)),0,1)</f>
        <v>0</v>
      </c>
      <c r="AC622" s="97">
        <f>IF(ISNA(MATCH($N622,'Overlap Study'!V$62:V$157,0)),0,1)</f>
        <v>0</v>
      </c>
      <c r="AD622" s="97">
        <f>IF(ISNA(MATCH($N622,'Overlap Study'!P$62:P$157,0)),0,1)</f>
        <v>1</v>
      </c>
      <c r="AE622" s="97">
        <f>IF(ISNA(MATCH($N622,'Overlap Study'!H$53:H$132,0)),0,1)</f>
        <v>0</v>
      </c>
      <c r="AF622" s="106">
        <f>IF(ISNA(MATCH($N622,'Overlap Study'!B$53:B$100,0)),0,1)</f>
        <v>0</v>
      </c>
    </row>
    <row r="623" spans="12:32" ht="13" x14ac:dyDescent="0.3">
      <c r="L623" s="116">
        <f t="shared" si="24"/>
        <v>622</v>
      </c>
      <c r="M623">
        <f t="shared" si="25"/>
        <v>1</v>
      </c>
      <c r="N623" s="97">
        <v>933</v>
      </c>
      <c r="O623" s="99">
        <f>SUM(P623:AA623)</f>
        <v>0</v>
      </c>
      <c r="P623" s="110">
        <f>IF(ISNA(MATCH(N623,'Overlap Study'!FF$62:FF$317,0)),0,1)</f>
        <v>0</v>
      </c>
      <c r="Q623" s="97">
        <f>IF(ISNA(MATCH(N623,'Overlap Study'!EO$62:EO$317,0)),0,1)</f>
        <v>0</v>
      </c>
      <c r="R623" s="97">
        <f>IF(ISNA(MATCH(N623,'Overlap Study'!DY$62:DY$174,0)),0,1)</f>
        <v>0</v>
      </c>
      <c r="S623" s="97">
        <f>IF(ISNA(MATCH(N623,'Overlap Study'!DJ$62:DJ$157,0)),0,1)</f>
        <v>0</v>
      </c>
      <c r="T623" s="99">
        <f>IF(ISNA(MATCH(N623,'Overlap Study'!CU$62:CU$157,0)),0,1)</f>
        <v>0</v>
      </c>
      <c r="U623" s="99">
        <f>IF(ISNA(MATCH(N623,'Overlap Study'!CG$62:CG$157,0)),0,1)</f>
        <v>0</v>
      </c>
      <c r="V623" s="97">
        <f>IF(ISNA(MATCH(N623,'Overlap Study'!BU$62:BU$157,0)),0,1)</f>
        <v>0</v>
      </c>
      <c r="W623" s="97">
        <f>IF(ISNA(MATCH(N623,'Overlap Study'!BJ$62:BJ$157,0)),0,1)</f>
        <v>0</v>
      </c>
      <c r="X623" s="97">
        <f>IF(ISNA(MATCH($N623,'Overlap Study'!AZ$62:AZ$157,0)),0,1)</f>
        <v>0</v>
      </c>
      <c r="Y623" s="97">
        <f>IF(ISNA(MATCH($N623,'Overlap Study'!AT$62:AT$157,0)),0,1)</f>
        <v>0</v>
      </c>
      <c r="Z623" s="97">
        <f>IF(ISNA(MATCH($N623,'Overlap Study'!AN$62:AN$157,0)),0,1)</f>
        <v>0</v>
      </c>
      <c r="AA623" s="97">
        <f>IF(ISNA(MATCH($N623,'Overlap Study'!AH$62:AH$157,0)),0,1)</f>
        <v>0</v>
      </c>
      <c r="AB623" s="110">
        <f>IF(ISNA(MATCH($N623,'Overlap Study'!AB$62:AB$157,0)),0,1)</f>
        <v>0</v>
      </c>
      <c r="AC623" s="97">
        <f>IF(ISNA(MATCH($N623,'Overlap Study'!V$62:V$157,0)),0,1)</f>
        <v>1</v>
      </c>
      <c r="AD623" s="97">
        <f>IF(ISNA(MATCH($N623,'Overlap Study'!P$62:P$157,0)),0,1)</f>
        <v>0</v>
      </c>
      <c r="AE623" s="97">
        <f>IF(ISNA(MATCH($N623,'Overlap Study'!H$53:H$132,0)),0,1)</f>
        <v>0</v>
      </c>
      <c r="AF623" s="106">
        <f>IF(ISNA(MATCH($N623,'Overlap Study'!B$53:B$100,0)),0,1)</f>
        <v>0</v>
      </c>
    </row>
    <row r="624" spans="12:32" ht="13" x14ac:dyDescent="0.3">
      <c r="L624" s="116">
        <f t="shared" si="24"/>
        <v>623</v>
      </c>
      <c r="M624">
        <f t="shared" si="25"/>
        <v>1</v>
      </c>
      <c r="N624" s="99">
        <v>942</v>
      </c>
      <c r="O624" s="99">
        <f>SUM(P624:AA624)</f>
        <v>0</v>
      </c>
      <c r="P624" s="110">
        <f>IF(ISNA(MATCH(N624,'Overlap Study'!FF$62:FF$317,0)),0,1)</f>
        <v>0</v>
      </c>
      <c r="Q624" s="97">
        <f>IF(ISNA(MATCH(N624,'Overlap Study'!EO$62:EO$317,0)),0,1)</f>
        <v>0</v>
      </c>
      <c r="R624" s="97">
        <f>IF(ISNA(MATCH(N624,'Overlap Study'!DY$62:DY$174,0)),0,1)</f>
        <v>0</v>
      </c>
      <c r="S624" s="97">
        <f>IF(ISNA(MATCH(N624,'Overlap Study'!DJ$62:DJ$157,0)),0,1)</f>
        <v>0</v>
      </c>
      <c r="T624" s="99">
        <f>IF(ISNA(MATCH(N624,'Overlap Study'!CU$62:CU$157,0)),0,1)</f>
        <v>0</v>
      </c>
      <c r="U624" s="99">
        <f>IF(ISNA(MATCH(N624,'Overlap Study'!CG$62:CG$157,0)),0,1)</f>
        <v>0</v>
      </c>
      <c r="V624" s="97">
        <f>IF(ISNA(MATCH(N624,'Overlap Study'!BU$62:BU$157,0)),0,1)</f>
        <v>0</v>
      </c>
      <c r="W624" s="97">
        <f>IF(ISNA(MATCH(N624,'Overlap Study'!BJ$62:BJ$157,0)),0,1)</f>
        <v>0</v>
      </c>
      <c r="X624" s="97">
        <f>IF(ISNA(MATCH($N624,'Overlap Study'!AZ$62:AZ$157,0)),0,1)</f>
        <v>0</v>
      </c>
      <c r="Y624" s="97">
        <f>IF(ISNA(MATCH($N624,'Overlap Study'!AT$62:AT$157,0)),0,1)</f>
        <v>0</v>
      </c>
      <c r="Z624" s="97">
        <f>IF(ISNA(MATCH($N624,'Overlap Study'!AN$62:AN$157,0)),0,1)</f>
        <v>0</v>
      </c>
      <c r="AA624" s="97">
        <f>IF(ISNA(MATCH($N624,'Overlap Study'!AH$62:AH$157,0)),0,1)</f>
        <v>0</v>
      </c>
      <c r="AB624" s="110">
        <f>IF(ISNA(MATCH($N624,'Overlap Study'!AB$62:AB$157,0)),0,1)</f>
        <v>0</v>
      </c>
      <c r="AC624" s="97">
        <f>IF(ISNA(MATCH($N624,'Overlap Study'!V$62:V$157,0)),0,1)</f>
        <v>0</v>
      </c>
      <c r="AD624" s="97">
        <f>IF(ISNA(MATCH($N624,'Overlap Study'!P$62:P$157,0)),0,1)</f>
        <v>1</v>
      </c>
      <c r="AE624" s="97">
        <f>IF(ISNA(MATCH($N624,'Overlap Study'!H$53:H$132,0)),0,1)</f>
        <v>0</v>
      </c>
      <c r="AF624" s="106">
        <f>IF(ISNA(MATCH($N624,'Overlap Study'!B$53:B$100,0)),0,1)</f>
        <v>0</v>
      </c>
    </row>
    <row r="625" spans="12:32" ht="13" x14ac:dyDescent="0.3">
      <c r="L625" s="116">
        <f t="shared" si="24"/>
        <v>624</v>
      </c>
      <c r="M625">
        <f t="shared" si="25"/>
        <v>1</v>
      </c>
      <c r="N625" s="99">
        <v>945</v>
      </c>
      <c r="O625" s="99">
        <f>SUM(P625:AA625)</f>
        <v>0</v>
      </c>
      <c r="P625" s="110">
        <f>IF(ISNA(MATCH(N625,'Overlap Study'!FF$62:FF$317,0)),0,1)</f>
        <v>0</v>
      </c>
      <c r="Q625" s="97">
        <f>IF(ISNA(MATCH(N625,'Overlap Study'!EO$62:EO$317,0)),0,1)</f>
        <v>0</v>
      </c>
      <c r="R625" s="97">
        <f>IF(ISNA(MATCH(N625,'Overlap Study'!DY$62:DY$174,0)),0,1)</f>
        <v>0</v>
      </c>
      <c r="S625" s="97">
        <f>IF(ISNA(MATCH(N625,'Overlap Study'!DJ$62:DJ$157,0)),0,1)</f>
        <v>0</v>
      </c>
      <c r="T625" s="99">
        <f>IF(ISNA(MATCH(N625,'Overlap Study'!CU$62:CU$157,0)),0,1)</f>
        <v>0</v>
      </c>
      <c r="U625" s="99">
        <f>IF(ISNA(MATCH(N625,'Overlap Study'!CG$62:CG$157,0)),0,1)</f>
        <v>0</v>
      </c>
      <c r="V625" s="97">
        <f>IF(ISNA(MATCH(N625,'Overlap Study'!BU$62:BU$157,0)),0,1)</f>
        <v>0</v>
      </c>
      <c r="W625" s="97">
        <f>IF(ISNA(MATCH(N625,'Overlap Study'!BJ$62:BJ$157,0)),0,1)</f>
        <v>0</v>
      </c>
      <c r="X625" s="97">
        <f>IF(ISNA(MATCH($N625,'Overlap Study'!AZ$62:AZ$157,0)),0,1)</f>
        <v>0</v>
      </c>
      <c r="Y625" s="97">
        <f>IF(ISNA(MATCH($N625,'Overlap Study'!AT$62:AT$157,0)),0,1)</f>
        <v>0</v>
      </c>
      <c r="Z625" s="97">
        <f>IF(ISNA(MATCH($N625,'Overlap Study'!AN$62:AN$157,0)),0,1)</f>
        <v>0</v>
      </c>
      <c r="AA625" s="97">
        <f>IF(ISNA(MATCH($N625,'Overlap Study'!AH$62:AH$157,0)),0,1)</f>
        <v>0</v>
      </c>
      <c r="AB625" s="110">
        <f>IF(ISNA(MATCH($N625,'Overlap Study'!AB$62:AB$157,0)),0,1)</f>
        <v>1</v>
      </c>
      <c r="AC625" s="97">
        <f>IF(ISNA(MATCH($N625,'Overlap Study'!V$62:V$157,0)),0,1)</f>
        <v>0</v>
      </c>
      <c r="AD625" s="97">
        <f>IF(ISNA(MATCH($N625,'Overlap Study'!P$62:P$157,0)),0,1)</f>
        <v>0</v>
      </c>
      <c r="AE625" s="97">
        <f>IF(ISNA(MATCH($N625,'Overlap Study'!H$53:H$132,0)),0,1)</f>
        <v>0</v>
      </c>
      <c r="AF625" s="106">
        <f>IF(ISNA(MATCH($N625,'Overlap Study'!B$53:B$100,0)),0,1)</f>
        <v>0</v>
      </c>
    </row>
    <row r="626" spans="12:32" ht="13" x14ac:dyDescent="0.3">
      <c r="L626" s="116">
        <f t="shared" si="24"/>
        <v>625</v>
      </c>
      <c r="M626">
        <f t="shared" si="25"/>
        <v>1</v>
      </c>
      <c r="N626" s="99">
        <v>1006</v>
      </c>
      <c r="O626" s="99">
        <f>SUM(P626:AA626)</f>
        <v>0</v>
      </c>
      <c r="P626" s="110">
        <f>IF(ISNA(MATCH(N626,'Overlap Study'!FF$62:FF$317,0)),0,1)</f>
        <v>0</v>
      </c>
      <c r="Q626" s="97">
        <f>IF(ISNA(MATCH(N626,'Overlap Study'!EO$62:EO$317,0)),0,1)</f>
        <v>0</v>
      </c>
      <c r="R626" s="97">
        <f>IF(ISNA(MATCH(N626,'Overlap Study'!DY$62:DY$174,0)),0,1)</f>
        <v>0</v>
      </c>
      <c r="S626" s="97">
        <f>IF(ISNA(MATCH(N626,'Overlap Study'!DJ$62:DJ$157,0)),0,1)</f>
        <v>0</v>
      </c>
      <c r="T626" s="99">
        <f>IF(ISNA(MATCH(N626,'Overlap Study'!CU$62:CU$157,0)),0,1)</f>
        <v>0</v>
      </c>
      <c r="U626" s="99">
        <f>IF(ISNA(MATCH(N626,'Overlap Study'!CG$62:CG$157,0)),0,1)</f>
        <v>0</v>
      </c>
      <c r="V626" s="97">
        <f>IF(ISNA(MATCH(N626,'Overlap Study'!BU$62:BU$157,0)),0,1)</f>
        <v>0</v>
      </c>
      <c r="W626" s="97">
        <f>IF(ISNA(MATCH(N626,'Overlap Study'!BJ$62:BJ$157,0)),0,1)</f>
        <v>0</v>
      </c>
      <c r="X626" s="97">
        <f>IF(ISNA(MATCH($N626,'Overlap Study'!AZ$62:AZ$157,0)),0,1)</f>
        <v>0</v>
      </c>
      <c r="Y626" s="97">
        <f>IF(ISNA(MATCH($N626,'Overlap Study'!AT$62:AT$157,0)),0,1)</f>
        <v>0</v>
      </c>
      <c r="Z626" s="97">
        <f>IF(ISNA(MATCH($N626,'Overlap Study'!AN$62:AN$157,0)),0,1)</f>
        <v>0</v>
      </c>
      <c r="AA626" s="97">
        <f>IF(ISNA(MATCH($N626,'Overlap Study'!AH$62:AH$157,0)),0,1)</f>
        <v>0</v>
      </c>
      <c r="AB626" s="110">
        <f>IF(ISNA(MATCH($N626,'Overlap Study'!AB$62:AB$157,0)),0,1)</f>
        <v>1</v>
      </c>
      <c r="AC626" s="97">
        <f>IF(ISNA(MATCH($N626,'Overlap Study'!V$62:V$157,0)),0,1)</f>
        <v>0</v>
      </c>
      <c r="AD626" s="97">
        <f>IF(ISNA(MATCH($N626,'Overlap Study'!P$62:P$157,0)),0,1)</f>
        <v>0</v>
      </c>
      <c r="AE626" s="97">
        <f>IF(ISNA(MATCH($N626,'Overlap Study'!H$53:H$132,0)),0,1)</f>
        <v>0</v>
      </c>
      <c r="AF626" s="106">
        <f>IF(ISNA(MATCH($N626,'Overlap Study'!B$53:B$100,0)),0,1)</f>
        <v>0</v>
      </c>
    </row>
    <row r="627" spans="12:32" ht="13" x14ac:dyDescent="0.3">
      <c r="L627" s="116">
        <f t="shared" si="24"/>
        <v>626</v>
      </c>
      <c r="M627">
        <f t="shared" si="25"/>
        <v>1</v>
      </c>
      <c r="N627" s="99">
        <v>1272</v>
      </c>
      <c r="O627" s="99">
        <f>SUM(P627:AA627)</f>
        <v>0</v>
      </c>
      <c r="P627" s="110">
        <f>IF(ISNA(MATCH(N627,'Overlap Study'!FF$62:FF$317,0)),0,1)</f>
        <v>0</v>
      </c>
      <c r="Q627" s="97">
        <f>IF(ISNA(MATCH(N627,'Overlap Study'!EO$62:EO$317,0)),0,1)</f>
        <v>0</v>
      </c>
      <c r="R627" s="97">
        <f>IF(ISNA(MATCH(N627,'Overlap Study'!DY$62:DY$174,0)),0,1)</f>
        <v>0</v>
      </c>
      <c r="S627" s="97">
        <f>IF(ISNA(MATCH(N627,'Overlap Study'!DJ$62:DJ$157,0)),0,1)</f>
        <v>0</v>
      </c>
      <c r="T627" s="99">
        <f>IF(ISNA(MATCH(N627,'Overlap Study'!CU$62:CU$157,0)),0,1)</f>
        <v>0</v>
      </c>
      <c r="U627" s="99">
        <f>IF(ISNA(MATCH(N627,'Overlap Study'!CG$62:CG$157,0)),0,1)</f>
        <v>0</v>
      </c>
      <c r="V627" s="97">
        <f>IF(ISNA(MATCH(N627,'Overlap Study'!BU$62:BU$157,0)),0,1)</f>
        <v>0</v>
      </c>
      <c r="W627" s="97">
        <f>IF(ISNA(MATCH(N627,'Overlap Study'!BJ$62:BJ$157,0)),0,1)</f>
        <v>0</v>
      </c>
      <c r="X627" s="97">
        <f>IF(ISNA(MATCH($N627,'Overlap Study'!AZ$62:AZ$157,0)),0,1)</f>
        <v>0</v>
      </c>
      <c r="Y627" s="97">
        <f>IF(ISNA(MATCH($N627,'Overlap Study'!AT$62:AT$157,0)),0,1)</f>
        <v>0</v>
      </c>
      <c r="Z627" s="97">
        <f>IF(ISNA(MATCH($N627,'Overlap Study'!AN$62:AN$157,0)),0,1)</f>
        <v>0</v>
      </c>
      <c r="AA627" s="97">
        <f>IF(ISNA(MATCH($N627,'Overlap Study'!AH$62:AH$157,0)),0,1)</f>
        <v>0</v>
      </c>
      <c r="AB627" s="110">
        <f>IF(ISNA(MATCH($N627,'Overlap Study'!AB$62:AB$157,0)),0,1)</f>
        <v>1</v>
      </c>
      <c r="AC627" s="97">
        <f>IF(ISNA(MATCH($N627,'Overlap Study'!V$62:V$157,0)),0,1)</f>
        <v>0</v>
      </c>
      <c r="AD627" s="97">
        <f>IF(ISNA(MATCH($N627,'Overlap Study'!P$62:P$157,0)),0,1)</f>
        <v>0</v>
      </c>
      <c r="AE627" s="97">
        <f>IF(ISNA(MATCH($N627,'Overlap Study'!H$53:H$132,0)),0,1)</f>
        <v>0</v>
      </c>
      <c r="AF627" s="106">
        <f>IF(ISNA(MATCH($N627,'Overlap Study'!B$53:B$100,0)),0,1)</f>
        <v>0</v>
      </c>
    </row>
    <row r="628" spans="12:32" ht="13" x14ac:dyDescent="0.3">
      <c r="L628" s="116">
        <f t="shared" si="24"/>
        <v>627</v>
      </c>
      <c r="M628">
        <f t="shared" si="25"/>
        <v>1</v>
      </c>
      <c r="N628" s="99">
        <v>1388</v>
      </c>
      <c r="O628" s="99">
        <f>SUM(P628:AA628)</f>
        <v>0</v>
      </c>
      <c r="P628" s="110">
        <f>IF(ISNA(MATCH(N628,'Overlap Study'!FF$62:FF$317,0)),0,1)</f>
        <v>0</v>
      </c>
      <c r="Q628" s="97">
        <f>IF(ISNA(MATCH(N628,'Overlap Study'!EO$62:EO$317,0)),0,1)</f>
        <v>0</v>
      </c>
      <c r="R628" s="97">
        <f>IF(ISNA(MATCH(N628,'Overlap Study'!DY$62:DY$174,0)),0,1)</f>
        <v>0</v>
      </c>
      <c r="S628" s="97">
        <f>IF(ISNA(MATCH(N628,'Overlap Study'!DJ$62:DJ$157,0)),0,1)</f>
        <v>0</v>
      </c>
      <c r="T628" s="99">
        <f>IF(ISNA(MATCH(N628,'Overlap Study'!CU$62:CU$157,0)),0,1)</f>
        <v>0</v>
      </c>
      <c r="U628" s="99">
        <f>IF(ISNA(MATCH(N628,'Overlap Study'!CG$62:CG$157,0)),0,1)</f>
        <v>0</v>
      </c>
      <c r="V628" s="97">
        <f>IF(ISNA(MATCH(N628,'Overlap Study'!BU$62:BU$157,0)),0,1)</f>
        <v>0</v>
      </c>
      <c r="W628" s="97">
        <f>IF(ISNA(MATCH(N628,'Overlap Study'!BJ$62:BJ$157,0)),0,1)</f>
        <v>0</v>
      </c>
      <c r="X628" s="97">
        <f>IF(ISNA(MATCH($N628,'Overlap Study'!AZ$62:AZ$157,0)),0,1)</f>
        <v>0</v>
      </c>
      <c r="Y628" s="97">
        <f>IF(ISNA(MATCH($N628,'Overlap Study'!AT$62:AT$157,0)),0,1)</f>
        <v>0</v>
      </c>
      <c r="Z628" s="97">
        <f>IF(ISNA(MATCH($N628,'Overlap Study'!AN$62:AN$157,0)),0,1)</f>
        <v>0</v>
      </c>
      <c r="AA628" s="97">
        <f>IF(ISNA(MATCH($N628,'Overlap Study'!AH$62:AH$157,0)),0,1)</f>
        <v>0</v>
      </c>
      <c r="AB628" s="110">
        <f>IF(ISNA(MATCH($N628,'Overlap Study'!AB$62:AB$157,0)),0,1)</f>
        <v>1</v>
      </c>
      <c r="AC628" s="97">
        <f>IF(ISNA(MATCH($N628,'Overlap Study'!V$62:V$157,0)),0,1)</f>
        <v>0</v>
      </c>
      <c r="AD628" s="97">
        <f>IF(ISNA(MATCH($N628,'Overlap Study'!P$62:P$157,0)),0,1)</f>
        <v>0</v>
      </c>
      <c r="AE628" s="97">
        <f>IF(ISNA(MATCH($N628,'Overlap Study'!H$53:H$132,0)),0,1)</f>
        <v>0</v>
      </c>
      <c r="AF628" s="106">
        <f>IF(ISNA(MATCH($N628,'Overlap Study'!B$53:B$100,0)),0,1)</f>
        <v>0</v>
      </c>
    </row>
    <row r="629" spans="12:32" ht="13" x14ac:dyDescent="0.3">
      <c r="L629" s="116">
        <f t="shared" si="24"/>
        <v>628</v>
      </c>
      <c r="M629">
        <f t="shared" si="25"/>
        <v>1</v>
      </c>
      <c r="N629" s="99">
        <v>1391</v>
      </c>
      <c r="O629" s="99">
        <f>SUM(P629:AA629)</f>
        <v>0</v>
      </c>
      <c r="P629" s="110">
        <f>IF(ISNA(MATCH(N629,'Overlap Study'!FF$62:FF$317,0)),0,1)</f>
        <v>0</v>
      </c>
      <c r="Q629" s="97">
        <f>IF(ISNA(MATCH(N629,'Overlap Study'!EO$62:EO$317,0)),0,1)</f>
        <v>0</v>
      </c>
      <c r="R629" s="97">
        <f>IF(ISNA(MATCH(N629,'Overlap Study'!DY$62:DY$174,0)),0,1)</f>
        <v>0</v>
      </c>
      <c r="S629" s="97">
        <f>IF(ISNA(MATCH(N629,'Overlap Study'!DJ$62:DJ$157,0)),0,1)</f>
        <v>0</v>
      </c>
      <c r="T629" s="99">
        <f>IF(ISNA(MATCH(N629,'Overlap Study'!CU$62:CU$157,0)),0,1)</f>
        <v>0</v>
      </c>
      <c r="U629" s="99">
        <f>IF(ISNA(MATCH(N629,'Overlap Study'!CG$62:CG$157,0)),0,1)</f>
        <v>0</v>
      </c>
      <c r="V629" s="97">
        <f>IF(ISNA(MATCH(N629,'Overlap Study'!BU$62:BU$157,0)),0,1)</f>
        <v>0</v>
      </c>
      <c r="W629" s="97">
        <f>IF(ISNA(MATCH(N629,'Overlap Study'!BJ$62:BJ$157,0)),0,1)</f>
        <v>0</v>
      </c>
      <c r="X629" s="97">
        <f>IF(ISNA(MATCH($N629,'Overlap Study'!AZ$62:AZ$157,0)),0,1)</f>
        <v>0</v>
      </c>
      <c r="Y629" s="97">
        <f>IF(ISNA(MATCH($N629,'Overlap Study'!AT$62:AT$157,0)),0,1)</f>
        <v>0</v>
      </c>
      <c r="Z629" s="97">
        <f>IF(ISNA(MATCH($N629,'Overlap Study'!AN$62:AN$157,0)),0,1)</f>
        <v>0</v>
      </c>
      <c r="AA629" s="97">
        <f>IF(ISNA(MATCH($N629,'Overlap Study'!AH$62:AH$157,0)),0,1)</f>
        <v>0</v>
      </c>
      <c r="AB629" s="110">
        <f>IF(ISNA(MATCH($N629,'Overlap Study'!AB$62:AB$157,0)),0,1)</f>
        <v>1</v>
      </c>
      <c r="AC629" s="97">
        <f>IF(ISNA(MATCH($N629,'Overlap Study'!V$62:V$157,0)),0,1)</f>
        <v>0</v>
      </c>
      <c r="AD629" s="97">
        <f>IF(ISNA(MATCH($N629,'Overlap Study'!P$62:P$157,0)),0,1)</f>
        <v>0</v>
      </c>
      <c r="AE629" s="97">
        <f>IF(ISNA(MATCH($N629,'Overlap Study'!H$53:H$132,0)),0,1)</f>
        <v>0</v>
      </c>
      <c r="AF629" s="106">
        <f>IF(ISNA(MATCH($N629,'Overlap Study'!B$53:B$100,0)),0,1)</f>
        <v>0</v>
      </c>
    </row>
    <row r="630" spans="12:32" ht="13.5" thickBot="1" x14ac:dyDescent="0.35">
      <c r="L630" s="116">
        <f t="shared" si="24"/>
        <v>629</v>
      </c>
      <c r="M630">
        <f t="shared" si="25"/>
        <v>1</v>
      </c>
      <c r="N630" s="99">
        <v>1403</v>
      </c>
      <c r="O630" s="99">
        <f>SUM(P630:AA630)</f>
        <v>0</v>
      </c>
      <c r="P630" s="111">
        <f>IF(ISNA(MATCH(N630,'Overlap Study'!FF$62:FF$317,0)),0,1)</f>
        <v>0</v>
      </c>
      <c r="Q630" s="96">
        <f>IF(ISNA(MATCH(N630,'Overlap Study'!EO$62:EO$317,0)),0,1)</f>
        <v>0</v>
      </c>
      <c r="R630" s="96">
        <f>IF(ISNA(MATCH(N630,'Overlap Study'!DY$62:DY$174,0)),0,1)</f>
        <v>0</v>
      </c>
      <c r="S630" s="96">
        <f>IF(ISNA(MATCH(N630,'Overlap Study'!DJ$62:DJ$157,0)),0,1)</f>
        <v>0</v>
      </c>
      <c r="T630" s="378">
        <f>IF(ISNA(MATCH(N630,'Overlap Study'!CU$62:CU$157,0)),0,1)</f>
        <v>0</v>
      </c>
      <c r="U630" s="378">
        <f>IF(ISNA(MATCH(N630,'Overlap Study'!CG$62:CG$157,0)),0,1)</f>
        <v>0</v>
      </c>
      <c r="V630" s="96">
        <f>IF(ISNA(MATCH(N630,'Overlap Study'!BU$62:BU$157,0)),0,1)</f>
        <v>0</v>
      </c>
      <c r="W630" s="96">
        <f>IF(ISNA(MATCH(N630,'Overlap Study'!BJ$62:BJ$157,0)),0,1)</f>
        <v>0</v>
      </c>
      <c r="X630" s="96">
        <f>IF(ISNA(MATCH($N630,'Overlap Study'!AZ$62:AZ$157,0)),0,1)</f>
        <v>0</v>
      </c>
      <c r="Y630" s="96">
        <f>IF(ISNA(MATCH($N630,'Overlap Study'!AT$62:AT$157,0)),0,1)</f>
        <v>0</v>
      </c>
      <c r="Z630" s="96">
        <f>IF(ISNA(MATCH($N630,'Overlap Study'!AN$62:AN$157,0)),0,1)</f>
        <v>0</v>
      </c>
      <c r="AA630" s="96">
        <f>IF(ISNA(MATCH($N630,'Overlap Study'!AH$62:AH$157,0)),0,1)</f>
        <v>0</v>
      </c>
      <c r="AB630" s="111">
        <f>IF(ISNA(MATCH($N630,'Overlap Study'!AB$62:AB$157,0)),0,1)</f>
        <v>1</v>
      </c>
      <c r="AC630" s="96">
        <f>IF(ISNA(MATCH($N630,'Overlap Study'!V$62:V$157,0)),0,1)</f>
        <v>0</v>
      </c>
      <c r="AD630" s="96">
        <f>IF(ISNA(MATCH($N630,'Overlap Study'!P$62:P$157,0)),0,1)</f>
        <v>0</v>
      </c>
      <c r="AE630" s="96">
        <f>IF(ISNA(MATCH($N630,'Overlap Study'!H$53:H$132,0)),0,1)</f>
        <v>0</v>
      </c>
      <c r="AF630" s="107">
        <f>IF(ISNA(MATCH($N630,'Overlap Study'!B$53:B$100,0)),0,1)</f>
        <v>0</v>
      </c>
    </row>
    <row r="631" spans="12:32" x14ac:dyDescent="0.25">
      <c r="M631">
        <f>SUM(M2:M630)</f>
        <v>1830</v>
      </c>
      <c r="O631" s="99"/>
      <c r="P631">
        <f>SUM(P2:P630)</f>
        <v>222</v>
      </c>
      <c r="Q631">
        <f>SUM(Q2:Q630)</f>
        <v>221</v>
      </c>
      <c r="R631">
        <f>SUM(R2:R630)</f>
        <v>112</v>
      </c>
      <c r="S631">
        <f>SUM(S2:S630)</f>
        <v>96</v>
      </c>
      <c r="T631">
        <f>SUM(T2:T630)</f>
        <v>96</v>
      </c>
      <c r="U631">
        <f>SUM(U2:U630)</f>
        <v>96</v>
      </c>
      <c r="V631">
        <f>SUM(V2:V630)</f>
        <v>96</v>
      </c>
      <c r="W631">
        <f>SUM(W2:W630)</f>
        <v>96</v>
      </c>
      <c r="X631">
        <f>SUM(X2:X630)</f>
        <v>96</v>
      </c>
      <c r="Y631">
        <f>SUM(Y2:Y630)</f>
        <v>96</v>
      </c>
      <c r="Z631">
        <f>SUM(Z2:Z630)</f>
        <v>96</v>
      </c>
      <c r="AA631">
        <f>SUM(AA2:AA630)</f>
        <v>96</v>
      </c>
      <c r="AB631">
        <f>SUM(AB2:AB630)</f>
        <v>96</v>
      </c>
      <c r="AC631">
        <f>SUM(AC2:AC630)</f>
        <v>96</v>
      </c>
      <c r="AD631">
        <f>SUM(AD2:AD630)</f>
        <v>96</v>
      </c>
      <c r="AE631">
        <f>SUM(AE2:AE630)</f>
        <v>80</v>
      </c>
      <c r="AF631">
        <f>SUM(AF2:AF630)</f>
        <v>43</v>
      </c>
    </row>
  </sheetData>
  <sortState ref="CD2:CE103">
    <sortCondition descending="1" ref="CE2:CE103"/>
    <sortCondition ref="CD2:CD103"/>
  </sortState>
  <conditionalFormatting sqref="BX140:BY140 BX113:BY126 CJ2:CV55 DV35:DZ35 DY32:DZ34 EV18:EW20 EK2:EW14 EK16:EW17 EV15:EW15 BM2:BY112 DV36:DX36 DV38:DX39 DN2:DZ31 DL2:DM50 DK3:DK50 Q2:AF570 BI172:BW215">
    <cfRule type="cellIs" dxfId="113" priority="147" operator="equal">
      <formula>1</formula>
    </cfRule>
  </conditionalFormatting>
  <conditionalFormatting sqref="AQ2:AZ204">
    <cfRule type="cellIs" dxfId="112" priority="146" operator="equal">
      <formula>1</formula>
    </cfRule>
  </conditionalFormatting>
  <conditionalFormatting sqref="AP2:AP204">
    <cfRule type="cellIs" dxfId="111" priority="140" operator="equal">
      <formula>1</formula>
    </cfRule>
  </conditionalFormatting>
  <conditionalFormatting sqref="AQ205:AZ232">
    <cfRule type="cellIs" dxfId="110" priority="135" operator="equal">
      <formula>1</formula>
    </cfRule>
  </conditionalFormatting>
  <conditionalFormatting sqref="AP205:AP232">
    <cfRule type="cellIs" dxfId="109" priority="134" operator="equal">
      <formula>1</formula>
    </cfRule>
  </conditionalFormatting>
  <conditionalFormatting sqref="BM113:BW140">
    <cfRule type="cellIs" dxfId="108" priority="133" operator="equal">
      <formula>1</formula>
    </cfRule>
  </conditionalFormatting>
  <conditionalFormatting sqref="CJ56:CV76">
    <cfRule type="cellIs" dxfId="107" priority="132" operator="equal">
      <formula>1</formula>
    </cfRule>
  </conditionalFormatting>
  <conditionalFormatting sqref="DN32:DX32">
    <cfRule type="cellIs" dxfId="106" priority="131" operator="equal">
      <formula>1</formula>
    </cfRule>
  </conditionalFormatting>
  <conditionalFormatting sqref="DN33:DX33 DN34:DU50">
    <cfRule type="cellIs" dxfId="105" priority="130" operator="equal">
      <formula>1</formula>
    </cfRule>
  </conditionalFormatting>
  <conditionalFormatting sqref="DV34:DX34">
    <cfRule type="cellIs" dxfId="104" priority="129" operator="equal">
      <formula>1</formula>
    </cfRule>
  </conditionalFormatting>
  <conditionalFormatting sqref="BA2">
    <cfRule type="cellIs" dxfId="103" priority="128" operator="equal">
      <formula>1</formula>
    </cfRule>
  </conditionalFormatting>
  <conditionalFormatting sqref="EK18:EU18">
    <cfRule type="cellIs" dxfId="102" priority="127" operator="equal">
      <formula>1</formula>
    </cfRule>
  </conditionalFormatting>
  <conditionalFormatting sqref="EK19:EU19">
    <cfRule type="cellIs" dxfId="101" priority="126" operator="equal">
      <formula>1</formula>
    </cfRule>
  </conditionalFormatting>
  <conditionalFormatting sqref="EK20:EU22">
    <cfRule type="cellIs" dxfId="100" priority="125" operator="equal">
      <formula>1</formula>
    </cfRule>
  </conditionalFormatting>
  <conditionalFormatting sqref="EK15:EU15">
    <cfRule type="cellIs" dxfId="99" priority="124" operator="equal">
      <formula>1</formula>
    </cfRule>
  </conditionalFormatting>
  <conditionalFormatting sqref="AQ233:AZ240">
    <cfRule type="cellIs" dxfId="98" priority="123" operator="equal">
      <formula>1</formula>
    </cfRule>
  </conditionalFormatting>
  <conditionalFormatting sqref="AP233:AP240">
    <cfRule type="cellIs" dxfId="97" priority="122" operator="equal">
      <formula>1</formula>
    </cfRule>
  </conditionalFormatting>
  <conditionalFormatting sqref="AQ241:AZ241">
    <cfRule type="cellIs" dxfId="96" priority="121" operator="equal">
      <formula>1</formula>
    </cfRule>
  </conditionalFormatting>
  <conditionalFormatting sqref="AP241">
    <cfRule type="cellIs" dxfId="95" priority="120" operator="equal">
      <formula>1</formula>
    </cfRule>
  </conditionalFormatting>
  <conditionalFormatting sqref="AP265:AP286">
    <cfRule type="cellIs" dxfId="94" priority="96" operator="equal">
      <formula>1</formula>
    </cfRule>
  </conditionalFormatting>
  <conditionalFormatting sqref="AQ242:AZ250">
    <cfRule type="cellIs" dxfId="93" priority="119" operator="equal">
      <formula>1</formula>
    </cfRule>
  </conditionalFormatting>
  <conditionalFormatting sqref="AP242:AP250">
    <cfRule type="cellIs" dxfId="92" priority="118" operator="equal">
      <formula>1</formula>
    </cfRule>
  </conditionalFormatting>
  <conditionalFormatting sqref="AQ251:AZ251">
    <cfRule type="cellIs" dxfId="91" priority="117" operator="equal">
      <formula>1</formula>
    </cfRule>
  </conditionalFormatting>
  <conditionalFormatting sqref="AP251">
    <cfRule type="cellIs" dxfId="90" priority="116" operator="equal">
      <formula>1</formula>
    </cfRule>
  </conditionalFormatting>
  <conditionalFormatting sqref="AQ252:AZ252">
    <cfRule type="cellIs" dxfId="89" priority="115" operator="equal">
      <formula>1</formula>
    </cfRule>
  </conditionalFormatting>
  <conditionalFormatting sqref="AP252">
    <cfRule type="cellIs" dxfId="88" priority="114" operator="equal">
      <formula>1</formula>
    </cfRule>
  </conditionalFormatting>
  <conditionalFormatting sqref="AQ253:AZ253">
    <cfRule type="cellIs" dxfId="87" priority="113" operator="equal">
      <formula>1</formula>
    </cfRule>
  </conditionalFormatting>
  <conditionalFormatting sqref="AP253">
    <cfRule type="cellIs" dxfId="86" priority="112" operator="equal">
      <formula>1</formula>
    </cfRule>
  </conditionalFormatting>
  <conditionalFormatting sqref="AQ254:AZ254">
    <cfRule type="cellIs" dxfId="85" priority="111" operator="equal">
      <formula>1</formula>
    </cfRule>
  </conditionalFormatting>
  <conditionalFormatting sqref="AP254">
    <cfRule type="cellIs" dxfId="84" priority="110" operator="equal">
      <formula>1</formula>
    </cfRule>
  </conditionalFormatting>
  <conditionalFormatting sqref="AQ255:AZ255">
    <cfRule type="cellIs" dxfId="83" priority="109" operator="equal">
      <formula>1</formula>
    </cfRule>
  </conditionalFormatting>
  <conditionalFormatting sqref="AP255">
    <cfRule type="cellIs" dxfId="82" priority="108" operator="equal">
      <formula>1</formula>
    </cfRule>
  </conditionalFormatting>
  <conditionalFormatting sqref="AQ256:AZ256">
    <cfRule type="cellIs" dxfId="81" priority="107" operator="equal">
      <formula>1</formula>
    </cfRule>
  </conditionalFormatting>
  <conditionalFormatting sqref="AP256">
    <cfRule type="cellIs" dxfId="80" priority="106" operator="equal">
      <formula>1</formula>
    </cfRule>
  </conditionalFormatting>
  <conditionalFormatting sqref="AQ257:AZ257">
    <cfRule type="cellIs" dxfId="79" priority="105" operator="equal">
      <formula>1</formula>
    </cfRule>
  </conditionalFormatting>
  <conditionalFormatting sqref="AP257">
    <cfRule type="cellIs" dxfId="78" priority="104" operator="equal">
      <formula>1</formula>
    </cfRule>
  </conditionalFormatting>
  <conditionalFormatting sqref="AQ258:AZ260">
    <cfRule type="cellIs" dxfId="77" priority="103" operator="equal">
      <formula>1</formula>
    </cfRule>
  </conditionalFormatting>
  <conditionalFormatting sqref="AP258:AP260">
    <cfRule type="cellIs" dxfId="76" priority="102" operator="equal">
      <formula>1</formula>
    </cfRule>
  </conditionalFormatting>
  <conditionalFormatting sqref="AQ261:AZ263">
    <cfRule type="cellIs" dxfId="75" priority="101" operator="equal">
      <formula>1</formula>
    </cfRule>
  </conditionalFormatting>
  <conditionalFormatting sqref="AP261:AP263">
    <cfRule type="cellIs" dxfId="74" priority="100" operator="equal">
      <formula>1</formula>
    </cfRule>
  </conditionalFormatting>
  <conditionalFormatting sqref="AQ264:AZ264">
    <cfRule type="cellIs" dxfId="73" priority="99" operator="equal">
      <formula>1</formula>
    </cfRule>
  </conditionalFormatting>
  <conditionalFormatting sqref="AP264">
    <cfRule type="cellIs" dxfId="72" priority="98" operator="equal">
      <formula>1</formula>
    </cfRule>
  </conditionalFormatting>
  <conditionalFormatting sqref="AQ265:AZ265 AQ266:AV286">
    <cfRule type="cellIs" dxfId="71" priority="97" operator="equal">
      <formula>1</formula>
    </cfRule>
  </conditionalFormatting>
  <conditionalFormatting sqref="AO2:AO286">
    <cfRule type="cellIs" dxfId="70" priority="94" operator="equal">
      <formula>1</formula>
    </cfRule>
  </conditionalFormatting>
  <conditionalFormatting sqref="BL2:BL140">
    <cfRule type="cellIs" dxfId="69" priority="93" operator="equal">
      <formula>1</formula>
    </cfRule>
  </conditionalFormatting>
  <conditionalFormatting sqref="CI2:CI76">
    <cfRule type="cellIs" dxfId="68" priority="92" operator="equal">
      <formula>1</formula>
    </cfRule>
  </conditionalFormatting>
  <conditionalFormatting sqref="EJ2:EJ22">
    <cfRule type="cellIs" dxfId="67" priority="90" operator="equal">
      <formula>1</formula>
    </cfRule>
  </conditionalFormatting>
  <conditionalFormatting sqref="AW266:AZ286">
    <cfRule type="cellIs" dxfId="66" priority="89" operator="equal">
      <formula>1</formula>
    </cfRule>
  </conditionalFormatting>
  <conditionalFormatting sqref="AN2:AN286">
    <cfRule type="cellIs" dxfId="65" priority="87" operator="equal">
      <formula>1</formula>
    </cfRule>
  </conditionalFormatting>
  <conditionalFormatting sqref="CH2:CH76">
    <cfRule type="cellIs" dxfId="64" priority="85" operator="equal">
      <formula>1</formula>
    </cfRule>
  </conditionalFormatting>
  <conditionalFormatting sqref="EI2:EI22">
    <cfRule type="cellIs" dxfId="63" priority="84" operator="equal">
      <formula>1</formula>
    </cfRule>
  </conditionalFormatting>
  <conditionalFormatting sqref="AP287:AP368">
    <cfRule type="cellIs" dxfId="62" priority="79" operator="equal">
      <formula>1</formula>
    </cfRule>
  </conditionalFormatting>
  <conditionalFormatting sqref="AQ287:AV368">
    <cfRule type="cellIs" dxfId="61" priority="80" operator="equal">
      <formula>1</formula>
    </cfRule>
  </conditionalFormatting>
  <conditionalFormatting sqref="AO287:AO368">
    <cfRule type="cellIs" dxfId="60" priority="78" operator="equal">
      <formula>1</formula>
    </cfRule>
  </conditionalFormatting>
  <conditionalFormatting sqref="AW287:AZ368">
    <cfRule type="cellIs" dxfId="59" priority="77" operator="equal">
      <formula>1</formula>
    </cfRule>
  </conditionalFormatting>
  <conditionalFormatting sqref="AN287:AN368">
    <cfRule type="cellIs" dxfId="58" priority="76" operator="equal">
      <formula>1</formula>
    </cfRule>
  </conditionalFormatting>
  <conditionalFormatting sqref="BK2">
    <cfRule type="cellIs" dxfId="57" priority="75" operator="equal">
      <formula>1</formula>
    </cfRule>
  </conditionalFormatting>
  <conditionalFormatting sqref="BK3:BK140">
    <cfRule type="cellIs" dxfId="56" priority="74" operator="equal">
      <formula>1</formula>
    </cfRule>
  </conditionalFormatting>
  <conditionalFormatting sqref="BX141:BY153">
    <cfRule type="cellIs" dxfId="55" priority="73" operator="equal">
      <formula>1</formula>
    </cfRule>
  </conditionalFormatting>
  <conditionalFormatting sqref="BM141:BW152">
    <cfRule type="cellIs" dxfId="54" priority="72" operator="equal">
      <formula>1</formula>
    </cfRule>
  </conditionalFormatting>
  <conditionalFormatting sqref="BL141:BL152">
    <cfRule type="cellIs" dxfId="53" priority="71" operator="equal">
      <formula>1</formula>
    </cfRule>
  </conditionalFormatting>
  <conditionalFormatting sqref="BK141:BK152">
    <cfRule type="cellIs" dxfId="52" priority="70" operator="equal">
      <formula>1</formula>
    </cfRule>
  </conditionalFormatting>
  <conditionalFormatting sqref="CJ77:CV80">
    <cfRule type="cellIs" dxfId="51" priority="69" operator="equal">
      <formula>1</formula>
    </cfRule>
  </conditionalFormatting>
  <conditionalFormatting sqref="CI77:CI80">
    <cfRule type="cellIs" dxfId="50" priority="68" operator="equal">
      <formula>1</formula>
    </cfRule>
  </conditionalFormatting>
  <conditionalFormatting sqref="CH77:CH80">
    <cfRule type="cellIs" dxfId="49" priority="67" operator="equal">
      <formula>1</formula>
    </cfRule>
  </conditionalFormatting>
  <conditionalFormatting sqref="DV40:DX50">
    <cfRule type="cellIs" dxfId="48" priority="66" operator="equal">
      <formula>1</formula>
    </cfRule>
  </conditionalFormatting>
  <conditionalFormatting sqref="EK23:EU29">
    <cfRule type="cellIs" dxfId="47" priority="64" operator="equal">
      <formula>1</formula>
    </cfRule>
  </conditionalFormatting>
  <conditionalFormatting sqref="EJ23:EJ29">
    <cfRule type="cellIs" dxfId="46" priority="63" operator="equal">
      <formula>1</formula>
    </cfRule>
  </conditionalFormatting>
  <conditionalFormatting sqref="EI23:EI29">
    <cfRule type="cellIs" dxfId="45" priority="62" operator="equal">
      <formula>1</formula>
    </cfRule>
  </conditionalFormatting>
  <conditionalFormatting sqref="AM2">
    <cfRule type="cellIs" dxfId="44" priority="56" operator="equal">
      <formula>1</formula>
    </cfRule>
  </conditionalFormatting>
  <conditionalFormatting sqref="AM3:AM368">
    <cfRule type="cellIs" dxfId="43" priority="55" operator="equal">
      <formula>1</formula>
    </cfRule>
  </conditionalFormatting>
  <conditionalFormatting sqref="BJ2:BJ152">
    <cfRule type="cellIs" dxfId="42" priority="54" operator="equal">
      <formula>1</formula>
    </cfRule>
  </conditionalFormatting>
  <conditionalFormatting sqref="BM153:BW171">
    <cfRule type="cellIs" dxfId="41" priority="53" operator="equal">
      <formula>1</formula>
    </cfRule>
  </conditionalFormatting>
  <conditionalFormatting sqref="BL153:BL171">
    <cfRule type="cellIs" dxfId="40" priority="52" operator="equal">
      <formula>1</formula>
    </cfRule>
  </conditionalFormatting>
  <conditionalFormatting sqref="BK153:BK171">
    <cfRule type="cellIs" dxfId="39" priority="51" operator="equal">
      <formula>1</formula>
    </cfRule>
  </conditionalFormatting>
  <conditionalFormatting sqref="BJ153:BJ171">
    <cfRule type="cellIs" dxfId="38" priority="50" operator="equal">
      <formula>1</formula>
    </cfRule>
  </conditionalFormatting>
  <conditionalFormatting sqref="CG2:CG80">
    <cfRule type="cellIs" dxfId="37" priority="49" operator="equal">
      <formula>1</formula>
    </cfRule>
  </conditionalFormatting>
  <conditionalFormatting sqref="CJ81:CV103">
    <cfRule type="cellIs" dxfId="36" priority="48" operator="equal">
      <formula>1</formula>
    </cfRule>
  </conditionalFormatting>
  <conditionalFormatting sqref="CI81:CI102">
    <cfRule type="cellIs" dxfId="35" priority="47" operator="equal">
      <formula>1</formula>
    </cfRule>
  </conditionalFormatting>
  <conditionalFormatting sqref="CH81:CH102">
    <cfRule type="cellIs" dxfId="34" priority="46" operator="equal">
      <formula>1</formula>
    </cfRule>
  </conditionalFormatting>
  <conditionalFormatting sqref="CG81:CG102">
    <cfRule type="cellIs" dxfId="33" priority="45" operator="equal">
      <formula>1</formula>
    </cfRule>
  </conditionalFormatting>
  <conditionalFormatting sqref="DD2">
    <cfRule type="cellIs" dxfId="32" priority="40" operator="equal">
      <formula>1</formula>
    </cfRule>
  </conditionalFormatting>
  <conditionalFormatting sqref="DD3:DD26">
    <cfRule type="cellIs" dxfId="31" priority="39" operator="equal">
      <formula>1</formula>
    </cfRule>
  </conditionalFormatting>
  <conditionalFormatting sqref="DK2">
    <cfRule type="cellIs" dxfId="30" priority="38" operator="equal">
      <formula>1</formula>
    </cfRule>
  </conditionalFormatting>
  <conditionalFormatting sqref="EH2:EH29">
    <cfRule type="cellIs" dxfId="29" priority="36" operator="equal">
      <formula>1</formula>
    </cfRule>
  </conditionalFormatting>
  <conditionalFormatting sqref="DV37:DX37">
    <cfRule type="cellIs" dxfId="28" priority="35" operator="equal">
      <formula>1</formula>
    </cfRule>
  </conditionalFormatting>
  <conditionalFormatting sqref="AL369:AL411">
    <cfRule type="cellIs" dxfId="27" priority="20" operator="equal">
      <formula>1</formula>
    </cfRule>
  </conditionalFormatting>
  <conditionalFormatting sqref="P2">
    <cfRule type="cellIs" dxfId="26" priority="33" operator="equal">
      <formula>1</formula>
    </cfRule>
  </conditionalFormatting>
  <conditionalFormatting sqref="P3:P570">
    <cfRule type="cellIs" dxfId="25" priority="32" operator="equal">
      <formula>1</formula>
    </cfRule>
  </conditionalFormatting>
  <conditionalFormatting sqref="Q571:AF630">
    <cfRule type="cellIs" dxfId="24" priority="31" operator="equal">
      <formula>1</formula>
    </cfRule>
  </conditionalFormatting>
  <conditionalFormatting sqref="P571:P630">
    <cfRule type="cellIs" dxfId="23" priority="30" operator="equal">
      <formula>1</formula>
    </cfRule>
  </conditionalFormatting>
  <conditionalFormatting sqref="BI2:BI171">
    <cfRule type="cellIs" dxfId="22" priority="29" operator="equal">
      <formula>1</formula>
    </cfRule>
  </conditionalFormatting>
  <conditionalFormatting sqref="AL2">
    <cfRule type="cellIs" dxfId="21" priority="28" operator="equal">
      <formula>1</formula>
    </cfRule>
  </conditionalFormatting>
  <conditionalFormatting sqref="AL3:AL368">
    <cfRule type="cellIs" dxfId="20" priority="27" operator="equal">
      <formula>1</formula>
    </cfRule>
  </conditionalFormatting>
  <conditionalFormatting sqref="AP369:AP411">
    <cfRule type="cellIs" dxfId="19" priority="25" operator="equal">
      <formula>1</formula>
    </cfRule>
  </conditionalFormatting>
  <conditionalFormatting sqref="AQ369:AV411">
    <cfRule type="cellIs" dxfId="18" priority="26" operator="equal">
      <formula>1</formula>
    </cfRule>
  </conditionalFormatting>
  <conditionalFormatting sqref="AO369:AO411">
    <cfRule type="cellIs" dxfId="17" priority="24" operator="equal">
      <formula>1</formula>
    </cfRule>
  </conditionalFormatting>
  <conditionalFormatting sqref="AW369:AZ411">
    <cfRule type="cellIs" dxfId="16" priority="23" operator="equal">
      <formula>1</formula>
    </cfRule>
  </conditionalFormatting>
  <conditionalFormatting sqref="AN369:AN411">
    <cfRule type="cellIs" dxfId="15" priority="22" operator="equal">
      <formula>1</formula>
    </cfRule>
  </conditionalFormatting>
  <conditionalFormatting sqref="AM369:AM411">
    <cfRule type="cellIs" dxfId="14" priority="21" operator="equal">
      <formula>1</formula>
    </cfRule>
  </conditionalFormatting>
  <conditionalFormatting sqref="DC2">
    <cfRule type="cellIs" dxfId="13" priority="14" operator="equal">
      <formula>1</formula>
    </cfRule>
  </conditionalFormatting>
  <conditionalFormatting sqref="DC3:DC26">
    <cfRule type="cellIs" dxfId="12" priority="13" operator="equal">
      <formula>1</formula>
    </cfRule>
  </conditionalFormatting>
  <conditionalFormatting sqref="DJ2">
    <cfRule type="cellIs" dxfId="11" priority="12" operator="equal">
      <formula>1</formula>
    </cfRule>
  </conditionalFormatting>
  <conditionalFormatting sqref="DK51:DM55">
    <cfRule type="cellIs" dxfId="10" priority="11" operator="equal">
      <formula>1</formula>
    </cfRule>
  </conditionalFormatting>
  <conditionalFormatting sqref="DN51:DU55">
    <cfRule type="cellIs" dxfId="9" priority="10" operator="equal">
      <formula>1</formula>
    </cfRule>
  </conditionalFormatting>
  <conditionalFormatting sqref="DV51:DX55">
    <cfRule type="cellIs" dxfId="8" priority="9" operator="equal">
      <formula>1</formula>
    </cfRule>
  </conditionalFormatting>
  <conditionalFormatting sqref="DJ3:DJ55">
    <cfRule type="cellIs" dxfId="7" priority="8" operator="equal">
      <formula>1</formula>
    </cfRule>
  </conditionalFormatting>
  <conditionalFormatting sqref="EH30:EH31">
    <cfRule type="cellIs" dxfId="6" priority="3" operator="equal">
      <formula>1</formula>
    </cfRule>
  </conditionalFormatting>
  <conditionalFormatting sqref="EG2:EG31">
    <cfRule type="cellIs" dxfId="5" priority="7" operator="equal">
      <formula>1</formula>
    </cfRule>
  </conditionalFormatting>
  <conditionalFormatting sqref="EK30:EU31">
    <cfRule type="cellIs" dxfId="4" priority="6" operator="equal">
      <formula>1</formula>
    </cfRule>
  </conditionalFormatting>
  <conditionalFormatting sqref="EJ30:EJ31">
    <cfRule type="cellIs" dxfId="3" priority="5" operator="equal">
      <formula>1</formula>
    </cfRule>
  </conditionalFormatting>
  <conditionalFormatting sqref="EI30:EI31">
    <cfRule type="cellIs" dxfId="2" priority="4" operator="equal">
      <formula>1</formula>
    </cfRule>
  </conditionalFormatting>
  <conditionalFormatting sqref="CF2">
    <cfRule type="cellIs" dxfId="1" priority="2" operator="equal">
      <formula>1</formula>
    </cfRule>
  </conditionalFormatting>
  <conditionalFormatting sqref="CF3:CF102">
    <cfRule type="cellIs" dxfId="0" priority="1" operator="equal">
      <formula>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V590"/>
  <sheetViews>
    <sheetView topLeftCell="G1" workbookViewId="0">
      <selection activeCell="W10" sqref="W10"/>
    </sheetView>
  </sheetViews>
  <sheetFormatPr defaultRowHeight="12.5" x14ac:dyDescent="0.25"/>
  <sheetData>
    <row r="5" spans="1:22" ht="13" thickBot="1" x14ac:dyDescent="0.3"/>
    <row r="6" spans="1:22" x14ac:dyDescent="0.25">
      <c r="A6">
        <v>11</v>
      </c>
      <c r="B6" t="s">
        <v>390</v>
      </c>
      <c r="D6">
        <v>0</v>
      </c>
      <c r="E6" t="s">
        <v>7</v>
      </c>
      <c r="H6">
        <v>33</v>
      </c>
      <c r="I6" t="s">
        <v>6</v>
      </c>
      <c r="L6" s="191">
        <v>120</v>
      </c>
      <c r="M6" t="s">
        <v>11</v>
      </c>
      <c r="O6" s="513">
        <v>11</v>
      </c>
      <c r="P6" t="str">
        <f>IFERROR(MATCH(Q6,O$6:O$39,0),"")</f>
        <v/>
      </c>
      <c r="Q6" s="98">
        <v>120</v>
      </c>
      <c r="R6">
        <v>1</v>
      </c>
      <c r="S6">
        <v>67</v>
      </c>
      <c r="T6">
        <v>14</v>
      </c>
      <c r="U6">
        <v>601</v>
      </c>
      <c r="V6">
        <v>98.553590206357043</v>
      </c>
    </row>
    <row r="7" spans="1:22" x14ac:dyDescent="0.25">
      <c r="A7">
        <v>16</v>
      </c>
      <c r="B7" t="s">
        <v>94</v>
      </c>
      <c r="C7">
        <v>11</v>
      </c>
      <c r="D7">
        <v>0</v>
      </c>
      <c r="E7" t="s">
        <v>7</v>
      </c>
      <c r="H7">
        <v>133</v>
      </c>
      <c r="I7" t="s">
        <v>6</v>
      </c>
      <c r="L7" s="194">
        <v>330</v>
      </c>
      <c r="M7" t="s">
        <v>11</v>
      </c>
      <c r="O7" s="512">
        <v>41</v>
      </c>
      <c r="P7" t="str">
        <f t="shared" ref="P7:P70" si="0">IFERROR(MATCH(Q7,O$6:O$39,0),"")</f>
        <v/>
      </c>
      <c r="Q7" s="98">
        <v>330</v>
      </c>
      <c r="R7">
        <v>2</v>
      </c>
      <c r="S7">
        <v>254</v>
      </c>
      <c r="T7">
        <v>15</v>
      </c>
      <c r="U7">
        <v>552</v>
      </c>
      <c r="V7">
        <v>107.10545510191496</v>
      </c>
    </row>
    <row r="8" spans="1:22" x14ac:dyDescent="0.25">
      <c r="A8">
        <v>20</v>
      </c>
      <c r="B8" t="s">
        <v>102</v>
      </c>
      <c r="C8">
        <v>3</v>
      </c>
      <c r="D8">
        <v>0</v>
      </c>
      <c r="E8" t="s">
        <v>7</v>
      </c>
      <c r="H8">
        <v>180</v>
      </c>
      <c r="I8" t="s">
        <v>6</v>
      </c>
      <c r="L8" s="194">
        <v>1086</v>
      </c>
      <c r="M8" t="s">
        <v>11</v>
      </c>
      <c r="O8" s="512">
        <v>48</v>
      </c>
      <c r="P8" t="str">
        <f t="shared" si="0"/>
        <v/>
      </c>
      <c r="Q8" s="98">
        <v>1405</v>
      </c>
      <c r="R8">
        <v>3</v>
      </c>
      <c r="S8">
        <v>469</v>
      </c>
      <c r="T8">
        <v>14</v>
      </c>
      <c r="U8">
        <v>509</v>
      </c>
      <c r="V8">
        <v>72.188732551063893</v>
      </c>
    </row>
    <row r="9" spans="1:22" x14ac:dyDescent="0.25">
      <c r="A9">
        <v>25</v>
      </c>
      <c r="B9" t="s">
        <v>83</v>
      </c>
      <c r="C9">
        <v>14</v>
      </c>
      <c r="D9">
        <v>0</v>
      </c>
      <c r="E9" t="s">
        <v>7</v>
      </c>
      <c r="H9">
        <v>193</v>
      </c>
      <c r="I9" t="s">
        <v>6</v>
      </c>
      <c r="L9" s="194">
        <v>1405</v>
      </c>
      <c r="M9" t="s">
        <v>6</v>
      </c>
      <c r="O9" s="512">
        <v>68</v>
      </c>
      <c r="P9" t="str">
        <f t="shared" si="0"/>
        <v/>
      </c>
      <c r="Q9" s="98">
        <v>1690</v>
      </c>
      <c r="R9">
        <v>4</v>
      </c>
      <c r="S9">
        <v>217</v>
      </c>
      <c r="T9">
        <v>13</v>
      </c>
      <c r="U9">
        <v>475</v>
      </c>
      <c r="V9">
        <v>78.169369195328386</v>
      </c>
    </row>
    <row r="10" spans="1:22" x14ac:dyDescent="0.25">
      <c r="A10">
        <v>27</v>
      </c>
      <c r="B10" t="s">
        <v>83</v>
      </c>
      <c r="C10">
        <v>14</v>
      </c>
      <c r="D10">
        <v>0</v>
      </c>
      <c r="E10" t="s">
        <v>7</v>
      </c>
      <c r="H10">
        <v>230</v>
      </c>
      <c r="I10" t="s">
        <v>6</v>
      </c>
      <c r="L10" s="194">
        <v>1690</v>
      </c>
      <c r="M10" t="s">
        <v>6</v>
      </c>
      <c r="O10" s="512">
        <v>188</v>
      </c>
      <c r="P10" t="str">
        <f t="shared" si="0"/>
        <v/>
      </c>
      <c r="Q10" s="98">
        <v>2056</v>
      </c>
      <c r="R10">
        <v>5</v>
      </c>
      <c r="S10">
        <v>1114</v>
      </c>
      <c r="T10">
        <v>13</v>
      </c>
      <c r="U10">
        <v>467</v>
      </c>
      <c r="V10">
        <v>106.73165719054003</v>
      </c>
    </row>
    <row r="11" spans="1:22" x14ac:dyDescent="0.25">
      <c r="A11">
        <v>33</v>
      </c>
      <c r="B11" t="s">
        <v>91</v>
      </c>
      <c r="C11">
        <v>14</v>
      </c>
      <c r="D11">
        <v>20</v>
      </c>
      <c r="E11" t="s">
        <v>6</v>
      </c>
      <c r="H11">
        <v>233</v>
      </c>
      <c r="I11" t="s">
        <v>6</v>
      </c>
      <c r="L11" s="194">
        <v>2056</v>
      </c>
      <c r="M11" t="s">
        <v>6</v>
      </c>
      <c r="O11" s="512">
        <v>287</v>
      </c>
      <c r="P11" t="str">
        <f t="shared" si="0"/>
        <v/>
      </c>
      <c r="Q11" s="151">
        <v>2481</v>
      </c>
      <c r="R11">
        <v>6</v>
      </c>
      <c r="S11">
        <v>33</v>
      </c>
      <c r="T11">
        <v>15</v>
      </c>
      <c r="U11">
        <v>454</v>
      </c>
      <c r="V11">
        <v>94.978732929068144</v>
      </c>
    </row>
    <row r="12" spans="1:22" x14ac:dyDescent="0.25">
      <c r="A12">
        <v>41</v>
      </c>
      <c r="B12" t="s">
        <v>392</v>
      </c>
      <c r="D12">
        <v>0</v>
      </c>
      <c r="E12" t="s">
        <v>11</v>
      </c>
      <c r="H12">
        <v>254</v>
      </c>
      <c r="I12" t="s">
        <v>6</v>
      </c>
      <c r="L12" s="194">
        <v>2481</v>
      </c>
      <c r="M12" t="s">
        <v>11</v>
      </c>
      <c r="O12" s="512">
        <v>329</v>
      </c>
      <c r="P12" t="str">
        <f t="shared" si="0"/>
        <v/>
      </c>
      <c r="Q12" s="98">
        <v>3015</v>
      </c>
      <c r="R12">
        <v>7</v>
      </c>
      <c r="S12">
        <v>111</v>
      </c>
      <c r="T12">
        <v>14</v>
      </c>
      <c r="U12">
        <v>454</v>
      </c>
      <c r="V12">
        <v>38.622203904467014</v>
      </c>
    </row>
    <row r="13" spans="1:22" ht="13" thickBot="1" x14ac:dyDescent="0.3">
      <c r="A13">
        <v>45</v>
      </c>
      <c r="B13" t="s">
        <v>87</v>
      </c>
      <c r="C13">
        <v>10</v>
      </c>
      <c r="D13">
        <v>0</v>
      </c>
      <c r="E13" t="s">
        <v>7</v>
      </c>
      <c r="H13">
        <v>329</v>
      </c>
      <c r="I13" t="s">
        <v>6</v>
      </c>
      <c r="L13" s="199">
        <v>3015</v>
      </c>
      <c r="M13" t="s">
        <v>6</v>
      </c>
      <c r="O13" s="514">
        <v>1058</v>
      </c>
      <c r="P13" t="str">
        <f t="shared" si="0"/>
        <v/>
      </c>
      <c r="Q13" s="151"/>
      <c r="R13">
        <v>8</v>
      </c>
      <c r="S13">
        <v>233</v>
      </c>
      <c r="T13">
        <v>13</v>
      </c>
      <c r="U13">
        <v>448</v>
      </c>
      <c r="V13">
        <v>70.024782940524005</v>
      </c>
    </row>
    <row r="14" spans="1:22" x14ac:dyDescent="0.25">
      <c r="A14">
        <v>48</v>
      </c>
      <c r="B14" t="s">
        <v>393</v>
      </c>
      <c r="D14">
        <v>0</v>
      </c>
      <c r="E14" t="s">
        <v>7</v>
      </c>
      <c r="H14">
        <v>494</v>
      </c>
      <c r="I14" t="s">
        <v>6</v>
      </c>
      <c r="L14" s="194"/>
      <c r="O14" s="512">
        <v>1086</v>
      </c>
      <c r="P14" t="str">
        <f t="shared" si="0"/>
        <v/>
      </c>
      <c r="R14">
        <v>9</v>
      </c>
      <c r="S14">
        <v>987</v>
      </c>
      <c r="T14">
        <v>11</v>
      </c>
      <c r="U14">
        <v>430</v>
      </c>
      <c r="V14">
        <v>135.37778226161765</v>
      </c>
    </row>
    <row r="15" spans="1:22" x14ac:dyDescent="0.25">
      <c r="A15">
        <v>57</v>
      </c>
      <c r="B15" t="s">
        <v>87</v>
      </c>
      <c r="C15">
        <v>10</v>
      </c>
      <c r="D15">
        <v>0</v>
      </c>
      <c r="E15" t="s">
        <v>7</v>
      </c>
      <c r="H15">
        <v>558</v>
      </c>
      <c r="I15" t="s">
        <v>6</v>
      </c>
      <c r="L15" s="194"/>
      <c r="O15" s="512">
        <v>1296</v>
      </c>
      <c r="P15" t="str">
        <f t="shared" si="0"/>
        <v/>
      </c>
      <c r="R15">
        <v>10</v>
      </c>
      <c r="S15">
        <v>148</v>
      </c>
      <c r="T15">
        <v>14</v>
      </c>
      <c r="U15">
        <v>400</v>
      </c>
      <c r="V15">
        <v>130.43687457923426</v>
      </c>
    </row>
    <row r="16" spans="1:22" x14ac:dyDescent="0.25">
      <c r="A16">
        <v>67</v>
      </c>
      <c r="B16" t="s">
        <v>83</v>
      </c>
      <c r="C16">
        <v>14</v>
      </c>
      <c r="D16">
        <v>10</v>
      </c>
      <c r="E16" t="s">
        <v>5</v>
      </c>
      <c r="H16">
        <v>708</v>
      </c>
      <c r="I16" t="s">
        <v>6</v>
      </c>
      <c r="L16" s="194"/>
      <c r="O16" s="512">
        <v>1369</v>
      </c>
      <c r="P16" t="str">
        <f t="shared" si="0"/>
        <v/>
      </c>
      <c r="R16">
        <v>11</v>
      </c>
      <c r="S16">
        <v>330</v>
      </c>
      <c r="T16">
        <v>11</v>
      </c>
      <c r="U16">
        <v>393</v>
      </c>
      <c r="V16">
        <v>122.63479377916019</v>
      </c>
    </row>
    <row r="17" spans="1:22" x14ac:dyDescent="0.25">
      <c r="A17">
        <v>68</v>
      </c>
      <c r="B17" t="s">
        <v>391</v>
      </c>
      <c r="D17">
        <v>0</v>
      </c>
      <c r="E17" t="s">
        <v>7</v>
      </c>
      <c r="H17">
        <v>876</v>
      </c>
      <c r="I17" t="s">
        <v>6</v>
      </c>
      <c r="L17" s="194"/>
      <c r="O17" s="512">
        <v>1511</v>
      </c>
      <c r="P17" t="str">
        <f t="shared" si="0"/>
        <v/>
      </c>
      <c r="R17">
        <v>12</v>
      </c>
      <c r="S17">
        <v>71</v>
      </c>
      <c r="T17">
        <v>11</v>
      </c>
      <c r="U17">
        <v>379</v>
      </c>
      <c r="V17">
        <v>10.937374625775544</v>
      </c>
    </row>
    <row r="18" spans="1:22" x14ac:dyDescent="0.25">
      <c r="A18">
        <v>70</v>
      </c>
      <c r="B18" t="s">
        <v>396</v>
      </c>
      <c r="D18">
        <v>0</v>
      </c>
      <c r="E18" t="s">
        <v>7</v>
      </c>
      <c r="H18">
        <v>910</v>
      </c>
      <c r="I18" t="s">
        <v>6</v>
      </c>
      <c r="L18" s="194"/>
      <c r="O18" s="512">
        <v>1736</v>
      </c>
      <c r="P18" t="str">
        <f t="shared" si="0"/>
        <v/>
      </c>
      <c r="R18">
        <v>13</v>
      </c>
      <c r="S18">
        <v>177</v>
      </c>
      <c r="T18">
        <v>9</v>
      </c>
      <c r="U18">
        <v>373</v>
      </c>
      <c r="V18">
        <v>32.243147093616287</v>
      </c>
    </row>
    <row r="19" spans="1:22" ht="13" thickBot="1" x14ac:dyDescent="0.3">
      <c r="A19">
        <v>74</v>
      </c>
      <c r="B19" t="s">
        <v>88</v>
      </c>
      <c r="C19">
        <v>9</v>
      </c>
      <c r="D19">
        <v>0</v>
      </c>
      <c r="E19" t="s">
        <v>7</v>
      </c>
      <c r="H19">
        <v>971</v>
      </c>
      <c r="I19" t="s">
        <v>6</v>
      </c>
      <c r="L19" s="194"/>
      <c r="O19" s="514">
        <v>1746</v>
      </c>
      <c r="P19" t="str">
        <f t="shared" si="0"/>
        <v/>
      </c>
      <c r="R19">
        <v>14</v>
      </c>
      <c r="S19">
        <v>25</v>
      </c>
      <c r="T19">
        <v>11</v>
      </c>
      <c r="U19">
        <v>363</v>
      </c>
      <c r="V19">
        <v>43.801180778262925</v>
      </c>
    </row>
    <row r="20" spans="1:22" x14ac:dyDescent="0.25">
      <c r="A20">
        <v>85</v>
      </c>
      <c r="B20" t="s">
        <v>100</v>
      </c>
      <c r="C20">
        <v>5</v>
      </c>
      <c r="D20">
        <v>10</v>
      </c>
      <c r="E20" t="s">
        <v>5</v>
      </c>
      <c r="H20">
        <v>999</v>
      </c>
      <c r="I20" t="s">
        <v>6</v>
      </c>
      <c r="L20" s="194"/>
      <c r="O20" s="512">
        <v>1885</v>
      </c>
      <c r="P20" t="str">
        <f t="shared" si="0"/>
        <v/>
      </c>
      <c r="R20">
        <v>15</v>
      </c>
      <c r="S20">
        <v>2056</v>
      </c>
      <c r="T20">
        <v>9</v>
      </c>
      <c r="U20">
        <v>338</v>
      </c>
      <c r="V20">
        <v>129.15454977291176</v>
      </c>
    </row>
    <row r="21" spans="1:22" ht="13" thickBot="1" x14ac:dyDescent="0.3">
      <c r="A21">
        <v>107</v>
      </c>
      <c r="B21" t="s">
        <v>100</v>
      </c>
      <c r="C21">
        <v>5</v>
      </c>
      <c r="D21">
        <v>0</v>
      </c>
      <c r="E21" t="s">
        <v>7</v>
      </c>
      <c r="H21">
        <v>1024</v>
      </c>
      <c r="I21" t="s">
        <v>6</v>
      </c>
      <c r="L21" s="199"/>
      <c r="O21" s="512">
        <v>1923</v>
      </c>
      <c r="P21" t="str">
        <f t="shared" si="0"/>
        <v/>
      </c>
      <c r="R21">
        <v>16</v>
      </c>
      <c r="S21">
        <v>118</v>
      </c>
      <c r="T21">
        <v>13</v>
      </c>
      <c r="U21">
        <v>331</v>
      </c>
      <c r="V21">
        <v>96.994885471264325</v>
      </c>
    </row>
    <row r="22" spans="1:22" x14ac:dyDescent="0.25">
      <c r="A22">
        <v>111</v>
      </c>
      <c r="B22" t="s">
        <v>98</v>
      </c>
      <c r="C22">
        <v>7</v>
      </c>
      <c r="D22">
        <v>0</v>
      </c>
      <c r="E22" t="s">
        <v>7</v>
      </c>
      <c r="H22">
        <v>1241</v>
      </c>
      <c r="I22" t="s">
        <v>6</v>
      </c>
      <c r="L22" s="194"/>
      <c r="O22" s="512">
        <v>2471</v>
      </c>
      <c r="P22" t="str">
        <f t="shared" si="0"/>
        <v/>
      </c>
      <c r="R22">
        <v>17</v>
      </c>
      <c r="S22">
        <v>16</v>
      </c>
      <c r="T22">
        <v>12</v>
      </c>
      <c r="U22">
        <v>314</v>
      </c>
      <c r="V22">
        <v>53.954990638528713</v>
      </c>
    </row>
    <row r="23" spans="1:22" x14ac:dyDescent="0.25">
      <c r="A23">
        <v>118</v>
      </c>
      <c r="B23" t="s">
        <v>90</v>
      </c>
      <c r="C23">
        <v>15</v>
      </c>
      <c r="D23">
        <v>0</v>
      </c>
      <c r="E23" t="s">
        <v>7</v>
      </c>
      <c r="H23">
        <v>1323</v>
      </c>
      <c r="I23" t="s">
        <v>6</v>
      </c>
      <c r="L23" s="194"/>
      <c r="O23" s="512">
        <v>2883</v>
      </c>
      <c r="P23" t="str">
        <f t="shared" si="0"/>
        <v/>
      </c>
      <c r="R23">
        <v>18</v>
      </c>
      <c r="S23">
        <v>27</v>
      </c>
      <c r="T23">
        <v>14</v>
      </c>
      <c r="U23">
        <v>308</v>
      </c>
      <c r="V23">
        <v>61.384789223416711</v>
      </c>
    </row>
    <row r="24" spans="1:22" x14ac:dyDescent="0.25">
      <c r="A24">
        <v>120</v>
      </c>
      <c r="B24" t="s">
        <v>103</v>
      </c>
      <c r="C24">
        <v>2</v>
      </c>
      <c r="D24">
        <v>30</v>
      </c>
      <c r="E24" t="s">
        <v>11</v>
      </c>
      <c r="H24">
        <v>1731</v>
      </c>
      <c r="I24" t="s">
        <v>6</v>
      </c>
      <c r="L24" s="194"/>
      <c r="O24" s="512">
        <v>2907</v>
      </c>
      <c r="P24" t="str">
        <f t="shared" si="0"/>
        <v/>
      </c>
      <c r="R24">
        <v>19</v>
      </c>
      <c r="S24">
        <v>175</v>
      </c>
      <c r="T24">
        <v>14</v>
      </c>
      <c r="U24">
        <v>301</v>
      </c>
      <c r="V24">
        <v>42.563727278447615</v>
      </c>
    </row>
    <row r="25" spans="1:22" x14ac:dyDescent="0.25">
      <c r="A25">
        <v>125</v>
      </c>
      <c r="B25" t="s">
        <v>93</v>
      </c>
      <c r="C25">
        <v>12</v>
      </c>
      <c r="D25">
        <v>0</v>
      </c>
      <c r="E25" t="s">
        <v>7</v>
      </c>
      <c r="H25">
        <v>1756</v>
      </c>
      <c r="I25" t="s">
        <v>6</v>
      </c>
      <c r="L25" s="194"/>
      <c r="O25" s="512">
        <v>2990</v>
      </c>
      <c r="P25" t="str">
        <f t="shared" si="0"/>
        <v/>
      </c>
      <c r="R25">
        <v>20</v>
      </c>
      <c r="S25">
        <v>1678</v>
      </c>
      <c r="T25">
        <v>5</v>
      </c>
      <c r="U25">
        <v>257</v>
      </c>
      <c r="V25">
        <v>149.11997131255606</v>
      </c>
    </row>
    <row r="26" spans="1:22" x14ac:dyDescent="0.25">
      <c r="A26">
        <v>133</v>
      </c>
      <c r="B26" t="s">
        <v>81</v>
      </c>
      <c r="C26">
        <v>16</v>
      </c>
      <c r="D26">
        <v>15</v>
      </c>
      <c r="E26" t="s">
        <v>6</v>
      </c>
      <c r="H26">
        <v>1775</v>
      </c>
      <c r="I26" t="s">
        <v>6</v>
      </c>
      <c r="L26" s="194"/>
      <c r="O26" s="512">
        <v>3360</v>
      </c>
      <c r="P26" t="str">
        <f t="shared" si="0"/>
        <v/>
      </c>
      <c r="S26">
        <v>494</v>
      </c>
      <c r="T26">
        <v>10</v>
      </c>
      <c r="U26">
        <v>252</v>
      </c>
      <c r="V26">
        <v>45.270170914354409</v>
      </c>
    </row>
    <row r="27" spans="1:22" x14ac:dyDescent="0.25">
      <c r="A27">
        <v>135</v>
      </c>
      <c r="B27" t="s">
        <v>100</v>
      </c>
      <c r="C27">
        <v>5</v>
      </c>
      <c r="D27">
        <v>0</v>
      </c>
      <c r="E27" t="s">
        <v>7</v>
      </c>
      <c r="H27">
        <v>2502</v>
      </c>
      <c r="I27" t="s">
        <v>6</v>
      </c>
      <c r="L27" s="194"/>
      <c r="O27" s="512">
        <v>3452</v>
      </c>
      <c r="P27" t="str">
        <f t="shared" si="0"/>
        <v/>
      </c>
      <c r="S27">
        <v>51</v>
      </c>
      <c r="T27">
        <v>13</v>
      </c>
      <c r="U27">
        <v>246</v>
      </c>
      <c r="V27">
        <v>19.00029084885535</v>
      </c>
    </row>
    <row r="28" spans="1:22" x14ac:dyDescent="0.25">
      <c r="A28">
        <v>148</v>
      </c>
      <c r="B28" t="s">
        <v>81</v>
      </c>
      <c r="C28">
        <v>16</v>
      </c>
      <c r="D28">
        <v>30</v>
      </c>
      <c r="E28" t="s">
        <v>11</v>
      </c>
      <c r="H28">
        <v>2557</v>
      </c>
      <c r="I28" t="s">
        <v>6</v>
      </c>
      <c r="L28" s="194"/>
      <c r="O28" s="512">
        <v>3688</v>
      </c>
      <c r="P28" t="str">
        <f t="shared" si="0"/>
        <v/>
      </c>
      <c r="S28">
        <v>68</v>
      </c>
      <c r="T28">
        <v>11</v>
      </c>
      <c r="U28">
        <v>237</v>
      </c>
      <c r="V28">
        <v>24.726617944841436</v>
      </c>
    </row>
    <row r="29" spans="1:22" ht="13" thickBot="1" x14ac:dyDescent="0.3">
      <c r="A29">
        <v>166</v>
      </c>
      <c r="B29" t="s">
        <v>89</v>
      </c>
      <c r="C29">
        <v>16</v>
      </c>
      <c r="D29">
        <v>0</v>
      </c>
      <c r="E29" t="s">
        <v>7</v>
      </c>
      <c r="H29">
        <v>2834</v>
      </c>
      <c r="I29" t="s">
        <v>6</v>
      </c>
      <c r="L29" s="199"/>
      <c r="O29" s="512">
        <v>4061</v>
      </c>
      <c r="P29" t="str">
        <f t="shared" si="0"/>
        <v/>
      </c>
      <c r="S29">
        <v>365</v>
      </c>
      <c r="T29">
        <v>13</v>
      </c>
      <c r="U29">
        <v>234</v>
      </c>
      <c r="V29">
        <v>29.118288369340057</v>
      </c>
    </row>
    <row r="30" spans="1:22" x14ac:dyDescent="0.25">
      <c r="A30">
        <v>172</v>
      </c>
      <c r="B30" t="s">
        <v>395</v>
      </c>
      <c r="D30">
        <v>0</v>
      </c>
      <c r="E30" t="s">
        <v>5</v>
      </c>
      <c r="H30">
        <v>3005</v>
      </c>
      <c r="I30" t="s">
        <v>6</v>
      </c>
      <c r="L30" s="211"/>
      <c r="O30" s="512">
        <v>4362</v>
      </c>
      <c r="P30" t="str">
        <f t="shared" si="0"/>
        <v/>
      </c>
      <c r="S30">
        <v>195</v>
      </c>
      <c r="T30">
        <v>9</v>
      </c>
      <c r="U30">
        <v>233</v>
      </c>
      <c r="V30">
        <v>97.327955558610881</v>
      </c>
    </row>
    <row r="31" spans="1:22" x14ac:dyDescent="0.25">
      <c r="A31">
        <v>175</v>
      </c>
      <c r="B31" t="s">
        <v>92</v>
      </c>
      <c r="C31">
        <v>13</v>
      </c>
      <c r="D31">
        <v>10</v>
      </c>
      <c r="E31" t="s">
        <v>5</v>
      </c>
      <c r="H31">
        <v>3166</v>
      </c>
      <c r="I31" t="s">
        <v>6</v>
      </c>
      <c r="L31" s="212"/>
      <c r="O31" s="512">
        <v>4525</v>
      </c>
      <c r="P31" t="str">
        <f t="shared" si="0"/>
        <v/>
      </c>
      <c r="S31">
        <v>341</v>
      </c>
      <c r="T31">
        <v>10</v>
      </c>
      <c r="U31">
        <v>221</v>
      </c>
      <c r="V31">
        <v>52.798824597552894</v>
      </c>
    </row>
    <row r="32" spans="1:22" x14ac:dyDescent="0.25">
      <c r="A32">
        <v>176</v>
      </c>
      <c r="B32" t="s">
        <v>97</v>
      </c>
      <c r="C32">
        <v>8</v>
      </c>
      <c r="D32">
        <v>0</v>
      </c>
      <c r="E32" t="s">
        <v>7</v>
      </c>
      <c r="H32">
        <v>3211</v>
      </c>
      <c r="I32" t="s">
        <v>6</v>
      </c>
      <c r="L32" s="212"/>
      <c r="O32" s="512">
        <v>4536</v>
      </c>
      <c r="P32" t="str">
        <f t="shared" si="0"/>
        <v/>
      </c>
      <c r="S32">
        <v>180</v>
      </c>
      <c r="T32">
        <v>7</v>
      </c>
      <c r="U32">
        <v>211</v>
      </c>
      <c r="V32">
        <v>52.819737721749178</v>
      </c>
    </row>
    <row r="33" spans="1:22" x14ac:dyDescent="0.25">
      <c r="A33">
        <v>177</v>
      </c>
      <c r="B33" t="s">
        <v>95</v>
      </c>
      <c r="C33">
        <v>10</v>
      </c>
      <c r="D33">
        <v>0</v>
      </c>
      <c r="E33" t="s">
        <v>7</v>
      </c>
      <c r="H33">
        <v>3688</v>
      </c>
      <c r="I33" t="s">
        <v>6</v>
      </c>
      <c r="L33" s="212"/>
      <c r="O33" s="511">
        <v>4740</v>
      </c>
      <c r="P33" t="str">
        <f t="shared" si="0"/>
        <v/>
      </c>
      <c r="S33">
        <v>1218</v>
      </c>
      <c r="T33">
        <v>7</v>
      </c>
      <c r="U33">
        <v>194</v>
      </c>
      <c r="V33">
        <v>37.253286796728091</v>
      </c>
    </row>
    <row r="34" spans="1:22" x14ac:dyDescent="0.25">
      <c r="A34">
        <v>179</v>
      </c>
      <c r="B34" t="s">
        <v>84</v>
      </c>
      <c r="C34">
        <v>13</v>
      </c>
      <c r="D34">
        <v>10</v>
      </c>
      <c r="E34" t="s">
        <v>5</v>
      </c>
      <c r="H34">
        <v>4061</v>
      </c>
      <c r="I34" t="s">
        <v>6</v>
      </c>
      <c r="L34" s="212"/>
      <c r="O34" s="512">
        <v>4828</v>
      </c>
      <c r="P34" t="str">
        <f t="shared" si="0"/>
        <v/>
      </c>
      <c r="S34">
        <v>85</v>
      </c>
      <c r="T34">
        <v>8</v>
      </c>
      <c r="U34">
        <v>194</v>
      </c>
      <c r="V34">
        <v>35.7908168056926</v>
      </c>
    </row>
    <row r="35" spans="1:22" x14ac:dyDescent="0.25">
      <c r="A35">
        <v>180</v>
      </c>
      <c r="B35" t="s">
        <v>91</v>
      </c>
      <c r="C35">
        <v>14</v>
      </c>
      <c r="D35">
        <v>20</v>
      </c>
      <c r="E35" t="s">
        <v>6</v>
      </c>
      <c r="H35">
        <v>4740</v>
      </c>
      <c r="I35" t="s">
        <v>6</v>
      </c>
      <c r="L35" s="212"/>
      <c r="O35" s="512">
        <v>4911</v>
      </c>
      <c r="P35" t="str">
        <f t="shared" si="0"/>
        <v/>
      </c>
      <c r="S35">
        <v>503</v>
      </c>
      <c r="T35">
        <v>7</v>
      </c>
      <c r="U35">
        <v>192</v>
      </c>
      <c r="V35">
        <v>33.8391204372953</v>
      </c>
    </row>
    <row r="36" spans="1:22" x14ac:dyDescent="0.25">
      <c r="A36">
        <v>188</v>
      </c>
      <c r="B36" t="s">
        <v>395</v>
      </c>
      <c r="D36">
        <v>0</v>
      </c>
      <c r="E36" t="s">
        <v>11</v>
      </c>
      <c r="H36">
        <v>5254</v>
      </c>
      <c r="I36" t="s">
        <v>6</v>
      </c>
      <c r="L36" s="212"/>
      <c r="O36" s="512">
        <v>5401</v>
      </c>
      <c r="P36" t="str">
        <f t="shared" si="0"/>
        <v/>
      </c>
      <c r="S36">
        <v>1625</v>
      </c>
      <c r="T36">
        <v>7</v>
      </c>
      <c r="U36">
        <v>190</v>
      </c>
      <c r="V36">
        <v>41.784228606723651</v>
      </c>
    </row>
    <row r="37" spans="1:22" ht="13" thickBot="1" x14ac:dyDescent="0.3">
      <c r="A37">
        <v>193</v>
      </c>
      <c r="B37" t="s">
        <v>102</v>
      </c>
      <c r="C37">
        <v>3</v>
      </c>
      <c r="D37">
        <v>15</v>
      </c>
      <c r="E37" t="s">
        <v>6</v>
      </c>
      <c r="H37">
        <v>5895</v>
      </c>
      <c r="I37" t="s">
        <v>6</v>
      </c>
      <c r="L37" s="213"/>
      <c r="O37" s="512">
        <v>5854</v>
      </c>
      <c r="P37" t="str">
        <f t="shared" si="0"/>
        <v/>
      </c>
      <c r="S37">
        <v>173</v>
      </c>
      <c r="T37">
        <v>5</v>
      </c>
      <c r="U37">
        <v>189</v>
      </c>
      <c r="V37">
        <v>1.9039215581491662</v>
      </c>
    </row>
    <row r="38" spans="1:22" x14ac:dyDescent="0.25">
      <c r="A38">
        <v>195</v>
      </c>
      <c r="B38" t="s">
        <v>81</v>
      </c>
      <c r="C38">
        <v>16</v>
      </c>
      <c r="D38">
        <v>30</v>
      </c>
      <c r="E38" t="s">
        <v>11</v>
      </c>
      <c r="H38">
        <v>41</v>
      </c>
      <c r="I38" t="s">
        <v>11</v>
      </c>
      <c r="O38" s="512">
        <v>5940</v>
      </c>
      <c r="P38" t="str">
        <f t="shared" si="0"/>
        <v/>
      </c>
      <c r="S38">
        <v>973</v>
      </c>
      <c r="T38">
        <v>6</v>
      </c>
      <c r="U38">
        <v>181</v>
      </c>
      <c r="V38">
        <v>68.176585211280369</v>
      </c>
    </row>
    <row r="39" spans="1:22" x14ac:dyDescent="0.25">
      <c r="A39">
        <v>207</v>
      </c>
      <c r="B39" t="s">
        <v>393</v>
      </c>
      <c r="D39">
        <v>0</v>
      </c>
      <c r="E39" t="s">
        <v>7</v>
      </c>
      <c r="H39">
        <v>120</v>
      </c>
      <c r="I39" t="s">
        <v>11</v>
      </c>
      <c r="O39" s="512">
        <v>6175</v>
      </c>
      <c r="P39" t="str">
        <f t="shared" si="0"/>
        <v/>
      </c>
      <c r="R39">
        <v>16</v>
      </c>
      <c r="S39">
        <v>45</v>
      </c>
      <c r="T39">
        <v>8</v>
      </c>
      <c r="U39">
        <v>181</v>
      </c>
      <c r="V39">
        <v>12.422006397011248</v>
      </c>
    </row>
    <row r="40" spans="1:22" ht="13" thickBot="1" x14ac:dyDescent="0.3">
      <c r="A40">
        <v>217</v>
      </c>
      <c r="B40" t="s">
        <v>87</v>
      </c>
      <c r="C40">
        <v>10</v>
      </c>
      <c r="D40">
        <v>30</v>
      </c>
      <c r="E40" t="s">
        <v>11</v>
      </c>
      <c r="H40">
        <v>148</v>
      </c>
      <c r="I40" t="s">
        <v>11</v>
      </c>
      <c r="O40" s="491"/>
      <c r="P40" t="str">
        <f t="shared" si="0"/>
        <v/>
      </c>
      <c r="R40">
        <v>20</v>
      </c>
      <c r="S40">
        <v>1986</v>
      </c>
      <c r="T40">
        <v>6</v>
      </c>
      <c r="U40">
        <v>180</v>
      </c>
      <c r="V40">
        <v>83.674569656911046</v>
      </c>
    </row>
    <row r="41" spans="1:22" x14ac:dyDescent="0.25">
      <c r="A41">
        <v>225</v>
      </c>
      <c r="B41" t="s">
        <v>90</v>
      </c>
      <c r="C41">
        <v>15</v>
      </c>
      <c r="D41">
        <v>0</v>
      </c>
      <c r="E41" t="s">
        <v>7</v>
      </c>
      <c r="H41">
        <v>188</v>
      </c>
      <c r="I41" t="s">
        <v>11</v>
      </c>
      <c r="O41" s="490"/>
      <c r="P41" t="str">
        <f t="shared" si="0"/>
        <v/>
      </c>
      <c r="R41">
        <v>25</v>
      </c>
      <c r="S41">
        <v>121</v>
      </c>
      <c r="T41">
        <v>7</v>
      </c>
      <c r="U41">
        <v>178</v>
      </c>
      <c r="V41">
        <v>4.3042156621058139</v>
      </c>
    </row>
    <row r="42" spans="1:22" x14ac:dyDescent="0.25">
      <c r="A42">
        <v>228</v>
      </c>
      <c r="B42" t="s">
        <v>396</v>
      </c>
      <c r="D42">
        <v>0</v>
      </c>
      <c r="E42" t="s">
        <v>7</v>
      </c>
      <c r="H42">
        <v>195</v>
      </c>
      <c r="I42" t="s">
        <v>11</v>
      </c>
      <c r="O42" s="491"/>
      <c r="P42" t="str">
        <f t="shared" si="0"/>
        <v/>
      </c>
      <c r="R42">
        <v>27</v>
      </c>
      <c r="S42">
        <v>1717</v>
      </c>
      <c r="T42">
        <v>7</v>
      </c>
      <c r="U42">
        <v>175</v>
      </c>
      <c r="V42">
        <v>37.13415960042142</v>
      </c>
    </row>
    <row r="43" spans="1:22" x14ac:dyDescent="0.25">
      <c r="A43">
        <v>229</v>
      </c>
      <c r="B43" t="s">
        <v>96</v>
      </c>
      <c r="C43">
        <v>9</v>
      </c>
      <c r="D43">
        <v>0</v>
      </c>
      <c r="E43" t="s">
        <v>7</v>
      </c>
      <c r="H43">
        <v>217</v>
      </c>
      <c r="I43" t="s">
        <v>11</v>
      </c>
      <c r="O43" s="491"/>
      <c r="P43" t="str">
        <f t="shared" si="0"/>
        <v/>
      </c>
      <c r="R43">
        <v>33</v>
      </c>
      <c r="S43">
        <v>968</v>
      </c>
      <c r="T43">
        <v>4</v>
      </c>
      <c r="U43">
        <v>175</v>
      </c>
      <c r="V43">
        <v>10.432033811994382</v>
      </c>
    </row>
    <row r="44" spans="1:22" x14ac:dyDescent="0.25">
      <c r="A44">
        <v>230</v>
      </c>
      <c r="B44" t="s">
        <v>89</v>
      </c>
      <c r="C44">
        <v>16</v>
      </c>
      <c r="D44">
        <v>20</v>
      </c>
      <c r="E44" t="s">
        <v>6</v>
      </c>
      <c r="H44">
        <v>330</v>
      </c>
      <c r="I44" t="s">
        <v>11</v>
      </c>
      <c r="O44" s="491"/>
      <c r="P44" t="str">
        <f t="shared" si="0"/>
        <v/>
      </c>
      <c r="R44">
        <v>45</v>
      </c>
      <c r="S44">
        <v>610</v>
      </c>
      <c r="T44">
        <v>7</v>
      </c>
      <c r="U44">
        <v>172</v>
      </c>
      <c r="V44">
        <v>61.516309761101581</v>
      </c>
    </row>
    <row r="45" spans="1:22" x14ac:dyDescent="0.25">
      <c r="A45">
        <v>231</v>
      </c>
      <c r="B45" t="s">
        <v>88</v>
      </c>
      <c r="C45">
        <v>9</v>
      </c>
      <c r="D45">
        <v>0</v>
      </c>
      <c r="E45" t="s">
        <v>7</v>
      </c>
      <c r="H45">
        <v>364</v>
      </c>
      <c r="I45" t="s">
        <v>11</v>
      </c>
      <c r="O45" s="491"/>
      <c r="P45" t="str">
        <f t="shared" si="0"/>
        <v/>
      </c>
      <c r="R45">
        <v>57</v>
      </c>
      <c r="S45">
        <v>60</v>
      </c>
      <c r="T45">
        <v>7</v>
      </c>
      <c r="U45">
        <v>171</v>
      </c>
      <c r="V45">
        <v>6.6493775885678561</v>
      </c>
    </row>
    <row r="46" spans="1:22" x14ac:dyDescent="0.25">
      <c r="A46">
        <v>233</v>
      </c>
      <c r="B46" t="s">
        <v>102</v>
      </c>
      <c r="C46">
        <v>3</v>
      </c>
      <c r="D46">
        <v>20</v>
      </c>
      <c r="E46" t="s">
        <v>6</v>
      </c>
      <c r="H46">
        <v>379</v>
      </c>
      <c r="I46" t="s">
        <v>11</v>
      </c>
      <c r="O46" s="491"/>
      <c r="P46" t="str">
        <f t="shared" si="0"/>
        <v/>
      </c>
      <c r="R46">
        <v>67</v>
      </c>
      <c r="S46">
        <v>294</v>
      </c>
      <c r="T46">
        <v>4</v>
      </c>
      <c r="U46">
        <v>169</v>
      </c>
      <c r="V46">
        <v>33.490462045261438</v>
      </c>
    </row>
    <row r="47" spans="1:22" x14ac:dyDescent="0.25">
      <c r="A47">
        <v>236</v>
      </c>
      <c r="B47" t="s">
        <v>395</v>
      </c>
      <c r="D47">
        <v>0</v>
      </c>
      <c r="E47" t="s">
        <v>7</v>
      </c>
      <c r="H47">
        <v>694</v>
      </c>
      <c r="I47" t="s">
        <v>11</v>
      </c>
      <c r="O47" s="491"/>
      <c r="P47" t="str">
        <f t="shared" si="0"/>
        <v/>
      </c>
      <c r="R47">
        <v>70</v>
      </c>
      <c r="S47">
        <v>343</v>
      </c>
      <c r="T47">
        <v>6</v>
      </c>
      <c r="U47">
        <v>168</v>
      </c>
      <c r="V47">
        <v>4.3099061425421512</v>
      </c>
    </row>
    <row r="48" spans="1:22" x14ac:dyDescent="0.25">
      <c r="A48">
        <v>245</v>
      </c>
      <c r="B48" t="s">
        <v>96</v>
      </c>
      <c r="C48">
        <v>9</v>
      </c>
      <c r="D48">
        <v>0</v>
      </c>
      <c r="E48" t="s">
        <v>7</v>
      </c>
      <c r="H48">
        <v>987</v>
      </c>
      <c r="I48" t="s">
        <v>11</v>
      </c>
      <c r="O48" s="491"/>
      <c r="P48" t="str">
        <f t="shared" si="0"/>
        <v/>
      </c>
      <c r="R48">
        <v>74</v>
      </c>
      <c r="S48">
        <v>971</v>
      </c>
      <c r="T48">
        <v>6</v>
      </c>
      <c r="U48">
        <v>161</v>
      </c>
      <c r="V48">
        <v>70.476135650710262</v>
      </c>
    </row>
    <row r="49" spans="1:22" x14ac:dyDescent="0.25">
      <c r="A49">
        <v>254</v>
      </c>
      <c r="B49" t="s">
        <v>89</v>
      </c>
      <c r="C49">
        <v>16</v>
      </c>
      <c r="D49">
        <v>20</v>
      </c>
      <c r="E49" t="s">
        <v>6</v>
      </c>
      <c r="H49">
        <v>1065</v>
      </c>
      <c r="I49" t="s">
        <v>11</v>
      </c>
      <c r="O49" s="491"/>
      <c r="P49" t="str">
        <f t="shared" si="0"/>
        <v/>
      </c>
      <c r="R49">
        <v>85</v>
      </c>
      <c r="S49">
        <v>79</v>
      </c>
      <c r="T49">
        <v>8</v>
      </c>
      <c r="U49">
        <v>158</v>
      </c>
      <c r="V49">
        <v>3.8226742274431293</v>
      </c>
    </row>
    <row r="50" spans="1:22" x14ac:dyDescent="0.25">
      <c r="A50">
        <v>287</v>
      </c>
      <c r="B50" t="s">
        <v>394</v>
      </c>
      <c r="D50">
        <v>0</v>
      </c>
      <c r="E50" t="s">
        <v>5</v>
      </c>
      <c r="H50">
        <v>1086</v>
      </c>
      <c r="I50" t="s">
        <v>11</v>
      </c>
      <c r="O50" s="491"/>
      <c r="P50" t="str">
        <f t="shared" si="0"/>
        <v/>
      </c>
      <c r="R50">
        <v>107</v>
      </c>
      <c r="S50">
        <v>1718</v>
      </c>
      <c r="T50">
        <v>7</v>
      </c>
      <c r="U50">
        <v>154</v>
      </c>
      <c r="V50">
        <v>57.606842388071776</v>
      </c>
    </row>
    <row r="51" spans="1:22" x14ac:dyDescent="0.25">
      <c r="A51">
        <v>294</v>
      </c>
      <c r="B51" t="s">
        <v>92</v>
      </c>
      <c r="C51">
        <v>13</v>
      </c>
      <c r="D51">
        <v>10</v>
      </c>
      <c r="E51" t="s">
        <v>5</v>
      </c>
      <c r="H51">
        <v>1197</v>
      </c>
      <c r="I51" t="s">
        <v>11</v>
      </c>
      <c r="P51" t="str">
        <f t="shared" si="0"/>
        <v/>
      </c>
      <c r="R51">
        <v>111</v>
      </c>
      <c r="S51">
        <v>1477</v>
      </c>
      <c r="T51">
        <v>5</v>
      </c>
      <c r="U51">
        <v>150</v>
      </c>
      <c r="V51">
        <v>48.625664619689147</v>
      </c>
    </row>
    <row r="52" spans="1:22" x14ac:dyDescent="0.25">
      <c r="A52">
        <v>303</v>
      </c>
      <c r="B52" t="s">
        <v>85</v>
      </c>
      <c r="C52">
        <v>12</v>
      </c>
      <c r="D52">
        <v>0</v>
      </c>
      <c r="E52" t="s">
        <v>7</v>
      </c>
      <c r="H52">
        <v>1405</v>
      </c>
      <c r="I52" t="s">
        <v>11</v>
      </c>
      <c r="P52" t="str">
        <f t="shared" si="0"/>
        <v/>
      </c>
      <c r="R52">
        <v>118</v>
      </c>
      <c r="S52">
        <v>1538</v>
      </c>
      <c r="T52">
        <v>6</v>
      </c>
      <c r="U52">
        <v>146</v>
      </c>
      <c r="V52">
        <v>44.789153567051869</v>
      </c>
    </row>
    <row r="53" spans="1:22" x14ac:dyDescent="0.25">
      <c r="A53">
        <v>319</v>
      </c>
      <c r="B53" t="s">
        <v>389</v>
      </c>
      <c r="D53">
        <v>5</v>
      </c>
      <c r="E53" t="s">
        <v>5</v>
      </c>
      <c r="H53">
        <v>1501</v>
      </c>
      <c r="I53" t="s">
        <v>11</v>
      </c>
      <c r="P53" t="str">
        <f t="shared" si="0"/>
        <v/>
      </c>
      <c r="R53">
        <v>120</v>
      </c>
      <c r="S53">
        <v>1918</v>
      </c>
      <c r="T53">
        <v>7</v>
      </c>
      <c r="U53">
        <v>144</v>
      </c>
      <c r="V53">
        <v>48.796886455626691</v>
      </c>
    </row>
    <row r="54" spans="1:22" x14ac:dyDescent="0.25">
      <c r="A54">
        <v>329</v>
      </c>
      <c r="B54" t="s">
        <v>391</v>
      </c>
      <c r="D54">
        <v>0</v>
      </c>
      <c r="E54" t="s">
        <v>6</v>
      </c>
      <c r="H54">
        <v>1511</v>
      </c>
      <c r="I54" t="s">
        <v>11</v>
      </c>
      <c r="P54" t="str">
        <f t="shared" si="0"/>
        <v/>
      </c>
      <c r="R54">
        <v>125</v>
      </c>
      <c r="S54">
        <v>1241</v>
      </c>
      <c r="T54">
        <v>4</v>
      </c>
      <c r="U54">
        <v>143</v>
      </c>
      <c r="V54">
        <v>62.736512514493072</v>
      </c>
    </row>
    <row r="55" spans="1:22" x14ac:dyDescent="0.25">
      <c r="A55">
        <v>330</v>
      </c>
      <c r="B55" t="s">
        <v>82</v>
      </c>
      <c r="C55">
        <v>15</v>
      </c>
      <c r="D55">
        <v>30</v>
      </c>
      <c r="E55" t="s">
        <v>11</v>
      </c>
      <c r="H55">
        <v>1678</v>
      </c>
      <c r="I55" t="s">
        <v>11</v>
      </c>
      <c r="P55" t="str">
        <f t="shared" si="0"/>
        <v/>
      </c>
      <c r="R55">
        <v>133</v>
      </c>
      <c r="S55">
        <v>2826</v>
      </c>
      <c r="T55">
        <v>3</v>
      </c>
      <c r="U55">
        <v>141</v>
      </c>
      <c r="V55">
        <v>57.060032194493196</v>
      </c>
    </row>
    <row r="56" spans="1:22" x14ac:dyDescent="0.25">
      <c r="A56">
        <v>333</v>
      </c>
      <c r="B56" t="s">
        <v>87</v>
      </c>
      <c r="C56">
        <v>10</v>
      </c>
      <c r="D56">
        <v>0</v>
      </c>
      <c r="E56" t="s">
        <v>7</v>
      </c>
      <c r="H56">
        <v>1690</v>
      </c>
      <c r="I56" t="s">
        <v>11</v>
      </c>
      <c r="P56" t="str">
        <f t="shared" si="0"/>
        <v/>
      </c>
      <c r="R56">
        <v>135</v>
      </c>
      <c r="S56">
        <v>135</v>
      </c>
      <c r="T56">
        <v>8</v>
      </c>
      <c r="U56">
        <v>141</v>
      </c>
      <c r="V56">
        <v>23.640398096765445</v>
      </c>
    </row>
    <row r="57" spans="1:22" x14ac:dyDescent="0.25">
      <c r="A57">
        <v>341</v>
      </c>
      <c r="B57" t="s">
        <v>90</v>
      </c>
      <c r="C57">
        <v>15</v>
      </c>
      <c r="D57">
        <v>10</v>
      </c>
      <c r="E57" t="s">
        <v>5</v>
      </c>
      <c r="H57">
        <v>1986</v>
      </c>
      <c r="I57" t="s">
        <v>11</v>
      </c>
      <c r="P57" t="str">
        <f t="shared" si="0"/>
        <v/>
      </c>
      <c r="R57">
        <v>148</v>
      </c>
      <c r="S57">
        <v>1126</v>
      </c>
      <c r="T57">
        <v>4</v>
      </c>
      <c r="U57">
        <v>141</v>
      </c>
      <c r="V57">
        <v>2.6122567744237446</v>
      </c>
    </row>
    <row r="58" spans="1:22" x14ac:dyDescent="0.25">
      <c r="A58">
        <v>346</v>
      </c>
      <c r="B58" t="s">
        <v>87</v>
      </c>
      <c r="C58">
        <v>10</v>
      </c>
      <c r="D58">
        <v>10</v>
      </c>
      <c r="E58" t="s">
        <v>5</v>
      </c>
      <c r="H58">
        <v>2052</v>
      </c>
      <c r="I58" t="s">
        <v>11</v>
      </c>
      <c r="P58" t="str">
        <f t="shared" si="0"/>
        <v/>
      </c>
      <c r="R58">
        <v>166</v>
      </c>
      <c r="S58">
        <v>2481</v>
      </c>
      <c r="T58">
        <v>3</v>
      </c>
      <c r="U58">
        <v>139</v>
      </c>
      <c r="V58">
        <v>108.27890883703309</v>
      </c>
    </row>
    <row r="59" spans="1:22" x14ac:dyDescent="0.25">
      <c r="A59">
        <v>359</v>
      </c>
      <c r="B59" t="s">
        <v>96</v>
      </c>
      <c r="C59">
        <v>9</v>
      </c>
      <c r="D59">
        <v>0</v>
      </c>
      <c r="E59" t="s">
        <v>7</v>
      </c>
      <c r="H59">
        <v>2056</v>
      </c>
      <c r="I59" t="s">
        <v>11</v>
      </c>
      <c r="P59" t="str">
        <f t="shared" si="0"/>
        <v/>
      </c>
      <c r="R59">
        <v>172</v>
      </c>
      <c r="S59">
        <v>188</v>
      </c>
      <c r="T59">
        <v>7</v>
      </c>
      <c r="U59">
        <v>138</v>
      </c>
      <c r="V59">
        <v>32.211375878184192</v>
      </c>
    </row>
    <row r="60" spans="1:22" x14ac:dyDescent="0.25">
      <c r="A60">
        <v>360</v>
      </c>
      <c r="B60" t="s">
        <v>95</v>
      </c>
      <c r="C60">
        <v>10</v>
      </c>
      <c r="D60">
        <v>0</v>
      </c>
      <c r="E60" t="s">
        <v>7</v>
      </c>
      <c r="H60">
        <v>2122</v>
      </c>
      <c r="I60" t="s">
        <v>11</v>
      </c>
      <c r="P60" t="str">
        <f t="shared" si="0"/>
        <v/>
      </c>
      <c r="R60">
        <v>175</v>
      </c>
      <c r="S60">
        <v>3476</v>
      </c>
      <c r="T60">
        <v>3</v>
      </c>
      <c r="U60">
        <v>137</v>
      </c>
      <c r="V60">
        <v>86.584970797023999</v>
      </c>
    </row>
    <row r="61" spans="1:22" x14ac:dyDescent="0.25">
      <c r="A61">
        <v>364</v>
      </c>
      <c r="B61" t="s">
        <v>104</v>
      </c>
      <c r="C61">
        <v>1</v>
      </c>
      <c r="D61">
        <v>30</v>
      </c>
      <c r="E61" t="s">
        <v>11</v>
      </c>
      <c r="H61">
        <v>2481</v>
      </c>
      <c r="I61" t="s">
        <v>11</v>
      </c>
      <c r="P61" t="str">
        <f t="shared" si="0"/>
        <v/>
      </c>
      <c r="R61">
        <v>176</v>
      </c>
      <c r="S61">
        <v>368</v>
      </c>
      <c r="T61">
        <v>6</v>
      </c>
      <c r="U61">
        <v>137</v>
      </c>
      <c r="V61">
        <v>42.855076374638713</v>
      </c>
    </row>
    <row r="62" spans="1:22" x14ac:dyDescent="0.25">
      <c r="A62">
        <v>365</v>
      </c>
      <c r="B62" t="s">
        <v>83</v>
      </c>
      <c r="C62">
        <v>14</v>
      </c>
      <c r="D62">
        <v>0</v>
      </c>
      <c r="E62" t="s">
        <v>7</v>
      </c>
      <c r="H62">
        <v>2990</v>
      </c>
      <c r="I62" t="s">
        <v>11</v>
      </c>
      <c r="P62" t="str">
        <f t="shared" si="0"/>
        <v/>
      </c>
      <c r="R62">
        <v>177</v>
      </c>
      <c r="S62">
        <v>66</v>
      </c>
      <c r="T62">
        <v>4</v>
      </c>
      <c r="U62">
        <v>136</v>
      </c>
      <c r="V62">
        <v>14.787881666567703</v>
      </c>
    </row>
    <row r="63" spans="1:22" x14ac:dyDescent="0.25">
      <c r="A63">
        <v>379</v>
      </c>
      <c r="B63" t="s">
        <v>97</v>
      </c>
      <c r="C63">
        <v>8</v>
      </c>
      <c r="D63">
        <v>30</v>
      </c>
      <c r="E63" t="s">
        <v>11</v>
      </c>
      <c r="H63">
        <v>3015</v>
      </c>
      <c r="I63" t="s">
        <v>11</v>
      </c>
      <c r="P63" t="str">
        <f t="shared" si="0"/>
        <v/>
      </c>
      <c r="R63">
        <v>179</v>
      </c>
      <c r="S63">
        <v>201</v>
      </c>
      <c r="T63">
        <v>6</v>
      </c>
      <c r="U63">
        <v>135</v>
      </c>
      <c r="V63">
        <v>3.5377899280264238</v>
      </c>
    </row>
    <row r="64" spans="1:22" x14ac:dyDescent="0.25">
      <c r="A64">
        <v>494</v>
      </c>
      <c r="B64" t="s">
        <v>94</v>
      </c>
      <c r="C64">
        <v>11</v>
      </c>
      <c r="D64">
        <v>20</v>
      </c>
      <c r="E64" t="s">
        <v>6</v>
      </c>
      <c r="H64">
        <v>3339</v>
      </c>
      <c r="I64" t="s">
        <v>11</v>
      </c>
      <c r="P64" t="str">
        <f t="shared" si="0"/>
        <v/>
      </c>
      <c r="R64">
        <v>180</v>
      </c>
      <c r="S64">
        <v>179</v>
      </c>
      <c r="T64">
        <v>6</v>
      </c>
      <c r="U64">
        <v>131</v>
      </c>
      <c r="V64">
        <v>26.833814257820229</v>
      </c>
    </row>
    <row r="65" spans="1:22" x14ac:dyDescent="0.25">
      <c r="A65">
        <v>503</v>
      </c>
      <c r="B65" t="s">
        <v>88</v>
      </c>
      <c r="C65">
        <v>9</v>
      </c>
      <c r="D65">
        <v>0</v>
      </c>
      <c r="E65" t="s">
        <v>7</v>
      </c>
      <c r="H65">
        <v>3476</v>
      </c>
      <c r="I65" t="s">
        <v>11</v>
      </c>
      <c r="P65" t="str">
        <f t="shared" si="0"/>
        <v/>
      </c>
      <c r="R65">
        <v>193</v>
      </c>
      <c r="S65">
        <v>176</v>
      </c>
      <c r="T65">
        <v>6</v>
      </c>
      <c r="U65">
        <v>131</v>
      </c>
      <c r="V65">
        <v>9.6388451428064563</v>
      </c>
    </row>
    <row r="66" spans="1:22" x14ac:dyDescent="0.25">
      <c r="A66">
        <v>525</v>
      </c>
      <c r="B66" t="s">
        <v>95</v>
      </c>
      <c r="C66">
        <v>10</v>
      </c>
      <c r="D66">
        <v>10</v>
      </c>
      <c r="E66" t="s">
        <v>5</v>
      </c>
      <c r="H66">
        <v>3538</v>
      </c>
      <c r="I66" t="s">
        <v>11</v>
      </c>
      <c r="P66" t="str">
        <f t="shared" si="0"/>
        <v/>
      </c>
      <c r="R66">
        <v>195</v>
      </c>
      <c r="S66">
        <v>359</v>
      </c>
      <c r="T66">
        <v>7</v>
      </c>
      <c r="U66">
        <v>130</v>
      </c>
      <c r="V66">
        <v>55.965713059302324</v>
      </c>
    </row>
    <row r="67" spans="1:22" x14ac:dyDescent="0.25">
      <c r="A67">
        <v>548</v>
      </c>
      <c r="B67" t="s">
        <v>93</v>
      </c>
      <c r="C67">
        <v>12</v>
      </c>
      <c r="D67">
        <v>0</v>
      </c>
      <c r="E67" t="s">
        <v>7</v>
      </c>
      <c r="H67">
        <v>4678</v>
      </c>
      <c r="I67" t="s">
        <v>11</v>
      </c>
      <c r="P67" t="str">
        <f t="shared" si="0"/>
        <v/>
      </c>
      <c r="R67">
        <v>207</v>
      </c>
      <c r="S67">
        <v>910</v>
      </c>
      <c r="T67">
        <v>4</v>
      </c>
      <c r="U67">
        <v>130</v>
      </c>
      <c r="V67">
        <v>30.034560831669445</v>
      </c>
    </row>
    <row r="68" spans="1:22" x14ac:dyDescent="0.25">
      <c r="A68">
        <v>558</v>
      </c>
      <c r="B68" t="s">
        <v>86</v>
      </c>
      <c r="C68">
        <v>11</v>
      </c>
      <c r="D68">
        <v>20</v>
      </c>
      <c r="E68" t="s">
        <v>6</v>
      </c>
      <c r="H68">
        <v>4828</v>
      </c>
      <c r="I68" t="s">
        <v>11</v>
      </c>
      <c r="P68" t="str">
        <f t="shared" si="0"/>
        <v/>
      </c>
      <c r="R68">
        <v>217</v>
      </c>
      <c r="S68">
        <v>125</v>
      </c>
      <c r="T68">
        <v>4</v>
      </c>
      <c r="U68">
        <v>129</v>
      </c>
      <c r="V68">
        <v>35.352444984289079</v>
      </c>
    </row>
    <row r="69" spans="1:22" x14ac:dyDescent="0.25">
      <c r="A69">
        <v>610</v>
      </c>
      <c r="B69" t="s">
        <v>89</v>
      </c>
      <c r="C69">
        <v>16</v>
      </c>
      <c r="D69">
        <v>10</v>
      </c>
      <c r="E69" t="s">
        <v>5</v>
      </c>
      <c r="H69">
        <v>5050</v>
      </c>
      <c r="I69" t="s">
        <v>11</v>
      </c>
      <c r="P69" t="str">
        <f t="shared" si="0"/>
        <v/>
      </c>
      <c r="R69">
        <v>225</v>
      </c>
      <c r="S69">
        <v>234</v>
      </c>
      <c r="T69">
        <v>8</v>
      </c>
      <c r="U69">
        <v>129</v>
      </c>
      <c r="V69">
        <v>26.92007716035388</v>
      </c>
    </row>
    <row r="70" spans="1:22" x14ac:dyDescent="0.25">
      <c r="A70">
        <v>623</v>
      </c>
      <c r="B70" t="s">
        <v>392</v>
      </c>
      <c r="D70">
        <v>0</v>
      </c>
      <c r="E70" t="s">
        <v>5</v>
      </c>
      <c r="P70" t="str">
        <f t="shared" si="0"/>
        <v/>
      </c>
      <c r="R70">
        <v>228</v>
      </c>
      <c r="S70">
        <v>1592</v>
      </c>
      <c r="T70">
        <v>6</v>
      </c>
      <c r="U70">
        <v>129</v>
      </c>
      <c r="V70">
        <v>15.78082971407698</v>
      </c>
    </row>
    <row r="71" spans="1:22" x14ac:dyDescent="0.25">
      <c r="A71">
        <v>639</v>
      </c>
      <c r="B71" t="s">
        <v>86</v>
      </c>
      <c r="C71">
        <v>11</v>
      </c>
      <c r="D71">
        <v>10</v>
      </c>
      <c r="E71" t="s">
        <v>5</v>
      </c>
      <c r="P71" t="str">
        <f t="shared" ref="P71:P134" si="1">IFERROR(MATCH(Q71,O$6:O$39,0),"")</f>
        <v/>
      </c>
      <c r="R71">
        <v>229</v>
      </c>
      <c r="S71">
        <v>868</v>
      </c>
      <c r="T71">
        <v>7</v>
      </c>
      <c r="U71">
        <v>127</v>
      </c>
      <c r="V71">
        <v>24.721871603549751</v>
      </c>
    </row>
    <row r="72" spans="1:22" x14ac:dyDescent="0.25">
      <c r="A72">
        <v>694</v>
      </c>
      <c r="B72" t="s">
        <v>88</v>
      </c>
      <c r="C72">
        <v>9</v>
      </c>
      <c r="D72">
        <v>30</v>
      </c>
      <c r="E72" t="s">
        <v>11</v>
      </c>
      <c r="P72" t="str">
        <f t="shared" si="1"/>
        <v/>
      </c>
      <c r="R72">
        <v>230</v>
      </c>
      <c r="S72">
        <v>126</v>
      </c>
      <c r="T72">
        <v>8</v>
      </c>
      <c r="U72">
        <v>127</v>
      </c>
      <c r="V72">
        <v>7.3656989616645907</v>
      </c>
    </row>
    <row r="73" spans="1:22" x14ac:dyDescent="0.25">
      <c r="A73">
        <v>708</v>
      </c>
      <c r="B73" t="s">
        <v>389</v>
      </c>
      <c r="D73">
        <v>20</v>
      </c>
      <c r="E73" t="s">
        <v>6</v>
      </c>
      <c r="P73" t="str">
        <f t="shared" si="1"/>
        <v/>
      </c>
      <c r="R73">
        <v>231</v>
      </c>
      <c r="S73">
        <v>1124</v>
      </c>
      <c r="T73">
        <v>4</v>
      </c>
      <c r="U73">
        <v>126</v>
      </c>
      <c r="V73">
        <v>19.289659928062452</v>
      </c>
    </row>
    <row r="74" spans="1:22" x14ac:dyDescent="0.25">
      <c r="A74">
        <v>836</v>
      </c>
      <c r="B74" t="s">
        <v>390</v>
      </c>
      <c r="D74">
        <v>0</v>
      </c>
      <c r="E74" t="s">
        <v>7</v>
      </c>
      <c r="P74" t="str">
        <f t="shared" si="1"/>
        <v/>
      </c>
      <c r="R74">
        <v>233</v>
      </c>
      <c r="S74">
        <v>190</v>
      </c>
      <c r="T74">
        <v>7</v>
      </c>
      <c r="U74">
        <v>124</v>
      </c>
      <c r="V74">
        <v>5.3505023841968491</v>
      </c>
    </row>
    <row r="75" spans="1:22" x14ac:dyDescent="0.25">
      <c r="A75">
        <v>842</v>
      </c>
      <c r="B75" t="s">
        <v>84</v>
      </c>
      <c r="C75">
        <v>13</v>
      </c>
      <c r="D75">
        <v>0</v>
      </c>
      <c r="E75" t="s">
        <v>7</v>
      </c>
      <c r="P75" t="str">
        <f t="shared" si="1"/>
        <v/>
      </c>
      <c r="R75">
        <v>236</v>
      </c>
      <c r="S75">
        <v>230</v>
      </c>
      <c r="T75">
        <v>6</v>
      </c>
      <c r="U75">
        <v>123</v>
      </c>
      <c r="V75">
        <v>44.912390457808456</v>
      </c>
    </row>
    <row r="76" spans="1:22" x14ac:dyDescent="0.25">
      <c r="A76">
        <v>858</v>
      </c>
      <c r="B76" t="s">
        <v>104</v>
      </c>
      <c r="C76">
        <v>1</v>
      </c>
      <c r="D76">
        <v>0</v>
      </c>
      <c r="E76" t="s">
        <v>7</v>
      </c>
      <c r="P76" t="str">
        <f t="shared" si="1"/>
        <v/>
      </c>
      <c r="R76">
        <v>245</v>
      </c>
      <c r="S76">
        <v>1983</v>
      </c>
      <c r="T76">
        <v>6</v>
      </c>
      <c r="U76">
        <v>122</v>
      </c>
      <c r="V76">
        <v>47.550653366409129</v>
      </c>
    </row>
    <row r="77" spans="1:22" x14ac:dyDescent="0.25">
      <c r="A77">
        <v>868</v>
      </c>
      <c r="B77" t="s">
        <v>94</v>
      </c>
      <c r="C77">
        <v>11</v>
      </c>
      <c r="D77">
        <v>0</v>
      </c>
      <c r="E77" t="s">
        <v>7</v>
      </c>
      <c r="P77" t="str">
        <f t="shared" si="1"/>
        <v/>
      </c>
      <c r="R77">
        <v>254</v>
      </c>
      <c r="S77">
        <v>1519</v>
      </c>
      <c r="T77">
        <v>6</v>
      </c>
      <c r="U77">
        <v>122</v>
      </c>
      <c r="V77">
        <v>41.773871788996829</v>
      </c>
    </row>
    <row r="78" spans="1:22" x14ac:dyDescent="0.25">
      <c r="A78">
        <v>869</v>
      </c>
      <c r="B78" t="s">
        <v>94</v>
      </c>
      <c r="C78">
        <v>11</v>
      </c>
      <c r="D78">
        <v>0</v>
      </c>
      <c r="E78" t="s">
        <v>7</v>
      </c>
      <c r="P78" t="str">
        <f t="shared" si="1"/>
        <v/>
      </c>
      <c r="R78">
        <v>294</v>
      </c>
      <c r="S78">
        <v>279</v>
      </c>
      <c r="T78">
        <v>5</v>
      </c>
      <c r="U78">
        <v>119</v>
      </c>
      <c r="V78">
        <v>0.81715005316081657</v>
      </c>
    </row>
    <row r="79" spans="1:22" x14ac:dyDescent="0.25">
      <c r="A79">
        <v>870</v>
      </c>
      <c r="B79" t="s">
        <v>102</v>
      </c>
      <c r="C79">
        <v>3</v>
      </c>
      <c r="D79">
        <v>0</v>
      </c>
      <c r="E79" t="s">
        <v>7</v>
      </c>
      <c r="P79" t="str">
        <f t="shared" si="1"/>
        <v/>
      </c>
      <c r="R79">
        <v>303</v>
      </c>
      <c r="S79">
        <v>2122</v>
      </c>
      <c r="T79">
        <v>5</v>
      </c>
      <c r="U79">
        <v>117</v>
      </c>
      <c r="V79">
        <v>67.455834337885761</v>
      </c>
    </row>
    <row r="80" spans="1:22" x14ac:dyDescent="0.25">
      <c r="A80">
        <v>876</v>
      </c>
      <c r="B80" t="s">
        <v>95</v>
      </c>
      <c r="C80">
        <v>10</v>
      </c>
      <c r="D80">
        <v>20</v>
      </c>
      <c r="E80" t="s">
        <v>6</v>
      </c>
      <c r="P80" t="str">
        <f t="shared" si="1"/>
        <v/>
      </c>
      <c r="R80">
        <v>319</v>
      </c>
      <c r="S80">
        <v>1023</v>
      </c>
      <c r="T80">
        <v>5</v>
      </c>
      <c r="U80">
        <v>116</v>
      </c>
      <c r="V80">
        <v>56.750835799867282</v>
      </c>
    </row>
    <row r="81" spans="1:22" x14ac:dyDescent="0.25">
      <c r="A81">
        <v>910</v>
      </c>
      <c r="B81" t="s">
        <v>104</v>
      </c>
      <c r="C81">
        <v>1</v>
      </c>
      <c r="D81">
        <v>20</v>
      </c>
      <c r="E81" t="s">
        <v>6</v>
      </c>
      <c r="P81" t="str">
        <f t="shared" si="1"/>
        <v/>
      </c>
      <c r="R81">
        <v>330</v>
      </c>
      <c r="S81">
        <v>303</v>
      </c>
      <c r="T81">
        <v>5</v>
      </c>
      <c r="U81">
        <v>115</v>
      </c>
      <c r="V81">
        <v>38.758356571350305</v>
      </c>
    </row>
    <row r="82" spans="1:22" x14ac:dyDescent="0.25">
      <c r="A82">
        <v>971</v>
      </c>
      <c r="B82" t="s">
        <v>83</v>
      </c>
      <c r="C82">
        <v>14</v>
      </c>
      <c r="D82">
        <v>20</v>
      </c>
      <c r="E82" t="s">
        <v>6</v>
      </c>
      <c r="P82" t="str">
        <f t="shared" si="1"/>
        <v/>
      </c>
      <c r="R82">
        <v>333</v>
      </c>
      <c r="S82">
        <v>144</v>
      </c>
      <c r="T82">
        <v>2</v>
      </c>
      <c r="U82">
        <v>114</v>
      </c>
      <c r="V82">
        <v>13.598803250078332</v>
      </c>
    </row>
    <row r="83" spans="1:22" x14ac:dyDescent="0.25">
      <c r="A83">
        <v>973</v>
      </c>
      <c r="B83" t="s">
        <v>81</v>
      </c>
      <c r="C83">
        <v>16</v>
      </c>
      <c r="D83">
        <v>10</v>
      </c>
      <c r="E83" t="s">
        <v>5</v>
      </c>
      <c r="P83" t="str">
        <f t="shared" si="1"/>
        <v/>
      </c>
      <c r="R83">
        <v>341</v>
      </c>
      <c r="S83">
        <v>1640</v>
      </c>
      <c r="T83">
        <v>3</v>
      </c>
      <c r="U83">
        <v>112</v>
      </c>
      <c r="V83">
        <v>54.991222697767995</v>
      </c>
    </row>
    <row r="84" spans="1:22" x14ac:dyDescent="0.25">
      <c r="A84">
        <v>987</v>
      </c>
      <c r="B84" t="s">
        <v>89</v>
      </c>
      <c r="C84">
        <v>16</v>
      </c>
      <c r="D84">
        <v>30</v>
      </c>
      <c r="E84" t="s">
        <v>11</v>
      </c>
      <c r="P84" t="str">
        <f t="shared" si="1"/>
        <v/>
      </c>
      <c r="R84">
        <v>346</v>
      </c>
      <c r="S84">
        <v>1024</v>
      </c>
      <c r="T84">
        <v>3</v>
      </c>
      <c r="U84">
        <v>112</v>
      </c>
      <c r="V84">
        <v>49.864166512431026</v>
      </c>
    </row>
    <row r="85" spans="1:22" x14ac:dyDescent="0.25">
      <c r="A85">
        <v>999</v>
      </c>
      <c r="B85" t="s">
        <v>391</v>
      </c>
      <c r="D85">
        <v>5</v>
      </c>
      <c r="E85" t="s">
        <v>6</v>
      </c>
      <c r="P85" t="str">
        <f t="shared" si="1"/>
        <v/>
      </c>
      <c r="R85">
        <v>359</v>
      </c>
      <c r="S85">
        <v>103</v>
      </c>
      <c r="T85">
        <v>5</v>
      </c>
      <c r="U85">
        <v>112</v>
      </c>
      <c r="V85">
        <v>6.9981753994917391</v>
      </c>
    </row>
    <row r="86" spans="1:22" x14ac:dyDescent="0.25">
      <c r="A86">
        <v>1011</v>
      </c>
      <c r="B86" t="s">
        <v>98</v>
      </c>
      <c r="C86">
        <v>7</v>
      </c>
      <c r="D86">
        <v>10</v>
      </c>
      <c r="E86" t="s">
        <v>5</v>
      </c>
      <c r="P86" t="str">
        <f t="shared" si="1"/>
        <v/>
      </c>
      <c r="R86">
        <v>360</v>
      </c>
      <c r="S86">
        <v>1503</v>
      </c>
      <c r="T86">
        <v>5</v>
      </c>
      <c r="U86">
        <v>111</v>
      </c>
      <c r="V86">
        <v>7.8561070037804344</v>
      </c>
    </row>
    <row r="87" spans="1:22" x14ac:dyDescent="0.25">
      <c r="A87">
        <v>1023</v>
      </c>
      <c r="B87" t="s">
        <v>95</v>
      </c>
      <c r="C87">
        <v>10</v>
      </c>
      <c r="D87">
        <v>0</v>
      </c>
      <c r="E87" t="s">
        <v>7</v>
      </c>
      <c r="P87" t="str">
        <f t="shared" si="1"/>
        <v/>
      </c>
      <c r="R87">
        <v>364</v>
      </c>
      <c r="S87">
        <v>236</v>
      </c>
      <c r="T87">
        <v>6</v>
      </c>
      <c r="U87">
        <v>111</v>
      </c>
      <c r="V87">
        <v>6.5067250140053545</v>
      </c>
    </row>
    <row r="88" spans="1:22" x14ac:dyDescent="0.25">
      <c r="A88">
        <v>1024</v>
      </c>
      <c r="B88" t="s">
        <v>91</v>
      </c>
      <c r="C88">
        <v>14</v>
      </c>
      <c r="D88">
        <v>20</v>
      </c>
      <c r="E88" t="s">
        <v>6</v>
      </c>
      <c r="P88" t="str">
        <f t="shared" si="1"/>
        <v/>
      </c>
      <c r="R88">
        <v>365</v>
      </c>
      <c r="S88">
        <v>56</v>
      </c>
      <c r="T88">
        <v>4</v>
      </c>
      <c r="U88">
        <v>110</v>
      </c>
      <c r="V88">
        <v>1.5631113051730359</v>
      </c>
    </row>
    <row r="89" spans="1:22" x14ac:dyDescent="0.25">
      <c r="A89">
        <v>1058</v>
      </c>
      <c r="B89" t="s">
        <v>392</v>
      </c>
      <c r="D89">
        <v>0</v>
      </c>
      <c r="E89" t="s">
        <v>7</v>
      </c>
      <c r="P89" t="str">
        <f t="shared" si="1"/>
        <v/>
      </c>
      <c r="R89">
        <v>379</v>
      </c>
      <c r="S89">
        <v>108</v>
      </c>
      <c r="T89">
        <v>5</v>
      </c>
      <c r="U89">
        <v>110</v>
      </c>
      <c r="V89">
        <v>1.0535964374954332</v>
      </c>
    </row>
    <row r="90" spans="1:22" x14ac:dyDescent="0.25">
      <c r="A90">
        <v>1065</v>
      </c>
      <c r="B90" t="s">
        <v>389</v>
      </c>
      <c r="D90">
        <v>5</v>
      </c>
      <c r="E90" t="s">
        <v>11</v>
      </c>
      <c r="P90" t="str">
        <f t="shared" si="1"/>
        <v/>
      </c>
      <c r="R90">
        <v>494</v>
      </c>
      <c r="S90">
        <v>1756</v>
      </c>
      <c r="T90">
        <v>4</v>
      </c>
      <c r="U90">
        <v>109</v>
      </c>
      <c r="V90">
        <v>62.500597766315238</v>
      </c>
    </row>
    <row r="91" spans="1:22" x14ac:dyDescent="0.25">
      <c r="A91">
        <v>1086</v>
      </c>
      <c r="B91" t="s">
        <v>390</v>
      </c>
      <c r="D91">
        <v>0</v>
      </c>
      <c r="E91" t="s">
        <v>11</v>
      </c>
      <c r="P91" t="str">
        <f t="shared" si="1"/>
        <v/>
      </c>
      <c r="R91">
        <v>503</v>
      </c>
      <c r="S91">
        <v>64</v>
      </c>
      <c r="T91">
        <v>1</v>
      </c>
      <c r="U91">
        <v>109</v>
      </c>
      <c r="V91">
        <v>0.85751140428386308</v>
      </c>
    </row>
    <row r="92" spans="1:22" x14ac:dyDescent="0.25">
      <c r="A92">
        <v>1089</v>
      </c>
      <c r="B92" t="s">
        <v>82</v>
      </c>
      <c r="C92">
        <v>15</v>
      </c>
      <c r="D92">
        <v>0</v>
      </c>
      <c r="E92" t="s">
        <v>7</v>
      </c>
      <c r="P92" t="str">
        <f t="shared" si="1"/>
        <v/>
      </c>
      <c r="R92">
        <v>525</v>
      </c>
      <c r="S92">
        <v>312</v>
      </c>
      <c r="T92">
        <v>3</v>
      </c>
      <c r="U92">
        <v>109</v>
      </c>
      <c r="V92">
        <v>0.52400205714444614</v>
      </c>
    </row>
    <row r="93" spans="1:22" x14ac:dyDescent="0.25">
      <c r="A93">
        <v>1114</v>
      </c>
      <c r="B93" t="s">
        <v>91</v>
      </c>
      <c r="C93">
        <v>14</v>
      </c>
      <c r="D93">
        <v>0</v>
      </c>
      <c r="E93" t="s">
        <v>7</v>
      </c>
      <c r="P93" t="str">
        <f t="shared" si="1"/>
        <v/>
      </c>
      <c r="R93">
        <v>548</v>
      </c>
      <c r="S93">
        <v>548</v>
      </c>
      <c r="T93">
        <v>5</v>
      </c>
      <c r="U93">
        <v>108</v>
      </c>
      <c r="V93">
        <v>40.014435155585787</v>
      </c>
    </row>
    <row r="94" spans="1:22" x14ac:dyDescent="0.25">
      <c r="A94">
        <v>1124</v>
      </c>
      <c r="B94" t="s">
        <v>91</v>
      </c>
      <c r="C94">
        <v>14</v>
      </c>
      <c r="D94">
        <v>0</v>
      </c>
      <c r="E94" t="s">
        <v>7</v>
      </c>
      <c r="P94" t="str">
        <f t="shared" si="1"/>
        <v/>
      </c>
      <c r="R94">
        <v>558</v>
      </c>
      <c r="S94">
        <v>2054</v>
      </c>
      <c r="T94">
        <v>6</v>
      </c>
      <c r="U94">
        <v>108</v>
      </c>
      <c r="V94">
        <v>34.472732137900316</v>
      </c>
    </row>
    <row r="95" spans="1:22" x14ac:dyDescent="0.25">
      <c r="A95">
        <v>1153</v>
      </c>
      <c r="B95" t="s">
        <v>100</v>
      </c>
      <c r="C95">
        <v>5</v>
      </c>
      <c r="D95">
        <v>0</v>
      </c>
      <c r="E95" t="s">
        <v>7</v>
      </c>
      <c r="P95" t="str">
        <f t="shared" si="1"/>
        <v/>
      </c>
      <c r="R95">
        <v>610</v>
      </c>
      <c r="S95">
        <v>2590</v>
      </c>
      <c r="T95">
        <v>4</v>
      </c>
      <c r="U95">
        <v>105</v>
      </c>
      <c r="V95">
        <v>50.99251906960918</v>
      </c>
    </row>
    <row r="96" spans="1:22" x14ac:dyDescent="0.25">
      <c r="A96">
        <v>1197</v>
      </c>
      <c r="B96" t="s">
        <v>104</v>
      </c>
      <c r="C96">
        <v>1</v>
      </c>
      <c r="D96">
        <v>25</v>
      </c>
      <c r="E96" t="s">
        <v>11</v>
      </c>
      <c r="P96" t="str">
        <f t="shared" si="1"/>
        <v/>
      </c>
      <c r="R96">
        <v>623</v>
      </c>
      <c r="S96">
        <v>2016</v>
      </c>
      <c r="T96">
        <v>4</v>
      </c>
      <c r="U96">
        <v>102</v>
      </c>
      <c r="V96">
        <v>16.293536471880721</v>
      </c>
    </row>
    <row r="97" spans="1:22" x14ac:dyDescent="0.25">
      <c r="A97">
        <v>1241</v>
      </c>
      <c r="B97" t="s">
        <v>81</v>
      </c>
      <c r="C97">
        <v>16</v>
      </c>
      <c r="D97">
        <v>20</v>
      </c>
      <c r="E97" t="s">
        <v>6</v>
      </c>
      <c r="P97" t="str">
        <f t="shared" si="1"/>
        <v/>
      </c>
      <c r="R97">
        <v>639</v>
      </c>
      <c r="S97">
        <v>74</v>
      </c>
      <c r="T97">
        <v>5</v>
      </c>
      <c r="U97">
        <v>102</v>
      </c>
      <c r="V97">
        <v>10.912846773689889</v>
      </c>
    </row>
    <row r="98" spans="1:22" x14ac:dyDescent="0.25">
      <c r="A98">
        <v>1250</v>
      </c>
      <c r="B98" t="s">
        <v>393</v>
      </c>
      <c r="D98">
        <v>0</v>
      </c>
      <c r="E98" t="s">
        <v>7</v>
      </c>
      <c r="P98" t="str">
        <f t="shared" si="1"/>
        <v/>
      </c>
      <c r="R98">
        <v>694</v>
      </c>
      <c r="S98">
        <v>2337</v>
      </c>
      <c r="T98">
        <v>7</v>
      </c>
      <c r="U98">
        <v>100</v>
      </c>
      <c r="V98">
        <v>30.088960509769425</v>
      </c>
    </row>
    <row r="99" spans="1:22" x14ac:dyDescent="0.25">
      <c r="A99">
        <v>1257</v>
      </c>
      <c r="B99" t="s">
        <v>390</v>
      </c>
      <c r="D99">
        <v>10</v>
      </c>
      <c r="E99" t="s">
        <v>5</v>
      </c>
      <c r="P99" t="str">
        <f t="shared" si="1"/>
        <v/>
      </c>
      <c r="R99">
        <v>708</v>
      </c>
      <c r="S99">
        <v>245</v>
      </c>
      <c r="T99">
        <v>7</v>
      </c>
      <c r="U99">
        <v>100</v>
      </c>
      <c r="V99">
        <v>15.978309009381551</v>
      </c>
    </row>
    <row r="100" spans="1:22" x14ac:dyDescent="0.25">
      <c r="A100">
        <v>1261</v>
      </c>
      <c r="B100" t="s">
        <v>100</v>
      </c>
      <c r="C100">
        <v>5</v>
      </c>
      <c r="D100">
        <v>10</v>
      </c>
      <c r="E100" t="s">
        <v>5</v>
      </c>
      <c r="P100" t="str">
        <f t="shared" si="1"/>
        <v/>
      </c>
      <c r="R100">
        <v>836</v>
      </c>
      <c r="S100">
        <v>308</v>
      </c>
      <c r="T100">
        <v>3</v>
      </c>
      <c r="U100">
        <v>99</v>
      </c>
      <c r="V100">
        <v>1.0958035700501791</v>
      </c>
    </row>
    <row r="101" spans="1:22" x14ac:dyDescent="0.25">
      <c r="A101">
        <v>1296</v>
      </c>
      <c r="B101" t="s">
        <v>394</v>
      </c>
      <c r="D101">
        <v>0</v>
      </c>
      <c r="E101" t="s">
        <v>7</v>
      </c>
      <c r="P101" t="str">
        <f t="shared" si="1"/>
        <v/>
      </c>
      <c r="R101">
        <v>842</v>
      </c>
      <c r="S101">
        <v>399</v>
      </c>
      <c r="T101">
        <v>5</v>
      </c>
      <c r="U101">
        <v>98</v>
      </c>
      <c r="V101">
        <v>16.937802477961814</v>
      </c>
    </row>
    <row r="102" spans="1:22" x14ac:dyDescent="0.25">
      <c r="A102">
        <v>1305</v>
      </c>
      <c r="B102" t="s">
        <v>86</v>
      </c>
      <c r="C102">
        <v>11</v>
      </c>
      <c r="D102">
        <v>10</v>
      </c>
      <c r="E102" t="s">
        <v>5</v>
      </c>
      <c r="P102" t="str">
        <f t="shared" si="1"/>
        <v/>
      </c>
      <c r="R102">
        <v>858</v>
      </c>
      <c r="S102">
        <v>11</v>
      </c>
      <c r="T102">
        <v>6</v>
      </c>
      <c r="U102">
        <v>98</v>
      </c>
      <c r="V102">
        <v>12.503582387001057</v>
      </c>
    </row>
    <row r="103" spans="1:22" x14ac:dyDescent="0.25">
      <c r="A103">
        <v>1306</v>
      </c>
      <c r="B103" t="s">
        <v>390</v>
      </c>
      <c r="D103">
        <v>0</v>
      </c>
      <c r="E103" t="s">
        <v>5</v>
      </c>
      <c r="P103" t="str">
        <f t="shared" si="1"/>
        <v/>
      </c>
      <c r="R103">
        <v>868</v>
      </c>
      <c r="S103">
        <v>340</v>
      </c>
      <c r="T103">
        <v>4</v>
      </c>
      <c r="U103">
        <v>98</v>
      </c>
      <c r="V103">
        <v>7.3060560693214729</v>
      </c>
    </row>
    <row r="104" spans="1:22" x14ac:dyDescent="0.25">
      <c r="A104">
        <v>1310</v>
      </c>
      <c r="B104" t="s">
        <v>99</v>
      </c>
      <c r="C104">
        <v>6</v>
      </c>
      <c r="D104">
        <v>0</v>
      </c>
      <c r="E104" t="s">
        <v>7</v>
      </c>
      <c r="P104" t="str">
        <f t="shared" si="1"/>
        <v/>
      </c>
      <c r="R104">
        <v>869</v>
      </c>
      <c r="S104">
        <v>48</v>
      </c>
      <c r="T104">
        <v>6</v>
      </c>
      <c r="U104">
        <v>98</v>
      </c>
      <c r="V104">
        <v>7.0675640682313441</v>
      </c>
    </row>
    <row r="105" spans="1:22" x14ac:dyDescent="0.25">
      <c r="A105">
        <v>1318</v>
      </c>
      <c r="B105" t="s">
        <v>94</v>
      </c>
      <c r="C105">
        <v>11</v>
      </c>
      <c r="D105">
        <v>0</v>
      </c>
      <c r="E105" t="s">
        <v>7</v>
      </c>
      <c r="P105" t="str">
        <f t="shared" si="1"/>
        <v/>
      </c>
      <c r="R105">
        <v>870</v>
      </c>
      <c r="S105">
        <v>302</v>
      </c>
      <c r="T105">
        <v>4</v>
      </c>
      <c r="U105">
        <v>98</v>
      </c>
      <c r="V105">
        <v>0.45970278056541386</v>
      </c>
    </row>
    <row r="106" spans="1:22" x14ac:dyDescent="0.25">
      <c r="A106">
        <v>1323</v>
      </c>
      <c r="B106" t="s">
        <v>91</v>
      </c>
      <c r="C106">
        <v>14</v>
      </c>
      <c r="D106">
        <v>20</v>
      </c>
      <c r="E106" t="s">
        <v>6</v>
      </c>
      <c r="P106" t="str">
        <f t="shared" si="1"/>
        <v/>
      </c>
      <c r="R106">
        <v>876</v>
      </c>
      <c r="S106">
        <v>1690</v>
      </c>
      <c r="T106">
        <v>1</v>
      </c>
      <c r="U106">
        <v>97</v>
      </c>
      <c r="V106">
        <v>86.664600000000007</v>
      </c>
    </row>
    <row r="107" spans="1:22" x14ac:dyDescent="0.25">
      <c r="A107">
        <v>1369</v>
      </c>
      <c r="B107" t="s">
        <v>394</v>
      </c>
      <c r="D107">
        <v>0</v>
      </c>
      <c r="E107" t="s">
        <v>7</v>
      </c>
      <c r="P107" t="str">
        <f t="shared" si="1"/>
        <v/>
      </c>
      <c r="R107">
        <v>910</v>
      </c>
      <c r="S107">
        <v>3539</v>
      </c>
      <c r="T107">
        <v>4</v>
      </c>
      <c r="U107">
        <v>97</v>
      </c>
      <c r="V107">
        <v>50.599017792565434</v>
      </c>
    </row>
    <row r="108" spans="1:22" x14ac:dyDescent="0.25">
      <c r="A108">
        <v>1405</v>
      </c>
      <c r="B108" t="s">
        <v>389</v>
      </c>
      <c r="D108">
        <v>10</v>
      </c>
      <c r="E108" t="s">
        <v>11</v>
      </c>
      <c r="P108" t="str">
        <f t="shared" si="1"/>
        <v/>
      </c>
      <c r="R108">
        <v>971</v>
      </c>
      <c r="S108">
        <v>70</v>
      </c>
      <c r="T108">
        <v>6</v>
      </c>
      <c r="U108">
        <v>97</v>
      </c>
      <c r="V108">
        <v>21.183252285575946</v>
      </c>
    </row>
    <row r="109" spans="1:22" x14ac:dyDescent="0.25">
      <c r="A109">
        <v>1418</v>
      </c>
      <c r="B109" t="s">
        <v>88</v>
      </c>
      <c r="C109">
        <v>9</v>
      </c>
      <c r="D109">
        <v>0</v>
      </c>
      <c r="E109" t="s">
        <v>7</v>
      </c>
      <c r="P109" t="str">
        <f t="shared" si="1"/>
        <v/>
      </c>
      <c r="R109">
        <v>973</v>
      </c>
      <c r="S109">
        <v>93</v>
      </c>
      <c r="T109">
        <v>5</v>
      </c>
      <c r="U109">
        <v>97</v>
      </c>
      <c r="V109">
        <v>1.4398871171812837</v>
      </c>
    </row>
    <row r="110" spans="1:22" x14ac:dyDescent="0.25">
      <c r="A110">
        <v>1425</v>
      </c>
      <c r="B110" t="s">
        <v>82</v>
      </c>
      <c r="C110">
        <v>15</v>
      </c>
      <c r="D110">
        <v>0</v>
      </c>
      <c r="E110" t="s">
        <v>7</v>
      </c>
      <c r="P110" t="str">
        <f t="shared" si="1"/>
        <v/>
      </c>
      <c r="R110">
        <v>987</v>
      </c>
      <c r="S110">
        <v>292</v>
      </c>
      <c r="T110">
        <v>4</v>
      </c>
      <c r="U110">
        <v>96</v>
      </c>
      <c r="V110">
        <v>0.83475876821115136</v>
      </c>
    </row>
    <row r="111" spans="1:22" x14ac:dyDescent="0.25">
      <c r="A111">
        <v>1477</v>
      </c>
      <c r="B111" t="s">
        <v>102</v>
      </c>
      <c r="C111">
        <v>3</v>
      </c>
      <c r="D111">
        <v>0</v>
      </c>
      <c r="E111" t="s">
        <v>5</v>
      </c>
      <c r="P111" t="str">
        <f t="shared" si="1"/>
        <v/>
      </c>
      <c r="R111">
        <v>999</v>
      </c>
      <c r="S111">
        <v>1671</v>
      </c>
      <c r="T111">
        <v>3</v>
      </c>
      <c r="U111">
        <v>92</v>
      </c>
      <c r="V111">
        <v>52.401444728869926</v>
      </c>
    </row>
    <row r="112" spans="1:22" x14ac:dyDescent="0.25">
      <c r="A112">
        <v>1501</v>
      </c>
      <c r="B112" t="s">
        <v>81</v>
      </c>
      <c r="C112">
        <v>16</v>
      </c>
      <c r="D112">
        <v>30</v>
      </c>
      <c r="E112" t="s">
        <v>11</v>
      </c>
      <c r="P112" t="str">
        <f t="shared" si="1"/>
        <v/>
      </c>
      <c r="R112">
        <v>1011</v>
      </c>
      <c r="S112">
        <v>1323</v>
      </c>
      <c r="T112">
        <v>5</v>
      </c>
      <c r="U112">
        <v>91</v>
      </c>
      <c r="V112">
        <v>55.382407341538951</v>
      </c>
    </row>
    <row r="113" spans="1:22" x14ac:dyDescent="0.25">
      <c r="A113">
        <v>1511</v>
      </c>
      <c r="B113" t="s">
        <v>396</v>
      </c>
      <c r="D113">
        <v>0</v>
      </c>
      <c r="E113" t="s">
        <v>11</v>
      </c>
      <c r="P113" t="str">
        <f t="shared" si="1"/>
        <v/>
      </c>
      <c r="R113">
        <v>1023</v>
      </c>
      <c r="S113">
        <v>20</v>
      </c>
      <c r="T113">
        <v>6</v>
      </c>
      <c r="U113">
        <v>91</v>
      </c>
      <c r="V113">
        <v>23.239493526290598</v>
      </c>
    </row>
    <row r="114" spans="1:22" x14ac:dyDescent="0.25">
      <c r="A114">
        <v>1519</v>
      </c>
      <c r="B114" t="s">
        <v>82</v>
      </c>
      <c r="C114">
        <v>15</v>
      </c>
      <c r="D114">
        <v>0</v>
      </c>
      <c r="E114" t="s">
        <v>7</v>
      </c>
      <c r="P114" t="str">
        <f t="shared" si="1"/>
        <v/>
      </c>
      <c r="R114">
        <v>1024</v>
      </c>
      <c r="S114">
        <v>525</v>
      </c>
      <c r="T114">
        <v>6</v>
      </c>
      <c r="U114">
        <v>90</v>
      </c>
      <c r="V114">
        <v>33.281239162201736</v>
      </c>
    </row>
    <row r="115" spans="1:22" x14ac:dyDescent="0.25">
      <c r="A115">
        <v>1538</v>
      </c>
      <c r="B115" t="s">
        <v>90</v>
      </c>
      <c r="C115">
        <v>15</v>
      </c>
      <c r="D115">
        <v>0</v>
      </c>
      <c r="E115" t="s">
        <v>7</v>
      </c>
      <c r="P115" t="str">
        <f t="shared" si="1"/>
        <v/>
      </c>
      <c r="R115">
        <v>1065</v>
      </c>
      <c r="S115">
        <v>716</v>
      </c>
      <c r="T115">
        <v>4</v>
      </c>
      <c r="U115">
        <v>90</v>
      </c>
      <c r="V115">
        <v>0.96152408195633043</v>
      </c>
    </row>
    <row r="116" spans="1:22" x14ac:dyDescent="0.25">
      <c r="A116">
        <v>1540</v>
      </c>
      <c r="B116" t="s">
        <v>95</v>
      </c>
      <c r="C116">
        <v>10</v>
      </c>
      <c r="D116">
        <v>0</v>
      </c>
      <c r="E116" t="s">
        <v>7</v>
      </c>
      <c r="P116" t="str">
        <f t="shared" si="1"/>
        <v/>
      </c>
      <c r="R116">
        <v>1089</v>
      </c>
      <c r="S116">
        <v>231</v>
      </c>
      <c r="T116">
        <v>4</v>
      </c>
      <c r="U116">
        <v>89</v>
      </c>
      <c r="V116">
        <v>15.733134006715822</v>
      </c>
    </row>
    <row r="117" spans="1:22" x14ac:dyDescent="0.25">
      <c r="A117">
        <v>1619</v>
      </c>
      <c r="B117" t="s">
        <v>87</v>
      </c>
      <c r="C117">
        <v>10</v>
      </c>
      <c r="D117">
        <v>10</v>
      </c>
      <c r="E117" t="s">
        <v>5</v>
      </c>
      <c r="P117" t="str">
        <f t="shared" si="1"/>
        <v/>
      </c>
      <c r="R117">
        <v>1114</v>
      </c>
      <c r="S117">
        <v>222</v>
      </c>
      <c r="T117">
        <v>3</v>
      </c>
      <c r="U117">
        <v>89</v>
      </c>
      <c r="V117">
        <v>2.8811483199270134</v>
      </c>
    </row>
    <row r="118" spans="1:22" x14ac:dyDescent="0.25">
      <c r="A118">
        <v>1625</v>
      </c>
      <c r="B118" t="s">
        <v>99</v>
      </c>
      <c r="C118">
        <v>6</v>
      </c>
      <c r="D118">
        <v>0</v>
      </c>
      <c r="E118" t="s">
        <v>7</v>
      </c>
      <c r="P118" t="str">
        <f t="shared" si="1"/>
        <v/>
      </c>
      <c r="R118">
        <v>1124</v>
      </c>
      <c r="S118">
        <v>573</v>
      </c>
      <c r="T118">
        <v>4</v>
      </c>
      <c r="U118">
        <v>88</v>
      </c>
      <c r="V118">
        <v>20.55350124809981</v>
      </c>
    </row>
    <row r="119" spans="1:22" x14ac:dyDescent="0.25">
      <c r="A119">
        <v>1640</v>
      </c>
      <c r="B119" t="s">
        <v>100</v>
      </c>
      <c r="C119">
        <v>5</v>
      </c>
      <c r="D119">
        <v>0</v>
      </c>
      <c r="E119" t="s">
        <v>7</v>
      </c>
      <c r="P119" t="str">
        <f t="shared" si="1"/>
        <v/>
      </c>
      <c r="R119">
        <v>1153</v>
      </c>
      <c r="S119">
        <v>141</v>
      </c>
      <c r="T119">
        <v>3</v>
      </c>
      <c r="U119">
        <v>88</v>
      </c>
      <c r="V119">
        <v>4.4086822704278754</v>
      </c>
    </row>
    <row r="120" spans="1:22" x14ac:dyDescent="0.25">
      <c r="A120">
        <v>1662</v>
      </c>
      <c r="B120" t="s">
        <v>99</v>
      </c>
      <c r="C120">
        <v>6</v>
      </c>
      <c r="D120">
        <v>10</v>
      </c>
      <c r="E120" t="s">
        <v>5</v>
      </c>
      <c r="P120" t="str">
        <f t="shared" si="1"/>
        <v/>
      </c>
      <c r="R120">
        <v>1197</v>
      </c>
      <c r="S120">
        <v>1902</v>
      </c>
      <c r="T120">
        <v>3</v>
      </c>
      <c r="U120">
        <v>86</v>
      </c>
      <c r="V120">
        <v>2.9901323503754593</v>
      </c>
    </row>
    <row r="121" spans="1:22" x14ac:dyDescent="0.25">
      <c r="A121">
        <v>1671</v>
      </c>
      <c r="B121" t="s">
        <v>98</v>
      </c>
      <c r="C121">
        <v>7</v>
      </c>
      <c r="D121">
        <v>0</v>
      </c>
      <c r="E121" t="s">
        <v>7</v>
      </c>
      <c r="P121" t="str">
        <f t="shared" si="1"/>
        <v/>
      </c>
      <c r="R121">
        <v>1241</v>
      </c>
      <c r="S121">
        <v>522</v>
      </c>
      <c r="T121">
        <v>3</v>
      </c>
      <c r="U121">
        <v>86</v>
      </c>
      <c r="V121">
        <v>0.96089180930269225</v>
      </c>
    </row>
    <row r="122" spans="1:22" x14ac:dyDescent="0.25">
      <c r="A122">
        <v>1675</v>
      </c>
      <c r="B122" t="s">
        <v>87</v>
      </c>
      <c r="C122">
        <v>10</v>
      </c>
      <c r="D122">
        <v>0</v>
      </c>
      <c r="E122" t="s">
        <v>7</v>
      </c>
      <c r="P122" t="str">
        <f t="shared" si="1"/>
        <v/>
      </c>
      <c r="R122">
        <v>1250</v>
      </c>
      <c r="S122">
        <v>322</v>
      </c>
      <c r="T122">
        <v>4</v>
      </c>
      <c r="U122">
        <v>85</v>
      </c>
      <c r="V122">
        <v>0.64708953543989467</v>
      </c>
    </row>
    <row r="123" spans="1:22" x14ac:dyDescent="0.25">
      <c r="A123">
        <v>1676</v>
      </c>
      <c r="B123" t="s">
        <v>390</v>
      </c>
      <c r="D123">
        <v>0</v>
      </c>
      <c r="E123" t="s">
        <v>7</v>
      </c>
      <c r="P123" t="str">
        <f t="shared" si="1"/>
        <v/>
      </c>
      <c r="R123">
        <v>1257</v>
      </c>
      <c r="S123">
        <v>3339</v>
      </c>
      <c r="T123">
        <v>1</v>
      </c>
      <c r="U123">
        <v>84</v>
      </c>
      <c r="V123">
        <v>68.997</v>
      </c>
    </row>
    <row r="124" spans="1:22" x14ac:dyDescent="0.25">
      <c r="A124">
        <v>1678</v>
      </c>
      <c r="B124" t="s">
        <v>89</v>
      </c>
      <c r="C124">
        <v>16</v>
      </c>
      <c r="D124">
        <v>30</v>
      </c>
      <c r="E124" t="s">
        <v>11</v>
      </c>
      <c r="P124" t="str">
        <f t="shared" si="1"/>
        <v/>
      </c>
      <c r="R124">
        <v>1261</v>
      </c>
      <c r="S124">
        <v>364</v>
      </c>
      <c r="T124">
        <v>3</v>
      </c>
      <c r="U124">
        <v>84</v>
      </c>
      <c r="V124">
        <v>43.124929350151895</v>
      </c>
    </row>
    <row r="125" spans="1:22" x14ac:dyDescent="0.25">
      <c r="A125">
        <v>1690</v>
      </c>
      <c r="B125" t="s">
        <v>89</v>
      </c>
      <c r="C125">
        <v>16</v>
      </c>
      <c r="D125">
        <v>30</v>
      </c>
      <c r="E125" t="s">
        <v>11</v>
      </c>
      <c r="P125" t="str">
        <f t="shared" si="1"/>
        <v/>
      </c>
      <c r="R125">
        <v>1305</v>
      </c>
      <c r="S125">
        <v>47</v>
      </c>
      <c r="T125">
        <v>4</v>
      </c>
      <c r="U125">
        <v>84</v>
      </c>
      <c r="V125">
        <v>0.71630217167048904</v>
      </c>
    </row>
    <row r="126" spans="1:22" x14ac:dyDescent="0.25">
      <c r="A126">
        <v>1712</v>
      </c>
      <c r="B126" t="s">
        <v>86</v>
      </c>
      <c r="C126">
        <v>11</v>
      </c>
      <c r="D126">
        <v>0</v>
      </c>
      <c r="E126" t="s">
        <v>7</v>
      </c>
      <c r="P126" t="str">
        <f t="shared" si="1"/>
        <v/>
      </c>
      <c r="R126">
        <v>1306</v>
      </c>
      <c r="S126">
        <v>1730</v>
      </c>
      <c r="T126">
        <v>4</v>
      </c>
      <c r="U126">
        <v>83</v>
      </c>
      <c r="V126">
        <v>35.550032600450372</v>
      </c>
    </row>
    <row r="127" spans="1:22" x14ac:dyDescent="0.25">
      <c r="A127">
        <v>1718</v>
      </c>
      <c r="B127" t="s">
        <v>85</v>
      </c>
      <c r="C127">
        <v>12</v>
      </c>
      <c r="D127">
        <v>0</v>
      </c>
      <c r="E127" t="s">
        <v>7</v>
      </c>
      <c r="P127" t="str">
        <f t="shared" si="1"/>
        <v/>
      </c>
      <c r="R127">
        <v>1310</v>
      </c>
      <c r="S127">
        <v>329</v>
      </c>
      <c r="T127">
        <v>3</v>
      </c>
      <c r="U127">
        <v>83</v>
      </c>
      <c r="V127">
        <v>7.5399019049520959</v>
      </c>
    </row>
    <row r="128" spans="1:22" x14ac:dyDescent="0.25">
      <c r="A128">
        <v>1730</v>
      </c>
      <c r="B128" t="s">
        <v>99</v>
      </c>
      <c r="C128">
        <v>6</v>
      </c>
      <c r="D128">
        <v>0</v>
      </c>
      <c r="E128" t="s">
        <v>7</v>
      </c>
      <c r="P128" t="str">
        <f t="shared" si="1"/>
        <v/>
      </c>
      <c r="R128">
        <v>1318</v>
      </c>
      <c r="S128">
        <v>1038</v>
      </c>
      <c r="T128">
        <v>3</v>
      </c>
      <c r="U128">
        <v>83</v>
      </c>
      <c r="V128">
        <v>1.0791920727499518</v>
      </c>
    </row>
    <row r="129" spans="1:22" x14ac:dyDescent="0.25">
      <c r="A129">
        <v>1731</v>
      </c>
      <c r="B129" t="s">
        <v>104</v>
      </c>
      <c r="C129">
        <v>1</v>
      </c>
      <c r="D129">
        <v>0</v>
      </c>
      <c r="E129" t="s">
        <v>6</v>
      </c>
      <c r="P129" t="str">
        <f t="shared" si="1"/>
        <v/>
      </c>
      <c r="R129">
        <v>1323</v>
      </c>
      <c r="S129">
        <v>1806</v>
      </c>
      <c r="T129">
        <v>5</v>
      </c>
      <c r="U129">
        <v>82</v>
      </c>
      <c r="V129">
        <v>42.295470684468327</v>
      </c>
    </row>
    <row r="130" spans="1:22" x14ac:dyDescent="0.25">
      <c r="A130">
        <v>1732</v>
      </c>
      <c r="B130" t="s">
        <v>392</v>
      </c>
      <c r="D130">
        <v>0</v>
      </c>
      <c r="E130" t="s">
        <v>5</v>
      </c>
      <c r="P130" t="str">
        <f t="shared" si="1"/>
        <v/>
      </c>
      <c r="R130">
        <v>1405</v>
      </c>
      <c r="S130">
        <v>1676</v>
      </c>
      <c r="T130">
        <v>5</v>
      </c>
      <c r="U130">
        <v>82</v>
      </c>
      <c r="V130">
        <v>18.288197291981213</v>
      </c>
    </row>
    <row r="131" spans="1:22" x14ac:dyDescent="0.25">
      <c r="A131">
        <v>1736</v>
      </c>
      <c r="B131" t="s">
        <v>394</v>
      </c>
      <c r="D131">
        <v>0</v>
      </c>
      <c r="E131" t="s">
        <v>7</v>
      </c>
      <c r="P131" t="str">
        <f t="shared" si="1"/>
        <v/>
      </c>
      <c r="R131">
        <v>1418</v>
      </c>
      <c r="S131">
        <v>40</v>
      </c>
      <c r="T131">
        <v>5</v>
      </c>
      <c r="U131">
        <v>82</v>
      </c>
      <c r="V131">
        <v>5.8308222306077946</v>
      </c>
    </row>
    <row r="132" spans="1:22" x14ac:dyDescent="0.25">
      <c r="A132">
        <v>1746</v>
      </c>
      <c r="B132" t="s">
        <v>393</v>
      </c>
      <c r="D132">
        <v>0</v>
      </c>
      <c r="E132" t="s">
        <v>5</v>
      </c>
      <c r="P132" t="str">
        <f t="shared" si="1"/>
        <v/>
      </c>
      <c r="R132">
        <v>1425</v>
      </c>
      <c r="S132">
        <v>4039</v>
      </c>
      <c r="T132">
        <v>3</v>
      </c>
      <c r="U132">
        <v>81</v>
      </c>
      <c r="V132">
        <v>53.143592779255997</v>
      </c>
    </row>
    <row r="133" spans="1:22" x14ac:dyDescent="0.25">
      <c r="A133">
        <v>1747</v>
      </c>
      <c r="B133" t="s">
        <v>85</v>
      </c>
      <c r="C133">
        <v>12</v>
      </c>
      <c r="D133">
        <v>0</v>
      </c>
      <c r="E133" t="s">
        <v>7</v>
      </c>
      <c r="P133" t="str">
        <f t="shared" si="1"/>
        <v/>
      </c>
      <c r="R133">
        <v>1477</v>
      </c>
      <c r="S133">
        <v>2137</v>
      </c>
      <c r="T133">
        <v>4</v>
      </c>
      <c r="U133">
        <v>81</v>
      </c>
      <c r="V133">
        <v>41.897841238537396</v>
      </c>
    </row>
    <row r="134" spans="1:22" x14ac:dyDescent="0.25">
      <c r="A134">
        <v>1756</v>
      </c>
      <c r="B134" t="s">
        <v>102</v>
      </c>
      <c r="C134">
        <v>3</v>
      </c>
      <c r="D134">
        <v>20</v>
      </c>
      <c r="E134" t="s">
        <v>6</v>
      </c>
      <c r="P134" t="str">
        <f t="shared" si="1"/>
        <v/>
      </c>
      <c r="R134">
        <v>1501</v>
      </c>
      <c r="S134">
        <v>2338</v>
      </c>
      <c r="T134">
        <v>2</v>
      </c>
      <c r="U134">
        <v>80</v>
      </c>
      <c r="V134">
        <v>54.291674162959993</v>
      </c>
    </row>
    <row r="135" spans="1:22" x14ac:dyDescent="0.25">
      <c r="A135">
        <v>1768</v>
      </c>
      <c r="B135" t="s">
        <v>93</v>
      </c>
      <c r="C135">
        <v>12</v>
      </c>
      <c r="D135">
        <v>0</v>
      </c>
      <c r="E135" t="s">
        <v>7</v>
      </c>
      <c r="P135" t="str">
        <f t="shared" ref="P135:P198" si="2">IFERROR(MATCH(Q135,O$6:O$39,0),"")</f>
        <v/>
      </c>
      <c r="R135">
        <v>1519</v>
      </c>
      <c r="S135">
        <v>267</v>
      </c>
      <c r="T135">
        <v>2</v>
      </c>
      <c r="U135">
        <v>80</v>
      </c>
      <c r="V135">
        <v>0.2651047048330169</v>
      </c>
    </row>
    <row r="136" spans="1:22" x14ac:dyDescent="0.25">
      <c r="A136">
        <v>1775</v>
      </c>
      <c r="B136" t="s">
        <v>389</v>
      </c>
      <c r="D136">
        <v>5</v>
      </c>
      <c r="E136" t="s">
        <v>6</v>
      </c>
      <c r="P136" t="str">
        <f t="shared" si="2"/>
        <v/>
      </c>
      <c r="R136">
        <v>1538</v>
      </c>
      <c r="S136">
        <v>4488</v>
      </c>
      <c r="T136">
        <v>2</v>
      </c>
      <c r="U136">
        <v>79</v>
      </c>
      <c r="V136">
        <v>48.883644600000004</v>
      </c>
    </row>
    <row r="137" spans="1:22" x14ac:dyDescent="0.25">
      <c r="A137">
        <v>1796</v>
      </c>
      <c r="B137" t="s">
        <v>100</v>
      </c>
      <c r="C137">
        <v>5</v>
      </c>
      <c r="D137">
        <v>0</v>
      </c>
      <c r="E137" t="s">
        <v>7</v>
      </c>
      <c r="P137" t="str">
        <f t="shared" si="2"/>
        <v/>
      </c>
      <c r="R137">
        <v>1540</v>
      </c>
      <c r="S137">
        <v>229</v>
      </c>
      <c r="T137">
        <v>4</v>
      </c>
      <c r="U137">
        <v>78</v>
      </c>
      <c r="V137">
        <v>12.455333632641885</v>
      </c>
    </row>
    <row r="138" spans="1:22" x14ac:dyDescent="0.25">
      <c r="A138">
        <v>1806</v>
      </c>
      <c r="B138" t="s">
        <v>90</v>
      </c>
      <c r="C138">
        <v>15</v>
      </c>
      <c r="D138">
        <v>10</v>
      </c>
      <c r="E138" t="s">
        <v>5</v>
      </c>
      <c r="P138" t="str">
        <f t="shared" si="2"/>
        <v/>
      </c>
      <c r="R138">
        <v>1619</v>
      </c>
      <c r="S138">
        <v>1507</v>
      </c>
      <c r="T138">
        <v>2</v>
      </c>
      <c r="U138">
        <v>78</v>
      </c>
      <c r="V138">
        <v>5.2889270076371044</v>
      </c>
    </row>
    <row r="139" spans="1:22" x14ac:dyDescent="0.25">
      <c r="A139">
        <v>1885</v>
      </c>
      <c r="B139" t="s">
        <v>391</v>
      </c>
      <c r="D139">
        <v>0</v>
      </c>
      <c r="E139" t="s">
        <v>7</v>
      </c>
      <c r="P139" t="str">
        <f t="shared" si="2"/>
        <v/>
      </c>
      <c r="R139">
        <v>1625</v>
      </c>
      <c r="S139">
        <v>2848</v>
      </c>
      <c r="T139">
        <v>2</v>
      </c>
      <c r="U139">
        <v>77</v>
      </c>
      <c r="V139">
        <v>44.661333560000003</v>
      </c>
    </row>
    <row r="140" spans="1:22" x14ac:dyDescent="0.25">
      <c r="A140">
        <v>1918</v>
      </c>
      <c r="B140" t="s">
        <v>93</v>
      </c>
      <c r="C140">
        <v>12</v>
      </c>
      <c r="D140">
        <v>0</v>
      </c>
      <c r="E140" t="s">
        <v>7</v>
      </c>
      <c r="P140" t="str">
        <f t="shared" si="2"/>
        <v/>
      </c>
      <c r="R140">
        <v>1640</v>
      </c>
      <c r="S140">
        <v>296</v>
      </c>
      <c r="T140">
        <v>1</v>
      </c>
      <c r="U140">
        <v>77</v>
      </c>
      <c r="V140">
        <v>1.2280760802596558</v>
      </c>
    </row>
    <row r="141" spans="1:22" x14ac:dyDescent="0.25">
      <c r="A141">
        <v>1923</v>
      </c>
      <c r="B141" t="s">
        <v>394</v>
      </c>
      <c r="D141">
        <v>0</v>
      </c>
      <c r="E141" t="s">
        <v>7</v>
      </c>
      <c r="P141" t="str">
        <f t="shared" si="2"/>
        <v/>
      </c>
      <c r="R141">
        <v>1662</v>
      </c>
      <c r="S141">
        <v>4334</v>
      </c>
      <c r="T141">
        <v>3</v>
      </c>
      <c r="U141">
        <v>76</v>
      </c>
      <c r="V141">
        <v>37.761037536269235</v>
      </c>
    </row>
    <row r="142" spans="1:22" x14ac:dyDescent="0.25">
      <c r="A142">
        <v>1983</v>
      </c>
      <c r="B142" t="s">
        <v>90</v>
      </c>
      <c r="C142">
        <v>15</v>
      </c>
      <c r="D142">
        <v>0</v>
      </c>
      <c r="E142" t="s">
        <v>7</v>
      </c>
      <c r="P142" t="str">
        <f t="shared" si="2"/>
        <v/>
      </c>
      <c r="R142">
        <v>1671</v>
      </c>
      <c r="S142">
        <v>78</v>
      </c>
      <c r="T142">
        <v>3</v>
      </c>
      <c r="U142">
        <v>76</v>
      </c>
      <c r="V142">
        <v>14.033452458400308</v>
      </c>
    </row>
    <row r="143" spans="1:22" x14ac:dyDescent="0.25">
      <c r="A143">
        <v>1986</v>
      </c>
      <c r="B143" t="s">
        <v>89</v>
      </c>
      <c r="C143">
        <v>16</v>
      </c>
      <c r="D143">
        <v>30</v>
      </c>
      <c r="E143" t="s">
        <v>11</v>
      </c>
      <c r="P143" t="str">
        <f t="shared" si="2"/>
        <v/>
      </c>
      <c r="R143">
        <v>1675</v>
      </c>
      <c r="S143">
        <v>120</v>
      </c>
      <c r="T143">
        <v>1</v>
      </c>
      <c r="U143">
        <v>75</v>
      </c>
      <c r="V143">
        <v>62.225214550437819</v>
      </c>
    </row>
    <row r="144" spans="1:22" x14ac:dyDescent="0.25">
      <c r="A144">
        <v>2013</v>
      </c>
      <c r="B144" t="s">
        <v>101</v>
      </c>
      <c r="C144">
        <v>4</v>
      </c>
      <c r="D144">
        <v>10</v>
      </c>
      <c r="E144" t="s">
        <v>5</v>
      </c>
      <c r="P144" t="str">
        <f t="shared" si="2"/>
        <v/>
      </c>
      <c r="R144">
        <v>1676</v>
      </c>
      <c r="S144">
        <v>1305</v>
      </c>
      <c r="T144">
        <v>4</v>
      </c>
      <c r="U144">
        <v>75</v>
      </c>
      <c r="V144">
        <v>23.539510805004152</v>
      </c>
    </row>
    <row r="145" spans="1:22" x14ac:dyDescent="0.25">
      <c r="A145">
        <v>2046</v>
      </c>
      <c r="B145" t="s">
        <v>103</v>
      </c>
      <c r="C145">
        <v>2</v>
      </c>
      <c r="D145">
        <v>0</v>
      </c>
      <c r="E145" t="s">
        <v>7</v>
      </c>
      <c r="P145" t="str">
        <f t="shared" si="2"/>
        <v/>
      </c>
      <c r="R145">
        <v>1678</v>
      </c>
      <c r="S145">
        <v>2169</v>
      </c>
      <c r="T145">
        <v>3</v>
      </c>
      <c r="U145">
        <v>75</v>
      </c>
      <c r="V145">
        <v>21.631871477489149</v>
      </c>
    </row>
    <row r="146" spans="1:22" x14ac:dyDescent="0.25">
      <c r="A146">
        <v>2052</v>
      </c>
      <c r="B146" t="s">
        <v>92</v>
      </c>
      <c r="C146">
        <v>13</v>
      </c>
      <c r="D146">
        <v>30</v>
      </c>
      <c r="E146" t="s">
        <v>11</v>
      </c>
      <c r="P146" t="str">
        <f t="shared" si="2"/>
        <v/>
      </c>
      <c r="R146">
        <v>1690</v>
      </c>
      <c r="S146">
        <v>107</v>
      </c>
      <c r="T146">
        <v>5</v>
      </c>
      <c r="U146">
        <v>73</v>
      </c>
      <c r="V146">
        <v>16.322326882976803</v>
      </c>
    </row>
    <row r="147" spans="1:22" x14ac:dyDescent="0.25">
      <c r="A147">
        <v>2054</v>
      </c>
      <c r="B147" t="s">
        <v>96</v>
      </c>
      <c r="C147">
        <v>9</v>
      </c>
      <c r="D147">
        <v>0</v>
      </c>
      <c r="E147" t="s">
        <v>7</v>
      </c>
      <c r="P147" t="str">
        <f t="shared" si="2"/>
        <v/>
      </c>
      <c r="R147">
        <v>1712</v>
      </c>
      <c r="S147">
        <v>122</v>
      </c>
      <c r="T147">
        <v>2</v>
      </c>
      <c r="U147">
        <v>71</v>
      </c>
      <c r="V147">
        <v>0.74800706415268026</v>
      </c>
    </row>
    <row r="148" spans="1:22" x14ac:dyDescent="0.25">
      <c r="A148">
        <v>2056</v>
      </c>
      <c r="B148" t="s">
        <v>81</v>
      </c>
      <c r="C148">
        <v>16</v>
      </c>
      <c r="D148">
        <v>30</v>
      </c>
      <c r="E148" t="s">
        <v>11</v>
      </c>
      <c r="P148" t="str">
        <f t="shared" si="2"/>
        <v/>
      </c>
      <c r="R148">
        <v>1718</v>
      </c>
      <c r="S148">
        <v>378</v>
      </c>
      <c r="T148">
        <v>2</v>
      </c>
      <c r="U148">
        <v>71</v>
      </c>
      <c r="V148">
        <v>0.34723610457070303</v>
      </c>
    </row>
    <row r="149" spans="1:22" x14ac:dyDescent="0.25">
      <c r="A149">
        <v>2064</v>
      </c>
      <c r="B149" t="s">
        <v>84</v>
      </c>
      <c r="C149">
        <v>13</v>
      </c>
      <c r="D149">
        <v>10</v>
      </c>
      <c r="E149" t="s">
        <v>5</v>
      </c>
      <c r="P149" t="str">
        <f t="shared" si="2"/>
        <v/>
      </c>
      <c r="R149">
        <v>1730</v>
      </c>
      <c r="S149">
        <v>247</v>
      </c>
      <c r="T149">
        <v>2</v>
      </c>
      <c r="U149">
        <v>70</v>
      </c>
      <c r="V149">
        <v>3.1171890277031653</v>
      </c>
    </row>
    <row r="150" spans="1:22" x14ac:dyDescent="0.25">
      <c r="A150">
        <v>2067</v>
      </c>
      <c r="B150" t="s">
        <v>103</v>
      </c>
      <c r="C150">
        <v>2</v>
      </c>
      <c r="D150">
        <v>0</v>
      </c>
      <c r="E150" t="s">
        <v>7</v>
      </c>
      <c r="P150" t="str">
        <f t="shared" si="2"/>
        <v/>
      </c>
      <c r="R150">
        <v>1731</v>
      </c>
      <c r="S150">
        <v>3138</v>
      </c>
      <c r="T150">
        <v>1</v>
      </c>
      <c r="U150">
        <v>69</v>
      </c>
      <c r="V150">
        <v>7.6337523488658485</v>
      </c>
    </row>
    <row r="151" spans="1:22" x14ac:dyDescent="0.25">
      <c r="A151">
        <v>2122</v>
      </c>
      <c r="B151" t="s">
        <v>84</v>
      </c>
      <c r="C151">
        <v>13</v>
      </c>
      <c r="D151">
        <v>30</v>
      </c>
      <c r="E151" t="s">
        <v>11</v>
      </c>
      <c r="P151" t="str">
        <f t="shared" si="2"/>
        <v/>
      </c>
      <c r="R151">
        <v>1732</v>
      </c>
      <c r="S151">
        <v>781</v>
      </c>
      <c r="T151">
        <v>2</v>
      </c>
      <c r="U151">
        <v>68</v>
      </c>
      <c r="V151">
        <v>8.0351939097462903</v>
      </c>
    </row>
    <row r="152" spans="1:22" x14ac:dyDescent="0.25">
      <c r="A152">
        <v>2137</v>
      </c>
      <c r="B152" t="s">
        <v>86</v>
      </c>
      <c r="C152">
        <v>11</v>
      </c>
      <c r="D152">
        <v>0</v>
      </c>
      <c r="E152" t="s">
        <v>7</v>
      </c>
      <c r="P152" t="str">
        <f t="shared" si="2"/>
        <v/>
      </c>
      <c r="R152">
        <v>1747</v>
      </c>
      <c r="S152">
        <v>2052</v>
      </c>
      <c r="T152">
        <v>3</v>
      </c>
      <c r="U152">
        <v>67</v>
      </c>
      <c r="V152">
        <v>52.849785322960003</v>
      </c>
    </row>
    <row r="153" spans="1:22" x14ac:dyDescent="0.25">
      <c r="A153">
        <v>2168</v>
      </c>
      <c r="B153" t="s">
        <v>101</v>
      </c>
      <c r="C153">
        <v>4</v>
      </c>
      <c r="D153">
        <v>0</v>
      </c>
      <c r="E153" t="s">
        <v>7</v>
      </c>
      <c r="P153" t="str">
        <f t="shared" si="2"/>
        <v/>
      </c>
      <c r="R153">
        <v>1756</v>
      </c>
      <c r="S153">
        <v>558</v>
      </c>
      <c r="T153">
        <v>3</v>
      </c>
      <c r="U153">
        <v>67</v>
      </c>
      <c r="V153">
        <v>45.506188984876644</v>
      </c>
    </row>
    <row r="154" spans="1:22" x14ac:dyDescent="0.25">
      <c r="A154">
        <v>2194</v>
      </c>
      <c r="B154" t="s">
        <v>103</v>
      </c>
      <c r="C154">
        <v>2</v>
      </c>
      <c r="D154">
        <v>10</v>
      </c>
      <c r="E154" t="s">
        <v>5</v>
      </c>
      <c r="P154" t="str">
        <f t="shared" si="2"/>
        <v/>
      </c>
      <c r="R154">
        <v>1768</v>
      </c>
      <c r="S154">
        <v>1318</v>
      </c>
      <c r="T154">
        <v>3</v>
      </c>
      <c r="U154">
        <v>67</v>
      </c>
      <c r="V154">
        <v>30.459834379756749</v>
      </c>
    </row>
    <row r="155" spans="1:22" x14ac:dyDescent="0.25">
      <c r="A155">
        <v>2337</v>
      </c>
      <c r="B155" t="s">
        <v>99</v>
      </c>
      <c r="C155">
        <v>6</v>
      </c>
      <c r="D155">
        <v>0</v>
      </c>
      <c r="E155" t="s">
        <v>7</v>
      </c>
      <c r="P155" t="str">
        <f t="shared" si="2"/>
        <v/>
      </c>
      <c r="R155">
        <v>1775</v>
      </c>
      <c r="S155">
        <v>311</v>
      </c>
      <c r="T155">
        <v>2</v>
      </c>
      <c r="U155">
        <v>67</v>
      </c>
      <c r="V155">
        <v>0.25313911449129184</v>
      </c>
    </row>
    <row r="156" spans="1:22" x14ac:dyDescent="0.25">
      <c r="A156">
        <v>2338</v>
      </c>
      <c r="B156" t="s">
        <v>101</v>
      </c>
      <c r="C156">
        <v>4</v>
      </c>
      <c r="D156">
        <v>10</v>
      </c>
      <c r="E156" t="s">
        <v>5</v>
      </c>
      <c r="P156" t="str">
        <f t="shared" si="2"/>
        <v/>
      </c>
      <c r="R156">
        <v>1796</v>
      </c>
      <c r="S156">
        <v>1501</v>
      </c>
      <c r="T156">
        <v>2</v>
      </c>
      <c r="U156">
        <v>66</v>
      </c>
      <c r="V156">
        <v>54.847722252194231</v>
      </c>
    </row>
    <row r="157" spans="1:22" x14ac:dyDescent="0.25">
      <c r="A157">
        <v>2363</v>
      </c>
      <c r="B157" t="s">
        <v>100</v>
      </c>
      <c r="C157">
        <v>5</v>
      </c>
      <c r="D157">
        <v>0</v>
      </c>
      <c r="E157" t="s">
        <v>7</v>
      </c>
      <c r="P157" t="str">
        <f t="shared" si="2"/>
        <v/>
      </c>
      <c r="R157">
        <v>1806</v>
      </c>
      <c r="S157">
        <v>694</v>
      </c>
      <c r="T157">
        <v>2</v>
      </c>
      <c r="U157">
        <v>66</v>
      </c>
      <c r="V157">
        <v>40.752681585811402</v>
      </c>
    </row>
    <row r="158" spans="1:22" x14ac:dyDescent="0.25">
      <c r="A158">
        <v>2383</v>
      </c>
      <c r="B158" t="s">
        <v>103</v>
      </c>
      <c r="C158">
        <v>2</v>
      </c>
      <c r="D158">
        <v>10</v>
      </c>
      <c r="E158" t="s">
        <v>5</v>
      </c>
      <c r="P158" t="str">
        <f t="shared" si="2"/>
        <v/>
      </c>
      <c r="R158">
        <v>1918</v>
      </c>
      <c r="S158">
        <v>624</v>
      </c>
      <c r="T158">
        <v>4</v>
      </c>
      <c r="U158">
        <v>66</v>
      </c>
      <c r="V158">
        <v>26.347382034368934</v>
      </c>
    </row>
    <row r="159" spans="1:22" x14ac:dyDescent="0.25">
      <c r="A159">
        <v>2415</v>
      </c>
      <c r="B159" t="s">
        <v>392</v>
      </c>
      <c r="D159">
        <v>0</v>
      </c>
      <c r="E159" t="s">
        <v>5</v>
      </c>
      <c r="P159" t="str">
        <f t="shared" si="2"/>
        <v/>
      </c>
      <c r="R159">
        <v>1983</v>
      </c>
      <c r="S159">
        <v>2415</v>
      </c>
      <c r="T159">
        <v>4</v>
      </c>
      <c r="U159">
        <v>66</v>
      </c>
      <c r="V159">
        <v>14.487844868863986</v>
      </c>
    </row>
    <row r="160" spans="1:22" x14ac:dyDescent="0.25">
      <c r="A160">
        <v>2451</v>
      </c>
      <c r="B160" t="s">
        <v>82</v>
      </c>
      <c r="C160">
        <v>15</v>
      </c>
      <c r="D160">
        <v>10</v>
      </c>
      <c r="E160" t="s">
        <v>5</v>
      </c>
      <c r="P160" t="str">
        <f t="shared" si="2"/>
        <v/>
      </c>
      <c r="R160">
        <v>1986</v>
      </c>
      <c r="S160">
        <v>2451</v>
      </c>
      <c r="T160">
        <v>2</v>
      </c>
      <c r="U160">
        <v>65</v>
      </c>
      <c r="V160">
        <v>43.8854446</v>
      </c>
    </row>
    <row r="161" spans="1:22" x14ac:dyDescent="0.25">
      <c r="A161">
        <v>2468</v>
      </c>
      <c r="B161" t="s">
        <v>93</v>
      </c>
      <c r="C161">
        <v>12</v>
      </c>
      <c r="D161">
        <v>0</v>
      </c>
      <c r="E161" t="s">
        <v>7</v>
      </c>
      <c r="P161" t="str">
        <f t="shared" si="2"/>
        <v/>
      </c>
      <c r="R161">
        <v>2013</v>
      </c>
      <c r="S161">
        <v>271</v>
      </c>
      <c r="T161">
        <v>3</v>
      </c>
      <c r="U161">
        <v>65</v>
      </c>
      <c r="V161">
        <v>0.91062697337632215</v>
      </c>
    </row>
    <row r="162" spans="1:22" x14ac:dyDescent="0.25">
      <c r="A162">
        <v>2471</v>
      </c>
      <c r="B162" t="s">
        <v>390</v>
      </c>
      <c r="D162">
        <v>0</v>
      </c>
      <c r="E162" t="s">
        <v>7</v>
      </c>
      <c r="P162" t="str">
        <f t="shared" si="2"/>
        <v/>
      </c>
      <c r="R162">
        <v>2046</v>
      </c>
      <c r="S162">
        <v>207</v>
      </c>
      <c r="T162">
        <v>3</v>
      </c>
      <c r="U162">
        <v>64</v>
      </c>
      <c r="V162">
        <v>9.3066932653610834</v>
      </c>
    </row>
    <row r="163" spans="1:22" x14ac:dyDescent="0.25">
      <c r="A163">
        <v>2474</v>
      </c>
      <c r="B163" t="s">
        <v>104</v>
      </c>
      <c r="C163">
        <v>1</v>
      </c>
      <c r="D163">
        <v>5</v>
      </c>
      <c r="E163" t="s">
        <v>5</v>
      </c>
      <c r="P163" t="str">
        <f t="shared" si="2"/>
        <v/>
      </c>
      <c r="R163">
        <v>2052</v>
      </c>
      <c r="S163">
        <v>191</v>
      </c>
      <c r="T163">
        <v>4</v>
      </c>
      <c r="U163">
        <v>64</v>
      </c>
      <c r="V163">
        <v>2.9143843149258402</v>
      </c>
    </row>
    <row r="164" spans="1:22" x14ac:dyDescent="0.25">
      <c r="A164">
        <v>2481</v>
      </c>
      <c r="B164" t="s">
        <v>90</v>
      </c>
      <c r="C164">
        <v>15</v>
      </c>
      <c r="D164">
        <v>30</v>
      </c>
      <c r="E164" t="s">
        <v>11</v>
      </c>
      <c r="P164" t="str">
        <f t="shared" si="2"/>
        <v/>
      </c>
      <c r="R164">
        <v>2054</v>
      </c>
      <c r="S164">
        <v>2512</v>
      </c>
      <c r="T164">
        <v>2</v>
      </c>
      <c r="U164">
        <v>63</v>
      </c>
      <c r="V164">
        <v>34.012045461714891</v>
      </c>
    </row>
    <row r="165" spans="1:22" x14ac:dyDescent="0.25">
      <c r="A165">
        <v>2502</v>
      </c>
      <c r="B165" t="s">
        <v>99</v>
      </c>
      <c r="C165">
        <v>6</v>
      </c>
      <c r="D165">
        <v>20</v>
      </c>
      <c r="E165" t="s">
        <v>6</v>
      </c>
      <c r="P165" t="str">
        <f t="shared" si="2"/>
        <v/>
      </c>
      <c r="R165">
        <v>2056</v>
      </c>
      <c r="S165">
        <v>384</v>
      </c>
      <c r="T165">
        <v>3</v>
      </c>
      <c r="U165">
        <v>63</v>
      </c>
      <c r="V165">
        <v>18.327255781413324</v>
      </c>
    </row>
    <row r="166" spans="1:22" x14ac:dyDescent="0.25">
      <c r="A166">
        <v>2557</v>
      </c>
      <c r="B166" t="s">
        <v>98</v>
      </c>
      <c r="C166">
        <v>7</v>
      </c>
      <c r="D166">
        <v>20</v>
      </c>
      <c r="E166" t="s">
        <v>6</v>
      </c>
      <c r="P166" t="str">
        <f t="shared" si="2"/>
        <v/>
      </c>
      <c r="R166">
        <v>2064</v>
      </c>
      <c r="S166">
        <v>842</v>
      </c>
      <c r="T166">
        <v>4</v>
      </c>
      <c r="U166">
        <v>62</v>
      </c>
      <c r="V166">
        <v>26.814578585235907</v>
      </c>
    </row>
    <row r="167" spans="1:22" x14ac:dyDescent="0.25">
      <c r="A167">
        <v>2590</v>
      </c>
      <c r="B167" t="s">
        <v>82</v>
      </c>
      <c r="C167">
        <v>15</v>
      </c>
      <c r="D167">
        <v>0</v>
      </c>
      <c r="E167" t="s">
        <v>7</v>
      </c>
      <c r="P167" t="str">
        <f t="shared" si="2"/>
        <v/>
      </c>
      <c r="R167">
        <v>2067</v>
      </c>
      <c r="S167">
        <v>1732</v>
      </c>
      <c r="T167">
        <v>5</v>
      </c>
      <c r="U167">
        <v>62</v>
      </c>
      <c r="V167">
        <v>5.9487834391648775</v>
      </c>
    </row>
    <row r="168" spans="1:22" x14ac:dyDescent="0.25">
      <c r="A168">
        <v>2614</v>
      </c>
      <c r="B168" t="s">
        <v>99</v>
      </c>
      <c r="C168">
        <v>6</v>
      </c>
      <c r="D168">
        <v>0</v>
      </c>
      <c r="E168" t="s">
        <v>7</v>
      </c>
      <c r="P168" t="str">
        <f t="shared" si="2"/>
        <v/>
      </c>
      <c r="R168">
        <v>2122</v>
      </c>
      <c r="S168">
        <v>3357</v>
      </c>
      <c r="T168">
        <v>2</v>
      </c>
      <c r="U168">
        <v>61</v>
      </c>
      <c r="V168">
        <v>26.299518747154615</v>
      </c>
    </row>
    <row r="169" spans="1:22" x14ac:dyDescent="0.25">
      <c r="A169">
        <v>2637</v>
      </c>
      <c r="B169" t="s">
        <v>97</v>
      </c>
      <c r="C169">
        <v>8</v>
      </c>
      <c r="D169">
        <v>0</v>
      </c>
      <c r="E169" t="s">
        <v>7</v>
      </c>
      <c r="P169" t="str">
        <f t="shared" si="2"/>
        <v/>
      </c>
      <c r="R169">
        <v>2137</v>
      </c>
      <c r="S169">
        <v>128</v>
      </c>
      <c r="T169">
        <v>1</v>
      </c>
      <c r="U169">
        <v>61</v>
      </c>
      <c r="V169">
        <v>7.4872738735175801</v>
      </c>
    </row>
    <row r="170" spans="1:22" x14ac:dyDescent="0.25">
      <c r="A170">
        <v>2642</v>
      </c>
      <c r="B170" t="s">
        <v>396</v>
      </c>
      <c r="D170">
        <v>0</v>
      </c>
      <c r="E170" t="s">
        <v>7</v>
      </c>
      <c r="P170" t="str">
        <f t="shared" si="2"/>
        <v/>
      </c>
      <c r="R170">
        <v>2168</v>
      </c>
      <c r="S170">
        <v>2468</v>
      </c>
      <c r="T170">
        <v>3</v>
      </c>
      <c r="U170">
        <v>60</v>
      </c>
      <c r="V170">
        <v>35.107377991104002</v>
      </c>
    </row>
    <row r="171" spans="1:22" x14ac:dyDescent="0.25">
      <c r="A171">
        <v>2648</v>
      </c>
      <c r="B171" t="s">
        <v>99</v>
      </c>
      <c r="C171">
        <v>6</v>
      </c>
      <c r="D171">
        <v>10</v>
      </c>
      <c r="E171" t="s">
        <v>5</v>
      </c>
      <c r="P171" t="str">
        <f t="shared" si="2"/>
        <v/>
      </c>
      <c r="R171">
        <v>2194</v>
      </c>
      <c r="S171">
        <v>337</v>
      </c>
      <c r="T171">
        <v>2</v>
      </c>
      <c r="U171">
        <v>60</v>
      </c>
      <c r="V171">
        <v>10.625527465117258</v>
      </c>
    </row>
    <row r="172" spans="1:22" x14ac:dyDescent="0.25">
      <c r="A172">
        <v>2767</v>
      </c>
      <c r="B172" t="s">
        <v>92</v>
      </c>
      <c r="C172">
        <v>13</v>
      </c>
      <c r="D172">
        <v>0</v>
      </c>
      <c r="E172" t="s">
        <v>7</v>
      </c>
      <c r="P172" t="str">
        <f t="shared" si="2"/>
        <v/>
      </c>
      <c r="R172">
        <v>2337</v>
      </c>
      <c r="S172">
        <v>492</v>
      </c>
      <c r="T172">
        <v>3</v>
      </c>
      <c r="U172">
        <v>60</v>
      </c>
      <c r="V172">
        <v>4.7068507120604473</v>
      </c>
    </row>
    <row r="173" spans="1:22" x14ac:dyDescent="0.25">
      <c r="A173">
        <v>2771</v>
      </c>
      <c r="B173" t="s">
        <v>97</v>
      </c>
      <c r="C173">
        <v>8</v>
      </c>
      <c r="D173">
        <v>0</v>
      </c>
      <c r="E173" t="s">
        <v>7</v>
      </c>
      <c r="P173" t="str">
        <f t="shared" si="2"/>
        <v/>
      </c>
      <c r="R173">
        <v>2338</v>
      </c>
      <c r="S173">
        <v>401</v>
      </c>
      <c r="T173">
        <v>1</v>
      </c>
      <c r="U173">
        <v>60</v>
      </c>
      <c r="V173">
        <v>0.51291313563576357</v>
      </c>
    </row>
    <row r="174" spans="1:22" x14ac:dyDescent="0.25">
      <c r="A174">
        <v>2823</v>
      </c>
      <c r="B174" t="s">
        <v>84</v>
      </c>
      <c r="C174">
        <v>13</v>
      </c>
      <c r="D174">
        <v>10</v>
      </c>
      <c r="E174" t="s">
        <v>5</v>
      </c>
      <c r="P174" t="str">
        <f t="shared" si="2"/>
        <v/>
      </c>
      <c r="R174">
        <v>2363</v>
      </c>
      <c r="S174">
        <v>1574</v>
      </c>
      <c r="T174">
        <v>1</v>
      </c>
      <c r="U174">
        <v>59</v>
      </c>
      <c r="V174">
        <v>23.314122329265096</v>
      </c>
    </row>
    <row r="175" spans="1:22" x14ac:dyDescent="0.25">
      <c r="A175">
        <v>2834</v>
      </c>
      <c r="B175" t="s">
        <v>83</v>
      </c>
      <c r="C175">
        <v>14</v>
      </c>
      <c r="D175">
        <v>20</v>
      </c>
      <c r="E175" t="s">
        <v>6</v>
      </c>
      <c r="P175" t="str">
        <f t="shared" si="2"/>
        <v/>
      </c>
      <c r="R175">
        <v>2383</v>
      </c>
      <c r="S175">
        <v>2194</v>
      </c>
      <c r="T175">
        <v>2</v>
      </c>
      <c r="U175">
        <v>59</v>
      </c>
      <c r="V175">
        <v>18.536830065519986</v>
      </c>
    </row>
    <row r="176" spans="1:22" x14ac:dyDescent="0.25">
      <c r="A176">
        <v>2848</v>
      </c>
      <c r="B176" t="s">
        <v>91</v>
      </c>
      <c r="C176">
        <v>14</v>
      </c>
      <c r="D176">
        <v>0</v>
      </c>
      <c r="E176" t="s">
        <v>7</v>
      </c>
      <c r="P176" t="str">
        <f t="shared" si="2"/>
        <v/>
      </c>
      <c r="R176">
        <v>2415</v>
      </c>
      <c r="S176">
        <v>1771</v>
      </c>
      <c r="T176">
        <v>3</v>
      </c>
      <c r="U176">
        <v>59</v>
      </c>
      <c r="V176">
        <v>5.4594914322545343</v>
      </c>
    </row>
    <row r="177" spans="1:22" x14ac:dyDescent="0.25">
      <c r="A177">
        <v>2883</v>
      </c>
      <c r="B177" t="s">
        <v>393</v>
      </c>
      <c r="D177">
        <v>0</v>
      </c>
      <c r="E177" t="s">
        <v>5</v>
      </c>
      <c r="P177" t="str">
        <f t="shared" si="2"/>
        <v/>
      </c>
      <c r="R177">
        <v>2451</v>
      </c>
      <c r="S177">
        <v>1714</v>
      </c>
      <c r="T177">
        <v>2</v>
      </c>
      <c r="U177">
        <v>58</v>
      </c>
      <c r="V177">
        <v>7.4538751773858332</v>
      </c>
    </row>
    <row r="178" spans="1:22" x14ac:dyDescent="0.25">
      <c r="A178">
        <v>2907</v>
      </c>
      <c r="B178" t="s">
        <v>393</v>
      </c>
      <c r="D178">
        <v>0</v>
      </c>
      <c r="E178" t="s">
        <v>7</v>
      </c>
      <c r="P178" t="str">
        <f t="shared" si="2"/>
        <v/>
      </c>
      <c r="R178">
        <v>2468</v>
      </c>
      <c r="S178">
        <v>1310</v>
      </c>
      <c r="T178">
        <v>3</v>
      </c>
      <c r="U178">
        <v>56</v>
      </c>
      <c r="V178">
        <v>33.774066795552002</v>
      </c>
    </row>
    <row r="179" spans="1:22" x14ac:dyDescent="0.25">
      <c r="A179">
        <v>2987</v>
      </c>
      <c r="B179" t="s">
        <v>88</v>
      </c>
      <c r="C179">
        <v>9</v>
      </c>
      <c r="D179">
        <v>0</v>
      </c>
      <c r="E179" t="s">
        <v>7</v>
      </c>
      <c r="P179" t="str">
        <f t="shared" si="2"/>
        <v/>
      </c>
      <c r="R179">
        <v>2474</v>
      </c>
      <c r="S179">
        <v>639</v>
      </c>
      <c r="T179">
        <v>2</v>
      </c>
      <c r="U179">
        <v>56</v>
      </c>
      <c r="V179">
        <v>25.582441203059592</v>
      </c>
    </row>
    <row r="180" spans="1:22" x14ac:dyDescent="0.25">
      <c r="A180">
        <v>2990</v>
      </c>
      <c r="B180" t="s">
        <v>389</v>
      </c>
      <c r="D180">
        <v>0</v>
      </c>
      <c r="E180" t="s">
        <v>11</v>
      </c>
      <c r="P180" t="str">
        <f t="shared" si="2"/>
        <v/>
      </c>
      <c r="R180">
        <v>2481</v>
      </c>
      <c r="S180">
        <v>435</v>
      </c>
      <c r="T180">
        <v>1</v>
      </c>
      <c r="U180">
        <v>56</v>
      </c>
      <c r="V180">
        <v>0.43879417487390554</v>
      </c>
    </row>
    <row r="181" spans="1:22" x14ac:dyDescent="0.25">
      <c r="A181">
        <v>3005</v>
      </c>
      <c r="B181" t="s">
        <v>87</v>
      </c>
      <c r="C181">
        <v>10</v>
      </c>
      <c r="D181">
        <v>20</v>
      </c>
      <c r="E181" t="s">
        <v>6</v>
      </c>
      <c r="P181" t="str">
        <f t="shared" si="2"/>
        <v/>
      </c>
      <c r="R181">
        <v>2502</v>
      </c>
      <c r="S181">
        <v>3824</v>
      </c>
      <c r="T181">
        <v>2</v>
      </c>
      <c r="U181">
        <v>55</v>
      </c>
      <c r="V181">
        <v>35.218888995552</v>
      </c>
    </row>
    <row r="182" spans="1:22" x14ac:dyDescent="0.25">
      <c r="A182">
        <v>3015</v>
      </c>
      <c r="B182" t="s">
        <v>104</v>
      </c>
      <c r="C182">
        <v>1</v>
      </c>
      <c r="D182">
        <v>20</v>
      </c>
      <c r="E182" t="s">
        <v>11</v>
      </c>
      <c r="P182" t="str">
        <f t="shared" si="2"/>
        <v/>
      </c>
      <c r="R182">
        <v>2557</v>
      </c>
      <c r="S182">
        <v>1425</v>
      </c>
      <c r="T182">
        <v>2</v>
      </c>
      <c r="U182">
        <v>55</v>
      </c>
      <c r="V182">
        <v>22.524800281833663</v>
      </c>
    </row>
    <row r="183" spans="1:22" x14ac:dyDescent="0.25">
      <c r="A183">
        <v>3042</v>
      </c>
      <c r="B183" t="s">
        <v>101</v>
      </c>
      <c r="C183">
        <v>4</v>
      </c>
      <c r="D183">
        <v>10</v>
      </c>
      <c r="E183" t="s">
        <v>5</v>
      </c>
      <c r="P183" t="str">
        <f t="shared" si="2"/>
        <v/>
      </c>
      <c r="R183">
        <v>2590</v>
      </c>
      <c r="S183">
        <v>225</v>
      </c>
      <c r="T183">
        <v>3</v>
      </c>
      <c r="U183">
        <v>54</v>
      </c>
      <c r="V183">
        <v>36.848940834071996</v>
      </c>
    </row>
    <row r="184" spans="1:22" x14ac:dyDescent="0.25">
      <c r="A184">
        <v>3044</v>
      </c>
      <c r="B184" t="s">
        <v>395</v>
      </c>
      <c r="D184">
        <v>0</v>
      </c>
      <c r="E184" t="s">
        <v>7</v>
      </c>
      <c r="P184" t="str">
        <f t="shared" si="2"/>
        <v/>
      </c>
      <c r="R184">
        <v>2614</v>
      </c>
      <c r="S184">
        <v>3310</v>
      </c>
      <c r="T184">
        <v>3</v>
      </c>
      <c r="U184">
        <v>54</v>
      </c>
      <c r="V184">
        <v>30.848496518511997</v>
      </c>
    </row>
    <row r="185" spans="1:22" x14ac:dyDescent="0.25">
      <c r="A185">
        <v>3098</v>
      </c>
      <c r="B185" t="s">
        <v>96</v>
      </c>
      <c r="C185">
        <v>9</v>
      </c>
      <c r="D185">
        <v>0</v>
      </c>
      <c r="E185" t="s">
        <v>7</v>
      </c>
      <c r="P185" t="str">
        <f t="shared" si="2"/>
        <v/>
      </c>
      <c r="R185">
        <v>2637</v>
      </c>
      <c r="S185">
        <v>3481</v>
      </c>
      <c r="T185">
        <v>2</v>
      </c>
      <c r="U185">
        <v>54</v>
      </c>
      <c r="V185">
        <v>20.860504159976099</v>
      </c>
    </row>
    <row r="186" spans="1:22" x14ac:dyDescent="0.25">
      <c r="A186">
        <v>3130</v>
      </c>
      <c r="B186" t="s">
        <v>92</v>
      </c>
      <c r="C186">
        <v>13</v>
      </c>
      <c r="D186">
        <v>10</v>
      </c>
      <c r="E186" t="s">
        <v>5</v>
      </c>
      <c r="P186" t="str">
        <f t="shared" si="2"/>
        <v/>
      </c>
      <c r="R186">
        <v>2642</v>
      </c>
      <c r="S186">
        <v>862</v>
      </c>
      <c r="T186">
        <v>2</v>
      </c>
      <c r="U186">
        <v>53</v>
      </c>
      <c r="V186">
        <v>14.989838438595431</v>
      </c>
    </row>
    <row r="187" spans="1:22" x14ac:dyDescent="0.25">
      <c r="A187">
        <v>3166</v>
      </c>
      <c r="B187" t="s">
        <v>83</v>
      </c>
      <c r="C187">
        <v>14</v>
      </c>
      <c r="D187">
        <v>20</v>
      </c>
      <c r="E187" t="s">
        <v>6</v>
      </c>
      <c r="P187" t="str">
        <f t="shared" si="2"/>
        <v/>
      </c>
      <c r="R187">
        <v>2648</v>
      </c>
      <c r="S187">
        <v>353</v>
      </c>
      <c r="T187">
        <v>2</v>
      </c>
      <c r="U187">
        <v>53</v>
      </c>
      <c r="V187">
        <v>0.46840907570322621</v>
      </c>
    </row>
    <row r="188" spans="1:22" x14ac:dyDescent="0.25">
      <c r="A188">
        <v>3211</v>
      </c>
      <c r="B188" t="s">
        <v>102</v>
      </c>
      <c r="C188">
        <v>3</v>
      </c>
      <c r="D188">
        <v>15</v>
      </c>
      <c r="E188" t="s">
        <v>6</v>
      </c>
      <c r="P188" t="str">
        <f t="shared" si="2"/>
        <v/>
      </c>
      <c r="R188">
        <v>2767</v>
      </c>
      <c r="S188">
        <v>1089</v>
      </c>
      <c r="T188">
        <v>3</v>
      </c>
      <c r="U188">
        <v>52</v>
      </c>
      <c r="V188">
        <v>16.003504954932495</v>
      </c>
    </row>
    <row r="189" spans="1:22" x14ac:dyDescent="0.25">
      <c r="A189">
        <v>3238</v>
      </c>
      <c r="B189" t="s">
        <v>396</v>
      </c>
      <c r="D189">
        <v>0</v>
      </c>
      <c r="E189" t="s">
        <v>7</v>
      </c>
      <c r="P189" t="str">
        <f t="shared" si="2"/>
        <v/>
      </c>
      <c r="R189">
        <v>2771</v>
      </c>
      <c r="S189">
        <v>192</v>
      </c>
      <c r="T189">
        <v>1</v>
      </c>
      <c r="U189">
        <v>52</v>
      </c>
      <c r="V189">
        <v>0.16704467261354669</v>
      </c>
    </row>
    <row r="190" spans="1:22" x14ac:dyDescent="0.25">
      <c r="A190">
        <v>3309</v>
      </c>
      <c r="B190" t="s">
        <v>103</v>
      </c>
      <c r="C190">
        <v>2</v>
      </c>
      <c r="D190">
        <v>0</v>
      </c>
      <c r="E190" t="s">
        <v>7</v>
      </c>
      <c r="P190" t="str">
        <f t="shared" si="2"/>
        <v/>
      </c>
      <c r="R190">
        <v>2823</v>
      </c>
      <c r="S190">
        <v>349</v>
      </c>
      <c r="T190">
        <v>0</v>
      </c>
      <c r="U190">
        <v>52</v>
      </c>
      <c r="V190">
        <v>0.11857222883650582</v>
      </c>
    </row>
    <row r="191" spans="1:22" x14ac:dyDescent="0.25">
      <c r="A191">
        <v>3310</v>
      </c>
      <c r="B191" t="s">
        <v>92</v>
      </c>
      <c r="C191">
        <v>13</v>
      </c>
      <c r="D191">
        <v>0</v>
      </c>
      <c r="E191" t="s">
        <v>7</v>
      </c>
      <c r="P191" t="str">
        <f t="shared" si="2"/>
        <v/>
      </c>
      <c r="R191">
        <v>2834</v>
      </c>
      <c r="S191">
        <v>744</v>
      </c>
      <c r="T191">
        <v>2</v>
      </c>
      <c r="U191">
        <v>50</v>
      </c>
      <c r="V191">
        <v>12.997796109477838</v>
      </c>
    </row>
    <row r="192" spans="1:22" x14ac:dyDescent="0.25">
      <c r="A192">
        <v>3314</v>
      </c>
      <c r="B192" t="s">
        <v>97</v>
      </c>
      <c r="C192">
        <v>8</v>
      </c>
      <c r="D192">
        <v>0</v>
      </c>
      <c r="E192" t="s">
        <v>7</v>
      </c>
      <c r="P192" t="str">
        <f t="shared" si="2"/>
        <v/>
      </c>
      <c r="R192">
        <v>2848</v>
      </c>
      <c r="S192">
        <v>386</v>
      </c>
      <c r="T192">
        <v>2</v>
      </c>
      <c r="U192">
        <v>50</v>
      </c>
      <c r="V192">
        <v>1.1762360373914864</v>
      </c>
    </row>
    <row r="193" spans="1:22" x14ac:dyDescent="0.25">
      <c r="A193">
        <v>3339</v>
      </c>
      <c r="B193" t="s">
        <v>96</v>
      </c>
      <c r="C193">
        <v>9</v>
      </c>
      <c r="D193">
        <v>30</v>
      </c>
      <c r="E193" t="s">
        <v>11</v>
      </c>
      <c r="P193" t="str">
        <f t="shared" si="2"/>
        <v/>
      </c>
      <c r="R193">
        <v>2987</v>
      </c>
      <c r="S193">
        <v>157</v>
      </c>
      <c r="T193">
        <v>2</v>
      </c>
      <c r="U193">
        <v>50</v>
      </c>
      <c r="V193">
        <v>0.25487050220436275</v>
      </c>
    </row>
    <row r="194" spans="1:22" x14ac:dyDescent="0.25">
      <c r="A194">
        <v>3352</v>
      </c>
      <c r="B194" t="s">
        <v>395</v>
      </c>
      <c r="D194">
        <v>0</v>
      </c>
      <c r="E194" t="s">
        <v>5</v>
      </c>
      <c r="P194" t="str">
        <f t="shared" si="2"/>
        <v/>
      </c>
      <c r="R194">
        <v>3005</v>
      </c>
      <c r="S194">
        <v>2834</v>
      </c>
      <c r="T194">
        <v>2</v>
      </c>
      <c r="U194">
        <v>49</v>
      </c>
      <c r="V194">
        <v>39.77666677332622</v>
      </c>
    </row>
    <row r="195" spans="1:22" x14ac:dyDescent="0.25">
      <c r="A195">
        <v>3357</v>
      </c>
      <c r="B195" t="s">
        <v>93</v>
      </c>
      <c r="C195">
        <v>12</v>
      </c>
      <c r="D195">
        <v>10</v>
      </c>
      <c r="E195" t="s">
        <v>5</v>
      </c>
      <c r="P195" t="str">
        <f t="shared" si="2"/>
        <v/>
      </c>
      <c r="R195">
        <v>3015</v>
      </c>
      <c r="S195">
        <v>2557</v>
      </c>
      <c r="T195">
        <v>3</v>
      </c>
      <c r="U195">
        <v>49</v>
      </c>
      <c r="V195">
        <v>37.590822311108738</v>
      </c>
    </row>
    <row r="196" spans="1:22" x14ac:dyDescent="0.25">
      <c r="A196">
        <v>3360</v>
      </c>
      <c r="B196" t="s">
        <v>392</v>
      </c>
      <c r="D196">
        <v>0</v>
      </c>
      <c r="E196" t="s">
        <v>5</v>
      </c>
      <c r="P196" t="str">
        <f t="shared" si="2"/>
        <v/>
      </c>
      <c r="R196">
        <v>3042</v>
      </c>
      <c r="S196">
        <v>547</v>
      </c>
      <c r="T196">
        <v>2</v>
      </c>
      <c r="U196">
        <v>49</v>
      </c>
      <c r="V196">
        <v>0.45016680489684208</v>
      </c>
    </row>
    <row r="197" spans="1:22" x14ac:dyDescent="0.25">
      <c r="A197">
        <v>3419</v>
      </c>
      <c r="B197" t="s">
        <v>94</v>
      </c>
      <c r="C197">
        <v>11</v>
      </c>
      <c r="D197">
        <v>10</v>
      </c>
      <c r="E197" t="s">
        <v>5</v>
      </c>
      <c r="P197" t="str">
        <f t="shared" si="2"/>
        <v/>
      </c>
      <c r="R197">
        <v>3044</v>
      </c>
      <c r="S197">
        <v>3015</v>
      </c>
      <c r="T197">
        <v>1</v>
      </c>
      <c r="U197">
        <v>48</v>
      </c>
      <c r="V197">
        <v>42.3322</v>
      </c>
    </row>
    <row r="198" spans="1:22" x14ac:dyDescent="0.25">
      <c r="A198">
        <v>3452</v>
      </c>
      <c r="B198" t="s">
        <v>394</v>
      </c>
      <c r="D198">
        <v>0</v>
      </c>
      <c r="E198" t="s">
        <v>5</v>
      </c>
      <c r="P198" t="str">
        <f t="shared" si="2"/>
        <v/>
      </c>
      <c r="R198">
        <v>3098</v>
      </c>
      <c r="S198">
        <v>379</v>
      </c>
      <c r="T198">
        <v>2</v>
      </c>
      <c r="U198">
        <v>48</v>
      </c>
      <c r="V198">
        <v>40.96207416296</v>
      </c>
    </row>
    <row r="199" spans="1:22" x14ac:dyDescent="0.25">
      <c r="A199">
        <v>3476</v>
      </c>
      <c r="B199" t="s">
        <v>95</v>
      </c>
      <c r="C199">
        <v>10</v>
      </c>
      <c r="D199">
        <v>30</v>
      </c>
      <c r="E199" t="s">
        <v>11</v>
      </c>
      <c r="P199" t="str">
        <f t="shared" ref="P199:P260" si="3">IFERROR(MATCH(Q199,O$6:O$39,0),"")</f>
        <v/>
      </c>
      <c r="R199">
        <v>3130</v>
      </c>
      <c r="S199">
        <v>2046</v>
      </c>
      <c r="T199">
        <v>4</v>
      </c>
      <c r="U199">
        <v>48</v>
      </c>
      <c r="V199">
        <v>20.554226128182801</v>
      </c>
    </row>
    <row r="200" spans="1:22" x14ac:dyDescent="0.25">
      <c r="A200">
        <v>3478</v>
      </c>
      <c r="B200" t="s">
        <v>98</v>
      </c>
      <c r="C200">
        <v>7</v>
      </c>
      <c r="D200">
        <v>0</v>
      </c>
      <c r="E200" t="s">
        <v>7</v>
      </c>
      <c r="P200" t="str">
        <f t="shared" si="3"/>
        <v/>
      </c>
      <c r="R200">
        <v>3166</v>
      </c>
      <c r="S200">
        <v>538</v>
      </c>
      <c r="T200">
        <v>1</v>
      </c>
      <c r="U200">
        <v>48</v>
      </c>
      <c r="V200">
        <v>0.17218033304470987</v>
      </c>
    </row>
    <row r="201" spans="1:22" x14ac:dyDescent="0.25">
      <c r="A201">
        <v>3481</v>
      </c>
      <c r="B201" t="s">
        <v>391</v>
      </c>
      <c r="D201">
        <v>10</v>
      </c>
      <c r="E201" t="s">
        <v>5</v>
      </c>
      <c r="P201" t="str">
        <f t="shared" si="3"/>
        <v/>
      </c>
      <c r="R201">
        <v>3211</v>
      </c>
      <c r="S201">
        <v>3130</v>
      </c>
      <c r="T201">
        <v>1</v>
      </c>
      <c r="U201">
        <v>47</v>
      </c>
      <c r="V201">
        <v>38.998400000000004</v>
      </c>
    </row>
    <row r="202" spans="1:22" x14ac:dyDescent="0.25">
      <c r="A202">
        <v>3534</v>
      </c>
      <c r="B202" t="s">
        <v>88</v>
      </c>
      <c r="C202">
        <v>9</v>
      </c>
      <c r="D202">
        <v>0</v>
      </c>
      <c r="E202" t="s">
        <v>7</v>
      </c>
      <c r="P202" t="str">
        <f t="shared" si="3"/>
        <v/>
      </c>
      <c r="R202">
        <v>3238</v>
      </c>
      <c r="S202">
        <v>967</v>
      </c>
      <c r="T202">
        <v>2</v>
      </c>
      <c r="U202">
        <v>47</v>
      </c>
      <c r="V202">
        <v>17.461384698251621</v>
      </c>
    </row>
    <row r="203" spans="1:22" x14ac:dyDescent="0.25">
      <c r="A203">
        <v>3538</v>
      </c>
      <c r="B203" t="s">
        <v>101</v>
      </c>
      <c r="C203">
        <v>4</v>
      </c>
      <c r="D203">
        <v>30</v>
      </c>
      <c r="E203" t="s">
        <v>11</v>
      </c>
      <c r="P203" t="str">
        <f t="shared" si="3"/>
        <v/>
      </c>
      <c r="R203">
        <v>3309</v>
      </c>
      <c r="S203">
        <v>1511</v>
      </c>
      <c r="T203">
        <v>4</v>
      </c>
      <c r="U203">
        <v>47</v>
      </c>
      <c r="V203">
        <v>3.9080662104523949</v>
      </c>
    </row>
    <row r="204" spans="1:22" x14ac:dyDescent="0.25">
      <c r="A204">
        <v>3539</v>
      </c>
      <c r="B204" t="s">
        <v>84</v>
      </c>
      <c r="C204">
        <v>13</v>
      </c>
      <c r="D204">
        <v>10</v>
      </c>
      <c r="E204" t="s">
        <v>5</v>
      </c>
      <c r="P204" t="str">
        <f t="shared" si="3"/>
        <v/>
      </c>
      <c r="R204">
        <v>3310</v>
      </c>
      <c r="S204">
        <v>1319</v>
      </c>
      <c r="T204">
        <v>1</v>
      </c>
      <c r="U204">
        <v>47</v>
      </c>
      <c r="V204">
        <v>0.94711612493618802</v>
      </c>
    </row>
    <row r="205" spans="1:22" x14ac:dyDescent="0.25">
      <c r="A205">
        <v>3546</v>
      </c>
      <c r="B205" t="s">
        <v>81</v>
      </c>
      <c r="C205">
        <v>16</v>
      </c>
      <c r="D205">
        <v>0</v>
      </c>
      <c r="E205" t="s">
        <v>7</v>
      </c>
      <c r="P205" t="str">
        <f t="shared" si="3"/>
        <v/>
      </c>
      <c r="R205">
        <v>3314</v>
      </c>
      <c r="S205">
        <v>3683</v>
      </c>
      <c r="T205">
        <v>2</v>
      </c>
      <c r="U205">
        <v>46</v>
      </c>
      <c r="V205">
        <v>37.220644479999997</v>
      </c>
    </row>
    <row r="206" spans="1:22" x14ac:dyDescent="0.25">
      <c r="A206">
        <v>3604</v>
      </c>
      <c r="B206" t="s">
        <v>97</v>
      </c>
      <c r="C206">
        <v>8</v>
      </c>
      <c r="D206">
        <v>0</v>
      </c>
      <c r="E206" t="s">
        <v>7</v>
      </c>
      <c r="P206" t="str">
        <f t="shared" si="3"/>
        <v/>
      </c>
      <c r="R206">
        <v>3339</v>
      </c>
      <c r="S206">
        <v>1816</v>
      </c>
      <c r="T206">
        <v>2</v>
      </c>
      <c r="U206">
        <v>46</v>
      </c>
      <c r="V206">
        <v>8.7875107009866618</v>
      </c>
    </row>
    <row r="207" spans="1:22" x14ac:dyDescent="0.25">
      <c r="A207">
        <v>3618</v>
      </c>
      <c r="B207" t="s">
        <v>389</v>
      </c>
      <c r="D207">
        <v>0</v>
      </c>
      <c r="E207" t="s">
        <v>7</v>
      </c>
      <c r="P207" t="str">
        <f t="shared" si="3"/>
        <v/>
      </c>
      <c r="R207">
        <v>3352</v>
      </c>
      <c r="S207">
        <v>1086</v>
      </c>
      <c r="T207">
        <v>1</v>
      </c>
      <c r="U207">
        <v>46</v>
      </c>
      <c r="V207">
        <v>3.5484703896726044</v>
      </c>
    </row>
    <row r="208" spans="1:22" x14ac:dyDescent="0.25">
      <c r="A208">
        <v>3620</v>
      </c>
      <c r="B208" t="s">
        <v>92</v>
      </c>
      <c r="C208">
        <v>13</v>
      </c>
      <c r="D208">
        <v>10</v>
      </c>
      <c r="E208" t="s">
        <v>5</v>
      </c>
      <c r="P208" t="str">
        <f t="shared" si="3"/>
        <v/>
      </c>
      <c r="R208">
        <v>3357</v>
      </c>
      <c r="S208">
        <v>75</v>
      </c>
      <c r="T208">
        <v>0</v>
      </c>
      <c r="U208">
        <v>46</v>
      </c>
      <c r="V208">
        <v>0.10489081781690905</v>
      </c>
    </row>
    <row r="209" spans="1:22" x14ac:dyDescent="0.25">
      <c r="A209">
        <v>3641</v>
      </c>
      <c r="B209" t="s">
        <v>93</v>
      </c>
      <c r="C209">
        <v>12</v>
      </c>
      <c r="D209">
        <v>10</v>
      </c>
      <c r="E209" t="s">
        <v>5</v>
      </c>
      <c r="P209" t="str">
        <f t="shared" si="3"/>
        <v/>
      </c>
      <c r="R209">
        <v>3419</v>
      </c>
      <c r="S209">
        <v>1325</v>
      </c>
      <c r="T209">
        <v>0</v>
      </c>
      <c r="U209">
        <v>45</v>
      </c>
      <c r="V209">
        <v>29.997</v>
      </c>
    </row>
    <row r="210" spans="1:22" x14ac:dyDescent="0.25">
      <c r="A210">
        <v>3663</v>
      </c>
      <c r="B210" t="s">
        <v>396</v>
      </c>
      <c r="D210">
        <v>0</v>
      </c>
      <c r="E210" t="s">
        <v>7</v>
      </c>
      <c r="P210" t="str">
        <f t="shared" si="3"/>
        <v/>
      </c>
      <c r="R210">
        <v>3476</v>
      </c>
      <c r="S210">
        <v>3132</v>
      </c>
      <c r="T210">
        <v>0</v>
      </c>
      <c r="U210">
        <v>45</v>
      </c>
      <c r="V210">
        <v>29.997</v>
      </c>
    </row>
    <row r="211" spans="1:22" x14ac:dyDescent="0.25">
      <c r="A211">
        <v>3683</v>
      </c>
      <c r="B211" t="s">
        <v>82</v>
      </c>
      <c r="C211">
        <v>15</v>
      </c>
      <c r="D211">
        <v>10</v>
      </c>
      <c r="E211" t="s">
        <v>5</v>
      </c>
      <c r="P211" t="str">
        <f t="shared" si="3"/>
        <v/>
      </c>
      <c r="R211">
        <v>3478</v>
      </c>
      <c r="S211">
        <v>59</v>
      </c>
      <c r="T211">
        <v>1</v>
      </c>
      <c r="U211">
        <v>45</v>
      </c>
      <c r="V211">
        <v>0.11401586353569172</v>
      </c>
    </row>
    <row r="212" spans="1:22" x14ac:dyDescent="0.25">
      <c r="A212">
        <v>3688</v>
      </c>
      <c r="B212" t="s">
        <v>391</v>
      </c>
      <c r="D212">
        <v>0</v>
      </c>
      <c r="E212" t="s">
        <v>6</v>
      </c>
      <c r="P212" t="str">
        <f t="shared" si="3"/>
        <v/>
      </c>
      <c r="R212">
        <v>3481</v>
      </c>
      <c r="S212">
        <v>1923</v>
      </c>
      <c r="T212">
        <v>1</v>
      </c>
      <c r="U212">
        <v>44</v>
      </c>
      <c r="V212">
        <v>27.506060119170812</v>
      </c>
    </row>
    <row r="213" spans="1:22" x14ac:dyDescent="0.25">
      <c r="A213">
        <v>3824</v>
      </c>
      <c r="B213" t="s">
        <v>96</v>
      </c>
      <c r="C213">
        <v>9</v>
      </c>
      <c r="D213">
        <v>0</v>
      </c>
      <c r="E213" t="s">
        <v>7</v>
      </c>
      <c r="P213" t="str">
        <f t="shared" si="3"/>
        <v/>
      </c>
      <c r="R213">
        <v>3534</v>
      </c>
      <c r="S213">
        <v>100</v>
      </c>
      <c r="T213">
        <v>1</v>
      </c>
      <c r="U213">
        <v>44</v>
      </c>
      <c r="V213">
        <v>1.5724566947085243</v>
      </c>
    </row>
    <row r="214" spans="1:22" x14ac:dyDescent="0.25">
      <c r="A214">
        <v>3937</v>
      </c>
      <c r="B214" t="s">
        <v>101</v>
      </c>
      <c r="C214">
        <v>4</v>
      </c>
      <c r="D214">
        <v>10</v>
      </c>
      <c r="E214" t="s">
        <v>5</v>
      </c>
      <c r="P214" t="str">
        <f t="shared" si="3"/>
        <v/>
      </c>
      <c r="R214">
        <v>3538</v>
      </c>
      <c r="S214">
        <v>451</v>
      </c>
      <c r="T214">
        <v>0</v>
      </c>
      <c r="U214">
        <v>44</v>
      </c>
      <c r="V214">
        <v>0.76226463225108287</v>
      </c>
    </row>
    <row r="215" spans="1:22" x14ac:dyDescent="0.25">
      <c r="A215">
        <v>3990</v>
      </c>
      <c r="B215" t="s">
        <v>94</v>
      </c>
      <c r="C215">
        <v>11</v>
      </c>
      <c r="D215">
        <v>10</v>
      </c>
      <c r="E215" t="s">
        <v>5</v>
      </c>
      <c r="P215" t="str">
        <f t="shared" si="3"/>
        <v/>
      </c>
      <c r="R215">
        <v>3539</v>
      </c>
      <c r="S215">
        <v>1108</v>
      </c>
      <c r="T215">
        <v>2</v>
      </c>
      <c r="U215">
        <v>44</v>
      </c>
      <c r="V215">
        <v>0.41957393958022565</v>
      </c>
    </row>
    <row r="216" spans="1:22" x14ac:dyDescent="0.25">
      <c r="A216">
        <v>4001</v>
      </c>
      <c r="B216" t="s">
        <v>86</v>
      </c>
      <c r="C216">
        <v>11</v>
      </c>
      <c r="D216">
        <v>0</v>
      </c>
      <c r="E216" t="s">
        <v>7</v>
      </c>
      <c r="P216" t="str">
        <f t="shared" si="3"/>
        <v/>
      </c>
      <c r="R216">
        <v>3546</v>
      </c>
      <c r="S216">
        <v>1619</v>
      </c>
      <c r="T216">
        <v>1</v>
      </c>
      <c r="U216">
        <v>43</v>
      </c>
      <c r="V216">
        <v>35.331800000000001</v>
      </c>
    </row>
    <row r="217" spans="1:22" x14ac:dyDescent="0.25">
      <c r="A217">
        <v>4003</v>
      </c>
      <c r="B217" t="s">
        <v>82</v>
      </c>
      <c r="C217">
        <v>15</v>
      </c>
      <c r="D217">
        <v>10</v>
      </c>
      <c r="E217" t="s">
        <v>5</v>
      </c>
      <c r="P217" t="str">
        <f t="shared" si="3"/>
        <v/>
      </c>
      <c r="R217">
        <v>3604</v>
      </c>
      <c r="S217">
        <v>348</v>
      </c>
      <c r="T217">
        <v>0</v>
      </c>
      <c r="U217">
        <v>43</v>
      </c>
      <c r="V217">
        <v>1.6764512546294199</v>
      </c>
    </row>
    <row r="218" spans="1:22" x14ac:dyDescent="0.25">
      <c r="A218">
        <v>4009</v>
      </c>
      <c r="B218" t="s">
        <v>101</v>
      </c>
      <c r="C218">
        <v>4</v>
      </c>
      <c r="D218">
        <v>10</v>
      </c>
      <c r="E218" t="s">
        <v>5</v>
      </c>
      <c r="P218" t="str">
        <f t="shared" si="3"/>
        <v/>
      </c>
      <c r="R218">
        <v>3618</v>
      </c>
      <c r="S218">
        <v>876</v>
      </c>
      <c r="T218">
        <v>1</v>
      </c>
      <c r="U218">
        <v>42</v>
      </c>
      <c r="V218">
        <v>37.999200000000002</v>
      </c>
    </row>
    <row r="219" spans="1:22" x14ac:dyDescent="0.25">
      <c r="A219">
        <v>4028</v>
      </c>
      <c r="B219" t="s">
        <v>98</v>
      </c>
      <c r="C219">
        <v>7</v>
      </c>
      <c r="D219">
        <v>10</v>
      </c>
      <c r="E219" t="s">
        <v>5</v>
      </c>
      <c r="P219" t="str">
        <f t="shared" si="3"/>
        <v/>
      </c>
      <c r="R219">
        <v>3620</v>
      </c>
      <c r="S219">
        <v>133</v>
      </c>
      <c r="T219">
        <v>1</v>
      </c>
      <c r="U219">
        <v>41</v>
      </c>
      <c r="V219">
        <v>31.173241961875245</v>
      </c>
    </row>
    <row r="220" spans="1:22" x14ac:dyDescent="0.25">
      <c r="A220">
        <v>4039</v>
      </c>
      <c r="B220" t="s">
        <v>92</v>
      </c>
      <c r="C220">
        <v>13</v>
      </c>
      <c r="D220">
        <v>10</v>
      </c>
      <c r="E220" t="s">
        <v>5</v>
      </c>
      <c r="P220" t="str">
        <f t="shared" si="3"/>
        <v/>
      </c>
      <c r="R220">
        <v>3641</v>
      </c>
      <c r="S220">
        <v>3996</v>
      </c>
      <c r="T220">
        <v>0</v>
      </c>
      <c r="U220">
        <v>41</v>
      </c>
      <c r="V220">
        <v>27.3306</v>
      </c>
    </row>
    <row r="221" spans="1:22" x14ac:dyDescent="0.25">
      <c r="A221">
        <v>4061</v>
      </c>
      <c r="B221" t="s">
        <v>395</v>
      </c>
      <c r="D221">
        <v>0</v>
      </c>
      <c r="E221" t="s">
        <v>6</v>
      </c>
      <c r="P221" t="str">
        <f t="shared" si="3"/>
        <v/>
      </c>
      <c r="R221">
        <v>3663</v>
      </c>
      <c r="S221">
        <v>2067</v>
      </c>
      <c r="T221">
        <v>2</v>
      </c>
      <c r="U221">
        <v>41</v>
      </c>
      <c r="V221">
        <v>25.108222279999996</v>
      </c>
    </row>
    <row r="222" spans="1:22" x14ac:dyDescent="0.25">
      <c r="A222">
        <v>4085</v>
      </c>
      <c r="B222" t="s">
        <v>393</v>
      </c>
      <c r="D222">
        <v>0</v>
      </c>
      <c r="E222" t="s">
        <v>7</v>
      </c>
      <c r="P222" t="str">
        <f t="shared" si="3"/>
        <v/>
      </c>
      <c r="R222">
        <v>3683</v>
      </c>
      <c r="S222">
        <v>2041</v>
      </c>
      <c r="T222">
        <v>0</v>
      </c>
      <c r="U222">
        <v>41</v>
      </c>
      <c r="V222">
        <v>3.5972921722188249</v>
      </c>
    </row>
    <row r="223" spans="1:22" x14ac:dyDescent="0.25">
      <c r="A223">
        <v>4103</v>
      </c>
      <c r="B223" t="s">
        <v>86</v>
      </c>
      <c r="C223">
        <v>11</v>
      </c>
      <c r="D223">
        <v>0</v>
      </c>
      <c r="E223" t="s">
        <v>7</v>
      </c>
      <c r="P223" t="str">
        <f t="shared" si="3"/>
        <v/>
      </c>
      <c r="R223">
        <v>3824</v>
      </c>
      <c r="S223">
        <v>811</v>
      </c>
      <c r="T223">
        <v>2</v>
      </c>
      <c r="U223">
        <v>41</v>
      </c>
      <c r="V223">
        <v>0.39424343266575662</v>
      </c>
    </row>
    <row r="224" spans="1:22" x14ac:dyDescent="0.25">
      <c r="A224">
        <v>4264</v>
      </c>
      <c r="B224" t="s">
        <v>88</v>
      </c>
      <c r="C224">
        <v>9</v>
      </c>
      <c r="D224">
        <v>0</v>
      </c>
      <c r="E224" t="s">
        <v>7</v>
      </c>
      <c r="P224" t="str">
        <f t="shared" si="3"/>
        <v/>
      </c>
      <c r="Q224" t="s">
        <v>447</v>
      </c>
      <c r="R224">
        <v>3937</v>
      </c>
      <c r="S224">
        <v>53</v>
      </c>
      <c r="T224">
        <v>0</v>
      </c>
      <c r="U224">
        <v>41</v>
      </c>
      <c r="V224">
        <v>9.3489641967244977E-2</v>
      </c>
    </row>
    <row r="225" spans="1:22" x14ac:dyDescent="0.25">
      <c r="A225">
        <v>4329</v>
      </c>
      <c r="B225" t="s">
        <v>102</v>
      </c>
      <c r="C225">
        <v>3</v>
      </c>
      <c r="D225">
        <v>0</v>
      </c>
      <c r="E225" t="s">
        <v>7</v>
      </c>
      <c r="P225" t="str">
        <f t="shared" si="3"/>
        <v/>
      </c>
      <c r="Q225" t="s">
        <v>447</v>
      </c>
      <c r="R225">
        <v>3990</v>
      </c>
      <c r="S225">
        <v>1153</v>
      </c>
      <c r="T225">
        <v>2</v>
      </c>
      <c r="U225">
        <v>40</v>
      </c>
      <c r="V225">
        <v>18.460611265853018</v>
      </c>
    </row>
    <row r="226" spans="1:22" x14ac:dyDescent="0.25">
      <c r="A226">
        <v>4334</v>
      </c>
      <c r="B226" t="s">
        <v>84</v>
      </c>
      <c r="C226">
        <v>13</v>
      </c>
      <c r="D226">
        <v>10</v>
      </c>
      <c r="E226" t="s">
        <v>5</v>
      </c>
      <c r="P226" t="str">
        <f t="shared" si="3"/>
        <v/>
      </c>
      <c r="Q226" t="s">
        <v>447</v>
      </c>
      <c r="R226">
        <v>4001</v>
      </c>
      <c r="S226">
        <v>2474</v>
      </c>
      <c r="T226">
        <v>2</v>
      </c>
      <c r="U226">
        <v>40</v>
      </c>
      <c r="V226">
        <v>15.083496628133135</v>
      </c>
    </row>
    <row r="227" spans="1:22" x14ac:dyDescent="0.25">
      <c r="A227">
        <v>4362</v>
      </c>
      <c r="B227" t="s">
        <v>393</v>
      </c>
      <c r="D227">
        <v>0</v>
      </c>
      <c r="E227" t="s">
        <v>7</v>
      </c>
      <c r="P227" t="str">
        <f t="shared" si="3"/>
        <v/>
      </c>
      <c r="Q227" t="s">
        <v>447</v>
      </c>
      <c r="R227">
        <v>4003</v>
      </c>
      <c r="S227">
        <v>980</v>
      </c>
      <c r="T227">
        <v>1</v>
      </c>
      <c r="U227">
        <v>40</v>
      </c>
      <c r="V227">
        <v>0.40417927294195821</v>
      </c>
    </row>
    <row r="228" spans="1:22" x14ac:dyDescent="0.25">
      <c r="A228">
        <v>4391</v>
      </c>
      <c r="B228" t="s">
        <v>86</v>
      </c>
      <c r="C228">
        <v>11</v>
      </c>
      <c r="D228">
        <v>0</v>
      </c>
      <c r="E228" t="s">
        <v>7</v>
      </c>
      <c r="P228" t="str">
        <f t="shared" si="3"/>
        <v/>
      </c>
      <c r="Q228" t="s">
        <v>447</v>
      </c>
      <c r="R228">
        <v>4009</v>
      </c>
      <c r="S228">
        <v>4678</v>
      </c>
      <c r="T228">
        <v>1</v>
      </c>
      <c r="U228">
        <v>39</v>
      </c>
      <c r="V228">
        <v>34.999200000000002</v>
      </c>
    </row>
    <row r="229" spans="1:22" x14ac:dyDescent="0.25">
      <c r="A229">
        <v>4451</v>
      </c>
      <c r="B229" t="s">
        <v>101</v>
      </c>
      <c r="C229">
        <v>4</v>
      </c>
      <c r="D229">
        <v>0</v>
      </c>
      <c r="E229" t="s">
        <v>7</v>
      </c>
      <c r="P229" t="str">
        <f t="shared" si="3"/>
        <v/>
      </c>
      <c r="Q229" t="s">
        <v>447</v>
      </c>
      <c r="R229">
        <v>4028</v>
      </c>
      <c r="S229">
        <v>488</v>
      </c>
      <c r="T229">
        <v>3</v>
      </c>
      <c r="U229">
        <v>39</v>
      </c>
      <c r="V229">
        <v>3.2212398371893673</v>
      </c>
    </row>
    <row r="230" spans="1:22" x14ac:dyDescent="0.25">
      <c r="A230">
        <v>4468</v>
      </c>
      <c r="B230" t="s">
        <v>97</v>
      </c>
      <c r="C230">
        <v>8</v>
      </c>
      <c r="D230">
        <v>0</v>
      </c>
      <c r="E230" t="s">
        <v>7</v>
      </c>
      <c r="P230" t="str">
        <f t="shared" si="3"/>
        <v/>
      </c>
      <c r="Q230" t="s">
        <v>447</v>
      </c>
      <c r="R230">
        <v>4039</v>
      </c>
      <c r="S230">
        <v>224</v>
      </c>
      <c r="T230">
        <v>2</v>
      </c>
      <c r="U230">
        <v>39</v>
      </c>
      <c r="V230">
        <v>0.23007559666789321</v>
      </c>
    </row>
    <row r="231" spans="1:22" x14ac:dyDescent="0.25">
      <c r="A231">
        <v>4469</v>
      </c>
      <c r="B231" t="s">
        <v>103</v>
      </c>
      <c r="C231">
        <v>2</v>
      </c>
      <c r="D231">
        <v>0</v>
      </c>
      <c r="E231" t="s">
        <v>7</v>
      </c>
      <c r="P231" t="str">
        <f t="shared" si="3"/>
        <v/>
      </c>
      <c r="Q231" t="s">
        <v>447</v>
      </c>
      <c r="R231">
        <v>4085</v>
      </c>
      <c r="S231">
        <v>288</v>
      </c>
      <c r="T231">
        <v>2</v>
      </c>
      <c r="U231">
        <v>39</v>
      </c>
      <c r="V231">
        <v>0.18217338266674576</v>
      </c>
    </row>
    <row r="232" spans="1:22" x14ac:dyDescent="0.25">
      <c r="A232">
        <v>4488</v>
      </c>
      <c r="B232" t="s">
        <v>85</v>
      </c>
      <c r="C232">
        <v>12</v>
      </c>
      <c r="D232">
        <v>0</v>
      </c>
      <c r="E232" t="s">
        <v>7</v>
      </c>
      <c r="P232" t="str">
        <f t="shared" si="3"/>
        <v/>
      </c>
      <c r="Q232" t="s">
        <v>447</v>
      </c>
      <c r="R232">
        <v>4103</v>
      </c>
      <c r="S232">
        <v>2614</v>
      </c>
      <c r="T232">
        <v>1</v>
      </c>
      <c r="U232">
        <v>38</v>
      </c>
      <c r="V232">
        <v>27.331199999999999</v>
      </c>
    </row>
    <row r="233" spans="1:22" x14ac:dyDescent="0.25">
      <c r="A233">
        <v>4525</v>
      </c>
      <c r="B233" t="s">
        <v>390</v>
      </c>
      <c r="D233">
        <v>0</v>
      </c>
      <c r="E233" t="s">
        <v>5</v>
      </c>
      <c r="P233" t="str">
        <f t="shared" si="3"/>
        <v/>
      </c>
      <c r="Q233" t="s">
        <v>447</v>
      </c>
      <c r="R233">
        <v>4264</v>
      </c>
      <c r="S233">
        <v>2013</v>
      </c>
      <c r="T233">
        <v>1</v>
      </c>
      <c r="U233">
        <v>38</v>
      </c>
      <c r="V233">
        <v>24.66453344</v>
      </c>
    </row>
    <row r="234" spans="1:22" x14ac:dyDescent="0.25">
      <c r="A234">
        <v>4536</v>
      </c>
      <c r="B234" t="s">
        <v>395</v>
      </c>
      <c r="D234">
        <v>0</v>
      </c>
      <c r="E234" t="s">
        <v>7</v>
      </c>
      <c r="P234" t="str">
        <f t="shared" si="3"/>
        <v/>
      </c>
      <c r="Q234" t="s">
        <v>447</v>
      </c>
      <c r="R234">
        <v>4329</v>
      </c>
      <c r="S234">
        <v>263</v>
      </c>
      <c r="T234">
        <v>3</v>
      </c>
      <c r="U234">
        <v>38</v>
      </c>
      <c r="V234">
        <v>6.5734740142914001</v>
      </c>
    </row>
    <row r="235" spans="1:22" x14ac:dyDescent="0.25">
      <c r="A235">
        <v>4564</v>
      </c>
      <c r="B235" t="s">
        <v>90</v>
      </c>
      <c r="C235">
        <v>15</v>
      </c>
      <c r="D235">
        <v>10</v>
      </c>
      <c r="E235" t="s">
        <v>5</v>
      </c>
      <c r="P235" t="str">
        <f t="shared" si="3"/>
        <v/>
      </c>
      <c r="Q235" t="s">
        <v>447</v>
      </c>
      <c r="R235">
        <v>4334</v>
      </c>
      <c r="S235">
        <v>537</v>
      </c>
      <c r="T235">
        <v>1</v>
      </c>
      <c r="U235">
        <v>38</v>
      </c>
      <c r="V235">
        <v>0.58324158870694931</v>
      </c>
    </row>
    <row r="236" spans="1:22" x14ac:dyDescent="0.25">
      <c r="A236">
        <v>4587</v>
      </c>
      <c r="B236" t="s">
        <v>93</v>
      </c>
      <c r="C236">
        <v>12</v>
      </c>
      <c r="D236">
        <v>0</v>
      </c>
      <c r="E236" t="s">
        <v>7</v>
      </c>
      <c r="P236" t="str">
        <f t="shared" si="3"/>
        <v/>
      </c>
      <c r="Q236" t="s">
        <v>447</v>
      </c>
      <c r="R236">
        <v>4391</v>
      </c>
      <c r="S236">
        <v>766</v>
      </c>
      <c r="T236">
        <v>0</v>
      </c>
      <c r="U236">
        <v>38</v>
      </c>
      <c r="V236">
        <v>0.43883574878694864</v>
      </c>
    </row>
    <row r="237" spans="1:22" x14ac:dyDescent="0.25">
      <c r="A237">
        <v>4607</v>
      </c>
      <c r="B237" t="s">
        <v>97</v>
      </c>
      <c r="C237">
        <v>8</v>
      </c>
      <c r="D237">
        <v>0</v>
      </c>
      <c r="E237" t="s">
        <v>7</v>
      </c>
      <c r="P237" t="str">
        <f t="shared" si="3"/>
        <v/>
      </c>
      <c r="Q237" t="s">
        <v>447</v>
      </c>
      <c r="R237">
        <v>4451</v>
      </c>
      <c r="S237">
        <v>710</v>
      </c>
      <c r="T237">
        <v>2</v>
      </c>
      <c r="U237">
        <v>38</v>
      </c>
      <c r="V237">
        <v>0.25361216329512343</v>
      </c>
    </row>
    <row r="238" spans="1:22" x14ac:dyDescent="0.25">
      <c r="A238">
        <v>4678</v>
      </c>
      <c r="B238" t="s">
        <v>98</v>
      </c>
      <c r="C238">
        <v>7</v>
      </c>
      <c r="D238">
        <v>30</v>
      </c>
      <c r="E238" t="s">
        <v>11</v>
      </c>
      <c r="P238" t="str">
        <f t="shared" si="3"/>
        <v/>
      </c>
      <c r="Q238" t="s">
        <v>447</v>
      </c>
      <c r="R238">
        <v>4468</v>
      </c>
      <c r="S238">
        <v>115</v>
      </c>
      <c r="T238">
        <v>0</v>
      </c>
      <c r="U238">
        <v>38</v>
      </c>
      <c r="V238">
        <v>8.6648936457446618E-2</v>
      </c>
    </row>
    <row r="239" spans="1:22" x14ac:dyDescent="0.25">
      <c r="A239">
        <v>4740</v>
      </c>
      <c r="B239" t="s">
        <v>394</v>
      </c>
      <c r="D239">
        <v>0</v>
      </c>
      <c r="E239" t="s">
        <v>6</v>
      </c>
      <c r="P239" t="str">
        <f t="shared" si="3"/>
        <v/>
      </c>
      <c r="Q239" t="s">
        <v>447</v>
      </c>
      <c r="R239">
        <v>4469</v>
      </c>
      <c r="S239">
        <v>3641</v>
      </c>
      <c r="T239">
        <v>2</v>
      </c>
      <c r="U239">
        <v>37</v>
      </c>
      <c r="V239">
        <v>30.517429665184</v>
      </c>
    </row>
    <row r="240" spans="1:22" x14ac:dyDescent="0.25">
      <c r="A240">
        <v>4828</v>
      </c>
      <c r="B240" t="s">
        <v>389</v>
      </c>
      <c r="D240">
        <v>0</v>
      </c>
      <c r="E240" t="s">
        <v>11</v>
      </c>
      <c r="P240" t="str">
        <f t="shared" si="3"/>
        <v/>
      </c>
      <c r="Q240" t="s">
        <v>447</v>
      </c>
      <c r="R240">
        <v>4488</v>
      </c>
      <c r="S240">
        <v>3098</v>
      </c>
      <c r="T240">
        <v>4</v>
      </c>
      <c r="U240">
        <v>37</v>
      </c>
      <c r="V240">
        <v>15.681109763925861</v>
      </c>
    </row>
    <row r="241" spans="1:22" x14ac:dyDescent="0.25">
      <c r="A241">
        <v>4911</v>
      </c>
      <c r="B241" t="s">
        <v>396</v>
      </c>
      <c r="D241">
        <v>0</v>
      </c>
      <c r="E241" t="s">
        <v>7</v>
      </c>
      <c r="P241" t="str">
        <f t="shared" si="3"/>
        <v/>
      </c>
      <c r="Q241" t="s">
        <v>447</v>
      </c>
      <c r="R241">
        <v>4564</v>
      </c>
      <c r="S241">
        <v>102</v>
      </c>
      <c r="T241">
        <v>1</v>
      </c>
      <c r="U241">
        <v>37</v>
      </c>
      <c r="V241">
        <v>2.6320421696956986</v>
      </c>
    </row>
    <row r="242" spans="1:22" x14ac:dyDescent="0.25">
      <c r="A242">
        <v>4920</v>
      </c>
      <c r="B242" t="s">
        <v>96</v>
      </c>
      <c r="C242">
        <v>9</v>
      </c>
      <c r="D242">
        <v>0</v>
      </c>
      <c r="E242" t="s">
        <v>7</v>
      </c>
      <c r="P242" t="str">
        <f t="shared" si="3"/>
        <v/>
      </c>
      <c r="Q242" t="s">
        <v>447</v>
      </c>
      <c r="R242">
        <v>4587</v>
      </c>
      <c r="S242">
        <v>1197</v>
      </c>
      <c r="T242">
        <v>0</v>
      </c>
      <c r="U242">
        <v>36</v>
      </c>
      <c r="V242">
        <v>36</v>
      </c>
    </row>
    <row r="243" spans="1:22" x14ac:dyDescent="0.25">
      <c r="A243">
        <v>4967</v>
      </c>
      <c r="B243" t="s">
        <v>95</v>
      </c>
      <c r="C243">
        <v>10</v>
      </c>
      <c r="D243">
        <v>10</v>
      </c>
      <c r="E243" t="s">
        <v>5</v>
      </c>
      <c r="P243" t="str">
        <f t="shared" si="3"/>
        <v/>
      </c>
      <c r="Q243" t="s">
        <v>447</v>
      </c>
      <c r="R243">
        <v>4607</v>
      </c>
      <c r="S243">
        <v>346</v>
      </c>
      <c r="T243">
        <v>1</v>
      </c>
      <c r="U243">
        <v>36</v>
      </c>
      <c r="V243">
        <v>20.935787302244318</v>
      </c>
    </row>
    <row r="244" spans="1:22" x14ac:dyDescent="0.25">
      <c r="A244">
        <v>5050</v>
      </c>
      <c r="B244" t="s">
        <v>104</v>
      </c>
      <c r="C244">
        <v>1</v>
      </c>
      <c r="D244">
        <v>30</v>
      </c>
      <c r="E244" t="s">
        <v>11</v>
      </c>
      <c r="P244" t="str">
        <f t="shared" si="3"/>
        <v/>
      </c>
      <c r="Q244" t="s">
        <v>447</v>
      </c>
      <c r="R244">
        <v>4678</v>
      </c>
      <c r="S244">
        <v>1405</v>
      </c>
      <c r="T244">
        <v>1</v>
      </c>
      <c r="U244">
        <v>36</v>
      </c>
      <c r="V244">
        <v>20.123169646375317</v>
      </c>
    </row>
    <row r="245" spans="1:22" x14ac:dyDescent="0.25">
      <c r="A245">
        <v>5114</v>
      </c>
      <c r="B245" t="s">
        <v>94</v>
      </c>
      <c r="C245">
        <v>11</v>
      </c>
      <c r="D245">
        <v>0</v>
      </c>
      <c r="E245" t="s">
        <v>7</v>
      </c>
      <c r="P245" t="str">
        <f t="shared" si="3"/>
        <v/>
      </c>
      <c r="Q245" t="s">
        <v>447</v>
      </c>
      <c r="R245">
        <v>4920</v>
      </c>
      <c r="S245">
        <v>2959</v>
      </c>
      <c r="T245">
        <v>2</v>
      </c>
      <c r="U245">
        <v>36</v>
      </c>
      <c r="V245">
        <v>15.330377982216</v>
      </c>
    </row>
    <row r="246" spans="1:22" x14ac:dyDescent="0.25">
      <c r="A246">
        <v>5150</v>
      </c>
      <c r="B246" t="s">
        <v>85</v>
      </c>
      <c r="C246">
        <v>12</v>
      </c>
      <c r="D246">
        <v>0</v>
      </c>
      <c r="E246" t="s">
        <v>7</v>
      </c>
      <c r="P246" t="str">
        <f t="shared" si="3"/>
        <v/>
      </c>
      <c r="Q246" t="s">
        <v>447</v>
      </c>
      <c r="R246">
        <v>4967</v>
      </c>
      <c r="S246">
        <v>1741</v>
      </c>
      <c r="T246">
        <v>2</v>
      </c>
      <c r="U246">
        <v>36</v>
      </c>
      <c r="V246">
        <v>11.305733647390618</v>
      </c>
    </row>
    <row r="247" spans="1:22" x14ac:dyDescent="0.25">
      <c r="A247">
        <v>5172</v>
      </c>
      <c r="B247" t="s">
        <v>91</v>
      </c>
      <c r="C247">
        <v>14</v>
      </c>
      <c r="D247">
        <v>10</v>
      </c>
      <c r="E247" t="s">
        <v>5</v>
      </c>
      <c r="P247" t="str">
        <f t="shared" si="3"/>
        <v/>
      </c>
      <c r="Q247" t="s">
        <v>447</v>
      </c>
      <c r="R247">
        <v>5050</v>
      </c>
      <c r="S247">
        <v>2775</v>
      </c>
      <c r="T247">
        <v>1</v>
      </c>
      <c r="U247">
        <v>36</v>
      </c>
      <c r="V247">
        <v>2.3980427008345369</v>
      </c>
    </row>
    <row r="248" spans="1:22" x14ac:dyDescent="0.25">
      <c r="A248">
        <v>5254</v>
      </c>
      <c r="B248" t="s">
        <v>391</v>
      </c>
      <c r="D248">
        <v>5</v>
      </c>
      <c r="E248" t="s">
        <v>6</v>
      </c>
      <c r="P248" t="str">
        <f t="shared" si="3"/>
        <v/>
      </c>
      <c r="Q248" t="s">
        <v>447</v>
      </c>
      <c r="R248">
        <v>5114</v>
      </c>
      <c r="S248">
        <v>997</v>
      </c>
      <c r="T248">
        <v>1</v>
      </c>
      <c r="U248">
        <v>36</v>
      </c>
      <c r="V248">
        <v>0.57458555434174152</v>
      </c>
    </row>
    <row r="249" spans="1:22" x14ac:dyDescent="0.25">
      <c r="A249">
        <v>5401</v>
      </c>
      <c r="B249" t="s">
        <v>392</v>
      </c>
      <c r="D249">
        <v>0</v>
      </c>
      <c r="E249" t="s">
        <v>5</v>
      </c>
      <c r="P249" t="str">
        <f t="shared" si="3"/>
        <v/>
      </c>
      <c r="Q249" t="s">
        <v>447</v>
      </c>
      <c r="R249">
        <v>5150</v>
      </c>
      <c r="S249">
        <v>1510</v>
      </c>
      <c r="T249">
        <v>0</v>
      </c>
      <c r="U249">
        <v>36</v>
      </c>
      <c r="V249">
        <v>0.41573913042974081</v>
      </c>
    </row>
    <row r="250" spans="1:22" x14ac:dyDescent="0.25">
      <c r="A250">
        <v>5406</v>
      </c>
      <c r="B250" t="s">
        <v>85</v>
      </c>
      <c r="C250">
        <v>12</v>
      </c>
      <c r="D250">
        <v>10</v>
      </c>
      <c r="E250" t="s">
        <v>5</v>
      </c>
      <c r="P250" t="str">
        <f t="shared" si="3"/>
        <v/>
      </c>
      <c r="Q250" t="s">
        <v>447</v>
      </c>
      <c r="R250">
        <v>5172</v>
      </c>
      <c r="S250">
        <v>69</v>
      </c>
      <c r="T250">
        <v>2</v>
      </c>
      <c r="U250">
        <v>36</v>
      </c>
      <c r="V250">
        <v>0.21590939546251242</v>
      </c>
    </row>
    <row r="251" spans="1:22" x14ac:dyDescent="0.25">
      <c r="A251">
        <v>5448</v>
      </c>
      <c r="B251" t="s">
        <v>98</v>
      </c>
      <c r="C251">
        <v>7</v>
      </c>
      <c r="D251">
        <v>0</v>
      </c>
      <c r="E251" t="s">
        <v>7</v>
      </c>
      <c r="P251" t="str">
        <f t="shared" si="3"/>
        <v/>
      </c>
      <c r="Q251" t="s">
        <v>447</v>
      </c>
      <c r="R251">
        <v>5254</v>
      </c>
      <c r="S251">
        <v>4003</v>
      </c>
      <c r="T251">
        <v>1</v>
      </c>
      <c r="U251">
        <v>35</v>
      </c>
      <c r="V251">
        <v>31.666</v>
      </c>
    </row>
    <row r="252" spans="1:22" x14ac:dyDescent="0.25">
      <c r="A252">
        <v>5460</v>
      </c>
      <c r="B252" t="s">
        <v>85</v>
      </c>
      <c r="C252">
        <v>12</v>
      </c>
      <c r="D252">
        <v>10</v>
      </c>
      <c r="E252" t="s">
        <v>5</v>
      </c>
      <c r="P252" t="str">
        <f t="shared" si="3"/>
        <v/>
      </c>
      <c r="Q252" t="s">
        <v>447</v>
      </c>
      <c r="R252">
        <v>5406</v>
      </c>
      <c r="S252">
        <v>3990</v>
      </c>
      <c r="T252">
        <v>1</v>
      </c>
      <c r="U252">
        <v>35</v>
      </c>
      <c r="V252">
        <v>25.146903828143998</v>
      </c>
    </row>
    <row r="253" spans="1:22" x14ac:dyDescent="0.25">
      <c r="A253">
        <v>5572</v>
      </c>
      <c r="B253" t="s">
        <v>396</v>
      </c>
      <c r="D253">
        <v>0</v>
      </c>
      <c r="E253" t="s">
        <v>7</v>
      </c>
      <c r="P253" t="str">
        <f t="shared" si="3"/>
        <v/>
      </c>
      <c r="Q253" t="s">
        <v>447</v>
      </c>
      <c r="R253">
        <v>5448</v>
      </c>
      <c r="S253">
        <v>3284</v>
      </c>
      <c r="T253">
        <v>1</v>
      </c>
      <c r="U253">
        <v>35</v>
      </c>
      <c r="V253">
        <v>10.36725957036</v>
      </c>
    </row>
    <row r="254" spans="1:22" x14ac:dyDescent="0.25">
      <c r="A254">
        <v>5803</v>
      </c>
      <c r="B254" t="s">
        <v>84</v>
      </c>
      <c r="C254">
        <v>13</v>
      </c>
      <c r="D254">
        <v>0</v>
      </c>
      <c r="E254" t="s">
        <v>7</v>
      </c>
      <c r="P254" t="str">
        <f t="shared" si="3"/>
        <v/>
      </c>
      <c r="Q254" t="s">
        <v>447</v>
      </c>
      <c r="R254">
        <v>5460</v>
      </c>
      <c r="S254">
        <v>1595</v>
      </c>
      <c r="T254">
        <v>1</v>
      </c>
      <c r="U254">
        <v>35</v>
      </c>
      <c r="V254">
        <v>9.8781667565826847</v>
      </c>
    </row>
    <row r="255" spans="1:22" x14ac:dyDescent="0.25">
      <c r="A255">
        <v>5813</v>
      </c>
      <c r="B255" t="s">
        <v>85</v>
      </c>
      <c r="C255">
        <v>12</v>
      </c>
      <c r="D255">
        <v>0</v>
      </c>
      <c r="E255" t="s">
        <v>7</v>
      </c>
      <c r="P255" t="str">
        <f t="shared" si="3"/>
        <v/>
      </c>
      <c r="Q255" t="s">
        <v>447</v>
      </c>
      <c r="R255">
        <v>5572</v>
      </c>
      <c r="S255">
        <v>2753</v>
      </c>
      <c r="T255">
        <v>0</v>
      </c>
      <c r="U255">
        <v>35</v>
      </c>
      <c r="V255">
        <v>2.0470347236594493</v>
      </c>
    </row>
    <row r="256" spans="1:22" x14ac:dyDescent="0.25">
      <c r="A256">
        <v>5842</v>
      </c>
      <c r="B256" t="s">
        <v>103</v>
      </c>
      <c r="C256">
        <v>2</v>
      </c>
      <c r="D256">
        <v>0</v>
      </c>
      <c r="E256" t="s">
        <v>5</v>
      </c>
      <c r="P256" t="str">
        <f t="shared" si="3"/>
        <v/>
      </c>
      <c r="Q256" t="s">
        <v>447</v>
      </c>
      <c r="R256">
        <v>5803</v>
      </c>
      <c r="S256">
        <v>1388</v>
      </c>
      <c r="T256">
        <v>0</v>
      </c>
      <c r="U256">
        <v>35</v>
      </c>
      <c r="V256">
        <v>0.26943360144600786</v>
      </c>
    </row>
    <row r="257" spans="1:22" x14ac:dyDescent="0.25">
      <c r="A257">
        <v>5854</v>
      </c>
      <c r="B257" t="s">
        <v>394</v>
      </c>
      <c r="D257">
        <v>0</v>
      </c>
      <c r="E257" t="s">
        <v>7</v>
      </c>
      <c r="P257" t="str">
        <f t="shared" si="3"/>
        <v/>
      </c>
      <c r="Q257" t="s">
        <v>447</v>
      </c>
      <c r="R257">
        <v>5813</v>
      </c>
      <c r="S257">
        <v>167</v>
      </c>
      <c r="T257">
        <v>0</v>
      </c>
      <c r="U257">
        <v>35</v>
      </c>
      <c r="V257">
        <v>0.17960443872390883</v>
      </c>
    </row>
    <row r="258" spans="1:22" x14ac:dyDescent="0.25">
      <c r="A258">
        <v>5895</v>
      </c>
      <c r="B258" t="s">
        <v>83</v>
      </c>
      <c r="C258">
        <v>14</v>
      </c>
      <c r="D258">
        <v>20</v>
      </c>
      <c r="E258" t="s">
        <v>6</v>
      </c>
      <c r="P258" t="str">
        <f t="shared" si="3"/>
        <v/>
      </c>
      <c r="Q258" t="s">
        <v>447</v>
      </c>
      <c r="R258">
        <v>5842</v>
      </c>
      <c r="S258">
        <v>61</v>
      </c>
      <c r="T258">
        <v>1</v>
      </c>
      <c r="U258">
        <v>35</v>
      </c>
      <c r="V258">
        <v>0.14482264368994291</v>
      </c>
    </row>
    <row r="259" spans="1:22" x14ac:dyDescent="0.25">
      <c r="A259">
        <v>5924</v>
      </c>
      <c r="B259" t="s">
        <v>391</v>
      </c>
      <c r="D259">
        <v>0</v>
      </c>
      <c r="E259" t="s">
        <v>7</v>
      </c>
      <c r="P259" t="str">
        <f t="shared" si="3"/>
        <v/>
      </c>
      <c r="Q259" t="s">
        <v>447</v>
      </c>
      <c r="R259">
        <v>5895</v>
      </c>
      <c r="S259">
        <v>168</v>
      </c>
      <c r="T259">
        <v>1</v>
      </c>
      <c r="U259">
        <v>35</v>
      </c>
      <c r="V259">
        <v>0.1214351794210876</v>
      </c>
    </row>
    <row r="260" spans="1:22" x14ac:dyDescent="0.25">
      <c r="A260">
        <v>5940</v>
      </c>
      <c r="B260" t="s">
        <v>392</v>
      </c>
      <c r="D260">
        <v>0</v>
      </c>
      <c r="E260" t="s">
        <v>7</v>
      </c>
      <c r="P260" t="str">
        <f t="shared" si="3"/>
        <v/>
      </c>
      <c r="Q260" t="s">
        <v>447</v>
      </c>
      <c r="R260">
        <v>5924</v>
      </c>
      <c r="S260">
        <v>3166</v>
      </c>
      <c r="T260">
        <v>0</v>
      </c>
      <c r="U260">
        <v>34</v>
      </c>
      <c r="V260">
        <v>34</v>
      </c>
    </row>
    <row r="261" spans="1:22" x14ac:dyDescent="0.25">
      <c r="A261">
        <v>6175</v>
      </c>
      <c r="B261" t="s">
        <v>395</v>
      </c>
      <c r="D261">
        <v>0</v>
      </c>
      <c r="E261" t="s">
        <v>7</v>
      </c>
      <c r="S261">
        <v>3538</v>
      </c>
      <c r="T261">
        <v>0</v>
      </c>
      <c r="U261">
        <v>34</v>
      </c>
      <c r="V261">
        <v>34</v>
      </c>
    </row>
    <row r="262" spans="1:22" x14ac:dyDescent="0.25">
      <c r="S262">
        <v>5895</v>
      </c>
      <c r="T262">
        <v>0</v>
      </c>
      <c r="U262">
        <v>34</v>
      </c>
      <c r="V262">
        <v>34</v>
      </c>
    </row>
    <row r="263" spans="1:22" x14ac:dyDescent="0.25">
      <c r="S263">
        <v>2502</v>
      </c>
      <c r="T263">
        <v>1</v>
      </c>
      <c r="U263">
        <v>34</v>
      </c>
      <c r="V263">
        <v>31.332799999999999</v>
      </c>
    </row>
    <row r="264" spans="1:22" x14ac:dyDescent="0.25">
      <c r="S264">
        <v>3663</v>
      </c>
      <c r="T264">
        <v>1</v>
      </c>
      <c r="U264">
        <v>34</v>
      </c>
      <c r="V264">
        <v>22.664400000000001</v>
      </c>
    </row>
    <row r="265" spans="1:22" x14ac:dyDescent="0.25">
      <c r="S265">
        <v>708</v>
      </c>
      <c r="T265">
        <v>1</v>
      </c>
      <c r="U265">
        <v>34</v>
      </c>
      <c r="V265">
        <v>20.81881388946378</v>
      </c>
    </row>
    <row r="266" spans="1:22" x14ac:dyDescent="0.25">
      <c r="S266">
        <v>4814</v>
      </c>
      <c r="T266">
        <v>0</v>
      </c>
      <c r="U266">
        <v>34</v>
      </c>
      <c r="V266">
        <v>10.071052154063999</v>
      </c>
    </row>
    <row r="267" spans="1:22" x14ac:dyDescent="0.25">
      <c r="S267">
        <v>870</v>
      </c>
      <c r="T267">
        <v>1</v>
      </c>
      <c r="U267">
        <v>34</v>
      </c>
      <c r="V267">
        <v>4.8130878980983685</v>
      </c>
    </row>
    <row r="268" spans="1:22" x14ac:dyDescent="0.25">
      <c r="S268">
        <v>1577</v>
      </c>
      <c r="T268">
        <v>0</v>
      </c>
      <c r="U268">
        <v>34</v>
      </c>
      <c r="V268">
        <v>1.3255661083116346</v>
      </c>
    </row>
    <row r="269" spans="1:22" x14ac:dyDescent="0.25">
      <c r="S269">
        <v>86</v>
      </c>
      <c r="T269">
        <v>1</v>
      </c>
      <c r="U269">
        <v>34</v>
      </c>
      <c r="V269">
        <v>0.43608415538126416</v>
      </c>
    </row>
    <row r="270" spans="1:22" x14ac:dyDescent="0.25">
      <c r="S270">
        <v>395</v>
      </c>
      <c r="T270">
        <v>2</v>
      </c>
      <c r="U270">
        <v>34</v>
      </c>
      <c r="V270">
        <v>0.40997479380890217</v>
      </c>
    </row>
    <row r="271" spans="1:22" x14ac:dyDescent="0.25">
      <c r="S271">
        <v>571</v>
      </c>
      <c r="T271">
        <v>1</v>
      </c>
      <c r="U271">
        <v>34</v>
      </c>
      <c r="V271">
        <v>0.23863657099043925</v>
      </c>
    </row>
    <row r="272" spans="1:22" x14ac:dyDescent="0.25">
      <c r="S272">
        <v>87</v>
      </c>
      <c r="T272">
        <v>0</v>
      </c>
      <c r="U272">
        <v>34</v>
      </c>
      <c r="V272">
        <v>0.17447288333179714</v>
      </c>
    </row>
    <row r="273" spans="19:22" x14ac:dyDescent="0.25">
      <c r="S273">
        <v>448</v>
      </c>
      <c r="T273">
        <v>1</v>
      </c>
      <c r="U273">
        <v>34</v>
      </c>
      <c r="V273">
        <v>9.4634890594447962E-2</v>
      </c>
    </row>
    <row r="274" spans="19:22" x14ac:dyDescent="0.25">
      <c r="S274">
        <v>1712</v>
      </c>
      <c r="T274">
        <v>1</v>
      </c>
      <c r="U274">
        <v>33</v>
      </c>
      <c r="V274">
        <v>11.571755649753287</v>
      </c>
    </row>
    <row r="275" spans="19:22" x14ac:dyDescent="0.25">
      <c r="S275">
        <v>313</v>
      </c>
      <c r="T275">
        <v>1</v>
      </c>
      <c r="U275">
        <v>33</v>
      </c>
      <c r="V275">
        <v>0.12828067431416462</v>
      </c>
    </row>
    <row r="276" spans="19:22" x14ac:dyDescent="0.25">
      <c r="S276">
        <v>5406</v>
      </c>
      <c r="T276">
        <v>1</v>
      </c>
      <c r="U276">
        <v>32</v>
      </c>
      <c r="V276">
        <v>28.666</v>
      </c>
    </row>
    <row r="277" spans="19:22" x14ac:dyDescent="0.25">
      <c r="S277">
        <v>4967</v>
      </c>
      <c r="T277">
        <v>1</v>
      </c>
      <c r="U277">
        <v>32</v>
      </c>
      <c r="V277">
        <v>27.999200000000002</v>
      </c>
    </row>
    <row r="278" spans="19:22" x14ac:dyDescent="0.25">
      <c r="S278">
        <v>816</v>
      </c>
      <c r="T278">
        <v>1</v>
      </c>
      <c r="U278">
        <v>32</v>
      </c>
      <c r="V278">
        <v>1.6570804574729627</v>
      </c>
    </row>
    <row r="279" spans="19:22" x14ac:dyDescent="0.25">
      <c r="S279">
        <v>1270</v>
      </c>
      <c r="T279">
        <v>0</v>
      </c>
      <c r="U279">
        <v>32</v>
      </c>
      <c r="V279">
        <v>0.83164458145932751</v>
      </c>
    </row>
    <row r="280" spans="19:22" x14ac:dyDescent="0.25">
      <c r="S280">
        <v>293</v>
      </c>
      <c r="T280">
        <v>2</v>
      </c>
      <c r="U280">
        <v>32</v>
      </c>
      <c r="V280">
        <v>0.38010313348858832</v>
      </c>
    </row>
    <row r="281" spans="19:22" x14ac:dyDescent="0.25">
      <c r="S281">
        <v>249</v>
      </c>
      <c r="T281">
        <v>0</v>
      </c>
      <c r="U281">
        <v>32</v>
      </c>
      <c r="V281">
        <v>7.2967525437849734E-2</v>
      </c>
    </row>
    <row r="282" spans="19:22" x14ac:dyDescent="0.25">
      <c r="S282">
        <v>5050</v>
      </c>
      <c r="T282">
        <v>0</v>
      </c>
      <c r="U282">
        <v>31</v>
      </c>
      <c r="V282">
        <v>31</v>
      </c>
    </row>
    <row r="283" spans="19:22" x14ac:dyDescent="0.25">
      <c r="S283">
        <v>88</v>
      </c>
      <c r="T283">
        <v>3</v>
      </c>
      <c r="U283">
        <v>31</v>
      </c>
      <c r="V283">
        <v>1.3014442695367645</v>
      </c>
    </row>
    <row r="284" spans="19:22" x14ac:dyDescent="0.25">
      <c r="S284">
        <v>237</v>
      </c>
      <c r="T284">
        <v>1</v>
      </c>
      <c r="U284">
        <v>31</v>
      </c>
      <c r="V284">
        <v>0.35415430932098541</v>
      </c>
    </row>
    <row r="285" spans="19:22" x14ac:dyDescent="0.25">
      <c r="S285">
        <v>782</v>
      </c>
      <c r="T285">
        <v>1</v>
      </c>
      <c r="U285">
        <v>31</v>
      </c>
      <c r="V285">
        <v>0.18217714471257324</v>
      </c>
    </row>
    <row r="286" spans="19:22" x14ac:dyDescent="0.25">
      <c r="S286">
        <v>306</v>
      </c>
      <c r="T286">
        <v>1</v>
      </c>
      <c r="U286">
        <v>31</v>
      </c>
      <c r="V286">
        <v>0.1106057733784212</v>
      </c>
    </row>
    <row r="287" spans="19:22" x14ac:dyDescent="0.25">
      <c r="S287">
        <v>3005</v>
      </c>
      <c r="T287">
        <v>0</v>
      </c>
      <c r="U287">
        <v>30</v>
      </c>
      <c r="V287">
        <v>30</v>
      </c>
    </row>
    <row r="288" spans="19:22" x14ac:dyDescent="0.25">
      <c r="S288">
        <v>3042</v>
      </c>
      <c r="T288">
        <v>1</v>
      </c>
      <c r="U288">
        <v>30</v>
      </c>
      <c r="V288">
        <v>24.665599999999998</v>
      </c>
    </row>
    <row r="289" spans="19:22" x14ac:dyDescent="0.25">
      <c r="S289">
        <v>3944</v>
      </c>
      <c r="T289">
        <v>0</v>
      </c>
      <c r="U289">
        <v>30</v>
      </c>
      <c r="V289">
        <v>19.997999999999998</v>
      </c>
    </row>
    <row r="290" spans="19:22" x14ac:dyDescent="0.25">
      <c r="S290">
        <v>2648</v>
      </c>
      <c r="T290">
        <v>1</v>
      </c>
      <c r="U290">
        <v>30</v>
      </c>
      <c r="V290">
        <v>18.76432609184079</v>
      </c>
    </row>
    <row r="291" spans="19:22" x14ac:dyDescent="0.25">
      <c r="S291">
        <v>314</v>
      </c>
      <c r="T291">
        <v>1</v>
      </c>
      <c r="U291">
        <v>30</v>
      </c>
      <c r="V291">
        <v>17.331066719999999</v>
      </c>
    </row>
    <row r="292" spans="19:22" x14ac:dyDescent="0.25">
      <c r="S292">
        <v>155</v>
      </c>
      <c r="T292">
        <v>2</v>
      </c>
      <c r="U292">
        <v>30</v>
      </c>
      <c r="V292">
        <v>2.9867340880294111</v>
      </c>
    </row>
    <row r="293" spans="19:22" x14ac:dyDescent="0.25">
      <c r="S293">
        <v>39</v>
      </c>
      <c r="T293">
        <v>1</v>
      </c>
      <c r="U293">
        <v>30</v>
      </c>
      <c r="V293">
        <v>1.0786287372285688</v>
      </c>
    </row>
    <row r="294" spans="19:22" x14ac:dyDescent="0.25">
      <c r="S294">
        <v>447</v>
      </c>
      <c r="T294">
        <v>1</v>
      </c>
      <c r="U294">
        <v>30</v>
      </c>
      <c r="V294">
        <v>0.34003252157162506</v>
      </c>
    </row>
    <row r="295" spans="19:22" x14ac:dyDescent="0.25">
      <c r="S295">
        <v>138</v>
      </c>
      <c r="T295">
        <v>1</v>
      </c>
      <c r="U295">
        <v>30</v>
      </c>
      <c r="V295">
        <v>0.22775235699973609</v>
      </c>
    </row>
    <row r="296" spans="19:22" x14ac:dyDescent="0.25">
      <c r="S296">
        <v>21</v>
      </c>
      <c r="T296">
        <v>0</v>
      </c>
      <c r="U296">
        <v>30</v>
      </c>
      <c r="V296">
        <v>6.8407055097984129E-2</v>
      </c>
    </row>
    <row r="297" spans="19:22" x14ac:dyDescent="0.25">
      <c r="S297">
        <v>4143</v>
      </c>
      <c r="T297">
        <v>1</v>
      </c>
      <c r="U297">
        <v>29</v>
      </c>
      <c r="V297">
        <v>9.4792891377611852</v>
      </c>
    </row>
    <row r="298" spans="19:22" x14ac:dyDescent="0.25">
      <c r="S298">
        <v>65</v>
      </c>
      <c r="T298">
        <v>-1</v>
      </c>
      <c r="U298">
        <v>29</v>
      </c>
      <c r="V298">
        <v>0.75367790194751549</v>
      </c>
    </row>
    <row r="299" spans="19:22" x14ac:dyDescent="0.25">
      <c r="S299">
        <v>8</v>
      </c>
      <c r="T299">
        <v>1</v>
      </c>
      <c r="U299">
        <v>28</v>
      </c>
      <c r="V299">
        <v>0.35750261123668764</v>
      </c>
    </row>
    <row r="300" spans="19:22" x14ac:dyDescent="0.25">
      <c r="S300">
        <v>358</v>
      </c>
      <c r="T300">
        <v>3</v>
      </c>
      <c r="U300">
        <v>27</v>
      </c>
      <c r="V300">
        <v>3.1234642941186928</v>
      </c>
    </row>
    <row r="301" spans="19:22" x14ac:dyDescent="0.25">
      <c r="S301">
        <v>1139</v>
      </c>
      <c r="T301">
        <v>0</v>
      </c>
      <c r="U301">
        <v>27</v>
      </c>
      <c r="V301">
        <v>0.46775329706316465</v>
      </c>
    </row>
    <row r="302" spans="19:22" x14ac:dyDescent="0.25">
      <c r="S302">
        <v>2836</v>
      </c>
      <c r="T302">
        <v>0</v>
      </c>
      <c r="U302">
        <v>26</v>
      </c>
      <c r="V302">
        <v>17.331599999999998</v>
      </c>
    </row>
    <row r="303" spans="19:22" x14ac:dyDescent="0.25">
      <c r="S303">
        <v>58</v>
      </c>
      <c r="T303">
        <v>1</v>
      </c>
      <c r="U303">
        <v>26</v>
      </c>
      <c r="V303">
        <v>2.0110023997480604</v>
      </c>
    </row>
    <row r="304" spans="19:22" x14ac:dyDescent="0.25">
      <c r="S304">
        <v>1622</v>
      </c>
      <c r="T304">
        <v>1</v>
      </c>
      <c r="U304">
        <v>26</v>
      </c>
      <c r="V304">
        <v>1.9301841452457655</v>
      </c>
    </row>
    <row r="305" spans="19:22" x14ac:dyDescent="0.25">
      <c r="S305">
        <v>461</v>
      </c>
      <c r="T305">
        <v>0</v>
      </c>
      <c r="U305">
        <v>26</v>
      </c>
      <c r="V305">
        <v>0.20015067535989148</v>
      </c>
    </row>
    <row r="306" spans="19:22" x14ac:dyDescent="0.25">
      <c r="S306">
        <v>1272</v>
      </c>
      <c r="T306">
        <v>0</v>
      </c>
      <c r="U306">
        <v>26</v>
      </c>
      <c r="V306">
        <v>0.20015067535989148</v>
      </c>
    </row>
    <row r="307" spans="19:22" x14ac:dyDescent="0.25">
      <c r="S307">
        <v>650</v>
      </c>
      <c r="T307">
        <v>0</v>
      </c>
      <c r="U307">
        <v>26</v>
      </c>
      <c r="V307">
        <v>0.13342044019490365</v>
      </c>
    </row>
    <row r="308" spans="19:22" x14ac:dyDescent="0.25">
      <c r="S308">
        <v>301</v>
      </c>
      <c r="T308">
        <v>0</v>
      </c>
      <c r="U308">
        <v>26</v>
      </c>
      <c r="V308">
        <v>5.9286114418252912E-2</v>
      </c>
    </row>
    <row r="309" spans="19:22" x14ac:dyDescent="0.25">
      <c r="S309">
        <v>4564</v>
      </c>
      <c r="T309">
        <v>0</v>
      </c>
      <c r="U309">
        <v>25</v>
      </c>
      <c r="V309">
        <v>25</v>
      </c>
    </row>
    <row r="310" spans="19:22" x14ac:dyDescent="0.25">
      <c r="S310">
        <v>2767</v>
      </c>
      <c r="T310">
        <v>1</v>
      </c>
      <c r="U310">
        <v>25</v>
      </c>
      <c r="V310">
        <v>20.999200000000002</v>
      </c>
    </row>
    <row r="311" spans="19:22" x14ac:dyDescent="0.25">
      <c r="S311">
        <v>1662</v>
      </c>
      <c r="T311">
        <v>1</v>
      </c>
      <c r="U311">
        <v>25</v>
      </c>
      <c r="V311">
        <v>17.777066773326222</v>
      </c>
    </row>
    <row r="312" spans="19:22" x14ac:dyDescent="0.25">
      <c r="S312">
        <v>2907</v>
      </c>
      <c r="T312">
        <v>0</v>
      </c>
      <c r="U312">
        <v>25</v>
      </c>
      <c r="V312">
        <v>11.108889</v>
      </c>
    </row>
    <row r="313" spans="19:22" x14ac:dyDescent="0.25">
      <c r="S313">
        <v>3393</v>
      </c>
      <c r="T313">
        <v>0</v>
      </c>
      <c r="U313">
        <v>25</v>
      </c>
      <c r="V313">
        <v>11.108889</v>
      </c>
    </row>
    <row r="314" spans="19:22" x14ac:dyDescent="0.25">
      <c r="S314">
        <v>1885</v>
      </c>
      <c r="T314">
        <v>1</v>
      </c>
      <c r="U314">
        <v>25</v>
      </c>
      <c r="V314">
        <v>9.6277779555437029</v>
      </c>
    </row>
    <row r="315" spans="19:22" x14ac:dyDescent="0.25">
      <c r="S315">
        <v>2630</v>
      </c>
      <c r="T315">
        <v>1</v>
      </c>
      <c r="U315">
        <v>25</v>
      </c>
      <c r="V315">
        <v>4.9035624134730211</v>
      </c>
    </row>
    <row r="316" spans="19:22" x14ac:dyDescent="0.25">
      <c r="S316">
        <v>703</v>
      </c>
      <c r="T316">
        <v>1</v>
      </c>
      <c r="U316">
        <v>25</v>
      </c>
      <c r="V316">
        <v>0.50531648934509876</v>
      </c>
    </row>
    <row r="317" spans="19:22" x14ac:dyDescent="0.25">
      <c r="S317">
        <v>84</v>
      </c>
      <c r="T317">
        <v>0</v>
      </c>
      <c r="U317">
        <v>25</v>
      </c>
      <c r="V317">
        <v>8.5517370609541135E-2</v>
      </c>
    </row>
    <row r="318" spans="19:22" x14ac:dyDescent="0.25">
      <c r="S318">
        <v>147</v>
      </c>
      <c r="T318">
        <v>0</v>
      </c>
      <c r="U318">
        <v>25</v>
      </c>
      <c r="V318">
        <v>5.7005879248320117E-2</v>
      </c>
    </row>
    <row r="319" spans="19:22" x14ac:dyDescent="0.25">
      <c r="S319">
        <v>5172</v>
      </c>
      <c r="T319">
        <v>0</v>
      </c>
      <c r="U319">
        <v>24</v>
      </c>
      <c r="V319">
        <v>24</v>
      </c>
    </row>
    <row r="320" spans="19:22" x14ac:dyDescent="0.25">
      <c r="S320">
        <v>2928</v>
      </c>
      <c r="T320">
        <v>0</v>
      </c>
      <c r="U320">
        <v>24</v>
      </c>
      <c r="V320">
        <v>10.66453344</v>
      </c>
    </row>
    <row r="321" spans="19:22" x14ac:dyDescent="0.25">
      <c r="S321">
        <v>2039</v>
      </c>
      <c r="T321">
        <v>1</v>
      </c>
      <c r="U321">
        <v>24</v>
      </c>
      <c r="V321">
        <v>6.8767005958540484</v>
      </c>
    </row>
    <row r="322" spans="19:22" x14ac:dyDescent="0.25">
      <c r="S322">
        <v>3173</v>
      </c>
      <c r="T322">
        <v>0</v>
      </c>
      <c r="U322">
        <v>24</v>
      </c>
      <c r="V322">
        <v>4.7388447288699256</v>
      </c>
    </row>
    <row r="323" spans="19:22" x14ac:dyDescent="0.25">
      <c r="S323">
        <v>2171</v>
      </c>
      <c r="T323">
        <v>0</v>
      </c>
      <c r="U323">
        <v>24</v>
      </c>
      <c r="V323">
        <v>0.93569372351409497</v>
      </c>
    </row>
    <row r="324" spans="19:22" x14ac:dyDescent="0.25">
      <c r="S324">
        <v>1302</v>
      </c>
      <c r="T324">
        <v>0</v>
      </c>
      <c r="U324">
        <v>24</v>
      </c>
      <c r="V324">
        <v>0.62373343609449572</v>
      </c>
    </row>
    <row r="325" spans="19:22" x14ac:dyDescent="0.25">
      <c r="S325">
        <v>1523</v>
      </c>
      <c r="T325">
        <v>1</v>
      </c>
      <c r="U325">
        <v>24</v>
      </c>
      <c r="V325">
        <v>0.54575116324678141</v>
      </c>
    </row>
    <row r="326" spans="19:22" x14ac:dyDescent="0.25">
      <c r="S326">
        <v>1680</v>
      </c>
      <c r="T326">
        <v>1</v>
      </c>
      <c r="U326">
        <v>24</v>
      </c>
      <c r="V326">
        <v>0.34647006439354228</v>
      </c>
    </row>
    <row r="327" spans="19:22" x14ac:dyDescent="0.25">
      <c r="S327">
        <v>37</v>
      </c>
      <c r="T327">
        <v>0</v>
      </c>
      <c r="U327">
        <v>24</v>
      </c>
      <c r="V327">
        <v>5.4725644078387321E-2</v>
      </c>
    </row>
    <row r="328" spans="19:22" x14ac:dyDescent="0.25">
      <c r="S328">
        <v>38</v>
      </c>
      <c r="T328">
        <v>0</v>
      </c>
      <c r="U328">
        <v>24</v>
      </c>
      <c r="V328">
        <v>5.4725644078387321E-2</v>
      </c>
    </row>
    <row r="329" spans="19:22" x14ac:dyDescent="0.25">
      <c r="S329">
        <v>235</v>
      </c>
      <c r="T329">
        <v>0</v>
      </c>
      <c r="U329">
        <v>24</v>
      </c>
      <c r="V329">
        <v>5.4725644078387321E-2</v>
      </c>
    </row>
    <row r="330" spans="19:22" x14ac:dyDescent="0.25">
      <c r="S330">
        <v>2064</v>
      </c>
      <c r="T330">
        <v>0</v>
      </c>
      <c r="U330">
        <v>23</v>
      </c>
      <c r="V330">
        <v>23</v>
      </c>
    </row>
    <row r="331" spans="19:22" x14ac:dyDescent="0.25">
      <c r="S331">
        <v>2823</v>
      </c>
      <c r="T331">
        <v>0</v>
      </c>
      <c r="U331">
        <v>23</v>
      </c>
      <c r="V331">
        <v>23</v>
      </c>
    </row>
    <row r="332" spans="19:22" x14ac:dyDescent="0.25">
      <c r="S332">
        <v>3620</v>
      </c>
      <c r="T332">
        <v>0</v>
      </c>
      <c r="U332">
        <v>23</v>
      </c>
      <c r="V332">
        <v>23</v>
      </c>
    </row>
    <row r="333" spans="19:22" x14ac:dyDescent="0.25">
      <c r="S333">
        <v>3419</v>
      </c>
      <c r="T333">
        <v>1</v>
      </c>
      <c r="U333">
        <v>23</v>
      </c>
      <c r="V333">
        <v>22.333200000000001</v>
      </c>
    </row>
    <row r="334" spans="19:22" x14ac:dyDescent="0.25">
      <c r="S334">
        <v>4451</v>
      </c>
      <c r="T334">
        <v>1</v>
      </c>
      <c r="U334">
        <v>23</v>
      </c>
      <c r="V334">
        <v>16.665399999999998</v>
      </c>
    </row>
    <row r="335" spans="19:22" x14ac:dyDescent="0.25">
      <c r="S335">
        <v>3618</v>
      </c>
      <c r="T335">
        <v>1</v>
      </c>
      <c r="U335">
        <v>23</v>
      </c>
      <c r="V335">
        <v>15.331799999999999</v>
      </c>
    </row>
    <row r="336" spans="19:22" x14ac:dyDescent="0.25">
      <c r="S336">
        <v>2085</v>
      </c>
      <c r="T336">
        <v>0</v>
      </c>
      <c r="U336">
        <v>23</v>
      </c>
      <c r="V336">
        <v>15.331799999999999</v>
      </c>
    </row>
    <row r="337" spans="19:22" x14ac:dyDescent="0.25">
      <c r="S337">
        <v>3039</v>
      </c>
      <c r="T337">
        <v>0</v>
      </c>
      <c r="U337">
        <v>23</v>
      </c>
      <c r="V337">
        <v>15.331799999999999</v>
      </c>
    </row>
    <row r="338" spans="19:22" x14ac:dyDescent="0.25">
      <c r="S338">
        <v>2175</v>
      </c>
      <c r="T338">
        <v>1</v>
      </c>
      <c r="U338">
        <v>23</v>
      </c>
      <c r="V338">
        <v>6.9609187185119987</v>
      </c>
    </row>
    <row r="339" spans="19:22" x14ac:dyDescent="0.25">
      <c r="S339">
        <v>829</v>
      </c>
      <c r="T339">
        <v>0</v>
      </c>
      <c r="U339">
        <v>23</v>
      </c>
      <c r="V339">
        <v>6.8127705748079999</v>
      </c>
    </row>
    <row r="340" spans="19:22" x14ac:dyDescent="0.25">
      <c r="S340">
        <v>3997</v>
      </c>
      <c r="T340">
        <v>0</v>
      </c>
      <c r="U340">
        <v>23</v>
      </c>
      <c r="V340">
        <v>6.8127705748079999</v>
      </c>
    </row>
    <row r="341" spans="19:22" x14ac:dyDescent="0.25">
      <c r="S341">
        <v>3747</v>
      </c>
      <c r="T341">
        <v>0</v>
      </c>
      <c r="U341">
        <v>23</v>
      </c>
      <c r="V341">
        <v>3.0272924839203306</v>
      </c>
    </row>
    <row r="342" spans="19:22" x14ac:dyDescent="0.25">
      <c r="S342">
        <v>888</v>
      </c>
      <c r="T342">
        <v>0</v>
      </c>
      <c r="U342">
        <v>23</v>
      </c>
      <c r="V342">
        <v>2.0179931697812923</v>
      </c>
    </row>
    <row r="343" spans="19:22" x14ac:dyDescent="0.25">
      <c r="S343">
        <v>2612</v>
      </c>
      <c r="T343">
        <v>0</v>
      </c>
      <c r="U343">
        <v>23</v>
      </c>
      <c r="V343">
        <v>2.0179931697812923</v>
      </c>
    </row>
    <row r="344" spans="19:22" x14ac:dyDescent="0.25">
      <c r="S344">
        <v>1450</v>
      </c>
      <c r="T344">
        <v>1</v>
      </c>
      <c r="U344">
        <v>23</v>
      </c>
      <c r="V344">
        <v>0.64975612132399063</v>
      </c>
    </row>
    <row r="345" spans="19:22" x14ac:dyDescent="0.25">
      <c r="S345">
        <v>388</v>
      </c>
      <c r="T345">
        <v>0</v>
      </c>
      <c r="U345">
        <v>23</v>
      </c>
      <c r="V345">
        <v>0.26561111110788999</v>
      </c>
    </row>
    <row r="346" spans="19:22" x14ac:dyDescent="0.25">
      <c r="S346">
        <v>1219</v>
      </c>
      <c r="T346">
        <v>0</v>
      </c>
      <c r="U346">
        <v>23</v>
      </c>
      <c r="V346">
        <v>0.26561111110788999</v>
      </c>
    </row>
    <row r="347" spans="19:22" x14ac:dyDescent="0.25">
      <c r="S347">
        <v>665</v>
      </c>
      <c r="T347">
        <v>0</v>
      </c>
      <c r="U347">
        <v>23</v>
      </c>
      <c r="V347">
        <v>0.11802577401856866</v>
      </c>
    </row>
    <row r="348" spans="19:22" x14ac:dyDescent="0.25">
      <c r="S348">
        <v>933</v>
      </c>
      <c r="T348">
        <v>0</v>
      </c>
      <c r="U348">
        <v>23</v>
      </c>
      <c r="V348">
        <v>0.11802577401856866</v>
      </c>
    </row>
    <row r="349" spans="19:22" x14ac:dyDescent="0.25">
      <c r="S349">
        <v>114</v>
      </c>
      <c r="T349">
        <v>0</v>
      </c>
      <c r="U349">
        <v>23</v>
      </c>
      <c r="V349">
        <v>5.2445408908454526E-2</v>
      </c>
    </row>
    <row r="350" spans="19:22" x14ac:dyDescent="0.25">
      <c r="S350">
        <v>174</v>
      </c>
      <c r="T350">
        <v>0</v>
      </c>
      <c r="U350">
        <v>23</v>
      </c>
      <c r="V350">
        <v>5.2445408908454526E-2</v>
      </c>
    </row>
    <row r="351" spans="19:22" x14ac:dyDescent="0.25">
      <c r="S351">
        <v>274</v>
      </c>
      <c r="T351">
        <v>0</v>
      </c>
      <c r="U351">
        <v>23</v>
      </c>
      <c r="V351">
        <v>5.2445408908454526E-2</v>
      </c>
    </row>
    <row r="352" spans="19:22" x14ac:dyDescent="0.25">
      <c r="S352">
        <v>342</v>
      </c>
      <c r="T352">
        <v>0</v>
      </c>
      <c r="U352">
        <v>23</v>
      </c>
      <c r="V352">
        <v>5.2445408908454526E-2</v>
      </c>
    </row>
    <row r="353" spans="19:22" x14ac:dyDescent="0.25">
      <c r="S353">
        <v>5460</v>
      </c>
      <c r="T353">
        <v>0</v>
      </c>
      <c r="U353">
        <v>22</v>
      </c>
      <c r="V353">
        <v>22</v>
      </c>
    </row>
    <row r="354" spans="19:22" x14ac:dyDescent="0.25">
      <c r="S354">
        <v>3360</v>
      </c>
      <c r="T354">
        <v>0</v>
      </c>
      <c r="U354">
        <v>22</v>
      </c>
      <c r="V354">
        <v>14.665199999999999</v>
      </c>
    </row>
    <row r="355" spans="19:22" x14ac:dyDescent="0.25">
      <c r="S355">
        <v>2363</v>
      </c>
      <c r="T355">
        <v>2</v>
      </c>
      <c r="U355">
        <v>22</v>
      </c>
      <c r="V355">
        <v>13.122328474066173</v>
      </c>
    </row>
    <row r="356" spans="19:22" x14ac:dyDescent="0.25">
      <c r="S356">
        <v>4450</v>
      </c>
      <c r="T356">
        <v>1</v>
      </c>
      <c r="U356">
        <v>22</v>
      </c>
      <c r="V356">
        <v>11.331666746663998</v>
      </c>
    </row>
    <row r="357" spans="19:22" x14ac:dyDescent="0.25">
      <c r="S357">
        <v>2996</v>
      </c>
      <c r="T357">
        <v>1</v>
      </c>
      <c r="U357">
        <v>22</v>
      </c>
      <c r="V357">
        <v>4.8707031189956211</v>
      </c>
    </row>
    <row r="358" spans="19:22" x14ac:dyDescent="0.25">
      <c r="S358">
        <v>244</v>
      </c>
      <c r="T358">
        <v>0</v>
      </c>
      <c r="U358">
        <v>22</v>
      </c>
      <c r="V358">
        <v>4.3439410014640973</v>
      </c>
    </row>
    <row r="359" spans="19:22" x14ac:dyDescent="0.25">
      <c r="S359">
        <v>2757</v>
      </c>
      <c r="T359">
        <v>0</v>
      </c>
      <c r="U359">
        <v>22</v>
      </c>
      <c r="V359">
        <v>1.9302543363125395</v>
      </c>
    </row>
    <row r="360" spans="19:22" x14ac:dyDescent="0.25">
      <c r="S360">
        <v>604</v>
      </c>
      <c r="T360">
        <v>1</v>
      </c>
      <c r="U360">
        <v>22</v>
      </c>
      <c r="V360">
        <v>1.3939867914335635</v>
      </c>
    </row>
    <row r="361" spans="19:22" x14ac:dyDescent="0.25">
      <c r="S361">
        <v>1332</v>
      </c>
      <c r="T361">
        <v>0</v>
      </c>
      <c r="U361">
        <v>22</v>
      </c>
      <c r="V361">
        <v>1.2867075405859387</v>
      </c>
    </row>
    <row r="362" spans="19:22" x14ac:dyDescent="0.25">
      <c r="S362">
        <v>1649</v>
      </c>
      <c r="T362">
        <v>1</v>
      </c>
      <c r="U362">
        <v>22</v>
      </c>
      <c r="V362">
        <v>1.0917128614807794</v>
      </c>
    </row>
    <row r="363" spans="19:22" x14ac:dyDescent="0.25">
      <c r="S363">
        <v>1259</v>
      </c>
      <c r="T363">
        <v>0</v>
      </c>
      <c r="U363">
        <v>22</v>
      </c>
      <c r="V363">
        <v>0.25406280192928593</v>
      </c>
    </row>
    <row r="364" spans="19:22" x14ac:dyDescent="0.25">
      <c r="S364">
        <v>63</v>
      </c>
      <c r="T364">
        <v>0</v>
      </c>
      <c r="U364">
        <v>22</v>
      </c>
      <c r="V364">
        <v>7.5255286136396177E-2</v>
      </c>
    </row>
    <row r="365" spans="19:22" x14ac:dyDescent="0.25">
      <c r="S365">
        <v>1723</v>
      </c>
      <c r="T365">
        <v>0</v>
      </c>
      <c r="U365">
        <v>21</v>
      </c>
      <c r="V365">
        <v>13.9986</v>
      </c>
    </row>
    <row r="366" spans="19:22" x14ac:dyDescent="0.25">
      <c r="S366">
        <v>3255</v>
      </c>
      <c r="T366">
        <v>0</v>
      </c>
      <c r="U366">
        <v>21</v>
      </c>
      <c r="V366">
        <v>13.9986</v>
      </c>
    </row>
    <row r="367" spans="19:22" x14ac:dyDescent="0.25">
      <c r="S367">
        <v>948</v>
      </c>
      <c r="T367">
        <v>1</v>
      </c>
      <c r="U367">
        <v>21</v>
      </c>
      <c r="V367">
        <v>9.9242815792559984</v>
      </c>
    </row>
    <row r="368" spans="19:22" x14ac:dyDescent="0.25">
      <c r="S368">
        <v>2771</v>
      </c>
      <c r="T368">
        <v>1</v>
      </c>
      <c r="U368">
        <v>21</v>
      </c>
      <c r="V368">
        <v>8.7603271830735103</v>
      </c>
    </row>
    <row r="369" spans="19:22" x14ac:dyDescent="0.25">
      <c r="S369">
        <v>2471</v>
      </c>
      <c r="T369">
        <v>1</v>
      </c>
      <c r="U369">
        <v>21</v>
      </c>
      <c r="V369">
        <v>8.368822364434962</v>
      </c>
    </row>
    <row r="370" spans="19:22" x14ac:dyDescent="0.25">
      <c r="S370">
        <v>3528</v>
      </c>
      <c r="T370">
        <v>0</v>
      </c>
      <c r="U370">
        <v>21</v>
      </c>
      <c r="V370">
        <v>4.1464891377611854</v>
      </c>
    </row>
    <row r="371" spans="19:22" x14ac:dyDescent="0.25">
      <c r="S371">
        <v>181</v>
      </c>
      <c r="T371">
        <v>1</v>
      </c>
      <c r="U371">
        <v>21</v>
      </c>
      <c r="V371">
        <v>3.1177113145673276</v>
      </c>
    </row>
    <row r="372" spans="19:22" x14ac:dyDescent="0.25">
      <c r="S372">
        <v>1801</v>
      </c>
      <c r="T372">
        <v>0</v>
      </c>
      <c r="U372">
        <v>21</v>
      </c>
      <c r="V372">
        <v>2.7640496592316062</v>
      </c>
    </row>
    <row r="373" spans="19:22" x14ac:dyDescent="0.25">
      <c r="S373">
        <v>1073</v>
      </c>
      <c r="T373">
        <v>0</v>
      </c>
      <c r="U373">
        <v>21</v>
      </c>
      <c r="V373">
        <v>1.8425155028437885</v>
      </c>
    </row>
    <row r="374" spans="19:22" x14ac:dyDescent="0.25">
      <c r="S374">
        <v>1922</v>
      </c>
      <c r="T374">
        <v>0</v>
      </c>
      <c r="U374">
        <v>21</v>
      </c>
      <c r="V374">
        <v>1.8425155028437885</v>
      </c>
    </row>
    <row r="375" spans="19:22" x14ac:dyDescent="0.25">
      <c r="S375">
        <v>2429</v>
      </c>
      <c r="T375">
        <v>0</v>
      </c>
      <c r="U375">
        <v>21</v>
      </c>
      <c r="V375">
        <v>1.8425155028437885</v>
      </c>
    </row>
    <row r="376" spans="19:22" x14ac:dyDescent="0.25">
      <c r="S376">
        <v>2970</v>
      </c>
      <c r="T376">
        <v>0</v>
      </c>
      <c r="U376">
        <v>21</v>
      </c>
      <c r="V376">
        <v>1.2282208341956693</v>
      </c>
    </row>
    <row r="377" spans="19:22" x14ac:dyDescent="0.25">
      <c r="S377">
        <v>116</v>
      </c>
      <c r="T377">
        <v>0</v>
      </c>
      <c r="U377">
        <v>21</v>
      </c>
      <c r="V377">
        <v>0.5457667565826837</v>
      </c>
    </row>
    <row r="378" spans="19:22" x14ac:dyDescent="0.25">
      <c r="S378">
        <v>1071</v>
      </c>
      <c r="T378">
        <v>1</v>
      </c>
      <c r="U378">
        <v>21</v>
      </c>
      <c r="V378">
        <v>0.54434271506333265</v>
      </c>
    </row>
    <row r="379" spans="19:22" x14ac:dyDescent="0.25">
      <c r="S379">
        <v>555</v>
      </c>
      <c r="T379">
        <v>1</v>
      </c>
      <c r="U379">
        <v>21</v>
      </c>
      <c r="V379">
        <v>0.48017517719841024</v>
      </c>
    </row>
    <row r="380" spans="19:22" x14ac:dyDescent="0.25">
      <c r="S380">
        <v>159</v>
      </c>
      <c r="T380">
        <v>1</v>
      </c>
      <c r="U380">
        <v>21</v>
      </c>
      <c r="V380">
        <v>0.18306260221715831</v>
      </c>
    </row>
    <row r="381" spans="19:22" x14ac:dyDescent="0.25">
      <c r="S381">
        <v>433</v>
      </c>
      <c r="T381">
        <v>0</v>
      </c>
      <c r="U381">
        <v>21</v>
      </c>
      <c r="V381">
        <v>0.10776266323434526</v>
      </c>
    </row>
    <row r="382" spans="19:22" x14ac:dyDescent="0.25">
      <c r="S382">
        <v>541</v>
      </c>
      <c r="T382">
        <v>0</v>
      </c>
      <c r="U382">
        <v>21</v>
      </c>
      <c r="V382">
        <v>0.10776266323434526</v>
      </c>
    </row>
    <row r="383" spans="19:22" x14ac:dyDescent="0.25">
      <c r="S383">
        <v>618</v>
      </c>
      <c r="T383">
        <v>0</v>
      </c>
      <c r="U383">
        <v>21</v>
      </c>
      <c r="V383">
        <v>0.10776266323434526</v>
      </c>
    </row>
    <row r="384" spans="19:22" x14ac:dyDescent="0.25">
      <c r="S384">
        <v>638</v>
      </c>
      <c r="T384">
        <v>0</v>
      </c>
      <c r="U384">
        <v>21</v>
      </c>
      <c r="V384">
        <v>0.10776266323434526</v>
      </c>
    </row>
    <row r="385" spans="19:22" x14ac:dyDescent="0.25">
      <c r="S385">
        <v>31</v>
      </c>
      <c r="T385">
        <v>0</v>
      </c>
      <c r="U385">
        <v>21</v>
      </c>
      <c r="V385">
        <v>4.7884938568588893E-2</v>
      </c>
    </row>
    <row r="386" spans="19:22" x14ac:dyDescent="0.25">
      <c r="S386">
        <v>3467</v>
      </c>
      <c r="T386">
        <v>1</v>
      </c>
      <c r="U386">
        <v>20</v>
      </c>
      <c r="V386">
        <v>9.6280741629599991</v>
      </c>
    </row>
    <row r="387" spans="19:22" x14ac:dyDescent="0.25">
      <c r="S387">
        <v>846</v>
      </c>
      <c r="T387">
        <v>1</v>
      </c>
      <c r="U387">
        <v>20</v>
      </c>
      <c r="V387">
        <v>7.0107063140661721</v>
      </c>
    </row>
    <row r="388" spans="19:22" x14ac:dyDescent="0.25">
      <c r="S388">
        <v>1</v>
      </c>
      <c r="T388">
        <v>1</v>
      </c>
      <c r="U388">
        <v>20</v>
      </c>
      <c r="V388">
        <v>3.3843104223657248</v>
      </c>
    </row>
    <row r="389" spans="19:22" x14ac:dyDescent="0.25">
      <c r="S389">
        <v>269</v>
      </c>
      <c r="T389">
        <v>1</v>
      </c>
      <c r="U389">
        <v>20</v>
      </c>
      <c r="V389">
        <v>0.29450094067020599</v>
      </c>
    </row>
    <row r="390" spans="19:22" x14ac:dyDescent="0.25">
      <c r="S390">
        <v>2974</v>
      </c>
      <c r="T390">
        <v>0</v>
      </c>
      <c r="U390">
        <v>19</v>
      </c>
      <c r="V390">
        <v>12.6654</v>
      </c>
    </row>
    <row r="391" spans="19:22" x14ac:dyDescent="0.25">
      <c r="S391">
        <v>4613</v>
      </c>
      <c r="T391">
        <v>0</v>
      </c>
      <c r="U391">
        <v>19</v>
      </c>
      <c r="V391">
        <v>12.6654</v>
      </c>
    </row>
    <row r="392" spans="19:22" x14ac:dyDescent="0.25">
      <c r="S392">
        <v>1675</v>
      </c>
      <c r="T392">
        <v>1</v>
      </c>
      <c r="U392">
        <v>19</v>
      </c>
      <c r="V392">
        <v>11.18459271109926</v>
      </c>
    </row>
    <row r="393" spans="19:22" x14ac:dyDescent="0.25">
      <c r="S393">
        <v>57</v>
      </c>
      <c r="T393">
        <v>2</v>
      </c>
      <c r="U393">
        <v>19</v>
      </c>
      <c r="V393">
        <v>10.060728109937966</v>
      </c>
    </row>
    <row r="394" spans="19:22" x14ac:dyDescent="0.25">
      <c r="S394">
        <v>2485</v>
      </c>
      <c r="T394">
        <v>0</v>
      </c>
      <c r="U394">
        <v>19</v>
      </c>
      <c r="V394">
        <v>8.4427556399999997</v>
      </c>
    </row>
    <row r="395" spans="19:22" x14ac:dyDescent="0.25">
      <c r="S395">
        <v>1311</v>
      </c>
      <c r="T395">
        <v>2</v>
      </c>
      <c r="U395">
        <v>19</v>
      </c>
      <c r="V395">
        <v>3.8407223048766439</v>
      </c>
    </row>
    <row r="396" spans="19:22" x14ac:dyDescent="0.25">
      <c r="S396">
        <v>1868</v>
      </c>
      <c r="T396">
        <v>1</v>
      </c>
      <c r="U396">
        <v>19</v>
      </c>
      <c r="V396">
        <v>1.4037686921999477</v>
      </c>
    </row>
    <row r="397" spans="19:22" x14ac:dyDescent="0.25">
      <c r="S397">
        <v>768</v>
      </c>
      <c r="T397">
        <v>1</v>
      </c>
      <c r="U397">
        <v>19</v>
      </c>
      <c r="V397">
        <v>0.8512649156578016</v>
      </c>
    </row>
    <row r="398" spans="19:22" x14ac:dyDescent="0.25">
      <c r="S398">
        <v>1516</v>
      </c>
      <c r="T398">
        <v>1</v>
      </c>
      <c r="U398">
        <v>19</v>
      </c>
      <c r="V398">
        <v>0.78626928921846961</v>
      </c>
    </row>
    <row r="399" spans="19:22" x14ac:dyDescent="0.25">
      <c r="S399">
        <v>193</v>
      </c>
      <c r="T399">
        <v>1</v>
      </c>
      <c r="U399">
        <v>18</v>
      </c>
      <c r="V399">
        <v>18</v>
      </c>
    </row>
    <row r="400" spans="19:22" x14ac:dyDescent="0.25">
      <c r="S400">
        <v>3211</v>
      </c>
      <c r="T400">
        <v>0</v>
      </c>
      <c r="U400">
        <v>18</v>
      </c>
      <c r="V400">
        <v>18</v>
      </c>
    </row>
    <row r="401" spans="19:22" x14ac:dyDescent="0.25">
      <c r="S401">
        <v>2168</v>
      </c>
      <c r="T401">
        <v>2</v>
      </c>
      <c r="U401">
        <v>18</v>
      </c>
      <c r="V401">
        <v>10.369259330367999</v>
      </c>
    </row>
    <row r="402" spans="19:22" x14ac:dyDescent="0.25">
      <c r="S402">
        <v>226</v>
      </c>
      <c r="T402">
        <v>1</v>
      </c>
      <c r="U402">
        <v>18</v>
      </c>
      <c r="V402">
        <v>7.3565448637706714</v>
      </c>
    </row>
    <row r="403" spans="19:22" x14ac:dyDescent="0.25">
      <c r="S403">
        <v>486</v>
      </c>
      <c r="T403">
        <v>1</v>
      </c>
      <c r="U403">
        <v>18</v>
      </c>
      <c r="V403">
        <v>0.11546692461512142</v>
      </c>
    </row>
    <row r="404" spans="19:22" x14ac:dyDescent="0.25">
      <c r="S404">
        <v>9</v>
      </c>
      <c r="T404">
        <v>0</v>
      </c>
      <c r="U404">
        <v>18</v>
      </c>
      <c r="V404">
        <v>9.2367997058010257E-2</v>
      </c>
    </row>
    <row r="405" spans="19:22" x14ac:dyDescent="0.25">
      <c r="S405">
        <v>818</v>
      </c>
      <c r="T405">
        <v>1</v>
      </c>
      <c r="U405">
        <v>18</v>
      </c>
      <c r="V405">
        <v>9.0657136490280191E-2</v>
      </c>
    </row>
    <row r="406" spans="19:22" x14ac:dyDescent="0.25">
      <c r="S406">
        <v>1011</v>
      </c>
      <c r="T406">
        <v>0</v>
      </c>
      <c r="U406">
        <v>17</v>
      </c>
      <c r="V406">
        <v>17</v>
      </c>
    </row>
    <row r="407" spans="19:22" x14ac:dyDescent="0.25">
      <c r="S407">
        <v>4028</v>
      </c>
      <c r="T407">
        <v>0</v>
      </c>
      <c r="U407">
        <v>17</v>
      </c>
      <c r="V407">
        <v>17</v>
      </c>
    </row>
    <row r="408" spans="19:22" x14ac:dyDescent="0.25">
      <c r="S408">
        <v>3478</v>
      </c>
      <c r="T408">
        <v>1</v>
      </c>
      <c r="U408">
        <v>17</v>
      </c>
      <c r="V408">
        <v>11.4435556</v>
      </c>
    </row>
    <row r="409" spans="19:22" x14ac:dyDescent="0.25">
      <c r="S409">
        <v>1255</v>
      </c>
      <c r="T409">
        <v>0</v>
      </c>
      <c r="U409">
        <v>17</v>
      </c>
      <c r="V409">
        <v>11.3322</v>
      </c>
    </row>
    <row r="410" spans="19:22" x14ac:dyDescent="0.25">
      <c r="S410">
        <v>668</v>
      </c>
      <c r="T410">
        <v>1</v>
      </c>
      <c r="U410">
        <v>17</v>
      </c>
      <c r="V410">
        <v>1.4330559148118176</v>
      </c>
    </row>
    <row r="411" spans="19:22" x14ac:dyDescent="0.25">
      <c r="S411">
        <v>166</v>
      </c>
      <c r="T411">
        <v>0</v>
      </c>
      <c r="U411">
        <v>16</v>
      </c>
      <c r="V411">
        <v>16</v>
      </c>
    </row>
    <row r="412" spans="19:22" x14ac:dyDescent="0.25">
      <c r="S412">
        <v>3546</v>
      </c>
      <c r="T412">
        <v>0</v>
      </c>
      <c r="U412">
        <v>16</v>
      </c>
      <c r="V412">
        <v>16</v>
      </c>
    </row>
    <row r="413" spans="19:22" x14ac:dyDescent="0.25">
      <c r="S413">
        <v>5254</v>
      </c>
      <c r="T413">
        <v>1</v>
      </c>
      <c r="U413">
        <v>16</v>
      </c>
      <c r="V413">
        <v>12.332599999999999</v>
      </c>
    </row>
    <row r="414" spans="19:22" x14ac:dyDescent="0.25">
      <c r="S414">
        <v>1540</v>
      </c>
      <c r="T414">
        <v>1</v>
      </c>
      <c r="U414">
        <v>16</v>
      </c>
      <c r="V414">
        <v>11.184711182217482</v>
      </c>
    </row>
    <row r="415" spans="19:22" x14ac:dyDescent="0.25">
      <c r="S415">
        <v>2851</v>
      </c>
      <c r="T415">
        <v>0</v>
      </c>
      <c r="U415">
        <v>16</v>
      </c>
      <c r="V415">
        <v>3.1592298192466171</v>
      </c>
    </row>
    <row r="416" spans="19:22" x14ac:dyDescent="0.25">
      <c r="S416">
        <v>1280</v>
      </c>
      <c r="T416">
        <v>0</v>
      </c>
      <c r="U416">
        <v>16</v>
      </c>
      <c r="V416">
        <v>0.18477294685766252</v>
      </c>
    </row>
    <row r="417" spans="19:22" x14ac:dyDescent="0.25">
      <c r="S417">
        <v>1647</v>
      </c>
      <c r="T417">
        <v>0</v>
      </c>
      <c r="U417">
        <v>16</v>
      </c>
      <c r="V417">
        <v>0.18477294685766252</v>
      </c>
    </row>
    <row r="418" spans="19:22" x14ac:dyDescent="0.25">
      <c r="S418">
        <v>1261</v>
      </c>
      <c r="T418">
        <v>0</v>
      </c>
      <c r="U418">
        <v>15</v>
      </c>
      <c r="V418">
        <v>15</v>
      </c>
    </row>
    <row r="419" spans="19:22" x14ac:dyDescent="0.25">
      <c r="S419">
        <v>1711</v>
      </c>
      <c r="T419">
        <v>0</v>
      </c>
      <c r="U419">
        <v>15</v>
      </c>
      <c r="V419">
        <v>9.9989999999999988</v>
      </c>
    </row>
    <row r="420" spans="19:22" x14ac:dyDescent="0.25">
      <c r="S420">
        <v>2526</v>
      </c>
      <c r="T420">
        <v>0</v>
      </c>
      <c r="U420">
        <v>15</v>
      </c>
      <c r="V420">
        <v>9.9989999999999988</v>
      </c>
    </row>
    <row r="421" spans="19:22" x14ac:dyDescent="0.25">
      <c r="S421">
        <v>2960</v>
      </c>
      <c r="T421">
        <v>0</v>
      </c>
      <c r="U421">
        <v>15</v>
      </c>
      <c r="V421">
        <v>9.9989999999999988</v>
      </c>
    </row>
    <row r="422" spans="19:22" x14ac:dyDescent="0.25">
      <c r="S422">
        <v>3536</v>
      </c>
      <c r="T422">
        <v>0</v>
      </c>
      <c r="U422">
        <v>15</v>
      </c>
      <c r="V422">
        <v>9.9989999999999988</v>
      </c>
    </row>
    <row r="423" spans="19:22" x14ac:dyDescent="0.25">
      <c r="S423">
        <v>836</v>
      </c>
      <c r="T423">
        <v>2</v>
      </c>
      <c r="U423">
        <v>15</v>
      </c>
      <c r="V423">
        <v>7.7765556</v>
      </c>
    </row>
    <row r="424" spans="19:22" x14ac:dyDescent="0.25">
      <c r="S424">
        <v>2166</v>
      </c>
      <c r="T424">
        <v>1</v>
      </c>
      <c r="U424">
        <v>15</v>
      </c>
      <c r="V424">
        <v>0.5328151959597095</v>
      </c>
    </row>
    <row r="425" spans="19:22" x14ac:dyDescent="0.25">
      <c r="S425">
        <v>1391</v>
      </c>
      <c r="T425">
        <v>0</v>
      </c>
      <c r="U425">
        <v>15</v>
      </c>
      <c r="V425">
        <v>0.11547154347686046</v>
      </c>
    </row>
    <row r="426" spans="19:22" x14ac:dyDescent="0.25">
      <c r="S426">
        <v>662</v>
      </c>
      <c r="T426">
        <v>1</v>
      </c>
      <c r="U426">
        <v>15</v>
      </c>
      <c r="V426">
        <v>5.5587830439800388E-2</v>
      </c>
    </row>
    <row r="427" spans="19:22" x14ac:dyDescent="0.25">
      <c r="S427">
        <v>3937</v>
      </c>
      <c r="T427">
        <v>1</v>
      </c>
      <c r="U427">
        <v>14</v>
      </c>
      <c r="V427">
        <v>14</v>
      </c>
    </row>
    <row r="428" spans="19:22" x14ac:dyDescent="0.25">
      <c r="S428">
        <v>4009</v>
      </c>
      <c r="T428">
        <v>0</v>
      </c>
      <c r="U428">
        <v>14</v>
      </c>
      <c r="V428">
        <v>14</v>
      </c>
    </row>
    <row r="429" spans="19:22" x14ac:dyDescent="0.25">
      <c r="S429">
        <v>858</v>
      </c>
      <c r="T429">
        <v>1</v>
      </c>
      <c r="U429">
        <v>14</v>
      </c>
      <c r="V429">
        <v>1.1000753376799457</v>
      </c>
    </row>
    <row r="430" spans="19:22" x14ac:dyDescent="0.25">
      <c r="S430">
        <v>1987</v>
      </c>
      <c r="T430">
        <v>0</v>
      </c>
      <c r="U430">
        <v>14</v>
      </c>
      <c r="V430">
        <v>0.81881388946377953</v>
      </c>
    </row>
    <row r="431" spans="19:22" x14ac:dyDescent="0.25">
      <c r="S431">
        <v>2377</v>
      </c>
      <c r="T431">
        <v>0</v>
      </c>
      <c r="U431">
        <v>14</v>
      </c>
      <c r="V431">
        <v>0.81881388946377953</v>
      </c>
    </row>
    <row r="432" spans="19:22" x14ac:dyDescent="0.25">
      <c r="S432">
        <v>2340</v>
      </c>
      <c r="T432">
        <v>0</v>
      </c>
      <c r="U432">
        <v>14</v>
      </c>
      <c r="V432">
        <v>0.54582133871655536</v>
      </c>
    </row>
    <row r="433" spans="19:22" x14ac:dyDescent="0.25">
      <c r="S433">
        <v>2068</v>
      </c>
      <c r="T433">
        <v>0</v>
      </c>
      <c r="U433">
        <v>14</v>
      </c>
      <c r="V433">
        <v>0.36384450438845578</v>
      </c>
    </row>
    <row r="434" spans="19:22" x14ac:dyDescent="0.25">
      <c r="S434">
        <v>2272</v>
      </c>
      <c r="T434">
        <v>0</v>
      </c>
      <c r="U434">
        <v>14</v>
      </c>
      <c r="V434">
        <v>0.36384450438845578</v>
      </c>
    </row>
    <row r="435" spans="19:22" x14ac:dyDescent="0.25">
      <c r="S435">
        <v>223</v>
      </c>
      <c r="T435">
        <v>1</v>
      </c>
      <c r="U435">
        <v>14</v>
      </c>
      <c r="V435">
        <v>0.34298716660996342</v>
      </c>
    </row>
    <row r="436" spans="19:22" x14ac:dyDescent="0.25">
      <c r="S436">
        <v>281</v>
      </c>
      <c r="T436">
        <v>0</v>
      </c>
      <c r="U436">
        <v>14</v>
      </c>
      <c r="V436">
        <v>0.1077734405784031</v>
      </c>
    </row>
    <row r="437" spans="19:22" x14ac:dyDescent="0.25">
      <c r="S437">
        <v>456</v>
      </c>
      <c r="T437">
        <v>0</v>
      </c>
      <c r="U437">
        <v>14</v>
      </c>
      <c r="V437">
        <v>0.1077734405784031</v>
      </c>
    </row>
    <row r="438" spans="19:22" x14ac:dyDescent="0.25">
      <c r="S438">
        <v>5803</v>
      </c>
      <c r="T438">
        <v>0</v>
      </c>
      <c r="U438">
        <v>13</v>
      </c>
      <c r="V438">
        <v>13</v>
      </c>
    </row>
    <row r="439" spans="19:22" x14ac:dyDescent="0.25">
      <c r="S439">
        <v>1747</v>
      </c>
      <c r="T439">
        <v>1</v>
      </c>
      <c r="U439">
        <v>13</v>
      </c>
      <c r="V439">
        <v>12.058486706390269</v>
      </c>
    </row>
    <row r="440" spans="19:22" x14ac:dyDescent="0.25">
      <c r="S440">
        <v>319</v>
      </c>
      <c r="T440">
        <v>1</v>
      </c>
      <c r="U440">
        <v>13</v>
      </c>
      <c r="V440">
        <v>10.332799999999999</v>
      </c>
    </row>
    <row r="441" spans="19:22" x14ac:dyDescent="0.25">
      <c r="S441">
        <v>2170</v>
      </c>
      <c r="T441">
        <v>0</v>
      </c>
      <c r="U441">
        <v>13</v>
      </c>
      <c r="V441">
        <v>8.6657999999999991</v>
      </c>
    </row>
    <row r="442" spans="19:22" x14ac:dyDescent="0.25">
      <c r="S442">
        <v>4362</v>
      </c>
      <c r="T442">
        <v>0</v>
      </c>
      <c r="U442">
        <v>13</v>
      </c>
      <c r="V442">
        <v>8.6657999999999991</v>
      </c>
    </row>
    <row r="443" spans="19:22" x14ac:dyDescent="0.25">
      <c r="S443">
        <v>2062</v>
      </c>
      <c r="T443">
        <v>1</v>
      </c>
      <c r="U443">
        <v>13</v>
      </c>
      <c r="V443">
        <v>4.8221333590236242</v>
      </c>
    </row>
    <row r="444" spans="19:22" x14ac:dyDescent="0.25">
      <c r="S444">
        <v>2949</v>
      </c>
      <c r="T444">
        <v>0</v>
      </c>
      <c r="U444">
        <v>13</v>
      </c>
      <c r="V444">
        <v>2.566874228137876</v>
      </c>
    </row>
    <row r="445" spans="19:22" x14ac:dyDescent="0.25">
      <c r="S445">
        <v>1014</v>
      </c>
      <c r="T445">
        <v>0</v>
      </c>
      <c r="U445">
        <v>13</v>
      </c>
      <c r="V445">
        <v>1.7110783604767081</v>
      </c>
    </row>
    <row r="446" spans="19:22" x14ac:dyDescent="0.25">
      <c r="S446">
        <v>2854</v>
      </c>
      <c r="T446">
        <v>0</v>
      </c>
      <c r="U446">
        <v>13</v>
      </c>
      <c r="V446">
        <v>1.1406048350937736</v>
      </c>
    </row>
    <row r="447" spans="19:22" x14ac:dyDescent="0.25">
      <c r="S447">
        <v>1561</v>
      </c>
      <c r="T447">
        <v>0</v>
      </c>
      <c r="U447">
        <v>13</v>
      </c>
      <c r="V447">
        <v>0.76032718307350944</v>
      </c>
    </row>
    <row r="448" spans="19:22" x14ac:dyDescent="0.25">
      <c r="S448">
        <v>585</v>
      </c>
      <c r="T448">
        <v>0</v>
      </c>
      <c r="U448">
        <v>13</v>
      </c>
      <c r="V448">
        <v>0.22521455043781999</v>
      </c>
    </row>
    <row r="449" spans="19:22" x14ac:dyDescent="0.25">
      <c r="S449">
        <v>291</v>
      </c>
      <c r="T449">
        <v>1</v>
      </c>
      <c r="U449">
        <v>13</v>
      </c>
      <c r="V449">
        <v>0.1974075477115341</v>
      </c>
    </row>
    <row r="450" spans="19:22" x14ac:dyDescent="0.25">
      <c r="S450">
        <v>22</v>
      </c>
      <c r="T450">
        <v>0</v>
      </c>
      <c r="U450">
        <v>13</v>
      </c>
      <c r="V450">
        <v>0.1501280193218508</v>
      </c>
    </row>
    <row r="451" spans="19:22" x14ac:dyDescent="0.25">
      <c r="S451">
        <v>647</v>
      </c>
      <c r="T451">
        <v>1</v>
      </c>
      <c r="U451">
        <v>13</v>
      </c>
      <c r="V451">
        <v>9.4942242667254345E-2</v>
      </c>
    </row>
    <row r="452" spans="19:22" x14ac:dyDescent="0.25">
      <c r="S452">
        <v>123</v>
      </c>
      <c r="T452">
        <v>0</v>
      </c>
      <c r="U452">
        <v>13</v>
      </c>
      <c r="V452">
        <v>6.6710220097451825E-2</v>
      </c>
    </row>
    <row r="453" spans="19:22" x14ac:dyDescent="0.25">
      <c r="S453">
        <v>587</v>
      </c>
      <c r="T453">
        <v>0</v>
      </c>
      <c r="U453">
        <v>13</v>
      </c>
      <c r="V453">
        <v>6.6710220097451825E-2</v>
      </c>
    </row>
    <row r="454" spans="19:22" x14ac:dyDescent="0.25">
      <c r="S454">
        <v>651</v>
      </c>
      <c r="T454">
        <v>0</v>
      </c>
      <c r="U454">
        <v>13</v>
      </c>
      <c r="V454">
        <v>6.6710220097451825E-2</v>
      </c>
    </row>
    <row r="455" spans="19:22" x14ac:dyDescent="0.25">
      <c r="S455">
        <v>1768</v>
      </c>
      <c r="T455">
        <v>0</v>
      </c>
      <c r="U455">
        <v>12</v>
      </c>
      <c r="V455">
        <v>12</v>
      </c>
    </row>
    <row r="456" spans="19:22" x14ac:dyDescent="0.25">
      <c r="S456">
        <v>2383</v>
      </c>
      <c r="T456">
        <v>0</v>
      </c>
      <c r="U456">
        <v>12</v>
      </c>
      <c r="V456">
        <v>12</v>
      </c>
    </row>
    <row r="457" spans="19:22" x14ac:dyDescent="0.25">
      <c r="S457">
        <v>4587</v>
      </c>
      <c r="T457">
        <v>0</v>
      </c>
      <c r="U457">
        <v>12</v>
      </c>
      <c r="V457">
        <v>12</v>
      </c>
    </row>
    <row r="458" spans="19:22" x14ac:dyDescent="0.25">
      <c r="S458">
        <v>5150</v>
      </c>
      <c r="T458">
        <v>0</v>
      </c>
      <c r="U458">
        <v>12</v>
      </c>
      <c r="V458">
        <v>12</v>
      </c>
    </row>
    <row r="459" spans="19:22" x14ac:dyDescent="0.25">
      <c r="S459">
        <v>5813</v>
      </c>
      <c r="T459">
        <v>0</v>
      </c>
      <c r="U459">
        <v>12</v>
      </c>
      <c r="V459">
        <v>12</v>
      </c>
    </row>
    <row r="460" spans="19:22" x14ac:dyDescent="0.25">
      <c r="S460">
        <v>701</v>
      </c>
      <c r="T460">
        <v>0</v>
      </c>
      <c r="U460">
        <v>12</v>
      </c>
      <c r="V460">
        <v>7.9992000000000001</v>
      </c>
    </row>
    <row r="461" spans="19:22" x14ac:dyDescent="0.25">
      <c r="S461">
        <v>1720</v>
      </c>
      <c r="T461">
        <v>0</v>
      </c>
      <c r="U461">
        <v>12</v>
      </c>
      <c r="V461">
        <v>7.9992000000000001</v>
      </c>
    </row>
    <row r="462" spans="19:22" x14ac:dyDescent="0.25">
      <c r="S462">
        <v>2751</v>
      </c>
      <c r="T462">
        <v>0</v>
      </c>
      <c r="U462">
        <v>12</v>
      </c>
      <c r="V462">
        <v>1.5794569481323462</v>
      </c>
    </row>
    <row r="463" spans="19:22" x14ac:dyDescent="0.25">
      <c r="S463">
        <v>1306</v>
      </c>
      <c r="T463">
        <v>1</v>
      </c>
      <c r="U463">
        <v>12</v>
      </c>
      <c r="V463">
        <v>1.052866001625022</v>
      </c>
    </row>
    <row r="464" spans="19:22" x14ac:dyDescent="0.25">
      <c r="S464">
        <v>375</v>
      </c>
      <c r="T464">
        <v>0</v>
      </c>
      <c r="U464">
        <v>12</v>
      </c>
      <c r="V464">
        <v>0.70184047668323957</v>
      </c>
    </row>
    <row r="465" spans="19:22" x14ac:dyDescent="0.25">
      <c r="S465">
        <v>304</v>
      </c>
      <c r="T465">
        <v>0</v>
      </c>
      <c r="U465">
        <v>12</v>
      </c>
      <c r="V465">
        <v>0.46784686175704748</v>
      </c>
    </row>
    <row r="466" spans="19:22" x14ac:dyDescent="0.25">
      <c r="S466">
        <v>1251</v>
      </c>
      <c r="T466">
        <v>0</v>
      </c>
      <c r="U466">
        <v>12</v>
      </c>
      <c r="V466">
        <v>0.46784686175704748</v>
      </c>
    </row>
    <row r="467" spans="19:22" x14ac:dyDescent="0.25">
      <c r="S467">
        <v>2081</v>
      </c>
      <c r="T467">
        <v>0</v>
      </c>
      <c r="U467">
        <v>12</v>
      </c>
      <c r="V467">
        <v>0.46784686175704748</v>
      </c>
    </row>
    <row r="468" spans="19:22" x14ac:dyDescent="0.25">
      <c r="S468">
        <v>1102</v>
      </c>
      <c r="T468">
        <v>0</v>
      </c>
      <c r="U468">
        <v>12</v>
      </c>
      <c r="V468">
        <v>0.31186671804724786</v>
      </c>
    </row>
    <row r="469" spans="19:22" x14ac:dyDescent="0.25">
      <c r="S469">
        <v>1824</v>
      </c>
      <c r="T469">
        <v>0</v>
      </c>
      <c r="U469">
        <v>12</v>
      </c>
      <c r="V469">
        <v>0.31186671804724786</v>
      </c>
    </row>
    <row r="470" spans="19:22" x14ac:dyDescent="0.25">
      <c r="S470">
        <v>753</v>
      </c>
      <c r="T470">
        <v>0</v>
      </c>
      <c r="U470">
        <v>12</v>
      </c>
      <c r="V470">
        <v>0.20789035425029542</v>
      </c>
    </row>
    <row r="471" spans="19:22" x14ac:dyDescent="0.25">
      <c r="S471">
        <v>1276</v>
      </c>
      <c r="T471">
        <v>0</v>
      </c>
      <c r="U471">
        <v>12</v>
      </c>
      <c r="V471">
        <v>0.20789035425029542</v>
      </c>
    </row>
    <row r="472" spans="19:22" x14ac:dyDescent="0.25">
      <c r="S472">
        <v>1468</v>
      </c>
      <c r="T472">
        <v>0</v>
      </c>
      <c r="U472">
        <v>12</v>
      </c>
      <c r="V472">
        <v>0.20789035425029542</v>
      </c>
    </row>
    <row r="473" spans="19:22" x14ac:dyDescent="0.25">
      <c r="S473">
        <v>869</v>
      </c>
      <c r="T473">
        <v>0</v>
      </c>
      <c r="U473">
        <v>11</v>
      </c>
      <c r="V473">
        <v>11</v>
      </c>
    </row>
    <row r="474" spans="19:22" x14ac:dyDescent="0.25">
      <c r="S474">
        <v>4001</v>
      </c>
      <c r="T474">
        <v>0</v>
      </c>
      <c r="U474">
        <v>11</v>
      </c>
      <c r="V474">
        <v>11</v>
      </c>
    </row>
    <row r="475" spans="19:22" x14ac:dyDescent="0.25">
      <c r="S475">
        <v>4103</v>
      </c>
      <c r="T475">
        <v>0</v>
      </c>
      <c r="U475">
        <v>11</v>
      </c>
      <c r="V475">
        <v>11</v>
      </c>
    </row>
    <row r="476" spans="19:22" x14ac:dyDescent="0.25">
      <c r="S476">
        <v>4391</v>
      </c>
      <c r="T476">
        <v>0</v>
      </c>
      <c r="U476">
        <v>11</v>
      </c>
      <c r="V476">
        <v>11</v>
      </c>
    </row>
    <row r="477" spans="19:22" x14ac:dyDescent="0.25">
      <c r="S477">
        <v>5114</v>
      </c>
      <c r="T477">
        <v>0</v>
      </c>
      <c r="U477">
        <v>11</v>
      </c>
      <c r="V477">
        <v>11</v>
      </c>
    </row>
    <row r="478" spans="19:22" x14ac:dyDescent="0.25">
      <c r="S478">
        <v>857</v>
      </c>
      <c r="T478">
        <v>0</v>
      </c>
      <c r="U478">
        <v>11</v>
      </c>
      <c r="V478">
        <v>7.3325999999999993</v>
      </c>
    </row>
    <row r="479" spans="19:22" x14ac:dyDescent="0.25">
      <c r="S479">
        <v>1156</v>
      </c>
      <c r="T479">
        <v>0</v>
      </c>
      <c r="U479">
        <v>11</v>
      </c>
      <c r="V479">
        <v>7.3325999999999993</v>
      </c>
    </row>
    <row r="480" spans="19:22" x14ac:dyDescent="0.25">
      <c r="S480">
        <v>4077</v>
      </c>
      <c r="T480">
        <v>0</v>
      </c>
      <c r="U480">
        <v>11</v>
      </c>
      <c r="V480">
        <v>4.8879111599999989</v>
      </c>
    </row>
    <row r="481" spans="19:22" x14ac:dyDescent="0.25">
      <c r="S481">
        <v>3656</v>
      </c>
      <c r="T481">
        <v>1</v>
      </c>
      <c r="U481">
        <v>11</v>
      </c>
      <c r="V481">
        <v>3.2582815792559989</v>
      </c>
    </row>
    <row r="482" spans="19:22" x14ac:dyDescent="0.25">
      <c r="S482">
        <v>2252</v>
      </c>
      <c r="T482">
        <v>0</v>
      </c>
      <c r="U482">
        <v>11</v>
      </c>
      <c r="V482">
        <v>3.2582815792559989</v>
      </c>
    </row>
    <row r="483" spans="19:22" x14ac:dyDescent="0.25">
      <c r="S483">
        <v>3256</v>
      </c>
      <c r="T483">
        <v>0</v>
      </c>
      <c r="U483">
        <v>11</v>
      </c>
      <c r="V483">
        <v>0.96512716815626975</v>
      </c>
    </row>
    <row r="484" spans="19:22" x14ac:dyDescent="0.25">
      <c r="S484">
        <v>1502</v>
      </c>
      <c r="T484">
        <v>0</v>
      </c>
      <c r="U484">
        <v>11</v>
      </c>
      <c r="V484">
        <v>0.42885962327729338</v>
      </c>
    </row>
    <row r="485" spans="19:22" x14ac:dyDescent="0.25">
      <c r="S485">
        <v>1369</v>
      </c>
      <c r="T485">
        <v>0</v>
      </c>
      <c r="U485">
        <v>11</v>
      </c>
      <c r="V485">
        <v>0.28587782487664376</v>
      </c>
    </row>
    <row r="486" spans="19:22" x14ac:dyDescent="0.25">
      <c r="S486">
        <v>563</v>
      </c>
      <c r="T486">
        <v>0</v>
      </c>
      <c r="U486">
        <v>11</v>
      </c>
      <c r="V486">
        <v>8.4679131883031E-2</v>
      </c>
    </row>
    <row r="487" spans="19:22" x14ac:dyDescent="0.25">
      <c r="S487">
        <v>648</v>
      </c>
      <c r="T487">
        <v>0</v>
      </c>
      <c r="U487">
        <v>11</v>
      </c>
      <c r="V487">
        <v>8.4679131883031E-2</v>
      </c>
    </row>
    <row r="488" spans="19:22" x14ac:dyDescent="0.25">
      <c r="S488">
        <v>1006</v>
      </c>
      <c r="T488">
        <v>0</v>
      </c>
      <c r="U488">
        <v>11</v>
      </c>
      <c r="V488">
        <v>8.4679131883031E-2</v>
      </c>
    </row>
    <row r="489" spans="19:22" x14ac:dyDescent="0.25">
      <c r="S489">
        <v>203</v>
      </c>
      <c r="T489">
        <v>1</v>
      </c>
      <c r="U489">
        <v>11</v>
      </c>
      <c r="V489">
        <v>5.6447109313228459E-2</v>
      </c>
    </row>
    <row r="490" spans="19:22" x14ac:dyDescent="0.25">
      <c r="S490">
        <v>260</v>
      </c>
      <c r="T490">
        <v>0</v>
      </c>
      <c r="U490">
        <v>11</v>
      </c>
      <c r="V490">
        <v>5.6447109313228459E-2</v>
      </c>
    </row>
    <row r="491" spans="19:22" x14ac:dyDescent="0.25">
      <c r="S491">
        <v>333</v>
      </c>
      <c r="T491">
        <v>0</v>
      </c>
      <c r="U491">
        <v>10</v>
      </c>
      <c r="V491">
        <v>10</v>
      </c>
    </row>
    <row r="492" spans="19:22" x14ac:dyDescent="0.25">
      <c r="S492">
        <v>360</v>
      </c>
      <c r="T492">
        <v>0</v>
      </c>
      <c r="U492">
        <v>10</v>
      </c>
      <c r="V492">
        <v>10</v>
      </c>
    </row>
    <row r="493" spans="19:22" x14ac:dyDescent="0.25">
      <c r="S493">
        <v>1257</v>
      </c>
      <c r="T493">
        <v>0</v>
      </c>
      <c r="U493">
        <v>10</v>
      </c>
      <c r="V493">
        <v>10</v>
      </c>
    </row>
    <row r="494" spans="19:22" x14ac:dyDescent="0.25">
      <c r="S494">
        <v>2342</v>
      </c>
      <c r="T494">
        <v>0</v>
      </c>
      <c r="U494">
        <v>10</v>
      </c>
      <c r="V494">
        <v>6.6659999999999995</v>
      </c>
    </row>
    <row r="495" spans="19:22" x14ac:dyDescent="0.25">
      <c r="S495">
        <v>2877</v>
      </c>
      <c r="T495">
        <v>0</v>
      </c>
      <c r="U495">
        <v>10</v>
      </c>
      <c r="V495">
        <v>6.6659999999999995</v>
      </c>
    </row>
    <row r="496" spans="19:22" x14ac:dyDescent="0.25">
      <c r="S496">
        <v>2930</v>
      </c>
      <c r="T496">
        <v>0</v>
      </c>
      <c r="U496">
        <v>10</v>
      </c>
      <c r="V496">
        <v>6.6659999999999995</v>
      </c>
    </row>
    <row r="497" spans="19:22" x14ac:dyDescent="0.25">
      <c r="S497">
        <v>4061</v>
      </c>
      <c r="T497">
        <v>0</v>
      </c>
      <c r="U497">
        <v>10</v>
      </c>
      <c r="V497">
        <v>6.6659999999999995</v>
      </c>
    </row>
    <row r="498" spans="19:22" x14ac:dyDescent="0.25">
      <c r="S498">
        <v>4201</v>
      </c>
      <c r="T498">
        <v>0</v>
      </c>
      <c r="U498">
        <v>10</v>
      </c>
      <c r="V498">
        <v>6.6659999999999995</v>
      </c>
    </row>
    <row r="499" spans="19:22" x14ac:dyDescent="0.25">
      <c r="S499">
        <v>5413</v>
      </c>
      <c r="T499">
        <v>0</v>
      </c>
      <c r="U499">
        <v>10</v>
      </c>
      <c r="V499">
        <v>6.6659999999999995</v>
      </c>
    </row>
    <row r="500" spans="19:22" x14ac:dyDescent="0.25">
      <c r="S500">
        <v>3234</v>
      </c>
      <c r="T500">
        <v>0</v>
      </c>
      <c r="U500">
        <v>10</v>
      </c>
      <c r="V500">
        <v>0.8773883346875182</v>
      </c>
    </row>
    <row r="501" spans="19:22" x14ac:dyDescent="0.25">
      <c r="S501">
        <v>3280</v>
      </c>
      <c r="T501">
        <v>0</v>
      </c>
      <c r="U501">
        <v>10</v>
      </c>
      <c r="V501">
        <v>0.8773883346875182</v>
      </c>
    </row>
    <row r="502" spans="19:22" x14ac:dyDescent="0.25">
      <c r="S502">
        <v>1250</v>
      </c>
      <c r="T502">
        <v>1</v>
      </c>
      <c r="U502">
        <v>10</v>
      </c>
      <c r="V502">
        <v>0.5848670639026996</v>
      </c>
    </row>
    <row r="503" spans="19:22" x14ac:dyDescent="0.25">
      <c r="S503">
        <v>1555</v>
      </c>
      <c r="T503">
        <v>0</v>
      </c>
      <c r="U503">
        <v>10</v>
      </c>
      <c r="V503">
        <v>0.5848670639026996</v>
      </c>
    </row>
    <row r="504" spans="19:22" x14ac:dyDescent="0.25">
      <c r="S504">
        <v>1629</v>
      </c>
      <c r="T504">
        <v>0</v>
      </c>
      <c r="U504">
        <v>10</v>
      </c>
      <c r="V504">
        <v>0.5848670639026996</v>
      </c>
    </row>
    <row r="505" spans="19:22" x14ac:dyDescent="0.25">
      <c r="S505">
        <v>41</v>
      </c>
      <c r="T505">
        <v>0</v>
      </c>
      <c r="U505">
        <v>10</v>
      </c>
      <c r="V505">
        <v>0.38987238479753955</v>
      </c>
    </row>
    <row r="506" spans="19:22" x14ac:dyDescent="0.25">
      <c r="S506">
        <v>527</v>
      </c>
      <c r="T506">
        <v>0</v>
      </c>
      <c r="U506">
        <v>10</v>
      </c>
      <c r="V506">
        <v>0.38987238479753955</v>
      </c>
    </row>
    <row r="507" spans="19:22" x14ac:dyDescent="0.25">
      <c r="S507">
        <v>1700</v>
      </c>
      <c r="T507">
        <v>0</v>
      </c>
      <c r="U507">
        <v>10</v>
      </c>
      <c r="V507">
        <v>0.25988893170603983</v>
      </c>
    </row>
    <row r="508" spans="19:22" x14ac:dyDescent="0.25">
      <c r="S508">
        <v>1138</v>
      </c>
      <c r="T508">
        <v>0</v>
      </c>
      <c r="U508">
        <v>10</v>
      </c>
      <c r="V508">
        <v>0.17324196187524615</v>
      </c>
    </row>
    <row r="509" spans="19:22" x14ac:dyDescent="0.25">
      <c r="S509">
        <v>616</v>
      </c>
      <c r="T509">
        <v>0</v>
      </c>
      <c r="U509">
        <v>10</v>
      </c>
      <c r="V509">
        <v>0.11548309178603908</v>
      </c>
    </row>
    <row r="510" spans="19:22" x14ac:dyDescent="0.25">
      <c r="S510">
        <v>316</v>
      </c>
      <c r="T510">
        <v>0</v>
      </c>
      <c r="U510">
        <v>10</v>
      </c>
      <c r="V510">
        <v>7.6981028984573652E-2</v>
      </c>
    </row>
    <row r="511" spans="19:22" x14ac:dyDescent="0.25">
      <c r="S511">
        <v>1418</v>
      </c>
      <c r="T511">
        <v>0</v>
      </c>
      <c r="U511">
        <v>9</v>
      </c>
      <c r="V511">
        <v>9</v>
      </c>
    </row>
    <row r="512" spans="19:22" x14ac:dyDescent="0.25">
      <c r="S512">
        <v>2987</v>
      </c>
      <c r="T512">
        <v>0</v>
      </c>
      <c r="U512">
        <v>9</v>
      </c>
      <c r="V512">
        <v>9</v>
      </c>
    </row>
    <row r="513" spans="19:22" x14ac:dyDescent="0.25">
      <c r="S513">
        <v>3534</v>
      </c>
      <c r="T513">
        <v>0</v>
      </c>
      <c r="U513">
        <v>9</v>
      </c>
      <c r="V513">
        <v>9</v>
      </c>
    </row>
    <row r="514" spans="19:22" x14ac:dyDescent="0.25">
      <c r="S514">
        <v>4264</v>
      </c>
      <c r="T514">
        <v>0</v>
      </c>
      <c r="U514">
        <v>9</v>
      </c>
      <c r="V514">
        <v>9</v>
      </c>
    </row>
    <row r="515" spans="19:22" x14ac:dyDescent="0.25">
      <c r="S515">
        <v>4920</v>
      </c>
      <c r="T515">
        <v>0</v>
      </c>
      <c r="U515">
        <v>9</v>
      </c>
      <c r="V515">
        <v>9</v>
      </c>
    </row>
    <row r="516" spans="19:22" x14ac:dyDescent="0.25">
      <c r="S516">
        <v>1658</v>
      </c>
      <c r="T516">
        <v>0</v>
      </c>
      <c r="U516">
        <v>9</v>
      </c>
      <c r="V516">
        <v>5.9993999999999996</v>
      </c>
    </row>
    <row r="517" spans="19:22" x14ac:dyDescent="0.25">
      <c r="S517">
        <v>4118</v>
      </c>
      <c r="T517">
        <v>0</v>
      </c>
      <c r="U517">
        <v>9</v>
      </c>
      <c r="V517">
        <v>5.9993999999999996</v>
      </c>
    </row>
    <row r="518" spans="19:22" x14ac:dyDescent="0.25">
      <c r="S518">
        <v>4961</v>
      </c>
      <c r="T518">
        <v>0</v>
      </c>
      <c r="U518">
        <v>9</v>
      </c>
      <c r="V518">
        <v>5.9993999999999996</v>
      </c>
    </row>
    <row r="519" spans="19:22" x14ac:dyDescent="0.25">
      <c r="S519">
        <v>2486</v>
      </c>
      <c r="T519">
        <v>0</v>
      </c>
      <c r="U519">
        <v>9</v>
      </c>
      <c r="V519">
        <v>3.9992000399999994</v>
      </c>
    </row>
    <row r="520" spans="19:22" x14ac:dyDescent="0.25">
      <c r="S520">
        <v>1334</v>
      </c>
      <c r="T520">
        <v>0</v>
      </c>
      <c r="U520">
        <v>9</v>
      </c>
      <c r="V520">
        <v>2.6658667466639994</v>
      </c>
    </row>
    <row r="521" spans="19:22" x14ac:dyDescent="0.25">
      <c r="S521">
        <v>1569</v>
      </c>
      <c r="T521">
        <v>0</v>
      </c>
      <c r="U521">
        <v>9</v>
      </c>
      <c r="V521">
        <v>2.6658667466639994</v>
      </c>
    </row>
    <row r="522" spans="19:22" x14ac:dyDescent="0.25">
      <c r="S522">
        <v>4565</v>
      </c>
      <c r="T522">
        <v>0</v>
      </c>
      <c r="U522">
        <v>9</v>
      </c>
      <c r="V522">
        <v>2.6658667466639994</v>
      </c>
    </row>
    <row r="523" spans="19:22" x14ac:dyDescent="0.25">
      <c r="S523">
        <v>1056</v>
      </c>
      <c r="T523">
        <v>0</v>
      </c>
      <c r="U523">
        <v>9</v>
      </c>
      <c r="V523">
        <v>1.1845927110992596</v>
      </c>
    </row>
    <row r="524" spans="19:22" x14ac:dyDescent="0.25">
      <c r="S524">
        <v>1706</v>
      </c>
      <c r="T524">
        <v>0</v>
      </c>
      <c r="U524">
        <v>9</v>
      </c>
      <c r="V524">
        <v>1.1845927110992596</v>
      </c>
    </row>
    <row r="525" spans="19:22" x14ac:dyDescent="0.25">
      <c r="S525">
        <v>3456</v>
      </c>
      <c r="T525">
        <v>0</v>
      </c>
      <c r="U525">
        <v>9</v>
      </c>
      <c r="V525">
        <v>1.1845927110992596</v>
      </c>
    </row>
    <row r="526" spans="19:22" x14ac:dyDescent="0.25">
      <c r="S526">
        <v>2619</v>
      </c>
      <c r="T526">
        <v>0</v>
      </c>
      <c r="U526">
        <v>9</v>
      </c>
      <c r="V526">
        <v>0.78964950121876643</v>
      </c>
    </row>
    <row r="527" spans="19:22" x14ac:dyDescent="0.25">
      <c r="S527">
        <v>1002</v>
      </c>
      <c r="T527">
        <v>0</v>
      </c>
      <c r="U527">
        <v>9</v>
      </c>
      <c r="V527">
        <v>0.52638035751242973</v>
      </c>
    </row>
    <row r="528" spans="19:22" x14ac:dyDescent="0.25">
      <c r="S528">
        <v>1208</v>
      </c>
      <c r="T528">
        <v>0</v>
      </c>
      <c r="U528">
        <v>9</v>
      </c>
      <c r="V528">
        <v>0.52638035751242973</v>
      </c>
    </row>
    <row r="529" spans="19:22" x14ac:dyDescent="0.25">
      <c r="S529">
        <v>1598</v>
      </c>
      <c r="T529">
        <v>0</v>
      </c>
      <c r="U529">
        <v>9</v>
      </c>
      <c r="V529">
        <v>0.35088514631778567</v>
      </c>
    </row>
    <row r="530" spans="19:22" x14ac:dyDescent="0.25">
      <c r="S530">
        <v>2344</v>
      </c>
      <c r="T530">
        <v>0</v>
      </c>
      <c r="U530">
        <v>9</v>
      </c>
      <c r="V530">
        <v>0.35088514631778567</v>
      </c>
    </row>
    <row r="531" spans="19:22" x14ac:dyDescent="0.25">
      <c r="S531">
        <v>2591</v>
      </c>
      <c r="T531">
        <v>0</v>
      </c>
      <c r="U531">
        <v>9</v>
      </c>
      <c r="V531">
        <v>0.35088514631778567</v>
      </c>
    </row>
    <row r="532" spans="19:22" x14ac:dyDescent="0.25">
      <c r="S532">
        <v>1533</v>
      </c>
      <c r="T532">
        <v>0</v>
      </c>
      <c r="U532">
        <v>9</v>
      </c>
      <c r="V532">
        <v>0.23390003853543592</v>
      </c>
    </row>
    <row r="533" spans="19:22" x14ac:dyDescent="0.25">
      <c r="S533">
        <v>2165</v>
      </c>
      <c r="T533">
        <v>0</v>
      </c>
      <c r="U533">
        <v>9</v>
      </c>
      <c r="V533">
        <v>0.23390003853543592</v>
      </c>
    </row>
    <row r="534" spans="19:22" x14ac:dyDescent="0.25">
      <c r="S534">
        <v>2637</v>
      </c>
      <c r="T534">
        <v>0</v>
      </c>
      <c r="U534">
        <v>8</v>
      </c>
      <c r="V534">
        <v>8</v>
      </c>
    </row>
    <row r="535" spans="19:22" x14ac:dyDescent="0.25">
      <c r="S535">
        <v>3314</v>
      </c>
      <c r="T535">
        <v>0</v>
      </c>
      <c r="U535">
        <v>8</v>
      </c>
      <c r="V535">
        <v>8</v>
      </c>
    </row>
    <row r="536" spans="19:22" x14ac:dyDescent="0.25">
      <c r="S536">
        <v>3604</v>
      </c>
      <c r="T536">
        <v>0</v>
      </c>
      <c r="U536">
        <v>8</v>
      </c>
      <c r="V536">
        <v>8</v>
      </c>
    </row>
    <row r="537" spans="19:22" x14ac:dyDescent="0.25">
      <c r="S537">
        <v>4468</v>
      </c>
      <c r="T537">
        <v>0</v>
      </c>
      <c r="U537">
        <v>8</v>
      </c>
      <c r="V537">
        <v>8</v>
      </c>
    </row>
    <row r="538" spans="19:22" x14ac:dyDescent="0.25">
      <c r="S538">
        <v>4607</v>
      </c>
      <c r="T538">
        <v>0</v>
      </c>
      <c r="U538">
        <v>8</v>
      </c>
      <c r="V538">
        <v>8</v>
      </c>
    </row>
    <row r="539" spans="19:22" x14ac:dyDescent="0.25">
      <c r="S539">
        <v>955</v>
      </c>
      <c r="T539">
        <v>0</v>
      </c>
      <c r="U539">
        <v>8</v>
      </c>
      <c r="V539">
        <v>5.3327999999999998</v>
      </c>
    </row>
    <row r="540" spans="19:22" x14ac:dyDescent="0.25">
      <c r="S540">
        <v>3512</v>
      </c>
      <c r="T540">
        <v>0</v>
      </c>
      <c r="U540">
        <v>8</v>
      </c>
      <c r="V540">
        <v>5.3327999999999998</v>
      </c>
    </row>
    <row r="541" spans="19:22" x14ac:dyDescent="0.25">
      <c r="S541">
        <v>4818</v>
      </c>
      <c r="T541">
        <v>0</v>
      </c>
      <c r="U541">
        <v>8</v>
      </c>
      <c r="V541">
        <v>5.3327999999999998</v>
      </c>
    </row>
    <row r="542" spans="19:22" x14ac:dyDescent="0.25">
      <c r="S542">
        <v>334</v>
      </c>
      <c r="T542">
        <v>0</v>
      </c>
      <c r="U542">
        <v>8</v>
      </c>
      <c r="V542">
        <v>3.5548444799999999</v>
      </c>
    </row>
    <row r="543" spans="19:22" x14ac:dyDescent="0.25">
      <c r="S543">
        <v>1285</v>
      </c>
      <c r="T543">
        <v>0</v>
      </c>
      <c r="U543">
        <v>8</v>
      </c>
      <c r="V543">
        <v>3.5548444799999999</v>
      </c>
    </row>
    <row r="544" spans="19:22" x14ac:dyDescent="0.25">
      <c r="S544">
        <v>1660</v>
      </c>
      <c r="T544">
        <v>0</v>
      </c>
      <c r="U544">
        <v>8</v>
      </c>
      <c r="V544">
        <v>2.3696593303679996</v>
      </c>
    </row>
    <row r="545" spans="19:22" x14ac:dyDescent="0.25">
      <c r="S545">
        <v>2130</v>
      </c>
      <c r="T545">
        <v>0</v>
      </c>
      <c r="U545">
        <v>8</v>
      </c>
      <c r="V545">
        <v>0.70191066775001454</v>
      </c>
    </row>
    <row r="546" spans="19:22" x14ac:dyDescent="0.25">
      <c r="S546">
        <v>1087</v>
      </c>
      <c r="T546">
        <v>0</v>
      </c>
      <c r="U546">
        <v>8</v>
      </c>
      <c r="V546">
        <v>0.20791114536483188</v>
      </c>
    </row>
    <row r="547" spans="19:22" x14ac:dyDescent="0.25">
      <c r="S547">
        <v>1103</v>
      </c>
      <c r="T547">
        <v>0</v>
      </c>
      <c r="U547">
        <v>8</v>
      </c>
      <c r="V547">
        <v>0.13859356950019691</v>
      </c>
    </row>
    <row r="548" spans="19:22" x14ac:dyDescent="0.25">
      <c r="S548">
        <v>1646</v>
      </c>
      <c r="T548">
        <v>0</v>
      </c>
      <c r="U548">
        <v>8</v>
      </c>
      <c r="V548">
        <v>0.13859356950019691</v>
      </c>
    </row>
    <row r="549" spans="19:22" x14ac:dyDescent="0.25">
      <c r="S549">
        <v>5448</v>
      </c>
      <c r="T549">
        <v>0</v>
      </c>
      <c r="U549">
        <v>7</v>
      </c>
      <c r="V549">
        <v>7</v>
      </c>
    </row>
    <row r="550" spans="19:22" x14ac:dyDescent="0.25">
      <c r="S550">
        <v>5403</v>
      </c>
      <c r="T550">
        <v>0</v>
      </c>
      <c r="U550">
        <v>7</v>
      </c>
      <c r="V550">
        <v>4.6661999999999999</v>
      </c>
    </row>
    <row r="551" spans="19:22" x14ac:dyDescent="0.25">
      <c r="S551">
        <v>3322</v>
      </c>
      <c r="T551">
        <v>1</v>
      </c>
      <c r="U551">
        <v>7</v>
      </c>
      <c r="V551">
        <v>4.1970518637029137</v>
      </c>
    </row>
    <row r="552" spans="19:22" x14ac:dyDescent="0.25">
      <c r="S552">
        <v>900</v>
      </c>
      <c r="T552">
        <v>0</v>
      </c>
      <c r="U552">
        <v>7</v>
      </c>
      <c r="V552">
        <v>3.1104889199999999</v>
      </c>
    </row>
    <row r="553" spans="19:22" x14ac:dyDescent="0.25">
      <c r="S553">
        <v>935</v>
      </c>
      <c r="T553">
        <v>0</v>
      </c>
      <c r="U553">
        <v>7</v>
      </c>
      <c r="V553">
        <v>0.92134988641053528</v>
      </c>
    </row>
    <row r="554" spans="19:22" x14ac:dyDescent="0.25">
      <c r="S554">
        <v>1559</v>
      </c>
      <c r="T554">
        <v>0</v>
      </c>
      <c r="U554">
        <v>7</v>
      </c>
      <c r="V554">
        <v>0.92134988641053528</v>
      </c>
    </row>
    <row r="555" spans="19:22" x14ac:dyDescent="0.25">
      <c r="S555">
        <v>931</v>
      </c>
      <c r="T555">
        <v>0</v>
      </c>
      <c r="U555">
        <v>7</v>
      </c>
      <c r="V555">
        <v>0.40940694473188977</v>
      </c>
    </row>
    <row r="556" spans="19:22" x14ac:dyDescent="0.25">
      <c r="S556">
        <v>397</v>
      </c>
      <c r="T556">
        <v>0</v>
      </c>
      <c r="U556">
        <v>7</v>
      </c>
      <c r="V556">
        <v>0.1212693733126723</v>
      </c>
    </row>
    <row r="557" spans="19:22" x14ac:dyDescent="0.25">
      <c r="S557">
        <v>501</v>
      </c>
      <c r="T557">
        <v>0</v>
      </c>
      <c r="U557">
        <v>7</v>
      </c>
      <c r="V557">
        <v>5.3886720289201551E-2</v>
      </c>
    </row>
    <row r="558" spans="19:22" x14ac:dyDescent="0.25">
      <c r="S558">
        <v>999</v>
      </c>
      <c r="T558">
        <v>1</v>
      </c>
      <c r="U558">
        <v>6</v>
      </c>
      <c r="V558">
        <v>5.6665999999999999</v>
      </c>
    </row>
    <row r="559" spans="19:22" x14ac:dyDescent="0.25">
      <c r="S559">
        <v>3309</v>
      </c>
      <c r="T559">
        <v>1</v>
      </c>
      <c r="U559">
        <v>6</v>
      </c>
      <c r="V559">
        <v>4.6663999999999994</v>
      </c>
    </row>
    <row r="560" spans="19:22" x14ac:dyDescent="0.25">
      <c r="S560">
        <v>4265</v>
      </c>
      <c r="T560">
        <v>1</v>
      </c>
      <c r="U560">
        <v>6</v>
      </c>
      <c r="V560">
        <v>3.9996</v>
      </c>
    </row>
    <row r="561" spans="19:22" x14ac:dyDescent="0.25">
      <c r="S561">
        <v>3974</v>
      </c>
      <c r="T561">
        <v>0</v>
      </c>
      <c r="U561">
        <v>6</v>
      </c>
      <c r="V561">
        <v>3.9996</v>
      </c>
    </row>
    <row r="562" spans="19:22" x14ac:dyDescent="0.25">
      <c r="S562">
        <v>1058</v>
      </c>
      <c r="T562">
        <v>0</v>
      </c>
      <c r="U562">
        <v>6</v>
      </c>
      <c r="V562">
        <v>0.52643300081251099</v>
      </c>
    </row>
    <row r="563" spans="19:22" x14ac:dyDescent="0.25">
      <c r="S563">
        <v>1648</v>
      </c>
      <c r="T563">
        <v>0</v>
      </c>
      <c r="U563">
        <v>6</v>
      </c>
      <c r="V563">
        <v>6.9289855071623455E-2</v>
      </c>
    </row>
    <row r="564" spans="19:22" x14ac:dyDescent="0.25">
      <c r="S564">
        <v>1065</v>
      </c>
      <c r="T564">
        <v>0</v>
      </c>
      <c r="U564">
        <v>5</v>
      </c>
      <c r="V564">
        <v>5</v>
      </c>
    </row>
    <row r="565" spans="19:22" x14ac:dyDescent="0.25">
      <c r="S565">
        <v>1775</v>
      </c>
      <c r="T565">
        <v>0</v>
      </c>
      <c r="U565">
        <v>5</v>
      </c>
      <c r="V565">
        <v>5</v>
      </c>
    </row>
    <row r="566" spans="19:22" x14ac:dyDescent="0.25">
      <c r="S566">
        <v>1796</v>
      </c>
      <c r="T566">
        <v>0</v>
      </c>
      <c r="U566">
        <v>5</v>
      </c>
      <c r="V566">
        <v>5</v>
      </c>
    </row>
    <row r="567" spans="19:22" x14ac:dyDescent="0.25">
      <c r="S567">
        <v>2852</v>
      </c>
      <c r="T567">
        <v>0</v>
      </c>
      <c r="U567">
        <v>5</v>
      </c>
      <c r="V567">
        <v>3.3329999999999997</v>
      </c>
    </row>
    <row r="568" spans="19:22" x14ac:dyDescent="0.25">
      <c r="S568">
        <v>4522</v>
      </c>
      <c r="T568">
        <v>0</v>
      </c>
      <c r="U568">
        <v>5</v>
      </c>
      <c r="V568">
        <v>3.3329999999999997</v>
      </c>
    </row>
    <row r="569" spans="19:22" x14ac:dyDescent="0.25">
      <c r="S569">
        <v>5046</v>
      </c>
      <c r="T569">
        <v>0</v>
      </c>
      <c r="U569">
        <v>5</v>
      </c>
      <c r="V569">
        <v>3.3329999999999997</v>
      </c>
    </row>
    <row r="570" spans="19:22" x14ac:dyDescent="0.25">
      <c r="S570">
        <v>5048</v>
      </c>
      <c r="T570">
        <v>0</v>
      </c>
      <c r="U570">
        <v>5</v>
      </c>
      <c r="V570">
        <v>3.3329999999999997</v>
      </c>
    </row>
    <row r="571" spans="19:22" x14ac:dyDescent="0.25">
      <c r="S571">
        <v>5188</v>
      </c>
      <c r="T571">
        <v>0</v>
      </c>
      <c r="U571">
        <v>5</v>
      </c>
      <c r="V571">
        <v>3.3329999999999997</v>
      </c>
    </row>
    <row r="572" spans="19:22" x14ac:dyDescent="0.25">
      <c r="S572">
        <v>5431</v>
      </c>
      <c r="T572">
        <v>0</v>
      </c>
      <c r="U572">
        <v>5</v>
      </c>
      <c r="V572">
        <v>3.3329999999999997</v>
      </c>
    </row>
    <row r="573" spans="19:22" x14ac:dyDescent="0.25">
      <c r="S573">
        <v>1684</v>
      </c>
      <c r="T573">
        <v>0</v>
      </c>
      <c r="U573">
        <v>5</v>
      </c>
      <c r="V573">
        <v>1.4810370814799998</v>
      </c>
    </row>
    <row r="574" spans="19:22" x14ac:dyDescent="0.25">
      <c r="S574">
        <v>326</v>
      </c>
      <c r="T574">
        <v>0</v>
      </c>
      <c r="U574">
        <v>5</v>
      </c>
      <c r="V574">
        <v>0.19493619239876978</v>
      </c>
    </row>
    <row r="575" spans="19:22" x14ac:dyDescent="0.25">
      <c r="S575">
        <v>2335</v>
      </c>
      <c r="T575">
        <v>0</v>
      </c>
      <c r="U575">
        <v>5</v>
      </c>
      <c r="V575">
        <v>0.19493619239876978</v>
      </c>
    </row>
    <row r="576" spans="19:22" x14ac:dyDescent="0.25">
      <c r="S576">
        <v>2587</v>
      </c>
      <c r="T576">
        <v>0</v>
      </c>
      <c r="U576">
        <v>4</v>
      </c>
      <c r="V576">
        <v>2.6663999999999999</v>
      </c>
    </row>
    <row r="577" spans="19:22" x14ac:dyDescent="0.25">
      <c r="S577">
        <v>2200</v>
      </c>
      <c r="T577">
        <v>0</v>
      </c>
      <c r="U577">
        <v>4</v>
      </c>
      <c r="V577">
        <v>0.78980745481165426</v>
      </c>
    </row>
    <row r="578" spans="19:22" x14ac:dyDescent="0.25">
      <c r="S578">
        <v>3494</v>
      </c>
      <c r="T578">
        <v>0</v>
      </c>
      <c r="U578">
        <v>4</v>
      </c>
      <c r="V578">
        <v>0.52648564937744868</v>
      </c>
    </row>
    <row r="579" spans="19:22" x14ac:dyDescent="0.25">
      <c r="S579">
        <v>1726</v>
      </c>
      <c r="T579">
        <v>0</v>
      </c>
      <c r="U579">
        <v>4</v>
      </c>
      <c r="V579">
        <v>0.23394682556107985</v>
      </c>
    </row>
    <row r="580" spans="19:22" x14ac:dyDescent="0.25">
      <c r="S580">
        <v>4329</v>
      </c>
      <c r="T580">
        <v>0</v>
      </c>
      <c r="U580">
        <v>3</v>
      </c>
      <c r="V580">
        <v>3</v>
      </c>
    </row>
    <row r="581" spans="19:22" x14ac:dyDescent="0.25">
      <c r="S581">
        <v>1817</v>
      </c>
      <c r="T581">
        <v>0</v>
      </c>
      <c r="U581">
        <v>3</v>
      </c>
      <c r="V581">
        <v>1.9998</v>
      </c>
    </row>
    <row r="582" spans="19:22" x14ac:dyDescent="0.25">
      <c r="S582">
        <v>4253</v>
      </c>
      <c r="T582">
        <v>0</v>
      </c>
      <c r="U582">
        <v>3</v>
      </c>
      <c r="V582">
        <v>1.9998</v>
      </c>
    </row>
    <row r="583" spans="19:22" x14ac:dyDescent="0.25">
      <c r="S583">
        <v>706</v>
      </c>
      <c r="T583">
        <v>1</v>
      </c>
      <c r="U583">
        <v>3</v>
      </c>
      <c r="V583">
        <v>0.26321650040625549</v>
      </c>
    </row>
    <row r="584" spans="19:22" x14ac:dyDescent="0.25">
      <c r="S584">
        <v>2185</v>
      </c>
      <c r="T584">
        <v>0</v>
      </c>
      <c r="U584">
        <v>3</v>
      </c>
      <c r="V584">
        <v>0.17546011917080989</v>
      </c>
    </row>
    <row r="585" spans="19:22" x14ac:dyDescent="0.25">
      <c r="S585">
        <v>612</v>
      </c>
      <c r="T585">
        <v>0</v>
      </c>
      <c r="U585">
        <v>3</v>
      </c>
      <c r="V585">
        <v>0.11696171543926187</v>
      </c>
    </row>
    <row r="586" spans="19:22" x14ac:dyDescent="0.25">
      <c r="S586">
        <v>4469</v>
      </c>
      <c r="T586">
        <v>0</v>
      </c>
      <c r="U586">
        <v>2</v>
      </c>
      <c r="V586">
        <v>2</v>
      </c>
    </row>
    <row r="587" spans="19:22" x14ac:dyDescent="0.25">
      <c r="S587">
        <v>5842</v>
      </c>
      <c r="T587">
        <v>0</v>
      </c>
      <c r="U587">
        <v>2</v>
      </c>
      <c r="V587">
        <v>2</v>
      </c>
    </row>
    <row r="588" spans="19:22" x14ac:dyDescent="0.25">
      <c r="S588">
        <v>649</v>
      </c>
      <c r="T588">
        <v>0</v>
      </c>
      <c r="U588">
        <v>2</v>
      </c>
      <c r="V588">
        <v>1.3331999999999999</v>
      </c>
    </row>
    <row r="589" spans="19:22" x14ac:dyDescent="0.25">
      <c r="S589">
        <v>1731</v>
      </c>
      <c r="T589">
        <v>0</v>
      </c>
      <c r="U589">
        <v>1</v>
      </c>
      <c r="V589">
        <v>1</v>
      </c>
    </row>
    <row r="590" spans="19:22" x14ac:dyDescent="0.25">
      <c r="S590">
        <v>3847</v>
      </c>
      <c r="T590">
        <v>0</v>
      </c>
      <c r="U590">
        <v>1</v>
      </c>
      <c r="V590">
        <v>0.66659999999999997</v>
      </c>
    </row>
  </sheetData>
  <sortState ref="S6:V590">
    <sortCondition descending="1" ref="U6:U590"/>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FU544"/>
  <sheetViews>
    <sheetView topLeftCell="EX313" zoomScale="90" zoomScaleNormal="90" workbookViewId="0">
      <selection activeCell="FI323" sqref="FI323"/>
    </sheetView>
  </sheetViews>
  <sheetFormatPr defaultRowHeight="12.5" x14ac:dyDescent="0.25"/>
  <cols>
    <col min="90" max="90" width="9.1796875" style="10"/>
    <col min="93" max="93" width="9.1796875" style="100"/>
    <col min="103" max="103" width="12.81640625" customWidth="1"/>
    <col min="118" max="118" width="12.81640625" customWidth="1"/>
    <col min="122" max="122" width="9.1796875" style="10"/>
  </cols>
  <sheetData>
    <row r="1" spans="2:119" x14ac:dyDescent="0.25">
      <c r="CZ1" s="10"/>
      <c r="DC1" s="100"/>
      <c r="DO1" s="10"/>
    </row>
    <row r="2" spans="2:119" x14ac:dyDescent="0.25">
      <c r="CZ2" s="10"/>
      <c r="DC2" s="100"/>
      <c r="DO2" s="10"/>
    </row>
    <row r="3" spans="2:119" x14ac:dyDescent="0.25">
      <c r="B3" s="98"/>
      <c r="C3" s="98"/>
      <c r="D3" s="98"/>
      <c r="E3" s="2"/>
      <c r="CZ3" s="10"/>
      <c r="DC3" s="100"/>
      <c r="DO3" s="10"/>
    </row>
    <row r="4" spans="2:119" x14ac:dyDescent="0.25">
      <c r="B4" s="98"/>
      <c r="C4" s="98"/>
      <c r="D4" s="98"/>
      <c r="E4" s="2"/>
      <c r="CZ4" s="10"/>
      <c r="DC4" s="100"/>
      <c r="DO4" s="10"/>
    </row>
    <row r="5" spans="2:119" x14ac:dyDescent="0.25">
      <c r="B5" s="98"/>
      <c r="C5" s="98"/>
      <c r="D5" s="98"/>
      <c r="E5" s="2"/>
      <c r="CZ5" s="10"/>
      <c r="DC5" s="100"/>
      <c r="DO5" s="10"/>
    </row>
    <row r="6" spans="2:119" x14ac:dyDescent="0.25">
      <c r="B6" s="98"/>
      <c r="C6" s="98"/>
      <c r="D6" s="98"/>
      <c r="E6" s="2"/>
      <c r="CZ6" s="10"/>
      <c r="DC6" s="100"/>
      <c r="DO6" s="10"/>
    </row>
    <row r="7" spans="2:119" x14ac:dyDescent="0.25">
      <c r="B7" s="98"/>
      <c r="C7" s="98"/>
      <c r="D7" s="98"/>
      <c r="E7" s="2"/>
      <c r="CZ7" s="10"/>
      <c r="DC7" s="100"/>
      <c r="DO7" s="10"/>
    </row>
    <row r="8" spans="2:119" x14ac:dyDescent="0.25">
      <c r="B8" s="98"/>
      <c r="C8" s="98"/>
      <c r="D8" s="98"/>
      <c r="E8" s="2"/>
      <c r="CZ8" s="10"/>
      <c r="DC8" s="100"/>
      <c r="DO8" s="10"/>
    </row>
    <row r="9" spans="2:119" x14ac:dyDescent="0.25">
      <c r="B9" s="98"/>
      <c r="C9" s="98"/>
      <c r="D9" s="98"/>
      <c r="E9" s="2"/>
      <c r="CZ9" s="10"/>
      <c r="DC9" s="100"/>
      <c r="DO9" s="10"/>
    </row>
    <row r="10" spans="2:119" x14ac:dyDescent="0.25">
      <c r="B10" s="98"/>
      <c r="C10" s="98"/>
      <c r="D10" s="98"/>
      <c r="E10" s="2"/>
      <c r="CZ10" s="10"/>
      <c r="DC10" s="100"/>
      <c r="DO10" s="10"/>
    </row>
    <row r="11" spans="2:119" x14ac:dyDescent="0.25">
      <c r="B11" s="98"/>
      <c r="C11" s="98"/>
      <c r="D11" s="98"/>
      <c r="E11" s="2"/>
      <c r="CZ11" s="10"/>
      <c r="DC11" s="100"/>
      <c r="DO11" s="10"/>
    </row>
    <row r="12" spans="2:119" x14ac:dyDescent="0.25">
      <c r="B12" s="98"/>
      <c r="C12" s="98"/>
      <c r="D12" s="98"/>
      <c r="E12" s="2"/>
      <c r="CZ12" s="10"/>
      <c r="DC12" s="100"/>
      <c r="DO12" s="10"/>
    </row>
    <row r="13" spans="2:119" x14ac:dyDescent="0.25">
      <c r="B13" s="98"/>
      <c r="C13" s="98"/>
      <c r="D13" s="98"/>
      <c r="E13" s="2"/>
      <c r="CZ13" s="10"/>
      <c r="DC13" s="100"/>
      <c r="DO13" s="10"/>
    </row>
    <row r="14" spans="2:119" x14ac:dyDescent="0.25">
      <c r="B14" s="98"/>
      <c r="C14" s="98"/>
      <c r="D14" s="98"/>
      <c r="E14" s="2"/>
      <c r="CZ14" s="10"/>
      <c r="DC14" s="100"/>
      <c r="DO14" s="10"/>
    </row>
    <row r="15" spans="2:119" x14ac:dyDescent="0.25">
      <c r="B15" s="98"/>
      <c r="C15" s="98"/>
      <c r="D15" s="98"/>
      <c r="E15" s="2"/>
      <c r="CZ15" s="10"/>
      <c r="DC15" s="100"/>
      <c r="DO15" s="10"/>
    </row>
    <row r="16" spans="2:119" x14ac:dyDescent="0.25">
      <c r="B16" s="98"/>
      <c r="C16" s="98"/>
      <c r="D16" s="98"/>
      <c r="E16" s="2"/>
      <c r="CZ16" s="10"/>
      <c r="DC16" s="100"/>
      <c r="DO16" s="10"/>
    </row>
    <row r="17" spans="2:129" x14ac:dyDescent="0.25">
      <c r="B17" s="98"/>
      <c r="C17" s="98"/>
      <c r="D17" s="98"/>
      <c r="E17" s="2"/>
      <c r="CZ17" s="10"/>
      <c r="DC17" s="100"/>
      <c r="DO17" s="10"/>
    </row>
    <row r="18" spans="2:129" ht="13" x14ac:dyDescent="0.3">
      <c r="B18" s="116">
        <v>2000</v>
      </c>
      <c r="C18" s="98"/>
      <c r="D18" s="98"/>
      <c r="E18" s="2"/>
      <c r="G18" s="101">
        <v>2001</v>
      </c>
      <c r="O18" s="101">
        <v>2002</v>
      </c>
      <c r="U18" s="101">
        <v>2003</v>
      </c>
      <c r="AA18" s="101">
        <v>2004</v>
      </c>
      <c r="AG18" s="101">
        <v>2005</v>
      </c>
      <c r="AM18" s="101">
        <v>2006</v>
      </c>
      <c r="AS18" s="101">
        <v>2007</v>
      </c>
      <c r="AY18" s="101">
        <v>2008</v>
      </c>
      <c r="BI18" s="101">
        <v>2009</v>
      </c>
      <c r="BU18" s="108">
        <v>2010</v>
      </c>
      <c r="CG18" s="108">
        <v>2011</v>
      </c>
      <c r="CU18" s="108">
        <v>2012</v>
      </c>
      <c r="CZ18" s="10"/>
      <c r="DC18" s="100"/>
      <c r="DJ18" s="108">
        <v>2013</v>
      </c>
      <c r="DO18" s="10"/>
      <c r="DY18">
        <v>2014</v>
      </c>
    </row>
    <row r="19" spans="2:129" x14ac:dyDescent="0.25">
      <c r="CZ19" s="10"/>
      <c r="DC19" s="100"/>
      <c r="DO19" s="10"/>
    </row>
    <row r="20" spans="2:129" ht="13" thickBot="1" x14ac:dyDescent="0.3">
      <c r="CZ20" s="10"/>
      <c r="DC20" s="100"/>
      <c r="DO20" s="10"/>
    </row>
    <row r="21" spans="2:129" ht="13" thickBot="1" x14ac:dyDescent="0.3">
      <c r="B21" s="117">
        <v>255</v>
      </c>
      <c r="C21" s="118">
        <v>232</v>
      </c>
      <c r="D21" s="118">
        <v>25</v>
      </c>
      <c r="E21" s="78" t="s">
        <v>11</v>
      </c>
      <c r="G21" s="52" t="s">
        <v>26</v>
      </c>
      <c r="H21" s="50" t="s">
        <v>1</v>
      </c>
      <c r="I21" s="50" t="s">
        <v>27</v>
      </c>
      <c r="J21" s="50" t="s">
        <v>2</v>
      </c>
      <c r="K21" s="50" t="s">
        <v>3</v>
      </c>
      <c r="L21" s="50" t="s">
        <v>28</v>
      </c>
      <c r="M21" s="51" t="s">
        <v>4</v>
      </c>
      <c r="O21" s="4" t="s">
        <v>0</v>
      </c>
      <c r="P21" s="5" t="s">
        <v>1</v>
      </c>
      <c r="Q21" s="5" t="s">
        <v>2</v>
      </c>
      <c r="R21" s="5" t="s">
        <v>3</v>
      </c>
      <c r="S21" s="6" t="s">
        <v>4</v>
      </c>
      <c r="U21" s="4" t="s">
        <v>0</v>
      </c>
      <c r="V21" s="5" t="s">
        <v>1</v>
      </c>
      <c r="W21" s="5" t="s">
        <v>2</v>
      </c>
      <c r="X21" s="5" t="s">
        <v>3</v>
      </c>
      <c r="Y21" s="6" t="s">
        <v>4</v>
      </c>
      <c r="AA21" s="4" t="s">
        <v>0</v>
      </c>
      <c r="AB21" s="11" t="s">
        <v>1</v>
      </c>
      <c r="AC21" s="11" t="s">
        <v>2</v>
      </c>
      <c r="AD21" s="11" t="s">
        <v>3</v>
      </c>
      <c r="AE21" s="134" t="s">
        <v>4</v>
      </c>
      <c r="AG21" s="4" t="s">
        <v>0</v>
      </c>
      <c r="AH21" s="11" t="s">
        <v>1</v>
      </c>
      <c r="AI21" s="11" t="s">
        <v>2</v>
      </c>
      <c r="AJ21" s="11" t="s">
        <v>3</v>
      </c>
      <c r="AK21" s="12" t="s">
        <v>4</v>
      </c>
      <c r="AM21" s="3" t="s">
        <v>0</v>
      </c>
      <c r="AN21" s="7" t="s">
        <v>1</v>
      </c>
      <c r="AO21" s="7" t="s">
        <v>2</v>
      </c>
      <c r="AP21" s="7" t="s">
        <v>3</v>
      </c>
      <c r="AQ21" s="8" t="s">
        <v>4</v>
      </c>
      <c r="AS21" s="3" t="s">
        <v>0</v>
      </c>
      <c r="AT21" s="7" t="s">
        <v>1</v>
      </c>
      <c r="AU21" s="7" t="s">
        <v>2</v>
      </c>
      <c r="AV21" s="7" t="s">
        <v>3</v>
      </c>
      <c r="AW21" s="8" t="s">
        <v>4</v>
      </c>
      <c r="AY21" s="3" t="s">
        <v>0</v>
      </c>
      <c r="AZ21" s="7" t="s">
        <v>1</v>
      </c>
      <c r="BA21" s="7" t="s">
        <v>2</v>
      </c>
      <c r="BB21" s="7" t="s">
        <v>3</v>
      </c>
      <c r="BC21" s="8" t="s">
        <v>4</v>
      </c>
      <c r="BI21" s="3" t="s">
        <v>0</v>
      </c>
      <c r="BJ21" s="7" t="s">
        <v>1</v>
      </c>
      <c r="BK21" s="7" t="s">
        <v>2</v>
      </c>
      <c r="BL21" s="7" t="s">
        <v>3</v>
      </c>
      <c r="BM21" s="8" t="s">
        <v>4</v>
      </c>
      <c r="BU21" s="3" t="s">
        <v>0</v>
      </c>
      <c r="BV21" s="7" t="s">
        <v>1</v>
      </c>
      <c r="BW21" s="7" t="s">
        <v>2</v>
      </c>
      <c r="BX21" s="7" t="s">
        <v>3</v>
      </c>
      <c r="BY21" s="8" t="s">
        <v>4</v>
      </c>
      <c r="CG21" s="3" t="s">
        <v>0</v>
      </c>
      <c r="CH21" s="7" t="s">
        <v>1</v>
      </c>
      <c r="CI21" s="7" t="s">
        <v>2</v>
      </c>
      <c r="CJ21" s="7" t="s">
        <v>3</v>
      </c>
      <c r="CK21" s="8" t="s">
        <v>4</v>
      </c>
      <c r="CM21" s="238" t="s">
        <v>318</v>
      </c>
      <c r="CN21">
        <v>2069</v>
      </c>
      <c r="CO21" s="100">
        <v>171</v>
      </c>
      <c r="CP21" s="291">
        <f t="shared" ref="CP21:CP28" si="0">CO21/CN21</f>
        <v>8.2648622522957946E-2</v>
      </c>
      <c r="CU21" s="3" t="s">
        <v>0</v>
      </c>
      <c r="CV21" s="7" t="s">
        <v>1</v>
      </c>
      <c r="CW21" s="7" t="s">
        <v>2</v>
      </c>
      <c r="CX21" s="7" t="s">
        <v>3</v>
      </c>
      <c r="CY21" s="8" t="s">
        <v>4</v>
      </c>
      <c r="CZ21" s="10"/>
      <c r="DA21" s="238" t="s">
        <v>318</v>
      </c>
      <c r="DB21">
        <v>2356</v>
      </c>
      <c r="DC21" s="100">
        <v>190</v>
      </c>
      <c r="DD21" s="291">
        <f t="shared" ref="DD21:DD28" si="1">DC21/DB21</f>
        <v>8.0645161290322578E-2</v>
      </c>
      <c r="DJ21" s="3" t="s">
        <v>0</v>
      </c>
      <c r="DK21" s="7" t="s">
        <v>1</v>
      </c>
      <c r="DL21" s="7" t="s">
        <v>2</v>
      </c>
      <c r="DM21" s="7" t="s">
        <v>3</v>
      </c>
      <c r="DN21" s="8" t="s">
        <v>4</v>
      </c>
      <c r="DO21" s="10"/>
      <c r="DP21" s="238" t="s">
        <v>318</v>
      </c>
      <c r="DQ21">
        <v>2506</v>
      </c>
      <c r="DR21" s="10">
        <v>203</v>
      </c>
      <c r="DS21" s="291">
        <f t="shared" ref="DS21:DS28" si="2">DR21/DQ21</f>
        <v>8.1005586592178769E-2</v>
      </c>
      <c r="DU21" s="155" t="s">
        <v>387</v>
      </c>
    </row>
    <row r="22" spans="2:129" x14ac:dyDescent="0.25">
      <c r="B22" s="119">
        <v>126</v>
      </c>
      <c r="C22" s="24">
        <v>131</v>
      </c>
      <c r="D22" s="24">
        <v>102</v>
      </c>
      <c r="E22" s="80" t="s">
        <v>6</v>
      </c>
      <c r="G22" s="19">
        <v>1</v>
      </c>
      <c r="H22" s="53">
        <v>33</v>
      </c>
      <c r="I22" s="54">
        <v>254</v>
      </c>
      <c r="J22" s="54">
        <v>111</v>
      </c>
      <c r="K22" s="54">
        <v>349</v>
      </c>
      <c r="L22" s="54">
        <v>144</v>
      </c>
      <c r="M22" s="55" t="s">
        <v>11</v>
      </c>
      <c r="O22" s="22">
        <v>1</v>
      </c>
      <c r="P22" s="57">
        <v>121</v>
      </c>
      <c r="Q22" s="81">
        <v>469</v>
      </c>
      <c r="R22" s="81">
        <v>230</v>
      </c>
      <c r="S22" s="80" t="s">
        <v>6</v>
      </c>
      <c r="U22" s="19">
        <v>1</v>
      </c>
      <c r="V22" s="69">
        <v>111</v>
      </c>
      <c r="W22" s="74">
        <v>469</v>
      </c>
      <c r="X22" s="74">
        <v>65</v>
      </c>
      <c r="Y22" s="75" t="s">
        <v>11</v>
      </c>
      <c r="AA22" s="27">
        <v>1</v>
      </c>
      <c r="AB22" s="29">
        <v>60</v>
      </c>
      <c r="AC22" s="28">
        <v>33</v>
      </c>
      <c r="AD22" s="29">
        <v>1241</v>
      </c>
      <c r="AE22" s="135" t="s">
        <v>7</v>
      </c>
      <c r="AG22" s="19">
        <v>1</v>
      </c>
      <c r="AH22" s="143">
        <v>245</v>
      </c>
      <c r="AI22" s="144">
        <v>217</v>
      </c>
      <c r="AJ22" s="145">
        <v>766</v>
      </c>
      <c r="AK22" s="21" t="s">
        <v>11</v>
      </c>
      <c r="AM22" s="19">
        <v>1</v>
      </c>
      <c r="AN22" s="20">
        <v>296</v>
      </c>
      <c r="AO22" s="26">
        <v>217</v>
      </c>
      <c r="AP22" s="20">
        <v>522</v>
      </c>
      <c r="AQ22" s="21" t="s">
        <v>11</v>
      </c>
      <c r="AS22" s="31">
        <v>1</v>
      </c>
      <c r="AT22" s="32">
        <v>494</v>
      </c>
      <c r="AU22" s="33">
        <v>254</v>
      </c>
      <c r="AV22" s="32">
        <v>997</v>
      </c>
      <c r="AW22" s="34" t="s">
        <v>5</v>
      </c>
      <c r="AY22" s="31">
        <v>1</v>
      </c>
      <c r="AZ22" s="32">
        <v>11</v>
      </c>
      <c r="BA22" s="33">
        <v>71</v>
      </c>
      <c r="BB22" s="32">
        <v>2166</v>
      </c>
      <c r="BC22" s="34" t="s">
        <v>5</v>
      </c>
      <c r="BI22" s="126">
        <v>1</v>
      </c>
      <c r="BJ22" s="158">
        <v>1114</v>
      </c>
      <c r="BK22" s="159">
        <v>2056</v>
      </c>
      <c r="BL22" s="160">
        <v>503</v>
      </c>
      <c r="BM22" s="161" t="s">
        <v>5</v>
      </c>
      <c r="BU22" s="126">
        <v>1</v>
      </c>
      <c r="BV22" s="98">
        <v>254</v>
      </c>
      <c r="BW22" s="151">
        <v>233</v>
      </c>
      <c r="BX22" s="220">
        <v>3357</v>
      </c>
      <c r="BY22" s="163" t="s">
        <v>61</v>
      </c>
      <c r="CG22" s="126">
        <v>1</v>
      </c>
      <c r="CH22" s="98">
        <v>2106</v>
      </c>
      <c r="CI22" s="151">
        <v>177</v>
      </c>
      <c r="CJ22" s="98">
        <v>781</v>
      </c>
      <c r="CK22" s="214" t="s">
        <v>61</v>
      </c>
      <c r="CM22" s="237" t="s">
        <v>319</v>
      </c>
      <c r="CN22">
        <v>352</v>
      </c>
      <c r="CO22" s="100">
        <v>30</v>
      </c>
      <c r="CP22" s="291">
        <f t="shared" si="0"/>
        <v>8.5227272727272721E-2</v>
      </c>
      <c r="CU22" s="126">
        <v>1</v>
      </c>
      <c r="CV22" s="98">
        <v>2826</v>
      </c>
      <c r="CW22" s="221">
        <v>67</v>
      </c>
      <c r="CX22" s="98">
        <v>4143</v>
      </c>
      <c r="CY22" s="214" t="s">
        <v>62</v>
      </c>
      <c r="CZ22" s="10"/>
      <c r="DA22" s="237" t="s">
        <v>319</v>
      </c>
      <c r="DB22">
        <v>400</v>
      </c>
      <c r="DC22" s="100">
        <v>32</v>
      </c>
      <c r="DD22" s="291">
        <f t="shared" si="1"/>
        <v>0.08</v>
      </c>
      <c r="DJ22" s="126">
        <v>1</v>
      </c>
      <c r="DK22" s="158">
        <v>2415</v>
      </c>
      <c r="DL22" s="159">
        <v>987</v>
      </c>
      <c r="DM22" s="225">
        <v>2959</v>
      </c>
      <c r="DN22" s="223" t="s">
        <v>62</v>
      </c>
      <c r="DO22" s="10"/>
      <c r="DP22" s="237" t="s">
        <v>319</v>
      </c>
      <c r="DQ22">
        <v>400</v>
      </c>
      <c r="DR22" s="10">
        <v>33</v>
      </c>
      <c r="DS22" s="291">
        <f t="shared" si="2"/>
        <v>8.2500000000000004E-2</v>
      </c>
      <c r="DU22" s="155" t="s">
        <v>248</v>
      </c>
    </row>
    <row r="23" spans="2:129" x14ac:dyDescent="0.25">
      <c r="B23" s="120">
        <v>269</v>
      </c>
      <c r="C23" s="32">
        <v>267</v>
      </c>
      <c r="D23" s="32">
        <v>274</v>
      </c>
      <c r="E23" s="82" t="s">
        <v>5</v>
      </c>
      <c r="G23" s="31">
        <v>2</v>
      </c>
      <c r="H23" s="59">
        <v>147</v>
      </c>
      <c r="I23" s="60">
        <v>308</v>
      </c>
      <c r="J23" s="60">
        <v>173</v>
      </c>
      <c r="K23" s="60">
        <v>131</v>
      </c>
      <c r="L23" s="60">
        <v>306</v>
      </c>
      <c r="M23" s="61" t="s">
        <v>5</v>
      </c>
      <c r="O23" s="27">
        <v>2</v>
      </c>
      <c r="P23" s="85">
        <v>448</v>
      </c>
      <c r="Q23" s="85">
        <v>33</v>
      </c>
      <c r="R23" s="85">
        <v>226</v>
      </c>
      <c r="S23" s="87" t="s">
        <v>7</v>
      </c>
      <c r="U23" s="22">
        <v>2</v>
      </c>
      <c r="V23" s="57">
        <v>201</v>
      </c>
      <c r="W23" s="57">
        <v>47</v>
      </c>
      <c r="X23" s="57">
        <v>547</v>
      </c>
      <c r="Y23" s="80" t="s">
        <v>6</v>
      </c>
      <c r="AA23" s="31">
        <v>2</v>
      </c>
      <c r="AB23" s="32">
        <v>571</v>
      </c>
      <c r="AC23" s="32">
        <v>330</v>
      </c>
      <c r="AD23" s="32">
        <v>288</v>
      </c>
      <c r="AE23" s="136" t="s">
        <v>5</v>
      </c>
      <c r="AG23" s="31">
        <v>2</v>
      </c>
      <c r="AH23" s="146">
        <v>1592</v>
      </c>
      <c r="AI23" s="2">
        <v>233</v>
      </c>
      <c r="AJ23" s="147">
        <v>79</v>
      </c>
      <c r="AK23" s="34" t="s">
        <v>5</v>
      </c>
      <c r="AM23" s="31">
        <v>2</v>
      </c>
      <c r="AN23" s="32">
        <v>401</v>
      </c>
      <c r="AO23" s="32">
        <v>271</v>
      </c>
      <c r="AP23" s="32">
        <v>1138</v>
      </c>
      <c r="AQ23" s="34" t="s">
        <v>5</v>
      </c>
      <c r="AS23" s="19">
        <v>2</v>
      </c>
      <c r="AT23" s="20">
        <v>233</v>
      </c>
      <c r="AU23" s="20">
        <v>71</v>
      </c>
      <c r="AV23" s="20">
        <v>179</v>
      </c>
      <c r="AW23" s="21" t="s">
        <v>11</v>
      </c>
      <c r="AY23" s="31">
        <v>2</v>
      </c>
      <c r="AZ23" s="32">
        <v>525</v>
      </c>
      <c r="BA23" s="32">
        <v>27</v>
      </c>
      <c r="BB23" s="32">
        <v>93</v>
      </c>
      <c r="BC23" s="34" t="s">
        <v>5</v>
      </c>
      <c r="BI23" s="126">
        <v>2</v>
      </c>
      <c r="BJ23" s="162">
        <v>1538</v>
      </c>
      <c r="BK23" s="151">
        <v>1649</v>
      </c>
      <c r="BL23" s="98">
        <v>1503</v>
      </c>
      <c r="BM23" s="163" t="s">
        <v>5</v>
      </c>
      <c r="BU23" s="126">
        <v>2</v>
      </c>
      <c r="BV23" s="220">
        <v>33</v>
      </c>
      <c r="BW23" s="98">
        <v>148</v>
      </c>
      <c r="BX23" s="220">
        <v>201</v>
      </c>
      <c r="BY23" s="163" t="s">
        <v>62</v>
      </c>
      <c r="CG23" s="126">
        <v>2</v>
      </c>
      <c r="CH23" s="220">
        <v>3539</v>
      </c>
      <c r="CI23" s="98">
        <v>118</v>
      </c>
      <c r="CJ23" s="98">
        <v>303</v>
      </c>
      <c r="CK23" s="214" t="s">
        <v>64</v>
      </c>
      <c r="CM23" s="237" t="s">
        <v>64</v>
      </c>
      <c r="CN23">
        <v>96</v>
      </c>
      <c r="CO23" s="100">
        <v>19</v>
      </c>
      <c r="CP23" s="291">
        <f t="shared" si="0"/>
        <v>0.19791666666666666</v>
      </c>
      <c r="CU23" s="126">
        <v>2</v>
      </c>
      <c r="CV23" s="98">
        <v>2056</v>
      </c>
      <c r="CW23" s="98">
        <v>1114</v>
      </c>
      <c r="CX23" s="98">
        <v>4334</v>
      </c>
      <c r="CY23" s="214" t="s">
        <v>61</v>
      </c>
      <c r="CZ23" s="10"/>
      <c r="DA23" s="237" t="s">
        <v>64</v>
      </c>
      <c r="DB23">
        <v>96</v>
      </c>
      <c r="DC23" s="100">
        <v>22</v>
      </c>
      <c r="DD23" s="291">
        <f t="shared" si="1"/>
        <v>0.22916666666666666</v>
      </c>
      <c r="DJ23" s="126">
        <v>2</v>
      </c>
      <c r="DK23" s="433">
        <v>33</v>
      </c>
      <c r="DL23" s="434">
        <v>469</v>
      </c>
      <c r="DM23" s="98">
        <v>1519</v>
      </c>
      <c r="DN23" s="214" t="s">
        <v>61</v>
      </c>
      <c r="DO23" s="10"/>
      <c r="DP23" s="237" t="s">
        <v>64</v>
      </c>
      <c r="DQ23">
        <v>96</v>
      </c>
      <c r="DR23" s="10">
        <v>18</v>
      </c>
      <c r="DS23" s="291">
        <f t="shared" si="2"/>
        <v>0.1875</v>
      </c>
    </row>
    <row r="24" spans="2:129" x14ac:dyDescent="0.25">
      <c r="B24" s="120">
        <v>157</v>
      </c>
      <c r="C24" s="32">
        <v>173</v>
      </c>
      <c r="D24" s="32">
        <v>65</v>
      </c>
      <c r="E24" s="82" t="s">
        <v>5</v>
      </c>
      <c r="G24" s="22">
        <v>3</v>
      </c>
      <c r="H24" s="56">
        <v>74</v>
      </c>
      <c r="I24" s="57">
        <v>267</v>
      </c>
      <c r="J24" s="57">
        <v>312</v>
      </c>
      <c r="K24" s="57">
        <v>21</v>
      </c>
      <c r="L24" s="57">
        <v>538</v>
      </c>
      <c r="M24" s="58" t="s">
        <v>6</v>
      </c>
      <c r="O24" s="19">
        <v>3</v>
      </c>
      <c r="P24" s="74">
        <v>233</v>
      </c>
      <c r="Q24" s="74">
        <v>25</v>
      </c>
      <c r="R24" s="74">
        <v>118</v>
      </c>
      <c r="S24" s="75" t="s">
        <v>11</v>
      </c>
      <c r="U24" s="27">
        <v>3</v>
      </c>
      <c r="V24" s="85">
        <v>306</v>
      </c>
      <c r="W24" s="86">
        <v>157</v>
      </c>
      <c r="X24" s="86">
        <v>34</v>
      </c>
      <c r="Y24" s="87" t="s">
        <v>7</v>
      </c>
      <c r="AA24" s="22">
        <v>3</v>
      </c>
      <c r="AB24" s="23">
        <v>716</v>
      </c>
      <c r="AC24" s="23">
        <v>45</v>
      </c>
      <c r="AD24" s="24">
        <v>1272</v>
      </c>
      <c r="AE24" s="137" t="s">
        <v>6</v>
      </c>
      <c r="AG24" s="27">
        <v>3</v>
      </c>
      <c r="AH24" s="146">
        <v>27</v>
      </c>
      <c r="AI24" s="2">
        <v>71</v>
      </c>
      <c r="AJ24" s="147">
        <v>40</v>
      </c>
      <c r="AK24" s="30" t="s">
        <v>7</v>
      </c>
      <c r="AM24" s="22">
        <v>3</v>
      </c>
      <c r="AN24" s="23">
        <v>233</v>
      </c>
      <c r="AO24" s="23">
        <v>33</v>
      </c>
      <c r="AP24" s="24">
        <v>1902</v>
      </c>
      <c r="AQ24" s="25" t="s">
        <v>6</v>
      </c>
      <c r="AS24" s="31">
        <v>3</v>
      </c>
      <c r="AT24" s="33">
        <v>1302</v>
      </c>
      <c r="AU24" s="33">
        <v>27</v>
      </c>
      <c r="AV24" s="32">
        <v>223</v>
      </c>
      <c r="AW24" s="34" t="s">
        <v>5</v>
      </c>
      <c r="AY24" s="19">
        <v>3</v>
      </c>
      <c r="AZ24" s="26">
        <v>1124</v>
      </c>
      <c r="BA24" s="26">
        <v>1024</v>
      </c>
      <c r="BB24" s="20">
        <v>177</v>
      </c>
      <c r="BC24" s="21" t="s">
        <v>11</v>
      </c>
      <c r="BI24" s="126">
        <v>3</v>
      </c>
      <c r="BJ24" s="164">
        <v>548</v>
      </c>
      <c r="BK24" s="151">
        <v>1987</v>
      </c>
      <c r="BL24" s="98">
        <v>353</v>
      </c>
      <c r="BM24" s="163" t="s">
        <v>7</v>
      </c>
      <c r="BU24" s="126">
        <v>3</v>
      </c>
      <c r="BV24" s="151">
        <v>1124</v>
      </c>
      <c r="BW24" s="151">
        <v>968</v>
      </c>
      <c r="BX24" s="98">
        <v>2854</v>
      </c>
      <c r="BY24" s="163" t="s">
        <v>63</v>
      </c>
      <c r="CG24" s="126">
        <v>3</v>
      </c>
      <c r="CH24" s="221">
        <v>2054</v>
      </c>
      <c r="CI24" s="151">
        <v>330</v>
      </c>
      <c r="CJ24" s="98">
        <v>3747</v>
      </c>
      <c r="CK24" s="214" t="s">
        <v>62</v>
      </c>
      <c r="CM24" s="237" t="s">
        <v>63</v>
      </c>
      <c r="CN24">
        <v>48</v>
      </c>
      <c r="CO24" s="100">
        <v>8</v>
      </c>
      <c r="CP24" s="291">
        <f t="shared" si="0"/>
        <v>0.16666666666666666</v>
      </c>
      <c r="CU24" s="126">
        <v>3</v>
      </c>
      <c r="CV24" s="151">
        <v>2648</v>
      </c>
      <c r="CW24" s="151">
        <v>973</v>
      </c>
      <c r="CX24" s="98">
        <v>2557</v>
      </c>
      <c r="CY24" s="214" t="s">
        <v>64</v>
      </c>
      <c r="CZ24" s="10"/>
      <c r="DA24" s="237" t="s">
        <v>63</v>
      </c>
      <c r="DB24">
        <v>48</v>
      </c>
      <c r="DC24" s="100">
        <v>8</v>
      </c>
      <c r="DD24" s="291">
        <f t="shared" si="1"/>
        <v>0.16666666666666666</v>
      </c>
      <c r="DJ24" s="126">
        <v>3</v>
      </c>
      <c r="DK24" s="164">
        <v>2468</v>
      </c>
      <c r="DL24" s="151">
        <v>254</v>
      </c>
      <c r="DM24" s="98">
        <v>11</v>
      </c>
      <c r="DN24" s="214" t="s">
        <v>63</v>
      </c>
      <c r="DO24" s="10"/>
      <c r="DP24" s="237" t="s">
        <v>63</v>
      </c>
      <c r="DQ24">
        <v>48</v>
      </c>
      <c r="DR24" s="10">
        <v>10</v>
      </c>
      <c r="DS24" s="291">
        <f t="shared" si="2"/>
        <v>0.20833333333333334</v>
      </c>
    </row>
    <row r="25" spans="2:129" ht="13" thickBot="1" x14ac:dyDescent="0.3">
      <c r="B25" s="121">
        <v>80</v>
      </c>
      <c r="C25" s="29">
        <v>111</v>
      </c>
      <c r="D25" s="29">
        <v>175</v>
      </c>
      <c r="E25" s="87" t="s">
        <v>7</v>
      </c>
      <c r="G25" s="35">
        <v>4</v>
      </c>
      <c r="H25" s="62">
        <v>233</v>
      </c>
      <c r="I25" s="63">
        <v>448</v>
      </c>
      <c r="J25" s="63">
        <v>274</v>
      </c>
      <c r="K25" s="63">
        <v>69</v>
      </c>
      <c r="L25" s="63">
        <v>190</v>
      </c>
      <c r="M25" s="64" t="s">
        <v>5</v>
      </c>
      <c r="O25" s="31">
        <v>4</v>
      </c>
      <c r="P25" s="60">
        <v>45</v>
      </c>
      <c r="Q25" s="60">
        <v>217</v>
      </c>
      <c r="R25" s="60">
        <v>610</v>
      </c>
      <c r="S25" s="82" t="s">
        <v>5</v>
      </c>
      <c r="U25" s="31">
        <v>4</v>
      </c>
      <c r="V25" s="60">
        <v>933</v>
      </c>
      <c r="W25" s="60">
        <v>665</v>
      </c>
      <c r="X25" s="60">
        <v>267</v>
      </c>
      <c r="Y25" s="82" t="s">
        <v>5</v>
      </c>
      <c r="AA25" s="27">
        <v>4</v>
      </c>
      <c r="AB25" s="29">
        <v>188</v>
      </c>
      <c r="AC25" s="29">
        <v>111</v>
      </c>
      <c r="AD25" s="29">
        <v>65</v>
      </c>
      <c r="AE25" s="135" t="s">
        <v>7</v>
      </c>
      <c r="AG25" s="27">
        <v>4</v>
      </c>
      <c r="AH25" s="146">
        <v>1071</v>
      </c>
      <c r="AI25" s="2">
        <v>322</v>
      </c>
      <c r="AJ25" s="147">
        <v>435</v>
      </c>
      <c r="AK25" s="30" t="s">
        <v>7</v>
      </c>
      <c r="AM25" s="27">
        <v>4</v>
      </c>
      <c r="AN25" s="29">
        <v>120</v>
      </c>
      <c r="AO25" s="29">
        <v>1323</v>
      </c>
      <c r="AP25" s="29">
        <v>103</v>
      </c>
      <c r="AQ25" s="30" t="s">
        <v>7</v>
      </c>
      <c r="AS25" s="22">
        <v>4</v>
      </c>
      <c r="AT25" s="24">
        <v>386</v>
      </c>
      <c r="AU25" s="24">
        <v>85</v>
      </c>
      <c r="AV25" s="24">
        <v>107</v>
      </c>
      <c r="AW25" s="25" t="s">
        <v>6</v>
      </c>
      <c r="AY25" s="22">
        <v>4</v>
      </c>
      <c r="AZ25" s="24">
        <v>987</v>
      </c>
      <c r="BA25" s="24">
        <v>365</v>
      </c>
      <c r="BB25" s="24">
        <v>842</v>
      </c>
      <c r="BC25" s="25" t="s">
        <v>6</v>
      </c>
      <c r="BI25" s="126">
        <v>4</v>
      </c>
      <c r="BJ25" s="164">
        <v>1561</v>
      </c>
      <c r="BK25" s="151">
        <v>125</v>
      </c>
      <c r="BL25" s="98">
        <v>624</v>
      </c>
      <c r="BM25" s="163" t="s">
        <v>7</v>
      </c>
      <c r="BU25" s="126">
        <v>4</v>
      </c>
      <c r="BV25" s="98">
        <v>330</v>
      </c>
      <c r="BW25" s="98">
        <v>25</v>
      </c>
      <c r="BX25" s="98">
        <v>1622</v>
      </c>
      <c r="BY25" s="163" t="s">
        <v>63</v>
      </c>
      <c r="CG25" s="126">
        <v>4</v>
      </c>
      <c r="CH25" s="98">
        <v>1014</v>
      </c>
      <c r="CI25" s="98">
        <v>2169</v>
      </c>
      <c r="CJ25" s="98">
        <v>3494</v>
      </c>
      <c r="CK25" s="214" t="s">
        <v>64</v>
      </c>
      <c r="CM25" s="237" t="s">
        <v>62</v>
      </c>
      <c r="CN25">
        <v>24</v>
      </c>
      <c r="CO25" s="100">
        <v>4</v>
      </c>
      <c r="CP25" s="291">
        <f t="shared" si="0"/>
        <v>0.16666666666666666</v>
      </c>
      <c r="CU25" s="126">
        <v>4</v>
      </c>
      <c r="CV25" s="98">
        <v>781</v>
      </c>
      <c r="CW25" s="98">
        <v>2949</v>
      </c>
      <c r="CX25" s="98">
        <v>190</v>
      </c>
      <c r="CY25" s="214" t="s">
        <v>64</v>
      </c>
      <c r="CZ25" s="10"/>
      <c r="DA25" s="237" t="s">
        <v>62</v>
      </c>
      <c r="DB25">
        <v>24</v>
      </c>
      <c r="DC25" s="100">
        <v>3</v>
      </c>
      <c r="DD25" s="291">
        <f t="shared" si="1"/>
        <v>0.125</v>
      </c>
      <c r="DJ25" s="126">
        <v>4</v>
      </c>
      <c r="DK25" s="162">
        <v>868</v>
      </c>
      <c r="DL25" s="98">
        <v>2590</v>
      </c>
      <c r="DM25" s="98">
        <v>71</v>
      </c>
      <c r="DN25" s="214" t="s">
        <v>64</v>
      </c>
      <c r="DO25" s="10"/>
      <c r="DP25" s="237" t="s">
        <v>62</v>
      </c>
      <c r="DQ25">
        <v>24</v>
      </c>
      <c r="DR25" s="10">
        <v>5</v>
      </c>
      <c r="DS25" s="291">
        <f t="shared" si="2"/>
        <v>0.20833333333333334</v>
      </c>
    </row>
    <row r="26" spans="2:129" ht="13" thickBot="1" x14ac:dyDescent="0.3">
      <c r="B26" s="121">
        <v>64</v>
      </c>
      <c r="C26" s="29">
        <v>254</v>
      </c>
      <c r="D26" s="29">
        <v>364</v>
      </c>
      <c r="E26" s="87" t="s">
        <v>7</v>
      </c>
      <c r="O26" s="27">
        <v>5</v>
      </c>
      <c r="P26" s="85">
        <v>639</v>
      </c>
      <c r="Q26" s="90">
        <v>47</v>
      </c>
      <c r="R26" s="90">
        <v>27</v>
      </c>
      <c r="S26" s="87" t="s">
        <v>7</v>
      </c>
      <c r="U26" s="27">
        <v>5</v>
      </c>
      <c r="V26" s="85">
        <v>1108</v>
      </c>
      <c r="W26" s="86">
        <v>868</v>
      </c>
      <c r="X26" s="86">
        <v>59</v>
      </c>
      <c r="Y26" s="87" t="s">
        <v>7</v>
      </c>
      <c r="AA26" s="19">
        <v>5</v>
      </c>
      <c r="AB26" s="20">
        <v>71</v>
      </c>
      <c r="AC26" s="26">
        <v>494</v>
      </c>
      <c r="AD26" s="20">
        <v>435</v>
      </c>
      <c r="AE26" s="138" t="s">
        <v>11</v>
      </c>
      <c r="AG26" s="31">
        <v>5</v>
      </c>
      <c r="AH26" s="146">
        <v>997</v>
      </c>
      <c r="AI26" s="2">
        <v>980</v>
      </c>
      <c r="AJ26" s="147">
        <v>65</v>
      </c>
      <c r="AK26" s="34" t="s">
        <v>5</v>
      </c>
      <c r="AM26" s="31">
        <v>5</v>
      </c>
      <c r="AN26" s="32">
        <v>179</v>
      </c>
      <c r="AO26" s="33">
        <v>126</v>
      </c>
      <c r="AP26" s="32">
        <v>585</v>
      </c>
      <c r="AQ26" s="34" t="s">
        <v>5</v>
      </c>
      <c r="AS26" s="27">
        <v>5</v>
      </c>
      <c r="AT26" s="29">
        <v>1824</v>
      </c>
      <c r="AU26" s="28">
        <v>175</v>
      </c>
      <c r="AV26" s="29">
        <v>1153</v>
      </c>
      <c r="AW26" s="30" t="s">
        <v>7</v>
      </c>
      <c r="AY26" s="27">
        <v>5</v>
      </c>
      <c r="AZ26" s="29">
        <v>2081</v>
      </c>
      <c r="BA26" s="28">
        <v>1218</v>
      </c>
      <c r="BB26" s="29">
        <v>2335</v>
      </c>
      <c r="BC26" s="30" t="s">
        <v>7</v>
      </c>
      <c r="BI26" s="126">
        <v>5</v>
      </c>
      <c r="BJ26" s="162">
        <v>222</v>
      </c>
      <c r="BK26" s="98">
        <v>1218</v>
      </c>
      <c r="BL26" s="98">
        <v>2753</v>
      </c>
      <c r="BM26" s="163" t="s">
        <v>11</v>
      </c>
      <c r="BU26" s="126">
        <v>5</v>
      </c>
      <c r="BV26" s="98">
        <v>1519</v>
      </c>
      <c r="BW26" s="221">
        <v>1918</v>
      </c>
      <c r="BX26" s="220">
        <v>70</v>
      </c>
      <c r="BY26" s="163" t="s">
        <v>64</v>
      </c>
      <c r="CG26" s="126">
        <v>5</v>
      </c>
      <c r="CH26" s="98">
        <v>1477</v>
      </c>
      <c r="CI26" s="221">
        <v>33</v>
      </c>
      <c r="CJ26" s="98">
        <v>191</v>
      </c>
      <c r="CK26" s="214" t="s">
        <v>63</v>
      </c>
      <c r="CL26" s="10">
        <v>8</v>
      </c>
      <c r="CM26" s="237" t="s">
        <v>23</v>
      </c>
      <c r="CN26">
        <v>12</v>
      </c>
      <c r="CO26" s="390">
        <v>2</v>
      </c>
      <c r="CP26" s="291">
        <f t="shared" si="0"/>
        <v>0.16666666666666666</v>
      </c>
      <c r="CU26" s="126">
        <v>5</v>
      </c>
      <c r="CV26" s="98">
        <v>3481</v>
      </c>
      <c r="CW26" s="151">
        <v>359</v>
      </c>
      <c r="CX26" s="98">
        <v>234</v>
      </c>
      <c r="CY26" s="214" t="s">
        <v>63</v>
      </c>
      <c r="CZ26" s="10"/>
      <c r="DA26" s="237" t="s">
        <v>23</v>
      </c>
      <c r="DB26">
        <v>12</v>
      </c>
      <c r="DC26" s="390">
        <v>1</v>
      </c>
      <c r="DD26" s="291">
        <f t="shared" si="1"/>
        <v>8.3333333333333329E-2</v>
      </c>
      <c r="DJ26" s="126">
        <v>5</v>
      </c>
      <c r="DK26" s="162">
        <v>126</v>
      </c>
      <c r="DL26" s="151">
        <v>3310</v>
      </c>
      <c r="DM26" s="98">
        <v>1756</v>
      </c>
      <c r="DN26" s="214" t="s">
        <v>63</v>
      </c>
      <c r="DO26" s="10"/>
      <c r="DP26" s="237" t="s">
        <v>23</v>
      </c>
      <c r="DQ26">
        <v>12</v>
      </c>
      <c r="DR26" s="151">
        <v>3</v>
      </c>
      <c r="DS26" s="291">
        <f t="shared" si="2"/>
        <v>0.25</v>
      </c>
    </row>
    <row r="27" spans="2:129" ht="13" thickBot="1" x14ac:dyDescent="0.3">
      <c r="B27" s="121">
        <v>41</v>
      </c>
      <c r="C27" s="29">
        <v>48</v>
      </c>
      <c r="D27" s="29">
        <v>177</v>
      </c>
      <c r="E27" s="87" t="s">
        <v>7</v>
      </c>
      <c r="G27" s="52" t="s">
        <v>8</v>
      </c>
      <c r="H27" s="50" t="s">
        <v>1</v>
      </c>
      <c r="I27" s="50" t="s">
        <v>27</v>
      </c>
      <c r="J27" s="50" t="s">
        <v>2</v>
      </c>
      <c r="K27" s="50" t="s">
        <v>3</v>
      </c>
      <c r="L27" s="50" t="s">
        <v>28</v>
      </c>
      <c r="M27" s="51" t="s">
        <v>4</v>
      </c>
      <c r="O27" s="27">
        <v>6</v>
      </c>
      <c r="P27" s="85">
        <v>224</v>
      </c>
      <c r="Q27" s="90">
        <v>330</v>
      </c>
      <c r="R27" s="90">
        <v>135</v>
      </c>
      <c r="S27" s="87" t="s">
        <v>7</v>
      </c>
      <c r="U27" s="31">
        <v>6</v>
      </c>
      <c r="V27" s="60">
        <v>618</v>
      </c>
      <c r="W27" s="83">
        <v>433</v>
      </c>
      <c r="X27" s="83">
        <v>222</v>
      </c>
      <c r="Y27" s="82" t="s">
        <v>5</v>
      </c>
      <c r="AA27" s="27">
        <v>6</v>
      </c>
      <c r="AB27" s="29">
        <v>648</v>
      </c>
      <c r="AC27" s="29">
        <v>56</v>
      </c>
      <c r="AD27" s="29">
        <v>945</v>
      </c>
      <c r="AE27" s="135" t="s">
        <v>7</v>
      </c>
      <c r="AG27" s="22">
        <v>6</v>
      </c>
      <c r="AH27" s="146">
        <v>191</v>
      </c>
      <c r="AI27" s="2">
        <v>179</v>
      </c>
      <c r="AJ27" s="147">
        <v>494</v>
      </c>
      <c r="AK27" s="25" t="s">
        <v>6</v>
      </c>
      <c r="AM27" s="27">
        <v>6</v>
      </c>
      <c r="AN27" s="29">
        <v>1816</v>
      </c>
      <c r="AO27" s="29">
        <v>343</v>
      </c>
      <c r="AP27" s="29">
        <v>60</v>
      </c>
      <c r="AQ27" s="30" t="s">
        <v>7</v>
      </c>
      <c r="AS27" s="27">
        <v>6</v>
      </c>
      <c r="AT27" s="29">
        <v>293</v>
      </c>
      <c r="AU27" s="29">
        <v>100</v>
      </c>
      <c r="AV27" s="29">
        <v>2062</v>
      </c>
      <c r="AW27" s="30" t="s">
        <v>7</v>
      </c>
      <c r="AY27" s="27">
        <v>6</v>
      </c>
      <c r="AZ27" s="29">
        <v>816</v>
      </c>
      <c r="BA27" s="29">
        <v>555</v>
      </c>
      <c r="BB27" s="29">
        <v>386</v>
      </c>
      <c r="BC27" s="30" t="s">
        <v>7</v>
      </c>
      <c r="BI27" s="126">
        <v>6</v>
      </c>
      <c r="BJ27" s="162">
        <v>343</v>
      </c>
      <c r="BK27" s="151">
        <v>488</v>
      </c>
      <c r="BL27" s="98">
        <v>118</v>
      </c>
      <c r="BM27" s="163" t="s">
        <v>6</v>
      </c>
      <c r="BU27" s="126">
        <v>6</v>
      </c>
      <c r="BV27" s="98">
        <v>604</v>
      </c>
      <c r="BW27" s="98">
        <v>3256</v>
      </c>
      <c r="BX27" s="98">
        <v>341</v>
      </c>
      <c r="BY27" s="163" t="s">
        <v>64</v>
      </c>
      <c r="CG27" s="126">
        <v>6</v>
      </c>
      <c r="CH27" s="220">
        <v>3098</v>
      </c>
      <c r="CI27" s="220">
        <v>74</v>
      </c>
      <c r="CJ27" s="98">
        <v>846</v>
      </c>
      <c r="CK27" s="214" t="s">
        <v>64</v>
      </c>
      <c r="CL27" s="10">
        <v>3</v>
      </c>
      <c r="CM27" s="237" t="s">
        <v>66</v>
      </c>
      <c r="CN27">
        <v>6</v>
      </c>
      <c r="CO27" s="100">
        <v>0</v>
      </c>
      <c r="CP27" s="291">
        <f t="shared" si="0"/>
        <v>0</v>
      </c>
      <c r="CU27" s="126">
        <v>6</v>
      </c>
      <c r="CV27" s="98">
        <v>2590</v>
      </c>
      <c r="CW27" s="98">
        <v>1218</v>
      </c>
      <c r="CX27" s="220">
        <v>2851</v>
      </c>
      <c r="CY27" s="214" t="s">
        <v>63</v>
      </c>
      <c r="CZ27" s="10"/>
      <c r="DA27" s="237" t="s">
        <v>66</v>
      </c>
      <c r="DB27">
        <v>6</v>
      </c>
      <c r="DC27" s="100">
        <v>0</v>
      </c>
      <c r="DD27" s="291">
        <f t="shared" si="1"/>
        <v>0</v>
      </c>
      <c r="DJ27" s="126">
        <v>6</v>
      </c>
      <c r="DK27" s="162">
        <v>948</v>
      </c>
      <c r="DL27" s="98">
        <v>20</v>
      </c>
      <c r="DM27" s="98">
        <v>973</v>
      </c>
      <c r="DN27" s="214" t="s">
        <v>64</v>
      </c>
      <c r="DO27" s="10"/>
      <c r="DP27" s="237" t="s">
        <v>66</v>
      </c>
      <c r="DQ27">
        <v>6</v>
      </c>
      <c r="DR27" s="10">
        <v>2</v>
      </c>
      <c r="DS27" s="291">
        <f t="shared" si="2"/>
        <v>0.33333333333333331</v>
      </c>
    </row>
    <row r="28" spans="2:129" x14ac:dyDescent="0.25">
      <c r="B28" s="121">
        <v>388</v>
      </c>
      <c r="C28" s="29">
        <v>365</v>
      </c>
      <c r="D28" s="29">
        <v>61</v>
      </c>
      <c r="E28" s="87" t="s">
        <v>7</v>
      </c>
      <c r="G28" s="19">
        <v>1</v>
      </c>
      <c r="H28" s="53">
        <v>60</v>
      </c>
      <c r="I28" s="54">
        <v>85</v>
      </c>
      <c r="J28" s="54">
        <v>75</v>
      </c>
      <c r="K28" s="54">
        <v>217</v>
      </c>
      <c r="L28" s="54">
        <v>115</v>
      </c>
      <c r="M28" s="55" t="s">
        <v>11</v>
      </c>
      <c r="O28" s="31">
        <v>7</v>
      </c>
      <c r="P28" s="60">
        <v>329</v>
      </c>
      <c r="Q28" s="60">
        <v>322</v>
      </c>
      <c r="R28" s="60">
        <v>340</v>
      </c>
      <c r="S28" s="82" t="s">
        <v>5</v>
      </c>
      <c r="U28" s="27">
        <v>7</v>
      </c>
      <c r="V28" s="85">
        <v>384</v>
      </c>
      <c r="W28" s="85">
        <v>69</v>
      </c>
      <c r="X28" s="85">
        <v>647</v>
      </c>
      <c r="Y28" s="87" t="s">
        <v>7</v>
      </c>
      <c r="AA28" s="27">
        <v>7</v>
      </c>
      <c r="AB28" s="29">
        <v>378</v>
      </c>
      <c r="AC28" s="29">
        <v>316</v>
      </c>
      <c r="AD28" s="29">
        <v>311</v>
      </c>
      <c r="AE28" s="135" t="s">
        <v>7</v>
      </c>
      <c r="AG28" s="27">
        <v>7</v>
      </c>
      <c r="AH28" s="146">
        <v>716</v>
      </c>
      <c r="AI28" s="2">
        <v>1114</v>
      </c>
      <c r="AJ28" s="147">
        <v>107</v>
      </c>
      <c r="AK28" s="30" t="s">
        <v>7</v>
      </c>
      <c r="AM28" s="27">
        <v>7</v>
      </c>
      <c r="AN28" s="29">
        <v>1023</v>
      </c>
      <c r="AO28" s="29">
        <v>1756</v>
      </c>
      <c r="AP28" s="29">
        <v>69</v>
      </c>
      <c r="AQ28" s="30" t="s">
        <v>7</v>
      </c>
      <c r="AS28" s="27">
        <v>7</v>
      </c>
      <c r="AT28" s="29">
        <v>1516</v>
      </c>
      <c r="AU28" s="29">
        <v>364</v>
      </c>
      <c r="AV28" s="29">
        <v>1501</v>
      </c>
      <c r="AW28" s="30" t="s">
        <v>7</v>
      </c>
      <c r="AY28" s="27">
        <v>7</v>
      </c>
      <c r="AZ28" s="29">
        <v>292</v>
      </c>
      <c r="BA28" s="29">
        <v>41</v>
      </c>
      <c r="BB28" s="29">
        <v>201</v>
      </c>
      <c r="BC28" s="30" t="s">
        <v>7</v>
      </c>
      <c r="BI28" s="126">
        <v>7</v>
      </c>
      <c r="BJ28" s="162">
        <v>1555</v>
      </c>
      <c r="BK28" s="98">
        <v>201</v>
      </c>
      <c r="BL28" s="98">
        <v>931</v>
      </c>
      <c r="BM28" s="163" t="s">
        <v>7</v>
      </c>
      <c r="BU28" s="126">
        <v>7</v>
      </c>
      <c r="BV28" s="98">
        <v>3280</v>
      </c>
      <c r="BW28" s="98">
        <v>359</v>
      </c>
      <c r="BX28" s="98">
        <v>71</v>
      </c>
      <c r="BY28" s="163" t="s">
        <v>64</v>
      </c>
      <c r="CG28" s="126">
        <v>7</v>
      </c>
      <c r="CH28" s="98">
        <v>155</v>
      </c>
      <c r="CI28" s="98">
        <v>229</v>
      </c>
      <c r="CJ28" s="220">
        <v>1023</v>
      </c>
      <c r="CK28" s="214" t="s">
        <v>63</v>
      </c>
      <c r="CL28" s="151">
        <v>1</v>
      </c>
      <c r="CM28" s="237" t="s">
        <v>67</v>
      </c>
      <c r="CN28">
        <v>3</v>
      </c>
      <c r="CO28" s="100">
        <v>0</v>
      </c>
      <c r="CP28" s="291">
        <f t="shared" si="0"/>
        <v>0</v>
      </c>
      <c r="CU28" s="126">
        <v>7</v>
      </c>
      <c r="CV28" s="98">
        <v>195</v>
      </c>
      <c r="CW28" s="98">
        <v>2046</v>
      </c>
      <c r="CX28" s="98">
        <v>2415</v>
      </c>
      <c r="CY28" s="214" t="s">
        <v>64</v>
      </c>
      <c r="CZ28" s="151"/>
      <c r="DA28" s="237" t="s">
        <v>67</v>
      </c>
      <c r="DB28">
        <v>3</v>
      </c>
      <c r="DC28" s="100">
        <v>0</v>
      </c>
      <c r="DD28" s="291">
        <f t="shared" si="1"/>
        <v>0</v>
      </c>
      <c r="DJ28" s="126">
        <v>7</v>
      </c>
      <c r="DK28" s="426">
        <v>3467</v>
      </c>
      <c r="DL28" s="98">
        <v>379</v>
      </c>
      <c r="DM28" s="98">
        <v>365</v>
      </c>
      <c r="DN28" s="214" t="s">
        <v>64</v>
      </c>
      <c r="DO28" s="151"/>
      <c r="DP28" s="237" t="s">
        <v>67</v>
      </c>
      <c r="DQ28">
        <v>3</v>
      </c>
      <c r="DR28" s="10">
        <v>0</v>
      </c>
      <c r="DS28" s="291">
        <f t="shared" si="2"/>
        <v>0</v>
      </c>
    </row>
    <row r="29" spans="2:129" ht="13" thickBot="1" x14ac:dyDescent="0.3">
      <c r="B29" s="122">
        <v>118</v>
      </c>
      <c r="C29" s="15">
        <v>33</v>
      </c>
      <c r="D29" s="15">
        <v>135</v>
      </c>
      <c r="E29" s="13" t="s">
        <v>25</v>
      </c>
      <c r="G29" s="22">
        <v>2</v>
      </c>
      <c r="H29" s="56">
        <v>192</v>
      </c>
      <c r="I29" s="57">
        <v>47</v>
      </c>
      <c r="J29" s="57">
        <v>401</v>
      </c>
      <c r="K29" s="57">
        <v>469</v>
      </c>
      <c r="L29" s="57">
        <v>573</v>
      </c>
      <c r="M29" s="58" t="s">
        <v>6</v>
      </c>
      <c r="O29" s="37">
        <v>8</v>
      </c>
      <c r="P29" s="88">
        <v>862</v>
      </c>
      <c r="Q29" s="88">
        <v>126</v>
      </c>
      <c r="R29" s="88">
        <v>449</v>
      </c>
      <c r="S29" s="89" t="s">
        <v>7</v>
      </c>
      <c r="U29" s="37">
        <v>8</v>
      </c>
      <c r="V29" s="88">
        <v>313</v>
      </c>
      <c r="W29" s="88">
        <v>233</v>
      </c>
      <c r="X29" s="88">
        <v>168</v>
      </c>
      <c r="Y29" s="89" t="s">
        <v>7</v>
      </c>
      <c r="AA29" s="35">
        <v>8</v>
      </c>
      <c r="AB29" s="36">
        <v>237</v>
      </c>
      <c r="AC29" s="36">
        <v>121</v>
      </c>
      <c r="AD29" s="36">
        <v>386</v>
      </c>
      <c r="AE29" s="139" t="s">
        <v>5</v>
      </c>
      <c r="AG29" s="37">
        <v>8</v>
      </c>
      <c r="AH29" s="148">
        <v>173</v>
      </c>
      <c r="AI29" s="149">
        <v>93</v>
      </c>
      <c r="AJ29" s="150">
        <v>1027</v>
      </c>
      <c r="AK29" s="39" t="s">
        <v>7</v>
      </c>
      <c r="AM29" s="37">
        <v>8</v>
      </c>
      <c r="AN29" s="38">
        <v>20</v>
      </c>
      <c r="AO29" s="38">
        <v>138</v>
      </c>
      <c r="AP29" s="38">
        <v>159</v>
      </c>
      <c r="AQ29" s="39" t="s">
        <v>7</v>
      </c>
      <c r="AS29" s="37">
        <v>8</v>
      </c>
      <c r="AT29" s="38">
        <v>1533</v>
      </c>
      <c r="AU29" s="38">
        <v>47</v>
      </c>
      <c r="AV29" s="38">
        <v>768</v>
      </c>
      <c r="AW29" s="39" t="s">
        <v>7</v>
      </c>
      <c r="AY29" s="37">
        <v>8</v>
      </c>
      <c r="AZ29" s="38">
        <v>122</v>
      </c>
      <c r="BA29" s="38">
        <v>1598</v>
      </c>
      <c r="BB29" s="38">
        <v>1771</v>
      </c>
      <c r="BC29" s="39" t="s">
        <v>7</v>
      </c>
      <c r="BI29" s="129">
        <v>8</v>
      </c>
      <c r="BJ29" s="165">
        <v>107</v>
      </c>
      <c r="BK29" s="157">
        <v>1002</v>
      </c>
      <c r="BL29" s="157">
        <v>2415</v>
      </c>
      <c r="BM29" s="166" t="s">
        <v>7</v>
      </c>
      <c r="BU29" s="129">
        <v>8</v>
      </c>
      <c r="BV29" s="157">
        <v>1730</v>
      </c>
      <c r="BW29" s="157">
        <v>234</v>
      </c>
      <c r="BX29" s="157">
        <v>1218</v>
      </c>
      <c r="BY29" s="166" t="s">
        <v>64</v>
      </c>
      <c r="CG29" s="129">
        <v>8</v>
      </c>
      <c r="CH29" s="222">
        <v>1718</v>
      </c>
      <c r="CI29" s="222">
        <v>1918</v>
      </c>
      <c r="CJ29" s="157">
        <v>2512</v>
      </c>
      <c r="CK29" s="217" t="s">
        <v>64</v>
      </c>
      <c r="CL29" s="10">
        <v>0</v>
      </c>
      <c r="CU29" s="129">
        <v>8</v>
      </c>
      <c r="CV29" s="222">
        <v>245</v>
      </c>
      <c r="CW29" s="157">
        <v>1676</v>
      </c>
      <c r="CX29" s="157">
        <v>1592</v>
      </c>
      <c r="CY29" s="217" t="s">
        <v>64</v>
      </c>
      <c r="CZ29" s="10"/>
      <c r="DC29" s="100"/>
      <c r="DJ29" s="129">
        <v>8</v>
      </c>
      <c r="DK29" s="165">
        <v>4450</v>
      </c>
      <c r="DL29" s="427">
        <v>1334</v>
      </c>
      <c r="DM29" s="157">
        <v>1660</v>
      </c>
      <c r="DN29" s="166" t="s">
        <v>64</v>
      </c>
      <c r="DO29" s="10"/>
    </row>
    <row r="30" spans="2:129" ht="13" thickBot="1" x14ac:dyDescent="0.3">
      <c r="B30" s="122">
        <v>402</v>
      </c>
      <c r="C30" s="15">
        <v>330</v>
      </c>
      <c r="D30" s="15">
        <v>233</v>
      </c>
      <c r="E30" s="13" t="s">
        <v>25</v>
      </c>
      <c r="G30" s="31">
        <v>3</v>
      </c>
      <c r="H30" s="59">
        <v>148</v>
      </c>
      <c r="I30" s="60">
        <v>178</v>
      </c>
      <c r="J30" s="60">
        <v>37</v>
      </c>
      <c r="K30" s="60">
        <v>68</v>
      </c>
      <c r="L30" s="60">
        <v>58</v>
      </c>
      <c r="M30" s="61" t="s">
        <v>5</v>
      </c>
      <c r="O30" s="1"/>
      <c r="P30" s="1"/>
      <c r="Q30" s="1"/>
      <c r="R30" s="1"/>
      <c r="S30" s="1"/>
      <c r="U30" s="1"/>
      <c r="V30" s="1"/>
      <c r="W30" s="1"/>
      <c r="X30" s="1"/>
      <c r="Y30" s="1"/>
      <c r="AA30" s="1"/>
      <c r="AB30" s="9"/>
      <c r="AC30" s="9"/>
      <c r="AD30" s="9"/>
      <c r="AE30" s="140"/>
      <c r="AG30" s="1"/>
      <c r="AH30" s="1"/>
      <c r="AI30" s="1"/>
      <c r="AJ30" s="1"/>
      <c r="AK30" s="9"/>
      <c r="AN30" s="9"/>
      <c r="AO30" s="9"/>
      <c r="AP30" s="9"/>
      <c r="AQ30" s="10"/>
      <c r="AT30" s="9"/>
      <c r="AU30" s="9"/>
      <c r="AV30" s="9"/>
      <c r="AW30" s="10"/>
      <c r="AZ30" s="9"/>
      <c r="BA30" s="9"/>
      <c r="BB30" s="9"/>
      <c r="BC30" s="10"/>
      <c r="BI30" s="1"/>
      <c r="BJ30" s="9"/>
      <c r="BK30" s="9"/>
      <c r="BL30" s="9"/>
      <c r="BM30" s="10"/>
      <c r="BV30" s="9"/>
      <c r="BW30" s="9"/>
      <c r="BX30" s="9"/>
      <c r="BY30" s="10"/>
      <c r="CH30" s="9"/>
      <c r="CI30" s="9"/>
      <c r="CJ30" s="9"/>
      <c r="CK30" s="9"/>
      <c r="CV30" s="9"/>
      <c r="CW30" s="9"/>
      <c r="CX30" s="9"/>
      <c r="CY30" s="9"/>
      <c r="CZ30" s="10"/>
      <c r="DC30" s="100"/>
      <c r="DK30" s="9"/>
      <c r="DL30" s="9"/>
      <c r="DM30" s="9"/>
      <c r="DN30" s="9"/>
      <c r="DO30" s="10"/>
    </row>
    <row r="31" spans="2:129" ht="13" thickBot="1" x14ac:dyDescent="0.3">
      <c r="B31" s="122">
        <v>60</v>
      </c>
      <c r="C31" s="15">
        <v>349</v>
      </c>
      <c r="D31" s="15">
        <v>176</v>
      </c>
      <c r="E31" s="13" t="s">
        <v>25</v>
      </c>
      <c r="G31" s="35">
        <v>4</v>
      </c>
      <c r="H31" s="62">
        <v>342</v>
      </c>
      <c r="I31" s="63">
        <v>449</v>
      </c>
      <c r="J31" s="63">
        <v>174</v>
      </c>
      <c r="K31" s="63">
        <v>292</v>
      </c>
      <c r="L31" s="63">
        <v>710</v>
      </c>
      <c r="M31" s="64" t="s">
        <v>5</v>
      </c>
      <c r="O31" s="4" t="s">
        <v>8</v>
      </c>
      <c r="P31" s="5" t="s">
        <v>1</v>
      </c>
      <c r="Q31" s="5" t="s">
        <v>2</v>
      </c>
      <c r="R31" s="5" t="s">
        <v>3</v>
      </c>
      <c r="S31" s="6" t="s">
        <v>4</v>
      </c>
      <c r="U31" s="4" t="s">
        <v>8</v>
      </c>
      <c r="V31" s="5" t="s">
        <v>1</v>
      </c>
      <c r="W31" s="5" t="s">
        <v>2</v>
      </c>
      <c r="X31" s="5" t="s">
        <v>3</v>
      </c>
      <c r="Y31" s="6" t="s">
        <v>4</v>
      </c>
      <c r="AA31" s="4" t="s">
        <v>8</v>
      </c>
      <c r="AB31" s="11" t="s">
        <v>1</v>
      </c>
      <c r="AC31" s="11" t="s">
        <v>2</v>
      </c>
      <c r="AD31" s="11" t="s">
        <v>3</v>
      </c>
      <c r="AE31" s="134" t="s">
        <v>4</v>
      </c>
      <c r="AG31" s="4" t="s">
        <v>8</v>
      </c>
      <c r="AH31" s="1"/>
      <c r="AI31" s="1"/>
      <c r="AJ31" s="1"/>
      <c r="AK31" s="12" t="s">
        <v>4</v>
      </c>
      <c r="AM31" s="3" t="s">
        <v>8</v>
      </c>
      <c r="AN31" s="7" t="s">
        <v>1</v>
      </c>
      <c r="AO31" s="7" t="s">
        <v>2</v>
      </c>
      <c r="AP31" s="7" t="s">
        <v>3</v>
      </c>
      <c r="AQ31" s="8" t="s">
        <v>4</v>
      </c>
      <c r="AS31" s="3" t="s">
        <v>8</v>
      </c>
      <c r="AT31" s="7" t="s">
        <v>1</v>
      </c>
      <c r="AU31" s="7" t="s">
        <v>2</v>
      </c>
      <c r="AV31" s="7" t="s">
        <v>3</v>
      </c>
      <c r="AW31" s="8" t="s">
        <v>4</v>
      </c>
      <c r="AY31" s="3" t="s">
        <v>8</v>
      </c>
      <c r="AZ31" s="7" t="s">
        <v>1</v>
      </c>
      <c r="BA31" s="7" t="s">
        <v>2</v>
      </c>
      <c r="BB31" s="7" t="s">
        <v>3</v>
      </c>
      <c r="BC31" s="8" t="s">
        <v>4</v>
      </c>
      <c r="BI31" s="4" t="s">
        <v>8</v>
      </c>
      <c r="BJ31" s="7" t="s">
        <v>1</v>
      </c>
      <c r="BK31" s="7" t="s">
        <v>2</v>
      </c>
      <c r="BL31" s="7" t="s">
        <v>3</v>
      </c>
      <c r="BM31" s="8" t="s">
        <v>4</v>
      </c>
      <c r="BU31" s="3" t="s">
        <v>8</v>
      </c>
      <c r="BV31" s="7" t="s">
        <v>1</v>
      </c>
      <c r="BW31" s="7" t="s">
        <v>2</v>
      </c>
      <c r="BX31" s="7" t="s">
        <v>3</v>
      </c>
      <c r="BY31" s="8" t="s">
        <v>4</v>
      </c>
      <c r="CG31" s="3" t="s">
        <v>8</v>
      </c>
      <c r="CH31" s="11" t="s">
        <v>1</v>
      </c>
      <c r="CI31" s="11" t="s">
        <v>2</v>
      </c>
      <c r="CJ31" s="11" t="s">
        <v>3</v>
      </c>
      <c r="CK31" s="12" t="s">
        <v>4</v>
      </c>
      <c r="CU31" s="3" t="s">
        <v>8</v>
      </c>
      <c r="CV31" s="11" t="s">
        <v>1</v>
      </c>
      <c r="CW31" s="11" t="s">
        <v>2</v>
      </c>
      <c r="CX31" s="11" t="s">
        <v>3</v>
      </c>
      <c r="CY31" s="12" t="s">
        <v>4</v>
      </c>
      <c r="CZ31" s="10"/>
      <c r="DC31" s="100"/>
      <c r="DJ31" s="3" t="s">
        <v>8</v>
      </c>
      <c r="DK31" s="11" t="s">
        <v>1</v>
      </c>
      <c r="DL31" s="11" t="s">
        <v>2</v>
      </c>
      <c r="DM31" s="11" t="s">
        <v>3</v>
      </c>
      <c r="DN31" s="12" t="s">
        <v>4</v>
      </c>
      <c r="DO31" s="10"/>
    </row>
    <row r="32" spans="2:129" ht="13" thickBot="1" x14ac:dyDescent="0.3">
      <c r="B32" s="122">
        <v>68</v>
      </c>
      <c r="C32" s="15">
        <v>16</v>
      </c>
      <c r="D32" s="15">
        <v>71</v>
      </c>
      <c r="E32" s="13" t="s">
        <v>25</v>
      </c>
      <c r="O32" s="19">
        <v>1</v>
      </c>
      <c r="P32" s="53">
        <v>144</v>
      </c>
      <c r="Q32" s="77">
        <v>60</v>
      </c>
      <c r="R32" s="77">
        <v>64</v>
      </c>
      <c r="S32" s="78" t="s">
        <v>11</v>
      </c>
      <c r="U32" s="19">
        <v>1</v>
      </c>
      <c r="V32" s="69">
        <v>343</v>
      </c>
      <c r="W32" s="76">
        <v>25</v>
      </c>
      <c r="X32" s="76">
        <v>494</v>
      </c>
      <c r="Y32" s="75" t="s">
        <v>11</v>
      </c>
      <c r="AA32" s="27">
        <v>1</v>
      </c>
      <c r="AB32" s="29">
        <v>47</v>
      </c>
      <c r="AC32" s="28">
        <v>126</v>
      </c>
      <c r="AD32" s="29">
        <v>148</v>
      </c>
      <c r="AE32" s="135" t="s">
        <v>7</v>
      </c>
      <c r="AG32" s="22">
        <v>1</v>
      </c>
      <c r="AH32" s="143">
        <v>337</v>
      </c>
      <c r="AI32" s="144">
        <v>1510</v>
      </c>
      <c r="AJ32" s="145">
        <v>85</v>
      </c>
      <c r="AK32" s="25" t="s">
        <v>6</v>
      </c>
      <c r="AM32" s="22">
        <v>1</v>
      </c>
      <c r="AN32" s="24">
        <v>70</v>
      </c>
      <c r="AO32" s="23">
        <v>1114</v>
      </c>
      <c r="AP32" s="24">
        <v>48</v>
      </c>
      <c r="AQ32" s="25" t="s">
        <v>6</v>
      </c>
      <c r="AS32" s="22">
        <v>1</v>
      </c>
      <c r="AT32" s="24">
        <v>1732</v>
      </c>
      <c r="AU32" s="23">
        <v>67</v>
      </c>
      <c r="AV32" s="24">
        <v>48</v>
      </c>
      <c r="AW32" s="25" t="s">
        <v>6</v>
      </c>
      <c r="AY32" s="31">
        <v>1</v>
      </c>
      <c r="AZ32" s="32">
        <v>1592</v>
      </c>
      <c r="BA32" s="33">
        <v>1126</v>
      </c>
      <c r="BB32" s="32">
        <v>1511</v>
      </c>
      <c r="BC32" s="34" t="s">
        <v>5</v>
      </c>
      <c r="BI32" s="126">
        <v>1</v>
      </c>
      <c r="BJ32" s="158">
        <v>346</v>
      </c>
      <c r="BK32" s="159">
        <v>1747</v>
      </c>
      <c r="BL32" s="160">
        <v>1771</v>
      </c>
      <c r="BM32" s="161" t="s">
        <v>7</v>
      </c>
      <c r="BU32" s="126">
        <v>1</v>
      </c>
      <c r="BV32" s="98">
        <v>1114</v>
      </c>
      <c r="BW32" s="221">
        <v>469</v>
      </c>
      <c r="BX32" s="98">
        <v>2041</v>
      </c>
      <c r="BY32" s="163" t="s">
        <v>61</v>
      </c>
      <c r="CG32" s="126">
        <v>1</v>
      </c>
      <c r="CH32" s="98">
        <v>1241</v>
      </c>
      <c r="CI32" s="151">
        <v>2056</v>
      </c>
      <c r="CJ32" s="98">
        <v>368</v>
      </c>
      <c r="CK32" s="214" t="s">
        <v>63</v>
      </c>
      <c r="CU32" s="126">
        <v>1</v>
      </c>
      <c r="CV32" s="98">
        <v>341</v>
      </c>
      <c r="CW32" s="151">
        <v>254</v>
      </c>
      <c r="CX32" s="98">
        <v>78</v>
      </c>
      <c r="CY32" s="214" t="s">
        <v>62</v>
      </c>
      <c r="CZ32" s="10"/>
      <c r="DC32" s="100"/>
      <c r="DJ32" s="126">
        <v>1</v>
      </c>
      <c r="DK32" s="109">
        <v>1678</v>
      </c>
      <c r="DL32" s="50">
        <v>148</v>
      </c>
      <c r="DM32" s="403">
        <v>862</v>
      </c>
      <c r="DN32" s="223" t="s">
        <v>61</v>
      </c>
      <c r="DO32" s="10"/>
    </row>
    <row r="33" spans="2:122" ht="13" thickBot="1" x14ac:dyDescent="0.3">
      <c r="B33" s="122">
        <v>47</v>
      </c>
      <c r="C33" s="15">
        <v>312</v>
      </c>
      <c r="D33" s="15">
        <v>201</v>
      </c>
      <c r="E33" s="13" t="s">
        <v>25</v>
      </c>
      <c r="G33" s="52" t="s">
        <v>9</v>
      </c>
      <c r="H33" s="50" t="s">
        <v>1</v>
      </c>
      <c r="I33" s="50" t="s">
        <v>27</v>
      </c>
      <c r="J33" s="50" t="s">
        <v>2</v>
      </c>
      <c r="K33" s="50" t="s">
        <v>3</v>
      </c>
      <c r="L33" s="50" t="s">
        <v>28</v>
      </c>
      <c r="M33" s="51" t="s">
        <v>4</v>
      </c>
      <c r="O33" s="22">
        <v>2</v>
      </c>
      <c r="P33" s="56">
        <v>353</v>
      </c>
      <c r="Q33" s="79">
        <v>267</v>
      </c>
      <c r="R33" s="79">
        <v>343</v>
      </c>
      <c r="S33" s="80" t="s">
        <v>6</v>
      </c>
      <c r="U33" s="31">
        <v>2</v>
      </c>
      <c r="V33" s="60">
        <v>16</v>
      </c>
      <c r="W33" s="83">
        <v>79</v>
      </c>
      <c r="X33" s="83">
        <v>818</v>
      </c>
      <c r="Y33" s="82" t="s">
        <v>5</v>
      </c>
      <c r="AA33" s="27">
        <v>2</v>
      </c>
      <c r="AB33" s="29">
        <v>1319</v>
      </c>
      <c r="AC33" s="29">
        <v>233</v>
      </c>
      <c r="AD33" s="29">
        <v>57</v>
      </c>
      <c r="AE33" s="135" t="s">
        <v>7</v>
      </c>
      <c r="AG33" s="19">
        <v>2</v>
      </c>
      <c r="AH33" s="146">
        <v>175</v>
      </c>
      <c r="AI33" s="2">
        <v>33</v>
      </c>
      <c r="AJ33" s="147">
        <v>108</v>
      </c>
      <c r="AK33" s="21" t="s">
        <v>11</v>
      </c>
      <c r="AM33" s="31">
        <v>2</v>
      </c>
      <c r="AN33" s="32">
        <v>79</v>
      </c>
      <c r="AO33" s="32">
        <v>469</v>
      </c>
      <c r="AP33" s="32">
        <v>222</v>
      </c>
      <c r="AQ33" s="34" t="s">
        <v>5</v>
      </c>
      <c r="AS33" s="19">
        <v>2</v>
      </c>
      <c r="AT33" s="20">
        <v>330</v>
      </c>
      <c r="AU33" s="20">
        <v>910</v>
      </c>
      <c r="AV33" s="20">
        <v>1270</v>
      </c>
      <c r="AW33" s="21" t="s">
        <v>11</v>
      </c>
      <c r="AY33" s="31">
        <v>2</v>
      </c>
      <c r="AZ33" s="32">
        <v>2337</v>
      </c>
      <c r="BA33" s="32">
        <v>33</v>
      </c>
      <c r="BB33" s="32">
        <v>45</v>
      </c>
      <c r="BC33" s="34" t="s">
        <v>5</v>
      </c>
      <c r="BI33" s="126">
        <v>2</v>
      </c>
      <c r="BJ33" s="162">
        <v>1896</v>
      </c>
      <c r="BK33" s="98">
        <v>2039</v>
      </c>
      <c r="BL33" s="98">
        <v>668</v>
      </c>
      <c r="BM33" s="163" t="s">
        <v>7</v>
      </c>
      <c r="BU33" s="126">
        <v>2</v>
      </c>
      <c r="BV33" s="98">
        <v>111</v>
      </c>
      <c r="BW33" s="98">
        <v>1538</v>
      </c>
      <c r="BX33" s="98">
        <v>2630</v>
      </c>
      <c r="BY33" s="214" t="s">
        <v>63</v>
      </c>
      <c r="CG33" s="126">
        <v>2</v>
      </c>
      <c r="CH33" s="98">
        <v>1717</v>
      </c>
      <c r="CI33" s="220">
        <v>67</v>
      </c>
      <c r="CJ33" s="98">
        <v>2751</v>
      </c>
      <c r="CK33" s="214" t="s">
        <v>63</v>
      </c>
      <c r="CU33" s="126">
        <v>2</v>
      </c>
      <c r="CV33" s="98">
        <v>233</v>
      </c>
      <c r="CW33" s="98">
        <v>987</v>
      </c>
      <c r="CX33" s="98">
        <v>207</v>
      </c>
      <c r="CY33" s="214" t="s">
        <v>61</v>
      </c>
      <c r="CZ33" s="10"/>
      <c r="DA33" s="98"/>
      <c r="DJ33" s="126">
        <v>2</v>
      </c>
      <c r="DK33" s="110">
        <v>1983</v>
      </c>
      <c r="DL33" s="366">
        <v>3539</v>
      </c>
      <c r="DM33" s="97">
        <v>2996</v>
      </c>
      <c r="DN33" s="214" t="s">
        <v>63</v>
      </c>
      <c r="DO33" s="10"/>
      <c r="DP33" s="98"/>
    </row>
    <row r="34" spans="2:122" x14ac:dyDescent="0.25">
      <c r="B34" s="122">
        <v>37</v>
      </c>
      <c r="C34" s="15">
        <v>88</v>
      </c>
      <c r="D34" s="15">
        <v>59</v>
      </c>
      <c r="E34" s="13" t="s">
        <v>25</v>
      </c>
      <c r="G34" s="22">
        <v>1</v>
      </c>
      <c r="H34" s="65">
        <v>45</v>
      </c>
      <c r="I34" s="66">
        <v>249</v>
      </c>
      <c r="J34" s="66">
        <v>128</v>
      </c>
      <c r="K34" s="66">
        <v>135</v>
      </c>
      <c r="L34" s="66">
        <v>108</v>
      </c>
      <c r="M34" s="67" t="s">
        <v>6</v>
      </c>
      <c r="O34" s="27">
        <v>3</v>
      </c>
      <c r="P34" s="91">
        <v>494</v>
      </c>
      <c r="Q34" s="86">
        <v>662</v>
      </c>
      <c r="R34" s="86">
        <v>250</v>
      </c>
      <c r="S34" s="87" t="s">
        <v>7</v>
      </c>
      <c r="U34" s="22">
        <v>3</v>
      </c>
      <c r="V34" s="79">
        <v>87</v>
      </c>
      <c r="W34" s="79">
        <v>103</v>
      </c>
      <c r="X34" s="79">
        <v>650</v>
      </c>
      <c r="Y34" s="80" t="s">
        <v>6</v>
      </c>
      <c r="AA34" s="22">
        <v>3</v>
      </c>
      <c r="AB34" s="23">
        <v>279</v>
      </c>
      <c r="AC34" s="23">
        <v>66</v>
      </c>
      <c r="AD34" s="24">
        <v>461</v>
      </c>
      <c r="AE34" s="137" t="s">
        <v>6</v>
      </c>
      <c r="AG34" s="31">
        <v>3</v>
      </c>
      <c r="AH34" s="146">
        <v>343</v>
      </c>
      <c r="AI34" s="2">
        <v>388</v>
      </c>
      <c r="AJ34" s="147">
        <v>353</v>
      </c>
      <c r="AK34" s="34" t="s">
        <v>5</v>
      </c>
      <c r="AM34" s="19">
        <v>3</v>
      </c>
      <c r="AN34" s="26">
        <v>503</v>
      </c>
      <c r="AO34" s="26">
        <v>451</v>
      </c>
      <c r="AP34" s="20">
        <v>1139</v>
      </c>
      <c r="AQ34" s="21" t="s">
        <v>11</v>
      </c>
      <c r="AS34" s="31">
        <v>3</v>
      </c>
      <c r="AT34" s="33">
        <v>195</v>
      </c>
      <c r="AU34" s="33">
        <v>121</v>
      </c>
      <c r="AV34" s="32">
        <v>126</v>
      </c>
      <c r="AW34" s="34" t="s">
        <v>5</v>
      </c>
      <c r="AY34" s="19">
        <v>3</v>
      </c>
      <c r="AZ34" s="26">
        <v>67</v>
      </c>
      <c r="BA34" s="26">
        <v>16</v>
      </c>
      <c r="BB34" s="20">
        <v>348</v>
      </c>
      <c r="BC34" s="21" t="s">
        <v>11</v>
      </c>
      <c r="BI34" s="126">
        <v>3</v>
      </c>
      <c r="BJ34" s="164">
        <v>175</v>
      </c>
      <c r="BK34" s="151">
        <v>254</v>
      </c>
      <c r="BL34" s="98">
        <v>2185</v>
      </c>
      <c r="BM34" s="163" t="s">
        <v>7</v>
      </c>
      <c r="BU34" s="126">
        <v>3</v>
      </c>
      <c r="BV34" s="151">
        <v>1986</v>
      </c>
      <c r="BW34" s="151">
        <v>1676</v>
      </c>
      <c r="BX34" s="98">
        <v>888</v>
      </c>
      <c r="BY34" s="214" t="s">
        <v>62</v>
      </c>
      <c r="CG34" s="126">
        <v>3</v>
      </c>
      <c r="CH34" s="151">
        <v>71</v>
      </c>
      <c r="CI34" s="151">
        <v>2826</v>
      </c>
      <c r="CJ34" s="98">
        <v>103</v>
      </c>
      <c r="CK34" s="214" t="s">
        <v>62</v>
      </c>
      <c r="CU34" s="126">
        <v>3</v>
      </c>
      <c r="CV34" s="151">
        <v>1986</v>
      </c>
      <c r="CW34" s="151">
        <v>1678</v>
      </c>
      <c r="CX34" s="98">
        <v>85</v>
      </c>
      <c r="CY34" s="214" t="s">
        <v>64</v>
      </c>
      <c r="CZ34" s="10"/>
      <c r="DA34" s="98"/>
      <c r="DJ34" s="126">
        <v>3</v>
      </c>
      <c r="DK34" s="110">
        <v>4814</v>
      </c>
      <c r="DL34" s="366">
        <v>67</v>
      </c>
      <c r="DM34" s="366">
        <v>1918</v>
      </c>
      <c r="DN34" s="214" t="s">
        <v>62</v>
      </c>
      <c r="DO34" s="10"/>
      <c r="DP34" s="98"/>
    </row>
    <row r="35" spans="2:122" x14ac:dyDescent="0.25">
      <c r="B35" s="122">
        <v>28</v>
      </c>
      <c r="C35" s="15">
        <v>67</v>
      </c>
      <c r="D35" s="15">
        <v>75</v>
      </c>
      <c r="E35" s="13" t="s">
        <v>25</v>
      </c>
      <c r="G35" s="19">
        <v>2</v>
      </c>
      <c r="H35" s="68">
        <v>177</v>
      </c>
      <c r="I35" s="69">
        <v>59</v>
      </c>
      <c r="J35" s="69">
        <v>122</v>
      </c>
      <c r="K35" s="69">
        <v>53</v>
      </c>
      <c r="L35" s="69">
        <v>340</v>
      </c>
      <c r="M35" s="70" t="s">
        <v>11</v>
      </c>
      <c r="O35" s="27">
        <v>4</v>
      </c>
      <c r="P35" s="92">
        <v>942</v>
      </c>
      <c r="Q35" s="85">
        <v>357</v>
      </c>
      <c r="R35" s="85">
        <v>519</v>
      </c>
      <c r="S35" s="87" t="s">
        <v>7</v>
      </c>
      <c r="U35" s="27">
        <v>4</v>
      </c>
      <c r="V35" s="85">
        <v>308</v>
      </c>
      <c r="W35" s="85">
        <v>121</v>
      </c>
      <c r="X35" s="85">
        <v>188</v>
      </c>
      <c r="Y35" s="87" t="s">
        <v>7</v>
      </c>
      <c r="AA35" s="19">
        <v>4</v>
      </c>
      <c r="AB35" s="20">
        <v>1038</v>
      </c>
      <c r="AC35" s="20">
        <v>175</v>
      </c>
      <c r="AD35" s="20">
        <v>1388</v>
      </c>
      <c r="AE35" s="138" t="s">
        <v>11</v>
      </c>
      <c r="AG35" s="31">
        <v>4</v>
      </c>
      <c r="AH35" s="146">
        <v>118</v>
      </c>
      <c r="AI35" s="2">
        <v>229</v>
      </c>
      <c r="AJ35" s="147">
        <v>312</v>
      </c>
      <c r="AK35" s="34" t="s">
        <v>5</v>
      </c>
      <c r="AM35" s="31">
        <v>4</v>
      </c>
      <c r="AN35" s="32">
        <v>121</v>
      </c>
      <c r="AO35" s="32">
        <v>65</v>
      </c>
      <c r="AP35" s="32">
        <v>1511</v>
      </c>
      <c r="AQ35" s="34" t="s">
        <v>5</v>
      </c>
      <c r="AS35" s="27">
        <v>4</v>
      </c>
      <c r="AT35" s="29">
        <v>1305</v>
      </c>
      <c r="AU35" s="29">
        <v>176</v>
      </c>
      <c r="AV35" s="29">
        <v>2166</v>
      </c>
      <c r="AW35" s="30" t="s">
        <v>7</v>
      </c>
      <c r="AY35" s="22">
        <v>4</v>
      </c>
      <c r="AZ35" s="24">
        <v>368</v>
      </c>
      <c r="BA35" s="24">
        <v>100</v>
      </c>
      <c r="BB35" s="24">
        <v>2171</v>
      </c>
      <c r="BC35" s="25" t="s">
        <v>6</v>
      </c>
      <c r="BI35" s="126">
        <v>4</v>
      </c>
      <c r="BJ35" s="162">
        <v>188</v>
      </c>
      <c r="BK35" s="98">
        <v>399</v>
      </c>
      <c r="BL35" s="98">
        <v>329</v>
      </c>
      <c r="BM35" s="163" t="s">
        <v>6</v>
      </c>
      <c r="BU35" s="126">
        <v>4</v>
      </c>
      <c r="BV35" s="220">
        <v>2612</v>
      </c>
      <c r="BW35" s="220">
        <v>27</v>
      </c>
      <c r="BX35" s="220">
        <v>141</v>
      </c>
      <c r="BY35" s="214" t="s">
        <v>63</v>
      </c>
      <c r="CG35" s="126">
        <v>4</v>
      </c>
      <c r="CH35" s="98">
        <v>364</v>
      </c>
      <c r="CI35" s="98">
        <v>1986</v>
      </c>
      <c r="CJ35" s="98">
        <v>365</v>
      </c>
      <c r="CK35" s="214" t="s">
        <v>64</v>
      </c>
      <c r="CU35" s="126">
        <v>4</v>
      </c>
      <c r="CV35" s="98">
        <v>1507</v>
      </c>
      <c r="CW35" s="220">
        <v>3098</v>
      </c>
      <c r="CX35" s="220">
        <v>51</v>
      </c>
      <c r="CY35" s="214" t="s">
        <v>64</v>
      </c>
      <c r="CZ35" s="10"/>
      <c r="DA35" s="98"/>
      <c r="DJ35" s="126">
        <v>4</v>
      </c>
      <c r="DK35" s="437">
        <v>2056</v>
      </c>
      <c r="DL35" s="97">
        <v>967</v>
      </c>
      <c r="DM35" s="97">
        <v>3990</v>
      </c>
      <c r="DN35" s="214" t="s">
        <v>63</v>
      </c>
      <c r="DO35" s="10"/>
      <c r="DP35" s="98"/>
    </row>
    <row r="36" spans="2:122" ht="13" thickBot="1" x14ac:dyDescent="0.3">
      <c r="B36" s="123">
        <v>22</v>
      </c>
      <c r="C36" s="16">
        <v>45</v>
      </c>
      <c r="D36" s="16">
        <v>340</v>
      </c>
      <c r="E36" s="14" t="s">
        <v>25</v>
      </c>
      <c r="G36" s="31">
        <v>3</v>
      </c>
      <c r="H36" s="59">
        <v>38</v>
      </c>
      <c r="I36" s="60">
        <v>422</v>
      </c>
      <c r="J36" s="60">
        <v>235</v>
      </c>
      <c r="K36" s="60">
        <v>8</v>
      </c>
      <c r="L36" s="60">
        <v>293</v>
      </c>
      <c r="M36" s="61" t="s">
        <v>5</v>
      </c>
      <c r="O36" s="31">
        <v>5</v>
      </c>
      <c r="P36" s="59">
        <v>63</v>
      </c>
      <c r="Q36" s="84">
        <v>157</v>
      </c>
      <c r="R36" s="84">
        <v>48</v>
      </c>
      <c r="S36" s="82" t="s">
        <v>5</v>
      </c>
      <c r="U36" s="31">
        <v>5</v>
      </c>
      <c r="V36" s="60">
        <v>126</v>
      </c>
      <c r="W36" s="83">
        <v>322</v>
      </c>
      <c r="X36" s="83">
        <v>781</v>
      </c>
      <c r="Y36" s="82" t="s">
        <v>5</v>
      </c>
      <c r="AA36" s="27">
        <v>5</v>
      </c>
      <c r="AB36" s="29">
        <v>11</v>
      </c>
      <c r="AC36" s="28">
        <v>190</v>
      </c>
      <c r="AD36" s="29">
        <v>179</v>
      </c>
      <c r="AE36" s="135" t="s">
        <v>7</v>
      </c>
      <c r="AG36" s="27">
        <v>5</v>
      </c>
      <c r="AH36" s="146">
        <v>703</v>
      </c>
      <c r="AI36" s="2">
        <v>234</v>
      </c>
      <c r="AJ36" s="147">
        <v>195</v>
      </c>
      <c r="AK36" s="30" t="s">
        <v>7</v>
      </c>
      <c r="AM36" s="27">
        <v>5</v>
      </c>
      <c r="AN36" s="29">
        <v>1468</v>
      </c>
      <c r="AO36" s="28">
        <v>1680</v>
      </c>
      <c r="AP36" s="29">
        <v>148</v>
      </c>
      <c r="AQ36" s="30" t="s">
        <v>7</v>
      </c>
      <c r="AS36" s="31">
        <v>5</v>
      </c>
      <c r="AT36" s="32">
        <v>1114</v>
      </c>
      <c r="AU36" s="33">
        <v>469</v>
      </c>
      <c r="AV36" s="32">
        <v>1523</v>
      </c>
      <c r="AW36" s="34" t="s">
        <v>5</v>
      </c>
      <c r="AY36" s="27">
        <v>5</v>
      </c>
      <c r="AZ36" s="29">
        <v>304</v>
      </c>
      <c r="BA36" s="28">
        <v>191</v>
      </c>
      <c r="BB36" s="29">
        <v>326</v>
      </c>
      <c r="BC36" s="30" t="s">
        <v>7</v>
      </c>
      <c r="BI36" s="126">
        <v>5</v>
      </c>
      <c r="BJ36" s="162">
        <v>1622</v>
      </c>
      <c r="BK36" s="151">
        <v>375</v>
      </c>
      <c r="BL36" s="98">
        <v>190</v>
      </c>
      <c r="BM36" s="163" t="s">
        <v>7</v>
      </c>
      <c r="BU36" s="126">
        <v>5</v>
      </c>
      <c r="BV36" s="98">
        <v>1306</v>
      </c>
      <c r="BW36" s="221">
        <v>2337</v>
      </c>
      <c r="BX36" s="98">
        <v>624</v>
      </c>
      <c r="BY36" s="214" t="s">
        <v>64</v>
      </c>
      <c r="CG36" s="126">
        <v>5</v>
      </c>
      <c r="CH36" s="98">
        <v>987</v>
      </c>
      <c r="CI36" s="151">
        <v>968</v>
      </c>
      <c r="CJ36" s="220">
        <v>51</v>
      </c>
      <c r="CK36" s="214" t="s">
        <v>61</v>
      </c>
      <c r="CL36" s="151">
        <v>3</v>
      </c>
      <c r="CU36" s="126">
        <v>5</v>
      </c>
      <c r="CV36" s="220">
        <v>244</v>
      </c>
      <c r="CW36" s="151">
        <v>624</v>
      </c>
      <c r="CX36" s="98">
        <v>1885</v>
      </c>
      <c r="CY36" s="214" t="s">
        <v>63</v>
      </c>
      <c r="CZ36" s="151"/>
      <c r="DA36" s="98"/>
      <c r="DJ36" s="126">
        <v>5</v>
      </c>
      <c r="DK36" s="110">
        <v>1310</v>
      </c>
      <c r="DL36" s="97">
        <v>3824</v>
      </c>
      <c r="DM36" s="366">
        <v>1684</v>
      </c>
      <c r="DN36" s="214" t="s">
        <v>64</v>
      </c>
      <c r="DO36" s="151"/>
      <c r="DP36" s="98"/>
      <c r="DQ36" s="1"/>
    </row>
    <row r="37" spans="2:122" ht="13" thickBot="1" x14ac:dyDescent="0.3">
      <c r="G37" s="35">
        <v>4</v>
      </c>
      <c r="H37" s="62">
        <v>175</v>
      </c>
      <c r="I37" s="63">
        <v>126</v>
      </c>
      <c r="J37" s="63">
        <v>230</v>
      </c>
      <c r="K37" s="63">
        <v>140</v>
      </c>
      <c r="L37" s="63">
        <v>546</v>
      </c>
      <c r="M37" s="64" t="s">
        <v>5</v>
      </c>
      <c r="O37" s="31">
        <v>6</v>
      </c>
      <c r="P37" s="59">
        <v>138</v>
      </c>
      <c r="Q37" s="84">
        <v>254</v>
      </c>
      <c r="R37" s="84">
        <v>151</v>
      </c>
      <c r="S37" s="82" t="s">
        <v>5</v>
      </c>
      <c r="U37" s="27">
        <v>6</v>
      </c>
      <c r="V37" s="85">
        <v>260</v>
      </c>
      <c r="W37" s="86">
        <v>203</v>
      </c>
      <c r="X37" s="86">
        <v>245</v>
      </c>
      <c r="Y37" s="87" t="s">
        <v>7</v>
      </c>
      <c r="AA37" s="27">
        <v>6</v>
      </c>
      <c r="AB37" s="29">
        <v>563</v>
      </c>
      <c r="AC37" s="29">
        <v>1114</v>
      </c>
      <c r="AD37" s="29">
        <v>343</v>
      </c>
      <c r="AE37" s="135" t="s">
        <v>7</v>
      </c>
      <c r="AG37" s="27">
        <v>6</v>
      </c>
      <c r="AH37" s="146">
        <v>1680</v>
      </c>
      <c r="AI37" s="2">
        <v>66</v>
      </c>
      <c r="AJ37" s="147">
        <v>1503</v>
      </c>
      <c r="AK37" s="30" t="s">
        <v>7</v>
      </c>
      <c r="AM37" s="27">
        <v>6</v>
      </c>
      <c r="AN37" s="29">
        <v>395</v>
      </c>
      <c r="AO37" s="29">
        <v>610</v>
      </c>
      <c r="AP37" s="29">
        <v>279</v>
      </c>
      <c r="AQ37" s="30" t="s">
        <v>7</v>
      </c>
      <c r="AS37" s="27">
        <v>6</v>
      </c>
      <c r="AT37" s="29">
        <v>2054</v>
      </c>
      <c r="AU37" s="29">
        <v>558</v>
      </c>
      <c r="AV37" s="29">
        <v>365</v>
      </c>
      <c r="AW37" s="30" t="s">
        <v>7</v>
      </c>
      <c r="AY37" s="27">
        <v>6</v>
      </c>
      <c r="AZ37" s="29">
        <v>1071</v>
      </c>
      <c r="BA37" s="29">
        <v>604</v>
      </c>
      <c r="BB37" s="29">
        <v>118</v>
      </c>
      <c r="BC37" s="30" t="s">
        <v>7</v>
      </c>
      <c r="BI37" s="126">
        <v>6</v>
      </c>
      <c r="BJ37" s="162">
        <v>341</v>
      </c>
      <c r="BK37" s="98">
        <v>245</v>
      </c>
      <c r="BL37" s="98">
        <v>816</v>
      </c>
      <c r="BM37" s="163" t="s">
        <v>5</v>
      </c>
      <c r="BU37" s="126">
        <v>6</v>
      </c>
      <c r="BV37" s="98">
        <v>175</v>
      </c>
      <c r="BW37" s="220">
        <v>573</v>
      </c>
      <c r="BX37" s="98">
        <v>88</v>
      </c>
      <c r="BY37" s="214" t="s">
        <v>64</v>
      </c>
      <c r="CG37" s="126">
        <v>6</v>
      </c>
      <c r="CH37" s="98">
        <v>1983</v>
      </c>
      <c r="CI37" s="98">
        <v>1519</v>
      </c>
      <c r="CJ37" s="98">
        <v>2363</v>
      </c>
      <c r="CK37" s="214" t="s">
        <v>64</v>
      </c>
      <c r="CL37" s="151">
        <v>2</v>
      </c>
      <c r="CU37" s="126">
        <v>6</v>
      </c>
      <c r="CV37" s="98">
        <v>3528</v>
      </c>
      <c r="CW37" s="98">
        <v>1477</v>
      </c>
      <c r="CX37" s="98">
        <v>1741</v>
      </c>
      <c r="CY37" s="214" t="s">
        <v>63</v>
      </c>
      <c r="CZ37" s="151"/>
      <c r="DA37" s="98"/>
      <c r="DJ37" s="126">
        <v>6</v>
      </c>
      <c r="DK37" s="110">
        <v>1717</v>
      </c>
      <c r="DL37" s="97">
        <v>234</v>
      </c>
      <c r="DM37" s="97">
        <v>135</v>
      </c>
      <c r="DN37" s="214" t="s">
        <v>64</v>
      </c>
      <c r="DO37" s="151"/>
      <c r="DP37" s="98"/>
    </row>
    <row r="38" spans="2:122" ht="13" thickBot="1" x14ac:dyDescent="0.3">
      <c r="O38" s="27">
        <v>7</v>
      </c>
      <c r="P38" s="92">
        <v>643</v>
      </c>
      <c r="Q38" s="90">
        <v>148</v>
      </c>
      <c r="R38" s="90">
        <v>57</v>
      </c>
      <c r="S38" s="87" t="s">
        <v>7</v>
      </c>
      <c r="U38" s="27">
        <v>7</v>
      </c>
      <c r="V38" s="85">
        <v>48</v>
      </c>
      <c r="W38" s="85">
        <v>60</v>
      </c>
      <c r="X38" s="85">
        <v>191</v>
      </c>
      <c r="Y38" s="87" t="s">
        <v>7</v>
      </c>
      <c r="AA38" s="31">
        <v>7</v>
      </c>
      <c r="AB38" s="32">
        <v>302</v>
      </c>
      <c r="AC38" s="32">
        <v>292</v>
      </c>
      <c r="AD38" s="32">
        <v>61</v>
      </c>
      <c r="AE38" s="136" t="s">
        <v>5</v>
      </c>
      <c r="AG38" s="27">
        <v>7</v>
      </c>
      <c r="AH38" s="146">
        <v>1126</v>
      </c>
      <c r="AI38" s="2">
        <v>279</v>
      </c>
      <c r="AJ38" s="147">
        <v>180</v>
      </c>
      <c r="AK38" s="30" t="s">
        <v>7</v>
      </c>
      <c r="AM38" s="27">
        <v>7</v>
      </c>
      <c r="AN38" s="29">
        <v>108</v>
      </c>
      <c r="AO38" s="29">
        <v>234</v>
      </c>
      <c r="AP38" s="29">
        <v>175</v>
      </c>
      <c r="AQ38" s="30" t="s">
        <v>7</v>
      </c>
      <c r="AS38" s="27">
        <v>7</v>
      </c>
      <c r="AT38" s="29">
        <v>1700</v>
      </c>
      <c r="AU38" s="29">
        <v>234</v>
      </c>
      <c r="AV38" s="29">
        <v>118</v>
      </c>
      <c r="AW38" s="30" t="s">
        <v>7</v>
      </c>
      <c r="AY38" s="27">
        <v>7</v>
      </c>
      <c r="AZ38" s="29">
        <v>1649</v>
      </c>
      <c r="BA38" s="29">
        <v>527</v>
      </c>
      <c r="BB38" s="29">
        <v>108</v>
      </c>
      <c r="BC38" s="30" t="s">
        <v>7</v>
      </c>
      <c r="BI38" s="126">
        <v>7</v>
      </c>
      <c r="BJ38" s="162">
        <v>217</v>
      </c>
      <c r="BK38" s="98">
        <v>247</v>
      </c>
      <c r="BL38" s="98">
        <v>68</v>
      </c>
      <c r="BM38" s="163" t="s">
        <v>11</v>
      </c>
      <c r="BU38" s="126">
        <v>7</v>
      </c>
      <c r="BV38" s="220">
        <v>3234</v>
      </c>
      <c r="BW38" s="98">
        <v>2775</v>
      </c>
      <c r="BX38" s="98">
        <v>40</v>
      </c>
      <c r="BY38" s="214" t="s">
        <v>64</v>
      </c>
      <c r="CG38" s="126">
        <v>7</v>
      </c>
      <c r="CH38" s="98">
        <v>2996</v>
      </c>
      <c r="CI38" s="98">
        <v>1625</v>
      </c>
      <c r="CJ38" s="98">
        <v>1559</v>
      </c>
      <c r="CK38" s="214" t="s">
        <v>64</v>
      </c>
      <c r="CL38" s="151">
        <v>1</v>
      </c>
      <c r="CU38" s="126">
        <v>7</v>
      </c>
      <c r="CV38" s="98">
        <v>58</v>
      </c>
      <c r="CW38" s="220">
        <v>2474</v>
      </c>
      <c r="CX38" s="98">
        <v>525</v>
      </c>
      <c r="CY38" s="214" t="s">
        <v>64</v>
      </c>
      <c r="CZ38" s="151"/>
      <c r="DA38" s="98"/>
      <c r="DJ38" s="126">
        <v>7</v>
      </c>
      <c r="DK38" s="110">
        <v>359</v>
      </c>
      <c r="DL38" s="97">
        <v>233</v>
      </c>
      <c r="DM38" s="97">
        <v>16</v>
      </c>
      <c r="DN38" s="214" t="s">
        <v>64</v>
      </c>
      <c r="DO38" s="151"/>
      <c r="DP38" s="98"/>
    </row>
    <row r="39" spans="2:122" ht="13" thickBot="1" x14ac:dyDescent="0.3">
      <c r="G39" s="52" t="s">
        <v>10</v>
      </c>
      <c r="H39" s="50" t="s">
        <v>1</v>
      </c>
      <c r="I39" s="50" t="s">
        <v>27</v>
      </c>
      <c r="J39" s="50" t="s">
        <v>2</v>
      </c>
      <c r="K39" s="50" t="s">
        <v>3</v>
      </c>
      <c r="L39" s="50" t="s">
        <v>28</v>
      </c>
      <c r="M39" s="51" t="s">
        <v>4</v>
      </c>
      <c r="O39" s="37">
        <v>8</v>
      </c>
      <c r="P39" s="93">
        <v>930</v>
      </c>
      <c r="Q39" s="94">
        <v>236</v>
      </c>
      <c r="R39" s="94">
        <v>155</v>
      </c>
      <c r="S39" s="89" t="s">
        <v>7</v>
      </c>
      <c r="U39" s="37">
        <v>8</v>
      </c>
      <c r="V39" s="88">
        <v>522</v>
      </c>
      <c r="W39" s="88">
        <v>71</v>
      </c>
      <c r="X39" s="88">
        <v>223</v>
      </c>
      <c r="Y39" s="89" t="s">
        <v>7</v>
      </c>
      <c r="AA39" s="35">
        <v>8</v>
      </c>
      <c r="AB39" s="36">
        <v>224</v>
      </c>
      <c r="AC39" s="36">
        <v>522</v>
      </c>
      <c r="AD39" s="36">
        <v>1006</v>
      </c>
      <c r="AE39" s="139" t="s">
        <v>5</v>
      </c>
      <c r="AG39" s="37">
        <v>8</v>
      </c>
      <c r="AH39" s="148">
        <v>1450</v>
      </c>
      <c r="AI39" s="149">
        <v>269</v>
      </c>
      <c r="AJ39" s="150">
        <v>292</v>
      </c>
      <c r="AK39" s="39" t="s">
        <v>7</v>
      </c>
      <c r="AM39" s="37">
        <v>8</v>
      </c>
      <c r="AN39" s="38">
        <v>1305</v>
      </c>
      <c r="AO39" s="38">
        <v>180</v>
      </c>
      <c r="AP39" s="38">
        <v>358</v>
      </c>
      <c r="AQ39" s="39" t="s">
        <v>7</v>
      </c>
      <c r="AS39" s="37">
        <v>8</v>
      </c>
      <c r="AT39" s="38">
        <v>2165</v>
      </c>
      <c r="AU39" s="38">
        <v>60</v>
      </c>
      <c r="AV39" s="38">
        <v>1087</v>
      </c>
      <c r="AW39" s="39" t="s">
        <v>7</v>
      </c>
      <c r="AY39" s="37">
        <v>8</v>
      </c>
      <c r="AZ39" s="38">
        <v>2344</v>
      </c>
      <c r="BA39" s="38">
        <v>155</v>
      </c>
      <c r="BB39" s="38">
        <v>231</v>
      </c>
      <c r="BC39" s="39" t="s">
        <v>7</v>
      </c>
      <c r="BI39" s="129">
        <v>8</v>
      </c>
      <c r="BJ39" s="165">
        <v>70</v>
      </c>
      <c r="BK39" s="157">
        <v>27</v>
      </c>
      <c r="BL39" s="157">
        <v>79</v>
      </c>
      <c r="BM39" s="166" t="s">
        <v>5</v>
      </c>
      <c r="BU39" s="129">
        <v>8</v>
      </c>
      <c r="BV39" s="157">
        <v>1511</v>
      </c>
      <c r="BW39" s="157">
        <v>368</v>
      </c>
      <c r="BX39" s="157">
        <v>1732</v>
      </c>
      <c r="BY39" s="217" t="s">
        <v>64</v>
      </c>
      <c r="CG39" s="129">
        <v>8</v>
      </c>
      <c r="CH39" s="157">
        <v>1675</v>
      </c>
      <c r="CI39" s="157">
        <v>1678</v>
      </c>
      <c r="CJ39" s="222">
        <v>245</v>
      </c>
      <c r="CK39" s="217" t="s">
        <v>64</v>
      </c>
      <c r="CL39" s="151">
        <v>1</v>
      </c>
      <c r="CU39" s="129">
        <v>8</v>
      </c>
      <c r="CV39" s="222">
        <v>27</v>
      </c>
      <c r="CW39" s="157">
        <v>971</v>
      </c>
      <c r="CX39" s="222">
        <v>503</v>
      </c>
      <c r="CY39" s="217" t="s">
        <v>64</v>
      </c>
      <c r="CZ39" s="151"/>
      <c r="DA39" s="151"/>
      <c r="DJ39" s="129">
        <v>8</v>
      </c>
      <c r="DK39" s="111">
        <v>4565</v>
      </c>
      <c r="DL39" s="96">
        <v>103</v>
      </c>
      <c r="DM39" s="96">
        <v>2168</v>
      </c>
      <c r="DN39" s="166" t="s">
        <v>64</v>
      </c>
      <c r="DO39" s="151"/>
      <c r="DP39" s="151"/>
    </row>
    <row r="40" spans="2:122" ht="13" thickBot="1" x14ac:dyDescent="0.3">
      <c r="G40" s="19">
        <v>1</v>
      </c>
      <c r="H40" s="53">
        <v>71</v>
      </c>
      <c r="I40" s="54">
        <v>294</v>
      </c>
      <c r="J40" s="54">
        <v>125</v>
      </c>
      <c r="K40" s="54">
        <v>365</v>
      </c>
      <c r="L40" s="54">
        <v>279</v>
      </c>
      <c r="M40" s="55" t="s">
        <v>11</v>
      </c>
      <c r="O40" s="1"/>
      <c r="P40" s="1"/>
      <c r="Q40" s="1"/>
      <c r="R40" s="1"/>
      <c r="S40" s="1"/>
      <c r="U40" s="1"/>
      <c r="V40" s="1"/>
      <c r="W40" s="1"/>
      <c r="X40" s="1"/>
      <c r="Y40" s="1"/>
      <c r="AA40" s="1"/>
      <c r="AB40" s="9"/>
      <c r="AC40" s="9"/>
      <c r="AD40" s="9"/>
      <c r="AE40" s="140"/>
      <c r="AG40" s="1"/>
      <c r="AH40" s="1"/>
      <c r="AI40" s="1"/>
      <c r="AJ40" s="1"/>
      <c r="AK40" s="9"/>
      <c r="AN40" s="9"/>
      <c r="AO40" s="9"/>
      <c r="AP40" s="9"/>
      <c r="AQ40" s="10"/>
      <c r="AT40" s="9"/>
      <c r="AU40" s="9"/>
      <c r="AV40" s="9"/>
      <c r="AW40" s="10"/>
      <c r="AZ40" s="9"/>
      <c r="BA40" s="9"/>
      <c r="BB40" s="9"/>
      <c r="BC40" s="10"/>
      <c r="BI40" s="1"/>
      <c r="BJ40" s="9"/>
      <c r="BK40" s="9"/>
      <c r="BL40" s="9"/>
      <c r="BM40" s="10"/>
      <c r="BV40" s="9"/>
      <c r="BW40" s="9"/>
      <c r="BX40" s="9"/>
      <c r="BY40" s="10"/>
      <c r="CH40" s="9"/>
      <c r="CI40" s="9"/>
      <c r="CJ40" s="9"/>
      <c r="CK40" s="9"/>
      <c r="CV40" s="9"/>
      <c r="CW40" s="9"/>
      <c r="CX40" s="9"/>
      <c r="CY40" s="9"/>
      <c r="CZ40" s="10"/>
      <c r="DA40" s="98"/>
      <c r="DK40" s="9"/>
      <c r="DL40" s="9"/>
      <c r="DM40" s="9"/>
      <c r="DN40" s="9"/>
      <c r="DO40" s="10"/>
      <c r="DP40" s="98"/>
    </row>
    <row r="41" spans="2:122" ht="13" thickBot="1" x14ac:dyDescent="0.3">
      <c r="G41" s="31">
        <v>2</v>
      </c>
      <c r="H41" s="59">
        <v>176</v>
      </c>
      <c r="I41" s="60">
        <v>288</v>
      </c>
      <c r="J41" s="60">
        <v>56</v>
      </c>
      <c r="K41" s="60">
        <v>31</v>
      </c>
      <c r="L41" s="60">
        <v>25</v>
      </c>
      <c r="M41" s="61" t="s">
        <v>5</v>
      </c>
      <c r="O41" s="4" t="s">
        <v>12</v>
      </c>
      <c r="P41" s="5" t="s">
        <v>1</v>
      </c>
      <c r="Q41" s="5" t="s">
        <v>2</v>
      </c>
      <c r="R41" s="5" t="s">
        <v>3</v>
      </c>
      <c r="S41" s="6" t="s">
        <v>4</v>
      </c>
      <c r="U41" s="4" t="s">
        <v>9</v>
      </c>
      <c r="V41" s="5" t="s">
        <v>1</v>
      </c>
      <c r="W41" s="5" t="s">
        <v>2</v>
      </c>
      <c r="X41" s="5" t="s">
        <v>3</v>
      </c>
      <c r="Y41" s="6" t="s">
        <v>4</v>
      </c>
      <c r="AA41" s="4" t="s">
        <v>9</v>
      </c>
      <c r="AB41" s="11" t="s">
        <v>1</v>
      </c>
      <c r="AC41" s="11" t="s">
        <v>2</v>
      </c>
      <c r="AD41" s="11" t="s">
        <v>3</v>
      </c>
      <c r="AE41" s="134" t="s">
        <v>4</v>
      </c>
      <c r="AG41" s="4" t="s">
        <v>9</v>
      </c>
      <c r="AH41" s="1"/>
      <c r="AI41" s="1"/>
      <c r="AJ41" s="1"/>
      <c r="AK41" s="12" t="s">
        <v>4</v>
      </c>
      <c r="AM41" s="3" t="s">
        <v>9</v>
      </c>
      <c r="AN41" s="7" t="s">
        <v>1</v>
      </c>
      <c r="AO41" s="7" t="s">
        <v>2</v>
      </c>
      <c r="AP41" s="7" t="s">
        <v>3</v>
      </c>
      <c r="AQ41" s="8" t="s">
        <v>4</v>
      </c>
      <c r="AS41" s="3" t="s">
        <v>9</v>
      </c>
      <c r="AT41" s="7" t="s">
        <v>1</v>
      </c>
      <c r="AU41" s="7" t="s">
        <v>2</v>
      </c>
      <c r="AV41" s="7" t="s">
        <v>3</v>
      </c>
      <c r="AW41" s="8" t="s">
        <v>4</v>
      </c>
      <c r="AY41" s="3" t="s">
        <v>9</v>
      </c>
      <c r="AZ41" s="7" t="s">
        <v>1</v>
      </c>
      <c r="BA41" s="7" t="s">
        <v>2</v>
      </c>
      <c r="BB41" s="7" t="s">
        <v>3</v>
      </c>
      <c r="BC41" s="8" t="s">
        <v>4</v>
      </c>
      <c r="BI41" s="4" t="s">
        <v>9</v>
      </c>
      <c r="BJ41" s="7" t="s">
        <v>1</v>
      </c>
      <c r="BK41" s="7" t="s">
        <v>2</v>
      </c>
      <c r="BL41" s="7" t="s">
        <v>3</v>
      </c>
      <c r="BM41" s="8" t="s">
        <v>4</v>
      </c>
      <c r="BU41" s="3" t="s">
        <v>9</v>
      </c>
      <c r="BV41" s="7" t="s">
        <v>1</v>
      </c>
      <c r="BW41" s="7" t="s">
        <v>2</v>
      </c>
      <c r="BX41" s="7" t="s">
        <v>3</v>
      </c>
      <c r="BY41" s="8" t="s">
        <v>4</v>
      </c>
      <c r="CG41" s="3" t="s">
        <v>9</v>
      </c>
      <c r="CH41" s="11" t="s">
        <v>1</v>
      </c>
      <c r="CI41" s="11" t="s">
        <v>2</v>
      </c>
      <c r="CJ41" s="11" t="s">
        <v>3</v>
      </c>
      <c r="CK41" s="12" t="s">
        <v>4</v>
      </c>
      <c r="CU41" s="3" t="s">
        <v>9</v>
      </c>
      <c r="CV41" s="11" t="s">
        <v>1</v>
      </c>
      <c r="CW41" s="11" t="s">
        <v>2</v>
      </c>
      <c r="CX41" s="11" t="s">
        <v>3</v>
      </c>
      <c r="CY41" s="12" t="s">
        <v>4</v>
      </c>
      <c r="CZ41" s="10"/>
      <c r="DA41" s="98"/>
      <c r="DJ41" s="3" t="s">
        <v>9</v>
      </c>
      <c r="DK41" s="11" t="s">
        <v>1</v>
      </c>
      <c r="DL41" s="11" t="s">
        <v>2</v>
      </c>
      <c r="DM41" s="11" t="s">
        <v>3</v>
      </c>
      <c r="DN41" s="12" t="s">
        <v>4</v>
      </c>
      <c r="DO41" s="10"/>
      <c r="DP41" s="98"/>
    </row>
    <row r="42" spans="2:122" x14ac:dyDescent="0.25">
      <c r="G42" s="22">
        <v>3</v>
      </c>
      <c r="H42" s="56">
        <v>141</v>
      </c>
      <c r="I42" s="57">
        <v>302</v>
      </c>
      <c r="J42" s="57">
        <v>236</v>
      </c>
      <c r="K42" s="57">
        <v>329</v>
      </c>
      <c r="L42" s="57">
        <v>301</v>
      </c>
      <c r="M42" s="58" t="s">
        <v>6</v>
      </c>
      <c r="O42" s="19">
        <v>1</v>
      </c>
      <c r="P42" s="69">
        <v>311</v>
      </c>
      <c r="Q42" s="76">
        <v>308</v>
      </c>
      <c r="R42" s="76">
        <v>180</v>
      </c>
      <c r="S42" s="75" t="s">
        <v>11</v>
      </c>
      <c r="U42" s="31">
        <v>1</v>
      </c>
      <c r="V42" s="60">
        <v>74</v>
      </c>
      <c r="W42" s="83">
        <v>68</v>
      </c>
      <c r="X42" s="83">
        <v>9</v>
      </c>
      <c r="Y42" s="82" t="s">
        <v>17</v>
      </c>
      <c r="AA42" s="19">
        <v>1</v>
      </c>
      <c r="AB42" s="20">
        <v>1218</v>
      </c>
      <c r="AC42" s="26">
        <v>469</v>
      </c>
      <c r="AD42" s="20">
        <v>868</v>
      </c>
      <c r="AE42" s="138" t="s">
        <v>11</v>
      </c>
      <c r="AG42" s="27">
        <v>1</v>
      </c>
      <c r="AH42" s="143">
        <v>1089</v>
      </c>
      <c r="AI42" s="144">
        <v>1280</v>
      </c>
      <c r="AJ42" s="145">
        <v>365</v>
      </c>
      <c r="AK42" s="30" t="s">
        <v>7</v>
      </c>
      <c r="AM42" s="22">
        <v>1</v>
      </c>
      <c r="AN42" s="24">
        <v>1625</v>
      </c>
      <c r="AO42" s="23">
        <v>27</v>
      </c>
      <c r="AP42" s="24">
        <v>547</v>
      </c>
      <c r="AQ42" s="25" t="s">
        <v>6</v>
      </c>
      <c r="AS42" s="27">
        <v>1</v>
      </c>
      <c r="AT42" s="29">
        <v>1425</v>
      </c>
      <c r="AU42" s="28">
        <v>25</v>
      </c>
      <c r="AV42" s="29">
        <v>488</v>
      </c>
      <c r="AW42" s="30" t="s">
        <v>7</v>
      </c>
      <c r="AY42" s="19">
        <v>1</v>
      </c>
      <c r="AZ42" s="20">
        <v>1114</v>
      </c>
      <c r="BA42" s="26">
        <v>217</v>
      </c>
      <c r="BB42" s="20">
        <v>148</v>
      </c>
      <c r="BC42" s="21" t="s">
        <v>11</v>
      </c>
      <c r="BI42" s="126">
        <v>1</v>
      </c>
      <c r="BJ42" s="98">
        <v>111</v>
      </c>
      <c r="BK42" s="151">
        <v>67</v>
      </c>
      <c r="BL42" s="98">
        <v>971</v>
      </c>
      <c r="BM42" s="163" t="s">
        <v>11</v>
      </c>
      <c r="BU42" s="126">
        <v>1</v>
      </c>
      <c r="BV42" s="98">
        <v>1086</v>
      </c>
      <c r="BW42" s="221">
        <v>217</v>
      </c>
      <c r="BX42" s="98">
        <v>2429</v>
      </c>
      <c r="BY42" s="214" t="s">
        <v>62</v>
      </c>
      <c r="CG42" s="126">
        <v>1</v>
      </c>
      <c r="CH42" s="98">
        <v>1771</v>
      </c>
      <c r="CI42" s="151">
        <v>1114</v>
      </c>
      <c r="CJ42" s="98">
        <v>294</v>
      </c>
      <c r="CK42" s="214" t="s">
        <v>63</v>
      </c>
      <c r="CU42" s="126">
        <v>1</v>
      </c>
      <c r="CV42" s="220">
        <v>33</v>
      </c>
      <c r="CW42" s="151">
        <v>148</v>
      </c>
      <c r="CX42" s="220">
        <v>3322</v>
      </c>
      <c r="CY42" s="214" t="s">
        <v>64</v>
      </c>
      <c r="CZ42" s="10"/>
      <c r="DA42" s="98"/>
      <c r="DJ42" s="126">
        <v>1</v>
      </c>
      <c r="DK42" s="109">
        <v>118</v>
      </c>
      <c r="DL42" s="438">
        <v>1114</v>
      </c>
      <c r="DM42" s="50">
        <v>4039</v>
      </c>
      <c r="DN42" s="223" t="s">
        <v>63</v>
      </c>
      <c r="DO42" s="10"/>
      <c r="DP42" s="98"/>
    </row>
    <row r="43" spans="2:122" ht="13" thickBot="1" x14ac:dyDescent="0.3">
      <c r="G43" s="35">
        <v>4</v>
      </c>
      <c r="H43" s="62">
        <v>114</v>
      </c>
      <c r="I43" s="63">
        <v>67</v>
      </c>
      <c r="J43" s="63">
        <v>61</v>
      </c>
      <c r="K43" s="63">
        <v>118</v>
      </c>
      <c r="L43" s="63">
        <v>378</v>
      </c>
      <c r="M43" s="64" t="s">
        <v>5</v>
      </c>
      <c r="O43" s="22">
        <v>2</v>
      </c>
      <c r="P43" s="57">
        <v>201</v>
      </c>
      <c r="Q43" s="79">
        <v>303</v>
      </c>
      <c r="R43" s="79">
        <v>93</v>
      </c>
      <c r="S43" s="80" t="s">
        <v>6</v>
      </c>
      <c r="U43" s="22">
        <v>2</v>
      </c>
      <c r="V43" s="57">
        <v>167</v>
      </c>
      <c r="W43" s="79">
        <v>312</v>
      </c>
      <c r="X43" s="79">
        <v>231</v>
      </c>
      <c r="Y43" s="80" t="s">
        <v>6</v>
      </c>
      <c r="AA43" s="27">
        <v>2</v>
      </c>
      <c r="AB43" s="29">
        <v>980</v>
      </c>
      <c r="AC43" s="29">
        <v>236</v>
      </c>
      <c r="AD43" s="29">
        <v>971</v>
      </c>
      <c r="AE43" s="135" t="s">
        <v>7</v>
      </c>
      <c r="AG43" s="19">
        <v>2</v>
      </c>
      <c r="AH43" s="146">
        <v>56</v>
      </c>
      <c r="AI43" s="2">
        <v>254</v>
      </c>
      <c r="AJ43" s="147">
        <v>64</v>
      </c>
      <c r="AK43" s="21" t="s">
        <v>11</v>
      </c>
      <c r="AM43" s="19">
        <v>2</v>
      </c>
      <c r="AN43" s="20">
        <v>177</v>
      </c>
      <c r="AO43" s="20">
        <v>1126</v>
      </c>
      <c r="AP43" s="20">
        <v>201</v>
      </c>
      <c r="AQ43" s="21" t="s">
        <v>11</v>
      </c>
      <c r="AS43" s="19">
        <v>2</v>
      </c>
      <c r="AT43" s="20">
        <v>173</v>
      </c>
      <c r="AU43" s="20">
        <v>1902</v>
      </c>
      <c r="AV43" s="20">
        <v>1319</v>
      </c>
      <c r="AW43" s="21" t="s">
        <v>11</v>
      </c>
      <c r="AY43" s="22">
        <v>2</v>
      </c>
      <c r="AZ43" s="24">
        <v>1717</v>
      </c>
      <c r="BA43" s="24">
        <v>254</v>
      </c>
      <c r="BB43" s="24">
        <v>384</v>
      </c>
      <c r="BC43" s="25" t="s">
        <v>6</v>
      </c>
      <c r="BI43" s="126">
        <v>2</v>
      </c>
      <c r="BJ43" s="98">
        <v>1318</v>
      </c>
      <c r="BK43" s="98">
        <v>973</v>
      </c>
      <c r="BL43" s="98">
        <v>25</v>
      </c>
      <c r="BM43" s="163" t="s">
        <v>5</v>
      </c>
      <c r="BU43" s="126">
        <v>2</v>
      </c>
      <c r="BV43" s="98">
        <v>78</v>
      </c>
      <c r="BW43" s="220">
        <v>51</v>
      </c>
      <c r="BX43" s="98">
        <v>2122</v>
      </c>
      <c r="BY43" s="214" t="s">
        <v>63</v>
      </c>
      <c r="CG43" s="126">
        <v>2</v>
      </c>
      <c r="CH43" s="98">
        <v>254</v>
      </c>
      <c r="CI43" s="98">
        <v>111</v>
      </c>
      <c r="CJ43" s="98">
        <v>973</v>
      </c>
      <c r="CK43" s="214" t="s">
        <v>61</v>
      </c>
      <c r="CU43" s="126">
        <v>2</v>
      </c>
      <c r="CV43" s="98">
        <v>492</v>
      </c>
      <c r="CW43" s="98">
        <v>358</v>
      </c>
      <c r="CX43" s="98">
        <v>2016</v>
      </c>
      <c r="CY43" s="214" t="s">
        <v>64</v>
      </c>
      <c r="CZ43" s="10"/>
      <c r="DA43" s="98"/>
      <c r="DB43" s="98"/>
      <c r="DC43" s="98"/>
      <c r="DJ43" s="126">
        <v>2</v>
      </c>
      <c r="DK43" s="110">
        <v>2169</v>
      </c>
      <c r="DL43" s="97">
        <v>3284</v>
      </c>
      <c r="DM43" s="97">
        <v>2175</v>
      </c>
      <c r="DN43" s="214" t="s">
        <v>62</v>
      </c>
      <c r="DO43" s="10"/>
      <c r="DP43" s="98"/>
      <c r="DQ43" s="98"/>
      <c r="DR43" s="98"/>
    </row>
    <row r="44" spans="2:122" ht="13" thickBot="1" x14ac:dyDescent="0.3">
      <c r="O44" s="31">
        <v>3</v>
      </c>
      <c r="P44" s="83">
        <v>313</v>
      </c>
      <c r="Q44" s="83">
        <v>312</v>
      </c>
      <c r="R44" s="83">
        <v>108</v>
      </c>
      <c r="S44" s="82" t="s">
        <v>5</v>
      </c>
      <c r="U44" s="27">
        <v>3</v>
      </c>
      <c r="V44" s="86">
        <v>45</v>
      </c>
      <c r="W44" s="86">
        <v>217</v>
      </c>
      <c r="X44" s="86">
        <v>359</v>
      </c>
      <c r="Y44" s="87" t="s">
        <v>7</v>
      </c>
      <c r="AA44" s="31">
        <v>3</v>
      </c>
      <c r="AB44" s="33">
        <v>222</v>
      </c>
      <c r="AC44" s="33">
        <v>64</v>
      </c>
      <c r="AD44" s="32">
        <v>1405</v>
      </c>
      <c r="AE44" s="136" t="s">
        <v>5</v>
      </c>
      <c r="AG44" s="27">
        <v>3</v>
      </c>
      <c r="AH44" s="146">
        <v>231</v>
      </c>
      <c r="AI44" s="2">
        <v>126</v>
      </c>
      <c r="AJ44" s="147">
        <v>1648</v>
      </c>
      <c r="AK44" s="30" t="s">
        <v>7</v>
      </c>
      <c r="AM44" s="31">
        <v>3</v>
      </c>
      <c r="AN44" s="33">
        <v>365</v>
      </c>
      <c r="AO44" s="33">
        <v>1038</v>
      </c>
      <c r="AP44" s="32">
        <v>291</v>
      </c>
      <c r="AQ44" s="34" t="s">
        <v>5</v>
      </c>
      <c r="AS44" s="27">
        <v>3</v>
      </c>
      <c r="AT44" s="28">
        <v>2272</v>
      </c>
      <c r="AU44" s="28">
        <v>45</v>
      </c>
      <c r="AV44" s="29">
        <v>217</v>
      </c>
      <c r="AW44" s="30" t="s">
        <v>7</v>
      </c>
      <c r="AY44" s="27">
        <v>3</v>
      </c>
      <c r="AZ44" s="28">
        <v>2340</v>
      </c>
      <c r="BA44" s="28">
        <v>1450</v>
      </c>
      <c r="BB44" s="29">
        <v>612</v>
      </c>
      <c r="BC44" s="30" t="s">
        <v>7</v>
      </c>
      <c r="BI44" s="126">
        <v>3</v>
      </c>
      <c r="BJ44" s="151">
        <v>708</v>
      </c>
      <c r="BK44" s="151">
        <v>45</v>
      </c>
      <c r="BL44" s="98">
        <v>1923</v>
      </c>
      <c r="BM44" s="163" t="s">
        <v>7</v>
      </c>
      <c r="BU44" s="126">
        <v>3</v>
      </c>
      <c r="BV44" s="151">
        <v>1625</v>
      </c>
      <c r="BW44" s="151">
        <v>2056</v>
      </c>
      <c r="BX44" s="98">
        <v>3138</v>
      </c>
      <c r="BY44" s="214" t="s">
        <v>61</v>
      </c>
      <c r="CG44" s="126">
        <v>3</v>
      </c>
      <c r="CH44" s="151">
        <v>399</v>
      </c>
      <c r="CI44" s="151">
        <v>40</v>
      </c>
      <c r="CJ44" s="98">
        <v>175</v>
      </c>
      <c r="CK44" s="214" t="s">
        <v>63</v>
      </c>
      <c r="CU44" s="126">
        <v>3</v>
      </c>
      <c r="CV44" s="151">
        <v>3173</v>
      </c>
      <c r="CW44" s="151">
        <v>1671</v>
      </c>
      <c r="CX44" s="98">
        <v>868</v>
      </c>
      <c r="CY44" s="214" t="s">
        <v>63</v>
      </c>
      <c r="CZ44" s="10"/>
      <c r="DA44" s="98"/>
      <c r="DB44" s="98"/>
      <c r="DC44" s="98"/>
      <c r="DJ44" s="126">
        <v>3</v>
      </c>
      <c r="DK44" s="110">
        <v>1425</v>
      </c>
      <c r="DL44" s="366">
        <v>2474</v>
      </c>
      <c r="DM44" s="366">
        <v>2337</v>
      </c>
      <c r="DN44" s="214" t="s">
        <v>63</v>
      </c>
      <c r="DO44" s="10"/>
      <c r="DP44" s="98"/>
      <c r="DQ44" s="98"/>
      <c r="DR44" s="98"/>
    </row>
    <row r="45" spans="2:122" ht="13" thickBot="1" x14ac:dyDescent="0.3">
      <c r="G45" s="52" t="s">
        <v>12</v>
      </c>
      <c r="H45" s="50" t="s">
        <v>1</v>
      </c>
      <c r="I45" s="50" t="s">
        <v>27</v>
      </c>
      <c r="J45" s="50" t="s">
        <v>2</v>
      </c>
      <c r="K45" s="50" t="s">
        <v>3</v>
      </c>
      <c r="L45" s="50" t="s">
        <v>28</v>
      </c>
      <c r="M45" s="51" t="s">
        <v>4</v>
      </c>
      <c r="O45" s="31">
        <v>4</v>
      </c>
      <c r="P45" s="60">
        <v>111</v>
      </c>
      <c r="Q45" s="60">
        <v>16</v>
      </c>
      <c r="R45" s="60">
        <v>1</v>
      </c>
      <c r="S45" s="82" t="s">
        <v>5</v>
      </c>
      <c r="U45" s="19">
        <v>4</v>
      </c>
      <c r="V45" s="69">
        <v>341</v>
      </c>
      <c r="W45" s="69">
        <v>175</v>
      </c>
      <c r="X45" s="69">
        <v>236</v>
      </c>
      <c r="Y45" s="75" t="s">
        <v>11</v>
      </c>
      <c r="AA45" s="27">
        <v>4</v>
      </c>
      <c r="AB45" s="29">
        <v>858</v>
      </c>
      <c r="AC45" s="29">
        <v>68</v>
      </c>
      <c r="AD45" s="29">
        <v>263</v>
      </c>
      <c r="AE45" s="135" t="s">
        <v>7</v>
      </c>
      <c r="AG45" s="31">
        <v>4</v>
      </c>
      <c r="AH45" s="146">
        <v>1219</v>
      </c>
      <c r="AI45" s="2">
        <v>1507</v>
      </c>
      <c r="AJ45" s="147">
        <v>694</v>
      </c>
      <c r="AK45" s="34" t="s">
        <v>5</v>
      </c>
      <c r="AM45" s="31">
        <v>4</v>
      </c>
      <c r="AN45" s="32">
        <v>341</v>
      </c>
      <c r="AO45" s="32">
        <v>86</v>
      </c>
      <c r="AP45" s="32">
        <v>190</v>
      </c>
      <c r="AQ45" s="34" t="s">
        <v>5</v>
      </c>
      <c r="AS45" s="27">
        <v>4</v>
      </c>
      <c r="AT45" s="29">
        <v>1126</v>
      </c>
      <c r="AU45" s="29">
        <v>229</v>
      </c>
      <c r="AV45" s="29">
        <v>191</v>
      </c>
      <c r="AW45" s="30" t="s">
        <v>7</v>
      </c>
      <c r="AY45" s="31">
        <v>4</v>
      </c>
      <c r="AZ45" s="32">
        <v>195</v>
      </c>
      <c r="BA45" s="32">
        <v>330</v>
      </c>
      <c r="BB45" s="32">
        <v>40</v>
      </c>
      <c r="BC45" s="34" t="s">
        <v>5</v>
      </c>
      <c r="BI45" s="126">
        <v>4</v>
      </c>
      <c r="BJ45" s="98">
        <v>71</v>
      </c>
      <c r="BK45" s="98">
        <v>987</v>
      </c>
      <c r="BL45" s="98">
        <v>65</v>
      </c>
      <c r="BM45" s="163" t="s">
        <v>7</v>
      </c>
      <c r="BU45" s="126">
        <v>4</v>
      </c>
      <c r="BV45" s="98">
        <v>263</v>
      </c>
      <c r="BW45" s="98">
        <v>1717</v>
      </c>
      <c r="BX45" s="98">
        <v>271</v>
      </c>
      <c r="BY45" s="214" t="s">
        <v>64</v>
      </c>
      <c r="CG45" s="126">
        <v>4</v>
      </c>
      <c r="CH45" s="220">
        <v>469</v>
      </c>
      <c r="CI45" s="98">
        <v>610</v>
      </c>
      <c r="CJ45" s="98">
        <v>188</v>
      </c>
      <c r="CK45" s="214" t="s">
        <v>62</v>
      </c>
      <c r="CU45" s="126">
        <v>4</v>
      </c>
      <c r="CV45" s="98">
        <v>180</v>
      </c>
      <c r="CW45" s="98">
        <v>25</v>
      </c>
      <c r="CX45" s="98">
        <v>16</v>
      </c>
      <c r="CY45" s="214" t="s">
        <v>61</v>
      </c>
      <c r="CZ45" s="10"/>
      <c r="DA45" s="151"/>
      <c r="DB45" s="151"/>
      <c r="DC45" s="98"/>
      <c r="DJ45" s="126">
        <v>4</v>
      </c>
      <c r="DK45" s="110">
        <v>2630</v>
      </c>
      <c r="DL45" s="97">
        <v>111</v>
      </c>
      <c r="DM45" s="366">
        <v>3641</v>
      </c>
      <c r="DN45" s="214" t="s">
        <v>64</v>
      </c>
      <c r="DO45" s="10"/>
      <c r="DP45" s="151"/>
      <c r="DQ45" s="151"/>
      <c r="DR45" s="98"/>
    </row>
    <row r="46" spans="2:122" x14ac:dyDescent="0.25">
      <c r="G46" s="22" t="s">
        <v>13</v>
      </c>
      <c r="H46" s="65">
        <v>33</v>
      </c>
      <c r="I46" s="66">
        <v>254</v>
      </c>
      <c r="J46" s="66">
        <v>111</v>
      </c>
      <c r="K46" s="66">
        <v>349</v>
      </c>
      <c r="L46" s="66">
        <v>144</v>
      </c>
      <c r="M46" s="67" t="s">
        <v>6</v>
      </c>
      <c r="O46" s="27">
        <v>5</v>
      </c>
      <c r="P46" s="85">
        <v>987</v>
      </c>
      <c r="Q46" s="90">
        <v>814</v>
      </c>
      <c r="R46" s="90">
        <v>824</v>
      </c>
      <c r="S46" s="87" t="s">
        <v>7</v>
      </c>
      <c r="U46" s="27">
        <v>5</v>
      </c>
      <c r="V46" s="85">
        <v>263</v>
      </c>
      <c r="W46" s="86">
        <v>108</v>
      </c>
      <c r="X46" s="86">
        <v>1038</v>
      </c>
      <c r="Y46" s="87" t="s">
        <v>7</v>
      </c>
      <c r="AA46" s="31">
        <v>5</v>
      </c>
      <c r="AB46" s="32">
        <v>93</v>
      </c>
      <c r="AC46" s="33">
        <v>492</v>
      </c>
      <c r="AD46" s="32">
        <v>157</v>
      </c>
      <c r="AE46" s="136" t="s">
        <v>5</v>
      </c>
      <c r="AG46" s="27">
        <v>5</v>
      </c>
      <c r="AH46" s="146">
        <v>47</v>
      </c>
      <c r="AI46" s="2">
        <v>121</v>
      </c>
      <c r="AJ46" s="147">
        <v>203</v>
      </c>
      <c r="AK46" s="30" t="s">
        <v>7</v>
      </c>
      <c r="AM46" s="27">
        <v>5</v>
      </c>
      <c r="AN46" s="29">
        <v>237</v>
      </c>
      <c r="AO46" s="28">
        <v>1276</v>
      </c>
      <c r="AP46" s="29">
        <v>384</v>
      </c>
      <c r="AQ46" s="30" t="s">
        <v>7</v>
      </c>
      <c r="AS46" s="31">
        <v>5</v>
      </c>
      <c r="AT46" s="32">
        <v>1712</v>
      </c>
      <c r="AU46" s="33">
        <v>2056</v>
      </c>
      <c r="AV46" s="32">
        <v>703</v>
      </c>
      <c r="AW46" s="34" t="s">
        <v>5</v>
      </c>
      <c r="AY46" s="27">
        <v>5</v>
      </c>
      <c r="AZ46" s="29">
        <v>1983</v>
      </c>
      <c r="BA46" s="28">
        <v>469</v>
      </c>
      <c r="BB46" s="29">
        <v>2046</v>
      </c>
      <c r="BC46" s="30" t="s">
        <v>7</v>
      </c>
      <c r="BI46" s="126">
        <v>5</v>
      </c>
      <c r="BJ46" s="98">
        <v>40</v>
      </c>
      <c r="BK46" s="151">
        <v>1332</v>
      </c>
      <c r="BL46" s="98">
        <v>1902</v>
      </c>
      <c r="BM46" s="163" t="s">
        <v>5</v>
      </c>
      <c r="BU46" s="126">
        <v>5</v>
      </c>
      <c r="BV46" s="98">
        <v>1305</v>
      </c>
      <c r="BW46" s="151">
        <v>1714</v>
      </c>
      <c r="BX46" s="98">
        <v>230</v>
      </c>
      <c r="BY46" s="214" t="s">
        <v>63</v>
      </c>
      <c r="CG46" s="126">
        <v>5</v>
      </c>
      <c r="CH46" s="98">
        <v>694</v>
      </c>
      <c r="CI46" s="151">
        <v>195</v>
      </c>
      <c r="CJ46" s="98">
        <v>341</v>
      </c>
      <c r="CK46" s="214" t="s">
        <v>64</v>
      </c>
      <c r="CL46" s="10">
        <v>5</v>
      </c>
      <c r="CU46" s="126">
        <v>5</v>
      </c>
      <c r="CV46" s="220">
        <v>1718</v>
      </c>
      <c r="CW46" s="221">
        <v>1918</v>
      </c>
      <c r="CX46" s="220">
        <v>2337</v>
      </c>
      <c r="CY46" s="214" t="s">
        <v>64</v>
      </c>
      <c r="CZ46" s="10"/>
      <c r="DA46" s="98"/>
      <c r="DB46" s="98"/>
      <c r="DC46" s="98"/>
      <c r="DJ46" s="126">
        <v>5</v>
      </c>
      <c r="DK46" s="437">
        <v>1241</v>
      </c>
      <c r="DL46" s="97">
        <v>1477</v>
      </c>
      <c r="DM46" s="439">
        <v>610</v>
      </c>
      <c r="DN46" s="214" t="s">
        <v>61</v>
      </c>
      <c r="DO46" s="10"/>
      <c r="DP46" s="98"/>
      <c r="DQ46" s="98"/>
      <c r="DR46" s="98"/>
    </row>
    <row r="47" spans="2:122" x14ac:dyDescent="0.25">
      <c r="G47" s="31" t="s">
        <v>14</v>
      </c>
      <c r="H47" s="59">
        <v>60</v>
      </c>
      <c r="I47" s="60">
        <v>85</v>
      </c>
      <c r="J47" s="60">
        <v>75</v>
      </c>
      <c r="K47" s="60">
        <v>217</v>
      </c>
      <c r="L47" s="60">
        <v>115</v>
      </c>
      <c r="M47" s="61" t="s">
        <v>5</v>
      </c>
      <c r="O47" s="27">
        <v>6</v>
      </c>
      <c r="P47" s="85">
        <v>182</v>
      </c>
      <c r="Q47" s="90">
        <v>86</v>
      </c>
      <c r="R47" s="90">
        <v>145</v>
      </c>
      <c r="S47" s="87" t="s">
        <v>7</v>
      </c>
      <c r="U47" s="31">
        <v>6</v>
      </c>
      <c r="V47" s="60">
        <v>638</v>
      </c>
      <c r="W47" s="83">
        <v>541</v>
      </c>
      <c r="X47" s="83">
        <v>123</v>
      </c>
      <c r="Y47" s="82" t="s">
        <v>17</v>
      </c>
      <c r="AA47" s="27">
        <v>6</v>
      </c>
      <c r="AB47" s="29">
        <v>296</v>
      </c>
      <c r="AC47" s="29">
        <v>647</v>
      </c>
      <c r="AD47" s="29">
        <v>1108</v>
      </c>
      <c r="AE47" s="135" t="s">
        <v>7</v>
      </c>
      <c r="AG47" s="31">
        <v>6</v>
      </c>
      <c r="AH47" s="146">
        <v>16</v>
      </c>
      <c r="AI47" s="2">
        <v>103</v>
      </c>
      <c r="AJ47" s="147">
        <v>1024</v>
      </c>
      <c r="AK47" s="34" t="s">
        <v>5</v>
      </c>
      <c r="AM47" s="27">
        <v>6</v>
      </c>
      <c r="AN47" s="29">
        <v>269</v>
      </c>
      <c r="AO47" s="29">
        <v>135</v>
      </c>
      <c r="AP47" s="29">
        <v>494</v>
      </c>
      <c r="AQ47" s="30" t="s">
        <v>7</v>
      </c>
      <c r="AS47" s="31">
        <v>6</v>
      </c>
      <c r="AT47" s="32">
        <v>1595</v>
      </c>
      <c r="AU47" s="32">
        <v>116</v>
      </c>
      <c r="AV47" s="32">
        <v>93</v>
      </c>
      <c r="AW47" s="34" t="s">
        <v>5</v>
      </c>
      <c r="AY47" s="31">
        <v>6</v>
      </c>
      <c r="AZ47" s="32">
        <v>1089</v>
      </c>
      <c r="BA47" s="32">
        <v>103</v>
      </c>
      <c r="BB47" s="32">
        <v>1503</v>
      </c>
      <c r="BC47" s="34" t="s">
        <v>5</v>
      </c>
      <c r="BI47" s="126">
        <v>6</v>
      </c>
      <c r="BJ47" s="98">
        <v>1717</v>
      </c>
      <c r="BK47" s="98">
        <v>870</v>
      </c>
      <c r="BL47" s="98">
        <v>2775</v>
      </c>
      <c r="BM47" s="163" t="s">
        <v>6</v>
      </c>
      <c r="BU47" s="126">
        <v>6</v>
      </c>
      <c r="BV47" s="98">
        <v>188</v>
      </c>
      <c r="BW47" s="98">
        <v>2016</v>
      </c>
      <c r="BX47" s="98">
        <v>1058</v>
      </c>
      <c r="BY47" s="214" t="s">
        <v>64</v>
      </c>
      <c r="CG47" s="126">
        <v>6</v>
      </c>
      <c r="CH47" s="220">
        <v>2337</v>
      </c>
      <c r="CI47" s="220">
        <v>548</v>
      </c>
      <c r="CJ47" s="220">
        <v>70</v>
      </c>
      <c r="CK47" s="214" t="s">
        <v>64</v>
      </c>
      <c r="CL47" s="10">
        <v>1</v>
      </c>
      <c r="CU47" s="126">
        <v>6</v>
      </c>
      <c r="CV47" s="98">
        <v>231</v>
      </c>
      <c r="CW47" s="98">
        <v>744</v>
      </c>
      <c r="CX47" s="98">
        <v>1714</v>
      </c>
      <c r="CY47" s="214" t="s">
        <v>62</v>
      </c>
      <c r="CZ47" s="10"/>
      <c r="DA47" s="98"/>
      <c r="DB47" s="151"/>
      <c r="DC47" s="98"/>
      <c r="DJ47" s="126">
        <v>6</v>
      </c>
      <c r="DK47" s="110">
        <v>3656</v>
      </c>
      <c r="DL47" s="97">
        <v>1806</v>
      </c>
      <c r="DM47" s="439">
        <v>4334</v>
      </c>
      <c r="DN47" s="214" t="s">
        <v>64</v>
      </c>
      <c r="DO47" s="10"/>
      <c r="DP47" s="98"/>
      <c r="DQ47" s="151"/>
      <c r="DR47" s="98"/>
    </row>
    <row r="48" spans="2:122" x14ac:dyDescent="0.25">
      <c r="G48" s="31" t="s">
        <v>15</v>
      </c>
      <c r="H48" s="59">
        <v>177</v>
      </c>
      <c r="I48" s="60">
        <v>59</v>
      </c>
      <c r="J48" s="60">
        <v>122</v>
      </c>
      <c r="K48" s="60">
        <v>53</v>
      </c>
      <c r="L48" s="60">
        <v>340</v>
      </c>
      <c r="M48" s="61" t="s">
        <v>5</v>
      </c>
      <c r="O48" s="27">
        <v>7</v>
      </c>
      <c r="P48" s="85">
        <v>88</v>
      </c>
      <c r="Q48" s="85">
        <v>188</v>
      </c>
      <c r="R48" s="85">
        <v>94</v>
      </c>
      <c r="S48" s="87" t="s">
        <v>7</v>
      </c>
      <c r="U48" s="27">
        <v>7</v>
      </c>
      <c r="V48" s="85">
        <v>555</v>
      </c>
      <c r="W48" s="85">
        <v>33</v>
      </c>
      <c r="X48" s="85">
        <v>303</v>
      </c>
      <c r="Y48" s="87" t="s">
        <v>7</v>
      </c>
      <c r="AA48" s="22">
        <v>7</v>
      </c>
      <c r="AB48" s="24">
        <v>177</v>
      </c>
      <c r="AC48" s="24">
        <v>27</v>
      </c>
      <c r="AD48" s="24">
        <v>365</v>
      </c>
      <c r="AE48" s="137" t="s">
        <v>6</v>
      </c>
      <c r="AG48" s="27">
        <v>7</v>
      </c>
      <c r="AH48" s="146">
        <v>1305</v>
      </c>
      <c r="AI48" s="2">
        <v>68</v>
      </c>
      <c r="AJ48" s="147">
        <v>469</v>
      </c>
      <c r="AK48" s="30" t="s">
        <v>7</v>
      </c>
      <c r="AM48" s="27">
        <v>7</v>
      </c>
      <c r="AN48" s="29">
        <v>173</v>
      </c>
      <c r="AO48" s="29">
        <v>16</v>
      </c>
      <c r="AP48" s="29">
        <v>118</v>
      </c>
      <c r="AQ48" s="30" t="s">
        <v>7</v>
      </c>
      <c r="AS48" s="27">
        <v>7</v>
      </c>
      <c r="AT48" s="29">
        <v>341</v>
      </c>
      <c r="AU48" s="29">
        <v>56</v>
      </c>
      <c r="AV48" s="29">
        <v>279</v>
      </c>
      <c r="AW48" s="30" t="s">
        <v>7</v>
      </c>
      <c r="AY48" s="27">
        <v>7</v>
      </c>
      <c r="AZ48" s="29">
        <v>494</v>
      </c>
      <c r="BA48" s="29">
        <v>25</v>
      </c>
      <c r="BB48" s="29">
        <v>88</v>
      </c>
      <c r="BC48" s="30" t="s">
        <v>7</v>
      </c>
      <c r="BI48" s="126">
        <v>7</v>
      </c>
      <c r="BJ48" s="98">
        <v>1250</v>
      </c>
      <c r="BK48" s="98">
        <v>1124</v>
      </c>
      <c r="BL48" s="98">
        <v>716</v>
      </c>
      <c r="BM48" s="163" t="s">
        <v>7</v>
      </c>
      <c r="BU48" s="126">
        <v>7</v>
      </c>
      <c r="BV48" s="98">
        <v>744</v>
      </c>
      <c r="BW48" s="98">
        <v>79</v>
      </c>
      <c r="BX48" s="98">
        <v>365</v>
      </c>
      <c r="BY48" s="214" t="s">
        <v>64</v>
      </c>
      <c r="CG48" s="126">
        <v>7</v>
      </c>
      <c r="CH48" s="220">
        <v>2137</v>
      </c>
      <c r="CI48" s="98">
        <v>967</v>
      </c>
      <c r="CJ48" s="98">
        <v>935</v>
      </c>
      <c r="CK48" s="214" t="s">
        <v>64</v>
      </c>
      <c r="CL48" s="10">
        <v>1</v>
      </c>
      <c r="CU48" s="126">
        <v>7</v>
      </c>
      <c r="CV48" s="98">
        <v>48</v>
      </c>
      <c r="CW48" s="98">
        <v>1323</v>
      </c>
      <c r="CX48" s="98">
        <v>1732</v>
      </c>
      <c r="CY48" s="214" t="s">
        <v>64</v>
      </c>
      <c r="CZ48" s="10"/>
      <c r="DA48" s="98"/>
      <c r="DB48" s="151"/>
      <c r="DC48" s="98"/>
      <c r="DJ48" s="126">
        <v>7</v>
      </c>
      <c r="DK48" s="110">
        <v>2338</v>
      </c>
      <c r="DL48" s="97">
        <v>2512</v>
      </c>
      <c r="DM48" s="97">
        <v>1323</v>
      </c>
      <c r="DN48" s="163" t="s">
        <v>64</v>
      </c>
      <c r="DO48" s="10"/>
      <c r="DP48" s="98"/>
      <c r="DQ48" s="151"/>
      <c r="DR48" s="98"/>
    </row>
    <row r="49" spans="2:177" ht="13" thickBot="1" x14ac:dyDescent="0.3">
      <c r="G49" s="47" t="s">
        <v>16</v>
      </c>
      <c r="H49" s="71">
        <v>71</v>
      </c>
      <c r="I49" s="72">
        <v>294</v>
      </c>
      <c r="J49" s="72">
        <v>125</v>
      </c>
      <c r="K49" s="72">
        <v>365</v>
      </c>
      <c r="L49" s="72">
        <v>279</v>
      </c>
      <c r="M49" s="73" t="s">
        <v>11</v>
      </c>
      <c r="O49" s="37">
        <v>8</v>
      </c>
      <c r="P49" s="88">
        <v>302</v>
      </c>
      <c r="Q49" s="88">
        <v>190</v>
      </c>
      <c r="R49" s="88">
        <v>818</v>
      </c>
      <c r="S49" s="89" t="s">
        <v>7</v>
      </c>
      <c r="U49" s="37">
        <v>8</v>
      </c>
      <c r="V49" s="88">
        <v>486</v>
      </c>
      <c r="W49" s="88">
        <v>571</v>
      </c>
      <c r="X49" s="88">
        <v>118</v>
      </c>
      <c r="Y49" s="89" t="s">
        <v>7</v>
      </c>
      <c r="AA49" s="37">
        <v>8</v>
      </c>
      <c r="AB49" s="38">
        <v>782</v>
      </c>
      <c r="AC49" s="38">
        <v>341</v>
      </c>
      <c r="AD49" s="38">
        <v>358</v>
      </c>
      <c r="AE49" s="141" t="s">
        <v>7</v>
      </c>
      <c r="AG49" s="44">
        <v>8</v>
      </c>
      <c r="AH49" s="148">
        <v>1108</v>
      </c>
      <c r="AI49" s="149">
        <v>447</v>
      </c>
      <c r="AJ49" s="150">
        <v>492</v>
      </c>
      <c r="AK49" s="46" t="s">
        <v>6</v>
      </c>
      <c r="AM49" s="37">
        <v>8</v>
      </c>
      <c r="AN49" s="38">
        <v>1592</v>
      </c>
      <c r="AO49" s="38">
        <v>1523</v>
      </c>
      <c r="AP49" s="38">
        <v>1103</v>
      </c>
      <c r="AQ49" s="39" t="s">
        <v>7</v>
      </c>
      <c r="AS49" s="44">
        <v>8</v>
      </c>
      <c r="AT49" s="45">
        <v>65</v>
      </c>
      <c r="AU49" s="45">
        <v>503</v>
      </c>
      <c r="AV49" s="45">
        <v>79</v>
      </c>
      <c r="AW49" s="46" t="s">
        <v>6</v>
      </c>
      <c r="AY49" s="37">
        <v>8</v>
      </c>
      <c r="AZ49" s="38">
        <v>176</v>
      </c>
      <c r="BA49" s="38">
        <v>121</v>
      </c>
      <c r="BB49" s="38">
        <v>8</v>
      </c>
      <c r="BC49" s="39" t="s">
        <v>7</v>
      </c>
      <c r="BI49" s="129">
        <v>8</v>
      </c>
      <c r="BJ49" s="157">
        <v>1208</v>
      </c>
      <c r="BK49" s="157">
        <v>56</v>
      </c>
      <c r="BL49" s="157">
        <v>207</v>
      </c>
      <c r="BM49" s="166" t="s">
        <v>7</v>
      </c>
      <c r="BU49" s="129">
        <v>8</v>
      </c>
      <c r="BV49" s="222">
        <v>85</v>
      </c>
      <c r="BW49" s="157">
        <v>1771</v>
      </c>
      <c r="BX49" s="157">
        <v>2130</v>
      </c>
      <c r="BY49" s="217" t="s">
        <v>64</v>
      </c>
      <c r="CG49" s="129">
        <v>8</v>
      </c>
      <c r="CH49" s="157">
        <v>1706</v>
      </c>
      <c r="CI49" s="157">
        <v>1056</v>
      </c>
      <c r="CJ49" s="157">
        <v>1218</v>
      </c>
      <c r="CK49" s="217" t="s">
        <v>64</v>
      </c>
      <c r="CL49" s="10">
        <v>0</v>
      </c>
      <c r="CU49" s="129">
        <v>8</v>
      </c>
      <c r="CV49" s="222">
        <v>573</v>
      </c>
      <c r="CW49" s="222">
        <v>2054</v>
      </c>
      <c r="CX49" s="157">
        <v>2169</v>
      </c>
      <c r="CY49" s="217" t="s">
        <v>63</v>
      </c>
      <c r="CZ49" s="10"/>
      <c r="DA49" s="151"/>
      <c r="DB49" s="97"/>
      <c r="DC49" s="394"/>
      <c r="DJ49" s="129">
        <v>8</v>
      </c>
      <c r="DK49" s="436">
        <v>245</v>
      </c>
      <c r="DL49" s="96">
        <v>1732</v>
      </c>
      <c r="DM49" s="435">
        <v>27</v>
      </c>
      <c r="DN49" s="217" t="s">
        <v>64</v>
      </c>
      <c r="DO49" s="10"/>
      <c r="DP49" s="151"/>
      <c r="DQ49" s="97"/>
      <c r="DR49" s="195"/>
    </row>
    <row r="50" spans="2:177" ht="13" thickBot="1" x14ac:dyDescent="0.3">
      <c r="O50" s="1"/>
      <c r="P50" s="1"/>
      <c r="Q50" s="1"/>
      <c r="R50" s="1"/>
      <c r="S50" s="1"/>
      <c r="U50" s="1"/>
      <c r="V50" s="1"/>
      <c r="W50" s="1"/>
      <c r="X50" s="1"/>
      <c r="Y50" s="1"/>
      <c r="AA50" s="1"/>
      <c r="AB50" s="9"/>
      <c r="AC50" s="9"/>
      <c r="AD50" s="9"/>
      <c r="AE50" s="140"/>
      <c r="AG50" s="1"/>
      <c r="AH50" s="1"/>
      <c r="AI50" s="1"/>
      <c r="AJ50" s="1"/>
      <c r="AK50" s="9"/>
      <c r="AN50" s="9"/>
      <c r="AO50" s="9"/>
      <c r="AP50" s="9"/>
      <c r="AQ50" s="10"/>
      <c r="AT50" s="9"/>
      <c r="AU50" s="9"/>
      <c r="AV50" s="9"/>
      <c r="AW50" s="10"/>
      <c r="AZ50" s="9"/>
      <c r="BA50" s="9"/>
      <c r="BB50" s="9"/>
      <c r="BC50" s="10"/>
      <c r="BI50" s="1"/>
      <c r="BJ50" s="9"/>
      <c r="BK50" s="9"/>
      <c r="BL50" s="9"/>
      <c r="BM50" s="10"/>
      <c r="BV50" s="9"/>
      <c r="BW50" s="9"/>
      <c r="BX50" s="9"/>
      <c r="BY50" s="10"/>
      <c r="CH50" s="9"/>
      <c r="CI50" s="9"/>
      <c r="CJ50" s="9"/>
      <c r="CK50" s="9"/>
      <c r="CV50" s="9"/>
      <c r="CW50" s="9"/>
      <c r="CX50" s="9"/>
      <c r="CY50" s="9"/>
      <c r="CZ50" s="10"/>
      <c r="DA50" s="151"/>
      <c r="DC50" s="100"/>
      <c r="DK50" s="9"/>
      <c r="DL50" s="9"/>
      <c r="DM50" s="9"/>
      <c r="DN50" s="9"/>
      <c r="DO50" s="10"/>
      <c r="DP50" s="151"/>
    </row>
    <row r="51" spans="2:177" ht="13" thickBot="1" x14ac:dyDescent="0.3">
      <c r="O51" s="4" t="s">
        <v>10</v>
      </c>
      <c r="P51" s="5" t="s">
        <v>1</v>
      </c>
      <c r="Q51" s="5" t="s">
        <v>2</v>
      </c>
      <c r="R51" s="5" t="s">
        <v>3</v>
      </c>
      <c r="S51" s="6" t="s">
        <v>4</v>
      </c>
      <c r="U51" s="4" t="s">
        <v>10</v>
      </c>
      <c r="V51" s="5" t="s">
        <v>1</v>
      </c>
      <c r="W51" s="5" t="s">
        <v>2</v>
      </c>
      <c r="X51" s="5" t="s">
        <v>3</v>
      </c>
      <c r="Y51" s="6" t="s">
        <v>4</v>
      </c>
      <c r="AA51" s="4" t="s">
        <v>10</v>
      </c>
      <c r="AB51" s="11" t="s">
        <v>1</v>
      </c>
      <c r="AC51" s="11" t="s">
        <v>2</v>
      </c>
      <c r="AD51" s="11" t="s">
        <v>3</v>
      </c>
      <c r="AE51" s="134" t="s">
        <v>4</v>
      </c>
      <c r="AG51" s="4" t="s">
        <v>10</v>
      </c>
      <c r="AH51" s="1"/>
      <c r="AI51" s="1"/>
      <c r="AJ51" s="1"/>
      <c r="AK51" s="12" t="s">
        <v>4</v>
      </c>
      <c r="AM51" s="3" t="s">
        <v>10</v>
      </c>
      <c r="AN51" s="7" t="s">
        <v>1</v>
      </c>
      <c r="AO51" s="7" t="s">
        <v>2</v>
      </c>
      <c r="AP51" s="7" t="s">
        <v>3</v>
      </c>
      <c r="AQ51" s="8" t="s">
        <v>4</v>
      </c>
      <c r="AS51" s="3" t="s">
        <v>10</v>
      </c>
      <c r="AT51" s="7" t="s">
        <v>1</v>
      </c>
      <c r="AU51" s="7" t="s">
        <v>2</v>
      </c>
      <c r="AV51" s="7" t="s">
        <v>3</v>
      </c>
      <c r="AW51" s="8" t="s">
        <v>4</v>
      </c>
      <c r="AY51" s="3" t="s">
        <v>10</v>
      </c>
      <c r="AZ51" s="7" t="s">
        <v>1</v>
      </c>
      <c r="BA51" s="7" t="s">
        <v>2</v>
      </c>
      <c r="BB51" s="7" t="s">
        <v>3</v>
      </c>
      <c r="BC51" s="8" t="s">
        <v>4</v>
      </c>
      <c r="BI51" s="4" t="s">
        <v>10</v>
      </c>
      <c r="BJ51" s="7" t="s">
        <v>1</v>
      </c>
      <c r="BK51" s="7" t="s">
        <v>2</v>
      </c>
      <c r="BL51" s="7" t="s">
        <v>3</v>
      </c>
      <c r="BM51" s="8" t="s">
        <v>4</v>
      </c>
      <c r="BU51" s="3" t="s">
        <v>10</v>
      </c>
      <c r="BV51" s="7" t="s">
        <v>1</v>
      </c>
      <c r="BW51" s="7" t="s">
        <v>2</v>
      </c>
      <c r="BX51" s="7" t="s">
        <v>3</v>
      </c>
      <c r="BY51" s="8" t="s">
        <v>4</v>
      </c>
      <c r="CG51" s="3" t="s">
        <v>10</v>
      </c>
      <c r="CH51" s="11" t="s">
        <v>1</v>
      </c>
      <c r="CI51" s="11" t="s">
        <v>2</v>
      </c>
      <c r="CJ51" s="11" t="s">
        <v>3</v>
      </c>
      <c r="CK51" s="12" t="s">
        <v>4</v>
      </c>
      <c r="CU51" s="3" t="s">
        <v>10</v>
      </c>
      <c r="CV51" s="11" t="s">
        <v>1</v>
      </c>
      <c r="CW51" s="11" t="s">
        <v>2</v>
      </c>
      <c r="CX51" s="11" t="s">
        <v>3</v>
      </c>
      <c r="CY51" s="12" t="s">
        <v>4</v>
      </c>
      <c r="CZ51" s="10"/>
      <c r="DA51" s="98"/>
      <c r="DC51" s="100"/>
      <c r="DJ51" s="3" t="s">
        <v>10</v>
      </c>
      <c r="DK51" s="11" t="s">
        <v>1</v>
      </c>
      <c r="DL51" s="11" t="s">
        <v>2</v>
      </c>
      <c r="DM51" s="11" t="s">
        <v>3</v>
      </c>
      <c r="DN51" s="12" t="s">
        <v>4</v>
      </c>
      <c r="DO51" s="10"/>
      <c r="DP51" s="98"/>
    </row>
    <row r="52" spans="2:177" ht="13" thickBot="1" x14ac:dyDescent="0.3">
      <c r="I52" t="s">
        <v>41</v>
      </c>
      <c r="O52" s="19">
        <v>1</v>
      </c>
      <c r="P52" s="69">
        <v>173</v>
      </c>
      <c r="Q52" s="76">
        <v>71</v>
      </c>
      <c r="R52" s="76">
        <v>66</v>
      </c>
      <c r="S52" s="75" t="s">
        <v>11</v>
      </c>
      <c r="U52" s="19">
        <v>1</v>
      </c>
      <c r="V52" s="69">
        <v>292</v>
      </c>
      <c r="W52" s="76">
        <v>378</v>
      </c>
      <c r="X52" s="76">
        <v>302</v>
      </c>
      <c r="Y52" s="75" t="s">
        <v>11</v>
      </c>
      <c r="AA52" s="19">
        <v>1</v>
      </c>
      <c r="AB52" s="20">
        <v>1126</v>
      </c>
      <c r="AC52" s="26">
        <v>67</v>
      </c>
      <c r="AD52" s="20">
        <v>340</v>
      </c>
      <c r="AE52" s="138" t="s">
        <v>11</v>
      </c>
      <c r="AG52" s="22">
        <v>1</v>
      </c>
      <c r="AH52" s="188">
        <v>910</v>
      </c>
      <c r="AI52" s="189">
        <v>135</v>
      </c>
      <c r="AJ52" s="190">
        <v>537</v>
      </c>
      <c r="AK52" s="25" t="s">
        <v>6</v>
      </c>
      <c r="AM52" s="22">
        <v>1</v>
      </c>
      <c r="AN52" s="24">
        <v>176</v>
      </c>
      <c r="AO52" s="23">
        <v>111</v>
      </c>
      <c r="AP52" s="24">
        <v>122</v>
      </c>
      <c r="AQ52" s="25" t="s">
        <v>6</v>
      </c>
      <c r="AS52" s="40">
        <v>1</v>
      </c>
      <c r="AT52" s="41">
        <v>2194</v>
      </c>
      <c r="AU52" s="43">
        <v>33</v>
      </c>
      <c r="AV52" s="41">
        <v>1503</v>
      </c>
      <c r="AW52" s="42" t="s">
        <v>7</v>
      </c>
      <c r="AY52" s="19">
        <v>1</v>
      </c>
      <c r="AZ52" s="20">
        <v>968</v>
      </c>
      <c r="BA52" s="26">
        <v>233</v>
      </c>
      <c r="BB52" s="20">
        <v>60</v>
      </c>
      <c r="BC52" s="21" t="s">
        <v>11</v>
      </c>
      <c r="BI52" s="126">
        <v>1</v>
      </c>
      <c r="BJ52" s="158">
        <v>1625</v>
      </c>
      <c r="BK52" s="159">
        <v>234</v>
      </c>
      <c r="BL52" s="160">
        <v>768</v>
      </c>
      <c r="BM52" s="161" t="s">
        <v>5</v>
      </c>
      <c r="BU52" s="126">
        <v>1</v>
      </c>
      <c r="BV52" s="98">
        <v>294</v>
      </c>
      <c r="BW52" s="221">
        <v>67</v>
      </c>
      <c r="BX52" s="98">
        <v>177</v>
      </c>
      <c r="BY52" s="163" t="s">
        <v>61</v>
      </c>
      <c r="CG52" s="126">
        <v>1</v>
      </c>
      <c r="CH52" s="98">
        <v>3138</v>
      </c>
      <c r="CI52" s="151">
        <v>233</v>
      </c>
      <c r="CJ52" s="98">
        <v>1801</v>
      </c>
      <c r="CK52" s="214" t="s">
        <v>62</v>
      </c>
      <c r="CU52" s="126">
        <v>1</v>
      </c>
      <c r="CV52" s="220">
        <v>548</v>
      </c>
      <c r="CW52" s="151">
        <v>118</v>
      </c>
      <c r="CX52" s="98">
        <v>2194</v>
      </c>
      <c r="CY52" s="214" t="s">
        <v>61</v>
      </c>
      <c r="CZ52" s="10"/>
      <c r="DA52" s="98"/>
      <c r="DC52" s="100"/>
      <c r="DJ52" s="126">
        <v>1</v>
      </c>
      <c r="DK52" s="158">
        <v>1538</v>
      </c>
      <c r="DL52" s="159">
        <v>1986</v>
      </c>
      <c r="DM52" s="225">
        <v>217</v>
      </c>
      <c r="DN52" s="223" t="s">
        <v>62</v>
      </c>
      <c r="DO52" s="10"/>
      <c r="DP52" s="98"/>
    </row>
    <row r="53" spans="2:177" x14ac:dyDescent="0.25">
      <c r="B53" s="130">
        <v>16</v>
      </c>
      <c r="H53" s="125">
        <v>8</v>
      </c>
      <c r="I53">
        <f>IF(ISNA(MATCH(H53,$B$53:$B$100,0)),0,1)</f>
        <v>0</v>
      </c>
      <c r="O53" s="31">
        <v>2</v>
      </c>
      <c r="P53" s="60">
        <v>84</v>
      </c>
      <c r="Q53" s="83">
        <v>175</v>
      </c>
      <c r="R53" s="83">
        <v>522</v>
      </c>
      <c r="S53" s="82" t="s">
        <v>5</v>
      </c>
      <c r="U53" s="31">
        <v>2</v>
      </c>
      <c r="V53" s="60">
        <v>27</v>
      </c>
      <c r="W53" s="83">
        <v>254</v>
      </c>
      <c r="X53" s="83">
        <v>192</v>
      </c>
      <c r="Y53" s="82" t="s">
        <v>5</v>
      </c>
      <c r="AA53" s="27">
        <v>2</v>
      </c>
      <c r="AB53" s="29">
        <v>180</v>
      </c>
      <c r="AC53" s="29">
        <v>107</v>
      </c>
      <c r="AD53" s="29">
        <v>501</v>
      </c>
      <c r="AE53" s="135" t="s">
        <v>7</v>
      </c>
      <c r="AG53" s="19">
        <v>2</v>
      </c>
      <c r="AH53" s="146">
        <v>330</v>
      </c>
      <c r="AI53" s="2">
        <v>67</v>
      </c>
      <c r="AJ53" s="147">
        <v>503</v>
      </c>
      <c r="AK53" s="21" t="s">
        <v>11</v>
      </c>
      <c r="AM53" s="31">
        <v>2</v>
      </c>
      <c r="AN53" s="32">
        <v>987</v>
      </c>
      <c r="AO53" s="32">
        <v>1503</v>
      </c>
      <c r="AP53" s="32">
        <v>1718</v>
      </c>
      <c r="AQ53" s="34" t="s">
        <v>5</v>
      </c>
      <c r="AS53" s="31">
        <v>2</v>
      </c>
      <c r="AT53" s="32">
        <v>1574</v>
      </c>
      <c r="AU53" s="32">
        <v>148</v>
      </c>
      <c r="AV53" s="32">
        <v>1102</v>
      </c>
      <c r="AW53" s="34" t="s">
        <v>5</v>
      </c>
      <c r="AY53" s="31">
        <v>2</v>
      </c>
      <c r="AZ53" s="32">
        <v>2056</v>
      </c>
      <c r="BA53" s="32">
        <v>111</v>
      </c>
      <c r="BB53" s="32">
        <v>68</v>
      </c>
      <c r="BC53" s="34" t="s">
        <v>5</v>
      </c>
      <c r="BI53" s="126">
        <v>2</v>
      </c>
      <c r="BJ53" s="162">
        <v>1918</v>
      </c>
      <c r="BK53" s="98">
        <v>85</v>
      </c>
      <c r="BL53" s="98">
        <v>135</v>
      </c>
      <c r="BM53" s="163" t="s">
        <v>6</v>
      </c>
      <c r="BU53" s="126">
        <v>2</v>
      </c>
      <c r="BV53" s="220">
        <v>1718</v>
      </c>
      <c r="BW53" s="98">
        <v>16</v>
      </c>
      <c r="BX53" s="98">
        <v>343</v>
      </c>
      <c r="BY53" s="163" t="s">
        <v>62</v>
      </c>
      <c r="CG53" s="126">
        <v>2</v>
      </c>
      <c r="CH53" s="98">
        <v>1676</v>
      </c>
      <c r="CI53" s="98">
        <v>2415</v>
      </c>
      <c r="CJ53" s="98">
        <v>1732</v>
      </c>
      <c r="CK53" s="214" t="s">
        <v>64</v>
      </c>
      <c r="CU53" s="126">
        <v>2</v>
      </c>
      <c r="CV53" s="98">
        <v>1717</v>
      </c>
      <c r="CW53" s="220">
        <v>469</v>
      </c>
      <c r="CX53" s="98">
        <v>2471</v>
      </c>
      <c r="CY53" s="214" t="s">
        <v>63</v>
      </c>
      <c r="CZ53" s="10"/>
      <c r="DA53" s="98"/>
      <c r="DC53" s="100"/>
      <c r="DJ53" s="126">
        <v>2</v>
      </c>
      <c r="DK53" s="162">
        <v>128</v>
      </c>
      <c r="DL53" s="98">
        <v>195</v>
      </c>
      <c r="DM53" s="98">
        <v>1676</v>
      </c>
      <c r="DN53" s="214" t="s">
        <v>63</v>
      </c>
      <c r="DO53" s="10"/>
      <c r="DP53" s="98"/>
    </row>
    <row r="54" spans="2:177" x14ac:dyDescent="0.25">
      <c r="B54" s="131">
        <v>22</v>
      </c>
      <c r="H54" s="126">
        <v>21</v>
      </c>
      <c r="I54">
        <f t="shared" ref="I54:I117" si="3">IF(ISNA(MATCH(H54,$B$53:$B$100,0)),0,1)</f>
        <v>0</v>
      </c>
      <c r="O54" s="22">
        <v>3</v>
      </c>
      <c r="P54" s="79">
        <v>271</v>
      </c>
      <c r="Q54" s="79">
        <v>168</v>
      </c>
      <c r="R54" s="79">
        <v>716</v>
      </c>
      <c r="S54" s="80" t="s">
        <v>6</v>
      </c>
      <c r="U54" s="22">
        <v>3</v>
      </c>
      <c r="V54" s="79">
        <v>67</v>
      </c>
      <c r="W54" s="79">
        <v>173</v>
      </c>
      <c r="X54" s="79">
        <v>180</v>
      </c>
      <c r="Y54" s="80" t="s">
        <v>6</v>
      </c>
      <c r="AA54" s="27">
        <v>3</v>
      </c>
      <c r="AB54" s="28">
        <v>281</v>
      </c>
      <c r="AC54" s="28">
        <v>456</v>
      </c>
      <c r="AD54" s="29">
        <v>1403</v>
      </c>
      <c r="AE54" s="135" t="s">
        <v>7</v>
      </c>
      <c r="AG54" s="31">
        <v>3</v>
      </c>
      <c r="AH54" s="146">
        <v>987</v>
      </c>
      <c r="AI54" s="2">
        <v>45</v>
      </c>
      <c r="AJ54" s="147">
        <v>1647</v>
      </c>
      <c r="AK54" s="34" t="s">
        <v>5</v>
      </c>
      <c r="AM54" s="19">
        <v>3</v>
      </c>
      <c r="AN54" s="26">
        <v>25</v>
      </c>
      <c r="AO54" s="26">
        <v>968</v>
      </c>
      <c r="AP54" s="20">
        <v>195</v>
      </c>
      <c r="AQ54" s="21" t="s">
        <v>11</v>
      </c>
      <c r="AS54" s="22">
        <v>3</v>
      </c>
      <c r="AT54" s="23">
        <v>1124</v>
      </c>
      <c r="AU54" s="23">
        <v>1592</v>
      </c>
      <c r="AV54" s="24">
        <v>1816</v>
      </c>
      <c r="AW54" s="25" t="s">
        <v>6</v>
      </c>
      <c r="AY54" s="22">
        <v>3</v>
      </c>
      <c r="AZ54" s="23">
        <v>1577</v>
      </c>
      <c r="BA54" s="23">
        <v>141</v>
      </c>
      <c r="BB54" s="24">
        <v>2016</v>
      </c>
      <c r="BC54" s="25" t="s">
        <v>6</v>
      </c>
      <c r="BI54" s="126">
        <v>3</v>
      </c>
      <c r="BJ54" s="164">
        <v>2377</v>
      </c>
      <c r="BK54" s="151">
        <v>148</v>
      </c>
      <c r="BL54" s="98">
        <v>126</v>
      </c>
      <c r="BM54" s="163" t="s">
        <v>7</v>
      </c>
      <c r="BU54" s="126">
        <v>3</v>
      </c>
      <c r="BV54" s="151">
        <v>1592</v>
      </c>
      <c r="BW54" s="221">
        <v>910</v>
      </c>
      <c r="BX54" s="98">
        <v>706</v>
      </c>
      <c r="BY54" s="163" t="s">
        <v>64</v>
      </c>
      <c r="CG54" s="126">
        <v>3</v>
      </c>
      <c r="CH54" s="151">
        <v>148</v>
      </c>
      <c r="CI54" s="151">
        <v>234</v>
      </c>
      <c r="CJ54" s="98">
        <v>2481</v>
      </c>
      <c r="CK54" s="214" t="s">
        <v>64</v>
      </c>
      <c r="CU54" s="126">
        <v>3</v>
      </c>
      <c r="CV54" s="221">
        <v>68</v>
      </c>
      <c r="CW54" s="151">
        <v>330</v>
      </c>
      <c r="CX54" s="98">
        <v>639</v>
      </c>
      <c r="CY54" s="214" t="s">
        <v>62</v>
      </c>
      <c r="CZ54" s="10"/>
      <c r="DA54" s="98"/>
      <c r="DC54" s="100"/>
      <c r="DJ54" s="126">
        <v>3</v>
      </c>
      <c r="DK54" s="164">
        <v>303</v>
      </c>
      <c r="DL54" s="151">
        <v>3476</v>
      </c>
      <c r="DM54" s="98">
        <v>1640</v>
      </c>
      <c r="DN54" s="214" t="s">
        <v>61</v>
      </c>
      <c r="DO54" s="10"/>
      <c r="DP54" s="98"/>
    </row>
    <row r="55" spans="2:177" x14ac:dyDescent="0.25">
      <c r="B55" s="131">
        <v>25</v>
      </c>
      <c r="H55" s="126">
        <v>25</v>
      </c>
      <c r="I55">
        <f t="shared" si="3"/>
        <v>1</v>
      </c>
      <c r="O55" s="27">
        <v>4</v>
      </c>
      <c r="P55" s="85">
        <v>159</v>
      </c>
      <c r="Q55" s="85">
        <v>365</v>
      </c>
      <c r="R55" s="85">
        <v>547</v>
      </c>
      <c r="S55" s="87" t="s">
        <v>7</v>
      </c>
      <c r="U55" s="27">
        <v>4</v>
      </c>
      <c r="V55" s="85">
        <v>587</v>
      </c>
      <c r="W55" s="85">
        <v>651</v>
      </c>
      <c r="X55" s="85">
        <v>811</v>
      </c>
      <c r="Y55" s="87" t="s">
        <v>7</v>
      </c>
      <c r="AA55" s="31">
        <v>4</v>
      </c>
      <c r="AB55" s="32">
        <v>79</v>
      </c>
      <c r="AC55" s="32">
        <v>16</v>
      </c>
      <c r="AD55" s="32">
        <v>1391</v>
      </c>
      <c r="AE55" s="136" t="s">
        <v>5</v>
      </c>
      <c r="AG55" s="27">
        <v>4</v>
      </c>
      <c r="AH55" s="146">
        <v>22</v>
      </c>
      <c r="AI55" s="2">
        <v>111</v>
      </c>
      <c r="AJ55" s="147">
        <v>293</v>
      </c>
      <c r="AK55" s="30" t="s">
        <v>7</v>
      </c>
      <c r="AM55" s="31">
        <v>4</v>
      </c>
      <c r="AN55" s="32">
        <v>254</v>
      </c>
      <c r="AO55" s="32">
        <v>71</v>
      </c>
      <c r="AP55" s="32">
        <v>753</v>
      </c>
      <c r="AQ55" s="34" t="s">
        <v>5</v>
      </c>
      <c r="AS55" s="31">
        <v>4</v>
      </c>
      <c r="AT55" s="32">
        <v>68</v>
      </c>
      <c r="AU55" s="32">
        <v>111</v>
      </c>
      <c r="AV55" s="32">
        <v>2068</v>
      </c>
      <c r="AW55" s="34" t="s">
        <v>5</v>
      </c>
      <c r="AY55" s="31">
        <v>4</v>
      </c>
      <c r="AZ55" s="32">
        <v>20</v>
      </c>
      <c r="BA55" s="32">
        <v>39</v>
      </c>
      <c r="BB55" s="32">
        <v>207</v>
      </c>
      <c r="BC55" s="34" t="s">
        <v>5</v>
      </c>
      <c r="BI55" s="126">
        <v>4</v>
      </c>
      <c r="BJ55" s="162">
        <v>2771</v>
      </c>
      <c r="BK55" s="98">
        <v>365</v>
      </c>
      <c r="BL55" s="98">
        <v>1726</v>
      </c>
      <c r="BM55" s="163" t="s">
        <v>7</v>
      </c>
      <c r="BU55" s="126">
        <v>4</v>
      </c>
      <c r="BV55" s="220">
        <v>2137</v>
      </c>
      <c r="BW55" s="98">
        <v>971</v>
      </c>
      <c r="BX55" s="98">
        <v>525</v>
      </c>
      <c r="BY55" s="163" t="s">
        <v>64</v>
      </c>
      <c r="CG55" s="126">
        <v>4</v>
      </c>
      <c r="CH55" s="98">
        <v>78</v>
      </c>
      <c r="CI55" s="98">
        <v>1538</v>
      </c>
      <c r="CJ55" s="220">
        <v>494</v>
      </c>
      <c r="CK55" s="214" t="s">
        <v>63</v>
      </c>
      <c r="CU55" s="126">
        <v>4</v>
      </c>
      <c r="CV55" s="98">
        <v>11</v>
      </c>
      <c r="CW55" s="220">
        <v>1023</v>
      </c>
      <c r="CX55" s="98">
        <v>2200</v>
      </c>
      <c r="CY55" s="214" t="s">
        <v>64</v>
      </c>
      <c r="CZ55" s="10"/>
      <c r="DA55" s="98"/>
      <c r="DC55" s="100"/>
      <c r="DJ55" s="126">
        <v>4</v>
      </c>
      <c r="DK55" s="162">
        <v>3997</v>
      </c>
      <c r="DL55" s="98">
        <v>829</v>
      </c>
      <c r="DM55" s="98">
        <v>1741</v>
      </c>
      <c r="DN55" s="214" t="s">
        <v>63</v>
      </c>
      <c r="DO55" s="10"/>
      <c r="DP55" s="98"/>
    </row>
    <row r="56" spans="2:177" x14ac:dyDescent="0.25">
      <c r="B56" s="131">
        <v>28</v>
      </c>
      <c r="H56" s="126">
        <v>31</v>
      </c>
      <c r="I56">
        <f t="shared" si="3"/>
        <v>0</v>
      </c>
      <c r="O56" s="31">
        <v>5</v>
      </c>
      <c r="P56" s="60">
        <v>67</v>
      </c>
      <c r="Q56" s="84">
        <v>68</v>
      </c>
      <c r="R56" s="84">
        <v>65</v>
      </c>
      <c r="S56" s="82" t="s">
        <v>5</v>
      </c>
      <c r="U56" s="31">
        <v>5</v>
      </c>
      <c r="V56" s="60">
        <v>782</v>
      </c>
      <c r="W56" s="60">
        <v>538</v>
      </c>
      <c r="X56" s="60">
        <v>1114</v>
      </c>
      <c r="Y56" s="82" t="s">
        <v>5</v>
      </c>
      <c r="AA56" s="27">
        <v>5</v>
      </c>
      <c r="AB56" s="29">
        <v>395</v>
      </c>
      <c r="AC56" s="28">
        <v>254</v>
      </c>
      <c r="AD56" s="29">
        <v>217</v>
      </c>
      <c r="AE56" s="135" t="s">
        <v>7</v>
      </c>
      <c r="AG56" s="31">
        <v>5</v>
      </c>
      <c r="AH56" s="146">
        <v>1259</v>
      </c>
      <c r="AI56" s="2">
        <v>74</v>
      </c>
      <c r="AJ56" s="147">
        <v>148</v>
      </c>
      <c r="AK56" s="34" t="s">
        <v>5</v>
      </c>
      <c r="AM56" s="27">
        <v>5</v>
      </c>
      <c r="AN56" s="29">
        <v>229</v>
      </c>
      <c r="AO56" s="28">
        <v>11</v>
      </c>
      <c r="AP56" s="29">
        <v>85</v>
      </c>
      <c r="AQ56" s="30" t="s">
        <v>7</v>
      </c>
      <c r="AS56" s="27">
        <v>5</v>
      </c>
      <c r="AT56" s="29">
        <v>247</v>
      </c>
      <c r="AU56" s="28">
        <v>1038</v>
      </c>
      <c r="AV56" s="29">
        <v>811</v>
      </c>
      <c r="AW56" s="30" t="s">
        <v>7</v>
      </c>
      <c r="AY56" s="27">
        <v>5</v>
      </c>
      <c r="AZ56" s="29">
        <v>1251</v>
      </c>
      <c r="BA56" s="28">
        <v>1625</v>
      </c>
      <c r="BB56" s="29">
        <v>179</v>
      </c>
      <c r="BC56" s="30" t="s">
        <v>7</v>
      </c>
      <c r="BI56" s="126">
        <v>5</v>
      </c>
      <c r="BJ56" s="162">
        <v>1507</v>
      </c>
      <c r="BK56" s="151">
        <v>121</v>
      </c>
      <c r="BL56" s="98">
        <v>177</v>
      </c>
      <c r="BM56" s="163" t="s">
        <v>11</v>
      </c>
      <c r="BU56" s="126">
        <v>5</v>
      </c>
      <c r="BV56" s="98">
        <v>2757</v>
      </c>
      <c r="BW56" s="151">
        <v>20</v>
      </c>
      <c r="BX56" s="98">
        <v>668</v>
      </c>
      <c r="BY56" s="163" t="s">
        <v>63</v>
      </c>
      <c r="CG56" s="126">
        <v>5</v>
      </c>
      <c r="CH56" s="98">
        <v>16</v>
      </c>
      <c r="CI56" s="221">
        <v>27</v>
      </c>
      <c r="CJ56" s="98">
        <v>842</v>
      </c>
      <c r="CK56" s="214" t="s">
        <v>64</v>
      </c>
      <c r="CL56" s="10">
        <v>3</v>
      </c>
      <c r="CU56" s="126">
        <v>5</v>
      </c>
      <c r="CV56" s="98">
        <v>1519</v>
      </c>
      <c r="CW56" s="151">
        <v>1983</v>
      </c>
      <c r="CX56" s="98">
        <v>181</v>
      </c>
      <c r="CY56" s="214" t="s">
        <v>63</v>
      </c>
      <c r="CZ56" s="10"/>
      <c r="DA56" s="98"/>
      <c r="DC56" s="100"/>
      <c r="DJ56" s="126">
        <v>5</v>
      </c>
      <c r="DK56" s="162">
        <v>341</v>
      </c>
      <c r="DL56" s="221">
        <v>68</v>
      </c>
      <c r="DM56" s="98">
        <v>2826</v>
      </c>
      <c r="DN56" s="214" t="s">
        <v>64</v>
      </c>
      <c r="DO56" s="10"/>
      <c r="DP56" s="98"/>
    </row>
    <row r="57" spans="2:177" x14ac:dyDescent="0.25">
      <c r="B57" s="131">
        <v>33</v>
      </c>
      <c r="H57" s="126">
        <v>33</v>
      </c>
      <c r="I57">
        <f t="shared" si="3"/>
        <v>1</v>
      </c>
      <c r="O57" s="27">
        <v>6</v>
      </c>
      <c r="P57" s="85">
        <v>368</v>
      </c>
      <c r="Q57" s="90">
        <v>399</v>
      </c>
      <c r="R57" s="90">
        <v>279</v>
      </c>
      <c r="S57" s="87" t="s">
        <v>7</v>
      </c>
      <c r="U57" s="27">
        <v>6</v>
      </c>
      <c r="V57" s="85">
        <v>247</v>
      </c>
      <c r="W57" s="85">
        <v>525</v>
      </c>
      <c r="X57" s="85">
        <v>358</v>
      </c>
      <c r="Y57" s="87" t="s">
        <v>7</v>
      </c>
      <c r="AA57" s="22">
        <v>6</v>
      </c>
      <c r="AB57" s="24">
        <v>811</v>
      </c>
      <c r="AC57" s="24">
        <v>176</v>
      </c>
      <c r="AD57" s="24">
        <v>322</v>
      </c>
      <c r="AE57" s="137" t="s">
        <v>6</v>
      </c>
      <c r="AG57" s="27">
        <v>6</v>
      </c>
      <c r="AH57" s="146">
        <v>710</v>
      </c>
      <c r="AI57" s="2">
        <v>395</v>
      </c>
      <c r="AJ57" s="147">
        <v>345</v>
      </c>
      <c r="AK57" s="30" t="s">
        <v>7</v>
      </c>
      <c r="AM57" s="27">
        <v>6</v>
      </c>
      <c r="AN57" s="29">
        <v>66</v>
      </c>
      <c r="AO57" s="29">
        <v>93</v>
      </c>
      <c r="AP57" s="29">
        <v>868</v>
      </c>
      <c r="AQ57" s="30" t="s">
        <v>7</v>
      </c>
      <c r="AS57" s="27">
        <v>6</v>
      </c>
      <c r="AT57" s="29">
        <v>1311</v>
      </c>
      <c r="AU57" s="29">
        <v>1369</v>
      </c>
      <c r="AV57" s="29">
        <v>181</v>
      </c>
      <c r="AW57" s="30" t="s">
        <v>7</v>
      </c>
      <c r="AY57" s="27">
        <v>6</v>
      </c>
      <c r="AZ57" s="29">
        <v>1502</v>
      </c>
      <c r="BA57" s="29">
        <v>175</v>
      </c>
      <c r="BB57" s="29">
        <v>79</v>
      </c>
      <c r="BC57" s="30" t="s">
        <v>7</v>
      </c>
      <c r="BI57" s="126">
        <v>6</v>
      </c>
      <c r="BJ57" s="162">
        <v>2970</v>
      </c>
      <c r="BK57" s="98">
        <v>102</v>
      </c>
      <c r="BL57" s="98">
        <v>33</v>
      </c>
      <c r="BM57" s="163" t="s">
        <v>5</v>
      </c>
      <c r="BU57" s="126">
        <v>6</v>
      </c>
      <c r="BV57" s="98">
        <v>1922</v>
      </c>
      <c r="BW57" s="98">
        <v>1073</v>
      </c>
      <c r="BX57" s="98">
        <v>102</v>
      </c>
      <c r="BY57" s="163" t="s">
        <v>63</v>
      </c>
      <c r="CG57" s="126">
        <v>6</v>
      </c>
      <c r="CH57" s="98">
        <v>1730</v>
      </c>
      <c r="CI57" s="98">
        <v>2122</v>
      </c>
      <c r="CJ57" s="98">
        <v>11</v>
      </c>
      <c r="CK57" s="214" t="s">
        <v>63</v>
      </c>
      <c r="CL57" s="10">
        <v>2</v>
      </c>
      <c r="CU57" s="126">
        <v>6</v>
      </c>
      <c r="CV57" s="98">
        <v>365</v>
      </c>
      <c r="CW57" s="98">
        <v>111</v>
      </c>
      <c r="CX57" s="98">
        <v>1540</v>
      </c>
      <c r="CY57" s="214" t="s">
        <v>64</v>
      </c>
      <c r="CZ57" s="10"/>
      <c r="DA57" s="98"/>
      <c r="DC57" s="100"/>
      <c r="DJ57" s="126">
        <v>6</v>
      </c>
      <c r="DK57" s="162">
        <v>2252</v>
      </c>
      <c r="DL57" s="220">
        <v>1718</v>
      </c>
      <c r="DM57" s="220">
        <v>141</v>
      </c>
      <c r="DN57" s="214" t="s">
        <v>64</v>
      </c>
      <c r="DO57" s="10"/>
      <c r="DP57" s="98"/>
    </row>
    <row r="58" spans="2:177" x14ac:dyDescent="0.25">
      <c r="B58" s="131">
        <v>37</v>
      </c>
      <c r="H58" s="126">
        <v>37</v>
      </c>
      <c r="I58">
        <f t="shared" si="3"/>
        <v>1</v>
      </c>
      <c r="O58" s="27">
        <v>7</v>
      </c>
      <c r="P58" s="85">
        <v>382</v>
      </c>
      <c r="Q58" s="85">
        <v>383</v>
      </c>
      <c r="R58" s="85">
        <v>291</v>
      </c>
      <c r="S58" s="87" t="s">
        <v>7</v>
      </c>
      <c r="U58" s="27">
        <v>7</v>
      </c>
      <c r="V58" s="85">
        <v>330</v>
      </c>
      <c r="W58" s="85">
        <v>716</v>
      </c>
      <c r="X58" s="85">
        <v>271</v>
      </c>
      <c r="Y58" s="87" t="s">
        <v>7</v>
      </c>
      <c r="AA58" s="31">
        <v>7</v>
      </c>
      <c r="AB58" s="32">
        <v>364</v>
      </c>
      <c r="AC58" s="32">
        <v>48</v>
      </c>
      <c r="AD58" s="32">
        <v>710</v>
      </c>
      <c r="AE58" s="136" t="s">
        <v>5</v>
      </c>
      <c r="AG58" s="27">
        <v>7</v>
      </c>
      <c r="AH58" s="146">
        <v>616</v>
      </c>
      <c r="AI58" s="2">
        <v>230</v>
      </c>
      <c r="AJ58" s="147">
        <v>1402</v>
      </c>
      <c r="AK58" s="30" t="s">
        <v>7</v>
      </c>
      <c r="AM58" s="27">
        <v>7</v>
      </c>
      <c r="AN58" s="29">
        <v>133</v>
      </c>
      <c r="AO58" s="29">
        <v>322</v>
      </c>
      <c r="AP58" s="29">
        <v>397</v>
      </c>
      <c r="AQ58" s="30" t="s">
        <v>7</v>
      </c>
      <c r="AS58" s="27">
        <v>7</v>
      </c>
      <c r="AT58" s="29">
        <v>1511</v>
      </c>
      <c r="AU58" s="29">
        <v>537</v>
      </c>
      <c r="AV58" s="29">
        <v>39</v>
      </c>
      <c r="AW58" s="30" t="s">
        <v>7</v>
      </c>
      <c r="AY58" s="27">
        <v>7</v>
      </c>
      <c r="AZ58" s="29">
        <v>1714</v>
      </c>
      <c r="BA58" s="29">
        <v>1086</v>
      </c>
      <c r="BB58" s="29">
        <v>1806</v>
      </c>
      <c r="BC58" s="30" t="s">
        <v>7</v>
      </c>
      <c r="BI58" s="126">
        <v>7</v>
      </c>
      <c r="BJ58" s="162">
        <v>1629</v>
      </c>
      <c r="BK58" s="98">
        <v>469</v>
      </c>
      <c r="BL58" s="98">
        <v>368</v>
      </c>
      <c r="BM58" s="163" t="s">
        <v>7</v>
      </c>
      <c r="BU58" s="126">
        <v>7</v>
      </c>
      <c r="BV58" s="98">
        <v>1868</v>
      </c>
      <c r="BW58" s="98">
        <v>337</v>
      </c>
      <c r="BX58" s="98">
        <v>1902</v>
      </c>
      <c r="BY58" s="163" t="s">
        <v>64</v>
      </c>
      <c r="CG58" s="126">
        <v>7</v>
      </c>
      <c r="CH58" s="220">
        <v>217</v>
      </c>
      <c r="CI58" s="98">
        <v>1503</v>
      </c>
      <c r="CJ58" s="98">
        <v>25</v>
      </c>
      <c r="CK58" s="214" t="s">
        <v>61</v>
      </c>
      <c r="CL58" s="10">
        <v>1</v>
      </c>
      <c r="CU58" s="126">
        <v>7</v>
      </c>
      <c r="CV58" s="98">
        <v>2122</v>
      </c>
      <c r="CW58" s="98">
        <v>610</v>
      </c>
      <c r="CX58" s="98">
        <v>488</v>
      </c>
      <c r="CY58" s="214" t="s">
        <v>64</v>
      </c>
      <c r="CZ58" s="10"/>
      <c r="DA58" s="98"/>
      <c r="DC58" s="100"/>
      <c r="DJ58" s="126">
        <v>7</v>
      </c>
      <c r="DK58" s="162">
        <v>2052</v>
      </c>
      <c r="DL58" s="220">
        <v>2054</v>
      </c>
      <c r="DM58" s="98">
        <v>225</v>
      </c>
      <c r="DN58" s="214" t="s">
        <v>64</v>
      </c>
      <c r="DO58" s="10"/>
      <c r="DP58" s="98"/>
    </row>
    <row r="59" spans="2:177" ht="13" thickBot="1" x14ac:dyDescent="0.3">
      <c r="B59" s="131">
        <v>41</v>
      </c>
      <c r="H59" s="126">
        <v>38</v>
      </c>
      <c r="I59">
        <f t="shared" si="3"/>
        <v>0</v>
      </c>
      <c r="O59" s="37">
        <v>8</v>
      </c>
      <c r="P59" s="88">
        <v>176</v>
      </c>
      <c r="Q59" s="88">
        <v>79</v>
      </c>
      <c r="R59" s="88">
        <v>288</v>
      </c>
      <c r="S59" s="89" t="s">
        <v>7</v>
      </c>
      <c r="U59" s="37">
        <v>8</v>
      </c>
      <c r="V59" s="88">
        <v>224</v>
      </c>
      <c r="W59" s="88">
        <v>311</v>
      </c>
      <c r="X59" s="88">
        <v>447</v>
      </c>
      <c r="Y59" s="89" t="s">
        <v>7</v>
      </c>
      <c r="AA59" s="37">
        <v>8</v>
      </c>
      <c r="AB59" s="38">
        <v>486</v>
      </c>
      <c r="AC59" s="38">
        <v>968</v>
      </c>
      <c r="AD59" s="38">
        <v>662</v>
      </c>
      <c r="AE59" s="141" t="s">
        <v>7</v>
      </c>
      <c r="AG59" s="37">
        <v>8</v>
      </c>
      <c r="AH59" s="148">
        <v>236</v>
      </c>
      <c r="AI59" s="149">
        <v>868</v>
      </c>
      <c r="AJ59" s="150">
        <v>302</v>
      </c>
      <c r="AK59" s="39" t="s">
        <v>7</v>
      </c>
      <c r="AM59" s="37">
        <v>8</v>
      </c>
      <c r="AN59" s="38">
        <v>1519</v>
      </c>
      <c r="AO59" s="38">
        <v>40</v>
      </c>
      <c r="AP59" s="38">
        <v>1646</v>
      </c>
      <c r="AQ59" s="39" t="s">
        <v>7</v>
      </c>
      <c r="AS59" s="47">
        <v>8</v>
      </c>
      <c r="AT59" s="48">
        <v>190</v>
      </c>
      <c r="AU59" s="48">
        <v>987</v>
      </c>
      <c r="AV59" s="48">
        <v>177</v>
      </c>
      <c r="AW59" s="49" t="s">
        <v>11</v>
      </c>
      <c r="AY59" s="37">
        <v>8</v>
      </c>
      <c r="AZ59" s="38">
        <v>2591</v>
      </c>
      <c r="BA59" s="38">
        <v>47</v>
      </c>
      <c r="BB59" s="38">
        <v>359</v>
      </c>
      <c r="BC59" s="39" t="s">
        <v>7</v>
      </c>
      <c r="BI59" s="129">
        <v>8</v>
      </c>
      <c r="BJ59" s="165">
        <v>1868</v>
      </c>
      <c r="BK59" s="157">
        <v>1516</v>
      </c>
      <c r="BL59" s="157">
        <v>88</v>
      </c>
      <c r="BM59" s="166" t="s">
        <v>7</v>
      </c>
      <c r="BU59" s="129">
        <v>8</v>
      </c>
      <c r="BV59" s="222">
        <v>308</v>
      </c>
      <c r="BW59" s="222">
        <v>2619</v>
      </c>
      <c r="BX59" s="157">
        <v>399</v>
      </c>
      <c r="BY59" s="166" t="s">
        <v>64</v>
      </c>
      <c r="CG59" s="129">
        <v>8</v>
      </c>
      <c r="CH59" s="157">
        <v>3456</v>
      </c>
      <c r="CI59" s="157">
        <v>525</v>
      </c>
      <c r="CJ59" s="157">
        <v>2046</v>
      </c>
      <c r="CK59" s="217" t="s">
        <v>64</v>
      </c>
      <c r="CL59" s="10">
        <v>1</v>
      </c>
      <c r="CU59" s="129">
        <v>8</v>
      </c>
      <c r="CV59" s="157">
        <v>1662</v>
      </c>
      <c r="CW59" s="222">
        <v>2834</v>
      </c>
      <c r="CX59" s="222">
        <v>3357</v>
      </c>
      <c r="CY59" s="217" t="s">
        <v>64</v>
      </c>
      <c r="CZ59" s="10"/>
      <c r="DC59" s="100"/>
      <c r="DJ59" s="129">
        <v>8</v>
      </c>
      <c r="DK59" s="165">
        <v>1569</v>
      </c>
      <c r="DL59" s="157">
        <v>175</v>
      </c>
      <c r="DM59" s="157">
        <v>190</v>
      </c>
      <c r="DN59" s="217" t="s">
        <v>64</v>
      </c>
      <c r="DO59" s="10"/>
      <c r="DY59">
        <v>2014</v>
      </c>
      <c r="EO59">
        <v>2015</v>
      </c>
      <c r="FF59">
        <v>2016</v>
      </c>
    </row>
    <row r="60" spans="2:177" x14ac:dyDescent="0.25">
      <c r="B60" s="131">
        <v>45</v>
      </c>
      <c r="H60" s="126">
        <v>45</v>
      </c>
      <c r="I60">
        <f t="shared" si="3"/>
        <v>1</v>
      </c>
      <c r="BV60" s="98">
        <v>2009</v>
      </c>
      <c r="BW60" s="98">
        <v>2008</v>
      </c>
      <c r="BX60" s="98">
        <v>2007</v>
      </c>
      <c r="BY60" s="98">
        <v>2006</v>
      </c>
      <c r="CZ60" s="10"/>
      <c r="DC60" s="100"/>
      <c r="DO60" s="10"/>
    </row>
    <row r="61" spans="2:177" ht="13.5" thickBot="1" x14ac:dyDescent="0.35">
      <c r="B61" s="131">
        <v>47</v>
      </c>
      <c r="H61" s="126">
        <v>47</v>
      </c>
      <c r="I61">
        <f t="shared" si="3"/>
        <v>1</v>
      </c>
      <c r="Q61" s="101" t="s">
        <v>41</v>
      </c>
      <c r="R61" s="101" t="s">
        <v>42</v>
      </c>
      <c r="W61" s="101" t="s">
        <v>41</v>
      </c>
      <c r="X61" s="101" t="s">
        <v>42</v>
      </c>
      <c r="Y61" s="116" t="s">
        <v>43</v>
      </c>
      <c r="AC61" s="108" t="s">
        <v>41</v>
      </c>
      <c r="AD61" s="108" t="s">
        <v>42</v>
      </c>
      <c r="AE61" s="116" t="s">
        <v>43</v>
      </c>
      <c r="AF61" s="108" t="s">
        <v>44</v>
      </c>
      <c r="AI61" s="108" t="s">
        <v>41</v>
      </c>
      <c r="AJ61" s="108" t="s">
        <v>42</v>
      </c>
      <c r="AK61" s="116" t="s">
        <v>43</v>
      </c>
      <c r="AL61" s="108" t="s">
        <v>44</v>
      </c>
      <c r="AM61" s="108" t="s">
        <v>45</v>
      </c>
      <c r="AO61" s="108" t="s">
        <v>41</v>
      </c>
      <c r="AP61" s="108" t="s">
        <v>42</v>
      </c>
      <c r="AQ61" s="116" t="s">
        <v>43</v>
      </c>
      <c r="AR61" s="108" t="s">
        <v>44</v>
      </c>
      <c r="AS61" s="108" t="s">
        <v>45</v>
      </c>
      <c r="AU61" s="108" t="s">
        <v>41</v>
      </c>
      <c r="AV61" s="108" t="s">
        <v>42</v>
      </c>
      <c r="AW61" s="116" t="s">
        <v>43</v>
      </c>
      <c r="AX61" s="108" t="s">
        <v>44</v>
      </c>
      <c r="AY61" s="108" t="s">
        <v>45</v>
      </c>
      <c r="BA61" s="171" t="s">
        <v>41</v>
      </c>
      <c r="BB61" s="171" t="s">
        <v>42</v>
      </c>
      <c r="BC61" s="172" t="s">
        <v>43</v>
      </c>
      <c r="BD61" s="171" t="s">
        <v>44</v>
      </c>
      <c r="BE61" s="171" t="s">
        <v>45</v>
      </c>
      <c r="BF61" s="171" t="s">
        <v>46</v>
      </c>
      <c r="BG61" s="171" t="s">
        <v>51</v>
      </c>
      <c r="BH61" s="172" t="s">
        <v>52</v>
      </c>
      <c r="BJ61" s="167" t="s">
        <v>49</v>
      </c>
      <c r="BK61" s="203" t="s">
        <v>41</v>
      </c>
      <c r="BL61" s="203" t="s">
        <v>42</v>
      </c>
      <c r="BM61" s="116" t="s">
        <v>43</v>
      </c>
      <c r="BN61" s="203" t="s">
        <v>44</v>
      </c>
      <c r="BO61" s="203" t="s">
        <v>45</v>
      </c>
      <c r="BP61" s="203" t="s">
        <v>46</v>
      </c>
      <c r="BQ61" s="203" t="s">
        <v>51</v>
      </c>
      <c r="BR61" s="203" t="s">
        <v>52</v>
      </c>
      <c r="BS61" s="116" t="s">
        <v>53</v>
      </c>
      <c r="BU61" s="230" t="s">
        <v>49</v>
      </c>
      <c r="BV61" s="203" t="s">
        <v>41</v>
      </c>
      <c r="BW61" s="203" t="s">
        <v>42</v>
      </c>
      <c r="BX61" s="116" t="s">
        <v>43</v>
      </c>
      <c r="BY61" s="203" t="s">
        <v>44</v>
      </c>
      <c r="BZ61" s="203" t="s">
        <v>45</v>
      </c>
      <c r="CA61" s="203" t="s">
        <v>46</v>
      </c>
      <c r="CB61" s="203" t="s">
        <v>51</v>
      </c>
      <c r="CC61" s="203" t="s">
        <v>52</v>
      </c>
      <c r="CD61" s="116" t="s">
        <v>53</v>
      </c>
      <c r="CE61" s="116" t="s">
        <v>65</v>
      </c>
      <c r="CG61" s="230" t="s">
        <v>49</v>
      </c>
      <c r="CH61" s="203" t="s">
        <v>41</v>
      </c>
      <c r="CI61" s="203" t="s">
        <v>42</v>
      </c>
      <c r="CJ61" s="116" t="s">
        <v>43</v>
      </c>
      <c r="CK61" s="203" t="s">
        <v>44</v>
      </c>
      <c r="CL61" s="203" t="s">
        <v>45</v>
      </c>
      <c r="CM61" s="203" t="s">
        <v>46</v>
      </c>
      <c r="CN61" s="203" t="s">
        <v>51</v>
      </c>
      <c r="CO61" s="391" t="s">
        <v>52</v>
      </c>
      <c r="CP61" s="116" t="s">
        <v>53</v>
      </c>
      <c r="CQ61" s="116" t="s">
        <v>65</v>
      </c>
      <c r="CR61" s="116" t="s">
        <v>307</v>
      </c>
      <c r="CU61" s="230" t="s">
        <v>49</v>
      </c>
      <c r="CV61" s="203" t="s">
        <v>41</v>
      </c>
      <c r="CW61" s="203" t="s">
        <v>42</v>
      </c>
      <c r="CX61" s="116" t="s">
        <v>43</v>
      </c>
      <c r="CY61" s="203" t="s">
        <v>44</v>
      </c>
      <c r="CZ61" s="203" t="s">
        <v>45</v>
      </c>
      <c r="DA61" s="203" t="s">
        <v>46</v>
      </c>
      <c r="DB61" s="203" t="s">
        <v>51</v>
      </c>
      <c r="DC61" s="391" t="s">
        <v>52</v>
      </c>
      <c r="DD61" s="116" t="s">
        <v>53</v>
      </c>
      <c r="DE61" s="116" t="s">
        <v>65</v>
      </c>
      <c r="DF61" s="116" t="s">
        <v>307</v>
      </c>
      <c r="DG61" s="116" t="s">
        <v>320</v>
      </c>
      <c r="DJ61" s="230" t="s">
        <v>49</v>
      </c>
      <c r="DK61" s="203" t="s">
        <v>41</v>
      </c>
      <c r="DL61" s="203" t="s">
        <v>42</v>
      </c>
      <c r="DM61" s="116" t="s">
        <v>43</v>
      </c>
      <c r="DN61" s="203" t="s">
        <v>44</v>
      </c>
      <c r="DO61" s="203" t="s">
        <v>45</v>
      </c>
      <c r="DP61" s="203" t="s">
        <v>46</v>
      </c>
      <c r="DQ61" s="203" t="s">
        <v>51</v>
      </c>
      <c r="DR61" s="203" t="s">
        <v>52</v>
      </c>
      <c r="DS61" s="116" t="s">
        <v>53</v>
      </c>
      <c r="DT61" s="116" t="s">
        <v>65</v>
      </c>
      <c r="DU61" s="116" t="s">
        <v>307</v>
      </c>
      <c r="DV61" s="116" t="s">
        <v>320</v>
      </c>
      <c r="DY61" s="230" t="s">
        <v>49</v>
      </c>
      <c r="DZ61" s="203" t="s">
        <v>41</v>
      </c>
      <c r="EA61" s="203" t="s">
        <v>42</v>
      </c>
      <c r="EB61" s="116" t="s">
        <v>43</v>
      </c>
      <c r="EC61" s="203" t="s">
        <v>44</v>
      </c>
      <c r="ED61" s="203" t="s">
        <v>45</v>
      </c>
      <c r="EE61" s="203" t="s">
        <v>46</v>
      </c>
      <c r="EF61" s="203" t="s">
        <v>51</v>
      </c>
      <c r="EG61" s="203" t="s">
        <v>52</v>
      </c>
      <c r="EH61" s="116" t="s">
        <v>53</v>
      </c>
      <c r="EI61" s="116" t="s">
        <v>65</v>
      </c>
      <c r="EJ61" s="116" t="s">
        <v>307</v>
      </c>
      <c r="EK61" s="116" t="s">
        <v>320</v>
      </c>
      <c r="EL61" s="116" t="s">
        <v>405</v>
      </c>
      <c r="EO61" s="230" t="s">
        <v>49</v>
      </c>
      <c r="EP61" s="203" t="s">
        <v>41</v>
      </c>
      <c r="EQ61" s="203" t="s">
        <v>42</v>
      </c>
      <c r="ER61" s="116" t="s">
        <v>43</v>
      </c>
      <c r="ES61" s="203" t="s">
        <v>44</v>
      </c>
      <c r="ET61" s="203" t="s">
        <v>45</v>
      </c>
      <c r="EU61" s="203" t="s">
        <v>46</v>
      </c>
      <c r="EV61" s="203" t="s">
        <v>51</v>
      </c>
      <c r="EW61" s="203" t="s">
        <v>52</v>
      </c>
      <c r="EX61" s="116" t="s">
        <v>53</v>
      </c>
      <c r="EY61" s="116" t="s">
        <v>65</v>
      </c>
      <c r="EZ61" s="116" t="s">
        <v>307</v>
      </c>
      <c r="FA61" s="116" t="s">
        <v>320</v>
      </c>
      <c r="FB61" s="116" t="s">
        <v>405</v>
      </c>
      <c r="FC61" s="116" t="s">
        <v>433</v>
      </c>
      <c r="FF61" s="230" t="s">
        <v>49</v>
      </c>
      <c r="FG61" s="203" t="s">
        <v>41</v>
      </c>
      <c r="FH61" s="203" t="s">
        <v>42</v>
      </c>
      <c r="FI61" s="116" t="s">
        <v>43</v>
      </c>
      <c r="FJ61" s="203" t="s">
        <v>44</v>
      </c>
      <c r="FK61" s="203" t="s">
        <v>45</v>
      </c>
      <c r="FL61" s="203" t="s">
        <v>46</v>
      </c>
      <c r="FM61" s="203" t="s">
        <v>51</v>
      </c>
      <c r="FN61" s="203" t="s">
        <v>52</v>
      </c>
      <c r="FO61" s="116" t="s">
        <v>53</v>
      </c>
      <c r="FP61" s="116" t="s">
        <v>65</v>
      </c>
      <c r="FQ61" s="116" t="s">
        <v>307</v>
      </c>
      <c r="FR61" s="116" t="s">
        <v>320</v>
      </c>
      <c r="FS61" s="116" t="s">
        <v>405</v>
      </c>
      <c r="FT61" s="116" t="s">
        <v>433</v>
      </c>
      <c r="FU61" s="116" t="s">
        <v>448</v>
      </c>
    </row>
    <row r="62" spans="2:177" ht="13" thickBot="1" x14ac:dyDescent="0.3">
      <c r="B62" s="131">
        <v>48</v>
      </c>
      <c r="H62" s="126">
        <v>53</v>
      </c>
      <c r="I62">
        <f t="shared" si="3"/>
        <v>0</v>
      </c>
      <c r="M62" s="2"/>
      <c r="P62" s="125">
        <v>1</v>
      </c>
      <c r="Q62">
        <f t="shared" ref="Q62:Q93" si="4">IF(ISNA(MATCH(P62,H$53:H$132,0)),0,1)</f>
        <v>0</v>
      </c>
      <c r="R62" s="10">
        <f>IF(ISNA(MATCH(P62,$B$53:$B$100,0)),0,1)</f>
        <v>0</v>
      </c>
      <c r="V62" s="133">
        <v>9</v>
      </c>
      <c r="W62">
        <f>IF(ISNA(MATCH(V62,P$62:P$157,0)),0,1)</f>
        <v>0</v>
      </c>
      <c r="X62" s="10">
        <f>IF(ISNA(MATCH(V62,$H$53:$H$132,0)),0,1)</f>
        <v>0</v>
      </c>
      <c r="Y62" s="10">
        <f>IF(ISNA(MATCH(V62,$B$53:$B$100,0)),0,1)</f>
        <v>0</v>
      </c>
      <c r="AB62" s="130">
        <v>11</v>
      </c>
      <c r="AC62" s="10">
        <f>IF(ISNA(MATCH(AB62,V$62:V$157,0)),0,1)</f>
        <v>0</v>
      </c>
      <c r="AD62" s="10">
        <f>IF(ISNA(MATCH(AB62,P$62:P$157,0)),0,1)</f>
        <v>0</v>
      </c>
      <c r="AE62" s="10">
        <f>IF(ISNA(MATCH(AB62,$H$53:$H$132,0)),0,1)</f>
        <v>0</v>
      </c>
      <c r="AF62" s="10">
        <f>IF(ISNA(MATCH(AB62,$B$53:$B$100,0)),0,1)</f>
        <v>0</v>
      </c>
      <c r="AH62" s="125">
        <v>16</v>
      </c>
      <c r="AI62" s="10">
        <f>IF(ISNA(MATCH(AH62,AB$62:AB$157,0)),0,1)</f>
        <v>1</v>
      </c>
      <c r="AJ62" s="10">
        <f>IF(ISNA(MATCH(AH62,V$62:V$157,0)),0,1)</f>
        <v>1</v>
      </c>
      <c r="AK62" s="10">
        <f>IF(ISNA(MATCH(AH62,P$62:P$157,0)),0,1)</f>
        <v>1</v>
      </c>
      <c r="AL62" s="10">
        <f>IF(ISNA(MATCH(AH62,$H$53:$H$132,0)),0,1)</f>
        <v>0</v>
      </c>
      <c r="AM62" s="10">
        <f>IF(ISNA(MATCH(AH62,$B$53:$B$100,0)),0,1)</f>
        <v>1</v>
      </c>
      <c r="AN62" s="152">
        <v>11</v>
      </c>
      <c r="AO62" s="10">
        <f>IF(ISNA(MATCH(AN62,AH$62:AH$157,0)),0,1)</f>
        <v>0</v>
      </c>
      <c r="AP62" s="10">
        <f>IF(ISNA(MATCH(AN62,AB$62:AB$157,0)),0,1)</f>
        <v>1</v>
      </c>
      <c r="AQ62" s="10">
        <f>IF(ISNA(MATCH(AN62,V$62:V$157,0)),0,1)</f>
        <v>0</v>
      </c>
      <c r="AR62" s="10">
        <f>IF(ISNA(MATCH(AN62,P$62:P$157,0)),0,1)</f>
        <v>0</v>
      </c>
      <c r="AS62" s="10">
        <f>IF(ISNA(MATCH(AN62,H$53:H$132,0)),0,1)</f>
        <v>0</v>
      </c>
      <c r="AT62" s="152">
        <v>25</v>
      </c>
      <c r="AU62" s="10">
        <f t="shared" ref="AU62:AU125" si="5">IF(ISNA(MATCH(AT62,AN$62:AN$157,0)),0,1)</f>
        <v>1</v>
      </c>
      <c r="AV62" s="10">
        <f>IF(ISNA(MATCH(AT62,AH$62:AH$157,0)),0,1)</f>
        <v>0</v>
      </c>
      <c r="AW62" s="10">
        <f>IF(ISNA(MATCH(AT62,AB$62:AB$157,0)),0,1)</f>
        <v>0</v>
      </c>
      <c r="AX62" s="10">
        <f>IF(ISNA(MATCH(AT62,V$62:V$157,0)),0,1)</f>
        <v>1</v>
      </c>
      <c r="AY62" s="10">
        <f>IF(ISNA(MATCH(AT62,P$62:P$157,0)),0,1)</f>
        <v>1</v>
      </c>
      <c r="AZ62" s="130">
        <v>8</v>
      </c>
      <c r="BA62" s="10">
        <f t="shared" ref="BA62:BA125" si="6">IF(ISNA(MATCH(AZ62,AT$62:AT$157,0)),0,1)</f>
        <v>0</v>
      </c>
      <c r="BB62" s="10">
        <f>IF(ISNA(MATCH(AZ62,AN$62:AN$157,0)),0,1)</f>
        <v>0</v>
      </c>
      <c r="BC62" s="10">
        <f>IF(ISNA(MATCH(AZ62,AH$62:AH$157,0)),0,1)</f>
        <v>0</v>
      </c>
      <c r="BD62" s="10">
        <f>IF(ISNA(MATCH(AZ62,AB$62:AB$157,0)),0,1)</f>
        <v>0</v>
      </c>
      <c r="BE62" s="10">
        <f>IF(ISNA(MATCH(AZ62,V$62:V$157,0)),0,1)</f>
        <v>0</v>
      </c>
      <c r="BF62" s="10">
        <f>IF(ISNA(MATCH(AZ62,P$62:P$157,0)),0,1)</f>
        <v>0</v>
      </c>
      <c r="BG62" s="10">
        <f>IF(ISNA(MATCH(AZ62,H$53:H$134,0)),0,1)</f>
        <v>1</v>
      </c>
      <c r="BH62" s="10">
        <f>IF(ISNA(MATCH(AZ62,B$53:B$100,0)),0,1)</f>
        <v>0</v>
      </c>
      <c r="BI62" s="95">
        <v>10</v>
      </c>
      <c r="BJ62" s="184">
        <v>25</v>
      </c>
      <c r="BK62" s="191">
        <f>IF(ISNA(MATCH(BJ62,AZ$62:AZ$157,0)),0,1)</f>
        <v>1</v>
      </c>
      <c r="BL62" s="192">
        <f>IF(ISNA(MATCH(BJ62,AT$62:AT$157,0)),0,1)</f>
        <v>1</v>
      </c>
      <c r="BM62" s="192">
        <f>IF(ISNA(MATCH(BJ62,AN$62:AN$157,0)),0,1)</f>
        <v>1</v>
      </c>
      <c r="BN62" s="192">
        <f>IF(ISNA(MATCH(BJ62,AH$62:AH$157,0)),0,1)</f>
        <v>0</v>
      </c>
      <c r="BO62" s="192">
        <f>IF(ISNA(MATCH(BJ62,AB$62:AB$157,0)),0,1)</f>
        <v>0</v>
      </c>
      <c r="BP62" s="192">
        <f>IF(ISNA(MATCH(BJ62,V$62:V$157,0)),0,1)</f>
        <v>1</v>
      </c>
      <c r="BQ62" s="192">
        <f>IF(ISNA(MATCH(BJ62,P$62:P$157,0)),0,1)</f>
        <v>1</v>
      </c>
      <c r="BR62" s="192">
        <f>IF(ISNA(MATCH(BJ62,$H$53:$H$134,0)),0,1)</f>
        <v>1</v>
      </c>
      <c r="BS62" s="193">
        <f>IF(ISNA(MATCH(BJ62,$B$53:$B$100,0)),0,1)</f>
        <v>1</v>
      </c>
      <c r="BT62" s="114">
        <f>SUM(BK62:BS62)+1</f>
        <v>8</v>
      </c>
      <c r="BU62" s="158">
        <v>16</v>
      </c>
      <c r="BV62" s="158">
        <f>IF(ISNA(MATCH(BU62,BJ$62:BJ$157,0)),0,1)</f>
        <v>0</v>
      </c>
      <c r="BW62" s="160">
        <f>IF(ISNA(MATCH(BU62,AZ$62:AZ$157,0)),0,1)</f>
        <v>1</v>
      </c>
      <c r="BX62" s="160">
        <f>IF(ISNA(MATCH(BU62,AT$62:AT$157,0)),0,1)</f>
        <v>0</v>
      </c>
      <c r="BY62" s="160">
        <f>IF(ISNA(MATCH(BU62,AN$62:AN$157,0)),0,1)</f>
        <v>1</v>
      </c>
      <c r="BZ62" s="160">
        <f>IF(ISNA(MATCH(BU62,AH$62:AH$157,0)),0,1)</f>
        <v>1</v>
      </c>
      <c r="CA62" s="160">
        <f>IF(ISNA(MATCH(BU62,AB$62:AB$157,0)),0,1)</f>
        <v>1</v>
      </c>
      <c r="CB62" s="160">
        <f>IF(ISNA(MATCH(BU62,V$62:V$157,0)),0,1)</f>
        <v>1</v>
      </c>
      <c r="CC62" s="160">
        <f>IF(ISNA(MATCH(BU62,P$53:P$157,0)),0,1)</f>
        <v>1</v>
      </c>
      <c r="CD62" s="192">
        <f>IF(ISNA(MATCH(BU62,$H$53:$H$134,0)),0,1)</f>
        <v>0</v>
      </c>
      <c r="CE62" s="193">
        <f>IF(ISNA(MATCH(BU62,$B$53:$B$100,0)),0,1)</f>
        <v>1</v>
      </c>
      <c r="CF62" s="114">
        <f>SUM(BV62:CE62)+1</f>
        <v>8</v>
      </c>
      <c r="CG62" s="158">
        <v>11</v>
      </c>
      <c r="CH62" s="191">
        <f>IF(ISNA(MATCH(CG62,BU$62:BU$157,0)),0,1)</f>
        <v>0</v>
      </c>
      <c r="CI62" s="160">
        <f>IF(ISNA(MATCH(CG62,BJ$62:BJ$157,0)),0,1)</f>
        <v>0</v>
      </c>
      <c r="CJ62" s="160">
        <f>IF(ISNA(MATCH(CG62,AZ$62:AZ$157,0)),0,1)</f>
        <v>1</v>
      </c>
      <c r="CK62" s="160">
        <f>IF(ISNA(MATCH(CG62,AT$62:AT$157,0)),0,1)</f>
        <v>0</v>
      </c>
      <c r="CL62" s="160">
        <f>IF(ISNA(MATCH(CG62,AN$62:AN$157,0)),0,1)</f>
        <v>1</v>
      </c>
      <c r="CM62" s="160">
        <f>IF(ISNA(MATCH(CG62,AH$62:AH$157,0)),0,1)</f>
        <v>0</v>
      </c>
      <c r="CN62" s="160">
        <f>IF(ISNA(MATCH(CG62,AB$62:AB$157,0)),0,1)</f>
        <v>1</v>
      </c>
      <c r="CO62" s="377">
        <f>IF(ISNA(MATCH(CG62,V$62:V$157,0)),0,1)</f>
        <v>0</v>
      </c>
      <c r="CP62" s="160">
        <f>IF(ISNA(MATCH(CG62,P$53:P$157,0)),0,1)</f>
        <v>0</v>
      </c>
      <c r="CQ62" s="192">
        <f>IF(ISNA(MATCH(CG62,$H$53:$H$134,0)),0,1)</f>
        <v>0</v>
      </c>
      <c r="CR62" s="193">
        <f>IF(ISNA(MATCH(CG62,$B$53:$B$100,0)),0,1)</f>
        <v>0</v>
      </c>
      <c r="CS62">
        <f>SUM(CH62:CR62)</f>
        <v>3</v>
      </c>
      <c r="CU62" s="158">
        <v>11</v>
      </c>
      <c r="CV62" s="191">
        <f t="shared" ref="CV62:CV93" si="7">IF(ISNA(MATCH(CU62,CG$62:CG$157,0)),0,1)</f>
        <v>1</v>
      </c>
      <c r="CW62" s="160">
        <f t="shared" ref="CW62:CW93" si="8">IF(ISNA(MATCH(CU62,BU$62:BU$157,0)),0,1)</f>
        <v>0</v>
      </c>
      <c r="CX62" s="160">
        <f t="shared" ref="CX62:CX93" si="9">IF(ISNA(MATCH(CU62,BJ$62:BJ$157,0)),0,1)</f>
        <v>0</v>
      </c>
      <c r="CY62" s="160">
        <f t="shared" ref="CY62:CY93" si="10">IF(ISNA(MATCH(CU62,AZ$62:AZ$157,0)),0,1)</f>
        <v>1</v>
      </c>
      <c r="CZ62" s="160">
        <f t="shared" ref="CZ62:CZ93" si="11">IF(ISNA(MATCH(CU62,AT$62:AT$157,0)),0,1)</f>
        <v>0</v>
      </c>
      <c r="DA62" s="160">
        <f t="shared" ref="DA62:DA93" si="12">IF(ISNA(MATCH(CU62,AN$62:AN$157,0)),0,1)</f>
        <v>1</v>
      </c>
      <c r="DB62" s="160">
        <f t="shared" ref="DB62:DB93" si="13">IF(ISNA(MATCH(CU62,AH$62:AH$157,0)),0,1)</f>
        <v>0</v>
      </c>
      <c r="DC62" s="377">
        <f t="shared" ref="DC62:DC93" si="14">IF(ISNA(MATCH(CU62,AB$62:AB$157,0)),0,1)</f>
        <v>1</v>
      </c>
      <c r="DD62" s="160">
        <f t="shared" ref="DD62:DD93" si="15">IF(ISNA(MATCH(CU62,V$53:V$157,0)),0,1)</f>
        <v>0</v>
      </c>
      <c r="DE62" s="192">
        <f>IF(ISNA(MATCH(CU62,$P$53:$P$153,0)),0,1)</f>
        <v>0</v>
      </c>
      <c r="DF62" s="192">
        <f>IF(ISNA(MATCH(CU62,$H$53:$H$134,0)),0,1)</f>
        <v>0</v>
      </c>
      <c r="DG62" s="193">
        <f t="shared" ref="DG62:DG93" si="16">IF(ISNA(MATCH(CU62,$B$53:$B$100,0)),0,1)</f>
        <v>0</v>
      </c>
      <c r="DH62">
        <f>SUM(CV62:DF62)</f>
        <v>4</v>
      </c>
      <c r="DJ62" s="158">
        <v>11</v>
      </c>
      <c r="DK62" s="191">
        <f>IF(ISNA(MATCH(DJ62,CU$62:CU$157,0)),0,1)</f>
        <v>1</v>
      </c>
      <c r="DL62" s="158">
        <f>IF(ISNA(MATCH(DJ62,CG$62:CG$157,0)),0,1)</f>
        <v>1</v>
      </c>
      <c r="DM62" s="160">
        <f>IF(ISNA(MATCH(DJ62,BU$62:BU$157,0)),0,1)</f>
        <v>0</v>
      </c>
      <c r="DN62" s="160">
        <f>IF(ISNA(MATCH(DJ62,BJ$62:BJ$157,0)),0,1)</f>
        <v>0</v>
      </c>
      <c r="DO62" s="160">
        <f>IF(ISNA(MATCH(DJ62,AZ$62:AZ$157,0)),0,1)</f>
        <v>1</v>
      </c>
      <c r="DP62" s="160">
        <f>IF(ISNA(MATCH(DJ62,AT$62:AT$157,0)),0,1)</f>
        <v>0</v>
      </c>
      <c r="DQ62" s="160">
        <f>IF(ISNA(MATCH(DJ62,AN$62:AN$157,0)),0,1)</f>
        <v>1</v>
      </c>
      <c r="DR62" s="160">
        <f>IF(ISNA(MATCH(DJ62,AH$62:AH$157,0)),0,1)</f>
        <v>0</v>
      </c>
      <c r="DS62" s="160">
        <f>IF(ISNA(MATCH(DJ62,AB$53:AB$157,0)),0,1)</f>
        <v>1</v>
      </c>
      <c r="DT62" s="192">
        <f>IF(ISNA(MATCH(DJ62,$V$53:$V$157,0)),0,1)</f>
        <v>0</v>
      </c>
      <c r="DU62" s="192">
        <f>IF(ISNA(MATCH(DJ62,$P$53:$P$157,0)),0,1)</f>
        <v>0</v>
      </c>
      <c r="DV62" s="193">
        <f>IF(ISNA(MATCH(DJ62,$H$53:$H$134,0)),0,1)</f>
        <v>0</v>
      </c>
      <c r="DW62">
        <f>SUM(DK62:DU62)</f>
        <v>5</v>
      </c>
      <c r="DY62" s="191">
        <v>11</v>
      </c>
      <c r="DZ62" s="191">
        <f>IF(ISNA(MATCH(DY62,DJ$62:DJ$157,0)),0,1)</f>
        <v>1</v>
      </c>
      <c r="EA62" s="192">
        <f>IF(ISNA(MATCH(DY62,CU$62:CU$157,0)),0,1)</f>
        <v>1</v>
      </c>
      <c r="EB62" s="160">
        <f>IF(ISNA(MATCH(DY62,CG$62:CG$157,0)),0,1)</f>
        <v>1</v>
      </c>
      <c r="EC62" s="160">
        <f>IF(ISNA(MATCH(DY62,BU$62:BU$157,0)),0,1)</f>
        <v>0</v>
      </c>
      <c r="ED62" s="160">
        <f>IF(ISNA(MATCH(DY62,BJ$62:BJ$157,0)),0,1)</f>
        <v>0</v>
      </c>
      <c r="EE62" s="160">
        <f>IF(ISNA(MATCH(DY62,AZ$62:AZ$157,0)),0,1)</f>
        <v>1</v>
      </c>
      <c r="EF62" s="160">
        <f>IF(ISNA(MATCH(DY62,AT$62:AT$157,0)),0,1)</f>
        <v>0</v>
      </c>
      <c r="EG62" s="160">
        <f>IF(ISNA(MATCH(DY62,AN$62:AN$157,0)),0,1)</f>
        <v>1</v>
      </c>
      <c r="EH62" s="160">
        <f>IF(ISNA(MATCH(DY62,AH$62:AH$157,0)),0,1)</f>
        <v>0</v>
      </c>
      <c r="EI62" s="160">
        <f>IF(ISNA(MATCH(DY62,AB$62:AB$157,0)),0,1)</f>
        <v>1</v>
      </c>
      <c r="EJ62" s="192">
        <f>IF(ISNA(MATCH(DY62,$V$62:$V$157,0)),0,1)</f>
        <v>0</v>
      </c>
      <c r="EK62" s="192">
        <f>IF(ISNA(MATCH(DY62,$P$62:$P$157,0)),0,1)</f>
        <v>0</v>
      </c>
      <c r="EL62" s="193">
        <f>IF(ISNA(MATCH(DY62,$H$53:$H$134,0)),0,1)</f>
        <v>0</v>
      </c>
      <c r="EO62" s="193">
        <v>1</v>
      </c>
      <c r="EP62" s="191">
        <f>IF(ISNA(MATCH(EO62,DY$62:DY$173,0)),0,1)</f>
        <v>0</v>
      </c>
      <c r="EQ62" s="192">
        <f>IF(ISNA(MATCH(EO62,DJ$62:DJ$157,0)),0,1)</f>
        <v>0</v>
      </c>
      <c r="ER62" s="160">
        <f>IF(ISNA(MATCH(EO62,CU$62:CU$157,0)),0,1)</f>
        <v>0</v>
      </c>
      <c r="ES62" s="160">
        <f>IF(ISNA(MATCH(EO62,CG$62:CG$157,0)),0,1)</f>
        <v>0</v>
      </c>
      <c r="ET62" s="160">
        <f>IF(ISNA(MATCH(EO62,BU$62:BU$157,0)),0,1)</f>
        <v>0</v>
      </c>
      <c r="EU62" s="160">
        <f>IF(ISNA(MATCH(EO62,BJ$62:BJ$157,0)),0,1)</f>
        <v>0</v>
      </c>
      <c r="EV62" s="160">
        <f>IF(ISNA(MATCH(EO62,AZ$62:AZ$157,0)),0,1)</f>
        <v>0</v>
      </c>
      <c r="EW62" s="160">
        <f>IF(ISNA(MATCH(EO62,AT$62:AT$157,0)),0,1)</f>
        <v>0</v>
      </c>
      <c r="EX62" s="160">
        <f>IF(ISNA(MATCH(EO62,AN$62:AN$157,0)),0,1)</f>
        <v>0</v>
      </c>
      <c r="EY62" s="160">
        <f>IF(ISNA(MATCH(EO62,AH$62:AH$157,0)),0,1)</f>
        <v>0</v>
      </c>
      <c r="EZ62" s="160">
        <f>IF(ISNA(MATCH(EO62,AB$62:AB$157,0)),0,1)</f>
        <v>0</v>
      </c>
      <c r="FA62" s="192">
        <f>IF(ISNA(MATCH(EO62,$V$62:$V$134,0)),0,1)</f>
        <v>0</v>
      </c>
      <c r="FB62" s="192">
        <f>IF(ISNA(MATCH(EO62,$P$62:$P$157,0)),0,1)</f>
        <v>1</v>
      </c>
      <c r="FC62" s="193">
        <f>IF(ISNA(MATCH(EO62,$H$53:$H$134,0)),0,1)</f>
        <v>0</v>
      </c>
      <c r="FF62" s="193">
        <v>16</v>
      </c>
      <c r="FG62" s="191">
        <f>IF(ISNA(MATCH(FF62,EO$62:EO$173,0)),0,1)</f>
        <v>1</v>
      </c>
      <c r="FH62" s="192">
        <f>IF(ISNA(MATCH(FF62,DY$62:DY$157,0)),0,1)</f>
        <v>1</v>
      </c>
      <c r="FI62" s="160">
        <f>IF(ISNA(MATCH(FF62,DJ$62:DJ$157,0)),0,1)</f>
        <v>1</v>
      </c>
      <c r="FJ62" s="160">
        <f>IF(ISNA(MATCH(FF62,CU$62:CU$157,0)),0,1)</f>
        <v>1</v>
      </c>
      <c r="FK62" s="160">
        <f>IF(ISNA(MATCH(FF62,CG$62:CG$157,0)),0,1)</f>
        <v>1</v>
      </c>
      <c r="FL62" s="160">
        <f>IF(ISNA(MATCH(FF62,BU$62:BU$157,0)),0,1)</f>
        <v>1</v>
      </c>
      <c r="FM62" s="160">
        <f>IF(ISNA(MATCH(FF62,BJ$62:BJ$157,0)),0,1)</f>
        <v>0</v>
      </c>
      <c r="FN62" s="160">
        <f>IF(ISNA(MATCH(FF62,AZ$62:AZ$157,0)),0,1)</f>
        <v>1</v>
      </c>
      <c r="FO62" s="160">
        <f>IF(ISNA(MATCH(FF62,AT$62:AT$157,0)),0,1)</f>
        <v>0</v>
      </c>
      <c r="FP62" s="160">
        <f>IF(ISNA(MATCH(FF62,AN$62:AN$157,0)),0,1)</f>
        <v>1</v>
      </c>
      <c r="FQ62" s="160">
        <f>IF(ISNA(MATCH(FF62,AH$62:AH$157,0)),0,1)</f>
        <v>1</v>
      </c>
      <c r="FR62" s="192">
        <f>IF(ISNA(MATCH(FF62,$AB$62:$AB$134,0)),0,1)</f>
        <v>1</v>
      </c>
      <c r="FS62" s="192">
        <f>IF(ISNA(MATCH(FF62,$V$62:$V$157,0)),0,1)</f>
        <v>1</v>
      </c>
      <c r="FT62" s="193">
        <f>IF(ISNA(MATCH(FF62,$P$53:$P$134,0)),0,1)</f>
        <v>1</v>
      </c>
      <c r="FU62" s="193">
        <f>IF(ISNA(MATCH(FF62,$H$53:$H$134,0)),0,1)</f>
        <v>0</v>
      </c>
    </row>
    <row r="63" spans="2:177" ht="13" thickBot="1" x14ac:dyDescent="0.3">
      <c r="B63" s="131">
        <v>59</v>
      </c>
      <c r="H63" s="126">
        <v>56</v>
      </c>
      <c r="I63">
        <f t="shared" si="3"/>
        <v>0</v>
      </c>
      <c r="M63" s="2"/>
      <c r="P63" s="126">
        <v>16</v>
      </c>
      <c r="Q63">
        <f t="shared" si="4"/>
        <v>0</v>
      </c>
      <c r="R63" s="10">
        <f t="shared" ref="R63:R126" si="17">IF(ISNA(MATCH(P63,$B$53:$B$100,0)),0,1)</f>
        <v>1</v>
      </c>
      <c r="V63" s="126">
        <v>16</v>
      </c>
      <c r="W63">
        <f t="shared" ref="W63:W126" si="18">IF(ISNA(MATCH(V63,P$62:P$157,0)),0,1)</f>
        <v>1</v>
      </c>
      <c r="X63" s="10">
        <f t="shared" ref="X63:X126" si="19">IF(ISNA(MATCH(V63,$H$53:$H$132,0)),0,1)</f>
        <v>0</v>
      </c>
      <c r="Y63" s="10">
        <f t="shared" ref="Y63:Y126" si="20">IF(ISNA(MATCH(V63,$B$53:$B$100,0)),0,1)</f>
        <v>1</v>
      </c>
      <c r="AB63" s="131">
        <v>16</v>
      </c>
      <c r="AC63" s="10">
        <f t="shared" ref="AC63:AC125" si="21">IF(ISNA(MATCH(AB63,V$62:V$157,0)),0,1)</f>
        <v>1</v>
      </c>
      <c r="AD63" s="10">
        <f t="shared" ref="AD63:AD126" si="22">IF(ISNA(MATCH(AB63,P$62:P$157,0)),0,1)</f>
        <v>1</v>
      </c>
      <c r="AE63" s="10">
        <f t="shared" ref="AE63:AE126" si="23">IF(ISNA(MATCH(AB63,$H$53:$H$132,0)),0,1)</f>
        <v>0</v>
      </c>
      <c r="AF63" s="10">
        <f t="shared" ref="AF63:AF126" si="24">IF(ISNA(MATCH(AB63,$B$53:$B$100,0)),0,1)</f>
        <v>1</v>
      </c>
      <c r="AH63" s="126">
        <v>22</v>
      </c>
      <c r="AI63" s="10">
        <f t="shared" ref="AI63:AI125" si="25">IF(ISNA(MATCH(AH63,AB$62:AB$157,0)),0,1)</f>
        <v>0</v>
      </c>
      <c r="AJ63" s="10">
        <f t="shared" ref="AJ63:AJ126" si="26">IF(ISNA(MATCH(AH63,V$62:V$157,0)),0,1)</f>
        <v>0</v>
      </c>
      <c r="AK63" s="10">
        <f t="shared" ref="AK63:AK126" si="27">IF(ISNA(MATCH(AH63,P$62:P$157,0)),0,1)</f>
        <v>0</v>
      </c>
      <c r="AL63" s="10">
        <f t="shared" ref="AL63:AL126" si="28">IF(ISNA(MATCH(AH63,$H$53:$H$132,0)),0,1)</f>
        <v>0</v>
      </c>
      <c r="AM63" s="10">
        <f t="shared" ref="AM63:AM126" si="29">IF(ISNA(MATCH(AH63,$B$53:$B$100,0)),0,1)</f>
        <v>1</v>
      </c>
      <c r="AN63" s="131">
        <v>16</v>
      </c>
      <c r="AO63" s="10">
        <f t="shared" ref="AO63:AO125" si="30">IF(ISNA(MATCH(AN63,AH$62:AH$157,0)),0,1)</f>
        <v>1</v>
      </c>
      <c r="AP63" s="10">
        <f t="shared" ref="AP63:AP126" si="31">IF(ISNA(MATCH(AN63,AB$62:AB$157,0)),0,1)</f>
        <v>1</v>
      </c>
      <c r="AQ63" s="10">
        <f t="shared" ref="AQ63:AQ126" si="32">IF(ISNA(MATCH(AN63,V$62:V$157,0)),0,1)</f>
        <v>1</v>
      </c>
      <c r="AR63" s="10">
        <f t="shared" ref="AR63:AR126" si="33">IF(ISNA(MATCH(AN63,P$62:P$157,0)),0,1)</f>
        <v>1</v>
      </c>
      <c r="AS63" s="10">
        <f t="shared" ref="AS63:AS126" si="34">IF(ISNA(MATCH(AN63,H$53:H$132,0)),0,1)</f>
        <v>0</v>
      </c>
      <c r="AT63" s="142">
        <v>27</v>
      </c>
      <c r="AU63" s="10">
        <f t="shared" si="5"/>
        <v>1</v>
      </c>
      <c r="AV63" s="10">
        <f t="shared" ref="AV63:AV126" si="35">IF(ISNA(MATCH(AT63,AH$62:AH$157,0)),0,1)</f>
        <v>1</v>
      </c>
      <c r="AW63" s="10">
        <f t="shared" ref="AW63:AW126" si="36">IF(ISNA(MATCH(AT63,AB$62:AB$157,0)),0,1)</f>
        <v>1</v>
      </c>
      <c r="AX63" s="10">
        <f t="shared" ref="AX63:AX126" si="37">IF(ISNA(MATCH(AT63,V$62:V$157,0)),0,1)</f>
        <v>1</v>
      </c>
      <c r="AY63" s="10">
        <f t="shared" ref="AY63:AY126" si="38">IF(ISNA(MATCH(AT63,P$62:P$157,0)),0,1)</f>
        <v>1</v>
      </c>
      <c r="AZ63" s="131">
        <v>11</v>
      </c>
      <c r="BA63" s="10">
        <f t="shared" si="6"/>
        <v>0</v>
      </c>
      <c r="BB63" s="10">
        <f t="shared" ref="BB63:BB126" si="39">IF(ISNA(MATCH(AZ63,AN$62:AN$157,0)),0,1)</f>
        <v>1</v>
      </c>
      <c r="BC63" s="10">
        <f t="shared" ref="BC63:BC126" si="40">IF(ISNA(MATCH(AZ63,AH$62:AH$157,0)),0,1)</f>
        <v>0</v>
      </c>
      <c r="BD63" s="10">
        <f t="shared" ref="BD63:BD126" si="41">IF(ISNA(MATCH(AZ63,AB$62:AB$157,0)),0,1)</f>
        <v>1</v>
      </c>
      <c r="BE63" s="10">
        <f t="shared" ref="BE63:BE126" si="42">IF(ISNA(MATCH(AZ63,V$62:V$157,0)),0,1)</f>
        <v>0</v>
      </c>
      <c r="BF63" s="10">
        <f t="shared" ref="BF63:BF126" si="43">IF(ISNA(MATCH(AZ63,P$62:P$157,0)),0,1)</f>
        <v>0</v>
      </c>
      <c r="BG63" s="10">
        <f t="shared" ref="BG63:BG126" si="44">IF(ISNA(MATCH(AZ63,H$53:H$134,0)),0,1)</f>
        <v>0</v>
      </c>
      <c r="BH63" s="10">
        <f t="shared" ref="BH63:BH126" si="45">IF(ISNA(MATCH(AZ63,B$53:B$100,0)),0,1)</f>
        <v>0</v>
      </c>
      <c r="BI63" s="177">
        <v>9</v>
      </c>
      <c r="BJ63" s="182">
        <v>27</v>
      </c>
      <c r="BK63" s="194">
        <f t="shared" ref="BK63:BK126" si="46">IF(ISNA(MATCH(BJ63,AZ$62:AZ$157,0)),0,1)</f>
        <v>1</v>
      </c>
      <c r="BL63" s="195">
        <f t="shared" ref="BL63:BL126" si="47">IF(ISNA(MATCH(BJ63,AT$62:AT$157,0)),0,1)</f>
        <v>1</v>
      </c>
      <c r="BM63" s="195">
        <f t="shared" ref="BM63:BM126" si="48">IF(ISNA(MATCH(BJ63,AN$62:AN$157,0)),0,1)</f>
        <v>1</v>
      </c>
      <c r="BN63" s="195">
        <f t="shared" ref="BN63:BN126" si="49">IF(ISNA(MATCH(BJ63,AH$62:AH$157,0)),0,1)</f>
        <v>1</v>
      </c>
      <c r="BO63" s="195">
        <f t="shared" ref="BO63:BO126" si="50">IF(ISNA(MATCH(BJ63,AB$62:AB$157,0)),0,1)</f>
        <v>1</v>
      </c>
      <c r="BP63" s="195">
        <f t="shared" ref="BP63:BP126" si="51">IF(ISNA(MATCH(BJ63,V$62:V$157,0)),0,1)</f>
        <v>1</v>
      </c>
      <c r="BQ63" s="195">
        <f t="shared" ref="BQ63:BQ126" si="52">IF(ISNA(MATCH(BJ63,P$62:P$157,0)),0,1)</f>
        <v>1</v>
      </c>
      <c r="BR63" s="195">
        <f>IF(ISNA(MATCH(BJ63,H$53:H$134,0)),0,1)</f>
        <v>0</v>
      </c>
      <c r="BS63" s="196">
        <f t="shared" ref="BS63:BS126" si="53">IF(ISNA(MATCH(BJ63,B$53:B$100,0)),0,1)</f>
        <v>0</v>
      </c>
      <c r="BT63" s="114">
        <f t="shared" ref="BT63:BT126" si="54">SUM(BK63:BS63)+1</f>
        <v>8</v>
      </c>
      <c r="BU63" s="162">
        <v>20</v>
      </c>
      <c r="BV63" s="162">
        <f t="shared" ref="BV63:BV126" si="55">IF(ISNA(MATCH(BU63,BJ$62:BJ$157,0)),0,1)</f>
        <v>0</v>
      </c>
      <c r="BW63" s="98">
        <f t="shared" ref="BW63:BW126" si="56">IF(ISNA(MATCH(BU63,AZ$62:AZ$157,0)),0,1)</f>
        <v>1</v>
      </c>
      <c r="BX63" s="98">
        <f t="shared" ref="BX63:BX126" si="57">IF(ISNA(MATCH(BU63,AT$62:AT$157,0)),0,1)</f>
        <v>0</v>
      </c>
      <c r="BY63" s="98">
        <f t="shared" ref="BY63:BY126" si="58">IF(ISNA(MATCH(BU63,AN$62:AN$157,0)),0,1)</f>
        <v>1</v>
      </c>
      <c r="BZ63" s="98">
        <f t="shared" ref="BZ63:BZ126" si="59">IF(ISNA(MATCH(BU63,AH$62:AH$157,0)),0,1)</f>
        <v>0</v>
      </c>
      <c r="CA63" s="98">
        <f t="shared" ref="CA63:CA126" si="60">IF(ISNA(MATCH(BU63,AB$62:AB$157,0)),0,1)</f>
        <v>0</v>
      </c>
      <c r="CB63" s="98">
        <f t="shared" ref="CB63:CB126" si="61">IF(ISNA(MATCH(BU63,V$62:V$157,0)),0,1)</f>
        <v>0</v>
      </c>
      <c r="CC63" s="98">
        <f t="shared" ref="CC63:CC126" si="62">IF(ISNA(MATCH(BU63,P$53:P$157,0)),0,1)</f>
        <v>0</v>
      </c>
      <c r="CD63" s="195">
        <f t="shared" ref="CD63:CD126" si="63">IF(ISNA(MATCH(BU63,$H$53:$H$134,0)),0,1)</f>
        <v>0</v>
      </c>
      <c r="CE63" s="196">
        <f t="shared" ref="CE63:CE126" si="64">IF(ISNA(MATCH(BU63,$B$53:$B$100,0)),0,1)</f>
        <v>0</v>
      </c>
      <c r="CF63" s="114">
        <f t="shared" ref="CF63:CF126" si="65">SUM(BV63:CE63)+1</f>
        <v>3</v>
      </c>
      <c r="CG63" s="162">
        <v>16</v>
      </c>
      <c r="CH63" s="194">
        <f t="shared" ref="CH63:CH126" si="66">IF(ISNA(MATCH(CG63,BU$62:BU$157,0)),0,1)</f>
        <v>1</v>
      </c>
      <c r="CI63" s="98">
        <f t="shared" ref="CI63:CI126" si="67">IF(ISNA(MATCH(CG63,BJ$62:BJ$157,0)),0,1)</f>
        <v>0</v>
      </c>
      <c r="CJ63" s="98">
        <f t="shared" ref="CJ63:CJ126" si="68">IF(ISNA(MATCH(CG63,AZ$62:AZ$157,0)),0,1)</f>
        <v>1</v>
      </c>
      <c r="CK63" s="98">
        <f t="shared" ref="CK63:CK126" si="69">IF(ISNA(MATCH(CG63,AT$62:AT$157,0)),0,1)</f>
        <v>0</v>
      </c>
      <c r="CL63" s="98">
        <f t="shared" ref="CL63:CL126" si="70">IF(ISNA(MATCH(CG63,AN$62:AN$157,0)),0,1)</f>
        <v>1</v>
      </c>
      <c r="CM63" s="98">
        <f t="shared" ref="CM63:CM126" si="71">IF(ISNA(MATCH(CG63,AH$62:AH$157,0)),0,1)</f>
        <v>1</v>
      </c>
      <c r="CN63" s="98">
        <f t="shared" ref="CN63:CN126" si="72">IF(ISNA(MATCH(CG63,AB$62:AB$157,0)),0,1)</f>
        <v>1</v>
      </c>
      <c r="CO63" s="99">
        <f t="shared" ref="CO63:CO126" si="73">IF(ISNA(MATCH(CG63,V$62:V$157,0)),0,1)</f>
        <v>1</v>
      </c>
      <c r="CP63" s="98">
        <f t="shared" ref="CP63:CP126" si="74">IF(ISNA(MATCH(CG63,P$53:P$157,0)),0,1)</f>
        <v>1</v>
      </c>
      <c r="CQ63" s="195">
        <f t="shared" ref="CQ63:CQ126" si="75">IF(ISNA(MATCH(CG63,$H$53:$H$134,0)),0,1)</f>
        <v>0</v>
      </c>
      <c r="CR63" s="196">
        <f t="shared" ref="CR63:CR126" si="76">IF(ISNA(MATCH(CG63,$B$53:$B$100,0)),0,1)</f>
        <v>1</v>
      </c>
      <c r="CS63">
        <f t="shared" ref="CS63:CS126" si="77">SUM(CH63:CR63)</f>
        <v>8</v>
      </c>
      <c r="CU63" s="162">
        <v>16</v>
      </c>
      <c r="CV63" s="194">
        <f t="shared" si="7"/>
        <v>1</v>
      </c>
      <c r="CW63" s="98">
        <f t="shared" si="8"/>
        <v>1</v>
      </c>
      <c r="CX63" s="98">
        <f t="shared" si="9"/>
        <v>0</v>
      </c>
      <c r="CY63" s="98">
        <f t="shared" si="10"/>
        <v>1</v>
      </c>
      <c r="CZ63" s="98">
        <f t="shared" si="11"/>
        <v>0</v>
      </c>
      <c r="DA63" s="98">
        <f t="shared" si="12"/>
        <v>1</v>
      </c>
      <c r="DB63" s="98">
        <f t="shared" si="13"/>
        <v>1</v>
      </c>
      <c r="DC63" s="99">
        <f t="shared" si="14"/>
        <v>1</v>
      </c>
      <c r="DD63" s="98">
        <f t="shared" si="15"/>
        <v>1</v>
      </c>
      <c r="DE63" s="195">
        <f t="shared" ref="DE63:DE93" si="78">IF(ISNA(MATCH(CU63,$P$53:$P$134,0)),0,1)</f>
        <v>1</v>
      </c>
      <c r="DF63" s="195">
        <f t="shared" ref="DF63:DF93" si="79">IF(ISNA(MATCH(CU63,$H$53:$H$100,0)),0,1)</f>
        <v>0</v>
      </c>
      <c r="DG63" s="196">
        <f t="shared" si="16"/>
        <v>1</v>
      </c>
      <c r="DH63">
        <f t="shared" ref="DH63:DH126" si="80">SUM(CV63:DF63)</f>
        <v>8</v>
      </c>
      <c r="DJ63" s="162">
        <v>16</v>
      </c>
      <c r="DK63" s="194">
        <f t="shared" ref="DK63:DK126" si="81">IF(ISNA(MATCH(DJ63,CU$62:CU$157,0)),0,1)</f>
        <v>1</v>
      </c>
      <c r="DL63" s="162">
        <f t="shared" ref="DL63:DL126" si="82">IF(ISNA(MATCH(DJ63,CG$62:CG$157,0)),0,1)</f>
        <v>1</v>
      </c>
      <c r="DM63" s="98">
        <f t="shared" ref="DM63:DM126" si="83">IF(ISNA(MATCH(DJ63,BU$62:BU$157,0)),0,1)</f>
        <v>1</v>
      </c>
      <c r="DN63" s="98">
        <f t="shared" ref="DN63:DN126" si="84">IF(ISNA(MATCH(DJ63,BJ$62:BJ$157,0)),0,1)</f>
        <v>0</v>
      </c>
      <c r="DO63" s="98">
        <f t="shared" ref="DO63:DO126" si="85">IF(ISNA(MATCH(DJ63,AZ$62:AZ$157,0)),0,1)</f>
        <v>1</v>
      </c>
      <c r="DP63" s="98">
        <f t="shared" ref="DP63:DP126" si="86">IF(ISNA(MATCH(DJ63,AT$62:AT$157,0)),0,1)</f>
        <v>0</v>
      </c>
      <c r="DQ63" s="98">
        <f t="shared" ref="DQ63:DQ126" si="87">IF(ISNA(MATCH(DJ63,AN$62:AN$157,0)),0,1)</f>
        <v>1</v>
      </c>
      <c r="DR63" s="98">
        <f t="shared" ref="DR63:DR126" si="88">IF(ISNA(MATCH(DJ63,AH$62:AH$157,0)),0,1)</f>
        <v>1</v>
      </c>
      <c r="DS63" s="98">
        <f t="shared" ref="DS63:DS126" si="89">IF(ISNA(MATCH(DJ63,AB$53:AB$157,0)),0,1)</f>
        <v>1</v>
      </c>
      <c r="DT63" s="195">
        <f t="shared" ref="DT63:DT126" si="90">IF(ISNA(MATCH(DJ63,$V$53:$V$157,0)),0,1)</f>
        <v>1</v>
      </c>
      <c r="DU63" s="195">
        <f t="shared" ref="DU63:DU126" si="91">IF(ISNA(MATCH(DJ63,$P$53:$P$157,0)),0,1)</f>
        <v>1</v>
      </c>
      <c r="DV63" s="196">
        <f t="shared" ref="DV63:DV126" si="92">IF(ISNA(MATCH(DJ63,$H$53:$H$134,0)),0,1)</f>
        <v>0</v>
      </c>
      <c r="DW63">
        <f t="shared" ref="DW63:DW126" si="93">SUM(DK63:DU63)</f>
        <v>9</v>
      </c>
      <c r="DY63" s="194">
        <v>16</v>
      </c>
      <c r="DZ63" s="194">
        <f t="shared" ref="DZ63:DZ126" si="94">IF(ISNA(MATCH(DY63,DJ$62:DJ$157,0)),0,1)</f>
        <v>1</v>
      </c>
      <c r="EA63" s="195">
        <f t="shared" ref="EA63:EA126" si="95">IF(ISNA(MATCH(DY63,CU$62:CU$157,0)),0,1)</f>
        <v>1</v>
      </c>
      <c r="EB63" s="98">
        <f t="shared" ref="EB63:EB126" si="96">IF(ISNA(MATCH(DY63,CG$62:CG$157,0)),0,1)</f>
        <v>1</v>
      </c>
      <c r="EC63" s="98">
        <f t="shared" ref="EC63:EC126" si="97">IF(ISNA(MATCH(DY63,BU$62:BU$157,0)),0,1)</f>
        <v>1</v>
      </c>
      <c r="ED63" s="98">
        <f t="shared" ref="ED63:ED126" si="98">IF(ISNA(MATCH(DY63,BJ$62:BJ$157,0)),0,1)</f>
        <v>0</v>
      </c>
      <c r="EE63" s="98">
        <f t="shared" ref="EE63:EE126" si="99">IF(ISNA(MATCH(DY63,AZ$62:AZ$157,0)),0,1)</f>
        <v>1</v>
      </c>
      <c r="EF63" s="98">
        <f t="shared" ref="EF63:EF126" si="100">IF(ISNA(MATCH(DY63,AT$62:AT$157,0)),0,1)</f>
        <v>0</v>
      </c>
      <c r="EG63" s="98">
        <f t="shared" ref="EG63:EG126" si="101">IF(ISNA(MATCH(DY63,AN$62:AN$157,0)),0,1)</f>
        <v>1</v>
      </c>
      <c r="EH63" s="98">
        <f t="shared" ref="EH63:EH126" si="102">IF(ISNA(MATCH(DY63,AH$62:AH$157,0)),0,1)</f>
        <v>1</v>
      </c>
      <c r="EI63" s="98">
        <f t="shared" ref="EI63:EI126" si="103">IF(ISNA(MATCH(DY63,AB$62:AB$157,0)),0,1)</f>
        <v>1</v>
      </c>
      <c r="EJ63" s="195">
        <f t="shared" ref="EJ63:EJ126" si="104">IF(ISNA(MATCH(DY63,$V$62:$V$157,0)),0,1)</f>
        <v>1</v>
      </c>
      <c r="EK63" s="195">
        <f t="shared" ref="EK63:EK126" si="105">IF(ISNA(MATCH(DY63,$P$62:$P$157,0)),0,1)</f>
        <v>1</v>
      </c>
      <c r="EL63" s="196">
        <f t="shared" ref="EL63:EL126" si="106">IF(ISNA(MATCH(DY63,$H$53:$H$134,0)),0,1)</f>
        <v>0</v>
      </c>
      <c r="EO63" s="196">
        <v>16</v>
      </c>
      <c r="EP63" s="194">
        <f t="shared" ref="EP63:EP126" si="107">IF(ISNA(MATCH(EO63,DY$62:DY$173,0)),0,1)</f>
        <v>1</v>
      </c>
      <c r="EQ63" s="195">
        <f t="shared" ref="EQ63:EQ126" si="108">IF(ISNA(MATCH(EO63,DJ$62:DJ$157,0)),0,1)</f>
        <v>1</v>
      </c>
      <c r="ER63" s="98">
        <f t="shared" ref="ER63:ER126" si="109">IF(ISNA(MATCH(EO63,CU$62:CU$157,0)),0,1)</f>
        <v>1</v>
      </c>
      <c r="ES63" s="98">
        <f t="shared" ref="ES63:ES126" si="110">IF(ISNA(MATCH(EO63,CG$62:CG$157,0)),0,1)</f>
        <v>1</v>
      </c>
      <c r="ET63" s="98">
        <f t="shared" ref="ET63:ET126" si="111">IF(ISNA(MATCH(EO63,BU$62:BU$157,0)),0,1)</f>
        <v>1</v>
      </c>
      <c r="EU63" s="98">
        <f t="shared" ref="EU63:EU126" si="112">IF(ISNA(MATCH(EO63,BJ$62:BJ$157,0)),0,1)</f>
        <v>0</v>
      </c>
      <c r="EV63" s="98">
        <f t="shared" ref="EV63:EV126" si="113">IF(ISNA(MATCH(EO63,AZ$62:AZ$157,0)),0,1)</f>
        <v>1</v>
      </c>
      <c r="EW63" s="98">
        <f t="shared" ref="EW63:EW126" si="114">IF(ISNA(MATCH(EO63,AT$62:AT$157,0)),0,1)</f>
        <v>0</v>
      </c>
      <c r="EX63" s="98">
        <f t="shared" ref="EX63:EX126" si="115">IF(ISNA(MATCH(EO63,AN$62:AN$157,0)),0,1)</f>
        <v>1</v>
      </c>
      <c r="EY63" s="98">
        <f t="shared" ref="EY63:EY126" si="116">IF(ISNA(MATCH(EO63,AH$62:AH$157,0)),0,1)</f>
        <v>1</v>
      </c>
      <c r="EZ63" s="98">
        <f t="shared" ref="EZ63:EZ126" si="117">IF(ISNA(MATCH(EO63,AB$62:AB$157,0)),0,1)</f>
        <v>1</v>
      </c>
      <c r="FA63" s="195">
        <f t="shared" ref="FA63:FA126" si="118">IF(ISNA(MATCH(EO63,$V$62:$V$134,0)),0,1)</f>
        <v>1</v>
      </c>
      <c r="FB63" s="195">
        <f t="shared" ref="FB63:FB126" si="119">IF(ISNA(MATCH(EO63,$P$62:$P$157,0)),0,1)</f>
        <v>1</v>
      </c>
      <c r="FC63" s="196">
        <f t="shared" ref="FC63:FC126" si="120">IF(ISNA(MATCH(EO63,$H$53:$H$134,0)),0,1)</f>
        <v>0</v>
      </c>
      <c r="FF63" s="10">
        <v>20</v>
      </c>
      <c r="FG63" s="191">
        <f t="shared" ref="FG63:FG126" si="121">IF(ISNA(MATCH(FF63,EO$62:EO$173,0)),0,1)</f>
        <v>1</v>
      </c>
      <c r="FH63" s="192">
        <f t="shared" ref="FH63:FH126" si="122">IF(ISNA(MATCH(FF63,DY$62:DY$157,0)),0,1)</f>
        <v>1</v>
      </c>
      <c r="FI63" s="160">
        <f t="shared" ref="FI63:FI126" si="123">IF(ISNA(MATCH(FF63,DJ$62:DJ$157,0)),0,1)</f>
        <v>1</v>
      </c>
      <c r="FJ63" s="160">
        <f t="shared" ref="FJ63:FJ126" si="124">IF(ISNA(MATCH(FF63,CU$62:CU$157,0)),0,1)</f>
        <v>0</v>
      </c>
      <c r="FK63" s="160">
        <f t="shared" ref="FK63:FK126" si="125">IF(ISNA(MATCH(FF63,CG$62:CG$157,0)),0,1)</f>
        <v>0</v>
      </c>
      <c r="FL63" s="160">
        <f t="shared" ref="FL63:FL126" si="126">IF(ISNA(MATCH(FF63,BU$62:BU$157,0)),0,1)</f>
        <v>1</v>
      </c>
      <c r="FM63" s="160">
        <f t="shared" ref="FM63:FM126" si="127">IF(ISNA(MATCH(FF63,BJ$62:BJ$157,0)),0,1)</f>
        <v>0</v>
      </c>
      <c r="FN63" s="160">
        <f t="shared" ref="FN63:FN126" si="128">IF(ISNA(MATCH(FF63,AZ$62:AZ$157,0)),0,1)</f>
        <v>1</v>
      </c>
      <c r="FO63" s="160">
        <f t="shared" ref="FO63:FO126" si="129">IF(ISNA(MATCH(FF63,AT$62:AT$157,0)),0,1)</f>
        <v>0</v>
      </c>
      <c r="FP63" s="160">
        <f t="shared" ref="FP63:FP126" si="130">IF(ISNA(MATCH(FF63,AN$62:AN$157,0)),0,1)</f>
        <v>1</v>
      </c>
      <c r="FQ63" s="160">
        <f t="shared" ref="FQ63:FQ126" si="131">IF(ISNA(MATCH(FF63,AH$62:AH$157,0)),0,1)</f>
        <v>0</v>
      </c>
      <c r="FR63" s="192">
        <f t="shared" ref="FR63:FR126" si="132">IF(ISNA(MATCH(FF63,$AB$62:$AB$134,0)),0,1)</f>
        <v>0</v>
      </c>
      <c r="FS63" s="192">
        <f t="shared" ref="FS63:FS126" si="133">IF(ISNA(MATCH(FF63,$V$62:$V$157,0)),0,1)</f>
        <v>0</v>
      </c>
      <c r="FT63" s="193">
        <f t="shared" ref="FT63:FT126" si="134">IF(ISNA(MATCH(FF63,$P$53:$P$134,0)),0,1)</f>
        <v>0</v>
      </c>
      <c r="FU63" s="193">
        <f t="shared" ref="FU63:FU126" si="135">IF(ISNA(MATCH(FF63,$H$53:$H$134,0)),0,1)</f>
        <v>0</v>
      </c>
    </row>
    <row r="64" spans="2:177" ht="13" thickBot="1" x14ac:dyDescent="0.3">
      <c r="B64" s="131">
        <v>60</v>
      </c>
      <c r="H64" s="126">
        <v>58</v>
      </c>
      <c r="I64">
        <f t="shared" si="3"/>
        <v>0</v>
      </c>
      <c r="M64" s="154"/>
      <c r="P64" s="127">
        <v>25</v>
      </c>
      <c r="Q64">
        <f t="shared" si="4"/>
        <v>1</v>
      </c>
      <c r="R64" s="10">
        <f t="shared" si="17"/>
        <v>1</v>
      </c>
      <c r="V64" s="128">
        <v>25</v>
      </c>
      <c r="W64">
        <f t="shared" si="18"/>
        <v>1</v>
      </c>
      <c r="X64" s="10">
        <f t="shared" si="19"/>
        <v>1</v>
      </c>
      <c r="Y64" s="10">
        <f t="shared" si="20"/>
        <v>1</v>
      </c>
      <c r="AB64" s="131">
        <v>27</v>
      </c>
      <c r="AC64" s="10">
        <f t="shared" si="21"/>
        <v>1</v>
      </c>
      <c r="AD64" s="10">
        <f t="shared" si="22"/>
        <v>1</v>
      </c>
      <c r="AE64" s="10">
        <f t="shared" si="23"/>
        <v>0</v>
      </c>
      <c r="AF64" s="10">
        <f t="shared" si="24"/>
        <v>0</v>
      </c>
      <c r="AH64" s="126">
        <v>27</v>
      </c>
      <c r="AI64" s="10">
        <f t="shared" si="25"/>
        <v>1</v>
      </c>
      <c r="AJ64" s="10">
        <f t="shared" si="26"/>
        <v>1</v>
      </c>
      <c r="AK64" s="10">
        <f t="shared" si="27"/>
        <v>1</v>
      </c>
      <c r="AL64" s="10">
        <f t="shared" si="28"/>
        <v>0</v>
      </c>
      <c r="AM64" s="10">
        <f t="shared" si="29"/>
        <v>0</v>
      </c>
      <c r="AN64" s="131">
        <v>20</v>
      </c>
      <c r="AO64" s="10">
        <f t="shared" si="30"/>
        <v>0</v>
      </c>
      <c r="AP64" s="10">
        <f t="shared" si="31"/>
        <v>0</v>
      </c>
      <c r="AQ64" s="10">
        <f t="shared" si="32"/>
        <v>0</v>
      </c>
      <c r="AR64" s="10">
        <f t="shared" si="33"/>
        <v>0</v>
      </c>
      <c r="AS64" s="10">
        <f t="shared" si="34"/>
        <v>0</v>
      </c>
      <c r="AT64" s="142">
        <v>33</v>
      </c>
      <c r="AU64" s="10">
        <f t="shared" si="5"/>
        <v>1</v>
      </c>
      <c r="AV64" s="10">
        <f t="shared" si="35"/>
        <v>1</v>
      </c>
      <c r="AW64" s="10">
        <f t="shared" si="36"/>
        <v>1</v>
      </c>
      <c r="AX64" s="10">
        <f t="shared" si="37"/>
        <v>1</v>
      </c>
      <c r="AY64" s="10">
        <f t="shared" si="38"/>
        <v>1</v>
      </c>
      <c r="AZ64" s="142">
        <v>16</v>
      </c>
      <c r="BA64" s="10">
        <f t="shared" si="6"/>
        <v>0</v>
      </c>
      <c r="BB64" s="10">
        <f t="shared" si="39"/>
        <v>1</v>
      </c>
      <c r="BC64" s="10">
        <f t="shared" si="40"/>
        <v>1</v>
      </c>
      <c r="BD64" s="10">
        <f t="shared" si="41"/>
        <v>1</v>
      </c>
      <c r="BE64" s="10">
        <f t="shared" si="42"/>
        <v>1</v>
      </c>
      <c r="BF64" s="10">
        <f t="shared" si="43"/>
        <v>1</v>
      </c>
      <c r="BG64" s="10">
        <f t="shared" si="44"/>
        <v>0</v>
      </c>
      <c r="BH64" s="10">
        <f t="shared" si="45"/>
        <v>1</v>
      </c>
      <c r="BI64" s="113">
        <v>8</v>
      </c>
      <c r="BJ64" s="173">
        <v>33</v>
      </c>
      <c r="BK64" s="197">
        <f t="shared" si="46"/>
        <v>1</v>
      </c>
      <c r="BL64" s="115">
        <f t="shared" si="47"/>
        <v>1</v>
      </c>
      <c r="BM64" s="115">
        <f t="shared" si="48"/>
        <v>1</v>
      </c>
      <c r="BN64" s="115">
        <f t="shared" si="49"/>
        <v>1</v>
      </c>
      <c r="BO64" s="115">
        <f t="shared" si="50"/>
        <v>1</v>
      </c>
      <c r="BP64" s="115">
        <f t="shared" si="51"/>
        <v>1</v>
      </c>
      <c r="BQ64" s="195">
        <f t="shared" si="52"/>
        <v>1</v>
      </c>
      <c r="BR64" s="115">
        <f t="shared" ref="BR64:BR127" si="136">IF(ISNA(MATCH(BJ64,H$53:H$134,0)),0,1)</f>
        <v>1</v>
      </c>
      <c r="BS64" s="198">
        <f t="shared" si="53"/>
        <v>1</v>
      </c>
      <c r="BT64" s="114">
        <f t="shared" si="54"/>
        <v>10</v>
      </c>
      <c r="BU64" s="162">
        <v>25</v>
      </c>
      <c r="BV64" s="162">
        <f t="shared" si="55"/>
        <v>1</v>
      </c>
      <c r="BW64" s="98">
        <f t="shared" si="56"/>
        <v>1</v>
      </c>
      <c r="BX64" s="98">
        <f t="shared" si="57"/>
        <v>1</v>
      </c>
      <c r="BY64" s="98">
        <f t="shared" si="58"/>
        <v>1</v>
      </c>
      <c r="BZ64" s="98">
        <f t="shared" si="59"/>
        <v>0</v>
      </c>
      <c r="CA64" s="98">
        <f t="shared" si="60"/>
        <v>0</v>
      </c>
      <c r="CB64" s="98">
        <f t="shared" si="61"/>
        <v>1</v>
      </c>
      <c r="CC64" s="98">
        <f t="shared" si="62"/>
        <v>1</v>
      </c>
      <c r="CD64" s="195">
        <f t="shared" si="63"/>
        <v>1</v>
      </c>
      <c r="CE64" s="196">
        <f t="shared" si="64"/>
        <v>1</v>
      </c>
      <c r="CF64" s="114">
        <f t="shared" si="65"/>
        <v>9</v>
      </c>
      <c r="CG64" s="162">
        <v>25</v>
      </c>
      <c r="CH64" s="194">
        <f t="shared" si="66"/>
        <v>1</v>
      </c>
      <c r="CI64" s="98">
        <f t="shared" si="67"/>
        <v>1</v>
      </c>
      <c r="CJ64" s="98">
        <f t="shared" si="68"/>
        <v>1</v>
      </c>
      <c r="CK64" s="98">
        <f t="shared" si="69"/>
        <v>1</v>
      </c>
      <c r="CL64" s="98">
        <f t="shared" si="70"/>
        <v>1</v>
      </c>
      <c r="CM64" s="98">
        <f t="shared" si="71"/>
        <v>0</v>
      </c>
      <c r="CN64" s="98">
        <f t="shared" si="72"/>
        <v>0</v>
      </c>
      <c r="CO64" s="99">
        <f t="shared" si="73"/>
        <v>1</v>
      </c>
      <c r="CP64" s="98">
        <f t="shared" si="74"/>
        <v>1</v>
      </c>
      <c r="CQ64" s="195">
        <f t="shared" si="75"/>
        <v>1</v>
      </c>
      <c r="CR64" s="196">
        <f t="shared" si="76"/>
        <v>1</v>
      </c>
      <c r="CS64">
        <f t="shared" si="77"/>
        <v>9</v>
      </c>
      <c r="CU64" s="162">
        <v>25</v>
      </c>
      <c r="CV64" s="194">
        <f t="shared" si="7"/>
        <v>1</v>
      </c>
      <c r="CW64" s="98">
        <f t="shared" si="8"/>
        <v>1</v>
      </c>
      <c r="CX64" s="98">
        <f t="shared" si="9"/>
        <v>1</v>
      </c>
      <c r="CY64" s="98">
        <f t="shared" si="10"/>
        <v>1</v>
      </c>
      <c r="CZ64" s="98">
        <f t="shared" si="11"/>
        <v>1</v>
      </c>
      <c r="DA64" s="98">
        <f t="shared" si="12"/>
        <v>1</v>
      </c>
      <c r="DB64" s="98">
        <f t="shared" si="13"/>
        <v>0</v>
      </c>
      <c r="DC64" s="99">
        <f t="shared" si="14"/>
        <v>0</v>
      </c>
      <c r="DD64" s="98">
        <f t="shared" si="15"/>
        <v>1</v>
      </c>
      <c r="DE64" s="195">
        <f t="shared" si="78"/>
        <v>1</v>
      </c>
      <c r="DF64" s="195">
        <f t="shared" si="79"/>
        <v>1</v>
      </c>
      <c r="DG64" s="196">
        <f t="shared" si="16"/>
        <v>1</v>
      </c>
      <c r="DH64">
        <f t="shared" si="80"/>
        <v>9</v>
      </c>
      <c r="DJ64" s="162">
        <v>20</v>
      </c>
      <c r="DK64" s="194">
        <f t="shared" si="81"/>
        <v>0</v>
      </c>
      <c r="DL64" s="162">
        <f t="shared" si="82"/>
        <v>0</v>
      </c>
      <c r="DM64" s="98">
        <f t="shared" si="83"/>
        <v>1</v>
      </c>
      <c r="DN64" s="98">
        <f t="shared" si="84"/>
        <v>0</v>
      </c>
      <c r="DO64" s="98">
        <f t="shared" si="85"/>
        <v>1</v>
      </c>
      <c r="DP64" s="98">
        <f t="shared" si="86"/>
        <v>0</v>
      </c>
      <c r="DQ64" s="98">
        <f t="shared" si="87"/>
        <v>1</v>
      </c>
      <c r="DR64" s="98">
        <f t="shared" si="88"/>
        <v>0</v>
      </c>
      <c r="DS64" s="98">
        <f t="shared" si="89"/>
        <v>0</v>
      </c>
      <c r="DT64" s="195">
        <f t="shared" si="90"/>
        <v>0</v>
      </c>
      <c r="DU64" s="195">
        <f t="shared" si="91"/>
        <v>0</v>
      </c>
      <c r="DV64" s="196">
        <f t="shared" si="92"/>
        <v>0</v>
      </c>
      <c r="DW64">
        <f t="shared" si="93"/>
        <v>3</v>
      </c>
      <c r="DY64" s="194">
        <v>20</v>
      </c>
      <c r="DZ64" s="194">
        <f t="shared" si="94"/>
        <v>1</v>
      </c>
      <c r="EA64" s="195">
        <f t="shared" si="95"/>
        <v>0</v>
      </c>
      <c r="EB64" s="98">
        <f t="shared" si="96"/>
        <v>0</v>
      </c>
      <c r="EC64" s="98">
        <f t="shared" si="97"/>
        <v>1</v>
      </c>
      <c r="ED64" s="98">
        <f t="shared" si="98"/>
        <v>0</v>
      </c>
      <c r="EE64" s="98">
        <f t="shared" si="99"/>
        <v>1</v>
      </c>
      <c r="EF64" s="98">
        <f t="shared" si="100"/>
        <v>0</v>
      </c>
      <c r="EG64" s="98">
        <f t="shared" si="101"/>
        <v>1</v>
      </c>
      <c r="EH64" s="98">
        <f t="shared" si="102"/>
        <v>0</v>
      </c>
      <c r="EI64" s="98">
        <f t="shared" si="103"/>
        <v>0</v>
      </c>
      <c r="EJ64" s="195">
        <f t="shared" si="104"/>
        <v>0</v>
      </c>
      <c r="EK64" s="195">
        <f t="shared" si="105"/>
        <v>0</v>
      </c>
      <c r="EL64" s="196">
        <f t="shared" si="106"/>
        <v>0</v>
      </c>
      <c r="EO64" s="196">
        <v>20</v>
      </c>
      <c r="EP64" s="194">
        <f t="shared" si="107"/>
        <v>1</v>
      </c>
      <c r="EQ64" s="195">
        <f t="shared" si="108"/>
        <v>1</v>
      </c>
      <c r="ER64" s="98">
        <f t="shared" si="109"/>
        <v>0</v>
      </c>
      <c r="ES64" s="98">
        <f t="shared" si="110"/>
        <v>0</v>
      </c>
      <c r="ET64" s="98">
        <f t="shared" si="111"/>
        <v>1</v>
      </c>
      <c r="EU64" s="98">
        <f t="shared" si="112"/>
        <v>0</v>
      </c>
      <c r="EV64" s="98">
        <f t="shared" si="113"/>
        <v>1</v>
      </c>
      <c r="EW64" s="98">
        <f t="shared" si="114"/>
        <v>0</v>
      </c>
      <c r="EX64" s="98">
        <f t="shared" si="115"/>
        <v>1</v>
      </c>
      <c r="EY64" s="98">
        <f t="shared" si="116"/>
        <v>0</v>
      </c>
      <c r="EZ64" s="98">
        <f t="shared" si="117"/>
        <v>0</v>
      </c>
      <c r="FA64" s="195">
        <f t="shared" si="118"/>
        <v>0</v>
      </c>
      <c r="FB64" s="195">
        <f t="shared" si="119"/>
        <v>0</v>
      </c>
      <c r="FC64" s="196">
        <f t="shared" si="120"/>
        <v>0</v>
      </c>
      <c r="FF64" s="10">
        <v>25</v>
      </c>
      <c r="FG64" s="191">
        <f t="shared" si="121"/>
        <v>0</v>
      </c>
      <c r="FH64" s="192">
        <f t="shared" si="122"/>
        <v>1</v>
      </c>
      <c r="FI64" s="160">
        <f t="shared" si="123"/>
        <v>0</v>
      </c>
      <c r="FJ64" s="160">
        <f t="shared" si="124"/>
        <v>1</v>
      </c>
      <c r="FK64" s="160">
        <f t="shared" si="125"/>
        <v>1</v>
      </c>
      <c r="FL64" s="160">
        <f t="shared" si="126"/>
        <v>1</v>
      </c>
      <c r="FM64" s="160">
        <f t="shared" si="127"/>
        <v>1</v>
      </c>
      <c r="FN64" s="160">
        <f t="shared" si="128"/>
        <v>1</v>
      </c>
      <c r="FO64" s="160">
        <f t="shared" si="129"/>
        <v>1</v>
      </c>
      <c r="FP64" s="160">
        <f t="shared" si="130"/>
        <v>1</v>
      </c>
      <c r="FQ64" s="160">
        <f t="shared" si="131"/>
        <v>0</v>
      </c>
      <c r="FR64" s="192">
        <f t="shared" si="132"/>
        <v>0</v>
      </c>
      <c r="FS64" s="192">
        <f t="shared" si="133"/>
        <v>1</v>
      </c>
      <c r="FT64" s="193">
        <f t="shared" si="134"/>
        <v>1</v>
      </c>
      <c r="FU64" s="193">
        <f t="shared" si="135"/>
        <v>1</v>
      </c>
    </row>
    <row r="65" spans="2:177" ht="13" thickBot="1" x14ac:dyDescent="0.3">
      <c r="B65" s="131">
        <v>61</v>
      </c>
      <c r="H65" s="126">
        <v>59</v>
      </c>
      <c r="I65">
        <f t="shared" si="3"/>
        <v>1</v>
      </c>
      <c r="M65" s="154"/>
      <c r="P65" s="127">
        <v>27</v>
      </c>
      <c r="Q65">
        <f t="shared" si="4"/>
        <v>0</v>
      </c>
      <c r="R65" s="10">
        <f t="shared" si="17"/>
        <v>0</v>
      </c>
      <c r="V65" s="126">
        <v>27</v>
      </c>
      <c r="W65">
        <f t="shared" si="18"/>
        <v>1</v>
      </c>
      <c r="X65" s="10">
        <f t="shared" si="19"/>
        <v>0</v>
      </c>
      <c r="Y65" s="10">
        <f t="shared" si="20"/>
        <v>0</v>
      </c>
      <c r="AB65" s="142">
        <v>33</v>
      </c>
      <c r="AC65" s="10">
        <f t="shared" si="21"/>
        <v>1</v>
      </c>
      <c r="AD65" s="10">
        <f t="shared" si="22"/>
        <v>1</v>
      </c>
      <c r="AE65" s="10">
        <f t="shared" si="23"/>
        <v>1</v>
      </c>
      <c r="AF65" s="10">
        <f t="shared" si="24"/>
        <v>1</v>
      </c>
      <c r="AH65" s="126">
        <v>33</v>
      </c>
      <c r="AI65" s="10">
        <f t="shared" si="25"/>
        <v>1</v>
      </c>
      <c r="AJ65" s="10">
        <f t="shared" si="26"/>
        <v>1</v>
      </c>
      <c r="AK65" s="10">
        <f t="shared" si="27"/>
        <v>1</v>
      </c>
      <c r="AL65" s="10">
        <f t="shared" si="28"/>
        <v>1</v>
      </c>
      <c r="AM65" s="10">
        <f t="shared" si="29"/>
        <v>1</v>
      </c>
      <c r="AN65" s="142">
        <v>25</v>
      </c>
      <c r="AO65" s="10">
        <f t="shared" si="30"/>
        <v>0</v>
      </c>
      <c r="AP65" s="10">
        <f t="shared" si="31"/>
        <v>0</v>
      </c>
      <c r="AQ65" s="10">
        <f t="shared" si="32"/>
        <v>1</v>
      </c>
      <c r="AR65" s="10">
        <f t="shared" si="33"/>
        <v>1</v>
      </c>
      <c r="AS65" s="10">
        <f t="shared" si="34"/>
        <v>1</v>
      </c>
      <c r="AT65" s="131">
        <v>39</v>
      </c>
      <c r="AU65" s="10">
        <f t="shared" si="5"/>
        <v>0</v>
      </c>
      <c r="AV65" s="10">
        <f t="shared" si="35"/>
        <v>0</v>
      </c>
      <c r="AW65" s="10">
        <f t="shared" si="36"/>
        <v>0</v>
      </c>
      <c r="AX65" s="10">
        <f t="shared" si="37"/>
        <v>0</v>
      </c>
      <c r="AY65" s="10">
        <f t="shared" si="38"/>
        <v>0</v>
      </c>
      <c r="AZ65" s="131">
        <v>20</v>
      </c>
      <c r="BA65" s="10">
        <f t="shared" si="6"/>
        <v>0</v>
      </c>
      <c r="BB65" s="10">
        <f t="shared" si="39"/>
        <v>1</v>
      </c>
      <c r="BC65" s="10">
        <f t="shared" si="40"/>
        <v>0</v>
      </c>
      <c r="BD65" s="10">
        <f t="shared" si="41"/>
        <v>0</v>
      </c>
      <c r="BE65" s="10">
        <f t="shared" si="42"/>
        <v>0</v>
      </c>
      <c r="BF65" s="10">
        <f t="shared" si="43"/>
        <v>0</v>
      </c>
      <c r="BG65" s="10">
        <f t="shared" si="44"/>
        <v>0</v>
      </c>
      <c r="BH65" s="10">
        <f t="shared" si="45"/>
        <v>0</v>
      </c>
      <c r="BI65" s="178">
        <v>7</v>
      </c>
      <c r="BJ65" s="131">
        <v>40</v>
      </c>
      <c r="BK65" s="194">
        <f t="shared" si="46"/>
        <v>1</v>
      </c>
      <c r="BL65" s="195">
        <f t="shared" si="47"/>
        <v>0</v>
      </c>
      <c r="BM65" s="195">
        <f t="shared" si="48"/>
        <v>1</v>
      </c>
      <c r="BN65" s="195">
        <f t="shared" si="49"/>
        <v>1</v>
      </c>
      <c r="BO65" s="195">
        <f t="shared" si="50"/>
        <v>0</v>
      </c>
      <c r="BP65" s="195">
        <f t="shared" si="51"/>
        <v>0</v>
      </c>
      <c r="BQ65" s="195">
        <f t="shared" si="52"/>
        <v>0</v>
      </c>
      <c r="BR65" s="195">
        <f t="shared" si="136"/>
        <v>0</v>
      </c>
      <c r="BS65" s="196">
        <f t="shared" si="53"/>
        <v>0</v>
      </c>
      <c r="BT65" s="114">
        <f t="shared" si="54"/>
        <v>4</v>
      </c>
      <c r="BU65" s="162">
        <v>27</v>
      </c>
      <c r="BV65" s="162">
        <f t="shared" si="55"/>
        <v>1</v>
      </c>
      <c r="BW65" s="98">
        <f t="shared" si="56"/>
        <v>1</v>
      </c>
      <c r="BX65" s="98">
        <f t="shared" si="57"/>
        <v>1</v>
      </c>
      <c r="BY65" s="98">
        <f t="shared" si="58"/>
        <v>1</v>
      </c>
      <c r="BZ65" s="98">
        <f t="shared" si="59"/>
        <v>1</v>
      </c>
      <c r="CA65" s="98">
        <f t="shared" si="60"/>
        <v>1</v>
      </c>
      <c r="CB65" s="98">
        <f t="shared" si="61"/>
        <v>1</v>
      </c>
      <c r="CC65" s="98">
        <f t="shared" si="62"/>
        <v>1</v>
      </c>
      <c r="CD65" s="195">
        <f t="shared" si="63"/>
        <v>0</v>
      </c>
      <c r="CE65" s="196">
        <f t="shared" si="64"/>
        <v>0</v>
      </c>
      <c r="CF65" s="114">
        <f t="shared" si="65"/>
        <v>9</v>
      </c>
      <c r="CG65" s="162">
        <v>27</v>
      </c>
      <c r="CH65" s="194">
        <f t="shared" si="66"/>
        <v>1</v>
      </c>
      <c r="CI65" s="98">
        <f t="shared" si="67"/>
        <v>1</v>
      </c>
      <c r="CJ65" s="98">
        <f t="shared" si="68"/>
        <v>1</v>
      </c>
      <c r="CK65" s="98">
        <f t="shared" si="69"/>
        <v>1</v>
      </c>
      <c r="CL65" s="98">
        <f t="shared" si="70"/>
        <v>1</v>
      </c>
      <c r="CM65" s="98">
        <f t="shared" si="71"/>
        <v>1</v>
      </c>
      <c r="CN65" s="98">
        <f t="shared" si="72"/>
        <v>1</v>
      </c>
      <c r="CO65" s="99">
        <f t="shared" si="73"/>
        <v>1</v>
      </c>
      <c r="CP65" s="98">
        <f t="shared" si="74"/>
        <v>1</v>
      </c>
      <c r="CQ65" s="195">
        <f t="shared" si="75"/>
        <v>0</v>
      </c>
      <c r="CR65" s="196">
        <f t="shared" si="76"/>
        <v>0</v>
      </c>
      <c r="CS65">
        <f t="shared" si="77"/>
        <v>9</v>
      </c>
      <c r="CU65" s="164">
        <v>27</v>
      </c>
      <c r="CV65" s="194">
        <f t="shared" si="7"/>
        <v>1</v>
      </c>
      <c r="CW65" s="98">
        <f t="shared" si="8"/>
        <v>1</v>
      </c>
      <c r="CX65" s="98">
        <f t="shared" si="9"/>
        <v>1</v>
      </c>
      <c r="CY65" s="98">
        <f t="shared" si="10"/>
        <v>1</v>
      </c>
      <c r="CZ65" s="98">
        <f t="shared" si="11"/>
        <v>1</v>
      </c>
      <c r="DA65" s="98">
        <f t="shared" si="12"/>
        <v>1</v>
      </c>
      <c r="DB65" s="98">
        <f t="shared" si="13"/>
        <v>1</v>
      </c>
      <c r="DC65" s="99">
        <f t="shared" si="14"/>
        <v>1</v>
      </c>
      <c r="DD65" s="98">
        <f t="shared" si="15"/>
        <v>1</v>
      </c>
      <c r="DE65" s="195">
        <f t="shared" si="78"/>
        <v>1</v>
      </c>
      <c r="DF65" s="195">
        <f t="shared" si="79"/>
        <v>0</v>
      </c>
      <c r="DG65" s="196">
        <f t="shared" si="16"/>
        <v>0</v>
      </c>
      <c r="DH65">
        <f t="shared" si="80"/>
        <v>10</v>
      </c>
      <c r="DJ65" s="164">
        <v>27</v>
      </c>
      <c r="DK65" s="194">
        <f t="shared" si="81"/>
        <v>1</v>
      </c>
      <c r="DL65" s="162">
        <f t="shared" si="82"/>
        <v>1</v>
      </c>
      <c r="DM65" s="98">
        <f t="shared" si="83"/>
        <v>1</v>
      </c>
      <c r="DN65" s="98">
        <f t="shared" si="84"/>
        <v>1</v>
      </c>
      <c r="DO65" s="98">
        <f t="shared" si="85"/>
        <v>1</v>
      </c>
      <c r="DP65" s="98">
        <f t="shared" si="86"/>
        <v>1</v>
      </c>
      <c r="DQ65" s="98">
        <f t="shared" si="87"/>
        <v>1</v>
      </c>
      <c r="DR65" s="98">
        <f t="shared" si="88"/>
        <v>1</v>
      </c>
      <c r="DS65" s="98">
        <f t="shared" si="89"/>
        <v>1</v>
      </c>
      <c r="DT65" s="195">
        <f t="shared" si="90"/>
        <v>1</v>
      </c>
      <c r="DU65" s="195">
        <f t="shared" si="91"/>
        <v>1</v>
      </c>
      <c r="DV65" s="196">
        <f t="shared" si="92"/>
        <v>0</v>
      </c>
      <c r="DW65">
        <f t="shared" si="93"/>
        <v>11</v>
      </c>
      <c r="DY65" s="194">
        <v>25</v>
      </c>
      <c r="DZ65" s="194">
        <f t="shared" si="94"/>
        <v>0</v>
      </c>
      <c r="EA65" s="195">
        <f t="shared" si="95"/>
        <v>1</v>
      </c>
      <c r="EB65" s="98">
        <f t="shared" si="96"/>
        <v>1</v>
      </c>
      <c r="EC65" s="98">
        <f t="shared" si="97"/>
        <v>1</v>
      </c>
      <c r="ED65" s="98">
        <f t="shared" si="98"/>
        <v>1</v>
      </c>
      <c r="EE65" s="98">
        <f t="shared" si="99"/>
        <v>1</v>
      </c>
      <c r="EF65" s="98">
        <f t="shared" si="100"/>
        <v>1</v>
      </c>
      <c r="EG65" s="98">
        <f t="shared" si="101"/>
        <v>1</v>
      </c>
      <c r="EH65" s="98">
        <f t="shared" si="102"/>
        <v>0</v>
      </c>
      <c r="EI65" s="98">
        <f t="shared" si="103"/>
        <v>0</v>
      </c>
      <c r="EJ65" s="195">
        <f t="shared" si="104"/>
        <v>1</v>
      </c>
      <c r="EK65" s="195">
        <f t="shared" si="105"/>
        <v>1</v>
      </c>
      <c r="EL65" s="196">
        <f t="shared" si="106"/>
        <v>1</v>
      </c>
      <c r="EO65" s="196">
        <v>27</v>
      </c>
      <c r="EP65" s="194">
        <f t="shared" si="107"/>
        <v>1</v>
      </c>
      <c r="EQ65" s="195">
        <f t="shared" si="108"/>
        <v>1</v>
      </c>
      <c r="ER65" s="98">
        <f t="shared" si="109"/>
        <v>1</v>
      </c>
      <c r="ES65" s="98">
        <f t="shared" si="110"/>
        <v>1</v>
      </c>
      <c r="ET65" s="98">
        <f t="shared" si="111"/>
        <v>1</v>
      </c>
      <c r="EU65" s="98">
        <f t="shared" si="112"/>
        <v>1</v>
      </c>
      <c r="EV65" s="98">
        <f t="shared" si="113"/>
        <v>1</v>
      </c>
      <c r="EW65" s="98">
        <f t="shared" si="114"/>
        <v>1</v>
      </c>
      <c r="EX65" s="98">
        <f t="shared" si="115"/>
        <v>1</v>
      </c>
      <c r="EY65" s="98">
        <f t="shared" si="116"/>
        <v>1</v>
      </c>
      <c r="EZ65" s="98">
        <f t="shared" si="117"/>
        <v>1</v>
      </c>
      <c r="FA65" s="195">
        <f t="shared" si="118"/>
        <v>1</v>
      </c>
      <c r="FB65" s="195">
        <f t="shared" si="119"/>
        <v>1</v>
      </c>
      <c r="FC65" s="196">
        <f t="shared" si="120"/>
        <v>0</v>
      </c>
      <c r="FF65" s="10">
        <v>27</v>
      </c>
      <c r="FG65" s="191">
        <f t="shared" si="121"/>
        <v>1</v>
      </c>
      <c r="FH65" s="192">
        <f t="shared" si="122"/>
        <v>1</v>
      </c>
      <c r="FI65" s="160">
        <f t="shared" si="123"/>
        <v>1</v>
      </c>
      <c r="FJ65" s="160">
        <f t="shared" si="124"/>
        <v>1</v>
      </c>
      <c r="FK65" s="160">
        <f t="shared" si="125"/>
        <v>1</v>
      </c>
      <c r="FL65" s="160">
        <f t="shared" si="126"/>
        <v>1</v>
      </c>
      <c r="FM65" s="160">
        <f t="shared" si="127"/>
        <v>1</v>
      </c>
      <c r="FN65" s="160">
        <f t="shared" si="128"/>
        <v>1</v>
      </c>
      <c r="FO65" s="160">
        <f t="shared" si="129"/>
        <v>1</v>
      </c>
      <c r="FP65" s="160">
        <f t="shared" si="130"/>
        <v>1</v>
      </c>
      <c r="FQ65" s="160">
        <f t="shared" si="131"/>
        <v>1</v>
      </c>
      <c r="FR65" s="192">
        <f t="shared" si="132"/>
        <v>1</v>
      </c>
      <c r="FS65" s="192">
        <f t="shared" si="133"/>
        <v>1</v>
      </c>
      <c r="FT65" s="193">
        <f t="shared" si="134"/>
        <v>1</v>
      </c>
      <c r="FU65" s="193">
        <f t="shared" si="135"/>
        <v>0</v>
      </c>
    </row>
    <row r="66" spans="2:177" ht="13" thickBot="1" x14ac:dyDescent="0.3">
      <c r="B66" s="131">
        <v>64</v>
      </c>
      <c r="H66" s="126">
        <v>60</v>
      </c>
      <c r="I66">
        <f t="shared" si="3"/>
        <v>1</v>
      </c>
      <c r="M66" s="2"/>
      <c r="P66" s="126">
        <v>33</v>
      </c>
      <c r="Q66">
        <f t="shared" si="4"/>
        <v>1</v>
      </c>
      <c r="R66" s="10">
        <f t="shared" si="17"/>
        <v>1</v>
      </c>
      <c r="V66" s="126">
        <v>33</v>
      </c>
      <c r="W66">
        <f t="shared" si="18"/>
        <v>1</v>
      </c>
      <c r="X66" s="10">
        <f t="shared" si="19"/>
        <v>1</v>
      </c>
      <c r="Y66" s="10">
        <f t="shared" si="20"/>
        <v>1</v>
      </c>
      <c r="AB66" s="142">
        <v>45</v>
      </c>
      <c r="AC66" s="10">
        <f t="shared" si="21"/>
        <v>1</v>
      </c>
      <c r="AD66" s="10">
        <f t="shared" si="22"/>
        <v>1</v>
      </c>
      <c r="AE66" s="10">
        <f t="shared" si="23"/>
        <v>1</v>
      </c>
      <c r="AF66" s="10">
        <f t="shared" si="24"/>
        <v>1</v>
      </c>
      <c r="AH66" s="126">
        <v>40</v>
      </c>
      <c r="AI66" s="10">
        <f t="shared" si="25"/>
        <v>0</v>
      </c>
      <c r="AJ66" s="10">
        <f t="shared" si="26"/>
        <v>0</v>
      </c>
      <c r="AK66" s="10">
        <f t="shared" si="27"/>
        <v>0</v>
      </c>
      <c r="AL66" s="10">
        <f t="shared" si="28"/>
        <v>0</v>
      </c>
      <c r="AM66" s="10">
        <f t="shared" si="29"/>
        <v>0</v>
      </c>
      <c r="AN66" s="142">
        <v>27</v>
      </c>
      <c r="AO66" s="10">
        <f t="shared" si="30"/>
        <v>1</v>
      </c>
      <c r="AP66" s="10">
        <f t="shared" si="31"/>
        <v>1</v>
      </c>
      <c r="AQ66" s="10">
        <f t="shared" si="32"/>
        <v>1</v>
      </c>
      <c r="AR66" s="10">
        <f t="shared" si="33"/>
        <v>1</v>
      </c>
      <c r="AS66" s="10">
        <f t="shared" si="34"/>
        <v>0</v>
      </c>
      <c r="AT66" s="142">
        <v>45</v>
      </c>
      <c r="AU66" s="10">
        <f t="shared" si="5"/>
        <v>0</v>
      </c>
      <c r="AV66" s="10">
        <f t="shared" si="35"/>
        <v>1</v>
      </c>
      <c r="AW66" s="10">
        <f t="shared" si="36"/>
        <v>1</v>
      </c>
      <c r="AX66" s="10">
        <f t="shared" si="37"/>
        <v>1</v>
      </c>
      <c r="AY66" s="10">
        <f t="shared" si="38"/>
        <v>1</v>
      </c>
      <c r="AZ66" s="131">
        <v>25</v>
      </c>
      <c r="BA66" s="10">
        <f t="shared" si="6"/>
        <v>1</v>
      </c>
      <c r="BB66" s="10">
        <f t="shared" si="39"/>
        <v>1</v>
      </c>
      <c r="BC66" s="10">
        <f t="shared" si="40"/>
        <v>0</v>
      </c>
      <c r="BD66" s="10">
        <f t="shared" si="41"/>
        <v>0</v>
      </c>
      <c r="BE66" s="10">
        <f t="shared" si="42"/>
        <v>1</v>
      </c>
      <c r="BF66" s="10">
        <f t="shared" si="43"/>
        <v>1</v>
      </c>
      <c r="BG66" s="10">
        <f t="shared" si="44"/>
        <v>1</v>
      </c>
      <c r="BH66" s="10">
        <f t="shared" si="45"/>
        <v>1</v>
      </c>
      <c r="BI66" s="179">
        <v>6</v>
      </c>
      <c r="BJ66" s="187">
        <v>45</v>
      </c>
      <c r="BK66" s="194">
        <f t="shared" si="46"/>
        <v>1</v>
      </c>
      <c r="BL66" s="195">
        <f t="shared" si="47"/>
        <v>1</v>
      </c>
      <c r="BM66" s="195">
        <f t="shared" si="48"/>
        <v>0</v>
      </c>
      <c r="BN66" s="195">
        <f t="shared" si="49"/>
        <v>1</v>
      </c>
      <c r="BO66" s="195">
        <f t="shared" si="50"/>
        <v>1</v>
      </c>
      <c r="BP66" s="195">
        <f t="shared" si="51"/>
        <v>1</v>
      </c>
      <c r="BQ66" s="195">
        <f t="shared" si="52"/>
        <v>1</v>
      </c>
      <c r="BR66" s="195">
        <f t="shared" si="136"/>
        <v>1</v>
      </c>
      <c r="BS66" s="196">
        <f t="shared" si="53"/>
        <v>1</v>
      </c>
      <c r="BT66" s="114">
        <f t="shared" si="54"/>
        <v>9</v>
      </c>
      <c r="BU66" s="164">
        <v>33</v>
      </c>
      <c r="BV66" s="162">
        <f t="shared" si="55"/>
        <v>1</v>
      </c>
      <c r="BW66" s="98">
        <f t="shared" si="56"/>
        <v>1</v>
      </c>
      <c r="BX66" s="98">
        <f t="shared" si="57"/>
        <v>1</v>
      </c>
      <c r="BY66" s="98">
        <f t="shared" si="58"/>
        <v>1</v>
      </c>
      <c r="BZ66" s="98">
        <f t="shared" si="59"/>
        <v>1</v>
      </c>
      <c r="CA66" s="98">
        <f t="shared" si="60"/>
        <v>1</v>
      </c>
      <c r="CB66" s="98">
        <f t="shared" si="61"/>
        <v>1</v>
      </c>
      <c r="CC66" s="98">
        <f t="shared" si="62"/>
        <v>1</v>
      </c>
      <c r="CD66" s="195">
        <f t="shared" si="63"/>
        <v>1</v>
      </c>
      <c r="CE66" s="196">
        <f t="shared" si="64"/>
        <v>1</v>
      </c>
      <c r="CF66" s="114">
        <f t="shared" si="65"/>
        <v>11</v>
      </c>
      <c r="CG66" s="164">
        <v>33</v>
      </c>
      <c r="CH66" s="194">
        <f t="shared" si="66"/>
        <v>1</v>
      </c>
      <c r="CI66" s="98">
        <f t="shared" si="67"/>
        <v>1</v>
      </c>
      <c r="CJ66" s="98">
        <f t="shared" si="68"/>
        <v>1</v>
      </c>
      <c r="CK66" s="98">
        <f t="shared" si="69"/>
        <v>1</v>
      </c>
      <c r="CL66" s="98">
        <f t="shared" si="70"/>
        <v>1</v>
      </c>
      <c r="CM66" s="98">
        <f t="shared" si="71"/>
        <v>1</v>
      </c>
      <c r="CN66" s="98">
        <f t="shared" si="72"/>
        <v>1</v>
      </c>
      <c r="CO66" s="99">
        <f t="shared" si="73"/>
        <v>1</v>
      </c>
      <c r="CP66" s="98">
        <f t="shared" si="74"/>
        <v>1</v>
      </c>
      <c r="CQ66" s="195">
        <f t="shared" si="75"/>
        <v>1</v>
      </c>
      <c r="CR66" s="196">
        <f t="shared" si="76"/>
        <v>1</v>
      </c>
      <c r="CS66">
        <f t="shared" si="77"/>
        <v>11</v>
      </c>
      <c r="CU66" s="162">
        <v>33</v>
      </c>
      <c r="CV66" s="194">
        <f t="shared" si="7"/>
        <v>1</v>
      </c>
      <c r="CW66" s="98">
        <f t="shared" si="8"/>
        <v>1</v>
      </c>
      <c r="CX66" s="98">
        <f t="shared" si="9"/>
        <v>1</v>
      </c>
      <c r="CY66" s="98">
        <f t="shared" si="10"/>
        <v>1</v>
      </c>
      <c r="CZ66" s="98">
        <f t="shared" si="11"/>
        <v>1</v>
      </c>
      <c r="DA66" s="98">
        <f t="shared" si="12"/>
        <v>1</v>
      </c>
      <c r="DB66" s="98">
        <f t="shared" si="13"/>
        <v>1</v>
      </c>
      <c r="DC66" s="99">
        <f t="shared" si="14"/>
        <v>1</v>
      </c>
      <c r="DD66" s="98">
        <f t="shared" si="15"/>
        <v>1</v>
      </c>
      <c r="DE66" s="195">
        <f t="shared" si="78"/>
        <v>1</v>
      </c>
      <c r="DF66" s="195">
        <f t="shared" si="79"/>
        <v>1</v>
      </c>
      <c r="DG66" s="196">
        <f t="shared" si="16"/>
        <v>1</v>
      </c>
      <c r="DH66">
        <f t="shared" si="80"/>
        <v>11</v>
      </c>
      <c r="DJ66" s="162">
        <v>33</v>
      </c>
      <c r="DK66" s="194">
        <f t="shared" si="81"/>
        <v>1</v>
      </c>
      <c r="DL66" s="162">
        <f t="shared" si="82"/>
        <v>1</v>
      </c>
      <c r="DM66" s="98">
        <f t="shared" si="83"/>
        <v>1</v>
      </c>
      <c r="DN66" s="98">
        <f t="shared" si="84"/>
        <v>1</v>
      </c>
      <c r="DO66" s="98">
        <f t="shared" si="85"/>
        <v>1</v>
      </c>
      <c r="DP66" s="98">
        <f t="shared" si="86"/>
        <v>1</v>
      </c>
      <c r="DQ66" s="98">
        <f t="shared" si="87"/>
        <v>1</v>
      </c>
      <c r="DR66" s="98">
        <f t="shared" si="88"/>
        <v>1</v>
      </c>
      <c r="DS66" s="98">
        <f t="shared" si="89"/>
        <v>1</v>
      </c>
      <c r="DT66" s="195">
        <f t="shared" si="90"/>
        <v>1</v>
      </c>
      <c r="DU66" s="195">
        <f t="shared" si="91"/>
        <v>1</v>
      </c>
      <c r="DV66" s="196">
        <f t="shared" si="92"/>
        <v>1</v>
      </c>
      <c r="DW66">
        <f t="shared" si="93"/>
        <v>11</v>
      </c>
      <c r="DY66" s="194">
        <v>27</v>
      </c>
      <c r="DZ66" s="194">
        <f t="shared" si="94"/>
        <v>1</v>
      </c>
      <c r="EA66" s="195">
        <f t="shared" si="95"/>
        <v>1</v>
      </c>
      <c r="EB66" s="98">
        <f t="shared" si="96"/>
        <v>1</v>
      </c>
      <c r="EC66" s="98">
        <f t="shared" si="97"/>
        <v>1</v>
      </c>
      <c r="ED66" s="98">
        <f t="shared" si="98"/>
        <v>1</v>
      </c>
      <c r="EE66" s="98">
        <f t="shared" si="99"/>
        <v>1</v>
      </c>
      <c r="EF66" s="98">
        <f t="shared" si="100"/>
        <v>1</v>
      </c>
      <c r="EG66" s="98">
        <f t="shared" si="101"/>
        <v>1</v>
      </c>
      <c r="EH66" s="98">
        <f t="shared" si="102"/>
        <v>1</v>
      </c>
      <c r="EI66" s="98">
        <f t="shared" si="103"/>
        <v>1</v>
      </c>
      <c r="EJ66" s="195">
        <f t="shared" si="104"/>
        <v>1</v>
      </c>
      <c r="EK66" s="195">
        <f t="shared" si="105"/>
        <v>1</v>
      </c>
      <c r="EL66" s="196">
        <f t="shared" si="106"/>
        <v>0</v>
      </c>
      <c r="EO66" s="196">
        <v>33</v>
      </c>
      <c r="EP66" s="194">
        <f t="shared" si="107"/>
        <v>1</v>
      </c>
      <c r="EQ66" s="195">
        <f t="shared" si="108"/>
        <v>1</v>
      </c>
      <c r="ER66" s="98">
        <f t="shared" si="109"/>
        <v>1</v>
      </c>
      <c r="ES66" s="98">
        <f t="shared" si="110"/>
        <v>1</v>
      </c>
      <c r="ET66" s="98">
        <f t="shared" si="111"/>
        <v>1</v>
      </c>
      <c r="EU66" s="98">
        <f t="shared" si="112"/>
        <v>1</v>
      </c>
      <c r="EV66" s="98">
        <f t="shared" si="113"/>
        <v>1</v>
      </c>
      <c r="EW66" s="98">
        <f t="shared" si="114"/>
        <v>1</v>
      </c>
      <c r="EX66" s="98">
        <f t="shared" si="115"/>
        <v>1</v>
      </c>
      <c r="EY66" s="98">
        <f t="shared" si="116"/>
        <v>1</v>
      </c>
      <c r="EZ66" s="98">
        <f t="shared" si="117"/>
        <v>1</v>
      </c>
      <c r="FA66" s="195">
        <f t="shared" si="118"/>
        <v>1</v>
      </c>
      <c r="FB66" s="195">
        <f t="shared" si="119"/>
        <v>1</v>
      </c>
      <c r="FC66" s="196">
        <f t="shared" si="120"/>
        <v>1</v>
      </c>
      <c r="FF66" s="10">
        <v>33</v>
      </c>
      <c r="FG66" s="191">
        <f t="shared" si="121"/>
        <v>1</v>
      </c>
      <c r="FH66" s="192">
        <f t="shared" si="122"/>
        <v>1</v>
      </c>
      <c r="FI66" s="160">
        <f t="shared" si="123"/>
        <v>1</v>
      </c>
      <c r="FJ66" s="160">
        <f t="shared" si="124"/>
        <v>1</v>
      </c>
      <c r="FK66" s="160">
        <f t="shared" si="125"/>
        <v>1</v>
      </c>
      <c r="FL66" s="160">
        <f t="shared" si="126"/>
        <v>1</v>
      </c>
      <c r="FM66" s="160">
        <f t="shared" si="127"/>
        <v>1</v>
      </c>
      <c r="FN66" s="160">
        <f t="shared" si="128"/>
        <v>1</v>
      </c>
      <c r="FO66" s="160">
        <f t="shared" si="129"/>
        <v>1</v>
      </c>
      <c r="FP66" s="160">
        <f t="shared" si="130"/>
        <v>1</v>
      </c>
      <c r="FQ66" s="160">
        <f t="shared" si="131"/>
        <v>1</v>
      </c>
      <c r="FR66" s="192">
        <f t="shared" si="132"/>
        <v>1</v>
      </c>
      <c r="FS66" s="192">
        <f t="shared" si="133"/>
        <v>1</v>
      </c>
      <c r="FT66" s="193">
        <f t="shared" si="134"/>
        <v>1</v>
      </c>
      <c r="FU66" s="193">
        <f t="shared" si="135"/>
        <v>1</v>
      </c>
    </row>
    <row r="67" spans="2:177" ht="13" thickBot="1" x14ac:dyDescent="0.3">
      <c r="B67" s="131">
        <v>65</v>
      </c>
      <c r="H67" s="126">
        <v>61</v>
      </c>
      <c r="I67">
        <f t="shared" si="3"/>
        <v>1</v>
      </c>
      <c r="M67" s="2"/>
      <c r="P67" s="126">
        <v>45</v>
      </c>
      <c r="Q67">
        <f t="shared" si="4"/>
        <v>1</v>
      </c>
      <c r="R67" s="10">
        <f t="shared" si="17"/>
        <v>1</v>
      </c>
      <c r="V67" s="128">
        <v>34</v>
      </c>
      <c r="W67">
        <f t="shared" si="18"/>
        <v>0</v>
      </c>
      <c r="X67" s="10">
        <f t="shared" si="19"/>
        <v>0</v>
      </c>
      <c r="Y67" s="10">
        <f t="shared" si="20"/>
        <v>0</v>
      </c>
      <c r="AB67" s="131">
        <v>47</v>
      </c>
      <c r="AC67" s="10">
        <f t="shared" si="21"/>
        <v>1</v>
      </c>
      <c r="AD67" s="10">
        <f t="shared" si="22"/>
        <v>1</v>
      </c>
      <c r="AE67" s="10">
        <f t="shared" si="23"/>
        <v>1</v>
      </c>
      <c r="AF67" s="10">
        <f t="shared" si="24"/>
        <v>1</v>
      </c>
      <c r="AH67" s="126">
        <v>45</v>
      </c>
      <c r="AI67" s="10">
        <f t="shared" si="25"/>
        <v>1</v>
      </c>
      <c r="AJ67" s="10">
        <f t="shared" si="26"/>
        <v>1</v>
      </c>
      <c r="AK67" s="10">
        <f t="shared" si="27"/>
        <v>1</v>
      </c>
      <c r="AL67" s="10">
        <f t="shared" si="28"/>
        <v>1</v>
      </c>
      <c r="AM67" s="10">
        <f t="shared" si="29"/>
        <v>1</v>
      </c>
      <c r="AN67" s="142">
        <v>33</v>
      </c>
      <c r="AO67" s="10">
        <f t="shared" si="30"/>
        <v>1</v>
      </c>
      <c r="AP67" s="10">
        <f t="shared" si="31"/>
        <v>1</v>
      </c>
      <c r="AQ67" s="10">
        <f t="shared" si="32"/>
        <v>1</v>
      </c>
      <c r="AR67" s="10">
        <f t="shared" si="33"/>
        <v>1</v>
      </c>
      <c r="AS67" s="10">
        <f t="shared" si="34"/>
        <v>1</v>
      </c>
      <c r="AT67" s="131">
        <v>47</v>
      </c>
      <c r="AU67" s="10">
        <f t="shared" si="5"/>
        <v>0</v>
      </c>
      <c r="AV67" s="10">
        <f t="shared" si="35"/>
        <v>1</v>
      </c>
      <c r="AW67" s="10">
        <f t="shared" si="36"/>
        <v>1</v>
      </c>
      <c r="AX67" s="10">
        <f t="shared" si="37"/>
        <v>1</v>
      </c>
      <c r="AY67" s="10">
        <f t="shared" si="38"/>
        <v>1</v>
      </c>
      <c r="AZ67" s="131">
        <v>27</v>
      </c>
      <c r="BA67" s="10">
        <f t="shared" si="6"/>
        <v>1</v>
      </c>
      <c r="BB67" s="10">
        <f t="shared" si="39"/>
        <v>1</v>
      </c>
      <c r="BC67" s="10">
        <f t="shared" si="40"/>
        <v>1</v>
      </c>
      <c r="BD67" s="10">
        <f t="shared" si="41"/>
        <v>1</v>
      </c>
      <c r="BE67" s="10">
        <f t="shared" si="42"/>
        <v>1</v>
      </c>
      <c r="BF67" s="10">
        <f t="shared" si="43"/>
        <v>1</v>
      </c>
      <c r="BG67" s="10">
        <f t="shared" si="44"/>
        <v>0</v>
      </c>
      <c r="BH67" s="10">
        <f t="shared" si="45"/>
        <v>0</v>
      </c>
      <c r="BI67" s="180">
        <v>5</v>
      </c>
      <c r="BJ67" s="131">
        <v>56</v>
      </c>
      <c r="BK67" s="194">
        <f t="shared" si="46"/>
        <v>0</v>
      </c>
      <c r="BL67" s="195">
        <f t="shared" si="47"/>
        <v>1</v>
      </c>
      <c r="BM67" s="195">
        <f t="shared" si="48"/>
        <v>0</v>
      </c>
      <c r="BN67" s="195">
        <f t="shared" si="49"/>
        <v>1</v>
      </c>
      <c r="BO67" s="195">
        <f t="shared" si="50"/>
        <v>1</v>
      </c>
      <c r="BP67" s="195">
        <f t="shared" si="51"/>
        <v>0</v>
      </c>
      <c r="BQ67" s="195">
        <f t="shared" si="52"/>
        <v>0</v>
      </c>
      <c r="BR67" s="195">
        <f t="shared" si="136"/>
        <v>1</v>
      </c>
      <c r="BS67" s="196">
        <f t="shared" si="53"/>
        <v>0</v>
      </c>
      <c r="BT67" s="114">
        <f t="shared" si="54"/>
        <v>5</v>
      </c>
      <c r="BU67" s="162">
        <v>40</v>
      </c>
      <c r="BV67" s="162">
        <f t="shared" si="55"/>
        <v>1</v>
      </c>
      <c r="BW67" s="98">
        <f t="shared" si="56"/>
        <v>1</v>
      </c>
      <c r="BX67" s="98">
        <f t="shared" si="57"/>
        <v>0</v>
      </c>
      <c r="BY67" s="98">
        <f t="shared" si="58"/>
        <v>1</v>
      </c>
      <c r="BZ67" s="98">
        <f t="shared" si="59"/>
        <v>1</v>
      </c>
      <c r="CA67" s="98">
        <f t="shared" si="60"/>
        <v>0</v>
      </c>
      <c r="CB67" s="98">
        <f t="shared" si="61"/>
        <v>0</v>
      </c>
      <c r="CC67" s="98">
        <f t="shared" si="62"/>
        <v>0</v>
      </c>
      <c r="CD67" s="195">
        <f t="shared" si="63"/>
        <v>0</v>
      </c>
      <c r="CE67" s="196">
        <f t="shared" si="64"/>
        <v>0</v>
      </c>
      <c r="CF67" s="114">
        <f t="shared" si="65"/>
        <v>5</v>
      </c>
      <c r="CG67" s="162">
        <v>40</v>
      </c>
      <c r="CH67" s="194">
        <f t="shared" si="66"/>
        <v>1</v>
      </c>
      <c r="CI67" s="98">
        <f t="shared" si="67"/>
        <v>1</v>
      </c>
      <c r="CJ67" s="98">
        <f t="shared" si="68"/>
        <v>1</v>
      </c>
      <c r="CK67" s="98">
        <f t="shared" si="69"/>
        <v>0</v>
      </c>
      <c r="CL67" s="98">
        <f t="shared" si="70"/>
        <v>1</v>
      </c>
      <c r="CM67" s="98">
        <f t="shared" si="71"/>
        <v>1</v>
      </c>
      <c r="CN67" s="98">
        <f t="shared" si="72"/>
        <v>0</v>
      </c>
      <c r="CO67" s="99">
        <f t="shared" si="73"/>
        <v>0</v>
      </c>
      <c r="CP67" s="98">
        <f t="shared" si="74"/>
        <v>0</v>
      </c>
      <c r="CQ67" s="195">
        <f t="shared" si="75"/>
        <v>0</v>
      </c>
      <c r="CR67" s="196">
        <f t="shared" si="76"/>
        <v>0</v>
      </c>
      <c r="CS67">
        <f t="shared" si="77"/>
        <v>5</v>
      </c>
      <c r="CU67" s="162">
        <v>48</v>
      </c>
      <c r="CV67" s="194">
        <f t="shared" si="7"/>
        <v>0</v>
      </c>
      <c r="CW67" s="98">
        <f t="shared" si="8"/>
        <v>0</v>
      </c>
      <c r="CX67" s="98">
        <f t="shared" si="9"/>
        <v>0</v>
      </c>
      <c r="CY67" s="98">
        <f t="shared" si="10"/>
        <v>0</v>
      </c>
      <c r="CZ67" s="98">
        <f t="shared" si="11"/>
        <v>1</v>
      </c>
      <c r="DA67" s="98">
        <f t="shared" si="12"/>
        <v>1</v>
      </c>
      <c r="DB67" s="98">
        <f t="shared" si="13"/>
        <v>0</v>
      </c>
      <c r="DC67" s="99">
        <f t="shared" si="14"/>
        <v>1</v>
      </c>
      <c r="DD67" s="98">
        <f t="shared" si="15"/>
        <v>1</v>
      </c>
      <c r="DE67" s="195">
        <f t="shared" si="78"/>
        <v>1</v>
      </c>
      <c r="DF67" s="195">
        <f t="shared" si="79"/>
        <v>0</v>
      </c>
      <c r="DG67" s="196">
        <f t="shared" si="16"/>
        <v>1</v>
      </c>
      <c r="DH67">
        <f t="shared" si="80"/>
        <v>5</v>
      </c>
      <c r="DJ67" s="162">
        <v>67</v>
      </c>
      <c r="DK67" s="194">
        <f t="shared" si="81"/>
        <v>1</v>
      </c>
      <c r="DL67" s="162">
        <f t="shared" si="82"/>
        <v>1</v>
      </c>
      <c r="DM67" s="98">
        <f t="shared" si="83"/>
        <v>1</v>
      </c>
      <c r="DN67" s="98">
        <f t="shared" si="84"/>
        <v>1</v>
      </c>
      <c r="DO67" s="98">
        <f t="shared" si="85"/>
        <v>1</v>
      </c>
      <c r="DP67" s="98">
        <f t="shared" si="86"/>
        <v>1</v>
      </c>
      <c r="DQ67" s="98">
        <f t="shared" si="87"/>
        <v>0</v>
      </c>
      <c r="DR67" s="98">
        <f t="shared" si="88"/>
        <v>1</v>
      </c>
      <c r="DS67" s="98">
        <f t="shared" si="89"/>
        <v>1</v>
      </c>
      <c r="DT67" s="195">
        <f t="shared" si="90"/>
        <v>1</v>
      </c>
      <c r="DU67" s="195">
        <f t="shared" si="91"/>
        <v>1</v>
      </c>
      <c r="DV67" s="196">
        <f t="shared" si="92"/>
        <v>1</v>
      </c>
      <c r="DW67">
        <f t="shared" si="93"/>
        <v>10</v>
      </c>
      <c r="DY67" s="194">
        <v>33</v>
      </c>
      <c r="DZ67" s="194">
        <f t="shared" si="94"/>
        <v>1</v>
      </c>
      <c r="EA67" s="195">
        <f t="shared" si="95"/>
        <v>1</v>
      </c>
      <c r="EB67" s="98">
        <f t="shared" si="96"/>
        <v>1</v>
      </c>
      <c r="EC67" s="98">
        <f t="shared" si="97"/>
        <v>1</v>
      </c>
      <c r="ED67" s="98">
        <f t="shared" si="98"/>
        <v>1</v>
      </c>
      <c r="EE67" s="98">
        <f t="shared" si="99"/>
        <v>1</v>
      </c>
      <c r="EF67" s="98">
        <f t="shared" si="100"/>
        <v>1</v>
      </c>
      <c r="EG67" s="98">
        <f t="shared" si="101"/>
        <v>1</v>
      </c>
      <c r="EH67" s="98">
        <f t="shared" si="102"/>
        <v>1</v>
      </c>
      <c r="EI67" s="98">
        <f t="shared" si="103"/>
        <v>1</v>
      </c>
      <c r="EJ67" s="195">
        <f t="shared" si="104"/>
        <v>1</v>
      </c>
      <c r="EK67" s="195">
        <f t="shared" si="105"/>
        <v>1</v>
      </c>
      <c r="EL67" s="196">
        <f t="shared" si="106"/>
        <v>1</v>
      </c>
      <c r="EO67" s="196">
        <v>48</v>
      </c>
      <c r="EP67" s="194">
        <f t="shared" si="107"/>
        <v>0</v>
      </c>
      <c r="EQ67" s="195">
        <f t="shared" si="108"/>
        <v>0</v>
      </c>
      <c r="ER67" s="98">
        <f t="shared" si="109"/>
        <v>1</v>
      </c>
      <c r="ES67" s="98">
        <f t="shared" si="110"/>
        <v>0</v>
      </c>
      <c r="ET67" s="98">
        <f t="shared" si="111"/>
        <v>0</v>
      </c>
      <c r="EU67" s="98">
        <f t="shared" si="112"/>
        <v>0</v>
      </c>
      <c r="EV67" s="98">
        <f t="shared" si="113"/>
        <v>0</v>
      </c>
      <c r="EW67" s="98">
        <f t="shared" si="114"/>
        <v>1</v>
      </c>
      <c r="EX67" s="98">
        <f t="shared" si="115"/>
        <v>1</v>
      </c>
      <c r="EY67" s="98">
        <f t="shared" si="116"/>
        <v>0</v>
      </c>
      <c r="EZ67" s="98">
        <f t="shared" si="117"/>
        <v>1</v>
      </c>
      <c r="FA67" s="195">
        <f t="shared" si="118"/>
        <v>1</v>
      </c>
      <c r="FB67" s="195">
        <f t="shared" si="119"/>
        <v>1</v>
      </c>
      <c r="FC67" s="196">
        <f t="shared" si="120"/>
        <v>0</v>
      </c>
      <c r="FF67" s="10">
        <v>45</v>
      </c>
      <c r="FG67" s="191">
        <f t="shared" si="121"/>
        <v>0</v>
      </c>
      <c r="FH67" s="192">
        <f t="shared" si="122"/>
        <v>0</v>
      </c>
      <c r="FI67" s="160">
        <f t="shared" si="123"/>
        <v>0</v>
      </c>
      <c r="FJ67" s="160">
        <f t="shared" si="124"/>
        <v>0</v>
      </c>
      <c r="FK67" s="160">
        <f t="shared" si="125"/>
        <v>0</v>
      </c>
      <c r="FL67" s="160">
        <f t="shared" si="126"/>
        <v>0</v>
      </c>
      <c r="FM67" s="160">
        <f t="shared" si="127"/>
        <v>1</v>
      </c>
      <c r="FN67" s="160">
        <f t="shared" si="128"/>
        <v>1</v>
      </c>
      <c r="FO67" s="160">
        <f t="shared" si="129"/>
        <v>1</v>
      </c>
      <c r="FP67" s="160">
        <f t="shared" si="130"/>
        <v>0</v>
      </c>
      <c r="FQ67" s="160">
        <f t="shared" si="131"/>
        <v>1</v>
      </c>
      <c r="FR67" s="192">
        <f t="shared" si="132"/>
        <v>1</v>
      </c>
      <c r="FS67" s="192">
        <f t="shared" si="133"/>
        <v>1</v>
      </c>
      <c r="FT67" s="193">
        <f t="shared" si="134"/>
        <v>1</v>
      </c>
      <c r="FU67" s="193">
        <f t="shared" si="135"/>
        <v>1</v>
      </c>
    </row>
    <row r="68" spans="2:177" ht="13" thickBot="1" x14ac:dyDescent="0.3">
      <c r="B68" s="131">
        <v>67</v>
      </c>
      <c r="H68" s="126">
        <v>67</v>
      </c>
      <c r="I68">
        <f t="shared" si="3"/>
        <v>1</v>
      </c>
      <c r="M68" s="154"/>
      <c r="P68" s="127">
        <v>47</v>
      </c>
      <c r="Q68">
        <f t="shared" si="4"/>
        <v>1</v>
      </c>
      <c r="R68" s="10">
        <f t="shared" si="17"/>
        <v>1</v>
      </c>
      <c r="V68" s="128">
        <v>45</v>
      </c>
      <c r="W68">
        <f t="shared" si="18"/>
        <v>1</v>
      </c>
      <c r="X68" s="10">
        <f t="shared" si="19"/>
        <v>1</v>
      </c>
      <c r="Y68" s="10">
        <f t="shared" si="20"/>
        <v>1</v>
      </c>
      <c r="AB68" s="131">
        <v>48</v>
      </c>
      <c r="AC68" s="10">
        <f t="shared" si="21"/>
        <v>1</v>
      </c>
      <c r="AD68" s="10">
        <f t="shared" si="22"/>
        <v>1</v>
      </c>
      <c r="AE68" s="10">
        <f t="shared" si="23"/>
        <v>0</v>
      </c>
      <c r="AF68" s="10">
        <f t="shared" si="24"/>
        <v>1</v>
      </c>
      <c r="AH68" s="126">
        <v>47</v>
      </c>
      <c r="AI68" s="10">
        <f t="shared" si="25"/>
        <v>1</v>
      </c>
      <c r="AJ68" s="10">
        <f t="shared" si="26"/>
        <v>1</v>
      </c>
      <c r="AK68" s="10">
        <f t="shared" si="27"/>
        <v>1</v>
      </c>
      <c r="AL68" s="10">
        <f t="shared" si="28"/>
        <v>1</v>
      </c>
      <c r="AM68" s="10">
        <f t="shared" si="29"/>
        <v>1</v>
      </c>
      <c r="AN68" s="131">
        <v>40</v>
      </c>
      <c r="AO68" s="10">
        <f t="shared" si="30"/>
        <v>1</v>
      </c>
      <c r="AP68" s="10">
        <f t="shared" si="31"/>
        <v>0</v>
      </c>
      <c r="AQ68" s="10">
        <f t="shared" si="32"/>
        <v>0</v>
      </c>
      <c r="AR68" s="10">
        <f t="shared" si="33"/>
        <v>0</v>
      </c>
      <c r="AS68" s="10">
        <f t="shared" si="34"/>
        <v>0</v>
      </c>
      <c r="AT68" s="131">
        <v>48</v>
      </c>
      <c r="AU68" s="10">
        <f t="shared" si="5"/>
        <v>1</v>
      </c>
      <c r="AV68" s="10">
        <f t="shared" si="35"/>
        <v>0</v>
      </c>
      <c r="AW68" s="10">
        <f t="shared" si="36"/>
        <v>1</v>
      </c>
      <c r="AX68" s="10">
        <f t="shared" si="37"/>
        <v>1</v>
      </c>
      <c r="AY68" s="10">
        <f t="shared" si="38"/>
        <v>1</v>
      </c>
      <c r="AZ68" s="131">
        <v>33</v>
      </c>
      <c r="BA68" s="10">
        <f t="shared" si="6"/>
        <v>1</v>
      </c>
      <c r="BB68" s="10">
        <f t="shared" si="39"/>
        <v>1</v>
      </c>
      <c r="BC68" s="10">
        <f t="shared" si="40"/>
        <v>1</v>
      </c>
      <c r="BD68" s="10">
        <f t="shared" si="41"/>
        <v>1</v>
      </c>
      <c r="BE68" s="10">
        <f t="shared" si="42"/>
        <v>1</v>
      </c>
      <c r="BF68" s="10">
        <f t="shared" si="43"/>
        <v>1</v>
      </c>
      <c r="BG68" s="10">
        <f t="shared" si="44"/>
        <v>1</v>
      </c>
      <c r="BH68" s="10">
        <f t="shared" si="45"/>
        <v>1</v>
      </c>
      <c r="BI68" s="112">
        <v>4</v>
      </c>
      <c r="BJ68" s="131">
        <v>65</v>
      </c>
      <c r="BK68" s="194">
        <f t="shared" si="46"/>
        <v>0</v>
      </c>
      <c r="BL68" s="195">
        <f t="shared" si="47"/>
        <v>1</v>
      </c>
      <c r="BM68" s="195">
        <f t="shared" si="48"/>
        <v>1</v>
      </c>
      <c r="BN68" s="195">
        <f t="shared" si="49"/>
        <v>1</v>
      </c>
      <c r="BO68" s="195">
        <f t="shared" si="50"/>
        <v>1</v>
      </c>
      <c r="BP68" s="195">
        <f t="shared" si="51"/>
        <v>1</v>
      </c>
      <c r="BQ68" s="195">
        <f t="shared" si="52"/>
        <v>1</v>
      </c>
      <c r="BR68" s="195">
        <f t="shared" si="136"/>
        <v>0</v>
      </c>
      <c r="BS68" s="196">
        <f t="shared" si="53"/>
        <v>1</v>
      </c>
      <c r="BT68" s="114">
        <f t="shared" si="54"/>
        <v>8</v>
      </c>
      <c r="BU68" s="162">
        <v>51</v>
      </c>
      <c r="BV68" s="162">
        <v>1</v>
      </c>
      <c r="BW68" s="98">
        <v>1</v>
      </c>
      <c r="BX68" s="98">
        <v>1</v>
      </c>
      <c r="BY68" s="98">
        <v>1</v>
      </c>
      <c r="BZ68" s="98">
        <v>1</v>
      </c>
      <c r="CA68" s="98">
        <v>1</v>
      </c>
      <c r="CB68" s="98">
        <v>1</v>
      </c>
      <c r="CC68" s="98">
        <v>1</v>
      </c>
      <c r="CD68" s="195">
        <v>1</v>
      </c>
      <c r="CE68" s="196">
        <v>1</v>
      </c>
      <c r="CF68" s="114">
        <f t="shared" si="65"/>
        <v>11</v>
      </c>
      <c r="CG68" s="162">
        <v>51</v>
      </c>
      <c r="CH68" s="194">
        <f t="shared" si="66"/>
        <v>1</v>
      </c>
      <c r="CI68" s="98">
        <f t="shared" si="67"/>
        <v>0</v>
      </c>
      <c r="CJ68" s="98">
        <f t="shared" si="68"/>
        <v>0</v>
      </c>
      <c r="CK68" s="98">
        <f t="shared" si="69"/>
        <v>0</v>
      </c>
      <c r="CL68" s="98">
        <f t="shared" si="70"/>
        <v>0</v>
      </c>
      <c r="CM68" s="98">
        <f t="shared" si="71"/>
        <v>0</v>
      </c>
      <c r="CN68" s="98">
        <f t="shared" si="72"/>
        <v>0</v>
      </c>
      <c r="CO68" s="99">
        <f t="shared" si="73"/>
        <v>0</v>
      </c>
      <c r="CP68" s="98">
        <f t="shared" si="74"/>
        <v>0</v>
      </c>
      <c r="CQ68" s="195">
        <f t="shared" si="75"/>
        <v>0</v>
      </c>
      <c r="CR68" s="196">
        <f t="shared" si="76"/>
        <v>0</v>
      </c>
      <c r="CS68">
        <f t="shared" si="77"/>
        <v>1</v>
      </c>
      <c r="CU68" s="162">
        <v>51</v>
      </c>
      <c r="CV68" s="194">
        <f t="shared" si="7"/>
        <v>1</v>
      </c>
      <c r="CW68" s="98">
        <f t="shared" si="8"/>
        <v>1</v>
      </c>
      <c r="CX68" s="98">
        <f t="shared" si="9"/>
        <v>0</v>
      </c>
      <c r="CY68" s="98">
        <f t="shared" si="10"/>
        <v>0</v>
      </c>
      <c r="CZ68" s="98">
        <f t="shared" si="11"/>
        <v>0</v>
      </c>
      <c r="DA68" s="98">
        <f t="shared" si="12"/>
        <v>0</v>
      </c>
      <c r="DB68" s="98">
        <f t="shared" si="13"/>
        <v>0</v>
      </c>
      <c r="DC68" s="99">
        <f t="shared" si="14"/>
        <v>0</v>
      </c>
      <c r="DD68" s="98">
        <f t="shared" si="15"/>
        <v>0</v>
      </c>
      <c r="DE68" s="195">
        <f t="shared" si="78"/>
        <v>0</v>
      </c>
      <c r="DF68" s="195">
        <f t="shared" si="79"/>
        <v>0</v>
      </c>
      <c r="DG68" s="196">
        <f t="shared" si="16"/>
        <v>0</v>
      </c>
      <c r="DH68">
        <f t="shared" si="80"/>
        <v>2</v>
      </c>
      <c r="DJ68" s="162">
        <v>68</v>
      </c>
      <c r="DK68" s="194">
        <f t="shared" si="81"/>
        <v>1</v>
      </c>
      <c r="DL68" s="162">
        <f t="shared" si="82"/>
        <v>0</v>
      </c>
      <c r="DM68" s="98">
        <f t="shared" si="83"/>
        <v>0</v>
      </c>
      <c r="DN68" s="98">
        <f t="shared" si="84"/>
        <v>1</v>
      </c>
      <c r="DO68" s="98">
        <f t="shared" si="85"/>
        <v>1</v>
      </c>
      <c r="DP68" s="98">
        <f t="shared" si="86"/>
        <v>1</v>
      </c>
      <c r="DQ68" s="98">
        <f t="shared" si="87"/>
        <v>0</v>
      </c>
      <c r="DR68" s="98">
        <f t="shared" si="88"/>
        <v>1</v>
      </c>
      <c r="DS68" s="98">
        <f t="shared" si="89"/>
        <v>1</v>
      </c>
      <c r="DT68" s="195">
        <f t="shared" si="90"/>
        <v>1</v>
      </c>
      <c r="DU68" s="195">
        <f t="shared" si="91"/>
        <v>1</v>
      </c>
      <c r="DV68" s="196">
        <f t="shared" si="92"/>
        <v>1</v>
      </c>
      <c r="DW68">
        <f t="shared" si="93"/>
        <v>8</v>
      </c>
      <c r="DY68" s="194">
        <v>51</v>
      </c>
      <c r="DZ68" s="194">
        <f t="shared" si="94"/>
        <v>0</v>
      </c>
      <c r="EA68" s="195">
        <f t="shared" si="95"/>
        <v>1</v>
      </c>
      <c r="EB68" s="98">
        <f t="shared" si="96"/>
        <v>1</v>
      </c>
      <c r="EC68" s="98">
        <f t="shared" si="97"/>
        <v>1</v>
      </c>
      <c r="ED68" s="98">
        <f t="shared" si="98"/>
        <v>0</v>
      </c>
      <c r="EE68" s="98">
        <f t="shared" si="99"/>
        <v>0</v>
      </c>
      <c r="EF68" s="98">
        <f t="shared" si="100"/>
        <v>0</v>
      </c>
      <c r="EG68" s="98">
        <f t="shared" si="101"/>
        <v>0</v>
      </c>
      <c r="EH68" s="98">
        <f t="shared" si="102"/>
        <v>0</v>
      </c>
      <c r="EI68" s="98">
        <f t="shared" si="103"/>
        <v>0</v>
      </c>
      <c r="EJ68" s="195">
        <f t="shared" si="104"/>
        <v>0</v>
      </c>
      <c r="EK68" s="195">
        <f t="shared" si="105"/>
        <v>0</v>
      </c>
      <c r="EL68" s="196">
        <f t="shared" si="106"/>
        <v>0</v>
      </c>
      <c r="EO68" s="196">
        <v>51</v>
      </c>
      <c r="EP68" s="194">
        <f t="shared" si="107"/>
        <v>1</v>
      </c>
      <c r="EQ68" s="195">
        <f t="shared" si="108"/>
        <v>0</v>
      </c>
      <c r="ER68" s="98">
        <f t="shared" si="109"/>
        <v>1</v>
      </c>
      <c r="ES68" s="98">
        <f t="shared" si="110"/>
        <v>1</v>
      </c>
      <c r="ET68" s="98">
        <f t="shared" si="111"/>
        <v>1</v>
      </c>
      <c r="EU68" s="98">
        <f t="shared" si="112"/>
        <v>0</v>
      </c>
      <c r="EV68" s="98">
        <f t="shared" si="113"/>
        <v>0</v>
      </c>
      <c r="EW68" s="98">
        <f t="shared" si="114"/>
        <v>0</v>
      </c>
      <c r="EX68" s="98">
        <f t="shared" si="115"/>
        <v>0</v>
      </c>
      <c r="EY68" s="98">
        <f t="shared" si="116"/>
        <v>0</v>
      </c>
      <c r="EZ68" s="98">
        <f t="shared" si="117"/>
        <v>0</v>
      </c>
      <c r="FA68" s="195">
        <f t="shared" si="118"/>
        <v>0</v>
      </c>
      <c r="FB68" s="195">
        <f t="shared" si="119"/>
        <v>0</v>
      </c>
      <c r="FC68" s="196">
        <f t="shared" si="120"/>
        <v>0</v>
      </c>
      <c r="FF68" s="10">
        <v>57</v>
      </c>
      <c r="FG68" s="191">
        <f t="shared" si="121"/>
        <v>0</v>
      </c>
      <c r="FH68" s="192">
        <f t="shared" si="122"/>
        <v>0</v>
      </c>
      <c r="FI68" s="160">
        <f t="shared" si="123"/>
        <v>0</v>
      </c>
      <c r="FJ68" s="160">
        <f t="shared" si="124"/>
        <v>0</v>
      </c>
      <c r="FK68" s="160">
        <f t="shared" si="125"/>
        <v>0</v>
      </c>
      <c r="FL68" s="160">
        <f t="shared" si="126"/>
        <v>0</v>
      </c>
      <c r="FM68" s="160">
        <f t="shared" si="127"/>
        <v>0</v>
      </c>
      <c r="FN68" s="160">
        <f t="shared" si="128"/>
        <v>0</v>
      </c>
      <c r="FO68" s="160">
        <f t="shared" si="129"/>
        <v>0</v>
      </c>
      <c r="FP68" s="160">
        <f t="shared" si="130"/>
        <v>0</v>
      </c>
      <c r="FQ68" s="160">
        <f t="shared" si="131"/>
        <v>0</v>
      </c>
      <c r="FR68" s="192">
        <f t="shared" si="132"/>
        <v>1</v>
      </c>
      <c r="FS68" s="192">
        <f t="shared" si="133"/>
        <v>0</v>
      </c>
      <c r="FT68" s="193">
        <f t="shared" si="134"/>
        <v>1</v>
      </c>
      <c r="FU68" s="193">
        <f t="shared" si="135"/>
        <v>0</v>
      </c>
    </row>
    <row r="69" spans="2:177" ht="13" thickBot="1" x14ac:dyDescent="0.3">
      <c r="B69" s="131">
        <v>68</v>
      </c>
      <c r="H69" s="126">
        <v>68</v>
      </c>
      <c r="I69">
        <f t="shared" si="3"/>
        <v>1</v>
      </c>
      <c r="M69" s="154"/>
      <c r="P69" s="127">
        <v>48</v>
      </c>
      <c r="Q69">
        <f t="shared" si="4"/>
        <v>0</v>
      </c>
      <c r="R69" s="10">
        <f t="shared" si="17"/>
        <v>1</v>
      </c>
      <c r="V69" s="126">
        <v>47</v>
      </c>
      <c r="W69">
        <f t="shared" si="18"/>
        <v>1</v>
      </c>
      <c r="X69" s="10">
        <f t="shared" si="19"/>
        <v>1</v>
      </c>
      <c r="Y69" s="10">
        <f t="shared" si="20"/>
        <v>1</v>
      </c>
      <c r="AB69" s="131">
        <v>56</v>
      </c>
      <c r="AC69" s="10">
        <f t="shared" si="21"/>
        <v>0</v>
      </c>
      <c r="AD69" s="10">
        <f t="shared" si="22"/>
        <v>0</v>
      </c>
      <c r="AE69" s="10">
        <f t="shared" si="23"/>
        <v>1</v>
      </c>
      <c r="AF69" s="10">
        <f t="shared" si="24"/>
        <v>0</v>
      </c>
      <c r="AH69" s="126">
        <v>56</v>
      </c>
      <c r="AI69" s="10">
        <f t="shared" si="25"/>
        <v>1</v>
      </c>
      <c r="AJ69" s="10">
        <f t="shared" si="26"/>
        <v>0</v>
      </c>
      <c r="AK69" s="10">
        <f t="shared" si="27"/>
        <v>0</v>
      </c>
      <c r="AL69" s="10">
        <f t="shared" si="28"/>
        <v>1</v>
      </c>
      <c r="AM69" s="10">
        <f t="shared" si="29"/>
        <v>0</v>
      </c>
      <c r="AN69" s="131">
        <v>48</v>
      </c>
      <c r="AO69" s="10">
        <f t="shared" si="30"/>
        <v>0</v>
      </c>
      <c r="AP69" s="10">
        <f t="shared" si="31"/>
        <v>1</v>
      </c>
      <c r="AQ69" s="10">
        <f t="shared" si="32"/>
        <v>1</v>
      </c>
      <c r="AR69" s="10">
        <f t="shared" si="33"/>
        <v>1</v>
      </c>
      <c r="AS69" s="10">
        <f t="shared" si="34"/>
        <v>0</v>
      </c>
      <c r="AT69" s="131">
        <v>56</v>
      </c>
      <c r="AU69" s="10">
        <f t="shared" si="5"/>
        <v>0</v>
      </c>
      <c r="AV69" s="10">
        <f t="shared" si="35"/>
        <v>1</v>
      </c>
      <c r="AW69" s="10">
        <f t="shared" si="36"/>
        <v>1</v>
      </c>
      <c r="AX69" s="10">
        <f t="shared" si="37"/>
        <v>0</v>
      </c>
      <c r="AY69" s="10">
        <f t="shared" si="38"/>
        <v>0</v>
      </c>
      <c r="AZ69" s="131">
        <v>39</v>
      </c>
      <c r="BA69" s="10">
        <f t="shared" si="6"/>
        <v>1</v>
      </c>
      <c r="BB69" s="10">
        <f t="shared" si="39"/>
        <v>0</v>
      </c>
      <c r="BC69" s="10">
        <f t="shared" si="40"/>
        <v>0</v>
      </c>
      <c r="BD69" s="10">
        <f t="shared" si="41"/>
        <v>0</v>
      </c>
      <c r="BE69" s="10">
        <f t="shared" si="42"/>
        <v>0</v>
      </c>
      <c r="BF69" s="10">
        <f t="shared" si="43"/>
        <v>0</v>
      </c>
      <c r="BG69" s="10">
        <f t="shared" si="44"/>
        <v>0</v>
      </c>
      <c r="BH69" s="10">
        <f t="shared" si="45"/>
        <v>0</v>
      </c>
      <c r="BI69" s="185">
        <v>3</v>
      </c>
      <c r="BJ69" s="187">
        <v>67</v>
      </c>
      <c r="BK69" s="194">
        <f t="shared" si="46"/>
        <v>1</v>
      </c>
      <c r="BL69" s="195">
        <f t="shared" si="47"/>
        <v>1</v>
      </c>
      <c r="BM69" s="195">
        <f t="shared" si="48"/>
        <v>0</v>
      </c>
      <c r="BN69" s="195">
        <f t="shared" si="49"/>
        <v>1</v>
      </c>
      <c r="BO69" s="195">
        <f t="shared" si="50"/>
        <v>1</v>
      </c>
      <c r="BP69" s="195">
        <f t="shared" si="51"/>
        <v>1</v>
      </c>
      <c r="BQ69" s="195">
        <f t="shared" si="52"/>
        <v>1</v>
      </c>
      <c r="BR69" s="195">
        <f t="shared" si="136"/>
        <v>1</v>
      </c>
      <c r="BS69" s="196">
        <f t="shared" si="53"/>
        <v>1</v>
      </c>
      <c r="BT69" s="114">
        <f t="shared" si="54"/>
        <v>9</v>
      </c>
      <c r="BU69" s="164">
        <v>67</v>
      </c>
      <c r="BV69" s="162">
        <f t="shared" si="55"/>
        <v>1</v>
      </c>
      <c r="BW69" s="98">
        <f t="shared" si="56"/>
        <v>1</v>
      </c>
      <c r="BX69" s="98">
        <f t="shared" si="57"/>
        <v>1</v>
      </c>
      <c r="BY69" s="98">
        <f t="shared" si="58"/>
        <v>0</v>
      </c>
      <c r="BZ69" s="98">
        <f t="shared" si="59"/>
        <v>1</v>
      </c>
      <c r="CA69" s="98">
        <f t="shared" si="60"/>
        <v>1</v>
      </c>
      <c r="CB69" s="98">
        <f t="shared" si="61"/>
        <v>1</v>
      </c>
      <c r="CC69" s="98">
        <f t="shared" si="62"/>
        <v>1</v>
      </c>
      <c r="CD69" s="195">
        <f t="shared" si="63"/>
        <v>1</v>
      </c>
      <c r="CE69" s="196">
        <f t="shared" si="64"/>
        <v>1</v>
      </c>
      <c r="CF69" s="114">
        <f t="shared" si="65"/>
        <v>10</v>
      </c>
      <c r="CG69" s="164">
        <v>67</v>
      </c>
      <c r="CH69" s="194">
        <f t="shared" si="66"/>
        <v>1</v>
      </c>
      <c r="CI69" s="98">
        <f t="shared" si="67"/>
        <v>1</v>
      </c>
      <c r="CJ69" s="98">
        <f t="shared" si="68"/>
        <v>1</v>
      </c>
      <c r="CK69" s="98">
        <f t="shared" si="69"/>
        <v>1</v>
      </c>
      <c r="CL69" s="98">
        <f t="shared" si="70"/>
        <v>0</v>
      </c>
      <c r="CM69" s="98">
        <f t="shared" si="71"/>
        <v>1</v>
      </c>
      <c r="CN69" s="98">
        <f t="shared" si="72"/>
        <v>1</v>
      </c>
      <c r="CO69" s="99">
        <f t="shared" si="73"/>
        <v>1</v>
      </c>
      <c r="CP69" s="98">
        <f t="shared" si="74"/>
        <v>1</v>
      </c>
      <c r="CQ69" s="195">
        <f t="shared" si="75"/>
        <v>1</v>
      </c>
      <c r="CR69" s="196">
        <f t="shared" si="76"/>
        <v>1</v>
      </c>
      <c r="CS69">
        <f t="shared" si="77"/>
        <v>10</v>
      </c>
      <c r="CU69" s="162">
        <v>58</v>
      </c>
      <c r="CV69" s="194">
        <f t="shared" si="7"/>
        <v>0</v>
      </c>
      <c r="CW69" s="98">
        <f t="shared" si="8"/>
        <v>0</v>
      </c>
      <c r="CX69" s="98">
        <f t="shared" si="9"/>
        <v>0</v>
      </c>
      <c r="CY69" s="98">
        <f t="shared" si="10"/>
        <v>0</v>
      </c>
      <c r="CZ69" s="98">
        <f t="shared" si="11"/>
        <v>0</v>
      </c>
      <c r="DA69" s="98">
        <f t="shared" si="12"/>
        <v>0</v>
      </c>
      <c r="DB69" s="98">
        <f t="shared" si="13"/>
        <v>0</v>
      </c>
      <c r="DC69" s="99">
        <f t="shared" si="14"/>
        <v>0</v>
      </c>
      <c r="DD69" s="98">
        <f t="shared" si="15"/>
        <v>0</v>
      </c>
      <c r="DE69" s="195">
        <f t="shared" si="78"/>
        <v>0</v>
      </c>
      <c r="DF69" s="195">
        <f t="shared" si="79"/>
        <v>1</v>
      </c>
      <c r="DG69" s="196">
        <f t="shared" si="16"/>
        <v>0</v>
      </c>
      <c r="DH69">
        <f t="shared" si="80"/>
        <v>1</v>
      </c>
      <c r="DJ69" s="162">
        <v>71</v>
      </c>
      <c r="DK69" s="194">
        <f t="shared" si="81"/>
        <v>0</v>
      </c>
      <c r="DL69" s="162">
        <f t="shared" si="82"/>
        <v>1</v>
      </c>
      <c r="DM69" s="98">
        <f t="shared" si="83"/>
        <v>1</v>
      </c>
      <c r="DN69" s="98">
        <f t="shared" si="84"/>
        <v>1</v>
      </c>
      <c r="DO69" s="98">
        <f t="shared" si="85"/>
        <v>1</v>
      </c>
      <c r="DP69" s="98">
        <f t="shared" si="86"/>
        <v>1</v>
      </c>
      <c r="DQ69" s="98">
        <f t="shared" si="87"/>
        <v>1</v>
      </c>
      <c r="DR69" s="98">
        <f t="shared" si="88"/>
        <v>1</v>
      </c>
      <c r="DS69" s="98">
        <f t="shared" si="89"/>
        <v>1</v>
      </c>
      <c r="DT69" s="195">
        <f t="shared" si="90"/>
        <v>1</v>
      </c>
      <c r="DU69" s="195">
        <f t="shared" si="91"/>
        <v>1</v>
      </c>
      <c r="DV69" s="196">
        <f t="shared" si="92"/>
        <v>1</v>
      </c>
      <c r="DW69">
        <f t="shared" si="93"/>
        <v>10</v>
      </c>
      <c r="DY69" s="194">
        <v>67</v>
      </c>
      <c r="DZ69" s="194">
        <f t="shared" si="94"/>
        <v>1</v>
      </c>
      <c r="EA69" s="195">
        <f t="shared" si="95"/>
        <v>1</v>
      </c>
      <c r="EB69" s="98">
        <f t="shared" si="96"/>
        <v>1</v>
      </c>
      <c r="EC69" s="98">
        <f t="shared" si="97"/>
        <v>1</v>
      </c>
      <c r="ED69" s="98">
        <f t="shared" si="98"/>
        <v>1</v>
      </c>
      <c r="EE69" s="98">
        <f t="shared" si="99"/>
        <v>1</v>
      </c>
      <c r="EF69" s="98">
        <f t="shared" si="100"/>
        <v>1</v>
      </c>
      <c r="EG69" s="98">
        <f t="shared" si="101"/>
        <v>0</v>
      </c>
      <c r="EH69" s="98">
        <f t="shared" si="102"/>
        <v>1</v>
      </c>
      <c r="EI69" s="98">
        <f t="shared" si="103"/>
        <v>1</v>
      </c>
      <c r="EJ69" s="195">
        <f t="shared" si="104"/>
        <v>1</v>
      </c>
      <c r="EK69" s="195">
        <f t="shared" si="105"/>
        <v>1</v>
      </c>
      <c r="EL69" s="196">
        <f t="shared" si="106"/>
        <v>1</v>
      </c>
      <c r="EO69" s="196">
        <v>60</v>
      </c>
      <c r="EP69" s="194">
        <f t="shared" si="107"/>
        <v>0</v>
      </c>
      <c r="EQ69" s="195">
        <f t="shared" si="108"/>
        <v>0</v>
      </c>
      <c r="ER69" s="98">
        <f t="shared" si="109"/>
        <v>0</v>
      </c>
      <c r="ES69" s="98">
        <f t="shared" si="110"/>
        <v>0</v>
      </c>
      <c r="ET69" s="98">
        <f t="shared" si="111"/>
        <v>0</v>
      </c>
      <c r="EU69" s="98">
        <f t="shared" si="112"/>
        <v>0</v>
      </c>
      <c r="EV69" s="98">
        <f t="shared" si="113"/>
        <v>1</v>
      </c>
      <c r="EW69" s="98">
        <f t="shared" si="114"/>
        <v>1</v>
      </c>
      <c r="EX69" s="98">
        <f t="shared" si="115"/>
        <v>1</v>
      </c>
      <c r="EY69" s="98">
        <f t="shared" si="116"/>
        <v>0</v>
      </c>
      <c r="EZ69" s="98">
        <f t="shared" si="117"/>
        <v>1</v>
      </c>
      <c r="FA69" s="195">
        <f t="shared" si="118"/>
        <v>1</v>
      </c>
      <c r="FB69" s="195">
        <f t="shared" si="119"/>
        <v>1</v>
      </c>
      <c r="FC69" s="196">
        <f t="shared" si="120"/>
        <v>1</v>
      </c>
      <c r="FF69" s="10">
        <v>67</v>
      </c>
      <c r="FG69" s="191">
        <f t="shared" si="121"/>
        <v>1</v>
      </c>
      <c r="FH69" s="192">
        <f t="shared" si="122"/>
        <v>1</v>
      </c>
      <c r="FI69" s="160">
        <f t="shared" si="123"/>
        <v>1</v>
      </c>
      <c r="FJ69" s="160">
        <f t="shared" si="124"/>
        <v>1</v>
      </c>
      <c r="FK69" s="160">
        <f t="shared" si="125"/>
        <v>1</v>
      </c>
      <c r="FL69" s="160">
        <f t="shared" si="126"/>
        <v>1</v>
      </c>
      <c r="FM69" s="160">
        <f t="shared" si="127"/>
        <v>1</v>
      </c>
      <c r="FN69" s="160">
        <f t="shared" si="128"/>
        <v>1</v>
      </c>
      <c r="FO69" s="160">
        <f t="shared" si="129"/>
        <v>1</v>
      </c>
      <c r="FP69" s="160">
        <f t="shared" si="130"/>
        <v>0</v>
      </c>
      <c r="FQ69" s="160">
        <f t="shared" si="131"/>
        <v>1</v>
      </c>
      <c r="FR69" s="192">
        <f t="shared" si="132"/>
        <v>1</v>
      </c>
      <c r="FS69" s="192">
        <f t="shared" si="133"/>
        <v>1</v>
      </c>
      <c r="FT69" s="193">
        <f t="shared" si="134"/>
        <v>1</v>
      </c>
      <c r="FU69" s="193">
        <f t="shared" si="135"/>
        <v>1</v>
      </c>
    </row>
    <row r="70" spans="2:177" ht="13" thickBot="1" x14ac:dyDescent="0.3">
      <c r="B70" s="131">
        <v>71</v>
      </c>
      <c r="H70" s="126">
        <v>69</v>
      </c>
      <c r="I70">
        <f t="shared" si="3"/>
        <v>0</v>
      </c>
      <c r="M70" s="154"/>
      <c r="P70" s="127">
        <v>57</v>
      </c>
      <c r="Q70">
        <f t="shared" si="4"/>
        <v>0</v>
      </c>
      <c r="R70" s="10">
        <f t="shared" si="17"/>
        <v>0</v>
      </c>
      <c r="V70" s="126">
        <v>48</v>
      </c>
      <c r="W70">
        <f t="shared" si="18"/>
        <v>1</v>
      </c>
      <c r="X70" s="10">
        <f t="shared" si="19"/>
        <v>0</v>
      </c>
      <c r="Y70" s="10">
        <f t="shared" si="20"/>
        <v>1</v>
      </c>
      <c r="AB70" s="131">
        <v>57</v>
      </c>
      <c r="AC70" s="10">
        <f t="shared" si="21"/>
        <v>0</v>
      </c>
      <c r="AD70" s="10">
        <f t="shared" si="22"/>
        <v>1</v>
      </c>
      <c r="AE70" s="10">
        <f t="shared" si="23"/>
        <v>0</v>
      </c>
      <c r="AF70" s="10">
        <f t="shared" si="24"/>
        <v>0</v>
      </c>
      <c r="AH70" s="126">
        <v>64</v>
      </c>
      <c r="AI70" s="10">
        <f t="shared" si="25"/>
        <v>1</v>
      </c>
      <c r="AJ70" s="10">
        <f t="shared" si="26"/>
        <v>0</v>
      </c>
      <c r="AK70" s="10">
        <f t="shared" si="27"/>
        <v>1</v>
      </c>
      <c r="AL70" s="10">
        <f t="shared" si="28"/>
        <v>0</v>
      </c>
      <c r="AM70" s="10">
        <f t="shared" si="29"/>
        <v>1</v>
      </c>
      <c r="AN70" s="131">
        <v>60</v>
      </c>
      <c r="AO70" s="10">
        <f t="shared" si="30"/>
        <v>0</v>
      </c>
      <c r="AP70" s="10">
        <f t="shared" si="31"/>
        <v>1</v>
      </c>
      <c r="AQ70" s="10">
        <f t="shared" si="32"/>
        <v>1</v>
      </c>
      <c r="AR70" s="10">
        <f t="shared" si="33"/>
        <v>1</v>
      </c>
      <c r="AS70" s="10">
        <f t="shared" si="34"/>
        <v>1</v>
      </c>
      <c r="AT70" s="131">
        <v>60</v>
      </c>
      <c r="AU70" s="10">
        <f t="shared" si="5"/>
        <v>1</v>
      </c>
      <c r="AV70" s="10">
        <f t="shared" si="35"/>
        <v>0</v>
      </c>
      <c r="AW70" s="10">
        <f t="shared" si="36"/>
        <v>1</v>
      </c>
      <c r="AX70" s="10">
        <f t="shared" si="37"/>
        <v>1</v>
      </c>
      <c r="AY70" s="10">
        <f t="shared" si="38"/>
        <v>1</v>
      </c>
      <c r="AZ70" s="131">
        <v>40</v>
      </c>
      <c r="BA70" s="10">
        <f t="shared" si="6"/>
        <v>0</v>
      </c>
      <c r="BB70" s="10">
        <f t="shared" si="39"/>
        <v>1</v>
      </c>
      <c r="BC70" s="10">
        <f t="shared" si="40"/>
        <v>1</v>
      </c>
      <c r="BD70" s="10">
        <f t="shared" si="41"/>
        <v>0</v>
      </c>
      <c r="BE70" s="10">
        <f t="shared" si="42"/>
        <v>0</v>
      </c>
      <c r="BF70" s="10">
        <f t="shared" si="43"/>
        <v>0</v>
      </c>
      <c r="BG70" s="10">
        <f t="shared" si="44"/>
        <v>0</v>
      </c>
      <c r="BH70" s="10">
        <f t="shared" si="45"/>
        <v>0</v>
      </c>
      <c r="BJ70" s="186">
        <v>68</v>
      </c>
      <c r="BK70" s="194">
        <f t="shared" si="46"/>
        <v>1</v>
      </c>
      <c r="BL70" s="195">
        <f t="shared" si="47"/>
        <v>1</v>
      </c>
      <c r="BM70" s="195">
        <f t="shared" si="48"/>
        <v>0</v>
      </c>
      <c r="BN70" s="195">
        <f t="shared" si="49"/>
        <v>1</v>
      </c>
      <c r="BO70" s="195">
        <f t="shared" si="50"/>
        <v>1</v>
      </c>
      <c r="BP70" s="195">
        <f t="shared" si="51"/>
        <v>1</v>
      </c>
      <c r="BQ70" s="195">
        <f t="shared" si="52"/>
        <v>1</v>
      </c>
      <c r="BR70" s="195">
        <f t="shared" si="136"/>
        <v>1</v>
      </c>
      <c r="BS70" s="196">
        <f t="shared" si="53"/>
        <v>1</v>
      </c>
      <c r="BT70" s="114">
        <f t="shared" si="54"/>
        <v>9</v>
      </c>
      <c r="BU70" s="162">
        <v>70</v>
      </c>
      <c r="BV70" s="162">
        <f t="shared" si="55"/>
        <v>1</v>
      </c>
      <c r="BW70" s="98">
        <f t="shared" si="56"/>
        <v>0</v>
      </c>
      <c r="BX70" s="98">
        <f t="shared" si="57"/>
        <v>0</v>
      </c>
      <c r="BY70" s="98">
        <f t="shared" si="58"/>
        <v>1</v>
      </c>
      <c r="BZ70" s="98">
        <f t="shared" si="59"/>
        <v>0</v>
      </c>
      <c r="CA70" s="98">
        <f t="shared" si="60"/>
        <v>0</v>
      </c>
      <c r="CB70" s="98">
        <f t="shared" si="61"/>
        <v>0</v>
      </c>
      <c r="CC70" s="98">
        <f t="shared" si="62"/>
        <v>0</v>
      </c>
      <c r="CD70" s="195">
        <f t="shared" si="63"/>
        <v>0</v>
      </c>
      <c r="CE70" s="196">
        <f t="shared" si="64"/>
        <v>0</v>
      </c>
      <c r="CF70" s="114">
        <f t="shared" si="65"/>
        <v>3</v>
      </c>
      <c r="CG70" s="162">
        <v>70</v>
      </c>
      <c r="CH70" s="194">
        <f t="shared" si="66"/>
        <v>1</v>
      </c>
      <c r="CI70" s="98">
        <f t="shared" si="67"/>
        <v>1</v>
      </c>
      <c r="CJ70" s="98">
        <f t="shared" si="68"/>
        <v>0</v>
      </c>
      <c r="CK70" s="98">
        <f t="shared" si="69"/>
        <v>0</v>
      </c>
      <c r="CL70" s="98">
        <f t="shared" si="70"/>
        <v>1</v>
      </c>
      <c r="CM70" s="98">
        <f t="shared" si="71"/>
        <v>0</v>
      </c>
      <c r="CN70" s="98">
        <f t="shared" si="72"/>
        <v>0</v>
      </c>
      <c r="CO70" s="99">
        <f t="shared" si="73"/>
        <v>0</v>
      </c>
      <c r="CP70" s="98">
        <f t="shared" si="74"/>
        <v>0</v>
      </c>
      <c r="CQ70" s="195">
        <f t="shared" si="75"/>
        <v>0</v>
      </c>
      <c r="CR70" s="196">
        <f t="shared" si="76"/>
        <v>0</v>
      </c>
      <c r="CS70">
        <f t="shared" si="77"/>
        <v>3</v>
      </c>
      <c r="CU70" s="162">
        <v>67</v>
      </c>
      <c r="CV70" s="194">
        <f t="shared" si="7"/>
        <v>1</v>
      </c>
      <c r="CW70" s="98">
        <f t="shared" si="8"/>
        <v>1</v>
      </c>
      <c r="CX70" s="98">
        <f t="shared" si="9"/>
        <v>1</v>
      </c>
      <c r="CY70" s="98">
        <f t="shared" si="10"/>
        <v>1</v>
      </c>
      <c r="CZ70" s="98">
        <f t="shared" si="11"/>
        <v>1</v>
      </c>
      <c r="DA70" s="98">
        <f t="shared" si="12"/>
        <v>0</v>
      </c>
      <c r="DB70" s="98">
        <f t="shared" si="13"/>
        <v>1</v>
      </c>
      <c r="DC70" s="99">
        <f t="shared" si="14"/>
        <v>1</v>
      </c>
      <c r="DD70" s="98">
        <f t="shared" si="15"/>
        <v>1</v>
      </c>
      <c r="DE70" s="195">
        <f t="shared" si="78"/>
        <v>1</v>
      </c>
      <c r="DF70" s="195">
        <f t="shared" si="79"/>
        <v>1</v>
      </c>
      <c r="DG70" s="196">
        <f t="shared" si="16"/>
        <v>1</v>
      </c>
      <c r="DH70">
        <f t="shared" si="80"/>
        <v>10</v>
      </c>
      <c r="DJ70" s="162">
        <v>103</v>
      </c>
      <c r="DK70" s="194">
        <f t="shared" si="81"/>
        <v>0</v>
      </c>
      <c r="DL70" s="162">
        <f t="shared" si="82"/>
        <v>1</v>
      </c>
      <c r="DM70" s="98">
        <f t="shared" si="83"/>
        <v>0</v>
      </c>
      <c r="DN70" s="98">
        <f t="shared" si="84"/>
        <v>0</v>
      </c>
      <c r="DO70" s="98">
        <f t="shared" si="85"/>
        <v>1</v>
      </c>
      <c r="DP70" s="98">
        <f t="shared" si="86"/>
        <v>0</v>
      </c>
      <c r="DQ70" s="98">
        <f t="shared" si="87"/>
        <v>1</v>
      </c>
      <c r="DR70" s="98">
        <f t="shared" si="88"/>
        <v>1</v>
      </c>
      <c r="DS70" s="98">
        <f t="shared" si="89"/>
        <v>0</v>
      </c>
      <c r="DT70" s="195">
        <f t="shared" si="90"/>
        <v>1</v>
      </c>
      <c r="DU70" s="195">
        <f t="shared" si="91"/>
        <v>0</v>
      </c>
      <c r="DV70" s="196">
        <f t="shared" si="92"/>
        <v>0</v>
      </c>
      <c r="DW70">
        <f t="shared" si="93"/>
        <v>5</v>
      </c>
      <c r="DY70" s="194">
        <v>68</v>
      </c>
      <c r="DZ70" s="194">
        <f t="shared" si="94"/>
        <v>1</v>
      </c>
      <c r="EA70" s="195">
        <f t="shared" si="95"/>
        <v>1</v>
      </c>
      <c r="EB70" s="98">
        <f t="shared" si="96"/>
        <v>0</v>
      </c>
      <c r="EC70" s="98">
        <f t="shared" si="97"/>
        <v>0</v>
      </c>
      <c r="ED70" s="98">
        <f t="shared" si="98"/>
        <v>1</v>
      </c>
      <c r="EE70" s="98">
        <f t="shared" si="99"/>
        <v>1</v>
      </c>
      <c r="EF70" s="98">
        <f t="shared" si="100"/>
        <v>1</v>
      </c>
      <c r="EG70" s="98">
        <f t="shared" si="101"/>
        <v>0</v>
      </c>
      <c r="EH70" s="98">
        <f t="shared" si="102"/>
        <v>1</v>
      </c>
      <c r="EI70" s="98">
        <f t="shared" si="103"/>
        <v>1</v>
      </c>
      <c r="EJ70" s="195">
        <f t="shared" si="104"/>
        <v>1</v>
      </c>
      <c r="EK70" s="195">
        <f t="shared" si="105"/>
        <v>1</v>
      </c>
      <c r="EL70" s="196">
        <f t="shared" si="106"/>
        <v>1</v>
      </c>
      <c r="EO70" s="196">
        <v>66</v>
      </c>
      <c r="EP70" s="194">
        <f t="shared" si="107"/>
        <v>0</v>
      </c>
      <c r="EQ70" s="195">
        <f t="shared" si="108"/>
        <v>0</v>
      </c>
      <c r="ER70" s="98">
        <f t="shared" si="109"/>
        <v>0</v>
      </c>
      <c r="ES70" s="98">
        <f t="shared" si="110"/>
        <v>0</v>
      </c>
      <c r="ET70" s="98">
        <f t="shared" si="111"/>
        <v>0</v>
      </c>
      <c r="EU70" s="98">
        <f t="shared" si="112"/>
        <v>0</v>
      </c>
      <c r="EV70" s="98">
        <f t="shared" si="113"/>
        <v>0</v>
      </c>
      <c r="EW70" s="98">
        <f t="shared" si="114"/>
        <v>0</v>
      </c>
      <c r="EX70" s="98">
        <f t="shared" si="115"/>
        <v>1</v>
      </c>
      <c r="EY70" s="98">
        <f t="shared" si="116"/>
        <v>1</v>
      </c>
      <c r="EZ70" s="98">
        <f t="shared" si="117"/>
        <v>1</v>
      </c>
      <c r="FA70" s="195">
        <f t="shared" si="118"/>
        <v>0</v>
      </c>
      <c r="FB70" s="195">
        <f t="shared" si="119"/>
        <v>1</v>
      </c>
      <c r="FC70" s="196">
        <f t="shared" si="120"/>
        <v>0</v>
      </c>
      <c r="FF70" s="10">
        <v>70</v>
      </c>
      <c r="FG70" s="191">
        <f t="shared" si="121"/>
        <v>1</v>
      </c>
      <c r="FH70" s="192">
        <f t="shared" si="122"/>
        <v>1</v>
      </c>
      <c r="FI70" s="160">
        <f t="shared" si="123"/>
        <v>0</v>
      </c>
      <c r="FJ70" s="160">
        <f t="shared" si="124"/>
        <v>0</v>
      </c>
      <c r="FK70" s="160">
        <f t="shared" si="125"/>
        <v>1</v>
      </c>
      <c r="FL70" s="160">
        <f t="shared" si="126"/>
        <v>1</v>
      </c>
      <c r="FM70" s="160">
        <f t="shared" si="127"/>
        <v>1</v>
      </c>
      <c r="FN70" s="160">
        <f t="shared" si="128"/>
        <v>0</v>
      </c>
      <c r="FO70" s="160">
        <f t="shared" si="129"/>
        <v>0</v>
      </c>
      <c r="FP70" s="160">
        <f t="shared" si="130"/>
        <v>1</v>
      </c>
      <c r="FQ70" s="160">
        <f t="shared" si="131"/>
        <v>0</v>
      </c>
      <c r="FR70" s="192">
        <f t="shared" si="132"/>
        <v>0</v>
      </c>
      <c r="FS70" s="192">
        <f t="shared" si="133"/>
        <v>0</v>
      </c>
      <c r="FT70" s="193">
        <f t="shared" si="134"/>
        <v>0</v>
      </c>
      <c r="FU70" s="193">
        <f t="shared" si="135"/>
        <v>0</v>
      </c>
    </row>
    <row r="71" spans="2:177" ht="13" thickBot="1" x14ac:dyDescent="0.3">
      <c r="B71" s="131">
        <v>75</v>
      </c>
      <c r="H71" s="126">
        <v>71</v>
      </c>
      <c r="I71">
        <f t="shared" si="3"/>
        <v>1</v>
      </c>
      <c r="M71" s="156"/>
      <c r="P71" s="128">
        <v>60</v>
      </c>
      <c r="Q71">
        <f t="shared" si="4"/>
        <v>1</v>
      </c>
      <c r="R71" s="10">
        <f t="shared" si="17"/>
        <v>1</v>
      </c>
      <c r="V71" s="128">
        <v>59</v>
      </c>
      <c r="W71">
        <f t="shared" si="18"/>
        <v>0</v>
      </c>
      <c r="X71" s="10">
        <f t="shared" si="19"/>
        <v>1</v>
      </c>
      <c r="Y71" s="10">
        <f t="shared" si="20"/>
        <v>1</v>
      </c>
      <c r="AB71" s="131">
        <v>60</v>
      </c>
      <c r="AC71" s="10">
        <f t="shared" si="21"/>
        <v>1</v>
      </c>
      <c r="AD71" s="10">
        <f t="shared" si="22"/>
        <v>1</v>
      </c>
      <c r="AE71" s="10">
        <f t="shared" si="23"/>
        <v>1</v>
      </c>
      <c r="AF71" s="10">
        <f t="shared" si="24"/>
        <v>1</v>
      </c>
      <c r="AH71" s="126">
        <v>65</v>
      </c>
      <c r="AI71" s="10">
        <f t="shared" si="25"/>
        <v>1</v>
      </c>
      <c r="AJ71" s="10">
        <f t="shared" si="26"/>
        <v>1</v>
      </c>
      <c r="AK71" s="10">
        <f t="shared" si="27"/>
        <v>1</v>
      </c>
      <c r="AL71" s="10">
        <f t="shared" si="28"/>
        <v>0</v>
      </c>
      <c r="AM71" s="10">
        <f t="shared" si="29"/>
        <v>1</v>
      </c>
      <c r="AN71" s="131">
        <v>65</v>
      </c>
      <c r="AO71" s="10">
        <f t="shared" si="30"/>
        <v>1</v>
      </c>
      <c r="AP71" s="10">
        <f t="shared" si="31"/>
        <v>1</v>
      </c>
      <c r="AQ71" s="10">
        <f t="shared" si="32"/>
        <v>1</v>
      </c>
      <c r="AR71" s="10">
        <f t="shared" si="33"/>
        <v>1</v>
      </c>
      <c r="AS71" s="10">
        <f t="shared" si="34"/>
        <v>0</v>
      </c>
      <c r="AT71" s="131">
        <v>65</v>
      </c>
      <c r="AU71" s="10">
        <f t="shared" si="5"/>
        <v>1</v>
      </c>
      <c r="AV71" s="10">
        <f t="shared" si="35"/>
        <v>1</v>
      </c>
      <c r="AW71" s="10">
        <f t="shared" si="36"/>
        <v>1</v>
      </c>
      <c r="AX71" s="10">
        <f t="shared" si="37"/>
        <v>1</v>
      </c>
      <c r="AY71" s="10">
        <f t="shared" si="38"/>
        <v>1</v>
      </c>
      <c r="AZ71" s="131">
        <v>41</v>
      </c>
      <c r="BA71" s="10">
        <f t="shared" si="6"/>
        <v>0</v>
      </c>
      <c r="BB71" s="10">
        <f t="shared" si="39"/>
        <v>0</v>
      </c>
      <c r="BC71" s="10">
        <f t="shared" si="40"/>
        <v>0</v>
      </c>
      <c r="BD71" s="10">
        <f t="shared" si="41"/>
        <v>0</v>
      </c>
      <c r="BE71" s="10">
        <f t="shared" si="42"/>
        <v>0</v>
      </c>
      <c r="BF71" s="10">
        <f t="shared" si="43"/>
        <v>0</v>
      </c>
      <c r="BG71" s="10">
        <f t="shared" si="44"/>
        <v>0</v>
      </c>
      <c r="BH71" s="10">
        <f t="shared" si="45"/>
        <v>1</v>
      </c>
      <c r="BJ71" s="131">
        <v>70</v>
      </c>
      <c r="BK71" s="194">
        <f t="shared" si="46"/>
        <v>0</v>
      </c>
      <c r="BL71" s="195">
        <f t="shared" si="47"/>
        <v>0</v>
      </c>
      <c r="BM71" s="195">
        <f t="shared" si="48"/>
        <v>1</v>
      </c>
      <c r="BN71" s="195">
        <f t="shared" si="49"/>
        <v>0</v>
      </c>
      <c r="BO71" s="195">
        <f t="shared" si="50"/>
        <v>0</v>
      </c>
      <c r="BP71" s="195">
        <f t="shared" si="51"/>
        <v>0</v>
      </c>
      <c r="BQ71" s="195">
        <f t="shared" si="52"/>
        <v>0</v>
      </c>
      <c r="BR71" s="195">
        <f t="shared" si="136"/>
        <v>0</v>
      </c>
      <c r="BS71" s="196">
        <f t="shared" si="53"/>
        <v>0</v>
      </c>
      <c r="BT71" s="114">
        <f t="shared" si="54"/>
        <v>2</v>
      </c>
      <c r="BU71" s="162">
        <v>71</v>
      </c>
      <c r="BV71" s="162">
        <f t="shared" si="55"/>
        <v>1</v>
      </c>
      <c r="BW71" s="98">
        <f t="shared" si="56"/>
        <v>1</v>
      </c>
      <c r="BX71" s="98">
        <f t="shared" si="57"/>
        <v>1</v>
      </c>
      <c r="BY71" s="98">
        <f t="shared" si="58"/>
        <v>1</v>
      </c>
      <c r="BZ71" s="98">
        <f t="shared" si="59"/>
        <v>1</v>
      </c>
      <c r="CA71" s="98">
        <f t="shared" si="60"/>
        <v>1</v>
      </c>
      <c r="CB71" s="98">
        <f t="shared" si="61"/>
        <v>1</v>
      </c>
      <c r="CC71" s="98">
        <f t="shared" si="62"/>
        <v>1</v>
      </c>
      <c r="CD71" s="195">
        <f t="shared" si="63"/>
        <v>1</v>
      </c>
      <c r="CE71" s="196">
        <f t="shared" si="64"/>
        <v>1</v>
      </c>
      <c r="CF71" s="114">
        <f t="shared" si="65"/>
        <v>11</v>
      </c>
      <c r="CG71" s="162">
        <v>71</v>
      </c>
      <c r="CH71" s="194">
        <f t="shared" si="66"/>
        <v>1</v>
      </c>
      <c r="CI71" s="98">
        <f t="shared" si="67"/>
        <v>1</v>
      </c>
      <c r="CJ71" s="98">
        <f t="shared" si="68"/>
        <v>1</v>
      </c>
      <c r="CK71" s="98">
        <f t="shared" si="69"/>
        <v>1</v>
      </c>
      <c r="CL71" s="98">
        <f t="shared" si="70"/>
        <v>1</v>
      </c>
      <c r="CM71" s="98">
        <f t="shared" si="71"/>
        <v>1</v>
      </c>
      <c r="CN71" s="98">
        <f t="shared" si="72"/>
        <v>1</v>
      </c>
      <c r="CO71" s="99">
        <f t="shared" si="73"/>
        <v>1</v>
      </c>
      <c r="CP71" s="98">
        <f t="shared" si="74"/>
        <v>1</v>
      </c>
      <c r="CQ71" s="195">
        <f t="shared" si="75"/>
        <v>1</v>
      </c>
      <c r="CR71" s="196">
        <f t="shared" si="76"/>
        <v>1</v>
      </c>
      <c r="CS71">
        <f t="shared" si="77"/>
        <v>11</v>
      </c>
      <c r="CU71" s="162">
        <v>68</v>
      </c>
      <c r="CV71" s="194">
        <f t="shared" si="7"/>
        <v>0</v>
      </c>
      <c r="CW71" s="98">
        <f t="shared" si="8"/>
        <v>0</v>
      </c>
      <c r="CX71" s="98">
        <f t="shared" si="9"/>
        <v>1</v>
      </c>
      <c r="CY71" s="98">
        <f t="shared" si="10"/>
        <v>1</v>
      </c>
      <c r="CZ71" s="98">
        <f t="shared" si="11"/>
        <v>1</v>
      </c>
      <c r="DA71" s="98">
        <f t="shared" si="12"/>
        <v>0</v>
      </c>
      <c r="DB71" s="98">
        <f t="shared" si="13"/>
        <v>1</v>
      </c>
      <c r="DC71" s="99">
        <f t="shared" si="14"/>
        <v>1</v>
      </c>
      <c r="DD71" s="98">
        <f t="shared" si="15"/>
        <v>1</v>
      </c>
      <c r="DE71" s="195">
        <f t="shared" si="78"/>
        <v>1</v>
      </c>
      <c r="DF71" s="195">
        <f t="shared" si="79"/>
        <v>1</v>
      </c>
      <c r="DG71" s="196">
        <f t="shared" si="16"/>
        <v>1</v>
      </c>
      <c r="DH71">
        <f t="shared" si="80"/>
        <v>8</v>
      </c>
      <c r="DJ71" s="162">
        <v>111</v>
      </c>
      <c r="DK71" s="194">
        <f t="shared" si="81"/>
        <v>1</v>
      </c>
      <c r="DL71" s="162">
        <f t="shared" si="82"/>
        <v>1</v>
      </c>
      <c r="DM71" s="98">
        <f t="shared" si="83"/>
        <v>1</v>
      </c>
      <c r="DN71" s="98">
        <f t="shared" si="84"/>
        <v>1</v>
      </c>
      <c r="DO71" s="98">
        <f t="shared" si="85"/>
        <v>1</v>
      </c>
      <c r="DP71" s="98">
        <f t="shared" si="86"/>
        <v>1</v>
      </c>
      <c r="DQ71" s="98">
        <f t="shared" si="87"/>
        <v>1</v>
      </c>
      <c r="DR71" s="98">
        <f t="shared" si="88"/>
        <v>1</v>
      </c>
      <c r="DS71" s="98">
        <f t="shared" si="89"/>
        <v>1</v>
      </c>
      <c r="DT71" s="195">
        <f t="shared" si="90"/>
        <v>1</v>
      </c>
      <c r="DU71" s="195">
        <f t="shared" si="91"/>
        <v>1</v>
      </c>
      <c r="DV71" s="196">
        <f t="shared" si="92"/>
        <v>1</v>
      </c>
      <c r="DW71">
        <f t="shared" si="93"/>
        <v>11</v>
      </c>
      <c r="DY71" s="194">
        <v>70</v>
      </c>
      <c r="DZ71" s="194">
        <f t="shared" si="94"/>
        <v>0</v>
      </c>
      <c r="EA71" s="195">
        <f t="shared" si="95"/>
        <v>0</v>
      </c>
      <c r="EB71" s="98">
        <f t="shared" si="96"/>
        <v>1</v>
      </c>
      <c r="EC71" s="98">
        <f t="shared" si="97"/>
        <v>1</v>
      </c>
      <c r="ED71" s="98">
        <f t="shared" si="98"/>
        <v>1</v>
      </c>
      <c r="EE71" s="98">
        <f t="shared" si="99"/>
        <v>0</v>
      </c>
      <c r="EF71" s="98">
        <f t="shared" si="100"/>
        <v>0</v>
      </c>
      <c r="EG71" s="98">
        <f t="shared" si="101"/>
        <v>1</v>
      </c>
      <c r="EH71" s="98">
        <f t="shared" si="102"/>
        <v>0</v>
      </c>
      <c r="EI71" s="98">
        <f t="shared" si="103"/>
        <v>0</v>
      </c>
      <c r="EJ71" s="195">
        <f t="shared" si="104"/>
        <v>0</v>
      </c>
      <c r="EK71" s="195">
        <f t="shared" si="105"/>
        <v>0</v>
      </c>
      <c r="EL71" s="196">
        <f t="shared" si="106"/>
        <v>0</v>
      </c>
      <c r="EO71" s="196">
        <v>67</v>
      </c>
      <c r="EP71" s="194">
        <f t="shared" si="107"/>
        <v>1</v>
      </c>
      <c r="EQ71" s="195">
        <f t="shared" si="108"/>
        <v>1</v>
      </c>
      <c r="ER71" s="98">
        <f t="shared" si="109"/>
        <v>1</v>
      </c>
      <c r="ES71" s="98">
        <f t="shared" si="110"/>
        <v>1</v>
      </c>
      <c r="ET71" s="98">
        <f t="shared" si="111"/>
        <v>1</v>
      </c>
      <c r="EU71" s="98">
        <f t="shared" si="112"/>
        <v>1</v>
      </c>
      <c r="EV71" s="98">
        <f t="shared" si="113"/>
        <v>1</v>
      </c>
      <c r="EW71" s="98">
        <f t="shared" si="114"/>
        <v>1</v>
      </c>
      <c r="EX71" s="98">
        <f t="shared" si="115"/>
        <v>0</v>
      </c>
      <c r="EY71" s="98">
        <f t="shared" si="116"/>
        <v>1</v>
      </c>
      <c r="EZ71" s="98">
        <f t="shared" si="117"/>
        <v>1</v>
      </c>
      <c r="FA71" s="195">
        <f t="shared" si="118"/>
        <v>1</v>
      </c>
      <c r="FB71" s="195">
        <f t="shared" si="119"/>
        <v>1</v>
      </c>
      <c r="FC71" s="196">
        <f t="shared" si="120"/>
        <v>1</v>
      </c>
      <c r="FF71" s="10">
        <v>74</v>
      </c>
      <c r="FG71" s="191">
        <f t="shared" si="121"/>
        <v>0</v>
      </c>
      <c r="FH71" s="192">
        <f t="shared" si="122"/>
        <v>1</v>
      </c>
      <c r="FI71" s="160">
        <f t="shared" si="123"/>
        <v>0</v>
      </c>
      <c r="FJ71" s="160">
        <f t="shared" si="124"/>
        <v>0</v>
      </c>
      <c r="FK71" s="160">
        <f t="shared" si="125"/>
        <v>1</v>
      </c>
      <c r="FL71" s="160">
        <f t="shared" si="126"/>
        <v>0</v>
      </c>
      <c r="FM71" s="160">
        <f t="shared" si="127"/>
        <v>0</v>
      </c>
      <c r="FN71" s="160">
        <f t="shared" si="128"/>
        <v>0</v>
      </c>
      <c r="FO71" s="160">
        <f t="shared" si="129"/>
        <v>0</v>
      </c>
      <c r="FP71" s="160">
        <f t="shared" si="130"/>
        <v>0</v>
      </c>
      <c r="FQ71" s="160">
        <f t="shared" si="131"/>
        <v>1</v>
      </c>
      <c r="FR71" s="192">
        <f t="shared" si="132"/>
        <v>0</v>
      </c>
      <c r="FS71" s="192">
        <f t="shared" si="133"/>
        <v>1</v>
      </c>
      <c r="FT71" s="193">
        <f t="shared" si="134"/>
        <v>0</v>
      </c>
      <c r="FU71" s="193">
        <f t="shared" si="135"/>
        <v>1</v>
      </c>
    </row>
    <row r="72" spans="2:177" ht="13" thickBot="1" x14ac:dyDescent="0.3">
      <c r="B72" s="131">
        <v>80</v>
      </c>
      <c r="H72" s="126">
        <v>74</v>
      </c>
      <c r="I72">
        <f t="shared" si="3"/>
        <v>0</v>
      </c>
      <c r="M72" s="2"/>
      <c r="P72" s="126">
        <v>63</v>
      </c>
      <c r="Q72">
        <f t="shared" si="4"/>
        <v>0</v>
      </c>
      <c r="R72" s="10">
        <f t="shared" si="17"/>
        <v>0</v>
      </c>
      <c r="V72" s="126">
        <v>60</v>
      </c>
      <c r="W72">
        <f t="shared" si="18"/>
        <v>1</v>
      </c>
      <c r="X72" s="10">
        <f t="shared" si="19"/>
        <v>1</v>
      </c>
      <c r="Y72" s="10">
        <f t="shared" si="20"/>
        <v>1</v>
      </c>
      <c r="AB72" s="131">
        <v>61</v>
      </c>
      <c r="AC72" s="10">
        <f t="shared" si="21"/>
        <v>0</v>
      </c>
      <c r="AD72" s="10">
        <f t="shared" si="22"/>
        <v>0</v>
      </c>
      <c r="AE72" s="10">
        <f t="shared" si="23"/>
        <v>1</v>
      </c>
      <c r="AF72" s="10">
        <f t="shared" si="24"/>
        <v>1</v>
      </c>
      <c r="AH72" s="126">
        <v>66</v>
      </c>
      <c r="AI72" s="10">
        <f t="shared" si="25"/>
        <v>1</v>
      </c>
      <c r="AJ72" s="10">
        <f t="shared" si="26"/>
        <v>0</v>
      </c>
      <c r="AK72" s="10">
        <f t="shared" si="27"/>
        <v>1</v>
      </c>
      <c r="AL72" s="10">
        <f t="shared" si="28"/>
        <v>0</v>
      </c>
      <c r="AM72" s="10">
        <f t="shared" si="29"/>
        <v>0</v>
      </c>
      <c r="AN72" s="131">
        <v>66</v>
      </c>
      <c r="AO72" s="10">
        <f t="shared" si="30"/>
        <v>1</v>
      </c>
      <c r="AP72" s="10">
        <f t="shared" si="31"/>
        <v>1</v>
      </c>
      <c r="AQ72" s="10">
        <f t="shared" si="32"/>
        <v>0</v>
      </c>
      <c r="AR72" s="10">
        <f t="shared" si="33"/>
        <v>1</v>
      </c>
      <c r="AS72" s="10">
        <f t="shared" si="34"/>
        <v>0</v>
      </c>
      <c r="AT72" s="142">
        <v>67</v>
      </c>
      <c r="AU72" s="10">
        <f t="shared" si="5"/>
        <v>0</v>
      </c>
      <c r="AV72" s="10">
        <f t="shared" si="35"/>
        <v>1</v>
      </c>
      <c r="AW72" s="10">
        <f t="shared" si="36"/>
        <v>1</v>
      </c>
      <c r="AX72" s="10">
        <f t="shared" si="37"/>
        <v>1</v>
      </c>
      <c r="AY72" s="10">
        <f t="shared" si="38"/>
        <v>1</v>
      </c>
      <c r="AZ72" s="131">
        <v>45</v>
      </c>
      <c r="BA72" s="10">
        <f t="shared" si="6"/>
        <v>1</v>
      </c>
      <c r="BB72" s="10">
        <f t="shared" si="39"/>
        <v>0</v>
      </c>
      <c r="BC72" s="10">
        <f t="shared" si="40"/>
        <v>1</v>
      </c>
      <c r="BD72" s="10">
        <f t="shared" si="41"/>
        <v>1</v>
      </c>
      <c r="BE72" s="10">
        <f t="shared" si="42"/>
        <v>1</v>
      </c>
      <c r="BF72" s="10">
        <f t="shared" si="43"/>
        <v>1</v>
      </c>
      <c r="BG72" s="10">
        <f t="shared" si="44"/>
        <v>1</v>
      </c>
      <c r="BH72" s="10">
        <f t="shared" si="45"/>
        <v>1</v>
      </c>
      <c r="BJ72" s="173">
        <v>71</v>
      </c>
      <c r="BK72" s="197">
        <f t="shared" si="46"/>
        <v>1</v>
      </c>
      <c r="BL72" s="115">
        <f t="shared" si="47"/>
        <v>1</v>
      </c>
      <c r="BM72" s="115">
        <f t="shared" si="48"/>
        <v>1</v>
      </c>
      <c r="BN72" s="115">
        <f t="shared" si="49"/>
        <v>1</v>
      </c>
      <c r="BO72" s="115">
        <f t="shared" si="50"/>
        <v>1</v>
      </c>
      <c r="BP72" s="115">
        <f t="shared" si="51"/>
        <v>1</v>
      </c>
      <c r="BQ72" s="195">
        <f t="shared" si="52"/>
        <v>1</v>
      </c>
      <c r="BR72" s="115">
        <f t="shared" si="136"/>
        <v>1</v>
      </c>
      <c r="BS72" s="198">
        <f t="shared" si="53"/>
        <v>1</v>
      </c>
      <c r="BT72" s="114">
        <f t="shared" si="54"/>
        <v>10</v>
      </c>
      <c r="BU72" s="162">
        <v>78</v>
      </c>
      <c r="BV72" s="162">
        <f t="shared" si="55"/>
        <v>0</v>
      </c>
      <c r="BW72" s="98">
        <f t="shared" si="56"/>
        <v>0</v>
      </c>
      <c r="BX72" s="98">
        <f t="shared" si="57"/>
        <v>0</v>
      </c>
      <c r="BY72" s="98">
        <f t="shared" si="58"/>
        <v>0</v>
      </c>
      <c r="BZ72" s="98">
        <f t="shared" si="59"/>
        <v>0</v>
      </c>
      <c r="CA72" s="98">
        <f t="shared" si="60"/>
        <v>0</v>
      </c>
      <c r="CB72" s="98">
        <f t="shared" si="61"/>
        <v>0</v>
      </c>
      <c r="CC72" s="98">
        <f t="shared" si="62"/>
        <v>0</v>
      </c>
      <c r="CD72" s="195">
        <f t="shared" si="63"/>
        <v>0</v>
      </c>
      <c r="CE72" s="196">
        <f t="shared" si="64"/>
        <v>0</v>
      </c>
      <c r="CF72" s="114">
        <f t="shared" si="65"/>
        <v>1</v>
      </c>
      <c r="CG72" s="162">
        <v>74</v>
      </c>
      <c r="CH72" s="194">
        <f t="shared" si="66"/>
        <v>0</v>
      </c>
      <c r="CI72" s="98">
        <f t="shared" si="67"/>
        <v>0</v>
      </c>
      <c r="CJ72" s="98">
        <f t="shared" si="68"/>
        <v>0</v>
      </c>
      <c r="CK72" s="98">
        <f t="shared" si="69"/>
        <v>0</v>
      </c>
      <c r="CL72" s="98">
        <f t="shared" si="70"/>
        <v>0</v>
      </c>
      <c r="CM72" s="98">
        <f t="shared" si="71"/>
        <v>1</v>
      </c>
      <c r="CN72" s="98">
        <f t="shared" si="72"/>
        <v>0</v>
      </c>
      <c r="CO72" s="99">
        <f t="shared" si="73"/>
        <v>1</v>
      </c>
      <c r="CP72" s="98">
        <f t="shared" si="74"/>
        <v>0</v>
      </c>
      <c r="CQ72" s="195">
        <f t="shared" si="75"/>
        <v>1</v>
      </c>
      <c r="CR72" s="196">
        <f t="shared" si="76"/>
        <v>0</v>
      </c>
      <c r="CS72">
        <f t="shared" si="77"/>
        <v>3</v>
      </c>
      <c r="CU72" s="162">
        <v>78</v>
      </c>
      <c r="CV72" s="194">
        <f t="shared" si="7"/>
        <v>1</v>
      </c>
      <c r="CW72" s="98">
        <f t="shared" si="8"/>
        <v>1</v>
      </c>
      <c r="CX72" s="98">
        <f t="shared" si="9"/>
        <v>0</v>
      </c>
      <c r="CY72" s="98">
        <f t="shared" si="10"/>
        <v>0</v>
      </c>
      <c r="CZ72" s="98">
        <f t="shared" si="11"/>
        <v>0</v>
      </c>
      <c r="DA72" s="98">
        <f t="shared" si="12"/>
        <v>0</v>
      </c>
      <c r="DB72" s="98">
        <f t="shared" si="13"/>
        <v>0</v>
      </c>
      <c r="DC72" s="99">
        <f t="shared" si="14"/>
        <v>0</v>
      </c>
      <c r="DD72" s="98">
        <f t="shared" si="15"/>
        <v>0</v>
      </c>
      <c r="DE72" s="195">
        <f t="shared" si="78"/>
        <v>0</v>
      </c>
      <c r="DF72" s="195">
        <f t="shared" si="79"/>
        <v>0</v>
      </c>
      <c r="DG72" s="196">
        <f t="shared" si="16"/>
        <v>0</v>
      </c>
      <c r="DH72">
        <f t="shared" si="80"/>
        <v>2</v>
      </c>
      <c r="DJ72" s="162">
        <v>118</v>
      </c>
      <c r="DK72" s="194">
        <f t="shared" si="81"/>
        <v>1</v>
      </c>
      <c r="DL72" s="162">
        <f t="shared" si="82"/>
        <v>1</v>
      </c>
      <c r="DM72" s="98">
        <f t="shared" si="83"/>
        <v>0</v>
      </c>
      <c r="DN72" s="98">
        <f t="shared" si="84"/>
        <v>1</v>
      </c>
      <c r="DO72" s="98">
        <f t="shared" si="85"/>
        <v>1</v>
      </c>
      <c r="DP72" s="98">
        <f t="shared" si="86"/>
        <v>1</v>
      </c>
      <c r="DQ72" s="98">
        <f t="shared" si="87"/>
        <v>1</v>
      </c>
      <c r="DR72" s="98">
        <f t="shared" si="88"/>
        <v>1</v>
      </c>
      <c r="DS72" s="98">
        <f t="shared" si="89"/>
        <v>0</v>
      </c>
      <c r="DT72" s="195">
        <f t="shared" si="90"/>
        <v>1</v>
      </c>
      <c r="DU72" s="195">
        <f t="shared" si="91"/>
        <v>1</v>
      </c>
      <c r="DV72" s="196">
        <f t="shared" si="92"/>
        <v>1</v>
      </c>
      <c r="DW72">
        <f t="shared" si="93"/>
        <v>9</v>
      </c>
      <c r="DY72" s="194">
        <v>74</v>
      </c>
      <c r="DZ72" s="194">
        <f t="shared" si="94"/>
        <v>0</v>
      </c>
      <c r="EA72" s="195">
        <f t="shared" si="95"/>
        <v>0</v>
      </c>
      <c r="EB72" s="98">
        <f t="shared" si="96"/>
        <v>1</v>
      </c>
      <c r="EC72" s="98">
        <f t="shared" si="97"/>
        <v>0</v>
      </c>
      <c r="ED72" s="98">
        <f t="shared" si="98"/>
        <v>0</v>
      </c>
      <c r="EE72" s="98">
        <f t="shared" si="99"/>
        <v>0</v>
      </c>
      <c r="EF72" s="98">
        <f t="shared" si="100"/>
        <v>0</v>
      </c>
      <c r="EG72" s="98">
        <f t="shared" si="101"/>
        <v>0</v>
      </c>
      <c r="EH72" s="98">
        <f t="shared" si="102"/>
        <v>1</v>
      </c>
      <c r="EI72" s="98">
        <f t="shared" si="103"/>
        <v>0</v>
      </c>
      <c r="EJ72" s="195">
        <f t="shared" si="104"/>
        <v>1</v>
      </c>
      <c r="EK72" s="195">
        <f t="shared" si="105"/>
        <v>0</v>
      </c>
      <c r="EL72" s="196">
        <f t="shared" si="106"/>
        <v>1</v>
      </c>
      <c r="EO72" s="196">
        <v>68</v>
      </c>
      <c r="EP72" s="194">
        <f t="shared" si="107"/>
        <v>1</v>
      </c>
      <c r="EQ72" s="195">
        <f t="shared" si="108"/>
        <v>1</v>
      </c>
      <c r="ER72" s="98">
        <f t="shared" si="109"/>
        <v>1</v>
      </c>
      <c r="ES72" s="98">
        <f t="shared" si="110"/>
        <v>0</v>
      </c>
      <c r="ET72" s="98">
        <f t="shared" si="111"/>
        <v>0</v>
      </c>
      <c r="EU72" s="98">
        <f t="shared" si="112"/>
        <v>1</v>
      </c>
      <c r="EV72" s="98">
        <f t="shared" si="113"/>
        <v>1</v>
      </c>
      <c r="EW72" s="98">
        <f t="shared" si="114"/>
        <v>1</v>
      </c>
      <c r="EX72" s="98">
        <f t="shared" si="115"/>
        <v>0</v>
      </c>
      <c r="EY72" s="98">
        <f t="shared" si="116"/>
        <v>1</v>
      </c>
      <c r="EZ72" s="98">
        <f t="shared" si="117"/>
        <v>1</v>
      </c>
      <c r="FA72" s="195">
        <f t="shared" si="118"/>
        <v>1</v>
      </c>
      <c r="FB72" s="195">
        <f t="shared" si="119"/>
        <v>1</v>
      </c>
      <c r="FC72" s="196">
        <f t="shared" si="120"/>
        <v>1</v>
      </c>
      <c r="FF72" s="10">
        <v>85</v>
      </c>
      <c r="FG72" s="191">
        <f t="shared" si="121"/>
        <v>1</v>
      </c>
      <c r="FH72" s="192">
        <f t="shared" si="122"/>
        <v>0</v>
      </c>
      <c r="FI72" s="160">
        <f t="shared" si="123"/>
        <v>0</v>
      </c>
      <c r="FJ72" s="160">
        <f t="shared" si="124"/>
        <v>1</v>
      </c>
      <c r="FK72" s="160">
        <f t="shared" si="125"/>
        <v>0</v>
      </c>
      <c r="FL72" s="160">
        <f t="shared" si="126"/>
        <v>1</v>
      </c>
      <c r="FM72" s="160">
        <f t="shared" si="127"/>
        <v>1</v>
      </c>
      <c r="FN72" s="160">
        <f t="shared" si="128"/>
        <v>0</v>
      </c>
      <c r="FO72" s="160">
        <f t="shared" si="129"/>
        <v>1</v>
      </c>
      <c r="FP72" s="160">
        <f t="shared" si="130"/>
        <v>1</v>
      </c>
      <c r="FQ72" s="160">
        <f t="shared" si="131"/>
        <v>1</v>
      </c>
      <c r="FR72" s="192">
        <f t="shared" si="132"/>
        <v>0</v>
      </c>
      <c r="FS72" s="192">
        <f t="shared" si="133"/>
        <v>0</v>
      </c>
      <c r="FT72" s="193">
        <f t="shared" si="134"/>
        <v>0</v>
      </c>
      <c r="FU72" s="193">
        <f t="shared" si="135"/>
        <v>1</v>
      </c>
    </row>
    <row r="73" spans="2:177" ht="13" thickBot="1" x14ac:dyDescent="0.3">
      <c r="B73" s="131">
        <v>88</v>
      </c>
      <c r="H73" s="126">
        <v>75</v>
      </c>
      <c r="I73">
        <f t="shared" si="3"/>
        <v>1</v>
      </c>
      <c r="M73" s="156"/>
      <c r="P73" s="128">
        <v>64</v>
      </c>
      <c r="Q73">
        <f t="shared" si="4"/>
        <v>0</v>
      </c>
      <c r="R73" s="10">
        <f t="shared" si="17"/>
        <v>1</v>
      </c>
      <c r="V73" s="127">
        <v>65</v>
      </c>
      <c r="W73">
        <f t="shared" si="18"/>
        <v>1</v>
      </c>
      <c r="X73" s="10">
        <f t="shared" si="19"/>
        <v>0</v>
      </c>
      <c r="Y73" s="10">
        <f t="shared" si="20"/>
        <v>1</v>
      </c>
      <c r="AB73" s="142">
        <v>64</v>
      </c>
      <c r="AC73" s="10">
        <f t="shared" si="21"/>
        <v>0</v>
      </c>
      <c r="AD73" s="10">
        <f t="shared" si="22"/>
        <v>1</v>
      </c>
      <c r="AE73" s="10">
        <f t="shared" si="23"/>
        <v>0</v>
      </c>
      <c r="AF73" s="10">
        <f t="shared" si="24"/>
        <v>1</v>
      </c>
      <c r="AH73" s="126">
        <v>67</v>
      </c>
      <c r="AI73" s="10">
        <f t="shared" si="25"/>
        <v>1</v>
      </c>
      <c r="AJ73" s="10">
        <f t="shared" si="26"/>
        <v>1</v>
      </c>
      <c r="AK73" s="10">
        <f t="shared" si="27"/>
        <v>1</v>
      </c>
      <c r="AL73" s="10">
        <f t="shared" si="28"/>
        <v>1</v>
      </c>
      <c r="AM73" s="10">
        <f t="shared" si="29"/>
        <v>1</v>
      </c>
      <c r="AN73" s="131">
        <v>69</v>
      </c>
      <c r="AO73" s="10">
        <f t="shared" si="30"/>
        <v>0</v>
      </c>
      <c r="AP73" s="10">
        <f t="shared" si="31"/>
        <v>0</v>
      </c>
      <c r="AQ73" s="10">
        <f t="shared" si="32"/>
        <v>1</v>
      </c>
      <c r="AR73" s="10">
        <f t="shared" si="33"/>
        <v>0</v>
      </c>
      <c r="AS73" s="10">
        <f t="shared" si="34"/>
        <v>1</v>
      </c>
      <c r="AT73" s="131">
        <v>68</v>
      </c>
      <c r="AU73" s="10">
        <f t="shared" si="5"/>
        <v>0</v>
      </c>
      <c r="AV73" s="10">
        <f t="shared" si="35"/>
        <v>1</v>
      </c>
      <c r="AW73" s="10">
        <f t="shared" si="36"/>
        <v>1</v>
      </c>
      <c r="AX73" s="10">
        <f t="shared" si="37"/>
        <v>1</v>
      </c>
      <c r="AY73" s="10">
        <f t="shared" si="38"/>
        <v>1</v>
      </c>
      <c r="AZ73" s="131">
        <v>47</v>
      </c>
      <c r="BA73" s="10">
        <f t="shared" si="6"/>
        <v>1</v>
      </c>
      <c r="BB73" s="10">
        <f t="shared" si="39"/>
        <v>0</v>
      </c>
      <c r="BC73" s="10">
        <f t="shared" si="40"/>
        <v>1</v>
      </c>
      <c r="BD73" s="10">
        <f t="shared" si="41"/>
        <v>1</v>
      </c>
      <c r="BE73" s="10">
        <f t="shared" si="42"/>
        <v>1</v>
      </c>
      <c r="BF73" s="10">
        <f t="shared" si="43"/>
        <v>1</v>
      </c>
      <c r="BG73" s="10">
        <f t="shared" si="44"/>
        <v>1</v>
      </c>
      <c r="BH73" s="10">
        <f t="shared" si="45"/>
        <v>1</v>
      </c>
      <c r="BJ73" s="176">
        <v>79</v>
      </c>
      <c r="BK73" s="194">
        <f t="shared" si="46"/>
        <v>1</v>
      </c>
      <c r="BL73" s="195">
        <f t="shared" si="47"/>
        <v>1</v>
      </c>
      <c r="BM73" s="195">
        <f t="shared" si="48"/>
        <v>1</v>
      </c>
      <c r="BN73" s="195">
        <f t="shared" si="49"/>
        <v>1</v>
      </c>
      <c r="BO73" s="195">
        <f t="shared" si="50"/>
        <v>1</v>
      </c>
      <c r="BP73" s="195">
        <f t="shared" si="51"/>
        <v>1</v>
      </c>
      <c r="BQ73" s="195">
        <f t="shared" si="52"/>
        <v>1</v>
      </c>
      <c r="BR73" s="195">
        <f t="shared" si="136"/>
        <v>0</v>
      </c>
      <c r="BS73" s="196">
        <f t="shared" si="53"/>
        <v>0</v>
      </c>
      <c r="BT73" s="114">
        <f t="shared" si="54"/>
        <v>8</v>
      </c>
      <c r="BU73" s="162">
        <v>79</v>
      </c>
      <c r="BV73" s="162">
        <f t="shared" si="55"/>
        <v>1</v>
      </c>
      <c r="BW73" s="98">
        <f t="shared" si="56"/>
        <v>1</v>
      </c>
      <c r="BX73" s="98">
        <f t="shared" si="57"/>
        <v>1</v>
      </c>
      <c r="BY73" s="98">
        <f t="shared" si="58"/>
        <v>1</v>
      </c>
      <c r="BZ73" s="98">
        <f t="shared" si="59"/>
        <v>1</v>
      </c>
      <c r="CA73" s="98">
        <f t="shared" si="60"/>
        <v>1</v>
      </c>
      <c r="CB73" s="98">
        <f t="shared" si="61"/>
        <v>1</v>
      </c>
      <c r="CC73" s="98">
        <f t="shared" si="62"/>
        <v>1</v>
      </c>
      <c r="CD73" s="195">
        <f t="shared" si="63"/>
        <v>0</v>
      </c>
      <c r="CE73" s="196">
        <f t="shared" si="64"/>
        <v>0</v>
      </c>
      <c r="CF73" s="114">
        <f t="shared" si="65"/>
        <v>9</v>
      </c>
      <c r="CG73" s="162">
        <v>78</v>
      </c>
      <c r="CH73" s="194">
        <f t="shared" si="66"/>
        <v>1</v>
      </c>
      <c r="CI73" s="98">
        <f t="shared" si="67"/>
        <v>0</v>
      </c>
      <c r="CJ73" s="98">
        <f t="shared" si="68"/>
        <v>0</v>
      </c>
      <c r="CK73" s="98">
        <f t="shared" si="69"/>
        <v>0</v>
      </c>
      <c r="CL73" s="98">
        <f t="shared" si="70"/>
        <v>0</v>
      </c>
      <c r="CM73" s="98">
        <f t="shared" si="71"/>
        <v>0</v>
      </c>
      <c r="CN73" s="98">
        <f t="shared" si="72"/>
        <v>0</v>
      </c>
      <c r="CO73" s="99">
        <f t="shared" si="73"/>
        <v>0</v>
      </c>
      <c r="CP73" s="98">
        <f t="shared" si="74"/>
        <v>0</v>
      </c>
      <c r="CQ73" s="195">
        <f t="shared" si="75"/>
        <v>0</v>
      </c>
      <c r="CR73" s="196">
        <f t="shared" si="76"/>
        <v>0</v>
      </c>
      <c r="CS73">
        <f t="shared" si="77"/>
        <v>1</v>
      </c>
      <c r="CU73" s="164">
        <v>85</v>
      </c>
      <c r="CV73" s="194">
        <f t="shared" si="7"/>
        <v>0</v>
      </c>
      <c r="CW73" s="98">
        <f t="shared" si="8"/>
        <v>1</v>
      </c>
      <c r="CX73" s="98">
        <f t="shared" si="9"/>
        <v>1</v>
      </c>
      <c r="CY73" s="98">
        <f t="shared" si="10"/>
        <v>0</v>
      </c>
      <c r="CZ73" s="98">
        <f t="shared" si="11"/>
        <v>1</v>
      </c>
      <c r="DA73" s="98">
        <f t="shared" si="12"/>
        <v>1</v>
      </c>
      <c r="DB73" s="98">
        <f t="shared" si="13"/>
        <v>1</v>
      </c>
      <c r="DC73" s="99">
        <f t="shared" si="14"/>
        <v>0</v>
      </c>
      <c r="DD73" s="98">
        <f t="shared" si="15"/>
        <v>0</v>
      </c>
      <c r="DE73" s="195">
        <f t="shared" si="78"/>
        <v>0</v>
      </c>
      <c r="DF73" s="195">
        <f t="shared" si="79"/>
        <v>1</v>
      </c>
      <c r="DG73" s="196">
        <f t="shared" si="16"/>
        <v>0</v>
      </c>
      <c r="DH73">
        <f t="shared" si="80"/>
        <v>6</v>
      </c>
      <c r="DJ73" s="164">
        <v>128</v>
      </c>
      <c r="DK73" s="194">
        <f t="shared" si="81"/>
        <v>0</v>
      </c>
      <c r="DL73" s="162">
        <f t="shared" si="82"/>
        <v>0</v>
      </c>
      <c r="DM73" s="98">
        <f t="shared" si="83"/>
        <v>0</v>
      </c>
      <c r="DN73" s="98">
        <f t="shared" si="84"/>
        <v>0</v>
      </c>
      <c r="DO73" s="98">
        <f t="shared" si="85"/>
        <v>0</v>
      </c>
      <c r="DP73" s="98">
        <f t="shared" si="86"/>
        <v>0</v>
      </c>
      <c r="DQ73" s="98">
        <f t="shared" si="87"/>
        <v>0</v>
      </c>
      <c r="DR73" s="98">
        <f t="shared" si="88"/>
        <v>0</v>
      </c>
      <c r="DS73" s="98">
        <f t="shared" si="89"/>
        <v>0</v>
      </c>
      <c r="DT73" s="195">
        <f t="shared" si="90"/>
        <v>0</v>
      </c>
      <c r="DU73" s="195">
        <f t="shared" si="91"/>
        <v>0</v>
      </c>
      <c r="DV73" s="196">
        <f t="shared" si="92"/>
        <v>1</v>
      </c>
      <c r="DW73">
        <f t="shared" si="93"/>
        <v>0</v>
      </c>
      <c r="DY73" s="194">
        <v>118</v>
      </c>
      <c r="DZ73" s="194">
        <f t="shared" si="94"/>
        <v>1</v>
      </c>
      <c r="EA73" s="195">
        <f t="shared" si="95"/>
        <v>1</v>
      </c>
      <c r="EB73" s="98">
        <f t="shared" si="96"/>
        <v>1</v>
      </c>
      <c r="EC73" s="98">
        <f t="shared" si="97"/>
        <v>0</v>
      </c>
      <c r="ED73" s="98">
        <f t="shared" si="98"/>
        <v>1</v>
      </c>
      <c r="EE73" s="98">
        <f t="shared" si="99"/>
        <v>1</v>
      </c>
      <c r="EF73" s="98">
        <f t="shared" si="100"/>
        <v>1</v>
      </c>
      <c r="EG73" s="98">
        <f t="shared" si="101"/>
        <v>1</v>
      </c>
      <c r="EH73" s="98">
        <f t="shared" si="102"/>
        <v>1</v>
      </c>
      <c r="EI73" s="98">
        <f t="shared" si="103"/>
        <v>0</v>
      </c>
      <c r="EJ73" s="195">
        <f t="shared" si="104"/>
        <v>1</v>
      </c>
      <c r="EK73" s="195">
        <f t="shared" si="105"/>
        <v>1</v>
      </c>
      <c r="EL73" s="196">
        <f t="shared" si="106"/>
        <v>1</v>
      </c>
      <c r="EO73" s="196">
        <v>70</v>
      </c>
      <c r="EP73" s="194">
        <f t="shared" si="107"/>
        <v>1</v>
      </c>
      <c r="EQ73" s="195">
        <f t="shared" si="108"/>
        <v>0</v>
      </c>
      <c r="ER73" s="98">
        <f t="shared" si="109"/>
        <v>0</v>
      </c>
      <c r="ES73" s="98">
        <f t="shared" si="110"/>
        <v>1</v>
      </c>
      <c r="ET73" s="98">
        <f t="shared" si="111"/>
        <v>1</v>
      </c>
      <c r="EU73" s="98">
        <f t="shared" si="112"/>
        <v>1</v>
      </c>
      <c r="EV73" s="98">
        <f t="shared" si="113"/>
        <v>0</v>
      </c>
      <c r="EW73" s="98">
        <f t="shared" si="114"/>
        <v>0</v>
      </c>
      <c r="EX73" s="98">
        <f t="shared" si="115"/>
        <v>1</v>
      </c>
      <c r="EY73" s="98">
        <f t="shared" si="116"/>
        <v>0</v>
      </c>
      <c r="EZ73" s="98">
        <f t="shared" si="117"/>
        <v>0</v>
      </c>
      <c r="FA73" s="195">
        <f t="shared" si="118"/>
        <v>0</v>
      </c>
      <c r="FB73" s="195">
        <f t="shared" si="119"/>
        <v>0</v>
      </c>
      <c r="FC73" s="196">
        <f t="shared" si="120"/>
        <v>0</v>
      </c>
      <c r="FF73" s="10">
        <v>107</v>
      </c>
      <c r="FG73" s="191">
        <f t="shared" si="121"/>
        <v>1</v>
      </c>
      <c r="FH73" s="192">
        <f t="shared" si="122"/>
        <v>0</v>
      </c>
      <c r="FI73" s="160">
        <f t="shared" si="123"/>
        <v>0</v>
      </c>
      <c r="FJ73" s="160">
        <f t="shared" si="124"/>
        <v>0</v>
      </c>
      <c r="FK73" s="160">
        <f t="shared" si="125"/>
        <v>0</v>
      </c>
      <c r="FL73" s="160">
        <f t="shared" si="126"/>
        <v>0</v>
      </c>
      <c r="FM73" s="160">
        <f t="shared" si="127"/>
        <v>1</v>
      </c>
      <c r="FN73" s="160">
        <f t="shared" si="128"/>
        <v>0</v>
      </c>
      <c r="FO73" s="160">
        <f t="shared" si="129"/>
        <v>1</v>
      </c>
      <c r="FP73" s="160">
        <f t="shared" si="130"/>
        <v>0</v>
      </c>
      <c r="FQ73" s="160">
        <f t="shared" si="131"/>
        <v>1</v>
      </c>
      <c r="FR73" s="192">
        <f t="shared" si="132"/>
        <v>1</v>
      </c>
      <c r="FS73" s="192">
        <f t="shared" si="133"/>
        <v>0</v>
      </c>
      <c r="FT73" s="193">
        <f t="shared" si="134"/>
        <v>0</v>
      </c>
      <c r="FU73" s="193">
        <f t="shared" si="135"/>
        <v>0</v>
      </c>
    </row>
    <row r="74" spans="2:177" ht="13" thickBot="1" x14ac:dyDescent="0.3">
      <c r="B74" s="131">
        <v>102</v>
      </c>
      <c r="H74" s="126">
        <v>85</v>
      </c>
      <c r="I74">
        <f t="shared" si="3"/>
        <v>0</v>
      </c>
      <c r="M74" s="154"/>
      <c r="P74" s="127">
        <v>65</v>
      </c>
      <c r="Q74">
        <f t="shared" si="4"/>
        <v>0</v>
      </c>
      <c r="R74" s="10">
        <f t="shared" si="17"/>
        <v>1</v>
      </c>
      <c r="V74" s="128">
        <v>67</v>
      </c>
      <c r="W74">
        <f t="shared" si="18"/>
        <v>1</v>
      </c>
      <c r="X74" s="10">
        <f t="shared" si="19"/>
        <v>1</v>
      </c>
      <c r="Y74" s="10">
        <f t="shared" si="20"/>
        <v>1</v>
      </c>
      <c r="AB74" s="131">
        <v>65</v>
      </c>
      <c r="AC74" s="10">
        <f t="shared" si="21"/>
        <v>1</v>
      </c>
      <c r="AD74" s="10">
        <f t="shared" si="22"/>
        <v>1</v>
      </c>
      <c r="AE74" s="10">
        <f t="shared" si="23"/>
        <v>0</v>
      </c>
      <c r="AF74" s="10">
        <f t="shared" si="24"/>
        <v>1</v>
      </c>
      <c r="AH74" s="126">
        <v>68</v>
      </c>
      <c r="AI74" s="10">
        <f t="shared" si="25"/>
        <v>1</v>
      </c>
      <c r="AJ74" s="10">
        <f t="shared" si="26"/>
        <v>1</v>
      </c>
      <c r="AK74" s="10">
        <f t="shared" si="27"/>
        <v>1</v>
      </c>
      <c r="AL74" s="10">
        <f t="shared" si="28"/>
        <v>1</v>
      </c>
      <c r="AM74" s="10">
        <f t="shared" si="29"/>
        <v>1</v>
      </c>
      <c r="AN74" s="131">
        <v>70</v>
      </c>
      <c r="AO74" s="10">
        <f t="shared" si="30"/>
        <v>0</v>
      </c>
      <c r="AP74" s="10">
        <f t="shared" si="31"/>
        <v>0</v>
      </c>
      <c r="AQ74" s="10">
        <f t="shared" si="32"/>
        <v>0</v>
      </c>
      <c r="AR74" s="10">
        <f t="shared" si="33"/>
        <v>0</v>
      </c>
      <c r="AS74" s="10">
        <f t="shared" si="34"/>
        <v>0</v>
      </c>
      <c r="AT74" s="131">
        <v>71</v>
      </c>
      <c r="AU74" s="10">
        <f t="shared" si="5"/>
        <v>1</v>
      </c>
      <c r="AV74" s="10">
        <f t="shared" si="35"/>
        <v>1</v>
      </c>
      <c r="AW74" s="10">
        <f t="shared" si="36"/>
        <v>1</v>
      </c>
      <c r="AX74" s="10">
        <f t="shared" si="37"/>
        <v>1</v>
      </c>
      <c r="AY74" s="10">
        <f t="shared" si="38"/>
        <v>1</v>
      </c>
      <c r="AZ74" s="131">
        <v>60</v>
      </c>
      <c r="BA74" s="10">
        <f t="shared" si="6"/>
        <v>1</v>
      </c>
      <c r="BB74" s="10">
        <f t="shared" si="39"/>
        <v>1</v>
      </c>
      <c r="BC74" s="10">
        <f t="shared" si="40"/>
        <v>0</v>
      </c>
      <c r="BD74" s="10">
        <f t="shared" si="41"/>
        <v>1</v>
      </c>
      <c r="BE74" s="10">
        <f t="shared" si="42"/>
        <v>1</v>
      </c>
      <c r="BF74" s="10">
        <f t="shared" si="43"/>
        <v>1</v>
      </c>
      <c r="BG74" s="10">
        <f t="shared" si="44"/>
        <v>1</v>
      </c>
      <c r="BH74" s="10">
        <f t="shared" si="45"/>
        <v>1</v>
      </c>
      <c r="BJ74" s="131">
        <v>85</v>
      </c>
      <c r="BK74" s="194">
        <f t="shared" si="46"/>
        <v>0</v>
      </c>
      <c r="BL74" s="195">
        <f t="shared" si="47"/>
        <v>1</v>
      </c>
      <c r="BM74" s="195">
        <f t="shared" si="48"/>
        <v>1</v>
      </c>
      <c r="BN74" s="195">
        <f t="shared" si="49"/>
        <v>1</v>
      </c>
      <c r="BO74" s="195">
        <f t="shared" si="50"/>
        <v>0</v>
      </c>
      <c r="BP74" s="195">
        <f t="shared" si="51"/>
        <v>0</v>
      </c>
      <c r="BQ74" s="195">
        <f t="shared" si="52"/>
        <v>0</v>
      </c>
      <c r="BR74" s="195">
        <f t="shared" si="136"/>
        <v>1</v>
      </c>
      <c r="BS74" s="196">
        <f t="shared" si="53"/>
        <v>0</v>
      </c>
      <c r="BT74" s="114">
        <f t="shared" si="54"/>
        <v>5</v>
      </c>
      <c r="BU74" s="162">
        <v>85</v>
      </c>
      <c r="BV74" s="162">
        <f t="shared" si="55"/>
        <v>1</v>
      </c>
      <c r="BW74" s="98">
        <f t="shared" si="56"/>
        <v>0</v>
      </c>
      <c r="BX74" s="98">
        <f t="shared" si="57"/>
        <v>1</v>
      </c>
      <c r="BY74" s="98">
        <f t="shared" si="58"/>
        <v>1</v>
      </c>
      <c r="BZ74" s="98">
        <f t="shared" si="59"/>
        <v>1</v>
      </c>
      <c r="CA74" s="98">
        <f t="shared" si="60"/>
        <v>0</v>
      </c>
      <c r="CB74" s="98">
        <f t="shared" si="61"/>
        <v>0</v>
      </c>
      <c r="CC74" s="98">
        <f t="shared" si="62"/>
        <v>0</v>
      </c>
      <c r="CD74" s="195">
        <f t="shared" si="63"/>
        <v>1</v>
      </c>
      <c r="CE74" s="196">
        <f t="shared" si="64"/>
        <v>0</v>
      </c>
      <c r="CF74" s="114">
        <f t="shared" si="65"/>
        <v>6</v>
      </c>
      <c r="CG74" s="162">
        <v>103</v>
      </c>
      <c r="CH74" s="194">
        <f t="shared" si="66"/>
        <v>0</v>
      </c>
      <c r="CI74" s="98">
        <f t="shared" si="67"/>
        <v>0</v>
      </c>
      <c r="CJ74" s="98">
        <f t="shared" si="68"/>
        <v>1</v>
      </c>
      <c r="CK74" s="98">
        <f t="shared" si="69"/>
        <v>0</v>
      </c>
      <c r="CL74" s="98">
        <f t="shared" si="70"/>
        <v>1</v>
      </c>
      <c r="CM74" s="98">
        <f t="shared" si="71"/>
        <v>1</v>
      </c>
      <c r="CN74" s="98">
        <f t="shared" si="72"/>
        <v>0</v>
      </c>
      <c r="CO74" s="99">
        <f t="shared" si="73"/>
        <v>1</v>
      </c>
      <c r="CP74" s="98">
        <f t="shared" si="74"/>
        <v>0</v>
      </c>
      <c r="CQ74" s="195">
        <f t="shared" si="75"/>
        <v>0</v>
      </c>
      <c r="CR74" s="196">
        <f t="shared" si="76"/>
        <v>0</v>
      </c>
      <c r="CS74">
        <f t="shared" si="77"/>
        <v>4</v>
      </c>
      <c r="CU74" s="162">
        <v>111</v>
      </c>
      <c r="CV74" s="194">
        <f t="shared" si="7"/>
        <v>1</v>
      </c>
      <c r="CW74" s="98">
        <f t="shared" si="8"/>
        <v>1</v>
      </c>
      <c r="CX74" s="98">
        <f t="shared" si="9"/>
        <v>1</v>
      </c>
      <c r="CY74" s="98">
        <f t="shared" si="10"/>
        <v>1</v>
      </c>
      <c r="CZ74" s="98">
        <f t="shared" si="11"/>
        <v>1</v>
      </c>
      <c r="DA74" s="98">
        <f t="shared" si="12"/>
        <v>1</v>
      </c>
      <c r="DB74" s="98">
        <f t="shared" si="13"/>
        <v>1</v>
      </c>
      <c r="DC74" s="99">
        <f t="shared" si="14"/>
        <v>1</v>
      </c>
      <c r="DD74" s="98">
        <f t="shared" si="15"/>
        <v>1</v>
      </c>
      <c r="DE74" s="195">
        <f t="shared" si="78"/>
        <v>1</v>
      </c>
      <c r="DF74" s="195">
        <f t="shared" si="79"/>
        <v>1</v>
      </c>
      <c r="DG74" s="196">
        <f t="shared" si="16"/>
        <v>1</v>
      </c>
      <c r="DH74">
        <f t="shared" si="80"/>
        <v>11</v>
      </c>
      <c r="DJ74" s="162">
        <v>135</v>
      </c>
      <c r="DK74" s="194">
        <f t="shared" si="81"/>
        <v>0</v>
      </c>
      <c r="DL74" s="162">
        <f t="shared" si="82"/>
        <v>0</v>
      </c>
      <c r="DM74" s="98">
        <f t="shared" si="83"/>
        <v>0</v>
      </c>
      <c r="DN74" s="98">
        <f t="shared" si="84"/>
        <v>1</v>
      </c>
      <c r="DO74" s="98">
        <f t="shared" si="85"/>
        <v>0</v>
      </c>
      <c r="DP74" s="98">
        <f t="shared" si="86"/>
        <v>0</v>
      </c>
      <c r="DQ74" s="98">
        <f t="shared" si="87"/>
        <v>1</v>
      </c>
      <c r="DR74" s="98">
        <f t="shared" si="88"/>
        <v>1</v>
      </c>
      <c r="DS74" s="98">
        <f t="shared" si="89"/>
        <v>0</v>
      </c>
      <c r="DT74" s="195">
        <f t="shared" si="90"/>
        <v>0</v>
      </c>
      <c r="DU74" s="195">
        <f t="shared" si="91"/>
        <v>1</v>
      </c>
      <c r="DV74" s="196">
        <f t="shared" si="92"/>
        <v>1</v>
      </c>
      <c r="DW74">
        <f t="shared" si="93"/>
        <v>4</v>
      </c>
      <c r="DY74" s="194">
        <v>125</v>
      </c>
      <c r="DZ74" s="194">
        <f t="shared" si="94"/>
        <v>0</v>
      </c>
      <c r="EA74" s="195">
        <f t="shared" si="95"/>
        <v>0</v>
      </c>
      <c r="EB74" s="98">
        <f t="shared" si="96"/>
        <v>0</v>
      </c>
      <c r="EC74" s="98">
        <f t="shared" si="97"/>
        <v>0</v>
      </c>
      <c r="ED74" s="98">
        <f t="shared" si="98"/>
        <v>1</v>
      </c>
      <c r="EE74" s="98">
        <f t="shared" si="99"/>
        <v>0</v>
      </c>
      <c r="EF74" s="98">
        <f t="shared" si="100"/>
        <v>0</v>
      </c>
      <c r="EG74" s="98">
        <f t="shared" si="101"/>
        <v>0</v>
      </c>
      <c r="EH74" s="98">
        <f t="shared" si="102"/>
        <v>0</v>
      </c>
      <c r="EI74" s="98">
        <f t="shared" si="103"/>
        <v>0</v>
      </c>
      <c r="EJ74" s="195">
        <f t="shared" si="104"/>
        <v>0</v>
      </c>
      <c r="EK74" s="195">
        <f t="shared" si="105"/>
        <v>0</v>
      </c>
      <c r="EL74" s="196">
        <f t="shared" si="106"/>
        <v>1</v>
      </c>
      <c r="EO74" s="196">
        <v>78</v>
      </c>
      <c r="EP74" s="194">
        <f t="shared" si="107"/>
        <v>0</v>
      </c>
      <c r="EQ74" s="195">
        <f t="shared" si="108"/>
        <v>0</v>
      </c>
      <c r="ER74" s="98">
        <f t="shared" si="109"/>
        <v>1</v>
      </c>
      <c r="ES74" s="98">
        <f t="shared" si="110"/>
        <v>1</v>
      </c>
      <c r="ET74" s="98">
        <f t="shared" si="111"/>
        <v>1</v>
      </c>
      <c r="EU74" s="98">
        <f t="shared" si="112"/>
        <v>0</v>
      </c>
      <c r="EV74" s="98">
        <f t="shared" si="113"/>
        <v>0</v>
      </c>
      <c r="EW74" s="98">
        <f t="shared" si="114"/>
        <v>0</v>
      </c>
      <c r="EX74" s="98">
        <f t="shared" si="115"/>
        <v>0</v>
      </c>
      <c r="EY74" s="98">
        <f t="shared" si="116"/>
        <v>0</v>
      </c>
      <c r="EZ74" s="98">
        <f t="shared" si="117"/>
        <v>0</v>
      </c>
      <c r="FA74" s="195">
        <f t="shared" si="118"/>
        <v>0</v>
      </c>
      <c r="FB74" s="195">
        <f t="shared" si="119"/>
        <v>0</v>
      </c>
      <c r="FC74" s="196">
        <f t="shared" si="120"/>
        <v>0</v>
      </c>
      <c r="FF74" s="10">
        <v>111</v>
      </c>
      <c r="FG74" s="191">
        <f t="shared" si="121"/>
        <v>1</v>
      </c>
      <c r="FH74" s="192">
        <f t="shared" si="122"/>
        <v>0</v>
      </c>
      <c r="FI74" s="160">
        <f t="shared" si="123"/>
        <v>1</v>
      </c>
      <c r="FJ74" s="160">
        <f t="shared" si="124"/>
        <v>1</v>
      </c>
      <c r="FK74" s="160">
        <f t="shared" si="125"/>
        <v>1</v>
      </c>
      <c r="FL74" s="160">
        <f t="shared" si="126"/>
        <v>1</v>
      </c>
      <c r="FM74" s="160">
        <f t="shared" si="127"/>
        <v>1</v>
      </c>
      <c r="FN74" s="160">
        <f t="shared" si="128"/>
        <v>1</v>
      </c>
      <c r="FO74" s="160">
        <f t="shared" si="129"/>
        <v>1</v>
      </c>
      <c r="FP74" s="160">
        <f t="shared" si="130"/>
        <v>1</v>
      </c>
      <c r="FQ74" s="160">
        <f t="shared" si="131"/>
        <v>1</v>
      </c>
      <c r="FR74" s="192">
        <f t="shared" si="132"/>
        <v>1</v>
      </c>
      <c r="FS74" s="192">
        <f t="shared" si="133"/>
        <v>1</v>
      </c>
      <c r="FT74" s="193">
        <f t="shared" si="134"/>
        <v>1</v>
      </c>
      <c r="FU74" s="193">
        <f t="shared" si="135"/>
        <v>1</v>
      </c>
    </row>
    <row r="75" spans="2:177" ht="13" thickBot="1" x14ac:dyDescent="0.3">
      <c r="B75" s="131">
        <v>111</v>
      </c>
      <c r="H75" s="126">
        <v>108</v>
      </c>
      <c r="I75">
        <f t="shared" si="3"/>
        <v>0</v>
      </c>
      <c r="M75" s="156"/>
      <c r="P75" s="128">
        <v>66</v>
      </c>
      <c r="Q75">
        <f t="shared" si="4"/>
        <v>0</v>
      </c>
      <c r="R75" s="10">
        <f t="shared" si="17"/>
        <v>0</v>
      </c>
      <c r="V75" s="128">
        <v>68</v>
      </c>
      <c r="W75">
        <f t="shared" si="18"/>
        <v>1</v>
      </c>
      <c r="X75" s="10">
        <f t="shared" si="19"/>
        <v>1</v>
      </c>
      <c r="Y75" s="10">
        <f t="shared" si="20"/>
        <v>1</v>
      </c>
      <c r="AB75" s="142">
        <v>66</v>
      </c>
      <c r="AC75" s="10">
        <f t="shared" si="21"/>
        <v>0</v>
      </c>
      <c r="AD75" s="10">
        <f t="shared" si="22"/>
        <v>1</v>
      </c>
      <c r="AE75" s="10">
        <f t="shared" si="23"/>
        <v>0</v>
      </c>
      <c r="AF75" s="10">
        <f t="shared" si="24"/>
        <v>0</v>
      </c>
      <c r="AH75" s="126">
        <v>71</v>
      </c>
      <c r="AI75" s="10">
        <f t="shared" si="25"/>
        <v>1</v>
      </c>
      <c r="AJ75" s="10">
        <f t="shared" si="26"/>
        <v>1</v>
      </c>
      <c r="AK75" s="10">
        <f t="shared" si="27"/>
        <v>1</v>
      </c>
      <c r="AL75" s="10">
        <f t="shared" si="28"/>
        <v>1</v>
      </c>
      <c r="AM75" s="10">
        <f t="shared" si="29"/>
        <v>1</v>
      </c>
      <c r="AN75" s="131">
        <v>71</v>
      </c>
      <c r="AO75" s="10">
        <f t="shared" si="30"/>
        <v>1</v>
      </c>
      <c r="AP75" s="10">
        <f t="shared" si="31"/>
        <v>1</v>
      </c>
      <c r="AQ75" s="10">
        <f t="shared" si="32"/>
        <v>1</v>
      </c>
      <c r="AR75" s="10">
        <f t="shared" si="33"/>
        <v>1</v>
      </c>
      <c r="AS75" s="10">
        <f t="shared" si="34"/>
        <v>1</v>
      </c>
      <c r="AT75" s="131">
        <v>79</v>
      </c>
      <c r="AU75" s="10">
        <f t="shared" si="5"/>
        <v>1</v>
      </c>
      <c r="AV75" s="10">
        <f t="shared" si="35"/>
        <v>1</v>
      </c>
      <c r="AW75" s="10">
        <f t="shared" si="36"/>
        <v>1</v>
      </c>
      <c r="AX75" s="10">
        <f t="shared" si="37"/>
        <v>1</v>
      </c>
      <c r="AY75" s="10">
        <f t="shared" si="38"/>
        <v>1</v>
      </c>
      <c r="AZ75" s="142">
        <v>67</v>
      </c>
      <c r="BA75" s="10">
        <f t="shared" si="6"/>
        <v>1</v>
      </c>
      <c r="BB75" s="10">
        <f t="shared" si="39"/>
        <v>0</v>
      </c>
      <c r="BC75" s="10">
        <f t="shared" si="40"/>
        <v>1</v>
      </c>
      <c r="BD75" s="10">
        <f t="shared" si="41"/>
        <v>1</v>
      </c>
      <c r="BE75" s="10">
        <f t="shared" si="42"/>
        <v>1</v>
      </c>
      <c r="BF75" s="10">
        <f t="shared" si="43"/>
        <v>1</v>
      </c>
      <c r="BG75" s="10">
        <f t="shared" si="44"/>
        <v>1</v>
      </c>
      <c r="BH75" s="10">
        <f t="shared" si="45"/>
        <v>1</v>
      </c>
      <c r="BJ75" s="131">
        <v>88</v>
      </c>
      <c r="BK75" s="194">
        <f t="shared" si="46"/>
        <v>1</v>
      </c>
      <c r="BL75" s="195">
        <f t="shared" si="47"/>
        <v>0</v>
      </c>
      <c r="BM75" s="195">
        <f t="shared" si="48"/>
        <v>0</v>
      </c>
      <c r="BN75" s="195">
        <f t="shared" si="49"/>
        <v>0</v>
      </c>
      <c r="BO75" s="195">
        <f t="shared" si="50"/>
        <v>0</v>
      </c>
      <c r="BP75" s="195">
        <f t="shared" si="51"/>
        <v>0</v>
      </c>
      <c r="BQ75" s="195">
        <f t="shared" si="52"/>
        <v>1</v>
      </c>
      <c r="BR75" s="195">
        <f t="shared" si="136"/>
        <v>0</v>
      </c>
      <c r="BS75" s="196">
        <f t="shared" si="53"/>
        <v>1</v>
      </c>
      <c r="BT75" s="114">
        <f t="shared" si="54"/>
        <v>4</v>
      </c>
      <c r="BU75" s="162">
        <v>88</v>
      </c>
      <c r="BV75" s="162">
        <f t="shared" si="55"/>
        <v>1</v>
      </c>
      <c r="BW75" s="98">
        <f t="shared" si="56"/>
        <v>1</v>
      </c>
      <c r="BX75" s="98">
        <f t="shared" si="57"/>
        <v>0</v>
      </c>
      <c r="BY75" s="98">
        <f t="shared" si="58"/>
        <v>0</v>
      </c>
      <c r="BZ75" s="98">
        <f t="shared" si="59"/>
        <v>0</v>
      </c>
      <c r="CA75" s="98">
        <f t="shared" si="60"/>
        <v>0</v>
      </c>
      <c r="CB75" s="98">
        <f t="shared" si="61"/>
        <v>0</v>
      </c>
      <c r="CC75" s="98">
        <f t="shared" si="62"/>
        <v>1</v>
      </c>
      <c r="CD75" s="195">
        <f t="shared" si="63"/>
        <v>0</v>
      </c>
      <c r="CE75" s="196">
        <f t="shared" si="64"/>
        <v>1</v>
      </c>
      <c r="CF75" s="114">
        <f t="shared" si="65"/>
        <v>5</v>
      </c>
      <c r="CG75" s="162">
        <v>111</v>
      </c>
      <c r="CH75" s="194">
        <f t="shared" si="66"/>
        <v>1</v>
      </c>
      <c r="CI75" s="98">
        <f t="shared" si="67"/>
        <v>1</v>
      </c>
      <c r="CJ75" s="98">
        <f t="shared" si="68"/>
        <v>1</v>
      </c>
      <c r="CK75" s="98">
        <f t="shared" si="69"/>
        <v>1</v>
      </c>
      <c r="CL75" s="98">
        <f t="shared" si="70"/>
        <v>1</v>
      </c>
      <c r="CM75" s="98">
        <f t="shared" si="71"/>
        <v>1</v>
      </c>
      <c r="CN75" s="98">
        <f t="shared" si="72"/>
        <v>1</v>
      </c>
      <c r="CO75" s="99">
        <f t="shared" si="73"/>
        <v>1</v>
      </c>
      <c r="CP75" s="98">
        <f t="shared" si="74"/>
        <v>1</v>
      </c>
      <c r="CQ75" s="195">
        <f t="shared" si="75"/>
        <v>1</v>
      </c>
      <c r="CR75" s="196">
        <f t="shared" si="76"/>
        <v>1</v>
      </c>
      <c r="CS75">
        <f t="shared" si="77"/>
        <v>11</v>
      </c>
      <c r="CU75" s="162">
        <v>118</v>
      </c>
      <c r="CV75" s="194">
        <f t="shared" si="7"/>
        <v>1</v>
      </c>
      <c r="CW75" s="98">
        <f t="shared" si="8"/>
        <v>0</v>
      </c>
      <c r="CX75" s="98">
        <f t="shared" si="9"/>
        <v>1</v>
      </c>
      <c r="CY75" s="98">
        <f t="shared" si="10"/>
        <v>1</v>
      </c>
      <c r="CZ75" s="98">
        <f t="shared" si="11"/>
        <v>1</v>
      </c>
      <c r="DA75" s="98">
        <f t="shared" si="12"/>
        <v>1</v>
      </c>
      <c r="DB75" s="98">
        <f t="shared" si="13"/>
        <v>1</v>
      </c>
      <c r="DC75" s="99">
        <f t="shared" si="14"/>
        <v>0</v>
      </c>
      <c r="DD75" s="98">
        <f t="shared" si="15"/>
        <v>1</v>
      </c>
      <c r="DE75" s="195">
        <f t="shared" si="78"/>
        <v>1</v>
      </c>
      <c r="DF75" s="195">
        <f t="shared" si="79"/>
        <v>1</v>
      </c>
      <c r="DG75" s="196">
        <f t="shared" si="16"/>
        <v>1</v>
      </c>
      <c r="DH75">
        <f t="shared" si="80"/>
        <v>9</v>
      </c>
      <c r="DJ75" s="162">
        <v>141</v>
      </c>
      <c r="DK75" s="194">
        <f t="shared" si="81"/>
        <v>0</v>
      </c>
      <c r="DL75" s="162">
        <f t="shared" si="82"/>
        <v>0</v>
      </c>
      <c r="DM75" s="98">
        <f t="shared" si="83"/>
        <v>1</v>
      </c>
      <c r="DN75" s="98">
        <f t="shared" si="84"/>
        <v>0</v>
      </c>
      <c r="DO75" s="98">
        <f t="shared" si="85"/>
        <v>1</v>
      </c>
      <c r="DP75" s="98">
        <f t="shared" si="86"/>
        <v>0</v>
      </c>
      <c r="DQ75" s="98">
        <f t="shared" si="87"/>
        <v>0</v>
      </c>
      <c r="DR75" s="98">
        <f t="shared" si="88"/>
        <v>0</v>
      </c>
      <c r="DS75" s="98">
        <f t="shared" si="89"/>
        <v>0</v>
      </c>
      <c r="DT75" s="195">
        <f t="shared" si="90"/>
        <v>0</v>
      </c>
      <c r="DU75" s="195">
        <f t="shared" si="91"/>
        <v>0</v>
      </c>
      <c r="DV75" s="196">
        <f t="shared" si="92"/>
        <v>1</v>
      </c>
      <c r="DW75">
        <f t="shared" si="93"/>
        <v>2</v>
      </c>
      <c r="DY75" s="194">
        <v>135</v>
      </c>
      <c r="DZ75" s="194">
        <f t="shared" si="94"/>
        <v>1</v>
      </c>
      <c r="EA75" s="195">
        <f t="shared" si="95"/>
        <v>0</v>
      </c>
      <c r="EB75" s="98">
        <f t="shared" si="96"/>
        <v>0</v>
      </c>
      <c r="EC75" s="98">
        <f t="shared" si="97"/>
        <v>0</v>
      </c>
      <c r="ED75" s="98">
        <f t="shared" si="98"/>
        <v>1</v>
      </c>
      <c r="EE75" s="98">
        <f t="shared" si="99"/>
        <v>0</v>
      </c>
      <c r="EF75" s="98">
        <f t="shared" si="100"/>
        <v>0</v>
      </c>
      <c r="EG75" s="98">
        <f t="shared" si="101"/>
        <v>1</v>
      </c>
      <c r="EH75" s="98">
        <f t="shared" si="102"/>
        <v>1</v>
      </c>
      <c r="EI75" s="98">
        <f t="shared" si="103"/>
        <v>0</v>
      </c>
      <c r="EJ75" s="195">
        <f t="shared" si="104"/>
        <v>0</v>
      </c>
      <c r="EK75" s="195">
        <f t="shared" si="105"/>
        <v>1</v>
      </c>
      <c r="EL75" s="196">
        <f t="shared" si="106"/>
        <v>1</v>
      </c>
      <c r="EO75" s="196">
        <v>85</v>
      </c>
      <c r="EP75" s="194">
        <f t="shared" si="107"/>
        <v>0</v>
      </c>
      <c r="EQ75" s="195">
        <f t="shared" si="108"/>
        <v>0</v>
      </c>
      <c r="ER75" s="98">
        <f t="shared" si="109"/>
        <v>1</v>
      </c>
      <c r="ES75" s="98">
        <f t="shared" si="110"/>
        <v>0</v>
      </c>
      <c r="ET75" s="98">
        <f t="shared" si="111"/>
        <v>1</v>
      </c>
      <c r="EU75" s="98">
        <f t="shared" si="112"/>
        <v>1</v>
      </c>
      <c r="EV75" s="98">
        <f t="shared" si="113"/>
        <v>0</v>
      </c>
      <c r="EW75" s="98">
        <f t="shared" si="114"/>
        <v>1</v>
      </c>
      <c r="EX75" s="98">
        <f t="shared" si="115"/>
        <v>1</v>
      </c>
      <c r="EY75" s="98">
        <f t="shared" si="116"/>
        <v>1</v>
      </c>
      <c r="EZ75" s="98">
        <f t="shared" si="117"/>
        <v>0</v>
      </c>
      <c r="FA75" s="195">
        <f t="shared" si="118"/>
        <v>0</v>
      </c>
      <c r="FB75" s="195">
        <f t="shared" si="119"/>
        <v>0</v>
      </c>
      <c r="FC75" s="196">
        <f t="shared" si="120"/>
        <v>1</v>
      </c>
      <c r="FF75" s="10">
        <v>118</v>
      </c>
      <c r="FG75" s="191">
        <f t="shared" si="121"/>
        <v>1</v>
      </c>
      <c r="FH75" s="192">
        <f t="shared" si="122"/>
        <v>1</v>
      </c>
      <c r="FI75" s="160">
        <f t="shared" si="123"/>
        <v>1</v>
      </c>
      <c r="FJ75" s="160">
        <f t="shared" si="124"/>
        <v>1</v>
      </c>
      <c r="FK75" s="160">
        <f t="shared" si="125"/>
        <v>1</v>
      </c>
      <c r="FL75" s="160">
        <f t="shared" si="126"/>
        <v>0</v>
      </c>
      <c r="FM75" s="160">
        <f t="shared" si="127"/>
        <v>1</v>
      </c>
      <c r="FN75" s="160">
        <f t="shared" si="128"/>
        <v>1</v>
      </c>
      <c r="FO75" s="160">
        <f t="shared" si="129"/>
        <v>1</v>
      </c>
      <c r="FP75" s="160">
        <f t="shared" si="130"/>
        <v>1</v>
      </c>
      <c r="FQ75" s="160">
        <f t="shared" si="131"/>
        <v>1</v>
      </c>
      <c r="FR75" s="192">
        <f t="shared" si="132"/>
        <v>0</v>
      </c>
      <c r="FS75" s="192">
        <f t="shared" si="133"/>
        <v>1</v>
      </c>
      <c r="FT75" s="193">
        <f t="shared" si="134"/>
        <v>1</v>
      </c>
      <c r="FU75" s="193">
        <f t="shared" si="135"/>
        <v>1</v>
      </c>
    </row>
    <row r="76" spans="2:177" ht="13" thickBot="1" x14ac:dyDescent="0.3">
      <c r="B76" s="131">
        <v>118</v>
      </c>
      <c r="H76" s="126">
        <v>111</v>
      </c>
      <c r="I76">
        <f t="shared" si="3"/>
        <v>1</v>
      </c>
      <c r="M76" s="2"/>
      <c r="P76" s="126">
        <v>67</v>
      </c>
      <c r="Q76">
        <f t="shared" si="4"/>
        <v>1</v>
      </c>
      <c r="R76" s="10">
        <f t="shared" si="17"/>
        <v>1</v>
      </c>
      <c r="V76" s="126">
        <v>69</v>
      </c>
      <c r="W76">
        <f t="shared" si="18"/>
        <v>0</v>
      </c>
      <c r="X76" s="10">
        <f t="shared" si="19"/>
        <v>1</v>
      </c>
      <c r="Y76" s="10">
        <f t="shared" si="20"/>
        <v>0</v>
      </c>
      <c r="AB76" s="142">
        <v>67</v>
      </c>
      <c r="AC76" s="10">
        <f t="shared" si="21"/>
        <v>1</v>
      </c>
      <c r="AD76" s="10">
        <f t="shared" si="22"/>
        <v>1</v>
      </c>
      <c r="AE76" s="10">
        <f t="shared" si="23"/>
        <v>1</v>
      </c>
      <c r="AF76" s="10">
        <f t="shared" si="24"/>
        <v>1</v>
      </c>
      <c r="AH76" s="126">
        <v>74</v>
      </c>
      <c r="AI76" s="10">
        <f t="shared" si="25"/>
        <v>0</v>
      </c>
      <c r="AJ76" s="10">
        <f t="shared" si="26"/>
        <v>1</v>
      </c>
      <c r="AK76" s="10">
        <f t="shared" si="27"/>
        <v>0</v>
      </c>
      <c r="AL76" s="10">
        <f t="shared" si="28"/>
        <v>1</v>
      </c>
      <c r="AM76" s="10">
        <f t="shared" si="29"/>
        <v>0</v>
      </c>
      <c r="AN76" s="131">
        <v>79</v>
      </c>
      <c r="AO76" s="10">
        <f t="shared" si="30"/>
        <v>1</v>
      </c>
      <c r="AP76" s="10">
        <f t="shared" si="31"/>
        <v>1</v>
      </c>
      <c r="AQ76" s="10">
        <f t="shared" si="32"/>
        <v>1</v>
      </c>
      <c r="AR76" s="10">
        <f t="shared" si="33"/>
        <v>1</v>
      </c>
      <c r="AS76" s="10">
        <f t="shared" si="34"/>
        <v>0</v>
      </c>
      <c r="AT76" s="131">
        <v>85</v>
      </c>
      <c r="AU76" s="10">
        <f t="shared" si="5"/>
        <v>1</v>
      </c>
      <c r="AV76" s="10">
        <f t="shared" si="35"/>
        <v>1</v>
      </c>
      <c r="AW76" s="10">
        <f t="shared" si="36"/>
        <v>0</v>
      </c>
      <c r="AX76" s="10">
        <f t="shared" si="37"/>
        <v>0</v>
      </c>
      <c r="AY76" s="10">
        <f t="shared" si="38"/>
        <v>0</v>
      </c>
      <c r="AZ76" s="131">
        <v>68</v>
      </c>
      <c r="BA76" s="10">
        <f t="shared" si="6"/>
        <v>1</v>
      </c>
      <c r="BB76" s="10">
        <f t="shared" si="39"/>
        <v>0</v>
      </c>
      <c r="BC76" s="10">
        <f t="shared" si="40"/>
        <v>1</v>
      </c>
      <c r="BD76" s="10">
        <f t="shared" si="41"/>
        <v>1</v>
      </c>
      <c r="BE76" s="10">
        <f t="shared" si="42"/>
        <v>1</v>
      </c>
      <c r="BF76" s="10">
        <f t="shared" si="43"/>
        <v>1</v>
      </c>
      <c r="BG76" s="10">
        <f t="shared" si="44"/>
        <v>1</v>
      </c>
      <c r="BH76" s="10">
        <f t="shared" si="45"/>
        <v>1</v>
      </c>
      <c r="BJ76" s="131">
        <v>102</v>
      </c>
      <c r="BK76" s="194">
        <f t="shared" si="46"/>
        <v>0</v>
      </c>
      <c r="BL76" s="195">
        <f t="shared" si="47"/>
        <v>0</v>
      </c>
      <c r="BM76" s="195">
        <f t="shared" si="48"/>
        <v>0</v>
      </c>
      <c r="BN76" s="195">
        <f t="shared" si="49"/>
        <v>0</v>
      </c>
      <c r="BO76" s="195">
        <f t="shared" si="50"/>
        <v>0</v>
      </c>
      <c r="BP76" s="195">
        <f t="shared" si="51"/>
        <v>0</v>
      </c>
      <c r="BQ76" s="195">
        <f t="shared" si="52"/>
        <v>0</v>
      </c>
      <c r="BR76" s="195">
        <f t="shared" si="136"/>
        <v>0</v>
      </c>
      <c r="BS76" s="196">
        <f t="shared" si="53"/>
        <v>1</v>
      </c>
      <c r="BT76" s="114">
        <f t="shared" si="54"/>
        <v>2</v>
      </c>
      <c r="BU76" s="162">
        <v>102</v>
      </c>
      <c r="BV76" s="162">
        <f t="shared" si="55"/>
        <v>1</v>
      </c>
      <c r="BW76" s="98">
        <f t="shared" si="56"/>
        <v>0</v>
      </c>
      <c r="BX76" s="98">
        <f t="shared" si="57"/>
        <v>0</v>
      </c>
      <c r="BY76" s="98">
        <f t="shared" si="58"/>
        <v>0</v>
      </c>
      <c r="BZ76" s="98">
        <f t="shared" si="59"/>
        <v>0</v>
      </c>
      <c r="CA76" s="98">
        <f t="shared" si="60"/>
        <v>0</v>
      </c>
      <c r="CB76" s="98">
        <f t="shared" si="61"/>
        <v>0</v>
      </c>
      <c r="CC76" s="98">
        <f t="shared" si="62"/>
        <v>0</v>
      </c>
      <c r="CD76" s="195">
        <f t="shared" si="63"/>
        <v>0</v>
      </c>
      <c r="CE76" s="196">
        <f t="shared" si="64"/>
        <v>1</v>
      </c>
      <c r="CF76" s="114">
        <f t="shared" si="65"/>
        <v>3</v>
      </c>
      <c r="CG76" s="162">
        <v>118</v>
      </c>
      <c r="CH76" s="194">
        <f t="shared" si="66"/>
        <v>0</v>
      </c>
      <c r="CI76" s="98">
        <f t="shared" si="67"/>
        <v>1</v>
      </c>
      <c r="CJ76" s="98">
        <f t="shared" si="68"/>
        <v>1</v>
      </c>
      <c r="CK76" s="98">
        <f t="shared" si="69"/>
        <v>1</v>
      </c>
      <c r="CL76" s="98">
        <f t="shared" si="70"/>
        <v>1</v>
      </c>
      <c r="CM76" s="98">
        <f t="shared" si="71"/>
        <v>1</v>
      </c>
      <c r="CN76" s="98">
        <f t="shared" si="72"/>
        <v>0</v>
      </c>
      <c r="CO76" s="99">
        <f t="shared" si="73"/>
        <v>1</v>
      </c>
      <c r="CP76" s="98">
        <f t="shared" si="74"/>
        <v>1</v>
      </c>
      <c r="CQ76" s="195">
        <f t="shared" si="75"/>
        <v>1</v>
      </c>
      <c r="CR76" s="196">
        <f t="shared" si="76"/>
        <v>1</v>
      </c>
      <c r="CS76">
        <f t="shared" si="77"/>
        <v>9</v>
      </c>
      <c r="CU76" s="162">
        <v>148</v>
      </c>
      <c r="CV76" s="194">
        <f t="shared" si="7"/>
        <v>1</v>
      </c>
      <c r="CW76" s="98">
        <f t="shared" si="8"/>
        <v>1</v>
      </c>
      <c r="CX76" s="98">
        <f t="shared" si="9"/>
        <v>1</v>
      </c>
      <c r="CY76" s="98">
        <f t="shared" si="10"/>
        <v>1</v>
      </c>
      <c r="CZ76" s="98">
        <f t="shared" si="11"/>
        <v>1</v>
      </c>
      <c r="DA76" s="98">
        <f t="shared" si="12"/>
        <v>1</v>
      </c>
      <c r="DB76" s="98">
        <f t="shared" si="13"/>
        <v>1</v>
      </c>
      <c r="DC76" s="99">
        <f t="shared" si="14"/>
        <v>1</v>
      </c>
      <c r="DD76" s="98">
        <f t="shared" si="15"/>
        <v>0</v>
      </c>
      <c r="DE76" s="195">
        <f t="shared" si="78"/>
        <v>1</v>
      </c>
      <c r="DF76" s="195">
        <f t="shared" si="79"/>
        <v>1</v>
      </c>
      <c r="DG76" s="196">
        <f t="shared" si="16"/>
        <v>0</v>
      </c>
      <c r="DH76">
        <f t="shared" si="80"/>
        <v>10</v>
      </c>
      <c r="DJ76" s="162">
        <v>148</v>
      </c>
      <c r="DK76" s="194">
        <f t="shared" si="81"/>
        <v>1</v>
      </c>
      <c r="DL76" s="162">
        <f t="shared" si="82"/>
        <v>1</v>
      </c>
      <c r="DM76" s="98">
        <f t="shared" si="83"/>
        <v>1</v>
      </c>
      <c r="DN76" s="98">
        <f t="shared" si="84"/>
        <v>1</v>
      </c>
      <c r="DO76" s="98">
        <f t="shared" si="85"/>
        <v>1</v>
      </c>
      <c r="DP76" s="98">
        <f t="shared" si="86"/>
        <v>1</v>
      </c>
      <c r="DQ76" s="98">
        <f t="shared" si="87"/>
        <v>1</v>
      </c>
      <c r="DR76" s="98">
        <f t="shared" si="88"/>
        <v>1</v>
      </c>
      <c r="DS76" s="98">
        <f t="shared" si="89"/>
        <v>1</v>
      </c>
      <c r="DT76" s="195">
        <f t="shared" si="90"/>
        <v>0</v>
      </c>
      <c r="DU76" s="195">
        <f t="shared" si="91"/>
        <v>1</v>
      </c>
      <c r="DV76" s="196">
        <f t="shared" si="92"/>
        <v>1</v>
      </c>
      <c r="DW76">
        <f t="shared" si="93"/>
        <v>10</v>
      </c>
      <c r="DY76" s="194">
        <v>148</v>
      </c>
      <c r="DZ76" s="194">
        <f t="shared" si="94"/>
        <v>1</v>
      </c>
      <c r="EA76" s="195">
        <f t="shared" si="95"/>
        <v>1</v>
      </c>
      <c r="EB76" s="98">
        <f t="shared" si="96"/>
        <v>1</v>
      </c>
      <c r="EC76" s="98">
        <f t="shared" si="97"/>
        <v>1</v>
      </c>
      <c r="ED76" s="98">
        <f t="shared" si="98"/>
        <v>1</v>
      </c>
      <c r="EE76" s="98">
        <f t="shared" si="99"/>
        <v>1</v>
      </c>
      <c r="EF76" s="98">
        <f t="shared" si="100"/>
        <v>1</v>
      </c>
      <c r="EG76" s="98">
        <f t="shared" si="101"/>
        <v>1</v>
      </c>
      <c r="EH76" s="98">
        <f t="shared" si="102"/>
        <v>1</v>
      </c>
      <c r="EI76" s="98">
        <f t="shared" si="103"/>
        <v>1</v>
      </c>
      <c r="EJ76" s="195">
        <f t="shared" si="104"/>
        <v>0</v>
      </c>
      <c r="EK76" s="195">
        <f t="shared" si="105"/>
        <v>1</v>
      </c>
      <c r="EL76" s="196">
        <f t="shared" si="106"/>
        <v>1</v>
      </c>
      <c r="EO76" s="196">
        <v>107</v>
      </c>
      <c r="EP76" s="194">
        <f t="shared" si="107"/>
        <v>0</v>
      </c>
      <c r="EQ76" s="195">
        <f t="shared" si="108"/>
        <v>0</v>
      </c>
      <c r="ER76" s="98">
        <f t="shared" si="109"/>
        <v>0</v>
      </c>
      <c r="ES76" s="98">
        <f t="shared" si="110"/>
        <v>0</v>
      </c>
      <c r="ET76" s="98">
        <f t="shared" si="111"/>
        <v>0</v>
      </c>
      <c r="EU76" s="98">
        <f t="shared" si="112"/>
        <v>1</v>
      </c>
      <c r="EV76" s="98">
        <f t="shared" si="113"/>
        <v>0</v>
      </c>
      <c r="EW76" s="98">
        <f t="shared" si="114"/>
        <v>1</v>
      </c>
      <c r="EX76" s="98">
        <f t="shared" si="115"/>
        <v>0</v>
      </c>
      <c r="EY76" s="98">
        <f t="shared" si="116"/>
        <v>1</v>
      </c>
      <c r="EZ76" s="98">
        <f t="shared" si="117"/>
        <v>1</v>
      </c>
      <c r="FA76" s="195">
        <f t="shared" si="118"/>
        <v>0</v>
      </c>
      <c r="FB76" s="195">
        <f t="shared" si="119"/>
        <v>0</v>
      </c>
      <c r="FC76" s="196">
        <f t="shared" si="120"/>
        <v>0</v>
      </c>
      <c r="FF76" s="10">
        <v>120</v>
      </c>
      <c r="FG76" s="191">
        <f t="shared" si="121"/>
        <v>0</v>
      </c>
      <c r="FH76" s="192">
        <f t="shared" si="122"/>
        <v>0</v>
      </c>
      <c r="FI76" s="160">
        <f t="shared" si="123"/>
        <v>0</v>
      </c>
      <c r="FJ76" s="160">
        <f t="shared" si="124"/>
        <v>0</v>
      </c>
      <c r="FK76" s="160">
        <f t="shared" si="125"/>
        <v>0</v>
      </c>
      <c r="FL76" s="160">
        <f t="shared" si="126"/>
        <v>0</v>
      </c>
      <c r="FM76" s="160">
        <f t="shared" si="127"/>
        <v>0</v>
      </c>
      <c r="FN76" s="160">
        <f t="shared" si="128"/>
        <v>0</v>
      </c>
      <c r="FO76" s="160">
        <f t="shared" si="129"/>
        <v>0</v>
      </c>
      <c r="FP76" s="160">
        <f t="shared" si="130"/>
        <v>1</v>
      </c>
      <c r="FQ76" s="160">
        <f t="shared" si="131"/>
        <v>0</v>
      </c>
      <c r="FR76" s="192">
        <f t="shared" si="132"/>
        <v>0</v>
      </c>
      <c r="FS76" s="192">
        <f t="shared" si="133"/>
        <v>0</v>
      </c>
      <c r="FT76" s="193">
        <f t="shared" si="134"/>
        <v>0</v>
      </c>
      <c r="FU76" s="193">
        <f t="shared" si="135"/>
        <v>0</v>
      </c>
    </row>
    <row r="77" spans="2:177" ht="13" thickBot="1" x14ac:dyDescent="0.3">
      <c r="B77" s="131">
        <v>126</v>
      </c>
      <c r="H77" s="126">
        <v>114</v>
      </c>
      <c r="I77">
        <f t="shared" si="3"/>
        <v>0</v>
      </c>
      <c r="M77" s="154"/>
      <c r="P77" s="127">
        <v>68</v>
      </c>
      <c r="Q77">
        <f t="shared" si="4"/>
        <v>1</v>
      </c>
      <c r="R77" s="10">
        <f t="shared" si="17"/>
        <v>1</v>
      </c>
      <c r="V77" s="126">
        <v>71</v>
      </c>
      <c r="W77">
        <f t="shared" si="18"/>
        <v>1</v>
      </c>
      <c r="X77" s="10">
        <f t="shared" si="19"/>
        <v>1</v>
      </c>
      <c r="Y77" s="10">
        <f t="shared" si="20"/>
        <v>1</v>
      </c>
      <c r="AB77" s="131">
        <v>68</v>
      </c>
      <c r="AC77" s="10">
        <f t="shared" si="21"/>
        <v>1</v>
      </c>
      <c r="AD77" s="10">
        <f t="shared" si="22"/>
        <v>1</v>
      </c>
      <c r="AE77" s="10">
        <f t="shared" si="23"/>
        <v>1</v>
      </c>
      <c r="AF77" s="10">
        <f t="shared" si="24"/>
        <v>1</v>
      </c>
      <c r="AH77" s="126">
        <v>79</v>
      </c>
      <c r="AI77" s="10">
        <f t="shared" si="25"/>
        <v>1</v>
      </c>
      <c r="AJ77" s="10">
        <f t="shared" si="26"/>
        <v>1</v>
      </c>
      <c r="AK77" s="10">
        <f t="shared" si="27"/>
        <v>1</v>
      </c>
      <c r="AL77" s="10">
        <f t="shared" si="28"/>
        <v>0</v>
      </c>
      <c r="AM77" s="10">
        <f t="shared" si="29"/>
        <v>0</v>
      </c>
      <c r="AN77" s="131">
        <v>85</v>
      </c>
      <c r="AO77" s="10">
        <f t="shared" si="30"/>
        <v>1</v>
      </c>
      <c r="AP77" s="10">
        <f t="shared" si="31"/>
        <v>0</v>
      </c>
      <c r="AQ77" s="10">
        <f t="shared" si="32"/>
        <v>0</v>
      </c>
      <c r="AR77" s="10">
        <f t="shared" si="33"/>
        <v>0</v>
      </c>
      <c r="AS77" s="10">
        <f t="shared" si="34"/>
        <v>1</v>
      </c>
      <c r="AT77" s="131">
        <v>93</v>
      </c>
      <c r="AU77" s="10">
        <f t="shared" si="5"/>
        <v>1</v>
      </c>
      <c r="AV77" s="10">
        <f t="shared" si="35"/>
        <v>1</v>
      </c>
      <c r="AW77" s="10">
        <f t="shared" si="36"/>
        <v>1</v>
      </c>
      <c r="AX77" s="10">
        <f t="shared" si="37"/>
        <v>0</v>
      </c>
      <c r="AY77" s="10">
        <f t="shared" si="38"/>
        <v>1</v>
      </c>
      <c r="AZ77" s="142">
        <v>71</v>
      </c>
      <c r="BA77" s="10">
        <f t="shared" si="6"/>
        <v>1</v>
      </c>
      <c r="BB77" s="10">
        <f t="shared" si="39"/>
        <v>1</v>
      </c>
      <c r="BC77" s="10">
        <f t="shared" si="40"/>
        <v>1</v>
      </c>
      <c r="BD77" s="10">
        <f t="shared" si="41"/>
        <v>1</v>
      </c>
      <c r="BE77" s="10">
        <f t="shared" si="42"/>
        <v>1</v>
      </c>
      <c r="BF77" s="10">
        <f t="shared" si="43"/>
        <v>1</v>
      </c>
      <c r="BG77" s="10">
        <f t="shared" si="44"/>
        <v>1</v>
      </c>
      <c r="BH77" s="10">
        <f t="shared" si="45"/>
        <v>1</v>
      </c>
      <c r="BJ77" s="131">
        <v>107</v>
      </c>
      <c r="BK77" s="194">
        <f t="shared" si="46"/>
        <v>0</v>
      </c>
      <c r="BL77" s="195">
        <f t="shared" si="47"/>
        <v>1</v>
      </c>
      <c r="BM77" s="195">
        <f t="shared" si="48"/>
        <v>0</v>
      </c>
      <c r="BN77" s="195">
        <f t="shared" si="49"/>
        <v>1</v>
      </c>
      <c r="BO77" s="195">
        <f t="shared" si="50"/>
        <v>1</v>
      </c>
      <c r="BP77" s="195">
        <f t="shared" si="51"/>
        <v>0</v>
      </c>
      <c r="BQ77" s="195">
        <f t="shared" si="52"/>
        <v>0</v>
      </c>
      <c r="BR77" s="195">
        <f t="shared" si="136"/>
        <v>0</v>
      </c>
      <c r="BS77" s="196">
        <f t="shared" si="53"/>
        <v>0</v>
      </c>
      <c r="BT77" s="114">
        <f t="shared" si="54"/>
        <v>4</v>
      </c>
      <c r="BU77" s="162">
        <v>111</v>
      </c>
      <c r="BV77" s="162">
        <f t="shared" si="55"/>
        <v>1</v>
      </c>
      <c r="BW77" s="98">
        <f t="shared" si="56"/>
        <v>1</v>
      </c>
      <c r="BX77" s="98">
        <f t="shared" si="57"/>
        <v>1</v>
      </c>
      <c r="BY77" s="98">
        <f t="shared" si="58"/>
        <v>1</v>
      </c>
      <c r="BZ77" s="98">
        <f t="shared" si="59"/>
        <v>1</v>
      </c>
      <c r="CA77" s="98">
        <f t="shared" si="60"/>
        <v>1</v>
      </c>
      <c r="CB77" s="98">
        <f t="shared" si="61"/>
        <v>1</v>
      </c>
      <c r="CC77" s="98">
        <f t="shared" si="62"/>
        <v>1</v>
      </c>
      <c r="CD77" s="195">
        <f t="shared" si="63"/>
        <v>1</v>
      </c>
      <c r="CE77" s="196">
        <f t="shared" si="64"/>
        <v>1</v>
      </c>
      <c r="CF77" s="114">
        <f t="shared" si="65"/>
        <v>11</v>
      </c>
      <c r="CG77" s="162">
        <v>148</v>
      </c>
      <c r="CH77" s="194">
        <f t="shared" si="66"/>
        <v>1</v>
      </c>
      <c r="CI77" s="98">
        <f t="shared" si="67"/>
        <v>1</v>
      </c>
      <c r="CJ77" s="98">
        <f t="shared" si="68"/>
        <v>1</v>
      </c>
      <c r="CK77" s="98">
        <f t="shared" si="69"/>
        <v>1</v>
      </c>
      <c r="CL77" s="98">
        <f t="shared" si="70"/>
        <v>1</v>
      </c>
      <c r="CM77" s="98">
        <f t="shared" si="71"/>
        <v>1</v>
      </c>
      <c r="CN77" s="98">
        <f t="shared" si="72"/>
        <v>1</v>
      </c>
      <c r="CO77" s="99">
        <f t="shared" si="73"/>
        <v>0</v>
      </c>
      <c r="CP77" s="98">
        <f t="shared" si="74"/>
        <v>1</v>
      </c>
      <c r="CQ77" s="195">
        <f t="shared" si="75"/>
        <v>1</v>
      </c>
      <c r="CR77" s="196">
        <f t="shared" si="76"/>
        <v>0</v>
      </c>
      <c r="CS77">
        <f t="shared" si="77"/>
        <v>9</v>
      </c>
      <c r="CU77" s="162">
        <v>180</v>
      </c>
      <c r="CV77" s="194">
        <f t="shared" si="7"/>
        <v>0</v>
      </c>
      <c r="CW77" s="98">
        <f t="shared" si="8"/>
        <v>0</v>
      </c>
      <c r="CX77" s="98">
        <f t="shared" si="9"/>
        <v>0</v>
      </c>
      <c r="CY77" s="98">
        <f t="shared" si="10"/>
        <v>0</v>
      </c>
      <c r="CZ77" s="98">
        <f t="shared" si="11"/>
        <v>0</v>
      </c>
      <c r="DA77" s="98">
        <f t="shared" si="12"/>
        <v>1</v>
      </c>
      <c r="DB77" s="98">
        <f t="shared" si="13"/>
        <v>1</v>
      </c>
      <c r="DC77" s="99">
        <f t="shared" si="14"/>
        <v>1</v>
      </c>
      <c r="DD77" s="98">
        <f t="shared" si="15"/>
        <v>1</v>
      </c>
      <c r="DE77" s="195">
        <f t="shared" si="78"/>
        <v>1</v>
      </c>
      <c r="DF77" s="195">
        <f t="shared" si="79"/>
        <v>0</v>
      </c>
      <c r="DG77" s="196">
        <f t="shared" si="16"/>
        <v>0</v>
      </c>
      <c r="DH77">
        <f t="shared" si="80"/>
        <v>5</v>
      </c>
      <c r="DJ77" s="162">
        <v>175</v>
      </c>
      <c r="DK77" s="194">
        <f t="shared" si="81"/>
        <v>0</v>
      </c>
      <c r="DL77" s="162">
        <f t="shared" si="82"/>
        <v>1</v>
      </c>
      <c r="DM77" s="98">
        <f t="shared" si="83"/>
        <v>1</v>
      </c>
      <c r="DN77" s="98">
        <f t="shared" si="84"/>
        <v>1</v>
      </c>
      <c r="DO77" s="98">
        <f t="shared" si="85"/>
        <v>1</v>
      </c>
      <c r="DP77" s="98">
        <f t="shared" si="86"/>
        <v>1</v>
      </c>
      <c r="DQ77" s="98">
        <f t="shared" si="87"/>
        <v>1</v>
      </c>
      <c r="DR77" s="98">
        <f t="shared" si="88"/>
        <v>1</v>
      </c>
      <c r="DS77" s="98">
        <f t="shared" si="89"/>
        <v>1</v>
      </c>
      <c r="DT77" s="195">
        <f t="shared" si="90"/>
        <v>1</v>
      </c>
      <c r="DU77" s="195">
        <f t="shared" si="91"/>
        <v>1</v>
      </c>
      <c r="DV77" s="196">
        <f t="shared" si="92"/>
        <v>1</v>
      </c>
      <c r="DW77">
        <f t="shared" si="93"/>
        <v>10</v>
      </c>
      <c r="DY77" s="194">
        <v>175</v>
      </c>
      <c r="DZ77" s="194">
        <f t="shared" si="94"/>
        <v>1</v>
      </c>
      <c r="EA77" s="195">
        <f t="shared" si="95"/>
        <v>0</v>
      </c>
      <c r="EB77" s="98">
        <f t="shared" si="96"/>
        <v>1</v>
      </c>
      <c r="EC77" s="98">
        <f t="shared" si="97"/>
        <v>1</v>
      </c>
      <c r="ED77" s="98">
        <f t="shared" si="98"/>
        <v>1</v>
      </c>
      <c r="EE77" s="98">
        <f t="shared" si="99"/>
        <v>1</v>
      </c>
      <c r="EF77" s="98">
        <f t="shared" si="100"/>
        <v>1</v>
      </c>
      <c r="EG77" s="98">
        <f t="shared" si="101"/>
        <v>1</v>
      </c>
      <c r="EH77" s="98">
        <f t="shared" si="102"/>
        <v>1</v>
      </c>
      <c r="EI77" s="98">
        <f t="shared" si="103"/>
        <v>1</v>
      </c>
      <c r="EJ77" s="195">
        <f t="shared" si="104"/>
        <v>1</v>
      </c>
      <c r="EK77" s="195">
        <f t="shared" si="105"/>
        <v>1</v>
      </c>
      <c r="EL77" s="196">
        <f t="shared" si="106"/>
        <v>1</v>
      </c>
      <c r="EO77" s="196">
        <v>111</v>
      </c>
      <c r="EP77" s="194">
        <f t="shared" si="107"/>
        <v>0</v>
      </c>
      <c r="EQ77" s="195">
        <f t="shared" si="108"/>
        <v>1</v>
      </c>
      <c r="ER77" s="98">
        <f t="shared" si="109"/>
        <v>1</v>
      </c>
      <c r="ES77" s="98">
        <f t="shared" si="110"/>
        <v>1</v>
      </c>
      <c r="ET77" s="98">
        <f t="shared" si="111"/>
        <v>1</v>
      </c>
      <c r="EU77" s="98">
        <f t="shared" si="112"/>
        <v>1</v>
      </c>
      <c r="EV77" s="98">
        <f t="shared" si="113"/>
        <v>1</v>
      </c>
      <c r="EW77" s="98">
        <f t="shared" si="114"/>
        <v>1</v>
      </c>
      <c r="EX77" s="98">
        <f t="shared" si="115"/>
        <v>1</v>
      </c>
      <c r="EY77" s="98">
        <f t="shared" si="116"/>
        <v>1</v>
      </c>
      <c r="EZ77" s="98">
        <f t="shared" si="117"/>
        <v>1</v>
      </c>
      <c r="FA77" s="195">
        <f t="shared" si="118"/>
        <v>1</v>
      </c>
      <c r="FB77" s="195">
        <f t="shared" si="119"/>
        <v>1</v>
      </c>
      <c r="FC77" s="196">
        <f t="shared" si="120"/>
        <v>1</v>
      </c>
      <c r="FF77" s="10">
        <v>125</v>
      </c>
      <c r="FG77" s="191">
        <f t="shared" si="121"/>
        <v>1</v>
      </c>
      <c r="FH77" s="192">
        <f t="shared" si="122"/>
        <v>1</v>
      </c>
      <c r="FI77" s="160">
        <f t="shared" si="123"/>
        <v>0</v>
      </c>
      <c r="FJ77" s="160">
        <f t="shared" si="124"/>
        <v>0</v>
      </c>
      <c r="FK77" s="160">
        <f t="shared" si="125"/>
        <v>0</v>
      </c>
      <c r="FL77" s="160">
        <f t="shared" si="126"/>
        <v>0</v>
      </c>
      <c r="FM77" s="160">
        <f t="shared" si="127"/>
        <v>1</v>
      </c>
      <c r="FN77" s="160">
        <f t="shared" si="128"/>
        <v>0</v>
      </c>
      <c r="FO77" s="160">
        <f t="shared" si="129"/>
        <v>0</v>
      </c>
      <c r="FP77" s="160">
        <f t="shared" si="130"/>
        <v>0</v>
      </c>
      <c r="FQ77" s="160">
        <f t="shared" si="131"/>
        <v>0</v>
      </c>
      <c r="FR77" s="192">
        <f t="shared" si="132"/>
        <v>0</v>
      </c>
      <c r="FS77" s="192">
        <f t="shared" si="133"/>
        <v>0</v>
      </c>
      <c r="FT77" s="193">
        <f t="shared" si="134"/>
        <v>0</v>
      </c>
      <c r="FU77" s="193">
        <f t="shared" si="135"/>
        <v>1</v>
      </c>
    </row>
    <row r="78" spans="2:177" ht="13" thickBot="1" x14ac:dyDescent="0.3">
      <c r="B78" s="131">
        <v>131</v>
      </c>
      <c r="H78" s="126">
        <v>115</v>
      </c>
      <c r="I78">
        <f t="shared" si="3"/>
        <v>0</v>
      </c>
      <c r="M78" s="156"/>
      <c r="P78" s="128">
        <v>71</v>
      </c>
      <c r="Q78">
        <f t="shared" si="4"/>
        <v>1</v>
      </c>
      <c r="R78" s="10">
        <f t="shared" si="17"/>
        <v>1</v>
      </c>
      <c r="V78" s="126">
        <v>74</v>
      </c>
      <c r="W78">
        <f t="shared" si="18"/>
        <v>0</v>
      </c>
      <c r="X78" s="10">
        <f t="shared" si="19"/>
        <v>1</v>
      </c>
      <c r="Y78" s="10">
        <f t="shared" si="20"/>
        <v>0</v>
      </c>
      <c r="AB78" s="131">
        <v>71</v>
      </c>
      <c r="AC78" s="10">
        <f t="shared" si="21"/>
        <v>1</v>
      </c>
      <c r="AD78" s="10">
        <f t="shared" si="22"/>
        <v>1</v>
      </c>
      <c r="AE78" s="10">
        <f t="shared" si="23"/>
        <v>1</v>
      </c>
      <c r="AF78" s="10">
        <f t="shared" si="24"/>
        <v>1</v>
      </c>
      <c r="AH78" s="126">
        <v>85</v>
      </c>
      <c r="AI78" s="10">
        <f t="shared" si="25"/>
        <v>0</v>
      </c>
      <c r="AJ78" s="10">
        <f t="shared" si="26"/>
        <v>0</v>
      </c>
      <c r="AK78" s="10">
        <f t="shared" si="27"/>
        <v>0</v>
      </c>
      <c r="AL78" s="10">
        <f t="shared" si="28"/>
        <v>1</v>
      </c>
      <c r="AM78" s="10">
        <f t="shared" si="29"/>
        <v>0</v>
      </c>
      <c r="AN78" s="131">
        <v>86</v>
      </c>
      <c r="AO78" s="10">
        <f t="shared" si="30"/>
        <v>0</v>
      </c>
      <c r="AP78" s="10">
        <f t="shared" si="31"/>
        <v>0</v>
      </c>
      <c r="AQ78" s="10">
        <f t="shared" si="32"/>
        <v>0</v>
      </c>
      <c r="AR78" s="10">
        <f t="shared" si="33"/>
        <v>1</v>
      </c>
      <c r="AS78" s="10">
        <f t="shared" si="34"/>
        <v>0</v>
      </c>
      <c r="AT78" s="131">
        <v>100</v>
      </c>
      <c r="AU78" s="10">
        <f t="shared" si="5"/>
        <v>0</v>
      </c>
      <c r="AV78" s="10">
        <f t="shared" si="35"/>
        <v>0</v>
      </c>
      <c r="AW78" s="10">
        <f t="shared" si="36"/>
        <v>0</v>
      </c>
      <c r="AX78" s="10">
        <f t="shared" si="37"/>
        <v>0</v>
      </c>
      <c r="AY78" s="10">
        <f t="shared" si="38"/>
        <v>0</v>
      </c>
      <c r="AZ78" s="131">
        <v>79</v>
      </c>
      <c r="BA78" s="10">
        <f t="shared" si="6"/>
        <v>1</v>
      </c>
      <c r="BB78" s="10">
        <f t="shared" si="39"/>
        <v>1</v>
      </c>
      <c r="BC78" s="10">
        <f t="shared" si="40"/>
        <v>1</v>
      </c>
      <c r="BD78" s="10">
        <f t="shared" si="41"/>
        <v>1</v>
      </c>
      <c r="BE78" s="10">
        <f t="shared" si="42"/>
        <v>1</v>
      </c>
      <c r="BF78" s="10">
        <f t="shared" si="43"/>
        <v>1</v>
      </c>
      <c r="BG78" s="10">
        <f t="shared" si="44"/>
        <v>0</v>
      </c>
      <c r="BH78" s="10">
        <f t="shared" si="45"/>
        <v>0</v>
      </c>
      <c r="BJ78" s="173">
        <v>111</v>
      </c>
      <c r="BK78" s="197">
        <f t="shared" si="46"/>
        <v>1</v>
      </c>
      <c r="BL78" s="115">
        <f t="shared" si="47"/>
        <v>1</v>
      </c>
      <c r="BM78" s="115">
        <f t="shared" si="48"/>
        <v>1</v>
      </c>
      <c r="BN78" s="115">
        <f t="shared" si="49"/>
        <v>1</v>
      </c>
      <c r="BO78" s="115">
        <f t="shared" si="50"/>
        <v>1</v>
      </c>
      <c r="BP78" s="115">
        <f t="shared" si="51"/>
        <v>1</v>
      </c>
      <c r="BQ78" s="195">
        <f t="shared" si="52"/>
        <v>1</v>
      </c>
      <c r="BR78" s="115">
        <f t="shared" si="136"/>
        <v>1</v>
      </c>
      <c r="BS78" s="198">
        <f t="shared" si="53"/>
        <v>1</v>
      </c>
      <c r="BT78" s="114">
        <f t="shared" si="54"/>
        <v>10</v>
      </c>
      <c r="BU78" s="162">
        <v>141</v>
      </c>
      <c r="BV78" s="162">
        <f t="shared" si="55"/>
        <v>0</v>
      </c>
      <c r="BW78" s="98">
        <f t="shared" si="56"/>
        <v>1</v>
      </c>
      <c r="BX78" s="98">
        <f t="shared" si="57"/>
        <v>0</v>
      </c>
      <c r="BY78" s="98">
        <f t="shared" si="58"/>
        <v>0</v>
      </c>
      <c r="BZ78" s="98">
        <f t="shared" si="59"/>
        <v>0</v>
      </c>
      <c r="CA78" s="98">
        <f t="shared" si="60"/>
        <v>0</v>
      </c>
      <c r="CB78" s="98">
        <f t="shared" si="61"/>
        <v>0</v>
      </c>
      <c r="CC78" s="98">
        <f t="shared" si="62"/>
        <v>0</v>
      </c>
      <c r="CD78" s="195">
        <f t="shared" si="63"/>
        <v>1</v>
      </c>
      <c r="CE78" s="196">
        <f t="shared" si="64"/>
        <v>0</v>
      </c>
      <c r="CF78" s="114">
        <f t="shared" si="65"/>
        <v>3</v>
      </c>
      <c r="CG78" s="162">
        <v>155</v>
      </c>
      <c r="CH78" s="194">
        <f t="shared" si="66"/>
        <v>0</v>
      </c>
      <c r="CI78" s="98">
        <f t="shared" si="67"/>
        <v>0</v>
      </c>
      <c r="CJ78" s="98">
        <f t="shared" si="68"/>
        <v>1</v>
      </c>
      <c r="CK78" s="98">
        <f t="shared" si="69"/>
        <v>0</v>
      </c>
      <c r="CL78" s="98">
        <f t="shared" si="70"/>
        <v>0</v>
      </c>
      <c r="CM78" s="98">
        <f t="shared" si="71"/>
        <v>0</v>
      </c>
      <c r="CN78" s="98">
        <f t="shared" si="72"/>
        <v>0</v>
      </c>
      <c r="CO78" s="99">
        <f t="shared" si="73"/>
        <v>0</v>
      </c>
      <c r="CP78" s="98">
        <f t="shared" si="74"/>
        <v>1</v>
      </c>
      <c r="CQ78" s="195">
        <f t="shared" si="75"/>
        <v>0</v>
      </c>
      <c r="CR78" s="196">
        <f t="shared" si="76"/>
        <v>0</v>
      </c>
      <c r="CS78">
        <f t="shared" si="77"/>
        <v>2</v>
      </c>
      <c r="CU78" s="162">
        <v>181</v>
      </c>
      <c r="CV78" s="194">
        <f t="shared" si="7"/>
        <v>0</v>
      </c>
      <c r="CW78" s="98">
        <f t="shared" si="8"/>
        <v>0</v>
      </c>
      <c r="CX78" s="98">
        <f t="shared" si="9"/>
        <v>0</v>
      </c>
      <c r="CY78" s="98">
        <f t="shared" si="10"/>
        <v>0</v>
      </c>
      <c r="CZ78" s="98">
        <f t="shared" si="11"/>
        <v>1</v>
      </c>
      <c r="DA78" s="98">
        <f t="shared" si="12"/>
        <v>0</v>
      </c>
      <c r="DB78" s="98">
        <f t="shared" si="13"/>
        <v>0</v>
      </c>
      <c r="DC78" s="99">
        <f t="shared" si="14"/>
        <v>0</v>
      </c>
      <c r="DD78" s="98">
        <f t="shared" si="15"/>
        <v>0</v>
      </c>
      <c r="DE78" s="195">
        <f t="shared" si="78"/>
        <v>0</v>
      </c>
      <c r="DF78" s="195">
        <f t="shared" si="79"/>
        <v>0</v>
      </c>
      <c r="DG78" s="196">
        <f t="shared" si="16"/>
        <v>0</v>
      </c>
      <c r="DH78">
        <f t="shared" si="80"/>
        <v>1</v>
      </c>
      <c r="DJ78" s="162">
        <v>190</v>
      </c>
      <c r="DK78" s="194">
        <f t="shared" si="81"/>
        <v>1</v>
      </c>
      <c r="DL78" s="162">
        <f t="shared" si="82"/>
        <v>0</v>
      </c>
      <c r="DM78" s="98">
        <f t="shared" si="83"/>
        <v>0</v>
      </c>
      <c r="DN78" s="98">
        <f t="shared" si="84"/>
        <v>1</v>
      </c>
      <c r="DO78" s="98">
        <f t="shared" si="85"/>
        <v>0</v>
      </c>
      <c r="DP78" s="98">
        <f t="shared" si="86"/>
        <v>1</v>
      </c>
      <c r="DQ78" s="98">
        <f t="shared" si="87"/>
        <v>1</v>
      </c>
      <c r="DR78" s="98">
        <f t="shared" si="88"/>
        <v>0</v>
      </c>
      <c r="DS78" s="98">
        <f t="shared" si="89"/>
        <v>1</v>
      </c>
      <c r="DT78" s="195">
        <f t="shared" si="90"/>
        <v>0</v>
      </c>
      <c r="DU78" s="195">
        <f t="shared" si="91"/>
        <v>1</v>
      </c>
      <c r="DV78" s="196">
        <f t="shared" si="92"/>
        <v>1</v>
      </c>
      <c r="DW78">
        <f t="shared" si="93"/>
        <v>6</v>
      </c>
      <c r="DY78" s="194">
        <v>177</v>
      </c>
      <c r="DZ78" s="194">
        <f t="shared" si="94"/>
        <v>0</v>
      </c>
      <c r="EA78" s="195">
        <f t="shared" si="95"/>
        <v>0</v>
      </c>
      <c r="EB78" s="98">
        <f t="shared" si="96"/>
        <v>1</v>
      </c>
      <c r="EC78" s="98">
        <f t="shared" si="97"/>
        <v>1</v>
      </c>
      <c r="ED78" s="98">
        <f t="shared" si="98"/>
        <v>1</v>
      </c>
      <c r="EE78" s="98">
        <f t="shared" si="99"/>
        <v>1</v>
      </c>
      <c r="EF78" s="98">
        <f t="shared" si="100"/>
        <v>1</v>
      </c>
      <c r="EG78" s="98">
        <f t="shared" si="101"/>
        <v>1</v>
      </c>
      <c r="EH78" s="98">
        <f t="shared" si="102"/>
        <v>0</v>
      </c>
      <c r="EI78" s="98">
        <f t="shared" si="103"/>
        <v>1</v>
      </c>
      <c r="EJ78" s="195">
        <f t="shared" si="104"/>
        <v>0</v>
      </c>
      <c r="EK78" s="195">
        <f t="shared" si="105"/>
        <v>0</v>
      </c>
      <c r="EL78" s="196">
        <f t="shared" si="106"/>
        <v>1</v>
      </c>
      <c r="EO78" s="196">
        <v>118</v>
      </c>
      <c r="EP78" s="194">
        <f t="shared" si="107"/>
        <v>1</v>
      </c>
      <c r="EQ78" s="195">
        <f t="shared" si="108"/>
        <v>1</v>
      </c>
      <c r="ER78" s="98">
        <f t="shared" si="109"/>
        <v>1</v>
      </c>
      <c r="ES78" s="98">
        <f t="shared" si="110"/>
        <v>1</v>
      </c>
      <c r="ET78" s="98">
        <f t="shared" si="111"/>
        <v>0</v>
      </c>
      <c r="EU78" s="98">
        <f t="shared" si="112"/>
        <v>1</v>
      </c>
      <c r="EV78" s="98">
        <f t="shared" si="113"/>
        <v>1</v>
      </c>
      <c r="EW78" s="98">
        <f t="shared" si="114"/>
        <v>1</v>
      </c>
      <c r="EX78" s="98">
        <f t="shared" si="115"/>
        <v>1</v>
      </c>
      <c r="EY78" s="98">
        <f t="shared" si="116"/>
        <v>1</v>
      </c>
      <c r="EZ78" s="98">
        <f t="shared" si="117"/>
        <v>0</v>
      </c>
      <c r="FA78" s="195">
        <f t="shared" si="118"/>
        <v>1</v>
      </c>
      <c r="FB78" s="195">
        <f t="shared" si="119"/>
        <v>1</v>
      </c>
      <c r="FC78" s="196">
        <f t="shared" si="120"/>
        <v>1</v>
      </c>
      <c r="FF78" s="10">
        <v>133</v>
      </c>
      <c r="FG78" s="191">
        <f t="shared" si="121"/>
        <v>0</v>
      </c>
      <c r="FH78" s="192">
        <f t="shared" si="122"/>
        <v>0</v>
      </c>
      <c r="FI78" s="160">
        <f t="shared" si="123"/>
        <v>0</v>
      </c>
      <c r="FJ78" s="160">
        <f t="shared" si="124"/>
        <v>0</v>
      </c>
      <c r="FK78" s="160">
        <f t="shared" si="125"/>
        <v>0</v>
      </c>
      <c r="FL78" s="160">
        <f t="shared" si="126"/>
        <v>0</v>
      </c>
      <c r="FM78" s="160">
        <f t="shared" si="127"/>
        <v>0</v>
      </c>
      <c r="FN78" s="160">
        <f t="shared" si="128"/>
        <v>0</v>
      </c>
      <c r="FO78" s="160">
        <f t="shared" si="129"/>
        <v>0</v>
      </c>
      <c r="FP78" s="160">
        <f t="shared" si="130"/>
        <v>1</v>
      </c>
      <c r="FQ78" s="160">
        <f t="shared" si="131"/>
        <v>0</v>
      </c>
      <c r="FR78" s="192">
        <f t="shared" si="132"/>
        <v>0</v>
      </c>
      <c r="FS78" s="192">
        <f t="shared" si="133"/>
        <v>0</v>
      </c>
      <c r="FT78" s="193">
        <f t="shared" si="134"/>
        <v>0</v>
      </c>
      <c r="FU78" s="193">
        <f t="shared" si="135"/>
        <v>0</v>
      </c>
    </row>
    <row r="79" spans="2:177" ht="13" thickBot="1" x14ac:dyDescent="0.3">
      <c r="B79" s="131">
        <v>135</v>
      </c>
      <c r="H79" s="126">
        <v>118</v>
      </c>
      <c r="I79">
        <f t="shared" si="3"/>
        <v>1</v>
      </c>
      <c r="M79" s="2"/>
      <c r="P79" s="126">
        <v>79</v>
      </c>
      <c r="Q79">
        <f t="shared" si="4"/>
        <v>0</v>
      </c>
      <c r="R79" s="10">
        <f t="shared" si="17"/>
        <v>0</v>
      </c>
      <c r="V79" s="128">
        <v>79</v>
      </c>
      <c r="W79">
        <f t="shared" si="18"/>
        <v>1</v>
      </c>
      <c r="X79" s="10">
        <f t="shared" si="19"/>
        <v>0</v>
      </c>
      <c r="Y79" s="10">
        <f t="shared" si="20"/>
        <v>0</v>
      </c>
      <c r="AB79" s="131">
        <v>79</v>
      </c>
      <c r="AC79" s="10">
        <f t="shared" si="21"/>
        <v>1</v>
      </c>
      <c r="AD79" s="10">
        <f t="shared" si="22"/>
        <v>1</v>
      </c>
      <c r="AE79" s="10">
        <f t="shared" si="23"/>
        <v>0</v>
      </c>
      <c r="AF79" s="10">
        <f t="shared" si="24"/>
        <v>0</v>
      </c>
      <c r="AH79" s="126">
        <v>93</v>
      </c>
      <c r="AI79" s="10">
        <f t="shared" si="25"/>
        <v>1</v>
      </c>
      <c r="AJ79" s="10">
        <f t="shared" si="26"/>
        <v>0</v>
      </c>
      <c r="AK79" s="10">
        <f t="shared" si="27"/>
        <v>1</v>
      </c>
      <c r="AL79" s="10">
        <f t="shared" si="28"/>
        <v>0</v>
      </c>
      <c r="AM79" s="10">
        <f t="shared" si="29"/>
        <v>0</v>
      </c>
      <c r="AN79" s="131">
        <v>93</v>
      </c>
      <c r="AO79" s="10">
        <f t="shared" si="30"/>
        <v>1</v>
      </c>
      <c r="AP79" s="10">
        <f t="shared" si="31"/>
        <v>1</v>
      </c>
      <c r="AQ79" s="10">
        <f t="shared" si="32"/>
        <v>0</v>
      </c>
      <c r="AR79" s="10">
        <f t="shared" si="33"/>
        <v>1</v>
      </c>
      <c r="AS79" s="10">
        <f t="shared" si="34"/>
        <v>0</v>
      </c>
      <c r="AT79" s="131">
        <v>107</v>
      </c>
      <c r="AU79" s="10">
        <f t="shared" si="5"/>
        <v>0</v>
      </c>
      <c r="AV79" s="10">
        <f t="shared" si="35"/>
        <v>1</v>
      </c>
      <c r="AW79" s="10">
        <f t="shared" si="36"/>
        <v>1</v>
      </c>
      <c r="AX79" s="10">
        <f t="shared" si="37"/>
        <v>0</v>
      </c>
      <c r="AY79" s="10">
        <f t="shared" si="38"/>
        <v>0</v>
      </c>
      <c r="AZ79" s="131">
        <v>88</v>
      </c>
      <c r="BA79" s="10">
        <f t="shared" si="6"/>
        <v>0</v>
      </c>
      <c r="BB79" s="10">
        <f t="shared" si="39"/>
        <v>0</v>
      </c>
      <c r="BC79" s="10">
        <f t="shared" si="40"/>
        <v>0</v>
      </c>
      <c r="BD79" s="10">
        <f t="shared" si="41"/>
        <v>0</v>
      </c>
      <c r="BE79" s="10">
        <f t="shared" si="42"/>
        <v>0</v>
      </c>
      <c r="BF79" s="10">
        <f t="shared" si="43"/>
        <v>1</v>
      </c>
      <c r="BG79" s="10">
        <f t="shared" si="44"/>
        <v>0</v>
      </c>
      <c r="BH79" s="10">
        <f t="shared" si="45"/>
        <v>1</v>
      </c>
      <c r="BJ79" s="168">
        <v>118</v>
      </c>
      <c r="BK79" s="194">
        <f t="shared" si="46"/>
        <v>1</v>
      </c>
      <c r="BL79" s="195">
        <f t="shared" si="47"/>
        <v>1</v>
      </c>
      <c r="BM79" s="195">
        <f t="shared" si="48"/>
        <v>1</v>
      </c>
      <c r="BN79" s="195">
        <f t="shared" si="49"/>
        <v>1</v>
      </c>
      <c r="BO79" s="195">
        <f t="shared" si="50"/>
        <v>0</v>
      </c>
      <c r="BP79" s="195">
        <f t="shared" si="51"/>
        <v>1</v>
      </c>
      <c r="BQ79" s="195">
        <f t="shared" si="52"/>
        <v>1</v>
      </c>
      <c r="BR79" s="195">
        <f t="shared" si="136"/>
        <v>1</v>
      </c>
      <c r="BS79" s="196">
        <f t="shared" si="53"/>
        <v>1</v>
      </c>
      <c r="BT79" s="114">
        <f t="shared" si="54"/>
        <v>9</v>
      </c>
      <c r="BU79" s="162">
        <v>148</v>
      </c>
      <c r="BV79" s="162">
        <f t="shared" si="55"/>
        <v>1</v>
      </c>
      <c r="BW79" s="98">
        <f t="shared" si="56"/>
        <v>1</v>
      </c>
      <c r="BX79" s="98">
        <f t="shared" si="57"/>
        <v>1</v>
      </c>
      <c r="BY79" s="98">
        <f t="shared" si="58"/>
        <v>1</v>
      </c>
      <c r="BZ79" s="98">
        <f t="shared" si="59"/>
        <v>1</v>
      </c>
      <c r="CA79" s="98">
        <f t="shared" si="60"/>
        <v>1</v>
      </c>
      <c r="CB79" s="98">
        <f t="shared" si="61"/>
        <v>0</v>
      </c>
      <c r="CC79" s="98">
        <f t="shared" si="62"/>
        <v>1</v>
      </c>
      <c r="CD79" s="195">
        <f t="shared" si="63"/>
        <v>1</v>
      </c>
      <c r="CE79" s="196">
        <f t="shared" si="64"/>
        <v>0</v>
      </c>
      <c r="CF79" s="114">
        <f t="shared" si="65"/>
        <v>9</v>
      </c>
      <c r="CG79" s="162">
        <v>175</v>
      </c>
      <c r="CH79" s="194">
        <f t="shared" si="66"/>
        <v>1</v>
      </c>
      <c r="CI79" s="98">
        <f t="shared" si="67"/>
        <v>1</v>
      </c>
      <c r="CJ79" s="98">
        <f t="shared" si="68"/>
        <v>1</v>
      </c>
      <c r="CK79" s="98">
        <f t="shared" si="69"/>
        <v>1</v>
      </c>
      <c r="CL79" s="98">
        <f t="shared" si="70"/>
        <v>1</v>
      </c>
      <c r="CM79" s="98">
        <f t="shared" si="71"/>
        <v>1</v>
      </c>
      <c r="CN79" s="98">
        <f t="shared" si="72"/>
        <v>1</v>
      </c>
      <c r="CO79" s="99">
        <f t="shared" si="73"/>
        <v>1</v>
      </c>
      <c r="CP79" s="98">
        <f t="shared" si="74"/>
        <v>1</v>
      </c>
      <c r="CQ79" s="195">
        <f t="shared" si="75"/>
        <v>1</v>
      </c>
      <c r="CR79" s="196">
        <f t="shared" si="76"/>
        <v>1</v>
      </c>
      <c r="CS79">
        <f t="shared" si="77"/>
        <v>11</v>
      </c>
      <c r="CU79" s="164">
        <v>190</v>
      </c>
      <c r="CV79" s="194">
        <f t="shared" si="7"/>
        <v>0</v>
      </c>
      <c r="CW79" s="98">
        <f t="shared" si="8"/>
        <v>0</v>
      </c>
      <c r="CX79" s="98">
        <f t="shared" si="9"/>
        <v>1</v>
      </c>
      <c r="CY79" s="98">
        <f t="shared" si="10"/>
        <v>0</v>
      </c>
      <c r="CZ79" s="98">
        <f t="shared" si="11"/>
        <v>1</v>
      </c>
      <c r="DA79" s="98">
        <f t="shared" si="12"/>
        <v>1</v>
      </c>
      <c r="DB79" s="98">
        <f t="shared" si="13"/>
        <v>0</v>
      </c>
      <c r="DC79" s="99">
        <f t="shared" si="14"/>
        <v>1</v>
      </c>
      <c r="DD79" s="98">
        <f t="shared" si="15"/>
        <v>0</v>
      </c>
      <c r="DE79" s="195">
        <f t="shared" si="78"/>
        <v>1</v>
      </c>
      <c r="DF79" s="195">
        <f t="shared" si="79"/>
        <v>1</v>
      </c>
      <c r="DG79" s="196">
        <f t="shared" si="16"/>
        <v>0</v>
      </c>
      <c r="DH79">
        <f t="shared" si="80"/>
        <v>6</v>
      </c>
      <c r="DJ79" s="164">
        <v>195</v>
      </c>
      <c r="DK79" s="194">
        <f t="shared" si="81"/>
        <v>1</v>
      </c>
      <c r="DL79" s="162">
        <f t="shared" si="82"/>
        <v>1</v>
      </c>
      <c r="DM79" s="98">
        <f t="shared" si="83"/>
        <v>0</v>
      </c>
      <c r="DN79" s="98">
        <f t="shared" si="84"/>
        <v>0</v>
      </c>
      <c r="DO79" s="98">
        <f t="shared" si="85"/>
        <v>1</v>
      </c>
      <c r="DP79" s="98">
        <f t="shared" si="86"/>
        <v>1</v>
      </c>
      <c r="DQ79" s="98">
        <f t="shared" si="87"/>
        <v>1</v>
      </c>
      <c r="DR79" s="98">
        <f t="shared" si="88"/>
        <v>1</v>
      </c>
      <c r="DS79" s="98">
        <f t="shared" si="89"/>
        <v>0</v>
      </c>
      <c r="DT79" s="195">
        <f t="shared" si="90"/>
        <v>0</v>
      </c>
      <c r="DU79" s="195">
        <f t="shared" si="91"/>
        <v>0</v>
      </c>
      <c r="DV79" s="196">
        <f t="shared" si="92"/>
        <v>0</v>
      </c>
      <c r="DW79">
        <f t="shared" si="93"/>
        <v>6</v>
      </c>
      <c r="DY79" s="194">
        <v>179</v>
      </c>
      <c r="DZ79" s="194">
        <f t="shared" si="94"/>
        <v>0</v>
      </c>
      <c r="EA79" s="195">
        <f t="shared" si="95"/>
        <v>0</v>
      </c>
      <c r="EB79" s="98">
        <f t="shared" si="96"/>
        <v>0</v>
      </c>
      <c r="EC79" s="98">
        <f t="shared" si="97"/>
        <v>0</v>
      </c>
      <c r="ED79" s="98">
        <f t="shared" si="98"/>
        <v>0</v>
      </c>
      <c r="EE79" s="98">
        <f t="shared" si="99"/>
        <v>1</v>
      </c>
      <c r="EF79" s="98">
        <f t="shared" si="100"/>
        <v>1</v>
      </c>
      <c r="EG79" s="98">
        <f t="shared" si="101"/>
        <v>1</v>
      </c>
      <c r="EH79" s="98">
        <f t="shared" si="102"/>
        <v>1</v>
      </c>
      <c r="EI79" s="98">
        <f t="shared" si="103"/>
        <v>1</v>
      </c>
      <c r="EJ79" s="195">
        <f t="shared" si="104"/>
        <v>0</v>
      </c>
      <c r="EK79" s="195">
        <f t="shared" si="105"/>
        <v>0</v>
      </c>
      <c r="EL79" s="196">
        <f t="shared" si="106"/>
        <v>0</v>
      </c>
      <c r="EO79" s="196">
        <v>125</v>
      </c>
      <c r="EP79" s="194">
        <f t="shared" si="107"/>
        <v>1</v>
      </c>
      <c r="EQ79" s="195">
        <f t="shared" si="108"/>
        <v>0</v>
      </c>
      <c r="ER79" s="98">
        <f t="shared" si="109"/>
        <v>0</v>
      </c>
      <c r="ES79" s="98">
        <f t="shared" si="110"/>
        <v>0</v>
      </c>
      <c r="ET79" s="98">
        <f t="shared" si="111"/>
        <v>0</v>
      </c>
      <c r="EU79" s="98">
        <f t="shared" si="112"/>
        <v>1</v>
      </c>
      <c r="EV79" s="98">
        <f t="shared" si="113"/>
        <v>0</v>
      </c>
      <c r="EW79" s="98">
        <f t="shared" si="114"/>
        <v>0</v>
      </c>
      <c r="EX79" s="98">
        <f t="shared" si="115"/>
        <v>0</v>
      </c>
      <c r="EY79" s="98">
        <f t="shared" si="116"/>
        <v>0</v>
      </c>
      <c r="EZ79" s="98">
        <f t="shared" si="117"/>
        <v>0</v>
      </c>
      <c r="FA79" s="195">
        <f t="shared" si="118"/>
        <v>0</v>
      </c>
      <c r="FB79" s="195">
        <f t="shared" si="119"/>
        <v>0</v>
      </c>
      <c r="FC79" s="196">
        <f t="shared" si="120"/>
        <v>1</v>
      </c>
      <c r="FF79" s="10">
        <v>135</v>
      </c>
      <c r="FG79" s="191">
        <f t="shared" si="121"/>
        <v>1</v>
      </c>
      <c r="FH79" s="192">
        <f t="shared" si="122"/>
        <v>1</v>
      </c>
      <c r="FI79" s="160">
        <f t="shared" si="123"/>
        <v>1</v>
      </c>
      <c r="FJ79" s="160">
        <f t="shared" si="124"/>
        <v>0</v>
      </c>
      <c r="FK79" s="160">
        <f t="shared" si="125"/>
        <v>0</v>
      </c>
      <c r="FL79" s="160">
        <f t="shared" si="126"/>
        <v>0</v>
      </c>
      <c r="FM79" s="160">
        <f t="shared" si="127"/>
        <v>1</v>
      </c>
      <c r="FN79" s="160">
        <f t="shared" si="128"/>
        <v>0</v>
      </c>
      <c r="FO79" s="160">
        <f t="shared" si="129"/>
        <v>0</v>
      </c>
      <c r="FP79" s="160">
        <f t="shared" si="130"/>
        <v>1</v>
      </c>
      <c r="FQ79" s="160">
        <f t="shared" si="131"/>
        <v>1</v>
      </c>
      <c r="FR79" s="192">
        <f t="shared" si="132"/>
        <v>0</v>
      </c>
      <c r="FS79" s="192">
        <f t="shared" si="133"/>
        <v>0</v>
      </c>
      <c r="FT79" s="193">
        <f t="shared" si="134"/>
        <v>1</v>
      </c>
      <c r="FU79" s="193">
        <f t="shared" si="135"/>
        <v>1</v>
      </c>
    </row>
    <row r="80" spans="2:177" ht="13" thickBot="1" x14ac:dyDescent="0.3">
      <c r="B80" s="131">
        <v>157</v>
      </c>
      <c r="H80" s="126">
        <v>122</v>
      </c>
      <c r="I80">
        <f t="shared" si="3"/>
        <v>0</v>
      </c>
      <c r="M80" s="2"/>
      <c r="P80" s="126">
        <v>84</v>
      </c>
      <c r="Q80">
        <f t="shared" si="4"/>
        <v>0</v>
      </c>
      <c r="R80" s="10">
        <f t="shared" si="17"/>
        <v>0</v>
      </c>
      <c r="V80" s="128">
        <v>87</v>
      </c>
      <c r="W80">
        <f t="shared" si="18"/>
        <v>0</v>
      </c>
      <c r="X80" s="10">
        <f t="shared" si="19"/>
        <v>0</v>
      </c>
      <c r="Y80" s="10">
        <f t="shared" si="20"/>
        <v>0</v>
      </c>
      <c r="AB80" s="131">
        <v>93</v>
      </c>
      <c r="AC80" s="10">
        <f t="shared" si="21"/>
        <v>0</v>
      </c>
      <c r="AD80" s="10">
        <f t="shared" si="22"/>
        <v>1</v>
      </c>
      <c r="AE80" s="10">
        <f t="shared" si="23"/>
        <v>0</v>
      </c>
      <c r="AF80" s="10">
        <f t="shared" si="24"/>
        <v>0</v>
      </c>
      <c r="AH80" s="126">
        <v>103</v>
      </c>
      <c r="AI80" s="10">
        <f t="shared" si="25"/>
        <v>0</v>
      </c>
      <c r="AJ80" s="10">
        <f t="shared" si="26"/>
        <v>1</v>
      </c>
      <c r="AK80" s="10">
        <f t="shared" si="27"/>
        <v>0</v>
      </c>
      <c r="AL80" s="10">
        <f t="shared" si="28"/>
        <v>0</v>
      </c>
      <c r="AM80" s="10">
        <f t="shared" si="29"/>
        <v>0</v>
      </c>
      <c r="AN80" s="131">
        <v>103</v>
      </c>
      <c r="AO80" s="10">
        <f t="shared" si="30"/>
        <v>1</v>
      </c>
      <c r="AP80" s="10">
        <f t="shared" si="31"/>
        <v>0</v>
      </c>
      <c r="AQ80" s="10">
        <f t="shared" si="32"/>
        <v>1</v>
      </c>
      <c r="AR80" s="10">
        <f t="shared" si="33"/>
        <v>0</v>
      </c>
      <c r="AS80" s="10">
        <f t="shared" si="34"/>
        <v>0</v>
      </c>
      <c r="AT80" s="131">
        <v>111</v>
      </c>
      <c r="AU80" s="10">
        <f t="shared" si="5"/>
        <v>1</v>
      </c>
      <c r="AV80" s="10">
        <f t="shared" si="35"/>
        <v>1</v>
      </c>
      <c r="AW80" s="10">
        <f t="shared" si="36"/>
        <v>1</v>
      </c>
      <c r="AX80" s="10">
        <f t="shared" si="37"/>
        <v>1</v>
      </c>
      <c r="AY80" s="10">
        <f t="shared" si="38"/>
        <v>1</v>
      </c>
      <c r="AZ80" s="131">
        <v>93</v>
      </c>
      <c r="BA80" s="10">
        <f t="shared" si="6"/>
        <v>1</v>
      </c>
      <c r="BB80" s="10">
        <f t="shared" si="39"/>
        <v>1</v>
      </c>
      <c r="BC80" s="10">
        <f t="shared" si="40"/>
        <v>1</v>
      </c>
      <c r="BD80" s="10">
        <f t="shared" si="41"/>
        <v>1</v>
      </c>
      <c r="BE80" s="10">
        <f t="shared" si="42"/>
        <v>0</v>
      </c>
      <c r="BF80" s="10">
        <f t="shared" si="43"/>
        <v>1</v>
      </c>
      <c r="BG80" s="10">
        <f t="shared" si="44"/>
        <v>0</v>
      </c>
      <c r="BH80" s="10">
        <f t="shared" si="45"/>
        <v>0</v>
      </c>
      <c r="BJ80" s="169">
        <v>121</v>
      </c>
      <c r="BK80" s="194">
        <f t="shared" si="46"/>
        <v>1</v>
      </c>
      <c r="BL80" s="195">
        <f t="shared" si="47"/>
        <v>1</v>
      </c>
      <c r="BM80" s="195">
        <f t="shared" si="48"/>
        <v>1</v>
      </c>
      <c r="BN80" s="195">
        <f t="shared" si="49"/>
        <v>1</v>
      </c>
      <c r="BO80" s="195">
        <f t="shared" si="50"/>
        <v>1</v>
      </c>
      <c r="BP80" s="195">
        <f t="shared" si="51"/>
        <v>1</v>
      </c>
      <c r="BQ80" s="195">
        <f t="shared" si="52"/>
        <v>1</v>
      </c>
      <c r="BR80" s="195">
        <f t="shared" si="136"/>
        <v>0</v>
      </c>
      <c r="BS80" s="196">
        <f t="shared" si="53"/>
        <v>0</v>
      </c>
      <c r="BT80" s="114">
        <f t="shared" si="54"/>
        <v>8</v>
      </c>
      <c r="BU80" s="164">
        <v>175</v>
      </c>
      <c r="BV80" s="162">
        <f t="shared" si="55"/>
        <v>1</v>
      </c>
      <c r="BW80" s="98">
        <f t="shared" si="56"/>
        <v>1</v>
      </c>
      <c r="BX80" s="98">
        <f t="shared" si="57"/>
        <v>1</v>
      </c>
      <c r="BY80" s="98">
        <f t="shared" si="58"/>
        <v>1</v>
      </c>
      <c r="BZ80" s="98">
        <f t="shared" si="59"/>
        <v>1</v>
      </c>
      <c r="CA80" s="98">
        <f t="shared" si="60"/>
        <v>1</v>
      </c>
      <c r="CB80" s="98">
        <f t="shared" si="61"/>
        <v>1</v>
      </c>
      <c r="CC80" s="98">
        <f t="shared" si="62"/>
        <v>1</v>
      </c>
      <c r="CD80" s="195">
        <f t="shared" si="63"/>
        <v>1</v>
      </c>
      <c r="CE80" s="196">
        <f t="shared" si="64"/>
        <v>1</v>
      </c>
      <c r="CF80" s="114">
        <f t="shared" si="65"/>
        <v>11</v>
      </c>
      <c r="CG80" s="164">
        <v>177</v>
      </c>
      <c r="CH80" s="194">
        <f t="shared" si="66"/>
        <v>1</v>
      </c>
      <c r="CI80" s="98">
        <f t="shared" si="67"/>
        <v>1</v>
      </c>
      <c r="CJ80" s="98">
        <f t="shared" si="68"/>
        <v>1</v>
      </c>
      <c r="CK80" s="98">
        <f t="shared" si="69"/>
        <v>1</v>
      </c>
      <c r="CL80" s="98">
        <f t="shared" si="70"/>
        <v>1</v>
      </c>
      <c r="CM80" s="98">
        <f t="shared" si="71"/>
        <v>0</v>
      </c>
      <c r="CN80" s="98">
        <f t="shared" si="72"/>
        <v>1</v>
      </c>
      <c r="CO80" s="99">
        <f t="shared" si="73"/>
        <v>0</v>
      </c>
      <c r="CP80" s="98">
        <f t="shared" si="74"/>
        <v>0</v>
      </c>
      <c r="CQ80" s="195">
        <f t="shared" si="75"/>
        <v>1</v>
      </c>
      <c r="CR80" s="196">
        <f t="shared" si="76"/>
        <v>1</v>
      </c>
      <c r="CS80">
        <f t="shared" si="77"/>
        <v>8</v>
      </c>
      <c r="CU80" s="162">
        <v>195</v>
      </c>
      <c r="CV80" s="194">
        <f t="shared" si="7"/>
        <v>1</v>
      </c>
      <c r="CW80" s="98">
        <f t="shared" si="8"/>
        <v>0</v>
      </c>
      <c r="CX80" s="98">
        <f t="shared" si="9"/>
        <v>0</v>
      </c>
      <c r="CY80" s="98">
        <f t="shared" si="10"/>
        <v>1</v>
      </c>
      <c r="CZ80" s="98">
        <f t="shared" si="11"/>
        <v>1</v>
      </c>
      <c r="DA80" s="98">
        <f t="shared" si="12"/>
        <v>1</v>
      </c>
      <c r="DB80" s="98">
        <f t="shared" si="13"/>
        <v>1</v>
      </c>
      <c r="DC80" s="99">
        <f t="shared" si="14"/>
        <v>0</v>
      </c>
      <c r="DD80" s="98">
        <f t="shared" si="15"/>
        <v>0</v>
      </c>
      <c r="DE80" s="195">
        <f t="shared" si="78"/>
        <v>0</v>
      </c>
      <c r="DF80" s="195">
        <f t="shared" si="79"/>
        <v>0</v>
      </c>
      <c r="DG80" s="196">
        <f t="shared" si="16"/>
        <v>0</v>
      </c>
      <c r="DH80">
        <f t="shared" si="80"/>
        <v>5</v>
      </c>
      <c r="DJ80" s="162">
        <v>217</v>
      </c>
      <c r="DK80" s="194">
        <f t="shared" si="81"/>
        <v>0</v>
      </c>
      <c r="DL80" s="162">
        <f t="shared" si="82"/>
        <v>1</v>
      </c>
      <c r="DM80" s="98">
        <f t="shared" si="83"/>
        <v>1</v>
      </c>
      <c r="DN80" s="98">
        <f t="shared" si="84"/>
        <v>1</v>
      </c>
      <c r="DO80" s="98">
        <f t="shared" si="85"/>
        <v>1</v>
      </c>
      <c r="DP80" s="98">
        <f t="shared" si="86"/>
        <v>1</v>
      </c>
      <c r="DQ80" s="98">
        <f t="shared" si="87"/>
        <v>1</v>
      </c>
      <c r="DR80" s="98">
        <f t="shared" si="88"/>
        <v>1</v>
      </c>
      <c r="DS80" s="98">
        <f t="shared" si="89"/>
        <v>1</v>
      </c>
      <c r="DT80" s="195">
        <f t="shared" si="90"/>
        <v>1</v>
      </c>
      <c r="DU80" s="195">
        <f t="shared" si="91"/>
        <v>1</v>
      </c>
      <c r="DV80" s="196">
        <f t="shared" si="92"/>
        <v>1</v>
      </c>
      <c r="DW80">
        <f t="shared" si="93"/>
        <v>10</v>
      </c>
      <c r="DY80" s="194">
        <v>180</v>
      </c>
      <c r="DZ80" s="194">
        <f t="shared" si="94"/>
        <v>0</v>
      </c>
      <c r="EA80" s="195">
        <f t="shared" si="95"/>
        <v>1</v>
      </c>
      <c r="EB80" s="98">
        <f t="shared" si="96"/>
        <v>0</v>
      </c>
      <c r="EC80" s="98">
        <f t="shared" si="97"/>
        <v>0</v>
      </c>
      <c r="ED80" s="98">
        <f t="shared" si="98"/>
        <v>0</v>
      </c>
      <c r="EE80" s="98">
        <f t="shared" si="99"/>
        <v>0</v>
      </c>
      <c r="EF80" s="98">
        <f t="shared" si="100"/>
        <v>0</v>
      </c>
      <c r="EG80" s="98">
        <f t="shared" si="101"/>
        <v>1</v>
      </c>
      <c r="EH80" s="98">
        <f t="shared" si="102"/>
        <v>1</v>
      </c>
      <c r="EI80" s="98">
        <f t="shared" si="103"/>
        <v>1</v>
      </c>
      <c r="EJ80" s="195">
        <f t="shared" si="104"/>
        <v>1</v>
      </c>
      <c r="EK80" s="195">
        <f t="shared" si="105"/>
        <v>1</v>
      </c>
      <c r="EL80" s="196">
        <f t="shared" si="106"/>
        <v>0</v>
      </c>
      <c r="EO80" s="196">
        <v>126</v>
      </c>
      <c r="EP80" s="194">
        <f t="shared" si="107"/>
        <v>0</v>
      </c>
      <c r="EQ80" s="195">
        <f t="shared" si="108"/>
        <v>0</v>
      </c>
      <c r="ER80" s="98">
        <f t="shared" si="109"/>
        <v>0</v>
      </c>
      <c r="ES80" s="98">
        <f t="shared" si="110"/>
        <v>0</v>
      </c>
      <c r="ET80" s="98">
        <f t="shared" si="111"/>
        <v>0</v>
      </c>
      <c r="EU80" s="98">
        <f t="shared" si="112"/>
        <v>1</v>
      </c>
      <c r="EV80" s="98">
        <f t="shared" si="113"/>
        <v>0</v>
      </c>
      <c r="EW80" s="98">
        <f t="shared" si="114"/>
        <v>1</v>
      </c>
      <c r="EX80" s="98">
        <f t="shared" si="115"/>
        <v>1</v>
      </c>
      <c r="EY80" s="98">
        <f t="shared" si="116"/>
        <v>1</v>
      </c>
      <c r="EZ80" s="98">
        <f t="shared" si="117"/>
        <v>1</v>
      </c>
      <c r="FA80" s="195">
        <f t="shared" si="118"/>
        <v>1</v>
      </c>
      <c r="FB80" s="195">
        <f t="shared" si="119"/>
        <v>1</v>
      </c>
      <c r="FC80" s="196">
        <f t="shared" si="120"/>
        <v>1</v>
      </c>
      <c r="FF80" s="10">
        <v>148</v>
      </c>
      <c r="FG80" s="191">
        <f t="shared" si="121"/>
        <v>1</v>
      </c>
      <c r="FH80" s="192">
        <f t="shared" si="122"/>
        <v>1</v>
      </c>
      <c r="FI80" s="160">
        <f t="shared" si="123"/>
        <v>1</v>
      </c>
      <c r="FJ80" s="160">
        <f t="shared" si="124"/>
        <v>1</v>
      </c>
      <c r="FK80" s="160">
        <f t="shared" si="125"/>
        <v>1</v>
      </c>
      <c r="FL80" s="160">
        <f t="shared" si="126"/>
        <v>1</v>
      </c>
      <c r="FM80" s="160">
        <f t="shared" si="127"/>
        <v>1</v>
      </c>
      <c r="FN80" s="160">
        <f t="shared" si="128"/>
        <v>1</v>
      </c>
      <c r="FO80" s="160">
        <f t="shared" si="129"/>
        <v>1</v>
      </c>
      <c r="FP80" s="160">
        <f t="shared" si="130"/>
        <v>1</v>
      </c>
      <c r="FQ80" s="160">
        <f t="shared" si="131"/>
        <v>1</v>
      </c>
      <c r="FR80" s="192">
        <f t="shared" si="132"/>
        <v>1</v>
      </c>
      <c r="FS80" s="192">
        <f t="shared" si="133"/>
        <v>0</v>
      </c>
      <c r="FT80" s="193">
        <f t="shared" si="134"/>
        <v>1</v>
      </c>
      <c r="FU80" s="193">
        <f t="shared" si="135"/>
        <v>1</v>
      </c>
    </row>
    <row r="81" spans="2:177" ht="13" thickBot="1" x14ac:dyDescent="0.3">
      <c r="B81" s="131">
        <v>173</v>
      </c>
      <c r="H81" s="126">
        <v>125</v>
      </c>
      <c r="I81">
        <f t="shared" si="3"/>
        <v>0</v>
      </c>
      <c r="M81" s="154"/>
      <c r="P81" s="127">
        <v>86</v>
      </c>
      <c r="Q81">
        <f t="shared" si="4"/>
        <v>0</v>
      </c>
      <c r="R81" s="10">
        <f t="shared" si="17"/>
        <v>0</v>
      </c>
      <c r="V81" s="128">
        <v>103</v>
      </c>
      <c r="W81">
        <f t="shared" si="18"/>
        <v>0</v>
      </c>
      <c r="X81" s="10">
        <f t="shared" si="19"/>
        <v>0</v>
      </c>
      <c r="Y81" s="10">
        <f t="shared" si="20"/>
        <v>0</v>
      </c>
      <c r="AB81" s="131">
        <v>107</v>
      </c>
      <c r="AC81" s="10">
        <f t="shared" si="21"/>
        <v>0</v>
      </c>
      <c r="AD81" s="10">
        <f t="shared" si="22"/>
        <v>0</v>
      </c>
      <c r="AE81" s="10">
        <f t="shared" si="23"/>
        <v>0</v>
      </c>
      <c r="AF81" s="10">
        <f t="shared" si="24"/>
        <v>0</v>
      </c>
      <c r="AH81" s="126">
        <v>107</v>
      </c>
      <c r="AI81" s="10">
        <f t="shared" si="25"/>
        <v>1</v>
      </c>
      <c r="AJ81" s="10">
        <f t="shared" si="26"/>
        <v>0</v>
      </c>
      <c r="AK81" s="10">
        <f t="shared" si="27"/>
        <v>0</v>
      </c>
      <c r="AL81" s="10">
        <f t="shared" si="28"/>
        <v>0</v>
      </c>
      <c r="AM81" s="10">
        <f t="shared" si="29"/>
        <v>0</v>
      </c>
      <c r="AN81" s="131">
        <v>108</v>
      </c>
      <c r="AO81" s="10">
        <f t="shared" si="30"/>
        <v>1</v>
      </c>
      <c r="AP81" s="10">
        <f t="shared" si="31"/>
        <v>0</v>
      </c>
      <c r="AQ81" s="10">
        <f t="shared" si="32"/>
        <v>1</v>
      </c>
      <c r="AR81" s="10">
        <f t="shared" si="33"/>
        <v>1</v>
      </c>
      <c r="AS81" s="10">
        <f t="shared" si="34"/>
        <v>1</v>
      </c>
      <c r="AT81" s="131">
        <v>116</v>
      </c>
      <c r="AU81" s="10">
        <f t="shared" si="5"/>
        <v>0</v>
      </c>
      <c r="AV81" s="10">
        <f t="shared" si="35"/>
        <v>0</v>
      </c>
      <c r="AW81" s="10">
        <f t="shared" si="36"/>
        <v>0</v>
      </c>
      <c r="AX81" s="10">
        <f t="shared" si="37"/>
        <v>0</v>
      </c>
      <c r="AY81" s="10">
        <f t="shared" si="38"/>
        <v>0</v>
      </c>
      <c r="AZ81" s="131">
        <v>100</v>
      </c>
      <c r="BA81" s="10">
        <f t="shared" si="6"/>
        <v>1</v>
      </c>
      <c r="BB81" s="10">
        <f t="shared" si="39"/>
        <v>0</v>
      </c>
      <c r="BC81" s="10">
        <f t="shared" si="40"/>
        <v>0</v>
      </c>
      <c r="BD81" s="10">
        <f t="shared" si="41"/>
        <v>0</v>
      </c>
      <c r="BE81" s="10">
        <f t="shared" si="42"/>
        <v>0</v>
      </c>
      <c r="BF81" s="10">
        <f t="shared" si="43"/>
        <v>0</v>
      </c>
      <c r="BG81" s="10">
        <f t="shared" si="44"/>
        <v>0</v>
      </c>
      <c r="BH81" s="10">
        <f t="shared" si="45"/>
        <v>0</v>
      </c>
      <c r="BJ81" s="142">
        <v>125</v>
      </c>
      <c r="BK81" s="194">
        <f t="shared" si="46"/>
        <v>0</v>
      </c>
      <c r="BL81" s="195">
        <f t="shared" si="47"/>
        <v>0</v>
      </c>
      <c r="BM81" s="195">
        <f t="shared" si="48"/>
        <v>0</v>
      </c>
      <c r="BN81" s="195">
        <f t="shared" si="49"/>
        <v>0</v>
      </c>
      <c r="BO81" s="195">
        <f t="shared" si="50"/>
        <v>0</v>
      </c>
      <c r="BP81" s="195">
        <f t="shared" si="51"/>
        <v>0</v>
      </c>
      <c r="BQ81" s="195">
        <f t="shared" si="52"/>
        <v>0</v>
      </c>
      <c r="BR81" s="195">
        <f t="shared" si="136"/>
        <v>1</v>
      </c>
      <c r="BS81" s="196">
        <f t="shared" si="53"/>
        <v>0</v>
      </c>
      <c r="BT81" s="114">
        <f t="shared" si="54"/>
        <v>2</v>
      </c>
      <c r="BU81" s="164">
        <v>177</v>
      </c>
      <c r="BV81" s="162">
        <f t="shared" si="55"/>
        <v>1</v>
      </c>
      <c r="BW81" s="98">
        <f t="shared" si="56"/>
        <v>1</v>
      </c>
      <c r="BX81" s="98">
        <f t="shared" si="57"/>
        <v>1</v>
      </c>
      <c r="BY81" s="98">
        <f t="shared" si="58"/>
        <v>1</v>
      </c>
      <c r="BZ81" s="98">
        <f t="shared" si="59"/>
        <v>0</v>
      </c>
      <c r="CA81" s="98">
        <f t="shared" si="60"/>
        <v>1</v>
      </c>
      <c r="CB81" s="98">
        <f t="shared" si="61"/>
        <v>0</v>
      </c>
      <c r="CC81" s="98">
        <f t="shared" si="62"/>
        <v>0</v>
      </c>
      <c r="CD81" s="195">
        <f t="shared" si="63"/>
        <v>1</v>
      </c>
      <c r="CE81" s="196">
        <f t="shared" si="64"/>
        <v>1</v>
      </c>
      <c r="CF81" s="114">
        <f t="shared" si="65"/>
        <v>8</v>
      </c>
      <c r="CG81" s="164">
        <v>188</v>
      </c>
      <c r="CH81" s="194">
        <f t="shared" si="66"/>
        <v>1</v>
      </c>
      <c r="CI81" s="98">
        <f t="shared" si="67"/>
        <v>1</v>
      </c>
      <c r="CJ81" s="98">
        <f t="shared" si="68"/>
        <v>0</v>
      </c>
      <c r="CK81" s="98">
        <f t="shared" si="69"/>
        <v>0</v>
      </c>
      <c r="CL81" s="98">
        <f t="shared" si="70"/>
        <v>0</v>
      </c>
      <c r="CM81" s="98">
        <f t="shared" si="71"/>
        <v>0</v>
      </c>
      <c r="CN81" s="98">
        <f t="shared" si="72"/>
        <v>1</v>
      </c>
      <c r="CO81" s="99">
        <f t="shared" si="73"/>
        <v>1</v>
      </c>
      <c r="CP81" s="98">
        <f t="shared" si="74"/>
        <v>1</v>
      </c>
      <c r="CQ81" s="195">
        <f t="shared" si="75"/>
        <v>0</v>
      </c>
      <c r="CR81" s="196">
        <f t="shared" si="76"/>
        <v>0</v>
      </c>
      <c r="CS81">
        <f t="shared" si="77"/>
        <v>5</v>
      </c>
      <c r="CU81" s="162">
        <v>207</v>
      </c>
      <c r="CV81" s="194">
        <f t="shared" si="7"/>
        <v>0</v>
      </c>
      <c r="CW81" s="98">
        <f t="shared" si="8"/>
        <v>0</v>
      </c>
      <c r="CX81" s="98">
        <f t="shared" si="9"/>
        <v>1</v>
      </c>
      <c r="CY81" s="98">
        <f t="shared" si="10"/>
        <v>1</v>
      </c>
      <c r="CZ81" s="98">
        <f t="shared" si="11"/>
        <v>0</v>
      </c>
      <c r="DA81" s="98">
        <f t="shared" si="12"/>
        <v>0</v>
      </c>
      <c r="DB81" s="98">
        <f t="shared" si="13"/>
        <v>0</v>
      </c>
      <c r="DC81" s="99">
        <f t="shared" si="14"/>
        <v>0</v>
      </c>
      <c r="DD81" s="98">
        <f t="shared" si="15"/>
        <v>0</v>
      </c>
      <c r="DE81" s="195">
        <f t="shared" si="78"/>
        <v>0</v>
      </c>
      <c r="DF81" s="195">
        <f t="shared" si="79"/>
        <v>0</v>
      </c>
      <c r="DG81" s="196">
        <f t="shared" si="16"/>
        <v>0</v>
      </c>
      <c r="DH81">
        <f t="shared" si="80"/>
        <v>2</v>
      </c>
      <c r="DJ81" s="162">
        <v>225</v>
      </c>
      <c r="DK81" s="194">
        <f t="shared" si="81"/>
        <v>0</v>
      </c>
      <c r="DL81" s="162">
        <f t="shared" si="82"/>
        <v>0</v>
      </c>
      <c r="DM81" s="98">
        <f t="shared" si="83"/>
        <v>0</v>
      </c>
      <c r="DN81" s="98">
        <f t="shared" si="84"/>
        <v>0</v>
      </c>
      <c r="DO81" s="98">
        <f t="shared" si="85"/>
        <v>0</v>
      </c>
      <c r="DP81" s="98">
        <f t="shared" si="86"/>
        <v>0</v>
      </c>
      <c r="DQ81" s="98">
        <f t="shared" si="87"/>
        <v>0</v>
      </c>
      <c r="DR81" s="98">
        <f t="shared" si="88"/>
        <v>0</v>
      </c>
      <c r="DS81" s="98">
        <f t="shared" si="89"/>
        <v>0</v>
      </c>
      <c r="DT81" s="195">
        <f t="shared" si="90"/>
        <v>0</v>
      </c>
      <c r="DU81" s="195">
        <f t="shared" si="91"/>
        <v>0</v>
      </c>
      <c r="DV81" s="196">
        <f t="shared" si="92"/>
        <v>0</v>
      </c>
      <c r="DW81">
        <f t="shared" si="93"/>
        <v>0</v>
      </c>
      <c r="DY81" s="194">
        <v>188</v>
      </c>
      <c r="DZ81" s="194">
        <f t="shared" si="94"/>
        <v>0</v>
      </c>
      <c r="EA81" s="195">
        <f t="shared" si="95"/>
        <v>0</v>
      </c>
      <c r="EB81" s="98">
        <f t="shared" si="96"/>
        <v>1</v>
      </c>
      <c r="EC81" s="98">
        <f t="shared" si="97"/>
        <v>1</v>
      </c>
      <c r="ED81" s="98">
        <f t="shared" si="98"/>
        <v>1</v>
      </c>
      <c r="EE81" s="98">
        <f t="shared" si="99"/>
        <v>0</v>
      </c>
      <c r="EF81" s="98">
        <f t="shared" si="100"/>
        <v>0</v>
      </c>
      <c r="EG81" s="98">
        <f t="shared" si="101"/>
        <v>0</v>
      </c>
      <c r="EH81" s="98">
        <f t="shared" si="102"/>
        <v>0</v>
      </c>
      <c r="EI81" s="98">
        <f t="shared" si="103"/>
        <v>1</v>
      </c>
      <c r="EJ81" s="195">
        <f t="shared" si="104"/>
        <v>1</v>
      </c>
      <c r="EK81" s="195">
        <f t="shared" si="105"/>
        <v>1</v>
      </c>
      <c r="EL81" s="196">
        <f t="shared" si="106"/>
        <v>0</v>
      </c>
      <c r="EO81" s="196">
        <v>135</v>
      </c>
      <c r="EP81" s="194">
        <f t="shared" si="107"/>
        <v>1</v>
      </c>
      <c r="EQ81" s="195">
        <f t="shared" si="108"/>
        <v>1</v>
      </c>
      <c r="ER81" s="98">
        <f t="shared" si="109"/>
        <v>0</v>
      </c>
      <c r="ES81" s="98">
        <f t="shared" si="110"/>
        <v>0</v>
      </c>
      <c r="ET81" s="98">
        <f t="shared" si="111"/>
        <v>0</v>
      </c>
      <c r="EU81" s="98">
        <f t="shared" si="112"/>
        <v>1</v>
      </c>
      <c r="EV81" s="98">
        <f t="shared" si="113"/>
        <v>0</v>
      </c>
      <c r="EW81" s="98">
        <f t="shared" si="114"/>
        <v>0</v>
      </c>
      <c r="EX81" s="98">
        <f t="shared" si="115"/>
        <v>1</v>
      </c>
      <c r="EY81" s="98">
        <f t="shared" si="116"/>
        <v>1</v>
      </c>
      <c r="EZ81" s="98">
        <f t="shared" si="117"/>
        <v>0</v>
      </c>
      <c r="FA81" s="195">
        <f t="shared" si="118"/>
        <v>0</v>
      </c>
      <c r="FB81" s="195">
        <f t="shared" si="119"/>
        <v>1</v>
      </c>
      <c r="FC81" s="196">
        <f t="shared" si="120"/>
        <v>1</v>
      </c>
      <c r="FF81" s="10">
        <v>166</v>
      </c>
      <c r="FG81" s="191">
        <f t="shared" si="121"/>
        <v>0</v>
      </c>
      <c r="FH81" s="192">
        <f t="shared" si="122"/>
        <v>0</v>
      </c>
      <c r="FI81" s="160">
        <f t="shared" si="123"/>
        <v>0</v>
      </c>
      <c r="FJ81" s="160">
        <f t="shared" si="124"/>
        <v>0</v>
      </c>
      <c r="FK81" s="160">
        <f t="shared" si="125"/>
        <v>0</v>
      </c>
      <c r="FL81" s="160">
        <f t="shared" si="126"/>
        <v>0</v>
      </c>
      <c r="FM81" s="160">
        <f t="shared" si="127"/>
        <v>0</v>
      </c>
      <c r="FN81" s="160">
        <f t="shared" si="128"/>
        <v>0</v>
      </c>
      <c r="FO81" s="160">
        <f t="shared" si="129"/>
        <v>0</v>
      </c>
      <c r="FP81" s="160">
        <f t="shared" si="130"/>
        <v>0</v>
      </c>
      <c r="FQ81" s="160">
        <f t="shared" si="131"/>
        <v>0</v>
      </c>
      <c r="FR81" s="192">
        <f t="shared" si="132"/>
        <v>0</v>
      </c>
      <c r="FS81" s="192">
        <f t="shared" si="133"/>
        <v>0</v>
      </c>
      <c r="FT81" s="193">
        <f t="shared" si="134"/>
        <v>0</v>
      </c>
      <c r="FU81" s="193">
        <f t="shared" si="135"/>
        <v>0</v>
      </c>
    </row>
    <row r="82" spans="2:177" ht="13" thickBot="1" x14ac:dyDescent="0.3">
      <c r="B82" s="131">
        <v>175</v>
      </c>
      <c r="H82" s="126">
        <v>126</v>
      </c>
      <c r="I82">
        <f t="shared" si="3"/>
        <v>1</v>
      </c>
      <c r="M82" s="2"/>
      <c r="P82" s="126">
        <v>88</v>
      </c>
      <c r="Q82">
        <f t="shared" si="4"/>
        <v>0</v>
      </c>
      <c r="R82" s="10">
        <f t="shared" si="17"/>
        <v>1</v>
      </c>
      <c r="V82" s="128">
        <v>108</v>
      </c>
      <c r="W82">
        <f t="shared" si="18"/>
        <v>1</v>
      </c>
      <c r="X82" s="10">
        <f t="shared" si="19"/>
        <v>1</v>
      </c>
      <c r="Y82" s="10">
        <f t="shared" si="20"/>
        <v>0</v>
      </c>
      <c r="AB82" s="131">
        <v>111</v>
      </c>
      <c r="AC82" s="10">
        <f t="shared" si="21"/>
        <v>1</v>
      </c>
      <c r="AD82" s="10">
        <f t="shared" si="22"/>
        <v>1</v>
      </c>
      <c r="AE82" s="10">
        <f t="shared" si="23"/>
        <v>1</v>
      </c>
      <c r="AF82" s="10">
        <f t="shared" si="24"/>
        <v>1</v>
      </c>
      <c r="AH82" s="126">
        <v>108</v>
      </c>
      <c r="AI82" s="10">
        <f t="shared" si="25"/>
        <v>0</v>
      </c>
      <c r="AJ82" s="10">
        <f t="shared" si="26"/>
        <v>1</v>
      </c>
      <c r="AK82" s="10">
        <f t="shared" si="27"/>
        <v>1</v>
      </c>
      <c r="AL82" s="10">
        <f t="shared" si="28"/>
        <v>1</v>
      </c>
      <c r="AM82" s="10">
        <f t="shared" si="29"/>
        <v>0</v>
      </c>
      <c r="AN82" s="142">
        <v>111</v>
      </c>
      <c r="AO82" s="10">
        <f t="shared" si="30"/>
        <v>1</v>
      </c>
      <c r="AP82" s="10">
        <f t="shared" si="31"/>
        <v>1</v>
      </c>
      <c r="AQ82" s="10">
        <f t="shared" si="32"/>
        <v>1</v>
      </c>
      <c r="AR82" s="10">
        <f t="shared" si="33"/>
        <v>1</v>
      </c>
      <c r="AS82" s="10">
        <f t="shared" si="34"/>
        <v>1</v>
      </c>
      <c r="AT82" s="131">
        <v>118</v>
      </c>
      <c r="AU82" s="10">
        <f t="shared" si="5"/>
        <v>1</v>
      </c>
      <c r="AV82" s="10">
        <f t="shared" si="35"/>
        <v>1</v>
      </c>
      <c r="AW82" s="10">
        <f t="shared" si="36"/>
        <v>0</v>
      </c>
      <c r="AX82" s="10">
        <f t="shared" si="37"/>
        <v>1</v>
      </c>
      <c r="AY82" s="10">
        <f t="shared" si="38"/>
        <v>1</v>
      </c>
      <c r="AZ82" s="131">
        <v>103</v>
      </c>
      <c r="BA82" s="10">
        <f t="shared" si="6"/>
        <v>0</v>
      </c>
      <c r="BB82" s="10">
        <f t="shared" si="39"/>
        <v>1</v>
      </c>
      <c r="BC82" s="10">
        <f t="shared" si="40"/>
        <v>1</v>
      </c>
      <c r="BD82" s="10">
        <f t="shared" si="41"/>
        <v>0</v>
      </c>
      <c r="BE82" s="10">
        <f t="shared" si="42"/>
        <v>1</v>
      </c>
      <c r="BF82" s="10">
        <f t="shared" si="43"/>
        <v>0</v>
      </c>
      <c r="BG82" s="10">
        <f t="shared" si="44"/>
        <v>0</v>
      </c>
      <c r="BH82" s="10">
        <f t="shared" si="45"/>
        <v>0</v>
      </c>
      <c r="BJ82" s="131">
        <v>126</v>
      </c>
      <c r="BK82" s="194">
        <f t="shared" si="46"/>
        <v>0</v>
      </c>
      <c r="BL82" s="195">
        <f t="shared" si="47"/>
        <v>1</v>
      </c>
      <c r="BM82" s="195">
        <f t="shared" si="48"/>
        <v>1</v>
      </c>
      <c r="BN82" s="195">
        <f t="shared" si="49"/>
        <v>1</v>
      </c>
      <c r="BO82" s="195">
        <f t="shared" si="50"/>
        <v>1</v>
      </c>
      <c r="BP82" s="195">
        <f t="shared" si="51"/>
        <v>1</v>
      </c>
      <c r="BQ82" s="195">
        <f t="shared" si="52"/>
        <v>1</v>
      </c>
      <c r="BR82" s="195">
        <f t="shared" si="136"/>
        <v>1</v>
      </c>
      <c r="BS82" s="196">
        <f t="shared" si="53"/>
        <v>1</v>
      </c>
      <c r="BT82" s="114">
        <f t="shared" si="54"/>
        <v>9</v>
      </c>
      <c r="BU82" s="162">
        <v>188</v>
      </c>
      <c r="BV82" s="162">
        <f t="shared" si="55"/>
        <v>1</v>
      </c>
      <c r="BW82" s="98">
        <f t="shared" si="56"/>
        <v>0</v>
      </c>
      <c r="BX82" s="98">
        <f t="shared" si="57"/>
        <v>0</v>
      </c>
      <c r="BY82" s="98">
        <f t="shared" si="58"/>
        <v>0</v>
      </c>
      <c r="BZ82" s="98">
        <f t="shared" si="59"/>
        <v>0</v>
      </c>
      <c r="CA82" s="98">
        <f t="shared" si="60"/>
        <v>1</v>
      </c>
      <c r="CB82" s="98">
        <f t="shared" si="61"/>
        <v>1</v>
      </c>
      <c r="CC82" s="98">
        <f t="shared" si="62"/>
        <v>1</v>
      </c>
      <c r="CD82" s="195">
        <f t="shared" si="63"/>
        <v>0</v>
      </c>
      <c r="CE82" s="196">
        <f t="shared" si="64"/>
        <v>0</v>
      </c>
      <c r="CF82" s="114">
        <f t="shared" si="65"/>
        <v>5</v>
      </c>
      <c r="CG82" s="162">
        <v>191</v>
      </c>
      <c r="CH82" s="194">
        <f t="shared" si="66"/>
        <v>0</v>
      </c>
      <c r="CI82" s="98">
        <f t="shared" si="67"/>
        <v>0</v>
      </c>
      <c r="CJ82" s="98">
        <f t="shared" si="68"/>
        <v>1</v>
      </c>
      <c r="CK82" s="98">
        <f t="shared" si="69"/>
        <v>1</v>
      </c>
      <c r="CL82" s="98">
        <f t="shared" si="70"/>
        <v>0</v>
      </c>
      <c r="CM82" s="98">
        <f t="shared" si="71"/>
        <v>1</v>
      </c>
      <c r="CN82" s="98">
        <f t="shared" si="72"/>
        <v>0</v>
      </c>
      <c r="CO82" s="99">
        <f t="shared" si="73"/>
        <v>1</v>
      </c>
      <c r="CP82" s="98">
        <f t="shared" si="74"/>
        <v>0</v>
      </c>
      <c r="CQ82" s="195">
        <f t="shared" si="75"/>
        <v>0</v>
      </c>
      <c r="CR82" s="196">
        <f t="shared" si="76"/>
        <v>0</v>
      </c>
      <c r="CS82">
        <f t="shared" si="77"/>
        <v>4</v>
      </c>
      <c r="CU82" s="162">
        <v>231</v>
      </c>
      <c r="CV82" s="194">
        <f t="shared" si="7"/>
        <v>0</v>
      </c>
      <c r="CW82" s="98">
        <f t="shared" si="8"/>
        <v>0</v>
      </c>
      <c r="CX82" s="98">
        <f t="shared" si="9"/>
        <v>0</v>
      </c>
      <c r="CY82" s="98">
        <f t="shared" si="10"/>
        <v>1</v>
      </c>
      <c r="CZ82" s="98">
        <f t="shared" si="11"/>
        <v>0</v>
      </c>
      <c r="DA82" s="98">
        <f t="shared" si="12"/>
        <v>0</v>
      </c>
      <c r="DB82" s="98">
        <f t="shared" si="13"/>
        <v>1</v>
      </c>
      <c r="DC82" s="99">
        <f t="shared" si="14"/>
        <v>0</v>
      </c>
      <c r="DD82" s="98">
        <f t="shared" si="15"/>
        <v>1</v>
      </c>
      <c r="DE82" s="195">
        <f t="shared" si="78"/>
        <v>0</v>
      </c>
      <c r="DF82" s="195">
        <f t="shared" si="79"/>
        <v>0</v>
      </c>
      <c r="DG82" s="196">
        <f t="shared" si="16"/>
        <v>0</v>
      </c>
      <c r="DH82">
        <f t="shared" si="80"/>
        <v>3</v>
      </c>
      <c r="DJ82" s="162">
        <v>233</v>
      </c>
      <c r="DK82" s="194">
        <f t="shared" si="81"/>
        <v>1</v>
      </c>
      <c r="DL82" s="162">
        <f t="shared" si="82"/>
        <v>1</v>
      </c>
      <c r="DM82" s="98">
        <f t="shared" si="83"/>
        <v>1</v>
      </c>
      <c r="DN82" s="98">
        <f t="shared" si="84"/>
        <v>0</v>
      </c>
      <c r="DO82" s="98">
        <f t="shared" si="85"/>
        <v>1</v>
      </c>
      <c r="DP82" s="98">
        <f t="shared" si="86"/>
        <v>1</v>
      </c>
      <c r="DQ82" s="98">
        <f t="shared" si="87"/>
        <v>1</v>
      </c>
      <c r="DR82" s="98">
        <f t="shared" si="88"/>
        <v>1</v>
      </c>
      <c r="DS82" s="98">
        <f t="shared" si="89"/>
        <v>1</v>
      </c>
      <c r="DT82" s="195">
        <f t="shared" si="90"/>
        <v>1</v>
      </c>
      <c r="DU82" s="195">
        <f t="shared" si="91"/>
        <v>1</v>
      </c>
      <c r="DV82" s="196">
        <f t="shared" si="92"/>
        <v>1</v>
      </c>
      <c r="DW82">
        <f t="shared" si="93"/>
        <v>10</v>
      </c>
      <c r="DY82" s="194">
        <v>195</v>
      </c>
      <c r="DZ82" s="194">
        <f t="shared" si="94"/>
        <v>1</v>
      </c>
      <c r="EA82" s="195">
        <f t="shared" si="95"/>
        <v>1</v>
      </c>
      <c r="EB82" s="98">
        <f t="shared" si="96"/>
        <v>1</v>
      </c>
      <c r="EC82" s="98">
        <f t="shared" si="97"/>
        <v>0</v>
      </c>
      <c r="ED82" s="98">
        <f t="shared" si="98"/>
        <v>0</v>
      </c>
      <c r="EE82" s="98">
        <f t="shared" si="99"/>
        <v>1</v>
      </c>
      <c r="EF82" s="98">
        <f t="shared" si="100"/>
        <v>1</v>
      </c>
      <c r="EG82" s="98">
        <f t="shared" si="101"/>
        <v>1</v>
      </c>
      <c r="EH82" s="98">
        <f t="shared" si="102"/>
        <v>1</v>
      </c>
      <c r="EI82" s="98">
        <f t="shared" si="103"/>
        <v>0</v>
      </c>
      <c r="EJ82" s="195">
        <f t="shared" si="104"/>
        <v>0</v>
      </c>
      <c r="EK82" s="195">
        <f t="shared" si="105"/>
        <v>0</v>
      </c>
      <c r="EL82" s="196">
        <f t="shared" si="106"/>
        <v>0</v>
      </c>
      <c r="EO82" s="196">
        <v>144</v>
      </c>
      <c r="EP82" s="194">
        <f t="shared" si="107"/>
        <v>0</v>
      </c>
      <c r="EQ82" s="195">
        <f t="shared" si="108"/>
        <v>0</v>
      </c>
      <c r="ER82" s="98">
        <f t="shared" si="109"/>
        <v>0</v>
      </c>
      <c r="ES82" s="98">
        <f t="shared" si="110"/>
        <v>0</v>
      </c>
      <c r="ET82" s="98">
        <f t="shared" si="111"/>
        <v>0</v>
      </c>
      <c r="EU82" s="98">
        <f t="shared" si="112"/>
        <v>0</v>
      </c>
      <c r="EV82" s="98">
        <f t="shared" si="113"/>
        <v>0</v>
      </c>
      <c r="EW82" s="98">
        <f t="shared" si="114"/>
        <v>0</v>
      </c>
      <c r="EX82" s="98">
        <f t="shared" si="115"/>
        <v>0</v>
      </c>
      <c r="EY82" s="98">
        <f t="shared" si="116"/>
        <v>0</v>
      </c>
      <c r="EZ82" s="98">
        <f t="shared" si="117"/>
        <v>0</v>
      </c>
      <c r="FA82" s="195">
        <f t="shared" si="118"/>
        <v>0</v>
      </c>
      <c r="FB82" s="195">
        <f t="shared" si="119"/>
        <v>1</v>
      </c>
      <c r="FC82" s="196">
        <f t="shared" si="120"/>
        <v>1</v>
      </c>
      <c r="FF82" s="10">
        <v>172</v>
      </c>
      <c r="FG82" s="191">
        <f t="shared" si="121"/>
        <v>0</v>
      </c>
      <c r="FH82" s="192">
        <f t="shared" si="122"/>
        <v>0</v>
      </c>
      <c r="FI82" s="160">
        <f t="shared" si="123"/>
        <v>0</v>
      </c>
      <c r="FJ82" s="160">
        <f t="shared" si="124"/>
        <v>0</v>
      </c>
      <c r="FK82" s="160">
        <f t="shared" si="125"/>
        <v>0</v>
      </c>
      <c r="FL82" s="160">
        <f t="shared" si="126"/>
        <v>0</v>
      </c>
      <c r="FM82" s="160">
        <f t="shared" si="127"/>
        <v>0</v>
      </c>
      <c r="FN82" s="160">
        <f t="shared" si="128"/>
        <v>0</v>
      </c>
      <c r="FO82" s="160">
        <f t="shared" si="129"/>
        <v>0</v>
      </c>
      <c r="FP82" s="160">
        <f t="shared" si="130"/>
        <v>0</v>
      </c>
      <c r="FQ82" s="160">
        <f t="shared" si="131"/>
        <v>0</v>
      </c>
      <c r="FR82" s="192">
        <f t="shared" si="132"/>
        <v>0</v>
      </c>
      <c r="FS82" s="192">
        <f t="shared" si="133"/>
        <v>0</v>
      </c>
      <c r="FT82" s="193">
        <f t="shared" si="134"/>
        <v>0</v>
      </c>
      <c r="FU82" s="193">
        <f t="shared" si="135"/>
        <v>0</v>
      </c>
    </row>
    <row r="83" spans="2:177" ht="13" thickBot="1" x14ac:dyDescent="0.3">
      <c r="B83" s="131">
        <v>176</v>
      </c>
      <c r="H83" s="126">
        <v>128</v>
      </c>
      <c r="I83">
        <f t="shared" si="3"/>
        <v>0</v>
      </c>
      <c r="M83" s="156"/>
      <c r="P83" s="128">
        <v>93</v>
      </c>
      <c r="Q83">
        <f t="shared" si="4"/>
        <v>0</v>
      </c>
      <c r="R83" s="10">
        <f t="shared" si="17"/>
        <v>0</v>
      </c>
      <c r="V83" s="126">
        <v>111</v>
      </c>
      <c r="W83">
        <f t="shared" si="18"/>
        <v>1</v>
      </c>
      <c r="X83" s="10">
        <f t="shared" si="19"/>
        <v>1</v>
      </c>
      <c r="Y83" s="10">
        <f t="shared" si="20"/>
        <v>1</v>
      </c>
      <c r="AB83" s="131">
        <v>121</v>
      </c>
      <c r="AC83" s="10">
        <f t="shared" si="21"/>
        <v>1</v>
      </c>
      <c r="AD83" s="10">
        <f t="shared" si="22"/>
        <v>1</v>
      </c>
      <c r="AE83" s="10">
        <f t="shared" si="23"/>
        <v>0</v>
      </c>
      <c r="AF83" s="10">
        <f t="shared" si="24"/>
        <v>0</v>
      </c>
      <c r="AH83" s="126">
        <v>111</v>
      </c>
      <c r="AI83" s="10">
        <f t="shared" si="25"/>
        <v>1</v>
      </c>
      <c r="AJ83" s="10">
        <f t="shared" si="26"/>
        <v>1</v>
      </c>
      <c r="AK83" s="10">
        <f t="shared" si="27"/>
        <v>1</v>
      </c>
      <c r="AL83" s="10">
        <f t="shared" si="28"/>
        <v>1</v>
      </c>
      <c r="AM83" s="10">
        <f t="shared" si="29"/>
        <v>1</v>
      </c>
      <c r="AN83" s="131">
        <v>118</v>
      </c>
      <c r="AO83" s="10">
        <f t="shared" si="30"/>
        <v>1</v>
      </c>
      <c r="AP83" s="10">
        <f t="shared" si="31"/>
        <v>0</v>
      </c>
      <c r="AQ83" s="10">
        <f t="shared" si="32"/>
        <v>1</v>
      </c>
      <c r="AR83" s="10">
        <f t="shared" si="33"/>
        <v>1</v>
      </c>
      <c r="AS83" s="10">
        <f t="shared" si="34"/>
        <v>1</v>
      </c>
      <c r="AT83" s="142">
        <v>121</v>
      </c>
      <c r="AU83" s="10">
        <f t="shared" si="5"/>
        <v>1</v>
      </c>
      <c r="AV83" s="10">
        <f t="shared" si="35"/>
        <v>1</v>
      </c>
      <c r="AW83" s="10">
        <f t="shared" si="36"/>
        <v>1</v>
      </c>
      <c r="AX83" s="10">
        <f t="shared" si="37"/>
        <v>1</v>
      </c>
      <c r="AY83" s="10">
        <f t="shared" si="38"/>
        <v>1</v>
      </c>
      <c r="AZ83" s="131">
        <v>108</v>
      </c>
      <c r="BA83" s="10">
        <f t="shared" si="6"/>
        <v>0</v>
      </c>
      <c r="BB83" s="10">
        <f t="shared" si="39"/>
        <v>1</v>
      </c>
      <c r="BC83" s="10">
        <f t="shared" si="40"/>
        <v>1</v>
      </c>
      <c r="BD83" s="10">
        <f t="shared" si="41"/>
        <v>0</v>
      </c>
      <c r="BE83" s="10">
        <f t="shared" si="42"/>
        <v>1</v>
      </c>
      <c r="BF83" s="10">
        <f t="shared" si="43"/>
        <v>1</v>
      </c>
      <c r="BG83" s="10">
        <f t="shared" si="44"/>
        <v>1</v>
      </c>
      <c r="BH83" s="10">
        <f t="shared" si="45"/>
        <v>0</v>
      </c>
      <c r="BJ83" s="131">
        <v>135</v>
      </c>
      <c r="BK83" s="194">
        <f t="shared" si="46"/>
        <v>0</v>
      </c>
      <c r="BL83" s="195">
        <f t="shared" si="47"/>
        <v>0</v>
      </c>
      <c r="BM83" s="195">
        <f t="shared" si="48"/>
        <v>1</v>
      </c>
      <c r="BN83" s="195">
        <f t="shared" si="49"/>
        <v>1</v>
      </c>
      <c r="BO83" s="195">
        <f t="shared" si="50"/>
        <v>0</v>
      </c>
      <c r="BP83" s="195">
        <f t="shared" si="51"/>
        <v>0</v>
      </c>
      <c r="BQ83" s="195">
        <f t="shared" si="52"/>
        <v>1</v>
      </c>
      <c r="BR83" s="195">
        <f t="shared" si="136"/>
        <v>1</v>
      </c>
      <c r="BS83" s="196">
        <f t="shared" si="53"/>
        <v>1</v>
      </c>
      <c r="BT83" s="114">
        <f t="shared" si="54"/>
        <v>6</v>
      </c>
      <c r="BU83" s="162">
        <v>201</v>
      </c>
      <c r="BV83" s="162">
        <f t="shared" si="55"/>
        <v>1</v>
      </c>
      <c r="BW83" s="98">
        <f t="shared" si="56"/>
        <v>1</v>
      </c>
      <c r="BX83" s="98">
        <f t="shared" si="57"/>
        <v>0</v>
      </c>
      <c r="BY83" s="98">
        <f t="shared" si="58"/>
        <v>1</v>
      </c>
      <c r="BZ83" s="98">
        <f t="shared" si="59"/>
        <v>0</v>
      </c>
      <c r="CA83" s="98">
        <f t="shared" si="60"/>
        <v>0</v>
      </c>
      <c r="CB83" s="98">
        <f t="shared" si="61"/>
        <v>1</v>
      </c>
      <c r="CC83" s="98">
        <f t="shared" si="62"/>
        <v>1</v>
      </c>
      <c r="CD83" s="195">
        <f t="shared" si="63"/>
        <v>0</v>
      </c>
      <c r="CE83" s="196">
        <f t="shared" si="64"/>
        <v>1</v>
      </c>
      <c r="CF83" s="114">
        <f t="shared" si="65"/>
        <v>7</v>
      </c>
      <c r="CG83" s="162">
        <v>195</v>
      </c>
      <c r="CH83" s="194">
        <f t="shared" si="66"/>
        <v>0</v>
      </c>
      <c r="CI83" s="98">
        <f t="shared" si="67"/>
        <v>0</v>
      </c>
      <c r="CJ83" s="98">
        <f t="shared" si="68"/>
        <v>1</v>
      </c>
      <c r="CK83" s="98">
        <f t="shared" si="69"/>
        <v>1</v>
      </c>
      <c r="CL83" s="98">
        <f t="shared" si="70"/>
        <v>1</v>
      </c>
      <c r="CM83" s="98">
        <f t="shared" si="71"/>
        <v>1</v>
      </c>
      <c r="CN83" s="98">
        <f t="shared" si="72"/>
        <v>0</v>
      </c>
      <c r="CO83" s="99">
        <f t="shared" si="73"/>
        <v>0</v>
      </c>
      <c r="CP83" s="98">
        <f t="shared" si="74"/>
        <v>0</v>
      </c>
      <c r="CQ83" s="195">
        <f t="shared" si="75"/>
        <v>0</v>
      </c>
      <c r="CR83" s="196">
        <f t="shared" si="76"/>
        <v>0</v>
      </c>
      <c r="CS83">
        <f t="shared" si="77"/>
        <v>4</v>
      </c>
      <c r="CU83" s="162">
        <v>233</v>
      </c>
      <c r="CV83" s="194">
        <f t="shared" si="7"/>
        <v>1</v>
      </c>
      <c r="CW83" s="98">
        <f t="shared" si="8"/>
        <v>1</v>
      </c>
      <c r="CX83" s="98">
        <f t="shared" si="9"/>
        <v>0</v>
      </c>
      <c r="CY83" s="98">
        <f t="shared" si="10"/>
        <v>1</v>
      </c>
      <c r="CZ83" s="98">
        <f t="shared" si="11"/>
        <v>1</v>
      </c>
      <c r="DA83" s="98">
        <f t="shared" si="12"/>
        <v>1</v>
      </c>
      <c r="DB83" s="98">
        <f t="shared" si="13"/>
        <v>1</v>
      </c>
      <c r="DC83" s="99">
        <f t="shared" si="14"/>
        <v>1</v>
      </c>
      <c r="DD83" s="98">
        <f t="shared" si="15"/>
        <v>1</v>
      </c>
      <c r="DE83" s="195">
        <f t="shared" si="78"/>
        <v>1</v>
      </c>
      <c r="DF83" s="195">
        <f t="shared" si="79"/>
        <v>0</v>
      </c>
      <c r="DG83" s="196">
        <f t="shared" si="16"/>
        <v>1</v>
      </c>
      <c r="DH83">
        <f t="shared" si="80"/>
        <v>9</v>
      </c>
      <c r="DJ83" s="162">
        <v>234</v>
      </c>
      <c r="DK83" s="194">
        <f t="shared" si="81"/>
        <v>1</v>
      </c>
      <c r="DL83" s="162">
        <f t="shared" si="82"/>
        <v>1</v>
      </c>
      <c r="DM83" s="98">
        <f t="shared" si="83"/>
        <v>1</v>
      </c>
      <c r="DN83" s="98">
        <f t="shared" si="84"/>
        <v>1</v>
      </c>
      <c r="DO83" s="98">
        <f t="shared" si="85"/>
        <v>0</v>
      </c>
      <c r="DP83" s="98">
        <f t="shared" si="86"/>
        <v>1</v>
      </c>
      <c r="DQ83" s="98">
        <f t="shared" si="87"/>
        <v>1</v>
      </c>
      <c r="DR83" s="98">
        <f t="shared" si="88"/>
        <v>1</v>
      </c>
      <c r="DS83" s="98">
        <f t="shared" si="89"/>
        <v>0</v>
      </c>
      <c r="DT83" s="195">
        <f t="shared" si="90"/>
        <v>0</v>
      </c>
      <c r="DU83" s="195">
        <f t="shared" si="91"/>
        <v>0</v>
      </c>
      <c r="DV83" s="196">
        <f t="shared" si="92"/>
        <v>0</v>
      </c>
      <c r="DW83">
        <f t="shared" si="93"/>
        <v>7</v>
      </c>
      <c r="DY83" s="194">
        <v>225</v>
      </c>
      <c r="DZ83" s="194">
        <f t="shared" si="94"/>
        <v>1</v>
      </c>
      <c r="EA83" s="195">
        <f t="shared" si="95"/>
        <v>0</v>
      </c>
      <c r="EB83" s="98">
        <f t="shared" si="96"/>
        <v>0</v>
      </c>
      <c r="EC83" s="98">
        <f t="shared" si="97"/>
        <v>0</v>
      </c>
      <c r="ED83" s="98">
        <f t="shared" si="98"/>
        <v>0</v>
      </c>
      <c r="EE83" s="98">
        <f t="shared" si="99"/>
        <v>0</v>
      </c>
      <c r="EF83" s="98">
        <f t="shared" si="100"/>
        <v>0</v>
      </c>
      <c r="EG83" s="98">
        <f t="shared" si="101"/>
        <v>0</v>
      </c>
      <c r="EH83" s="98">
        <f t="shared" si="102"/>
        <v>0</v>
      </c>
      <c r="EI83" s="98">
        <f t="shared" si="103"/>
        <v>0</v>
      </c>
      <c r="EJ83" s="195">
        <f t="shared" si="104"/>
        <v>0</v>
      </c>
      <c r="EK83" s="195">
        <f t="shared" si="105"/>
        <v>0</v>
      </c>
      <c r="EL83" s="196">
        <f t="shared" si="106"/>
        <v>0</v>
      </c>
      <c r="EO83" s="196">
        <v>148</v>
      </c>
      <c r="EP83" s="194">
        <f t="shared" si="107"/>
        <v>1</v>
      </c>
      <c r="EQ83" s="195">
        <f t="shared" si="108"/>
        <v>1</v>
      </c>
      <c r="ER83" s="98">
        <f t="shared" si="109"/>
        <v>1</v>
      </c>
      <c r="ES83" s="98">
        <f t="shared" si="110"/>
        <v>1</v>
      </c>
      <c r="ET83" s="98">
        <f t="shared" si="111"/>
        <v>1</v>
      </c>
      <c r="EU83" s="98">
        <f t="shared" si="112"/>
        <v>1</v>
      </c>
      <c r="EV83" s="98">
        <f t="shared" si="113"/>
        <v>1</v>
      </c>
      <c r="EW83" s="98">
        <f t="shared" si="114"/>
        <v>1</v>
      </c>
      <c r="EX83" s="98">
        <f t="shared" si="115"/>
        <v>1</v>
      </c>
      <c r="EY83" s="98">
        <f t="shared" si="116"/>
        <v>1</v>
      </c>
      <c r="EZ83" s="98">
        <f t="shared" si="117"/>
        <v>1</v>
      </c>
      <c r="FA83" s="195">
        <f t="shared" si="118"/>
        <v>0</v>
      </c>
      <c r="FB83" s="195">
        <f t="shared" si="119"/>
        <v>1</v>
      </c>
      <c r="FC83" s="196">
        <f t="shared" si="120"/>
        <v>1</v>
      </c>
      <c r="FF83" s="10">
        <v>175</v>
      </c>
      <c r="FG83" s="191">
        <f t="shared" si="121"/>
        <v>1</v>
      </c>
      <c r="FH83" s="192">
        <f t="shared" si="122"/>
        <v>1</v>
      </c>
      <c r="FI83" s="160">
        <f t="shared" si="123"/>
        <v>1</v>
      </c>
      <c r="FJ83" s="160">
        <f t="shared" si="124"/>
        <v>0</v>
      </c>
      <c r="FK83" s="160">
        <f t="shared" si="125"/>
        <v>1</v>
      </c>
      <c r="FL83" s="160">
        <f t="shared" si="126"/>
        <v>1</v>
      </c>
      <c r="FM83" s="160">
        <f t="shared" si="127"/>
        <v>1</v>
      </c>
      <c r="FN83" s="160">
        <f t="shared" si="128"/>
        <v>1</v>
      </c>
      <c r="FO83" s="160">
        <f t="shared" si="129"/>
        <v>1</v>
      </c>
      <c r="FP83" s="160">
        <f t="shared" si="130"/>
        <v>1</v>
      </c>
      <c r="FQ83" s="160">
        <f t="shared" si="131"/>
        <v>1</v>
      </c>
      <c r="FR83" s="192">
        <f t="shared" si="132"/>
        <v>1</v>
      </c>
      <c r="FS83" s="192">
        <f t="shared" si="133"/>
        <v>1</v>
      </c>
      <c r="FT83" s="193">
        <f t="shared" si="134"/>
        <v>1</v>
      </c>
      <c r="FU83" s="193">
        <f t="shared" si="135"/>
        <v>1</v>
      </c>
    </row>
    <row r="84" spans="2:177" ht="13" thickBot="1" x14ac:dyDescent="0.3">
      <c r="B84" s="131">
        <v>177</v>
      </c>
      <c r="H84" s="126">
        <v>131</v>
      </c>
      <c r="I84">
        <f t="shared" si="3"/>
        <v>1</v>
      </c>
      <c r="M84" s="2"/>
      <c r="P84" s="126">
        <v>94</v>
      </c>
      <c r="Q84">
        <f t="shared" si="4"/>
        <v>0</v>
      </c>
      <c r="R84" s="10">
        <f t="shared" si="17"/>
        <v>0</v>
      </c>
      <c r="V84" s="126">
        <v>118</v>
      </c>
      <c r="W84">
        <f t="shared" si="18"/>
        <v>1</v>
      </c>
      <c r="X84" s="10">
        <f t="shared" si="19"/>
        <v>1</v>
      </c>
      <c r="Y84" s="10">
        <f t="shared" si="20"/>
        <v>1</v>
      </c>
      <c r="AB84" s="142">
        <v>126</v>
      </c>
      <c r="AC84" s="10">
        <f t="shared" si="21"/>
        <v>1</v>
      </c>
      <c r="AD84" s="10">
        <f t="shared" si="22"/>
        <v>1</v>
      </c>
      <c r="AE84" s="10">
        <f t="shared" si="23"/>
        <v>1</v>
      </c>
      <c r="AF84" s="10">
        <f t="shared" si="24"/>
        <v>1</v>
      </c>
      <c r="AH84" s="126">
        <v>118</v>
      </c>
      <c r="AI84" s="10">
        <f t="shared" si="25"/>
        <v>0</v>
      </c>
      <c r="AJ84" s="10">
        <f t="shared" si="26"/>
        <v>1</v>
      </c>
      <c r="AK84" s="10">
        <f t="shared" si="27"/>
        <v>1</v>
      </c>
      <c r="AL84" s="10">
        <f t="shared" si="28"/>
        <v>1</v>
      </c>
      <c r="AM84" s="10">
        <f t="shared" si="29"/>
        <v>1</v>
      </c>
      <c r="AN84" s="131">
        <v>120</v>
      </c>
      <c r="AO84" s="10">
        <f t="shared" si="30"/>
        <v>0</v>
      </c>
      <c r="AP84" s="10">
        <f t="shared" si="31"/>
        <v>0</v>
      </c>
      <c r="AQ84" s="10">
        <f t="shared" si="32"/>
        <v>0</v>
      </c>
      <c r="AR84" s="10">
        <f t="shared" si="33"/>
        <v>0</v>
      </c>
      <c r="AS84" s="10">
        <f t="shared" si="34"/>
        <v>0</v>
      </c>
      <c r="AT84" s="131">
        <v>126</v>
      </c>
      <c r="AU84" s="10">
        <f t="shared" si="5"/>
        <v>1</v>
      </c>
      <c r="AV84" s="10">
        <f t="shared" si="35"/>
        <v>1</v>
      </c>
      <c r="AW84" s="10">
        <f t="shared" si="36"/>
        <v>1</v>
      </c>
      <c r="AX84" s="10">
        <f t="shared" si="37"/>
        <v>1</v>
      </c>
      <c r="AY84" s="10">
        <f t="shared" si="38"/>
        <v>1</v>
      </c>
      <c r="AZ84" s="131">
        <v>111</v>
      </c>
      <c r="BA84" s="10">
        <f t="shared" si="6"/>
        <v>1</v>
      </c>
      <c r="BB84" s="10">
        <f t="shared" si="39"/>
        <v>1</v>
      </c>
      <c r="BC84" s="10">
        <f t="shared" si="40"/>
        <v>1</v>
      </c>
      <c r="BD84" s="10">
        <f t="shared" si="41"/>
        <v>1</v>
      </c>
      <c r="BE84" s="10">
        <f t="shared" si="42"/>
        <v>1</v>
      </c>
      <c r="BF84" s="10">
        <f t="shared" si="43"/>
        <v>1</v>
      </c>
      <c r="BG84" s="10">
        <f t="shared" si="44"/>
        <v>1</v>
      </c>
      <c r="BH84" s="10">
        <f t="shared" si="45"/>
        <v>1</v>
      </c>
      <c r="BJ84" s="170">
        <v>148</v>
      </c>
      <c r="BK84" s="194">
        <f t="shared" si="46"/>
        <v>1</v>
      </c>
      <c r="BL84" s="195">
        <f t="shared" si="47"/>
        <v>1</v>
      </c>
      <c r="BM84" s="195">
        <f t="shared" si="48"/>
        <v>1</v>
      </c>
      <c r="BN84" s="195">
        <f t="shared" si="49"/>
        <v>1</v>
      </c>
      <c r="BO84" s="195">
        <f t="shared" si="50"/>
        <v>1</v>
      </c>
      <c r="BP84" s="195">
        <f t="shared" si="51"/>
        <v>0</v>
      </c>
      <c r="BQ84" s="195">
        <f t="shared" si="52"/>
        <v>1</v>
      </c>
      <c r="BR84" s="195">
        <f t="shared" si="136"/>
        <v>1</v>
      </c>
      <c r="BS84" s="196">
        <f t="shared" si="53"/>
        <v>0</v>
      </c>
      <c r="BT84" s="114">
        <f t="shared" si="54"/>
        <v>8</v>
      </c>
      <c r="BU84" s="164">
        <v>217</v>
      </c>
      <c r="BV84" s="162">
        <f t="shared" si="55"/>
        <v>1</v>
      </c>
      <c r="BW84" s="98">
        <f t="shared" si="56"/>
        <v>1</v>
      </c>
      <c r="BX84" s="98">
        <f t="shared" si="57"/>
        <v>1</v>
      </c>
      <c r="BY84" s="98">
        <f t="shared" si="58"/>
        <v>1</v>
      </c>
      <c r="BZ84" s="98">
        <f t="shared" si="59"/>
        <v>1</v>
      </c>
      <c r="CA84" s="98">
        <f t="shared" si="60"/>
        <v>1</v>
      </c>
      <c r="CB84" s="98">
        <f t="shared" si="61"/>
        <v>1</v>
      </c>
      <c r="CC84" s="98">
        <f t="shared" si="62"/>
        <v>1</v>
      </c>
      <c r="CD84" s="195">
        <f t="shared" si="63"/>
        <v>1</v>
      </c>
      <c r="CE84" s="196">
        <f t="shared" si="64"/>
        <v>0</v>
      </c>
      <c r="CF84" s="114">
        <f t="shared" si="65"/>
        <v>10</v>
      </c>
      <c r="CG84" s="164">
        <v>217</v>
      </c>
      <c r="CH84" s="194">
        <f t="shared" si="66"/>
        <v>1</v>
      </c>
      <c r="CI84" s="98">
        <f t="shared" si="67"/>
        <v>1</v>
      </c>
      <c r="CJ84" s="98">
        <f t="shared" si="68"/>
        <v>1</v>
      </c>
      <c r="CK84" s="98">
        <f t="shared" si="69"/>
        <v>1</v>
      </c>
      <c r="CL84" s="98">
        <f t="shared" si="70"/>
        <v>1</v>
      </c>
      <c r="CM84" s="98">
        <f t="shared" si="71"/>
        <v>1</v>
      </c>
      <c r="CN84" s="98">
        <f t="shared" si="72"/>
        <v>1</v>
      </c>
      <c r="CO84" s="99">
        <f t="shared" si="73"/>
        <v>1</v>
      </c>
      <c r="CP84" s="98">
        <f t="shared" si="74"/>
        <v>1</v>
      </c>
      <c r="CQ84" s="195">
        <f t="shared" si="75"/>
        <v>1</v>
      </c>
      <c r="CR84" s="196">
        <f t="shared" si="76"/>
        <v>0</v>
      </c>
      <c r="CS84">
        <f t="shared" si="77"/>
        <v>10</v>
      </c>
      <c r="CU84" s="162">
        <v>234</v>
      </c>
      <c r="CV84" s="194">
        <f t="shared" si="7"/>
        <v>1</v>
      </c>
      <c r="CW84" s="98">
        <f t="shared" si="8"/>
        <v>1</v>
      </c>
      <c r="CX84" s="98">
        <f t="shared" si="9"/>
        <v>1</v>
      </c>
      <c r="CY84" s="98">
        <f t="shared" si="10"/>
        <v>0</v>
      </c>
      <c r="CZ84" s="98">
        <f t="shared" si="11"/>
        <v>1</v>
      </c>
      <c r="DA84" s="98">
        <f t="shared" si="12"/>
        <v>1</v>
      </c>
      <c r="DB84" s="98">
        <f t="shared" si="13"/>
        <v>1</v>
      </c>
      <c r="DC84" s="99">
        <f t="shared" si="14"/>
        <v>0</v>
      </c>
      <c r="DD84" s="98">
        <f t="shared" si="15"/>
        <v>0</v>
      </c>
      <c r="DE84" s="195">
        <f t="shared" si="78"/>
        <v>0</v>
      </c>
      <c r="DF84" s="195">
        <f t="shared" si="79"/>
        <v>0</v>
      </c>
      <c r="DG84" s="196">
        <f t="shared" si="16"/>
        <v>0</v>
      </c>
      <c r="DH84">
        <f t="shared" si="80"/>
        <v>6</v>
      </c>
      <c r="DJ84" s="162">
        <v>245</v>
      </c>
      <c r="DK84" s="194">
        <f t="shared" si="81"/>
        <v>1</v>
      </c>
      <c r="DL84" s="162">
        <f t="shared" si="82"/>
        <v>1</v>
      </c>
      <c r="DM84" s="98">
        <f t="shared" si="83"/>
        <v>0</v>
      </c>
      <c r="DN84" s="98">
        <f t="shared" si="84"/>
        <v>1</v>
      </c>
      <c r="DO84" s="98">
        <f t="shared" si="85"/>
        <v>0</v>
      </c>
      <c r="DP84" s="98">
        <f t="shared" si="86"/>
        <v>0</v>
      </c>
      <c r="DQ84" s="98">
        <f t="shared" si="87"/>
        <v>0</v>
      </c>
      <c r="DR84" s="98">
        <f t="shared" si="88"/>
        <v>1</v>
      </c>
      <c r="DS84" s="98">
        <f t="shared" si="89"/>
        <v>0</v>
      </c>
      <c r="DT84" s="195">
        <f t="shared" si="90"/>
        <v>1</v>
      </c>
      <c r="DU84" s="195">
        <f t="shared" si="91"/>
        <v>0</v>
      </c>
      <c r="DV84" s="196">
        <f t="shared" si="92"/>
        <v>0</v>
      </c>
      <c r="DW84">
        <f t="shared" si="93"/>
        <v>5</v>
      </c>
      <c r="DY84" s="194">
        <v>230</v>
      </c>
      <c r="DZ84" s="194">
        <f t="shared" si="94"/>
        <v>0</v>
      </c>
      <c r="EA84" s="195">
        <f t="shared" si="95"/>
        <v>0</v>
      </c>
      <c r="EB84" s="98">
        <f t="shared" si="96"/>
        <v>0</v>
      </c>
      <c r="EC84" s="98">
        <f t="shared" si="97"/>
        <v>1</v>
      </c>
      <c r="ED84" s="98">
        <f t="shared" si="98"/>
        <v>0</v>
      </c>
      <c r="EE84" s="98">
        <f t="shared" si="99"/>
        <v>0</v>
      </c>
      <c r="EF84" s="98">
        <f t="shared" si="100"/>
        <v>0</v>
      </c>
      <c r="EG84" s="98">
        <f t="shared" si="101"/>
        <v>0</v>
      </c>
      <c r="EH84" s="98">
        <f t="shared" si="102"/>
        <v>1</v>
      </c>
      <c r="EI84" s="98">
        <f t="shared" si="103"/>
        <v>0</v>
      </c>
      <c r="EJ84" s="195">
        <f t="shared" si="104"/>
        <v>0</v>
      </c>
      <c r="EK84" s="195">
        <f t="shared" si="105"/>
        <v>1</v>
      </c>
      <c r="EL84" s="196">
        <f t="shared" si="106"/>
        <v>1</v>
      </c>
      <c r="EO84" s="196">
        <v>175</v>
      </c>
      <c r="EP84" s="194">
        <f t="shared" si="107"/>
        <v>1</v>
      </c>
      <c r="EQ84" s="195">
        <f t="shared" si="108"/>
        <v>1</v>
      </c>
      <c r="ER84" s="98">
        <f t="shared" si="109"/>
        <v>0</v>
      </c>
      <c r="ES84" s="98">
        <f t="shared" si="110"/>
        <v>1</v>
      </c>
      <c r="ET84" s="98">
        <f t="shared" si="111"/>
        <v>1</v>
      </c>
      <c r="EU84" s="98">
        <f t="shared" si="112"/>
        <v>1</v>
      </c>
      <c r="EV84" s="98">
        <f t="shared" si="113"/>
        <v>1</v>
      </c>
      <c r="EW84" s="98">
        <f t="shared" si="114"/>
        <v>1</v>
      </c>
      <c r="EX84" s="98">
        <f t="shared" si="115"/>
        <v>1</v>
      </c>
      <c r="EY84" s="98">
        <f t="shared" si="116"/>
        <v>1</v>
      </c>
      <c r="EZ84" s="98">
        <f t="shared" si="117"/>
        <v>1</v>
      </c>
      <c r="FA84" s="195">
        <f t="shared" si="118"/>
        <v>1</v>
      </c>
      <c r="FB84" s="195">
        <f t="shared" si="119"/>
        <v>1</v>
      </c>
      <c r="FC84" s="196">
        <f t="shared" si="120"/>
        <v>1</v>
      </c>
      <c r="FF84" s="10">
        <v>176</v>
      </c>
      <c r="FG84" s="191">
        <f t="shared" si="121"/>
        <v>0</v>
      </c>
      <c r="FH84" s="192">
        <f t="shared" si="122"/>
        <v>0</v>
      </c>
      <c r="FI84" s="160">
        <f t="shared" si="123"/>
        <v>0</v>
      </c>
      <c r="FJ84" s="160">
        <f t="shared" si="124"/>
        <v>0</v>
      </c>
      <c r="FK84" s="160">
        <f t="shared" si="125"/>
        <v>0</v>
      </c>
      <c r="FL84" s="160">
        <f t="shared" si="126"/>
        <v>0</v>
      </c>
      <c r="FM84" s="160">
        <f t="shared" si="127"/>
        <v>0</v>
      </c>
      <c r="FN84" s="160">
        <f t="shared" si="128"/>
        <v>1</v>
      </c>
      <c r="FO84" s="160">
        <f t="shared" si="129"/>
        <v>1</v>
      </c>
      <c r="FP84" s="160">
        <f t="shared" si="130"/>
        <v>1</v>
      </c>
      <c r="FQ84" s="160">
        <f t="shared" si="131"/>
        <v>0</v>
      </c>
      <c r="FR84" s="192">
        <f t="shared" si="132"/>
        <v>1</v>
      </c>
      <c r="FS84" s="192">
        <f t="shared" si="133"/>
        <v>0</v>
      </c>
      <c r="FT84" s="193">
        <f t="shared" si="134"/>
        <v>1</v>
      </c>
      <c r="FU84" s="193">
        <f t="shared" si="135"/>
        <v>1</v>
      </c>
    </row>
    <row r="85" spans="2:177" ht="13" thickBot="1" x14ac:dyDescent="0.3">
      <c r="B85" s="131">
        <v>201</v>
      </c>
      <c r="H85" s="126">
        <v>135</v>
      </c>
      <c r="I85">
        <f t="shared" si="3"/>
        <v>1</v>
      </c>
      <c r="M85" s="156"/>
      <c r="P85" s="128">
        <v>108</v>
      </c>
      <c r="Q85">
        <f t="shared" si="4"/>
        <v>1</v>
      </c>
      <c r="R85" s="10">
        <f t="shared" si="17"/>
        <v>0</v>
      </c>
      <c r="V85" s="126">
        <v>121</v>
      </c>
      <c r="W85">
        <f t="shared" si="18"/>
        <v>1</v>
      </c>
      <c r="X85" s="10">
        <f t="shared" si="19"/>
        <v>0</v>
      </c>
      <c r="Y85" s="10">
        <f t="shared" si="20"/>
        <v>0</v>
      </c>
      <c r="AB85" s="131">
        <v>148</v>
      </c>
      <c r="AC85" s="10">
        <f t="shared" si="21"/>
        <v>0</v>
      </c>
      <c r="AD85" s="10">
        <f t="shared" si="22"/>
        <v>1</v>
      </c>
      <c r="AE85" s="10">
        <f t="shared" si="23"/>
        <v>1</v>
      </c>
      <c r="AF85" s="10">
        <f t="shared" si="24"/>
        <v>0</v>
      </c>
      <c r="AH85" s="126">
        <v>121</v>
      </c>
      <c r="AI85" s="10">
        <f t="shared" si="25"/>
        <v>1</v>
      </c>
      <c r="AJ85" s="10">
        <f t="shared" si="26"/>
        <v>1</v>
      </c>
      <c r="AK85" s="10">
        <f t="shared" si="27"/>
        <v>1</v>
      </c>
      <c r="AL85" s="10">
        <f t="shared" si="28"/>
        <v>0</v>
      </c>
      <c r="AM85" s="10">
        <f t="shared" si="29"/>
        <v>0</v>
      </c>
      <c r="AN85" s="131">
        <v>121</v>
      </c>
      <c r="AO85" s="10">
        <f t="shared" si="30"/>
        <v>1</v>
      </c>
      <c r="AP85" s="10">
        <f t="shared" si="31"/>
        <v>1</v>
      </c>
      <c r="AQ85" s="10">
        <f t="shared" si="32"/>
        <v>1</v>
      </c>
      <c r="AR85" s="10">
        <f t="shared" si="33"/>
        <v>1</v>
      </c>
      <c r="AS85" s="10">
        <f t="shared" si="34"/>
        <v>0</v>
      </c>
      <c r="AT85" s="131">
        <v>148</v>
      </c>
      <c r="AU85" s="10">
        <f t="shared" si="5"/>
        <v>1</v>
      </c>
      <c r="AV85" s="10">
        <f t="shared" si="35"/>
        <v>1</v>
      </c>
      <c r="AW85" s="10">
        <f t="shared" si="36"/>
        <v>1</v>
      </c>
      <c r="AX85" s="10">
        <f t="shared" si="37"/>
        <v>0</v>
      </c>
      <c r="AY85" s="10">
        <f t="shared" si="38"/>
        <v>1</v>
      </c>
      <c r="AZ85" s="131">
        <v>118</v>
      </c>
      <c r="BA85" s="10">
        <f t="shared" si="6"/>
        <v>1</v>
      </c>
      <c r="BB85" s="10">
        <f t="shared" si="39"/>
        <v>1</v>
      </c>
      <c r="BC85" s="10">
        <f t="shared" si="40"/>
        <v>1</v>
      </c>
      <c r="BD85" s="10">
        <f t="shared" si="41"/>
        <v>0</v>
      </c>
      <c r="BE85" s="10">
        <f t="shared" si="42"/>
        <v>1</v>
      </c>
      <c r="BF85" s="10">
        <f t="shared" si="43"/>
        <v>1</v>
      </c>
      <c r="BG85" s="10">
        <f t="shared" si="44"/>
        <v>1</v>
      </c>
      <c r="BH85" s="10">
        <f t="shared" si="45"/>
        <v>1</v>
      </c>
      <c r="BJ85" s="174">
        <v>175</v>
      </c>
      <c r="BK85" s="197">
        <f t="shared" si="46"/>
        <v>1</v>
      </c>
      <c r="BL85" s="115">
        <f t="shared" si="47"/>
        <v>1</v>
      </c>
      <c r="BM85" s="115">
        <f t="shared" si="48"/>
        <v>1</v>
      </c>
      <c r="BN85" s="115">
        <f t="shared" si="49"/>
        <v>1</v>
      </c>
      <c r="BO85" s="115">
        <f t="shared" si="50"/>
        <v>1</v>
      </c>
      <c r="BP85" s="115">
        <f t="shared" si="51"/>
        <v>1</v>
      </c>
      <c r="BQ85" s="195">
        <f t="shared" si="52"/>
        <v>1</v>
      </c>
      <c r="BR85" s="115">
        <f t="shared" si="136"/>
        <v>1</v>
      </c>
      <c r="BS85" s="198">
        <f t="shared" si="53"/>
        <v>1</v>
      </c>
      <c r="BT85" s="114">
        <f t="shared" si="54"/>
        <v>10</v>
      </c>
      <c r="BU85" s="164">
        <v>230</v>
      </c>
      <c r="BV85" s="162">
        <f t="shared" si="55"/>
        <v>0</v>
      </c>
      <c r="BW85" s="98">
        <f t="shared" si="56"/>
        <v>0</v>
      </c>
      <c r="BX85" s="98">
        <f t="shared" si="57"/>
        <v>0</v>
      </c>
      <c r="BY85" s="98">
        <f t="shared" si="58"/>
        <v>0</v>
      </c>
      <c r="BZ85" s="98">
        <f t="shared" si="59"/>
        <v>1</v>
      </c>
      <c r="CA85" s="98">
        <f t="shared" si="60"/>
        <v>0</v>
      </c>
      <c r="CB85" s="98">
        <f t="shared" si="61"/>
        <v>0</v>
      </c>
      <c r="CC85" s="98">
        <f t="shared" si="62"/>
        <v>1</v>
      </c>
      <c r="CD85" s="195">
        <f t="shared" si="63"/>
        <v>1</v>
      </c>
      <c r="CE85" s="196">
        <f t="shared" si="64"/>
        <v>0</v>
      </c>
      <c r="CF85" s="114">
        <f t="shared" si="65"/>
        <v>4</v>
      </c>
      <c r="CG85" s="164">
        <v>229</v>
      </c>
      <c r="CH85" s="194">
        <f t="shared" si="66"/>
        <v>0</v>
      </c>
      <c r="CI85" s="98">
        <f t="shared" si="67"/>
        <v>0</v>
      </c>
      <c r="CJ85" s="98">
        <f t="shared" si="68"/>
        <v>0</v>
      </c>
      <c r="CK85" s="98">
        <f t="shared" si="69"/>
        <v>1</v>
      </c>
      <c r="CL85" s="98">
        <f t="shared" si="70"/>
        <v>1</v>
      </c>
      <c r="CM85" s="98">
        <f t="shared" si="71"/>
        <v>1</v>
      </c>
      <c r="CN85" s="98">
        <f t="shared" si="72"/>
        <v>0</v>
      </c>
      <c r="CO85" s="99">
        <f t="shared" si="73"/>
        <v>0</v>
      </c>
      <c r="CP85" s="98">
        <f t="shared" si="74"/>
        <v>0</v>
      </c>
      <c r="CQ85" s="195">
        <f t="shared" si="75"/>
        <v>0</v>
      </c>
      <c r="CR85" s="196">
        <f t="shared" si="76"/>
        <v>0</v>
      </c>
      <c r="CS85">
        <f t="shared" si="77"/>
        <v>3</v>
      </c>
      <c r="CU85" s="162">
        <v>244</v>
      </c>
      <c r="CV85" s="194">
        <f t="shared" si="7"/>
        <v>0</v>
      </c>
      <c r="CW85" s="98">
        <f t="shared" si="8"/>
        <v>0</v>
      </c>
      <c r="CX85" s="98">
        <f t="shared" si="9"/>
        <v>0</v>
      </c>
      <c r="CY85" s="98">
        <f t="shared" si="10"/>
        <v>0</v>
      </c>
      <c r="CZ85" s="98">
        <f t="shared" si="11"/>
        <v>0</v>
      </c>
      <c r="DA85" s="98">
        <f t="shared" si="12"/>
        <v>0</v>
      </c>
      <c r="DB85" s="98">
        <f t="shared" si="13"/>
        <v>0</v>
      </c>
      <c r="DC85" s="99">
        <f t="shared" si="14"/>
        <v>0</v>
      </c>
      <c r="DD85" s="98">
        <f t="shared" si="15"/>
        <v>0</v>
      </c>
      <c r="DE85" s="195">
        <f t="shared" si="78"/>
        <v>0</v>
      </c>
      <c r="DF85" s="195">
        <f t="shared" si="79"/>
        <v>0</v>
      </c>
      <c r="DG85" s="196">
        <f t="shared" si="16"/>
        <v>0</v>
      </c>
      <c r="DH85">
        <f t="shared" si="80"/>
        <v>0</v>
      </c>
      <c r="DJ85" s="162">
        <v>254</v>
      </c>
      <c r="DK85" s="194">
        <f t="shared" si="81"/>
        <v>1</v>
      </c>
      <c r="DL85" s="162">
        <f t="shared" si="82"/>
        <v>1</v>
      </c>
      <c r="DM85" s="98">
        <f t="shared" si="83"/>
        <v>1</v>
      </c>
      <c r="DN85" s="98">
        <f t="shared" si="84"/>
        <v>1</v>
      </c>
      <c r="DO85" s="98">
        <f t="shared" si="85"/>
        <v>1</v>
      </c>
      <c r="DP85" s="98">
        <f t="shared" si="86"/>
        <v>1</v>
      </c>
      <c r="DQ85" s="98">
        <f t="shared" si="87"/>
        <v>1</v>
      </c>
      <c r="DR85" s="98">
        <f t="shared" si="88"/>
        <v>1</v>
      </c>
      <c r="DS85" s="98">
        <f t="shared" si="89"/>
        <v>1</v>
      </c>
      <c r="DT85" s="195">
        <f t="shared" si="90"/>
        <v>1</v>
      </c>
      <c r="DU85" s="195">
        <f t="shared" si="91"/>
        <v>1</v>
      </c>
      <c r="DV85" s="196">
        <f t="shared" si="92"/>
        <v>1</v>
      </c>
      <c r="DW85">
        <f t="shared" si="93"/>
        <v>11</v>
      </c>
      <c r="DY85" s="194">
        <v>254</v>
      </c>
      <c r="DZ85" s="194">
        <f t="shared" si="94"/>
        <v>1</v>
      </c>
      <c r="EA85" s="195">
        <f t="shared" si="95"/>
        <v>1</v>
      </c>
      <c r="EB85" s="98">
        <f t="shared" si="96"/>
        <v>1</v>
      </c>
      <c r="EC85" s="98">
        <f t="shared" si="97"/>
        <v>1</v>
      </c>
      <c r="ED85" s="98">
        <f t="shared" si="98"/>
        <v>1</v>
      </c>
      <c r="EE85" s="98">
        <f t="shared" si="99"/>
        <v>1</v>
      </c>
      <c r="EF85" s="98">
        <f t="shared" si="100"/>
        <v>1</v>
      </c>
      <c r="EG85" s="98">
        <f t="shared" si="101"/>
        <v>1</v>
      </c>
      <c r="EH85" s="98">
        <f t="shared" si="102"/>
        <v>1</v>
      </c>
      <c r="EI85" s="98">
        <f t="shared" si="103"/>
        <v>1</v>
      </c>
      <c r="EJ85" s="195">
        <f t="shared" si="104"/>
        <v>1</v>
      </c>
      <c r="EK85" s="195">
        <f t="shared" si="105"/>
        <v>1</v>
      </c>
      <c r="EL85" s="196">
        <f t="shared" si="106"/>
        <v>1</v>
      </c>
      <c r="EO85" s="196">
        <v>188</v>
      </c>
      <c r="EP85" s="194">
        <f t="shared" si="107"/>
        <v>1</v>
      </c>
      <c r="EQ85" s="195">
        <f t="shared" si="108"/>
        <v>0</v>
      </c>
      <c r="ER85" s="98">
        <f t="shared" si="109"/>
        <v>0</v>
      </c>
      <c r="ES85" s="98">
        <f t="shared" si="110"/>
        <v>1</v>
      </c>
      <c r="ET85" s="98">
        <f t="shared" si="111"/>
        <v>1</v>
      </c>
      <c r="EU85" s="98">
        <f t="shared" si="112"/>
        <v>1</v>
      </c>
      <c r="EV85" s="98">
        <f t="shared" si="113"/>
        <v>0</v>
      </c>
      <c r="EW85" s="98">
        <f t="shared" si="114"/>
        <v>0</v>
      </c>
      <c r="EX85" s="98">
        <f t="shared" si="115"/>
        <v>0</v>
      </c>
      <c r="EY85" s="98">
        <f t="shared" si="116"/>
        <v>0</v>
      </c>
      <c r="EZ85" s="98">
        <f t="shared" si="117"/>
        <v>1</v>
      </c>
      <c r="FA85" s="195">
        <f t="shared" si="118"/>
        <v>1</v>
      </c>
      <c r="FB85" s="195">
        <f t="shared" si="119"/>
        <v>1</v>
      </c>
      <c r="FC85" s="196">
        <f t="shared" si="120"/>
        <v>0</v>
      </c>
      <c r="FF85" s="10">
        <v>177</v>
      </c>
      <c r="FG85" s="191">
        <f t="shared" si="121"/>
        <v>0</v>
      </c>
      <c r="FH85" s="192">
        <f t="shared" si="122"/>
        <v>1</v>
      </c>
      <c r="FI85" s="160">
        <f t="shared" si="123"/>
        <v>0</v>
      </c>
      <c r="FJ85" s="160">
        <f t="shared" si="124"/>
        <v>0</v>
      </c>
      <c r="FK85" s="160">
        <f t="shared" si="125"/>
        <v>1</v>
      </c>
      <c r="FL85" s="160">
        <f t="shared" si="126"/>
        <v>1</v>
      </c>
      <c r="FM85" s="160">
        <f t="shared" si="127"/>
        <v>1</v>
      </c>
      <c r="FN85" s="160">
        <f t="shared" si="128"/>
        <v>1</v>
      </c>
      <c r="FO85" s="160">
        <f t="shared" si="129"/>
        <v>1</v>
      </c>
      <c r="FP85" s="160">
        <f t="shared" si="130"/>
        <v>1</v>
      </c>
      <c r="FQ85" s="160">
        <f t="shared" si="131"/>
        <v>0</v>
      </c>
      <c r="FR85" s="192">
        <f t="shared" si="132"/>
        <v>1</v>
      </c>
      <c r="FS85" s="192">
        <f t="shared" si="133"/>
        <v>0</v>
      </c>
      <c r="FT85" s="193">
        <f t="shared" si="134"/>
        <v>0</v>
      </c>
      <c r="FU85" s="193">
        <f t="shared" si="135"/>
        <v>1</v>
      </c>
    </row>
    <row r="86" spans="2:177" ht="13" thickBot="1" x14ac:dyDescent="0.3">
      <c r="B86" s="131">
        <v>232</v>
      </c>
      <c r="H86" s="126">
        <v>140</v>
      </c>
      <c r="I86">
        <f t="shared" si="3"/>
        <v>0</v>
      </c>
      <c r="M86" s="2"/>
      <c r="P86" s="126">
        <v>111</v>
      </c>
      <c r="Q86">
        <f t="shared" si="4"/>
        <v>1</v>
      </c>
      <c r="R86" s="10">
        <f t="shared" si="17"/>
        <v>1</v>
      </c>
      <c r="V86" s="128">
        <v>123</v>
      </c>
      <c r="W86">
        <f t="shared" si="18"/>
        <v>0</v>
      </c>
      <c r="X86" s="10">
        <f t="shared" si="19"/>
        <v>0</v>
      </c>
      <c r="Y86" s="10">
        <f t="shared" si="20"/>
        <v>0</v>
      </c>
      <c r="AB86" s="131">
        <v>157</v>
      </c>
      <c r="AC86" s="10">
        <f t="shared" si="21"/>
        <v>1</v>
      </c>
      <c r="AD86" s="10">
        <f t="shared" si="22"/>
        <v>1</v>
      </c>
      <c r="AE86" s="10">
        <f t="shared" si="23"/>
        <v>0</v>
      </c>
      <c r="AF86" s="10">
        <f t="shared" si="24"/>
        <v>1</v>
      </c>
      <c r="AH86" s="126">
        <v>126</v>
      </c>
      <c r="AI86" s="10">
        <f t="shared" si="25"/>
        <v>1</v>
      </c>
      <c r="AJ86" s="10">
        <f t="shared" si="26"/>
        <v>1</v>
      </c>
      <c r="AK86" s="10">
        <f t="shared" si="27"/>
        <v>1</v>
      </c>
      <c r="AL86" s="10">
        <f t="shared" si="28"/>
        <v>1</v>
      </c>
      <c r="AM86" s="10">
        <f t="shared" si="29"/>
        <v>1</v>
      </c>
      <c r="AN86" s="131">
        <v>122</v>
      </c>
      <c r="AO86" s="10">
        <f t="shared" si="30"/>
        <v>0</v>
      </c>
      <c r="AP86" s="10">
        <f t="shared" si="31"/>
        <v>0</v>
      </c>
      <c r="AQ86" s="10">
        <f t="shared" si="32"/>
        <v>0</v>
      </c>
      <c r="AR86" s="10">
        <f t="shared" si="33"/>
        <v>0</v>
      </c>
      <c r="AS86" s="10">
        <f t="shared" si="34"/>
        <v>1</v>
      </c>
      <c r="AT86" s="131">
        <v>173</v>
      </c>
      <c r="AU86" s="10">
        <f t="shared" si="5"/>
        <v>1</v>
      </c>
      <c r="AV86" s="10">
        <f t="shared" si="35"/>
        <v>1</v>
      </c>
      <c r="AW86" s="10">
        <f t="shared" si="36"/>
        <v>0</v>
      </c>
      <c r="AX86" s="10">
        <f t="shared" si="37"/>
        <v>1</v>
      </c>
      <c r="AY86" s="10">
        <f t="shared" si="38"/>
        <v>1</v>
      </c>
      <c r="AZ86" s="131">
        <v>121</v>
      </c>
      <c r="BA86" s="10">
        <f t="shared" si="6"/>
        <v>1</v>
      </c>
      <c r="BB86" s="10">
        <f t="shared" si="39"/>
        <v>1</v>
      </c>
      <c r="BC86" s="10">
        <f t="shared" si="40"/>
        <v>1</v>
      </c>
      <c r="BD86" s="10">
        <f t="shared" si="41"/>
        <v>1</v>
      </c>
      <c r="BE86" s="10">
        <f t="shared" si="42"/>
        <v>1</v>
      </c>
      <c r="BF86" s="10">
        <f t="shared" si="43"/>
        <v>1</v>
      </c>
      <c r="BG86" s="10">
        <f t="shared" si="44"/>
        <v>0</v>
      </c>
      <c r="BH86" s="10">
        <f t="shared" si="45"/>
        <v>0</v>
      </c>
      <c r="BJ86" s="183">
        <v>177</v>
      </c>
      <c r="BK86" s="194">
        <f t="shared" si="46"/>
        <v>1</v>
      </c>
      <c r="BL86" s="195">
        <f t="shared" si="47"/>
        <v>1</v>
      </c>
      <c r="BM86" s="195">
        <f t="shared" si="48"/>
        <v>1</v>
      </c>
      <c r="BN86" s="195">
        <f t="shared" si="49"/>
        <v>0</v>
      </c>
      <c r="BO86" s="195">
        <f t="shared" si="50"/>
        <v>1</v>
      </c>
      <c r="BP86" s="195">
        <f t="shared" si="51"/>
        <v>0</v>
      </c>
      <c r="BQ86" s="195">
        <f t="shared" si="52"/>
        <v>0</v>
      </c>
      <c r="BR86" s="195">
        <f t="shared" si="136"/>
        <v>1</v>
      </c>
      <c r="BS86" s="196">
        <f t="shared" si="53"/>
        <v>1</v>
      </c>
      <c r="BT86" s="114">
        <f t="shared" si="54"/>
        <v>7</v>
      </c>
      <c r="BU86" s="162">
        <v>233</v>
      </c>
      <c r="BV86" s="162">
        <f t="shared" si="55"/>
        <v>0</v>
      </c>
      <c r="BW86" s="98">
        <f t="shared" si="56"/>
        <v>1</v>
      </c>
      <c r="BX86" s="98">
        <f t="shared" si="57"/>
        <v>1</v>
      </c>
      <c r="BY86" s="98">
        <f t="shared" si="58"/>
        <v>1</v>
      </c>
      <c r="BZ86" s="98">
        <f t="shared" si="59"/>
        <v>1</v>
      </c>
      <c r="CA86" s="98">
        <f t="shared" si="60"/>
        <v>1</v>
      </c>
      <c r="CB86" s="98">
        <f t="shared" si="61"/>
        <v>1</v>
      </c>
      <c r="CC86" s="98">
        <f t="shared" si="62"/>
        <v>1</v>
      </c>
      <c r="CD86" s="195">
        <f t="shared" si="63"/>
        <v>1</v>
      </c>
      <c r="CE86" s="196">
        <f t="shared" si="64"/>
        <v>1</v>
      </c>
      <c r="CF86" s="114">
        <f t="shared" si="65"/>
        <v>10</v>
      </c>
      <c r="CG86" s="162">
        <v>233</v>
      </c>
      <c r="CH86" s="194">
        <f t="shared" si="66"/>
        <v>1</v>
      </c>
      <c r="CI86" s="98">
        <f t="shared" si="67"/>
        <v>0</v>
      </c>
      <c r="CJ86" s="98">
        <f t="shared" si="68"/>
        <v>1</v>
      </c>
      <c r="CK86" s="98">
        <f t="shared" si="69"/>
        <v>1</v>
      </c>
      <c r="CL86" s="98">
        <f t="shared" si="70"/>
        <v>1</v>
      </c>
      <c r="CM86" s="98">
        <f t="shared" si="71"/>
        <v>1</v>
      </c>
      <c r="CN86" s="98">
        <f t="shared" si="72"/>
        <v>1</v>
      </c>
      <c r="CO86" s="99">
        <f t="shared" si="73"/>
        <v>1</v>
      </c>
      <c r="CP86" s="98">
        <f t="shared" si="74"/>
        <v>1</v>
      </c>
      <c r="CQ86" s="195">
        <f t="shared" si="75"/>
        <v>1</v>
      </c>
      <c r="CR86" s="196">
        <f t="shared" si="76"/>
        <v>1</v>
      </c>
      <c r="CS86">
        <f t="shared" si="77"/>
        <v>10</v>
      </c>
      <c r="CU86" s="164">
        <v>245</v>
      </c>
      <c r="CV86" s="194">
        <f t="shared" si="7"/>
        <v>1</v>
      </c>
      <c r="CW86" s="98">
        <f t="shared" si="8"/>
        <v>0</v>
      </c>
      <c r="CX86" s="98">
        <f t="shared" si="9"/>
        <v>1</v>
      </c>
      <c r="CY86" s="98">
        <f t="shared" si="10"/>
        <v>0</v>
      </c>
      <c r="CZ86" s="98">
        <f t="shared" si="11"/>
        <v>0</v>
      </c>
      <c r="DA86" s="98">
        <f t="shared" si="12"/>
        <v>0</v>
      </c>
      <c r="DB86" s="98">
        <f t="shared" si="13"/>
        <v>1</v>
      </c>
      <c r="DC86" s="99">
        <f t="shared" si="14"/>
        <v>0</v>
      </c>
      <c r="DD86" s="98">
        <f t="shared" si="15"/>
        <v>1</v>
      </c>
      <c r="DE86" s="195">
        <f t="shared" si="78"/>
        <v>0</v>
      </c>
      <c r="DF86" s="195">
        <f t="shared" si="79"/>
        <v>0</v>
      </c>
      <c r="DG86" s="196">
        <f t="shared" si="16"/>
        <v>0</v>
      </c>
      <c r="DH86">
        <f t="shared" si="80"/>
        <v>4</v>
      </c>
      <c r="DJ86" s="164">
        <v>303</v>
      </c>
      <c r="DK86" s="194">
        <f t="shared" si="81"/>
        <v>0</v>
      </c>
      <c r="DL86" s="162">
        <f t="shared" si="82"/>
        <v>1</v>
      </c>
      <c r="DM86" s="98">
        <f t="shared" si="83"/>
        <v>0</v>
      </c>
      <c r="DN86" s="98">
        <f t="shared" si="84"/>
        <v>0</v>
      </c>
      <c r="DO86" s="98">
        <f t="shared" si="85"/>
        <v>0</v>
      </c>
      <c r="DP86" s="98">
        <f t="shared" si="86"/>
        <v>0</v>
      </c>
      <c r="DQ86" s="98">
        <f t="shared" si="87"/>
        <v>0</v>
      </c>
      <c r="DR86" s="98">
        <f t="shared" si="88"/>
        <v>0</v>
      </c>
      <c r="DS86" s="98">
        <f t="shared" si="89"/>
        <v>0</v>
      </c>
      <c r="DT86" s="195">
        <f t="shared" si="90"/>
        <v>1</v>
      </c>
      <c r="DU86" s="195">
        <f t="shared" si="91"/>
        <v>1</v>
      </c>
      <c r="DV86" s="196">
        <f t="shared" si="92"/>
        <v>0</v>
      </c>
      <c r="DW86">
        <f t="shared" si="93"/>
        <v>3</v>
      </c>
      <c r="DY86" s="194">
        <v>294</v>
      </c>
      <c r="DZ86" s="194">
        <f t="shared" si="94"/>
        <v>0</v>
      </c>
      <c r="EA86" s="195">
        <f t="shared" si="95"/>
        <v>0</v>
      </c>
      <c r="EB86" s="98">
        <f t="shared" si="96"/>
        <v>1</v>
      </c>
      <c r="EC86" s="98">
        <f t="shared" si="97"/>
        <v>1</v>
      </c>
      <c r="ED86" s="98">
        <f t="shared" si="98"/>
        <v>0</v>
      </c>
      <c r="EE86" s="98">
        <f t="shared" si="99"/>
        <v>0</v>
      </c>
      <c r="EF86" s="98">
        <f t="shared" si="100"/>
        <v>0</v>
      </c>
      <c r="EG86" s="98">
        <f t="shared" si="101"/>
        <v>0</v>
      </c>
      <c r="EH86" s="98">
        <f t="shared" si="102"/>
        <v>0</v>
      </c>
      <c r="EI86" s="98">
        <f t="shared" si="103"/>
        <v>0</v>
      </c>
      <c r="EJ86" s="195">
        <f t="shared" si="104"/>
        <v>0</v>
      </c>
      <c r="EK86" s="195">
        <f t="shared" si="105"/>
        <v>0</v>
      </c>
      <c r="EL86" s="196">
        <f t="shared" si="106"/>
        <v>1</v>
      </c>
      <c r="EO86" s="196">
        <v>193</v>
      </c>
      <c r="EP86" s="194">
        <f t="shared" si="107"/>
        <v>0</v>
      </c>
      <c r="EQ86" s="195">
        <f t="shared" si="108"/>
        <v>0</v>
      </c>
      <c r="ER86" s="98">
        <f t="shared" si="109"/>
        <v>0</v>
      </c>
      <c r="ES86" s="98">
        <f t="shared" si="110"/>
        <v>0</v>
      </c>
      <c r="ET86" s="98">
        <f t="shared" si="111"/>
        <v>0</v>
      </c>
      <c r="EU86" s="98">
        <f t="shared" si="112"/>
        <v>0</v>
      </c>
      <c r="EV86" s="98">
        <f t="shared" si="113"/>
        <v>0</v>
      </c>
      <c r="EW86" s="98">
        <f t="shared" si="114"/>
        <v>0</v>
      </c>
      <c r="EX86" s="98">
        <f t="shared" si="115"/>
        <v>0</v>
      </c>
      <c r="EY86" s="98">
        <f t="shared" si="116"/>
        <v>0</v>
      </c>
      <c r="EZ86" s="98">
        <f t="shared" si="117"/>
        <v>0</v>
      </c>
      <c r="FA86" s="195">
        <f t="shared" si="118"/>
        <v>0</v>
      </c>
      <c r="FB86" s="195">
        <f t="shared" si="119"/>
        <v>0</v>
      </c>
      <c r="FC86" s="196">
        <f t="shared" si="120"/>
        <v>0</v>
      </c>
      <c r="FF86" s="10">
        <v>179</v>
      </c>
      <c r="FG86" s="191">
        <f t="shared" si="121"/>
        <v>0</v>
      </c>
      <c r="FH86" s="192">
        <f t="shared" si="122"/>
        <v>1</v>
      </c>
      <c r="FI86" s="160">
        <f t="shared" si="123"/>
        <v>0</v>
      </c>
      <c r="FJ86" s="160">
        <f t="shared" si="124"/>
        <v>0</v>
      </c>
      <c r="FK86" s="160">
        <f t="shared" si="125"/>
        <v>0</v>
      </c>
      <c r="FL86" s="160">
        <f t="shared" si="126"/>
        <v>0</v>
      </c>
      <c r="FM86" s="160">
        <f t="shared" si="127"/>
        <v>0</v>
      </c>
      <c r="FN86" s="160">
        <f t="shared" si="128"/>
        <v>1</v>
      </c>
      <c r="FO86" s="160">
        <f t="shared" si="129"/>
        <v>1</v>
      </c>
      <c r="FP86" s="160">
        <f t="shared" si="130"/>
        <v>1</v>
      </c>
      <c r="FQ86" s="160">
        <f t="shared" si="131"/>
        <v>1</v>
      </c>
      <c r="FR86" s="192">
        <f t="shared" si="132"/>
        <v>1</v>
      </c>
      <c r="FS86" s="192">
        <f t="shared" si="133"/>
        <v>0</v>
      </c>
      <c r="FT86" s="193">
        <f t="shared" si="134"/>
        <v>0</v>
      </c>
      <c r="FU86" s="193">
        <f t="shared" si="135"/>
        <v>0</v>
      </c>
    </row>
    <row r="87" spans="2:177" ht="13" thickBot="1" x14ac:dyDescent="0.3">
      <c r="B87" s="131">
        <v>233</v>
      </c>
      <c r="H87" s="126">
        <v>141</v>
      </c>
      <c r="I87">
        <f t="shared" si="3"/>
        <v>0</v>
      </c>
      <c r="M87" s="154"/>
      <c r="P87" s="127">
        <v>118</v>
      </c>
      <c r="Q87">
        <f t="shared" si="4"/>
        <v>1</v>
      </c>
      <c r="R87" s="10">
        <f t="shared" si="17"/>
        <v>1</v>
      </c>
      <c r="V87" s="126">
        <v>126</v>
      </c>
      <c r="W87">
        <f t="shared" si="18"/>
        <v>1</v>
      </c>
      <c r="X87" s="10">
        <f t="shared" si="19"/>
        <v>1</v>
      </c>
      <c r="Y87" s="10">
        <f t="shared" si="20"/>
        <v>1</v>
      </c>
      <c r="AB87" s="131">
        <v>175</v>
      </c>
      <c r="AC87" s="10">
        <f t="shared" si="21"/>
        <v>1</v>
      </c>
      <c r="AD87" s="10">
        <f t="shared" si="22"/>
        <v>1</v>
      </c>
      <c r="AE87" s="10">
        <f t="shared" si="23"/>
        <v>1</v>
      </c>
      <c r="AF87" s="10">
        <f t="shared" si="24"/>
        <v>1</v>
      </c>
      <c r="AH87" s="126">
        <v>135</v>
      </c>
      <c r="AI87" s="10">
        <f t="shared" si="25"/>
        <v>0</v>
      </c>
      <c r="AJ87" s="10">
        <f t="shared" si="26"/>
        <v>0</v>
      </c>
      <c r="AK87" s="10">
        <f t="shared" si="27"/>
        <v>1</v>
      </c>
      <c r="AL87" s="10">
        <f t="shared" si="28"/>
        <v>1</v>
      </c>
      <c r="AM87" s="10">
        <f t="shared" si="29"/>
        <v>1</v>
      </c>
      <c r="AN87" s="142">
        <v>126</v>
      </c>
      <c r="AO87" s="10">
        <f t="shared" si="30"/>
        <v>1</v>
      </c>
      <c r="AP87" s="10">
        <f t="shared" si="31"/>
        <v>1</v>
      </c>
      <c r="AQ87" s="10">
        <f t="shared" si="32"/>
        <v>1</v>
      </c>
      <c r="AR87" s="10">
        <f t="shared" si="33"/>
        <v>1</v>
      </c>
      <c r="AS87" s="10">
        <f t="shared" si="34"/>
        <v>1</v>
      </c>
      <c r="AT87" s="142">
        <v>175</v>
      </c>
      <c r="AU87" s="10">
        <f t="shared" si="5"/>
        <v>1</v>
      </c>
      <c r="AV87" s="10">
        <f t="shared" si="35"/>
        <v>1</v>
      </c>
      <c r="AW87" s="10">
        <f t="shared" si="36"/>
        <v>1</v>
      </c>
      <c r="AX87" s="10">
        <f t="shared" si="37"/>
        <v>1</v>
      </c>
      <c r="AY87" s="10">
        <f t="shared" si="38"/>
        <v>1</v>
      </c>
      <c r="AZ87" s="131">
        <v>122</v>
      </c>
      <c r="BA87" s="10">
        <f t="shared" si="6"/>
        <v>0</v>
      </c>
      <c r="BB87" s="10">
        <f t="shared" si="39"/>
        <v>1</v>
      </c>
      <c r="BC87" s="10">
        <f t="shared" si="40"/>
        <v>0</v>
      </c>
      <c r="BD87" s="10">
        <f t="shared" si="41"/>
        <v>0</v>
      </c>
      <c r="BE87" s="10">
        <f t="shared" si="42"/>
        <v>0</v>
      </c>
      <c r="BF87" s="10">
        <f t="shared" si="43"/>
        <v>0</v>
      </c>
      <c r="BG87" s="10">
        <f t="shared" si="44"/>
        <v>1</v>
      </c>
      <c r="BH87" s="10">
        <f t="shared" si="45"/>
        <v>0</v>
      </c>
      <c r="BJ87" s="131">
        <v>188</v>
      </c>
      <c r="BK87" s="194">
        <f t="shared" si="46"/>
        <v>0</v>
      </c>
      <c r="BL87" s="195">
        <f t="shared" si="47"/>
        <v>0</v>
      </c>
      <c r="BM87" s="195">
        <f t="shared" si="48"/>
        <v>0</v>
      </c>
      <c r="BN87" s="195">
        <f t="shared" si="49"/>
        <v>0</v>
      </c>
      <c r="BO87" s="195">
        <f t="shared" si="50"/>
        <v>1</v>
      </c>
      <c r="BP87" s="195">
        <f t="shared" si="51"/>
        <v>1</v>
      </c>
      <c r="BQ87" s="195">
        <f t="shared" si="52"/>
        <v>1</v>
      </c>
      <c r="BR87" s="195">
        <f t="shared" si="136"/>
        <v>0</v>
      </c>
      <c r="BS87" s="196">
        <f t="shared" si="53"/>
        <v>0</v>
      </c>
      <c r="BT87" s="114">
        <f t="shared" si="54"/>
        <v>4</v>
      </c>
      <c r="BU87" s="162">
        <v>234</v>
      </c>
      <c r="BV87" s="162">
        <f t="shared" si="55"/>
        <v>1</v>
      </c>
      <c r="BW87" s="98">
        <f t="shared" si="56"/>
        <v>0</v>
      </c>
      <c r="BX87" s="98">
        <f t="shared" si="57"/>
        <v>1</v>
      </c>
      <c r="BY87" s="98">
        <f t="shared" si="58"/>
        <v>1</v>
      </c>
      <c r="BZ87" s="98">
        <f t="shared" si="59"/>
        <v>1</v>
      </c>
      <c r="CA87" s="98">
        <f t="shared" si="60"/>
        <v>0</v>
      </c>
      <c r="CB87" s="98">
        <f t="shared" si="61"/>
        <v>0</v>
      </c>
      <c r="CC87" s="98">
        <f t="shared" si="62"/>
        <v>0</v>
      </c>
      <c r="CD87" s="195">
        <f t="shared" si="63"/>
        <v>0</v>
      </c>
      <c r="CE87" s="196">
        <f t="shared" si="64"/>
        <v>0</v>
      </c>
      <c r="CF87" s="114">
        <f t="shared" si="65"/>
        <v>5</v>
      </c>
      <c r="CG87" s="162">
        <v>234</v>
      </c>
      <c r="CH87" s="194">
        <f t="shared" si="66"/>
        <v>1</v>
      </c>
      <c r="CI87" s="98">
        <f t="shared" si="67"/>
        <v>1</v>
      </c>
      <c r="CJ87" s="98">
        <f t="shared" si="68"/>
        <v>0</v>
      </c>
      <c r="CK87" s="98">
        <f t="shared" si="69"/>
        <v>1</v>
      </c>
      <c r="CL87" s="98">
        <f t="shared" si="70"/>
        <v>1</v>
      </c>
      <c r="CM87" s="98">
        <f t="shared" si="71"/>
        <v>1</v>
      </c>
      <c r="CN87" s="98">
        <f t="shared" si="72"/>
        <v>0</v>
      </c>
      <c r="CO87" s="99">
        <f t="shared" si="73"/>
        <v>0</v>
      </c>
      <c r="CP87" s="98">
        <f t="shared" si="74"/>
        <v>0</v>
      </c>
      <c r="CQ87" s="195">
        <f t="shared" si="75"/>
        <v>0</v>
      </c>
      <c r="CR87" s="196">
        <f t="shared" si="76"/>
        <v>0</v>
      </c>
      <c r="CS87">
        <f t="shared" si="77"/>
        <v>5</v>
      </c>
      <c r="CU87" s="162">
        <v>254</v>
      </c>
      <c r="CV87" s="194">
        <f t="shared" si="7"/>
        <v>1</v>
      </c>
      <c r="CW87" s="98">
        <f t="shared" si="8"/>
        <v>1</v>
      </c>
      <c r="CX87" s="98">
        <f t="shared" si="9"/>
        <v>1</v>
      </c>
      <c r="CY87" s="98">
        <f t="shared" si="10"/>
        <v>1</v>
      </c>
      <c r="CZ87" s="98">
        <f t="shared" si="11"/>
        <v>1</v>
      </c>
      <c r="DA87" s="98">
        <f t="shared" si="12"/>
        <v>1</v>
      </c>
      <c r="DB87" s="98">
        <f t="shared" si="13"/>
        <v>1</v>
      </c>
      <c r="DC87" s="99">
        <f t="shared" si="14"/>
        <v>1</v>
      </c>
      <c r="DD87" s="98">
        <f t="shared" si="15"/>
        <v>1</v>
      </c>
      <c r="DE87" s="195">
        <f t="shared" si="78"/>
        <v>1</v>
      </c>
      <c r="DF87" s="195">
        <f t="shared" si="79"/>
        <v>0</v>
      </c>
      <c r="DG87" s="196">
        <f t="shared" si="16"/>
        <v>1</v>
      </c>
      <c r="DH87">
        <f t="shared" si="80"/>
        <v>10</v>
      </c>
      <c r="DJ87" s="162">
        <v>341</v>
      </c>
      <c r="DK87" s="194">
        <f t="shared" si="81"/>
        <v>1</v>
      </c>
      <c r="DL87" s="162">
        <f t="shared" si="82"/>
        <v>1</v>
      </c>
      <c r="DM87" s="98">
        <f t="shared" si="83"/>
        <v>1</v>
      </c>
      <c r="DN87" s="98">
        <f t="shared" si="84"/>
        <v>1</v>
      </c>
      <c r="DO87" s="98">
        <f t="shared" si="85"/>
        <v>0</v>
      </c>
      <c r="DP87" s="98">
        <f t="shared" si="86"/>
        <v>1</v>
      </c>
      <c r="DQ87" s="98">
        <f t="shared" si="87"/>
        <v>1</v>
      </c>
      <c r="DR87" s="98">
        <f t="shared" si="88"/>
        <v>0</v>
      </c>
      <c r="DS87" s="98">
        <f t="shared" si="89"/>
        <v>1</v>
      </c>
      <c r="DT87" s="195">
        <f t="shared" si="90"/>
        <v>1</v>
      </c>
      <c r="DU87" s="195">
        <f t="shared" si="91"/>
        <v>0</v>
      </c>
      <c r="DV87" s="196">
        <f t="shared" si="92"/>
        <v>0</v>
      </c>
      <c r="DW87">
        <f t="shared" si="93"/>
        <v>8</v>
      </c>
      <c r="DY87" s="194">
        <v>314</v>
      </c>
      <c r="DZ87" s="194">
        <f t="shared" si="94"/>
        <v>0</v>
      </c>
      <c r="EA87" s="195">
        <f t="shared" si="95"/>
        <v>0</v>
      </c>
      <c r="EB87" s="98">
        <f t="shared" si="96"/>
        <v>0</v>
      </c>
      <c r="EC87" s="98">
        <f t="shared" si="97"/>
        <v>0</v>
      </c>
      <c r="ED87" s="98">
        <f t="shared" si="98"/>
        <v>0</v>
      </c>
      <c r="EE87" s="98">
        <f t="shared" si="99"/>
        <v>0</v>
      </c>
      <c r="EF87" s="98">
        <f t="shared" si="100"/>
        <v>0</v>
      </c>
      <c r="EG87" s="98">
        <f t="shared" si="101"/>
        <v>0</v>
      </c>
      <c r="EH87" s="98">
        <f t="shared" si="102"/>
        <v>0</v>
      </c>
      <c r="EI87" s="98">
        <f t="shared" si="103"/>
        <v>0</v>
      </c>
      <c r="EJ87" s="195">
        <f t="shared" si="104"/>
        <v>0</v>
      </c>
      <c r="EK87" s="195">
        <f t="shared" si="105"/>
        <v>0</v>
      </c>
      <c r="EL87" s="196">
        <f t="shared" si="106"/>
        <v>0</v>
      </c>
      <c r="EO87" s="196">
        <v>195</v>
      </c>
      <c r="EP87" s="194">
        <f t="shared" si="107"/>
        <v>1</v>
      </c>
      <c r="EQ87" s="195">
        <f t="shared" si="108"/>
        <v>1</v>
      </c>
      <c r="ER87" s="98">
        <f t="shared" si="109"/>
        <v>1</v>
      </c>
      <c r="ES87" s="98">
        <f t="shared" si="110"/>
        <v>1</v>
      </c>
      <c r="ET87" s="98">
        <f t="shared" si="111"/>
        <v>0</v>
      </c>
      <c r="EU87" s="98">
        <f t="shared" si="112"/>
        <v>0</v>
      </c>
      <c r="EV87" s="98">
        <f t="shared" si="113"/>
        <v>1</v>
      </c>
      <c r="EW87" s="98">
        <f t="shared" si="114"/>
        <v>1</v>
      </c>
      <c r="EX87" s="98">
        <f t="shared" si="115"/>
        <v>1</v>
      </c>
      <c r="EY87" s="98">
        <f t="shared" si="116"/>
        <v>1</v>
      </c>
      <c r="EZ87" s="98">
        <f t="shared" si="117"/>
        <v>0</v>
      </c>
      <c r="FA87" s="195">
        <f t="shared" si="118"/>
        <v>0</v>
      </c>
      <c r="FB87" s="195">
        <f t="shared" si="119"/>
        <v>0</v>
      </c>
      <c r="FC87" s="196">
        <f t="shared" si="120"/>
        <v>0</v>
      </c>
      <c r="FF87" s="10">
        <v>180</v>
      </c>
      <c r="FG87" s="191">
        <f t="shared" si="121"/>
        <v>0</v>
      </c>
      <c r="FH87" s="192">
        <f t="shared" si="122"/>
        <v>1</v>
      </c>
      <c r="FI87" s="160">
        <f t="shared" si="123"/>
        <v>0</v>
      </c>
      <c r="FJ87" s="160">
        <f t="shared" si="124"/>
        <v>1</v>
      </c>
      <c r="FK87" s="160">
        <f t="shared" si="125"/>
        <v>0</v>
      </c>
      <c r="FL87" s="160">
        <f t="shared" si="126"/>
        <v>0</v>
      </c>
      <c r="FM87" s="160">
        <f t="shared" si="127"/>
        <v>0</v>
      </c>
      <c r="FN87" s="160">
        <f t="shared" si="128"/>
        <v>0</v>
      </c>
      <c r="FO87" s="160">
        <f t="shared" si="129"/>
        <v>0</v>
      </c>
      <c r="FP87" s="160">
        <f t="shared" si="130"/>
        <v>1</v>
      </c>
      <c r="FQ87" s="160">
        <f t="shared" si="131"/>
        <v>1</v>
      </c>
      <c r="FR87" s="192">
        <f t="shared" si="132"/>
        <v>1</v>
      </c>
      <c r="FS87" s="192">
        <f t="shared" si="133"/>
        <v>1</v>
      </c>
      <c r="FT87" s="193">
        <f t="shared" si="134"/>
        <v>1</v>
      </c>
      <c r="FU87" s="193">
        <f t="shared" si="135"/>
        <v>0</v>
      </c>
    </row>
    <row r="88" spans="2:177" ht="13" thickBot="1" x14ac:dyDescent="0.3">
      <c r="B88" s="131">
        <v>254</v>
      </c>
      <c r="H88" s="126">
        <v>144</v>
      </c>
      <c r="I88">
        <f t="shared" si="3"/>
        <v>0</v>
      </c>
      <c r="M88" s="2"/>
      <c r="P88" s="126">
        <v>121</v>
      </c>
      <c r="Q88">
        <f t="shared" si="4"/>
        <v>0</v>
      </c>
      <c r="R88" s="10">
        <f t="shared" si="17"/>
        <v>0</v>
      </c>
      <c r="V88" s="128">
        <v>157</v>
      </c>
      <c r="W88">
        <f t="shared" si="18"/>
        <v>1</v>
      </c>
      <c r="X88" s="10">
        <f t="shared" si="19"/>
        <v>0</v>
      </c>
      <c r="Y88" s="10">
        <f t="shared" si="20"/>
        <v>1</v>
      </c>
      <c r="AB88" s="131">
        <v>176</v>
      </c>
      <c r="AC88" s="10">
        <f t="shared" si="21"/>
        <v>0</v>
      </c>
      <c r="AD88" s="10">
        <f t="shared" si="22"/>
        <v>1</v>
      </c>
      <c r="AE88" s="10">
        <f t="shared" si="23"/>
        <v>1</v>
      </c>
      <c r="AF88" s="10">
        <f t="shared" si="24"/>
        <v>1</v>
      </c>
      <c r="AH88" s="126">
        <v>148</v>
      </c>
      <c r="AI88" s="10">
        <f t="shared" si="25"/>
        <v>1</v>
      </c>
      <c r="AJ88" s="10">
        <f t="shared" si="26"/>
        <v>0</v>
      </c>
      <c r="AK88" s="10">
        <f t="shared" si="27"/>
        <v>1</v>
      </c>
      <c r="AL88" s="10">
        <f t="shared" si="28"/>
        <v>1</v>
      </c>
      <c r="AM88" s="10">
        <f t="shared" si="29"/>
        <v>0</v>
      </c>
      <c r="AN88" s="131">
        <v>133</v>
      </c>
      <c r="AO88" s="10">
        <f t="shared" si="30"/>
        <v>0</v>
      </c>
      <c r="AP88" s="10">
        <f t="shared" si="31"/>
        <v>0</v>
      </c>
      <c r="AQ88" s="10">
        <f t="shared" si="32"/>
        <v>0</v>
      </c>
      <c r="AR88" s="10">
        <f t="shared" si="33"/>
        <v>0</v>
      </c>
      <c r="AS88" s="10">
        <f t="shared" si="34"/>
        <v>0</v>
      </c>
      <c r="AT88" s="131">
        <v>176</v>
      </c>
      <c r="AU88" s="10">
        <f t="shared" si="5"/>
        <v>1</v>
      </c>
      <c r="AV88" s="10">
        <f t="shared" si="35"/>
        <v>0</v>
      </c>
      <c r="AW88" s="10">
        <f t="shared" si="36"/>
        <v>1</v>
      </c>
      <c r="AX88" s="10">
        <f t="shared" si="37"/>
        <v>0</v>
      </c>
      <c r="AY88" s="10">
        <f t="shared" si="38"/>
        <v>1</v>
      </c>
      <c r="AZ88" s="142">
        <v>141</v>
      </c>
      <c r="BA88" s="10">
        <f t="shared" si="6"/>
        <v>0</v>
      </c>
      <c r="BB88" s="10">
        <f t="shared" si="39"/>
        <v>0</v>
      </c>
      <c r="BC88" s="10">
        <f t="shared" si="40"/>
        <v>0</v>
      </c>
      <c r="BD88" s="10">
        <f t="shared" si="41"/>
        <v>0</v>
      </c>
      <c r="BE88" s="10">
        <f t="shared" si="42"/>
        <v>0</v>
      </c>
      <c r="BF88" s="10">
        <f t="shared" si="43"/>
        <v>0</v>
      </c>
      <c r="BG88" s="10">
        <f t="shared" si="44"/>
        <v>1</v>
      </c>
      <c r="BH88" s="10">
        <f t="shared" si="45"/>
        <v>0</v>
      </c>
      <c r="BJ88" s="131">
        <v>190</v>
      </c>
      <c r="BK88" s="194">
        <f t="shared" si="46"/>
        <v>0</v>
      </c>
      <c r="BL88" s="195">
        <f t="shared" si="47"/>
        <v>1</v>
      </c>
      <c r="BM88" s="195">
        <f t="shared" si="48"/>
        <v>1</v>
      </c>
      <c r="BN88" s="195">
        <f t="shared" si="49"/>
        <v>0</v>
      </c>
      <c r="BO88" s="195">
        <f t="shared" si="50"/>
        <v>1</v>
      </c>
      <c r="BP88" s="195">
        <f t="shared" si="51"/>
        <v>0</v>
      </c>
      <c r="BQ88" s="195">
        <f t="shared" si="52"/>
        <v>1</v>
      </c>
      <c r="BR88" s="195">
        <f t="shared" si="136"/>
        <v>1</v>
      </c>
      <c r="BS88" s="196">
        <f t="shared" si="53"/>
        <v>0</v>
      </c>
      <c r="BT88" s="114">
        <f t="shared" si="54"/>
        <v>6</v>
      </c>
      <c r="BU88" s="162">
        <v>254</v>
      </c>
      <c r="BV88" s="162">
        <f t="shared" si="55"/>
        <v>1</v>
      </c>
      <c r="BW88" s="98">
        <f t="shared" si="56"/>
        <v>1</v>
      </c>
      <c r="BX88" s="98">
        <f t="shared" si="57"/>
        <v>1</v>
      </c>
      <c r="BY88" s="98">
        <f t="shared" si="58"/>
        <v>1</v>
      </c>
      <c r="BZ88" s="98">
        <f t="shared" si="59"/>
        <v>1</v>
      </c>
      <c r="CA88" s="98">
        <f t="shared" si="60"/>
        <v>1</v>
      </c>
      <c r="CB88" s="98">
        <f t="shared" si="61"/>
        <v>1</v>
      </c>
      <c r="CC88" s="98">
        <f t="shared" si="62"/>
        <v>1</v>
      </c>
      <c r="CD88" s="195">
        <f t="shared" si="63"/>
        <v>1</v>
      </c>
      <c r="CE88" s="196">
        <f t="shared" si="64"/>
        <v>1</v>
      </c>
      <c r="CF88" s="114">
        <f t="shared" si="65"/>
        <v>11</v>
      </c>
      <c r="CG88" s="162">
        <v>245</v>
      </c>
      <c r="CH88" s="194">
        <f t="shared" si="66"/>
        <v>0</v>
      </c>
      <c r="CI88" s="98">
        <f t="shared" si="67"/>
        <v>1</v>
      </c>
      <c r="CJ88" s="98">
        <f t="shared" si="68"/>
        <v>0</v>
      </c>
      <c r="CK88" s="98">
        <f t="shared" si="69"/>
        <v>0</v>
      </c>
      <c r="CL88" s="98">
        <f t="shared" si="70"/>
        <v>0</v>
      </c>
      <c r="CM88" s="98">
        <f t="shared" si="71"/>
        <v>1</v>
      </c>
      <c r="CN88" s="98">
        <f t="shared" si="72"/>
        <v>0</v>
      </c>
      <c r="CO88" s="99">
        <f t="shared" si="73"/>
        <v>1</v>
      </c>
      <c r="CP88" s="98">
        <f t="shared" si="74"/>
        <v>0</v>
      </c>
      <c r="CQ88" s="195">
        <f t="shared" si="75"/>
        <v>0</v>
      </c>
      <c r="CR88" s="196">
        <f t="shared" si="76"/>
        <v>0</v>
      </c>
      <c r="CS88">
        <f t="shared" si="77"/>
        <v>3</v>
      </c>
      <c r="CU88" s="162">
        <v>330</v>
      </c>
      <c r="CV88" s="194">
        <f t="shared" si="7"/>
        <v>1</v>
      </c>
      <c r="CW88" s="98">
        <f t="shared" si="8"/>
        <v>1</v>
      </c>
      <c r="CX88" s="98">
        <f t="shared" si="9"/>
        <v>0</v>
      </c>
      <c r="CY88" s="98">
        <f t="shared" si="10"/>
        <v>1</v>
      </c>
      <c r="CZ88" s="98">
        <f t="shared" si="11"/>
        <v>1</v>
      </c>
      <c r="DA88" s="98">
        <f t="shared" si="12"/>
        <v>0</v>
      </c>
      <c r="DB88" s="98">
        <f t="shared" si="13"/>
        <v>1</v>
      </c>
      <c r="DC88" s="99">
        <f t="shared" si="14"/>
        <v>1</v>
      </c>
      <c r="DD88" s="98">
        <f t="shared" si="15"/>
        <v>1</v>
      </c>
      <c r="DE88" s="195">
        <f t="shared" si="78"/>
        <v>1</v>
      </c>
      <c r="DF88" s="195">
        <f t="shared" si="79"/>
        <v>0</v>
      </c>
      <c r="DG88" s="196">
        <f t="shared" si="16"/>
        <v>1</v>
      </c>
      <c r="DH88">
        <f t="shared" si="80"/>
        <v>8</v>
      </c>
      <c r="DJ88" s="162">
        <v>359</v>
      </c>
      <c r="DK88" s="194">
        <f t="shared" si="81"/>
        <v>1</v>
      </c>
      <c r="DL88" s="162">
        <f t="shared" si="82"/>
        <v>0</v>
      </c>
      <c r="DM88" s="98">
        <f t="shared" si="83"/>
        <v>1</v>
      </c>
      <c r="DN88" s="98">
        <f t="shared" si="84"/>
        <v>0</v>
      </c>
      <c r="DO88" s="98">
        <f t="shared" si="85"/>
        <v>1</v>
      </c>
      <c r="DP88" s="98">
        <f t="shared" si="86"/>
        <v>0</v>
      </c>
      <c r="DQ88" s="98">
        <f t="shared" si="87"/>
        <v>0</v>
      </c>
      <c r="DR88" s="98">
        <f t="shared" si="88"/>
        <v>0</v>
      </c>
      <c r="DS88" s="98">
        <f t="shared" si="89"/>
        <v>0</v>
      </c>
      <c r="DT88" s="195">
        <f t="shared" si="90"/>
        <v>1</v>
      </c>
      <c r="DU88" s="195">
        <f t="shared" si="91"/>
        <v>0</v>
      </c>
      <c r="DV88" s="196">
        <f t="shared" si="92"/>
        <v>0</v>
      </c>
      <c r="DW88">
        <f t="shared" si="93"/>
        <v>4</v>
      </c>
      <c r="DY88" s="194">
        <v>330</v>
      </c>
      <c r="DZ88" s="194">
        <f t="shared" si="94"/>
        <v>0</v>
      </c>
      <c r="EA88" s="195">
        <f t="shared" si="95"/>
        <v>1</v>
      </c>
      <c r="EB88" s="98">
        <f t="shared" si="96"/>
        <v>1</v>
      </c>
      <c r="EC88" s="98">
        <f t="shared" si="97"/>
        <v>1</v>
      </c>
      <c r="ED88" s="98">
        <f t="shared" si="98"/>
        <v>0</v>
      </c>
      <c r="EE88" s="98">
        <f t="shared" si="99"/>
        <v>1</v>
      </c>
      <c r="EF88" s="98">
        <f t="shared" si="100"/>
        <v>1</v>
      </c>
      <c r="EG88" s="98">
        <f t="shared" si="101"/>
        <v>0</v>
      </c>
      <c r="EH88" s="98">
        <f t="shared" si="102"/>
        <v>1</v>
      </c>
      <c r="EI88" s="98">
        <f t="shared" si="103"/>
        <v>1</v>
      </c>
      <c r="EJ88" s="195">
        <f t="shared" si="104"/>
        <v>1</v>
      </c>
      <c r="EK88" s="195">
        <f t="shared" si="105"/>
        <v>1</v>
      </c>
      <c r="EL88" s="196">
        <f t="shared" si="106"/>
        <v>0</v>
      </c>
      <c r="EO88" s="196">
        <v>201</v>
      </c>
      <c r="EP88" s="194">
        <f t="shared" si="107"/>
        <v>0</v>
      </c>
      <c r="EQ88" s="195">
        <f t="shared" si="108"/>
        <v>0</v>
      </c>
      <c r="ER88" s="98">
        <f t="shared" si="109"/>
        <v>0</v>
      </c>
      <c r="ES88" s="98">
        <f t="shared" si="110"/>
        <v>0</v>
      </c>
      <c r="ET88" s="98">
        <f t="shared" si="111"/>
        <v>1</v>
      </c>
      <c r="EU88" s="98">
        <f t="shared" si="112"/>
        <v>1</v>
      </c>
      <c r="EV88" s="98">
        <f t="shared" si="113"/>
        <v>1</v>
      </c>
      <c r="EW88" s="98">
        <f t="shared" si="114"/>
        <v>0</v>
      </c>
      <c r="EX88" s="98">
        <f t="shared" si="115"/>
        <v>1</v>
      </c>
      <c r="EY88" s="98">
        <f t="shared" si="116"/>
        <v>0</v>
      </c>
      <c r="EZ88" s="98">
        <f t="shared" si="117"/>
        <v>0</v>
      </c>
      <c r="FA88" s="195">
        <f t="shared" si="118"/>
        <v>1</v>
      </c>
      <c r="FB88" s="195">
        <f t="shared" si="119"/>
        <v>1</v>
      </c>
      <c r="FC88" s="196">
        <f t="shared" si="120"/>
        <v>0</v>
      </c>
      <c r="FF88" s="10">
        <v>193</v>
      </c>
      <c r="FG88" s="191">
        <f t="shared" si="121"/>
        <v>1</v>
      </c>
      <c r="FH88" s="192">
        <f t="shared" si="122"/>
        <v>0</v>
      </c>
      <c r="FI88" s="160">
        <f t="shared" si="123"/>
        <v>0</v>
      </c>
      <c r="FJ88" s="160">
        <f t="shared" si="124"/>
        <v>0</v>
      </c>
      <c r="FK88" s="160">
        <f t="shared" si="125"/>
        <v>0</v>
      </c>
      <c r="FL88" s="160">
        <f t="shared" si="126"/>
        <v>0</v>
      </c>
      <c r="FM88" s="160">
        <f t="shared" si="127"/>
        <v>0</v>
      </c>
      <c r="FN88" s="160">
        <f t="shared" si="128"/>
        <v>0</v>
      </c>
      <c r="FO88" s="160">
        <f t="shared" si="129"/>
        <v>0</v>
      </c>
      <c r="FP88" s="160">
        <f t="shared" si="130"/>
        <v>0</v>
      </c>
      <c r="FQ88" s="160">
        <f t="shared" si="131"/>
        <v>0</v>
      </c>
      <c r="FR88" s="192">
        <f t="shared" si="132"/>
        <v>0</v>
      </c>
      <c r="FS88" s="192">
        <f t="shared" si="133"/>
        <v>0</v>
      </c>
      <c r="FT88" s="193">
        <f t="shared" si="134"/>
        <v>0</v>
      </c>
      <c r="FU88" s="193">
        <f t="shared" si="135"/>
        <v>0</v>
      </c>
    </row>
    <row r="89" spans="2:177" ht="13" thickBot="1" x14ac:dyDescent="0.3">
      <c r="B89" s="131">
        <v>255</v>
      </c>
      <c r="H89" s="126">
        <v>147</v>
      </c>
      <c r="I89">
        <f t="shared" si="3"/>
        <v>0</v>
      </c>
      <c r="M89" s="2"/>
      <c r="P89" s="126">
        <v>126</v>
      </c>
      <c r="Q89">
        <f t="shared" si="4"/>
        <v>1</v>
      </c>
      <c r="R89" s="10">
        <f t="shared" si="17"/>
        <v>1</v>
      </c>
      <c r="V89" s="126">
        <v>167</v>
      </c>
      <c r="W89">
        <f t="shared" si="18"/>
        <v>0</v>
      </c>
      <c r="X89" s="10">
        <f t="shared" si="19"/>
        <v>0</v>
      </c>
      <c r="Y89" s="10">
        <f t="shared" si="20"/>
        <v>0</v>
      </c>
      <c r="AB89" s="131">
        <v>177</v>
      </c>
      <c r="AC89" s="10">
        <f t="shared" si="21"/>
        <v>0</v>
      </c>
      <c r="AD89" s="10">
        <f t="shared" si="22"/>
        <v>0</v>
      </c>
      <c r="AE89" s="10">
        <f t="shared" si="23"/>
        <v>1</v>
      </c>
      <c r="AF89" s="10">
        <f t="shared" si="24"/>
        <v>1</v>
      </c>
      <c r="AH89" s="126">
        <v>173</v>
      </c>
      <c r="AI89" s="10">
        <f t="shared" si="25"/>
        <v>0</v>
      </c>
      <c r="AJ89" s="10">
        <f t="shared" si="26"/>
        <v>1</v>
      </c>
      <c r="AK89" s="10">
        <f t="shared" si="27"/>
        <v>1</v>
      </c>
      <c r="AL89" s="10">
        <f t="shared" si="28"/>
        <v>1</v>
      </c>
      <c r="AM89" s="10">
        <f t="shared" si="29"/>
        <v>1</v>
      </c>
      <c r="AN89" s="131">
        <v>135</v>
      </c>
      <c r="AO89" s="10">
        <f t="shared" si="30"/>
        <v>1</v>
      </c>
      <c r="AP89" s="10">
        <f t="shared" si="31"/>
        <v>0</v>
      </c>
      <c r="AQ89" s="10">
        <f t="shared" si="32"/>
        <v>0</v>
      </c>
      <c r="AR89" s="10">
        <f t="shared" si="33"/>
        <v>1</v>
      </c>
      <c r="AS89" s="10">
        <f t="shared" si="34"/>
        <v>1</v>
      </c>
      <c r="AT89" s="131">
        <v>177</v>
      </c>
      <c r="AU89" s="10">
        <f t="shared" si="5"/>
        <v>1</v>
      </c>
      <c r="AV89" s="10">
        <f t="shared" si="35"/>
        <v>0</v>
      </c>
      <c r="AW89" s="10">
        <f t="shared" si="36"/>
        <v>1</v>
      </c>
      <c r="AX89" s="10">
        <f t="shared" si="37"/>
        <v>0</v>
      </c>
      <c r="AY89" s="10">
        <f t="shared" si="38"/>
        <v>0</v>
      </c>
      <c r="AZ89" s="131">
        <v>148</v>
      </c>
      <c r="BA89" s="10">
        <f t="shared" si="6"/>
        <v>1</v>
      </c>
      <c r="BB89" s="10">
        <f t="shared" si="39"/>
        <v>1</v>
      </c>
      <c r="BC89" s="10">
        <f t="shared" si="40"/>
        <v>1</v>
      </c>
      <c r="BD89" s="10">
        <f t="shared" si="41"/>
        <v>1</v>
      </c>
      <c r="BE89" s="10">
        <f t="shared" si="42"/>
        <v>0</v>
      </c>
      <c r="BF89" s="10">
        <f t="shared" si="43"/>
        <v>1</v>
      </c>
      <c r="BG89" s="10">
        <f t="shared" si="44"/>
        <v>1</v>
      </c>
      <c r="BH89" s="10">
        <f t="shared" si="45"/>
        <v>0</v>
      </c>
      <c r="BJ89" s="131">
        <v>201</v>
      </c>
      <c r="BK89" s="194">
        <f t="shared" si="46"/>
        <v>1</v>
      </c>
      <c r="BL89" s="195">
        <f t="shared" si="47"/>
        <v>0</v>
      </c>
      <c r="BM89" s="195">
        <f t="shared" si="48"/>
        <v>1</v>
      </c>
      <c r="BN89" s="195">
        <f t="shared" si="49"/>
        <v>0</v>
      </c>
      <c r="BO89" s="195">
        <f t="shared" si="50"/>
        <v>0</v>
      </c>
      <c r="BP89" s="195">
        <f t="shared" si="51"/>
        <v>1</v>
      </c>
      <c r="BQ89" s="195">
        <f t="shared" si="52"/>
        <v>1</v>
      </c>
      <c r="BR89" s="195">
        <f t="shared" si="136"/>
        <v>0</v>
      </c>
      <c r="BS89" s="196">
        <f t="shared" si="53"/>
        <v>1</v>
      </c>
      <c r="BT89" s="114">
        <f t="shared" si="54"/>
        <v>6</v>
      </c>
      <c r="BU89" s="162">
        <v>263</v>
      </c>
      <c r="BV89" s="162">
        <f t="shared" si="55"/>
        <v>0</v>
      </c>
      <c r="BW89" s="98">
        <f t="shared" si="56"/>
        <v>0</v>
      </c>
      <c r="BX89" s="98">
        <f t="shared" si="57"/>
        <v>0</v>
      </c>
      <c r="BY89" s="98">
        <f t="shared" si="58"/>
        <v>0</v>
      </c>
      <c r="BZ89" s="98">
        <f t="shared" si="59"/>
        <v>0</v>
      </c>
      <c r="CA89" s="98">
        <f t="shared" si="60"/>
        <v>1</v>
      </c>
      <c r="CB89" s="98">
        <f t="shared" si="61"/>
        <v>1</v>
      </c>
      <c r="CC89" s="98">
        <f t="shared" si="62"/>
        <v>0</v>
      </c>
      <c r="CD89" s="195">
        <f t="shared" si="63"/>
        <v>0</v>
      </c>
      <c r="CE89" s="196">
        <f t="shared" si="64"/>
        <v>0</v>
      </c>
      <c r="CF89" s="114">
        <f t="shared" si="65"/>
        <v>3</v>
      </c>
      <c r="CG89" s="162">
        <v>254</v>
      </c>
      <c r="CH89" s="194">
        <f t="shared" si="66"/>
        <v>1</v>
      </c>
      <c r="CI89" s="98">
        <f t="shared" si="67"/>
        <v>1</v>
      </c>
      <c r="CJ89" s="98">
        <f t="shared" si="68"/>
        <v>1</v>
      </c>
      <c r="CK89" s="98">
        <f t="shared" si="69"/>
        <v>1</v>
      </c>
      <c r="CL89" s="98">
        <f t="shared" si="70"/>
        <v>1</v>
      </c>
      <c r="CM89" s="98">
        <f t="shared" si="71"/>
        <v>1</v>
      </c>
      <c r="CN89" s="98">
        <f t="shared" si="72"/>
        <v>1</v>
      </c>
      <c r="CO89" s="99">
        <f t="shared" si="73"/>
        <v>1</v>
      </c>
      <c r="CP89" s="98">
        <f t="shared" si="74"/>
        <v>1</v>
      </c>
      <c r="CQ89" s="195">
        <f t="shared" si="75"/>
        <v>1</v>
      </c>
      <c r="CR89" s="196">
        <f t="shared" si="76"/>
        <v>1</v>
      </c>
      <c r="CS89">
        <f t="shared" si="77"/>
        <v>11</v>
      </c>
      <c r="CU89" s="162">
        <v>341</v>
      </c>
      <c r="CV89" s="194">
        <f t="shared" si="7"/>
        <v>1</v>
      </c>
      <c r="CW89" s="98">
        <f t="shared" si="8"/>
        <v>1</v>
      </c>
      <c r="CX89" s="98">
        <f t="shared" si="9"/>
        <v>1</v>
      </c>
      <c r="CY89" s="98">
        <f t="shared" si="10"/>
        <v>0</v>
      </c>
      <c r="CZ89" s="98">
        <f t="shared" si="11"/>
        <v>1</v>
      </c>
      <c r="DA89" s="98">
        <f t="shared" si="12"/>
        <v>1</v>
      </c>
      <c r="DB89" s="98">
        <f t="shared" si="13"/>
        <v>0</v>
      </c>
      <c r="DC89" s="99">
        <f t="shared" si="14"/>
        <v>1</v>
      </c>
      <c r="DD89" s="98">
        <f t="shared" si="15"/>
        <v>1</v>
      </c>
      <c r="DE89" s="195">
        <f t="shared" si="78"/>
        <v>0</v>
      </c>
      <c r="DF89" s="195">
        <f t="shared" si="79"/>
        <v>0</v>
      </c>
      <c r="DG89" s="196">
        <f t="shared" si="16"/>
        <v>0</v>
      </c>
      <c r="DH89">
        <f t="shared" si="80"/>
        <v>7</v>
      </c>
      <c r="DJ89" s="162">
        <v>365</v>
      </c>
      <c r="DK89" s="194">
        <f t="shared" si="81"/>
        <v>1</v>
      </c>
      <c r="DL89" s="162">
        <f t="shared" si="82"/>
        <v>1</v>
      </c>
      <c r="DM89" s="98">
        <f t="shared" si="83"/>
        <v>1</v>
      </c>
      <c r="DN89" s="98">
        <f t="shared" si="84"/>
        <v>1</v>
      </c>
      <c r="DO89" s="98">
        <f t="shared" si="85"/>
        <v>1</v>
      </c>
      <c r="DP89" s="98">
        <f t="shared" si="86"/>
        <v>1</v>
      </c>
      <c r="DQ89" s="98">
        <f t="shared" si="87"/>
        <v>1</v>
      </c>
      <c r="DR89" s="98">
        <f t="shared" si="88"/>
        <v>1</v>
      </c>
      <c r="DS89" s="98">
        <f t="shared" si="89"/>
        <v>1</v>
      </c>
      <c r="DT89" s="195">
        <f t="shared" si="90"/>
        <v>0</v>
      </c>
      <c r="DU89" s="195">
        <f t="shared" si="91"/>
        <v>1</v>
      </c>
      <c r="DV89" s="196">
        <f t="shared" si="92"/>
        <v>1</v>
      </c>
      <c r="DW89">
        <f t="shared" si="93"/>
        <v>10</v>
      </c>
      <c r="DY89" s="194">
        <v>334</v>
      </c>
      <c r="DZ89" s="194">
        <f t="shared" si="94"/>
        <v>0</v>
      </c>
      <c r="EA89" s="195">
        <f t="shared" si="95"/>
        <v>0</v>
      </c>
      <c r="EB89" s="98">
        <f t="shared" si="96"/>
        <v>0</v>
      </c>
      <c r="EC89" s="98">
        <f t="shared" si="97"/>
        <v>0</v>
      </c>
      <c r="ED89" s="98">
        <f t="shared" si="98"/>
        <v>0</v>
      </c>
      <c r="EE89" s="98">
        <f t="shared" si="99"/>
        <v>0</v>
      </c>
      <c r="EF89" s="98">
        <f t="shared" si="100"/>
        <v>0</v>
      </c>
      <c r="EG89" s="98">
        <f t="shared" si="101"/>
        <v>0</v>
      </c>
      <c r="EH89" s="98">
        <f t="shared" si="102"/>
        <v>0</v>
      </c>
      <c r="EI89" s="98">
        <f t="shared" si="103"/>
        <v>0</v>
      </c>
      <c r="EJ89" s="195">
        <f t="shared" si="104"/>
        <v>0</v>
      </c>
      <c r="EK89" s="195">
        <f t="shared" si="105"/>
        <v>0</v>
      </c>
      <c r="EL89" s="196">
        <f t="shared" si="106"/>
        <v>0</v>
      </c>
      <c r="EO89" s="196">
        <v>217</v>
      </c>
      <c r="EP89" s="194">
        <f t="shared" si="107"/>
        <v>0</v>
      </c>
      <c r="EQ89" s="195">
        <f t="shared" si="108"/>
        <v>1</v>
      </c>
      <c r="ER89" s="98">
        <f t="shared" si="109"/>
        <v>0</v>
      </c>
      <c r="ES89" s="98">
        <f t="shared" si="110"/>
        <v>1</v>
      </c>
      <c r="ET89" s="98">
        <f t="shared" si="111"/>
        <v>1</v>
      </c>
      <c r="EU89" s="98">
        <f t="shared" si="112"/>
        <v>1</v>
      </c>
      <c r="EV89" s="98">
        <f t="shared" si="113"/>
        <v>1</v>
      </c>
      <c r="EW89" s="98">
        <f t="shared" si="114"/>
        <v>1</v>
      </c>
      <c r="EX89" s="98">
        <f t="shared" si="115"/>
        <v>1</v>
      </c>
      <c r="EY89" s="98">
        <f t="shared" si="116"/>
        <v>1</v>
      </c>
      <c r="EZ89" s="98">
        <f t="shared" si="117"/>
        <v>1</v>
      </c>
      <c r="FA89" s="195">
        <f t="shared" si="118"/>
        <v>1</v>
      </c>
      <c r="FB89" s="195">
        <f t="shared" si="119"/>
        <v>1</v>
      </c>
      <c r="FC89" s="196">
        <f t="shared" si="120"/>
        <v>1</v>
      </c>
      <c r="FF89" s="10">
        <v>195</v>
      </c>
      <c r="FG89" s="191">
        <f t="shared" si="121"/>
        <v>1</v>
      </c>
      <c r="FH89" s="192">
        <f t="shared" si="122"/>
        <v>1</v>
      </c>
      <c r="FI89" s="160">
        <f t="shared" si="123"/>
        <v>1</v>
      </c>
      <c r="FJ89" s="160">
        <f t="shared" si="124"/>
        <v>1</v>
      </c>
      <c r="FK89" s="160">
        <f t="shared" si="125"/>
        <v>1</v>
      </c>
      <c r="FL89" s="160">
        <f t="shared" si="126"/>
        <v>0</v>
      </c>
      <c r="FM89" s="160">
        <f t="shared" si="127"/>
        <v>0</v>
      </c>
      <c r="FN89" s="160">
        <f t="shared" si="128"/>
        <v>1</v>
      </c>
      <c r="FO89" s="160">
        <f t="shared" si="129"/>
        <v>1</v>
      </c>
      <c r="FP89" s="160">
        <f t="shared" si="130"/>
        <v>1</v>
      </c>
      <c r="FQ89" s="160">
        <f t="shared" si="131"/>
        <v>1</v>
      </c>
      <c r="FR89" s="192">
        <f t="shared" si="132"/>
        <v>0</v>
      </c>
      <c r="FS89" s="192">
        <f t="shared" si="133"/>
        <v>0</v>
      </c>
      <c r="FT89" s="193">
        <f t="shared" si="134"/>
        <v>0</v>
      </c>
      <c r="FU89" s="193">
        <f t="shared" si="135"/>
        <v>0</v>
      </c>
    </row>
    <row r="90" spans="2:177" ht="13" thickBot="1" x14ac:dyDescent="0.3">
      <c r="B90" s="131">
        <v>267</v>
      </c>
      <c r="H90" s="126">
        <v>148</v>
      </c>
      <c r="I90">
        <f t="shared" si="3"/>
        <v>0</v>
      </c>
      <c r="M90" s="154"/>
      <c r="P90" s="127">
        <v>135</v>
      </c>
      <c r="Q90">
        <f t="shared" si="4"/>
        <v>1</v>
      </c>
      <c r="R90" s="10">
        <f t="shared" si="17"/>
        <v>1</v>
      </c>
      <c r="V90" s="126">
        <v>168</v>
      </c>
      <c r="W90">
        <f t="shared" si="18"/>
        <v>1</v>
      </c>
      <c r="X90" s="10">
        <f t="shared" si="19"/>
        <v>0</v>
      </c>
      <c r="Y90" s="10">
        <f t="shared" si="20"/>
        <v>0</v>
      </c>
      <c r="AB90" s="131">
        <v>179</v>
      </c>
      <c r="AC90" s="10">
        <f t="shared" si="21"/>
        <v>0</v>
      </c>
      <c r="AD90" s="10">
        <f t="shared" si="22"/>
        <v>0</v>
      </c>
      <c r="AE90" s="10">
        <f t="shared" si="23"/>
        <v>0</v>
      </c>
      <c r="AF90" s="10">
        <f t="shared" si="24"/>
        <v>0</v>
      </c>
      <c r="AH90" s="126">
        <v>175</v>
      </c>
      <c r="AI90" s="10">
        <f t="shared" si="25"/>
        <v>1</v>
      </c>
      <c r="AJ90" s="10">
        <f t="shared" si="26"/>
        <v>1</v>
      </c>
      <c r="AK90" s="10">
        <f t="shared" si="27"/>
        <v>1</v>
      </c>
      <c r="AL90" s="10">
        <f t="shared" si="28"/>
        <v>1</v>
      </c>
      <c r="AM90" s="10">
        <f t="shared" si="29"/>
        <v>1</v>
      </c>
      <c r="AN90" s="131">
        <v>138</v>
      </c>
      <c r="AO90" s="10">
        <f t="shared" si="30"/>
        <v>0</v>
      </c>
      <c r="AP90" s="10">
        <f t="shared" si="31"/>
        <v>0</v>
      </c>
      <c r="AQ90" s="10">
        <f t="shared" si="32"/>
        <v>0</v>
      </c>
      <c r="AR90" s="10">
        <f t="shared" si="33"/>
        <v>1</v>
      </c>
      <c r="AS90" s="10">
        <f t="shared" si="34"/>
        <v>0</v>
      </c>
      <c r="AT90" s="131">
        <v>179</v>
      </c>
      <c r="AU90" s="10">
        <f t="shared" si="5"/>
        <v>1</v>
      </c>
      <c r="AV90" s="10">
        <f t="shared" si="35"/>
        <v>1</v>
      </c>
      <c r="AW90" s="10">
        <f t="shared" si="36"/>
        <v>1</v>
      </c>
      <c r="AX90" s="10">
        <f t="shared" si="37"/>
        <v>0</v>
      </c>
      <c r="AY90" s="10">
        <f t="shared" si="38"/>
        <v>0</v>
      </c>
      <c r="AZ90" s="131">
        <v>155</v>
      </c>
      <c r="BA90" s="10">
        <f t="shared" si="6"/>
        <v>0</v>
      </c>
      <c r="BB90" s="10">
        <f t="shared" si="39"/>
        <v>0</v>
      </c>
      <c r="BC90" s="10">
        <f t="shared" si="40"/>
        <v>0</v>
      </c>
      <c r="BD90" s="10">
        <f t="shared" si="41"/>
        <v>0</v>
      </c>
      <c r="BE90" s="10">
        <f t="shared" si="42"/>
        <v>0</v>
      </c>
      <c r="BF90" s="10">
        <f t="shared" si="43"/>
        <v>1</v>
      </c>
      <c r="BG90" s="10">
        <f t="shared" si="44"/>
        <v>0</v>
      </c>
      <c r="BH90" s="10">
        <f t="shared" si="45"/>
        <v>0</v>
      </c>
      <c r="BJ90" s="131">
        <v>207</v>
      </c>
      <c r="BK90" s="194">
        <f t="shared" si="46"/>
        <v>1</v>
      </c>
      <c r="BL90" s="195">
        <f t="shared" si="47"/>
        <v>0</v>
      </c>
      <c r="BM90" s="195">
        <f t="shared" si="48"/>
        <v>0</v>
      </c>
      <c r="BN90" s="195">
        <f t="shared" si="49"/>
        <v>0</v>
      </c>
      <c r="BO90" s="195">
        <f t="shared" si="50"/>
        <v>0</v>
      </c>
      <c r="BP90" s="195">
        <f t="shared" si="51"/>
        <v>0</v>
      </c>
      <c r="BQ90" s="195">
        <f t="shared" si="52"/>
        <v>0</v>
      </c>
      <c r="BR90" s="195">
        <f t="shared" si="136"/>
        <v>0</v>
      </c>
      <c r="BS90" s="196">
        <f t="shared" si="53"/>
        <v>0</v>
      </c>
      <c r="BT90" s="114">
        <f t="shared" si="54"/>
        <v>2</v>
      </c>
      <c r="BU90" s="162">
        <v>271</v>
      </c>
      <c r="BV90" s="162">
        <f t="shared" si="55"/>
        <v>0</v>
      </c>
      <c r="BW90" s="98">
        <f t="shared" si="56"/>
        <v>0</v>
      </c>
      <c r="BX90" s="98">
        <f t="shared" si="57"/>
        <v>0</v>
      </c>
      <c r="BY90" s="98">
        <f t="shared" si="58"/>
        <v>1</v>
      </c>
      <c r="BZ90" s="98">
        <f t="shared" si="59"/>
        <v>0</v>
      </c>
      <c r="CA90" s="98">
        <f t="shared" si="60"/>
        <v>0</v>
      </c>
      <c r="CB90" s="98">
        <f t="shared" si="61"/>
        <v>1</v>
      </c>
      <c r="CC90" s="98">
        <f t="shared" si="62"/>
        <v>1</v>
      </c>
      <c r="CD90" s="195">
        <f t="shared" si="63"/>
        <v>0</v>
      </c>
      <c r="CE90" s="196">
        <f t="shared" si="64"/>
        <v>0</v>
      </c>
      <c r="CF90" s="114">
        <f t="shared" si="65"/>
        <v>4</v>
      </c>
      <c r="CG90" s="162">
        <v>294</v>
      </c>
      <c r="CH90" s="194">
        <f t="shared" si="66"/>
        <v>1</v>
      </c>
      <c r="CI90" s="98">
        <f t="shared" si="67"/>
        <v>0</v>
      </c>
      <c r="CJ90" s="98">
        <f t="shared" si="68"/>
        <v>0</v>
      </c>
      <c r="CK90" s="98">
        <f t="shared" si="69"/>
        <v>0</v>
      </c>
      <c r="CL90" s="98">
        <f t="shared" si="70"/>
        <v>0</v>
      </c>
      <c r="CM90" s="98">
        <f t="shared" si="71"/>
        <v>0</v>
      </c>
      <c r="CN90" s="98">
        <f t="shared" si="72"/>
        <v>0</v>
      </c>
      <c r="CO90" s="99">
        <f t="shared" si="73"/>
        <v>0</v>
      </c>
      <c r="CP90" s="98">
        <f t="shared" si="74"/>
        <v>0</v>
      </c>
      <c r="CQ90" s="195">
        <f t="shared" si="75"/>
        <v>1</v>
      </c>
      <c r="CR90" s="196">
        <f t="shared" si="76"/>
        <v>0</v>
      </c>
      <c r="CS90">
        <f t="shared" si="77"/>
        <v>2</v>
      </c>
      <c r="CU90" s="162">
        <v>358</v>
      </c>
      <c r="CV90" s="194">
        <f t="shared" si="7"/>
        <v>0</v>
      </c>
      <c r="CW90" s="98">
        <f t="shared" si="8"/>
        <v>0</v>
      </c>
      <c r="CX90" s="98">
        <f t="shared" si="9"/>
        <v>0</v>
      </c>
      <c r="CY90" s="98">
        <f t="shared" si="10"/>
        <v>0</v>
      </c>
      <c r="CZ90" s="98">
        <f t="shared" si="11"/>
        <v>0</v>
      </c>
      <c r="DA90" s="98">
        <f t="shared" si="12"/>
        <v>1</v>
      </c>
      <c r="DB90" s="98">
        <f t="shared" si="13"/>
        <v>0</v>
      </c>
      <c r="DC90" s="99">
        <f t="shared" si="14"/>
        <v>1</v>
      </c>
      <c r="DD90" s="98">
        <f t="shared" si="15"/>
        <v>1</v>
      </c>
      <c r="DE90" s="195">
        <f t="shared" si="78"/>
        <v>0</v>
      </c>
      <c r="DF90" s="195">
        <f t="shared" si="79"/>
        <v>0</v>
      </c>
      <c r="DG90" s="196">
        <f t="shared" si="16"/>
        <v>0</v>
      </c>
      <c r="DH90">
        <f t="shared" si="80"/>
        <v>3</v>
      </c>
      <c r="DJ90" s="162">
        <v>379</v>
      </c>
      <c r="DK90" s="194">
        <f t="shared" si="81"/>
        <v>0</v>
      </c>
      <c r="DL90" s="162">
        <f t="shared" si="82"/>
        <v>0</v>
      </c>
      <c r="DM90" s="98">
        <f t="shared" si="83"/>
        <v>0</v>
      </c>
      <c r="DN90" s="98">
        <f t="shared" si="84"/>
        <v>0</v>
      </c>
      <c r="DO90" s="98">
        <f t="shared" si="85"/>
        <v>0</v>
      </c>
      <c r="DP90" s="98">
        <f t="shared" si="86"/>
        <v>0</v>
      </c>
      <c r="DQ90" s="98">
        <f t="shared" si="87"/>
        <v>0</v>
      </c>
      <c r="DR90" s="98">
        <f t="shared" si="88"/>
        <v>0</v>
      </c>
      <c r="DS90" s="98">
        <f t="shared" si="89"/>
        <v>0</v>
      </c>
      <c r="DT90" s="195">
        <f t="shared" si="90"/>
        <v>0</v>
      </c>
      <c r="DU90" s="195">
        <f t="shared" si="91"/>
        <v>0</v>
      </c>
      <c r="DV90" s="196">
        <f t="shared" si="92"/>
        <v>0</v>
      </c>
      <c r="DW90">
        <f t="shared" si="93"/>
        <v>0</v>
      </c>
      <c r="DY90" s="194">
        <v>340</v>
      </c>
      <c r="DZ90" s="194">
        <f t="shared" si="94"/>
        <v>0</v>
      </c>
      <c r="EA90" s="195">
        <f t="shared" si="95"/>
        <v>0</v>
      </c>
      <c r="EB90" s="98">
        <f t="shared" si="96"/>
        <v>0</v>
      </c>
      <c r="EC90" s="98">
        <f t="shared" si="97"/>
        <v>0</v>
      </c>
      <c r="ED90" s="98">
        <f t="shared" si="98"/>
        <v>0</v>
      </c>
      <c r="EE90" s="98">
        <f t="shared" si="99"/>
        <v>0</v>
      </c>
      <c r="EF90" s="98">
        <f t="shared" si="100"/>
        <v>0</v>
      </c>
      <c r="EG90" s="98">
        <f t="shared" si="101"/>
        <v>0</v>
      </c>
      <c r="EH90" s="98">
        <f t="shared" si="102"/>
        <v>0</v>
      </c>
      <c r="EI90" s="98">
        <f t="shared" si="103"/>
        <v>1</v>
      </c>
      <c r="EJ90" s="195">
        <f t="shared" si="104"/>
        <v>0</v>
      </c>
      <c r="EK90" s="195">
        <f t="shared" si="105"/>
        <v>1</v>
      </c>
      <c r="EL90" s="196">
        <f t="shared" si="106"/>
        <v>1</v>
      </c>
      <c r="EO90" s="196">
        <v>225</v>
      </c>
      <c r="EP90" s="194">
        <f t="shared" si="107"/>
        <v>1</v>
      </c>
      <c r="EQ90" s="195">
        <f t="shared" si="108"/>
        <v>1</v>
      </c>
      <c r="ER90" s="98">
        <f t="shared" si="109"/>
        <v>0</v>
      </c>
      <c r="ES90" s="98">
        <f t="shared" si="110"/>
        <v>0</v>
      </c>
      <c r="ET90" s="98">
        <f t="shared" si="111"/>
        <v>0</v>
      </c>
      <c r="EU90" s="98">
        <f t="shared" si="112"/>
        <v>0</v>
      </c>
      <c r="EV90" s="98">
        <f t="shared" si="113"/>
        <v>0</v>
      </c>
      <c r="EW90" s="98">
        <f t="shared" si="114"/>
        <v>0</v>
      </c>
      <c r="EX90" s="98">
        <f t="shared" si="115"/>
        <v>0</v>
      </c>
      <c r="EY90" s="98">
        <f t="shared" si="116"/>
        <v>0</v>
      </c>
      <c r="EZ90" s="98">
        <f t="shared" si="117"/>
        <v>0</v>
      </c>
      <c r="FA90" s="195">
        <f t="shared" si="118"/>
        <v>0</v>
      </c>
      <c r="FB90" s="195">
        <f t="shared" si="119"/>
        <v>0</v>
      </c>
      <c r="FC90" s="196">
        <f t="shared" si="120"/>
        <v>0</v>
      </c>
      <c r="FF90" s="10">
        <v>207</v>
      </c>
      <c r="FG90" s="191">
        <f t="shared" si="121"/>
        <v>0</v>
      </c>
      <c r="FH90" s="192">
        <f t="shared" si="122"/>
        <v>0</v>
      </c>
      <c r="FI90" s="160">
        <f t="shared" si="123"/>
        <v>0</v>
      </c>
      <c r="FJ90" s="160">
        <f t="shared" si="124"/>
        <v>1</v>
      </c>
      <c r="FK90" s="160">
        <f t="shared" si="125"/>
        <v>0</v>
      </c>
      <c r="FL90" s="160">
        <f t="shared" si="126"/>
        <v>0</v>
      </c>
      <c r="FM90" s="160">
        <f t="shared" si="127"/>
        <v>1</v>
      </c>
      <c r="FN90" s="160">
        <f t="shared" si="128"/>
        <v>1</v>
      </c>
      <c r="FO90" s="160">
        <f t="shared" si="129"/>
        <v>0</v>
      </c>
      <c r="FP90" s="160">
        <f t="shared" si="130"/>
        <v>0</v>
      </c>
      <c r="FQ90" s="160">
        <f t="shared" si="131"/>
        <v>0</v>
      </c>
      <c r="FR90" s="192">
        <f t="shared" si="132"/>
        <v>0</v>
      </c>
      <c r="FS90" s="192">
        <f t="shared" si="133"/>
        <v>0</v>
      </c>
      <c r="FT90" s="193">
        <f t="shared" si="134"/>
        <v>0</v>
      </c>
      <c r="FU90" s="193">
        <f t="shared" si="135"/>
        <v>0</v>
      </c>
    </row>
    <row r="91" spans="2:177" ht="13" thickBot="1" x14ac:dyDescent="0.3">
      <c r="B91" s="131">
        <v>269</v>
      </c>
      <c r="H91" s="126">
        <v>173</v>
      </c>
      <c r="I91">
        <f t="shared" si="3"/>
        <v>1</v>
      </c>
      <c r="M91" s="2"/>
      <c r="P91" s="126">
        <v>138</v>
      </c>
      <c r="Q91">
        <f t="shared" si="4"/>
        <v>0</v>
      </c>
      <c r="R91" s="10">
        <f t="shared" si="17"/>
        <v>0</v>
      </c>
      <c r="V91" s="128">
        <v>173</v>
      </c>
      <c r="W91">
        <f t="shared" si="18"/>
        <v>1</v>
      </c>
      <c r="X91" s="10">
        <f t="shared" si="19"/>
        <v>1</v>
      </c>
      <c r="Y91" s="10">
        <f t="shared" si="20"/>
        <v>1</v>
      </c>
      <c r="AB91" s="131">
        <v>180</v>
      </c>
      <c r="AC91" s="10">
        <f t="shared" si="21"/>
        <v>1</v>
      </c>
      <c r="AD91" s="10">
        <f t="shared" si="22"/>
        <v>1</v>
      </c>
      <c r="AE91" s="10">
        <f t="shared" si="23"/>
        <v>0</v>
      </c>
      <c r="AF91" s="10">
        <f t="shared" si="24"/>
        <v>0</v>
      </c>
      <c r="AH91" s="126">
        <v>179</v>
      </c>
      <c r="AI91" s="10">
        <f t="shared" si="25"/>
        <v>1</v>
      </c>
      <c r="AJ91" s="10">
        <f t="shared" si="26"/>
        <v>0</v>
      </c>
      <c r="AK91" s="10">
        <f t="shared" si="27"/>
        <v>0</v>
      </c>
      <c r="AL91" s="10">
        <f t="shared" si="28"/>
        <v>0</v>
      </c>
      <c r="AM91" s="10">
        <f t="shared" si="29"/>
        <v>0</v>
      </c>
      <c r="AN91" s="131">
        <v>148</v>
      </c>
      <c r="AO91" s="10">
        <f t="shared" si="30"/>
        <v>1</v>
      </c>
      <c r="AP91" s="10">
        <f t="shared" si="31"/>
        <v>1</v>
      </c>
      <c r="AQ91" s="10">
        <f t="shared" si="32"/>
        <v>0</v>
      </c>
      <c r="AR91" s="10">
        <f t="shared" si="33"/>
        <v>1</v>
      </c>
      <c r="AS91" s="10">
        <f t="shared" si="34"/>
        <v>1</v>
      </c>
      <c r="AT91" s="131">
        <v>181</v>
      </c>
      <c r="AU91" s="10">
        <f t="shared" si="5"/>
        <v>0</v>
      </c>
      <c r="AV91" s="10">
        <f t="shared" si="35"/>
        <v>0</v>
      </c>
      <c r="AW91" s="10">
        <f t="shared" si="36"/>
        <v>0</v>
      </c>
      <c r="AX91" s="10">
        <f t="shared" si="37"/>
        <v>0</v>
      </c>
      <c r="AY91" s="10">
        <f t="shared" si="38"/>
        <v>0</v>
      </c>
      <c r="AZ91" s="131">
        <v>175</v>
      </c>
      <c r="BA91" s="10">
        <f t="shared" si="6"/>
        <v>1</v>
      </c>
      <c r="BB91" s="10">
        <f t="shared" si="39"/>
        <v>1</v>
      </c>
      <c r="BC91" s="10">
        <f t="shared" si="40"/>
        <v>1</v>
      </c>
      <c r="BD91" s="10">
        <f t="shared" si="41"/>
        <v>1</v>
      </c>
      <c r="BE91" s="10">
        <f t="shared" si="42"/>
        <v>1</v>
      </c>
      <c r="BF91" s="10">
        <f t="shared" si="43"/>
        <v>1</v>
      </c>
      <c r="BG91" s="10">
        <f t="shared" si="44"/>
        <v>1</v>
      </c>
      <c r="BH91" s="10">
        <f t="shared" si="45"/>
        <v>1</v>
      </c>
      <c r="BJ91" s="175">
        <v>217</v>
      </c>
      <c r="BK91" s="194">
        <f t="shared" si="46"/>
        <v>1</v>
      </c>
      <c r="BL91" s="195">
        <f t="shared" si="47"/>
        <v>1</v>
      </c>
      <c r="BM91" s="195">
        <f t="shared" si="48"/>
        <v>1</v>
      </c>
      <c r="BN91" s="195">
        <f t="shared" si="49"/>
        <v>1</v>
      </c>
      <c r="BO91" s="195">
        <f t="shared" si="50"/>
        <v>1</v>
      </c>
      <c r="BP91" s="195">
        <f t="shared" si="51"/>
        <v>1</v>
      </c>
      <c r="BQ91" s="195">
        <f t="shared" si="52"/>
        <v>1</v>
      </c>
      <c r="BR91" s="195">
        <f t="shared" si="136"/>
        <v>1</v>
      </c>
      <c r="BS91" s="196">
        <f t="shared" si="53"/>
        <v>0</v>
      </c>
      <c r="BT91" s="114">
        <f t="shared" si="54"/>
        <v>9</v>
      </c>
      <c r="BU91" s="162">
        <v>294</v>
      </c>
      <c r="BV91" s="162">
        <f t="shared" si="55"/>
        <v>0</v>
      </c>
      <c r="BW91" s="98">
        <f t="shared" si="56"/>
        <v>0</v>
      </c>
      <c r="BX91" s="98">
        <f t="shared" si="57"/>
        <v>0</v>
      </c>
      <c r="BY91" s="98">
        <f t="shared" si="58"/>
        <v>0</v>
      </c>
      <c r="BZ91" s="98">
        <f t="shared" si="59"/>
        <v>0</v>
      </c>
      <c r="CA91" s="98">
        <f t="shared" si="60"/>
        <v>0</v>
      </c>
      <c r="CB91" s="98">
        <f t="shared" si="61"/>
        <v>0</v>
      </c>
      <c r="CC91" s="98">
        <f t="shared" si="62"/>
        <v>0</v>
      </c>
      <c r="CD91" s="195">
        <f t="shared" si="63"/>
        <v>1</v>
      </c>
      <c r="CE91" s="196">
        <f t="shared" si="64"/>
        <v>0</v>
      </c>
      <c r="CF91" s="114">
        <f t="shared" si="65"/>
        <v>2</v>
      </c>
      <c r="CG91" s="162">
        <v>303</v>
      </c>
      <c r="CH91" s="194">
        <f t="shared" si="66"/>
        <v>0</v>
      </c>
      <c r="CI91" s="98">
        <f t="shared" si="67"/>
        <v>0</v>
      </c>
      <c r="CJ91" s="98">
        <f t="shared" si="68"/>
        <v>0</v>
      </c>
      <c r="CK91" s="98">
        <f t="shared" si="69"/>
        <v>0</v>
      </c>
      <c r="CL91" s="98">
        <f t="shared" si="70"/>
        <v>0</v>
      </c>
      <c r="CM91" s="98">
        <f t="shared" si="71"/>
        <v>0</v>
      </c>
      <c r="CN91" s="98">
        <f t="shared" si="72"/>
        <v>0</v>
      </c>
      <c r="CO91" s="99">
        <f t="shared" si="73"/>
        <v>1</v>
      </c>
      <c r="CP91" s="98">
        <f t="shared" si="74"/>
        <v>1</v>
      </c>
      <c r="CQ91" s="195">
        <f t="shared" si="75"/>
        <v>0</v>
      </c>
      <c r="CR91" s="196">
        <f t="shared" si="76"/>
        <v>0</v>
      </c>
      <c r="CS91">
        <f t="shared" si="77"/>
        <v>2</v>
      </c>
      <c r="CU91" s="162">
        <v>359</v>
      </c>
      <c r="CV91" s="194">
        <f t="shared" si="7"/>
        <v>0</v>
      </c>
      <c r="CW91" s="98">
        <f t="shared" si="8"/>
        <v>1</v>
      </c>
      <c r="CX91" s="98">
        <f t="shared" si="9"/>
        <v>0</v>
      </c>
      <c r="CY91" s="98">
        <f t="shared" si="10"/>
        <v>1</v>
      </c>
      <c r="CZ91" s="98">
        <f t="shared" si="11"/>
        <v>0</v>
      </c>
      <c r="DA91" s="98">
        <f t="shared" si="12"/>
        <v>0</v>
      </c>
      <c r="DB91" s="98">
        <f t="shared" si="13"/>
        <v>0</v>
      </c>
      <c r="DC91" s="99">
        <f t="shared" si="14"/>
        <v>0</v>
      </c>
      <c r="DD91" s="98">
        <f t="shared" si="15"/>
        <v>1</v>
      </c>
      <c r="DE91" s="195">
        <f t="shared" si="78"/>
        <v>0</v>
      </c>
      <c r="DF91" s="195">
        <f t="shared" si="79"/>
        <v>0</v>
      </c>
      <c r="DG91" s="196">
        <f t="shared" si="16"/>
        <v>0</v>
      </c>
      <c r="DH91">
        <f t="shared" si="80"/>
        <v>3</v>
      </c>
      <c r="DJ91" s="162">
        <v>469</v>
      </c>
      <c r="DK91" s="194">
        <f t="shared" si="81"/>
        <v>1</v>
      </c>
      <c r="DL91" s="162">
        <f t="shared" si="82"/>
        <v>1</v>
      </c>
      <c r="DM91" s="98">
        <f t="shared" si="83"/>
        <v>1</v>
      </c>
      <c r="DN91" s="98">
        <f t="shared" si="84"/>
        <v>1</v>
      </c>
      <c r="DO91" s="98">
        <f t="shared" si="85"/>
        <v>1</v>
      </c>
      <c r="DP91" s="98">
        <f t="shared" si="86"/>
        <v>1</v>
      </c>
      <c r="DQ91" s="98">
        <f t="shared" si="87"/>
        <v>1</v>
      </c>
      <c r="DR91" s="98">
        <f t="shared" si="88"/>
        <v>1</v>
      </c>
      <c r="DS91" s="98">
        <f t="shared" si="89"/>
        <v>1</v>
      </c>
      <c r="DT91" s="195">
        <f t="shared" si="90"/>
        <v>1</v>
      </c>
      <c r="DU91" s="195">
        <f t="shared" si="91"/>
        <v>1</v>
      </c>
      <c r="DV91" s="196">
        <f t="shared" si="92"/>
        <v>1</v>
      </c>
      <c r="DW91">
        <f t="shared" si="93"/>
        <v>11</v>
      </c>
      <c r="DY91" s="194">
        <v>341</v>
      </c>
      <c r="DZ91" s="194">
        <f t="shared" si="94"/>
        <v>1</v>
      </c>
      <c r="EA91" s="195">
        <f t="shared" si="95"/>
        <v>1</v>
      </c>
      <c r="EB91" s="98">
        <f t="shared" si="96"/>
        <v>1</v>
      </c>
      <c r="EC91" s="98">
        <f t="shared" si="97"/>
        <v>1</v>
      </c>
      <c r="ED91" s="98">
        <f t="shared" si="98"/>
        <v>1</v>
      </c>
      <c r="EE91" s="98">
        <f t="shared" si="99"/>
        <v>0</v>
      </c>
      <c r="EF91" s="98">
        <f t="shared" si="100"/>
        <v>1</v>
      </c>
      <c r="EG91" s="98">
        <f t="shared" si="101"/>
        <v>1</v>
      </c>
      <c r="EH91" s="98">
        <f t="shared" si="102"/>
        <v>0</v>
      </c>
      <c r="EI91" s="98">
        <f t="shared" si="103"/>
        <v>1</v>
      </c>
      <c r="EJ91" s="195">
        <f t="shared" si="104"/>
        <v>1</v>
      </c>
      <c r="EK91" s="195">
        <f t="shared" si="105"/>
        <v>0</v>
      </c>
      <c r="EL91" s="196">
        <f t="shared" si="106"/>
        <v>0</v>
      </c>
      <c r="EO91" s="196">
        <v>226</v>
      </c>
      <c r="EP91" s="194">
        <f t="shared" si="107"/>
        <v>0</v>
      </c>
      <c r="EQ91" s="195">
        <f t="shared" si="108"/>
        <v>0</v>
      </c>
      <c r="ER91" s="98">
        <f t="shared" si="109"/>
        <v>0</v>
      </c>
      <c r="ES91" s="98">
        <f t="shared" si="110"/>
        <v>0</v>
      </c>
      <c r="ET91" s="98">
        <f t="shared" si="111"/>
        <v>0</v>
      </c>
      <c r="EU91" s="98">
        <f t="shared" si="112"/>
        <v>0</v>
      </c>
      <c r="EV91" s="98">
        <f t="shared" si="113"/>
        <v>0</v>
      </c>
      <c r="EW91" s="98">
        <f t="shared" si="114"/>
        <v>0</v>
      </c>
      <c r="EX91" s="98">
        <f t="shared" si="115"/>
        <v>0</v>
      </c>
      <c r="EY91" s="98">
        <f t="shared" si="116"/>
        <v>0</v>
      </c>
      <c r="EZ91" s="98">
        <f t="shared" si="117"/>
        <v>0</v>
      </c>
      <c r="FA91" s="195">
        <f t="shared" si="118"/>
        <v>0</v>
      </c>
      <c r="FB91" s="195">
        <f t="shared" si="119"/>
        <v>1</v>
      </c>
      <c r="FC91" s="196">
        <f t="shared" si="120"/>
        <v>0</v>
      </c>
      <c r="FF91" s="10">
        <v>217</v>
      </c>
      <c r="FG91" s="191">
        <f t="shared" si="121"/>
        <v>1</v>
      </c>
      <c r="FH91" s="192">
        <f t="shared" si="122"/>
        <v>0</v>
      </c>
      <c r="FI91" s="160">
        <f t="shared" si="123"/>
        <v>1</v>
      </c>
      <c r="FJ91" s="160">
        <f t="shared" si="124"/>
        <v>0</v>
      </c>
      <c r="FK91" s="160">
        <f t="shared" si="125"/>
        <v>1</v>
      </c>
      <c r="FL91" s="160">
        <f t="shared" si="126"/>
        <v>1</v>
      </c>
      <c r="FM91" s="160">
        <f t="shared" si="127"/>
        <v>1</v>
      </c>
      <c r="FN91" s="160">
        <f t="shared" si="128"/>
        <v>1</v>
      </c>
      <c r="FO91" s="160">
        <f t="shared" si="129"/>
        <v>1</v>
      </c>
      <c r="FP91" s="160">
        <f t="shared" si="130"/>
        <v>1</v>
      </c>
      <c r="FQ91" s="160">
        <f t="shared" si="131"/>
        <v>1</v>
      </c>
      <c r="FR91" s="192">
        <f t="shared" si="132"/>
        <v>1</v>
      </c>
      <c r="FS91" s="192">
        <f t="shared" si="133"/>
        <v>1</v>
      </c>
      <c r="FT91" s="193">
        <f t="shared" si="134"/>
        <v>1</v>
      </c>
      <c r="FU91" s="193">
        <f t="shared" si="135"/>
        <v>1</v>
      </c>
    </row>
    <row r="92" spans="2:177" ht="13" thickBot="1" x14ac:dyDescent="0.3">
      <c r="B92" s="131">
        <v>274</v>
      </c>
      <c r="H92" s="126">
        <v>174</v>
      </c>
      <c r="I92">
        <f t="shared" si="3"/>
        <v>0</v>
      </c>
      <c r="M92" s="2"/>
      <c r="P92" s="126">
        <v>144</v>
      </c>
      <c r="Q92">
        <f t="shared" si="4"/>
        <v>1</v>
      </c>
      <c r="R92" s="10">
        <f t="shared" si="17"/>
        <v>0</v>
      </c>
      <c r="V92" s="126">
        <v>175</v>
      </c>
      <c r="W92">
        <f t="shared" si="18"/>
        <v>1</v>
      </c>
      <c r="X92" s="10">
        <f t="shared" si="19"/>
        <v>1</v>
      </c>
      <c r="Y92" s="10">
        <f t="shared" si="20"/>
        <v>1</v>
      </c>
      <c r="AB92" s="131">
        <v>188</v>
      </c>
      <c r="AC92" s="10">
        <f t="shared" si="21"/>
        <v>1</v>
      </c>
      <c r="AD92" s="10">
        <f t="shared" si="22"/>
        <v>1</v>
      </c>
      <c r="AE92" s="10">
        <f t="shared" si="23"/>
        <v>0</v>
      </c>
      <c r="AF92" s="10">
        <f t="shared" si="24"/>
        <v>0</v>
      </c>
      <c r="AH92" s="126">
        <v>180</v>
      </c>
      <c r="AI92" s="10">
        <f t="shared" si="25"/>
        <v>1</v>
      </c>
      <c r="AJ92" s="10">
        <f t="shared" si="26"/>
        <v>1</v>
      </c>
      <c r="AK92" s="10">
        <f t="shared" si="27"/>
        <v>1</v>
      </c>
      <c r="AL92" s="10">
        <f t="shared" si="28"/>
        <v>0</v>
      </c>
      <c r="AM92" s="10">
        <f t="shared" si="29"/>
        <v>0</v>
      </c>
      <c r="AN92" s="131">
        <v>159</v>
      </c>
      <c r="AO92" s="10">
        <f t="shared" si="30"/>
        <v>0</v>
      </c>
      <c r="AP92" s="10">
        <f t="shared" si="31"/>
        <v>0</v>
      </c>
      <c r="AQ92" s="10">
        <f t="shared" si="32"/>
        <v>0</v>
      </c>
      <c r="AR92" s="10">
        <f t="shared" si="33"/>
        <v>1</v>
      </c>
      <c r="AS92" s="10">
        <f t="shared" si="34"/>
        <v>0</v>
      </c>
      <c r="AT92" s="131">
        <v>190</v>
      </c>
      <c r="AU92" s="10">
        <f t="shared" si="5"/>
        <v>1</v>
      </c>
      <c r="AV92" s="10">
        <f t="shared" si="35"/>
        <v>0</v>
      </c>
      <c r="AW92" s="10">
        <f t="shared" si="36"/>
        <v>1</v>
      </c>
      <c r="AX92" s="10">
        <f t="shared" si="37"/>
        <v>0</v>
      </c>
      <c r="AY92" s="10">
        <f t="shared" si="38"/>
        <v>1</v>
      </c>
      <c r="AZ92" s="131">
        <v>176</v>
      </c>
      <c r="BA92" s="10">
        <f t="shared" si="6"/>
        <v>1</v>
      </c>
      <c r="BB92" s="10">
        <f t="shared" si="39"/>
        <v>1</v>
      </c>
      <c r="BC92" s="10">
        <f t="shared" si="40"/>
        <v>0</v>
      </c>
      <c r="BD92" s="10">
        <f t="shared" si="41"/>
        <v>1</v>
      </c>
      <c r="BE92" s="10">
        <f t="shared" si="42"/>
        <v>0</v>
      </c>
      <c r="BF92" s="10">
        <f t="shared" si="43"/>
        <v>1</v>
      </c>
      <c r="BG92" s="10">
        <f t="shared" si="44"/>
        <v>1</v>
      </c>
      <c r="BH92" s="10">
        <f t="shared" si="45"/>
        <v>1</v>
      </c>
      <c r="BJ92" s="131">
        <v>222</v>
      </c>
      <c r="BK92" s="194">
        <f t="shared" si="46"/>
        <v>0</v>
      </c>
      <c r="BL92" s="195">
        <f t="shared" si="47"/>
        <v>0</v>
      </c>
      <c r="BM92" s="195">
        <f t="shared" si="48"/>
        <v>1</v>
      </c>
      <c r="BN92" s="195">
        <f t="shared" si="49"/>
        <v>0</v>
      </c>
      <c r="BO92" s="195">
        <f t="shared" si="50"/>
        <v>1</v>
      </c>
      <c r="BP92" s="195">
        <f t="shared" si="51"/>
        <v>1</v>
      </c>
      <c r="BQ92" s="195">
        <f t="shared" si="52"/>
        <v>0</v>
      </c>
      <c r="BR92" s="195">
        <f t="shared" si="136"/>
        <v>0</v>
      </c>
      <c r="BS92" s="196">
        <f t="shared" si="53"/>
        <v>0</v>
      </c>
      <c r="BT92" s="114">
        <f t="shared" si="54"/>
        <v>4</v>
      </c>
      <c r="BU92" s="162">
        <v>308</v>
      </c>
      <c r="BV92" s="162">
        <f t="shared" si="55"/>
        <v>0</v>
      </c>
      <c r="BW92" s="98">
        <f t="shared" si="56"/>
        <v>0</v>
      </c>
      <c r="BX92" s="98">
        <f t="shared" si="57"/>
        <v>0</v>
      </c>
      <c r="BY92" s="98">
        <f t="shared" si="58"/>
        <v>0</v>
      </c>
      <c r="BZ92" s="98">
        <f t="shared" si="59"/>
        <v>0</v>
      </c>
      <c r="CA92" s="98">
        <f t="shared" si="60"/>
        <v>0</v>
      </c>
      <c r="CB92" s="98">
        <f t="shared" si="61"/>
        <v>1</v>
      </c>
      <c r="CC92" s="98">
        <f t="shared" si="62"/>
        <v>1</v>
      </c>
      <c r="CD92" s="195">
        <f t="shared" si="63"/>
        <v>1</v>
      </c>
      <c r="CE92" s="196">
        <f t="shared" si="64"/>
        <v>0</v>
      </c>
      <c r="CF92" s="114">
        <f t="shared" si="65"/>
        <v>4</v>
      </c>
      <c r="CG92" s="162">
        <v>330</v>
      </c>
      <c r="CH92" s="194">
        <f t="shared" si="66"/>
        <v>1</v>
      </c>
      <c r="CI92" s="98">
        <f t="shared" si="67"/>
        <v>0</v>
      </c>
      <c r="CJ92" s="98">
        <f t="shared" si="68"/>
        <v>1</v>
      </c>
      <c r="CK92" s="98">
        <f t="shared" si="69"/>
        <v>1</v>
      </c>
      <c r="CL92" s="98">
        <f t="shared" si="70"/>
        <v>0</v>
      </c>
      <c r="CM92" s="98">
        <f t="shared" si="71"/>
        <v>1</v>
      </c>
      <c r="CN92" s="98">
        <f t="shared" si="72"/>
        <v>1</v>
      </c>
      <c r="CO92" s="99">
        <f t="shared" si="73"/>
        <v>1</v>
      </c>
      <c r="CP92" s="98">
        <f t="shared" si="74"/>
        <v>1</v>
      </c>
      <c r="CQ92" s="195">
        <f t="shared" si="75"/>
        <v>0</v>
      </c>
      <c r="CR92" s="196">
        <f t="shared" si="76"/>
        <v>1</v>
      </c>
      <c r="CS92">
        <f t="shared" si="77"/>
        <v>8</v>
      </c>
      <c r="CU92" s="162">
        <v>365</v>
      </c>
      <c r="CV92" s="194">
        <f t="shared" si="7"/>
        <v>1</v>
      </c>
      <c r="CW92" s="98">
        <f t="shared" si="8"/>
        <v>1</v>
      </c>
      <c r="CX92" s="98">
        <f t="shared" si="9"/>
        <v>1</v>
      </c>
      <c r="CY92" s="98">
        <f t="shared" si="10"/>
        <v>1</v>
      </c>
      <c r="CZ92" s="98">
        <f t="shared" si="11"/>
        <v>1</v>
      </c>
      <c r="DA92" s="98">
        <f t="shared" si="12"/>
        <v>1</v>
      </c>
      <c r="DB92" s="98">
        <f t="shared" si="13"/>
        <v>1</v>
      </c>
      <c r="DC92" s="99">
        <f t="shared" si="14"/>
        <v>1</v>
      </c>
      <c r="DD92" s="98">
        <f t="shared" si="15"/>
        <v>0</v>
      </c>
      <c r="DE92" s="195">
        <f t="shared" si="78"/>
        <v>1</v>
      </c>
      <c r="DF92" s="195">
        <f t="shared" si="79"/>
        <v>0</v>
      </c>
      <c r="DG92" s="196">
        <f t="shared" si="16"/>
        <v>1</v>
      </c>
      <c r="DH92">
        <f t="shared" si="80"/>
        <v>9</v>
      </c>
      <c r="DJ92" s="162">
        <v>610</v>
      </c>
      <c r="DK92" s="194">
        <f t="shared" si="81"/>
        <v>1</v>
      </c>
      <c r="DL92" s="162">
        <f t="shared" si="82"/>
        <v>1</v>
      </c>
      <c r="DM92" s="98">
        <f t="shared" si="83"/>
        <v>0</v>
      </c>
      <c r="DN92" s="98">
        <f t="shared" si="84"/>
        <v>0</v>
      </c>
      <c r="DO92" s="98">
        <f t="shared" si="85"/>
        <v>0</v>
      </c>
      <c r="DP92" s="98">
        <f t="shared" si="86"/>
        <v>0</v>
      </c>
      <c r="DQ92" s="98">
        <f t="shared" si="87"/>
        <v>1</v>
      </c>
      <c r="DR92" s="98">
        <f t="shared" si="88"/>
        <v>0</v>
      </c>
      <c r="DS92" s="98">
        <f t="shared" si="89"/>
        <v>0</v>
      </c>
      <c r="DT92" s="195">
        <f t="shared" si="90"/>
        <v>0</v>
      </c>
      <c r="DU92" s="195">
        <f t="shared" si="91"/>
        <v>1</v>
      </c>
      <c r="DV92" s="196">
        <f t="shared" si="92"/>
        <v>0</v>
      </c>
      <c r="DW92">
        <f t="shared" si="93"/>
        <v>4</v>
      </c>
      <c r="DY92" s="194">
        <v>359</v>
      </c>
      <c r="DZ92" s="194">
        <f t="shared" si="94"/>
        <v>1</v>
      </c>
      <c r="EA92" s="195">
        <f t="shared" si="95"/>
        <v>1</v>
      </c>
      <c r="EB92" s="98">
        <f t="shared" si="96"/>
        <v>0</v>
      </c>
      <c r="EC92" s="98">
        <f t="shared" si="97"/>
        <v>1</v>
      </c>
      <c r="ED92" s="98">
        <f t="shared" si="98"/>
        <v>0</v>
      </c>
      <c r="EE92" s="98">
        <f t="shared" si="99"/>
        <v>1</v>
      </c>
      <c r="EF92" s="98">
        <f t="shared" si="100"/>
        <v>0</v>
      </c>
      <c r="EG92" s="98">
        <f t="shared" si="101"/>
        <v>0</v>
      </c>
      <c r="EH92" s="98">
        <f t="shared" si="102"/>
        <v>0</v>
      </c>
      <c r="EI92" s="98">
        <f t="shared" si="103"/>
        <v>0</v>
      </c>
      <c r="EJ92" s="195">
        <f t="shared" si="104"/>
        <v>1</v>
      </c>
      <c r="EK92" s="195">
        <f t="shared" si="105"/>
        <v>0</v>
      </c>
      <c r="EL92" s="196">
        <f t="shared" si="106"/>
        <v>0</v>
      </c>
      <c r="EO92" s="196">
        <v>228</v>
      </c>
      <c r="EP92" s="194">
        <f t="shared" si="107"/>
        <v>0</v>
      </c>
      <c r="EQ92" s="195">
        <f t="shared" si="108"/>
        <v>0</v>
      </c>
      <c r="ER92" s="98">
        <f t="shared" si="109"/>
        <v>0</v>
      </c>
      <c r="ES92" s="98">
        <f t="shared" si="110"/>
        <v>0</v>
      </c>
      <c r="ET92" s="98">
        <f t="shared" si="111"/>
        <v>0</v>
      </c>
      <c r="EU92" s="98">
        <f t="shared" si="112"/>
        <v>0</v>
      </c>
      <c r="EV92" s="98">
        <f t="shared" si="113"/>
        <v>0</v>
      </c>
      <c r="EW92" s="98">
        <f t="shared" si="114"/>
        <v>0</v>
      </c>
      <c r="EX92" s="98">
        <f t="shared" si="115"/>
        <v>0</v>
      </c>
      <c r="EY92" s="98">
        <f t="shared" si="116"/>
        <v>0</v>
      </c>
      <c r="EZ92" s="98">
        <f t="shared" si="117"/>
        <v>0</v>
      </c>
      <c r="FA92" s="195">
        <f t="shared" si="118"/>
        <v>0</v>
      </c>
      <c r="FB92" s="195">
        <f t="shared" si="119"/>
        <v>0</v>
      </c>
      <c r="FC92" s="196">
        <f t="shared" si="120"/>
        <v>0</v>
      </c>
      <c r="FF92" s="10">
        <v>225</v>
      </c>
      <c r="FG92" s="191">
        <f t="shared" si="121"/>
        <v>1</v>
      </c>
      <c r="FH92" s="192">
        <f t="shared" si="122"/>
        <v>1</v>
      </c>
      <c r="FI92" s="160">
        <f t="shared" si="123"/>
        <v>1</v>
      </c>
      <c r="FJ92" s="160">
        <f t="shared" si="124"/>
        <v>0</v>
      </c>
      <c r="FK92" s="160">
        <f t="shared" si="125"/>
        <v>0</v>
      </c>
      <c r="FL92" s="160">
        <f t="shared" si="126"/>
        <v>0</v>
      </c>
      <c r="FM92" s="160">
        <f t="shared" si="127"/>
        <v>0</v>
      </c>
      <c r="FN92" s="160">
        <f t="shared" si="128"/>
        <v>0</v>
      </c>
      <c r="FO92" s="160">
        <f t="shared" si="129"/>
        <v>0</v>
      </c>
      <c r="FP92" s="160">
        <f t="shared" si="130"/>
        <v>0</v>
      </c>
      <c r="FQ92" s="160">
        <f t="shared" si="131"/>
        <v>0</v>
      </c>
      <c r="FR92" s="192">
        <f t="shared" si="132"/>
        <v>0</v>
      </c>
      <c r="FS92" s="192">
        <f t="shared" si="133"/>
        <v>0</v>
      </c>
      <c r="FT92" s="193">
        <f t="shared" si="134"/>
        <v>0</v>
      </c>
      <c r="FU92" s="193">
        <f t="shared" si="135"/>
        <v>0</v>
      </c>
    </row>
    <row r="93" spans="2:177" ht="13" thickBot="1" x14ac:dyDescent="0.3">
      <c r="B93" s="131">
        <v>312</v>
      </c>
      <c r="H93" s="126">
        <v>175</v>
      </c>
      <c r="I93">
        <f t="shared" si="3"/>
        <v>1</v>
      </c>
      <c r="M93" s="154"/>
      <c r="P93" s="127">
        <v>145</v>
      </c>
      <c r="Q93">
        <f t="shared" si="4"/>
        <v>0</v>
      </c>
      <c r="R93" s="10">
        <f t="shared" si="17"/>
        <v>0</v>
      </c>
      <c r="V93" s="128">
        <v>180</v>
      </c>
      <c r="W93">
        <f t="shared" si="18"/>
        <v>1</v>
      </c>
      <c r="X93" s="10">
        <f t="shared" si="19"/>
        <v>0</v>
      </c>
      <c r="Y93" s="10">
        <f t="shared" si="20"/>
        <v>0</v>
      </c>
      <c r="AB93" s="142">
        <v>190</v>
      </c>
      <c r="AC93" s="10">
        <f t="shared" si="21"/>
        <v>0</v>
      </c>
      <c r="AD93" s="10">
        <f t="shared" si="22"/>
        <v>1</v>
      </c>
      <c r="AE93" s="10">
        <f t="shared" si="23"/>
        <v>1</v>
      </c>
      <c r="AF93" s="10">
        <f t="shared" si="24"/>
        <v>0</v>
      </c>
      <c r="AH93" s="126">
        <v>191</v>
      </c>
      <c r="AI93" s="10">
        <f t="shared" si="25"/>
        <v>0</v>
      </c>
      <c r="AJ93" s="10">
        <f t="shared" si="26"/>
        <v>1</v>
      </c>
      <c r="AK93" s="10">
        <f t="shared" si="27"/>
        <v>0</v>
      </c>
      <c r="AL93" s="10">
        <f t="shared" si="28"/>
        <v>0</v>
      </c>
      <c r="AM93" s="10">
        <f t="shared" si="29"/>
        <v>0</v>
      </c>
      <c r="AN93" s="131">
        <v>173</v>
      </c>
      <c r="AO93" s="10">
        <f t="shared" si="30"/>
        <v>1</v>
      </c>
      <c r="AP93" s="10">
        <f t="shared" si="31"/>
        <v>0</v>
      </c>
      <c r="AQ93" s="10">
        <f t="shared" si="32"/>
        <v>1</v>
      </c>
      <c r="AR93" s="10">
        <f t="shared" si="33"/>
        <v>1</v>
      </c>
      <c r="AS93" s="10">
        <f t="shared" si="34"/>
        <v>1</v>
      </c>
      <c r="AT93" s="131">
        <v>191</v>
      </c>
      <c r="AU93" s="10">
        <f t="shared" si="5"/>
        <v>0</v>
      </c>
      <c r="AV93" s="10">
        <f t="shared" si="35"/>
        <v>1</v>
      </c>
      <c r="AW93" s="10">
        <f t="shared" si="36"/>
        <v>0</v>
      </c>
      <c r="AX93" s="10">
        <f t="shared" si="37"/>
        <v>1</v>
      </c>
      <c r="AY93" s="10">
        <f t="shared" si="38"/>
        <v>0</v>
      </c>
      <c r="AZ93" s="131">
        <v>177</v>
      </c>
      <c r="BA93" s="10">
        <f t="shared" si="6"/>
        <v>1</v>
      </c>
      <c r="BB93" s="10">
        <f t="shared" si="39"/>
        <v>1</v>
      </c>
      <c r="BC93" s="10">
        <f t="shared" si="40"/>
        <v>0</v>
      </c>
      <c r="BD93" s="10">
        <f t="shared" si="41"/>
        <v>1</v>
      </c>
      <c r="BE93" s="10">
        <f t="shared" si="42"/>
        <v>0</v>
      </c>
      <c r="BF93" s="10">
        <f t="shared" si="43"/>
        <v>0</v>
      </c>
      <c r="BG93" s="10">
        <f t="shared" si="44"/>
        <v>1</v>
      </c>
      <c r="BH93" s="10">
        <f t="shared" si="45"/>
        <v>1</v>
      </c>
      <c r="BJ93" s="142">
        <v>234</v>
      </c>
      <c r="BK93" s="194">
        <f t="shared" si="46"/>
        <v>0</v>
      </c>
      <c r="BL93" s="195">
        <f t="shared" si="47"/>
        <v>1</v>
      </c>
      <c r="BM93" s="195">
        <f t="shared" si="48"/>
        <v>1</v>
      </c>
      <c r="BN93" s="195">
        <f t="shared" si="49"/>
        <v>1</v>
      </c>
      <c r="BO93" s="195">
        <f t="shared" si="50"/>
        <v>0</v>
      </c>
      <c r="BP93" s="195">
        <f t="shared" si="51"/>
        <v>0</v>
      </c>
      <c r="BQ93" s="195">
        <f t="shared" si="52"/>
        <v>0</v>
      </c>
      <c r="BR93" s="195">
        <f t="shared" si="136"/>
        <v>0</v>
      </c>
      <c r="BS93" s="196">
        <f t="shared" si="53"/>
        <v>0</v>
      </c>
      <c r="BT93" s="114">
        <f t="shared" si="54"/>
        <v>4</v>
      </c>
      <c r="BU93" s="164">
        <v>330</v>
      </c>
      <c r="BV93" s="162">
        <f t="shared" si="55"/>
        <v>0</v>
      </c>
      <c r="BW93" s="98">
        <f t="shared" si="56"/>
        <v>1</v>
      </c>
      <c r="BX93" s="98">
        <f t="shared" si="57"/>
        <v>1</v>
      </c>
      <c r="BY93" s="98">
        <f t="shared" si="58"/>
        <v>0</v>
      </c>
      <c r="BZ93" s="98">
        <f t="shared" si="59"/>
        <v>1</v>
      </c>
      <c r="CA93" s="98">
        <f t="shared" si="60"/>
        <v>1</v>
      </c>
      <c r="CB93" s="98">
        <f t="shared" si="61"/>
        <v>1</v>
      </c>
      <c r="CC93" s="98">
        <f t="shared" si="62"/>
        <v>1</v>
      </c>
      <c r="CD93" s="195">
        <f t="shared" si="63"/>
        <v>0</v>
      </c>
      <c r="CE93" s="196">
        <f t="shared" si="64"/>
        <v>1</v>
      </c>
      <c r="CF93" s="114">
        <f t="shared" si="65"/>
        <v>8</v>
      </c>
      <c r="CG93" s="164">
        <v>341</v>
      </c>
      <c r="CH93" s="194">
        <f t="shared" si="66"/>
        <v>1</v>
      </c>
      <c r="CI93" s="98">
        <f t="shared" si="67"/>
        <v>1</v>
      </c>
      <c r="CJ93" s="98">
        <f t="shared" si="68"/>
        <v>0</v>
      </c>
      <c r="CK93" s="98">
        <f t="shared" si="69"/>
        <v>1</v>
      </c>
      <c r="CL93" s="98">
        <f t="shared" si="70"/>
        <v>1</v>
      </c>
      <c r="CM93" s="98">
        <f t="shared" si="71"/>
        <v>0</v>
      </c>
      <c r="CN93" s="98">
        <f t="shared" si="72"/>
        <v>1</v>
      </c>
      <c r="CO93" s="99">
        <f t="shared" si="73"/>
        <v>1</v>
      </c>
      <c r="CP93" s="98">
        <f t="shared" si="74"/>
        <v>0</v>
      </c>
      <c r="CQ93" s="195">
        <f t="shared" si="75"/>
        <v>0</v>
      </c>
      <c r="CR93" s="196">
        <f t="shared" si="76"/>
        <v>0</v>
      </c>
      <c r="CS93">
        <f t="shared" si="77"/>
        <v>6</v>
      </c>
      <c r="CU93" s="162">
        <v>469</v>
      </c>
      <c r="CV93" s="194">
        <f t="shared" si="7"/>
        <v>1</v>
      </c>
      <c r="CW93" s="98">
        <f t="shared" si="8"/>
        <v>1</v>
      </c>
      <c r="CX93" s="98">
        <f t="shared" si="9"/>
        <v>1</v>
      </c>
      <c r="CY93" s="98">
        <f t="shared" si="10"/>
        <v>1</v>
      </c>
      <c r="CZ93" s="98">
        <f t="shared" si="11"/>
        <v>1</v>
      </c>
      <c r="DA93" s="98">
        <f t="shared" si="12"/>
        <v>1</v>
      </c>
      <c r="DB93" s="98">
        <f t="shared" si="13"/>
        <v>1</v>
      </c>
      <c r="DC93" s="99">
        <f t="shared" si="14"/>
        <v>1</v>
      </c>
      <c r="DD93" s="98">
        <f t="shared" si="15"/>
        <v>1</v>
      </c>
      <c r="DE93" s="195">
        <f t="shared" si="78"/>
        <v>0</v>
      </c>
      <c r="DF93" s="195">
        <f t="shared" si="79"/>
        <v>0</v>
      </c>
      <c r="DG93" s="196">
        <f t="shared" si="16"/>
        <v>0</v>
      </c>
      <c r="DH93">
        <f t="shared" si="80"/>
        <v>9</v>
      </c>
      <c r="DJ93" s="162">
        <v>829</v>
      </c>
      <c r="DK93" s="194">
        <f t="shared" si="81"/>
        <v>0</v>
      </c>
      <c r="DL93" s="162">
        <f t="shared" si="82"/>
        <v>0</v>
      </c>
      <c r="DM93" s="98">
        <f t="shared" si="83"/>
        <v>0</v>
      </c>
      <c r="DN93" s="98">
        <f t="shared" si="84"/>
        <v>0</v>
      </c>
      <c r="DO93" s="98">
        <f t="shared" si="85"/>
        <v>0</v>
      </c>
      <c r="DP93" s="98">
        <f t="shared" si="86"/>
        <v>0</v>
      </c>
      <c r="DQ93" s="98">
        <f t="shared" si="87"/>
        <v>0</v>
      </c>
      <c r="DR93" s="98">
        <f t="shared" si="88"/>
        <v>0</v>
      </c>
      <c r="DS93" s="98">
        <f t="shared" si="89"/>
        <v>0</v>
      </c>
      <c r="DT93" s="195">
        <f t="shared" si="90"/>
        <v>0</v>
      </c>
      <c r="DU93" s="195">
        <f t="shared" si="91"/>
        <v>0</v>
      </c>
      <c r="DV93" s="196">
        <f t="shared" si="92"/>
        <v>0</v>
      </c>
      <c r="DW93">
        <f t="shared" si="93"/>
        <v>0</v>
      </c>
      <c r="DY93" s="194">
        <v>368</v>
      </c>
      <c r="DZ93" s="194">
        <f t="shared" si="94"/>
        <v>0</v>
      </c>
      <c r="EA93" s="195">
        <f t="shared" si="95"/>
        <v>0</v>
      </c>
      <c r="EB93" s="98">
        <f t="shared" si="96"/>
        <v>1</v>
      </c>
      <c r="EC93" s="98">
        <f t="shared" si="97"/>
        <v>1</v>
      </c>
      <c r="ED93" s="98">
        <f t="shared" si="98"/>
        <v>1</v>
      </c>
      <c r="EE93" s="98">
        <f t="shared" si="99"/>
        <v>1</v>
      </c>
      <c r="EF93" s="98">
        <f t="shared" si="100"/>
        <v>0</v>
      </c>
      <c r="EG93" s="98">
        <f t="shared" si="101"/>
        <v>0</v>
      </c>
      <c r="EH93" s="98">
        <f t="shared" si="102"/>
        <v>0</v>
      </c>
      <c r="EI93" s="98">
        <f t="shared" si="103"/>
        <v>0</v>
      </c>
      <c r="EJ93" s="195">
        <f t="shared" si="104"/>
        <v>0</v>
      </c>
      <c r="EK93" s="195">
        <f t="shared" si="105"/>
        <v>1</v>
      </c>
      <c r="EL93" s="196">
        <f t="shared" si="106"/>
        <v>0</v>
      </c>
      <c r="EO93" s="196">
        <v>230</v>
      </c>
      <c r="EP93" s="194">
        <f t="shared" si="107"/>
        <v>1</v>
      </c>
      <c r="EQ93" s="195">
        <f t="shared" si="108"/>
        <v>0</v>
      </c>
      <c r="ER93" s="98">
        <f t="shared" si="109"/>
        <v>0</v>
      </c>
      <c r="ES93" s="98">
        <f t="shared" si="110"/>
        <v>0</v>
      </c>
      <c r="ET93" s="98">
        <f t="shared" si="111"/>
        <v>1</v>
      </c>
      <c r="EU93" s="98">
        <f t="shared" si="112"/>
        <v>0</v>
      </c>
      <c r="EV93" s="98">
        <f t="shared" si="113"/>
        <v>0</v>
      </c>
      <c r="EW93" s="98">
        <f t="shared" si="114"/>
        <v>0</v>
      </c>
      <c r="EX93" s="98">
        <f t="shared" si="115"/>
        <v>0</v>
      </c>
      <c r="EY93" s="98">
        <f t="shared" si="116"/>
        <v>1</v>
      </c>
      <c r="EZ93" s="98">
        <f t="shared" si="117"/>
        <v>0</v>
      </c>
      <c r="FA93" s="195">
        <f t="shared" si="118"/>
        <v>0</v>
      </c>
      <c r="FB93" s="195">
        <f t="shared" si="119"/>
        <v>1</v>
      </c>
      <c r="FC93" s="196">
        <f t="shared" si="120"/>
        <v>1</v>
      </c>
      <c r="FF93" s="10">
        <v>228</v>
      </c>
      <c r="FG93" s="191">
        <f t="shared" si="121"/>
        <v>1</v>
      </c>
      <c r="FH93" s="192">
        <f t="shared" si="122"/>
        <v>0</v>
      </c>
      <c r="FI93" s="160">
        <f t="shared" si="123"/>
        <v>0</v>
      </c>
      <c r="FJ93" s="160">
        <f t="shared" si="124"/>
        <v>0</v>
      </c>
      <c r="FK93" s="160">
        <f t="shared" si="125"/>
        <v>0</v>
      </c>
      <c r="FL93" s="160">
        <f t="shared" si="126"/>
        <v>0</v>
      </c>
      <c r="FM93" s="160">
        <f t="shared" si="127"/>
        <v>0</v>
      </c>
      <c r="FN93" s="160">
        <f t="shared" si="128"/>
        <v>0</v>
      </c>
      <c r="FO93" s="160">
        <f t="shared" si="129"/>
        <v>0</v>
      </c>
      <c r="FP93" s="160">
        <f t="shared" si="130"/>
        <v>0</v>
      </c>
      <c r="FQ93" s="160">
        <f t="shared" si="131"/>
        <v>0</v>
      </c>
      <c r="FR93" s="192">
        <f t="shared" si="132"/>
        <v>0</v>
      </c>
      <c r="FS93" s="192">
        <f t="shared" si="133"/>
        <v>0</v>
      </c>
      <c r="FT93" s="193">
        <f t="shared" si="134"/>
        <v>0</v>
      </c>
      <c r="FU93" s="193">
        <f t="shared" si="135"/>
        <v>0</v>
      </c>
    </row>
    <row r="94" spans="2:177" ht="13" thickBot="1" x14ac:dyDescent="0.3">
      <c r="B94" s="131">
        <v>330</v>
      </c>
      <c r="H94" s="126">
        <v>176</v>
      </c>
      <c r="I94">
        <f t="shared" si="3"/>
        <v>1</v>
      </c>
      <c r="M94" s="154"/>
      <c r="P94" s="127">
        <v>148</v>
      </c>
      <c r="Q94">
        <f t="shared" ref="Q94:Q125" si="137">IF(ISNA(MATCH(P94,H$53:H$132,0)),0,1)</f>
        <v>1</v>
      </c>
      <c r="R94" s="10">
        <f t="shared" si="17"/>
        <v>0</v>
      </c>
      <c r="V94" s="126">
        <v>188</v>
      </c>
      <c r="W94">
        <f t="shared" si="18"/>
        <v>1</v>
      </c>
      <c r="X94" s="10">
        <f t="shared" si="19"/>
        <v>0</v>
      </c>
      <c r="Y94" s="10">
        <f t="shared" si="20"/>
        <v>0</v>
      </c>
      <c r="AB94" s="131">
        <v>217</v>
      </c>
      <c r="AC94" s="10">
        <f t="shared" si="21"/>
        <v>1</v>
      </c>
      <c r="AD94" s="10">
        <f t="shared" si="22"/>
        <v>1</v>
      </c>
      <c r="AE94" s="10">
        <f t="shared" si="23"/>
        <v>1</v>
      </c>
      <c r="AF94" s="10">
        <f t="shared" si="24"/>
        <v>0</v>
      </c>
      <c r="AH94" s="126">
        <v>195</v>
      </c>
      <c r="AI94" s="10">
        <f t="shared" si="25"/>
        <v>0</v>
      </c>
      <c r="AJ94" s="10">
        <f t="shared" si="26"/>
        <v>0</v>
      </c>
      <c r="AK94" s="10">
        <f t="shared" si="27"/>
        <v>0</v>
      </c>
      <c r="AL94" s="10">
        <f t="shared" si="28"/>
        <v>0</v>
      </c>
      <c r="AM94" s="10">
        <f t="shared" si="29"/>
        <v>0</v>
      </c>
      <c r="AN94" s="131">
        <v>175</v>
      </c>
      <c r="AO94" s="10">
        <f t="shared" si="30"/>
        <v>1</v>
      </c>
      <c r="AP94" s="10">
        <f t="shared" si="31"/>
        <v>1</v>
      </c>
      <c r="AQ94" s="10">
        <f t="shared" si="32"/>
        <v>1</v>
      </c>
      <c r="AR94" s="10">
        <f t="shared" si="33"/>
        <v>1</v>
      </c>
      <c r="AS94" s="10">
        <f t="shared" si="34"/>
        <v>1</v>
      </c>
      <c r="AT94" s="142">
        <v>195</v>
      </c>
      <c r="AU94" s="10">
        <f t="shared" si="5"/>
        <v>1</v>
      </c>
      <c r="AV94" s="10">
        <f t="shared" si="35"/>
        <v>1</v>
      </c>
      <c r="AW94" s="10">
        <f t="shared" si="36"/>
        <v>0</v>
      </c>
      <c r="AX94" s="10">
        <f t="shared" si="37"/>
        <v>0</v>
      </c>
      <c r="AY94" s="10">
        <f t="shared" si="38"/>
        <v>0</v>
      </c>
      <c r="AZ94" s="142">
        <v>179</v>
      </c>
      <c r="BA94" s="10">
        <f t="shared" si="6"/>
        <v>1</v>
      </c>
      <c r="BB94" s="10">
        <f t="shared" si="39"/>
        <v>1</v>
      </c>
      <c r="BC94" s="10">
        <f t="shared" si="40"/>
        <v>1</v>
      </c>
      <c r="BD94" s="10">
        <f t="shared" si="41"/>
        <v>1</v>
      </c>
      <c r="BE94" s="10">
        <f t="shared" si="42"/>
        <v>0</v>
      </c>
      <c r="BF94" s="10">
        <f t="shared" si="43"/>
        <v>0</v>
      </c>
      <c r="BG94" s="10">
        <f t="shared" si="44"/>
        <v>0</v>
      </c>
      <c r="BH94" s="10">
        <f t="shared" si="45"/>
        <v>0</v>
      </c>
      <c r="BJ94" s="131">
        <v>245</v>
      </c>
      <c r="BK94" s="194">
        <f t="shared" si="46"/>
        <v>0</v>
      </c>
      <c r="BL94" s="195">
        <f t="shared" si="47"/>
        <v>0</v>
      </c>
      <c r="BM94" s="195">
        <f t="shared" si="48"/>
        <v>0</v>
      </c>
      <c r="BN94" s="195">
        <f t="shared" si="49"/>
        <v>1</v>
      </c>
      <c r="BO94" s="195">
        <f t="shared" si="50"/>
        <v>0</v>
      </c>
      <c r="BP94" s="195">
        <f t="shared" si="51"/>
        <v>1</v>
      </c>
      <c r="BQ94" s="195">
        <f t="shared" si="52"/>
        <v>0</v>
      </c>
      <c r="BR94" s="195">
        <f t="shared" si="136"/>
        <v>0</v>
      </c>
      <c r="BS94" s="196">
        <f t="shared" si="53"/>
        <v>0</v>
      </c>
      <c r="BT94" s="114">
        <f t="shared" si="54"/>
        <v>3</v>
      </c>
      <c r="BU94" s="162">
        <v>337</v>
      </c>
      <c r="BV94" s="162">
        <f t="shared" si="55"/>
        <v>0</v>
      </c>
      <c r="BW94" s="98">
        <f t="shared" si="56"/>
        <v>0</v>
      </c>
      <c r="BX94" s="98">
        <f t="shared" si="57"/>
        <v>0</v>
      </c>
      <c r="BY94" s="98">
        <f t="shared" si="58"/>
        <v>0</v>
      </c>
      <c r="BZ94" s="98">
        <f t="shared" si="59"/>
        <v>1</v>
      </c>
      <c r="CA94" s="98">
        <f t="shared" si="60"/>
        <v>0</v>
      </c>
      <c r="CB94" s="98">
        <f t="shared" si="61"/>
        <v>0</v>
      </c>
      <c r="CC94" s="98">
        <f t="shared" si="62"/>
        <v>0</v>
      </c>
      <c r="CD94" s="195">
        <f t="shared" si="63"/>
        <v>0</v>
      </c>
      <c r="CE94" s="196">
        <f t="shared" si="64"/>
        <v>0</v>
      </c>
      <c r="CF94" s="114">
        <f t="shared" si="65"/>
        <v>2</v>
      </c>
      <c r="CG94" s="162">
        <v>364</v>
      </c>
      <c r="CH94" s="194">
        <f t="shared" si="66"/>
        <v>0</v>
      </c>
      <c r="CI94" s="98">
        <f t="shared" si="67"/>
        <v>0</v>
      </c>
      <c r="CJ94" s="98">
        <f t="shared" si="68"/>
        <v>0</v>
      </c>
      <c r="CK94" s="98">
        <f t="shared" si="69"/>
        <v>1</v>
      </c>
      <c r="CL94" s="98">
        <f t="shared" si="70"/>
        <v>0</v>
      </c>
      <c r="CM94" s="98">
        <f t="shared" si="71"/>
        <v>0</v>
      </c>
      <c r="CN94" s="98">
        <f t="shared" si="72"/>
        <v>1</v>
      </c>
      <c r="CO94" s="99">
        <f t="shared" si="73"/>
        <v>0</v>
      </c>
      <c r="CP94" s="98">
        <f t="shared" si="74"/>
        <v>0</v>
      </c>
      <c r="CQ94" s="195">
        <f t="shared" si="75"/>
        <v>0</v>
      </c>
      <c r="CR94" s="196">
        <f t="shared" si="76"/>
        <v>1</v>
      </c>
      <c r="CS94">
        <f t="shared" si="77"/>
        <v>3</v>
      </c>
      <c r="CU94" s="162">
        <v>488</v>
      </c>
      <c r="CV94" s="194">
        <f t="shared" ref="CV94:CV125" si="138">IF(ISNA(MATCH(CU94,CG$62:CG$157,0)),0,1)</f>
        <v>0</v>
      </c>
      <c r="CW94" s="98">
        <f t="shared" ref="CW94:CW125" si="139">IF(ISNA(MATCH(CU94,BU$62:BU$157,0)),0,1)</f>
        <v>0</v>
      </c>
      <c r="CX94" s="98">
        <f t="shared" ref="CX94:CX125" si="140">IF(ISNA(MATCH(CU94,BJ$62:BJ$157,0)),0,1)</f>
        <v>1</v>
      </c>
      <c r="CY94" s="98">
        <f t="shared" ref="CY94:CY125" si="141">IF(ISNA(MATCH(CU94,AZ$62:AZ$157,0)),0,1)</f>
        <v>0</v>
      </c>
      <c r="CZ94" s="98">
        <f t="shared" ref="CZ94:CZ125" si="142">IF(ISNA(MATCH(CU94,AT$62:AT$157,0)),0,1)</f>
        <v>1</v>
      </c>
      <c r="DA94" s="98">
        <f t="shared" ref="DA94:DA125" si="143">IF(ISNA(MATCH(CU94,AN$62:AN$157,0)),0,1)</f>
        <v>0</v>
      </c>
      <c r="DB94" s="98">
        <f t="shared" ref="DB94:DB125" si="144">IF(ISNA(MATCH(CU94,AH$62:AH$157,0)),0,1)</f>
        <v>0</v>
      </c>
      <c r="DC94" s="99">
        <f t="shared" ref="DC94:DC125" si="145">IF(ISNA(MATCH(CU94,AB$62:AB$157,0)),0,1)</f>
        <v>0</v>
      </c>
      <c r="DD94" s="98">
        <f t="shared" ref="DD94:DD125" si="146">IF(ISNA(MATCH(CU94,V$53:V$157,0)),0,1)</f>
        <v>0</v>
      </c>
      <c r="DE94" s="195">
        <f t="shared" ref="DE94:DE125" si="147">IF(ISNA(MATCH(CU94,$P$53:$P$134,0)),0,1)</f>
        <v>0</v>
      </c>
      <c r="DF94" s="195">
        <f t="shared" ref="DF94:DF125" si="148">IF(ISNA(MATCH(CU94,$H$53:$H$100,0)),0,1)</f>
        <v>0</v>
      </c>
      <c r="DG94" s="196">
        <f t="shared" ref="DG94:DG125" si="149">IF(ISNA(MATCH(CU94,$B$53:$B$100,0)),0,1)</f>
        <v>0</v>
      </c>
      <c r="DH94">
        <f t="shared" si="80"/>
        <v>2</v>
      </c>
      <c r="DJ94" s="162">
        <v>862</v>
      </c>
      <c r="DK94" s="194">
        <f t="shared" si="81"/>
        <v>0</v>
      </c>
      <c r="DL94" s="162">
        <f t="shared" si="82"/>
        <v>0</v>
      </c>
      <c r="DM94" s="98">
        <f t="shared" si="83"/>
        <v>0</v>
      </c>
      <c r="DN94" s="98">
        <f t="shared" si="84"/>
        <v>0</v>
      </c>
      <c r="DO94" s="98">
        <f t="shared" si="85"/>
        <v>0</v>
      </c>
      <c r="DP94" s="98">
        <f t="shared" si="86"/>
        <v>0</v>
      </c>
      <c r="DQ94" s="98">
        <f t="shared" si="87"/>
        <v>0</v>
      </c>
      <c r="DR94" s="98">
        <f t="shared" si="88"/>
        <v>0</v>
      </c>
      <c r="DS94" s="98">
        <f t="shared" si="89"/>
        <v>0</v>
      </c>
      <c r="DT94" s="195">
        <f t="shared" si="90"/>
        <v>0</v>
      </c>
      <c r="DU94" s="195">
        <f t="shared" si="91"/>
        <v>1</v>
      </c>
      <c r="DV94" s="196">
        <f t="shared" si="92"/>
        <v>0</v>
      </c>
      <c r="DW94">
        <f t="shared" si="93"/>
        <v>1</v>
      </c>
      <c r="DY94" s="194">
        <v>399</v>
      </c>
      <c r="DZ94" s="194">
        <f t="shared" si="94"/>
        <v>0</v>
      </c>
      <c r="EA94" s="195">
        <f t="shared" si="95"/>
        <v>0</v>
      </c>
      <c r="EB94" s="98">
        <f t="shared" si="96"/>
        <v>1</v>
      </c>
      <c r="EC94" s="98">
        <f t="shared" si="97"/>
        <v>1</v>
      </c>
      <c r="ED94" s="98">
        <f t="shared" si="98"/>
        <v>1</v>
      </c>
      <c r="EE94" s="98">
        <f t="shared" si="99"/>
        <v>0</v>
      </c>
      <c r="EF94" s="98">
        <f t="shared" si="100"/>
        <v>0</v>
      </c>
      <c r="EG94" s="98">
        <f t="shared" si="101"/>
        <v>0</v>
      </c>
      <c r="EH94" s="98">
        <f t="shared" si="102"/>
        <v>0</v>
      </c>
      <c r="EI94" s="98">
        <f t="shared" si="103"/>
        <v>0</v>
      </c>
      <c r="EJ94" s="195">
        <f t="shared" si="104"/>
        <v>0</v>
      </c>
      <c r="EK94" s="195">
        <f t="shared" si="105"/>
        <v>1</v>
      </c>
      <c r="EL94" s="196">
        <f t="shared" si="106"/>
        <v>0</v>
      </c>
      <c r="EO94" s="196">
        <v>233</v>
      </c>
      <c r="EP94" s="194">
        <f t="shared" si="107"/>
        <v>0</v>
      </c>
      <c r="EQ94" s="195">
        <f t="shared" si="108"/>
        <v>1</v>
      </c>
      <c r="ER94" s="98">
        <f t="shared" si="109"/>
        <v>1</v>
      </c>
      <c r="ES94" s="98">
        <f t="shared" si="110"/>
        <v>1</v>
      </c>
      <c r="ET94" s="98">
        <f t="shared" si="111"/>
        <v>1</v>
      </c>
      <c r="EU94" s="98">
        <f t="shared" si="112"/>
        <v>0</v>
      </c>
      <c r="EV94" s="98">
        <f t="shared" si="113"/>
        <v>1</v>
      </c>
      <c r="EW94" s="98">
        <f t="shared" si="114"/>
        <v>1</v>
      </c>
      <c r="EX94" s="98">
        <f t="shared" si="115"/>
        <v>1</v>
      </c>
      <c r="EY94" s="98">
        <f t="shared" si="116"/>
        <v>1</v>
      </c>
      <c r="EZ94" s="98">
        <f t="shared" si="117"/>
        <v>1</v>
      </c>
      <c r="FA94" s="195">
        <f t="shared" si="118"/>
        <v>1</v>
      </c>
      <c r="FB94" s="195">
        <f t="shared" si="119"/>
        <v>1</v>
      </c>
      <c r="FC94" s="196">
        <f t="shared" si="120"/>
        <v>1</v>
      </c>
      <c r="FF94" s="10">
        <v>229</v>
      </c>
      <c r="FG94" s="191">
        <f t="shared" si="121"/>
        <v>0</v>
      </c>
      <c r="FH94" s="192">
        <f t="shared" si="122"/>
        <v>0</v>
      </c>
      <c r="FI94" s="160">
        <f t="shared" si="123"/>
        <v>0</v>
      </c>
      <c r="FJ94" s="160">
        <f t="shared" si="124"/>
        <v>0</v>
      </c>
      <c r="FK94" s="160">
        <f t="shared" si="125"/>
        <v>1</v>
      </c>
      <c r="FL94" s="160">
        <f t="shared" si="126"/>
        <v>0</v>
      </c>
      <c r="FM94" s="160">
        <f t="shared" si="127"/>
        <v>0</v>
      </c>
      <c r="FN94" s="160">
        <f t="shared" si="128"/>
        <v>0</v>
      </c>
      <c r="FO94" s="160">
        <f t="shared" si="129"/>
        <v>1</v>
      </c>
      <c r="FP94" s="160">
        <f t="shared" si="130"/>
        <v>1</v>
      </c>
      <c r="FQ94" s="160">
        <f t="shared" si="131"/>
        <v>1</v>
      </c>
      <c r="FR94" s="192">
        <f t="shared" si="132"/>
        <v>0</v>
      </c>
      <c r="FS94" s="192">
        <f t="shared" si="133"/>
        <v>0</v>
      </c>
      <c r="FT94" s="193">
        <f t="shared" si="134"/>
        <v>0</v>
      </c>
      <c r="FU94" s="193">
        <f t="shared" si="135"/>
        <v>0</v>
      </c>
    </row>
    <row r="95" spans="2:177" ht="13" thickBot="1" x14ac:dyDescent="0.3">
      <c r="B95" s="131">
        <v>340</v>
      </c>
      <c r="H95" s="126">
        <v>177</v>
      </c>
      <c r="I95">
        <f t="shared" si="3"/>
        <v>1</v>
      </c>
      <c r="M95" s="154"/>
      <c r="P95" s="127">
        <v>151</v>
      </c>
      <c r="Q95">
        <f t="shared" si="137"/>
        <v>0</v>
      </c>
      <c r="R95" s="10">
        <f t="shared" si="17"/>
        <v>0</v>
      </c>
      <c r="V95" s="126">
        <v>191</v>
      </c>
      <c r="W95">
        <f t="shared" si="18"/>
        <v>0</v>
      </c>
      <c r="X95" s="10">
        <f t="shared" si="19"/>
        <v>0</v>
      </c>
      <c r="Y95" s="10">
        <f t="shared" si="20"/>
        <v>0</v>
      </c>
      <c r="AB95" s="142">
        <v>222</v>
      </c>
      <c r="AC95" s="10">
        <f t="shared" si="21"/>
        <v>1</v>
      </c>
      <c r="AD95" s="10">
        <f t="shared" si="22"/>
        <v>0</v>
      </c>
      <c r="AE95" s="10">
        <f t="shared" si="23"/>
        <v>0</v>
      </c>
      <c r="AF95" s="10">
        <f t="shared" si="24"/>
        <v>0</v>
      </c>
      <c r="AH95" s="126">
        <v>203</v>
      </c>
      <c r="AI95" s="10">
        <f t="shared" si="25"/>
        <v>0</v>
      </c>
      <c r="AJ95" s="10">
        <f t="shared" si="26"/>
        <v>1</v>
      </c>
      <c r="AK95" s="10">
        <f t="shared" si="27"/>
        <v>0</v>
      </c>
      <c r="AL95" s="10">
        <f t="shared" si="28"/>
        <v>0</v>
      </c>
      <c r="AM95" s="10">
        <f t="shared" si="29"/>
        <v>0</v>
      </c>
      <c r="AN95" s="131">
        <v>176</v>
      </c>
      <c r="AO95" s="10">
        <f t="shared" si="30"/>
        <v>0</v>
      </c>
      <c r="AP95" s="10">
        <f t="shared" si="31"/>
        <v>1</v>
      </c>
      <c r="AQ95" s="10">
        <f t="shared" si="32"/>
        <v>0</v>
      </c>
      <c r="AR95" s="10">
        <f t="shared" si="33"/>
        <v>1</v>
      </c>
      <c r="AS95" s="10">
        <f t="shared" si="34"/>
        <v>1</v>
      </c>
      <c r="AT95" s="131">
        <v>217</v>
      </c>
      <c r="AU95" s="10">
        <f t="shared" si="5"/>
        <v>1</v>
      </c>
      <c r="AV95" s="10">
        <f t="shared" si="35"/>
        <v>1</v>
      </c>
      <c r="AW95" s="10">
        <f t="shared" si="36"/>
        <v>1</v>
      </c>
      <c r="AX95" s="10">
        <f t="shared" si="37"/>
        <v>1</v>
      </c>
      <c r="AY95" s="10">
        <f t="shared" si="38"/>
        <v>1</v>
      </c>
      <c r="AZ95" s="142">
        <v>191</v>
      </c>
      <c r="BA95" s="10">
        <f t="shared" si="6"/>
        <v>1</v>
      </c>
      <c r="BB95" s="10">
        <f t="shared" si="39"/>
        <v>0</v>
      </c>
      <c r="BC95" s="10">
        <f t="shared" si="40"/>
        <v>1</v>
      </c>
      <c r="BD95" s="10">
        <f t="shared" si="41"/>
        <v>0</v>
      </c>
      <c r="BE95" s="10">
        <f t="shared" si="42"/>
        <v>1</v>
      </c>
      <c r="BF95" s="10">
        <f t="shared" si="43"/>
        <v>0</v>
      </c>
      <c r="BG95" s="10">
        <f t="shared" si="44"/>
        <v>0</v>
      </c>
      <c r="BH95" s="10">
        <f t="shared" si="45"/>
        <v>0</v>
      </c>
      <c r="BJ95" s="131">
        <v>247</v>
      </c>
      <c r="BK95" s="194">
        <f t="shared" si="46"/>
        <v>0</v>
      </c>
      <c r="BL95" s="195">
        <f t="shared" si="47"/>
        <v>1</v>
      </c>
      <c r="BM95" s="195">
        <f t="shared" si="48"/>
        <v>0</v>
      </c>
      <c r="BN95" s="195">
        <f t="shared" si="49"/>
        <v>0</v>
      </c>
      <c r="BO95" s="195">
        <f t="shared" si="50"/>
        <v>0</v>
      </c>
      <c r="BP95" s="195">
        <f t="shared" si="51"/>
        <v>1</v>
      </c>
      <c r="BQ95" s="195">
        <f t="shared" si="52"/>
        <v>0</v>
      </c>
      <c r="BR95" s="195">
        <f t="shared" si="136"/>
        <v>0</v>
      </c>
      <c r="BS95" s="196">
        <f t="shared" si="53"/>
        <v>0</v>
      </c>
      <c r="BT95" s="114">
        <f t="shared" si="54"/>
        <v>3</v>
      </c>
      <c r="BU95" s="162">
        <v>341</v>
      </c>
      <c r="BV95" s="162">
        <f t="shared" si="55"/>
        <v>1</v>
      </c>
      <c r="BW95" s="98">
        <f t="shared" si="56"/>
        <v>0</v>
      </c>
      <c r="BX95" s="98">
        <f t="shared" si="57"/>
        <v>1</v>
      </c>
      <c r="BY95" s="98">
        <f t="shared" si="58"/>
        <v>1</v>
      </c>
      <c r="BZ95" s="98">
        <f t="shared" si="59"/>
        <v>0</v>
      </c>
      <c r="CA95" s="98">
        <f t="shared" si="60"/>
        <v>1</v>
      </c>
      <c r="CB95" s="98">
        <f t="shared" si="61"/>
        <v>1</v>
      </c>
      <c r="CC95" s="98">
        <f t="shared" si="62"/>
        <v>0</v>
      </c>
      <c r="CD95" s="195">
        <f t="shared" si="63"/>
        <v>0</v>
      </c>
      <c r="CE95" s="196">
        <f t="shared" si="64"/>
        <v>0</v>
      </c>
      <c r="CF95" s="114">
        <f t="shared" si="65"/>
        <v>6</v>
      </c>
      <c r="CG95" s="162">
        <v>365</v>
      </c>
      <c r="CH95" s="194">
        <f t="shared" si="66"/>
        <v>1</v>
      </c>
      <c r="CI95" s="98">
        <f t="shared" si="67"/>
        <v>1</v>
      </c>
      <c r="CJ95" s="98">
        <f t="shared" si="68"/>
        <v>1</v>
      </c>
      <c r="CK95" s="98">
        <f t="shared" si="69"/>
        <v>1</v>
      </c>
      <c r="CL95" s="98">
        <f t="shared" si="70"/>
        <v>1</v>
      </c>
      <c r="CM95" s="98">
        <f t="shared" si="71"/>
        <v>1</v>
      </c>
      <c r="CN95" s="98">
        <f t="shared" si="72"/>
        <v>1</v>
      </c>
      <c r="CO95" s="99">
        <f t="shared" si="73"/>
        <v>0</v>
      </c>
      <c r="CP95" s="98">
        <f t="shared" si="74"/>
        <v>1</v>
      </c>
      <c r="CQ95" s="195">
        <f t="shared" si="75"/>
        <v>1</v>
      </c>
      <c r="CR95" s="196">
        <f t="shared" si="76"/>
        <v>1</v>
      </c>
      <c r="CS95">
        <f t="shared" si="77"/>
        <v>10</v>
      </c>
      <c r="CU95" s="162">
        <v>492</v>
      </c>
      <c r="CV95" s="194">
        <f t="shared" si="138"/>
        <v>0</v>
      </c>
      <c r="CW95" s="98">
        <f t="shared" si="139"/>
        <v>0</v>
      </c>
      <c r="CX95" s="98">
        <f t="shared" si="140"/>
        <v>0</v>
      </c>
      <c r="CY95" s="98">
        <f t="shared" si="141"/>
        <v>0</v>
      </c>
      <c r="CZ95" s="98">
        <f t="shared" si="142"/>
        <v>0</v>
      </c>
      <c r="DA95" s="98">
        <f t="shared" si="143"/>
        <v>0</v>
      </c>
      <c r="DB95" s="98">
        <f t="shared" si="144"/>
        <v>1</v>
      </c>
      <c r="DC95" s="99">
        <f t="shared" si="145"/>
        <v>1</v>
      </c>
      <c r="DD95" s="98">
        <f t="shared" si="146"/>
        <v>0</v>
      </c>
      <c r="DE95" s="195">
        <f t="shared" si="147"/>
        <v>0</v>
      </c>
      <c r="DF95" s="195">
        <f t="shared" si="148"/>
        <v>0</v>
      </c>
      <c r="DG95" s="196">
        <f t="shared" si="149"/>
        <v>0</v>
      </c>
      <c r="DH95">
        <f t="shared" si="80"/>
        <v>2</v>
      </c>
      <c r="DJ95" s="162">
        <v>868</v>
      </c>
      <c r="DK95" s="194">
        <f t="shared" si="81"/>
        <v>1</v>
      </c>
      <c r="DL95" s="162">
        <f t="shared" si="82"/>
        <v>0</v>
      </c>
      <c r="DM95" s="98">
        <f t="shared" si="83"/>
        <v>0</v>
      </c>
      <c r="DN95" s="98">
        <f t="shared" si="84"/>
        <v>0</v>
      </c>
      <c r="DO95" s="98">
        <f t="shared" si="85"/>
        <v>0</v>
      </c>
      <c r="DP95" s="98">
        <f t="shared" si="86"/>
        <v>0</v>
      </c>
      <c r="DQ95" s="98">
        <f t="shared" si="87"/>
        <v>1</v>
      </c>
      <c r="DR95" s="98">
        <f t="shared" si="88"/>
        <v>1</v>
      </c>
      <c r="DS95" s="98">
        <f t="shared" si="89"/>
        <v>1</v>
      </c>
      <c r="DT95" s="195">
        <f t="shared" si="90"/>
        <v>1</v>
      </c>
      <c r="DU95" s="195">
        <f t="shared" si="91"/>
        <v>0</v>
      </c>
      <c r="DV95" s="196">
        <f t="shared" si="92"/>
        <v>0</v>
      </c>
      <c r="DW95">
        <f t="shared" si="93"/>
        <v>5</v>
      </c>
      <c r="DY95" s="194">
        <v>469</v>
      </c>
      <c r="DZ95" s="194">
        <f t="shared" si="94"/>
        <v>1</v>
      </c>
      <c r="EA95" s="195">
        <f t="shared" si="95"/>
        <v>1</v>
      </c>
      <c r="EB95" s="98">
        <f t="shared" si="96"/>
        <v>1</v>
      </c>
      <c r="EC95" s="98">
        <f t="shared" si="97"/>
        <v>1</v>
      </c>
      <c r="ED95" s="98">
        <f t="shared" si="98"/>
        <v>1</v>
      </c>
      <c r="EE95" s="98">
        <f t="shared" si="99"/>
        <v>1</v>
      </c>
      <c r="EF95" s="98">
        <f t="shared" si="100"/>
        <v>1</v>
      </c>
      <c r="EG95" s="98">
        <f t="shared" si="101"/>
        <v>1</v>
      </c>
      <c r="EH95" s="98">
        <f t="shared" si="102"/>
        <v>1</v>
      </c>
      <c r="EI95" s="98">
        <f t="shared" si="103"/>
        <v>1</v>
      </c>
      <c r="EJ95" s="195">
        <f t="shared" si="104"/>
        <v>1</v>
      </c>
      <c r="EK95" s="195">
        <f t="shared" si="105"/>
        <v>1</v>
      </c>
      <c r="EL95" s="196">
        <f t="shared" si="106"/>
        <v>1</v>
      </c>
      <c r="EO95" s="196">
        <v>234</v>
      </c>
      <c r="EP95" s="194">
        <f t="shared" si="107"/>
        <v>0</v>
      </c>
      <c r="EQ95" s="195">
        <f t="shared" si="108"/>
        <v>1</v>
      </c>
      <c r="ER95" s="98">
        <f t="shared" si="109"/>
        <v>1</v>
      </c>
      <c r="ES95" s="98">
        <f t="shared" si="110"/>
        <v>1</v>
      </c>
      <c r="ET95" s="98">
        <f t="shared" si="111"/>
        <v>1</v>
      </c>
      <c r="EU95" s="98">
        <f t="shared" si="112"/>
        <v>1</v>
      </c>
      <c r="EV95" s="98">
        <f t="shared" si="113"/>
        <v>0</v>
      </c>
      <c r="EW95" s="98">
        <f t="shared" si="114"/>
        <v>1</v>
      </c>
      <c r="EX95" s="98">
        <f t="shared" si="115"/>
        <v>1</v>
      </c>
      <c r="EY95" s="98">
        <f t="shared" si="116"/>
        <v>1</v>
      </c>
      <c r="EZ95" s="98">
        <f t="shared" si="117"/>
        <v>0</v>
      </c>
      <c r="FA95" s="195">
        <f t="shared" si="118"/>
        <v>0</v>
      </c>
      <c r="FB95" s="195">
        <f t="shared" si="119"/>
        <v>0</v>
      </c>
      <c r="FC95" s="196">
        <f t="shared" si="120"/>
        <v>0</v>
      </c>
      <c r="FF95" s="10">
        <v>230</v>
      </c>
      <c r="FG95" s="191">
        <f t="shared" si="121"/>
        <v>1</v>
      </c>
      <c r="FH95" s="192">
        <f t="shared" si="122"/>
        <v>1</v>
      </c>
      <c r="FI95" s="160">
        <f t="shared" si="123"/>
        <v>0</v>
      </c>
      <c r="FJ95" s="160">
        <f t="shared" si="124"/>
        <v>0</v>
      </c>
      <c r="FK95" s="160">
        <f t="shared" si="125"/>
        <v>0</v>
      </c>
      <c r="FL95" s="160">
        <f t="shared" si="126"/>
        <v>1</v>
      </c>
      <c r="FM95" s="160">
        <f t="shared" si="127"/>
        <v>0</v>
      </c>
      <c r="FN95" s="160">
        <f t="shared" si="128"/>
        <v>0</v>
      </c>
      <c r="FO95" s="160">
        <f t="shared" si="129"/>
        <v>0</v>
      </c>
      <c r="FP95" s="160">
        <f t="shared" si="130"/>
        <v>0</v>
      </c>
      <c r="FQ95" s="160">
        <f t="shared" si="131"/>
        <v>1</v>
      </c>
      <c r="FR95" s="192">
        <f t="shared" si="132"/>
        <v>0</v>
      </c>
      <c r="FS95" s="192">
        <f t="shared" si="133"/>
        <v>0</v>
      </c>
      <c r="FT95" s="193">
        <f t="shared" si="134"/>
        <v>1</v>
      </c>
      <c r="FU95" s="193">
        <f t="shared" si="135"/>
        <v>1</v>
      </c>
    </row>
    <row r="96" spans="2:177" ht="13" thickBot="1" x14ac:dyDescent="0.3">
      <c r="B96" s="131">
        <v>349</v>
      </c>
      <c r="H96" s="126">
        <v>178</v>
      </c>
      <c r="I96">
        <f t="shared" si="3"/>
        <v>0</v>
      </c>
      <c r="M96" s="156"/>
      <c r="P96" s="128">
        <v>155</v>
      </c>
      <c r="Q96">
        <f t="shared" si="137"/>
        <v>0</v>
      </c>
      <c r="R96" s="10">
        <f t="shared" si="17"/>
        <v>0</v>
      </c>
      <c r="V96" s="128">
        <v>192</v>
      </c>
      <c r="W96">
        <f t="shared" si="18"/>
        <v>0</v>
      </c>
      <c r="X96" s="10">
        <f t="shared" si="19"/>
        <v>1</v>
      </c>
      <c r="Y96" s="10">
        <f t="shared" si="20"/>
        <v>0</v>
      </c>
      <c r="AB96" s="131">
        <v>224</v>
      </c>
      <c r="AC96" s="10">
        <f t="shared" si="21"/>
        <v>1</v>
      </c>
      <c r="AD96" s="10">
        <f t="shared" si="22"/>
        <v>1</v>
      </c>
      <c r="AE96" s="10">
        <f t="shared" si="23"/>
        <v>0</v>
      </c>
      <c r="AF96" s="10">
        <f t="shared" si="24"/>
        <v>0</v>
      </c>
      <c r="AH96" s="126">
        <v>217</v>
      </c>
      <c r="AI96" s="10">
        <f t="shared" si="25"/>
        <v>1</v>
      </c>
      <c r="AJ96" s="10">
        <f t="shared" si="26"/>
        <v>1</v>
      </c>
      <c r="AK96" s="10">
        <f t="shared" si="27"/>
        <v>1</v>
      </c>
      <c r="AL96" s="10">
        <f t="shared" si="28"/>
        <v>1</v>
      </c>
      <c r="AM96" s="10">
        <f t="shared" si="29"/>
        <v>0</v>
      </c>
      <c r="AN96" s="131">
        <v>177</v>
      </c>
      <c r="AO96" s="10">
        <f t="shared" si="30"/>
        <v>0</v>
      </c>
      <c r="AP96" s="10">
        <f t="shared" si="31"/>
        <v>1</v>
      </c>
      <c r="AQ96" s="10">
        <f t="shared" si="32"/>
        <v>0</v>
      </c>
      <c r="AR96" s="10">
        <f t="shared" si="33"/>
        <v>0</v>
      </c>
      <c r="AS96" s="10">
        <f t="shared" si="34"/>
        <v>1</v>
      </c>
      <c r="AT96" s="131">
        <v>223</v>
      </c>
      <c r="AU96" s="10">
        <f t="shared" si="5"/>
        <v>0</v>
      </c>
      <c r="AV96" s="10">
        <f t="shared" si="35"/>
        <v>0</v>
      </c>
      <c r="AW96" s="10">
        <f t="shared" si="36"/>
        <v>0</v>
      </c>
      <c r="AX96" s="10">
        <f t="shared" si="37"/>
        <v>1</v>
      </c>
      <c r="AY96" s="10">
        <f t="shared" si="38"/>
        <v>0</v>
      </c>
      <c r="AZ96" s="131">
        <v>195</v>
      </c>
      <c r="BA96" s="10">
        <f t="shared" si="6"/>
        <v>1</v>
      </c>
      <c r="BB96" s="10">
        <f t="shared" si="39"/>
        <v>1</v>
      </c>
      <c r="BC96" s="10">
        <f t="shared" si="40"/>
        <v>1</v>
      </c>
      <c r="BD96" s="10">
        <f t="shared" si="41"/>
        <v>0</v>
      </c>
      <c r="BE96" s="10">
        <f t="shared" si="42"/>
        <v>0</v>
      </c>
      <c r="BF96" s="10">
        <f t="shared" si="43"/>
        <v>0</v>
      </c>
      <c r="BG96" s="10">
        <f t="shared" si="44"/>
        <v>0</v>
      </c>
      <c r="BH96" s="10">
        <f t="shared" si="45"/>
        <v>0</v>
      </c>
      <c r="BJ96" s="174">
        <v>254</v>
      </c>
      <c r="BK96" s="194">
        <f t="shared" si="46"/>
        <v>1</v>
      </c>
      <c r="BL96" s="195">
        <f t="shared" si="47"/>
        <v>1</v>
      </c>
      <c r="BM96" s="195">
        <f t="shared" si="48"/>
        <v>1</v>
      </c>
      <c r="BN96" s="195">
        <f t="shared" si="49"/>
        <v>1</v>
      </c>
      <c r="BO96" s="195">
        <f t="shared" si="50"/>
        <v>1</v>
      </c>
      <c r="BP96" s="195">
        <f t="shared" si="51"/>
        <v>1</v>
      </c>
      <c r="BQ96" s="195">
        <f t="shared" si="52"/>
        <v>1</v>
      </c>
      <c r="BR96" s="195">
        <f t="shared" si="136"/>
        <v>1</v>
      </c>
      <c r="BS96" s="196">
        <f t="shared" si="53"/>
        <v>1</v>
      </c>
      <c r="BT96" s="114">
        <f t="shared" si="54"/>
        <v>10</v>
      </c>
      <c r="BU96" s="164">
        <v>343</v>
      </c>
      <c r="BV96" s="162">
        <f t="shared" si="55"/>
        <v>1</v>
      </c>
      <c r="BW96" s="98">
        <f t="shared" si="56"/>
        <v>0</v>
      </c>
      <c r="BX96" s="98">
        <f t="shared" si="57"/>
        <v>0</v>
      </c>
      <c r="BY96" s="98">
        <f t="shared" si="58"/>
        <v>1</v>
      </c>
      <c r="BZ96" s="98">
        <f t="shared" si="59"/>
        <v>1</v>
      </c>
      <c r="CA96" s="98">
        <f t="shared" si="60"/>
        <v>1</v>
      </c>
      <c r="CB96" s="98">
        <f t="shared" si="61"/>
        <v>1</v>
      </c>
      <c r="CC96" s="98">
        <f t="shared" si="62"/>
        <v>1</v>
      </c>
      <c r="CD96" s="195">
        <f t="shared" si="63"/>
        <v>0</v>
      </c>
      <c r="CE96" s="196">
        <f t="shared" si="64"/>
        <v>0</v>
      </c>
      <c r="CF96" s="114">
        <f t="shared" si="65"/>
        <v>7</v>
      </c>
      <c r="CG96" s="164">
        <v>368</v>
      </c>
      <c r="CH96" s="194">
        <f t="shared" si="66"/>
        <v>1</v>
      </c>
      <c r="CI96" s="98">
        <f t="shared" si="67"/>
        <v>1</v>
      </c>
      <c r="CJ96" s="98">
        <f t="shared" si="68"/>
        <v>1</v>
      </c>
      <c r="CK96" s="98">
        <f t="shared" si="69"/>
        <v>0</v>
      </c>
      <c r="CL96" s="98">
        <f t="shared" si="70"/>
        <v>0</v>
      </c>
      <c r="CM96" s="98">
        <f t="shared" si="71"/>
        <v>0</v>
      </c>
      <c r="CN96" s="98">
        <f t="shared" si="72"/>
        <v>0</v>
      </c>
      <c r="CO96" s="99">
        <f t="shared" si="73"/>
        <v>0</v>
      </c>
      <c r="CP96" s="98">
        <f t="shared" si="74"/>
        <v>1</v>
      </c>
      <c r="CQ96" s="195">
        <f t="shared" si="75"/>
        <v>0</v>
      </c>
      <c r="CR96" s="196">
        <f t="shared" si="76"/>
        <v>0</v>
      </c>
      <c r="CS96">
        <f t="shared" si="77"/>
        <v>4</v>
      </c>
      <c r="CU96" s="164">
        <v>503</v>
      </c>
      <c r="CV96" s="194">
        <f t="shared" si="138"/>
        <v>0</v>
      </c>
      <c r="CW96" s="98">
        <f t="shared" si="139"/>
        <v>0</v>
      </c>
      <c r="CX96" s="98">
        <f t="shared" si="140"/>
        <v>1</v>
      </c>
      <c r="CY96" s="98">
        <f t="shared" si="141"/>
        <v>0</v>
      </c>
      <c r="CZ96" s="98">
        <f t="shared" si="142"/>
        <v>1</v>
      </c>
      <c r="DA96" s="98">
        <f t="shared" si="143"/>
        <v>1</v>
      </c>
      <c r="DB96" s="98">
        <f t="shared" si="144"/>
        <v>1</v>
      </c>
      <c r="DC96" s="99">
        <f t="shared" si="145"/>
        <v>0</v>
      </c>
      <c r="DD96" s="98">
        <f t="shared" si="146"/>
        <v>0</v>
      </c>
      <c r="DE96" s="195">
        <f t="shared" si="147"/>
        <v>0</v>
      </c>
      <c r="DF96" s="195">
        <f t="shared" si="148"/>
        <v>0</v>
      </c>
      <c r="DG96" s="196">
        <f t="shared" si="149"/>
        <v>0</v>
      </c>
      <c r="DH96">
        <f t="shared" si="80"/>
        <v>4</v>
      </c>
      <c r="DJ96" s="164">
        <v>948</v>
      </c>
      <c r="DK96" s="194">
        <f t="shared" si="81"/>
        <v>0</v>
      </c>
      <c r="DL96" s="162">
        <f t="shared" si="82"/>
        <v>0</v>
      </c>
      <c r="DM96" s="98">
        <f t="shared" si="83"/>
        <v>0</v>
      </c>
      <c r="DN96" s="98">
        <f t="shared" si="84"/>
        <v>0</v>
      </c>
      <c r="DO96" s="98">
        <f t="shared" si="85"/>
        <v>0</v>
      </c>
      <c r="DP96" s="98">
        <f t="shared" si="86"/>
        <v>0</v>
      </c>
      <c r="DQ96" s="98">
        <f t="shared" si="87"/>
        <v>0</v>
      </c>
      <c r="DR96" s="98">
        <f t="shared" si="88"/>
        <v>0</v>
      </c>
      <c r="DS96" s="98">
        <f t="shared" si="89"/>
        <v>0</v>
      </c>
      <c r="DT96" s="195">
        <f t="shared" si="90"/>
        <v>0</v>
      </c>
      <c r="DU96" s="195">
        <f t="shared" si="91"/>
        <v>0</v>
      </c>
      <c r="DV96" s="196">
        <f t="shared" si="92"/>
        <v>0</v>
      </c>
      <c r="DW96">
        <f t="shared" si="93"/>
        <v>0</v>
      </c>
      <c r="DY96" s="194">
        <v>488</v>
      </c>
      <c r="DZ96" s="194">
        <f t="shared" si="94"/>
        <v>0</v>
      </c>
      <c r="EA96" s="195">
        <f t="shared" si="95"/>
        <v>1</v>
      </c>
      <c r="EB96" s="98">
        <f t="shared" si="96"/>
        <v>0</v>
      </c>
      <c r="EC96" s="98">
        <f t="shared" si="97"/>
        <v>0</v>
      </c>
      <c r="ED96" s="98">
        <f t="shared" si="98"/>
        <v>1</v>
      </c>
      <c r="EE96" s="98">
        <f t="shared" si="99"/>
        <v>0</v>
      </c>
      <c r="EF96" s="98">
        <f t="shared" si="100"/>
        <v>1</v>
      </c>
      <c r="EG96" s="98">
        <f t="shared" si="101"/>
        <v>0</v>
      </c>
      <c r="EH96" s="98">
        <f t="shared" si="102"/>
        <v>0</v>
      </c>
      <c r="EI96" s="98">
        <f t="shared" si="103"/>
        <v>0</v>
      </c>
      <c r="EJ96" s="195">
        <f t="shared" si="104"/>
        <v>0</v>
      </c>
      <c r="EK96" s="195">
        <f t="shared" si="105"/>
        <v>0</v>
      </c>
      <c r="EL96" s="196">
        <f t="shared" si="106"/>
        <v>0</v>
      </c>
      <c r="EO96" s="196">
        <v>236</v>
      </c>
      <c r="EP96" s="194">
        <f t="shared" si="107"/>
        <v>0</v>
      </c>
      <c r="EQ96" s="195">
        <f t="shared" si="108"/>
        <v>0</v>
      </c>
      <c r="ER96" s="98">
        <f t="shared" si="109"/>
        <v>0</v>
      </c>
      <c r="ES96" s="98">
        <f t="shared" si="110"/>
        <v>0</v>
      </c>
      <c r="ET96" s="98">
        <f t="shared" si="111"/>
        <v>0</v>
      </c>
      <c r="EU96" s="98">
        <f t="shared" si="112"/>
        <v>0</v>
      </c>
      <c r="EV96" s="98">
        <f t="shared" si="113"/>
        <v>0</v>
      </c>
      <c r="EW96" s="98">
        <f t="shared" si="114"/>
        <v>0</v>
      </c>
      <c r="EX96" s="98">
        <f t="shared" si="115"/>
        <v>0</v>
      </c>
      <c r="EY96" s="98">
        <f t="shared" si="116"/>
        <v>1</v>
      </c>
      <c r="EZ96" s="98">
        <f t="shared" si="117"/>
        <v>1</v>
      </c>
      <c r="FA96" s="195">
        <f t="shared" si="118"/>
        <v>1</v>
      </c>
      <c r="FB96" s="195">
        <f t="shared" si="119"/>
        <v>1</v>
      </c>
      <c r="FC96" s="196">
        <f t="shared" si="120"/>
        <v>1</v>
      </c>
      <c r="FF96" s="10">
        <v>231</v>
      </c>
      <c r="FG96" s="191">
        <f t="shared" si="121"/>
        <v>0</v>
      </c>
      <c r="FH96" s="192">
        <f t="shared" si="122"/>
        <v>0</v>
      </c>
      <c r="FI96" s="160">
        <f t="shared" si="123"/>
        <v>0</v>
      </c>
      <c r="FJ96" s="160">
        <f t="shared" si="124"/>
        <v>1</v>
      </c>
      <c r="FK96" s="160">
        <f t="shared" si="125"/>
        <v>0</v>
      </c>
      <c r="FL96" s="160">
        <f t="shared" si="126"/>
        <v>0</v>
      </c>
      <c r="FM96" s="160">
        <f t="shared" si="127"/>
        <v>0</v>
      </c>
      <c r="FN96" s="160">
        <f t="shared" si="128"/>
        <v>1</v>
      </c>
      <c r="FO96" s="160">
        <f t="shared" si="129"/>
        <v>0</v>
      </c>
      <c r="FP96" s="160">
        <f t="shared" si="130"/>
        <v>0</v>
      </c>
      <c r="FQ96" s="160">
        <f t="shared" si="131"/>
        <v>1</v>
      </c>
      <c r="FR96" s="192">
        <f t="shared" si="132"/>
        <v>0</v>
      </c>
      <c r="FS96" s="192">
        <f t="shared" si="133"/>
        <v>1</v>
      </c>
      <c r="FT96" s="193">
        <f t="shared" si="134"/>
        <v>0</v>
      </c>
      <c r="FU96" s="193">
        <f t="shared" si="135"/>
        <v>0</v>
      </c>
    </row>
    <row r="97" spans="2:177" ht="13" thickBot="1" x14ac:dyDescent="0.3">
      <c r="B97" s="131">
        <v>364</v>
      </c>
      <c r="H97" s="126">
        <v>190</v>
      </c>
      <c r="I97">
        <f t="shared" si="3"/>
        <v>0</v>
      </c>
      <c r="M97" s="154"/>
      <c r="P97" s="127">
        <v>157</v>
      </c>
      <c r="Q97">
        <f t="shared" si="137"/>
        <v>0</v>
      </c>
      <c r="R97" s="10">
        <f t="shared" si="17"/>
        <v>1</v>
      </c>
      <c r="V97" s="126">
        <v>201</v>
      </c>
      <c r="W97">
        <f t="shared" si="18"/>
        <v>1</v>
      </c>
      <c r="X97" s="10">
        <f t="shared" si="19"/>
        <v>0</v>
      </c>
      <c r="Y97" s="10">
        <f t="shared" si="20"/>
        <v>1</v>
      </c>
      <c r="AB97" s="131">
        <v>233</v>
      </c>
      <c r="AC97" s="10">
        <f t="shared" si="21"/>
        <v>1</v>
      </c>
      <c r="AD97" s="10">
        <f t="shared" si="22"/>
        <v>1</v>
      </c>
      <c r="AE97" s="10">
        <f t="shared" si="23"/>
        <v>1</v>
      </c>
      <c r="AF97" s="10">
        <f t="shared" si="24"/>
        <v>1</v>
      </c>
      <c r="AH97" s="126">
        <v>229</v>
      </c>
      <c r="AI97" s="10">
        <f t="shared" si="25"/>
        <v>0</v>
      </c>
      <c r="AJ97" s="10">
        <f t="shared" si="26"/>
        <v>0</v>
      </c>
      <c r="AK97" s="10">
        <f t="shared" si="27"/>
        <v>0</v>
      </c>
      <c r="AL97" s="10">
        <f t="shared" si="28"/>
        <v>0</v>
      </c>
      <c r="AM97" s="10">
        <f t="shared" si="29"/>
        <v>0</v>
      </c>
      <c r="AN97" s="131">
        <v>179</v>
      </c>
      <c r="AO97" s="10">
        <f t="shared" si="30"/>
        <v>1</v>
      </c>
      <c r="AP97" s="10">
        <f t="shared" si="31"/>
        <v>1</v>
      </c>
      <c r="AQ97" s="10">
        <f t="shared" si="32"/>
        <v>0</v>
      </c>
      <c r="AR97" s="10">
        <f t="shared" si="33"/>
        <v>0</v>
      </c>
      <c r="AS97" s="10">
        <f t="shared" si="34"/>
        <v>0</v>
      </c>
      <c r="AT97" s="131">
        <v>229</v>
      </c>
      <c r="AU97" s="10">
        <f t="shared" si="5"/>
        <v>1</v>
      </c>
      <c r="AV97" s="10">
        <f t="shared" si="35"/>
        <v>1</v>
      </c>
      <c r="AW97" s="10">
        <f t="shared" si="36"/>
        <v>0</v>
      </c>
      <c r="AX97" s="10">
        <f t="shared" si="37"/>
        <v>0</v>
      </c>
      <c r="AY97" s="10">
        <f t="shared" si="38"/>
        <v>0</v>
      </c>
      <c r="AZ97" s="131">
        <v>201</v>
      </c>
      <c r="BA97" s="10">
        <f t="shared" si="6"/>
        <v>0</v>
      </c>
      <c r="BB97" s="10">
        <f t="shared" si="39"/>
        <v>1</v>
      </c>
      <c r="BC97" s="10">
        <f t="shared" si="40"/>
        <v>0</v>
      </c>
      <c r="BD97" s="10">
        <f t="shared" si="41"/>
        <v>0</v>
      </c>
      <c r="BE97" s="10">
        <f t="shared" si="42"/>
        <v>1</v>
      </c>
      <c r="BF97" s="10">
        <f t="shared" si="43"/>
        <v>1</v>
      </c>
      <c r="BG97" s="10">
        <f t="shared" si="44"/>
        <v>0</v>
      </c>
      <c r="BH97" s="10">
        <f t="shared" si="45"/>
        <v>1</v>
      </c>
      <c r="BJ97" s="131">
        <v>329</v>
      </c>
      <c r="BK97" s="194">
        <f t="shared" si="46"/>
        <v>0</v>
      </c>
      <c r="BL97" s="195">
        <f t="shared" si="47"/>
        <v>0</v>
      </c>
      <c r="BM97" s="195">
        <f t="shared" si="48"/>
        <v>0</v>
      </c>
      <c r="BN97" s="195">
        <f t="shared" si="49"/>
        <v>0</v>
      </c>
      <c r="BO97" s="195">
        <f t="shared" si="50"/>
        <v>0</v>
      </c>
      <c r="BP97" s="195">
        <f t="shared" si="51"/>
        <v>0</v>
      </c>
      <c r="BQ97" s="195">
        <f t="shared" si="52"/>
        <v>1</v>
      </c>
      <c r="BR97" s="195">
        <f t="shared" si="136"/>
        <v>1</v>
      </c>
      <c r="BS97" s="196">
        <f t="shared" si="53"/>
        <v>0</v>
      </c>
      <c r="BT97" s="114">
        <f t="shared" si="54"/>
        <v>3</v>
      </c>
      <c r="BU97" s="162">
        <v>359</v>
      </c>
      <c r="BV97" s="162">
        <f t="shared" si="55"/>
        <v>0</v>
      </c>
      <c r="BW97" s="98">
        <f t="shared" si="56"/>
        <v>1</v>
      </c>
      <c r="BX97" s="98">
        <f t="shared" si="57"/>
        <v>0</v>
      </c>
      <c r="BY97" s="98">
        <f t="shared" si="58"/>
        <v>0</v>
      </c>
      <c r="BZ97" s="98">
        <f t="shared" si="59"/>
        <v>0</v>
      </c>
      <c r="CA97" s="98">
        <f t="shared" si="60"/>
        <v>0</v>
      </c>
      <c r="CB97" s="98">
        <f t="shared" si="61"/>
        <v>1</v>
      </c>
      <c r="CC97" s="98">
        <f t="shared" si="62"/>
        <v>0</v>
      </c>
      <c r="CD97" s="195">
        <f t="shared" si="63"/>
        <v>0</v>
      </c>
      <c r="CE97" s="196">
        <f t="shared" si="64"/>
        <v>0</v>
      </c>
      <c r="CF97" s="114">
        <f t="shared" si="65"/>
        <v>3</v>
      </c>
      <c r="CG97" s="162">
        <v>399</v>
      </c>
      <c r="CH97" s="194">
        <f t="shared" si="66"/>
        <v>1</v>
      </c>
      <c r="CI97" s="98">
        <f t="shared" si="67"/>
        <v>1</v>
      </c>
      <c r="CJ97" s="98">
        <f t="shared" si="68"/>
        <v>0</v>
      </c>
      <c r="CK97" s="98">
        <f t="shared" si="69"/>
        <v>0</v>
      </c>
      <c r="CL97" s="98">
        <f t="shared" si="70"/>
        <v>0</v>
      </c>
      <c r="CM97" s="98">
        <f t="shared" si="71"/>
        <v>0</v>
      </c>
      <c r="CN97" s="98">
        <f t="shared" si="72"/>
        <v>0</v>
      </c>
      <c r="CO97" s="99">
        <f t="shared" si="73"/>
        <v>0</v>
      </c>
      <c r="CP97" s="98">
        <f t="shared" si="74"/>
        <v>1</v>
      </c>
      <c r="CQ97" s="195">
        <f t="shared" si="75"/>
        <v>0</v>
      </c>
      <c r="CR97" s="196">
        <f t="shared" si="76"/>
        <v>0</v>
      </c>
      <c r="CS97">
        <f t="shared" si="77"/>
        <v>3</v>
      </c>
      <c r="CU97" s="162">
        <v>525</v>
      </c>
      <c r="CV97" s="194">
        <f t="shared" si="138"/>
        <v>1</v>
      </c>
      <c r="CW97" s="98">
        <f t="shared" si="139"/>
        <v>1</v>
      </c>
      <c r="CX97" s="98">
        <f t="shared" si="140"/>
        <v>0</v>
      </c>
      <c r="CY97" s="98">
        <f t="shared" si="141"/>
        <v>1</v>
      </c>
      <c r="CZ97" s="98">
        <f t="shared" si="142"/>
        <v>0</v>
      </c>
      <c r="DA97" s="98">
        <f t="shared" si="143"/>
        <v>0</v>
      </c>
      <c r="DB97" s="98">
        <f t="shared" si="144"/>
        <v>0</v>
      </c>
      <c r="DC97" s="99">
        <f t="shared" si="145"/>
        <v>0</v>
      </c>
      <c r="DD97" s="98">
        <f t="shared" si="146"/>
        <v>1</v>
      </c>
      <c r="DE97" s="195">
        <f t="shared" si="147"/>
        <v>0</v>
      </c>
      <c r="DF97" s="195">
        <f t="shared" si="148"/>
        <v>0</v>
      </c>
      <c r="DG97" s="196">
        <f t="shared" si="149"/>
        <v>0</v>
      </c>
      <c r="DH97">
        <f t="shared" si="80"/>
        <v>4</v>
      </c>
      <c r="DJ97" s="162">
        <v>967</v>
      </c>
      <c r="DK97" s="194">
        <f t="shared" si="81"/>
        <v>0</v>
      </c>
      <c r="DL97" s="162">
        <f t="shared" si="82"/>
        <v>1</v>
      </c>
      <c r="DM97" s="98">
        <f t="shared" si="83"/>
        <v>0</v>
      </c>
      <c r="DN97" s="98">
        <f t="shared" si="84"/>
        <v>0</v>
      </c>
      <c r="DO97" s="98">
        <f t="shared" si="85"/>
        <v>0</v>
      </c>
      <c r="DP97" s="98">
        <f t="shared" si="86"/>
        <v>0</v>
      </c>
      <c r="DQ97" s="98">
        <f t="shared" si="87"/>
        <v>0</v>
      </c>
      <c r="DR97" s="98">
        <f t="shared" si="88"/>
        <v>0</v>
      </c>
      <c r="DS97" s="98">
        <f t="shared" si="89"/>
        <v>0</v>
      </c>
      <c r="DT97" s="195">
        <f t="shared" si="90"/>
        <v>0</v>
      </c>
      <c r="DU97" s="195">
        <f t="shared" si="91"/>
        <v>0</v>
      </c>
      <c r="DV97" s="196">
        <f t="shared" si="92"/>
        <v>0</v>
      </c>
      <c r="DW97">
        <f t="shared" si="93"/>
        <v>1</v>
      </c>
      <c r="DY97" s="194">
        <v>494</v>
      </c>
      <c r="DZ97" s="194">
        <f t="shared" si="94"/>
        <v>0</v>
      </c>
      <c r="EA97" s="195">
        <f t="shared" si="95"/>
        <v>0</v>
      </c>
      <c r="EB97" s="98">
        <f t="shared" si="96"/>
        <v>1</v>
      </c>
      <c r="EC97" s="98">
        <f t="shared" si="97"/>
        <v>0</v>
      </c>
      <c r="ED97" s="98">
        <f t="shared" si="98"/>
        <v>0</v>
      </c>
      <c r="EE97" s="98">
        <f t="shared" si="99"/>
        <v>1</v>
      </c>
      <c r="EF97" s="98">
        <f t="shared" si="100"/>
        <v>1</v>
      </c>
      <c r="EG97" s="98">
        <f t="shared" si="101"/>
        <v>1</v>
      </c>
      <c r="EH97" s="98">
        <f t="shared" si="102"/>
        <v>1</v>
      </c>
      <c r="EI97" s="98">
        <f t="shared" si="103"/>
        <v>1</v>
      </c>
      <c r="EJ97" s="195">
        <f t="shared" si="104"/>
        <v>1</v>
      </c>
      <c r="EK97" s="195">
        <f t="shared" si="105"/>
        <v>1</v>
      </c>
      <c r="EL97" s="196">
        <f t="shared" si="106"/>
        <v>0</v>
      </c>
      <c r="EO97" s="196">
        <v>245</v>
      </c>
      <c r="EP97" s="194">
        <f t="shared" si="107"/>
        <v>0</v>
      </c>
      <c r="EQ97" s="195">
        <f t="shared" si="108"/>
        <v>1</v>
      </c>
      <c r="ER97" s="98">
        <f t="shared" si="109"/>
        <v>1</v>
      </c>
      <c r="ES97" s="98">
        <f t="shared" si="110"/>
        <v>1</v>
      </c>
      <c r="ET97" s="98">
        <f t="shared" si="111"/>
        <v>0</v>
      </c>
      <c r="EU97" s="98">
        <f t="shared" si="112"/>
        <v>1</v>
      </c>
      <c r="EV97" s="98">
        <f t="shared" si="113"/>
        <v>0</v>
      </c>
      <c r="EW97" s="98">
        <f t="shared" si="114"/>
        <v>0</v>
      </c>
      <c r="EX97" s="98">
        <f t="shared" si="115"/>
        <v>0</v>
      </c>
      <c r="EY97" s="98">
        <f t="shared" si="116"/>
        <v>1</v>
      </c>
      <c r="EZ97" s="98">
        <f t="shared" si="117"/>
        <v>0</v>
      </c>
      <c r="FA97" s="195">
        <f t="shared" si="118"/>
        <v>1</v>
      </c>
      <c r="FB97" s="195">
        <f t="shared" si="119"/>
        <v>0</v>
      </c>
      <c r="FC97" s="196">
        <f t="shared" si="120"/>
        <v>0</v>
      </c>
      <c r="FF97" s="10">
        <v>233</v>
      </c>
      <c r="FG97" s="191">
        <f t="shared" si="121"/>
        <v>1</v>
      </c>
      <c r="FH97" s="192">
        <f t="shared" si="122"/>
        <v>0</v>
      </c>
      <c r="FI97" s="160">
        <f t="shared" si="123"/>
        <v>1</v>
      </c>
      <c r="FJ97" s="160">
        <f t="shared" si="124"/>
        <v>1</v>
      </c>
      <c r="FK97" s="160">
        <f t="shared" si="125"/>
        <v>1</v>
      </c>
      <c r="FL97" s="160">
        <f t="shared" si="126"/>
        <v>1</v>
      </c>
      <c r="FM97" s="160">
        <f t="shared" si="127"/>
        <v>0</v>
      </c>
      <c r="FN97" s="160">
        <f t="shared" si="128"/>
        <v>1</v>
      </c>
      <c r="FO97" s="160">
        <f t="shared" si="129"/>
        <v>1</v>
      </c>
      <c r="FP97" s="160">
        <f t="shared" si="130"/>
        <v>1</v>
      </c>
      <c r="FQ97" s="160">
        <f t="shared" si="131"/>
        <v>1</v>
      </c>
      <c r="FR97" s="192">
        <f t="shared" si="132"/>
        <v>1</v>
      </c>
      <c r="FS97" s="192">
        <f t="shared" si="133"/>
        <v>1</v>
      </c>
      <c r="FT97" s="193">
        <f t="shared" si="134"/>
        <v>1</v>
      </c>
      <c r="FU97" s="193">
        <f t="shared" si="135"/>
        <v>1</v>
      </c>
    </row>
    <row r="98" spans="2:177" ht="13" thickBot="1" x14ac:dyDescent="0.3">
      <c r="B98" s="131">
        <v>365</v>
      </c>
      <c r="H98" s="126">
        <v>192</v>
      </c>
      <c r="I98">
        <f t="shared" si="3"/>
        <v>0</v>
      </c>
      <c r="M98" s="2"/>
      <c r="P98" s="126">
        <v>159</v>
      </c>
      <c r="Q98">
        <f t="shared" si="137"/>
        <v>0</v>
      </c>
      <c r="R98" s="10">
        <f t="shared" si="17"/>
        <v>0</v>
      </c>
      <c r="V98" s="128">
        <v>203</v>
      </c>
      <c r="W98">
        <f t="shared" si="18"/>
        <v>0</v>
      </c>
      <c r="X98" s="10">
        <f t="shared" si="19"/>
        <v>0</v>
      </c>
      <c r="Y98" s="10">
        <f t="shared" si="20"/>
        <v>0</v>
      </c>
      <c r="AB98" s="131">
        <v>236</v>
      </c>
      <c r="AC98" s="10">
        <f t="shared" si="21"/>
        <v>1</v>
      </c>
      <c r="AD98" s="10">
        <f t="shared" si="22"/>
        <v>1</v>
      </c>
      <c r="AE98" s="10">
        <f t="shared" si="23"/>
        <v>1</v>
      </c>
      <c r="AF98" s="10">
        <f t="shared" si="24"/>
        <v>0</v>
      </c>
      <c r="AH98" s="126">
        <v>230</v>
      </c>
      <c r="AI98" s="10">
        <f t="shared" si="25"/>
        <v>0</v>
      </c>
      <c r="AJ98" s="10">
        <f t="shared" si="26"/>
        <v>0</v>
      </c>
      <c r="AK98" s="10">
        <f t="shared" si="27"/>
        <v>1</v>
      </c>
      <c r="AL98" s="10">
        <f t="shared" si="28"/>
        <v>1</v>
      </c>
      <c r="AM98" s="10">
        <f t="shared" si="29"/>
        <v>0</v>
      </c>
      <c r="AN98" s="131">
        <v>180</v>
      </c>
      <c r="AO98" s="10">
        <f t="shared" si="30"/>
        <v>1</v>
      </c>
      <c r="AP98" s="10">
        <f t="shared" si="31"/>
        <v>1</v>
      </c>
      <c r="AQ98" s="10">
        <f t="shared" si="32"/>
        <v>1</v>
      </c>
      <c r="AR98" s="10">
        <f t="shared" si="33"/>
        <v>1</v>
      </c>
      <c r="AS98" s="10">
        <f t="shared" si="34"/>
        <v>0</v>
      </c>
      <c r="AT98" s="131">
        <v>233</v>
      </c>
      <c r="AU98" s="10">
        <f t="shared" si="5"/>
        <v>1</v>
      </c>
      <c r="AV98" s="10">
        <f t="shared" si="35"/>
        <v>1</v>
      </c>
      <c r="AW98" s="10">
        <f t="shared" si="36"/>
        <v>1</v>
      </c>
      <c r="AX98" s="10">
        <f t="shared" si="37"/>
        <v>1</v>
      </c>
      <c r="AY98" s="10">
        <f t="shared" si="38"/>
        <v>1</v>
      </c>
      <c r="AZ98" s="131">
        <v>207</v>
      </c>
      <c r="BA98" s="10">
        <f t="shared" si="6"/>
        <v>0</v>
      </c>
      <c r="BB98" s="10">
        <f t="shared" si="39"/>
        <v>0</v>
      </c>
      <c r="BC98" s="10">
        <f t="shared" si="40"/>
        <v>0</v>
      </c>
      <c r="BD98" s="10">
        <f t="shared" si="41"/>
        <v>0</v>
      </c>
      <c r="BE98" s="10">
        <f t="shared" si="42"/>
        <v>0</v>
      </c>
      <c r="BF98" s="10">
        <f t="shared" si="43"/>
        <v>0</v>
      </c>
      <c r="BG98" s="10">
        <f t="shared" si="44"/>
        <v>0</v>
      </c>
      <c r="BH98" s="10">
        <f t="shared" si="45"/>
        <v>0</v>
      </c>
      <c r="BJ98" s="131">
        <v>341</v>
      </c>
      <c r="BK98" s="194">
        <f t="shared" si="46"/>
        <v>0</v>
      </c>
      <c r="BL98" s="195">
        <f t="shared" si="47"/>
        <v>1</v>
      </c>
      <c r="BM98" s="195">
        <f t="shared" si="48"/>
        <v>1</v>
      </c>
      <c r="BN98" s="195">
        <f t="shared" si="49"/>
        <v>0</v>
      </c>
      <c r="BO98" s="195">
        <f t="shared" si="50"/>
        <v>1</v>
      </c>
      <c r="BP98" s="195">
        <f t="shared" si="51"/>
        <v>1</v>
      </c>
      <c r="BQ98" s="195">
        <f t="shared" si="52"/>
        <v>0</v>
      </c>
      <c r="BR98" s="195">
        <f t="shared" si="136"/>
        <v>0</v>
      </c>
      <c r="BS98" s="196">
        <f t="shared" si="53"/>
        <v>0</v>
      </c>
      <c r="BT98" s="114">
        <f t="shared" si="54"/>
        <v>5</v>
      </c>
      <c r="BU98" s="162">
        <v>365</v>
      </c>
      <c r="BV98" s="162">
        <f t="shared" si="55"/>
        <v>1</v>
      </c>
      <c r="BW98" s="98">
        <f t="shared" si="56"/>
        <v>1</v>
      </c>
      <c r="BX98" s="98">
        <f t="shared" si="57"/>
        <v>1</v>
      </c>
      <c r="BY98" s="98">
        <f t="shared" si="58"/>
        <v>1</v>
      </c>
      <c r="BZ98" s="98">
        <f t="shared" si="59"/>
        <v>1</v>
      </c>
      <c r="CA98" s="98">
        <f t="shared" si="60"/>
        <v>1</v>
      </c>
      <c r="CB98" s="98">
        <f t="shared" si="61"/>
        <v>0</v>
      </c>
      <c r="CC98" s="98">
        <f t="shared" si="62"/>
        <v>1</v>
      </c>
      <c r="CD98" s="195">
        <f t="shared" si="63"/>
        <v>1</v>
      </c>
      <c r="CE98" s="196">
        <f t="shared" si="64"/>
        <v>1</v>
      </c>
      <c r="CF98" s="114">
        <f t="shared" si="65"/>
        <v>10</v>
      </c>
      <c r="CG98" s="162">
        <v>469</v>
      </c>
      <c r="CH98" s="194">
        <f t="shared" si="66"/>
        <v>1</v>
      </c>
      <c r="CI98" s="98">
        <f t="shared" si="67"/>
        <v>1</v>
      </c>
      <c r="CJ98" s="98">
        <f t="shared" si="68"/>
        <v>1</v>
      </c>
      <c r="CK98" s="98">
        <f t="shared" si="69"/>
        <v>1</v>
      </c>
      <c r="CL98" s="98">
        <f t="shared" si="70"/>
        <v>1</v>
      </c>
      <c r="CM98" s="98">
        <f t="shared" si="71"/>
        <v>1</v>
      </c>
      <c r="CN98" s="98">
        <f t="shared" si="72"/>
        <v>1</v>
      </c>
      <c r="CO98" s="99">
        <f t="shared" si="73"/>
        <v>1</v>
      </c>
      <c r="CP98" s="98">
        <f t="shared" si="74"/>
        <v>1</v>
      </c>
      <c r="CQ98" s="195">
        <f t="shared" si="75"/>
        <v>1</v>
      </c>
      <c r="CR98" s="196">
        <f t="shared" si="76"/>
        <v>0</v>
      </c>
      <c r="CS98">
        <f t="shared" si="77"/>
        <v>10</v>
      </c>
      <c r="CU98" s="162">
        <v>548</v>
      </c>
      <c r="CV98" s="194">
        <f t="shared" si="138"/>
        <v>1</v>
      </c>
      <c r="CW98" s="98">
        <f t="shared" si="139"/>
        <v>0</v>
      </c>
      <c r="CX98" s="98">
        <f t="shared" si="140"/>
        <v>1</v>
      </c>
      <c r="CY98" s="98">
        <f t="shared" si="141"/>
        <v>0</v>
      </c>
      <c r="CZ98" s="98">
        <f t="shared" si="142"/>
        <v>0</v>
      </c>
      <c r="DA98" s="98">
        <f t="shared" si="143"/>
        <v>0</v>
      </c>
      <c r="DB98" s="98">
        <f t="shared" si="144"/>
        <v>0</v>
      </c>
      <c r="DC98" s="99">
        <f t="shared" si="145"/>
        <v>0</v>
      </c>
      <c r="DD98" s="98">
        <f t="shared" si="146"/>
        <v>0</v>
      </c>
      <c r="DE98" s="195">
        <f t="shared" si="147"/>
        <v>0</v>
      </c>
      <c r="DF98" s="195">
        <f t="shared" si="148"/>
        <v>0</v>
      </c>
      <c r="DG98" s="196">
        <f t="shared" si="149"/>
        <v>0</v>
      </c>
      <c r="DH98">
        <f t="shared" si="80"/>
        <v>2</v>
      </c>
      <c r="DJ98" s="162">
        <v>973</v>
      </c>
      <c r="DK98" s="194">
        <f t="shared" si="81"/>
        <v>1</v>
      </c>
      <c r="DL98" s="162">
        <f t="shared" si="82"/>
        <v>1</v>
      </c>
      <c r="DM98" s="98">
        <f t="shared" si="83"/>
        <v>0</v>
      </c>
      <c r="DN98" s="98">
        <f t="shared" si="84"/>
        <v>1</v>
      </c>
      <c r="DO98" s="98">
        <f t="shared" si="85"/>
        <v>0</v>
      </c>
      <c r="DP98" s="98">
        <f t="shared" si="86"/>
        <v>0</v>
      </c>
      <c r="DQ98" s="98">
        <f t="shared" si="87"/>
        <v>0</v>
      </c>
      <c r="DR98" s="98">
        <f t="shared" si="88"/>
        <v>0</v>
      </c>
      <c r="DS98" s="98">
        <f t="shared" si="89"/>
        <v>0</v>
      </c>
      <c r="DT98" s="195">
        <f t="shared" si="90"/>
        <v>0</v>
      </c>
      <c r="DU98" s="195">
        <f t="shared" si="91"/>
        <v>0</v>
      </c>
      <c r="DV98" s="196">
        <f t="shared" si="92"/>
        <v>0</v>
      </c>
      <c r="DW98">
        <f t="shared" si="93"/>
        <v>3</v>
      </c>
      <c r="DY98" s="194">
        <v>503</v>
      </c>
      <c r="DZ98" s="194">
        <f t="shared" si="94"/>
        <v>0</v>
      </c>
      <c r="EA98" s="195">
        <f t="shared" si="95"/>
        <v>1</v>
      </c>
      <c r="EB98" s="98">
        <f t="shared" si="96"/>
        <v>0</v>
      </c>
      <c r="EC98" s="98">
        <f t="shared" si="97"/>
        <v>0</v>
      </c>
      <c r="ED98" s="98">
        <f t="shared" si="98"/>
        <v>1</v>
      </c>
      <c r="EE98" s="98">
        <f t="shared" si="99"/>
        <v>0</v>
      </c>
      <c r="EF98" s="98">
        <f t="shared" si="100"/>
        <v>1</v>
      </c>
      <c r="EG98" s="98">
        <f t="shared" si="101"/>
        <v>1</v>
      </c>
      <c r="EH98" s="98">
        <f t="shared" si="102"/>
        <v>1</v>
      </c>
      <c r="EI98" s="98">
        <f t="shared" si="103"/>
        <v>0</v>
      </c>
      <c r="EJ98" s="195">
        <f t="shared" si="104"/>
        <v>0</v>
      </c>
      <c r="EK98" s="195">
        <f t="shared" si="105"/>
        <v>0</v>
      </c>
      <c r="EL98" s="196">
        <f t="shared" si="106"/>
        <v>0</v>
      </c>
      <c r="EO98" s="196">
        <v>254</v>
      </c>
      <c r="EP98" s="194">
        <f t="shared" si="107"/>
        <v>1</v>
      </c>
      <c r="EQ98" s="195">
        <f t="shared" si="108"/>
        <v>1</v>
      </c>
      <c r="ER98" s="98">
        <f t="shared" si="109"/>
        <v>1</v>
      </c>
      <c r="ES98" s="98">
        <f t="shared" si="110"/>
        <v>1</v>
      </c>
      <c r="ET98" s="98">
        <f t="shared" si="111"/>
        <v>1</v>
      </c>
      <c r="EU98" s="98">
        <f t="shared" si="112"/>
        <v>1</v>
      </c>
      <c r="EV98" s="98">
        <f t="shared" si="113"/>
        <v>1</v>
      </c>
      <c r="EW98" s="98">
        <f t="shared" si="114"/>
        <v>1</v>
      </c>
      <c r="EX98" s="98">
        <f t="shared" si="115"/>
        <v>1</v>
      </c>
      <c r="EY98" s="98">
        <f t="shared" si="116"/>
        <v>1</v>
      </c>
      <c r="EZ98" s="98">
        <f t="shared" si="117"/>
        <v>1</v>
      </c>
      <c r="FA98" s="195">
        <f t="shared" si="118"/>
        <v>1</v>
      </c>
      <c r="FB98" s="195">
        <f t="shared" si="119"/>
        <v>1</v>
      </c>
      <c r="FC98" s="196">
        <f t="shared" si="120"/>
        <v>1</v>
      </c>
      <c r="FF98" s="10">
        <v>236</v>
      </c>
      <c r="FG98" s="191">
        <f t="shared" si="121"/>
        <v>1</v>
      </c>
      <c r="FH98" s="192">
        <f t="shared" si="122"/>
        <v>0</v>
      </c>
      <c r="FI98" s="160">
        <f t="shared" si="123"/>
        <v>0</v>
      </c>
      <c r="FJ98" s="160">
        <f t="shared" si="124"/>
        <v>0</v>
      </c>
      <c r="FK98" s="160">
        <f t="shared" si="125"/>
        <v>0</v>
      </c>
      <c r="FL98" s="160">
        <f t="shared" si="126"/>
        <v>0</v>
      </c>
      <c r="FM98" s="160">
        <f t="shared" si="127"/>
        <v>0</v>
      </c>
      <c r="FN98" s="160">
        <f t="shared" si="128"/>
        <v>0</v>
      </c>
      <c r="FO98" s="160">
        <f t="shared" si="129"/>
        <v>0</v>
      </c>
      <c r="FP98" s="160">
        <f t="shared" si="130"/>
        <v>0</v>
      </c>
      <c r="FQ98" s="160">
        <f t="shared" si="131"/>
        <v>1</v>
      </c>
      <c r="FR98" s="192">
        <f t="shared" si="132"/>
        <v>1</v>
      </c>
      <c r="FS98" s="192">
        <f t="shared" si="133"/>
        <v>1</v>
      </c>
      <c r="FT98" s="193">
        <f t="shared" si="134"/>
        <v>1</v>
      </c>
      <c r="FU98" s="193">
        <f t="shared" si="135"/>
        <v>1</v>
      </c>
    </row>
    <row r="99" spans="2:177" ht="13" thickBot="1" x14ac:dyDescent="0.3">
      <c r="B99" s="131">
        <v>388</v>
      </c>
      <c r="H99" s="126">
        <v>217</v>
      </c>
      <c r="I99">
        <f t="shared" si="3"/>
        <v>0</v>
      </c>
      <c r="M99" s="156"/>
      <c r="P99" s="128">
        <v>168</v>
      </c>
      <c r="Q99">
        <f t="shared" si="137"/>
        <v>0</v>
      </c>
      <c r="R99" s="10">
        <f t="shared" si="17"/>
        <v>0</v>
      </c>
      <c r="V99" s="128">
        <v>217</v>
      </c>
      <c r="W99">
        <f t="shared" si="18"/>
        <v>1</v>
      </c>
      <c r="X99" s="10">
        <f t="shared" si="19"/>
        <v>1</v>
      </c>
      <c r="Y99" s="10">
        <f t="shared" si="20"/>
        <v>0</v>
      </c>
      <c r="AB99" s="131">
        <v>237</v>
      </c>
      <c r="AC99" s="10">
        <f t="shared" si="21"/>
        <v>0</v>
      </c>
      <c r="AD99" s="10">
        <f t="shared" si="22"/>
        <v>0</v>
      </c>
      <c r="AE99" s="10">
        <f t="shared" si="23"/>
        <v>0</v>
      </c>
      <c r="AF99" s="10">
        <f t="shared" si="24"/>
        <v>0</v>
      </c>
      <c r="AH99" s="126">
        <v>231</v>
      </c>
      <c r="AI99" s="10">
        <f t="shared" si="25"/>
        <v>0</v>
      </c>
      <c r="AJ99" s="10">
        <f t="shared" si="26"/>
        <v>1</v>
      </c>
      <c r="AK99" s="10">
        <f t="shared" si="27"/>
        <v>0</v>
      </c>
      <c r="AL99" s="10">
        <f t="shared" si="28"/>
        <v>0</v>
      </c>
      <c r="AM99" s="10">
        <f t="shared" si="29"/>
        <v>0</v>
      </c>
      <c r="AN99" s="131">
        <v>190</v>
      </c>
      <c r="AO99" s="10">
        <f t="shared" si="30"/>
        <v>0</v>
      </c>
      <c r="AP99" s="10">
        <f t="shared" si="31"/>
        <v>1</v>
      </c>
      <c r="AQ99" s="10">
        <f t="shared" si="32"/>
        <v>0</v>
      </c>
      <c r="AR99" s="10">
        <f t="shared" si="33"/>
        <v>1</v>
      </c>
      <c r="AS99" s="10">
        <f t="shared" si="34"/>
        <v>1</v>
      </c>
      <c r="AT99" s="131">
        <v>234</v>
      </c>
      <c r="AU99" s="10">
        <f t="shared" si="5"/>
        <v>1</v>
      </c>
      <c r="AV99" s="10">
        <f t="shared" si="35"/>
        <v>1</v>
      </c>
      <c r="AW99" s="10">
        <f t="shared" si="36"/>
        <v>0</v>
      </c>
      <c r="AX99" s="10">
        <f t="shared" si="37"/>
        <v>0</v>
      </c>
      <c r="AY99" s="10">
        <f t="shared" si="38"/>
        <v>0</v>
      </c>
      <c r="AZ99" s="142">
        <v>217</v>
      </c>
      <c r="BA99" s="10">
        <f t="shared" si="6"/>
        <v>1</v>
      </c>
      <c r="BB99" s="10">
        <f t="shared" si="39"/>
        <v>1</v>
      </c>
      <c r="BC99" s="10">
        <f t="shared" si="40"/>
        <v>1</v>
      </c>
      <c r="BD99" s="10">
        <f t="shared" si="41"/>
        <v>1</v>
      </c>
      <c r="BE99" s="10">
        <f t="shared" si="42"/>
        <v>1</v>
      </c>
      <c r="BF99" s="10">
        <f t="shared" si="43"/>
        <v>1</v>
      </c>
      <c r="BG99" s="10">
        <f t="shared" si="44"/>
        <v>1</v>
      </c>
      <c r="BH99" s="10">
        <f t="shared" si="45"/>
        <v>0</v>
      </c>
      <c r="BJ99" s="131">
        <v>343</v>
      </c>
      <c r="BK99" s="194">
        <f t="shared" si="46"/>
        <v>0</v>
      </c>
      <c r="BL99" s="195">
        <f t="shared" si="47"/>
        <v>0</v>
      </c>
      <c r="BM99" s="195">
        <f t="shared" si="48"/>
        <v>1</v>
      </c>
      <c r="BN99" s="195">
        <f t="shared" si="49"/>
        <v>1</v>
      </c>
      <c r="BO99" s="195">
        <f t="shared" si="50"/>
        <v>1</v>
      </c>
      <c r="BP99" s="195">
        <f t="shared" si="51"/>
        <v>1</v>
      </c>
      <c r="BQ99" s="195">
        <f t="shared" si="52"/>
        <v>1</v>
      </c>
      <c r="BR99" s="195">
        <f t="shared" si="136"/>
        <v>0</v>
      </c>
      <c r="BS99" s="196">
        <f t="shared" si="53"/>
        <v>0</v>
      </c>
      <c r="BT99" s="114">
        <f t="shared" si="54"/>
        <v>6</v>
      </c>
      <c r="BU99" s="162">
        <v>368</v>
      </c>
      <c r="BV99" s="162">
        <f t="shared" si="55"/>
        <v>1</v>
      </c>
      <c r="BW99" s="98">
        <f t="shared" si="56"/>
        <v>1</v>
      </c>
      <c r="BX99" s="98">
        <f t="shared" si="57"/>
        <v>0</v>
      </c>
      <c r="BY99" s="98">
        <f t="shared" si="58"/>
        <v>0</v>
      </c>
      <c r="BZ99" s="98">
        <f t="shared" si="59"/>
        <v>0</v>
      </c>
      <c r="CA99" s="98">
        <f t="shared" si="60"/>
        <v>0</v>
      </c>
      <c r="CB99" s="98">
        <f t="shared" si="61"/>
        <v>0</v>
      </c>
      <c r="CC99" s="98">
        <f t="shared" si="62"/>
        <v>1</v>
      </c>
      <c r="CD99" s="195">
        <f t="shared" si="63"/>
        <v>0</v>
      </c>
      <c r="CE99" s="196">
        <f t="shared" si="64"/>
        <v>0</v>
      </c>
      <c r="CF99" s="114">
        <f t="shared" si="65"/>
        <v>4</v>
      </c>
      <c r="CG99" s="162">
        <v>494</v>
      </c>
      <c r="CH99" s="194">
        <f t="shared" si="66"/>
        <v>0</v>
      </c>
      <c r="CI99" s="98">
        <f t="shared" si="67"/>
        <v>0</v>
      </c>
      <c r="CJ99" s="98">
        <f t="shared" si="68"/>
        <v>1</v>
      </c>
      <c r="CK99" s="98">
        <f t="shared" si="69"/>
        <v>1</v>
      </c>
      <c r="CL99" s="98">
        <f t="shared" si="70"/>
        <v>1</v>
      </c>
      <c r="CM99" s="98">
        <f t="shared" si="71"/>
        <v>1</v>
      </c>
      <c r="CN99" s="98">
        <f t="shared" si="72"/>
        <v>1</v>
      </c>
      <c r="CO99" s="99">
        <f t="shared" si="73"/>
        <v>1</v>
      </c>
      <c r="CP99" s="98">
        <f t="shared" si="74"/>
        <v>1</v>
      </c>
      <c r="CQ99" s="195">
        <f t="shared" si="75"/>
        <v>0</v>
      </c>
      <c r="CR99" s="196">
        <f t="shared" si="76"/>
        <v>0</v>
      </c>
      <c r="CS99">
        <f t="shared" si="77"/>
        <v>7</v>
      </c>
      <c r="CU99" s="162">
        <v>573</v>
      </c>
      <c r="CV99" s="194">
        <f t="shared" si="138"/>
        <v>0</v>
      </c>
      <c r="CW99" s="98">
        <f t="shared" si="139"/>
        <v>1</v>
      </c>
      <c r="CX99" s="98">
        <f t="shared" si="140"/>
        <v>0</v>
      </c>
      <c r="CY99" s="98">
        <f t="shared" si="141"/>
        <v>0</v>
      </c>
      <c r="CZ99" s="98">
        <f t="shared" si="142"/>
        <v>0</v>
      </c>
      <c r="DA99" s="98">
        <f t="shared" si="143"/>
        <v>0</v>
      </c>
      <c r="DB99" s="98">
        <f t="shared" si="144"/>
        <v>0</v>
      </c>
      <c r="DC99" s="99">
        <f t="shared" si="145"/>
        <v>0</v>
      </c>
      <c r="DD99" s="98">
        <f t="shared" si="146"/>
        <v>0</v>
      </c>
      <c r="DE99" s="195">
        <f t="shared" si="147"/>
        <v>0</v>
      </c>
      <c r="DF99" s="195">
        <f t="shared" si="148"/>
        <v>0</v>
      </c>
      <c r="DG99" s="196">
        <f t="shared" si="149"/>
        <v>0</v>
      </c>
      <c r="DH99">
        <f t="shared" si="80"/>
        <v>1</v>
      </c>
      <c r="DJ99" s="162">
        <v>987</v>
      </c>
      <c r="DK99" s="194">
        <f t="shared" si="81"/>
        <v>1</v>
      </c>
      <c r="DL99" s="162">
        <f t="shared" si="82"/>
        <v>1</v>
      </c>
      <c r="DM99" s="98">
        <f t="shared" si="83"/>
        <v>0</v>
      </c>
      <c r="DN99" s="98">
        <f t="shared" si="84"/>
        <v>1</v>
      </c>
      <c r="DO99" s="98">
        <f t="shared" si="85"/>
        <v>1</v>
      </c>
      <c r="DP99" s="98">
        <f t="shared" si="86"/>
        <v>1</v>
      </c>
      <c r="DQ99" s="98">
        <f t="shared" si="87"/>
        <v>1</v>
      </c>
      <c r="DR99" s="98">
        <f t="shared" si="88"/>
        <v>1</v>
      </c>
      <c r="DS99" s="98">
        <f t="shared" si="89"/>
        <v>0</v>
      </c>
      <c r="DT99" s="195">
        <f t="shared" si="90"/>
        <v>0</v>
      </c>
      <c r="DU99" s="195">
        <f t="shared" si="91"/>
        <v>1</v>
      </c>
      <c r="DV99" s="196">
        <f t="shared" si="92"/>
        <v>0</v>
      </c>
      <c r="DW99">
        <f t="shared" si="93"/>
        <v>8</v>
      </c>
      <c r="DY99" s="194">
        <v>548</v>
      </c>
      <c r="DZ99" s="194">
        <f t="shared" si="94"/>
        <v>0</v>
      </c>
      <c r="EA99" s="195">
        <f t="shared" si="95"/>
        <v>1</v>
      </c>
      <c r="EB99" s="98">
        <f t="shared" si="96"/>
        <v>1</v>
      </c>
      <c r="EC99" s="98">
        <f t="shared" si="97"/>
        <v>0</v>
      </c>
      <c r="ED99" s="98">
        <f t="shared" si="98"/>
        <v>1</v>
      </c>
      <c r="EE99" s="98">
        <f t="shared" si="99"/>
        <v>0</v>
      </c>
      <c r="EF99" s="98">
        <f t="shared" si="100"/>
        <v>0</v>
      </c>
      <c r="EG99" s="98">
        <f t="shared" si="101"/>
        <v>0</v>
      </c>
      <c r="EH99" s="98">
        <f t="shared" si="102"/>
        <v>0</v>
      </c>
      <c r="EI99" s="98">
        <f t="shared" si="103"/>
        <v>0</v>
      </c>
      <c r="EJ99" s="195">
        <f t="shared" si="104"/>
        <v>0</v>
      </c>
      <c r="EK99" s="195">
        <f t="shared" si="105"/>
        <v>0</v>
      </c>
      <c r="EL99" s="196">
        <f t="shared" si="106"/>
        <v>0</v>
      </c>
      <c r="EO99" s="196">
        <v>263</v>
      </c>
      <c r="EP99" s="194">
        <f t="shared" si="107"/>
        <v>0</v>
      </c>
      <c r="EQ99" s="195">
        <f t="shared" si="108"/>
        <v>0</v>
      </c>
      <c r="ER99" s="98">
        <f t="shared" si="109"/>
        <v>0</v>
      </c>
      <c r="ES99" s="98">
        <f t="shared" si="110"/>
        <v>0</v>
      </c>
      <c r="ET99" s="98">
        <f t="shared" si="111"/>
        <v>1</v>
      </c>
      <c r="EU99" s="98">
        <f t="shared" si="112"/>
        <v>0</v>
      </c>
      <c r="EV99" s="98">
        <f t="shared" si="113"/>
        <v>0</v>
      </c>
      <c r="EW99" s="98">
        <f t="shared" si="114"/>
        <v>0</v>
      </c>
      <c r="EX99" s="98">
        <f t="shared" si="115"/>
        <v>0</v>
      </c>
      <c r="EY99" s="98">
        <f t="shared" si="116"/>
        <v>0</v>
      </c>
      <c r="EZ99" s="98">
        <f t="shared" si="117"/>
        <v>1</v>
      </c>
      <c r="FA99" s="195">
        <f t="shared" si="118"/>
        <v>1</v>
      </c>
      <c r="FB99" s="195">
        <f t="shared" si="119"/>
        <v>0</v>
      </c>
      <c r="FC99" s="196">
        <f t="shared" si="120"/>
        <v>0</v>
      </c>
      <c r="FF99" s="10">
        <v>245</v>
      </c>
      <c r="FG99" s="191">
        <f t="shared" si="121"/>
        <v>1</v>
      </c>
      <c r="FH99" s="192">
        <f t="shared" si="122"/>
        <v>0</v>
      </c>
      <c r="FI99" s="160">
        <f t="shared" si="123"/>
        <v>1</v>
      </c>
      <c r="FJ99" s="160">
        <f t="shared" si="124"/>
        <v>1</v>
      </c>
      <c r="FK99" s="160">
        <f t="shared" si="125"/>
        <v>1</v>
      </c>
      <c r="FL99" s="160">
        <f t="shared" si="126"/>
        <v>0</v>
      </c>
      <c r="FM99" s="160">
        <f t="shared" si="127"/>
        <v>1</v>
      </c>
      <c r="FN99" s="160">
        <f t="shared" si="128"/>
        <v>0</v>
      </c>
      <c r="FO99" s="160">
        <f t="shared" si="129"/>
        <v>0</v>
      </c>
      <c r="FP99" s="160">
        <f t="shared" si="130"/>
        <v>0</v>
      </c>
      <c r="FQ99" s="160">
        <f t="shared" si="131"/>
        <v>1</v>
      </c>
      <c r="FR99" s="192">
        <f t="shared" si="132"/>
        <v>0</v>
      </c>
      <c r="FS99" s="192">
        <f t="shared" si="133"/>
        <v>1</v>
      </c>
      <c r="FT99" s="193">
        <f t="shared" si="134"/>
        <v>0</v>
      </c>
      <c r="FU99" s="193">
        <f t="shared" si="135"/>
        <v>0</v>
      </c>
    </row>
    <row r="100" spans="2:177" ht="13" thickBot="1" x14ac:dyDescent="0.3">
      <c r="B100" s="132">
        <v>402</v>
      </c>
      <c r="H100" s="126">
        <v>230</v>
      </c>
      <c r="I100">
        <f t="shared" si="3"/>
        <v>0</v>
      </c>
      <c r="M100" s="2"/>
      <c r="P100" s="126">
        <v>173</v>
      </c>
      <c r="Q100">
        <f t="shared" si="137"/>
        <v>1</v>
      </c>
      <c r="R100" s="10">
        <f t="shared" si="17"/>
        <v>1</v>
      </c>
      <c r="V100" s="128">
        <v>222</v>
      </c>
      <c r="W100">
        <f t="shared" si="18"/>
        <v>0</v>
      </c>
      <c r="X100" s="10">
        <f t="shared" si="19"/>
        <v>0</v>
      </c>
      <c r="Y100" s="10">
        <f t="shared" si="20"/>
        <v>0</v>
      </c>
      <c r="AB100" s="142">
        <v>254</v>
      </c>
      <c r="AC100" s="10">
        <f t="shared" si="21"/>
        <v>1</v>
      </c>
      <c r="AD100" s="10">
        <f t="shared" si="22"/>
        <v>1</v>
      </c>
      <c r="AE100" s="10">
        <f t="shared" si="23"/>
        <v>1</v>
      </c>
      <c r="AF100" s="10">
        <f t="shared" si="24"/>
        <v>1</v>
      </c>
      <c r="AH100" s="126">
        <v>233</v>
      </c>
      <c r="AI100" s="10">
        <f t="shared" si="25"/>
        <v>1</v>
      </c>
      <c r="AJ100" s="10">
        <f t="shared" si="26"/>
        <v>1</v>
      </c>
      <c r="AK100" s="10">
        <f t="shared" si="27"/>
        <v>1</v>
      </c>
      <c r="AL100" s="10">
        <f t="shared" si="28"/>
        <v>1</v>
      </c>
      <c r="AM100" s="10">
        <f t="shared" si="29"/>
        <v>1</v>
      </c>
      <c r="AN100" s="131">
        <v>195</v>
      </c>
      <c r="AO100" s="10">
        <f t="shared" si="30"/>
        <v>1</v>
      </c>
      <c r="AP100" s="10">
        <f t="shared" si="31"/>
        <v>0</v>
      </c>
      <c r="AQ100" s="10">
        <f t="shared" si="32"/>
        <v>0</v>
      </c>
      <c r="AR100" s="10">
        <f t="shared" si="33"/>
        <v>0</v>
      </c>
      <c r="AS100" s="10">
        <f t="shared" si="34"/>
        <v>0</v>
      </c>
      <c r="AT100" s="131">
        <v>247</v>
      </c>
      <c r="AU100" s="10">
        <f t="shared" si="5"/>
        <v>0</v>
      </c>
      <c r="AV100" s="10">
        <f t="shared" si="35"/>
        <v>0</v>
      </c>
      <c r="AW100" s="10">
        <f t="shared" si="36"/>
        <v>0</v>
      </c>
      <c r="AX100" s="10">
        <f t="shared" si="37"/>
        <v>1</v>
      </c>
      <c r="AY100" s="10">
        <f t="shared" si="38"/>
        <v>0</v>
      </c>
      <c r="AZ100" s="131">
        <v>231</v>
      </c>
      <c r="BA100" s="10">
        <f t="shared" si="6"/>
        <v>0</v>
      </c>
      <c r="BB100" s="10">
        <f t="shared" si="39"/>
        <v>0</v>
      </c>
      <c r="BC100" s="10">
        <f t="shared" si="40"/>
        <v>1</v>
      </c>
      <c r="BD100" s="10">
        <f t="shared" si="41"/>
        <v>0</v>
      </c>
      <c r="BE100" s="10">
        <f t="shared" si="42"/>
        <v>1</v>
      </c>
      <c r="BF100" s="10">
        <f t="shared" si="43"/>
        <v>0</v>
      </c>
      <c r="BG100" s="10">
        <f t="shared" si="44"/>
        <v>0</v>
      </c>
      <c r="BH100" s="10">
        <f t="shared" si="45"/>
        <v>0</v>
      </c>
      <c r="BJ100" s="131">
        <v>346</v>
      </c>
      <c r="BK100" s="194">
        <f t="shared" si="46"/>
        <v>0</v>
      </c>
      <c r="BL100" s="195">
        <f t="shared" si="47"/>
        <v>0</v>
      </c>
      <c r="BM100" s="195">
        <f t="shared" si="48"/>
        <v>0</v>
      </c>
      <c r="BN100" s="195">
        <f t="shared" si="49"/>
        <v>0</v>
      </c>
      <c r="BO100" s="195">
        <f t="shared" si="50"/>
        <v>0</v>
      </c>
      <c r="BP100" s="195">
        <f t="shared" si="51"/>
        <v>0</v>
      </c>
      <c r="BQ100" s="195">
        <f t="shared" si="52"/>
        <v>0</v>
      </c>
      <c r="BR100" s="195">
        <f t="shared" si="136"/>
        <v>0</v>
      </c>
      <c r="BS100" s="196">
        <f t="shared" si="53"/>
        <v>0</v>
      </c>
      <c r="BT100" s="114">
        <f t="shared" si="54"/>
        <v>1</v>
      </c>
      <c r="BU100" s="162">
        <v>399</v>
      </c>
      <c r="BV100" s="162">
        <f t="shared" si="55"/>
        <v>1</v>
      </c>
      <c r="BW100" s="98">
        <f t="shared" si="56"/>
        <v>0</v>
      </c>
      <c r="BX100" s="98">
        <f t="shared" si="57"/>
        <v>0</v>
      </c>
      <c r="BY100" s="98">
        <f t="shared" si="58"/>
        <v>0</v>
      </c>
      <c r="BZ100" s="98">
        <f t="shared" si="59"/>
        <v>0</v>
      </c>
      <c r="CA100" s="98">
        <f t="shared" si="60"/>
        <v>0</v>
      </c>
      <c r="CB100" s="98">
        <f t="shared" si="61"/>
        <v>0</v>
      </c>
      <c r="CC100" s="98">
        <f t="shared" si="62"/>
        <v>1</v>
      </c>
      <c r="CD100" s="195">
        <f t="shared" si="63"/>
        <v>0</v>
      </c>
      <c r="CE100" s="196">
        <f t="shared" si="64"/>
        <v>0</v>
      </c>
      <c r="CF100" s="114">
        <f t="shared" si="65"/>
        <v>3</v>
      </c>
      <c r="CG100" s="162">
        <v>525</v>
      </c>
      <c r="CH100" s="194">
        <f t="shared" si="66"/>
        <v>1</v>
      </c>
      <c r="CI100" s="98">
        <f t="shared" si="67"/>
        <v>0</v>
      </c>
      <c r="CJ100" s="98">
        <f t="shared" si="68"/>
        <v>1</v>
      </c>
      <c r="CK100" s="98">
        <f t="shared" si="69"/>
        <v>0</v>
      </c>
      <c r="CL100" s="98">
        <f t="shared" si="70"/>
        <v>0</v>
      </c>
      <c r="CM100" s="98">
        <f t="shared" si="71"/>
        <v>0</v>
      </c>
      <c r="CN100" s="98">
        <f t="shared" si="72"/>
        <v>0</v>
      </c>
      <c r="CO100" s="99">
        <f t="shared" si="73"/>
        <v>1</v>
      </c>
      <c r="CP100" s="98">
        <f t="shared" si="74"/>
        <v>0</v>
      </c>
      <c r="CQ100" s="195">
        <f t="shared" si="75"/>
        <v>0</v>
      </c>
      <c r="CR100" s="196">
        <f t="shared" si="76"/>
        <v>0</v>
      </c>
      <c r="CS100">
        <f t="shared" si="77"/>
        <v>3</v>
      </c>
      <c r="CU100" s="164">
        <v>610</v>
      </c>
      <c r="CV100" s="194">
        <f t="shared" si="138"/>
        <v>1</v>
      </c>
      <c r="CW100" s="98">
        <f t="shared" si="139"/>
        <v>0</v>
      </c>
      <c r="CX100" s="98">
        <f t="shared" si="140"/>
        <v>0</v>
      </c>
      <c r="CY100" s="98">
        <f t="shared" si="141"/>
        <v>0</v>
      </c>
      <c r="CZ100" s="98">
        <f t="shared" si="142"/>
        <v>0</v>
      </c>
      <c r="DA100" s="98">
        <f t="shared" si="143"/>
        <v>1</v>
      </c>
      <c r="DB100" s="98">
        <f t="shared" si="144"/>
        <v>0</v>
      </c>
      <c r="DC100" s="99">
        <f t="shared" si="145"/>
        <v>0</v>
      </c>
      <c r="DD100" s="98">
        <f t="shared" si="146"/>
        <v>0</v>
      </c>
      <c r="DE100" s="195">
        <f t="shared" si="147"/>
        <v>0</v>
      </c>
      <c r="DF100" s="195">
        <f t="shared" si="148"/>
        <v>0</v>
      </c>
      <c r="DG100" s="196">
        <f t="shared" si="149"/>
        <v>0</v>
      </c>
      <c r="DH100">
        <f t="shared" si="80"/>
        <v>2</v>
      </c>
      <c r="DJ100" s="164">
        <v>1114</v>
      </c>
      <c r="DK100" s="194">
        <f t="shared" si="81"/>
        <v>1</v>
      </c>
      <c r="DL100" s="162">
        <f t="shared" si="82"/>
        <v>1</v>
      </c>
      <c r="DM100" s="98">
        <f t="shared" si="83"/>
        <v>1</v>
      </c>
      <c r="DN100" s="98">
        <f t="shared" si="84"/>
        <v>1</v>
      </c>
      <c r="DO100" s="98">
        <f t="shared" si="85"/>
        <v>1</v>
      </c>
      <c r="DP100" s="98">
        <f t="shared" si="86"/>
        <v>1</v>
      </c>
      <c r="DQ100" s="98">
        <f t="shared" si="87"/>
        <v>1</v>
      </c>
      <c r="DR100" s="98">
        <f t="shared" si="88"/>
        <v>1</v>
      </c>
      <c r="DS100" s="98">
        <f t="shared" si="89"/>
        <v>1</v>
      </c>
      <c r="DT100" s="195">
        <f t="shared" si="90"/>
        <v>1</v>
      </c>
      <c r="DU100" s="195">
        <f t="shared" si="91"/>
        <v>0</v>
      </c>
      <c r="DV100" s="196">
        <f t="shared" si="92"/>
        <v>0</v>
      </c>
      <c r="DW100">
        <f t="shared" si="93"/>
        <v>10</v>
      </c>
      <c r="DY100" s="194">
        <v>558</v>
      </c>
      <c r="DZ100" s="194">
        <f t="shared" si="94"/>
        <v>0</v>
      </c>
      <c r="EA100" s="195">
        <f t="shared" si="95"/>
        <v>0</v>
      </c>
      <c r="EB100" s="98">
        <f t="shared" si="96"/>
        <v>0</v>
      </c>
      <c r="EC100" s="98">
        <f t="shared" si="97"/>
        <v>0</v>
      </c>
      <c r="ED100" s="98">
        <f t="shared" si="98"/>
        <v>0</v>
      </c>
      <c r="EE100" s="98">
        <f t="shared" si="99"/>
        <v>0</v>
      </c>
      <c r="EF100" s="98">
        <f t="shared" si="100"/>
        <v>1</v>
      </c>
      <c r="EG100" s="98">
        <f t="shared" si="101"/>
        <v>0</v>
      </c>
      <c r="EH100" s="98">
        <f t="shared" si="102"/>
        <v>0</v>
      </c>
      <c r="EI100" s="98">
        <f t="shared" si="103"/>
        <v>0</v>
      </c>
      <c r="EJ100" s="195">
        <f t="shared" si="104"/>
        <v>0</v>
      </c>
      <c r="EK100" s="195">
        <f t="shared" si="105"/>
        <v>0</v>
      </c>
      <c r="EL100" s="196">
        <f t="shared" si="106"/>
        <v>0</v>
      </c>
      <c r="EO100" s="196">
        <v>303</v>
      </c>
      <c r="EP100" s="194">
        <f t="shared" si="107"/>
        <v>0</v>
      </c>
      <c r="EQ100" s="195">
        <f t="shared" si="108"/>
        <v>1</v>
      </c>
      <c r="ER100" s="98">
        <f t="shared" si="109"/>
        <v>0</v>
      </c>
      <c r="ES100" s="98">
        <f t="shared" si="110"/>
        <v>1</v>
      </c>
      <c r="ET100" s="98">
        <f t="shared" si="111"/>
        <v>0</v>
      </c>
      <c r="EU100" s="98">
        <f t="shared" si="112"/>
        <v>0</v>
      </c>
      <c r="EV100" s="98">
        <f t="shared" si="113"/>
        <v>0</v>
      </c>
      <c r="EW100" s="98">
        <f t="shared" si="114"/>
        <v>0</v>
      </c>
      <c r="EX100" s="98">
        <f t="shared" si="115"/>
        <v>0</v>
      </c>
      <c r="EY100" s="98">
        <f t="shared" si="116"/>
        <v>0</v>
      </c>
      <c r="EZ100" s="98">
        <f t="shared" si="117"/>
        <v>0</v>
      </c>
      <c r="FA100" s="195">
        <f t="shared" si="118"/>
        <v>1</v>
      </c>
      <c r="FB100" s="195">
        <f t="shared" si="119"/>
        <v>1</v>
      </c>
      <c r="FC100" s="196">
        <f t="shared" si="120"/>
        <v>0</v>
      </c>
      <c r="FF100" s="10">
        <v>254</v>
      </c>
      <c r="FG100" s="191">
        <f t="shared" si="121"/>
        <v>1</v>
      </c>
      <c r="FH100" s="192">
        <f t="shared" si="122"/>
        <v>1</v>
      </c>
      <c r="FI100" s="160">
        <f t="shared" si="123"/>
        <v>1</v>
      </c>
      <c r="FJ100" s="160">
        <f t="shared" si="124"/>
        <v>1</v>
      </c>
      <c r="FK100" s="160">
        <f t="shared" si="125"/>
        <v>1</v>
      </c>
      <c r="FL100" s="160">
        <f t="shared" si="126"/>
        <v>1</v>
      </c>
      <c r="FM100" s="160">
        <f t="shared" si="127"/>
        <v>1</v>
      </c>
      <c r="FN100" s="160">
        <f t="shared" si="128"/>
        <v>1</v>
      </c>
      <c r="FO100" s="160">
        <f t="shared" si="129"/>
        <v>1</v>
      </c>
      <c r="FP100" s="160">
        <f t="shared" si="130"/>
        <v>1</v>
      </c>
      <c r="FQ100" s="160">
        <f t="shared" si="131"/>
        <v>1</v>
      </c>
      <c r="FR100" s="192">
        <f t="shared" si="132"/>
        <v>1</v>
      </c>
      <c r="FS100" s="192">
        <f t="shared" si="133"/>
        <v>1</v>
      </c>
      <c r="FT100" s="193">
        <f t="shared" si="134"/>
        <v>1</v>
      </c>
      <c r="FU100" s="193">
        <f t="shared" si="135"/>
        <v>1</v>
      </c>
    </row>
    <row r="101" spans="2:177" ht="13" thickBot="1" x14ac:dyDescent="0.3">
      <c r="H101" s="126">
        <v>233</v>
      </c>
      <c r="I101">
        <f t="shared" si="3"/>
        <v>1</v>
      </c>
      <c r="M101" s="156"/>
      <c r="P101" s="128">
        <v>175</v>
      </c>
      <c r="Q101">
        <f t="shared" si="137"/>
        <v>1</v>
      </c>
      <c r="R101" s="10">
        <f t="shared" si="17"/>
        <v>1</v>
      </c>
      <c r="V101" s="126">
        <v>223</v>
      </c>
      <c r="W101">
        <f t="shared" si="18"/>
        <v>0</v>
      </c>
      <c r="X101" s="10">
        <f t="shared" si="19"/>
        <v>0</v>
      </c>
      <c r="Y101" s="10">
        <f t="shared" si="20"/>
        <v>0</v>
      </c>
      <c r="AB101" s="131">
        <v>263</v>
      </c>
      <c r="AC101" s="10">
        <f t="shared" si="21"/>
        <v>1</v>
      </c>
      <c r="AD101" s="10">
        <f t="shared" si="22"/>
        <v>0</v>
      </c>
      <c r="AE101" s="10">
        <f t="shared" si="23"/>
        <v>0</v>
      </c>
      <c r="AF101" s="10">
        <f t="shared" si="24"/>
        <v>0</v>
      </c>
      <c r="AH101" s="126">
        <v>234</v>
      </c>
      <c r="AI101" s="10">
        <f t="shared" si="25"/>
        <v>0</v>
      </c>
      <c r="AJ101" s="10">
        <f t="shared" si="26"/>
        <v>0</v>
      </c>
      <c r="AK101" s="10">
        <f t="shared" si="27"/>
        <v>0</v>
      </c>
      <c r="AL101" s="10">
        <f t="shared" si="28"/>
        <v>0</v>
      </c>
      <c r="AM101" s="10">
        <f t="shared" si="29"/>
        <v>0</v>
      </c>
      <c r="AN101" s="131">
        <v>201</v>
      </c>
      <c r="AO101" s="10">
        <f t="shared" si="30"/>
        <v>0</v>
      </c>
      <c r="AP101" s="10">
        <f t="shared" si="31"/>
        <v>0</v>
      </c>
      <c r="AQ101" s="10">
        <f t="shared" si="32"/>
        <v>1</v>
      </c>
      <c r="AR101" s="10">
        <f t="shared" si="33"/>
        <v>1</v>
      </c>
      <c r="AS101" s="10">
        <f t="shared" si="34"/>
        <v>0</v>
      </c>
      <c r="AT101" s="142">
        <v>254</v>
      </c>
      <c r="AU101" s="10">
        <f t="shared" si="5"/>
        <v>1</v>
      </c>
      <c r="AV101" s="10">
        <f t="shared" si="35"/>
        <v>1</v>
      </c>
      <c r="AW101" s="10">
        <f t="shared" si="36"/>
        <v>1</v>
      </c>
      <c r="AX101" s="10">
        <f t="shared" si="37"/>
        <v>1</v>
      </c>
      <c r="AY101" s="10">
        <f t="shared" si="38"/>
        <v>1</v>
      </c>
      <c r="AZ101" s="142">
        <v>233</v>
      </c>
      <c r="BA101" s="10">
        <f t="shared" si="6"/>
        <v>1</v>
      </c>
      <c r="BB101" s="10">
        <f t="shared" si="39"/>
        <v>1</v>
      </c>
      <c r="BC101" s="10">
        <f t="shared" si="40"/>
        <v>1</v>
      </c>
      <c r="BD101" s="10">
        <f t="shared" si="41"/>
        <v>1</v>
      </c>
      <c r="BE101" s="10">
        <f t="shared" si="42"/>
        <v>1</v>
      </c>
      <c r="BF101" s="10">
        <f t="shared" si="43"/>
        <v>1</v>
      </c>
      <c r="BG101" s="10">
        <f t="shared" si="44"/>
        <v>1</v>
      </c>
      <c r="BH101" s="10">
        <f t="shared" si="45"/>
        <v>1</v>
      </c>
      <c r="BJ101" s="131">
        <v>353</v>
      </c>
      <c r="BK101" s="194">
        <f t="shared" si="46"/>
        <v>0</v>
      </c>
      <c r="BL101" s="195">
        <f t="shared" si="47"/>
        <v>0</v>
      </c>
      <c r="BM101" s="195">
        <f t="shared" si="48"/>
        <v>0</v>
      </c>
      <c r="BN101" s="195">
        <f t="shared" si="49"/>
        <v>1</v>
      </c>
      <c r="BO101" s="195">
        <f t="shared" si="50"/>
        <v>0</v>
      </c>
      <c r="BP101" s="195">
        <f t="shared" si="51"/>
        <v>0</v>
      </c>
      <c r="BQ101" s="195">
        <f t="shared" si="52"/>
        <v>1</v>
      </c>
      <c r="BR101" s="195">
        <f t="shared" si="136"/>
        <v>0</v>
      </c>
      <c r="BS101" s="196">
        <f t="shared" si="53"/>
        <v>0</v>
      </c>
      <c r="BT101" s="114">
        <f t="shared" si="54"/>
        <v>3</v>
      </c>
      <c r="BU101" s="162">
        <v>469</v>
      </c>
      <c r="BV101" s="162">
        <f t="shared" si="55"/>
        <v>1</v>
      </c>
      <c r="BW101" s="98">
        <f t="shared" si="56"/>
        <v>1</v>
      </c>
      <c r="BX101" s="98">
        <f t="shared" si="57"/>
        <v>1</v>
      </c>
      <c r="BY101" s="98">
        <f t="shared" si="58"/>
        <v>1</v>
      </c>
      <c r="BZ101" s="98">
        <f t="shared" si="59"/>
        <v>1</v>
      </c>
      <c r="CA101" s="98">
        <f t="shared" si="60"/>
        <v>1</v>
      </c>
      <c r="CB101" s="98">
        <f t="shared" si="61"/>
        <v>1</v>
      </c>
      <c r="CC101" s="98">
        <f t="shared" si="62"/>
        <v>1</v>
      </c>
      <c r="CD101" s="195">
        <f t="shared" si="63"/>
        <v>1</v>
      </c>
      <c r="CE101" s="196">
        <f t="shared" si="64"/>
        <v>0</v>
      </c>
      <c r="CF101" s="114">
        <f t="shared" si="65"/>
        <v>10</v>
      </c>
      <c r="CG101" s="162">
        <v>548</v>
      </c>
      <c r="CH101" s="194">
        <f t="shared" si="66"/>
        <v>0</v>
      </c>
      <c r="CI101" s="98">
        <f t="shared" si="67"/>
        <v>1</v>
      </c>
      <c r="CJ101" s="98">
        <f t="shared" si="68"/>
        <v>0</v>
      </c>
      <c r="CK101" s="98">
        <f t="shared" si="69"/>
        <v>0</v>
      </c>
      <c r="CL101" s="98">
        <f t="shared" si="70"/>
        <v>0</v>
      </c>
      <c r="CM101" s="98">
        <f t="shared" si="71"/>
        <v>0</v>
      </c>
      <c r="CN101" s="98">
        <f t="shared" si="72"/>
        <v>0</v>
      </c>
      <c r="CO101" s="99">
        <f t="shared" si="73"/>
        <v>0</v>
      </c>
      <c r="CP101" s="98">
        <f t="shared" si="74"/>
        <v>0</v>
      </c>
      <c r="CQ101" s="195">
        <f t="shared" si="75"/>
        <v>0</v>
      </c>
      <c r="CR101" s="196">
        <f t="shared" si="76"/>
        <v>0</v>
      </c>
      <c r="CS101">
        <f t="shared" si="77"/>
        <v>1</v>
      </c>
      <c r="CU101" s="162">
        <v>624</v>
      </c>
      <c r="CV101" s="194">
        <f t="shared" si="138"/>
        <v>0</v>
      </c>
      <c r="CW101" s="98">
        <f t="shared" si="139"/>
        <v>1</v>
      </c>
      <c r="CX101" s="98">
        <f t="shared" si="140"/>
        <v>1</v>
      </c>
      <c r="CY101" s="98">
        <f t="shared" si="141"/>
        <v>0</v>
      </c>
      <c r="CZ101" s="98">
        <f t="shared" si="142"/>
        <v>0</v>
      </c>
      <c r="DA101" s="98">
        <f t="shared" si="143"/>
        <v>0</v>
      </c>
      <c r="DB101" s="98">
        <f t="shared" si="144"/>
        <v>0</v>
      </c>
      <c r="DC101" s="99">
        <f t="shared" si="145"/>
        <v>0</v>
      </c>
      <c r="DD101" s="98">
        <f t="shared" si="146"/>
        <v>0</v>
      </c>
      <c r="DE101" s="195">
        <f t="shared" si="147"/>
        <v>0</v>
      </c>
      <c r="DF101" s="195">
        <f t="shared" si="148"/>
        <v>0</v>
      </c>
      <c r="DG101" s="196">
        <f t="shared" si="149"/>
        <v>0</v>
      </c>
      <c r="DH101">
        <f t="shared" si="80"/>
        <v>2</v>
      </c>
      <c r="DJ101" s="162">
        <v>1241</v>
      </c>
      <c r="DK101" s="194">
        <f t="shared" si="81"/>
        <v>0</v>
      </c>
      <c r="DL101" s="162">
        <f t="shared" si="82"/>
        <v>1</v>
      </c>
      <c r="DM101" s="98">
        <f t="shared" si="83"/>
        <v>0</v>
      </c>
      <c r="DN101" s="98">
        <f t="shared" si="84"/>
        <v>0</v>
      </c>
      <c r="DO101" s="98">
        <f t="shared" si="85"/>
        <v>0</v>
      </c>
      <c r="DP101" s="98">
        <f t="shared" si="86"/>
        <v>0</v>
      </c>
      <c r="DQ101" s="98">
        <f t="shared" si="87"/>
        <v>0</v>
      </c>
      <c r="DR101" s="98">
        <f t="shared" si="88"/>
        <v>0</v>
      </c>
      <c r="DS101" s="98">
        <f t="shared" si="89"/>
        <v>1</v>
      </c>
      <c r="DT101" s="195">
        <f t="shared" si="90"/>
        <v>0</v>
      </c>
      <c r="DU101" s="195">
        <f t="shared" si="91"/>
        <v>0</v>
      </c>
      <c r="DV101" s="196">
        <f t="shared" si="92"/>
        <v>0</v>
      </c>
      <c r="DW101">
        <f t="shared" si="93"/>
        <v>2</v>
      </c>
      <c r="DY101" s="194">
        <v>573</v>
      </c>
      <c r="DZ101" s="194">
        <f t="shared" si="94"/>
        <v>0</v>
      </c>
      <c r="EA101" s="195">
        <f t="shared" si="95"/>
        <v>1</v>
      </c>
      <c r="EB101" s="98">
        <f t="shared" si="96"/>
        <v>0</v>
      </c>
      <c r="EC101" s="98">
        <f t="shared" si="97"/>
        <v>1</v>
      </c>
      <c r="ED101" s="98">
        <f t="shared" si="98"/>
        <v>0</v>
      </c>
      <c r="EE101" s="98">
        <f t="shared" si="99"/>
        <v>0</v>
      </c>
      <c r="EF101" s="98">
        <f t="shared" si="100"/>
        <v>0</v>
      </c>
      <c r="EG101" s="98">
        <f t="shared" si="101"/>
        <v>0</v>
      </c>
      <c r="EH101" s="98">
        <f t="shared" si="102"/>
        <v>0</v>
      </c>
      <c r="EI101" s="98">
        <f t="shared" si="103"/>
        <v>0</v>
      </c>
      <c r="EJ101" s="195">
        <f t="shared" si="104"/>
        <v>0</v>
      </c>
      <c r="EK101" s="195">
        <f t="shared" si="105"/>
        <v>0</v>
      </c>
      <c r="EL101" s="196">
        <f t="shared" si="106"/>
        <v>1</v>
      </c>
      <c r="EO101" s="196">
        <v>314</v>
      </c>
      <c r="EP101" s="194">
        <f t="shared" si="107"/>
        <v>1</v>
      </c>
      <c r="EQ101" s="195">
        <f t="shared" si="108"/>
        <v>0</v>
      </c>
      <c r="ER101" s="98">
        <f t="shared" si="109"/>
        <v>0</v>
      </c>
      <c r="ES101" s="98">
        <f t="shared" si="110"/>
        <v>0</v>
      </c>
      <c r="ET101" s="98">
        <f t="shared" si="111"/>
        <v>0</v>
      </c>
      <c r="EU101" s="98">
        <f t="shared" si="112"/>
        <v>0</v>
      </c>
      <c r="EV101" s="98">
        <f t="shared" si="113"/>
        <v>0</v>
      </c>
      <c r="EW101" s="98">
        <f t="shared" si="114"/>
        <v>0</v>
      </c>
      <c r="EX101" s="98">
        <f t="shared" si="115"/>
        <v>0</v>
      </c>
      <c r="EY101" s="98">
        <f t="shared" si="116"/>
        <v>0</v>
      </c>
      <c r="EZ101" s="98">
        <f t="shared" si="117"/>
        <v>0</v>
      </c>
      <c r="FA101" s="195">
        <f t="shared" si="118"/>
        <v>0</v>
      </c>
      <c r="FB101" s="195">
        <f t="shared" si="119"/>
        <v>0</v>
      </c>
      <c r="FC101" s="196">
        <f t="shared" si="120"/>
        <v>0</v>
      </c>
      <c r="FF101" s="10">
        <v>294</v>
      </c>
      <c r="FG101" s="191">
        <f t="shared" si="121"/>
        <v>0</v>
      </c>
      <c r="FH101" s="192">
        <f t="shared" si="122"/>
        <v>1</v>
      </c>
      <c r="FI101" s="160">
        <f t="shared" si="123"/>
        <v>0</v>
      </c>
      <c r="FJ101" s="160">
        <f t="shared" si="124"/>
        <v>0</v>
      </c>
      <c r="FK101" s="160">
        <f t="shared" si="125"/>
        <v>1</v>
      </c>
      <c r="FL101" s="160">
        <f t="shared" si="126"/>
        <v>1</v>
      </c>
      <c r="FM101" s="160">
        <f t="shared" si="127"/>
        <v>0</v>
      </c>
      <c r="FN101" s="160">
        <f t="shared" si="128"/>
        <v>0</v>
      </c>
      <c r="FO101" s="160">
        <f t="shared" si="129"/>
        <v>0</v>
      </c>
      <c r="FP101" s="160">
        <f t="shared" si="130"/>
        <v>0</v>
      </c>
      <c r="FQ101" s="160">
        <f t="shared" si="131"/>
        <v>0</v>
      </c>
      <c r="FR101" s="192">
        <f t="shared" si="132"/>
        <v>0</v>
      </c>
      <c r="FS101" s="192">
        <f t="shared" si="133"/>
        <v>0</v>
      </c>
      <c r="FT101" s="193">
        <f t="shared" si="134"/>
        <v>0</v>
      </c>
      <c r="FU101" s="193">
        <f t="shared" si="135"/>
        <v>1</v>
      </c>
    </row>
    <row r="102" spans="2:177" ht="13" thickBot="1" x14ac:dyDescent="0.3">
      <c r="H102" s="126">
        <v>235</v>
      </c>
      <c r="I102">
        <f t="shared" si="3"/>
        <v>0</v>
      </c>
      <c r="M102" s="2"/>
      <c r="P102" s="126">
        <v>176</v>
      </c>
      <c r="Q102">
        <f t="shared" si="137"/>
        <v>1</v>
      </c>
      <c r="R102" s="10">
        <f t="shared" si="17"/>
        <v>1</v>
      </c>
      <c r="V102" s="126">
        <v>224</v>
      </c>
      <c r="W102">
        <f t="shared" si="18"/>
        <v>1</v>
      </c>
      <c r="X102" s="10">
        <f t="shared" si="19"/>
        <v>0</v>
      </c>
      <c r="Y102" s="10">
        <f t="shared" si="20"/>
        <v>0</v>
      </c>
      <c r="AB102" s="142">
        <v>279</v>
      </c>
      <c r="AC102" s="10">
        <f t="shared" si="21"/>
        <v>0</v>
      </c>
      <c r="AD102" s="10">
        <f t="shared" si="22"/>
        <v>1</v>
      </c>
      <c r="AE102" s="10">
        <f t="shared" si="23"/>
        <v>1</v>
      </c>
      <c r="AF102" s="10">
        <f t="shared" si="24"/>
        <v>0</v>
      </c>
      <c r="AH102" s="126">
        <v>236</v>
      </c>
      <c r="AI102" s="10">
        <f t="shared" si="25"/>
        <v>1</v>
      </c>
      <c r="AJ102" s="10">
        <f t="shared" si="26"/>
        <v>1</v>
      </c>
      <c r="AK102" s="10">
        <f t="shared" si="27"/>
        <v>1</v>
      </c>
      <c r="AL102" s="10">
        <f t="shared" si="28"/>
        <v>1</v>
      </c>
      <c r="AM102" s="10">
        <f t="shared" si="29"/>
        <v>0</v>
      </c>
      <c r="AN102" s="142">
        <v>217</v>
      </c>
      <c r="AO102" s="10">
        <f t="shared" si="30"/>
        <v>1</v>
      </c>
      <c r="AP102" s="10">
        <f t="shared" si="31"/>
        <v>1</v>
      </c>
      <c r="AQ102" s="10">
        <f t="shared" si="32"/>
        <v>1</v>
      </c>
      <c r="AR102" s="10">
        <f t="shared" si="33"/>
        <v>1</v>
      </c>
      <c r="AS102" s="10">
        <f t="shared" si="34"/>
        <v>1</v>
      </c>
      <c r="AT102" s="131">
        <v>279</v>
      </c>
      <c r="AU102" s="10">
        <f t="shared" si="5"/>
        <v>1</v>
      </c>
      <c r="AV102" s="10">
        <f t="shared" si="35"/>
        <v>1</v>
      </c>
      <c r="AW102" s="10">
        <f t="shared" si="36"/>
        <v>1</v>
      </c>
      <c r="AX102" s="10">
        <f t="shared" si="37"/>
        <v>0</v>
      </c>
      <c r="AY102" s="10">
        <f t="shared" si="38"/>
        <v>1</v>
      </c>
      <c r="AZ102" s="131">
        <v>254</v>
      </c>
      <c r="BA102" s="10">
        <f t="shared" si="6"/>
        <v>1</v>
      </c>
      <c r="BB102" s="10">
        <f t="shared" si="39"/>
        <v>1</v>
      </c>
      <c r="BC102" s="10">
        <f t="shared" si="40"/>
        <v>1</v>
      </c>
      <c r="BD102" s="10">
        <f t="shared" si="41"/>
        <v>1</v>
      </c>
      <c r="BE102" s="10">
        <f t="shared" si="42"/>
        <v>1</v>
      </c>
      <c r="BF102" s="10">
        <f t="shared" si="43"/>
        <v>1</v>
      </c>
      <c r="BG102" s="10">
        <f t="shared" si="44"/>
        <v>1</v>
      </c>
      <c r="BH102" s="10">
        <f t="shared" si="45"/>
        <v>1</v>
      </c>
      <c r="BJ102" s="181">
        <v>365</v>
      </c>
      <c r="BK102" s="194">
        <f t="shared" si="46"/>
        <v>1</v>
      </c>
      <c r="BL102" s="195">
        <f t="shared" si="47"/>
        <v>1</v>
      </c>
      <c r="BM102" s="195">
        <f t="shared" si="48"/>
        <v>1</v>
      </c>
      <c r="BN102" s="195">
        <f t="shared" si="49"/>
        <v>1</v>
      </c>
      <c r="BO102" s="195">
        <f t="shared" si="50"/>
        <v>1</v>
      </c>
      <c r="BP102" s="195">
        <f t="shared" si="51"/>
        <v>0</v>
      </c>
      <c r="BQ102" s="195">
        <f t="shared" si="52"/>
        <v>1</v>
      </c>
      <c r="BR102" s="195">
        <f t="shared" si="136"/>
        <v>1</v>
      </c>
      <c r="BS102" s="196">
        <f t="shared" si="53"/>
        <v>1</v>
      </c>
      <c r="BT102" s="114">
        <f t="shared" si="54"/>
        <v>9</v>
      </c>
      <c r="BU102" s="162">
        <v>525</v>
      </c>
      <c r="BV102" s="162">
        <f t="shared" si="55"/>
        <v>0</v>
      </c>
      <c r="BW102" s="98">
        <f t="shared" si="56"/>
        <v>1</v>
      </c>
      <c r="BX102" s="98">
        <f t="shared" si="57"/>
        <v>0</v>
      </c>
      <c r="BY102" s="98">
        <f t="shared" si="58"/>
        <v>0</v>
      </c>
      <c r="BZ102" s="98">
        <f t="shared" si="59"/>
        <v>0</v>
      </c>
      <c r="CA102" s="98">
        <f t="shared" si="60"/>
        <v>0</v>
      </c>
      <c r="CB102" s="98">
        <f t="shared" si="61"/>
        <v>1</v>
      </c>
      <c r="CC102" s="98">
        <f t="shared" si="62"/>
        <v>0</v>
      </c>
      <c r="CD102" s="195">
        <f t="shared" si="63"/>
        <v>0</v>
      </c>
      <c r="CE102" s="196">
        <f t="shared" si="64"/>
        <v>0</v>
      </c>
      <c r="CF102" s="114">
        <f t="shared" si="65"/>
        <v>3</v>
      </c>
      <c r="CG102" s="162">
        <v>610</v>
      </c>
      <c r="CH102" s="194">
        <f t="shared" si="66"/>
        <v>0</v>
      </c>
      <c r="CI102" s="98">
        <f t="shared" si="67"/>
        <v>0</v>
      </c>
      <c r="CJ102" s="98">
        <f t="shared" si="68"/>
        <v>0</v>
      </c>
      <c r="CK102" s="98">
        <f t="shared" si="69"/>
        <v>0</v>
      </c>
      <c r="CL102" s="98">
        <f t="shared" si="70"/>
        <v>1</v>
      </c>
      <c r="CM102" s="98">
        <f t="shared" si="71"/>
        <v>0</v>
      </c>
      <c r="CN102" s="98">
        <f t="shared" si="72"/>
        <v>0</v>
      </c>
      <c r="CO102" s="99">
        <f t="shared" si="73"/>
        <v>0</v>
      </c>
      <c r="CP102" s="98">
        <f t="shared" si="74"/>
        <v>1</v>
      </c>
      <c r="CQ102" s="195">
        <f t="shared" si="75"/>
        <v>0</v>
      </c>
      <c r="CR102" s="196">
        <f t="shared" si="76"/>
        <v>0</v>
      </c>
      <c r="CS102">
        <f t="shared" si="77"/>
        <v>2</v>
      </c>
      <c r="CU102" s="164">
        <v>639</v>
      </c>
      <c r="CV102" s="194">
        <f t="shared" si="138"/>
        <v>0</v>
      </c>
      <c r="CW102" s="98">
        <f t="shared" si="139"/>
        <v>0</v>
      </c>
      <c r="CX102" s="98">
        <f t="shared" si="140"/>
        <v>0</v>
      </c>
      <c r="CY102" s="98">
        <f t="shared" si="141"/>
        <v>0</v>
      </c>
      <c r="CZ102" s="98">
        <f t="shared" si="142"/>
        <v>0</v>
      </c>
      <c r="DA102" s="98">
        <f t="shared" si="143"/>
        <v>0</v>
      </c>
      <c r="DB102" s="98">
        <f t="shared" si="144"/>
        <v>0</v>
      </c>
      <c r="DC102" s="99">
        <f t="shared" si="145"/>
        <v>0</v>
      </c>
      <c r="DD102" s="98">
        <f t="shared" si="146"/>
        <v>0</v>
      </c>
      <c r="DE102" s="195">
        <f t="shared" si="147"/>
        <v>0</v>
      </c>
      <c r="DF102" s="195">
        <f t="shared" si="148"/>
        <v>0</v>
      </c>
      <c r="DG102" s="196">
        <f t="shared" si="149"/>
        <v>0</v>
      </c>
      <c r="DH102">
        <f t="shared" si="80"/>
        <v>0</v>
      </c>
      <c r="DJ102" s="164">
        <v>1310</v>
      </c>
      <c r="DK102" s="194">
        <f t="shared" si="81"/>
        <v>0</v>
      </c>
      <c r="DL102" s="162">
        <f t="shared" si="82"/>
        <v>0</v>
      </c>
      <c r="DM102" s="98">
        <f t="shared" si="83"/>
        <v>0</v>
      </c>
      <c r="DN102" s="98">
        <f t="shared" si="84"/>
        <v>0</v>
      </c>
      <c r="DO102" s="98">
        <f t="shared" si="85"/>
        <v>0</v>
      </c>
      <c r="DP102" s="98">
        <f t="shared" si="86"/>
        <v>0</v>
      </c>
      <c r="DQ102" s="98">
        <f t="shared" si="87"/>
        <v>0</v>
      </c>
      <c r="DR102" s="98">
        <f t="shared" si="88"/>
        <v>0</v>
      </c>
      <c r="DS102" s="98">
        <f t="shared" si="89"/>
        <v>0</v>
      </c>
      <c r="DT102" s="195">
        <f t="shared" si="90"/>
        <v>0</v>
      </c>
      <c r="DU102" s="195">
        <f t="shared" si="91"/>
        <v>0</v>
      </c>
      <c r="DV102" s="196">
        <f t="shared" si="92"/>
        <v>0</v>
      </c>
      <c r="DW102">
        <f t="shared" si="93"/>
        <v>0</v>
      </c>
      <c r="DY102" s="194">
        <v>610</v>
      </c>
      <c r="DZ102" s="194">
        <f t="shared" si="94"/>
        <v>1</v>
      </c>
      <c r="EA102" s="195">
        <f t="shared" si="95"/>
        <v>1</v>
      </c>
      <c r="EB102" s="98">
        <f t="shared" si="96"/>
        <v>1</v>
      </c>
      <c r="EC102" s="98">
        <f t="shared" si="97"/>
        <v>0</v>
      </c>
      <c r="ED102" s="98">
        <f t="shared" si="98"/>
        <v>0</v>
      </c>
      <c r="EE102" s="98">
        <f t="shared" si="99"/>
        <v>0</v>
      </c>
      <c r="EF102" s="98">
        <f t="shared" si="100"/>
        <v>0</v>
      </c>
      <c r="EG102" s="98">
        <f t="shared" si="101"/>
        <v>1</v>
      </c>
      <c r="EH102" s="98">
        <f t="shared" si="102"/>
        <v>0</v>
      </c>
      <c r="EI102" s="98">
        <f t="shared" si="103"/>
        <v>0</v>
      </c>
      <c r="EJ102" s="195">
        <f t="shared" si="104"/>
        <v>0</v>
      </c>
      <c r="EK102" s="195">
        <f t="shared" si="105"/>
        <v>1</v>
      </c>
      <c r="EL102" s="196">
        <f t="shared" si="106"/>
        <v>0</v>
      </c>
      <c r="EO102" s="196">
        <v>319</v>
      </c>
      <c r="EP102" s="194">
        <f t="shared" si="107"/>
        <v>0</v>
      </c>
      <c r="EQ102" s="195">
        <f t="shared" si="108"/>
        <v>0</v>
      </c>
      <c r="ER102" s="98">
        <f t="shared" si="109"/>
        <v>0</v>
      </c>
      <c r="ES102" s="98">
        <f t="shared" si="110"/>
        <v>0</v>
      </c>
      <c r="ET102" s="98">
        <f t="shared" si="111"/>
        <v>0</v>
      </c>
      <c r="EU102" s="98">
        <f t="shared" si="112"/>
        <v>0</v>
      </c>
      <c r="EV102" s="98">
        <f t="shared" si="113"/>
        <v>0</v>
      </c>
      <c r="EW102" s="98">
        <f t="shared" si="114"/>
        <v>0</v>
      </c>
      <c r="EX102" s="98">
        <f t="shared" si="115"/>
        <v>0</v>
      </c>
      <c r="EY102" s="98">
        <f t="shared" si="116"/>
        <v>0</v>
      </c>
      <c r="EZ102" s="98">
        <f t="shared" si="117"/>
        <v>0</v>
      </c>
      <c r="FA102" s="195">
        <f t="shared" si="118"/>
        <v>0</v>
      </c>
      <c r="FB102" s="195">
        <f t="shared" si="119"/>
        <v>0</v>
      </c>
      <c r="FC102" s="196">
        <f t="shared" si="120"/>
        <v>0</v>
      </c>
      <c r="FF102" s="10">
        <v>303</v>
      </c>
      <c r="FG102" s="191">
        <f t="shared" si="121"/>
        <v>1</v>
      </c>
      <c r="FH102" s="192">
        <f t="shared" si="122"/>
        <v>0</v>
      </c>
      <c r="FI102" s="160">
        <f t="shared" si="123"/>
        <v>1</v>
      </c>
      <c r="FJ102" s="160">
        <f t="shared" si="124"/>
        <v>0</v>
      </c>
      <c r="FK102" s="160">
        <f t="shared" si="125"/>
        <v>1</v>
      </c>
      <c r="FL102" s="160">
        <f t="shared" si="126"/>
        <v>0</v>
      </c>
      <c r="FM102" s="160">
        <f t="shared" si="127"/>
        <v>0</v>
      </c>
      <c r="FN102" s="160">
        <f t="shared" si="128"/>
        <v>0</v>
      </c>
      <c r="FO102" s="160">
        <f t="shared" si="129"/>
        <v>0</v>
      </c>
      <c r="FP102" s="160">
        <f t="shared" si="130"/>
        <v>0</v>
      </c>
      <c r="FQ102" s="160">
        <f t="shared" si="131"/>
        <v>0</v>
      </c>
      <c r="FR102" s="192">
        <f t="shared" si="132"/>
        <v>0</v>
      </c>
      <c r="FS102" s="192">
        <f t="shared" si="133"/>
        <v>1</v>
      </c>
      <c r="FT102" s="193">
        <f t="shared" si="134"/>
        <v>1</v>
      </c>
      <c r="FU102" s="193">
        <f t="shared" si="135"/>
        <v>0</v>
      </c>
    </row>
    <row r="103" spans="2:177" ht="13" thickBot="1" x14ac:dyDescent="0.3">
      <c r="H103" s="126">
        <v>236</v>
      </c>
      <c r="I103">
        <f t="shared" si="3"/>
        <v>0</v>
      </c>
      <c r="M103" s="156"/>
      <c r="P103" s="128">
        <v>180</v>
      </c>
      <c r="Q103">
        <f t="shared" si="137"/>
        <v>0</v>
      </c>
      <c r="R103" s="10">
        <f t="shared" si="17"/>
        <v>0</v>
      </c>
      <c r="V103" s="128">
        <v>231</v>
      </c>
      <c r="W103">
        <f t="shared" si="18"/>
        <v>0</v>
      </c>
      <c r="X103" s="10">
        <f t="shared" si="19"/>
        <v>0</v>
      </c>
      <c r="Y103" s="10">
        <f t="shared" si="20"/>
        <v>0</v>
      </c>
      <c r="AB103" s="142">
        <v>281</v>
      </c>
      <c r="AC103" s="10">
        <f t="shared" si="21"/>
        <v>0</v>
      </c>
      <c r="AD103" s="10">
        <f t="shared" si="22"/>
        <v>0</v>
      </c>
      <c r="AE103" s="10">
        <f t="shared" si="23"/>
        <v>0</v>
      </c>
      <c r="AF103" s="10">
        <f t="shared" si="24"/>
        <v>0</v>
      </c>
      <c r="AH103" s="126">
        <v>245</v>
      </c>
      <c r="AI103" s="10">
        <f t="shared" si="25"/>
        <v>0</v>
      </c>
      <c r="AJ103" s="10">
        <f t="shared" si="26"/>
        <v>1</v>
      </c>
      <c r="AK103" s="10">
        <f t="shared" si="27"/>
        <v>0</v>
      </c>
      <c r="AL103" s="10">
        <f t="shared" si="28"/>
        <v>0</v>
      </c>
      <c r="AM103" s="10">
        <f t="shared" si="29"/>
        <v>0</v>
      </c>
      <c r="AN103" s="131">
        <v>222</v>
      </c>
      <c r="AO103" s="10">
        <f t="shared" si="30"/>
        <v>0</v>
      </c>
      <c r="AP103" s="10">
        <f t="shared" si="31"/>
        <v>1</v>
      </c>
      <c r="AQ103" s="10">
        <f t="shared" si="32"/>
        <v>1</v>
      </c>
      <c r="AR103" s="10">
        <f t="shared" si="33"/>
        <v>0</v>
      </c>
      <c r="AS103" s="10">
        <f t="shared" si="34"/>
        <v>0</v>
      </c>
      <c r="AT103" s="131">
        <v>293</v>
      </c>
      <c r="AU103" s="10">
        <f t="shared" si="5"/>
        <v>0</v>
      </c>
      <c r="AV103" s="10">
        <f t="shared" si="35"/>
        <v>1</v>
      </c>
      <c r="AW103" s="10">
        <f t="shared" si="36"/>
        <v>0</v>
      </c>
      <c r="AX103" s="10">
        <f t="shared" si="37"/>
        <v>0</v>
      </c>
      <c r="AY103" s="10">
        <f t="shared" si="38"/>
        <v>0</v>
      </c>
      <c r="AZ103" s="131">
        <v>292</v>
      </c>
      <c r="BA103" s="10">
        <f t="shared" si="6"/>
        <v>0</v>
      </c>
      <c r="BB103" s="10">
        <f t="shared" si="39"/>
        <v>0</v>
      </c>
      <c r="BC103" s="10">
        <f t="shared" si="40"/>
        <v>1</v>
      </c>
      <c r="BD103" s="10">
        <f t="shared" si="41"/>
        <v>1</v>
      </c>
      <c r="BE103" s="10">
        <f t="shared" si="42"/>
        <v>1</v>
      </c>
      <c r="BF103" s="10">
        <f t="shared" si="43"/>
        <v>0</v>
      </c>
      <c r="BG103" s="10">
        <f t="shared" si="44"/>
        <v>1</v>
      </c>
      <c r="BH103" s="10">
        <f t="shared" si="45"/>
        <v>0</v>
      </c>
      <c r="BJ103" s="131">
        <v>368</v>
      </c>
      <c r="BK103" s="194">
        <f t="shared" si="46"/>
        <v>1</v>
      </c>
      <c r="BL103" s="195">
        <f t="shared" si="47"/>
        <v>0</v>
      </c>
      <c r="BM103" s="195">
        <f t="shared" si="48"/>
        <v>0</v>
      </c>
      <c r="BN103" s="195">
        <f t="shared" si="49"/>
        <v>0</v>
      </c>
      <c r="BO103" s="195">
        <f t="shared" si="50"/>
        <v>0</v>
      </c>
      <c r="BP103" s="195">
        <f t="shared" si="51"/>
        <v>0</v>
      </c>
      <c r="BQ103" s="195">
        <f t="shared" si="52"/>
        <v>1</v>
      </c>
      <c r="BR103" s="195">
        <f t="shared" si="136"/>
        <v>0</v>
      </c>
      <c r="BS103" s="196">
        <f t="shared" si="53"/>
        <v>0</v>
      </c>
      <c r="BT103" s="114">
        <f t="shared" si="54"/>
        <v>3</v>
      </c>
      <c r="BU103" s="162">
        <v>573</v>
      </c>
      <c r="BV103" s="162">
        <f t="shared" si="55"/>
        <v>0</v>
      </c>
      <c r="BW103" s="98">
        <f t="shared" si="56"/>
        <v>0</v>
      </c>
      <c r="BX103" s="98">
        <f t="shared" si="57"/>
        <v>0</v>
      </c>
      <c r="BY103" s="98">
        <f t="shared" si="58"/>
        <v>0</v>
      </c>
      <c r="BZ103" s="98">
        <f t="shared" si="59"/>
        <v>0</v>
      </c>
      <c r="CA103" s="98">
        <f t="shared" si="60"/>
        <v>0</v>
      </c>
      <c r="CB103" s="98">
        <f t="shared" si="61"/>
        <v>0</v>
      </c>
      <c r="CC103" s="98">
        <f t="shared" si="62"/>
        <v>0</v>
      </c>
      <c r="CD103" s="195">
        <f t="shared" si="63"/>
        <v>1</v>
      </c>
      <c r="CE103" s="196">
        <f t="shared" si="64"/>
        <v>0</v>
      </c>
      <c r="CF103" s="114">
        <f t="shared" si="65"/>
        <v>2</v>
      </c>
      <c r="CG103" s="162">
        <v>694</v>
      </c>
      <c r="CH103" s="194">
        <f t="shared" si="66"/>
        <v>0</v>
      </c>
      <c r="CI103" s="98">
        <f t="shared" si="67"/>
        <v>0</v>
      </c>
      <c r="CJ103" s="98">
        <f t="shared" si="68"/>
        <v>0</v>
      </c>
      <c r="CK103" s="98">
        <f t="shared" si="69"/>
        <v>0</v>
      </c>
      <c r="CL103" s="98">
        <f t="shared" si="70"/>
        <v>0</v>
      </c>
      <c r="CM103" s="98">
        <f t="shared" si="71"/>
        <v>1</v>
      </c>
      <c r="CN103" s="98">
        <f t="shared" si="72"/>
        <v>0</v>
      </c>
      <c r="CO103" s="99">
        <f t="shared" si="73"/>
        <v>0</v>
      </c>
      <c r="CP103" s="98">
        <f t="shared" si="74"/>
        <v>0</v>
      </c>
      <c r="CQ103" s="195">
        <f t="shared" si="75"/>
        <v>0</v>
      </c>
      <c r="CR103" s="196">
        <f t="shared" si="76"/>
        <v>0</v>
      </c>
      <c r="CS103">
        <f t="shared" si="77"/>
        <v>1</v>
      </c>
      <c r="CU103" s="162">
        <v>744</v>
      </c>
      <c r="CV103" s="194">
        <f t="shared" si="138"/>
        <v>0</v>
      </c>
      <c r="CW103" s="98">
        <f t="shared" si="139"/>
        <v>1</v>
      </c>
      <c r="CX103" s="98">
        <f t="shared" si="140"/>
        <v>0</v>
      </c>
      <c r="CY103" s="98">
        <f t="shared" si="141"/>
        <v>0</v>
      </c>
      <c r="CZ103" s="98">
        <f t="shared" si="142"/>
        <v>0</v>
      </c>
      <c r="DA103" s="98">
        <f t="shared" si="143"/>
        <v>0</v>
      </c>
      <c r="DB103" s="98">
        <f t="shared" si="144"/>
        <v>0</v>
      </c>
      <c r="DC103" s="99">
        <f t="shared" si="145"/>
        <v>0</v>
      </c>
      <c r="DD103" s="98">
        <f t="shared" si="146"/>
        <v>0</v>
      </c>
      <c r="DE103" s="195">
        <f t="shared" si="147"/>
        <v>0</v>
      </c>
      <c r="DF103" s="195">
        <f t="shared" si="148"/>
        <v>0</v>
      </c>
      <c r="DG103" s="196">
        <f t="shared" si="149"/>
        <v>0</v>
      </c>
      <c r="DH103">
        <f t="shared" si="80"/>
        <v>1</v>
      </c>
      <c r="DJ103" s="162">
        <v>1323</v>
      </c>
      <c r="DK103" s="194">
        <f t="shared" si="81"/>
        <v>1</v>
      </c>
      <c r="DL103" s="162">
        <f t="shared" si="82"/>
        <v>0</v>
      </c>
      <c r="DM103" s="98">
        <f t="shared" si="83"/>
        <v>0</v>
      </c>
      <c r="DN103" s="98">
        <f t="shared" si="84"/>
        <v>0</v>
      </c>
      <c r="DO103" s="98">
        <f t="shared" si="85"/>
        <v>0</v>
      </c>
      <c r="DP103" s="98">
        <f t="shared" si="86"/>
        <v>0</v>
      </c>
      <c r="DQ103" s="98">
        <f t="shared" si="87"/>
        <v>1</v>
      </c>
      <c r="DR103" s="98">
        <f t="shared" si="88"/>
        <v>0</v>
      </c>
      <c r="DS103" s="98">
        <f t="shared" si="89"/>
        <v>0</v>
      </c>
      <c r="DT103" s="195">
        <f t="shared" si="90"/>
        <v>0</v>
      </c>
      <c r="DU103" s="195">
        <f t="shared" si="91"/>
        <v>0</v>
      </c>
      <c r="DV103" s="196">
        <f t="shared" si="92"/>
        <v>0</v>
      </c>
      <c r="DW103">
        <f t="shared" si="93"/>
        <v>2</v>
      </c>
      <c r="DY103" s="194">
        <v>624</v>
      </c>
      <c r="DZ103" s="194">
        <f t="shared" si="94"/>
        <v>0</v>
      </c>
      <c r="EA103" s="195">
        <f t="shared" si="95"/>
        <v>1</v>
      </c>
      <c r="EB103" s="98">
        <f t="shared" si="96"/>
        <v>0</v>
      </c>
      <c r="EC103" s="98">
        <f t="shared" si="97"/>
        <v>1</v>
      </c>
      <c r="ED103" s="98">
        <f t="shared" si="98"/>
        <v>1</v>
      </c>
      <c r="EE103" s="98">
        <f t="shared" si="99"/>
        <v>0</v>
      </c>
      <c r="EF103" s="98">
        <f t="shared" si="100"/>
        <v>0</v>
      </c>
      <c r="EG103" s="98">
        <f t="shared" si="101"/>
        <v>0</v>
      </c>
      <c r="EH103" s="98">
        <f t="shared" si="102"/>
        <v>0</v>
      </c>
      <c r="EI103" s="98">
        <f t="shared" si="103"/>
        <v>0</v>
      </c>
      <c r="EJ103" s="195">
        <f t="shared" si="104"/>
        <v>0</v>
      </c>
      <c r="EK103" s="195">
        <f t="shared" si="105"/>
        <v>0</v>
      </c>
      <c r="EL103" s="196">
        <f t="shared" si="106"/>
        <v>0</v>
      </c>
      <c r="EO103" s="196">
        <v>329</v>
      </c>
      <c r="EP103" s="194">
        <f t="shared" si="107"/>
        <v>0</v>
      </c>
      <c r="EQ103" s="195">
        <f t="shared" si="108"/>
        <v>0</v>
      </c>
      <c r="ER103" s="98">
        <f t="shared" si="109"/>
        <v>0</v>
      </c>
      <c r="ES103" s="98">
        <f t="shared" si="110"/>
        <v>0</v>
      </c>
      <c r="ET103" s="98">
        <f t="shared" si="111"/>
        <v>0</v>
      </c>
      <c r="EU103" s="98">
        <f t="shared" si="112"/>
        <v>1</v>
      </c>
      <c r="EV103" s="98">
        <f t="shared" si="113"/>
        <v>0</v>
      </c>
      <c r="EW103" s="98">
        <f t="shared" si="114"/>
        <v>0</v>
      </c>
      <c r="EX103" s="98">
        <f t="shared" si="115"/>
        <v>0</v>
      </c>
      <c r="EY103" s="98">
        <f t="shared" si="116"/>
        <v>0</v>
      </c>
      <c r="EZ103" s="98">
        <f t="shared" si="117"/>
        <v>0</v>
      </c>
      <c r="FA103" s="195">
        <f t="shared" si="118"/>
        <v>0</v>
      </c>
      <c r="FB103" s="195">
        <f t="shared" si="119"/>
        <v>1</v>
      </c>
      <c r="FC103" s="196">
        <f t="shared" si="120"/>
        <v>1</v>
      </c>
      <c r="FF103" s="10">
        <v>319</v>
      </c>
      <c r="FG103" s="191">
        <f t="shared" si="121"/>
        <v>1</v>
      </c>
      <c r="FH103" s="192">
        <f t="shared" si="122"/>
        <v>0</v>
      </c>
      <c r="FI103" s="160">
        <f t="shared" si="123"/>
        <v>0</v>
      </c>
      <c r="FJ103" s="160">
        <f t="shared" si="124"/>
        <v>0</v>
      </c>
      <c r="FK103" s="160">
        <f t="shared" si="125"/>
        <v>0</v>
      </c>
      <c r="FL103" s="160">
        <f t="shared" si="126"/>
        <v>0</v>
      </c>
      <c r="FM103" s="160">
        <f t="shared" si="127"/>
        <v>0</v>
      </c>
      <c r="FN103" s="160">
        <f t="shared" si="128"/>
        <v>0</v>
      </c>
      <c r="FO103" s="160">
        <f t="shared" si="129"/>
        <v>0</v>
      </c>
      <c r="FP103" s="160">
        <f t="shared" si="130"/>
        <v>0</v>
      </c>
      <c r="FQ103" s="160">
        <f t="shared" si="131"/>
        <v>0</v>
      </c>
      <c r="FR103" s="192">
        <f t="shared" si="132"/>
        <v>0</v>
      </c>
      <c r="FS103" s="192">
        <f t="shared" si="133"/>
        <v>0</v>
      </c>
      <c r="FT103" s="193">
        <f t="shared" si="134"/>
        <v>0</v>
      </c>
      <c r="FU103" s="193">
        <f t="shared" si="135"/>
        <v>0</v>
      </c>
    </row>
    <row r="104" spans="2:177" ht="13" thickBot="1" x14ac:dyDescent="0.3">
      <c r="H104" s="126">
        <v>249</v>
      </c>
      <c r="I104">
        <f t="shared" si="3"/>
        <v>0</v>
      </c>
      <c r="M104" s="2"/>
      <c r="P104" s="126">
        <v>182</v>
      </c>
      <c r="Q104">
        <f t="shared" si="137"/>
        <v>0</v>
      </c>
      <c r="R104" s="10">
        <f t="shared" si="17"/>
        <v>0</v>
      </c>
      <c r="V104" s="126">
        <v>233</v>
      </c>
      <c r="W104">
        <f t="shared" si="18"/>
        <v>1</v>
      </c>
      <c r="X104" s="10">
        <f t="shared" si="19"/>
        <v>1</v>
      </c>
      <c r="Y104" s="10">
        <f t="shared" si="20"/>
        <v>1</v>
      </c>
      <c r="AB104" s="131">
        <v>288</v>
      </c>
      <c r="AC104" s="10">
        <f t="shared" si="21"/>
        <v>0</v>
      </c>
      <c r="AD104" s="10">
        <f t="shared" si="22"/>
        <v>1</v>
      </c>
      <c r="AE104" s="10">
        <f t="shared" si="23"/>
        <v>1</v>
      </c>
      <c r="AF104" s="10">
        <f t="shared" si="24"/>
        <v>0</v>
      </c>
      <c r="AH104" s="126">
        <v>254</v>
      </c>
      <c r="AI104" s="10">
        <f t="shared" si="25"/>
        <v>1</v>
      </c>
      <c r="AJ104" s="10">
        <f t="shared" si="26"/>
        <v>1</v>
      </c>
      <c r="AK104" s="10">
        <f t="shared" si="27"/>
        <v>1</v>
      </c>
      <c r="AL104" s="10">
        <f t="shared" si="28"/>
        <v>1</v>
      </c>
      <c r="AM104" s="10">
        <f t="shared" si="29"/>
        <v>1</v>
      </c>
      <c r="AN104" s="131">
        <v>229</v>
      </c>
      <c r="AO104" s="10">
        <f t="shared" si="30"/>
        <v>1</v>
      </c>
      <c r="AP104" s="10">
        <f t="shared" si="31"/>
        <v>0</v>
      </c>
      <c r="AQ104" s="10">
        <f t="shared" si="32"/>
        <v>0</v>
      </c>
      <c r="AR104" s="10">
        <f t="shared" si="33"/>
        <v>0</v>
      </c>
      <c r="AS104" s="10">
        <f t="shared" si="34"/>
        <v>0</v>
      </c>
      <c r="AT104" s="131">
        <v>330</v>
      </c>
      <c r="AU104" s="10">
        <f t="shared" si="5"/>
        <v>0</v>
      </c>
      <c r="AV104" s="10">
        <f t="shared" si="35"/>
        <v>1</v>
      </c>
      <c r="AW104" s="10">
        <f t="shared" si="36"/>
        <v>1</v>
      </c>
      <c r="AX104" s="10">
        <f t="shared" si="37"/>
        <v>1</v>
      </c>
      <c r="AY104" s="10">
        <f t="shared" si="38"/>
        <v>1</v>
      </c>
      <c r="AZ104" s="131">
        <v>304</v>
      </c>
      <c r="BA104" s="10">
        <f t="shared" si="6"/>
        <v>0</v>
      </c>
      <c r="BB104" s="10">
        <f t="shared" si="39"/>
        <v>0</v>
      </c>
      <c r="BC104" s="10">
        <f t="shared" si="40"/>
        <v>0</v>
      </c>
      <c r="BD104" s="10">
        <f t="shared" si="41"/>
        <v>0</v>
      </c>
      <c r="BE104" s="10">
        <f t="shared" si="42"/>
        <v>0</v>
      </c>
      <c r="BF104" s="10">
        <f t="shared" si="43"/>
        <v>0</v>
      </c>
      <c r="BG104" s="10">
        <f t="shared" si="44"/>
        <v>0</v>
      </c>
      <c r="BH104" s="10">
        <f t="shared" si="45"/>
        <v>0</v>
      </c>
      <c r="BJ104" s="142">
        <v>375</v>
      </c>
      <c r="BK104" s="194">
        <f t="shared" si="46"/>
        <v>0</v>
      </c>
      <c r="BL104" s="195">
        <f t="shared" si="47"/>
        <v>0</v>
      </c>
      <c r="BM104" s="195">
        <f t="shared" si="48"/>
        <v>0</v>
      </c>
      <c r="BN104" s="195">
        <f t="shared" si="49"/>
        <v>0</v>
      </c>
      <c r="BO104" s="195">
        <f t="shared" si="50"/>
        <v>0</v>
      </c>
      <c r="BP104" s="195">
        <f t="shared" si="51"/>
        <v>0</v>
      </c>
      <c r="BQ104" s="195">
        <f t="shared" si="52"/>
        <v>0</v>
      </c>
      <c r="BR104" s="195">
        <f t="shared" si="136"/>
        <v>0</v>
      </c>
      <c r="BS104" s="196">
        <f t="shared" si="53"/>
        <v>0</v>
      </c>
      <c r="BT104" s="114">
        <f t="shared" si="54"/>
        <v>1</v>
      </c>
      <c r="BU104" s="164">
        <v>604</v>
      </c>
      <c r="BV104" s="162">
        <f t="shared" si="55"/>
        <v>0</v>
      </c>
      <c r="BW104" s="98">
        <f t="shared" si="56"/>
        <v>1</v>
      </c>
      <c r="BX104" s="98">
        <f t="shared" si="57"/>
        <v>0</v>
      </c>
      <c r="BY104" s="98">
        <f t="shared" si="58"/>
        <v>0</v>
      </c>
      <c r="BZ104" s="98">
        <f t="shared" si="59"/>
        <v>0</v>
      </c>
      <c r="CA104" s="98">
        <f t="shared" si="60"/>
        <v>0</v>
      </c>
      <c r="CB104" s="98">
        <f t="shared" si="61"/>
        <v>0</v>
      </c>
      <c r="CC104" s="98">
        <f t="shared" si="62"/>
        <v>0</v>
      </c>
      <c r="CD104" s="195">
        <f t="shared" si="63"/>
        <v>0</v>
      </c>
      <c r="CE104" s="196">
        <f t="shared" si="64"/>
        <v>0</v>
      </c>
      <c r="CF104" s="114">
        <f t="shared" si="65"/>
        <v>2</v>
      </c>
      <c r="CG104" s="164">
        <v>781</v>
      </c>
      <c r="CH104" s="194">
        <f t="shared" si="66"/>
        <v>0</v>
      </c>
      <c r="CI104" s="98">
        <f t="shared" si="67"/>
        <v>0</v>
      </c>
      <c r="CJ104" s="98">
        <f t="shared" si="68"/>
        <v>0</v>
      </c>
      <c r="CK104" s="98">
        <f t="shared" si="69"/>
        <v>0</v>
      </c>
      <c r="CL104" s="98">
        <f t="shared" si="70"/>
        <v>0</v>
      </c>
      <c r="CM104" s="98">
        <f t="shared" si="71"/>
        <v>0</v>
      </c>
      <c r="CN104" s="98">
        <f t="shared" si="72"/>
        <v>0</v>
      </c>
      <c r="CO104" s="99">
        <f t="shared" si="73"/>
        <v>1</v>
      </c>
      <c r="CP104" s="98">
        <f t="shared" si="74"/>
        <v>0</v>
      </c>
      <c r="CQ104" s="195">
        <f t="shared" si="75"/>
        <v>0</v>
      </c>
      <c r="CR104" s="196">
        <f t="shared" si="76"/>
        <v>0</v>
      </c>
      <c r="CS104">
        <f t="shared" si="77"/>
        <v>1</v>
      </c>
      <c r="CU104" s="162">
        <v>781</v>
      </c>
      <c r="CV104" s="194">
        <f t="shared" si="138"/>
        <v>1</v>
      </c>
      <c r="CW104" s="98">
        <f t="shared" si="139"/>
        <v>0</v>
      </c>
      <c r="CX104" s="98">
        <f t="shared" si="140"/>
        <v>0</v>
      </c>
      <c r="CY104" s="98">
        <f t="shared" si="141"/>
        <v>0</v>
      </c>
      <c r="CZ104" s="98">
        <f t="shared" si="142"/>
        <v>0</v>
      </c>
      <c r="DA104" s="98">
        <f t="shared" si="143"/>
        <v>0</v>
      </c>
      <c r="DB104" s="98">
        <f t="shared" si="144"/>
        <v>0</v>
      </c>
      <c r="DC104" s="99">
        <f t="shared" si="145"/>
        <v>0</v>
      </c>
      <c r="DD104" s="98">
        <f t="shared" si="146"/>
        <v>1</v>
      </c>
      <c r="DE104" s="195">
        <f t="shared" si="147"/>
        <v>0</v>
      </c>
      <c r="DF104" s="195">
        <f t="shared" si="148"/>
        <v>0</v>
      </c>
      <c r="DG104" s="196">
        <f t="shared" si="149"/>
        <v>0</v>
      </c>
      <c r="DH104">
        <f t="shared" si="80"/>
        <v>2</v>
      </c>
      <c r="DJ104" s="162">
        <v>1334</v>
      </c>
      <c r="DK104" s="194">
        <f t="shared" si="81"/>
        <v>0</v>
      </c>
      <c r="DL104" s="162">
        <f t="shared" si="82"/>
        <v>0</v>
      </c>
      <c r="DM104" s="98">
        <f t="shared" si="83"/>
        <v>0</v>
      </c>
      <c r="DN104" s="98">
        <f t="shared" si="84"/>
        <v>0</v>
      </c>
      <c r="DO104" s="98">
        <f t="shared" si="85"/>
        <v>0</v>
      </c>
      <c r="DP104" s="98">
        <f t="shared" si="86"/>
        <v>0</v>
      </c>
      <c r="DQ104" s="98">
        <f t="shared" si="87"/>
        <v>0</v>
      </c>
      <c r="DR104" s="98">
        <f t="shared" si="88"/>
        <v>0</v>
      </c>
      <c r="DS104" s="98">
        <f t="shared" si="89"/>
        <v>0</v>
      </c>
      <c r="DT104" s="195">
        <f t="shared" si="90"/>
        <v>0</v>
      </c>
      <c r="DU104" s="195">
        <f t="shared" si="91"/>
        <v>0</v>
      </c>
      <c r="DV104" s="196">
        <f t="shared" si="92"/>
        <v>0</v>
      </c>
      <c r="DW104">
        <f t="shared" si="93"/>
        <v>0</v>
      </c>
      <c r="DY104" s="194">
        <v>836</v>
      </c>
      <c r="DZ104" s="194">
        <f t="shared" si="94"/>
        <v>0</v>
      </c>
      <c r="EA104" s="195">
        <f t="shared" si="95"/>
        <v>0</v>
      </c>
      <c r="EB104" s="98">
        <f t="shared" si="96"/>
        <v>0</v>
      </c>
      <c r="EC104" s="98">
        <f t="shared" si="97"/>
        <v>0</v>
      </c>
      <c r="ED104" s="98">
        <f t="shared" si="98"/>
        <v>0</v>
      </c>
      <c r="EE104" s="98">
        <f t="shared" si="99"/>
        <v>0</v>
      </c>
      <c r="EF104" s="98">
        <f t="shared" si="100"/>
        <v>0</v>
      </c>
      <c r="EG104" s="98">
        <f t="shared" si="101"/>
        <v>0</v>
      </c>
      <c r="EH104" s="98">
        <f t="shared" si="102"/>
        <v>0</v>
      </c>
      <c r="EI104" s="98">
        <f t="shared" si="103"/>
        <v>0</v>
      </c>
      <c r="EJ104" s="195">
        <f t="shared" si="104"/>
        <v>0</v>
      </c>
      <c r="EK104" s="195">
        <f t="shared" si="105"/>
        <v>0</v>
      </c>
      <c r="EL104" s="196">
        <f t="shared" si="106"/>
        <v>0</v>
      </c>
      <c r="EO104" s="196">
        <v>330</v>
      </c>
      <c r="EP104" s="194">
        <f t="shared" si="107"/>
        <v>1</v>
      </c>
      <c r="EQ104" s="195">
        <f t="shared" si="108"/>
        <v>0</v>
      </c>
      <c r="ER104" s="98">
        <f t="shared" si="109"/>
        <v>1</v>
      </c>
      <c r="ES104" s="98">
        <f t="shared" si="110"/>
        <v>1</v>
      </c>
      <c r="ET104" s="98">
        <f t="shared" si="111"/>
        <v>1</v>
      </c>
      <c r="EU104" s="98">
        <f t="shared" si="112"/>
        <v>0</v>
      </c>
      <c r="EV104" s="98">
        <f t="shared" si="113"/>
        <v>1</v>
      </c>
      <c r="EW104" s="98">
        <f t="shared" si="114"/>
        <v>1</v>
      </c>
      <c r="EX104" s="98">
        <f t="shared" si="115"/>
        <v>0</v>
      </c>
      <c r="EY104" s="98">
        <f t="shared" si="116"/>
        <v>1</v>
      </c>
      <c r="EZ104" s="98">
        <f t="shared" si="117"/>
        <v>1</v>
      </c>
      <c r="FA104" s="195">
        <f t="shared" si="118"/>
        <v>1</v>
      </c>
      <c r="FB104" s="195">
        <f t="shared" si="119"/>
        <v>1</v>
      </c>
      <c r="FC104" s="196">
        <f t="shared" si="120"/>
        <v>0</v>
      </c>
      <c r="FF104" s="10">
        <v>330</v>
      </c>
      <c r="FG104" s="191">
        <f t="shared" si="121"/>
        <v>1</v>
      </c>
      <c r="FH104" s="192">
        <f t="shared" si="122"/>
        <v>1</v>
      </c>
      <c r="FI104" s="160">
        <f t="shared" si="123"/>
        <v>0</v>
      </c>
      <c r="FJ104" s="160">
        <f t="shared" si="124"/>
        <v>1</v>
      </c>
      <c r="FK104" s="160">
        <f t="shared" si="125"/>
        <v>1</v>
      </c>
      <c r="FL104" s="160">
        <f t="shared" si="126"/>
        <v>1</v>
      </c>
      <c r="FM104" s="160">
        <f t="shared" si="127"/>
        <v>0</v>
      </c>
      <c r="FN104" s="160">
        <f t="shared" si="128"/>
        <v>1</v>
      </c>
      <c r="FO104" s="160">
        <f t="shared" si="129"/>
        <v>1</v>
      </c>
      <c r="FP104" s="160">
        <f t="shared" si="130"/>
        <v>0</v>
      </c>
      <c r="FQ104" s="160">
        <f t="shared" si="131"/>
        <v>1</v>
      </c>
      <c r="FR104" s="192">
        <f t="shared" si="132"/>
        <v>1</v>
      </c>
      <c r="FS104" s="192">
        <f t="shared" si="133"/>
        <v>1</v>
      </c>
      <c r="FT104" s="193">
        <f t="shared" si="134"/>
        <v>1</v>
      </c>
      <c r="FU104" s="193">
        <f t="shared" si="135"/>
        <v>0</v>
      </c>
    </row>
    <row r="105" spans="2:177" ht="13" thickBot="1" x14ac:dyDescent="0.3">
      <c r="H105" s="126">
        <v>254</v>
      </c>
      <c r="I105">
        <f t="shared" si="3"/>
        <v>1</v>
      </c>
      <c r="M105" s="2"/>
      <c r="P105" s="126">
        <v>188</v>
      </c>
      <c r="Q105">
        <f t="shared" si="137"/>
        <v>0</v>
      </c>
      <c r="R105" s="10">
        <f t="shared" si="17"/>
        <v>0</v>
      </c>
      <c r="V105" s="126">
        <v>236</v>
      </c>
      <c r="W105">
        <f t="shared" si="18"/>
        <v>1</v>
      </c>
      <c r="X105" s="10">
        <f t="shared" si="19"/>
        <v>1</v>
      </c>
      <c r="Y105" s="10">
        <f t="shared" si="20"/>
        <v>0</v>
      </c>
      <c r="AB105" s="131">
        <v>292</v>
      </c>
      <c r="AC105" s="10">
        <f t="shared" si="21"/>
        <v>1</v>
      </c>
      <c r="AD105" s="10">
        <f t="shared" si="22"/>
        <v>0</v>
      </c>
      <c r="AE105" s="10">
        <f t="shared" si="23"/>
        <v>1</v>
      </c>
      <c r="AF105" s="10">
        <f t="shared" si="24"/>
        <v>0</v>
      </c>
      <c r="AH105" s="126">
        <v>269</v>
      </c>
      <c r="AI105" s="10">
        <f t="shared" si="25"/>
        <v>0</v>
      </c>
      <c r="AJ105" s="10">
        <f t="shared" si="26"/>
        <v>0</v>
      </c>
      <c r="AK105" s="10">
        <f t="shared" si="27"/>
        <v>0</v>
      </c>
      <c r="AL105" s="10">
        <f t="shared" si="28"/>
        <v>0</v>
      </c>
      <c r="AM105" s="10">
        <f t="shared" si="29"/>
        <v>1</v>
      </c>
      <c r="AN105" s="142">
        <v>233</v>
      </c>
      <c r="AO105" s="10">
        <f t="shared" si="30"/>
        <v>1</v>
      </c>
      <c r="AP105" s="10">
        <f t="shared" si="31"/>
        <v>1</v>
      </c>
      <c r="AQ105" s="10">
        <f t="shared" si="32"/>
        <v>1</v>
      </c>
      <c r="AR105" s="10">
        <f t="shared" si="33"/>
        <v>1</v>
      </c>
      <c r="AS105" s="10">
        <f t="shared" si="34"/>
        <v>1</v>
      </c>
      <c r="AT105" s="131">
        <v>341</v>
      </c>
      <c r="AU105" s="10">
        <f t="shared" si="5"/>
        <v>1</v>
      </c>
      <c r="AV105" s="10">
        <f t="shared" si="35"/>
        <v>0</v>
      </c>
      <c r="AW105" s="10">
        <f t="shared" si="36"/>
        <v>1</v>
      </c>
      <c r="AX105" s="10">
        <f t="shared" si="37"/>
        <v>1</v>
      </c>
      <c r="AY105" s="10">
        <f t="shared" si="38"/>
        <v>0</v>
      </c>
      <c r="AZ105" s="131">
        <v>326</v>
      </c>
      <c r="BA105" s="10">
        <f t="shared" si="6"/>
        <v>0</v>
      </c>
      <c r="BB105" s="10">
        <f t="shared" si="39"/>
        <v>0</v>
      </c>
      <c r="BC105" s="10">
        <f t="shared" si="40"/>
        <v>0</v>
      </c>
      <c r="BD105" s="10">
        <f t="shared" si="41"/>
        <v>0</v>
      </c>
      <c r="BE105" s="10">
        <f t="shared" si="42"/>
        <v>0</v>
      </c>
      <c r="BF105" s="10">
        <f t="shared" si="43"/>
        <v>0</v>
      </c>
      <c r="BG105" s="10">
        <f t="shared" si="44"/>
        <v>0</v>
      </c>
      <c r="BH105" s="10">
        <f t="shared" si="45"/>
        <v>0</v>
      </c>
      <c r="BJ105" s="131">
        <v>399</v>
      </c>
      <c r="BK105" s="194">
        <f t="shared" si="46"/>
        <v>0</v>
      </c>
      <c r="BL105" s="195">
        <f t="shared" si="47"/>
        <v>0</v>
      </c>
      <c r="BM105" s="195">
        <f t="shared" si="48"/>
        <v>0</v>
      </c>
      <c r="BN105" s="195">
        <f t="shared" si="49"/>
        <v>0</v>
      </c>
      <c r="BO105" s="195">
        <f t="shared" si="50"/>
        <v>0</v>
      </c>
      <c r="BP105" s="195">
        <f t="shared" si="51"/>
        <v>0</v>
      </c>
      <c r="BQ105" s="195">
        <f t="shared" si="52"/>
        <v>1</v>
      </c>
      <c r="BR105" s="195">
        <f t="shared" si="136"/>
        <v>0</v>
      </c>
      <c r="BS105" s="196">
        <f t="shared" si="53"/>
        <v>0</v>
      </c>
      <c r="BT105" s="114">
        <f t="shared" si="54"/>
        <v>2</v>
      </c>
      <c r="BU105" s="162">
        <v>624</v>
      </c>
      <c r="BV105" s="162">
        <f t="shared" si="55"/>
        <v>1</v>
      </c>
      <c r="BW105" s="98">
        <f t="shared" si="56"/>
        <v>0</v>
      </c>
      <c r="BX105" s="98">
        <f t="shared" si="57"/>
        <v>0</v>
      </c>
      <c r="BY105" s="98">
        <f t="shared" si="58"/>
        <v>0</v>
      </c>
      <c r="BZ105" s="98">
        <f t="shared" si="59"/>
        <v>0</v>
      </c>
      <c r="CA105" s="98">
        <f t="shared" si="60"/>
        <v>0</v>
      </c>
      <c r="CB105" s="98">
        <f t="shared" si="61"/>
        <v>0</v>
      </c>
      <c r="CC105" s="98">
        <f t="shared" si="62"/>
        <v>0</v>
      </c>
      <c r="CD105" s="195">
        <f t="shared" si="63"/>
        <v>0</v>
      </c>
      <c r="CE105" s="196">
        <f t="shared" si="64"/>
        <v>0</v>
      </c>
      <c r="CF105" s="114">
        <f t="shared" si="65"/>
        <v>2</v>
      </c>
      <c r="CG105" s="162">
        <v>842</v>
      </c>
      <c r="CH105" s="194">
        <f t="shared" si="66"/>
        <v>0</v>
      </c>
      <c r="CI105" s="98">
        <f t="shared" si="67"/>
        <v>0</v>
      </c>
      <c r="CJ105" s="98">
        <f t="shared" si="68"/>
        <v>1</v>
      </c>
      <c r="CK105" s="98">
        <f t="shared" si="69"/>
        <v>0</v>
      </c>
      <c r="CL105" s="98">
        <f t="shared" si="70"/>
        <v>0</v>
      </c>
      <c r="CM105" s="98">
        <f t="shared" si="71"/>
        <v>0</v>
      </c>
      <c r="CN105" s="98">
        <f t="shared" si="72"/>
        <v>0</v>
      </c>
      <c r="CO105" s="99">
        <f t="shared" si="73"/>
        <v>0</v>
      </c>
      <c r="CP105" s="98">
        <f t="shared" si="74"/>
        <v>0</v>
      </c>
      <c r="CQ105" s="195">
        <f t="shared" si="75"/>
        <v>0</v>
      </c>
      <c r="CR105" s="196">
        <f t="shared" si="76"/>
        <v>0</v>
      </c>
      <c r="CS105">
        <f t="shared" si="77"/>
        <v>1</v>
      </c>
      <c r="CU105" s="164">
        <v>868</v>
      </c>
      <c r="CV105" s="194">
        <f t="shared" si="138"/>
        <v>0</v>
      </c>
      <c r="CW105" s="98">
        <f t="shared" si="139"/>
        <v>0</v>
      </c>
      <c r="CX105" s="98">
        <f t="shared" si="140"/>
        <v>0</v>
      </c>
      <c r="CY105" s="98">
        <f t="shared" si="141"/>
        <v>0</v>
      </c>
      <c r="CZ105" s="98">
        <f t="shared" si="142"/>
        <v>0</v>
      </c>
      <c r="DA105" s="98">
        <f t="shared" si="143"/>
        <v>1</v>
      </c>
      <c r="DB105" s="98">
        <f t="shared" si="144"/>
        <v>1</v>
      </c>
      <c r="DC105" s="99">
        <f t="shared" si="145"/>
        <v>1</v>
      </c>
      <c r="DD105" s="98">
        <f t="shared" si="146"/>
        <v>1</v>
      </c>
      <c r="DE105" s="195">
        <f t="shared" si="147"/>
        <v>0</v>
      </c>
      <c r="DF105" s="195">
        <f t="shared" si="148"/>
        <v>0</v>
      </c>
      <c r="DG105" s="196">
        <f t="shared" si="149"/>
        <v>0</v>
      </c>
      <c r="DH105">
        <f t="shared" si="80"/>
        <v>4</v>
      </c>
      <c r="DJ105" s="164">
        <v>1425</v>
      </c>
      <c r="DK105" s="194">
        <f t="shared" si="81"/>
        <v>0</v>
      </c>
      <c r="DL105" s="162">
        <f t="shared" si="82"/>
        <v>0</v>
      </c>
      <c r="DM105" s="98">
        <f t="shared" si="83"/>
        <v>0</v>
      </c>
      <c r="DN105" s="98">
        <f t="shared" si="84"/>
        <v>0</v>
      </c>
      <c r="DO105" s="98">
        <f t="shared" si="85"/>
        <v>0</v>
      </c>
      <c r="DP105" s="98">
        <f t="shared" si="86"/>
        <v>1</v>
      </c>
      <c r="DQ105" s="98">
        <f t="shared" si="87"/>
        <v>0</v>
      </c>
      <c r="DR105" s="98">
        <f t="shared" si="88"/>
        <v>0</v>
      </c>
      <c r="DS105" s="98">
        <f t="shared" si="89"/>
        <v>0</v>
      </c>
      <c r="DT105" s="195">
        <f t="shared" si="90"/>
        <v>0</v>
      </c>
      <c r="DU105" s="195">
        <f t="shared" si="91"/>
        <v>0</v>
      </c>
      <c r="DV105" s="196">
        <f t="shared" si="92"/>
        <v>0</v>
      </c>
      <c r="DW105">
        <f t="shared" si="93"/>
        <v>1</v>
      </c>
      <c r="DY105" s="194">
        <v>842</v>
      </c>
      <c r="DZ105" s="194">
        <f t="shared" si="94"/>
        <v>0</v>
      </c>
      <c r="EA105" s="195">
        <f t="shared" si="95"/>
        <v>0</v>
      </c>
      <c r="EB105" s="98">
        <f t="shared" si="96"/>
        <v>1</v>
      </c>
      <c r="EC105" s="98">
        <f t="shared" si="97"/>
        <v>0</v>
      </c>
      <c r="ED105" s="98">
        <f t="shared" si="98"/>
        <v>0</v>
      </c>
      <c r="EE105" s="98">
        <f t="shared" si="99"/>
        <v>1</v>
      </c>
      <c r="EF105" s="98">
        <f t="shared" si="100"/>
        <v>0</v>
      </c>
      <c r="EG105" s="98">
        <f t="shared" si="101"/>
        <v>0</v>
      </c>
      <c r="EH105" s="98">
        <f t="shared" si="102"/>
        <v>0</v>
      </c>
      <c r="EI105" s="98">
        <f t="shared" si="103"/>
        <v>0</v>
      </c>
      <c r="EJ105" s="195">
        <f t="shared" si="104"/>
        <v>0</v>
      </c>
      <c r="EK105" s="195">
        <f t="shared" si="105"/>
        <v>0</v>
      </c>
      <c r="EL105" s="196">
        <f t="shared" si="106"/>
        <v>0</v>
      </c>
      <c r="EO105" s="196">
        <v>337</v>
      </c>
      <c r="EP105" s="194">
        <f t="shared" si="107"/>
        <v>0</v>
      </c>
      <c r="EQ105" s="195">
        <f t="shared" si="108"/>
        <v>0</v>
      </c>
      <c r="ER105" s="98">
        <f t="shared" si="109"/>
        <v>0</v>
      </c>
      <c r="ES105" s="98">
        <f t="shared" si="110"/>
        <v>0</v>
      </c>
      <c r="ET105" s="98">
        <f t="shared" si="111"/>
        <v>1</v>
      </c>
      <c r="EU105" s="98">
        <f t="shared" si="112"/>
        <v>0</v>
      </c>
      <c r="EV105" s="98">
        <f t="shared" si="113"/>
        <v>0</v>
      </c>
      <c r="EW105" s="98">
        <f t="shared" si="114"/>
        <v>0</v>
      </c>
      <c r="EX105" s="98">
        <f t="shared" si="115"/>
        <v>0</v>
      </c>
      <c r="EY105" s="98">
        <f t="shared" si="116"/>
        <v>1</v>
      </c>
      <c r="EZ105" s="98">
        <f t="shared" si="117"/>
        <v>0</v>
      </c>
      <c r="FA105" s="195">
        <f t="shared" si="118"/>
        <v>0</v>
      </c>
      <c r="FB105" s="195">
        <f t="shared" si="119"/>
        <v>0</v>
      </c>
      <c r="FC105" s="196">
        <f t="shared" si="120"/>
        <v>0</v>
      </c>
      <c r="FF105" s="10">
        <v>333</v>
      </c>
      <c r="FG105" s="191">
        <f t="shared" si="121"/>
        <v>0</v>
      </c>
      <c r="FH105" s="192">
        <f t="shared" si="122"/>
        <v>0</v>
      </c>
      <c r="FI105" s="160">
        <f t="shared" si="123"/>
        <v>0</v>
      </c>
      <c r="FJ105" s="160">
        <f t="shared" si="124"/>
        <v>0</v>
      </c>
      <c r="FK105" s="160">
        <f t="shared" si="125"/>
        <v>0</v>
      </c>
      <c r="FL105" s="160">
        <f t="shared" si="126"/>
        <v>0</v>
      </c>
      <c r="FM105" s="160">
        <f t="shared" si="127"/>
        <v>0</v>
      </c>
      <c r="FN105" s="160">
        <f t="shared" si="128"/>
        <v>0</v>
      </c>
      <c r="FO105" s="160">
        <f t="shared" si="129"/>
        <v>0</v>
      </c>
      <c r="FP105" s="160">
        <f t="shared" si="130"/>
        <v>0</v>
      </c>
      <c r="FQ105" s="160">
        <f t="shared" si="131"/>
        <v>0</v>
      </c>
      <c r="FR105" s="192">
        <f t="shared" si="132"/>
        <v>0</v>
      </c>
      <c r="FS105" s="192">
        <f t="shared" si="133"/>
        <v>0</v>
      </c>
      <c r="FT105" s="193">
        <f t="shared" si="134"/>
        <v>0</v>
      </c>
      <c r="FU105" s="193">
        <f t="shared" si="135"/>
        <v>0</v>
      </c>
    </row>
    <row r="106" spans="2:177" ht="13" thickBot="1" x14ac:dyDescent="0.3">
      <c r="H106" s="126">
        <v>267</v>
      </c>
      <c r="I106">
        <f t="shared" si="3"/>
        <v>1</v>
      </c>
      <c r="M106" s="2"/>
      <c r="P106" s="126">
        <v>190</v>
      </c>
      <c r="Q106">
        <f t="shared" si="137"/>
        <v>1</v>
      </c>
      <c r="R106" s="10">
        <f t="shared" si="17"/>
        <v>0</v>
      </c>
      <c r="V106" s="128">
        <v>245</v>
      </c>
      <c r="W106">
        <f t="shared" si="18"/>
        <v>0</v>
      </c>
      <c r="X106" s="10">
        <f t="shared" si="19"/>
        <v>0</v>
      </c>
      <c r="Y106" s="10">
        <f t="shared" si="20"/>
        <v>0</v>
      </c>
      <c r="AB106" s="131">
        <v>296</v>
      </c>
      <c r="AC106" s="10">
        <f t="shared" si="21"/>
        <v>0</v>
      </c>
      <c r="AD106" s="10">
        <f t="shared" si="22"/>
        <v>0</v>
      </c>
      <c r="AE106" s="10">
        <f t="shared" si="23"/>
        <v>0</v>
      </c>
      <c r="AF106" s="10">
        <f t="shared" si="24"/>
        <v>0</v>
      </c>
      <c r="AH106" s="126">
        <v>279</v>
      </c>
      <c r="AI106" s="10">
        <f t="shared" si="25"/>
        <v>1</v>
      </c>
      <c r="AJ106" s="10">
        <f t="shared" si="26"/>
        <v>0</v>
      </c>
      <c r="AK106" s="10">
        <f t="shared" si="27"/>
        <v>1</v>
      </c>
      <c r="AL106" s="10">
        <f t="shared" si="28"/>
        <v>1</v>
      </c>
      <c r="AM106" s="10">
        <f t="shared" si="29"/>
        <v>0</v>
      </c>
      <c r="AN106" s="131">
        <v>234</v>
      </c>
      <c r="AO106" s="10">
        <f t="shared" si="30"/>
        <v>1</v>
      </c>
      <c r="AP106" s="10">
        <f t="shared" si="31"/>
        <v>0</v>
      </c>
      <c r="AQ106" s="10">
        <f t="shared" si="32"/>
        <v>0</v>
      </c>
      <c r="AR106" s="10">
        <f t="shared" si="33"/>
        <v>0</v>
      </c>
      <c r="AS106" s="10">
        <f t="shared" si="34"/>
        <v>0</v>
      </c>
      <c r="AT106" s="131">
        <v>364</v>
      </c>
      <c r="AU106" s="10">
        <f t="shared" si="5"/>
        <v>0</v>
      </c>
      <c r="AV106" s="10">
        <f t="shared" si="35"/>
        <v>0</v>
      </c>
      <c r="AW106" s="10">
        <f t="shared" si="36"/>
        <v>1</v>
      </c>
      <c r="AX106" s="10">
        <f t="shared" si="37"/>
        <v>0</v>
      </c>
      <c r="AY106" s="10">
        <f t="shared" si="38"/>
        <v>0</v>
      </c>
      <c r="AZ106" s="131">
        <v>330</v>
      </c>
      <c r="BA106" s="10">
        <f t="shared" si="6"/>
        <v>1</v>
      </c>
      <c r="BB106" s="10">
        <f t="shared" si="39"/>
        <v>0</v>
      </c>
      <c r="BC106" s="10">
        <f t="shared" si="40"/>
        <v>1</v>
      </c>
      <c r="BD106" s="10">
        <f t="shared" si="41"/>
        <v>1</v>
      </c>
      <c r="BE106" s="10">
        <f t="shared" si="42"/>
        <v>1</v>
      </c>
      <c r="BF106" s="10">
        <f t="shared" si="43"/>
        <v>1</v>
      </c>
      <c r="BG106" s="10">
        <f t="shared" si="44"/>
        <v>0</v>
      </c>
      <c r="BH106" s="10">
        <f t="shared" si="45"/>
        <v>1</v>
      </c>
      <c r="BJ106" s="175">
        <v>469</v>
      </c>
      <c r="BK106" s="194">
        <f t="shared" si="46"/>
        <v>1</v>
      </c>
      <c r="BL106" s="195">
        <f t="shared" si="47"/>
        <v>1</v>
      </c>
      <c r="BM106" s="195">
        <f t="shared" si="48"/>
        <v>1</v>
      </c>
      <c r="BN106" s="195">
        <f t="shared" si="49"/>
        <v>1</v>
      </c>
      <c r="BO106" s="195">
        <f t="shared" si="50"/>
        <v>1</v>
      </c>
      <c r="BP106" s="195">
        <f t="shared" si="51"/>
        <v>1</v>
      </c>
      <c r="BQ106" s="195">
        <f t="shared" si="52"/>
        <v>1</v>
      </c>
      <c r="BR106" s="195">
        <f t="shared" si="136"/>
        <v>1</v>
      </c>
      <c r="BS106" s="196">
        <f t="shared" si="53"/>
        <v>0</v>
      </c>
      <c r="BT106" s="114">
        <f t="shared" si="54"/>
        <v>9</v>
      </c>
      <c r="BU106" s="162">
        <v>668</v>
      </c>
      <c r="BV106" s="162">
        <f t="shared" si="55"/>
        <v>1</v>
      </c>
      <c r="BW106" s="98">
        <f t="shared" si="56"/>
        <v>0</v>
      </c>
      <c r="BX106" s="98">
        <f t="shared" si="57"/>
        <v>0</v>
      </c>
      <c r="BY106" s="98">
        <f t="shared" si="58"/>
        <v>0</v>
      </c>
      <c r="BZ106" s="98">
        <f t="shared" si="59"/>
        <v>0</v>
      </c>
      <c r="CA106" s="98">
        <f t="shared" si="60"/>
        <v>0</v>
      </c>
      <c r="CB106" s="98">
        <f t="shared" si="61"/>
        <v>0</v>
      </c>
      <c r="CC106" s="98">
        <f t="shared" si="62"/>
        <v>0</v>
      </c>
      <c r="CD106" s="195">
        <f t="shared" si="63"/>
        <v>0</v>
      </c>
      <c r="CE106" s="196">
        <f t="shared" si="64"/>
        <v>0</v>
      </c>
      <c r="CF106" s="114">
        <f t="shared" si="65"/>
        <v>2</v>
      </c>
      <c r="CG106" s="162">
        <v>846</v>
      </c>
      <c r="CH106" s="194">
        <f t="shared" si="66"/>
        <v>0</v>
      </c>
      <c r="CI106" s="98">
        <f t="shared" si="67"/>
        <v>0</v>
      </c>
      <c r="CJ106" s="98">
        <f t="shared" si="68"/>
        <v>0</v>
      </c>
      <c r="CK106" s="98">
        <f t="shared" si="69"/>
        <v>0</v>
      </c>
      <c r="CL106" s="98">
        <f t="shared" si="70"/>
        <v>0</v>
      </c>
      <c r="CM106" s="98">
        <f t="shared" si="71"/>
        <v>0</v>
      </c>
      <c r="CN106" s="98">
        <f t="shared" si="72"/>
        <v>0</v>
      </c>
      <c r="CO106" s="99">
        <f t="shared" si="73"/>
        <v>0</v>
      </c>
      <c r="CP106" s="98">
        <f t="shared" si="74"/>
        <v>0</v>
      </c>
      <c r="CQ106" s="195">
        <f t="shared" si="75"/>
        <v>0</v>
      </c>
      <c r="CR106" s="196">
        <f t="shared" si="76"/>
        <v>0</v>
      </c>
      <c r="CS106">
        <f t="shared" si="77"/>
        <v>0</v>
      </c>
      <c r="CU106" s="162">
        <v>971</v>
      </c>
      <c r="CV106" s="194">
        <f t="shared" si="138"/>
        <v>0</v>
      </c>
      <c r="CW106" s="98">
        <f t="shared" si="139"/>
        <v>1</v>
      </c>
      <c r="CX106" s="98">
        <f t="shared" si="140"/>
        <v>1</v>
      </c>
      <c r="CY106" s="98">
        <f t="shared" si="141"/>
        <v>0</v>
      </c>
      <c r="CZ106" s="98">
        <f t="shared" si="142"/>
        <v>0</v>
      </c>
      <c r="DA106" s="98">
        <f t="shared" si="143"/>
        <v>0</v>
      </c>
      <c r="DB106" s="98">
        <f t="shared" si="144"/>
        <v>0</v>
      </c>
      <c r="DC106" s="99">
        <f t="shared" si="145"/>
        <v>1</v>
      </c>
      <c r="DD106" s="98">
        <f t="shared" si="146"/>
        <v>0</v>
      </c>
      <c r="DE106" s="195">
        <f t="shared" si="147"/>
        <v>0</v>
      </c>
      <c r="DF106" s="195">
        <f t="shared" si="148"/>
        <v>0</v>
      </c>
      <c r="DG106" s="196">
        <f t="shared" si="149"/>
        <v>0</v>
      </c>
      <c r="DH106">
        <f t="shared" si="80"/>
        <v>3</v>
      </c>
      <c r="DJ106" s="162">
        <v>1477</v>
      </c>
      <c r="DK106" s="194">
        <f t="shared" si="81"/>
        <v>1</v>
      </c>
      <c r="DL106" s="162">
        <f t="shared" si="82"/>
        <v>1</v>
      </c>
      <c r="DM106" s="98">
        <f t="shared" si="83"/>
        <v>0</v>
      </c>
      <c r="DN106" s="98">
        <f t="shared" si="84"/>
        <v>0</v>
      </c>
      <c r="DO106" s="98">
        <f t="shared" si="85"/>
        <v>0</v>
      </c>
      <c r="DP106" s="98">
        <f t="shared" si="86"/>
        <v>0</v>
      </c>
      <c r="DQ106" s="98">
        <f t="shared" si="87"/>
        <v>0</v>
      </c>
      <c r="DR106" s="98">
        <f t="shared" si="88"/>
        <v>0</v>
      </c>
      <c r="DS106" s="98">
        <f t="shared" si="89"/>
        <v>0</v>
      </c>
      <c r="DT106" s="195">
        <f t="shared" si="90"/>
        <v>0</v>
      </c>
      <c r="DU106" s="195">
        <f t="shared" si="91"/>
        <v>0</v>
      </c>
      <c r="DV106" s="196">
        <f t="shared" si="92"/>
        <v>0</v>
      </c>
      <c r="DW106">
        <f t="shared" si="93"/>
        <v>2</v>
      </c>
      <c r="DY106" s="194">
        <v>846</v>
      </c>
      <c r="DZ106" s="194">
        <f t="shared" si="94"/>
        <v>0</v>
      </c>
      <c r="EA106" s="195">
        <f t="shared" si="95"/>
        <v>0</v>
      </c>
      <c r="EB106" s="98">
        <f t="shared" si="96"/>
        <v>1</v>
      </c>
      <c r="EC106" s="98">
        <f t="shared" si="97"/>
        <v>0</v>
      </c>
      <c r="ED106" s="98">
        <f t="shared" si="98"/>
        <v>0</v>
      </c>
      <c r="EE106" s="98">
        <f t="shared" si="99"/>
        <v>0</v>
      </c>
      <c r="EF106" s="98">
        <f t="shared" si="100"/>
        <v>0</v>
      </c>
      <c r="EG106" s="98">
        <f t="shared" si="101"/>
        <v>0</v>
      </c>
      <c r="EH106" s="98">
        <f t="shared" si="102"/>
        <v>0</v>
      </c>
      <c r="EI106" s="98">
        <f t="shared" si="103"/>
        <v>0</v>
      </c>
      <c r="EJ106" s="195">
        <f t="shared" si="104"/>
        <v>0</v>
      </c>
      <c r="EK106" s="195">
        <f t="shared" si="105"/>
        <v>0</v>
      </c>
      <c r="EL106" s="196">
        <f t="shared" si="106"/>
        <v>0</v>
      </c>
      <c r="EO106" s="196">
        <v>340</v>
      </c>
      <c r="EP106" s="194">
        <f t="shared" si="107"/>
        <v>1</v>
      </c>
      <c r="EQ106" s="195">
        <f t="shared" si="108"/>
        <v>0</v>
      </c>
      <c r="ER106" s="98">
        <f t="shared" si="109"/>
        <v>0</v>
      </c>
      <c r="ES106" s="98">
        <f t="shared" si="110"/>
        <v>0</v>
      </c>
      <c r="ET106" s="98">
        <f t="shared" si="111"/>
        <v>0</v>
      </c>
      <c r="EU106" s="98">
        <f t="shared" si="112"/>
        <v>0</v>
      </c>
      <c r="EV106" s="98">
        <f t="shared" si="113"/>
        <v>0</v>
      </c>
      <c r="EW106" s="98">
        <f t="shared" si="114"/>
        <v>0</v>
      </c>
      <c r="EX106" s="98">
        <f t="shared" si="115"/>
        <v>0</v>
      </c>
      <c r="EY106" s="98">
        <f t="shared" si="116"/>
        <v>0</v>
      </c>
      <c r="EZ106" s="98">
        <f t="shared" si="117"/>
        <v>1</v>
      </c>
      <c r="FA106" s="195">
        <f t="shared" si="118"/>
        <v>0</v>
      </c>
      <c r="FB106" s="195">
        <f t="shared" si="119"/>
        <v>1</v>
      </c>
      <c r="FC106" s="196">
        <f t="shared" si="120"/>
        <v>1</v>
      </c>
      <c r="FF106" s="10">
        <v>341</v>
      </c>
      <c r="FG106" s="191">
        <f t="shared" si="121"/>
        <v>0</v>
      </c>
      <c r="FH106" s="192">
        <f t="shared" si="122"/>
        <v>1</v>
      </c>
      <c r="FI106" s="160">
        <f t="shared" si="123"/>
        <v>1</v>
      </c>
      <c r="FJ106" s="160">
        <f t="shared" si="124"/>
        <v>1</v>
      </c>
      <c r="FK106" s="160">
        <f t="shared" si="125"/>
        <v>1</v>
      </c>
      <c r="FL106" s="160">
        <f t="shared" si="126"/>
        <v>1</v>
      </c>
      <c r="FM106" s="160">
        <f t="shared" si="127"/>
        <v>1</v>
      </c>
      <c r="FN106" s="160">
        <f t="shared" si="128"/>
        <v>0</v>
      </c>
      <c r="FO106" s="160">
        <f t="shared" si="129"/>
        <v>1</v>
      </c>
      <c r="FP106" s="160">
        <f t="shared" si="130"/>
        <v>1</v>
      </c>
      <c r="FQ106" s="160">
        <f t="shared" si="131"/>
        <v>0</v>
      </c>
      <c r="FR106" s="192">
        <f t="shared" si="132"/>
        <v>1</v>
      </c>
      <c r="FS106" s="192">
        <f t="shared" si="133"/>
        <v>1</v>
      </c>
      <c r="FT106" s="193">
        <f t="shared" si="134"/>
        <v>0</v>
      </c>
      <c r="FU106" s="193">
        <f t="shared" si="135"/>
        <v>0</v>
      </c>
    </row>
    <row r="107" spans="2:177" ht="13" thickBot="1" x14ac:dyDescent="0.3">
      <c r="B107" s="130">
        <v>25</v>
      </c>
      <c r="C107" s="160"/>
      <c r="H107" s="126">
        <v>274</v>
      </c>
      <c r="I107">
        <f t="shared" si="3"/>
        <v>1</v>
      </c>
      <c r="M107" s="2"/>
      <c r="P107" s="126">
        <v>201</v>
      </c>
      <c r="Q107">
        <f t="shared" si="137"/>
        <v>0</v>
      </c>
      <c r="R107" s="10">
        <f t="shared" si="17"/>
        <v>1</v>
      </c>
      <c r="V107" s="126">
        <v>247</v>
      </c>
      <c r="W107">
        <f t="shared" si="18"/>
        <v>0</v>
      </c>
      <c r="X107" s="10">
        <f t="shared" si="19"/>
        <v>0</v>
      </c>
      <c r="Y107" s="10">
        <f t="shared" si="20"/>
        <v>0</v>
      </c>
      <c r="AB107" s="131">
        <v>302</v>
      </c>
      <c r="AC107" s="10">
        <f t="shared" si="21"/>
        <v>1</v>
      </c>
      <c r="AD107" s="10">
        <f t="shared" si="22"/>
        <v>1</v>
      </c>
      <c r="AE107" s="10">
        <f t="shared" si="23"/>
        <v>1</v>
      </c>
      <c r="AF107" s="10">
        <f t="shared" si="24"/>
        <v>0</v>
      </c>
      <c r="AH107" s="126">
        <v>292</v>
      </c>
      <c r="AI107" s="10">
        <f t="shared" si="25"/>
        <v>1</v>
      </c>
      <c r="AJ107" s="10">
        <f t="shared" si="26"/>
        <v>1</v>
      </c>
      <c r="AK107" s="10">
        <f t="shared" si="27"/>
        <v>0</v>
      </c>
      <c r="AL107" s="10">
        <f t="shared" si="28"/>
        <v>1</v>
      </c>
      <c r="AM107" s="10">
        <f t="shared" si="29"/>
        <v>0</v>
      </c>
      <c r="AN107" s="131">
        <v>237</v>
      </c>
      <c r="AO107" s="10">
        <f t="shared" si="30"/>
        <v>0</v>
      </c>
      <c r="AP107" s="10">
        <f t="shared" si="31"/>
        <v>1</v>
      </c>
      <c r="AQ107" s="10">
        <f t="shared" si="32"/>
        <v>0</v>
      </c>
      <c r="AR107" s="10">
        <f t="shared" si="33"/>
        <v>0</v>
      </c>
      <c r="AS107" s="10">
        <f t="shared" si="34"/>
        <v>0</v>
      </c>
      <c r="AT107" s="131">
        <v>365</v>
      </c>
      <c r="AU107" s="10">
        <f t="shared" si="5"/>
        <v>1</v>
      </c>
      <c r="AV107" s="10">
        <f t="shared" si="35"/>
        <v>1</v>
      </c>
      <c r="AW107" s="10">
        <f t="shared" si="36"/>
        <v>1</v>
      </c>
      <c r="AX107" s="10">
        <f t="shared" si="37"/>
        <v>0</v>
      </c>
      <c r="AY107" s="10">
        <f t="shared" si="38"/>
        <v>1</v>
      </c>
      <c r="AZ107" s="131">
        <v>348</v>
      </c>
      <c r="BA107" s="10">
        <f t="shared" si="6"/>
        <v>0</v>
      </c>
      <c r="BB107" s="10">
        <f t="shared" si="39"/>
        <v>0</v>
      </c>
      <c r="BC107" s="10">
        <f t="shared" si="40"/>
        <v>0</v>
      </c>
      <c r="BD107" s="10">
        <f t="shared" si="41"/>
        <v>0</v>
      </c>
      <c r="BE107" s="10">
        <f t="shared" si="42"/>
        <v>0</v>
      </c>
      <c r="BF107" s="10">
        <f t="shared" si="43"/>
        <v>0</v>
      </c>
      <c r="BG107" s="10">
        <f t="shared" si="44"/>
        <v>0</v>
      </c>
      <c r="BH107" s="10">
        <f t="shared" si="45"/>
        <v>0</v>
      </c>
      <c r="BJ107" s="142">
        <v>488</v>
      </c>
      <c r="BK107" s="194">
        <f t="shared" si="46"/>
        <v>0</v>
      </c>
      <c r="BL107" s="195">
        <f t="shared" si="47"/>
        <v>1</v>
      </c>
      <c r="BM107" s="195">
        <f t="shared" si="48"/>
        <v>0</v>
      </c>
      <c r="BN107" s="195">
        <f t="shared" si="49"/>
        <v>0</v>
      </c>
      <c r="BO107" s="195">
        <f t="shared" si="50"/>
        <v>0</v>
      </c>
      <c r="BP107" s="195">
        <f t="shared" si="51"/>
        <v>0</v>
      </c>
      <c r="BQ107" s="195">
        <f t="shared" si="52"/>
        <v>0</v>
      </c>
      <c r="BR107" s="195">
        <f t="shared" si="136"/>
        <v>0</v>
      </c>
      <c r="BS107" s="196">
        <f t="shared" si="53"/>
        <v>0</v>
      </c>
      <c r="BT107" s="114">
        <f t="shared" si="54"/>
        <v>2</v>
      </c>
      <c r="BU107" s="164">
        <v>706</v>
      </c>
      <c r="BV107" s="162">
        <f t="shared" si="55"/>
        <v>0</v>
      </c>
      <c r="BW107" s="98">
        <f t="shared" si="56"/>
        <v>0</v>
      </c>
      <c r="BX107" s="98">
        <f t="shared" si="57"/>
        <v>0</v>
      </c>
      <c r="BY107" s="98">
        <f t="shared" si="58"/>
        <v>0</v>
      </c>
      <c r="BZ107" s="98">
        <f t="shared" si="59"/>
        <v>0</v>
      </c>
      <c r="CA107" s="98">
        <f t="shared" si="60"/>
        <v>0</v>
      </c>
      <c r="CB107" s="98">
        <f t="shared" si="61"/>
        <v>0</v>
      </c>
      <c r="CC107" s="98">
        <f t="shared" si="62"/>
        <v>0</v>
      </c>
      <c r="CD107" s="195">
        <f t="shared" si="63"/>
        <v>0</v>
      </c>
      <c r="CE107" s="196">
        <f t="shared" si="64"/>
        <v>0</v>
      </c>
      <c r="CF107" s="114">
        <f t="shared" si="65"/>
        <v>1</v>
      </c>
      <c r="CG107" s="164">
        <v>935</v>
      </c>
      <c r="CH107" s="194">
        <f t="shared" si="66"/>
        <v>0</v>
      </c>
      <c r="CI107" s="98">
        <f t="shared" si="67"/>
        <v>0</v>
      </c>
      <c r="CJ107" s="98">
        <f t="shared" si="68"/>
        <v>0</v>
      </c>
      <c r="CK107" s="98">
        <f t="shared" si="69"/>
        <v>0</v>
      </c>
      <c r="CL107" s="98">
        <f t="shared" si="70"/>
        <v>0</v>
      </c>
      <c r="CM107" s="98">
        <f t="shared" si="71"/>
        <v>0</v>
      </c>
      <c r="CN107" s="98">
        <f t="shared" si="72"/>
        <v>0</v>
      </c>
      <c r="CO107" s="99">
        <f t="shared" si="73"/>
        <v>0</v>
      </c>
      <c r="CP107" s="98">
        <f t="shared" si="74"/>
        <v>0</v>
      </c>
      <c r="CQ107" s="195">
        <f t="shared" si="75"/>
        <v>0</v>
      </c>
      <c r="CR107" s="196">
        <f t="shared" si="76"/>
        <v>0</v>
      </c>
      <c r="CS107">
        <f t="shared" si="77"/>
        <v>0</v>
      </c>
      <c r="CU107" s="162">
        <v>973</v>
      </c>
      <c r="CV107" s="194">
        <f t="shared" si="138"/>
        <v>1</v>
      </c>
      <c r="CW107" s="98">
        <f t="shared" si="139"/>
        <v>0</v>
      </c>
      <c r="CX107" s="98">
        <f t="shared" si="140"/>
        <v>1</v>
      </c>
      <c r="CY107" s="98">
        <f t="shared" si="141"/>
        <v>0</v>
      </c>
      <c r="CZ107" s="98">
        <f t="shared" si="142"/>
        <v>0</v>
      </c>
      <c r="DA107" s="98">
        <f t="shared" si="143"/>
        <v>0</v>
      </c>
      <c r="DB107" s="98">
        <f t="shared" si="144"/>
        <v>0</v>
      </c>
      <c r="DC107" s="99">
        <f t="shared" si="145"/>
        <v>0</v>
      </c>
      <c r="DD107" s="98">
        <f t="shared" si="146"/>
        <v>0</v>
      </c>
      <c r="DE107" s="195">
        <f t="shared" si="147"/>
        <v>0</v>
      </c>
      <c r="DF107" s="195">
        <f t="shared" si="148"/>
        <v>0</v>
      </c>
      <c r="DG107" s="196">
        <f t="shared" si="149"/>
        <v>0</v>
      </c>
      <c r="DH107">
        <f t="shared" si="80"/>
        <v>2</v>
      </c>
      <c r="DJ107" s="162">
        <v>1519</v>
      </c>
      <c r="DK107" s="194">
        <f t="shared" si="81"/>
        <v>1</v>
      </c>
      <c r="DL107" s="162">
        <f t="shared" si="82"/>
        <v>1</v>
      </c>
      <c r="DM107" s="98">
        <f t="shared" si="83"/>
        <v>1</v>
      </c>
      <c r="DN107" s="98">
        <f t="shared" si="84"/>
        <v>0</v>
      </c>
      <c r="DO107" s="98">
        <f t="shared" si="85"/>
        <v>0</v>
      </c>
      <c r="DP107" s="98">
        <f t="shared" si="86"/>
        <v>0</v>
      </c>
      <c r="DQ107" s="98">
        <f t="shared" si="87"/>
        <v>1</v>
      </c>
      <c r="DR107" s="98">
        <f t="shared" si="88"/>
        <v>0</v>
      </c>
      <c r="DS107" s="98">
        <f t="shared" si="89"/>
        <v>0</v>
      </c>
      <c r="DT107" s="195">
        <f t="shared" si="90"/>
        <v>0</v>
      </c>
      <c r="DU107" s="195">
        <f t="shared" si="91"/>
        <v>0</v>
      </c>
      <c r="DV107" s="196">
        <f t="shared" si="92"/>
        <v>0</v>
      </c>
      <c r="DW107">
        <f t="shared" si="93"/>
        <v>4</v>
      </c>
      <c r="DY107" s="194">
        <v>862</v>
      </c>
      <c r="DZ107" s="194">
        <f t="shared" si="94"/>
        <v>1</v>
      </c>
      <c r="EA107" s="195">
        <f t="shared" si="95"/>
        <v>0</v>
      </c>
      <c r="EB107" s="98">
        <f t="shared" si="96"/>
        <v>0</v>
      </c>
      <c r="EC107" s="98">
        <f t="shared" si="97"/>
        <v>0</v>
      </c>
      <c r="ED107" s="98">
        <f t="shared" si="98"/>
        <v>0</v>
      </c>
      <c r="EE107" s="98">
        <f t="shared" si="99"/>
        <v>0</v>
      </c>
      <c r="EF107" s="98">
        <f t="shared" si="100"/>
        <v>0</v>
      </c>
      <c r="EG107" s="98">
        <f t="shared" si="101"/>
        <v>0</v>
      </c>
      <c r="EH107" s="98">
        <f t="shared" si="102"/>
        <v>0</v>
      </c>
      <c r="EI107" s="98">
        <f t="shared" si="103"/>
        <v>0</v>
      </c>
      <c r="EJ107" s="195">
        <f t="shared" si="104"/>
        <v>0</v>
      </c>
      <c r="EK107" s="195">
        <f t="shared" si="105"/>
        <v>1</v>
      </c>
      <c r="EL107" s="196">
        <f t="shared" si="106"/>
        <v>0</v>
      </c>
      <c r="EO107" s="196">
        <v>359</v>
      </c>
      <c r="EP107" s="194">
        <f t="shared" si="107"/>
        <v>1</v>
      </c>
      <c r="EQ107" s="195">
        <f t="shared" si="108"/>
        <v>1</v>
      </c>
      <c r="ER107" s="98">
        <f t="shared" si="109"/>
        <v>1</v>
      </c>
      <c r="ES107" s="98">
        <f t="shared" si="110"/>
        <v>0</v>
      </c>
      <c r="ET107" s="98">
        <f t="shared" si="111"/>
        <v>1</v>
      </c>
      <c r="EU107" s="98">
        <f t="shared" si="112"/>
        <v>0</v>
      </c>
      <c r="EV107" s="98">
        <f t="shared" si="113"/>
        <v>1</v>
      </c>
      <c r="EW107" s="98">
        <f t="shared" si="114"/>
        <v>0</v>
      </c>
      <c r="EX107" s="98">
        <f t="shared" si="115"/>
        <v>0</v>
      </c>
      <c r="EY107" s="98">
        <f t="shared" si="116"/>
        <v>0</v>
      </c>
      <c r="EZ107" s="98">
        <f t="shared" si="117"/>
        <v>0</v>
      </c>
      <c r="FA107" s="195">
        <f t="shared" si="118"/>
        <v>1</v>
      </c>
      <c r="FB107" s="195">
        <f t="shared" si="119"/>
        <v>0</v>
      </c>
      <c r="FC107" s="196">
        <f t="shared" si="120"/>
        <v>0</v>
      </c>
      <c r="FF107" s="10">
        <v>346</v>
      </c>
      <c r="FG107" s="191">
        <f t="shared" si="121"/>
        <v>0</v>
      </c>
      <c r="FH107" s="192">
        <f t="shared" si="122"/>
        <v>0</v>
      </c>
      <c r="FI107" s="160">
        <f t="shared" si="123"/>
        <v>0</v>
      </c>
      <c r="FJ107" s="160">
        <f t="shared" si="124"/>
        <v>0</v>
      </c>
      <c r="FK107" s="160">
        <f t="shared" si="125"/>
        <v>0</v>
      </c>
      <c r="FL107" s="160">
        <f t="shared" si="126"/>
        <v>0</v>
      </c>
      <c r="FM107" s="160">
        <f t="shared" si="127"/>
        <v>1</v>
      </c>
      <c r="FN107" s="160">
        <f t="shared" si="128"/>
        <v>0</v>
      </c>
      <c r="FO107" s="160">
        <f t="shared" si="129"/>
        <v>0</v>
      </c>
      <c r="FP107" s="160">
        <f t="shared" si="130"/>
        <v>0</v>
      </c>
      <c r="FQ107" s="160">
        <f t="shared" si="131"/>
        <v>0</v>
      </c>
      <c r="FR107" s="192">
        <f t="shared" si="132"/>
        <v>0</v>
      </c>
      <c r="FS107" s="192">
        <f t="shared" si="133"/>
        <v>0</v>
      </c>
      <c r="FT107" s="193">
        <f t="shared" si="134"/>
        <v>0</v>
      </c>
      <c r="FU107" s="193">
        <f t="shared" si="135"/>
        <v>0</v>
      </c>
    </row>
    <row r="108" spans="2:177" ht="13" thickBot="1" x14ac:dyDescent="0.3">
      <c r="B108" s="131">
        <v>41</v>
      </c>
      <c r="C108" s="98"/>
      <c r="H108" s="126">
        <v>279</v>
      </c>
      <c r="I108">
        <f t="shared" si="3"/>
        <v>0</v>
      </c>
      <c r="M108" s="2"/>
      <c r="P108" s="126">
        <v>217</v>
      </c>
      <c r="Q108">
        <f t="shared" si="137"/>
        <v>1</v>
      </c>
      <c r="R108" s="10">
        <f t="shared" si="17"/>
        <v>0</v>
      </c>
      <c r="V108" s="128">
        <v>254</v>
      </c>
      <c r="W108">
        <f t="shared" si="18"/>
        <v>1</v>
      </c>
      <c r="X108" s="10">
        <f t="shared" si="19"/>
        <v>1</v>
      </c>
      <c r="Y108" s="10">
        <f t="shared" si="20"/>
        <v>1</v>
      </c>
      <c r="AB108" s="131">
        <v>311</v>
      </c>
      <c r="AC108" s="10">
        <f t="shared" si="21"/>
        <v>1</v>
      </c>
      <c r="AD108" s="10">
        <f t="shared" si="22"/>
        <v>1</v>
      </c>
      <c r="AE108" s="10">
        <f t="shared" si="23"/>
        <v>0</v>
      </c>
      <c r="AF108" s="10">
        <f t="shared" si="24"/>
        <v>0</v>
      </c>
      <c r="AH108" s="126">
        <v>293</v>
      </c>
      <c r="AI108" s="10">
        <f t="shared" si="25"/>
        <v>0</v>
      </c>
      <c r="AJ108" s="10">
        <f t="shared" si="26"/>
        <v>0</v>
      </c>
      <c r="AK108" s="10">
        <f t="shared" si="27"/>
        <v>0</v>
      </c>
      <c r="AL108" s="10">
        <f t="shared" si="28"/>
        <v>1</v>
      </c>
      <c r="AM108" s="10">
        <f t="shared" si="29"/>
        <v>0</v>
      </c>
      <c r="AN108" s="131">
        <v>254</v>
      </c>
      <c r="AO108" s="10">
        <f t="shared" si="30"/>
        <v>1</v>
      </c>
      <c r="AP108" s="10">
        <f t="shared" si="31"/>
        <v>1</v>
      </c>
      <c r="AQ108" s="10">
        <f t="shared" si="32"/>
        <v>1</v>
      </c>
      <c r="AR108" s="10">
        <f t="shared" si="33"/>
        <v>1</v>
      </c>
      <c r="AS108" s="10">
        <f t="shared" si="34"/>
        <v>1</v>
      </c>
      <c r="AT108" s="131">
        <v>386</v>
      </c>
      <c r="AU108" s="10">
        <f t="shared" si="5"/>
        <v>0</v>
      </c>
      <c r="AV108" s="10">
        <f t="shared" si="35"/>
        <v>0</v>
      </c>
      <c r="AW108" s="10">
        <f t="shared" si="36"/>
        <v>1</v>
      </c>
      <c r="AX108" s="10">
        <f t="shared" si="37"/>
        <v>0</v>
      </c>
      <c r="AY108" s="10">
        <f t="shared" si="38"/>
        <v>0</v>
      </c>
      <c r="AZ108" s="131">
        <v>359</v>
      </c>
      <c r="BA108" s="10">
        <f t="shared" si="6"/>
        <v>0</v>
      </c>
      <c r="BB108" s="10">
        <f t="shared" si="39"/>
        <v>0</v>
      </c>
      <c r="BC108" s="10">
        <f t="shared" si="40"/>
        <v>0</v>
      </c>
      <c r="BD108" s="10">
        <f t="shared" si="41"/>
        <v>0</v>
      </c>
      <c r="BE108" s="10">
        <f t="shared" si="42"/>
        <v>1</v>
      </c>
      <c r="BF108" s="10">
        <f t="shared" si="43"/>
        <v>0</v>
      </c>
      <c r="BG108" s="10">
        <f t="shared" si="44"/>
        <v>0</v>
      </c>
      <c r="BH108" s="10">
        <f t="shared" si="45"/>
        <v>0</v>
      </c>
      <c r="BJ108" s="131">
        <v>503</v>
      </c>
      <c r="BK108" s="194">
        <f t="shared" si="46"/>
        <v>0</v>
      </c>
      <c r="BL108" s="195">
        <f t="shared" si="47"/>
        <v>1</v>
      </c>
      <c r="BM108" s="195">
        <f t="shared" si="48"/>
        <v>1</v>
      </c>
      <c r="BN108" s="195">
        <f t="shared" si="49"/>
        <v>1</v>
      </c>
      <c r="BO108" s="195">
        <f t="shared" si="50"/>
        <v>0</v>
      </c>
      <c r="BP108" s="195">
        <f t="shared" si="51"/>
        <v>0</v>
      </c>
      <c r="BQ108" s="195">
        <f t="shared" si="52"/>
        <v>0</v>
      </c>
      <c r="BR108" s="195">
        <f t="shared" si="136"/>
        <v>0</v>
      </c>
      <c r="BS108" s="196">
        <f t="shared" si="53"/>
        <v>0</v>
      </c>
      <c r="BT108" s="114">
        <f t="shared" si="54"/>
        <v>4</v>
      </c>
      <c r="BU108" s="162">
        <v>744</v>
      </c>
      <c r="BV108" s="162">
        <f t="shared" si="55"/>
        <v>0</v>
      </c>
      <c r="BW108" s="98">
        <f t="shared" si="56"/>
        <v>0</v>
      </c>
      <c r="BX108" s="98">
        <f t="shared" si="57"/>
        <v>0</v>
      </c>
      <c r="BY108" s="98">
        <f t="shared" si="58"/>
        <v>0</v>
      </c>
      <c r="BZ108" s="98">
        <f t="shared" si="59"/>
        <v>0</v>
      </c>
      <c r="CA108" s="98">
        <f t="shared" si="60"/>
        <v>0</v>
      </c>
      <c r="CB108" s="98">
        <f t="shared" si="61"/>
        <v>0</v>
      </c>
      <c r="CC108" s="98">
        <f t="shared" si="62"/>
        <v>0</v>
      </c>
      <c r="CD108" s="195">
        <f t="shared" si="63"/>
        <v>0</v>
      </c>
      <c r="CE108" s="196">
        <f t="shared" si="64"/>
        <v>0</v>
      </c>
      <c r="CF108" s="114">
        <f t="shared" si="65"/>
        <v>1</v>
      </c>
      <c r="CG108" s="162">
        <v>967</v>
      </c>
      <c r="CH108" s="194">
        <f t="shared" si="66"/>
        <v>0</v>
      </c>
      <c r="CI108" s="98">
        <f t="shared" si="67"/>
        <v>0</v>
      </c>
      <c r="CJ108" s="98">
        <f t="shared" si="68"/>
        <v>0</v>
      </c>
      <c r="CK108" s="98">
        <f t="shared" si="69"/>
        <v>0</v>
      </c>
      <c r="CL108" s="98">
        <f t="shared" si="70"/>
        <v>0</v>
      </c>
      <c r="CM108" s="98">
        <f t="shared" si="71"/>
        <v>0</v>
      </c>
      <c r="CN108" s="98">
        <f t="shared" si="72"/>
        <v>0</v>
      </c>
      <c r="CO108" s="99">
        <f t="shared" si="73"/>
        <v>0</v>
      </c>
      <c r="CP108" s="98">
        <f t="shared" si="74"/>
        <v>0</v>
      </c>
      <c r="CQ108" s="195">
        <f t="shared" si="75"/>
        <v>0</v>
      </c>
      <c r="CR108" s="196">
        <f t="shared" si="76"/>
        <v>0</v>
      </c>
      <c r="CS108">
        <f t="shared" si="77"/>
        <v>0</v>
      </c>
      <c r="CU108" s="162">
        <v>987</v>
      </c>
      <c r="CV108" s="194">
        <f t="shared" si="138"/>
        <v>1</v>
      </c>
      <c r="CW108" s="98">
        <f t="shared" si="139"/>
        <v>0</v>
      </c>
      <c r="CX108" s="98">
        <f t="shared" si="140"/>
        <v>1</v>
      </c>
      <c r="CY108" s="98">
        <f t="shared" si="141"/>
        <v>1</v>
      </c>
      <c r="CZ108" s="98">
        <f t="shared" si="142"/>
        <v>1</v>
      </c>
      <c r="DA108" s="98">
        <f t="shared" si="143"/>
        <v>1</v>
      </c>
      <c r="DB108" s="98">
        <f t="shared" si="144"/>
        <v>1</v>
      </c>
      <c r="DC108" s="99">
        <f t="shared" si="145"/>
        <v>0</v>
      </c>
      <c r="DD108" s="98">
        <f t="shared" si="146"/>
        <v>0</v>
      </c>
      <c r="DE108" s="195">
        <f t="shared" si="147"/>
        <v>0</v>
      </c>
      <c r="DF108" s="195">
        <f t="shared" si="148"/>
        <v>0</v>
      </c>
      <c r="DG108" s="196">
        <f t="shared" si="149"/>
        <v>0</v>
      </c>
      <c r="DH108">
        <f t="shared" si="80"/>
        <v>6</v>
      </c>
      <c r="DJ108" s="162">
        <v>1538</v>
      </c>
      <c r="DK108" s="194">
        <f t="shared" si="81"/>
        <v>0</v>
      </c>
      <c r="DL108" s="162">
        <f t="shared" si="82"/>
        <v>1</v>
      </c>
      <c r="DM108" s="98">
        <f t="shared" si="83"/>
        <v>1</v>
      </c>
      <c r="DN108" s="98">
        <f t="shared" si="84"/>
        <v>1</v>
      </c>
      <c r="DO108" s="98">
        <f t="shared" si="85"/>
        <v>0</v>
      </c>
      <c r="DP108" s="98">
        <f t="shared" si="86"/>
        <v>0</v>
      </c>
      <c r="DQ108" s="98">
        <f t="shared" si="87"/>
        <v>0</v>
      </c>
      <c r="DR108" s="98">
        <f t="shared" si="88"/>
        <v>0</v>
      </c>
      <c r="DS108" s="98">
        <f t="shared" si="89"/>
        <v>0</v>
      </c>
      <c r="DT108" s="195">
        <f t="shared" si="90"/>
        <v>0</v>
      </c>
      <c r="DU108" s="195">
        <f t="shared" si="91"/>
        <v>0</v>
      </c>
      <c r="DV108" s="196">
        <f t="shared" si="92"/>
        <v>0</v>
      </c>
      <c r="DW108">
        <f t="shared" si="93"/>
        <v>3</v>
      </c>
      <c r="DY108" s="194">
        <v>868</v>
      </c>
      <c r="DZ108" s="194">
        <f t="shared" si="94"/>
        <v>1</v>
      </c>
      <c r="EA108" s="195">
        <f t="shared" si="95"/>
        <v>1</v>
      </c>
      <c r="EB108" s="98">
        <f t="shared" si="96"/>
        <v>0</v>
      </c>
      <c r="EC108" s="98">
        <f t="shared" si="97"/>
        <v>0</v>
      </c>
      <c r="ED108" s="98">
        <f t="shared" si="98"/>
        <v>0</v>
      </c>
      <c r="EE108" s="98">
        <f t="shared" si="99"/>
        <v>0</v>
      </c>
      <c r="EF108" s="98">
        <f t="shared" si="100"/>
        <v>0</v>
      </c>
      <c r="EG108" s="98">
        <f t="shared" si="101"/>
        <v>1</v>
      </c>
      <c r="EH108" s="98">
        <f t="shared" si="102"/>
        <v>1</v>
      </c>
      <c r="EI108" s="98">
        <f t="shared" si="103"/>
        <v>1</v>
      </c>
      <c r="EJ108" s="195">
        <f t="shared" si="104"/>
        <v>1</v>
      </c>
      <c r="EK108" s="195">
        <f t="shared" si="105"/>
        <v>0</v>
      </c>
      <c r="EL108" s="196">
        <f t="shared" si="106"/>
        <v>0</v>
      </c>
      <c r="EO108" s="196">
        <v>365</v>
      </c>
      <c r="EP108" s="194">
        <f t="shared" si="107"/>
        <v>0</v>
      </c>
      <c r="EQ108" s="195">
        <f t="shared" si="108"/>
        <v>1</v>
      </c>
      <c r="ER108" s="98">
        <f t="shared" si="109"/>
        <v>1</v>
      </c>
      <c r="ES108" s="98">
        <f t="shared" si="110"/>
        <v>1</v>
      </c>
      <c r="ET108" s="98">
        <f t="shared" si="111"/>
        <v>1</v>
      </c>
      <c r="EU108" s="98">
        <f t="shared" si="112"/>
        <v>1</v>
      </c>
      <c r="EV108" s="98">
        <f t="shared" si="113"/>
        <v>1</v>
      </c>
      <c r="EW108" s="98">
        <f t="shared" si="114"/>
        <v>1</v>
      </c>
      <c r="EX108" s="98">
        <f t="shared" si="115"/>
        <v>1</v>
      </c>
      <c r="EY108" s="98">
        <f t="shared" si="116"/>
        <v>1</v>
      </c>
      <c r="EZ108" s="98">
        <f t="shared" si="117"/>
        <v>1</v>
      </c>
      <c r="FA108" s="195">
        <f t="shared" si="118"/>
        <v>0</v>
      </c>
      <c r="FB108" s="195">
        <f t="shared" si="119"/>
        <v>1</v>
      </c>
      <c r="FC108" s="196">
        <f t="shared" si="120"/>
        <v>1</v>
      </c>
      <c r="FF108" s="10">
        <v>359</v>
      </c>
      <c r="FG108" s="191">
        <f t="shared" si="121"/>
        <v>1</v>
      </c>
      <c r="FH108" s="192">
        <f t="shared" si="122"/>
        <v>1</v>
      </c>
      <c r="FI108" s="160">
        <f t="shared" si="123"/>
        <v>1</v>
      </c>
      <c r="FJ108" s="160">
        <f t="shared" si="124"/>
        <v>1</v>
      </c>
      <c r="FK108" s="160">
        <f t="shared" si="125"/>
        <v>0</v>
      </c>
      <c r="FL108" s="160">
        <f t="shared" si="126"/>
        <v>1</v>
      </c>
      <c r="FM108" s="160">
        <f t="shared" si="127"/>
        <v>0</v>
      </c>
      <c r="FN108" s="160">
        <f t="shared" si="128"/>
        <v>1</v>
      </c>
      <c r="FO108" s="160">
        <f t="shared" si="129"/>
        <v>0</v>
      </c>
      <c r="FP108" s="160">
        <f t="shared" si="130"/>
        <v>0</v>
      </c>
      <c r="FQ108" s="160">
        <f t="shared" si="131"/>
        <v>0</v>
      </c>
      <c r="FR108" s="192">
        <f t="shared" si="132"/>
        <v>0</v>
      </c>
      <c r="FS108" s="192">
        <f t="shared" si="133"/>
        <v>1</v>
      </c>
      <c r="FT108" s="193">
        <f t="shared" si="134"/>
        <v>0</v>
      </c>
      <c r="FU108" s="193">
        <f t="shared" si="135"/>
        <v>0</v>
      </c>
    </row>
    <row r="109" spans="2:177" ht="13" thickBot="1" x14ac:dyDescent="0.3">
      <c r="B109" s="131">
        <v>48</v>
      </c>
      <c r="C109" s="98"/>
      <c r="H109" s="126">
        <v>288</v>
      </c>
      <c r="I109">
        <f t="shared" si="3"/>
        <v>0</v>
      </c>
      <c r="M109" s="2"/>
      <c r="P109" s="126">
        <v>224</v>
      </c>
      <c r="Q109">
        <f t="shared" si="137"/>
        <v>0</v>
      </c>
      <c r="R109" s="10">
        <f t="shared" si="17"/>
        <v>0</v>
      </c>
      <c r="V109" s="126">
        <v>260</v>
      </c>
      <c r="W109">
        <f t="shared" si="18"/>
        <v>0</v>
      </c>
      <c r="X109" s="10">
        <f t="shared" si="19"/>
        <v>0</v>
      </c>
      <c r="Y109" s="10">
        <f t="shared" si="20"/>
        <v>0</v>
      </c>
      <c r="AB109" s="131">
        <v>316</v>
      </c>
      <c r="AC109" s="10">
        <f t="shared" si="21"/>
        <v>0</v>
      </c>
      <c r="AD109" s="10">
        <f t="shared" si="22"/>
        <v>0</v>
      </c>
      <c r="AE109" s="10">
        <f t="shared" si="23"/>
        <v>0</v>
      </c>
      <c r="AF109" s="10">
        <f t="shared" si="24"/>
        <v>0</v>
      </c>
      <c r="AH109" s="126">
        <v>302</v>
      </c>
      <c r="AI109" s="10">
        <f t="shared" si="25"/>
        <v>1</v>
      </c>
      <c r="AJ109" s="10">
        <f t="shared" si="26"/>
        <v>1</v>
      </c>
      <c r="AK109" s="10">
        <f t="shared" si="27"/>
        <v>1</v>
      </c>
      <c r="AL109" s="10">
        <f t="shared" si="28"/>
        <v>1</v>
      </c>
      <c r="AM109" s="10">
        <f t="shared" si="29"/>
        <v>0</v>
      </c>
      <c r="AN109" s="131">
        <v>269</v>
      </c>
      <c r="AO109" s="10">
        <f t="shared" si="30"/>
        <v>1</v>
      </c>
      <c r="AP109" s="10">
        <f t="shared" si="31"/>
        <v>0</v>
      </c>
      <c r="AQ109" s="10">
        <f t="shared" si="32"/>
        <v>0</v>
      </c>
      <c r="AR109" s="10">
        <f t="shared" si="33"/>
        <v>0</v>
      </c>
      <c r="AS109" s="10">
        <f t="shared" si="34"/>
        <v>0</v>
      </c>
      <c r="AT109" s="142">
        <v>469</v>
      </c>
      <c r="AU109" s="10">
        <f t="shared" si="5"/>
        <v>1</v>
      </c>
      <c r="AV109" s="10">
        <f t="shared" si="35"/>
        <v>1</v>
      </c>
      <c r="AW109" s="10">
        <f t="shared" si="36"/>
        <v>1</v>
      </c>
      <c r="AX109" s="10">
        <f t="shared" si="37"/>
        <v>1</v>
      </c>
      <c r="AY109" s="10">
        <f t="shared" si="38"/>
        <v>1</v>
      </c>
      <c r="AZ109" s="131">
        <v>365</v>
      </c>
      <c r="BA109" s="10">
        <f t="shared" si="6"/>
        <v>1</v>
      </c>
      <c r="BB109" s="10">
        <f t="shared" si="39"/>
        <v>1</v>
      </c>
      <c r="BC109" s="10">
        <f t="shared" si="40"/>
        <v>1</v>
      </c>
      <c r="BD109" s="10">
        <f t="shared" si="41"/>
        <v>1</v>
      </c>
      <c r="BE109" s="10">
        <f t="shared" si="42"/>
        <v>0</v>
      </c>
      <c r="BF109" s="10">
        <f t="shared" si="43"/>
        <v>1</v>
      </c>
      <c r="BG109" s="10">
        <f t="shared" si="44"/>
        <v>1</v>
      </c>
      <c r="BH109" s="10">
        <f t="shared" si="45"/>
        <v>1</v>
      </c>
      <c r="BJ109" s="142">
        <v>548</v>
      </c>
      <c r="BK109" s="194">
        <f t="shared" si="46"/>
        <v>0</v>
      </c>
      <c r="BL109" s="195">
        <f t="shared" si="47"/>
        <v>0</v>
      </c>
      <c r="BM109" s="195">
        <f t="shared" si="48"/>
        <v>0</v>
      </c>
      <c r="BN109" s="195">
        <f t="shared" si="49"/>
        <v>0</v>
      </c>
      <c r="BO109" s="195">
        <f t="shared" si="50"/>
        <v>0</v>
      </c>
      <c r="BP109" s="195">
        <f t="shared" si="51"/>
        <v>0</v>
      </c>
      <c r="BQ109" s="195">
        <f t="shared" si="52"/>
        <v>0</v>
      </c>
      <c r="BR109" s="195">
        <f t="shared" si="136"/>
        <v>0</v>
      </c>
      <c r="BS109" s="196">
        <f t="shared" si="53"/>
        <v>0</v>
      </c>
      <c r="BT109" s="114">
        <f t="shared" si="54"/>
        <v>1</v>
      </c>
      <c r="BU109" s="164">
        <v>888</v>
      </c>
      <c r="BV109" s="162">
        <f t="shared" si="55"/>
        <v>0</v>
      </c>
      <c r="BW109" s="98">
        <f t="shared" si="56"/>
        <v>0</v>
      </c>
      <c r="BX109" s="98">
        <f t="shared" si="57"/>
        <v>0</v>
      </c>
      <c r="BY109" s="98">
        <f t="shared" si="58"/>
        <v>0</v>
      </c>
      <c r="BZ109" s="98">
        <f t="shared" si="59"/>
        <v>0</v>
      </c>
      <c r="CA109" s="98">
        <f t="shared" si="60"/>
        <v>0</v>
      </c>
      <c r="CB109" s="98">
        <f t="shared" si="61"/>
        <v>0</v>
      </c>
      <c r="CC109" s="98">
        <f t="shared" si="62"/>
        <v>0</v>
      </c>
      <c r="CD109" s="195">
        <f t="shared" si="63"/>
        <v>0</v>
      </c>
      <c r="CE109" s="196">
        <f t="shared" si="64"/>
        <v>0</v>
      </c>
      <c r="CF109" s="114">
        <f t="shared" si="65"/>
        <v>1</v>
      </c>
      <c r="CG109" s="164">
        <v>968</v>
      </c>
      <c r="CH109" s="194">
        <f t="shared" si="66"/>
        <v>1</v>
      </c>
      <c r="CI109" s="98">
        <f t="shared" si="67"/>
        <v>0</v>
      </c>
      <c r="CJ109" s="98">
        <f t="shared" si="68"/>
        <v>1</v>
      </c>
      <c r="CK109" s="98">
        <f t="shared" si="69"/>
        <v>0</v>
      </c>
      <c r="CL109" s="98">
        <f t="shared" si="70"/>
        <v>1</v>
      </c>
      <c r="CM109" s="98">
        <f t="shared" si="71"/>
        <v>0</v>
      </c>
      <c r="CN109" s="98">
        <f t="shared" si="72"/>
        <v>1</v>
      </c>
      <c r="CO109" s="99">
        <f t="shared" si="73"/>
        <v>0</v>
      </c>
      <c r="CP109" s="98">
        <f t="shared" si="74"/>
        <v>0</v>
      </c>
      <c r="CQ109" s="195">
        <f t="shared" si="75"/>
        <v>0</v>
      </c>
      <c r="CR109" s="196">
        <f t="shared" si="76"/>
        <v>0</v>
      </c>
      <c r="CS109">
        <f t="shared" si="77"/>
        <v>4</v>
      </c>
      <c r="CU109" s="162">
        <v>1023</v>
      </c>
      <c r="CV109" s="194">
        <f t="shared" si="138"/>
        <v>1</v>
      </c>
      <c r="CW109" s="98">
        <f t="shared" si="139"/>
        <v>0</v>
      </c>
      <c r="CX109" s="98">
        <f t="shared" si="140"/>
        <v>0</v>
      </c>
      <c r="CY109" s="98">
        <f t="shared" si="141"/>
        <v>0</v>
      </c>
      <c r="CZ109" s="98">
        <f t="shared" si="142"/>
        <v>0</v>
      </c>
      <c r="DA109" s="98">
        <f t="shared" si="143"/>
        <v>1</v>
      </c>
      <c r="DB109" s="98">
        <f t="shared" si="144"/>
        <v>0</v>
      </c>
      <c r="DC109" s="99">
        <f t="shared" si="145"/>
        <v>0</v>
      </c>
      <c r="DD109" s="98">
        <f t="shared" si="146"/>
        <v>0</v>
      </c>
      <c r="DE109" s="195">
        <f t="shared" si="147"/>
        <v>0</v>
      </c>
      <c r="DF109" s="195">
        <f t="shared" si="148"/>
        <v>0</v>
      </c>
      <c r="DG109" s="196">
        <f t="shared" si="149"/>
        <v>0</v>
      </c>
      <c r="DH109">
        <f t="shared" si="80"/>
        <v>2</v>
      </c>
      <c r="DJ109" s="162">
        <v>1569</v>
      </c>
      <c r="DK109" s="194">
        <f t="shared" si="81"/>
        <v>0</v>
      </c>
      <c r="DL109" s="162">
        <f t="shared" si="82"/>
        <v>0</v>
      </c>
      <c r="DM109" s="98">
        <f t="shared" si="83"/>
        <v>0</v>
      </c>
      <c r="DN109" s="98">
        <f t="shared" si="84"/>
        <v>0</v>
      </c>
      <c r="DO109" s="98">
        <f t="shared" si="85"/>
        <v>0</v>
      </c>
      <c r="DP109" s="98">
        <f t="shared" si="86"/>
        <v>0</v>
      </c>
      <c r="DQ109" s="98">
        <f t="shared" si="87"/>
        <v>0</v>
      </c>
      <c r="DR109" s="98">
        <f t="shared" si="88"/>
        <v>0</v>
      </c>
      <c r="DS109" s="98">
        <f t="shared" si="89"/>
        <v>0</v>
      </c>
      <c r="DT109" s="195">
        <f t="shared" si="90"/>
        <v>0</v>
      </c>
      <c r="DU109" s="195">
        <f t="shared" si="91"/>
        <v>0</v>
      </c>
      <c r="DV109" s="196">
        <f t="shared" si="92"/>
        <v>0</v>
      </c>
      <c r="DW109">
        <f t="shared" si="93"/>
        <v>0</v>
      </c>
      <c r="DY109" s="194">
        <v>900</v>
      </c>
      <c r="DZ109" s="194">
        <f t="shared" si="94"/>
        <v>0</v>
      </c>
      <c r="EA109" s="195">
        <f t="shared" si="95"/>
        <v>0</v>
      </c>
      <c r="EB109" s="98">
        <f t="shared" si="96"/>
        <v>0</v>
      </c>
      <c r="EC109" s="98">
        <f t="shared" si="97"/>
        <v>0</v>
      </c>
      <c r="ED109" s="98">
        <f t="shared" si="98"/>
        <v>0</v>
      </c>
      <c r="EE109" s="98">
        <f t="shared" si="99"/>
        <v>0</v>
      </c>
      <c r="EF109" s="98">
        <f t="shared" si="100"/>
        <v>0</v>
      </c>
      <c r="EG109" s="98">
        <f t="shared" si="101"/>
        <v>0</v>
      </c>
      <c r="EH109" s="98">
        <f t="shared" si="102"/>
        <v>0</v>
      </c>
      <c r="EI109" s="98">
        <f t="shared" si="103"/>
        <v>0</v>
      </c>
      <c r="EJ109" s="195">
        <f t="shared" si="104"/>
        <v>0</v>
      </c>
      <c r="EK109" s="195">
        <f t="shared" si="105"/>
        <v>0</v>
      </c>
      <c r="EL109" s="196">
        <f t="shared" si="106"/>
        <v>0</v>
      </c>
      <c r="EO109" s="196">
        <v>368</v>
      </c>
      <c r="EP109" s="194">
        <f t="shared" si="107"/>
        <v>1</v>
      </c>
      <c r="EQ109" s="195">
        <f t="shared" si="108"/>
        <v>0</v>
      </c>
      <c r="ER109" s="98">
        <f t="shared" si="109"/>
        <v>0</v>
      </c>
      <c r="ES109" s="98">
        <f t="shared" si="110"/>
        <v>1</v>
      </c>
      <c r="ET109" s="98">
        <f t="shared" si="111"/>
        <v>1</v>
      </c>
      <c r="EU109" s="98">
        <f t="shared" si="112"/>
        <v>1</v>
      </c>
      <c r="EV109" s="98">
        <f t="shared" si="113"/>
        <v>1</v>
      </c>
      <c r="EW109" s="98">
        <f t="shared" si="114"/>
        <v>0</v>
      </c>
      <c r="EX109" s="98">
        <f t="shared" si="115"/>
        <v>0</v>
      </c>
      <c r="EY109" s="98">
        <f t="shared" si="116"/>
        <v>0</v>
      </c>
      <c r="EZ109" s="98">
        <f t="shared" si="117"/>
        <v>0</v>
      </c>
      <c r="FA109" s="195">
        <f t="shared" si="118"/>
        <v>0</v>
      </c>
      <c r="FB109" s="195">
        <f t="shared" si="119"/>
        <v>1</v>
      </c>
      <c r="FC109" s="196">
        <f t="shared" si="120"/>
        <v>0</v>
      </c>
      <c r="FF109" s="10">
        <v>360</v>
      </c>
      <c r="FG109" s="191">
        <f t="shared" si="121"/>
        <v>0</v>
      </c>
      <c r="FH109" s="192">
        <f t="shared" si="122"/>
        <v>0</v>
      </c>
      <c r="FI109" s="160">
        <f t="shared" si="123"/>
        <v>0</v>
      </c>
      <c r="FJ109" s="160">
        <f t="shared" si="124"/>
        <v>0</v>
      </c>
      <c r="FK109" s="160">
        <f t="shared" si="125"/>
        <v>0</v>
      </c>
      <c r="FL109" s="160">
        <f t="shared" si="126"/>
        <v>0</v>
      </c>
      <c r="FM109" s="160">
        <f t="shared" si="127"/>
        <v>0</v>
      </c>
      <c r="FN109" s="160">
        <f t="shared" si="128"/>
        <v>0</v>
      </c>
      <c r="FO109" s="160">
        <f t="shared" si="129"/>
        <v>0</v>
      </c>
      <c r="FP109" s="160">
        <f t="shared" si="130"/>
        <v>0</v>
      </c>
      <c r="FQ109" s="160">
        <f t="shared" si="131"/>
        <v>0</v>
      </c>
      <c r="FR109" s="192">
        <f t="shared" si="132"/>
        <v>0</v>
      </c>
      <c r="FS109" s="192">
        <f t="shared" si="133"/>
        <v>0</v>
      </c>
      <c r="FT109" s="193">
        <f t="shared" si="134"/>
        <v>0</v>
      </c>
      <c r="FU109" s="193">
        <f t="shared" si="135"/>
        <v>0</v>
      </c>
    </row>
    <row r="110" spans="2:177" ht="13" thickBot="1" x14ac:dyDescent="0.3">
      <c r="B110" s="131">
        <v>61</v>
      </c>
      <c r="C110" s="98"/>
      <c r="H110" s="126">
        <v>292</v>
      </c>
      <c r="I110">
        <f t="shared" si="3"/>
        <v>0</v>
      </c>
      <c r="M110" s="2"/>
      <c r="P110" s="126">
        <v>226</v>
      </c>
      <c r="Q110">
        <f t="shared" si="137"/>
        <v>0</v>
      </c>
      <c r="R110" s="10">
        <f t="shared" si="17"/>
        <v>0</v>
      </c>
      <c r="V110" s="126">
        <v>263</v>
      </c>
      <c r="W110">
        <f t="shared" si="18"/>
        <v>0</v>
      </c>
      <c r="X110" s="10">
        <f t="shared" si="19"/>
        <v>0</v>
      </c>
      <c r="Y110" s="10">
        <f t="shared" si="20"/>
        <v>0</v>
      </c>
      <c r="AB110" s="131">
        <v>322</v>
      </c>
      <c r="AC110" s="10">
        <f t="shared" si="21"/>
        <v>1</v>
      </c>
      <c r="AD110" s="10">
        <f t="shared" si="22"/>
        <v>1</v>
      </c>
      <c r="AE110" s="10">
        <f t="shared" si="23"/>
        <v>0</v>
      </c>
      <c r="AF110" s="10">
        <f t="shared" si="24"/>
        <v>0</v>
      </c>
      <c r="AH110" s="126">
        <v>312</v>
      </c>
      <c r="AI110" s="10">
        <f t="shared" si="25"/>
        <v>0</v>
      </c>
      <c r="AJ110" s="10">
        <f t="shared" si="26"/>
        <v>1</v>
      </c>
      <c r="AK110" s="10">
        <f t="shared" si="27"/>
        <v>1</v>
      </c>
      <c r="AL110" s="10">
        <f t="shared" si="28"/>
        <v>1</v>
      </c>
      <c r="AM110" s="10">
        <f t="shared" si="29"/>
        <v>1</v>
      </c>
      <c r="AN110" s="131">
        <v>271</v>
      </c>
      <c r="AO110" s="10">
        <f t="shared" si="30"/>
        <v>0</v>
      </c>
      <c r="AP110" s="10">
        <f t="shared" si="31"/>
        <v>0</v>
      </c>
      <c r="AQ110" s="10">
        <f t="shared" si="32"/>
        <v>1</v>
      </c>
      <c r="AR110" s="10">
        <f t="shared" si="33"/>
        <v>1</v>
      </c>
      <c r="AS110" s="10">
        <f t="shared" si="34"/>
        <v>0</v>
      </c>
      <c r="AT110" s="131">
        <v>488</v>
      </c>
      <c r="AU110" s="10">
        <f t="shared" si="5"/>
        <v>0</v>
      </c>
      <c r="AV110" s="10">
        <f t="shared" si="35"/>
        <v>0</v>
      </c>
      <c r="AW110" s="10">
        <f t="shared" si="36"/>
        <v>0</v>
      </c>
      <c r="AX110" s="10">
        <f t="shared" si="37"/>
        <v>0</v>
      </c>
      <c r="AY110" s="10">
        <f t="shared" si="38"/>
        <v>0</v>
      </c>
      <c r="AZ110" s="131">
        <v>368</v>
      </c>
      <c r="BA110" s="10">
        <f t="shared" si="6"/>
        <v>0</v>
      </c>
      <c r="BB110" s="10">
        <f t="shared" si="39"/>
        <v>0</v>
      </c>
      <c r="BC110" s="10">
        <f t="shared" si="40"/>
        <v>0</v>
      </c>
      <c r="BD110" s="10">
        <f t="shared" si="41"/>
        <v>0</v>
      </c>
      <c r="BE110" s="10">
        <f t="shared" si="42"/>
        <v>0</v>
      </c>
      <c r="BF110" s="10">
        <f t="shared" si="43"/>
        <v>1</v>
      </c>
      <c r="BG110" s="10">
        <f t="shared" si="44"/>
        <v>0</v>
      </c>
      <c r="BH110" s="10">
        <f t="shared" si="45"/>
        <v>0</v>
      </c>
      <c r="BJ110" s="131">
        <v>624</v>
      </c>
      <c r="BK110" s="194">
        <f t="shared" si="46"/>
        <v>0</v>
      </c>
      <c r="BL110" s="195">
        <f t="shared" si="47"/>
        <v>0</v>
      </c>
      <c r="BM110" s="195">
        <f t="shared" si="48"/>
        <v>0</v>
      </c>
      <c r="BN110" s="195">
        <f t="shared" si="49"/>
        <v>0</v>
      </c>
      <c r="BO110" s="195">
        <f t="shared" si="50"/>
        <v>0</v>
      </c>
      <c r="BP110" s="195">
        <f t="shared" si="51"/>
        <v>0</v>
      </c>
      <c r="BQ110" s="195">
        <f t="shared" si="52"/>
        <v>0</v>
      </c>
      <c r="BR110" s="195">
        <f t="shared" si="136"/>
        <v>0</v>
      </c>
      <c r="BS110" s="196">
        <f t="shared" si="53"/>
        <v>0</v>
      </c>
      <c r="BT110" s="114">
        <f t="shared" si="54"/>
        <v>1</v>
      </c>
      <c r="BU110" s="162">
        <v>910</v>
      </c>
      <c r="BV110" s="162">
        <f t="shared" si="55"/>
        <v>0</v>
      </c>
      <c r="BW110" s="98">
        <f t="shared" si="56"/>
        <v>0</v>
      </c>
      <c r="BX110" s="98">
        <f t="shared" si="57"/>
        <v>1</v>
      </c>
      <c r="BY110" s="98">
        <f t="shared" si="58"/>
        <v>0</v>
      </c>
      <c r="BZ110" s="98">
        <f t="shared" si="59"/>
        <v>1</v>
      </c>
      <c r="CA110" s="98">
        <f t="shared" si="60"/>
        <v>0</v>
      </c>
      <c r="CB110" s="98">
        <f t="shared" si="61"/>
        <v>0</v>
      </c>
      <c r="CC110" s="98">
        <f t="shared" si="62"/>
        <v>0</v>
      </c>
      <c r="CD110" s="195">
        <f t="shared" si="63"/>
        <v>0</v>
      </c>
      <c r="CE110" s="196">
        <f t="shared" si="64"/>
        <v>0</v>
      </c>
      <c r="CF110" s="114">
        <f t="shared" si="65"/>
        <v>3</v>
      </c>
      <c r="CG110" s="162">
        <v>973</v>
      </c>
      <c r="CH110" s="194">
        <f t="shared" si="66"/>
        <v>0</v>
      </c>
      <c r="CI110" s="98">
        <f t="shared" si="67"/>
        <v>1</v>
      </c>
      <c r="CJ110" s="98">
        <f t="shared" si="68"/>
        <v>0</v>
      </c>
      <c r="CK110" s="98">
        <f t="shared" si="69"/>
        <v>0</v>
      </c>
      <c r="CL110" s="98">
        <f t="shared" si="70"/>
        <v>0</v>
      </c>
      <c r="CM110" s="98">
        <f t="shared" si="71"/>
        <v>0</v>
      </c>
      <c r="CN110" s="98">
        <f t="shared" si="72"/>
        <v>0</v>
      </c>
      <c r="CO110" s="99">
        <f t="shared" si="73"/>
        <v>0</v>
      </c>
      <c r="CP110" s="98">
        <f t="shared" si="74"/>
        <v>0</v>
      </c>
      <c r="CQ110" s="195">
        <f t="shared" si="75"/>
        <v>0</v>
      </c>
      <c r="CR110" s="196">
        <f t="shared" si="76"/>
        <v>0</v>
      </c>
      <c r="CS110">
        <f t="shared" si="77"/>
        <v>1</v>
      </c>
      <c r="CU110" s="162">
        <v>1114</v>
      </c>
      <c r="CV110" s="194">
        <f t="shared" si="138"/>
        <v>1</v>
      </c>
      <c r="CW110" s="98">
        <f t="shared" si="139"/>
        <v>1</v>
      </c>
      <c r="CX110" s="98">
        <f t="shared" si="140"/>
        <v>1</v>
      </c>
      <c r="CY110" s="98">
        <f t="shared" si="141"/>
        <v>1</v>
      </c>
      <c r="CZ110" s="98">
        <f t="shared" si="142"/>
        <v>1</v>
      </c>
      <c r="DA110" s="98">
        <f t="shared" si="143"/>
        <v>1</v>
      </c>
      <c r="DB110" s="98">
        <f t="shared" si="144"/>
        <v>1</v>
      </c>
      <c r="DC110" s="99">
        <f t="shared" si="145"/>
        <v>1</v>
      </c>
      <c r="DD110" s="98">
        <f t="shared" si="146"/>
        <v>1</v>
      </c>
      <c r="DE110" s="195">
        <f t="shared" si="147"/>
        <v>0</v>
      </c>
      <c r="DF110" s="195">
        <f t="shared" si="148"/>
        <v>0</v>
      </c>
      <c r="DG110" s="196">
        <f t="shared" si="149"/>
        <v>0</v>
      </c>
      <c r="DH110">
        <f t="shared" si="80"/>
        <v>9</v>
      </c>
      <c r="DJ110" s="162">
        <v>1640</v>
      </c>
      <c r="DK110" s="194">
        <f t="shared" si="81"/>
        <v>0</v>
      </c>
      <c r="DL110" s="162">
        <f t="shared" si="82"/>
        <v>0</v>
      </c>
      <c r="DM110" s="98">
        <f t="shared" si="83"/>
        <v>0</v>
      </c>
      <c r="DN110" s="98">
        <f t="shared" si="84"/>
        <v>0</v>
      </c>
      <c r="DO110" s="98">
        <f t="shared" si="85"/>
        <v>0</v>
      </c>
      <c r="DP110" s="98">
        <f t="shared" si="86"/>
        <v>0</v>
      </c>
      <c r="DQ110" s="98">
        <f t="shared" si="87"/>
        <v>0</v>
      </c>
      <c r="DR110" s="98">
        <f t="shared" si="88"/>
        <v>0</v>
      </c>
      <c r="DS110" s="98">
        <f t="shared" si="89"/>
        <v>0</v>
      </c>
      <c r="DT110" s="195">
        <f t="shared" si="90"/>
        <v>0</v>
      </c>
      <c r="DU110" s="195">
        <f t="shared" si="91"/>
        <v>0</v>
      </c>
      <c r="DV110" s="196">
        <f t="shared" si="92"/>
        <v>0</v>
      </c>
      <c r="DW110">
        <f t="shared" si="93"/>
        <v>0</v>
      </c>
      <c r="DY110" s="194">
        <v>910</v>
      </c>
      <c r="DZ110" s="194">
        <f t="shared" si="94"/>
        <v>0</v>
      </c>
      <c r="EA110" s="195">
        <f t="shared" si="95"/>
        <v>0</v>
      </c>
      <c r="EB110" s="98">
        <f t="shared" si="96"/>
        <v>0</v>
      </c>
      <c r="EC110" s="98">
        <f t="shared" si="97"/>
        <v>1</v>
      </c>
      <c r="ED110" s="98">
        <f t="shared" si="98"/>
        <v>0</v>
      </c>
      <c r="EE110" s="98">
        <f t="shared" si="99"/>
        <v>0</v>
      </c>
      <c r="EF110" s="98">
        <f t="shared" si="100"/>
        <v>1</v>
      </c>
      <c r="EG110" s="98">
        <f t="shared" si="101"/>
        <v>0</v>
      </c>
      <c r="EH110" s="98">
        <f t="shared" si="102"/>
        <v>1</v>
      </c>
      <c r="EI110" s="98">
        <f t="shared" si="103"/>
        <v>0</v>
      </c>
      <c r="EJ110" s="195">
        <f t="shared" si="104"/>
        <v>0</v>
      </c>
      <c r="EK110" s="195">
        <f t="shared" si="105"/>
        <v>0</v>
      </c>
      <c r="EL110" s="196">
        <f t="shared" si="106"/>
        <v>0</v>
      </c>
      <c r="EO110" s="196">
        <v>379</v>
      </c>
      <c r="EP110" s="194">
        <f t="shared" si="107"/>
        <v>0</v>
      </c>
      <c r="EQ110" s="195">
        <f t="shared" si="108"/>
        <v>1</v>
      </c>
      <c r="ER110" s="98">
        <f t="shared" si="109"/>
        <v>0</v>
      </c>
      <c r="ES110" s="98">
        <f t="shared" si="110"/>
        <v>0</v>
      </c>
      <c r="ET110" s="98">
        <f t="shared" si="111"/>
        <v>0</v>
      </c>
      <c r="EU110" s="98">
        <f t="shared" si="112"/>
        <v>0</v>
      </c>
      <c r="EV110" s="98">
        <f t="shared" si="113"/>
        <v>0</v>
      </c>
      <c r="EW110" s="98">
        <f t="shared" si="114"/>
        <v>0</v>
      </c>
      <c r="EX110" s="98">
        <f t="shared" si="115"/>
        <v>0</v>
      </c>
      <c r="EY110" s="98">
        <f t="shared" si="116"/>
        <v>0</v>
      </c>
      <c r="EZ110" s="98">
        <f t="shared" si="117"/>
        <v>0</v>
      </c>
      <c r="FA110" s="195">
        <f t="shared" si="118"/>
        <v>0</v>
      </c>
      <c r="FB110" s="195">
        <f t="shared" si="119"/>
        <v>0</v>
      </c>
      <c r="FC110" s="196">
        <f t="shared" si="120"/>
        <v>0</v>
      </c>
      <c r="FF110" s="10">
        <v>364</v>
      </c>
      <c r="FG110" s="191">
        <f t="shared" si="121"/>
        <v>0</v>
      </c>
      <c r="FH110" s="192">
        <f t="shared" si="122"/>
        <v>0</v>
      </c>
      <c r="FI110" s="160">
        <f t="shared" si="123"/>
        <v>0</v>
      </c>
      <c r="FJ110" s="160">
        <f t="shared" si="124"/>
        <v>0</v>
      </c>
      <c r="FK110" s="160">
        <f t="shared" si="125"/>
        <v>1</v>
      </c>
      <c r="FL110" s="160">
        <f t="shared" si="126"/>
        <v>0</v>
      </c>
      <c r="FM110" s="160">
        <f t="shared" si="127"/>
        <v>0</v>
      </c>
      <c r="FN110" s="160">
        <f t="shared" si="128"/>
        <v>0</v>
      </c>
      <c r="FO110" s="160">
        <f t="shared" si="129"/>
        <v>1</v>
      </c>
      <c r="FP110" s="160">
        <f t="shared" si="130"/>
        <v>0</v>
      </c>
      <c r="FQ110" s="160">
        <f t="shared" si="131"/>
        <v>0</v>
      </c>
      <c r="FR110" s="192">
        <f t="shared" si="132"/>
        <v>1</v>
      </c>
      <c r="FS110" s="192">
        <f t="shared" si="133"/>
        <v>0</v>
      </c>
      <c r="FT110" s="193">
        <f t="shared" si="134"/>
        <v>0</v>
      </c>
      <c r="FU110" s="193">
        <f t="shared" si="135"/>
        <v>0</v>
      </c>
    </row>
    <row r="111" spans="2:177" ht="13" thickBot="1" x14ac:dyDescent="0.3">
      <c r="B111" s="131">
        <v>64</v>
      </c>
      <c r="C111" s="98"/>
      <c r="H111" s="126">
        <v>293</v>
      </c>
      <c r="I111">
        <f t="shared" si="3"/>
        <v>0</v>
      </c>
      <c r="M111" s="154"/>
      <c r="P111" s="127">
        <v>230</v>
      </c>
      <c r="Q111">
        <f t="shared" si="137"/>
        <v>1</v>
      </c>
      <c r="R111" s="10">
        <f t="shared" si="17"/>
        <v>0</v>
      </c>
      <c r="V111" s="126">
        <v>267</v>
      </c>
      <c r="W111">
        <f t="shared" si="18"/>
        <v>1</v>
      </c>
      <c r="X111" s="10">
        <f t="shared" si="19"/>
        <v>1</v>
      </c>
      <c r="Y111" s="10">
        <f t="shared" si="20"/>
        <v>1</v>
      </c>
      <c r="AB111" s="131">
        <v>330</v>
      </c>
      <c r="AC111" s="10">
        <f t="shared" si="21"/>
        <v>1</v>
      </c>
      <c r="AD111" s="10">
        <f t="shared" si="22"/>
        <v>1</v>
      </c>
      <c r="AE111" s="10">
        <f t="shared" si="23"/>
        <v>0</v>
      </c>
      <c r="AF111" s="10">
        <f t="shared" si="24"/>
        <v>1</v>
      </c>
      <c r="AH111" s="126">
        <v>322</v>
      </c>
      <c r="AI111" s="10">
        <f t="shared" si="25"/>
        <v>1</v>
      </c>
      <c r="AJ111" s="10">
        <f t="shared" si="26"/>
        <v>1</v>
      </c>
      <c r="AK111" s="10">
        <f t="shared" si="27"/>
        <v>1</v>
      </c>
      <c r="AL111" s="10">
        <f t="shared" si="28"/>
        <v>0</v>
      </c>
      <c r="AM111" s="10">
        <f t="shared" si="29"/>
        <v>0</v>
      </c>
      <c r="AN111" s="131">
        <v>279</v>
      </c>
      <c r="AO111" s="10">
        <f t="shared" si="30"/>
        <v>1</v>
      </c>
      <c r="AP111" s="10">
        <f t="shared" si="31"/>
        <v>1</v>
      </c>
      <c r="AQ111" s="10">
        <f t="shared" si="32"/>
        <v>0</v>
      </c>
      <c r="AR111" s="10">
        <f t="shared" si="33"/>
        <v>1</v>
      </c>
      <c r="AS111" s="10">
        <f t="shared" si="34"/>
        <v>1</v>
      </c>
      <c r="AT111" s="131">
        <v>494</v>
      </c>
      <c r="AU111" s="10">
        <f t="shared" si="5"/>
        <v>1</v>
      </c>
      <c r="AV111" s="10">
        <f t="shared" si="35"/>
        <v>1</v>
      </c>
      <c r="AW111" s="10">
        <f t="shared" si="36"/>
        <v>1</v>
      </c>
      <c r="AX111" s="10">
        <f t="shared" si="37"/>
        <v>1</v>
      </c>
      <c r="AY111" s="10">
        <f t="shared" si="38"/>
        <v>1</v>
      </c>
      <c r="AZ111" s="131">
        <v>384</v>
      </c>
      <c r="BA111" s="10">
        <f t="shared" si="6"/>
        <v>0</v>
      </c>
      <c r="BB111" s="10">
        <f t="shared" si="39"/>
        <v>1</v>
      </c>
      <c r="BC111" s="10">
        <f t="shared" si="40"/>
        <v>0</v>
      </c>
      <c r="BD111" s="10">
        <f t="shared" si="41"/>
        <v>0</v>
      </c>
      <c r="BE111" s="10">
        <f t="shared" si="42"/>
        <v>1</v>
      </c>
      <c r="BF111" s="10">
        <f t="shared" si="43"/>
        <v>0</v>
      </c>
      <c r="BG111" s="10">
        <f t="shared" si="44"/>
        <v>0</v>
      </c>
      <c r="BH111" s="10">
        <f t="shared" si="45"/>
        <v>0</v>
      </c>
      <c r="BJ111" s="131">
        <v>668</v>
      </c>
      <c r="BK111" s="194">
        <f t="shared" si="46"/>
        <v>0</v>
      </c>
      <c r="BL111" s="195">
        <f t="shared" si="47"/>
        <v>0</v>
      </c>
      <c r="BM111" s="195">
        <f t="shared" si="48"/>
        <v>0</v>
      </c>
      <c r="BN111" s="195">
        <f t="shared" si="49"/>
        <v>0</v>
      </c>
      <c r="BO111" s="195">
        <f t="shared" si="50"/>
        <v>0</v>
      </c>
      <c r="BP111" s="195">
        <f t="shared" si="51"/>
        <v>0</v>
      </c>
      <c r="BQ111" s="195">
        <f t="shared" si="52"/>
        <v>0</v>
      </c>
      <c r="BR111" s="195">
        <f t="shared" si="136"/>
        <v>0</v>
      </c>
      <c r="BS111" s="196">
        <f t="shared" si="53"/>
        <v>0</v>
      </c>
      <c r="BT111" s="114">
        <f t="shared" si="54"/>
        <v>1</v>
      </c>
      <c r="BU111" s="162">
        <v>968</v>
      </c>
      <c r="BV111" s="162">
        <f t="shared" si="55"/>
        <v>0</v>
      </c>
      <c r="BW111" s="98">
        <f t="shared" si="56"/>
        <v>1</v>
      </c>
      <c r="BX111" s="98">
        <f t="shared" si="57"/>
        <v>0</v>
      </c>
      <c r="BY111" s="98">
        <f t="shared" si="58"/>
        <v>1</v>
      </c>
      <c r="BZ111" s="98">
        <f t="shared" si="59"/>
        <v>0</v>
      </c>
      <c r="CA111" s="98">
        <f t="shared" si="60"/>
        <v>1</v>
      </c>
      <c r="CB111" s="98">
        <f t="shared" si="61"/>
        <v>0</v>
      </c>
      <c r="CC111" s="98">
        <f t="shared" si="62"/>
        <v>0</v>
      </c>
      <c r="CD111" s="195">
        <f t="shared" si="63"/>
        <v>0</v>
      </c>
      <c r="CE111" s="196">
        <f t="shared" si="64"/>
        <v>0</v>
      </c>
      <c r="CF111" s="114">
        <f t="shared" si="65"/>
        <v>4</v>
      </c>
      <c r="CG111" s="162">
        <v>987</v>
      </c>
      <c r="CH111" s="194">
        <f t="shared" si="66"/>
        <v>0</v>
      </c>
      <c r="CI111" s="98">
        <f t="shared" si="67"/>
        <v>1</v>
      </c>
      <c r="CJ111" s="98">
        <f t="shared" si="68"/>
        <v>1</v>
      </c>
      <c r="CK111" s="98">
        <f t="shared" si="69"/>
        <v>1</v>
      </c>
      <c r="CL111" s="98">
        <f t="shared" si="70"/>
        <v>1</v>
      </c>
      <c r="CM111" s="98">
        <f t="shared" si="71"/>
        <v>1</v>
      </c>
      <c r="CN111" s="98">
        <f t="shared" si="72"/>
        <v>0</v>
      </c>
      <c r="CO111" s="99">
        <f t="shared" si="73"/>
        <v>0</v>
      </c>
      <c r="CP111" s="98">
        <f t="shared" si="74"/>
        <v>1</v>
      </c>
      <c r="CQ111" s="195">
        <f t="shared" si="75"/>
        <v>0</v>
      </c>
      <c r="CR111" s="196">
        <f t="shared" si="76"/>
        <v>0</v>
      </c>
      <c r="CS111">
        <f t="shared" si="77"/>
        <v>6</v>
      </c>
      <c r="CU111" s="162">
        <v>1218</v>
      </c>
      <c r="CV111" s="194">
        <f t="shared" si="138"/>
        <v>1</v>
      </c>
      <c r="CW111" s="98">
        <f t="shared" si="139"/>
        <v>1</v>
      </c>
      <c r="CX111" s="98">
        <f t="shared" si="140"/>
        <v>1</v>
      </c>
      <c r="CY111" s="98">
        <f t="shared" si="141"/>
        <v>1</v>
      </c>
      <c r="CZ111" s="98">
        <f t="shared" si="142"/>
        <v>0</v>
      </c>
      <c r="DA111" s="98">
        <f t="shared" si="143"/>
        <v>0</v>
      </c>
      <c r="DB111" s="98">
        <f t="shared" si="144"/>
        <v>0</v>
      </c>
      <c r="DC111" s="99">
        <f t="shared" si="145"/>
        <v>1</v>
      </c>
      <c r="DD111" s="98">
        <f t="shared" si="146"/>
        <v>0</v>
      </c>
      <c r="DE111" s="195">
        <f t="shared" si="147"/>
        <v>0</v>
      </c>
      <c r="DF111" s="195">
        <f t="shared" si="148"/>
        <v>0</v>
      </c>
      <c r="DG111" s="196">
        <f t="shared" si="149"/>
        <v>0</v>
      </c>
      <c r="DH111">
        <f t="shared" si="80"/>
        <v>5</v>
      </c>
      <c r="DJ111" s="162">
        <v>1660</v>
      </c>
      <c r="DK111" s="194">
        <f t="shared" si="81"/>
        <v>0</v>
      </c>
      <c r="DL111" s="162">
        <f t="shared" si="82"/>
        <v>0</v>
      </c>
      <c r="DM111" s="98">
        <f t="shared" si="83"/>
        <v>0</v>
      </c>
      <c r="DN111" s="98">
        <f t="shared" si="84"/>
        <v>0</v>
      </c>
      <c r="DO111" s="98">
        <f t="shared" si="85"/>
        <v>0</v>
      </c>
      <c r="DP111" s="98">
        <f t="shared" si="86"/>
        <v>0</v>
      </c>
      <c r="DQ111" s="98">
        <f t="shared" si="87"/>
        <v>0</v>
      </c>
      <c r="DR111" s="98">
        <f t="shared" si="88"/>
        <v>0</v>
      </c>
      <c r="DS111" s="98">
        <f t="shared" si="89"/>
        <v>0</v>
      </c>
      <c r="DT111" s="195">
        <f t="shared" si="90"/>
        <v>0</v>
      </c>
      <c r="DU111" s="195">
        <f t="shared" si="91"/>
        <v>0</v>
      </c>
      <c r="DV111" s="196">
        <f t="shared" si="92"/>
        <v>0</v>
      </c>
      <c r="DW111">
        <f t="shared" si="93"/>
        <v>0</v>
      </c>
      <c r="DY111" s="194">
        <v>971</v>
      </c>
      <c r="DZ111" s="194">
        <f t="shared" si="94"/>
        <v>0</v>
      </c>
      <c r="EA111" s="195">
        <f t="shared" si="95"/>
        <v>1</v>
      </c>
      <c r="EB111" s="98">
        <f t="shared" si="96"/>
        <v>0</v>
      </c>
      <c r="EC111" s="98">
        <f t="shared" si="97"/>
        <v>1</v>
      </c>
      <c r="ED111" s="98">
        <f t="shared" si="98"/>
        <v>1</v>
      </c>
      <c r="EE111" s="98">
        <f t="shared" si="99"/>
        <v>0</v>
      </c>
      <c r="EF111" s="98">
        <f t="shared" si="100"/>
        <v>0</v>
      </c>
      <c r="EG111" s="98">
        <f t="shared" si="101"/>
        <v>0</v>
      </c>
      <c r="EH111" s="98">
        <f t="shared" si="102"/>
        <v>0</v>
      </c>
      <c r="EI111" s="98">
        <f t="shared" si="103"/>
        <v>1</v>
      </c>
      <c r="EJ111" s="195">
        <f t="shared" si="104"/>
        <v>0</v>
      </c>
      <c r="EK111" s="195">
        <f t="shared" si="105"/>
        <v>0</v>
      </c>
      <c r="EL111" s="196">
        <f t="shared" si="106"/>
        <v>0</v>
      </c>
      <c r="EO111" s="196">
        <v>384</v>
      </c>
      <c r="EP111" s="194">
        <f t="shared" si="107"/>
        <v>0</v>
      </c>
      <c r="EQ111" s="195">
        <f t="shared" si="108"/>
        <v>0</v>
      </c>
      <c r="ER111" s="98">
        <f t="shared" si="109"/>
        <v>0</v>
      </c>
      <c r="ES111" s="98">
        <f t="shared" si="110"/>
        <v>0</v>
      </c>
      <c r="ET111" s="98">
        <f t="shared" si="111"/>
        <v>0</v>
      </c>
      <c r="EU111" s="98">
        <f t="shared" si="112"/>
        <v>0</v>
      </c>
      <c r="EV111" s="98">
        <f t="shared" si="113"/>
        <v>1</v>
      </c>
      <c r="EW111" s="98">
        <f t="shared" si="114"/>
        <v>0</v>
      </c>
      <c r="EX111" s="98">
        <f t="shared" si="115"/>
        <v>1</v>
      </c>
      <c r="EY111" s="98">
        <f t="shared" si="116"/>
        <v>0</v>
      </c>
      <c r="EZ111" s="98">
        <f t="shared" si="117"/>
        <v>0</v>
      </c>
      <c r="FA111" s="195">
        <f t="shared" si="118"/>
        <v>1</v>
      </c>
      <c r="FB111" s="195">
        <f t="shared" si="119"/>
        <v>0</v>
      </c>
      <c r="FC111" s="196">
        <f t="shared" si="120"/>
        <v>0</v>
      </c>
      <c r="FF111" s="10">
        <v>365</v>
      </c>
      <c r="FG111" s="191">
        <f t="shared" si="121"/>
        <v>1</v>
      </c>
      <c r="FH111" s="192">
        <f t="shared" si="122"/>
        <v>0</v>
      </c>
      <c r="FI111" s="160">
        <f t="shared" si="123"/>
        <v>1</v>
      </c>
      <c r="FJ111" s="160">
        <f t="shared" si="124"/>
        <v>1</v>
      </c>
      <c r="FK111" s="160">
        <f t="shared" si="125"/>
        <v>1</v>
      </c>
      <c r="FL111" s="160">
        <f t="shared" si="126"/>
        <v>1</v>
      </c>
      <c r="FM111" s="160">
        <f t="shared" si="127"/>
        <v>1</v>
      </c>
      <c r="FN111" s="160">
        <f t="shared" si="128"/>
        <v>1</v>
      </c>
      <c r="FO111" s="160">
        <f t="shared" si="129"/>
        <v>1</v>
      </c>
      <c r="FP111" s="160">
        <f t="shared" si="130"/>
        <v>1</v>
      </c>
      <c r="FQ111" s="160">
        <f t="shared" si="131"/>
        <v>1</v>
      </c>
      <c r="FR111" s="192">
        <f t="shared" si="132"/>
        <v>1</v>
      </c>
      <c r="FS111" s="192">
        <f t="shared" si="133"/>
        <v>0</v>
      </c>
      <c r="FT111" s="193">
        <f t="shared" si="134"/>
        <v>1</v>
      </c>
      <c r="FU111" s="193">
        <f t="shared" si="135"/>
        <v>1</v>
      </c>
    </row>
    <row r="112" spans="2:177" ht="13" thickBot="1" x14ac:dyDescent="0.3">
      <c r="B112" s="131">
        <v>65</v>
      </c>
      <c r="C112" s="98"/>
      <c r="H112" s="126">
        <v>294</v>
      </c>
      <c r="I112">
        <f t="shared" si="3"/>
        <v>0</v>
      </c>
      <c r="M112" s="154"/>
      <c r="P112" s="127">
        <v>233</v>
      </c>
      <c r="Q112">
        <f t="shared" si="137"/>
        <v>1</v>
      </c>
      <c r="R112" s="10">
        <f t="shared" si="17"/>
        <v>1</v>
      </c>
      <c r="V112" s="126">
        <v>271</v>
      </c>
      <c r="W112">
        <f t="shared" si="18"/>
        <v>1</v>
      </c>
      <c r="X112" s="10">
        <f t="shared" si="19"/>
        <v>0</v>
      </c>
      <c r="Y112" s="10">
        <f t="shared" si="20"/>
        <v>0</v>
      </c>
      <c r="AB112" s="131">
        <v>340</v>
      </c>
      <c r="AC112" s="10">
        <f t="shared" si="21"/>
        <v>0</v>
      </c>
      <c r="AD112" s="10">
        <f t="shared" si="22"/>
        <v>1</v>
      </c>
      <c r="AE112" s="10">
        <f t="shared" si="23"/>
        <v>1</v>
      </c>
      <c r="AF112" s="10">
        <f t="shared" si="24"/>
        <v>1</v>
      </c>
      <c r="AH112" s="126">
        <v>330</v>
      </c>
      <c r="AI112" s="10">
        <f t="shared" si="25"/>
        <v>1</v>
      </c>
      <c r="AJ112" s="10">
        <f t="shared" si="26"/>
        <v>1</v>
      </c>
      <c r="AK112" s="10">
        <f t="shared" si="27"/>
        <v>1</v>
      </c>
      <c r="AL112" s="10">
        <f t="shared" si="28"/>
        <v>0</v>
      </c>
      <c r="AM112" s="10">
        <f t="shared" si="29"/>
        <v>1</v>
      </c>
      <c r="AN112" s="131">
        <v>291</v>
      </c>
      <c r="AO112" s="10">
        <f t="shared" si="30"/>
        <v>0</v>
      </c>
      <c r="AP112" s="10">
        <f t="shared" si="31"/>
        <v>0</v>
      </c>
      <c r="AQ112" s="10">
        <f t="shared" si="32"/>
        <v>0</v>
      </c>
      <c r="AR112" s="10">
        <f t="shared" si="33"/>
        <v>1</v>
      </c>
      <c r="AS112" s="10">
        <f t="shared" si="34"/>
        <v>0</v>
      </c>
      <c r="AT112" s="131">
        <v>503</v>
      </c>
      <c r="AU112" s="10">
        <f t="shared" si="5"/>
        <v>1</v>
      </c>
      <c r="AV112" s="10">
        <f t="shared" si="35"/>
        <v>1</v>
      </c>
      <c r="AW112" s="10">
        <f t="shared" si="36"/>
        <v>0</v>
      </c>
      <c r="AX112" s="10">
        <f t="shared" si="37"/>
        <v>0</v>
      </c>
      <c r="AY112" s="10">
        <f t="shared" si="38"/>
        <v>0</v>
      </c>
      <c r="AZ112" s="131">
        <v>386</v>
      </c>
      <c r="BA112" s="10">
        <f t="shared" si="6"/>
        <v>1</v>
      </c>
      <c r="BB112" s="10">
        <f t="shared" si="39"/>
        <v>0</v>
      </c>
      <c r="BC112" s="10">
        <f t="shared" si="40"/>
        <v>0</v>
      </c>
      <c r="BD112" s="10">
        <f t="shared" si="41"/>
        <v>1</v>
      </c>
      <c r="BE112" s="10">
        <f t="shared" si="42"/>
        <v>0</v>
      </c>
      <c r="BF112" s="10">
        <f t="shared" si="43"/>
        <v>0</v>
      </c>
      <c r="BG112" s="10">
        <f t="shared" si="44"/>
        <v>0</v>
      </c>
      <c r="BH112" s="10">
        <f t="shared" si="45"/>
        <v>0</v>
      </c>
      <c r="BJ112" s="142">
        <v>708</v>
      </c>
      <c r="BK112" s="194">
        <f t="shared" si="46"/>
        <v>0</v>
      </c>
      <c r="BL112" s="195">
        <f t="shared" si="47"/>
        <v>0</v>
      </c>
      <c r="BM112" s="195">
        <f t="shared" si="48"/>
        <v>0</v>
      </c>
      <c r="BN112" s="195">
        <f t="shared" si="49"/>
        <v>0</v>
      </c>
      <c r="BO112" s="195">
        <f t="shared" si="50"/>
        <v>0</v>
      </c>
      <c r="BP112" s="195">
        <f t="shared" si="51"/>
        <v>0</v>
      </c>
      <c r="BQ112" s="195">
        <f t="shared" si="52"/>
        <v>0</v>
      </c>
      <c r="BR112" s="195">
        <f t="shared" si="136"/>
        <v>0</v>
      </c>
      <c r="BS112" s="196">
        <f t="shared" si="53"/>
        <v>0</v>
      </c>
      <c r="BT112" s="114">
        <f t="shared" si="54"/>
        <v>1</v>
      </c>
      <c r="BU112" s="164">
        <v>971</v>
      </c>
      <c r="BV112" s="162">
        <f t="shared" si="55"/>
        <v>1</v>
      </c>
      <c r="BW112" s="98">
        <f t="shared" si="56"/>
        <v>0</v>
      </c>
      <c r="BX112" s="98">
        <f t="shared" si="57"/>
        <v>0</v>
      </c>
      <c r="BY112" s="98">
        <f t="shared" si="58"/>
        <v>0</v>
      </c>
      <c r="BZ112" s="98">
        <f t="shared" si="59"/>
        <v>0</v>
      </c>
      <c r="CA112" s="98">
        <f t="shared" si="60"/>
        <v>1</v>
      </c>
      <c r="CB112" s="98">
        <f t="shared" si="61"/>
        <v>0</v>
      </c>
      <c r="CC112" s="98">
        <f t="shared" si="62"/>
        <v>0</v>
      </c>
      <c r="CD112" s="195">
        <f t="shared" si="63"/>
        <v>0</v>
      </c>
      <c r="CE112" s="196">
        <f t="shared" si="64"/>
        <v>0</v>
      </c>
      <c r="CF112" s="114">
        <f t="shared" si="65"/>
        <v>3</v>
      </c>
      <c r="CG112" s="164">
        <v>1014</v>
      </c>
      <c r="CH112" s="194">
        <f t="shared" si="66"/>
        <v>0</v>
      </c>
      <c r="CI112" s="98">
        <f t="shared" si="67"/>
        <v>0</v>
      </c>
      <c r="CJ112" s="98">
        <f t="shared" si="68"/>
        <v>0</v>
      </c>
      <c r="CK112" s="98">
        <f t="shared" si="69"/>
        <v>0</v>
      </c>
      <c r="CL112" s="98">
        <f t="shared" si="70"/>
        <v>0</v>
      </c>
      <c r="CM112" s="98">
        <f t="shared" si="71"/>
        <v>0</v>
      </c>
      <c r="CN112" s="98">
        <f t="shared" si="72"/>
        <v>0</v>
      </c>
      <c r="CO112" s="99">
        <f t="shared" si="73"/>
        <v>0</v>
      </c>
      <c r="CP112" s="98">
        <f t="shared" si="74"/>
        <v>0</v>
      </c>
      <c r="CQ112" s="195">
        <f t="shared" si="75"/>
        <v>0</v>
      </c>
      <c r="CR112" s="196">
        <f t="shared" si="76"/>
        <v>0</v>
      </c>
      <c r="CS112">
        <f t="shared" si="77"/>
        <v>0</v>
      </c>
      <c r="CU112" s="162">
        <v>1323</v>
      </c>
      <c r="CV112" s="194">
        <f t="shared" si="138"/>
        <v>0</v>
      </c>
      <c r="CW112" s="98">
        <f t="shared" si="139"/>
        <v>0</v>
      </c>
      <c r="CX112" s="98">
        <f t="shared" si="140"/>
        <v>0</v>
      </c>
      <c r="CY112" s="98">
        <f t="shared" si="141"/>
        <v>0</v>
      </c>
      <c r="CZ112" s="98">
        <f t="shared" si="142"/>
        <v>0</v>
      </c>
      <c r="DA112" s="98">
        <f t="shared" si="143"/>
        <v>1</v>
      </c>
      <c r="DB112" s="98">
        <f t="shared" si="144"/>
        <v>0</v>
      </c>
      <c r="DC112" s="99">
        <f t="shared" si="145"/>
        <v>0</v>
      </c>
      <c r="DD112" s="98">
        <f t="shared" si="146"/>
        <v>0</v>
      </c>
      <c r="DE112" s="195">
        <f t="shared" si="147"/>
        <v>0</v>
      </c>
      <c r="DF112" s="195">
        <f t="shared" si="148"/>
        <v>0</v>
      </c>
      <c r="DG112" s="196">
        <f t="shared" si="149"/>
        <v>0</v>
      </c>
      <c r="DH112">
        <f t="shared" si="80"/>
        <v>1</v>
      </c>
      <c r="DJ112" s="162">
        <v>1676</v>
      </c>
      <c r="DK112" s="194">
        <f t="shared" si="81"/>
        <v>1</v>
      </c>
      <c r="DL112" s="162">
        <f t="shared" si="82"/>
        <v>1</v>
      </c>
      <c r="DM112" s="98">
        <f t="shared" si="83"/>
        <v>1</v>
      </c>
      <c r="DN112" s="98">
        <f t="shared" si="84"/>
        <v>0</v>
      </c>
      <c r="DO112" s="98">
        <f t="shared" si="85"/>
        <v>0</v>
      </c>
      <c r="DP112" s="98">
        <f t="shared" si="86"/>
        <v>0</v>
      </c>
      <c r="DQ112" s="98">
        <f t="shared" si="87"/>
        <v>0</v>
      </c>
      <c r="DR112" s="98">
        <f t="shared" si="88"/>
        <v>0</v>
      </c>
      <c r="DS112" s="98">
        <f t="shared" si="89"/>
        <v>0</v>
      </c>
      <c r="DT112" s="195">
        <f t="shared" si="90"/>
        <v>0</v>
      </c>
      <c r="DU112" s="195">
        <f t="shared" si="91"/>
        <v>0</v>
      </c>
      <c r="DV112" s="196">
        <f t="shared" si="92"/>
        <v>0</v>
      </c>
      <c r="DW112">
        <f t="shared" si="93"/>
        <v>3</v>
      </c>
      <c r="DY112" s="194">
        <v>973</v>
      </c>
      <c r="DZ112" s="194">
        <f t="shared" si="94"/>
        <v>1</v>
      </c>
      <c r="EA112" s="195">
        <f t="shared" si="95"/>
        <v>1</v>
      </c>
      <c r="EB112" s="98">
        <f t="shared" si="96"/>
        <v>1</v>
      </c>
      <c r="EC112" s="98">
        <f t="shared" si="97"/>
        <v>0</v>
      </c>
      <c r="ED112" s="98">
        <f t="shared" si="98"/>
        <v>1</v>
      </c>
      <c r="EE112" s="98">
        <f t="shared" si="99"/>
        <v>0</v>
      </c>
      <c r="EF112" s="98">
        <f t="shared" si="100"/>
        <v>0</v>
      </c>
      <c r="EG112" s="98">
        <f t="shared" si="101"/>
        <v>0</v>
      </c>
      <c r="EH112" s="98">
        <f t="shared" si="102"/>
        <v>0</v>
      </c>
      <c r="EI112" s="98">
        <f t="shared" si="103"/>
        <v>0</v>
      </c>
      <c r="EJ112" s="195">
        <f t="shared" si="104"/>
        <v>0</v>
      </c>
      <c r="EK112" s="195">
        <f t="shared" si="105"/>
        <v>0</v>
      </c>
      <c r="EL112" s="196">
        <f t="shared" si="106"/>
        <v>0</v>
      </c>
      <c r="EO112" s="196">
        <v>399</v>
      </c>
      <c r="EP112" s="194">
        <f t="shared" si="107"/>
        <v>1</v>
      </c>
      <c r="EQ112" s="195">
        <f t="shared" si="108"/>
        <v>0</v>
      </c>
      <c r="ER112" s="98">
        <f t="shared" si="109"/>
        <v>0</v>
      </c>
      <c r="ES112" s="98">
        <f t="shared" si="110"/>
        <v>1</v>
      </c>
      <c r="ET112" s="98">
        <f t="shared" si="111"/>
        <v>1</v>
      </c>
      <c r="EU112" s="98">
        <f t="shared" si="112"/>
        <v>1</v>
      </c>
      <c r="EV112" s="98">
        <f t="shared" si="113"/>
        <v>0</v>
      </c>
      <c r="EW112" s="98">
        <f t="shared" si="114"/>
        <v>0</v>
      </c>
      <c r="EX112" s="98">
        <f t="shared" si="115"/>
        <v>0</v>
      </c>
      <c r="EY112" s="98">
        <f t="shared" si="116"/>
        <v>0</v>
      </c>
      <c r="EZ112" s="98">
        <f t="shared" si="117"/>
        <v>0</v>
      </c>
      <c r="FA112" s="195">
        <f t="shared" si="118"/>
        <v>0</v>
      </c>
      <c r="FB112" s="195">
        <f t="shared" si="119"/>
        <v>1</v>
      </c>
      <c r="FC112" s="196">
        <f t="shared" si="120"/>
        <v>0</v>
      </c>
      <c r="FF112" s="10">
        <v>379</v>
      </c>
      <c r="FG112" s="191">
        <f t="shared" si="121"/>
        <v>1</v>
      </c>
      <c r="FH112" s="192">
        <f t="shared" si="122"/>
        <v>0</v>
      </c>
      <c r="FI112" s="160">
        <f t="shared" si="123"/>
        <v>1</v>
      </c>
      <c r="FJ112" s="160">
        <f t="shared" si="124"/>
        <v>0</v>
      </c>
      <c r="FK112" s="160">
        <f t="shared" si="125"/>
        <v>0</v>
      </c>
      <c r="FL112" s="160">
        <f t="shared" si="126"/>
        <v>0</v>
      </c>
      <c r="FM112" s="160">
        <f t="shared" si="127"/>
        <v>0</v>
      </c>
      <c r="FN112" s="160">
        <f t="shared" si="128"/>
        <v>0</v>
      </c>
      <c r="FO112" s="160">
        <f t="shared" si="129"/>
        <v>0</v>
      </c>
      <c r="FP112" s="160">
        <f t="shared" si="130"/>
        <v>0</v>
      </c>
      <c r="FQ112" s="160">
        <f t="shared" si="131"/>
        <v>0</v>
      </c>
      <c r="FR112" s="192">
        <f t="shared" si="132"/>
        <v>0</v>
      </c>
      <c r="FS112" s="192">
        <f t="shared" si="133"/>
        <v>0</v>
      </c>
      <c r="FT112" s="193">
        <f t="shared" si="134"/>
        <v>0</v>
      </c>
      <c r="FU112" s="193">
        <f t="shared" si="135"/>
        <v>0</v>
      </c>
    </row>
    <row r="113" spans="2:177" ht="13" thickBot="1" x14ac:dyDescent="0.3">
      <c r="B113" s="131">
        <v>80</v>
      </c>
      <c r="C113" s="98"/>
      <c r="H113" s="126">
        <v>301</v>
      </c>
      <c r="I113">
        <f t="shared" si="3"/>
        <v>0</v>
      </c>
      <c r="M113" s="156"/>
      <c r="P113" s="128">
        <v>236</v>
      </c>
      <c r="Q113">
        <f t="shared" si="137"/>
        <v>1</v>
      </c>
      <c r="R113" s="10">
        <f t="shared" si="17"/>
        <v>0</v>
      </c>
      <c r="V113" s="126">
        <v>292</v>
      </c>
      <c r="W113">
        <f t="shared" si="18"/>
        <v>0</v>
      </c>
      <c r="X113" s="10">
        <f t="shared" si="19"/>
        <v>1</v>
      </c>
      <c r="Y113" s="10">
        <f t="shared" si="20"/>
        <v>0</v>
      </c>
      <c r="AB113" s="131">
        <v>341</v>
      </c>
      <c r="AC113" s="10">
        <f t="shared" si="21"/>
        <v>1</v>
      </c>
      <c r="AD113" s="10">
        <f t="shared" si="22"/>
        <v>0</v>
      </c>
      <c r="AE113" s="10">
        <f t="shared" si="23"/>
        <v>0</v>
      </c>
      <c r="AF113" s="10">
        <f t="shared" si="24"/>
        <v>0</v>
      </c>
      <c r="AH113" s="126">
        <v>337</v>
      </c>
      <c r="AI113" s="10">
        <f t="shared" si="25"/>
        <v>0</v>
      </c>
      <c r="AJ113" s="10">
        <f t="shared" si="26"/>
        <v>0</v>
      </c>
      <c r="AK113" s="10">
        <f t="shared" si="27"/>
        <v>0</v>
      </c>
      <c r="AL113" s="10">
        <f t="shared" si="28"/>
        <v>0</v>
      </c>
      <c r="AM113" s="10">
        <f t="shared" si="29"/>
        <v>0</v>
      </c>
      <c r="AN113" s="131">
        <v>296</v>
      </c>
      <c r="AO113" s="10">
        <f t="shared" si="30"/>
        <v>0</v>
      </c>
      <c r="AP113" s="10">
        <f t="shared" si="31"/>
        <v>1</v>
      </c>
      <c r="AQ113" s="10">
        <f t="shared" si="32"/>
        <v>0</v>
      </c>
      <c r="AR113" s="10">
        <f t="shared" si="33"/>
        <v>0</v>
      </c>
      <c r="AS113" s="10">
        <f t="shared" si="34"/>
        <v>0</v>
      </c>
      <c r="AT113" s="131">
        <v>537</v>
      </c>
      <c r="AU113" s="10">
        <f t="shared" si="5"/>
        <v>0</v>
      </c>
      <c r="AV113" s="10">
        <f t="shared" si="35"/>
        <v>1</v>
      </c>
      <c r="AW113" s="10">
        <f t="shared" si="36"/>
        <v>0</v>
      </c>
      <c r="AX113" s="10">
        <f t="shared" si="37"/>
        <v>0</v>
      </c>
      <c r="AY113" s="10">
        <f t="shared" si="38"/>
        <v>0</v>
      </c>
      <c r="AZ113" s="142">
        <v>469</v>
      </c>
      <c r="BA113" s="10">
        <f t="shared" si="6"/>
        <v>1</v>
      </c>
      <c r="BB113" s="10">
        <f t="shared" si="39"/>
        <v>1</v>
      </c>
      <c r="BC113" s="10">
        <f t="shared" si="40"/>
        <v>1</v>
      </c>
      <c r="BD113" s="10">
        <f t="shared" si="41"/>
        <v>1</v>
      </c>
      <c r="BE113" s="10">
        <f t="shared" si="42"/>
        <v>1</v>
      </c>
      <c r="BF113" s="10">
        <f t="shared" si="43"/>
        <v>1</v>
      </c>
      <c r="BG113" s="10">
        <f t="shared" si="44"/>
        <v>1</v>
      </c>
      <c r="BH113" s="10">
        <f t="shared" si="45"/>
        <v>0</v>
      </c>
      <c r="BJ113" s="131">
        <v>716</v>
      </c>
      <c r="BK113" s="194">
        <f t="shared" si="46"/>
        <v>0</v>
      </c>
      <c r="BL113" s="195">
        <f t="shared" si="47"/>
        <v>0</v>
      </c>
      <c r="BM113" s="195">
        <f t="shared" si="48"/>
        <v>0</v>
      </c>
      <c r="BN113" s="195">
        <f t="shared" si="49"/>
        <v>1</v>
      </c>
      <c r="BO113" s="195">
        <f t="shared" si="50"/>
        <v>1</v>
      </c>
      <c r="BP113" s="195">
        <f t="shared" si="51"/>
        <v>1</v>
      </c>
      <c r="BQ113" s="195">
        <f t="shared" si="52"/>
        <v>1</v>
      </c>
      <c r="BR113" s="195">
        <f t="shared" si="136"/>
        <v>0</v>
      </c>
      <c r="BS113" s="196">
        <f t="shared" si="53"/>
        <v>0</v>
      </c>
      <c r="BT113" s="114">
        <f t="shared" si="54"/>
        <v>5</v>
      </c>
      <c r="BU113" s="162">
        <v>1058</v>
      </c>
      <c r="BV113" s="162">
        <f t="shared" si="55"/>
        <v>0</v>
      </c>
      <c r="BW113" s="98">
        <f t="shared" si="56"/>
        <v>0</v>
      </c>
      <c r="BX113" s="98">
        <f t="shared" si="57"/>
        <v>0</v>
      </c>
      <c r="BY113" s="98">
        <f t="shared" si="58"/>
        <v>0</v>
      </c>
      <c r="BZ113" s="98">
        <f t="shared" si="59"/>
        <v>0</v>
      </c>
      <c r="CA113" s="98">
        <f t="shared" si="60"/>
        <v>0</v>
      </c>
      <c r="CB113" s="98">
        <f t="shared" si="61"/>
        <v>0</v>
      </c>
      <c r="CC113" s="98">
        <f t="shared" si="62"/>
        <v>0</v>
      </c>
      <c r="CD113" s="195">
        <f t="shared" si="63"/>
        <v>0</v>
      </c>
      <c r="CE113" s="196">
        <f t="shared" si="64"/>
        <v>0</v>
      </c>
      <c r="CF113" s="114">
        <f t="shared" si="65"/>
        <v>1</v>
      </c>
      <c r="CG113" s="162">
        <v>1023</v>
      </c>
      <c r="CH113" s="194">
        <f t="shared" si="66"/>
        <v>0</v>
      </c>
      <c r="CI113" s="98">
        <f t="shared" si="67"/>
        <v>0</v>
      </c>
      <c r="CJ113" s="98">
        <f t="shared" si="68"/>
        <v>0</v>
      </c>
      <c r="CK113" s="98">
        <f t="shared" si="69"/>
        <v>0</v>
      </c>
      <c r="CL113" s="98">
        <f t="shared" si="70"/>
        <v>1</v>
      </c>
      <c r="CM113" s="98">
        <f t="shared" si="71"/>
        <v>0</v>
      </c>
      <c r="CN113" s="98">
        <f t="shared" si="72"/>
        <v>0</v>
      </c>
      <c r="CO113" s="99">
        <f t="shared" si="73"/>
        <v>0</v>
      </c>
      <c r="CP113" s="98">
        <f t="shared" si="74"/>
        <v>0</v>
      </c>
      <c r="CQ113" s="195">
        <f t="shared" si="75"/>
        <v>0</v>
      </c>
      <c r="CR113" s="196">
        <f t="shared" si="76"/>
        <v>0</v>
      </c>
      <c r="CS113">
        <f t="shared" si="77"/>
        <v>1</v>
      </c>
      <c r="CU113" s="162">
        <v>1477</v>
      </c>
      <c r="CV113" s="194">
        <f t="shared" si="138"/>
        <v>1</v>
      </c>
      <c r="CW113" s="98">
        <f t="shared" si="139"/>
        <v>0</v>
      </c>
      <c r="CX113" s="98">
        <f t="shared" si="140"/>
        <v>0</v>
      </c>
      <c r="CY113" s="98">
        <f t="shared" si="141"/>
        <v>0</v>
      </c>
      <c r="CZ113" s="98">
        <f t="shared" si="142"/>
        <v>0</v>
      </c>
      <c r="DA113" s="98">
        <f t="shared" si="143"/>
        <v>0</v>
      </c>
      <c r="DB113" s="98">
        <f t="shared" si="144"/>
        <v>0</v>
      </c>
      <c r="DC113" s="99">
        <f t="shared" si="145"/>
        <v>0</v>
      </c>
      <c r="DD113" s="98">
        <f t="shared" si="146"/>
        <v>0</v>
      </c>
      <c r="DE113" s="195">
        <f t="shared" si="147"/>
        <v>0</v>
      </c>
      <c r="DF113" s="195">
        <f t="shared" si="148"/>
        <v>0</v>
      </c>
      <c r="DG113" s="196">
        <f t="shared" si="149"/>
        <v>0</v>
      </c>
      <c r="DH113">
        <f t="shared" si="80"/>
        <v>1</v>
      </c>
      <c r="DJ113" s="162">
        <v>1678</v>
      </c>
      <c r="DK113" s="194">
        <f t="shared" si="81"/>
        <v>1</v>
      </c>
      <c r="DL113" s="162">
        <f t="shared" si="82"/>
        <v>1</v>
      </c>
      <c r="DM113" s="98">
        <f t="shared" si="83"/>
        <v>0</v>
      </c>
      <c r="DN113" s="98">
        <f t="shared" si="84"/>
        <v>0</v>
      </c>
      <c r="DO113" s="98">
        <f t="shared" si="85"/>
        <v>0</v>
      </c>
      <c r="DP113" s="98">
        <f t="shared" si="86"/>
        <v>0</v>
      </c>
      <c r="DQ113" s="98">
        <f t="shared" si="87"/>
        <v>0</v>
      </c>
      <c r="DR113" s="98">
        <f t="shared" si="88"/>
        <v>0</v>
      </c>
      <c r="DS113" s="98">
        <f t="shared" si="89"/>
        <v>0</v>
      </c>
      <c r="DT113" s="195">
        <f t="shared" si="90"/>
        <v>0</v>
      </c>
      <c r="DU113" s="195">
        <f t="shared" si="91"/>
        <v>0</v>
      </c>
      <c r="DV113" s="196">
        <f t="shared" si="92"/>
        <v>0</v>
      </c>
      <c r="DW113">
        <f t="shared" si="93"/>
        <v>2</v>
      </c>
      <c r="DY113" s="194">
        <v>987</v>
      </c>
      <c r="DZ113" s="194">
        <f t="shared" si="94"/>
        <v>1</v>
      </c>
      <c r="EA113" s="195">
        <f t="shared" si="95"/>
        <v>1</v>
      </c>
      <c r="EB113" s="98">
        <f t="shared" si="96"/>
        <v>1</v>
      </c>
      <c r="EC113" s="98">
        <f t="shared" si="97"/>
        <v>0</v>
      </c>
      <c r="ED113" s="98">
        <f t="shared" si="98"/>
        <v>1</v>
      </c>
      <c r="EE113" s="98">
        <f t="shared" si="99"/>
        <v>1</v>
      </c>
      <c r="EF113" s="98">
        <f t="shared" si="100"/>
        <v>1</v>
      </c>
      <c r="EG113" s="98">
        <f t="shared" si="101"/>
        <v>1</v>
      </c>
      <c r="EH113" s="98">
        <f t="shared" si="102"/>
        <v>1</v>
      </c>
      <c r="EI113" s="98">
        <f t="shared" si="103"/>
        <v>0</v>
      </c>
      <c r="EJ113" s="195">
        <f t="shared" si="104"/>
        <v>0</v>
      </c>
      <c r="EK113" s="195">
        <f t="shared" si="105"/>
        <v>1</v>
      </c>
      <c r="EL113" s="196">
        <f t="shared" si="106"/>
        <v>0</v>
      </c>
      <c r="EO113" s="196">
        <v>469</v>
      </c>
      <c r="EP113" s="194">
        <f t="shared" si="107"/>
        <v>1</v>
      </c>
      <c r="EQ113" s="195">
        <f t="shared" si="108"/>
        <v>1</v>
      </c>
      <c r="ER113" s="98">
        <f t="shared" si="109"/>
        <v>1</v>
      </c>
      <c r="ES113" s="98">
        <f t="shared" si="110"/>
        <v>1</v>
      </c>
      <c r="ET113" s="98">
        <f t="shared" si="111"/>
        <v>1</v>
      </c>
      <c r="EU113" s="98">
        <f t="shared" si="112"/>
        <v>1</v>
      </c>
      <c r="EV113" s="98">
        <f t="shared" si="113"/>
        <v>1</v>
      </c>
      <c r="EW113" s="98">
        <f t="shared" si="114"/>
        <v>1</v>
      </c>
      <c r="EX113" s="98">
        <f t="shared" si="115"/>
        <v>1</v>
      </c>
      <c r="EY113" s="98">
        <f t="shared" si="116"/>
        <v>1</v>
      </c>
      <c r="EZ113" s="98">
        <f t="shared" si="117"/>
        <v>1</v>
      </c>
      <c r="FA113" s="195">
        <f t="shared" si="118"/>
        <v>1</v>
      </c>
      <c r="FB113" s="195">
        <f t="shared" si="119"/>
        <v>1</v>
      </c>
      <c r="FC113" s="196">
        <f t="shared" si="120"/>
        <v>1</v>
      </c>
      <c r="FF113" s="10">
        <v>494</v>
      </c>
      <c r="FG113" s="191">
        <f t="shared" si="121"/>
        <v>1</v>
      </c>
      <c r="FH113" s="192">
        <f t="shared" si="122"/>
        <v>1</v>
      </c>
      <c r="FI113" s="160">
        <f t="shared" si="123"/>
        <v>0</v>
      </c>
      <c r="FJ113" s="160">
        <f t="shared" si="124"/>
        <v>0</v>
      </c>
      <c r="FK113" s="160">
        <f t="shared" si="125"/>
        <v>1</v>
      </c>
      <c r="FL113" s="160">
        <f t="shared" si="126"/>
        <v>0</v>
      </c>
      <c r="FM113" s="160">
        <f t="shared" si="127"/>
        <v>0</v>
      </c>
      <c r="FN113" s="160">
        <f t="shared" si="128"/>
        <v>1</v>
      </c>
      <c r="FO113" s="160">
        <f t="shared" si="129"/>
        <v>1</v>
      </c>
      <c r="FP113" s="160">
        <f t="shared" si="130"/>
        <v>1</v>
      </c>
      <c r="FQ113" s="160">
        <f t="shared" si="131"/>
        <v>1</v>
      </c>
      <c r="FR113" s="192">
        <f t="shared" si="132"/>
        <v>1</v>
      </c>
      <c r="FS113" s="192">
        <f t="shared" si="133"/>
        <v>1</v>
      </c>
      <c r="FT113" s="193">
        <f t="shared" si="134"/>
        <v>0</v>
      </c>
      <c r="FU113" s="193">
        <f t="shared" si="135"/>
        <v>0</v>
      </c>
    </row>
    <row r="114" spans="2:177" ht="13" thickBot="1" x14ac:dyDescent="0.3">
      <c r="B114" s="131">
        <v>102</v>
      </c>
      <c r="C114" s="98"/>
      <c r="H114" s="126">
        <v>302</v>
      </c>
      <c r="I114">
        <f t="shared" si="3"/>
        <v>0</v>
      </c>
      <c r="M114" s="156"/>
      <c r="P114" s="128">
        <v>250</v>
      </c>
      <c r="Q114">
        <f t="shared" si="137"/>
        <v>0</v>
      </c>
      <c r="R114" s="10">
        <f t="shared" si="17"/>
        <v>0</v>
      </c>
      <c r="V114" s="128">
        <v>302</v>
      </c>
      <c r="W114">
        <f t="shared" si="18"/>
        <v>1</v>
      </c>
      <c r="X114" s="10">
        <f t="shared" si="19"/>
        <v>1</v>
      </c>
      <c r="Y114" s="10">
        <f t="shared" si="20"/>
        <v>0</v>
      </c>
      <c r="AB114" s="131">
        <v>343</v>
      </c>
      <c r="AC114" s="10">
        <f t="shared" si="21"/>
        <v>1</v>
      </c>
      <c r="AD114" s="10">
        <f t="shared" si="22"/>
        <v>1</v>
      </c>
      <c r="AE114" s="10">
        <f t="shared" si="23"/>
        <v>0</v>
      </c>
      <c r="AF114" s="10">
        <f t="shared" si="24"/>
        <v>0</v>
      </c>
      <c r="AH114" s="126">
        <v>343</v>
      </c>
      <c r="AI114" s="10">
        <f t="shared" si="25"/>
        <v>1</v>
      </c>
      <c r="AJ114" s="10">
        <f t="shared" si="26"/>
        <v>1</v>
      </c>
      <c r="AK114" s="10">
        <f t="shared" si="27"/>
        <v>1</v>
      </c>
      <c r="AL114" s="10">
        <f t="shared" si="28"/>
        <v>0</v>
      </c>
      <c r="AM114" s="10">
        <f t="shared" si="29"/>
        <v>0</v>
      </c>
      <c r="AN114" s="131">
        <v>322</v>
      </c>
      <c r="AO114" s="10">
        <f t="shared" si="30"/>
        <v>1</v>
      </c>
      <c r="AP114" s="10">
        <f t="shared" si="31"/>
        <v>1</v>
      </c>
      <c r="AQ114" s="10">
        <f t="shared" si="32"/>
        <v>1</v>
      </c>
      <c r="AR114" s="10">
        <f t="shared" si="33"/>
        <v>1</v>
      </c>
      <c r="AS114" s="10">
        <f t="shared" si="34"/>
        <v>0</v>
      </c>
      <c r="AT114" s="131">
        <v>558</v>
      </c>
      <c r="AU114" s="10">
        <f t="shared" si="5"/>
        <v>0</v>
      </c>
      <c r="AV114" s="10">
        <f t="shared" si="35"/>
        <v>0</v>
      </c>
      <c r="AW114" s="10">
        <f t="shared" si="36"/>
        <v>0</v>
      </c>
      <c r="AX114" s="10">
        <f t="shared" si="37"/>
        <v>0</v>
      </c>
      <c r="AY114" s="10">
        <f t="shared" si="38"/>
        <v>0</v>
      </c>
      <c r="AZ114" s="131">
        <v>494</v>
      </c>
      <c r="BA114" s="10">
        <f t="shared" si="6"/>
        <v>1</v>
      </c>
      <c r="BB114" s="10">
        <f t="shared" si="39"/>
        <v>1</v>
      </c>
      <c r="BC114" s="10">
        <f t="shared" si="40"/>
        <v>1</v>
      </c>
      <c r="BD114" s="10">
        <f t="shared" si="41"/>
        <v>1</v>
      </c>
      <c r="BE114" s="10">
        <f t="shared" si="42"/>
        <v>1</v>
      </c>
      <c r="BF114" s="10">
        <f t="shared" si="43"/>
        <v>1</v>
      </c>
      <c r="BG114" s="10">
        <f t="shared" si="44"/>
        <v>0</v>
      </c>
      <c r="BH114" s="10">
        <f t="shared" si="45"/>
        <v>0</v>
      </c>
      <c r="BJ114" s="131">
        <v>768</v>
      </c>
      <c r="BK114" s="194">
        <f t="shared" si="46"/>
        <v>0</v>
      </c>
      <c r="BL114" s="195">
        <f t="shared" si="47"/>
        <v>1</v>
      </c>
      <c r="BM114" s="195">
        <f t="shared" si="48"/>
        <v>0</v>
      </c>
      <c r="BN114" s="195">
        <f t="shared" si="49"/>
        <v>0</v>
      </c>
      <c r="BO114" s="195">
        <f t="shared" si="50"/>
        <v>0</v>
      </c>
      <c r="BP114" s="195">
        <f t="shared" si="51"/>
        <v>0</v>
      </c>
      <c r="BQ114" s="195">
        <f t="shared" si="52"/>
        <v>0</v>
      </c>
      <c r="BR114" s="195">
        <f t="shared" si="136"/>
        <v>0</v>
      </c>
      <c r="BS114" s="196">
        <f t="shared" si="53"/>
        <v>0</v>
      </c>
      <c r="BT114" s="114">
        <f t="shared" si="54"/>
        <v>2</v>
      </c>
      <c r="BU114" s="162">
        <v>1073</v>
      </c>
      <c r="BV114" s="162">
        <f t="shared" si="55"/>
        <v>0</v>
      </c>
      <c r="BW114" s="98">
        <f t="shared" si="56"/>
        <v>0</v>
      </c>
      <c r="BX114" s="98">
        <f t="shared" si="57"/>
        <v>0</v>
      </c>
      <c r="BY114" s="98">
        <f t="shared" si="58"/>
        <v>0</v>
      </c>
      <c r="BZ114" s="98">
        <f t="shared" si="59"/>
        <v>0</v>
      </c>
      <c r="CA114" s="98">
        <f t="shared" si="60"/>
        <v>0</v>
      </c>
      <c r="CB114" s="98">
        <f t="shared" si="61"/>
        <v>0</v>
      </c>
      <c r="CC114" s="98">
        <f t="shared" si="62"/>
        <v>0</v>
      </c>
      <c r="CD114" s="195">
        <f t="shared" si="63"/>
        <v>0</v>
      </c>
      <c r="CE114" s="196">
        <f t="shared" si="64"/>
        <v>0</v>
      </c>
      <c r="CF114" s="114">
        <f t="shared" si="65"/>
        <v>1</v>
      </c>
      <c r="CG114" s="162">
        <v>1056</v>
      </c>
      <c r="CH114" s="194">
        <f t="shared" si="66"/>
        <v>0</v>
      </c>
      <c r="CI114" s="98">
        <f t="shared" si="67"/>
        <v>0</v>
      </c>
      <c r="CJ114" s="98">
        <f t="shared" si="68"/>
        <v>0</v>
      </c>
      <c r="CK114" s="98">
        <f t="shared" si="69"/>
        <v>0</v>
      </c>
      <c r="CL114" s="98">
        <f t="shared" si="70"/>
        <v>0</v>
      </c>
      <c r="CM114" s="98">
        <f t="shared" si="71"/>
        <v>0</v>
      </c>
      <c r="CN114" s="98">
        <f t="shared" si="72"/>
        <v>0</v>
      </c>
      <c r="CO114" s="99">
        <f t="shared" si="73"/>
        <v>0</v>
      </c>
      <c r="CP114" s="98">
        <f t="shared" si="74"/>
        <v>0</v>
      </c>
      <c r="CQ114" s="195">
        <f t="shared" si="75"/>
        <v>0</v>
      </c>
      <c r="CR114" s="196">
        <f t="shared" si="76"/>
        <v>0</v>
      </c>
      <c r="CS114">
        <f t="shared" si="77"/>
        <v>0</v>
      </c>
      <c r="CU114" s="162">
        <v>1507</v>
      </c>
      <c r="CV114" s="194">
        <f t="shared" si="138"/>
        <v>0</v>
      </c>
      <c r="CW114" s="98">
        <f t="shared" si="139"/>
        <v>0</v>
      </c>
      <c r="CX114" s="98">
        <f t="shared" si="140"/>
        <v>1</v>
      </c>
      <c r="CY114" s="98">
        <f t="shared" si="141"/>
        <v>0</v>
      </c>
      <c r="CZ114" s="98">
        <f t="shared" si="142"/>
        <v>0</v>
      </c>
      <c r="DA114" s="98">
        <f t="shared" si="143"/>
        <v>0</v>
      </c>
      <c r="DB114" s="98">
        <f t="shared" si="144"/>
        <v>1</v>
      </c>
      <c r="DC114" s="99">
        <f t="shared" si="145"/>
        <v>0</v>
      </c>
      <c r="DD114" s="98">
        <f t="shared" si="146"/>
        <v>0</v>
      </c>
      <c r="DE114" s="195">
        <f t="shared" si="147"/>
        <v>0</v>
      </c>
      <c r="DF114" s="195">
        <f t="shared" si="148"/>
        <v>0</v>
      </c>
      <c r="DG114" s="196">
        <f t="shared" si="149"/>
        <v>0</v>
      </c>
      <c r="DH114">
        <f t="shared" si="80"/>
        <v>2</v>
      </c>
      <c r="DJ114" s="162">
        <v>1684</v>
      </c>
      <c r="DK114" s="194">
        <f t="shared" si="81"/>
        <v>0</v>
      </c>
      <c r="DL114" s="162">
        <f t="shared" si="82"/>
        <v>0</v>
      </c>
      <c r="DM114" s="98">
        <f t="shared" si="83"/>
        <v>0</v>
      </c>
      <c r="DN114" s="98">
        <f t="shared" si="84"/>
        <v>0</v>
      </c>
      <c r="DO114" s="98">
        <f t="shared" si="85"/>
        <v>0</v>
      </c>
      <c r="DP114" s="98">
        <f t="shared" si="86"/>
        <v>0</v>
      </c>
      <c r="DQ114" s="98">
        <f t="shared" si="87"/>
        <v>0</v>
      </c>
      <c r="DR114" s="98">
        <f t="shared" si="88"/>
        <v>0</v>
      </c>
      <c r="DS114" s="98">
        <f t="shared" si="89"/>
        <v>0</v>
      </c>
      <c r="DT114" s="195">
        <f t="shared" si="90"/>
        <v>0</v>
      </c>
      <c r="DU114" s="195">
        <f t="shared" si="91"/>
        <v>0</v>
      </c>
      <c r="DV114" s="196">
        <f t="shared" si="92"/>
        <v>0</v>
      </c>
      <c r="DW114">
        <f t="shared" si="93"/>
        <v>0</v>
      </c>
      <c r="DY114" s="194">
        <v>1023</v>
      </c>
      <c r="DZ114" s="194">
        <f t="shared" si="94"/>
        <v>0</v>
      </c>
      <c r="EA114" s="195">
        <f t="shared" si="95"/>
        <v>1</v>
      </c>
      <c r="EB114" s="98">
        <f t="shared" si="96"/>
        <v>1</v>
      </c>
      <c r="EC114" s="98">
        <f t="shared" si="97"/>
        <v>0</v>
      </c>
      <c r="ED114" s="98">
        <f t="shared" si="98"/>
        <v>0</v>
      </c>
      <c r="EE114" s="98">
        <f t="shared" si="99"/>
        <v>0</v>
      </c>
      <c r="EF114" s="98">
        <f t="shared" si="100"/>
        <v>0</v>
      </c>
      <c r="EG114" s="98">
        <f t="shared" si="101"/>
        <v>1</v>
      </c>
      <c r="EH114" s="98">
        <f t="shared" si="102"/>
        <v>0</v>
      </c>
      <c r="EI114" s="98">
        <f t="shared" si="103"/>
        <v>0</v>
      </c>
      <c r="EJ114" s="195">
        <f t="shared" si="104"/>
        <v>0</v>
      </c>
      <c r="EK114" s="195">
        <f t="shared" si="105"/>
        <v>0</v>
      </c>
      <c r="EL114" s="196">
        <f t="shared" si="106"/>
        <v>0</v>
      </c>
      <c r="EO114" s="196">
        <v>492</v>
      </c>
      <c r="EP114" s="194">
        <f t="shared" si="107"/>
        <v>0</v>
      </c>
      <c r="EQ114" s="195">
        <f t="shared" si="108"/>
        <v>0</v>
      </c>
      <c r="ER114" s="98">
        <f t="shared" si="109"/>
        <v>1</v>
      </c>
      <c r="ES114" s="98">
        <f t="shared" si="110"/>
        <v>0</v>
      </c>
      <c r="ET114" s="98">
        <f t="shared" si="111"/>
        <v>0</v>
      </c>
      <c r="EU114" s="98">
        <f t="shared" si="112"/>
        <v>0</v>
      </c>
      <c r="EV114" s="98">
        <f t="shared" si="113"/>
        <v>0</v>
      </c>
      <c r="EW114" s="98">
        <f t="shared" si="114"/>
        <v>0</v>
      </c>
      <c r="EX114" s="98">
        <f t="shared" si="115"/>
        <v>0</v>
      </c>
      <c r="EY114" s="98">
        <f t="shared" si="116"/>
        <v>1</v>
      </c>
      <c r="EZ114" s="98">
        <f t="shared" si="117"/>
        <v>1</v>
      </c>
      <c r="FA114" s="195">
        <f t="shared" si="118"/>
        <v>0</v>
      </c>
      <c r="FB114" s="195">
        <f t="shared" si="119"/>
        <v>0</v>
      </c>
      <c r="FC114" s="196">
        <f t="shared" si="120"/>
        <v>0</v>
      </c>
      <c r="FF114" s="10">
        <v>503</v>
      </c>
      <c r="FG114" s="191">
        <f t="shared" si="121"/>
        <v>1</v>
      </c>
      <c r="FH114" s="192">
        <f t="shared" si="122"/>
        <v>1</v>
      </c>
      <c r="FI114" s="160">
        <f t="shared" si="123"/>
        <v>0</v>
      </c>
      <c r="FJ114" s="160">
        <f t="shared" si="124"/>
        <v>1</v>
      </c>
      <c r="FK114" s="160">
        <f t="shared" si="125"/>
        <v>0</v>
      </c>
      <c r="FL114" s="160">
        <f t="shared" si="126"/>
        <v>0</v>
      </c>
      <c r="FM114" s="160">
        <f t="shared" si="127"/>
        <v>1</v>
      </c>
      <c r="FN114" s="160">
        <f t="shared" si="128"/>
        <v>0</v>
      </c>
      <c r="FO114" s="160">
        <f t="shared" si="129"/>
        <v>1</v>
      </c>
      <c r="FP114" s="160">
        <f t="shared" si="130"/>
        <v>1</v>
      </c>
      <c r="FQ114" s="160">
        <f t="shared" si="131"/>
        <v>1</v>
      </c>
      <c r="FR114" s="192">
        <f t="shared" si="132"/>
        <v>0</v>
      </c>
      <c r="FS114" s="192">
        <f t="shared" si="133"/>
        <v>0</v>
      </c>
      <c r="FT114" s="193">
        <f t="shared" si="134"/>
        <v>0</v>
      </c>
      <c r="FU114" s="193">
        <f t="shared" si="135"/>
        <v>0</v>
      </c>
    </row>
    <row r="115" spans="2:177" ht="13" thickBot="1" x14ac:dyDescent="0.3">
      <c r="B115" s="131">
        <v>111</v>
      </c>
      <c r="H115" s="126">
        <v>306</v>
      </c>
      <c r="I115">
        <f t="shared" si="3"/>
        <v>0</v>
      </c>
      <c r="M115" s="154"/>
      <c r="P115" s="127">
        <v>254</v>
      </c>
      <c r="Q115">
        <f t="shared" si="137"/>
        <v>1</v>
      </c>
      <c r="R115" s="10">
        <f t="shared" si="17"/>
        <v>1</v>
      </c>
      <c r="V115" s="126">
        <v>303</v>
      </c>
      <c r="W115">
        <f t="shared" si="18"/>
        <v>1</v>
      </c>
      <c r="X115" s="10">
        <f t="shared" si="19"/>
        <v>0</v>
      </c>
      <c r="Y115" s="10">
        <f t="shared" si="20"/>
        <v>0</v>
      </c>
      <c r="AB115" s="131">
        <v>358</v>
      </c>
      <c r="AC115" s="10">
        <f t="shared" si="21"/>
        <v>1</v>
      </c>
      <c r="AD115" s="10">
        <f t="shared" si="22"/>
        <v>0</v>
      </c>
      <c r="AE115" s="10">
        <f t="shared" si="23"/>
        <v>0</v>
      </c>
      <c r="AF115" s="10">
        <f t="shared" si="24"/>
        <v>0</v>
      </c>
      <c r="AH115" s="126">
        <v>345</v>
      </c>
      <c r="AI115" s="10">
        <f t="shared" si="25"/>
        <v>0</v>
      </c>
      <c r="AJ115" s="10">
        <f t="shared" si="26"/>
        <v>0</v>
      </c>
      <c r="AK115" s="10">
        <f t="shared" si="27"/>
        <v>0</v>
      </c>
      <c r="AL115" s="10">
        <f t="shared" si="28"/>
        <v>0</v>
      </c>
      <c r="AM115" s="10">
        <f t="shared" si="29"/>
        <v>0</v>
      </c>
      <c r="AN115" s="131">
        <v>341</v>
      </c>
      <c r="AO115" s="10">
        <f t="shared" si="30"/>
        <v>0</v>
      </c>
      <c r="AP115" s="10">
        <f t="shared" si="31"/>
        <v>1</v>
      </c>
      <c r="AQ115" s="10">
        <f t="shared" si="32"/>
        <v>1</v>
      </c>
      <c r="AR115" s="10">
        <f t="shared" si="33"/>
        <v>0</v>
      </c>
      <c r="AS115" s="10">
        <f t="shared" si="34"/>
        <v>0</v>
      </c>
      <c r="AT115" s="131">
        <v>703</v>
      </c>
      <c r="AU115" s="10">
        <f t="shared" si="5"/>
        <v>0</v>
      </c>
      <c r="AV115" s="10">
        <f t="shared" si="35"/>
        <v>1</v>
      </c>
      <c r="AW115" s="10">
        <f t="shared" si="36"/>
        <v>0</v>
      </c>
      <c r="AX115" s="10">
        <f t="shared" si="37"/>
        <v>0</v>
      </c>
      <c r="AY115" s="10">
        <f t="shared" si="38"/>
        <v>0</v>
      </c>
      <c r="AZ115" s="131">
        <v>525</v>
      </c>
      <c r="BA115" s="10">
        <f t="shared" si="6"/>
        <v>0</v>
      </c>
      <c r="BB115" s="10">
        <f t="shared" si="39"/>
        <v>0</v>
      </c>
      <c r="BC115" s="10">
        <f t="shared" si="40"/>
        <v>0</v>
      </c>
      <c r="BD115" s="10">
        <f t="shared" si="41"/>
        <v>0</v>
      </c>
      <c r="BE115" s="10">
        <f t="shared" si="42"/>
        <v>1</v>
      </c>
      <c r="BF115" s="10">
        <f t="shared" si="43"/>
        <v>0</v>
      </c>
      <c r="BG115" s="10">
        <f t="shared" si="44"/>
        <v>0</v>
      </c>
      <c r="BH115" s="10">
        <f t="shared" si="45"/>
        <v>0</v>
      </c>
      <c r="BJ115" s="131">
        <v>816</v>
      </c>
      <c r="BK115" s="194">
        <f t="shared" si="46"/>
        <v>1</v>
      </c>
      <c r="BL115" s="195">
        <f t="shared" si="47"/>
        <v>0</v>
      </c>
      <c r="BM115" s="195">
        <f t="shared" si="48"/>
        <v>0</v>
      </c>
      <c r="BN115" s="195">
        <f t="shared" si="49"/>
        <v>0</v>
      </c>
      <c r="BO115" s="195">
        <f t="shared" si="50"/>
        <v>0</v>
      </c>
      <c r="BP115" s="195">
        <f t="shared" si="51"/>
        <v>0</v>
      </c>
      <c r="BQ115" s="195">
        <f t="shared" si="52"/>
        <v>0</v>
      </c>
      <c r="BR115" s="195">
        <f t="shared" si="136"/>
        <v>0</v>
      </c>
      <c r="BS115" s="196">
        <f t="shared" si="53"/>
        <v>0</v>
      </c>
      <c r="BT115" s="114">
        <f t="shared" si="54"/>
        <v>2</v>
      </c>
      <c r="BU115" s="162">
        <v>1086</v>
      </c>
      <c r="BV115" s="162">
        <f t="shared" si="55"/>
        <v>0</v>
      </c>
      <c r="BW115" s="98">
        <f t="shared" si="56"/>
        <v>1</v>
      </c>
      <c r="BX115" s="98">
        <f t="shared" si="57"/>
        <v>0</v>
      </c>
      <c r="BY115" s="98">
        <f t="shared" si="58"/>
        <v>0</v>
      </c>
      <c r="BZ115" s="98">
        <f t="shared" si="59"/>
        <v>0</v>
      </c>
      <c r="CA115" s="98">
        <f t="shared" si="60"/>
        <v>0</v>
      </c>
      <c r="CB115" s="98">
        <f t="shared" si="61"/>
        <v>0</v>
      </c>
      <c r="CC115" s="98">
        <f t="shared" si="62"/>
        <v>0</v>
      </c>
      <c r="CD115" s="195">
        <f t="shared" si="63"/>
        <v>0</v>
      </c>
      <c r="CE115" s="196">
        <f t="shared" si="64"/>
        <v>0</v>
      </c>
      <c r="CF115" s="114">
        <f t="shared" si="65"/>
        <v>2</v>
      </c>
      <c r="CG115" s="162">
        <v>1114</v>
      </c>
      <c r="CH115" s="194">
        <f t="shared" si="66"/>
        <v>1</v>
      </c>
      <c r="CI115" s="98">
        <f t="shared" si="67"/>
        <v>1</v>
      </c>
      <c r="CJ115" s="98">
        <f t="shared" si="68"/>
        <v>1</v>
      </c>
      <c r="CK115" s="98">
        <f t="shared" si="69"/>
        <v>1</v>
      </c>
      <c r="CL115" s="98">
        <f t="shared" si="70"/>
        <v>1</v>
      </c>
      <c r="CM115" s="98">
        <f t="shared" si="71"/>
        <v>1</v>
      </c>
      <c r="CN115" s="98">
        <f t="shared" si="72"/>
        <v>1</v>
      </c>
      <c r="CO115" s="99">
        <f t="shared" si="73"/>
        <v>1</v>
      </c>
      <c r="CP115" s="98">
        <f t="shared" si="74"/>
        <v>0</v>
      </c>
      <c r="CQ115" s="195">
        <f t="shared" si="75"/>
        <v>0</v>
      </c>
      <c r="CR115" s="196">
        <f t="shared" si="76"/>
        <v>0</v>
      </c>
      <c r="CS115">
        <f t="shared" si="77"/>
        <v>8</v>
      </c>
      <c r="CU115" s="164">
        <v>1519</v>
      </c>
      <c r="CV115" s="194">
        <f t="shared" si="138"/>
        <v>1</v>
      </c>
      <c r="CW115" s="98">
        <f t="shared" si="139"/>
        <v>1</v>
      </c>
      <c r="CX115" s="98">
        <f t="shared" si="140"/>
        <v>0</v>
      </c>
      <c r="CY115" s="98">
        <f t="shared" si="141"/>
        <v>0</v>
      </c>
      <c r="CZ115" s="98">
        <f t="shared" si="142"/>
        <v>0</v>
      </c>
      <c r="DA115" s="98">
        <f t="shared" si="143"/>
        <v>1</v>
      </c>
      <c r="DB115" s="98">
        <f t="shared" si="144"/>
        <v>0</v>
      </c>
      <c r="DC115" s="99">
        <f t="shared" si="145"/>
        <v>0</v>
      </c>
      <c r="DD115" s="98">
        <f t="shared" si="146"/>
        <v>0</v>
      </c>
      <c r="DE115" s="195">
        <f t="shared" si="147"/>
        <v>0</v>
      </c>
      <c r="DF115" s="195">
        <f t="shared" si="148"/>
        <v>0</v>
      </c>
      <c r="DG115" s="196">
        <f t="shared" si="149"/>
        <v>0</v>
      </c>
      <c r="DH115">
        <f t="shared" si="80"/>
        <v>3</v>
      </c>
      <c r="DJ115" s="164">
        <v>1717</v>
      </c>
      <c r="DK115" s="194">
        <f t="shared" si="81"/>
        <v>1</v>
      </c>
      <c r="DL115" s="162">
        <f t="shared" si="82"/>
        <v>1</v>
      </c>
      <c r="DM115" s="98">
        <f t="shared" si="83"/>
        <v>1</v>
      </c>
      <c r="DN115" s="98">
        <f t="shared" si="84"/>
        <v>1</v>
      </c>
      <c r="DO115" s="98">
        <f t="shared" si="85"/>
        <v>1</v>
      </c>
      <c r="DP115" s="98">
        <f t="shared" si="86"/>
        <v>0</v>
      </c>
      <c r="DQ115" s="98">
        <f t="shared" si="87"/>
        <v>0</v>
      </c>
      <c r="DR115" s="98">
        <f t="shared" si="88"/>
        <v>0</v>
      </c>
      <c r="DS115" s="98">
        <f t="shared" si="89"/>
        <v>0</v>
      </c>
      <c r="DT115" s="195">
        <f t="shared" si="90"/>
        <v>0</v>
      </c>
      <c r="DU115" s="195">
        <f t="shared" si="91"/>
        <v>0</v>
      </c>
      <c r="DV115" s="196">
        <f t="shared" si="92"/>
        <v>0</v>
      </c>
      <c r="DW115">
        <f t="shared" si="93"/>
        <v>5</v>
      </c>
      <c r="DY115" s="194">
        <v>1114</v>
      </c>
      <c r="DZ115" s="194">
        <f t="shared" si="94"/>
        <v>1</v>
      </c>
      <c r="EA115" s="195">
        <f t="shared" si="95"/>
        <v>1</v>
      </c>
      <c r="EB115" s="98">
        <f t="shared" si="96"/>
        <v>1</v>
      </c>
      <c r="EC115" s="98">
        <f t="shared" si="97"/>
        <v>1</v>
      </c>
      <c r="ED115" s="98">
        <f t="shared" si="98"/>
        <v>1</v>
      </c>
      <c r="EE115" s="98">
        <f t="shared" si="99"/>
        <v>1</v>
      </c>
      <c r="EF115" s="98">
        <f t="shared" si="100"/>
        <v>1</v>
      </c>
      <c r="EG115" s="98">
        <f t="shared" si="101"/>
        <v>1</v>
      </c>
      <c r="EH115" s="98">
        <f t="shared" si="102"/>
        <v>1</v>
      </c>
      <c r="EI115" s="98">
        <f t="shared" si="103"/>
        <v>1</v>
      </c>
      <c r="EJ115" s="195">
        <f t="shared" si="104"/>
        <v>1</v>
      </c>
      <c r="EK115" s="195">
        <f t="shared" si="105"/>
        <v>0</v>
      </c>
      <c r="EL115" s="196">
        <f t="shared" si="106"/>
        <v>0</v>
      </c>
      <c r="EO115" s="196">
        <v>494</v>
      </c>
      <c r="EP115" s="194">
        <f t="shared" si="107"/>
        <v>1</v>
      </c>
      <c r="EQ115" s="195">
        <f t="shared" si="108"/>
        <v>0</v>
      </c>
      <c r="ER115" s="98">
        <f t="shared" si="109"/>
        <v>0</v>
      </c>
      <c r="ES115" s="98">
        <f t="shared" si="110"/>
        <v>1</v>
      </c>
      <c r="ET115" s="98">
        <f t="shared" si="111"/>
        <v>0</v>
      </c>
      <c r="EU115" s="98">
        <f t="shared" si="112"/>
        <v>0</v>
      </c>
      <c r="EV115" s="98">
        <f t="shared" si="113"/>
        <v>1</v>
      </c>
      <c r="EW115" s="98">
        <f t="shared" si="114"/>
        <v>1</v>
      </c>
      <c r="EX115" s="98">
        <f t="shared" si="115"/>
        <v>1</v>
      </c>
      <c r="EY115" s="98">
        <f t="shared" si="116"/>
        <v>1</v>
      </c>
      <c r="EZ115" s="98">
        <f t="shared" si="117"/>
        <v>1</v>
      </c>
      <c r="FA115" s="195">
        <f t="shared" si="118"/>
        <v>1</v>
      </c>
      <c r="FB115" s="195">
        <f t="shared" si="119"/>
        <v>1</v>
      </c>
      <c r="FC115" s="196">
        <f t="shared" si="120"/>
        <v>0</v>
      </c>
      <c r="FF115" s="10">
        <v>525</v>
      </c>
      <c r="FG115" s="191">
        <f t="shared" si="121"/>
        <v>1</v>
      </c>
      <c r="FH115" s="192">
        <f t="shared" si="122"/>
        <v>0</v>
      </c>
      <c r="FI115" s="160">
        <f t="shared" si="123"/>
        <v>0</v>
      </c>
      <c r="FJ115" s="160">
        <f t="shared" si="124"/>
        <v>1</v>
      </c>
      <c r="FK115" s="160">
        <f t="shared" si="125"/>
        <v>1</v>
      </c>
      <c r="FL115" s="160">
        <f t="shared" si="126"/>
        <v>1</v>
      </c>
      <c r="FM115" s="160">
        <f t="shared" si="127"/>
        <v>0</v>
      </c>
      <c r="FN115" s="160">
        <f t="shared" si="128"/>
        <v>1</v>
      </c>
      <c r="FO115" s="160">
        <f t="shared" si="129"/>
        <v>0</v>
      </c>
      <c r="FP115" s="160">
        <f t="shared" si="130"/>
        <v>0</v>
      </c>
      <c r="FQ115" s="160">
        <f t="shared" si="131"/>
        <v>0</v>
      </c>
      <c r="FR115" s="192">
        <f t="shared" si="132"/>
        <v>0</v>
      </c>
      <c r="FS115" s="192">
        <f t="shared" si="133"/>
        <v>1</v>
      </c>
      <c r="FT115" s="193">
        <f t="shared" si="134"/>
        <v>0</v>
      </c>
      <c r="FU115" s="193">
        <f t="shared" si="135"/>
        <v>0</v>
      </c>
    </row>
    <row r="116" spans="2:177" ht="13" thickBot="1" x14ac:dyDescent="0.3">
      <c r="B116" s="131">
        <v>126</v>
      </c>
      <c r="H116" s="126">
        <v>308</v>
      </c>
      <c r="I116">
        <f t="shared" si="3"/>
        <v>0</v>
      </c>
      <c r="M116" s="156"/>
      <c r="P116" s="128">
        <v>267</v>
      </c>
      <c r="Q116">
        <f t="shared" si="137"/>
        <v>1</v>
      </c>
      <c r="R116" s="10">
        <f t="shared" si="17"/>
        <v>1</v>
      </c>
      <c r="V116" s="126">
        <v>306</v>
      </c>
      <c r="W116">
        <f t="shared" si="18"/>
        <v>0</v>
      </c>
      <c r="X116" s="10">
        <f t="shared" si="19"/>
        <v>1</v>
      </c>
      <c r="Y116" s="10">
        <f t="shared" si="20"/>
        <v>0</v>
      </c>
      <c r="AB116" s="131">
        <v>364</v>
      </c>
      <c r="AC116" s="10">
        <f t="shared" si="21"/>
        <v>0</v>
      </c>
      <c r="AD116" s="10">
        <f t="shared" si="22"/>
        <v>0</v>
      </c>
      <c r="AE116" s="10">
        <f t="shared" si="23"/>
        <v>0</v>
      </c>
      <c r="AF116" s="10">
        <f t="shared" si="24"/>
        <v>1</v>
      </c>
      <c r="AH116" s="126">
        <v>353</v>
      </c>
      <c r="AI116" s="10">
        <f t="shared" si="25"/>
        <v>0</v>
      </c>
      <c r="AJ116" s="10">
        <f t="shared" si="26"/>
        <v>0</v>
      </c>
      <c r="AK116" s="10">
        <f t="shared" si="27"/>
        <v>1</v>
      </c>
      <c r="AL116" s="10">
        <f t="shared" si="28"/>
        <v>0</v>
      </c>
      <c r="AM116" s="10">
        <f t="shared" si="29"/>
        <v>0</v>
      </c>
      <c r="AN116" s="131">
        <v>343</v>
      </c>
      <c r="AO116" s="10">
        <f t="shared" si="30"/>
        <v>1</v>
      </c>
      <c r="AP116" s="10">
        <f t="shared" si="31"/>
        <v>1</v>
      </c>
      <c r="AQ116" s="10">
        <f t="shared" si="32"/>
        <v>1</v>
      </c>
      <c r="AR116" s="10">
        <f t="shared" si="33"/>
        <v>1</v>
      </c>
      <c r="AS116" s="10">
        <f t="shared" si="34"/>
        <v>0</v>
      </c>
      <c r="AT116" s="131">
        <v>768</v>
      </c>
      <c r="AU116" s="10">
        <f t="shared" si="5"/>
        <v>0</v>
      </c>
      <c r="AV116" s="10">
        <f t="shared" si="35"/>
        <v>0</v>
      </c>
      <c r="AW116" s="10">
        <f t="shared" si="36"/>
        <v>0</v>
      </c>
      <c r="AX116" s="10">
        <f t="shared" si="37"/>
        <v>0</v>
      </c>
      <c r="AY116" s="10">
        <f t="shared" si="38"/>
        <v>0</v>
      </c>
      <c r="AZ116" s="131">
        <v>527</v>
      </c>
      <c r="BA116" s="10">
        <f t="shared" si="6"/>
        <v>0</v>
      </c>
      <c r="BB116" s="10">
        <f t="shared" si="39"/>
        <v>0</v>
      </c>
      <c r="BC116" s="10">
        <f t="shared" si="40"/>
        <v>0</v>
      </c>
      <c r="BD116" s="10">
        <f t="shared" si="41"/>
        <v>0</v>
      </c>
      <c r="BE116" s="10">
        <f t="shared" si="42"/>
        <v>0</v>
      </c>
      <c r="BF116" s="10">
        <f t="shared" si="43"/>
        <v>0</v>
      </c>
      <c r="BG116" s="10">
        <f t="shared" si="44"/>
        <v>0</v>
      </c>
      <c r="BH116" s="10">
        <f t="shared" si="45"/>
        <v>0</v>
      </c>
      <c r="BJ116" s="131">
        <v>870</v>
      </c>
      <c r="BK116" s="194">
        <f t="shared" si="46"/>
        <v>0</v>
      </c>
      <c r="BL116" s="195">
        <f t="shared" si="47"/>
        <v>0</v>
      </c>
      <c r="BM116" s="195">
        <f t="shared" si="48"/>
        <v>0</v>
      </c>
      <c r="BN116" s="195">
        <f t="shared" si="49"/>
        <v>0</v>
      </c>
      <c r="BO116" s="195">
        <f t="shared" si="50"/>
        <v>0</v>
      </c>
      <c r="BP116" s="195">
        <f t="shared" si="51"/>
        <v>0</v>
      </c>
      <c r="BQ116" s="195">
        <f t="shared" si="52"/>
        <v>0</v>
      </c>
      <c r="BR116" s="195">
        <f t="shared" si="136"/>
        <v>0</v>
      </c>
      <c r="BS116" s="196">
        <f t="shared" si="53"/>
        <v>0</v>
      </c>
      <c r="BT116" s="114">
        <f t="shared" si="54"/>
        <v>1</v>
      </c>
      <c r="BU116" s="162">
        <v>1114</v>
      </c>
      <c r="BV116" s="162">
        <f t="shared" si="55"/>
        <v>1</v>
      </c>
      <c r="BW116" s="98">
        <f t="shared" si="56"/>
        <v>1</v>
      </c>
      <c r="BX116" s="98">
        <f t="shared" si="57"/>
        <v>1</v>
      </c>
      <c r="BY116" s="98">
        <f t="shared" si="58"/>
        <v>1</v>
      </c>
      <c r="BZ116" s="98">
        <f t="shared" si="59"/>
        <v>1</v>
      </c>
      <c r="CA116" s="98">
        <f t="shared" si="60"/>
        <v>1</v>
      </c>
      <c r="CB116" s="98">
        <f t="shared" si="61"/>
        <v>1</v>
      </c>
      <c r="CC116" s="98">
        <f t="shared" si="62"/>
        <v>0</v>
      </c>
      <c r="CD116" s="195">
        <f t="shared" si="63"/>
        <v>0</v>
      </c>
      <c r="CE116" s="196">
        <f t="shared" si="64"/>
        <v>0</v>
      </c>
      <c r="CF116" s="114">
        <f t="shared" si="65"/>
        <v>8</v>
      </c>
      <c r="CG116" s="162">
        <v>1218</v>
      </c>
      <c r="CH116" s="194">
        <f t="shared" si="66"/>
        <v>1</v>
      </c>
      <c r="CI116" s="98">
        <f t="shared" si="67"/>
        <v>1</v>
      </c>
      <c r="CJ116" s="98">
        <f t="shared" si="68"/>
        <v>1</v>
      </c>
      <c r="CK116" s="98">
        <f t="shared" si="69"/>
        <v>0</v>
      </c>
      <c r="CL116" s="98">
        <f t="shared" si="70"/>
        <v>0</v>
      </c>
      <c r="CM116" s="98">
        <f t="shared" si="71"/>
        <v>0</v>
      </c>
      <c r="CN116" s="98">
        <f t="shared" si="72"/>
        <v>1</v>
      </c>
      <c r="CO116" s="99">
        <f t="shared" si="73"/>
        <v>0</v>
      </c>
      <c r="CP116" s="98">
        <f t="shared" si="74"/>
        <v>0</v>
      </c>
      <c r="CQ116" s="195">
        <f t="shared" si="75"/>
        <v>0</v>
      </c>
      <c r="CR116" s="196">
        <f t="shared" si="76"/>
        <v>0</v>
      </c>
      <c r="CS116">
        <f t="shared" si="77"/>
        <v>4</v>
      </c>
      <c r="CU116" s="162">
        <v>1540</v>
      </c>
      <c r="CV116" s="194">
        <f t="shared" si="138"/>
        <v>0</v>
      </c>
      <c r="CW116" s="98">
        <f t="shared" si="139"/>
        <v>0</v>
      </c>
      <c r="CX116" s="98">
        <f t="shared" si="140"/>
        <v>0</v>
      </c>
      <c r="CY116" s="98">
        <f t="shared" si="141"/>
        <v>0</v>
      </c>
      <c r="CZ116" s="98">
        <f t="shared" si="142"/>
        <v>0</v>
      </c>
      <c r="DA116" s="98">
        <f t="shared" si="143"/>
        <v>0</v>
      </c>
      <c r="DB116" s="98">
        <f t="shared" si="144"/>
        <v>0</v>
      </c>
      <c r="DC116" s="99">
        <f t="shared" si="145"/>
        <v>0</v>
      </c>
      <c r="DD116" s="98">
        <f t="shared" si="146"/>
        <v>0</v>
      </c>
      <c r="DE116" s="195">
        <f t="shared" si="147"/>
        <v>0</v>
      </c>
      <c r="DF116" s="195">
        <f t="shared" si="148"/>
        <v>0</v>
      </c>
      <c r="DG116" s="196">
        <f t="shared" si="149"/>
        <v>0</v>
      </c>
      <c r="DH116">
        <f t="shared" si="80"/>
        <v>0</v>
      </c>
      <c r="DJ116" s="162">
        <v>1718</v>
      </c>
      <c r="DK116" s="194">
        <f t="shared" si="81"/>
        <v>1</v>
      </c>
      <c r="DL116" s="162">
        <f t="shared" si="82"/>
        <v>1</v>
      </c>
      <c r="DM116" s="98">
        <f t="shared" si="83"/>
        <v>1</v>
      </c>
      <c r="DN116" s="98">
        <f t="shared" si="84"/>
        <v>0</v>
      </c>
      <c r="DO116" s="98">
        <f t="shared" si="85"/>
        <v>0</v>
      </c>
      <c r="DP116" s="98">
        <f t="shared" si="86"/>
        <v>0</v>
      </c>
      <c r="DQ116" s="98">
        <f t="shared" si="87"/>
        <v>1</v>
      </c>
      <c r="DR116" s="98">
        <f t="shared" si="88"/>
        <v>0</v>
      </c>
      <c r="DS116" s="98">
        <f t="shared" si="89"/>
        <v>0</v>
      </c>
      <c r="DT116" s="195">
        <f t="shared" si="90"/>
        <v>0</v>
      </c>
      <c r="DU116" s="195">
        <f t="shared" si="91"/>
        <v>0</v>
      </c>
      <c r="DV116" s="196">
        <f t="shared" si="92"/>
        <v>0</v>
      </c>
      <c r="DW116">
        <f t="shared" si="93"/>
        <v>4</v>
      </c>
      <c r="DY116" s="194">
        <v>1153</v>
      </c>
      <c r="DZ116" s="194">
        <f t="shared" si="94"/>
        <v>0</v>
      </c>
      <c r="EA116" s="195">
        <f t="shared" si="95"/>
        <v>0</v>
      </c>
      <c r="EB116" s="98">
        <f t="shared" si="96"/>
        <v>0</v>
      </c>
      <c r="EC116" s="98">
        <f t="shared" si="97"/>
        <v>0</v>
      </c>
      <c r="ED116" s="98">
        <f t="shared" si="98"/>
        <v>0</v>
      </c>
      <c r="EE116" s="98">
        <f t="shared" si="99"/>
        <v>0</v>
      </c>
      <c r="EF116" s="98">
        <f t="shared" si="100"/>
        <v>1</v>
      </c>
      <c r="EG116" s="98">
        <f t="shared" si="101"/>
        <v>0</v>
      </c>
      <c r="EH116" s="98">
        <f t="shared" si="102"/>
        <v>0</v>
      </c>
      <c r="EI116" s="98">
        <f t="shared" si="103"/>
        <v>0</v>
      </c>
      <c r="EJ116" s="195">
        <f t="shared" si="104"/>
        <v>0</v>
      </c>
      <c r="EK116" s="195">
        <f t="shared" si="105"/>
        <v>0</v>
      </c>
      <c r="EL116" s="196">
        <f t="shared" si="106"/>
        <v>0</v>
      </c>
      <c r="EO116" s="196">
        <v>503</v>
      </c>
      <c r="EP116" s="194">
        <f t="shared" si="107"/>
        <v>1</v>
      </c>
      <c r="EQ116" s="195">
        <f t="shared" si="108"/>
        <v>0</v>
      </c>
      <c r="ER116" s="98">
        <f t="shared" si="109"/>
        <v>1</v>
      </c>
      <c r="ES116" s="98">
        <f t="shared" si="110"/>
        <v>0</v>
      </c>
      <c r="ET116" s="98">
        <f t="shared" si="111"/>
        <v>0</v>
      </c>
      <c r="EU116" s="98">
        <f t="shared" si="112"/>
        <v>1</v>
      </c>
      <c r="EV116" s="98">
        <f t="shared" si="113"/>
        <v>0</v>
      </c>
      <c r="EW116" s="98">
        <f t="shared" si="114"/>
        <v>1</v>
      </c>
      <c r="EX116" s="98">
        <f t="shared" si="115"/>
        <v>1</v>
      </c>
      <c r="EY116" s="98">
        <f t="shared" si="116"/>
        <v>1</v>
      </c>
      <c r="EZ116" s="98">
        <f t="shared" si="117"/>
        <v>0</v>
      </c>
      <c r="FA116" s="195">
        <f t="shared" si="118"/>
        <v>0</v>
      </c>
      <c r="FB116" s="195">
        <f t="shared" si="119"/>
        <v>0</v>
      </c>
      <c r="FC116" s="196">
        <f t="shared" si="120"/>
        <v>0</v>
      </c>
      <c r="FF116" s="10">
        <v>548</v>
      </c>
      <c r="FG116" s="191">
        <f t="shared" si="121"/>
        <v>1</v>
      </c>
      <c r="FH116" s="192">
        <f t="shared" si="122"/>
        <v>1</v>
      </c>
      <c r="FI116" s="160">
        <f t="shared" si="123"/>
        <v>0</v>
      </c>
      <c r="FJ116" s="160">
        <f t="shared" si="124"/>
        <v>1</v>
      </c>
      <c r="FK116" s="160">
        <f t="shared" si="125"/>
        <v>1</v>
      </c>
      <c r="FL116" s="160">
        <f t="shared" si="126"/>
        <v>0</v>
      </c>
      <c r="FM116" s="160">
        <f t="shared" si="127"/>
        <v>1</v>
      </c>
      <c r="FN116" s="160">
        <f t="shared" si="128"/>
        <v>0</v>
      </c>
      <c r="FO116" s="160">
        <f t="shared" si="129"/>
        <v>0</v>
      </c>
      <c r="FP116" s="160">
        <f t="shared" si="130"/>
        <v>0</v>
      </c>
      <c r="FQ116" s="160">
        <f t="shared" si="131"/>
        <v>0</v>
      </c>
      <c r="FR116" s="192">
        <f t="shared" si="132"/>
        <v>0</v>
      </c>
      <c r="FS116" s="192">
        <f t="shared" si="133"/>
        <v>0</v>
      </c>
      <c r="FT116" s="193">
        <f t="shared" si="134"/>
        <v>0</v>
      </c>
      <c r="FU116" s="193">
        <f t="shared" si="135"/>
        <v>0</v>
      </c>
    </row>
    <row r="117" spans="2:177" ht="13" thickBot="1" x14ac:dyDescent="0.3">
      <c r="B117" s="131">
        <v>131</v>
      </c>
      <c r="H117" s="126">
        <v>312</v>
      </c>
      <c r="I117">
        <f t="shared" si="3"/>
        <v>1</v>
      </c>
      <c r="M117" s="156"/>
      <c r="P117" s="128">
        <v>271</v>
      </c>
      <c r="Q117">
        <f t="shared" si="137"/>
        <v>0</v>
      </c>
      <c r="R117" s="10">
        <f t="shared" si="17"/>
        <v>0</v>
      </c>
      <c r="V117" s="126">
        <v>308</v>
      </c>
      <c r="W117">
        <f t="shared" si="18"/>
        <v>1</v>
      </c>
      <c r="X117" s="10">
        <f t="shared" si="19"/>
        <v>1</v>
      </c>
      <c r="Y117" s="10">
        <f t="shared" si="20"/>
        <v>0</v>
      </c>
      <c r="AB117" s="131">
        <v>365</v>
      </c>
      <c r="AC117" s="10">
        <f t="shared" si="21"/>
        <v>0</v>
      </c>
      <c r="AD117" s="10">
        <f t="shared" si="22"/>
        <v>1</v>
      </c>
      <c r="AE117" s="10">
        <f t="shared" si="23"/>
        <v>1</v>
      </c>
      <c r="AF117" s="10">
        <f t="shared" si="24"/>
        <v>1</v>
      </c>
      <c r="AH117" s="126">
        <v>365</v>
      </c>
      <c r="AI117" s="10">
        <f t="shared" si="25"/>
        <v>1</v>
      </c>
      <c r="AJ117" s="10">
        <f t="shared" si="26"/>
        <v>0</v>
      </c>
      <c r="AK117" s="10">
        <f t="shared" si="27"/>
        <v>1</v>
      </c>
      <c r="AL117" s="10">
        <f t="shared" si="28"/>
        <v>1</v>
      </c>
      <c r="AM117" s="10">
        <f t="shared" si="29"/>
        <v>1</v>
      </c>
      <c r="AN117" s="131">
        <v>358</v>
      </c>
      <c r="AO117" s="10">
        <f t="shared" si="30"/>
        <v>0</v>
      </c>
      <c r="AP117" s="10">
        <f t="shared" si="31"/>
        <v>1</v>
      </c>
      <c r="AQ117" s="10">
        <f t="shared" si="32"/>
        <v>1</v>
      </c>
      <c r="AR117" s="10">
        <f t="shared" si="33"/>
        <v>0</v>
      </c>
      <c r="AS117" s="10">
        <f t="shared" si="34"/>
        <v>0</v>
      </c>
      <c r="AT117" s="131">
        <v>811</v>
      </c>
      <c r="AU117" s="10">
        <f t="shared" si="5"/>
        <v>0</v>
      </c>
      <c r="AV117" s="10">
        <f t="shared" si="35"/>
        <v>0</v>
      </c>
      <c r="AW117" s="10">
        <f t="shared" si="36"/>
        <v>1</v>
      </c>
      <c r="AX117" s="10">
        <f t="shared" si="37"/>
        <v>1</v>
      </c>
      <c r="AY117" s="10">
        <f t="shared" si="38"/>
        <v>0</v>
      </c>
      <c r="AZ117" s="131">
        <v>555</v>
      </c>
      <c r="BA117" s="10">
        <f t="shared" si="6"/>
        <v>0</v>
      </c>
      <c r="BB117" s="10">
        <f t="shared" si="39"/>
        <v>0</v>
      </c>
      <c r="BC117" s="10">
        <f t="shared" si="40"/>
        <v>0</v>
      </c>
      <c r="BD117" s="10">
        <f t="shared" si="41"/>
        <v>0</v>
      </c>
      <c r="BE117" s="10">
        <f t="shared" si="42"/>
        <v>1</v>
      </c>
      <c r="BF117" s="10">
        <f t="shared" si="43"/>
        <v>0</v>
      </c>
      <c r="BG117" s="10">
        <f t="shared" si="44"/>
        <v>0</v>
      </c>
      <c r="BH117" s="10">
        <f t="shared" si="45"/>
        <v>0</v>
      </c>
      <c r="BJ117" s="131">
        <v>931</v>
      </c>
      <c r="BK117" s="194">
        <f t="shared" si="46"/>
        <v>0</v>
      </c>
      <c r="BL117" s="195">
        <f t="shared" si="47"/>
        <v>0</v>
      </c>
      <c r="BM117" s="195">
        <f t="shared" si="48"/>
        <v>0</v>
      </c>
      <c r="BN117" s="195">
        <f t="shared" si="49"/>
        <v>0</v>
      </c>
      <c r="BO117" s="195">
        <f t="shared" si="50"/>
        <v>0</v>
      </c>
      <c r="BP117" s="195">
        <f t="shared" si="51"/>
        <v>0</v>
      </c>
      <c r="BQ117" s="195">
        <f t="shared" si="52"/>
        <v>0</v>
      </c>
      <c r="BR117" s="195">
        <f t="shared" si="136"/>
        <v>0</v>
      </c>
      <c r="BS117" s="196">
        <f t="shared" si="53"/>
        <v>0</v>
      </c>
      <c r="BT117" s="114">
        <f t="shared" si="54"/>
        <v>1</v>
      </c>
      <c r="BU117" s="162">
        <v>1124</v>
      </c>
      <c r="BV117" s="162">
        <f t="shared" si="55"/>
        <v>1</v>
      </c>
      <c r="BW117" s="98">
        <f t="shared" si="56"/>
        <v>1</v>
      </c>
      <c r="BX117" s="98">
        <f t="shared" si="57"/>
        <v>1</v>
      </c>
      <c r="BY117" s="98">
        <f t="shared" si="58"/>
        <v>0</v>
      </c>
      <c r="BZ117" s="98">
        <f t="shared" si="59"/>
        <v>0</v>
      </c>
      <c r="CA117" s="98">
        <f t="shared" si="60"/>
        <v>0</v>
      </c>
      <c r="CB117" s="98">
        <f t="shared" si="61"/>
        <v>0</v>
      </c>
      <c r="CC117" s="98">
        <f t="shared" si="62"/>
        <v>0</v>
      </c>
      <c r="CD117" s="195">
        <f t="shared" si="63"/>
        <v>0</v>
      </c>
      <c r="CE117" s="196">
        <f t="shared" si="64"/>
        <v>0</v>
      </c>
      <c r="CF117" s="114">
        <f t="shared" si="65"/>
        <v>4</v>
      </c>
      <c r="CG117" s="162">
        <v>1241</v>
      </c>
      <c r="CH117" s="194">
        <f t="shared" si="66"/>
        <v>0</v>
      </c>
      <c r="CI117" s="98">
        <f t="shared" si="67"/>
        <v>0</v>
      </c>
      <c r="CJ117" s="98">
        <f t="shared" si="68"/>
        <v>0</v>
      </c>
      <c r="CK117" s="98">
        <f t="shared" si="69"/>
        <v>0</v>
      </c>
      <c r="CL117" s="98">
        <f t="shared" si="70"/>
        <v>0</v>
      </c>
      <c r="CM117" s="98">
        <f t="shared" si="71"/>
        <v>0</v>
      </c>
      <c r="CN117" s="98">
        <f t="shared" si="72"/>
        <v>1</v>
      </c>
      <c r="CO117" s="99">
        <f t="shared" si="73"/>
        <v>0</v>
      </c>
      <c r="CP117" s="98">
        <f t="shared" si="74"/>
        <v>0</v>
      </c>
      <c r="CQ117" s="195">
        <f t="shared" si="75"/>
        <v>0</v>
      </c>
      <c r="CR117" s="196">
        <f t="shared" si="76"/>
        <v>0</v>
      </c>
      <c r="CS117">
        <f t="shared" si="77"/>
        <v>1</v>
      </c>
      <c r="CU117" s="164">
        <v>1592</v>
      </c>
      <c r="CV117" s="194">
        <f t="shared" si="138"/>
        <v>0</v>
      </c>
      <c r="CW117" s="98">
        <f t="shared" si="139"/>
        <v>1</v>
      </c>
      <c r="CX117" s="98">
        <f t="shared" si="140"/>
        <v>0</v>
      </c>
      <c r="CY117" s="98">
        <f t="shared" si="141"/>
        <v>1</v>
      </c>
      <c r="CZ117" s="98">
        <f t="shared" si="142"/>
        <v>1</v>
      </c>
      <c r="DA117" s="98">
        <f t="shared" si="143"/>
        <v>1</v>
      </c>
      <c r="DB117" s="98">
        <f t="shared" si="144"/>
        <v>1</v>
      </c>
      <c r="DC117" s="99">
        <f t="shared" si="145"/>
        <v>0</v>
      </c>
      <c r="DD117" s="98">
        <f t="shared" si="146"/>
        <v>0</v>
      </c>
      <c r="DE117" s="195">
        <f t="shared" si="147"/>
        <v>0</v>
      </c>
      <c r="DF117" s="195">
        <f t="shared" si="148"/>
        <v>0</v>
      </c>
      <c r="DG117" s="196">
        <f t="shared" si="149"/>
        <v>0</v>
      </c>
      <c r="DH117">
        <f t="shared" si="80"/>
        <v>5</v>
      </c>
      <c r="DJ117" s="164">
        <v>1732</v>
      </c>
      <c r="DK117" s="194">
        <f t="shared" si="81"/>
        <v>1</v>
      </c>
      <c r="DL117" s="162">
        <f t="shared" si="82"/>
        <v>1</v>
      </c>
      <c r="DM117" s="98">
        <f t="shared" si="83"/>
        <v>1</v>
      </c>
      <c r="DN117" s="98">
        <f t="shared" si="84"/>
        <v>0</v>
      </c>
      <c r="DO117" s="98">
        <f t="shared" si="85"/>
        <v>0</v>
      </c>
      <c r="DP117" s="98">
        <f t="shared" si="86"/>
        <v>1</v>
      </c>
      <c r="DQ117" s="98">
        <f t="shared" si="87"/>
        <v>0</v>
      </c>
      <c r="DR117" s="98">
        <f t="shared" si="88"/>
        <v>0</v>
      </c>
      <c r="DS117" s="98">
        <f t="shared" si="89"/>
        <v>0</v>
      </c>
      <c r="DT117" s="195">
        <f t="shared" si="90"/>
        <v>0</v>
      </c>
      <c r="DU117" s="195">
        <f t="shared" si="91"/>
        <v>0</v>
      </c>
      <c r="DV117" s="196">
        <f t="shared" si="92"/>
        <v>0</v>
      </c>
      <c r="DW117">
        <f t="shared" si="93"/>
        <v>4</v>
      </c>
      <c r="DY117" s="194">
        <v>1218</v>
      </c>
      <c r="DZ117" s="194">
        <f t="shared" si="94"/>
        <v>0</v>
      </c>
      <c r="EA117" s="195">
        <f t="shared" si="95"/>
        <v>1</v>
      </c>
      <c r="EB117" s="98">
        <f t="shared" si="96"/>
        <v>1</v>
      </c>
      <c r="EC117" s="98">
        <f t="shared" si="97"/>
        <v>1</v>
      </c>
      <c r="ED117" s="98">
        <f t="shared" si="98"/>
        <v>1</v>
      </c>
      <c r="EE117" s="98">
        <f t="shared" si="99"/>
        <v>1</v>
      </c>
      <c r="EF117" s="98">
        <f t="shared" si="100"/>
        <v>0</v>
      </c>
      <c r="EG117" s="98">
        <f t="shared" si="101"/>
        <v>0</v>
      </c>
      <c r="EH117" s="98">
        <f t="shared" si="102"/>
        <v>0</v>
      </c>
      <c r="EI117" s="98">
        <f t="shared" si="103"/>
        <v>1</v>
      </c>
      <c r="EJ117" s="195">
        <f t="shared" si="104"/>
        <v>0</v>
      </c>
      <c r="EK117" s="195">
        <f t="shared" si="105"/>
        <v>0</v>
      </c>
      <c r="EL117" s="196">
        <f t="shared" si="106"/>
        <v>0</v>
      </c>
      <c r="EO117" s="196">
        <v>525</v>
      </c>
      <c r="EP117" s="194">
        <f t="shared" si="107"/>
        <v>0</v>
      </c>
      <c r="EQ117" s="195">
        <f t="shared" si="108"/>
        <v>0</v>
      </c>
      <c r="ER117" s="98">
        <f t="shared" si="109"/>
        <v>1</v>
      </c>
      <c r="ES117" s="98">
        <f t="shared" si="110"/>
        <v>1</v>
      </c>
      <c r="ET117" s="98">
        <f t="shared" si="111"/>
        <v>1</v>
      </c>
      <c r="EU117" s="98">
        <f t="shared" si="112"/>
        <v>0</v>
      </c>
      <c r="EV117" s="98">
        <f t="shared" si="113"/>
        <v>1</v>
      </c>
      <c r="EW117" s="98">
        <f t="shared" si="114"/>
        <v>0</v>
      </c>
      <c r="EX117" s="98">
        <f t="shared" si="115"/>
        <v>0</v>
      </c>
      <c r="EY117" s="98">
        <f t="shared" si="116"/>
        <v>0</v>
      </c>
      <c r="EZ117" s="98">
        <f t="shared" si="117"/>
        <v>0</v>
      </c>
      <c r="FA117" s="195">
        <f t="shared" si="118"/>
        <v>0</v>
      </c>
      <c r="FB117" s="195">
        <f t="shared" si="119"/>
        <v>0</v>
      </c>
      <c r="FC117" s="196">
        <f t="shared" si="120"/>
        <v>0</v>
      </c>
      <c r="FF117" s="10">
        <v>558</v>
      </c>
      <c r="FG117" s="191">
        <f t="shared" si="121"/>
        <v>1</v>
      </c>
      <c r="FH117" s="192">
        <f t="shared" si="122"/>
        <v>1</v>
      </c>
      <c r="FI117" s="160">
        <f t="shared" si="123"/>
        <v>0</v>
      </c>
      <c r="FJ117" s="160">
        <f t="shared" si="124"/>
        <v>0</v>
      </c>
      <c r="FK117" s="160">
        <f t="shared" si="125"/>
        <v>0</v>
      </c>
      <c r="FL117" s="160">
        <f t="shared" si="126"/>
        <v>0</v>
      </c>
      <c r="FM117" s="160">
        <f t="shared" si="127"/>
        <v>0</v>
      </c>
      <c r="FN117" s="160">
        <f t="shared" si="128"/>
        <v>0</v>
      </c>
      <c r="FO117" s="160">
        <f t="shared" si="129"/>
        <v>1</v>
      </c>
      <c r="FP117" s="160">
        <f t="shared" si="130"/>
        <v>0</v>
      </c>
      <c r="FQ117" s="160">
        <f t="shared" si="131"/>
        <v>0</v>
      </c>
      <c r="FR117" s="192">
        <f t="shared" si="132"/>
        <v>0</v>
      </c>
      <c r="FS117" s="192">
        <f t="shared" si="133"/>
        <v>0</v>
      </c>
      <c r="FT117" s="193">
        <f t="shared" si="134"/>
        <v>0</v>
      </c>
      <c r="FU117" s="193">
        <f t="shared" si="135"/>
        <v>0</v>
      </c>
    </row>
    <row r="118" spans="2:177" ht="13" thickBot="1" x14ac:dyDescent="0.3">
      <c r="B118" s="131">
        <v>157</v>
      </c>
      <c r="H118" s="126">
        <v>329</v>
      </c>
      <c r="I118">
        <f t="shared" ref="I118:I132" si="150">IF(ISNA(MATCH(H118,$B$53:$B$100,0)),0,1)</f>
        <v>0</v>
      </c>
      <c r="M118" s="154"/>
      <c r="P118" s="127">
        <v>279</v>
      </c>
      <c r="Q118">
        <f t="shared" si="137"/>
        <v>1</v>
      </c>
      <c r="R118" s="10">
        <f t="shared" si="17"/>
        <v>0</v>
      </c>
      <c r="V118" s="126">
        <v>311</v>
      </c>
      <c r="W118">
        <f t="shared" si="18"/>
        <v>1</v>
      </c>
      <c r="X118" s="10">
        <f t="shared" si="19"/>
        <v>0</v>
      </c>
      <c r="Y118" s="10">
        <f t="shared" si="20"/>
        <v>0</v>
      </c>
      <c r="AB118" s="131">
        <v>378</v>
      </c>
      <c r="AC118" s="10">
        <f t="shared" si="21"/>
        <v>1</v>
      </c>
      <c r="AD118" s="10">
        <f t="shared" si="22"/>
        <v>0</v>
      </c>
      <c r="AE118" s="10">
        <f t="shared" si="23"/>
        <v>1</v>
      </c>
      <c r="AF118" s="10">
        <f t="shared" si="24"/>
        <v>0</v>
      </c>
      <c r="AH118" s="126">
        <v>388</v>
      </c>
      <c r="AI118" s="10">
        <f t="shared" si="25"/>
        <v>0</v>
      </c>
      <c r="AJ118" s="10">
        <f t="shared" si="26"/>
        <v>0</v>
      </c>
      <c r="AK118" s="10">
        <f t="shared" si="27"/>
        <v>0</v>
      </c>
      <c r="AL118" s="10">
        <f t="shared" si="28"/>
        <v>0</v>
      </c>
      <c r="AM118" s="10">
        <f t="shared" si="29"/>
        <v>1</v>
      </c>
      <c r="AN118" s="142">
        <v>365</v>
      </c>
      <c r="AO118" s="10">
        <f t="shared" si="30"/>
        <v>1</v>
      </c>
      <c r="AP118" s="10">
        <f t="shared" si="31"/>
        <v>1</v>
      </c>
      <c r="AQ118" s="10">
        <f t="shared" si="32"/>
        <v>0</v>
      </c>
      <c r="AR118" s="10">
        <f t="shared" si="33"/>
        <v>1</v>
      </c>
      <c r="AS118" s="10">
        <f t="shared" si="34"/>
        <v>1</v>
      </c>
      <c r="AT118" s="131">
        <v>910</v>
      </c>
      <c r="AU118" s="10">
        <f t="shared" si="5"/>
        <v>0</v>
      </c>
      <c r="AV118" s="10">
        <f t="shared" si="35"/>
        <v>1</v>
      </c>
      <c r="AW118" s="10">
        <f t="shared" si="36"/>
        <v>0</v>
      </c>
      <c r="AX118" s="10">
        <f t="shared" si="37"/>
        <v>0</v>
      </c>
      <c r="AY118" s="10">
        <f t="shared" si="38"/>
        <v>0</v>
      </c>
      <c r="AZ118" s="131">
        <v>604</v>
      </c>
      <c r="BA118" s="10">
        <f t="shared" si="6"/>
        <v>0</v>
      </c>
      <c r="BB118" s="10">
        <f t="shared" si="39"/>
        <v>0</v>
      </c>
      <c r="BC118" s="10">
        <f t="shared" si="40"/>
        <v>0</v>
      </c>
      <c r="BD118" s="10">
        <f t="shared" si="41"/>
        <v>0</v>
      </c>
      <c r="BE118" s="10">
        <f t="shared" si="42"/>
        <v>0</v>
      </c>
      <c r="BF118" s="10">
        <f t="shared" si="43"/>
        <v>0</v>
      </c>
      <c r="BG118" s="10">
        <f t="shared" si="44"/>
        <v>0</v>
      </c>
      <c r="BH118" s="10">
        <f t="shared" si="45"/>
        <v>0</v>
      </c>
      <c r="BJ118" s="131">
        <v>971</v>
      </c>
      <c r="BK118" s="194">
        <f t="shared" si="46"/>
        <v>0</v>
      </c>
      <c r="BL118" s="195">
        <f t="shared" si="47"/>
        <v>0</v>
      </c>
      <c r="BM118" s="195">
        <f t="shared" si="48"/>
        <v>0</v>
      </c>
      <c r="BN118" s="195">
        <f t="shared" si="49"/>
        <v>0</v>
      </c>
      <c r="BO118" s="195">
        <f t="shared" si="50"/>
        <v>1</v>
      </c>
      <c r="BP118" s="195">
        <f t="shared" si="51"/>
        <v>0</v>
      </c>
      <c r="BQ118" s="195">
        <f t="shared" si="52"/>
        <v>0</v>
      </c>
      <c r="BR118" s="195">
        <f t="shared" si="136"/>
        <v>0</v>
      </c>
      <c r="BS118" s="196">
        <f t="shared" si="53"/>
        <v>0</v>
      </c>
      <c r="BT118" s="114">
        <f t="shared" si="54"/>
        <v>2</v>
      </c>
      <c r="BU118" s="162">
        <v>1218</v>
      </c>
      <c r="BV118" s="162">
        <f t="shared" si="55"/>
        <v>1</v>
      </c>
      <c r="BW118" s="98">
        <f t="shared" si="56"/>
        <v>1</v>
      </c>
      <c r="BX118" s="98">
        <f t="shared" si="57"/>
        <v>0</v>
      </c>
      <c r="BY118" s="98">
        <f t="shared" si="58"/>
        <v>0</v>
      </c>
      <c r="BZ118" s="98">
        <f t="shared" si="59"/>
        <v>0</v>
      </c>
      <c r="CA118" s="98">
        <f t="shared" si="60"/>
        <v>1</v>
      </c>
      <c r="CB118" s="98">
        <f t="shared" si="61"/>
        <v>0</v>
      </c>
      <c r="CC118" s="98">
        <f t="shared" si="62"/>
        <v>0</v>
      </c>
      <c r="CD118" s="195">
        <f t="shared" si="63"/>
        <v>0</v>
      </c>
      <c r="CE118" s="196">
        <f t="shared" si="64"/>
        <v>0</v>
      </c>
      <c r="CF118" s="114">
        <f t="shared" si="65"/>
        <v>4</v>
      </c>
      <c r="CG118" s="162">
        <v>1477</v>
      </c>
      <c r="CH118" s="194">
        <f t="shared" si="66"/>
        <v>0</v>
      </c>
      <c r="CI118" s="98">
        <f t="shared" si="67"/>
        <v>0</v>
      </c>
      <c r="CJ118" s="98">
        <f t="shared" si="68"/>
        <v>0</v>
      </c>
      <c r="CK118" s="98">
        <f t="shared" si="69"/>
        <v>0</v>
      </c>
      <c r="CL118" s="98">
        <f t="shared" si="70"/>
        <v>0</v>
      </c>
      <c r="CM118" s="98">
        <f t="shared" si="71"/>
        <v>0</v>
      </c>
      <c r="CN118" s="98">
        <f t="shared" si="72"/>
        <v>0</v>
      </c>
      <c r="CO118" s="99">
        <f t="shared" si="73"/>
        <v>0</v>
      </c>
      <c r="CP118" s="98">
        <f t="shared" si="74"/>
        <v>0</v>
      </c>
      <c r="CQ118" s="195">
        <f t="shared" si="75"/>
        <v>0</v>
      </c>
      <c r="CR118" s="196">
        <f t="shared" si="76"/>
        <v>0</v>
      </c>
      <c r="CS118">
        <f t="shared" si="77"/>
        <v>0</v>
      </c>
      <c r="CU118" s="164">
        <v>1662</v>
      </c>
      <c r="CV118" s="194">
        <f t="shared" si="138"/>
        <v>0</v>
      </c>
      <c r="CW118" s="98">
        <f t="shared" si="139"/>
        <v>0</v>
      </c>
      <c r="CX118" s="98">
        <f t="shared" si="140"/>
        <v>0</v>
      </c>
      <c r="CY118" s="98">
        <f t="shared" si="141"/>
        <v>0</v>
      </c>
      <c r="CZ118" s="98">
        <f t="shared" si="142"/>
        <v>0</v>
      </c>
      <c r="DA118" s="98">
        <f t="shared" si="143"/>
        <v>0</v>
      </c>
      <c r="DB118" s="98">
        <f t="shared" si="144"/>
        <v>0</v>
      </c>
      <c r="DC118" s="99">
        <f t="shared" si="145"/>
        <v>0</v>
      </c>
      <c r="DD118" s="98">
        <f t="shared" si="146"/>
        <v>0</v>
      </c>
      <c r="DE118" s="195">
        <f t="shared" si="147"/>
        <v>0</v>
      </c>
      <c r="DF118" s="195">
        <f t="shared" si="148"/>
        <v>0</v>
      </c>
      <c r="DG118" s="196">
        <f t="shared" si="149"/>
        <v>0</v>
      </c>
      <c r="DH118">
        <f t="shared" si="80"/>
        <v>0</v>
      </c>
      <c r="DJ118" s="164">
        <v>1741</v>
      </c>
      <c r="DK118" s="194">
        <f t="shared" si="81"/>
        <v>1</v>
      </c>
      <c r="DL118" s="162">
        <f t="shared" si="82"/>
        <v>0</v>
      </c>
      <c r="DM118" s="98">
        <f t="shared" si="83"/>
        <v>0</v>
      </c>
      <c r="DN118" s="98">
        <f t="shared" si="84"/>
        <v>0</v>
      </c>
      <c r="DO118" s="98">
        <f t="shared" si="85"/>
        <v>0</v>
      </c>
      <c r="DP118" s="98">
        <f t="shared" si="86"/>
        <v>0</v>
      </c>
      <c r="DQ118" s="98">
        <f t="shared" si="87"/>
        <v>0</v>
      </c>
      <c r="DR118" s="98">
        <f t="shared" si="88"/>
        <v>0</v>
      </c>
      <c r="DS118" s="98">
        <f t="shared" si="89"/>
        <v>0</v>
      </c>
      <c r="DT118" s="195">
        <f t="shared" si="90"/>
        <v>0</v>
      </c>
      <c r="DU118" s="195">
        <f t="shared" si="91"/>
        <v>0</v>
      </c>
      <c r="DV118" s="196">
        <f t="shared" si="92"/>
        <v>0</v>
      </c>
      <c r="DW118">
        <f t="shared" si="93"/>
        <v>1</v>
      </c>
      <c r="DY118" s="194">
        <v>1241</v>
      </c>
      <c r="DZ118" s="194">
        <f t="shared" si="94"/>
        <v>1</v>
      </c>
      <c r="EA118" s="195">
        <f t="shared" si="95"/>
        <v>0</v>
      </c>
      <c r="EB118" s="98">
        <f t="shared" si="96"/>
        <v>1</v>
      </c>
      <c r="EC118" s="98">
        <f t="shared" si="97"/>
        <v>0</v>
      </c>
      <c r="ED118" s="98">
        <f t="shared" si="98"/>
        <v>0</v>
      </c>
      <c r="EE118" s="98">
        <f t="shared" si="99"/>
        <v>0</v>
      </c>
      <c r="EF118" s="98">
        <f t="shared" si="100"/>
        <v>0</v>
      </c>
      <c r="EG118" s="98">
        <f t="shared" si="101"/>
        <v>0</v>
      </c>
      <c r="EH118" s="98">
        <f t="shared" si="102"/>
        <v>0</v>
      </c>
      <c r="EI118" s="98">
        <f t="shared" si="103"/>
        <v>1</v>
      </c>
      <c r="EJ118" s="195">
        <f t="shared" si="104"/>
        <v>0</v>
      </c>
      <c r="EK118" s="195">
        <f t="shared" si="105"/>
        <v>0</v>
      </c>
      <c r="EL118" s="196">
        <f t="shared" si="106"/>
        <v>0</v>
      </c>
      <c r="EO118" s="196">
        <v>548</v>
      </c>
      <c r="EP118" s="194">
        <f t="shared" si="107"/>
        <v>1</v>
      </c>
      <c r="EQ118" s="195">
        <f t="shared" si="108"/>
        <v>0</v>
      </c>
      <c r="ER118" s="98">
        <f t="shared" si="109"/>
        <v>1</v>
      </c>
      <c r="ES118" s="98">
        <f t="shared" si="110"/>
        <v>1</v>
      </c>
      <c r="ET118" s="98">
        <f t="shared" si="111"/>
        <v>0</v>
      </c>
      <c r="EU118" s="98">
        <f t="shared" si="112"/>
        <v>1</v>
      </c>
      <c r="EV118" s="98">
        <f t="shared" si="113"/>
        <v>0</v>
      </c>
      <c r="EW118" s="98">
        <f t="shared" si="114"/>
        <v>0</v>
      </c>
      <c r="EX118" s="98">
        <f t="shared" si="115"/>
        <v>0</v>
      </c>
      <c r="EY118" s="98">
        <f t="shared" si="116"/>
        <v>0</v>
      </c>
      <c r="EZ118" s="98">
        <f t="shared" si="117"/>
        <v>0</v>
      </c>
      <c r="FA118" s="195">
        <f t="shared" si="118"/>
        <v>0</v>
      </c>
      <c r="FB118" s="195">
        <f t="shared" si="119"/>
        <v>0</v>
      </c>
      <c r="FC118" s="196">
        <f t="shared" si="120"/>
        <v>0</v>
      </c>
      <c r="FF118" s="10">
        <v>610</v>
      </c>
      <c r="FG118" s="191">
        <f t="shared" si="121"/>
        <v>1</v>
      </c>
      <c r="FH118" s="192">
        <f t="shared" si="122"/>
        <v>1</v>
      </c>
      <c r="FI118" s="160">
        <f t="shared" si="123"/>
        <v>1</v>
      </c>
      <c r="FJ118" s="160">
        <f t="shared" si="124"/>
        <v>1</v>
      </c>
      <c r="FK118" s="160">
        <f t="shared" si="125"/>
        <v>1</v>
      </c>
      <c r="FL118" s="160">
        <f t="shared" si="126"/>
        <v>0</v>
      </c>
      <c r="FM118" s="160">
        <f t="shared" si="127"/>
        <v>0</v>
      </c>
      <c r="FN118" s="160">
        <f t="shared" si="128"/>
        <v>0</v>
      </c>
      <c r="FO118" s="160">
        <f t="shared" si="129"/>
        <v>0</v>
      </c>
      <c r="FP118" s="160">
        <f t="shared" si="130"/>
        <v>1</v>
      </c>
      <c r="FQ118" s="160">
        <f t="shared" si="131"/>
        <v>0</v>
      </c>
      <c r="FR118" s="192">
        <f t="shared" si="132"/>
        <v>0</v>
      </c>
      <c r="FS118" s="192">
        <f t="shared" si="133"/>
        <v>0</v>
      </c>
      <c r="FT118" s="193">
        <f t="shared" si="134"/>
        <v>0</v>
      </c>
      <c r="FU118" s="193">
        <f t="shared" si="135"/>
        <v>0</v>
      </c>
    </row>
    <row r="119" spans="2:177" ht="13" thickBot="1" x14ac:dyDescent="0.3">
      <c r="B119" s="131">
        <v>173</v>
      </c>
      <c r="H119" s="126">
        <v>340</v>
      </c>
      <c r="I119">
        <f t="shared" si="150"/>
        <v>1</v>
      </c>
      <c r="M119" s="2"/>
      <c r="P119" s="126">
        <v>288</v>
      </c>
      <c r="Q119">
        <f t="shared" si="137"/>
        <v>1</v>
      </c>
      <c r="R119" s="10">
        <f t="shared" si="17"/>
        <v>0</v>
      </c>
      <c r="V119" s="128">
        <v>312</v>
      </c>
      <c r="W119">
        <f t="shared" si="18"/>
        <v>1</v>
      </c>
      <c r="X119" s="10">
        <f t="shared" si="19"/>
        <v>1</v>
      </c>
      <c r="Y119" s="10">
        <f t="shared" si="20"/>
        <v>1</v>
      </c>
      <c r="AB119" s="131">
        <v>386</v>
      </c>
      <c r="AC119" s="10">
        <f t="shared" si="21"/>
        <v>0</v>
      </c>
      <c r="AD119" s="10">
        <f t="shared" si="22"/>
        <v>0</v>
      </c>
      <c r="AE119" s="10">
        <f t="shared" si="23"/>
        <v>0</v>
      </c>
      <c r="AF119" s="10">
        <f t="shared" si="24"/>
        <v>0</v>
      </c>
      <c r="AH119" s="126">
        <v>395</v>
      </c>
      <c r="AI119" s="10">
        <f t="shared" si="25"/>
        <v>1</v>
      </c>
      <c r="AJ119" s="10">
        <f t="shared" si="26"/>
        <v>0</v>
      </c>
      <c r="AK119" s="10">
        <f t="shared" si="27"/>
        <v>0</v>
      </c>
      <c r="AL119" s="10">
        <f t="shared" si="28"/>
        <v>0</v>
      </c>
      <c r="AM119" s="10">
        <f t="shared" si="29"/>
        <v>0</v>
      </c>
      <c r="AN119" s="131">
        <v>384</v>
      </c>
      <c r="AO119" s="10">
        <f t="shared" si="30"/>
        <v>0</v>
      </c>
      <c r="AP119" s="10">
        <f t="shared" si="31"/>
        <v>0</v>
      </c>
      <c r="AQ119" s="10">
        <f t="shared" si="32"/>
        <v>1</v>
      </c>
      <c r="AR119" s="10">
        <f t="shared" si="33"/>
        <v>0</v>
      </c>
      <c r="AS119" s="10">
        <f t="shared" si="34"/>
        <v>0</v>
      </c>
      <c r="AT119" s="131">
        <v>987</v>
      </c>
      <c r="AU119" s="10">
        <f t="shared" si="5"/>
        <v>1</v>
      </c>
      <c r="AV119" s="10">
        <f t="shared" si="35"/>
        <v>1</v>
      </c>
      <c r="AW119" s="10">
        <f t="shared" si="36"/>
        <v>0</v>
      </c>
      <c r="AX119" s="10">
        <f t="shared" si="37"/>
        <v>0</v>
      </c>
      <c r="AY119" s="10">
        <f t="shared" si="38"/>
        <v>1</v>
      </c>
      <c r="AZ119" s="131">
        <v>612</v>
      </c>
      <c r="BA119" s="10">
        <f t="shared" si="6"/>
        <v>0</v>
      </c>
      <c r="BB119" s="10">
        <f t="shared" si="39"/>
        <v>0</v>
      </c>
      <c r="BC119" s="10">
        <f t="shared" si="40"/>
        <v>0</v>
      </c>
      <c r="BD119" s="10">
        <f t="shared" si="41"/>
        <v>0</v>
      </c>
      <c r="BE119" s="10">
        <f t="shared" si="42"/>
        <v>0</v>
      </c>
      <c r="BF119" s="10">
        <f t="shared" si="43"/>
        <v>0</v>
      </c>
      <c r="BG119" s="10">
        <f t="shared" si="44"/>
        <v>0</v>
      </c>
      <c r="BH119" s="10">
        <f t="shared" si="45"/>
        <v>0</v>
      </c>
      <c r="BJ119" s="131">
        <v>973</v>
      </c>
      <c r="BK119" s="194">
        <f t="shared" si="46"/>
        <v>0</v>
      </c>
      <c r="BL119" s="195">
        <f t="shared" si="47"/>
        <v>0</v>
      </c>
      <c r="BM119" s="195">
        <f t="shared" si="48"/>
        <v>0</v>
      </c>
      <c r="BN119" s="195">
        <f t="shared" si="49"/>
        <v>0</v>
      </c>
      <c r="BO119" s="195">
        <f t="shared" si="50"/>
        <v>0</v>
      </c>
      <c r="BP119" s="195">
        <f t="shared" si="51"/>
        <v>0</v>
      </c>
      <c r="BQ119" s="195">
        <f t="shared" si="52"/>
        <v>0</v>
      </c>
      <c r="BR119" s="195">
        <f t="shared" si="136"/>
        <v>0</v>
      </c>
      <c r="BS119" s="196">
        <f t="shared" si="53"/>
        <v>0</v>
      </c>
      <c r="BT119" s="114">
        <f t="shared" si="54"/>
        <v>1</v>
      </c>
      <c r="BU119" s="162">
        <v>1305</v>
      </c>
      <c r="BV119" s="162">
        <f t="shared" si="55"/>
        <v>0</v>
      </c>
      <c r="BW119" s="98">
        <f t="shared" si="56"/>
        <v>0</v>
      </c>
      <c r="BX119" s="98">
        <f t="shared" si="57"/>
        <v>1</v>
      </c>
      <c r="BY119" s="98">
        <f t="shared" si="58"/>
        <v>1</v>
      </c>
      <c r="BZ119" s="98">
        <f t="shared" si="59"/>
        <v>1</v>
      </c>
      <c r="CA119" s="98">
        <f t="shared" si="60"/>
        <v>0</v>
      </c>
      <c r="CB119" s="98">
        <f t="shared" si="61"/>
        <v>0</v>
      </c>
      <c r="CC119" s="98">
        <f t="shared" si="62"/>
        <v>0</v>
      </c>
      <c r="CD119" s="195">
        <f t="shared" si="63"/>
        <v>0</v>
      </c>
      <c r="CE119" s="196">
        <f t="shared" si="64"/>
        <v>0</v>
      </c>
      <c r="CF119" s="114">
        <f t="shared" si="65"/>
        <v>4</v>
      </c>
      <c r="CG119" s="162">
        <v>1503</v>
      </c>
      <c r="CH119" s="194">
        <f t="shared" si="66"/>
        <v>0</v>
      </c>
      <c r="CI119" s="98">
        <f t="shared" si="67"/>
        <v>1</v>
      </c>
      <c r="CJ119" s="98">
        <f t="shared" si="68"/>
        <v>1</v>
      </c>
      <c r="CK119" s="98">
        <f t="shared" si="69"/>
        <v>1</v>
      </c>
      <c r="CL119" s="98">
        <f t="shared" si="70"/>
        <v>1</v>
      </c>
      <c r="CM119" s="98">
        <f t="shared" si="71"/>
        <v>1</v>
      </c>
      <c r="CN119" s="98">
        <f t="shared" si="72"/>
        <v>0</v>
      </c>
      <c r="CO119" s="99">
        <f t="shared" si="73"/>
        <v>0</v>
      </c>
      <c r="CP119" s="98">
        <f t="shared" si="74"/>
        <v>0</v>
      </c>
      <c r="CQ119" s="195">
        <f t="shared" si="75"/>
        <v>0</v>
      </c>
      <c r="CR119" s="196">
        <f t="shared" si="76"/>
        <v>0</v>
      </c>
      <c r="CS119">
        <f t="shared" si="77"/>
        <v>5</v>
      </c>
      <c r="CU119" s="162">
        <v>1671</v>
      </c>
      <c r="CV119" s="194">
        <f t="shared" si="138"/>
        <v>0</v>
      </c>
      <c r="CW119" s="98">
        <f t="shared" si="139"/>
        <v>0</v>
      </c>
      <c r="CX119" s="98">
        <f t="shared" si="140"/>
        <v>0</v>
      </c>
      <c r="CY119" s="98">
        <f t="shared" si="141"/>
        <v>0</v>
      </c>
      <c r="CZ119" s="98">
        <f t="shared" si="142"/>
        <v>0</v>
      </c>
      <c r="DA119" s="98">
        <f t="shared" si="143"/>
        <v>0</v>
      </c>
      <c r="DB119" s="98">
        <f t="shared" si="144"/>
        <v>0</v>
      </c>
      <c r="DC119" s="99">
        <f t="shared" si="145"/>
        <v>0</v>
      </c>
      <c r="DD119" s="98">
        <f t="shared" si="146"/>
        <v>0</v>
      </c>
      <c r="DE119" s="195">
        <f t="shared" si="147"/>
        <v>0</v>
      </c>
      <c r="DF119" s="195">
        <f t="shared" si="148"/>
        <v>0</v>
      </c>
      <c r="DG119" s="196">
        <f t="shared" si="149"/>
        <v>0</v>
      </c>
      <c r="DH119">
        <f t="shared" si="80"/>
        <v>0</v>
      </c>
      <c r="DJ119" s="162">
        <v>1756</v>
      </c>
      <c r="DK119" s="194">
        <f t="shared" si="81"/>
        <v>0</v>
      </c>
      <c r="DL119" s="162">
        <f t="shared" si="82"/>
        <v>0</v>
      </c>
      <c r="DM119" s="98">
        <f t="shared" si="83"/>
        <v>0</v>
      </c>
      <c r="DN119" s="98">
        <f t="shared" si="84"/>
        <v>0</v>
      </c>
      <c r="DO119" s="98">
        <f t="shared" si="85"/>
        <v>0</v>
      </c>
      <c r="DP119" s="98">
        <f t="shared" si="86"/>
        <v>0</v>
      </c>
      <c r="DQ119" s="98">
        <f t="shared" si="87"/>
        <v>1</v>
      </c>
      <c r="DR119" s="98">
        <f t="shared" si="88"/>
        <v>0</v>
      </c>
      <c r="DS119" s="98">
        <f t="shared" si="89"/>
        <v>0</v>
      </c>
      <c r="DT119" s="195">
        <f t="shared" si="90"/>
        <v>0</v>
      </c>
      <c r="DU119" s="195">
        <f t="shared" si="91"/>
        <v>0</v>
      </c>
      <c r="DV119" s="196">
        <f t="shared" si="92"/>
        <v>0</v>
      </c>
      <c r="DW119">
        <f t="shared" si="93"/>
        <v>1</v>
      </c>
      <c r="DY119" s="194">
        <v>1285</v>
      </c>
      <c r="DZ119" s="194">
        <f t="shared" si="94"/>
        <v>0</v>
      </c>
      <c r="EA119" s="195">
        <f t="shared" si="95"/>
        <v>0</v>
      </c>
      <c r="EB119" s="98">
        <f t="shared" si="96"/>
        <v>0</v>
      </c>
      <c r="EC119" s="98">
        <f t="shared" si="97"/>
        <v>0</v>
      </c>
      <c r="ED119" s="98">
        <f t="shared" si="98"/>
        <v>0</v>
      </c>
      <c r="EE119" s="98">
        <f t="shared" si="99"/>
        <v>0</v>
      </c>
      <c r="EF119" s="98">
        <f t="shared" si="100"/>
        <v>0</v>
      </c>
      <c r="EG119" s="98">
        <f t="shared" si="101"/>
        <v>0</v>
      </c>
      <c r="EH119" s="98">
        <f t="shared" si="102"/>
        <v>0</v>
      </c>
      <c r="EI119" s="98">
        <f t="shared" si="103"/>
        <v>0</v>
      </c>
      <c r="EJ119" s="195">
        <f t="shared" si="104"/>
        <v>0</v>
      </c>
      <c r="EK119" s="195">
        <f t="shared" si="105"/>
        <v>0</v>
      </c>
      <c r="EL119" s="196">
        <f t="shared" si="106"/>
        <v>0</v>
      </c>
      <c r="EO119" s="196">
        <v>558</v>
      </c>
      <c r="EP119" s="194">
        <f t="shared" si="107"/>
        <v>1</v>
      </c>
      <c r="EQ119" s="195">
        <f t="shared" si="108"/>
        <v>0</v>
      </c>
      <c r="ER119" s="98">
        <f t="shared" si="109"/>
        <v>0</v>
      </c>
      <c r="ES119" s="98">
        <f t="shared" si="110"/>
        <v>0</v>
      </c>
      <c r="ET119" s="98">
        <f t="shared" si="111"/>
        <v>0</v>
      </c>
      <c r="EU119" s="98">
        <f t="shared" si="112"/>
        <v>0</v>
      </c>
      <c r="EV119" s="98">
        <f t="shared" si="113"/>
        <v>0</v>
      </c>
      <c r="EW119" s="98">
        <f t="shared" si="114"/>
        <v>1</v>
      </c>
      <c r="EX119" s="98">
        <f t="shared" si="115"/>
        <v>0</v>
      </c>
      <c r="EY119" s="98">
        <f t="shared" si="116"/>
        <v>0</v>
      </c>
      <c r="EZ119" s="98">
        <f t="shared" si="117"/>
        <v>0</v>
      </c>
      <c r="FA119" s="195">
        <f t="shared" si="118"/>
        <v>0</v>
      </c>
      <c r="FB119" s="195">
        <f t="shared" si="119"/>
        <v>0</v>
      </c>
      <c r="FC119" s="196">
        <f t="shared" si="120"/>
        <v>0</v>
      </c>
      <c r="FF119" s="10">
        <v>623</v>
      </c>
      <c r="FG119" s="191">
        <f t="shared" si="121"/>
        <v>0</v>
      </c>
      <c r="FH119" s="192">
        <f t="shared" si="122"/>
        <v>0</v>
      </c>
      <c r="FI119" s="160">
        <f t="shared" si="123"/>
        <v>0</v>
      </c>
      <c r="FJ119" s="160">
        <f t="shared" si="124"/>
        <v>0</v>
      </c>
      <c r="FK119" s="160">
        <f t="shared" si="125"/>
        <v>0</v>
      </c>
      <c r="FL119" s="160">
        <f t="shared" si="126"/>
        <v>0</v>
      </c>
      <c r="FM119" s="160">
        <f t="shared" si="127"/>
        <v>0</v>
      </c>
      <c r="FN119" s="160">
        <f t="shared" si="128"/>
        <v>0</v>
      </c>
      <c r="FO119" s="160">
        <f t="shared" si="129"/>
        <v>0</v>
      </c>
      <c r="FP119" s="160">
        <f t="shared" si="130"/>
        <v>0</v>
      </c>
      <c r="FQ119" s="160">
        <f t="shared" si="131"/>
        <v>0</v>
      </c>
      <c r="FR119" s="192">
        <f t="shared" si="132"/>
        <v>0</v>
      </c>
      <c r="FS119" s="192">
        <f t="shared" si="133"/>
        <v>0</v>
      </c>
      <c r="FT119" s="193">
        <f t="shared" si="134"/>
        <v>0</v>
      </c>
      <c r="FU119" s="193">
        <f t="shared" si="135"/>
        <v>0</v>
      </c>
    </row>
    <row r="120" spans="2:177" ht="13" thickBot="1" x14ac:dyDescent="0.3">
      <c r="B120" s="131">
        <v>175</v>
      </c>
      <c r="H120" s="126">
        <v>342</v>
      </c>
      <c r="I120">
        <f t="shared" si="150"/>
        <v>0</v>
      </c>
      <c r="M120" s="2"/>
      <c r="P120" s="126">
        <v>291</v>
      </c>
      <c r="Q120">
        <f t="shared" si="137"/>
        <v>0</v>
      </c>
      <c r="R120" s="10">
        <f t="shared" si="17"/>
        <v>0</v>
      </c>
      <c r="V120" s="126">
        <v>313</v>
      </c>
      <c r="W120">
        <f t="shared" si="18"/>
        <v>1</v>
      </c>
      <c r="X120" s="10">
        <f t="shared" si="19"/>
        <v>0</v>
      </c>
      <c r="Y120" s="10">
        <f t="shared" si="20"/>
        <v>0</v>
      </c>
      <c r="AB120" s="131">
        <v>395</v>
      </c>
      <c r="AC120" s="10">
        <f t="shared" si="21"/>
        <v>0</v>
      </c>
      <c r="AD120" s="10">
        <f t="shared" si="22"/>
        <v>0</v>
      </c>
      <c r="AE120" s="10">
        <f t="shared" si="23"/>
        <v>0</v>
      </c>
      <c r="AF120" s="10">
        <f t="shared" si="24"/>
        <v>0</v>
      </c>
      <c r="AH120" s="126">
        <v>435</v>
      </c>
      <c r="AI120" s="10">
        <f t="shared" si="25"/>
        <v>1</v>
      </c>
      <c r="AJ120" s="10">
        <f t="shared" si="26"/>
        <v>0</v>
      </c>
      <c r="AK120" s="10">
        <f t="shared" si="27"/>
        <v>0</v>
      </c>
      <c r="AL120" s="10">
        <f t="shared" si="28"/>
        <v>0</v>
      </c>
      <c r="AM120" s="10">
        <f t="shared" si="29"/>
        <v>0</v>
      </c>
      <c r="AN120" s="131">
        <v>395</v>
      </c>
      <c r="AO120" s="10">
        <f t="shared" si="30"/>
        <v>1</v>
      </c>
      <c r="AP120" s="10">
        <f t="shared" si="31"/>
        <v>1</v>
      </c>
      <c r="AQ120" s="10">
        <f t="shared" si="32"/>
        <v>0</v>
      </c>
      <c r="AR120" s="10">
        <f t="shared" si="33"/>
        <v>0</v>
      </c>
      <c r="AS120" s="10">
        <f t="shared" si="34"/>
        <v>0</v>
      </c>
      <c r="AT120" s="131">
        <v>997</v>
      </c>
      <c r="AU120" s="10">
        <f t="shared" si="5"/>
        <v>0</v>
      </c>
      <c r="AV120" s="10">
        <f t="shared" si="35"/>
        <v>1</v>
      </c>
      <c r="AW120" s="10">
        <f t="shared" si="36"/>
        <v>0</v>
      </c>
      <c r="AX120" s="10">
        <f t="shared" si="37"/>
        <v>0</v>
      </c>
      <c r="AY120" s="10">
        <f t="shared" si="38"/>
        <v>0</v>
      </c>
      <c r="AZ120" s="131">
        <v>816</v>
      </c>
      <c r="BA120" s="10">
        <f t="shared" si="6"/>
        <v>0</v>
      </c>
      <c r="BB120" s="10">
        <f t="shared" si="39"/>
        <v>0</v>
      </c>
      <c r="BC120" s="10">
        <f t="shared" si="40"/>
        <v>0</v>
      </c>
      <c r="BD120" s="10">
        <f t="shared" si="41"/>
        <v>0</v>
      </c>
      <c r="BE120" s="10">
        <f t="shared" si="42"/>
        <v>0</v>
      </c>
      <c r="BF120" s="10">
        <f t="shared" si="43"/>
        <v>0</v>
      </c>
      <c r="BG120" s="10">
        <f t="shared" si="44"/>
        <v>0</v>
      </c>
      <c r="BH120" s="10">
        <f t="shared" si="45"/>
        <v>0</v>
      </c>
      <c r="BJ120" s="168">
        <v>987</v>
      </c>
      <c r="BK120" s="194">
        <f t="shared" si="46"/>
        <v>1</v>
      </c>
      <c r="BL120" s="195">
        <f t="shared" si="47"/>
        <v>1</v>
      </c>
      <c r="BM120" s="195">
        <f t="shared" si="48"/>
        <v>1</v>
      </c>
      <c r="BN120" s="195">
        <f t="shared" si="49"/>
        <v>1</v>
      </c>
      <c r="BO120" s="195">
        <f t="shared" si="50"/>
        <v>0</v>
      </c>
      <c r="BP120" s="195">
        <f t="shared" si="51"/>
        <v>0</v>
      </c>
      <c r="BQ120" s="195">
        <f t="shared" si="52"/>
        <v>1</v>
      </c>
      <c r="BR120" s="195">
        <f t="shared" si="136"/>
        <v>0</v>
      </c>
      <c r="BS120" s="196">
        <f t="shared" si="53"/>
        <v>0</v>
      </c>
      <c r="BT120" s="114">
        <f t="shared" si="54"/>
        <v>6</v>
      </c>
      <c r="BU120" s="162">
        <v>1306</v>
      </c>
      <c r="BV120" s="162">
        <f t="shared" si="55"/>
        <v>0</v>
      </c>
      <c r="BW120" s="98">
        <f t="shared" si="56"/>
        <v>0</v>
      </c>
      <c r="BX120" s="98">
        <f t="shared" si="57"/>
        <v>0</v>
      </c>
      <c r="BY120" s="98">
        <f t="shared" si="58"/>
        <v>0</v>
      </c>
      <c r="BZ120" s="98">
        <f t="shared" si="59"/>
        <v>0</v>
      </c>
      <c r="CA120" s="98">
        <f t="shared" si="60"/>
        <v>0</v>
      </c>
      <c r="CB120" s="98">
        <f t="shared" si="61"/>
        <v>0</v>
      </c>
      <c r="CC120" s="98">
        <f t="shared" si="62"/>
        <v>0</v>
      </c>
      <c r="CD120" s="195">
        <f t="shared" si="63"/>
        <v>0</v>
      </c>
      <c r="CE120" s="196">
        <f t="shared" si="64"/>
        <v>0</v>
      </c>
      <c r="CF120" s="114">
        <f t="shared" si="65"/>
        <v>1</v>
      </c>
      <c r="CG120" s="162">
        <v>1519</v>
      </c>
      <c r="CH120" s="194">
        <f t="shared" si="66"/>
        <v>1</v>
      </c>
      <c r="CI120" s="98">
        <f t="shared" si="67"/>
        <v>0</v>
      </c>
      <c r="CJ120" s="98">
        <f t="shared" si="68"/>
        <v>0</v>
      </c>
      <c r="CK120" s="98">
        <f t="shared" si="69"/>
        <v>0</v>
      </c>
      <c r="CL120" s="98">
        <f t="shared" si="70"/>
        <v>1</v>
      </c>
      <c r="CM120" s="98">
        <f t="shared" si="71"/>
        <v>0</v>
      </c>
      <c r="CN120" s="98">
        <f t="shared" si="72"/>
        <v>0</v>
      </c>
      <c r="CO120" s="99">
        <f t="shared" si="73"/>
        <v>0</v>
      </c>
      <c r="CP120" s="98">
        <f t="shared" si="74"/>
        <v>0</v>
      </c>
      <c r="CQ120" s="195">
        <f t="shared" si="75"/>
        <v>0</v>
      </c>
      <c r="CR120" s="196">
        <f t="shared" si="76"/>
        <v>0</v>
      </c>
      <c r="CS120">
        <f t="shared" si="77"/>
        <v>2</v>
      </c>
      <c r="CU120" s="162">
        <v>1676</v>
      </c>
      <c r="CV120" s="194">
        <f t="shared" si="138"/>
        <v>1</v>
      </c>
      <c r="CW120" s="98">
        <f t="shared" si="139"/>
        <v>1</v>
      </c>
      <c r="CX120" s="98">
        <f t="shared" si="140"/>
        <v>0</v>
      </c>
      <c r="CY120" s="98">
        <f t="shared" si="141"/>
        <v>0</v>
      </c>
      <c r="CZ120" s="98">
        <f t="shared" si="142"/>
        <v>0</v>
      </c>
      <c r="DA120" s="98">
        <f t="shared" si="143"/>
        <v>0</v>
      </c>
      <c r="DB120" s="98">
        <f t="shared" si="144"/>
        <v>0</v>
      </c>
      <c r="DC120" s="99">
        <f t="shared" si="145"/>
        <v>0</v>
      </c>
      <c r="DD120" s="98">
        <f t="shared" si="146"/>
        <v>0</v>
      </c>
      <c r="DE120" s="195">
        <f t="shared" si="147"/>
        <v>0</v>
      </c>
      <c r="DF120" s="195">
        <f t="shared" si="148"/>
        <v>0</v>
      </c>
      <c r="DG120" s="196">
        <f t="shared" si="149"/>
        <v>0</v>
      </c>
      <c r="DH120">
        <f t="shared" si="80"/>
        <v>2</v>
      </c>
      <c r="DJ120" s="162">
        <v>1806</v>
      </c>
      <c r="DK120" s="194">
        <f t="shared" si="81"/>
        <v>0</v>
      </c>
      <c r="DL120" s="162">
        <f t="shared" si="82"/>
        <v>0</v>
      </c>
      <c r="DM120" s="98">
        <f t="shared" si="83"/>
        <v>0</v>
      </c>
      <c r="DN120" s="98">
        <f t="shared" si="84"/>
        <v>1</v>
      </c>
      <c r="DO120" s="98">
        <f t="shared" si="85"/>
        <v>1</v>
      </c>
      <c r="DP120" s="98">
        <f t="shared" si="86"/>
        <v>0</v>
      </c>
      <c r="DQ120" s="98">
        <f t="shared" si="87"/>
        <v>0</v>
      </c>
      <c r="DR120" s="98">
        <f t="shared" si="88"/>
        <v>0</v>
      </c>
      <c r="DS120" s="98">
        <f t="shared" si="89"/>
        <v>0</v>
      </c>
      <c r="DT120" s="195">
        <f t="shared" si="90"/>
        <v>0</v>
      </c>
      <c r="DU120" s="195">
        <f t="shared" si="91"/>
        <v>0</v>
      </c>
      <c r="DV120" s="196">
        <f t="shared" si="92"/>
        <v>0</v>
      </c>
      <c r="DW120">
        <f t="shared" si="93"/>
        <v>2</v>
      </c>
      <c r="DY120" s="194">
        <v>1310</v>
      </c>
      <c r="DZ120" s="194">
        <f t="shared" si="94"/>
        <v>1</v>
      </c>
      <c r="EA120" s="195">
        <f t="shared" si="95"/>
        <v>0</v>
      </c>
      <c r="EB120" s="98">
        <f t="shared" si="96"/>
        <v>0</v>
      </c>
      <c r="EC120" s="98">
        <f t="shared" si="97"/>
        <v>0</v>
      </c>
      <c r="ED120" s="98">
        <f t="shared" si="98"/>
        <v>0</v>
      </c>
      <c r="EE120" s="98">
        <f t="shared" si="99"/>
        <v>0</v>
      </c>
      <c r="EF120" s="98">
        <f t="shared" si="100"/>
        <v>0</v>
      </c>
      <c r="EG120" s="98">
        <f t="shared" si="101"/>
        <v>0</v>
      </c>
      <c r="EH120" s="98">
        <f t="shared" si="102"/>
        <v>0</v>
      </c>
      <c r="EI120" s="98">
        <f t="shared" si="103"/>
        <v>0</v>
      </c>
      <c r="EJ120" s="195">
        <f t="shared" si="104"/>
        <v>0</v>
      </c>
      <c r="EK120" s="195">
        <f t="shared" si="105"/>
        <v>0</v>
      </c>
      <c r="EL120" s="196">
        <f t="shared" si="106"/>
        <v>0</v>
      </c>
      <c r="EO120" s="196">
        <v>573</v>
      </c>
      <c r="EP120" s="194">
        <f t="shared" si="107"/>
        <v>1</v>
      </c>
      <c r="EQ120" s="195">
        <f t="shared" si="108"/>
        <v>0</v>
      </c>
      <c r="ER120" s="98">
        <f t="shared" si="109"/>
        <v>1</v>
      </c>
      <c r="ES120" s="98">
        <f t="shared" si="110"/>
        <v>0</v>
      </c>
      <c r="ET120" s="98">
        <f t="shared" si="111"/>
        <v>1</v>
      </c>
      <c r="EU120" s="98">
        <f t="shared" si="112"/>
        <v>0</v>
      </c>
      <c r="EV120" s="98">
        <f t="shared" si="113"/>
        <v>0</v>
      </c>
      <c r="EW120" s="98">
        <f t="shared" si="114"/>
        <v>0</v>
      </c>
      <c r="EX120" s="98">
        <f t="shared" si="115"/>
        <v>0</v>
      </c>
      <c r="EY120" s="98">
        <f t="shared" si="116"/>
        <v>0</v>
      </c>
      <c r="EZ120" s="98">
        <f t="shared" si="117"/>
        <v>0</v>
      </c>
      <c r="FA120" s="195">
        <f t="shared" si="118"/>
        <v>0</v>
      </c>
      <c r="FB120" s="195">
        <f t="shared" si="119"/>
        <v>0</v>
      </c>
      <c r="FC120" s="196">
        <f t="shared" si="120"/>
        <v>1</v>
      </c>
      <c r="FF120" s="10">
        <v>639</v>
      </c>
      <c r="FG120" s="191">
        <f t="shared" si="121"/>
        <v>0</v>
      </c>
      <c r="FH120" s="192">
        <f t="shared" si="122"/>
        <v>0</v>
      </c>
      <c r="FI120" s="160">
        <f t="shared" si="123"/>
        <v>0</v>
      </c>
      <c r="FJ120" s="160">
        <f t="shared" si="124"/>
        <v>1</v>
      </c>
      <c r="FK120" s="160">
        <f t="shared" si="125"/>
        <v>0</v>
      </c>
      <c r="FL120" s="160">
        <f t="shared" si="126"/>
        <v>0</v>
      </c>
      <c r="FM120" s="160">
        <f t="shared" si="127"/>
        <v>0</v>
      </c>
      <c r="FN120" s="160">
        <f t="shared" si="128"/>
        <v>0</v>
      </c>
      <c r="FO120" s="160">
        <f t="shared" si="129"/>
        <v>0</v>
      </c>
      <c r="FP120" s="160">
        <f t="shared" si="130"/>
        <v>0</v>
      </c>
      <c r="FQ120" s="160">
        <f t="shared" si="131"/>
        <v>0</v>
      </c>
      <c r="FR120" s="192">
        <f t="shared" si="132"/>
        <v>0</v>
      </c>
      <c r="FS120" s="192">
        <f t="shared" si="133"/>
        <v>0</v>
      </c>
      <c r="FT120" s="193">
        <f t="shared" si="134"/>
        <v>0</v>
      </c>
      <c r="FU120" s="193">
        <f t="shared" si="135"/>
        <v>0</v>
      </c>
    </row>
    <row r="121" spans="2:177" ht="13" thickBot="1" x14ac:dyDescent="0.3">
      <c r="B121" s="131">
        <v>177</v>
      </c>
      <c r="H121" s="126">
        <v>349</v>
      </c>
      <c r="I121">
        <f t="shared" si="150"/>
        <v>1</v>
      </c>
      <c r="M121" s="2"/>
      <c r="P121" s="126">
        <v>302</v>
      </c>
      <c r="Q121">
        <f t="shared" si="137"/>
        <v>1</v>
      </c>
      <c r="R121" s="10">
        <f t="shared" si="17"/>
        <v>0</v>
      </c>
      <c r="V121" s="128">
        <v>322</v>
      </c>
      <c r="W121">
        <f t="shared" si="18"/>
        <v>1</v>
      </c>
      <c r="X121" s="10">
        <f t="shared" si="19"/>
        <v>0</v>
      </c>
      <c r="Y121" s="10">
        <f t="shared" si="20"/>
        <v>0</v>
      </c>
      <c r="AB121" s="131">
        <v>435</v>
      </c>
      <c r="AC121" s="10">
        <f t="shared" si="21"/>
        <v>0</v>
      </c>
      <c r="AD121" s="10">
        <f t="shared" si="22"/>
        <v>0</v>
      </c>
      <c r="AE121" s="10">
        <f t="shared" si="23"/>
        <v>0</v>
      </c>
      <c r="AF121" s="10">
        <f t="shared" si="24"/>
        <v>0</v>
      </c>
      <c r="AH121" s="126">
        <v>447</v>
      </c>
      <c r="AI121" s="10">
        <f t="shared" si="25"/>
        <v>0</v>
      </c>
      <c r="AJ121" s="10">
        <f t="shared" si="26"/>
        <v>1</v>
      </c>
      <c r="AK121" s="10">
        <f t="shared" si="27"/>
        <v>0</v>
      </c>
      <c r="AL121" s="10">
        <f t="shared" si="28"/>
        <v>0</v>
      </c>
      <c r="AM121" s="10">
        <f t="shared" si="29"/>
        <v>0</v>
      </c>
      <c r="AN121" s="131">
        <v>397</v>
      </c>
      <c r="AO121" s="10">
        <f t="shared" si="30"/>
        <v>0</v>
      </c>
      <c r="AP121" s="10">
        <f t="shared" si="31"/>
        <v>0</v>
      </c>
      <c r="AQ121" s="10">
        <f t="shared" si="32"/>
        <v>0</v>
      </c>
      <c r="AR121" s="10">
        <f t="shared" si="33"/>
        <v>0</v>
      </c>
      <c r="AS121" s="10">
        <f t="shared" si="34"/>
        <v>0</v>
      </c>
      <c r="AT121" s="142">
        <v>1038</v>
      </c>
      <c r="AU121" s="10">
        <f t="shared" si="5"/>
        <v>1</v>
      </c>
      <c r="AV121" s="10">
        <f t="shared" si="35"/>
        <v>0</v>
      </c>
      <c r="AW121" s="10">
        <f t="shared" si="36"/>
        <v>1</v>
      </c>
      <c r="AX121" s="10">
        <f t="shared" si="37"/>
        <v>1</v>
      </c>
      <c r="AY121" s="10">
        <f t="shared" si="38"/>
        <v>0</v>
      </c>
      <c r="AZ121" s="131">
        <v>842</v>
      </c>
      <c r="BA121" s="10">
        <f t="shared" si="6"/>
        <v>0</v>
      </c>
      <c r="BB121" s="10">
        <f t="shared" si="39"/>
        <v>0</v>
      </c>
      <c r="BC121" s="10">
        <f t="shared" si="40"/>
        <v>0</v>
      </c>
      <c r="BD121" s="10">
        <f t="shared" si="41"/>
        <v>0</v>
      </c>
      <c r="BE121" s="10">
        <f t="shared" si="42"/>
        <v>0</v>
      </c>
      <c r="BF121" s="10">
        <f t="shared" si="43"/>
        <v>0</v>
      </c>
      <c r="BG121" s="10">
        <f t="shared" si="44"/>
        <v>0</v>
      </c>
      <c r="BH121" s="10">
        <f t="shared" si="45"/>
        <v>0</v>
      </c>
      <c r="BJ121" s="131">
        <v>1002</v>
      </c>
      <c r="BK121" s="194">
        <f t="shared" si="46"/>
        <v>0</v>
      </c>
      <c r="BL121" s="195">
        <f t="shared" si="47"/>
        <v>0</v>
      </c>
      <c r="BM121" s="195">
        <f t="shared" si="48"/>
        <v>0</v>
      </c>
      <c r="BN121" s="195">
        <f t="shared" si="49"/>
        <v>0</v>
      </c>
      <c r="BO121" s="195">
        <f t="shared" si="50"/>
        <v>0</v>
      </c>
      <c r="BP121" s="195">
        <f t="shared" si="51"/>
        <v>0</v>
      </c>
      <c r="BQ121" s="195">
        <f t="shared" si="52"/>
        <v>0</v>
      </c>
      <c r="BR121" s="195">
        <f t="shared" si="136"/>
        <v>0</v>
      </c>
      <c r="BS121" s="196">
        <f t="shared" si="53"/>
        <v>0</v>
      </c>
      <c r="BT121" s="114">
        <f t="shared" si="54"/>
        <v>1</v>
      </c>
      <c r="BU121" s="162">
        <v>1511</v>
      </c>
      <c r="BV121" s="162">
        <f t="shared" si="55"/>
        <v>0</v>
      </c>
      <c r="BW121" s="98">
        <f t="shared" si="56"/>
        <v>1</v>
      </c>
      <c r="BX121" s="98">
        <f t="shared" si="57"/>
        <v>1</v>
      </c>
      <c r="BY121" s="98">
        <f t="shared" si="58"/>
        <v>1</v>
      </c>
      <c r="BZ121" s="98">
        <f t="shared" si="59"/>
        <v>0</v>
      </c>
      <c r="CA121" s="98">
        <f t="shared" si="60"/>
        <v>0</v>
      </c>
      <c r="CB121" s="98">
        <f t="shared" si="61"/>
        <v>0</v>
      </c>
      <c r="CC121" s="98">
        <f t="shared" si="62"/>
        <v>0</v>
      </c>
      <c r="CD121" s="195">
        <f t="shared" si="63"/>
        <v>0</v>
      </c>
      <c r="CE121" s="196">
        <f t="shared" si="64"/>
        <v>0</v>
      </c>
      <c r="CF121" s="114">
        <f t="shared" si="65"/>
        <v>4</v>
      </c>
      <c r="CG121" s="162">
        <v>1538</v>
      </c>
      <c r="CH121" s="194">
        <f t="shared" si="66"/>
        <v>1</v>
      </c>
      <c r="CI121" s="98">
        <f t="shared" si="67"/>
        <v>1</v>
      </c>
      <c r="CJ121" s="98">
        <f t="shared" si="68"/>
        <v>0</v>
      </c>
      <c r="CK121" s="98">
        <f t="shared" si="69"/>
        <v>0</v>
      </c>
      <c r="CL121" s="98">
        <f t="shared" si="70"/>
        <v>0</v>
      </c>
      <c r="CM121" s="98">
        <f t="shared" si="71"/>
        <v>0</v>
      </c>
      <c r="CN121" s="98">
        <f t="shared" si="72"/>
        <v>0</v>
      </c>
      <c r="CO121" s="99">
        <f t="shared" si="73"/>
        <v>0</v>
      </c>
      <c r="CP121" s="98">
        <f t="shared" si="74"/>
        <v>0</v>
      </c>
      <c r="CQ121" s="195">
        <f t="shared" si="75"/>
        <v>0</v>
      </c>
      <c r="CR121" s="196">
        <f t="shared" si="76"/>
        <v>0</v>
      </c>
      <c r="CS121">
        <f t="shared" si="77"/>
        <v>2</v>
      </c>
      <c r="CU121" s="164">
        <v>1678</v>
      </c>
      <c r="CV121" s="194">
        <f t="shared" si="138"/>
        <v>1</v>
      </c>
      <c r="CW121" s="98">
        <f t="shared" si="139"/>
        <v>0</v>
      </c>
      <c r="CX121" s="98">
        <f t="shared" si="140"/>
        <v>0</v>
      </c>
      <c r="CY121" s="98">
        <f t="shared" si="141"/>
        <v>0</v>
      </c>
      <c r="CZ121" s="98">
        <f t="shared" si="142"/>
        <v>0</v>
      </c>
      <c r="DA121" s="98">
        <f t="shared" si="143"/>
        <v>0</v>
      </c>
      <c r="DB121" s="98">
        <f t="shared" si="144"/>
        <v>0</v>
      </c>
      <c r="DC121" s="99">
        <f t="shared" si="145"/>
        <v>0</v>
      </c>
      <c r="DD121" s="98">
        <f t="shared" si="146"/>
        <v>0</v>
      </c>
      <c r="DE121" s="195">
        <f t="shared" si="147"/>
        <v>0</v>
      </c>
      <c r="DF121" s="195">
        <f t="shared" si="148"/>
        <v>0</v>
      </c>
      <c r="DG121" s="196">
        <f t="shared" si="149"/>
        <v>0</v>
      </c>
      <c r="DH121">
        <f t="shared" si="80"/>
        <v>1</v>
      </c>
      <c r="DJ121" s="164">
        <v>1918</v>
      </c>
      <c r="DK121" s="194">
        <f t="shared" si="81"/>
        <v>1</v>
      </c>
      <c r="DL121" s="162">
        <f t="shared" si="82"/>
        <v>1</v>
      </c>
      <c r="DM121" s="98">
        <f t="shared" si="83"/>
        <v>1</v>
      </c>
      <c r="DN121" s="98">
        <f t="shared" si="84"/>
        <v>1</v>
      </c>
      <c r="DO121" s="98">
        <f t="shared" si="85"/>
        <v>0</v>
      </c>
      <c r="DP121" s="98">
        <f t="shared" si="86"/>
        <v>0</v>
      </c>
      <c r="DQ121" s="98">
        <f t="shared" si="87"/>
        <v>0</v>
      </c>
      <c r="DR121" s="98">
        <f t="shared" si="88"/>
        <v>0</v>
      </c>
      <c r="DS121" s="98">
        <f t="shared" si="89"/>
        <v>0</v>
      </c>
      <c r="DT121" s="195">
        <f t="shared" si="90"/>
        <v>0</v>
      </c>
      <c r="DU121" s="195">
        <f t="shared" si="91"/>
        <v>0</v>
      </c>
      <c r="DV121" s="196">
        <f t="shared" si="92"/>
        <v>0</v>
      </c>
      <c r="DW121">
        <f t="shared" si="93"/>
        <v>4</v>
      </c>
      <c r="DY121" s="194">
        <v>1311</v>
      </c>
      <c r="DZ121" s="194">
        <f t="shared" si="94"/>
        <v>0</v>
      </c>
      <c r="EA121" s="195">
        <f t="shared" si="95"/>
        <v>0</v>
      </c>
      <c r="EB121" s="98">
        <f t="shared" si="96"/>
        <v>0</v>
      </c>
      <c r="EC121" s="98">
        <f t="shared" si="97"/>
        <v>0</v>
      </c>
      <c r="ED121" s="98">
        <f t="shared" si="98"/>
        <v>0</v>
      </c>
      <c r="EE121" s="98">
        <f t="shared" si="99"/>
        <v>0</v>
      </c>
      <c r="EF121" s="98">
        <f t="shared" si="100"/>
        <v>1</v>
      </c>
      <c r="EG121" s="98">
        <f t="shared" si="101"/>
        <v>0</v>
      </c>
      <c r="EH121" s="98">
        <f t="shared" si="102"/>
        <v>0</v>
      </c>
      <c r="EI121" s="98">
        <f t="shared" si="103"/>
        <v>0</v>
      </c>
      <c r="EJ121" s="195">
        <f t="shared" si="104"/>
        <v>0</v>
      </c>
      <c r="EK121" s="195">
        <f t="shared" si="105"/>
        <v>0</v>
      </c>
      <c r="EL121" s="196">
        <f t="shared" si="106"/>
        <v>0</v>
      </c>
      <c r="EO121" s="196">
        <v>610</v>
      </c>
      <c r="EP121" s="194">
        <f t="shared" si="107"/>
        <v>1</v>
      </c>
      <c r="EQ121" s="195">
        <f t="shared" si="108"/>
        <v>1</v>
      </c>
      <c r="ER121" s="98">
        <f t="shared" si="109"/>
        <v>1</v>
      </c>
      <c r="ES121" s="98">
        <f t="shared" si="110"/>
        <v>1</v>
      </c>
      <c r="ET121" s="98">
        <f t="shared" si="111"/>
        <v>0</v>
      </c>
      <c r="EU121" s="98">
        <f t="shared" si="112"/>
        <v>0</v>
      </c>
      <c r="EV121" s="98">
        <f t="shared" si="113"/>
        <v>0</v>
      </c>
      <c r="EW121" s="98">
        <f t="shared" si="114"/>
        <v>0</v>
      </c>
      <c r="EX121" s="98">
        <f t="shared" si="115"/>
        <v>1</v>
      </c>
      <c r="EY121" s="98">
        <f t="shared" si="116"/>
        <v>0</v>
      </c>
      <c r="EZ121" s="98">
        <f t="shared" si="117"/>
        <v>0</v>
      </c>
      <c r="FA121" s="195">
        <f t="shared" si="118"/>
        <v>0</v>
      </c>
      <c r="FB121" s="195">
        <f t="shared" si="119"/>
        <v>1</v>
      </c>
      <c r="FC121" s="196">
        <f t="shared" si="120"/>
        <v>0</v>
      </c>
      <c r="FF121" s="10">
        <v>694</v>
      </c>
      <c r="FG121" s="191">
        <f t="shared" si="121"/>
        <v>0</v>
      </c>
      <c r="FH121" s="192">
        <f t="shared" si="122"/>
        <v>0</v>
      </c>
      <c r="FI121" s="160">
        <f t="shared" si="123"/>
        <v>0</v>
      </c>
      <c r="FJ121" s="160">
        <f t="shared" si="124"/>
        <v>0</v>
      </c>
      <c r="FK121" s="160">
        <f t="shared" si="125"/>
        <v>1</v>
      </c>
      <c r="FL121" s="160">
        <f t="shared" si="126"/>
        <v>0</v>
      </c>
      <c r="FM121" s="160">
        <f t="shared" si="127"/>
        <v>0</v>
      </c>
      <c r="FN121" s="160">
        <f t="shared" si="128"/>
        <v>0</v>
      </c>
      <c r="FO121" s="160">
        <f t="shared" si="129"/>
        <v>0</v>
      </c>
      <c r="FP121" s="160">
        <f t="shared" si="130"/>
        <v>0</v>
      </c>
      <c r="FQ121" s="160">
        <f t="shared" si="131"/>
        <v>1</v>
      </c>
      <c r="FR121" s="192">
        <f t="shared" si="132"/>
        <v>0</v>
      </c>
      <c r="FS121" s="192">
        <f t="shared" si="133"/>
        <v>0</v>
      </c>
      <c r="FT121" s="193">
        <f t="shared" si="134"/>
        <v>0</v>
      </c>
      <c r="FU121" s="193">
        <f t="shared" si="135"/>
        <v>0</v>
      </c>
    </row>
    <row r="122" spans="2:177" ht="13" thickBot="1" x14ac:dyDescent="0.3">
      <c r="B122" s="131">
        <v>232</v>
      </c>
      <c r="H122" s="126">
        <v>365</v>
      </c>
      <c r="I122">
        <f t="shared" si="150"/>
        <v>1</v>
      </c>
      <c r="M122" s="156"/>
      <c r="P122" s="128">
        <v>303</v>
      </c>
      <c r="Q122">
        <f t="shared" si="137"/>
        <v>0</v>
      </c>
      <c r="R122" s="10">
        <f t="shared" si="17"/>
        <v>0</v>
      </c>
      <c r="V122" s="126">
        <v>330</v>
      </c>
      <c r="W122">
        <f t="shared" si="18"/>
        <v>1</v>
      </c>
      <c r="X122" s="10">
        <f t="shared" si="19"/>
        <v>0</v>
      </c>
      <c r="Y122" s="10">
        <f t="shared" si="20"/>
        <v>1</v>
      </c>
      <c r="AB122" s="142">
        <v>456</v>
      </c>
      <c r="AC122" s="10">
        <f t="shared" si="21"/>
        <v>0</v>
      </c>
      <c r="AD122" s="10">
        <f t="shared" si="22"/>
        <v>0</v>
      </c>
      <c r="AE122" s="10">
        <f t="shared" si="23"/>
        <v>0</v>
      </c>
      <c r="AF122" s="10">
        <f t="shared" si="24"/>
        <v>0</v>
      </c>
      <c r="AH122" s="126">
        <v>469</v>
      </c>
      <c r="AI122" s="10">
        <f t="shared" si="25"/>
        <v>1</v>
      </c>
      <c r="AJ122" s="10">
        <f t="shared" si="26"/>
        <v>1</v>
      </c>
      <c r="AK122" s="10">
        <f t="shared" si="27"/>
        <v>1</v>
      </c>
      <c r="AL122" s="10">
        <f t="shared" si="28"/>
        <v>1</v>
      </c>
      <c r="AM122" s="10">
        <f t="shared" si="29"/>
        <v>0</v>
      </c>
      <c r="AN122" s="131">
        <v>401</v>
      </c>
      <c r="AO122" s="10">
        <f t="shared" si="30"/>
        <v>0</v>
      </c>
      <c r="AP122" s="10">
        <f t="shared" si="31"/>
        <v>0</v>
      </c>
      <c r="AQ122" s="10">
        <f t="shared" si="32"/>
        <v>0</v>
      </c>
      <c r="AR122" s="10">
        <f t="shared" si="33"/>
        <v>0</v>
      </c>
      <c r="AS122" s="10">
        <f t="shared" si="34"/>
        <v>1</v>
      </c>
      <c r="AT122" s="131">
        <v>1087</v>
      </c>
      <c r="AU122" s="10">
        <f t="shared" si="5"/>
        <v>0</v>
      </c>
      <c r="AV122" s="10">
        <f t="shared" si="35"/>
        <v>0</v>
      </c>
      <c r="AW122" s="10">
        <f t="shared" si="36"/>
        <v>0</v>
      </c>
      <c r="AX122" s="10">
        <f t="shared" si="37"/>
        <v>0</v>
      </c>
      <c r="AY122" s="10">
        <f t="shared" si="38"/>
        <v>0</v>
      </c>
      <c r="AZ122" s="131">
        <v>968</v>
      </c>
      <c r="BA122" s="10">
        <f t="shared" si="6"/>
        <v>0</v>
      </c>
      <c r="BB122" s="10">
        <f t="shared" si="39"/>
        <v>1</v>
      </c>
      <c r="BC122" s="10">
        <f t="shared" si="40"/>
        <v>0</v>
      </c>
      <c r="BD122" s="10">
        <f t="shared" si="41"/>
        <v>1</v>
      </c>
      <c r="BE122" s="10">
        <f t="shared" si="42"/>
        <v>0</v>
      </c>
      <c r="BF122" s="10">
        <f t="shared" si="43"/>
        <v>0</v>
      </c>
      <c r="BG122" s="10">
        <f t="shared" si="44"/>
        <v>0</v>
      </c>
      <c r="BH122" s="10">
        <f t="shared" si="45"/>
        <v>0</v>
      </c>
      <c r="BJ122" s="182">
        <v>1114</v>
      </c>
      <c r="BK122" s="194">
        <f t="shared" si="46"/>
        <v>1</v>
      </c>
      <c r="BL122" s="195">
        <f t="shared" si="47"/>
        <v>1</v>
      </c>
      <c r="BM122" s="195">
        <f t="shared" si="48"/>
        <v>1</v>
      </c>
      <c r="BN122" s="195">
        <f t="shared" si="49"/>
        <v>1</v>
      </c>
      <c r="BO122" s="195">
        <f t="shared" si="50"/>
        <v>1</v>
      </c>
      <c r="BP122" s="195">
        <f t="shared" si="51"/>
        <v>1</v>
      </c>
      <c r="BQ122" s="195">
        <f t="shared" si="52"/>
        <v>0</v>
      </c>
      <c r="BR122" s="195">
        <f t="shared" si="136"/>
        <v>0</v>
      </c>
      <c r="BS122" s="196">
        <f t="shared" si="53"/>
        <v>0</v>
      </c>
      <c r="BT122" s="114">
        <f t="shared" si="54"/>
        <v>7</v>
      </c>
      <c r="BU122" s="162">
        <v>1519</v>
      </c>
      <c r="BV122" s="162">
        <f t="shared" si="55"/>
        <v>0</v>
      </c>
      <c r="BW122" s="98">
        <f t="shared" si="56"/>
        <v>0</v>
      </c>
      <c r="BX122" s="98">
        <f t="shared" si="57"/>
        <v>0</v>
      </c>
      <c r="BY122" s="98">
        <f t="shared" si="58"/>
        <v>1</v>
      </c>
      <c r="BZ122" s="98">
        <f t="shared" si="59"/>
        <v>0</v>
      </c>
      <c r="CA122" s="98">
        <f t="shared" si="60"/>
        <v>0</v>
      </c>
      <c r="CB122" s="98">
        <f t="shared" si="61"/>
        <v>0</v>
      </c>
      <c r="CC122" s="98">
        <f t="shared" si="62"/>
        <v>0</v>
      </c>
      <c r="CD122" s="195">
        <f t="shared" si="63"/>
        <v>0</v>
      </c>
      <c r="CE122" s="196">
        <f t="shared" si="64"/>
        <v>0</v>
      </c>
      <c r="CF122" s="114">
        <f t="shared" si="65"/>
        <v>2</v>
      </c>
      <c r="CG122" s="162">
        <v>1559</v>
      </c>
      <c r="CH122" s="194">
        <f t="shared" si="66"/>
        <v>0</v>
      </c>
      <c r="CI122" s="98">
        <f t="shared" si="67"/>
        <v>0</v>
      </c>
      <c r="CJ122" s="98">
        <f t="shared" si="68"/>
        <v>0</v>
      </c>
      <c r="CK122" s="98">
        <f t="shared" si="69"/>
        <v>0</v>
      </c>
      <c r="CL122" s="98">
        <f t="shared" si="70"/>
        <v>0</v>
      </c>
      <c r="CM122" s="98">
        <f t="shared" si="71"/>
        <v>0</v>
      </c>
      <c r="CN122" s="98">
        <f t="shared" si="72"/>
        <v>0</v>
      </c>
      <c r="CO122" s="99">
        <f t="shared" si="73"/>
        <v>0</v>
      </c>
      <c r="CP122" s="98">
        <f t="shared" si="74"/>
        <v>0</v>
      </c>
      <c r="CQ122" s="195">
        <f t="shared" si="75"/>
        <v>0</v>
      </c>
      <c r="CR122" s="196">
        <f t="shared" si="76"/>
        <v>0</v>
      </c>
      <c r="CS122">
        <f t="shared" si="77"/>
        <v>0</v>
      </c>
      <c r="CU122" s="162">
        <v>1714</v>
      </c>
      <c r="CV122" s="194">
        <f t="shared" si="138"/>
        <v>0</v>
      </c>
      <c r="CW122" s="98">
        <f t="shared" si="139"/>
        <v>1</v>
      </c>
      <c r="CX122" s="98">
        <f t="shared" si="140"/>
        <v>0</v>
      </c>
      <c r="CY122" s="98">
        <f t="shared" si="141"/>
        <v>1</v>
      </c>
      <c r="CZ122" s="98">
        <f t="shared" si="142"/>
        <v>0</v>
      </c>
      <c r="DA122" s="98">
        <f t="shared" si="143"/>
        <v>0</v>
      </c>
      <c r="DB122" s="98">
        <f t="shared" si="144"/>
        <v>0</v>
      </c>
      <c r="DC122" s="99">
        <f t="shared" si="145"/>
        <v>0</v>
      </c>
      <c r="DD122" s="98">
        <f t="shared" si="146"/>
        <v>0</v>
      </c>
      <c r="DE122" s="195">
        <f t="shared" si="147"/>
        <v>0</v>
      </c>
      <c r="DF122" s="195">
        <f t="shared" si="148"/>
        <v>0</v>
      </c>
      <c r="DG122" s="196">
        <f t="shared" si="149"/>
        <v>0</v>
      </c>
      <c r="DH122">
        <f t="shared" si="80"/>
        <v>2</v>
      </c>
      <c r="DJ122" s="162">
        <v>1983</v>
      </c>
      <c r="DK122" s="194">
        <f t="shared" si="81"/>
        <v>1</v>
      </c>
      <c r="DL122" s="162">
        <f t="shared" si="82"/>
        <v>1</v>
      </c>
      <c r="DM122" s="98">
        <f t="shared" si="83"/>
        <v>0</v>
      </c>
      <c r="DN122" s="98">
        <f t="shared" si="84"/>
        <v>0</v>
      </c>
      <c r="DO122" s="98">
        <f t="shared" si="85"/>
        <v>1</v>
      </c>
      <c r="DP122" s="98">
        <f t="shared" si="86"/>
        <v>0</v>
      </c>
      <c r="DQ122" s="98">
        <f t="shared" si="87"/>
        <v>0</v>
      </c>
      <c r="DR122" s="98">
        <f t="shared" si="88"/>
        <v>0</v>
      </c>
      <c r="DS122" s="98">
        <f t="shared" si="89"/>
        <v>0</v>
      </c>
      <c r="DT122" s="195">
        <f t="shared" si="90"/>
        <v>0</v>
      </c>
      <c r="DU122" s="195">
        <f t="shared" si="91"/>
        <v>0</v>
      </c>
      <c r="DV122" s="196">
        <f t="shared" si="92"/>
        <v>0</v>
      </c>
      <c r="DW122">
        <f t="shared" si="93"/>
        <v>3</v>
      </c>
      <c r="DY122" s="194">
        <v>1318</v>
      </c>
      <c r="DZ122" s="194">
        <f t="shared" si="94"/>
        <v>0</v>
      </c>
      <c r="EA122" s="195">
        <f t="shared" si="95"/>
        <v>0</v>
      </c>
      <c r="EB122" s="98">
        <f t="shared" si="96"/>
        <v>0</v>
      </c>
      <c r="EC122" s="98">
        <f t="shared" si="97"/>
        <v>0</v>
      </c>
      <c r="ED122" s="98">
        <f t="shared" si="98"/>
        <v>1</v>
      </c>
      <c r="EE122" s="98">
        <f t="shared" si="99"/>
        <v>0</v>
      </c>
      <c r="EF122" s="98">
        <f t="shared" si="100"/>
        <v>0</v>
      </c>
      <c r="EG122" s="98">
        <f t="shared" si="101"/>
        <v>0</v>
      </c>
      <c r="EH122" s="98">
        <f t="shared" si="102"/>
        <v>0</v>
      </c>
      <c r="EI122" s="98">
        <f t="shared" si="103"/>
        <v>0</v>
      </c>
      <c r="EJ122" s="195">
        <f t="shared" si="104"/>
        <v>0</v>
      </c>
      <c r="EK122" s="195">
        <f t="shared" si="105"/>
        <v>0</v>
      </c>
      <c r="EL122" s="196">
        <f t="shared" si="106"/>
        <v>0</v>
      </c>
      <c r="EO122" s="196">
        <v>624</v>
      </c>
      <c r="EP122" s="194">
        <f t="shared" si="107"/>
        <v>1</v>
      </c>
      <c r="EQ122" s="195">
        <f t="shared" si="108"/>
        <v>0</v>
      </c>
      <c r="ER122" s="98">
        <f t="shared" si="109"/>
        <v>1</v>
      </c>
      <c r="ES122" s="98">
        <f t="shared" si="110"/>
        <v>0</v>
      </c>
      <c r="ET122" s="98">
        <f t="shared" si="111"/>
        <v>1</v>
      </c>
      <c r="EU122" s="98">
        <f t="shared" si="112"/>
        <v>1</v>
      </c>
      <c r="EV122" s="98">
        <f t="shared" si="113"/>
        <v>0</v>
      </c>
      <c r="EW122" s="98">
        <f t="shared" si="114"/>
        <v>0</v>
      </c>
      <c r="EX122" s="98">
        <f t="shared" si="115"/>
        <v>0</v>
      </c>
      <c r="EY122" s="98">
        <f t="shared" si="116"/>
        <v>0</v>
      </c>
      <c r="EZ122" s="98">
        <f t="shared" si="117"/>
        <v>0</v>
      </c>
      <c r="FA122" s="195">
        <f t="shared" si="118"/>
        <v>0</v>
      </c>
      <c r="FB122" s="195">
        <f t="shared" si="119"/>
        <v>0</v>
      </c>
      <c r="FC122" s="196">
        <f t="shared" si="120"/>
        <v>0</v>
      </c>
      <c r="FF122" s="10">
        <v>708</v>
      </c>
      <c r="FG122" s="191">
        <f t="shared" si="121"/>
        <v>0</v>
      </c>
      <c r="FH122" s="192">
        <f t="shared" si="122"/>
        <v>0</v>
      </c>
      <c r="FI122" s="160">
        <f t="shared" si="123"/>
        <v>0</v>
      </c>
      <c r="FJ122" s="160">
        <f t="shared" si="124"/>
        <v>0</v>
      </c>
      <c r="FK122" s="160">
        <f t="shared" si="125"/>
        <v>0</v>
      </c>
      <c r="FL122" s="160">
        <f t="shared" si="126"/>
        <v>0</v>
      </c>
      <c r="FM122" s="160">
        <f t="shared" si="127"/>
        <v>1</v>
      </c>
      <c r="FN122" s="160">
        <f t="shared" si="128"/>
        <v>0</v>
      </c>
      <c r="FO122" s="160">
        <f t="shared" si="129"/>
        <v>0</v>
      </c>
      <c r="FP122" s="160">
        <f t="shared" si="130"/>
        <v>0</v>
      </c>
      <c r="FQ122" s="160">
        <f t="shared" si="131"/>
        <v>0</v>
      </c>
      <c r="FR122" s="192">
        <f t="shared" si="132"/>
        <v>0</v>
      </c>
      <c r="FS122" s="192">
        <f t="shared" si="133"/>
        <v>0</v>
      </c>
      <c r="FT122" s="193">
        <f t="shared" si="134"/>
        <v>0</v>
      </c>
      <c r="FU122" s="193">
        <f t="shared" si="135"/>
        <v>0</v>
      </c>
    </row>
    <row r="123" spans="2:177" ht="13" thickBot="1" x14ac:dyDescent="0.3">
      <c r="B123" s="131">
        <v>254</v>
      </c>
      <c r="H123" s="126">
        <v>378</v>
      </c>
      <c r="I123">
        <f t="shared" si="150"/>
        <v>0</v>
      </c>
      <c r="M123" s="156"/>
      <c r="P123" s="128">
        <v>308</v>
      </c>
      <c r="Q123">
        <f t="shared" si="137"/>
        <v>1</v>
      </c>
      <c r="R123" s="10">
        <f t="shared" si="17"/>
        <v>0</v>
      </c>
      <c r="V123" s="126">
        <v>341</v>
      </c>
      <c r="W123">
        <f t="shared" si="18"/>
        <v>0</v>
      </c>
      <c r="X123" s="10">
        <f t="shared" si="19"/>
        <v>0</v>
      </c>
      <c r="Y123" s="10">
        <f t="shared" si="20"/>
        <v>0</v>
      </c>
      <c r="AB123" s="131">
        <v>461</v>
      </c>
      <c r="AC123" s="10">
        <f t="shared" si="21"/>
        <v>0</v>
      </c>
      <c r="AD123" s="10">
        <f t="shared" si="22"/>
        <v>0</v>
      </c>
      <c r="AE123" s="10">
        <f t="shared" si="23"/>
        <v>0</v>
      </c>
      <c r="AF123" s="10">
        <f t="shared" si="24"/>
        <v>0</v>
      </c>
      <c r="AH123" s="126">
        <v>492</v>
      </c>
      <c r="AI123" s="10">
        <f t="shared" si="25"/>
        <v>1</v>
      </c>
      <c r="AJ123" s="10">
        <f t="shared" si="26"/>
        <v>0</v>
      </c>
      <c r="AK123" s="10">
        <f t="shared" si="27"/>
        <v>0</v>
      </c>
      <c r="AL123" s="10">
        <f t="shared" si="28"/>
        <v>0</v>
      </c>
      <c r="AM123" s="10">
        <f t="shared" si="29"/>
        <v>0</v>
      </c>
      <c r="AN123" s="142">
        <v>451</v>
      </c>
      <c r="AO123" s="10">
        <f t="shared" si="30"/>
        <v>0</v>
      </c>
      <c r="AP123" s="10">
        <f t="shared" si="31"/>
        <v>0</v>
      </c>
      <c r="AQ123" s="10">
        <f t="shared" si="32"/>
        <v>0</v>
      </c>
      <c r="AR123" s="10">
        <f t="shared" si="33"/>
        <v>0</v>
      </c>
      <c r="AS123" s="10">
        <f t="shared" si="34"/>
        <v>0</v>
      </c>
      <c r="AT123" s="131">
        <v>1102</v>
      </c>
      <c r="AU123" s="10">
        <f t="shared" si="5"/>
        <v>0</v>
      </c>
      <c r="AV123" s="10">
        <f t="shared" si="35"/>
        <v>0</v>
      </c>
      <c r="AW123" s="10">
        <f t="shared" si="36"/>
        <v>0</v>
      </c>
      <c r="AX123" s="10">
        <f t="shared" si="37"/>
        <v>0</v>
      </c>
      <c r="AY123" s="10">
        <f t="shared" si="38"/>
        <v>0</v>
      </c>
      <c r="AZ123" s="131">
        <v>987</v>
      </c>
      <c r="BA123" s="10">
        <f t="shared" si="6"/>
        <v>1</v>
      </c>
      <c r="BB123" s="10">
        <f t="shared" si="39"/>
        <v>1</v>
      </c>
      <c r="BC123" s="10">
        <f t="shared" si="40"/>
        <v>1</v>
      </c>
      <c r="BD123" s="10">
        <f t="shared" si="41"/>
        <v>0</v>
      </c>
      <c r="BE123" s="10">
        <f t="shared" si="42"/>
        <v>0</v>
      </c>
      <c r="BF123" s="10">
        <f t="shared" si="43"/>
        <v>1</v>
      </c>
      <c r="BG123" s="10">
        <f t="shared" si="44"/>
        <v>0</v>
      </c>
      <c r="BH123" s="10">
        <f t="shared" si="45"/>
        <v>0</v>
      </c>
      <c r="BJ123" s="131">
        <v>1124</v>
      </c>
      <c r="BK123" s="194">
        <f t="shared" si="46"/>
        <v>1</v>
      </c>
      <c r="BL123" s="195">
        <f t="shared" si="47"/>
        <v>1</v>
      </c>
      <c r="BM123" s="195">
        <f t="shared" si="48"/>
        <v>0</v>
      </c>
      <c r="BN123" s="195">
        <f t="shared" si="49"/>
        <v>0</v>
      </c>
      <c r="BO123" s="195">
        <f t="shared" si="50"/>
        <v>0</v>
      </c>
      <c r="BP123" s="195">
        <f t="shared" si="51"/>
        <v>0</v>
      </c>
      <c r="BQ123" s="195">
        <f t="shared" si="52"/>
        <v>0</v>
      </c>
      <c r="BR123" s="195">
        <f t="shared" si="136"/>
        <v>0</v>
      </c>
      <c r="BS123" s="196">
        <f t="shared" si="53"/>
        <v>0</v>
      </c>
      <c r="BT123" s="114">
        <f t="shared" si="54"/>
        <v>3</v>
      </c>
      <c r="BU123" s="162">
        <v>1538</v>
      </c>
      <c r="BV123" s="162">
        <f t="shared" si="55"/>
        <v>1</v>
      </c>
      <c r="BW123" s="98">
        <f t="shared" si="56"/>
        <v>0</v>
      </c>
      <c r="BX123" s="98">
        <f t="shared" si="57"/>
        <v>0</v>
      </c>
      <c r="BY123" s="98">
        <f t="shared" si="58"/>
        <v>0</v>
      </c>
      <c r="BZ123" s="98">
        <f t="shared" si="59"/>
        <v>0</v>
      </c>
      <c r="CA123" s="98">
        <f t="shared" si="60"/>
        <v>0</v>
      </c>
      <c r="CB123" s="98">
        <f t="shared" si="61"/>
        <v>0</v>
      </c>
      <c r="CC123" s="98">
        <f t="shared" si="62"/>
        <v>0</v>
      </c>
      <c r="CD123" s="195">
        <f t="shared" si="63"/>
        <v>0</v>
      </c>
      <c r="CE123" s="196">
        <f t="shared" si="64"/>
        <v>0</v>
      </c>
      <c r="CF123" s="114">
        <f t="shared" si="65"/>
        <v>2</v>
      </c>
      <c r="CG123" s="162">
        <v>1625</v>
      </c>
      <c r="CH123" s="194">
        <f t="shared" si="66"/>
        <v>1</v>
      </c>
      <c r="CI123" s="98">
        <f t="shared" si="67"/>
        <v>1</v>
      </c>
      <c r="CJ123" s="98">
        <f t="shared" si="68"/>
        <v>1</v>
      </c>
      <c r="CK123" s="98">
        <f t="shared" si="69"/>
        <v>0</v>
      </c>
      <c r="CL123" s="98">
        <f t="shared" si="70"/>
        <v>1</v>
      </c>
      <c r="CM123" s="98">
        <f t="shared" si="71"/>
        <v>0</v>
      </c>
      <c r="CN123" s="98">
        <f t="shared" si="72"/>
        <v>0</v>
      </c>
      <c r="CO123" s="99">
        <f t="shared" si="73"/>
        <v>0</v>
      </c>
      <c r="CP123" s="98">
        <f t="shared" si="74"/>
        <v>0</v>
      </c>
      <c r="CQ123" s="195">
        <f t="shared" si="75"/>
        <v>0</v>
      </c>
      <c r="CR123" s="196">
        <f t="shared" si="76"/>
        <v>0</v>
      </c>
      <c r="CS123">
        <f t="shared" si="77"/>
        <v>4</v>
      </c>
      <c r="CU123" s="162">
        <v>1717</v>
      </c>
      <c r="CV123" s="194">
        <f t="shared" si="138"/>
        <v>1</v>
      </c>
      <c r="CW123" s="98">
        <f t="shared" si="139"/>
        <v>1</v>
      </c>
      <c r="CX123" s="98">
        <f t="shared" si="140"/>
        <v>1</v>
      </c>
      <c r="CY123" s="98">
        <f t="shared" si="141"/>
        <v>1</v>
      </c>
      <c r="CZ123" s="98">
        <f t="shared" si="142"/>
        <v>0</v>
      </c>
      <c r="DA123" s="98">
        <f t="shared" si="143"/>
        <v>0</v>
      </c>
      <c r="DB123" s="98">
        <f t="shared" si="144"/>
        <v>0</v>
      </c>
      <c r="DC123" s="99">
        <f t="shared" si="145"/>
        <v>0</v>
      </c>
      <c r="DD123" s="98">
        <f t="shared" si="146"/>
        <v>0</v>
      </c>
      <c r="DE123" s="195">
        <f t="shared" si="147"/>
        <v>0</v>
      </c>
      <c r="DF123" s="195">
        <f t="shared" si="148"/>
        <v>0</v>
      </c>
      <c r="DG123" s="196">
        <f t="shared" si="149"/>
        <v>0</v>
      </c>
      <c r="DH123">
        <f t="shared" si="80"/>
        <v>4</v>
      </c>
      <c r="DJ123" s="162">
        <v>1986</v>
      </c>
      <c r="DK123" s="194">
        <f t="shared" si="81"/>
        <v>1</v>
      </c>
      <c r="DL123" s="162">
        <f t="shared" si="82"/>
        <v>1</v>
      </c>
      <c r="DM123" s="98">
        <f t="shared" si="83"/>
        <v>1</v>
      </c>
      <c r="DN123" s="98">
        <f t="shared" si="84"/>
        <v>0</v>
      </c>
      <c r="DO123" s="98">
        <f t="shared" si="85"/>
        <v>0</v>
      </c>
      <c r="DP123" s="98">
        <f t="shared" si="86"/>
        <v>0</v>
      </c>
      <c r="DQ123" s="98">
        <f t="shared" si="87"/>
        <v>0</v>
      </c>
      <c r="DR123" s="98">
        <f t="shared" si="88"/>
        <v>0</v>
      </c>
      <c r="DS123" s="98">
        <f t="shared" si="89"/>
        <v>0</v>
      </c>
      <c r="DT123" s="195">
        <f t="shared" si="90"/>
        <v>0</v>
      </c>
      <c r="DU123" s="195">
        <f t="shared" si="91"/>
        <v>0</v>
      </c>
      <c r="DV123" s="196">
        <f t="shared" si="92"/>
        <v>0</v>
      </c>
      <c r="DW123">
        <f t="shared" si="93"/>
        <v>3</v>
      </c>
      <c r="DY123" s="194">
        <v>1323</v>
      </c>
      <c r="DZ123" s="194">
        <f t="shared" si="94"/>
        <v>1</v>
      </c>
      <c r="EA123" s="195">
        <f t="shared" si="95"/>
        <v>1</v>
      </c>
      <c r="EB123" s="98">
        <f t="shared" si="96"/>
        <v>0</v>
      </c>
      <c r="EC123" s="98">
        <f t="shared" si="97"/>
        <v>0</v>
      </c>
      <c r="ED123" s="98">
        <f t="shared" si="98"/>
        <v>0</v>
      </c>
      <c r="EE123" s="98">
        <f t="shared" si="99"/>
        <v>0</v>
      </c>
      <c r="EF123" s="98">
        <f t="shared" si="100"/>
        <v>0</v>
      </c>
      <c r="EG123" s="98">
        <f t="shared" si="101"/>
        <v>1</v>
      </c>
      <c r="EH123" s="98">
        <f t="shared" si="102"/>
        <v>0</v>
      </c>
      <c r="EI123" s="98">
        <f t="shared" si="103"/>
        <v>0</v>
      </c>
      <c r="EJ123" s="195">
        <f t="shared" si="104"/>
        <v>0</v>
      </c>
      <c r="EK123" s="195">
        <f t="shared" si="105"/>
        <v>0</v>
      </c>
      <c r="EL123" s="196">
        <f t="shared" si="106"/>
        <v>0</v>
      </c>
      <c r="EO123" s="196">
        <v>649</v>
      </c>
      <c r="EP123" s="194">
        <f t="shared" si="107"/>
        <v>0</v>
      </c>
      <c r="EQ123" s="195">
        <f t="shared" si="108"/>
        <v>0</v>
      </c>
      <c r="ER123" s="98">
        <f t="shared" si="109"/>
        <v>0</v>
      </c>
      <c r="ES123" s="98">
        <f t="shared" si="110"/>
        <v>0</v>
      </c>
      <c r="ET123" s="98">
        <f t="shared" si="111"/>
        <v>0</v>
      </c>
      <c r="EU123" s="98">
        <f t="shared" si="112"/>
        <v>0</v>
      </c>
      <c r="EV123" s="98">
        <f t="shared" si="113"/>
        <v>0</v>
      </c>
      <c r="EW123" s="98">
        <f t="shared" si="114"/>
        <v>0</v>
      </c>
      <c r="EX123" s="98">
        <f t="shared" si="115"/>
        <v>0</v>
      </c>
      <c r="EY123" s="98">
        <f t="shared" si="116"/>
        <v>0</v>
      </c>
      <c r="EZ123" s="98">
        <f t="shared" si="117"/>
        <v>0</v>
      </c>
      <c r="FA123" s="195">
        <f t="shared" si="118"/>
        <v>0</v>
      </c>
      <c r="FB123" s="195">
        <f t="shared" si="119"/>
        <v>0</v>
      </c>
      <c r="FC123" s="196">
        <f t="shared" si="120"/>
        <v>0</v>
      </c>
      <c r="FF123" s="10">
        <v>836</v>
      </c>
      <c r="FG123" s="191">
        <f t="shared" si="121"/>
        <v>1</v>
      </c>
      <c r="FH123" s="192">
        <f t="shared" si="122"/>
        <v>1</v>
      </c>
      <c r="FI123" s="160">
        <f t="shared" si="123"/>
        <v>0</v>
      </c>
      <c r="FJ123" s="160">
        <f t="shared" si="124"/>
        <v>0</v>
      </c>
      <c r="FK123" s="160">
        <f t="shared" si="125"/>
        <v>0</v>
      </c>
      <c r="FL123" s="160">
        <f t="shared" si="126"/>
        <v>0</v>
      </c>
      <c r="FM123" s="160">
        <f t="shared" si="127"/>
        <v>0</v>
      </c>
      <c r="FN123" s="160">
        <f t="shared" si="128"/>
        <v>0</v>
      </c>
      <c r="FO123" s="160">
        <f t="shared" si="129"/>
        <v>0</v>
      </c>
      <c r="FP123" s="160">
        <f t="shared" si="130"/>
        <v>0</v>
      </c>
      <c r="FQ123" s="160">
        <f t="shared" si="131"/>
        <v>0</v>
      </c>
      <c r="FR123" s="192">
        <f t="shared" si="132"/>
        <v>0</v>
      </c>
      <c r="FS123" s="192">
        <f t="shared" si="133"/>
        <v>0</v>
      </c>
      <c r="FT123" s="193">
        <f t="shared" si="134"/>
        <v>0</v>
      </c>
      <c r="FU123" s="193">
        <f t="shared" si="135"/>
        <v>0</v>
      </c>
    </row>
    <row r="124" spans="2:177" ht="13" thickBot="1" x14ac:dyDescent="0.3">
      <c r="B124" s="131">
        <v>255</v>
      </c>
      <c r="H124" s="126">
        <v>401</v>
      </c>
      <c r="I124">
        <f t="shared" si="150"/>
        <v>0</v>
      </c>
      <c r="M124" s="2"/>
      <c r="P124" s="126">
        <v>311</v>
      </c>
      <c r="Q124">
        <f t="shared" si="137"/>
        <v>0</v>
      </c>
      <c r="R124" s="10">
        <f t="shared" si="17"/>
        <v>0</v>
      </c>
      <c r="V124" s="126">
        <v>343</v>
      </c>
      <c r="W124">
        <f t="shared" si="18"/>
        <v>1</v>
      </c>
      <c r="X124" s="10">
        <f t="shared" si="19"/>
        <v>0</v>
      </c>
      <c r="Y124" s="10">
        <f t="shared" si="20"/>
        <v>0</v>
      </c>
      <c r="AB124" s="142">
        <v>469</v>
      </c>
      <c r="AC124" s="10">
        <f t="shared" si="21"/>
        <v>1</v>
      </c>
      <c r="AD124" s="10">
        <f t="shared" si="22"/>
        <v>1</v>
      </c>
      <c r="AE124" s="10">
        <f t="shared" si="23"/>
        <v>1</v>
      </c>
      <c r="AF124" s="10">
        <f t="shared" si="24"/>
        <v>0</v>
      </c>
      <c r="AH124" s="126">
        <v>494</v>
      </c>
      <c r="AI124" s="10">
        <f t="shared" si="25"/>
        <v>1</v>
      </c>
      <c r="AJ124" s="10">
        <f t="shared" si="26"/>
        <v>1</v>
      </c>
      <c r="AK124" s="10">
        <f t="shared" si="27"/>
        <v>1</v>
      </c>
      <c r="AL124" s="10">
        <f t="shared" si="28"/>
        <v>0</v>
      </c>
      <c r="AM124" s="10">
        <f t="shared" si="29"/>
        <v>0</v>
      </c>
      <c r="AN124" s="131">
        <v>469</v>
      </c>
      <c r="AO124" s="10">
        <f t="shared" si="30"/>
        <v>1</v>
      </c>
      <c r="AP124" s="10">
        <f t="shared" si="31"/>
        <v>1</v>
      </c>
      <c r="AQ124" s="10">
        <f t="shared" si="32"/>
        <v>1</v>
      </c>
      <c r="AR124" s="10">
        <f t="shared" si="33"/>
        <v>1</v>
      </c>
      <c r="AS124" s="10">
        <f t="shared" si="34"/>
        <v>1</v>
      </c>
      <c r="AT124" s="131">
        <v>1114</v>
      </c>
      <c r="AU124" s="10">
        <f t="shared" si="5"/>
        <v>1</v>
      </c>
      <c r="AV124" s="10">
        <f t="shared" si="35"/>
        <v>1</v>
      </c>
      <c r="AW124" s="10">
        <f t="shared" si="36"/>
        <v>1</v>
      </c>
      <c r="AX124" s="10">
        <f t="shared" si="37"/>
        <v>1</v>
      </c>
      <c r="AY124" s="10">
        <f t="shared" si="38"/>
        <v>0</v>
      </c>
      <c r="AZ124" s="142">
        <v>1024</v>
      </c>
      <c r="BA124" s="10">
        <f t="shared" si="6"/>
        <v>0</v>
      </c>
      <c r="BB124" s="10">
        <f t="shared" si="39"/>
        <v>0</v>
      </c>
      <c r="BC124" s="10">
        <f t="shared" si="40"/>
        <v>1</v>
      </c>
      <c r="BD124" s="10">
        <f t="shared" si="41"/>
        <v>0</v>
      </c>
      <c r="BE124" s="10">
        <f t="shared" si="42"/>
        <v>0</v>
      </c>
      <c r="BF124" s="10">
        <f t="shared" si="43"/>
        <v>0</v>
      </c>
      <c r="BG124" s="10">
        <f t="shared" si="44"/>
        <v>0</v>
      </c>
      <c r="BH124" s="10">
        <f t="shared" si="45"/>
        <v>0</v>
      </c>
      <c r="BJ124" s="131">
        <v>1208</v>
      </c>
      <c r="BK124" s="194">
        <f t="shared" si="46"/>
        <v>0</v>
      </c>
      <c r="BL124" s="195">
        <f t="shared" si="47"/>
        <v>0</v>
      </c>
      <c r="BM124" s="195">
        <f t="shared" si="48"/>
        <v>0</v>
      </c>
      <c r="BN124" s="195">
        <f t="shared" si="49"/>
        <v>0</v>
      </c>
      <c r="BO124" s="195">
        <f t="shared" si="50"/>
        <v>0</v>
      </c>
      <c r="BP124" s="195">
        <f t="shared" si="51"/>
        <v>0</v>
      </c>
      <c r="BQ124" s="195">
        <f t="shared" si="52"/>
        <v>0</v>
      </c>
      <c r="BR124" s="195">
        <f t="shared" si="136"/>
        <v>0</v>
      </c>
      <c r="BS124" s="196">
        <f t="shared" si="53"/>
        <v>0</v>
      </c>
      <c r="BT124" s="114">
        <f t="shared" si="54"/>
        <v>1</v>
      </c>
      <c r="BU124" s="162">
        <v>1592</v>
      </c>
      <c r="BV124" s="162">
        <f t="shared" si="55"/>
        <v>0</v>
      </c>
      <c r="BW124" s="98">
        <f t="shared" si="56"/>
        <v>1</v>
      </c>
      <c r="BX124" s="98">
        <f t="shared" si="57"/>
        <v>1</v>
      </c>
      <c r="BY124" s="98">
        <f t="shared" si="58"/>
        <v>1</v>
      </c>
      <c r="BZ124" s="98">
        <f t="shared" si="59"/>
        <v>1</v>
      </c>
      <c r="CA124" s="98">
        <f t="shared" si="60"/>
        <v>0</v>
      </c>
      <c r="CB124" s="98">
        <f t="shared" si="61"/>
        <v>0</v>
      </c>
      <c r="CC124" s="98">
        <f t="shared" si="62"/>
        <v>0</v>
      </c>
      <c r="CD124" s="195">
        <f t="shared" si="63"/>
        <v>0</v>
      </c>
      <c r="CE124" s="196">
        <f t="shared" si="64"/>
        <v>0</v>
      </c>
      <c r="CF124" s="114">
        <f t="shared" si="65"/>
        <v>5</v>
      </c>
      <c r="CG124" s="162">
        <v>1675</v>
      </c>
      <c r="CH124" s="194">
        <f t="shared" si="66"/>
        <v>0</v>
      </c>
      <c r="CI124" s="98">
        <f t="shared" si="67"/>
        <v>0</v>
      </c>
      <c r="CJ124" s="98">
        <f t="shared" si="68"/>
        <v>0</v>
      </c>
      <c r="CK124" s="98">
        <f t="shared" si="69"/>
        <v>0</v>
      </c>
      <c r="CL124" s="98">
        <f t="shared" si="70"/>
        <v>0</v>
      </c>
      <c r="CM124" s="98">
        <f t="shared" si="71"/>
        <v>0</v>
      </c>
      <c r="CN124" s="98">
        <f t="shared" si="72"/>
        <v>0</v>
      </c>
      <c r="CO124" s="99">
        <f t="shared" si="73"/>
        <v>0</v>
      </c>
      <c r="CP124" s="98">
        <f t="shared" si="74"/>
        <v>0</v>
      </c>
      <c r="CQ124" s="195">
        <f t="shared" si="75"/>
        <v>0</v>
      </c>
      <c r="CR124" s="196">
        <f t="shared" si="76"/>
        <v>0</v>
      </c>
      <c r="CS124">
        <f t="shared" si="77"/>
        <v>0</v>
      </c>
      <c r="CU124" s="162">
        <v>1718</v>
      </c>
      <c r="CV124" s="194">
        <f t="shared" si="138"/>
        <v>1</v>
      </c>
      <c r="CW124" s="98">
        <f t="shared" si="139"/>
        <v>1</v>
      </c>
      <c r="CX124" s="98">
        <f t="shared" si="140"/>
        <v>0</v>
      </c>
      <c r="CY124" s="98">
        <f t="shared" si="141"/>
        <v>0</v>
      </c>
      <c r="CZ124" s="98">
        <f t="shared" si="142"/>
        <v>0</v>
      </c>
      <c r="DA124" s="98">
        <f t="shared" si="143"/>
        <v>1</v>
      </c>
      <c r="DB124" s="98">
        <f t="shared" si="144"/>
        <v>0</v>
      </c>
      <c r="DC124" s="99">
        <f t="shared" si="145"/>
        <v>0</v>
      </c>
      <c r="DD124" s="98">
        <f t="shared" si="146"/>
        <v>0</v>
      </c>
      <c r="DE124" s="195">
        <f t="shared" si="147"/>
        <v>0</v>
      </c>
      <c r="DF124" s="195">
        <f t="shared" si="148"/>
        <v>0</v>
      </c>
      <c r="DG124" s="196">
        <f t="shared" si="149"/>
        <v>0</v>
      </c>
      <c r="DH124">
        <f t="shared" si="80"/>
        <v>3</v>
      </c>
      <c r="DJ124" s="162">
        <v>2052</v>
      </c>
      <c r="DK124" s="194">
        <f t="shared" si="81"/>
        <v>0</v>
      </c>
      <c r="DL124" s="162">
        <f t="shared" si="82"/>
        <v>0</v>
      </c>
      <c r="DM124" s="98">
        <f t="shared" si="83"/>
        <v>0</v>
      </c>
      <c r="DN124" s="98">
        <f t="shared" si="84"/>
        <v>0</v>
      </c>
      <c r="DO124" s="98">
        <f t="shared" si="85"/>
        <v>0</v>
      </c>
      <c r="DP124" s="98">
        <f t="shared" si="86"/>
        <v>0</v>
      </c>
      <c r="DQ124" s="98">
        <f t="shared" si="87"/>
        <v>0</v>
      </c>
      <c r="DR124" s="98">
        <f t="shared" si="88"/>
        <v>0</v>
      </c>
      <c r="DS124" s="98">
        <f t="shared" si="89"/>
        <v>0</v>
      </c>
      <c r="DT124" s="195">
        <f t="shared" si="90"/>
        <v>0</v>
      </c>
      <c r="DU124" s="195">
        <f t="shared" si="91"/>
        <v>0</v>
      </c>
      <c r="DV124" s="196">
        <f t="shared" si="92"/>
        <v>0</v>
      </c>
      <c r="DW124">
        <f t="shared" si="93"/>
        <v>0</v>
      </c>
      <c r="DY124" s="194">
        <v>1477</v>
      </c>
      <c r="DZ124" s="194">
        <f t="shared" si="94"/>
        <v>1</v>
      </c>
      <c r="EA124" s="195">
        <f t="shared" si="95"/>
        <v>1</v>
      </c>
      <c r="EB124" s="98">
        <f t="shared" si="96"/>
        <v>1</v>
      </c>
      <c r="EC124" s="98">
        <f t="shared" si="97"/>
        <v>0</v>
      </c>
      <c r="ED124" s="98">
        <f t="shared" si="98"/>
        <v>0</v>
      </c>
      <c r="EE124" s="98">
        <f t="shared" si="99"/>
        <v>0</v>
      </c>
      <c r="EF124" s="98">
        <f t="shared" si="100"/>
        <v>0</v>
      </c>
      <c r="EG124" s="98">
        <f t="shared" si="101"/>
        <v>0</v>
      </c>
      <c r="EH124" s="98">
        <f t="shared" si="102"/>
        <v>0</v>
      </c>
      <c r="EI124" s="98">
        <f t="shared" si="103"/>
        <v>0</v>
      </c>
      <c r="EJ124" s="195">
        <f t="shared" si="104"/>
        <v>0</v>
      </c>
      <c r="EK124" s="195">
        <f t="shared" si="105"/>
        <v>0</v>
      </c>
      <c r="EL124" s="196">
        <f t="shared" si="106"/>
        <v>0</v>
      </c>
      <c r="EO124" s="196">
        <v>701</v>
      </c>
      <c r="EP124" s="194">
        <f t="shared" si="107"/>
        <v>0</v>
      </c>
      <c r="EQ124" s="195">
        <f t="shared" si="108"/>
        <v>0</v>
      </c>
      <c r="ER124" s="98">
        <f t="shared" si="109"/>
        <v>0</v>
      </c>
      <c r="ES124" s="98">
        <f t="shared" si="110"/>
        <v>0</v>
      </c>
      <c r="ET124" s="98">
        <f t="shared" si="111"/>
        <v>0</v>
      </c>
      <c r="EU124" s="98">
        <f t="shared" si="112"/>
        <v>0</v>
      </c>
      <c r="EV124" s="98">
        <f t="shared" si="113"/>
        <v>0</v>
      </c>
      <c r="EW124" s="98">
        <f t="shared" si="114"/>
        <v>0</v>
      </c>
      <c r="EX124" s="98">
        <f t="shared" si="115"/>
        <v>0</v>
      </c>
      <c r="EY124" s="98">
        <f t="shared" si="116"/>
        <v>0</v>
      </c>
      <c r="EZ124" s="98">
        <f t="shared" si="117"/>
        <v>0</v>
      </c>
      <c r="FA124" s="195">
        <f t="shared" si="118"/>
        <v>0</v>
      </c>
      <c r="FB124" s="195">
        <f t="shared" si="119"/>
        <v>0</v>
      </c>
      <c r="FC124" s="196">
        <f t="shared" si="120"/>
        <v>0</v>
      </c>
      <c r="FF124" s="10">
        <v>842</v>
      </c>
      <c r="FG124" s="191">
        <f t="shared" si="121"/>
        <v>1</v>
      </c>
      <c r="FH124" s="192">
        <f t="shared" si="122"/>
        <v>1</v>
      </c>
      <c r="FI124" s="160">
        <f t="shared" si="123"/>
        <v>0</v>
      </c>
      <c r="FJ124" s="160">
        <f t="shared" si="124"/>
        <v>0</v>
      </c>
      <c r="FK124" s="160">
        <f t="shared" si="125"/>
        <v>1</v>
      </c>
      <c r="FL124" s="160">
        <f t="shared" si="126"/>
        <v>0</v>
      </c>
      <c r="FM124" s="160">
        <f t="shared" si="127"/>
        <v>0</v>
      </c>
      <c r="FN124" s="160">
        <f t="shared" si="128"/>
        <v>1</v>
      </c>
      <c r="FO124" s="160">
        <f t="shared" si="129"/>
        <v>0</v>
      </c>
      <c r="FP124" s="160">
        <f t="shared" si="130"/>
        <v>0</v>
      </c>
      <c r="FQ124" s="160">
        <f t="shared" si="131"/>
        <v>0</v>
      </c>
      <c r="FR124" s="192">
        <f t="shared" si="132"/>
        <v>0</v>
      </c>
      <c r="FS124" s="192">
        <f t="shared" si="133"/>
        <v>0</v>
      </c>
      <c r="FT124" s="193">
        <f t="shared" si="134"/>
        <v>0</v>
      </c>
      <c r="FU124" s="193">
        <f t="shared" si="135"/>
        <v>0</v>
      </c>
    </row>
    <row r="125" spans="2:177" ht="13" thickBot="1" x14ac:dyDescent="0.3">
      <c r="B125" s="131">
        <v>267</v>
      </c>
      <c r="H125" s="126">
        <v>422</v>
      </c>
      <c r="I125">
        <f t="shared" si="150"/>
        <v>0</v>
      </c>
      <c r="M125" s="156"/>
      <c r="P125" s="128">
        <v>312</v>
      </c>
      <c r="Q125">
        <f t="shared" si="137"/>
        <v>1</v>
      </c>
      <c r="R125" s="10">
        <f t="shared" si="17"/>
        <v>1</v>
      </c>
      <c r="V125" s="126">
        <v>358</v>
      </c>
      <c r="W125">
        <f t="shared" si="18"/>
        <v>0</v>
      </c>
      <c r="X125" s="10">
        <f t="shared" si="19"/>
        <v>0</v>
      </c>
      <c r="Y125" s="10">
        <f t="shared" si="20"/>
        <v>0</v>
      </c>
      <c r="AB125" s="131">
        <v>486</v>
      </c>
      <c r="AC125" s="10">
        <f t="shared" si="21"/>
        <v>1</v>
      </c>
      <c r="AD125" s="10">
        <f t="shared" si="22"/>
        <v>0</v>
      </c>
      <c r="AE125" s="10">
        <f t="shared" si="23"/>
        <v>0</v>
      </c>
      <c r="AF125" s="10">
        <f t="shared" si="24"/>
        <v>0</v>
      </c>
      <c r="AH125" s="126">
        <v>503</v>
      </c>
      <c r="AI125" s="10">
        <f t="shared" si="25"/>
        <v>0</v>
      </c>
      <c r="AJ125" s="10">
        <f t="shared" si="26"/>
        <v>0</v>
      </c>
      <c r="AK125" s="10">
        <f t="shared" si="27"/>
        <v>0</v>
      </c>
      <c r="AL125" s="10">
        <f t="shared" si="28"/>
        <v>0</v>
      </c>
      <c r="AM125" s="10">
        <f t="shared" si="29"/>
        <v>0</v>
      </c>
      <c r="AN125" s="131">
        <v>494</v>
      </c>
      <c r="AO125" s="10">
        <f t="shared" si="30"/>
        <v>1</v>
      </c>
      <c r="AP125" s="10">
        <f t="shared" si="31"/>
        <v>1</v>
      </c>
      <c r="AQ125" s="10">
        <f t="shared" si="32"/>
        <v>1</v>
      </c>
      <c r="AR125" s="10">
        <f t="shared" si="33"/>
        <v>1</v>
      </c>
      <c r="AS125" s="10">
        <f t="shared" si="34"/>
        <v>0</v>
      </c>
      <c r="AT125" s="142">
        <v>1124</v>
      </c>
      <c r="AU125" s="10">
        <f t="shared" si="5"/>
        <v>0</v>
      </c>
      <c r="AV125" s="10">
        <f t="shared" si="35"/>
        <v>0</v>
      </c>
      <c r="AW125" s="10">
        <f t="shared" si="36"/>
        <v>0</v>
      </c>
      <c r="AX125" s="10">
        <f t="shared" si="37"/>
        <v>0</v>
      </c>
      <c r="AY125" s="10">
        <f t="shared" si="38"/>
        <v>0</v>
      </c>
      <c r="AZ125" s="131">
        <v>1071</v>
      </c>
      <c r="BA125" s="10">
        <f t="shared" si="6"/>
        <v>0</v>
      </c>
      <c r="BB125" s="10">
        <f t="shared" si="39"/>
        <v>0</v>
      </c>
      <c r="BC125" s="10">
        <f t="shared" si="40"/>
        <v>1</v>
      </c>
      <c r="BD125" s="10">
        <f t="shared" si="41"/>
        <v>0</v>
      </c>
      <c r="BE125" s="10">
        <f t="shared" si="42"/>
        <v>0</v>
      </c>
      <c r="BF125" s="10">
        <f t="shared" si="43"/>
        <v>0</v>
      </c>
      <c r="BG125" s="10">
        <f t="shared" si="44"/>
        <v>0</v>
      </c>
      <c r="BH125" s="10">
        <f t="shared" si="45"/>
        <v>0</v>
      </c>
      <c r="BJ125" s="131">
        <v>1218</v>
      </c>
      <c r="BK125" s="194">
        <f t="shared" si="46"/>
        <v>1</v>
      </c>
      <c r="BL125" s="195">
        <f t="shared" si="47"/>
        <v>0</v>
      </c>
      <c r="BM125" s="195">
        <f t="shared" si="48"/>
        <v>0</v>
      </c>
      <c r="BN125" s="195">
        <f t="shared" si="49"/>
        <v>0</v>
      </c>
      <c r="BO125" s="195">
        <f t="shared" si="50"/>
        <v>1</v>
      </c>
      <c r="BP125" s="195">
        <f t="shared" si="51"/>
        <v>0</v>
      </c>
      <c r="BQ125" s="195">
        <f t="shared" si="52"/>
        <v>0</v>
      </c>
      <c r="BR125" s="195">
        <f t="shared" si="136"/>
        <v>0</v>
      </c>
      <c r="BS125" s="196">
        <f t="shared" si="53"/>
        <v>0</v>
      </c>
      <c r="BT125" s="114">
        <f t="shared" si="54"/>
        <v>3</v>
      </c>
      <c r="BU125" s="162">
        <v>1622</v>
      </c>
      <c r="BV125" s="162">
        <f t="shared" si="55"/>
        <v>1</v>
      </c>
      <c r="BW125" s="98">
        <f t="shared" si="56"/>
        <v>0</v>
      </c>
      <c r="BX125" s="98">
        <f t="shared" si="57"/>
        <v>0</v>
      </c>
      <c r="BY125" s="98">
        <f t="shared" si="58"/>
        <v>0</v>
      </c>
      <c r="BZ125" s="98">
        <f t="shared" si="59"/>
        <v>0</v>
      </c>
      <c r="CA125" s="98">
        <f t="shared" si="60"/>
        <v>0</v>
      </c>
      <c r="CB125" s="98">
        <f t="shared" si="61"/>
        <v>0</v>
      </c>
      <c r="CC125" s="98">
        <f t="shared" si="62"/>
        <v>0</v>
      </c>
      <c r="CD125" s="195">
        <f t="shared" si="63"/>
        <v>0</v>
      </c>
      <c r="CE125" s="196">
        <f t="shared" si="64"/>
        <v>0</v>
      </c>
      <c r="CF125" s="114">
        <f t="shared" si="65"/>
        <v>2</v>
      </c>
      <c r="CG125" s="162">
        <v>1676</v>
      </c>
      <c r="CH125" s="194">
        <f t="shared" si="66"/>
        <v>1</v>
      </c>
      <c r="CI125" s="98">
        <f t="shared" si="67"/>
        <v>0</v>
      </c>
      <c r="CJ125" s="98">
        <f t="shared" si="68"/>
        <v>0</v>
      </c>
      <c r="CK125" s="98">
        <f t="shared" si="69"/>
        <v>0</v>
      </c>
      <c r="CL125" s="98">
        <f t="shared" si="70"/>
        <v>0</v>
      </c>
      <c r="CM125" s="98">
        <f t="shared" si="71"/>
        <v>0</v>
      </c>
      <c r="CN125" s="98">
        <f t="shared" si="72"/>
        <v>0</v>
      </c>
      <c r="CO125" s="99">
        <f t="shared" si="73"/>
        <v>0</v>
      </c>
      <c r="CP125" s="98">
        <f t="shared" si="74"/>
        <v>0</v>
      </c>
      <c r="CQ125" s="195">
        <f t="shared" si="75"/>
        <v>0</v>
      </c>
      <c r="CR125" s="196">
        <f t="shared" si="76"/>
        <v>0</v>
      </c>
      <c r="CS125">
        <f t="shared" si="77"/>
        <v>1</v>
      </c>
      <c r="CU125" s="162">
        <v>1732</v>
      </c>
      <c r="CV125" s="194">
        <f t="shared" si="138"/>
        <v>1</v>
      </c>
      <c r="CW125" s="98">
        <f t="shared" si="139"/>
        <v>1</v>
      </c>
      <c r="CX125" s="98">
        <f t="shared" si="140"/>
        <v>0</v>
      </c>
      <c r="CY125" s="98">
        <f t="shared" si="141"/>
        <v>0</v>
      </c>
      <c r="CZ125" s="98">
        <f t="shared" si="142"/>
        <v>1</v>
      </c>
      <c r="DA125" s="98">
        <f t="shared" si="143"/>
        <v>0</v>
      </c>
      <c r="DB125" s="98">
        <f t="shared" si="144"/>
        <v>0</v>
      </c>
      <c r="DC125" s="99">
        <f t="shared" si="145"/>
        <v>0</v>
      </c>
      <c r="DD125" s="98">
        <f t="shared" si="146"/>
        <v>0</v>
      </c>
      <c r="DE125" s="195">
        <f t="shared" si="147"/>
        <v>0</v>
      </c>
      <c r="DF125" s="195">
        <f t="shared" si="148"/>
        <v>0</v>
      </c>
      <c r="DG125" s="196">
        <f t="shared" si="149"/>
        <v>0</v>
      </c>
      <c r="DH125">
        <f t="shared" si="80"/>
        <v>3</v>
      </c>
      <c r="DJ125" s="162">
        <v>2054</v>
      </c>
      <c r="DK125" s="194">
        <f t="shared" si="81"/>
        <v>1</v>
      </c>
      <c r="DL125" s="162">
        <f t="shared" si="82"/>
        <v>1</v>
      </c>
      <c r="DM125" s="98">
        <f t="shared" si="83"/>
        <v>0</v>
      </c>
      <c r="DN125" s="98">
        <f t="shared" si="84"/>
        <v>0</v>
      </c>
      <c r="DO125" s="98">
        <f t="shared" si="85"/>
        <v>0</v>
      </c>
      <c r="DP125" s="98">
        <f t="shared" si="86"/>
        <v>1</v>
      </c>
      <c r="DQ125" s="98">
        <f t="shared" si="87"/>
        <v>0</v>
      </c>
      <c r="DR125" s="98">
        <f t="shared" si="88"/>
        <v>0</v>
      </c>
      <c r="DS125" s="98">
        <f t="shared" si="89"/>
        <v>0</v>
      </c>
      <c r="DT125" s="195">
        <f t="shared" si="90"/>
        <v>0</v>
      </c>
      <c r="DU125" s="195">
        <f t="shared" si="91"/>
        <v>0</v>
      </c>
      <c r="DV125" s="196">
        <f t="shared" si="92"/>
        <v>0</v>
      </c>
      <c r="DW125">
        <f t="shared" si="93"/>
        <v>3</v>
      </c>
      <c r="DY125" s="194">
        <v>1511</v>
      </c>
      <c r="DZ125" s="194">
        <f t="shared" si="94"/>
        <v>0</v>
      </c>
      <c r="EA125" s="195">
        <f t="shared" si="95"/>
        <v>0</v>
      </c>
      <c r="EB125" s="98">
        <f t="shared" si="96"/>
        <v>0</v>
      </c>
      <c r="EC125" s="98">
        <f t="shared" si="97"/>
        <v>1</v>
      </c>
      <c r="ED125" s="98">
        <f t="shared" si="98"/>
        <v>0</v>
      </c>
      <c r="EE125" s="98">
        <f t="shared" si="99"/>
        <v>1</v>
      </c>
      <c r="EF125" s="98">
        <f t="shared" si="100"/>
        <v>1</v>
      </c>
      <c r="EG125" s="98">
        <f t="shared" si="101"/>
        <v>1</v>
      </c>
      <c r="EH125" s="98">
        <f t="shared" si="102"/>
        <v>0</v>
      </c>
      <c r="EI125" s="98">
        <f t="shared" si="103"/>
        <v>0</v>
      </c>
      <c r="EJ125" s="195">
        <f t="shared" si="104"/>
        <v>0</v>
      </c>
      <c r="EK125" s="195">
        <f t="shared" si="105"/>
        <v>0</v>
      </c>
      <c r="EL125" s="196">
        <f t="shared" si="106"/>
        <v>0</v>
      </c>
      <c r="EO125" s="196">
        <v>706</v>
      </c>
      <c r="EP125" s="194">
        <f t="shared" si="107"/>
        <v>0</v>
      </c>
      <c r="EQ125" s="195">
        <f t="shared" si="108"/>
        <v>0</v>
      </c>
      <c r="ER125" s="98">
        <f t="shared" si="109"/>
        <v>0</v>
      </c>
      <c r="ES125" s="98">
        <f t="shared" si="110"/>
        <v>0</v>
      </c>
      <c r="ET125" s="98">
        <f t="shared" si="111"/>
        <v>1</v>
      </c>
      <c r="EU125" s="98">
        <f t="shared" si="112"/>
        <v>0</v>
      </c>
      <c r="EV125" s="98">
        <f t="shared" si="113"/>
        <v>0</v>
      </c>
      <c r="EW125" s="98">
        <f t="shared" si="114"/>
        <v>0</v>
      </c>
      <c r="EX125" s="98">
        <f t="shared" si="115"/>
        <v>0</v>
      </c>
      <c r="EY125" s="98">
        <f t="shared" si="116"/>
        <v>0</v>
      </c>
      <c r="EZ125" s="98">
        <f t="shared" si="117"/>
        <v>0</v>
      </c>
      <c r="FA125" s="195">
        <f t="shared" si="118"/>
        <v>0</v>
      </c>
      <c r="FB125" s="195">
        <f t="shared" si="119"/>
        <v>0</v>
      </c>
      <c r="FC125" s="196">
        <f t="shared" si="120"/>
        <v>0</v>
      </c>
      <c r="FF125" s="10">
        <v>858</v>
      </c>
      <c r="FG125" s="191">
        <f t="shared" si="121"/>
        <v>0</v>
      </c>
      <c r="FH125" s="192">
        <f t="shared" si="122"/>
        <v>0</v>
      </c>
      <c r="FI125" s="160">
        <f t="shared" si="123"/>
        <v>0</v>
      </c>
      <c r="FJ125" s="160">
        <f t="shared" si="124"/>
        <v>0</v>
      </c>
      <c r="FK125" s="160">
        <f t="shared" si="125"/>
        <v>0</v>
      </c>
      <c r="FL125" s="160">
        <f t="shared" si="126"/>
        <v>0</v>
      </c>
      <c r="FM125" s="160">
        <f t="shared" si="127"/>
        <v>0</v>
      </c>
      <c r="FN125" s="160">
        <f t="shared" si="128"/>
        <v>0</v>
      </c>
      <c r="FO125" s="160">
        <f t="shared" si="129"/>
        <v>0</v>
      </c>
      <c r="FP125" s="160">
        <f t="shared" si="130"/>
        <v>0</v>
      </c>
      <c r="FQ125" s="160">
        <f t="shared" si="131"/>
        <v>0</v>
      </c>
      <c r="FR125" s="192">
        <f t="shared" si="132"/>
        <v>0</v>
      </c>
      <c r="FS125" s="192">
        <f t="shared" si="133"/>
        <v>0</v>
      </c>
      <c r="FT125" s="193">
        <f t="shared" si="134"/>
        <v>0</v>
      </c>
      <c r="FU125" s="193">
        <f t="shared" si="135"/>
        <v>0</v>
      </c>
    </row>
    <row r="126" spans="2:177" ht="13" thickBot="1" x14ac:dyDescent="0.3">
      <c r="B126" s="131">
        <v>269</v>
      </c>
      <c r="H126" s="126">
        <v>448</v>
      </c>
      <c r="I126">
        <f t="shared" si="150"/>
        <v>0</v>
      </c>
      <c r="M126" s="156"/>
      <c r="P126" s="128">
        <v>313</v>
      </c>
      <c r="Q126">
        <f t="shared" ref="Q126:Q157" si="151">IF(ISNA(MATCH(P126,H$53:H$132,0)),0,1)</f>
        <v>0</v>
      </c>
      <c r="R126" s="10">
        <f t="shared" si="17"/>
        <v>0</v>
      </c>
      <c r="V126" s="128">
        <v>359</v>
      </c>
      <c r="W126">
        <f t="shared" si="18"/>
        <v>0</v>
      </c>
      <c r="X126" s="10">
        <f t="shared" si="19"/>
        <v>0</v>
      </c>
      <c r="Y126" s="10">
        <f t="shared" si="20"/>
        <v>0</v>
      </c>
      <c r="AB126" s="142">
        <v>492</v>
      </c>
      <c r="AC126" s="10">
        <f t="shared" ref="AC126:AC157" si="152">IF(ISNA(MATCH(AB126,V$62:V$157,0)),0,1)</f>
        <v>0</v>
      </c>
      <c r="AD126" s="10">
        <f t="shared" si="22"/>
        <v>0</v>
      </c>
      <c r="AE126" s="10">
        <f t="shared" si="23"/>
        <v>0</v>
      </c>
      <c r="AF126" s="10">
        <f t="shared" si="24"/>
        <v>0</v>
      </c>
      <c r="AH126" s="126">
        <v>537</v>
      </c>
      <c r="AI126" s="10">
        <f t="shared" ref="AI126:AI157" si="153">IF(ISNA(MATCH(AH126,AB$62:AB$157,0)),0,1)</f>
        <v>0</v>
      </c>
      <c r="AJ126" s="10">
        <f t="shared" si="26"/>
        <v>0</v>
      </c>
      <c r="AK126" s="10">
        <f t="shared" si="27"/>
        <v>0</v>
      </c>
      <c r="AL126" s="10">
        <f t="shared" si="28"/>
        <v>0</v>
      </c>
      <c r="AM126" s="10">
        <f t="shared" si="29"/>
        <v>0</v>
      </c>
      <c r="AN126" s="142">
        <v>503</v>
      </c>
      <c r="AO126" s="10">
        <f t="shared" ref="AO126:AO157" si="154">IF(ISNA(MATCH(AN126,AH$62:AH$157,0)),0,1)</f>
        <v>1</v>
      </c>
      <c r="AP126" s="10">
        <f t="shared" si="31"/>
        <v>0</v>
      </c>
      <c r="AQ126" s="10">
        <f t="shared" si="32"/>
        <v>0</v>
      </c>
      <c r="AR126" s="10">
        <f t="shared" si="33"/>
        <v>0</v>
      </c>
      <c r="AS126" s="10">
        <f t="shared" si="34"/>
        <v>0</v>
      </c>
      <c r="AT126" s="131">
        <v>1126</v>
      </c>
      <c r="AU126" s="10">
        <f t="shared" ref="AU126:AU157" si="155">IF(ISNA(MATCH(AT126,AN$62:AN$157,0)),0,1)</f>
        <v>1</v>
      </c>
      <c r="AV126" s="10">
        <f t="shared" si="35"/>
        <v>1</v>
      </c>
      <c r="AW126" s="10">
        <f t="shared" si="36"/>
        <v>1</v>
      </c>
      <c r="AX126" s="10">
        <f t="shared" si="37"/>
        <v>0</v>
      </c>
      <c r="AY126" s="10">
        <f t="shared" si="38"/>
        <v>0</v>
      </c>
      <c r="AZ126" s="131">
        <v>1086</v>
      </c>
      <c r="BA126" s="10">
        <f t="shared" ref="BA126:BA157" si="156">IF(ISNA(MATCH(AZ126,AT$62:AT$157,0)),0,1)</f>
        <v>0</v>
      </c>
      <c r="BB126" s="10">
        <f t="shared" si="39"/>
        <v>0</v>
      </c>
      <c r="BC126" s="10">
        <f t="shared" si="40"/>
        <v>0</v>
      </c>
      <c r="BD126" s="10">
        <f t="shared" si="41"/>
        <v>0</v>
      </c>
      <c r="BE126" s="10">
        <f t="shared" si="42"/>
        <v>0</v>
      </c>
      <c r="BF126" s="10">
        <f t="shared" si="43"/>
        <v>0</v>
      </c>
      <c r="BG126" s="10">
        <f t="shared" si="44"/>
        <v>0</v>
      </c>
      <c r="BH126" s="10">
        <f t="shared" si="45"/>
        <v>0</v>
      </c>
      <c r="BJ126" s="131">
        <v>1250</v>
      </c>
      <c r="BK126" s="194">
        <f t="shared" si="46"/>
        <v>0</v>
      </c>
      <c r="BL126" s="195">
        <f t="shared" si="47"/>
        <v>0</v>
      </c>
      <c r="BM126" s="195">
        <f t="shared" si="48"/>
        <v>0</v>
      </c>
      <c r="BN126" s="195">
        <f t="shared" si="49"/>
        <v>0</v>
      </c>
      <c r="BO126" s="195">
        <f t="shared" si="50"/>
        <v>0</v>
      </c>
      <c r="BP126" s="195">
        <f t="shared" si="51"/>
        <v>0</v>
      </c>
      <c r="BQ126" s="195">
        <f t="shared" si="52"/>
        <v>0</v>
      </c>
      <c r="BR126" s="195">
        <f t="shared" si="136"/>
        <v>0</v>
      </c>
      <c r="BS126" s="196">
        <f t="shared" si="53"/>
        <v>0</v>
      </c>
      <c r="BT126" s="114">
        <f t="shared" si="54"/>
        <v>1</v>
      </c>
      <c r="BU126" s="162">
        <v>1625</v>
      </c>
      <c r="BV126" s="162">
        <f t="shared" si="55"/>
        <v>1</v>
      </c>
      <c r="BW126" s="98">
        <f t="shared" si="56"/>
        <v>1</v>
      </c>
      <c r="BX126" s="98">
        <f t="shared" si="57"/>
        <v>0</v>
      </c>
      <c r="BY126" s="98">
        <f t="shared" si="58"/>
        <v>1</v>
      </c>
      <c r="BZ126" s="98">
        <f t="shared" si="59"/>
        <v>0</v>
      </c>
      <c r="CA126" s="98">
        <f t="shared" si="60"/>
        <v>0</v>
      </c>
      <c r="CB126" s="98">
        <f t="shared" si="61"/>
        <v>0</v>
      </c>
      <c r="CC126" s="98">
        <f t="shared" si="62"/>
        <v>0</v>
      </c>
      <c r="CD126" s="195">
        <f t="shared" si="63"/>
        <v>0</v>
      </c>
      <c r="CE126" s="196">
        <f t="shared" si="64"/>
        <v>0</v>
      </c>
      <c r="CF126" s="114">
        <f t="shared" si="65"/>
        <v>4</v>
      </c>
      <c r="CG126" s="162">
        <v>1678</v>
      </c>
      <c r="CH126" s="194">
        <f t="shared" si="66"/>
        <v>0</v>
      </c>
      <c r="CI126" s="98">
        <f t="shared" si="67"/>
        <v>0</v>
      </c>
      <c r="CJ126" s="98">
        <f t="shared" si="68"/>
        <v>0</v>
      </c>
      <c r="CK126" s="98">
        <f t="shared" si="69"/>
        <v>0</v>
      </c>
      <c r="CL126" s="98">
        <f t="shared" si="70"/>
        <v>0</v>
      </c>
      <c r="CM126" s="98">
        <f t="shared" si="71"/>
        <v>0</v>
      </c>
      <c r="CN126" s="98">
        <f t="shared" si="72"/>
        <v>0</v>
      </c>
      <c r="CO126" s="99">
        <f t="shared" si="73"/>
        <v>0</v>
      </c>
      <c r="CP126" s="98">
        <f t="shared" si="74"/>
        <v>0</v>
      </c>
      <c r="CQ126" s="195">
        <f t="shared" si="75"/>
        <v>0</v>
      </c>
      <c r="CR126" s="196">
        <f t="shared" si="76"/>
        <v>0</v>
      </c>
      <c r="CS126">
        <f t="shared" si="77"/>
        <v>0</v>
      </c>
      <c r="CU126" s="164">
        <v>1741</v>
      </c>
      <c r="CV126" s="194">
        <f t="shared" ref="CV126:CV157" si="157">IF(ISNA(MATCH(CU126,CG$62:CG$157,0)),0,1)</f>
        <v>0</v>
      </c>
      <c r="CW126" s="98">
        <f t="shared" ref="CW126:CW157" si="158">IF(ISNA(MATCH(CU126,BU$62:BU$157,0)),0,1)</f>
        <v>0</v>
      </c>
      <c r="CX126" s="98">
        <f t="shared" ref="CX126:CX157" si="159">IF(ISNA(MATCH(CU126,BJ$62:BJ$157,0)),0,1)</f>
        <v>0</v>
      </c>
      <c r="CY126" s="98">
        <f t="shared" ref="CY126:CY157" si="160">IF(ISNA(MATCH(CU126,AZ$62:AZ$157,0)),0,1)</f>
        <v>0</v>
      </c>
      <c r="CZ126" s="98">
        <f t="shared" ref="CZ126:CZ157" si="161">IF(ISNA(MATCH(CU126,AT$62:AT$157,0)),0,1)</f>
        <v>0</v>
      </c>
      <c r="DA126" s="98">
        <f t="shared" ref="DA126:DA157" si="162">IF(ISNA(MATCH(CU126,AN$62:AN$157,0)),0,1)</f>
        <v>0</v>
      </c>
      <c r="DB126" s="98">
        <f t="shared" ref="DB126:DB157" si="163">IF(ISNA(MATCH(CU126,AH$62:AH$157,0)),0,1)</f>
        <v>0</v>
      </c>
      <c r="DC126" s="99">
        <f t="shared" ref="DC126:DC157" si="164">IF(ISNA(MATCH(CU126,AB$62:AB$157,0)),0,1)</f>
        <v>0</v>
      </c>
      <c r="DD126" s="98">
        <f t="shared" ref="DD126:DD157" si="165">IF(ISNA(MATCH(CU126,V$53:V$157,0)),0,1)</f>
        <v>0</v>
      </c>
      <c r="DE126" s="195">
        <f t="shared" ref="DE126:DE157" si="166">IF(ISNA(MATCH(CU126,$P$53:$P$134,0)),0,1)</f>
        <v>0</v>
      </c>
      <c r="DF126" s="195">
        <f t="shared" ref="DF126:DF157" si="167">IF(ISNA(MATCH(CU126,$H$53:$H$100,0)),0,1)</f>
        <v>0</v>
      </c>
      <c r="DG126" s="196">
        <f t="shared" ref="DG126:DG157" si="168">IF(ISNA(MATCH(CU126,$B$53:$B$100,0)),0,1)</f>
        <v>0</v>
      </c>
      <c r="DH126">
        <f t="shared" si="80"/>
        <v>0</v>
      </c>
      <c r="DJ126" s="164">
        <v>2056</v>
      </c>
      <c r="DK126" s="194">
        <f t="shared" si="81"/>
        <v>1</v>
      </c>
      <c r="DL126" s="162">
        <f t="shared" si="82"/>
        <v>1</v>
      </c>
      <c r="DM126" s="98">
        <f t="shared" si="83"/>
        <v>1</v>
      </c>
      <c r="DN126" s="98">
        <f t="shared" si="84"/>
        <v>1</v>
      </c>
      <c r="DO126" s="98">
        <f t="shared" si="85"/>
        <v>1</v>
      </c>
      <c r="DP126" s="98">
        <f t="shared" si="86"/>
        <v>1</v>
      </c>
      <c r="DQ126" s="98">
        <f t="shared" si="87"/>
        <v>0</v>
      </c>
      <c r="DR126" s="98">
        <f t="shared" si="88"/>
        <v>0</v>
      </c>
      <c r="DS126" s="98">
        <f t="shared" si="89"/>
        <v>0</v>
      </c>
      <c r="DT126" s="195">
        <f t="shared" si="90"/>
        <v>0</v>
      </c>
      <c r="DU126" s="195">
        <f t="shared" si="91"/>
        <v>0</v>
      </c>
      <c r="DV126" s="196">
        <f t="shared" si="92"/>
        <v>0</v>
      </c>
      <c r="DW126">
        <f t="shared" si="93"/>
        <v>6</v>
      </c>
      <c r="DY126" s="194">
        <v>1538</v>
      </c>
      <c r="DZ126" s="194">
        <f t="shared" si="94"/>
        <v>1</v>
      </c>
      <c r="EA126" s="195">
        <f t="shared" si="95"/>
        <v>0</v>
      </c>
      <c r="EB126" s="98">
        <f t="shared" si="96"/>
        <v>1</v>
      </c>
      <c r="EC126" s="98">
        <f t="shared" si="97"/>
        <v>1</v>
      </c>
      <c r="ED126" s="98">
        <f t="shared" si="98"/>
        <v>1</v>
      </c>
      <c r="EE126" s="98">
        <f t="shared" si="99"/>
        <v>0</v>
      </c>
      <c r="EF126" s="98">
        <f t="shared" si="100"/>
        <v>0</v>
      </c>
      <c r="EG126" s="98">
        <f t="shared" si="101"/>
        <v>0</v>
      </c>
      <c r="EH126" s="98">
        <f t="shared" si="102"/>
        <v>0</v>
      </c>
      <c r="EI126" s="98">
        <f t="shared" si="103"/>
        <v>0</v>
      </c>
      <c r="EJ126" s="195">
        <f t="shared" si="104"/>
        <v>0</v>
      </c>
      <c r="EK126" s="195">
        <f t="shared" si="105"/>
        <v>0</v>
      </c>
      <c r="EL126" s="196">
        <f t="shared" si="106"/>
        <v>0</v>
      </c>
      <c r="EO126" s="196">
        <v>744</v>
      </c>
      <c r="EP126" s="194">
        <f t="shared" si="107"/>
        <v>0</v>
      </c>
      <c r="EQ126" s="195">
        <f t="shared" si="108"/>
        <v>0</v>
      </c>
      <c r="ER126" s="98">
        <f t="shared" si="109"/>
        <v>1</v>
      </c>
      <c r="ES126" s="98">
        <f t="shared" si="110"/>
        <v>0</v>
      </c>
      <c r="ET126" s="98">
        <f t="shared" si="111"/>
        <v>1</v>
      </c>
      <c r="EU126" s="98">
        <f t="shared" si="112"/>
        <v>0</v>
      </c>
      <c r="EV126" s="98">
        <f t="shared" si="113"/>
        <v>0</v>
      </c>
      <c r="EW126" s="98">
        <f t="shared" si="114"/>
        <v>0</v>
      </c>
      <c r="EX126" s="98">
        <f t="shared" si="115"/>
        <v>0</v>
      </c>
      <c r="EY126" s="98">
        <f t="shared" si="116"/>
        <v>0</v>
      </c>
      <c r="EZ126" s="98">
        <f t="shared" si="117"/>
        <v>0</v>
      </c>
      <c r="FA126" s="195">
        <f t="shared" si="118"/>
        <v>0</v>
      </c>
      <c r="FB126" s="195">
        <f t="shared" si="119"/>
        <v>0</v>
      </c>
      <c r="FC126" s="196">
        <f t="shared" si="120"/>
        <v>0</v>
      </c>
      <c r="FF126" s="10">
        <v>868</v>
      </c>
      <c r="FG126" s="191">
        <f t="shared" si="121"/>
        <v>0</v>
      </c>
      <c r="FH126" s="192">
        <f t="shared" si="122"/>
        <v>1</v>
      </c>
      <c r="FI126" s="160">
        <f t="shared" si="123"/>
        <v>1</v>
      </c>
      <c r="FJ126" s="160">
        <f t="shared" si="124"/>
        <v>1</v>
      </c>
      <c r="FK126" s="160">
        <f t="shared" si="125"/>
        <v>0</v>
      </c>
      <c r="FL126" s="160">
        <f t="shared" si="126"/>
        <v>0</v>
      </c>
      <c r="FM126" s="160">
        <f t="shared" si="127"/>
        <v>0</v>
      </c>
      <c r="FN126" s="160">
        <f t="shared" si="128"/>
        <v>0</v>
      </c>
      <c r="FO126" s="160">
        <f t="shared" si="129"/>
        <v>0</v>
      </c>
      <c r="FP126" s="160">
        <f t="shared" si="130"/>
        <v>1</v>
      </c>
      <c r="FQ126" s="160">
        <f t="shared" si="131"/>
        <v>1</v>
      </c>
      <c r="FR126" s="192">
        <f t="shared" si="132"/>
        <v>0</v>
      </c>
      <c r="FS126" s="192">
        <f t="shared" si="133"/>
        <v>1</v>
      </c>
      <c r="FT126" s="193">
        <f t="shared" si="134"/>
        <v>0</v>
      </c>
      <c r="FU126" s="193">
        <f t="shared" si="135"/>
        <v>0</v>
      </c>
    </row>
    <row r="127" spans="2:177" ht="13" thickBot="1" x14ac:dyDescent="0.3">
      <c r="B127" s="131">
        <v>274</v>
      </c>
      <c r="H127" s="126">
        <v>449</v>
      </c>
      <c r="I127">
        <f t="shared" si="150"/>
        <v>0</v>
      </c>
      <c r="M127" s="2"/>
      <c r="P127" s="126">
        <v>322</v>
      </c>
      <c r="Q127">
        <f t="shared" si="151"/>
        <v>0</v>
      </c>
      <c r="R127" s="10">
        <f t="shared" ref="R127:R157" si="169">IF(ISNA(MATCH(P127,$B$53:$B$100,0)),0,1)</f>
        <v>0</v>
      </c>
      <c r="V127" s="128">
        <v>378</v>
      </c>
      <c r="W127">
        <f t="shared" ref="W127:W157" si="170">IF(ISNA(MATCH(V127,P$62:P$157,0)),0,1)</f>
        <v>0</v>
      </c>
      <c r="X127" s="10">
        <f t="shared" ref="X127:X157" si="171">IF(ISNA(MATCH(V127,$H$53:$H$132,0)),0,1)</f>
        <v>1</v>
      </c>
      <c r="Y127" s="10">
        <f t="shared" ref="Y127:Y157" si="172">IF(ISNA(MATCH(V127,$B$53:$B$100,0)),0,1)</f>
        <v>0</v>
      </c>
      <c r="AB127" s="142">
        <v>494</v>
      </c>
      <c r="AC127" s="10">
        <f t="shared" si="152"/>
        <v>1</v>
      </c>
      <c r="AD127" s="10">
        <f t="shared" ref="AD127:AD157" si="173">IF(ISNA(MATCH(AB127,P$62:P$157,0)),0,1)</f>
        <v>1</v>
      </c>
      <c r="AE127" s="10">
        <f t="shared" ref="AE127:AE157" si="174">IF(ISNA(MATCH(AB127,$H$53:$H$132,0)),0,1)</f>
        <v>0</v>
      </c>
      <c r="AF127" s="10">
        <f t="shared" ref="AF127:AF157" si="175">IF(ISNA(MATCH(AB127,$B$53:$B$100,0)),0,1)</f>
        <v>0</v>
      </c>
      <c r="AH127" s="126">
        <v>616</v>
      </c>
      <c r="AI127" s="10">
        <f t="shared" si="153"/>
        <v>0</v>
      </c>
      <c r="AJ127" s="10">
        <f t="shared" ref="AJ127:AJ157" si="176">IF(ISNA(MATCH(AH127,V$62:V$157,0)),0,1)</f>
        <v>0</v>
      </c>
      <c r="AK127" s="10">
        <f t="shared" ref="AK127:AK157" si="177">IF(ISNA(MATCH(AH127,P$62:P$157,0)),0,1)</f>
        <v>0</v>
      </c>
      <c r="AL127" s="10">
        <f t="shared" ref="AL127:AL157" si="178">IF(ISNA(MATCH(AH127,$H$53:$H$132,0)),0,1)</f>
        <v>0</v>
      </c>
      <c r="AM127" s="10">
        <f t="shared" ref="AM127:AM157" si="179">IF(ISNA(MATCH(AH127,$B$53:$B$100,0)),0,1)</f>
        <v>0</v>
      </c>
      <c r="AN127" s="131">
        <v>522</v>
      </c>
      <c r="AO127" s="10">
        <f t="shared" si="154"/>
        <v>0</v>
      </c>
      <c r="AP127" s="10">
        <f t="shared" ref="AP127:AP157" si="180">IF(ISNA(MATCH(AN127,AB$62:AB$157,0)),0,1)</f>
        <v>1</v>
      </c>
      <c r="AQ127" s="10">
        <f t="shared" ref="AQ127:AQ157" si="181">IF(ISNA(MATCH(AN127,V$62:V$157,0)),0,1)</f>
        <v>1</v>
      </c>
      <c r="AR127" s="10">
        <f t="shared" ref="AR127:AR157" si="182">IF(ISNA(MATCH(AN127,P$62:P$157,0)),0,1)</f>
        <v>1</v>
      </c>
      <c r="AS127" s="10">
        <f t="shared" ref="AS127:AS157" si="183">IF(ISNA(MATCH(AN127,H$53:H$132,0)),0,1)</f>
        <v>0</v>
      </c>
      <c r="AT127" s="131">
        <v>1153</v>
      </c>
      <c r="AU127" s="10">
        <f t="shared" si="155"/>
        <v>0</v>
      </c>
      <c r="AV127" s="10">
        <f t="shared" ref="AV127:AV157" si="184">IF(ISNA(MATCH(AT127,AH$62:AH$157,0)),0,1)</f>
        <v>0</v>
      </c>
      <c r="AW127" s="10">
        <f t="shared" ref="AW127:AW157" si="185">IF(ISNA(MATCH(AT127,AB$62:AB$157,0)),0,1)</f>
        <v>0</v>
      </c>
      <c r="AX127" s="10">
        <f t="shared" ref="AX127:AX157" si="186">IF(ISNA(MATCH(AT127,V$62:V$157,0)),0,1)</f>
        <v>0</v>
      </c>
      <c r="AY127" s="10">
        <f t="shared" ref="AY127:AY157" si="187">IF(ISNA(MATCH(AT127,P$62:P$157,0)),0,1)</f>
        <v>0</v>
      </c>
      <c r="AZ127" s="131">
        <v>1089</v>
      </c>
      <c r="BA127" s="10">
        <f t="shared" si="156"/>
        <v>0</v>
      </c>
      <c r="BB127" s="10">
        <f t="shared" ref="BB127:BB157" si="188">IF(ISNA(MATCH(AZ127,AN$62:AN$157,0)),0,1)</f>
        <v>0</v>
      </c>
      <c r="BC127" s="10">
        <f t="shared" ref="BC127:BC157" si="189">IF(ISNA(MATCH(AZ127,AH$62:AH$157,0)),0,1)</f>
        <v>1</v>
      </c>
      <c r="BD127" s="10">
        <f t="shared" ref="BD127:BD157" si="190">IF(ISNA(MATCH(AZ127,AB$62:AB$157,0)),0,1)</f>
        <v>0</v>
      </c>
      <c r="BE127" s="10">
        <f t="shared" ref="BE127:BE157" si="191">IF(ISNA(MATCH(AZ127,V$62:V$157,0)),0,1)</f>
        <v>0</v>
      </c>
      <c r="BF127" s="10">
        <f t="shared" ref="BF127:BF157" si="192">IF(ISNA(MATCH(AZ127,P$62:P$157,0)),0,1)</f>
        <v>0</v>
      </c>
      <c r="BG127" s="10">
        <f t="shared" ref="BG127:BG157" si="193">IF(ISNA(MATCH(AZ127,H$53:H$134,0)),0,1)</f>
        <v>0</v>
      </c>
      <c r="BH127" s="10">
        <f t="shared" ref="BH127:BH157" si="194">IF(ISNA(MATCH(AZ127,B$53:B$100,0)),0,1)</f>
        <v>0</v>
      </c>
      <c r="BJ127" s="131">
        <v>1318</v>
      </c>
      <c r="BK127" s="194">
        <f t="shared" ref="BK127:BK157" si="195">IF(ISNA(MATCH(BJ127,AZ$62:AZ$157,0)),0,1)</f>
        <v>0</v>
      </c>
      <c r="BL127" s="195">
        <f t="shared" ref="BL127:BL157" si="196">IF(ISNA(MATCH(BJ127,AT$62:AT$157,0)),0,1)</f>
        <v>0</v>
      </c>
      <c r="BM127" s="195">
        <f t="shared" ref="BM127:BM157" si="197">IF(ISNA(MATCH(BJ127,AN$62:AN$157,0)),0,1)</f>
        <v>0</v>
      </c>
      <c r="BN127" s="195">
        <f t="shared" ref="BN127:BN157" si="198">IF(ISNA(MATCH(BJ127,AH$62:AH$157,0)),0,1)</f>
        <v>0</v>
      </c>
      <c r="BO127" s="195">
        <f t="shared" ref="BO127:BO157" si="199">IF(ISNA(MATCH(BJ127,AB$62:AB$157,0)),0,1)</f>
        <v>0</v>
      </c>
      <c r="BP127" s="195">
        <f t="shared" ref="BP127:BP157" si="200">IF(ISNA(MATCH(BJ127,V$62:V$157,0)),0,1)</f>
        <v>0</v>
      </c>
      <c r="BQ127" s="195">
        <f t="shared" ref="BQ127:BQ157" si="201">IF(ISNA(MATCH(BJ127,P$62:P$157,0)),0,1)</f>
        <v>0</v>
      </c>
      <c r="BR127" s="195">
        <f t="shared" si="136"/>
        <v>0</v>
      </c>
      <c r="BS127" s="196">
        <f t="shared" ref="BS127:BS157" si="202">IF(ISNA(MATCH(BJ127,B$53:B$100,0)),0,1)</f>
        <v>0</v>
      </c>
      <c r="BT127" s="114">
        <f t="shared" ref="BT127:BT157" si="203">SUM(BK127:BS127)+1</f>
        <v>1</v>
      </c>
      <c r="BU127" s="162">
        <v>1676</v>
      </c>
      <c r="BV127" s="162">
        <f t="shared" ref="BV127:BV157" si="204">IF(ISNA(MATCH(BU127,BJ$62:BJ$157,0)),0,1)</f>
        <v>0</v>
      </c>
      <c r="BW127" s="98">
        <f t="shared" ref="BW127:BW157" si="205">IF(ISNA(MATCH(BU127,AZ$62:AZ$157,0)),0,1)</f>
        <v>0</v>
      </c>
      <c r="BX127" s="98">
        <f t="shared" ref="BX127:BX157" si="206">IF(ISNA(MATCH(BU127,AT$62:AT$157,0)),0,1)</f>
        <v>0</v>
      </c>
      <c r="BY127" s="98">
        <f t="shared" ref="BY127:BY157" si="207">IF(ISNA(MATCH(BU127,AN$62:AN$157,0)),0,1)</f>
        <v>0</v>
      </c>
      <c r="BZ127" s="98">
        <f t="shared" ref="BZ127:BZ157" si="208">IF(ISNA(MATCH(BU127,AH$62:AH$157,0)),0,1)</f>
        <v>0</v>
      </c>
      <c r="CA127" s="98">
        <f t="shared" ref="CA127:CA157" si="209">IF(ISNA(MATCH(BU127,AB$62:AB$157,0)),0,1)</f>
        <v>0</v>
      </c>
      <c r="CB127" s="98">
        <f t="shared" ref="CB127:CB157" si="210">IF(ISNA(MATCH(BU127,V$62:V$157,0)),0,1)</f>
        <v>0</v>
      </c>
      <c r="CC127" s="98">
        <f t="shared" ref="CC127:CC157" si="211">IF(ISNA(MATCH(BU127,P$53:P$157,0)),0,1)</f>
        <v>0</v>
      </c>
      <c r="CD127" s="195">
        <f t="shared" ref="CD127:CD157" si="212">IF(ISNA(MATCH(BU127,$H$53:$H$134,0)),0,1)</f>
        <v>0</v>
      </c>
      <c r="CE127" s="196">
        <f t="shared" ref="CE127:CE157" si="213">IF(ISNA(MATCH(BU127,$B$53:$B$100,0)),0,1)</f>
        <v>0</v>
      </c>
      <c r="CF127" s="114">
        <f t="shared" ref="CF127:CF157" si="214">SUM(BV127:CE127)+1</f>
        <v>1</v>
      </c>
      <c r="CG127" s="162">
        <v>1706</v>
      </c>
      <c r="CH127" s="194">
        <f t="shared" ref="CH127:CH157" si="215">IF(ISNA(MATCH(CG127,BU$62:BU$157,0)),0,1)</f>
        <v>0</v>
      </c>
      <c r="CI127" s="98">
        <f t="shared" ref="CI127:CI157" si="216">IF(ISNA(MATCH(CG127,BJ$62:BJ$157,0)),0,1)</f>
        <v>0</v>
      </c>
      <c r="CJ127" s="98">
        <f t="shared" ref="CJ127:CJ157" si="217">IF(ISNA(MATCH(CG127,AZ$62:AZ$157,0)),0,1)</f>
        <v>0</v>
      </c>
      <c r="CK127" s="98">
        <f t="shared" ref="CK127:CK157" si="218">IF(ISNA(MATCH(CG127,AT$62:AT$157,0)),0,1)</f>
        <v>0</v>
      </c>
      <c r="CL127" s="98">
        <f t="shared" ref="CL127:CL157" si="219">IF(ISNA(MATCH(CG127,AN$62:AN$157,0)),0,1)</f>
        <v>0</v>
      </c>
      <c r="CM127" s="98">
        <f t="shared" ref="CM127:CM157" si="220">IF(ISNA(MATCH(CG127,AH$62:AH$157,0)),0,1)</f>
        <v>0</v>
      </c>
      <c r="CN127" s="98">
        <f t="shared" ref="CN127:CN157" si="221">IF(ISNA(MATCH(CG127,AB$62:AB$157,0)),0,1)</f>
        <v>0</v>
      </c>
      <c r="CO127" s="99">
        <f t="shared" ref="CO127:CO157" si="222">IF(ISNA(MATCH(CG127,V$62:V$157,0)),0,1)</f>
        <v>0</v>
      </c>
      <c r="CP127" s="98">
        <f t="shared" ref="CP127:CP157" si="223">IF(ISNA(MATCH(CG127,P$53:P$157,0)),0,1)</f>
        <v>0</v>
      </c>
      <c r="CQ127" s="195">
        <f t="shared" ref="CQ127:CQ157" si="224">IF(ISNA(MATCH(CG127,$H$53:$H$134,0)),0,1)</f>
        <v>0</v>
      </c>
      <c r="CR127" s="196">
        <f t="shared" ref="CR127:CR157" si="225">IF(ISNA(MATCH(CG127,$B$53:$B$100,0)),0,1)</f>
        <v>0</v>
      </c>
      <c r="CS127">
        <f t="shared" ref="CS127:CS157" si="226">SUM(CH127:CR127)</f>
        <v>0</v>
      </c>
      <c r="CU127" s="162">
        <v>1885</v>
      </c>
      <c r="CV127" s="194">
        <f t="shared" si="157"/>
        <v>0</v>
      </c>
      <c r="CW127" s="98">
        <f t="shared" si="158"/>
        <v>0</v>
      </c>
      <c r="CX127" s="98">
        <f t="shared" si="159"/>
        <v>0</v>
      </c>
      <c r="CY127" s="98">
        <f t="shared" si="160"/>
        <v>0</v>
      </c>
      <c r="CZ127" s="98">
        <f t="shared" si="161"/>
        <v>0</v>
      </c>
      <c r="DA127" s="98">
        <f t="shared" si="162"/>
        <v>0</v>
      </c>
      <c r="DB127" s="98">
        <f t="shared" si="163"/>
        <v>0</v>
      </c>
      <c r="DC127" s="99">
        <f t="shared" si="164"/>
        <v>0</v>
      </c>
      <c r="DD127" s="98">
        <f t="shared" si="165"/>
        <v>0</v>
      </c>
      <c r="DE127" s="195">
        <f t="shared" si="166"/>
        <v>0</v>
      </c>
      <c r="DF127" s="195">
        <f t="shared" si="167"/>
        <v>0</v>
      </c>
      <c r="DG127" s="196">
        <f t="shared" si="168"/>
        <v>0</v>
      </c>
      <c r="DH127">
        <f t="shared" ref="DH127:DH157" si="227">SUM(CV127:DF127)</f>
        <v>0</v>
      </c>
      <c r="DJ127" s="162">
        <v>2168</v>
      </c>
      <c r="DK127" s="194">
        <f t="shared" ref="DK127:DK157" si="228">IF(ISNA(MATCH(DJ127,CU$62:CU$157,0)),0,1)</f>
        <v>0</v>
      </c>
      <c r="DL127" s="162">
        <f t="shared" ref="DL127:DL157" si="229">IF(ISNA(MATCH(DJ127,CG$62:CG$157,0)),0,1)</f>
        <v>0</v>
      </c>
      <c r="DM127" s="98">
        <f t="shared" ref="DM127:DM157" si="230">IF(ISNA(MATCH(DJ127,BU$62:BU$157,0)),0,1)</f>
        <v>0</v>
      </c>
      <c r="DN127" s="98">
        <f t="shared" ref="DN127:DN157" si="231">IF(ISNA(MATCH(DJ127,BJ$62:BJ$157,0)),0,1)</f>
        <v>0</v>
      </c>
      <c r="DO127" s="98">
        <f t="shared" ref="DO127:DO157" si="232">IF(ISNA(MATCH(DJ127,AZ$62:AZ$157,0)),0,1)</f>
        <v>0</v>
      </c>
      <c r="DP127" s="98">
        <f t="shared" ref="DP127:DP157" si="233">IF(ISNA(MATCH(DJ127,AT$62:AT$157,0)),0,1)</f>
        <v>0</v>
      </c>
      <c r="DQ127" s="98">
        <f t="shared" ref="DQ127:DQ157" si="234">IF(ISNA(MATCH(DJ127,AN$62:AN$157,0)),0,1)</f>
        <v>0</v>
      </c>
      <c r="DR127" s="98">
        <f t="shared" ref="DR127:DR157" si="235">IF(ISNA(MATCH(DJ127,AH$62:AH$157,0)),0,1)</f>
        <v>0</v>
      </c>
      <c r="DS127" s="98">
        <f t="shared" ref="DS127:DS157" si="236">IF(ISNA(MATCH(DJ127,AB$53:AB$157,0)),0,1)</f>
        <v>0</v>
      </c>
      <c r="DT127" s="195">
        <f t="shared" ref="DT127:DT157" si="237">IF(ISNA(MATCH(DJ127,$V$53:$V$157,0)),0,1)</f>
        <v>0</v>
      </c>
      <c r="DU127" s="195">
        <f t="shared" ref="DU127:DU157" si="238">IF(ISNA(MATCH(DJ127,$P$53:$P$157,0)),0,1)</f>
        <v>0</v>
      </c>
      <c r="DV127" s="196">
        <f t="shared" ref="DV127:DV157" si="239">IF(ISNA(MATCH(DJ127,$H$53:$H$134,0)),0,1)</f>
        <v>0</v>
      </c>
      <c r="DW127">
        <f t="shared" ref="DW127:DW157" si="240">SUM(DK127:DU127)</f>
        <v>0</v>
      </c>
      <c r="DY127" s="194">
        <v>1625</v>
      </c>
      <c r="DZ127" s="194">
        <f t="shared" ref="DZ127:DZ173" si="241">IF(ISNA(MATCH(DY127,DJ$62:DJ$157,0)),0,1)</f>
        <v>0</v>
      </c>
      <c r="EA127" s="195">
        <f t="shared" ref="EA127:EA173" si="242">IF(ISNA(MATCH(DY127,CU$62:CU$157,0)),0,1)</f>
        <v>0</v>
      </c>
      <c r="EB127" s="98">
        <f t="shared" ref="EB127:EB173" si="243">IF(ISNA(MATCH(DY127,CG$62:CG$157,0)),0,1)</f>
        <v>1</v>
      </c>
      <c r="EC127" s="98">
        <f t="shared" ref="EC127:EC173" si="244">IF(ISNA(MATCH(DY127,BU$62:BU$157,0)),0,1)</f>
        <v>1</v>
      </c>
      <c r="ED127" s="98">
        <f t="shared" ref="ED127:ED173" si="245">IF(ISNA(MATCH(DY127,BJ$62:BJ$157,0)),0,1)</f>
        <v>1</v>
      </c>
      <c r="EE127" s="98">
        <f t="shared" ref="EE127:EE173" si="246">IF(ISNA(MATCH(DY127,AZ$62:AZ$157,0)),0,1)</f>
        <v>1</v>
      </c>
      <c r="EF127" s="98">
        <f t="shared" ref="EF127:EF173" si="247">IF(ISNA(MATCH(DY127,AT$62:AT$157,0)),0,1)</f>
        <v>0</v>
      </c>
      <c r="EG127" s="98">
        <f t="shared" ref="EG127:EG173" si="248">IF(ISNA(MATCH(DY127,AN$62:AN$157,0)),0,1)</f>
        <v>1</v>
      </c>
      <c r="EH127" s="98">
        <f t="shared" ref="EH127:EH173" si="249">IF(ISNA(MATCH(DY127,AH$62:AH$157,0)),0,1)</f>
        <v>0</v>
      </c>
      <c r="EI127" s="98">
        <f t="shared" ref="EI127:EI173" si="250">IF(ISNA(MATCH(DY127,AB$62:AB$157,0)),0,1)</f>
        <v>0</v>
      </c>
      <c r="EJ127" s="195">
        <f t="shared" ref="EJ127:EJ173" si="251">IF(ISNA(MATCH(DY127,$V$62:$V$157,0)),0,1)</f>
        <v>0</v>
      </c>
      <c r="EK127" s="195">
        <f t="shared" ref="EK127:EK173" si="252">IF(ISNA(MATCH(DY127,$P$62:$P$157,0)),0,1)</f>
        <v>0</v>
      </c>
      <c r="EL127" s="196">
        <f t="shared" ref="EL127:EL173" si="253">IF(ISNA(MATCH(DY127,$H$53:$H$134,0)),0,1)</f>
        <v>0</v>
      </c>
      <c r="EO127" s="196">
        <v>836</v>
      </c>
      <c r="EP127" s="194">
        <f t="shared" ref="EP127:EP190" si="254">IF(ISNA(MATCH(EO127,DY$62:DY$173,0)),0,1)</f>
        <v>1</v>
      </c>
      <c r="EQ127" s="195">
        <f t="shared" ref="EQ127:EQ173" si="255">IF(ISNA(MATCH(EO127,DJ$62:DJ$157,0)),0,1)</f>
        <v>0</v>
      </c>
      <c r="ER127" s="98">
        <f t="shared" ref="ER127:ER173" si="256">IF(ISNA(MATCH(EO127,CU$62:CU$157,0)),0,1)</f>
        <v>0</v>
      </c>
      <c r="ES127" s="98">
        <f t="shared" ref="ES127:ES173" si="257">IF(ISNA(MATCH(EO127,CG$62:CG$157,0)),0,1)</f>
        <v>0</v>
      </c>
      <c r="ET127" s="98">
        <f t="shared" ref="ET127:ET173" si="258">IF(ISNA(MATCH(EO127,BU$62:BU$157,0)),0,1)</f>
        <v>0</v>
      </c>
      <c r="EU127" s="98">
        <f t="shared" ref="EU127:EU173" si="259">IF(ISNA(MATCH(EO127,BJ$62:BJ$157,0)),0,1)</f>
        <v>0</v>
      </c>
      <c r="EV127" s="98">
        <f t="shared" ref="EV127:EV173" si="260">IF(ISNA(MATCH(EO127,AZ$62:AZ$157,0)),0,1)</f>
        <v>0</v>
      </c>
      <c r="EW127" s="98">
        <f t="shared" ref="EW127:EW173" si="261">IF(ISNA(MATCH(EO127,AT$62:AT$157,0)),0,1)</f>
        <v>0</v>
      </c>
      <c r="EX127" s="98">
        <f t="shared" ref="EX127:EX173" si="262">IF(ISNA(MATCH(EO127,AN$62:AN$157,0)),0,1)</f>
        <v>0</v>
      </c>
      <c r="EY127" s="98">
        <f t="shared" ref="EY127:EY173" si="263">IF(ISNA(MATCH(EO127,AH$62:AH$157,0)),0,1)</f>
        <v>0</v>
      </c>
      <c r="EZ127" s="98">
        <f t="shared" ref="EZ127:EZ173" si="264">IF(ISNA(MATCH(EO127,AB$62:AB$157,0)),0,1)</f>
        <v>0</v>
      </c>
      <c r="FA127" s="195">
        <f t="shared" ref="FA127:FA173" si="265">IF(ISNA(MATCH(EO127,$V$62:$V$134,0)),0,1)</f>
        <v>0</v>
      </c>
      <c r="FB127" s="195">
        <f t="shared" ref="FB127:FB173" si="266">IF(ISNA(MATCH(EO127,$P$62:$P$157,0)),0,1)</f>
        <v>0</v>
      </c>
      <c r="FC127" s="196">
        <f t="shared" ref="FC127:FC173" si="267">IF(ISNA(MATCH(EO127,$H$53:$H$134,0)),0,1)</f>
        <v>0</v>
      </c>
      <c r="FF127" s="10">
        <v>869</v>
      </c>
      <c r="FG127" s="191">
        <f t="shared" ref="FG127:FG190" si="268">IF(ISNA(MATCH(FF127,EO$62:EO$173,0)),0,1)</f>
        <v>0</v>
      </c>
      <c r="FH127" s="192">
        <f t="shared" ref="FH127:FH190" si="269">IF(ISNA(MATCH(FF127,DY$62:DY$157,0)),0,1)</f>
        <v>0</v>
      </c>
      <c r="FI127" s="160">
        <f t="shared" ref="FI127:FI190" si="270">IF(ISNA(MATCH(FF127,DJ$62:DJ$157,0)),0,1)</f>
        <v>0</v>
      </c>
      <c r="FJ127" s="160">
        <f t="shared" ref="FJ127:FJ190" si="271">IF(ISNA(MATCH(FF127,CU$62:CU$157,0)),0,1)</f>
        <v>0</v>
      </c>
      <c r="FK127" s="160">
        <f t="shared" ref="FK127:FK190" si="272">IF(ISNA(MATCH(FF127,CG$62:CG$157,0)),0,1)</f>
        <v>0</v>
      </c>
      <c r="FL127" s="160">
        <f t="shared" ref="FL127:FL190" si="273">IF(ISNA(MATCH(FF127,BU$62:BU$157,0)),0,1)</f>
        <v>0</v>
      </c>
      <c r="FM127" s="160">
        <f t="shared" ref="FM127:FM190" si="274">IF(ISNA(MATCH(FF127,BJ$62:BJ$157,0)),0,1)</f>
        <v>0</v>
      </c>
      <c r="FN127" s="160">
        <f t="shared" ref="FN127:FN190" si="275">IF(ISNA(MATCH(FF127,AZ$62:AZ$157,0)),0,1)</f>
        <v>0</v>
      </c>
      <c r="FO127" s="160">
        <f t="shared" ref="FO127:FO190" si="276">IF(ISNA(MATCH(FF127,AT$62:AT$157,0)),0,1)</f>
        <v>0</v>
      </c>
      <c r="FP127" s="160">
        <f t="shared" ref="FP127:FP190" si="277">IF(ISNA(MATCH(FF127,AN$62:AN$157,0)),0,1)</f>
        <v>0</v>
      </c>
      <c r="FQ127" s="160">
        <f t="shared" ref="FQ127:FQ190" si="278">IF(ISNA(MATCH(FF127,AH$62:AH$157,0)),0,1)</f>
        <v>0</v>
      </c>
      <c r="FR127" s="192">
        <f t="shared" ref="FR127:FR190" si="279">IF(ISNA(MATCH(FF127,$AB$62:$AB$134,0)),0,1)</f>
        <v>0</v>
      </c>
      <c r="FS127" s="192">
        <f t="shared" ref="FS127:FS190" si="280">IF(ISNA(MATCH(FF127,$V$62:$V$157,0)),0,1)</f>
        <v>0</v>
      </c>
      <c r="FT127" s="193">
        <f t="shared" ref="FT127:FT190" si="281">IF(ISNA(MATCH(FF127,$P$53:$P$134,0)),0,1)</f>
        <v>0</v>
      </c>
      <c r="FU127" s="193">
        <f t="shared" ref="FU127:FU190" si="282">IF(ISNA(MATCH(FF127,$H$53:$H$134,0)),0,1)</f>
        <v>0</v>
      </c>
    </row>
    <row r="128" spans="2:177" ht="13" thickBot="1" x14ac:dyDescent="0.3">
      <c r="B128" s="131">
        <v>364</v>
      </c>
      <c r="H128" s="126">
        <v>469</v>
      </c>
      <c r="I128">
        <f t="shared" si="150"/>
        <v>0</v>
      </c>
      <c r="M128" s="2"/>
      <c r="P128" s="126">
        <v>329</v>
      </c>
      <c r="Q128">
        <f t="shared" si="151"/>
        <v>1</v>
      </c>
      <c r="R128" s="10">
        <f t="shared" si="169"/>
        <v>0</v>
      </c>
      <c r="V128" s="126">
        <v>384</v>
      </c>
      <c r="W128">
        <f t="shared" si="170"/>
        <v>0</v>
      </c>
      <c r="X128" s="10">
        <f t="shared" si="171"/>
        <v>0</v>
      </c>
      <c r="Y128" s="10">
        <f t="shared" si="172"/>
        <v>0</v>
      </c>
      <c r="AB128" s="131">
        <v>501</v>
      </c>
      <c r="AC128" s="10">
        <f t="shared" si="152"/>
        <v>0</v>
      </c>
      <c r="AD128" s="10">
        <f t="shared" si="173"/>
        <v>0</v>
      </c>
      <c r="AE128" s="10">
        <f t="shared" si="174"/>
        <v>0</v>
      </c>
      <c r="AF128" s="10">
        <f t="shared" si="175"/>
        <v>0</v>
      </c>
      <c r="AH128" s="126">
        <v>694</v>
      </c>
      <c r="AI128" s="10">
        <f t="shared" si="153"/>
        <v>0</v>
      </c>
      <c r="AJ128" s="10">
        <f t="shared" si="176"/>
        <v>0</v>
      </c>
      <c r="AK128" s="10">
        <f t="shared" si="177"/>
        <v>0</v>
      </c>
      <c r="AL128" s="10">
        <f t="shared" si="178"/>
        <v>0</v>
      </c>
      <c r="AM128" s="10">
        <f t="shared" si="179"/>
        <v>0</v>
      </c>
      <c r="AN128" s="131">
        <v>547</v>
      </c>
      <c r="AO128" s="10">
        <f t="shared" si="154"/>
        <v>0</v>
      </c>
      <c r="AP128" s="10">
        <f t="shared" si="180"/>
        <v>0</v>
      </c>
      <c r="AQ128" s="10">
        <f t="shared" si="181"/>
        <v>1</v>
      </c>
      <c r="AR128" s="10">
        <f t="shared" si="182"/>
        <v>1</v>
      </c>
      <c r="AS128" s="10">
        <f t="shared" si="183"/>
        <v>0</v>
      </c>
      <c r="AT128" s="131">
        <v>1270</v>
      </c>
      <c r="AU128" s="10">
        <f t="shared" si="155"/>
        <v>0</v>
      </c>
      <c r="AV128" s="10">
        <f t="shared" si="184"/>
        <v>0</v>
      </c>
      <c r="AW128" s="10">
        <f t="shared" si="185"/>
        <v>0</v>
      </c>
      <c r="AX128" s="10">
        <f t="shared" si="186"/>
        <v>0</v>
      </c>
      <c r="AY128" s="10">
        <f t="shared" si="187"/>
        <v>0</v>
      </c>
      <c r="AZ128" s="131">
        <v>1114</v>
      </c>
      <c r="BA128" s="10">
        <f t="shared" si="156"/>
        <v>1</v>
      </c>
      <c r="BB128" s="10">
        <f t="shared" si="188"/>
        <v>1</v>
      </c>
      <c r="BC128" s="10">
        <f t="shared" si="189"/>
        <v>1</v>
      </c>
      <c r="BD128" s="10">
        <f t="shared" si="190"/>
        <v>1</v>
      </c>
      <c r="BE128" s="10">
        <f t="shared" si="191"/>
        <v>1</v>
      </c>
      <c r="BF128" s="10">
        <f t="shared" si="192"/>
        <v>0</v>
      </c>
      <c r="BG128" s="10">
        <f t="shared" si="193"/>
        <v>0</v>
      </c>
      <c r="BH128" s="10">
        <f t="shared" si="194"/>
        <v>0</v>
      </c>
      <c r="BJ128" s="142">
        <v>1332</v>
      </c>
      <c r="BK128" s="194">
        <f t="shared" si="195"/>
        <v>0</v>
      </c>
      <c r="BL128" s="195">
        <f t="shared" si="196"/>
        <v>0</v>
      </c>
      <c r="BM128" s="195">
        <f t="shared" si="197"/>
        <v>0</v>
      </c>
      <c r="BN128" s="195">
        <f t="shared" si="198"/>
        <v>0</v>
      </c>
      <c r="BO128" s="195">
        <f t="shared" si="199"/>
        <v>0</v>
      </c>
      <c r="BP128" s="195">
        <f t="shared" si="200"/>
        <v>0</v>
      </c>
      <c r="BQ128" s="195">
        <f t="shared" si="201"/>
        <v>0</v>
      </c>
      <c r="BR128" s="195">
        <f t="shared" ref="BR128:BR157" si="283">IF(ISNA(MATCH(BJ128,H$53:H$134,0)),0,1)</f>
        <v>0</v>
      </c>
      <c r="BS128" s="196">
        <f t="shared" si="202"/>
        <v>0</v>
      </c>
      <c r="BT128" s="114">
        <f t="shared" si="203"/>
        <v>1</v>
      </c>
      <c r="BU128" s="164">
        <v>1714</v>
      </c>
      <c r="BV128" s="162">
        <f t="shared" si="204"/>
        <v>0</v>
      </c>
      <c r="BW128" s="98">
        <f t="shared" si="205"/>
        <v>1</v>
      </c>
      <c r="BX128" s="98">
        <f t="shared" si="206"/>
        <v>0</v>
      </c>
      <c r="BY128" s="98">
        <f t="shared" si="207"/>
        <v>0</v>
      </c>
      <c r="BZ128" s="98">
        <f t="shared" si="208"/>
        <v>0</v>
      </c>
      <c r="CA128" s="98">
        <f t="shared" si="209"/>
        <v>0</v>
      </c>
      <c r="CB128" s="98">
        <f t="shared" si="210"/>
        <v>0</v>
      </c>
      <c r="CC128" s="98">
        <f t="shared" si="211"/>
        <v>0</v>
      </c>
      <c r="CD128" s="195">
        <f t="shared" si="212"/>
        <v>0</v>
      </c>
      <c r="CE128" s="196">
        <f t="shared" si="213"/>
        <v>0</v>
      </c>
      <c r="CF128" s="114">
        <f t="shared" si="214"/>
        <v>2</v>
      </c>
      <c r="CG128" s="164">
        <v>1717</v>
      </c>
      <c r="CH128" s="194">
        <f t="shared" si="215"/>
        <v>1</v>
      </c>
      <c r="CI128" s="98">
        <f t="shared" si="216"/>
        <v>1</v>
      </c>
      <c r="CJ128" s="98">
        <f t="shared" si="217"/>
        <v>1</v>
      </c>
      <c r="CK128" s="98">
        <f t="shared" si="218"/>
        <v>0</v>
      </c>
      <c r="CL128" s="98">
        <f t="shared" si="219"/>
        <v>0</v>
      </c>
      <c r="CM128" s="98">
        <f t="shared" si="220"/>
        <v>0</v>
      </c>
      <c r="CN128" s="98">
        <f t="shared" si="221"/>
        <v>0</v>
      </c>
      <c r="CO128" s="99">
        <f t="shared" si="222"/>
        <v>0</v>
      </c>
      <c r="CP128" s="98">
        <f t="shared" si="223"/>
        <v>0</v>
      </c>
      <c r="CQ128" s="195">
        <f t="shared" si="224"/>
        <v>0</v>
      </c>
      <c r="CR128" s="196">
        <f t="shared" si="225"/>
        <v>0</v>
      </c>
      <c r="CS128">
        <f t="shared" si="226"/>
        <v>3</v>
      </c>
      <c r="CU128" s="162">
        <v>1918</v>
      </c>
      <c r="CV128" s="194">
        <f t="shared" si="157"/>
        <v>1</v>
      </c>
      <c r="CW128" s="98">
        <f t="shared" si="158"/>
        <v>1</v>
      </c>
      <c r="CX128" s="98">
        <f t="shared" si="159"/>
        <v>1</v>
      </c>
      <c r="CY128" s="98">
        <f t="shared" si="160"/>
        <v>0</v>
      </c>
      <c r="CZ128" s="98">
        <f t="shared" si="161"/>
        <v>0</v>
      </c>
      <c r="DA128" s="98">
        <f t="shared" si="162"/>
        <v>0</v>
      </c>
      <c r="DB128" s="98">
        <f t="shared" si="163"/>
        <v>0</v>
      </c>
      <c r="DC128" s="99">
        <f t="shared" si="164"/>
        <v>0</v>
      </c>
      <c r="DD128" s="98">
        <f t="shared" si="165"/>
        <v>0</v>
      </c>
      <c r="DE128" s="195">
        <f t="shared" si="166"/>
        <v>0</v>
      </c>
      <c r="DF128" s="195">
        <f t="shared" si="167"/>
        <v>0</v>
      </c>
      <c r="DG128" s="196">
        <f t="shared" si="168"/>
        <v>0</v>
      </c>
      <c r="DH128">
        <f t="shared" si="227"/>
        <v>3</v>
      </c>
      <c r="DJ128" s="162">
        <v>2169</v>
      </c>
      <c r="DK128" s="194">
        <f t="shared" si="228"/>
        <v>1</v>
      </c>
      <c r="DL128" s="162">
        <f t="shared" si="229"/>
        <v>1</v>
      </c>
      <c r="DM128" s="98">
        <f t="shared" si="230"/>
        <v>0</v>
      </c>
      <c r="DN128" s="98">
        <f t="shared" si="231"/>
        <v>0</v>
      </c>
      <c r="DO128" s="98">
        <f t="shared" si="232"/>
        <v>0</v>
      </c>
      <c r="DP128" s="98">
        <f t="shared" si="233"/>
        <v>0</v>
      </c>
      <c r="DQ128" s="98">
        <f t="shared" si="234"/>
        <v>0</v>
      </c>
      <c r="DR128" s="98">
        <f t="shared" si="235"/>
        <v>0</v>
      </c>
      <c r="DS128" s="98">
        <f t="shared" si="236"/>
        <v>0</v>
      </c>
      <c r="DT128" s="195">
        <f t="shared" si="237"/>
        <v>0</v>
      </c>
      <c r="DU128" s="195">
        <f t="shared" si="238"/>
        <v>0</v>
      </c>
      <c r="DV128" s="196">
        <f t="shared" si="239"/>
        <v>0</v>
      </c>
      <c r="DW128">
        <f t="shared" si="240"/>
        <v>2</v>
      </c>
      <c r="DY128" s="194">
        <v>1640</v>
      </c>
      <c r="DZ128" s="194">
        <f t="shared" si="241"/>
        <v>1</v>
      </c>
      <c r="EA128" s="195">
        <f t="shared" si="242"/>
        <v>0</v>
      </c>
      <c r="EB128" s="98">
        <f t="shared" si="243"/>
        <v>0</v>
      </c>
      <c r="EC128" s="98">
        <f t="shared" si="244"/>
        <v>0</v>
      </c>
      <c r="ED128" s="98">
        <f t="shared" si="245"/>
        <v>0</v>
      </c>
      <c r="EE128" s="98">
        <f t="shared" si="246"/>
        <v>0</v>
      </c>
      <c r="EF128" s="98">
        <f t="shared" si="247"/>
        <v>0</v>
      </c>
      <c r="EG128" s="98">
        <f t="shared" si="248"/>
        <v>0</v>
      </c>
      <c r="EH128" s="98">
        <f t="shared" si="249"/>
        <v>0</v>
      </c>
      <c r="EI128" s="98">
        <f t="shared" si="250"/>
        <v>0</v>
      </c>
      <c r="EJ128" s="195">
        <f t="shared" si="251"/>
        <v>0</v>
      </c>
      <c r="EK128" s="195">
        <f t="shared" si="252"/>
        <v>0</v>
      </c>
      <c r="EL128" s="196">
        <f t="shared" si="253"/>
        <v>0</v>
      </c>
      <c r="EO128" s="196">
        <v>842</v>
      </c>
      <c r="EP128" s="194">
        <f t="shared" si="254"/>
        <v>1</v>
      </c>
      <c r="EQ128" s="195">
        <f t="shared" si="255"/>
        <v>0</v>
      </c>
      <c r="ER128" s="98">
        <f t="shared" si="256"/>
        <v>0</v>
      </c>
      <c r="ES128" s="98">
        <f t="shared" si="257"/>
        <v>1</v>
      </c>
      <c r="ET128" s="98">
        <f t="shared" si="258"/>
        <v>0</v>
      </c>
      <c r="EU128" s="98">
        <f t="shared" si="259"/>
        <v>0</v>
      </c>
      <c r="EV128" s="98">
        <f t="shared" si="260"/>
        <v>1</v>
      </c>
      <c r="EW128" s="98">
        <f t="shared" si="261"/>
        <v>0</v>
      </c>
      <c r="EX128" s="98">
        <f t="shared" si="262"/>
        <v>0</v>
      </c>
      <c r="EY128" s="98">
        <f t="shared" si="263"/>
        <v>0</v>
      </c>
      <c r="EZ128" s="98">
        <f t="shared" si="264"/>
        <v>0</v>
      </c>
      <c r="FA128" s="195">
        <f t="shared" si="265"/>
        <v>0</v>
      </c>
      <c r="FB128" s="195">
        <f t="shared" si="266"/>
        <v>0</v>
      </c>
      <c r="FC128" s="196">
        <f t="shared" si="267"/>
        <v>0</v>
      </c>
      <c r="FF128" s="10">
        <v>870</v>
      </c>
      <c r="FG128" s="191">
        <f t="shared" si="268"/>
        <v>0</v>
      </c>
      <c r="FH128" s="192">
        <f t="shared" si="269"/>
        <v>0</v>
      </c>
      <c r="FI128" s="160">
        <f t="shared" si="270"/>
        <v>0</v>
      </c>
      <c r="FJ128" s="160">
        <f t="shared" si="271"/>
        <v>0</v>
      </c>
      <c r="FK128" s="160">
        <f t="shared" si="272"/>
        <v>0</v>
      </c>
      <c r="FL128" s="160">
        <f t="shared" si="273"/>
        <v>0</v>
      </c>
      <c r="FM128" s="160">
        <f t="shared" si="274"/>
        <v>1</v>
      </c>
      <c r="FN128" s="160">
        <f t="shared" si="275"/>
        <v>0</v>
      </c>
      <c r="FO128" s="160">
        <f t="shared" si="276"/>
        <v>0</v>
      </c>
      <c r="FP128" s="160">
        <f t="shared" si="277"/>
        <v>0</v>
      </c>
      <c r="FQ128" s="160">
        <f t="shared" si="278"/>
        <v>0</v>
      </c>
      <c r="FR128" s="192">
        <f t="shared" si="279"/>
        <v>0</v>
      </c>
      <c r="FS128" s="192">
        <f t="shared" si="280"/>
        <v>0</v>
      </c>
      <c r="FT128" s="193">
        <f t="shared" si="281"/>
        <v>0</v>
      </c>
      <c r="FU128" s="193">
        <f t="shared" si="282"/>
        <v>0</v>
      </c>
    </row>
    <row r="129" spans="2:177" ht="13" thickBot="1" x14ac:dyDescent="0.3">
      <c r="B129" s="131">
        <v>365</v>
      </c>
      <c r="H129" s="126">
        <v>538</v>
      </c>
      <c r="I129">
        <f t="shared" si="150"/>
        <v>0</v>
      </c>
      <c r="M129" s="154"/>
      <c r="P129" s="127">
        <v>330</v>
      </c>
      <c r="Q129">
        <f t="shared" si="151"/>
        <v>0</v>
      </c>
      <c r="R129" s="10">
        <f t="shared" si="169"/>
        <v>1</v>
      </c>
      <c r="V129" s="128">
        <v>433</v>
      </c>
      <c r="W129">
        <f t="shared" si="170"/>
        <v>0</v>
      </c>
      <c r="X129" s="10">
        <f t="shared" si="171"/>
        <v>0</v>
      </c>
      <c r="Y129" s="10">
        <f t="shared" si="172"/>
        <v>0</v>
      </c>
      <c r="AB129" s="131">
        <v>522</v>
      </c>
      <c r="AC129" s="10">
        <f t="shared" si="152"/>
        <v>1</v>
      </c>
      <c r="AD129" s="10">
        <f t="shared" si="173"/>
        <v>1</v>
      </c>
      <c r="AE129" s="10">
        <f t="shared" si="174"/>
        <v>0</v>
      </c>
      <c r="AF129" s="10">
        <f t="shared" si="175"/>
        <v>0</v>
      </c>
      <c r="AH129" s="126">
        <v>703</v>
      </c>
      <c r="AI129" s="10">
        <f t="shared" si="153"/>
        <v>0</v>
      </c>
      <c r="AJ129" s="10">
        <f t="shared" si="176"/>
        <v>0</v>
      </c>
      <c r="AK129" s="10">
        <f t="shared" si="177"/>
        <v>0</v>
      </c>
      <c r="AL129" s="10">
        <f t="shared" si="178"/>
        <v>0</v>
      </c>
      <c r="AM129" s="10">
        <f t="shared" si="179"/>
        <v>0</v>
      </c>
      <c r="AN129" s="131">
        <v>585</v>
      </c>
      <c r="AO129" s="10">
        <f t="shared" si="154"/>
        <v>0</v>
      </c>
      <c r="AP129" s="10">
        <f t="shared" si="180"/>
        <v>0</v>
      </c>
      <c r="AQ129" s="10">
        <f t="shared" si="181"/>
        <v>0</v>
      </c>
      <c r="AR129" s="10">
        <f t="shared" si="182"/>
        <v>0</v>
      </c>
      <c r="AS129" s="10">
        <f t="shared" si="183"/>
        <v>0</v>
      </c>
      <c r="AT129" s="142">
        <v>1302</v>
      </c>
      <c r="AU129" s="10">
        <f t="shared" si="155"/>
        <v>0</v>
      </c>
      <c r="AV129" s="10">
        <f t="shared" si="184"/>
        <v>0</v>
      </c>
      <c r="AW129" s="10">
        <f t="shared" si="185"/>
        <v>0</v>
      </c>
      <c r="AX129" s="10">
        <f t="shared" si="186"/>
        <v>0</v>
      </c>
      <c r="AY129" s="10">
        <f t="shared" si="187"/>
        <v>0</v>
      </c>
      <c r="AZ129" s="142">
        <v>1124</v>
      </c>
      <c r="BA129" s="10">
        <f t="shared" si="156"/>
        <v>1</v>
      </c>
      <c r="BB129" s="10">
        <f t="shared" si="188"/>
        <v>0</v>
      </c>
      <c r="BC129" s="10">
        <f t="shared" si="189"/>
        <v>0</v>
      </c>
      <c r="BD129" s="10">
        <f t="shared" si="190"/>
        <v>0</v>
      </c>
      <c r="BE129" s="10">
        <f t="shared" si="191"/>
        <v>0</v>
      </c>
      <c r="BF129" s="10">
        <f t="shared" si="192"/>
        <v>0</v>
      </c>
      <c r="BG129" s="10">
        <f t="shared" si="193"/>
        <v>0</v>
      </c>
      <c r="BH129" s="10">
        <f t="shared" si="194"/>
        <v>0</v>
      </c>
      <c r="BJ129" s="168">
        <v>1503</v>
      </c>
      <c r="BK129" s="194">
        <f t="shared" si="195"/>
        <v>1</v>
      </c>
      <c r="BL129" s="195">
        <f t="shared" si="196"/>
        <v>1</v>
      </c>
      <c r="BM129" s="195">
        <f t="shared" si="197"/>
        <v>1</v>
      </c>
      <c r="BN129" s="195">
        <f t="shared" si="198"/>
        <v>1</v>
      </c>
      <c r="BO129" s="195">
        <f t="shared" si="199"/>
        <v>0</v>
      </c>
      <c r="BP129" s="195">
        <f t="shared" si="200"/>
        <v>0</v>
      </c>
      <c r="BQ129" s="195">
        <f t="shared" si="201"/>
        <v>0</v>
      </c>
      <c r="BR129" s="195">
        <f t="shared" si="283"/>
        <v>0</v>
      </c>
      <c r="BS129" s="196">
        <f t="shared" si="202"/>
        <v>0</v>
      </c>
      <c r="BT129" s="114">
        <f t="shared" si="203"/>
        <v>5</v>
      </c>
      <c r="BU129" s="162">
        <v>1717</v>
      </c>
      <c r="BV129" s="162">
        <f t="shared" si="204"/>
        <v>1</v>
      </c>
      <c r="BW129" s="98">
        <f t="shared" si="205"/>
        <v>1</v>
      </c>
      <c r="BX129" s="98">
        <f t="shared" si="206"/>
        <v>0</v>
      </c>
      <c r="BY129" s="98">
        <f t="shared" si="207"/>
        <v>0</v>
      </c>
      <c r="BZ129" s="98">
        <f t="shared" si="208"/>
        <v>0</v>
      </c>
      <c r="CA129" s="98">
        <f t="shared" si="209"/>
        <v>0</v>
      </c>
      <c r="CB129" s="98">
        <f t="shared" si="210"/>
        <v>0</v>
      </c>
      <c r="CC129" s="98">
        <f t="shared" si="211"/>
        <v>0</v>
      </c>
      <c r="CD129" s="195">
        <f t="shared" si="212"/>
        <v>0</v>
      </c>
      <c r="CE129" s="196">
        <f t="shared" si="213"/>
        <v>0</v>
      </c>
      <c r="CF129" s="114">
        <f t="shared" si="214"/>
        <v>3</v>
      </c>
      <c r="CG129" s="162">
        <v>1718</v>
      </c>
      <c r="CH129" s="194">
        <f t="shared" si="215"/>
        <v>1</v>
      </c>
      <c r="CI129" s="98">
        <f t="shared" si="216"/>
        <v>0</v>
      </c>
      <c r="CJ129" s="98">
        <f t="shared" si="217"/>
        <v>0</v>
      </c>
      <c r="CK129" s="98">
        <f t="shared" si="218"/>
        <v>0</v>
      </c>
      <c r="CL129" s="98">
        <f t="shared" si="219"/>
        <v>1</v>
      </c>
      <c r="CM129" s="98">
        <f t="shared" si="220"/>
        <v>0</v>
      </c>
      <c r="CN129" s="98">
        <f t="shared" si="221"/>
        <v>0</v>
      </c>
      <c r="CO129" s="99">
        <f t="shared" si="222"/>
        <v>0</v>
      </c>
      <c r="CP129" s="98">
        <f t="shared" si="223"/>
        <v>0</v>
      </c>
      <c r="CQ129" s="195">
        <f t="shared" si="224"/>
        <v>0</v>
      </c>
      <c r="CR129" s="196">
        <f t="shared" si="225"/>
        <v>0</v>
      </c>
      <c r="CS129">
        <f t="shared" si="226"/>
        <v>2</v>
      </c>
      <c r="CU129" s="162">
        <v>1983</v>
      </c>
      <c r="CV129" s="194">
        <f t="shared" si="157"/>
        <v>1</v>
      </c>
      <c r="CW129" s="98">
        <f t="shared" si="158"/>
        <v>0</v>
      </c>
      <c r="CX129" s="98">
        <f t="shared" si="159"/>
        <v>0</v>
      </c>
      <c r="CY129" s="98">
        <f t="shared" si="160"/>
        <v>1</v>
      </c>
      <c r="CZ129" s="98">
        <f t="shared" si="161"/>
        <v>0</v>
      </c>
      <c r="DA129" s="98">
        <f t="shared" si="162"/>
        <v>0</v>
      </c>
      <c r="DB129" s="98">
        <f t="shared" si="163"/>
        <v>0</v>
      </c>
      <c r="DC129" s="99">
        <f t="shared" si="164"/>
        <v>0</v>
      </c>
      <c r="DD129" s="98">
        <f t="shared" si="165"/>
        <v>0</v>
      </c>
      <c r="DE129" s="195">
        <f t="shared" si="166"/>
        <v>0</v>
      </c>
      <c r="DF129" s="195">
        <f t="shared" si="167"/>
        <v>0</v>
      </c>
      <c r="DG129" s="196">
        <f t="shared" si="168"/>
        <v>0</v>
      </c>
      <c r="DH129">
        <f t="shared" si="227"/>
        <v>2</v>
      </c>
      <c r="DJ129" s="162">
        <v>2175</v>
      </c>
      <c r="DK129" s="194">
        <f t="shared" si="228"/>
        <v>0</v>
      </c>
      <c r="DL129" s="162">
        <f t="shared" si="229"/>
        <v>0</v>
      </c>
      <c r="DM129" s="98">
        <f t="shared" si="230"/>
        <v>0</v>
      </c>
      <c r="DN129" s="98">
        <f t="shared" si="231"/>
        <v>0</v>
      </c>
      <c r="DO129" s="98">
        <f t="shared" si="232"/>
        <v>0</v>
      </c>
      <c r="DP129" s="98">
        <f t="shared" si="233"/>
        <v>0</v>
      </c>
      <c r="DQ129" s="98">
        <f t="shared" si="234"/>
        <v>0</v>
      </c>
      <c r="DR129" s="98">
        <f t="shared" si="235"/>
        <v>0</v>
      </c>
      <c r="DS129" s="98">
        <f t="shared" si="236"/>
        <v>0</v>
      </c>
      <c r="DT129" s="195">
        <f t="shared" si="237"/>
        <v>0</v>
      </c>
      <c r="DU129" s="195">
        <f t="shared" si="238"/>
        <v>0</v>
      </c>
      <c r="DV129" s="196">
        <f t="shared" si="239"/>
        <v>0</v>
      </c>
      <c r="DW129">
        <f t="shared" si="240"/>
        <v>0</v>
      </c>
      <c r="DY129" s="194">
        <v>1671</v>
      </c>
      <c r="DZ129" s="194">
        <f t="shared" si="241"/>
        <v>0</v>
      </c>
      <c r="EA129" s="195">
        <f t="shared" si="242"/>
        <v>1</v>
      </c>
      <c r="EB129" s="98">
        <f t="shared" si="243"/>
        <v>0</v>
      </c>
      <c r="EC129" s="98">
        <f t="shared" si="244"/>
        <v>0</v>
      </c>
      <c r="ED129" s="98">
        <f t="shared" si="245"/>
        <v>0</v>
      </c>
      <c r="EE129" s="98">
        <f t="shared" si="246"/>
        <v>0</v>
      </c>
      <c r="EF129" s="98">
        <f t="shared" si="247"/>
        <v>0</v>
      </c>
      <c r="EG129" s="98">
        <f t="shared" si="248"/>
        <v>0</v>
      </c>
      <c r="EH129" s="98">
        <f t="shared" si="249"/>
        <v>0</v>
      </c>
      <c r="EI129" s="98">
        <f t="shared" si="250"/>
        <v>0</v>
      </c>
      <c r="EJ129" s="195">
        <f t="shared" si="251"/>
        <v>0</v>
      </c>
      <c r="EK129" s="195">
        <f t="shared" si="252"/>
        <v>0</v>
      </c>
      <c r="EL129" s="196">
        <f t="shared" si="253"/>
        <v>0</v>
      </c>
      <c r="EO129" s="196">
        <v>857</v>
      </c>
      <c r="EP129" s="194">
        <f t="shared" si="254"/>
        <v>0</v>
      </c>
      <c r="EQ129" s="195">
        <f t="shared" si="255"/>
        <v>0</v>
      </c>
      <c r="ER129" s="98">
        <f t="shared" si="256"/>
        <v>0</v>
      </c>
      <c r="ES129" s="98">
        <f t="shared" si="257"/>
        <v>0</v>
      </c>
      <c r="ET129" s="98">
        <f t="shared" si="258"/>
        <v>0</v>
      </c>
      <c r="EU129" s="98">
        <f t="shared" si="259"/>
        <v>0</v>
      </c>
      <c r="EV129" s="98">
        <f t="shared" si="260"/>
        <v>0</v>
      </c>
      <c r="EW129" s="98">
        <f t="shared" si="261"/>
        <v>0</v>
      </c>
      <c r="EX129" s="98">
        <f t="shared" si="262"/>
        <v>0</v>
      </c>
      <c r="EY129" s="98">
        <f t="shared" si="263"/>
        <v>0</v>
      </c>
      <c r="EZ129" s="98">
        <f t="shared" si="264"/>
        <v>0</v>
      </c>
      <c r="FA129" s="195">
        <f t="shared" si="265"/>
        <v>0</v>
      </c>
      <c r="FB129" s="195">
        <f t="shared" si="266"/>
        <v>0</v>
      </c>
      <c r="FC129" s="196">
        <f t="shared" si="267"/>
        <v>0</v>
      </c>
      <c r="FF129" s="10">
        <v>876</v>
      </c>
      <c r="FG129" s="191">
        <f t="shared" si="268"/>
        <v>1</v>
      </c>
      <c r="FH129" s="192">
        <f t="shared" si="269"/>
        <v>0</v>
      </c>
      <c r="FI129" s="160">
        <f t="shared" si="270"/>
        <v>0</v>
      </c>
      <c r="FJ129" s="160">
        <f t="shared" si="271"/>
        <v>0</v>
      </c>
      <c r="FK129" s="160">
        <f t="shared" si="272"/>
        <v>0</v>
      </c>
      <c r="FL129" s="160">
        <f t="shared" si="273"/>
        <v>0</v>
      </c>
      <c r="FM129" s="160">
        <f t="shared" si="274"/>
        <v>0</v>
      </c>
      <c r="FN129" s="160">
        <f t="shared" si="275"/>
        <v>0</v>
      </c>
      <c r="FO129" s="160">
        <f t="shared" si="276"/>
        <v>0</v>
      </c>
      <c r="FP129" s="160">
        <f t="shared" si="277"/>
        <v>0</v>
      </c>
      <c r="FQ129" s="160">
        <f t="shared" si="278"/>
        <v>0</v>
      </c>
      <c r="FR129" s="192">
        <f t="shared" si="279"/>
        <v>0</v>
      </c>
      <c r="FS129" s="192">
        <f t="shared" si="280"/>
        <v>0</v>
      </c>
      <c r="FT129" s="193">
        <f t="shared" si="281"/>
        <v>0</v>
      </c>
      <c r="FU129" s="193">
        <f t="shared" si="282"/>
        <v>0</v>
      </c>
    </row>
    <row r="130" spans="2:177" ht="13" thickBot="1" x14ac:dyDescent="0.3">
      <c r="B130" s="132">
        <v>388</v>
      </c>
      <c r="H130" s="126">
        <v>546</v>
      </c>
      <c r="I130">
        <f t="shared" si="150"/>
        <v>0</v>
      </c>
      <c r="M130" s="2"/>
      <c r="P130" s="126">
        <v>340</v>
      </c>
      <c r="Q130">
        <f t="shared" si="151"/>
        <v>1</v>
      </c>
      <c r="R130" s="10">
        <f t="shared" si="169"/>
        <v>1</v>
      </c>
      <c r="V130" s="126">
        <v>447</v>
      </c>
      <c r="W130">
        <f t="shared" si="170"/>
        <v>0</v>
      </c>
      <c r="X130" s="10">
        <f t="shared" si="171"/>
        <v>0</v>
      </c>
      <c r="Y130" s="10">
        <f t="shared" si="172"/>
        <v>0</v>
      </c>
      <c r="AB130" s="131">
        <v>563</v>
      </c>
      <c r="AC130" s="10">
        <f t="shared" si="152"/>
        <v>0</v>
      </c>
      <c r="AD130" s="10">
        <f t="shared" si="173"/>
        <v>0</v>
      </c>
      <c r="AE130" s="10">
        <f t="shared" si="174"/>
        <v>0</v>
      </c>
      <c r="AF130" s="10">
        <f t="shared" si="175"/>
        <v>0</v>
      </c>
      <c r="AH130" s="126">
        <v>710</v>
      </c>
      <c r="AI130" s="10">
        <f t="shared" si="153"/>
        <v>1</v>
      </c>
      <c r="AJ130" s="10">
        <f t="shared" si="176"/>
        <v>0</v>
      </c>
      <c r="AK130" s="10">
        <f t="shared" si="177"/>
        <v>0</v>
      </c>
      <c r="AL130" s="10">
        <f t="shared" si="178"/>
        <v>1</v>
      </c>
      <c r="AM130" s="10">
        <f t="shared" si="179"/>
        <v>0</v>
      </c>
      <c r="AN130" s="131">
        <v>610</v>
      </c>
      <c r="AO130" s="10">
        <f t="shared" si="154"/>
        <v>0</v>
      </c>
      <c r="AP130" s="10">
        <f t="shared" si="180"/>
        <v>0</v>
      </c>
      <c r="AQ130" s="10">
        <f t="shared" si="181"/>
        <v>0</v>
      </c>
      <c r="AR130" s="10">
        <f t="shared" si="182"/>
        <v>1</v>
      </c>
      <c r="AS130" s="10">
        <f t="shared" si="183"/>
        <v>0</v>
      </c>
      <c r="AT130" s="131">
        <v>1305</v>
      </c>
      <c r="AU130" s="10">
        <f t="shared" si="155"/>
        <v>1</v>
      </c>
      <c r="AV130" s="10">
        <f t="shared" si="184"/>
        <v>1</v>
      </c>
      <c r="AW130" s="10">
        <f t="shared" si="185"/>
        <v>0</v>
      </c>
      <c r="AX130" s="10">
        <f t="shared" si="186"/>
        <v>0</v>
      </c>
      <c r="AY130" s="10">
        <f t="shared" si="187"/>
        <v>0</v>
      </c>
      <c r="AZ130" s="142">
        <v>1126</v>
      </c>
      <c r="BA130" s="10">
        <f t="shared" si="156"/>
        <v>1</v>
      </c>
      <c r="BB130" s="10">
        <f t="shared" si="188"/>
        <v>1</v>
      </c>
      <c r="BC130" s="10">
        <f t="shared" si="189"/>
        <v>1</v>
      </c>
      <c r="BD130" s="10">
        <f t="shared" si="190"/>
        <v>1</v>
      </c>
      <c r="BE130" s="10">
        <f t="shared" si="191"/>
        <v>0</v>
      </c>
      <c r="BF130" s="10">
        <f t="shared" si="192"/>
        <v>0</v>
      </c>
      <c r="BG130" s="10">
        <f t="shared" si="193"/>
        <v>0</v>
      </c>
      <c r="BH130" s="10">
        <f t="shared" si="194"/>
        <v>0</v>
      </c>
      <c r="BJ130" s="131">
        <v>1507</v>
      </c>
      <c r="BK130" s="194">
        <f t="shared" si="195"/>
        <v>0</v>
      </c>
      <c r="BL130" s="195">
        <f t="shared" si="196"/>
        <v>0</v>
      </c>
      <c r="BM130" s="195">
        <f t="shared" si="197"/>
        <v>0</v>
      </c>
      <c r="BN130" s="195">
        <f t="shared" si="198"/>
        <v>1</v>
      </c>
      <c r="BO130" s="195">
        <f t="shared" si="199"/>
        <v>0</v>
      </c>
      <c r="BP130" s="195">
        <f t="shared" si="200"/>
        <v>0</v>
      </c>
      <c r="BQ130" s="195">
        <f t="shared" si="201"/>
        <v>0</v>
      </c>
      <c r="BR130" s="195">
        <f t="shared" si="283"/>
        <v>0</v>
      </c>
      <c r="BS130" s="196">
        <f t="shared" si="202"/>
        <v>0</v>
      </c>
      <c r="BT130" s="114">
        <f t="shared" si="203"/>
        <v>2</v>
      </c>
      <c r="BU130" s="162">
        <v>1718</v>
      </c>
      <c r="BV130" s="162">
        <f t="shared" si="204"/>
        <v>0</v>
      </c>
      <c r="BW130" s="98">
        <f t="shared" si="205"/>
        <v>0</v>
      </c>
      <c r="BX130" s="98">
        <f t="shared" si="206"/>
        <v>0</v>
      </c>
      <c r="BY130" s="98">
        <f t="shared" si="207"/>
        <v>1</v>
      </c>
      <c r="BZ130" s="98">
        <f t="shared" si="208"/>
        <v>0</v>
      </c>
      <c r="CA130" s="98">
        <f t="shared" si="209"/>
        <v>0</v>
      </c>
      <c r="CB130" s="98">
        <f t="shared" si="210"/>
        <v>0</v>
      </c>
      <c r="CC130" s="98">
        <f t="shared" si="211"/>
        <v>0</v>
      </c>
      <c r="CD130" s="195">
        <f t="shared" si="212"/>
        <v>0</v>
      </c>
      <c r="CE130" s="196">
        <f t="shared" si="213"/>
        <v>0</v>
      </c>
      <c r="CF130" s="114">
        <f t="shared" si="214"/>
        <v>2</v>
      </c>
      <c r="CG130" s="162">
        <v>1730</v>
      </c>
      <c r="CH130" s="194">
        <f t="shared" si="215"/>
        <v>1</v>
      </c>
      <c r="CI130" s="98">
        <f t="shared" si="216"/>
        <v>0</v>
      </c>
      <c r="CJ130" s="98">
        <f t="shared" si="217"/>
        <v>0</v>
      </c>
      <c r="CK130" s="98">
        <f t="shared" si="218"/>
        <v>0</v>
      </c>
      <c r="CL130" s="98">
        <f t="shared" si="219"/>
        <v>0</v>
      </c>
      <c r="CM130" s="98">
        <f t="shared" si="220"/>
        <v>0</v>
      </c>
      <c r="CN130" s="98">
        <f t="shared" si="221"/>
        <v>0</v>
      </c>
      <c r="CO130" s="99">
        <f t="shared" si="222"/>
        <v>0</v>
      </c>
      <c r="CP130" s="98">
        <f t="shared" si="223"/>
        <v>0</v>
      </c>
      <c r="CQ130" s="195">
        <f t="shared" si="224"/>
        <v>0</v>
      </c>
      <c r="CR130" s="196">
        <f t="shared" si="225"/>
        <v>0</v>
      </c>
      <c r="CS130">
        <f t="shared" si="226"/>
        <v>1</v>
      </c>
      <c r="CU130" s="162">
        <v>1986</v>
      </c>
      <c r="CV130" s="194">
        <f t="shared" si="157"/>
        <v>1</v>
      </c>
      <c r="CW130" s="98">
        <f t="shared" si="158"/>
        <v>1</v>
      </c>
      <c r="CX130" s="98">
        <f t="shared" si="159"/>
        <v>0</v>
      </c>
      <c r="CY130" s="98">
        <f t="shared" si="160"/>
        <v>0</v>
      </c>
      <c r="CZ130" s="98">
        <f t="shared" si="161"/>
        <v>0</v>
      </c>
      <c r="DA130" s="98">
        <f t="shared" si="162"/>
        <v>0</v>
      </c>
      <c r="DB130" s="98">
        <f t="shared" si="163"/>
        <v>0</v>
      </c>
      <c r="DC130" s="99">
        <f t="shared" si="164"/>
        <v>0</v>
      </c>
      <c r="DD130" s="98">
        <f t="shared" si="165"/>
        <v>0</v>
      </c>
      <c r="DE130" s="195">
        <f t="shared" si="166"/>
        <v>0</v>
      </c>
      <c r="DF130" s="195">
        <f t="shared" si="167"/>
        <v>0</v>
      </c>
      <c r="DG130" s="196">
        <f t="shared" si="168"/>
        <v>0</v>
      </c>
      <c r="DH130">
        <f t="shared" si="227"/>
        <v>2</v>
      </c>
      <c r="DJ130" s="162">
        <v>2252</v>
      </c>
      <c r="DK130" s="194">
        <f t="shared" si="228"/>
        <v>0</v>
      </c>
      <c r="DL130" s="162">
        <f t="shared" si="229"/>
        <v>0</v>
      </c>
      <c r="DM130" s="98">
        <f t="shared" si="230"/>
        <v>0</v>
      </c>
      <c r="DN130" s="98">
        <f t="shared" si="231"/>
        <v>0</v>
      </c>
      <c r="DO130" s="98">
        <f t="shared" si="232"/>
        <v>0</v>
      </c>
      <c r="DP130" s="98">
        <f t="shared" si="233"/>
        <v>0</v>
      </c>
      <c r="DQ130" s="98">
        <f t="shared" si="234"/>
        <v>0</v>
      </c>
      <c r="DR130" s="98">
        <f t="shared" si="235"/>
        <v>0</v>
      </c>
      <c r="DS130" s="98">
        <f t="shared" si="236"/>
        <v>0</v>
      </c>
      <c r="DT130" s="195">
        <f t="shared" si="237"/>
        <v>0</v>
      </c>
      <c r="DU130" s="195">
        <f t="shared" si="238"/>
        <v>0</v>
      </c>
      <c r="DV130" s="196">
        <f t="shared" si="239"/>
        <v>0</v>
      </c>
      <c r="DW130">
        <f t="shared" si="240"/>
        <v>0</v>
      </c>
      <c r="DY130" s="194">
        <v>1678</v>
      </c>
      <c r="DZ130" s="194">
        <f t="shared" si="241"/>
        <v>1</v>
      </c>
      <c r="EA130" s="195">
        <f t="shared" si="242"/>
        <v>1</v>
      </c>
      <c r="EB130" s="98">
        <f t="shared" si="243"/>
        <v>1</v>
      </c>
      <c r="EC130" s="98">
        <f t="shared" si="244"/>
        <v>0</v>
      </c>
      <c r="ED130" s="98">
        <f t="shared" si="245"/>
        <v>0</v>
      </c>
      <c r="EE130" s="98">
        <f t="shared" si="246"/>
        <v>0</v>
      </c>
      <c r="EF130" s="98">
        <f t="shared" si="247"/>
        <v>0</v>
      </c>
      <c r="EG130" s="98">
        <f t="shared" si="248"/>
        <v>0</v>
      </c>
      <c r="EH130" s="98">
        <f t="shared" si="249"/>
        <v>0</v>
      </c>
      <c r="EI130" s="98">
        <f t="shared" si="250"/>
        <v>0</v>
      </c>
      <c r="EJ130" s="195">
        <f t="shared" si="251"/>
        <v>0</v>
      </c>
      <c r="EK130" s="195">
        <f t="shared" si="252"/>
        <v>0</v>
      </c>
      <c r="EL130" s="196">
        <f t="shared" si="253"/>
        <v>0</v>
      </c>
      <c r="EO130" s="196">
        <v>876</v>
      </c>
      <c r="EP130" s="194">
        <f t="shared" si="254"/>
        <v>0</v>
      </c>
      <c r="EQ130" s="195">
        <f t="shared" si="255"/>
        <v>0</v>
      </c>
      <c r="ER130" s="98">
        <f t="shared" si="256"/>
        <v>0</v>
      </c>
      <c r="ES130" s="98">
        <f t="shared" si="257"/>
        <v>0</v>
      </c>
      <c r="ET130" s="98">
        <f t="shared" si="258"/>
        <v>0</v>
      </c>
      <c r="EU130" s="98">
        <f t="shared" si="259"/>
        <v>0</v>
      </c>
      <c r="EV130" s="98">
        <f t="shared" si="260"/>
        <v>0</v>
      </c>
      <c r="EW130" s="98">
        <f t="shared" si="261"/>
        <v>0</v>
      </c>
      <c r="EX130" s="98">
        <f t="shared" si="262"/>
        <v>0</v>
      </c>
      <c r="EY130" s="98">
        <f t="shared" si="263"/>
        <v>0</v>
      </c>
      <c r="EZ130" s="98">
        <f t="shared" si="264"/>
        <v>0</v>
      </c>
      <c r="FA130" s="195">
        <f t="shared" si="265"/>
        <v>0</v>
      </c>
      <c r="FB130" s="195">
        <f t="shared" si="266"/>
        <v>0</v>
      </c>
      <c r="FC130" s="196">
        <f t="shared" si="267"/>
        <v>0</v>
      </c>
      <c r="FF130" s="10">
        <v>910</v>
      </c>
      <c r="FG130" s="191">
        <f t="shared" si="268"/>
        <v>0</v>
      </c>
      <c r="FH130" s="192">
        <f t="shared" si="269"/>
        <v>1</v>
      </c>
      <c r="FI130" s="160">
        <f t="shared" si="270"/>
        <v>0</v>
      </c>
      <c r="FJ130" s="160">
        <f t="shared" si="271"/>
        <v>0</v>
      </c>
      <c r="FK130" s="160">
        <f t="shared" si="272"/>
        <v>0</v>
      </c>
      <c r="FL130" s="160">
        <f t="shared" si="273"/>
        <v>1</v>
      </c>
      <c r="FM130" s="160">
        <f t="shared" si="274"/>
        <v>0</v>
      </c>
      <c r="FN130" s="160">
        <f t="shared" si="275"/>
        <v>0</v>
      </c>
      <c r="FO130" s="160">
        <f t="shared" si="276"/>
        <v>1</v>
      </c>
      <c r="FP130" s="160">
        <f t="shared" si="277"/>
        <v>0</v>
      </c>
      <c r="FQ130" s="160">
        <f t="shared" si="278"/>
        <v>1</v>
      </c>
      <c r="FR130" s="192">
        <f t="shared" si="279"/>
        <v>0</v>
      </c>
      <c r="FS130" s="192">
        <f t="shared" si="280"/>
        <v>0</v>
      </c>
      <c r="FT130" s="193">
        <f t="shared" si="281"/>
        <v>0</v>
      </c>
      <c r="FU130" s="193">
        <f t="shared" si="282"/>
        <v>0</v>
      </c>
    </row>
    <row r="131" spans="2:177" ht="13" thickBot="1" x14ac:dyDescent="0.3">
      <c r="H131" s="126">
        <v>573</v>
      </c>
      <c r="I131">
        <f t="shared" si="150"/>
        <v>0</v>
      </c>
      <c r="M131" s="156"/>
      <c r="P131" s="128">
        <v>343</v>
      </c>
      <c r="Q131">
        <f t="shared" si="151"/>
        <v>0</v>
      </c>
      <c r="R131" s="10">
        <f t="shared" si="169"/>
        <v>0</v>
      </c>
      <c r="V131" s="127">
        <v>469</v>
      </c>
      <c r="W131">
        <f t="shared" si="170"/>
        <v>1</v>
      </c>
      <c r="X131" s="10">
        <f t="shared" si="171"/>
        <v>1</v>
      </c>
      <c r="Y131" s="10">
        <f t="shared" si="172"/>
        <v>0</v>
      </c>
      <c r="AB131" s="131">
        <v>571</v>
      </c>
      <c r="AC131" s="10">
        <f t="shared" si="152"/>
        <v>1</v>
      </c>
      <c r="AD131" s="10">
        <f t="shared" si="173"/>
        <v>0</v>
      </c>
      <c r="AE131" s="10">
        <f t="shared" si="174"/>
        <v>0</v>
      </c>
      <c r="AF131" s="10">
        <f t="shared" si="175"/>
        <v>0</v>
      </c>
      <c r="AH131" s="126">
        <v>716</v>
      </c>
      <c r="AI131" s="10">
        <f t="shared" si="153"/>
        <v>1</v>
      </c>
      <c r="AJ131" s="10">
        <f t="shared" si="176"/>
        <v>1</v>
      </c>
      <c r="AK131" s="10">
        <f t="shared" si="177"/>
        <v>1</v>
      </c>
      <c r="AL131" s="10">
        <f t="shared" si="178"/>
        <v>0</v>
      </c>
      <c r="AM131" s="10">
        <f t="shared" si="179"/>
        <v>0</v>
      </c>
      <c r="AN131" s="131">
        <v>753</v>
      </c>
      <c r="AO131" s="10">
        <f t="shared" si="154"/>
        <v>0</v>
      </c>
      <c r="AP131" s="10">
        <f t="shared" si="180"/>
        <v>0</v>
      </c>
      <c r="AQ131" s="10">
        <f t="shared" si="181"/>
        <v>0</v>
      </c>
      <c r="AR131" s="10">
        <f t="shared" si="182"/>
        <v>0</v>
      </c>
      <c r="AS131" s="10">
        <f t="shared" si="183"/>
        <v>0</v>
      </c>
      <c r="AT131" s="131">
        <v>1311</v>
      </c>
      <c r="AU131" s="10">
        <f t="shared" si="155"/>
        <v>0</v>
      </c>
      <c r="AV131" s="10">
        <f t="shared" si="184"/>
        <v>0</v>
      </c>
      <c r="AW131" s="10">
        <f t="shared" si="185"/>
        <v>0</v>
      </c>
      <c r="AX131" s="10">
        <f t="shared" si="186"/>
        <v>0</v>
      </c>
      <c r="AY131" s="10">
        <f t="shared" si="187"/>
        <v>0</v>
      </c>
      <c r="AZ131" s="142">
        <v>1218</v>
      </c>
      <c r="BA131" s="10">
        <f t="shared" si="156"/>
        <v>0</v>
      </c>
      <c r="BB131" s="10">
        <f t="shared" si="188"/>
        <v>0</v>
      </c>
      <c r="BC131" s="10">
        <f t="shared" si="189"/>
        <v>0</v>
      </c>
      <c r="BD131" s="10">
        <f t="shared" si="190"/>
        <v>1</v>
      </c>
      <c r="BE131" s="10">
        <f t="shared" si="191"/>
        <v>0</v>
      </c>
      <c r="BF131" s="10">
        <f t="shared" si="192"/>
        <v>0</v>
      </c>
      <c r="BG131" s="10">
        <f t="shared" si="193"/>
        <v>0</v>
      </c>
      <c r="BH131" s="10">
        <f t="shared" si="194"/>
        <v>0</v>
      </c>
      <c r="BJ131" s="131">
        <v>1516</v>
      </c>
      <c r="BK131" s="194">
        <f t="shared" si="195"/>
        <v>0</v>
      </c>
      <c r="BL131" s="195">
        <f t="shared" si="196"/>
        <v>1</v>
      </c>
      <c r="BM131" s="195">
        <f t="shared" si="197"/>
        <v>0</v>
      </c>
      <c r="BN131" s="195">
        <f t="shared" si="198"/>
        <v>0</v>
      </c>
      <c r="BO131" s="195">
        <f t="shared" si="199"/>
        <v>0</v>
      </c>
      <c r="BP131" s="195">
        <f t="shared" si="200"/>
        <v>0</v>
      </c>
      <c r="BQ131" s="195">
        <f t="shared" si="201"/>
        <v>0</v>
      </c>
      <c r="BR131" s="195">
        <f t="shared" si="283"/>
        <v>0</v>
      </c>
      <c r="BS131" s="196">
        <f t="shared" si="202"/>
        <v>0</v>
      </c>
      <c r="BT131" s="114">
        <f t="shared" si="203"/>
        <v>2</v>
      </c>
      <c r="BU131" s="162">
        <v>1730</v>
      </c>
      <c r="BV131" s="162">
        <f t="shared" si="204"/>
        <v>0</v>
      </c>
      <c r="BW131" s="98">
        <f t="shared" si="205"/>
        <v>0</v>
      </c>
      <c r="BX131" s="98">
        <f t="shared" si="206"/>
        <v>0</v>
      </c>
      <c r="BY131" s="98">
        <f t="shared" si="207"/>
        <v>0</v>
      </c>
      <c r="BZ131" s="98">
        <f t="shared" si="208"/>
        <v>0</v>
      </c>
      <c r="CA131" s="98">
        <f t="shared" si="209"/>
        <v>0</v>
      </c>
      <c r="CB131" s="98">
        <f t="shared" si="210"/>
        <v>0</v>
      </c>
      <c r="CC131" s="98">
        <f t="shared" si="211"/>
        <v>0</v>
      </c>
      <c r="CD131" s="195">
        <f t="shared" si="212"/>
        <v>0</v>
      </c>
      <c r="CE131" s="196">
        <f t="shared" si="213"/>
        <v>0</v>
      </c>
      <c r="CF131" s="114">
        <f t="shared" si="214"/>
        <v>1</v>
      </c>
      <c r="CG131" s="162">
        <v>1732</v>
      </c>
      <c r="CH131" s="194">
        <f t="shared" si="215"/>
        <v>1</v>
      </c>
      <c r="CI131" s="98">
        <f t="shared" si="216"/>
        <v>0</v>
      </c>
      <c r="CJ131" s="98">
        <f t="shared" si="217"/>
        <v>0</v>
      </c>
      <c r="CK131" s="98">
        <f t="shared" si="218"/>
        <v>1</v>
      </c>
      <c r="CL131" s="98">
        <f t="shared" si="219"/>
        <v>0</v>
      </c>
      <c r="CM131" s="98">
        <f t="shared" si="220"/>
        <v>0</v>
      </c>
      <c r="CN131" s="98">
        <f t="shared" si="221"/>
        <v>0</v>
      </c>
      <c r="CO131" s="99">
        <f t="shared" si="222"/>
        <v>0</v>
      </c>
      <c r="CP131" s="98">
        <f t="shared" si="223"/>
        <v>0</v>
      </c>
      <c r="CQ131" s="195">
        <f t="shared" si="224"/>
        <v>0</v>
      </c>
      <c r="CR131" s="196">
        <f t="shared" si="225"/>
        <v>0</v>
      </c>
      <c r="CS131">
        <f t="shared" si="226"/>
        <v>2</v>
      </c>
      <c r="CU131" s="162">
        <v>2016</v>
      </c>
      <c r="CV131" s="194">
        <f t="shared" si="157"/>
        <v>1</v>
      </c>
      <c r="CW131" s="98">
        <f t="shared" si="158"/>
        <v>1</v>
      </c>
      <c r="CX131" s="98">
        <f t="shared" si="159"/>
        <v>0</v>
      </c>
      <c r="CY131" s="98">
        <f t="shared" si="160"/>
        <v>1</v>
      </c>
      <c r="CZ131" s="98">
        <f t="shared" si="161"/>
        <v>0</v>
      </c>
      <c r="DA131" s="98">
        <f t="shared" si="162"/>
        <v>0</v>
      </c>
      <c r="DB131" s="98">
        <f t="shared" si="163"/>
        <v>0</v>
      </c>
      <c r="DC131" s="99">
        <f t="shared" si="164"/>
        <v>0</v>
      </c>
      <c r="DD131" s="98">
        <f t="shared" si="165"/>
        <v>0</v>
      </c>
      <c r="DE131" s="195">
        <f t="shared" si="166"/>
        <v>0</v>
      </c>
      <c r="DF131" s="195">
        <f t="shared" si="167"/>
        <v>0</v>
      </c>
      <c r="DG131" s="196">
        <f t="shared" si="168"/>
        <v>0</v>
      </c>
      <c r="DH131">
        <f t="shared" si="227"/>
        <v>3</v>
      </c>
      <c r="DJ131" s="162">
        <v>2337</v>
      </c>
      <c r="DK131" s="194">
        <f t="shared" si="228"/>
        <v>1</v>
      </c>
      <c r="DL131" s="162">
        <f t="shared" si="229"/>
        <v>1</v>
      </c>
      <c r="DM131" s="98">
        <f t="shared" si="230"/>
        <v>1</v>
      </c>
      <c r="DN131" s="98">
        <f t="shared" si="231"/>
        <v>0</v>
      </c>
      <c r="DO131" s="98">
        <f t="shared" si="232"/>
        <v>1</v>
      </c>
      <c r="DP131" s="98">
        <f t="shared" si="233"/>
        <v>0</v>
      </c>
      <c r="DQ131" s="98">
        <f t="shared" si="234"/>
        <v>0</v>
      </c>
      <c r="DR131" s="98">
        <f t="shared" si="235"/>
        <v>0</v>
      </c>
      <c r="DS131" s="98">
        <f t="shared" si="236"/>
        <v>0</v>
      </c>
      <c r="DT131" s="195">
        <f t="shared" si="237"/>
        <v>0</v>
      </c>
      <c r="DU131" s="195">
        <f t="shared" si="238"/>
        <v>0</v>
      </c>
      <c r="DV131" s="196">
        <f t="shared" si="239"/>
        <v>0</v>
      </c>
      <c r="DW131">
        <f t="shared" si="240"/>
        <v>4</v>
      </c>
      <c r="DY131" s="194">
        <v>1717</v>
      </c>
      <c r="DZ131" s="194">
        <f t="shared" si="241"/>
        <v>1</v>
      </c>
      <c r="EA131" s="195">
        <f t="shared" si="242"/>
        <v>1</v>
      </c>
      <c r="EB131" s="98">
        <f t="shared" si="243"/>
        <v>1</v>
      </c>
      <c r="EC131" s="98">
        <f t="shared" si="244"/>
        <v>1</v>
      </c>
      <c r="ED131" s="98">
        <f t="shared" si="245"/>
        <v>1</v>
      </c>
      <c r="EE131" s="98">
        <f t="shared" si="246"/>
        <v>1</v>
      </c>
      <c r="EF131" s="98">
        <f t="shared" si="247"/>
        <v>0</v>
      </c>
      <c r="EG131" s="98">
        <f t="shared" si="248"/>
        <v>0</v>
      </c>
      <c r="EH131" s="98">
        <f t="shared" si="249"/>
        <v>0</v>
      </c>
      <c r="EI131" s="98">
        <f t="shared" si="250"/>
        <v>0</v>
      </c>
      <c r="EJ131" s="195">
        <f t="shared" si="251"/>
        <v>0</v>
      </c>
      <c r="EK131" s="195">
        <f t="shared" si="252"/>
        <v>0</v>
      </c>
      <c r="EL131" s="196">
        <f t="shared" si="253"/>
        <v>0</v>
      </c>
      <c r="EO131" s="196">
        <v>948</v>
      </c>
      <c r="EP131" s="194">
        <f t="shared" si="254"/>
        <v>0</v>
      </c>
      <c r="EQ131" s="195">
        <f t="shared" si="255"/>
        <v>1</v>
      </c>
      <c r="ER131" s="98">
        <f t="shared" si="256"/>
        <v>0</v>
      </c>
      <c r="ES131" s="98">
        <f t="shared" si="257"/>
        <v>0</v>
      </c>
      <c r="ET131" s="98">
        <f t="shared" si="258"/>
        <v>0</v>
      </c>
      <c r="EU131" s="98">
        <f t="shared" si="259"/>
        <v>0</v>
      </c>
      <c r="EV131" s="98">
        <f t="shared" si="260"/>
        <v>0</v>
      </c>
      <c r="EW131" s="98">
        <f t="shared" si="261"/>
        <v>0</v>
      </c>
      <c r="EX131" s="98">
        <f t="shared" si="262"/>
        <v>0</v>
      </c>
      <c r="EY131" s="98">
        <f t="shared" si="263"/>
        <v>0</v>
      </c>
      <c r="EZ131" s="98">
        <f t="shared" si="264"/>
        <v>0</v>
      </c>
      <c r="FA131" s="195">
        <f t="shared" si="265"/>
        <v>0</v>
      </c>
      <c r="FB131" s="195">
        <f t="shared" si="266"/>
        <v>0</v>
      </c>
      <c r="FC131" s="196">
        <f t="shared" si="267"/>
        <v>0</v>
      </c>
      <c r="FF131" s="10">
        <v>971</v>
      </c>
      <c r="FG131" s="191">
        <f t="shared" si="268"/>
        <v>1</v>
      </c>
      <c r="FH131" s="192">
        <f t="shared" si="269"/>
        <v>1</v>
      </c>
      <c r="FI131" s="160">
        <f t="shared" si="270"/>
        <v>0</v>
      </c>
      <c r="FJ131" s="160">
        <f t="shared" si="271"/>
        <v>1</v>
      </c>
      <c r="FK131" s="160">
        <f t="shared" si="272"/>
        <v>0</v>
      </c>
      <c r="FL131" s="160">
        <f t="shared" si="273"/>
        <v>1</v>
      </c>
      <c r="FM131" s="160">
        <f t="shared" si="274"/>
        <v>1</v>
      </c>
      <c r="FN131" s="160">
        <f t="shared" si="275"/>
        <v>0</v>
      </c>
      <c r="FO131" s="160">
        <f t="shared" si="276"/>
        <v>0</v>
      </c>
      <c r="FP131" s="160">
        <f t="shared" si="277"/>
        <v>0</v>
      </c>
      <c r="FQ131" s="160">
        <f t="shared" si="278"/>
        <v>0</v>
      </c>
      <c r="FR131" s="192">
        <f t="shared" si="279"/>
        <v>0</v>
      </c>
      <c r="FS131" s="192">
        <f t="shared" si="280"/>
        <v>0</v>
      </c>
      <c r="FT131" s="193">
        <f t="shared" si="281"/>
        <v>0</v>
      </c>
      <c r="FU131" s="193">
        <f t="shared" si="282"/>
        <v>0</v>
      </c>
    </row>
    <row r="132" spans="2:177" ht="13" thickBot="1" x14ac:dyDescent="0.3">
      <c r="H132" s="129">
        <v>710</v>
      </c>
      <c r="I132">
        <f t="shared" si="150"/>
        <v>0</v>
      </c>
      <c r="M132" s="2"/>
      <c r="P132" s="126">
        <v>353</v>
      </c>
      <c r="Q132">
        <f t="shared" si="151"/>
        <v>0</v>
      </c>
      <c r="R132" s="10">
        <f t="shared" si="169"/>
        <v>0</v>
      </c>
      <c r="V132" s="126">
        <v>486</v>
      </c>
      <c r="W132">
        <f t="shared" si="170"/>
        <v>0</v>
      </c>
      <c r="X132" s="10">
        <f t="shared" si="171"/>
        <v>0</v>
      </c>
      <c r="Y132" s="10">
        <f t="shared" si="172"/>
        <v>0</v>
      </c>
      <c r="AB132" s="131">
        <v>647</v>
      </c>
      <c r="AC132" s="10">
        <f t="shared" si="152"/>
        <v>1</v>
      </c>
      <c r="AD132" s="10">
        <f t="shared" si="173"/>
        <v>0</v>
      </c>
      <c r="AE132" s="10">
        <f t="shared" si="174"/>
        <v>0</v>
      </c>
      <c r="AF132" s="10">
        <f t="shared" si="175"/>
        <v>0</v>
      </c>
      <c r="AH132" s="126">
        <v>766</v>
      </c>
      <c r="AI132" s="10">
        <f t="shared" si="153"/>
        <v>0</v>
      </c>
      <c r="AJ132" s="10">
        <f t="shared" si="176"/>
        <v>0</v>
      </c>
      <c r="AK132" s="10">
        <f t="shared" si="177"/>
        <v>0</v>
      </c>
      <c r="AL132" s="10">
        <f t="shared" si="178"/>
        <v>0</v>
      </c>
      <c r="AM132" s="10">
        <f t="shared" si="179"/>
        <v>0</v>
      </c>
      <c r="AN132" s="131">
        <v>868</v>
      </c>
      <c r="AO132" s="10">
        <f t="shared" si="154"/>
        <v>1</v>
      </c>
      <c r="AP132" s="10">
        <f t="shared" si="180"/>
        <v>1</v>
      </c>
      <c r="AQ132" s="10">
        <f t="shared" si="181"/>
        <v>1</v>
      </c>
      <c r="AR132" s="10">
        <f t="shared" si="182"/>
        <v>0</v>
      </c>
      <c r="AS132" s="10">
        <f t="shared" si="183"/>
        <v>0</v>
      </c>
      <c r="AT132" s="131">
        <v>1319</v>
      </c>
      <c r="AU132" s="10">
        <f t="shared" si="155"/>
        <v>0</v>
      </c>
      <c r="AV132" s="10">
        <f t="shared" si="184"/>
        <v>0</v>
      </c>
      <c r="AW132" s="10">
        <f t="shared" si="185"/>
        <v>1</v>
      </c>
      <c r="AX132" s="10">
        <f t="shared" si="186"/>
        <v>0</v>
      </c>
      <c r="AY132" s="10">
        <f t="shared" si="187"/>
        <v>0</v>
      </c>
      <c r="AZ132" s="131">
        <v>1251</v>
      </c>
      <c r="BA132" s="10">
        <f t="shared" si="156"/>
        <v>0</v>
      </c>
      <c r="BB132" s="10">
        <f t="shared" si="188"/>
        <v>0</v>
      </c>
      <c r="BC132" s="10">
        <f t="shared" si="189"/>
        <v>0</v>
      </c>
      <c r="BD132" s="10">
        <f t="shared" si="190"/>
        <v>0</v>
      </c>
      <c r="BE132" s="10">
        <f t="shared" si="191"/>
        <v>0</v>
      </c>
      <c r="BF132" s="10">
        <f t="shared" si="192"/>
        <v>0</v>
      </c>
      <c r="BG132" s="10">
        <f t="shared" si="193"/>
        <v>0</v>
      </c>
      <c r="BH132" s="10">
        <f t="shared" si="194"/>
        <v>0</v>
      </c>
      <c r="BJ132" s="131">
        <v>1538</v>
      </c>
      <c r="BK132" s="194">
        <f t="shared" si="195"/>
        <v>0</v>
      </c>
      <c r="BL132" s="195">
        <f t="shared" si="196"/>
        <v>0</v>
      </c>
      <c r="BM132" s="195">
        <f t="shared" si="197"/>
        <v>0</v>
      </c>
      <c r="BN132" s="195">
        <f t="shared" si="198"/>
        <v>0</v>
      </c>
      <c r="BO132" s="195">
        <f t="shared" si="199"/>
        <v>0</v>
      </c>
      <c r="BP132" s="195">
        <f t="shared" si="200"/>
        <v>0</v>
      </c>
      <c r="BQ132" s="195">
        <f t="shared" si="201"/>
        <v>0</v>
      </c>
      <c r="BR132" s="195">
        <f t="shared" si="283"/>
        <v>0</v>
      </c>
      <c r="BS132" s="196">
        <f t="shared" si="202"/>
        <v>0</v>
      </c>
      <c r="BT132" s="114">
        <f t="shared" si="203"/>
        <v>1</v>
      </c>
      <c r="BU132" s="162">
        <v>1732</v>
      </c>
      <c r="BV132" s="162">
        <f t="shared" si="204"/>
        <v>0</v>
      </c>
      <c r="BW132" s="98">
        <f t="shared" si="205"/>
        <v>0</v>
      </c>
      <c r="BX132" s="98">
        <f t="shared" si="206"/>
        <v>1</v>
      </c>
      <c r="BY132" s="98">
        <f t="shared" si="207"/>
        <v>0</v>
      </c>
      <c r="BZ132" s="98">
        <f t="shared" si="208"/>
        <v>0</v>
      </c>
      <c r="CA132" s="98">
        <f t="shared" si="209"/>
        <v>0</v>
      </c>
      <c r="CB132" s="98">
        <f t="shared" si="210"/>
        <v>0</v>
      </c>
      <c r="CC132" s="98">
        <f t="shared" si="211"/>
        <v>0</v>
      </c>
      <c r="CD132" s="195">
        <f t="shared" si="212"/>
        <v>0</v>
      </c>
      <c r="CE132" s="196">
        <f t="shared" si="213"/>
        <v>0</v>
      </c>
      <c r="CF132" s="114">
        <f t="shared" si="214"/>
        <v>2</v>
      </c>
      <c r="CG132" s="162">
        <v>1771</v>
      </c>
      <c r="CH132" s="194">
        <f t="shared" si="215"/>
        <v>1</v>
      </c>
      <c r="CI132" s="98">
        <f t="shared" si="216"/>
        <v>1</v>
      </c>
      <c r="CJ132" s="98">
        <f t="shared" si="217"/>
        <v>1</v>
      </c>
      <c r="CK132" s="98">
        <f t="shared" si="218"/>
        <v>0</v>
      </c>
      <c r="CL132" s="98">
        <f t="shared" si="219"/>
        <v>0</v>
      </c>
      <c r="CM132" s="98">
        <f t="shared" si="220"/>
        <v>0</v>
      </c>
      <c r="CN132" s="98">
        <f t="shared" si="221"/>
        <v>0</v>
      </c>
      <c r="CO132" s="99">
        <f t="shared" si="222"/>
        <v>0</v>
      </c>
      <c r="CP132" s="98">
        <f t="shared" si="223"/>
        <v>0</v>
      </c>
      <c r="CQ132" s="195">
        <f t="shared" si="224"/>
        <v>0</v>
      </c>
      <c r="CR132" s="196">
        <f t="shared" si="225"/>
        <v>0</v>
      </c>
      <c r="CS132">
        <f t="shared" si="226"/>
        <v>3</v>
      </c>
      <c r="CU132" s="162">
        <v>2046</v>
      </c>
      <c r="CV132" s="194">
        <f t="shared" si="157"/>
        <v>1</v>
      </c>
      <c r="CW132" s="98">
        <f t="shared" si="158"/>
        <v>0</v>
      </c>
      <c r="CX132" s="98">
        <f t="shared" si="159"/>
        <v>0</v>
      </c>
      <c r="CY132" s="98">
        <f t="shared" si="160"/>
        <v>1</v>
      </c>
      <c r="CZ132" s="98">
        <f t="shared" si="161"/>
        <v>0</v>
      </c>
      <c r="DA132" s="98">
        <f t="shared" si="162"/>
        <v>0</v>
      </c>
      <c r="DB132" s="98">
        <f t="shared" si="163"/>
        <v>0</v>
      </c>
      <c r="DC132" s="99">
        <f t="shared" si="164"/>
        <v>0</v>
      </c>
      <c r="DD132" s="98">
        <f t="shared" si="165"/>
        <v>0</v>
      </c>
      <c r="DE132" s="195">
        <f t="shared" si="166"/>
        <v>0</v>
      </c>
      <c r="DF132" s="195">
        <f t="shared" si="167"/>
        <v>0</v>
      </c>
      <c r="DG132" s="196">
        <f t="shared" si="168"/>
        <v>0</v>
      </c>
      <c r="DH132">
        <f t="shared" si="227"/>
        <v>2</v>
      </c>
      <c r="DJ132" s="162">
        <v>2338</v>
      </c>
      <c r="DK132" s="194">
        <f t="shared" si="228"/>
        <v>0</v>
      </c>
      <c r="DL132" s="162">
        <f t="shared" si="229"/>
        <v>0</v>
      </c>
      <c r="DM132" s="98">
        <f t="shared" si="230"/>
        <v>0</v>
      </c>
      <c r="DN132" s="98">
        <f t="shared" si="231"/>
        <v>0</v>
      </c>
      <c r="DO132" s="98">
        <f t="shared" si="232"/>
        <v>0</v>
      </c>
      <c r="DP132" s="98">
        <f t="shared" si="233"/>
        <v>0</v>
      </c>
      <c r="DQ132" s="98">
        <f t="shared" si="234"/>
        <v>0</v>
      </c>
      <c r="DR132" s="98">
        <f t="shared" si="235"/>
        <v>0</v>
      </c>
      <c r="DS132" s="98">
        <f t="shared" si="236"/>
        <v>0</v>
      </c>
      <c r="DT132" s="195">
        <f t="shared" si="237"/>
        <v>0</v>
      </c>
      <c r="DU132" s="195">
        <f t="shared" si="238"/>
        <v>0</v>
      </c>
      <c r="DV132" s="196">
        <f t="shared" si="239"/>
        <v>0</v>
      </c>
      <c r="DW132">
        <f t="shared" si="240"/>
        <v>0</v>
      </c>
      <c r="DY132" s="194">
        <v>1718</v>
      </c>
      <c r="DZ132" s="194">
        <f t="shared" si="241"/>
        <v>1</v>
      </c>
      <c r="EA132" s="195">
        <f t="shared" si="242"/>
        <v>1</v>
      </c>
      <c r="EB132" s="98">
        <f t="shared" si="243"/>
        <v>1</v>
      </c>
      <c r="EC132" s="98">
        <f t="shared" si="244"/>
        <v>1</v>
      </c>
      <c r="ED132" s="98">
        <f t="shared" si="245"/>
        <v>0</v>
      </c>
      <c r="EE132" s="98">
        <f t="shared" si="246"/>
        <v>0</v>
      </c>
      <c r="EF132" s="98">
        <f t="shared" si="247"/>
        <v>0</v>
      </c>
      <c r="EG132" s="98">
        <f t="shared" si="248"/>
        <v>1</v>
      </c>
      <c r="EH132" s="98">
        <f t="shared" si="249"/>
        <v>0</v>
      </c>
      <c r="EI132" s="98">
        <f t="shared" si="250"/>
        <v>0</v>
      </c>
      <c r="EJ132" s="195">
        <f t="shared" si="251"/>
        <v>0</v>
      </c>
      <c r="EK132" s="195">
        <f t="shared" si="252"/>
        <v>0</v>
      </c>
      <c r="EL132" s="196">
        <f t="shared" si="253"/>
        <v>0</v>
      </c>
      <c r="EO132" s="196">
        <v>955</v>
      </c>
      <c r="EP132" s="194">
        <f t="shared" si="254"/>
        <v>0</v>
      </c>
      <c r="EQ132" s="195">
        <f t="shared" si="255"/>
        <v>0</v>
      </c>
      <c r="ER132" s="98">
        <f t="shared" si="256"/>
        <v>0</v>
      </c>
      <c r="ES132" s="98">
        <f t="shared" si="257"/>
        <v>0</v>
      </c>
      <c r="ET132" s="98">
        <f t="shared" si="258"/>
        <v>0</v>
      </c>
      <c r="EU132" s="98">
        <f t="shared" si="259"/>
        <v>0</v>
      </c>
      <c r="EV132" s="98">
        <f t="shared" si="260"/>
        <v>0</v>
      </c>
      <c r="EW132" s="98">
        <f t="shared" si="261"/>
        <v>0</v>
      </c>
      <c r="EX132" s="98">
        <f t="shared" si="262"/>
        <v>0</v>
      </c>
      <c r="EY132" s="98">
        <f t="shared" si="263"/>
        <v>0</v>
      </c>
      <c r="EZ132" s="98">
        <f t="shared" si="264"/>
        <v>0</v>
      </c>
      <c r="FA132" s="195">
        <f t="shared" si="265"/>
        <v>0</v>
      </c>
      <c r="FB132" s="195">
        <f t="shared" si="266"/>
        <v>0</v>
      </c>
      <c r="FC132" s="196">
        <f t="shared" si="267"/>
        <v>0</v>
      </c>
      <c r="FF132" s="10">
        <v>973</v>
      </c>
      <c r="FG132" s="191">
        <f t="shared" si="268"/>
        <v>1</v>
      </c>
      <c r="FH132" s="192">
        <f t="shared" si="269"/>
        <v>1</v>
      </c>
      <c r="FI132" s="160">
        <f t="shared" si="270"/>
        <v>1</v>
      </c>
      <c r="FJ132" s="160">
        <f t="shared" si="271"/>
        <v>1</v>
      </c>
      <c r="FK132" s="160">
        <f t="shared" si="272"/>
        <v>1</v>
      </c>
      <c r="FL132" s="160">
        <f t="shared" si="273"/>
        <v>0</v>
      </c>
      <c r="FM132" s="160">
        <f t="shared" si="274"/>
        <v>1</v>
      </c>
      <c r="FN132" s="160">
        <f t="shared" si="275"/>
        <v>0</v>
      </c>
      <c r="FO132" s="160">
        <f t="shared" si="276"/>
        <v>0</v>
      </c>
      <c r="FP132" s="160">
        <f t="shared" si="277"/>
        <v>0</v>
      </c>
      <c r="FQ132" s="160">
        <f t="shared" si="278"/>
        <v>0</v>
      </c>
      <c r="FR132" s="192">
        <f t="shared" si="279"/>
        <v>0</v>
      </c>
      <c r="FS132" s="192">
        <f t="shared" si="280"/>
        <v>0</v>
      </c>
      <c r="FT132" s="193">
        <f t="shared" si="281"/>
        <v>0</v>
      </c>
      <c r="FU132" s="193">
        <f t="shared" si="282"/>
        <v>0</v>
      </c>
    </row>
    <row r="133" spans="2:177" ht="13" thickBot="1" x14ac:dyDescent="0.3">
      <c r="M133" s="2"/>
      <c r="P133" s="126">
        <v>357</v>
      </c>
      <c r="Q133">
        <f t="shared" si="151"/>
        <v>0</v>
      </c>
      <c r="R133" s="10">
        <f t="shared" si="169"/>
        <v>0</v>
      </c>
      <c r="V133" s="128">
        <v>494</v>
      </c>
      <c r="W133">
        <f t="shared" si="170"/>
        <v>1</v>
      </c>
      <c r="X133" s="10">
        <f t="shared" si="171"/>
        <v>0</v>
      </c>
      <c r="Y133" s="10">
        <f t="shared" si="172"/>
        <v>0</v>
      </c>
      <c r="AB133" s="131">
        <v>648</v>
      </c>
      <c r="AC133" s="10">
        <f t="shared" si="152"/>
        <v>0</v>
      </c>
      <c r="AD133" s="10">
        <f t="shared" si="173"/>
        <v>0</v>
      </c>
      <c r="AE133" s="10">
        <f t="shared" si="174"/>
        <v>0</v>
      </c>
      <c r="AF133" s="10">
        <f t="shared" si="175"/>
        <v>0</v>
      </c>
      <c r="AH133" s="126">
        <v>868</v>
      </c>
      <c r="AI133" s="10">
        <f t="shared" si="153"/>
        <v>1</v>
      </c>
      <c r="AJ133" s="10">
        <f t="shared" si="176"/>
        <v>1</v>
      </c>
      <c r="AK133" s="10">
        <f t="shared" si="177"/>
        <v>0</v>
      </c>
      <c r="AL133" s="10">
        <f t="shared" si="178"/>
        <v>0</v>
      </c>
      <c r="AM133" s="10">
        <f t="shared" si="179"/>
        <v>0</v>
      </c>
      <c r="AN133" s="142">
        <v>968</v>
      </c>
      <c r="AO133" s="10">
        <f t="shared" si="154"/>
        <v>0</v>
      </c>
      <c r="AP133" s="10">
        <f t="shared" si="180"/>
        <v>1</v>
      </c>
      <c r="AQ133" s="10">
        <f t="shared" si="181"/>
        <v>0</v>
      </c>
      <c r="AR133" s="10">
        <f t="shared" si="182"/>
        <v>0</v>
      </c>
      <c r="AS133" s="10">
        <f t="shared" si="183"/>
        <v>0</v>
      </c>
      <c r="AT133" s="131">
        <v>1369</v>
      </c>
      <c r="AU133" s="10">
        <f t="shared" si="155"/>
        <v>0</v>
      </c>
      <c r="AV133" s="10">
        <f t="shared" si="184"/>
        <v>0</v>
      </c>
      <c r="AW133" s="10">
        <f t="shared" si="185"/>
        <v>0</v>
      </c>
      <c r="AX133" s="10">
        <f t="shared" si="186"/>
        <v>0</v>
      </c>
      <c r="AY133" s="10">
        <f t="shared" si="187"/>
        <v>0</v>
      </c>
      <c r="AZ133" s="142">
        <v>1450</v>
      </c>
      <c r="BA133" s="10">
        <f t="shared" si="156"/>
        <v>0</v>
      </c>
      <c r="BB133" s="10">
        <f t="shared" si="188"/>
        <v>0</v>
      </c>
      <c r="BC133" s="10">
        <f t="shared" si="189"/>
        <v>1</v>
      </c>
      <c r="BD133" s="10">
        <f t="shared" si="190"/>
        <v>0</v>
      </c>
      <c r="BE133" s="10">
        <f t="shared" si="191"/>
        <v>0</v>
      </c>
      <c r="BF133" s="10">
        <f t="shared" si="192"/>
        <v>0</v>
      </c>
      <c r="BG133" s="10">
        <f t="shared" si="193"/>
        <v>0</v>
      </c>
      <c r="BH133" s="10">
        <f t="shared" si="194"/>
        <v>0</v>
      </c>
      <c r="BJ133" s="131">
        <v>1555</v>
      </c>
      <c r="BK133" s="194">
        <f t="shared" si="195"/>
        <v>0</v>
      </c>
      <c r="BL133" s="195">
        <f t="shared" si="196"/>
        <v>0</v>
      </c>
      <c r="BM133" s="195">
        <f t="shared" si="197"/>
        <v>0</v>
      </c>
      <c r="BN133" s="195">
        <f t="shared" si="198"/>
        <v>0</v>
      </c>
      <c r="BO133" s="195">
        <f t="shared" si="199"/>
        <v>0</v>
      </c>
      <c r="BP133" s="195">
        <f t="shared" si="200"/>
        <v>0</v>
      </c>
      <c r="BQ133" s="195">
        <f t="shared" si="201"/>
        <v>0</v>
      </c>
      <c r="BR133" s="195">
        <f t="shared" si="283"/>
        <v>0</v>
      </c>
      <c r="BS133" s="196">
        <f t="shared" si="202"/>
        <v>0</v>
      </c>
      <c r="BT133" s="114">
        <f t="shared" si="203"/>
        <v>1</v>
      </c>
      <c r="BU133" s="162">
        <v>1771</v>
      </c>
      <c r="BV133" s="162">
        <f t="shared" si="204"/>
        <v>1</v>
      </c>
      <c r="BW133" s="98">
        <f t="shared" si="205"/>
        <v>1</v>
      </c>
      <c r="BX133" s="98">
        <f t="shared" si="206"/>
        <v>0</v>
      </c>
      <c r="BY133" s="98">
        <f t="shared" si="207"/>
        <v>0</v>
      </c>
      <c r="BZ133" s="98">
        <f t="shared" si="208"/>
        <v>0</v>
      </c>
      <c r="CA133" s="98">
        <f t="shared" si="209"/>
        <v>0</v>
      </c>
      <c r="CB133" s="98">
        <f t="shared" si="210"/>
        <v>0</v>
      </c>
      <c r="CC133" s="98">
        <f t="shared" si="211"/>
        <v>0</v>
      </c>
      <c r="CD133" s="195">
        <f t="shared" si="212"/>
        <v>0</v>
      </c>
      <c r="CE133" s="196">
        <f t="shared" si="213"/>
        <v>0</v>
      </c>
      <c r="CF133" s="114">
        <f t="shared" si="214"/>
        <v>3</v>
      </c>
      <c r="CG133" s="162">
        <v>1801</v>
      </c>
      <c r="CH133" s="194">
        <f t="shared" si="215"/>
        <v>0</v>
      </c>
      <c r="CI133" s="98">
        <f t="shared" si="216"/>
        <v>0</v>
      </c>
      <c r="CJ133" s="98">
        <f t="shared" si="217"/>
        <v>0</v>
      </c>
      <c r="CK133" s="98">
        <f t="shared" si="218"/>
        <v>0</v>
      </c>
      <c r="CL133" s="98">
        <f t="shared" si="219"/>
        <v>0</v>
      </c>
      <c r="CM133" s="98">
        <f t="shared" si="220"/>
        <v>0</v>
      </c>
      <c r="CN133" s="98">
        <f t="shared" si="221"/>
        <v>0</v>
      </c>
      <c r="CO133" s="99">
        <f t="shared" si="222"/>
        <v>0</v>
      </c>
      <c r="CP133" s="98">
        <f t="shared" si="223"/>
        <v>0</v>
      </c>
      <c r="CQ133" s="195">
        <f t="shared" si="224"/>
        <v>0</v>
      </c>
      <c r="CR133" s="196">
        <f t="shared" si="225"/>
        <v>0</v>
      </c>
      <c r="CS133">
        <f t="shared" si="226"/>
        <v>0</v>
      </c>
      <c r="CU133" s="162">
        <v>2054</v>
      </c>
      <c r="CV133" s="194">
        <f t="shared" si="157"/>
        <v>1</v>
      </c>
      <c r="CW133" s="98">
        <f t="shared" si="158"/>
        <v>0</v>
      </c>
      <c r="CX133" s="98">
        <f t="shared" si="159"/>
        <v>0</v>
      </c>
      <c r="CY133" s="98">
        <f t="shared" si="160"/>
        <v>0</v>
      </c>
      <c r="CZ133" s="98">
        <f t="shared" si="161"/>
        <v>1</v>
      </c>
      <c r="DA133" s="98">
        <f t="shared" si="162"/>
        <v>0</v>
      </c>
      <c r="DB133" s="98">
        <f t="shared" si="163"/>
        <v>0</v>
      </c>
      <c r="DC133" s="99">
        <f t="shared" si="164"/>
        <v>0</v>
      </c>
      <c r="DD133" s="98">
        <f t="shared" si="165"/>
        <v>0</v>
      </c>
      <c r="DE133" s="195">
        <f t="shared" si="166"/>
        <v>0</v>
      </c>
      <c r="DF133" s="195">
        <f t="shared" si="167"/>
        <v>0</v>
      </c>
      <c r="DG133" s="196">
        <f t="shared" si="168"/>
        <v>0</v>
      </c>
      <c r="DH133">
        <f t="shared" si="227"/>
        <v>2</v>
      </c>
      <c r="DJ133" s="162">
        <v>2415</v>
      </c>
      <c r="DK133" s="194">
        <f t="shared" si="228"/>
        <v>1</v>
      </c>
      <c r="DL133" s="162">
        <f t="shared" si="229"/>
        <v>1</v>
      </c>
      <c r="DM133" s="98">
        <f t="shared" si="230"/>
        <v>0</v>
      </c>
      <c r="DN133" s="98">
        <f t="shared" si="231"/>
        <v>1</v>
      </c>
      <c r="DO133" s="98">
        <f t="shared" si="232"/>
        <v>0</v>
      </c>
      <c r="DP133" s="98">
        <f t="shared" si="233"/>
        <v>0</v>
      </c>
      <c r="DQ133" s="98">
        <f t="shared" si="234"/>
        <v>0</v>
      </c>
      <c r="DR133" s="98">
        <f t="shared" si="235"/>
        <v>0</v>
      </c>
      <c r="DS133" s="98">
        <f t="shared" si="236"/>
        <v>0</v>
      </c>
      <c r="DT133" s="195">
        <f t="shared" si="237"/>
        <v>0</v>
      </c>
      <c r="DU133" s="195">
        <f t="shared" si="238"/>
        <v>0</v>
      </c>
      <c r="DV133" s="196">
        <f t="shared" si="239"/>
        <v>0</v>
      </c>
      <c r="DW133">
        <f t="shared" si="240"/>
        <v>3</v>
      </c>
      <c r="DY133" s="194">
        <v>1730</v>
      </c>
      <c r="DZ133" s="194">
        <f t="shared" si="241"/>
        <v>0</v>
      </c>
      <c r="EA133" s="195">
        <f t="shared" si="242"/>
        <v>0</v>
      </c>
      <c r="EB133" s="98">
        <f t="shared" si="243"/>
        <v>1</v>
      </c>
      <c r="EC133" s="98">
        <f t="shared" si="244"/>
        <v>1</v>
      </c>
      <c r="ED133" s="98">
        <f t="shared" si="245"/>
        <v>0</v>
      </c>
      <c r="EE133" s="98">
        <f t="shared" si="246"/>
        <v>0</v>
      </c>
      <c r="EF133" s="98">
        <f t="shared" si="247"/>
        <v>0</v>
      </c>
      <c r="EG133" s="98">
        <f t="shared" si="248"/>
        <v>0</v>
      </c>
      <c r="EH133" s="98">
        <f t="shared" si="249"/>
        <v>0</v>
      </c>
      <c r="EI133" s="98">
        <f t="shared" si="250"/>
        <v>0</v>
      </c>
      <c r="EJ133" s="195">
        <f t="shared" si="251"/>
        <v>0</v>
      </c>
      <c r="EK133" s="195">
        <f t="shared" si="252"/>
        <v>0</v>
      </c>
      <c r="EL133" s="196">
        <f t="shared" si="253"/>
        <v>0</v>
      </c>
      <c r="EO133" s="196">
        <v>967</v>
      </c>
      <c r="EP133" s="194">
        <f t="shared" si="254"/>
        <v>0</v>
      </c>
      <c r="EQ133" s="195">
        <f t="shared" si="255"/>
        <v>1</v>
      </c>
      <c r="ER133" s="98">
        <f t="shared" si="256"/>
        <v>0</v>
      </c>
      <c r="ES133" s="98">
        <f t="shared" si="257"/>
        <v>1</v>
      </c>
      <c r="ET133" s="98">
        <f t="shared" si="258"/>
        <v>0</v>
      </c>
      <c r="EU133" s="98">
        <f t="shared" si="259"/>
        <v>0</v>
      </c>
      <c r="EV133" s="98">
        <f t="shared" si="260"/>
        <v>0</v>
      </c>
      <c r="EW133" s="98">
        <f t="shared" si="261"/>
        <v>0</v>
      </c>
      <c r="EX133" s="98">
        <f t="shared" si="262"/>
        <v>0</v>
      </c>
      <c r="EY133" s="98">
        <f t="shared" si="263"/>
        <v>0</v>
      </c>
      <c r="EZ133" s="98">
        <f t="shared" si="264"/>
        <v>0</v>
      </c>
      <c r="FA133" s="195">
        <f t="shared" si="265"/>
        <v>0</v>
      </c>
      <c r="FB133" s="195">
        <f t="shared" si="266"/>
        <v>0</v>
      </c>
      <c r="FC133" s="196">
        <f t="shared" si="267"/>
        <v>0</v>
      </c>
      <c r="FF133" s="10">
        <v>987</v>
      </c>
      <c r="FG133" s="191">
        <f t="shared" si="268"/>
        <v>1</v>
      </c>
      <c r="FH133" s="192">
        <f t="shared" si="269"/>
        <v>1</v>
      </c>
      <c r="FI133" s="160">
        <f t="shared" si="270"/>
        <v>1</v>
      </c>
      <c r="FJ133" s="160">
        <f t="shared" si="271"/>
        <v>1</v>
      </c>
      <c r="FK133" s="160">
        <f t="shared" si="272"/>
        <v>1</v>
      </c>
      <c r="FL133" s="160">
        <f t="shared" si="273"/>
        <v>0</v>
      </c>
      <c r="FM133" s="160">
        <f t="shared" si="274"/>
        <v>1</v>
      </c>
      <c r="FN133" s="160">
        <f t="shared" si="275"/>
        <v>1</v>
      </c>
      <c r="FO133" s="160">
        <f t="shared" si="276"/>
        <v>1</v>
      </c>
      <c r="FP133" s="160">
        <f t="shared" si="277"/>
        <v>1</v>
      </c>
      <c r="FQ133" s="160">
        <f t="shared" si="278"/>
        <v>1</v>
      </c>
      <c r="FR133" s="192">
        <f t="shared" si="279"/>
        <v>0</v>
      </c>
      <c r="FS133" s="192">
        <f t="shared" si="280"/>
        <v>0</v>
      </c>
      <c r="FT133" s="193">
        <f t="shared" si="281"/>
        <v>0</v>
      </c>
      <c r="FU133" s="193">
        <f t="shared" si="282"/>
        <v>0</v>
      </c>
    </row>
    <row r="134" spans="2:177" ht="13.5" thickBot="1" x14ac:dyDescent="0.35">
      <c r="H134" s="102" t="s">
        <v>30</v>
      </c>
      <c r="I134" s="101"/>
      <c r="M134" s="2"/>
      <c r="P134" s="126">
        <v>365</v>
      </c>
      <c r="Q134">
        <f t="shared" si="151"/>
        <v>1</v>
      </c>
      <c r="R134" s="10">
        <f t="shared" si="169"/>
        <v>1</v>
      </c>
      <c r="V134" s="126">
        <v>522</v>
      </c>
      <c r="W134">
        <f t="shared" si="170"/>
        <v>1</v>
      </c>
      <c r="X134" s="10">
        <f t="shared" si="171"/>
        <v>0</v>
      </c>
      <c r="Y134" s="10">
        <f t="shared" si="172"/>
        <v>0</v>
      </c>
      <c r="AB134" s="131">
        <v>662</v>
      </c>
      <c r="AC134" s="10">
        <f t="shared" si="152"/>
        <v>0</v>
      </c>
      <c r="AD134" s="10">
        <f t="shared" si="173"/>
        <v>1</v>
      </c>
      <c r="AE134" s="10">
        <f t="shared" si="174"/>
        <v>0</v>
      </c>
      <c r="AF134" s="10">
        <f t="shared" si="175"/>
        <v>0</v>
      </c>
      <c r="AH134" s="126">
        <v>910</v>
      </c>
      <c r="AI134" s="10">
        <f t="shared" si="153"/>
        <v>0</v>
      </c>
      <c r="AJ134" s="10">
        <f t="shared" si="176"/>
        <v>0</v>
      </c>
      <c r="AK134" s="10">
        <f t="shared" si="177"/>
        <v>0</v>
      </c>
      <c r="AL134" s="10">
        <f t="shared" si="178"/>
        <v>0</v>
      </c>
      <c r="AM134" s="10">
        <f t="shared" si="179"/>
        <v>0</v>
      </c>
      <c r="AN134" s="131">
        <v>987</v>
      </c>
      <c r="AO134" s="10">
        <f t="shared" si="154"/>
        <v>1</v>
      </c>
      <c r="AP134" s="10">
        <f t="shared" si="180"/>
        <v>0</v>
      </c>
      <c r="AQ134" s="10">
        <f t="shared" si="181"/>
        <v>0</v>
      </c>
      <c r="AR134" s="10">
        <f t="shared" si="182"/>
        <v>1</v>
      </c>
      <c r="AS134" s="10">
        <f t="shared" si="183"/>
        <v>0</v>
      </c>
      <c r="AT134" s="131">
        <v>1425</v>
      </c>
      <c r="AU134" s="10">
        <f t="shared" si="155"/>
        <v>0</v>
      </c>
      <c r="AV134" s="10">
        <f t="shared" si="184"/>
        <v>0</v>
      </c>
      <c r="AW134" s="10">
        <f t="shared" si="185"/>
        <v>0</v>
      </c>
      <c r="AX134" s="10">
        <f t="shared" si="186"/>
        <v>0</v>
      </c>
      <c r="AY134" s="10">
        <f t="shared" si="187"/>
        <v>0</v>
      </c>
      <c r="AZ134" s="131">
        <v>1502</v>
      </c>
      <c r="BA134" s="10">
        <f t="shared" si="156"/>
        <v>0</v>
      </c>
      <c r="BB134" s="10">
        <f t="shared" si="188"/>
        <v>0</v>
      </c>
      <c r="BC134" s="10">
        <f t="shared" si="189"/>
        <v>0</v>
      </c>
      <c r="BD134" s="10">
        <f t="shared" si="190"/>
        <v>0</v>
      </c>
      <c r="BE134" s="10">
        <f t="shared" si="191"/>
        <v>0</v>
      </c>
      <c r="BF134" s="10">
        <f t="shared" si="192"/>
        <v>0</v>
      </c>
      <c r="BG134" s="10">
        <f t="shared" si="193"/>
        <v>0</v>
      </c>
      <c r="BH134" s="10">
        <f t="shared" si="194"/>
        <v>0</v>
      </c>
      <c r="BJ134" s="131">
        <v>1561</v>
      </c>
      <c r="BK134" s="194">
        <f t="shared" si="195"/>
        <v>0</v>
      </c>
      <c r="BL134" s="195">
        <f t="shared" si="196"/>
        <v>0</v>
      </c>
      <c r="BM134" s="195">
        <f t="shared" si="197"/>
        <v>0</v>
      </c>
      <c r="BN134" s="195">
        <f t="shared" si="198"/>
        <v>0</v>
      </c>
      <c r="BO134" s="195">
        <f t="shared" si="199"/>
        <v>0</v>
      </c>
      <c r="BP134" s="195">
        <f t="shared" si="200"/>
        <v>0</v>
      </c>
      <c r="BQ134" s="195">
        <f t="shared" si="201"/>
        <v>0</v>
      </c>
      <c r="BR134" s="195">
        <f t="shared" si="283"/>
        <v>0</v>
      </c>
      <c r="BS134" s="196">
        <f t="shared" si="202"/>
        <v>0</v>
      </c>
      <c r="BT134" s="114">
        <f t="shared" si="203"/>
        <v>1</v>
      </c>
      <c r="BU134" s="162">
        <v>1868</v>
      </c>
      <c r="BV134" s="162">
        <f t="shared" si="204"/>
        <v>1</v>
      </c>
      <c r="BW134" s="98">
        <f t="shared" si="205"/>
        <v>0</v>
      </c>
      <c r="BX134" s="98">
        <f t="shared" si="206"/>
        <v>0</v>
      </c>
      <c r="BY134" s="98">
        <f t="shared" si="207"/>
        <v>0</v>
      </c>
      <c r="BZ134" s="98">
        <f t="shared" si="208"/>
        <v>0</v>
      </c>
      <c r="CA134" s="98">
        <f t="shared" si="209"/>
        <v>0</v>
      </c>
      <c r="CB134" s="98">
        <f t="shared" si="210"/>
        <v>0</v>
      </c>
      <c r="CC134" s="98">
        <f t="shared" si="211"/>
        <v>0</v>
      </c>
      <c r="CD134" s="195">
        <f t="shared" si="212"/>
        <v>0</v>
      </c>
      <c r="CE134" s="196">
        <f t="shared" si="213"/>
        <v>0</v>
      </c>
      <c r="CF134" s="114">
        <f t="shared" si="214"/>
        <v>2</v>
      </c>
      <c r="CG134" s="162">
        <v>1918</v>
      </c>
      <c r="CH134" s="194">
        <f t="shared" si="215"/>
        <v>1</v>
      </c>
      <c r="CI134" s="98">
        <f t="shared" si="216"/>
        <v>1</v>
      </c>
      <c r="CJ134" s="98">
        <f t="shared" si="217"/>
        <v>0</v>
      </c>
      <c r="CK134" s="98">
        <f t="shared" si="218"/>
        <v>0</v>
      </c>
      <c r="CL134" s="98">
        <f t="shared" si="219"/>
        <v>0</v>
      </c>
      <c r="CM134" s="98">
        <f t="shared" si="220"/>
        <v>0</v>
      </c>
      <c r="CN134" s="98">
        <f t="shared" si="221"/>
        <v>0</v>
      </c>
      <c r="CO134" s="99">
        <f t="shared" si="222"/>
        <v>0</v>
      </c>
      <c r="CP134" s="98">
        <f t="shared" si="223"/>
        <v>0</v>
      </c>
      <c r="CQ134" s="195">
        <f t="shared" si="224"/>
        <v>0</v>
      </c>
      <c r="CR134" s="196">
        <f t="shared" si="225"/>
        <v>0</v>
      </c>
      <c r="CS134">
        <f t="shared" si="226"/>
        <v>2</v>
      </c>
      <c r="CU134" s="162">
        <v>2056</v>
      </c>
      <c r="CV134" s="194">
        <f t="shared" si="157"/>
        <v>1</v>
      </c>
      <c r="CW134" s="98">
        <f t="shared" si="158"/>
        <v>1</v>
      </c>
      <c r="CX134" s="98">
        <f t="shared" si="159"/>
        <v>1</v>
      </c>
      <c r="CY134" s="98">
        <f t="shared" si="160"/>
        <v>1</v>
      </c>
      <c r="CZ134" s="98">
        <f t="shared" si="161"/>
        <v>1</v>
      </c>
      <c r="DA134" s="98">
        <f t="shared" si="162"/>
        <v>0</v>
      </c>
      <c r="DB134" s="98">
        <f t="shared" si="163"/>
        <v>0</v>
      </c>
      <c r="DC134" s="99">
        <f t="shared" si="164"/>
        <v>0</v>
      </c>
      <c r="DD134" s="98">
        <f t="shared" si="165"/>
        <v>0</v>
      </c>
      <c r="DE134" s="195">
        <f t="shared" si="166"/>
        <v>0</v>
      </c>
      <c r="DF134" s="195">
        <f t="shared" si="167"/>
        <v>0</v>
      </c>
      <c r="DG134" s="196">
        <f t="shared" si="168"/>
        <v>0</v>
      </c>
      <c r="DH134">
        <f t="shared" si="227"/>
        <v>5</v>
      </c>
      <c r="DJ134" s="162">
        <v>2468</v>
      </c>
      <c r="DK134" s="194">
        <f t="shared" si="228"/>
        <v>0</v>
      </c>
      <c r="DL134" s="162">
        <f t="shared" si="229"/>
        <v>0</v>
      </c>
      <c r="DM134" s="98">
        <f t="shared" si="230"/>
        <v>0</v>
      </c>
      <c r="DN134" s="98">
        <f t="shared" si="231"/>
        <v>0</v>
      </c>
      <c r="DO134" s="98">
        <f t="shared" si="232"/>
        <v>0</v>
      </c>
      <c r="DP134" s="98">
        <f t="shared" si="233"/>
        <v>0</v>
      </c>
      <c r="DQ134" s="98">
        <f t="shared" si="234"/>
        <v>0</v>
      </c>
      <c r="DR134" s="98">
        <f t="shared" si="235"/>
        <v>0</v>
      </c>
      <c r="DS134" s="98">
        <f t="shared" si="236"/>
        <v>0</v>
      </c>
      <c r="DT134" s="195">
        <f t="shared" si="237"/>
        <v>0</v>
      </c>
      <c r="DU134" s="195">
        <f t="shared" si="238"/>
        <v>0</v>
      </c>
      <c r="DV134" s="196">
        <f t="shared" si="239"/>
        <v>0</v>
      </c>
      <c r="DW134">
        <f t="shared" si="240"/>
        <v>0</v>
      </c>
      <c r="DY134" s="194">
        <v>1756</v>
      </c>
      <c r="DZ134" s="194">
        <f t="shared" si="241"/>
        <v>1</v>
      </c>
      <c r="EA134" s="195">
        <f t="shared" si="242"/>
        <v>0</v>
      </c>
      <c r="EB134" s="98">
        <f t="shared" si="243"/>
        <v>0</v>
      </c>
      <c r="EC134" s="98">
        <f t="shared" si="244"/>
        <v>0</v>
      </c>
      <c r="ED134" s="98">
        <f t="shared" si="245"/>
        <v>0</v>
      </c>
      <c r="EE134" s="98">
        <f t="shared" si="246"/>
        <v>0</v>
      </c>
      <c r="EF134" s="98">
        <f t="shared" si="247"/>
        <v>0</v>
      </c>
      <c r="EG134" s="98">
        <f t="shared" si="248"/>
        <v>1</v>
      </c>
      <c r="EH134" s="98">
        <f t="shared" si="249"/>
        <v>0</v>
      </c>
      <c r="EI134" s="98">
        <f t="shared" si="250"/>
        <v>0</v>
      </c>
      <c r="EJ134" s="195">
        <f t="shared" si="251"/>
        <v>0</v>
      </c>
      <c r="EK134" s="195">
        <f t="shared" si="252"/>
        <v>0</v>
      </c>
      <c r="EL134" s="196">
        <f t="shared" si="253"/>
        <v>0</v>
      </c>
      <c r="EO134" s="196">
        <v>971</v>
      </c>
      <c r="EP134" s="194">
        <f t="shared" si="254"/>
        <v>1</v>
      </c>
      <c r="EQ134" s="195">
        <f t="shared" si="255"/>
        <v>0</v>
      </c>
      <c r="ER134" s="98">
        <f t="shared" si="256"/>
        <v>1</v>
      </c>
      <c r="ES134" s="98">
        <f t="shared" si="257"/>
        <v>0</v>
      </c>
      <c r="ET134" s="98">
        <f t="shared" si="258"/>
        <v>1</v>
      </c>
      <c r="EU134" s="98">
        <f t="shared" si="259"/>
        <v>1</v>
      </c>
      <c r="EV134" s="98">
        <f t="shared" si="260"/>
        <v>0</v>
      </c>
      <c r="EW134" s="98">
        <f t="shared" si="261"/>
        <v>0</v>
      </c>
      <c r="EX134" s="98">
        <f t="shared" si="262"/>
        <v>0</v>
      </c>
      <c r="EY134" s="98">
        <f t="shared" si="263"/>
        <v>0</v>
      </c>
      <c r="EZ134" s="98">
        <f t="shared" si="264"/>
        <v>1</v>
      </c>
      <c r="FA134" s="195">
        <f t="shared" si="265"/>
        <v>0</v>
      </c>
      <c r="FB134" s="195">
        <f t="shared" si="266"/>
        <v>0</v>
      </c>
      <c r="FC134" s="196">
        <f t="shared" si="267"/>
        <v>0</v>
      </c>
      <c r="FF134" s="10">
        <v>999</v>
      </c>
      <c r="FG134" s="191">
        <f t="shared" si="268"/>
        <v>1</v>
      </c>
      <c r="FH134" s="192">
        <f t="shared" si="269"/>
        <v>0</v>
      </c>
      <c r="FI134" s="160">
        <f t="shared" si="270"/>
        <v>0</v>
      </c>
      <c r="FJ134" s="160">
        <f t="shared" si="271"/>
        <v>0</v>
      </c>
      <c r="FK134" s="160">
        <f t="shared" si="272"/>
        <v>0</v>
      </c>
      <c r="FL134" s="160">
        <f t="shared" si="273"/>
        <v>0</v>
      </c>
      <c r="FM134" s="160">
        <f t="shared" si="274"/>
        <v>0</v>
      </c>
      <c r="FN134" s="160">
        <f t="shared" si="275"/>
        <v>0</v>
      </c>
      <c r="FO134" s="160">
        <f t="shared" si="276"/>
        <v>0</v>
      </c>
      <c r="FP134" s="160">
        <f t="shared" si="277"/>
        <v>0</v>
      </c>
      <c r="FQ134" s="160">
        <f t="shared" si="278"/>
        <v>0</v>
      </c>
      <c r="FR134" s="192">
        <f t="shared" si="279"/>
        <v>0</v>
      </c>
      <c r="FS134" s="192">
        <f t="shared" si="280"/>
        <v>0</v>
      </c>
      <c r="FT134" s="193">
        <f t="shared" si="281"/>
        <v>0</v>
      </c>
      <c r="FU134" s="193">
        <f t="shared" si="282"/>
        <v>0</v>
      </c>
    </row>
    <row r="135" spans="2:177" ht="13.5" thickBot="1" x14ac:dyDescent="0.35">
      <c r="H135" s="102" t="s">
        <v>31</v>
      </c>
      <c r="I135" s="101">
        <f>SUM(I53:I132)</f>
        <v>29</v>
      </c>
      <c r="M135" s="2"/>
      <c r="P135" s="126">
        <v>368</v>
      </c>
      <c r="Q135">
        <f t="shared" si="151"/>
        <v>0</v>
      </c>
      <c r="R135" s="10">
        <f t="shared" si="169"/>
        <v>0</v>
      </c>
      <c r="V135" s="126">
        <v>525</v>
      </c>
      <c r="W135">
        <f t="shared" si="170"/>
        <v>0</v>
      </c>
      <c r="X135" s="10">
        <f t="shared" si="171"/>
        <v>0</v>
      </c>
      <c r="Y135" s="10">
        <f t="shared" si="172"/>
        <v>0</v>
      </c>
      <c r="AB135" s="131">
        <v>710</v>
      </c>
      <c r="AC135" s="10">
        <f t="shared" si="152"/>
        <v>0</v>
      </c>
      <c r="AD135" s="10">
        <f t="shared" si="173"/>
        <v>0</v>
      </c>
      <c r="AE135" s="10">
        <f t="shared" si="174"/>
        <v>1</v>
      </c>
      <c r="AF135" s="10">
        <f t="shared" si="175"/>
        <v>0</v>
      </c>
      <c r="AH135" s="126">
        <v>980</v>
      </c>
      <c r="AI135" s="10">
        <f t="shared" si="153"/>
        <v>1</v>
      </c>
      <c r="AJ135" s="10">
        <f t="shared" si="176"/>
        <v>0</v>
      </c>
      <c r="AK135" s="10">
        <f t="shared" si="177"/>
        <v>0</v>
      </c>
      <c r="AL135" s="10">
        <f t="shared" si="178"/>
        <v>0</v>
      </c>
      <c r="AM135" s="10">
        <f t="shared" si="179"/>
        <v>0</v>
      </c>
      <c r="AN135" s="131">
        <v>1023</v>
      </c>
      <c r="AO135" s="10">
        <f t="shared" si="154"/>
        <v>0</v>
      </c>
      <c r="AP135" s="10">
        <f t="shared" si="180"/>
        <v>0</v>
      </c>
      <c r="AQ135" s="10">
        <f t="shared" si="181"/>
        <v>0</v>
      </c>
      <c r="AR135" s="10">
        <f t="shared" si="182"/>
        <v>0</v>
      </c>
      <c r="AS135" s="10">
        <f t="shared" si="183"/>
        <v>0</v>
      </c>
      <c r="AT135" s="131">
        <v>1501</v>
      </c>
      <c r="AU135" s="10">
        <f t="shared" si="155"/>
        <v>0</v>
      </c>
      <c r="AV135" s="10">
        <f t="shared" si="184"/>
        <v>0</v>
      </c>
      <c r="AW135" s="10">
        <f t="shared" si="185"/>
        <v>0</v>
      </c>
      <c r="AX135" s="10">
        <f t="shared" si="186"/>
        <v>0</v>
      </c>
      <c r="AY135" s="10">
        <f t="shared" si="187"/>
        <v>0</v>
      </c>
      <c r="AZ135" s="131">
        <v>1503</v>
      </c>
      <c r="BA135" s="10">
        <f t="shared" si="156"/>
        <v>1</v>
      </c>
      <c r="BB135" s="10">
        <f t="shared" si="188"/>
        <v>1</v>
      </c>
      <c r="BC135" s="10">
        <f t="shared" si="189"/>
        <v>1</v>
      </c>
      <c r="BD135" s="10">
        <f t="shared" si="190"/>
        <v>0</v>
      </c>
      <c r="BE135" s="10">
        <f t="shared" si="191"/>
        <v>0</v>
      </c>
      <c r="BF135" s="10">
        <f t="shared" si="192"/>
        <v>0</v>
      </c>
      <c r="BG135" s="10">
        <f t="shared" si="193"/>
        <v>0</v>
      </c>
      <c r="BH135" s="10">
        <f t="shared" si="194"/>
        <v>0</v>
      </c>
      <c r="BJ135" s="131">
        <v>1622</v>
      </c>
      <c r="BK135" s="194">
        <f t="shared" si="195"/>
        <v>0</v>
      </c>
      <c r="BL135" s="195">
        <f t="shared" si="196"/>
        <v>0</v>
      </c>
      <c r="BM135" s="195">
        <f t="shared" si="197"/>
        <v>0</v>
      </c>
      <c r="BN135" s="195">
        <f t="shared" si="198"/>
        <v>0</v>
      </c>
      <c r="BO135" s="195">
        <f t="shared" si="199"/>
        <v>0</v>
      </c>
      <c r="BP135" s="195">
        <f t="shared" si="200"/>
        <v>0</v>
      </c>
      <c r="BQ135" s="195">
        <f t="shared" si="201"/>
        <v>0</v>
      </c>
      <c r="BR135" s="195">
        <f t="shared" si="283"/>
        <v>0</v>
      </c>
      <c r="BS135" s="196">
        <f t="shared" si="202"/>
        <v>0</v>
      </c>
      <c r="BT135" s="114">
        <f t="shared" si="203"/>
        <v>1</v>
      </c>
      <c r="BU135" s="162">
        <v>1902</v>
      </c>
      <c r="BV135" s="162">
        <f t="shared" si="204"/>
        <v>1</v>
      </c>
      <c r="BW135" s="98">
        <f t="shared" si="205"/>
        <v>0</v>
      </c>
      <c r="BX135" s="98">
        <f t="shared" si="206"/>
        <v>1</v>
      </c>
      <c r="BY135" s="98">
        <f t="shared" si="207"/>
        <v>1</v>
      </c>
      <c r="BZ135" s="98">
        <f t="shared" si="208"/>
        <v>0</v>
      </c>
      <c r="CA135" s="98">
        <f t="shared" si="209"/>
        <v>0</v>
      </c>
      <c r="CB135" s="98">
        <f t="shared" si="210"/>
        <v>0</v>
      </c>
      <c r="CC135" s="98">
        <f t="shared" si="211"/>
        <v>0</v>
      </c>
      <c r="CD135" s="195">
        <f t="shared" si="212"/>
        <v>0</v>
      </c>
      <c r="CE135" s="196">
        <f t="shared" si="213"/>
        <v>0</v>
      </c>
      <c r="CF135" s="114">
        <f t="shared" si="214"/>
        <v>4</v>
      </c>
      <c r="CG135" s="162">
        <v>1983</v>
      </c>
      <c r="CH135" s="194">
        <f t="shared" si="215"/>
        <v>0</v>
      </c>
      <c r="CI135" s="98">
        <f t="shared" si="216"/>
        <v>0</v>
      </c>
      <c r="CJ135" s="98">
        <f t="shared" si="217"/>
        <v>1</v>
      </c>
      <c r="CK135" s="98">
        <f t="shared" si="218"/>
        <v>0</v>
      </c>
      <c r="CL135" s="98">
        <f t="shared" si="219"/>
        <v>0</v>
      </c>
      <c r="CM135" s="98">
        <f t="shared" si="220"/>
        <v>0</v>
      </c>
      <c r="CN135" s="98">
        <f t="shared" si="221"/>
        <v>0</v>
      </c>
      <c r="CO135" s="99">
        <f t="shared" si="222"/>
        <v>0</v>
      </c>
      <c r="CP135" s="98">
        <f t="shared" si="223"/>
        <v>0</v>
      </c>
      <c r="CQ135" s="195">
        <f t="shared" si="224"/>
        <v>0</v>
      </c>
      <c r="CR135" s="196">
        <f t="shared" si="225"/>
        <v>0</v>
      </c>
      <c r="CS135">
        <f t="shared" si="226"/>
        <v>1</v>
      </c>
      <c r="CU135" s="162">
        <v>2122</v>
      </c>
      <c r="CV135" s="194">
        <f t="shared" si="157"/>
        <v>1</v>
      </c>
      <c r="CW135" s="98">
        <f t="shared" si="158"/>
        <v>1</v>
      </c>
      <c r="CX135" s="98">
        <f t="shared" si="159"/>
        <v>0</v>
      </c>
      <c r="CY135" s="98">
        <f t="shared" si="160"/>
        <v>0</v>
      </c>
      <c r="CZ135" s="98">
        <f t="shared" si="161"/>
        <v>0</v>
      </c>
      <c r="DA135" s="98">
        <f t="shared" si="162"/>
        <v>0</v>
      </c>
      <c r="DB135" s="98">
        <f t="shared" si="163"/>
        <v>0</v>
      </c>
      <c r="DC135" s="99">
        <f t="shared" si="164"/>
        <v>0</v>
      </c>
      <c r="DD135" s="98">
        <f t="shared" si="165"/>
        <v>0</v>
      </c>
      <c r="DE135" s="195">
        <f t="shared" si="166"/>
        <v>0</v>
      </c>
      <c r="DF135" s="195">
        <f t="shared" si="167"/>
        <v>0</v>
      </c>
      <c r="DG135" s="196">
        <f t="shared" si="168"/>
        <v>0</v>
      </c>
      <c r="DH135">
        <f t="shared" si="227"/>
        <v>2</v>
      </c>
      <c r="DJ135" s="162">
        <v>2474</v>
      </c>
      <c r="DK135" s="194">
        <f t="shared" si="228"/>
        <v>1</v>
      </c>
      <c r="DL135" s="162">
        <f t="shared" si="229"/>
        <v>0</v>
      </c>
      <c r="DM135" s="98">
        <f t="shared" si="230"/>
        <v>0</v>
      </c>
      <c r="DN135" s="98">
        <f t="shared" si="231"/>
        <v>0</v>
      </c>
      <c r="DO135" s="98">
        <f t="shared" si="232"/>
        <v>0</v>
      </c>
      <c r="DP135" s="98">
        <f t="shared" si="233"/>
        <v>0</v>
      </c>
      <c r="DQ135" s="98">
        <f t="shared" si="234"/>
        <v>0</v>
      </c>
      <c r="DR135" s="98">
        <f t="shared" si="235"/>
        <v>0</v>
      </c>
      <c r="DS135" s="98">
        <f t="shared" si="236"/>
        <v>0</v>
      </c>
      <c r="DT135" s="195">
        <f t="shared" si="237"/>
        <v>0</v>
      </c>
      <c r="DU135" s="195">
        <f t="shared" si="238"/>
        <v>0</v>
      </c>
      <c r="DV135" s="196">
        <f t="shared" si="239"/>
        <v>0</v>
      </c>
      <c r="DW135">
        <f t="shared" si="240"/>
        <v>1</v>
      </c>
      <c r="DY135" s="194">
        <v>1806</v>
      </c>
      <c r="DZ135" s="194">
        <f t="shared" si="241"/>
        <v>1</v>
      </c>
      <c r="EA135" s="195">
        <f t="shared" si="242"/>
        <v>0</v>
      </c>
      <c r="EB135" s="98">
        <f t="shared" si="243"/>
        <v>0</v>
      </c>
      <c r="EC135" s="98">
        <f t="shared" si="244"/>
        <v>0</v>
      </c>
      <c r="ED135" s="98">
        <f t="shared" si="245"/>
        <v>1</v>
      </c>
      <c r="EE135" s="98">
        <f t="shared" si="246"/>
        <v>1</v>
      </c>
      <c r="EF135" s="98">
        <f t="shared" si="247"/>
        <v>0</v>
      </c>
      <c r="EG135" s="98">
        <f t="shared" si="248"/>
        <v>0</v>
      </c>
      <c r="EH135" s="98">
        <f t="shared" si="249"/>
        <v>0</v>
      </c>
      <c r="EI135" s="98">
        <f t="shared" si="250"/>
        <v>0</v>
      </c>
      <c r="EJ135" s="195">
        <f t="shared" si="251"/>
        <v>0</v>
      </c>
      <c r="EK135" s="195">
        <f t="shared" si="252"/>
        <v>0</v>
      </c>
      <c r="EL135" s="196">
        <f t="shared" si="253"/>
        <v>0</v>
      </c>
      <c r="EO135" s="196">
        <v>973</v>
      </c>
      <c r="EP135" s="194">
        <f t="shared" si="254"/>
        <v>1</v>
      </c>
      <c r="EQ135" s="195">
        <f t="shared" si="255"/>
        <v>1</v>
      </c>
      <c r="ER135" s="98">
        <f t="shared" si="256"/>
        <v>1</v>
      </c>
      <c r="ES135" s="98">
        <f t="shared" si="257"/>
        <v>1</v>
      </c>
      <c r="ET135" s="98">
        <f t="shared" si="258"/>
        <v>0</v>
      </c>
      <c r="EU135" s="98">
        <f t="shared" si="259"/>
        <v>1</v>
      </c>
      <c r="EV135" s="98">
        <f t="shared" si="260"/>
        <v>0</v>
      </c>
      <c r="EW135" s="98">
        <f t="shared" si="261"/>
        <v>0</v>
      </c>
      <c r="EX135" s="98">
        <f t="shared" si="262"/>
        <v>0</v>
      </c>
      <c r="EY135" s="98">
        <f t="shared" si="263"/>
        <v>0</v>
      </c>
      <c r="EZ135" s="98">
        <f t="shared" si="264"/>
        <v>0</v>
      </c>
      <c r="FA135" s="195">
        <f t="shared" si="265"/>
        <v>0</v>
      </c>
      <c r="FB135" s="195">
        <f t="shared" si="266"/>
        <v>0</v>
      </c>
      <c r="FC135" s="196">
        <f t="shared" si="267"/>
        <v>0</v>
      </c>
      <c r="FF135" s="10">
        <v>1011</v>
      </c>
      <c r="FG135" s="191">
        <f t="shared" si="268"/>
        <v>0</v>
      </c>
      <c r="FH135" s="192">
        <f t="shared" si="269"/>
        <v>0</v>
      </c>
      <c r="FI135" s="160">
        <f t="shared" si="270"/>
        <v>0</v>
      </c>
      <c r="FJ135" s="160">
        <f t="shared" si="271"/>
        <v>0</v>
      </c>
      <c r="FK135" s="160">
        <f t="shared" si="272"/>
        <v>0</v>
      </c>
      <c r="FL135" s="160">
        <f t="shared" si="273"/>
        <v>0</v>
      </c>
      <c r="FM135" s="160">
        <f t="shared" si="274"/>
        <v>0</v>
      </c>
      <c r="FN135" s="160">
        <f t="shared" si="275"/>
        <v>0</v>
      </c>
      <c r="FO135" s="160">
        <f t="shared" si="276"/>
        <v>0</v>
      </c>
      <c r="FP135" s="160">
        <f t="shared" si="277"/>
        <v>0</v>
      </c>
      <c r="FQ135" s="160">
        <f t="shared" si="278"/>
        <v>0</v>
      </c>
      <c r="FR135" s="192">
        <f t="shared" si="279"/>
        <v>0</v>
      </c>
      <c r="FS135" s="192">
        <f t="shared" si="280"/>
        <v>0</v>
      </c>
      <c r="FT135" s="193">
        <f t="shared" si="281"/>
        <v>0</v>
      </c>
      <c r="FU135" s="193">
        <f t="shared" si="282"/>
        <v>0</v>
      </c>
    </row>
    <row r="136" spans="2:177" ht="13.5" thickBot="1" x14ac:dyDescent="0.35">
      <c r="H136" s="102" t="s">
        <v>29</v>
      </c>
      <c r="I136" s="101">
        <f>COUNT(B53:B100)</f>
        <v>48</v>
      </c>
      <c r="M136" s="2"/>
      <c r="P136" s="126">
        <v>382</v>
      </c>
      <c r="Q136">
        <f t="shared" si="151"/>
        <v>0</v>
      </c>
      <c r="R136" s="10">
        <f t="shared" si="169"/>
        <v>0</v>
      </c>
      <c r="V136" s="126">
        <v>538</v>
      </c>
      <c r="W136">
        <f t="shared" si="170"/>
        <v>0</v>
      </c>
      <c r="X136" s="10">
        <f t="shared" si="171"/>
        <v>1</v>
      </c>
      <c r="Y136" s="10">
        <f t="shared" si="172"/>
        <v>0</v>
      </c>
      <c r="AB136" s="142">
        <v>716</v>
      </c>
      <c r="AC136" s="10">
        <f t="shared" si="152"/>
        <v>1</v>
      </c>
      <c r="AD136" s="10">
        <f t="shared" si="173"/>
        <v>1</v>
      </c>
      <c r="AE136" s="10">
        <f t="shared" si="174"/>
        <v>0</v>
      </c>
      <c r="AF136" s="10">
        <f t="shared" si="175"/>
        <v>0</v>
      </c>
      <c r="AH136" s="126">
        <v>987</v>
      </c>
      <c r="AI136" s="10">
        <f t="shared" si="153"/>
        <v>0</v>
      </c>
      <c r="AJ136" s="10">
        <f t="shared" si="176"/>
        <v>0</v>
      </c>
      <c r="AK136" s="10">
        <f t="shared" si="177"/>
        <v>1</v>
      </c>
      <c r="AL136" s="10">
        <f t="shared" si="178"/>
        <v>0</v>
      </c>
      <c r="AM136" s="10">
        <f t="shared" si="179"/>
        <v>0</v>
      </c>
      <c r="AN136" s="142">
        <v>1038</v>
      </c>
      <c r="AO136" s="10">
        <f t="shared" si="154"/>
        <v>0</v>
      </c>
      <c r="AP136" s="10">
        <f t="shared" si="180"/>
        <v>1</v>
      </c>
      <c r="AQ136" s="10">
        <f t="shared" si="181"/>
        <v>1</v>
      </c>
      <c r="AR136" s="10">
        <f t="shared" si="182"/>
        <v>0</v>
      </c>
      <c r="AS136" s="10">
        <f t="shared" si="183"/>
        <v>0</v>
      </c>
      <c r="AT136" s="131">
        <v>1503</v>
      </c>
      <c r="AU136" s="10">
        <f t="shared" si="155"/>
        <v>1</v>
      </c>
      <c r="AV136" s="10">
        <f t="shared" si="184"/>
        <v>1</v>
      </c>
      <c r="AW136" s="10">
        <f t="shared" si="185"/>
        <v>0</v>
      </c>
      <c r="AX136" s="10">
        <f t="shared" si="186"/>
        <v>0</v>
      </c>
      <c r="AY136" s="10">
        <f t="shared" si="187"/>
        <v>0</v>
      </c>
      <c r="AZ136" s="131">
        <v>1511</v>
      </c>
      <c r="BA136" s="10">
        <f t="shared" si="156"/>
        <v>1</v>
      </c>
      <c r="BB136" s="10">
        <f t="shared" si="188"/>
        <v>1</v>
      </c>
      <c r="BC136" s="10">
        <f t="shared" si="189"/>
        <v>0</v>
      </c>
      <c r="BD136" s="10">
        <f t="shared" si="190"/>
        <v>0</v>
      </c>
      <c r="BE136" s="10">
        <f t="shared" si="191"/>
        <v>0</v>
      </c>
      <c r="BF136" s="10">
        <f t="shared" si="192"/>
        <v>0</v>
      </c>
      <c r="BG136" s="10">
        <f t="shared" si="193"/>
        <v>0</v>
      </c>
      <c r="BH136" s="10">
        <f t="shared" si="194"/>
        <v>0</v>
      </c>
      <c r="BJ136" s="131">
        <v>1625</v>
      </c>
      <c r="BK136" s="194">
        <f t="shared" si="195"/>
        <v>1</v>
      </c>
      <c r="BL136" s="195">
        <f t="shared" si="196"/>
        <v>0</v>
      </c>
      <c r="BM136" s="195">
        <f t="shared" si="197"/>
        <v>1</v>
      </c>
      <c r="BN136" s="195">
        <f t="shared" si="198"/>
        <v>0</v>
      </c>
      <c r="BO136" s="195">
        <f t="shared" si="199"/>
        <v>0</v>
      </c>
      <c r="BP136" s="195">
        <f t="shared" si="200"/>
        <v>0</v>
      </c>
      <c r="BQ136" s="195">
        <f t="shared" si="201"/>
        <v>0</v>
      </c>
      <c r="BR136" s="195">
        <f t="shared" si="283"/>
        <v>0</v>
      </c>
      <c r="BS136" s="196">
        <f t="shared" si="202"/>
        <v>0</v>
      </c>
      <c r="BT136" s="114">
        <f t="shared" si="203"/>
        <v>3</v>
      </c>
      <c r="BU136" s="162">
        <v>1918</v>
      </c>
      <c r="BV136" s="162">
        <f t="shared" si="204"/>
        <v>1</v>
      </c>
      <c r="BW136" s="98">
        <f t="shared" si="205"/>
        <v>0</v>
      </c>
      <c r="BX136" s="98">
        <f t="shared" si="206"/>
        <v>0</v>
      </c>
      <c r="BY136" s="98">
        <f t="shared" si="207"/>
        <v>0</v>
      </c>
      <c r="BZ136" s="98">
        <f t="shared" si="208"/>
        <v>0</v>
      </c>
      <c r="CA136" s="98">
        <f t="shared" si="209"/>
        <v>0</v>
      </c>
      <c r="CB136" s="98">
        <f t="shared" si="210"/>
        <v>0</v>
      </c>
      <c r="CC136" s="98">
        <f t="shared" si="211"/>
        <v>0</v>
      </c>
      <c r="CD136" s="195">
        <f t="shared" si="212"/>
        <v>0</v>
      </c>
      <c r="CE136" s="196">
        <f t="shared" si="213"/>
        <v>0</v>
      </c>
      <c r="CF136" s="114">
        <f t="shared" si="214"/>
        <v>2</v>
      </c>
      <c r="CG136" s="162">
        <v>1986</v>
      </c>
      <c r="CH136" s="194">
        <f t="shared" si="215"/>
        <v>1</v>
      </c>
      <c r="CI136" s="98">
        <f t="shared" si="216"/>
        <v>0</v>
      </c>
      <c r="CJ136" s="98">
        <f t="shared" si="217"/>
        <v>0</v>
      </c>
      <c r="CK136" s="98">
        <f t="shared" si="218"/>
        <v>0</v>
      </c>
      <c r="CL136" s="98">
        <f t="shared" si="219"/>
        <v>0</v>
      </c>
      <c r="CM136" s="98">
        <f t="shared" si="220"/>
        <v>0</v>
      </c>
      <c r="CN136" s="98">
        <f t="shared" si="221"/>
        <v>0</v>
      </c>
      <c r="CO136" s="99">
        <f t="shared" si="222"/>
        <v>0</v>
      </c>
      <c r="CP136" s="98">
        <f t="shared" si="223"/>
        <v>0</v>
      </c>
      <c r="CQ136" s="195">
        <f t="shared" si="224"/>
        <v>0</v>
      </c>
      <c r="CR136" s="196">
        <f t="shared" si="225"/>
        <v>0</v>
      </c>
      <c r="CS136">
        <f t="shared" si="226"/>
        <v>1</v>
      </c>
      <c r="CU136" s="162">
        <v>2169</v>
      </c>
      <c r="CV136" s="194">
        <f t="shared" si="157"/>
        <v>1</v>
      </c>
      <c r="CW136" s="98">
        <f t="shared" si="158"/>
        <v>0</v>
      </c>
      <c r="CX136" s="98">
        <f t="shared" si="159"/>
        <v>0</v>
      </c>
      <c r="CY136" s="98">
        <f t="shared" si="160"/>
        <v>0</v>
      </c>
      <c r="CZ136" s="98">
        <f t="shared" si="161"/>
        <v>0</v>
      </c>
      <c r="DA136" s="98">
        <f t="shared" si="162"/>
        <v>0</v>
      </c>
      <c r="DB136" s="98">
        <f t="shared" si="163"/>
        <v>0</v>
      </c>
      <c r="DC136" s="99">
        <f t="shared" si="164"/>
        <v>0</v>
      </c>
      <c r="DD136" s="98">
        <f t="shared" si="165"/>
        <v>0</v>
      </c>
      <c r="DE136" s="195">
        <f t="shared" si="166"/>
        <v>0</v>
      </c>
      <c r="DF136" s="195">
        <f t="shared" si="167"/>
        <v>0</v>
      </c>
      <c r="DG136" s="196">
        <f t="shared" si="168"/>
        <v>0</v>
      </c>
      <c r="DH136">
        <f t="shared" si="227"/>
        <v>1</v>
      </c>
      <c r="DJ136" s="162">
        <v>2512</v>
      </c>
      <c r="DK136" s="194">
        <f t="shared" si="228"/>
        <v>0</v>
      </c>
      <c r="DL136" s="162">
        <f t="shared" si="229"/>
        <v>1</v>
      </c>
      <c r="DM136" s="98">
        <f t="shared" si="230"/>
        <v>0</v>
      </c>
      <c r="DN136" s="98">
        <f t="shared" si="231"/>
        <v>0</v>
      </c>
      <c r="DO136" s="98">
        <f t="shared" si="232"/>
        <v>0</v>
      </c>
      <c r="DP136" s="98">
        <f t="shared" si="233"/>
        <v>0</v>
      </c>
      <c r="DQ136" s="98">
        <f t="shared" si="234"/>
        <v>0</v>
      </c>
      <c r="DR136" s="98">
        <f t="shared" si="235"/>
        <v>0</v>
      </c>
      <c r="DS136" s="98">
        <f t="shared" si="236"/>
        <v>0</v>
      </c>
      <c r="DT136" s="195">
        <f t="shared" si="237"/>
        <v>0</v>
      </c>
      <c r="DU136" s="195">
        <f t="shared" si="238"/>
        <v>0</v>
      </c>
      <c r="DV136" s="196">
        <f t="shared" si="239"/>
        <v>0</v>
      </c>
      <c r="DW136">
        <f t="shared" si="240"/>
        <v>1</v>
      </c>
      <c r="DY136" s="194">
        <v>1918</v>
      </c>
      <c r="DZ136" s="194">
        <f t="shared" si="241"/>
        <v>1</v>
      </c>
      <c r="EA136" s="195">
        <f t="shared" si="242"/>
        <v>1</v>
      </c>
      <c r="EB136" s="98">
        <f t="shared" si="243"/>
        <v>1</v>
      </c>
      <c r="EC136" s="98">
        <f t="shared" si="244"/>
        <v>1</v>
      </c>
      <c r="ED136" s="98">
        <f t="shared" si="245"/>
        <v>1</v>
      </c>
      <c r="EE136" s="98">
        <f t="shared" si="246"/>
        <v>0</v>
      </c>
      <c r="EF136" s="98">
        <f t="shared" si="247"/>
        <v>0</v>
      </c>
      <c r="EG136" s="98">
        <f t="shared" si="248"/>
        <v>0</v>
      </c>
      <c r="EH136" s="98">
        <f t="shared" si="249"/>
        <v>0</v>
      </c>
      <c r="EI136" s="98">
        <f t="shared" si="250"/>
        <v>0</v>
      </c>
      <c r="EJ136" s="195">
        <f t="shared" si="251"/>
        <v>0</v>
      </c>
      <c r="EK136" s="195">
        <f t="shared" si="252"/>
        <v>0</v>
      </c>
      <c r="EL136" s="196">
        <f t="shared" si="253"/>
        <v>0</v>
      </c>
      <c r="EO136" s="196">
        <v>987</v>
      </c>
      <c r="EP136" s="194">
        <f t="shared" si="254"/>
        <v>1</v>
      </c>
      <c r="EQ136" s="195">
        <f t="shared" si="255"/>
        <v>1</v>
      </c>
      <c r="ER136" s="98">
        <f t="shared" si="256"/>
        <v>1</v>
      </c>
      <c r="ES136" s="98">
        <f t="shared" si="257"/>
        <v>1</v>
      </c>
      <c r="ET136" s="98">
        <f t="shared" si="258"/>
        <v>0</v>
      </c>
      <c r="EU136" s="98">
        <f t="shared" si="259"/>
        <v>1</v>
      </c>
      <c r="EV136" s="98">
        <f t="shared" si="260"/>
        <v>1</v>
      </c>
      <c r="EW136" s="98">
        <f t="shared" si="261"/>
        <v>1</v>
      </c>
      <c r="EX136" s="98">
        <f t="shared" si="262"/>
        <v>1</v>
      </c>
      <c r="EY136" s="98">
        <f t="shared" si="263"/>
        <v>1</v>
      </c>
      <c r="EZ136" s="98">
        <f t="shared" si="264"/>
        <v>0</v>
      </c>
      <c r="FA136" s="195">
        <f t="shared" si="265"/>
        <v>0</v>
      </c>
      <c r="FB136" s="195">
        <f t="shared" si="266"/>
        <v>1</v>
      </c>
      <c r="FC136" s="196">
        <f t="shared" si="267"/>
        <v>0</v>
      </c>
      <c r="FF136" s="10">
        <v>1023</v>
      </c>
      <c r="FG136" s="191">
        <f t="shared" si="268"/>
        <v>1</v>
      </c>
      <c r="FH136" s="192">
        <f t="shared" si="269"/>
        <v>1</v>
      </c>
      <c r="FI136" s="160">
        <f t="shared" si="270"/>
        <v>0</v>
      </c>
      <c r="FJ136" s="160">
        <f t="shared" si="271"/>
        <v>1</v>
      </c>
      <c r="FK136" s="160">
        <f t="shared" si="272"/>
        <v>1</v>
      </c>
      <c r="FL136" s="160">
        <f t="shared" si="273"/>
        <v>0</v>
      </c>
      <c r="FM136" s="160">
        <f t="shared" si="274"/>
        <v>0</v>
      </c>
      <c r="FN136" s="160">
        <f t="shared" si="275"/>
        <v>0</v>
      </c>
      <c r="FO136" s="160">
        <f t="shared" si="276"/>
        <v>0</v>
      </c>
      <c r="FP136" s="160">
        <f t="shared" si="277"/>
        <v>1</v>
      </c>
      <c r="FQ136" s="160">
        <f t="shared" si="278"/>
        <v>0</v>
      </c>
      <c r="FR136" s="192">
        <f t="shared" si="279"/>
        <v>0</v>
      </c>
      <c r="FS136" s="192">
        <f t="shared" si="280"/>
        <v>0</v>
      </c>
      <c r="FT136" s="193">
        <f t="shared" si="281"/>
        <v>0</v>
      </c>
      <c r="FU136" s="193">
        <f t="shared" si="282"/>
        <v>0</v>
      </c>
    </row>
    <row r="137" spans="2:177" ht="13.5" thickBot="1" x14ac:dyDescent="0.35">
      <c r="B137" s="130">
        <v>25</v>
      </c>
      <c r="H137" s="102"/>
      <c r="I137" s="124">
        <f>I135/I136</f>
        <v>0.60416666666666663</v>
      </c>
      <c r="M137" s="2"/>
      <c r="P137" s="126">
        <v>383</v>
      </c>
      <c r="Q137">
        <f t="shared" si="151"/>
        <v>0</v>
      </c>
      <c r="R137" s="10">
        <f t="shared" si="169"/>
        <v>0</v>
      </c>
      <c r="V137" s="128">
        <v>541</v>
      </c>
      <c r="W137">
        <f t="shared" si="170"/>
        <v>0</v>
      </c>
      <c r="X137" s="10">
        <f t="shared" si="171"/>
        <v>0</v>
      </c>
      <c r="Y137" s="10">
        <f t="shared" si="172"/>
        <v>0</v>
      </c>
      <c r="AB137" s="131">
        <v>782</v>
      </c>
      <c r="AC137" s="10">
        <f t="shared" si="152"/>
        <v>1</v>
      </c>
      <c r="AD137" s="10">
        <f t="shared" si="173"/>
        <v>0</v>
      </c>
      <c r="AE137" s="10">
        <f t="shared" si="174"/>
        <v>0</v>
      </c>
      <c r="AF137" s="10">
        <f t="shared" si="175"/>
        <v>0</v>
      </c>
      <c r="AH137" s="126">
        <v>997</v>
      </c>
      <c r="AI137" s="10">
        <f t="shared" si="153"/>
        <v>0</v>
      </c>
      <c r="AJ137" s="10">
        <f t="shared" si="176"/>
        <v>0</v>
      </c>
      <c r="AK137" s="10">
        <f t="shared" si="177"/>
        <v>0</v>
      </c>
      <c r="AL137" s="10">
        <f t="shared" si="178"/>
        <v>0</v>
      </c>
      <c r="AM137" s="10">
        <f t="shared" si="179"/>
        <v>0</v>
      </c>
      <c r="AN137" s="131">
        <v>1103</v>
      </c>
      <c r="AO137" s="10">
        <f t="shared" si="154"/>
        <v>0</v>
      </c>
      <c r="AP137" s="10">
        <f t="shared" si="180"/>
        <v>0</v>
      </c>
      <c r="AQ137" s="10">
        <f t="shared" si="181"/>
        <v>0</v>
      </c>
      <c r="AR137" s="10">
        <f t="shared" si="182"/>
        <v>0</v>
      </c>
      <c r="AS137" s="10">
        <f t="shared" si="183"/>
        <v>0</v>
      </c>
      <c r="AT137" s="131">
        <v>1511</v>
      </c>
      <c r="AU137" s="10">
        <f t="shared" si="155"/>
        <v>1</v>
      </c>
      <c r="AV137" s="10">
        <f t="shared" si="184"/>
        <v>0</v>
      </c>
      <c r="AW137" s="10">
        <f t="shared" si="185"/>
        <v>0</v>
      </c>
      <c r="AX137" s="10">
        <f t="shared" si="186"/>
        <v>0</v>
      </c>
      <c r="AY137" s="10">
        <f t="shared" si="187"/>
        <v>0</v>
      </c>
      <c r="AZ137" s="142">
        <v>1577</v>
      </c>
      <c r="BA137" s="10">
        <f t="shared" si="156"/>
        <v>0</v>
      </c>
      <c r="BB137" s="10">
        <f t="shared" si="188"/>
        <v>0</v>
      </c>
      <c r="BC137" s="10">
        <f t="shared" si="189"/>
        <v>0</v>
      </c>
      <c r="BD137" s="10">
        <f t="shared" si="190"/>
        <v>0</v>
      </c>
      <c r="BE137" s="10">
        <f t="shared" si="191"/>
        <v>0</v>
      </c>
      <c r="BF137" s="10">
        <f t="shared" si="192"/>
        <v>0</v>
      </c>
      <c r="BG137" s="10">
        <f t="shared" si="193"/>
        <v>0</v>
      </c>
      <c r="BH137" s="10">
        <f t="shared" si="194"/>
        <v>0</v>
      </c>
      <c r="BJ137" s="131">
        <v>1629</v>
      </c>
      <c r="BK137" s="194">
        <f t="shared" si="195"/>
        <v>0</v>
      </c>
      <c r="BL137" s="195">
        <f t="shared" si="196"/>
        <v>0</v>
      </c>
      <c r="BM137" s="195">
        <f t="shared" si="197"/>
        <v>0</v>
      </c>
      <c r="BN137" s="195">
        <f t="shared" si="198"/>
        <v>0</v>
      </c>
      <c r="BO137" s="195">
        <f t="shared" si="199"/>
        <v>0</v>
      </c>
      <c r="BP137" s="195">
        <f t="shared" si="200"/>
        <v>0</v>
      </c>
      <c r="BQ137" s="195">
        <f t="shared" si="201"/>
        <v>0</v>
      </c>
      <c r="BR137" s="195">
        <f t="shared" si="283"/>
        <v>0</v>
      </c>
      <c r="BS137" s="196">
        <f t="shared" si="202"/>
        <v>0</v>
      </c>
      <c r="BT137" s="114">
        <f t="shared" si="203"/>
        <v>1</v>
      </c>
      <c r="BU137" s="162">
        <v>1922</v>
      </c>
      <c r="BV137" s="162">
        <f t="shared" si="204"/>
        <v>0</v>
      </c>
      <c r="BW137" s="98">
        <f t="shared" si="205"/>
        <v>0</v>
      </c>
      <c r="BX137" s="98">
        <f t="shared" si="206"/>
        <v>0</v>
      </c>
      <c r="BY137" s="98">
        <f t="shared" si="207"/>
        <v>0</v>
      </c>
      <c r="BZ137" s="98">
        <f t="shared" si="208"/>
        <v>0</v>
      </c>
      <c r="CA137" s="98">
        <f t="shared" si="209"/>
        <v>0</v>
      </c>
      <c r="CB137" s="98">
        <f t="shared" si="210"/>
        <v>0</v>
      </c>
      <c r="CC137" s="98">
        <f t="shared" si="211"/>
        <v>0</v>
      </c>
      <c r="CD137" s="195">
        <f t="shared" si="212"/>
        <v>0</v>
      </c>
      <c r="CE137" s="196">
        <f t="shared" si="213"/>
        <v>0</v>
      </c>
      <c r="CF137" s="114">
        <f t="shared" si="214"/>
        <v>1</v>
      </c>
      <c r="CG137" s="162">
        <v>2016</v>
      </c>
      <c r="CH137" s="194">
        <f t="shared" si="215"/>
        <v>1</v>
      </c>
      <c r="CI137" s="98">
        <f t="shared" si="216"/>
        <v>0</v>
      </c>
      <c r="CJ137" s="98">
        <f t="shared" si="217"/>
        <v>1</v>
      </c>
      <c r="CK137" s="98">
        <f t="shared" si="218"/>
        <v>0</v>
      </c>
      <c r="CL137" s="98">
        <f t="shared" si="219"/>
        <v>0</v>
      </c>
      <c r="CM137" s="98">
        <f t="shared" si="220"/>
        <v>0</v>
      </c>
      <c r="CN137" s="98">
        <f t="shared" si="221"/>
        <v>0</v>
      </c>
      <c r="CO137" s="99">
        <f t="shared" si="222"/>
        <v>0</v>
      </c>
      <c r="CP137" s="98">
        <f t="shared" si="223"/>
        <v>0</v>
      </c>
      <c r="CQ137" s="195">
        <f t="shared" si="224"/>
        <v>0</v>
      </c>
      <c r="CR137" s="196">
        <f t="shared" si="225"/>
        <v>0</v>
      </c>
      <c r="CS137">
        <f t="shared" si="226"/>
        <v>2</v>
      </c>
      <c r="CU137" s="164">
        <v>2194</v>
      </c>
      <c r="CV137" s="194">
        <f t="shared" si="157"/>
        <v>0</v>
      </c>
      <c r="CW137" s="98">
        <f t="shared" si="158"/>
        <v>0</v>
      </c>
      <c r="CX137" s="98">
        <f t="shared" si="159"/>
        <v>0</v>
      </c>
      <c r="CY137" s="98">
        <f t="shared" si="160"/>
        <v>0</v>
      </c>
      <c r="CZ137" s="98">
        <f t="shared" si="161"/>
        <v>1</v>
      </c>
      <c r="DA137" s="98">
        <f t="shared" si="162"/>
        <v>0</v>
      </c>
      <c r="DB137" s="98">
        <f t="shared" si="163"/>
        <v>0</v>
      </c>
      <c r="DC137" s="99">
        <f t="shared" si="164"/>
        <v>0</v>
      </c>
      <c r="DD137" s="98">
        <f t="shared" si="165"/>
        <v>0</v>
      </c>
      <c r="DE137" s="195">
        <f t="shared" si="166"/>
        <v>0</v>
      </c>
      <c r="DF137" s="195">
        <f t="shared" si="167"/>
        <v>0</v>
      </c>
      <c r="DG137" s="196">
        <f t="shared" si="168"/>
        <v>0</v>
      </c>
      <c r="DH137">
        <f t="shared" si="227"/>
        <v>1</v>
      </c>
      <c r="DJ137" s="164">
        <v>2590</v>
      </c>
      <c r="DK137" s="194">
        <f t="shared" si="228"/>
        <v>1</v>
      </c>
      <c r="DL137" s="162">
        <f t="shared" si="229"/>
        <v>0</v>
      </c>
      <c r="DM137" s="98">
        <f t="shared" si="230"/>
        <v>0</v>
      </c>
      <c r="DN137" s="98">
        <f t="shared" si="231"/>
        <v>0</v>
      </c>
      <c r="DO137" s="98">
        <f t="shared" si="232"/>
        <v>0</v>
      </c>
      <c r="DP137" s="98">
        <f t="shared" si="233"/>
        <v>0</v>
      </c>
      <c r="DQ137" s="98">
        <f t="shared" si="234"/>
        <v>0</v>
      </c>
      <c r="DR137" s="98">
        <f t="shared" si="235"/>
        <v>0</v>
      </c>
      <c r="DS137" s="98">
        <f t="shared" si="236"/>
        <v>0</v>
      </c>
      <c r="DT137" s="195">
        <f t="shared" si="237"/>
        <v>0</v>
      </c>
      <c r="DU137" s="195">
        <f t="shared" si="238"/>
        <v>0</v>
      </c>
      <c r="DV137" s="196">
        <f t="shared" si="239"/>
        <v>0</v>
      </c>
      <c r="DW137">
        <f t="shared" si="240"/>
        <v>1</v>
      </c>
      <c r="DY137" s="194">
        <v>1983</v>
      </c>
      <c r="DZ137" s="194">
        <f t="shared" si="241"/>
        <v>1</v>
      </c>
      <c r="EA137" s="195">
        <f t="shared" si="242"/>
        <v>1</v>
      </c>
      <c r="EB137" s="98">
        <f t="shared" si="243"/>
        <v>1</v>
      </c>
      <c r="EC137" s="98">
        <f t="shared" si="244"/>
        <v>0</v>
      </c>
      <c r="ED137" s="98">
        <f t="shared" si="245"/>
        <v>0</v>
      </c>
      <c r="EE137" s="98">
        <f t="shared" si="246"/>
        <v>1</v>
      </c>
      <c r="EF137" s="98">
        <f t="shared" si="247"/>
        <v>0</v>
      </c>
      <c r="EG137" s="98">
        <f t="shared" si="248"/>
        <v>0</v>
      </c>
      <c r="EH137" s="98">
        <f t="shared" si="249"/>
        <v>0</v>
      </c>
      <c r="EI137" s="98">
        <f t="shared" si="250"/>
        <v>0</v>
      </c>
      <c r="EJ137" s="195">
        <f t="shared" si="251"/>
        <v>0</v>
      </c>
      <c r="EK137" s="195">
        <f t="shared" si="252"/>
        <v>0</v>
      </c>
      <c r="EL137" s="196">
        <f t="shared" si="253"/>
        <v>0</v>
      </c>
      <c r="EO137" s="196">
        <v>999</v>
      </c>
      <c r="EP137" s="194">
        <f t="shared" si="254"/>
        <v>0</v>
      </c>
      <c r="EQ137" s="195">
        <f t="shared" si="255"/>
        <v>0</v>
      </c>
      <c r="ER137" s="98">
        <f t="shared" si="256"/>
        <v>0</v>
      </c>
      <c r="ES137" s="98">
        <f t="shared" si="257"/>
        <v>0</v>
      </c>
      <c r="ET137" s="98">
        <f t="shared" si="258"/>
        <v>0</v>
      </c>
      <c r="EU137" s="98">
        <f t="shared" si="259"/>
        <v>0</v>
      </c>
      <c r="EV137" s="98">
        <f t="shared" si="260"/>
        <v>0</v>
      </c>
      <c r="EW137" s="98">
        <f t="shared" si="261"/>
        <v>0</v>
      </c>
      <c r="EX137" s="98">
        <f t="shared" si="262"/>
        <v>0</v>
      </c>
      <c r="EY137" s="98">
        <f t="shared" si="263"/>
        <v>0</v>
      </c>
      <c r="EZ137" s="98">
        <f t="shared" si="264"/>
        <v>0</v>
      </c>
      <c r="FA137" s="195">
        <f t="shared" si="265"/>
        <v>0</v>
      </c>
      <c r="FB137" s="195">
        <f t="shared" si="266"/>
        <v>0</v>
      </c>
      <c r="FC137" s="196">
        <f t="shared" si="267"/>
        <v>0</v>
      </c>
      <c r="FF137" s="10">
        <v>1024</v>
      </c>
      <c r="FG137" s="191">
        <f t="shared" si="268"/>
        <v>1</v>
      </c>
      <c r="FH137" s="192">
        <f t="shared" si="269"/>
        <v>0</v>
      </c>
      <c r="FI137" s="160">
        <f t="shared" si="270"/>
        <v>0</v>
      </c>
      <c r="FJ137" s="160">
        <f t="shared" si="271"/>
        <v>0</v>
      </c>
      <c r="FK137" s="160">
        <f t="shared" si="272"/>
        <v>0</v>
      </c>
      <c r="FL137" s="160">
        <f t="shared" si="273"/>
        <v>0</v>
      </c>
      <c r="FM137" s="160">
        <f t="shared" si="274"/>
        <v>0</v>
      </c>
      <c r="FN137" s="160">
        <f t="shared" si="275"/>
        <v>1</v>
      </c>
      <c r="FO137" s="160">
        <f t="shared" si="276"/>
        <v>0</v>
      </c>
      <c r="FP137" s="160">
        <f t="shared" si="277"/>
        <v>0</v>
      </c>
      <c r="FQ137" s="160">
        <f t="shared" si="278"/>
        <v>1</v>
      </c>
      <c r="FR137" s="192">
        <f t="shared" si="279"/>
        <v>0</v>
      </c>
      <c r="FS137" s="192">
        <f t="shared" si="280"/>
        <v>0</v>
      </c>
      <c r="FT137" s="193">
        <f t="shared" si="281"/>
        <v>0</v>
      </c>
      <c r="FU137" s="193">
        <f t="shared" si="282"/>
        <v>0</v>
      </c>
    </row>
    <row r="138" spans="2:177" ht="13" thickBot="1" x14ac:dyDescent="0.3">
      <c r="B138" s="131">
        <v>65</v>
      </c>
      <c r="H138" s="2"/>
      <c r="M138" s="154"/>
      <c r="P138" s="127">
        <v>399</v>
      </c>
      <c r="Q138">
        <f t="shared" si="151"/>
        <v>0</v>
      </c>
      <c r="R138" s="10">
        <f t="shared" si="169"/>
        <v>0</v>
      </c>
      <c r="V138" s="126">
        <v>547</v>
      </c>
      <c r="W138">
        <f t="shared" si="170"/>
        <v>1</v>
      </c>
      <c r="X138" s="10">
        <f t="shared" si="171"/>
        <v>0</v>
      </c>
      <c r="Y138" s="10">
        <f t="shared" si="172"/>
        <v>0</v>
      </c>
      <c r="AB138" s="131">
        <v>811</v>
      </c>
      <c r="AC138" s="10">
        <f t="shared" si="152"/>
        <v>1</v>
      </c>
      <c r="AD138" s="10">
        <f t="shared" si="173"/>
        <v>0</v>
      </c>
      <c r="AE138" s="10">
        <f t="shared" si="174"/>
        <v>0</v>
      </c>
      <c r="AF138" s="10">
        <f t="shared" si="175"/>
        <v>0</v>
      </c>
      <c r="AH138" s="126">
        <v>1024</v>
      </c>
      <c r="AI138" s="10">
        <f t="shared" si="153"/>
        <v>0</v>
      </c>
      <c r="AJ138" s="10">
        <f t="shared" si="176"/>
        <v>0</v>
      </c>
      <c r="AK138" s="10">
        <f t="shared" si="177"/>
        <v>0</v>
      </c>
      <c r="AL138" s="10">
        <f t="shared" si="178"/>
        <v>0</v>
      </c>
      <c r="AM138" s="10">
        <f t="shared" si="179"/>
        <v>0</v>
      </c>
      <c r="AN138" s="142">
        <v>1114</v>
      </c>
      <c r="AO138" s="10">
        <f t="shared" si="154"/>
        <v>1</v>
      </c>
      <c r="AP138" s="10">
        <f t="shared" si="180"/>
        <v>1</v>
      </c>
      <c r="AQ138" s="10">
        <f t="shared" si="181"/>
        <v>1</v>
      </c>
      <c r="AR138" s="10">
        <f t="shared" si="182"/>
        <v>0</v>
      </c>
      <c r="AS138" s="10">
        <f t="shared" si="183"/>
        <v>0</v>
      </c>
      <c r="AT138" s="131">
        <v>1516</v>
      </c>
      <c r="AU138" s="10">
        <f t="shared" si="155"/>
        <v>0</v>
      </c>
      <c r="AV138" s="10">
        <f t="shared" si="184"/>
        <v>0</v>
      </c>
      <c r="AW138" s="10">
        <f t="shared" si="185"/>
        <v>0</v>
      </c>
      <c r="AX138" s="10">
        <f t="shared" si="186"/>
        <v>0</v>
      </c>
      <c r="AY138" s="10">
        <f t="shared" si="187"/>
        <v>0</v>
      </c>
      <c r="AZ138" s="131">
        <v>1592</v>
      </c>
      <c r="BA138" s="10">
        <f t="shared" si="156"/>
        <v>1</v>
      </c>
      <c r="BB138" s="10">
        <f t="shared" si="188"/>
        <v>1</v>
      </c>
      <c r="BC138" s="10">
        <f t="shared" si="189"/>
        <v>1</v>
      </c>
      <c r="BD138" s="10">
        <f t="shared" si="190"/>
        <v>0</v>
      </c>
      <c r="BE138" s="10">
        <f t="shared" si="191"/>
        <v>0</v>
      </c>
      <c r="BF138" s="10">
        <f t="shared" si="192"/>
        <v>0</v>
      </c>
      <c r="BG138" s="10">
        <f t="shared" si="193"/>
        <v>0</v>
      </c>
      <c r="BH138" s="10">
        <f t="shared" si="194"/>
        <v>0</v>
      </c>
      <c r="BJ138" s="142">
        <v>1649</v>
      </c>
      <c r="BK138" s="194">
        <f t="shared" si="195"/>
        <v>1</v>
      </c>
      <c r="BL138" s="195">
        <f t="shared" si="196"/>
        <v>0</v>
      </c>
      <c r="BM138" s="195">
        <f t="shared" si="197"/>
        <v>0</v>
      </c>
      <c r="BN138" s="195">
        <f t="shared" si="198"/>
        <v>0</v>
      </c>
      <c r="BO138" s="195">
        <f t="shared" si="199"/>
        <v>0</v>
      </c>
      <c r="BP138" s="195">
        <f t="shared" si="200"/>
        <v>0</v>
      </c>
      <c r="BQ138" s="195">
        <f t="shared" si="201"/>
        <v>0</v>
      </c>
      <c r="BR138" s="195">
        <f t="shared" si="283"/>
        <v>0</v>
      </c>
      <c r="BS138" s="196">
        <f t="shared" si="202"/>
        <v>0</v>
      </c>
      <c r="BT138" s="114">
        <f t="shared" si="203"/>
        <v>2</v>
      </c>
      <c r="BU138" s="164">
        <v>1986</v>
      </c>
      <c r="BV138" s="162">
        <f t="shared" si="204"/>
        <v>0</v>
      </c>
      <c r="BW138" s="98">
        <f t="shared" si="205"/>
        <v>0</v>
      </c>
      <c r="BX138" s="98">
        <f t="shared" si="206"/>
        <v>0</v>
      </c>
      <c r="BY138" s="98">
        <f t="shared" si="207"/>
        <v>0</v>
      </c>
      <c r="BZ138" s="98">
        <f t="shared" si="208"/>
        <v>0</v>
      </c>
      <c r="CA138" s="98">
        <f t="shared" si="209"/>
        <v>0</v>
      </c>
      <c r="CB138" s="98">
        <f t="shared" si="210"/>
        <v>0</v>
      </c>
      <c r="CC138" s="98">
        <f t="shared" si="211"/>
        <v>0</v>
      </c>
      <c r="CD138" s="195">
        <f t="shared" si="212"/>
        <v>0</v>
      </c>
      <c r="CE138" s="196">
        <f t="shared" si="213"/>
        <v>0</v>
      </c>
      <c r="CF138" s="114">
        <f t="shared" si="214"/>
        <v>1</v>
      </c>
      <c r="CG138" s="164">
        <v>2046</v>
      </c>
      <c r="CH138" s="194">
        <f t="shared" si="215"/>
        <v>0</v>
      </c>
      <c r="CI138" s="98">
        <f t="shared" si="216"/>
        <v>0</v>
      </c>
      <c r="CJ138" s="98">
        <f t="shared" si="217"/>
        <v>1</v>
      </c>
      <c r="CK138" s="98">
        <f t="shared" si="218"/>
        <v>0</v>
      </c>
      <c r="CL138" s="98">
        <f t="shared" si="219"/>
        <v>0</v>
      </c>
      <c r="CM138" s="98">
        <f t="shared" si="220"/>
        <v>0</v>
      </c>
      <c r="CN138" s="98">
        <f t="shared" si="221"/>
        <v>0</v>
      </c>
      <c r="CO138" s="99">
        <f t="shared" si="222"/>
        <v>0</v>
      </c>
      <c r="CP138" s="98">
        <f t="shared" si="223"/>
        <v>0</v>
      </c>
      <c r="CQ138" s="195">
        <f t="shared" si="224"/>
        <v>0</v>
      </c>
      <c r="CR138" s="196">
        <f t="shared" si="225"/>
        <v>0</v>
      </c>
      <c r="CS138">
        <f t="shared" si="226"/>
        <v>1</v>
      </c>
      <c r="CU138" s="162">
        <v>2200</v>
      </c>
      <c r="CV138" s="194">
        <f t="shared" si="157"/>
        <v>0</v>
      </c>
      <c r="CW138" s="98">
        <f t="shared" si="158"/>
        <v>0</v>
      </c>
      <c r="CX138" s="98">
        <f t="shared" si="159"/>
        <v>0</v>
      </c>
      <c r="CY138" s="98">
        <f t="shared" si="160"/>
        <v>0</v>
      </c>
      <c r="CZ138" s="98">
        <f t="shared" si="161"/>
        <v>0</v>
      </c>
      <c r="DA138" s="98">
        <f t="shared" si="162"/>
        <v>0</v>
      </c>
      <c r="DB138" s="98">
        <f t="shared" si="163"/>
        <v>0</v>
      </c>
      <c r="DC138" s="99">
        <f t="shared" si="164"/>
        <v>0</v>
      </c>
      <c r="DD138" s="98">
        <f t="shared" si="165"/>
        <v>0</v>
      </c>
      <c r="DE138" s="195">
        <f t="shared" si="166"/>
        <v>0</v>
      </c>
      <c r="DF138" s="195">
        <f t="shared" si="167"/>
        <v>0</v>
      </c>
      <c r="DG138" s="196">
        <f t="shared" si="168"/>
        <v>0</v>
      </c>
      <c r="DH138">
        <f t="shared" si="227"/>
        <v>0</v>
      </c>
      <c r="DJ138" s="162">
        <v>2630</v>
      </c>
      <c r="DK138" s="194">
        <f t="shared" si="228"/>
        <v>0</v>
      </c>
      <c r="DL138" s="162">
        <f t="shared" si="229"/>
        <v>0</v>
      </c>
      <c r="DM138" s="98">
        <f t="shared" si="230"/>
        <v>1</v>
      </c>
      <c r="DN138" s="98">
        <f t="shared" si="231"/>
        <v>0</v>
      </c>
      <c r="DO138" s="98">
        <f t="shared" si="232"/>
        <v>0</v>
      </c>
      <c r="DP138" s="98">
        <f t="shared" si="233"/>
        <v>0</v>
      </c>
      <c r="DQ138" s="98">
        <f t="shared" si="234"/>
        <v>0</v>
      </c>
      <c r="DR138" s="98">
        <f t="shared" si="235"/>
        <v>0</v>
      </c>
      <c r="DS138" s="98">
        <f t="shared" si="236"/>
        <v>0</v>
      </c>
      <c r="DT138" s="195">
        <f t="shared" si="237"/>
        <v>0</v>
      </c>
      <c r="DU138" s="195">
        <f t="shared" si="238"/>
        <v>0</v>
      </c>
      <c r="DV138" s="196">
        <f t="shared" si="239"/>
        <v>0</v>
      </c>
      <c r="DW138">
        <f t="shared" si="240"/>
        <v>1</v>
      </c>
      <c r="DY138" s="194">
        <v>1986</v>
      </c>
      <c r="DZ138" s="194">
        <f t="shared" si="241"/>
        <v>1</v>
      </c>
      <c r="EA138" s="195">
        <f t="shared" si="242"/>
        <v>1</v>
      </c>
      <c r="EB138" s="98">
        <f t="shared" si="243"/>
        <v>1</v>
      </c>
      <c r="EC138" s="98">
        <f t="shared" si="244"/>
        <v>1</v>
      </c>
      <c r="ED138" s="98">
        <f t="shared" si="245"/>
        <v>0</v>
      </c>
      <c r="EE138" s="98">
        <f t="shared" si="246"/>
        <v>0</v>
      </c>
      <c r="EF138" s="98">
        <f t="shared" si="247"/>
        <v>0</v>
      </c>
      <c r="EG138" s="98">
        <f t="shared" si="248"/>
        <v>0</v>
      </c>
      <c r="EH138" s="98">
        <f t="shared" si="249"/>
        <v>0</v>
      </c>
      <c r="EI138" s="98">
        <f t="shared" si="250"/>
        <v>0</v>
      </c>
      <c r="EJ138" s="195">
        <f t="shared" si="251"/>
        <v>0</v>
      </c>
      <c r="EK138" s="195">
        <f t="shared" si="252"/>
        <v>0</v>
      </c>
      <c r="EL138" s="196">
        <f t="shared" si="253"/>
        <v>0</v>
      </c>
      <c r="EO138" s="196">
        <v>1023</v>
      </c>
      <c r="EP138" s="194">
        <f t="shared" si="254"/>
        <v>1</v>
      </c>
      <c r="EQ138" s="195">
        <f t="shared" si="255"/>
        <v>0</v>
      </c>
      <c r="ER138" s="98">
        <f t="shared" si="256"/>
        <v>1</v>
      </c>
      <c r="ES138" s="98">
        <f t="shared" si="257"/>
        <v>1</v>
      </c>
      <c r="ET138" s="98">
        <f t="shared" si="258"/>
        <v>0</v>
      </c>
      <c r="EU138" s="98">
        <f t="shared" si="259"/>
        <v>0</v>
      </c>
      <c r="EV138" s="98">
        <f t="shared" si="260"/>
        <v>0</v>
      </c>
      <c r="EW138" s="98">
        <f t="shared" si="261"/>
        <v>0</v>
      </c>
      <c r="EX138" s="98">
        <f t="shared" si="262"/>
        <v>1</v>
      </c>
      <c r="EY138" s="98">
        <f t="shared" si="263"/>
        <v>0</v>
      </c>
      <c r="EZ138" s="98">
        <f t="shared" si="264"/>
        <v>0</v>
      </c>
      <c r="FA138" s="195">
        <f t="shared" si="265"/>
        <v>0</v>
      </c>
      <c r="FB138" s="195">
        <f t="shared" si="266"/>
        <v>0</v>
      </c>
      <c r="FC138" s="196">
        <f t="shared" si="267"/>
        <v>0</v>
      </c>
      <c r="FF138" s="10">
        <v>1065</v>
      </c>
      <c r="FG138" s="191">
        <f t="shared" si="268"/>
        <v>0</v>
      </c>
      <c r="FH138" s="192">
        <f t="shared" si="269"/>
        <v>0</v>
      </c>
      <c r="FI138" s="160">
        <f t="shared" si="270"/>
        <v>0</v>
      </c>
      <c r="FJ138" s="160">
        <f t="shared" si="271"/>
        <v>0</v>
      </c>
      <c r="FK138" s="160">
        <f t="shared" si="272"/>
        <v>0</v>
      </c>
      <c r="FL138" s="160">
        <f t="shared" si="273"/>
        <v>0</v>
      </c>
      <c r="FM138" s="160">
        <f t="shared" si="274"/>
        <v>0</v>
      </c>
      <c r="FN138" s="160">
        <f t="shared" si="275"/>
        <v>0</v>
      </c>
      <c r="FO138" s="160">
        <f t="shared" si="276"/>
        <v>0</v>
      </c>
      <c r="FP138" s="160">
        <f t="shared" si="277"/>
        <v>0</v>
      </c>
      <c r="FQ138" s="160">
        <f t="shared" si="278"/>
        <v>0</v>
      </c>
      <c r="FR138" s="192">
        <f t="shared" si="279"/>
        <v>0</v>
      </c>
      <c r="FS138" s="192">
        <f t="shared" si="280"/>
        <v>0</v>
      </c>
      <c r="FT138" s="193">
        <f t="shared" si="281"/>
        <v>0</v>
      </c>
      <c r="FU138" s="193">
        <f t="shared" si="282"/>
        <v>0</v>
      </c>
    </row>
    <row r="139" spans="2:177" ht="13" thickBot="1" x14ac:dyDescent="0.3">
      <c r="B139" s="131">
        <v>102</v>
      </c>
      <c r="H139" s="2"/>
      <c r="M139" s="2"/>
      <c r="P139" s="126">
        <v>448</v>
      </c>
      <c r="Q139">
        <f t="shared" si="151"/>
        <v>1</v>
      </c>
      <c r="R139" s="10">
        <f t="shared" si="169"/>
        <v>0</v>
      </c>
      <c r="V139" s="126">
        <v>555</v>
      </c>
      <c r="W139">
        <f t="shared" si="170"/>
        <v>0</v>
      </c>
      <c r="X139" s="10">
        <f t="shared" si="171"/>
        <v>0</v>
      </c>
      <c r="Y139" s="10">
        <f t="shared" si="172"/>
        <v>0</v>
      </c>
      <c r="AB139" s="131">
        <v>858</v>
      </c>
      <c r="AC139" s="10">
        <f t="shared" si="152"/>
        <v>0</v>
      </c>
      <c r="AD139" s="10">
        <f t="shared" si="173"/>
        <v>0</v>
      </c>
      <c r="AE139" s="10">
        <f t="shared" si="174"/>
        <v>0</v>
      </c>
      <c r="AF139" s="10">
        <f t="shared" si="175"/>
        <v>0</v>
      </c>
      <c r="AH139" s="126">
        <v>1027</v>
      </c>
      <c r="AI139" s="10">
        <f t="shared" si="153"/>
        <v>0</v>
      </c>
      <c r="AJ139" s="10">
        <f t="shared" si="176"/>
        <v>0</v>
      </c>
      <c r="AK139" s="10">
        <f t="shared" si="177"/>
        <v>0</v>
      </c>
      <c r="AL139" s="10">
        <f t="shared" si="178"/>
        <v>0</v>
      </c>
      <c r="AM139" s="10">
        <f t="shared" si="179"/>
        <v>0</v>
      </c>
      <c r="AN139" s="131">
        <v>1126</v>
      </c>
      <c r="AO139" s="10">
        <f t="shared" si="154"/>
        <v>1</v>
      </c>
      <c r="AP139" s="10">
        <f t="shared" si="180"/>
        <v>1</v>
      </c>
      <c r="AQ139" s="10">
        <f t="shared" si="181"/>
        <v>0</v>
      </c>
      <c r="AR139" s="10">
        <f t="shared" si="182"/>
        <v>0</v>
      </c>
      <c r="AS139" s="10">
        <f t="shared" si="183"/>
        <v>0</v>
      </c>
      <c r="AT139" s="131">
        <v>1523</v>
      </c>
      <c r="AU139" s="10">
        <f t="shared" si="155"/>
        <v>1</v>
      </c>
      <c r="AV139" s="10">
        <f t="shared" si="184"/>
        <v>0</v>
      </c>
      <c r="AW139" s="10">
        <f t="shared" si="185"/>
        <v>0</v>
      </c>
      <c r="AX139" s="10">
        <f t="shared" si="186"/>
        <v>0</v>
      </c>
      <c r="AY139" s="10">
        <f t="shared" si="187"/>
        <v>0</v>
      </c>
      <c r="AZ139" s="131">
        <v>1598</v>
      </c>
      <c r="BA139" s="10">
        <f t="shared" si="156"/>
        <v>0</v>
      </c>
      <c r="BB139" s="10">
        <f t="shared" si="188"/>
        <v>0</v>
      </c>
      <c r="BC139" s="10">
        <f t="shared" si="189"/>
        <v>0</v>
      </c>
      <c r="BD139" s="10">
        <f t="shared" si="190"/>
        <v>0</v>
      </c>
      <c r="BE139" s="10">
        <f t="shared" si="191"/>
        <v>0</v>
      </c>
      <c r="BF139" s="10">
        <f t="shared" si="192"/>
        <v>0</v>
      </c>
      <c r="BG139" s="10">
        <f t="shared" si="193"/>
        <v>0</v>
      </c>
      <c r="BH139" s="10">
        <f t="shared" si="194"/>
        <v>0</v>
      </c>
      <c r="BJ139" s="131">
        <v>1717</v>
      </c>
      <c r="BK139" s="194">
        <f t="shared" si="195"/>
        <v>1</v>
      </c>
      <c r="BL139" s="195">
        <f t="shared" si="196"/>
        <v>0</v>
      </c>
      <c r="BM139" s="195">
        <f t="shared" si="197"/>
        <v>0</v>
      </c>
      <c r="BN139" s="195">
        <f t="shared" si="198"/>
        <v>0</v>
      </c>
      <c r="BO139" s="195">
        <f t="shared" si="199"/>
        <v>0</v>
      </c>
      <c r="BP139" s="195">
        <f t="shared" si="200"/>
        <v>0</v>
      </c>
      <c r="BQ139" s="195">
        <f t="shared" si="201"/>
        <v>0</v>
      </c>
      <c r="BR139" s="195">
        <f t="shared" si="283"/>
        <v>0</v>
      </c>
      <c r="BS139" s="196">
        <f t="shared" si="202"/>
        <v>0</v>
      </c>
      <c r="BT139" s="114">
        <f t="shared" si="203"/>
        <v>2</v>
      </c>
      <c r="BU139" s="162">
        <v>2016</v>
      </c>
      <c r="BV139" s="162">
        <f t="shared" si="204"/>
        <v>0</v>
      </c>
      <c r="BW139" s="98">
        <f t="shared" si="205"/>
        <v>1</v>
      </c>
      <c r="BX139" s="98">
        <f t="shared" si="206"/>
        <v>0</v>
      </c>
      <c r="BY139" s="98">
        <f t="shared" si="207"/>
        <v>0</v>
      </c>
      <c r="BZ139" s="98">
        <f t="shared" si="208"/>
        <v>0</v>
      </c>
      <c r="CA139" s="98">
        <f t="shared" si="209"/>
        <v>0</v>
      </c>
      <c r="CB139" s="98">
        <f t="shared" si="210"/>
        <v>0</v>
      </c>
      <c r="CC139" s="98">
        <f t="shared" si="211"/>
        <v>0</v>
      </c>
      <c r="CD139" s="195">
        <f t="shared" si="212"/>
        <v>0</v>
      </c>
      <c r="CE139" s="196">
        <f t="shared" si="213"/>
        <v>0</v>
      </c>
      <c r="CF139" s="114">
        <f t="shared" si="214"/>
        <v>2</v>
      </c>
      <c r="CG139" s="162">
        <v>2054</v>
      </c>
      <c r="CH139" s="194">
        <f t="shared" si="215"/>
        <v>0</v>
      </c>
      <c r="CI139" s="98">
        <f t="shared" si="216"/>
        <v>0</v>
      </c>
      <c r="CJ139" s="98">
        <f t="shared" si="217"/>
        <v>0</v>
      </c>
      <c r="CK139" s="98">
        <f t="shared" si="218"/>
        <v>1</v>
      </c>
      <c r="CL139" s="98">
        <f t="shared" si="219"/>
        <v>0</v>
      </c>
      <c r="CM139" s="98">
        <f t="shared" si="220"/>
        <v>0</v>
      </c>
      <c r="CN139" s="98">
        <f t="shared" si="221"/>
        <v>0</v>
      </c>
      <c r="CO139" s="99">
        <f t="shared" si="222"/>
        <v>0</v>
      </c>
      <c r="CP139" s="98">
        <f t="shared" si="223"/>
        <v>0</v>
      </c>
      <c r="CQ139" s="195">
        <f t="shared" si="224"/>
        <v>0</v>
      </c>
      <c r="CR139" s="196">
        <f t="shared" si="225"/>
        <v>0</v>
      </c>
      <c r="CS139">
        <f t="shared" si="226"/>
        <v>1</v>
      </c>
      <c r="CU139" s="162">
        <v>2337</v>
      </c>
      <c r="CV139" s="194">
        <f t="shared" si="157"/>
        <v>1</v>
      </c>
      <c r="CW139" s="98">
        <f t="shared" si="158"/>
        <v>1</v>
      </c>
      <c r="CX139" s="98">
        <f t="shared" si="159"/>
        <v>0</v>
      </c>
      <c r="CY139" s="98">
        <f t="shared" si="160"/>
        <v>1</v>
      </c>
      <c r="CZ139" s="98">
        <f t="shared" si="161"/>
        <v>0</v>
      </c>
      <c r="DA139" s="98">
        <f t="shared" si="162"/>
        <v>0</v>
      </c>
      <c r="DB139" s="98">
        <f t="shared" si="163"/>
        <v>0</v>
      </c>
      <c r="DC139" s="99">
        <f t="shared" si="164"/>
        <v>0</v>
      </c>
      <c r="DD139" s="98">
        <f t="shared" si="165"/>
        <v>0</v>
      </c>
      <c r="DE139" s="195">
        <f t="shared" si="166"/>
        <v>0</v>
      </c>
      <c r="DF139" s="195">
        <f t="shared" si="167"/>
        <v>0</v>
      </c>
      <c r="DG139" s="196">
        <f t="shared" si="168"/>
        <v>0</v>
      </c>
      <c r="DH139">
        <f t="shared" si="227"/>
        <v>3</v>
      </c>
      <c r="DJ139" s="162">
        <v>2826</v>
      </c>
      <c r="DK139" s="194">
        <f t="shared" si="228"/>
        <v>1</v>
      </c>
      <c r="DL139" s="162">
        <f t="shared" si="229"/>
        <v>1</v>
      </c>
      <c r="DM139" s="98">
        <f t="shared" si="230"/>
        <v>0</v>
      </c>
      <c r="DN139" s="98">
        <f t="shared" si="231"/>
        <v>0</v>
      </c>
      <c r="DO139" s="98">
        <f t="shared" si="232"/>
        <v>0</v>
      </c>
      <c r="DP139" s="98">
        <f t="shared" si="233"/>
        <v>0</v>
      </c>
      <c r="DQ139" s="98">
        <f t="shared" si="234"/>
        <v>0</v>
      </c>
      <c r="DR139" s="98">
        <f t="shared" si="235"/>
        <v>0</v>
      </c>
      <c r="DS139" s="98">
        <f t="shared" si="236"/>
        <v>0</v>
      </c>
      <c r="DT139" s="195">
        <f t="shared" si="237"/>
        <v>0</v>
      </c>
      <c r="DU139" s="195">
        <f t="shared" si="238"/>
        <v>0</v>
      </c>
      <c r="DV139" s="196">
        <f t="shared" si="239"/>
        <v>0</v>
      </c>
      <c r="DW139">
        <f t="shared" si="240"/>
        <v>2</v>
      </c>
      <c r="DY139" s="194">
        <v>2013</v>
      </c>
      <c r="DZ139" s="194">
        <f t="shared" si="241"/>
        <v>0</v>
      </c>
      <c r="EA139" s="195">
        <f t="shared" si="242"/>
        <v>0</v>
      </c>
      <c r="EB139" s="98">
        <f t="shared" si="243"/>
        <v>0</v>
      </c>
      <c r="EC139" s="98">
        <f t="shared" si="244"/>
        <v>0</v>
      </c>
      <c r="ED139" s="98">
        <f t="shared" si="245"/>
        <v>0</v>
      </c>
      <c r="EE139" s="98">
        <f t="shared" si="246"/>
        <v>0</v>
      </c>
      <c r="EF139" s="98">
        <f t="shared" si="247"/>
        <v>0</v>
      </c>
      <c r="EG139" s="98">
        <f t="shared" si="248"/>
        <v>0</v>
      </c>
      <c r="EH139" s="98">
        <f t="shared" si="249"/>
        <v>0</v>
      </c>
      <c r="EI139" s="98">
        <f t="shared" si="250"/>
        <v>0</v>
      </c>
      <c r="EJ139" s="195">
        <f t="shared" si="251"/>
        <v>0</v>
      </c>
      <c r="EK139" s="195">
        <f t="shared" si="252"/>
        <v>0</v>
      </c>
      <c r="EL139" s="196">
        <f t="shared" si="253"/>
        <v>0</v>
      </c>
      <c r="EO139" s="196">
        <v>1024</v>
      </c>
      <c r="EP139" s="194">
        <f t="shared" si="254"/>
        <v>0</v>
      </c>
      <c r="EQ139" s="195">
        <f t="shared" si="255"/>
        <v>0</v>
      </c>
      <c r="ER139" s="98">
        <f t="shared" si="256"/>
        <v>0</v>
      </c>
      <c r="ES139" s="98">
        <f t="shared" si="257"/>
        <v>0</v>
      </c>
      <c r="ET139" s="98">
        <f t="shared" si="258"/>
        <v>0</v>
      </c>
      <c r="EU139" s="98">
        <f t="shared" si="259"/>
        <v>0</v>
      </c>
      <c r="EV139" s="98">
        <f t="shared" si="260"/>
        <v>1</v>
      </c>
      <c r="EW139" s="98">
        <f t="shared" si="261"/>
        <v>0</v>
      </c>
      <c r="EX139" s="98">
        <f t="shared" si="262"/>
        <v>0</v>
      </c>
      <c r="EY139" s="98">
        <f t="shared" si="263"/>
        <v>1</v>
      </c>
      <c r="EZ139" s="98">
        <f t="shared" si="264"/>
        <v>0</v>
      </c>
      <c r="FA139" s="195">
        <f t="shared" si="265"/>
        <v>0</v>
      </c>
      <c r="FB139" s="195">
        <f t="shared" si="266"/>
        <v>0</v>
      </c>
      <c r="FC139" s="196">
        <f t="shared" si="267"/>
        <v>0</v>
      </c>
      <c r="FF139" s="10">
        <v>1089</v>
      </c>
      <c r="FG139" s="191">
        <f t="shared" si="268"/>
        <v>1</v>
      </c>
      <c r="FH139" s="192">
        <f t="shared" si="269"/>
        <v>0</v>
      </c>
      <c r="FI139" s="160">
        <f t="shared" si="270"/>
        <v>0</v>
      </c>
      <c r="FJ139" s="160">
        <f t="shared" si="271"/>
        <v>0</v>
      </c>
      <c r="FK139" s="160">
        <f t="shared" si="272"/>
        <v>0</v>
      </c>
      <c r="FL139" s="160">
        <f t="shared" si="273"/>
        <v>0</v>
      </c>
      <c r="FM139" s="160">
        <f t="shared" si="274"/>
        <v>0</v>
      </c>
      <c r="FN139" s="160">
        <f t="shared" si="275"/>
        <v>1</v>
      </c>
      <c r="FO139" s="160">
        <f t="shared" si="276"/>
        <v>0</v>
      </c>
      <c r="FP139" s="160">
        <f t="shared" si="277"/>
        <v>0</v>
      </c>
      <c r="FQ139" s="160">
        <f t="shared" si="278"/>
        <v>1</v>
      </c>
      <c r="FR139" s="192">
        <f t="shared" si="279"/>
        <v>0</v>
      </c>
      <c r="FS139" s="192">
        <f t="shared" si="280"/>
        <v>0</v>
      </c>
      <c r="FT139" s="193">
        <f t="shared" si="281"/>
        <v>0</v>
      </c>
      <c r="FU139" s="193">
        <f t="shared" si="282"/>
        <v>0</v>
      </c>
    </row>
    <row r="140" spans="2:177" ht="13" thickBot="1" x14ac:dyDescent="0.3">
      <c r="B140" s="131">
        <v>126</v>
      </c>
      <c r="H140" s="2"/>
      <c r="M140" s="2"/>
      <c r="P140" s="126">
        <v>449</v>
      </c>
      <c r="Q140">
        <f t="shared" si="151"/>
        <v>1</v>
      </c>
      <c r="R140" s="10">
        <f t="shared" si="169"/>
        <v>0</v>
      </c>
      <c r="V140" s="126">
        <v>571</v>
      </c>
      <c r="W140">
        <f t="shared" si="170"/>
        <v>0</v>
      </c>
      <c r="X140" s="10">
        <f t="shared" si="171"/>
        <v>0</v>
      </c>
      <c r="Y140" s="10">
        <f t="shared" si="172"/>
        <v>0</v>
      </c>
      <c r="AB140" s="131">
        <v>868</v>
      </c>
      <c r="AC140" s="10">
        <f t="shared" si="152"/>
        <v>1</v>
      </c>
      <c r="AD140" s="10">
        <f t="shared" si="173"/>
        <v>0</v>
      </c>
      <c r="AE140" s="10">
        <f t="shared" si="174"/>
        <v>0</v>
      </c>
      <c r="AF140" s="10">
        <f t="shared" si="175"/>
        <v>0</v>
      </c>
      <c r="AH140" s="126">
        <v>1071</v>
      </c>
      <c r="AI140" s="10">
        <f t="shared" si="153"/>
        <v>0</v>
      </c>
      <c r="AJ140" s="10">
        <f t="shared" si="176"/>
        <v>0</v>
      </c>
      <c r="AK140" s="10">
        <f t="shared" si="177"/>
        <v>0</v>
      </c>
      <c r="AL140" s="10">
        <f t="shared" si="178"/>
        <v>0</v>
      </c>
      <c r="AM140" s="10">
        <f t="shared" si="179"/>
        <v>0</v>
      </c>
      <c r="AN140" s="131">
        <v>1138</v>
      </c>
      <c r="AO140" s="10">
        <f t="shared" si="154"/>
        <v>0</v>
      </c>
      <c r="AP140" s="10">
        <f t="shared" si="180"/>
        <v>0</v>
      </c>
      <c r="AQ140" s="10">
        <f t="shared" si="181"/>
        <v>0</v>
      </c>
      <c r="AR140" s="10">
        <f t="shared" si="182"/>
        <v>0</v>
      </c>
      <c r="AS140" s="10">
        <f t="shared" si="183"/>
        <v>0</v>
      </c>
      <c r="AT140" s="131">
        <v>1533</v>
      </c>
      <c r="AU140" s="10">
        <f t="shared" si="155"/>
        <v>0</v>
      </c>
      <c r="AV140" s="10">
        <f t="shared" si="184"/>
        <v>0</v>
      </c>
      <c r="AW140" s="10">
        <f t="shared" si="185"/>
        <v>0</v>
      </c>
      <c r="AX140" s="10">
        <f t="shared" si="186"/>
        <v>0</v>
      </c>
      <c r="AY140" s="10">
        <f t="shared" si="187"/>
        <v>0</v>
      </c>
      <c r="AZ140" s="142">
        <v>1625</v>
      </c>
      <c r="BA140" s="10">
        <f t="shared" si="156"/>
        <v>0</v>
      </c>
      <c r="BB140" s="10">
        <f t="shared" si="188"/>
        <v>1</v>
      </c>
      <c r="BC140" s="10">
        <f t="shared" si="189"/>
        <v>0</v>
      </c>
      <c r="BD140" s="10">
        <f t="shared" si="190"/>
        <v>0</v>
      </c>
      <c r="BE140" s="10">
        <f t="shared" si="191"/>
        <v>0</v>
      </c>
      <c r="BF140" s="10">
        <f t="shared" si="192"/>
        <v>0</v>
      </c>
      <c r="BG140" s="10">
        <f t="shared" si="193"/>
        <v>0</v>
      </c>
      <c r="BH140" s="10">
        <f t="shared" si="194"/>
        <v>0</v>
      </c>
      <c r="BJ140" s="131">
        <v>1726</v>
      </c>
      <c r="BK140" s="194">
        <f t="shared" si="195"/>
        <v>0</v>
      </c>
      <c r="BL140" s="195">
        <f t="shared" si="196"/>
        <v>0</v>
      </c>
      <c r="BM140" s="195">
        <f t="shared" si="197"/>
        <v>0</v>
      </c>
      <c r="BN140" s="195">
        <f t="shared" si="198"/>
        <v>0</v>
      </c>
      <c r="BO140" s="195">
        <f t="shared" si="199"/>
        <v>0</v>
      </c>
      <c r="BP140" s="195">
        <f t="shared" si="200"/>
        <v>0</v>
      </c>
      <c r="BQ140" s="195">
        <f t="shared" si="201"/>
        <v>0</v>
      </c>
      <c r="BR140" s="195">
        <f t="shared" si="283"/>
        <v>0</v>
      </c>
      <c r="BS140" s="196">
        <f t="shared" si="202"/>
        <v>0</v>
      </c>
      <c r="BT140" s="114">
        <f t="shared" si="203"/>
        <v>1</v>
      </c>
      <c r="BU140" s="162">
        <v>2041</v>
      </c>
      <c r="BV140" s="162">
        <f t="shared" si="204"/>
        <v>0</v>
      </c>
      <c r="BW140" s="98">
        <f t="shared" si="205"/>
        <v>0</v>
      </c>
      <c r="BX140" s="98">
        <f t="shared" si="206"/>
        <v>0</v>
      </c>
      <c r="BY140" s="98">
        <f t="shared" si="207"/>
        <v>0</v>
      </c>
      <c r="BZ140" s="98">
        <f t="shared" si="208"/>
        <v>0</v>
      </c>
      <c r="CA140" s="98">
        <f t="shared" si="209"/>
        <v>0</v>
      </c>
      <c r="CB140" s="98">
        <f t="shared" si="210"/>
        <v>0</v>
      </c>
      <c r="CC140" s="98">
        <f t="shared" si="211"/>
        <v>0</v>
      </c>
      <c r="CD140" s="195">
        <f t="shared" si="212"/>
        <v>0</v>
      </c>
      <c r="CE140" s="196">
        <f t="shared" si="213"/>
        <v>0</v>
      </c>
      <c r="CF140" s="114">
        <f t="shared" si="214"/>
        <v>1</v>
      </c>
      <c r="CG140" s="162">
        <v>2056</v>
      </c>
      <c r="CH140" s="194">
        <f t="shared" si="215"/>
        <v>1</v>
      </c>
      <c r="CI140" s="98">
        <f t="shared" si="216"/>
        <v>1</v>
      </c>
      <c r="CJ140" s="98">
        <f t="shared" si="217"/>
        <v>1</v>
      </c>
      <c r="CK140" s="98">
        <f t="shared" si="218"/>
        <v>1</v>
      </c>
      <c r="CL140" s="98">
        <f t="shared" si="219"/>
        <v>0</v>
      </c>
      <c r="CM140" s="98">
        <f t="shared" si="220"/>
        <v>0</v>
      </c>
      <c r="CN140" s="98">
        <f t="shared" si="221"/>
        <v>0</v>
      </c>
      <c r="CO140" s="99">
        <f t="shared" si="222"/>
        <v>0</v>
      </c>
      <c r="CP140" s="98">
        <f t="shared" si="223"/>
        <v>0</v>
      </c>
      <c r="CQ140" s="195">
        <f t="shared" si="224"/>
        <v>0</v>
      </c>
      <c r="CR140" s="196">
        <f t="shared" si="225"/>
        <v>0</v>
      </c>
      <c r="CS140">
        <f t="shared" si="226"/>
        <v>4</v>
      </c>
      <c r="CU140" s="164">
        <v>2415</v>
      </c>
      <c r="CV140" s="194">
        <f t="shared" si="157"/>
        <v>1</v>
      </c>
      <c r="CW140" s="98">
        <f t="shared" si="158"/>
        <v>0</v>
      </c>
      <c r="CX140" s="98">
        <f t="shared" si="159"/>
        <v>1</v>
      </c>
      <c r="CY140" s="98">
        <f t="shared" si="160"/>
        <v>0</v>
      </c>
      <c r="CZ140" s="98">
        <f t="shared" si="161"/>
        <v>0</v>
      </c>
      <c r="DA140" s="98">
        <f t="shared" si="162"/>
        <v>0</v>
      </c>
      <c r="DB140" s="98">
        <f t="shared" si="163"/>
        <v>0</v>
      </c>
      <c r="DC140" s="99">
        <f t="shared" si="164"/>
        <v>0</v>
      </c>
      <c r="DD140" s="98">
        <f t="shared" si="165"/>
        <v>0</v>
      </c>
      <c r="DE140" s="195">
        <f t="shared" si="166"/>
        <v>0</v>
      </c>
      <c r="DF140" s="195">
        <f t="shared" si="167"/>
        <v>0</v>
      </c>
      <c r="DG140" s="196">
        <f t="shared" si="168"/>
        <v>0</v>
      </c>
      <c r="DH140">
        <f t="shared" si="227"/>
        <v>2</v>
      </c>
      <c r="DJ140" s="164">
        <v>2959</v>
      </c>
      <c r="DK140" s="194">
        <f t="shared" si="228"/>
        <v>0</v>
      </c>
      <c r="DL140" s="162">
        <f t="shared" si="229"/>
        <v>0</v>
      </c>
      <c r="DM140" s="98">
        <f t="shared" si="230"/>
        <v>0</v>
      </c>
      <c r="DN140" s="98">
        <f t="shared" si="231"/>
        <v>0</v>
      </c>
      <c r="DO140" s="98">
        <f t="shared" si="232"/>
        <v>0</v>
      </c>
      <c r="DP140" s="98">
        <f t="shared" si="233"/>
        <v>0</v>
      </c>
      <c r="DQ140" s="98">
        <f t="shared" si="234"/>
        <v>0</v>
      </c>
      <c r="DR140" s="98">
        <f t="shared" si="235"/>
        <v>0</v>
      </c>
      <c r="DS140" s="98">
        <f t="shared" si="236"/>
        <v>0</v>
      </c>
      <c r="DT140" s="195">
        <f t="shared" si="237"/>
        <v>0</v>
      </c>
      <c r="DU140" s="195">
        <f t="shared" si="238"/>
        <v>0</v>
      </c>
      <c r="DV140" s="196">
        <f t="shared" si="239"/>
        <v>0</v>
      </c>
      <c r="DW140">
        <f t="shared" si="240"/>
        <v>0</v>
      </c>
      <c r="DY140" s="194">
        <v>2052</v>
      </c>
      <c r="DZ140" s="194">
        <f t="shared" si="241"/>
        <v>1</v>
      </c>
      <c r="EA140" s="195">
        <f t="shared" si="242"/>
        <v>0</v>
      </c>
      <c r="EB140" s="98">
        <f t="shared" si="243"/>
        <v>0</v>
      </c>
      <c r="EC140" s="98">
        <f t="shared" si="244"/>
        <v>0</v>
      </c>
      <c r="ED140" s="98">
        <f t="shared" si="245"/>
        <v>0</v>
      </c>
      <c r="EE140" s="98">
        <f t="shared" si="246"/>
        <v>0</v>
      </c>
      <c r="EF140" s="98">
        <f t="shared" si="247"/>
        <v>0</v>
      </c>
      <c r="EG140" s="98">
        <f t="shared" si="248"/>
        <v>0</v>
      </c>
      <c r="EH140" s="98">
        <f t="shared" si="249"/>
        <v>0</v>
      </c>
      <c r="EI140" s="98">
        <f t="shared" si="250"/>
        <v>0</v>
      </c>
      <c r="EJ140" s="195">
        <f t="shared" si="251"/>
        <v>0</v>
      </c>
      <c r="EK140" s="195">
        <f t="shared" si="252"/>
        <v>0</v>
      </c>
      <c r="EL140" s="196">
        <f t="shared" si="253"/>
        <v>0</v>
      </c>
      <c r="EO140" s="196">
        <v>1089</v>
      </c>
      <c r="EP140" s="194">
        <f t="shared" si="254"/>
        <v>0</v>
      </c>
      <c r="EQ140" s="195">
        <f t="shared" si="255"/>
        <v>0</v>
      </c>
      <c r="ER140" s="98">
        <f t="shared" si="256"/>
        <v>0</v>
      </c>
      <c r="ES140" s="98">
        <f t="shared" si="257"/>
        <v>0</v>
      </c>
      <c r="ET140" s="98">
        <f t="shared" si="258"/>
        <v>0</v>
      </c>
      <c r="EU140" s="98">
        <f t="shared" si="259"/>
        <v>0</v>
      </c>
      <c r="EV140" s="98">
        <f t="shared" si="260"/>
        <v>1</v>
      </c>
      <c r="EW140" s="98">
        <f t="shared" si="261"/>
        <v>0</v>
      </c>
      <c r="EX140" s="98">
        <f t="shared" si="262"/>
        <v>0</v>
      </c>
      <c r="EY140" s="98">
        <f t="shared" si="263"/>
        <v>1</v>
      </c>
      <c r="EZ140" s="98">
        <f t="shared" si="264"/>
        <v>0</v>
      </c>
      <c r="FA140" s="195">
        <f t="shared" si="265"/>
        <v>0</v>
      </c>
      <c r="FB140" s="195">
        <f t="shared" si="266"/>
        <v>0</v>
      </c>
      <c r="FC140" s="196">
        <f t="shared" si="267"/>
        <v>0</v>
      </c>
      <c r="FF140" s="10">
        <v>1114</v>
      </c>
      <c r="FG140" s="191">
        <f t="shared" si="268"/>
        <v>1</v>
      </c>
      <c r="FH140" s="192">
        <f t="shared" si="269"/>
        <v>1</v>
      </c>
      <c r="FI140" s="160">
        <f t="shared" si="270"/>
        <v>1</v>
      </c>
      <c r="FJ140" s="160">
        <f t="shared" si="271"/>
        <v>1</v>
      </c>
      <c r="FK140" s="160">
        <f t="shared" si="272"/>
        <v>1</v>
      </c>
      <c r="FL140" s="160">
        <f t="shared" si="273"/>
        <v>1</v>
      </c>
      <c r="FM140" s="160">
        <f t="shared" si="274"/>
        <v>1</v>
      </c>
      <c r="FN140" s="160">
        <f t="shared" si="275"/>
        <v>1</v>
      </c>
      <c r="FO140" s="160">
        <f t="shared" si="276"/>
        <v>1</v>
      </c>
      <c r="FP140" s="160">
        <f t="shared" si="277"/>
        <v>1</v>
      </c>
      <c r="FQ140" s="160">
        <f t="shared" si="278"/>
        <v>1</v>
      </c>
      <c r="FR140" s="192">
        <f t="shared" si="279"/>
        <v>0</v>
      </c>
      <c r="FS140" s="192">
        <f t="shared" si="280"/>
        <v>1</v>
      </c>
      <c r="FT140" s="193">
        <f t="shared" si="281"/>
        <v>0</v>
      </c>
      <c r="FU140" s="193">
        <f t="shared" si="282"/>
        <v>0</v>
      </c>
    </row>
    <row r="141" spans="2:177" ht="13" thickBot="1" x14ac:dyDescent="0.3">
      <c r="B141" s="131">
        <v>131</v>
      </c>
      <c r="H141" s="2"/>
      <c r="M141" s="154"/>
      <c r="P141" s="127">
        <v>469</v>
      </c>
      <c r="Q141">
        <f t="shared" si="151"/>
        <v>1</v>
      </c>
      <c r="R141" s="10">
        <f t="shared" si="169"/>
        <v>0</v>
      </c>
      <c r="V141" s="126">
        <v>587</v>
      </c>
      <c r="W141">
        <f t="shared" si="170"/>
        <v>0</v>
      </c>
      <c r="X141" s="10">
        <f t="shared" si="171"/>
        <v>0</v>
      </c>
      <c r="Y141" s="10">
        <f t="shared" si="172"/>
        <v>0</v>
      </c>
      <c r="AB141" s="131">
        <v>945</v>
      </c>
      <c r="AC141" s="10">
        <f t="shared" si="152"/>
        <v>0</v>
      </c>
      <c r="AD141" s="10">
        <f t="shared" si="173"/>
        <v>0</v>
      </c>
      <c r="AE141" s="10">
        <f t="shared" si="174"/>
        <v>0</v>
      </c>
      <c r="AF141" s="10">
        <f t="shared" si="175"/>
        <v>0</v>
      </c>
      <c r="AH141" s="126">
        <v>1089</v>
      </c>
      <c r="AI141" s="10">
        <f t="shared" si="153"/>
        <v>0</v>
      </c>
      <c r="AJ141" s="10">
        <f t="shared" si="176"/>
        <v>0</v>
      </c>
      <c r="AK141" s="10">
        <f t="shared" si="177"/>
        <v>0</v>
      </c>
      <c r="AL141" s="10">
        <f t="shared" si="178"/>
        <v>0</v>
      </c>
      <c r="AM141" s="10">
        <f t="shared" si="179"/>
        <v>0</v>
      </c>
      <c r="AN141" s="131">
        <v>1139</v>
      </c>
      <c r="AO141" s="10">
        <f t="shared" si="154"/>
        <v>0</v>
      </c>
      <c r="AP141" s="10">
        <f t="shared" si="180"/>
        <v>0</v>
      </c>
      <c r="AQ141" s="10">
        <f t="shared" si="181"/>
        <v>0</v>
      </c>
      <c r="AR141" s="10">
        <f t="shared" si="182"/>
        <v>0</v>
      </c>
      <c r="AS141" s="10">
        <f t="shared" si="183"/>
        <v>0</v>
      </c>
      <c r="AT141" s="131">
        <v>1574</v>
      </c>
      <c r="AU141" s="10">
        <f t="shared" si="155"/>
        <v>0</v>
      </c>
      <c r="AV141" s="10">
        <f t="shared" si="184"/>
        <v>0</v>
      </c>
      <c r="AW141" s="10">
        <f t="shared" si="185"/>
        <v>0</v>
      </c>
      <c r="AX141" s="10">
        <f t="shared" si="186"/>
        <v>0</v>
      </c>
      <c r="AY141" s="10">
        <f t="shared" si="187"/>
        <v>0</v>
      </c>
      <c r="AZ141" s="131">
        <v>1649</v>
      </c>
      <c r="BA141" s="10">
        <f t="shared" si="156"/>
        <v>0</v>
      </c>
      <c r="BB141" s="10">
        <f t="shared" si="188"/>
        <v>0</v>
      </c>
      <c r="BC141" s="10">
        <f t="shared" si="189"/>
        <v>0</v>
      </c>
      <c r="BD141" s="10">
        <f t="shared" si="190"/>
        <v>0</v>
      </c>
      <c r="BE141" s="10">
        <f t="shared" si="191"/>
        <v>0</v>
      </c>
      <c r="BF141" s="10">
        <f t="shared" si="192"/>
        <v>0</v>
      </c>
      <c r="BG141" s="10">
        <f t="shared" si="193"/>
        <v>0</v>
      </c>
      <c r="BH141" s="10">
        <f t="shared" si="194"/>
        <v>0</v>
      </c>
      <c r="BJ141" s="142">
        <v>1747</v>
      </c>
      <c r="BK141" s="194">
        <f t="shared" si="195"/>
        <v>0</v>
      </c>
      <c r="BL141" s="195">
        <f t="shared" si="196"/>
        <v>0</v>
      </c>
      <c r="BM141" s="195">
        <f t="shared" si="197"/>
        <v>0</v>
      </c>
      <c r="BN141" s="195">
        <f t="shared" si="198"/>
        <v>0</v>
      </c>
      <c r="BO141" s="195">
        <f t="shared" si="199"/>
        <v>0</v>
      </c>
      <c r="BP141" s="195">
        <f t="shared" si="200"/>
        <v>0</v>
      </c>
      <c r="BQ141" s="195">
        <f t="shared" si="201"/>
        <v>0</v>
      </c>
      <c r="BR141" s="195">
        <f t="shared" si="283"/>
        <v>0</v>
      </c>
      <c r="BS141" s="196">
        <f t="shared" si="202"/>
        <v>0</v>
      </c>
      <c r="BT141" s="114">
        <f t="shared" si="203"/>
        <v>1</v>
      </c>
      <c r="BU141" s="164">
        <v>2056</v>
      </c>
      <c r="BV141" s="162">
        <f t="shared" si="204"/>
        <v>1</v>
      </c>
      <c r="BW141" s="98">
        <f t="shared" si="205"/>
        <v>1</v>
      </c>
      <c r="BX141" s="98">
        <f t="shared" si="206"/>
        <v>1</v>
      </c>
      <c r="BY141" s="98">
        <f t="shared" si="207"/>
        <v>0</v>
      </c>
      <c r="BZ141" s="98">
        <f t="shared" si="208"/>
        <v>0</v>
      </c>
      <c r="CA141" s="98">
        <f t="shared" si="209"/>
        <v>0</v>
      </c>
      <c r="CB141" s="98">
        <f t="shared" si="210"/>
        <v>0</v>
      </c>
      <c r="CC141" s="98">
        <f t="shared" si="211"/>
        <v>0</v>
      </c>
      <c r="CD141" s="195">
        <f t="shared" si="212"/>
        <v>0</v>
      </c>
      <c r="CE141" s="196">
        <f t="shared" si="213"/>
        <v>0</v>
      </c>
      <c r="CF141" s="114">
        <f t="shared" si="214"/>
        <v>4</v>
      </c>
      <c r="CG141" s="164">
        <v>2122</v>
      </c>
      <c r="CH141" s="194">
        <f t="shared" si="215"/>
        <v>1</v>
      </c>
      <c r="CI141" s="98">
        <f t="shared" si="216"/>
        <v>0</v>
      </c>
      <c r="CJ141" s="98">
        <f t="shared" si="217"/>
        <v>0</v>
      </c>
      <c r="CK141" s="98">
        <f t="shared" si="218"/>
        <v>0</v>
      </c>
      <c r="CL141" s="98">
        <f t="shared" si="219"/>
        <v>0</v>
      </c>
      <c r="CM141" s="98">
        <f t="shared" si="220"/>
        <v>0</v>
      </c>
      <c r="CN141" s="98">
        <f t="shared" si="221"/>
        <v>0</v>
      </c>
      <c r="CO141" s="99">
        <f t="shared" si="222"/>
        <v>0</v>
      </c>
      <c r="CP141" s="98">
        <f t="shared" si="223"/>
        <v>0</v>
      </c>
      <c r="CQ141" s="195">
        <f t="shared" si="224"/>
        <v>0</v>
      </c>
      <c r="CR141" s="196">
        <f t="shared" si="225"/>
        <v>0</v>
      </c>
      <c r="CS141">
        <f t="shared" si="226"/>
        <v>1</v>
      </c>
      <c r="CU141" s="162">
        <v>2471</v>
      </c>
      <c r="CV141" s="194">
        <f t="shared" si="157"/>
        <v>0</v>
      </c>
      <c r="CW141" s="98">
        <f t="shared" si="158"/>
        <v>0</v>
      </c>
      <c r="CX141" s="98">
        <f t="shared" si="159"/>
        <v>0</v>
      </c>
      <c r="CY141" s="98">
        <f t="shared" si="160"/>
        <v>0</v>
      </c>
      <c r="CZ141" s="98">
        <f t="shared" si="161"/>
        <v>0</v>
      </c>
      <c r="DA141" s="98">
        <f t="shared" si="162"/>
        <v>0</v>
      </c>
      <c r="DB141" s="98">
        <f t="shared" si="163"/>
        <v>0</v>
      </c>
      <c r="DC141" s="99">
        <f t="shared" si="164"/>
        <v>0</v>
      </c>
      <c r="DD141" s="98">
        <f t="shared" si="165"/>
        <v>0</v>
      </c>
      <c r="DE141" s="195">
        <f t="shared" si="166"/>
        <v>0</v>
      </c>
      <c r="DF141" s="195">
        <f t="shared" si="167"/>
        <v>0</v>
      </c>
      <c r="DG141" s="196">
        <f t="shared" si="168"/>
        <v>0</v>
      </c>
      <c r="DH141">
        <f t="shared" si="227"/>
        <v>0</v>
      </c>
      <c r="DJ141" s="162">
        <v>2996</v>
      </c>
      <c r="DK141" s="194">
        <f t="shared" si="228"/>
        <v>0</v>
      </c>
      <c r="DL141" s="162">
        <f t="shared" si="229"/>
        <v>1</v>
      </c>
      <c r="DM141" s="98">
        <f t="shared" si="230"/>
        <v>0</v>
      </c>
      <c r="DN141" s="98">
        <f t="shared" si="231"/>
        <v>0</v>
      </c>
      <c r="DO141" s="98">
        <f t="shared" si="232"/>
        <v>0</v>
      </c>
      <c r="DP141" s="98">
        <f t="shared" si="233"/>
        <v>0</v>
      </c>
      <c r="DQ141" s="98">
        <f t="shared" si="234"/>
        <v>0</v>
      </c>
      <c r="DR141" s="98">
        <f t="shared" si="235"/>
        <v>0</v>
      </c>
      <c r="DS141" s="98">
        <f t="shared" si="236"/>
        <v>0</v>
      </c>
      <c r="DT141" s="195">
        <f t="shared" si="237"/>
        <v>0</v>
      </c>
      <c r="DU141" s="195">
        <f t="shared" si="238"/>
        <v>0</v>
      </c>
      <c r="DV141" s="196">
        <f t="shared" si="239"/>
        <v>0</v>
      </c>
      <c r="DW141">
        <f t="shared" si="240"/>
        <v>1</v>
      </c>
      <c r="DY141" s="194">
        <v>2054</v>
      </c>
      <c r="DZ141" s="194">
        <f t="shared" si="241"/>
        <v>1</v>
      </c>
      <c r="EA141" s="195">
        <f t="shared" si="242"/>
        <v>1</v>
      </c>
      <c r="EB141" s="98">
        <f t="shared" si="243"/>
        <v>1</v>
      </c>
      <c r="EC141" s="98">
        <f t="shared" si="244"/>
        <v>0</v>
      </c>
      <c r="ED141" s="98">
        <f t="shared" si="245"/>
        <v>0</v>
      </c>
      <c r="EE141" s="98">
        <f t="shared" si="246"/>
        <v>0</v>
      </c>
      <c r="EF141" s="98">
        <f t="shared" si="247"/>
        <v>1</v>
      </c>
      <c r="EG141" s="98">
        <f t="shared" si="248"/>
        <v>0</v>
      </c>
      <c r="EH141" s="98">
        <f t="shared" si="249"/>
        <v>0</v>
      </c>
      <c r="EI141" s="98">
        <f t="shared" si="250"/>
        <v>0</v>
      </c>
      <c r="EJ141" s="195">
        <f t="shared" si="251"/>
        <v>0</v>
      </c>
      <c r="EK141" s="195">
        <f t="shared" si="252"/>
        <v>0</v>
      </c>
      <c r="EL141" s="196">
        <f t="shared" si="253"/>
        <v>0</v>
      </c>
      <c r="EO141" s="196">
        <v>1114</v>
      </c>
      <c r="EP141" s="194">
        <f t="shared" si="254"/>
        <v>1</v>
      </c>
      <c r="EQ141" s="195">
        <f t="shared" si="255"/>
        <v>1</v>
      </c>
      <c r="ER141" s="98">
        <f t="shared" si="256"/>
        <v>1</v>
      </c>
      <c r="ES141" s="98">
        <f t="shared" si="257"/>
        <v>1</v>
      </c>
      <c r="ET141" s="98">
        <f t="shared" si="258"/>
        <v>1</v>
      </c>
      <c r="EU141" s="98">
        <f t="shared" si="259"/>
        <v>1</v>
      </c>
      <c r="EV141" s="98">
        <f t="shared" si="260"/>
        <v>1</v>
      </c>
      <c r="EW141" s="98">
        <f t="shared" si="261"/>
        <v>1</v>
      </c>
      <c r="EX141" s="98">
        <f t="shared" si="262"/>
        <v>1</v>
      </c>
      <c r="EY141" s="98">
        <f t="shared" si="263"/>
        <v>1</v>
      </c>
      <c r="EZ141" s="98">
        <f t="shared" si="264"/>
        <v>1</v>
      </c>
      <c r="FA141" s="195">
        <f t="shared" si="265"/>
        <v>0</v>
      </c>
      <c r="FB141" s="195">
        <f t="shared" si="266"/>
        <v>0</v>
      </c>
      <c r="FC141" s="196">
        <f t="shared" si="267"/>
        <v>0</v>
      </c>
      <c r="FF141" s="10">
        <v>1124</v>
      </c>
      <c r="FG141" s="191">
        <f t="shared" si="268"/>
        <v>0</v>
      </c>
      <c r="FH141" s="192">
        <f t="shared" si="269"/>
        <v>0</v>
      </c>
      <c r="FI141" s="160">
        <f t="shared" si="270"/>
        <v>0</v>
      </c>
      <c r="FJ141" s="160">
        <f t="shared" si="271"/>
        <v>0</v>
      </c>
      <c r="FK141" s="160">
        <f t="shared" si="272"/>
        <v>0</v>
      </c>
      <c r="FL141" s="160">
        <f t="shared" si="273"/>
        <v>1</v>
      </c>
      <c r="FM141" s="160">
        <f t="shared" si="274"/>
        <v>1</v>
      </c>
      <c r="FN141" s="160">
        <f t="shared" si="275"/>
        <v>1</v>
      </c>
      <c r="FO141" s="160">
        <f t="shared" si="276"/>
        <v>1</v>
      </c>
      <c r="FP141" s="160">
        <f t="shared" si="277"/>
        <v>0</v>
      </c>
      <c r="FQ141" s="160">
        <f t="shared" si="278"/>
        <v>0</v>
      </c>
      <c r="FR141" s="192">
        <f t="shared" si="279"/>
        <v>0</v>
      </c>
      <c r="FS141" s="192">
        <f t="shared" si="280"/>
        <v>0</v>
      </c>
      <c r="FT141" s="193">
        <f t="shared" si="281"/>
        <v>0</v>
      </c>
      <c r="FU141" s="193">
        <f t="shared" si="282"/>
        <v>0</v>
      </c>
    </row>
    <row r="142" spans="2:177" ht="13" thickBot="1" x14ac:dyDescent="0.3">
      <c r="B142" s="131">
        <v>157</v>
      </c>
      <c r="H142" s="2"/>
      <c r="M142" s="154"/>
      <c r="P142" s="127">
        <v>494</v>
      </c>
      <c r="Q142">
        <f t="shared" si="151"/>
        <v>0</v>
      </c>
      <c r="R142" s="10">
        <f t="shared" si="169"/>
        <v>0</v>
      </c>
      <c r="V142" s="126">
        <v>618</v>
      </c>
      <c r="W142">
        <f t="shared" si="170"/>
        <v>0</v>
      </c>
      <c r="X142" s="10">
        <f t="shared" si="171"/>
        <v>0</v>
      </c>
      <c r="Y142" s="10">
        <f t="shared" si="172"/>
        <v>0</v>
      </c>
      <c r="AB142" s="131">
        <v>968</v>
      </c>
      <c r="AC142" s="10">
        <f t="shared" si="152"/>
        <v>0</v>
      </c>
      <c r="AD142" s="10">
        <f t="shared" si="173"/>
        <v>0</v>
      </c>
      <c r="AE142" s="10">
        <f t="shared" si="174"/>
        <v>0</v>
      </c>
      <c r="AF142" s="10">
        <f t="shared" si="175"/>
        <v>0</v>
      </c>
      <c r="AH142" s="126">
        <v>1108</v>
      </c>
      <c r="AI142" s="10">
        <f t="shared" si="153"/>
        <v>1</v>
      </c>
      <c r="AJ142" s="10">
        <f t="shared" si="176"/>
        <v>1</v>
      </c>
      <c r="AK142" s="10">
        <f t="shared" si="177"/>
        <v>0</v>
      </c>
      <c r="AL142" s="10">
        <f t="shared" si="178"/>
        <v>0</v>
      </c>
      <c r="AM142" s="10">
        <f t="shared" si="179"/>
        <v>0</v>
      </c>
      <c r="AN142" s="142">
        <v>1276</v>
      </c>
      <c r="AO142" s="10">
        <f t="shared" si="154"/>
        <v>0</v>
      </c>
      <c r="AP142" s="10">
        <f t="shared" si="180"/>
        <v>0</v>
      </c>
      <c r="AQ142" s="10">
        <f t="shared" si="181"/>
        <v>0</v>
      </c>
      <c r="AR142" s="10">
        <f t="shared" si="182"/>
        <v>0</v>
      </c>
      <c r="AS142" s="10">
        <f t="shared" si="183"/>
        <v>0</v>
      </c>
      <c r="AT142" s="142">
        <v>1592</v>
      </c>
      <c r="AU142" s="10">
        <f t="shared" si="155"/>
        <v>1</v>
      </c>
      <c r="AV142" s="10">
        <f t="shared" si="184"/>
        <v>1</v>
      </c>
      <c r="AW142" s="10">
        <f t="shared" si="185"/>
        <v>0</v>
      </c>
      <c r="AX142" s="10">
        <f t="shared" si="186"/>
        <v>0</v>
      </c>
      <c r="AY142" s="10">
        <f t="shared" si="187"/>
        <v>0</v>
      </c>
      <c r="AZ142" s="131">
        <v>1714</v>
      </c>
      <c r="BA142" s="10">
        <f t="shared" si="156"/>
        <v>0</v>
      </c>
      <c r="BB142" s="10">
        <f t="shared" si="188"/>
        <v>0</v>
      </c>
      <c r="BC142" s="10">
        <f t="shared" si="189"/>
        <v>0</v>
      </c>
      <c r="BD142" s="10">
        <f t="shared" si="190"/>
        <v>0</v>
      </c>
      <c r="BE142" s="10">
        <f t="shared" si="191"/>
        <v>0</v>
      </c>
      <c r="BF142" s="10">
        <f t="shared" si="192"/>
        <v>0</v>
      </c>
      <c r="BG142" s="10">
        <f t="shared" si="193"/>
        <v>0</v>
      </c>
      <c r="BH142" s="10">
        <f t="shared" si="194"/>
        <v>0</v>
      </c>
      <c r="BJ142" s="131">
        <v>1771</v>
      </c>
      <c r="BK142" s="194">
        <f t="shared" si="195"/>
        <v>1</v>
      </c>
      <c r="BL142" s="195">
        <f t="shared" si="196"/>
        <v>0</v>
      </c>
      <c r="BM142" s="195">
        <f t="shared" si="197"/>
        <v>0</v>
      </c>
      <c r="BN142" s="195">
        <f t="shared" si="198"/>
        <v>0</v>
      </c>
      <c r="BO142" s="195">
        <f t="shared" si="199"/>
        <v>0</v>
      </c>
      <c r="BP142" s="195">
        <f t="shared" si="200"/>
        <v>0</v>
      </c>
      <c r="BQ142" s="195">
        <f t="shared" si="201"/>
        <v>0</v>
      </c>
      <c r="BR142" s="195">
        <f t="shared" si="283"/>
        <v>0</v>
      </c>
      <c r="BS142" s="196">
        <f t="shared" si="202"/>
        <v>0</v>
      </c>
      <c r="BT142" s="114">
        <f t="shared" si="203"/>
        <v>2</v>
      </c>
      <c r="BU142" s="162">
        <v>2122</v>
      </c>
      <c r="BV142" s="162">
        <f t="shared" si="204"/>
        <v>0</v>
      </c>
      <c r="BW142" s="98">
        <f t="shared" si="205"/>
        <v>0</v>
      </c>
      <c r="BX142" s="98">
        <f t="shared" si="206"/>
        <v>0</v>
      </c>
      <c r="BY142" s="98">
        <f t="shared" si="207"/>
        <v>0</v>
      </c>
      <c r="BZ142" s="98">
        <f t="shared" si="208"/>
        <v>0</v>
      </c>
      <c r="CA142" s="98">
        <f t="shared" si="209"/>
        <v>0</v>
      </c>
      <c r="CB142" s="98">
        <f t="shared" si="210"/>
        <v>0</v>
      </c>
      <c r="CC142" s="98">
        <f t="shared" si="211"/>
        <v>0</v>
      </c>
      <c r="CD142" s="195">
        <f t="shared" si="212"/>
        <v>0</v>
      </c>
      <c r="CE142" s="196">
        <f t="shared" si="213"/>
        <v>0</v>
      </c>
      <c r="CF142" s="114">
        <f t="shared" si="214"/>
        <v>1</v>
      </c>
      <c r="CG142" s="162">
        <v>2137</v>
      </c>
      <c r="CH142" s="194">
        <f t="shared" si="215"/>
        <v>1</v>
      </c>
      <c r="CI142" s="98">
        <f t="shared" si="216"/>
        <v>0</v>
      </c>
      <c r="CJ142" s="98">
        <f t="shared" si="217"/>
        <v>0</v>
      </c>
      <c r="CK142" s="98">
        <f t="shared" si="218"/>
        <v>0</v>
      </c>
      <c r="CL142" s="98">
        <f t="shared" si="219"/>
        <v>0</v>
      </c>
      <c r="CM142" s="98">
        <f t="shared" si="220"/>
        <v>0</v>
      </c>
      <c r="CN142" s="98">
        <f t="shared" si="221"/>
        <v>0</v>
      </c>
      <c r="CO142" s="99">
        <f t="shared" si="222"/>
        <v>0</v>
      </c>
      <c r="CP142" s="98">
        <f t="shared" si="223"/>
        <v>0</v>
      </c>
      <c r="CQ142" s="195">
        <f t="shared" si="224"/>
        <v>0</v>
      </c>
      <c r="CR142" s="196">
        <f t="shared" si="225"/>
        <v>0</v>
      </c>
      <c r="CS142">
        <f t="shared" si="226"/>
        <v>1</v>
      </c>
      <c r="CU142" s="162">
        <v>2474</v>
      </c>
      <c r="CV142" s="194">
        <f t="shared" si="157"/>
        <v>0</v>
      </c>
      <c r="CW142" s="98">
        <f t="shared" si="158"/>
        <v>0</v>
      </c>
      <c r="CX142" s="98">
        <f t="shared" si="159"/>
        <v>0</v>
      </c>
      <c r="CY142" s="98">
        <f t="shared" si="160"/>
        <v>0</v>
      </c>
      <c r="CZ142" s="98">
        <f t="shared" si="161"/>
        <v>0</v>
      </c>
      <c r="DA142" s="98">
        <f t="shared" si="162"/>
        <v>0</v>
      </c>
      <c r="DB142" s="98">
        <f t="shared" si="163"/>
        <v>0</v>
      </c>
      <c r="DC142" s="99">
        <f t="shared" si="164"/>
        <v>0</v>
      </c>
      <c r="DD142" s="98">
        <f t="shared" si="165"/>
        <v>0</v>
      </c>
      <c r="DE142" s="195">
        <f t="shared" si="166"/>
        <v>0</v>
      </c>
      <c r="DF142" s="195">
        <f t="shared" si="167"/>
        <v>0</v>
      </c>
      <c r="DG142" s="196">
        <f t="shared" si="168"/>
        <v>0</v>
      </c>
      <c r="DH142">
        <f t="shared" si="227"/>
        <v>0</v>
      </c>
      <c r="DJ142" s="162">
        <v>3284</v>
      </c>
      <c r="DK142" s="194">
        <f t="shared" si="228"/>
        <v>0</v>
      </c>
      <c r="DL142" s="162">
        <f t="shared" si="229"/>
        <v>0</v>
      </c>
      <c r="DM142" s="98">
        <f t="shared" si="230"/>
        <v>0</v>
      </c>
      <c r="DN142" s="98">
        <f t="shared" si="231"/>
        <v>0</v>
      </c>
      <c r="DO142" s="98">
        <f t="shared" si="232"/>
        <v>0</v>
      </c>
      <c r="DP142" s="98">
        <f t="shared" si="233"/>
        <v>0</v>
      </c>
      <c r="DQ142" s="98">
        <f t="shared" si="234"/>
        <v>0</v>
      </c>
      <c r="DR142" s="98">
        <f t="shared" si="235"/>
        <v>0</v>
      </c>
      <c r="DS142" s="98">
        <f t="shared" si="236"/>
        <v>0</v>
      </c>
      <c r="DT142" s="195">
        <f t="shared" si="237"/>
        <v>0</v>
      </c>
      <c r="DU142" s="195">
        <f t="shared" si="238"/>
        <v>0</v>
      </c>
      <c r="DV142" s="196">
        <f t="shared" si="239"/>
        <v>0</v>
      </c>
      <c r="DW142">
        <f t="shared" si="240"/>
        <v>0</v>
      </c>
      <c r="DY142" s="194">
        <v>2056</v>
      </c>
      <c r="DZ142" s="194">
        <f t="shared" si="241"/>
        <v>1</v>
      </c>
      <c r="EA142" s="195">
        <f t="shared" si="242"/>
        <v>1</v>
      </c>
      <c r="EB142" s="98">
        <f t="shared" si="243"/>
        <v>1</v>
      </c>
      <c r="EC142" s="98">
        <f t="shared" si="244"/>
        <v>1</v>
      </c>
      <c r="ED142" s="98">
        <f t="shared" si="245"/>
        <v>1</v>
      </c>
      <c r="EE142" s="98">
        <f t="shared" si="246"/>
        <v>1</v>
      </c>
      <c r="EF142" s="98">
        <f t="shared" si="247"/>
        <v>1</v>
      </c>
      <c r="EG142" s="98">
        <f t="shared" si="248"/>
        <v>0</v>
      </c>
      <c r="EH142" s="98">
        <f t="shared" si="249"/>
        <v>0</v>
      </c>
      <c r="EI142" s="98">
        <f t="shared" si="250"/>
        <v>0</v>
      </c>
      <c r="EJ142" s="195">
        <f t="shared" si="251"/>
        <v>0</v>
      </c>
      <c r="EK142" s="195">
        <f t="shared" si="252"/>
        <v>0</v>
      </c>
      <c r="EL142" s="196">
        <f t="shared" si="253"/>
        <v>0</v>
      </c>
      <c r="EO142" s="196">
        <v>1156</v>
      </c>
      <c r="EP142" s="194">
        <f t="shared" si="254"/>
        <v>0</v>
      </c>
      <c r="EQ142" s="195">
        <f t="shared" si="255"/>
        <v>0</v>
      </c>
      <c r="ER142" s="98">
        <f t="shared" si="256"/>
        <v>0</v>
      </c>
      <c r="ES142" s="98">
        <f t="shared" si="257"/>
        <v>0</v>
      </c>
      <c r="ET142" s="98">
        <f t="shared" si="258"/>
        <v>0</v>
      </c>
      <c r="EU142" s="98">
        <f t="shared" si="259"/>
        <v>0</v>
      </c>
      <c r="EV142" s="98">
        <f t="shared" si="260"/>
        <v>0</v>
      </c>
      <c r="EW142" s="98">
        <f t="shared" si="261"/>
        <v>0</v>
      </c>
      <c r="EX142" s="98">
        <f t="shared" si="262"/>
        <v>0</v>
      </c>
      <c r="EY142" s="98">
        <f t="shared" si="263"/>
        <v>0</v>
      </c>
      <c r="EZ142" s="98">
        <f t="shared" si="264"/>
        <v>0</v>
      </c>
      <c r="FA142" s="195">
        <f t="shared" si="265"/>
        <v>0</v>
      </c>
      <c r="FB142" s="195">
        <f t="shared" si="266"/>
        <v>0</v>
      </c>
      <c r="FC142" s="196">
        <f t="shared" si="267"/>
        <v>0</v>
      </c>
      <c r="FF142" s="10">
        <v>1153</v>
      </c>
      <c r="FG142" s="191">
        <f t="shared" si="268"/>
        <v>0</v>
      </c>
      <c r="FH142" s="192">
        <f t="shared" si="269"/>
        <v>1</v>
      </c>
      <c r="FI142" s="160">
        <f t="shared" si="270"/>
        <v>0</v>
      </c>
      <c r="FJ142" s="160">
        <f t="shared" si="271"/>
        <v>0</v>
      </c>
      <c r="FK142" s="160">
        <f t="shared" si="272"/>
        <v>0</v>
      </c>
      <c r="FL142" s="160">
        <f t="shared" si="273"/>
        <v>0</v>
      </c>
      <c r="FM142" s="160">
        <f t="shared" si="274"/>
        <v>0</v>
      </c>
      <c r="FN142" s="160">
        <f t="shared" si="275"/>
        <v>0</v>
      </c>
      <c r="FO142" s="160">
        <f t="shared" si="276"/>
        <v>1</v>
      </c>
      <c r="FP142" s="160">
        <f t="shared" si="277"/>
        <v>0</v>
      </c>
      <c r="FQ142" s="160">
        <f t="shared" si="278"/>
        <v>0</v>
      </c>
      <c r="FR142" s="192">
        <f t="shared" si="279"/>
        <v>0</v>
      </c>
      <c r="FS142" s="192">
        <f t="shared" si="280"/>
        <v>0</v>
      </c>
      <c r="FT142" s="193">
        <f t="shared" si="281"/>
        <v>0</v>
      </c>
      <c r="FU142" s="193">
        <f t="shared" si="282"/>
        <v>0</v>
      </c>
    </row>
    <row r="143" spans="2:177" ht="13" thickBot="1" x14ac:dyDescent="0.3">
      <c r="B143" s="131">
        <v>173</v>
      </c>
      <c r="H143" s="2"/>
      <c r="M143" s="2"/>
      <c r="P143" s="126">
        <v>519</v>
      </c>
      <c r="Q143">
        <f t="shared" si="151"/>
        <v>0</v>
      </c>
      <c r="R143" s="10">
        <f t="shared" si="169"/>
        <v>0</v>
      </c>
      <c r="V143" s="126">
        <v>638</v>
      </c>
      <c r="W143">
        <f t="shared" si="170"/>
        <v>0</v>
      </c>
      <c r="X143" s="10">
        <f t="shared" si="171"/>
        <v>0</v>
      </c>
      <c r="Y143" s="10">
        <f t="shared" si="172"/>
        <v>0</v>
      </c>
      <c r="AB143" s="131">
        <v>971</v>
      </c>
      <c r="AC143" s="10">
        <f t="shared" si="152"/>
        <v>0</v>
      </c>
      <c r="AD143" s="10">
        <f t="shared" si="173"/>
        <v>0</v>
      </c>
      <c r="AE143" s="10">
        <f t="shared" si="174"/>
        <v>0</v>
      </c>
      <c r="AF143" s="10">
        <f t="shared" si="175"/>
        <v>0</v>
      </c>
      <c r="AH143" s="126">
        <v>1114</v>
      </c>
      <c r="AI143" s="10">
        <f t="shared" si="153"/>
        <v>1</v>
      </c>
      <c r="AJ143" s="10">
        <f t="shared" si="176"/>
        <v>1</v>
      </c>
      <c r="AK143" s="10">
        <f t="shared" si="177"/>
        <v>0</v>
      </c>
      <c r="AL143" s="10">
        <f t="shared" si="178"/>
        <v>0</v>
      </c>
      <c r="AM143" s="10">
        <f t="shared" si="179"/>
        <v>0</v>
      </c>
      <c r="AN143" s="131">
        <v>1305</v>
      </c>
      <c r="AO143" s="10">
        <f t="shared" si="154"/>
        <v>1</v>
      </c>
      <c r="AP143" s="10">
        <f t="shared" si="180"/>
        <v>0</v>
      </c>
      <c r="AQ143" s="10">
        <f t="shared" si="181"/>
        <v>0</v>
      </c>
      <c r="AR143" s="10">
        <f t="shared" si="182"/>
        <v>0</v>
      </c>
      <c r="AS143" s="10">
        <f t="shared" si="183"/>
        <v>0</v>
      </c>
      <c r="AT143" s="131">
        <v>1595</v>
      </c>
      <c r="AU143" s="10">
        <f t="shared" si="155"/>
        <v>0</v>
      </c>
      <c r="AV143" s="10">
        <f t="shared" si="184"/>
        <v>0</v>
      </c>
      <c r="AW143" s="10">
        <f t="shared" si="185"/>
        <v>0</v>
      </c>
      <c r="AX143" s="10">
        <f t="shared" si="186"/>
        <v>0</v>
      </c>
      <c r="AY143" s="10">
        <f t="shared" si="187"/>
        <v>0</v>
      </c>
      <c r="AZ143" s="131">
        <v>1717</v>
      </c>
      <c r="BA143" s="10">
        <f t="shared" si="156"/>
        <v>0</v>
      </c>
      <c r="BB143" s="10">
        <f t="shared" si="188"/>
        <v>0</v>
      </c>
      <c r="BC143" s="10">
        <f t="shared" si="189"/>
        <v>0</v>
      </c>
      <c r="BD143" s="10">
        <f t="shared" si="190"/>
        <v>0</v>
      </c>
      <c r="BE143" s="10">
        <f t="shared" si="191"/>
        <v>0</v>
      </c>
      <c r="BF143" s="10">
        <f t="shared" si="192"/>
        <v>0</v>
      </c>
      <c r="BG143" s="10">
        <f t="shared" si="193"/>
        <v>0</v>
      </c>
      <c r="BH143" s="10">
        <f t="shared" si="194"/>
        <v>0</v>
      </c>
      <c r="BJ143" s="131">
        <v>1806</v>
      </c>
      <c r="BK143" s="194">
        <f t="shared" si="195"/>
        <v>1</v>
      </c>
      <c r="BL143" s="195">
        <f t="shared" si="196"/>
        <v>0</v>
      </c>
      <c r="BM143" s="195">
        <f t="shared" si="197"/>
        <v>0</v>
      </c>
      <c r="BN143" s="195">
        <f t="shared" si="198"/>
        <v>0</v>
      </c>
      <c r="BO143" s="195">
        <f t="shared" si="199"/>
        <v>0</v>
      </c>
      <c r="BP143" s="195">
        <f t="shared" si="200"/>
        <v>0</v>
      </c>
      <c r="BQ143" s="195">
        <f t="shared" si="201"/>
        <v>0</v>
      </c>
      <c r="BR143" s="195">
        <f t="shared" si="283"/>
        <v>0</v>
      </c>
      <c r="BS143" s="196">
        <f t="shared" si="202"/>
        <v>0</v>
      </c>
      <c r="BT143" s="114">
        <f t="shared" si="203"/>
        <v>2</v>
      </c>
      <c r="BU143" s="162">
        <v>2130</v>
      </c>
      <c r="BV143" s="162">
        <f t="shared" si="204"/>
        <v>0</v>
      </c>
      <c r="BW143" s="98">
        <f t="shared" si="205"/>
        <v>0</v>
      </c>
      <c r="BX143" s="98">
        <f t="shared" si="206"/>
        <v>0</v>
      </c>
      <c r="BY143" s="98">
        <f t="shared" si="207"/>
        <v>0</v>
      </c>
      <c r="BZ143" s="98">
        <f t="shared" si="208"/>
        <v>0</v>
      </c>
      <c r="CA143" s="98">
        <f t="shared" si="209"/>
        <v>0</v>
      </c>
      <c r="CB143" s="98">
        <f t="shared" si="210"/>
        <v>0</v>
      </c>
      <c r="CC143" s="98">
        <f t="shared" si="211"/>
        <v>0</v>
      </c>
      <c r="CD143" s="195">
        <f t="shared" si="212"/>
        <v>0</v>
      </c>
      <c r="CE143" s="196">
        <f t="shared" si="213"/>
        <v>0</v>
      </c>
      <c r="CF143" s="114">
        <f t="shared" si="214"/>
        <v>1</v>
      </c>
      <c r="CG143" s="162">
        <v>2169</v>
      </c>
      <c r="CH143" s="194">
        <f t="shared" si="215"/>
        <v>0</v>
      </c>
      <c r="CI143" s="98">
        <f t="shared" si="216"/>
        <v>0</v>
      </c>
      <c r="CJ143" s="98">
        <f t="shared" si="217"/>
        <v>0</v>
      </c>
      <c r="CK143" s="98">
        <f t="shared" si="218"/>
        <v>0</v>
      </c>
      <c r="CL143" s="98">
        <f t="shared" si="219"/>
        <v>0</v>
      </c>
      <c r="CM143" s="98">
        <f t="shared" si="220"/>
        <v>0</v>
      </c>
      <c r="CN143" s="98">
        <f t="shared" si="221"/>
        <v>0</v>
      </c>
      <c r="CO143" s="99">
        <f t="shared" si="222"/>
        <v>0</v>
      </c>
      <c r="CP143" s="98">
        <f t="shared" si="223"/>
        <v>0</v>
      </c>
      <c r="CQ143" s="195">
        <f t="shared" si="224"/>
        <v>0</v>
      </c>
      <c r="CR143" s="196">
        <f t="shared" si="225"/>
        <v>0</v>
      </c>
      <c r="CS143">
        <f t="shared" si="226"/>
        <v>0</v>
      </c>
      <c r="CU143" s="164">
        <v>2557</v>
      </c>
      <c r="CV143" s="194">
        <f t="shared" si="157"/>
        <v>0</v>
      </c>
      <c r="CW143" s="98">
        <f t="shared" si="158"/>
        <v>0</v>
      </c>
      <c r="CX143" s="98">
        <f t="shared" si="159"/>
        <v>0</v>
      </c>
      <c r="CY143" s="98">
        <f t="shared" si="160"/>
        <v>0</v>
      </c>
      <c r="CZ143" s="98">
        <f t="shared" si="161"/>
        <v>0</v>
      </c>
      <c r="DA143" s="98">
        <f t="shared" si="162"/>
        <v>0</v>
      </c>
      <c r="DB143" s="98">
        <f t="shared" si="163"/>
        <v>0</v>
      </c>
      <c r="DC143" s="99">
        <f t="shared" si="164"/>
        <v>0</v>
      </c>
      <c r="DD143" s="98">
        <f t="shared" si="165"/>
        <v>0</v>
      </c>
      <c r="DE143" s="195">
        <f t="shared" si="166"/>
        <v>0</v>
      </c>
      <c r="DF143" s="195">
        <f t="shared" si="167"/>
        <v>0</v>
      </c>
      <c r="DG143" s="196">
        <f t="shared" si="168"/>
        <v>0</v>
      </c>
      <c r="DH143">
        <f t="shared" si="227"/>
        <v>0</v>
      </c>
      <c r="DJ143" s="164">
        <v>3310</v>
      </c>
      <c r="DK143" s="194">
        <f t="shared" si="228"/>
        <v>0</v>
      </c>
      <c r="DL143" s="162">
        <f t="shared" si="229"/>
        <v>0</v>
      </c>
      <c r="DM143" s="98">
        <f t="shared" si="230"/>
        <v>0</v>
      </c>
      <c r="DN143" s="98">
        <f t="shared" si="231"/>
        <v>0</v>
      </c>
      <c r="DO143" s="98">
        <f t="shared" si="232"/>
        <v>0</v>
      </c>
      <c r="DP143" s="98">
        <f t="shared" si="233"/>
        <v>0</v>
      </c>
      <c r="DQ143" s="98">
        <f t="shared" si="234"/>
        <v>0</v>
      </c>
      <c r="DR143" s="98">
        <f t="shared" si="235"/>
        <v>0</v>
      </c>
      <c r="DS143" s="98">
        <f t="shared" si="236"/>
        <v>0</v>
      </c>
      <c r="DT143" s="195">
        <f t="shared" si="237"/>
        <v>0</v>
      </c>
      <c r="DU143" s="195">
        <f t="shared" si="238"/>
        <v>0</v>
      </c>
      <c r="DV143" s="196">
        <f t="shared" si="239"/>
        <v>0</v>
      </c>
      <c r="DW143">
        <f t="shared" si="240"/>
        <v>0</v>
      </c>
      <c r="DY143" s="194">
        <v>2067</v>
      </c>
      <c r="DZ143" s="194">
        <f t="shared" si="241"/>
        <v>0</v>
      </c>
      <c r="EA143" s="195">
        <f t="shared" si="242"/>
        <v>0</v>
      </c>
      <c r="EB143" s="98">
        <f t="shared" si="243"/>
        <v>0</v>
      </c>
      <c r="EC143" s="98">
        <f t="shared" si="244"/>
        <v>0</v>
      </c>
      <c r="ED143" s="98">
        <f t="shared" si="245"/>
        <v>0</v>
      </c>
      <c r="EE143" s="98">
        <f t="shared" si="246"/>
        <v>0</v>
      </c>
      <c r="EF143" s="98">
        <f t="shared" si="247"/>
        <v>0</v>
      </c>
      <c r="EG143" s="98">
        <f t="shared" si="248"/>
        <v>0</v>
      </c>
      <c r="EH143" s="98">
        <f t="shared" si="249"/>
        <v>0</v>
      </c>
      <c r="EI143" s="98">
        <f t="shared" si="250"/>
        <v>0</v>
      </c>
      <c r="EJ143" s="195">
        <f t="shared" si="251"/>
        <v>0</v>
      </c>
      <c r="EK143" s="195">
        <f t="shared" si="252"/>
        <v>0</v>
      </c>
      <c r="EL143" s="196">
        <f t="shared" si="253"/>
        <v>0</v>
      </c>
      <c r="EO143" s="196">
        <v>1218</v>
      </c>
      <c r="EP143" s="194">
        <f t="shared" si="254"/>
        <v>1</v>
      </c>
      <c r="EQ143" s="195">
        <f t="shared" si="255"/>
        <v>0</v>
      </c>
      <c r="ER143" s="98">
        <f t="shared" si="256"/>
        <v>1</v>
      </c>
      <c r="ES143" s="98">
        <f t="shared" si="257"/>
        <v>1</v>
      </c>
      <c r="ET143" s="98">
        <f t="shared" si="258"/>
        <v>1</v>
      </c>
      <c r="EU143" s="98">
        <f t="shared" si="259"/>
        <v>1</v>
      </c>
      <c r="EV143" s="98">
        <f t="shared" si="260"/>
        <v>1</v>
      </c>
      <c r="EW143" s="98">
        <f t="shared" si="261"/>
        <v>0</v>
      </c>
      <c r="EX143" s="98">
        <f t="shared" si="262"/>
        <v>0</v>
      </c>
      <c r="EY143" s="98">
        <f t="shared" si="263"/>
        <v>0</v>
      </c>
      <c r="EZ143" s="98">
        <f t="shared" si="264"/>
        <v>1</v>
      </c>
      <c r="FA143" s="195">
        <f t="shared" si="265"/>
        <v>0</v>
      </c>
      <c r="FB143" s="195">
        <f t="shared" si="266"/>
        <v>0</v>
      </c>
      <c r="FC143" s="196">
        <f t="shared" si="267"/>
        <v>0</v>
      </c>
      <c r="FF143" s="10">
        <v>1197</v>
      </c>
      <c r="FG143" s="191">
        <f t="shared" si="268"/>
        <v>0</v>
      </c>
      <c r="FH143" s="192">
        <f t="shared" si="269"/>
        <v>0</v>
      </c>
      <c r="FI143" s="160">
        <f t="shared" si="270"/>
        <v>0</v>
      </c>
      <c r="FJ143" s="160">
        <f t="shared" si="271"/>
        <v>0</v>
      </c>
      <c r="FK143" s="160">
        <f t="shared" si="272"/>
        <v>0</v>
      </c>
      <c r="FL143" s="160">
        <f t="shared" si="273"/>
        <v>0</v>
      </c>
      <c r="FM143" s="160">
        <f t="shared" si="274"/>
        <v>0</v>
      </c>
      <c r="FN143" s="160">
        <f t="shared" si="275"/>
        <v>0</v>
      </c>
      <c r="FO143" s="160">
        <f t="shared" si="276"/>
        <v>0</v>
      </c>
      <c r="FP143" s="160">
        <f t="shared" si="277"/>
        <v>0</v>
      </c>
      <c r="FQ143" s="160">
        <f t="shared" si="278"/>
        <v>0</v>
      </c>
      <c r="FR143" s="192">
        <f t="shared" si="279"/>
        <v>0</v>
      </c>
      <c r="FS143" s="192">
        <f t="shared" si="280"/>
        <v>0</v>
      </c>
      <c r="FT143" s="193">
        <f t="shared" si="281"/>
        <v>0</v>
      </c>
      <c r="FU143" s="193">
        <f t="shared" si="282"/>
        <v>0</v>
      </c>
    </row>
    <row r="144" spans="2:177" ht="13" thickBot="1" x14ac:dyDescent="0.3">
      <c r="B144" s="131">
        <v>232</v>
      </c>
      <c r="H144" s="2"/>
      <c r="M144" s="156"/>
      <c r="P144" s="128">
        <v>522</v>
      </c>
      <c r="Q144">
        <f t="shared" si="151"/>
        <v>0</v>
      </c>
      <c r="R144" s="10">
        <f t="shared" si="169"/>
        <v>0</v>
      </c>
      <c r="V144" s="126">
        <v>647</v>
      </c>
      <c r="W144">
        <f t="shared" si="170"/>
        <v>0</v>
      </c>
      <c r="X144" s="10">
        <f t="shared" si="171"/>
        <v>0</v>
      </c>
      <c r="Y144" s="10">
        <f t="shared" si="172"/>
        <v>0</v>
      </c>
      <c r="AB144" s="131">
        <v>980</v>
      </c>
      <c r="AC144" s="10">
        <f t="shared" si="152"/>
        <v>0</v>
      </c>
      <c r="AD144" s="10">
        <f t="shared" si="173"/>
        <v>0</v>
      </c>
      <c r="AE144" s="10">
        <f t="shared" si="174"/>
        <v>0</v>
      </c>
      <c r="AF144" s="10">
        <f t="shared" si="175"/>
        <v>0</v>
      </c>
      <c r="AH144" s="126">
        <v>1126</v>
      </c>
      <c r="AI144" s="10">
        <f t="shared" si="153"/>
        <v>1</v>
      </c>
      <c r="AJ144" s="10">
        <f t="shared" si="176"/>
        <v>0</v>
      </c>
      <c r="AK144" s="10">
        <f t="shared" si="177"/>
        <v>0</v>
      </c>
      <c r="AL144" s="10">
        <f t="shared" si="178"/>
        <v>0</v>
      </c>
      <c r="AM144" s="10">
        <f t="shared" si="179"/>
        <v>0</v>
      </c>
      <c r="AN144" s="131">
        <v>1323</v>
      </c>
      <c r="AO144" s="10">
        <f t="shared" si="154"/>
        <v>0</v>
      </c>
      <c r="AP144" s="10">
        <f t="shared" si="180"/>
        <v>0</v>
      </c>
      <c r="AQ144" s="10">
        <f t="shared" si="181"/>
        <v>0</v>
      </c>
      <c r="AR144" s="10">
        <f t="shared" si="182"/>
        <v>0</v>
      </c>
      <c r="AS144" s="10">
        <f t="shared" si="183"/>
        <v>0</v>
      </c>
      <c r="AT144" s="131">
        <v>1700</v>
      </c>
      <c r="AU144" s="10">
        <f t="shared" si="155"/>
        <v>0</v>
      </c>
      <c r="AV144" s="10">
        <f t="shared" si="184"/>
        <v>0</v>
      </c>
      <c r="AW144" s="10">
        <f t="shared" si="185"/>
        <v>0</v>
      </c>
      <c r="AX144" s="10">
        <f t="shared" si="186"/>
        <v>0</v>
      </c>
      <c r="AY144" s="10">
        <f t="shared" si="187"/>
        <v>0</v>
      </c>
      <c r="AZ144" s="131">
        <v>1771</v>
      </c>
      <c r="BA144" s="10">
        <f t="shared" si="156"/>
        <v>0</v>
      </c>
      <c r="BB144" s="10">
        <f t="shared" si="188"/>
        <v>0</v>
      </c>
      <c r="BC144" s="10">
        <f t="shared" si="189"/>
        <v>0</v>
      </c>
      <c r="BD144" s="10">
        <f t="shared" si="190"/>
        <v>0</v>
      </c>
      <c r="BE144" s="10">
        <f t="shared" si="191"/>
        <v>0</v>
      </c>
      <c r="BF144" s="10">
        <f t="shared" si="192"/>
        <v>0</v>
      </c>
      <c r="BG144" s="10">
        <f t="shared" si="193"/>
        <v>0</v>
      </c>
      <c r="BH144" s="10">
        <f t="shared" si="194"/>
        <v>0</v>
      </c>
      <c r="BJ144" s="131">
        <v>1868</v>
      </c>
      <c r="BK144" s="194">
        <f t="shared" si="195"/>
        <v>0</v>
      </c>
      <c r="BL144" s="195">
        <f t="shared" si="196"/>
        <v>0</v>
      </c>
      <c r="BM144" s="195">
        <f t="shared" si="197"/>
        <v>0</v>
      </c>
      <c r="BN144" s="195">
        <f t="shared" si="198"/>
        <v>0</v>
      </c>
      <c r="BO144" s="195">
        <f t="shared" si="199"/>
        <v>0</v>
      </c>
      <c r="BP144" s="195">
        <f t="shared" si="200"/>
        <v>0</v>
      </c>
      <c r="BQ144" s="195">
        <f t="shared" si="201"/>
        <v>0</v>
      </c>
      <c r="BR144" s="195">
        <f t="shared" si="283"/>
        <v>0</v>
      </c>
      <c r="BS144" s="196">
        <f t="shared" si="202"/>
        <v>0</v>
      </c>
      <c r="BT144" s="114">
        <f t="shared" si="203"/>
        <v>1</v>
      </c>
      <c r="BU144" s="162">
        <v>2137</v>
      </c>
      <c r="BV144" s="162">
        <f t="shared" si="204"/>
        <v>0</v>
      </c>
      <c r="BW144" s="98">
        <f t="shared" si="205"/>
        <v>0</v>
      </c>
      <c r="BX144" s="98">
        <f t="shared" si="206"/>
        <v>0</v>
      </c>
      <c r="BY144" s="98">
        <f t="shared" si="207"/>
        <v>0</v>
      </c>
      <c r="BZ144" s="98">
        <f t="shared" si="208"/>
        <v>0</v>
      </c>
      <c r="CA144" s="98">
        <f t="shared" si="209"/>
        <v>0</v>
      </c>
      <c r="CB144" s="98">
        <f t="shared" si="210"/>
        <v>0</v>
      </c>
      <c r="CC144" s="98">
        <f t="shared" si="211"/>
        <v>0</v>
      </c>
      <c r="CD144" s="195">
        <f t="shared" si="212"/>
        <v>0</v>
      </c>
      <c r="CE144" s="196">
        <f t="shared" si="213"/>
        <v>0</v>
      </c>
      <c r="CF144" s="114">
        <f t="shared" si="214"/>
        <v>1</v>
      </c>
      <c r="CG144" s="162">
        <v>2337</v>
      </c>
      <c r="CH144" s="194">
        <f t="shared" si="215"/>
        <v>1</v>
      </c>
      <c r="CI144" s="98">
        <f t="shared" si="216"/>
        <v>0</v>
      </c>
      <c r="CJ144" s="98">
        <f t="shared" si="217"/>
        <v>1</v>
      </c>
      <c r="CK144" s="98">
        <f t="shared" si="218"/>
        <v>0</v>
      </c>
      <c r="CL144" s="98">
        <f t="shared" si="219"/>
        <v>0</v>
      </c>
      <c r="CM144" s="98">
        <f t="shared" si="220"/>
        <v>0</v>
      </c>
      <c r="CN144" s="98">
        <f t="shared" si="221"/>
        <v>0</v>
      </c>
      <c r="CO144" s="99">
        <f t="shared" si="222"/>
        <v>0</v>
      </c>
      <c r="CP144" s="98">
        <f t="shared" si="223"/>
        <v>0</v>
      </c>
      <c r="CQ144" s="195">
        <f t="shared" si="224"/>
        <v>0</v>
      </c>
      <c r="CR144" s="196">
        <f t="shared" si="225"/>
        <v>0</v>
      </c>
      <c r="CS144">
        <f t="shared" si="226"/>
        <v>2</v>
      </c>
      <c r="CU144" s="162">
        <v>2590</v>
      </c>
      <c r="CV144" s="194">
        <f t="shared" si="157"/>
        <v>0</v>
      </c>
      <c r="CW144" s="98">
        <f t="shared" si="158"/>
        <v>0</v>
      </c>
      <c r="CX144" s="98">
        <f t="shared" si="159"/>
        <v>0</v>
      </c>
      <c r="CY144" s="98">
        <f t="shared" si="160"/>
        <v>0</v>
      </c>
      <c r="CZ144" s="98">
        <f t="shared" si="161"/>
        <v>0</v>
      </c>
      <c r="DA144" s="98">
        <f t="shared" si="162"/>
        <v>0</v>
      </c>
      <c r="DB144" s="98">
        <f t="shared" si="163"/>
        <v>0</v>
      </c>
      <c r="DC144" s="99">
        <f t="shared" si="164"/>
        <v>0</v>
      </c>
      <c r="DD144" s="98">
        <f t="shared" si="165"/>
        <v>0</v>
      </c>
      <c r="DE144" s="195">
        <f t="shared" si="166"/>
        <v>0</v>
      </c>
      <c r="DF144" s="195">
        <f t="shared" si="167"/>
        <v>0</v>
      </c>
      <c r="DG144" s="196">
        <f t="shared" si="168"/>
        <v>0</v>
      </c>
      <c r="DH144">
        <f t="shared" si="227"/>
        <v>0</v>
      </c>
      <c r="DJ144" s="162">
        <v>3467</v>
      </c>
      <c r="DK144" s="194">
        <f t="shared" si="228"/>
        <v>0</v>
      </c>
      <c r="DL144" s="162">
        <f t="shared" si="229"/>
        <v>0</v>
      </c>
      <c r="DM144" s="98">
        <f t="shared" si="230"/>
        <v>0</v>
      </c>
      <c r="DN144" s="98">
        <f t="shared" si="231"/>
        <v>0</v>
      </c>
      <c r="DO144" s="98">
        <f t="shared" si="232"/>
        <v>0</v>
      </c>
      <c r="DP144" s="98">
        <f t="shared" si="233"/>
        <v>0</v>
      </c>
      <c r="DQ144" s="98">
        <f t="shared" si="234"/>
        <v>0</v>
      </c>
      <c r="DR144" s="98">
        <f t="shared" si="235"/>
        <v>0</v>
      </c>
      <c r="DS144" s="98">
        <f t="shared" si="236"/>
        <v>0</v>
      </c>
      <c r="DT144" s="195">
        <f t="shared" si="237"/>
        <v>0</v>
      </c>
      <c r="DU144" s="195">
        <f t="shared" si="238"/>
        <v>0</v>
      </c>
      <c r="DV144" s="196">
        <f t="shared" si="239"/>
        <v>0</v>
      </c>
      <c r="DW144">
        <f t="shared" si="240"/>
        <v>0</v>
      </c>
      <c r="DY144" s="194">
        <v>2122</v>
      </c>
      <c r="DZ144" s="194">
        <f t="shared" si="241"/>
        <v>0</v>
      </c>
      <c r="EA144" s="195">
        <f t="shared" si="242"/>
        <v>1</v>
      </c>
      <c r="EB144" s="98">
        <f t="shared" si="243"/>
        <v>1</v>
      </c>
      <c r="EC144" s="98">
        <f t="shared" si="244"/>
        <v>1</v>
      </c>
      <c r="ED144" s="98">
        <f t="shared" si="245"/>
        <v>0</v>
      </c>
      <c r="EE144" s="98">
        <f t="shared" si="246"/>
        <v>0</v>
      </c>
      <c r="EF144" s="98">
        <f t="shared" si="247"/>
        <v>0</v>
      </c>
      <c r="EG144" s="98">
        <f t="shared" si="248"/>
        <v>0</v>
      </c>
      <c r="EH144" s="98">
        <f t="shared" si="249"/>
        <v>0</v>
      </c>
      <c r="EI144" s="98">
        <f t="shared" si="250"/>
        <v>0</v>
      </c>
      <c r="EJ144" s="195">
        <f t="shared" si="251"/>
        <v>0</v>
      </c>
      <c r="EK144" s="195">
        <f t="shared" si="252"/>
        <v>0</v>
      </c>
      <c r="EL144" s="196">
        <f t="shared" si="253"/>
        <v>0</v>
      </c>
      <c r="EO144" s="196">
        <v>1255</v>
      </c>
      <c r="EP144" s="194">
        <f t="shared" si="254"/>
        <v>0</v>
      </c>
      <c r="EQ144" s="195">
        <f t="shared" si="255"/>
        <v>0</v>
      </c>
      <c r="ER144" s="98">
        <f t="shared" si="256"/>
        <v>0</v>
      </c>
      <c r="ES144" s="98">
        <f t="shared" si="257"/>
        <v>0</v>
      </c>
      <c r="ET144" s="98">
        <f t="shared" si="258"/>
        <v>0</v>
      </c>
      <c r="EU144" s="98">
        <f t="shared" si="259"/>
        <v>0</v>
      </c>
      <c r="EV144" s="98">
        <f t="shared" si="260"/>
        <v>0</v>
      </c>
      <c r="EW144" s="98">
        <f t="shared" si="261"/>
        <v>0</v>
      </c>
      <c r="EX144" s="98">
        <f t="shared" si="262"/>
        <v>0</v>
      </c>
      <c r="EY144" s="98">
        <f t="shared" si="263"/>
        <v>0</v>
      </c>
      <c r="EZ144" s="98">
        <f t="shared" si="264"/>
        <v>0</v>
      </c>
      <c r="FA144" s="195">
        <f t="shared" si="265"/>
        <v>0</v>
      </c>
      <c r="FB144" s="195">
        <f t="shared" si="266"/>
        <v>0</v>
      </c>
      <c r="FC144" s="196">
        <f t="shared" si="267"/>
        <v>0</v>
      </c>
      <c r="FF144" s="10">
        <v>1241</v>
      </c>
      <c r="FG144" s="191">
        <f t="shared" si="268"/>
        <v>0</v>
      </c>
      <c r="FH144" s="192">
        <f t="shared" si="269"/>
        <v>1</v>
      </c>
      <c r="FI144" s="160">
        <f t="shared" si="270"/>
        <v>1</v>
      </c>
      <c r="FJ144" s="160">
        <f t="shared" si="271"/>
        <v>0</v>
      </c>
      <c r="FK144" s="160">
        <f t="shared" si="272"/>
        <v>1</v>
      </c>
      <c r="FL144" s="160">
        <f t="shared" si="273"/>
        <v>0</v>
      </c>
      <c r="FM144" s="160">
        <f t="shared" si="274"/>
        <v>0</v>
      </c>
      <c r="FN144" s="160">
        <f t="shared" si="275"/>
        <v>0</v>
      </c>
      <c r="FO144" s="160">
        <f t="shared" si="276"/>
        <v>0</v>
      </c>
      <c r="FP144" s="160">
        <f t="shared" si="277"/>
        <v>0</v>
      </c>
      <c r="FQ144" s="160">
        <f t="shared" si="278"/>
        <v>0</v>
      </c>
      <c r="FR144" s="192">
        <f t="shared" si="279"/>
        <v>0</v>
      </c>
      <c r="FS144" s="192">
        <f t="shared" si="280"/>
        <v>0</v>
      </c>
      <c r="FT144" s="193">
        <f t="shared" si="281"/>
        <v>0</v>
      </c>
      <c r="FU144" s="193">
        <f t="shared" si="282"/>
        <v>0</v>
      </c>
    </row>
    <row r="145" spans="2:177" ht="13" thickBot="1" x14ac:dyDescent="0.3">
      <c r="B145" s="131">
        <v>255</v>
      </c>
      <c r="H145" s="2"/>
      <c r="M145" s="2"/>
      <c r="P145" s="126">
        <v>547</v>
      </c>
      <c r="Q145">
        <f t="shared" si="151"/>
        <v>0</v>
      </c>
      <c r="R145" s="10">
        <f t="shared" si="169"/>
        <v>0</v>
      </c>
      <c r="V145" s="128">
        <v>650</v>
      </c>
      <c r="W145">
        <f t="shared" si="170"/>
        <v>0</v>
      </c>
      <c r="X145" s="10">
        <f t="shared" si="171"/>
        <v>0</v>
      </c>
      <c r="Y145" s="10">
        <f t="shared" si="172"/>
        <v>0</v>
      </c>
      <c r="AB145" s="131">
        <v>1006</v>
      </c>
      <c r="AC145" s="10">
        <f t="shared" si="152"/>
        <v>0</v>
      </c>
      <c r="AD145" s="10">
        <f t="shared" si="173"/>
        <v>0</v>
      </c>
      <c r="AE145" s="10">
        <f t="shared" si="174"/>
        <v>0</v>
      </c>
      <c r="AF145" s="10">
        <f t="shared" si="175"/>
        <v>0</v>
      </c>
      <c r="AH145" s="126">
        <v>1219</v>
      </c>
      <c r="AI145" s="10">
        <f t="shared" si="153"/>
        <v>0</v>
      </c>
      <c r="AJ145" s="10">
        <f t="shared" si="176"/>
        <v>0</v>
      </c>
      <c r="AK145" s="10">
        <f t="shared" si="177"/>
        <v>0</v>
      </c>
      <c r="AL145" s="10">
        <f t="shared" si="178"/>
        <v>0</v>
      </c>
      <c r="AM145" s="10">
        <f t="shared" si="179"/>
        <v>0</v>
      </c>
      <c r="AN145" s="131">
        <v>1468</v>
      </c>
      <c r="AO145" s="10">
        <f t="shared" si="154"/>
        <v>0</v>
      </c>
      <c r="AP145" s="10">
        <f t="shared" si="180"/>
        <v>0</v>
      </c>
      <c r="AQ145" s="10">
        <f t="shared" si="181"/>
        <v>0</v>
      </c>
      <c r="AR145" s="10">
        <f t="shared" si="182"/>
        <v>0</v>
      </c>
      <c r="AS145" s="10">
        <f t="shared" si="183"/>
        <v>0</v>
      </c>
      <c r="AT145" s="131">
        <v>1712</v>
      </c>
      <c r="AU145" s="10">
        <f t="shared" si="155"/>
        <v>0</v>
      </c>
      <c r="AV145" s="10">
        <f t="shared" si="184"/>
        <v>0</v>
      </c>
      <c r="AW145" s="10">
        <f t="shared" si="185"/>
        <v>0</v>
      </c>
      <c r="AX145" s="10">
        <f t="shared" si="186"/>
        <v>0</v>
      </c>
      <c r="AY145" s="10">
        <f t="shared" si="187"/>
        <v>0</v>
      </c>
      <c r="AZ145" s="131">
        <v>1806</v>
      </c>
      <c r="BA145" s="10">
        <f t="shared" si="156"/>
        <v>0</v>
      </c>
      <c r="BB145" s="10">
        <f t="shared" si="188"/>
        <v>0</v>
      </c>
      <c r="BC145" s="10">
        <f t="shared" si="189"/>
        <v>0</v>
      </c>
      <c r="BD145" s="10">
        <f t="shared" si="190"/>
        <v>0</v>
      </c>
      <c r="BE145" s="10">
        <f t="shared" si="191"/>
        <v>0</v>
      </c>
      <c r="BF145" s="10">
        <f t="shared" si="192"/>
        <v>0</v>
      </c>
      <c r="BG145" s="10">
        <f t="shared" si="193"/>
        <v>0</v>
      </c>
      <c r="BH145" s="10">
        <f t="shared" si="194"/>
        <v>0</v>
      </c>
      <c r="BJ145" s="131">
        <v>1902</v>
      </c>
      <c r="BK145" s="194">
        <f t="shared" si="195"/>
        <v>0</v>
      </c>
      <c r="BL145" s="195">
        <f t="shared" si="196"/>
        <v>1</v>
      </c>
      <c r="BM145" s="195">
        <f t="shared" si="197"/>
        <v>1</v>
      </c>
      <c r="BN145" s="195">
        <f t="shared" si="198"/>
        <v>0</v>
      </c>
      <c r="BO145" s="195">
        <f t="shared" si="199"/>
        <v>0</v>
      </c>
      <c r="BP145" s="195">
        <f t="shared" si="200"/>
        <v>0</v>
      </c>
      <c r="BQ145" s="195">
        <f t="shared" si="201"/>
        <v>0</v>
      </c>
      <c r="BR145" s="195">
        <f t="shared" si="283"/>
        <v>0</v>
      </c>
      <c r="BS145" s="196">
        <f t="shared" si="202"/>
        <v>0</v>
      </c>
      <c r="BT145" s="114">
        <f t="shared" si="203"/>
        <v>3</v>
      </c>
      <c r="BU145" s="162">
        <v>2337</v>
      </c>
      <c r="BV145" s="162">
        <f t="shared" si="204"/>
        <v>0</v>
      </c>
      <c r="BW145" s="98">
        <f t="shared" si="205"/>
        <v>1</v>
      </c>
      <c r="BX145" s="98">
        <f t="shared" si="206"/>
        <v>0</v>
      </c>
      <c r="BY145" s="98">
        <f t="shared" si="207"/>
        <v>0</v>
      </c>
      <c r="BZ145" s="98">
        <f t="shared" si="208"/>
        <v>0</v>
      </c>
      <c r="CA145" s="98">
        <f t="shared" si="209"/>
        <v>0</v>
      </c>
      <c r="CB145" s="98">
        <f t="shared" si="210"/>
        <v>0</v>
      </c>
      <c r="CC145" s="98">
        <f t="shared" si="211"/>
        <v>0</v>
      </c>
      <c r="CD145" s="195">
        <f t="shared" si="212"/>
        <v>0</v>
      </c>
      <c r="CE145" s="196">
        <f t="shared" si="213"/>
        <v>0</v>
      </c>
      <c r="CF145" s="114">
        <f t="shared" si="214"/>
        <v>2</v>
      </c>
      <c r="CG145" s="162">
        <v>2363</v>
      </c>
      <c r="CH145" s="194">
        <f t="shared" si="215"/>
        <v>0</v>
      </c>
      <c r="CI145" s="98">
        <f t="shared" si="216"/>
        <v>0</v>
      </c>
      <c r="CJ145" s="98">
        <f t="shared" si="217"/>
        <v>0</v>
      </c>
      <c r="CK145" s="98">
        <f t="shared" si="218"/>
        <v>0</v>
      </c>
      <c r="CL145" s="98">
        <f t="shared" si="219"/>
        <v>0</v>
      </c>
      <c r="CM145" s="98">
        <f t="shared" si="220"/>
        <v>0</v>
      </c>
      <c r="CN145" s="98">
        <f t="shared" si="221"/>
        <v>0</v>
      </c>
      <c r="CO145" s="99">
        <f t="shared" si="222"/>
        <v>0</v>
      </c>
      <c r="CP145" s="98">
        <f t="shared" si="223"/>
        <v>0</v>
      </c>
      <c r="CQ145" s="195">
        <f t="shared" si="224"/>
        <v>0</v>
      </c>
      <c r="CR145" s="196">
        <f t="shared" si="225"/>
        <v>0</v>
      </c>
      <c r="CS145">
        <f t="shared" si="226"/>
        <v>0</v>
      </c>
      <c r="CU145" s="162">
        <v>2648</v>
      </c>
      <c r="CV145" s="194">
        <f t="shared" si="157"/>
        <v>0</v>
      </c>
      <c r="CW145" s="98">
        <f t="shared" si="158"/>
        <v>0</v>
      </c>
      <c r="CX145" s="98">
        <f t="shared" si="159"/>
        <v>0</v>
      </c>
      <c r="CY145" s="98">
        <f t="shared" si="160"/>
        <v>0</v>
      </c>
      <c r="CZ145" s="98">
        <f t="shared" si="161"/>
        <v>0</v>
      </c>
      <c r="DA145" s="98">
        <f t="shared" si="162"/>
        <v>0</v>
      </c>
      <c r="DB145" s="98">
        <f t="shared" si="163"/>
        <v>0</v>
      </c>
      <c r="DC145" s="99">
        <f t="shared" si="164"/>
        <v>0</v>
      </c>
      <c r="DD145" s="98">
        <f t="shared" si="165"/>
        <v>0</v>
      </c>
      <c r="DE145" s="195">
        <f t="shared" si="166"/>
        <v>0</v>
      </c>
      <c r="DF145" s="195">
        <f t="shared" si="167"/>
        <v>0</v>
      </c>
      <c r="DG145" s="196">
        <f t="shared" si="168"/>
        <v>0</v>
      </c>
      <c r="DH145">
        <f t="shared" si="227"/>
        <v>0</v>
      </c>
      <c r="DJ145" s="162">
        <v>3476</v>
      </c>
      <c r="DK145" s="194">
        <f t="shared" si="228"/>
        <v>0</v>
      </c>
      <c r="DL145" s="162">
        <f t="shared" si="229"/>
        <v>0</v>
      </c>
      <c r="DM145" s="98">
        <f t="shared" si="230"/>
        <v>0</v>
      </c>
      <c r="DN145" s="98">
        <f t="shared" si="231"/>
        <v>0</v>
      </c>
      <c r="DO145" s="98">
        <f t="shared" si="232"/>
        <v>0</v>
      </c>
      <c r="DP145" s="98">
        <f t="shared" si="233"/>
        <v>0</v>
      </c>
      <c r="DQ145" s="98">
        <f t="shared" si="234"/>
        <v>0</v>
      </c>
      <c r="DR145" s="98">
        <f t="shared" si="235"/>
        <v>0</v>
      </c>
      <c r="DS145" s="98">
        <f t="shared" si="236"/>
        <v>0</v>
      </c>
      <c r="DT145" s="195">
        <f t="shared" si="237"/>
        <v>0</v>
      </c>
      <c r="DU145" s="195">
        <f t="shared" si="238"/>
        <v>0</v>
      </c>
      <c r="DV145" s="196">
        <f t="shared" si="239"/>
        <v>0</v>
      </c>
      <c r="DW145">
        <f t="shared" si="240"/>
        <v>0</v>
      </c>
      <c r="DY145" s="194">
        <v>2137</v>
      </c>
      <c r="DZ145" s="194">
        <f t="shared" si="241"/>
        <v>0</v>
      </c>
      <c r="EA145" s="195">
        <f t="shared" si="242"/>
        <v>0</v>
      </c>
      <c r="EB145" s="98">
        <f t="shared" si="243"/>
        <v>1</v>
      </c>
      <c r="EC145" s="98">
        <f t="shared" si="244"/>
        <v>1</v>
      </c>
      <c r="ED145" s="98">
        <f t="shared" si="245"/>
        <v>0</v>
      </c>
      <c r="EE145" s="98">
        <f t="shared" si="246"/>
        <v>0</v>
      </c>
      <c r="EF145" s="98">
        <f t="shared" si="247"/>
        <v>0</v>
      </c>
      <c r="EG145" s="98">
        <f t="shared" si="248"/>
        <v>0</v>
      </c>
      <c r="EH145" s="98">
        <f t="shared" si="249"/>
        <v>0</v>
      </c>
      <c r="EI145" s="98">
        <f t="shared" si="250"/>
        <v>0</v>
      </c>
      <c r="EJ145" s="195">
        <f t="shared" si="251"/>
        <v>0</v>
      </c>
      <c r="EK145" s="195">
        <f t="shared" si="252"/>
        <v>0</v>
      </c>
      <c r="EL145" s="196">
        <f t="shared" si="253"/>
        <v>0</v>
      </c>
      <c r="EO145" s="196">
        <v>1310</v>
      </c>
      <c r="EP145" s="194">
        <f t="shared" si="254"/>
        <v>1</v>
      </c>
      <c r="EQ145" s="195">
        <f t="shared" si="255"/>
        <v>1</v>
      </c>
      <c r="ER145" s="98">
        <f t="shared" si="256"/>
        <v>0</v>
      </c>
      <c r="ES145" s="98">
        <f t="shared" si="257"/>
        <v>0</v>
      </c>
      <c r="ET145" s="98">
        <f t="shared" si="258"/>
        <v>0</v>
      </c>
      <c r="EU145" s="98">
        <f t="shared" si="259"/>
        <v>0</v>
      </c>
      <c r="EV145" s="98">
        <f t="shared" si="260"/>
        <v>0</v>
      </c>
      <c r="EW145" s="98">
        <f t="shared" si="261"/>
        <v>0</v>
      </c>
      <c r="EX145" s="98">
        <f t="shared" si="262"/>
        <v>0</v>
      </c>
      <c r="EY145" s="98">
        <f t="shared" si="263"/>
        <v>0</v>
      </c>
      <c r="EZ145" s="98">
        <f t="shared" si="264"/>
        <v>0</v>
      </c>
      <c r="FA145" s="195">
        <f t="shared" si="265"/>
        <v>0</v>
      </c>
      <c r="FB145" s="195">
        <f t="shared" si="266"/>
        <v>0</v>
      </c>
      <c r="FC145" s="196">
        <f t="shared" si="267"/>
        <v>0</v>
      </c>
      <c r="FF145" s="10">
        <v>1250</v>
      </c>
      <c r="FG145" s="191">
        <f t="shared" si="268"/>
        <v>0</v>
      </c>
      <c r="FH145" s="192">
        <f t="shared" si="269"/>
        <v>0</v>
      </c>
      <c r="FI145" s="160">
        <f t="shared" si="270"/>
        <v>0</v>
      </c>
      <c r="FJ145" s="160">
        <f t="shared" si="271"/>
        <v>0</v>
      </c>
      <c r="FK145" s="160">
        <f t="shared" si="272"/>
        <v>0</v>
      </c>
      <c r="FL145" s="160">
        <f t="shared" si="273"/>
        <v>0</v>
      </c>
      <c r="FM145" s="160">
        <f t="shared" si="274"/>
        <v>1</v>
      </c>
      <c r="FN145" s="160">
        <f t="shared" si="275"/>
        <v>0</v>
      </c>
      <c r="FO145" s="160">
        <f t="shared" si="276"/>
        <v>0</v>
      </c>
      <c r="FP145" s="160">
        <f t="shared" si="277"/>
        <v>0</v>
      </c>
      <c r="FQ145" s="160">
        <f t="shared" si="278"/>
        <v>0</v>
      </c>
      <c r="FR145" s="192">
        <f t="shared" si="279"/>
        <v>0</v>
      </c>
      <c r="FS145" s="192">
        <f t="shared" si="280"/>
        <v>0</v>
      </c>
      <c r="FT145" s="193">
        <f t="shared" si="281"/>
        <v>0</v>
      </c>
      <c r="FU145" s="193">
        <f t="shared" si="282"/>
        <v>0</v>
      </c>
    </row>
    <row r="146" spans="2:177" ht="13" thickBot="1" x14ac:dyDescent="0.3">
      <c r="B146" s="131">
        <v>267</v>
      </c>
      <c r="H146" s="2"/>
      <c r="M146" s="2"/>
      <c r="P146" s="126">
        <v>610</v>
      </c>
      <c r="Q146">
        <f t="shared" si="151"/>
        <v>0</v>
      </c>
      <c r="R146" s="10">
        <f t="shared" si="169"/>
        <v>0</v>
      </c>
      <c r="V146" s="126">
        <v>651</v>
      </c>
      <c r="W146">
        <f t="shared" si="170"/>
        <v>0</v>
      </c>
      <c r="X146" s="10">
        <f t="shared" si="171"/>
        <v>0</v>
      </c>
      <c r="Y146" s="10">
        <f t="shared" si="172"/>
        <v>0</v>
      </c>
      <c r="AB146" s="131">
        <v>1038</v>
      </c>
      <c r="AC146" s="10">
        <f t="shared" si="152"/>
        <v>1</v>
      </c>
      <c r="AD146" s="10">
        <f t="shared" si="173"/>
        <v>0</v>
      </c>
      <c r="AE146" s="10">
        <f t="shared" si="174"/>
        <v>0</v>
      </c>
      <c r="AF146" s="10">
        <f t="shared" si="175"/>
        <v>0</v>
      </c>
      <c r="AH146" s="126">
        <v>1259</v>
      </c>
      <c r="AI146" s="10">
        <f t="shared" si="153"/>
        <v>0</v>
      </c>
      <c r="AJ146" s="10">
        <f t="shared" si="176"/>
        <v>0</v>
      </c>
      <c r="AK146" s="10">
        <f t="shared" si="177"/>
        <v>0</v>
      </c>
      <c r="AL146" s="10">
        <f t="shared" si="178"/>
        <v>0</v>
      </c>
      <c r="AM146" s="10">
        <f t="shared" si="179"/>
        <v>0</v>
      </c>
      <c r="AN146" s="131">
        <v>1503</v>
      </c>
      <c r="AO146" s="10">
        <f t="shared" si="154"/>
        <v>1</v>
      </c>
      <c r="AP146" s="10">
        <f t="shared" si="180"/>
        <v>0</v>
      </c>
      <c r="AQ146" s="10">
        <f t="shared" si="181"/>
        <v>0</v>
      </c>
      <c r="AR146" s="10">
        <f t="shared" si="182"/>
        <v>0</v>
      </c>
      <c r="AS146" s="10">
        <f t="shared" si="183"/>
        <v>0</v>
      </c>
      <c r="AT146" s="131">
        <v>1732</v>
      </c>
      <c r="AU146" s="10">
        <f t="shared" si="155"/>
        <v>0</v>
      </c>
      <c r="AV146" s="10">
        <f t="shared" si="184"/>
        <v>0</v>
      </c>
      <c r="AW146" s="10">
        <f t="shared" si="185"/>
        <v>0</v>
      </c>
      <c r="AX146" s="10">
        <f t="shared" si="186"/>
        <v>0</v>
      </c>
      <c r="AY146" s="10">
        <f t="shared" si="187"/>
        <v>0</v>
      </c>
      <c r="AZ146" s="131">
        <v>1983</v>
      </c>
      <c r="BA146" s="10">
        <f t="shared" si="156"/>
        <v>0</v>
      </c>
      <c r="BB146" s="10">
        <f t="shared" si="188"/>
        <v>0</v>
      </c>
      <c r="BC146" s="10">
        <f t="shared" si="189"/>
        <v>0</v>
      </c>
      <c r="BD146" s="10">
        <f t="shared" si="190"/>
        <v>0</v>
      </c>
      <c r="BE146" s="10">
        <f t="shared" si="191"/>
        <v>0</v>
      </c>
      <c r="BF146" s="10">
        <f t="shared" si="192"/>
        <v>0</v>
      </c>
      <c r="BG146" s="10">
        <f t="shared" si="193"/>
        <v>0</v>
      </c>
      <c r="BH146" s="10">
        <f t="shared" si="194"/>
        <v>0</v>
      </c>
      <c r="BJ146" s="131">
        <v>1918</v>
      </c>
      <c r="BK146" s="194">
        <f t="shared" si="195"/>
        <v>0</v>
      </c>
      <c r="BL146" s="195">
        <f t="shared" si="196"/>
        <v>0</v>
      </c>
      <c r="BM146" s="195">
        <f t="shared" si="197"/>
        <v>0</v>
      </c>
      <c r="BN146" s="195">
        <f t="shared" si="198"/>
        <v>0</v>
      </c>
      <c r="BO146" s="195">
        <f t="shared" si="199"/>
        <v>0</v>
      </c>
      <c r="BP146" s="195">
        <f t="shared" si="200"/>
        <v>0</v>
      </c>
      <c r="BQ146" s="195">
        <f t="shared" si="201"/>
        <v>0</v>
      </c>
      <c r="BR146" s="195">
        <f t="shared" si="283"/>
        <v>0</v>
      </c>
      <c r="BS146" s="196">
        <f t="shared" si="202"/>
        <v>0</v>
      </c>
      <c r="BT146" s="114">
        <f t="shared" si="203"/>
        <v>1</v>
      </c>
      <c r="BU146" s="162">
        <v>2429</v>
      </c>
      <c r="BV146" s="162">
        <f t="shared" si="204"/>
        <v>0</v>
      </c>
      <c r="BW146" s="98">
        <f t="shared" si="205"/>
        <v>0</v>
      </c>
      <c r="BX146" s="98">
        <f t="shared" si="206"/>
        <v>0</v>
      </c>
      <c r="BY146" s="98">
        <f t="shared" si="207"/>
        <v>0</v>
      </c>
      <c r="BZ146" s="98">
        <f t="shared" si="208"/>
        <v>0</v>
      </c>
      <c r="CA146" s="98">
        <f t="shared" si="209"/>
        <v>0</v>
      </c>
      <c r="CB146" s="98">
        <f t="shared" si="210"/>
        <v>0</v>
      </c>
      <c r="CC146" s="98">
        <f t="shared" si="211"/>
        <v>0</v>
      </c>
      <c r="CD146" s="195">
        <f t="shared" si="212"/>
        <v>0</v>
      </c>
      <c r="CE146" s="196">
        <f t="shared" si="213"/>
        <v>0</v>
      </c>
      <c r="CF146" s="114">
        <f t="shared" si="214"/>
        <v>1</v>
      </c>
      <c r="CG146" s="162">
        <v>2415</v>
      </c>
      <c r="CH146" s="194">
        <f t="shared" si="215"/>
        <v>0</v>
      </c>
      <c r="CI146" s="98">
        <f t="shared" si="216"/>
        <v>1</v>
      </c>
      <c r="CJ146" s="98">
        <f t="shared" si="217"/>
        <v>0</v>
      </c>
      <c r="CK146" s="98">
        <f t="shared" si="218"/>
        <v>0</v>
      </c>
      <c r="CL146" s="98">
        <f t="shared" si="219"/>
        <v>0</v>
      </c>
      <c r="CM146" s="98">
        <f t="shared" si="220"/>
        <v>0</v>
      </c>
      <c r="CN146" s="98">
        <f t="shared" si="221"/>
        <v>0</v>
      </c>
      <c r="CO146" s="99">
        <f t="shared" si="222"/>
        <v>0</v>
      </c>
      <c r="CP146" s="98">
        <f t="shared" si="223"/>
        <v>0</v>
      </c>
      <c r="CQ146" s="195">
        <f t="shared" si="224"/>
        <v>0</v>
      </c>
      <c r="CR146" s="196">
        <f t="shared" si="225"/>
        <v>0</v>
      </c>
      <c r="CS146">
        <f t="shared" si="226"/>
        <v>1</v>
      </c>
      <c r="CU146" s="162">
        <v>2826</v>
      </c>
      <c r="CV146" s="194">
        <f t="shared" si="157"/>
        <v>1</v>
      </c>
      <c r="CW146" s="98">
        <f t="shared" si="158"/>
        <v>0</v>
      </c>
      <c r="CX146" s="98">
        <f t="shared" si="159"/>
        <v>0</v>
      </c>
      <c r="CY146" s="98">
        <f t="shared" si="160"/>
        <v>0</v>
      </c>
      <c r="CZ146" s="98">
        <f t="shared" si="161"/>
        <v>0</v>
      </c>
      <c r="DA146" s="98">
        <f t="shared" si="162"/>
        <v>0</v>
      </c>
      <c r="DB146" s="98">
        <f t="shared" si="163"/>
        <v>0</v>
      </c>
      <c r="DC146" s="99">
        <f t="shared" si="164"/>
        <v>0</v>
      </c>
      <c r="DD146" s="98">
        <f t="shared" si="165"/>
        <v>0</v>
      </c>
      <c r="DE146" s="195">
        <f t="shared" si="166"/>
        <v>0</v>
      </c>
      <c r="DF146" s="195">
        <f t="shared" si="167"/>
        <v>0</v>
      </c>
      <c r="DG146" s="196">
        <f t="shared" si="168"/>
        <v>0</v>
      </c>
      <c r="DH146">
        <f t="shared" si="227"/>
        <v>1</v>
      </c>
      <c r="DJ146" s="162">
        <v>3481</v>
      </c>
      <c r="DK146" s="194">
        <f t="shared" si="228"/>
        <v>1</v>
      </c>
      <c r="DL146" s="162">
        <f t="shared" si="229"/>
        <v>0</v>
      </c>
      <c r="DM146" s="98">
        <f t="shared" si="230"/>
        <v>0</v>
      </c>
      <c r="DN146" s="98">
        <f t="shared" si="231"/>
        <v>0</v>
      </c>
      <c r="DO146" s="98">
        <f t="shared" si="232"/>
        <v>0</v>
      </c>
      <c r="DP146" s="98">
        <f t="shared" si="233"/>
        <v>0</v>
      </c>
      <c r="DQ146" s="98">
        <f t="shared" si="234"/>
        <v>0</v>
      </c>
      <c r="DR146" s="98">
        <f t="shared" si="235"/>
        <v>0</v>
      </c>
      <c r="DS146" s="98">
        <f t="shared" si="236"/>
        <v>0</v>
      </c>
      <c r="DT146" s="195">
        <f t="shared" si="237"/>
        <v>0</v>
      </c>
      <c r="DU146" s="195">
        <f t="shared" si="238"/>
        <v>0</v>
      </c>
      <c r="DV146" s="196">
        <f t="shared" si="239"/>
        <v>0</v>
      </c>
      <c r="DW146">
        <f t="shared" si="240"/>
        <v>1</v>
      </c>
      <c r="DY146" s="194">
        <v>2175</v>
      </c>
      <c r="DZ146" s="194">
        <f t="shared" si="241"/>
        <v>1</v>
      </c>
      <c r="EA146" s="195">
        <f t="shared" si="242"/>
        <v>0</v>
      </c>
      <c r="EB146" s="98">
        <f t="shared" si="243"/>
        <v>0</v>
      </c>
      <c r="EC146" s="98">
        <f t="shared" si="244"/>
        <v>0</v>
      </c>
      <c r="ED146" s="98">
        <f t="shared" si="245"/>
        <v>0</v>
      </c>
      <c r="EE146" s="98">
        <f t="shared" si="246"/>
        <v>0</v>
      </c>
      <c r="EF146" s="98">
        <f t="shared" si="247"/>
        <v>0</v>
      </c>
      <c r="EG146" s="98">
        <f t="shared" si="248"/>
        <v>0</v>
      </c>
      <c r="EH146" s="98">
        <f t="shared" si="249"/>
        <v>0</v>
      </c>
      <c r="EI146" s="98">
        <f t="shared" si="250"/>
        <v>0</v>
      </c>
      <c r="EJ146" s="195">
        <f t="shared" si="251"/>
        <v>0</v>
      </c>
      <c r="EK146" s="195">
        <f t="shared" si="252"/>
        <v>0</v>
      </c>
      <c r="EL146" s="196">
        <f t="shared" si="253"/>
        <v>0</v>
      </c>
      <c r="EO146" s="196">
        <v>1311</v>
      </c>
      <c r="EP146" s="194">
        <f t="shared" si="254"/>
        <v>1</v>
      </c>
      <c r="EQ146" s="195">
        <f t="shared" si="255"/>
        <v>0</v>
      </c>
      <c r="ER146" s="98">
        <f t="shared" si="256"/>
        <v>0</v>
      </c>
      <c r="ES146" s="98">
        <f t="shared" si="257"/>
        <v>0</v>
      </c>
      <c r="ET146" s="98">
        <f t="shared" si="258"/>
        <v>0</v>
      </c>
      <c r="EU146" s="98">
        <f t="shared" si="259"/>
        <v>0</v>
      </c>
      <c r="EV146" s="98">
        <f t="shared" si="260"/>
        <v>0</v>
      </c>
      <c r="EW146" s="98">
        <f t="shared" si="261"/>
        <v>1</v>
      </c>
      <c r="EX146" s="98">
        <f t="shared" si="262"/>
        <v>0</v>
      </c>
      <c r="EY146" s="98">
        <f t="shared" si="263"/>
        <v>0</v>
      </c>
      <c r="EZ146" s="98">
        <f t="shared" si="264"/>
        <v>0</v>
      </c>
      <c r="FA146" s="195">
        <f t="shared" si="265"/>
        <v>0</v>
      </c>
      <c r="FB146" s="195">
        <f t="shared" si="266"/>
        <v>0</v>
      </c>
      <c r="FC146" s="196">
        <f t="shared" si="267"/>
        <v>0</v>
      </c>
      <c r="FF146" s="10">
        <v>1257</v>
      </c>
      <c r="FG146" s="191">
        <f t="shared" si="268"/>
        <v>0</v>
      </c>
      <c r="FH146" s="192">
        <f t="shared" si="269"/>
        <v>0</v>
      </c>
      <c r="FI146" s="160">
        <f t="shared" si="270"/>
        <v>0</v>
      </c>
      <c r="FJ146" s="160">
        <f t="shared" si="271"/>
        <v>0</v>
      </c>
      <c r="FK146" s="160">
        <f t="shared" si="272"/>
        <v>0</v>
      </c>
      <c r="FL146" s="160">
        <f t="shared" si="273"/>
        <v>0</v>
      </c>
      <c r="FM146" s="160">
        <f t="shared" si="274"/>
        <v>0</v>
      </c>
      <c r="FN146" s="160">
        <f t="shared" si="275"/>
        <v>0</v>
      </c>
      <c r="FO146" s="160">
        <f t="shared" si="276"/>
        <v>0</v>
      </c>
      <c r="FP146" s="160">
        <f t="shared" si="277"/>
        <v>0</v>
      </c>
      <c r="FQ146" s="160">
        <f t="shared" si="278"/>
        <v>0</v>
      </c>
      <c r="FR146" s="192">
        <f t="shared" si="279"/>
        <v>0</v>
      </c>
      <c r="FS146" s="192">
        <f t="shared" si="280"/>
        <v>0</v>
      </c>
      <c r="FT146" s="193">
        <f t="shared" si="281"/>
        <v>0</v>
      </c>
      <c r="FU146" s="193">
        <f t="shared" si="282"/>
        <v>0</v>
      </c>
    </row>
    <row r="147" spans="2:177" ht="13" thickBot="1" x14ac:dyDescent="0.3">
      <c r="B147" s="131">
        <v>269</v>
      </c>
      <c r="H147" s="2"/>
      <c r="M147" s="2"/>
      <c r="P147" s="126">
        <v>639</v>
      </c>
      <c r="Q147">
        <f t="shared" si="151"/>
        <v>0</v>
      </c>
      <c r="R147" s="10">
        <f t="shared" si="169"/>
        <v>0</v>
      </c>
      <c r="V147" s="126">
        <v>665</v>
      </c>
      <c r="W147">
        <f t="shared" si="170"/>
        <v>0</v>
      </c>
      <c r="X147" s="10">
        <f t="shared" si="171"/>
        <v>0</v>
      </c>
      <c r="Y147" s="10">
        <f t="shared" si="172"/>
        <v>0</v>
      </c>
      <c r="AB147" s="131">
        <v>1108</v>
      </c>
      <c r="AC147" s="10">
        <f t="shared" si="152"/>
        <v>1</v>
      </c>
      <c r="AD147" s="10">
        <f t="shared" si="173"/>
        <v>0</v>
      </c>
      <c r="AE147" s="10">
        <f t="shared" si="174"/>
        <v>0</v>
      </c>
      <c r="AF147" s="10">
        <f t="shared" si="175"/>
        <v>0</v>
      </c>
      <c r="AH147" s="126">
        <v>1280</v>
      </c>
      <c r="AI147" s="10">
        <f t="shared" si="153"/>
        <v>0</v>
      </c>
      <c r="AJ147" s="10">
        <f t="shared" si="176"/>
        <v>0</v>
      </c>
      <c r="AK147" s="10">
        <f t="shared" si="177"/>
        <v>0</v>
      </c>
      <c r="AL147" s="10">
        <f t="shared" si="178"/>
        <v>0</v>
      </c>
      <c r="AM147" s="10">
        <f t="shared" si="179"/>
        <v>0</v>
      </c>
      <c r="AN147" s="131">
        <v>1511</v>
      </c>
      <c r="AO147" s="10">
        <f t="shared" si="154"/>
        <v>0</v>
      </c>
      <c r="AP147" s="10">
        <f t="shared" si="180"/>
        <v>0</v>
      </c>
      <c r="AQ147" s="10">
        <f t="shared" si="181"/>
        <v>0</v>
      </c>
      <c r="AR147" s="10">
        <f t="shared" si="182"/>
        <v>0</v>
      </c>
      <c r="AS147" s="10">
        <f t="shared" si="183"/>
        <v>0</v>
      </c>
      <c r="AT147" s="131">
        <v>1816</v>
      </c>
      <c r="AU147" s="10">
        <f t="shared" si="155"/>
        <v>1</v>
      </c>
      <c r="AV147" s="10">
        <f t="shared" si="184"/>
        <v>0</v>
      </c>
      <c r="AW147" s="10">
        <f t="shared" si="185"/>
        <v>0</v>
      </c>
      <c r="AX147" s="10">
        <f t="shared" si="186"/>
        <v>0</v>
      </c>
      <c r="AY147" s="10">
        <f t="shared" si="187"/>
        <v>0</v>
      </c>
      <c r="AZ147" s="131">
        <v>2016</v>
      </c>
      <c r="BA147" s="10">
        <f t="shared" si="156"/>
        <v>0</v>
      </c>
      <c r="BB147" s="10">
        <f t="shared" si="188"/>
        <v>0</v>
      </c>
      <c r="BC147" s="10">
        <f t="shared" si="189"/>
        <v>0</v>
      </c>
      <c r="BD147" s="10">
        <f t="shared" si="190"/>
        <v>0</v>
      </c>
      <c r="BE147" s="10">
        <f t="shared" si="191"/>
        <v>0</v>
      </c>
      <c r="BF147" s="10">
        <f t="shared" si="192"/>
        <v>0</v>
      </c>
      <c r="BG147" s="10">
        <f t="shared" si="193"/>
        <v>0</v>
      </c>
      <c r="BH147" s="10">
        <f t="shared" si="194"/>
        <v>0</v>
      </c>
      <c r="BJ147" s="131">
        <v>1923</v>
      </c>
      <c r="BK147" s="194">
        <f t="shared" si="195"/>
        <v>0</v>
      </c>
      <c r="BL147" s="195">
        <f t="shared" si="196"/>
        <v>0</v>
      </c>
      <c r="BM147" s="195">
        <f t="shared" si="197"/>
        <v>0</v>
      </c>
      <c r="BN147" s="195">
        <f t="shared" si="198"/>
        <v>0</v>
      </c>
      <c r="BO147" s="195">
        <f t="shared" si="199"/>
        <v>0</v>
      </c>
      <c r="BP147" s="195">
        <f t="shared" si="200"/>
        <v>0</v>
      </c>
      <c r="BQ147" s="195">
        <f t="shared" si="201"/>
        <v>0</v>
      </c>
      <c r="BR147" s="195">
        <f t="shared" si="283"/>
        <v>0</v>
      </c>
      <c r="BS147" s="196">
        <f t="shared" si="202"/>
        <v>0</v>
      </c>
      <c r="BT147" s="114">
        <f t="shared" si="203"/>
        <v>1</v>
      </c>
      <c r="BU147" s="162">
        <v>2612</v>
      </c>
      <c r="BV147" s="162">
        <f t="shared" si="204"/>
        <v>0</v>
      </c>
      <c r="BW147" s="98">
        <f t="shared" si="205"/>
        <v>0</v>
      </c>
      <c r="BX147" s="98">
        <f t="shared" si="206"/>
        <v>0</v>
      </c>
      <c r="BY147" s="98">
        <f t="shared" si="207"/>
        <v>0</v>
      </c>
      <c r="BZ147" s="98">
        <f t="shared" si="208"/>
        <v>0</v>
      </c>
      <c r="CA147" s="98">
        <f t="shared" si="209"/>
        <v>0</v>
      </c>
      <c r="CB147" s="98">
        <f t="shared" si="210"/>
        <v>0</v>
      </c>
      <c r="CC147" s="98">
        <f t="shared" si="211"/>
        <v>0</v>
      </c>
      <c r="CD147" s="195">
        <f t="shared" si="212"/>
        <v>0</v>
      </c>
      <c r="CE147" s="196">
        <f t="shared" si="213"/>
        <v>0</v>
      </c>
      <c r="CF147" s="114">
        <f t="shared" si="214"/>
        <v>1</v>
      </c>
      <c r="CG147" s="162">
        <v>2481</v>
      </c>
      <c r="CH147" s="194">
        <f t="shared" si="215"/>
        <v>0</v>
      </c>
      <c r="CI147" s="98">
        <f t="shared" si="216"/>
        <v>0</v>
      </c>
      <c r="CJ147" s="98">
        <f t="shared" si="217"/>
        <v>0</v>
      </c>
      <c r="CK147" s="98">
        <f t="shared" si="218"/>
        <v>0</v>
      </c>
      <c r="CL147" s="98">
        <f t="shared" si="219"/>
        <v>0</v>
      </c>
      <c r="CM147" s="98">
        <f t="shared" si="220"/>
        <v>0</v>
      </c>
      <c r="CN147" s="98">
        <f t="shared" si="221"/>
        <v>0</v>
      </c>
      <c r="CO147" s="99">
        <f t="shared" si="222"/>
        <v>0</v>
      </c>
      <c r="CP147" s="98">
        <f t="shared" si="223"/>
        <v>0</v>
      </c>
      <c r="CQ147" s="195">
        <f t="shared" si="224"/>
        <v>0</v>
      </c>
      <c r="CR147" s="196">
        <f t="shared" si="225"/>
        <v>0</v>
      </c>
      <c r="CS147">
        <f t="shared" si="226"/>
        <v>0</v>
      </c>
      <c r="CU147" s="162">
        <v>2834</v>
      </c>
      <c r="CV147" s="194">
        <f t="shared" si="157"/>
        <v>0</v>
      </c>
      <c r="CW147" s="98">
        <f t="shared" si="158"/>
        <v>0</v>
      </c>
      <c r="CX147" s="98">
        <f t="shared" si="159"/>
        <v>0</v>
      </c>
      <c r="CY147" s="98">
        <f t="shared" si="160"/>
        <v>0</v>
      </c>
      <c r="CZ147" s="98">
        <f t="shared" si="161"/>
        <v>0</v>
      </c>
      <c r="DA147" s="98">
        <f t="shared" si="162"/>
        <v>0</v>
      </c>
      <c r="DB147" s="98">
        <f t="shared" si="163"/>
        <v>0</v>
      </c>
      <c r="DC147" s="99">
        <f t="shared" si="164"/>
        <v>0</v>
      </c>
      <c r="DD147" s="98">
        <f t="shared" si="165"/>
        <v>0</v>
      </c>
      <c r="DE147" s="195">
        <f t="shared" si="166"/>
        <v>0</v>
      </c>
      <c r="DF147" s="195">
        <f t="shared" si="167"/>
        <v>0</v>
      </c>
      <c r="DG147" s="196">
        <f t="shared" si="168"/>
        <v>0</v>
      </c>
      <c r="DH147">
        <f t="shared" si="227"/>
        <v>0</v>
      </c>
      <c r="DJ147" s="162">
        <v>3539</v>
      </c>
      <c r="DK147" s="194">
        <f t="shared" si="228"/>
        <v>0</v>
      </c>
      <c r="DL147" s="162">
        <f t="shared" si="229"/>
        <v>1</v>
      </c>
      <c r="DM147" s="98">
        <f t="shared" si="230"/>
        <v>0</v>
      </c>
      <c r="DN147" s="98">
        <f t="shared" si="231"/>
        <v>0</v>
      </c>
      <c r="DO147" s="98">
        <f t="shared" si="232"/>
        <v>0</v>
      </c>
      <c r="DP147" s="98">
        <f t="shared" si="233"/>
        <v>0</v>
      </c>
      <c r="DQ147" s="98">
        <f t="shared" si="234"/>
        <v>0</v>
      </c>
      <c r="DR147" s="98">
        <f t="shared" si="235"/>
        <v>0</v>
      </c>
      <c r="DS147" s="98">
        <f t="shared" si="236"/>
        <v>0</v>
      </c>
      <c r="DT147" s="195">
        <f t="shared" si="237"/>
        <v>0</v>
      </c>
      <c r="DU147" s="195">
        <f t="shared" si="238"/>
        <v>0</v>
      </c>
      <c r="DV147" s="196">
        <f t="shared" si="239"/>
        <v>0</v>
      </c>
      <c r="DW147">
        <f t="shared" si="240"/>
        <v>1</v>
      </c>
      <c r="DY147" s="194">
        <v>2337</v>
      </c>
      <c r="DZ147" s="194">
        <f t="shared" si="241"/>
        <v>1</v>
      </c>
      <c r="EA147" s="195">
        <f t="shared" si="242"/>
        <v>1</v>
      </c>
      <c r="EB147" s="98">
        <f t="shared" si="243"/>
        <v>1</v>
      </c>
      <c r="EC147" s="98">
        <f t="shared" si="244"/>
        <v>1</v>
      </c>
      <c r="ED147" s="98">
        <f t="shared" si="245"/>
        <v>0</v>
      </c>
      <c r="EE147" s="98">
        <f t="shared" si="246"/>
        <v>1</v>
      </c>
      <c r="EF147" s="98">
        <f t="shared" si="247"/>
        <v>0</v>
      </c>
      <c r="EG147" s="98">
        <f t="shared" si="248"/>
        <v>0</v>
      </c>
      <c r="EH147" s="98">
        <f t="shared" si="249"/>
        <v>0</v>
      </c>
      <c r="EI147" s="98">
        <f t="shared" si="250"/>
        <v>0</v>
      </c>
      <c r="EJ147" s="195">
        <f t="shared" si="251"/>
        <v>0</v>
      </c>
      <c r="EK147" s="195">
        <f t="shared" si="252"/>
        <v>0</v>
      </c>
      <c r="EL147" s="196">
        <f t="shared" si="253"/>
        <v>0</v>
      </c>
      <c r="EO147" s="196">
        <v>1318</v>
      </c>
      <c r="EP147" s="194">
        <f t="shared" si="254"/>
        <v>1</v>
      </c>
      <c r="EQ147" s="195">
        <f t="shared" si="255"/>
        <v>0</v>
      </c>
      <c r="ER147" s="98">
        <f t="shared" si="256"/>
        <v>0</v>
      </c>
      <c r="ES147" s="98">
        <f t="shared" si="257"/>
        <v>0</v>
      </c>
      <c r="ET147" s="98">
        <f t="shared" si="258"/>
        <v>0</v>
      </c>
      <c r="EU147" s="98">
        <f t="shared" si="259"/>
        <v>1</v>
      </c>
      <c r="EV147" s="98">
        <f t="shared" si="260"/>
        <v>0</v>
      </c>
      <c r="EW147" s="98">
        <f t="shared" si="261"/>
        <v>0</v>
      </c>
      <c r="EX147" s="98">
        <f t="shared" si="262"/>
        <v>0</v>
      </c>
      <c r="EY147" s="98">
        <f t="shared" si="263"/>
        <v>0</v>
      </c>
      <c r="EZ147" s="98">
        <f t="shared" si="264"/>
        <v>0</v>
      </c>
      <c r="FA147" s="195">
        <f t="shared" si="265"/>
        <v>0</v>
      </c>
      <c r="FB147" s="195">
        <f t="shared" si="266"/>
        <v>0</v>
      </c>
      <c r="FC147" s="196">
        <f t="shared" si="267"/>
        <v>0</v>
      </c>
      <c r="FF147" s="10">
        <v>1261</v>
      </c>
      <c r="FG147" s="191">
        <f t="shared" si="268"/>
        <v>0</v>
      </c>
      <c r="FH147" s="192">
        <f t="shared" si="269"/>
        <v>0</v>
      </c>
      <c r="FI147" s="160">
        <f t="shared" si="270"/>
        <v>0</v>
      </c>
      <c r="FJ147" s="160">
        <f t="shared" si="271"/>
        <v>0</v>
      </c>
      <c r="FK147" s="160">
        <f t="shared" si="272"/>
        <v>0</v>
      </c>
      <c r="FL147" s="160">
        <f t="shared" si="273"/>
        <v>0</v>
      </c>
      <c r="FM147" s="160">
        <f t="shared" si="274"/>
        <v>0</v>
      </c>
      <c r="FN147" s="160">
        <f t="shared" si="275"/>
        <v>0</v>
      </c>
      <c r="FO147" s="160">
        <f t="shared" si="276"/>
        <v>0</v>
      </c>
      <c r="FP147" s="160">
        <f t="shared" si="277"/>
        <v>0</v>
      </c>
      <c r="FQ147" s="160">
        <f t="shared" si="278"/>
        <v>0</v>
      </c>
      <c r="FR147" s="192">
        <f t="shared" si="279"/>
        <v>0</v>
      </c>
      <c r="FS147" s="192">
        <f t="shared" si="280"/>
        <v>0</v>
      </c>
      <c r="FT147" s="193">
        <f t="shared" si="281"/>
        <v>0</v>
      </c>
      <c r="FU147" s="193">
        <f t="shared" si="282"/>
        <v>0</v>
      </c>
    </row>
    <row r="148" spans="2:177" ht="13" thickBot="1" x14ac:dyDescent="0.3">
      <c r="B148" s="132">
        <v>274</v>
      </c>
      <c r="H148" s="2"/>
      <c r="M148" s="2"/>
      <c r="P148" s="126">
        <v>643</v>
      </c>
      <c r="Q148">
        <f t="shared" si="151"/>
        <v>0</v>
      </c>
      <c r="R148" s="10">
        <f t="shared" si="169"/>
        <v>0</v>
      </c>
      <c r="V148" s="126">
        <v>716</v>
      </c>
      <c r="W148">
        <f t="shared" si="170"/>
        <v>1</v>
      </c>
      <c r="X148" s="10">
        <f t="shared" si="171"/>
        <v>0</v>
      </c>
      <c r="Y148" s="10">
        <f t="shared" si="172"/>
        <v>0</v>
      </c>
      <c r="AB148" s="131">
        <v>1114</v>
      </c>
      <c r="AC148" s="10">
        <f t="shared" si="152"/>
        <v>1</v>
      </c>
      <c r="AD148" s="10">
        <f t="shared" si="173"/>
        <v>0</v>
      </c>
      <c r="AE148" s="10">
        <f t="shared" si="174"/>
        <v>0</v>
      </c>
      <c r="AF148" s="10">
        <f t="shared" si="175"/>
        <v>0</v>
      </c>
      <c r="AH148" s="126">
        <v>1305</v>
      </c>
      <c r="AI148" s="10">
        <f t="shared" si="153"/>
        <v>0</v>
      </c>
      <c r="AJ148" s="10">
        <f t="shared" si="176"/>
        <v>0</v>
      </c>
      <c r="AK148" s="10">
        <f t="shared" si="177"/>
        <v>0</v>
      </c>
      <c r="AL148" s="10">
        <f t="shared" si="178"/>
        <v>0</v>
      </c>
      <c r="AM148" s="10">
        <f t="shared" si="179"/>
        <v>0</v>
      </c>
      <c r="AN148" s="131">
        <v>1519</v>
      </c>
      <c r="AO148" s="10">
        <f t="shared" si="154"/>
        <v>0</v>
      </c>
      <c r="AP148" s="10">
        <f t="shared" si="180"/>
        <v>0</v>
      </c>
      <c r="AQ148" s="10">
        <f t="shared" si="181"/>
        <v>0</v>
      </c>
      <c r="AR148" s="10">
        <f t="shared" si="182"/>
        <v>0</v>
      </c>
      <c r="AS148" s="10">
        <f t="shared" si="183"/>
        <v>0</v>
      </c>
      <c r="AT148" s="131">
        <v>1824</v>
      </c>
      <c r="AU148" s="10">
        <f t="shared" si="155"/>
        <v>0</v>
      </c>
      <c r="AV148" s="10">
        <f t="shared" si="184"/>
        <v>0</v>
      </c>
      <c r="AW148" s="10">
        <f t="shared" si="185"/>
        <v>0</v>
      </c>
      <c r="AX148" s="10">
        <f t="shared" si="186"/>
        <v>0</v>
      </c>
      <c r="AY148" s="10">
        <f t="shared" si="187"/>
        <v>0</v>
      </c>
      <c r="AZ148" s="131">
        <v>2046</v>
      </c>
      <c r="BA148" s="10">
        <f t="shared" si="156"/>
        <v>0</v>
      </c>
      <c r="BB148" s="10">
        <f t="shared" si="188"/>
        <v>0</v>
      </c>
      <c r="BC148" s="10">
        <f t="shared" si="189"/>
        <v>0</v>
      </c>
      <c r="BD148" s="10">
        <f t="shared" si="190"/>
        <v>0</v>
      </c>
      <c r="BE148" s="10">
        <f t="shared" si="191"/>
        <v>0</v>
      </c>
      <c r="BF148" s="10">
        <f t="shared" si="192"/>
        <v>0</v>
      </c>
      <c r="BG148" s="10">
        <f t="shared" si="193"/>
        <v>0</v>
      </c>
      <c r="BH148" s="10">
        <f t="shared" si="194"/>
        <v>0</v>
      </c>
      <c r="BJ148" s="142">
        <v>1987</v>
      </c>
      <c r="BK148" s="194">
        <f t="shared" si="195"/>
        <v>0</v>
      </c>
      <c r="BL148" s="195">
        <f t="shared" si="196"/>
        <v>0</v>
      </c>
      <c r="BM148" s="195">
        <f t="shared" si="197"/>
        <v>0</v>
      </c>
      <c r="BN148" s="195">
        <f t="shared" si="198"/>
        <v>0</v>
      </c>
      <c r="BO148" s="195">
        <f t="shared" si="199"/>
        <v>0</v>
      </c>
      <c r="BP148" s="195">
        <f t="shared" si="200"/>
        <v>0</v>
      </c>
      <c r="BQ148" s="195">
        <f t="shared" si="201"/>
        <v>0</v>
      </c>
      <c r="BR148" s="195">
        <f t="shared" si="283"/>
        <v>0</v>
      </c>
      <c r="BS148" s="196">
        <f t="shared" si="202"/>
        <v>0</v>
      </c>
      <c r="BT148" s="114">
        <f t="shared" si="203"/>
        <v>1</v>
      </c>
      <c r="BU148" s="164">
        <v>2619</v>
      </c>
      <c r="BV148" s="162">
        <f t="shared" si="204"/>
        <v>0</v>
      </c>
      <c r="BW148" s="98">
        <f t="shared" si="205"/>
        <v>0</v>
      </c>
      <c r="BX148" s="98">
        <f t="shared" si="206"/>
        <v>0</v>
      </c>
      <c r="BY148" s="98">
        <f t="shared" si="207"/>
        <v>0</v>
      </c>
      <c r="BZ148" s="98">
        <f t="shared" si="208"/>
        <v>0</v>
      </c>
      <c r="CA148" s="98">
        <f t="shared" si="209"/>
        <v>0</v>
      </c>
      <c r="CB148" s="98">
        <f t="shared" si="210"/>
        <v>0</v>
      </c>
      <c r="CC148" s="98">
        <f t="shared" si="211"/>
        <v>0</v>
      </c>
      <c r="CD148" s="195">
        <f t="shared" si="212"/>
        <v>0</v>
      </c>
      <c r="CE148" s="196">
        <f t="shared" si="213"/>
        <v>0</v>
      </c>
      <c r="CF148" s="114">
        <f t="shared" si="214"/>
        <v>1</v>
      </c>
      <c r="CG148" s="164">
        <v>2512</v>
      </c>
      <c r="CH148" s="194">
        <f t="shared" si="215"/>
        <v>0</v>
      </c>
      <c r="CI148" s="98">
        <f t="shared" si="216"/>
        <v>0</v>
      </c>
      <c r="CJ148" s="98">
        <f t="shared" si="217"/>
        <v>0</v>
      </c>
      <c r="CK148" s="98">
        <f t="shared" si="218"/>
        <v>0</v>
      </c>
      <c r="CL148" s="98">
        <f t="shared" si="219"/>
        <v>0</v>
      </c>
      <c r="CM148" s="98">
        <f t="shared" si="220"/>
        <v>0</v>
      </c>
      <c r="CN148" s="98">
        <f t="shared" si="221"/>
        <v>0</v>
      </c>
      <c r="CO148" s="99">
        <f t="shared" si="222"/>
        <v>0</v>
      </c>
      <c r="CP148" s="98">
        <f t="shared" si="223"/>
        <v>0</v>
      </c>
      <c r="CQ148" s="195">
        <f t="shared" si="224"/>
        <v>0</v>
      </c>
      <c r="CR148" s="196">
        <f t="shared" si="225"/>
        <v>0</v>
      </c>
      <c r="CS148">
        <f t="shared" si="226"/>
        <v>0</v>
      </c>
      <c r="CU148" s="162">
        <v>2851</v>
      </c>
      <c r="CV148" s="194">
        <f t="shared" si="157"/>
        <v>0</v>
      </c>
      <c r="CW148" s="98">
        <f t="shared" si="158"/>
        <v>0</v>
      </c>
      <c r="CX148" s="98">
        <f t="shared" si="159"/>
        <v>0</v>
      </c>
      <c r="CY148" s="98">
        <f t="shared" si="160"/>
        <v>0</v>
      </c>
      <c r="CZ148" s="98">
        <f t="shared" si="161"/>
        <v>0</v>
      </c>
      <c r="DA148" s="98">
        <f t="shared" si="162"/>
        <v>0</v>
      </c>
      <c r="DB148" s="98">
        <f t="shared" si="163"/>
        <v>0</v>
      </c>
      <c r="DC148" s="99">
        <f t="shared" si="164"/>
        <v>0</v>
      </c>
      <c r="DD148" s="98">
        <f t="shared" si="165"/>
        <v>0</v>
      </c>
      <c r="DE148" s="195">
        <f t="shared" si="166"/>
        <v>0</v>
      </c>
      <c r="DF148" s="195">
        <f t="shared" si="167"/>
        <v>0</v>
      </c>
      <c r="DG148" s="196">
        <f t="shared" si="168"/>
        <v>0</v>
      </c>
      <c r="DH148">
        <f t="shared" si="227"/>
        <v>0</v>
      </c>
      <c r="DJ148" s="162">
        <v>3641</v>
      </c>
      <c r="DK148" s="194">
        <f t="shared" si="228"/>
        <v>0</v>
      </c>
      <c r="DL148" s="162">
        <f t="shared" si="229"/>
        <v>0</v>
      </c>
      <c r="DM148" s="98">
        <f t="shared" si="230"/>
        <v>0</v>
      </c>
      <c r="DN148" s="98">
        <f t="shared" si="231"/>
        <v>0</v>
      </c>
      <c r="DO148" s="98">
        <f t="shared" si="232"/>
        <v>0</v>
      </c>
      <c r="DP148" s="98">
        <f t="shared" si="233"/>
        <v>0</v>
      </c>
      <c r="DQ148" s="98">
        <f t="shared" si="234"/>
        <v>0</v>
      </c>
      <c r="DR148" s="98">
        <f t="shared" si="235"/>
        <v>0</v>
      </c>
      <c r="DS148" s="98">
        <f t="shared" si="236"/>
        <v>0</v>
      </c>
      <c r="DT148" s="195">
        <f t="shared" si="237"/>
        <v>0</v>
      </c>
      <c r="DU148" s="195">
        <f t="shared" si="238"/>
        <v>0</v>
      </c>
      <c r="DV148" s="196">
        <f t="shared" si="239"/>
        <v>0</v>
      </c>
      <c r="DW148">
        <f t="shared" si="240"/>
        <v>0</v>
      </c>
      <c r="DY148" s="194">
        <v>2451</v>
      </c>
      <c r="DZ148" s="194">
        <f t="shared" si="241"/>
        <v>0</v>
      </c>
      <c r="EA148" s="195">
        <f t="shared" si="242"/>
        <v>0</v>
      </c>
      <c r="EB148" s="98">
        <f t="shared" si="243"/>
        <v>0</v>
      </c>
      <c r="EC148" s="98">
        <f t="shared" si="244"/>
        <v>0</v>
      </c>
      <c r="ED148" s="98">
        <f t="shared" si="245"/>
        <v>0</v>
      </c>
      <c r="EE148" s="98">
        <f t="shared" si="246"/>
        <v>0</v>
      </c>
      <c r="EF148" s="98">
        <f t="shared" si="247"/>
        <v>0</v>
      </c>
      <c r="EG148" s="98">
        <f t="shared" si="248"/>
        <v>0</v>
      </c>
      <c r="EH148" s="98">
        <f t="shared" si="249"/>
        <v>0</v>
      </c>
      <c r="EI148" s="98">
        <f t="shared" si="250"/>
        <v>0</v>
      </c>
      <c r="EJ148" s="195">
        <f t="shared" si="251"/>
        <v>0</v>
      </c>
      <c r="EK148" s="195">
        <f t="shared" si="252"/>
        <v>0</v>
      </c>
      <c r="EL148" s="196">
        <f t="shared" si="253"/>
        <v>0</v>
      </c>
      <c r="EO148" s="196">
        <v>1323</v>
      </c>
      <c r="EP148" s="194">
        <f t="shared" si="254"/>
        <v>1</v>
      </c>
      <c r="EQ148" s="195">
        <f t="shared" si="255"/>
        <v>1</v>
      </c>
      <c r="ER148" s="98">
        <f t="shared" si="256"/>
        <v>1</v>
      </c>
      <c r="ES148" s="98">
        <f t="shared" si="257"/>
        <v>0</v>
      </c>
      <c r="ET148" s="98">
        <f t="shared" si="258"/>
        <v>0</v>
      </c>
      <c r="EU148" s="98">
        <f t="shared" si="259"/>
        <v>0</v>
      </c>
      <c r="EV148" s="98">
        <f t="shared" si="260"/>
        <v>0</v>
      </c>
      <c r="EW148" s="98">
        <f t="shared" si="261"/>
        <v>0</v>
      </c>
      <c r="EX148" s="98">
        <f t="shared" si="262"/>
        <v>1</v>
      </c>
      <c r="EY148" s="98">
        <f t="shared" si="263"/>
        <v>0</v>
      </c>
      <c r="EZ148" s="98">
        <f t="shared" si="264"/>
        <v>0</v>
      </c>
      <c r="FA148" s="195">
        <f t="shared" si="265"/>
        <v>0</v>
      </c>
      <c r="FB148" s="195">
        <f t="shared" si="266"/>
        <v>0</v>
      </c>
      <c r="FC148" s="196">
        <f t="shared" si="267"/>
        <v>0</v>
      </c>
      <c r="FF148" s="10">
        <v>1305</v>
      </c>
      <c r="FG148" s="191">
        <f t="shared" si="268"/>
        <v>0</v>
      </c>
      <c r="FH148" s="192">
        <f t="shared" si="269"/>
        <v>0</v>
      </c>
      <c r="FI148" s="160">
        <f t="shared" si="270"/>
        <v>0</v>
      </c>
      <c r="FJ148" s="160">
        <f t="shared" si="271"/>
        <v>0</v>
      </c>
      <c r="FK148" s="160">
        <f t="shared" si="272"/>
        <v>0</v>
      </c>
      <c r="FL148" s="160">
        <f t="shared" si="273"/>
        <v>1</v>
      </c>
      <c r="FM148" s="160">
        <f t="shared" si="274"/>
        <v>0</v>
      </c>
      <c r="FN148" s="160">
        <f t="shared" si="275"/>
        <v>0</v>
      </c>
      <c r="FO148" s="160">
        <f t="shared" si="276"/>
        <v>1</v>
      </c>
      <c r="FP148" s="160">
        <f t="shared" si="277"/>
        <v>1</v>
      </c>
      <c r="FQ148" s="160">
        <f t="shared" si="278"/>
        <v>1</v>
      </c>
      <c r="FR148" s="192">
        <f t="shared" si="279"/>
        <v>0</v>
      </c>
      <c r="FS148" s="192">
        <f t="shared" si="280"/>
        <v>0</v>
      </c>
      <c r="FT148" s="193">
        <f t="shared" si="281"/>
        <v>0</v>
      </c>
      <c r="FU148" s="193">
        <f t="shared" si="282"/>
        <v>0</v>
      </c>
    </row>
    <row r="149" spans="2:177" ht="13" thickBot="1" x14ac:dyDescent="0.3">
      <c r="H149" s="2"/>
      <c r="M149" s="156"/>
      <c r="P149" s="128">
        <v>662</v>
      </c>
      <c r="Q149">
        <f t="shared" si="151"/>
        <v>0</v>
      </c>
      <c r="R149" s="10">
        <f t="shared" si="169"/>
        <v>0</v>
      </c>
      <c r="V149" s="128">
        <v>781</v>
      </c>
      <c r="W149">
        <f t="shared" si="170"/>
        <v>0</v>
      </c>
      <c r="X149" s="10">
        <f t="shared" si="171"/>
        <v>0</v>
      </c>
      <c r="Y149" s="10">
        <f t="shared" si="172"/>
        <v>0</v>
      </c>
      <c r="AB149" s="131">
        <v>1126</v>
      </c>
      <c r="AC149" s="10">
        <f t="shared" si="152"/>
        <v>0</v>
      </c>
      <c r="AD149" s="10">
        <f t="shared" si="173"/>
        <v>0</v>
      </c>
      <c r="AE149" s="10">
        <f t="shared" si="174"/>
        <v>0</v>
      </c>
      <c r="AF149" s="10">
        <f t="shared" si="175"/>
        <v>0</v>
      </c>
      <c r="AH149" s="126">
        <v>1402</v>
      </c>
      <c r="AI149" s="10">
        <f t="shared" si="153"/>
        <v>0</v>
      </c>
      <c r="AJ149" s="10">
        <f t="shared" si="176"/>
        <v>0</v>
      </c>
      <c r="AK149" s="10">
        <f t="shared" si="177"/>
        <v>0</v>
      </c>
      <c r="AL149" s="10">
        <f t="shared" si="178"/>
        <v>0</v>
      </c>
      <c r="AM149" s="10">
        <f t="shared" si="179"/>
        <v>0</v>
      </c>
      <c r="AN149" s="131">
        <v>1523</v>
      </c>
      <c r="AO149" s="10">
        <f t="shared" si="154"/>
        <v>0</v>
      </c>
      <c r="AP149" s="10">
        <f t="shared" si="180"/>
        <v>0</v>
      </c>
      <c r="AQ149" s="10">
        <f t="shared" si="181"/>
        <v>0</v>
      </c>
      <c r="AR149" s="10">
        <f t="shared" si="182"/>
        <v>0</v>
      </c>
      <c r="AS149" s="10">
        <f t="shared" si="183"/>
        <v>0</v>
      </c>
      <c r="AT149" s="131">
        <v>1902</v>
      </c>
      <c r="AU149" s="10">
        <f t="shared" si="155"/>
        <v>1</v>
      </c>
      <c r="AV149" s="10">
        <f t="shared" si="184"/>
        <v>0</v>
      </c>
      <c r="AW149" s="10">
        <f t="shared" si="185"/>
        <v>0</v>
      </c>
      <c r="AX149" s="10">
        <f t="shared" si="186"/>
        <v>0</v>
      </c>
      <c r="AY149" s="10">
        <f t="shared" si="187"/>
        <v>0</v>
      </c>
      <c r="AZ149" s="131">
        <v>2056</v>
      </c>
      <c r="BA149" s="10">
        <f t="shared" si="156"/>
        <v>1</v>
      </c>
      <c r="BB149" s="10">
        <f t="shared" si="188"/>
        <v>0</v>
      </c>
      <c r="BC149" s="10">
        <f t="shared" si="189"/>
        <v>0</v>
      </c>
      <c r="BD149" s="10">
        <f t="shared" si="190"/>
        <v>0</v>
      </c>
      <c r="BE149" s="10">
        <f t="shared" si="191"/>
        <v>0</v>
      </c>
      <c r="BF149" s="10">
        <f t="shared" si="192"/>
        <v>0</v>
      </c>
      <c r="BG149" s="10">
        <f t="shared" si="193"/>
        <v>0</v>
      </c>
      <c r="BH149" s="10">
        <f t="shared" si="194"/>
        <v>0</v>
      </c>
      <c r="BJ149" s="131">
        <v>2039</v>
      </c>
      <c r="BK149" s="194">
        <f t="shared" si="195"/>
        <v>0</v>
      </c>
      <c r="BL149" s="195">
        <f t="shared" si="196"/>
        <v>0</v>
      </c>
      <c r="BM149" s="195">
        <f t="shared" si="197"/>
        <v>0</v>
      </c>
      <c r="BN149" s="195">
        <f t="shared" si="198"/>
        <v>0</v>
      </c>
      <c r="BO149" s="195">
        <f t="shared" si="199"/>
        <v>0</v>
      </c>
      <c r="BP149" s="195">
        <f t="shared" si="200"/>
        <v>0</v>
      </c>
      <c r="BQ149" s="195">
        <f t="shared" si="201"/>
        <v>0</v>
      </c>
      <c r="BR149" s="195">
        <f t="shared" si="283"/>
        <v>0</v>
      </c>
      <c r="BS149" s="196">
        <f t="shared" si="202"/>
        <v>0</v>
      </c>
      <c r="BT149" s="114">
        <f t="shared" si="203"/>
        <v>1</v>
      </c>
      <c r="BU149" s="162">
        <v>2630</v>
      </c>
      <c r="BV149" s="162">
        <f t="shared" si="204"/>
        <v>0</v>
      </c>
      <c r="BW149" s="98">
        <f t="shared" si="205"/>
        <v>0</v>
      </c>
      <c r="BX149" s="98">
        <f t="shared" si="206"/>
        <v>0</v>
      </c>
      <c r="BY149" s="98">
        <f t="shared" si="207"/>
        <v>0</v>
      </c>
      <c r="BZ149" s="98">
        <f t="shared" si="208"/>
        <v>0</v>
      </c>
      <c r="CA149" s="98">
        <f t="shared" si="209"/>
        <v>0</v>
      </c>
      <c r="CB149" s="98">
        <f t="shared" si="210"/>
        <v>0</v>
      </c>
      <c r="CC149" s="98">
        <f t="shared" si="211"/>
        <v>0</v>
      </c>
      <c r="CD149" s="195">
        <f t="shared" si="212"/>
        <v>0</v>
      </c>
      <c r="CE149" s="196">
        <f t="shared" si="213"/>
        <v>0</v>
      </c>
      <c r="CF149" s="114">
        <f t="shared" si="214"/>
        <v>1</v>
      </c>
      <c r="CG149" s="162">
        <v>2751</v>
      </c>
      <c r="CH149" s="194">
        <f t="shared" si="215"/>
        <v>0</v>
      </c>
      <c r="CI149" s="98">
        <f t="shared" si="216"/>
        <v>0</v>
      </c>
      <c r="CJ149" s="98">
        <f t="shared" si="217"/>
        <v>0</v>
      </c>
      <c r="CK149" s="98">
        <f t="shared" si="218"/>
        <v>0</v>
      </c>
      <c r="CL149" s="98">
        <f t="shared" si="219"/>
        <v>0</v>
      </c>
      <c r="CM149" s="98">
        <f t="shared" si="220"/>
        <v>0</v>
      </c>
      <c r="CN149" s="98">
        <f t="shared" si="221"/>
        <v>0</v>
      </c>
      <c r="CO149" s="99">
        <f t="shared" si="222"/>
        <v>0</v>
      </c>
      <c r="CP149" s="98">
        <f t="shared" si="223"/>
        <v>0</v>
      </c>
      <c r="CQ149" s="195">
        <f t="shared" si="224"/>
        <v>0</v>
      </c>
      <c r="CR149" s="196">
        <f t="shared" si="225"/>
        <v>0</v>
      </c>
      <c r="CS149">
        <f t="shared" si="226"/>
        <v>0</v>
      </c>
      <c r="CU149" s="162">
        <v>2949</v>
      </c>
      <c r="CV149" s="194">
        <f t="shared" si="157"/>
        <v>0</v>
      </c>
      <c r="CW149" s="98">
        <f t="shared" si="158"/>
        <v>0</v>
      </c>
      <c r="CX149" s="98">
        <f t="shared" si="159"/>
        <v>0</v>
      </c>
      <c r="CY149" s="98">
        <f t="shared" si="160"/>
        <v>0</v>
      </c>
      <c r="CZ149" s="98">
        <f t="shared" si="161"/>
        <v>0</v>
      </c>
      <c r="DA149" s="98">
        <f t="shared" si="162"/>
        <v>0</v>
      </c>
      <c r="DB149" s="98">
        <f t="shared" si="163"/>
        <v>0</v>
      </c>
      <c r="DC149" s="99">
        <f t="shared" si="164"/>
        <v>0</v>
      </c>
      <c r="DD149" s="98">
        <f t="shared" si="165"/>
        <v>0</v>
      </c>
      <c r="DE149" s="195">
        <f t="shared" si="166"/>
        <v>0</v>
      </c>
      <c r="DF149" s="195">
        <f t="shared" si="167"/>
        <v>0</v>
      </c>
      <c r="DG149" s="196">
        <f t="shared" si="168"/>
        <v>0</v>
      </c>
      <c r="DH149">
        <f t="shared" si="227"/>
        <v>0</v>
      </c>
      <c r="DJ149" s="162">
        <v>3656</v>
      </c>
      <c r="DK149" s="194">
        <f t="shared" si="228"/>
        <v>0</v>
      </c>
      <c r="DL149" s="162">
        <f t="shared" si="229"/>
        <v>0</v>
      </c>
      <c r="DM149" s="98">
        <f t="shared" si="230"/>
        <v>0</v>
      </c>
      <c r="DN149" s="98">
        <f t="shared" si="231"/>
        <v>0</v>
      </c>
      <c r="DO149" s="98">
        <f t="shared" si="232"/>
        <v>0</v>
      </c>
      <c r="DP149" s="98">
        <f t="shared" si="233"/>
        <v>0</v>
      </c>
      <c r="DQ149" s="98">
        <f t="shared" si="234"/>
        <v>0</v>
      </c>
      <c r="DR149" s="98">
        <f t="shared" si="235"/>
        <v>0</v>
      </c>
      <c r="DS149" s="98">
        <f t="shared" si="236"/>
        <v>0</v>
      </c>
      <c r="DT149" s="195">
        <f t="shared" si="237"/>
        <v>0</v>
      </c>
      <c r="DU149" s="195">
        <f t="shared" si="238"/>
        <v>0</v>
      </c>
      <c r="DV149" s="196">
        <f t="shared" si="239"/>
        <v>0</v>
      </c>
      <c r="DW149">
        <f t="shared" si="240"/>
        <v>0</v>
      </c>
      <c r="DY149" s="194">
        <v>2468</v>
      </c>
      <c r="DZ149" s="194">
        <f t="shared" si="241"/>
        <v>1</v>
      </c>
      <c r="EA149" s="195">
        <f t="shared" si="242"/>
        <v>0</v>
      </c>
      <c r="EB149" s="98">
        <f t="shared" si="243"/>
        <v>0</v>
      </c>
      <c r="EC149" s="98">
        <f t="shared" si="244"/>
        <v>0</v>
      </c>
      <c r="ED149" s="98">
        <f t="shared" si="245"/>
        <v>0</v>
      </c>
      <c r="EE149" s="98">
        <f t="shared" si="246"/>
        <v>0</v>
      </c>
      <c r="EF149" s="98">
        <f t="shared" si="247"/>
        <v>0</v>
      </c>
      <c r="EG149" s="98">
        <f t="shared" si="248"/>
        <v>0</v>
      </c>
      <c r="EH149" s="98">
        <f t="shared" si="249"/>
        <v>0</v>
      </c>
      <c r="EI149" s="98">
        <f t="shared" si="250"/>
        <v>0</v>
      </c>
      <c r="EJ149" s="195">
        <f t="shared" si="251"/>
        <v>0</v>
      </c>
      <c r="EK149" s="195">
        <f t="shared" si="252"/>
        <v>0</v>
      </c>
      <c r="EL149" s="196">
        <f t="shared" si="253"/>
        <v>0</v>
      </c>
      <c r="EO149" s="196">
        <v>1325</v>
      </c>
      <c r="EP149" s="194">
        <f t="shared" si="254"/>
        <v>0</v>
      </c>
      <c r="EQ149" s="195">
        <f t="shared" si="255"/>
        <v>0</v>
      </c>
      <c r="ER149" s="98">
        <f t="shared" si="256"/>
        <v>0</v>
      </c>
      <c r="ES149" s="98">
        <f t="shared" si="257"/>
        <v>0</v>
      </c>
      <c r="ET149" s="98">
        <f t="shared" si="258"/>
        <v>0</v>
      </c>
      <c r="EU149" s="98">
        <f t="shared" si="259"/>
        <v>0</v>
      </c>
      <c r="EV149" s="98">
        <f t="shared" si="260"/>
        <v>0</v>
      </c>
      <c r="EW149" s="98">
        <f t="shared" si="261"/>
        <v>0</v>
      </c>
      <c r="EX149" s="98">
        <f t="shared" si="262"/>
        <v>0</v>
      </c>
      <c r="EY149" s="98">
        <f t="shared" si="263"/>
        <v>0</v>
      </c>
      <c r="EZ149" s="98">
        <f t="shared" si="264"/>
        <v>0</v>
      </c>
      <c r="FA149" s="195">
        <f t="shared" si="265"/>
        <v>0</v>
      </c>
      <c r="FB149" s="195">
        <f t="shared" si="266"/>
        <v>0</v>
      </c>
      <c r="FC149" s="196">
        <f t="shared" si="267"/>
        <v>0</v>
      </c>
      <c r="FF149" s="10">
        <v>1306</v>
      </c>
      <c r="FG149" s="191">
        <f t="shared" si="268"/>
        <v>0</v>
      </c>
      <c r="FH149" s="192">
        <f t="shared" si="269"/>
        <v>0</v>
      </c>
      <c r="FI149" s="160">
        <f t="shared" si="270"/>
        <v>0</v>
      </c>
      <c r="FJ149" s="160">
        <f t="shared" si="271"/>
        <v>0</v>
      </c>
      <c r="FK149" s="160">
        <f t="shared" si="272"/>
        <v>0</v>
      </c>
      <c r="FL149" s="160">
        <f t="shared" si="273"/>
        <v>1</v>
      </c>
      <c r="FM149" s="160">
        <f t="shared" si="274"/>
        <v>0</v>
      </c>
      <c r="FN149" s="160">
        <f t="shared" si="275"/>
        <v>0</v>
      </c>
      <c r="FO149" s="160">
        <f t="shared" si="276"/>
        <v>0</v>
      </c>
      <c r="FP149" s="160">
        <f t="shared" si="277"/>
        <v>0</v>
      </c>
      <c r="FQ149" s="160">
        <f t="shared" si="278"/>
        <v>0</v>
      </c>
      <c r="FR149" s="192">
        <f t="shared" si="279"/>
        <v>0</v>
      </c>
      <c r="FS149" s="192">
        <f t="shared" si="280"/>
        <v>0</v>
      </c>
      <c r="FT149" s="193">
        <f t="shared" si="281"/>
        <v>0</v>
      </c>
      <c r="FU149" s="193">
        <f t="shared" si="282"/>
        <v>0</v>
      </c>
    </row>
    <row r="150" spans="2:177" ht="13" thickBot="1" x14ac:dyDescent="0.3">
      <c r="H150" s="2"/>
      <c r="M150" s="156"/>
      <c r="P150" s="128">
        <v>716</v>
      </c>
      <c r="Q150">
        <f t="shared" si="151"/>
        <v>0</v>
      </c>
      <c r="R150" s="10">
        <f t="shared" si="169"/>
        <v>0</v>
      </c>
      <c r="V150" s="126">
        <v>782</v>
      </c>
      <c r="W150">
        <f t="shared" si="170"/>
        <v>0</v>
      </c>
      <c r="X150" s="10">
        <f t="shared" si="171"/>
        <v>0</v>
      </c>
      <c r="Y150" s="10">
        <f t="shared" si="172"/>
        <v>0</v>
      </c>
      <c r="AB150" s="131">
        <v>1218</v>
      </c>
      <c r="AC150" s="10">
        <f t="shared" si="152"/>
        <v>0</v>
      </c>
      <c r="AD150" s="10">
        <f t="shared" si="173"/>
        <v>0</v>
      </c>
      <c r="AE150" s="10">
        <f t="shared" si="174"/>
        <v>0</v>
      </c>
      <c r="AF150" s="10">
        <f t="shared" si="175"/>
        <v>0</v>
      </c>
      <c r="AH150" s="126">
        <v>1450</v>
      </c>
      <c r="AI150" s="10">
        <f t="shared" si="153"/>
        <v>0</v>
      </c>
      <c r="AJ150" s="10">
        <f t="shared" si="176"/>
        <v>0</v>
      </c>
      <c r="AK150" s="10">
        <f t="shared" si="177"/>
        <v>0</v>
      </c>
      <c r="AL150" s="10">
        <f t="shared" si="178"/>
        <v>0</v>
      </c>
      <c r="AM150" s="10">
        <f t="shared" si="179"/>
        <v>0</v>
      </c>
      <c r="AN150" s="131">
        <v>1592</v>
      </c>
      <c r="AO150" s="10">
        <f t="shared" si="154"/>
        <v>1</v>
      </c>
      <c r="AP150" s="10">
        <f t="shared" si="180"/>
        <v>0</v>
      </c>
      <c r="AQ150" s="10">
        <f t="shared" si="181"/>
        <v>0</v>
      </c>
      <c r="AR150" s="10">
        <f t="shared" si="182"/>
        <v>0</v>
      </c>
      <c r="AS150" s="10">
        <f t="shared" si="183"/>
        <v>0</v>
      </c>
      <c r="AT150" s="131">
        <v>2054</v>
      </c>
      <c r="AU150" s="10">
        <f t="shared" si="155"/>
        <v>0</v>
      </c>
      <c r="AV150" s="10">
        <f t="shared" si="184"/>
        <v>0</v>
      </c>
      <c r="AW150" s="10">
        <f t="shared" si="185"/>
        <v>0</v>
      </c>
      <c r="AX150" s="10">
        <f t="shared" si="186"/>
        <v>0</v>
      </c>
      <c r="AY150" s="10">
        <f t="shared" si="187"/>
        <v>0</v>
      </c>
      <c r="AZ150" s="131">
        <v>2081</v>
      </c>
      <c r="BA150" s="10">
        <f t="shared" si="156"/>
        <v>0</v>
      </c>
      <c r="BB150" s="10">
        <f t="shared" si="188"/>
        <v>0</v>
      </c>
      <c r="BC150" s="10">
        <f t="shared" si="189"/>
        <v>0</v>
      </c>
      <c r="BD150" s="10">
        <f t="shared" si="190"/>
        <v>0</v>
      </c>
      <c r="BE150" s="10">
        <f t="shared" si="191"/>
        <v>0</v>
      </c>
      <c r="BF150" s="10">
        <f t="shared" si="192"/>
        <v>0</v>
      </c>
      <c r="BG150" s="10">
        <f t="shared" si="193"/>
        <v>0</v>
      </c>
      <c r="BH150" s="10">
        <f t="shared" si="194"/>
        <v>0</v>
      </c>
      <c r="BJ150" s="187">
        <v>2056</v>
      </c>
      <c r="BK150" s="194">
        <f t="shared" si="195"/>
        <v>1</v>
      </c>
      <c r="BL150" s="195">
        <f t="shared" si="196"/>
        <v>1</v>
      </c>
      <c r="BM150" s="195">
        <f t="shared" si="197"/>
        <v>0</v>
      </c>
      <c r="BN150" s="195">
        <f t="shared" si="198"/>
        <v>0</v>
      </c>
      <c r="BO150" s="195">
        <f t="shared" si="199"/>
        <v>0</v>
      </c>
      <c r="BP150" s="195">
        <f t="shared" si="200"/>
        <v>0</v>
      </c>
      <c r="BQ150" s="195">
        <f t="shared" si="201"/>
        <v>0</v>
      </c>
      <c r="BR150" s="195">
        <f t="shared" si="283"/>
        <v>0</v>
      </c>
      <c r="BS150" s="196">
        <f t="shared" si="202"/>
        <v>0</v>
      </c>
      <c r="BT150" s="114">
        <f t="shared" si="203"/>
        <v>3</v>
      </c>
      <c r="BU150" s="164">
        <v>2757</v>
      </c>
      <c r="BV150" s="162">
        <f t="shared" si="204"/>
        <v>0</v>
      </c>
      <c r="BW150" s="98">
        <f t="shared" si="205"/>
        <v>0</v>
      </c>
      <c r="BX150" s="98">
        <f t="shared" si="206"/>
        <v>0</v>
      </c>
      <c r="BY150" s="98">
        <f t="shared" si="207"/>
        <v>0</v>
      </c>
      <c r="BZ150" s="98">
        <f t="shared" si="208"/>
        <v>0</v>
      </c>
      <c r="CA150" s="98">
        <f t="shared" si="209"/>
        <v>0</v>
      </c>
      <c r="CB150" s="98">
        <f t="shared" si="210"/>
        <v>0</v>
      </c>
      <c r="CC150" s="98">
        <f t="shared" si="211"/>
        <v>0</v>
      </c>
      <c r="CD150" s="195">
        <f t="shared" si="212"/>
        <v>0</v>
      </c>
      <c r="CE150" s="196">
        <f t="shared" si="213"/>
        <v>0</v>
      </c>
      <c r="CF150" s="114">
        <f t="shared" si="214"/>
        <v>1</v>
      </c>
      <c r="CG150" s="164">
        <v>2826</v>
      </c>
      <c r="CH150" s="194">
        <f t="shared" si="215"/>
        <v>0</v>
      </c>
      <c r="CI150" s="98">
        <f t="shared" si="216"/>
        <v>0</v>
      </c>
      <c r="CJ150" s="98">
        <f t="shared" si="217"/>
        <v>0</v>
      </c>
      <c r="CK150" s="98">
        <f t="shared" si="218"/>
        <v>0</v>
      </c>
      <c r="CL150" s="98">
        <f t="shared" si="219"/>
        <v>0</v>
      </c>
      <c r="CM150" s="98">
        <f t="shared" si="220"/>
        <v>0</v>
      </c>
      <c r="CN150" s="98">
        <f t="shared" si="221"/>
        <v>0</v>
      </c>
      <c r="CO150" s="99">
        <f t="shared" si="222"/>
        <v>0</v>
      </c>
      <c r="CP150" s="98">
        <f t="shared" si="223"/>
        <v>0</v>
      </c>
      <c r="CQ150" s="195">
        <f t="shared" si="224"/>
        <v>0</v>
      </c>
      <c r="CR150" s="196">
        <f t="shared" si="225"/>
        <v>0</v>
      </c>
      <c r="CS150">
        <f t="shared" si="226"/>
        <v>0</v>
      </c>
      <c r="CU150" s="162">
        <v>3098</v>
      </c>
      <c r="CV150" s="194">
        <f t="shared" si="157"/>
        <v>1</v>
      </c>
      <c r="CW150" s="98">
        <f t="shared" si="158"/>
        <v>0</v>
      </c>
      <c r="CX150" s="98">
        <f t="shared" si="159"/>
        <v>0</v>
      </c>
      <c r="CY150" s="98">
        <f t="shared" si="160"/>
        <v>0</v>
      </c>
      <c r="CZ150" s="98">
        <f t="shared" si="161"/>
        <v>0</v>
      </c>
      <c r="DA150" s="98">
        <f t="shared" si="162"/>
        <v>0</v>
      </c>
      <c r="DB150" s="98">
        <f t="shared" si="163"/>
        <v>0</v>
      </c>
      <c r="DC150" s="99">
        <f t="shared" si="164"/>
        <v>0</v>
      </c>
      <c r="DD150" s="98">
        <f t="shared" si="165"/>
        <v>0</v>
      </c>
      <c r="DE150" s="195">
        <f t="shared" si="166"/>
        <v>0</v>
      </c>
      <c r="DF150" s="195">
        <f t="shared" si="167"/>
        <v>0</v>
      </c>
      <c r="DG150" s="196">
        <f t="shared" si="168"/>
        <v>0</v>
      </c>
      <c r="DH150">
        <f t="shared" si="227"/>
        <v>1</v>
      </c>
      <c r="DJ150" s="162">
        <v>3824</v>
      </c>
      <c r="DK150" s="194">
        <f t="shared" si="228"/>
        <v>0</v>
      </c>
      <c r="DL150" s="162">
        <f t="shared" si="229"/>
        <v>0</v>
      </c>
      <c r="DM150" s="98">
        <f t="shared" si="230"/>
        <v>0</v>
      </c>
      <c r="DN150" s="98">
        <f t="shared" si="231"/>
        <v>0</v>
      </c>
      <c r="DO150" s="98">
        <f t="shared" si="232"/>
        <v>0</v>
      </c>
      <c r="DP150" s="98">
        <f t="shared" si="233"/>
        <v>0</v>
      </c>
      <c r="DQ150" s="98">
        <f t="shared" si="234"/>
        <v>0</v>
      </c>
      <c r="DR150" s="98">
        <f t="shared" si="235"/>
        <v>0</v>
      </c>
      <c r="DS150" s="98">
        <f t="shared" si="236"/>
        <v>0</v>
      </c>
      <c r="DT150" s="195">
        <f t="shared" si="237"/>
        <v>0</v>
      </c>
      <c r="DU150" s="195">
        <f t="shared" si="238"/>
        <v>0</v>
      </c>
      <c r="DV150" s="196">
        <f t="shared" si="239"/>
        <v>0</v>
      </c>
      <c r="DW150">
        <f t="shared" si="240"/>
        <v>0</v>
      </c>
      <c r="DY150" s="194">
        <v>2481</v>
      </c>
      <c r="DZ150" s="194">
        <f t="shared" si="241"/>
        <v>0</v>
      </c>
      <c r="EA150" s="195">
        <f t="shared" si="242"/>
        <v>0</v>
      </c>
      <c r="EB150" s="98">
        <f t="shared" si="243"/>
        <v>1</v>
      </c>
      <c r="EC150" s="98">
        <f t="shared" si="244"/>
        <v>0</v>
      </c>
      <c r="ED150" s="98">
        <f t="shared" si="245"/>
        <v>0</v>
      </c>
      <c r="EE150" s="98">
        <f t="shared" si="246"/>
        <v>0</v>
      </c>
      <c r="EF150" s="98">
        <f t="shared" si="247"/>
        <v>0</v>
      </c>
      <c r="EG150" s="98">
        <f t="shared" si="248"/>
        <v>0</v>
      </c>
      <c r="EH150" s="98">
        <f t="shared" si="249"/>
        <v>0</v>
      </c>
      <c r="EI150" s="98">
        <f t="shared" si="250"/>
        <v>0</v>
      </c>
      <c r="EJ150" s="195">
        <f t="shared" si="251"/>
        <v>0</v>
      </c>
      <c r="EK150" s="195">
        <f t="shared" si="252"/>
        <v>0</v>
      </c>
      <c r="EL150" s="196">
        <f t="shared" si="253"/>
        <v>0</v>
      </c>
      <c r="EO150" s="196">
        <v>1477</v>
      </c>
      <c r="EP150" s="194">
        <f t="shared" si="254"/>
        <v>1</v>
      </c>
      <c r="EQ150" s="195">
        <f t="shared" si="255"/>
        <v>1</v>
      </c>
      <c r="ER150" s="98">
        <f t="shared" si="256"/>
        <v>1</v>
      </c>
      <c r="ES150" s="98">
        <f t="shared" si="257"/>
        <v>1</v>
      </c>
      <c r="ET150" s="98">
        <f t="shared" si="258"/>
        <v>0</v>
      </c>
      <c r="EU150" s="98">
        <f t="shared" si="259"/>
        <v>0</v>
      </c>
      <c r="EV150" s="98">
        <f t="shared" si="260"/>
        <v>0</v>
      </c>
      <c r="EW150" s="98">
        <f t="shared" si="261"/>
        <v>0</v>
      </c>
      <c r="EX150" s="98">
        <f t="shared" si="262"/>
        <v>0</v>
      </c>
      <c r="EY150" s="98">
        <f t="shared" si="263"/>
        <v>0</v>
      </c>
      <c r="EZ150" s="98">
        <f t="shared" si="264"/>
        <v>0</v>
      </c>
      <c r="FA150" s="195">
        <f t="shared" si="265"/>
        <v>0</v>
      </c>
      <c r="FB150" s="195">
        <f t="shared" si="266"/>
        <v>0</v>
      </c>
      <c r="FC150" s="196">
        <f t="shared" si="267"/>
        <v>0</v>
      </c>
      <c r="FF150" s="10">
        <v>1310</v>
      </c>
      <c r="FG150" s="191">
        <f t="shared" si="268"/>
        <v>1</v>
      </c>
      <c r="FH150" s="192">
        <f t="shared" si="269"/>
        <v>1</v>
      </c>
      <c r="FI150" s="160">
        <f t="shared" si="270"/>
        <v>1</v>
      </c>
      <c r="FJ150" s="160">
        <f t="shared" si="271"/>
        <v>0</v>
      </c>
      <c r="FK150" s="160">
        <f t="shared" si="272"/>
        <v>0</v>
      </c>
      <c r="FL150" s="160">
        <f t="shared" si="273"/>
        <v>0</v>
      </c>
      <c r="FM150" s="160">
        <f t="shared" si="274"/>
        <v>0</v>
      </c>
      <c r="FN150" s="160">
        <f t="shared" si="275"/>
        <v>0</v>
      </c>
      <c r="FO150" s="160">
        <f t="shared" si="276"/>
        <v>0</v>
      </c>
      <c r="FP150" s="160">
        <f t="shared" si="277"/>
        <v>0</v>
      </c>
      <c r="FQ150" s="160">
        <f t="shared" si="278"/>
        <v>0</v>
      </c>
      <c r="FR150" s="192">
        <f t="shared" si="279"/>
        <v>0</v>
      </c>
      <c r="FS150" s="192">
        <f t="shared" si="280"/>
        <v>0</v>
      </c>
      <c r="FT150" s="193">
        <f t="shared" si="281"/>
        <v>0</v>
      </c>
      <c r="FU150" s="193">
        <f t="shared" si="282"/>
        <v>0</v>
      </c>
    </row>
    <row r="151" spans="2:177" ht="13" thickBot="1" x14ac:dyDescent="0.3">
      <c r="H151" s="2"/>
      <c r="M151" s="154"/>
      <c r="P151" s="127">
        <v>814</v>
      </c>
      <c r="Q151">
        <f t="shared" si="151"/>
        <v>0</v>
      </c>
      <c r="R151" s="10">
        <f t="shared" si="169"/>
        <v>0</v>
      </c>
      <c r="V151" s="126">
        <v>811</v>
      </c>
      <c r="W151">
        <f t="shared" si="170"/>
        <v>0</v>
      </c>
      <c r="X151" s="10">
        <f t="shared" si="171"/>
        <v>0</v>
      </c>
      <c r="Y151" s="10">
        <f t="shared" si="172"/>
        <v>0</v>
      </c>
      <c r="AB151" s="131">
        <v>1241</v>
      </c>
      <c r="AC151" s="10">
        <f t="shared" si="152"/>
        <v>0</v>
      </c>
      <c r="AD151" s="10">
        <f t="shared" si="173"/>
        <v>0</v>
      </c>
      <c r="AE151" s="10">
        <f t="shared" si="174"/>
        <v>0</v>
      </c>
      <c r="AF151" s="10">
        <f t="shared" si="175"/>
        <v>0</v>
      </c>
      <c r="AH151" s="126">
        <v>1503</v>
      </c>
      <c r="AI151" s="10">
        <f t="shared" si="153"/>
        <v>0</v>
      </c>
      <c r="AJ151" s="10">
        <f t="shared" si="176"/>
        <v>0</v>
      </c>
      <c r="AK151" s="10">
        <f t="shared" si="177"/>
        <v>0</v>
      </c>
      <c r="AL151" s="10">
        <f t="shared" si="178"/>
        <v>0</v>
      </c>
      <c r="AM151" s="10">
        <f t="shared" si="179"/>
        <v>0</v>
      </c>
      <c r="AN151" s="131">
        <v>1625</v>
      </c>
      <c r="AO151" s="10">
        <f t="shared" si="154"/>
        <v>0</v>
      </c>
      <c r="AP151" s="10">
        <f t="shared" si="180"/>
        <v>0</v>
      </c>
      <c r="AQ151" s="10">
        <f t="shared" si="181"/>
        <v>0</v>
      </c>
      <c r="AR151" s="10">
        <f t="shared" si="182"/>
        <v>0</v>
      </c>
      <c r="AS151" s="10">
        <f t="shared" si="183"/>
        <v>0</v>
      </c>
      <c r="AT151" s="142">
        <v>2056</v>
      </c>
      <c r="AU151" s="10">
        <f t="shared" si="155"/>
        <v>0</v>
      </c>
      <c r="AV151" s="10">
        <f t="shared" si="184"/>
        <v>0</v>
      </c>
      <c r="AW151" s="10">
        <f t="shared" si="185"/>
        <v>0</v>
      </c>
      <c r="AX151" s="10">
        <f t="shared" si="186"/>
        <v>0</v>
      </c>
      <c r="AY151" s="10">
        <f t="shared" si="187"/>
        <v>0</v>
      </c>
      <c r="AZ151" s="131">
        <v>2166</v>
      </c>
      <c r="BA151" s="10">
        <f t="shared" si="156"/>
        <v>1</v>
      </c>
      <c r="BB151" s="10">
        <f t="shared" si="188"/>
        <v>0</v>
      </c>
      <c r="BC151" s="10">
        <f t="shared" si="189"/>
        <v>0</v>
      </c>
      <c r="BD151" s="10">
        <f t="shared" si="190"/>
        <v>0</v>
      </c>
      <c r="BE151" s="10">
        <f t="shared" si="191"/>
        <v>0</v>
      </c>
      <c r="BF151" s="10">
        <f t="shared" si="192"/>
        <v>0</v>
      </c>
      <c r="BG151" s="10">
        <f t="shared" si="193"/>
        <v>0</v>
      </c>
      <c r="BH151" s="10">
        <f t="shared" si="194"/>
        <v>0</v>
      </c>
      <c r="BJ151" s="131">
        <v>2185</v>
      </c>
      <c r="BK151" s="194">
        <f t="shared" si="195"/>
        <v>0</v>
      </c>
      <c r="BL151" s="195">
        <f t="shared" si="196"/>
        <v>0</v>
      </c>
      <c r="BM151" s="195">
        <f t="shared" si="197"/>
        <v>0</v>
      </c>
      <c r="BN151" s="195">
        <f t="shared" si="198"/>
        <v>0</v>
      </c>
      <c r="BO151" s="195">
        <f t="shared" si="199"/>
        <v>0</v>
      </c>
      <c r="BP151" s="195">
        <f t="shared" si="200"/>
        <v>0</v>
      </c>
      <c r="BQ151" s="195">
        <f t="shared" si="201"/>
        <v>0</v>
      </c>
      <c r="BR151" s="195">
        <f t="shared" si="283"/>
        <v>0</v>
      </c>
      <c r="BS151" s="196">
        <f t="shared" si="202"/>
        <v>0</v>
      </c>
      <c r="BT151" s="114">
        <f t="shared" si="203"/>
        <v>1</v>
      </c>
      <c r="BU151" s="162">
        <v>2775</v>
      </c>
      <c r="BV151" s="162">
        <f t="shared" si="204"/>
        <v>1</v>
      </c>
      <c r="BW151" s="98">
        <f t="shared" si="205"/>
        <v>0</v>
      </c>
      <c r="BX151" s="98">
        <f t="shared" si="206"/>
        <v>0</v>
      </c>
      <c r="BY151" s="98">
        <f t="shared" si="207"/>
        <v>0</v>
      </c>
      <c r="BZ151" s="98">
        <f t="shared" si="208"/>
        <v>0</v>
      </c>
      <c r="CA151" s="98">
        <f t="shared" si="209"/>
        <v>0</v>
      </c>
      <c r="CB151" s="98">
        <f t="shared" si="210"/>
        <v>0</v>
      </c>
      <c r="CC151" s="98">
        <f t="shared" si="211"/>
        <v>0</v>
      </c>
      <c r="CD151" s="195">
        <f t="shared" si="212"/>
        <v>0</v>
      </c>
      <c r="CE151" s="196">
        <f t="shared" si="213"/>
        <v>0</v>
      </c>
      <c r="CF151" s="114">
        <f t="shared" si="214"/>
        <v>2</v>
      </c>
      <c r="CG151" s="162">
        <v>2996</v>
      </c>
      <c r="CH151" s="194">
        <f t="shared" si="215"/>
        <v>0</v>
      </c>
      <c r="CI151" s="98">
        <f t="shared" si="216"/>
        <v>0</v>
      </c>
      <c r="CJ151" s="98">
        <f t="shared" si="217"/>
        <v>0</v>
      </c>
      <c r="CK151" s="98">
        <f t="shared" si="218"/>
        <v>0</v>
      </c>
      <c r="CL151" s="98">
        <f t="shared" si="219"/>
        <v>0</v>
      </c>
      <c r="CM151" s="98">
        <f t="shared" si="220"/>
        <v>0</v>
      </c>
      <c r="CN151" s="98">
        <f t="shared" si="221"/>
        <v>0</v>
      </c>
      <c r="CO151" s="99">
        <f t="shared" si="222"/>
        <v>0</v>
      </c>
      <c r="CP151" s="98">
        <f t="shared" si="223"/>
        <v>0</v>
      </c>
      <c r="CQ151" s="195">
        <f t="shared" si="224"/>
        <v>0</v>
      </c>
      <c r="CR151" s="196">
        <f t="shared" si="225"/>
        <v>0</v>
      </c>
      <c r="CS151">
        <f t="shared" si="226"/>
        <v>0</v>
      </c>
      <c r="CU151" s="164">
        <v>3173</v>
      </c>
      <c r="CV151" s="194">
        <f t="shared" si="157"/>
        <v>0</v>
      </c>
      <c r="CW151" s="98">
        <f t="shared" si="158"/>
        <v>0</v>
      </c>
      <c r="CX151" s="98">
        <f t="shared" si="159"/>
        <v>0</v>
      </c>
      <c r="CY151" s="98">
        <f t="shared" si="160"/>
        <v>0</v>
      </c>
      <c r="CZ151" s="98">
        <f t="shared" si="161"/>
        <v>0</v>
      </c>
      <c r="DA151" s="98">
        <f t="shared" si="162"/>
        <v>0</v>
      </c>
      <c r="DB151" s="98">
        <f t="shared" si="163"/>
        <v>0</v>
      </c>
      <c r="DC151" s="99">
        <f t="shared" si="164"/>
        <v>0</v>
      </c>
      <c r="DD151" s="98">
        <f t="shared" si="165"/>
        <v>0</v>
      </c>
      <c r="DE151" s="195">
        <f t="shared" si="166"/>
        <v>0</v>
      </c>
      <c r="DF151" s="195">
        <f t="shared" si="167"/>
        <v>0</v>
      </c>
      <c r="DG151" s="196">
        <f t="shared" si="168"/>
        <v>0</v>
      </c>
      <c r="DH151">
        <f t="shared" si="227"/>
        <v>0</v>
      </c>
      <c r="DJ151" s="164">
        <v>3990</v>
      </c>
      <c r="DK151" s="194">
        <f t="shared" si="228"/>
        <v>0</v>
      </c>
      <c r="DL151" s="162">
        <f t="shared" si="229"/>
        <v>0</v>
      </c>
      <c r="DM151" s="98">
        <f t="shared" si="230"/>
        <v>0</v>
      </c>
      <c r="DN151" s="98">
        <f t="shared" si="231"/>
        <v>0</v>
      </c>
      <c r="DO151" s="98">
        <f t="shared" si="232"/>
        <v>0</v>
      </c>
      <c r="DP151" s="98">
        <f t="shared" si="233"/>
        <v>0</v>
      </c>
      <c r="DQ151" s="98">
        <f t="shared" si="234"/>
        <v>0</v>
      </c>
      <c r="DR151" s="98">
        <f t="shared" si="235"/>
        <v>0</v>
      </c>
      <c r="DS151" s="98">
        <f t="shared" si="236"/>
        <v>0</v>
      </c>
      <c r="DT151" s="195">
        <f t="shared" si="237"/>
        <v>0</v>
      </c>
      <c r="DU151" s="195">
        <f t="shared" si="238"/>
        <v>0</v>
      </c>
      <c r="DV151" s="196">
        <f t="shared" si="239"/>
        <v>0</v>
      </c>
      <c r="DW151">
        <f t="shared" si="240"/>
        <v>0</v>
      </c>
      <c r="DY151" s="194">
        <v>2485</v>
      </c>
      <c r="DZ151" s="194">
        <f t="shared" si="241"/>
        <v>0</v>
      </c>
      <c r="EA151" s="195">
        <f t="shared" si="242"/>
        <v>0</v>
      </c>
      <c r="EB151" s="98">
        <f t="shared" si="243"/>
        <v>0</v>
      </c>
      <c r="EC151" s="98">
        <f t="shared" si="244"/>
        <v>0</v>
      </c>
      <c r="ED151" s="98">
        <f t="shared" si="245"/>
        <v>0</v>
      </c>
      <c r="EE151" s="98">
        <f t="shared" si="246"/>
        <v>0</v>
      </c>
      <c r="EF151" s="98">
        <f t="shared" si="247"/>
        <v>0</v>
      </c>
      <c r="EG151" s="98">
        <f t="shared" si="248"/>
        <v>0</v>
      </c>
      <c r="EH151" s="98">
        <f t="shared" si="249"/>
        <v>0</v>
      </c>
      <c r="EI151" s="98">
        <f t="shared" si="250"/>
        <v>0</v>
      </c>
      <c r="EJ151" s="195">
        <f t="shared" si="251"/>
        <v>0</v>
      </c>
      <c r="EK151" s="195">
        <f t="shared" si="252"/>
        <v>0</v>
      </c>
      <c r="EL151" s="196">
        <f t="shared" si="253"/>
        <v>0</v>
      </c>
      <c r="EO151" s="196">
        <v>1501</v>
      </c>
      <c r="EP151" s="194">
        <f t="shared" si="254"/>
        <v>0</v>
      </c>
      <c r="EQ151" s="195">
        <f t="shared" si="255"/>
        <v>0</v>
      </c>
      <c r="ER151" s="98">
        <f t="shared" si="256"/>
        <v>0</v>
      </c>
      <c r="ES151" s="98">
        <f t="shared" si="257"/>
        <v>0</v>
      </c>
      <c r="ET151" s="98">
        <f t="shared" si="258"/>
        <v>0</v>
      </c>
      <c r="EU151" s="98">
        <f t="shared" si="259"/>
        <v>0</v>
      </c>
      <c r="EV151" s="98">
        <f t="shared" si="260"/>
        <v>0</v>
      </c>
      <c r="EW151" s="98">
        <f t="shared" si="261"/>
        <v>1</v>
      </c>
      <c r="EX151" s="98">
        <f t="shared" si="262"/>
        <v>0</v>
      </c>
      <c r="EY151" s="98">
        <f t="shared" si="263"/>
        <v>0</v>
      </c>
      <c r="EZ151" s="98">
        <f t="shared" si="264"/>
        <v>0</v>
      </c>
      <c r="FA151" s="195">
        <f t="shared" si="265"/>
        <v>0</v>
      </c>
      <c r="FB151" s="195">
        <f t="shared" si="266"/>
        <v>0</v>
      </c>
      <c r="FC151" s="196">
        <f t="shared" si="267"/>
        <v>0</v>
      </c>
      <c r="FF151" s="10">
        <v>1318</v>
      </c>
      <c r="FG151" s="191">
        <f t="shared" si="268"/>
        <v>1</v>
      </c>
      <c r="FH151" s="192">
        <f t="shared" si="269"/>
        <v>1</v>
      </c>
      <c r="FI151" s="160">
        <f t="shared" si="270"/>
        <v>0</v>
      </c>
      <c r="FJ151" s="160">
        <f t="shared" si="271"/>
        <v>0</v>
      </c>
      <c r="FK151" s="160">
        <f t="shared" si="272"/>
        <v>0</v>
      </c>
      <c r="FL151" s="160">
        <f t="shared" si="273"/>
        <v>0</v>
      </c>
      <c r="FM151" s="160">
        <f t="shared" si="274"/>
        <v>1</v>
      </c>
      <c r="FN151" s="160">
        <f t="shared" si="275"/>
        <v>0</v>
      </c>
      <c r="FO151" s="160">
        <f t="shared" si="276"/>
        <v>0</v>
      </c>
      <c r="FP151" s="160">
        <f t="shared" si="277"/>
        <v>0</v>
      </c>
      <c r="FQ151" s="160">
        <f t="shared" si="278"/>
        <v>0</v>
      </c>
      <c r="FR151" s="192">
        <f t="shared" si="279"/>
        <v>0</v>
      </c>
      <c r="FS151" s="192">
        <f t="shared" si="280"/>
        <v>0</v>
      </c>
      <c r="FT151" s="193">
        <f t="shared" si="281"/>
        <v>0</v>
      </c>
      <c r="FU151" s="193">
        <f t="shared" si="282"/>
        <v>0</v>
      </c>
    </row>
    <row r="152" spans="2:177" ht="13" thickBot="1" x14ac:dyDescent="0.3">
      <c r="H152" s="2"/>
      <c r="M152" s="2"/>
      <c r="P152" s="126">
        <v>818</v>
      </c>
      <c r="Q152">
        <f t="shared" si="151"/>
        <v>0</v>
      </c>
      <c r="R152" s="10">
        <f t="shared" si="169"/>
        <v>0</v>
      </c>
      <c r="V152" s="128">
        <v>818</v>
      </c>
      <c r="W152">
        <f t="shared" si="170"/>
        <v>1</v>
      </c>
      <c r="X152" s="10">
        <f t="shared" si="171"/>
        <v>0</v>
      </c>
      <c r="Y152" s="10">
        <f t="shared" si="172"/>
        <v>0</v>
      </c>
      <c r="AB152" s="131">
        <v>1272</v>
      </c>
      <c r="AC152" s="10">
        <f t="shared" si="152"/>
        <v>0</v>
      </c>
      <c r="AD152" s="10">
        <f t="shared" si="173"/>
        <v>0</v>
      </c>
      <c r="AE152" s="10">
        <f t="shared" si="174"/>
        <v>0</v>
      </c>
      <c r="AF152" s="10">
        <f t="shared" si="175"/>
        <v>0</v>
      </c>
      <c r="AH152" s="126">
        <v>1507</v>
      </c>
      <c r="AI152" s="10">
        <f t="shared" si="153"/>
        <v>0</v>
      </c>
      <c r="AJ152" s="10">
        <f t="shared" si="176"/>
        <v>0</v>
      </c>
      <c r="AK152" s="10">
        <f t="shared" si="177"/>
        <v>0</v>
      </c>
      <c r="AL152" s="10">
        <f t="shared" si="178"/>
        <v>0</v>
      </c>
      <c r="AM152" s="10">
        <f t="shared" si="179"/>
        <v>0</v>
      </c>
      <c r="AN152" s="131">
        <v>1646</v>
      </c>
      <c r="AO152" s="10">
        <f t="shared" si="154"/>
        <v>0</v>
      </c>
      <c r="AP152" s="10">
        <f t="shared" si="180"/>
        <v>0</v>
      </c>
      <c r="AQ152" s="10">
        <f t="shared" si="181"/>
        <v>0</v>
      </c>
      <c r="AR152" s="10">
        <f t="shared" si="182"/>
        <v>0</v>
      </c>
      <c r="AS152" s="10">
        <f t="shared" si="183"/>
        <v>0</v>
      </c>
      <c r="AT152" s="131">
        <v>2062</v>
      </c>
      <c r="AU152" s="10">
        <f t="shared" si="155"/>
        <v>0</v>
      </c>
      <c r="AV152" s="10">
        <f t="shared" si="184"/>
        <v>0</v>
      </c>
      <c r="AW152" s="10">
        <f t="shared" si="185"/>
        <v>0</v>
      </c>
      <c r="AX152" s="10">
        <f t="shared" si="186"/>
        <v>0</v>
      </c>
      <c r="AY152" s="10">
        <f t="shared" si="187"/>
        <v>0</v>
      </c>
      <c r="AZ152" s="131">
        <v>2171</v>
      </c>
      <c r="BA152" s="10">
        <f t="shared" si="156"/>
        <v>0</v>
      </c>
      <c r="BB152" s="10">
        <f t="shared" si="188"/>
        <v>0</v>
      </c>
      <c r="BC152" s="10">
        <f t="shared" si="189"/>
        <v>0</v>
      </c>
      <c r="BD152" s="10">
        <f t="shared" si="190"/>
        <v>0</v>
      </c>
      <c r="BE152" s="10">
        <f t="shared" si="191"/>
        <v>0</v>
      </c>
      <c r="BF152" s="10">
        <f t="shared" si="192"/>
        <v>0</v>
      </c>
      <c r="BG152" s="10">
        <f t="shared" si="193"/>
        <v>0</v>
      </c>
      <c r="BH152" s="10">
        <f t="shared" si="194"/>
        <v>0</v>
      </c>
      <c r="BJ152" s="142">
        <v>2377</v>
      </c>
      <c r="BK152" s="194">
        <f t="shared" si="195"/>
        <v>0</v>
      </c>
      <c r="BL152" s="195">
        <f t="shared" si="196"/>
        <v>0</v>
      </c>
      <c r="BM152" s="195">
        <f t="shared" si="197"/>
        <v>0</v>
      </c>
      <c r="BN152" s="195">
        <f t="shared" si="198"/>
        <v>0</v>
      </c>
      <c r="BO152" s="195">
        <f t="shared" si="199"/>
        <v>0</v>
      </c>
      <c r="BP152" s="195">
        <f t="shared" si="200"/>
        <v>0</v>
      </c>
      <c r="BQ152" s="195">
        <f t="shared" si="201"/>
        <v>0</v>
      </c>
      <c r="BR152" s="195">
        <f t="shared" si="283"/>
        <v>0</v>
      </c>
      <c r="BS152" s="196">
        <f t="shared" si="202"/>
        <v>0</v>
      </c>
      <c r="BT152" s="114">
        <f t="shared" si="203"/>
        <v>1</v>
      </c>
      <c r="BU152" s="164">
        <v>2854</v>
      </c>
      <c r="BV152" s="162">
        <f t="shared" si="204"/>
        <v>0</v>
      </c>
      <c r="BW152" s="98">
        <f t="shared" si="205"/>
        <v>0</v>
      </c>
      <c r="BX152" s="98">
        <f t="shared" si="206"/>
        <v>0</v>
      </c>
      <c r="BY152" s="98">
        <f t="shared" si="207"/>
        <v>0</v>
      </c>
      <c r="BZ152" s="98">
        <f t="shared" si="208"/>
        <v>0</v>
      </c>
      <c r="CA152" s="98">
        <f t="shared" si="209"/>
        <v>0</v>
      </c>
      <c r="CB152" s="98">
        <f t="shared" si="210"/>
        <v>0</v>
      </c>
      <c r="CC152" s="98">
        <f t="shared" si="211"/>
        <v>0</v>
      </c>
      <c r="CD152" s="195">
        <f t="shared" si="212"/>
        <v>0</v>
      </c>
      <c r="CE152" s="196">
        <f t="shared" si="213"/>
        <v>0</v>
      </c>
      <c r="CF152" s="114">
        <f t="shared" si="214"/>
        <v>1</v>
      </c>
      <c r="CG152" s="164">
        <v>3098</v>
      </c>
      <c r="CH152" s="194">
        <f t="shared" si="215"/>
        <v>0</v>
      </c>
      <c r="CI152" s="98">
        <f t="shared" si="216"/>
        <v>0</v>
      </c>
      <c r="CJ152" s="98">
        <f t="shared" si="217"/>
        <v>0</v>
      </c>
      <c r="CK152" s="98">
        <f t="shared" si="218"/>
        <v>0</v>
      </c>
      <c r="CL152" s="98">
        <f t="shared" si="219"/>
        <v>0</v>
      </c>
      <c r="CM152" s="98">
        <f t="shared" si="220"/>
        <v>0</v>
      </c>
      <c r="CN152" s="98">
        <f t="shared" si="221"/>
        <v>0</v>
      </c>
      <c r="CO152" s="99">
        <f t="shared" si="222"/>
        <v>0</v>
      </c>
      <c r="CP152" s="98">
        <f t="shared" si="223"/>
        <v>0</v>
      </c>
      <c r="CQ152" s="195">
        <f t="shared" si="224"/>
        <v>0</v>
      </c>
      <c r="CR152" s="196">
        <f t="shared" si="225"/>
        <v>0</v>
      </c>
      <c r="CS152">
        <f t="shared" si="226"/>
        <v>0</v>
      </c>
      <c r="CU152" s="162">
        <v>3322</v>
      </c>
      <c r="CV152" s="194">
        <f t="shared" si="157"/>
        <v>0</v>
      </c>
      <c r="CW152" s="98">
        <f t="shared" si="158"/>
        <v>0</v>
      </c>
      <c r="CX152" s="98">
        <f t="shared" si="159"/>
        <v>0</v>
      </c>
      <c r="CY152" s="98">
        <f t="shared" si="160"/>
        <v>0</v>
      </c>
      <c r="CZ152" s="98">
        <f t="shared" si="161"/>
        <v>0</v>
      </c>
      <c r="DA152" s="98">
        <f t="shared" si="162"/>
        <v>0</v>
      </c>
      <c r="DB152" s="98">
        <f t="shared" si="163"/>
        <v>0</v>
      </c>
      <c r="DC152" s="99">
        <f t="shared" si="164"/>
        <v>0</v>
      </c>
      <c r="DD152" s="98">
        <f t="shared" si="165"/>
        <v>0</v>
      </c>
      <c r="DE152" s="195">
        <f t="shared" si="166"/>
        <v>0</v>
      </c>
      <c r="DF152" s="195">
        <f t="shared" si="167"/>
        <v>0</v>
      </c>
      <c r="DG152" s="196">
        <f t="shared" si="168"/>
        <v>0</v>
      </c>
      <c r="DH152">
        <f t="shared" si="227"/>
        <v>0</v>
      </c>
      <c r="DJ152" s="162">
        <v>3997</v>
      </c>
      <c r="DK152" s="194">
        <f t="shared" si="228"/>
        <v>0</v>
      </c>
      <c r="DL152" s="162">
        <f t="shared" si="229"/>
        <v>0</v>
      </c>
      <c r="DM152" s="98">
        <f t="shared" si="230"/>
        <v>0</v>
      </c>
      <c r="DN152" s="98">
        <f t="shared" si="231"/>
        <v>0</v>
      </c>
      <c r="DO152" s="98">
        <f t="shared" si="232"/>
        <v>0</v>
      </c>
      <c r="DP152" s="98">
        <f t="shared" si="233"/>
        <v>0</v>
      </c>
      <c r="DQ152" s="98">
        <f t="shared" si="234"/>
        <v>0</v>
      </c>
      <c r="DR152" s="98">
        <f t="shared" si="235"/>
        <v>0</v>
      </c>
      <c r="DS152" s="98">
        <f t="shared" si="236"/>
        <v>0</v>
      </c>
      <c r="DT152" s="195">
        <f t="shared" si="237"/>
        <v>0</v>
      </c>
      <c r="DU152" s="195">
        <f t="shared" si="238"/>
        <v>0</v>
      </c>
      <c r="DV152" s="196">
        <f t="shared" si="239"/>
        <v>0</v>
      </c>
      <c r="DW152">
        <f t="shared" si="240"/>
        <v>0</v>
      </c>
      <c r="DY152" s="194">
        <v>2486</v>
      </c>
      <c r="DZ152" s="194">
        <f t="shared" si="241"/>
        <v>0</v>
      </c>
      <c r="EA152" s="195">
        <f t="shared" si="242"/>
        <v>0</v>
      </c>
      <c r="EB152" s="98">
        <f t="shared" si="243"/>
        <v>0</v>
      </c>
      <c r="EC152" s="98">
        <f t="shared" si="244"/>
        <v>0</v>
      </c>
      <c r="ED152" s="98">
        <f t="shared" si="245"/>
        <v>0</v>
      </c>
      <c r="EE152" s="98">
        <f t="shared" si="246"/>
        <v>0</v>
      </c>
      <c r="EF152" s="98">
        <f t="shared" si="247"/>
        <v>0</v>
      </c>
      <c r="EG152" s="98">
        <f t="shared" si="248"/>
        <v>0</v>
      </c>
      <c r="EH152" s="98">
        <f t="shared" si="249"/>
        <v>0</v>
      </c>
      <c r="EI152" s="98">
        <f t="shared" si="250"/>
        <v>0</v>
      </c>
      <c r="EJ152" s="195">
        <f t="shared" si="251"/>
        <v>0</v>
      </c>
      <c r="EK152" s="195">
        <f t="shared" si="252"/>
        <v>0</v>
      </c>
      <c r="EL152" s="196">
        <f t="shared" si="253"/>
        <v>0</v>
      </c>
      <c r="EO152" s="196">
        <v>1519</v>
      </c>
      <c r="EP152" s="194">
        <f t="shared" si="254"/>
        <v>0</v>
      </c>
      <c r="EQ152" s="195">
        <f t="shared" si="255"/>
        <v>1</v>
      </c>
      <c r="ER152" s="98">
        <f t="shared" si="256"/>
        <v>1</v>
      </c>
      <c r="ES152" s="98">
        <f t="shared" si="257"/>
        <v>1</v>
      </c>
      <c r="ET152" s="98">
        <f t="shared" si="258"/>
        <v>1</v>
      </c>
      <c r="EU152" s="98">
        <f t="shared" si="259"/>
        <v>0</v>
      </c>
      <c r="EV152" s="98">
        <f t="shared" si="260"/>
        <v>0</v>
      </c>
      <c r="EW152" s="98">
        <f t="shared" si="261"/>
        <v>0</v>
      </c>
      <c r="EX152" s="98">
        <f t="shared" si="262"/>
        <v>1</v>
      </c>
      <c r="EY152" s="98">
        <f t="shared" si="263"/>
        <v>0</v>
      </c>
      <c r="EZ152" s="98">
        <f t="shared" si="264"/>
        <v>0</v>
      </c>
      <c r="FA152" s="195">
        <f t="shared" si="265"/>
        <v>0</v>
      </c>
      <c r="FB152" s="195">
        <f t="shared" si="266"/>
        <v>0</v>
      </c>
      <c r="FC152" s="196">
        <f t="shared" si="267"/>
        <v>0</v>
      </c>
      <c r="FF152" s="10">
        <v>1323</v>
      </c>
      <c r="FG152" s="191">
        <f t="shared" si="268"/>
        <v>1</v>
      </c>
      <c r="FH152" s="192">
        <f t="shared" si="269"/>
        <v>1</v>
      </c>
      <c r="FI152" s="160">
        <f t="shared" si="270"/>
        <v>1</v>
      </c>
      <c r="FJ152" s="160">
        <f t="shared" si="271"/>
        <v>1</v>
      </c>
      <c r="FK152" s="160">
        <f t="shared" si="272"/>
        <v>0</v>
      </c>
      <c r="FL152" s="160">
        <f t="shared" si="273"/>
        <v>0</v>
      </c>
      <c r="FM152" s="160">
        <f t="shared" si="274"/>
        <v>0</v>
      </c>
      <c r="FN152" s="160">
        <f t="shared" si="275"/>
        <v>0</v>
      </c>
      <c r="FO152" s="160">
        <f t="shared" si="276"/>
        <v>0</v>
      </c>
      <c r="FP152" s="160">
        <f t="shared" si="277"/>
        <v>1</v>
      </c>
      <c r="FQ152" s="160">
        <f t="shared" si="278"/>
        <v>0</v>
      </c>
      <c r="FR152" s="192">
        <f t="shared" si="279"/>
        <v>0</v>
      </c>
      <c r="FS152" s="192">
        <f t="shared" si="280"/>
        <v>0</v>
      </c>
      <c r="FT152" s="193">
        <f t="shared" si="281"/>
        <v>0</v>
      </c>
      <c r="FU152" s="193">
        <f t="shared" si="282"/>
        <v>0</v>
      </c>
    </row>
    <row r="153" spans="2:177" ht="13" thickBot="1" x14ac:dyDescent="0.3">
      <c r="B153" s="130">
        <v>255</v>
      </c>
      <c r="H153" s="2"/>
      <c r="M153" s="154"/>
      <c r="P153" s="127">
        <v>824</v>
      </c>
      <c r="Q153">
        <f t="shared" si="151"/>
        <v>0</v>
      </c>
      <c r="R153" s="10">
        <f t="shared" si="169"/>
        <v>0</v>
      </c>
      <c r="V153" s="128">
        <v>868</v>
      </c>
      <c r="W153">
        <f t="shared" si="170"/>
        <v>0</v>
      </c>
      <c r="X153" s="10">
        <f t="shared" si="171"/>
        <v>0</v>
      </c>
      <c r="Y153" s="10">
        <f t="shared" si="172"/>
        <v>0</v>
      </c>
      <c r="AB153" s="131">
        <v>1319</v>
      </c>
      <c r="AC153" s="10">
        <f t="shared" si="152"/>
        <v>0</v>
      </c>
      <c r="AD153" s="10">
        <f t="shared" si="173"/>
        <v>0</v>
      </c>
      <c r="AE153" s="10">
        <f t="shared" si="174"/>
        <v>0</v>
      </c>
      <c r="AF153" s="10">
        <f t="shared" si="175"/>
        <v>0</v>
      </c>
      <c r="AH153" s="126">
        <v>1510</v>
      </c>
      <c r="AI153" s="10">
        <f t="shared" si="153"/>
        <v>0</v>
      </c>
      <c r="AJ153" s="10">
        <f t="shared" si="176"/>
        <v>0</v>
      </c>
      <c r="AK153" s="10">
        <f t="shared" si="177"/>
        <v>0</v>
      </c>
      <c r="AL153" s="10">
        <f t="shared" si="178"/>
        <v>0</v>
      </c>
      <c r="AM153" s="10">
        <f t="shared" si="179"/>
        <v>0</v>
      </c>
      <c r="AN153" s="142">
        <v>1680</v>
      </c>
      <c r="AO153" s="10">
        <f t="shared" si="154"/>
        <v>1</v>
      </c>
      <c r="AP153" s="10">
        <f t="shared" si="180"/>
        <v>0</v>
      </c>
      <c r="AQ153" s="10">
        <f t="shared" si="181"/>
        <v>0</v>
      </c>
      <c r="AR153" s="10">
        <f t="shared" si="182"/>
        <v>0</v>
      </c>
      <c r="AS153" s="10">
        <f t="shared" si="183"/>
        <v>0</v>
      </c>
      <c r="AT153" s="131">
        <v>2068</v>
      </c>
      <c r="AU153" s="10">
        <f t="shared" si="155"/>
        <v>0</v>
      </c>
      <c r="AV153" s="10">
        <f t="shared" si="184"/>
        <v>0</v>
      </c>
      <c r="AW153" s="10">
        <f t="shared" si="185"/>
        <v>0</v>
      </c>
      <c r="AX153" s="10">
        <f t="shared" si="186"/>
        <v>0</v>
      </c>
      <c r="AY153" s="10">
        <f t="shared" si="187"/>
        <v>0</v>
      </c>
      <c r="AZ153" s="131">
        <v>2335</v>
      </c>
      <c r="BA153" s="10">
        <f t="shared" si="156"/>
        <v>0</v>
      </c>
      <c r="BB153" s="10">
        <f t="shared" si="188"/>
        <v>0</v>
      </c>
      <c r="BC153" s="10">
        <f t="shared" si="189"/>
        <v>0</v>
      </c>
      <c r="BD153" s="10">
        <f t="shared" si="190"/>
        <v>0</v>
      </c>
      <c r="BE153" s="10">
        <f t="shared" si="191"/>
        <v>0</v>
      </c>
      <c r="BF153" s="10">
        <f t="shared" si="192"/>
        <v>0</v>
      </c>
      <c r="BG153" s="10">
        <f t="shared" si="193"/>
        <v>0</v>
      </c>
      <c r="BH153" s="10">
        <f t="shared" si="194"/>
        <v>0</v>
      </c>
      <c r="BJ153" s="131">
        <v>2415</v>
      </c>
      <c r="BK153" s="194">
        <f t="shared" si="195"/>
        <v>0</v>
      </c>
      <c r="BL153" s="195">
        <f t="shared" si="196"/>
        <v>0</v>
      </c>
      <c r="BM153" s="195">
        <f t="shared" si="197"/>
        <v>0</v>
      </c>
      <c r="BN153" s="195">
        <f t="shared" si="198"/>
        <v>0</v>
      </c>
      <c r="BO153" s="195">
        <f t="shared" si="199"/>
        <v>0</v>
      </c>
      <c r="BP153" s="195">
        <f t="shared" si="200"/>
        <v>0</v>
      </c>
      <c r="BQ153" s="195">
        <f t="shared" si="201"/>
        <v>0</v>
      </c>
      <c r="BR153" s="195">
        <f t="shared" si="283"/>
        <v>0</v>
      </c>
      <c r="BS153" s="196">
        <f t="shared" si="202"/>
        <v>0</v>
      </c>
      <c r="BT153" s="114">
        <f t="shared" si="203"/>
        <v>1</v>
      </c>
      <c r="BU153" s="162">
        <v>3138</v>
      </c>
      <c r="BV153" s="162">
        <f t="shared" si="204"/>
        <v>0</v>
      </c>
      <c r="BW153" s="98">
        <f t="shared" si="205"/>
        <v>0</v>
      </c>
      <c r="BX153" s="98">
        <f t="shared" si="206"/>
        <v>0</v>
      </c>
      <c r="BY153" s="98">
        <f t="shared" si="207"/>
        <v>0</v>
      </c>
      <c r="BZ153" s="98">
        <f t="shared" si="208"/>
        <v>0</v>
      </c>
      <c r="CA153" s="98">
        <f t="shared" si="209"/>
        <v>0</v>
      </c>
      <c r="CB153" s="98">
        <f t="shared" si="210"/>
        <v>0</v>
      </c>
      <c r="CC153" s="98">
        <f t="shared" si="211"/>
        <v>0</v>
      </c>
      <c r="CD153" s="195">
        <f t="shared" si="212"/>
        <v>0</v>
      </c>
      <c r="CE153" s="196">
        <f t="shared" si="213"/>
        <v>0</v>
      </c>
      <c r="CF153" s="114">
        <f t="shared" si="214"/>
        <v>1</v>
      </c>
      <c r="CG153" s="162">
        <v>3138</v>
      </c>
      <c r="CH153" s="194">
        <f t="shared" si="215"/>
        <v>1</v>
      </c>
      <c r="CI153" s="98">
        <f t="shared" si="216"/>
        <v>0</v>
      </c>
      <c r="CJ153" s="98">
        <f t="shared" si="217"/>
        <v>0</v>
      </c>
      <c r="CK153" s="98">
        <f t="shared" si="218"/>
        <v>0</v>
      </c>
      <c r="CL153" s="98">
        <f t="shared" si="219"/>
        <v>0</v>
      </c>
      <c r="CM153" s="98">
        <f t="shared" si="220"/>
        <v>0</v>
      </c>
      <c r="CN153" s="98">
        <f t="shared" si="221"/>
        <v>0</v>
      </c>
      <c r="CO153" s="99">
        <f t="shared" si="222"/>
        <v>0</v>
      </c>
      <c r="CP153" s="98">
        <f t="shared" si="223"/>
        <v>0</v>
      </c>
      <c r="CQ153" s="195">
        <f t="shared" si="224"/>
        <v>0</v>
      </c>
      <c r="CR153" s="196">
        <f t="shared" si="225"/>
        <v>0</v>
      </c>
      <c r="CS153">
        <f t="shared" si="226"/>
        <v>1</v>
      </c>
      <c r="CU153" s="162">
        <v>3357</v>
      </c>
      <c r="CV153" s="194">
        <f t="shared" si="157"/>
        <v>0</v>
      </c>
      <c r="CW153" s="98">
        <f t="shared" si="158"/>
        <v>1</v>
      </c>
      <c r="CX153" s="98">
        <f t="shared" si="159"/>
        <v>0</v>
      </c>
      <c r="CY153" s="98">
        <f t="shared" si="160"/>
        <v>0</v>
      </c>
      <c r="CZ153" s="98">
        <f t="shared" si="161"/>
        <v>0</v>
      </c>
      <c r="DA153" s="98">
        <f t="shared" si="162"/>
        <v>0</v>
      </c>
      <c r="DB153" s="98">
        <f t="shared" si="163"/>
        <v>0</v>
      </c>
      <c r="DC153" s="99">
        <f t="shared" si="164"/>
        <v>0</v>
      </c>
      <c r="DD153" s="98">
        <f t="shared" si="165"/>
        <v>0</v>
      </c>
      <c r="DE153" s="195">
        <f t="shared" si="166"/>
        <v>0</v>
      </c>
      <c r="DF153" s="195">
        <f t="shared" si="167"/>
        <v>0</v>
      </c>
      <c r="DG153" s="196">
        <f t="shared" si="168"/>
        <v>0</v>
      </c>
      <c r="DH153">
        <f t="shared" si="227"/>
        <v>1</v>
      </c>
      <c r="DJ153" s="162">
        <v>4039</v>
      </c>
      <c r="DK153" s="194">
        <f t="shared" si="228"/>
        <v>0</v>
      </c>
      <c r="DL153" s="162">
        <f t="shared" si="229"/>
        <v>0</v>
      </c>
      <c r="DM153" s="98">
        <f t="shared" si="230"/>
        <v>0</v>
      </c>
      <c r="DN153" s="98">
        <f t="shared" si="231"/>
        <v>0</v>
      </c>
      <c r="DO153" s="98">
        <f t="shared" si="232"/>
        <v>0</v>
      </c>
      <c r="DP153" s="98">
        <f t="shared" si="233"/>
        <v>0</v>
      </c>
      <c r="DQ153" s="98">
        <f t="shared" si="234"/>
        <v>0</v>
      </c>
      <c r="DR153" s="98">
        <f t="shared" si="235"/>
        <v>0</v>
      </c>
      <c r="DS153" s="98">
        <f t="shared" si="236"/>
        <v>0</v>
      </c>
      <c r="DT153" s="195">
        <f t="shared" si="237"/>
        <v>0</v>
      </c>
      <c r="DU153" s="195">
        <f t="shared" si="238"/>
        <v>0</v>
      </c>
      <c r="DV153" s="196">
        <f t="shared" si="239"/>
        <v>0</v>
      </c>
      <c r="DW153">
        <f t="shared" si="240"/>
        <v>0</v>
      </c>
      <c r="DY153" s="194">
        <v>2557</v>
      </c>
      <c r="DZ153" s="194">
        <f t="shared" si="241"/>
        <v>0</v>
      </c>
      <c r="EA153" s="195">
        <f t="shared" si="242"/>
        <v>1</v>
      </c>
      <c r="EB153" s="98">
        <f t="shared" si="243"/>
        <v>0</v>
      </c>
      <c r="EC153" s="98">
        <f t="shared" si="244"/>
        <v>0</v>
      </c>
      <c r="ED153" s="98">
        <f t="shared" si="245"/>
        <v>0</v>
      </c>
      <c r="EE153" s="98">
        <f t="shared" si="246"/>
        <v>0</v>
      </c>
      <c r="EF153" s="98">
        <f t="shared" si="247"/>
        <v>0</v>
      </c>
      <c r="EG153" s="98">
        <f t="shared" si="248"/>
        <v>0</v>
      </c>
      <c r="EH153" s="98">
        <f t="shared" si="249"/>
        <v>0</v>
      </c>
      <c r="EI153" s="98">
        <f t="shared" si="250"/>
        <v>0</v>
      </c>
      <c r="EJ153" s="195">
        <f t="shared" si="251"/>
        <v>0</v>
      </c>
      <c r="EK153" s="195">
        <f t="shared" si="252"/>
        <v>0</v>
      </c>
      <c r="EL153" s="196">
        <f t="shared" si="253"/>
        <v>0</v>
      </c>
      <c r="EO153" s="196">
        <v>1538</v>
      </c>
      <c r="EP153" s="194">
        <f t="shared" si="254"/>
        <v>1</v>
      </c>
      <c r="EQ153" s="195">
        <f t="shared" si="255"/>
        <v>1</v>
      </c>
      <c r="ER153" s="98">
        <f t="shared" si="256"/>
        <v>0</v>
      </c>
      <c r="ES153" s="98">
        <f t="shared" si="257"/>
        <v>1</v>
      </c>
      <c r="ET153" s="98">
        <f t="shared" si="258"/>
        <v>1</v>
      </c>
      <c r="EU153" s="98">
        <f t="shared" si="259"/>
        <v>1</v>
      </c>
      <c r="EV153" s="98">
        <f t="shared" si="260"/>
        <v>0</v>
      </c>
      <c r="EW153" s="98">
        <f t="shared" si="261"/>
        <v>0</v>
      </c>
      <c r="EX153" s="98">
        <f t="shared" si="262"/>
        <v>0</v>
      </c>
      <c r="EY153" s="98">
        <f t="shared" si="263"/>
        <v>0</v>
      </c>
      <c r="EZ153" s="98">
        <f t="shared" si="264"/>
        <v>0</v>
      </c>
      <c r="FA153" s="195">
        <f t="shared" si="265"/>
        <v>0</v>
      </c>
      <c r="FB153" s="195">
        <f t="shared" si="266"/>
        <v>0</v>
      </c>
      <c r="FC153" s="196">
        <f t="shared" si="267"/>
        <v>0</v>
      </c>
      <c r="FF153" s="10">
        <v>1405</v>
      </c>
      <c r="FG153" s="191">
        <f t="shared" si="268"/>
        <v>0</v>
      </c>
      <c r="FH153" s="192">
        <f t="shared" si="269"/>
        <v>0</v>
      </c>
      <c r="FI153" s="160">
        <f t="shared" si="270"/>
        <v>0</v>
      </c>
      <c r="FJ153" s="160">
        <f t="shared" si="271"/>
        <v>0</v>
      </c>
      <c r="FK153" s="160">
        <f t="shared" si="272"/>
        <v>0</v>
      </c>
      <c r="FL153" s="160">
        <f t="shared" si="273"/>
        <v>0</v>
      </c>
      <c r="FM153" s="160">
        <f t="shared" si="274"/>
        <v>0</v>
      </c>
      <c r="FN153" s="160">
        <f t="shared" si="275"/>
        <v>0</v>
      </c>
      <c r="FO153" s="160">
        <f t="shared" si="276"/>
        <v>0</v>
      </c>
      <c r="FP153" s="160">
        <f t="shared" si="277"/>
        <v>0</v>
      </c>
      <c r="FQ153" s="160">
        <f t="shared" si="278"/>
        <v>0</v>
      </c>
      <c r="FR153" s="192">
        <f t="shared" si="279"/>
        <v>0</v>
      </c>
      <c r="FS153" s="192">
        <f t="shared" si="280"/>
        <v>0</v>
      </c>
      <c r="FT153" s="193">
        <f t="shared" si="281"/>
        <v>0</v>
      </c>
      <c r="FU153" s="193">
        <f t="shared" si="282"/>
        <v>0</v>
      </c>
    </row>
    <row r="154" spans="2:177" ht="13" thickBot="1" x14ac:dyDescent="0.3">
      <c r="B154" s="131">
        <v>126</v>
      </c>
      <c r="H154" s="2"/>
      <c r="M154" s="2"/>
      <c r="O154" s="97"/>
      <c r="P154" s="126">
        <v>862</v>
      </c>
      <c r="Q154">
        <f t="shared" si="151"/>
        <v>0</v>
      </c>
      <c r="R154" s="10">
        <f t="shared" si="169"/>
        <v>0</v>
      </c>
      <c r="V154" s="126">
        <v>933</v>
      </c>
      <c r="W154">
        <f t="shared" si="170"/>
        <v>0</v>
      </c>
      <c r="X154" s="10">
        <f t="shared" si="171"/>
        <v>0</v>
      </c>
      <c r="Y154" s="10">
        <f t="shared" si="172"/>
        <v>0</v>
      </c>
      <c r="AB154" s="131">
        <v>1388</v>
      </c>
      <c r="AC154" s="10">
        <f t="shared" si="152"/>
        <v>0</v>
      </c>
      <c r="AD154" s="10">
        <f t="shared" si="173"/>
        <v>0</v>
      </c>
      <c r="AE154" s="10">
        <f t="shared" si="174"/>
        <v>0</v>
      </c>
      <c r="AF154" s="10">
        <f t="shared" si="175"/>
        <v>0</v>
      </c>
      <c r="AH154" s="126">
        <v>1592</v>
      </c>
      <c r="AI154" s="10">
        <f t="shared" si="153"/>
        <v>0</v>
      </c>
      <c r="AJ154" s="10">
        <f t="shared" si="176"/>
        <v>0</v>
      </c>
      <c r="AK154" s="10">
        <f t="shared" si="177"/>
        <v>0</v>
      </c>
      <c r="AL154" s="10">
        <f t="shared" si="178"/>
        <v>0</v>
      </c>
      <c r="AM154" s="10">
        <f t="shared" si="179"/>
        <v>0</v>
      </c>
      <c r="AN154" s="131">
        <v>1718</v>
      </c>
      <c r="AO154" s="10">
        <f t="shared" si="154"/>
        <v>0</v>
      </c>
      <c r="AP154" s="10">
        <f t="shared" si="180"/>
        <v>0</v>
      </c>
      <c r="AQ154" s="10">
        <f t="shared" si="181"/>
        <v>0</v>
      </c>
      <c r="AR154" s="10">
        <f t="shared" si="182"/>
        <v>0</v>
      </c>
      <c r="AS154" s="10">
        <f t="shared" si="183"/>
        <v>0</v>
      </c>
      <c r="AT154" s="131">
        <v>2165</v>
      </c>
      <c r="AU154" s="10">
        <f t="shared" si="155"/>
        <v>0</v>
      </c>
      <c r="AV154" s="10">
        <f t="shared" si="184"/>
        <v>0</v>
      </c>
      <c r="AW154" s="10">
        <f t="shared" si="185"/>
        <v>0</v>
      </c>
      <c r="AX154" s="10">
        <f t="shared" si="186"/>
        <v>0</v>
      </c>
      <c r="AY154" s="10">
        <f t="shared" si="187"/>
        <v>0</v>
      </c>
      <c r="AZ154" s="131">
        <v>2337</v>
      </c>
      <c r="BA154" s="10">
        <f t="shared" si="156"/>
        <v>0</v>
      </c>
      <c r="BB154" s="10">
        <f t="shared" si="188"/>
        <v>0</v>
      </c>
      <c r="BC154" s="10">
        <f t="shared" si="189"/>
        <v>0</v>
      </c>
      <c r="BD154" s="10">
        <f t="shared" si="190"/>
        <v>0</v>
      </c>
      <c r="BE154" s="10">
        <f t="shared" si="191"/>
        <v>0</v>
      </c>
      <c r="BF154" s="10">
        <f t="shared" si="192"/>
        <v>0</v>
      </c>
      <c r="BG154" s="10">
        <f t="shared" si="193"/>
        <v>0</v>
      </c>
      <c r="BH154" s="10">
        <f t="shared" si="194"/>
        <v>0</v>
      </c>
      <c r="BJ154" s="131">
        <v>2753</v>
      </c>
      <c r="BK154" s="194">
        <f t="shared" si="195"/>
        <v>0</v>
      </c>
      <c r="BL154" s="195">
        <f t="shared" si="196"/>
        <v>0</v>
      </c>
      <c r="BM154" s="195">
        <f t="shared" si="197"/>
        <v>0</v>
      </c>
      <c r="BN154" s="195">
        <f t="shared" si="198"/>
        <v>0</v>
      </c>
      <c r="BO154" s="195">
        <f t="shared" si="199"/>
        <v>0</v>
      </c>
      <c r="BP154" s="195">
        <f t="shared" si="200"/>
        <v>0</v>
      </c>
      <c r="BQ154" s="195">
        <f t="shared" si="201"/>
        <v>0</v>
      </c>
      <c r="BR154" s="195">
        <f t="shared" si="283"/>
        <v>0</v>
      </c>
      <c r="BS154" s="196">
        <f t="shared" si="202"/>
        <v>0</v>
      </c>
      <c r="BT154" s="114">
        <f t="shared" si="203"/>
        <v>1</v>
      </c>
      <c r="BU154" s="162">
        <v>3234</v>
      </c>
      <c r="BV154" s="162">
        <f t="shared" si="204"/>
        <v>0</v>
      </c>
      <c r="BW154" s="98">
        <f t="shared" si="205"/>
        <v>0</v>
      </c>
      <c r="BX154" s="98">
        <f t="shared" si="206"/>
        <v>0</v>
      </c>
      <c r="BY154" s="98">
        <f t="shared" si="207"/>
        <v>0</v>
      </c>
      <c r="BZ154" s="98">
        <f t="shared" si="208"/>
        <v>0</v>
      </c>
      <c r="CA154" s="98">
        <f t="shared" si="209"/>
        <v>0</v>
      </c>
      <c r="CB154" s="98">
        <f t="shared" si="210"/>
        <v>0</v>
      </c>
      <c r="CC154" s="98">
        <f t="shared" si="211"/>
        <v>0</v>
      </c>
      <c r="CD154" s="195">
        <f t="shared" si="212"/>
        <v>0</v>
      </c>
      <c r="CE154" s="196">
        <f t="shared" si="213"/>
        <v>0</v>
      </c>
      <c r="CF154" s="114">
        <f t="shared" si="214"/>
        <v>1</v>
      </c>
      <c r="CG154" s="162">
        <v>3456</v>
      </c>
      <c r="CH154" s="194">
        <f t="shared" si="215"/>
        <v>0</v>
      </c>
      <c r="CI154" s="98">
        <f t="shared" si="216"/>
        <v>0</v>
      </c>
      <c r="CJ154" s="98">
        <f t="shared" si="217"/>
        <v>0</v>
      </c>
      <c r="CK154" s="98">
        <f t="shared" si="218"/>
        <v>0</v>
      </c>
      <c r="CL154" s="98">
        <f t="shared" si="219"/>
        <v>0</v>
      </c>
      <c r="CM154" s="98">
        <f t="shared" si="220"/>
        <v>0</v>
      </c>
      <c r="CN154" s="98">
        <f t="shared" si="221"/>
        <v>0</v>
      </c>
      <c r="CO154" s="99">
        <f t="shared" si="222"/>
        <v>0</v>
      </c>
      <c r="CP154" s="98">
        <f t="shared" si="223"/>
        <v>0</v>
      </c>
      <c r="CQ154" s="195">
        <f t="shared" si="224"/>
        <v>0</v>
      </c>
      <c r="CR154" s="196">
        <f t="shared" si="225"/>
        <v>0</v>
      </c>
      <c r="CS154">
        <f t="shared" si="226"/>
        <v>0</v>
      </c>
      <c r="CU154" s="164">
        <v>3481</v>
      </c>
      <c r="CV154" s="194">
        <f t="shared" si="157"/>
        <v>0</v>
      </c>
      <c r="CW154" s="98">
        <f t="shared" si="158"/>
        <v>0</v>
      </c>
      <c r="CX154" s="98">
        <f t="shared" si="159"/>
        <v>0</v>
      </c>
      <c r="CY154" s="98">
        <f t="shared" si="160"/>
        <v>0</v>
      </c>
      <c r="CZ154" s="98">
        <f t="shared" si="161"/>
        <v>0</v>
      </c>
      <c r="DA154" s="98">
        <f t="shared" si="162"/>
        <v>0</v>
      </c>
      <c r="DB154" s="98">
        <f t="shared" si="163"/>
        <v>0</v>
      </c>
      <c r="DC154" s="99">
        <f t="shared" si="164"/>
        <v>0</v>
      </c>
      <c r="DD154" s="98">
        <f t="shared" si="165"/>
        <v>0</v>
      </c>
      <c r="DE154" s="195">
        <f t="shared" si="166"/>
        <v>0</v>
      </c>
      <c r="DF154" s="195">
        <f t="shared" si="167"/>
        <v>0</v>
      </c>
      <c r="DG154" s="196">
        <f t="shared" si="168"/>
        <v>0</v>
      </c>
      <c r="DH154">
        <f t="shared" si="227"/>
        <v>0</v>
      </c>
      <c r="DJ154" s="164">
        <v>4334</v>
      </c>
      <c r="DK154" s="194">
        <f t="shared" si="228"/>
        <v>1</v>
      </c>
      <c r="DL154" s="162">
        <f t="shared" si="229"/>
        <v>0</v>
      </c>
      <c r="DM154" s="98">
        <f t="shared" si="230"/>
        <v>0</v>
      </c>
      <c r="DN154" s="98">
        <f t="shared" si="231"/>
        <v>0</v>
      </c>
      <c r="DO154" s="98">
        <f t="shared" si="232"/>
        <v>0</v>
      </c>
      <c r="DP154" s="98">
        <f t="shared" si="233"/>
        <v>0</v>
      </c>
      <c r="DQ154" s="98">
        <f t="shared" si="234"/>
        <v>0</v>
      </c>
      <c r="DR154" s="98">
        <f t="shared" si="235"/>
        <v>0</v>
      </c>
      <c r="DS154" s="98">
        <f t="shared" si="236"/>
        <v>0</v>
      </c>
      <c r="DT154" s="195">
        <f t="shared" si="237"/>
        <v>0</v>
      </c>
      <c r="DU154" s="195">
        <f t="shared" si="238"/>
        <v>0</v>
      </c>
      <c r="DV154" s="196">
        <f t="shared" si="239"/>
        <v>0</v>
      </c>
      <c r="DW154">
        <f t="shared" si="240"/>
        <v>1</v>
      </c>
      <c r="DY154" s="194">
        <v>2590</v>
      </c>
      <c r="DZ154" s="194">
        <f t="shared" si="241"/>
        <v>1</v>
      </c>
      <c r="EA154" s="195">
        <f t="shared" si="242"/>
        <v>1</v>
      </c>
      <c r="EB154" s="98">
        <f t="shared" si="243"/>
        <v>0</v>
      </c>
      <c r="EC154" s="98">
        <f t="shared" si="244"/>
        <v>0</v>
      </c>
      <c r="ED154" s="98">
        <f t="shared" si="245"/>
        <v>0</v>
      </c>
      <c r="EE154" s="98">
        <f t="shared" si="246"/>
        <v>0</v>
      </c>
      <c r="EF154" s="98">
        <f t="shared" si="247"/>
        <v>0</v>
      </c>
      <c r="EG154" s="98">
        <f t="shared" si="248"/>
        <v>0</v>
      </c>
      <c r="EH154" s="98">
        <f t="shared" si="249"/>
        <v>0</v>
      </c>
      <c r="EI154" s="98">
        <f t="shared" si="250"/>
        <v>0</v>
      </c>
      <c r="EJ154" s="195">
        <f t="shared" si="251"/>
        <v>0</v>
      </c>
      <c r="EK154" s="195">
        <f t="shared" si="252"/>
        <v>0</v>
      </c>
      <c r="EL154" s="196">
        <f t="shared" si="253"/>
        <v>0</v>
      </c>
      <c r="EO154" s="196">
        <v>1574</v>
      </c>
      <c r="EP154" s="194">
        <f t="shared" si="254"/>
        <v>0</v>
      </c>
      <c r="EQ154" s="195">
        <f t="shared" si="255"/>
        <v>0</v>
      </c>
      <c r="ER154" s="98">
        <f t="shared" si="256"/>
        <v>0</v>
      </c>
      <c r="ES154" s="98">
        <f t="shared" si="257"/>
        <v>0</v>
      </c>
      <c r="ET154" s="98">
        <f t="shared" si="258"/>
        <v>0</v>
      </c>
      <c r="EU154" s="98">
        <f t="shared" si="259"/>
        <v>0</v>
      </c>
      <c r="EV154" s="98">
        <f t="shared" si="260"/>
        <v>0</v>
      </c>
      <c r="EW154" s="98">
        <f t="shared" si="261"/>
        <v>1</v>
      </c>
      <c r="EX154" s="98">
        <f t="shared" si="262"/>
        <v>0</v>
      </c>
      <c r="EY154" s="98">
        <f t="shared" si="263"/>
        <v>0</v>
      </c>
      <c r="EZ154" s="98">
        <f t="shared" si="264"/>
        <v>0</v>
      </c>
      <c r="FA154" s="195">
        <f t="shared" si="265"/>
        <v>0</v>
      </c>
      <c r="FB154" s="195">
        <f t="shared" si="266"/>
        <v>0</v>
      </c>
      <c r="FC154" s="196">
        <f t="shared" si="267"/>
        <v>0</v>
      </c>
      <c r="FF154" s="10">
        <v>1418</v>
      </c>
      <c r="FG154" s="191">
        <f t="shared" si="268"/>
        <v>0</v>
      </c>
      <c r="FH154" s="192">
        <f t="shared" si="269"/>
        <v>0</v>
      </c>
      <c r="FI154" s="160">
        <f t="shared" si="270"/>
        <v>0</v>
      </c>
      <c r="FJ154" s="160">
        <f t="shared" si="271"/>
        <v>0</v>
      </c>
      <c r="FK154" s="160">
        <f t="shared" si="272"/>
        <v>0</v>
      </c>
      <c r="FL154" s="160">
        <f t="shared" si="273"/>
        <v>0</v>
      </c>
      <c r="FM154" s="160">
        <f t="shared" si="274"/>
        <v>0</v>
      </c>
      <c r="FN154" s="160">
        <f t="shared" si="275"/>
        <v>0</v>
      </c>
      <c r="FO154" s="160">
        <f t="shared" si="276"/>
        <v>0</v>
      </c>
      <c r="FP154" s="160">
        <f t="shared" si="277"/>
        <v>0</v>
      </c>
      <c r="FQ154" s="160">
        <f t="shared" si="278"/>
        <v>0</v>
      </c>
      <c r="FR154" s="192">
        <f t="shared" si="279"/>
        <v>0</v>
      </c>
      <c r="FS154" s="192">
        <f t="shared" si="280"/>
        <v>0</v>
      </c>
      <c r="FT154" s="193">
        <f t="shared" si="281"/>
        <v>0</v>
      </c>
      <c r="FU154" s="193">
        <f t="shared" si="282"/>
        <v>0</v>
      </c>
    </row>
    <row r="155" spans="2:177" ht="13" thickBot="1" x14ac:dyDescent="0.3">
      <c r="B155" s="131">
        <v>232</v>
      </c>
      <c r="H155" s="2"/>
      <c r="M155" s="2"/>
      <c r="O155" s="97"/>
      <c r="P155" s="126">
        <v>930</v>
      </c>
      <c r="Q155">
        <f t="shared" si="151"/>
        <v>0</v>
      </c>
      <c r="R155" s="10">
        <f t="shared" si="169"/>
        <v>0</v>
      </c>
      <c r="V155" s="128">
        <v>1038</v>
      </c>
      <c r="W155">
        <f t="shared" si="170"/>
        <v>0</v>
      </c>
      <c r="X155" s="10">
        <f t="shared" si="171"/>
        <v>0</v>
      </c>
      <c r="Y155" s="10">
        <f t="shared" si="172"/>
        <v>0</v>
      </c>
      <c r="AB155" s="131">
        <v>1391</v>
      </c>
      <c r="AC155" s="10">
        <f t="shared" si="152"/>
        <v>0</v>
      </c>
      <c r="AD155" s="10">
        <f t="shared" si="173"/>
        <v>0</v>
      </c>
      <c r="AE155" s="10">
        <f t="shared" si="174"/>
        <v>0</v>
      </c>
      <c r="AF155" s="10">
        <f t="shared" si="175"/>
        <v>0</v>
      </c>
      <c r="AH155" s="126">
        <v>1647</v>
      </c>
      <c r="AI155" s="10">
        <f t="shared" si="153"/>
        <v>0</v>
      </c>
      <c r="AJ155" s="10">
        <f t="shared" si="176"/>
        <v>0</v>
      </c>
      <c r="AK155" s="10">
        <f t="shared" si="177"/>
        <v>0</v>
      </c>
      <c r="AL155" s="10">
        <f t="shared" si="178"/>
        <v>0</v>
      </c>
      <c r="AM155" s="10">
        <f t="shared" si="179"/>
        <v>0</v>
      </c>
      <c r="AN155" s="131">
        <v>1756</v>
      </c>
      <c r="AO155" s="10">
        <f t="shared" si="154"/>
        <v>0</v>
      </c>
      <c r="AP155" s="10">
        <f t="shared" si="180"/>
        <v>0</v>
      </c>
      <c r="AQ155" s="10">
        <f t="shared" si="181"/>
        <v>0</v>
      </c>
      <c r="AR155" s="10">
        <f t="shared" si="182"/>
        <v>0</v>
      </c>
      <c r="AS155" s="10">
        <f t="shared" si="183"/>
        <v>0</v>
      </c>
      <c r="AT155" s="131">
        <v>2166</v>
      </c>
      <c r="AU155" s="10">
        <f t="shared" si="155"/>
        <v>0</v>
      </c>
      <c r="AV155" s="10">
        <f t="shared" si="184"/>
        <v>0</v>
      </c>
      <c r="AW155" s="10">
        <f t="shared" si="185"/>
        <v>0</v>
      </c>
      <c r="AX155" s="10">
        <f t="shared" si="186"/>
        <v>0</v>
      </c>
      <c r="AY155" s="10">
        <f t="shared" si="187"/>
        <v>0</v>
      </c>
      <c r="AZ155" s="142">
        <v>2340</v>
      </c>
      <c r="BA155" s="10">
        <f t="shared" si="156"/>
        <v>0</v>
      </c>
      <c r="BB155" s="10">
        <f t="shared" si="188"/>
        <v>0</v>
      </c>
      <c r="BC155" s="10">
        <f t="shared" si="189"/>
        <v>0</v>
      </c>
      <c r="BD155" s="10">
        <f t="shared" si="190"/>
        <v>0</v>
      </c>
      <c r="BE155" s="10">
        <f t="shared" si="191"/>
        <v>0</v>
      </c>
      <c r="BF155" s="10">
        <f t="shared" si="192"/>
        <v>0</v>
      </c>
      <c r="BG155" s="10">
        <f t="shared" si="193"/>
        <v>0</v>
      </c>
      <c r="BH155" s="10">
        <f t="shared" si="194"/>
        <v>0</v>
      </c>
      <c r="BJ155" s="131">
        <v>2771</v>
      </c>
      <c r="BK155" s="194">
        <f t="shared" si="195"/>
        <v>0</v>
      </c>
      <c r="BL155" s="195">
        <f t="shared" si="196"/>
        <v>0</v>
      </c>
      <c r="BM155" s="195">
        <f t="shared" si="197"/>
        <v>0</v>
      </c>
      <c r="BN155" s="195">
        <f t="shared" si="198"/>
        <v>0</v>
      </c>
      <c r="BO155" s="195">
        <f t="shared" si="199"/>
        <v>0</v>
      </c>
      <c r="BP155" s="195">
        <f t="shared" si="200"/>
        <v>0</v>
      </c>
      <c r="BQ155" s="195">
        <f t="shared" si="201"/>
        <v>0</v>
      </c>
      <c r="BR155" s="195">
        <f t="shared" si="283"/>
        <v>0</v>
      </c>
      <c r="BS155" s="196">
        <f t="shared" si="202"/>
        <v>0</v>
      </c>
      <c r="BT155" s="114">
        <f t="shared" si="203"/>
        <v>1</v>
      </c>
      <c r="BU155" s="162">
        <v>3256</v>
      </c>
      <c r="BV155" s="162">
        <f t="shared" si="204"/>
        <v>0</v>
      </c>
      <c r="BW155" s="98">
        <f t="shared" si="205"/>
        <v>0</v>
      </c>
      <c r="BX155" s="98">
        <f t="shared" si="206"/>
        <v>0</v>
      </c>
      <c r="BY155" s="98">
        <f t="shared" si="207"/>
        <v>0</v>
      </c>
      <c r="BZ155" s="98">
        <f t="shared" si="208"/>
        <v>0</v>
      </c>
      <c r="CA155" s="98">
        <f t="shared" si="209"/>
        <v>0</v>
      </c>
      <c r="CB155" s="98">
        <f t="shared" si="210"/>
        <v>0</v>
      </c>
      <c r="CC155" s="98">
        <f t="shared" si="211"/>
        <v>0</v>
      </c>
      <c r="CD155" s="195">
        <f t="shared" si="212"/>
        <v>0</v>
      </c>
      <c r="CE155" s="196">
        <f t="shared" si="213"/>
        <v>0</v>
      </c>
      <c r="CF155" s="114">
        <f t="shared" si="214"/>
        <v>1</v>
      </c>
      <c r="CG155" s="162">
        <v>3494</v>
      </c>
      <c r="CH155" s="194">
        <f t="shared" si="215"/>
        <v>0</v>
      </c>
      <c r="CI155" s="98">
        <f t="shared" si="216"/>
        <v>0</v>
      </c>
      <c r="CJ155" s="98">
        <f t="shared" si="217"/>
        <v>0</v>
      </c>
      <c r="CK155" s="98">
        <f t="shared" si="218"/>
        <v>0</v>
      </c>
      <c r="CL155" s="98">
        <f t="shared" si="219"/>
        <v>0</v>
      </c>
      <c r="CM155" s="98">
        <f t="shared" si="220"/>
        <v>0</v>
      </c>
      <c r="CN155" s="98">
        <f t="shared" si="221"/>
        <v>0</v>
      </c>
      <c r="CO155" s="99">
        <f t="shared" si="222"/>
        <v>0</v>
      </c>
      <c r="CP155" s="98">
        <f t="shared" si="223"/>
        <v>0</v>
      </c>
      <c r="CQ155" s="195">
        <f t="shared" si="224"/>
        <v>0</v>
      </c>
      <c r="CR155" s="196">
        <f t="shared" si="225"/>
        <v>0</v>
      </c>
      <c r="CS155">
        <f t="shared" si="226"/>
        <v>0</v>
      </c>
      <c r="CU155" s="162">
        <v>3528</v>
      </c>
      <c r="CV155" s="194">
        <f t="shared" si="157"/>
        <v>0</v>
      </c>
      <c r="CW155" s="98">
        <f t="shared" si="158"/>
        <v>0</v>
      </c>
      <c r="CX155" s="98">
        <f t="shared" si="159"/>
        <v>0</v>
      </c>
      <c r="CY155" s="98">
        <f t="shared" si="160"/>
        <v>0</v>
      </c>
      <c r="CZ155" s="98">
        <f t="shared" si="161"/>
        <v>0</v>
      </c>
      <c r="DA155" s="98">
        <f t="shared" si="162"/>
        <v>0</v>
      </c>
      <c r="DB155" s="98">
        <f t="shared" si="163"/>
        <v>0</v>
      </c>
      <c r="DC155" s="99">
        <f t="shared" si="164"/>
        <v>0</v>
      </c>
      <c r="DD155" s="98">
        <f t="shared" si="165"/>
        <v>0</v>
      </c>
      <c r="DE155" s="195">
        <f t="shared" si="166"/>
        <v>0</v>
      </c>
      <c r="DF155" s="195">
        <f t="shared" si="167"/>
        <v>0</v>
      </c>
      <c r="DG155" s="196">
        <f t="shared" si="168"/>
        <v>0</v>
      </c>
      <c r="DH155">
        <f t="shared" si="227"/>
        <v>0</v>
      </c>
      <c r="DJ155" s="162">
        <v>4450</v>
      </c>
      <c r="DK155" s="194">
        <f t="shared" si="228"/>
        <v>0</v>
      </c>
      <c r="DL155" s="162">
        <f t="shared" si="229"/>
        <v>0</v>
      </c>
      <c r="DM155" s="98">
        <f t="shared" si="230"/>
        <v>0</v>
      </c>
      <c r="DN155" s="98">
        <f t="shared" si="231"/>
        <v>0</v>
      </c>
      <c r="DO155" s="98">
        <f t="shared" si="232"/>
        <v>0</v>
      </c>
      <c r="DP155" s="98">
        <f t="shared" si="233"/>
        <v>0</v>
      </c>
      <c r="DQ155" s="98">
        <f t="shared" si="234"/>
        <v>0</v>
      </c>
      <c r="DR155" s="98">
        <f t="shared" si="235"/>
        <v>0</v>
      </c>
      <c r="DS155" s="98">
        <f t="shared" si="236"/>
        <v>0</v>
      </c>
      <c r="DT155" s="195">
        <f t="shared" si="237"/>
        <v>0</v>
      </c>
      <c r="DU155" s="195">
        <f t="shared" si="238"/>
        <v>0</v>
      </c>
      <c r="DV155" s="196">
        <f t="shared" si="239"/>
        <v>0</v>
      </c>
      <c r="DW155">
        <f t="shared" si="240"/>
        <v>0</v>
      </c>
      <c r="DY155" s="194">
        <v>2848</v>
      </c>
      <c r="DZ155" s="194">
        <f t="shared" si="241"/>
        <v>0</v>
      </c>
      <c r="EA155" s="195">
        <f t="shared" si="242"/>
        <v>0</v>
      </c>
      <c r="EB155" s="98">
        <f t="shared" si="243"/>
        <v>0</v>
      </c>
      <c r="EC155" s="98">
        <f t="shared" si="244"/>
        <v>0</v>
      </c>
      <c r="ED155" s="98">
        <f t="shared" si="245"/>
        <v>0</v>
      </c>
      <c r="EE155" s="98">
        <f t="shared" si="246"/>
        <v>0</v>
      </c>
      <c r="EF155" s="98">
        <f t="shared" si="247"/>
        <v>0</v>
      </c>
      <c r="EG155" s="98">
        <f t="shared" si="248"/>
        <v>0</v>
      </c>
      <c r="EH155" s="98">
        <f t="shared" si="249"/>
        <v>0</v>
      </c>
      <c r="EI155" s="98">
        <f t="shared" si="250"/>
        <v>0</v>
      </c>
      <c r="EJ155" s="195">
        <f t="shared" si="251"/>
        <v>0</v>
      </c>
      <c r="EK155" s="195">
        <f t="shared" si="252"/>
        <v>0</v>
      </c>
      <c r="EL155" s="196">
        <f t="shared" si="253"/>
        <v>0</v>
      </c>
      <c r="EO155" s="196">
        <v>1592</v>
      </c>
      <c r="EP155" s="194">
        <f t="shared" si="254"/>
        <v>0</v>
      </c>
      <c r="EQ155" s="195">
        <f t="shared" si="255"/>
        <v>0</v>
      </c>
      <c r="ER155" s="98">
        <f t="shared" si="256"/>
        <v>1</v>
      </c>
      <c r="ES155" s="98">
        <f t="shared" si="257"/>
        <v>0</v>
      </c>
      <c r="ET155" s="98">
        <f t="shared" si="258"/>
        <v>1</v>
      </c>
      <c r="EU155" s="98">
        <f t="shared" si="259"/>
        <v>0</v>
      </c>
      <c r="EV155" s="98">
        <f t="shared" si="260"/>
        <v>1</v>
      </c>
      <c r="EW155" s="98">
        <f t="shared" si="261"/>
        <v>1</v>
      </c>
      <c r="EX155" s="98">
        <f t="shared" si="262"/>
        <v>1</v>
      </c>
      <c r="EY155" s="98">
        <f t="shared" si="263"/>
        <v>1</v>
      </c>
      <c r="EZ155" s="98">
        <f t="shared" si="264"/>
        <v>0</v>
      </c>
      <c r="FA155" s="195">
        <f t="shared" si="265"/>
        <v>0</v>
      </c>
      <c r="FB155" s="195">
        <f t="shared" si="266"/>
        <v>0</v>
      </c>
      <c r="FC155" s="196">
        <f t="shared" si="267"/>
        <v>0</v>
      </c>
      <c r="FF155" s="10">
        <v>1425</v>
      </c>
      <c r="FG155" s="191">
        <f t="shared" si="268"/>
        <v>0</v>
      </c>
      <c r="FH155" s="192">
        <f t="shared" si="269"/>
        <v>0</v>
      </c>
      <c r="FI155" s="160">
        <f t="shared" si="270"/>
        <v>1</v>
      </c>
      <c r="FJ155" s="160">
        <f t="shared" si="271"/>
        <v>0</v>
      </c>
      <c r="FK155" s="160">
        <f t="shared" si="272"/>
        <v>0</v>
      </c>
      <c r="FL155" s="160">
        <f t="shared" si="273"/>
        <v>0</v>
      </c>
      <c r="FM155" s="160">
        <f t="shared" si="274"/>
        <v>0</v>
      </c>
      <c r="FN155" s="160">
        <f t="shared" si="275"/>
        <v>0</v>
      </c>
      <c r="FO155" s="160">
        <f t="shared" si="276"/>
        <v>1</v>
      </c>
      <c r="FP155" s="160">
        <f t="shared" si="277"/>
        <v>0</v>
      </c>
      <c r="FQ155" s="160">
        <f t="shared" si="278"/>
        <v>0</v>
      </c>
      <c r="FR155" s="192">
        <f t="shared" si="279"/>
        <v>0</v>
      </c>
      <c r="FS155" s="192">
        <f t="shared" si="280"/>
        <v>0</v>
      </c>
      <c r="FT155" s="193">
        <f t="shared" si="281"/>
        <v>0</v>
      </c>
      <c r="FU155" s="193">
        <f t="shared" si="282"/>
        <v>0</v>
      </c>
    </row>
    <row r="156" spans="2:177" ht="13" thickBot="1" x14ac:dyDescent="0.3">
      <c r="B156" s="131">
        <v>131</v>
      </c>
      <c r="H156" s="2"/>
      <c r="M156" s="2"/>
      <c r="O156" s="97"/>
      <c r="P156" s="126">
        <v>942</v>
      </c>
      <c r="Q156">
        <f t="shared" si="151"/>
        <v>0</v>
      </c>
      <c r="R156" s="10">
        <f t="shared" si="169"/>
        <v>0</v>
      </c>
      <c r="V156" s="126">
        <v>1108</v>
      </c>
      <c r="W156">
        <f t="shared" si="170"/>
        <v>0</v>
      </c>
      <c r="X156" s="10">
        <f t="shared" si="171"/>
        <v>0</v>
      </c>
      <c r="Y156" s="10">
        <f t="shared" si="172"/>
        <v>0</v>
      </c>
      <c r="AB156" s="131">
        <v>1403</v>
      </c>
      <c r="AC156" s="10">
        <f t="shared" si="152"/>
        <v>0</v>
      </c>
      <c r="AD156" s="10">
        <f t="shared" si="173"/>
        <v>0</v>
      </c>
      <c r="AE156" s="10">
        <f t="shared" si="174"/>
        <v>0</v>
      </c>
      <c r="AF156" s="10">
        <f t="shared" si="175"/>
        <v>0</v>
      </c>
      <c r="AH156" s="126">
        <v>1648</v>
      </c>
      <c r="AI156" s="10">
        <f t="shared" si="153"/>
        <v>0</v>
      </c>
      <c r="AJ156" s="10">
        <f t="shared" si="176"/>
        <v>0</v>
      </c>
      <c r="AK156" s="10">
        <f t="shared" si="177"/>
        <v>0</v>
      </c>
      <c r="AL156" s="10">
        <f t="shared" si="178"/>
        <v>0</v>
      </c>
      <c r="AM156" s="10">
        <f t="shared" si="179"/>
        <v>0</v>
      </c>
      <c r="AN156" s="131">
        <v>1816</v>
      </c>
      <c r="AO156" s="10">
        <f t="shared" si="154"/>
        <v>0</v>
      </c>
      <c r="AP156" s="10">
        <f t="shared" si="180"/>
        <v>0</v>
      </c>
      <c r="AQ156" s="10">
        <f t="shared" si="181"/>
        <v>0</v>
      </c>
      <c r="AR156" s="10">
        <f t="shared" si="182"/>
        <v>0</v>
      </c>
      <c r="AS156" s="10">
        <f t="shared" si="183"/>
        <v>0</v>
      </c>
      <c r="AT156" s="131">
        <v>2194</v>
      </c>
      <c r="AU156" s="10">
        <f t="shared" si="155"/>
        <v>0</v>
      </c>
      <c r="AV156" s="10">
        <f t="shared" si="184"/>
        <v>0</v>
      </c>
      <c r="AW156" s="10">
        <f t="shared" si="185"/>
        <v>0</v>
      </c>
      <c r="AX156" s="10">
        <f t="shared" si="186"/>
        <v>0</v>
      </c>
      <c r="AY156" s="10">
        <f t="shared" si="187"/>
        <v>0</v>
      </c>
      <c r="AZ156" s="131">
        <v>2344</v>
      </c>
      <c r="BA156" s="10">
        <f t="shared" si="156"/>
        <v>0</v>
      </c>
      <c r="BB156" s="10">
        <f t="shared" si="188"/>
        <v>0</v>
      </c>
      <c r="BC156" s="10">
        <f t="shared" si="189"/>
        <v>0</v>
      </c>
      <c r="BD156" s="10">
        <f t="shared" si="190"/>
        <v>0</v>
      </c>
      <c r="BE156" s="10">
        <f t="shared" si="191"/>
        <v>0</v>
      </c>
      <c r="BF156" s="10">
        <f t="shared" si="192"/>
        <v>0</v>
      </c>
      <c r="BG156" s="10">
        <f t="shared" si="193"/>
        <v>0</v>
      </c>
      <c r="BH156" s="10">
        <f t="shared" si="194"/>
        <v>0</v>
      </c>
      <c r="BJ156" s="131">
        <v>2775</v>
      </c>
      <c r="BK156" s="194">
        <f t="shared" si="195"/>
        <v>0</v>
      </c>
      <c r="BL156" s="195">
        <f t="shared" si="196"/>
        <v>0</v>
      </c>
      <c r="BM156" s="195">
        <f t="shared" si="197"/>
        <v>0</v>
      </c>
      <c r="BN156" s="195">
        <f t="shared" si="198"/>
        <v>0</v>
      </c>
      <c r="BO156" s="195">
        <f t="shared" si="199"/>
        <v>0</v>
      </c>
      <c r="BP156" s="195">
        <f t="shared" si="200"/>
        <v>0</v>
      </c>
      <c r="BQ156" s="195">
        <f t="shared" si="201"/>
        <v>0</v>
      </c>
      <c r="BR156" s="195">
        <f t="shared" si="283"/>
        <v>0</v>
      </c>
      <c r="BS156" s="196">
        <f t="shared" si="202"/>
        <v>0</v>
      </c>
      <c r="BT156" s="114">
        <f t="shared" si="203"/>
        <v>1</v>
      </c>
      <c r="BU156" s="162">
        <v>3280</v>
      </c>
      <c r="BV156" s="162">
        <f t="shared" si="204"/>
        <v>0</v>
      </c>
      <c r="BW156" s="98">
        <f t="shared" si="205"/>
        <v>0</v>
      </c>
      <c r="BX156" s="98">
        <f t="shared" si="206"/>
        <v>0</v>
      </c>
      <c r="BY156" s="98">
        <f t="shared" si="207"/>
        <v>0</v>
      </c>
      <c r="BZ156" s="98">
        <f t="shared" si="208"/>
        <v>0</v>
      </c>
      <c r="CA156" s="98">
        <f t="shared" si="209"/>
        <v>0</v>
      </c>
      <c r="CB156" s="98">
        <f t="shared" si="210"/>
        <v>0</v>
      </c>
      <c r="CC156" s="98">
        <f t="shared" si="211"/>
        <v>0</v>
      </c>
      <c r="CD156" s="195">
        <f t="shared" si="212"/>
        <v>0</v>
      </c>
      <c r="CE156" s="196">
        <f t="shared" si="213"/>
        <v>0</v>
      </c>
      <c r="CF156" s="114">
        <f t="shared" si="214"/>
        <v>1</v>
      </c>
      <c r="CG156" s="162">
        <v>3539</v>
      </c>
      <c r="CH156" s="194">
        <f t="shared" si="215"/>
        <v>0</v>
      </c>
      <c r="CI156" s="98">
        <f t="shared" si="216"/>
        <v>0</v>
      </c>
      <c r="CJ156" s="98">
        <f t="shared" si="217"/>
        <v>0</v>
      </c>
      <c r="CK156" s="98">
        <f t="shared" si="218"/>
        <v>0</v>
      </c>
      <c r="CL156" s="98">
        <f t="shared" si="219"/>
        <v>0</v>
      </c>
      <c r="CM156" s="98">
        <f t="shared" si="220"/>
        <v>0</v>
      </c>
      <c r="CN156" s="98">
        <f t="shared" si="221"/>
        <v>0</v>
      </c>
      <c r="CO156" s="99">
        <f t="shared" si="222"/>
        <v>0</v>
      </c>
      <c r="CP156" s="98">
        <f t="shared" si="223"/>
        <v>0</v>
      </c>
      <c r="CQ156" s="195">
        <f t="shared" si="224"/>
        <v>0</v>
      </c>
      <c r="CR156" s="196">
        <f t="shared" si="225"/>
        <v>0</v>
      </c>
      <c r="CS156">
        <f t="shared" si="226"/>
        <v>0</v>
      </c>
      <c r="CU156" s="162">
        <v>4143</v>
      </c>
      <c r="CV156" s="194">
        <f t="shared" si="157"/>
        <v>0</v>
      </c>
      <c r="CW156" s="98">
        <f t="shared" si="158"/>
        <v>0</v>
      </c>
      <c r="CX156" s="98">
        <f t="shared" si="159"/>
        <v>0</v>
      </c>
      <c r="CY156" s="98">
        <f t="shared" si="160"/>
        <v>0</v>
      </c>
      <c r="CZ156" s="98">
        <f t="shared" si="161"/>
        <v>0</v>
      </c>
      <c r="DA156" s="98">
        <f t="shared" si="162"/>
        <v>0</v>
      </c>
      <c r="DB156" s="98">
        <f t="shared" si="163"/>
        <v>0</v>
      </c>
      <c r="DC156" s="99">
        <f t="shared" si="164"/>
        <v>0</v>
      </c>
      <c r="DD156" s="98">
        <f t="shared" si="165"/>
        <v>0</v>
      </c>
      <c r="DE156" s="195">
        <f t="shared" si="166"/>
        <v>0</v>
      </c>
      <c r="DF156" s="195">
        <f t="shared" si="167"/>
        <v>0</v>
      </c>
      <c r="DG156" s="196">
        <f t="shared" si="168"/>
        <v>0</v>
      </c>
      <c r="DH156">
        <f t="shared" si="227"/>
        <v>0</v>
      </c>
      <c r="DJ156" s="162">
        <v>4565</v>
      </c>
      <c r="DK156" s="194">
        <f t="shared" si="228"/>
        <v>0</v>
      </c>
      <c r="DL156" s="162">
        <f t="shared" si="229"/>
        <v>0</v>
      </c>
      <c r="DM156" s="98">
        <f t="shared" si="230"/>
        <v>0</v>
      </c>
      <c r="DN156" s="98">
        <f t="shared" si="231"/>
        <v>0</v>
      </c>
      <c r="DO156" s="98">
        <f t="shared" si="232"/>
        <v>0</v>
      </c>
      <c r="DP156" s="98">
        <f t="shared" si="233"/>
        <v>0</v>
      </c>
      <c r="DQ156" s="98">
        <f t="shared" si="234"/>
        <v>0</v>
      </c>
      <c r="DR156" s="98">
        <f t="shared" si="235"/>
        <v>0</v>
      </c>
      <c r="DS156" s="98">
        <f t="shared" si="236"/>
        <v>0</v>
      </c>
      <c r="DT156" s="195">
        <f t="shared" si="237"/>
        <v>0</v>
      </c>
      <c r="DU156" s="195">
        <f t="shared" si="238"/>
        <v>0</v>
      </c>
      <c r="DV156" s="196">
        <f t="shared" si="239"/>
        <v>0</v>
      </c>
      <c r="DW156">
        <f t="shared" si="240"/>
        <v>0</v>
      </c>
      <c r="DY156" s="194">
        <v>2907</v>
      </c>
      <c r="DZ156" s="194">
        <f t="shared" si="241"/>
        <v>0</v>
      </c>
      <c r="EA156" s="195">
        <f t="shared" si="242"/>
        <v>0</v>
      </c>
      <c r="EB156" s="98">
        <f t="shared" si="243"/>
        <v>0</v>
      </c>
      <c r="EC156" s="98">
        <f t="shared" si="244"/>
        <v>0</v>
      </c>
      <c r="ED156" s="98">
        <f t="shared" si="245"/>
        <v>0</v>
      </c>
      <c r="EE156" s="98">
        <f t="shared" si="246"/>
        <v>0</v>
      </c>
      <c r="EF156" s="98">
        <f t="shared" si="247"/>
        <v>0</v>
      </c>
      <c r="EG156" s="98">
        <f t="shared" si="248"/>
        <v>0</v>
      </c>
      <c r="EH156" s="98">
        <f t="shared" si="249"/>
        <v>0</v>
      </c>
      <c r="EI156" s="98">
        <f t="shared" si="250"/>
        <v>0</v>
      </c>
      <c r="EJ156" s="195">
        <f t="shared" si="251"/>
        <v>0</v>
      </c>
      <c r="EK156" s="195">
        <f t="shared" si="252"/>
        <v>0</v>
      </c>
      <c r="EL156" s="196">
        <f t="shared" si="253"/>
        <v>0</v>
      </c>
      <c r="EO156" s="196">
        <v>1595</v>
      </c>
      <c r="EP156" s="194">
        <f t="shared" si="254"/>
        <v>0</v>
      </c>
      <c r="EQ156" s="195">
        <f t="shared" si="255"/>
        <v>0</v>
      </c>
      <c r="ER156" s="98">
        <f t="shared" si="256"/>
        <v>0</v>
      </c>
      <c r="ES156" s="98">
        <f t="shared" si="257"/>
        <v>0</v>
      </c>
      <c r="ET156" s="98">
        <f t="shared" si="258"/>
        <v>0</v>
      </c>
      <c r="EU156" s="98">
        <f t="shared" si="259"/>
        <v>0</v>
      </c>
      <c r="EV156" s="98">
        <f t="shared" si="260"/>
        <v>0</v>
      </c>
      <c r="EW156" s="98">
        <f t="shared" si="261"/>
        <v>1</v>
      </c>
      <c r="EX156" s="98">
        <f t="shared" si="262"/>
        <v>0</v>
      </c>
      <c r="EY156" s="98">
        <f t="shared" si="263"/>
        <v>0</v>
      </c>
      <c r="EZ156" s="98">
        <f t="shared" si="264"/>
        <v>0</v>
      </c>
      <c r="FA156" s="195">
        <f t="shared" si="265"/>
        <v>0</v>
      </c>
      <c r="FB156" s="195">
        <f t="shared" si="266"/>
        <v>0</v>
      </c>
      <c r="FC156" s="196">
        <f t="shared" si="267"/>
        <v>0</v>
      </c>
      <c r="FF156" s="10">
        <v>1477</v>
      </c>
      <c r="FG156" s="191">
        <f t="shared" si="268"/>
        <v>1</v>
      </c>
      <c r="FH156" s="192">
        <f t="shared" si="269"/>
        <v>1</v>
      </c>
      <c r="FI156" s="160">
        <f t="shared" si="270"/>
        <v>1</v>
      </c>
      <c r="FJ156" s="160">
        <f t="shared" si="271"/>
        <v>1</v>
      </c>
      <c r="FK156" s="160">
        <f t="shared" si="272"/>
        <v>1</v>
      </c>
      <c r="FL156" s="160">
        <f t="shared" si="273"/>
        <v>0</v>
      </c>
      <c r="FM156" s="160">
        <f t="shared" si="274"/>
        <v>0</v>
      </c>
      <c r="FN156" s="160">
        <f t="shared" si="275"/>
        <v>0</v>
      </c>
      <c r="FO156" s="160">
        <f t="shared" si="276"/>
        <v>0</v>
      </c>
      <c r="FP156" s="160">
        <f t="shared" si="277"/>
        <v>0</v>
      </c>
      <c r="FQ156" s="160">
        <f t="shared" si="278"/>
        <v>0</v>
      </c>
      <c r="FR156" s="192">
        <f t="shared" si="279"/>
        <v>0</v>
      </c>
      <c r="FS156" s="192">
        <f t="shared" si="280"/>
        <v>0</v>
      </c>
      <c r="FT156" s="193">
        <f t="shared" si="281"/>
        <v>0</v>
      </c>
      <c r="FU156" s="193">
        <f t="shared" si="282"/>
        <v>0</v>
      </c>
    </row>
    <row r="157" spans="2:177" ht="13" thickBot="1" x14ac:dyDescent="0.3">
      <c r="B157" s="131">
        <v>25</v>
      </c>
      <c r="H157" s="2"/>
      <c r="M157" s="2"/>
      <c r="O157" s="97"/>
      <c r="P157" s="129">
        <v>987</v>
      </c>
      <c r="Q157">
        <f t="shared" si="151"/>
        <v>0</v>
      </c>
      <c r="R157" s="10">
        <f t="shared" si="169"/>
        <v>0</v>
      </c>
      <c r="V157" s="129">
        <v>1114</v>
      </c>
      <c r="W157">
        <f t="shared" si="170"/>
        <v>0</v>
      </c>
      <c r="X157" s="10">
        <f t="shared" si="171"/>
        <v>0</v>
      </c>
      <c r="Y157" s="10">
        <f t="shared" si="172"/>
        <v>0</v>
      </c>
      <c r="AB157" s="132">
        <v>1405</v>
      </c>
      <c r="AC157" s="10">
        <f t="shared" si="152"/>
        <v>0</v>
      </c>
      <c r="AD157" s="10">
        <f t="shared" si="173"/>
        <v>0</v>
      </c>
      <c r="AE157" s="10">
        <f t="shared" si="174"/>
        <v>0</v>
      </c>
      <c r="AF157" s="10">
        <f t="shared" si="175"/>
        <v>0</v>
      </c>
      <c r="AH157" s="129">
        <v>1680</v>
      </c>
      <c r="AI157" s="10">
        <f t="shared" si="153"/>
        <v>0</v>
      </c>
      <c r="AJ157" s="10">
        <f t="shared" si="176"/>
        <v>0</v>
      </c>
      <c r="AK157" s="10">
        <f t="shared" si="177"/>
        <v>0</v>
      </c>
      <c r="AL157" s="10">
        <f t="shared" si="178"/>
        <v>0</v>
      </c>
      <c r="AM157" s="10">
        <f t="shared" si="179"/>
        <v>0</v>
      </c>
      <c r="AN157" s="132">
        <v>1902</v>
      </c>
      <c r="AO157" s="10">
        <f t="shared" si="154"/>
        <v>0</v>
      </c>
      <c r="AP157" s="10">
        <f t="shared" si="180"/>
        <v>0</v>
      </c>
      <c r="AQ157" s="10">
        <f t="shared" si="181"/>
        <v>0</v>
      </c>
      <c r="AR157" s="10">
        <f t="shared" si="182"/>
        <v>0</v>
      </c>
      <c r="AS157" s="10">
        <f t="shared" si="183"/>
        <v>0</v>
      </c>
      <c r="AT157" s="153">
        <v>2272</v>
      </c>
      <c r="AU157" s="10">
        <f t="shared" si="155"/>
        <v>0</v>
      </c>
      <c r="AV157" s="10">
        <f t="shared" si="184"/>
        <v>0</v>
      </c>
      <c r="AW157" s="10">
        <f t="shared" si="185"/>
        <v>0</v>
      </c>
      <c r="AX157" s="10">
        <f t="shared" si="186"/>
        <v>0</v>
      </c>
      <c r="AY157" s="10">
        <f t="shared" si="187"/>
        <v>0</v>
      </c>
      <c r="AZ157" s="132">
        <v>2591</v>
      </c>
      <c r="BA157" s="10">
        <f t="shared" si="156"/>
        <v>0</v>
      </c>
      <c r="BB157" s="10">
        <f t="shared" si="188"/>
        <v>0</v>
      </c>
      <c r="BC157" s="10">
        <f t="shared" si="189"/>
        <v>0</v>
      </c>
      <c r="BD157" s="10">
        <f t="shared" si="190"/>
        <v>0</v>
      </c>
      <c r="BE157" s="10">
        <f t="shared" si="191"/>
        <v>0</v>
      </c>
      <c r="BF157" s="10">
        <f t="shared" si="192"/>
        <v>0</v>
      </c>
      <c r="BG157" s="10">
        <f t="shared" si="193"/>
        <v>0</v>
      </c>
      <c r="BH157" s="10">
        <f t="shared" si="194"/>
        <v>0</v>
      </c>
      <c r="BJ157" s="132">
        <v>2970</v>
      </c>
      <c r="BK157" s="199">
        <f t="shared" si="195"/>
        <v>0</v>
      </c>
      <c r="BL157" s="200">
        <f t="shared" si="196"/>
        <v>0</v>
      </c>
      <c r="BM157" s="200">
        <f t="shared" si="197"/>
        <v>0</v>
      </c>
      <c r="BN157" s="200">
        <f t="shared" si="198"/>
        <v>0</v>
      </c>
      <c r="BO157" s="200">
        <f t="shared" si="199"/>
        <v>0</v>
      </c>
      <c r="BP157" s="200">
        <f t="shared" si="200"/>
        <v>0</v>
      </c>
      <c r="BQ157" s="200">
        <f t="shared" si="201"/>
        <v>0</v>
      </c>
      <c r="BR157" s="200">
        <f t="shared" si="283"/>
        <v>0</v>
      </c>
      <c r="BS157" s="201">
        <f t="shared" si="202"/>
        <v>0</v>
      </c>
      <c r="BT157" s="114">
        <f t="shared" si="203"/>
        <v>1</v>
      </c>
      <c r="BU157" s="165">
        <v>3357</v>
      </c>
      <c r="BV157" s="165">
        <f t="shared" si="204"/>
        <v>0</v>
      </c>
      <c r="BW157" s="157">
        <f t="shared" si="205"/>
        <v>0</v>
      </c>
      <c r="BX157" s="157">
        <f t="shared" si="206"/>
        <v>0</v>
      </c>
      <c r="BY157" s="157">
        <f t="shared" si="207"/>
        <v>0</v>
      </c>
      <c r="BZ157" s="157">
        <f t="shared" si="208"/>
        <v>0</v>
      </c>
      <c r="CA157" s="157">
        <f t="shared" si="209"/>
        <v>0</v>
      </c>
      <c r="CB157" s="157">
        <f t="shared" si="210"/>
        <v>0</v>
      </c>
      <c r="CC157" s="157">
        <f t="shared" si="211"/>
        <v>0</v>
      </c>
      <c r="CD157" s="200">
        <f t="shared" si="212"/>
        <v>0</v>
      </c>
      <c r="CE157" s="201">
        <f t="shared" si="213"/>
        <v>0</v>
      </c>
      <c r="CF157" s="114">
        <f t="shared" si="214"/>
        <v>1</v>
      </c>
      <c r="CG157" s="165">
        <v>3747</v>
      </c>
      <c r="CH157" s="199">
        <f t="shared" si="215"/>
        <v>0</v>
      </c>
      <c r="CI157" s="157">
        <f t="shared" si="216"/>
        <v>0</v>
      </c>
      <c r="CJ157" s="157">
        <f t="shared" si="217"/>
        <v>0</v>
      </c>
      <c r="CK157" s="157">
        <f t="shared" si="218"/>
        <v>0</v>
      </c>
      <c r="CL157" s="157">
        <f t="shared" si="219"/>
        <v>0</v>
      </c>
      <c r="CM157" s="157">
        <f t="shared" si="220"/>
        <v>0</v>
      </c>
      <c r="CN157" s="157">
        <f t="shared" si="221"/>
        <v>0</v>
      </c>
      <c r="CO157" s="378">
        <f t="shared" si="222"/>
        <v>0</v>
      </c>
      <c r="CP157" s="157">
        <f t="shared" si="223"/>
        <v>0</v>
      </c>
      <c r="CQ157" s="200">
        <f t="shared" si="224"/>
        <v>0</v>
      </c>
      <c r="CR157" s="201">
        <f t="shared" si="225"/>
        <v>0</v>
      </c>
      <c r="CS157">
        <f t="shared" si="226"/>
        <v>0</v>
      </c>
      <c r="CU157" s="165">
        <v>4334</v>
      </c>
      <c r="CV157" s="199">
        <f t="shared" si="157"/>
        <v>0</v>
      </c>
      <c r="CW157" s="157">
        <f t="shared" si="158"/>
        <v>0</v>
      </c>
      <c r="CX157" s="157">
        <f t="shared" si="159"/>
        <v>0</v>
      </c>
      <c r="CY157" s="157">
        <f t="shared" si="160"/>
        <v>0</v>
      </c>
      <c r="CZ157" s="157">
        <f t="shared" si="161"/>
        <v>0</v>
      </c>
      <c r="DA157" s="157">
        <f t="shared" si="162"/>
        <v>0</v>
      </c>
      <c r="DB157" s="157">
        <f t="shared" si="163"/>
        <v>0</v>
      </c>
      <c r="DC157" s="378">
        <f t="shared" si="164"/>
        <v>0</v>
      </c>
      <c r="DD157" s="157">
        <f t="shared" si="165"/>
        <v>0</v>
      </c>
      <c r="DE157" s="200">
        <f t="shared" si="166"/>
        <v>0</v>
      </c>
      <c r="DF157" s="200">
        <f t="shared" si="167"/>
        <v>0</v>
      </c>
      <c r="DG157" s="201">
        <f t="shared" si="168"/>
        <v>0</v>
      </c>
      <c r="DH157">
        <f t="shared" si="227"/>
        <v>0</v>
      </c>
      <c r="DJ157" s="165">
        <v>4814</v>
      </c>
      <c r="DK157" s="199">
        <f t="shared" si="228"/>
        <v>0</v>
      </c>
      <c r="DL157" s="165">
        <f t="shared" si="229"/>
        <v>0</v>
      </c>
      <c r="DM157" s="157">
        <f t="shared" si="230"/>
        <v>0</v>
      </c>
      <c r="DN157" s="157">
        <f t="shared" si="231"/>
        <v>0</v>
      </c>
      <c r="DO157" s="157">
        <f t="shared" si="232"/>
        <v>0</v>
      </c>
      <c r="DP157" s="157">
        <f t="shared" si="233"/>
        <v>0</v>
      </c>
      <c r="DQ157" s="157">
        <f t="shared" si="234"/>
        <v>0</v>
      </c>
      <c r="DR157" s="157">
        <f t="shared" si="235"/>
        <v>0</v>
      </c>
      <c r="DS157" s="157">
        <f t="shared" si="236"/>
        <v>0</v>
      </c>
      <c r="DT157" s="200">
        <f t="shared" si="237"/>
        <v>0</v>
      </c>
      <c r="DU157" s="200">
        <f t="shared" si="238"/>
        <v>0</v>
      </c>
      <c r="DV157" s="201">
        <f t="shared" si="239"/>
        <v>0</v>
      </c>
      <c r="DW157">
        <f t="shared" si="240"/>
        <v>0</v>
      </c>
      <c r="DY157" s="194">
        <v>2928</v>
      </c>
      <c r="DZ157" s="194">
        <f t="shared" si="241"/>
        <v>0</v>
      </c>
      <c r="EA157" s="195">
        <f t="shared" si="242"/>
        <v>0</v>
      </c>
      <c r="EB157" s="98">
        <f t="shared" si="243"/>
        <v>0</v>
      </c>
      <c r="EC157" s="98">
        <f t="shared" si="244"/>
        <v>0</v>
      </c>
      <c r="ED157" s="98">
        <f t="shared" si="245"/>
        <v>0</v>
      </c>
      <c r="EE157" s="98">
        <f t="shared" si="246"/>
        <v>0</v>
      </c>
      <c r="EF157" s="98">
        <f t="shared" si="247"/>
        <v>0</v>
      </c>
      <c r="EG157" s="98">
        <f t="shared" si="248"/>
        <v>0</v>
      </c>
      <c r="EH157" s="98">
        <f t="shared" si="249"/>
        <v>0</v>
      </c>
      <c r="EI157" s="98">
        <f t="shared" si="250"/>
        <v>0</v>
      </c>
      <c r="EJ157" s="195">
        <f t="shared" si="251"/>
        <v>0</v>
      </c>
      <c r="EK157" s="195">
        <f t="shared" si="252"/>
        <v>0</v>
      </c>
      <c r="EL157" s="196">
        <f t="shared" si="253"/>
        <v>0</v>
      </c>
      <c r="EO157" s="196">
        <v>1619</v>
      </c>
      <c r="EP157" s="194">
        <f t="shared" si="254"/>
        <v>0</v>
      </c>
      <c r="EQ157" s="195">
        <f t="shared" si="255"/>
        <v>0</v>
      </c>
      <c r="ER157" s="98">
        <f t="shared" si="256"/>
        <v>0</v>
      </c>
      <c r="ES157" s="98">
        <f t="shared" si="257"/>
        <v>0</v>
      </c>
      <c r="ET157" s="98">
        <f t="shared" si="258"/>
        <v>0</v>
      </c>
      <c r="EU157" s="98">
        <f t="shared" si="259"/>
        <v>0</v>
      </c>
      <c r="EV157" s="98">
        <f t="shared" si="260"/>
        <v>0</v>
      </c>
      <c r="EW157" s="98">
        <f t="shared" si="261"/>
        <v>0</v>
      </c>
      <c r="EX157" s="98">
        <f t="shared" si="262"/>
        <v>0</v>
      </c>
      <c r="EY157" s="98">
        <f t="shared" si="263"/>
        <v>0</v>
      </c>
      <c r="EZ157" s="98">
        <f t="shared" si="264"/>
        <v>0</v>
      </c>
      <c r="FA157" s="195">
        <f t="shared" si="265"/>
        <v>0</v>
      </c>
      <c r="FB157" s="195">
        <f t="shared" si="266"/>
        <v>0</v>
      </c>
      <c r="FC157" s="196">
        <f t="shared" si="267"/>
        <v>0</v>
      </c>
      <c r="FF157" s="10">
        <v>1501</v>
      </c>
      <c r="FG157" s="191">
        <f t="shared" si="268"/>
        <v>1</v>
      </c>
      <c r="FH157" s="192">
        <f t="shared" si="269"/>
        <v>0</v>
      </c>
      <c r="FI157" s="160">
        <f t="shared" si="270"/>
        <v>0</v>
      </c>
      <c r="FJ157" s="160">
        <f t="shared" si="271"/>
        <v>0</v>
      </c>
      <c r="FK157" s="160">
        <f t="shared" si="272"/>
        <v>0</v>
      </c>
      <c r="FL157" s="160">
        <f t="shared" si="273"/>
        <v>0</v>
      </c>
      <c r="FM157" s="160">
        <f t="shared" si="274"/>
        <v>0</v>
      </c>
      <c r="FN157" s="160">
        <f t="shared" si="275"/>
        <v>0</v>
      </c>
      <c r="FO157" s="160">
        <f t="shared" si="276"/>
        <v>1</v>
      </c>
      <c r="FP157" s="160">
        <f t="shared" si="277"/>
        <v>0</v>
      </c>
      <c r="FQ157" s="160">
        <f t="shared" si="278"/>
        <v>0</v>
      </c>
      <c r="FR157" s="192">
        <f t="shared" si="279"/>
        <v>0</v>
      </c>
      <c r="FS157" s="192">
        <f t="shared" si="280"/>
        <v>0</v>
      </c>
      <c r="FT157" s="193">
        <f t="shared" si="281"/>
        <v>0</v>
      </c>
      <c r="FU157" s="193">
        <f t="shared" si="282"/>
        <v>0</v>
      </c>
    </row>
    <row r="158" spans="2:177" ht="13" thickBot="1" x14ac:dyDescent="0.3">
      <c r="B158" s="131"/>
      <c r="H158" s="2"/>
      <c r="M158" s="2"/>
      <c r="O158" s="97"/>
      <c r="P158" s="2"/>
      <c r="R158" s="10"/>
      <c r="V158" s="2"/>
      <c r="X158" s="10"/>
      <c r="Y158" s="10"/>
      <c r="AB158" s="98"/>
      <c r="AC158" s="10"/>
      <c r="AD158" s="10"/>
      <c r="AE158" s="10"/>
      <c r="AF158" s="10"/>
      <c r="AH158" s="2"/>
      <c r="AI158" s="10"/>
      <c r="AJ158" s="10"/>
      <c r="AK158" s="10"/>
      <c r="AL158" s="10"/>
      <c r="AM158" s="10"/>
      <c r="AN158" s="98"/>
      <c r="AO158" s="10"/>
      <c r="AP158" s="10"/>
      <c r="AQ158" s="10"/>
      <c r="AR158" s="10"/>
      <c r="AS158" s="10"/>
      <c r="AT158" s="151"/>
      <c r="AU158" s="10"/>
      <c r="AV158" s="10"/>
      <c r="AW158" s="10"/>
      <c r="AX158" s="10"/>
      <c r="AY158" s="10"/>
      <c r="AZ158" s="98"/>
      <c r="BA158" s="10"/>
      <c r="BB158" s="10"/>
      <c r="BC158" s="10"/>
      <c r="BD158" s="10"/>
      <c r="BE158" s="10"/>
      <c r="BF158" s="10"/>
      <c r="BG158" s="10"/>
      <c r="BH158" s="10"/>
      <c r="BJ158" s="98"/>
      <c r="BK158" s="195"/>
      <c r="BL158" s="195"/>
      <c r="BM158" s="195"/>
      <c r="BN158" s="195"/>
      <c r="BO158" s="195"/>
      <c r="BP158" s="195"/>
      <c r="BQ158" s="195"/>
      <c r="BR158" s="195"/>
      <c r="BS158" s="195"/>
      <c r="BT158" s="114"/>
      <c r="BU158" s="98"/>
      <c r="BV158" s="98"/>
      <c r="BW158" s="98"/>
      <c r="BX158" s="98"/>
      <c r="BY158" s="98"/>
      <c r="BZ158" s="98"/>
      <c r="CA158" s="98"/>
      <c r="CB158" s="98"/>
      <c r="CC158" s="98"/>
      <c r="CD158" s="195"/>
      <c r="CE158" s="195"/>
      <c r="CF158" s="114"/>
      <c r="CG158" s="98"/>
      <c r="CH158" s="195"/>
      <c r="CI158" s="98"/>
      <c r="CJ158" s="98"/>
      <c r="CK158" s="98"/>
      <c r="CL158" s="98"/>
      <c r="CM158" s="98"/>
      <c r="CN158" s="98"/>
      <c r="CO158" s="99"/>
      <c r="CP158" s="98"/>
      <c r="CQ158" s="195"/>
      <c r="CR158" s="195"/>
      <c r="CU158" s="98"/>
      <c r="CV158" s="195"/>
      <c r="CW158" s="98"/>
      <c r="CX158" s="98"/>
      <c r="CY158" s="98"/>
      <c r="CZ158" s="98"/>
      <c r="DA158" s="98"/>
      <c r="DB158" s="98"/>
      <c r="DC158" s="99"/>
      <c r="DD158" s="98"/>
      <c r="DE158" s="195"/>
      <c r="DF158" s="195"/>
      <c r="DG158" s="195"/>
      <c r="DJ158" s="98"/>
      <c r="DK158" s="195"/>
      <c r="DL158" s="98"/>
      <c r="DM158" s="98"/>
      <c r="DN158" s="98"/>
      <c r="DO158" s="98"/>
      <c r="DP158" s="98"/>
      <c r="DQ158" s="98"/>
      <c r="DR158" s="98"/>
      <c r="DS158" s="98"/>
      <c r="DT158" s="195"/>
      <c r="DU158" s="195"/>
      <c r="DV158" s="195"/>
      <c r="DY158" s="194">
        <v>2959</v>
      </c>
      <c r="DZ158" s="194">
        <f t="shared" si="241"/>
        <v>1</v>
      </c>
      <c r="EA158" s="195">
        <f t="shared" si="242"/>
        <v>0</v>
      </c>
      <c r="EB158" s="98">
        <f t="shared" si="243"/>
        <v>0</v>
      </c>
      <c r="EC158" s="98">
        <f t="shared" si="244"/>
        <v>0</v>
      </c>
      <c r="ED158" s="98">
        <f t="shared" si="245"/>
        <v>0</v>
      </c>
      <c r="EE158" s="98">
        <f t="shared" si="246"/>
        <v>0</v>
      </c>
      <c r="EF158" s="98">
        <f t="shared" si="247"/>
        <v>0</v>
      </c>
      <c r="EG158" s="98">
        <f t="shared" si="248"/>
        <v>0</v>
      </c>
      <c r="EH158" s="98">
        <f t="shared" si="249"/>
        <v>0</v>
      </c>
      <c r="EI158" s="98">
        <f t="shared" si="250"/>
        <v>0</v>
      </c>
      <c r="EJ158" s="195">
        <f t="shared" si="251"/>
        <v>0</v>
      </c>
      <c r="EK158" s="195">
        <f t="shared" si="252"/>
        <v>0</v>
      </c>
      <c r="EL158" s="196">
        <f t="shared" si="253"/>
        <v>0</v>
      </c>
      <c r="EO158" s="196">
        <v>1625</v>
      </c>
      <c r="EP158" s="194">
        <f t="shared" si="254"/>
        <v>1</v>
      </c>
      <c r="EQ158" s="195">
        <f t="shared" si="255"/>
        <v>0</v>
      </c>
      <c r="ER158" s="98">
        <f t="shared" si="256"/>
        <v>0</v>
      </c>
      <c r="ES158" s="98">
        <f t="shared" si="257"/>
        <v>1</v>
      </c>
      <c r="ET158" s="98">
        <f t="shared" si="258"/>
        <v>1</v>
      </c>
      <c r="EU158" s="98">
        <f t="shared" si="259"/>
        <v>1</v>
      </c>
      <c r="EV158" s="98">
        <f t="shared" si="260"/>
        <v>1</v>
      </c>
      <c r="EW158" s="98">
        <f t="shared" si="261"/>
        <v>0</v>
      </c>
      <c r="EX158" s="98">
        <f t="shared" si="262"/>
        <v>1</v>
      </c>
      <c r="EY158" s="98">
        <f t="shared" si="263"/>
        <v>0</v>
      </c>
      <c r="EZ158" s="98">
        <f t="shared" si="264"/>
        <v>0</v>
      </c>
      <c r="FA158" s="195">
        <f t="shared" si="265"/>
        <v>0</v>
      </c>
      <c r="FB158" s="195">
        <f t="shared" si="266"/>
        <v>0</v>
      </c>
      <c r="FC158" s="196">
        <f t="shared" si="267"/>
        <v>0</v>
      </c>
      <c r="FF158" s="10">
        <v>1519</v>
      </c>
      <c r="FG158" s="191">
        <f t="shared" si="268"/>
        <v>1</v>
      </c>
      <c r="FH158" s="192">
        <f t="shared" si="269"/>
        <v>0</v>
      </c>
      <c r="FI158" s="160">
        <f t="shared" si="270"/>
        <v>1</v>
      </c>
      <c r="FJ158" s="160">
        <f t="shared" si="271"/>
        <v>1</v>
      </c>
      <c r="FK158" s="160">
        <f t="shared" si="272"/>
        <v>1</v>
      </c>
      <c r="FL158" s="160">
        <f t="shared" si="273"/>
        <v>1</v>
      </c>
      <c r="FM158" s="160">
        <f t="shared" si="274"/>
        <v>0</v>
      </c>
      <c r="FN158" s="160">
        <f t="shared" si="275"/>
        <v>0</v>
      </c>
      <c r="FO158" s="160">
        <f t="shared" si="276"/>
        <v>0</v>
      </c>
      <c r="FP158" s="160">
        <f t="shared" si="277"/>
        <v>1</v>
      </c>
      <c r="FQ158" s="160">
        <f t="shared" si="278"/>
        <v>0</v>
      </c>
      <c r="FR158" s="192">
        <f t="shared" si="279"/>
        <v>0</v>
      </c>
      <c r="FS158" s="192">
        <f t="shared" si="280"/>
        <v>0</v>
      </c>
      <c r="FT158" s="193">
        <f t="shared" si="281"/>
        <v>0</v>
      </c>
      <c r="FU158" s="193">
        <f t="shared" si="282"/>
        <v>0</v>
      </c>
    </row>
    <row r="159" spans="2:177" ht="13" thickBot="1" x14ac:dyDescent="0.3">
      <c r="B159" s="131"/>
      <c r="H159" s="2"/>
      <c r="M159" s="2"/>
      <c r="O159" s="97"/>
      <c r="P159" s="2"/>
      <c r="R159" s="10"/>
      <c r="V159" s="2"/>
      <c r="X159" s="10"/>
      <c r="Y159" s="10"/>
      <c r="AB159" s="98"/>
      <c r="AC159" s="10"/>
      <c r="AD159" s="10"/>
      <c r="AE159" s="10"/>
      <c r="AF159" s="10"/>
      <c r="AH159" s="2"/>
      <c r="AI159" s="10"/>
      <c r="AJ159" s="10"/>
      <c r="AK159" s="10"/>
      <c r="AL159" s="10"/>
      <c r="AM159" s="10"/>
      <c r="AN159" s="98"/>
      <c r="AO159" s="10"/>
      <c r="AP159" s="10"/>
      <c r="AQ159" s="10"/>
      <c r="AR159" s="10"/>
      <c r="AS159" s="10"/>
      <c r="AT159" s="151"/>
      <c r="AU159" s="10"/>
      <c r="AV159" s="10"/>
      <c r="AW159" s="10"/>
      <c r="AX159" s="10"/>
      <c r="AY159" s="10"/>
      <c r="AZ159" s="98"/>
      <c r="BA159" s="10"/>
      <c r="BB159" s="10"/>
      <c r="BC159" s="10"/>
      <c r="BD159" s="10"/>
      <c r="BE159" s="10"/>
      <c r="BF159" s="10"/>
      <c r="BG159" s="10"/>
      <c r="BH159" s="10"/>
      <c r="BJ159" s="98"/>
      <c r="BK159" s="195"/>
      <c r="BL159" s="195"/>
      <c r="BM159" s="195"/>
      <c r="BN159" s="195"/>
      <c r="BO159" s="195"/>
      <c r="BP159" s="195"/>
      <c r="BQ159" s="195"/>
      <c r="BR159" s="195"/>
      <c r="BS159" s="195"/>
      <c r="BT159" s="114"/>
      <c r="BU159" s="98"/>
      <c r="BV159" s="98"/>
      <c r="BW159" s="98"/>
      <c r="BX159" s="98"/>
      <c r="BY159" s="98"/>
      <c r="BZ159" s="98"/>
      <c r="CA159" s="98"/>
      <c r="CB159" s="98"/>
      <c r="CC159" s="98"/>
      <c r="CD159" s="195"/>
      <c r="CE159" s="195"/>
      <c r="CF159" s="114"/>
      <c r="CG159" s="98"/>
      <c r="CH159" s="195"/>
      <c r="CI159" s="98"/>
      <c r="CJ159" s="98"/>
      <c r="CK159" s="98"/>
      <c r="CL159" s="98"/>
      <c r="CM159" s="98"/>
      <c r="CN159" s="98"/>
      <c r="CO159" s="99"/>
      <c r="CP159" s="98"/>
      <c r="CQ159" s="195"/>
      <c r="CR159" s="195"/>
      <c r="CU159" s="98"/>
      <c r="CV159" s="195"/>
      <c r="CW159" s="98"/>
      <c r="CX159" s="98"/>
      <c r="CY159" s="98"/>
      <c r="CZ159" s="98"/>
      <c r="DA159" s="98"/>
      <c r="DB159" s="98"/>
      <c r="DC159" s="99"/>
      <c r="DD159" s="98"/>
      <c r="DE159" s="195"/>
      <c r="DF159" s="195"/>
      <c r="DG159" s="195"/>
      <c r="DJ159" s="98"/>
      <c r="DK159" s="195"/>
      <c r="DL159" s="98"/>
      <c r="DM159" s="98"/>
      <c r="DN159" s="98"/>
      <c r="DO159" s="98"/>
      <c r="DP159" s="98"/>
      <c r="DQ159" s="98"/>
      <c r="DR159" s="98"/>
      <c r="DS159" s="98"/>
      <c r="DT159" s="195"/>
      <c r="DU159" s="195"/>
      <c r="DV159" s="195"/>
      <c r="DY159" s="194">
        <v>3098</v>
      </c>
      <c r="DZ159" s="194">
        <f t="shared" si="241"/>
        <v>0</v>
      </c>
      <c r="EA159" s="195">
        <f t="shared" si="242"/>
        <v>1</v>
      </c>
      <c r="EB159" s="98">
        <f t="shared" si="243"/>
        <v>1</v>
      </c>
      <c r="EC159" s="98">
        <f t="shared" si="244"/>
        <v>0</v>
      </c>
      <c r="ED159" s="98">
        <f t="shared" si="245"/>
        <v>0</v>
      </c>
      <c r="EE159" s="98">
        <f t="shared" si="246"/>
        <v>0</v>
      </c>
      <c r="EF159" s="98">
        <f t="shared" si="247"/>
        <v>0</v>
      </c>
      <c r="EG159" s="98">
        <f t="shared" si="248"/>
        <v>0</v>
      </c>
      <c r="EH159" s="98">
        <f t="shared" si="249"/>
        <v>0</v>
      </c>
      <c r="EI159" s="98">
        <f t="shared" si="250"/>
        <v>0</v>
      </c>
      <c r="EJ159" s="195">
        <f t="shared" si="251"/>
        <v>0</v>
      </c>
      <c r="EK159" s="195">
        <f t="shared" si="252"/>
        <v>0</v>
      </c>
      <c r="EL159" s="196">
        <f t="shared" si="253"/>
        <v>0</v>
      </c>
      <c r="EO159" s="196">
        <v>1640</v>
      </c>
      <c r="EP159" s="194">
        <f t="shared" si="254"/>
        <v>1</v>
      </c>
      <c r="EQ159" s="195">
        <f t="shared" si="255"/>
        <v>1</v>
      </c>
      <c r="ER159" s="98">
        <f t="shared" si="256"/>
        <v>0</v>
      </c>
      <c r="ES159" s="98">
        <f t="shared" si="257"/>
        <v>0</v>
      </c>
      <c r="ET159" s="98">
        <f t="shared" si="258"/>
        <v>0</v>
      </c>
      <c r="EU159" s="98">
        <f t="shared" si="259"/>
        <v>0</v>
      </c>
      <c r="EV159" s="98">
        <f t="shared" si="260"/>
        <v>0</v>
      </c>
      <c r="EW159" s="98">
        <f t="shared" si="261"/>
        <v>0</v>
      </c>
      <c r="EX159" s="98">
        <f t="shared" si="262"/>
        <v>0</v>
      </c>
      <c r="EY159" s="98">
        <f t="shared" si="263"/>
        <v>0</v>
      </c>
      <c r="EZ159" s="98">
        <f t="shared" si="264"/>
        <v>0</v>
      </c>
      <c r="FA159" s="195">
        <f t="shared" si="265"/>
        <v>0</v>
      </c>
      <c r="FB159" s="195">
        <f t="shared" si="266"/>
        <v>0</v>
      </c>
      <c r="FC159" s="196">
        <f t="shared" si="267"/>
        <v>0</v>
      </c>
      <c r="FF159" s="10">
        <v>1538</v>
      </c>
      <c r="FG159" s="191">
        <f t="shared" si="268"/>
        <v>1</v>
      </c>
      <c r="FH159" s="192">
        <f t="shared" si="269"/>
        <v>1</v>
      </c>
      <c r="FI159" s="160">
        <f t="shared" si="270"/>
        <v>1</v>
      </c>
      <c r="FJ159" s="160">
        <f t="shared" si="271"/>
        <v>0</v>
      </c>
      <c r="FK159" s="160">
        <f t="shared" si="272"/>
        <v>1</v>
      </c>
      <c r="FL159" s="160">
        <f t="shared" si="273"/>
        <v>1</v>
      </c>
      <c r="FM159" s="160">
        <f t="shared" si="274"/>
        <v>1</v>
      </c>
      <c r="FN159" s="160">
        <f t="shared" si="275"/>
        <v>0</v>
      </c>
      <c r="FO159" s="160">
        <f t="shared" si="276"/>
        <v>0</v>
      </c>
      <c r="FP159" s="160">
        <f t="shared" si="277"/>
        <v>0</v>
      </c>
      <c r="FQ159" s="160">
        <f t="shared" si="278"/>
        <v>0</v>
      </c>
      <c r="FR159" s="192">
        <f t="shared" si="279"/>
        <v>0</v>
      </c>
      <c r="FS159" s="192">
        <f t="shared" si="280"/>
        <v>0</v>
      </c>
      <c r="FT159" s="193">
        <f t="shared" si="281"/>
        <v>0</v>
      </c>
      <c r="FU159" s="193">
        <f t="shared" si="282"/>
        <v>0</v>
      </c>
    </row>
    <row r="160" spans="2:177" ht="13" thickBot="1" x14ac:dyDescent="0.3">
      <c r="B160" s="131"/>
      <c r="H160" s="2"/>
      <c r="M160" s="2"/>
      <c r="O160" s="97"/>
      <c r="P160" s="2"/>
      <c r="R160" s="10"/>
      <c r="V160" s="2"/>
      <c r="X160" s="10"/>
      <c r="Y160" s="10"/>
      <c r="AB160" s="98"/>
      <c r="AC160" s="10"/>
      <c r="AD160" s="10"/>
      <c r="AE160" s="10"/>
      <c r="AF160" s="10"/>
      <c r="AH160" s="2"/>
      <c r="AI160" s="10"/>
      <c r="AJ160" s="10"/>
      <c r="AK160" s="10"/>
      <c r="AL160" s="10"/>
      <c r="AM160" s="10"/>
      <c r="AN160" s="98"/>
      <c r="AO160" s="10"/>
      <c r="AP160" s="10"/>
      <c r="AQ160" s="10"/>
      <c r="AR160" s="10"/>
      <c r="AS160" s="10"/>
      <c r="AT160" s="151"/>
      <c r="AU160" s="10"/>
      <c r="AV160" s="10"/>
      <c r="AW160" s="10"/>
      <c r="AX160" s="10"/>
      <c r="AY160" s="10"/>
      <c r="AZ160" s="98"/>
      <c r="BA160" s="10"/>
      <c r="BB160" s="10"/>
      <c r="BC160" s="10"/>
      <c r="BD160" s="10"/>
      <c r="BE160" s="10"/>
      <c r="BF160" s="10"/>
      <c r="BG160" s="10"/>
      <c r="BH160" s="10"/>
      <c r="BJ160" s="98"/>
      <c r="BK160" s="195"/>
      <c r="BL160" s="195"/>
      <c r="BM160" s="195"/>
      <c r="BN160" s="195"/>
      <c r="BO160" s="195"/>
      <c r="BP160" s="195"/>
      <c r="BQ160" s="195"/>
      <c r="BR160" s="195"/>
      <c r="BS160" s="195"/>
      <c r="BT160" s="114"/>
      <c r="BU160" s="98"/>
      <c r="BV160" s="98"/>
      <c r="BW160" s="98"/>
      <c r="BX160" s="98"/>
      <c r="BY160" s="98"/>
      <c r="BZ160" s="98"/>
      <c r="CA160" s="98"/>
      <c r="CB160" s="98"/>
      <c r="CC160" s="98"/>
      <c r="CD160" s="195"/>
      <c r="CE160" s="195"/>
      <c r="CF160" s="114"/>
      <c r="CG160" s="98"/>
      <c r="CH160" s="195"/>
      <c r="CI160" s="98"/>
      <c r="CJ160" s="98"/>
      <c r="CK160" s="98"/>
      <c r="CL160" s="98"/>
      <c r="CM160" s="98"/>
      <c r="CN160" s="98"/>
      <c r="CO160" s="99"/>
      <c r="CP160" s="98"/>
      <c r="CQ160" s="195"/>
      <c r="CR160" s="195"/>
      <c r="CU160" s="98"/>
      <c r="CV160" s="195"/>
      <c r="CW160" s="98"/>
      <c r="CX160" s="98"/>
      <c r="CY160" s="98"/>
      <c r="CZ160" s="98"/>
      <c r="DA160" s="98"/>
      <c r="DB160" s="98"/>
      <c r="DC160" s="99"/>
      <c r="DD160" s="98"/>
      <c r="DE160" s="195"/>
      <c r="DF160" s="195"/>
      <c r="DG160" s="195"/>
      <c r="DJ160" s="98"/>
      <c r="DK160" s="195"/>
      <c r="DL160" s="98"/>
      <c r="DM160" s="98"/>
      <c r="DN160" s="98"/>
      <c r="DO160" s="98"/>
      <c r="DP160" s="98"/>
      <c r="DQ160" s="98"/>
      <c r="DR160" s="98"/>
      <c r="DS160" s="98"/>
      <c r="DT160" s="195"/>
      <c r="DU160" s="195"/>
      <c r="DV160" s="195"/>
      <c r="DY160" s="194">
        <v>3284</v>
      </c>
      <c r="DZ160" s="194">
        <f t="shared" si="241"/>
        <v>1</v>
      </c>
      <c r="EA160" s="195">
        <f t="shared" si="242"/>
        <v>0</v>
      </c>
      <c r="EB160" s="98">
        <f t="shared" si="243"/>
        <v>0</v>
      </c>
      <c r="EC160" s="98">
        <f t="shared" si="244"/>
        <v>0</v>
      </c>
      <c r="ED160" s="98">
        <f t="shared" si="245"/>
        <v>0</v>
      </c>
      <c r="EE160" s="98">
        <f t="shared" si="246"/>
        <v>0</v>
      </c>
      <c r="EF160" s="98">
        <f t="shared" si="247"/>
        <v>0</v>
      </c>
      <c r="EG160" s="98">
        <f t="shared" si="248"/>
        <v>0</v>
      </c>
      <c r="EH160" s="98">
        <f t="shared" si="249"/>
        <v>0</v>
      </c>
      <c r="EI160" s="98">
        <f t="shared" si="250"/>
        <v>0</v>
      </c>
      <c r="EJ160" s="195">
        <f t="shared" si="251"/>
        <v>0</v>
      </c>
      <c r="EK160" s="195">
        <f t="shared" si="252"/>
        <v>0</v>
      </c>
      <c r="EL160" s="196">
        <f t="shared" si="253"/>
        <v>0</v>
      </c>
      <c r="EO160" s="196">
        <v>1658</v>
      </c>
      <c r="EP160" s="194">
        <f t="shared" si="254"/>
        <v>0</v>
      </c>
      <c r="EQ160" s="195">
        <f t="shared" si="255"/>
        <v>0</v>
      </c>
      <c r="ER160" s="98">
        <f t="shared" si="256"/>
        <v>0</v>
      </c>
      <c r="ES160" s="98">
        <f t="shared" si="257"/>
        <v>0</v>
      </c>
      <c r="ET160" s="98">
        <f t="shared" si="258"/>
        <v>0</v>
      </c>
      <c r="EU160" s="98">
        <f t="shared" si="259"/>
        <v>0</v>
      </c>
      <c r="EV160" s="98">
        <f t="shared" si="260"/>
        <v>0</v>
      </c>
      <c r="EW160" s="98">
        <f t="shared" si="261"/>
        <v>0</v>
      </c>
      <c r="EX160" s="98">
        <f t="shared" si="262"/>
        <v>0</v>
      </c>
      <c r="EY160" s="98">
        <f t="shared" si="263"/>
        <v>0</v>
      </c>
      <c r="EZ160" s="98">
        <f t="shared" si="264"/>
        <v>0</v>
      </c>
      <c r="FA160" s="195">
        <f t="shared" si="265"/>
        <v>0</v>
      </c>
      <c r="FB160" s="195">
        <f t="shared" si="266"/>
        <v>0</v>
      </c>
      <c r="FC160" s="196">
        <f t="shared" si="267"/>
        <v>0</v>
      </c>
      <c r="FF160" s="10">
        <v>1540</v>
      </c>
      <c r="FG160" s="191">
        <f t="shared" si="268"/>
        <v>0</v>
      </c>
      <c r="FH160" s="192">
        <f t="shared" si="269"/>
        <v>0</v>
      </c>
      <c r="FI160" s="160">
        <f t="shared" si="270"/>
        <v>0</v>
      </c>
      <c r="FJ160" s="160">
        <f t="shared" si="271"/>
        <v>1</v>
      </c>
      <c r="FK160" s="160">
        <f t="shared" si="272"/>
        <v>0</v>
      </c>
      <c r="FL160" s="160">
        <f t="shared" si="273"/>
        <v>0</v>
      </c>
      <c r="FM160" s="160">
        <f t="shared" si="274"/>
        <v>0</v>
      </c>
      <c r="FN160" s="160">
        <f t="shared" si="275"/>
        <v>0</v>
      </c>
      <c r="FO160" s="160">
        <f t="shared" si="276"/>
        <v>0</v>
      </c>
      <c r="FP160" s="160">
        <f t="shared" si="277"/>
        <v>0</v>
      </c>
      <c r="FQ160" s="160">
        <f t="shared" si="278"/>
        <v>0</v>
      </c>
      <c r="FR160" s="192">
        <f t="shared" si="279"/>
        <v>0</v>
      </c>
      <c r="FS160" s="192">
        <f t="shared" si="280"/>
        <v>0</v>
      </c>
      <c r="FT160" s="193">
        <f t="shared" si="281"/>
        <v>0</v>
      </c>
      <c r="FU160" s="193">
        <f t="shared" si="282"/>
        <v>0</v>
      </c>
    </row>
    <row r="161" spans="2:177" ht="13" thickBot="1" x14ac:dyDescent="0.3">
      <c r="B161" s="131"/>
      <c r="H161" s="2"/>
      <c r="M161" s="2"/>
      <c r="O161" s="97"/>
      <c r="P161" s="2"/>
      <c r="R161" s="10"/>
      <c r="V161" s="2"/>
      <c r="X161" s="10"/>
      <c r="Y161" s="10"/>
      <c r="AB161" s="98"/>
      <c r="AC161" s="10"/>
      <c r="AD161" s="10"/>
      <c r="AE161" s="10"/>
      <c r="AF161" s="10"/>
      <c r="AH161" s="2"/>
      <c r="AI161" s="10"/>
      <c r="AJ161" s="10"/>
      <c r="AK161" s="10"/>
      <c r="AL161" s="10"/>
      <c r="AM161" s="10"/>
      <c r="AN161" s="98"/>
      <c r="AO161" s="10"/>
      <c r="AP161" s="10"/>
      <c r="AQ161" s="10"/>
      <c r="AR161" s="10"/>
      <c r="AS161" s="10"/>
      <c r="AT161" s="151"/>
      <c r="AU161" s="10"/>
      <c r="AV161" s="10"/>
      <c r="AW161" s="10"/>
      <c r="AX161" s="10"/>
      <c r="AY161" s="10"/>
      <c r="AZ161" s="98"/>
      <c r="BA161" s="10"/>
      <c r="BB161" s="10"/>
      <c r="BC161" s="10"/>
      <c r="BD161" s="10"/>
      <c r="BE161" s="10"/>
      <c r="BF161" s="10"/>
      <c r="BG161" s="10"/>
      <c r="BH161" s="10"/>
      <c r="BJ161" s="98"/>
      <c r="BK161" s="195"/>
      <c r="BL161" s="195"/>
      <c r="BM161" s="195"/>
      <c r="BN161" s="195"/>
      <c r="BO161" s="195"/>
      <c r="BP161" s="195"/>
      <c r="BQ161" s="195"/>
      <c r="BR161" s="195"/>
      <c r="BS161" s="195"/>
      <c r="BT161" s="114"/>
      <c r="BU161" s="98"/>
      <c r="BV161" s="98"/>
      <c r="BW161" s="98"/>
      <c r="BX161" s="98"/>
      <c r="BY161" s="98"/>
      <c r="BZ161" s="98"/>
      <c r="CA161" s="98"/>
      <c r="CB161" s="98"/>
      <c r="CC161" s="98"/>
      <c r="CD161" s="195"/>
      <c r="CE161" s="195"/>
      <c r="CF161" s="114"/>
      <c r="CG161" s="98"/>
      <c r="CH161" s="195"/>
      <c r="CI161" s="98"/>
      <c r="CJ161" s="98"/>
      <c r="CK161" s="98"/>
      <c r="CL161" s="98"/>
      <c r="CM161" s="98"/>
      <c r="CN161" s="98"/>
      <c r="CO161" s="99"/>
      <c r="CP161" s="98"/>
      <c r="CQ161" s="195"/>
      <c r="CR161" s="195"/>
      <c r="CU161" s="98"/>
      <c r="CV161" s="195"/>
      <c r="CW161" s="98"/>
      <c r="CX161" s="98"/>
      <c r="CY161" s="98"/>
      <c r="CZ161" s="98"/>
      <c r="DA161" s="98"/>
      <c r="DB161" s="98"/>
      <c r="DC161" s="99"/>
      <c r="DD161" s="98"/>
      <c r="DE161" s="195"/>
      <c r="DF161" s="195"/>
      <c r="DG161" s="195"/>
      <c r="DJ161" s="98"/>
      <c r="DK161" s="195"/>
      <c r="DL161" s="98"/>
      <c r="DM161" s="98"/>
      <c r="DN161" s="98"/>
      <c r="DO161" s="98"/>
      <c r="DP161" s="98"/>
      <c r="DQ161" s="98"/>
      <c r="DR161" s="98"/>
      <c r="DS161" s="98"/>
      <c r="DT161" s="195"/>
      <c r="DU161" s="195"/>
      <c r="DV161" s="195"/>
      <c r="DY161" s="194">
        <v>3310</v>
      </c>
      <c r="DZ161" s="194">
        <f t="shared" si="241"/>
        <v>1</v>
      </c>
      <c r="EA161" s="195">
        <f t="shared" si="242"/>
        <v>0</v>
      </c>
      <c r="EB161" s="98">
        <f t="shared" si="243"/>
        <v>0</v>
      </c>
      <c r="EC161" s="98">
        <f t="shared" si="244"/>
        <v>0</v>
      </c>
      <c r="ED161" s="98">
        <f t="shared" si="245"/>
        <v>0</v>
      </c>
      <c r="EE161" s="98">
        <f t="shared" si="246"/>
        <v>0</v>
      </c>
      <c r="EF161" s="98">
        <f t="shared" si="247"/>
        <v>0</v>
      </c>
      <c r="EG161" s="98">
        <f t="shared" si="248"/>
        <v>0</v>
      </c>
      <c r="EH161" s="98">
        <f t="shared" si="249"/>
        <v>0</v>
      </c>
      <c r="EI161" s="98">
        <f t="shared" si="250"/>
        <v>0</v>
      </c>
      <c r="EJ161" s="195">
        <f t="shared" si="251"/>
        <v>0</v>
      </c>
      <c r="EK161" s="195">
        <f t="shared" si="252"/>
        <v>0</v>
      </c>
      <c r="EL161" s="196">
        <f t="shared" si="253"/>
        <v>0</v>
      </c>
      <c r="EO161" s="196">
        <v>1671</v>
      </c>
      <c r="EP161" s="194">
        <f t="shared" si="254"/>
        <v>1</v>
      </c>
      <c r="EQ161" s="195">
        <f t="shared" si="255"/>
        <v>0</v>
      </c>
      <c r="ER161" s="98">
        <f t="shared" si="256"/>
        <v>1</v>
      </c>
      <c r="ES161" s="98">
        <f t="shared" si="257"/>
        <v>0</v>
      </c>
      <c r="ET161" s="98">
        <f t="shared" si="258"/>
        <v>0</v>
      </c>
      <c r="EU161" s="98">
        <f t="shared" si="259"/>
        <v>0</v>
      </c>
      <c r="EV161" s="98">
        <f t="shared" si="260"/>
        <v>0</v>
      </c>
      <c r="EW161" s="98">
        <f t="shared" si="261"/>
        <v>0</v>
      </c>
      <c r="EX161" s="98">
        <f t="shared" si="262"/>
        <v>0</v>
      </c>
      <c r="EY161" s="98">
        <f t="shared" si="263"/>
        <v>0</v>
      </c>
      <c r="EZ161" s="98">
        <f t="shared" si="264"/>
        <v>0</v>
      </c>
      <c r="FA161" s="195">
        <f t="shared" si="265"/>
        <v>0</v>
      </c>
      <c r="FB161" s="195">
        <f t="shared" si="266"/>
        <v>0</v>
      </c>
      <c r="FC161" s="196">
        <f t="shared" si="267"/>
        <v>0</v>
      </c>
      <c r="FF161" s="10">
        <v>1619</v>
      </c>
      <c r="FG161" s="191">
        <f t="shared" si="268"/>
        <v>1</v>
      </c>
      <c r="FH161" s="192">
        <f t="shared" si="269"/>
        <v>0</v>
      </c>
      <c r="FI161" s="160">
        <f t="shared" si="270"/>
        <v>0</v>
      </c>
      <c r="FJ161" s="160">
        <f t="shared" si="271"/>
        <v>0</v>
      </c>
      <c r="FK161" s="160">
        <f t="shared" si="272"/>
        <v>0</v>
      </c>
      <c r="FL161" s="160">
        <f t="shared" si="273"/>
        <v>0</v>
      </c>
      <c r="FM161" s="160">
        <f t="shared" si="274"/>
        <v>0</v>
      </c>
      <c r="FN161" s="160">
        <f t="shared" si="275"/>
        <v>0</v>
      </c>
      <c r="FO161" s="160">
        <f t="shared" si="276"/>
        <v>0</v>
      </c>
      <c r="FP161" s="160">
        <f t="shared" si="277"/>
        <v>0</v>
      </c>
      <c r="FQ161" s="160">
        <f t="shared" si="278"/>
        <v>0</v>
      </c>
      <c r="FR161" s="192">
        <f t="shared" si="279"/>
        <v>0</v>
      </c>
      <c r="FS161" s="192">
        <f t="shared" si="280"/>
        <v>0</v>
      </c>
      <c r="FT161" s="193">
        <f t="shared" si="281"/>
        <v>0</v>
      </c>
      <c r="FU161" s="193">
        <f t="shared" si="282"/>
        <v>0</v>
      </c>
    </row>
    <row r="162" spans="2:177" ht="13" thickBot="1" x14ac:dyDescent="0.3">
      <c r="B162" s="131"/>
      <c r="H162" s="2"/>
      <c r="M162" s="2"/>
      <c r="O162" s="97"/>
      <c r="P162" s="2"/>
      <c r="R162" s="10"/>
      <c r="V162" s="2"/>
      <c r="X162" s="10"/>
      <c r="Y162" s="10"/>
      <c r="AB162" s="98"/>
      <c r="AC162" s="10"/>
      <c r="AD162" s="10"/>
      <c r="AE162" s="10"/>
      <c r="AF162" s="10"/>
      <c r="AH162" s="2"/>
      <c r="AI162" s="10"/>
      <c r="AJ162" s="10"/>
      <c r="AK162" s="10"/>
      <c r="AL162" s="10"/>
      <c r="AM162" s="10"/>
      <c r="AN162" s="98"/>
      <c r="AO162" s="10"/>
      <c r="AP162" s="10"/>
      <c r="AQ162" s="10"/>
      <c r="AR162" s="10"/>
      <c r="AS162" s="10"/>
      <c r="AT162" s="151"/>
      <c r="AU162" s="10"/>
      <c r="AV162" s="10"/>
      <c r="AW162" s="10"/>
      <c r="AX162" s="10"/>
      <c r="AY162" s="10"/>
      <c r="AZ162" s="98"/>
      <c r="BA162" s="10"/>
      <c r="BB162" s="10"/>
      <c r="BC162" s="10"/>
      <c r="BD162" s="10"/>
      <c r="BE162" s="10"/>
      <c r="BF162" s="10"/>
      <c r="BG162" s="10"/>
      <c r="BH162" s="10"/>
      <c r="BJ162" s="98"/>
      <c r="BK162" s="195"/>
      <c r="BL162" s="195"/>
      <c r="BM162" s="195"/>
      <c r="BN162" s="195"/>
      <c r="BO162" s="195"/>
      <c r="BP162" s="195"/>
      <c r="BQ162" s="195"/>
      <c r="BR162" s="195"/>
      <c r="BS162" s="195"/>
      <c r="BT162" s="114"/>
      <c r="BU162" s="98"/>
      <c r="BV162" s="98"/>
      <c r="BW162" s="98"/>
      <c r="BX162" s="98"/>
      <c r="BY162" s="98"/>
      <c r="BZ162" s="98"/>
      <c r="CA162" s="98"/>
      <c r="CB162" s="98"/>
      <c r="CC162" s="98"/>
      <c r="CD162" s="195"/>
      <c r="CE162" s="195"/>
      <c r="CF162" s="114"/>
      <c r="CG162" s="98"/>
      <c r="CH162" s="195"/>
      <c r="CI162" s="98"/>
      <c r="CJ162" s="98"/>
      <c r="CK162" s="98"/>
      <c r="CL162" s="98"/>
      <c r="CM162" s="98"/>
      <c r="CN162" s="98"/>
      <c r="CO162" s="99"/>
      <c r="CP162" s="98"/>
      <c r="CQ162" s="195"/>
      <c r="CR162" s="195"/>
      <c r="CU162" s="98"/>
      <c r="CV162" s="195"/>
      <c r="CW162" s="98"/>
      <c r="CX162" s="98"/>
      <c r="CY162" s="98"/>
      <c r="CZ162" s="98"/>
      <c r="DA162" s="98"/>
      <c r="DB162" s="98"/>
      <c r="DC162" s="99"/>
      <c r="DD162" s="98"/>
      <c r="DE162" s="195"/>
      <c r="DF162" s="195"/>
      <c r="DG162" s="195"/>
      <c r="DJ162" s="98"/>
      <c r="DK162" s="195"/>
      <c r="DL162" s="98"/>
      <c r="DM162" s="98"/>
      <c r="DN162" s="98"/>
      <c r="DO162" s="98"/>
      <c r="DP162" s="98"/>
      <c r="DQ162" s="98"/>
      <c r="DR162" s="98"/>
      <c r="DS162" s="98"/>
      <c r="DT162" s="195"/>
      <c r="DU162" s="195"/>
      <c r="DV162" s="195"/>
      <c r="DY162" s="194">
        <v>3393</v>
      </c>
      <c r="DZ162" s="194">
        <f t="shared" si="241"/>
        <v>0</v>
      </c>
      <c r="EA162" s="195">
        <f t="shared" si="242"/>
        <v>0</v>
      </c>
      <c r="EB162" s="98">
        <f t="shared" si="243"/>
        <v>0</v>
      </c>
      <c r="EC162" s="98">
        <f t="shared" si="244"/>
        <v>0</v>
      </c>
      <c r="ED162" s="98">
        <f t="shared" si="245"/>
        <v>0</v>
      </c>
      <c r="EE162" s="98">
        <f t="shared" si="246"/>
        <v>0</v>
      </c>
      <c r="EF162" s="98">
        <f t="shared" si="247"/>
        <v>0</v>
      </c>
      <c r="EG162" s="98">
        <f t="shared" si="248"/>
        <v>0</v>
      </c>
      <c r="EH162" s="98">
        <f t="shared" si="249"/>
        <v>0</v>
      </c>
      <c r="EI162" s="98">
        <f t="shared" si="250"/>
        <v>0</v>
      </c>
      <c r="EJ162" s="195">
        <f t="shared" si="251"/>
        <v>0</v>
      </c>
      <c r="EK162" s="195">
        <f t="shared" si="252"/>
        <v>0</v>
      </c>
      <c r="EL162" s="196">
        <f t="shared" si="253"/>
        <v>0</v>
      </c>
      <c r="EO162" s="196">
        <v>1676</v>
      </c>
      <c r="EP162" s="194">
        <f t="shared" si="254"/>
        <v>0</v>
      </c>
      <c r="EQ162" s="195">
        <f t="shared" si="255"/>
        <v>1</v>
      </c>
      <c r="ER162" s="98">
        <f t="shared" si="256"/>
        <v>1</v>
      </c>
      <c r="ES162" s="98">
        <f t="shared" si="257"/>
        <v>1</v>
      </c>
      <c r="ET162" s="98">
        <f t="shared" si="258"/>
        <v>1</v>
      </c>
      <c r="EU162" s="98">
        <f t="shared" si="259"/>
        <v>0</v>
      </c>
      <c r="EV162" s="98">
        <f t="shared" si="260"/>
        <v>0</v>
      </c>
      <c r="EW162" s="98">
        <f t="shared" si="261"/>
        <v>0</v>
      </c>
      <c r="EX162" s="98">
        <f t="shared" si="262"/>
        <v>0</v>
      </c>
      <c r="EY162" s="98">
        <f t="shared" si="263"/>
        <v>0</v>
      </c>
      <c r="EZ162" s="98">
        <f t="shared" si="264"/>
        <v>0</v>
      </c>
      <c r="FA162" s="195">
        <f t="shared" si="265"/>
        <v>0</v>
      </c>
      <c r="FB162" s="195">
        <f t="shared" si="266"/>
        <v>0</v>
      </c>
      <c r="FC162" s="196">
        <f t="shared" si="267"/>
        <v>0</v>
      </c>
      <c r="FF162" s="10">
        <v>1625</v>
      </c>
      <c r="FG162" s="191">
        <f t="shared" si="268"/>
        <v>1</v>
      </c>
      <c r="FH162" s="192">
        <f t="shared" si="269"/>
        <v>1</v>
      </c>
      <c r="FI162" s="160">
        <f t="shared" si="270"/>
        <v>0</v>
      </c>
      <c r="FJ162" s="160">
        <f t="shared" si="271"/>
        <v>0</v>
      </c>
      <c r="FK162" s="160">
        <f t="shared" si="272"/>
        <v>1</v>
      </c>
      <c r="FL162" s="160">
        <f t="shared" si="273"/>
        <v>1</v>
      </c>
      <c r="FM162" s="160">
        <f t="shared" si="274"/>
        <v>1</v>
      </c>
      <c r="FN162" s="160">
        <f t="shared" si="275"/>
        <v>1</v>
      </c>
      <c r="FO162" s="160">
        <f t="shared" si="276"/>
        <v>0</v>
      </c>
      <c r="FP162" s="160">
        <f t="shared" si="277"/>
        <v>1</v>
      </c>
      <c r="FQ162" s="160">
        <f t="shared" si="278"/>
        <v>0</v>
      </c>
      <c r="FR162" s="192">
        <f t="shared" si="279"/>
        <v>0</v>
      </c>
      <c r="FS162" s="192">
        <f t="shared" si="280"/>
        <v>0</v>
      </c>
      <c r="FT162" s="193">
        <f t="shared" si="281"/>
        <v>0</v>
      </c>
      <c r="FU162" s="193">
        <f t="shared" si="282"/>
        <v>0</v>
      </c>
    </row>
    <row r="163" spans="2:177" ht="13" thickBot="1" x14ac:dyDescent="0.3">
      <c r="B163" s="131"/>
      <c r="H163" s="2"/>
      <c r="M163" s="2"/>
      <c r="O163" s="97"/>
      <c r="P163" s="2"/>
      <c r="R163" s="10"/>
      <c r="V163" s="2"/>
      <c r="X163" s="10"/>
      <c r="Y163" s="10"/>
      <c r="AB163" s="98"/>
      <c r="AC163" s="10"/>
      <c r="AD163" s="10"/>
      <c r="AE163" s="10"/>
      <c r="AF163" s="10"/>
      <c r="AH163" s="2"/>
      <c r="AI163" s="10"/>
      <c r="AJ163" s="10"/>
      <c r="AK163" s="10"/>
      <c r="AL163" s="10"/>
      <c r="AM163" s="10"/>
      <c r="AN163" s="98"/>
      <c r="AO163" s="10"/>
      <c r="AP163" s="10"/>
      <c r="AQ163" s="10"/>
      <c r="AR163" s="10"/>
      <c r="AS163" s="10"/>
      <c r="AT163" s="151"/>
      <c r="AU163" s="10"/>
      <c r="AV163" s="10"/>
      <c r="AW163" s="10"/>
      <c r="AX163" s="10"/>
      <c r="AY163" s="10"/>
      <c r="AZ163" s="98"/>
      <c r="BA163" s="10"/>
      <c r="BB163" s="10"/>
      <c r="BC163" s="10"/>
      <c r="BD163" s="10"/>
      <c r="BE163" s="10"/>
      <c r="BF163" s="10"/>
      <c r="BG163" s="10"/>
      <c r="BH163" s="10"/>
      <c r="BJ163" s="98"/>
      <c r="BK163" s="195"/>
      <c r="BL163" s="195"/>
      <c r="BM163" s="195"/>
      <c r="BN163" s="195"/>
      <c r="BO163" s="195"/>
      <c r="BP163" s="195"/>
      <c r="BQ163" s="195"/>
      <c r="BR163" s="195"/>
      <c r="BS163" s="195"/>
      <c r="BT163" s="114"/>
      <c r="BU163" s="98"/>
      <c r="BV163" s="98"/>
      <c r="BW163" s="98"/>
      <c r="BX163" s="98"/>
      <c r="BY163" s="98"/>
      <c r="BZ163" s="98"/>
      <c r="CA163" s="98"/>
      <c r="CB163" s="98"/>
      <c r="CC163" s="98"/>
      <c r="CD163" s="195"/>
      <c r="CE163" s="195"/>
      <c r="CF163" s="114"/>
      <c r="CG163" s="98"/>
      <c r="CH163" s="195"/>
      <c r="CI163" s="98"/>
      <c r="CJ163" s="98"/>
      <c r="CK163" s="98"/>
      <c r="CL163" s="98"/>
      <c r="CM163" s="98"/>
      <c r="CN163" s="98"/>
      <c r="CO163" s="99"/>
      <c r="CP163" s="98"/>
      <c r="CQ163" s="195"/>
      <c r="CR163" s="195"/>
      <c r="CU163" s="98"/>
      <c r="CV163" s="195"/>
      <c r="CW163" s="98"/>
      <c r="CX163" s="98"/>
      <c r="CY163" s="98"/>
      <c r="CZ163" s="98"/>
      <c r="DA163" s="98"/>
      <c r="DB163" s="98"/>
      <c r="DC163" s="99"/>
      <c r="DD163" s="98"/>
      <c r="DE163" s="195"/>
      <c r="DF163" s="195"/>
      <c r="DG163" s="195"/>
      <c r="DJ163" s="98"/>
      <c r="DK163" s="195"/>
      <c r="DL163" s="98"/>
      <c r="DM163" s="98"/>
      <c r="DN163" s="98"/>
      <c r="DO163" s="98"/>
      <c r="DP163" s="98"/>
      <c r="DQ163" s="98"/>
      <c r="DR163" s="98"/>
      <c r="DS163" s="98"/>
      <c r="DT163" s="195"/>
      <c r="DU163" s="195"/>
      <c r="DV163" s="195"/>
      <c r="DY163" s="194">
        <v>3476</v>
      </c>
      <c r="DZ163" s="194">
        <f t="shared" si="241"/>
        <v>1</v>
      </c>
      <c r="EA163" s="195">
        <f t="shared" si="242"/>
        <v>0</v>
      </c>
      <c r="EB163" s="98">
        <f t="shared" si="243"/>
        <v>0</v>
      </c>
      <c r="EC163" s="98">
        <f t="shared" si="244"/>
        <v>0</v>
      </c>
      <c r="ED163" s="98">
        <f t="shared" si="245"/>
        <v>0</v>
      </c>
      <c r="EE163" s="98">
        <f t="shared" si="246"/>
        <v>0</v>
      </c>
      <c r="EF163" s="98">
        <f t="shared" si="247"/>
        <v>0</v>
      </c>
      <c r="EG163" s="98">
        <f t="shared" si="248"/>
        <v>0</v>
      </c>
      <c r="EH163" s="98">
        <f t="shared" si="249"/>
        <v>0</v>
      </c>
      <c r="EI163" s="98">
        <f t="shared" si="250"/>
        <v>0</v>
      </c>
      <c r="EJ163" s="195">
        <f t="shared" si="251"/>
        <v>0</v>
      </c>
      <c r="EK163" s="195">
        <f t="shared" si="252"/>
        <v>0</v>
      </c>
      <c r="EL163" s="196">
        <f t="shared" si="253"/>
        <v>0</v>
      </c>
      <c r="EO163" s="196">
        <v>1678</v>
      </c>
      <c r="EP163" s="194">
        <f t="shared" si="254"/>
        <v>1</v>
      </c>
      <c r="EQ163" s="195">
        <f t="shared" si="255"/>
        <v>1</v>
      </c>
      <c r="ER163" s="98">
        <f t="shared" si="256"/>
        <v>1</v>
      </c>
      <c r="ES163" s="98">
        <f t="shared" si="257"/>
        <v>1</v>
      </c>
      <c r="ET163" s="98">
        <f t="shared" si="258"/>
        <v>0</v>
      </c>
      <c r="EU163" s="98">
        <f t="shared" si="259"/>
        <v>0</v>
      </c>
      <c r="EV163" s="98">
        <f t="shared" si="260"/>
        <v>0</v>
      </c>
      <c r="EW163" s="98">
        <f t="shared" si="261"/>
        <v>0</v>
      </c>
      <c r="EX163" s="98">
        <f t="shared" si="262"/>
        <v>0</v>
      </c>
      <c r="EY163" s="98">
        <f t="shared" si="263"/>
        <v>0</v>
      </c>
      <c r="EZ163" s="98">
        <f t="shared" si="264"/>
        <v>0</v>
      </c>
      <c r="FA163" s="195">
        <f t="shared" si="265"/>
        <v>0</v>
      </c>
      <c r="FB163" s="195">
        <f t="shared" si="266"/>
        <v>0</v>
      </c>
      <c r="FC163" s="196">
        <f t="shared" si="267"/>
        <v>0</v>
      </c>
      <c r="FF163" s="10">
        <v>1640</v>
      </c>
      <c r="FG163" s="191">
        <f t="shared" si="268"/>
        <v>1</v>
      </c>
      <c r="FH163" s="192">
        <f t="shared" si="269"/>
        <v>1</v>
      </c>
      <c r="FI163" s="160">
        <f t="shared" si="270"/>
        <v>1</v>
      </c>
      <c r="FJ163" s="160">
        <f t="shared" si="271"/>
        <v>0</v>
      </c>
      <c r="FK163" s="160">
        <f t="shared" si="272"/>
        <v>0</v>
      </c>
      <c r="FL163" s="160">
        <f t="shared" si="273"/>
        <v>0</v>
      </c>
      <c r="FM163" s="160">
        <f t="shared" si="274"/>
        <v>0</v>
      </c>
      <c r="FN163" s="160">
        <f t="shared" si="275"/>
        <v>0</v>
      </c>
      <c r="FO163" s="160">
        <f t="shared" si="276"/>
        <v>0</v>
      </c>
      <c r="FP163" s="160">
        <f t="shared" si="277"/>
        <v>0</v>
      </c>
      <c r="FQ163" s="160">
        <f t="shared" si="278"/>
        <v>0</v>
      </c>
      <c r="FR163" s="192">
        <f t="shared" si="279"/>
        <v>0</v>
      </c>
      <c r="FS163" s="192">
        <f t="shared" si="280"/>
        <v>0</v>
      </c>
      <c r="FT163" s="193">
        <f t="shared" si="281"/>
        <v>0</v>
      </c>
      <c r="FU163" s="193">
        <f t="shared" si="282"/>
        <v>0</v>
      </c>
    </row>
    <row r="164" spans="2:177" ht="13" thickBot="1" x14ac:dyDescent="0.3">
      <c r="B164" s="131"/>
      <c r="H164" s="2"/>
      <c r="M164" s="2"/>
      <c r="O164" s="97"/>
      <c r="P164" s="2"/>
      <c r="R164" s="10"/>
      <c r="V164" s="2"/>
      <c r="X164" s="10"/>
      <c r="Y164" s="10"/>
      <c r="AB164" s="98"/>
      <c r="AC164" s="10"/>
      <c r="AD164" s="10"/>
      <c r="AE164" s="10"/>
      <c r="AF164" s="10"/>
      <c r="AH164" s="2"/>
      <c r="AI164" s="10"/>
      <c r="AJ164" s="10"/>
      <c r="AK164" s="10"/>
      <c r="AL164" s="10"/>
      <c r="AM164" s="10"/>
      <c r="AN164" s="98"/>
      <c r="AO164" s="10"/>
      <c r="AP164" s="10"/>
      <c r="AQ164" s="10"/>
      <c r="AR164" s="10"/>
      <c r="AS164" s="10"/>
      <c r="AT164" s="151"/>
      <c r="AU164" s="10"/>
      <c r="AV164" s="10"/>
      <c r="AW164" s="10"/>
      <c r="AX164" s="10"/>
      <c r="AY164" s="10"/>
      <c r="AZ164" s="98"/>
      <c r="BA164" s="10"/>
      <c r="BB164" s="10"/>
      <c r="BC164" s="10"/>
      <c r="BD164" s="10"/>
      <c r="BE164" s="10"/>
      <c r="BF164" s="10"/>
      <c r="BG164" s="10"/>
      <c r="BH164" s="10"/>
      <c r="BJ164" s="98"/>
      <c r="BK164" s="195"/>
      <c r="BL164" s="195"/>
      <c r="BM164" s="195"/>
      <c r="BN164" s="195"/>
      <c r="BO164" s="195"/>
      <c r="BP164" s="195"/>
      <c r="BQ164" s="195"/>
      <c r="BR164" s="195"/>
      <c r="BS164" s="195"/>
      <c r="BT164" s="114"/>
      <c r="BU164" s="98"/>
      <c r="BV164" s="98"/>
      <c r="BW164" s="98"/>
      <c r="BX164" s="98"/>
      <c r="BY164" s="98"/>
      <c r="BZ164" s="98"/>
      <c r="CA164" s="98"/>
      <c r="CB164" s="98"/>
      <c r="CC164" s="98"/>
      <c r="CD164" s="195"/>
      <c r="CE164" s="195"/>
      <c r="CF164" s="114"/>
      <c r="CG164" s="98"/>
      <c r="CH164" s="195"/>
      <c r="CI164" s="98"/>
      <c r="CJ164" s="98"/>
      <c r="CK164" s="98"/>
      <c r="CL164" s="98"/>
      <c r="CM164" s="98"/>
      <c r="CN164" s="98"/>
      <c r="CO164" s="99"/>
      <c r="CP164" s="98"/>
      <c r="CQ164" s="195"/>
      <c r="CR164" s="195"/>
      <c r="CU164" s="98"/>
      <c r="CV164" s="195"/>
      <c r="CW164" s="98"/>
      <c r="CX164" s="98"/>
      <c r="CY164" s="98"/>
      <c r="CZ164" s="98"/>
      <c r="DA164" s="98"/>
      <c r="DB164" s="98"/>
      <c r="DC164" s="99"/>
      <c r="DD164" s="98"/>
      <c r="DE164" s="195"/>
      <c r="DF164" s="195"/>
      <c r="DG164" s="195"/>
      <c r="DJ164" s="98"/>
      <c r="DK164" s="195"/>
      <c r="DL164" s="98"/>
      <c r="DM164" s="98"/>
      <c r="DN164" s="98"/>
      <c r="DO164" s="98"/>
      <c r="DP164" s="98"/>
      <c r="DQ164" s="98"/>
      <c r="DR164" s="98"/>
      <c r="DS164" s="98"/>
      <c r="DT164" s="195"/>
      <c r="DU164" s="195"/>
      <c r="DV164" s="195"/>
      <c r="DY164" s="194">
        <v>3478</v>
      </c>
      <c r="DZ164" s="194">
        <f t="shared" si="241"/>
        <v>0</v>
      </c>
      <c r="EA164" s="195">
        <f t="shared" si="242"/>
        <v>0</v>
      </c>
      <c r="EB164" s="98">
        <f t="shared" si="243"/>
        <v>0</v>
      </c>
      <c r="EC164" s="98">
        <f t="shared" si="244"/>
        <v>0</v>
      </c>
      <c r="ED164" s="98">
        <f t="shared" si="245"/>
        <v>0</v>
      </c>
      <c r="EE164" s="98">
        <f t="shared" si="246"/>
        <v>0</v>
      </c>
      <c r="EF164" s="98">
        <f t="shared" si="247"/>
        <v>0</v>
      </c>
      <c r="EG164" s="98">
        <f t="shared" si="248"/>
        <v>0</v>
      </c>
      <c r="EH164" s="98">
        <f t="shared" si="249"/>
        <v>0</v>
      </c>
      <c r="EI164" s="98">
        <f t="shared" si="250"/>
        <v>0</v>
      </c>
      <c r="EJ164" s="195">
        <f t="shared" si="251"/>
        <v>0</v>
      </c>
      <c r="EK164" s="195">
        <f t="shared" si="252"/>
        <v>0</v>
      </c>
      <c r="EL164" s="196">
        <f t="shared" si="253"/>
        <v>0</v>
      </c>
      <c r="EO164" s="196">
        <v>1690</v>
      </c>
      <c r="EP164" s="194">
        <f t="shared" si="254"/>
        <v>0</v>
      </c>
      <c r="EQ164" s="195">
        <f t="shared" si="255"/>
        <v>0</v>
      </c>
      <c r="ER164" s="98">
        <f t="shared" si="256"/>
        <v>0</v>
      </c>
      <c r="ES164" s="98">
        <f t="shared" si="257"/>
        <v>0</v>
      </c>
      <c r="ET164" s="98">
        <f t="shared" si="258"/>
        <v>0</v>
      </c>
      <c r="EU164" s="98">
        <f t="shared" si="259"/>
        <v>0</v>
      </c>
      <c r="EV164" s="98">
        <f t="shared" si="260"/>
        <v>0</v>
      </c>
      <c r="EW164" s="98">
        <f t="shared" si="261"/>
        <v>0</v>
      </c>
      <c r="EX164" s="98">
        <f t="shared" si="262"/>
        <v>0</v>
      </c>
      <c r="EY164" s="98">
        <f t="shared" si="263"/>
        <v>0</v>
      </c>
      <c r="EZ164" s="98">
        <f t="shared" si="264"/>
        <v>0</v>
      </c>
      <c r="FA164" s="195">
        <f t="shared" si="265"/>
        <v>0</v>
      </c>
      <c r="FB164" s="195">
        <f t="shared" si="266"/>
        <v>0</v>
      </c>
      <c r="FC164" s="196">
        <f t="shared" si="267"/>
        <v>0</v>
      </c>
      <c r="FF164" s="10">
        <v>1662</v>
      </c>
      <c r="FG164" s="191">
        <f t="shared" si="268"/>
        <v>0</v>
      </c>
      <c r="FH164" s="192">
        <f t="shared" si="269"/>
        <v>0</v>
      </c>
      <c r="FI164" s="160">
        <f t="shared" si="270"/>
        <v>0</v>
      </c>
      <c r="FJ164" s="160">
        <f t="shared" si="271"/>
        <v>1</v>
      </c>
      <c r="FK164" s="160">
        <f t="shared" si="272"/>
        <v>0</v>
      </c>
      <c r="FL164" s="160">
        <f t="shared" si="273"/>
        <v>0</v>
      </c>
      <c r="FM164" s="160">
        <f t="shared" si="274"/>
        <v>0</v>
      </c>
      <c r="FN164" s="160">
        <f t="shared" si="275"/>
        <v>0</v>
      </c>
      <c r="FO164" s="160">
        <f t="shared" si="276"/>
        <v>0</v>
      </c>
      <c r="FP164" s="160">
        <f t="shared" si="277"/>
        <v>0</v>
      </c>
      <c r="FQ164" s="160">
        <f t="shared" si="278"/>
        <v>0</v>
      </c>
      <c r="FR164" s="192">
        <f t="shared" si="279"/>
        <v>0</v>
      </c>
      <c r="FS164" s="192">
        <f t="shared" si="280"/>
        <v>0</v>
      </c>
      <c r="FT164" s="193">
        <f t="shared" si="281"/>
        <v>0</v>
      </c>
      <c r="FU164" s="193">
        <f t="shared" si="282"/>
        <v>0</v>
      </c>
    </row>
    <row r="165" spans="2:177" ht="13" thickBot="1" x14ac:dyDescent="0.3">
      <c r="B165" s="131"/>
      <c r="H165" s="2"/>
      <c r="M165" s="2"/>
      <c r="O165" s="97"/>
      <c r="P165" s="2"/>
      <c r="R165" s="10"/>
      <c r="V165" s="2"/>
      <c r="X165" s="10"/>
      <c r="Y165" s="10"/>
      <c r="AB165" s="98"/>
      <c r="AC165" s="10"/>
      <c r="AD165" s="10"/>
      <c r="AE165" s="10"/>
      <c r="AF165" s="10"/>
      <c r="AH165" s="2"/>
      <c r="AI165" s="10"/>
      <c r="AJ165" s="10"/>
      <c r="AK165" s="10"/>
      <c r="AL165" s="10"/>
      <c r="AM165" s="10"/>
      <c r="AN165" s="98"/>
      <c r="AO165" s="10"/>
      <c r="AP165" s="10"/>
      <c r="AQ165" s="10"/>
      <c r="AR165" s="10"/>
      <c r="AS165" s="10"/>
      <c r="AT165" s="151"/>
      <c r="AU165" s="10"/>
      <c r="AV165" s="10"/>
      <c r="AW165" s="10"/>
      <c r="AX165" s="10"/>
      <c r="AY165" s="10"/>
      <c r="AZ165" s="98"/>
      <c r="BA165" s="10"/>
      <c r="BB165" s="10"/>
      <c r="BC165" s="10"/>
      <c r="BD165" s="10"/>
      <c r="BE165" s="10"/>
      <c r="BF165" s="10"/>
      <c r="BG165" s="10"/>
      <c r="BH165" s="10"/>
      <c r="BJ165" s="98"/>
      <c r="BK165" s="195"/>
      <c r="BL165" s="195"/>
      <c r="BM165" s="195"/>
      <c r="BN165" s="195"/>
      <c r="BO165" s="195"/>
      <c r="BP165" s="195"/>
      <c r="BQ165" s="195"/>
      <c r="BR165" s="195"/>
      <c r="BS165" s="195"/>
      <c r="BT165" s="114"/>
      <c r="BU165" s="98"/>
      <c r="BV165" s="98"/>
      <c r="BW165" s="98"/>
      <c r="BX165" s="98"/>
      <c r="BY165" s="98"/>
      <c r="BZ165" s="98"/>
      <c r="CA165" s="98"/>
      <c r="CB165" s="98"/>
      <c r="CC165" s="98"/>
      <c r="CD165" s="195"/>
      <c r="CE165" s="195"/>
      <c r="CF165" s="114"/>
      <c r="CG165" s="98"/>
      <c r="CH165" s="195"/>
      <c r="CI165" s="98"/>
      <c r="CJ165" s="98"/>
      <c r="CK165" s="98"/>
      <c r="CL165" s="98"/>
      <c r="CM165" s="98"/>
      <c r="CN165" s="98"/>
      <c r="CO165" s="99"/>
      <c r="CP165" s="98"/>
      <c r="CQ165" s="195"/>
      <c r="CR165" s="195"/>
      <c r="CU165" s="98"/>
      <c r="CV165" s="195"/>
      <c r="CW165" s="98"/>
      <c r="CX165" s="98"/>
      <c r="CY165" s="98"/>
      <c r="CZ165" s="98"/>
      <c r="DA165" s="98"/>
      <c r="DB165" s="98"/>
      <c r="DC165" s="99"/>
      <c r="DD165" s="98"/>
      <c r="DE165" s="195"/>
      <c r="DF165" s="195"/>
      <c r="DG165" s="195"/>
      <c r="DJ165" s="98"/>
      <c r="DK165" s="195"/>
      <c r="DL165" s="98"/>
      <c r="DM165" s="98"/>
      <c r="DN165" s="98"/>
      <c r="DO165" s="98"/>
      <c r="DP165" s="98"/>
      <c r="DQ165" s="98"/>
      <c r="DR165" s="98"/>
      <c r="DS165" s="98"/>
      <c r="DT165" s="195"/>
      <c r="DU165" s="195"/>
      <c r="DV165" s="195"/>
      <c r="DY165" s="194">
        <v>3539</v>
      </c>
      <c r="DZ165" s="194">
        <f t="shared" si="241"/>
        <v>1</v>
      </c>
      <c r="EA165" s="195">
        <f t="shared" si="242"/>
        <v>0</v>
      </c>
      <c r="EB165" s="98">
        <f t="shared" si="243"/>
        <v>1</v>
      </c>
      <c r="EC165" s="98">
        <f t="shared" si="244"/>
        <v>0</v>
      </c>
      <c r="ED165" s="98">
        <f t="shared" si="245"/>
        <v>0</v>
      </c>
      <c r="EE165" s="98">
        <f t="shared" si="246"/>
        <v>0</v>
      </c>
      <c r="EF165" s="98">
        <f t="shared" si="247"/>
        <v>0</v>
      </c>
      <c r="EG165" s="98">
        <f t="shared" si="248"/>
        <v>0</v>
      </c>
      <c r="EH165" s="98">
        <f t="shared" si="249"/>
        <v>0</v>
      </c>
      <c r="EI165" s="98">
        <f t="shared" si="250"/>
        <v>0</v>
      </c>
      <c r="EJ165" s="195">
        <f t="shared" si="251"/>
        <v>0</v>
      </c>
      <c r="EK165" s="195">
        <f t="shared" si="252"/>
        <v>0</v>
      </c>
      <c r="EL165" s="196">
        <f t="shared" si="253"/>
        <v>0</v>
      </c>
      <c r="EO165" s="196">
        <v>1711</v>
      </c>
      <c r="EP165" s="194">
        <f t="shared" si="254"/>
        <v>0</v>
      </c>
      <c r="EQ165" s="195">
        <f t="shared" si="255"/>
        <v>0</v>
      </c>
      <c r="ER165" s="98">
        <f t="shared" si="256"/>
        <v>0</v>
      </c>
      <c r="ES165" s="98">
        <f t="shared" si="257"/>
        <v>0</v>
      </c>
      <c r="ET165" s="98">
        <f t="shared" si="258"/>
        <v>0</v>
      </c>
      <c r="EU165" s="98">
        <f t="shared" si="259"/>
        <v>0</v>
      </c>
      <c r="EV165" s="98">
        <f t="shared" si="260"/>
        <v>0</v>
      </c>
      <c r="EW165" s="98">
        <f t="shared" si="261"/>
        <v>0</v>
      </c>
      <c r="EX165" s="98">
        <f t="shared" si="262"/>
        <v>0</v>
      </c>
      <c r="EY165" s="98">
        <f t="shared" si="263"/>
        <v>0</v>
      </c>
      <c r="EZ165" s="98">
        <f t="shared" si="264"/>
        <v>0</v>
      </c>
      <c r="FA165" s="195">
        <f t="shared" si="265"/>
        <v>0</v>
      </c>
      <c r="FB165" s="195">
        <f t="shared" si="266"/>
        <v>0</v>
      </c>
      <c r="FC165" s="196">
        <f t="shared" si="267"/>
        <v>0</v>
      </c>
      <c r="FF165" s="10">
        <v>1671</v>
      </c>
      <c r="FG165" s="191">
        <f t="shared" si="268"/>
        <v>1</v>
      </c>
      <c r="FH165" s="192">
        <f t="shared" si="269"/>
        <v>1</v>
      </c>
      <c r="FI165" s="160">
        <f t="shared" si="270"/>
        <v>0</v>
      </c>
      <c r="FJ165" s="160">
        <f t="shared" si="271"/>
        <v>1</v>
      </c>
      <c r="FK165" s="160">
        <f t="shared" si="272"/>
        <v>0</v>
      </c>
      <c r="FL165" s="160">
        <f t="shared" si="273"/>
        <v>0</v>
      </c>
      <c r="FM165" s="160">
        <f t="shared" si="274"/>
        <v>0</v>
      </c>
      <c r="FN165" s="160">
        <f t="shared" si="275"/>
        <v>0</v>
      </c>
      <c r="FO165" s="160">
        <f t="shared" si="276"/>
        <v>0</v>
      </c>
      <c r="FP165" s="160">
        <f t="shared" si="277"/>
        <v>0</v>
      </c>
      <c r="FQ165" s="160">
        <f t="shared" si="278"/>
        <v>0</v>
      </c>
      <c r="FR165" s="192">
        <f t="shared" si="279"/>
        <v>0</v>
      </c>
      <c r="FS165" s="192">
        <f t="shared" si="280"/>
        <v>0</v>
      </c>
      <c r="FT165" s="193">
        <f t="shared" si="281"/>
        <v>0</v>
      </c>
      <c r="FU165" s="193">
        <f t="shared" si="282"/>
        <v>0</v>
      </c>
    </row>
    <row r="166" spans="2:177" ht="13" thickBot="1" x14ac:dyDescent="0.3">
      <c r="B166" s="131"/>
      <c r="H166" s="2"/>
      <c r="M166" s="2"/>
      <c r="O166" s="97"/>
      <c r="P166" s="2"/>
      <c r="R166" s="10"/>
      <c r="V166" s="2"/>
      <c r="X166" s="10"/>
      <c r="Y166" s="10"/>
      <c r="AB166" s="98"/>
      <c r="AC166" s="10"/>
      <c r="AD166" s="10"/>
      <c r="AE166" s="10"/>
      <c r="AF166" s="10"/>
      <c r="AH166" s="2"/>
      <c r="AI166" s="10"/>
      <c r="AJ166" s="10"/>
      <c r="AK166" s="10"/>
      <c r="AL166" s="10"/>
      <c r="AM166" s="10"/>
      <c r="AN166" s="98"/>
      <c r="AO166" s="10"/>
      <c r="AP166" s="10"/>
      <c r="AQ166" s="10"/>
      <c r="AR166" s="10"/>
      <c r="AS166" s="10"/>
      <c r="AT166" s="151"/>
      <c r="AU166" s="10"/>
      <c r="AV166" s="10"/>
      <c r="AW166" s="10"/>
      <c r="AX166" s="10"/>
      <c r="AY166" s="10"/>
      <c r="AZ166" s="98"/>
      <c r="BA166" s="10"/>
      <c r="BB166" s="10"/>
      <c r="BC166" s="10"/>
      <c r="BD166" s="10"/>
      <c r="BE166" s="10"/>
      <c r="BF166" s="10"/>
      <c r="BG166" s="10"/>
      <c r="BH166" s="10"/>
      <c r="BJ166" s="98"/>
      <c r="BK166" s="195"/>
      <c r="BL166" s="195"/>
      <c r="BM166" s="195"/>
      <c r="BN166" s="195"/>
      <c r="BO166" s="195"/>
      <c r="BP166" s="195"/>
      <c r="BQ166" s="195"/>
      <c r="BR166" s="195"/>
      <c r="BS166" s="195"/>
      <c r="BT166" s="114"/>
      <c r="BU166" s="98"/>
      <c r="BV166" s="98"/>
      <c r="BW166" s="98"/>
      <c r="BX166" s="98"/>
      <c r="BY166" s="98"/>
      <c r="BZ166" s="98"/>
      <c r="CA166" s="98"/>
      <c r="CB166" s="98"/>
      <c r="CC166" s="98"/>
      <c r="CD166" s="195"/>
      <c r="CE166" s="195"/>
      <c r="CF166" s="114"/>
      <c r="CG166" s="98"/>
      <c r="CH166" s="195"/>
      <c r="CI166" s="98"/>
      <c r="CJ166" s="98"/>
      <c r="CK166" s="98"/>
      <c r="CL166" s="98"/>
      <c r="CM166" s="98"/>
      <c r="CN166" s="98"/>
      <c r="CO166" s="99"/>
      <c r="CP166" s="98"/>
      <c r="CQ166" s="195"/>
      <c r="CR166" s="195"/>
      <c r="CU166" s="98"/>
      <c r="CV166" s="195"/>
      <c r="CW166" s="98"/>
      <c r="CX166" s="98"/>
      <c r="CY166" s="98"/>
      <c r="CZ166" s="98"/>
      <c r="DA166" s="98"/>
      <c r="DB166" s="98"/>
      <c r="DC166" s="99"/>
      <c r="DD166" s="98"/>
      <c r="DE166" s="195"/>
      <c r="DF166" s="195"/>
      <c r="DG166" s="195"/>
      <c r="DJ166" s="98"/>
      <c r="DK166" s="195"/>
      <c r="DL166" s="98"/>
      <c r="DM166" s="98"/>
      <c r="DN166" s="98"/>
      <c r="DO166" s="98"/>
      <c r="DP166" s="98"/>
      <c r="DQ166" s="98"/>
      <c r="DR166" s="98"/>
      <c r="DS166" s="98"/>
      <c r="DT166" s="195"/>
      <c r="DU166" s="195"/>
      <c r="DV166" s="195"/>
      <c r="DY166" s="194">
        <v>3683</v>
      </c>
      <c r="DZ166" s="194">
        <f t="shared" si="241"/>
        <v>0</v>
      </c>
      <c r="EA166" s="195">
        <f t="shared" si="242"/>
        <v>0</v>
      </c>
      <c r="EB166" s="98">
        <f t="shared" si="243"/>
        <v>0</v>
      </c>
      <c r="EC166" s="98">
        <f t="shared" si="244"/>
        <v>0</v>
      </c>
      <c r="ED166" s="98">
        <f t="shared" si="245"/>
        <v>0</v>
      </c>
      <c r="EE166" s="98">
        <f t="shared" si="246"/>
        <v>0</v>
      </c>
      <c r="EF166" s="98">
        <f t="shared" si="247"/>
        <v>0</v>
      </c>
      <c r="EG166" s="98">
        <f t="shared" si="248"/>
        <v>0</v>
      </c>
      <c r="EH166" s="98">
        <f t="shared" si="249"/>
        <v>0</v>
      </c>
      <c r="EI166" s="98">
        <f t="shared" si="250"/>
        <v>0</v>
      </c>
      <c r="EJ166" s="195">
        <f t="shared" si="251"/>
        <v>0</v>
      </c>
      <c r="EK166" s="195">
        <f t="shared" si="252"/>
        <v>0</v>
      </c>
      <c r="EL166" s="196">
        <f t="shared" si="253"/>
        <v>0</v>
      </c>
      <c r="EO166" s="196">
        <v>1717</v>
      </c>
      <c r="EP166" s="194">
        <f t="shared" si="254"/>
        <v>1</v>
      </c>
      <c r="EQ166" s="195">
        <f t="shared" si="255"/>
        <v>1</v>
      </c>
      <c r="ER166" s="98">
        <f t="shared" si="256"/>
        <v>1</v>
      </c>
      <c r="ES166" s="98">
        <f t="shared" si="257"/>
        <v>1</v>
      </c>
      <c r="ET166" s="98">
        <f t="shared" si="258"/>
        <v>1</v>
      </c>
      <c r="EU166" s="98">
        <f t="shared" si="259"/>
        <v>1</v>
      </c>
      <c r="EV166" s="98">
        <f t="shared" si="260"/>
        <v>1</v>
      </c>
      <c r="EW166" s="98">
        <f t="shared" si="261"/>
        <v>0</v>
      </c>
      <c r="EX166" s="98">
        <f t="shared" si="262"/>
        <v>0</v>
      </c>
      <c r="EY166" s="98">
        <f t="shared" si="263"/>
        <v>0</v>
      </c>
      <c r="EZ166" s="98">
        <f t="shared" si="264"/>
        <v>0</v>
      </c>
      <c r="FA166" s="195">
        <f t="shared" si="265"/>
        <v>0</v>
      </c>
      <c r="FB166" s="195">
        <f t="shared" si="266"/>
        <v>0</v>
      </c>
      <c r="FC166" s="196">
        <f t="shared" si="267"/>
        <v>0</v>
      </c>
      <c r="FF166" s="10">
        <v>1675</v>
      </c>
      <c r="FG166" s="191">
        <f t="shared" si="268"/>
        <v>0</v>
      </c>
      <c r="FH166" s="192">
        <f t="shared" si="269"/>
        <v>0</v>
      </c>
      <c r="FI166" s="160">
        <f t="shared" si="270"/>
        <v>0</v>
      </c>
      <c r="FJ166" s="160">
        <f t="shared" si="271"/>
        <v>0</v>
      </c>
      <c r="FK166" s="160">
        <f t="shared" si="272"/>
        <v>1</v>
      </c>
      <c r="FL166" s="160">
        <f t="shared" si="273"/>
        <v>0</v>
      </c>
      <c r="FM166" s="160">
        <f t="shared" si="274"/>
        <v>0</v>
      </c>
      <c r="FN166" s="160">
        <f t="shared" si="275"/>
        <v>0</v>
      </c>
      <c r="FO166" s="160">
        <f t="shared" si="276"/>
        <v>0</v>
      </c>
      <c r="FP166" s="160">
        <f t="shared" si="277"/>
        <v>0</v>
      </c>
      <c r="FQ166" s="160">
        <f t="shared" si="278"/>
        <v>0</v>
      </c>
      <c r="FR166" s="192">
        <f t="shared" si="279"/>
        <v>0</v>
      </c>
      <c r="FS166" s="192">
        <f t="shared" si="280"/>
        <v>0</v>
      </c>
      <c r="FT166" s="193">
        <f t="shared" si="281"/>
        <v>0</v>
      </c>
      <c r="FU166" s="193">
        <f t="shared" si="282"/>
        <v>0</v>
      </c>
    </row>
    <row r="167" spans="2:177" ht="13" thickBot="1" x14ac:dyDescent="0.3">
      <c r="B167" s="131"/>
      <c r="H167" s="2"/>
      <c r="M167" s="2"/>
      <c r="O167" s="97"/>
      <c r="P167" s="2"/>
      <c r="R167" s="10"/>
      <c r="V167" s="2"/>
      <c r="X167" s="10"/>
      <c r="Y167" s="10"/>
      <c r="AB167" s="98"/>
      <c r="AC167" s="10"/>
      <c r="AD167" s="10"/>
      <c r="AE167" s="10"/>
      <c r="AF167" s="10"/>
      <c r="AH167" s="2"/>
      <c r="AI167" s="10"/>
      <c r="AJ167" s="10"/>
      <c r="AK167" s="10"/>
      <c r="AL167" s="10"/>
      <c r="AM167" s="10"/>
      <c r="AN167" s="98"/>
      <c r="AO167" s="10"/>
      <c r="AP167" s="10"/>
      <c r="AQ167" s="10"/>
      <c r="AR167" s="10"/>
      <c r="AS167" s="10"/>
      <c r="AT167" s="151"/>
      <c r="AU167" s="10"/>
      <c r="AV167" s="10"/>
      <c r="AW167" s="10"/>
      <c r="AX167" s="10"/>
      <c r="AY167" s="10"/>
      <c r="AZ167" s="98"/>
      <c r="BA167" s="10"/>
      <c r="BB167" s="10"/>
      <c r="BC167" s="10"/>
      <c r="BD167" s="10"/>
      <c r="BE167" s="10"/>
      <c r="BF167" s="10"/>
      <c r="BG167" s="10"/>
      <c r="BH167" s="10"/>
      <c r="BJ167" s="98"/>
      <c r="BK167" s="195"/>
      <c r="BL167" s="195"/>
      <c r="BM167" s="195"/>
      <c r="BN167" s="195"/>
      <c r="BO167" s="195"/>
      <c r="BP167" s="195"/>
      <c r="BQ167" s="195"/>
      <c r="BR167" s="195"/>
      <c r="BS167" s="195"/>
      <c r="BT167" s="114"/>
      <c r="BU167" s="98"/>
      <c r="BV167" s="98"/>
      <c r="BW167" s="98"/>
      <c r="BX167" s="98"/>
      <c r="BY167" s="98"/>
      <c r="BZ167" s="98"/>
      <c r="CA167" s="98"/>
      <c r="CB167" s="98"/>
      <c r="CC167" s="98"/>
      <c r="CD167" s="195"/>
      <c r="CE167" s="195"/>
      <c r="CF167" s="114"/>
      <c r="CG167" s="98"/>
      <c r="CH167" s="195"/>
      <c r="CI167" s="98"/>
      <c r="CJ167" s="98"/>
      <c r="CK167" s="98"/>
      <c r="CL167" s="98"/>
      <c r="CM167" s="98"/>
      <c r="CN167" s="98"/>
      <c r="CO167" s="99"/>
      <c r="CP167" s="98"/>
      <c r="CQ167" s="195"/>
      <c r="CR167" s="195"/>
      <c r="CU167" s="98"/>
      <c r="CV167" s="195"/>
      <c r="CW167" s="98"/>
      <c r="CX167" s="98"/>
      <c r="CY167" s="98"/>
      <c r="CZ167" s="98"/>
      <c r="DA167" s="98"/>
      <c r="DB167" s="98"/>
      <c r="DC167" s="99"/>
      <c r="DD167" s="98"/>
      <c r="DE167" s="195"/>
      <c r="DF167" s="195"/>
      <c r="DG167" s="195"/>
      <c r="DJ167" s="98"/>
      <c r="DK167" s="195"/>
      <c r="DL167" s="98"/>
      <c r="DM167" s="98"/>
      <c r="DN167" s="98"/>
      <c r="DO167" s="98"/>
      <c r="DP167" s="98"/>
      <c r="DQ167" s="98"/>
      <c r="DR167" s="98"/>
      <c r="DS167" s="98"/>
      <c r="DT167" s="195"/>
      <c r="DU167" s="195"/>
      <c r="DV167" s="195"/>
      <c r="DY167" s="194">
        <v>3928</v>
      </c>
      <c r="DZ167" s="194">
        <f t="shared" si="241"/>
        <v>0</v>
      </c>
      <c r="EA167" s="195">
        <f t="shared" si="242"/>
        <v>0</v>
      </c>
      <c r="EB167" s="98">
        <f t="shared" si="243"/>
        <v>0</v>
      </c>
      <c r="EC167" s="98">
        <f t="shared" si="244"/>
        <v>0</v>
      </c>
      <c r="ED167" s="98">
        <f t="shared" si="245"/>
        <v>0</v>
      </c>
      <c r="EE167" s="98">
        <f t="shared" si="246"/>
        <v>0</v>
      </c>
      <c r="EF167" s="98">
        <f t="shared" si="247"/>
        <v>0</v>
      </c>
      <c r="EG167" s="98">
        <f t="shared" si="248"/>
        <v>0</v>
      </c>
      <c r="EH167" s="98">
        <f t="shared" si="249"/>
        <v>0</v>
      </c>
      <c r="EI167" s="98">
        <f t="shared" si="250"/>
        <v>0</v>
      </c>
      <c r="EJ167" s="195">
        <f t="shared" si="251"/>
        <v>0</v>
      </c>
      <c r="EK167" s="195">
        <f t="shared" si="252"/>
        <v>0</v>
      </c>
      <c r="EL167" s="196">
        <f t="shared" si="253"/>
        <v>0</v>
      </c>
      <c r="EO167" s="196">
        <v>1718</v>
      </c>
      <c r="EP167" s="194">
        <f t="shared" si="254"/>
        <v>1</v>
      </c>
      <c r="EQ167" s="195">
        <f t="shared" si="255"/>
        <v>1</v>
      </c>
      <c r="ER167" s="98">
        <f t="shared" si="256"/>
        <v>1</v>
      </c>
      <c r="ES167" s="98">
        <f t="shared" si="257"/>
        <v>1</v>
      </c>
      <c r="ET167" s="98">
        <f t="shared" si="258"/>
        <v>1</v>
      </c>
      <c r="EU167" s="98">
        <f t="shared" si="259"/>
        <v>0</v>
      </c>
      <c r="EV167" s="98">
        <f t="shared" si="260"/>
        <v>0</v>
      </c>
      <c r="EW167" s="98">
        <f t="shared" si="261"/>
        <v>0</v>
      </c>
      <c r="EX167" s="98">
        <f t="shared" si="262"/>
        <v>1</v>
      </c>
      <c r="EY167" s="98">
        <f t="shared" si="263"/>
        <v>0</v>
      </c>
      <c r="EZ167" s="98">
        <f t="shared" si="264"/>
        <v>0</v>
      </c>
      <c r="FA167" s="195">
        <f t="shared" si="265"/>
        <v>0</v>
      </c>
      <c r="FB167" s="195">
        <f t="shared" si="266"/>
        <v>0</v>
      </c>
      <c r="FC167" s="196">
        <f t="shared" si="267"/>
        <v>0</v>
      </c>
      <c r="FF167" s="10">
        <v>1676</v>
      </c>
      <c r="FG167" s="191">
        <f t="shared" si="268"/>
        <v>1</v>
      </c>
      <c r="FH167" s="192">
        <f t="shared" si="269"/>
        <v>0</v>
      </c>
      <c r="FI167" s="160">
        <f t="shared" si="270"/>
        <v>1</v>
      </c>
      <c r="FJ167" s="160">
        <f t="shared" si="271"/>
        <v>1</v>
      </c>
      <c r="FK167" s="160">
        <f t="shared" si="272"/>
        <v>1</v>
      </c>
      <c r="FL167" s="160">
        <f t="shared" si="273"/>
        <v>1</v>
      </c>
      <c r="FM167" s="160">
        <f t="shared" si="274"/>
        <v>0</v>
      </c>
      <c r="FN167" s="160">
        <f t="shared" si="275"/>
        <v>0</v>
      </c>
      <c r="FO167" s="160">
        <f t="shared" si="276"/>
        <v>0</v>
      </c>
      <c r="FP167" s="160">
        <f t="shared" si="277"/>
        <v>0</v>
      </c>
      <c r="FQ167" s="160">
        <f t="shared" si="278"/>
        <v>0</v>
      </c>
      <c r="FR167" s="192">
        <f t="shared" si="279"/>
        <v>0</v>
      </c>
      <c r="FS167" s="192">
        <f t="shared" si="280"/>
        <v>0</v>
      </c>
      <c r="FT167" s="193">
        <f t="shared" si="281"/>
        <v>0</v>
      </c>
      <c r="FU167" s="193">
        <f t="shared" si="282"/>
        <v>0</v>
      </c>
    </row>
    <row r="168" spans="2:177" ht="13" thickBot="1" x14ac:dyDescent="0.3">
      <c r="B168" s="131"/>
      <c r="H168" s="2"/>
      <c r="M168" s="2"/>
      <c r="O168" s="97"/>
      <c r="P168" s="2"/>
      <c r="R168" s="10"/>
      <c r="V168" s="2"/>
      <c r="X168" s="10"/>
      <c r="Y168" s="10"/>
      <c r="AB168" s="98"/>
      <c r="AC168" s="10"/>
      <c r="AD168" s="10"/>
      <c r="AE168" s="10"/>
      <c r="AF168" s="10"/>
      <c r="AH168" s="2"/>
      <c r="AI168" s="10"/>
      <c r="AJ168" s="10"/>
      <c r="AK168" s="10"/>
      <c r="AL168" s="10"/>
      <c r="AM168" s="10"/>
      <c r="AN168" s="98"/>
      <c r="AO168" s="10"/>
      <c r="AP168" s="10"/>
      <c r="AQ168" s="10"/>
      <c r="AR168" s="10"/>
      <c r="AS168" s="10"/>
      <c r="AT168" s="151"/>
      <c r="AU168" s="10"/>
      <c r="AV168" s="10"/>
      <c r="AW168" s="10"/>
      <c r="AX168" s="10"/>
      <c r="AY168" s="10"/>
      <c r="AZ168" s="98"/>
      <c r="BA168" s="10"/>
      <c r="BB168" s="10"/>
      <c r="BC168" s="10"/>
      <c r="BD168" s="10"/>
      <c r="BE168" s="10"/>
      <c r="BF168" s="10"/>
      <c r="BG168" s="10"/>
      <c r="BH168" s="10"/>
      <c r="BJ168" s="98"/>
      <c r="BK168" s="195"/>
      <c r="BL168" s="195"/>
      <c r="BM168" s="195"/>
      <c r="BN168" s="195"/>
      <c r="BO168" s="195"/>
      <c r="BP168" s="195"/>
      <c r="BQ168" s="195"/>
      <c r="BR168" s="195"/>
      <c r="BS168" s="195"/>
      <c r="BT168" s="114"/>
      <c r="BU168" s="98"/>
      <c r="BV168" s="98"/>
      <c r="BW168" s="98"/>
      <c r="BX168" s="98"/>
      <c r="BY168" s="98"/>
      <c r="BZ168" s="98"/>
      <c r="CA168" s="98"/>
      <c r="CB168" s="98"/>
      <c r="CC168" s="98"/>
      <c r="CD168" s="195"/>
      <c r="CE168" s="195"/>
      <c r="CF168" s="114"/>
      <c r="CG168" s="98"/>
      <c r="CH168" s="195"/>
      <c r="CI168" s="98"/>
      <c r="CJ168" s="98"/>
      <c r="CK168" s="98"/>
      <c r="CL168" s="98"/>
      <c r="CM168" s="98"/>
      <c r="CN168" s="98"/>
      <c r="CO168" s="99"/>
      <c r="CP168" s="98"/>
      <c r="CQ168" s="195"/>
      <c r="CR168" s="195"/>
      <c r="CU168" s="98"/>
      <c r="CV168" s="195"/>
      <c r="CW168" s="98"/>
      <c r="CX168" s="98"/>
      <c r="CY168" s="98"/>
      <c r="CZ168" s="98"/>
      <c r="DA168" s="98"/>
      <c r="DB168" s="98"/>
      <c r="DC168" s="99"/>
      <c r="DD168" s="98"/>
      <c r="DE168" s="195"/>
      <c r="DF168" s="195"/>
      <c r="DG168" s="195"/>
      <c r="DJ168" s="98"/>
      <c r="DK168" s="195"/>
      <c r="DL168" s="98"/>
      <c r="DM168" s="98"/>
      <c r="DN168" s="98"/>
      <c r="DO168" s="98"/>
      <c r="DP168" s="98"/>
      <c r="DQ168" s="98"/>
      <c r="DR168" s="98"/>
      <c r="DS168" s="98"/>
      <c r="DT168" s="195"/>
      <c r="DU168" s="195"/>
      <c r="DV168" s="195"/>
      <c r="DY168" s="194">
        <v>4039</v>
      </c>
      <c r="DZ168" s="194">
        <f t="shared" si="241"/>
        <v>1</v>
      </c>
      <c r="EA168" s="195">
        <f t="shared" si="242"/>
        <v>0</v>
      </c>
      <c r="EB168" s="98">
        <f t="shared" si="243"/>
        <v>0</v>
      </c>
      <c r="EC168" s="98">
        <f t="shared" si="244"/>
        <v>0</v>
      </c>
      <c r="ED168" s="98">
        <f t="shared" si="245"/>
        <v>0</v>
      </c>
      <c r="EE168" s="98">
        <f t="shared" si="246"/>
        <v>0</v>
      </c>
      <c r="EF168" s="98">
        <f t="shared" si="247"/>
        <v>0</v>
      </c>
      <c r="EG168" s="98">
        <f t="shared" si="248"/>
        <v>0</v>
      </c>
      <c r="EH168" s="98">
        <f t="shared" si="249"/>
        <v>0</v>
      </c>
      <c r="EI168" s="98">
        <f t="shared" si="250"/>
        <v>0</v>
      </c>
      <c r="EJ168" s="195">
        <f t="shared" si="251"/>
        <v>0</v>
      </c>
      <c r="EK168" s="195">
        <f t="shared" si="252"/>
        <v>0</v>
      </c>
      <c r="EL168" s="196">
        <f t="shared" si="253"/>
        <v>0</v>
      </c>
      <c r="EO168" s="196">
        <v>1720</v>
      </c>
      <c r="EP168" s="194">
        <f t="shared" si="254"/>
        <v>0</v>
      </c>
      <c r="EQ168" s="195">
        <f t="shared" si="255"/>
        <v>0</v>
      </c>
      <c r="ER168" s="98">
        <f t="shared" si="256"/>
        <v>0</v>
      </c>
      <c r="ES168" s="98">
        <f t="shared" si="257"/>
        <v>0</v>
      </c>
      <c r="ET168" s="98">
        <f t="shared" si="258"/>
        <v>0</v>
      </c>
      <c r="EU168" s="98">
        <f t="shared" si="259"/>
        <v>0</v>
      </c>
      <c r="EV168" s="98">
        <f t="shared" si="260"/>
        <v>0</v>
      </c>
      <c r="EW168" s="98">
        <f t="shared" si="261"/>
        <v>0</v>
      </c>
      <c r="EX168" s="98">
        <f t="shared" si="262"/>
        <v>0</v>
      </c>
      <c r="EY168" s="98">
        <f t="shared" si="263"/>
        <v>0</v>
      </c>
      <c r="EZ168" s="98">
        <f t="shared" si="264"/>
        <v>0</v>
      </c>
      <c r="FA168" s="195">
        <f t="shared" si="265"/>
        <v>0</v>
      </c>
      <c r="FB168" s="195">
        <f t="shared" si="266"/>
        <v>0</v>
      </c>
      <c r="FC168" s="196">
        <f t="shared" si="267"/>
        <v>0</v>
      </c>
      <c r="FF168" s="10">
        <v>1678</v>
      </c>
      <c r="FG168" s="191">
        <f t="shared" si="268"/>
        <v>1</v>
      </c>
      <c r="FH168" s="192">
        <f t="shared" si="269"/>
        <v>1</v>
      </c>
      <c r="FI168" s="160">
        <f t="shared" si="270"/>
        <v>1</v>
      </c>
      <c r="FJ168" s="160">
        <f t="shared" si="271"/>
        <v>1</v>
      </c>
      <c r="FK168" s="160">
        <f t="shared" si="272"/>
        <v>1</v>
      </c>
      <c r="FL168" s="160">
        <f t="shared" si="273"/>
        <v>0</v>
      </c>
      <c r="FM168" s="160">
        <f t="shared" si="274"/>
        <v>0</v>
      </c>
      <c r="FN168" s="160">
        <f t="shared" si="275"/>
        <v>0</v>
      </c>
      <c r="FO168" s="160">
        <f t="shared" si="276"/>
        <v>0</v>
      </c>
      <c r="FP168" s="160">
        <f t="shared" si="277"/>
        <v>0</v>
      </c>
      <c r="FQ168" s="160">
        <f t="shared" si="278"/>
        <v>0</v>
      </c>
      <c r="FR168" s="192">
        <f t="shared" si="279"/>
        <v>0</v>
      </c>
      <c r="FS168" s="192">
        <f t="shared" si="280"/>
        <v>0</v>
      </c>
      <c r="FT168" s="193">
        <f t="shared" si="281"/>
        <v>0</v>
      </c>
      <c r="FU168" s="193">
        <f t="shared" si="282"/>
        <v>0</v>
      </c>
    </row>
    <row r="169" spans="2:177" ht="13" thickBot="1" x14ac:dyDescent="0.3">
      <c r="B169" s="131"/>
      <c r="H169" s="2"/>
      <c r="M169" s="2"/>
      <c r="O169" s="97"/>
      <c r="P169" s="2"/>
      <c r="R169" s="10"/>
      <c r="V169" s="2"/>
      <c r="X169" s="10"/>
      <c r="Y169" s="10"/>
      <c r="AB169" s="98"/>
      <c r="AC169" s="10"/>
      <c r="AD169" s="10"/>
      <c r="AE169" s="10"/>
      <c r="AF169" s="10"/>
      <c r="AH169" s="2"/>
      <c r="AI169" s="10"/>
      <c r="AJ169" s="10"/>
      <c r="AK169" s="10"/>
      <c r="AL169" s="10"/>
      <c r="AM169" s="10"/>
      <c r="AN169" s="98"/>
      <c r="AO169" s="10"/>
      <c r="AP169" s="10"/>
      <c r="AQ169" s="10"/>
      <c r="AR169" s="10"/>
      <c r="AS169" s="10"/>
      <c r="AT169" s="151"/>
      <c r="AU169" s="10"/>
      <c r="AV169" s="10"/>
      <c r="AW169" s="10"/>
      <c r="AX169" s="10"/>
      <c r="AY169" s="10"/>
      <c r="AZ169" s="98"/>
      <c r="BA169" s="10"/>
      <c r="BB169" s="10"/>
      <c r="BC169" s="10"/>
      <c r="BD169" s="10"/>
      <c r="BE169" s="10"/>
      <c r="BF169" s="10"/>
      <c r="BG169" s="10"/>
      <c r="BH169" s="10"/>
      <c r="BJ169" s="98"/>
      <c r="BK169" s="195"/>
      <c r="BL169" s="195"/>
      <c r="BM169" s="195"/>
      <c r="BN169" s="195"/>
      <c r="BO169" s="195"/>
      <c r="BP169" s="195"/>
      <c r="BQ169" s="195"/>
      <c r="BR169" s="195"/>
      <c r="BS169" s="195"/>
      <c r="BT169" s="114"/>
      <c r="BU169" s="98"/>
      <c r="BV169" s="98"/>
      <c r="BW169" s="98"/>
      <c r="BX169" s="98"/>
      <c r="BY169" s="98"/>
      <c r="BZ169" s="98"/>
      <c r="CA169" s="98"/>
      <c r="CB169" s="98"/>
      <c r="CC169" s="98"/>
      <c r="CD169" s="195"/>
      <c r="CE169" s="195"/>
      <c r="CF169" s="114"/>
      <c r="CG169" s="98"/>
      <c r="CH169" s="195"/>
      <c r="CI169" s="98"/>
      <c r="CJ169" s="98"/>
      <c r="CK169" s="98"/>
      <c r="CL169" s="98"/>
      <c r="CM169" s="98"/>
      <c r="CN169" s="98"/>
      <c r="CO169" s="99"/>
      <c r="CP169" s="98"/>
      <c r="CQ169" s="195"/>
      <c r="CR169" s="195"/>
      <c r="CU169" s="98"/>
      <c r="CV169" s="195"/>
      <c r="CW169" s="98"/>
      <c r="CX169" s="98"/>
      <c r="CY169" s="98"/>
      <c r="CZ169" s="98"/>
      <c r="DA169" s="98"/>
      <c r="DB169" s="98"/>
      <c r="DC169" s="99"/>
      <c r="DD169" s="98"/>
      <c r="DE169" s="195"/>
      <c r="DF169" s="195"/>
      <c r="DG169" s="195"/>
      <c r="DJ169" s="98"/>
      <c r="DK169" s="195"/>
      <c r="DL169" s="98"/>
      <c r="DM169" s="98"/>
      <c r="DN169" s="98"/>
      <c r="DO169" s="98"/>
      <c r="DP169" s="98"/>
      <c r="DQ169" s="98"/>
      <c r="DR169" s="98"/>
      <c r="DS169" s="98"/>
      <c r="DT169" s="195"/>
      <c r="DU169" s="195"/>
      <c r="DV169" s="195"/>
      <c r="DY169" s="194">
        <v>4077</v>
      </c>
      <c r="DZ169" s="194">
        <f t="shared" si="241"/>
        <v>0</v>
      </c>
      <c r="EA169" s="195">
        <f t="shared" si="242"/>
        <v>0</v>
      </c>
      <c r="EB169" s="98">
        <f t="shared" si="243"/>
        <v>0</v>
      </c>
      <c r="EC169" s="98">
        <f t="shared" si="244"/>
        <v>0</v>
      </c>
      <c r="ED169" s="98">
        <f t="shared" si="245"/>
        <v>0</v>
      </c>
      <c r="EE169" s="98">
        <f t="shared" si="246"/>
        <v>0</v>
      </c>
      <c r="EF169" s="98">
        <f t="shared" si="247"/>
        <v>0</v>
      </c>
      <c r="EG169" s="98">
        <f t="shared" si="248"/>
        <v>0</v>
      </c>
      <c r="EH169" s="98">
        <f t="shared" si="249"/>
        <v>0</v>
      </c>
      <c r="EI169" s="98">
        <f t="shared" si="250"/>
        <v>0</v>
      </c>
      <c r="EJ169" s="195">
        <f t="shared" si="251"/>
        <v>0</v>
      </c>
      <c r="EK169" s="195">
        <f t="shared" si="252"/>
        <v>0</v>
      </c>
      <c r="EL169" s="196">
        <f t="shared" si="253"/>
        <v>0</v>
      </c>
      <c r="EO169" s="196">
        <v>1723</v>
      </c>
      <c r="EP169" s="194">
        <f t="shared" si="254"/>
        <v>0</v>
      </c>
      <c r="EQ169" s="195">
        <f t="shared" si="255"/>
        <v>0</v>
      </c>
      <c r="ER169" s="98">
        <f t="shared" si="256"/>
        <v>0</v>
      </c>
      <c r="ES169" s="98">
        <f t="shared" si="257"/>
        <v>0</v>
      </c>
      <c r="ET169" s="98">
        <f t="shared" si="258"/>
        <v>0</v>
      </c>
      <c r="EU169" s="98">
        <f t="shared" si="259"/>
        <v>0</v>
      </c>
      <c r="EV169" s="98">
        <f t="shared" si="260"/>
        <v>0</v>
      </c>
      <c r="EW169" s="98">
        <f t="shared" si="261"/>
        <v>0</v>
      </c>
      <c r="EX169" s="98">
        <f t="shared" si="262"/>
        <v>0</v>
      </c>
      <c r="EY169" s="98">
        <f t="shared" si="263"/>
        <v>0</v>
      </c>
      <c r="EZ169" s="98">
        <f t="shared" si="264"/>
        <v>0</v>
      </c>
      <c r="FA169" s="195">
        <f t="shared" si="265"/>
        <v>0</v>
      </c>
      <c r="FB169" s="195">
        <f t="shared" si="266"/>
        <v>0</v>
      </c>
      <c r="FC169" s="196">
        <f t="shared" si="267"/>
        <v>0</v>
      </c>
      <c r="FF169" s="10">
        <v>1690</v>
      </c>
      <c r="FG169" s="191">
        <f t="shared" si="268"/>
        <v>1</v>
      </c>
      <c r="FH169" s="192">
        <f t="shared" si="269"/>
        <v>0</v>
      </c>
      <c r="FI169" s="160">
        <f t="shared" si="270"/>
        <v>0</v>
      </c>
      <c r="FJ169" s="160">
        <f t="shared" si="271"/>
        <v>0</v>
      </c>
      <c r="FK169" s="160">
        <f t="shared" si="272"/>
        <v>0</v>
      </c>
      <c r="FL169" s="160">
        <f t="shared" si="273"/>
        <v>0</v>
      </c>
      <c r="FM169" s="160">
        <f t="shared" si="274"/>
        <v>0</v>
      </c>
      <c r="FN169" s="160">
        <f t="shared" si="275"/>
        <v>0</v>
      </c>
      <c r="FO169" s="160">
        <f t="shared" si="276"/>
        <v>0</v>
      </c>
      <c r="FP169" s="160">
        <f t="shared" si="277"/>
        <v>0</v>
      </c>
      <c r="FQ169" s="160">
        <f t="shared" si="278"/>
        <v>0</v>
      </c>
      <c r="FR169" s="192">
        <f t="shared" si="279"/>
        <v>0</v>
      </c>
      <c r="FS169" s="192">
        <f t="shared" si="280"/>
        <v>0</v>
      </c>
      <c r="FT169" s="193">
        <f t="shared" si="281"/>
        <v>0</v>
      </c>
      <c r="FU169" s="193">
        <f t="shared" si="282"/>
        <v>0</v>
      </c>
    </row>
    <row r="170" spans="2:177" ht="13" thickBot="1" x14ac:dyDescent="0.3">
      <c r="B170" s="131"/>
      <c r="H170" s="2"/>
      <c r="M170" s="2"/>
      <c r="O170" s="97"/>
      <c r="P170" s="2"/>
      <c r="R170" s="10"/>
      <c r="V170" s="2"/>
      <c r="X170" s="10"/>
      <c r="Y170" s="10"/>
      <c r="AB170" s="98"/>
      <c r="AC170" s="10"/>
      <c r="AD170" s="10"/>
      <c r="AE170" s="10"/>
      <c r="AF170" s="10"/>
      <c r="AH170" s="2"/>
      <c r="AI170" s="10"/>
      <c r="AJ170" s="10"/>
      <c r="AK170" s="10"/>
      <c r="AL170" s="10"/>
      <c r="AM170" s="10"/>
      <c r="AN170" s="98"/>
      <c r="AO170" s="10"/>
      <c r="AP170" s="10"/>
      <c r="AQ170" s="10"/>
      <c r="AR170" s="10"/>
      <c r="AS170" s="10"/>
      <c r="AT170" s="151"/>
      <c r="AU170" s="10"/>
      <c r="AV170" s="10"/>
      <c r="AW170" s="10"/>
      <c r="AX170" s="10"/>
      <c r="AY170" s="10"/>
      <c r="AZ170" s="98"/>
      <c r="BA170" s="10"/>
      <c r="BB170" s="10"/>
      <c r="BC170" s="10"/>
      <c r="BD170" s="10"/>
      <c r="BE170" s="10"/>
      <c r="BF170" s="10"/>
      <c r="BG170" s="10"/>
      <c r="BH170" s="10"/>
      <c r="BJ170" s="98"/>
      <c r="BK170" s="195"/>
      <c r="BL170" s="195"/>
      <c r="BM170" s="195"/>
      <c r="BN170" s="195"/>
      <c r="BO170" s="195"/>
      <c r="BP170" s="195"/>
      <c r="BQ170" s="195"/>
      <c r="BR170" s="195"/>
      <c r="BS170" s="195"/>
      <c r="BT170" s="114"/>
      <c r="BU170" s="98"/>
      <c r="BV170" s="98"/>
      <c r="BW170" s="98"/>
      <c r="BX170" s="98"/>
      <c r="BY170" s="98"/>
      <c r="BZ170" s="98"/>
      <c r="CA170" s="98"/>
      <c r="CB170" s="98"/>
      <c r="CC170" s="98"/>
      <c r="CD170" s="195"/>
      <c r="CE170" s="195"/>
      <c r="CF170" s="114"/>
      <c r="CG170" s="98"/>
      <c r="CH170" s="195"/>
      <c r="CI170" s="98"/>
      <c r="CJ170" s="98"/>
      <c r="CK170" s="98"/>
      <c r="CL170" s="98"/>
      <c r="CM170" s="98"/>
      <c r="CN170" s="98"/>
      <c r="CO170" s="99"/>
      <c r="CP170" s="98"/>
      <c r="CQ170" s="195"/>
      <c r="CR170" s="195"/>
      <c r="CU170" s="98"/>
      <c r="CV170" s="195"/>
      <c r="CW170" s="98"/>
      <c r="CX170" s="98"/>
      <c r="CY170" s="98"/>
      <c r="CZ170" s="98"/>
      <c r="DA170" s="98"/>
      <c r="DB170" s="98"/>
      <c r="DC170" s="99"/>
      <c r="DD170" s="98"/>
      <c r="DE170" s="195"/>
      <c r="DF170" s="195"/>
      <c r="DG170" s="195"/>
      <c r="DJ170" s="98"/>
      <c r="DK170" s="195"/>
      <c r="DL170" s="98"/>
      <c r="DM170" s="98"/>
      <c r="DN170" s="98"/>
      <c r="DO170" s="98"/>
      <c r="DP170" s="98"/>
      <c r="DQ170" s="98"/>
      <c r="DR170" s="98"/>
      <c r="DS170" s="98"/>
      <c r="DT170" s="195"/>
      <c r="DU170" s="195"/>
      <c r="DV170" s="195"/>
      <c r="DY170" s="194">
        <v>4265</v>
      </c>
      <c r="DZ170" s="194">
        <f t="shared" si="241"/>
        <v>0</v>
      </c>
      <c r="EA170" s="195">
        <f t="shared" si="242"/>
        <v>0</v>
      </c>
      <c r="EB170" s="98">
        <f t="shared" si="243"/>
        <v>0</v>
      </c>
      <c r="EC170" s="98">
        <f t="shared" si="244"/>
        <v>0</v>
      </c>
      <c r="ED170" s="98">
        <f t="shared" si="245"/>
        <v>0</v>
      </c>
      <c r="EE170" s="98">
        <f t="shared" si="246"/>
        <v>0</v>
      </c>
      <c r="EF170" s="98">
        <f t="shared" si="247"/>
        <v>0</v>
      </c>
      <c r="EG170" s="98">
        <f t="shared" si="248"/>
        <v>0</v>
      </c>
      <c r="EH170" s="98">
        <f t="shared" si="249"/>
        <v>0</v>
      </c>
      <c r="EI170" s="98">
        <f t="shared" si="250"/>
        <v>0</v>
      </c>
      <c r="EJ170" s="195">
        <f t="shared" si="251"/>
        <v>0</v>
      </c>
      <c r="EK170" s="195">
        <f t="shared" si="252"/>
        <v>0</v>
      </c>
      <c r="EL170" s="196">
        <f t="shared" si="253"/>
        <v>0</v>
      </c>
      <c r="EO170" s="196">
        <v>1730</v>
      </c>
      <c r="EP170" s="194">
        <f t="shared" si="254"/>
        <v>1</v>
      </c>
      <c r="EQ170" s="195">
        <f t="shared" si="255"/>
        <v>0</v>
      </c>
      <c r="ER170" s="98">
        <f t="shared" si="256"/>
        <v>0</v>
      </c>
      <c r="ES170" s="98">
        <f t="shared" si="257"/>
        <v>1</v>
      </c>
      <c r="ET170" s="98">
        <f t="shared" si="258"/>
        <v>1</v>
      </c>
      <c r="EU170" s="98">
        <f t="shared" si="259"/>
        <v>0</v>
      </c>
      <c r="EV170" s="98">
        <f t="shared" si="260"/>
        <v>0</v>
      </c>
      <c r="EW170" s="98">
        <f t="shared" si="261"/>
        <v>0</v>
      </c>
      <c r="EX170" s="98">
        <f t="shared" si="262"/>
        <v>0</v>
      </c>
      <c r="EY170" s="98">
        <f t="shared" si="263"/>
        <v>0</v>
      </c>
      <c r="EZ170" s="98">
        <f t="shared" si="264"/>
        <v>0</v>
      </c>
      <c r="FA170" s="195">
        <f t="shared" si="265"/>
        <v>0</v>
      </c>
      <c r="FB170" s="195">
        <f t="shared" si="266"/>
        <v>0</v>
      </c>
      <c r="FC170" s="196">
        <f t="shared" si="267"/>
        <v>0</v>
      </c>
      <c r="FF170" s="10">
        <v>1712</v>
      </c>
      <c r="FG170" s="191">
        <f t="shared" si="268"/>
        <v>0</v>
      </c>
      <c r="FH170" s="192">
        <f t="shared" si="269"/>
        <v>0</v>
      </c>
      <c r="FI170" s="160">
        <f t="shared" si="270"/>
        <v>0</v>
      </c>
      <c r="FJ170" s="160">
        <f t="shared" si="271"/>
        <v>0</v>
      </c>
      <c r="FK170" s="160">
        <f t="shared" si="272"/>
        <v>0</v>
      </c>
      <c r="FL170" s="160">
        <f t="shared" si="273"/>
        <v>0</v>
      </c>
      <c r="FM170" s="160">
        <f t="shared" si="274"/>
        <v>0</v>
      </c>
      <c r="FN170" s="160">
        <f t="shared" si="275"/>
        <v>0</v>
      </c>
      <c r="FO170" s="160">
        <f t="shared" si="276"/>
        <v>1</v>
      </c>
      <c r="FP170" s="160">
        <f t="shared" si="277"/>
        <v>0</v>
      </c>
      <c r="FQ170" s="160">
        <f t="shared" si="278"/>
        <v>0</v>
      </c>
      <c r="FR170" s="192">
        <f t="shared" si="279"/>
        <v>0</v>
      </c>
      <c r="FS170" s="192">
        <f t="shared" si="280"/>
        <v>0</v>
      </c>
      <c r="FT170" s="193">
        <f t="shared" si="281"/>
        <v>0</v>
      </c>
      <c r="FU170" s="193">
        <f t="shared" si="282"/>
        <v>0</v>
      </c>
    </row>
    <row r="171" spans="2:177" ht="13" thickBot="1" x14ac:dyDescent="0.3">
      <c r="B171" s="131"/>
      <c r="H171" s="2"/>
      <c r="M171" s="2"/>
      <c r="O171" s="97"/>
      <c r="P171" s="2"/>
      <c r="R171" s="10"/>
      <c r="V171" s="2"/>
      <c r="X171" s="10"/>
      <c r="Y171" s="10"/>
      <c r="AB171" s="98"/>
      <c r="AC171" s="10"/>
      <c r="AD171" s="10"/>
      <c r="AE171" s="10"/>
      <c r="AF171" s="10"/>
      <c r="AH171" s="2"/>
      <c r="AI171" s="10"/>
      <c r="AJ171" s="10"/>
      <c r="AK171" s="10"/>
      <c r="AL171" s="10"/>
      <c r="AM171" s="10"/>
      <c r="AN171" s="98"/>
      <c r="AO171" s="10"/>
      <c r="AP171" s="10"/>
      <c r="AQ171" s="10"/>
      <c r="AR171" s="10"/>
      <c r="AS171" s="10"/>
      <c r="AT171" s="151"/>
      <c r="AU171" s="10"/>
      <c r="AV171" s="10"/>
      <c r="AW171" s="10"/>
      <c r="AX171" s="10"/>
      <c r="AY171" s="10"/>
      <c r="AZ171" s="98"/>
      <c r="BA171" s="10"/>
      <c r="BB171" s="10"/>
      <c r="BC171" s="10"/>
      <c r="BD171" s="10"/>
      <c r="BE171" s="10"/>
      <c r="BF171" s="10"/>
      <c r="BG171" s="10"/>
      <c r="BH171" s="10"/>
      <c r="BJ171" s="98"/>
      <c r="BK171" s="195"/>
      <c r="BL171" s="195"/>
      <c r="BM171" s="195"/>
      <c r="BN171" s="195"/>
      <c r="BO171" s="195"/>
      <c r="BP171" s="195"/>
      <c r="BQ171" s="195"/>
      <c r="BR171" s="195"/>
      <c r="BS171" s="195"/>
      <c r="BT171" s="114"/>
      <c r="BU171" s="98"/>
      <c r="BV171" s="98"/>
      <c r="BW171" s="98"/>
      <c r="BX171" s="98"/>
      <c r="BY171" s="98"/>
      <c r="BZ171" s="98"/>
      <c r="CA171" s="98"/>
      <c r="CB171" s="98"/>
      <c r="CC171" s="98"/>
      <c r="CD171" s="195"/>
      <c r="CE171" s="195"/>
      <c r="CF171" s="114"/>
      <c r="CG171" s="98"/>
      <c r="CH171" s="195"/>
      <c r="CI171" s="98"/>
      <c r="CJ171" s="98"/>
      <c r="CK171" s="98"/>
      <c r="CL171" s="98"/>
      <c r="CM171" s="98"/>
      <c r="CN171" s="98"/>
      <c r="CO171" s="99"/>
      <c r="CP171" s="98"/>
      <c r="CQ171" s="195"/>
      <c r="CR171" s="195"/>
      <c r="CU171" s="98"/>
      <c r="CV171" s="195"/>
      <c r="CW171" s="98"/>
      <c r="CX171" s="98"/>
      <c r="CY171" s="98"/>
      <c r="CZ171" s="98"/>
      <c r="DA171" s="98"/>
      <c r="DB171" s="98"/>
      <c r="DC171" s="99"/>
      <c r="DD171" s="98"/>
      <c r="DE171" s="195"/>
      <c r="DF171" s="195"/>
      <c r="DG171" s="195"/>
      <c r="DJ171" s="98"/>
      <c r="DK171" s="195"/>
      <c r="DL171" s="98"/>
      <c r="DM171" s="98"/>
      <c r="DN171" s="98"/>
      <c r="DO171" s="98"/>
      <c r="DP171" s="98"/>
      <c r="DQ171" s="98"/>
      <c r="DR171" s="98"/>
      <c r="DS171" s="98"/>
      <c r="DT171" s="195"/>
      <c r="DU171" s="195"/>
      <c r="DV171" s="195"/>
      <c r="DY171" s="194">
        <v>4334</v>
      </c>
      <c r="DZ171" s="194">
        <f t="shared" si="241"/>
        <v>1</v>
      </c>
      <c r="EA171" s="195">
        <f t="shared" si="242"/>
        <v>1</v>
      </c>
      <c r="EB171" s="98">
        <f t="shared" si="243"/>
        <v>0</v>
      </c>
      <c r="EC171" s="98">
        <f t="shared" si="244"/>
        <v>0</v>
      </c>
      <c r="ED171" s="98">
        <f t="shared" si="245"/>
        <v>0</v>
      </c>
      <c r="EE171" s="98">
        <f t="shared" si="246"/>
        <v>0</v>
      </c>
      <c r="EF171" s="98">
        <f t="shared" si="247"/>
        <v>0</v>
      </c>
      <c r="EG171" s="98">
        <f t="shared" si="248"/>
        <v>0</v>
      </c>
      <c r="EH171" s="98">
        <f t="shared" si="249"/>
        <v>0</v>
      </c>
      <c r="EI171" s="98">
        <f t="shared" si="250"/>
        <v>0</v>
      </c>
      <c r="EJ171" s="195">
        <f t="shared" si="251"/>
        <v>0</v>
      </c>
      <c r="EK171" s="195">
        <f t="shared" si="252"/>
        <v>0</v>
      </c>
      <c r="EL171" s="196">
        <f t="shared" si="253"/>
        <v>0</v>
      </c>
      <c r="EO171" s="196">
        <v>1741</v>
      </c>
      <c r="EP171" s="194">
        <f t="shared" si="254"/>
        <v>0</v>
      </c>
      <c r="EQ171" s="195">
        <f t="shared" si="255"/>
        <v>1</v>
      </c>
      <c r="ER171" s="98">
        <f t="shared" si="256"/>
        <v>1</v>
      </c>
      <c r="ES171" s="98">
        <f t="shared" si="257"/>
        <v>0</v>
      </c>
      <c r="ET171" s="98">
        <f t="shared" si="258"/>
        <v>0</v>
      </c>
      <c r="EU171" s="98">
        <f t="shared" si="259"/>
        <v>0</v>
      </c>
      <c r="EV171" s="98">
        <f t="shared" si="260"/>
        <v>0</v>
      </c>
      <c r="EW171" s="98">
        <f t="shared" si="261"/>
        <v>0</v>
      </c>
      <c r="EX171" s="98">
        <f t="shared" si="262"/>
        <v>0</v>
      </c>
      <c r="EY171" s="98">
        <f t="shared" si="263"/>
        <v>0</v>
      </c>
      <c r="EZ171" s="98">
        <f t="shared" si="264"/>
        <v>0</v>
      </c>
      <c r="FA171" s="195">
        <f t="shared" si="265"/>
        <v>0</v>
      </c>
      <c r="FB171" s="195">
        <f t="shared" si="266"/>
        <v>0</v>
      </c>
      <c r="FC171" s="196">
        <f t="shared" si="267"/>
        <v>0</v>
      </c>
      <c r="FF171" s="10">
        <v>1718</v>
      </c>
      <c r="FG171" s="191">
        <f t="shared" si="268"/>
        <v>1</v>
      </c>
      <c r="FH171" s="192">
        <f t="shared" si="269"/>
        <v>1</v>
      </c>
      <c r="FI171" s="160">
        <f t="shared" si="270"/>
        <v>1</v>
      </c>
      <c r="FJ171" s="160">
        <f t="shared" si="271"/>
        <v>1</v>
      </c>
      <c r="FK171" s="160">
        <f t="shared" si="272"/>
        <v>1</v>
      </c>
      <c r="FL171" s="160">
        <f t="shared" si="273"/>
        <v>1</v>
      </c>
      <c r="FM171" s="160">
        <f t="shared" si="274"/>
        <v>0</v>
      </c>
      <c r="FN171" s="160">
        <f t="shared" si="275"/>
        <v>0</v>
      </c>
      <c r="FO171" s="160">
        <f t="shared" si="276"/>
        <v>0</v>
      </c>
      <c r="FP171" s="160">
        <f t="shared" si="277"/>
        <v>1</v>
      </c>
      <c r="FQ171" s="160">
        <f t="shared" si="278"/>
        <v>0</v>
      </c>
      <c r="FR171" s="192">
        <f t="shared" si="279"/>
        <v>0</v>
      </c>
      <c r="FS171" s="192">
        <f t="shared" si="280"/>
        <v>0</v>
      </c>
      <c r="FT171" s="193">
        <f t="shared" si="281"/>
        <v>0</v>
      </c>
      <c r="FU171" s="193">
        <f t="shared" si="282"/>
        <v>0</v>
      </c>
    </row>
    <row r="172" spans="2:177" ht="13" thickBot="1" x14ac:dyDescent="0.3">
      <c r="B172" s="131"/>
      <c r="H172" s="2"/>
      <c r="M172" s="2"/>
      <c r="O172" s="97"/>
      <c r="P172" s="2"/>
      <c r="R172" s="10"/>
      <c r="V172" s="2"/>
      <c r="X172" s="10"/>
      <c r="Y172" s="10"/>
      <c r="AB172" s="98"/>
      <c r="AC172" s="10"/>
      <c r="AD172" s="10"/>
      <c r="AE172" s="10"/>
      <c r="AF172" s="10"/>
      <c r="AH172" s="2"/>
      <c r="AI172" s="10"/>
      <c r="AJ172" s="10"/>
      <c r="AK172" s="10"/>
      <c r="AL172" s="10"/>
      <c r="AM172" s="10"/>
      <c r="AN172" s="98"/>
      <c r="AO172" s="10"/>
      <c r="AP172" s="10"/>
      <c r="AQ172" s="10"/>
      <c r="AR172" s="10"/>
      <c r="AS172" s="10"/>
      <c r="AT172" s="151"/>
      <c r="AU172" s="10"/>
      <c r="AV172" s="10"/>
      <c r="AW172" s="10"/>
      <c r="AX172" s="10"/>
      <c r="AY172" s="10"/>
      <c r="AZ172" s="98"/>
      <c r="BA172" s="10"/>
      <c r="BB172" s="10"/>
      <c r="BC172" s="10"/>
      <c r="BD172" s="10"/>
      <c r="BE172" s="10"/>
      <c r="BF172" s="10"/>
      <c r="BG172" s="10"/>
      <c r="BH172" s="10"/>
      <c r="BJ172" s="98"/>
      <c r="BK172" s="195"/>
      <c r="BL172" s="195"/>
      <c r="BM172" s="195"/>
      <c r="BN172" s="195"/>
      <c r="BO172" s="195"/>
      <c r="BP172" s="195"/>
      <c r="BQ172" s="195"/>
      <c r="BR172" s="195"/>
      <c r="BS172" s="195"/>
      <c r="BT172" s="114"/>
      <c r="BU172" s="98"/>
      <c r="BV172" s="98"/>
      <c r="BW172" s="98"/>
      <c r="BX172" s="98"/>
      <c r="BY172" s="98"/>
      <c r="BZ172" s="98"/>
      <c r="CA172" s="98"/>
      <c r="CB172" s="98"/>
      <c r="CC172" s="98"/>
      <c r="CD172" s="195"/>
      <c r="CE172" s="195"/>
      <c r="CF172" s="114"/>
      <c r="CG172" s="98"/>
      <c r="CH172" s="195"/>
      <c r="CI172" s="98"/>
      <c r="CJ172" s="98"/>
      <c r="CK172" s="98"/>
      <c r="CL172" s="98"/>
      <c r="CM172" s="98"/>
      <c r="CN172" s="98"/>
      <c r="CO172" s="99"/>
      <c r="CP172" s="98"/>
      <c r="CQ172" s="195"/>
      <c r="CR172" s="195"/>
      <c r="CU172" s="98"/>
      <c r="CV172" s="195"/>
      <c r="CW172" s="98"/>
      <c r="CX172" s="98"/>
      <c r="CY172" s="98"/>
      <c r="CZ172" s="98"/>
      <c r="DA172" s="98"/>
      <c r="DB172" s="98"/>
      <c r="DC172" s="99"/>
      <c r="DD172" s="98"/>
      <c r="DE172" s="195"/>
      <c r="DF172" s="195"/>
      <c r="DG172" s="195"/>
      <c r="DJ172" s="98"/>
      <c r="DK172" s="195"/>
      <c r="DL172" s="98"/>
      <c r="DM172" s="98"/>
      <c r="DN172" s="98"/>
      <c r="DO172" s="98"/>
      <c r="DP172" s="98"/>
      <c r="DQ172" s="98"/>
      <c r="DR172" s="98"/>
      <c r="DS172" s="98"/>
      <c r="DT172" s="195"/>
      <c r="DU172" s="195"/>
      <c r="DV172" s="195"/>
      <c r="DY172" s="194">
        <v>4488</v>
      </c>
      <c r="DZ172" s="194">
        <f t="shared" si="241"/>
        <v>0</v>
      </c>
      <c r="EA172" s="195">
        <f t="shared" si="242"/>
        <v>0</v>
      </c>
      <c r="EB172" s="98">
        <f t="shared" si="243"/>
        <v>0</v>
      </c>
      <c r="EC172" s="98">
        <f t="shared" si="244"/>
        <v>0</v>
      </c>
      <c r="ED172" s="98">
        <f t="shared" si="245"/>
        <v>0</v>
      </c>
      <c r="EE172" s="98">
        <f t="shared" si="246"/>
        <v>0</v>
      </c>
      <c r="EF172" s="98">
        <f t="shared" si="247"/>
        <v>0</v>
      </c>
      <c r="EG172" s="98">
        <f t="shared" si="248"/>
        <v>0</v>
      </c>
      <c r="EH172" s="98">
        <f t="shared" si="249"/>
        <v>0</v>
      </c>
      <c r="EI172" s="98">
        <f t="shared" si="250"/>
        <v>0</v>
      </c>
      <c r="EJ172" s="195">
        <f t="shared" si="251"/>
        <v>0</v>
      </c>
      <c r="EK172" s="195">
        <f t="shared" si="252"/>
        <v>0</v>
      </c>
      <c r="EL172" s="196">
        <f t="shared" si="253"/>
        <v>0</v>
      </c>
      <c r="EO172" s="196">
        <v>1756</v>
      </c>
      <c r="EP172" s="194">
        <f t="shared" si="254"/>
        <v>1</v>
      </c>
      <c r="EQ172" s="195">
        <f t="shared" si="255"/>
        <v>1</v>
      </c>
      <c r="ER172" s="98">
        <f t="shared" si="256"/>
        <v>0</v>
      </c>
      <c r="ES172" s="98">
        <f t="shared" si="257"/>
        <v>0</v>
      </c>
      <c r="ET172" s="98">
        <f t="shared" si="258"/>
        <v>0</v>
      </c>
      <c r="EU172" s="98">
        <f t="shared" si="259"/>
        <v>0</v>
      </c>
      <c r="EV172" s="98">
        <f t="shared" si="260"/>
        <v>0</v>
      </c>
      <c r="EW172" s="98">
        <f t="shared" si="261"/>
        <v>0</v>
      </c>
      <c r="EX172" s="98">
        <f t="shared" si="262"/>
        <v>1</v>
      </c>
      <c r="EY172" s="98">
        <f t="shared" si="263"/>
        <v>0</v>
      </c>
      <c r="EZ172" s="98">
        <f t="shared" si="264"/>
        <v>0</v>
      </c>
      <c r="FA172" s="195">
        <f t="shared" si="265"/>
        <v>0</v>
      </c>
      <c r="FB172" s="195">
        <f t="shared" si="266"/>
        <v>0</v>
      </c>
      <c r="FC172" s="196">
        <f t="shared" si="267"/>
        <v>0</v>
      </c>
      <c r="FF172" s="10">
        <v>1730</v>
      </c>
      <c r="FG172" s="191">
        <f t="shared" si="268"/>
        <v>1</v>
      </c>
      <c r="FH172" s="192">
        <f t="shared" si="269"/>
        <v>1</v>
      </c>
      <c r="FI172" s="160">
        <f t="shared" si="270"/>
        <v>0</v>
      </c>
      <c r="FJ172" s="160">
        <f t="shared" si="271"/>
        <v>0</v>
      </c>
      <c r="FK172" s="160">
        <f t="shared" si="272"/>
        <v>1</v>
      </c>
      <c r="FL172" s="160">
        <f t="shared" si="273"/>
        <v>1</v>
      </c>
      <c r="FM172" s="160">
        <f t="shared" si="274"/>
        <v>0</v>
      </c>
      <c r="FN172" s="160">
        <f t="shared" si="275"/>
        <v>0</v>
      </c>
      <c r="FO172" s="160">
        <f t="shared" si="276"/>
        <v>0</v>
      </c>
      <c r="FP172" s="160">
        <f t="shared" si="277"/>
        <v>0</v>
      </c>
      <c r="FQ172" s="160">
        <f t="shared" si="278"/>
        <v>0</v>
      </c>
      <c r="FR172" s="192">
        <f t="shared" si="279"/>
        <v>0</v>
      </c>
      <c r="FS172" s="192">
        <f t="shared" si="280"/>
        <v>0</v>
      </c>
      <c r="FT172" s="193">
        <f t="shared" si="281"/>
        <v>0</v>
      </c>
      <c r="FU172" s="193">
        <f t="shared" si="282"/>
        <v>0</v>
      </c>
    </row>
    <row r="173" spans="2:177" ht="13" thickBot="1" x14ac:dyDescent="0.3">
      <c r="B173" s="131"/>
      <c r="H173" s="2"/>
      <c r="M173" s="2"/>
      <c r="O173" s="97"/>
      <c r="P173" s="2"/>
      <c r="R173" s="10"/>
      <c r="V173" s="2"/>
      <c r="X173" s="10"/>
      <c r="Y173" s="10"/>
      <c r="AB173" s="98"/>
      <c r="AC173" s="10"/>
      <c r="AD173" s="10"/>
      <c r="AE173" s="10"/>
      <c r="AF173" s="10"/>
      <c r="AH173" s="2"/>
      <c r="AI173" s="10"/>
      <c r="AJ173" s="10"/>
      <c r="AK173" s="10"/>
      <c r="AL173" s="10"/>
      <c r="AM173" s="10"/>
      <c r="AN173" s="98"/>
      <c r="AO173" s="10"/>
      <c r="AP173" s="10"/>
      <c r="AQ173" s="10"/>
      <c r="AR173" s="10"/>
      <c r="AS173" s="10"/>
      <c r="AT173" s="151"/>
      <c r="AU173" s="10"/>
      <c r="AV173" s="10"/>
      <c r="AW173" s="10"/>
      <c r="AX173" s="10"/>
      <c r="AY173" s="10"/>
      <c r="AZ173" s="98"/>
      <c r="BA173" s="10"/>
      <c r="BB173" s="10"/>
      <c r="BC173" s="10"/>
      <c r="BD173" s="10"/>
      <c r="BE173" s="10"/>
      <c r="BF173" s="10"/>
      <c r="BG173" s="10"/>
      <c r="BH173" s="10"/>
      <c r="BJ173" s="98"/>
      <c r="BK173" s="195"/>
      <c r="BL173" s="195"/>
      <c r="BM173" s="195"/>
      <c r="BN173" s="195"/>
      <c r="BO173" s="195"/>
      <c r="BP173" s="195"/>
      <c r="BQ173" s="195"/>
      <c r="BR173" s="195"/>
      <c r="BS173" s="195"/>
      <c r="BT173" s="114"/>
      <c r="BU173" s="98"/>
      <c r="BV173" s="98"/>
      <c r="BW173" s="98"/>
      <c r="BX173" s="98"/>
      <c r="BY173" s="98"/>
      <c r="BZ173" s="98"/>
      <c r="CA173" s="98"/>
      <c r="CB173" s="98"/>
      <c r="CC173" s="98"/>
      <c r="CD173" s="195"/>
      <c r="CE173" s="195"/>
      <c r="CF173" s="114"/>
      <c r="CG173" s="98"/>
      <c r="CH173" s="195"/>
      <c r="CI173" s="98"/>
      <c r="CJ173" s="98"/>
      <c r="CK173" s="98"/>
      <c r="CL173" s="98"/>
      <c r="CM173" s="98"/>
      <c r="CN173" s="98"/>
      <c r="CO173" s="99"/>
      <c r="CP173" s="98"/>
      <c r="CQ173" s="195"/>
      <c r="CR173" s="195"/>
      <c r="CU173" s="98"/>
      <c r="CV173" s="195"/>
      <c r="CW173" s="98"/>
      <c r="CX173" s="98"/>
      <c r="CY173" s="98"/>
      <c r="CZ173" s="98"/>
      <c r="DA173" s="98"/>
      <c r="DB173" s="98"/>
      <c r="DC173" s="99"/>
      <c r="DD173" s="98"/>
      <c r="DE173" s="195"/>
      <c r="DF173" s="195"/>
      <c r="DG173" s="195"/>
      <c r="DJ173" s="98"/>
      <c r="DK173" s="195"/>
      <c r="DL173" s="98"/>
      <c r="DM173" s="98"/>
      <c r="DN173" s="98"/>
      <c r="DO173" s="98"/>
      <c r="DP173" s="98"/>
      <c r="DQ173" s="98"/>
      <c r="DR173" s="98"/>
      <c r="DS173" s="98"/>
      <c r="DT173" s="195"/>
      <c r="DU173" s="195"/>
      <c r="DV173" s="195"/>
      <c r="DY173" s="199">
        <v>4911</v>
      </c>
      <c r="DZ173" s="199">
        <f t="shared" si="241"/>
        <v>0</v>
      </c>
      <c r="EA173" s="200">
        <f t="shared" si="242"/>
        <v>0</v>
      </c>
      <c r="EB173" s="157">
        <f t="shared" si="243"/>
        <v>0</v>
      </c>
      <c r="EC173" s="157">
        <f t="shared" si="244"/>
        <v>0</v>
      </c>
      <c r="ED173" s="157">
        <f t="shared" si="245"/>
        <v>0</v>
      </c>
      <c r="EE173" s="157">
        <f t="shared" si="246"/>
        <v>0</v>
      </c>
      <c r="EF173" s="157">
        <f t="shared" si="247"/>
        <v>0</v>
      </c>
      <c r="EG173" s="157">
        <f t="shared" si="248"/>
        <v>0</v>
      </c>
      <c r="EH173" s="157">
        <f t="shared" si="249"/>
        <v>0</v>
      </c>
      <c r="EI173" s="157">
        <f t="shared" si="250"/>
        <v>0</v>
      </c>
      <c r="EJ173" s="200">
        <f t="shared" si="251"/>
        <v>0</v>
      </c>
      <c r="EK173" s="200">
        <f t="shared" si="252"/>
        <v>0</v>
      </c>
      <c r="EL173" s="201">
        <f t="shared" si="253"/>
        <v>0</v>
      </c>
      <c r="EO173" s="196">
        <v>1806</v>
      </c>
      <c r="EP173" s="194">
        <f t="shared" si="254"/>
        <v>1</v>
      </c>
      <c r="EQ173" s="195">
        <f t="shared" si="255"/>
        <v>1</v>
      </c>
      <c r="ER173" s="98">
        <f t="shared" si="256"/>
        <v>0</v>
      </c>
      <c r="ES173" s="98">
        <f t="shared" si="257"/>
        <v>0</v>
      </c>
      <c r="ET173" s="98">
        <f t="shared" si="258"/>
        <v>0</v>
      </c>
      <c r="EU173" s="98">
        <f t="shared" si="259"/>
        <v>1</v>
      </c>
      <c r="EV173" s="98">
        <f t="shared" si="260"/>
        <v>1</v>
      </c>
      <c r="EW173" s="98">
        <f t="shared" si="261"/>
        <v>0</v>
      </c>
      <c r="EX173" s="98">
        <f t="shared" si="262"/>
        <v>0</v>
      </c>
      <c r="EY173" s="98">
        <f t="shared" si="263"/>
        <v>0</v>
      </c>
      <c r="EZ173" s="98">
        <f t="shared" si="264"/>
        <v>0</v>
      </c>
      <c r="FA173" s="195">
        <f t="shared" si="265"/>
        <v>0</v>
      </c>
      <c r="FB173" s="195">
        <f t="shared" si="266"/>
        <v>0</v>
      </c>
      <c r="FC173" s="196">
        <f t="shared" si="267"/>
        <v>0</v>
      </c>
      <c r="FF173" s="10">
        <v>1731</v>
      </c>
      <c r="FG173" s="191">
        <f t="shared" si="268"/>
        <v>0</v>
      </c>
      <c r="FH173" s="192">
        <f t="shared" si="269"/>
        <v>0</v>
      </c>
      <c r="FI173" s="160">
        <f t="shared" si="270"/>
        <v>0</v>
      </c>
      <c r="FJ173" s="160">
        <f t="shared" si="271"/>
        <v>0</v>
      </c>
      <c r="FK173" s="160">
        <f t="shared" si="272"/>
        <v>0</v>
      </c>
      <c r="FL173" s="160">
        <f t="shared" si="273"/>
        <v>0</v>
      </c>
      <c r="FM173" s="160">
        <f t="shared" si="274"/>
        <v>0</v>
      </c>
      <c r="FN173" s="160">
        <f t="shared" si="275"/>
        <v>0</v>
      </c>
      <c r="FO173" s="160">
        <f t="shared" si="276"/>
        <v>0</v>
      </c>
      <c r="FP173" s="160">
        <f t="shared" si="277"/>
        <v>0</v>
      </c>
      <c r="FQ173" s="160">
        <f t="shared" si="278"/>
        <v>0</v>
      </c>
      <c r="FR173" s="192">
        <f t="shared" si="279"/>
        <v>0</v>
      </c>
      <c r="FS173" s="192">
        <f t="shared" si="280"/>
        <v>0</v>
      </c>
      <c r="FT173" s="193">
        <f t="shared" si="281"/>
        <v>0</v>
      </c>
      <c r="FU173" s="193">
        <f t="shared" si="282"/>
        <v>0</v>
      </c>
    </row>
    <row r="174" spans="2:177" ht="13" thickBot="1" x14ac:dyDescent="0.3">
      <c r="B174" s="131"/>
      <c r="H174" s="2"/>
      <c r="M174" s="2"/>
      <c r="O174" s="97"/>
      <c r="P174" s="2"/>
      <c r="R174" s="10"/>
      <c r="V174" s="2"/>
      <c r="X174" s="10"/>
      <c r="Y174" s="10"/>
      <c r="AB174" s="98"/>
      <c r="AC174" s="10"/>
      <c r="AD174" s="10"/>
      <c r="AE174" s="10"/>
      <c r="AF174" s="10"/>
      <c r="AH174" s="2"/>
      <c r="AI174" s="10"/>
      <c r="AJ174" s="10"/>
      <c r="AK174" s="10"/>
      <c r="AL174" s="10"/>
      <c r="AM174" s="10"/>
      <c r="AN174" s="98"/>
      <c r="AO174" s="10"/>
      <c r="AP174" s="10"/>
      <c r="AQ174" s="10"/>
      <c r="AR174" s="10"/>
      <c r="AS174" s="10"/>
      <c r="AT174" s="151"/>
      <c r="AU174" s="10"/>
      <c r="AV174" s="10"/>
      <c r="AW174" s="10"/>
      <c r="AX174" s="10"/>
      <c r="AY174" s="10"/>
      <c r="AZ174" s="98"/>
      <c r="BA174" s="10"/>
      <c r="BB174" s="10"/>
      <c r="BC174" s="10"/>
      <c r="BD174" s="10"/>
      <c r="BE174" s="10"/>
      <c r="BF174" s="10"/>
      <c r="BG174" s="10"/>
      <c r="BH174" s="10"/>
      <c r="BJ174" s="98"/>
      <c r="BK174" s="195"/>
      <c r="BL174" s="195"/>
      <c r="BM174" s="195"/>
      <c r="BN174" s="195"/>
      <c r="BO174" s="195"/>
      <c r="BP174" s="195"/>
      <c r="BQ174" s="195"/>
      <c r="BR174" s="195"/>
      <c r="BS174" s="195"/>
      <c r="BT174" s="114"/>
      <c r="BU174" s="98"/>
      <c r="BV174" s="98"/>
      <c r="BW174" s="98"/>
      <c r="BX174" s="98"/>
      <c r="BY174" s="98"/>
      <c r="BZ174" s="98"/>
      <c r="CA174" s="98"/>
      <c r="CB174" s="98"/>
      <c r="CC174" s="98"/>
      <c r="CD174" s="195"/>
      <c r="CE174" s="195"/>
      <c r="CF174" s="114"/>
      <c r="CG174" s="98"/>
      <c r="CH174" s="195"/>
      <c r="CI174" s="98"/>
      <c r="CJ174" s="98"/>
      <c r="CK174" s="98"/>
      <c r="CL174" s="98"/>
      <c r="CM174" s="98"/>
      <c r="CN174" s="98"/>
      <c r="CO174" s="99"/>
      <c r="CP174" s="98"/>
      <c r="CQ174" s="195"/>
      <c r="CR174" s="195"/>
      <c r="CU174" s="98"/>
      <c r="CV174" s="195"/>
      <c r="CW174" s="98"/>
      <c r="CX174" s="98"/>
      <c r="CY174" s="98"/>
      <c r="CZ174" s="98"/>
      <c r="DA174" s="98"/>
      <c r="DB174" s="98"/>
      <c r="DC174" s="99"/>
      <c r="DD174" s="98"/>
      <c r="DE174" s="195"/>
      <c r="DF174" s="195"/>
      <c r="DG174" s="195"/>
      <c r="DJ174" s="98"/>
      <c r="DK174" s="195"/>
      <c r="DL174" s="98"/>
      <c r="DM174" s="98"/>
      <c r="DN174" s="98"/>
      <c r="DO174" s="98"/>
      <c r="DP174" s="98"/>
      <c r="DQ174" s="98"/>
      <c r="DR174" s="98"/>
      <c r="DS174" s="98"/>
      <c r="DT174" s="195"/>
      <c r="DU174" s="195"/>
      <c r="DV174" s="195"/>
      <c r="EO174" s="196">
        <v>1816</v>
      </c>
      <c r="EP174" s="194">
        <f t="shared" si="254"/>
        <v>0</v>
      </c>
      <c r="EQ174" s="195">
        <f t="shared" ref="EQ174:EQ237" si="284">IF(ISNA(MATCH(EO174,DJ$62:DJ$157,0)),0,1)</f>
        <v>0</v>
      </c>
      <c r="ER174" s="98">
        <f t="shared" ref="ER174:ER237" si="285">IF(ISNA(MATCH(EO174,CU$62:CU$157,0)),0,1)</f>
        <v>0</v>
      </c>
      <c r="ES174" s="98">
        <f t="shared" ref="ES174:ES237" si="286">IF(ISNA(MATCH(EO174,CG$62:CG$157,0)),0,1)</f>
        <v>0</v>
      </c>
      <c r="ET174" s="98">
        <f t="shared" ref="ET174:ET237" si="287">IF(ISNA(MATCH(EO174,BU$62:BU$157,0)),0,1)</f>
        <v>0</v>
      </c>
      <c r="EU174" s="98">
        <f t="shared" ref="EU174:EU237" si="288">IF(ISNA(MATCH(EO174,BJ$62:BJ$157,0)),0,1)</f>
        <v>0</v>
      </c>
      <c r="EV174" s="98">
        <f t="shared" ref="EV174:EV237" si="289">IF(ISNA(MATCH(EO174,AZ$62:AZ$157,0)),0,1)</f>
        <v>0</v>
      </c>
      <c r="EW174" s="98">
        <f t="shared" ref="EW174:EW237" si="290">IF(ISNA(MATCH(EO174,AT$62:AT$157,0)),0,1)</f>
        <v>1</v>
      </c>
      <c r="EX174" s="98">
        <f t="shared" ref="EX174:EX237" si="291">IF(ISNA(MATCH(EO174,AN$62:AN$157,0)),0,1)</f>
        <v>1</v>
      </c>
      <c r="EY174" s="98">
        <f t="shared" ref="EY174:EY237" si="292">IF(ISNA(MATCH(EO174,AH$62:AH$157,0)),0,1)</f>
        <v>0</v>
      </c>
      <c r="EZ174" s="98">
        <f t="shared" ref="EZ174:EZ237" si="293">IF(ISNA(MATCH(EO174,AB$62:AB$157,0)),0,1)</f>
        <v>0</v>
      </c>
      <c r="FA174" s="195">
        <f t="shared" ref="FA174:FA237" si="294">IF(ISNA(MATCH(EO174,$V$62:$V$134,0)),0,1)</f>
        <v>0</v>
      </c>
      <c r="FB174" s="195">
        <f t="shared" ref="FB174:FB237" si="295">IF(ISNA(MATCH(EO174,$P$62:$P$157,0)),0,1)</f>
        <v>0</v>
      </c>
      <c r="FC174" s="196">
        <f t="shared" ref="FC174:FC190" si="296">IF(ISNA(MATCH(EO174,$H$53:$H$100,0)),0,1)</f>
        <v>0</v>
      </c>
      <c r="FF174" s="10">
        <v>1732</v>
      </c>
      <c r="FG174" s="191">
        <f t="shared" si="268"/>
        <v>0</v>
      </c>
      <c r="FH174" s="192">
        <f t="shared" si="269"/>
        <v>0</v>
      </c>
      <c r="FI174" s="160">
        <f t="shared" si="270"/>
        <v>1</v>
      </c>
      <c r="FJ174" s="160">
        <f t="shared" si="271"/>
        <v>1</v>
      </c>
      <c r="FK174" s="160">
        <f t="shared" si="272"/>
        <v>1</v>
      </c>
      <c r="FL174" s="160">
        <f t="shared" si="273"/>
        <v>1</v>
      </c>
      <c r="FM174" s="160">
        <f t="shared" si="274"/>
        <v>0</v>
      </c>
      <c r="FN174" s="160">
        <f t="shared" si="275"/>
        <v>0</v>
      </c>
      <c r="FO174" s="160">
        <f t="shared" si="276"/>
        <v>1</v>
      </c>
      <c r="FP174" s="160">
        <f t="shared" si="277"/>
        <v>0</v>
      </c>
      <c r="FQ174" s="160">
        <f t="shared" si="278"/>
        <v>0</v>
      </c>
      <c r="FR174" s="192">
        <f t="shared" si="279"/>
        <v>0</v>
      </c>
      <c r="FS174" s="192">
        <f t="shared" si="280"/>
        <v>0</v>
      </c>
      <c r="FT174" s="193">
        <f t="shared" si="281"/>
        <v>0</v>
      </c>
      <c r="FU174" s="193">
        <f t="shared" si="282"/>
        <v>0</v>
      </c>
    </row>
    <row r="175" spans="2:177" ht="13" thickBot="1" x14ac:dyDescent="0.3">
      <c r="B175" s="131"/>
      <c r="H175" s="2"/>
      <c r="M175" s="2"/>
      <c r="O175" s="97"/>
      <c r="P175" s="2"/>
      <c r="R175" s="10"/>
      <c r="V175" s="2"/>
      <c r="X175" s="10"/>
      <c r="Y175" s="10"/>
      <c r="AB175" s="98"/>
      <c r="AC175" s="10"/>
      <c r="AD175" s="10"/>
      <c r="AE175" s="10"/>
      <c r="AF175" s="10"/>
      <c r="AH175" s="2"/>
      <c r="AI175" s="10"/>
      <c r="AJ175" s="10"/>
      <c r="AK175" s="10"/>
      <c r="AL175" s="10"/>
      <c r="AM175" s="10"/>
      <c r="AN175" s="98"/>
      <c r="AO175" s="10"/>
      <c r="AP175" s="10"/>
      <c r="AQ175" s="10"/>
      <c r="AR175" s="10"/>
      <c r="AS175" s="10"/>
      <c r="AT175" s="151"/>
      <c r="AU175" s="10"/>
      <c r="AV175" s="10"/>
      <c r="AW175" s="10"/>
      <c r="AX175" s="10"/>
      <c r="AY175" s="10"/>
      <c r="AZ175" s="98"/>
      <c r="BA175" s="10"/>
      <c r="BB175" s="10"/>
      <c r="BC175" s="10"/>
      <c r="BD175" s="10"/>
      <c r="BE175" s="10"/>
      <c r="BF175" s="10"/>
      <c r="BG175" s="10"/>
      <c r="BH175" s="10"/>
      <c r="BJ175" s="98"/>
      <c r="BK175" s="195"/>
      <c r="BL175" s="195"/>
      <c r="BM175" s="195"/>
      <c r="BN175" s="195"/>
      <c r="BO175" s="195"/>
      <c r="BP175" s="195"/>
      <c r="BQ175" s="195"/>
      <c r="BR175" s="195"/>
      <c r="BS175" s="195"/>
      <c r="BT175" s="114"/>
      <c r="BU175" s="98"/>
      <c r="BV175" s="98"/>
      <c r="BW175" s="98"/>
      <c r="BX175" s="98"/>
      <c r="BY175" s="98"/>
      <c r="BZ175" s="98"/>
      <c r="CA175" s="98"/>
      <c r="CB175" s="98"/>
      <c r="CC175" s="98"/>
      <c r="CD175" s="195"/>
      <c r="CE175" s="195"/>
      <c r="CF175" s="114"/>
      <c r="CG175" s="98"/>
      <c r="CH175" s="195"/>
      <c r="CI175" s="98"/>
      <c r="CJ175" s="98"/>
      <c r="CK175" s="98"/>
      <c r="CL175" s="98"/>
      <c r="CM175" s="98"/>
      <c r="CN175" s="98"/>
      <c r="CO175" s="99"/>
      <c r="CP175" s="98"/>
      <c r="CQ175" s="195"/>
      <c r="CR175" s="195"/>
      <c r="CU175" s="98"/>
      <c r="CV175" s="195"/>
      <c r="CW175" s="98"/>
      <c r="CX175" s="98"/>
      <c r="CY175" s="98"/>
      <c r="CZ175" s="98"/>
      <c r="DA175" s="98"/>
      <c r="DB175" s="98"/>
      <c r="DC175" s="99"/>
      <c r="DD175" s="98"/>
      <c r="DE175" s="195"/>
      <c r="DF175" s="195"/>
      <c r="DG175" s="195"/>
      <c r="DJ175" s="98"/>
      <c r="DK175" s="195"/>
      <c r="DL175" s="98"/>
      <c r="DM175" s="98"/>
      <c r="DN175" s="98"/>
      <c r="DO175" s="98"/>
      <c r="DP175" s="98"/>
      <c r="DQ175" s="98"/>
      <c r="DR175" s="98"/>
      <c r="DS175" s="98"/>
      <c r="DT175" s="195"/>
      <c r="DU175" s="195"/>
      <c r="DV175" s="195"/>
      <c r="EO175" s="196">
        <v>1817</v>
      </c>
      <c r="EP175" s="194">
        <f t="shared" si="254"/>
        <v>0</v>
      </c>
      <c r="EQ175" s="195">
        <f t="shared" si="284"/>
        <v>0</v>
      </c>
      <c r="ER175" s="98">
        <f t="shared" si="285"/>
        <v>0</v>
      </c>
      <c r="ES175" s="98">
        <f t="shared" si="286"/>
        <v>0</v>
      </c>
      <c r="ET175" s="98">
        <f t="shared" si="287"/>
        <v>0</v>
      </c>
      <c r="EU175" s="98">
        <f t="shared" si="288"/>
        <v>0</v>
      </c>
      <c r="EV175" s="98">
        <f t="shared" si="289"/>
        <v>0</v>
      </c>
      <c r="EW175" s="98">
        <f t="shared" si="290"/>
        <v>0</v>
      </c>
      <c r="EX175" s="98">
        <f t="shared" si="291"/>
        <v>0</v>
      </c>
      <c r="EY175" s="98">
        <f t="shared" si="292"/>
        <v>0</v>
      </c>
      <c r="EZ175" s="98">
        <f t="shared" si="293"/>
        <v>0</v>
      </c>
      <c r="FA175" s="195">
        <f t="shared" si="294"/>
        <v>0</v>
      </c>
      <c r="FB175" s="195">
        <f t="shared" si="295"/>
        <v>0</v>
      </c>
      <c r="FC175" s="196">
        <f t="shared" si="296"/>
        <v>0</v>
      </c>
      <c r="FF175" s="10">
        <v>1747</v>
      </c>
      <c r="FG175" s="191">
        <f t="shared" si="268"/>
        <v>0</v>
      </c>
      <c r="FH175" s="192">
        <f t="shared" si="269"/>
        <v>0</v>
      </c>
      <c r="FI175" s="160">
        <f t="shared" si="270"/>
        <v>0</v>
      </c>
      <c r="FJ175" s="160">
        <f t="shared" si="271"/>
        <v>0</v>
      </c>
      <c r="FK175" s="160">
        <f t="shared" si="272"/>
        <v>0</v>
      </c>
      <c r="FL175" s="160">
        <f t="shared" si="273"/>
        <v>0</v>
      </c>
      <c r="FM175" s="160">
        <f t="shared" si="274"/>
        <v>1</v>
      </c>
      <c r="FN175" s="160">
        <f t="shared" si="275"/>
        <v>0</v>
      </c>
      <c r="FO175" s="160">
        <f t="shared" si="276"/>
        <v>0</v>
      </c>
      <c r="FP175" s="160">
        <f t="shared" si="277"/>
        <v>0</v>
      </c>
      <c r="FQ175" s="160">
        <f t="shared" si="278"/>
        <v>0</v>
      </c>
      <c r="FR175" s="192">
        <f t="shared" si="279"/>
        <v>0</v>
      </c>
      <c r="FS175" s="192">
        <f t="shared" si="280"/>
        <v>0</v>
      </c>
      <c r="FT175" s="193">
        <f t="shared" si="281"/>
        <v>0</v>
      </c>
      <c r="FU175" s="193">
        <f t="shared" si="282"/>
        <v>0</v>
      </c>
    </row>
    <row r="176" spans="2:177" ht="13" thickBot="1" x14ac:dyDescent="0.3">
      <c r="B176" s="131"/>
      <c r="H176" s="2"/>
      <c r="M176" s="2"/>
      <c r="O176" s="97"/>
      <c r="P176" s="2"/>
      <c r="R176" s="10"/>
      <c r="V176" s="2"/>
      <c r="X176" s="10"/>
      <c r="Y176" s="10"/>
      <c r="AB176" s="98"/>
      <c r="AC176" s="10"/>
      <c r="AD176" s="10"/>
      <c r="AE176" s="10"/>
      <c r="AF176" s="10"/>
      <c r="AH176" s="2"/>
      <c r="AI176" s="10"/>
      <c r="AJ176" s="10"/>
      <c r="AK176" s="10"/>
      <c r="AL176" s="10"/>
      <c r="AM176" s="10"/>
      <c r="AN176" s="98"/>
      <c r="AO176" s="10"/>
      <c r="AP176" s="10"/>
      <c r="AQ176" s="10"/>
      <c r="AR176" s="10"/>
      <c r="AS176" s="10"/>
      <c r="AT176" s="151"/>
      <c r="AU176" s="10"/>
      <c r="AV176" s="10"/>
      <c r="AW176" s="10"/>
      <c r="AX176" s="10"/>
      <c r="AY176" s="10"/>
      <c r="AZ176" s="98"/>
      <c r="BA176" s="10"/>
      <c r="BB176" s="10"/>
      <c r="BC176" s="10"/>
      <c r="BD176" s="10"/>
      <c r="BE176" s="10"/>
      <c r="BF176" s="10"/>
      <c r="BG176" s="10"/>
      <c r="BH176" s="10"/>
      <c r="BJ176" s="98"/>
      <c r="BK176" s="195"/>
      <c r="BL176" s="195"/>
      <c r="BM176" s="195"/>
      <c r="BN176" s="195"/>
      <c r="BO176" s="195"/>
      <c r="BP176" s="195"/>
      <c r="BQ176" s="195"/>
      <c r="BR176" s="195"/>
      <c r="BS176" s="195"/>
      <c r="BT176" s="114"/>
      <c r="BU176" s="98"/>
      <c r="BV176" s="98"/>
      <c r="BW176" s="98"/>
      <c r="BX176" s="98"/>
      <c r="BY176" s="98"/>
      <c r="BZ176" s="98"/>
      <c r="CA176" s="98"/>
      <c r="CB176" s="98"/>
      <c r="CC176" s="98"/>
      <c r="CD176" s="195"/>
      <c r="CE176" s="195"/>
      <c r="CF176" s="114"/>
      <c r="CG176" s="98"/>
      <c r="CH176" s="195"/>
      <c r="CI176" s="98"/>
      <c r="CJ176" s="98"/>
      <c r="CK176" s="98"/>
      <c r="CL176" s="98"/>
      <c r="CM176" s="98"/>
      <c r="CN176" s="98"/>
      <c r="CO176" s="99"/>
      <c r="CP176" s="98"/>
      <c r="CQ176" s="195"/>
      <c r="CR176" s="195"/>
      <c r="CU176" s="98"/>
      <c r="CV176" s="195"/>
      <c r="CW176" s="98"/>
      <c r="CX176" s="98"/>
      <c r="CY176" s="98"/>
      <c r="CZ176" s="98"/>
      <c r="DA176" s="98"/>
      <c r="DB176" s="98"/>
      <c r="DC176" s="99"/>
      <c r="DD176" s="98"/>
      <c r="DE176" s="195"/>
      <c r="DF176" s="195"/>
      <c r="DG176" s="195"/>
      <c r="DJ176" s="98"/>
      <c r="DK176" s="195"/>
      <c r="DL176" s="98"/>
      <c r="DM176" s="98"/>
      <c r="DN176" s="98"/>
      <c r="DO176" s="98"/>
      <c r="DP176" s="98"/>
      <c r="DQ176" s="98"/>
      <c r="DR176" s="98"/>
      <c r="DS176" s="98"/>
      <c r="DT176" s="195"/>
      <c r="DU176" s="195"/>
      <c r="DV176" s="195"/>
      <c r="EO176" s="196">
        <v>1885</v>
      </c>
      <c r="EP176" s="194">
        <f t="shared" si="254"/>
        <v>0</v>
      </c>
      <c r="EQ176" s="195">
        <f t="shared" si="284"/>
        <v>0</v>
      </c>
      <c r="ER176" s="98">
        <f t="shared" si="285"/>
        <v>1</v>
      </c>
      <c r="ES176" s="98">
        <f t="shared" si="286"/>
        <v>0</v>
      </c>
      <c r="ET176" s="98">
        <f t="shared" si="287"/>
        <v>0</v>
      </c>
      <c r="EU176" s="98">
        <f t="shared" si="288"/>
        <v>0</v>
      </c>
      <c r="EV176" s="98">
        <f t="shared" si="289"/>
        <v>0</v>
      </c>
      <c r="EW176" s="98">
        <f t="shared" si="290"/>
        <v>0</v>
      </c>
      <c r="EX176" s="98">
        <f t="shared" si="291"/>
        <v>0</v>
      </c>
      <c r="EY176" s="98">
        <f t="shared" si="292"/>
        <v>0</v>
      </c>
      <c r="EZ176" s="98">
        <f t="shared" si="293"/>
        <v>0</v>
      </c>
      <c r="FA176" s="195">
        <f t="shared" si="294"/>
        <v>0</v>
      </c>
      <c r="FB176" s="195">
        <f t="shared" si="295"/>
        <v>0</v>
      </c>
      <c r="FC176" s="196">
        <f t="shared" si="296"/>
        <v>0</v>
      </c>
      <c r="FF176" s="10">
        <v>1756</v>
      </c>
      <c r="FG176" s="191">
        <f t="shared" si="268"/>
        <v>1</v>
      </c>
      <c r="FH176" s="192">
        <f t="shared" si="269"/>
        <v>1</v>
      </c>
      <c r="FI176" s="160">
        <f t="shared" si="270"/>
        <v>1</v>
      </c>
      <c r="FJ176" s="160">
        <f t="shared" si="271"/>
        <v>0</v>
      </c>
      <c r="FK176" s="160">
        <f t="shared" si="272"/>
        <v>0</v>
      </c>
      <c r="FL176" s="160">
        <f t="shared" si="273"/>
        <v>0</v>
      </c>
      <c r="FM176" s="160">
        <f t="shared" si="274"/>
        <v>0</v>
      </c>
      <c r="FN176" s="160">
        <f t="shared" si="275"/>
        <v>0</v>
      </c>
      <c r="FO176" s="160">
        <f t="shared" si="276"/>
        <v>0</v>
      </c>
      <c r="FP176" s="160">
        <f t="shared" si="277"/>
        <v>1</v>
      </c>
      <c r="FQ176" s="160">
        <f t="shared" si="278"/>
        <v>0</v>
      </c>
      <c r="FR176" s="192">
        <f t="shared" si="279"/>
        <v>0</v>
      </c>
      <c r="FS176" s="192">
        <f t="shared" si="280"/>
        <v>0</v>
      </c>
      <c r="FT176" s="193">
        <f t="shared" si="281"/>
        <v>0</v>
      </c>
      <c r="FU176" s="193">
        <f t="shared" si="282"/>
        <v>0</v>
      </c>
    </row>
    <row r="177" spans="2:177" ht="13" thickBot="1" x14ac:dyDescent="0.3">
      <c r="B177" s="131"/>
      <c r="H177" s="2"/>
      <c r="M177" s="2"/>
      <c r="O177" s="97"/>
      <c r="P177" s="2"/>
      <c r="R177" s="10"/>
      <c r="V177" s="2"/>
      <c r="X177" s="10"/>
      <c r="Y177" s="10"/>
      <c r="AB177" s="98"/>
      <c r="AC177" s="10"/>
      <c r="AD177" s="10"/>
      <c r="AE177" s="10"/>
      <c r="AF177" s="10"/>
      <c r="AH177" s="2"/>
      <c r="AI177" s="10"/>
      <c r="AJ177" s="10"/>
      <c r="AK177" s="10"/>
      <c r="AL177" s="10"/>
      <c r="AM177" s="10"/>
      <c r="AN177" s="98"/>
      <c r="AO177" s="10"/>
      <c r="AP177" s="10"/>
      <c r="AQ177" s="10"/>
      <c r="AR177" s="10"/>
      <c r="AS177" s="10"/>
      <c r="AT177" s="151"/>
      <c r="AU177" s="10"/>
      <c r="AV177" s="10"/>
      <c r="AW177" s="10"/>
      <c r="AX177" s="10"/>
      <c r="AY177" s="10"/>
      <c r="AZ177" s="98"/>
      <c r="BA177" s="10"/>
      <c r="BB177" s="10"/>
      <c r="BC177" s="10"/>
      <c r="BD177" s="10"/>
      <c r="BE177" s="10"/>
      <c r="BF177" s="10"/>
      <c r="BG177" s="10"/>
      <c r="BH177" s="10"/>
      <c r="BJ177" s="98"/>
      <c r="BK177" s="195"/>
      <c r="BL177" s="195"/>
      <c r="BM177" s="195"/>
      <c r="BN177" s="195"/>
      <c r="BO177" s="195"/>
      <c r="BP177" s="195"/>
      <c r="BQ177" s="195"/>
      <c r="BR177" s="195"/>
      <c r="BS177" s="195"/>
      <c r="BT177" s="114"/>
      <c r="BU177" s="98"/>
      <c r="BV177" s="98"/>
      <c r="BW177" s="98"/>
      <c r="BX177" s="98"/>
      <c r="BY177" s="98"/>
      <c r="BZ177" s="98"/>
      <c r="CA177" s="98"/>
      <c r="CB177" s="98"/>
      <c r="CC177" s="98"/>
      <c r="CD177" s="195"/>
      <c r="CE177" s="195"/>
      <c r="CF177" s="114"/>
      <c r="CG177" s="98"/>
      <c r="CH177" s="195"/>
      <c r="CI177" s="98"/>
      <c r="CJ177" s="98"/>
      <c r="CK177" s="98"/>
      <c r="CL177" s="98"/>
      <c r="CM177" s="98"/>
      <c r="CN177" s="98"/>
      <c r="CO177" s="99"/>
      <c r="CP177" s="98"/>
      <c r="CQ177" s="195"/>
      <c r="CR177" s="195"/>
      <c r="CU177" s="98"/>
      <c r="CV177" s="195"/>
      <c r="CW177" s="98"/>
      <c r="CX177" s="98"/>
      <c r="CY177" s="98"/>
      <c r="CZ177" s="98"/>
      <c r="DA177" s="98"/>
      <c r="DB177" s="98"/>
      <c r="DC177" s="99"/>
      <c r="DD177" s="98"/>
      <c r="DE177" s="195"/>
      <c r="DF177" s="195"/>
      <c r="DG177" s="195"/>
      <c r="DJ177" s="98"/>
      <c r="DK177" s="195"/>
      <c r="DL177" s="98"/>
      <c r="DM177" s="98"/>
      <c r="DN177" s="98"/>
      <c r="DO177" s="98"/>
      <c r="DP177" s="98"/>
      <c r="DQ177" s="98"/>
      <c r="DR177" s="98"/>
      <c r="DS177" s="98"/>
      <c r="DT177" s="195"/>
      <c r="DU177" s="195"/>
      <c r="DV177" s="195"/>
      <c r="EO177" s="196">
        <v>1918</v>
      </c>
      <c r="EP177" s="194">
        <f t="shared" si="254"/>
        <v>1</v>
      </c>
      <c r="EQ177" s="195">
        <f t="shared" si="284"/>
        <v>1</v>
      </c>
      <c r="ER177" s="98">
        <f t="shared" si="285"/>
        <v>1</v>
      </c>
      <c r="ES177" s="98">
        <f t="shared" si="286"/>
        <v>1</v>
      </c>
      <c r="ET177" s="98">
        <f t="shared" si="287"/>
        <v>1</v>
      </c>
      <c r="EU177" s="98">
        <f t="shared" si="288"/>
        <v>1</v>
      </c>
      <c r="EV177" s="98">
        <f t="shared" si="289"/>
        <v>0</v>
      </c>
      <c r="EW177" s="98">
        <f t="shared" si="290"/>
        <v>0</v>
      </c>
      <c r="EX177" s="98">
        <f t="shared" si="291"/>
        <v>0</v>
      </c>
      <c r="EY177" s="98">
        <f t="shared" si="292"/>
        <v>0</v>
      </c>
      <c r="EZ177" s="98">
        <f t="shared" si="293"/>
        <v>0</v>
      </c>
      <c r="FA177" s="195">
        <f t="shared" si="294"/>
        <v>0</v>
      </c>
      <c r="FB177" s="195">
        <f t="shared" si="295"/>
        <v>0</v>
      </c>
      <c r="FC177" s="196">
        <f t="shared" si="296"/>
        <v>0</v>
      </c>
      <c r="FF177" s="10">
        <v>1768</v>
      </c>
      <c r="FG177" s="191">
        <f t="shared" si="268"/>
        <v>0</v>
      </c>
      <c r="FH177" s="192">
        <f t="shared" si="269"/>
        <v>0</v>
      </c>
      <c r="FI177" s="160">
        <f t="shared" si="270"/>
        <v>0</v>
      </c>
      <c r="FJ177" s="160">
        <f t="shared" si="271"/>
        <v>0</v>
      </c>
      <c r="FK177" s="160">
        <f t="shared" si="272"/>
        <v>0</v>
      </c>
      <c r="FL177" s="160">
        <f t="shared" si="273"/>
        <v>0</v>
      </c>
      <c r="FM177" s="160">
        <f t="shared" si="274"/>
        <v>0</v>
      </c>
      <c r="FN177" s="160">
        <f t="shared" si="275"/>
        <v>0</v>
      </c>
      <c r="FO177" s="160">
        <f t="shared" si="276"/>
        <v>0</v>
      </c>
      <c r="FP177" s="160">
        <f t="shared" si="277"/>
        <v>0</v>
      </c>
      <c r="FQ177" s="160">
        <f t="shared" si="278"/>
        <v>0</v>
      </c>
      <c r="FR177" s="192">
        <f t="shared" si="279"/>
        <v>0</v>
      </c>
      <c r="FS177" s="192">
        <f t="shared" si="280"/>
        <v>0</v>
      </c>
      <c r="FT177" s="193">
        <f t="shared" si="281"/>
        <v>0</v>
      </c>
      <c r="FU177" s="193">
        <f t="shared" si="282"/>
        <v>0</v>
      </c>
    </row>
    <row r="178" spans="2:177" ht="13" thickBot="1" x14ac:dyDescent="0.3">
      <c r="B178" s="132">
        <v>102</v>
      </c>
      <c r="H178" s="2"/>
      <c r="M178" s="97"/>
      <c r="O178" s="97"/>
      <c r="P178" s="2"/>
      <c r="Q178" s="97"/>
      <c r="V178" s="2"/>
      <c r="AB178" s="98"/>
      <c r="AH178" s="2"/>
      <c r="AN178" s="98"/>
      <c r="AT178" s="98"/>
      <c r="AZ178" s="98"/>
      <c r="BJ178" s="98"/>
      <c r="CZ178" s="10"/>
      <c r="DC178" s="100"/>
      <c r="DO178" s="10"/>
      <c r="EO178" s="196">
        <v>1923</v>
      </c>
      <c r="EP178" s="194">
        <f t="shared" si="254"/>
        <v>0</v>
      </c>
      <c r="EQ178" s="195">
        <f t="shared" si="284"/>
        <v>0</v>
      </c>
      <c r="ER178" s="98">
        <f t="shared" si="285"/>
        <v>0</v>
      </c>
      <c r="ES178" s="98">
        <f t="shared" si="286"/>
        <v>0</v>
      </c>
      <c r="ET178" s="98">
        <f t="shared" si="287"/>
        <v>0</v>
      </c>
      <c r="EU178" s="98">
        <f t="shared" si="288"/>
        <v>1</v>
      </c>
      <c r="EV178" s="98">
        <f t="shared" si="289"/>
        <v>0</v>
      </c>
      <c r="EW178" s="98">
        <f t="shared" si="290"/>
        <v>0</v>
      </c>
      <c r="EX178" s="98">
        <f t="shared" si="291"/>
        <v>0</v>
      </c>
      <c r="EY178" s="98">
        <f t="shared" si="292"/>
        <v>0</v>
      </c>
      <c r="EZ178" s="98">
        <f t="shared" si="293"/>
        <v>0</v>
      </c>
      <c r="FA178" s="195">
        <f t="shared" si="294"/>
        <v>0</v>
      </c>
      <c r="FB178" s="195">
        <f t="shared" si="295"/>
        <v>0</v>
      </c>
      <c r="FC178" s="196">
        <f t="shared" si="296"/>
        <v>0</v>
      </c>
      <c r="FF178" s="10">
        <v>1775</v>
      </c>
      <c r="FG178" s="191">
        <f t="shared" si="268"/>
        <v>0</v>
      </c>
      <c r="FH178" s="192">
        <f t="shared" si="269"/>
        <v>0</v>
      </c>
      <c r="FI178" s="160">
        <f t="shared" si="270"/>
        <v>0</v>
      </c>
      <c r="FJ178" s="160">
        <f t="shared" si="271"/>
        <v>0</v>
      </c>
      <c r="FK178" s="160">
        <f t="shared" si="272"/>
        <v>0</v>
      </c>
      <c r="FL178" s="160">
        <f t="shared" si="273"/>
        <v>0</v>
      </c>
      <c r="FM178" s="160">
        <f t="shared" si="274"/>
        <v>0</v>
      </c>
      <c r="FN178" s="160">
        <f t="shared" si="275"/>
        <v>0</v>
      </c>
      <c r="FO178" s="160">
        <f t="shared" si="276"/>
        <v>0</v>
      </c>
      <c r="FP178" s="160">
        <f t="shared" si="277"/>
        <v>0</v>
      </c>
      <c r="FQ178" s="160">
        <f t="shared" si="278"/>
        <v>0</v>
      </c>
      <c r="FR178" s="192">
        <f t="shared" si="279"/>
        <v>0</v>
      </c>
      <c r="FS178" s="192">
        <f t="shared" si="280"/>
        <v>0</v>
      </c>
      <c r="FT178" s="193">
        <f t="shared" si="281"/>
        <v>0</v>
      </c>
      <c r="FU178" s="193">
        <f t="shared" si="282"/>
        <v>0</v>
      </c>
    </row>
    <row r="179" spans="2:177" ht="13.5" thickBot="1" x14ac:dyDescent="0.35">
      <c r="H179" s="2"/>
      <c r="M179" s="97"/>
      <c r="O179" s="97"/>
      <c r="P179" s="102" t="s">
        <v>32</v>
      </c>
      <c r="Q179" s="101"/>
      <c r="V179" s="102" t="s">
        <v>33</v>
      </c>
      <c r="W179" s="101"/>
      <c r="AB179" s="102" t="s">
        <v>34</v>
      </c>
      <c r="AC179" s="101"/>
      <c r="AH179" s="102" t="s">
        <v>39</v>
      </c>
      <c r="AI179" s="101"/>
      <c r="AN179" s="102" t="s">
        <v>40</v>
      </c>
      <c r="AO179" s="101"/>
      <c r="AT179" s="102" t="s">
        <v>48</v>
      </c>
      <c r="AU179" s="101"/>
      <c r="AZ179" s="102" t="s">
        <v>47</v>
      </c>
      <c r="BA179" s="101"/>
      <c r="BJ179" s="116" t="s">
        <v>50</v>
      </c>
      <c r="CZ179" s="10"/>
      <c r="DC179" s="100"/>
      <c r="DO179" s="10"/>
      <c r="EO179" s="196">
        <v>1983</v>
      </c>
      <c r="EP179" s="194">
        <f t="shared" si="254"/>
        <v>1</v>
      </c>
      <c r="EQ179" s="195">
        <f t="shared" si="284"/>
        <v>1</v>
      </c>
      <c r="ER179" s="98">
        <f t="shared" si="285"/>
        <v>1</v>
      </c>
      <c r="ES179" s="98">
        <f t="shared" si="286"/>
        <v>1</v>
      </c>
      <c r="ET179" s="98">
        <f t="shared" si="287"/>
        <v>0</v>
      </c>
      <c r="EU179" s="98">
        <f t="shared" si="288"/>
        <v>0</v>
      </c>
      <c r="EV179" s="98">
        <f t="shared" si="289"/>
        <v>1</v>
      </c>
      <c r="EW179" s="98">
        <f t="shared" si="290"/>
        <v>0</v>
      </c>
      <c r="EX179" s="98">
        <f t="shared" si="291"/>
        <v>0</v>
      </c>
      <c r="EY179" s="98">
        <f t="shared" si="292"/>
        <v>0</v>
      </c>
      <c r="EZ179" s="98">
        <f t="shared" si="293"/>
        <v>0</v>
      </c>
      <c r="FA179" s="195">
        <f t="shared" si="294"/>
        <v>0</v>
      </c>
      <c r="FB179" s="195">
        <f t="shared" si="295"/>
        <v>0</v>
      </c>
      <c r="FC179" s="196">
        <f t="shared" si="296"/>
        <v>0</v>
      </c>
      <c r="FF179" s="10">
        <v>1796</v>
      </c>
      <c r="FG179" s="191">
        <f t="shared" si="268"/>
        <v>0</v>
      </c>
      <c r="FH179" s="192">
        <f t="shared" si="269"/>
        <v>0</v>
      </c>
      <c r="FI179" s="160">
        <f t="shared" si="270"/>
        <v>0</v>
      </c>
      <c r="FJ179" s="160">
        <f t="shared" si="271"/>
        <v>0</v>
      </c>
      <c r="FK179" s="160">
        <f t="shared" si="272"/>
        <v>0</v>
      </c>
      <c r="FL179" s="160">
        <f t="shared" si="273"/>
        <v>0</v>
      </c>
      <c r="FM179" s="160">
        <f t="shared" si="274"/>
        <v>0</v>
      </c>
      <c r="FN179" s="160">
        <f t="shared" si="275"/>
        <v>0</v>
      </c>
      <c r="FO179" s="160">
        <f t="shared" si="276"/>
        <v>0</v>
      </c>
      <c r="FP179" s="160">
        <f t="shared" si="277"/>
        <v>0</v>
      </c>
      <c r="FQ179" s="160">
        <f t="shared" si="278"/>
        <v>0</v>
      </c>
      <c r="FR179" s="192">
        <f t="shared" si="279"/>
        <v>0</v>
      </c>
      <c r="FS179" s="192">
        <f t="shared" si="280"/>
        <v>0</v>
      </c>
      <c r="FT179" s="193">
        <f t="shared" si="281"/>
        <v>0</v>
      </c>
      <c r="FU179" s="193">
        <f t="shared" si="282"/>
        <v>0</v>
      </c>
    </row>
    <row r="180" spans="2:177" ht="13.5" thickBot="1" x14ac:dyDescent="0.35">
      <c r="H180" s="2"/>
      <c r="M180" s="97"/>
      <c r="O180" s="97"/>
      <c r="P180" s="102" t="s">
        <v>31</v>
      </c>
      <c r="Q180" s="101">
        <f>SUM(Q62:Q149)</f>
        <v>36</v>
      </c>
      <c r="R180" s="101">
        <f>SUM(R62:R149)</f>
        <v>29</v>
      </c>
      <c r="V180" s="102" t="s">
        <v>31</v>
      </c>
      <c r="W180" s="101">
        <f>SUM(W62:W157)</f>
        <v>47</v>
      </c>
      <c r="X180" s="101">
        <f>SUM(X62:X157)</f>
        <v>31</v>
      </c>
      <c r="Y180" s="101">
        <f>SUM(Y62:Y157)</f>
        <v>24</v>
      </c>
      <c r="AB180" s="102" t="s">
        <v>31</v>
      </c>
      <c r="AC180" s="101">
        <f>SUM(AC62:AC157)</f>
        <v>48</v>
      </c>
      <c r="AD180" s="101">
        <f>SUM(AD62:AD157)</f>
        <v>45</v>
      </c>
      <c r="AE180" s="101">
        <f>SUM(AE62:AE157)</f>
        <v>29</v>
      </c>
      <c r="AF180" s="101">
        <f>SUM(AF62:AF157)</f>
        <v>24</v>
      </c>
      <c r="AH180" s="102" t="s">
        <v>31</v>
      </c>
      <c r="AI180" s="101">
        <f>SUM(AI62:AI157)</f>
        <v>45</v>
      </c>
      <c r="AJ180" s="101">
        <f>SUM(AJ62:AJ157)</f>
        <v>41</v>
      </c>
      <c r="AK180" s="101">
        <f>SUM(AK62:AK157)</f>
        <v>40</v>
      </c>
      <c r="AL180" s="101">
        <f>SUM(AL62:AL157)</f>
        <v>30</v>
      </c>
      <c r="AM180" s="101">
        <f>SUM(AM62:AM157)</f>
        <v>23</v>
      </c>
      <c r="AN180" s="102" t="s">
        <v>31</v>
      </c>
      <c r="AO180" s="101">
        <f>SUM(AO62:AO157)</f>
        <v>45</v>
      </c>
      <c r="AP180" s="101">
        <f>SUM(AP62:AP157)</f>
        <v>42</v>
      </c>
      <c r="AQ180" s="101">
        <f>SUM(AQ62:AQ157)</f>
        <v>37</v>
      </c>
      <c r="AR180" s="101">
        <f>SUM(AR62:AR157)</f>
        <v>42</v>
      </c>
      <c r="AS180" s="101">
        <f>SUM(AS62:AS157)</f>
        <v>25</v>
      </c>
      <c r="AT180" s="102" t="s">
        <v>31</v>
      </c>
      <c r="AU180" s="101">
        <f>SUM(AU62:AU157)</f>
        <v>44</v>
      </c>
      <c r="AV180" s="101">
        <f>SUM(AV62:AV157)</f>
        <v>45</v>
      </c>
      <c r="AW180" s="101">
        <f>SUM(AW62:AW157)</f>
        <v>39</v>
      </c>
      <c r="AX180" s="101">
        <f>SUM(AX62:AX157)</f>
        <v>31</v>
      </c>
      <c r="AY180" s="101">
        <f>SUM(AY62:AY157)</f>
        <v>31</v>
      </c>
      <c r="AZ180" s="102" t="s">
        <v>31</v>
      </c>
      <c r="BA180" s="101">
        <f t="shared" ref="BA180:BG180" si="297">SUM(BA62:BA157)</f>
        <v>40</v>
      </c>
      <c r="BB180" s="101">
        <f t="shared" si="297"/>
        <v>39</v>
      </c>
      <c r="BC180" s="101">
        <f t="shared" si="297"/>
        <v>39</v>
      </c>
      <c r="BD180" s="101">
        <f t="shared" si="297"/>
        <v>32</v>
      </c>
      <c r="BE180" s="101">
        <f t="shared" si="297"/>
        <v>32</v>
      </c>
      <c r="BF180" s="101">
        <f t="shared" si="297"/>
        <v>31</v>
      </c>
      <c r="BG180" s="101">
        <f t="shared" si="297"/>
        <v>24</v>
      </c>
      <c r="BJ180" s="102" t="s">
        <v>31</v>
      </c>
      <c r="BK180" s="101">
        <f t="shared" ref="BK180:BS180" si="298">SUM(BK62:BK157)</f>
        <v>35</v>
      </c>
      <c r="BL180" s="101">
        <f t="shared" si="298"/>
        <v>37</v>
      </c>
      <c r="BM180" s="101">
        <f t="shared" si="298"/>
        <v>33</v>
      </c>
      <c r="BN180" s="101">
        <f t="shared" si="298"/>
        <v>33</v>
      </c>
      <c r="BO180" s="101">
        <f t="shared" si="298"/>
        <v>29</v>
      </c>
      <c r="BP180" s="101">
        <f t="shared" si="298"/>
        <v>26</v>
      </c>
      <c r="BQ180" s="101">
        <f t="shared" si="298"/>
        <v>31</v>
      </c>
      <c r="BR180" s="101">
        <f t="shared" si="298"/>
        <v>22</v>
      </c>
      <c r="BS180" s="101">
        <f t="shared" si="298"/>
        <v>18</v>
      </c>
      <c r="BT180" s="229"/>
      <c r="BV180" s="101">
        <f t="shared" ref="BV180:CE180" si="299">SUM(BV62:BV157)</f>
        <v>43</v>
      </c>
      <c r="BW180" s="101">
        <f t="shared" si="299"/>
        <v>41</v>
      </c>
      <c r="BX180" s="101">
        <f t="shared" si="299"/>
        <v>29</v>
      </c>
      <c r="BY180" s="101">
        <f t="shared" si="299"/>
        <v>34</v>
      </c>
      <c r="BZ180" s="101">
        <f t="shared" si="299"/>
        <v>26</v>
      </c>
      <c r="CA180" s="101">
        <f t="shared" si="299"/>
        <v>25</v>
      </c>
      <c r="CB180" s="101">
        <f t="shared" si="299"/>
        <v>25</v>
      </c>
      <c r="CC180" s="101">
        <f t="shared" si="299"/>
        <v>26</v>
      </c>
      <c r="CD180" s="101">
        <f t="shared" si="299"/>
        <v>20</v>
      </c>
      <c r="CE180" s="101">
        <f t="shared" si="299"/>
        <v>16</v>
      </c>
      <c r="CH180" s="101">
        <f t="shared" ref="CH180:CQ180" si="300">SUM(CH62:CH157)</f>
        <v>47</v>
      </c>
      <c r="CI180" s="101">
        <f t="shared" si="300"/>
        <v>35</v>
      </c>
      <c r="CJ180" s="101">
        <f t="shared" si="300"/>
        <v>40</v>
      </c>
      <c r="CK180" s="101">
        <f t="shared" si="300"/>
        <v>29</v>
      </c>
      <c r="CL180" s="108">
        <f t="shared" si="300"/>
        <v>33</v>
      </c>
      <c r="CM180" s="101">
        <f t="shared" si="300"/>
        <v>28</v>
      </c>
      <c r="CN180" s="101">
        <f t="shared" si="300"/>
        <v>24</v>
      </c>
      <c r="CO180" s="104">
        <f t="shared" si="300"/>
        <v>25</v>
      </c>
      <c r="CP180" s="101">
        <f t="shared" si="300"/>
        <v>24</v>
      </c>
      <c r="CQ180" s="101">
        <f t="shared" si="300"/>
        <v>16</v>
      </c>
      <c r="CV180" s="101">
        <f t="shared" ref="CV180:DE180" si="301">SUM(CV62:CV157)</f>
        <v>49</v>
      </c>
      <c r="CW180" s="101">
        <f t="shared" si="301"/>
        <v>39</v>
      </c>
      <c r="CX180" s="101">
        <f t="shared" si="301"/>
        <v>31</v>
      </c>
      <c r="CY180" s="101">
        <f t="shared" si="301"/>
        <v>31</v>
      </c>
      <c r="CZ180" s="108">
        <f t="shared" si="301"/>
        <v>29</v>
      </c>
      <c r="DA180" s="101">
        <f t="shared" si="301"/>
        <v>30</v>
      </c>
      <c r="DB180" s="101">
        <f t="shared" si="301"/>
        <v>26</v>
      </c>
      <c r="DC180" s="104">
        <f t="shared" si="301"/>
        <v>23</v>
      </c>
      <c r="DD180" s="101">
        <f t="shared" si="301"/>
        <v>23</v>
      </c>
      <c r="DE180" s="101">
        <f t="shared" si="301"/>
        <v>16</v>
      </c>
      <c r="DK180" s="101">
        <f t="shared" ref="DK180:DT180" si="302">SUM(DK62:DK157)</f>
        <v>46</v>
      </c>
      <c r="DL180" s="101">
        <f t="shared" si="302"/>
        <v>47</v>
      </c>
      <c r="DM180" s="101">
        <f t="shared" si="302"/>
        <v>30</v>
      </c>
      <c r="DN180" s="101">
        <f t="shared" si="302"/>
        <v>27</v>
      </c>
      <c r="DO180" s="108">
        <f t="shared" si="302"/>
        <v>28</v>
      </c>
      <c r="DP180" s="101">
        <f t="shared" si="302"/>
        <v>24</v>
      </c>
      <c r="DQ180" s="101">
        <f t="shared" si="302"/>
        <v>29</v>
      </c>
      <c r="DR180" s="108">
        <f t="shared" si="302"/>
        <v>23</v>
      </c>
      <c r="DS180" s="101">
        <f t="shared" si="302"/>
        <v>20</v>
      </c>
      <c r="DT180" s="101">
        <f t="shared" si="302"/>
        <v>20</v>
      </c>
      <c r="DZ180" s="101">
        <f t="shared" ref="DZ180:EI180" si="303">SUM(DZ62:DZ157)</f>
        <v>44</v>
      </c>
      <c r="EA180" s="101">
        <f t="shared" si="303"/>
        <v>45</v>
      </c>
      <c r="EB180" s="101">
        <f t="shared" si="303"/>
        <v>49</v>
      </c>
      <c r="EC180" s="101">
        <f t="shared" si="303"/>
        <v>39</v>
      </c>
      <c r="ED180" s="108">
        <f t="shared" si="303"/>
        <v>34</v>
      </c>
      <c r="EE180" s="101">
        <f t="shared" si="303"/>
        <v>31</v>
      </c>
      <c r="EF180" s="101">
        <f t="shared" si="303"/>
        <v>27</v>
      </c>
      <c r="EG180" s="108">
        <f t="shared" si="303"/>
        <v>30</v>
      </c>
      <c r="EH180" s="101">
        <f t="shared" si="303"/>
        <v>23</v>
      </c>
      <c r="EI180" s="101">
        <f t="shared" si="303"/>
        <v>23</v>
      </c>
      <c r="EO180" s="196">
        <v>1986</v>
      </c>
      <c r="EP180" s="194">
        <f t="shared" si="254"/>
        <v>1</v>
      </c>
      <c r="EQ180" s="195">
        <f t="shared" si="284"/>
        <v>1</v>
      </c>
      <c r="ER180" s="98">
        <f t="shared" si="285"/>
        <v>1</v>
      </c>
      <c r="ES180" s="98">
        <f t="shared" si="286"/>
        <v>1</v>
      </c>
      <c r="ET180" s="98">
        <f t="shared" si="287"/>
        <v>1</v>
      </c>
      <c r="EU180" s="98">
        <f t="shared" si="288"/>
        <v>0</v>
      </c>
      <c r="EV180" s="98">
        <f t="shared" si="289"/>
        <v>0</v>
      </c>
      <c r="EW180" s="98">
        <f t="shared" si="290"/>
        <v>0</v>
      </c>
      <c r="EX180" s="98">
        <f t="shared" si="291"/>
        <v>0</v>
      </c>
      <c r="EY180" s="98">
        <f t="shared" si="292"/>
        <v>0</v>
      </c>
      <c r="EZ180" s="98">
        <f t="shared" si="293"/>
        <v>0</v>
      </c>
      <c r="FA180" s="195">
        <f t="shared" si="294"/>
        <v>0</v>
      </c>
      <c r="FB180" s="195">
        <f t="shared" si="295"/>
        <v>0</v>
      </c>
      <c r="FC180" s="196">
        <f t="shared" si="296"/>
        <v>0</v>
      </c>
      <c r="FF180" s="10">
        <v>1806</v>
      </c>
      <c r="FG180" s="191">
        <f t="shared" si="268"/>
        <v>1</v>
      </c>
      <c r="FH180" s="192">
        <f t="shared" si="269"/>
        <v>1</v>
      </c>
      <c r="FI180" s="160">
        <f t="shared" si="270"/>
        <v>1</v>
      </c>
      <c r="FJ180" s="160">
        <f t="shared" si="271"/>
        <v>0</v>
      </c>
      <c r="FK180" s="160">
        <f t="shared" si="272"/>
        <v>0</v>
      </c>
      <c r="FL180" s="160">
        <f t="shared" si="273"/>
        <v>0</v>
      </c>
      <c r="FM180" s="160">
        <f t="shared" si="274"/>
        <v>1</v>
      </c>
      <c r="FN180" s="160">
        <f t="shared" si="275"/>
        <v>1</v>
      </c>
      <c r="FO180" s="160">
        <f t="shared" si="276"/>
        <v>0</v>
      </c>
      <c r="FP180" s="160">
        <f t="shared" si="277"/>
        <v>0</v>
      </c>
      <c r="FQ180" s="160">
        <f t="shared" si="278"/>
        <v>0</v>
      </c>
      <c r="FR180" s="192">
        <f t="shared" si="279"/>
        <v>0</v>
      </c>
      <c r="FS180" s="192">
        <f t="shared" si="280"/>
        <v>0</v>
      </c>
      <c r="FT180" s="193">
        <f t="shared" si="281"/>
        <v>0</v>
      </c>
      <c r="FU180" s="193">
        <f t="shared" si="282"/>
        <v>0</v>
      </c>
    </row>
    <row r="181" spans="2:177" ht="13.5" thickBot="1" x14ac:dyDescent="0.35">
      <c r="H181" s="2"/>
      <c r="M181" s="97"/>
      <c r="P181" s="102" t="s">
        <v>29</v>
      </c>
      <c r="Q181" s="101">
        <f>COUNT(I53:I132)</f>
        <v>80</v>
      </c>
      <c r="V181" s="102" t="s">
        <v>29</v>
      </c>
      <c r="W181" s="101">
        <f>COUNT(Q62:Q149)</f>
        <v>88</v>
      </c>
      <c r="AB181" s="102" t="s">
        <v>29</v>
      </c>
      <c r="AC181" s="101">
        <f>COUNT(W62:W157)</f>
        <v>96</v>
      </c>
      <c r="AH181" s="102" t="s">
        <v>29</v>
      </c>
      <c r="AI181" s="101">
        <f>COUNT(AC62:AC157)</f>
        <v>96</v>
      </c>
      <c r="AN181" s="102" t="s">
        <v>29</v>
      </c>
      <c r="AO181" s="101">
        <f>COUNT(AI62:AI157)</f>
        <v>96</v>
      </c>
      <c r="AT181" s="102" t="s">
        <v>29</v>
      </c>
      <c r="AU181" s="101">
        <f>COUNT(AO62:AO157)</f>
        <v>96</v>
      </c>
      <c r="AZ181" s="102" t="s">
        <v>29</v>
      </c>
      <c r="BA181" s="101">
        <f>COUNT(AU62:AU157)</f>
        <v>96</v>
      </c>
      <c r="BJ181" s="102" t="s">
        <v>29</v>
      </c>
      <c r="BK181" s="101">
        <f>COUNT(BE62:BE157)</f>
        <v>96</v>
      </c>
      <c r="BV181" s="101">
        <f>COUNT(BP62:BP157)</f>
        <v>96</v>
      </c>
      <c r="CH181" s="101">
        <f>COUNT(CB62:CB157)</f>
        <v>96</v>
      </c>
      <c r="CV181" s="101">
        <f>COUNT(CP62:CP157)</f>
        <v>96</v>
      </c>
      <c r="CZ181" s="10"/>
      <c r="DC181" s="100"/>
      <c r="DK181" s="101">
        <f>COUNT(DE62:DE157)</f>
        <v>96</v>
      </c>
      <c r="DO181" s="10"/>
      <c r="DZ181" s="101">
        <f>COUNT(DY62:DY174)</f>
        <v>112</v>
      </c>
      <c r="ED181" s="10"/>
      <c r="EG181" s="10"/>
      <c r="EO181" s="196">
        <v>2016</v>
      </c>
      <c r="EP181" s="194">
        <f t="shared" si="254"/>
        <v>0</v>
      </c>
      <c r="EQ181" s="195">
        <f t="shared" si="284"/>
        <v>0</v>
      </c>
      <c r="ER181" s="98">
        <f t="shared" si="285"/>
        <v>1</v>
      </c>
      <c r="ES181" s="98">
        <f t="shared" si="286"/>
        <v>1</v>
      </c>
      <c r="ET181" s="98">
        <f t="shared" si="287"/>
        <v>1</v>
      </c>
      <c r="EU181" s="98">
        <f t="shared" si="288"/>
        <v>0</v>
      </c>
      <c r="EV181" s="98">
        <f t="shared" si="289"/>
        <v>1</v>
      </c>
      <c r="EW181" s="98">
        <f t="shared" si="290"/>
        <v>0</v>
      </c>
      <c r="EX181" s="98">
        <f t="shared" si="291"/>
        <v>0</v>
      </c>
      <c r="EY181" s="98">
        <f t="shared" si="292"/>
        <v>0</v>
      </c>
      <c r="EZ181" s="98">
        <f t="shared" si="293"/>
        <v>0</v>
      </c>
      <c r="FA181" s="195">
        <f t="shared" si="294"/>
        <v>0</v>
      </c>
      <c r="FB181" s="195">
        <f t="shared" si="295"/>
        <v>0</v>
      </c>
      <c r="FC181" s="196">
        <f t="shared" si="296"/>
        <v>0</v>
      </c>
      <c r="FF181" s="10">
        <v>1918</v>
      </c>
      <c r="FG181" s="191">
        <f t="shared" si="268"/>
        <v>0</v>
      </c>
      <c r="FH181" s="192">
        <f t="shared" si="269"/>
        <v>1</v>
      </c>
      <c r="FI181" s="160">
        <f t="shared" si="270"/>
        <v>1</v>
      </c>
      <c r="FJ181" s="160">
        <f t="shared" si="271"/>
        <v>1</v>
      </c>
      <c r="FK181" s="160">
        <f t="shared" si="272"/>
        <v>1</v>
      </c>
      <c r="FL181" s="160">
        <f t="shared" si="273"/>
        <v>1</v>
      </c>
      <c r="FM181" s="160">
        <f t="shared" si="274"/>
        <v>1</v>
      </c>
      <c r="FN181" s="160">
        <f t="shared" si="275"/>
        <v>0</v>
      </c>
      <c r="FO181" s="160">
        <f t="shared" si="276"/>
        <v>0</v>
      </c>
      <c r="FP181" s="160">
        <f t="shared" si="277"/>
        <v>0</v>
      </c>
      <c r="FQ181" s="160">
        <f t="shared" si="278"/>
        <v>0</v>
      </c>
      <c r="FR181" s="192">
        <f t="shared" si="279"/>
        <v>0</v>
      </c>
      <c r="FS181" s="192">
        <f t="shared" si="280"/>
        <v>0</v>
      </c>
      <c r="FT181" s="193">
        <f t="shared" si="281"/>
        <v>0</v>
      </c>
      <c r="FU181" s="193">
        <f t="shared" si="282"/>
        <v>0</v>
      </c>
    </row>
    <row r="182" spans="2:177" ht="13.5" thickBot="1" x14ac:dyDescent="0.35">
      <c r="B182" s="130">
        <v>255</v>
      </c>
      <c r="H182" s="2"/>
      <c r="M182" s="97"/>
      <c r="P182" s="102"/>
      <c r="Q182" s="124">
        <f>Q180/Q181</f>
        <v>0.45</v>
      </c>
      <c r="V182" s="102"/>
      <c r="W182" s="124">
        <f>W180/W181</f>
        <v>0.53409090909090906</v>
      </c>
      <c r="AB182" s="102"/>
      <c r="AC182" s="124">
        <f>AC180/AC181</f>
        <v>0.5</v>
      </c>
      <c r="AH182" s="102"/>
      <c r="AI182" s="124">
        <f>AI180/AI181</f>
        <v>0.46875</v>
      </c>
      <c r="AN182" s="102"/>
      <c r="AO182" s="124">
        <f>AO180/AO181</f>
        <v>0.46875</v>
      </c>
      <c r="AT182" s="102"/>
      <c r="AU182" s="124">
        <f>AU180/AU181</f>
        <v>0.45833333333333331</v>
      </c>
      <c r="AZ182" s="102"/>
      <c r="BA182" s="124">
        <f>BA180/BA181</f>
        <v>0.41666666666666669</v>
      </c>
      <c r="BJ182" s="98"/>
      <c r="BK182" s="124">
        <f>BK180/BK181</f>
        <v>0.36458333333333331</v>
      </c>
      <c r="BV182" s="124">
        <f>BV180/BV181</f>
        <v>0.44791666666666669</v>
      </c>
      <c r="CH182" s="124">
        <f>CH180/CH181</f>
        <v>0.48958333333333331</v>
      </c>
      <c r="CV182" s="124">
        <f>CV180/CV181</f>
        <v>0.51041666666666663</v>
      </c>
      <c r="CZ182" s="10"/>
      <c r="DC182" s="100"/>
      <c r="DK182" s="124">
        <f>DK180/DK181</f>
        <v>0.47916666666666669</v>
      </c>
      <c r="DO182" s="10"/>
      <c r="DZ182" s="124">
        <f>DZ180/DZ181</f>
        <v>0.39285714285714285</v>
      </c>
      <c r="ED182" s="10"/>
      <c r="EG182" s="10"/>
      <c r="EO182" s="196">
        <v>2039</v>
      </c>
      <c r="EP182" s="194">
        <f t="shared" si="254"/>
        <v>0</v>
      </c>
      <c r="EQ182" s="195">
        <f t="shared" si="284"/>
        <v>0</v>
      </c>
      <c r="ER182" s="98">
        <f t="shared" si="285"/>
        <v>0</v>
      </c>
      <c r="ES182" s="98">
        <f t="shared" si="286"/>
        <v>0</v>
      </c>
      <c r="ET182" s="98">
        <f t="shared" si="287"/>
        <v>0</v>
      </c>
      <c r="EU182" s="98">
        <f t="shared" si="288"/>
        <v>1</v>
      </c>
      <c r="EV182" s="98">
        <f t="shared" si="289"/>
        <v>0</v>
      </c>
      <c r="EW182" s="98">
        <f t="shared" si="290"/>
        <v>0</v>
      </c>
      <c r="EX182" s="98">
        <f t="shared" si="291"/>
        <v>0</v>
      </c>
      <c r="EY182" s="98">
        <f t="shared" si="292"/>
        <v>0</v>
      </c>
      <c r="EZ182" s="98">
        <f t="shared" si="293"/>
        <v>0</v>
      </c>
      <c r="FA182" s="195">
        <f t="shared" si="294"/>
        <v>0</v>
      </c>
      <c r="FB182" s="195">
        <f t="shared" si="295"/>
        <v>0</v>
      </c>
      <c r="FC182" s="196">
        <f t="shared" si="296"/>
        <v>0</v>
      </c>
      <c r="FF182" s="10">
        <v>1983</v>
      </c>
      <c r="FG182" s="191">
        <f t="shared" si="268"/>
        <v>0</v>
      </c>
      <c r="FH182" s="192">
        <f t="shared" si="269"/>
        <v>1</v>
      </c>
      <c r="FI182" s="160">
        <f t="shared" si="270"/>
        <v>1</v>
      </c>
      <c r="FJ182" s="160">
        <f t="shared" si="271"/>
        <v>1</v>
      </c>
      <c r="FK182" s="160">
        <f t="shared" si="272"/>
        <v>1</v>
      </c>
      <c r="FL182" s="160">
        <f t="shared" si="273"/>
        <v>0</v>
      </c>
      <c r="FM182" s="160">
        <f t="shared" si="274"/>
        <v>0</v>
      </c>
      <c r="FN182" s="160">
        <f t="shared" si="275"/>
        <v>1</v>
      </c>
      <c r="FO182" s="160">
        <f t="shared" si="276"/>
        <v>0</v>
      </c>
      <c r="FP182" s="160">
        <f t="shared" si="277"/>
        <v>0</v>
      </c>
      <c r="FQ182" s="160">
        <f t="shared" si="278"/>
        <v>0</v>
      </c>
      <c r="FR182" s="192">
        <f t="shared" si="279"/>
        <v>0</v>
      </c>
      <c r="FS182" s="192">
        <f t="shared" si="280"/>
        <v>0</v>
      </c>
      <c r="FT182" s="193">
        <f t="shared" si="281"/>
        <v>0</v>
      </c>
      <c r="FU182" s="193">
        <f t="shared" si="282"/>
        <v>0</v>
      </c>
    </row>
    <row r="183" spans="2:177" ht="13" thickBot="1" x14ac:dyDescent="0.3">
      <c r="B183" s="131">
        <v>232</v>
      </c>
      <c r="H183" s="2"/>
      <c r="M183" s="97"/>
      <c r="P183" s="149"/>
      <c r="Q183" s="96"/>
      <c r="R183" s="96"/>
      <c r="S183" s="96"/>
      <c r="T183" s="96"/>
      <c r="U183" s="96"/>
      <c r="V183" s="149"/>
      <c r="W183" s="96"/>
      <c r="X183" s="96"/>
      <c r="Y183" s="96"/>
      <c r="Z183" s="96"/>
      <c r="AA183" s="96"/>
      <c r="AB183" s="157"/>
      <c r="AC183" s="96"/>
      <c r="AD183" s="96"/>
      <c r="AE183" s="210"/>
      <c r="AF183" s="96"/>
      <c r="AG183" s="96"/>
      <c r="AH183" s="149"/>
      <c r="AI183" s="96"/>
      <c r="AJ183" s="96"/>
      <c r="AK183" s="96"/>
      <c r="AL183" s="96"/>
      <c r="AM183" s="96"/>
      <c r="AN183" s="157"/>
      <c r="AO183" s="96"/>
      <c r="AP183" s="96"/>
      <c r="AQ183" s="96"/>
      <c r="AR183" s="96"/>
      <c r="AS183" s="96"/>
      <c r="AT183" s="157"/>
      <c r="AU183" s="96"/>
      <c r="AV183" s="96"/>
      <c r="AW183" s="96"/>
      <c r="AX183" s="96"/>
      <c r="AY183" s="96"/>
      <c r="AZ183" s="157"/>
      <c r="BA183" s="96"/>
      <c r="BB183" s="96"/>
      <c r="BC183" s="96"/>
      <c r="BD183" s="96"/>
      <c r="BE183" s="96"/>
      <c r="BF183" s="96"/>
      <c r="BG183" s="96"/>
      <c r="BH183" s="96"/>
      <c r="BI183" s="96"/>
      <c r="BJ183" s="157"/>
      <c r="BK183" s="96"/>
      <c r="BL183" s="96"/>
      <c r="BM183" s="96"/>
      <c r="BN183" s="96"/>
      <c r="BO183" s="96"/>
      <c r="BP183" s="96"/>
      <c r="BQ183" s="96"/>
      <c r="BR183" s="96"/>
      <c r="BS183" s="96"/>
      <c r="BT183" s="210"/>
      <c r="CZ183" s="10"/>
      <c r="DC183" s="100"/>
      <c r="DO183" s="10"/>
      <c r="EO183" s="196">
        <v>2046</v>
      </c>
      <c r="EP183" s="194">
        <f t="shared" si="254"/>
        <v>0</v>
      </c>
      <c r="EQ183" s="195">
        <f t="shared" si="284"/>
        <v>0</v>
      </c>
      <c r="ER183" s="98">
        <f t="shared" si="285"/>
        <v>1</v>
      </c>
      <c r="ES183" s="98">
        <f t="shared" si="286"/>
        <v>1</v>
      </c>
      <c r="ET183" s="98">
        <f t="shared" si="287"/>
        <v>0</v>
      </c>
      <c r="EU183" s="98">
        <f t="shared" si="288"/>
        <v>0</v>
      </c>
      <c r="EV183" s="98">
        <f t="shared" si="289"/>
        <v>1</v>
      </c>
      <c r="EW183" s="98">
        <f t="shared" si="290"/>
        <v>0</v>
      </c>
      <c r="EX183" s="98">
        <f t="shared" si="291"/>
        <v>0</v>
      </c>
      <c r="EY183" s="98">
        <f t="shared" si="292"/>
        <v>0</v>
      </c>
      <c r="EZ183" s="98">
        <f t="shared" si="293"/>
        <v>0</v>
      </c>
      <c r="FA183" s="195">
        <f t="shared" si="294"/>
        <v>0</v>
      </c>
      <c r="FB183" s="195">
        <f t="shared" si="295"/>
        <v>0</v>
      </c>
      <c r="FC183" s="196">
        <f t="shared" si="296"/>
        <v>0</v>
      </c>
      <c r="FF183" s="10">
        <v>1986</v>
      </c>
      <c r="FG183" s="191">
        <f t="shared" si="268"/>
        <v>0</v>
      </c>
      <c r="FH183" s="192">
        <f t="shared" si="269"/>
        <v>1</v>
      </c>
      <c r="FI183" s="160">
        <f t="shared" si="270"/>
        <v>1</v>
      </c>
      <c r="FJ183" s="160">
        <f t="shared" si="271"/>
        <v>1</v>
      </c>
      <c r="FK183" s="160">
        <f t="shared" si="272"/>
        <v>1</v>
      </c>
      <c r="FL183" s="160">
        <f t="shared" si="273"/>
        <v>1</v>
      </c>
      <c r="FM183" s="160">
        <f t="shared" si="274"/>
        <v>0</v>
      </c>
      <c r="FN183" s="160">
        <f t="shared" si="275"/>
        <v>0</v>
      </c>
      <c r="FO183" s="160">
        <f t="shared" si="276"/>
        <v>0</v>
      </c>
      <c r="FP183" s="160">
        <f t="shared" si="277"/>
        <v>0</v>
      </c>
      <c r="FQ183" s="160">
        <f t="shared" si="278"/>
        <v>0</v>
      </c>
      <c r="FR183" s="192">
        <f t="shared" si="279"/>
        <v>0</v>
      </c>
      <c r="FS183" s="192">
        <f t="shared" si="280"/>
        <v>0</v>
      </c>
      <c r="FT183" s="193">
        <f t="shared" si="281"/>
        <v>0</v>
      </c>
      <c r="FU183" s="193">
        <f t="shared" si="282"/>
        <v>0</v>
      </c>
    </row>
    <row r="184" spans="2:177" ht="13" thickBot="1" x14ac:dyDescent="0.3">
      <c r="B184" s="132">
        <v>25</v>
      </c>
      <c r="H184" s="2"/>
      <c r="M184" s="97"/>
      <c r="O184" s="97"/>
      <c r="P184" s="2"/>
      <c r="Q184" s="97"/>
      <c r="V184" s="2"/>
      <c r="AB184" s="98"/>
      <c r="AH184" s="2"/>
      <c r="AN184" s="98"/>
      <c r="AT184" s="98"/>
      <c r="AZ184" s="98"/>
      <c r="BJ184" s="98">
        <v>2009</v>
      </c>
      <c r="BU184">
        <v>2010</v>
      </c>
      <c r="CG184" s="114">
        <v>2011</v>
      </c>
      <c r="CU184" s="114">
        <v>2012</v>
      </c>
      <c r="CZ184" s="10"/>
      <c r="DC184" s="100"/>
      <c r="DJ184" s="114">
        <v>2013</v>
      </c>
      <c r="DO184" s="10"/>
      <c r="EO184" s="196">
        <v>2052</v>
      </c>
      <c r="EP184" s="194">
        <f t="shared" si="254"/>
        <v>1</v>
      </c>
      <c r="EQ184" s="195">
        <f t="shared" si="284"/>
        <v>1</v>
      </c>
      <c r="ER184" s="98">
        <f t="shared" si="285"/>
        <v>0</v>
      </c>
      <c r="ES184" s="98">
        <f t="shared" si="286"/>
        <v>0</v>
      </c>
      <c r="ET184" s="98">
        <f t="shared" si="287"/>
        <v>0</v>
      </c>
      <c r="EU184" s="98">
        <f t="shared" si="288"/>
        <v>0</v>
      </c>
      <c r="EV184" s="98">
        <f t="shared" si="289"/>
        <v>0</v>
      </c>
      <c r="EW184" s="98">
        <f t="shared" si="290"/>
        <v>0</v>
      </c>
      <c r="EX184" s="98">
        <f t="shared" si="291"/>
        <v>0</v>
      </c>
      <c r="EY184" s="98">
        <f t="shared" si="292"/>
        <v>0</v>
      </c>
      <c r="EZ184" s="98">
        <f t="shared" si="293"/>
        <v>0</v>
      </c>
      <c r="FA184" s="195">
        <f t="shared" si="294"/>
        <v>0</v>
      </c>
      <c r="FB184" s="195">
        <f t="shared" si="295"/>
        <v>0</v>
      </c>
      <c r="FC184" s="196">
        <f t="shared" si="296"/>
        <v>0</v>
      </c>
      <c r="FF184" s="10">
        <v>2013</v>
      </c>
      <c r="FG184" s="191">
        <f t="shared" si="268"/>
        <v>0</v>
      </c>
      <c r="FH184" s="192">
        <f t="shared" si="269"/>
        <v>1</v>
      </c>
      <c r="FI184" s="160">
        <f t="shared" si="270"/>
        <v>0</v>
      </c>
      <c r="FJ184" s="160">
        <f t="shared" si="271"/>
        <v>0</v>
      </c>
      <c r="FK184" s="160">
        <f t="shared" si="272"/>
        <v>0</v>
      </c>
      <c r="FL184" s="160">
        <f t="shared" si="273"/>
        <v>0</v>
      </c>
      <c r="FM184" s="160">
        <f t="shared" si="274"/>
        <v>0</v>
      </c>
      <c r="FN184" s="160">
        <f t="shared" si="275"/>
        <v>0</v>
      </c>
      <c r="FO184" s="160">
        <f t="shared" si="276"/>
        <v>0</v>
      </c>
      <c r="FP184" s="160">
        <f t="shared" si="277"/>
        <v>0</v>
      </c>
      <c r="FQ184" s="160">
        <f t="shared" si="278"/>
        <v>0</v>
      </c>
      <c r="FR184" s="192">
        <f t="shared" si="279"/>
        <v>0</v>
      </c>
      <c r="FS184" s="192">
        <f t="shared" si="280"/>
        <v>0</v>
      </c>
      <c r="FT184" s="193">
        <f t="shared" si="281"/>
        <v>0</v>
      </c>
      <c r="FU184" s="193">
        <f t="shared" si="282"/>
        <v>0</v>
      </c>
    </row>
    <row r="185" spans="2:177" ht="13" thickBot="1" x14ac:dyDescent="0.3">
      <c r="H185" s="2"/>
      <c r="I185" s="155" t="s">
        <v>68</v>
      </c>
      <c r="J185" s="155" t="s">
        <v>62</v>
      </c>
      <c r="K185" s="155" t="s">
        <v>61</v>
      </c>
      <c r="L185" s="155" t="s">
        <v>66</v>
      </c>
      <c r="M185" s="97"/>
      <c r="O185" s="97"/>
      <c r="P185" s="151" t="s">
        <v>68</v>
      </c>
      <c r="Q185" s="237" t="s">
        <v>62</v>
      </c>
      <c r="R185" s="237" t="s">
        <v>61</v>
      </c>
      <c r="S185" s="237" t="s">
        <v>66</v>
      </c>
      <c r="T185" s="237" t="s">
        <v>67</v>
      </c>
      <c r="V185" s="151" t="s">
        <v>68</v>
      </c>
      <c r="W185" s="237" t="s">
        <v>62</v>
      </c>
      <c r="X185" s="237" t="s">
        <v>61</v>
      </c>
      <c r="Y185" s="237" t="s">
        <v>66</v>
      </c>
      <c r="Z185" s="237" t="s">
        <v>67</v>
      </c>
      <c r="AB185" s="151" t="s">
        <v>68</v>
      </c>
      <c r="AC185" s="237" t="s">
        <v>62</v>
      </c>
      <c r="AD185" s="237" t="s">
        <v>61</v>
      </c>
      <c r="AE185" s="237" t="s">
        <v>66</v>
      </c>
      <c r="AF185" s="237" t="s">
        <v>67</v>
      </c>
      <c r="AH185" s="151" t="s">
        <v>68</v>
      </c>
      <c r="AI185" s="237" t="s">
        <v>62</v>
      </c>
      <c r="AJ185" s="237" t="s">
        <v>61</v>
      </c>
      <c r="AK185" s="237" t="s">
        <v>66</v>
      </c>
      <c r="AL185" s="237" t="s">
        <v>67</v>
      </c>
      <c r="AN185" s="151" t="s">
        <v>68</v>
      </c>
      <c r="AO185" s="237" t="s">
        <v>62</v>
      </c>
      <c r="AP185" s="237" t="s">
        <v>61</v>
      </c>
      <c r="AQ185" s="237" t="s">
        <v>66</v>
      </c>
      <c r="AR185" s="237" t="s">
        <v>67</v>
      </c>
      <c r="AT185" s="151" t="s">
        <v>68</v>
      </c>
      <c r="AU185" s="237" t="s">
        <v>62</v>
      </c>
      <c r="AV185" s="237" t="s">
        <v>61</v>
      </c>
      <c r="AW185" s="237" t="s">
        <v>66</v>
      </c>
      <c r="AX185" s="237" t="s">
        <v>67</v>
      </c>
      <c r="AZ185" s="151" t="s">
        <v>68</v>
      </c>
      <c r="BA185" s="237" t="s">
        <v>62</v>
      </c>
      <c r="BB185" s="237" t="s">
        <v>61</v>
      </c>
      <c r="BC185" s="237" t="s">
        <v>66</v>
      </c>
      <c r="BD185" s="237" t="s">
        <v>67</v>
      </c>
      <c r="BJ185" s="151" t="s">
        <v>68</v>
      </c>
      <c r="BK185" s="237" t="s">
        <v>62</v>
      </c>
      <c r="BL185" s="237" t="s">
        <v>61</v>
      </c>
      <c r="BM185" s="237" t="s">
        <v>66</v>
      </c>
      <c r="BN185" s="237" t="s">
        <v>67</v>
      </c>
      <c r="BU185" s="151" t="s">
        <v>68</v>
      </c>
      <c r="BV185" s="237" t="s">
        <v>62</v>
      </c>
      <c r="BW185" s="237" t="s">
        <v>61</v>
      </c>
      <c r="BX185" s="237" t="s">
        <v>66</v>
      </c>
      <c r="BY185" s="237" t="s">
        <v>67</v>
      </c>
      <c r="CG185" s="151" t="s">
        <v>68</v>
      </c>
      <c r="CH185" s="237" t="s">
        <v>62</v>
      </c>
      <c r="CI185" s="237" t="s">
        <v>61</v>
      </c>
      <c r="CJ185" s="237" t="s">
        <v>66</v>
      </c>
      <c r="CK185" s="237" t="s">
        <v>67</v>
      </c>
      <c r="CU185" s="151" t="s">
        <v>68</v>
      </c>
      <c r="CV185" s="237" t="s">
        <v>62</v>
      </c>
      <c r="CW185" s="237" t="s">
        <v>61</v>
      </c>
      <c r="CX185" s="237" t="s">
        <v>66</v>
      </c>
      <c r="CY185" s="237" t="s">
        <v>67</v>
      </c>
      <c r="CZ185" s="10"/>
      <c r="DC185" s="100"/>
      <c r="DJ185" s="151" t="s">
        <v>68</v>
      </c>
      <c r="DK185" s="237" t="s">
        <v>62</v>
      </c>
      <c r="DL185" s="237" t="s">
        <v>61</v>
      </c>
      <c r="DM185" s="237" t="s">
        <v>66</v>
      </c>
      <c r="DN185" s="237" t="s">
        <v>67</v>
      </c>
      <c r="DO185" s="10"/>
      <c r="DZ185" s="97"/>
      <c r="EO185" s="196">
        <v>2054</v>
      </c>
      <c r="EP185" s="194">
        <f t="shared" si="254"/>
        <v>1</v>
      </c>
      <c r="EQ185" s="195">
        <f t="shared" si="284"/>
        <v>1</v>
      </c>
      <c r="ER185" s="98">
        <f t="shared" si="285"/>
        <v>1</v>
      </c>
      <c r="ES185" s="98">
        <f t="shared" si="286"/>
        <v>1</v>
      </c>
      <c r="ET185" s="98">
        <f t="shared" si="287"/>
        <v>0</v>
      </c>
      <c r="EU185" s="98">
        <f t="shared" si="288"/>
        <v>0</v>
      </c>
      <c r="EV185" s="98">
        <f t="shared" si="289"/>
        <v>0</v>
      </c>
      <c r="EW185" s="98">
        <f t="shared" si="290"/>
        <v>1</v>
      </c>
      <c r="EX185" s="98">
        <f t="shared" si="291"/>
        <v>0</v>
      </c>
      <c r="EY185" s="98">
        <f t="shared" si="292"/>
        <v>0</v>
      </c>
      <c r="EZ185" s="98">
        <f t="shared" si="293"/>
        <v>0</v>
      </c>
      <c r="FA185" s="195">
        <f t="shared" si="294"/>
        <v>0</v>
      </c>
      <c r="FB185" s="195">
        <f t="shared" si="295"/>
        <v>0</v>
      </c>
      <c r="FC185" s="196">
        <f t="shared" si="296"/>
        <v>0</v>
      </c>
      <c r="FF185" s="10">
        <v>2046</v>
      </c>
      <c r="FG185" s="191">
        <f t="shared" si="268"/>
        <v>0</v>
      </c>
      <c r="FH185" s="192">
        <f t="shared" si="269"/>
        <v>0</v>
      </c>
      <c r="FI185" s="160">
        <f t="shared" si="270"/>
        <v>0</v>
      </c>
      <c r="FJ185" s="160">
        <f t="shared" si="271"/>
        <v>1</v>
      </c>
      <c r="FK185" s="160">
        <f t="shared" si="272"/>
        <v>1</v>
      </c>
      <c r="FL185" s="160">
        <f t="shared" si="273"/>
        <v>0</v>
      </c>
      <c r="FM185" s="160">
        <f t="shared" si="274"/>
        <v>0</v>
      </c>
      <c r="FN185" s="160">
        <f t="shared" si="275"/>
        <v>1</v>
      </c>
      <c r="FO185" s="160">
        <f t="shared" si="276"/>
        <v>0</v>
      </c>
      <c r="FP185" s="160">
        <f t="shared" si="277"/>
        <v>0</v>
      </c>
      <c r="FQ185" s="160">
        <f t="shared" si="278"/>
        <v>0</v>
      </c>
      <c r="FR185" s="192">
        <f t="shared" si="279"/>
        <v>0</v>
      </c>
      <c r="FS185" s="192">
        <f t="shared" si="280"/>
        <v>0</v>
      </c>
      <c r="FT185" s="193">
        <f t="shared" si="281"/>
        <v>0</v>
      </c>
      <c r="FU185" s="193">
        <f t="shared" si="282"/>
        <v>0</v>
      </c>
    </row>
    <row r="186" spans="2:177" ht="13" thickBot="1" x14ac:dyDescent="0.3">
      <c r="I186" s="125">
        <v>21</v>
      </c>
      <c r="J186" s="125">
        <v>33</v>
      </c>
      <c r="K186" s="125">
        <v>33</v>
      </c>
      <c r="L186" s="125">
        <v>71</v>
      </c>
      <c r="O186" s="2"/>
      <c r="P186" s="125">
        <v>45</v>
      </c>
      <c r="Q186" s="125">
        <v>121</v>
      </c>
      <c r="R186" s="235">
        <v>233</v>
      </c>
      <c r="S186" s="125">
        <v>311</v>
      </c>
      <c r="T186" s="235">
        <v>173</v>
      </c>
      <c r="U186" s="1"/>
      <c r="V186" s="125">
        <v>111</v>
      </c>
      <c r="W186" s="125">
        <v>201</v>
      </c>
      <c r="X186" s="125">
        <v>111</v>
      </c>
      <c r="Y186" s="125">
        <v>111</v>
      </c>
      <c r="Z186" s="125">
        <v>111</v>
      </c>
      <c r="AA186" s="1"/>
      <c r="AB186" s="130">
        <v>16</v>
      </c>
      <c r="AC186" s="130">
        <v>27</v>
      </c>
      <c r="AD186" s="152">
        <v>67</v>
      </c>
      <c r="AE186" s="130">
        <v>71</v>
      </c>
      <c r="AF186" s="130">
        <v>71</v>
      </c>
      <c r="AH186" s="130">
        <v>16</v>
      </c>
      <c r="AI186" s="130">
        <v>33</v>
      </c>
      <c r="AJ186" s="130">
        <v>33</v>
      </c>
      <c r="AK186" s="211">
        <v>56</v>
      </c>
      <c r="AL186" s="211">
        <v>67</v>
      </c>
      <c r="AN186" s="152">
        <v>25</v>
      </c>
      <c r="AO186" s="152">
        <v>25</v>
      </c>
      <c r="AP186" s="152">
        <v>25</v>
      </c>
      <c r="AQ186" s="211">
        <v>25</v>
      </c>
      <c r="AR186" s="211">
        <v>217</v>
      </c>
      <c r="AT186" s="152">
        <v>27</v>
      </c>
      <c r="AU186" s="130">
        <v>48</v>
      </c>
      <c r="AV186" s="130">
        <v>71</v>
      </c>
      <c r="AW186" s="211">
        <v>71</v>
      </c>
      <c r="AX186" s="211">
        <v>177</v>
      </c>
      <c r="AZ186" s="130">
        <v>11</v>
      </c>
      <c r="BA186" s="152">
        <v>16</v>
      </c>
      <c r="BB186" s="152">
        <v>16</v>
      </c>
      <c r="BC186" s="211">
        <v>16</v>
      </c>
      <c r="BD186" s="211">
        <v>148</v>
      </c>
      <c r="BJ186" s="130">
        <v>25</v>
      </c>
      <c r="BK186" s="152">
        <v>67</v>
      </c>
      <c r="BL186" s="130">
        <v>222</v>
      </c>
      <c r="BM186" s="211">
        <v>67</v>
      </c>
      <c r="BN186" s="211">
        <v>67</v>
      </c>
      <c r="BU186" s="130">
        <v>16</v>
      </c>
      <c r="BV186" s="130">
        <v>16</v>
      </c>
      <c r="BW186" s="152">
        <v>67</v>
      </c>
      <c r="BX186" s="152">
        <v>67</v>
      </c>
      <c r="BY186" s="152">
        <v>67</v>
      </c>
      <c r="CG186" s="130">
        <v>11</v>
      </c>
      <c r="CH186" s="130">
        <v>25</v>
      </c>
      <c r="CI186" s="152">
        <v>25</v>
      </c>
      <c r="CJ186" s="152">
        <v>111</v>
      </c>
      <c r="CK186" s="152">
        <v>111</v>
      </c>
      <c r="CU186" s="130">
        <v>16</v>
      </c>
      <c r="CV186" s="152">
        <v>16</v>
      </c>
      <c r="CW186" s="130">
        <v>16</v>
      </c>
      <c r="CX186" s="152">
        <v>16</v>
      </c>
      <c r="CY186" s="152">
        <v>16</v>
      </c>
      <c r="CZ186" s="10"/>
      <c r="DC186" s="100"/>
      <c r="DJ186" s="130">
        <v>11</v>
      </c>
      <c r="DK186" s="152">
        <v>33</v>
      </c>
      <c r="DL186" s="130">
        <v>33</v>
      </c>
      <c r="DM186" s="152">
        <v>33</v>
      </c>
      <c r="DN186" s="152">
        <v>610</v>
      </c>
      <c r="DO186" s="10"/>
      <c r="DY186" s="211">
        <v>25</v>
      </c>
      <c r="DZ186" s="211">
        <v>27</v>
      </c>
      <c r="EA186" s="211">
        <v>67</v>
      </c>
      <c r="EB186" s="211">
        <v>74</v>
      </c>
      <c r="EC186" s="211">
        <v>74</v>
      </c>
      <c r="EO186" s="196">
        <v>2056</v>
      </c>
      <c r="EP186" s="194">
        <f t="shared" si="254"/>
        <v>1</v>
      </c>
      <c r="EQ186" s="195">
        <f t="shared" si="284"/>
        <v>1</v>
      </c>
      <c r="ER186" s="98">
        <f t="shared" si="285"/>
        <v>1</v>
      </c>
      <c r="ES186" s="98">
        <f t="shared" si="286"/>
        <v>1</v>
      </c>
      <c r="ET186" s="98">
        <f t="shared" si="287"/>
        <v>1</v>
      </c>
      <c r="EU186" s="98">
        <f t="shared" si="288"/>
        <v>1</v>
      </c>
      <c r="EV186" s="98">
        <f t="shared" si="289"/>
        <v>1</v>
      </c>
      <c r="EW186" s="98">
        <f t="shared" si="290"/>
        <v>1</v>
      </c>
      <c r="EX186" s="98">
        <f t="shared" si="291"/>
        <v>0</v>
      </c>
      <c r="EY186" s="98">
        <f t="shared" si="292"/>
        <v>0</v>
      </c>
      <c r="EZ186" s="98">
        <f t="shared" si="293"/>
        <v>0</v>
      </c>
      <c r="FA186" s="195">
        <f t="shared" si="294"/>
        <v>0</v>
      </c>
      <c r="FB186" s="195">
        <f t="shared" si="295"/>
        <v>0</v>
      </c>
      <c r="FC186" s="196">
        <f t="shared" si="296"/>
        <v>0</v>
      </c>
      <c r="FF186" s="10">
        <v>2052</v>
      </c>
      <c r="FG186" s="191">
        <f t="shared" si="268"/>
        <v>0</v>
      </c>
      <c r="FH186" s="192">
        <f t="shared" si="269"/>
        <v>1</v>
      </c>
      <c r="FI186" s="160">
        <f t="shared" si="270"/>
        <v>1</v>
      </c>
      <c r="FJ186" s="160">
        <f t="shared" si="271"/>
        <v>0</v>
      </c>
      <c r="FK186" s="160">
        <f t="shared" si="272"/>
        <v>0</v>
      </c>
      <c r="FL186" s="160">
        <f t="shared" si="273"/>
        <v>0</v>
      </c>
      <c r="FM186" s="160">
        <f t="shared" si="274"/>
        <v>0</v>
      </c>
      <c r="FN186" s="160">
        <f t="shared" si="275"/>
        <v>0</v>
      </c>
      <c r="FO186" s="160">
        <f t="shared" si="276"/>
        <v>0</v>
      </c>
      <c r="FP186" s="160">
        <f t="shared" si="277"/>
        <v>0</v>
      </c>
      <c r="FQ186" s="160">
        <f t="shared" si="278"/>
        <v>0</v>
      </c>
      <c r="FR186" s="192">
        <f t="shared" si="279"/>
        <v>0</v>
      </c>
      <c r="FS186" s="192">
        <f t="shared" si="280"/>
        <v>0</v>
      </c>
      <c r="FT186" s="193">
        <f t="shared" si="281"/>
        <v>0</v>
      </c>
      <c r="FU186" s="193">
        <f t="shared" si="282"/>
        <v>0</v>
      </c>
    </row>
    <row r="187" spans="2:177" ht="13" thickBot="1" x14ac:dyDescent="0.3">
      <c r="I187" s="126">
        <v>33</v>
      </c>
      <c r="J187" s="126">
        <v>53</v>
      </c>
      <c r="K187" s="126">
        <v>254</v>
      </c>
      <c r="L187" s="126">
        <v>294</v>
      </c>
      <c r="N187" s="1"/>
      <c r="O187" s="2"/>
      <c r="P187" s="126">
        <v>329</v>
      </c>
      <c r="Q187" s="126">
        <v>353</v>
      </c>
      <c r="R187" s="126">
        <v>144</v>
      </c>
      <c r="S187" s="126">
        <v>308</v>
      </c>
      <c r="T187" s="127">
        <v>71</v>
      </c>
      <c r="U187" s="1"/>
      <c r="V187" s="126">
        <v>201</v>
      </c>
      <c r="W187" s="128">
        <v>87</v>
      </c>
      <c r="X187" s="126">
        <v>343</v>
      </c>
      <c r="Y187" s="127">
        <v>469</v>
      </c>
      <c r="Z187" s="127">
        <v>469</v>
      </c>
      <c r="AA187" s="1"/>
      <c r="AB187" s="131">
        <v>27</v>
      </c>
      <c r="AC187" s="142">
        <v>45</v>
      </c>
      <c r="AD187" s="131">
        <v>71</v>
      </c>
      <c r="AE187" s="142">
        <v>494</v>
      </c>
      <c r="AF187" s="142">
        <v>494</v>
      </c>
      <c r="AH187" s="131">
        <v>33</v>
      </c>
      <c r="AI187" s="131">
        <v>56</v>
      </c>
      <c r="AJ187" s="131">
        <v>56</v>
      </c>
      <c r="AK187" s="212">
        <v>64</v>
      </c>
      <c r="AL187" s="212">
        <v>330</v>
      </c>
      <c r="AN187" s="142">
        <v>27</v>
      </c>
      <c r="AO187" s="142">
        <v>27</v>
      </c>
      <c r="AP187" s="131">
        <v>177</v>
      </c>
      <c r="AQ187" s="212">
        <v>195</v>
      </c>
      <c r="AR187" s="212">
        <v>296</v>
      </c>
      <c r="AT187" s="131">
        <v>48</v>
      </c>
      <c r="AU187" s="131">
        <v>65</v>
      </c>
      <c r="AV187" s="131">
        <v>173</v>
      </c>
      <c r="AW187" s="212">
        <v>177</v>
      </c>
      <c r="AX187" s="212">
        <v>190</v>
      </c>
      <c r="AZ187" s="142">
        <v>16</v>
      </c>
      <c r="BA187" s="131">
        <v>60</v>
      </c>
      <c r="BB187" s="131">
        <v>60</v>
      </c>
      <c r="BC187" s="212">
        <v>67</v>
      </c>
      <c r="BD187" s="212">
        <v>217</v>
      </c>
      <c r="BJ187" s="131">
        <v>27</v>
      </c>
      <c r="BK187" s="131">
        <v>68</v>
      </c>
      <c r="BL187" s="131">
        <v>217</v>
      </c>
      <c r="BM187" s="212">
        <v>68</v>
      </c>
      <c r="BN187" s="212">
        <v>111</v>
      </c>
      <c r="BU187" s="142">
        <v>20</v>
      </c>
      <c r="BV187" s="131">
        <v>33</v>
      </c>
      <c r="BW187" s="131">
        <v>177</v>
      </c>
      <c r="BX187" s="131">
        <v>177</v>
      </c>
      <c r="BY187" s="131">
        <v>177</v>
      </c>
      <c r="CG187" s="142">
        <v>25</v>
      </c>
      <c r="CH187" s="131">
        <v>51</v>
      </c>
      <c r="CI187" s="131">
        <v>51</v>
      </c>
      <c r="CJ187" s="131">
        <v>177</v>
      </c>
      <c r="CK187" s="131">
        <v>254</v>
      </c>
      <c r="CU187" s="131">
        <v>25</v>
      </c>
      <c r="CV187" s="131">
        <v>25</v>
      </c>
      <c r="CW187" s="142">
        <v>25</v>
      </c>
      <c r="CX187" s="131">
        <v>25</v>
      </c>
      <c r="CY187" s="131">
        <v>25</v>
      </c>
      <c r="CZ187" s="10"/>
      <c r="DC187" s="100"/>
      <c r="DJ187" s="131">
        <v>33</v>
      </c>
      <c r="DK187" s="131">
        <v>67</v>
      </c>
      <c r="DL187" s="142">
        <v>148</v>
      </c>
      <c r="DM187" s="131">
        <v>469</v>
      </c>
      <c r="DN187" s="131">
        <v>1241</v>
      </c>
      <c r="DO187" s="10"/>
      <c r="DY187" s="212">
        <v>27</v>
      </c>
      <c r="DZ187" s="212">
        <v>33</v>
      </c>
      <c r="EA187" s="212">
        <v>74</v>
      </c>
      <c r="EB187" s="212">
        <v>254</v>
      </c>
      <c r="EC187" s="212">
        <v>254</v>
      </c>
      <c r="EO187" s="196">
        <v>2062</v>
      </c>
      <c r="EP187" s="194">
        <f t="shared" si="254"/>
        <v>0</v>
      </c>
      <c r="EQ187" s="195">
        <f t="shared" si="284"/>
        <v>0</v>
      </c>
      <c r="ER187" s="98">
        <f t="shared" si="285"/>
        <v>0</v>
      </c>
      <c r="ES187" s="98">
        <f t="shared" si="286"/>
        <v>0</v>
      </c>
      <c r="ET187" s="98">
        <f t="shared" si="287"/>
        <v>0</v>
      </c>
      <c r="EU187" s="98">
        <f t="shared" si="288"/>
        <v>0</v>
      </c>
      <c r="EV187" s="98">
        <f t="shared" si="289"/>
        <v>0</v>
      </c>
      <c r="EW187" s="98">
        <f t="shared" si="290"/>
        <v>1</v>
      </c>
      <c r="EX187" s="98">
        <f t="shared" si="291"/>
        <v>0</v>
      </c>
      <c r="EY187" s="98">
        <f t="shared" si="292"/>
        <v>0</v>
      </c>
      <c r="EZ187" s="98">
        <f t="shared" si="293"/>
        <v>0</v>
      </c>
      <c r="FA187" s="195">
        <f t="shared" si="294"/>
        <v>0</v>
      </c>
      <c r="FB187" s="195">
        <f t="shared" si="295"/>
        <v>0</v>
      </c>
      <c r="FC187" s="196">
        <f t="shared" si="296"/>
        <v>0</v>
      </c>
      <c r="FF187" s="10">
        <v>2054</v>
      </c>
      <c r="FG187" s="191">
        <f t="shared" si="268"/>
        <v>0</v>
      </c>
      <c r="FH187" s="192">
        <f t="shared" si="269"/>
        <v>1</v>
      </c>
      <c r="FI187" s="160">
        <f t="shared" si="270"/>
        <v>1</v>
      </c>
      <c r="FJ187" s="160">
        <f t="shared" si="271"/>
        <v>1</v>
      </c>
      <c r="FK187" s="160">
        <f t="shared" si="272"/>
        <v>1</v>
      </c>
      <c r="FL187" s="160">
        <f t="shared" si="273"/>
        <v>0</v>
      </c>
      <c r="FM187" s="160">
        <f t="shared" si="274"/>
        <v>0</v>
      </c>
      <c r="FN187" s="160">
        <f t="shared" si="275"/>
        <v>0</v>
      </c>
      <c r="FO187" s="160">
        <f t="shared" si="276"/>
        <v>1</v>
      </c>
      <c r="FP187" s="160">
        <f t="shared" si="277"/>
        <v>0</v>
      </c>
      <c r="FQ187" s="160">
        <f t="shared" si="278"/>
        <v>0</v>
      </c>
      <c r="FR187" s="192">
        <f t="shared" si="279"/>
        <v>0</v>
      </c>
      <c r="FS187" s="192">
        <f t="shared" si="280"/>
        <v>0</v>
      </c>
      <c r="FT187" s="193">
        <f t="shared" si="281"/>
        <v>0</v>
      </c>
      <c r="FU187" s="193">
        <f t="shared" si="282"/>
        <v>0</v>
      </c>
    </row>
    <row r="188" spans="2:177" ht="13" thickBot="1" x14ac:dyDescent="0.3">
      <c r="I188" s="126">
        <v>45</v>
      </c>
      <c r="J188" s="126">
        <v>59</v>
      </c>
      <c r="K188" s="126">
        <v>111</v>
      </c>
      <c r="L188" s="126">
        <v>125</v>
      </c>
      <c r="M188" s="2"/>
      <c r="N188" s="1"/>
      <c r="O188" s="2"/>
      <c r="P188" s="126">
        <v>63</v>
      </c>
      <c r="Q188" s="126">
        <v>201</v>
      </c>
      <c r="R188" s="126">
        <v>311</v>
      </c>
      <c r="S188" s="126">
        <v>180</v>
      </c>
      <c r="T188" s="129">
        <v>66</v>
      </c>
      <c r="U188" s="1"/>
      <c r="V188" s="126">
        <v>933</v>
      </c>
      <c r="W188" s="126">
        <v>167</v>
      </c>
      <c r="X188" s="126">
        <v>341</v>
      </c>
      <c r="Y188" s="127">
        <v>65</v>
      </c>
      <c r="Z188" s="236">
        <v>65</v>
      </c>
      <c r="AA188" s="1"/>
      <c r="AB188" s="142">
        <v>45</v>
      </c>
      <c r="AC188" s="142">
        <v>66</v>
      </c>
      <c r="AD188" s="131">
        <v>175</v>
      </c>
      <c r="AE188" s="131">
        <v>435</v>
      </c>
      <c r="AF188" s="132">
        <v>435</v>
      </c>
      <c r="AH188" s="131">
        <v>45</v>
      </c>
      <c r="AI188" s="131">
        <v>64</v>
      </c>
      <c r="AJ188" s="131">
        <v>64</v>
      </c>
      <c r="AK188" s="212">
        <v>67</v>
      </c>
      <c r="AL188" s="213">
        <v>503</v>
      </c>
      <c r="AN188" s="142">
        <v>33</v>
      </c>
      <c r="AO188" s="142">
        <v>33</v>
      </c>
      <c r="AP188" s="131">
        <v>195</v>
      </c>
      <c r="AQ188" s="212">
        <v>217</v>
      </c>
      <c r="AR188" s="213">
        <v>522</v>
      </c>
      <c r="AT188" s="131">
        <v>65</v>
      </c>
      <c r="AU188" s="142">
        <v>67</v>
      </c>
      <c r="AV188" s="131">
        <v>177</v>
      </c>
      <c r="AW188" s="212">
        <v>179</v>
      </c>
      <c r="AX188" s="213">
        <v>987</v>
      </c>
      <c r="AZ188" s="131">
        <v>20</v>
      </c>
      <c r="BA188" s="142">
        <v>67</v>
      </c>
      <c r="BB188" s="142">
        <v>67</v>
      </c>
      <c r="BC188" s="212">
        <v>148</v>
      </c>
      <c r="BD188" s="213">
        <v>1114</v>
      </c>
      <c r="BJ188" s="131">
        <v>33</v>
      </c>
      <c r="BK188" s="131">
        <v>85</v>
      </c>
      <c r="BL188" s="131">
        <v>1507</v>
      </c>
      <c r="BM188" s="212">
        <v>111</v>
      </c>
      <c r="BN188" s="213">
        <v>971</v>
      </c>
      <c r="BU188" s="131">
        <v>25</v>
      </c>
      <c r="BV188" s="142">
        <v>67</v>
      </c>
      <c r="BW188" s="142">
        <v>233</v>
      </c>
      <c r="BX188" s="131">
        <v>294</v>
      </c>
      <c r="BY188" s="132">
        <v>294</v>
      </c>
      <c r="CG188" s="131">
        <v>33</v>
      </c>
      <c r="CH188" s="142">
        <v>71</v>
      </c>
      <c r="CI188" s="142">
        <v>111</v>
      </c>
      <c r="CJ188" s="131">
        <v>254</v>
      </c>
      <c r="CK188" s="132">
        <v>973</v>
      </c>
      <c r="CU188" s="131">
        <v>67</v>
      </c>
      <c r="CV188" s="131">
        <v>67</v>
      </c>
      <c r="CW188" s="131">
        <v>118</v>
      </c>
      <c r="CX188" s="131">
        <v>180</v>
      </c>
      <c r="CY188" s="132">
        <v>180</v>
      </c>
      <c r="CZ188" s="10"/>
      <c r="DC188" s="100"/>
      <c r="DJ188" s="131">
        <v>67</v>
      </c>
      <c r="DK188" s="131">
        <v>148</v>
      </c>
      <c r="DL188" s="131">
        <v>303</v>
      </c>
      <c r="DM188" s="131">
        <v>610</v>
      </c>
      <c r="DN188" s="132">
        <v>1477</v>
      </c>
      <c r="DO188" s="10"/>
      <c r="DY188" s="212">
        <v>33</v>
      </c>
      <c r="DZ188" s="212">
        <v>67</v>
      </c>
      <c r="EA188" s="212">
        <v>254</v>
      </c>
      <c r="EB188" s="212">
        <v>469</v>
      </c>
      <c r="EC188" s="212">
        <v>469</v>
      </c>
      <c r="EO188" s="196">
        <v>2067</v>
      </c>
      <c r="EP188" s="194">
        <f t="shared" si="254"/>
        <v>1</v>
      </c>
      <c r="EQ188" s="195">
        <f t="shared" si="284"/>
        <v>0</v>
      </c>
      <c r="ER188" s="98">
        <f t="shared" si="285"/>
        <v>0</v>
      </c>
      <c r="ES188" s="98">
        <f t="shared" si="286"/>
        <v>0</v>
      </c>
      <c r="ET188" s="98">
        <f t="shared" si="287"/>
        <v>0</v>
      </c>
      <c r="EU188" s="98">
        <f t="shared" si="288"/>
        <v>0</v>
      </c>
      <c r="EV188" s="98">
        <f t="shared" si="289"/>
        <v>0</v>
      </c>
      <c r="EW188" s="98">
        <f t="shared" si="290"/>
        <v>0</v>
      </c>
      <c r="EX188" s="98">
        <f t="shared" si="291"/>
        <v>0</v>
      </c>
      <c r="EY188" s="98">
        <f t="shared" si="292"/>
        <v>0</v>
      </c>
      <c r="EZ188" s="98">
        <f t="shared" si="293"/>
        <v>0</v>
      </c>
      <c r="FA188" s="195">
        <f t="shared" si="294"/>
        <v>0</v>
      </c>
      <c r="FB188" s="195">
        <f t="shared" si="295"/>
        <v>0</v>
      </c>
      <c r="FC188" s="196">
        <f t="shared" si="296"/>
        <v>0</v>
      </c>
      <c r="FF188" s="10">
        <v>2056</v>
      </c>
      <c r="FG188" s="191">
        <f t="shared" si="268"/>
        <v>0</v>
      </c>
      <c r="FH188" s="192">
        <f t="shared" si="269"/>
        <v>1</v>
      </c>
      <c r="FI188" s="160">
        <f t="shared" si="270"/>
        <v>1</v>
      </c>
      <c r="FJ188" s="160">
        <f t="shared" si="271"/>
        <v>1</v>
      </c>
      <c r="FK188" s="160">
        <f t="shared" si="272"/>
        <v>1</v>
      </c>
      <c r="FL188" s="160">
        <f t="shared" si="273"/>
        <v>1</v>
      </c>
      <c r="FM188" s="160">
        <f t="shared" si="274"/>
        <v>1</v>
      </c>
      <c r="FN188" s="160">
        <f t="shared" si="275"/>
        <v>1</v>
      </c>
      <c r="FO188" s="160">
        <f t="shared" si="276"/>
        <v>1</v>
      </c>
      <c r="FP188" s="160">
        <f t="shared" si="277"/>
        <v>0</v>
      </c>
      <c r="FQ188" s="160">
        <f t="shared" si="278"/>
        <v>0</v>
      </c>
      <c r="FR188" s="192">
        <f t="shared" si="279"/>
        <v>0</v>
      </c>
      <c r="FS188" s="192">
        <f t="shared" si="280"/>
        <v>0</v>
      </c>
      <c r="FT188" s="193">
        <f t="shared" si="281"/>
        <v>0</v>
      </c>
      <c r="FU188" s="193">
        <f t="shared" si="282"/>
        <v>0</v>
      </c>
    </row>
    <row r="189" spans="2:177" ht="13" thickBot="1" x14ac:dyDescent="0.3">
      <c r="I189" s="126">
        <v>47</v>
      </c>
      <c r="J189" s="126">
        <v>60</v>
      </c>
      <c r="K189" s="126">
        <v>349</v>
      </c>
      <c r="L189" s="126">
        <v>365</v>
      </c>
      <c r="M189" s="2"/>
      <c r="N189" s="1"/>
      <c r="O189" s="1"/>
      <c r="P189" s="126">
        <v>138</v>
      </c>
      <c r="Q189" s="128">
        <v>271</v>
      </c>
      <c r="R189" s="126">
        <v>173</v>
      </c>
      <c r="S189" s="127">
        <v>173</v>
      </c>
      <c r="T189" s="2"/>
      <c r="U189" s="1"/>
      <c r="V189" s="126">
        <v>618</v>
      </c>
      <c r="W189" s="128">
        <v>67</v>
      </c>
      <c r="X189" s="126">
        <v>292</v>
      </c>
      <c r="Y189" s="126">
        <v>343</v>
      </c>
      <c r="Z189" s="156"/>
      <c r="AA189" s="1"/>
      <c r="AB189" s="131">
        <v>48</v>
      </c>
      <c r="AC189" s="142">
        <v>67</v>
      </c>
      <c r="AD189" s="131">
        <v>340</v>
      </c>
      <c r="AE189" s="131">
        <v>1218</v>
      </c>
      <c r="AF189" s="98"/>
      <c r="AH189" s="131">
        <v>56</v>
      </c>
      <c r="AI189" s="131">
        <v>67</v>
      </c>
      <c r="AJ189" s="131">
        <v>67</v>
      </c>
      <c r="AK189" s="212">
        <v>254</v>
      </c>
      <c r="AN189" s="131">
        <v>48</v>
      </c>
      <c r="AO189" s="131">
        <v>48</v>
      </c>
      <c r="AP189" s="131">
        <v>201</v>
      </c>
      <c r="AQ189" s="212">
        <v>296</v>
      </c>
      <c r="AT189" s="142">
        <v>67</v>
      </c>
      <c r="AU189" s="131">
        <v>71</v>
      </c>
      <c r="AV189" s="131">
        <v>179</v>
      </c>
      <c r="AW189" s="212">
        <v>190</v>
      </c>
      <c r="AZ189" s="131">
        <v>27</v>
      </c>
      <c r="BA189" s="131">
        <v>100</v>
      </c>
      <c r="BB189" s="131">
        <v>148</v>
      </c>
      <c r="BC189" s="212">
        <v>217</v>
      </c>
      <c r="BJ189" s="131">
        <v>40</v>
      </c>
      <c r="BK189" s="131">
        <v>111</v>
      </c>
      <c r="BL189" s="131">
        <v>111</v>
      </c>
      <c r="BM189" s="212">
        <v>217</v>
      </c>
      <c r="BU189" s="131">
        <v>27</v>
      </c>
      <c r="BV189" s="131">
        <v>148</v>
      </c>
      <c r="BW189" s="131">
        <v>254</v>
      </c>
      <c r="BX189" s="142">
        <v>469</v>
      </c>
      <c r="CG189" s="131">
        <v>40</v>
      </c>
      <c r="CH189" s="131">
        <v>103</v>
      </c>
      <c r="CI189" s="131">
        <v>177</v>
      </c>
      <c r="CJ189" s="142">
        <v>781</v>
      </c>
      <c r="CU189" s="142">
        <v>68</v>
      </c>
      <c r="CV189" s="142">
        <v>68</v>
      </c>
      <c r="CW189" s="131">
        <v>180</v>
      </c>
      <c r="CX189" s="131">
        <v>207</v>
      </c>
      <c r="CZ189" s="10"/>
      <c r="DC189" s="100"/>
      <c r="DJ189" s="142">
        <v>118</v>
      </c>
      <c r="DK189" s="142">
        <v>217</v>
      </c>
      <c r="DL189" s="131">
        <v>469</v>
      </c>
      <c r="DM189" s="131">
        <v>1241</v>
      </c>
      <c r="DO189" s="10"/>
      <c r="DY189" s="212">
        <v>51</v>
      </c>
      <c r="DZ189" s="212">
        <v>74</v>
      </c>
      <c r="EA189" s="212">
        <v>469</v>
      </c>
      <c r="EB189" s="212">
        <v>1114</v>
      </c>
      <c r="EC189" s="213">
        <v>2848</v>
      </c>
      <c r="EO189" s="196">
        <v>2085</v>
      </c>
      <c r="EP189" s="194">
        <f t="shared" si="254"/>
        <v>0</v>
      </c>
      <c r="EQ189" s="195">
        <f t="shared" si="284"/>
        <v>0</v>
      </c>
      <c r="ER189" s="98">
        <f t="shared" si="285"/>
        <v>0</v>
      </c>
      <c r="ES189" s="98">
        <f t="shared" si="286"/>
        <v>0</v>
      </c>
      <c r="ET189" s="98">
        <f t="shared" si="287"/>
        <v>0</v>
      </c>
      <c r="EU189" s="98">
        <f t="shared" si="288"/>
        <v>0</v>
      </c>
      <c r="EV189" s="98">
        <f t="shared" si="289"/>
        <v>0</v>
      </c>
      <c r="EW189" s="98">
        <f t="shared" si="290"/>
        <v>0</v>
      </c>
      <c r="EX189" s="98">
        <f t="shared" si="291"/>
        <v>0</v>
      </c>
      <c r="EY189" s="98">
        <f t="shared" si="292"/>
        <v>0</v>
      </c>
      <c r="EZ189" s="98">
        <f t="shared" si="293"/>
        <v>0</v>
      </c>
      <c r="FA189" s="195">
        <f t="shared" si="294"/>
        <v>0</v>
      </c>
      <c r="FB189" s="195">
        <f t="shared" si="295"/>
        <v>0</v>
      </c>
      <c r="FC189" s="196">
        <f t="shared" si="296"/>
        <v>0</v>
      </c>
      <c r="FF189" s="10">
        <v>2064</v>
      </c>
      <c r="FG189" s="191">
        <f t="shared" si="268"/>
        <v>0</v>
      </c>
      <c r="FH189" s="192">
        <f t="shared" si="269"/>
        <v>0</v>
      </c>
      <c r="FI189" s="160">
        <f t="shared" si="270"/>
        <v>0</v>
      </c>
      <c r="FJ189" s="160">
        <f t="shared" si="271"/>
        <v>0</v>
      </c>
      <c r="FK189" s="160">
        <f t="shared" si="272"/>
        <v>0</v>
      </c>
      <c r="FL189" s="160">
        <f t="shared" si="273"/>
        <v>0</v>
      </c>
      <c r="FM189" s="160">
        <f t="shared" si="274"/>
        <v>0</v>
      </c>
      <c r="FN189" s="160">
        <f t="shared" si="275"/>
        <v>0</v>
      </c>
      <c r="FO189" s="160">
        <f t="shared" si="276"/>
        <v>0</v>
      </c>
      <c r="FP189" s="160">
        <f t="shared" si="277"/>
        <v>0</v>
      </c>
      <c r="FQ189" s="160">
        <f t="shared" si="278"/>
        <v>0</v>
      </c>
      <c r="FR189" s="192">
        <f t="shared" si="279"/>
        <v>0</v>
      </c>
      <c r="FS189" s="192">
        <f t="shared" si="280"/>
        <v>0</v>
      </c>
      <c r="FT189" s="193">
        <f t="shared" si="281"/>
        <v>0</v>
      </c>
      <c r="FU189" s="193">
        <f t="shared" si="282"/>
        <v>0</v>
      </c>
    </row>
    <row r="190" spans="2:177" ht="13" thickBot="1" x14ac:dyDescent="0.3">
      <c r="I190" s="126">
        <v>53</v>
      </c>
      <c r="J190" s="126">
        <v>71</v>
      </c>
      <c r="K190" s="126">
        <v>144</v>
      </c>
      <c r="L190" s="129">
        <v>279</v>
      </c>
      <c r="M190" s="2"/>
      <c r="N190" s="1"/>
      <c r="O190" s="1"/>
      <c r="P190" s="133">
        <v>313</v>
      </c>
      <c r="Q190" s="127">
        <v>469</v>
      </c>
      <c r="R190" s="127">
        <v>25</v>
      </c>
      <c r="S190" s="127">
        <v>71</v>
      </c>
      <c r="T190" s="156"/>
      <c r="U190" s="1"/>
      <c r="V190" s="126">
        <v>343</v>
      </c>
      <c r="W190" s="126">
        <v>47</v>
      </c>
      <c r="X190" s="127">
        <v>469</v>
      </c>
      <c r="Y190" s="128">
        <v>25</v>
      </c>
      <c r="Z190" s="156"/>
      <c r="AA190" s="1"/>
      <c r="AB190" s="131">
        <v>61</v>
      </c>
      <c r="AC190" s="131">
        <v>71</v>
      </c>
      <c r="AD190" s="131">
        <v>435</v>
      </c>
      <c r="AE190" s="131">
        <v>469</v>
      </c>
      <c r="AF190" s="98"/>
      <c r="AH190" s="131">
        <v>64</v>
      </c>
      <c r="AI190" s="131">
        <v>85</v>
      </c>
      <c r="AJ190" s="131">
        <v>108</v>
      </c>
      <c r="AK190" s="212">
        <v>330</v>
      </c>
      <c r="AN190" s="131">
        <v>65</v>
      </c>
      <c r="AO190" s="131">
        <v>70</v>
      </c>
      <c r="AP190" s="142">
        <v>217</v>
      </c>
      <c r="AQ190" s="212">
        <v>522</v>
      </c>
      <c r="AT190" s="131">
        <v>68</v>
      </c>
      <c r="AU190" s="131">
        <v>79</v>
      </c>
      <c r="AV190" s="131">
        <v>190</v>
      </c>
      <c r="AW190" s="212">
        <v>233</v>
      </c>
      <c r="AZ190" s="131">
        <v>33</v>
      </c>
      <c r="BA190" s="142">
        <v>141</v>
      </c>
      <c r="BB190" s="131">
        <v>177</v>
      </c>
      <c r="BC190" s="212">
        <v>348</v>
      </c>
      <c r="BJ190" s="142">
        <v>67</v>
      </c>
      <c r="BK190" s="131">
        <v>118</v>
      </c>
      <c r="BL190" s="131">
        <v>1218</v>
      </c>
      <c r="BM190" s="212">
        <v>247</v>
      </c>
      <c r="BU190" s="131">
        <v>33</v>
      </c>
      <c r="BV190" s="131">
        <v>177</v>
      </c>
      <c r="BW190" s="131">
        <v>294</v>
      </c>
      <c r="BX190" s="131">
        <v>1114</v>
      </c>
      <c r="CG190" s="131">
        <v>51</v>
      </c>
      <c r="CH190" s="131">
        <v>111</v>
      </c>
      <c r="CI190" s="131">
        <v>217</v>
      </c>
      <c r="CJ190" s="131">
        <v>973</v>
      </c>
      <c r="CU190" s="131">
        <v>78</v>
      </c>
      <c r="CV190" s="142">
        <v>78</v>
      </c>
      <c r="CW190" s="142">
        <v>207</v>
      </c>
      <c r="CX190" s="131">
        <v>233</v>
      </c>
      <c r="CZ190" s="10"/>
      <c r="DC190" s="100"/>
      <c r="DJ190" s="131">
        <v>128</v>
      </c>
      <c r="DK190" s="142">
        <v>303</v>
      </c>
      <c r="DL190" s="142">
        <v>610</v>
      </c>
      <c r="DM190" s="131">
        <v>1477</v>
      </c>
      <c r="DO190" s="10"/>
      <c r="DY190" s="212">
        <v>67</v>
      </c>
      <c r="DZ190" s="212">
        <v>175</v>
      </c>
      <c r="EA190" s="212">
        <v>973</v>
      </c>
      <c r="EB190" s="212">
        <v>1640</v>
      </c>
      <c r="EO190" s="196">
        <v>2122</v>
      </c>
      <c r="EP190" s="194">
        <f t="shared" si="254"/>
        <v>1</v>
      </c>
      <c r="EQ190" s="195">
        <f t="shared" si="284"/>
        <v>0</v>
      </c>
      <c r="ER190" s="98">
        <f t="shared" si="285"/>
        <v>1</v>
      </c>
      <c r="ES190" s="98">
        <f t="shared" si="286"/>
        <v>1</v>
      </c>
      <c r="ET190" s="98">
        <f t="shared" si="287"/>
        <v>1</v>
      </c>
      <c r="EU190" s="98">
        <f t="shared" si="288"/>
        <v>0</v>
      </c>
      <c r="EV190" s="98">
        <f t="shared" si="289"/>
        <v>0</v>
      </c>
      <c r="EW190" s="98">
        <f t="shared" si="290"/>
        <v>0</v>
      </c>
      <c r="EX190" s="98">
        <f t="shared" si="291"/>
        <v>0</v>
      </c>
      <c r="EY190" s="98">
        <f t="shared" si="292"/>
        <v>0</v>
      </c>
      <c r="EZ190" s="98">
        <f t="shared" si="293"/>
        <v>0</v>
      </c>
      <c r="FA190" s="195">
        <f t="shared" si="294"/>
        <v>0</v>
      </c>
      <c r="FB190" s="195">
        <f t="shared" si="295"/>
        <v>0</v>
      </c>
      <c r="FC190" s="196">
        <f t="shared" si="296"/>
        <v>0</v>
      </c>
      <c r="FF190" s="10">
        <v>2067</v>
      </c>
      <c r="FG190" s="191">
        <f t="shared" si="268"/>
        <v>0</v>
      </c>
      <c r="FH190" s="192">
        <f t="shared" si="269"/>
        <v>1</v>
      </c>
      <c r="FI190" s="160">
        <f t="shared" si="270"/>
        <v>0</v>
      </c>
      <c r="FJ190" s="160">
        <f t="shared" si="271"/>
        <v>0</v>
      </c>
      <c r="FK190" s="160">
        <f t="shared" si="272"/>
        <v>0</v>
      </c>
      <c r="FL190" s="160">
        <f t="shared" si="273"/>
        <v>0</v>
      </c>
      <c r="FM190" s="160">
        <f t="shared" si="274"/>
        <v>0</v>
      </c>
      <c r="FN190" s="160">
        <f t="shared" si="275"/>
        <v>0</v>
      </c>
      <c r="FO190" s="160">
        <f t="shared" si="276"/>
        <v>0</v>
      </c>
      <c r="FP190" s="160">
        <f t="shared" si="277"/>
        <v>0</v>
      </c>
      <c r="FQ190" s="160">
        <f t="shared" si="278"/>
        <v>0</v>
      </c>
      <c r="FR190" s="192">
        <f t="shared" si="279"/>
        <v>0</v>
      </c>
      <c r="FS190" s="192">
        <f t="shared" si="280"/>
        <v>0</v>
      </c>
      <c r="FT190" s="193">
        <f t="shared" si="281"/>
        <v>0</v>
      </c>
      <c r="FU190" s="193">
        <f t="shared" si="282"/>
        <v>0</v>
      </c>
    </row>
    <row r="191" spans="2:177" ht="13" thickBot="1" x14ac:dyDescent="0.3">
      <c r="I191" s="126">
        <v>59</v>
      </c>
      <c r="J191" s="126">
        <v>75</v>
      </c>
      <c r="K191" s="126">
        <v>71</v>
      </c>
      <c r="L191" s="2"/>
      <c r="P191" s="126">
        <v>111</v>
      </c>
      <c r="Q191" s="128">
        <v>267</v>
      </c>
      <c r="R191" s="128">
        <v>60</v>
      </c>
      <c r="S191" s="129">
        <v>66</v>
      </c>
      <c r="T191" s="156"/>
      <c r="U191" s="1"/>
      <c r="V191" s="126">
        <v>16</v>
      </c>
      <c r="W191" s="128">
        <v>103</v>
      </c>
      <c r="X191" s="128">
        <v>25</v>
      </c>
      <c r="Y191" s="234">
        <v>494</v>
      </c>
      <c r="Z191" s="156"/>
      <c r="AA191" s="1"/>
      <c r="AB191" s="142">
        <v>64</v>
      </c>
      <c r="AC191" s="131">
        <v>175</v>
      </c>
      <c r="AD191" s="142">
        <v>469</v>
      </c>
      <c r="AE191" s="132">
        <v>868</v>
      </c>
      <c r="AF191" s="98"/>
      <c r="AH191" s="131">
        <v>65</v>
      </c>
      <c r="AI191" s="131">
        <v>108</v>
      </c>
      <c r="AJ191" s="131">
        <v>175</v>
      </c>
      <c r="AK191" s="213">
        <v>503</v>
      </c>
      <c r="AN191" s="131">
        <v>70</v>
      </c>
      <c r="AO191" s="142">
        <v>111</v>
      </c>
      <c r="AP191" s="131">
        <v>296</v>
      </c>
      <c r="AQ191" s="213">
        <v>968</v>
      </c>
      <c r="AT191" s="131">
        <v>71</v>
      </c>
      <c r="AU191" s="131">
        <v>85</v>
      </c>
      <c r="AV191" s="131">
        <v>233</v>
      </c>
      <c r="AW191" s="213">
        <v>987</v>
      </c>
      <c r="AZ191" s="131">
        <v>39</v>
      </c>
      <c r="BA191" s="131">
        <v>148</v>
      </c>
      <c r="BB191" s="142">
        <v>217</v>
      </c>
      <c r="BC191" s="213">
        <v>1114</v>
      </c>
      <c r="BJ191" s="131">
        <v>68</v>
      </c>
      <c r="BK191" s="142">
        <v>121</v>
      </c>
      <c r="BL191" s="131">
        <v>247</v>
      </c>
      <c r="BM191" s="213">
        <v>971</v>
      </c>
      <c r="BU191" s="131">
        <v>51</v>
      </c>
      <c r="BV191" s="131">
        <v>201</v>
      </c>
      <c r="BW191" s="142">
        <v>469</v>
      </c>
      <c r="BX191" s="132">
        <v>2041</v>
      </c>
      <c r="CG191" s="131">
        <v>67</v>
      </c>
      <c r="CH191" s="131">
        <v>177</v>
      </c>
      <c r="CI191" s="142">
        <v>254</v>
      </c>
      <c r="CJ191" s="132">
        <v>2016</v>
      </c>
      <c r="CU191" s="142">
        <v>118</v>
      </c>
      <c r="CV191" s="131">
        <v>118</v>
      </c>
      <c r="CW191" s="131">
        <v>233</v>
      </c>
      <c r="CX191" s="153">
        <v>987</v>
      </c>
      <c r="CZ191" s="10"/>
      <c r="DC191" s="100"/>
      <c r="DJ191" s="142">
        <v>148</v>
      </c>
      <c r="DK191" s="131">
        <v>469</v>
      </c>
      <c r="DL191" s="131">
        <v>862</v>
      </c>
      <c r="DM191" s="153">
        <v>1519</v>
      </c>
      <c r="DO191" s="10"/>
      <c r="DY191" s="212">
        <v>74</v>
      </c>
      <c r="DZ191" s="212">
        <v>254</v>
      </c>
      <c r="EA191" s="212">
        <v>1114</v>
      </c>
      <c r="EB191" s="212">
        <v>1678</v>
      </c>
      <c r="EO191" s="196">
        <v>2137</v>
      </c>
      <c r="EP191" s="194">
        <f t="shared" ref="EP191:EP254" si="304">IF(ISNA(MATCH(EO191,DY$62:DY$173,0)),0,1)</f>
        <v>1</v>
      </c>
      <c r="EQ191" s="195">
        <f t="shared" si="284"/>
        <v>0</v>
      </c>
      <c r="ER191" s="98">
        <f t="shared" si="285"/>
        <v>0</v>
      </c>
      <c r="ES191" s="98">
        <f t="shared" si="286"/>
        <v>1</v>
      </c>
      <c r="ET191" s="98">
        <f t="shared" si="287"/>
        <v>1</v>
      </c>
      <c r="EU191" s="98">
        <f t="shared" si="288"/>
        <v>0</v>
      </c>
      <c r="EV191" s="98">
        <f t="shared" si="289"/>
        <v>0</v>
      </c>
      <c r="EW191" s="98">
        <f t="shared" si="290"/>
        <v>0</v>
      </c>
      <c r="EX191" s="98">
        <f t="shared" si="291"/>
        <v>0</v>
      </c>
      <c r="EY191" s="98">
        <f t="shared" si="292"/>
        <v>0</v>
      </c>
      <c r="EZ191" s="98">
        <f t="shared" si="293"/>
        <v>0</v>
      </c>
      <c r="FA191" s="195">
        <f t="shared" si="294"/>
        <v>0</v>
      </c>
      <c r="FB191" s="195">
        <f t="shared" si="295"/>
        <v>0</v>
      </c>
      <c r="FC191" s="196">
        <f t="shared" ref="FC191:FC254" si="305">IF(ISNA(MATCH(EO191,$H$53:$H$100,0)),0,1)</f>
        <v>0</v>
      </c>
      <c r="FF191" s="10">
        <v>2122</v>
      </c>
      <c r="FG191" s="191">
        <f t="shared" ref="FG191:FG254" si="306">IF(ISNA(MATCH(FF191,EO$62:EO$173,0)),0,1)</f>
        <v>0</v>
      </c>
      <c r="FH191" s="192">
        <f t="shared" ref="FH191:FH254" si="307">IF(ISNA(MATCH(FF191,DY$62:DY$157,0)),0,1)</f>
        <v>1</v>
      </c>
      <c r="FI191" s="160">
        <f t="shared" ref="FI191:FI254" si="308">IF(ISNA(MATCH(FF191,DJ$62:DJ$157,0)),0,1)</f>
        <v>0</v>
      </c>
      <c r="FJ191" s="160">
        <f t="shared" ref="FJ191:FJ254" si="309">IF(ISNA(MATCH(FF191,CU$62:CU$157,0)),0,1)</f>
        <v>1</v>
      </c>
      <c r="FK191" s="160">
        <f t="shared" ref="FK191:FK254" si="310">IF(ISNA(MATCH(FF191,CG$62:CG$157,0)),0,1)</f>
        <v>1</v>
      </c>
      <c r="FL191" s="160">
        <f t="shared" ref="FL191:FL254" si="311">IF(ISNA(MATCH(FF191,BU$62:BU$157,0)),0,1)</f>
        <v>1</v>
      </c>
      <c r="FM191" s="160">
        <f t="shared" ref="FM191:FM254" si="312">IF(ISNA(MATCH(FF191,BJ$62:BJ$157,0)),0,1)</f>
        <v>0</v>
      </c>
      <c r="FN191" s="160">
        <f t="shared" ref="FN191:FN254" si="313">IF(ISNA(MATCH(FF191,AZ$62:AZ$157,0)),0,1)</f>
        <v>0</v>
      </c>
      <c r="FO191" s="160">
        <f t="shared" ref="FO191:FO254" si="314">IF(ISNA(MATCH(FF191,AT$62:AT$157,0)),0,1)</f>
        <v>0</v>
      </c>
      <c r="FP191" s="160">
        <f t="shared" ref="FP191:FP254" si="315">IF(ISNA(MATCH(FF191,AN$62:AN$157,0)),0,1)</f>
        <v>0</v>
      </c>
      <c r="FQ191" s="160">
        <f t="shared" ref="FQ191:FQ254" si="316">IF(ISNA(MATCH(FF191,AH$62:AH$157,0)),0,1)</f>
        <v>0</v>
      </c>
      <c r="FR191" s="192">
        <f t="shared" ref="FR191:FR254" si="317">IF(ISNA(MATCH(FF191,$AB$62:$AB$134,0)),0,1)</f>
        <v>0</v>
      </c>
      <c r="FS191" s="192">
        <f t="shared" ref="FS191:FS254" si="318">IF(ISNA(MATCH(FF191,$V$62:$V$157,0)),0,1)</f>
        <v>0</v>
      </c>
      <c r="FT191" s="193">
        <f t="shared" ref="FT191:FT254" si="319">IF(ISNA(MATCH(FF191,$P$53:$P$134,0)),0,1)</f>
        <v>0</v>
      </c>
      <c r="FU191" s="193">
        <f t="shared" ref="FU191:FU254" si="320">IF(ISNA(MATCH(FF191,$H$53:$H$134,0)),0,1)</f>
        <v>0</v>
      </c>
    </row>
    <row r="192" spans="2:177" ht="13" thickBot="1" x14ac:dyDescent="0.3">
      <c r="I192" s="126">
        <v>60</v>
      </c>
      <c r="J192" s="126">
        <v>85</v>
      </c>
      <c r="K192" s="126">
        <v>294</v>
      </c>
      <c r="L192" s="2"/>
      <c r="O192" s="1"/>
      <c r="P192" s="126">
        <v>84</v>
      </c>
      <c r="Q192" s="128">
        <v>303</v>
      </c>
      <c r="R192" s="128">
        <v>308</v>
      </c>
      <c r="S192" s="154"/>
      <c r="T192" s="154"/>
      <c r="U192" s="1"/>
      <c r="V192" s="128">
        <v>87</v>
      </c>
      <c r="W192" s="128">
        <v>312</v>
      </c>
      <c r="X192" s="126">
        <v>175</v>
      </c>
      <c r="Y192" s="156"/>
      <c r="Z192" s="156"/>
      <c r="AA192" s="1"/>
      <c r="AB192" s="142">
        <v>66</v>
      </c>
      <c r="AC192" s="131">
        <v>176</v>
      </c>
      <c r="AD192" s="142">
        <v>494</v>
      </c>
      <c r="AE192" s="98"/>
      <c r="AF192" s="98"/>
      <c r="AH192" s="131">
        <v>67</v>
      </c>
      <c r="AI192" s="131">
        <v>135</v>
      </c>
      <c r="AJ192" s="131">
        <v>217</v>
      </c>
      <c r="AN192" s="131">
        <v>71</v>
      </c>
      <c r="AO192" s="131">
        <v>122</v>
      </c>
      <c r="AP192" s="142">
        <v>451</v>
      </c>
      <c r="AT192" s="131">
        <v>79</v>
      </c>
      <c r="AU192" s="131">
        <v>107</v>
      </c>
      <c r="AV192" s="131">
        <v>330</v>
      </c>
      <c r="AZ192" s="131">
        <v>40</v>
      </c>
      <c r="BA192" s="131">
        <v>177</v>
      </c>
      <c r="BB192" s="142">
        <v>233</v>
      </c>
      <c r="BJ192" s="131">
        <v>70</v>
      </c>
      <c r="BK192" s="131">
        <v>135</v>
      </c>
      <c r="BL192" s="142">
        <v>121</v>
      </c>
      <c r="BU192" s="142">
        <v>67</v>
      </c>
      <c r="BV192" s="142">
        <v>217</v>
      </c>
      <c r="BW192" s="131">
        <v>1114</v>
      </c>
      <c r="CG192" s="142">
        <v>71</v>
      </c>
      <c r="CH192" s="142">
        <v>188</v>
      </c>
      <c r="CI192" s="131">
        <v>781</v>
      </c>
      <c r="CU192" s="131">
        <v>180</v>
      </c>
      <c r="CV192" s="131">
        <v>180</v>
      </c>
      <c r="CW192" s="142">
        <v>548</v>
      </c>
      <c r="CZ192" s="10"/>
      <c r="DC192" s="100"/>
      <c r="DJ192" s="131">
        <v>195</v>
      </c>
      <c r="DK192" s="131">
        <v>610</v>
      </c>
      <c r="DL192" s="142">
        <v>1241</v>
      </c>
      <c r="DO192" s="10"/>
      <c r="DY192" s="212">
        <v>118</v>
      </c>
      <c r="DZ192" s="212">
        <v>334</v>
      </c>
      <c r="EA192" s="212">
        <v>1477</v>
      </c>
      <c r="EB192" s="213">
        <v>2848</v>
      </c>
      <c r="EO192" s="196">
        <v>2168</v>
      </c>
      <c r="EP192" s="194">
        <f t="shared" si="304"/>
        <v>0</v>
      </c>
      <c r="EQ192" s="195">
        <f t="shared" si="284"/>
        <v>1</v>
      </c>
      <c r="ER192" s="98">
        <f t="shared" si="285"/>
        <v>0</v>
      </c>
      <c r="ES192" s="98">
        <f t="shared" si="286"/>
        <v>0</v>
      </c>
      <c r="ET192" s="98">
        <f t="shared" si="287"/>
        <v>0</v>
      </c>
      <c r="EU192" s="98">
        <f t="shared" si="288"/>
        <v>0</v>
      </c>
      <c r="EV192" s="98">
        <f t="shared" si="289"/>
        <v>0</v>
      </c>
      <c r="EW192" s="98">
        <f t="shared" si="290"/>
        <v>0</v>
      </c>
      <c r="EX192" s="98">
        <f t="shared" si="291"/>
        <v>0</v>
      </c>
      <c r="EY192" s="98">
        <f t="shared" si="292"/>
        <v>0</v>
      </c>
      <c r="EZ192" s="98">
        <f t="shared" si="293"/>
        <v>0</v>
      </c>
      <c r="FA192" s="195">
        <f t="shared" si="294"/>
        <v>0</v>
      </c>
      <c r="FB192" s="195">
        <f t="shared" si="295"/>
        <v>0</v>
      </c>
      <c r="FC192" s="196">
        <f t="shared" si="305"/>
        <v>0</v>
      </c>
      <c r="FF192" s="10">
        <v>2137</v>
      </c>
      <c r="FG192" s="191">
        <f t="shared" si="306"/>
        <v>0</v>
      </c>
      <c r="FH192" s="192">
        <f t="shared" si="307"/>
        <v>1</v>
      </c>
      <c r="FI192" s="160">
        <f t="shared" si="308"/>
        <v>0</v>
      </c>
      <c r="FJ192" s="160">
        <f t="shared" si="309"/>
        <v>0</v>
      </c>
      <c r="FK192" s="160">
        <f t="shared" si="310"/>
        <v>1</v>
      </c>
      <c r="FL192" s="160">
        <f t="shared" si="311"/>
        <v>1</v>
      </c>
      <c r="FM192" s="160">
        <f t="shared" si="312"/>
        <v>0</v>
      </c>
      <c r="FN192" s="160">
        <f t="shared" si="313"/>
        <v>0</v>
      </c>
      <c r="FO192" s="160">
        <f t="shared" si="314"/>
        <v>0</v>
      </c>
      <c r="FP192" s="160">
        <f t="shared" si="315"/>
        <v>0</v>
      </c>
      <c r="FQ192" s="160">
        <f t="shared" si="316"/>
        <v>0</v>
      </c>
      <c r="FR192" s="192">
        <f t="shared" si="317"/>
        <v>0</v>
      </c>
      <c r="FS192" s="192">
        <f t="shared" si="318"/>
        <v>0</v>
      </c>
      <c r="FT192" s="193">
        <f t="shared" si="319"/>
        <v>0</v>
      </c>
      <c r="FU192" s="193">
        <f t="shared" si="320"/>
        <v>0</v>
      </c>
    </row>
    <row r="193" spans="9:177" ht="13" thickBot="1" x14ac:dyDescent="0.3">
      <c r="I193" s="126">
        <v>71</v>
      </c>
      <c r="J193" s="126">
        <v>111</v>
      </c>
      <c r="K193" s="126">
        <v>125</v>
      </c>
      <c r="L193" s="2"/>
      <c r="N193" s="1"/>
      <c r="O193" s="1"/>
      <c r="P193" s="126">
        <v>67</v>
      </c>
      <c r="Q193" s="128">
        <v>168</v>
      </c>
      <c r="R193" s="128">
        <v>71</v>
      </c>
      <c r="S193" s="154"/>
      <c r="T193" s="154"/>
      <c r="U193" s="1"/>
      <c r="V193" s="126">
        <v>126</v>
      </c>
      <c r="W193" s="128">
        <v>173</v>
      </c>
      <c r="X193" s="128">
        <v>378</v>
      </c>
      <c r="Y193" s="156"/>
      <c r="Z193" s="156"/>
      <c r="AA193" s="1"/>
      <c r="AB193" s="142">
        <v>67</v>
      </c>
      <c r="AC193" s="131">
        <v>177</v>
      </c>
      <c r="AD193" s="131">
        <v>868</v>
      </c>
      <c r="AE193" s="98"/>
      <c r="AF193" s="98"/>
      <c r="AH193" s="131">
        <v>74</v>
      </c>
      <c r="AI193" s="131">
        <v>175</v>
      </c>
      <c r="AJ193" s="131">
        <v>245</v>
      </c>
      <c r="AN193" s="131">
        <v>79</v>
      </c>
      <c r="AO193" s="131">
        <v>176</v>
      </c>
      <c r="AP193" s="142">
        <v>503</v>
      </c>
      <c r="AT193" s="131">
        <v>85</v>
      </c>
      <c r="AU193" s="131">
        <v>173</v>
      </c>
      <c r="AV193" s="131">
        <v>910</v>
      </c>
      <c r="AZ193" s="131">
        <v>45</v>
      </c>
      <c r="BA193" s="142">
        <v>217</v>
      </c>
      <c r="BB193" s="131">
        <v>348</v>
      </c>
      <c r="BJ193" s="131">
        <v>79</v>
      </c>
      <c r="BK193" s="131">
        <v>177</v>
      </c>
      <c r="BL193" s="142">
        <v>67</v>
      </c>
      <c r="BU193" s="131">
        <v>78</v>
      </c>
      <c r="BV193" s="142">
        <v>233</v>
      </c>
      <c r="BW193" s="142">
        <v>1625</v>
      </c>
      <c r="CG193" s="131">
        <v>78</v>
      </c>
      <c r="CH193" s="142">
        <v>217</v>
      </c>
      <c r="CI193" s="142">
        <v>968</v>
      </c>
      <c r="CU193" s="131">
        <v>181</v>
      </c>
      <c r="CV193" s="131">
        <v>207</v>
      </c>
      <c r="CW193" s="142">
        <v>987</v>
      </c>
      <c r="CZ193" s="10"/>
      <c r="DC193" s="100"/>
      <c r="DJ193" s="131">
        <v>217</v>
      </c>
      <c r="DK193" s="131">
        <v>862</v>
      </c>
      <c r="DL193" s="142">
        <v>1477</v>
      </c>
      <c r="DO193" s="10"/>
      <c r="DY193" s="212">
        <v>148</v>
      </c>
      <c r="DZ193" s="212">
        <v>341</v>
      </c>
      <c r="EA193" s="212">
        <v>1625</v>
      </c>
      <c r="EO193" s="196">
        <v>2169</v>
      </c>
      <c r="EP193" s="194">
        <f t="shared" si="304"/>
        <v>0</v>
      </c>
      <c r="EQ193" s="195">
        <f t="shared" si="284"/>
        <v>1</v>
      </c>
      <c r="ER193" s="98">
        <f t="shared" si="285"/>
        <v>1</v>
      </c>
      <c r="ES193" s="98">
        <f t="shared" si="286"/>
        <v>1</v>
      </c>
      <c r="ET193" s="98">
        <f t="shared" si="287"/>
        <v>0</v>
      </c>
      <c r="EU193" s="98">
        <f t="shared" si="288"/>
        <v>0</v>
      </c>
      <c r="EV193" s="98">
        <f t="shared" si="289"/>
        <v>0</v>
      </c>
      <c r="EW193" s="98">
        <f t="shared" si="290"/>
        <v>0</v>
      </c>
      <c r="EX193" s="98">
        <f t="shared" si="291"/>
        <v>0</v>
      </c>
      <c r="EY193" s="98">
        <f t="shared" si="292"/>
        <v>0</v>
      </c>
      <c r="EZ193" s="98">
        <f t="shared" si="293"/>
        <v>0</v>
      </c>
      <c r="FA193" s="195">
        <f t="shared" si="294"/>
        <v>0</v>
      </c>
      <c r="FB193" s="195">
        <f t="shared" si="295"/>
        <v>0</v>
      </c>
      <c r="FC193" s="196">
        <f t="shared" si="305"/>
        <v>0</v>
      </c>
      <c r="FF193" s="10">
        <v>2168</v>
      </c>
      <c r="FG193" s="191">
        <f t="shared" si="306"/>
        <v>0</v>
      </c>
      <c r="FH193" s="192">
        <f t="shared" si="307"/>
        <v>0</v>
      </c>
      <c r="FI193" s="160">
        <f t="shared" si="308"/>
        <v>1</v>
      </c>
      <c r="FJ193" s="160">
        <f t="shared" si="309"/>
        <v>0</v>
      </c>
      <c r="FK193" s="160">
        <f t="shared" si="310"/>
        <v>0</v>
      </c>
      <c r="FL193" s="160">
        <f t="shared" si="311"/>
        <v>0</v>
      </c>
      <c r="FM193" s="160">
        <f t="shared" si="312"/>
        <v>0</v>
      </c>
      <c r="FN193" s="160">
        <f t="shared" si="313"/>
        <v>0</v>
      </c>
      <c r="FO193" s="160">
        <f t="shared" si="314"/>
        <v>0</v>
      </c>
      <c r="FP193" s="160">
        <f t="shared" si="315"/>
        <v>0</v>
      </c>
      <c r="FQ193" s="160">
        <f t="shared" si="316"/>
        <v>0</v>
      </c>
      <c r="FR193" s="192">
        <f t="shared" si="317"/>
        <v>0</v>
      </c>
      <c r="FS193" s="192">
        <f t="shared" si="318"/>
        <v>0</v>
      </c>
      <c r="FT193" s="193">
        <f t="shared" si="319"/>
        <v>0</v>
      </c>
      <c r="FU193" s="193">
        <f t="shared" si="320"/>
        <v>0</v>
      </c>
    </row>
    <row r="194" spans="9:177" ht="13" thickBot="1" x14ac:dyDescent="0.3">
      <c r="I194" s="126">
        <v>74</v>
      </c>
      <c r="J194" s="126">
        <v>115</v>
      </c>
      <c r="K194" s="126">
        <v>365</v>
      </c>
      <c r="L194" s="2"/>
      <c r="M194" s="2"/>
      <c r="N194" s="1"/>
      <c r="O194" s="1"/>
      <c r="P194" s="126">
        <v>217</v>
      </c>
      <c r="Q194" s="127">
        <v>230</v>
      </c>
      <c r="R194" s="127">
        <v>118</v>
      </c>
      <c r="S194" s="156"/>
      <c r="T194" s="156"/>
      <c r="U194" s="1"/>
      <c r="V194" s="126">
        <v>74</v>
      </c>
      <c r="W194" s="126">
        <v>547</v>
      </c>
      <c r="X194" s="127">
        <v>65</v>
      </c>
      <c r="Y194" s="156"/>
      <c r="Z194" s="156"/>
      <c r="AA194" s="1"/>
      <c r="AB194" s="131">
        <v>71</v>
      </c>
      <c r="AC194" s="142">
        <v>279</v>
      </c>
      <c r="AD194" s="131">
        <v>1038</v>
      </c>
      <c r="AE194" s="151"/>
      <c r="AF194" s="98"/>
      <c r="AH194" s="131">
        <v>79</v>
      </c>
      <c r="AI194" s="131">
        <v>179</v>
      </c>
      <c r="AJ194" s="131">
        <v>254</v>
      </c>
      <c r="AN194" s="131">
        <v>86</v>
      </c>
      <c r="AO194" s="131">
        <v>177</v>
      </c>
      <c r="AP194" s="131">
        <v>522</v>
      </c>
      <c r="AT194" s="131">
        <v>93</v>
      </c>
      <c r="AU194" s="131">
        <v>177</v>
      </c>
      <c r="AV194" s="131">
        <v>987</v>
      </c>
      <c r="AZ194" s="131">
        <v>60</v>
      </c>
      <c r="BA194" s="142">
        <v>233</v>
      </c>
      <c r="BB194" s="131">
        <v>968</v>
      </c>
      <c r="BJ194" s="131">
        <v>85</v>
      </c>
      <c r="BK194" s="131">
        <v>188</v>
      </c>
      <c r="BL194" s="131">
        <v>2753</v>
      </c>
      <c r="BU194" s="131">
        <v>102</v>
      </c>
      <c r="BV194" s="131">
        <v>254</v>
      </c>
      <c r="BW194" s="131">
        <v>2041</v>
      </c>
      <c r="CG194" s="131">
        <v>103</v>
      </c>
      <c r="CH194" s="131">
        <v>233</v>
      </c>
      <c r="CI194" s="131">
        <v>973</v>
      </c>
      <c r="CU194" s="142">
        <v>207</v>
      </c>
      <c r="CV194" s="131">
        <v>231</v>
      </c>
      <c r="CW194" s="131">
        <v>1114</v>
      </c>
      <c r="CZ194" s="10"/>
      <c r="DC194" s="100"/>
      <c r="DJ194" s="142">
        <v>254</v>
      </c>
      <c r="DK194" s="131">
        <v>987</v>
      </c>
      <c r="DL194" s="131">
        <v>1519</v>
      </c>
      <c r="DO194" s="10"/>
      <c r="DY194" s="212">
        <v>175</v>
      </c>
      <c r="DZ194" s="212">
        <v>469</v>
      </c>
      <c r="EA194" s="212">
        <v>1640</v>
      </c>
      <c r="EO194" s="196">
        <v>2170</v>
      </c>
      <c r="EP194" s="194">
        <f t="shared" si="304"/>
        <v>0</v>
      </c>
      <c r="EQ194" s="195">
        <f t="shared" si="284"/>
        <v>0</v>
      </c>
      <c r="ER194" s="98">
        <f t="shared" si="285"/>
        <v>0</v>
      </c>
      <c r="ES194" s="98">
        <f t="shared" si="286"/>
        <v>0</v>
      </c>
      <c r="ET194" s="98">
        <f t="shared" si="287"/>
        <v>0</v>
      </c>
      <c r="EU194" s="98">
        <f t="shared" si="288"/>
        <v>0</v>
      </c>
      <c r="EV194" s="98">
        <f t="shared" si="289"/>
        <v>0</v>
      </c>
      <c r="EW194" s="98">
        <f t="shared" si="290"/>
        <v>0</v>
      </c>
      <c r="EX194" s="98">
        <f t="shared" si="291"/>
        <v>0</v>
      </c>
      <c r="EY194" s="98">
        <f t="shared" si="292"/>
        <v>0</v>
      </c>
      <c r="EZ194" s="98">
        <f t="shared" si="293"/>
        <v>0</v>
      </c>
      <c r="FA194" s="195">
        <f t="shared" si="294"/>
        <v>0</v>
      </c>
      <c r="FB194" s="195">
        <f t="shared" si="295"/>
        <v>0</v>
      </c>
      <c r="FC194" s="196">
        <f t="shared" si="305"/>
        <v>0</v>
      </c>
      <c r="FF194" s="10">
        <v>2194</v>
      </c>
      <c r="FG194" s="191">
        <f t="shared" si="306"/>
        <v>0</v>
      </c>
      <c r="FH194" s="192">
        <f t="shared" si="307"/>
        <v>0</v>
      </c>
      <c r="FI194" s="160">
        <f t="shared" si="308"/>
        <v>0</v>
      </c>
      <c r="FJ194" s="160">
        <f t="shared" si="309"/>
        <v>1</v>
      </c>
      <c r="FK194" s="160">
        <f t="shared" si="310"/>
        <v>0</v>
      </c>
      <c r="FL194" s="160">
        <f t="shared" si="311"/>
        <v>0</v>
      </c>
      <c r="FM194" s="160">
        <f t="shared" si="312"/>
        <v>0</v>
      </c>
      <c r="FN194" s="160">
        <f t="shared" si="313"/>
        <v>0</v>
      </c>
      <c r="FO194" s="160">
        <f t="shared" si="314"/>
        <v>1</v>
      </c>
      <c r="FP194" s="160">
        <f t="shared" si="315"/>
        <v>0</v>
      </c>
      <c r="FQ194" s="160">
        <f t="shared" si="316"/>
        <v>0</v>
      </c>
      <c r="FR194" s="192">
        <f t="shared" si="317"/>
        <v>0</v>
      </c>
      <c r="FS194" s="192">
        <f t="shared" si="318"/>
        <v>0</v>
      </c>
      <c r="FT194" s="193">
        <f t="shared" si="319"/>
        <v>0</v>
      </c>
      <c r="FU194" s="193">
        <f t="shared" si="320"/>
        <v>0</v>
      </c>
    </row>
    <row r="195" spans="9:177" ht="13" thickBot="1" x14ac:dyDescent="0.3">
      <c r="I195" s="126">
        <v>75</v>
      </c>
      <c r="J195" s="126">
        <v>122</v>
      </c>
      <c r="K195" s="129">
        <v>279</v>
      </c>
      <c r="L195" s="2"/>
      <c r="M195" s="2"/>
      <c r="N195" s="1"/>
      <c r="O195" s="1"/>
      <c r="P195" s="126">
        <v>322</v>
      </c>
      <c r="Q195" s="128">
        <v>343</v>
      </c>
      <c r="R195" s="128">
        <v>64</v>
      </c>
      <c r="S195" s="156"/>
      <c r="T195" s="156"/>
      <c r="U195" s="1"/>
      <c r="V195" s="126">
        <v>167</v>
      </c>
      <c r="W195" s="128">
        <v>650</v>
      </c>
      <c r="X195" s="128">
        <v>494</v>
      </c>
      <c r="Y195" s="156"/>
      <c r="Z195" s="156"/>
      <c r="AA195" s="1"/>
      <c r="AB195" s="131">
        <v>79</v>
      </c>
      <c r="AC195" s="131">
        <v>322</v>
      </c>
      <c r="AD195" s="131">
        <v>1126</v>
      </c>
      <c r="AE195" s="151"/>
      <c r="AF195" s="98"/>
      <c r="AH195" s="131">
        <v>85</v>
      </c>
      <c r="AI195" s="131">
        <v>191</v>
      </c>
      <c r="AJ195" s="131">
        <v>330</v>
      </c>
      <c r="AN195" s="142">
        <v>111</v>
      </c>
      <c r="AO195" s="131">
        <v>195</v>
      </c>
      <c r="AP195" s="142">
        <v>968</v>
      </c>
      <c r="AT195" s="131">
        <v>107</v>
      </c>
      <c r="AU195" s="131">
        <v>179</v>
      </c>
      <c r="AV195" s="131">
        <v>1270</v>
      </c>
      <c r="AZ195" s="142">
        <v>67</v>
      </c>
      <c r="BA195" s="131">
        <v>254</v>
      </c>
      <c r="BB195" s="142">
        <v>1024</v>
      </c>
      <c r="BJ195" s="131">
        <v>102</v>
      </c>
      <c r="BK195" s="131">
        <v>217</v>
      </c>
      <c r="BL195" s="131">
        <v>68</v>
      </c>
      <c r="BU195" s="131">
        <v>111</v>
      </c>
      <c r="BV195" s="131">
        <v>294</v>
      </c>
      <c r="BW195" s="142">
        <v>2056</v>
      </c>
      <c r="CG195" s="131">
        <v>111</v>
      </c>
      <c r="CH195" s="131">
        <v>254</v>
      </c>
      <c r="CI195" s="142">
        <v>987</v>
      </c>
      <c r="CU195" s="131">
        <v>231</v>
      </c>
      <c r="CV195" s="131">
        <v>233</v>
      </c>
      <c r="CW195" s="142">
        <v>2056</v>
      </c>
      <c r="CZ195" s="10"/>
      <c r="DC195" s="100"/>
      <c r="DJ195" s="131">
        <v>303</v>
      </c>
      <c r="DK195" s="131">
        <v>1241</v>
      </c>
      <c r="DL195" s="142">
        <v>1640</v>
      </c>
      <c r="DO195" s="10"/>
      <c r="DY195" s="212">
        <v>188</v>
      </c>
      <c r="DZ195" s="212">
        <v>573</v>
      </c>
      <c r="EA195" s="212">
        <v>1678</v>
      </c>
      <c r="EO195" s="196">
        <v>2337</v>
      </c>
      <c r="EP195" s="194">
        <f t="shared" si="304"/>
        <v>1</v>
      </c>
      <c r="EQ195" s="195">
        <f t="shared" si="284"/>
        <v>1</v>
      </c>
      <c r="ER195" s="98">
        <f t="shared" si="285"/>
        <v>1</v>
      </c>
      <c r="ES195" s="98">
        <f t="shared" si="286"/>
        <v>1</v>
      </c>
      <c r="ET195" s="98">
        <f t="shared" si="287"/>
        <v>1</v>
      </c>
      <c r="EU195" s="98">
        <f t="shared" si="288"/>
        <v>0</v>
      </c>
      <c r="EV195" s="98">
        <f t="shared" si="289"/>
        <v>1</v>
      </c>
      <c r="EW195" s="98">
        <f t="shared" si="290"/>
        <v>0</v>
      </c>
      <c r="EX195" s="98">
        <f t="shared" si="291"/>
        <v>0</v>
      </c>
      <c r="EY195" s="98">
        <f t="shared" si="292"/>
        <v>0</v>
      </c>
      <c r="EZ195" s="98">
        <f t="shared" si="293"/>
        <v>0</v>
      </c>
      <c r="FA195" s="195">
        <f t="shared" si="294"/>
        <v>0</v>
      </c>
      <c r="FB195" s="195">
        <f t="shared" si="295"/>
        <v>0</v>
      </c>
      <c r="FC195" s="196">
        <f t="shared" si="305"/>
        <v>0</v>
      </c>
      <c r="FF195" s="10">
        <v>2337</v>
      </c>
      <c r="FG195" s="191">
        <f t="shared" si="306"/>
        <v>0</v>
      </c>
      <c r="FH195" s="192">
        <f t="shared" si="307"/>
        <v>1</v>
      </c>
      <c r="FI195" s="160">
        <f t="shared" si="308"/>
        <v>1</v>
      </c>
      <c r="FJ195" s="160">
        <f t="shared" si="309"/>
        <v>1</v>
      </c>
      <c r="FK195" s="160">
        <f t="shared" si="310"/>
        <v>1</v>
      </c>
      <c r="FL195" s="160">
        <f t="shared" si="311"/>
        <v>1</v>
      </c>
      <c r="FM195" s="160">
        <f t="shared" si="312"/>
        <v>0</v>
      </c>
      <c r="FN195" s="160">
        <f t="shared" si="313"/>
        <v>1</v>
      </c>
      <c r="FO195" s="160">
        <f t="shared" si="314"/>
        <v>0</v>
      </c>
      <c r="FP195" s="160">
        <f t="shared" si="315"/>
        <v>0</v>
      </c>
      <c r="FQ195" s="160">
        <f t="shared" si="316"/>
        <v>0</v>
      </c>
      <c r="FR195" s="192">
        <f t="shared" si="317"/>
        <v>0</v>
      </c>
      <c r="FS195" s="192">
        <f t="shared" si="318"/>
        <v>0</v>
      </c>
      <c r="FT195" s="193">
        <f t="shared" si="319"/>
        <v>0</v>
      </c>
      <c r="FU195" s="193">
        <f t="shared" si="320"/>
        <v>0</v>
      </c>
    </row>
    <row r="196" spans="9:177" ht="13" thickBot="1" x14ac:dyDescent="0.3">
      <c r="I196" s="126">
        <v>85</v>
      </c>
      <c r="J196" s="126">
        <v>125</v>
      </c>
      <c r="K196" s="2"/>
      <c r="L196" s="2"/>
      <c r="M196" s="2"/>
      <c r="N196" s="1"/>
      <c r="O196" s="1"/>
      <c r="P196" s="127">
        <v>157</v>
      </c>
      <c r="Q196" s="128">
        <v>93</v>
      </c>
      <c r="R196" s="128">
        <v>180</v>
      </c>
      <c r="S196" s="156"/>
      <c r="T196" s="156"/>
      <c r="U196" s="1"/>
      <c r="V196" s="126">
        <v>341</v>
      </c>
      <c r="W196" s="128">
        <v>231</v>
      </c>
      <c r="X196" s="126">
        <v>236</v>
      </c>
      <c r="Y196" s="2"/>
      <c r="Z196" s="2"/>
      <c r="AA196" s="1"/>
      <c r="AB196" s="131">
        <v>93</v>
      </c>
      <c r="AC196" s="131">
        <v>340</v>
      </c>
      <c r="AD196" s="131">
        <v>1218</v>
      </c>
      <c r="AE196" s="151"/>
      <c r="AF196" s="98"/>
      <c r="AH196" s="131">
        <v>103</v>
      </c>
      <c r="AI196" s="131">
        <v>217</v>
      </c>
      <c r="AJ196" s="131">
        <v>503</v>
      </c>
      <c r="AN196" s="131">
        <v>121</v>
      </c>
      <c r="AO196" s="131">
        <v>201</v>
      </c>
      <c r="AP196" s="131">
        <v>1126</v>
      </c>
      <c r="AT196" s="131">
        <v>111</v>
      </c>
      <c r="AU196" s="131">
        <v>190</v>
      </c>
      <c r="AV196" s="131">
        <v>1319</v>
      </c>
      <c r="AZ196" s="131">
        <v>68</v>
      </c>
      <c r="BA196" s="131">
        <v>348</v>
      </c>
      <c r="BB196" s="131">
        <v>1114</v>
      </c>
      <c r="BJ196" s="131">
        <v>111</v>
      </c>
      <c r="BK196" s="131">
        <v>222</v>
      </c>
      <c r="BL196" s="131">
        <v>177</v>
      </c>
      <c r="BU196" s="131">
        <v>141</v>
      </c>
      <c r="BV196" s="131">
        <v>343</v>
      </c>
      <c r="BW196" s="131">
        <v>3138</v>
      </c>
      <c r="CG196" s="131">
        <v>155</v>
      </c>
      <c r="CH196" s="131">
        <v>330</v>
      </c>
      <c r="CI196" s="131">
        <v>1503</v>
      </c>
      <c r="CU196" s="131">
        <v>233</v>
      </c>
      <c r="CV196" s="131">
        <v>254</v>
      </c>
      <c r="CW196" s="131">
        <v>2194</v>
      </c>
      <c r="CZ196" s="10"/>
      <c r="DC196" s="100"/>
      <c r="DJ196" s="131">
        <v>469</v>
      </c>
      <c r="DK196" s="131">
        <v>1477</v>
      </c>
      <c r="DL196" s="131">
        <v>1678</v>
      </c>
      <c r="DO196" s="10"/>
      <c r="DY196" s="212">
        <v>254</v>
      </c>
      <c r="DZ196" s="212">
        <v>971</v>
      </c>
      <c r="EA196" s="212">
        <v>2481</v>
      </c>
      <c r="EO196" s="196">
        <v>2338</v>
      </c>
      <c r="EP196" s="194">
        <f t="shared" si="304"/>
        <v>0</v>
      </c>
      <c r="EQ196" s="195">
        <f t="shared" si="284"/>
        <v>1</v>
      </c>
      <c r="ER196" s="98">
        <f t="shared" si="285"/>
        <v>0</v>
      </c>
      <c r="ES196" s="98">
        <f t="shared" si="286"/>
        <v>0</v>
      </c>
      <c r="ET196" s="98">
        <f t="shared" si="287"/>
        <v>0</v>
      </c>
      <c r="EU196" s="98">
        <f t="shared" si="288"/>
        <v>0</v>
      </c>
      <c r="EV196" s="98">
        <f t="shared" si="289"/>
        <v>0</v>
      </c>
      <c r="EW196" s="98">
        <f t="shared" si="290"/>
        <v>0</v>
      </c>
      <c r="EX196" s="98">
        <f t="shared" si="291"/>
        <v>0</v>
      </c>
      <c r="EY196" s="98">
        <f t="shared" si="292"/>
        <v>0</v>
      </c>
      <c r="EZ196" s="98">
        <f t="shared" si="293"/>
        <v>0</v>
      </c>
      <c r="FA196" s="195">
        <f t="shared" si="294"/>
        <v>0</v>
      </c>
      <c r="FB196" s="195">
        <f t="shared" si="295"/>
        <v>0</v>
      </c>
      <c r="FC196" s="196">
        <f t="shared" si="305"/>
        <v>0</v>
      </c>
      <c r="FF196" s="10">
        <v>2338</v>
      </c>
      <c r="FG196" s="191">
        <f t="shared" si="306"/>
        <v>0</v>
      </c>
      <c r="FH196" s="192">
        <f t="shared" si="307"/>
        <v>0</v>
      </c>
      <c r="FI196" s="160">
        <f t="shared" si="308"/>
        <v>1</v>
      </c>
      <c r="FJ196" s="160">
        <f t="shared" si="309"/>
        <v>0</v>
      </c>
      <c r="FK196" s="160">
        <f t="shared" si="310"/>
        <v>0</v>
      </c>
      <c r="FL196" s="160">
        <f t="shared" si="311"/>
        <v>0</v>
      </c>
      <c r="FM196" s="160">
        <f t="shared" si="312"/>
        <v>0</v>
      </c>
      <c r="FN196" s="160">
        <f t="shared" si="313"/>
        <v>0</v>
      </c>
      <c r="FO196" s="160">
        <f t="shared" si="314"/>
        <v>0</v>
      </c>
      <c r="FP196" s="160">
        <f t="shared" si="315"/>
        <v>0</v>
      </c>
      <c r="FQ196" s="160">
        <f t="shared" si="316"/>
        <v>0</v>
      </c>
      <c r="FR196" s="192">
        <f t="shared" si="317"/>
        <v>0</v>
      </c>
      <c r="FS196" s="192">
        <f t="shared" si="318"/>
        <v>0</v>
      </c>
      <c r="FT196" s="193">
        <f t="shared" si="319"/>
        <v>0</v>
      </c>
      <c r="FU196" s="193">
        <f t="shared" si="320"/>
        <v>0</v>
      </c>
    </row>
    <row r="197" spans="9:177" ht="13" thickBot="1" x14ac:dyDescent="0.3">
      <c r="I197" s="126">
        <v>108</v>
      </c>
      <c r="J197" s="126">
        <v>144</v>
      </c>
      <c r="K197" s="2"/>
      <c r="L197" s="2"/>
      <c r="M197" s="1"/>
      <c r="N197" s="1"/>
      <c r="O197" s="1"/>
      <c r="P197" s="127">
        <v>254</v>
      </c>
      <c r="Q197" s="128">
        <v>716</v>
      </c>
      <c r="R197" s="234">
        <v>66</v>
      </c>
      <c r="S197" s="2"/>
      <c r="T197" s="2"/>
      <c r="U197" s="1"/>
      <c r="V197" s="126">
        <v>638</v>
      </c>
      <c r="W197" s="128">
        <v>180</v>
      </c>
      <c r="X197" s="234">
        <v>302</v>
      </c>
      <c r="Y197" s="156"/>
      <c r="Z197" s="156"/>
      <c r="AA197" s="1"/>
      <c r="AB197" s="131">
        <v>121</v>
      </c>
      <c r="AC197" s="131">
        <v>365</v>
      </c>
      <c r="AD197" s="132">
        <v>1388</v>
      </c>
      <c r="AE197" s="98"/>
      <c r="AF197" s="98"/>
      <c r="AH197" s="131">
        <v>108</v>
      </c>
      <c r="AI197" s="131">
        <v>245</v>
      </c>
      <c r="AJ197" s="132">
        <v>766</v>
      </c>
      <c r="AN197" s="131">
        <v>122</v>
      </c>
      <c r="AO197" s="142">
        <v>217</v>
      </c>
      <c r="AP197" s="132">
        <v>1139</v>
      </c>
      <c r="AT197" s="131">
        <v>116</v>
      </c>
      <c r="AU197" s="131">
        <v>233</v>
      </c>
      <c r="AV197" s="132">
        <v>1902</v>
      </c>
      <c r="AZ197" s="142">
        <v>71</v>
      </c>
      <c r="BA197" s="131">
        <v>365</v>
      </c>
      <c r="BB197" s="153">
        <v>1124</v>
      </c>
      <c r="BJ197" s="131">
        <v>118</v>
      </c>
      <c r="BK197" s="131">
        <v>247</v>
      </c>
      <c r="BL197" s="132">
        <v>971</v>
      </c>
      <c r="BU197" s="131">
        <v>148</v>
      </c>
      <c r="BV197" s="142">
        <v>469</v>
      </c>
      <c r="BW197" s="132">
        <v>3357</v>
      </c>
      <c r="CG197" s="131">
        <v>175</v>
      </c>
      <c r="CH197" s="142">
        <v>469</v>
      </c>
      <c r="CI197" s="132">
        <v>2016</v>
      </c>
      <c r="CU197" s="142">
        <v>234</v>
      </c>
      <c r="CV197" s="142">
        <v>330</v>
      </c>
      <c r="CW197" s="132">
        <v>4334</v>
      </c>
      <c r="CZ197" s="10"/>
      <c r="DC197" s="100"/>
      <c r="DJ197" s="142">
        <v>610</v>
      </c>
      <c r="DK197" s="142">
        <v>1519</v>
      </c>
      <c r="DL197" s="132">
        <v>3476</v>
      </c>
      <c r="DO197" s="10"/>
      <c r="DY197" s="212">
        <v>334</v>
      </c>
      <c r="DZ197" s="212">
        <v>973</v>
      </c>
      <c r="EA197" s="212">
        <v>2590</v>
      </c>
      <c r="EO197" s="196">
        <v>2342</v>
      </c>
      <c r="EP197" s="194">
        <f t="shared" si="304"/>
        <v>0</v>
      </c>
      <c r="EQ197" s="195">
        <f t="shared" si="284"/>
        <v>0</v>
      </c>
      <c r="ER197" s="98">
        <f t="shared" si="285"/>
        <v>0</v>
      </c>
      <c r="ES197" s="98">
        <f t="shared" si="286"/>
        <v>0</v>
      </c>
      <c r="ET197" s="98">
        <f t="shared" si="287"/>
        <v>0</v>
      </c>
      <c r="EU197" s="98">
        <f t="shared" si="288"/>
        <v>0</v>
      </c>
      <c r="EV197" s="98">
        <f t="shared" si="289"/>
        <v>0</v>
      </c>
      <c r="EW197" s="98">
        <f t="shared" si="290"/>
        <v>0</v>
      </c>
      <c r="EX197" s="98">
        <f t="shared" si="291"/>
        <v>0</v>
      </c>
      <c r="EY197" s="98">
        <f t="shared" si="292"/>
        <v>0</v>
      </c>
      <c r="EZ197" s="98">
        <f t="shared" si="293"/>
        <v>0</v>
      </c>
      <c r="FA197" s="195">
        <f t="shared" si="294"/>
        <v>0</v>
      </c>
      <c r="FB197" s="195">
        <f t="shared" si="295"/>
        <v>0</v>
      </c>
      <c r="FC197" s="196">
        <f t="shared" si="305"/>
        <v>0</v>
      </c>
      <c r="FF197" s="10">
        <v>2363</v>
      </c>
      <c r="FG197" s="191">
        <f t="shared" si="306"/>
        <v>0</v>
      </c>
      <c r="FH197" s="192">
        <f t="shared" si="307"/>
        <v>0</v>
      </c>
      <c r="FI197" s="160">
        <f t="shared" si="308"/>
        <v>0</v>
      </c>
      <c r="FJ197" s="160">
        <f t="shared" si="309"/>
        <v>0</v>
      </c>
      <c r="FK197" s="160">
        <f t="shared" si="310"/>
        <v>1</v>
      </c>
      <c r="FL197" s="160">
        <f t="shared" si="311"/>
        <v>0</v>
      </c>
      <c r="FM197" s="160">
        <f t="shared" si="312"/>
        <v>0</v>
      </c>
      <c r="FN197" s="160">
        <f t="shared" si="313"/>
        <v>0</v>
      </c>
      <c r="FO197" s="160">
        <f t="shared" si="314"/>
        <v>0</v>
      </c>
      <c r="FP197" s="160">
        <f t="shared" si="315"/>
        <v>0</v>
      </c>
      <c r="FQ197" s="160">
        <f t="shared" si="316"/>
        <v>0</v>
      </c>
      <c r="FR197" s="192">
        <f t="shared" si="317"/>
        <v>0</v>
      </c>
      <c r="FS197" s="192">
        <f t="shared" si="318"/>
        <v>0</v>
      </c>
      <c r="FT197" s="193">
        <f t="shared" si="319"/>
        <v>0</v>
      </c>
      <c r="FU197" s="193">
        <f t="shared" si="320"/>
        <v>0</v>
      </c>
    </row>
    <row r="198" spans="9:177" ht="13" thickBot="1" x14ac:dyDescent="0.3">
      <c r="I198" s="126">
        <v>111</v>
      </c>
      <c r="J198" s="126">
        <v>177</v>
      </c>
      <c r="K198" s="2"/>
      <c r="L198" s="2"/>
      <c r="M198" s="1"/>
      <c r="N198" s="1"/>
      <c r="O198" s="1"/>
      <c r="P198" s="128">
        <v>312</v>
      </c>
      <c r="Q198" s="127">
        <v>233</v>
      </c>
      <c r="R198" s="2"/>
      <c r="S198" s="156"/>
      <c r="T198" s="156"/>
      <c r="U198" s="1"/>
      <c r="V198" s="126">
        <v>292</v>
      </c>
      <c r="W198" s="126">
        <v>111</v>
      </c>
      <c r="X198" s="2"/>
      <c r="Y198" s="156"/>
      <c r="Z198" s="156"/>
      <c r="AA198" s="1"/>
      <c r="AB198" s="131">
        <v>157</v>
      </c>
      <c r="AC198" s="131">
        <v>435</v>
      </c>
      <c r="AD198" s="98"/>
      <c r="AE198" s="151"/>
      <c r="AF198" s="98"/>
      <c r="AH198" s="131">
        <v>118</v>
      </c>
      <c r="AI198" s="131">
        <v>254</v>
      </c>
      <c r="AN198" s="142">
        <v>126</v>
      </c>
      <c r="AO198" s="142">
        <v>233</v>
      </c>
      <c r="AT198" s="142">
        <v>121</v>
      </c>
      <c r="AU198" s="131">
        <v>330</v>
      </c>
      <c r="AZ198" s="131">
        <v>93</v>
      </c>
      <c r="BA198" s="131">
        <v>368</v>
      </c>
      <c r="BJ198" s="142">
        <v>121</v>
      </c>
      <c r="BK198" s="131">
        <v>329</v>
      </c>
      <c r="BU198" s="131">
        <v>177</v>
      </c>
      <c r="BV198" s="131">
        <v>888</v>
      </c>
      <c r="CG198" s="131">
        <v>177</v>
      </c>
      <c r="CH198" s="131">
        <v>610</v>
      </c>
      <c r="CU198" s="142">
        <v>244</v>
      </c>
      <c r="CV198" s="142">
        <v>341</v>
      </c>
      <c r="CZ198" s="10"/>
      <c r="DC198" s="100"/>
      <c r="DJ198" s="142">
        <v>829</v>
      </c>
      <c r="DK198" s="142">
        <v>1538</v>
      </c>
      <c r="DO198" s="10"/>
      <c r="DY198" s="212">
        <v>341</v>
      </c>
      <c r="DZ198" s="212">
        <v>1114</v>
      </c>
      <c r="EA198" s="213">
        <v>2848</v>
      </c>
      <c r="EO198" s="196">
        <v>2363</v>
      </c>
      <c r="EP198" s="194">
        <f t="shared" si="304"/>
        <v>0</v>
      </c>
      <c r="EQ198" s="195">
        <f t="shared" si="284"/>
        <v>0</v>
      </c>
      <c r="ER198" s="98">
        <f t="shared" si="285"/>
        <v>0</v>
      </c>
      <c r="ES198" s="98">
        <f t="shared" si="286"/>
        <v>1</v>
      </c>
      <c r="ET198" s="98">
        <f t="shared" si="287"/>
        <v>0</v>
      </c>
      <c r="EU198" s="98">
        <f t="shared" si="288"/>
        <v>0</v>
      </c>
      <c r="EV198" s="98">
        <f t="shared" si="289"/>
        <v>0</v>
      </c>
      <c r="EW198" s="98">
        <f t="shared" si="290"/>
        <v>0</v>
      </c>
      <c r="EX198" s="98">
        <f t="shared" si="291"/>
        <v>0</v>
      </c>
      <c r="EY198" s="98">
        <f t="shared" si="292"/>
        <v>0</v>
      </c>
      <c r="EZ198" s="98">
        <f t="shared" si="293"/>
        <v>0</v>
      </c>
      <c r="FA198" s="195">
        <f t="shared" si="294"/>
        <v>0</v>
      </c>
      <c r="FB198" s="195">
        <f t="shared" si="295"/>
        <v>0</v>
      </c>
      <c r="FC198" s="196">
        <f t="shared" si="305"/>
        <v>0</v>
      </c>
      <c r="FF198" s="10">
        <v>2383</v>
      </c>
      <c r="FG198" s="191">
        <f t="shared" si="306"/>
        <v>0</v>
      </c>
      <c r="FH198" s="192">
        <f t="shared" si="307"/>
        <v>0</v>
      </c>
      <c r="FI198" s="160">
        <f t="shared" si="308"/>
        <v>0</v>
      </c>
      <c r="FJ198" s="160">
        <f t="shared" si="309"/>
        <v>0</v>
      </c>
      <c r="FK198" s="160">
        <f t="shared" si="310"/>
        <v>0</v>
      </c>
      <c r="FL198" s="160">
        <f t="shared" si="311"/>
        <v>0</v>
      </c>
      <c r="FM198" s="160">
        <f t="shared" si="312"/>
        <v>0</v>
      </c>
      <c r="FN198" s="160">
        <f t="shared" si="313"/>
        <v>0</v>
      </c>
      <c r="FO198" s="160">
        <f t="shared" si="314"/>
        <v>0</v>
      </c>
      <c r="FP198" s="160">
        <f t="shared" si="315"/>
        <v>0</v>
      </c>
      <c r="FQ198" s="160">
        <f t="shared" si="316"/>
        <v>0</v>
      </c>
      <c r="FR198" s="192">
        <f t="shared" si="317"/>
        <v>0</v>
      </c>
      <c r="FS198" s="192">
        <f t="shared" si="318"/>
        <v>0</v>
      </c>
      <c r="FT198" s="193">
        <f t="shared" si="319"/>
        <v>0</v>
      </c>
      <c r="FU198" s="193">
        <f t="shared" si="320"/>
        <v>0</v>
      </c>
    </row>
    <row r="199" spans="9:177" ht="13" thickBot="1" x14ac:dyDescent="0.3">
      <c r="I199" s="126">
        <v>115</v>
      </c>
      <c r="J199" s="126">
        <v>217</v>
      </c>
      <c r="K199" s="2"/>
      <c r="L199" s="2"/>
      <c r="M199" s="1"/>
      <c r="N199" s="1"/>
      <c r="O199" s="1"/>
      <c r="P199" s="126">
        <v>16</v>
      </c>
      <c r="Q199" s="126">
        <v>144</v>
      </c>
      <c r="R199" s="2"/>
      <c r="S199" s="156"/>
      <c r="T199" s="156"/>
      <c r="U199" s="1"/>
      <c r="V199" s="126">
        <v>27</v>
      </c>
      <c r="W199" s="126">
        <v>343</v>
      </c>
      <c r="X199" s="2"/>
      <c r="Y199" s="156"/>
      <c r="Z199" s="156"/>
      <c r="AA199" s="1"/>
      <c r="AB199" s="131">
        <v>175</v>
      </c>
      <c r="AC199" s="131">
        <v>461</v>
      </c>
      <c r="AD199" s="98"/>
      <c r="AE199" s="98"/>
      <c r="AF199" s="98"/>
      <c r="AH199" s="131">
        <v>135</v>
      </c>
      <c r="AI199" s="131">
        <v>330</v>
      </c>
      <c r="AN199" s="131">
        <v>176</v>
      </c>
      <c r="AO199" s="131">
        <v>296</v>
      </c>
      <c r="AT199" s="131">
        <v>126</v>
      </c>
      <c r="AU199" s="131">
        <v>386</v>
      </c>
      <c r="AZ199" s="131">
        <v>100</v>
      </c>
      <c r="BA199" s="131">
        <v>384</v>
      </c>
      <c r="BJ199" s="131">
        <v>135</v>
      </c>
      <c r="BK199" s="131">
        <v>343</v>
      </c>
      <c r="BU199" s="131">
        <v>201</v>
      </c>
      <c r="BV199" s="131">
        <v>1086</v>
      </c>
      <c r="CG199" s="131">
        <v>188</v>
      </c>
      <c r="CH199" s="131">
        <v>781</v>
      </c>
      <c r="CU199" s="131">
        <v>254</v>
      </c>
      <c r="CV199" s="142">
        <v>548</v>
      </c>
      <c r="CZ199" s="10"/>
      <c r="DC199" s="100"/>
      <c r="DJ199" s="131">
        <v>862</v>
      </c>
      <c r="DK199" s="142">
        <v>1640</v>
      </c>
      <c r="DO199" s="10"/>
      <c r="DY199" s="212">
        <v>359</v>
      </c>
      <c r="DZ199" s="212">
        <v>1153</v>
      </c>
      <c r="EO199" s="196">
        <v>2451</v>
      </c>
      <c r="EP199" s="194">
        <f t="shared" si="304"/>
        <v>1</v>
      </c>
      <c r="EQ199" s="195">
        <f t="shared" si="284"/>
        <v>0</v>
      </c>
      <c r="ER199" s="98">
        <f t="shared" si="285"/>
        <v>0</v>
      </c>
      <c r="ES199" s="98">
        <f t="shared" si="286"/>
        <v>0</v>
      </c>
      <c r="ET199" s="98">
        <f t="shared" si="287"/>
        <v>0</v>
      </c>
      <c r="EU199" s="98">
        <f t="shared" si="288"/>
        <v>0</v>
      </c>
      <c r="EV199" s="98">
        <f t="shared" si="289"/>
        <v>0</v>
      </c>
      <c r="EW199" s="98">
        <f t="shared" si="290"/>
        <v>0</v>
      </c>
      <c r="EX199" s="98">
        <f t="shared" si="291"/>
        <v>0</v>
      </c>
      <c r="EY199" s="98">
        <f t="shared" si="292"/>
        <v>0</v>
      </c>
      <c r="EZ199" s="98">
        <f t="shared" si="293"/>
        <v>0</v>
      </c>
      <c r="FA199" s="195">
        <f t="shared" si="294"/>
        <v>0</v>
      </c>
      <c r="FB199" s="195">
        <f t="shared" si="295"/>
        <v>0</v>
      </c>
      <c r="FC199" s="196">
        <f t="shared" si="305"/>
        <v>0</v>
      </c>
      <c r="FF199" s="10">
        <v>2415</v>
      </c>
      <c r="FG199" s="191">
        <f t="shared" si="306"/>
        <v>0</v>
      </c>
      <c r="FH199" s="192">
        <f t="shared" si="307"/>
        <v>0</v>
      </c>
      <c r="FI199" s="160">
        <f t="shared" si="308"/>
        <v>1</v>
      </c>
      <c r="FJ199" s="160">
        <f t="shared" si="309"/>
        <v>1</v>
      </c>
      <c r="FK199" s="160">
        <f t="shared" si="310"/>
        <v>1</v>
      </c>
      <c r="FL199" s="160">
        <f t="shared" si="311"/>
        <v>0</v>
      </c>
      <c r="FM199" s="160">
        <f t="shared" si="312"/>
        <v>1</v>
      </c>
      <c r="FN199" s="160">
        <f t="shared" si="313"/>
        <v>0</v>
      </c>
      <c r="FO199" s="160">
        <f t="shared" si="314"/>
        <v>0</v>
      </c>
      <c r="FP199" s="160">
        <f t="shared" si="315"/>
        <v>0</v>
      </c>
      <c r="FQ199" s="160">
        <f t="shared" si="316"/>
        <v>0</v>
      </c>
      <c r="FR199" s="192">
        <f t="shared" si="317"/>
        <v>0</v>
      </c>
      <c r="FS199" s="192">
        <f t="shared" si="318"/>
        <v>0</v>
      </c>
      <c r="FT199" s="193">
        <f t="shared" si="319"/>
        <v>0</v>
      </c>
      <c r="FU199" s="193">
        <f t="shared" si="320"/>
        <v>0</v>
      </c>
    </row>
    <row r="200" spans="9:177" ht="13" thickBot="1" x14ac:dyDescent="0.3">
      <c r="I200" s="126">
        <v>122</v>
      </c>
      <c r="J200" s="126">
        <v>254</v>
      </c>
      <c r="K200" s="2"/>
      <c r="L200" s="2"/>
      <c r="M200" s="1"/>
      <c r="N200" s="1"/>
      <c r="O200" s="1"/>
      <c r="P200" s="128">
        <v>175</v>
      </c>
      <c r="Q200" s="126">
        <v>311</v>
      </c>
      <c r="R200" s="156"/>
      <c r="S200" s="156"/>
      <c r="T200" s="156"/>
      <c r="U200" s="1"/>
      <c r="V200" s="128">
        <v>67</v>
      </c>
      <c r="W200" s="126">
        <v>341</v>
      </c>
      <c r="X200" s="156"/>
      <c r="Y200" s="156"/>
      <c r="Z200" s="156"/>
      <c r="AA200" s="1"/>
      <c r="AB200" s="131">
        <v>176</v>
      </c>
      <c r="AC200" s="142">
        <v>469</v>
      </c>
      <c r="AD200" s="98"/>
      <c r="AE200" s="98"/>
      <c r="AF200" s="98"/>
      <c r="AH200" s="131">
        <v>148</v>
      </c>
      <c r="AI200" s="131">
        <v>337</v>
      </c>
      <c r="AN200" s="131">
        <v>177</v>
      </c>
      <c r="AO200" s="142">
        <v>451</v>
      </c>
      <c r="AT200" s="131">
        <v>148</v>
      </c>
      <c r="AU200" s="131">
        <v>503</v>
      </c>
      <c r="AZ200" s="131">
        <v>103</v>
      </c>
      <c r="BA200" s="131">
        <v>842</v>
      </c>
      <c r="BJ200" s="131">
        <v>177</v>
      </c>
      <c r="BK200" s="131">
        <v>399</v>
      </c>
      <c r="BU200" s="142">
        <v>217</v>
      </c>
      <c r="BV200" s="131">
        <v>1114</v>
      </c>
      <c r="CG200" s="142">
        <v>191</v>
      </c>
      <c r="CH200" s="131">
        <v>968</v>
      </c>
      <c r="CU200" s="131">
        <v>330</v>
      </c>
      <c r="CV200" s="131">
        <v>639</v>
      </c>
      <c r="CZ200" s="10"/>
      <c r="DC200" s="100"/>
      <c r="DJ200" s="131">
        <v>967</v>
      </c>
      <c r="DK200" s="131">
        <v>1678</v>
      </c>
      <c r="DO200" s="10"/>
      <c r="DY200" s="212">
        <v>368</v>
      </c>
      <c r="DZ200" s="212">
        <v>1218</v>
      </c>
      <c r="EO200" s="196">
        <v>2468</v>
      </c>
      <c r="EP200" s="194">
        <f t="shared" si="304"/>
        <v>1</v>
      </c>
      <c r="EQ200" s="195">
        <f t="shared" si="284"/>
        <v>1</v>
      </c>
      <c r="ER200" s="98">
        <f t="shared" si="285"/>
        <v>0</v>
      </c>
      <c r="ES200" s="98">
        <f t="shared" si="286"/>
        <v>0</v>
      </c>
      <c r="ET200" s="98">
        <f t="shared" si="287"/>
        <v>0</v>
      </c>
      <c r="EU200" s="98">
        <f t="shared" si="288"/>
        <v>0</v>
      </c>
      <c r="EV200" s="98">
        <f t="shared" si="289"/>
        <v>0</v>
      </c>
      <c r="EW200" s="98">
        <f t="shared" si="290"/>
        <v>0</v>
      </c>
      <c r="EX200" s="98">
        <f t="shared" si="291"/>
        <v>0</v>
      </c>
      <c r="EY200" s="98">
        <f t="shared" si="292"/>
        <v>0</v>
      </c>
      <c r="EZ200" s="98">
        <f t="shared" si="293"/>
        <v>0</v>
      </c>
      <c r="FA200" s="195">
        <f t="shared" si="294"/>
        <v>0</v>
      </c>
      <c r="FB200" s="195">
        <f t="shared" si="295"/>
        <v>0</v>
      </c>
      <c r="FC200" s="196">
        <f t="shared" si="305"/>
        <v>0</v>
      </c>
      <c r="FF200" s="10">
        <v>2451</v>
      </c>
      <c r="FG200" s="191">
        <f t="shared" si="306"/>
        <v>0</v>
      </c>
      <c r="FH200" s="192">
        <f t="shared" si="307"/>
        <v>1</v>
      </c>
      <c r="FI200" s="160">
        <f t="shared" si="308"/>
        <v>0</v>
      </c>
      <c r="FJ200" s="160">
        <f t="shared" si="309"/>
        <v>0</v>
      </c>
      <c r="FK200" s="160">
        <f t="shared" si="310"/>
        <v>0</v>
      </c>
      <c r="FL200" s="160">
        <f t="shared" si="311"/>
        <v>0</v>
      </c>
      <c r="FM200" s="160">
        <f t="shared" si="312"/>
        <v>0</v>
      </c>
      <c r="FN200" s="160">
        <f t="shared" si="313"/>
        <v>0</v>
      </c>
      <c r="FO200" s="160">
        <f t="shared" si="314"/>
        <v>0</v>
      </c>
      <c r="FP200" s="160">
        <f t="shared" si="315"/>
        <v>0</v>
      </c>
      <c r="FQ200" s="160">
        <f t="shared" si="316"/>
        <v>0</v>
      </c>
      <c r="FR200" s="192">
        <f t="shared" si="317"/>
        <v>0</v>
      </c>
      <c r="FS200" s="192">
        <f t="shared" si="318"/>
        <v>0</v>
      </c>
      <c r="FT200" s="193">
        <f t="shared" si="319"/>
        <v>0</v>
      </c>
      <c r="FU200" s="193">
        <f t="shared" si="320"/>
        <v>0</v>
      </c>
    </row>
    <row r="201" spans="9:177" ht="13" thickBot="1" x14ac:dyDescent="0.3">
      <c r="I201" s="126">
        <v>125</v>
      </c>
      <c r="J201" s="126">
        <v>279</v>
      </c>
      <c r="K201" s="2"/>
      <c r="L201" s="2"/>
      <c r="M201" s="1"/>
      <c r="N201" s="1"/>
      <c r="O201" s="1"/>
      <c r="P201" s="127">
        <v>68</v>
      </c>
      <c r="Q201" s="126">
        <v>173</v>
      </c>
      <c r="R201" s="2"/>
      <c r="S201" s="154"/>
      <c r="T201" s="154"/>
      <c r="U201" s="1"/>
      <c r="V201" s="126">
        <v>782</v>
      </c>
      <c r="W201" s="126">
        <v>292</v>
      </c>
      <c r="X201" s="2"/>
      <c r="Y201" s="2"/>
      <c r="Z201" s="2"/>
      <c r="AA201" s="1"/>
      <c r="AB201" s="131">
        <v>177</v>
      </c>
      <c r="AC201" s="142">
        <v>494</v>
      </c>
      <c r="AD201" s="98"/>
      <c r="AE201" s="98"/>
      <c r="AF201" s="98"/>
      <c r="AH201" s="131">
        <v>175</v>
      </c>
      <c r="AI201" s="131">
        <v>447</v>
      </c>
      <c r="AN201" s="131">
        <v>179</v>
      </c>
      <c r="AO201" s="142">
        <v>503</v>
      </c>
      <c r="AT201" s="131">
        <v>173</v>
      </c>
      <c r="AU201" s="131">
        <v>910</v>
      </c>
      <c r="AZ201" s="131">
        <v>111</v>
      </c>
      <c r="BA201" s="131">
        <v>968</v>
      </c>
      <c r="BJ201" s="131">
        <v>188</v>
      </c>
      <c r="BK201" s="142">
        <v>488</v>
      </c>
      <c r="BU201" s="131">
        <v>230</v>
      </c>
      <c r="BV201" s="142">
        <v>1625</v>
      </c>
      <c r="CG201" s="131">
        <v>217</v>
      </c>
      <c r="CH201" s="142">
        <v>973</v>
      </c>
      <c r="CU201" s="131">
        <v>341</v>
      </c>
      <c r="CV201" s="131">
        <v>744</v>
      </c>
      <c r="CZ201" s="10"/>
      <c r="DC201" s="100"/>
      <c r="DJ201" s="131">
        <v>987</v>
      </c>
      <c r="DK201" s="131">
        <v>1918</v>
      </c>
      <c r="DO201" s="10"/>
      <c r="DY201" s="212">
        <v>469</v>
      </c>
      <c r="DZ201" s="212">
        <v>1318</v>
      </c>
      <c r="EO201" s="196">
        <v>2471</v>
      </c>
      <c r="EP201" s="194">
        <f t="shared" si="304"/>
        <v>0</v>
      </c>
      <c r="EQ201" s="195">
        <f t="shared" si="284"/>
        <v>0</v>
      </c>
      <c r="ER201" s="98">
        <f t="shared" si="285"/>
        <v>1</v>
      </c>
      <c r="ES201" s="98">
        <f t="shared" si="286"/>
        <v>0</v>
      </c>
      <c r="ET201" s="98">
        <f t="shared" si="287"/>
        <v>0</v>
      </c>
      <c r="EU201" s="98">
        <f t="shared" si="288"/>
        <v>0</v>
      </c>
      <c r="EV201" s="98">
        <f t="shared" si="289"/>
        <v>0</v>
      </c>
      <c r="EW201" s="98">
        <f t="shared" si="290"/>
        <v>0</v>
      </c>
      <c r="EX201" s="98">
        <f t="shared" si="291"/>
        <v>0</v>
      </c>
      <c r="EY201" s="98">
        <f t="shared" si="292"/>
        <v>0</v>
      </c>
      <c r="EZ201" s="98">
        <f t="shared" si="293"/>
        <v>0</v>
      </c>
      <c r="FA201" s="195">
        <f t="shared" si="294"/>
        <v>0</v>
      </c>
      <c r="FB201" s="195">
        <f t="shared" si="295"/>
        <v>0</v>
      </c>
      <c r="FC201" s="196">
        <f t="shared" si="305"/>
        <v>0</v>
      </c>
      <c r="FF201" s="10">
        <v>2468</v>
      </c>
      <c r="FG201" s="191">
        <f t="shared" si="306"/>
        <v>0</v>
      </c>
      <c r="FH201" s="192">
        <f t="shared" si="307"/>
        <v>1</v>
      </c>
      <c r="FI201" s="160">
        <f t="shared" si="308"/>
        <v>1</v>
      </c>
      <c r="FJ201" s="160">
        <f t="shared" si="309"/>
        <v>0</v>
      </c>
      <c r="FK201" s="160">
        <f t="shared" si="310"/>
        <v>0</v>
      </c>
      <c r="FL201" s="160">
        <f t="shared" si="311"/>
        <v>0</v>
      </c>
      <c r="FM201" s="160">
        <f t="shared" si="312"/>
        <v>0</v>
      </c>
      <c r="FN201" s="160">
        <f t="shared" si="313"/>
        <v>0</v>
      </c>
      <c r="FO201" s="160">
        <f t="shared" si="314"/>
        <v>0</v>
      </c>
      <c r="FP201" s="160">
        <f t="shared" si="315"/>
        <v>0</v>
      </c>
      <c r="FQ201" s="160">
        <f t="shared" si="316"/>
        <v>0</v>
      </c>
      <c r="FR201" s="192">
        <f t="shared" si="317"/>
        <v>0</v>
      </c>
      <c r="FS201" s="192">
        <f t="shared" si="318"/>
        <v>0</v>
      </c>
      <c r="FT201" s="193">
        <f t="shared" si="319"/>
        <v>0</v>
      </c>
      <c r="FU201" s="193">
        <f t="shared" si="320"/>
        <v>0</v>
      </c>
    </row>
    <row r="202" spans="9:177" ht="13" thickBot="1" x14ac:dyDescent="0.3">
      <c r="I202" s="126">
        <v>128</v>
      </c>
      <c r="J202" s="126">
        <v>294</v>
      </c>
      <c r="K202" s="2"/>
      <c r="L202" s="2"/>
      <c r="M202" s="1"/>
      <c r="N202" s="1"/>
      <c r="O202" s="1"/>
      <c r="P202" s="126">
        <v>610</v>
      </c>
      <c r="Q202" s="127">
        <v>25</v>
      </c>
      <c r="R202" s="1"/>
      <c r="S202" s="1"/>
      <c r="T202" s="1"/>
      <c r="U202" s="1"/>
      <c r="V202" s="127">
        <v>469</v>
      </c>
      <c r="W202" s="127">
        <v>469</v>
      </c>
      <c r="X202" s="1"/>
      <c r="Y202" s="1"/>
      <c r="Z202" s="1"/>
      <c r="AA202" s="1"/>
      <c r="AB202" s="142">
        <v>222</v>
      </c>
      <c r="AC202" s="142">
        <v>716</v>
      </c>
      <c r="AD202" s="2"/>
      <c r="AE202" s="233"/>
      <c r="AF202" s="2"/>
      <c r="AH202" s="131">
        <v>179</v>
      </c>
      <c r="AI202" s="131">
        <v>492</v>
      </c>
      <c r="AN202" s="131">
        <v>190</v>
      </c>
      <c r="AO202" s="131">
        <v>522</v>
      </c>
      <c r="AT202" s="131">
        <v>177</v>
      </c>
      <c r="AU202" s="131">
        <v>987</v>
      </c>
      <c r="AZ202" s="142">
        <v>141</v>
      </c>
      <c r="BA202" s="131">
        <v>987</v>
      </c>
      <c r="BJ202" s="131">
        <v>217</v>
      </c>
      <c r="BK202" s="131">
        <v>870</v>
      </c>
      <c r="BU202" s="142">
        <v>233</v>
      </c>
      <c r="BV202" s="142">
        <v>1676</v>
      </c>
      <c r="CG202" s="142">
        <v>229</v>
      </c>
      <c r="CH202" s="142">
        <v>987</v>
      </c>
      <c r="CU202" s="142">
        <v>359</v>
      </c>
      <c r="CV202" s="142">
        <v>987</v>
      </c>
      <c r="CZ202" s="10"/>
      <c r="DC202" s="100"/>
      <c r="DJ202" s="142">
        <v>1114</v>
      </c>
      <c r="DK202" s="142">
        <v>1986</v>
      </c>
      <c r="DO202" s="10"/>
      <c r="DY202" s="212">
        <v>494</v>
      </c>
      <c r="DZ202" s="212">
        <v>1477</v>
      </c>
      <c r="EO202" s="196">
        <v>2481</v>
      </c>
      <c r="EP202" s="194">
        <f t="shared" si="304"/>
        <v>1</v>
      </c>
      <c r="EQ202" s="195">
        <f t="shared" si="284"/>
        <v>0</v>
      </c>
      <c r="ER202" s="98">
        <f t="shared" si="285"/>
        <v>0</v>
      </c>
      <c r="ES202" s="98">
        <f t="shared" si="286"/>
        <v>1</v>
      </c>
      <c r="ET202" s="98">
        <f t="shared" si="287"/>
        <v>0</v>
      </c>
      <c r="EU202" s="98">
        <f t="shared" si="288"/>
        <v>0</v>
      </c>
      <c r="EV202" s="98">
        <f t="shared" si="289"/>
        <v>0</v>
      </c>
      <c r="EW202" s="98">
        <f t="shared" si="290"/>
        <v>0</v>
      </c>
      <c r="EX202" s="98">
        <f t="shared" si="291"/>
        <v>0</v>
      </c>
      <c r="EY202" s="98">
        <f t="shared" si="292"/>
        <v>0</v>
      </c>
      <c r="EZ202" s="98">
        <f t="shared" si="293"/>
        <v>0</v>
      </c>
      <c r="FA202" s="195">
        <f t="shared" si="294"/>
        <v>0</v>
      </c>
      <c r="FB202" s="195">
        <f t="shared" si="295"/>
        <v>0</v>
      </c>
      <c r="FC202" s="196">
        <f t="shared" si="305"/>
        <v>0</v>
      </c>
      <c r="FF202" s="10">
        <v>2474</v>
      </c>
      <c r="FG202" s="191">
        <f t="shared" si="306"/>
        <v>0</v>
      </c>
      <c r="FH202" s="192">
        <f t="shared" si="307"/>
        <v>0</v>
      </c>
      <c r="FI202" s="160">
        <f t="shared" si="308"/>
        <v>1</v>
      </c>
      <c r="FJ202" s="160">
        <f t="shared" si="309"/>
        <v>1</v>
      </c>
      <c r="FK202" s="160">
        <f t="shared" si="310"/>
        <v>0</v>
      </c>
      <c r="FL202" s="160">
        <f t="shared" si="311"/>
        <v>0</v>
      </c>
      <c r="FM202" s="160">
        <f t="shared" si="312"/>
        <v>0</v>
      </c>
      <c r="FN202" s="160">
        <f t="shared" si="313"/>
        <v>0</v>
      </c>
      <c r="FO202" s="160">
        <f t="shared" si="314"/>
        <v>0</v>
      </c>
      <c r="FP202" s="160">
        <f t="shared" si="315"/>
        <v>0</v>
      </c>
      <c r="FQ202" s="160">
        <f t="shared" si="316"/>
        <v>0</v>
      </c>
      <c r="FR202" s="192">
        <f t="shared" si="317"/>
        <v>0</v>
      </c>
      <c r="FS202" s="192">
        <f t="shared" si="318"/>
        <v>0</v>
      </c>
      <c r="FT202" s="193">
        <f t="shared" si="319"/>
        <v>0</v>
      </c>
      <c r="FU202" s="193">
        <f t="shared" si="320"/>
        <v>0</v>
      </c>
    </row>
    <row r="203" spans="9:177" ht="13" thickBot="1" x14ac:dyDescent="0.3">
      <c r="I203" s="126">
        <v>135</v>
      </c>
      <c r="J203" s="126">
        <v>340</v>
      </c>
      <c r="K203" s="2"/>
      <c r="L203" s="2"/>
      <c r="M203" s="1"/>
      <c r="N203" s="1"/>
      <c r="O203" s="1"/>
      <c r="P203" s="126">
        <v>340</v>
      </c>
      <c r="Q203" s="128">
        <v>60</v>
      </c>
      <c r="R203" s="1"/>
      <c r="S203" s="1"/>
      <c r="T203" s="1"/>
      <c r="U203" s="1"/>
      <c r="V203" s="126">
        <v>47</v>
      </c>
      <c r="W203" s="128">
        <v>25</v>
      </c>
      <c r="X203" s="1"/>
      <c r="Y203" s="1"/>
      <c r="Z203" s="1"/>
      <c r="AA203" s="1"/>
      <c r="AB203" s="131">
        <v>224</v>
      </c>
      <c r="AC203" s="131">
        <v>811</v>
      </c>
      <c r="AH203" s="131">
        <v>191</v>
      </c>
      <c r="AI203" s="131">
        <v>494</v>
      </c>
      <c r="AN203" s="131">
        <v>195</v>
      </c>
      <c r="AO203" s="131">
        <v>547</v>
      </c>
      <c r="AT203" s="131">
        <v>179</v>
      </c>
      <c r="AU203" s="142">
        <v>1124</v>
      </c>
      <c r="AZ203" s="131">
        <v>148</v>
      </c>
      <c r="BA203" s="142">
        <v>1024</v>
      </c>
      <c r="BJ203" s="131">
        <v>222</v>
      </c>
      <c r="BK203" s="131">
        <v>971</v>
      </c>
      <c r="BU203" s="131">
        <v>254</v>
      </c>
      <c r="BV203" s="131">
        <v>1718</v>
      </c>
      <c r="CG203" s="131">
        <v>233</v>
      </c>
      <c r="CH203" s="131">
        <v>1503</v>
      </c>
      <c r="CU203" s="131">
        <v>469</v>
      </c>
      <c r="CV203" s="131">
        <v>1114</v>
      </c>
      <c r="CZ203" s="10"/>
      <c r="DC203" s="100"/>
      <c r="DJ203" s="131">
        <v>1241</v>
      </c>
      <c r="DK203" s="131">
        <v>2169</v>
      </c>
      <c r="DO203" s="10"/>
      <c r="DY203" s="212">
        <v>558</v>
      </c>
      <c r="DZ203" s="212">
        <v>1625</v>
      </c>
      <c r="EO203" s="196">
        <v>2502</v>
      </c>
      <c r="EP203" s="194">
        <f t="shared" si="304"/>
        <v>0</v>
      </c>
      <c r="EQ203" s="195">
        <f t="shared" si="284"/>
        <v>0</v>
      </c>
      <c r="ER203" s="98">
        <f t="shared" si="285"/>
        <v>0</v>
      </c>
      <c r="ES203" s="98">
        <f t="shared" si="286"/>
        <v>0</v>
      </c>
      <c r="ET203" s="98">
        <f t="shared" si="287"/>
        <v>0</v>
      </c>
      <c r="EU203" s="98">
        <f t="shared" si="288"/>
        <v>0</v>
      </c>
      <c r="EV203" s="98">
        <f t="shared" si="289"/>
        <v>0</v>
      </c>
      <c r="EW203" s="98">
        <f t="shared" si="290"/>
        <v>0</v>
      </c>
      <c r="EX203" s="98">
        <f t="shared" si="291"/>
        <v>0</v>
      </c>
      <c r="EY203" s="98">
        <f t="shared" si="292"/>
        <v>0</v>
      </c>
      <c r="EZ203" s="98">
        <f t="shared" si="293"/>
        <v>0</v>
      </c>
      <c r="FA203" s="195">
        <f t="shared" si="294"/>
        <v>0</v>
      </c>
      <c r="FB203" s="195">
        <f t="shared" si="295"/>
        <v>0</v>
      </c>
      <c r="FC203" s="196">
        <f t="shared" si="305"/>
        <v>0</v>
      </c>
      <c r="FF203" s="10">
        <v>2481</v>
      </c>
      <c r="FG203" s="191">
        <f t="shared" si="306"/>
        <v>0</v>
      </c>
      <c r="FH203" s="192">
        <f t="shared" si="307"/>
        <v>1</v>
      </c>
      <c r="FI203" s="160">
        <f t="shared" si="308"/>
        <v>0</v>
      </c>
      <c r="FJ203" s="160">
        <f t="shared" si="309"/>
        <v>0</v>
      </c>
      <c r="FK203" s="160">
        <f t="shared" si="310"/>
        <v>1</v>
      </c>
      <c r="FL203" s="160">
        <f t="shared" si="311"/>
        <v>0</v>
      </c>
      <c r="FM203" s="160">
        <f t="shared" si="312"/>
        <v>0</v>
      </c>
      <c r="FN203" s="160">
        <f t="shared" si="313"/>
        <v>0</v>
      </c>
      <c r="FO203" s="160">
        <f t="shared" si="314"/>
        <v>0</v>
      </c>
      <c r="FP203" s="160">
        <f t="shared" si="315"/>
        <v>0</v>
      </c>
      <c r="FQ203" s="160">
        <f t="shared" si="316"/>
        <v>0</v>
      </c>
      <c r="FR203" s="192">
        <f t="shared" si="317"/>
        <v>0</v>
      </c>
      <c r="FS203" s="192">
        <f t="shared" si="318"/>
        <v>0</v>
      </c>
      <c r="FT203" s="193">
        <f t="shared" si="319"/>
        <v>0</v>
      </c>
      <c r="FU203" s="193">
        <f t="shared" si="320"/>
        <v>0</v>
      </c>
    </row>
    <row r="204" spans="9:177" ht="13" thickBot="1" x14ac:dyDescent="0.3">
      <c r="I204" s="126">
        <v>141</v>
      </c>
      <c r="J204" s="126">
        <v>349</v>
      </c>
      <c r="K204" s="2"/>
      <c r="L204" s="2"/>
      <c r="M204" s="1"/>
      <c r="N204" s="1"/>
      <c r="O204" s="1"/>
      <c r="P204" s="127">
        <v>48</v>
      </c>
      <c r="Q204" s="128">
        <v>308</v>
      </c>
      <c r="R204" s="1"/>
      <c r="S204" s="1"/>
      <c r="T204" s="1"/>
      <c r="U204" s="1"/>
      <c r="V204" s="126">
        <v>665</v>
      </c>
      <c r="W204" s="126">
        <v>175</v>
      </c>
      <c r="X204" s="1"/>
      <c r="Y204" s="1"/>
      <c r="Z204" s="1"/>
      <c r="AA204" s="1"/>
      <c r="AB204" s="131">
        <v>237</v>
      </c>
      <c r="AC204" s="131">
        <v>868</v>
      </c>
      <c r="AH204" s="131">
        <v>217</v>
      </c>
      <c r="AI204" s="131">
        <v>503</v>
      </c>
      <c r="AN204" s="131">
        <v>201</v>
      </c>
      <c r="AO204" s="142">
        <v>968</v>
      </c>
      <c r="AT204" s="131">
        <v>190</v>
      </c>
      <c r="AU204" s="131">
        <v>1270</v>
      </c>
      <c r="AZ204" s="131">
        <v>177</v>
      </c>
      <c r="BA204" s="131">
        <v>1114</v>
      </c>
      <c r="BJ204" s="142">
        <v>234</v>
      </c>
      <c r="BK204" s="131">
        <v>1218</v>
      </c>
      <c r="BU204" s="131">
        <v>294</v>
      </c>
      <c r="BV204" s="142">
        <v>1986</v>
      </c>
      <c r="CG204" s="131">
        <v>254</v>
      </c>
      <c r="CH204" s="142">
        <v>1801</v>
      </c>
      <c r="CU204" s="131">
        <v>548</v>
      </c>
      <c r="CV204" s="131">
        <v>1714</v>
      </c>
      <c r="CZ204" s="10"/>
      <c r="DC204" s="100"/>
      <c r="DJ204" s="131">
        <v>1425</v>
      </c>
      <c r="DK204" s="131">
        <v>2175</v>
      </c>
      <c r="DO204" s="10"/>
      <c r="DY204" s="212">
        <v>573</v>
      </c>
      <c r="DZ204" s="212">
        <v>1640</v>
      </c>
      <c r="EO204" s="196">
        <v>2512</v>
      </c>
      <c r="EP204" s="194">
        <f t="shared" si="304"/>
        <v>0</v>
      </c>
      <c r="EQ204" s="195">
        <f t="shared" si="284"/>
        <v>1</v>
      </c>
      <c r="ER204" s="98">
        <f t="shared" si="285"/>
        <v>0</v>
      </c>
      <c r="ES204" s="98">
        <f t="shared" si="286"/>
        <v>1</v>
      </c>
      <c r="ET204" s="98">
        <f t="shared" si="287"/>
        <v>0</v>
      </c>
      <c r="EU204" s="98">
        <f t="shared" si="288"/>
        <v>0</v>
      </c>
      <c r="EV204" s="98">
        <f t="shared" si="289"/>
        <v>0</v>
      </c>
      <c r="EW204" s="98">
        <f t="shared" si="290"/>
        <v>0</v>
      </c>
      <c r="EX204" s="98">
        <f t="shared" si="291"/>
        <v>0</v>
      </c>
      <c r="EY204" s="98">
        <f t="shared" si="292"/>
        <v>0</v>
      </c>
      <c r="EZ204" s="98">
        <f t="shared" si="293"/>
        <v>0</v>
      </c>
      <c r="FA204" s="195">
        <f t="shared" si="294"/>
        <v>0</v>
      </c>
      <c r="FB204" s="195">
        <f t="shared" si="295"/>
        <v>0</v>
      </c>
      <c r="FC204" s="196">
        <f t="shared" si="305"/>
        <v>0</v>
      </c>
      <c r="FF204" s="10">
        <v>2502</v>
      </c>
      <c r="FG204" s="191">
        <f t="shared" si="306"/>
        <v>0</v>
      </c>
      <c r="FH204" s="192">
        <f t="shared" si="307"/>
        <v>0</v>
      </c>
      <c r="FI204" s="160">
        <f t="shared" si="308"/>
        <v>0</v>
      </c>
      <c r="FJ204" s="160">
        <f t="shared" si="309"/>
        <v>0</v>
      </c>
      <c r="FK204" s="160">
        <f t="shared" si="310"/>
        <v>0</v>
      </c>
      <c r="FL204" s="160">
        <f t="shared" si="311"/>
        <v>0</v>
      </c>
      <c r="FM204" s="160">
        <f t="shared" si="312"/>
        <v>0</v>
      </c>
      <c r="FN204" s="160">
        <f t="shared" si="313"/>
        <v>0</v>
      </c>
      <c r="FO204" s="160">
        <f t="shared" si="314"/>
        <v>0</v>
      </c>
      <c r="FP204" s="160">
        <f t="shared" si="315"/>
        <v>0</v>
      </c>
      <c r="FQ204" s="160">
        <f t="shared" si="316"/>
        <v>0</v>
      </c>
      <c r="FR204" s="192">
        <f t="shared" si="317"/>
        <v>0</v>
      </c>
      <c r="FS204" s="192">
        <f t="shared" si="318"/>
        <v>0</v>
      </c>
      <c r="FT204" s="193">
        <f t="shared" si="319"/>
        <v>0</v>
      </c>
      <c r="FU204" s="193">
        <f t="shared" si="320"/>
        <v>0</v>
      </c>
    </row>
    <row r="205" spans="9:177" ht="13" thickBot="1" x14ac:dyDescent="0.3">
      <c r="I205" s="126">
        <v>144</v>
      </c>
      <c r="J205" s="129">
        <v>365</v>
      </c>
      <c r="K205" s="2"/>
      <c r="L205" s="2"/>
      <c r="M205" s="1"/>
      <c r="N205" s="1"/>
      <c r="O205" s="1"/>
      <c r="P205" s="127">
        <v>151</v>
      </c>
      <c r="Q205" s="128">
        <v>71</v>
      </c>
      <c r="R205" s="1"/>
      <c r="S205" s="1"/>
      <c r="T205" s="1"/>
      <c r="U205" s="1"/>
      <c r="V205" s="128">
        <v>433</v>
      </c>
      <c r="W205" s="128">
        <v>378</v>
      </c>
      <c r="X205" s="1"/>
      <c r="Y205" s="1"/>
      <c r="Z205" s="1"/>
      <c r="AA205" s="1"/>
      <c r="AB205" s="142">
        <v>279</v>
      </c>
      <c r="AC205" s="131">
        <v>1038</v>
      </c>
      <c r="AH205" s="131">
        <v>229</v>
      </c>
      <c r="AI205" s="131">
        <v>537</v>
      </c>
      <c r="AN205" s="142">
        <v>217</v>
      </c>
      <c r="AO205" s="142">
        <v>1114</v>
      </c>
      <c r="AT205" s="142">
        <v>195</v>
      </c>
      <c r="AU205" s="131">
        <v>1319</v>
      </c>
      <c r="AZ205" s="131">
        <v>195</v>
      </c>
      <c r="BA205" s="142">
        <v>1124</v>
      </c>
      <c r="BJ205" s="131">
        <v>245</v>
      </c>
      <c r="BK205" s="131">
        <v>1507</v>
      </c>
      <c r="BU205" s="131">
        <v>330</v>
      </c>
      <c r="BV205" s="131">
        <v>2041</v>
      </c>
      <c r="CG205" s="131">
        <v>294</v>
      </c>
      <c r="CH205" s="131">
        <v>2016</v>
      </c>
      <c r="CU205" s="131">
        <v>573</v>
      </c>
      <c r="CV205" s="131">
        <v>2056</v>
      </c>
      <c r="CZ205" s="10"/>
      <c r="DC205" s="100"/>
      <c r="DJ205" s="131">
        <v>1477</v>
      </c>
      <c r="DK205" s="131">
        <v>2415</v>
      </c>
      <c r="DO205" s="10"/>
      <c r="DY205" s="212">
        <v>842</v>
      </c>
      <c r="DZ205" s="212">
        <v>1678</v>
      </c>
      <c r="EO205" s="196">
        <v>2526</v>
      </c>
      <c r="EP205" s="194">
        <f t="shared" si="304"/>
        <v>0</v>
      </c>
      <c r="EQ205" s="195">
        <f t="shared" si="284"/>
        <v>0</v>
      </c>
      <c r="ER205" s="98">
        <f t="shared" si="285"/>
        <v>0</v>
      </c>
      <c r="ES205" s="98">
        <f t="shared" si="286"/>
        <v>0</v>
      </c>
      <c r="ET205" s="98">
        <f t="shared" si="287"/>
        <v>0</v>
      </c>
      <c r="EU205" s="98">
        <f t="shared" si="288"/>
        <v>0</v>
      </c>
      <c r="EV205" s="98">
        <f t="shared" si="289"/>
        <v>0</v>
      </c>
      <c r="EW205" s="98">
        <f t="shared" si="290"/>
        <v>0</v>
      </c>
      <c r="EX205" s="98">
        <f t="shared" si="291"/>
        <v>0</v>
      </c>
      <c r="EY205" s="98">
        <f t="shared" si="292"/>
        <v>0</v>
      </c>
      <c r="EZ205" s="98">
        <f t="shared" si="293"/>
        <v>0</v>
      </c>
      <c r="FA205" s="195">
        <f t="shared" si="294"/>
        <v>0</v>
      </c>
      <c r="FB205" s="195">
        <f t="shared" si="295"/>
        <v>0</v>
      </c>
      <c r="FC205" s="196">
        <f t="shared" si="305"/>
        <v>0</v>
      </c>
      <c r="FF205" s="10">
        <v>2557</v>
      </c>
      <c r="FG205" s="191">
        <f t="shared" si="306"/>
        <v>0</v>
      </c>
      <c r="FH205" s="192">
        <f t="shared" si="307"/>
        <v>1</v>
      </c>
      <c r="FI205" s="160">
        <f t="shared" si="308"/>
        <v>0</v>
      </c>
      <c r="FJ205" s="160">
        <f t="shared" si="309"/>
        <v>1</v>
      </c>
      <c r="FK205" s="160">
        <f t="shared" si="310"/>
        <v>0</v>
      </c>
      <c r="FL205" s="160">
        <f t="shared" si="311"/>
        <v>0</v>
      </c>
      <c r="FM205" s="160">
        <f t="shared" si="312"/>
        <v>0</v>
      </c>
      <c r="FN205" s="160">
        <f t="shared" si="313"/>
        <v>0</v>
      </c>
      <c r="FO205" s="160">
        <f t="shared" si="314"/>
        <v>0</v>
      </c>
      <c r="FP205" s="160">
        <f t="shared" si="315"/>
        <v>0</v>
      </c>
      <c r="FQ205" s="160">
        <f t="shared" si="316"/>
        <v>0</v>
      </c>
      <c r="FR205" s="192">
        <f t="shared" si="317"/>
        <v>0</v>
      </c>
      <c r="FS205" s="192">
        <f t="shared" si="318"/>
        <v>0</v>
      </c>
      <c r="FT205" s="193">
        <f t="shared" si="319"/>
        <v>0</v>
      </c>
      <c r="FU205" s="193">
        <f t="shared" si="320"/>
        <v>0</v>
      </c>
    </row>
    <row r="206" spans="9:177" ht="13" thickBot="1" x14ac:dyDescent="0.3">
      <c r="I206" s="126">
        <v>177</v>
      </c>
      <c r="J206" s="2"/>
      <c r="K206" s="2"/>
      <c r="L206" s="2"/>
      <c r="M206" s="1"/>
      <c r="N206" s="1"/>
      <c r="O206" s="1"/>
      <c r="P206" s="133">
        <v>108</v>
      </c>
      <c r="Q206" s="127">
        <v>118</v>
      </c>
      <c r="R206" s="1"/>
      <c r="S206" s="1"/>
      <c r="T206" s="1"/>
      <c r="U206" s="1"/>
      <c r="V206" s="128">
        <v>25</v>
      </c>
      <c r="W206" s="127">
        <v>65</v>
      </c>
      <c r="X206" s="1"/>
      <c r="Y206" s="1"/>
      <c r="Z206" s="1"/>
      <c r="AA206" s="1"/>
      <c r="AB206" s="131">
        <v>288</v>
      </c>
      <c r="AC206" s="131">
        <v>1126</v>
      </c>
      <c r="AH206" s="131">
        <v>233</v>
      </c>
      <c r="AI206" s="131">
        <v>766</v>
      </c>
      <c r="AN206" s="131">
        <v>222</v>
      </c>
      <c r="AO206" s="131">
        <v>1126</v>
      </c>
      <c r="AT206" s="131">
        <v>223</v>
      </c>
      <c r="AU206" s="142">
        <v>1592</v>
      </c>
      <c r="AZ206" s="131">
        <v>207</v>
      </c>
      <c r="BA206" s="142">
        <v>1577</v>
      </c>
      <c r="BJ206" s="131">
        <v>247</v>
      </c>
      <c r="BK206" s="131">
        <v>1717</v>
      </c>
      <c r="BU206" s="131">
        <v>343</v>
      </c>
      <c r="BV206" s="142">
        <v>2056</v>
      </c>
      <c r="CG206" s="131">
        <v>330</v>
      </c>
      <c r="CH206" s="142">
        <v>2054</v>
      </c>
      <c r="CU206" s="131">
        <v>624</v>
      </c>
      <c r="CV206" s="131">
        <v>2194</v>
      </c>
      <c r="CZ206" s="10"/>
      <c r="DC206" s="100"/>
      <c r="DJ206" s="131">
        <v>1519</v>
      </c>
      <c r="DK206" s="131">
        <v>2959</v>
      </c>
      <c r="DO206" s="10"/>
      <c r="DY206" s="212">
        <v>971</v>
      </c>
      <c r="DZ206" s="212">
        <v>1718</v>
      </c>
      <c r="EO206" s="196">
        <v>2557</v>
      </c>
      <c r="EP206" s="194">
        <f t="shared" si="304"/>
        <v>1</v>
      </c>
      <c r="EQ206" s="195">
        <f t="shared" si="284"/>
        <v>0</v>
      </c>
      <c r="ER206" s="98">
        <f t="shared" si="285"/>
        <v>1</v>
      </c>
      <c r="ES206" s="98">
        <f t="shared" si="286"/>
        <v>0</v>
      </c>
      <c r="ET206" s="98">
        <f t="shared" si="287"/>
        <v>0</v>
      </c>
      <c r="EU206" s="98">
        <f t="shared" si="288"/>
        <v>0</v>
      </c>
      <c r="EV206" s="98">
        <f t="shared" si="289"/>
        <v>0</v>
      </c>
      <c r="EW206" s="98">
        <f t="shared" si="290"/>
        <v>0</v>
      </c>
      <c r="EX206" s="98">
        <f t="shared" si="291"/>
        <v>0</v>
      </c>
      <c r="EY206" s="98">
        <f t="shared" si="292"/>
        <v>0</v>
      </c>
      <c r="EZ206" s="98">
        <f t="shared" si="293"/>
        <v>0</v>
      </c>
      <c r="FA206" s="195">
        <f t="shared" si="294"/>
        <v>0</v>
      </c>
      <c r="FB206" s="195">
        <f t="shared" si="295"/>
        <v>0</v>
      </c>
      <c r="FC206" s="196">
        <f t="shared" si="305"/>
        <v>0</v>
      </c>
      <c r="FF206" s="10">
        <v>2590</v>
      </c>
      <c r="FG206" s="191">
        <f t="shared" si="306"/>
        <v>0</v>
      </c>
      <c r="FH206" s="192">
        <f t="shared" si="307"/>
        <v>1</v>
      </c>
      <c r="FI206" s="160">
        <f t="shared" si="308"/>
        <v>1</v>
      </c>
      <c r="FJ206" s="160">
        <f t="shared" si="309"/>
        <v>1</v>
      </c>
      <c r="FK206" s="160">
        <f t="shared" si="310"/>
        <v>0</v>
      </c>
      <c r="FL206" s="160">
        <f t="shared" si="311"/>
        <v>0</v>
      </c>
      <c r="FM206" s="160">
        <f t="shared" si="312"/>
        <v>0</v>
      </c>
      <c r="FN206" s="160">
        <f t="shared" si="313"/>
        <v>0</v>
      </c>
      <c r="FO206" s="160">
        <f t="shared" si="314"/>
        <v>0</v>
      </c>
      <c r="FP206" s="160">
        <f t="shared" si="315"/>
        <v>0</v>
      </c>
      <c r="FQ206" s="160">
        <f t="shared" si="316"/>
        <v>0</v>
      </c>
      <c r="FR206" s="192">
        <f t="shared" si="317"/>
        <v>0</v>
      </c>
      <c r="FS206" s="192">
        <f t="shared" si="318"/>
        <v>0</v>
      </c>
      <c r="FT206" s="193">
        <f t="shared" si="319"/>
        <v>0</v>
      </c>
      <c r="FU206" s="193">
        <f t="shared" si="320"/>
        <v>0</v>
      </c>
    </row>
    <row r="207" spans="9:177" ht="13" thickBot="1" x14ac:dyDescent="0.3">
      <c r="I207" s="126">
        <v>192</v>
      </c>
      <c r="J207" s="2"/>
      <c r="K207" s="2"/>
      <c r="L207" s="2"/>
      <c r="M207" s="1"/>
      <c r="N207" s="1"/>
      <c r="O207" s="1"/>
      <c r="P207" s="126">
        <v>1</v>
      </c>
      <c r="Q207" s="128">
        <v>64</v>
      </c>
      <c r="R207" s="1"/>
      <c r="S207" s="1"/>
      <c r="T207" s="1"/>
      <c r="U207" s="1"/>
      <c r="V207" s="128">
        <v>79</v>
      </c>
      <c r="W207" s="128">
        <v>494</v>
      </c>
      <c r="X207" s="1"/>
      <c r="Y207" s="1"/>
      <c r="Z207" s="1"/>
      <c r="AA207" s="1"/>
      <c r="AB207" s="131">
        <v>292</v>
      </c>
      <c r="AC207" s="131">
        <v>1218</v>
      </c>
      <c r="AH207" s="131">
        <v>245</v>
      </c>
      <c r="AI207" s="131">
        <v>910</v>
      </c>
      <c r="AN207" s="142">
        <v>233</v>
      </c>
      <c r="AO207" s="131">
        <v>1139</v>
      </c>
      <c r="AT207" s="131">
        <v>233</v>
      </c>
      <c r="AU207" s="131">
        <v>1732</v>
      </c>
      <c r="AZ207" s="142">
        <v>217</v>
      </c>
      <c r="BA207" s="131">
        <v>1717</v>
      </c>
      <c r="BJ207" s="131">
        <v>329</v>
      </c>
      <c r="BK207" s="131">
        <v>1918</v>
      </c>
      <c r="BU207" s="142">
        <v>469</v>
      </c>
      <c r="BV207" s="131">
        <v>2429</v>
      </c>
      <c r="CG207" s="142">
        <v>368</v>
      </c>
      <c r="CH207" s="131">
        <v>2826</v>
      </c>
      <c r="CU207" s="131">
        <v>639</v>
      </c>
      <c r="CV207" s="131">
        <v>2826</v>
      </c>
      <c r="CZ207" s="10"/>
      <c r="DC207" s="100"/>
      <c r="DJ207" s="131">
        <v>1538</v>
      </c>
      <c r="DK207" s="131">
        <v>3284</v>
      </c>
      <c r="DO207" s="10"/>
      <c r="DY207" s="212">
        <v>973</v>
      </c>
      <c r="DZ207" s="212">
        <v>1983</v>
      </c>
      <c r="EO207" s="196">
        <v>2587</v>
      </c>
      <c r="EP207" s="194">
        <f t="shared" si="304"/>
        <v>0</v>
      </c>
      <c r="EQ207" s="195">
        <f t="shared" si="284"/>
        <v>0</v>
      </c>
      <c r="ER207" s="98">
        <f t="shared" si="285"/>
        <v>0</v>
      </c>
      <c r="ES207" s="98">
        <f t="shared" si="286"/>
        <v>0</v>
      </c>
      <c r="ET207" s="98">
        <f t="shared" si="287"/>
        <v>0</v>
      </c>
      <c r="EU207" s="98">
        <f t="shared" si="288"/>
        <v>0</v>
      </c>
      <c r="EV207" s="98">
        <f t="shared" si="289"/>
        <v>0</v>
      </c>
      <c r="EW207" s="98">
        <f t="shared" si="290"/>
        <v>0</v>
      </c>
      <c r="EX207" s="98">
        <f t="shared" si="291"/>
        <v>0</v>
      </c>
      <c r="EY207" s="98">
        <f t="shared" si="292"/>
        <v>0</v>
      </c>
      <c r="EZ207" s="98">
        <f t="shared" si="293"/>
        <v>0</v>
      </c>
      <c r="FA207" s="195">
        <f t="shared" si="294"/>
        <v>0</v>
      </c>
      <c r="FB207" s="195">
        <f t="shared" si="295"/>
        <v>0</v>
      </c>
      <c r="FC207" s="196">
        <f t="shared" si="305"/>
        <v>0</v>
      </c>
      <c r="FF207" s="10">
        <v>2614</v>
      </c>
      <c r="FG207" s="191">
        <f t="shared" si="306"/>
        <v>0</v>
      </c>
      <c r="FH207" s="192">
        <f t="shared" si="307"/>
        <v>0</v>
      </c>
      <c r="FI207" s="160">
        <f t="shared" si="308"/>
        <v>0</v>
      </c>
      <c r="FJ207" s="160">
        <f t="shared" si="309"/>
        <v>0</v>
      </c>
      <c r="FK207" s="160">
        <f t="shared" si="310"/>
        <v>0</v>
      </c>
      <c r="FL207" s="160">
        <f t="shared" si="311"/>
        <v>0</v>
      </c>
      <c r="FM207" s="160">
        <f t="shared" si="312"/>
        <v>0</v>
      </c>
      <c r="FN207" s="160">
        <f t="shared" si="313"/>
        <v>0</v>
      </c>
      <c r="FO207" s="160">
        <f t="shared" si="314"/>
        <v>0</v>
      </c>
      <c r="FP207" s="160">
        <f t="shared" si="315"/>
        <v>0</v>
      </c>
      <c r="FQ207" s="160">
        <f t="shared" si="316"/>
        <v>0</v>
      </c>
      <c r="FR207" s="192">
        <f t="shared" si="317"/>
        <v>0</v>
      </c>
      <c r="FS207" s="192">
        <f t="shared" si="318"/>
        <v>0</v>
      </c>
      <c r="FT207" s="193">
        <f t="shared" si="319"/>
        <v>0</v>
      </c>
      <c r="FU207" s="193">
        <f t="shared" si="320"/>
        <v>0</v>
      </c>
    </row>
    <row r="208" spans="9:177" ht="13" thickBot="1" x14ac:dyDescent="0.3">
      <c r="I208" s="126">
        <v>217</v>
      </c>
      <c r="J208" s="2"/>
      <c r="K208" s="2"/>
      <c r="L208" s="2"/>
      <c r="M208" s="1"/>
      <c r="N208" s="1"/>
      <c r="O208" s="1"/>
      <c r="P208" s="128">
        <v>522</v>
      </c>
      <c r="Q208" s="128">
        <v>180</v>
      </c>
      <c r="R208" s="1"/>
      <c r="S208" s="1"/>
      <c r="T208" s="1"/>
      <c r="U208" s="1"/>
      <c r="V208" s="128">
        <v>103</v>
      </c>
      <c r="W208" s="126">
        <v>236</v>
      </c>
      <c r="X208" s="1"/>
      <c r="Y208" s="1"/>
      <c r="Z208" s="1"/>
      <c r="AA208" s="1"/>
      <c r="AB208" s="131">
        <v>302</v>
      </c>
      <c r="AC208" s="131">
        <v>1272</v>
      </c>
      <c r="AH208" s="131">
        <v>254</v>
      </c>
      <c r="AI208" s="131">
        <v>1108</v>
      </c>
      <c r="AN208" s="131">
        <v>254</v>
      </c>
      <c r="AO208" s="131">
        <v>1625</v>
      </c>
      <c r="AT208" s="142">
        <v>254</v>
      </c>
      <c r="AU208" s="131">
        <v>1816</v>
      </c>
      <c r="AZ208" s="142">
        <v>233</v>
      </c>
      <c r="BA208" s="131">
        <v>2016</v>
      </c>
      <c r="BJ208" s="131">
        <v>341</v>
      </c>
      <c r="BK208" s="131">
        <v>2753</v>
      </c>
      <c r="BU208" s="131">
        <v>668</v>
      </c>
      <c r="BV208" s="131">
        <v>3138</v>
      </c>
      <c r="CG208" s="131">
        <v>399</v>
      </c>
      <c r="CH208" s="131">
        <v>3138</v>
      </c>
      <c r="CU208" s="131">
        <v>744</v>
      </c>
      <c r="CV208" s="142">
        <v>4143</v>
      </c>
      <c r="CZ208" s="10"/>
      <c r="DC208" s="100"/>
      <c r="DJ208" s="131">
        <v>1640</v>
      </c>
      <c r="DK208" s="142">
        <v>3476</v>
      </c>
      <c r="DO208" s="10"/>
      <c r="DY208" s="212">
        <v>1114</v>
      </c>
      <c r="DZ208" s="212">
        <v>2451</v>
      </c>
      <c r="EO208" s="196">
        <v>2590</v>
      </c>
      <c r="EP208" s="194">
        <f t="shared" si="304"/>
        <v>1</v>
      </c>
      <c r="EQ208" s="195">
        <f t="shared" si="284"/>
        <v>1</v>
      </c>
      <c r="ER208" s="98">
        <f t="shared" si="285"/>
        <v>1</v>
      </c>
      <c r="ES208" s="98">
        <f t="shared" si="286"/>
        <v>0</v>
      </c>
      <c r="ET208" s="98">
        <f t="shared" si="287"/>
        <v>0</v>
      </c>
      <c r="EU208" s="98">
        <f t="shared" si="288"/>
        <v>0</v>
      </c>
      <c r="EV208" s="98">
        <f t="shared" si="289"/>
        <v>0</v>
      </c>
      <c r="EW208" s="98">
        <f t="shared" si="290"/>
        <v>0</v>
      </c>
      <c r="EX208" s="98">
        <f t="shared" si="291"/>
        <v>0</v>
      </c>
      <c r="EY208" s="98">
        <f t="shared" si="292"/>
        <v>0</v>
      </c>
      <c r="EZ208" s="98">
        <f t="shared" si="293"/>
        <v>0</v>
      </c>
      <c r="FA208" s="195">
        <f t="shared" si="294"/>
        <v>0</v>
      </c>
      <c r="FB208" s="195">
        <f t="shared" si="295"/>
        <v>0</v>
      </c>
      <c r="FC208" s="196">
        <f t="shared" si="305"/>
        <v>0</v>
      </c>
      <c r="FF208" s="10">
        <v>2637</v>
      </c>
      <c r="FG208" s="191">
        <f t="shared" si="306"/>
        <v>0</v>
      </c>
      <c r="FH208" s="192">
        <f t="shared" si="307"/>
        <v>0</v>
      </c>
      <c r="FI208" s="160">
        <f t="shared" si="308"/>
        <v>0</v>
      </c>
      <c r="FJ208" s="160">
        <f t="shared" si="309"/>
        <v>0</v>
      </c>
      <c r="FK208" s="160">
        <f t="shared" si="310"/>
        <v>0</v>
      </c>
      <c r="FL208" s="160">
        <f t="shared" si="311"/>
        <v>0</v>
      </c>
      <c r="FM208" s="160">
        <f t="shared" si="312"/>
        <v>0</v>
      </c>
      <c r="FN208" s="160">
        <f t="shared" si="313"/>
        <v>0</v>
      </c>
      <c r="FO208" s="160">
        <f t="shared" si="314"/>
        <v>0</v>
      </c>
      <c r="FP208" s="160">
        <f t="shared" si="315"/>
        <v>0</v>
      </c>
      <c r="FQ208" s="160">
        <f t="shared" si="316"/>
        <v>0</v>
      </c>
      <c r="FR208" s="192">
        <f t="shared" si="317"/>
        <v>0</v>
      </c>
      <c r="FS208" s="192">
        <f t="shared" si="318"/>
        <v>0</v>
      </c>
      <c r="FT208" s="193">
        <f t="shared" si="319"/>
        <v>0</v>
      </c>
      <c r="FU208" s="193">
        <f t="shared" si="320"/>
        <v>0</v>
      </c>
    </row>
    <row r="209" spans="9:177" ht="13" thickBot="1" x14ac:dyDescent="0.3">
      <c r="I209" s="126">
        <v>236</v>
      </c>
      <c r="J209" s="2"/>
      <c r="K209" s="2"/>
      <c r="L209" s="2"/>
      <c r="M209" s="1"/>
      <c r="N209" s="1"/>
      <c r="O209" s="1"/>
      <c r="P209" s="127">
        <v>65</v>
      </c>
      <c r="Q209" s="234">
        <v>66</v>
      </c>
      <c r="R209" s="1"/>
      <c r="S209" s="1"/>
      <c r="T209" s="1"/>
      <c r="U209" s="1"/>
      <c r="V209" s="128">
        <v>322</v>
      </c>
      <c r="W209" s="234">
        <v>302</v>
      </c>
      <c r="X209" s="1"/>
      <c r="Y209" s="1"/>
      <c r="Z209" s="1"/>
      <c r="AA209" s="1"/>
      <c r="AB209" s="131">
        <v>322</v>
      </c>
      <c r="AC209" s="132">
        <v>1388</v>
      </c>
      <c r="AH209" s="131">
        <v>312</v>
      </c>
      <c r="AI209" s="132">
        <v>1510</v>
      </c>
      <c r="AN209" s="131">
        <v>271</v>
      </c>
      <c r="AO209" s="132">
        <v>1902</v>
      </c>
      <c r="AT209" s="131">
        <v>330</v>
      </c>
      <c r="AU209" s="132">
        <v>1902</v>
      </c>
      <c r="AZ209" s="131">
        <v>254</v>
      </c>
      <c r="BA209" s="132">
        <v>2171</v>
      </c>
      <c r="BJ209" s="131">
        <v>343</v>
      </c>
      <c r="BK209" s="132">
        <v>2775</v>
      </c>
      <c r="BU209" s="131">
        <v>888</v>
      </c>
      <c r="BV209" s="132">
        <v>3357</v>
      </c>
      <c r="CG209" s="131">
        <v>469</v>
      </c>
      <c r="CH209" s="132">
        <v>3747</v>
      </c>
      <c r="CU209" s="131">
        <v>868</v>
      </c>
      <c r="CV209" s="132">
        <v>4334</v>
      </c>
      <c r="CZ209" s="10"/>
      <c r="DC209" s="100"/>
      <c r="DJ209" s="131">
        <v>1676</v>
      </c>
      <c r="DK209" s="132">
        <v>4814</v>
      </c>
      <c r="DO209" s="10"/>
      <c r="DY209" s="212">
        <v>1153</v>
      </c>
      <c r="DZ209" s="212">
        <v>2481</v>
      </c>
      <c r="EO209" s="196">
        <v>2614</v>
      </c>
      <c r="EP209" s="194">
        <f t="shared" si="304"/>
        <v>0</v>
      </c>
      <c r="EQ209" s="195">
        <f t="shared" si="284"/>
        <v>0</v>
      </c>
      <c r="ER209" s="98">
        <f t="shared" si="285"/>
        <v>0</v>
      </c>
      <c r="ES209" s="98">
        <f t="shared" si="286"/>
        <v>0</v>
      </c>
      <c r="ET209" s="98">
        <f t="shared" si="287"/>
        <v>0</v>
      </c>
      <c r="EU209" s="98">
        <f t="shared" si="288"/>
        <v>0</v>
      </c>
      <c r="EV209" s="98">
        <f t="shared" si="289"/>
        <v>0</v>
      </c>
      <c r="EW209" s="98">
        <f t="shared" si="290"/>
        <v>0</v>
      </c>
      <c r="EX209" s="98">
        <f t="shared" si="291"/>
        <v>0</v>
      </c>
      <c r="EY209" s="98">
        <f t="shared" si="292"/>
        <v>0</v>
      </c>
      <c r="EZ209" s="98">
        <f t="shared" si="293"/>
        <v>0</v>
      </c>
      <c r="FA209" s="195">
        <f t="shared" si="294"/>
        <v>0</v>
      </c>
      <c r="FB209" s="195">
        <f t="shared" si="295"/>
        <v>0</v>
      </c>
      <c r="FC209" s="196">
        <f t="shared" si="305"/>
        <v>0</v>
      </c>
      <c r="FF209" s="10">
        <v>2642</v>
      </c>
      <c r="FG209" s="191">
        <f t="shared" si="306"/>
        <v>0</v>
      </c>
      <c r="FH209" s="192">
        <f t="shared" si="307"/>
        <v>0</v>
      </c>
      <c r="FI209" s="160">
        <f t="shared" si="308"/>
        <v>0</v>
      </c>
      <c r="FJ209" s="160">
        <f t="shared" si="309"/>
        <v>0</v>
      </c>
      <c r="FK209" s="160">
        <f t="shared" si="310"/>
        <v>0</v>
      </c>
      <c r="FL209" s="160">
        <f t="shared" si="311"/>
        <v>0</v>
      </c>
      <c r="FM209" s="160">
        <f t="shared" si="312"/>
        <v>0</v>
      </c>
      <c r="FN209" s="160">
        <f t="shared" si="313"/>
        <v>0</v>
      </c>
      <c r="FO209" s="160">
        <f t="shared" si="314"/>
        <v>0</v>
      </c>
      <c r="FP209" s="160">
        <f t="shared" si="315"/>
        <v>0</v>
      </c>
      <c r="FQ209" s="160">
        <f t="shared" si="316"/>
        <v>0</v>
      </c>
      <c r="FR209" s="192">
        <f t="shared" si="317"/>
        <v>0</v>
      </c>
      <c r="FS209" s="192">
        <f t="shared" si="318"/>
        <v>0</v>
      </c>
      <c r="FT209" s="193">
        <f t="shared" si="319"/>
        <v>0</v>
      </c>
      <c r="FU209" s="193">
        <f t="shared" si="320"/>
        <v>0</v>
      </c>
    </row>
    <row r="210" spans="9:177" ht="13" thickBot="1" x14ac:dyDescent="0.3">
      <c r="I210" s="126">
        <v>249</v>
      </c>
      <c r="J210" s="2"/>
      <c r="K210" s="2"/>
      <c r="L210" s="2"/>
      <c r="M210" s="1"/>
      <c r="N210" s="1"/>
      <c r="O210" s="1"/>
      <c r="P210" s="126">
        <v>121</v>
      </c>
      <c r="Q210" s="1"/>
      <c r="R210" s="1"/>
      <c r="S210" s="1"/>
      <c r="T210" s="1"/>
      <c r="U210" s="1"/>
      <c r="V210" s="128">
        <v>68</v>
      </c>
      <c r="W210" s="1"/>
      <c r="X210" s="1"/>
      <c r="Y210" s="1"/>
      <c r="Z210" s="1"/>
      <c r="AA210" s="1"/>
      <c r="AB210" s="131">
        <v>330</v>
      </c>
      <c r="AH210" s="131">
        <v>330</v>
      </c>
      <c r="AN210" s="131">
        <v>291</v>
      </c>
      <c r="AT210" s="131">
        <v>386</v>
      </c>
      <c r="AZ210" s="131">
        <v>330</v>
      </c>
      <c r="BJ210" s="131">
        <v>399</v>
      </c>
      <c r="BU210" s="142">
        <v>968</v>
      </c>
      <c r="CG210" s="142">
        <v>494</v>
      </c>
      <c r="CU210" s="142">
        <v>987</v>
      </c>
      <c r="CZ210" s="10"/>
      <c r="DC210" s="100"/>
      <c r="DJ210" s="142">
        <v>1678</v>
      </c>
      <c r="DO210" s="10"/>
      <c r="DY210" s="212">
        <v>1218</v>
      </c>
      <c r="DZ210" s="212">
        <v>2590</v>
      </c>
      <c r="EO210" s="196">
        <v>2767</v>
      </c>
      <c r="EP210" s="194">
        <f t="shared" si="304"/>
        <v>0</v>
      </c>
      <c r="EQ210" s="195">
        <f t="shared" si="284"/>
        <v>0</v>
      </c>
      <c r="ER210" s="98">
        <f t="shared" si="285"/>
        <v>0</v>
      </c>
      <c r="ES210" s="98">
        <f t="shared" si="286"/>
        <v>0</v>
      </c>
      <c r="ET210" s="98">
        <f t="shared" si="287"/>
        <v>0</v>
      </c>
      <c r="EU210" s="98">
        <f t="shared" si="288"/>
        <v>0</v>
      </c>
      <c r="EV210" s="98">
        <f t="shared" si="289"/>
        <v>0</v>
      </c>
      <c r="EW210" s="98">
        <f t="shared" si="290"/>
        <v>0</v>
      </c>
      <c r="EX210" s="98">
        <f t="shared" si="291"/>
        <v>0</v>
      </c>
      <c r="EY210" s="98">
        <f t="shared" si="292"/>
        <v>0</v>
      </c>
      <c r="EZ210" s="98">
        <f t="shared" si="293"/>
        <v>0</v>
      </c>
      <c r="FA210" s="195">
        <f t="shared" si="294"/>
        <v>0</v>
      </c>
      <c r="FB210" s="195">
        <f t="shared" si="295"/>
        <v>0</v>
      </c>
      <c r="FC210" s="196">
        <f t="shared" si="305"/>
        <v>0</v>
      </c>
      <c r="FF210" s="10">
        <v>2648</v>
      </c>
      <c r="FG210" s="191">
        <f t="shared" si="306"/>
        <v>0</v>
      </c>
      <c r="FH210" s="192">
        <f t="shared" si="307"/>
        <v>0</v>
      </c>
      <c r="FI210" s="160">
        <f t="shared" si="308"/>
        <v>0</v>
      </c>
      <c r="FJ210" s="160">
        <f t="shared" si="309"/>
        <v>1</v>
      </c>
      <c r="FK210" s="160">
        <f t="shared" si="310"/>
        <v>0</v>
      </c>
      <c r="FL210" s="160">
        <f t="shared" si="311"/>
        <v>0</v>
      </c>
      <c r="FM210" s="160">
        <f t="shared" si="312"/>
        <v>0</v>
      </c>
      <c r="FN210" s="160">
        <f t="shared" si="313"/>
        <v>0</v>
      </c>
      <c r="FO210" s="160">
        <f t="shared" si="314"/>
        <v>0</v>
      </c>
      <c r="FP210" s="160">
        <f t="shared" si="315"/>
        <v>0</v>
      </c>
      <c r="FQ210" s="160">
        <f t="shared" si="316"/>
        <v>0</v>
      </c>
      <c r="FR210" s="192">
        <f t="shared" si="317"/>
        <v>0</v>
      </c>
      <c r="FS210" s="192">
        <f t="shared" si="318"/>
        <v>0</v>
      </c>
      <c r="FT210" s="193">
        <f t="shared" si="319"/>
        <v>0</v>
      </c>
      <c r="FU210" s="193">
        <f t="shared" si="320"/>
        <v>0</v>
      </c>
    </row>
    <row r="211" spans="9:177" ht="13" thickBot="1" x14ac:dyDescent="0.3">
      <c r="I211" s="126">
        <v>254</v>
      </c>
      <c r="J211" s="2"/>
      <c r="K211" s="2"/>
      <c r="L211" s="2"/>
      <c r="M211" s="1"/>
      <c r="N211" s="1"/>
      <c r="O211" s="1"/>
      <c r="P211" s="127">
        <v>233</v>
      </c>
      <c r="Q211" s="1"/>
      <c r="R211" s="1"/>
      <c r="S211" s="1"/>
      <c r="T211" s="1"/>
      <c r="U211" s="1"/>
      <c r="V211" s="128">
        <v>312</v>
      </c>
      <c r="W211" s="1"/>
      <c r="X211" s="1"/>
      <c r="Y211" s="1"/>
      <c r="Z211" s="1"/>
      <c r="AA211" s="1"/>
      <c r="AB211" s="131">
        <v>340</v>
      </c>
      <c r="AH211" s="131">
        <v>337</v>
      </c>
      <c r="AN211" s="131">
        <v>296</v>
      </c>
      <c r="AT211" s="142">
        <v>469</v>
      </c>
      <c r="AZ211" s="131">
        <v>348</v>
      </c>
      <c r="BJ211" s="142">
        <v>488</v>
      </c>
      <c r="BU211" s="131">
        <v>1073</v>
      </c>
      <c r="CG211" s="131">
        <v>610</v>
      </c>
      <c r="CU211" s="131">
        <v>1114</v>
      </c>
      <c r="CZ211" s="10"/>
      <c r="DC211" s="100"/>
      <c r="DJ211" s="131">
        <v>1741</v>
      </c>
      <c r="DO211" s="10"/>
      <c r="DY211" s="212">
        <v>1310</v>
      </c>
      <c r="DZ211" s="212">
        <v>2848</v>
      </c>
      <c r="EO211" s="196">
        <v>2826</v>
      </c>
      <c r="EP211" s="194">
        <f t="shared" si="304"/>
        <v>0</v>
      </c>
      <c r="EQ211" s="195">
        <f t="shared" si="284"/>
        <v>1</v>
      </c>
      <c r="ER211" s="98">
        <f t="shared" si="285"/>
        <v>1</v>
      </c>
      <c r="ES211" s="98">
        <f t="shared" si="286"/>
        <v>1</v>
      </c>
      <c r="ET211" s="98">
        <f t="shared" si="287"/>
        <v>0</v>
      </c>
      <c r="EU211" s="98">
        <f t="shared" si="288"/>
        <v>0</v>
      </c>
      <c r="EV211" s="98">
        <f t="shared" si="289"/>
        <v>0</v>
      </c>
      <c r="EW211" s="98">
        <f t="shared" si="290"/>
        <v>0</v>
      </c>
      <c r="EX211" s="98">
        <f t="shared" si="291"/>
        <v>0</v>
      </c>
      <c r="EY211" s="98">
        <f t="shared" si="292"/>
        <v>0</v>
      </c>
      <c r="EZ211" s="98">
        <f t="shared" si="293"/>
        <v>0</v>
      </c>
      <c r="FA211" s="195">
        <f t="shared" si="294"/>
        <v>0</v>
      </c>
      <c r="FB211" s="195">
        <f t="shared" si="295"/>
        <v>0</v>
      </c>
      <c r="FC211" s="196">
        <f t="shared" si="305"/>
        <v>0</v>
      </c>
      <c r="FF211" s="10">
        <v>2767</v>
      </c>
      <c r="FG211" s="191">
        <f t="shared" si="306"/>
        <v>0</v>
      </c>
      <c r="FH211" s="192">
        <f t="shared" si="307"/>
        <v>0</v>
      </c>
      <c r="FI211" s="160">
        <f t="shared" si="308"/>
        <v>0</v>
      </c>
      <c r="FJ211" s="160">
        <f t="shared" si="309"/>
        <v>0</v>
      </c>
      <c r="FK211" s="160">
        <f t="shared" si="310"/>
        <v>0</v>
      </c>
      <c r="FL211" s="160">
        <f t="shared" si="311"/>
        <v>0</v>
      </c>
      <c r="FM211" s="160">
        <f t="shared" si="312"/>
        <v>0</v>
      </c>
      <c r="FN211" s="160">
        <f t="shared" si="313"/>
        <v>0</v>
      </c>
      <c r="FO211" s="160">
        <f t="shared" si="314"/>
        <v>0</v>
      </c>
      <c r="FP211" s="160">
        <f t="shared" si="315"/>
        <v>0</v>
      </c>
      <c r="FQ211" s="160">
        <f t="shared" si="316"/>
        <v>0</v>
      </c>
      <c r="FR211" s="192">
        <f t="shared" si="317"/>
        <v>0</v>
      </c>
      <c r="FS211" s="192">
        <f t="shared" si="318"/>
        <v>0</v>
      </c>
      <c r="FT211" s="193">
        <f t="shared" si="319"/>
        <v>0</v>
      </c>
      <c r="FU211" s="193">
        <f t="shared" si="320"/>
        <v>0</v>
      </c>
    </row>
    <row r="212" spans="9:177" ht="13" thickBot="1" x14ac:dyDescent="0.3">
      <c r="I212" s="126">
        <v>267</v>
      </c>
      <c r="J212" s="2"/>
      <c r="K212" s="2"/>
      <c r="L212" s="2"/>
      <c r="M212" s="1"/>
      <c r="N212" s="1"/>
      <c r="O212" s="1"/>
      <c r="P212" s="126">
        <v>144</v>
      </c>
      <c r="Q212" s="1"/>
      <c r="R212" s="1"/>
      <c r="S212" s="1"/>
      <c r="T212" s="1"/>
      <c r="U212" s="1"/>
      <c r="V212" s="126">
        <v>175</v>
      </c>
      <c r="W212" s="1"/>
      <c r="X212" s="1"/>
      <c r="Y212" s="1"/>
      <c r="Z212" s="1"/>
      <c r="AA212" s="1"/>
      <c r="AB212" s="131">
        <v>364</v>
      </c>
      <c r="AH212" s="131">
        <v>343</v>
      </c>
      <c r="AN212" s="131">
        <v>341</v>
      </c>
      <c r="AT212" s="131">
        <v>494</v>
      </c>
      <c r="AZ212" s="131">
        <v>365</v>
      </c>
      <c r="BJ212" s="131">
        <v>503</v>
      </c>
      <c r="BU212" s="131">
        <v>1086</v>
      </c>
      <c r="CG212" s="131">
        <v>781</v>
      </c>
      <c r="CU212" s="131">
        <v>1218</v>
      </c>
      <c r="CZ212" s="10"/>
      <c r="DC212" s="100"/>
      <c r="DJ212" s="131">
        <v>1756</v>
      </c>
      <c r="DO212" s="10"/>
      <c r="DY212" s="212">
        <v>1311</v>
      </c>
      <c r="DZ212" s="213">
        <v>4488</v>
      </c>
      <c r="EO212" s="196">
        <v>2834</v>
      </c>
      <c r="EP212" s="194">
        <f t="shared" si="304"/>
        <v>0</v>
      </c>
      <c r="EQ212" s="195">
        <f t="shared" si="284"/>
        <v>0</v>
      </c>
      <c r="ER212" s="98">
        <f t="shared" si="285"/>
        <v>1</v>
      </c>
      <c r="ES212" s="98">
        <f t="shared" si="286"/>
        <v>0</v>
      </c>
      <c r="ET212" s="98">
        <f t="shared" si="287"/>
        <v>0</v>
      </c>
      <c r="EU212" s="98">
        <f t="shared" si="288"/>
        <v>0</v>
      </c>
      <c r="EV212" s="98">
        <f t="shared" si="289"/>
        <v>0</v>
      </c>
      <c r="EW212" s="98">
        <f t="shared" si="290"/>
        <v>0</v>
      </c>
      <c r="EX212" s="98">
        <f t="shared" si="291"/>
        <v>0</v>
      </c>
      <c r="EY212" s="98">
        <f t="shared" si="292"/>
        <v>0</v>
      </c>
      <c r="EZ212" s="98">
        <f t="shared" si="293"/>
        <v>0</v>
      </c>
      <c r="FA212" s="195">
        <f t="shared" si="294"/>
        <v>0</v>
      </c>
      <c r="FB212" s="195">
        <f t="shared" si="295"/>
        <v>0</v>
      </c>
      <c r="FC212" s="196">
        <f t="shared" si="305"/>
        <v>0</v>
      </c>
      <c r="FF212" s="10">
        <v>2771</v>
      </c>
      <c r="FG212" s="191">
        <f t="shared" si="306"/>
        <v>0</v>
      </c>
      <c r="FH212" s="192">
        <f t="shared" si="307"/>
        <v>0</v>
      </c>
      <c r="FI212" s="160">
        <f t="shared" si="308"/>
        <v>0</v>
      </c>
      <c r="FJ212" s="160">
        <f t="shared" si="309"/>
        <v>0</v>
      </c>
      <c r="FK212" s="160">
        <f t="shared" si="310"/>
        <v>0</v>
      </c>
      <c r="FL212" s="160">
        <f t="shared" si="311"/>
        <v>0</v>
      </c>
      <c r="FM212" s="160">
        <f t="shared" si="312"/>
        <v>1</v>
      </c>
      <c r="FN212" s="160">
        <f t="shared" si="313"/>
        <v>0</v>
      </c>
      <c r="FO212" s="160">
        <f t="shared" si="314"/>
        <v>0</v>
      </c>
      <c r="FP212" s="160">
        <f t="shared" si="315"/>
        <v>0</v>
      </c>
      <c r="FQ212" s="160">
        <f t="shared" si="316"/>
        <v>0</v>
      </c>
      <c r="FR212" s="192">
        <f t="shared" si="317"/>
        <v>0</v>
      </c>
      <c r="FS212" s="192">
        <f t="shared" si="318"/>
        <v>0</v>
      </c>
      <c r="FT212" s="193">
        <f t="shared" si="319"/>
        <v>0</v>
      </c>
      <c r="FU212" s="193">
        <f t="shared" si="320"/>
        <v>0</v>
      </c>
    </row>
    <row r="213" spans="9:177" ht="13" thickBot="1" x14ac:dyDescent="0.3">
      <c r="I213" s="126">
        <v>279</v>
      </c>
      <c r="J213" s="2"/>
      <c r="K213" s="2"/>
      <c r="L213" s="2"/>
      <c r="M213" s="1"/>
      <c r="N213" s="1"/>
      <c r="O213" s="1"/>
      <c r="P213" s="126">
        <v>353</v>
      </c>
      <c r="Q213" s="1"/>
      <c r="R213" s="1"/>
      <c r="S213" s="1"/>
      <c r="T213" s="1"/>
      <c r="U213" s="1"/>
      <c r="V213" s="128">
        <v>541</v>
      </c>
      <c r="W213" s="1"/>
      <c r="X213" s="1"/>
      <c r="Y213" s="1"/>
      <c r="Z213" s="1"/>
      <c r="AA213" s="1"/>
      <c r="AB213" s="131">
        <v>365</v>
      </c>
      <c r="AH213" s="131">
        <v>353</v>
      </c>
      <c r="AN213" s="142">
        <v>365</v>
      </c>
      <c r="AT213" s="131">
        <v>503</v>
      </c>
      <c r="AZ213" s="131">
        <v>368</v>
      </c>
      <c r="BJ213" s="131">
        <v>768</v>
      </c>
      <c r="BU213" s="131">
        <v>1114</v>
      </c>
      <c r="CG213" s="131">
        <v>968</v>
      </c>
      <c r="CU213" s="131">
        <v>1477</v>
      </c>
      <c r="CZ213" s="10"/>
      <c r="DC213" s="100"/>
      <c r="DJ213" s="131">
        <v>1918</v>
      </c>
      <c r="DO213" s="10"/>
      <c r="DY213" s="212">
        <v>1318</v>
      </c>
      <c r="DZ213" s="195"/>
      <c r="EO213" s="196">
        <v>2836</v>
      </c>
      <c r="EP213" s="194">
        <f t="shared" si="304"/>
        <v>0</v>
      </c>
      <c r="EQ213" s="195">
        <f t="shared" si="284"/>
        <v>0</v>
      </c>
      <c r="ER213" s="98">
        <f t="shared" si="285"/>
        <v>0</v>
      </c>
      <c r="ES213" s="98">
        <f t="shared" si="286"/>
        <v>0</v>
      </c>
      <c r="ET213" s="98">
        <f t="shared" si="287"/>
        <v>0</v>
      </c>
      <c r="EU213" s="98">
        <f t="shared" si="288"/>
        <v>0</v>
      </c>
      <c r="EV213" s="98">
        <f t="shared" si="289"/>
        <v>0</v>
      </c>
      <c r="EW213" s="98">
        <f t="shared" si="290"/>
        <v>0</v>
      </c>
      <c r="EX213" s="98">
        <f t="shared" si="291"/>
        <v>0</v>
      </c>
      <c r="EY213" s="98">
        <f t="shared" si="292"/>
        <v>0</v>
      </c>
      <c r="EZ213" s="98">
        <f t="shared" si="293"/>
        <v>0</v>
      </c>
      <c r="FA213" s="195">
        <f t="shared" si="294"/>
        <v>0</v>
      </c>
      <c r="FB213" s="195">
        <f t="shared" si="295"/>
        <v>0</v>
      </c>
      <c r="FC213" s="196">
        <f t="shared" si="305"/>
        <v>0</v>
      </c>
      <c r="FF213" s="10">
        <v>2823</v>
      </c>
      <c r="FG213" s="191">
        <f t="shared" si="306"/>
        <v>0</v>
      </c>
      <c r="FH213" s="192">
        <f t="shared" si="307"/>
        <v>0</v>
      </c>
      <c r="FI213" s="160">
        <f t="shared" si="308"/>
        <v>0</v>
      </c>
      <c r="FJ213" s="160">
        <f t="shared" si="309"/>
        <v>0</v>
      </c>
      <c r="FK213" s="160">
        <f t="shared" si="310"/>
        <v>0</v>
      </c>
      <c r="FL213" s="160">
        <f t="shared" si="311"/>
        <v>0</v>
      </c>
      <c r="FM213" s="160">
        <f t="shared" si="312"/>
        <v>0</v>
      </c>
      <c r="FN213" s="160">
        <f t="shared" si="313"/>
        <v>0</v>
      </c>
      <c r="FO213" s="160">
        <f t="shared" si="314"/>
        <v>0</v>
      </c>
      <c r="FP213" s="160">
        <f t="shared" si="315"/>
        <v>0</v>
      </c>
      <c r="FQ213" s="160">
        <f t="shared" si="316"/>
        <v>0</v>
      </c>
      <c r="FR213" s="192">
        <f t="shared" si="317"/>
        <v>0</v>
      </c>
      <c r="FS213" s="192">
        <f t="shared" si="318"/>
        <v>0</v>
      </c>
      <c r="FT213" s="193">
        <f t="shared" si="319"/>
        <v>0</v>
      </c>
      <c r="FU213" s="193">
        <f t="shared" si="320"/>
        <v>0</v>
      </c>
    </row>
    <row r="214" spans="9:177" ht="13" thickBot="1" x14ac:dyDescent="0.3">
      <c r="I214" s="126">
        <v>294</v>
      </c>
      <c r="J214" s="2"/>
      <c r="K214" s="2"/>
      <c r="L214" s="2"/>
      <c r="M214" s="1"/>
      <c r="N214" s="1"/>
      <c r="O214" s="1"/>
      <c r="P214" s="126">
        <v>311</v>
      </c>
      <c r="Q214" s="1"/>
      <c r="R214" s="1"/>
      <c r="S214" s="1"/>
      <c r="T214" s="1"/>
      <c r="U214" s="1"/>
      <c r="V214" s="128">
        <v>378</v>
      </c>
      <c r="W214" s="1"/>
      <c r="X214" s="1"/>
      <c r="Y214" s="1"/>
      <c r="Z214" s="1"/>
      <c r="AA214" s="1"/>
      <c r="AB214" s="131">
        <v>386</v>
      </c>
      <c r="AH214" s="131">
        <v>388</v>
      </c>
      <c r="AN214" s="131">
        <v>401</v>
      </c>
      <c r="AT214" s="131">
        <v>703</v>
      </c>
      <c r="AZ214" s="131">
        <v>384</v>
      </c>
      <c r="BJ214" s="131">
        <v>816</v>
      </c>
      <c r="BU214" s="142">
        <v>1124</v>
      </c>
      <c r="CG214" s="142">
        <v>973</v>
      </c>
      <c r="CU214" s="131">
        <v>1519</v>
      </c>
      <c r="CZ214" s="10"/>
      <c r="DC214" s="100"/>
      <c r="DJ214" s="131">
        <v>1983</v>
      </c>
      <c r="DO214" s="10"/>
      <c r="DY214" s="212">
        <v>1477</v>
      </c>
      <c r="DZ214" s="195"/>
      <c r="EO214" s="196">
        <v>2848</v>
      </c>
      <c r="EP214" s="194">
        <f t="shared" si="304"/>
        <v>1</v>
      </c>
      <c r="EQ214" s="195">
        <f t="shared" si="284"/>
        <v>0</v>
      </c>
      <c r="ER214" s="98">
        <f t="shared" si="285"/>
        <v>0</v>
      </c>
      <c r="ES214" s="98">
        <f t="shared" si="286"/>
        <v>0</v>
      </c>
      <c r="ET214" s="98">
        <f t="shared" si="287"/>
        <v>0</v>
      </c>
      <c r="EU214" s="98">
        <f t="shared" si="288"/>
        <v>0</v>
      </c>
      <c r="EV214" s="98">
        <f t="shared" si="289"/>
        <v>0</v>
      </c>
      <c r="EW214" s="98">
        <f t="shared" si="290"/>
        <v>0</v>
      </c>
      <c r="EX214" s="98">
        <f t="shared" si="291"/>
        <v>0</v>
      </c>
      <c r="EY214" s="98">
        <f t="shared" si="292"/>
        <v>0</v>
      </c>
      <c r="EZ214" s="98">
        <f t="shared" si="293"/>
        <v>0</v>
      </c>
      <c r="FA214" s="195">
        <f t="shared" si="294"/>
        <v>0</v>
      </c>
      <c r="FB214" s="195">
        <f t="shared" si="295"/>
        <v>0</v>
      </c>
      <c r="FC214" s="196">
        <f t="shared" si="305"/>
        <v>0</v>
      </c>
      <c r="FF214" s="10">
        <v>2834</v>
      </c>
      <c r="FG214" s="191">
        <f t="shared" si="306"/>
        <v>0</v>
      </c>
      <c r="FH214" s="192">
        <f t="shared" si="307"/>
        <v>0</v>
      </c>
      <c r="FI214" s="160">
        <f t="shared" si="308"/>
        <v>0</v>
      </c>
      <c r="FJ214" s="160">
        <f t="shared" si="309"/>
        <v>1</v>
      </c>
      <c r="FK214" s="160">
        <f t="shared" si="310"/>
        <v>0</v>
      </c>
      <c r="FL214" s="160">
        <f t="shared" si="311"/>
        <v>0</v>
      </c>
      <c r="FM214" s="160">
        <f t="shared" si="312"/>
        <v>0</v>
      </c>
      <c r="FN214" s="160">
        <f t="shared" si="313"/>
        <v>0</v>
      </c>
      <c r="FO214" s="160">
        <f t="shared" si="314"/>
        <v>0</v>
      </c>
      <c r="FP214" s="160">
        <f t="shared" si="315"/>
        <v>0</v>
      </c>
      <c r="FQ214" s="160">
        <f t="shared" si="316"/>
        <v>0</v>
      </c>
      <c r="FR214" s="192">
        <f t="shared" si="317"/>
        <v>0</v>
      </c>
      <c r="FS214" s="192">
        <f t="shared" si="318"/>
        <v>0</v>
      </c>
      <c r="FT214" s="193">
        <f t="shared" si="319"/>
        <v>0</v>
      </c>
      <c r="FU214" s="193">
        <f t="shared" si="320"/>
        <v>0</v>
      </c>
    </row>
    <row r="215" spans="9:177" ht="13" thickBot="1" x14ac:dyDescent="0.3">
      <c r="I215" s="126">
        <v>301</v>
      </c>
      <c r="J215" s="2"/>
      <c r="K215" s="2"/>
      <c r="L215" s="2"/>
      <c r="M215" s="1"/>
      <c r="N215" s="1"/>
      <c r="O215" s="1"/>
      <c r="P215" s="126">
        <v>201</v>
      </c>
      <c r="Q215" s="1"/>
      <c r="R215" s="1"/>
      <c r="S215" s="1"/>
      <c r="T215" s="1"/>
      <c r="U215" s="1"/>
      <c r="V215" s="128">
        <v>254</v>
      </c>
      <c r="W215" s="1"/>
      <c r="X215" s="1"/>
      <c r="Y215" s="1"/>
      <c r="Z215" s="1"/>
      <c r="AA215" s="1"/>
      <c r="AB215" s="131">
        <v>435</v>
      </c>
      <c r="AH215" s="131">
        <v>447</v>
      </c>
      <c r="AN215" s="142">
        <v>451</v>
      </c>
      <c r="AT215" s="131">
        <v>910</v>
      </c>
      <c r="AZ215" s="131">
        <v>525</v>
      </c>
      <c r="BJ215" s="131">
        <v>870</v>
      </c>
      <c r="BU215" s="131">
        <v>1305</v>
      </c>
      <c r="CG215" s="131">
        <v>987</v>
      </c>
      <c r="CU215" s="142">
        <v>1671</v>
      </c>
      <c r="CZ215" s="10"/>
      <c r="DC215" s="100"/>
      <c r="DJ215" s="142">
        <v>1986</v>
      </c>
      <c r="DO215" s="10"/>
      <c r="DY215" s="212">
        <v>1625</v>
      </c>
      <c r="DZ215" s="195"/>
      <c r="EO215" s="196">
        <v>2852</v>
      </c>
      <c r="EP215" s="194">
        <f t="shared" si="304"/>
        <v>0</v>
      </c>
      <c r="EQ215" s="195">
        <f t="shared" si="284"/>
        <v>0</v>
      </c>
      <c r="ER215" s="98">
        <f t="shared" si="285"/>
        <v>0</v>
      </c>
      <c r="ES215" s="98">
        <f t="shared" si="286"/>
        <v>0</v>
      </c>
      <c r="ET215" s="98">
        <f t="shared" si="287"/>
        <v>0</v>
      </c>
      <c r="EU215" s="98">
        <f t="shared" si="288"/>
        <v>0</v>
      </c>
      <c r="EV215" s="98">
        <f t="shared" si="289"/>
        <v>0</v>
      </c>
      <c r="EW215" s="98">
        <f t="shared" si="290"/>
        <v>0</v>
      </c>
      <c r="EX215" s="98">
        <f t="shared" si="291"/>
        <v>0</v>
      </c>
      <c r="EY215" s="98">
        <f t="shared" si="292"/>
        <v>0</v>
      </c>
      <c r="EZ215" s="98">
        <f t="shared" si="293"/>
        <v>0</v>
      </c>
      <c r="FA215" s="195">
        <f t="shared" si="294"/>
        <v>0</v>
      </c>
      <c r="FB215" s="195">
        <f t="shared" si="295"/>
        <v>0</v>
      </c>
      <c r="FC215" s="196">
        <f t="shared" si="305"/>
        <v>0</v>
      </c>
      <c r="FF215" s="10">
        <v>2848</v>
      </c>
      <c r="FG215" s="191">
        <f t="shared" si="306"/>
        <v>0</v>
      </c>
      <c r="FH215" s="192">
        <f t="shared" si="307"/>
        <v>1</v>
      </c>
      <c r="FI215" s="160">
        <f t="shared" si="308"/>
        <v>0</v>
      </c>
      <c r="FJ215" s="160">
        <f t="shared" si="309"/>
        <v>0</v>
      </c>
      <c r="FK215" s="160">
        <f t="shared" si="310"/>
        <v>0</v>
      </c>
      <c r="FL215" s="160">
        <f t="shared" si="311"/>
        <v>0</v>
      </c>
      <c r="FM215" s="160">
        <f t="shared" si="312"/>
        <v>0</v>
      </c>
      <c r="FN215" s="160">
        <f t="shared" si="313"/>
        <v>0</v>
      </c>
      <c r="FO215" s="160">
        <f t="shared" si="314"/>
        <v>0</v>
      </c>
      <c r="FP215" s="160">
        <f t="shared" si="315"/>
        <v>0</v>
      </c>
      <c r="FQ215" s="160">
        <f t="shared" si="316"/>
        <v>0</v>
      </c>
      <c r="FR215" s="192">
        <f t="shared" si="317"/>
        <v>0</v>
      </c>
      <c r="FS215" s="192">
        <f t="shared" si="318"/>
        <v>0</v>
      </c>
      <c r="FT215" s="193">
        <f t="shared" si="319"/>
        <v>0</v>
      </c>
      <c r="FU215" s="193">
        <f t="shared" si="320"/>
        <v>0</v>
      </c>
    </row>
    <row r="216" spans="9:177" ht="13" thickBot="1" x14ac:dyDescent="0.3">
      <c r="I216" s="126">
        <v>302</v>
      </c>
      <c r="J216" s="2"/>
      <c r="K216" s="2"/>
      <c r="L216" s="2"/>
      <c r="M216" s="1"/>
      <c r="N216" s="1"/>
      <c r="O216" s="1"/>
      <c r="P216" s="126">
        <v>173</v>
      </c>
      <c r="Q216" s="1"/>
      <c r="R216" s="1"/>
      <c r="S216" s="1"/>
      <c r="T216" s="1"/>
      <c r="U216" s="1"/>
      <c r="V216" s="128">
        <v>173</v>
      </c>
      <c r="W216" s="1"/>
      <c r="X216" s="1"/>
      <c r="Y216" s="1"/>
      <c r="Z216" s="1"/>
      <c r="AA216" s="1"/>
      <c r="AB216" s="131">
        <v>461</v>
      </c>
      <c r="AH216" s="131">
        <v>492</v>
      </c>
      <c r="AN216" s="131">
        <v>469</v>
      </c>
      <c r="AT216" s="131">
        <v>987</v>
      </c>
      <c r="AZ216" s="131">
        <v>842</v>
      </c>
      <c r="BJ216" s="131">
        <v>971</v>
      </c>
      <c r="BU216" s="131">
        <v>1538</v>
      </c>
      <c r="CG216" s="131">
        <v>1023</v>
      </c>
      <c r="CU216" s="131">
        <v>1714</v>
      </c>
      <c r="CZ216" s="10"/>
      <c r="DC216" s="100"/>
      <c r="DJ216" s="131">
        <v>2056</v>
      </c>
      <c r="DO216" s="10"/>
      <c r="DY216" s="212">
        <v>1640</v>
      </c>
      <c r="DZ216" s="195"/>
      <c r="EO216" s="196">
        <v>2877</v>
      </c>
      <c r="EP216" s="194">
        <f t="shared" si="304"/>
        <v>0</v>
      </c>
      <c r="EQ216" s="195">
        <f t="shared" si="284"/>
        <v>0</v>
      </c>
      <c r="ER216" s="98">
        <f t="shared" si="285"/>
        <v>0</v>
      </c>
      <c r="ES216" s="98">
        <f t="shared" si="286"/>
        <v>0</v>
      </c>
      <c r="ET216" s="98">
        <f t="shared" si="287"/>
        <v>0</v>
      </c>
      <c r="EU216" s="98">
        <f t="shared" si="288"/>
        <v>0</v>
      </c>
      <c r="EV216" s="98">
        <f t="shared" si="289"/>
        <v>0</v>
      </c>
      <c r="EW216" s="98">
        <f t="shared" si="290"/>
        <v>0</v>
      </c>
      <c r="EX216" s="98">
        <f t="shared" si="291"/>
        <v>0</v>
      </c>
      <c r="EY216" s="98">
        <f t="shared" si="292"/>
        <v>0</v>
      </c>
      <c r="EZ216" s="98">
        <f t="shared" si="293"/>
        <v>0</v>
      </c>
      <c r="FA216" s="195">
        <f t="shared" si="294"/>
        <v>0</v>
      </c>
      <c r="FB216" s="195">
        <f t="shared" si="295"/>
        <v>0</v>
      </c>
      <c r="FC216" s="196">
        <f t="shared" si="305"/>
        <v>0</v>
      </c>
      <c r="FF216" s="10">
        <v>2987</v>
      </c>
      <c r="FG216" s="191">
        <f t="shared" si="306"/>
        <v>0</v>
      </c>
      <c r="FH216" s="192">
        <f t="shared" si="307"/>
        <v>0</v>
      </c>
      <c r="FI216" s="160">
        <f t="shared" si="308"/>
        <v>0</v>
      </c>
      <c r="FJ216" s="160">
        <f t="shared" si="309"/>
        <v>0</v>
      </c>
      <c r="FK216" s="160">
        <f t="shared" si="310"/>
        <v>0</v>
      </c>
      <c r="FL216" s="160">
        <f t="shared" si="311"/>
        <v>0</v>
      </c>
      <c r="FM216" s="160">
        <f t="shared" si="312"/>
        <v>0</v>
      </c>
      <c r="FN216" s="160">
        <f t="shared" si="313"/>
        <v>0</v>
      </c>
      <c r="FO216" s="160">
        <f t="shared" si="314"/>
        <v>0</v>
      </c>
      <c r="FP216" s="160">
        <f t="shared" si="315"/>
        <v>0</v>
      </c>
      <c r="FQ216" s="160">
        <f t="shared" si="316"/>
        <v>0</v>
      </c>
      <c r="FR216" s="192">
        <f t="shared" si="317"/>
        <v>0</v>
      </c>
      <c r="FS216" s="192">
        <f t="shared" si="318"/>
        <v>0</v>
      </c>
      <c r="FT216" s="193">
        <f t="shared" si="319"/>
        <v>0</v>
      </c>
      <c r="FU216" s="193">
        <f t="shared" si="320"/>
        <v>0</v>
      </c>
    </row>
    <row r="217" spans="9:177" ht="13" thickBot="1" x14ac:dyDescent="0.3">
      <c r="I217" s="126">
        <v>312</v>
      </c>
      <c r="J217" s="2"/>
      <c r="K217" s="2"/>
      <c r="L217" s="2"/>
      <c r="M217" s="1"/>
      <c r="N217" s="1"/>
      <c r="O217" s="1"/>
      <c r="P217" s="128">
        <v>271</v>
      </c>
      <c r="Q217" s="1"/>
      <c r="R217" s="1"/>
      <c r="S217" s="1"/>
      <c r="T217" s="1"/>
      <c r="U217" s="1"/>
      <c r="V217" s="126">
        <v>538</v>
      </c>
      <c r="W217" s="1"/>
      <c r="X217" s="1"/>
      <c r="Y217" s="1"/>
      <c r="Z217" s="1"/>
      <c r="AA217" s="1"/>
      <c r="AB217" s="142">
        <v>469</v>
      </c>
      <c r="AH217" s="131">
        <v>494</v>
      </c>
      <c r="AN217" s="142">
        <v>503</v>
      </c>
      <c r="AT217" s="131">
        <v>997</v>
      </c>
      <c r="AZ217" s="131">
        <v>968</v>
      </c>
      <c r="BJ217" s="131">
        <v>973</v>
      </c>
      <c r="BU217" s="131">
        <v>1622</v>
      </c>
      <c r="CG217" s="131">
        <v>1114</v>
      </c>
      <c r="CU217" s="131">
        <v>1717</v>
      </c>
      <c r="CZ217" s="10"/>
      <c r="DC217" s="100"/>
      <c r="DJ217" s="131">
        <v>2169</v>
      </c>
      <c r="DO217" s="10"/>
      <c r="DY217" s="212">
        <v>1678</v>
      </c>
      <c r="DZ217" s="195"/>
      <c r="EO217" s="196">
        <v>2930</v>
      </c>
      <c r="EP217" s="194">
        <f t="shared" si="304"/>
        <v>0</v>
      </c>
      <c r="EQ217" s="195">
        <f t="shared" si="284"/>
        <v>0</v>
      </c>
      <c r="ER217" s="98">
        <f t="shared" si="285"/>
        <v>0</v>
      </c>
      <c r="ES217" s="98">
        <f t="shared" si="286"/>
        <v>0</v>
      </c>
      <c r="ET217" s="98">
        <f t="shared" si="287"/>
        <v>0</v>
      </c>
      <c r="EU217" s="98">
        <f t="shared" si="288"/>
        <v>0</v>
      </c>
      <c r="EV217" s="98">
        <f t="shared" si="289"/>
        <v>0</v>
      </c>
      <c r="EW217" s="98">
        <f t="shared" si="290"/>
        <v>0</v>
      </c>
      <c r="EX217" s="98">
        <f t="shared" si="291"/>
        <v>0</v>
      </c>
      <c r="EY217" s="98">
        <f t="shared" si="292"/>
        <v>0</v>
      </c>
      <c r="EZ217" s="98">
        <f t="shared" si="293"/>
        <v>0</v>
      </c>
      <c r="FA217" s="195">
        <f t="shared" si="294"/>
        <v>0</v>
      </c>
      <c r="FB217" s="195">
        <f t="shared" si="295"/>
        <v>0</v>
      </c>
      <c r="FC217" s="196">
        <f t="shared" si="305"/>
        <v>0</v>
      </c>
      <c r="FF217" s="10">
        <v>3005</v>
      </c>
      <c r="FG217" s="191">
        <f t="shared" si="306"/>
        <v>0</v>
      </c>
      <c r="FH217" s="192">
        <f t="shared" si="307"/>
        <v>0</v>
      </c>
      <c r="FI217" s="160">
        <f t="shared" si="308"/>
        <v>0</v>
      </c>
      <c r="FJ217" s="160">
        <f t="shared" si="309"/>
        <v>0</v>
      </c>
      <c r="FK217" s="160">
        <f t="shared" si="310"/>
        <v>0</v>
      </c>
      <c r="FL217" s="160">
        <f t="shared" si="311"/>
        <v>0</v>
      </c>
      <c r="FM217" s="160">
        <f t="shared" si="312"/>
        <v>0</v>
      </c>
      <c r="FN217" s="160">
        <f t="shared" si="313"/>
        <v>0</v>
      </c>
      <c r="FO217" s="160">
        <f t="shared" si="314"/>
        <v>0</v>
      </c>
      <c r="FP217" s="160">
        <f t="shared" si="315"/>
        <v>0</v>
      </c>
      <c r="FQ217" s="160">
        <f t="shared" si="316"/>
        <v>0</v>
      </c>
      <c r="FR217" s="192">
        <f t="shared" si="317"/>
        <v>0</v>
      </c>
      <c r="FS217" s="192">
        <f t="shared" si="318"/>
        <v>0</v>
      </c>
      <c r="FT217" s="193">
        <f t="shared" si="319"/>
        <v>0</v>
      </c>
      <c r="FU217" s="193">
        <f t="shared" si="320"/>
        <v>0</v>
      </c>
    </row>
    <row r="218" spans="9:177" ht="13" thickBot="1" x14ac:dyDescent="0.3">
      <c r="I218" s="126">
        <v>329</v>
      </c>
      <c r="J218" s="2"/>
      <c r="K218" s="2"/>
      <c r="L218" s="2"/>
      <c r="M218" s="1"/>
      <c r="N218" s="1"/>
      <c r="O218" s="1"/>
      <c r="P218" s="127">
        <v>469</v>
      </c>
      <c r="Q218" s="1"/>
      <c r="R218" s="1"/>
      <c r="S218" s="1"/>
      <c r="T218" s="1"/>
      <c r="U218" s="1"/>
      <c r="V218" s="127">
        <v>65</v>
      </c>
      <c r="W218" s="1"/>
      <c r="X218" s="1"/>
      <c r="Y218" s="1"/>
      <c r="Z218" s="1"/>
      <c r="AA218" s="1"/>
      <c r="AB218" s="142">
        <v>492</v>
      </c>
      <c r="AH218" s="131">
        <v>503</v>
      </c>
      <c r="AN218" s="131">
        <v>522</v>
      </c>
      <c r="AT218" s="131">
        <v>1102</v>
      </c>
      <c r="AZ218" s="131">
        <v>987</v>
      </c>
      <c r="BJ218" s="131">
        <v>1114</v>
      </c>
      <c r="BU218" s="142">
        <v>1625</v>
      </c>
      <c r="CG218" s="142">
        <v>1241</v>
      </c>
      <c r="CU218" s="142">
        <v>1741</v>
      </c>
      <c r="CZ218" s="10"/>
      <c r="DC218" s="100"/>
      <c r="DJ218" s="142">
        <v>2175</v>
      </c>
      <c r="DO218" s="10"/>
      <c r="DY218" s="212">
        <v>1718</v>
      </c>
      <c r="DZ218" s="195"/>
      <c r="EO218" s="196">
        <v>2959</v>
      </c>
      <c r="EP218" s="194">
        <f t="shared" si="304"/>
        <v>1</v>
      </c>
      <c r="EQ218" s="195">
        <f t="shared" si="284"/>
        <v>1</v>
      </c>
      <c r="ER218" s="98">
        <f t="shared" si="285"/>
        <v>0</v>
      </c>
      <c r="ES218" s="98">
        <f t="shared" si="286"/>
        <v>0</v>
      </c>
      <c r="ET218" s="98">
        <f t="shared" si="287"/>
        <v>0</v>
      </c>
      <c r="EU218" s="98">
        <f t="shared" si="288"/>
        <v>0</v>
      </c>
      <c r="EV218" s="98">
        <f t="shared" si="289"/>
        <v>0</v>
      </c>
      <c r="EW218" s="98">
        <f t="shared" si="290"/>
        <v>0</v>
      </c>
      <c r="EX218" s="98">
        <f t="shared" si="291"/>
        <v>0</v>
      </c>
      <c r="EY218" s="98">
        <f t="shared" si="292"/>
        <v>0</v>
      </c>
      <c r="EZ218" s="98">
        <f t="shared" si="293"/>
        <v>0</v>
      </c>
      <c r="FA218" s="195">
        <f t="shared" si="294"/>
        <v>0</v>
      </c>
      <c r="FB218" s="195">
        <f t="shared" si="295"/>
        <v>0</v>
      </c>
      <c r="FC218" s="196">
        <f t="shared" si="305"/>
        <v>0</v>
      </c>
      <c r="FF218" s="10">
        <v>3015</v>
      </c>
      <c r="FG218" s="191">
        <f t="shared" si="306"/>
        <v>0</v>
      </c>
      <c r="FH218" s="192">
        <f t="shared" si="307"/>
        <v>0</v>
      </c>
      <c r="FI218" s="160">
        <f t="shared" si="308"/>
        <v>0</v>
      </c>
      <c r="FJ218" s="160">
        <f t="shared" si="309"/>
        <v>0</v>
      </c>
      <c r="FK218" s="160">
        <f t="shared" si="310"/>
        <v>0</v>
      </c>
      <c r="FL218" s="160">
        <f t="shared" si="311"/>
        <v>0</v>
      </c>
      <c r="FM218" s="160">
        <f t="shared" si="312"/>
        <v>0</v>
      </c>
      <c r="FN218" s="160">
        <f t="shared" si="313"/>
        <v>0</v>
      </c>
      <c r="FO218" s="160">
        <f t="shared" si="314"/>
        <v>0</v>
      </c>
      <c r="FP218" s="160">
        <f t="shared" si="315"/>
        <v>0</v>
      </c>
      <c r="FQ218" s="160">
        <f t="shared" si="316"/>
        <v>0</v>
      </c>
      <c r="FR218" s="192">
        <f t="shared" si="317"/>
        <v>0</v>
      </c>
      <c r="FS218" s="192">
        <f t="shared" si="318"/>
        <v>0</v>
      </c>
      <c r="FT218" s="193">
        <f t="shared" si="319"/>
        <v>0</v>
      </c>
      <c r="FU218" s="193">
        <f t="shared" si="320"/>
        <v>0</v>
      </c>
    </row>
    <row r="219" spans="9:177" ht="13" thickBot="1" x14ac:dyDescent="0.3">
      <c r="I219" s="126">
        <v>340</v>
      </c>
      <c r="J219" s="2"/>
      <c r="K219" s="2"/>
      <c r="L219" s="2"/>
      <c r="M219" s="1"/>
      <c r="N219" s="1"/>
      <c r="O219" s="1"/>
      <c r="P219" s="127">
        <v>25</v>
      </c>
      <c r="Q219" s="1"/>
      <c r="R219" s="1"/>
      <c r="S219" s="1"/>
      <c r="T219" s="1"/>
      <c r="U219" s="1"/>
      <c r="V219" s="126">
        <v>547</v>
      </c>
      <c r="W219" s="1"/>
      <c r="X219" s="1"/>
      <c r="Y219" s="1"/>
      <c r="Z219" s="1"/>
      <c r="AA219" s="1"/>
      <c r="AB219" s="142">
        <v>494</v>
      </c>
      <c r="AH219" s="131">
        <v>537</v>
      </c>
      <c r="AN219" s="131">
        <v>547</v>
      </c>
      <c r="AT219" s="131">
        <v>1114</v>
      </c>
      <c r="AZ219" s="142">
        <v>1024</v>
      </c>
      <c r="BJ219" s="131">
        <v>1218</v>
      </c>
      <c r="BU219" s="142">
        <v>1676</v>
      </c>
      <c r="CG219" s="142">
        <v>1477</v>
      </c>
      <c r="CU219" s="131">
        <v>1885</v>
      </c>
      <c r="CZ219" s="10"/>
      <c r="DC219" s="100"/>
      <c r="DJ219" s="131">
        <v>2337</v>
      </c>
      <c r="DO219" s="10"/>
      <c r="DY219" s="212">
        <v>1730</v>
      </c>
      <c r="DZ219" s="195"/>
      <c r="EO219" s="196">
        <v>2960</v>
      </c>
      <c r="EP219" s="194">
        <f t="shared" si="304"/>
        <v>0</v>
      </c>
      <c r="EQ219" s="195">
        <f t="shared" si="284"/>
        <v>0</v>
      </c>
      <c r="ER219" s="98">
        <f t="shared" si="285"/>
        <v>0</v>
      </c>
      <c r="ES219" s="98">
        <f t="shared" si="286"/>
        <v>0</v>
      </c>
      <c r="ET219" s="98">
        <f t="shared" si="287"/>
        <v>0</v>
      </c>
      <c r="EU219" s="98">
        <f t="shared" si="288"/>
        <v>0</v>
      </c>
      <c r="EV219" s="98">
        <f t="shared" si="289"/>
        <v>0</v>
      </c>
      <c r="EW219" s="98">
        <f t="shared" si="290"/>
        <v>0</v>
      </c>
      <c r="EX219" s="98">
        <f t="shared" si="291"/>
        <v>0</v>
      </c>
      <c r="EY219" s="98">
        <f t="shared" si="292"/>
        <v>0</v>
      </c>
      <c r="EZ219" s="98">
        <f t="shared" si="293"/>
        <v>0</v>
      </c>
      <c r="FA219" s="195">
        <f t="shared" si="294"/>
        <v>0</v>
      </c>
      <c r="FB219" s="195">
        <f t="shared" si="295"/>
        <v>0</v>
      </c>
      <c r="FC219" s="196">
        <f t="shared" si="305"/>
        <v>0</v>
      </c>
      <c r="FF219" s="10">
        <v>3042</v>
      </c>
      <c r="FG219" s="191">
        <f t="shared" si="306"/>
        <v>0</v>
      </c>
      <c r="FH219" s="192">
        <f t="shared" si="307"/>
        <v>0</v>
      </c>
      <c r="FI219" s="160">
        <f t="shared" si="308"/>
        <v>0</v>
      </c>
      <c r="FJ219" s="160">
        <f t="shared" si="309"/>
        <v>0</v>
      </c>
      <c r="FK219" s="160">
        <f t="shared" si="310"/>
        <v>0</v>
      </c>
      <c r="FL219" s="160">
        <f t="shared" si="311"/>
        <v>0</v>
      </c>
      <c r="FM219" s="160">
        <f t="shared" si="312"/>
        <v>0</v>
      </c>
      <c r="FN219" s="160">
        <f t="shared" si="313"/>
        <v>0</v>
      </c>
      <c r="FO219" s="160">
        <f t="shared" si="314"/>
        <v>0</v>
      </c>
      <c r="FP219" s="160">
        <f t="shared" si="315"/>
        <v>0</v>
      </c>
      <c r="FQ219" s="160">
        <f t="shared" si="316"/>
        <v>0</v>
      </c>
      <c r="FR219" s="192">
        <f t="shared" si="317"/>
        <v>0</v>
      </c>
      <c r="FS219" s="192">
        <f t="shared" si="318"/>
        <v>0</v>
      </c>
      <c r="FT219" s="193">
        <f t="shared" si="319"/>
        <v>0</v>
      </c>
      <c r="FU219" s="193">
        <f t="shared" si="320"/>
        <v>0</v>
      </c>
    </row>
    <row r="220" spans="9:177" ht="13" thickBot="1" x14ac:dyDescent="0.3">
      <c r="I220" s="126">
        <v>349</v>
      </c>
      <c r="J220" s="2"/>
      <c r="K220" s="2"/>
      <c r="L220" s="2"/>
      <c r="M220" s="1"/>
      <c r="N220" s="1"/>
      <c r="O220" s="1"/>
      <c r="P220" s="128">
        <v>60</v>
      </c>
      <c r="Q220" s="1"/>
      <c r="R220" s="1"/>
      <c r="S220" s="1"/>
      <c r="T220" s="1"/>
      <c r="U220" s="1"/>
      <c r="V220" s="126">
        <v>267</v>
      </c>
      <c r="W220" s="1"/>
      <c r="X220" s="1"/>
      <c r="Y220" s="1"/>
      <c r="Z220" s="1"/>
      <c r="AA220" s="1"/>
      <c r="AB220" s="131">
        <v>522</v>
      </c>
      <c r="AH220" s="131">
        <v>694</v>
      </c>
      <c r="AN220" s="131">
        <v>585</v>
      </c>
      <c r="AT220" s="142">
        <v>1124</v>
      </c>
      <c r="AZ220" s="131">
        <v>1089</v>
      </c>
      <c r="BJ220" s="131">
        <v>1318</v>
      </c>
      <c r="BU220" s="142">
        <v>1714</v>
      </c>
      <c r="CG220" s="142">
        <v>1503</v>
      </c>
      <c r="CU220" s="131">
        <v>1983</v>
      </c>
      <c r="CZ220" s="10"/>
      <c r="DC220" s="100"/>
      <c r="DJ220" s="131">
        <v>2415</v>
      </c>
      <c r="DO220" s="10"/>
      <c r="DY220" s="212">
        <v>1756</v>
      </c>
      <c r="DZ220" s="195"/>
      <c r="EO220" s="196">
        <v>2974</v>
      </c>
      <c r="EP220" s="194">
        <f t="shared" si="304"/>
        <v>0</v>
      </c>
      <c r="EQ220" s="195">
        <f t="shared" si="284"/>
        <v>0</v>
      </c>
      <c r="ER220" s="98">
        <f t="shared" si="285"/>
        <v>0</v>
      </c>
      <c r="ES220" s="98">
        <f t="shared" si="286"/>
        <v>0</v>
      </c>
      <c r="ET220" s="98">
        <f t="shared" si="287"/>
        <v>0</v>
      </c>
      <c r="EU220" s="98">
        <f t="shared" si="288"/>
        <v>0</v>
      </c>
      <c r="EV220" s="98">
        <f t="shared" si="289"/>
        <v>0</v>
      </c>
      <c r="EW220" s="98">
        <f t="shared" si="290"/>
        <v>0</v>
      </c>
      <c r="EX220" s="98">
        <f t="shared" si="291"/>
        <v>0</v>
      </c>
      <c r="EY220" s="98">
        <f t="shared" si="292"/>
        <v>0</v>
      </c>
      <c r="EZ220" s="98">
        <f t="shared" si="293"/>
        <v>0</v>
      </c>
      <c r="FA220" s="195">
        <f t="shared" si="294"/>
        <v>0</v>
      </c>
      <c r="FB220" s="195">
        <f t="shared" si="295"/>
        <v>0</v>
      </c>
      <c r="FC220" s="196">
        <f t="shared" si="305"/>
        <v>0</v>
      </c>
      <c r="FF220" s="10">
        <v>3044</v>
      </c>
      <c r="FG220" s="191">
        <f t="shared" si="306"/>
        <v>0</v>
      </c>
      <c r="FH220" s="192">
        <f t="shared" si="307"/>
        <v>0</v>
      </c>
      <c r="FI220" s="160">
        <f t="shared" si="308"/>
        <v>0</v>
      </c>
      <c r="FJ220" s="160">
        <f t="shared" si="309"/>
        <v>0</v>
      </c>
      <c r="FK220" s="160">
        <f t="shared" si="310"/>
        <v>0</v>
      </c>
      <c r="FL220" s="160">
        <f t="shared" si="311"/>
        <v>0</v>
      </c>
      <c r="FM220" s="160">
        <f t="shared" si="312"/>
        <v>0</v>
      </c>
      <c r="FN220" s="160">
        <f t="shared" si="313"/>
        <v>0</v>
      </c>
      <c r="FO220" s="160">
        <f t="shared" si="314"/>
        <v>0</v>
      </c>
      <c r="FP220" s="160">
        <f t="shared" si="315"/>
        <v>0</v>
      </c>
      <c r="FQ220" s="160">
        <f t="shared" si="316"/>
        <v>0</v>
      </c>
      <c r="FR220" s="192">
        <f t="shared" si="317"/>
        <v>0</v>
      </c>
      <c r="FS220" s="192">
        <f t="shared" si="318"/>
        <v>0</v>
      </c>
      <c r="FT220" s="193">
        <f t="shared" si="319"/>
        <v>0</v>
      </c>
      <c r="FU220" s="193">
        <f t="shared" si="320"/>
        <v>0</v>
      </c>
    </row>
    <row r="221" spans="9:177" ht="13" thickBot="1" x14ac:dyDescent="0.3">
      <c r="I221" s="126">
        <v>365</v>
      </c>
      <c r="J221" s="2"/>
      <c r="K221" s="2"/>
      <c r="L221" s="2"/>
      <c r="M221" s="1"/>
      <c r="N221" s="1"/>
      <c r="O221" s="1"/>
      <c r="P221" s="128">
        <v>267</v>
      </c>
      <c r="Q221" s="1"/>
      <c r="R221" s="1"/>
      <c r="S221" s="1"/>
      <c r="T221" s="1"/>
      <c r="U221" s="1"/>
      <c r="V221" s="128">
        <v>222</v>
      </c>
      <c r="W221" s="1"/>
      <c r="X221" s="1"/>
      <c r="Y221" s="1"/>
      <c r="Z221" s="1"/>
      <c r="AA221" s="1"/>
      <c r="AB221" s="131">
        <v>571</v>
      </c>
      <c r="AH221" s="131">
        <v>766</v>
      </c>
      <c r="AN221" s="131">
        <v>753</v>
      </c>
      <c r="AT221" s="131">
        <v>1270</v>
      </c>
      <c r="AZ221" s="131">
        <v>1114</v>
      </c>
      <c r="BJ221" s="142">
        <v>1332</v>
      </c>
      <c r="BU221" s="131">
        <v>1718</v>
      </c>
      <c r="CG221" s="131">
        <v>1538</v>
      </c>
      <c r="CU221" s="131">
        <v>2054</v>
      </c>
      <c r="CZ221" s="10"/>
      <c r="DC221" s="100"/>
      <c r="DJ221" s="131">
        <v>2468</v>
      </c>
      <c r="DO221" s="10"/>
      <c r="DY221" s="212">
        <v>1806</v>
      </c>
      <c r="DZ221" s="195"/>
      <c r="EO221" s="196">
        <v>3015</v>
      </c>
      <c r="EP221" s="194">
        <f t="shared" si="304"/>
        <v>0</v>
      </c>
      <c r="EQ221" s="195">
        <f t="shared" si="284"/>
        <v>0</v>
      </c>
      <c r="ER221" s="98">
        <f t="shared" si="285"/>
        <v>0</v>
      </c>
      <c r="ES221" s="98">
        <f t="shared" si="286"/>
        <v>0</v>
      </c>
      <c r="ET221" s="98">
        <f t="shared" si="287"/>
        <v>0</v>
      </c>
      <c r="EU221" s="98">
        <f t="shared" si="288"/>
        <v>0</v>
      </c>
      <c r="EV221" s="98">
        <f t="shared" si="289"/>
        <v>0</v>
      </c>
      <c r="EW221" s="98">
        <f t="shared" si="290"/>
        <v>0</v>
      </c>
      <c r="EX221" s="98">
        <f t="shared" si="291"/>
        <v>0</v>
      </c>
      <c r="EY221" s="98">
        <f t="shared" si="292"/>
        <v>0</v>
      </c>
      <c r="EZ221" s="98">
        <f t="shared" si="293"/>
        <v>0</v>
      </c>
      <c r="FA221" s="195">
        <f t="shared" si="294"/>
        <v>0</v>
      </c>
      <c r="FB221" s="195">
        <f t="shared" si="295"/>
        <v>0</v>
      </c>
      <c r="FC221" s="196">
        <f t="shared" si="305"/>
        <v>0</v>
      </c>
      <c r="FF221" s="10">
        <v>3098</v>
      </c>
      <c r="FG221" s="191">
        <f t="shared" si="306"/>
        <v>0</v>
      </c>
      <c r="FH221" s="192">
        <f t="shared" si="307"/>
        <v>0</v>
      </c>
      <c r="FI221" s="160">
        <f t="shared" si="308"/>
        <v>0</v>
      </c>
      <c r="FJ221" s="160">
        <f t="shared" si="309"/>
        <v>1</v>
      </c>
      <c r="FK221" s="160">
        <f t="shared" si="310"/>
        <v>1</v>
      </c>
      <c r="FL221" s="160">
        <f t="shared" si="311"/>
        <v>0</v>
      </c>
      <c r="FM221" s="160">
        <f t="shared" si="312"/>
        <v>0</v>
      </c>
      <c r="FN221" s="160">
        <f t="shared" si="313"/>
        <v>0</v>
      </c>
      <c r="FO221" s="160">
        <f t="shared" si="314"/>
        <v>0</v>
      </c>
      <c r="FP221" s="160">
        <f t="shared" si="315"/>
        <v>0</v>
      </c>
      <c r="FQ221" s="160">
        <f t="shared" si="316"/>
        <v>0</v>
      </c>
      <c r="FR221" s="192">
        <f t="shared" si="317"/>
        <v>0</v>
      </c>
      <c r="FS221" s="192">
        <f t="shared" si="318"/>
        <v>0</v>
      </c>
      <c r="FT221" s="193">
        <f t="shared" si="319"/>
        <v>0</v>
      </c>
      <c r="FU221" s="193">
        <f t="shared" si="320"/>
        <v>0</v>
      </c>
    </row>
    <row r="222" spans="9:177" ht="13" thickBot="1" x14ac:dyDescent="0.3">
      <c r="I222" s="126">
        <v>401</v>
      </c>
      <c r="J222" s="2"/>
      <c r="K222" s="2"/>
      <c r="L222" s="2"/>
      <c r="M222" s="1"/>
      <c r="N222" s="1"/>
      <c r="O222" s="1"/>
      <c r="P222" s="133">
        <v>308</v>
      </c>
      <c r="Q222" s="1"/>
      <c r="R222" s="1"/>
      <c r="S222" s="1"/>
      <c r="T222" s="1"/>
      <c r="U222" s="1"/>
      <c r="V222" s="128">
        <v>494</v>
      </c>
      <c r="W222" s="1"/>
      <c r="X222" s="1"/>
      <c r="Y222" s="1"/>
      <c r="Z222" s="1"/>
      <c r="AA222" s="1"/>
      <c r="AB222" s="131">
        <v>710</v>
      </c>
      <c r="AH222" s="131">
        <v>910</v>
      </c>
      <c r="AN222" s="142">
        <v>968</v>
      </c>
      <c r="AT222" s="142">
        <v>1302</v>
      </c>
      <c r="AZ222" s="142">
        <v>1124</v>
      </c>
      <c r="BJ222" s="131">
        <v>1503</v>
      </c>
      <c r="BU222" s="131">
        <v>1922</v>
      </c>
      <c r="CG222" s="131">
        <v>1717</v>
      </c>
      <c r="CU222" s="131">
        <v>2056</v>
      </c>
      <c r="CZ222" s="10"/>
      <c r="DC222" s="100"/>
      <c r="DJ222" s="131">
        <v>2474</v>
      </c>
      <c r="DO222" s="10"/>
      <c r="DY222" s="212">
        <v>1918</v>
      </c>
      <c r="DZ222" s="195"/>
      <c r="EO222" s="196">
        <v>3026</v>
      </c>
      <c r="EP222" s="194">
        <f t="shared" si="304"/>
        <v>0</v>
      </c>
      <c r="EQ222" s="195">
        <f t="shared" si="284"/>
        <v>0</v>
      </c>
      <c r="ER222" s="98">
        <f t="shared" si="285"/>
        <v>0</v>
      </c>
      <c r="ES222" s="98">
        <f t="shared" si="286"/>
        <v>0</v>
      </c>
      <c r="ET222" s="98">
        <f t="shared" si="287"/>
        <v>0</v>
      </c>
      <c r="EU222" s="98">
        <f t="shared" si="288"/>
        <v>0</v>
      </c>
      <c r="EV222" s="98">
        <f t="shared" si="289"/>
        <v>0</v>
      </c>
      <c r="EW222" s="98">
        <f t="shared" si="290"/>
        <v>0</v>
      </c>
      <c r="EX222" s="98">
        <f t="shared" si="291"/>
        <v>0</v>
      </c>
      <c r="EY222" s="98">
        <f t="shared" si="292"/>
        <v>0</v>
      </c>
      <c r="EZ222" s="98">
        <f t="shared" si="293"/>
        <v>0</v>
      </c>
      <c r="FA222" s="195">
        <f t="shared" si="294"/>
        <v>0</v>
      </c>
      <c r="FB222" s="195">
        <f t="shared" si="295"/>
        <v>0</v>
      </c>
      <c r="FC222" s="196">
        <f t="shared" si="305"/>
        <v>0</v>
      </c>
      <c r="FF222" s="10">
        <v>3130</v>
      </c>
      <c r="FG222" s="191">
        <f t="shared" si="306"/>
        <v>0</v>
      </c>
      <c r="FH222" s="192">
        <f t="shared" si="307"/>
        <v>0</v>
      </c>
      <c r="FI222" s="160">
        <f t="shared" si="308"/>
        <v>0</v>
      </c>
      <c r="FJ222" s="160">
        <f t="shared" si="309"/>
        <v>0</v>
      </c>
      <c r="FK222" s="160">
        <f t="shared" si="310"/>
        <v>0</v>
      </c>
      <c r="FL222" s="160">
        <f t="shared" si="311"/>
        <v>0</v>
      </c>
      <c r="FM222" s="160">
        <f t="shared" si="312"/>
        <v>0</v>
      </c>
      <c r="FN222" s="160">
        <f t="shared" si="313"/>
        <v>0</v>
      </c>
      <c r="FO222" s="160">
        <f t="shared" si="314"/>
        <v>0</v>
      </c>
      <c r="FP222" s="160">
        <f t="shared" si="315"/>
        <v>0</v>
      </c>
      <c r="FQ222" s="160">
        <f t="shared" si="316"/>
        <v>0</v>
      </c>
      <c r="FR222" s="192">
        <f t="shared" si="317"/>
        <v>0</v>
      </c>
      <c r="FS222" s="192">
        <f t="shared" si="318"/>
        <v>0</v>
      </c>
      <c r="FT222" s="193">
        <f t="shared" si="319"/>
        <v>0</v>
      </c>
      <c r="FU222" s="193">
        <f t="shared" si="320"/>
        <v>0</v>
      </c>
    </row>
    <row r="223" spans="9:177" ht="13" thickBot="1" x14ac:dyDescent="0.3">
      <c r="I223" s="126">
        <v>469</v>
      </c>
      <c r="J223" s="2"/>
      <c r="K223" s="2"/>
      <c r="L223" s="2"/>
      <c r="M223" s="1"/>
      <c r="N223" s="1"/>
      <c r="O223" s="1"/>
      <c r="P223" s="128">
        <v>303</v>
      </c>
      <c r="Q223" s="1"/>
      <c r="R223" s="1"/>
      <c r="S223" s="1"/>
      <c r="T223" s="1"/>
      <c r="U223" s="1"/>
      <c r="V223" s="128">
        <v>818</v>
      </c>
      <c r="W223" s="1"/>
      <c r="X223" s="1"/>
      <c r="Y223" s="1"/>
      <c r="Z223" s="1"/>
      <c r="AA223" s="1"/>
      <c r="AB223" s="142">
        <v>716</v>
      </c>
      <c r="AH223" s="131">
        <v>980</v>
      </c>
      <c r="AN223" s="131">
        <v>987</v>
      </c>
      <c r="AT223" s="131">
        <v>1319</v>
      </c>
      <c r="AZ223" s="142">
        <v>1126</v>
      </c>
      <c r="BJ223" s="131">
        <v>1507</v>
      </c>
      <c r="BU223" s="142">
        <v>1986</v>
      </c>
      <c r="CG223" s="142">
        <v>1730</v>
      </c>
      <c r="CU223" s="131">
        <v>2169</v>
      </c>
      <c r="CZ223" s="10"/>
      <c r="DC223" s="100"/>
      <c r="DJ223" s="131">
        <v>2959</v>
      </c>
      <c r="DO223" s="10"/>
      <c r="DY223" s="212">
        <v>1983</v>
      </c>
      <c r="DZ223" s="195"/>
      <c r="EO223" s="196">
        <v>3039</v>
      </c>
      <c r="EP223" s="194">
        <f t="shared" si="304"/>
        <v>0</v>
      </c>
      <c r="EQ223" s="195">
        <f t="shared" si="284"/>
        <v>0</v>
      </c>
      <c r="ER223" s="98">
        <f t="shared" si="285"/>
        <v>0</v>
      </c>
      <c r="ES223" s="98">
        <f t="shared" si="286"/>
        <v>0</v>
      </c>
      <c r="ET223" s="98">
        <f t="shared" si="287"/>
        <v>0</v>
      </c>
      <c r="EU223" s="98">
        <f t="shared" si="288"/>
        <v>0</v>
      </c>
      <c r="EV223" s="98">
        <f t="shared" si="289"/>
        <v>0</v>
      </c>
      <c r="EW223" s="98">
        <f t="shared" si="290"/>
        <v>0</v>
      </c>
      <c r="EX223" s="98">
        <f t="shared" si="291"/>
        <v>0</v>
      </c>
      <c r="EY223" s="98">
        <f t="shared" si="292"/>
        <v>0</v>
      </c>
      <c r="EZ223" s="98">
        <f t="shared" si="293"/>
        <v>0</v>
      </c>
      <c r="FA223" s="195">
        <f t="shared" si="294"/>
        <v>0</v>
      </c>
      <c r="FB223" s="195">
        <f t="shared" si="295"/>
        <v>0</v>
      </c>
      <c r="FC223" s="196">
        <f t="shared" si="305"/>
        <v>0</v>
      </c>
      <c r="FF223" s="10">
        <v>3166</v>
      </c>
      <c r="FG223" s="191">
        <f t="shared" si="306"/>
        <v>0</v>
      </c>
      <c r="FH223" s="192">
        <f t="shared" si="307"/>
        <v>0</v>
      </c>
      <c r="FI223" s="160">
        <f t="shared" si="308"/>
        <v>0</v>
      </c>
      <c r="FJ223" s="160">
        <f t="shared" si="309"/>
        <v>0</v>
      </c>
      <c r="FK223" s="160">
        <f t="shared" si="310"/>
        <v>0</v>
      </c>
      <c r="FL223" s="160">
        <f t="shared" si="311"/>
        <v>0</v>
      </c>
      <c r="FM223" s="160">
        <f t="shared" si="312"/>
        <v>0</v>
      </c>
      <c r="FN223" s="160">
        <f t="shared" si="313"/>
        <v>0</v>
      </c>
      <c r="FO223" s="160">
        <f t="shared" si="314"/>
        <v>0</v>
      </c>
      <c r="FP223" s="160">
        <f t="shared" si="315"/>
        <v>0</v>
      </c>
      <c r="FQ223" s="160">
        <f t="shared" si="316"/>
        <v>0</v>
      </c>
      <c r="FR223" s="192">
        <f t="shared" si="317"/>
        <v>0</v>
      </c>
      <c r="FS223" s="192">
        <f t="shared" si="318"/>
        <v>0</v>
      </c>
      <c r="FT223" s="193">
        <f t="shared" si="319"/>
        <v>0</v>
      </c>
      <c r="FU223" s="193">
        <f t="shared" si="320"/>
        <v>0</v>
      </c>
    </row>
    <row r="224" spans="9:177" ht="13" thickBot="1" x14ac:dyDescent="0.3">
      <c r="I224" s="126">
        <v>538</v>
      </c>
      <c r="J224" s="2"/>
      <c r="K224" s="2"/>
      <c r="L224" s="2"/>
      <c r="M224" s="1"/>
      <c r="N224" s="1"/>
      <c r="O224" s="1"/>
      <c r="P224" s="128">
        <v>71</v>
      </c>
      <c r="Q224" s="1"/>
      <c r="R224" s="1"/>
      <c r="S224" s="1"/>
      <c r="T224" s="1"/>
      <c r="U224" s="1"/>
      <c r="V224" s="128">
        <v>650</v>
      </c>
      <c r="W224" s="1"/>
      <c r="X224" s="1"/>
      <c r="Y224" s="1"/>
      <c r="Z224" s="1"/>
      <c r="AA224" s="1"/>
      <c r="AB224" s="131">
        <v>811</v>
      </c>
      <c r="AH224" s="131">
        <v>987</v>
      </c>
      <c r="AN224" s="142">
        <v>1038</v>
      </c>
      <c r="AT224" s="131">
        <v>1523</v>
      </c>
      <c r="AZ224" s="131">
        <v>1503</v>
      </c>
      <c r="BJ224" s="131">
        <v>1538</v>
      </c>
      <c r="BU224" s="131">
        <v>2041</v>
      </c>
      <c r="CG224" s="131">
        <v>1771</v>
      </c>
      <c r="CU224" s="131">
        <v>2194</v>
      </c>
      <c r="CZ224" s="10"/>
      <c r="DC224" s="100"/>
      <c r="DJ224" s="131">
        <v>2996</v>
      </c>
      <c r="DO224" s="10"/>
      <c r="DY224" s="212">
        <v>1986</v>
      </c>
      <c r="DZ224" s="195"/>
      <c r="EO224" s="196">
        <v>3042</v>
      </c>
      <c r="EP224" s="194">
        <f t="shared" si="304"/>
        <v>0</v>
      </c>
      <c r="EQ224" s="195">
        <f t="shared" si="284"/>
        <v>0</v>
      </c>
      <c r="ER224" s="98">
        <f t="shared" si="285"/>
        <v>0</v>
      </c>
      <c r="ES224" s="98">
        <f t="shared" si="286"/>
        <v>0</v>
      </c>
      <c r="ET224" s="98">
        <f t="shared" si="287"/>
        <v>0</v>
      </c>
      <c r="EU224" s="98">
        <f t="shared" si="288"/>
        <v>0</v>
      </c>
      <c r="EV224" s="98">
        <f t="shared" si="289"/>
        <v>0</v>
      </c>
      <c r="EW224" s="98">
        <f t="shared" si="290"/>
        <v>0</v>
      </c>
      <c r="EX224" s="98">
        <f t="shared" si="291"/>
        <v>0</v>
      </c>
      <c r="EY224" s="98">
        <f t="shared" si="292"/>
        <v>0</v>
      </c>
      <c r="EZ224" s="98">
        <f t="shared" si="293"/>
        <v>0</v>
      </c>
      <c r="FA224" s="195">
        <f t="shared" si="294"/>
        <v>0</v>
      </c>
      <c r="FB224" s="195">
        <f t="shared" si="295"/>
        <v>0</v>
      </c>
      <c r="FC224" s="196">
        <f t="shared" si="305"/>
        <v>0</v>
      </c>
      <c r="FF224" s="10">
        <v>3211</v>
      </c>
      <c r="FG224" s="191">
        <f t="shared" si="306"/>
        <v>0</v>
      </c>
      <c r="FH224" s="192">
        <f t="shared" si="307"/>
        <v>0</v>
      </c>
      <c r="FI224" s="160">
        <f t="shared" si="308"/>
        <v>0</v>
      </c>
      <c r="FJ224" s="160">
        <f t="shared" si="309"/>
        <v>0</v>
      </c>
      <c r="FK224" s="160">
        <f t="shared" si="310"/>
        <v>0</v>
      </c>
      <c r="FL224" s="160">
        <f t="shared" si="311"/>
        <v>0</v>
      </c>
      <c r="FM224" s="160">
        <f t="shared" si="312"/>
        <v>0</v>
      </c>
      <c r="FN224" s="160">
        <f t="shared" si="313"/>
        <v>0</v>
      </c>
      <c r="FO224" s="160">
        <f t="shared" si="314"/>
        <v>0</v>
      </c>
      <c r="FP224" s="160">
        <f t="shared" si="315"/>
        <v>0</v>
      </c>
      <c r="FQ224" s="160">
        <f t="shared" si="316"/>
        <v>0</v>
      </c>
      <c r="FR224" s="192">
        <f t="shared" si="317"/>
        <v>0</v>
      </c>
      <c r="FS224" s="192">
        <f t="shared" si="318"/>
        <v>0</v>
      </c>
      <c r="FT224" s="193">
        <f t="shared" si="319"/>
        <v>0</v>
      </c>
      <c r="FU224" s="193">
        <f t="shared" si="320"/>
        <v>0</v>
      </c>
    </row>
    <row r="225" spans="8:177" ht="13" thickBot="1" x14ac:dyDescent="0.3">
      <c r="I225" s="129">
        <v>573</v>
      </c>
      <c r="J225" s="2"/>
      <c r="K225" s="2"/>
      <c r="L225" s="2"/>
      <c r="M225" s="1"/>
      <c r="N225" s="1"/>
      <c r="O225" s="1"/>
      <c r="P225" s="128">
        <v>168</v>
      </c>
      <c r="Q225" s="1"/>
      <c r="R225" s="1"/>
      <c r="S225" s="1"/>
      <c r="T225" s="1"/>
      <c r="U225" s="1"/>
      <c r="V225" s="128">
        <v>781</v>
      </c>
      <c r="W225" s="1"/>
      <c r="X225" s="1"/>
      <c r="Y225" s="1"/>
      <c r="Z225" s="1"/>
      <c r="AA225" s="1"/>
      <c r="AB225" s="131">
        <v>868</v>
      </c>
      <c r="AH225" s="131">
        <v>997</v>
      </c>
      <c r="AN225" s="142">
        <v>1114</v>
      </c>
      <c r="AT225" s="131">
        <v>1574</v>
      </c>
      <c r="AZ225" s="131">
        <v>1511</v>
      </c>
      <c r="BJ225" s="131">
        <v>1625</v>
      </c>
      <c r="BU225" s="142">
        <v>2056</v>
      </c>
      <c r="CG225" s="142">
        <v>1801</v>
      </c>
      <c r="CU225" s="131">
        <v>2471</v>
      </c>
      <c r="CZ225" s="10"/>
      <c r="DC225" s="100"/>
      <c r="DJ225" s="131">
        <v>3284</v>
      </c>
      <c r="DO225" s="10"/>
      <c r="DY225" s="212">
        <v>2013</v>
      </c>
      <c r="DZ225" s="195"/>
      <c r="EO225" s="196">
        <v>3098</v>
      </c>
      <c r="EP225" s="194">
        <f t="shared" si="304"/>
        <v>1</v>
      </c>
      <c r="EQ225" s="195">
        <f t="shared" si="284"/>
        <v>0</v>
      </c>
      <c r="ER225" s="98">
        <f t="shared" si="285"/>
        <v>1</v>
      </c>
      <c r="ES225" s="98">
        <f t="shared" si="286"/>
        <v>1</v>
      </c>
      <c r="ET225" s="98">
        <f t="shared" si="287"/>
        <v>0</v>
      </c>
      <c r="EU225" s="98">
        <f t="shared" si="288"/>
        <v>0</v>
      </c>
      <c r="EV225" s="98">
        <f t="shared" si="289"/>
        <v>0</v>
      </c>
      <c r="EW225" s="98">
        <f t="shared" si="290"/>
        <v>0</v>
      </c>
      <c r="EX225" s="98">
        <f t="shared" si="291"/>
        <v>0</v>
      </c>
      <c r="EY225" s="98">
        <f t="shared" si="292"/>
        <v>0</v>
      </c>
      <c r="EZ225" s="98">
        <f t="shared" si="293"/>
        <v>0</v>
      </c>
      <c r="FA225" s="195">
        <f t="shared" si="294"/>
        <v>0</v>
      </c>
      <c r="FB225" s="195">
        <f t="shared" si="295"/>
        <v>0</v>
      </c>
      <c r="FC225" s="196">
        <f t="shared" si="305"/>
        <v>0</v>
      </c>
      <c r="FF225" s="10">
        <v>3238</v>
      </c>
      <c r="FG225" s="191">
        <f t="shared" si="306"/>
        <v>0</v>
      </c>
      <c r="FH225" s="192">
        <f t="shared" si="307"/>
        <v>0</v>
      </c>
      <c r="FI225" s="160">
        <f t="shared" si="308"/>
        <v>0</v>
      </c>
      <c r="FJ225" s="160">
        <f t="shared" si="309"/>
        <v>0</v>
      </c>
      <c r="FK225" s="160">
        <f t="shared" si="310"/>
        <v>0</v>
      </c>
      <c r="FL225" s="160">
        <f t="shared" si="311"/>
        <v>0</v>
      </c>
      <c r="FM225" s="160">
        <f t="shared" si="312"/>
        <v>0</v>
      </c>
      <c r="FN225" s="160">
        <f t="shared" si="313"/>
        <v>0</v>
      </c>
      <c r="FO225" s="160">
        <f t="shared" si="314"/>
        <v>0</v>
      </c>
      <c r="FP225" s="160">
        <f t="shared" si="315"/>
        <v>0</v>
      </c>
      <c r="FQ225" s="160">
        <f t="shared" si="316"/>
        <v>0</v>
      </c>
      <c r="FR225" s="192">
        <f t="shared" si="317"/>
        <v>0</v>
      </c>
      <c r="FS225" s="192">
        <f t="shared" si="318"/>
        <v>0</v>
      </c>
      <c r="FT225" s="193">
        <f t="shared" si="319"/>
        <v>0</v>
      </c>
      <c r="FU225" s="193">
        <f t="shared" si="320"/>
        <v>0</v>
      </c>
    </row>
    <row r="226" spans="8:177" ht="13" thickBot="1" x14ac:dyDescent="0.3">
      <c r="H226" s="1"/>
      <c r="I226" s="1"/>
      <c r="J226" s="1"/>
      <c r="K226" s="1"/>
      <c r="L226" s="1"/>
      <c r="M226" s="1"/>
      <c r="N226" s="1"/>
      <c r="O226" s="1"/>
      <c r="P226" s="127">
        <v>230</v>
      </c>
      <c r="Q226" s="1"/>
      <c r="R226" s="1"/>
      <c r="S226" s="1"/>
      <c r="T226" s="1"/>
      <c r="U226" s="1"/>
      <c r="V226" s="128">
        <v>9</v>
      </c>
      <c r="W226" s="1"/>
      <c r="X226" s="1"/>
      <c r="Y226" s="1"/>
      <c r="Z226" s="1"/>
      <c r="AA226" s="1"/>
      <c r="AB226" s="131">
        <v>1006</v>
      </c>
      <c r="AH226" s="131">
        <v>1024</v>
      </c>
      <c r="AN226" s="131">
        <v>1126</v>
      </c>
      <c r="AT226" s="142">
        <v>1592</v>
      </c>
      <c r="AZ226" s="142">
        <v>1577</v>
      </c>
      <c r="BJ226" s="142">
        <v>1649</v>
      </c>
      <c r="BU226" s="131">
        <v>2122</v>
      </c>
      <c r="CG226" s="131">
        <v>2016</v>
      </c>
      <c r="CU226" s="142">
        <v>2590</v>
      </c>
      <c r="CZ226" s="10"/>
      <c r="DC226" s="100"/>
      <c r="DJ226" s="142">
        <v>3310</v>
      </c>
      <c r="DO226" s="10"/>
      <c r="DY226" s="212">
        <v>2451</v>
      </c>
      <c r="DZ226" s="195"/>
      <c r="EO226" s="196">
        <v>3130</v>
      </c>
      <c r="EP226" s="194">
        <f t="shared" si="304"/>
        <v>0</v>
      </c>
      <c r="EQ226" s="195">
        <f t="shared" si="284"/>
        <v>0</v>
      </c>
      <c r="ER226" s="98">
        <f t="shared" si="285"/>
        <v>0</v>
      </c>
      <c r="ES226" s="98">
        <f t="shared" si="286"/>
        <v>0</v>
      </c>
      <c r="ET226" s="98">
        <f t="shared" si="287"/>
        <v>0</v>
      </c>
      <c r="EU226" s="98">
        <f t="shared" si="288"/>
        <v>0</v>
      </c>
      <c r="EV226" s="98">
        <f t="shared" si="289"/>
        <v>0</v>
      </c>
      <c r="EW226" s="98">
        <f t="shared" si="290"/>
        <v>0</v>
      </c>
      <c r="EX226" s="98">
        <f t="shared" si="291"/>
        <v>0</v>
      </c>
      <c r="EY226" s="98">
        <f t="shared" si="292"/>
        <v>0</v>
      </c>
      <c r="EZ226" s="98">
        <f t="shared" si="293"/>
        <v>0</v>
      </c>
      <c r="FA226" s="195">
        <f t="shared" si="294"/>
        <v>0</v>
      </c>
      <c r="FB226" s="195">
        <f t="shared" si="295"/>
        <v>0</v>
      </c>
      <c r="FC226" s="196">
        <f t="shared" si="305"/>
        <v>0</v>
      </c>
      <c r="FF226" s="10">
        <v>3309</v>
      </c>
      <c r="FG226" s="191">
        <f t="shared" si="306"/>
        <v>0</v>
      </c>
      <c r="FH226" s="192">
        <f t="shared" si="307"/>
        <v>0</v>
      </c>
      <c r="FI226" s="160">
        <f t="shared" si="308"/>
        <v>0</v>
      </c>
      <c r="FJ226" s="160">
        <f t="shared" si="309"/>
        <v>0</v>
      </c>
      <c r="FK226" s="160">
        <f t="shared" si="310"/>
        <v>0</v>
      </c>
      <c r="FL226" s="160">
        <f t="shared" si="311"/>
        <v>0</v>
      </c>
      <c r="FM226" s="160">
        <f t="shared" si="312"/>
        <v>0</v>
      </c>
      <c r="FN226" s="160">
        <f t="shared" si="313"/>
        <v>0</v>
      </c>
      <c r="FO226" s="160">
        <f t="shared" si="314"/>
        <v>0</v>
      </c>
      <c r="FP226" s="160">
        <f t="shared" si="315"/>
        <v>0</v>
      </c>
      <c r="FQ226" s="160">
        <f t="shared" si="316"/>
        <v>0</v>
      </c>
      <c r="FR226" s="192">
        <f t="shared" si="317"/>
        <v>0</v>
      </c>
      <c r="FS226" s="192">
        <f t="shared" si="318"/>
        <v>0</v>
      </c>
      <c r="FT226" s="193">
        <f t="shared" si="319"/>
        <v>0</v>
      </c>
      <c r="FU226" s="193">
        <f t="shared" si="320"/>
        <v>0</v>
      </c>
    </row>
    <row r="227" spans="8:177" ht="13" thickBot="1" x14ac:dyDescent="0.3">
      <c r="H227" s="1"/>
      <c r="I227" s="1"/>
      <c r="J227" s="1"/>
      <c r="K227" s="1"/>
      <c r="L227" s="1"/>
      <c r="M227" s="1"/>
      <c r="N227" s="1"/>
      <c r="O227" s="1"/>
      <c r="P227" s="127">
        <v>118</v>
      </c>
      <c r="Q227" s="1"/>
      <c r="R227" s="1"/>
      <c r="S227" s="1"/>
      <c r="T227" s="1"/>
      <c r="U227" s="1"/>
      <c r="V227" s="128">
        <v>231</v>
      </c>
      <c r="W227" s="1"/>
      <c r="X227" s="1"/>
      <c r="Y227" s="1"/>
      <c r="Z227" s="1"/>
      <c r="AA227" s="1"/>
      <c r="AB227" s="131">
        <v>1038</v>
      </c>
      <c r="AH227" s="131">
        <v>1108</v>
      </c>
      <c r="AN227" s="131">
        <v>1138</v>
      </c>
      <c r="AT227" s="131">
        <v>1595</v>
      </c>
      <c r="AZ227" s="131">
        <v>1592</v>
      </c>
      <c r="BJ227" s="131">
        <v>1717</v>
      </c>
      <c r="BU227" s="131">
        <v>2429</v>
      </c>
      <c r="CG227" s="131">
        <v>2054</v>
      </c>
      <c r="CU227" s="131">
        <v>2826</v>
      </c>
      <c r="CZ227" s="10"/>
      <c r="DC227" s="100"/>
      <c r="DJ227" s="131">
        <v>3476</v>
      </c>
      <c r="DO227" s="10"/>
      <c r="DY227" s="212">
        <v>2481</v>
      </c>
      <c r="DZ227" s="195"/>
      <c r="EO227" s="196">
        <v>3132</v>
      </c>
      <c r="EP227" s="194">
        <f t="shared" si="304"/>
        <v>0</v>
      </c>
      <c r="EQ227" s="195">
        <f t="shared" si="284"/>
        <v>0</v>
      </c>
      <c r="ER227" s="98">
        <f t="shared" si="285"/>
        <v>0</v>
      </c>
      <c r="ES227" s="98">
        <f t="shared" si="286"/>
        <v>0</v>
      </c>
      <c r="ET227" s="98">
        <f t="shared" si="287"/>
        <v>0</v>
      </c>
      <c r="EU227" s="98">
        <f t="shared" si="288"/>
        <v>0</v>
      </c>
      <c r="EV227" s="98">
        <f t="shared" si="289"/>
        <v>0</v>
      </c>
      <c r="EW227" s="98">
        <f t="shared" si="290"/>
        <v>0</v>
      </c>
      <c r="EX227" s="98">
        <f t="shared" si="291"/>
        <v>0</v>
      </c>
      <c r="EY227" s="98">
        <f t="shared" si="292"/>
        <v>0</v>
      </c>
      <c r="EZ227" s="98">
        <f t="shared" si="293"/>
        <v>0</v>
      </c>
      <c r="FA227" s="195">
        <f t="shared" si="294"/>
        <v>0</v>
      </c>
      <c r="FB227" s="195">
        <f t="shared" si="295"/>
        <v>0</v>
      </c>
      <c r="FC227" s="196">
        <f t="shared" si="305"/>
        <v>0</v>
      </c>
      <c r="FF227" s="10">
        <v>3310</v>
      </c>
      <c r="FG227" s="191">
        <f t="shared" si="306"/>
        <v>0</v>
      </c>
      <c r="FH227" s="192">
        <f t="shared" si="307"/>
        <v>0</v>
      </c>
      <c r="FI227" s="160">
        <f t="shared" si="308"/>
        <v>1</v>
      </c>
      <c r="FJ227" s="160">
        <f t="shared" si="309"/>
        <v>0</v>
      </c>
      <c r="FK227" s="160">
        <f t="shared" si="310"/>
        <v>0</v>
      </c>
      <c r="FL227" s="160">
        <f t="shared" si="311"/>
        <v>0</v>
      </c>
      <c r="FM227" s="160">
        <f t="shared" si="312"/>
        <v>0</v>
      </c>
      <c r="FN227" s="160">
        <f t="shared" si="313"/>
        <v>0</v>
      </c>
      <c r="FO227" s="160">
        <f t="shared" si="314"/>
        <v>0</v>
      </c>
      <c r="FP227" s="160">
        <f t="shared" si="315"/>
        <v>0</v>
      </c>
      <c r="FQ227" s="160">
        <f t="shared" si="316"/>
        <v>0</v>
      </c>
      <c r="FR227" s="192">
        <f t="shared" si="317"/>
        <v>0</v>
      </c>
      <c r="FS227" s="192">
        <f t="shared" si="318"/>
        <v>0</v>
      </c>
      <c r="FT227" s="193">
        <f t="shared" si="319"/>
        <v>0</v>
      </c>
      <c r="FU227" s="193">
        <f t="shared" si="320"/>
        <v>0</v>
      </c>
    </row>
    <row r="228" spans="8:177" ht="13" thickBot="1" x14ac:dyDescent="0.3">
      <c r="H228" s="1"/>
      <c r="I228" s="1"/>
      <c r="J228" s="1"/>
      <c r="K228" s="1"/>
      <c r="L228" s="1"/>
      <c r="M228" s="1"/>
      <c r="N228" s="1"/>
      <c r="O228" s="1"/>
      <c r="P228" s="128">
        <v>64</v>
      </c>
      <c r="Q228" s="1"/>
      <c r="R228" s="1"/>
      <c r="S228" s="1"/>
      <c r="T228" s="1"/>
      <c r="U228" s="1"/>
      <c r="V228" s="126">
        <v>236</v>
      </c>
      <c r="W228" s="1"/>
      <c r="X228" s="1"/>
      <c r="Y228" s="1"/>
      <c r="Z228" s="1"/>
      <c r="AA228" s="1"/>
      <c r="AB228" s="131">
        <v>1126</v>
      </c>
      <c r="AH228" s="131">
        <v>1219</v>
      </c>
      <c r="AN228" s="131">
        <v>1139</v>
      </c>
      <c r="AT228" s="131">
        <v>1712</v>
      </c>
      <c r="AZ228" s="131">
        <v>1717</v>
      </c>
      <c r="BJ228" s="131">
        <v>1902</v>
      </c>
      <c r="BU228" s="131">
        <v>2612</v>
      </c>
      <c r="CG228" s="131">
        <v>2056</v>
      </c>
      <c r="CU228" s="142">
        <v>2851</v>
      </c>
      <c r="CZ228" s="10"/>
      <c r="DC228" s="100"/>
      <c r="DJ228" s="142">
        <v>3481</v>
      </c>
      <c r="DO228" s="10"/>
      <c r="DY228" s="212">
        <v>2485</v>
      </c>
      <c r="DZ228" s="195"/>
      <c r="EO228" s="196">
        <v>3255</v>
      </c>
      <c r="EP228" s="194">
        <f t="shared" si="304"/>
        <v>0</v>
      </c>
      <c r="EQ228" s="195">
        <f t="shared" si="284"/>
        <v>0</v>
      </c>
      <c r="ER228" s="98">
        <f t="shared" si="285"/>
        <v>0</v>
      </c>
      <c r="ES228" s="98">
        <f t="shared" si="286"/>
        <v>0</v>
      </c>
      <c r="ET228" s="98">
        <f t="shared" si="287"/>
        <v>0</v>
      </c>
      <c r="EU228" s="98">
        <f t="shared" si="288"/>
        <v>0</v>
      </c>
      <c r="EV228" s="98">
        <f t="shared" si="289"/>
        <v>0</v>
      </c>
      <c r="EW228" s="98">
        <f t="shared" si="290"/>
        <v>0</v>
      </c>
      <c r="EX228" s="98">
        <f t="shared" si="291"/>
        <v>0</v>
      </c>
      <c r="EY228" s="98">
        <f t="shared" si="292"/>
        <v>0</v>
      </c>
      <c r="EZ228" s="98">
        <f t="shared" si="293"/>
        <v>0</v>
      </c>
      <c r="FA228" s="195">
        <f t="shared" si="294"/>
        <v>0</v>
      </c>
      <c r="FB228" s="195">
        <f t="shared" si="295"/>
        <v>0</v>
      </c>
      <c r="FC228" s="196">
        <f t="shared" si="305"/>
        <v>0</v>
      </c>
      <c r="FF228" s="10">
        <v>3314</v>
      </c>
      <c r="FG228" s="191">
        <f t="shared" si="306"/>
        <v>0</v>
      </c>
      <c r="FH228" s="192">
        <f t="shared" si="307"/>
        <v>0</v>
      </c>
      <c r="FI228" s="160">
        <f t="shared" si="308"/>
        <v>0</v>
      </c>
      <c r="FJ228" s="160">
        <f t="shared" si="309"/>
        <v>0</v>
      </c>
      <c r="FK228" s="160">
        <f t="shared" si="310"/>
        <v>0</v>
      </c>
      <c r="FL228" s="160">
        <f t="shared" si="311"/>
        <v>0</v>
      </c>
      <c r="FM228" s="160">
        <f t="shared" si="312"/>
        <v>0</v>
      </c>
      <c r="FN228" s="160">
        <f t="shared" si="313"/>
        <v>0</v>
      </c>
      <c r="FO228" s="160">
        <f t="shared" si="314"/>
        <v>0</v>
      </c>
      <c r="FP228" s="160">
        <f t="shared" si="315"/>
        <v>0</v>
      </c>
      <c r="FQ228" s="160">
        <f t="shared" si="316"/>
        <v>0</v>
      </c>
      <c r="FR228" s="192">
        <f t="shared" si="317"/>
        <v>0</v>
      </c>
      <c r="FS228" s="192">
        <f t="shared" si="318"/>
        <v>0</v>
      </c>
      <c r="FT228" s="193">
        <f t="shared" si="319"/>
        <v>0</v>
      </c>
      <c r="FU228" s="193">
        <f t="shared" si="320"/>
        <v>0</v>
      </c>
    </row>
    <row r="229" spans="8:177" ht="13" thickBot="1" x14ac:dyDescent="0.3">
      <c r="H229" s="1"/>
      <c r="I229" s="1"/>
      <c r="J229" s="1"/>
      <c r="K229" s="1"/>
      <c r="L229" s="1"/>
      <c r="M229" s="1"/>
      <c r="N229" s="1"/>
      <c r="O229" s="1"/>
      <c r="P229" s="128">
        <v>343</v>
      </c>
      <c r="Q229" s="1"/>
      <c r="R229" s="1"/>
      <c r="S229" s="1"/>
      <c r="T229" s="1"/>
      <c r="U229" s="1"/>
      <c r="V229" s="128">
        <v>123</v>
      </c>
      <c r="W229" s="1"/>
      <c r="X229" s="1"/>
      <c r="Y229" s="1"/>
      <c r="Z229" s="1"/>
      <c r="AA229" s="1"/>
      <c r="AB229" s="131">
        <v>1218</v>
      </c>
      <c r="AH229" s="131">
        <v>1259</v>
      </c>
      <c r="AN229" s="131">
        <v>1503</v>
      </c>
      <c r="AT229" s="131">
        <v>1732</v>
      </c>
      <c r="AZ229" s="131">
        <v>2016</v>
      </c>
      <c r="BJ229" s="131">
        <v>1918</v>
      </c>
      <c r="BU229" s="131">
        <v>2630</v>
      </c>
      <c r="CG229" s="131">
        <v>2122</v>
      </c>
      <c r="CU229" s="131">
        <v>3173</v>
      </c>
      <c r="CZ229" s="10"/>
      <c r="DC229" s="100"/>
      <c r="DJ229" s="131">
        <v>3539</v>
      </c>
      <c r="DO229" s="10"/>
      <c r="DY229" s="212">
        <v>2557</v>
      </c>
      <c r="DZ229" s="195"/>
      <c r="EO229" s="196">
        <v>3309</v>
      </c>
      <c r="EP229" s="194">
        <f t="shared" si="304"/>
        <v>0</v>
      </c>
      <c r="EQ229" s="195">
        <f t="shared" si="284"/>
        <v>0</v>
      </c>
      <c r="ER229" s="98">
        <f t="shared" si="285"/>
        <v>0</v>
      </c>
      <c r="ES229" s="98">
        <f t="shared" si="286"/>
        <v>0</v>
      </c>
      <c r="ET229" s="98">
        <f t="shared" si="287"/>
        <v>0</v>
      </c>
      <c r="EU229" s="98">
        <f t="shared" si="288"/>
        <v>0</v>
      </c>
      <c r="EV229" s="98">
        <f t="shared" si="289"/>
        <v>0</v>
      </c>
      <c r="EW229" s="98">
        <f t="shared" si="290"/>
        <v>0</v>
      </c>
      <c r="EX229" s="98">
        <f t="shared" si="291"/>
        <v>0</v>
      </c>
      <c r="EY229" s="98">
        <f t="shared" si="292"/>
        <v>0</v>
      </c>
      <c r="EZ229" s="98">
        <f t="shared" si="293"/>
        <v>0</v>
      </c>
      <c r="FA229" s="195">
        <f t="shared" si="294"/>
        <v>0</v>
      </c>
      <c r="FB229" s="195">
        <f t="shared" si="295"/>
        <v>0</v>
      </c>
      <c r="FC229" s="196">
        <f t="shared" si="305"/>
        <v>0</v>
      </c>
      <c r="FF229" s="10">
        <v>3339</v>
      </c>
      <c r="FG229" s="191">
        <f t="shared" si="306"/>
        <v>0</v>
      </c>
      <c r="FH229" s="192">
        <f t="shared" si="307"/>
        <v>0</v>
      </c>
      <c r="FI229" s="160">
        <f t="shared" si="308"/>
        <v>0</v>
      </c>
      <c r="FJ229" s="160">
        <f t="shared" si="309"/>
        <v>0</v>
      </c>
      <c r="FK229" s="160">
        <f t="shared" si="310"/>
        <v>0</v>
      </c>
      <c r="FL229" s="160">
        <f t="shared" si="311"/>
        <v>0</v>
      </c>
      <c r="FM229" s="160">
        <f t="shared" si="312"/>
        <v>0</v>
      </c>
      <c r="FN229" s="160">
        <f t="shared" si="313"/>
        <v>0</v>
      </c>
      <c r="FO229" s="160">
        <f t="shared" si="314"/>
        <v>0</v>
      </c>
      <c r="FP229" s="160">
        <f t="shared" si="315"/>
        <v>0</v>
      </c>
      <c r="FQ229" s="160">
        <f t="shared" si="316"/>
        <v>0</v>
      </c>
      <c r="FR229" s="192">
        <f t="shared" si="317"/>
        <v>0</v>
      </c>
      <c r="FS229" s="192">
        <f t="shared" si="318"/>
        <v>0</v>
      </c>
      <c r="FT229" s="193">
        <f t="shared" si="319"/>
        <v>0</v>
      </c>
      <c r="FU229" s="193">
        <f t="shared" si="320"/>
        <v>0</v>
      </c>
    </row>
    <row r="230" spans="8:177" ht="13" thickBot="1" x14ac:dyDescent="0.3">
      <c r="H230" s="1"/>
      <c r="I230" s="1"/>
      <c r="J230" s="1"/>
      <c r="K230" s="1"/>
      <c r="L230" s="1"/>
      <c r="M230" s="1"/>
      <c r="N230" s="1"/>
      <c r="O230" s="1"/>
      <c r="P230" s="128">
        <v>180</v>
      </c>
      <c r="Q230" s="1"/>
      <c r="R230" s="1"/>
      <c r="S230" s="1"/>
      <c r="T230" s="1"/>
      <c r="U230" s="1"/>
      <c r="V230" s="128">
        <v>302</v>
      </c>
      <c r="W230" s="1"/>
      <c r="X230" s="1"/>
      <c r="Y230" s="1"/>
      <c r="Z230" s="1"/>
      <c r="AA230" s="1"/>
      <c r="AB230" s="131">
        <v>1272</v>
      </c>
      <c r="AH230" s="131">
        <v>1507</v>
      </c>
      <c r="AN230" s="131">
        <v>1511</v>
      </c>
      <c r="AT230" s="131">
        <v>1816</v>
      </c>
      <c r="AZ230" s="131">
        <v>2056</v>
      </c>
      <c r="BJ230" s="142">
        <v>2056</v>
      </c>
      <c r="BU230" s="131">
        <v>2757</v>
      </c>
      <c r="CG230" s="131">
        <v>2751</v>
      </c>
      <c r="CU230" s="131">
        <v>3481</v>
      </c>
      <c r="CZ230" s="10"/>
      <c r="DC230" s="100"/>
      <c r="DJ230" s="131">
        <v>3990</v>
      </c>
      <c r="DO230" s="10"/>
      <c r="DY230" s="212">
        <v>2590</v>
      </c>
      <c r="DZ230" s="195"/>
      <c r="EO230" s="196">
        <v>3310</v>
      </c>
      <c r="EP230" s="194">
        <f t="shared" si="304"/>
        <v>1</v>
      </c>
      <c r="EQ230" s="195">
        <f t="shared" si="284"/>
        <v>1</v>
      </c>
      <c r="ER230" s="98">
        <f t="shared" si="285"/>
        <v>0</v>
      </c>
      <c r="ES230" s="98">
        <f t="shared" si="286"/>
        <v>0</v>
      </c>
      <c r="ET230" s="98">
        <f t="shared" si="287"/>
        <v>0</v>
      </c>
      <c r="EU230" s="98">
        <f t="shared" si="288"/>
        <v>0</v>
      </c>
      <c r="EV230" s="98">
        <f t="shared" si="289"/>
        <v>0</v>
      </c>
      <c r="EW230" s="98">
        <f t="shared" si="290"/>
        <v>0</v>
      </c>
      <c r="EX230" s="98">
        <f t="shared" si="291"/>
        <v>0</v>
      </c>
      <c r="EY230" s="98">
        <f t="shared" si="292"/>
        <v>0</v>
      </c>
      <c r="EZ230" s="98">
        <f t="shared" si="293"/>
        <v>0</v>
      </c>
      <c r="FA230" s="195">
        <f t="shared" si="294"/>
        <v>0</v>
      </c>
      <c r="FB230" s="195">
        <f t="shared" si="295"/>
        <v>0</v>
      </c>
      <c r="FC230" s="196">
        <f t="shared" si="305"/>
        <v>0</v>
      </c>
      <c r="FF230" s="10">
        <v>3352</v>
      </c>
      <c r="FG230" s="191">
        <f t="shared" si="306"/>
        <v>0</v>
      </c>
      <c r="FH230" s="192">
        <f t="shared" si="307"/>
        <v>0</v>
      </c>
      <c r="FI230" s="160">
        <f t="shared" si="308"/>
        <v>0</v>
      </c>
      <c r="FJ230" s="160">
        <f t="shared" si="309"/>
        <v>0</v>
      </c>
      <c r="FK230" s="160">
        <f t="shared" si="310"/>
        <v>0</v>
      </c>
      <c r="FL230" s="160">
        <f t="shared" si="311"/>
        <v>0</v>
      </c>
      <c r="FM230" s="160">
        <f t="shared" si="312"/>
        <v>0</v>
      </c>
      <c r="FN230" s="160">
        <f t="shared" si="313"/>
        <v>0</v>
      </c>
      <c r="FO230" s="160">
        <f t="shared" si="314"/>
        <v>0</v>
      </c>
      <c r="FP230" s="160">
        <f t="shared" si="315"/>
        <v>0</v>
      </c>
      <c r="FQ230" s="160">
        <f t="shared" si="316"/>
        <v>0</v>
      </c>
      <c r="FR230" s="192">
        <f t="shared" si="317"/>
        <v>0</v>
      </c>
      <c r="FS230" s="192">
        <f t="shared" si="318"/>
        <v>0</v>
      </c>
      <c r="FT230" s="193">
        <f t="shared" si="319"/>
        <v>0</v>
      </c>
      <c r="FU230" s="193">
        <f t="shared" si="320"/>
        <v>0</v>
      </c>
    </row>
    <row r="231" spans="8:177" ht="13" thickBot="1" x14ac:dyDescent="0.3">
      <c r="H231" s="1"/>
      <c r="I231" s="1"/>
      <c r="J231" s="1"/>
      <c r="K231" s="1"/>
      <c r="L231" s="1"/>
      <c r="M231" s="1"/>
      <c r="N231" s="1"/>
      <c r="O231" s="1"/>
      <c r="P231" s="128">
        <v>93</v>
      </c>
      <c r="Q231" s="1"/>
      <c r="R231" s="1"/>
      <c r="S231" s="1"/>
      <c r="T231" s="1"/>
      <c r="U231" s="1"/>
      <c r="V231" s="128">
        <v>192</v>
      </c>
      <c r="W231" s="1"/>
      <c r="X231" s="1"/>
      <c r="Y231" s="1"/>
      <c r="Z231" s="1"/>
      <c r="AA231" s="1"/>
      <c r="AB231" s="131">
        <v>1388</v>
      </c>
      <c r="AH231" s="131">
        <v>1510</v>
      </c>
      <c r="AN231" s="131">
        <v>1625</v>
      </c>
      <c r="AT231" s="131">
        <v>1902</v>
      </c>
      <c r="AZ231" s="131">
        <v>2166</v>
      </c>
      <c r="BJ231" s="131">
        <v>2753</v>
      </c>
      <c r="BU231" s="131">
        <v>2854</v>
      </c>
      <c r="CG231" s="131">
        <v>2826</v>
      </c>
      <c r="CU231" s="131">
        <v>3528</v>
      </c>
      <c r="CZ231" s="10"/>
      <c r="DC231" s="100"/>
      <c r="DJ231" s="131">
        <v>3997</v>
      </c>
      <c r="DO231" s="10"/>
      <c r="DY231" s="212">
        <v>2848</v>
      </c>
      <c r="DZ231" s="195"/>
      <c r="EO231" s="196">
        <v>3322</v>
      </c>
      <c r="EP231" s="194">
        <f t="shared" si="304"/>
        <v>0</v>
      </c>
      <c r="EQ231" s="195">
        <f t="shared" si="284"/>
        <v>0</v>
      </c>
      <c r="ER231" s="98">
        <f t="shared" si="285"/>
        <v>1</v>
      </c>
      <c r="ES231" s="98">
        <f t="shared" si="286"/>
        <v>0</v>
      </c>
      <c r="ET231" s="98">
        <f t="shared" si="287"/>
        <v>0</v>
      </c>
      <c r="EU231" s="98">
        <f t="shared" si="288"/>
        <v>0</v>
      </c>
      <c r="EV231" s="98">
        <f t="shared" si="289"/>
        <v>0</v>
      </c>
      <c r="EW231" s="98">
        <f t="shared" si="290"/>
        <v>0</v>
      </c>
      <c r="EX231" s="98">
        <f t="shared" si="291"/>
        <v>0</v>
      </c>
      <c r="EY231" s="98">
        <f t="shared" si="292"/>
        <v>0</v>
      </c>
      <c r="EZ231" s="98">
        <f t="shared" si="293"/>
        <v>0</v>
      </c>
      <c r="FA231" s="195">
        <f t="shared" si="294"/>
        <v>0</v>
      </c>
      <c r="FB231" s="195">
        <f t="shared" si="295"/>
        <v>0</v>
      </c>
      <c r="FC231" s="196">
        <f t="shared" si="305"/>
        <v>0</v>
      </c>
      <c r="FF231" s="10">
        <v>3357</v>
      </c>
      <c r="FG231" s="191">
        <f t="shared" si="306"/>
        <v>0</v>
      </c>
      <c r="FH231" s="192">
        <f t="shared" si="307"/>
        <v>0</v>
      </c>
      <c r="FI231" s="160">
        <f t="shared" si="308"/>
        <v>0</v>
      </c>
      <c r="FJ231" s="160">
        <f t="shared" si="309"/>
        <v>1</v>
      </c>
      <c r="FK231" s="160">
        <f t="shared" si="310"/>
        <v>0</v>
      </c>
      <c r="FL231" s="160">
        <f t="shared" si="311"/>
        <v>1</v>
      </c>
      <c r="FM231" s="160">
        <f t="shared" si="312"/>
        <v>0</v>
      </c>
      <c r="FN231" s="160">
        <f t="shared" si="313"/>
        <v>0</v>
      </c>
      <c r="FO231" s="160">
        <f t="shared" si="314"/>
        <v>0</v>
      </c>
      <c r="FP231" s="160">
        <f t="shared" si="315"/>
        <v>0</v>
      </c>
      <c r="FQ231" s="160">
        <f t="shared" si="316"/>
        <v>0</v>
      </c>
      <c r="FR231" s="192">
        <f t="shared" si="317"/>
        <v>0</v>
      </c>
      <c r="FS231" s="192">
        <f t="shared" si="318"/>
        <v>0</v>
      </c>
      <c r="FT231" s="193">
        <f t="shared" si="319"/>
        <v>0</v>
      </c>
      <c r="FU231" s="193">
        <f t="shared" si="320"/>
        <v>0</v>
      </c>
    </row>
    <row r="232" spans="8:177" ht="13" thickBot="1" x14ac:dyDescent="0.3">
      <c r="H232" s="1"/>
      <c r="I232" s="1"/>
      <c r="J232" s="1"/>
      <c r="K232" s="1"/>
      <c r="L232" s="1"/>
      <c r="M232" s="1"/>
      <c r="N232" s="1"/>
      <c r="O232" s="1"/>
      <c r="P232" s="128">
        <v>66</v>
      </c>
      <c r="Q232" s="1"/>
      <c r="R232" s="1"/>
      <c r="S232" s="1"/>
      <c r="T232" s="1"/>
      <c r="U232" s="1"/>
      <c r="V232" s="128">
        <v>180</v>
      </c>
      <c r="W232" s="1"/>
      <c r="X232" s="1"/>
      <c r="Y232" s="1"/>
      <c r="Z232" s="1"/>
      <c r="AA232" s="1"/>
      <c r="AB232" s="131">
        <v>1391</v>
      </c>
      <c r="AH232" s="131">
        <v>1592</v>
      </c>
      <c r="AN232" s="131">
        <v>1718</v>
      </c>
      <c r="AT232" s="142">
        <v>2056</v>
      </c>
      <c r="AZ232" s="131">
        <v>2171</v>
      </c>
      <c r="BJ232" s="131">
        <v>2775</v>
      </c>
      <c r="BU232" s="131">
        <v>3138</v>
      </c>
      <c r="CG232" s="131">
        <v>3138</v>
      </c>
      <c r="CU232" s="142">
        <v>4143</v>
      </c>
      <c r="CZ232" s="10"/>
      <c r="DC232" s="100"/>
      <c r="DJ232" s="142">
        <v>4039</v>
      </c>
      <c r="DO232" s="10"/>
      <c r="DY232" s="212">
        <v>2907</v>
      </c>
      <c r="DZ232" s="195"/>
      <c r="EO232" s="196">
        <v>3339</v>
      </c>
      <c r="EP232" s="194">
        <f t="shared" si="304"/>
        <v>0</v>
      </c>
      <c r="EQ232" s="195">
        <f t="shared" si="284"/>
        <v>0</v>
      </c>
      <c r="ER232" s="98">
        <f t="shared" si="285"/>
        <v>0</v>
      </c>
      <c r="ES232" s="98">
        <f t="shared" si="286"/>
        <v>0</v>
      </c>
      <c r="ET232" s="98">
        <f t="shared" si="287"/>
        <v>0</v>
      </c>
      <c r="EU232" s="98">
        <f t="shared" si="288"/>
        <v>0</v>
      </c>
      <c r="EV232" s="98">
        <f t="shared" si="289"/>
        <v>0</v>
      </c>
      <c r="EW232" s="98">
        <f t="shared" si="290"/>
        <v>0</v>
      </c>
      <c r="EX232" s="98">
        <f t="shared" si="291"/>
        <v>0</v>
      </c>
      <c r="EY232" s="98">
        <f t="shared" si="292"/>
        <v>0</v>
      </c>
      <c r="EZ232" s="98">
        <f t="shared" si="293"/>
        <v>0</v>
      </c>
      <c r="FA232" s="195">
        <f t="shared" si="294"/>
        <v>0</v>
      </c>
      <c r="FB232" s="195">
        <f t="shared" si="295"/>
        <v>0</v>
      </c>
      <c r="FC232" s="196">
        <f t="shared" si="305"/>
        <v>0</v>
      </c>
      <c r="FF232" s="10">
        <v>3419</v>
      </c>
      <c r="FG232" s="191">
        <f t="shared" si="306"/>
        <v>0</v>
      </c>
      <c r="FH232" s="192">
        <f t="shared" si="307"/>
        <v>0</v>
      </c>
      <c r="FI232" s="160">
        <f t="shared" si="308"/>
        <v>0</v>
      </c>
      <c r="FJ232" s="160">
        <f t="shared" si="309"/>
        <v>0</v>
      </c>
      <c r="FK232" s="160">
        <f t="shared" si="310"/>
        <v>0</v>
      </c>
      <c r="FL232" s="160">
        <f t="shared" si="311"/>
        <v>0</v>
      </c>
      <c r="FM232" s="160">
        <f t="shared" si="312"/>
        <v>0</v>
      </c>
      <c r="FN232" s="160">
        <f t="shared" si="313"/>
        <v>0</v>
      </c>
      <c r="FO232" s="160">
        <f t="shared" si="314"/>
        <v>0</v>
      </c>
      <c r="FP232" s="160">
        <f t="shared" si="315"/>
        <v>0</v>
      </c>
      <c r="FQ232" s="160">
        <f t="shared" si="316"/>
        <v>0</v>
      </c>
      <c r="FR232" s="192">
        <f t="shared" si="317"/>
        <v>0</v>
      </c>
      <c r="FS232" s="192">
        <f t="shared" si="318"/>
        <v>0</v>
      </c>
      <c r="FT232" s="193">
        <f t="shared" si="319"/>
        <v>0</v>
      </c>
      <c r="FU232" s="193">
        <f t="shared" si="320"/>
        <v>0</v>
      </c>
    </row>
    <row r="233" spans="8:177" ht="13" thickBot="1" x14ac:dyDescent="0.3">
      <c r="H233" s="1"/>
      <c r="I233" s="1"/>
      <c r="J233" s="1"/>
      <c r="K233" s="1"/>
      <c r="L233" s="1"/>
      <c r="M233" s="1"/>
      <c r="N233" s="1"/>
      <c r="O233" s="1"/>
      <c r="P233" s="234">
        <v>716</v>
      </c>
      <c r="Q233" s="1"/>
      <c r="R233" s="1"/>
      <c r="S233" s="1"/>
      <c r="T233" s="1"/>
      <c r="U233" s="1"/>
      <c r="V233" s="129">
        <v>1114</v>
      </c>
      <c r="W233" s="1"/>
      <c r="X233" s="1"/>
      <c r="Y233" s="1"/>
      <c r="Z233" s="1"/>
      <c r="AA233" s="1"/>
      <c r="AB233" s="132">
        <v>1405</v>
      </c>
      <c r="AH233" s="132">
        <v>1647</v>
      </c>
      <c r="AN233" s="132">
        <v>1902</v>
      </c>
      <c r="AT233" s="132">
        <v>2068</v>
      </c>
      <c r="AZ233" s="132">
        <v>2337</v>
      </c>
      <c r="BJ233" s="132">
        <v>2970</v>
      </c>
      <c r="BU233" s="132">
        <v>3357</v>
      </c>
      <c r="CG233" s="132">
        <v>3747</v>
      </c>
      <c r="CU233" s="132">
        <v>4334</v>
      </c>
      <c r="CZ233" s="10"/>
      <c r="DC233" s="100"/>
      <c r="DJ233" s="132">
        <v>4814</v>
      </c>
      <c r="DO233" s="10"/>
      <c r="DY233" s="212">
        <v>2928</v>
      </c>
      <c r="DZ233" s="195"/>
      <c r="EO233" s="196">
        <v>3360</v>
      </c>
      <c r="EP233" s="194">
        <f t="shared" si="304"/>
        <v>0</v>
      </c>
      <c r="EQ233" s="195">
        <f t="shared" si="284"/>
        <v>0</v>
      </c>
      <c r="ER233" s="98">
        <f t="shared" si="285"/>
        <v>0</v>
      </c>
      <c r="ES233" s="98">
        <f t="shared" si="286"/>
        <v>0</v>
      </c>
      <c r="ET233" s="98">
        <f t="shared" si="287"/>
        <v>0</v>
      </c>
      <c r="EU233" s="98">
        <f t="shared" si="288"/>
        <v>0</v>
      </c>
      <c r="EV233" s="98">
        <f t="shared" si="289"/>
        <v>0</v>
      </c>
      <c r="EW233" s="98">
        <f t="shared" si="290"/>
        <v>0</v>
      </c>
      <c r="EX233" s="98">
        <f t="shared" si="291"/>
        <v>0</v>
      </c>
      <c r="EY233" s="98">
        <f t="shared" si="292"/>
        <v>0</v>
      </c>
      <c r="EZ233" s="98">
        <f t="shared" si="293"/>
        <v>0</v>
      </c>
      <c r="FA233" s="195">
        <f t="shared" si="294"/>
        <v>0</v>
      </c>
      <c r="FB233" s="195">
        <f t="shared" si="295"/>
        <v>0</v>
      </c>
      <c r="FC233" s="196">
        <f t="shared" si="305"/>
        <v>0</v>
      </c>
      <c r="FF233" s="10">
        <v>3476</v>
      </c>
      <c r="FG233" s="191">
        <f t="shared" si="306"/>
        <v>0</v>
      </c>
      <c r="FH233" s="192">
        <f t="shared" si="307"/>
        <v>0</v>
      </c>
      <c r="FI233" s="160">
        <f t="shared" si="308"/>
        <v>1</v>
      </c>
      <c r="FJ233" s="160">
        <f t="shared" si="309"/>
        <v>0</v>
      </c>
      <c r="FK233" s="160">
        <f t="shared" si="310"/>
        <v>0</v>
      </c>
      <c r="FL233" s="160">
        <f t="shared" si="311"/>
        <v>0</v>
      </c>
      <c r="FM233" s="160">
        <f t="shared" si="312"/>
        <v>0</v>
      </c>
      <c r="FN233" s="160">
        <f t="shared" si="313"/>
        <v>0</v>
      </c>
      <c r="FO233" s="160">
        <f t="shared" si="314"/>
        <v>0</v>
      </c>
      <c r="FP233" s="160">
        <f t="shared" si="315"/>
        <v>0</v>
      </c>
      <c r="FQ233" s="160">
        <f t="shared" si="316"/>
        <v>0</v>
      </c>
      <c r="FR233" s="192">
        <f t="shared" si="317"/>
        <v>0</v>
      </c>
      <c r="FS233" s="192">
        <f t="shared" si="318"/>
        <v>0</v>
      </c>
      <c r="FT233" s="193">
        <f t="shared" si="319"/>
        <v>0</v>
      </c>
      <c r="FU233" s="193">
        <f t="shared" si="320"/>
        <v>0</v>
      </c>
    </row>
    <row r="234" spans="8:177" ht="13" thickBot="1" x14ac:dyDescent="0.3">
      <c r="H234" s="1"/>
      <c r="I234" s="1"/>
      <c r="J234" s="1"/>
      <c r="K234" s="1"/>
      <c r="L234" s="1"/>
      <c r="M234" s="1"/>
      <c r="N234" s="1"/>
      <c r="O234" s="1"/>
      <c r="P234" s="1"/>
      <c r="Q234" s="1"/>
      <c r="R234" s="1"/>
      <c r="S234" s="1"/>
      <c r="T234" s="1"/>
      <c r="U234" s="1"/>
      <c r="V234" s="1"/>
      <c r="W234" s="1"/>
      <c r="X234" s="1"/>
      <c r="Y234" s="1"/>
      <c r="Z234" s="1"/>
      <c r="AA234" s="1"/>
      <c r="AB234" s="1"/>
      <c r="CZ234" s="10"/>
      <c r="DC234" s="100"/>
      <c r="DO234" s="10"/>
      <c r="DY234" s="212">
        <v>3098</v>
      </c>
      <c r="DZ234" s="195"/>
      <c r="EO234" s="196">
        <v>3419</v>
      </c>
      <c r="EP234" s="194">
        <f t="shared" si="304"/>
        <v>0</v>
      </c>
      <c r="EQ234" s="195">
        <f t="shared" si="284"/>
        <v>0</v>
      </c>
      <c r="ER234" s="98">
        <f t="shared" si="285"/>
        <v>0</v>
      </c>
      <c r="ES234" s="98">
        <f t="shared" si="286"/>
        <v>0</v>
      </c>
      <c r="ET234" s="98">
        <f t="shared" si="287"/>
        <v>0</v>
      </c>
      <c r="EU234" s="98">
        <f t="shared" si="288"/>
        <v>0</v>
      </c>
      <c r="EV234" s="98">
        <f t="shared" si="289"/>
        <v>0</v>
      </c>
      <c r="EW234" s="98">
        <f t="shared" si="290"/>
        <v>0</v>
      </c>
      <c r="EX234" s="98">
        <f t="shared" si="291"/>
        <v>0</v>
      </c>
      <c r="EY234" s="98">
        <f t="shared" si="292"/>
        <v>0</v>
      </c>
      <c r="EZ234" s="98">
        <f t="shared" si="293"/>
        <v>0</v>
      </c>
      <c r="FA234" s="195">
        <f t="shared" si="294"/>
        <v>0</v>
      </c>
      <c r="FB234" s="195">
        <f t="shared" si="295"/>
        <v>0</v>
      </c>
      <c r="FC234" s="196">
        <f t="shared" si="305"/>
        <v>0</v>
      </c>
      <c r="FF234" s="10">
        <v>3478</v>
      </c>
      <c r="FG234" s="191">
        <f t="shared" si="306"/>
        <v>0</v>
      </c>
      <c r="FH234" s="192">
        <f t="shared" si="307"/>
        <v>0</v>
      </c>
      <c r="FI234" s="160">
        <f t="shared" si="308"/>
        <v>0</v>
      </c>
      <c r="FJ234" s="160">
        <f t="shared" si="309"/>
        <v>0</v>
      </c>
      <c r="FK234" s="160">
        <f t="shared" si="310"/>
        <v>0</v>
      </c>
      <c r="FL234" s="160">
        <f t="shared" si="311"/>
        <v>0</v>
      </c>
      <c r="FM234" s="160">
        <f t="shared" si="312"/>
        <v>0</v>
      </c>
      <c r="FN234" s="160">
        <f t="shared" si="313"/>
        <v>0</v>
      </c>
      <c r="FO234" s="160">
        <f t="shared" si="314"/>
        <v>0</v>
      </c>
      <c r="FP234" s="160">
        <f t="shared" si="315"/>
        <v>0</v>
      </c>
      <c r="FQ234" s="160">
        <f t="shared" si="316"/>
        <v>0</v>
      </c>
      <c r="FR234" s="192">
        <f t="shared" si="317"/>
        <v>0</v>
      </c>
      <c r="FS234" s="192">
        <f t="shared" si="318"/>
        <v>0</v>
      </c>
      <c r="FT234" s="193">
        <f t="shared" si="319"/>
        <v>0</v>
      </c>
      <c r="FU234" s="193">
        <f t="shared" si="320"/>
        <v>0</v>
      </c>
    </row>
    <row r="235" spans="8:177" ht="13" thickBot="1" x14ac:dyDescent="0.3">
      <c r="H235" s="1"/>
      <c r="I235" s="1"/>
      <c r="J235" s="1"/>
      <c r="K235" s="1"/>
      <c r="L235" s="1"/>
      <c r="M235" s="1"/>
      <c r="N235" s="1"/>
      <c r="O235" s="1"/>
      <c r="P235" s="1"/>
      <c r="Q235" s="1"/>
      <c r="R235" s="1"/>
      <c r="S235" s="1"/>
      <c r="T235" s="1"/>
      <c r="U235" s="1"/>
      <c r="V235" s="1"/>
      <c r="W235" s="1"/>
      <c r="X235" s="1"/>
      <c r="Y235" s="1"/>
      <c r="Z235" s="1"/>
      <c r="AA235" s="1"/>
      <c r="AB235" s="1"/>
      <c r="CZ235" s="10"/>
      <c r="DC235" s="100"/>
      <c r="DO235" s="10"/>
      <c r="DY235" s="212">
        <v>3393</v>
      </c>
      <c r="DZ235" s="195"/>
      <c r="EO235" s="196">
        <v>3467</v>
      </c>
      <c r="EP235" s="194">
        <f t="shared" si="304"/>
        <v>0</v>
      </c>
      <c r="EQ235" s="195">
        <f t="shared" si="284"/>
        <v>1</v>
      </c>
      <c r="ER235" s="98">
        <f t="shared" si="285"/>
        <v>0</v>
      </c>
      <c r="ES235" s="98">
        <f t="shared" si="286"/>
        <v>0</v>
      </c>
      <c r="ET235" s="98">
        <f t="shared" si="287"/>
        <v>0</v>
      </c>
      <c r="EU235" s="98">
        <f t="shared" si="288"/>
        <v>0</v>
      </c>
      <c r="EV235" s="98">
        <f t="shared" si="289"/>
        <v>0</v>
      </c>
      <c r="EW235" s="98">
        <f t="shared" si="290"/>
        <v>0</v>
      </c>
      <c r="EX235" s="98">
        <f t="shared" si="291"/>
        <v>0</v>
      </c>
      <c r="EY235" s="98">
        <f t="shared" si="292"/>
        <v>0</v>
      </c>
      <c r="EZ235" s="98">
        <f t="shared" si="293"/>
        <v>0</v>
      </c>
      <c r="FA235" s="195">
        <f t="shared" si="294"/>
        <v>0</v>
      </c>
      <c r="FB235" s="195">
        <f t="shared" si="295"/>
        <v>0</v>
      </c>
      <c r="FC235" s="196">
        <f t="shared" si="305"/>
        <v>0</v>
      </c>
      <c r="FF235" s="10">
        <v>3481</v>
      </c>
      <c r="FG235" s="191">
        <f t="shared" si="306"/>
        <v>0</v>
      </c>
      <c r="FH235" s="192">
        <f t="shared" si="307"/>
        <v>0</v>
      </c>
      <c r="FI235" s="160">
        <f t="shared" si="308"/>
        <v>1</v>
      </c>
      <c r="FJ235" s="160">
        <f t="shared" si="309"/>
        <v>1</v>
      </c>
      <c r="FK235" s="160">
        <f t="shared" si="310"/>
        <v>0</v>
      </c>
      <c r="FL235" s="160">
        <f t="shared" si="311"/>
        <v>0</v>
      </c>
      <c r="FM235" s="160">
        <f t="shared" si="312"/>
        <v>0</v>
      </c>
      <c r="FN235" s="160">
        <f t="shared" si="313"/>
        <v>0</v>
      </c>
      <c r="FO235" s="160">
        <f t="shared" si="314"/>
        <v>0</v>
      </c>
      <c r="FP235" s="160">
        <f t="shared" si="315"/>
        <v>0</v>
      </c>
      <c r="FQ235" s="160">
        <f t="shared" si="316"/>
        <v>0</v>
      </c>
      <c r="FR235" s="192">
        <f t="shared" si="317"/>
        <v>0</v>
      </c>
      <c r="FS235" s="192">
        <f t="shared" si="318"/>
        <v>0</v>
      </c>
      <c r="FT235" s="193">
        <f t="shared" si="319"/>
        <v>0</v>
      </c>
      <c r="FU235" s="193">
        <f t="shared" si="320"/>
        <v>0</v>
      </c>
    </row>
    <row r="236" spans="8:177" ht="13" thickBot="1" x14ac:dyDescent="0.3">
      <c r="H236" s="1"/>
      <c r="I236" s="1"/>
      <c r="J236" s="1"/>
      <c r="K236" s="1"/>
      <c r="L236" s="1"/>
      <c r="M236" s="1"/>
      <c r="N236" s="1"/>
      <c r="O236" s="1"/>
      <c r="P236" s="1"/>
      <c r="Q236" s="1"/>
      <c r="R236" s="1"/>
      <c r="S236" s="1"/>
      <c r="T236" s="1"/>
      <c r="U236" s="1"/>
      <c r="V236" s="1"/>
      <c r="W236" s="1"/>
      <c r="X236" s="1"/>
      <c r="Y236" s="1"/>
      <c r="Z236" s="1"/>
      <c r="AA236" s="1"/>
      <c r="AB236" s="1"/>
      <c r="CZ236" s="10"/>
      <c r="DC236" s="100"/>
      <c r="DO236" s="10"/>
      <c r="DY236" s="212">
        <v>3539</v>
      </c>
      <c r="DZ236" s="195"/>
      <c r="EO236" s="196">
        <v>3476</v>
      </c>
      <c r="EP236" s="194">
        <f t="shared" si="304"/>
        <v>1</v>
      </c>
      <c r="EQ236" s="195">
        <f t="shared" si="284"/>
        <v>1</v>
      </c>
      <c r="ER236" s="98">
        <f t="shared" si="285"/>
        <v>0</v>
      </c>
      <c r="ES236" s="98">
        <f t="shared" si="286"/>
        <v>0</v>
      </c>
      <c r="ET236" s="98">
        <f t="shared" si="287"/>
        <v>0</v>
      </c>
      <c r="EU236" s="98">
        <f t="shared" si="288"/>
        <v>0</v>
      </c>
      <c r="EV236" s="98">
        <f t="shared" si="289"/>
        <v>0</v>
      </c>
      <c r="EW236" s="98">
        <f t="shared" si="290"/>
        <v>0</v>
      </c>
      <c r="EX236" s="98">
        <f t="shared" si="291"/>
        <v>0</v>
      </c>
      <c r="EY236" s="98">
        <f t="shared" si="292"/>
        <v>0</v>
      </c>
      <c r="EZ236" s="98">
        <f t="shared" si="293"/>
        <v>0</v>
      </c>
      <c r="FA236" s="195">
        <f t="shared" si="294"/>
        <v>0</v>
      </c>
      <c r="FB236" s="195">
        <f t="shared" si="295"/>
        <v>0</v>
      </c>
      <c r="FC236" s="196">
        <f t="shared" si="305"/>
        <v>0</v>
      </c>
      <c r="FF236" s="10">
        <v>3534</v>
      </c>
      <c r="FG236" s="191">
        <f t="shared" si="306"/>
        <v>0</v>
      </c>
      <c r="FH236" s="192">
        <f t="shared" si="307"/>
        <v>0</v>
      </c>
      <c r="FI236" s="160">
        <f t="shared" si="308"/>
        <v>0</v>
      </c>
      <c r="FJ236" s="160">
        <f t="shared" si="309"/>
        <v>0</v>
      </c>
      <c r="FK236" s="160">
        <f t="shared" si="310"/>
        <v>0</v>
      </c>
      <c r="FL236" s="160">
        <f t="shared" si="311"/>
        <v>0</v>
      </c>
      <c r="FM236" s="160">
        <f t="shared" si="312"/>
        <v>0</v>
      </c>
      <c r="FN236" s="160">
        <f t="shared" si="313"/>
        <v>0</v>
      </c>
      <c r="FO236" s="160">
        <f t="shared" si="314"/>
        <v>0</v>
      </c>
      <c r="FP236" s="160">
        <f t="shared" si="315"/>
        <v>0</v>
      </c>
      <c r="FQ236" s="160">
        <f t="shared" si="316"/>
        <v>0</v>
      </c>
      <c r="FR236" s="192">
        <f t="shared" si="317"/>
        <v>0</v>
      </c>
      <c r="FS236" s="192">
        <f t="shared" si="318"/>
        <v>0</v>
      </c>
      <c r="FT236" s="193">
        <f t="shared" si="319"/>
        <v>0</v>
      </c>
      <c r="FU236" s="193">
        <f t="shared" si="320"/>
        <v>0</v>
      </c>
    </row>
    <row r="237" spans="8:177" ht="13" thickBot="1" x14ac:dyDescent="0.3">
      <c r="H237" s="1"/>
      <c r="I237" s="1"/>
      <c r="J237" s="1"/>
      <c r="K237" s="1"/>
      <c r="L237" s="1"/>
      <c r="M237" s="1"/>
      <c r="N237" s="1"/>
      <c r="O237" s="1"/>
      <c r="P237" s="1"/>
      <c r="Q237" s="1"/>
      <c r="R237" s="1"/>
      <c r="S237" s="1"/>
      <c r="T237" s="1"/>
      <c r="U237" s="1"/>
      <c r="V237" s="1"/>
      <c r="W237" s="1"/>
      <c r="X237" s="1"/>
      <c r="Y237" s="1"/>
      <c r="Z237" s="1"/>
      <c r="AA237" s="1"/>
      <c r="AB237" s="1"/>
      <c r="CZ237" s="10"/>
      <c r="DC237" s="100"/>
      <c r="DO237" s="10"/>
      <c r="DY237" s="212">
        <v>3928</v>
      </c>
      <c r="DZ237" s="195"/>
      <c r="EO237" s="196">
        <v>3512</v>
      </c>
      <c r="EP237" s="194">
        <f t="shared" si="304"/>
        <v>0</v>
      </c>
      <c r="EQ237" s="195">
        <f t="shared" si="284"/>
        <v>0</v>
      </c>
      <c r="ER237" s="98">
        <f t="shared" si="285"/>
        <v>0</v>
      </c>
      <c r="ES237" s="98">
        <f t="shared" si="286"/>
        <v>0</v>
      </c>
      <c r="ET237" s="98">
        <f t="shared" si="287"/>
        <v>0</v>
      </c>
      <c r="EU237" s="98">
        <f t="shared" si="288"/>
        <v>0</v>
      </c>
      <c r="EV237" s="98">
        <f t="shared" si="289"/>
        <v>0</v>
      </c>
      <c r="EW237" s="98">
        <f t="shared" si="290"/>
        <v>0</v>
      </c>
      <c r="EX237" s="98">
        <f t="shared" si="291"/>
        <v>0</v>
      </c>
      <c r="EY237" s="98">
        <f t="shared" si="292"/>
        <v>0</v>
      </c>
      <c r="EZ237" s="98">
        <f t="shared" si="293"/>
        <v>0</v>
      </c>
      <c r="FA237" s="195">
        <f t="shared" si="294"/>
        <v>0</v>
      </c>
      <c r="FB237" s="195">
        <f t="shared" si="295"/>
        <v>0</v>
      </c>
      <c r="FC237" s="196">
        <f t="shared" si="305"/>
        <v>0</v>
      </c>
      <c r="FF237" s="10">
        <v>3538</v>
      </c>
      <c r="FG237" s="191">
        <f t="shared" si="306"/>
        <v>0</v>
      </c>
      <c r="FH237" s="192">
        <f t="shared" si="307"/>
        <v>0</v>
      </c>
      <c r="FI237" s="160">
        <f t="shared" si="308"/>
        <v>0</v>
      </c>
      <c r="FJ237" s="160">
        <f t="shared" si="309"/>
        <v>0</v>
      </c>
      <c r="FK237" s="160">
        <f t="shared" si="310"/>
        <v>0</v>
      </c>
      <c r="FL237" s="160">
        <f t="shared" si="311"/>
        <v>0</v>
      </c>
      <c r="FM237" s="160">
        <f t="shared" si="312"/>
        <v>0</v>
      </c>
      <c r="FN237" s="160">
        <f t="shared" si="313"/>
        <v>0</v>
      </c>
      <c r="FO237" s="160">
        <f t="shared" si="314"/>
        <v>0</v>
      </c>
      <c r="FP237" s="160">
        <f t="shared" si="315"/>
        <v>0</v>
      </c>
      <c r="FQ237" s="160">
        <f t="shared" si="316"/>
        <v>0</v>
      </c>
      <c r="FR237" s="192">
        <f t="shared" si="317"/>
        <v>0</v>
      </c>
      <c r="FS237" s="192">
        <f t="shared" si="318"/>
        <v>0</v>
      </c>
      <c r="FT237" s="193">
        <f t="shared" si="319"/>
        <v>0</v>
      </c>
      <c r="FU237" s="193">
        <f t="shared" si="320"/>
        <v>0</v>
      </c>
    </row>
    <row r="238" spans="8:177" ht="13" thickBot="1" x14ac:dyDescent="0.3">
      <c r="H238" s="1"/>
      <c r="I238" s="1"/>
      <c r="J238" s="1"/>
      <c r="K238" s="1"/>
      <c r="L238" s="1"/>
      <c r="M238" s="1"/>
      <c r="N238" s="1"/>
      <c r="O238" s="1"/>
      <c r="P238" s="1"/>
      <c r="Q238" s="1"/>
      <c r="R238" s="1"/>
      <c r="S238" s="1"/>
      <c r="T238" s="1"/>
      <c r="U238" s="1"/>
      <c r="V238" s="1"/>
      <c r="W238" s="1"/>
      <c r="X238" s="1"/>
      <c r="Y238" s="1"/>
      <c r="Z238" s="1"/>
      <c r="AA238" s="1"/>
      <c r="AB238" s="1"/>
      <c r="CZ238" s="10"/>
      <c r="DC238" s="100"/>
      <c r="DO238" s="10"/>
      <c r="DY238" s="212">
        <v>4039</v>
      </c>
      <c r="DZ238" s="195"/>
      <c r="EO238" s="196">
        <v>3536</v>
      </c>
      <c r="EP238" s="194">
        <f t="shared" si="304"/>
        <v>0</v>
      </c>
      <c r="EQ238" s="195">
        <f t="shared" ref="EQ238:EQ301" si="321">IF(ISNA(MATCH(EO238,DJ$62:DJ$157,0)),0,1)</f>
        <v>0</v>
      </c>
      <c r="ER238" s="98">
        <f t="shared" ref="ER238:ER301" si="322">IF(ISNA(MATCH(EO238,CU$62:CU$157,0)),0,1)</f>
        <v>0</v>
      </c>
      <c r="ES238" s="98">
        <f t="shared" ref="ES238:ES301" si="323">IF(ISNA(MATCH(EO238,CG$62:CG$157,0)),0,1)</f>
        <v>0</v>
      </c>
      <c r="ET238" s="98">
        <f t="shared" ref="ET238:ET301" si="324">IF(ISNA(MATCH(EO238,BU$62:BU$157,0)),0,1)</f>
        <v>0</v>
      </c>
      <c r="EU238" s="98">
        <f t="shared" ref="EU238:EU301" si="325">IF(ISNA(MATCH(EO238,BJ$62:BJ$157,0)),0,1)</f>
        <v>0</v>
      </c>
      <c r="EV238" s="98">
        <f t="shared" ref="EV238:EV301" si="326">IF(ISNA(MATCH(EO238,AZ$62:AZ$157,0)),0,1)</f>
        <v>0</v>
      </c>
      <c r="EW238" s="98">
        <f t="shared" ref="EW238:EW301" si="327">IF(ISNA(MATCH(EO238,AT$62:AT$157,0)),0,1)</f>
        <v>0</v>
      </c>
      <c r="EX238" s="98">
        <f t="shared" ref="EX238:EX301" si="328">IF(ISNA(MATCH(EO238,AN$62:AN$157,0)),0,1)</f>
        <v>0</v>
      </c>
      <c r="EY238" s="98">
        <f t="shared" ref="EY238:EY301" si="329">IF(ISNA(MATCH(EO238,AH$62:AH$157,0)),0,1)</f>
        <v>0</v>
      </c>
      <c r="EZ238" s="98">
        <f t="shared" ref="EZ238:EZ301" si="330">IF(ISNA(MATCH(EO238,AB$62:AB$157,0)),0,1)</f>
        <v>0</v>
      </c>
      <c r="FA238" s="195">
        <f t="shared" ref="FA238:FA301" si="331">IF(ISNA(MATCH(EO238,$V$62:$V$134,0)),0,1)</f>
        <v>0</v>
      </c>
      <c r="FB238" s="195">
        <f t="shared" ref="FB238:FB301" si="332">IF(ISNA(MATCH(EO238,$P$62:$P$157,0)),0,1)</f>
        <v>0</v>
      </c>
      <c r="FC238" s="196">
        <f t="shared" si="305"/>
        <v>0</v>
      </c>
      <c r="FF238" s="10">
        <v>3539</v>
      </c>
      <c r="FG238" s="191">
        <f t="shared" si="306"/>
        <v>0</v>
      </c>
      <c r="FH238" s="192">
        <f t="shared" si="307"/>
        <v>0</v>
      </c>
      <c r="FI238" s="160">
        <f t="shared" si="308"/>
        <v>1</v>
      </c>
      <c r="FJ238" s="160">
        <f t="shared" si="309"/>
        <v>0</v>
      </c>
      <c r="FK238" s="160">
        <f t="shared" si="310"/>
        <v>1</v>
      </c>
      <c r="FL238" s="160">
        <f t="shared" si="311"/>
        <v>0</v>
      </c>
      <c r="FM238" s="160">
        <f t="shared" si="312"/>
        <v>0</v>
      </c>
      <c r="FN238" s="160">
        <f t="shared" si="313"/>
        <v>0</v>
      </c>
      <c r="FO238" s="160">
        <f t="shared" si="314"/>
        <v>0</v>
      </c>
      <c r="FP238" s="160">
        <f t="shared" si="315"/>
        <v>0</v>
      </c>
      <c r="FQ238" s="160">
        <f t="shared" si="316"/>
        <v>0</v>
      </c>
      <c r="FR238" s="192">
        <f t="shared" si="317"/>
        <v>0</v>
      </c>
      <c r="FS238" s="192">
        <f t="shared" si="318"/>
        <v>0</v>
      </c>
      <c r="FT238" s="193">
        <f t="shared" si="319"/>
        <v>0</v>
      </c>
      <c r="FU238" s="193">
        <f t="shared" si="320"/>
        <v>0</v>
      </c>
    </row>
    <row r="239" spans="8:177" ht="13" thickBot="1" x14ac:dyDescent="0.3">
      <c r="H239" s="1"/>
      <c r="I239" s="1"/>
      <c r="J239" s="1"/>
      <c r="K239" s="1"/>
      <c r="L239" s="1"/>
      <c r="M239" s="1"/>
      <c r="N239" s="1"/>
      <c r="O239" s="1"/>
      <c r="P239" s="1"/>
      <c r="Q239" s="1"/>
      <c r="R239" s="1"/>
      <c r="S239" s="1"/>
      <c r="T239" s="1"/>
      <c r="U239" s="1"/>
      <c r="V239" s="1"/>
      <c r="W239" s="1"/>
      <c r="X239" s="1"/>
      <c r="Y239" s="1"/>
      <c r="Z239" s="1"/>
      <c r="AA239" s="1"/>
      <c r="AB239" s="1"/>
      <c r="CZ239" s="10"/>
      <c r="DC239" s="100"/>
      <c r="DO239" s="10"/>
      <c r="DY239" s="212">
        <v>4334</v>
      </c>
      <c r="DZ239" s="195"/>
      <c r="EO239" s="196">
        <v>3539</v>
      </c>
      <c r="EP239" s="194">
        <f t="shared" si="304"/>
        <v>1</v>
      </c>
      <c r="EQ239" s="195">
        <f t="shared" si="321"/>
        <v>1</v>
      </c>
      <c r="ER239" s="98">
        <f t="shared" si="322"/>
        <v>0</v>
      </c>
      <c r="ES239" s="98">
        <f t="shared" si="323"/>
        <v>1</v>
      </c>
      <c r="ET239" s="98">
        <f t="shared" si="324"/>
        <v>0</v>
      </c>
      <c r="EU239" s="98">
        <f t="shared" si="325"/>
        <v>0</v>
      </c>
      <c r="EV239" s="98">
        <f t="shared" si="326"/>
        <v>0</v>
      </c>
      <c r="EW239" s="98">
        <f t="shared" si="327"/>
        <v>0</v>
      </c>
      <c r="EX239" s="98">
        <f t="shared" si="328"/>
        <v>0</v>
      </c>
      <c r="EY239" s="98">
        <f t="shared" si="329"/>
        <v>0</v>
      </c>
      <c r="EZ239" s="98">
        <f t="shared" si="330"/>
        <v>0</v>
      </c>
      <c r="FA239" s="195">
        <f t="shared" si="331"/>
        <v>0</v>
      </c>
      <c r="FB239" s="195">
        <f t="shared" si="332"/>
        <v>0</v>
      </c>
      <c r="FC239" s="196">
        <f t="shared" si="305"/>
        <v>0</v>
      </c>
      <c r="FF239" s="10">
        <v>3546</v>
      </c>
      <c r="FG239" s="191">
        <f t="shared" si="306"/>
        <v>0</v>
      </c>
      <c r="FH239" s="192">
        <f t="shared" si="307"/>
        <v>0</v>
      </c>
      <c r="FI239" s="160">
        <f t="shared" si="308"/>
        <v>0</v>
      </c>
      <c r="FJ239" s="160">
        <f t="shared" si="309"/>
        <v>0</v>
      </c>
      <c r="FK239" s="160">
        <f t="shared" si="310"/>
        <v>0</v>
      </c>
      <c r="FL239" s="160">
        <f t="shared" si="311"/>
        <v>0</v>
      </c>
      <c r="FM239" s="160">
        <f t="shared" si="312"/>
        <v>0</v>
      </c>
      <c r="FN239" s="160">
        <f t="shared" si="313"/>
        <v>0</v>
      </c>
      <c r="FO239" s="160">
        <f t="shared" si="314"/>
        <v>0</v>
      </c>
      <c r="FP239" s="160">
        <f t="shared" si="315"/>
        <v>0</v>
      </c>
      <c r="FQ239" s="160">
        <f t="shared" si="316"/>
        <v>0</v>
      </c>
      <c r="FR239" s="192">
        <f t="shared" si="317"/>
        <v>0</v>
      </c>
      <c r="FS239" s="192">
        <f t="shared" si="318"/>
        <v>0</v>
      </c>
      <c r="FT239" s="193">
        <f t="shared" si="319"/>
        <v>0</v>
      </c>
      <c r="FU239" s="193">
        <f t="shared" si="320"/>
        <v>0</v>
      </c>
    </row>
    <row r="240" spans="8:177" ht="13" thickBot="1" x14ac:dyDescent="0.3">
      <c r="H240" s="1"/>
      <c r="I240" s="1"/>
      <c r="J240" s="1"/>
      <c r="K240" s="1"/>
      <c r="L240" s="1"/>
      <c r="M240" s="1"/>
      <c r="N240" s="1"/>
      <c r="O240" s="1"/>
      <c r="P240" s="125">
        <v>121</v>
      </c>
      <c r="Q240" s="1"/>
      <c r="R240" s="1"/>
      <c r="S240" s="1"/>
      <c r="T240" s="1"/>
      <c r="U240" s="1"/>
      <c r="V240" s="125">
        <v>201</v>
      </c>
      <c r="W240" s="1"/>
      <c r="X240" s="1"/>
      <c r="Y240" s="1"/>
      <c r="Z240" s="1"/>
      <c r="AA240" s="1"/>
      <c r="AB240" s="130">
        <v>27</v>
      </c>
      <c r="AH240" s="130">
        <v>33</v>
      </c>
      <c r="AN240" s="152">
        <v>25</v>
      </c>
      <c r="AT240" s="130">
        <v>48</v>
      </c>
      <c r="AZ240" s="152">
        <v>16</v>
      </c>
      <c r="BJ240" s="152">
        <v>67</v>
      </c>
      <c r="BU240" s="130">
        <v>16</v>
      </c>
      <c r="CG240" s="130">
        <v>25</v>
      </c>
      <c r="CU240" s="152">
        <v>16</v>
      </c>
      <c r="CZ240" s="10"/>
      <c r="DC240" s="100"/>
      <c r="DJ240" s="152">
        <v>33</v>
      </c>
      <c r="DO240" s="10"/>
      <c r="DY240" s="212">
        <v>4488</v>
      </c>
      <c r="DZ240" s="195"/>
      <c r="EO240" s="196">
        <v>3602</v>
      </c>
      <c r="EP240" s="194">
        <f t="shared" si="304"/>
        <v>0</v>
      </c>
      <c r="EQ240" s="195">
        <f t="shared" si="321"/>
        <v>0</v>
      </c>
      <c r="ER240" s="98">
        <f t="shared" si="322"/>
        <v>0</v>
      </c>
      <c r="ES240" s="98">
        <f t="shared" si="323"/>
        <v>0</v>
      </c>
      <c r="ET240" s="98">
        <f t="shared" si="324"/>
        <v>0</v>
      </c>
      <c r="EU240" s="98">
        <f t="shared" si="325"/>
        <v>0</v>
      </c>
      <c r="EV240" s="98">
        <f t="shared" si="326"/>
        <v>0</v>
      </c>
      <c r="EW240" s="98">
        <f t="shared" si="327"/>
        <v>0</v>
      </c>
      <c r="EX240" s="98">
        <f t="shared" si="328"/>
        <v>0</v>
      </c>
      <c r="EY240" s="98">
        <f t="shared" si="329"/>
        <v>0</v>
      </c>
      <c r="EZ240" s="98">
        <f t="shared" si="330"/>
        <v>0</v>
      </c>
      <c r="FA240" s="195">
        <f t="shared" si="331"/>
        <v>0</v>
      </c>
      <c r="FB240" s="195">
        <f t="shared" si="332"/>
        <v>0</v>
      </c>
      <c r="FC240" s="196">
        <f t="shared" si="305"/>
        <v>0</v>
      </c>
      <c r="FF240" s="10">
        <v>3604</v>
      </c>
      <c r="FG240" s="191">
        <f t="shared" si="306"/>
        <v>0</v>
      </c>
      <c r="FH240" s="192">
        <f t="shared" si="307"/>
        <v>0</v>
      </c>
      <c r="FI240" s="160">
        <f t="shared" si="308"/>
        <v>0</v>
      </c>
      <c r="FJ240" s="160">
        <f t="shared" si="309"/>
        <v>0</v>
      </c>
      <c r="FK240" s="160">
        <f t="shared" si="310"/>
        <v>0</v>
      </c>
      <c r="FL240" s="160">
        <f t="shared" si="311"/>
        <v>0</v>
      </c>
      <c r="FM240" s="160">
        <f t="shared" si="312"/>
        <v>0</v>
      </c>
      <c r="FN240" s="160">
        <f t="shared" si="313"/>
        <v>0</v>
      </c>
      <c r="FO240" s="160">
        <f t="shared" si="314"/>
        <v>0</v>
      </c>
      <c r="FP240" s="160">
        <f t="shared" si="315"/>
        <v>0</v>
      </c>
      <c r="FQ240" s="160">
        <f t="shared" si="316"/>
        <v>0</v>
      </c>
      <c r="FR240" s="192">
        <f t="shared" si="317"/>
        <v>0</v>
      </c>
      <c r="FS240" s="192">
        <f t="shared" si="318"/>
        <v>0</v>
      </c>
      <c r="FT240" s="193">
        <f t="shared" si="319"/>
        <v>0</v>
      </c>
      <c r="FU240" s="193">
        <f t="shared" si="320"/>
        <v>0</v>
      </c>
    </row>
    <row r="241" spans="8:177" ht="13" thickBot="1" x14ac:dyDescent="0.3">
      <c r="H241" s="1"/>
      <c r="I241" s="1"/>
      <c r="J241" s="1"/>
      <c r="K241" s="1"/>
      <c r="L241" s="1"/>
      <c r="M241" s="1"/>
      <c r="N241" s="1"/>
      <c r="O241" s="1"/>
      <c r="P241" s="126">
        <v>353</v>
      </c>
      <c r="Q241" s="1"/>
      <c r="R241" s="1"/>
      <c r="S241" s="1"/>
      <c r="T241" s="1"/>
      <c r="U241" s="1"/>
      <c r="V241" s="128">
        <v>87</v>
      </c>
      <c r="W241" s="1"/>
      <c r="X241" s="1"/>
      <c r="Y241" s="1"/>
      <c r="Z241" s="1"/>
      <c r="AA241" s="1"/>
      <c r="AB241" s="142">
        <v>45</v>
      </c>
      <c r="AH241" s="131">
        <v>56</v>
      </c>
      <c r="AN241" s="142">
        <v>27</v>
      </c>
      <c r="AT241" s="131">
        <v>65</v>
      </c>
      <c r="AZ241" s="131">
        <v>60</v>
      </c>
      <c r="BJ241" s="131">
        <v>68</v>
      </c>
      <c r="BU241" s="131">
        <v>33</v>
      </c>
      <c r="CG241" s="131">
        <v>51</v>
      </c>
      <c r="CU241" s="131">
        <v>25</v>
      </c>
      <c r="CZ241" s="10"/>
      <c r="DC241" s="100"/>
      <c r="DJ241" s="131">
        <v>67</v>
      </c>
      <c r="DO241" s="10"/>
      <c r="DY241" s="213">
        <v>4911</v>
      </c>
      <c r="DZ241" s="195"/>
      <c r="EO241" s="196">
        <v>3618</v>
      </c>
      <c r="EP241" s="194">
        <f t="shared" si="304"/>
        <v>0</v>
      </c>
      <c r="EQ241" s="195">
        <f t="shared" si="321"/>
        <v>0</v>
      </c>
      <c r="ER241" s="98">
        <f t="shared" si="322"/>
        <v>0</v>
      </c>
      <c r="ES241" s="98">
        <f t="shared" si="323"/>
        <v>0</v>
      </c>
      <c r="ET241" s="98">
        <f t="shared" si="324"/>
        <v>0</v>
      </c>
      <c r="EU241" s="98">
        <f t="shared" si="325"/>
        <v>0</v>
      </c>
      <c r="EV241" s="98">
        <f t="shared" si="326"/>
        <v>0</v>
      </c>
      <c r="EW241" s="98">
        <f t="shared" si="327"/>
        <v>0</v>
      </c>
      <c r="EX241" s="98">
        <f t="shared" si="328"/>
        <v>0</v>
      </c>
      <c r="EY241" s="98">
        <f t="shared" si="329"/>
        <v>0</v>
      </c>
      <c r="EZ241" s="98">
        <f t="shared" si="330"/>
        <v>0</v>
      </c>
      <c r="FA241" s="195">
        <f t="shared" si="331"/>
        <v>0</v>
      </c>
      <c r="FB241" s="195">
        <f t="shared" si="332"/>
        <v>0</v>
      </c>
      <c r="FC241" s="196">
        <f t="shared" si="305"/>
        <v>0</v>
      </c>
      <c r="FF241" s="10">
        <v>3618</v>
      </c>
      <c r="FG241" s="191">
        <f t="shared" si="306"/>
        <v>0</v>
      </c>
      <c r="FH241" s="192">
        <f t="shared" si="307"/>
        <v>0</v>
      </c>
      <c r="FI241" s="160">
        <f t="shared" si="308"/>
        <v>0</v>
      </c>
      <c r="FJ241" s="160">
        <f t="shared" si="309"/>
        <v>0</v>
      </c>
      <c r="FK241" s="160">
        <f t="shared" si="310"/>
        <v>0</v>
      </c>
      <c r="FL241" s="160">
        <f t="shared" si="311"/>
        <v>0</v>
      </c>
      <c r="FM241" s="160">
        <f t="shared" si="312"/>
        <v>0</v>
      </c>
      <c r="FN241" s="160">
        <f t="shared" si="313"/>
        <v>0</v>
      </c>
      <c r="FO241" s="160">
        <f t="shared" si="314"/>
        <v>0</v>
      </c>
      <c r="FP241" s="160">
        <f t="shared" si="315"/>
        <v>0</v>
      </c>
      <c r="FQ241" s="160">
        <f t="shared" si="316"/>
        <v>0</v>
      </c>
      <c r="FR241" s="192">
        <f t="shared" si="317"/>
        <v>0</v>
      </c>
      <c r="FS241" s="192">
        <f t="shared" si="318"/>
        <v>0</v>
      </c>
      <c r="FT241" s="193">
        <f t="shared" si="319"/>
        <v>0</v>
      </c>
      <c r="FU241" s="193">
        <f t="shared" si="320"/>
        <v>0</v>
      </c>
    </row>
    <row r="242" spans="8:177" ht="13" thickBot="1" x14ac:dyDescent="0.3">
      <c r="H242" s="1"/>
      <c r="I242" s="1"/>
      <c r="J242" s="1"/>
      <c r="K242" s="1"/>
      <c r="L242" s="1"/>
      <c r="M242" s="1"/>
      <c r="N242" s="1"/>
      <c r="O242" s="1"/>
      <c r="P242" s="126">
        <v>201</v>
      </c>
      <c r="Q242" s="1"/>
      <c r="R242" s="1"/>
      <c r="S242" s="1"/>
      <c r="T242" s="1"/>
      <c r="U242" s="1"/>
      <c r="V242" s="126">
        <v>167</v>
      </c>
      <c r="W242" s="1"/>
      <c r="X242" s="1"/>
      <c r="Y242" s="1"/>
      <c r="Z242" s="1"/>
      <c r="AA242" s="1"/>
      <c r="AB242" s="142">
        <v>66</v>
      </c>
      <c r="AH242" s="131">
        <v>64</v>
      </c>
      <c r="AN242" s="142">
        <v>33</v>
      </c>
      <c r="AT242" s="142">
        <v>67</v>
      </c>
      <c r="AZ242" s="142">
        <v>67</v>
      </c>
      <c r="BJ242" s="131">
        <v>85</v>
      </c>
      <c r="BU242" s="142">
        <v>67</v>
      </c>
      <c r="CG242" s="142">
        <v>71</v>
      </c>
      <c r="CU242" s="131">
        <v>67</v>
      </c>
      <c r="CZ242" s="10"/>
      <c r="DC242" s="100"/>
      <c r="DJ242" s="131">
        <v>148</v>
      </c>
      <c r="DO242" s="10"/>
      <c r="EO242" s="196">
        <v>3641</v>
      </c>
      <c r="EP242" s="194">
        <f t="shared" si="304"/>
        <v>0</v>
      </c>
      <c r="EQ242" s="195">
        <f t="shared" si="321"/>
        <v>1</v>
      </c>
      <c r="ER242" s="98">
        <f t="shared" si="322"/>
        <v>0</v>
      </c>
      <c r="ES242" s="98">
        <f t="shared" si="323"/>
        <v>0</v>
      </c>
      <c r="ET242" s="98">
        <f t="shared" si="324"/>
        <v>0</v>
      </c>
      <c r="EU242" s="98">
        <f t="shared" si="325"/>
        <v>0</v>
      </c>
      <c r="EV242" s="98">
        <f t="shared" si="326"/>
        <v>0</v>
      </c>
      <c r="EW242" s="98">
        <f t="shared" si="327"/>
        <v>0</v>
      </c>
      <c r="EX242" s="98">
        <f t="shared" si="328"/>
        <v>0</v>
      </c>
      <c r="EY242" s="98">
        <f t="shared" si="329"/>
        <v>0</v>
      </c>
      <c r="EZ242" s="98">
        <f t="shared" si="330"/>
        <v>0</v>
      </c>
      <c r="FA242" s="195">
        <f t="shared" si="331"/>
        <v>0</v>
      </c>
      <c r="FB242" s="195">
        <f t="shared" si="332"/>
        <v>0</v>
      </c>
      <c r="FC242" s="196">
        <f t="shared" si="305"/>
        <v>0</v>
      </c>
      <c r="FF242" s="10">
        <v>3620</v>
      </c>
      <c r="FG242" s="191">
        <f t="shared" si="306"/>
        <v>0</v>
      </c>
      <c r="FH242" s="192">
        <f t="shared" si="307"/>
        <v>0</v>
      </c>
      <c r="FI242" s="160">
        <f t="shared" si="308"/>
        <v>0</v>
      </c>
      <c r="FJ242" s="160">
        <f t="shared" si="309"/>
        <v>0</v>
      </c>
      <c r="FK242" s="160">
        <f t="shared" si="310"/>
        <v>0</v>
      </c>
      <c r="FL242" s="160">
        <f t="shared" si="311"/>
        <v>0</v>
      </c>
      <c r="FM242" s="160">
        <f t="shared" si="312"/>
        <v>0</v>
      </c>
      <c r="FN242" s="160">
        <f t="shared" si="313"/>
        <v>0</v>
      </c>
      <c r="FO242" s="160">
        <f t="shared" si="314"/>
        <v>0</v>
      </c>
      <c r="FP242" s="160">
        <f t="shared" si="315"/>
        <v>0</v>
      </c>
      <c r="FQ242" s="160">
        <f t="shared" si="316"/>
        <v>0</v>
      </c>
      <c r="FR242" s="192">
        <f t="shared" si="317"/>
        <v>0</v>
      </c>
      <c r="FS242" s="192">
        <f t="shared" si="318"/>
        <v>0</v>
      </c>
      <c r="FT242" s="193">
        <f t="shared" si="319"/>
        <v>0</v>
      </c>
      <c r="FU242" s="193">
        <f t="shared" si="320"/>
        <v>0</v>
      </c>
    </row>
    <row r="243" spans="8:177" ht="13" thickBot="1" x14ac:dyDescent="0.3">
      <c r="H243" s="1"/>
      <c r="I243" s="1"/>
      <c r="J243" s="1"/>
      <c r="K243" s="1"/>
      <c r="L243" s="1"/>
      <c r="M243" s="1"/>
      <c r="N243" s="1"/>
      <c r="O243" s="1"/>
      <c r="P243" s="128">
        <v>271</v>
      </c>
      <c r="Q243" s="1"/>
      <c r="R243" s="1"/>
      <c r="S243" s="1"/>
      <c r="T243" s="1"/>
      <c r="U243" s="1"/>
      <c r="V243" s="128">
        <v>67</v>
      </c>
      <c r="W243" s="1"/>
      <c r="X243" s="1"/>
      <c r="Y243" s="1"/>
      <c r="Z243" s="1"/>
      <c r="AA243" s="1"/>
      <c r="AB243" s="142">
        <v>67</v>
      </c>
      <c r="AH243" s="131">
        <v>67</v>
      </c>
      <c r="AN243" s="131">
        <v>48</v>
      </c>
      <c r="AT243" s="131">
        <v>71</v>
      </c>
      <c r="AZ243" s="131">
        <v>100</v>
      </c>
      <c r="BJ243" s="131">
        <v>111</v>
      </c>
      <c r="BU243" s="131">
        <v>148</v>
      </c>
      <c r="CG243" s="131">
        <v>103</v>
      </c>
      <c r="CU243" s="142">
        <v>68</v>
      </c>
      <c r="CZ243" s="10"/>
      <c r="DC243" s="100"/>
      <c r="DJ243" s="142">
        <v>217</v>
      </c>
      <c r="DO243" s="10"/>
      <c r="EO243" s="196">
        <v>3656</v>
      </c>
      <c r="EP243" s="194">
        <f t="shared" si="304"/>
        <v>0</v>
      </c>
      <c r="EQ243" s="195">
        <f t="shared" si="321"/>
        <v>1</v>
      </c>
      <c r="ER243" s="98">
        <f t="shared" si="322"/>
        <v>0</v>
      </c>
      <c r="ES243" s="98">
        <f t="shared" si="323"/>
        <v>0</v>
      </c>
      <c r="ET243" s="98">
        <f t="shared" si="324"/>
        <v>0</v>
      </c>
      <c r="EU243" s="98">
        <f t="shared" si="325"/>
        <v>0</v>
      </c>
      <c r="EV243" s="98">
        <f t="shared" si="326"/>
        <v>0</v>
      </c>
      <c r="EW243" s="98">
        <f t="shared" si="327"/>
        <v>0</v>
      </c>
      <c r="EX243" s="98">
        <f t="shared" si="328"/>
        <v>0</v>
      </c>
      <c r="EY243" s="98">
        <f t="shared" si="329"/>
        <v>0</v>
      </c>
      <c r="EZ243" s="98">
        <f t="shared" si="330"/>
        <v>0</v>
      </c>
      <c r="FA243" s="195">
        <f t="shared" si="331"/>
        <v>0</v>
      </c>
      <c r="FB243" s="195">
        <f t="shared" si="332"/>
        <v>0</v>
      </c>
      <c r="FC243" s="196">
        <f t="shared" si="305"/>
        <v>0</v>
      </c>
      <c r="FF243" s="10">
        <v>3641</v>
      </c>
      <c r="FG243" s="191">
        <f t="shared" si="306"/>
        <v>0</v>
      </c>
      <c r="FH243" s="192">
        <f t="shared" si="307"/>
        <v>0</v>
      </c>
      <c r="FI243" s="160">
        <f t="shared" si="308"/>
        <v>1</v>
      </c>
      <c r="FJ243" s="160">
        <f t="shared" si="309"/>
        <v>0</v>
      </c>
      <c r="FK243" s="160">
        <f t="shared" si="310"/>
        <v>0</v>
      </c>
      <c r="FL243" s="160">
        <f t="shared" si="311"/>
        <v>0</v>
      </c>
      <c r="FM243" s="160">
        <f t="shared" si="312"/>
        <v>0</v>
      </c>
      <c r="FN243" s="160">
        <f t="shared" si="313"/>
        <v>0</v>
      </c>
      <c r="FO243" s="160">
        <f t="shared" si="314"/>
        <v>0</v>
      </c>
      <c r="FP243" s="160">
        <f t="shared" si="315"/>
        <v>0</v>
      </c>
      <c r="FQ243" s="160">
        <f t="shared" si="316"/>
        <v>0</v>
      </c>
      <c r="FR243" s="192">
        <f t="shared" si="317"/>
        <v>0</v>
      </c>
      <c r="FS243" s="192">
        <f t="shared" si="318"/>
        <v>0</v>
      </c>
      <c r="FT243" s="193">
        <f t="shared" si="319"/>
        <v>0</v>
      </c>
      <c r="FU243" s="193">
        <f t="shared" si="320"/>
        <v>0</v>
      </c>
    </row>
    <row r="244" spans="8:177" ht="13" thickBot="1" x14ac:dyDescent="0.3">
      <c r="H244" s="1"/>
      <c r="I244" s="1"/>
      <c r="J244" s="1"/>
      <c r="K244" s="1"/>
      <c r="L244" s="1"/>
      <c r="M244" s="1"/>
      <c r="N244" s="1"/>
      <c r="O244" s="1"/>
      <c r="P244" s="127">
        <v>469</v>
      </c>
      <c r="Q244" s="1"/>
      <c r="R244" s="1"/>
      <c r="S244" s="1"/>
      <c r="T244" s="1"/>
      <c r="U244" s="1"/>
      <c r="V244" s="126">
        <v>47</v>
      </c>
      <c r="W244" s="1"/>
      <c r="X244" s="1"/>
      <c r="Y244" s="1"/>
      <c r="Z244" s="1"/>
      <c r="AA244" s="1"/>
      <c r="AB244" s="131">
        <v>71</v>
      </c>
      <c r="AH244" s="131">
        <v>85</v>
      </c>
      <c r="AN244" s="131">
        <v>70</v>
      </c>
      <c r="AT244" s="131">
        <v>79</v>
      </c>
      <c r="AZ244" s="142">
        <v>141</v>
      </c>
      <c r="BJ244" s="131">
        <v>118</v>
      </c>
      <c r="BU244" s="131">
        <v>177</v>
      </c>
      <c r="CG244" s="131">
        <v>111</v>
      </c>
      <c r="CU244" s="142">
        <v>78</v>
      </c>
      <c r="CZ244" s="10"/>
      <c r="DC244" s="100"/>
      <c r="DJ244" s="142">
        <v>303</v>
      </c>
      <c r="DO244" s="10"/>
      <c r="EO244" s="196">
        <v>3663</v>
      </c>
      <c r="EP244" s="194">
        <f t="shared" si="304"/>
        <v>0</v>
      </c>
      <c r="EQ244" s="195">
        <f t="shared" si="321"/>
        <v>0</v>
      </c>
      <c r="ER244" s="98">
        <f t="shared" si="322"/>
        <v>0</v>
      </c>
      <c r="ES244" s="98">
        <f t="shared" si="323"/>
        <v>0</v>
      </c>
      <c r="ET244" s="98">
        <f t="shared" si="324"/>
        <v>0</v>
      </c>
      <c r="EU244" s="98">
        <f t="shared" si="325"/>
        <v>0</v>
      </c>
      <c r="EV244" s="98">
        <f t="shared" si="326"/>
        <v>0</v>
      </c>
      <c r="EW244" s="98">
        <f t="shared" si="327"/>
        <v>0</v>
      </c>
      <c r="EX244" s="98">
        <f t="shared" si="328"/>
        <v>0</v>
      </c>
      <c r="EY244" s="98">
        <f t="shared" si="329"/>
        <v>0</v>
      </c>
      <c r="EZ244" s="98">
        <f t="shared" si="330"/>
        <v>0</v>
      </c>
      <c r="FA244" s="195">
        <f t="shared" si="331"/>
        <v>0</v>
      </c>
      <c r="FB244" s="195">
        <f t="shared" si="332"/>
        <v>0</v>
      </c>
      <c r="FC244" s="196">
        <f t="shared" si="305"/>
        <v>0</v>
      </c>
      <c r="FF244" s="10">
        <v>3663</v>
      </c>
      <c r="FG244" s="191">
        <f t="shared" si="306"/>
        <v>0</v>
      </c>
      <c r="FH244" s="192">
        <f t="shared" si="307"/>
        <v>0</v>
      </c>
      <c r="FI244" s="160">
        <f t="shared" si="308"/>
        <v>0</v>
      </c>
      <c r="FJ244" s="160">
        <f t="shared" si="309"/>
        <v>0</v>
      </c>
      <c r="FK244" s="160">
        <f t="shared" si="310"/>
        <v>0</v>
      </c>
      <c r="FL244" s="160">
        <f t="shared" si="311"/>
        <v>0</v>
      </c>
      <c r="FM244" s="160">
        <f t="shared" si="312"/>
        <v>0</v>
      </c>
      <c r="FN244" s="160">
        <f t="shared" si="313"/>
        <v>0</v>
      </c>
      <c r="FO244" s="160">
        <f t="shared" si="314"/>
        <v>0</v>
      </c>
      <c r="FP244" s="160">
        <f t="shared" si="315"/>
        <v>0</v>
      </c>
      <c r="FQ244" s="160">
        <f t="shared" si="316"/>
        <v>0</v>
      </c>
      <c r="FR244" s="192">
        <f t="shared" si="317"/>
        <v>0</v>
      </c>
      <c r="FS244" s="192">
        <f t="shared" si="318"/>
        <v>0</v>
      </c>
      <c r="FT244" s="193">
        <f t="shared" si="319"/>
        <v>0</v>
      </c>
      <c r="FU244" s="193">
        <f t="shared" si="320"/>
        <v>0</v>
      </c>
    </row>
    <row r="245" spans="8:177" ht="13" thickBot="1" x14ac:dyDescent="0.3">
      <c r="H245" s="1"/>
      <c r="I245" s="1"/>
      <c r="J245" s="1"/>
      <c r="K245" s="1"/>
      <c r="L245" s="1"/>
      <c r="M245" s="1"/>
      <c r="N245" s="1"/>
      <c r="O245" s="1"/>
      <c r="P245" s="128">
        <v>267</v>
      </c>
      <c r="Q245" s="1"/>
      <c r="R245" s="1"/>
      <c r="S245" s="1"/>
      <c r="T245" s="1"/>
      <c r="U245" s="1"/>
      <c r="V245" s="128">
        <v>103</v>
      </c>
      <c r="W245" s="1"/>
      <c r="X245" s="1"/>
      <c r="Y245" s="1"/>
      <c r="Z245" s="1"/>
      <c r="AA245" s="1"/>
      <c r="AB245" s="131">
        <v>175</v>
      </c>
      <c r="AH245" s="131">
        <v>108</v>
      </c>
      <c r="AN245" s="142">
        <v>111</v>
      </c>
      <c r="AT245" s="131">
        <v>85</v>
      </c>
      <c r="AZ245" s="131">
        <v>148</v>
      </c>
      <c r="BJ245" s="142">
        <v>121</v>
      </c>
      <c r="BU245" s="131">
        <v>201</v>
      </c>
      <c r="CG245" s="131">
        <v>177</v>
      </c>
      <c r="CU245" s="131">
        <v>118</v>
      </c>
      <c r="CZ245" s="10"/>
      <c r="DC245" s="100"/>
      <c r="DJ245" s="131">
        <v>469</v>
      </c>
      <c r="DO245" s="10"/>
      <c r="EO245" s="196">
        <v>3683</v>
      </c>
      <c r="EP245" s="194">
        <f t="shared" si="304"/>
        <v>1</v>
      </c>
      <c r="EQ245" s="195">
        <f t="shared" si="321"/>
        <v>0</v>
      </c>
      <c r="ER245" s="98">
        <f t="shared" si="322"/>
        <v>0</v>
      </c>
      <c r="ES245" s="98">
        <f t="shared" si="323"/>
        <v>0</v>
      </c>
      <c r="ET245" s="98">
        <f t="shared" si="324"/>
        <v>0</v>
      </c>
      <c r="EU245" s="98">
        <f t="shared" si="325"/>
        <v>0</v>
      </c>
      <c r="EV245" s="98">
        <f t="shared" si="326"/>
        <v>0</v>
      </c>
      <c r="EW245" s="98">
        <f t="shared" si="327"/>
        <v>0</v>
      </c>
      <c r="EX245" s="98">
        <f t="shared" si="328"/>
        <v>0</v>
      </c>
      <c r="EY245" s="98">
        <f t="shared" si="329"/>
        <v>0</v>
      </c>
      <c r="EZ245" s="98">
        <f t="shared" si="330"/>
        <v>0</v>
      </c>
      <c r="FA245" s="195">
        <f t="shared" si="331"/>
        <v>0</v>
      </c>
      <c r="FB245" s="195">
        <f t="shared" si="332"/>
        <v>0</v>
      </c>
      <c r="FC245" s="196">
        <f t="shared" si="305"/>
        <v>0</v>
      </c>
      <c r="FF245" s="10">
        <v>3683</v>
      </c>
      <c r="FG245" s="191">
        <f t="shared" si="306"/>
        <v>0</v>
      </c>
      <c r="FH245" s="192">
        <f t="shared" si="307"/>
        <v>0</v>
      </c>
      <c r="FI245" s="160">
        <f t="shared" si="308"/>
        <v>0</v>
      </c>
      <c r="FJ245" s="160">
        <f t="shared" si="309"/>
        <v>0</v>
      </c>
      <c r="FK245" s="160">
        <f t="shared" si="310"/>
        <v>0</v>
      </c>
      <c r="FL245" s="160">
        <f t="shared" si="311"/>
        <v>0</v>
      </c>
      <c r="FM245" s="160">
        <f t="shared" si="312"/>
        <v>0</v>
      </c>
      <c r="FN245" s="160">
        <f t="shared" si="313"/>
        <v>0</v>
      </c>
      <c r="FO245" s="160">
        <f t="shared" si="314"/>
        <v>0</v>
      </c>
      <c r="FP245" s="160">
        <f t="shared" si="315"/>
        <v>0</v>
      </c>
      <c r="FQ245" s="160">
        <f t="shared" si="316"/>
        <v>0</v>
      </c>
      <c r="FR245" s="192">
        <f t="shared" si="317"/>
        <v>0</v>
      </c>
      <c r="FS245" s="192">
        <f t="shared" si="318"/>
        <v>0</v>
      </c>
      <c r="FT245" s="193">
        <f t="shared" si="319"/>
        <v>0</v>
      </c>
      <c r="FU245" s="193">
        <f t="shared" si="320"/>
        <v>0</v>
      </c>
    </row>
    <row r="246" spans="8:177" ht="13" thickBot="1" x14ac:dyDescent="0.3">
      <c r="H246" s="1"/>
      <c r="I246" s="1"/>
      <c r="J246" s="1"/>
      <c r="K246" s="1"/>
      <c r="L246" s="1"/>
      <c r="M246" s="1"/>
      <c r="N246" s="1"/>
      <c r="O246" s="1"/>
      <c r="P246" s="128">
        <v>303</v>
      </c>
      <c r="Q246" s="1"/>
      <c r="R246" s="1"/>
      <c r="S246" s="1"/>
      <c r="T246" s="1"/>
      <c r="U246" s="1"/>
      <c r="V246" s="128">
        <v>312</v>
      </c>
      <c r="W246" s="1"/>
      <c r="X246" s="1"/>
      <c r="Y246" s="1"/>
      <c r="Z246" s="1"/>
      <c r="AA246" s="1"/>
      <c r="AB246" s="131">
        <v>176</v>
      </c>
      <c r="AH246" s="131">
        <v>135</v>
      </c>
      <c r="AN246" s="131">
        <v>122</v>
      </c>
      <c r="AT246" s="131">
        <v>107</v>
      </c>
      <c r="AZ246" s="131">
        <v>177</v>
      </c>
      <c r="BJ246" s="131">
        <v>135</v>
      </c>
      <c r="BU246" s="142">
        <v>217</v>
      </c>
      <c r="CG246" s="142">
        <v>188</v>
      </c>
      <c r="CU246" s="131">
        <v>180</v>
      </c>
      <c r="CZ246" s="10"/>
      <c r="DC246" s="100"/>
      <c r="DJ246" s="131">
        <v>610</v>
      </c>
      <c r="DO246" s="10"/>
      <c r="EO246" s="196">
        <v>3824</v>
      </c>
      <c r="EP246" s="194">
        <f t="shared" si="304"/>
        <v>0</v>
      </c>
      <c r="EQ246" s="195">
        <f t="shared" si="321"/>
        <v>1</v>
      </c>
      <c r="ER246" s="98">
        <f t="shared" si="322"/>
        <v>0</v>
      </c>
      <c r="ES246" s="98">
        <f t="shared" si="323"/>
        <v>0</v>
      </c>
      <c r="ET246" s="98">
        <f t="shared" si="324"/>
        <v>0</v>
      </c>
      <c r="EU246" s="98">
        <f t="shared" si="325"/>
        <v>0</v>
      </c>
      <c r="EV246" s="98">
        <f t="shared" si="326"/>
        <v>0</v>
      </c>
      <c r="EW246" s="98">
        <f t="shared" si="327"/>
        <v>0</v>
      </c>
      <c r="EX246" s="98">
        <f t="shared" si="328"/>
        <v>0</v>
      </c>
      <c r="EY246" s="98">
        <f t="shared" si="329"/>
        <v>0</v>
      </c>
      <c r="EZ246" s="98">
        <f t="shared" si="330"/>
        <v>0</v>
      </c>
      <c r="FA246" s="195">
        <f t="shared" si="331"/>
        <v>0</v>
      </c>
      <c r="FB246" s="195">
        <f t="shared" si="332"/>
        <v>0</v>
      </c>
      <c r="FC246" s="196">
        <f t="shared" si="305"/>
        <v>0</v>
      </c>
      <c r="FF246" s="10">
        <v>3824</v>
      </c>
      <c r="FG246" s="191">
        <f t="shared" si="306"/>
        <v>0</v>
      </c>
      <c r="FH246" s="192">
        <f t="shared" si="307"/>
        <v>0</v>
      </c>
      <c r="FI246" s="160">
        <f t="shared" si="308"/>
        <v>1</v>
      </c>
      <c r="FJ246" s="160">
        <f t="shared" si="309"/>
        <v>0</v>
      </c>
      <c r="FK246" s="160">
        <f t="shared" si="310"/>
        <v>0</v>
      </c>
      <c r="FL246" s="160">
        <f t="shared" si="311"/>
        <v>0</v>
      </c>
      <c r="FM246" s="160">
        <f t="shared" si="312"/>
        <v>0</v>
      </c>
      <c r="FN246" s="160">
        <f t="shared" si="313"/>
        <v>0</v>
      </c>
      <c r="FO246" s="160">
        <f t="shared" si="314"/>
        <v>0</v>
      </c>
      <c r="FP246" s="160">
        <f t="shared" si="315"/>
        <v>0</v>
      </c>
      <c r="FQ246" s="160">
        <f t="shared" si="316"/>
        <v>0</v>
      </c>
      <c r="FR246" s="192">
        <f t="shared" si="317"/>
        <v>0</v>
      </c>
      <c r="FS246" s="192">
        <f t="shared" si="318"/>
        <v>0</v>
      </c>
      <c r="FT246" s="193">
        <f t="shared" si="319"/>
        <v>0</v>
      </c>
      <c r="FU246" s="193">
        <f t="shared" si="320"/>
        <v>0</v>
      </c>
    </row>
    <row r="247" spans="8:177" ht="13" thickBot="1" x14ac:dyDescent="0.3">
      <c r="H247" s="1"/>
      <c r="I247" s="1"/>
      <c r="J247" s="1"/>
      <c r="K247" s="1"/>
      <c r="L247" s="1"/>
      <c r="M247" s="1"/>
      <c r="N247" s="1"/>
      <c r="O247" s="1"/>
      <c r="P247" s="128">
        <v>168</v>
      </c>
      <c r="Q247" s="1"/>
      <c r="R247" s="1"/>
      <c r="S247" s="1"/>
      <c r="T247" s="1"/>
      <c r="U247" s="1"/>
      <c r="V247" s="128">
        <v>173</v>
      </c>
      <c r="W247" s="1"/>
      <c r="X247" s="1"/>
      <c r="Y247" s="1"/>
      <c r="Z247" s="1"/>
      <c r="AA247" s="1"/>
      <c r="AB247" s="131">
        <v>177</v>
      </c>
      <c r="AH247" s="131">
        <v>175</v>
      </c>
      <c r="AN247" s="131">
        <v>176</v>
      </c>
      <c r="AT247" s="131">
        <v>173</v>
      </c>
      <c r="AZ247" s="142">
        <v>217</v>
      </c>
      <c r="BJ247" s="131">
        <v>177</v>
      </c>
      <c r="BU247" s="142">
        <v>233</v>
      </c>
      <c r="CG247" s="142">
        <v>217</v>
      </c>
      <c r="CU247" s="131">
        <v>207</v>
      </c>
      <c r="CZ247" s="10"/>
      <c r="DC247" s="100"/>
      <c r="DJ247" s="131">
        <v>862</v>
      </c>
      <c r="DO247" s="10"/>
      <c r="EO247" s="196">
        <v>3847</v>
      </c>
      <c r="EP247" s="194">
        <f t="shared" si="304"/>
        <v>0</v>
      </c>
      <c r="EQ247" s="195">
        <f t="shared" si="321"/>
        <v>0</v>
      </c>
      <c r="ER247" s="98">
        <f t="shared" si="322"/>
        <v>0</v>
      </c>
      <c r="ES247" s="98">
        <f t="shared" si="323"/>
        <v>0</v>
      </c>
      <c r="ET247" s="98">
        <f t="shared" si="324"/>
        <v>0</v>
      </c>
      <c r="EU247" s="98">
        <f t="shared" si="325"/>
        <v>0</v>
      </c>
      <c r="EV247" s="98">
        <f t="shared" si="326"/>
        <v>0</v>
      </c>
      <c r="EW247" s="98">
        <f t="shared" si="327"/>
        <v>0</v>
      </c>
      <c r="EX247" s="98">
        <f t="shared" si="328"/>
        <v>0</v>
      </c>
      <c r="EY247" s="98">
        <f t="shared" si="329"/>
        <v>0</v>
      </c>
      <c r="EZ247" s="98">
        <f t="shared" si="330"/>
        <v>0</v>
      </c>
      <c r="FA247" s="195">
        <f t="shared" si="331"/>
        <v>0</v>
      </c>
      <c r="FB247" s="195">
        <f t="shared" si="332"/>
        <v>0</v>
      </c>
      <c r="FC247" s="196">
        <f t="shared" si="305"/>
        <v>0</v>
      </c>
      <c r="FF247" s="10">
        <v>3937</v>
      </c>
      <c r="FG247" s="191">
        <f t="shared" si="306"/>
        <v>0</v>
      </c>
      <c r="FH247" s="192">
        <f t="shared" si="307"/>
        <v>0</v>
      </c>
      <c r="FI247" s="160">
        <f t="shared" si="308"/>
        <v>0</v>
      </c>
      <c r="FJ247" s="160">
        <f t="shared" si="309"/>
        <v>0</v>
      </c>
      <c r="FK247" s="160">
        <f t="shared" si="310"/>
        <v>0</v>
      </c>
      <c r="FL247" s="160">
        <f t="shared" si="311"/>
        <v>0</v>
      </c>
      <c r="FM247" s="160">
        <f t="shared" si="312"/>
        <v>0</v>
      </c>
      <c r="FN247" s="160">
        <f t="shared" si="313"/>
        <v>0</v>
      </c>
      <c r="FO247" s="160">
        <f t="shared" si="314"/>
        <v>0</v>
      </c>
      <c r="FP247" s="160">
        <f t="shared" si="315"/>
        <v>0</v>
      </c>
      <c r="FQ247" s="160">
        <f t="shared" si="316"/>
        <v>0</v>
      </c>
      <c r="FR247" s="192">
        <f t="shared" si="317"/>
        <v>0</v>
      </c>
      <c r="FS247" s="192">
        <f t="shared" si="318"/>
        <v>0</v>
      </c>
      <c r="FT247" s="193">
        <f t="shared" si="319"/>
        <v>0</v>
      </c>
      <c r="FU247" s="193">
        <f t="shared" si="320"/>
        <v>0</v>
      </c>
    </row>
    <row r="248" spans="8:177" ht="13" thickBot="1" x14ac:dyDescent="0.3">
      <c r="H248" s="1"/>
      <c r="I248" s="1"/>
      <c r="J248" s="1"/>
      <c r="K248" s="1"/>
      <c r="L248" s="1"/>
      <c r="M248" s="1"/>
      <c r="N248" s="1"/>
      <c r="O248" s="1"/>
      <c r="P248" s="127">
        <v>230</v>
      </c>
      <c r="Q248" s="1"/>
      <c r="R248" s="1"/>
      <c r="S248" s="1"/>
      <c r="T248" s="1"/>
      <c r="U248" s="1"/>
      <c r="V248" s="126">
        <v>547</v>
      </c>
      <c r="W248" s="1"/>
      <c r="X248" s="1"/>
      <c r="Y248" s="1"/>
      <c r="Z248" s="1"/>
      <c r="AA248" s="1"/>
      <c r="AB248" s="142">
        <v>279</v>
      </c>
      <c r="AH248" s="131">
        <v>179</v>
      </c>
      <c r="AN248" s="131">
        <v>177</v>
      </c>
      <c r="AT248" s="131">
        <v>177</v>
      </c>
      <c r="AZ248" s="142">
        <v>233</v>
      </c>
      <c r="BJ248" s="131">
        <v>188</v>
      </c>
      <c r="BU248" s="131">
        <v>254</v>
      </c>
      <c r="CG248" s="131">
        <v>233</v>
      </c>
      <c r="CU248" s="131">
        <v>231</v>
      </c>
      <c r="CZ248" s="10"/>
      <c r="DC248" s="100"/>
      <c r="DJ248" s="131">
        <v>987</v>
      </c>
      <c r="DO248" s="10"/>
      <c r="EO248" s="196">
        <v>3937</v>
      </c>
      <c r="EP248" s="194">
        <f t="shared" si="304"/>
        <v>0</v>
      </c>
      <c r="EQ248" s="195">
        <f t="shared" si="321"/>
        <v>0</v>
      </c>
      <c r="ER248" s="98">
        <f t="shared" si="322"/>
        <v>0</v>
      </c>
      <c r="ES248" s="98">
        <f t="shared" si="323"/>
        <v>0</v>
      </c>
      <c r="ET248" s="98">
        <f t="shared" si="324"/>
        <v>0</v>
      </c>
      <c r="EU248" s="98">
        <f t="shared" si="325"/>
        <v>0</v>
      </c>
      <c r="EV248" s="98">
        <f t="shared" si="326"/>
        <v>0</v>
      </c>
      <c r="EW248" s="98">
        <f t="shared" si="327"/>
        <v>0</v>
      </c>
      <c r="EX248" s="98">
        <f t="shared" si="328"/>
        <v>0</v>
      </c>
      <c r="EY248" s="98">
        <f t="shared" si="329"/>
        <v>0</v>
      </c>
      <c r="EZ248" s="98">
        <f t="shared" si="330"/>
        <v>0</v>
      </c>
      <c r="FA248" s="195">
        <f t="shared" si="331"/>
        <v>0</v>
      </c>
      <c r="FB248" s="195">
        <f t="shared" si="332"/>
        <v>0</v>
      </c>
      <c r="FC248" s="196">
        <f t="shared" si="305"/>
        <v>0</v>
      </c>
      <c r="FF248" s="10">
        <v>3990</v>
      </c>
      <c r="FG248" s="191">
        <f t="shared" si="306"/>
        <v>0</v>
      </c>
      <c r="FH248" s="192">
        <f t="shared" si="307"/>
        <v>0</v>
      </c>
      <c r="FI248" s="160">
        <f t="shared" si="308"/>
        <v>1</v>
      </c>
      <c r="FJ248" s="160">
        <f t="shared" si="309"/>
        <v>0</v>
      </c>
      <c r="FK248" s="160">
        <f t="shared" si="310"/>
        <v>0</v>
      </c>
      <c r="FL248" s="160">
        <f t="shared" si="311"/>
        <v>0</v>
      </c>
      <c r="FM248" s="160">
        <f t="shared" si="312"/>
        <v>0</v>
      </c>
      <c r="FN248" s="160">
        <f t="shared" si="313"/>
        <v>0</v>
      </c>
      <c r="FO248" s="160">
        <f t="shared" si="314"/>
        <v>0</v>
      </c>
      <c r="FP248" s="160">
        <f t="shared" si="315"/>
        <v>0</v>
      </c>
      <c r="FQ248" s="160">
        <f t="shared" si="316"/>
        <v>0</v>
      </c>
      <c r="FR248" s="192">
        <f t="shared" si="317"/>
        <v>0</v>
      </c>
      <c r="FS248" s="192">
        <f t="shared" si="318"/>
        <v>0</v>
      </c>
      <c r="FT248" s="193">
        <f t="shared" si="319"/>
        <v>0</v>
      </c>
      <c r="FU248" s="193">
        <f t="shared" si="320"/>
        <v>0</v>
      </c>
    </row>
    <row r="249" spans="8:177" ht="13" thickBot="1" x14ac:dyDescent="0.3">
      <c r="H249" s="1"/>
      <c r="I249" s="1"/>
      <c r="J249" s="1"/>
      <c r="K249" s="1"/>
      <c r="L249" s="1"/>
      <c r="M249" s="1"/>
      <c r="N249" s="1"/>
      <c r="O249" s="1"/>
      <c r="P249" s="128">
        <v>343</v>
      </c>
      <c r="Q249" s="1"/>
      <c r="R249" s="1"/>
      <c r="S249" s="1"/>
      <c r="T249" s="1"/>
      <c r="U249" s="1"/>
      <c r="V249" s="128">
        <v>650</v>
      </c>
      <c r="W249" s="1"/>
      <c r="X249" s="1"/>
      <c r="Y249" s="1"/>
      <c r="Z249" s="1"/>
      <c r="AA249" s="1"/>
      <c r="AB249" s="131">
        <v>322</v>
      </c>
      <c r="AH249" s="131">
        <v>191</v>
      </c>
      <c r="AN249" s="131">
        <v>195</v>
      </c>
      <c r="AT249" s="131">
        <v>179</v>
      </c>
      <c r="AZ249" s="131">
        <v>254</v>
      </c>
      <c r="BJ249" s="131">
        <v>217</v>
      </c>
      <c r="BU249" s="131">
        <v>294</v>
      </c>
      <c r="CG249" s="131">
        <v>254</v>
      </c>
      <c r="CU249" s="131">
        <v>233</v>
      </c>
      <c r="CZ249" s="10"/>
      <c r="DC249" s="100"/>
      <c r="DJ249" s="131">
        <v>1241</v>
      </c>
      <c r="DO249" s="10"/>
      <c r="EO249" s="196">
        <v>3944</v>
      </c>
      <c r="EP249" s="194">
        <f t="shared" si="304"/>
        <v>0</v>
      </c>
      <c r="EQ249" s="195">
        <f t="shared" si="321"/>
        <v>0</v>
      </c>
      <c r="ER249" s="98">
        <f t="shared" si="322"/>
        <v>0</v>
      </c>
      <c r="ES249" s="98">
        <f t="shared" si="323"/>
        <v>0</v>
      </c>
      <c r="ET249" s="98">
        <f t="shared" si="324"/>
        <v>0</v>
      </c>
      <c r="EU249" s="98">
        <f t="shared" si="325"/>
        <v>0</v>
      </c>
      <c r="EV249" s="98">
        <f t="shared" si="326"/>
        <v>0</v>
      </c>
      <c r="EW249" s="98">
        <f t="shared" si="327"/>
        <v>0</v>
      </c>
      <c r="EX249" s="98">
        <f t="shared" si="328"/>
        <v>0</v>
      </c>
      <c r="EY249" s="98">
        <f t="shared" si="329"/>
        <v>0</v>
      </c>
      <c r="EZ249" s="98">
        <f t="shared" si="330"/>
        <v>0</v>
      </c>
      <c r="FA249" s="195">
        <f t="shared" si="331"/>
        <v>0</v>
      </c>
      <c r="FB249" s="195">
        <f t="shared" si="332"/>
        <v>0</v>
      </c>
      <c r="FC249" s="196">
        <f t="shared" si="305"/>
        <v>0</v>
      </c>
      <c r="FF249" s="10">
        <v>4001</v>
      </c>
      <c r="FG249" s="191">
        <f t="shared" si="306"/>
        <v>0</v>
      </c>
      <c r="FH249" s="192">
        <f t="shared" si="307"/>
        <v>0</v>
      </c>
      <c r="FI249" s="160">
        <f t="shared" si="308"/>
        <v>0</v>
      </c>
      <c r="FJ249" s="160">
        <f t="shared" si="309"/>
        <v>0</v>
      </c>
      <c r="FK249" s="160">
        <f t="shared" si="310"/>
        <v>0</v>
      </c>
      <c r="FL249" s="160">
        <f t="shared" si="311"/>
        <v>0</v>
      </c>
      <c r="FM249" s="160">
        <f t="shared" si="312"/>
        <v>0</v>
      </c>
      <c r="FN249" s="160">
        <f t="shared" si="313"/>
        <v>0</v>
      </c>
      <c r="FO249" s="160">
        <f t="shared" si="314"/>
        <v>0</v>
      </c>
      <c r="FP249" s="160">
        <f t="shared" si="315"/>
        <v>0</v>
      </c>
      <c r="FQ249" s="160">
        <f t="shared" si="316"/>
        <v>0</v>
      </c>
      <c r="FR249" s="192">
        <f t="shared" si="317"/>
        <v>0</v>
      </c>
      <c r="FS249" s="192">
        <f t="shared" si="318"/>
        <v>0</v>
      </c>
      <c r="FT249" s="193">
        <f t="shared" si="319"/>
        <v>0</v>
      </c>
      <c r="FU249" s="193">
        <f t="shared" si="320"/>
        <v>0</v>
      </c>
    </row>
    <row r="250" spans="8:177" ht="13" thickBot="1" x14ac:dyDescent="0.3">
      <c r="H250" s="1"/>
      <c r="I250" s="1"/>
      <c r="J250" s="1"/>
      <c r="K250" s="1"/>
      <c r="L250" s="1"/>
      <c r="M250" s="1"/>
      <c r="N250" s="1"/>
      <c r="O250" s="1"/>
      <c r="P250" s="128">
        <v>93</v>
      </c>
      <c r="Q250" s="1"/>
      <c r="R250" s="1"/>
      <c r="S250" s="1"/>
      <c r="T250" s="1"/>
      <c r="U250" s="1"/>
      <c r="V250" s="128">
        <v>231</v>
      </c>
      <c r="W250" s="1"/>
      <c r="X250" s="1"/>
      <c r="Y250" s="1"/>
      <c r="Z250" s="1"/>
      <c r="AA250" s="1"/>
      <c r="AB250" s="131">
        <v>340</v>
      </c>
      <c r="AH250" s="131">
        <v>217</v>
      </c>
      <c r="AN250" s="131">
        <v>201</v>
      </c>
      <c r="AT250" s="131">
        <v>190</v>
      </c>
      <c r="AZ250" s="131">
        <v>348</v>
      </c>
      <c r="BJ250" s="131">
        <v>222</v>
      </c>
      <c r="BU250" s="131">
        <v>343</v>
      </c>
      <c r="CG250" s="131">
        <v>330</v>
      </c>
      <c r="CU250" s="131">
        <v>254</v>
      </c>
      <c r="CZ250" s="10"/>
      <c r="DC250" s="100"/>
      <c r="DJ250" s="131">
        <v>1477</v>
      </c>
      <c r="DO250" s="10"/>
      <c r="EO250" s="196">
        <v>3974</v>
      </c>
      <c r="EP250" s="194">
        <f t="shared" si="304"/>
        <v>0</v>
      </c>
      <c r="EQ250" s="195">
        <f t="shared" si="321"/>
        <v>0</v>
      </c>
      <c r="ER250" s="98">
        <f t="shared" si="322"/>
        <v>0</v>
      </c>
      <c r="ES250" s="98">
        <f t="shared" si="323"/>
        <v>0</v>
      </c>
      <c r="ET250" s="98">
        <f t="shared" si="324"/>
        <v>0</v>
      </c>
      <c r="EU250" s="98">
        <f t="shared" si="325"/>
        <v>0</v>
      </c>
      <c r="EV250" s="98">
        <f t="shared" si="326"/>
        <v>0</v>
      </c>
      <c r="EW250" s="98">
        <f t="shared" si="327"/>
        <v>0</v>
      </c>
      <c r="EX250" s="98">
        <f t="shared" si="328"/>
        <v>0</v>
      </c>
      <c r="EY250" s="98">
        <f t="shared" si="329"/>
        <v>0</v>
      </c>
      <c r="EZ250" s="98">
        <f t="shared" si="330"/>
        <v>0</v>
      </c>
      <c r="FA250" s="195">
        <f t="shared" si="331"/>
        <v>0</v>
      </c>
      <c r="FB250" s="195">
        <f t="shared" si="332"/>
        <v>0</v>
      </c>
      <c r="FC250" s="196">
        <f t="shared" si="305"/>
        <v>0</v>
      </c>
      <c r="FF250" s="10">
        <v>4003</v>
      </c>
      <c r="FG250" s="191">
        <f t="shared" si="306"/>
        <v>0</v>
      </c>
      <c r="FH250" s="192">
        <f t="shared" si="307"/>
        <v>0</v>
      </c>
      <c r="FI250" s="160">
        <f t="shared" si="308"/>
        <v>0</v>
      </c>
      <c r="FJ250" s="160">
        <f t="shared" si="309"/>
        <v>0</v>
      </c>
      <c r="FK250" s="160">
        <f t="shared" si="310"/>
        <v>0</v>
      </c>
      <c r="FL250" s="160">
        <f t="shared" si="311"/>
        <v>0</v>
      </c>
      <c r="FM250" s="160">
        <f t="shared" si="312"/>
        <v>0</v>
      </c>
      <c r="FN250" s="160">
        <f t="shared" si="313"/>
        <v>0</v>
      </c>
      <c r="FO250" s="160">
        <f t="shared" si="314"/>
        <v>0</v>
      </c>
      <c r="FP250" s="160">
        <f t="shared" si="315"/>
        <v>0</v>
      </c>
      <c r="FQ250" s="160">
        <f t="shared" si="316"/>
        <v>0</v>
      </c>
      <c r="FR250" s="192">
        <f t="shared" si="317"/>
        <v>0</v>
      </c>
      <c r="FS250" s="192">
        <f t="shared" si="318"/>
        <v>0</v>
      </c>
      <c r="FT250" s="193">
        <f t="shared" si="319"/>
        <v>0</v>
      </c>
      <c r="FU250" s="193">
        <f t="shared" si="320"/>
        <v>0</v>
      </c>
    </row>
    <row r="251" spans="8:177" ht="13" thickBot="1" x14ac:dyDescent="0.3">
      <c r="H251" s="1"/>
      <c r="I251" s="1"/>
      <c r="J251" s="1"/>
      <c r="K251" s="1"/>
      <c r="L251" s="1"/>
      <c r="M251" s="1"/>
      <c r="N251" s="1"/>
      <c r="O251" s="1"/>
      <c r="P251" s="128">
        <v>716</v>
      </c>
      <c r="Q251" s="1"/>
      <c r="R251" s="1"/>
      <c r="S251" s="1"/>
      <c r="T251" s="1"/>
      <c r="U251" s="1"/>
      <c r="V251" s="128">
        <v>180</v>
      </c>
      <c r="W251" s="1"/>
      <c r="X251" s="1"/>
      <c r="Y251" s="1"/>
      <c r="Z251" s="1"/>
      <c r="AA251" s="1"/>
      <c r="AB251" s="131">
        <v>365</v>
      </c>
      <c r="AH251" s="131">
        <v>245</v>
      </c>
      <c r="AN251" s="142">
        <v>217</v>
      </c>
      <c r="AT251" s="131">
        <v>233</v>
      </c>
      <c r="AZ251" s="131">
        <v>365</v>
      </c>
      <c r="BJ251" s="131">
        <v>247</v>
      </c>
      <c r="BU251" s="142">
        <v>469</v>
      </c>
      <c r="CG251" s="142">
        <v>469</v>
      </c>
      <c r="CU251" s="142">
        <v>330</v>
      </c>
      <c r="CZ251" s="10"/>
      <c r="DC251" s="100"/>
      <c r="DJ251" s="142">
        <v>1519</v>
      </c>
      <c r="DO251" s="10"/>
      <c r="EO251" s="196">
        <v>3996</v>
      </c>
      <c r="EP251" s="194">
        <f t="shared" si="304"/>
        <v>0</v>
      </c>
      <c r="EQ251" s="195">
        <f t="shared" si="321"/>
        <v>0</v>
      </c>
      <c r="ER251" s="98">
        <f t="shared" si="322"/>
        <v>0</v>
      </c>
      <c r="ES251" s="98">
        <f t="shared" si="323"/>
        <v>0</v>
      </c>
      <c r="ET251" s="98">
        <f t="shared" si="324"/>
        <v>0</v>
      </c>
      <c r="EU251" s="98">
        <f t="shared" si="325"/>
        <v>0</v>
      </c>
      <c r="EV251" s="98">
        <f t="shared" si="326"/>
        <v>0</v>
      </c>
      <c r="EW251" s="98">
        <f t="shared" si="327"/>
        <v>0</v>
      </c>
      <c r="EX251" s="98">
        <f t="shared" si="328"/>
        <v>0</v>
      </c>
      <c r="EY251" s="98">
        <f t="shared" si="329"/>
        <v>0</v>
      </c>
      <c r="EZ251" s="98">
        <f t="shared" si="330"/>
        <v>0</v>
      </c>
      <c r="FA251" s="195">
        <f t="shared" si="331"/>
        <v>0</v>
      </c>
      <c r="FB251" s="195">
        <f t="shared" si="332"/>
        <v>0</v>
      </c>
      <c r="FC251" s="196">
        <f t="shared" si="305"/>
        <v>0</v>
      </c>
      <c r="FF251" s="10">
        <v>4009</v>
      </c>
      <c r="FG251" s="191">
        <f t="shared" si="306"/>
        <v>0</v>
      </c>
      <c r="FH251" s="192">
        <f t="shared" si="307"/>
        <v>0</v>
      </c>
      <c r="FI251" s="160">
        <f t="shared" si="308"/>
        <v>0</v>
      </c>
      <c r="FJ251" s="160">
        <f t="shared" si="309"/>
        <v>0</v>
      </c>
      <c r="FK251" s="160">
        <f t="shared" si="310"/>
        <v>0</v>
      </c>
      <c r="FL251" s="160">
        <f t="shared" si="311"/>
        <v>0</v>
      </c>
      <c r="FM251" s="160">
        <f t="shared" si="312"/>
        <v>0</v>
      </c>
      <c r="FN251" s="160">
        <f t="shared" si="313"/>
        <v>0</v>
      </c>
      <c r="FO251" s="160">
        <f t="shared" si="314"/>
        <v>0</v>
      </c>
      <c r="FP251" s="160">
        <f t="shared" si="315"/>
        <v>0</v>
      </c>
      <c r="FQ251" s="160">
        <f t="shared" si="316"/>
        <v>0</v>
      </c>
      <c r="FR251" s="192">
        <f t="shared" si="317"/>
        <v>0</v>
      </c>
      <c r="FS251" s="192">
        <f t="shared" si="318"/>
        <v>0</v>
      </c>
      <c r="FT251" s="193">
        <f t="shared" si="319"/>
        <v>0</v>
      </c>
      <c r="FU251" s="193">
        <f t="shared" si="320"/>
        <v>0</v>
      </c>
    </row>
    <row r="252" spans="8:177" ht="13" thickBot="1" x14ac:dyDescent="0.3">
      <c r="H252" s="1"/>
      <c r="I252" s="1"/>
      <c r="J252" s="1"/>
      <c r="K252" s="1"/>
      <c r="L252" s="1"/>
      <c r="M252" s="1"/>
      <c r="N252" s="1"/>
      <c r="O252" s="1"/>
      <c r="P252" s="127">
        <v>233</v>
      </c>
      <c r="Q252" s="1"/>
      <c r="R252" s="1"/>
      <c r="S252" s="1"/>
      <c r="T252" s="1"/>
      <c r="U252" s="1"/>
      <c r="V252" s="126">
        <v>111</v>
      </c>
      <c r="W252" s="1"/>
      <c r="X252" s="1"/>
      <c r="Y252" s="1"/>
      <c r="Z252" s="1"/>
      <c r="AA252" s="1"/>
      <c r="AB252" s="131">
        <v>435</v>
      </c>
      <c r="AH252" s="131">
        <v>254</v>
      </c>
      <c r="AN252" s="142">
        <v>233</v>
      </c>
      <c r="AT252" s="131">
        <v>330</v>
      </c>
      <c r="AZ252" s="131">
        <v>368</v>
      </c>
      <c r="BJ252" s="131">
        <v>329</v>
      </c>
      <c r="BU252" s="131">
        <v>888</v>
      </c>
      <c r="CG252" s="131">
        <v>610</v>
      </c>
      <c r="CU252" s="142">
        <v>341</v>
      </c>
      <c r="CZ252" s="10"/>
      <c r="DC252" s="100"/>
      <c r="DJ252" s="142">
        <v>1538</v>
      </c>
      <c r="DO252" s="10"/>
      <c r="EO252" s="196">
        <v>4003</v>
      </c>
      <c r="EP252" s="194">
        <f t="shared" si="304"/>
        <v>0</v>
      </c>
      <c r="EQ252" s="195">
        <f t="shared" si="321"/>
        <v>0</v>
      </c>
      <c r="ER252" s="98">
        <f t="shared" si="322"/>
        <v>0</v>
      </c>
      <c r="ES252" s="98">
        <f t="shared" si="323"/>
        <v>0</v>
      </c>
      <c r="ET252" s="98">
        <f t="shared" si="324"/>
        <v>0</v>
      </c>
      <c r="EU252" s="98">
        <f t="shared" si="325"/>
        <v>0</v>
      </c>
      <c r="EV252" s="98">
        <f t="shared" si="326"/>
        <v>0</v>
      </c>
      <c r="EW252" s="98">
        <f t="shared" si="327"/>
        <v>0</v>
      </c>
      <c r="EX252" s="98">
        <f t="shared" si="328"/>
        <v>0</v>
      </c>
      <c r="EY252" s="98">
        <f t="shared" si="329"/>
        <v>0</v>
      </c>
      <c r="EZ252" s="98">
        <f t="shared" si="330"/>
        <v>0</v>
      </c>
      <c r="FA252" s="195">
        <f t="shared" si="331"/>
        <v>0</v>
      </c>
      <c r="FB252" s="195">
        <f t="shared" si="332"/>
        <v>0</v>
      </c>
      <c r="FC252" s="196">
        <f t="shared" si="305"/>
        <v>0</v>
      </c>
      <c r="FF252" s="10">
        <v>4028</v>
      </c>
      <c r="FG252" s="191">
        <f t="shared" si="306"/>
        <v>0</v>
      </c>
      <c r="FH252" s="192">
        <f t="shared" si="307"/>
        <v>0</v>
      </c>
      <c r="FI252" s="160">
        <f t="shared" si="308"/>
        <v>0</v>
      </c>
      <c r="FJ252" s="160">
        <f t="shared" si="309"/>
        <v>0</v>
      </c>
      <c r="FK252" s="160">
        <f t="shared" si="310"/>
        <v>0</v>
      </c>
      <c r="FL252" s="160">
        <f t="shared" si="311"/>
        <v>0</v>
      </c>
      <c r="FM252" s="160">
        <f t="shared" si="312"/>
        <v>0</v>
      </c>
      <c r="FN252" s="160">
        <f t="shared" si="313"/>
        <v>0</v>
      </c>
      <c r="FO252" s="160">
        <f t="shared" si="314"/>
        <v>0</v>
      </c>
      <c r="FP252" s="160">
        <f t="shared" si="315"/>
        <v>0</v>
      </c>
      <c r="FQ252" s="160">
        <f t="shared" si="316"/>
        <v>0</v>
      </c>
      <c r="FR252" s="192">
        <f t="shared" si="317"/>
        <v>0</v>
      </c>
      <c r="FS252" s="192">
        <f t="shared" si="318"/>
        <v>0</v>
      </c>
      <c r="FT252" s="193">
        <f t="shared" si="319"/>
        <v>0</v>
      </c>
      <c r="FU252" s="193">
        <f t="shared" si="320"/>
        <v>0</v>
      </c>
    </row>
    <row r="253" spans="8:177" ht="13" thickBot="1" x14ac:dyDescent="0.3">
      <c r="H253" s="1"/>
      <c r="I253" s="1"/>
      <c r="J253" s="1"/>
      <c r="K253" s="1"/>
      <c r="L253" s="1"/>
      <c r="M253" s="1"/>
      <c r="N253" s="1"/>
      <c r="O253" s="1"/>
      <c r="P253" s="126">
        <v>144</v>
      </c>
      <c r="Q253" s="1"/>
      <c r="R253" s="1"/>
      <c r="S253" s="1"/>
      <c r="T253" s="1"/>
      <c r="U253" s="1"/>
      <c r="V253" s="126">
        <v>343</v>
      </c>
      <c r="W253" s="1"/>
      <c r="X253" s="1"/>
      <c r="Y253" s="1"/>
      <c r="Z253" s="1"/>
      <c r="AA253" s="1"/>
      <c r="AB253" s="131">
        <v>461</v>
      </c>
      <c r="AH253" s="131">
        <v>330</v>
      </c>
      <c r="AN253" s="131">
        <v>296</v>
      </c>
      <c r="AT253" s="131">
        <v>386</v>
      </c>
      <c r="AZ253" s="131">
        <v>384</v>
      </c>
      <c r="BJ253" s="131">
        <v>343</v>
      </c>
      <c r="BU253" s="131">
        <v>1086</v>
      </c>
      <c r="CG253" s="131">
        <v>781</v>
      </c>
      <c r="CU253" s="142">
        <v>548</v>
      </c>
      <c r="CZ253" s="10"/>
      <c r="DC253" s="100"/>
      <c r="DJ253" s="142">
        <v>1640</v>
      </c>
      <c r="DO253" s="10"/>
      <c r="EO253" s="196">
        <v>4039</v>
      </c>
      <c r="EP253" s="194">
        <f t="shared" si="304"/>
        <v>1</v>
      </c>
      <c r="EQ253" s="195">
        <f t="shared" si="321"/>
        <v>1</v>
      </c>
      <c r="ER253" s="98">
        <f t="shared" si="322"/>
        <v>0</v>
      </c>
      <c r="ES253" s="98">
        <f t="shared" si="323"/>
        <v>0</v>
      </c>
      <c r="ET253" s="98">
        <f t="shared" si="324"/>
        <v>0</v>
      </c>
      <c r="EU253" s="98">
        <f t="shared" si="325"/>
        <v>0</v>
      </c>
      <c r="EV253" s="98">
        <f t="shared" si="326"/>
        <v>0</v>
      </c>
      <c r="EW253" s="98">
        <f t="shared" si="327"/>
        <v>0</v>
      </c>
      <c r="EX253" s="98">
        <f t="shared" si="328"/>
        <v>0</v>
      </c>
      <c r="EY253" s="98">
        <f t="shared" si="329"/>
        <v>0</v>
      </c>
      <c r="EZ253" s="98">
        <f t="shared" si="330"/>
        <v>0</v>
      </c>
      <c r="FA253" s="195">
        <f t="shared" si="331"/>
        <v>0</v>
      </c>
      <c r="FB253" s="195">
        <f t="shared" si="332"/>
        <v>0</v>
      </c>
      <c r="FC253" s="196">
        <f t="shared" si="305"/>
        <v>0</v>
      </c>
      <c r="FF253" s="10">
        <v>4039</v>
      </c>
      <c r="FG253" s="191">
        <f t="shared" si="306"/>
        <v>0</v>
      </c>
      <c r="FH253" s="192">
        <f t="shared" si="307"/>
        <v>0</v>
      </c>
      <c r="FI253" s="160">
        <f t="shared" si="308"/>
        <v>1</v>
      </c>
      <c r="FJ253" s="160">
        <f t="shared" si="309"/>
        <v>0</v>
      </c>
      <c r="FK253" s="160">
        <f t="shared" si="310"/>
        <v>0</v>
      </c>
      <c r="FL253" s="160">
        <f t="shared" si="311"/>
        <v>0</v>
      </c>
      <c r="FM253" s="160">
        <f t="shared" si="312"/>
        <v>0</v>
      </c>
      <c r="FN253" s="160">
        <f t="shared" si="313"/>
        <v>0</v>
      </c>
      <c r="FO253" s="160">
        <f t="shared" si="314"/>
        <v>0</v>
      </c>
      <c r="FP253" s="160">
        <f t="shared" si="315"/>
        <v>0</v>
      </c>
      <c r="FQ253" s="160">
        <f t="shared" si="316"/>
        <v>0</v>
      </c>
      <c r="FR253" s="192">
        <f t="shared" si="317"/>
        <v>0</v>
      </c>
      <c r="FS253" s="192">
        <f t="shared" si="318"/>
        <v>0</v>
      </c>
      <c r="FT253" s="193">
        <f t="shared" si="319"/>
        <v>0</v>
      </c>
      <c r="FU253" s="193">
        <f t="shared" si="320"/>
        <v>0</v>
      </c>
    </row>
    <row r="254" spans="8:177" ht="13" thickBot="1" x14ac:dyDescent="0.3">
      <c r="H254" s="1"/>
      <c r="I254" s="1"/>
      <c r="J254" s="1"/>
      <c r="K254" s="1"/>
      <c r="L254" s="1"/>
      <c r="M254" s="1"/>
      <c r="N254" s="1"/>
      <c r="O254" s="1"/>
      <c r="P254" s="126">
        <v>311</v>
      </c>
      <c r="Q254" s="1"/>
      <c r="R254" s="1"/>
      <c r="S254" s="1"/>
      <c r="T254" s="1"/>
      <c r="U254" s="1"/>
      <c r="V254" s="126">
        <v>341</v>
      </c>
      <c r="W254" s="1"/>
      <c r="X254" s="1"/>
      <c r="Y254" s="1"/>
      <c r="Z254" s="1"/>
      <c r="AA254" s="1"/>
      <c r="AB254" s="142">
        <v>469</v>
      </c>
      <c r="AH254" s="131">
        <v>337</v>
      </c>
      <c r="AN254" s="142">
        <v>451</v>
      </c>
      <c r="AT254" s="131">
        <v>503</v>
      </c>
      <c r="AZ254" s="131">
        <v>842</v>
      </c>
      <c r="BJ254" s="131">
        <v>399</v>
      </c>
      <c r="BU254" s="131">
        <v>1114</v>
      </c>
      <c r="CG254" s="131">
        <v>968</v>
      </c>
      <c r="CU254" s="131">
        <v>639</v>
      </c>
      <c r="CZ254" s="10"/>
      <c r="DC254" s="100"/>
      <c r="DJ254" s="131">
        <v>1678</v>
      </c>
      <c r="DO254" s="10"/>
      <c r="EO254" s="196">
        <v>4061</v>
      </c>
      <c r="EP254" s="194">
        <f t="shared" si="304"/>
        <v>0</v>
      </c>
      <c r="EQ254" s="195">
        <f t="shared" si="321"/>
        <v>0</v>
      </c>
      <c r="ER254" s="98">
        <f t="shared" si="322"/>
        <v>0</v>
      </c>
      <c r="ES254" s="98">
        <f t="shared" si="323"/>
        <v>0</v>
      </c>
      <c r="ET254" s="98">
        <f t="shared" si="324"/>
        <v>0</v>
      </c>
      <c r="EU254" s="98">
        <f t="shared" si="325"/>
        <v>0</v>
      </c>
      <c r="EV254" s="98">
        <f t="shared" si="326"/>
        <v>0</v>
      </c>
      <c r="EW254" s="98">
        <f t="shared" si="327"/>
        <v>0</v>
      </c>
      <c r="EX254" s="98">
        <f t="shared" si="328"/>
        <v>0</v>
      </c>
      <c r="EY254" s="98">
        <f t="shared" si="329"/>
        <v>0</v>
      </c>
      <c r="EZ254" s="98">
        <f t="shared" si="330"/>
        <v>0</v>
      </c>
      <c r="FA254" s="195">
        <f t="shared" si="331"/>
        <v>0</v>
      </c>
      <c r="FB254" s="195">
        <f t="shared" si="332"/>
        <v>0</v>
      </c>
      <c r="FC254" s="196">
        <f t="shared" si="305"/>
        <v>0</v>
      </c>
      <c r="FF254" s="10">
        <v>4085</v>
      </c>
      <c r="FG254" s="191">
        <f t="shared" si="306"/>
        <v>0</v>
      </c>
      <c r="FH254" s="192">
        <f t="shared" si="307"/>
        <v>0</v>
      </c>
      <c r="FI254" s="160">
        <f t="shared" si="308"/>
        <v>0</v>
      </c>
      <c r="FJ254" s="160">
        <f t="shared" si="309"/>
        <v>0</v>
      </c>
      <c r="FK254" s="160">
        <f t="shared" si="310"/>
        <v>0</v>
      </c>
      <c r="FL254" s="160">
        <f t="shared" si="311"/>
        <v>0</v>
      </c>
      <c r="FM254" s="160">
        <f t="shared" si="312"/>
        <v>0</v>
      </c>
      <c r="FN254" s="160">
        <f t="shared" si="313"/>
        <v>0</v>
      </c>
      <c r="FO254" s="160">
        <f t="shared" si="314"/>
        <v>0</v>
      </c>
      <c r="FP254" s="160">
        <f t="shared" si="315"/>
        <v>0</v>
      </c>
      <c r="FQ254" s="160">
        <f t="shared" si="316"/>
        <v>0</v>
      </c>
      <c r="FR254" s="192">
        <f t="shared" si="317"/>
        <v>0</v>
      </c>
      <c r="FS254" s="192">
        <f t="shared" si="318"/>
        <v>0</v>
      </c>
      <c r="FT254" s="193">
        <f t="shared" si="319"/>
        <v>0</v>
      </c>
      <c r="FU254" s="193">
        <f t="shared" si="320"/>
        <v>0</v>
      </c>
    </row>
    <row r="255" spans="8:177" ht="13" thickBot="1" x14ac:dyDescent="0.3">
      <c r="H255" s="1"/>
      <c r="I255" s="1"/>
      <c r="J255" s="1"/>
      <c r="K255" s="1"/>
      <c r="L255" s="1"/>
      <c r="M255" s="1"/>
      <c r="N255" s="1"/>
      <c r="O255" s="1"/>
      <c r="P255" s="126">
        <v>173</v>
      </c>
      <c r="Q255" s="1"/>
      <c r="R255" s="1"/>
      <c r="S255" s="1"/>
      <c r="T255" s="1"/>
      <c r="U255" s="1"/>
      <c r="V255" s="126">
        <v>292</v>
      </c>
      <c r="W255" s="1"/>
      <c r="X255" s="1"/>
      <c r="Y255" s="1"/>
      <c r="Z255" s="1"/>
      <c r="AA255" s="1"/>
      <c r="AB255" s="142">
        <v>494</v>
      </c>
      <c r="AH255" s="131">
        <v>447</v>
      </c>
      <c r="AN255" s="142">
        <v>503</v>
      </c>
      <c r="AT255" s="131">
        <v>910</v>
      </c>
      <c r="AZ255" s="131">
        <v>968</v>
      </c>
      <c r="BJ255" s="142">
        <v>488</v>
      </c>
      <c r="BU255" s="142">
        <v>1625</v>
      </c>
      <c r="CG255" s="142">
        <v>973</v>
      </c>
      <c r="CU255" s="131">
        <v>744</v>
      </c>
      <c r="CZ255" s="10"/>
      <c r="DC255" s="100"/>
      <c r="DJ255" s="131">
        <v>1918</v>
      </c>
      <c r="DO255" s="10"/>
      <c r="EO255" s="196">
        <v>4118</v>
      </c>
      <c r="EP255" s="194">
        <f t="shared" ref="EP255:EP317" si="333">IF(ISNA(MATCH(EO255,DY$62:DY$173,0)),0,1)</f>
        <v>0</v>
      </c>
      <c r="EQ255" s="195">
        <f t="shared" si="321"/>
        <v>0</v>
      </c>
      <c r="ER255" s="98">
        <f t="shared" si="322"/>
        <v>0</v>
      </c>
      <c r="ES255" s="98">
        <f t="shared" si="323"/>
        <v>0</v>
      </c>
      <c r="ET255" s="98">
        <f t="shared" si="324"/>
        <v>0</v>
      </c>
      <c r="EU255" s="98">
        <f t="shared" si="325"/>
        <v>0</v>
      </c>
      <c r="EV255" s="98">
        <f t="shared" si="326"/>
        <v>0</v>
      </c>
      <c r="EW255" s="98">
        <f t="shared" si="327"/>
        <v>0</v>
      </c>
      <c r="EX255" s="98">
        <f t="shared" si="328"/>
        <v>0</v>
      </c>
      <c r="EY255" s="98">
        <f t="shared" si="329"/>
        <v>0</v>
      </c>
      <c r="EZ255" s="98">
        <f t="shared" si="330"/>
        <v>0</v>
      </c>
      <c r="FA255" s="195">
        <f t="shared" si="331"/>
        <v>0</v>
      </c>
      <c r="FB255" s="195">
        <f t="shared" si="332"/>
        <v>0</v>
      </c>
      <c r="FC255" s="196">
        <f t="shared" ref="FC255:FC317" si="334">IF(ISNA(MATCH(EO255,$H$53:$H$100,0)),0,1)</f>
        <v>0</v>
      </c>
      <c r="FF255" s="10">
        <v>4103</v>
      </c>
      <c r="FG255" s="191">
        <f t="shared" ref="FG255:FG283" si="335">IF(ISNA(MATCH(FF255,EO$62:EO$173,0)),0,1)</f>
        <v>0</v>
      </c>
      <c r="FH255" s="192">
        <f t="shared" ref="FH255:FH283" si="336">IF(ISNA(MATCH(FF255,DY$62:DY$157,0)),0,1)</f>
        <v>0</v>
      </c>
      <c r="FI255" s="160">
        <f t="shared" ref="FI255:FI283" si="337">IF(ISNA(MATCH(FF255,DJ$62:DJ$157,0)),0,1)</f>
        <v>0</v>
      </c>
      <c r="FJ255" s="160">
        <f t="shared" ref="FJ255:FJ283" si="338">IF(ISNA(MATCH(FF255,CU$62:CU$157,0)),0,1)</f>
        <v>0</v>
      </c>
      <c r="FK255" s="160">
        <f t="shared" ref="FK255:FK283" si="339">IF(ISNA(MATCH(FF255,CG$62:CG$157,0)),0,1)</f>
        <v>0</v>
      </c>
      <c r="FL255" s="160">
        <f t="shared" ref="FL255:FL283" si="340">IF(ISNA(MATCH(FF255,BU$62:BU$157,0)),0,1)</f>
        <v>0</v>
      </c>
      <c r="FM255" s="160">
        <f t="shared" ref="FM255:FM283" si="341">IF(ISNA(MATCH(FF255,BJ$62:BJ$157,0)),0,1)</f>
        <v>0</v>
      </c>
      <c r="FN255" s="160">
        <f t="shared" ref="FN255:FN283" si="342">IF(ISNA(MATCH(FF255,AZ$62:AZ$157,0)),0,1)</f>
        <v>0</v>
      </c>
      <c r="FO255" s="160">
        <f t="shared" ref="FO255:FO283" si="343">IF(ISNA(MATCH(FF255,AT$62:AT$157,0)),0,1)</f>
        <v>0</v>
      </c>
      <c r="FP255" s="160">
        <f t="shared" ref="FP255:FP283" si="344">IF(ISNA(MATCH(FF255,AN$62:AN$157,0)),0,1)</f>
        <v>0</v>
      </c>
      <c r="FQ255" s="160">
        <f t="shared" ref="FQ255:FQ283" si="345">IF(ISNA(MATCH(FF255,AH$62:AH$157,0)),0,1)</f>
        <v>0</v>
      </c>
      <c r="FR255" s="192">
        <f t="shared" ref="FR255:FR283" si="346">IF(ISNA(MATCH(FF255,$AB$62:$AB$134,0)),0,1)</f>
        <v>0</v>
      </c>
      <c r="FS255" s="192">
        <f t="shared" ref="FS255:FS283" si="347">IF(ISNA(MATCH(FF255,$V$62:$V$157,0)),0,1)</f>
        <v>0</v>
      </c>
      <c r="FT255" s="193">
        <f t="shared" ref="FT255:FT283" si="348">IF(ISNA(MATCH(FF255,$P$53:$P$134,0)),0,1)</f>
        <v>0</v>
      </c>
      <c r="FU255" s="193">
        <f t="shared" ref="FU255:FU283" si="349">IF(ISNA(MATCH(FF255,$H$53:$H$134,0)),0,1)</f>
        <v>0</v>
      </c>
    </row>
    <row r="256" spans="8:177" ht="13" thickBot="1" x14ac:dyDescent="0.3">
      <c r="H256" s="1"/>
      <c r="I256" s="1"/>
      <c r="J256" s="1"/>
      <c r="K256" s="1"/>
      <c r="L256" s="1"/>
      <c r="M256" s="1"/>
      <c r="N256" s="1"/>
      <c r="O256" s="1"/>
      <c r="P256" s="127">
        <v>25</v>
      </c>
      <c r="Q256" s="1"/>
      <c r="R256" s="1"/>
      <c r="S256" s="1"/>
      <c r="T256" s="1"/>
      <c r="U256" s="1"/>
      <c r="V256" s="127">
        <v>469</v>
      </c>
      <c r="W256" s="1"/>
      <c r="X256" s="1"/>
      <c r="Y256" s="1"/>
      <c r="Z256" s="1"/>
      <c r="AA256" s="1"/>
      <c r="AB256" s="142">
        <v>716</v>
      </c>
      <c r="AH256" s="131">
        <v>492</v>
      </c>
      <c r="AN256" s="131">
        <v>522</v>
      </c>
      <c r="AT256" s="131">
        <v>987</v>
      </c>
      <c r="AZ256" s="131">
        <v>987</v>
      </c>
      <c r="BJ256" s="131">
        <v>870</v>
      </c>
      <c r="BU256" s="142">
        <v>1676</v>
      </c>
      <c r="CG256" s="142">
        <v>987</v>
      </c>
      <c r="CU256" s="142">
        <v>987</v>
      </c>
      <c r="CZ256" s="10"/>
      <c r="DC256" s="100"/>
      <c r="DJ256" s="142">
        <v>1986</v>
      </c>
      <c r="DO256" s="10"/>
      <c r="EO256" s="196">
        <v>4130</v>
      </c>
      <c r="EP256" s="194">
        <f t="shared" si="333"/>
        <v>0</v>
      </c>
      <c r="EQ256" s="195">
        <f t="shared" si="321"/>
        <v>0</v>
      </c>
      <c r="ER256" s="98">
        <f t="shared" si="322"/>
        <v>0</v>
      </c>
      <c r="ES256" s="98">
        <f t="shared" si="323"/>
        <v>0</v>
      </c>
      <c r="ET256" s="98">
        <f t="shared" si="324"/>
        <v>0</v>
      </c>
      <c r="EU256" s="98">
        <f t="shared" si="325"/>
        <v>0</v>
      </c>
      <c r="EV256" s="98">
        <f t="shared" si="326"/>
        <v>0</v>
      </c>
      <c r="EW256" s="98">
        <f t="shared" si="327"/>
        <v>0</v>
      </c>
      <c r="EX256" s="98">
        <f t="shared" si="328"/>
        <v>0</v>
      </c>
      <c r="EY256" s="98">
        <f t="shared" si="329"/>
        <v>0</v>
      </c>
      <c r="EZ256" s="98">
        <f t="shared" si="330"/>
        <v>0</v>
      </c>
      <c r="FA256" s="195">
        <f t="shared" si="331"/>
        <v>0</v>
      </c>
      <c r="FB256" s="195">
        <f t="shared" si="332"/>
        <v>0</v>
      </c>
      <c r="FC256" s="196">
        <f t="shared" si="334"/>
        <v>0</v>
      </c>
      <c r="FF256" s="10">
        <v>4264</v>
      </c>
      <c r="FG256" s="191">
        <f t="shared" si="335"/>
        <v>0</v>
      </c>
      <c r="FH256" s="192">
        <f t="shared" si="336"/>
        <v>0</v>
      </c>
      <c r="FI256" s="160">
        <f t="shared" si="337"/>
        <v>0</v>
      </c>
      <c r="FJ256" s="160">
        <f t="shared" si="338"/>
        <v>0</v>
      </c>
      <c r="FK256" s="160">
        <f t="shared" si="339"/>
        <v>0</v>
      </c>
      <c r="FL256" s="160">
        <f t="shared" si="340"/>
        <v>0</v>
      </c>
      <c r="FM256" s="160">
        <f t="shared" si="341"/>
        <v>0</v>
      </c>
      <c r="FN256" s="160">
        <f t="shared" si="342"/>
        <v>0</v>
      </c>
      <c r="FO256" s="160">
        <f t="shared" si="343"/>
        <v>0</v>
      </c>
      <c r="FP256" s="160">
        <f t="shared" si="344"/>
        <v>0</v>
      </c>
      <c r="FQ256" s="160">
        <f t="shared" si="345"/>
        <v>0</v>
      </c>
      <c r="FR256" s="192">
        <f t="shared" si="346"/>
        <v>0</v>
      </c>
      <c r="FS256" s="192">
        <f t="shared" si="347"/>
        <v>0</v>
      </c>
      <c r="FT256" s="193">
        <f t="shared" si="348"/>
        <v>0</v>
      </c>
      <c r="FU256" s="193">
        <f t="shared" si="349"/>
        <v>0</v>
      </c>
    </row>
    <row r="257" spans="8:177" ht="13" thickBot="1" x14ac:dyDescent="0.3">
      <c r="H257" s="1"/>
      <c r="I257" s="1"/>
      <c r="J257" s="1"/>
      <c r="K257" s="1"/>
      <c r="L257" s="1"/>
      <c r="M257" s="1"/>
      <c r="N257" s="1"/>
      <c r="O257" s="1"/>
      <c r="P257" s="128">
        <v>60</v>
      </c>
      <c r="Q257" s="1"/>
      <c r="R257" s="1"/>
      <c r="S257" s="1"/>
      <c r="T257" s="1"/>
      <c r="U257" s="1"/>
      <c r="V257" s="128">
        <v>25</v>
      </c>
      <c r="W257" s="1"/>
      <c r="X257" s="1"/>
      <c r="Y257" s="1"/>
      <c r="Z257" s="1"/>
      <c r="AA257" s="1"/>
      <c r="AB257" s="131">
        <v>811</v>
      </c>
      <c r="AH257" s="131">
        <v>494</v>
      </c>
      <c r="AN257" s="131">
        <v>547</v>
      </c>
      <c r="AT257" s="142">
        <v>1124</v>
      </c>
      <c r="AZ257" s="142">
        <v>1024</v>
      </c>
      <c r="BJ257" s="131">
        <v>971</v>
      </c>
      <c r="BU257" s="131">
        <v>1718</v>
      </c>
      <c r="CG257" s="131">
        <v>1503</v>
      </c>
      <c r="CU257" s="131">
        <v>1114</v>
      </c>
      <c r="CZ257" s="10"/>
      <c r="DC257" s="100"/>
      <c r="DJ257" s="131">
        <v>2169</v>
      </c>
      <c r="DO257" s="10"/>
      <c r="EO257" s="196">
        <v>4143</v>
      </c>
      <c r="EP257" s="194">
        <f t="shared" si="333"/>
        <v>0</v>
      </c>
      <c r="EQ257" s="195">
        <f t="shared" si="321"/>
        <v>0</v>
      </c>
      <c r="ER257" s="98">
        <f t="shared" si="322"/>
        <v>1</v>
      </c>
      <c r="ES257" s="98">
        <f t="shared" si="323"/>
        <v>0</v>
      </c>
      <c r="ET257" s="98">
        <f t="shared" si="324"/>
        <v>0</v>
      </c>
      <c r="EU257" s="98">
        <f t="shared" si="325"/>
        <v>0</v>
      </c>
      <c r="EV257" s="98">
        <f t="shared" si="326"/>
        <v>0</v>
      </c>
      <c r="EW257" s="98">
        <f t="shared" si="327"/>
        <v>0</v>
      </c>
      <c r="EX257" s="98">
        <f t="shared" si="328"/>
        <v>0</v>
      </c>
      <c r="EY257" s="98">
        <f t="shared" si="329"/>
        <v>0</v>
      </c>
      <c r="EZ257" s="98">
        <f t="shared" si="330"/>
        <v>0</v>
      </c>
      <c r="FA257" s="195">
        <f t="shared" si="331"/>
        <v>0</v>
      </c>
      <c r="FB257" s="195">
        <f t="shared" si="332"/>
        <v>0</v>
      </c>
      <c r="FC257" s="196">
        <f t="shared" si="334"/>
        <v>0</v>
      </c>
      <c r="FF257" s="10">
        <v>4329</v>
      </c>
      <c r="FG257" s="191">
        <f t="shared" si="335"/>
        <v>0</v>
      </c>
      <c r="FH257" s="192">
        <f t="shared" si="336"/>
        <v>0</v>
      </c>
      <c r="FI257" s="160">
        <f t="shared" si="337"/>
        <v>0</v>
      </c>
      <c r="FJ257" s="160">
        <f t="shared" si="338"/>
        <v>0</v>
      </c>
      <c r="FK257" s="160">
        <f t="shared" si="339"/>
        <v>0</v>
      </c>
      <c r="FL257" s="160">
        <f t="shared" si="340"/>
        <v>0</v>
      </c>
      <c r="FM257" s="160">
        <f t="shared" si="341"/>
        <v>0</v>
      </c>
      <c r="FN257" s="160">
        <f t="shared" si="342"/>
        <v>0</v>
      </c>
      <c r="FO257" s="160">
        <f t="shared" si="343"/>
        <v>0</v>
      </c>
      <c r="FP257" s="160">
        <f t="shared" si="344"/>
        <v>0</v>
      </c>
      <c r="FQ257" s="160">
        <f t="shared" si="345"/>
        <v>0</v>
      </c>
      <c r="FR257" s="192">
        <f t="shared" si="346"/>
        <v>0</v>
      </c>
      <c r="FS257" s="192">
        <f t="shared" si="347"/>
        <v>0</v>
      </c>
      <c r="FT257" s="193">
        <f t="shared" si="348"/>
        <v>0</v>
      </c>
      <c r="FU257" s="193">
        <f t="shared" si="349"/>
        <v>0</v>
      </c>
    </row>
    <row r="258" spans="8:177" ht="13" thickBot="1" x14ac:dyDescent="0.3">
      <c r="H258" s="1"/>
      <c r="I258" s="1"/>
      <c r="J258" s="1"/>
      <c r="K258" s="1"/>
      <c r="L258" s="1"/>
      <c r="M258" s="1"/>
      <c r="N258" s="1"/>
      <c r="O258" s="1"/>
      <c r="P258" s="128">
        <v>308</v>
      </c>
      <c r="Q258" s="1"/>
      <c r="R258" s="1"/>
      <c r="S258" s="1"/>
      <c r="T258" s="1"/>
      <c r="U258" s="1"/>
      <c r="V258" s="126">
        <v>175</v>
      </c>
      <c r="W258" s="1"/>
      <c r="X258" s="1"/>
      <c r="Y258" s="1"/>
      <c r="Z258" s="1"/>
      <c r="AA258" s="1"/>
      <c r="AB258" s="131">
        <v>868</v>
      </c>
      <c r="AH258" s="131">
        <v>503</v>
      </c>
      <c r="AN258" s="142">
        <v>968</v>
      </c>
      <c r="AT258" s="131">
        <v>1270</v>
      </c>
      <c r="AZ258" s="131">
        <v>1114</v>
      </c>
      <c r="BJ258" s="131">
        <v>1218</v>
      </c>
      <c r="BU258" s="142">
        <v>1986</v>
      </c>
      <c r="CG258" s="142">
        <v>1801</v>
      </c>
      <c r="CU258" s="131">
        <v>1714</v>
      </c>
      <c r="CZ258" s="10"/>
      <c r="DC258" s="100"/>
      <c r="DJ258" s="131">
        <v>2175</v>
      </c>
      <c r="DO258" s="10"/>
      <c r="EO258" s="196">
        <v>4201</v>
      </c>
      <c r="EP258" s="194">
        <f t="shared" si="333"/>
        <v>0</v>
      </c>
      <c r="EQ258" s="195">
        <f t="shared" si="321"/>
        <v>0</v>
      </c>
      <c r="ER258" s="98">
        <f t="shared" si="322"/>
        <v>0</v>
      </c>
      <c r="ES258" s="98">
        <f t="shared" si="323"/>
        <v>0</v>
      </c>
      <c r="ET258" s="98">
        <f t="shared" si="324"/>
        <v>0</v>
      </c>
      <c r="EU258" s="98">
        <f t="shared" si="325"/>
        <v>0</v>
      </c>
      <c r="EV258" s="98">
        <f t="shared" si="326"/>
        <v>0</v>
      </c>
      <c r="EW258" s="98">
        <f t="shared" si="327"/>
        <v>0</v>
      </c>
      <c r="EX258" s="98">
        <f t="shared" si="328"/>
        <v>0</v>
      </c>
      <c r="EY258" s="98">
        <f t="shared" si="329"/>
        <v>0</v>
      </c>
      <c r="EZ258" s="98">
        <f t="shared" si="330"/>
        <v>0</v>
      </c>
      <c r="FA258" s="195">
        <f t="shared" si="331"/>
        <v>0</v>
      </c>
      <c r="FB258" s="195">
        <f t="shared" si="332"/>
        <v>0</v>
      </c>
      <c r="FC258" s="196">
        <f t="shared" si="334"/>
        <v>0</v>
      </c>
      <c r="FF258" s="10">
        <v>4334</v>
      </c>
      <c r="FG258" s="191">
        <f t="shared" si="335"/>
        <v>0</v>
      </c>
      <c r="FH258" s="192">
        <f t="shared" si="336"/>
        <v>0</v>
      </c>
      <c r="FI258" s="160">
        <f t="shared" si="337"/>
        <v>1</v>
      </c>
      <c r="FJ258" s="160">
        <f t="shared" si="338"/>
        <v>1</v>
      </c>
      <c r="FK258" s="160">
        <f t="shared" si="339"/>
        <v>0</v>
      </c>
      <c r="FL258" s="160">
        <f t="shared" si="340"/>
        <v>0</v>
      </c>
      <c r="FM258" s="160">
        <f t="shared" si="341"/>
        <v>0</v>
      </c>
      <c r="FN258" s="160">
        <f t="shared" si="342"/>
        <v>0</v>
      </c>
      <c r="FO258" s="160">
        <f t="shared" si="343"/>
        <v>0</v>
      </c>
      <c r="FP258" s="160">
        <f t="shared" si="344"/>
        <v>0</v>
      </c>
      <c r="FQ258" s="160">
        <f t="shared" si="345"/>
        <v>0</v>
      </c>
      <c r="FR258" s="192">
        <f t="shared" si="346"/>
        <v>0</v>
      </c>
      <c r="FS258" s="192">
        <f t="shared" si="347"/>
        <v>0</v>
      </c>
      <c r="FT258" s="193">
        <f t="shared" si="348"/>
        <v>0</v>
      </c>
      <c r="FU258" s="193">
        <f t="shared" si="349"/>
        <v>0</v>
      </c>
    </row>
    <row r="259" spans="8:177" ht="13" thickBot="1" x14ac:dyDescent="0.3">
      <c r="H259" s="1"/>
      <c r="I259" s="1"/>
      <c r="J259" s="1"/>
      <c r="K259" s="1"/>
      <c r="L259" s="1"/>
      <c r="M259" s="1"/>
      <c r="N259" s="1"/>
      <c r="O259" s="1"/>
      <c r="P259" s="128">
        <v>71</v>
      </c>
      <c r="Q259" s="1"/>
      <c r="R259" s="1"/>
      <c r="S259" s="1"/>
      <c r="T259" s="1"/>
      <c r="U259" s="1"/>
      <c r="V259" s="128">
        <v>378</v>
      </c>
      <c r="W259" s="1"/>
      <c r="X259" s="1"/>
      <c r="Y259" s="1"/>
      <c r="Z259" s="1"/>
      <c r="AA259" s="1"/>
      <c r="AB259" s="131">
        <v>1038</v>
      </c>
      <c r="AH259" s="131">
        <v>537</v>
      </c>
      <c r="AN259" s="142">
        <v>1114</v>
      </c>
      <c r="AT259" s="131">
        <v>1319</v>
      </c>
      <c r="AZ259" s="142">
        <v>1124</v>
      </c>
      <c r="BJ259" s="131">
        <v>1507</v>
      </c>
      <c r="BU259" s="131">
        <v>2041</v>
      </c>
      <c r="CG259" s="131">
        <v>2016</v>
      </c>
      <c r="CU259" s="131">
        <v>2056</v>
      </c>
      <c r="CZ259" s="10"/>
      <c r="DC259" s="100"/>
      <c r="DJ259" s="131">
        <v>2415</v>
      </c>
      <c r="DO259" s="10"/>
      <c r="EO259" s="196">
        <v>4213</v>
      </c>
      <c r="EP259" s="194">
        <f t="shared" si="333"/>
        <v>0</v>
      </c>
      <c r="EQ259" s="195">
        <f t="shared" si="321"/>
        <v>0</v>
      </c>
      <c r="ER259" s="98">
        <f t="shared" si="322"/>
        <v>0</v>
      </c>
      <c r="ES259" s="98">
        <f t="shared" si="323"/>
        <v>0</v>
      </c>
      <c r="ET259" s="98">
        <f t="shared" si="324"/>
        <v>0</v>
      </c>
      <c r="EU259" s="98">
        <f t="shared" si="325"/>
        <v>0</v>
      </c>
      <c r="EV259" s="98">
        <f t="shared" si="326"/>
        <v>0</v>
      </c>
      <c r="EW259" s="98">
        <f t="shared" si="327"/>
        <v>0</v>
      </c>
      <c r="EX259" s="98">
        <f t="shared" si="328"/>
        <v>0</v>
      </c>
      <c r="EY259" s="98">
        <f t="shared" si="329"/>
        <v>0</v>
      </c>
      <c r="EZ259" s="98">
        <f t="shared" si="330"/>
        <v>0</v>
      </c>
      <c r="FA259" s="195">
        <f t="shared" si="331"/>
        <v>0</v>
      </c>
      <c r="FB259" s="195">
        <f t="shared" si="332"/>
        <v>0</v>
      </c>
      <c r="FC259" s="196">
        <f t="shared" si="334"/>
        <v>0</v>
      </c>
      <c r="FF259" s="10">
        <v>4391</v>
      </c>
      <c r="FG259" s="191">
        <f t="shared" si="335"/>
        <v>0</v>
      </c>
      <c r="FH259" s="192">
        <f t="shared" si="336"/>
        <v>0</v>
      </c>
      <c r="FI259" s="160">
        <f t="shared" si="337"/>
        <v>0</v>
      </c>
      <c r="FJ259" s="160">
        <f t="shared" si="338"/>
        <v>0</v>
      </c>
      <c r="FK259" s="160">
        <f t="shared" si="339"/>
        <v>0</v>
      </c>
      <c r="FL259" s="160">
        <f t="shared" si="340"/>
        <v>0</v>
      </c>
      <c r="FM259" s="160">
        <f t="shared" si="341"/>
        <v>0</v>
      </c>
      <c r="FN259" s="160">
        <f t="shared" si="342"/>
        <v>0</v>
      </c>
      <c r="FO259" s="160">
        <f t="shared" si="343"/>
        <v>0</v>
      </c>
      <c r="FP259" s="160">
        <f t="shared" si="344"/>
        <v>0</v>
      </c>
      <c r="FQ259" s="160">
        <f t="shared" si="345"/>
        <v>0</v>
      </c>
      <c r="FR259" s="192">
        <f t="shared" si="346"/>
        <v>0</v>
      </c>
      <c r="FS259" s="192">
        <f t="shared" si="347"/>
        <v>0</v>
      </c>
      <c r="FT259" s="193">
        <f t="shared" si="348"/>
        <v>0</v>
      </c>
      <c r="FU259" s="193">
        <f t="shared" si="349"/>
        <v>0</v>
      </c>
    </row>
    <row r="260" spans="8:177" ht="13" thickBot="1" x14ac:dyDescent="0.3">
      <c r="H260" s="1"/>
      <c r="I260" s="1"/>
      <c r="J260" s="1"/>
      <c r="K260" s="1"/>
      <c r="L260" s="1"/>
      <c r="M260" s="1"/>
      <c r="N260" s="1"/>
      <c r="O260" s="1"/>
      <c r="P260" s="127">
        <v>118</v>
      </c>
      <c r="Q260" s="1"/>
      <c r="R260" s="1"/>
      <c r="S260" s="1"/>
      <c r="T260" s="1"/>
      <c r="U260" s="1"/>
      <c r="V260" s="127">
        <v>65</v>
      </c>
      <c r="W260" s="1"/>
      <c r="X260" s="1"/>
      <c r="Y260" s="1"/>
      <c r="Z260" s="1"/>
      <c r="AA260" s="1"/>
      <c r="AB260" s="131">
        <v>1126</v>
      </c>
      <c r="AH260" s="131">
        <v>766</v>
      </c>
      <c r="AN260" s="131">
        <v>1126</v>
      </c>
      <c r="AT260" s="142">
        <v>1592</v>
      </c>
      <c r="AZ260" s="142">
        <v>1577</v>
      </c>
      <c r="BJ260" s="131">
        <v>1717</v>
      </c>
      <c r="BU260" s="142">
        <v>2056</v>
      </c>
      <c r="CG260" s="142">
        <v>2054</v>
      </c>
      <c r="CU260" s="131">
        <v>2194</v>
      </c>
      <c r="CZ260" s="10"/>
      <c r="DC260" s="100"/>
      <c r="DJ260" s="131">
        <v>2959</v>
      </c>
      <c r="DO260" s="10"/>
      <c r="EO260" s="196">
        <v>4253</v>
      </c>
      <c r="EP260" s="194">
        <f t="shared" si="333"/>
        <v>0</v>
      </c>
      <c r="EQ260" s="195">
        <f t="shared" si="321"/>
        <v>0</v>
      </c>
      <c r="ER260" s="98">
        <f t="shared" si="322"/>
        <v>0</v>
      </c>
      <c r="ES260" s="98">
        <f t="shared" si="323"/>
        <v>0</v>
      </c>
      <c r="ET260" s="98">
        <f t="shared" si="324"/>
        <v>0</v>
      </c>
      <c r="EU260" s="98">
        <f t="shared" si="325"/>
        <v>0</v>
      </c>
      <c r="EV260" s="98">
        <f t="shared" si="326"/>
        <v>0</v>
      </c>
      <c r="EW260" s="98">
        <f t="shared" si="327"/>
        <v>0</v>
      </c>
      <c r="EX260" s="98">
        <f t="shared" si="328"/>
        <v>0</v>
      </c>
      <c r="EY260" s="98">
        <f t="shared" si="329"/>
        <v>0</v>
      </c>
      <c r="EZ260" s="98">
        <f t="shared" si="330"/>
        <v>0</v>
      </c>
      <c r="FA260" s="195">
        <f t="shared" si="331"/>
        <v>0</v>
      </c>
      <c r="FB260" s="195">
        <f t="shared" si="332"/>
        <v>0</v>
      </c>
      <c r="FC260" s="196">
        <f t="shared" si="334"/>
        <v>0</v>
      </c>
      <c r="FF260" s="10">
        <v>4451</v>
      </c>
      <c r="FG260" s="191">
        <f t="shared" si="335"/>
        <v>0</v>
      </c>
      <c r="FH260" s="192">
        <f t="shared" si="336"/>
        <v>0</v>
      </c>
      <c r="FI260" s="160">
        <f t="shared" si="337"/>
        <v>0</v>
      </c>
      <c r="FJ260" s="160">
        <f t="shared" si="338"/>
        <v>0</v>
      </c>
      <c r="FK260" s="160">
        <f t="shared" si="339"/>
        <v>0</v>
      </c>
      <c r="FL260" s="160">
        <f t="shared" si="340"/>
        <v>0</v>
      </c>
      <c r="FM260" s="160">
        <f t="shared" si="341"/>
        <v>0</v>
      </c>
      <c r="FN260" s="160">
        <f t="shared" si="342"/>
        <v>0</v>
      </c>
      <c r="FO260" s="160">
        <f t="shared" si="343"/>
        <v>0</v>
      </c>
      <c r="FP260" s="160">
        <f t="shared" si="344"/>
        <v>0</v>
      </c>
      <c r="FQ260" s="160">
        <f t="shared" si="345"/>
        <v>0</v>
      </c>
      <c r="FR260" s="192">
        <f t="shared" si="346"/>
        <v>0</v>
      </c>
      <c r="FS260" s="192">
        <f t="shared" si="347"/>
        <v>0</v>
      </c>
      <c r="FT260" s="193">
        <f t="shared" si="348"/>
        <v>0</v>
      </c>
      <c r="FU260" s="193">
        <f t="shared" si="349"/>
        <v>0</v>
      </c>
    </row>
    <row r="261" spans="8:177" ht="13" thickBot="1" x14ac:dyDescent="0.3">
      <c r="H261" s="1"/>
      <c r="I261" s="1"/>
      <c r="J261" s="1"/>
      <c r="K261" s="1"/>
      <c r="L261" s="1"/>
      <c r="M261" s="1"/>
      <c r="N261" s="1"/>
      <c r="O261" s="1"/>
      <c r="P261" s="128">
        <v>64</v>
      </c>
      <c r="Q261" s="1"/>
      <c r="R261" s="1"/>
      <c r="S261" s="1"/>
      <c r="T261" s="1"/>
      <c r="U261" s="1"/>
      <c r="V261" s="128">
        <v>494</v>
      </c>
      <c r="W261" s="1"/>
      <c r="X261" s="1"/>
      <c r="Y261" s="1"/>
      <c r="Z261" s="1"/>
      <c r="AA261" s="1"/>
      <c r="AB261" s="131">
        <v>1218</v>
      </c>
      <c r="AH261" s="131">
        <v>910</v>
      </c>
      <c r="AN261" s="131">
        <v>1139</v>
      </c>
      <c r="AT261" s="131">
        <v>1732</v>
      </c>
      <c r="AZ261" s="131">
        <v>1717</v>
      </c>
      <c r="BJ261" s="131">
        <v>1918</v>
      </c>
      <c r="BU261" s="131">
        <v>2429</v>
      </c>
      <c r="CG261" s="131">
        <v>2826</v>
      </c>
      <c r="CU261" s="131">
        <v>2826</v>
      </c>
      <c r="CZ261" s="10"/>
      <c r="DC261" s="100"/>
      <c r="DJ261" s="131">
        <v>3284</v>
      </c>
      <c r="DO261" s="10"/>
      <c r="EO261" s="196">
        <v>4265</v>
      </c>
      <c r="EP261" s="194">
        <f t="shared" si="333"/>
        <v>1</v>
      </c>
      <c r="EQ261" s="195">
        <f t="shared" si="321"/>
        <v>0</v>
      </c>
      <c r="ER261" s="98">
        <f t="shared" si="322"/>
        <v>0</v>
      </c>
      <c r="ES261" s="98">
        <f t="shared" si="323"/>
        <v>0</v>
      </c>
      <c r="ET261" s="98">
        <f t="shared" si="324"/>
        <v>0</v>
      </c>
      <c r="EU261" s="98">
        <f t="shared" si="325"/>
        <v>0</v>
      </c>
      <c r="EV261" s="98">
        <f t="shared" si="326"/>
        <v>0</v>
      </c>
      <c r="EW261" s="98">
        <f t="shared" si="327"/>
        <v>0</v>
      </c>
      <c r="EX261" s="98">
        <f t="shared" si="328"/>
        <v>0</v>
      </c>
      <c r="EY261" s="98">
        <f t="shared" si="329"/>
        <v>0</v>
      </c>
      <c r="EZ261" s="98">
        <f t="shared" si="330"/>
        <v>0</v>
      </c>
      <c r="FA261" s="195">
        <f t="shared" si="331"/>
        <v>0</v>
      </c>
      <c r="FB261" s="195">
        <f t="shared" si="332"/>
        <v>0</v>
      </c>
      <c r="FC261" s="196">
        <f t="shared" si="334"/>
        <v>0</v>
      </c>
      <c r="FF261" s="10">
        <v>4468</v>
      </c>
      <c r="FG261" s="191">
        <f t="shared" si="335"/>
        <v>0</v>
      </c>
      <c r="FH261" s="192">
        <f t="shared" si="336"/>
        <v>0</v>
      </c>
      <c r="FI261" s="160">
        <f t="shared" si="337"/>
        <v>0</v>
      </c>
      <c r="FJ261" s="160">
        <f t="shared" si="338"/>
        <v>0</v>
      </c>
      <c r="FK261" s="160">
        <f t="shared" si="339"/>
        <v>0</v>
      </c>
      <c r="FL261" s="160">
        <f t="shared" si="340"/>
        <v>0</v>
      </c>
      <c r="FM261" s="160">
        <f t="shared" si="341"/>
        <v>0</v>
      </c>
      <c r="FN261" s="160">
        <f t="shared" si="342"/>
        <v>0</v>
      </c>
      <c r="FO261" s="160">
        <f t="shared" si="343"/>
        <v>0</v>
      </c>
      <c r="FP261" s="160">
        <f t="shared" si="344"/>
        <v>0</v>
      </c>
      <c r="FQ261" s="160">
        <f t="shared" si="345"/>
        <v>0</v>
      </c>
      <c r="FR261" s="192">
        <f t="shared" si="346"/>
        <v>0</v>
      </c>
      <c r="FS261" s="192">
        <f t="shared" si="347"/>
        <v>0</v>
      </c>
      <c r="FT261" s="193">
        <f t="shared" si="348"/>
        <v>0</v>
      </c>
      <c r="FU261" s="193">
        <f t="shared" si="349"/>
        <v>0</v>
      </c>
    </row>
    <row r="262" spans="8:177" ht="13" thickBot="1" x14ac:dyDescent="0.3">
      <c r="H262" s="1"/>
      <c r="I262" s="1"/>
      <c r="J262" s="1"/>
      <c r="K262" s="1"/>
      <c r="L262" s="1"/>
      <c r="M262" s="1"/>
      <c r="N262" s="1"/>
      <c r="O262" s="1"/>
      <c r="P262" s="128">
        <v>180</v>
      </c>
      <c r="Q262" s="1"/>
      <c r="R262" s="1"/>
      <c r="S262" s="1"/>
      <c r="T262" s="1"/>
      <c r="U262" s="1"/>
      <c r="V262" s="126">
        <v>236</v>
      </c>
      <c r="W262" s="1"/>
      <c r="X262" s="1"/>
      <c r="Y262" s="1"/>
      <c r="Z262" s="1"/>
      <c r="AA262" s="1"/>
      <c r="AB262" s="131">
        <v>1272</v>
      </c>
      <c r="AH262" s="131">
        <v>1108</v>
      </c>
      <c r="AN262" s="131">
        <v>1625</v>
      </c>
      <c r="AT262" s="131">
        <v>1816</v>
      </c>
      <c r="AZ262" s="131">
        <v>2016</v>
      </c>
      <c r="BJ262" s="131">
        <v>2753</v>
      </c>
      <c r="BK262" s="97"/>
      <c r="BL262" s="97"/>
      <c r="BM262" s="97"/>
      <c r="BU262" s="131">
        <v>3138</v>
      </c>
      <c r="CG262" s="131">
        <v>3138</v>
      </c>
      <c r="CU262" s="142">
        <v>4143</v>
      </c>
      <c r="CZ262" s="10"/>
      <c r="DC262" s="100"/>
      <c r="DJ262" s="142">
        <v>3476</v>
      </c>
      <c r="DO262" s="10"/>
      <c r="EO262" s="196">
        <v>4362</v>
      </c>
      <c r="EP262" s="194">
        <f t="shared" si="333"/>
        <v>0</v>
      </c>
      <c r="EQ262" s="195">
        <f t="shared" si="321"/>
        <v>0</v>
      </c>
      <c r="ER262" s="98">
        <f t="shared" si="322"/>
        <v>0</v>
      </c>
      <c r="ES262" s="98">
        <f t="shared" si="323"/>
        <v>0</v>
      </c>
      <c r="ET262" s="98">
        <f t="shared" si="324"/>
        <v>0</v>
      </c>
      <c r="EU262" s="98">
        <f t="shared" si="325"/>
        <v>0</v>
      </c>
      <c r="EV262" s="98">
        <f t="shared" si="326"/>
        <v>0</v>
      </c>
      <c r="EW262" s="98">
        <f t="shared" si="327"/>
        <v>0</v>
      </c>
      <c r="EX262" s="98">
        <f t="shared" si="328"/>
        <v>0</v>
      </c>
      <c r="EY262" s="98">
        <f t="shared" si="329"/>
        <v>0</v>
      </c>
      <c r="EZ262" s="98">
        <f t="shared" si="330"/>
        <v>0</v>
      </c>
      <c r="FA262" s="195">
        <f t="shared" si="331"/>
        <v>0</v>
      </c>
      <c r="FB262" s="195">
        <f t="shared" si="332"/>
        <v>0</v>
      </c>
      <c r="FC262" s="196">
        <f t="shared" si="334"/>
        <v>0</v>
      </c>
      <c r="FF262" s="10">
        <v>4469</v>
      </c>
      <c r="FG262" s="191">
        <f t="shared" si="335"/>
        <v>0</v>
      </c>
      <c r="FH262" s="192">
        <f t="shared" si="336"/>
        <v>0</v>
      </c>
      <c r="FI262" s="160">
        <f t="shared" si="337"/>
        <v>0</v>
      </c>
      <c r="FJ262" s="160">
        <f t="shared" si="338"/>
        <v>0</v>
      </c>
      <c r="FK262" s="160">
        <f t="shared" si="339"/>
        <v>0</v>
      </c>
      <c r="FL262" s="160">
        <f t="shared" si="340"/>
        <v>0</v>
      </c>
      <c r="FM262" s="160">
        <f t="shared" si="341"/>
        <v>0</v>
      </c>
      <c r="FN262" s="160">
        <f t="shared" si="342"/>
        <v>0</v>
      </c>
      <c r="FO262" s="160">
        <f t="shared" si="343"/>
        <v>0</v>
      </c>
      <c r="FP262" s="160">
        <f t="shared" si="344"/>
        <v>0</v>
      </c>
      <c r="FQ262" s="160">
        <f t="shared" si="345"/>
        <v>0</v>
      </c>
      <c r="FR262" s="192">
        <f t="shared" si="346"/>
        <v>0</v>
      </c>
      <c r="FS262" s="192">
        <f t="shared" si="347"/>
        <v>0</v>
      </c>
      <c r="FT262" s="193">
        <f t="shared" si="348"/>
        <v>0</v>
      </c>
      <c r="FU262" s="193">
        <f t="shared" si="349"/>
        <v>0</v>
      </c>
    </row>
    <row r="263" spans="8:177" ht="13" thickBot="1" x14ac:dyDescent="0.3">
      <c r="H263" s="1"/>
      <c r="I263" s="1"/>
      <c r="J263" s="1"/>
      <c r="K263" s="1"/>
      <c r="L263" s="1"/>
      <c r="M263" s="1"/>
      <c r="N263" s="1"/>
      <c r="O263" s="1"/>
      <c r="P263" s="234">
        <v>66</v>
      </c>
      <c r="Q263" s="1"/>
      <c r="R263" s="1"/>
      <c r="S263" s="1"/>
      <c r="T263" s="1"/>
      <c r="U263" s="1"/>
      <c r="V263" s="234">
        <v>302</v>
      </c>
      <c r="W263" s="1"/>
      <c r="X263" s="1"/>
      <c r="Y263" s="1"/>
      <c r="Z263" s="1"/>
      <c r="AA263" s="1"/>
      <c r="AB263" s="132">
        <v>1388</v>
      </c>
      <c r="AH263" s="132">
        <v>1510</v>
      </c>
      <c r="AN263" s="132">
        <v>1902</v>
      </c>
      <c r="AT263" s="132">
        <v>1902</v>
      </c>
      <c r="AZ263" s="132">
        <v>2171</v>
      </c>
      <c r="BJ263" s="132">
        <v>2775</v>
      </c>
      <c r="BK263" s="97"/>
      <c r="BL263" s="97"/>
      <c r="BM263" s="97"/>
      <c r="BU263" s="132">
        <v>3357</v>
      </c>
      <c r="CG263" s="132">
        <v>3747</v>
      </c>
      <c r="CU263" s="132">
        <v>4334</v>
      </c>
      <c r="CZ263" s="10"/>
      <c r="DC263" s="100"/>
      <c r="DJ263" s="132">
        <v>4814</v>
      </c>
      <c r="DO263" s="10"/>
      <c r="EO263" s="196">
        <v>4450</v>
      </c>
      <c r="EP263" s="194">
        <f t="shared" si="333"/>
        <v>0</v>
      </c>
      <c r="EQ263" s="195">
        <f t="shared" si="321"/>
        <v>1</v>
      </c>
      <c r="ER263" s="98">
        <f t="shared" si="322"/>
        <v>0</v>
      </c>
      <c r="ES263" s="98">
        <f t="shared" si="323"/>
        <v>0</v>
      </c>
      <c r="ET263" s="98">
        <f t="shared" si="324"/>
        <v>0</v>
      </c>
      <c r="EU263" s="98">
        <f t="shared" si="325"/>
        <v>0</v>
      </c>
      <c r="EV263" s="98">
        <f t="shared" si="326"/>
        <v>0</v>
      </c>
      <c r="EW263" s="98">
        <f t="shared" si="327"/>
        <v>0</v>
      </c>
      <c r="EX263" s="98">
        <f t="shared" si="328"/>
        <v>0</v>
      </c>
      <c r="EY263" s="98">
        <f t="shared" si="329"/>
        <v>0</v>
      </c>
      <c r="EZ263" s="98">
        <f t="shared" si="330"/>
        <v>0</v>
      </c>
      <c r="FA263" s="195">
        <f t="shared" si="331"/>
        <v>0</v>
      </c>
      <c r="FB263" s="195">
        <f t="shared" si="332"/>
        <v>0</v>
      </c>
      <c r="FC263" s="196">
        <f t="shared" si="334"/>
        <v>0</v>
      </c>
      <c r="FF263" s="10">
        <v>4488</v>
      </c>
      <c r="FG263" s="191">
        <f t="shared" si="335"/>
        <v>0</v>
      </c>
      <c r="FH263" s="192">
        <f t="shared" si="336"/>
        <v>0</v>
      </c>
      <c r="FI263" s="160">
        <f t="shared" si="337"/>
        <v>0</v>
      </c>
      <c r="FJ263" s="160">
        <f t="shared" si="338"/>
        <v>0</v>
      </c>
      <c r="FK263" s="160">
        <f t="shared" si="339"/>
        <v>0</v>
      </c>
      <c r="FL263" s="160">
        <f t="shared" si="340"/>
        <v>0</v>
      </c>
      <c r="FM263" s="160">
        <f t="shared" si="341"/>
        <v>0</v>
      </c>
      <c r="FN263" s="160">
        <f t="shared" si="342"/>
        <v>0</v>
      </c>
      <c r="FO263" s="160">
        <f t="shared" si="343"/>
        <v>0</v>
      </c>
      <c r="FP263" s="160">
        <f t="shared" si="344"/>
        <v>0</v>
      </c>
      <c r="FQ263" s="160">
        <f t="shared" si="345"/>
        <v>0</v>
      </c>
      <c r="FR263" s="192">
        <f t="shared" si="346"/>
        <v>0</v>
      </c>
      <c r="FS263" s="192">
        <f t="shared" si="347"/>
        <v>0</v>
      </c>
      <c r="FT263" s="193">
        <f t="shared" si="348"/>
        <v>0</v>
      </c>
      <c r="FU263" s="193">
        <f t="shared" si="349"/>
        <v>0</v>
      </c>
    </row>
    <row r="264" spans="8:177" ht="13" thickBot="1" x14ac:dyDescent="0.3">
      <c r="H264" s="1"/>
      <c r="I264" s="1"/>
      <c r="J264" s="1"/>
      <c r="K264" s="1"/>
      <c r="L264" s="1"/>
      <c r="M264" s="1"/>
      <c r="N264" s="1"/>
      <c r="O264" s="1"/>
      <c r="P264" s="9"/>
      <c r="Q264" s="1"/>
      <c r="R264" s="1"/>
      <c r="S264" s="1"/>
      <c r="T264" s="1"/>
      <c r="U264" s="1"/>
      <c r="V264" s="9"/>
      <c r="W264" s="1"/>
      <c r="X264" s="1"/>
      <c r="Y264" s="1"/>
      <c r="Z264" s="1"/>
      <c r="AA264" s="1"/>
      <c r="AB264" s="9"/>
      <c r="AH264" s="10"/>
      <c r="BK264" s="97"/>
      <c r="BL264" s="98"/>
      <c r="BM264" s="98"/>
      <c r="BN264" s="98"/>
      <c r="CZ264" s="10"/>
      <c r="DC264" s="100"/>
      <c r="DO264" s="10"/>
      <c r="EO264" s="196">
        <v>4451</v>
      </c>
      <c r="EP264" s="194">
        <f t="shared" si="333"/>
        <v>0</v>
      </c>
      <c r="EQ264" s="195">
        <f t="shared" si="321"/>
        <v>0</v>
      </c>
      <c r="ER264" s="98">
        <f t="shared" si="322"/>
        <v>0</v>
      </c>
      <c r="ES264" s="98">
        <f t="shared" si="323"/>
        <v>0</v>
      </c>
      <c r="ET264" s="98">
        <f t="shared" si="324"/>
        <v>0</v>
      </c>
      <c r="EU264" s="98">
        <f t="shared" si="325"/>
        <v>0</v>
      </c>
      <c r="EV264" s="98">
        <f t="shared" si="326"/>
        <v>0</v>
      </c>
      <c r="EW264" s="98">
        <f t="shared" si="327"/>
        <v>0</v>
      </c>
      <c r="EX264" s="98">
        <f t="shared" si="328"/>
        <v>0</v>
      </c>
      <c r="EY264" s="98">
        <f t="shared" si="329"/>
        <v>0</v>
      </c>
      <c r="EZ264" s="98">
        <f t="shared" si="330"/>
        <v>0</v>
      </c>
      <c r="FA264" s="195">
        <f t="shared" si="331"/>
        <v>0</v>
      </c>
      <c r="FB264" s="195">
        <f t="shared" si="332"/>
        <v>0</v>
      </c>
      <c r="FC264" s="196">
        <f t="shared" si="334"/>
        <v>0</v>
      </c>
      <c r="FF264" s="10">
        <v>4564</v>
      </c>
      <c r="FG264" s="191">
        <f t="shared" si="335"/>
        <v>0</v>
      </c>
      <c r="FH264" s="192">
        <f t="shared" si="336"/>
        <v>0</v>
      </c>
      <c r="FI264" s="160">
        <f t="shared" si="337"/>
        <v>0</v>
      </c>
      <c r="FJ264" s="160">
        <f t="shared" si="338"/>
        <v>0</v>
      </c>
      <c r="FK264" s="160">
        <f t="shared" si="339"/>
        <v>0</v>
      </c>
      <c r="FL264" s="160">
        <f t="shared" si="340"/>
        <v>0</v>
      </c>
      <c r="FM264" s="160">
        <f t="shared" si="341"/>
        <v>0</v>
      </c>
      <c r="FN264" s="160">
        <f t="shared" si="342"/>
        <v>0</v>
      </c>
      <c r="FO264" s="160">
        <f t="shared" si="343"/>
        <v>0</v>
      </c>
      <c r="FP264" s="160">
        <f t="shared" si="344"/>
        <v>0</v>
      </c>
      <c r="FQ264" s="160">
        <f t="shared" si="345"/>
        <v>0</v>
      </c>
      <c r="FR264" s="192">
        <f t="shared" si="346"/>
        <v>0</v>
      </c>
      <c r="FS264" s="192">
        <f t="shared" si="347"/>
        <v>0</v>
      </c>
      <c r="FT264" s="193">
        <f t="shared" si="348"/>
        <v>0</v>
      </c>
      <c r="FU264" s="193">
        <f t="shared" si="349"/>
        <v>0</v>
      </c>
    </row>
    <row r="265" spans="8:177" ht="13" thickBot="1" x14ac:dyDescent="0.3">
      <c r="H265" s="1"/>
      <c r="I265" s="1"/>
      <c r="J265" s="1"/>
      <c r="K265" s="1"/>
      <c r="L265" s="1"/>
      <c r="M265" s="1"/>
      <c r="N265" s="1"/>
      <c r="O265" s="1"/>
      <c r="P265" s="9"/>
      <c r="Q265" s="1"/>
      <c r="R265" s="1"/>
      <c r="S265" s="1"/>
      <c r="T265" s="1"/>
      <c r="U265" s="1"/>
      <c r="V265" s="9"/>
      <c r="W265" s="1"/>
      <c r="X265" s="1"/>
      <c r="Y265" s="1"/>
      <c r="Z265" s="1"/>
      <c r="AA265" s="1"/>
      <c r="AB265" s="9"/>
      <c r="AH265" s="10"/>
      <c r="BK265" s="97"/>
      <c r="BL265" s="97"/>
      <c r="BM265" s="97"/>
      <c r="CZ265" s="10"/>
      <c r="DC265" s="100"/>
      <c r="DO265" s="10"/>
      <c r="EO265" s="196">
        <v>4488</v>
      </c>
      <c r="EP265" s="194">
        <f t="shared" si="333"/>
        <v>1</v>
      </c>
      <c r="EQ265" s="195">
        <f t="shared" si="321"/>
        <v>0</v>
      </c>
      <c r="ER265" s="98">
        <f t="shared" si="322"/>
        <v>0</v>
      </c>
      <c r="ES265" s="98">
        <f t="shared" si="323"/>
        <v>0</v>
      </c>
      <c r="ET265" s="98">
        <f t="shared" si="324"/>
        <v>0</v>
      </c>
      <c r="EU265" s="98">
        <f t="shared" si="325"/>
        <v>0</v>
      </c>
      <c r="EV265" s="98">
        <f t="shared" si="326"/>
        <v>0</v>
      </c>
      <c r="EW265" s="98">
        <f t="shared" si="327"/>
        <v>0</v>
      </c>
      <c r="EX265" s="98">
        <f t="shared" si="328"/>
        <v>0</v>
      </c>
      <c r="EY265" s="98">
        <f t="shared" si="329"/>
        <v>0</v>
      </c>
      <c r="EZ265" s="98">
        <f t="shared" si="330"/>
        <v>0</v>
      </c>
      <c r="FA265" s="195">
        <f t="shared" si="331"/>
        <v>0</v>
      </c>
      <c r="FB265" s="195">
        <f t="shared" si="332"/>
        <v>0</v>
      </c>
      <c r="FC265" s="196">
        <f t="shared" si="334"/>
        <v>0</v>
      </c>
      <c r="FF265" s="10">
        <v>4587</v>
      </c>
      <c r="FG265" s="191">
        <f t="shared" si="335"/>
        <v>0</v>
      </c>
      <c r="FH265" s="192">
        <f t="shared" si="336"/>
        <v>0</v>
      </c>
      <c r="FI265" s="160">
        <f t="shared" si="337"/>
        <v>0</v>
      </c>
      <c r="FJ265" s="160">
        <f t="shared" si="338"/>
        <v>0</v>
      </c>
      <c r="FK265" s="160">
        <f t="shared" si="339"/>
        <v>0</v>
      </c>
      <c r="FL265" s="160">
        <f t="shared" si="340"/>
        <v>0</v>
      </c>
      <c r="FM265" s="160">
        <f t="shared" si="341"/>
        <v>0</v>
      </c>
      <c r="FN265" s="160">
        <f t="shared" si="342"/>
        <v>0</v>
      </c>
      <c r="FO265" s="160">
        <f t="shared" si="343"/>
        <v>0</v>
      </c>
      <c r="FP265" s="160">
        <f t="shared" si="344"/>
        <v>0</v>
      </c>
      <c r="FQ265" s="160">
        <f t="shared" si="345"/>
        <v>0</v>
      </c>
      <c r="FR265" s="192">
        <f t="shared" si="346"/>
        <v>0</v>
      </c>
      <c r="FS265" s="192">
        <f t="shared" si="347"/>
        <v>0</v>
      </c>
      <c r="FT265" s="193">
        <f t="shared" si="348"/>
        <v>0</v>
      </c>
      <c r="FU265" s="193">
        <f t="shared" si="349"/>
        <v>0</v>
      </c>
    </row>
    <row r="266" spans="8:177" ht="13" thickBot="1" x14ac:dyDescent="0.3">
      <c r="H266" s="1"/>
      <c r="I266" s="1"/>
      <c r="J266" s="1"/>
      <c r="K266" s="1"/>
      <c r="L266" s="1"/>
      <c r="M266" s="1"/>
      <c r="N266" s="1"/>
      <c r="O266" s="1"/>
      <c r="P266" s="9"/>
      <c r="Q266" s="1"/>
      <c r="R266" s="1"/>
      <c r="S266" s="1"/>
      <c r="T266" s="1"/>
      <c r="U266" s="1"/>
      <c r="V266" s="9"/>
      <c r="W266" s="1"/>
      <c r="X266" s="1"/>
      <c r="Y266" s="1"/>
      <c r="Z266" s="1"/>
      <c r="AA266" s="1"/>
      <c r="AB266" s="9"/>
      <c r="AH266" s="10"/>
      <c r="CZ266" s="10"/>
      <c r="DC266" s="100"/>
      <c r="DO266" s="10"/>
      <c r="EO266" s="196">
        <v>4522</v>
      </c>
      <c r="EP266" s="194">
        <f t="shared" si="333"/>
        <v>0</v>
      </c>
      <c r="EQ266" s="195">
        <f t="shared" si="321"/>
        <v>0</v>
      </c>
      <c r="ER266" s="98">
        <f t="shared" si="322"/>
        <v>0</v>
      </c>
      <c r="ES266" s="98">
        <f t="shared" si="323"/>
        <v>0</v>
      </c>
      <c r="ET266" s="98">
        <f t="shared" si="324"/>
        <v>0</v>
      </c>
      <c r="EU266" s="98">
        <f t="shared" si="325"/>
        <v>0</v>
      </c>
      <c r="EV266" s="98">
        <f t="shared" si="326"/>
        <v>0</v>
      </c>
      <c r="EW266" s="98">
        <f t="shared" si="327"/>
        <v>0</v>
      </c>
      <c r="EX266" s="98">
        <f t="shared" si="328"/>
        <v>0</v>
      </c>
      <c r="EY266" s="98">
        <f t="shared" si="329"/>
        <v>0</v>
      </c>
      <c r="EZ266" s="98">
        <f t="shared" si="330"/>
        <v>0</v>
      </c>
      <c r="FA266" s="195">
        <f t="shared" si="331"/>
        <v>0</v>
      </c>
      <c r="FB266" s="195">
        <f t="shared" si="332"/>
        <v>0</v>
      </c>
      <c r="FC266" s="196">
        <f t="shared" si="334"/>
        <v>0</v>
      </c>
      <c r="FF266" s="10">
        <v>4607</v>
      </c>
      <c r="FG266" s="191">
        <f t="shared" si="335"/>
        <v>0</v>
      </c>
      <c r="FH266" s="192">
        <f t="shared" si="336"/>
        <v>0</v>
      </c>
      <c r="FI266" s="160">
        <f t="shared" si="337"/>
        <v>0</v>
      </c>
      <c r="FJ266" s="160">
        <f t="shared" si="338"/>
        <v>0</v>
      </c>
      <c r="FK266" s="160">
        <f t="shared" si="339"/>
        <v>0</v>
      </c>
      <c r="FL266" s="160">
        <f t="shared" si="340"/>
        <v>0</v>
      </c>
      <c r="FM266" s="160">
        <f t="shared" si="341"/>
        <v>0</v>
      </c>
      <c r="FN266" s="160">
        <f t="shared" si="342"/>
        <v>0</v>
      </c>
      <c r="FO266" s="160">
        <f t="shared" si="343"/>
        <v>0</v>
      </c>
      <c r="FP266" s="160">
        <f t="shared" si="344"/>
        <v>0</v>
      </c>
      <c r="FQ266" s="160">
        <f t="shared" si="345"/>
        <v>0</v>
      </c>
      <c r="FR266" s="192">
        <f t="shared" si="346"/>
        <v>0</v>
      </c>
      <c r="FS266" s="192">
        <f t="shared" si="347"/>
        <v>0</v>
      </c>
      <c r="FT266" s="193">
        <f t="shared" si="348"/>
        <v>0</v>
      </c>
      <c r="FU266" s="193">
        <f t="shared" si="349"/>
        <v>0</v>
      </c>
    </row>
    <row r="267" spans="8:177" ht="13" thickBot="1" x14ac:dyDescent="0.3">
      <c r="H267" s="1"/>
      <c r="I267" s="1"/>
      <c r="J267" s="1"/>
      <c r="K267" s="1"/>
      <c r="L267" s="1"/>
      <c r="M267" s="1"/>
      <c r="N267" s="1"/>
      <c r="O267" s="1"/>
      <c r="P267" s="9"/>
      <c r="Q267" s="1"/>
      <c r="R267" s="1"/>
      <c r="S267" s="1"/>
      <c r="T267" s="1"/>
      <c r="U267" s="1"/>
      <c r="V267" s="9"/>
      <c r="W267" s="1"/>
      <c r="X267" s="1"/>
      <c r="Y267" s="1"/>
      <c r="Z267" s="1"/>
      <c r="AA267" s="1"/>
      <c r="AB267" s="9"/>
      <c r="AH267" s="10"/>
      <c r="CZ267" s="10"/>
      <c r="DC267" s="100"/>
      <c r="DO267" s="10"/>
      <c r="EO267" s="196">
        <v>4613</v>
      </c>
      <c r="EP267" s="194">
        <f t="shared" si="333"/>
        <v>0</v>
      </c>
      <c r="EQ267" s="195">
        <f t="shared" si="321"/>
        <v>0</v>
      </c>
      <c r="ER267" s="98">
        <f t="shared" si="322"/>
        <v>0</v>
      </c>
      <c r="ES267" s="98">
        <f t="shared" si="323"/>
        <v>0</v>
      </c>
      <c r="ET267" s="98">
        <f t="shared" si="324"/>
        <v>0</v>
      </c>
      <c r="EU267" s="98">
        <f t="shared" si="325"/>
        <v>0</v>
      </c>
      <c r="EV267" s="98">
        <f t="shared" si="326"/>
        <v>0</v>
      </c>
      <c r="EW267" s="98">
        <f t="shared" si="327"/>
        <v>0</v>
      </c>
      <c r="EX267" s="98">
        <f t="shared" si="328"/>
        <v>0</v>
      </c>
      <c r="EY267" s="98">
        <f t="shared" si="329"/>
        <v>0</v>
      </c>
      <c r="EZ267" s="98">
        <f t="shared" si="330"/>
        <v>0</v>
      </c>
      <c r="FA267" s="195">
        <f t="shared" si="331"/>
        <v>0</v>
      </c>
      <c r="FB267" s="195">
        <f t="shared" si="332"/>
        <v>0</v>
      </c>
      <c r="FC267" s="196">
        <f t="shared" si="334"/>
        <v>0</v>
      </c>
      <c r="FF267" s="10">
        <v>4678</v>
      </c>
      <c r="FG267" s="191">
        <f t="shared" si="335"/>
        <v>0</v>
      </c>
      <c r="FH267" s="192">
        <f t="shared" si="336"/>
        <v>0</v>
      </c>
      <c r="FI267" s="160">
        <f t="shared" si="337"/>
        <v>0</v>
      </c>
      <c r="FJ267" s="160">
        <f t="shared" si="338"/>
        <v>0</v>
      </c>
      <c r="FK267" s="160">
        <f t="shared" si="339"/>
        <v>0</v>
      </c>
      <c r="FL267" s="160">
        <f t="shared" si="340"/>
        <v>0</v>
      </c>
      <c r="FM267" s="160">
        <f t="shared" si="341"/>
        <v>0</v>
      </c>
      <c r="FN267" s="160">
        <f t="shared" si="342"/>
        <v>0</v>
      </c>
      <c r="FO267" s="160">
        <f t="shared" si="343"/>
        <v>0</v>
      </c>
      <c r="FP267" s="160">
        <f t="shared" si="344"/>
        <v>0</v>
      </c>
      <c r="FQ267" s="160">
        <f t="shared" si="345"/>
        <v>0</v>
      </c>
      <c r="FR267" s="192">
        <f t="shared" si="346"/>
        <v>0</v>
      </c>
      <c r="FS267" s="192">
        <f t="shared" si="347"/>
        <v>0</v>
      </c>
      <c r="FT267" s="193">
        <f t="shared" si="348"/>
        <v>0</v>
      </c>
      <c r="FU267" s="193">
        <f t="shared" si="349"/>
        <v>0</v>
      </c>
    </row>
    <row r="268" spans="8:177" ht="13" thickBot="1" x14ac:dyDescent="0.3">
      <c r="H268" s="1"/>
      <c r="I268" s="1"/>
      <c r="J268" s="1"/>
      <c r="K268" s="1"/>
      <c r="L268" s="1"/>
      <c r="M268" s="1"/>
      <c r="N268" s="1"/>
      <c r="O268" s="1"/>
      <c r="P268" s="9"/>
      <c r="Q268" s="1"/>
      <c r="R268" s="1"/>
      <c r="S268" s="1"/>
      <c r="T268" s="1"/>
      <c r="U268" s="1"/>
      <c r="V268" s="9"/>
      <c r="W268" s="1"/>
      <c r="X268" s="1"/>
      <c r="Y268" s="1"/>
      <c r="Z268" s="1"/>
      <c r="AA268" s="1"/>
      <c r="AB268" s="9"/>
      <c r="AH268" s="10"/>
      <c r="CZ268" s="10"/>
      <c r="DC268" s="100"/>
      <c r="DO268" s="10"/>
      <c r="EO268" s="196">
        <v>4678</v>
      </c>
      <c r="EP268" s="194">
        <f t="shared" si="333"/>
        <v>0</v>
      </c>
      <c r="EQ268" s="195">
        <f t="shared" si="321"/>
        <v>0</v>
      </c>
      <c r="ER268" s="98">
        <f t="shared" si="322"/>
        <v>0</v>
      </c>
      <c r="ES268" s="98">
        <f t="shared" si="323"/>
        <v>0</v>
      </c>
      <c r="ET268" s="98">
        <f t="shared" si="324"/>
        <v>0</v>
      </c>
      <c r="EU268" s="98">
        <f t="shared" si="325"/>
        <v>0</v>
      </c>
      <c r="EV268" s="98">
        <f t="shared" si="326"/>
        <v>0</v>
      </c>
      <c r="EW268" s="98">
        <f t="shared" si="327"/>
        <v>0</v>
      </c>
      <c r="EX268" s="98">
        <f t="shared" si="328"/>
        <v>0</v>
      </c>
      <c r="EY268" s="98">
        <f t="shared" si="329"/>
        <v>0</v>
      </c>
      <c r="EZ268" s="98">
        <f t="shared" si="330"/>
        <v>0</v>
      </c>
      <c r="FA268" s="195">
        <f t="shared" si="331"/>
        <v>0</v>
      </c>
      <c r="FB268" s="195">
        <f t="shared" si="332"/>
        <v>0</v>
      </c>
      <c r="FC268" s="196">
        <f t="shared" si="334"/>
        <v>0</v>
      </c>
      <c r="FF268" s="10">
        <v>4920</v>
      </c>
      <c r="FG268" s="191">
        <f t="shared" si="335"/>
        <v>0</v>
      </c>
      <c r="FH268" s="192">
        <f t="shared" si="336"/>
        <v>0</v>
      </c>
      <c r="FI268" s="160">
        <f t="shared" si="337"/>
        <v>0</v>
      </c>
      <c r="FJ268" s="160">
        <f t="shared" si="338"/>
        <v>0</v>
      </c>
      <c r="FK268" s="160">
        <f t="shared" si="339"/>
        <v>0</v>
      </c>
      <c r="FL268" s="160">
        <f t="shared" si="340"/>
        <v>0</v>
      </c>
      <c r="FM268" s="160">
        <f t="shared" si="341"/>
        <v>0</v>
      </c>
      <c r="FN268" s="160">
        <f t="shared" si="342"/>
        <v>0</v>
      </c>
      <c r="FO268" s="160">
        <f t="shared" si="343"/>
        <v>0</v>
      </c>
      <c r="FP268" s="160">
        <f t="shared" si="344"/>
        <v>0</v>
      </c>
      <c r="FQ268" s="160">
        <f t="shared" si="345"/>
        <v>0</v>
      </c>
      <c r="FR268" s="192">
        <f t="shared" si="346"/>
        <v>0</v>
      </c>
      <c r="FS268" s="192">
        <f t="shared" si="347"/>
        <v>0</v>
      </c>
      <c r="FT268" s="193">
        <f t="shared" si="348"/>
        <v>0</v>
      </c>
      <c r="FU268" s="193">
        <f t="shared" si="349"/>
        <v>0</v>
      </c>
    </row>
    <row r="269" spans="8:177" ht="13" thickBot="1" x14ac:dyDescent="0.3">
      <c r="H269" s="1"/>
      <c r="I269" s="1"/>
      <c r="J269" s="1"/>
      <c r="K269" s="1"/>
      <c r="L269" s="1"/>
      <c r="M269" s="1"/>
      <c r="N269" s="1"/>
      <c r="O269" s="1"/>
      <c r="P269" s="9"/>
      <c r="Q269" s="1"/>
      <c r="R269" s="1"/>
      <c r="S269" s="1"/>
      <c r="T269" s="1"/>
      <c r="U269" s="1"/>
      <c r="V269" s="9"/>
      <c r="W269" s="1"/>
      <c r="X269" s="1"/>
      <c r="Y269" s="1"/>
      <c r="Z269" s="1"/>
      <c r="AA269" s="1"/>
      <c r="AB269" s="9"/>
      <c r="AH269" s="10"/>
      <c r="CZ269" s="10"/>
      <c r="DC269" s="100"/>
      <c r="DO269" s="10"/>
      <c r="EO269" s="196">
        <v>4818</v>
      </c>
      <c r="EP269" s="194">
        <f t="shared" si="333"/>
        <v>0</v>
      </c>
      <c r="EQ269" s="195">
        <f t="shared" si="321"/>
        <v>0</v>
      </c>
      <c r="ER269" s="98">
        <f t="shared" si="322"/>
        <v>0</v>
      </c>
      <c r="ES269" s="98">
        <f t="shared" si="323"/>
        <v>0</v>
      </c>
      <c r="ET269" s="98">
        <f t="shared" si="324"/>
        <v>0</v>
      </c>
      <c r="EU269" s="98">
        <f t="shared" si="325"/>
        <v>0</v>
      </c>
      <c r="EV269" s="98">
        <f t="shared" si="326"/>
        <v>0</v>
      </c>
      <c r="EW269" s="98">
        <f t="shared" si="327"/>
        <v>0</v>
      </c>
      <c r="EX269" s="98">
        <f t="shared" si="328"/>
        <v>0</v>
      </c>
      <c r="EY269" s="98">
        <f t="shared" si="329"/>
        <v>0</v>
      </c>
      <c r="EZ269" s="98">
        <f t="shared" si="330"/>
        <v>0</v>
      </c>
      <c r="FA269" s="195">
        <f t="shared" si="331"/>
        <v>0</v>
      </c>
      <c r="FB269" s="195">
        <f t="shared" si="332"/>
        <v>0</v>
      </c>
      <c r="FC269" s="196">
        <f t="shared" si="334"/>
        <v>0</v>
      </c>
      <c r="FF269" s="10">
        <v>4967</v>
      </c>
      <c r="FG269" s="191">
        <f t="shared" si="335"/>
        <v>0</v>
      </c>
      <c r="FH269" s="192">
        <f t="shared" si="336"/>
        <v>0</v>
      </c>
      <c r="FI269" s="160">
        <f t="shared" si="337"/>
        <v>0</v>
      </c>
      <c r="FJ269" s="160">
        <f t="shared" si="338"/>
        <v>0</v>
      </c>
      <c r="FK269" s="160">
        <f t="shared" si="339"/>
        <v>0</v>
      </c>
      <c r="FL269" s="160">
        <f t="shared" si="340"/>
        <v>0</v>
      </c>
      <c r="FM269" s="160">
        <f t="shared" si="341"/>
        <v>0</v>
      </c>
      <c r="FN269" s="160">
        <f t="shared" si="342"/>
        <v>0</v>
      </c>
      <c r="FO269" s="160">
        <f t="shared" si="343"/>
        <v>0</v>
      </c>
      <c r="FP269" s="160">
        <f t="shared" si="344"/>
        <v>0</v>
      </c>
      <c r="FQ269" s="160">
        <f t="shared" si="345"/>
        <v>0</v>
      </c>
      <c r="FR269" s="192">
        <f t="shared" si="346"/>
        <v>0</v>
      </c>
      <c r="FS269" s="192">
        <f t="shared" si="347"/>
        <v>0</v>
      </c>
      <c r="FT269" s="193">
        <f t="shared" si="348"/>
        <v>0</v>
      </c>
      <c r="FU269" s="193">
        <f t="shared" si="349"/>
        <v>0</v>
      </c>
    </row>
    <row r="270" spans="8:177" ht="13" thickBot="1" x14ac:dyDescent="0.3">
      <c r="H270" s="1"/>
      <c r="I270" s="1"/>
      <c r="J270" s="1"/>
      <c r="K270" s="1"/>
      <c r="L270" s="1"/>
      <c r="M270" s="1"/>
      <c r="N270" s="1"/>
      <c r="O270" s="1"/>
      <c r="P270" s="235">
        <v>233</v>
      </c>
      <c r="Q270" s="1"/>
      <c r="R270" s="1"/>
      <c r="S270" s="1"/>
      <c r="T270" s="1"/>
      <c r="U270" s="1"/>
      <c r="V270" s="125">
        <v>111</v>
      </c>
      <c r="W270" s="1"/>
      <c r="X270" s="1"/>
      <c r="Y270" s="1"/>
      <c r="Z270" s="1"/>
      <c r="AA270" s="1"/>
      <c r="AB270" s="152">
        <v>67</v>
      </c>
      <c r="AH270" s="130">
        <v>33</v>
      </c>
      <c r="AN270" s="152">
        <v>25</v>
      </c>
      <c r="AT270" s="130">
        <v>71</v>
      </c>
      <c r="AZ270" s="152">
        <v>16</v>
      </c>
      <c r="BJ270" s="130">
        <v>222</v>
      </c>
      <c r="BU270" s="152">
        <v>67</v>
      </c>
      <c r="CG270" s="152">
        <v>25</v>
      </c>
      <c r="CU270" s="130">
        <v>16</v>
      </c>
      <c r="CZ270" s="10"/>
      <c r="DC270" s="100"/>
      <c r="DJ270" s="130">
        <v>33</v>
      </c>
      <c r="DO270" s="10"/>
      <c r="EO270" s="196">
        <v>4911</v>
      </c>
      <c r="EP270" s="194">
        <f t="shared" si="333"/>
        <v>1</v>
      </c>
      <c r="EQ270" s="195">
        <f t="shared" si="321"/>
        <v>0</v>
      </c>
      <c r="ER270" s="98">
        <f t="shared" si="322"/>
        <v>0</v>
      </c>
      <c r="ES270" s="98">
        <f t="shared" si="323"/>
        <v>0</v>
      </c>
      <c r="ET270" s="98">
        <f t="shared" si="324"/>
        <v>0</v>
      </c>
      <c r="EU270" s="98">
        <f t="shared" si="325"/>
        <v>0</v>
      </c>
      <c r="EV270" s="98">
        <f t="shared" si="326"/>
        <v>0</v>
      </c>
      <c r="EW270" s="98">
        <f t="shared" si="327"/>
        <v>0</v>
      </c>
      <c r="EX270" s="98">
        <f t="shared" si="328"/>
        <v>0</v>
      </c>
      <c r="EY270" s="98">
        <f t="shared" si="329"/>
        <v>0</v>
      </c>
      <c r="EZ270" s="98">
        <f t="shared" si="330"/>
        <v>0</v>
      </c>
      <c r="FA270" s="195">
        <f t="shared" si="331"/>
        <v>0</v>
      </c>
      <c r="FB270" s="195">
        <f t="shared" si="332"/>
        <v>0</v>
      </c>
      <c r="FC270" s="196">
        <f t="shared" si="334"/>
        <v>0</v>
      </c>
      <c r="FF270" s="10">
        <v>5050</v>
      </c>
      <c r="FG270" s="191">
        <f t="shared" si="335"/>
        <v>0</v>
      </c>
      <c r="FH270" s="192">
        <f t="shared" si="336"/>
        <v>0</v>
      </c>
      <c r="FI270" s="160">
        <f t="shared" si="337"/>
        <v>0</v>
      </c>
      <c r="FJ270" s="160">
        <f t="shared" si="338"/>
        <v>0</v>
      </c>
      <c r="FK270" s="160">
        <f t="shared" si="339"/>
        <v>0</v>
      </c>
      <c r="FL270" s="160">
        <f t="shared" si="340"/>
        <v>0</v>
      </c>
      <c r="FM270" s="160">
        <f t="shared" si="341"/>
        <v>0</v>
      </c>
      <c r="FN270" s="160">
        <f t="shared" si="342"/>
        <v>0</v>
      </c>
      <c r="FO270" s="160">
        <f t="shared" si="343"/>
        <v>0</v>
      </c>
      <c r="FP270" s="160">
        <f t="shared" si="344"/>
        <v>0</v>
      </c>
      <c r="FQ270" s="160">
        <f t="shared" si="345"/>
        <v>0</v>
      </c>
      <c r="FR270" s="192">
        <f t="shared" si="346"/>
        <v>0</v>
      </c>
      <c r="FS270" s="192">
        <f t="shared" si="347"/>
        <v>0</v>
      </c>
      <c r="FT270" s="193">
        <f t="shared" si="348"/>
        <v>0</v>
      </c>
      <c r="FU270" s="193">
        <f t="shared" si="349"/>
        <v>0</v>
      </c>
    </row>
    <row r="271" spans="8:177" ht="13" thickBot="1" x14ac:dyDescent="0.3">
      <c r="H271" s="1"/>
      <c r="I271" s="1"/>
      <c r="J271" s="1"/>
      <c r="K271" s="1"/>
      <c r="L271" s="1"/>
      <c r="M271" s="1"/>
      <c r="N271" s="1"/>
      <c r="O271" s="1"/>
      <c r="P271" s="126">
        <v>144</v>
      </c>
      <c r="Q271" s="1"/>
      <c r="R271" s="1"/>
      <c r="S271" s="1"/>
      <c r="T271" s="1"/>
      <c r="U271" s="1"/>
      <c r="V271" s="126">
        <v>343</v>
      </c>
      <c r="W271" s="1"/>
      <c r="X271" s="1"/>
      <c r="Y271" s="1"/>
      <c r="Z271" s="1"/>
      <c r="AA271" s="1"/>
      <c r="AB271" s="131">
        <v>71</v>
      </c>
      <c r="AH271" s="131">
        <v>56</v>
      </c>
      <c r="AN271" s="131">
        <v>177</v>
      </c>
      <c r="AT271" s="131">
        <v>173</v>
      </c>
      <c r="AZ271" s="131">
        <v>60</v>
      </c>
      <c r="BJ271" s="131">
        <v>217</v>
      </c>
      <c r="BU271" s="131">
        <v>177</v>
      </c>
      <c r="CG271" s="131">
        <v>51</v>
      </c>
      <c r="CU271" s="142">
        <v>25</v>
      </c>
      <c r="CZ271" s="10"/>
      <c r="DC271" s="100"/>
      <c r="DJ271" s="142">
        <v>148</v>
      </c>
      <c r="DO271" s="10"/>
      <c r="EO271" s="196">
        <v>4954</v>
      </c>
      <c r="EP271" s="194">
        <f t="shared" si="333"/>
        <v>0</v>
      </c>
      <c r="EQ271" s="195">
        <f t="shared" si="321"/>
        <v>0</v>
      </c>
      <c r="ER271" s="98">
        <f t="shared" si="322"/>
        <v>0</v>
      </c>
      <c r="ES271" s="98">
        <f t="shared" si="323"/>
        <v>0</v>
      </c>
      <c r="ET271" s="98">
        <f t="shared" si="324"/>
        <v>0</v>
      </c>
      <c r="EU271" s="98">
        <f t="shared" si="325"/>
        <v>0</v>
      </c>
      <c r="EV271" s="98">
        <f t="shared" si="326"/>
        <v>0</v>
      </c>
      <c r="EW271" s="98">
        <f t="shared" si="327"/>
        <v>0</v>
      </c>
      <c r="EX271" s="98">
        <f t="shared" si="328"/>
        <v>0</v>
      </c>
      <c r="EY271" s="98">
        <f t="shared" si="329"/>
        <v>0</v>
      </c>
      <c r="EZ271" s="98">
        <f t="shared" si="330"/>
        <v>0</v>
      </c>
      <c r="FA271" s="195">
        <f t="shared" si="331"/>
        <v>0</v>
      </c>
      <c r="FB271" s="195">
        <f t="shared" si="332"/>
        <v>0</v>
      </c>
      <c r="FC271" s="196">
        <f t="shared" si="334"/>
        <v>0</v>
      </c>
      <c r="FF271" s="10">
        <v>5114</v>
      </c>
      <c r="FG271" s="191">
        <f t="shared" si="335"/>
        <v>0</v>
      </c>
      <c r="FH271" s="192">
        <f t="shared" si="336"/>
        <v>0</v>
      </c>
      <c r="FI271" s="160">
        <f t="shared" si="337"/>
        <v>0</v>
      </c>
      <c r="FJ271" s="160">
        <f t="shared" si="338"/>
        <v>0</v>
      </c>
      <c r="FK271" s="160">
        <f t="shared" si="339"/>
        <v>0</v>
      </c>
      <c r="FL271" s="160">
        <f t="shared" si="340"/>
        <v>0</v>
      </c>
      <c r="FM271" s="160">
        <f t="shared" si="341"/>
        <v>0</v>
      </c>
      <c r="FN271" s="160">
        <f t="shared" si="342"/>
        <v>0</v>
      </c>
      <c r="FO271" s="160">
        <f t="shared" si="343"/>
        <v>0</v>
      </c>
      <c r="FP271" s="160">
        <f t="shared" si="344"/>
        <v>0</v>
      </c>
      <c r="FQ271" s="160">
        <f t="shared" si="345"/>
        <v>0</v>
      </c>
      <c r="FR271" s="192">
        <f t="shared" si="346"/>
        <v>0</v>
      </c>
      <c r="FS271" s="192">
        <f t="shared" si="347"/>
        <v>0</v>
      </c>
      <c r="FT271" s="193">
        <f t="shared" si="348"/>
        <v>0</v>
      </c>
      <c r="FU271" s="193">
        <f t="shared" si="349"/>
        <v>0</v>
      </c>
    </row>
    <row r="272" spans="8:177" ht="13" thickBot="1" x14ac:dyDescent="0.3">
      <c r="H272" s="1"/>
      <c r="I272" s="1"/>
      <c r="J272" s="1"/>
      <c r="K272" s="1"/>
      <c r="L272" s="1"/>
      <c r="M272" s="1"/>
      <c r="N272" s="1"/>
      <c r="O272" s="1"/>
      <c r="P272" s="126">
        <v>311</v>
      </c>
      <c r="Q272" s="1"/>
      <c r="R272" s="1"/>
      <c r="S272" s="1"/>
      <c r="T272" s="1"/>
      <c r="U272" s="1"/>
      <c r="V272" s="126">
        <v>341</v>
      </c>
      <c r="W272" s="1"/>
      <c r="X272" s="1"/>
      <c r="Y272" s="1"/>
      <c r="Z272" s="1"/>
      <c r="AA272" s="1"/>
      <c r="AB272" s="131">
        <v>175</v>
      </c>
      <c r="AH272" s="131">
        <v>64</v>
      </c>
      <c r="AN272" s="131">
        <v>195</v>
      </c>
      <c r="AT272" s="131">
        <v>177</v>
      </c>
      <c r="AZ272" s="142">
        <v>67</v>
      </c>
      <c r="BJ272" s="131">
        <v>1507</v>
      </c>
      <c r="BU272" s="142">
        <v>233</v>
      </c>
      <c r="CG272" s="142">
        <v>111</v>
      </c>
      <c r="CU272" s="131">
        <v>118</v>
      </c>
      <c r="CZ272" s="10"/>
      <c r="DC272" s="100"/>
      <c r="DJ272" s="131">
        <v>303</v>
      </c>
      <c r="DO272" s="10"/>
      <c r="EO272" s="196">
        <v>4961</v>
      </c>
      <c r="EP272" s="194">
        <f t="shared" si="333"/>
        <v>0</v>
      </c>
      <c r="EQ272" s="195">
        <f t="shared" si="321"/>
        <v>0</v>
      </c>
      <c r="ER272" s="98">
        <f t="shared" si="322"/>
        <v>0</v>
      </c>
      <c r="ES272" s="98">
        <f t="shared" si="323"/>
        <v>0</v>
      </c>
      <c r="ET272" s="98">
        <f t="shared" si="324"/>
        <v>0</v>
      </c>
      <c r="EU272" s="98">
        <f t="shared" si="325"/>
        <v>0</v>
      </c>
      <c r="EV272" s="98">
        <f t="shared" si="326"/>
        <v>0</v>
      </c>
      <c r="EW272" s="98">
        <f t="shared" si="327"/>
        <v>0</v>
      </c>
      <c r="EX272" s="98">
        <f t="shared" si="328"/>
        <v>0</v>
      </c>
      <c r="EY272" s="98">
        <f t="shared" si="329"/>
        <v>0</v>
      </c>
      <c r="EZ272" s="98">
        <f t="shared" si="330"/>
        <v>0</v>
      </c>
      <c r="FA272" s="195">
        <f t="shared" si="331"/>
        <v>0</v>
      </c>
      <c r="FB272" s="195">
        <f t="shared" si="332"/>
        <v>0</v>
      </c>
      <c r="FC272" s="196">
        <f t="shared" si="334"/>
        <v>0</v>
      </c>
      <c r="FF272" s="10">
        <v>5150</v>
      </c>
      <c r="FG272" s="191">
        <f t="shared" si="335"/>
        <v>0</v>
      </c>
      <c r="FH272" s="192">
        <f t="shared" si="336"/>
        <v>0</v>
      </c>
      <c r="FI272" s="160">
        <f t="shared" si="337"/>
        <v>0</v>
      </c>
      <c r="FJ272" s="160">
        <f t="shared" si="338"/>
        <v>0</v>
      </c>
      <c r="FK272" s="160">
        <f t="shared" si="339"/>
        <v>0</v>
      </c>
      <c r="FL272" s="160">
        <f t="shared" si="340"/>
        <v>0</v>
      </c>
      <c r="FM272" s="160">
        <f t="shared" si="341"/>
        <v>0</v>
      </c>
      <c r="FN272" s="160">
        <f t="shared" si="342"/>
        <v>0</v>
      </c>
      <c r="FO272" s="160">
        <f t="shared" si="343"/>
        <v>0</v>
      </c>
      <c r="FP272" s="160">
        <f t="shared" si="344"/>
        <v>0</v>
      </c>
      <c r="FQ272" s="160">
        <f t="shared" si="345"/>
        <v>0</v>
      </c>
      <c r="FR272" s="192">
        <f t="shared" si="346"/>
        <v>0</v>
      </c>
      <c r="FS272" s="192">
        <f t="shared" si="347"/>
        <v>0</v>
      </c>
      <c r="FT272" s="193">
        <f t="shared" si="348"/>
        <v>0</v>
      </c>
      <c r="FU272" s="193">
        <f t="shared" si="349"/>
        <v>0</v>
      </c>
    </row>
    <row r="273" spans="8:177" ht="13" thickBot="1" x14ac:dyDescent="0.3">
      <c r="H273" s="1"/>
      <c r="I273" s="1"/>
      <c r="J273" s="1"/>
      <c r="K273" s="1"/>
      <c r="L273" s="1"/>
      <c r="M273" s="1"/>
      <c r="N273" s="1"/>
      <c r="O273" s="1"/>
      <c r="P273" s="126">
        <v>173</v>
      </c>
      <c r="Q273" s="1"/>
      <c r="R273" s="1"/>
      <c r="S273" s="1"/>
      <c r="T273" s="1"/>
      <c r="U273" s="1"/>
      <c r="V273" s="126">
        <v>292</v>
      </c>
      <c r="W273" s="1"/>
      <c r="X273" s="1"/>
      <c r="Y273" s="1"/>
      <c r="Z273" s="1"/>
      <c r="AA273" s="1"/>
      <c r="AB273" s="131">
        <v>340</v>
      </c>
      <c r="AH273" s="131">
        <v>67</v>
      </c>
      <c r="AN273" s="131">
        <v>201</v>
      </c>
      <c r="AT273" s="131">
        <v>179</v>
      </c>
      <c r="AZ273" s="131">
        <v>148</v>
      </c>
      <c r="BJ273" s="131">
        <v>111</v>
      </c>
      <c r="BU273" s="131">
        <v>254</v>
      </c>
      <c r="CG273" s="131">
        <v>177</v>
      </c>
      <c r="CU273" s="131">
        <v>180</v>
      </c>
      <c r="CZ273" s="10"/>
      <c r="DC273" s="100"/>
      <c r="DJ273" s="131">
        <v>469</v>
      </c>
      <c r="DO273" s="10"/>
      <c r="EO273" s="196">
        <v>4967</v>
      </c>
      <c r="EP273" s="194">
        <f t="shared" si="333"/>
        <v>0</v>
      </c>
      <c r="EQ273" s="195">
        <f t="shared" si="321"/>
        <v>0</v>
      </c>
      <c r="ER273" s="98">
        <f t="shared" si="322"/>
        <v>0</v>
      </c>
      <c r="ES273" s="98">
        <f t="shared" si="323"/>
        <v>0</v>
      </c>
      <c r="ET273" s="98">
        <f t="shared" si="324"/>
        <v>0</v>
      </c>
      <c r="EU273" s="98">
        <f t="shared" si="325"/>
        <v>0</v>
      </c>
      <c r="EV273" s="98">
        <f t="shared" si="326"/>
        <v>0</v>
      </c>
      <c r="EW273" s="98">
        <f t="shared" si="327"/>
        <v>0</v>
      </c>
      <c r="EX273" s="98">
        <f t="shared" si="328"/>
        <v>0</v>
      </c>
      <c r="EY273" s="98">
        <f t="shared" si="329"/>
        <v>0</v>
      </c>
      <c r="EZ273" s="98">
        <f t="shared" si="330"/>
        <v>0</v>
      </c>
      <c r="FA273" s="195">
        <f t="shared" si="331"/>
        <v>0</v>
      </c>
      <c r="FB273" s="195">
        <f t="shared" si="332"/>
        <v>0</v>
      </c>
      <c r="FC273" s="196">
        <f t="shared" si="334"/>
        <v>0</v>
      </c>
      <c r="FF273" s="10">
        <v>5172</v>
      </c>
      <c r="FG273" s="191">
        <f t="shared" si="335"/>
        <v>0</v>
      </c>
      <c r="FH273" s="192">
        <f t="shared" si="336"/>
        <v>0</v>
      </c>
      <c r="FI273" s="160">
        <f t="shared" si="337"/>
        <v>0</v>
      </c>
      <c r="FJ273" s="160">
        <f t="shared" si="338"/>
        <v>0</v>
      </c>
      <c r="FK273" s="160">
        <f t="shared" si="339"/>
        <v>0</v>
      </c>
      <c r="FL273" s="160">
        <f t="shared" si="340"/>
        <v>0</v>
      </c>
      <c r="FM273" s="160">
        <f t="shared" si="341"/>
        <v>0</v>
      </c>
      <c r="FN273" s="160">
        <f t="shared" si="342"/>
        <v>0</v>
      </c>
      <c r="FO273" s="160">
        <f t="shared" si="343"/>
        <v>0</v>
      </c>
      <c r="FP273" s="160">
        <f t="shared" si="344"/>
        <v>0</v>
      </c>
      <c r="FQ273" s="160">
        <f t="shared" si="345"/>
        <v>0</v>
      </c>
      <c r="FR273" s="192">
        <f t="shared" si="346"/>
        <v>0</v>
      </c>
      <c r="FS273" s="192">
        <f t="shared" si="347"/>
        <v>0</v>
      </c>
      <c r="FT273" s="193">
        <f t="shared" si="348"/>
        <v>0</v>
      </c>
      <c r="FU273" s="193">
        <f t="shared" si="349"/>
        <v>0</v>
      </c>
    </row>
    <row r="274" spans="8:177" ht="13" thickBot="1" x14ac:dyDescent="0.3">
      <c r="H274" s="1"/>
      <c r="I274" s="1"/>
      <c r="J274" s="1"/>
      <c r="K274" s="1"/>
      <c r="L274" s="1"/>
      <c r="M274" s="1"/>
      <c r="N274" s="1"/>
      <c r="O274" s="1"/>
      <c r="P274" s="127">
        <v>25</v>
      </c>
      <c r="Q274" s="1"/>
      <c r="R274" s="1"/>
      <c r="S274" s="1"/>
      <c r="T274" s="1"/>
      <c r="U274" s="1"/>
      <c r="V274" s="127">
        <v>469</v>
      </c>
      <c r="W274" s="1"/>
      <c r="X274" s="1"/>
      <c r="Y274" s="1"/>
      <c r="Z274" s="1"/>
      <c r="AA274" s="1"/>
      <c r="AB274" s="131">
        <v>435</v>
      </c>
      <c r="AH274" s="131">
        <v>108</v>
      </c>
      <c r="AN274" s="142">
        <v>217</v>
      </c>
      <c r="AT274" s="131">
        <v>190</v>
      </c>
      <c r="AZ274" s="131">
        <v>177</v>
      </c>
      <c r="BJ274" s="131">
        <v>1218</v>
      </c>
      <c r="BU274" s="131">
        <v>294</v>
      </c>
      <c r="CG274" s="131">
        <v>217</v>
      </c>
      <c r="CU274" s="142">
        <v>207</v>
      </c>
      <c r="CZ274" s="10"/>
      <c r="DC274" s="100"/>
      <c r="DJ274" s="142">
        <v>610</v>
      </c>
      <c r="DO274" s="10"/>
      <c r="EO274" s="196">
        <v>5027</v>
      </c>
      <c r="EP274" s="194">
        <f t="shared" si="333"/>
        <v>0</v>
      </c>
      <c r="EQ274" s="195">
        <f t="shared" si="321"/>
        <v>0</v>
      </c>
      <c r="ER274" s="98">
        <f t="shared" si="322"/>
        <v>0</v>
      </c>
      <c r="ES274" s="98">
        <f t="shared" si="323"/>
        <v>0</v>
      </c>
      <c r="ET274" s="98">
        <f t="shared" si="324"/>
        <v>0</v>
      </c>
      <c r="EU274" s="98">
        <f t="shared" si="325"/>
        <v>0</v>
      </c>
      <c r="EV274" s="98">
        <f t="shared" si="326"/>
        <v>0</v>
      </c>
      <c r="EW274" s="98">
        <f t="shared" si="327"/>
        <v>0</v>
      </c>
      <c r="EX274" s="98">
        <f t="shared" si="328"/>
        <v>0</v>
      </c>
      <c r="EY274" s="98">
        <f t="shared" si="329"/>
        <v>0</v>
      </c>
      <c r="EZ274" s="98">
        <f t="shared" si="330"/>
        <v>0</v>
      </c>
      <c r="FA274" s="195">
        <f t="shared" si="331"/>
        <v>0</v>
      </c>
      <c r="FB274" s="195">
        <f t="shared" si="332"/>
        <v>0</v>
      </c>
      <c r="FC274" s="196">
        <f t="shared" si="334"/>
        <v>0</v>
      </c>
      <c r="FF274" s="10">
        <v>5254</v>
      </c>
      <c r="FG274" s="191">
        <f t="shared" si="335"/>
        <v>0</v>
      </c>
      <c r="FH274" s="192">
        <f t="shared" si="336"/>
        <v>0</v>
      </c>
      <c r="FI274" s="160">
        <f t="shared" si="337"/>
        <v>0</v>
      </c>
      <c r="FJ274" s="160">
        <f t="shared" si="338"/>
        <v>0</v>
      </c>
      <c r="FK274" s="160">
        <f t="shared" si="339"/>
        <v>0</v>
      </c>
      <c r="FL274" s="160">
        <f t="shared" si="340"/>
        <v>0</v>
      </c>
      <c r="FM274" s="160">
        <f t="shared" si="341"/>
        <v>0</v>
      </c>
      <c r="FN274" s="160">
        <f t="shared" si="342"/>
        <v>0</v>
      </c>
      <c r="FO274" s="160">
        <f t="shared" si="343"/>
        <v>0</v>
      </c>
      <c r="FP274" s="160">
        <f t="shared" si="344"/>
        <v>0</v>
      </c>
      <c r="FQ274" s="160">
        <f t="shared" si="345"/>
        <v>0</v>
      </c>
      <c r="FR274" s="192">
        <f t="shared" si="346"/>
        <v>0</v>
      </c>
      <c r="FS274" s="192">
        <f t="shared" si="347"/>
        <v>0</v>
      </c>
      <c r="FT274" s="193">
        <f t="shared" si="348"/>
        <v>0</v>
      </c>
      <c r="FU274" s="193">
        <f t="shared" si="349"/>
        <v>0</v>
      </c>
    </row>
    <row r="275" spans="8:177" ht="13" thickBot="1" x14ac:dyDescent="0.3">
      <c r="H275" s="1"/>
      <c r="I275" s="1"/>
      <c r="J275" s="1"/>
      <c r="K275" s="1"/>
      <c r="L275" s="1"/>
      <c r="M275" s="1"/>
      <c r="N275" s="1"/>
      <c r="O275" s="1"/>
      <c r="P275" s="128">
        <v>60</v>
      </c>
      <c r="Q275" s="1"/>
      <c r="R275" s="1"/>
      <c r="S275" s="1"/>
      <c r="T275" s="1"/>
      <c r="U275" s="1"/>
      <c r="V275" s="128">
        <v>25</v>
      </c>
      <c r="W275" s="1"/>
      <c r="X275" s="1"/>
      <c r="Y275" s="1"/>
      <c r="Z275" s="1"/>
      <c r="AA275" s="1"/>
      <c r="AB275" s="142">
        <v>469</v>
      </c>
      <c r="AH275" s="131">
        <v>175</v>
      </c>
      <c r="AN275" s="131">
        <v>296</v>
      </c>
      <c r="AT275" s="131">
        <v>233</v>
      </c>
      <c r="AZ275" s="142">
        <v>217</v>
      </c>
      <c r="BJ275" s="131">
        <v>247</v>
      </c>
      <c r="BU275" s="142">
        <v>469</v>
      </c>
      <c r="CG275" s="142">
        <v>254</v>
      </c>
      <c r="CU275" s="131">
        <v>233</v>
      </c>
      <c r="CZ275" s="10"/>
      <c r="DC275" s="100"/>
      <c r="DJ275" s="131">
        <v>862</v>
      </c>
      <c r="DO275" s="10"/>
      <c r="EO275" s="196">
        <v>5046</v>
      </c>
      <c r="EP275" s="194">
        <f t="shared" si="333"/>
        <v>0</v>
      </c>
      <c r="EQ275" s="195">
        <f t="shared" si="321"/>
        <v>0</v>
      </c>
      <c r="ER275" s="98">
        <f t="shared" si="322"/>
        <v>0</v>
      </c>
      <c r="ES275" s="98">
        <f t="shared" si="323"/>
        <v>0</v>
      </c>
      <c r="ET275" s="98">
        <f t="shared" si="324"/>
        <v>0</v>
      </c>
      <c r="EU275" s="98">
        <f t="shared" si="325"/>
        <v>0</v>
      </c>
      <c r="EV275" s="98">
        <f t="shared" si="326"/>
        <v>0</v>
      </c>
      <c r="EW275" s="98">
        <f t="shared" si="327"/>
        <v>0</v>
      </c>
      <c r="EX275" s="98">
        <f t="shared" si="328"/>
        <v>0</v>
      </c>
      <c r="EY275" s="98">
        <f t="shared" si="329"/>
        <v>0</v>
      </c>
      <c r="EZ275" s="98">
        <f t="shared" si="330"/>
        <v>0</v>
      </c>
      <c r="FA275" s="195">
        <f t="shared" si="331"/>
        <v>0</v>
      </c>
      <c r="FB275" s="195">
        <f t="shared" si="332"/>
        <v>0</v>
      </c>
      <c r="FC275" s="196">
        <f t="shared" si="334"/>
        <v>0</v>
      </c>
      <c r="FF275" s="10">
        <v>5406</v>
      </c>
      <c r="FG275" s="191">
        <f t="shared" si="335"/>
        <v>0</v>
      </c>
      <c r="FH275" s="192">
        <f t="shared" si="336"/>
        <v>0</v>
      </c>
      <c r="FI275" s="160">
        <f t="shared" si="337"/>
        <v>0</v>
      </c>
      <c r="FJ275" s="160">
        <f t="shared" si="338"/>
        <v>0</v>
      </c>
      <c r="FK275" s="160">
        <f t="shared" si="339"/>
        <v>0</v>
      </c>
      <c r="FL275" s="160">
        <f t="shared" si="340"/>
        <v>0</v>
      </c>
      <c r="FM275" s="160">
        <f t="shared" si="341"/>
        <v>0</v>
      </c>
      <c r="FN275" s="160">
        <f t="shared" si="342"/>
        <v>0</v>
      </c>
      <c r="FO275" s="160">
        <f t="shared" si="343"/>
        <v>0</v>
      </c>
      <c r="FP275" s="160">
        <f t="shared" si="344"/>
        <v>0</v>
      </c>
      <c r="FQ275" s="160">
        <f t="shared" si="345"/>
        <v>0</v>
      </c>
      <c r="FR275" s="192">
        <f t="shared" si="346"/>
        <v>0</v>
      </c>
      <c r="FS275" s="192">
        <f t="shared" si="347"/>
        <v>0</v>
      </c>
      <c r="FT275" s="193">
        <f t="shared" si="348"/>
        <v>0</v>
      </c>
      <c r="FU275" s="193">
        <f t="shared" si="349"/>
        <v>0</v>
      </c>
    </row>
    <row r="276" spans="8:177" ht="13" thickBot="1" x14ac:dyDescent="0.3">
      <c r="H276" s="1"/>
      <c r="I276" s="1"/>
      <c r="J276" s="1"/>
      <c r="K276" s="1"/>
      <c r="L276" s="1"/>
      <c r="M276" s="1"/>
      <c r="N276" s="1"/>
      <c r="O276" s="1"/>
      <c r="P276" s="128">
        <v>308</v>
      </c>
      <c r="Q276" s="1"/>
      <c r="R276" s="1"/>
      <c r="S276" s="1"/>
      <c r="T276" s="1"/>
      <c r="U276" s="1"/>
      <c r="V276" s="126">
        <v>175</v>
      </c>
      <c r="W276" s="1"/>
      <c r="X276" s="1"/>
      <c r="Y276" s="1"/>
      <c r="Z276" s="1"/>
      <c r="AA276" s="1"/>
      <c r="AB276" s="142">
        <v>494</v>
      </c>
      <c r="AH276" s="131">
        <v>217</v>
      </c>
      <c r="AN276" s="142">
        <v>451</v>
      </c>
      <c r="AT276" s="131">
        <v>330</v>
      </c>
      <c r="AZ276" s="142">
        <v>233</v>
      </c>
      <c r="BJ276" s="142">
        <v>121</v>
      </c>
      <c r="BU276" s="131">
        <v>1114</v>
      </c>
      <c r="CG276" s="131">
        <v>781</v>
      </c>
      <c r="CU276" s="142">
        <v>548</v>
      </c>
      <c r="CZ276" s="10"/>
      <c r="DC276" s="100"/>
      <c r="DJ276" s="142">
        <v>1241</v>
      </c>
      <c r="DO276" s="10"/>
      <c r="EO276" s="196">
        <v>5048</v>
      </c>
      <c r="EP276" s="194">
        <f t="shared" si="333"/>
        <v>0</v>
      </c>
      <c r="EQ276" s="195">
        <f t="shared" si="321"/>
        <v>0</v>
      </c>
      <c r="ER276" s="98">
        <f t="shared" si="322"/>
        <v>0</v>
      </c>
      <c r="ES276" s="98">
        <f t="shared" si="323"/>
        <v>0</v>
      </c>
      <c r="ET276" s="98">
        <f t="shared" si="324"/>
        <v>0</v>
      </c>
      <c r="EU276" s="98">
        <f t="shared" si="325"/>
        <v>0</v>
      </c>
      <c r="EV276" s="98">
        <f t="shared" si="326"/>
        <v>0</v>
      </c>
      <c r="EW276" s="98">
        <f t="shared" si="327"/>
        <v>0</v>
      </c>
      <c r="EX276" s="98">
        <f t="shared" si="328"/>
        <v>0</v>
      </c>
      <c r="EY276" s="98">
        <f t="shared" si="329"/>
        <v>0</v>
      </c>
      <c r="EZ276" s="98">
        <f t="shared" si="330"/>
        <v>0</v>
      </c>
      <c r="FA276" s="195">
        <f t="shared" si="331"/>
        <v>0</v>
      </c>
      <c r="FB276" s="195">
        <f t="shared" si="332"/>
        <v>0</v>
      </c>
      <c r="FC276" s="196">
        <f t="shared" si="334"/>
        <v>0</v>
      </c>
      <c r="FF276" s="10">
        <v>5448</v>
      </c>
      <c r="FG276" s="191">
        <f t="shared" si="335"/>
        <v>0</v>
      </c>
      <c r="FH276" s="192">
        <f t="shared" si="336"/>
        <v>0</v>
      </c>
      <c r="FI276" s="160">
        <f t="shared" si="337"/>
        <v>0</v>
      </c>
      <c r="FJ276" s="160">
        <f t="shared" si="338"/>
        <v>0</v>
      </c>
      <c r="FK276" s="160">
        <f t="shared" si="339"/>
        <v>0</v>
      </c>
      <c r="FL276" s="160">
        <f t="shared" si="340"/>
        <v>0</v>
      </c>
      <c r="FM276" s="160">
        <f t="shared" si="341"/>
        <v>0</v>
      </c>
      <c r="FN276" s="160">
        <f t="shared" si="342"/>
        <v>0</v>
      </c>
      <c r="FO276" s="160">
        <f t="shared" si="343"/>
        <v>0</v>
      </c>
      <c r="FP276" s="160">
        <f t="shared" si="344"/>
        <v>0</v>
      </c>
      <c r="FQ276" s="160">
        <f t="shared" si="345"/>
        <v>0</v>
      </c>
      <c r="FR276" s="192">
        <f t="shared" si="346"/>
        <v>0</v>
      </c>
      <c r="FS276" s="192">
        <f t="shared" si="347"/>
        <v>0</v>
      </c>
      <c r="FT276" s="193">
        <f t="shared" si="348"/>
        <v>0</v>
      </c>
      <c r="FU276" s="193">
        <f t="shared" si="349"/>
        <v>0</v>
      </c>
    </row>
    <row r="277" spans="8:177" ht="13" thickBot="1" x14ac:dyDescent="0.3">
      <c r="H277" s="1"/>
      <c r="I277" s="1"/>
      <c r="J277" s="1"/>
      <c r="K277" s="1"/>
      <c r="L277" s="1"/>
      <c r="M277" s="1"/>
      <c r="N277" s="1"/>
      <c r="O277" s="1"/>
      <c r="P277" s="128">
        <v>71</v>
      </c>
      <c r="Q277" s="1"/>
      <c r="R277" s="1"/>
      <c r="S277" s="1"/>
      <c r="T277" s="1"/>
      <c r="U277" s="1"/>
      <c r="V277" s="128">
        <v>378</v>
      </c>
      <c r="W277" s="1"/>
      <c r="X277" s="1"/>
      <c r="Y277" s="1"/>
      <c r="Z277" s="1"/>
      <c r="AA277" s="1"/>
      <c r="AB277" s="131">
        <v>868</v>
      </c>
      <c r="AH277" s="131">
        <v>245</v>
      </c>
      <c r="AN277" s="142">
        <v>503</v>
      </c>
      <c r="AT277" s="131">
        <v>910</v>
      </c>
      <c r="AZ277" s="131">
        <v>348</v>
      </c>
      <c r="BJ277" s="142">
        <v>67</v>
      </c>
      <c r="BU277" s="142">
        <v>1625</v>
      </c>
      <c r="CG277" s="142">
        <v>968</v>
      </c>
      <c r="CU277" s="142">
        <v>987</v>
      </c>
      <c r="CZ277" s="10"/>
      <c r="DC277" s="100"/>
      <c r="DJ277" s="142">
        <v>1477</v>
      </c>
      <c r="DO277" s="10"/>
      <c r="EO277" s="196">
        <v>5188</v>
      </c>
      <c r="EP277" s="194">
        <f t="shared" si="333"/>
        <v>0</v>
      </c>
      <c r="EQ277" s="195">
        <f t="shared" si="321"/>
        <v>0</v>
      </c>
      <c r="ER277" s="98">
        <f t="shared" si="322"/>
        <v>0</v>
      </c>
      <c r="ES277" s="98">
        <f t="shared" si="323"/>
        <v>0</v>
      </c>
      <c r="ET277" s="98">
        <f t="shared" si="324"/>
        <v>0</v>
      </c>
      <c r="EU277" s="98">
        <f t="shared" si="325"/>
        <v>0</v>
      </c>
      <c r="EV277" s="98">
        <f t="shared" si="326"/>
        <v>0</v>
      </c>
      <c r="EW277" s="98">
        <f t="shared" si="327"/>
        <v>0</v>
      </c>
      <c r="EX277" s="98">
        <f t="shared" si="328"/>
        <v>0</v>
      </c>
      <c r="EY277" s="98">
        <f t="shared" si="329"/>
        <v>0</v>
      </c>
      <c r="EZ277" s="98">
        <f t="shared" si="330"/>
        <v>0</v>
      </c>
      <c r="FA277" s="195">
        <f t="shared" si="331"/>
        <v>0</v>
      </c>
      <c r="FB277" s="195">
        <f t="shared" si="332"/>
        <v>0</v>
      </c>
      <c r="FC277" s="196">
        <f t="shared" si="334"/>
        <v>0</v>
      </c>
      <c r="FF277" s="10">
        <v>5460</v>
      </c>
      <c r="FG277" s="191">
        <f t="shared" si="335"/>
        <v>0</v>
      </c>
      <c r="FH277" s="192">
        <f t="shared" si="336"/>
        <v>0</v>
      </c>
      <c r="FI277" s="160">
        <f t="shared" si="337"/>
        <v>0</v>
      </c>
      <c r="FJ277" s="160">
        <f t="shared" si="338"/>
        <v>0</v>
      </c>
      <c r="FK277" s="160">
        <f t="shared" si="339"/>
        <v>0</v>
      </c>
      <c r="FL277" s="160">
        <f t="shared" si="340"/>
        <v>0</v>
      </c>
      <c r="FM277" s="160">
        <f t="shared" si="341"/>
        <v>0</v>
      </c>
      <c r="FN277" s="160">
        <f t="shared" si="342"/>
        <v>0</v>
      </c>
      <c r="FO277" s="160">
        <f t="shared" si="343"/>
        <v>0</v>
      </c>
      <c r="FP277" s="160">
        <f t="shared" si="344"/>
        <v>0</v>
      </c>
      <c r="FQ277" s="160">
        <f t="shared" si="345"/>
        <v>0</v>
      </c>
      <c r="FR277" s="192">
        <f t="shared" si="346"/>
        <v>0</v>
      </c>
      <c r="FS277" s="192">
        <f t="shared" si="347"/>
        <v>0</v>
      </c>
      <c r="FT277" s="193">
        <f t="shared" si="348"/>
        <v>0</v>
      </c>
      <c r="FU277" s="193">
        <f t="shared" si="349"/>
        <v>0</v>
      </c>
    </row>
    <row r="278" spans="8:177" ht="13" thickBot="1" x14ac:dyDescent="0.3">
      <c r="H278" s="1"/>
      <c r="I278" s="1"/>
      <c r="J278" s="1"/>
      <c r="K278" s="1"/>
      <c r="L278" s="1"/>
      <c r="M278" s="1"/>
      <c r="N278" s="1"/>
      <c r="O278" s="1"/>
      <c r="P278" s="127">
        <v>118</v>
      </c>
      <c r="Q278" s="1"/>
      <c r="R278" s="1"/>
      <c r="S278" s="1"/>
      <c r="T278" s="1"/>
      <c r="U278" s="1"/>
      <c r="V278" s="127">
        <v>65</v>
      </c>
      <c r="W278" s="1"/>
      <c r="X278" s="1"/>
      <c r="Y278" s="1"/>
      <c r="Z278" s="1"/>
      <c r="AA278" s="1"/>
      <c r="AB278" s="131">
        <v>1038</v>
      </c>
      <c r="AH278" s="131">
        <v>254</v>
      </c>
      <c r="AN278" s="131">
        <v>522</v>
      </c>
      <c r="AT278" s="131">
        <v>987</v>
      </c>
      <c r="AZ278" s="131">
        <v>968</v>
      </c>
      <c r="BJ278" s="131">
        <v>2753</v>
      </c>
      <c r="BU278" s="131">
        <v>2041</v>
      </c>
      <c r="CG278" s="131">
        <v>973</v>
      </c>
      <c r="CU278" s="131">
        <v>1114</v>
      </c>
      <c r="CZ278" s="10"/>
      <c r="DC278" s="100"/>
      <c r="DJ278" s="131">
        <v>1519</v>
      </c>
      <c r="DO278" s="10"/>
      <c r="EO278" s="196">
        <v>5254</v>
      </c>
      <c r="EP278" s="194">
        <f t="shared" si="333"/>
        <v>0</v>
      </c>
      <c r="EQ278" s="195">
        <f t="shared" si="321"/>
        <v>0</v>
      </c>
      <c r="ER278" s="98">
        <f t="shared" si="322"/>
        <v>0</v>
      </c>
      <c r="ES278" s="98">
        <f t="shared" si="323"/>
        <v>0</v>
      </c>
      <c r="ET278" s="98">
        <f t="shared" si="324"/>
        <v>0</v>
      </c>
      <c r="EU278" s="98">
        <f t="shared" si="325"/>
        <v>0</v>
      </c>
      <c r="EV278" s="98">
        <f t="shared" si="326"/>
        <v>0</v>
      </c>
      <c r="EW278" s="98">
        <f t="shared" si="327"/>
        <v>0</v>
      </c>
      <c r="EX278" s="98">
        <f t="shared" si="328"/>
        <v>0</v>
      </c>
      <c r="EY278" s="98">
        <f t="shared" si="329"/>
        <v>0</v>
      </c>
      <c r="EZ278" s="98">
        <f t="shared" si="330"/>
        <v>0</v>
      </c>
      <c r="FA278" s="195">
        <f t="shared" si="331"/>
        <v>0</v>
      </c>
      <c r="FB278" s="195">
        <f t="shared" si="332"/>
        <v>0</v>
      </c>
      <c r="FC278" s="196">
        <f t="shared" si="334"/>
        <v>0</v>
      </c>
      <c r="FF278" s="10">
        <v>5572</v>
      </c>
      <c r="FG278" s="191">
        <f t="shared" si="335"/>
        <v>0</v>
      </c>
      <c r="FH278" s="192">
        <f t="shared" si="336"/>
        <v>0</v>
      </c>
      <c r="FI278" s="160">
        <f t="shared" si="337"/>
        <v>0</v>
      </c>
      <c r="FJ278" s="160">
        <f t="shared" si="338"/>
        <v>0</v>
      </c>
      <c r="FK278" s="160">
        <f t="shared" si="339"/>
        <v>0</v>
      </c>
      <c r="FL278" s="160">
        <f t="shared" si="340"/>
        <v>0</v>
      </c>
      <c r="FM278" s="160">
        <f t="shared" si="341"/>
        <v>0</v>
      </c>
      <c r="FN278" s="160">
        <f t="shared" si="342"/>
        <v>0</v>
      </c>
      <c r="FO278" s="160">
        <f t="shared" si="343"/>
        <v>0</v>
      </c>
      <c r="FP278" s="160">
        <f t="shared" si="344"/>
        <v>0</v>
      </c>
      <c r="FQ278" s="160">
        <f t="shared" si="345"/>
        <v>0</v>
      </c>
      <c r="FR278" s="192">
        <f t="shared" si="346"/>
        <v>0</v>
      </c>
      <c r="FS278" s="192">
        <f t="shared" si="347"/>
        <v>0</v>
      </c>
      <c r="FT278" s="193">
        <f t="shared" si="348"/>
        <v>0</v>
      </c>
      <c r="FU278" s="193">
        <f t="shared" si="349"/>
        <v>0</v>
      </c>
    </row>
    <row r="279" spans="8:177" ht="13" thickBot="1" x14ac:dyDescent="0.3">
      <c r="H279" s="1"/>
      <c r="I279" s="1"/>
      <c r="J279" s="1"/>
      <c r="K279" s="1"/>
      <c r="L279" s="1"/>
      <c r="M279" s="1"/>
      <c r="N279" s="1"/>
      <c r="O279" s="1"/>
      <c r="P279" s="128">
        <v>64</v>
      </c>
      <c r="Q279" s="1"/>
      <c r="R279" s="1"/>
      <c r="S279" s="1"/>
      <c r="T279" s="1"/>
      <c r="U279" s="1"/>
      <c r="V279" s="128">
        <v>494</v>
      </c>
      <c r="W279" s="1"/>
      <c r="X279" s="1"/>
      <c r="Y279" s="1"/>
      <c r="Z279" s="1"/>
      <c r="AA279" s="1"/>
      <c r="AB279" s="131">
        <v>1126</v>
      </c>
      <c r="AH279" s="131">
        <v>330</v>
      </c>
      <c r="AN279" s="142">
        <v>968</v>
      </c>
      <c r="AT279" s="131">
        <v>1270</v>
      </c>
      <c r="AZ279" s="142">
        <v>1024</v>
      </c>
      <c r="BJ279" s="131">
        <v>68</v>
      </c>
      <c r="BU279" s="142">
        <v>2056</v>
      </c>
      <c r="CG279" s="142">
        <v>987</v>
      </c>
      <c r="CU279" s="142">
        <v>2056</v>
      </c>
      <c r="CZ279" s="10"/>
      <c r="DC279" s="100"/>
      <c r="DJ279" s="142">
        <v>1640</v>
      </c>
      <c r="DO279" s="10"/>
      <c r="EO279" s="196">
        <v>5403</v>
      </c>
      <c r="EP279" s="194">
        <f t="shared" si="333"/>
        <v>0</v>
      </c>
      <c r="EQ279" s="195">
        <f t="shared" si="321"/>
        <v>0</v>
      </c>
      <c r="ER279" s="98">
        <f t="shared" si="322"/>
        <v>0</v>
      </c>
      <c r="ES279" s="98">
        <f t="shared" si="323"/>
        <v>0</v>
      </c>
      <c r="ET279" s="98">
        <f t="shared" si="324"/>
        <v>0</v>
      </c>
      <c r="EU279" s="98">
        <f t="shared" si="325"/>
        <v>0</v>
      </c>
      <c r="EV279" s="98">
        <f t="shared" si="326"/>
        <v>0</v>
      </c>
      <c r="EW279" s="98">
        <f t="shared" si="327"/>
        <v>0</v>
      </c>
      <c r="EX279" s="98">
        <f t="shared" si="328"/>
        <v>0</v>
      </c>
      <c r="EY279" s="98">
        <f t="shared" si="329"/>
        <v>0</v>
      </c>
      <c r="EZ279" s="98">
        <f t="shared" si="330"/>
        <v>0</v>
      </c>
      <c r="FA279" s="195">
        <f t="shared" si="331"/>
        <v>0</v>
      </c>
      <c r="FB279" s="195">
        <f t="shared" si="332"/>
        <v>0</v>
      </c>
      <c r="FC279" s="196">
        <f t="shared" si="334"/>
        <v>0</v>
      </c>
      <c r="FF279" s="10">
        <v>5803</v>
      </c>
      <c r="FG279" s="191">
        <f t="shared" si="335"/>
        <v>0</v>
      </c>
      <c r="FH279" s="192">
        <f t="shared" si="336"/>
        <v>0</v>
      </c>
      <c r="FI279" s="160">
        <f t="shared" si="337"/>
        <v>0</v>
      </c>
      <c r="FJ279" s="160">
        <f t="shared" si="338"/>
        <v>0</v>
      </c>
      <c r="FK279" s="160">
        <f t="shared" si="339"/>
        <v>0</v>
      </c>
      <c r="FL279" s="160">
        <f t="shared" si="340"/>
        <v>0</v>
      </c>
      <c r="FM279" s="160">
        <f t="shared" si="341"/>
        <v>0</v>
      </c>
      <c r="FN279" s="160">
        <f t="shared" si="342"/>
        <v>0</v>
      </c>
      <c r="FO279" s="160">
        <f t="shared" si="343"/>
        <v>0</v>
      </c>
      <c r="FP279" s="160">
        <f t="shared" si="344"/>
        <v>0</v>
      </c>
      <c r="FQ279" s="160">
        <f t="shared" si="345"/>
        <v>0</v>
      </c>
      <c r="FR279" s="192">
        <f t="shared" si="346"/>
        <v>0</v>
      </c>
      <c r="FS279" s="192">
        <f t="shared" si="347"/>
        <v>0</v>
      </c>
      <c r="FT279" s="193">
        <f t="shared" si="348"/>
        <v>0</v>
      </c>
      <c r="FU279" s="193">
        <f t="shared" si="349"/>
        <v>0</v>
      </c>
    </row>
    <row r="280" spans="8:177" ht="13" thickBot="1" x14ac:dyDescent="0.3">
      <c r="H280" s="1"/>
      <c r="I280" s="1"/>
      <c r="J280" s="1"/>
      <c r="K280" s="1"/>
      <c r="L280" s="1"/>
      <c r="M280" s="1"/>
      <c r="N280" s="1"/>
      <c r="O280" s="1"/>
      <c r="P280" s="128">
        <v>180</v>
      </c>
      <c r="Q280" s="1"/>
      <c r="R280" s="1"/>
      <c r="S280" s="1"/>
      <c r="T280" s="1"/>
      <c r="U280" s="1"/>
      <c r="V280" s="126">
        <v>236</v>
      </c>
      <c r="W280" s="1"/>
      <c r="X280" s="1"/>
      <c r="Y280" s="1"/>
      <c r="Z280" s="1"/>
      <c r="AA280" s="1"/>
      <c r="AB280" s="131">
        <v>1218</v>
      </c>
      <c r="AH280" s="131">
        <v>503</v>
      </c>
      <c r="AN280" s="131">
        <v>1126</v>
      </c>
      <c r="AT280" s="131">
        <v>1319</v>
      </c>
      <c r="AZ280" s="131">
        <v>1114</v>
      </c>
      <c r="BJ280" s="131">
        <v>177</v>
      </c>
      <c r="BU280" s="131">
        <v>3138</v>
      </c>
      <c r="CG280" s="131">
        <v>1503</v>
      </c>
      <c r="CU280" s="131">
        <v>2194</v>
      </c>
      <c r="CZ280" s="10"/>
      <c r="DC280" s="100"/>
      <c r="DJ280" s="131">
        <v>1678</v>
      </c>
      <c r="DO280" s="10"/>
      <c r="EO280" s="196">
        <v>5406</v>
      </c>
      <c r="EP280" s="194">
        <f t="shared" si="333"/>
        <v>0</v>
      </c>
      <c r="EQ280" s="195">
        <f t="shared" si="321"/>
        <v>0</v>
      </c>
      <c r="ER280" s="98">
        <f t="shared" si="322"/>
        <v>0</v>
      </c>
      <c r="ES280" s="98">
        <f t="shared" si="323"/>
        <v>0</v>
      </c>
      <c r="ET280" s="98">
        <f t="shared" si="324"/>
        <v>0</v>
      </c>
      <c r="EU280" s="98">
        <f t="shared" si="325"/>
        <v>0</v>
      </c>
      <c r="EV280" s="98">
        <f t="shared" si="326"/>
        <v>0</v>
      </c>
      <c r="EW280" s="98">
        <f t="shared" si="327"/>
        <v>0</v>
      </c>
      <c r="EX280" s="98">
        <f t="shared" si="328"/>
        <v>0</v>
      </c>
      <c r="EY280" s="98">
        <f t="shared" si="329"/>
        <v>0</v>
      </c>
      <c r="EZ280" s="98">
        <f t="shared" si="330"/>
        <v>0</v>
      </c>
      <c r="FA280" s="195">
        <f t="shared" si="331"/>
        <v>0</v>
      </c>
      <c r="FB280" s="195">
        <f t="shared" si="332"/>
        <v>0</v>
      </c>
      <c r="FC280" s="196">
        <f t="shared" si="334"/>
        <v>0</v>
      </c>
      <c r="FF280" s="10">
        <v>5813</v>
      </c>
      <c r="FG280" s="191">
        <f t="shared" si="335"/>
        <v>0</v>
      </c>
      <c r="FH280" s="192">
        <f t="shared" si="336"/>
        <v>0</v>
      </c>
      <c r="FI280" s="160">
        <f t="shared" si="337"/>
        <v>0</v>
      </c>
      <c r="FJ280" s="160">
        <f t="shared" si="338"/>
        <v>0</v>
      </c>
      <c r="FK280" s="160">
        <f t="shared" si="339"/>
        <v>0</v>
      </c>
      <c r="FL280" s="160">
        <f t="shared" si="340"/>
        <v>0</v>
      </c>
      <c r="FM280" s="160">
        <f t="shared" si="341"/>
        <v>0</v>
      </c>
      <c r="FN280" s="160">
        <f t="shared" si="342"/>
        <v>0</v>
      </c>
      <c r="FO280" s="160">
        <f t="shared" si="343"/>
        <v>0</v>
      </c>
      <c r="FP280" s="160">
        <f t="shared" si="344"/>
        <v>0</v>
      </c>
      <c r="FQ280" s="160">
        <f t="shared" si="345"/>
        <v>0</v>
      </c>
      <c r="FR280" s="192">
        <f t="shared" si="346"/>
        <v>0</v>
      </c>
      <c r="FS280" s="192">
        <f t="shared" si="347"/>
        <v>0</v>
      </c>
      <c r="FT280" s="193">
        <f t="shared" si="348"/>
        <v>0</v>
      </c>
      <c r="FU280" s="193">
        <f t="shared" si="349"/>
        <v>0</v>
      </c>
    </row>
    <row r="281" spans="8:177" ht="13" thickBot="1" x14ac:dyDescent="0.3">
      <c r="H281" s="1"/>
      <c r="I281" s="1"/>
      <c r="J281" s="1"/>
      <c r="K281" s="1"/>
      <c r="L281" s="1"/>
      <c r="M281" s="1"/>
      <c r="N281" s="1"/>
      <c r="O281" s="1"/>
      <c r="P281" s="234">
        <v>66</v>
      </c>
      <c r="Q281" s="1"/>
      <c r="R281" s="1"/>
      <c r="S281" s="1"/>
      <c r="T281" s="1"/>
      <c r="U281" s="1"/>
      <c r="V281" s="234">
        <v>302</v>
      </c>
      <c r="W281" s="1"/>
      <c r="X281" s="1"/>
      <c r="Y281" s="1"/>
      <c r="Z281" s="1"/>
      <c r="AA281" s="1"/>
      <c r="AB281" s="132">
        <v>1388</v>
      </c>
      <c r="AH281" s="132">
        <v>766</v>
      </c>
      <c r="AN281" s="132">
        <v>1139</v>
      </c>
      <c r="AT281" s="132">
        <v>1902</v>
      </c>
      <c r="AZ281" s="153">
        <v>1124</v>
      </c>
      <c r="BJ281" s="132">
        <v>971</v>
      </c>
      <c r="BU281" s="132">
        <v>3357</v>
      </c>
      <c r="CG281" s="132">
        <v>2016</v>
      </c>
      <c r="CU281" s="132">
        <v>4334</v>
      </c>
      <c r="CZ281" s="10"/>
      <c r="DC281" s="100"/>
      <c r="DJ281" s="132">
        <v>3476</v>
      </c>
      <c r="DO281" s="10"/>
      <c r="EO281" s="196">
        <v>5413</v>
      </c>
      <c r="EP281" s="194">
        <f t="shared" si="333"/>
        <v>0</v>
      </c>
      <c r="EQ281" s="195">
        <f t="shared" si="321"/>
        <v>0</v>
      </c>
      <c r="ER281" s="98">
        <f t="shared" si="322"/>
        <v>0</v>
      </c>
      <c r="ES281" s="98">
        <f t="shared" si="323"/>
        <v>0</v>
      </c>
      <c r="ET281" s="98">
        <f t="shared" si="324"/>
        <v>0</v>
      </c>
      <c r="EU281" s="98">
        <f t="shared" si="325"/>
        <v>0</v>
      </c>
      <c r="EV281" s="98">
        <f t="shared" si="326"/>
        <v>0</v>
      </c>
      <c r="EW281" s="98">
        <f t="shared" si="327"/>
        <v>0</v>
      </c>
      <c r="EX281" s="98">
        <f t="shared" si="328"/>
        <v>0</v>
      </c>
      <c r="EY281" s="98">
        <f t="shared" si="329"/>
        <v>0</v>
      </c>
      <c r="EZ281" s="98">
        <f t="shared" si="330"/>
        <v>0</v>
      </c>
      <c r="FA281" s="195">
        <f t="shared" si="331"/>
        <v>0</v>
      </c>
      <c r="FB281" s="195">
        <f t="shared" si="332"/>
        <v>0</v>
      </c>
      <c r="FC281" s="196">
        <f t="shared" si="334"/>
        <v>0</v>
      </c>
      <c r="FF281" s="10">
        <v>5842</v>
      </c>
      <c r="FG281" s="191">
        <f t="shared" si="335"/>
        <v>0</v>
      </c>
      <c r="FH281" s="192">
        <f t="shared" si="336"/>
        <v>0</v>
      </c>
      <c r="FI281" s="160">
        <f t="shared" si="337"/>
        <v>0</v>
      </c>
      <c r="FJ281" s="160">
        <f t="shared" si="338"/>
        <v>0</v>
      </c>
      <c r="FK281" s="160">
        <f t="shared" si="339"/>
        <v>0</v>
      </c>
      <c r="FL281" s="160">
        <f t="shared" si="340"/>
        <v>0</v>
      </c>
      <c r="FM281" s="160">
        <f t="shared" si="341"/>
        <v>0</v>
      </c>
      <c r="FN281" s="160">
        <f t="shared" si="342"/>
        <v>0</v>
      </c>
      <c r="FO281" s="160">
        <f t="shared" si="343"/>
        <v>0</v>
      </c>
      <c r="FP281" s="160">
        <f t="shared" si="344"/>
        <v>0</v>
      </c>
      <c r="FQ281" s="160">
        <f t="shared" si="345"/>
        <v>0</v>
      </c>
      <c r="FR281" s="192">
        <f t="shared" si="346"/>
        <v>0</v>
      </c>
      <c r="FS281" s="192">
        <f t="shared" si="347"/>
        <v>0</v>
      </c>
      <c r="FT281" s="193">
        <f t="shared" si="348"/>
        <v>0</v>
      </c>
      <c r="FU281" s="193">
        <f t="shared" si="349"/>
        <v>0</v>
      </c>
    </row>
    <row r="282" spans="8:177" ht="13" thickBot="1" x14ac:dyDescent="0.3">
      <c r="H282" s="1"/>
      <c r="I282" s="1"/>
      <c r="J282" s="1"/>
      <c r="K282" s="1"/>
      <c r="L282" s="1"/>
      <c r="M282" s="1"/>
      <c r="N282" s="1"/>
      <c r="O282" s="1"/>
      <c r="P282" s="1"/>
      <c r="Q282" s="1"/>
      <c r="R282" s="1"/>
      <c r="S282" s="1"/>
      <c r="T282" s="1"/>
      <c r="U282" s="1"/>
      <c r="V282" s="1"/>
      <c r="W282" s="1"/>
      <c r="X282" s="1"/>
      <c r="Y282" s="1"/>
      <c r="Z282" s="1"/>
      <c r="AA282" s="1"/>
      <c r="AB282" s="1"/>
      <c r="CZ282" s="10"/>
      <c r="DC282" s="100"/>
      <c r="DO282" s="10"/>
      <c r="EO282" s="196">
        <v>5431</v>
      </c>
      <c r="EP282" s="194">
        <f t="shared" si="333"/>
        <v>0</v>
      </c>
      <c r="EQ282" s="195">
        <f t="shared" si="321"/>
        <v>0</v>
      </c>
      <c r="ER282" s="98">
        <f t="shared" si="322"/>
        <v>0</v>
      </c>
      <c r="ES282" s="98">
        <f t="shared" si="323"/>
        <v>0</v>
      </c>
      <c r="ET282" s="98">
        <f t="shared" si="324"/>
        <v>0</v>
      </c>
      <c r="EU282" s="98">
        <f t="shared" si="325"/>
        <v>0</v>
      </c>
      <c r="EV282" s="98">
        <f t="shared" si="326"/>
        <v>0</v>
      </c>
      <c r="EW282" s="98">
        <f t="shared" si="327"/>
        <v>0</v>
      </c>
      <c r="EX282" s="98">
        <f t="shared" si="328"/>
        <v>0</v>
      </c>
      <c r="EY282" s="98">
        <f t="shared" si="329"/>
        <v>0</v>
      </c>
      <c r="EZ282" s="98">
        <f t="shared" si="330"/>
        <v>0</v>
      </c>
      <c r="FA282" s="195">
        <f t="shared" si="331"/>
        <v>0</v>
      </c>
      <c r="FB282" s="195">
        <f t="shared" si="332"/>
        <v>0</v>
      </c>
      <c r="FC282" s="196">
        <f t="shared" si="334"/>
        <v>0</v>
      </c>
      <c r="FF282" s="10">
        <v>5895</v>
      </c>
      <c r="FG282" s="191">
        <f t="shared" si="335"/>
        <v>0</v>
      </c>
      <c r="FH282" s="192">
        <f t="shared" si="336"/>
        <v>0</v>
      </c>
      <c r="FI282" s="160">
        <f t="shared" si="337"/>
        <v>0</v>
      </c>
      <c r="FJ282" s="160">
        <f t="shared" si="338"/>
        <v>0</v>
      </c>
      <c r="FK282" s="160">
        <f t="shared" si="339"/>
        <v>0</v>
      </c>
      <c r="FL282" s="160">
        <f t="shared" si="340"/>
        <v>0</v>
      </c>
      <c r="FM282" s="160">
        <f t="shared" si="341"/>
        <v>0</v>
      </c>
      <c r="FN282" s="160">
        <f t="shared" si="342"/>
        <v>0</v>
      </c>
      <c r="FO282" s="160">
        <f t="shared" si="343"/>
        <v>0</v>
      </c>
      <c r="FP282" s="160">
        <f t="shared" si="344"/>
        <v>0</v>
      </c>
      <c r="FQ282" s="160">
        <f t="shared" si="345"/>
        <v>0</v>
      </c>
      <c r="FR282" s="192">
        <f t="shared" si="346"/>
        <v>0</v>
      </c>
      <c r="FS282" s="192">
        <f t="shared" si="347"/>
        <v>0</v>
      </c>
      <c r="FT282" s="193">
        <f t="shared" si="348"/>
        <v>0</v>
      </c>
      <c r="FU282" s="193">
        <f t="shared" si="349"/>
        <v>0</v>
      </c>
    </row>
    <row r="283" spans="8:177" x14ac:dyDescent="0.25">
      <c r="H283" s="1"/>
      <c r="I283" s="1"/>
      <c r="J283" s="1"/>
      <c r="K283" s="1"/>
      <c r="L283" s="1"/>
      <c r="M283" s="1"/>
      <c r="N283" s="1"/>
      <c r="O283" s="1"/>
      <c r="P283" s="1"/>
      <c r="Q283" s="1"/>
      <c r="R283" s="1"/>
      <c r="S283" s="1"/>
      <c r="T283" s="1"/>
      <c r="U283" s="1"/>
      <c r="V283" s="1"/>
      <c r="W283" s="1"/>
      <c r="X283" s="1"/>
      <c r="Y283" s="1"/>
      <c r="Z283" s="1"/>
      <c r="AA283" s="1"/>
      <c r="AB283" s="1"/>
      <c r="CZ283" s="10"/>
      <c r="DC283" s="100"/>
      <c r="DO283" s="10"/>
      <c r="EO283" s="162"/>
      <c r="EP283" s="194">
        <f t="shared" si="333"/>
        <v>0</v>
      </c>
      <c r="EQ283" s="195">
        <f t="shared" si="321"/>
        <v>0</v>
      </c>
      <c r="ER283" s="98">
        <f t="shared" si="322"/>
        <v>0</v>
      </c>
      <c r="ES283" s="98">
        <f t="shared" si="323"/>
        <v>0</v>
      </c>
      <c r="ET283" s="98">
        <f t="shared" si="324"/>
        <v>0</v>
      </c>
      <c r="EU283" s="98">
        <f t="shared" si="325"/>
        <v>0</v>
      </c>
      <c r="EV283" s="98">
        <f t="shared" si="326"/>
        <v>0</v>
      </c>
      <c r="EW283" s="98">
        <f t="shared" si="327"/>
        <v>0</v>
      </c>
      <c r="EX283" s="98">
        <f t="shared" si="328"/>
        <v>0</v>
      </c>
      <c r="EY283" s="98">
        <f t="shared" si="329"/>
        <v>0</v>
      </c>
      <c r="EZ283" s="98">
        <f t="shared" si="330"/>
        <v>0</v>
      </c>
      <c r="FA283" s="195">
        <f t="shared" si="331"/>
        <v>0</v>
      </c>
      <c r="FB283" s="195">
        <f t="shared" si="332"/>
        <v>0</v>
      </c>
      <c r="FC283" s="196">
        <f t="shared" si="334"/>
        <v>0</v>
      </c>
      <c r="FF283" s="10">
        <v>5924</v>
      </c>
      <c r="FG283" s="191">
        <f t="shared" si="335"/>
        <v>0</v>
      </c>
      <c r="FH283" s="192">
        <f t="shared" si="336"/>
        <v>0</v>
      </c>
      <c r="FI283" s="160">
        <f t="shared" si="337"/>
        <v>0</v>
      </c>
      <c r="FJ283" s="160">
        <f t="shared" si="338"/>
        <v>0</v>
      </c>
      <c r="FK283" s="160">
        <f t="shared" si="339"/>
        <v>0</v>
      </c>
      <c r="FL283" s="160">
        <f t="shared" si="340"/>
        <v>0</v>
      </c>
      <c r="FM283" s="160">
        <f t="shared" si="341"/>
        <v>0</v>
      </c>
      <c r="FN283" s="160">
        <f t="shared" si="342"/>
        <v>0</v>
      </c>
      <c r="FO283" s="160">
        <f t="shared" si="343"/>
        <v>0</v>
      </c>
      <c r="FP283" s="160">
        <f t="shared" si="344"/>
        <v>0</v>
      </c>
      <c r="FQ283" s="160">
        <f t="shared" si="345"/>
        <v>0</v>
      </c>
      <c r="FR283" s="192">
        <f t="shared" si="346"/>
        <v>0</v>
      </c>
      <c r="FS283" s="192">
        <f t="shared" si="347"/>
        <v>0</v>
      </c>
      <c r="FT283" s="193">
        <f t="shared" si="348"/>
        <v>0</v>
      </c>
      <c r="FU283" s="193">
        <f t="shared" si="349"/>
        <v>0</v>
      </c>
    </row>
    <row r="284" spans="8:177" x14ac:dyDescent="0.25">
      <c r="H284" s="1"/>
      <c r="I284" s="1"/>
      <c r="J284" s="1"/>
      <c r="K284" s="1"/>
      <c r="L284" s="1"/>
      <c r="M284" s="1"/>
      <c r="N284" s="1"/>
      <c r="O284" s="1"/>
      <c r="P284" s="1"/>
      <c r="Q284" s="1"/>
      <c r="R284" s="1"/>
      <c r="S284" s="1"/>
      <c r="T284" s="1"/>
      <c r="U284" s="1"/>
      <c r="V284" s="1"/>
      <c r="W284" s="1"/>
      <c r="X284" s="1"/>
      <c r="Y284" s="1"/>
      <c r="Z284" s="1"/>
      <c r="AA284" s="1"/>
      <c r="AB284" s="1"/>
      <c r="CZ284" s="10"/>
      <c r="DC284" s="100"/>
      <c r="DO284" s="10"/>
      <c r="EO284" s="162"/>
      <c r="EP284" s="194">
        <f t="shared" si="333"/>
        <v>0</v>
      </c>
      <c r="EQ284" s="195">
        <f t="shared" si="321"/>
        <v>0</v>
      </c>
      <c r="ER284" s="98">
        <f t="shared" si="322"/>
        <v>0</v>
      </c>
      <c r="ES284" s="98">
        <f t="shared" si="323"/>
        <v>0</v>
      </c>
      <c r="ET284" s="98">
        <f t="shared" si="324"/>
        <v>0</v>
      </c>
      <c r="EU284" s="98">
        <f t="shared" si="325"/>
        <v>0</v>
      </c>
      <c r="EV284" s="98">
        <f t="shared" si="326"/>
        <v>0</v>
      </c>
      <c r="EW284" s="98">
        <f t="shared" si="327"/>
        <v>0</v>
      </c>
      <c r="EX284" s="98">
        <f t="shared" si="328"/>
        <v>0</v>
      </c>
      <c r="EY284" s="98">
        <f t="shared" si="329"/>
        <v>0</v>
      </c>
      <c r="EZ284" s="98">
        <f t="shared" si="330"/>
        <v>0</v>
      </c>
      <c r="FA284" s="195">
        <f t="shared" si="331"/>
        <v>0</v>
      </c>
      <c r="FB284" s="195">
        <f t="shared" si="332"/>
        <v>0</v>
      </c>
      <c r="FC284" s="196">
        <f t="shared" si="334"/>
        <v>0</v>
      </c>
    </row>
    <row r="285" spans="8:177" x14ac:dyDescent="0.25">
      <c r="H285" s="1"/>
      <c r="I285" s="1"/>
      <c r="J285" s="1"/>
      <c r="K285" s="1"/>
      <c r="L285" s="1"/>
      <c r="M285" s="1"/>
      <c r="N285" s="1"/>
      <c r="O285" s="1"/>
      <c r="P285" s="1"/>
      <c r="Q285" s="1"/>
      <c r="R285" s="1"/>
      <c r="S285" s="1"/>
      <c r="T285" s="1"/>
      <c r="U285" s="1"/>
      <c r="V285" s="1"/>
      <c r="W285" s="1"/>
      <c r="X285" s="1"/>
      <c r="Y285" s="1"/>
      <c r="Z285" s="1"/>
      <c r="AA285" s="1"/>
      <c r="AB285" s="1"/>
      <c r="CZ285" s="10"/>
      <c r="DC285" s="100"/>
      <c r="DO285" s="10"/>
      <c r="EO285" s="162"/>
      <c r="EP285" s="194">
        <f t="shared" si="333"/>
        <v>0</v>
      </c>
      <c r="EQ285" s="195">
        <f t="shared" si="321"/>
        <v>0</v>
      </c>
      <c r="ER285" s="98">
        <f t="shared" si="322"/>
        <v>0</v>
      </c>
      <c r="ES285" s="98">
        <f t="shared" si="323"/>
        <v>0</v>
      </c>
      <c r="ET285" s="98">
        <f t="shared" si="324"/>
        <v>0</v>
      </c>
      <c r="EU285" s="98">
        <f t="shared" si="325"/>
        <v>0</v>
      </c>
      <c r="EV285" s="98">
        <f t="shared" si="326"/>
        <v>0</v>
      </c>
      <c r="EW285" s="98">
        <f t="shared" si="327"/>
        <v>0</v>
      </c>
      <c r="EX285" s="98">
        <f t="shared" si="328"/>
        <v>0</v>
      </c>
      <c r="EY285" s="98">
        <f t="shared" si="329"/>
        <v>0</v>
      </c>
      <c r="EZ285" s="98">
        <f t="shared" si="330"/>
        <v>0</v>
      </c>
      <c r="FA285" s="195">
        <f t="shared" si="331"/>
        <v>0</v>
      </c>
      <c r="FB285" s="195">
        <f t="shared" si="332"/>
        <v>0</v>
      </c>
      <c r="FC285" s="196">
        <f t="shared" si="334"/>
        <v>0</v>
      </c>
    </row>
    <row r="286" spans="8:177" x14ac:dyDescent="0.25">
      <c r="H286" s="1"/>
      <c r="I286" s="1"/>
      <c r="J286" s="1"/>
      <c r="K286" s="1"/>
      <c r="L286" s="1"/>
      <c r="M286" s="1"/>
      <c r="N286" s="1"/>
      <c r="O286" s="1"/>
      <c r="P286" s="1"/>
      <c r="Q286" s="1"/>
      <c r="R286" s="1"/>
      <c r="S286" s="1"/>
      <c r="T286" s="1"/>
      <c r="U286" s="1"/>
      <c r="V286" s="1"/>
      <c r="W286" s="1"/>
      <c r="X286" s="1"/>
      <c r="Y286" s="1"/>
      <c r="Z286" s="1"/>
      <c r="AA286" s="1"/>
      <c r="AB286" s="1"/>
      <c r="CZ286" s="10"/>
      <c r="DC286" s="100"/>
      <c r="DO286" s="10"/>
      <c r="EO286" s="162"/>
      <c r="EP286" s="194">
        <f t="shared" si="333"/>
        <v>0</v>
      </c>
      <c r="EQ286" s="195">
        <f t="shared" si="321"/>
        <v>0</v>
      </c>
      <c r="ER286" s="98">
        <f t="shared" si="322"/>
        <v>0</v>
      </c>
      <c r="ES286" s="98">
        <f t="shared" si="323"/>
        <v>0</v>
      </c>
      <c r="ET286" s="98">
        <f t="shared" si="324"/>
        <v>0</v>
      </c>
      <c r="EU286" s="98">
        <f t="shared" si="325"/>
        <v>0</v>
      </c>
      <c r="EV286" s="98">
        <f t="shared" si="326"/>
        <v>0</v>
      </c>
      <c r="EW286" s="98">
        <f t="shared" si="327"/>
        <v>0</v>
      </c>
      <c r="EX286" s="98">
        <f t="shared" si="328"/>
        <v>0</v>
      </c>
      <c r="EY286" s="98">
        <f t="shared" si="329"/>
        <v>0</v>
      </c>
      <c r="EZ286" s="98">
        <f t="shared" si="330"/>
        <v>0</v>
      </c>
      <c r="FA286" s="195">
        <f t="shared" si="331"/>
        <v>0</v>
      </c>
      <c r="FB286" s="195">
        <f t="shared" si="332"/>
        <v>0</v>
      </c>
      <c r="FC286" s="196">
        <f t="shared" si="334"/>
        <v>0</v>
      </c>
    </row>
    <row r="287" spans="8:177" ht="13" thickBot="1" x14ac:dyDescent="0.3">
      <c r="H287" s="1"/>
      <c r="I287" s="1"/>
      <c r="J287" s="1"/>
      <c r="K287" s="1"/>
      <c r="L287" s="1"/>
      <c r="M287" s="1"/>
      <c r="N287" s="1"/>
      <c r="O287" s="1"/>
      <c r="P287" s="1"/>
      <c r="Q287" s="1"/>
      <c r="R287" s="1"/>
      <c r="S287" s="1"/>
      <c r="T287" s="1"/>
      <c r="U287" s="1"/>
      <c r="V287" s="1"/>
      <c r="W287" s="1"/>
      <c r="X287" s="1"/>
      <c r="Y287" s="1"/>
      <c r="Z287" s="1"/>
      <c r="AA287" s="1"/>
      <c r="AB287" s="1"/>
      <c r="CZ287" s="10"/>
      <c r="DC287" s="100"/>
      <c r="DO287" s="10"/>
      <c r="EO287" s="162"/>
      <c r="EP287" s="194">
        <f t="shared" si="333"/>
        <v>0</v>
      </c>
      <c r="EQ287" s="195">
        <f t="shared" si="321"/>
        <v>0</v>
      </c>
      <c r="ER287" s="98">
        <f t="shared" si="322"/>
        <v>0</v>
      </c>
      <c r="ES287" s="98">
        <f t="shared" si="323"/>
        <v>0</v>
      </c>
      <c r="ET287" s="98">
        <f t="shared" si="324"/>
        <v>0</v>
      </c>
      <c r="EU287" s="98">
        <f t="shared" si="325"/>
        <v>0</v>
      </c>
      <c r="EV287" s="98">
        <f t="shared" si="326"/>
        <v>0</v>
      </c>
      <c r="EW287" s="98">
        <f t="shared" si="327"/>
        <v>0</v>
      </c>
      <c r="EX287" s="98">
        <f t="shared" si="328"/>
        <v>0</v>
      </c>
      <c r="EY287" s="98">
        <f t="shared" si="329"/>
        <v>0</v>
      </c>
      <c r="EZ287" s="98">
        <f t="shared" si="330"/>
        <v>0</v>
      </c>
      <c r="FA287" s="195">
        <f t="shared" si="331"/>
        <v>0</v>
      </c>
      <c r="FB287" s="195">
        <f t="shared" si="332"/>
        <v>0</v>
      </c>
      <c r="FC287" s="196">
        <f t="shared" si="334"/>
        <v>0</v>
      </c>
    </row>
    <row r="288" spans="8:177" x14ac:dyDescent="0.25">
      <c r="H288" s="1"/>
      <c r="I288" s="1"/>
      <c r="J288" s="1"/>
      <c r="K288" s="1"/>
      <c r="L288" s="1"/>
      <c r="M288" s="1"/>
      <c r="N288" s="1"/>
      <c r="O288" s="1"/>
      <c r="P288" s="125">
        <v>311</v>
      </c>
      <c r="Q288" s="1"/>
      <c r="R288" s="2"/>
      <c r="S288" s="2"/>
      <c r="T288" s="2"/>
      <c r="U288" s="1"/>
      <c r="V288" s="125">
        <v>111</v>
      </c>
      <c r="W288" s="1"/>
      <c r="X288" s="2"/>
      <c r="Y288" s="154"/>
      <c r="Z288" s="154"/>
      <c r="AA288" s="1"/>
      <c r="AB288" s="130">
        <v>71</v>
      </c>
      <c r="AD288" s="98"/>
      <c r="AE288" s="151"/>
      <c r="AF288" s="98"/>
      <c r="AH288" s="211">
        <v>56</v>
      </c>
      <c r="AN288" s="211">
        <v>25</v>
      </c>
      <c r="AT288" s="211">
        <v>71</v>
      </c>
      <c r="AU288" s="10"/>
      <c r="AV288" s="10"/>
      <c r="AW288" s="10"/>
      <c r="AX288" s="10"/>
      <c r="AY288" s="10"/>
      <c r="AZ288" s="211">
        <v>16</v>
      </c>
      <c r="BA288" s="10"/>
      <c r="BB288" s="10"/>
      <c r="BC288" s="10"/>
      <c r="BD288" s="10"/>
      <c r="BE288" s="10"/>
      <c r="BF288" s="10"/>
      <c r="BG288" s="10"/>
      <c r="BH288" s="10"/>
      <c r="BI288" s="10"/>
      <c r="BJ288" s="211">
        <v>67</v>
      </c>
      <c r="BU288" s="152">
        <v>67</v>
      </c>
      <c r="CG288" s="152">
        <v>111</v>
      </c>
      <c r="CU288" s="152">
        <v>16</v>
      </c>
      <c r="CZ288" s="10"/>
      <c r="DC288" s="100"/>
      <c r="DJ288" s="152">
        <v>33</v>
      </c>
      <c r="DO288" s="10"/>
      <c r="EO288" s="162"/>
      <c r="EP288" s="194">
        <f t="shared" si="333"/>
        <v>0</v>
      </c>
      <c r="EQ288" s="195">
        <f t="shared" si="321"/>
        <v>0</v>
      </c>
      <c r="ER288" s="98">
        <f t="shared" si="322"/>
        <v>0</v>
      </c>
      <c r="ES288" s="98">
        <f t="shared" si="323"/>
        <v>0</v>
      </c>
      <c r="ET288" s="98">
        <f t="shared" si="324"/>
        <v>0</v>
      </c>
      <c r="EU288" s="98">
        <f t="shared" si="325"/>
        <v>0</v>
      </c>
      <c r="EV288" s="98">
        <f t="shared" si="326"/>
        <v>0</v>
      </c>
      <c r="EW288" s="98">
        <f t="shared" si="327"/>
        <v>0</v>
      </c>
      <c r="EX288" s="98">
        <f t="shared" si="328"/>
        <v>0</v>
      </c>
      <c r="EY288" s="98">
        <f t="shared" si="329"/>
        <v>0</v>
      </c>
      <c r="EZ288" s="98">
        <f t="shared" si="330"/>
        <v>0</v>
      </c>
      <c r="FA288" s="195">
        <f t="shared" si="331"/>
        <v>0</v>
      </c>
      <c r="FB288" s="195">
        <f t="shared" si="332"/>
        <v>0</v>
      </c>
      <c r="FC288" s="196">
        <f t="shared" si="334"/>
        <v>0</v>
      </c>
    </row>
    <row r="289" spans="8:159" x14ac:dyDescent="0.25">
      <c r="H289" s="1"/>
      <c r="I289" s="1"/>
      <c r="J289" s="1"/>
      <c r="K289" s="1"/>
      <c r="L289" s="1"/>
      <c r="M289" s="1"/>
      <c r="N289" s="1"/>
      <c r="O289" s="1"/>
      <c r="P289" s="126">
        <v>308</v>
      </c>
      <c r="Q289" s="1"/>
      <c r="R289" s="154"/>
      <c r="S289" s="154"/>
      <c r="T289" s="2"/>
      <c r="U289" s="1"/>
      <c r="V289" s="127">
        <v>469</v>
      </c>
      <c r="W289" s="1"/>
      <c r="X289" s="2"/>
      <c r="Y289" s="156"/>
      <c r="Z289" s="156"/>
      <c r="AA289" s="1"/>
      <c r="AB289" s="142">
        <v>494</v>
      </c>
      <c r="AD289" s="98"/>
      <c r="AE289" s="98"/>
      <c r="AF289" s="98"/>
      <c r="AH289" s="212">
        <v>64</v>
      </c>
      <c r="AN289" s="212">
        <v>195</v>
      </c>
      <c r="AT289" s="212">
        <v>177</v>
      </c>
      <c r="AU289" s="10"/>
      <c r="AV289" s="10"/>
      <c r="AW289" s="10"/>
      <c r="AX289" s="10"/>
      <c r="AY289" s="10"/>
      <c r="AZ289" s="212">
        <v>67</v>
      </c>
      <c r="BA289" s="10"/>
      <c r="BB289" s="10"/>
      <c r="BC289" s="10"/>
      <c r="BD289" s="10"/>
      <c r="BE289" s="10"/>
      <c r="BF289" s="10"/>
      <c r="BG289" s="10"/>
      <c r="BH289" s="10"/>
      <c r="BI289" s="10"/>
      <c r="BJ289" s="212">
        <v>68</v>
      </c>
      <c r="BU289" s="131">
        <v>177</v>
      </c>
      <c r="CG289" s="131">
        <v>177</v>
      </c>
      <c r="CU289" s="131">
        <v>25</v>
      </c>
      <c r="CZ289" s="10"/>
      <c r="DC289" s="100"/>
      <c r="DJ289" s="131">
        <v>469</v>
      </c>
      <c r="DO289" s="10"/>
      <c r="EO289" s="162"/>
      <c r="EP289" s="194">
        <f t="shared" si="333"/>
        <v>0</v>
      </c>
      <c r="EQ289" s="195">
        <f t="shared" si="321"/>
        <v>0</v>
      </c>
      <c r="ER289" s="98">
        <f t="shared" si="322"/>
        <v>0</v>
      </c>
      <c r="ES289" s="98">
        <f t="shared" si="323"/>
        <v>0</v>
      </c>
      <c r="ET289" s="98">
        <f t="shared" si="324"/>
        <v>0</v>
      </c>
      <c r="EU289" s="98">
        <f t="shared" si="325"/>
        <v>0</v>
      </c>
      <c r="EV289" s="98">
        <f t="shared" si="326"/>
        <v>0</v>
      </c>
      <c r="EW289" s="98">
        <f t="shared" si="327"/>
        <v>0</v>
      </c>
      <c r="EX289" s="98">
        <f t="shared" si="328"/>
        <v>0</v>
      </c>
      <c r="EY289" s="98">
        <f t="shared" si="329"/>
        <v>0</v>
      </c>
      <c r="EZ289" s="98">
        <f t="shared" si="330"/>
        <v>0</v>
      </c>
      <c r="FA289" s="195">
        <f t="shared" si="331"/>
        <v>0</v>
      </c>
      <c r="FB289" s="195">
        <f t="shared" si="332"/>
        <v>0</v>
      </c>
      <c r="FC289" s="196">
        <f t="shared" si="334"/>
        <v>0</v>
      </c>
    </row>
    <row r="290" spans="8:159" x14ac:dyDescent="0.25">
      <c r="H290" s="1"/>
      <c r="I290" s="1"/>
      <c r="J290" s="1"/>
      <c r="K290" s="1"/>
      <c r="L290" s="1"/>
      <c r="M290" s="1"/>
      <c r="N290" s="1"/>
      <c r="O290" s="1"/>
      <c r="P290" s="126">
        <v>180</v>
      </c>
      <c r="Q290" s="1"/>
      <c r="R290" s="2"/>
      <c r="S290" s="2"/>
      <c r="T290" s="2"/>
      <c r="U290" s="1"/>
      <c r="V290" s="127">
        <v>65</v>
      </c>
      <c r="W290" s="1"/>
      <c r="X290" s="1"/>
      <c r="Y290" s="1"/>
      <c r="Z290" s="1"/>
      <c r="AA290" s="1"/>
      <c r="AB290" s="131">
        <v>435</v>
      </c>
      <c r="AH290" s="212">
        <v>67</v>
      </c>
      <c r="AN290" s="212">
        <v>217</v>
      </c>
      <c r="AT290" s="212">
        <v>179</v>
      </c>
      <c r="AU290" s="10"/>
      <c r="AV290" s="10"/>
      <c r="AW290" s="10"/>
      <c r="AX290" s="10"/>
      <c r="AY290" s="10"/>
      <c r="AZ290" s="212">
        <v>148</v>
      </c>
      <c r="BA290" s="10"/>
      <c r="BB290" s="10"/>
      <c r="BC290" s="10"/>
      <c r="BD290" s="10"/>
      <c r="BE290" s="10"/>
      <c r="BF290" s="10"/>
      <c r="BG290" s="10"/>
      <c r="BH290" s="10"/>
      <c r="BI290" s="10"/>
      <c r="BJ290" s="212">
        <v>111</v>
      </c>
      <c r="BU290" s="131">
        <v>294</v>
      </c>
      <c r="CG290" s="131">
        <v>254</v>
      </c>
      <c r="CU290" s="131">
        <v>180</v>
      </c>
      <c r="CZ290" s="10"/>
      <c r="DC290" s="100"/>
      <c r="DJ290" s="131">
        <v>610</v>
      </c>
      <c r="DO290" s="10"/>
      <c r="EO290" s="162"/>
      <c r="EP290" s="194">
        <f t="shared" si="333"/>
        <v>0</v>
      </c>
      <c r="EQ290" s="195">
        <f t="shared" si="321"/>
        <v>0</v>
      </c>
      <c r="ER290" s="98">
        <f t="shared" si="322"/>
        <v>0</v>
      </c>
      <c r="ES290" s="98">
        <f t="shared" si="323"/>
        <v>0</v>
      </c>
      <c r="ET290" s="98">
        <f t="shared" si="324"/>
        <v>0</v>
      </c>
      <c r="EU290" s="98">
        <f t="shared" si="325"/>
        <v>0</v>
      </c>
      <c r="EV290" s="98">
        <f t="shared" si="326"/>
        <v>0</v>
      </c>
      <c r="EW290" s="98">
        <f t="shared" si="327"/>
        <v>0</v>
      </c>
      <c r="EX290" s="98">
        <f t="shared" si="328"/>
        <v>0</v>
      </c>
      <c r="EY290" s="98">
        <f t="shared" si="329"/>
        <v>0</v>
      </c>
      <c r="EZ290" s="98">
        <f t="shared" si="330"/>
        <v>0</v>
      </c>
      <c r="FA290" s="195">
        <f t="shared" si="331"/>
        <v>0</v>
      </c>
      <c r="FB290" s="195">
        <f t="shared" si="332"/>
        <v>0</v>
      </c>
      <c r="FC290" s="196">
        <f t="shared" si="334"/>
        <v>0</v>
      </c>
    </row>
    <row r="291" spans="8:159" x14ac:dyDescent="0.25">
      <c r="H291" s="1"/>
      <c r="I291" s="1"/>
      <c r="J291" s="1"/>
      <c r="K291" s="1"/>
      <c r="L291" s="1"/>
      <c r="M291" s="1"/>
      <c r="N291" s="1"/>
      <c r="O291" s="1"/>
      <c r="P291" s="127">
        <v>173</v>
      </c>
      <c r="Q291" s="1"/>
      <c r="R291" s="1"/>
      <c r="S291" s="1"/>
      <c r="T291" s="1"/>
      <c r="U291" s="1"/>
      <c r="V291" s="126">
        <v>343</v>
      </c>
      <c r="W291" s="1"/>
      <c r="X291" s="1"/>
      <c r="Y291" s="1"/>
      <c r="Z291" s="1"/>
      <c r="AA291" s="1"/>
      <c r="AB291" s="131">
        <v>1218</v>
      </c>
      <c r="AH291" s="212">
        <v>254</v>
      </c>
      <c r="AN291" s="212">
        <v>296</v>
      </c>
      <c r="AT291" s="212">
        <v>190</v>
      </c>
      <c r="AU291" s="10"/>
      <c r="AV291" s="10"/>
      <c r="AW291" s="10"/>
      <c r="AX291" s="10"/>
      <c r="AY291" s="10"/>
      <c r="AZ291" s="212">
        <v>217</v>
      </c>
      <c r="BA291" s="10"/>
      <c r="BB291" s="10"/>
      <c r="BC291" s="10"/>
      <c r="BD291" s="10"/>
      <c r="BE291" s="10"/>
      <c r="BF291" s="10"/>
      <c r="BG291" s="10"/>
      <c r="BH291" s="10"/>
      <c r="BI291" s="10"/>
      <c r="BJ291" s="212">
        <v>217</v>
      </c>
      <c r="BU291" s="142">
        <v>469</v>
      </c>
      <c r="CG291" s="142">
        <v>781</v>
      </c>
      <c r="CU291" s="131">
        <v>207</v>
      </c>
      <c r="CZ291" s="10"/>
      <c r="DC291" s="100"/>
      <c r="DJ291" s="131">
        <v>1241</v>
      </c>
      <c r="DO291" s="10"/>
      <c r="EO291" s="162"/>
      <c r="EP291" s="194">
        <f t="shared" si="333"/>
        <v>0</v>
      </c>
      <c r="EQ291" s="195">
        <f t="shared" si="321"/>
        <v>0</v>
      </c>
      <c r="ER291" s="98">
        <f t="shared" si="322"/>
        <v>0</v>
      </c>
      <c r="ES291" s="98">
        <f t="shared" si="323"/>
        <v>0</v>
      </c>
      <c r="ET291" s="98">
        <f t="shared" si="324"/>
        <v>0</v>
      </c>
      <c r="EU291" s="98">
        <f t="shared" si="325"/>
        <v>0</v>
      </c>
      <c r="EV291" s="98">
        <f t="shared" si="326"/>
        <v>0</v>
      </c>
      <c r="EW291" s="98">
        <f t="shared" si="327"/>
        <v>0</v>
      </c>
      <c r="EX291" s="98">
        <f t="shared" si="328"/>
        <v>0</v>
      </c>
      <c r="EY291" s="98">
        <f t="shared" si="329"/>
        <v>0</v>
      </c>
      <c r="EZ291" s="98">
        <f t="shared" si="330"/>
        <v>0</v>
      </c>
      <c r="FA291" s="195">
        <f t="shared" si="331"/>
        <v>0</v>
      </c>
      <c r="FB291" s="195">
        <f t="shared" si="332"/>
        <v>0</v>
      </c>
      <c r="FC291" s="196">
        <f t="shared" si="334"/>
        <v>0</v>
      </c>
    </row>
    <row r="292" spans="8:159" x14ac:dyDescent="0.25">
      <c r="H292" s="1"/>
      <c r="I292" s="1"/>
      <c r="J292" s="1"/>
      <c r="K292" s="1"/>
      <c r="L292" s="1"/>
      <c r="M292" s="1"/>
      <c r="N292" s="1"/>
      <c r="O292" s="1"/>
      <c r="P292" s="127">
        <v>71</v>
      </c>
      <c r="Q292" s="1"/>
      <c r="R292" s="1"/>
      <c r="S292" s="1"/>
      <c r="T292" s="1"/>
      <c r="U292" s="1"/>
      <c r="V292" s="128">
        <v>25</v>
      </c>
      <c r="W292" s="1"/>
      <c r="X292" s="1"/>
      <c r="Y292" s="1"/>
      <c r="Z292" s="1"/>
      <c r="AA292" s="1"/>
      <c r="AB292" s="131">
        <v>469</v>
      </c>
      <c r="AH292" s="212">
        <v>330</v>
      </c>
      <c r="AN292" s="212">
        <v>522</v>
      </c>
      <c r="AT292" s="212">
        <v>233</v>
      </c>
      <c r="AU292" s="10"/>
      <c r="AV292" s="10"/>
      <c r="AW292" s="10"/>
      <c r="AX292" s="10"/>
      <c r="AY292" s="10"/>
      <c r="AZ292" s="212">
        <v>348</v>
      </c>
      <c r="BA292" s="10"/>
      <c r="BB292" s="10"/>
      <c r="BC292" s="10"/>
      <c r="BD292" s="10"/>
      <c r="BE292" s="10"/>
      <c r="BF292" s="10"/>
      <c r="BG292" s="10"/>
      <c r="BH292" s="10"/>
      <c r="BI292" s="10"/>
      <c r="BJ292" s="212">
        <v>247</v>
      </c>
      <c r="BU292" s="131">
        <v>1114</v>
      </c>
      <c r="CG292" s="131">
        <v>973</v>
      </c>
      <c r="CU292" s="131">
        <v>233</v>
      </c>
      <c r="CZ292" s="10"/>
      <c r="DC292" s="100"/>
      <c r="DJ292" s="131">
        <v>1477</v>
      </c>
      <c r="DO292" s="10"/>
      <c r="EO292" s="162"/>
      <c r="EP292" s="194">
        <f t="shared" si="333"/>
        <v>0</v>
      </c>
      <c r="EQ292" s="195">
        <f t="shared" si="321"/>
        <v>0</v>
      </c>
      <c r="ER292" s="98">
        <f t="shared" si="322"/>
        <v>0</v>
      </c>
      <c r="ES292" s="98">
        <f t="shared" si="323"/>
        <v>0</v>
      </c>
      <c r="ET292" s="98">
        <f t="shared" si="324"/>
        <v>0</v>
      </c>
      <c r="EU292" s="98">
        <f t="shared" si="325"/>
        <v>0</v>
      </c>
      <c r="EV292" s="98">
        <f t="shared" si="326"/>
        <v>0</v>
      </c>
      <c r="EW292" s="98">
        <f t="shared" si="327"/>
        <v>0</v>
      </c>
      <c r="EX292" s="98">
        <f t="shared" si="328"/>
        <v>0</v>
      </c>
      <c r="EY292" s="98">
        <f t="shared" si="329"/>
        <v>0</v>
      </c>
      <c r="EZ292" s="98">
        <f t="shared" si="330"/>
        <v>0</v>
      </c>
      <c r="FA292" s="195">
        <f t="shared" si="331"/>
        <v>0</v>
      </c>
      <c r="FB292" s="195">
        <f t="shared" si="332"/>
        <v>0</v>
      </c>
      <c r="FC292" s="196">
        <f t="shared" si="334"/>
        <v>0</v>
      </c>
    </row>
    <row r="293" spans="8:159" ht="13" thickBot="1" x14ac:dyDescent="0.3">
      <c r="H293" s="1"/>
      <c r="I293" s="1"/>
      <c r="J293" s="1"/>
      <c r="K293" s="1"/>
      <c r="L293" s="1"/>
      <c r="M293" s="1"/>
      <c r="N293" s="1"/>
      <c r="O293" s="1"/>
      <c r="P293" s="129">
        <v>66</v>
      </c>
      <c r="Q293" s="1"/>
      <c r="R293" s="1"/>
      <c r="S293" s="1"/>
      <c r="T293" s="1"/>
      <c r="U293" s="1"/>
      <c r="V293" s="234">
        <v>494</v>
      </c>
      <c r="W293" s="1"/>
      <c r="X293" s="1"/>
      <c r="Y293" s="1"/>
      <c r="Z293" s="1"/>
      <c r="AA293" s="1"/>
      <c r="AB293" s="132">
        <v>469</v>
      </c>
      <c r="AH293" s="213">
        <v>503</v>
      </c>
      <c r="AN293" s="213">
        <v>968</v>
      </c>
      <c r="AT293" s="213">
        <v>987</v>
      </c>
      <c r="AU293" s="10"/>
      <c r="AV293" s="10"/>
      <c r="AW293" s="10"/>
      <c r="AX293" s="10"/>
      <c r="AY293" s="10"/>
      <c r="AZ293" s="213">
        <v>1114</v>
      </c>
      <c r="BA293" s="10"/>
      <c r="BB293" s="10"/>
      <c r="BC293" s="10"/>
      <c r="BD293" s="10"/>
      <c r="BE293" s="10"/>
      <c r="BF293" s="10"/>
      <c r="BG293" s="10"/>
      <c r="BH293" s="10"/>
      <c r="BI293" s="10"/>
      <c r="BJ293" s="213">
        <v>971</v>
      </c>
      <c r="BU293" s="132">
        <v>2041</v>
      </c>
      <c r="CG293" s="132">
        <v>2016</v>
      </c>
      <c r="CU293" s="153">
        <v>987</v>
      </c>
      <c r="CZ293" s="10"/>
      <c r="DC293" s="100"/>
      <c r="DJ293" s="153">
        <v>1519</v>
      </c>
      <c r="DO293" s="10"/>
      <c r="EO293" s="162"/>
      <c r="EP293" s="194">
        <f t="shared" si="333"/>
        <v>0</v>
      </c>
      <c r="EQ293" s="195">
        <f t="shared" si="321"/>
        <v>0</v>
      </c>
      <c r="ER293" s="98">
        <f t="shared" si="322"/>
        <v>0</v>
      </c>
      <c r="ES293" s="98">
        <f t="shared" si="323"/>
        <v>0</v>
      </c>
      <c r="ET293" s="98">
        <f t="shared" si="324"/>
        <v>0</v>
      </c>
      <c r="EU293" s="98">
        <f t="shared" si="325"/>
        <v>0</v>
      </c>
      <c r="EV293" s="98">
        <f t="shared" si="326"/>
        <v>0</v>
      </c>
      <c r="EW293" s="98">
        <f t="shared" si="327"/>
        <v>0</v>
      </c>
      <c r="EX293" s="98">
        <f t="shared" si="328"/>
        <v>0</v>
      </c>
      <c r="EY293" s="98">
        <f t="shared" si="329"/>
        <v>0</v>
      </c>
      <c r="EZ293" s="98">
        <f t="shared" si="330"/>
        <v>0</v>
      </c>
      <c r="FA293" s="195">
        <f t="shared" si="331"/>
        <v>0</v>
      </c>
      <c r="FB293" s="195">
        <f t="shared" si="332"/>
        <v>0</v>
      </c>
      <c r="FC293" s="196">
        <f t="shared" si="334"/>
        <v>0</v>
      </c>
    </row>
    <row r="294" spans="8:159" x14ac:dyDescent="0.25">
      <c r="H294" s="1"/>
      <c r="I294" s="1"/>
      <c r="J294" s="1"/>
      <c r="K294" s="1"/>
      <c r="L294" s="1"/>
      <c r="M294" s="1"/>
      <c r="N294" s="1"/>
      <c r="O294" s="1"/>
      <c r="P294" s="1"/>
      <c r="Q294" s="1"/>
      <c r="R294" s="1"/>
      <c r="S294" s="1"/>
      <c r="T294" s="1"/>
      <c r="U294" s="1"/>
      <c r="V294" s="1"/>
      <c r="W294" s="1"/>
      <c r="X294" s="1"/>
      <c r="Y294" s="1"/>
      <c r="Z294" s="1"/>
      <c r="AA294" s="1"/>
      <c r="AB294" s="1"/>
      <c r="AT294" s="10"/>
      <c r="AU294" s="10"/>
      <c r="AV294" s="10"/>
      <c r="AW294" s="10"/>
      <c r="AX294" s="10"/>
      <c r="AY294" s="10"/>
      <c r="AZ294" s="10"/>
      <c r="BA294" s="10"/>
      <c r="BB294" s="10"/>
      <c r="BC294" s="10"/>
      <c r="BD294" s="10"/>
      <c r="BE294" s="10"/>
      <c r="BF294" s="10"/>
      <c r="BG294" s="10"/>
      <c r="BH294" s="10"/>
      <c r="BI294" s="10"/>
      <c r="BJ294" s="10"/>
      <c r="CZ294" s="10"/>
      <c r="DC294" s="100"/>
      <c r="DO294" s="10"/>
      <c r="EO294" s="162"/>
      <c r="EP294" s="194">
        <f t="shared" si="333"/>
        <v>0</v>
      </c>
      <c r="EQ294" s="195">
        <f t="shared" si="321"/>
        <v>0</v>
      </c>
      <c r="ER294" s="98">
        <f t="shared" si="322"/>
        <v>0</v>
      </c>
      <c r="ES294" s="98">
        <f t="shared" si="323"/>
        <v>0</v>
      </c>
      <c r="ET294" s="98">
        <f t="shared" si="324"/>
        <v>0</v>
      </c>
      <c r="EU294" s="98">
        <f t="shared" si="325"/>
        <v>0</v>
      </c>
      <c r="EV294" s="98">
        <f t="shared" si="326"/>
        <v>0</v>
      </c>
      <c r="EW294" s="98">
        <f t="shared" si="327"/>
        <v>0</v>
      </c>
      <c r="EX294" s="98">
        <f t="shared" si="328"/>
        <v>0</v>
      </c>
      <c r="EY294" s="98">
        <f t="shared" si="329"/>
        <v>0</v>
      </c>
      <c r="EZ294" s="98">
        <f t="shared" si="330"/>
        <v>0</v>
      </c>
      <c r="FA294" s="195">
        <f t="shared" si="331"/>
        <v>0</v>
      </c>
      <c r="FB294" s="195">
        <f t="shared" si="332"/>
        <v>0</v>
      </c>
      <c r="FC294" s="196">
        <f t="shared" si="334"/>
        <v>0</v>
      </c>
    </row>
    <row r="295" spans="8:159" x14ac:dyDescent="0.25">
      <c r="H295" s="1"/>
      <c r="I295" s="1"/>
      <c r="J295" s="1"/>
      <c r="K295" s="1"/>
      <c r="L295" s="1"/>
      <c r="M295" s="1"/>
      <c r="N295" s="1"/>
      <c r="O295" s="1"/>
      <c r="P295" s="1"/>
      <c r="Q295" s="1"/>
      <c r="R295" s="1"/>
      <c r="S295" s="1"/>
      <c r="T295" s="1"/>
      <c r="U295" s="1"/>
      <c r="V295" s="1"/>
      <c r="W295" s="1"/>
      <c r="X295" s="1"/>
      <c r="Y295" s="1"/>
      <c r="Z295" s="1"/>
      <c r="AA295" s="1"/>
      <c r="AB295" s="1"/>
      <c r="CZ295" s="10"/>
      <c r="DC295" s="100"/>
      <c r="DO295" s="10"/>
      <c r="EO295" s="162"/>
      <c r="EP295" s="194">
        <f t="shared" si="333"/>
        <v>0</v>
      </c>
      <c r="EQ295" s="195">
        <f t="shared" si="321"/>
        <v>0</v>
      </c>
      <c r="ER295" s="98">
        <f t="shared" si="322"/>
        <v>0</v>
      </c>
      <c r="ES295" s="98">
        <f t="shared" si="323"/>
        <v>0</v>
      </c>
      <c r="ET295" s="98">
        <f t="shared" si="324"/>
        <v>0</v>
      </c>
      <c r="EU295" s="98">
        <f t="shared" si="325"/>
        <v>0</v>
      </c>
      <c r="EV295" s="98">
        <f t="shared" si="326"/>
        <v>0</v>
      </c>
      <c r="EW295" s="98">
        <f t="shared" si="327"/>
        <v>0</v>
      </c>
      <c r="EX295" s="98">
        <f t="shared" si="328"/>
        <v>0</v>
      </c>
      <c r="EY295" s="98">
        <f t="shared" si="329"/>
        <v>0</v>
      </c>
      <c r="EZ295" s="98">
        <f t="shared" si="330"/>
        <v>0</v>
      </c>
      <c r="FA295" s="195">
        <f t="shared" si="331"/>
        <v>0</v>
      </c>
      <c r="FB295" s="195">
        <f t="shared" si="332"/>
        <v>0</v>
      </c>
      <c r="FC295" s="196">
        <f t="shared" si="334"/>
        <v>0</v>
      </c>
    </row>
    <row r="296" spans="8:159" x14ac:dyDescent="0.25">
      <c r="H296" s="1"/>
      <c r="I296" s="1"/>
      <c r="J296" s="1"/>
      <c r="K296" s="1"/>
      <c r="L296" s="1"/>
      <c r="M296" s="1"/>
      <c r="N296" s="1"/>
      <c r="O296" s="1"/>
      <c r="P296" s="1"/>
      <c r="Q296" s="1"/>
      <c r="R296" s="1"/>
      <c r="S296" s="1"/>
      <c r="T296" s="1"/>
      <c r="U296" s="1"/>
      <c r="V296" s="1"/>
      <c r="W296" s="1"/>
      <c r="X296" s="1"/>
      <c r="Y296" s="1"/>
      <c r="Z296" s="1"/>
      <c r="AA296" s="1"/>
      <c r="AB296" s="1"/>
      <c r="CZ296" s="10"/>
      <c r="DC296" s="100"/>
      <c r="DO296" s="10"/>
      <c r="EO296" s="162"/>
      <c r="EP296" s="194">
        <f t="shared" si="333"/>
        <v>0</v>
      </c>
      <c r="EQ296" s="195">
        <f t="shared" si="321"/>
        <v>0</v>
      </c>
      <c r="ER296" s="98">
        <f t="shared" si="322"/>
        <v>0</v>
      </c>
      <c r="ES296" s="98">
        <f t="shared" si="323"/>
        <v>0</v>
      </c>
      <c r="ET296" s="98">
        <f t="shared" si="324"/>
        <v>0</v>
      </c>
      <c r="EU296" s="98">
        <f t="shared" si="325"/>
        <v>0</v>
      </c>
      <c r="EV296" s="98">
        <f t="shared" si="326"/>
        <v>0</v>
      </c>
      <c r="EW296" s="98">
        <f t="shared" si="327"/>
        <v>0</v>
      </c>
      <c r="EX296" s="98">
        <f t="shared" si="328"/>
        <v>0</v>
      </c>
      <c r="EY296" s="98">
        <f t="shared" si="329"/>
        <v>0</v>
      </c>
      <c r="EZ296" s="98">
        <f t="shared" si="330"/>
        <v>0</v>
      </c>
      <c r="FA296" s="195">
        <f t="shared" si="331"/>
        <v>0</v>
      </c>
      <c r="FB296" s="195">
        <f t="shared" si="332"/>
        <v>0</v>
      </c>
      <c r="FC296" s="196">
        <f t="shared" si="334"/>
        <v>0</v>
      </c>
    </row>
    <row r="297" spans="8:159" x14ac:dyDescent="0.25">
      <c r="H297" s="1"/>
      <c r="I297" s="1"/>
      <c r="J297" s="1"/>
      <c r="K297" s="1"/>
      <c r="L297" s="1"/>
      <c r="M297" s="1"/>
      <c r="N297" s="1"/>
      <c r="O297" s="1"/>
      <c r="P297" s="1"/>
      <c r="Q297" s="1"/>
      <c r="R297" s="1"/>
      <c r="S297" s="1"/>
      <c r="T297" s="1"/>
      <c r="U297" s="1"/>
      <c r="V297" s="1"/>
      <c r="W297" s="1"/>
      <c r="X297" s="1"/>
      <c r="Y297" s="1"/>
      <c r="Z297" s="1"/>
      <c r="AA297" s="1"/>
      <c r="AB297" s="1"/>
      <c r="CZ297" s="10"/>
      <c r="DC297" s="100"/>
      <c r="DO297" s="10"/>
      <c r="EO297" s="162"/>
      <c r="EP297" s="194">
        <f t="shared" si="333"/>
        <v>0</v>
      </c>
      <c r="EQ297" s="195">
        <f t="shared" si="321"/>
        <v>0</v>
      </c>
      <c r="ER297" s="98">
        <f t="shared" si="322"/>
        <v>0</v>
      </c>
      <c r="ES297" s="98">
        <f t="shared" si="323"/>
        <v>0</v>
      </c>
      <c r="ET297" s="98">
        <f t="shared" si="324"/>
        <v>0</v>
      </c>
      <c r="EU297" s="98">
        <f t="shared" si="325"/>
        <v>0</v>
      </c>
      <c r="EV297" s="98">
        <f t="shared" si="326"/>
        <v>0</v>
      </c>
      <c r="EW297" s="98">
        <f t="shared" si="327"/>
        <v>0</v>
      </c>
      <c r="EX297" s="98">
        <f t="shared" si="328"/>
        <v>0</v>
      </c>
      <c r="EY297" s="98">
        <f t="shared" si="329"/>
        <v>0</v>
      </c>
      <c r="EZ297" s="98">
        <f t="shared" si="330"/>
        <v>0</v>
      </c>
      <c r="FA297" s="195">
        <f t="shared" si="331"/>
        <v>0</v>
      </c>
      <c r="FB297" s="195">
        <f t="shared" si="332"/>
        <v>0</v>
      </c>
      <c r="FC297" s="196">
        <f t="shared" si="334"/>
        <v>0</v>
      </c>
    </row>
    <row r="298" spans="8:159" x14ac:dyDescent="0.25">
      <c r="H298" s="1"/>
      <c r="I298" s="1"/>
      <c r="J298" s="1"/>
      <c r="K298" s="1"/>
      <c r="L298" s="1"/>
      <c r="M298" s="1"/>
      <c r="N298" s="1"/>
      <c r="O298" s="1"/>
      <c r="P298" s="1"/>
      <c r="Q298" s="1"/>
      <c r="R298" s="1"/>
      <c r="S298" s="1"/>
      <c r="T298" s="1"/>
      <c r="U298" s="1"/>
      <c r="V298" s="1"/>
      <c r="W298" s="1"/>
      <c r="X298" s="1"/>
      <c r="Y298" s="1"/>
      <c r="Z298" s="1"/>
      <c r="AA298" s="1"/>
      <c r="AB298" s="1"/>
      <c r="CZ298" s="10"/>
      <c r="DC298" s="100"/>
      <c r="DO298" s="10"/>
      <c r="EO298" s="162"/>
      <c r="EP298" s="194">
        <f t="shared" si="333"/>
        <v>0</v>
      </c>
      <c r="EQ298" s="195">
        <f t="shared" si="321"/>
        <v>0</v>
      </c>
      <c r="ER298" s="98">
        <f t="shared" si="322"/>
        <v>0</v>
      </c>
      <c r="ES298" s="98">
        <f t="shared" si="323"/>
        <v>0</v>
      </c>
      <c r="ET298" s="98">
        <f t="shared" si="324"/>
        <v>0</v>
      </c>
      <c r="EU298" s="98">
        <f t="shared" si="325"/>
        <v>0</v>
      </c>
      <c r="EV298" s="98">
        <f t="shared" si="326"/>
        <v>0</v>
      </c>
      <c r="EW298" s="98">
        <f t="shared" si="327"/>
        <v>0</v>
      </c>
      <c r="EX298" s="98">
        <f t="shared" si="328"/>
        <v>0</v>
      </c>
      <c r="EY298" s="98">
        <f t="shared" si="329"/>
        <v>0</v>
      </c>
      <c r="EZ298" s="98">
        <f t="shared" si="330"/>
        <v>0</v>
      </c>
      <c r="FA298" s="195">
        <f t="shared" si="331"/>
        <v>0</v>
      </c>
      <c r="FB298" s="195">
        <f t="shared" si="332"/>
        <v>0</v>
      </c>
      <c r="FC298" s="196">
        <f t="shared" si="334"/>
        <v>0</v>
      </c>
    </row>
    <row r="299" spans="8:159" ht="13" thickBot="1" x14ac:dyDescent="0.3">
      <c r="H299" s="1"/>
      <c r="I299" s="1"/>
      <c r="J299" s="1"/>
      <c r="K299" s="1"/>
      <c r="L299" s="1"/>
      <c r="M299" s="1"/>
      <c r="N299" s="1"/>
      <c r="O299" s="1"/>
      <c r="P299" s="1"/>
      <c r="Q299" s="1"/>
      <c r="R299" s="1"/>
      <c r="S299" s="1"/>
      <c r="T299" s="1"/>
      <c r="U299" s="1"/>
      <c r="V299" s="1"/>
      <c r="W299" s="1"/>
      <c r="X299" s="1"/>
      <c r="Y299" s="1"/>
      <c r="Z299" s="1"/>
      <c r="AA299" s="1"/>
      <c r="AB299" s="1"/>
      <c r="CZ299" s="10"/>
      <c r="DC299" s="100"/>
      <c r="DO299" s="10"/>
      <c r="EO299" s="162"/>
      <c r="EP299" s="194">
        <f t="shared" si="333"/>
        <v>0</v>
      </c>
      <c r="EQ299" s="195">
        <f t="shared" si="321"/>
        <v>0</v>
      </c>
      <c r="ER299" s="98">
        <f t="shared" si="322"/>
        <v>0</v>
      </c>
      <c r="ES299" s="98">
        <f t="shared" si="323"/>
        <v>0</v>
      </c>
      <c r="ET299" s="98">
        <f t="shared" si="324"/>
        <v>0</v>
      </c>
      <c r="EU299" s="98">
        <f t="shared" si="325"/>
        <v>0</v>
      </c>
      <c r="EV299" s="98">
        <f t="shared" si="326"/>
        <v>0</v>
      </c>
      <c r="EW299" s="98">
        <f t="shared" si="327"/>
        <v>0</v>
      </c>
      <c r="EX299" s="98">
        <f t="shared" si="328"/>
        <v>0</v>
      </c>
      <c r="EY299" s="98">
        <f t="shared" si="329"/>
        <v>0</v>
      </c>
      <c r="EZ299" s="98">
        <f t="shared" si="330"/>
        <v>0</v>
      </c>
      <c r="FA299" s="195">
        <f t="shared" si="331"/>
        <v>0</v>
      </c>
      <c r="FB299" s="195">
        <f t="shared" si="332"/>
        <v>0</v>
      </c>
      <c r="FC299" s="196">
        <f t="shared" si="334"/>
        <v>0</v>
      </c>
    </row>
    <row r="300" spans="8:159" x14ac:dyDescent="0.25">
      <c r="H300" s="1"/>
      <c r="I300" s="1"/>
      <c r="J300" s="1"/>
      <c r="K300" s="1"/>
      <c r="L300" s="1"/>
      <c r="M300" s="1"/>
      <c r="N300" s="1"/>
      <c r="O300" s="1"/>
      <c r="P300" s="235">
        <v>173</v>
      </c>
      <c r="Q300" s="1"/>
      <c r="R300" s="1"/>
      <c r="S300" s="1"/>
      <c r="T300" s="1"/>
      <c r="U300" s="1"/>
      <c r="V300" s="125">
        <v>111</v>
      </c>
      <c r="W300" s="1"/>
      <c r="X300" s="1"/>
      <c r="Y300" s="1"/>
      <c r="Z300" s="1"/>
      <c r="AA300" s="1"/>
      <c r="AB300" s="130">
        <v>71</v>
      </c>
      <c r="AH300" s="211">
        <v>67</v>
      </c>
      <c r="AN300" s="211">
        <v>217</v>
      </c>
      <c r="AT300" s="211">
        <v>177</v>
      </c>
      <c r="AZ300" s="211">
        <v>148</v>
      </c>
      <c r="BJ300" s="211">
        <v>67</v>
      </c>
      <c r="BU300" s="152">
        <v>67</v>
      </c>
      <c r="CG300" s="152">
        <v>111</v>
      </c>
      <c r="CU300" s="152">
        <v>16</v>
      </c>
      <c r="CZ300" s="10"/>
      <c r="DC300" s="100"/>
      <c r="DJ300" s="152">
        <v>610</v>
      </c>
      <c r="DO300" s="10"/>
      <c r="EO300" s="162"/>
      <c r="EP300" s="194">
        <f t="shared" si="333"/>
        <v>0</v>
      </c>
      <c r="EQ300" s="195">
        <f t="shared" si="321"/>
        <v>0</v>
      </c>
      <c r="ER300" s="98">
        <f t="shared" si="322"/>
        <v>0</v>
      </c>
      <c r="ES300" s="98">
        <f t="shared" si="323"/>
        <v>0</v>
      </c>
      <c r="ET300" s="98">
        <f t="shared" si="324"/>
        <v>0</v>
      </c>
      <c r="EU300" s="98">
        <f t="shared" si="325"/>
        <v>0</v>
      </c>
      <c r="EV300" s="98">
        <f t="shared" si="326"/>
        <v>0</v>
      </c>
      <c r="EW300" s="98">
        <f t="shared" si="327"/>
        <v>0</v>
      </c>
      <c r="EX300" s="98">
        <f t="shared" si="328"/>
        <v>0</v>
      </c>
      <c r="EY300" s="98">
        <f t="shared" si="329"/>
        <v>0</v>
      </c>
      <c r="EZ300" s="98">
        <f t="shared" si="330"/>
        <v>0</v>
      </c>
      <c r="FA300" s="195">
        <f t="shared" si="331"/>
        <v>0</v>
      </c>
      <c r="FB300" s="195">
        <f t="shared" si="332"/>
        <v>0</v>
      </c>
      <c r="FC300" s="196">
        <f t="shared" si="334"/>
        <v>0</v>
      </c>
    </row>
    <row r="301" spans="8:159" x14ac:dyDescent="0.25">
      <c r="H301" s="1"/>
      <c r="I301" s="1"/>
      <c r="J301" s="1"/>
      <c r="K301" s="1"/>
      <c r="L301" s="1"/>
      <c r="M301" s="1"/>
      <c r="N301" s="1"/>
      <c r="O301" s="1"/>
      <c r="P301" s="127">
        <v>71</v>
      </c>
      <c r="Q301" s="1"/>
      <c r="R301" s="1"/>
      <c r="S301" s="1"/>
      <c r="T301" s="1"/>
      <c r="U301" s="1"/>
      <c r="V301" s="127">
        <v>469</v>
      </c>
      <c r="W301" s="1"/>
      <c r="X301" s="1"/>
      <c r="Y301" s="1"/>
      <c r="Z301" s="1"/>
      <c r="AA301" s="1"/>
      <c r="AB301" s="142">
        <v>494</v>
      </c>
      <c r="AH301" s="212">
        <v>330</v>
      </c>
      <c r="AN301" s="212">
        <v>296</v>
      </c>
      <c r="AT301" s="212">
        <v>190</v>
      </c>
      <c r="AZ301" s="212">
        <v>217</v>
      </c>
      <c r="BJ301" s="212">
        <v>111</v>
      </c>
      <c r="BU301" s="131">
        <v>177</v>
      </c>
      <c r="CG301" s="131">
        <v>254</v>
      </c>
      <c r="CU301" s="131">
        <v>25</v>
      </c>
      <c r="CZ301" s="10"/>
      <c r="DC301" s="100"/>
      <c r="DJ301" s="131">
        <v>1241</v>
      </c>
      <c r="DO301" s="10"/>
      <c r="EO301" s="162"/>
      <c r="EP301" s="194">
        <f t="shared" si="333"/>
        <v>0</v>
      </c>
      <c r="EQ301" s="195">
        <f t="shared" si="321"/>
        <v>0</v>
      </c>
      <c r="ER301" s="98">
        <f t="shared" si="322"/>
        <v>0</v>
      </c>
      <c r="ES301" s="98">
        <f t="shared" si="323"/>
        <v>0</v>
      </c>
      <c r="ET301" s="98">
        <f t="shared" si="324"/>
        <v>0</v>
      </c>
      <c r="EU301" s="98">
        <f t="shared" si="325"/>
        <v>0</v>
      </c>
      <c r="EV301" s="98">
        <f t="shared" si="326"/>
        <v>0</v>
      </c>
      <c r="EW301" s="98">
        <f t="shared" si="327"/>
        <v>0</v>
      </c>
      <c r="EX301" s="98">
        <f t="shared" si="328"/>
        <v>0</v>
      </c>
      <c r="EY301" s="98">
        <f t="shared" si="329"/>
        <v>0</v>
      </c>
      <c r="EZ301" s="98">
        <f t="shared" si="330"/>
        <v>0</v>
      </c>
      <c r="FA301" s="195">
        <f t="shared" si="331"/>
        <v>0</v>
      </c>
      <c r="FB301" s="195">
        <f t="shared" si="332"/>
        <v>0</v>
      </c>
      <c r="FC301" s="196">
        <f t="shared" si="334"/>
        <v>0</v>
      </c>
    </row>
    <row r="302" spans="8:159" ht="13" thickBot="1" x14ac:dyDescent="0.3">
      <c r="H302" s="1"/>
      <c r="I302" s="1"/>
      <c r="J302" s="1"/>
      <c r="K302" s="1"/>
      <c r="L302" s="1"/>
      <c r="M302" s="1"/>
      <c r="N302" s="1"/>
      <c r="O302" s="1"/>
      <c r="P302" s="129">
        <v>66</v>
      </c>
      <c r="Q302" s="1"/>
      <c r="R302" s="1"/>
      <c r="S302" s="1"/>
      <c r="T302" s="1"/>
      <c r="U302" s="1"/>
      <c r="V302" s="236">
        <v>65</v>
      </c>
      <c r="W302" s="1"/>
      <c r="X302" s="1"/>
      <c r="Y302" s="1"/>
      <c r="Z302" s="1"/>
      <c r="AA302" s="1"/>
      <c r="AB302" s="132">
        <v>435</v>
      </c>
      <c r="AH302" s="213">
        <v>503</v>
      </c>
      <c r="AN302" s="213">
        <v>522</v>
      </c>
      <c r="AT302" s="213">
        <v>987</v>
      </c>
      <c r="AZ302" s="213">
        <v>1114</v>
      </c>
      <c r="BJ302" s="213">
        <v>971</v>
      </c>
      <c r="BU302" s="132">
        <v>294</v>
      </c>
      <c r="CG302" s="132">
        <v>973</v>
      </c>
      <c r="CU302" s="132">
        <v>180</v>
      </c>
      <c r="CZ302" s="10"/>
      <c r="DC302" s="100"/>
      <c r="DJ302" s="132">
        <v>1477</v>
      </c>
      <c r="DO302" s="10"/>
      <c r="EO302" s="162"/>
      <c r="EP302" s="194">
        <f t="shared" si="333"/>
        <v>0</v>
      </c>
      <c r="EQ302" s="195">
        <f t="shared" ref="EQ302:EQ317" si="350">IF(ISNA(MATCH(EO302,DJ$62:DJ$157,0)),0,1)</f>
        <v>0</v>
      </c>
      <c r="ER302" s="98">
        <f t="shared" ref="ER302:ER317" si="351">IF(ISNA(MATCH(EO302,CU$62:CU$157,0)),0,1)</f>
        <v>0</v>
      </c>
      <c r="ES302" s="98">
        <f t="shared" ref="ES302:ES317" si="352">IF(ISNA(MATCH(EO302,CG$62:CG$157,0)),0,1)</f>
        <v>0</v>
      </c>
      <c r="ET302" s="98">
        <f t="shared" ref="ET302:ET317" si="353">IF(ISNA(MATCH(EO302,BU$62:BU$157,0)),0,1)</f>
        <v>0</v>
      </c>
      <c r="EU302" s="98">
        <f t="shared" ref="EU302:EU317" si="354">IF(ISNA(MATCH(EO302,BJ$62:BJ$157,0)),0,1)</f>
        <v>0</v>
      </c>
      <c r="EV302" s="98">
        <f t="shared" ref="EV302:EV317" si="355">IF(ISNA(MATCH(EO302,AZ$62:AZ$157,0)),0,1)</f>
        <v>0</v>
      </c>
      <c r="EW302" s="98">
        <f t="shared" ref="EW302:EW317" si="356">IF(ISNA(MATCH(EO302,AT$62:AT$157,0)),0,1)</f>
        <v>0</v>
      </c>
      <c r="EX302" s="98">
        <f t="shared" ref="EX302:EX317" si="357">IF(ISNA(MATCH(EO302,AN$62:AN$157,0)),0,1)</f>
        <v>0</v>
      </c>
      <c r="EY302" s="98">
        <f t="shared" ref="EY302:EY317" si="358">IF(ISNA(MATCH(EO302,AH$62:AH$157,0)),0,1)</f>
        <v>0</v>
      </c>
      <c r="EZ302" s="98">
        <f t="shared" ref="EZ302:EZ317" si="359">IF(ISNA(MATCH(EO302,AB$62:AB$157,0)),0,1)</f>
        <v>0</v>
      </c>
      <c r="FA302" s="195">
        <f t="shared" ref="FA302:FA317" si="360">IF(ISNA(MATCH(EO302,$V$62:$V$134,0)),0,1)</f>
        <v>0</v>
      </c>
      <c r="FB302" s="195">
        <f t="shared" ref="FB302:FB317" si="361">IF(ISNA(MATCH(EO302,$P$62:$P$157,0)),0,1)</f>
        <v>0</v>
      </c>
      <c r="FC302" s="196">
        <f t="shared" si="334"/>
        <v>0</v>
      </c>
    </row>
    <row r="303" spans="8:159" x14ac:dyDescent="0.25">
      <c r="H303" s="1"/>
      <c r="I303" s="1"/>
      <c r="J303" s="1"/>
      <c r="K303" s="1"/>
      <c r="L303" s="1"/>
      <c r="M303" s="1"/>
      <c r="N303" s="1"/>
      <c r="O303" s="1"/>
      <c r="P303" s="1"/>
      <c r="Q303" s="1"/>
      <c r="R303" s="1"/>
      <c r="S303" s="1"/>
      <c r="T303" s="1"/>
      <c r="U303" s="1"/>
      <c r="V303" s="1"/>
      <c r="W303" s="1"/>
      <c r="X303" s="1"/>
      <c r="Y303" s="1"/>
      <c r="Z303" s="1"/>
      <c r="AA303" s="1"/>
      <c r="AB303" s="1"/>
      <c r="CZ303" s="10"/>
      <c r="DC303" s="100"/>
      <c r="DO303" s="10"/>
      <c r="EO303" s="162"/>
      <c r="EP303" s="194">
        <f t="shared" si="333"/>
        <v>0</v>
      </c>
      <c r="EQ303" s="195">
        <f t="shared" si="350"/>
        <v>0</v>
      </c>
      <c r="ER303" s="98">
        <f t="shared" si="351"/>
        <v>0</v>
      </c>
      <c r="ES303" s="98">
        <f t="shared" si="352"/>
        <v>0</v>
      </c>
      <c r="ET303" s="98">
        <f t="shared" si="353"/>
        <v>0</v>
      </c>
      <c r="EU303" s="98">
        <f t="shared" si="354"/>
        <v>0</v>
      </c>
      <c r="EV303" s="98">
        <f t="shared" si="355"/>
        <v>0</v>
      </c>
      <c r="EW303" s="98">
        <f t="shared" si="356"/>
        <v>0</v>
      </c>
      <c r="EX303" s="98">
        <f t="shared" si="357"/>
        <v>0</v>
      </c>
      <c r="EY303" s="98">
        <f t="shared" si="358"/>
        <v>0</v>
      </c>
      <c r="EZ303" s="98">
        <f t="shared" si="359"/>
        <v>0</v>
      </c>
      <c r="FA303" s="195">
        <f t="shared" si="360"/>
        <v>0</v>
      </c>
      <c r="FB303" s="195">
        <f t="shared" si="361"/>
        <v>0</v>
      </c>
      <c r="FC303" s="196">
        <f t="shared" si="334"/>
        <v>0</v>
      </c>
    </row>
    <row r="304" spans="8:159" x14ac:dyDescent="0.25">
      <c r="EO304" s="162"/>
      <c r="EP304" s="194">
        <f t="shared" si="333"/>
        <v>0</v>
      </c>
      <c r="EQ304" s="195">
        <f t="shared" si="350"/>
        <v>0</v>
      </c>
      <c r="ER304" s="98">
        <f t="shared" si="351"/>
        <v>0</v>
      </c>
      <c r="ES304" s="98">
        <f t="shared" si="352"/>
        <v>0</v>
      </c>
      <c r="ET304" s="98">
        <f t="shared" si="353"/>
        <v>0</v>
      </c>
      <c r="EU304" s="98">
        <f t="shared" si="354"/>
        <v>0</v>
      </c>
      <c r="EV304" s="98">
        <f t="shared" si="355"/>
        <v>0</v>
      </c>
      <c r="EW304" s="98">
        <f t="shared" si="356"/>
        <v>0</v>
      </c>
      <c r="EX304" s="98">
        <f t="shared" si="357"/>
        <v>0</v>
      </c>
      <c r="EY304" s="98">
        <f t="shared" si="358"/>
        <v>0</v>
      </c>
      <c r="EZ304" s="98">
        <f t="shared" si="359"/>
        <v>0</v>
      </c>
      <c r="FA304" s="195">
        <f t="shared" si="360"/>
        <v>0</v>
      </c>
      <c r="FB304" s="195">
        <f t="shared" si="361"/>
        <v>0</v>
      </c>
      <c r="FC304" s="196">
        <f t="shared" si="334"/>
        <v>0</v>
      </c>
    </row>
    <row r="305" spans="145:159" x14ac:dyDescent="0.25">
      <c r="EO305" s="162"/>
      <c r="EP305" s="194">
        <f t="shared" si="333"/>
        <v>0</v>
      </c>
      <c r="EQ305" s="195">
        <f t="shared" si="350"/>
        <v>0</v>
      </c>
      <c r="ER305" s="98">
        <f t="shared" si="351"/>
        <v>0</v>
      </c>
      <c r="ES305" s="98">
        <f t="shared" si="352"/>
        <v>0</v>
      </c>
      <c r="ET305" s="98">
        <f t="shared" si="353"/>
        <v>0</v>
      </c>
      <c r="EU305" s="98">
        <f t="shared" si="354"/>
        <v>0</v>
      </c>
      <c r="EV305" s="98">
        <f t="shared" si="355"/>
        <v>0</v>
      </c>
      <c r="EW305" s="98">
        <f t="shared" si="356"/>
        <v>0</v>
      </c>
      <c r="EX305" s="98">
        <f t="shared" si="357"/>
        <v>0</v>
      </c>
      <c r="EY305" s="98">
        <f t="shared" si="358"/>
        <v>0</v>
      </c>
      <c r="EZ305" s="98">
        <f t="shared" si="359"/>
        <v>0</v>
      </c>
      <c r="FA305" s="195">
        <f t="shared" si="360"/>
        <v>0</v>
      </c>
      <c r="FB305" s="195">
        <f t="shared" si="361"/>
        <v>0</v>
      </c>
      <c r="FC305" s="196">
        <f t="shared" si="334"/>
        <v>0</v>
      </c>
    </row>
    <row r="306" spans="145:159" x14ac:dyDescent="0.25">
      <c r="EO306" s="162"/>
      <c r="EP306" s="194">
        <f t="shared" si="333"/>
        <v>0</v>
      </c>
      <c r="EQ306" s="195">
        <f t="shared" si="350"/>
        <v>0</v>
      </c>
      <c r="ER306" s="98">
        <f t="shared" si="351"/>
        <v>0</v>
      </c>
      <c r="ES306" s="98">
        <f t="shared" si="352"/>
        <v>0</v>
      </c>
      <c r="ET306" s="98">
        <f t="shared" si="353"/>
        <v>0</v>
      </c>
      <c r="EU306" s="98">
        <f t="shared" si="354"/>
        <v>0</v>
      </c>
      <c r="EV306" s="98">
        <f t="shared" si="355"/>
        <v>0</v>
      </c>
      <c r="EW306" s="98">
        <f t="shared" si="356"/>
        <v>0</v>
      </c>
      <c r="EX306" s="98">
        <f t="shared" si="357"/>
        <v>0</v>
      </c>
      <c r="EY306" s="98">
        <f t="shared" si="358"/>
        <v>0</v>
      </c>
      <c r="EZ306" s="98">
        <f t="shared" si="359"/>
        <v>0</v>
      </c>
      <c r="FA306" s="195">
        <f t="shared" si="360"/>
        <v>0</v>
      </c>
      <c r="FB306" s="195">
        <f t="shared" si="361"/>
        <v>0</v>
      </c>
      <c r="FC306" s="196">
        <f t="shared" si="334"/>
        <v>0</v>
      </c>
    </row>
    <row r="307" spans="145:159" x14ac:dyDescent="0.25">
      <c r="EO307" s="162"/>
      <c r="EP307" s="194">
        <f t="shared" si="333"/>
        <v>0</v>
      </c>
      <c r="EQ307" s="195">
        <f t="shared" si="350"/>
        <v>0</v>
      </c>
      <c r="ER307" s="98">
        <f t="shared" si="351"/>
        <v>0</v>
      </c>
      <c r="ES307" s="98">
        <f t="shared" si="352"/>
        <v>0</v>
      </c>
      <c r="ET307" s="98">
        <f t="shared" si="353"/>
        <v>0</v>
      </c>
      <c r="EU307" s="98">
        <f t="shared" si="354"/>
        <v>0</v>
      </c>
      <c r="EV307" s="98">
        <f t="shared" si="355"/>
        <v>0</v>
      </c>
      <c r="EW307" s="98">
        <f t="shared" si="356"/>
        <v>0</v>
      </c>
      <c r="EX307" s="98">
        <f t="shared" si="357"/>
        <v>0</v>
      </c>
      <c r="EY307" s="98">
        <f t="shared" si="358"/>
        <v>0</v>
      </c>
      <c r="EZ307" s="98">
        <f t="shared" si="359"/>
        <v>0</v>
      </c>
      <c r="FA307" s="195">
        <f t="shared" si="360"/>
        <v>0</v>
      </c>
      <c r="FB307" s="195">
        <f t="shared" si="361"/>
        <v>0</v>
      </c>
      <c r="FC307" s="196">
        <f t="shared" si="334"/>
        <v>0</v>
      </c>
    </row>
    <row r="308" spans="145:159" x14ac:dyDescent="0.25">
      <c r="EO308" s="162"/>
      <c r="EP308" s="194">
        <f t="shared" si="333"/>
        <v>0</v>
      </c>
      <c r="EQ308" s="195">
        <f t="shared" si="350"/>
        <v>0</v>
      </c>
      <c r="ER308" s="98">
        <f t="shared" si="351"/>
        <v>0</v>
      </c>
      <c r="ES308" s="98">
        <f t="shared" si="352"/>
        <v>0</v>
      </c>
      <c r="ET308" s="98">
        <f t="shared" si="353"/>
        <v>0</v>
      </c>
      <c r="EU308" s="98">
        <f t="shared" si="354"/>
        <v>0</v>
      </c>
      <c r="EV308" s="98">
        <f t="shared" si="355"/>
        <v>0</v>
      </c>
      <c r="EW308" s="98">
        <f t="shared" si="356"/>
        <v>0</v>
      </c>
      <c r="EX308" s="98">
        <f t="shared" si="357"/>
        <v>0</v>
      </c>
      <c r="EY308" s="98">
        <f t="shared" si="358"/>
        <v>0</v>
      </c>
      <c r="EZ308" s="98">
        <f t="shared" si="359"/>
        <v>0</v>
      </c>
      <c r="FA308" s="195">
        <f t="shared" si="360"/>
        <v>0</v>
      </c>
      <c r="FB308" s="195">
        <f t="shared" si="361"/>
        <v>0</v>
      </c>
      <c r="FC308" s="196">
        <f t="shared" si="334"/>
        <v>0</v>
      </c>
    </row>
    <row r="309" spans="145:159" x14ac:dyDescent="0.25">
      <c r="EO309" s="162"/>
      <c r="EP309" s="194">
        <f t="shared" si="333"/>
        <v>0</v>
      </c>
      <c r="EQ309" s="195">
        <f t="shared" si="350"/>
        <v>0</v>
      </c>
      <c r="ER309" s="98">
        <f t="shared" si="351"/>
        <v>0</v>
      </c>
      <c r="ES309" s="98">
        <f t="shared" si="352"/>
        <v>0</v>
      </c>
      <c r="ET309" s="98">
        <f t="shared" si="353"/>
        <v>0</v>
      </c>
      <c r="EU309" s="98">
        <f t="shared" si="354"/>
        <v>0</v>
      </c>
      <c r="EV309" s="98">
        <f t="shared" si="355"/>
        <v>0</v>
      </c>
      <c r="EW309" s="98">
        <f t="shared" si="356"/>
        <v>0</v>
      </c>
      <c r="EX309" s="98">
        <f t="shared" si="357"/>
        <v>0</v>
      </c>
      <c r="EY309" s="98">
        <f t="shared" si="358"/>
        <v>0</v>
      </c>
      <c r="EZ309" s="98">
        <f t="shared" si="359"/>
        <v>0</v>
      </c>
      <c r="FA309" s="195">
        <f t="shared" si="360"/>
        <v>0</v>
      </c>
      <c r="FB309" s="195">
        <f t="shared" si="361"/>
        <v>0</v>
      </c>
      <c r="FC309" s="196">
        <f t="shared" si="334"/>
        <v>0</v>
      </c>
    </row>
    <row r="310" spans="145:159" x14ac:dyDescent="0.25">
      <c r="EO310" s="194"/>
      <c r="EP310" s="194">
        <f t="shared" si="333"/>
        <v>0</v>
      </c>
      <c r="EQ310" s="195">
        <f t="shared" si="350"/>
        <v>0</v>
      </c>
      <c r="ER310" s="98">
        <f t="shared" si="351"/>
        <v>0</v>
      </c>
      <c r="ES310" s="98">
        <f t="shared" si="352"/>
        <v>0</v>
      </c>
      <c r="ET310" s="98">
        <f t="shared" si="353"/>
        <v>0</v>
      </c>
      <c r="EU310" s="98">
        <f t="shared" si="354"/>
        <v>0</v>
      </c>
      <c r="EV310" s="98">
        <f t="shared" si="355"/>
        <v>0</v>
      </c>
      <c r="EW310" s="98">
        <f t="shared" si="356"/>
        <v>0</v>
      </c>
      <c r="EX310" s="98">
        <f t="shared" si="357"/>
        <v>0</v>
      </c>
      <c r="EY310" s="98">
        <f t="shared" si="358"/>
        <v>0</v>
      </c>
      <c r="EZ310" s="98">
        <f t="shared" si="359"/>
        <v>0</v>
      </c>
      <c r="FA310" s="195">
        <f t="shared" si="360"/>
        <v>0</v>
      </c>
      <c r="FB310" s="195">
        <f t="shared" si="361"/>
        <v>0</v>
      </c>
      <c r="FC310" s="196">
        <f t="shared" si="334"/>
        <v>0</v>
      </c>
    </row>
    <row r="311" spans="145:159" x14ac:dyDescent="0.25">
      <c r="EO311" s="194"/>
      <c r="EP311" s="194">
        <f t="shared" si="333"/>
        <v>0</v>
      </c>
      <c r="EQ311" s="195">
        <f t="shared" si="350"/>
        <v>0</v>
      </c>
      <c r="ER311" s="98">
        <f t="shared" si="351"/>
        <v>0</v>
      </c>
      <c r="ES311" s="98">
        <f t="shared" si="352"/>
        <v>0</v>
      </c>
      <c r="ET311" s="98">
        <f t="shared" si="353"/>
        <v>0</v>
      </c>
      <c r="EU311" s="98">
        <f t="shared" si="354"/>
        <v>0</v>
      </c>
      <c r="EV311" s="98">
        <f t="shared" si="355"/>
        <v>0</v>
      </c>
      <c r="EW311" s="98">
        <f t="shared" si="356"/>
        <v>0</v>
      </c>
      <c r="EX311" s="98">
        <f t="shared" si="357"/>
        <v>0</v>
      </c>
      <c r="EY311" s="98">
        <f t="shared" si="358"/>
        <v>0</v>
      </c>
      <c r="EZ311" s="98">
        <f t="shared" si="359"/>
        <v>0</v>
      </c>
      <c r="FA311" s="195">
        <f t="shared" si="360"/>
        <v>0</v>
      </c>
      <c r="FB311" s="195">
        <f t="shared" si="361"/>
        <v>0</v>
      </c>
      <c r="FC311" s="196">
        <f t="shared" si="334"/>
        <v>0</v>
      </c>
    </row>
    <row r="312" spans="145:159" x14ac:dyDescent="0.25">
      <c r="EO312" s="194"/>
      <c r="EP312" s="194">
        <f t="shared" si="333"/>
        <v>0</v>
      </c>
      <c r="EQ312" s="195">
        <f t="shared" si="350"/>
        <v>0</v>
      </c>
      <c r="ER312" s="98">
        <f t="shared" si="351"/>
        <v>0</v>
      </c>
      <c r="ES312" s="98">
        <f t="shared" si="352"/>
        <v>0</v>
      </c>
      <c r="ET312" s="98">
        <f t="shared" si="353"/>
        <v>0</v>
      </c>
      <c r="EU312" s="98">
        <f t="shared" si="354"/>
        <v>0</v>
      </c>
      <c r="EV312" s="98">
        <f t="shared" si="355"/>
        <v>0</v>
      </c>
      <c r="EW312" s="98">
        <f t="shared" si="356"/>
        <v>0</v>
      </c>
      <c r="EX312" s="98">
        <f t="shared" si="357"/>
        <v>0</v>
      </c>
      <c r="EY312" s="98">
        <f t="shared" si="358"/>
        <v>0</v>
      </c>
      <c r="EZ312" s="98">
        <f t="shared" si="359"/>
        <v>0</v>
      </c>
      <c r="FA312" s="195">
        <f t="shared" si="360"/>
        <v>0</v>
      </c>
      <c r="FB312" s="195">
        <f t="shared" si="361"/>
        <v>0</v>
      </c>
      <c r="FC312" s="196">
        <f t="shared" si="334"/>
        <v>0</v>
      </c>
    </row>
    <row r="313" spans="145:159" x14ac:dyDescent="0.25">
      <c r="EO313" s="194"/>
      <c r="EP313" s="194">
        <f t="shared" si="333"/>
        <v>0</v>
      </c>
      <c r="EQ313" s="195">
        <f t="shared" si="350"/>
        <v>0</v>
      </c>
      <c r="ER313" s="98">
        <f t="shared" si="351"/>
        <v>0</v>
      </c>
      <c r="ES313" s="98">
        <f t="shared" si="352"/>
        <v>0</v>
      </c>
      <c r="ET313" s="98">
        <f t="shared" si="353"/>
        <v>0</v>
      </c>
      <c r="EU313" s="98">
        <f t="shared" si="354"/>
        <v>0</v>
      </c>
      <c r="EV313" s="98">
        <f t="shared" si="355"/>
        <v>0</v>
      </c>
      <c r="EW313" s="98">
        <f t="shared" si="356"/>
        <v>0</v>
      </c>
      <c r="EX313" s="98">
        <f t="shared" si="357"/>
        <v>0</v>
      </c>
      <c r="EY313" s="98">
        <f t="shared" si="358"/>
        <v>0</v>
      </c>
      <c r="EZ313" s="98">
        <f t="shared" si="359"/>
        <v>0</v>
      </c>
      <c r="FA313" s="195">
        <f t="shared" si="360"/>
        <v>0</v>
      </c>
      <c r="FB313" s="195">
        <f t="shared" si="361"/>
        <v>0</v>
      </c>
      <c r="FC313" s="196">
        <f t="shared" si="334"/>
        <v>0</v>
      </c>
    </row>
    <row r="314" spans="145:159" x14ac:dyDescent="0.25">
      <c r="EO314" s="194"/>
      <c r="EP314" s="194">
        <f t="shared" si="333"/>
        <v>0</v>
      </c>
      <c r="EQ314" s="195">
        <f t="shared" si="350"/>
        <v>0</v>
      </c>
      <c r="ER314" s="98">
        <f t="shared" si="351"/>
        <v>0</v>
      </c>
      <c r="ES314" s="98">
        <f t="shared" si="352"/>
        <v>0</v>
      </c>
      <c r="ET314" s="98">
        <f t="shared" si="353"/>
        <v>0</v>
      </c>
      <c r="EU314" s="98">
        <f t="shared" si="354"/>
        <v>0</v>
      </c>
      <c r="EV314" s="98">
        <f t="shared" si="355"/>
        <v>0</v>
      </c>
      <c r="EW314" s="98">
        <f t="shared" si="356"/>
        <v>0</v>
      </c>
      <c r="EX314" s="98">
        <f t="shared" si="357"/>
        <v>0</v>
      </c>
      <c r="EY314" s="98">
        <f t="shared" si="358"/>
        <v>0</v>
      </c>
      <c r="EZ314" s="98">
        <f t="shared" si="359"/>
        <v>0</v>
      </c>
      <c r="FA314" s="195">
        <f t="shared" si="360"/>
        <v>0</v>
      </c>
      <c r="FB314" s="195">
        <f t="shared" si="361"/>
        <v>0</v>
      </c>
      <c r="FC314" s="196">
        <f t="shared" si="334"/>
        <v>0</v>
      </c>
    </row>
    <row r="315" spans="145:159" x14ac:dyDescent="0.25">
      <c r="EO315" s="194"/>
      <c r="EP315" s="194">
        <f t="shared" si="333"/>
        <v>0</v>
      </c>
      <c r="EQ315" s="195">
        <f t="shared" si="350"/>
        <v>0</v>
      </c>
      <c r="ER315" s="98">
        <f t="shared" si="351"/>
        <v>0</v>
      </c>
      <c r="ES315" s="98">
        <f t="shared" si="352"/>
        <v>0</v>
      </c>
      <c r="ET315" s="98">
        <f t="shared" si="353"/>
        <v>0</v>
      </c>
      <c r="EU315" s="98">
        <f t="shared" si="354"/>
        <v>0</v>
      </c>
      <c r="EV315" s="98">
        <f t="shared" si="355"/>
        <v>0</v>
      </c>
      <c r="EW315" s="98">
        <f t="shared" si="356"/>
        <v>0</v>
      </c>
      <c r="EX315" s="98">
        <f t="shared" si="357"/>
        <v>0</v>
      </c>
      <c r="EY315" s="98">
        <f t="shared" si="358"/>
        <v>0</v>
      </c>
      <c r="EZ315" s="98">
        <f t="shared" si="359"/>
        <v>0</v>
      </c>
      <c r="FA315" s="195">
        <f t="shared" si="360"/>
        <v>0</v>
      </c>
      <c r="FB315" s="195">
        <f t="shared" si="361"/>
        <v>0</v>
      </c>
      <c r="FC315" s="196">
        <f t="shared" si="334"/>
        <v>0</v>
      </c>
    </row>
    <row r="316" spans="145:159" x14ac:dyDescent="0.25">
      <c r="EO316" s="194"/>
      <c r="EP316" s="194">
        <f t="shared" si="333"/>
        <v>0</v>
      </c>
      <c r="EQ316" s="195">
        <f t="shared" si="350"/>
        <v>0</v>
      </c>
      <c r="ER316" s="98">
        <f t="shared" si="351"/>
        <v>0</v>
      </c>
      <c r="ES316" s="98">
        <f t="shared" si="352"/>
        <v>0</v>
      </c>
      <c r="ET316" s="98">
        <f t="shared" si="353"/>
        <v>0</v>
      </c>
      <c r="EU316" s="98">
        <f t="shared" si="354"/>
        <v>0</v>
      </c>
      <c r="EV316" s="98">
        <f t="shared" si="355"/>
        <v>0</v>
      </c>
      <c r="EW316" s="98">
        <f t="shared" si="356"/>
        <v>0</v>
      </c>
      <c r="EX316" s="98">
        <f t="shared" si="357"/>
        <v>0</v>
      </c>
      <c r="EY316" s="98">
        <f t="shared" si="358"/>
        <v>0</v>
      </c>
      <c r="EZ316" s="98">
        <f t="shared" si="359"/>
        <v>0</v>
      </c>
      <c r="FA316" s="195">
        <f t="shared" si="360"/>
        <v>0</v>
      </c>
      <c r="FB316" s="195">
        <f t="shared" si="361"/>
        <v>0</v>
      </c>
      <c r="FC316" s="196">
        <f t="shared" si="334"/>
        <v>0</v>
      </c>
    </row>
    <row r="317" spans="145:159" ht="13" thickBot="1" x14ac:dyDescent="0.3">
      <c r="EO317" s="199"/>
      <c r="EP317" s="199">
        <f t="shared" si="333"/>
        <v>0</v>
      </c>
      <c r="EQ317" s="200">
        <f t="shared" si="350"/>
        <v>0</v>
      </c>
      <c r="ER317" s="157">
        <f t="shared" si="351"/>
        <v>0</v>
      </c>
      <c r="ES317" s="157">
        <f t="shared" si="352"/>
        <v>0</v>
      </c>
      <c r="ET317" s="157">
        <f t="shared" si="353"/>
        <v>0</v>
      </c>
      <c r="EU317" s="157">
        <f t="shared" si="354"/>
        <v>0</v>
      </c>
      <c r="EV317" s="157">
        <f t="shared" si="355"/>
        <v>0</v>
      </c>
      <c r="EW317" s="157">
        <f t="shared" si="356"/>
        <v>0</v>
      </c>
      <c r="EX317" s="157">
        <f t="shared" si="357"/>
        <v>0</v>
      </c>
      <c r="EY317" s="157">
        <f t="shared" si="358"/>
        <v>0</v>
      </c>
      <c r="EZ317" s="157">
        <f t="shared" si="359"/>
        <v>0</v>
      </c>
      <c r="FA317" s="200">
        <f t="shared" si="360"/>
        <v>0</v>
      </c>
      <c r="FB317" s="200">
        <f t="shared" si="361"/>
        <v>0</v>
      </c>
      <c r="FC317" s="201">
        <f t="shared" si="334"/>
        <v>0</v>
      </c>
    </row>
    <row r="322" spans="145:168" ht="13" thickBot="1" x14ac:dyDescent="0.3">
      <c r="FF322" s="155" t="s">
        <v>64</v>
      </c>
      <c r="FI322" s="155" t="s">
        <v>23</v>
      </c>
      <c r="FL322" s="155" t="s">
        <v>67</v>
      </c>
    </row>
    <row r="323" spans="145:168" x14ac:dyDescent="0.25">
      <c r="EO323" s="211">
        <v>1</v>
      </c>
      <c r="EP323" s="211">
        <v>1</v>
      </c>
      <c r="EQ323" s="211">
        <v>20</v>
      </c>
      <c r="ER323" s="211">
        <v>20</v>
      </c>
      <c r="ES323" s="211">
        <v>118</v>
      </c>
      <c r="ET323" s="211">
        <v>118</v>
      </c>
      <c r="EU323" s="193">
        <v>118</v>
      </c>
      <c r="FF323" s="211">
        <v>16</v>
      </c>
      <c r="FG323" s="211">
        <v>33</v>
      </c>
      <c r="FH323" s="211">
        <v>33</v>
      </c>
      <c r="FI323" s="211">
        <v>120</v>
      </c>
      <c r="FJ323" s="211">
        <v>120</v>
      </c>
      <c r="FK323" s="211">
        <v>120</v>
      </c>
      <c r="FL323" s="193">
        <v>120</v>
      </c>
    </row>
    <row r="324" spans="145:168" x14ac:dyDescent="0.25">
      <c r="EO324" s="212">
        <v>16</v>
      </c>
      <c r="EP324" s="212">
        <v>16</v>
      </c>
      <c r="EQ324" s="212">
        <v>27</v>
      </c>
      <c r="ER324" s="212">
        <v>118</v>
      </c>
      <c r="ES324" s="212">
        <v>148</v>
      </c>
      <c r="ET324" s="212">
        <v>987</v>
      </c>
      <c r="EU324" s="196">
        <v>1678</v>
      </c>
      <c r="FF324" s="212">
        <v>20</v>
      </c>
      <c r="FG324" s="212">
        <v>67</v>
      </c>
      <c r="FH324" s="212">
        <v>120</v>
      </c>
      <c r="FI324" s="212">
        <v>148</v>
      </c>
      <c r="FJ324" s="212">
        <v>148</v>
      </c>
      <c r="FK324" s="212">
        <v>330</v>
      </c>
      <c r="FL324" s="196">
        <v>330</v>
      </c>
    </row>
    <row r="325" spans="145:168" x14ac:dyDescent="0.25">
      <c r="EO325" s="212">
        <v>20</v>
      </c>
      <c r="EP325" s="212">
        <v>20</v>
      </c>
      <c r="EQ325" s="212">
        <v>67</v>
      </c>
      <c r="ER325" s="212">
        <v>144</v>
      </c>
      <c r="ES325" s="212">
        <v>987</v>
      </c>
      <c r="ET325" s="212">
        <v>1671</v>
      </c>
      <c r="EU325" s="196">
        <v>1671</v>
      </c>
      <c r="FF325" s="212">
        <v>25</v>
      </c>
      <c r="FG325" s="212">
        <v>85</v>
      </c>
      <c r="FH325" s="212">
        <v>133</v>
      </c>
      <c r="FI325" s="212">
        <v>195</v>
      </c>
      <c r="FJ325" s="212">
        <v>195</v>
      </c>
      <c r="FK325" s="212">
        <v>1405</v>
      </c>
      <c r="FL325" s="196">
        <v>2481</v>
      </c>
    </row>
    <row r="326" spans="145:168" ht="13" thickBot="1" x14ac:dyDescent="0.3">
      <c r="EO326" s="212">
        <v>27</v>
      </c>
      <c r="EP326" s="212">
        <v>27</v>
      </c>
      <c r="EQ326" s="212">
        <v>118</v>
      </c>
      <c r="ER326" s="212">
        <v>148</v>
      </c>
      <c r="ES326" s="212">
        <v>1023</v>
      </c>
      <c r="ET326" s="212">
        <v>1678</v>
      </c>
      <c r="EU326" s="201"/>
      <c r="FF326" s="212">
        <v>27</v>
      </c>
      <c r="FG326" s="212">
        <v>120</v>
      </c>
      <c r="FH326" s="212">
        <v>148</v>
      </c>
      <c r="FI326" s="212">
        <v>217</v>
      </c>
      <c r="FJ326" s="212">
        <v>330</v>
      </c>
      <c r="FK326" s="212">
        <v>1690</v>
      </c>
      <c r="FL326" s="201"/>
    </row>
    <row r="327" spans="145:168" x14ac:dyDescent="0.25">
      <c r="EO327" s="212">
        <v>33</v>
      </c>
      <c r="EP327" s="212">
        <v>33</v>
      </c>
      <c r="EQ327" s="212">
        <v>125</v>
      </c>
      <c r="ER327" s="212">
        <v>330</v>
      </c>
      <c r="ES327" s="212">
        <v>1089</v>
      </c>
      <c r="ET327" s="212">
        <v>2512</v>
      </c>
      <c r="EU327" s="10"/>
      <c r="FF327" s="212">
        <v>33</v>
      </c>
      <c r="FG327" s="212">
        <v>133</v>
      </c>
      <c r="FH327" s="212">
        <v>180</v>
      </c>
      <c r="FI327" s="212">
        <v>330</v>
      </c>
      <c r="FJ327" s="212">
        <v>364</v>
      </c>
      <c r="FK327" s="212">
        <v>2056</v>
      </c>
      <c r="FL327" s="10"/>
    </row>
    <row r="328" spans="145:168" x14ac:dyDescent="0.25">
      <c r="EO328" s="212">
        <v>48</v>
      </c>
      <c r="EP328" s="212">
        <v>66</v>
      </c>
      <c r="EQ328" s="212">
        <v>144</v>
      </c>
      <c r="ER328" s="212">
        <v>337</v>
      </c>
      <c r="ES328" s="212">
        <v>1114</v>
      </c>
      <c r="ET328" s="212">
        <v>2826</v>
      </c>
      <c r="EU328" s="10"/>
      <c r="FF328" s="212">
        <v>45</v>
      </c>
      <c r="FG328" s="212">
        <v>148</v>
      </c>
      <c r="FH328" s="212">
        <v>193</v>
      </c>
      <c r="FI328" s="212">
        <v>364</v>
      </c>
      <c r="FJ328" s="212">
        <v>987</v>
      </c>
      <c r="FK328" s="212">
        <v>2481</v>
      </c>
      <c r="FL328" s="10"/>
    </row>
    <row r="329" spans="145:168" x14ac:dyDescent="0.25">
      <c r="EO329" s="212">
        <v>51</v>
      </c>
      <c r="EP329" s="212">
        <v>67</v>
      </c>
      <c r="EQ329" s="212">
        <v>148</v>
      </c>
      <c r="ER329" s="212">
        <v>359</v>
      </c>
      <c r="ES329" s="212">
        <v>1671</v>
      </c>
      <c r="ET329" s="212">
        <v>4265</v>
      </c>
      <c r="EU329" s="10"/>
      <c r="FF329" s="212">
        <v>57</v>
      </c>
      <c r="FG329" s="212">
        <v>172</v>
      </c>
      <c r="FH329" s="212">
        <v>195</v>
      </c>
      <c r="FI329" s="212">
        <v>379</v>
      </c>
      <c r="FJ329" s="212">
        <v>1065</v>
      </c>
      <c r="FK329" s="212">
        <v>3015</v>
      </c>
      <c r="FL329" s="10"/>
    </row>
    <row r="330" spans="145:168" ht="13" thickBot="1" x14ac:dyDescent="0.3">
      <c r="EO330" s="212">
        <v>60</v>
      </c>
      <c r="EP330" s="212">
        <v>70</v>
      </c>
      <c r="EQ330" s="212">
        <v>195</v>
      </c>
      <c r="ER330" s="212">
        <v>368</v>
      </c>
      <c r="ES330" s="212">
        <v>1678</v>
      </c>
      <c r="ET330" s="213"/>
      <c r="EU330" s="10"/>
      <c r="FF330" s="212">
        <v>67</v>
      </c>
      <c r="FG330" s="212">
        <v>175</v>
      </c>
      <c r="FH330" s="212">
        <v>217</v>
      </c>
      <c r="FI330" s="212">
        <v>694</v>
      </c>
      <c r="FJ330" s="212">
        <v>1197</v>
      </c>
      <c r="FK330" s="213"/>
      <c r="FL330" s="10"/>
    </row>
    <row r="331" spans="145:168" x14ac:dyDescent="0.25">
      <c r="EO331" s="212">
        <v>66</v>
      </c>
      <c r="EP331" s="212">
        <v>85</v>
      </c>
      <c r="EQ331" s="212">
        <v>217</v>
      </c>
      <c r="ER331" s="212">
        <v>492</v>
      </c>
      <c r="ES331" s="212">
        <v>1923</v>
      </c>
      <c r="ET331" s="10"/>
      <c r="EU331" s="10"/>
      <c r="FF331" s="212">
        <v>70</v>
      </c>
      <c r="FG331" s="212">
        <v>179</v>
      </c>
      <c r="FH331" s="212">
        <v>230</v>
      </c>
      <c r="FI331" s="212">
        <v>987</v>
      </c>
      <c r="FJ331" s="212">
        <v>1405</v>
      </c>
      <c r="FK331" s="10"/>
      <c r="FL331" s="10"/>
    </row>
    <row r="332" spans="145:168" x14ac:dyDescent="0.25">
      <c r="EO332" s="212">
        <v>67</v>
      </c>
      <c r="EP332" s="212">
        <v>118</v>
      </c>
      <c r="EQ332" s="212">
        <v>225</v>
      </c>
      <c r="ER332" s="212">
        <v>987</v>
      </c>
      <c r="ES332" s="212">
        <v>2338</v>
      </c>
      <c r="ET332" s="10"/>
      <c r="EU332" s="10"/>
      <c r="FF332" s="212">
        <v>74</v>
      </c>
      <c r="FG332" s="212">
        <v>180</v>
      </c>
      <c r="FH332" s="212">
        <v>233</v>
      </c>
      <c r="FI332" s="212">
        <v>1065</v>
      </c>
      <c r="FJ332" s="212">
        <v>1678</v>
      </c>
      <c r="FK332" s="10"/>
      <c r="FL332" s="10"/>
    </row>
    <row r="333" spans="145:168" x14ac:dyDescent="0.25">
      <c r="EO333" s="212">
        <v>68</v>
      </c>
      <c r="EP333" s="212">
        <v>125</v>
      </c>
      <c r="EQ333" s="212">
        <v>233</v>
      </c>
      <c r="ER333" s="212">
        <v>1023</v>
      </c>
      <c r="ES333" s="212">
        <v>2512</v>
      </c>
      <c r="ET333" s="10"/>
      <c r="EU333" s="10"/>
      <c r="FF333" s="212">
        <v>85</v>
      </c>
      <c r="FG333" s="212">
        <v>193</v>
      </c>
      <c r="FH333" s="212">
        <v>254</v>
      </c>
      <c r="FI333" s="212">
        <v>1197</v>
      </c>
      <c r="FJ333" s="212">
        <v>1690</v>
      </c>
      <c r="FK333" s="10"/>
      <c r="FL333" s="10"/>
    </row>
    <row r="334" spans="145:168" x14ac:dyDescent="0.25">
      <c r="EO334" s="212">
        <v>70</v>
      </c>
      <c r="EP334" s="212">
        <v>144</v>
      </c>
      <c r="EQ334" s="212">
        <v>330</v>
      </c>
      <c r="ER334" s="212">
        <v>1089</v>
      </c>
      <c r="ES334" s="212">
        <v>2826</v>
      </c>
      <c r="ET334" s="10"/>
      <c r="EU334" s="10"/>
      <c r="FF334" s="212">
        <v>107</v>
      </c>
      <c r="FG334" s="212">
        <v>195</v>
      </c>
      <c r="FH334" s="212">
        <v>330</v>
      </c>
      <c r="FI334" s="212">
        <v>1405</v>
      </c>
      <c r="FJ334" s="212">
        <v>2056</v>
      </c>
      <c r="FK334" s="10"/>
      <c r="FL334" s="10"/>
    </row>
    <row r="335" spans="145:168" x14ac:dyDescent="0.25">
      <c r="EO335" s="212">
        <v>78</v>
      </c>
      <c r="EP335" s="212">
        <v>148</v>
      </c>
      <c r="EQ335" s="212">
        <v>337</v>
      </c>
      <c r="ER335" s="212">
        <v>1114</v>
      </c>
      <c r="ES335" s="212">
        <v>3996</v>
      </c>
      <c r="ET335" s="10"/>
      <c r="EU335" s="10"/>
      <c r="FF335" s="212">
        <v>111</v>
      </c>
      <c r="FG335" s="212">
        <v>217</v>
      </c>
      <c r="FH335" s="212">
        <v>364</v>
      </c>
      <c r="FI335" s="212">
        <v>1501</v>
      </c>
      <c r="FJ335" s="212">
        <v>2481</v>
      </c>
      <c r="FK335" s="10"/>
      <c r="FL335" s="10"/>
    </row>
    <row r="336" spans="145:168" x14ac:dyDescent="0.25">
      <c r="EO336" s="212">
        <v>85</v>
      </c>
      <c r="EP336" s="212">
        <v>188</v>
      </c>
      <c r="EQ336" s="212">
        <v>359</v>
      </c>
      <c r="ER336" s="212">
        <v>1255</v>
      </c>
      <c r="ES336" s="212">
        <v>4265</v>
      </c>
      <c r="ET336" s="10"/>
      <c r="EU336" s="10"/>
      <c r="FF336" s="212">
        <v>118</v>
      </c>
      <c r="FG336" s="212">
        <v>230</v>
      </c>
      <c r="FH336" s="212">
        <v>379</v>
      </c>
      <c r="FI336" s="212">
        <v>1678</v>
      </c>
      <c r="FJ336" s="212">
        <v>3015</v>
      </c>
      <c r="FK336" s="10"/>
      <c r="FL336" s="10"/>
    </row>
    <row r="337" spans="145:168" x14ac:dyDescent="0.25">
      <c r="EO337" s="212">
        <v>107</v>
      </c>
      <c r="EP337" s="212">
        <v>193</v>
      </c>
      <c r="EQ337" s="212">
        <v>368</v>
      </c>
      <c r="ER337" s="212">
        <v>1325</v>
      </c>
      <c r="ES337" s="212"/>
      <c r="ET337" s="10"/>
      <c r="EU337" s="10"/>
      <c r="FF337" s="212">
        <v>120</v>
      </c>
      <c r="FG337" s="212">
        <v>233</v>
      </c>
      <c r="FH337" s="212">
        <v>494</v>
      </c>
      <c r="FI337" s="212">
        <v>1690</v>
      </c>
      <c r="FJ337" s="212"/>
      <c r="FK337" s="10"/>
      <c r="FL337" s="10"/>
    </row>
    <row r="338" spans="145:168" ht="13" thickBot="1" x14ac:dyDescent="0.3">
      <c r="EO338" s="212">
        <v>111</v>
      </c>
      <c r="EP338" s="212">
        <v>195</v>
      </c>
      <c r="EQ338" s="212">
        <v>384</v>
      </c>
      <c r="ER338" s="212">
        <v>1671</v>
      </c>
      <c r="ES338" s="213"/>
      <c r="ET338" s="10"/>
      <c r="EU338" s="10"/>
      <c r="FF338" s="212">
        <v>125</v>
      </c>
      <c r="FG338" s="212">
        <v>254</v>
      </c>
      <c r="FH338" s="212">
        <v>558</v>
      </c>
      <c r="FI338" s="212">
        <v>1731</v>
      </c>
      <c r="FJ338" s="213"/>
      <c r="FK338" s="10"/>
      <c r="FL338" s="10"/>
    </row>
    <row r="339" spans="145:168" x14ac:dyDescent="0.25">
      <c r="EO339" s="212">
        <v>118</v>
      </c>
      <c r="EP339" s="212">
        <v>217</v>
      </c>
      <c r="EQ339" s="212">
        <v>492</v>
      </c>
      <c r="ER339" s="212">
        <v>1678</v>
      </c>
      <c r="ES339" s="10"/>
      <c r="ET339" s="10"/>
      <c r="EU339" s="10"/>
      <c r="FF339" s="212">
        <v>133</v>
      </c>
      <c r="FG339" s="212">
        <v>294</v>
      </c>
      <c r="FH339" s="212">
        <v>694</v>
      </c>
      <c r="FI339" s="212">
        <v>1756</v>
      </c>
      <c r="FJ339" s="10"/>
      <c r="FK339" s="10"/>
      <c r="FL339" s="10"/>
    </row>
    <row r="340" spans="145:168" x14ac:dyDescent="0.25">
      <c r="EO340" s="212">
        <v>125</v>
      </c>
      <c r="EP340" s="212">
        <v>225</v>
      </c>
      <c r="EQ340" s="212">
        <v>987</v>
      </c>
      <c r="ER340" s="212">
        <v>1711</v>
      </c>
      <c r="ES340" s="10"/>
      <c r="ET340" s="10"/>
      <c r="EU340" s="10"/>
      <c r="FF340" s="212">
        <v>135</v>
      </c>
      <c r="FG340" s="212">
        <v>319</v>
      </c>
      <c r="FH340" s="212">
        <v>708</v>
      </c>
      <c r="FI340" s="212">
        <v>1775</v>
      </c>
      <c r="FJ340" s="10"/>
      <c r="FK340" s="10"/>
      <c r="FL340" s="10"/>
    </row>
    <row r="341" spans="145:168" x14ac:dyDescent="0.25">
      <c r="EO341" s="212">
        <v>126</v>
      </c>
      <c r="EP341" s="212">
        <v>233</v>
      </c>
      <c r="EQ341" s="212">
        <v>1023</v>
      </c>
      <c r="ER341" s="212">
        <v>1923</v>
      </c>
      <c r="ES341" s="10"/>
      <c r="ET341" s="10"/>
      <c r="EU341" s="10"/>
      <c r="FF341" s="212">
        <v>148</v>
      </c>
      <c r="FG341" s="212">
        <v>330</v>
      </c>
      <c r="FH341" s="212">
        <v>876</v>
      </c>
      <c r="FI341" s="212">
        <v>1986</v>
      </c>
      <c r="FJ341" s="10"/>
      <c r="FK341" s="10"/>
      <c r="FL341" s="10"/>
    </row>
    <row r="342" spans="145:168" x14ac:dyDescent="0.25">
      <c r="EO342" s="212">
        <v>135</v>
      </c>
      <c r="EP342" s="212">
        <v>234</v>
      </c>
      <c r="EQ342" s="212">
        <v>1089</v>
      </c>
      <c r="ER342" s="212">
        <v>2056</v>
      </c>
      <c r="ES342" s="10"/>
      <c r="ET342" s="10"/>
      <c r="EU342" s="10"/>
      <c r="FF342" s="212">
        <v>166</v>
      </c>
      <c r="FG342" s="212">
        <v>341</v>
      </c>
      <c r="FH342" s="212">
        <v>910</v>
      </c>
      <c r="FI342" s="212">
        <v>2052</v>
      </c>
      <c r="FJ342" s="10"/>
      <c r="FK342" s="10"/>
      <c r="FL342" s="10"/>
    </row>
    <row r="343" spans="145:168" x14ac:dyDescent="0.25">
      <c r="EO343" s="212">
        <v>144</v>
      </c>
      <c r="EP343" s="212">
        <v>303</v>
      </c>
      <c r="EQ343" s="212">
        <v>1114</v>
      </c>
      <c r="ER343" s="212">
        <v>2338</v>
      </c>
      <c r="ES343" s="10"/>
      <c r="ET343" s="10"/>
      <c r="EU343" s="10"/>
      <c r="FF343" s="212">
        <v>172</v>
      </c>
      <c r="FG343" s="212">
        <v>346</v>
      </c>
      <c r="FH343" s="212">
        <v>971</v>
      </c>
      <c r="FI343" s="212">
        <v>2056</v>
      </c>
      <c r="FJ343" s="10"/>
      <c r="FK343" s="10"/>
      <c r="FL343" s="10"/>
    </row>
    <row r="344" spans="145:168" x14ac:dyDescent="0.25">
      <c r="EO344" s="212">
        <v>148</v>
      </c>
      <c r="EP344" s="212">
        <v>314</v>
      </c>
      <c r="EQ344" s="212">
        <v>1218</v>
      </c>
      <c r="ER344" s="212">
        <v>2512</v>
      </c>
      <c r="ES344" s="10"/>
      <c r="ET344" s="10"/>
      <c r="EU344" s="10"/>
      <c r="FF344" s="212">
        <v>175</v>
      </c>
      <c r="FG344" s="212">
        <v>364</v>
      </c>
      <c r="FH344" s="212">
        <v>987</v>
      </c>
      <c r="FI344" s="212">
        <v>2122</v>
      </c>
      <c r="FJ344" s="10"/>
      <c r="FK344" s="10"/>
      <c r="FL344" s="10"/>
    </row>
    <row r="345" spans="145:168" x14ac:dyDescent="0.25">
      <c r="EO345" s="212">
        <v>175</v>
      </c>
      <c r="EP345" s="212">
        <v>330</v>
      </c>
      <c r="EQ345" s="212">
        <v>1255</v>
      </c>
      <c r="ER345" s="212">
        <v>2526</v>
      </c>
      <c r="ES345" s="10"/>
      <c r="ET345" s="10"/>
      <c r="EU345" s="10"/>
      <c r="FF345" s="212">
        <v>176</v>
      </c>
      <c r="FG345" s="212">
        <v>379</v>
      </c>
      <c r="FH345" s="212">
        <v>999</v>
      </c>
      <c r="FI345" s="212">
        <v>2481</v>
      </c>
      <c r="FJ345" s="10"/>
      <c r="FK345" s="10"/>
      <c r="FL345" s="10"/>
    </row>
    <row r="346" spans="145:168" x14ac:dyDescent="0.25">
      <c r="EO346" s="212">
        <v>188</v>
      </c>
      <c r="EP346" s="212">
        <v>337</v>
      </c>
      <c r="EQ346" s="212">
        <v>1310</v>
      </c>
      <c r="ER346" s="212">
        <v>2826</v>
      </c>
      <c r="ES346" s="10"/>
      <c r="ET346" s="10"/>
      <c r="EU346" s="10"/>
      <c r="FF346" s="212">
        <v>177</v>
      </c>
      <c r="FG346" s="212">
        <v>494</v>
      </c>
      <c r="FH346" s="212">
        <v>1024</v>
      </c>
      <c r="FI346" s="212">
        <v>2502</v>
      </c>
      <c r="FJ346" s="10"/>
      <c r="FK346" s="10"/>
      <c r="FL346" s="10"/>
    </row>
    <row r="347" spans="145:168" x14ac:dyDescent="0.25">
      <c r="EO347" s="212">
        <v>193</v>
      </c>
      <c r="EP347" s="212">
        <v>359</v>
      </c>
      <c r="EQ347" s="212">
        <v>1323</v>
      </c>
      <c r="ER347" s="212">
        <v>3132</v>
      </c>
      <c r="ES347" s="10"/>
      <c r="ET347" s="10"/>
      <c r="EU347" s="10"/>
      <c r="FF347" s="212">
        <v>179</v>
      </c>
      <c r="FG347" s="212">
        <v>525</v>
      </c>
      <c r="FH347" s="212">
        <v>1065</v>
      </c>
      <c r="FI347" s="212">
        <v>2557</v>
      </c>
      <c r="FJ347" s="10"/>
      <c r="FK347" s="10"/>
      <c r="FL347" s="10"/>
    </row>
    <row r="348" spans="145:168" x14ac:dyDescent="0.25">
      <c r="EO348" s="212">
        <v>195</v>
      </c>
      <c r="EP348" s="212">
        <v>368</v>
      </c>
      <c r="EQ348" s="212">
        <v>1325</v>
      </c>
      <c r="ER348" s="212">
        <v>3339</v>
      </c>
      <c r="ES348" s="10"/>
      <c r="ET348" s="10"/>
      <c r="EU348" s="10"/>
      <c r="FF348" s="212">
        <v>180</v>
      </c>
      <c r="FG348" s="212">
        <v>558</v>
      </c>
      <c r="FH348" s="212">
        <v>1197</v>
      </c>
      <c r="FI348" s="212">
        <v>2834</v>
      </c>
      <c r="FJ348" s="10"/>
      <c r="FK348" s="10"/>
      <c r="FL348" s="10"/>
    </row>
    <row r="349" spans="145:168" x14ac:dyDescent="0.25">
      <c r="EO349" s="212">
        <v>201</v>
      </c>
      <c r="EP349" s="212">
        <v>384</v>
      </c>
      <c r="EQ349" s="212">
        <v>1574</v>
      </c>
      <c r="ER349" s="212">
        <v>3476</v>
      </c>
      <c r="ES349" s="10"/>
      <c r="ET349" s="10"/>
      <c r="EU349" s="10"/>
      <c r="FF349" s="212">
        <v>193</v>
      </c>
      <c r="FG349" s="212">
        <v>610</v>
      </c>
      <c r="FH349" s="212">
        <v>1241</v>
      </c>
      <c r="FI349" s="212">
        <v>3005</v>
      </c>
      <c r="FJ349" s="10"/>
      <c r="FK349" s="10"/>
      <c r="FL349" s="10"/>
    </row>
    <row r="350" spans="145:168" x14ac:dyDescent="0.25">
      <c r="EO350" s="212">
        <v>217</v>
      </c>
      <c r="EP350" s="212">
        <v>492</v>
      </c>
      <c r="EQ350" s="212">
        <v>1640</v>
      </c>
      <c r="ER350" s="212">
        <v>3944</v>
      </c>
      <c r="ES350" s="10"/>
      <c r="ET350" s="10"/>
      <c r="EU350" s="10"/>
      <c r="FF350" s="212">
        <v>195</v>
      </c>
      <c r="FG350" s="212">
        <v>623</v>
      </c>
      <c r="FH350" s="212">
        <v>1323</v>
      </c>
      <c r="FI350" s="212">
        <v>3015</v>
      </c>
      <c r="FJ350" s="10"/>
      <c r="FK350" s="10"/>
      <c r="FL350" s="10"/>
    </row>
    <row r="351" spans="145:168" x14ac:dyDescent="0.25">
      <c r="EO351" s="212">
        <v>225</v>
      </c>
      <c r="EP351" s="212">
        <v>503</v>
      </c>
      <c r="EQ351" s="212">
        <v>1671</v>
      </c>
      <c r="ER351" s="212">
        <v>3996</v>
      </c>
      <c r="ES351" s="10"/>
      <c r="ET351" s="10"/>
      <c r="EU351" s="10"/>
      <c r="FF351" s="212">
        <v>207</v>
      </c>
      <c r="FG351" s="212">
        <v>639</v>
      </c>
      <c r="FH351" s="212">
        <v>1405</v>
      </c>
      <c r="FI351" s="212">
        <v>3166</v>
      </c>
      <c r="FJ351" s="10"/>
      <c r="FK351" s="10"/>
      <c r="FL351" s="10"/>
    </row>
    <row r="352" spans="145:168" x14ac:dyDescent="0.25">
      <c r="EO352" s="212">
        <v>226</v>
      </c>
      <c r="EP352" s="212">
        <v>548</v>
      </c>
      <c r="EQ352" s="212">
        <v>1678</v>
      </c>
      <c r="ER352" s="212">
        <v>4265</v>
      </c>
      <c r="ES352" s="10"/>
      <c r="ET352" s="10"/>
      <c r="EU352" s="10"/>
      <c r="FF352" s="212">
        <v>217</v>
      </c>
      <c r="FG352" s="212">
        <v>694</v>
      </c>
      <c r="FH352" s="212">
        <v>1501</v>
      </c>
      <c r="FI352" s="212">
        <v>3211</v>
      </c>
      <c r="FJ352" s="10"/>
      <c r="FK352" s="10"/>
      <c r="FL352" s="10"/>
    </row>
    <row r="353" spans="145:168" x14ac:dyDescent="0.25">
      <c r="EO353" s="212">
        <v>228</v>
      </c>
      <c r="EP353" s="212">
        <v>558</v>
      </c>
      <c r="EQ353" s="212">
        <v>1690</v>
      </c>
      <c r="ER353" s="212"/>
      <c r="ES353" s="10"/>
      <c r="ET353" s="10"/>
      <c r="EU353" s="10"/>
      <c r="FF353" s="212">
        <v>225</v>
      </c>
      <c r="FG353" s="212">
        <v>708</v>
      </c>
      <c r="FH353" s="212">
        <v>1678</v>
      </c>
      <c r="FI353" s="212">
        <v>3339</v>
      </c>
      <c r="FJ353" s="10"/>
      <c r="FK353" s="10"/>
      <c r="FL353" s="10"/>
    </row>
    <row r="354" spans="145:168" ht="13" thickBot="1" x14ac:dyDescent="0.3">
      <c r="EO354" s="212">
        <v>230</v>
      </c>
      <c r="EP354" s="212">
        <v>624</v>
      </c>
      <c r="EQ354" s="212">
        <v>1711</v>
      </c>
      <c r="ER354" s="213"/>
      <c r="ES354" s="10"/>
      <c r="ET354" s="10"/>
      <c r="EU354" s="10"/>
      <c r="FF354" s="212">
        <v>228</v>
      </c>
      <c r="FG354" s="212">
        <v>876</v>
      </c>
      <c r="FH354" s="212">
        <v>1690</v>
      </c>
      <c r="FI354" s="213">
        <v>3476</v>
      </c>
      <c r="FJ354" s="10"/>
      <c r="FK354" s="10"/>
      <c r="FL354" s="10"/>
    </row>
    <row r="355" spans="145:168" x14ac:dyDescent="0.25">
      <c r="EO355" s="212">
        <v>233</v>
      </c>
      <c r="EP355" s="212">
        <v>836</v>
      </c>
      <c r="EQ355" s="212">
        <v>1718</v>
      </c>
      <c r="ER355" s="10"/>
      <c r="ES355" s="10"/>
      <c r="ET355" s="10"/>
      <c r="EU355" s="10"/>
      <c r="FF355" s="212">
        <v>229</v>
      </c>
      <c r="FG355" s="212">
        <v>910</v>
      </c>
      <c r="FH355" s="212">
        <v>1731</v>
      </c>
      <c r="FI355" s="10">
        <v>3538</v>
      </c>
      <c r="FJ355" s="10"/>
      <c r="FK355" s="10"/>
      <c r="FL355" s="10"/>
    </row>
    <row r="356" spans="145:168" x14ac:dyDescent="0.25">
      <c r="EO356" s="212">
        <v>234</v>
      </c>
      <c r="EP356" s="212">
        <v>948</v>
      </c>
      <c r="EQ356" s="212">
        <v>1756</v>
      </c>
      <c r="ER356" s="10"/>
      <c r="ES356" s="10"/>
      <c r="ET356" s="10"/>
      <c r="EU356" s="10"/>
      <c r="FF356" s="212">
        <v>230</v>
      </c>
      <c r="FG356" s="212">
        <v>971</v>
      </c>
      <c r="FH356" s="212">
        <v>1756</v>
      </c>
      <c r="FI356" s="10">
        <v>4678</v>
      </c>
      <c r="FJ356" s="10"/>
      <c r="FK356" s="10"/>
      <c r="FL356" s="10"/>
    </row>
    <row r="357" spans="145:168" x14ac:dyDescent="0.25">
      <c r="EO357" s="212">
        <v>236</v>
      </c>
      <c r="EP357" s="212">
        <v>967</v>
      </c>
      <c r="EQ357" s="212">
        <v>1923</v>
      </c>
      <c r="ER357" s="10"/>
      <c r="ES357" s="10"/>
      <c r="ET357" s="10"/>
      <c r="EU357" s="10"/>
      <c r="FF357" s="212">
        <v>231</v>
      </c>
      <c r="FG357" s="212">
        <v>973</v>
      </c>
      <c r="FH357" s="212">
        <v>1775</v>
      </c>
      <c r="FI357" s="10">
        <v>5050</v>
      </c>
      <c r="FJ357" s="10"/>
      <c r="FK357" s="10"/>
      <c r="FL357" s="10"/>
    </row>
    <row r="358" spans="145:168" x14ac:dyDescent="0.25">
      <c r="EO358" s="212">
        <v>245</v>
      </c>
      <c r="EP358" s="212">
        <v>971</v>
      </c>
      <c r="EQ358" s="212">
        <v>2046</v>
      </c>
      <c r="ER358" s="10"/>
      <c r="ES358" s="10"/>
      <c r="ET358" s="10"/>
      <c r="EU358" s="10"/>
      <c r="FF358" s="212">
        <v>233</v>
      </c>
      <c r="FG358" s="212">
        <v>987</v>
      </c>
      <c r="FH358" s="212">
        <v>1986</v>
      </c>
      <c r="FI358" s="10">
        <v>5254</v>
      </c>
      <c r="FJ358" s="10"/>
      <c r="FK358" s="10"/>
      <c r="FL358" s="10"/>
    </row>
    <row r="359" spans="145:168" x14ac:dyDescent="0.25">
      <c r="EO359" s="212">
        <v>254</v>
      </c>
      <c r="EP359" s="212">
        <v>987</v>
      </c>
      <c r="EQ359" s="212">
        <v>2056</v>
      </c>
      <c r="ER359" s="10"/>
      <c r="ES359" s="10"/>
      <c r="ET359" s="10"/>
      <c r="EU359" s="10"/>
      <c r="FF359" s="212">
        <v>236</v>
      </c>
      <c r="FG359" s="212">
        <v>999</v>
      </c>
      <c r="FH359" s="212">
        <v>2052</v>
      </c>
      <c r="FI359" s="10">
        <v>5895</v>
      </c>
      <c r="FJ359" s="10"/>
      <c r="FK359" s="10"/>
      <c r="FL359" s="10"/>
    </row>
    <row r="360" spans="145:168" x14ac:dyDescent="0.25">
      <c r="EO360" s="212">
        <v>263</v>
      </c>
      <c r="EP360" s="212">
        <v>1023</v>
      </c>
      <c r="EQ360" s="212">
        <v>2137</v>
      </c>
      <c r="ER360" s="10"/>
      <c r="ES360" s="10"/>
      <c r="ET360" s="10"/>
      <c r="EU360" s="10"/>
      <c r="FF360" s="212">
        <v>245</v>
      </c>
      <c r="FG360" s="212">
        <v>1011</v>
      </c>
      <c r="FH360" s="212">
        <v>2056</v>
      </c>
      <c r="FJ360" s="10"/>
      <c r="FK360" s="10"/>
      <c r="FL360" s="10"/>
    </row>
    <row r="361" spans="145:168" x14ac:dyDescent="0.25">
      <c r="EO361" s="212">
        <v>303</v>
      </c>
      <c r="EP361" s="212">
        <v>1024</v>
      </c>
      <c r="EQ361" s="212">
        <v>2338</v>
      </c>
      <c r="ER361" s="10"/>
      <c r="ES361" s="10"/>
      <c r="ET361" s="10"/>
      <c r="EU361" s="10"/>
      <c r="FF361" s="212">
        <v>254</v>
      </c>
      <c r="FG361" s="212">
        <v>1024</v>
      </c>
      <c r="FH361" s="212">
        <v>2122</v>
      </c>
      <c r="FJ361" s="10"/>
      <c r="FK361" s="10"/>
      <c r="FL361" s="10"/>
    </row>
    <row r="362" spans="145:168" x14ac:dyDescent="0.25">
      <c r="EO362" s="212">
        <v>314</v>
      </c>
      <c r="EP362" s="212">
        <v>1089</v>
      </c>
      <c r="EQ362" s="212">
        <v>2512</v>
      </c>
      <c r="ER362" s="10"/>
      <c r="ES362" s="10"/>
      <c r="ET362" s="10"/>
      <c r="EU362" s="10"/>
      <c r="FF362" s="212">
        <v>294</v>
      </c>
      <c r="FG362" s="212">
        <v>1065</v>
      </c>
      <c r="FH362" s="212">
        <v>2481</v>
      </c>
      <c r="FJ362" s="10"/>
      <c r="FK362" s="10"/>
      <c r="FL362" s="10"/>
    </row>
    <row r="363" spans="145:168" x14ac:dyDescent="0.25">
      <c r="EO363" s="212">
        <v>319</v>
      </c>
      <c r="EP363" s="212">
        <v>1114</v>
      </c>
      <c r="EQ363" s="212">
        <v>2526</v>
      </c>
      <c r="ER363" s="10"/>
      <c r="ES363" s="10"/>
      <c r="ET363" s="10"/>
      <c r="EU363" s="10"/>
      <c r="FF363" s="212">
        <v>303</v>
      </c>
      <c r="FG363" s="212">
        <v>1197</v>
      </c>
      <c r="FH363" s="212">
        <v>2502</v>
      </c>
      <c r="FJ363" s="10"/>
      <c r="FK363" s="10"/>
      <c r="FL363" s="10"/>
    </row>
    <row r="364" spans="145:168" x14ac:dyDescent="0.25">
      <c r="EO364" s="212">
        <v>329</v>
      </c>
      <c r="EP364" s="212">
        <v>1218</v>
      </c>
      <c r="EQ364" s="212">
        <v>2614</v>
      </c>
      <c r="ER364" s="10"/>
      <c r="ES364" s="10"/>
      <c r="ET364" s="10"/>
      <c r="EU364" s="10"/>
      <c r="FF364" s="212">
        <v>319</v>
      </c>
      <c r="FG364" s="212">
        <v>1241</v>
      </c>
      <c r="FH364" s="212">
        <v>2557</v>
      </c>
      <c r="FJ364" s="10"/>
      <c r="FK364" s="10"/>
      <c r="FL364" s="10"/>
    </row>
    <row r="365" spans="145:168" x14ac:dyDescent="0.25">
      <c r="EO365" s="212">
        <v>330</v>
      </c>
      <c r="EP365" s="212">
        <v>1255</v>
      </c>
      <c r="EQ365" s="212">
        <v>2826</v>
      </c>
      <c r="ER365" s="10"/>
      <c r="ES365" s="10"/>
      <c r="ET365" s="10"/>
      <c r="EU365" s="10"/>
      <c r="FF365" s="212">
        <v>330</v>
      </c>
      <c r="FG365" s="212">
        <v>1257</v>
      </c>
      <c r="FH365" s="212">
        <v>2834</v>
      </c>
      <c r="FJ365" s="10"/>
      <c r="FK365" s="10"/>
      <c r="FL365" s="10"/>
    </row>
    <row r="366" spans="145:168" x14ac:dyDescent="0.25">
      <c r="EO366" s="212">
        <v>337</v>
      </c>
      <c r="EP366" s="212">
        <v>1310</v>
      </c>
      <c r="EQ366" s="212">
        <v>3015</v>
      </c>
      <c r="ER366" s="10"/>
      <c r="ES366" s="10"/>
      <c r="ET366" s="10"/>
      <c r="EU366" s="10"/>
      <c r="FF366" s="212">
        <v>333</v>
      </c>
      <c r="FG366" s="212">
        <v>1261</v>
      </c>
      <c r="FH366" s="212">
        <v>3005</v>
      </c>
      <c r="FJ366" s="10"/>
      <c r="FK366" s="10"/>
      <c r="FL366" s="10"/>
    </row>
    <row r="367" spans="145:168" x14ac:dyDescent="0.25">
      <c r="EO367" s="212">
        <v>340</v>
      </c>
      <c r="EP367" s="212">
        <v>1311</v>
      </c>
      <c r="EQ367" s="212">
        <v>3132</v>
      </c>
      <c r="ER367" s="10"/>
      <c r="ES367" s="10"/>
      <c r="ET367" s="10"/>
      <c r="EU367" s="10"/>
      <c r="FF367" s="212">
        <v>341</v>
      </c>
      <c r="FG367" s="212">
        <v>1305</v>
      </c>
      <c r="FH367" s="212">
        <v>3015</v>
      </c>
      <c r="FJ367" s="10"/>
      <c r="FK367" s="10"/>
      <c r="FL367" s="10"/>
    </row>
    <row r="368" spans="145:168" x14ac:dyDescent="0.25">
      <c r="EO368" s="212">
        <v>359</v>
      </c>
      <c r="EP368" s="212">
        <v>1318</v>
      </c>
      <c r="EQ368" s="212">
        <v>3339</v>
      </c>
      <c r="ER368" s="10"/>
      <c r="ES368" s="10"/>
      <c r="ET368" s="10"/>
      <c r="EU368" s="10"/>
      <c r="FF368" s="212">
        <v>346</v>
      </c>
      <c r="FG368" s="212">
        <v>1306</v>
      </c>
      <c r="FH368" s="212">
        <v>3166</v>
      </c>
      <c r="FJ368" s="10"/>
      <c r="FK368" s="10"/>
      <c r="FL368" s="10"/>
    </row>
    <row r="369" spans="145:168" x14ac:dyDescent="0.25">
      <c r="EO369" s="212">
        <v>365</v>
      </c>
      <c r="EP369" s="212">
        <v>1323</v>
      </c>
      <c r="EQ369" s="212">
        <v>3476</v>
      </c>
      <c r="ER369" s="10"/>
      <c r="ES369" s="10"/>
      <c r="ET369" s="10"/>
      <c r="EU369" s="10"/>
      <c r="FF369" s="212">
        <v>359</v>
      </c>
      <c r="FG369" s="212">
        <v>1323</v>
      </c>
      <c r="FH369" s="212">
        <v>3211</v>
      </c>
      <c r="FJ369" s="10"/>
      <c r="FK369" s="10"/>
      <c r="FL369" s="10"/>
    </row>
    <row r="370" spans="145:168" x14ac:dyDescent="0.25">
      <c r="EO370" s="212">
        <v>368</v>
      </c>
      <c r="EP370" s="212">
        <v>1325</v>
      </c>
      <c r="EQ370" s="212">
        <v>3663</v>
      </c>
      <c r="ER370" s="10"/>
      <c r="ES370" s="10"/>
      <c r="ET370" s="10"/>
      <c r="EU370" s="10"/>
      <c r="FF370" s="212">
        <v>360</v>
      </c>
      <c r="FG370" s="212">
        <v>1405</v>
      </c>
      <c r="FH370" s="212">
        <v>3339</v>
      </c>
      <c r="FJ370" s="10"/>
      <c r="FK370" s="10"/>
      <c r="FL370" s="10"/>
    </row>
    <row r="371" spans="145:168" x14ac:dyDescent="0.25">
      <c r="EO371" s="212">
        <v>379</v>
      </c>
      <c r="EP371" s="212">
        <v>1501</v>
      </c>
      <c r="EQ371" s="212">
        <v>3824</v>
      </c>
      <c r="ER371" s="10"/>
      <c r="ES371" s="10"/>
      <c r="ET371" s="10"/>
      <c r="EU371" s="10"/>
      <c r="FF371" s="212">
        <v>364</v>
      </c>
      <c r="FG371" s="212">
        <v>1477</v>
      </c>
      <c r="FH371" s="212">
        <v>3476</v>
      </c>
      <c r="FI371" s="10"/>
      <c r="FJ371" s="10"/>
      <c r="FK371" s="10"/>
      <c r="FL371" s="10"/>
    </row>
    <row r="372" spans="145:168" x14ac:dyDescent="0.25">
      <c r="EO372" s="212">
        <v>384</v>
      </c>
      <c r="EP372" s="212">
        <v>1574</v>
      </c>
      <c r="EQ372" s="212">
        <v>3944</v>
      </c>
      <c r="ER372" s="10"/>
      <c r="ES372" s="10"/>
      <c r="ET372" s="10"/>
      <c r="EU372" s="10"/>
      <c r="FF372" s="212">
        <v>365</v>
      </c>
      <c r="FG372" s="212">
        <v>1501</v>
      </c>
      <c r="FH372" s="212">
        <v>3538</v>
      </c>
      <c r="FI372" s="10"/>
      <c r="FJ372" s="10"/>
      <c r="FK372" s="10"/>
      <c r="FL372" s="10"/>
    </row>
    <row r="373" spans="145:168" x14ac:dyDescent="0.25">
      <c r="EO373" s="212">
        <v>399</v>
      </c>
      <c r="EP373" s="212">
        <v>1592</v>
      </c>
      <c r="EQ373" s="212">
        <v>3996</v>
      </c>
      <c r="ER373" s="10"/>
      <c r="ES373" s="10"/>
      <c r="ET373" s="10"/>
      <c r="EU373" s="10"/>
      <c r="FF373" s="212">
        <v>379</v>
      </c>
      <c r="FG373" s="212">
        <v>1619</v>
      </c>
      <c r="FH373" s="212">
        <v>4678</v>
      </c>
      <c r="FI373" s="10"/>
      <c r="FJ373" s="10"/>
      <c r="FK373" s="10"/>
      <c r="FL373" s="10"/>
    </row>
    <row r="374" spans="145:168" x14ac:dyDescent="0.25">
      <c r="EO374" s="212">
        <v>469</v>
      </c>
      <c r="EP374" s="212">
        <v>1619</v>
      </c>
      <c r="EQ374" s="212">
        <v>4039</v>
      </c>
      <c r="ER374" s="10"/>
      <c r="ES374" s="10"/>
      <c r="ET374" s="10"/>
      <c r="EU374" s="10"/>
      <c r="FF374" s="212">
        <v>494</v>
      </c>
      <c r="FG374" s="212">
        <v>1662</v>
      </c>
      <c r="FH374" s="212">
        <v>5050</v>
      </c>
      <c r="FI374" s="10"/>
      <c r="FJ374" s="10"/>
      <c r="FK374" s="10"/>
      <c r="FL374" s="10"/>
    </row>
    <row r="375" spans="145:168" x14ac:dyDescent="0.25">
      <c r="EO375" s="212">
        <v>492</v>
      </c>
      <c r="EP375" s="212">
        <v>1625</v>
      </c>
      <c r="EQ375" s="212">
        <v>4265</v>
      </c>
      <c r="ER375" s="10"/>
      <c r="ES375" s="10"/>
      <c r="ET375" s="10"/>
      <c r="EU375" s="10"/>
      <c r="FF375" s="212">
        <v>503</v>
      </c>
      <c r="FG375" s="212">
        <v>1678</v>
      </c>
      <c r="FH375" s="212">
        <v>5254</v>
      </c>
      <c r="FI375" s="10"/>
      <c r="FJ375" s="10"/>
      <c r="FK375" s="10"/>
      <c r="FL375" s="10"/>
    </row>
    <row r="376" spans="145:168" x14ac:dyDescent="0.25">
      <c r="EO376" s="212">
        <v>494</v>
      </c>
      <c r="EP376" s="212">
        <v>1640</v>
      </c>
      <c r="EQ376" s="212">
        <v>4488</v>
      </c>
      <c r="ER376" s="10"/>
      <c r="ES376" s="10"/>
      <c r="ET376" s="10"/>
      <c r="EU376" s="10"/>
      <c r="FF376" s="212">
        <v>525</v>
      </c>
      <c r="FG376" s="212">
        <v>1690</v>
      </c>
      <c r="FH376" s="212">
        <v>5895</v>
      </c>
      <c r="FI376" s="10"/>
      <c r="FJ376" s="10"/>
      <c r="FK376" s="10"/>
      <c r="FL376" s="10"/>
    </row>
    <row r="377" spans="145:168" x14ac:dyDescent="0.25">
      <c r="EO377" s="212">
        <v>503</v>
      </c>
      <c r="EP377" s="212">
        <v>1671</v>
      </c>
      <c r="EQ377" s="212">
        <v>4522</v>
      </c>
      <c r="ER377" s="10"/>
      <c r="ES377" s="10"/>
      <c r="ET377" s="10"/>
      <c r="EU377" s="10"/>
      <c r="FF377" s="212">
        <v>548</v>
      </c>
      <c r="FG377" s="212">
        <v>1731</v>
      </c>
      <c r="FH377" s="212"/>
      <c r="FI377" s="10"/>
      <c r="FJ377" s="10"/>
      <c r="FK377" s="10"/>
      <c r="FL377" s="10"/>
    </row>
    <row r="378" spans="145:168" x14ac:dyDescent="0.25">
      <c r="EO378" s="212">
        <v>525</v>
      </c>
      <c r="EP378" s="212">
        <v>1676</v>
      </c>
      <c r="EQ378" s="212"/>
      <c r="ER378" s="10"/>
      <c r="ES378" s="10"/>
      <c r="ET378" s="10"/>
      <c r="EU378" s="10"/>
      <c r="FF378" s="212">
        <v>558</v>
      </c>
      <c r="FG378" s="212">
        <v>1732</v>
      </c>
      <c r="FH378" s="212"/>
      <c r="FI378" s="10"/>
      <c r="FJ378" s="10"/>
      <c r="FK378" s="10"/>
      <c r="FL378" s="10"/>
    </row>
    <row r="379" spans="145:168" x14ac:dyDescent="0.25">
      <c r="EO379" s="212">
        <v>548</v>
      </c>
      <c r="EP379" s="212">
        <v>1678</v>
      </c>
      <c r="EQ379" s="212"/>
      <c r="ER379" s="10"/>
      <c r="ES379" s="10"/>
      <c r="ET379" s="10"/>
      <c r="EU379" s="10"/>
      <c r="FF379" s="212">
        <v>610</v>
      </c>
      <c r="FG379" s="212">
        <v>1756</v>
      </c>
      <c r="FH379" s="212"/>
      <c r="FI379" s="10"/>
      <c r="FJ379" s="10"/>
      <c r="FK379" s="10"/>
      <c r="FL379" s="10"/>
    </row>
    <row r="380" spans="145:168" x14ac:dyDescent="0.25">
      <c r="EO380" s="212">
        <v>558</v>
      </c>
      <c r="EP380" s="212">
        <v>1690</v>
      </c>
      <c r="EQ380" s="212"/>
      <c r="ER380" s="10"/>
      <c r="ES380" s="10"/>
      <c r="ET380" s="10"/>
      <c r="EU380" s="10"/>
      <c r="FF380" s="212">
        <v>623</v>
      </c>
      <c r="FG380" s="212">
        <v>1775</v>
      </c>
      <c r="FH380" s="212"/>
      <c r="FI380" s="10"/>
      <c r="FJ380" s="10"/>
      <c r="FK380" s="10"/>
      <c r="FL380" s="10"/>
    </row>
    <row r="381" spans="145:168" x14ac:dyDescent="0.25">
      <c r="EO381" s="212">
        <v>573</v>
      </c>
      <c r="EP381" s="212">
        <v>1711</v>
      </c>
      <c r="EQ381" s="212"/>
      <c r="ER381" s="10"/>
      <c r="ES381" s="10"/>
      <c r="ET381" s="10"/>
      <c r="EU381" s="10"/>
      <c r="FF381" s="212">
        <v>639</v>
      </c>
      <c r="FG381" s="212">
        <v>1806</v>
      </c>
      <c r="FH381" s="212"/>
      <c r="FI381" s="10"/>
      <c r="FJ381" s="10"/>
      <c r="FK381" s="10"/>
      <c r="FL381" s="10"/>
    </row>
    <row r="382" spans="145:168" x14ac:dyDescent="0.25">
      <c r="EO382" s="212">
        <v>610</v>
      </c>
      <c r="EP382" s="212">
        <v>1717</v>
      </c>
      <c r="EQ382" s="212"/>
      <c r="ER382" s="10"/>
      <c r="ES382" s="10"/>
      <c r="ET382" s="10"/>
      <c r="EU382" s="10"/>
      <c r="FF382" s="212">
        <v>694</v>
      </c>
      <c r="FG382" s="212">
        <v>1986</v>
      </c>
      <c r="FH382" s="212"/>
      <c r="FI382" s="10"/>
      <c r="FJ382" s="10"/>
      <c r="FK382" s="10"/>
      <c r="FL382" s="10"/>
    </row>
    <row r="383" spans="145:168" x14ac:dyDescent="0.25">
      <c r="EO383" s="212">
        <v>624</v>
      </c>
      <c r="EP383" s="212">
        <v>1718</v>
      </c>
      <c r="EQ383" s="212"/>
      <c r="ER383" s="10"/>
      <c r="ES383" s="10"/>
      <c r="ET383" s="10"/>
      <c r="EU383" s="10"/>
      <c r="FF383" s="212">
        <v>708</v>
      </c>
      <c r="FG383" s="212">
        <v>2013</v>
      </c>
      <c r="FH383" s="212"/>
      <c r="FI383" s="10"/>
      <c r="FJ383" s="10"/>
      <c r="FK383" s="10"/>
      <c r="FL383" s="10"/>
    </row>
    <row r="384" spans="145:168" x14ac:dyDescent="0.25">
      <c r="EO384" s="212">
        <v>649</v>
      </c>
      <c r="EP384" s="212">
        <v>1723</v>
      </c>
      <c r="EQ384" s="212"/>
      <c r="ER384" s="10"/>
      <c r="ES384" s="10"/>
      <c r="ET384" s="10"/>
      <c r="EU384" s="10"/>
      <c r="FF384" s="212">
        <v>836</v>
      </c>
      <c r="FG384" s="212">
        <v>2052</v>
      </c>
      <c r="FH384" s="212"/>
      <c r="FI384" s="10"/>
      <c r="FJ384" s="10"/>
      <c r="FK384" s="10"/>
      <c r="FL384" s="10"/>
    </row>
    <row r="385" spans="145:168" x14ac:dyDescent="0.25">
      <c r="EO385" s="212">
        <v>701</v>
      </c>
      <c r="EP385" s="212">
        <v>1730</v>
      </c>
      <c r="EQ385" s="212"/>
      <c r="ER385" s="10"/>
      <c r="ES385" s="10"/>
      <c r="ET385" s="10"/>
      <c r="EU385" s="10"/>
      <c r="FF385" s="212">
        <v>842</v>
      </c>
      <c r="FG385" s="212">
        <v>2056</v>
      </c>
      <c r="FH385" s="212"/>
      <c r="FI385" s="10"/>
      <c r="FJ385" s="10"/>
      <c r="FK385" s="10"/>
      <c r="FL385" s="10"/>
    </row>
    <row r="386" spans="145:168" ht="13" thickBot="1" x14ac:dyDescent="0.3">
      <c r="EO386" s="212">
        <v>706</v>
      </c>
      <c r="EP386" s="212">
        <v>1756</v>
      </c>
      <c r="EQ386" s="213"/>
      <c r="ER386" s="10"/>
      <c r="ES386" s="10"/>
      <c r="ET386" s="10"/>
      <c r="EU386" s="10"/>
      <c r="FF386" s="212">
        <v>858</v>
      </c>
      <c r="FG386" s="212">
        <v>2064</v>
      </c>
      <c r="FH386" s="213"/>
      <c r="FI386" s="10"/>
      <c r="FJ386" s="10"/>
      <c r="FK386" s="10"/>
      <c r="FL386" s="10"/>
    </row>
    <row r="387" spans="145:168" x14ac:dyDescent="0.25">
      <c r="EO387" s="212">
        <v>744</v>
      </c>
      <c r="EP387" s="212">
        <v>1918</v>
      </c>
      <c r="EQ387" s="10"/>
      <c r="ER387" s="10"/>
      <c r="ES387" s="10"/>
      <c r="ET387" s="10"/>
      <c r="EU387" s="10"/>
      <c r="FF387" s="212">
        <v>868</v>
      </c>
      <c r="FG387" s="212">
        <v>2122</v>
      </c>
      <c r="FH387" s="10"/>
      <c r="FI387" s="10"/>
      <c r="FJ387" s="10"/>
      <c r="FK387" s="10"/>
      <c r="FL387" s="10"/>
    </row>
    <row r="388" spans="145:168" x14ac:dyDescent="0.25">
      <c r="EO388" s="212">
        <v>836</v>
      </c>
      <c r="EP388" s="212">
        <v>1923</v>
      </c>
      <c r="EQ388" s="10"/>
      <c r="ER388" s="10"/>
      <c r="ES388" s="10"/>
      <c r="ET388" s="10"/>
      <c r="EU388" s="10"/>
      <c r="FF388" s="212">
        <v>869</v>
      </c>
      <c r="FG388" s="212">
        <v>2194</v>
      </c>
      <c r="FH388" s="10"/>
      <c r="FI388" s="10"/>
      <c r="FJ388" s="10"/>
      <c r="FK388" s="10"/>
      <c r="FL388" s="10"/>
    </row>
    <row r="389" spans="145:168" x14ac:dyDescent="0.25">
      <c r="EO389" s="212">
        <v>842</v>
      </c>
      <c r="EP389" s="212">
        <v>1986</v>
      </c>
      <c r="EQ389" s="10"/>
      <c r="ER389" s="10"/>
      <c r="ES389" s="10"/>
      <c r="ET389" s="10"/>
      <c r="EU389" s="10"/>
      <c r="FF389" s="212">
        <v>870</v>
      </c>
      <c r="FG389" s="212">
        <v>2338</v>
      </c>
      <c r="FH389" s="10"/>
      <c r="FI389" s="10"/>
      <c r="FJ389" s="10"/>
      <c r="FK389" s="10"/>
      <c r="FL389" s="10"/>
    </row>
    <row r="390" spans="145:168" x14ac:dyDescent="0.25">
      <c r="EO390" s="212">
        <v>857</v>
      </c>
      <c r="EP390" s="212">
        <v>2046</v>
      </c>
      <c r="EQ390" s="10"/>
      <c r="ER390" s="10"/>
      <c r="ES390" s="10"/>
      <c r="ET390" s="10"/>
      <c r="EU390" s="10"/>
      <c r="FF390" s="212">
        <v>876</v>
      </c>
      <c r="FG390" s="212">
        <v>2383</v>
      </c>
      <c r="FH390" s="10"/>
      <c r="FI390" s="10"/>
      <c r="FJ390" s="10"/>
      <c r="FK390" s="10"/>
      <c r="FL390" s="10"/>
    </row>
    <row r="391" spans="145:168" x14ac:dyDescent="0.25">
      <c r="EO391" s="212">
        <v>876</v>
      </c>
      <c r="EP391" s="212">
        <v>2056</v>
      </c>
      <c r="EQ391" s="10"/>
      <c r="ER391" s="10"/>
      <c r="ES391" s="10"/>
      <c r="ET391" s="10"/>
      <c r="EU391" s="10"/>
      <c r="FF391" s="212">
        <v>910</v>
      </c>
      <c r="FG391" s="212">
        <v>2415</v>
      </c>
      <c r="FH391" s="10"/>
      <c r="FI391" s="10"/>
      <c r="FJ391" s="10"/>
      <c r="FK391" s="10"/>
      <c r="FL391" s="10"/>
    </row>
    <row r="392" spans="145:168" x14ac:dyDescent="0.25">
      <c r="EO392" s="212">
        <v>948</v>
      </c>
      <c r="EP392" s="212">
        <v>2067</v>
      </c>
      <c r="EQ392" s="10"/>
      <c r="ER392" s="10"/>
      <c r="ES392" s="10"/>
      <c r="ET392" s="10"/>
      <c r="EU392" s="10"/>
      <c r="FF392" s="212">
        <v>971</v>
      </c>
      <c r="FG392" s="212">
        <v>2451</v>
      </c>
      <c r="FH392" s="10"/>
      <c r="FI392" s="10"/>
      <c r="FJ392" s="10"/>
      <c r="FK392" s="10"/>
      <c r="FL392" s="10"/>
    </row>
    <row r="393" spans="145:168" x14ac:dyDescent="0.25">
      <c r="EO393" s="212">
        <v>955</v>
      </c>
      <c r="EP393" s="212">
        <v>2085</v>
      </c>
      <c r="EQ393" s="10"/>
      <c r="ER393" s="10"/>
      <c r="ES393" s="10"/>
      <c r="ET393" s="10"/>
      <c r="EU393" s="10"/>
      <c r="FF393" s="212">
        <v>973</v>
      </c>
      <c r="FG393" s="212">
        <v>2474</v>
      </c>
      <c r="FH393" s="10"/>
      <c r="FI393" s="10"/>
      <c r="FJ393" s="10"/>
      <c r="FK393" s="10"/>
      <c r="FL393" s="10"/>
    </row>
    <row r="394" spans="145:168" x14ac:dyDescent="0.25">
      <c r="EO394" s="212">
        <v>967</v>
      </c>
      <c r="EP394" s="212">
        <v>2122</v>
      </c>
      <c r="EQ394" s="10"/>
      <c r="ER394" s="10"/>
      <c r="ES394" s="10"/>
      <c r="ET394" s="10"/>
      <c r="EU394" s="10"/>
      <c r="FF394" s="212">
        <v>987</v>
      </c>
      <c r="FG394" s="212">
        <v>2481</v>
      </c>
      <c r="FH394" s="10"/>
      <c r="FI394" s="10"/>
      <c r="FJ394" s="10"/>
      <c r="FK394" s="10"/>
      <c r="FL394" s="10"/>
    </row>
    <row r="395" spans="145:168" x14ac:dyDescent="0.25">
      <c r="EO395" s="212">
        <v>971</v>
      </c>
      <c r="EP395" s="212">
        <v>2137</v>
      </c>
      <c r="EQ395" s="10"/>
      <c r="ER395" s="10"/>
      <c r="ES395" s="10"/>
      <c r="ET395" s="10"/>
      <c r="EU395" s="10"/>
      <c r="FF395" s="212">
        <v>999</v>
      </c>
      <c r="FG395" s="212">
        <v>2502</v>
      </c>
      <c r="FH395" s="10"/>
      <c r="FI395" s="10"/>
      <c r="FJ395" s="10"/>
      <c r="FK395" s="10"/>
      <c r="FL395" s="10"/>
    </row>
    <row r="396" spans="145:168" x14ac:dyDescent="0.25">
      <c r="EO396" s="212">
        <v>973</v>
      </c>
      <c r="EP396" s="212">
        <v>2168</v>
      </c>
      <c r="EQ396" s="10"/>
      <c r="ER396" s="10"/>
      <c r="ES396" s="10"/>
      <c r="ET396" s="10"/>
      <c r="EU396" s="10"/>
      <c r="FF396" s="212">
        <v>1011</v>
      </c>
      <c r="FG396" s="212">
        <v>2557</v>
      </c>
      <c r="FH396" s="10"/>
      <c r="FI396" s="10"/>
      <c r="FJ396" s="10"/>
      <c r="FK396" s="10"/>
      <c r="FL396" s="10"/>
    </row>
    <row r="397" spans="145:168" x14ac:dyDescent="0.25">
      <c r="EO397" s="212">
        <v>987</v>
      </c>
      <c r="EP397" s="212">
        <v>2338</v>
      </c>
      <c r="EQ397" s="10"/>
      <c r="ER397" s="10"/>
      <c r="ES397" s="10"/>
      <c r="ET397" s="10"/>
      <c r="EU397" s="10"/>
      <c r="FF397" s="212">
        <v>1023</v>
      </c>
      <c r="FG397" s="212">
        <v>2648</v>
      </c>
      <c r="FH397" s="10"/>
      <c r="FI397" s="10"/>
      <c r="FJ397" s="10"/>
      <c r="FK397" s="10"/>
      <c r="FL397" s="10"/>
    </row>
    <row r="398" spans="145:168" x14ac:dyDescent="0.25">
      <c r="EO398" s="212">
        <v>999</v>
      </c>
      <c r="EP398" s="212">
        <v>2468</v>
      </c>
      <c r="EQ398" s="10"/>
      <c r="ER398" s="10"/>
      <c r="ES398" s="10"/>
      <c r="ET398" s="10"/>
      <c r="EU398" s="10"/>
      <c r="FF398" s="212">
        <v>1024</v>
      </c>
      <c r="FG398" s="212">
        <v>2823</v>
      </c>
      <c r="FH398" s="10"/>
      <c r="FI398" s="10"/>
      <c r="FJ398" s="10"/>
      <c r="FK398" s="10"/>
      <c r="FL398" s="10"/>
    </row>
    <row r="399" spans="145:168" x14ac:dyDescent="0.25">
      <c r="EO399" s="212">
        <v>1023</v>
      </c>
      <c r="EP399" s="212">
        <v>2481</v>
      </c>
      <c r="EQ399" s="10"/>
      <c r="ER399" s="10"/>
      <c r="ES399" s="10"/>
      <c r="ET399" s="10"/>
      <c r="EU399" s="10"/>
      <c r="FF399" s="212">
        <v>1065</v>
      </c>
      <c r="FG399" s="212">
        <v>2834</v>
      </c>
      <c r="FH399" s="10"/>
      <c r="FI399" s="10"/>
      <c r="FJ399" s="10"/>
      <c r="FK399" s="10"/>
      <c r="FL399" s="10"/>
    </row>
    <row r="400" spans="145:168" x14ac:dyDescent="0.25">
      <c r="EO400" s="212">
        <v>1024</v>
      </c>
      <c r="EP400" s="212">
        <v>2512</v>
      </c>
      <c r="EQ400" s="10"/>
      <c r="ER400" s="10"/>
      <c r="ES400" s="10"/>
      <c r="ET400" s="10"/>
      <c r="EU400" s="10"/>
      <c r="FF400" s="212">
        <v>1089</v>
      </c>
      <c r="FG400" s="212">
        <v>3005</v>
      </c>
      <c r="FH400" s="10"/>
      <c r="FI400" s="10"/>
      <c r="FJ400" s="10"/>
      <c r="FK400" s="10"/>
      <c r="FL400" s="10"/>
    </row>
    <row r="401" spans="145:168" x14ac:dyDescent="0.25">
      <c r="EO401" s="212">
        <v>1089</v>
      </c>
      <c r="EP401" s="212">
        <v>2526</v>
      </c>
      <c r="EQ401" s="10"/>
      <c r="ER401" s="10"/>
      <c r="ES401" s="10"/>
      <c r="ET401" s="10"/>
      <c r="EU401" s="10"/>
      <c r="FF401" s="212">
        <v>1114</v>
      </c>
      <c r="FG401" s="212">
        <v>3015</v>
      </c>
      <c r="FH401" s="10"/>
      <c r="FI401" s="10"/>
      <c r="FJ401" s="10"/>
      <c r="FK401" s="10"/>
      <c r="FL401" s="10"/>
    </row>
    <row r="402" spans="145:168" x14ac:dyDescent="0.25">
      <c r="EO402" s="212">
        <v>1114</v>
      </c>
      <c r="EP402" s="212">
        <v>2557</v>
      </c>
      <c r="EQ402" s="10"/>
      <c r="ER402" s="10"/>
      <c r="ES402" s="10"/>
      <c r="ET402" s="10"/>
      <c r="EU402" s="10"/>
      <c r="FF402" s="212">
        <v>1124</v>
      </c>
      <c r="FG402" s="212">
        <v>3042</v>
      </c>
      <c r="FH402" s="10"/>
      <c r="FI402" s="10"/>
      <c r="FJ402" s="10"/>
      <c r="FK402" s="10"/>
      <c r="FL402" s="10"/>
    </row>
    <row r="403" spans="145:168" x14ac:dyDescent="0.25">
      <c r="EO403" s="212">
        <v>1156</v>
      </c>
      <c r="EP403" s="212">
        <v>2614</v>
      </c>
      <c r="EQ403" s="10"/>
      <c r="ER403" s="10"/>
      <c r="ES403" s="10"/>
      <c r="ET403" s="10"/>
      <c r="EU403" s="10"/>
      <c r="FF403" s="212">
        <v>1153</v>
      </c>
      <c r="FG403" s="212">
        <v>3130</v>
      </c>
      <c r="FH403" s="10"/>
      <c r="FI403" s="10"/>
      <c r="FJ403" s="10"/>
      <c r="FK403" s="10"/>
      <c r="FL403" s="10"/>
    </row>
    <row r="404" spans="145:168" x14ac:dyDescent="0.25">
      <c r="EO404" s="212">
        <v>1218</v>
      </c>
      <c r="EP404" s="212">
        <v>2826</v>
      </c>
      <c r="EQ404" s="10"/>
      <c r="ER404" s="10"/>
      <c r="ES404" s="10"/>
      <c r="ET404" s="10"/>
      <c r="EU404" s="10"/>
      <c r="FF404" s="212">
        <v>1197</v>
      </c>
      <c r="FG404" s="212">
        <v>3166</v>
      </c>
      <c r="FH404" s="10"/>
      <c r="FI404" s="10"/>
      <c r="FJ404" s="10"/>
      <c r="FK404" s="10"/>
      <c r="FL404" s="10"/>
    </row>
    <row r="405" spans="145:168" x14ac:dyDescent="0.25">
      <c r="EO405" s="212">
        <v>1255</v>
      </c>
      <c r="EP405" s="212">
        <v>2834</v>
      </c>
      <c r="EQ405" s="10"/>
      <c r="ER405" s="10"/>
      <c r="ES405" s="10"/>
      <c r="ET405" s="10"/>
      <c r="EU405" s="10"/>
      <c r="FF405" s="212">
        <v>1241</v>
      </c>
      <c r="FG405" s="212">
        <v>3211</v>
      </c>
      <c r="FH405" s="10"/>
      <c r="FI405" s="10"/>
      <c r="FJ405" s="10"/>
      <c r="FK405" s="10"/>
      <c r="FL405" s="10"/>
    </row>
    <row r="406" spans="145:168" x14ac:dyDescent="0.25">
      <c r="EO406" s="212">
        <v>1310</v>
      </c>
      <c r="EP406" s="212">
        <v>2836</v>
      </c>
      <c r="EQ406" s="10"/>
      <c r="ER406" s="10"/>
      <c r="ES406" s="10"/>
      <c r="ET406" s="10"/>
      <c r="EU406" s="10"/>
      <c r="FF406" s="212">
        <v>1250</v>
      </c>
      <c r="FG406" s="212">
        <v>3339</v>
      </c>
      <c r="FH406" s="10"/>
      <c r="FI406" s="10"/>
      <c r="FJ406" s="10"/>
      <c r="FK406" s="10"/>
      <c r="FL406" s="10"/>
    </row>
    <row r="407" spans="145:168" x14ac:dyDescent="0.25">
      <c r="EO407" s="212">
        <v>1311</v>
      </c>
      <c r="EP407" s="212">
        <v>2930</v>
      </c>
      <c r="EQ407" s="10"/>
      <c r="ER407" s="10"/>
      <c r="ES407" s="10"/>
      <c r="ET407" s="10"/>
      <c r="EU407" s="10"/>
      <c r="FF407" s="212">
        <v>1257</v>
      </c>
      <c r="FG407" s="212">
        <v>3352</v>
      </c>
      <c r="FH407" s="10"/>
      <c r="FI407" s="10"/>
      <c r="FJ407" s="10"/>
      <c r="FK407" s="10"/>
      <c r="FL407" s="10"/>
    </row>
    <row r="408" spans="145:168" x14ac:dyDescent="0.25">
      <c r="EO408" s="212">
        <v>1318</v>
      </c>
      <c r="EP408" s="212">
        <v>2960</v>
      </c>
      <c r="EQ408" s="10"/>
      <c r="ER408" s="10"/>
      <c r="ES408" s="10"/>
      <c r="ET408" s="10"/>
      <c r="EU408" s="10"/>
      <c r="FF408" s="212">
        <v>1261</v>
      </c>
      <c r="FG408" s="212">
        <v>3357</v>
      </c>
      <c r="FH408" s="10"/>
      <c r="FI408" s="10"/>
      <c r="FJ408" s="10"/>
      <c r="FK408" s="10"/>
      <c r="FL408" s="10"/>
    </row>
    <row r="409" spans="145:168" x14ac:dyDescent="0.25">
      <c r="EO409" s="212">
        <v>1323</v>
      </c>
      <c r="EP409" s="212">
        <v>2974</v>
      </c>
      <c r="EQ409" s="10"/>
      <c r="ER409" s="10"/>
      <c r="ES409" s="10"/>
      <c r="ET409" s="10"/>
      <c r="EU409" s="10"/>
      <c r="FF409" s="212">
        <v>1305</v>
      </c>
      <c r="FG409" s="212">
        <v>3419</v>
      </c>
      <c r="FH409" s="10"/>
      <c r="FI409" s="10"/>
      <c r="FJ409" s="10"/>
      <c r="FK409" s="10"/>
      <c r="FL409" s="10"/>
    </row>
    <row r="410" spans="145:168" x14ac:dyDescent="0.25">
      <c r="EO410" s="212">
        <v>1325</v>
      </c>
      <c r="EP410" s="212">
        <v>3015</v>
      </c>
      <c r="EQ410" s="10"/>
      <c r="ER410" s="10"/>
      <c r="ES410" s="10"/>
      <c r="ET410" s="10"/>
      <c r="EU410" s="10"/>
      <c r="FF410" s="212">
        <v>1306</v>
      </c>
      <c r="FG410" s="212">
        <v>3476</v>
      </c>
      <c r="FH410" s="10"/>
      <c r="FI410" s="10"/>
      <c r="FJ410" s="10"/>
      <c r="FK410" s="10"/>
      <c r="FL410" s="10"/>
    </row>
    <row r="411" spans="145:168" x14ac:dyDescent="0.25">
      <c r="EO411" s="212">
        <v>1477</v>
      </c>
      <c r="EP411" s="212">
        <v>3026</v>
      </c>
      <c r="EQ411" s="10"/>
      <c r="ER411" s="10"/>
      <c r="ES411" s="10"/>
      <c r="ET411" s="10"/>
      <c r="EU411" s="10"/>
      <c r="FF411" s="212">
        <v>1310</v>
      </c>
      <c r="FG411" s="212">
        <v>3481</v>
      </c>
      <c r="FH411" s="10"/>
      <c r="FI411" s="10"/>
      <c r="FJ411" s="10"/>
      <c r="FK411" s="10"/>
      <c r="FL411" s="10"/>
    </row>
    <row r="412" spans="145:168" x14ac:dyDescent="0.25">
      <c r="EO412" s="212">
        <v>1501</v>
      </c>
      <c r="EP412" s="212">
        <v>3039</v>
      </c>
      <c r="EQ412" s="10"/>
      <c r="ER412" s="10"/>
      <c r="ES412" s="10"/>
      <c r="ET412" s="10"/>
      <c r="EU412" s="10"/>
      <c r="FF412" s="212">
        <v>1318</v>
      </c>
      <c r="FG412" s="212">
        <v>3538</v>
      </c>
      <c r="FH412" s="10"/>
      <c r="FI412" s="10"/>
      <c r="FJ412" s="10"/>
      <c r="FK412" s="10"/>
      <c r="FL412" s="10"/>
    </row>
    <row r="413" spans="145:168" x14ac:dyDescent="0.25">
      <c r="EO413" s="212">
        <v>1519</v>
      </c>
      <c r="EP413" s="212">
        <v>3042</v>
      </c>
      <c r="EQ413" s="10"/>
      <c r="ER413" s="10"/>
      <c r="ES413" s="10"/>
      <c r="ET413" s="10"/>
      <c r="EU413" s="10"/>
      <c r="FF413" s="212">
        <v>1323</v>
      </c>
      <c r="FG413" s="212">
        <v>3539</v>
      </c>
      <c r="FH413" s="10"/>
      <c r="FI413" s="10"/>
      <c r="FJ413" s="10"/>
      <c r="FK413" s="10"/>
      <c r="FL413" s="10"/>
    </row>
    <row r="414" spans="145:168" x14ac:dyDescent="0.25">
      <c r="EO414" s="212">
        <v>1538</v>
      </c>
      <c r="EP414" s="212">
        <v>3130</v>
      </c>
      <c r="EQ414" s="10"/>
      <c r="ER414" s="10"/>
      <c r="ES414" s="10"/>
      <c r="ET414" s="10"/>
      <c r="EU414" s="10"/>
      <c r="FF414" s="212">
        <v>1405</v>
      </c>
      <c r="FG414" s="212">
        <v>3620</v>
      </c>
      <c r="FH414" s="10"/>
      <c r="FI414" s="10"/>
      <c r="FJ414" s="10"/>
      <c r="FK414" s="10"/>
      <c r="FL414" s="10"/>
    </row>
    <row r="415" spans="145:168" x14ac:dyDescent="0.25">
      <c r="EO415" s="212">
        <v>1574</v>
      </c>
      <c r="EP415" s="212">
        <v>3132</v>
      </c>
      <c r="EQ415" s="10"/>
      <c r="ER415" s="10"/>
      <c r="ES415" s="10"/>
      <c r="ET415" s="10"/>
      <c r="EU415" s="10"/>
      <c r="FF415" s="212">
        <v>1418</v>
      </c>
      <c r="FG415" s="212">
        <v>3641</v>
      </c>
      <c r="FH415" s="10"/>
      <c r="FI415" s="10"/>
      <c r="FJ415" s="10"/>
      <c r="FK415" s="10"/>
      <c r="FL415" s="10"/>
    </row>
    <row r="416" spans="145:168" x14ac:dyDescent="0.25">
      <c r="EO416" s="212">
        <v>1592</v>
      </c>
      <c r="EP416" s="212">
        <v>3255</v>
      </c>
      <c r="EQ416" s="10"/>
      <c r="ER416" s="10"/>
      <c r="ES416" s="10"/>
      <c r="ET416" s="10"/>
      <c r="EU416" s="10"/>
      <c r="FF416" s="212">
        <v>1425</v>
      </c>
      <c r="FG416" s="212">
        <v>3683</v>
      </c>
      <c r="FH416" s="10"/>
      <c r="FI416" s="10"/>
      <c r="FJ416" s="10"/>
      <c r="FK416" s="10"/>
      <c r="FL416" s="10"/>
    </row>
    <row r="417" spans="145:168" x14ac:dyDescent="0.25">
      <c r="EO417" s="212">
        <v>1595</v>
      </c>
      <c r="EP417" s="212">
        <v>3310</v>
      </c>
      <c r="EQ417" s="10"/>
      <c r="ER417" s="10"/>
      <c r="ES417" s="10"/>
      <c r="ET417" s="10"/>
      <c r="EU417" s="10"/>
      <c r="FF417" s="212">
        <v>1477</v>
      </c>
      <c r="FG417" s="212">
        <v>3937</v>
      </c>
      <c r="FH417" s="10"/>
      <c r="FI417" s="10"/>
      <c r="FJ417" s="10"/>
      <c r="FK417" s="10"/>
      <c r="FL417" s="10"/>
    </row>
    <row r="418" spans="145:168" x14ac:dyDescent="0.25">
      <c r="EO418" s="212">
        <v>1619</v>
      </c>
      <c r="EP418" s="212">
        <v>3339</v>
      </c>
      <c r="EQ418" s="10"/>
      <c r="ER418" s="10"/>
      <c r="ES418" s="10"/>
      <c r="ET418" s="10"/>
      <c r="EU418" s="10"/>
      <c r="FF418" s="212">
        <v>1501</v>
      </c>
      <c r="FG418" s="212">
        <v>3990</v>
      </c>
      <c r="FH418" s="10"/>
      <c r="FI418" s="10"/>
      <c r="FJ418" s="10"/>
      <c r="FK418" s="10"/>
      <c r="FL418" s="10"/>
    </row>
    <row r="419" spans="145:168" x14ac:dyDescent="0.25">
      <c r="EO419" s="212">
        <v>1625</v>
      </c>
      <c r="EP419" s="212">
        <v>3360</v>
      </c>
      <c r="EQ419" s="10"/>
      <c r="ER419" s="10"/>
      <c r="ES419" s="10"/>
      <c r="ET419" s="10"/>
      <c r="EU419" s="10"/>
      <c r="FF419" s="212">
        <v>1519</v>
      </c>
      <c r="FG419" s="212">
        <v>4003</v>
      </c>
      <c r="FH419" s="10"/>
      <c r="FI419" s="10"/>
      <c r="FJ419" s="10"/>
      <c r="FK419" s="10"/>
      <c r="FL419" s="10"/>
    </row>
    <row r="420" spans="145:168" x14ac:dyDescent="0.25">
      <c r="EO420" s="212">
        <v>1640</v>
      </c>
      <c r="EP420" s="212">
        <v>3476</v>
      </c>
      <c r="EQ420" s="10"/>
      <c r="ER420" s="10"/>
      <c r="ES420" s="10"/>
      <c r="ET420" s="10"/>
      <c r="EU420" s="10"/>
      <c r="FF420" s="212">
        <v>1538</v>
      </c>
      <c r="FG420" s="212">
        <v>4009</v>
      </c>
      <c r="FH420" s="10"/>
      <c r="FI420" s="10"/>
      <c r="FJ420" s="10"/>
      <c r="FK420" s="10"/>
      <c r="FL420" s="10"/>
    </row>
    <row r="421" spans="145:168" x14ac:dyDescent="0.25">
      <c r="EO421" s="212">
        <v>1658</v>
      </c>
      <c r="EP421" s="212">
        <v>3539</v>
      </c>
      <c r="EQ421" s="10"/>
      <c r="ER421" s="10"/>
      <c r="ES421" s="10"/>
      <c r="ET421" s="10"/>
      <c r="EU421" s="10"/>
      <c r="FF421" s="212">
        <v>1540</v>
      </c>
      <c r="FG421" s="212">
        <v>4028</v>
      </c>
      <c r="FH421" s="10"/>
      <c r="FI421" s="10"/>
      <c r="FJ421" s="10"/>
      <c r="FK421" s="10"/>
      <c r="FL421" s="10"/>
    </row>
    <row r="422" spans="145:168" x14ac:dyDescent="0.25">
      <c r="EO422" s="212">
        <v>1671</v>
      </c>
      <c r="EP422" s="212">
        <v>3618</v>
      </c>
      <c r="EQ422" s="10"/>
      <c r="ER422" s="10"/>
      <c r="ES422" s="10"/>
      <c r="ET422" s="10"/>
      <c r="EU422" s="10"/>
      <c r="FF422" s="212">
        <v>1619</v>
      </c>
      <c r="FG422" s="212">
        <v>4039</v>
      </c>
      <c r="FH422" s="10"/>
      <c r="FI422" s="10"/>
      <c r="FJ422" s="10"/>
      <c r="FK422" s="10"/>
      <c r="FL422" s="10"/>
    </row>
    <row r="423" spans="145:168" x14ac:dyDescent="0.25">
      <c r="EO423" s="212">
        <v>1676</v>
      </c>
      <c r="EP423" s="212">
        <v>3663</v>
      </c>
      <c r="EQ423" s="10"/>
      <c r="ER423" s="10"/>
      <c r="ES423" s="10"/>
      <c r="ET423" s="10"/>
      <c r="EU423" s="10"/>
      <c r="FF423" s="212">
        <v>1625</v>
      </c>
      <c r="FG423" s="212">
        <v>4334</v>
      </c>
      <c r="FH423" s="10"/>
      <c r="FI423" s="10"/>
      <c r="FJ423" s="10"/>
      <c r="FK423" s="10"/>
      <c r="FL423" s="10"/>
    </row>
    <row r="424" spans="145:168" x14ac:dyDescent="0.25">
      <c r="EO424" s="212">
        <v>1678</v>
      </c>
      <c r="EP424" s="212">
        <v>3735</v>
      </c>
      <c r="EQ424" s="10"/>
      <c r="ER424" s="10"/>
      <c r="ES424" s="10"/>
      <c r="ET424" s="10"/>
      <c r="EU424" s="10"/>
      <c r="FF424" s="212">
        <v>1640</v>
      </c>
      <c r="FG424" s="212">
        <v>4564</v>
      </c>
      <c r="FH424" s="10"/>
      <c r="FI424" s="10"/>
      <c r="FJ424" s="10"/>
      <c r="FK424" s="10"/>
      <c r="FL424" s="10"/>
    </row>
    <row r="425" spans="145:168" x14ac:dyDescent="0.25">
      <c r="EO425" s="212">
        <v>1690</v>
      </c>
      <c r="EP425" s="212">
        <v>3824</v>
      </c>
      <c r="EQ425" s="10"/>
      <c r="ER425" s="10"/>
      <c r="ES425" s="10"/>
      <c r="ET425" s="10"/>
      <c r="EU425" s="10"/>
      <c r="FF425" s="212">
        <v>1662</v>
      </c>
      <c r="FG425" s="212">
        <v>4678</v>
      </c>
      <c r="FH425" s="10"/>
      <c r="FI425" s="10"/>
      <c r="FJ425" s="10"/>
      <c r="FK425" s="10"/>
      <c r="FL425" s="10"/>
    </row>
    <row r="426" spans="145:168" x14ac:dyDescent="0.25">
      <c r="EO426" s="212">
        <v>1711</v>
      </c>
      <c r="EP426" s="212">
        <v>3847</v>
      </c>
      <c r="EQ426" s="10"/>
      <c r="ER426" s="10"/>
      <c r="ES426" s="10"/>
      <c r="ET426" s="10"/>
      <c r="EU426" s="10"/>
      <c r="FF426" s="212">
        <v>1671</v>
      </c>
      <c r="FG426" s="212">
        <v>4967</v>
      </c>
      <c r="FH426" s="10"/>
      <c r="FI426" s="10"/>
      <c r="FJ426" s="10"/>
      <c r="FK426" s="10"/>
      <c r="FL426" s="10"/>
    </row>
    <row r="427" spans="145:168" x14ac:dyDescent="0.25">
      <c r="EO427" s="212">
        <v>1717</v>
      </c>
      <c r="EP427" s="212">
        <v>3944</v>
      </c>
      <c r="EQ427" s="10"/>
      <c r="ER427" s="10"/>
      <c r="ES427" s="10"/>
      <c r="ET427" s="10"/>
      <c r="EU427" s="10"/>
      <c r="FF427" s="212">
        <v>1675</v>
      </c>
      <c r="FG427" s="212">
        <v>5050</v>
      </c>
      <c r="FH427" s="10"/>
      <c r="FI427" s="10"/>
      <c r="FJ427" s="10"/>
      <c r="FK427" s="10"/>
      <c r="FL427" s="10"/>
    </row>
    <row r="428" spans="145:168" x14ac:dyDescent="0.25">
      <c r="EO428" s="212">
        <v>1718</v>
      </c>
      <c r="EP428" s="212">
        <v>3996</v>
      </c>
      <c r="EQ428" s="10"/>
      <c r="ER428" s="10"/>
      <c r="ES428" s="10"/>
      <c r="ET428" s="10"/>
      <c r="EU428" s="10"/>
      <c r="FF428" s="212">
        <v>1676</v>
      </c>
      <c r="FG428" s="212">
        <v>5172</v>
      </c>
      <c r="FH428" s="10"/>
      <c r="FI428" s="10"/>
      <c r="FJ428" s="10"/>
      <c r="FK428" s="10"/>
      <c r="FL428" s="10"/>
    </row>
    <row r="429" spans="145:168" x14ac:dyDescent="0.25">
      <c r="EO429" s="212">
        <v>1720</v>
      </c>
      <c r="EP429" s="212">
        <v>4039</v>
      </c>
      <c r="EQ429" s="10"/>
      <c r="ER429" s="10"/>
      <c r="ES429" s="10"/>
      <c r="ET429" s="10"/>
      <c r="EU429" s="10"/>
      <c r="FF429" s="212">
        <v>1678</v>
      </c>
      <c r="FG429" s="212">
        <v>5254</v>
      </c>
      <c r="FH429" s="10"/>
      <c r="FI429" s="10"/>
      <c r="FJ429" s="10"/>
      <c r="FK429" s="10"/>
      <c r="FL429" s="10"/>
    </row>
    <row r="430" spans="145:168" x14ac:dyDescent="0.25">
      <c r="EO430" s="212">
        <v>1723</v>
      </c>
      <c r="EP430" s="212">
        <v>4061</v>
      </c>
      <c r="EQ430" s="10"/>
      <c r="ER430" s="10"/>
      <c r="ES430" s="10"/>
      <c r="ET430" s="10"/>
      <c r="EU430" s="10"/>
      <c r="FF430" s="212">
        <v>1690</v>
      </c>
      <c r="FG430" s="212">
        <v>5406</v>
      </c>
      <c r="FH430" s="10"/>
      <c r="FI430" s="10"/>
      <c r="FJ430" s="10"/>
      <c r="FK430" s="10"/>
      <c r="FL430" s="10"/>
    </row>
    <row r="431" spans="145:168" x14ac:dyDescent="0.25">
      <c r="EO431" s="212">
        <v>1730</v>
      </c>
      <c r="EP431" s="212">
        <v>4143</v>
      </c>
      <c r="EQ431" s="10"/>
      <c r="ER431" s="10"/>
      <c r="ES431" s="10"/>
      <c r="ET431" s="10"/>
      <c r="EU431" s="10"/>
      <c r="FF431" s="212">
        <v>1712</v>
      </c>
      <c r="FG431" s="212">
        <v>5460</v>
      </c>
      <c r="FH431" s="10"/>
      <c r="FI431" s="10"/>
      <c r="FJ431" s="10"/>
      <c r="FK431" s="10"/>
      <c r="FL431" s="10"/>
    </row>
    <row r="432" spans="145:168" x14ac:dyDescent="0.25">
      <c r="EO432" s="212">
        <v>1741</v>
      </c>
      <c r="EP432" s="212">
        <v>4253</v>
      </c>
      <c r="EQ432" s="10"/>
      <c r="ER432" s="10"/>
      <c r="ES432" s="10"/>
      <c r="ET432" s="10"/>
      <c r="EU432" s="10"/>
      <c r="FF432" s="212">
        <v>1718</v>
      </c>
      <c r="FG432" s="212">
        <v>5842</v>
      </c>
      <c r="FH432" s="10"/>
      <c r="FI432" s="10"/>
      <c r="FJ432" s="10"/>
      <c r="FK432" s="10"/>
      <c r="FL432" s="10"/>
    </row>
    <row r="433" spans="145:168" x14ac:dyDescent="0.25">
      <c r="EO433" s="212">
        <v>1756</v>
      </c>
      <c r="EP433" s="212">
        <v>4265</v>
      </c>
      <c r="EQ433" s="10"/>
      <c r="ER433" s="10"/>
      <c r="ES433" s="10"/>
      <c r="ET433" s="10"/>
      <c r="EU433" s="10"/>
      <c r="FF433" s="212">
        <v>1730</v>
      </c>
      <c r="FG433" s="212">
        <v>5895</v>
      </c>
      <c r="FH433" s="10"/>
      <c r="FI433" s="10"/>
      <c r="FJ433" s="10"/>
      <c r="FK433" s="10"/>
      <c r="FL433" s="10"/>
    </row>
    <row r="434" spans="145:168" x14ac:dyDescent="0.25">
      <c r="EO434" s="212">
        <v>1806</v>
      </c>
      <c r="EP434" s="212">
        <v>4451</v>
      </c>
      <c r="EQ434" s="10"/>
      <c r="ER434" s="10"/>
      <c r="ES434" s="10"/>
      <c r="ET434" s="10"/>
      <c r="EU434" s="10"/>
      <c r="FF434" s="212">
        <v>1731</v>
      </c>
      <c r="FG434" s="212"/>
      <c r="FH434" s="10"/>
      <c r="FI434" s="10"/>
      <c r="FJ434" s="10"/>
      <c r="FK434" s="10"/>
      <c r="FL434" s="10"/>
    </row>
    <row r="435" spans="145:168" x14ac:dyDescent="0.25">
      <c r="EO435" s="212">
        <v>1816</v>
      </c>
      <c r="EP435" s="212">
        <v>4488</v>
      </c>
      <c r="EQ435" s="10"/>
      <c r="ER435" s="10"/>
      <c r="ES435" s="10"/>
      <c r="ET435" s="10"/>
      <c r="EU435" s="10"/>
      <c r="FF435" s="212">
        <v>1732</v>
      </c>
      <c r="FG435" s="212"/>
      <c r="FH435" s="10"/>
      <c r="FI435" s="10"/>
      <c r="FJ435" s="10"/>
      <c r="FK435" s="10"/>
      <c r="FL435" s="10"/>
    </row>
    <row r="436" spans="145:168" x14ac:dyDescent="0.25">
      <c r="EO436" s="212">
        <v>1817</v>
      </c>
      <c r="EP436" s="212">
        <v>4522</v>
      </c>
      <c r="EQ436" s="10"/>
      <c r="ER436" s="10"/>
      <c r="ES436" s="10"/>
      <c r="ET436" s="10"/>
      <c r="EU436" s="10"/>
      <c r="FF436" s="212">
        <v>1747</v>
      </c>
      <c r="FG436" s="212"/>
      <c r="FH436" s="10"/>
      <c r="FI436" s="10"/>
      <c r="FJ436" s="10"/>
      <c r="FK436" s="10"/>
      <c r="FL436" s="10"/>
    </row>
    <row r="437" spans="145:168" x14ac:dyDescent="0.25">
      <c r="EO437" s="212">
        <v>1885</v>
      </c>
      <c r="EP437" s="212">
        <v>4613</v>
      </c>
      <c r="EQ437" s="10"/>
      <c r="ER437" s="10"/>
      <c r="ES437" s="10"/>
      <c r="ET437" s="10"/>
      <c r="EU437" s="10"/>
      <c r="FF437" s="212">
        <v>1756</v>
      </c>
      <c r="FG437" s="212"/>
      <c r="FH437" s="10"/>
      <c r="FI437" s="10"/>
      <c r="FJ437" s="10"/>
      <c r="FK437" s="10"/>
      <c r="FL437" s="10"/>
    </row>
    <row r="438" spans="145:168" x14ac:dyDescent="0.25">
      <c r="EO438" s="212">
        <v>1918</v>
      </c>
      <c r="EP438" s="212">
        <v>4911</v>
      </c>
      <c r="EQ438" s="10"/>
      <c r="ER438" s="10"/>
      <c r="ES438" s="10"/>
      <c r="ET438" s="10"/>
      <c r="EU438" s="10"/>
      <c r="FF438" s="212">
        <v>1768</v>
      </c>
      <c r="FG438" s="212"/>
      <c r="FH438" s="10"/>
      <c r="FI438" s="10"/>
      <c r="FJ438" s="10"/>
      <c r="FK438" s="10"/>
      <c r="FL438" s="10"/>
    </row>
    <row r="439" spans="145:168" x14ac:dyDescent="0.25">
      <c r="EO439" s="212">
        <v>1923</v>
      </c>
      <c r="EP439" s="212">
        <v>5431</v>
      </c>
      <c r="EQ439" s="10"/>
      <c r="ER439" s="10"/>
      <c r="ES439" s="10"/>
      <c r="ET439" s="10"/>
      <c r="EU439" s="10"/>
      <c r="FF439" s="212">
        <v>1775</v>
      </c>
      <c r="FG439" s="212"/>
      <c r="FH439" s="10"/>
      <c r="FI439" s="10"/>
      <c r="FJ439" s="10"/>
      <c r="FK439" s="10"/>
      <c r="FL439" s="10"/>
    </row>
    <row r="440" spans="145:168" x14ac:dyDescent="0.25">
      <c r="EO440" s="212">
        <v>1983</v>
      </c>
      <c r="EP440" s="212">
        <v>5571</v>
      </c>
      <c r="EQ440" s="10"/>
      <c r="ER440" s="10"/>
      <c r="ES440" s="10"/>
      <c r="ET440" s="10"/>
      <c r="EU440" s="10"/>
      <c r="FF440" s="212">
        <v>1796</v>
      </c>
      <c r="FG440" s="212"/>
      <c r="FH440" s="10"/>
      <c r="FI440" s="10"/>
      <c r="FJ440" s="10"/>
      <c r="FK440" s="10"/>
      <c r="FL440" s="10"/>
    </row>
    <row r="441" spans="145:168" x14ac:dyDescent="0.25">
      <c r="EO441" s="212">
        <v>1986</v>
      </c>
      <c r="EP441" s="212">
        <v>5586</v>
      </c>
      <c r="EQ441" s="10"/>
      <c r="ER441" s="10"/>
      <c r="ES441" s="10"/>
      <c r="ET441" s="10"/>
      <c r="EU441" s="10"/>
      <c r="FF441" s="212">
        <v>1806</v>
      </c>
      <c r="FG441" s="212"/>
      <c r="FH441" s="10"/>
      <c r="FI441" s="10"/>
      <c r="FJ441" s="10"/>
      <c r="FK441" s="10"/>
      <c r="FL441" s="10"/>
    </row>
    <row r="442" spans="145:168" x14ac:dyDescent="0.25">
      <c r="EO442" s="212">
        <v>2016</v>
      </c>
      <c r="EP442" s="212">
        <v>5659</v>
      </c>
      <c r="EQ442" s="10"/>
      <c r="ER442" s="10"/>
      <c r="ES442" s="10"/>
      <c r="ET442" s="10"/>
      <c r="EU442" s="10"/>
      <c r="FF442" s="212">
        <v>1918</v>
      </c>
      <c r="FG442" s="212"/>
      <c r="FH442" s="10"/>
      <c r="FI442" s="10"/>
      <c r="FJ442" s="10"/>
      <c r="FK442" s="10"/>
      <c r="FL442" s="10"/>
    </row>
    <row r="443" spans="145:168" x14ac:dyDescent="0.25">
      <c r="EO443" s="212">
        <v>2039</v>
      </c>
      <c r="EP443" s="212"/>
      <c r="EQ443" s="10"/>
      <c r="ER443" s="10"/>
      <c r="ES443" s="10"/>
      <c r="ET443" s="10"/>
      <c r="EU443" s="10"/>
      <c r="FF443" s="212">
        <v>1983</v>
      </c>
      <c r="FG443" s="212"/>
      <c r="FH443" s="10"/>
      <c r="FI443" s="10"/>
      <c r="FJ443" s="10"/>
      <c r="FK443" s="10"/>
      <c r="FL443" s="10"/>
    </row>
    <row r="444" spans="145:168" x14ac:dyDescent="0.25">
      <c r="EO444" s="212">
        <v>2046</v>
      </c>
      <c r="EP444" s="212"/>
      <c r="EQ444" s="10"/>
      <c r="ER444" s="10"/>
      <c r="ES444" s="10"/>
      <c r="ET444" s="10"/>
      <c r="EU444" s="10"/>
      <c r="FF444" s="212">
        <v>1986</v>
      </c>
      <c r="FG444" s="212"/>
      <c r="FH444" s="10"/>
      <c r="FI444" s="10"/>
      <c r="FJ444" s="10"/>
      <c r="FK444" s="10"/>
      <c r="FL444" s="10"/>
    </row>
    <row r="445" spans="145:168" x14ac:dyDescent="0.25">
      <c r="EO445" s="212">
        <v>2052</v>
      </c>
      <c r="EP445" s="212"/>
      <c r="EQ445" s="10"/>
      <c r="ER445" s="10"/>
      <c r="ES445" s="10"/>
      <c r="ET445" s="10"/>
      <c r="EU445" s="10"/>
      <c r="FF445" s="212">
        <v>2013</v>
      </c>
      <c r="FG445" s="212"/>
      <c r="FH445" s="10"/>
      <c r="FI445" s="10"/>
      <c r="FJ445" s="10"/>
      <c r="FK445" s="10"/>
      <c r="FL445" s="10"/>
    </row>
    <row r="446" spans="145:168" x14ac:dyDescent="0.25">
      <c r="EO446" s="212">
        <v>2054</v>
      </c>
      <c r="EP446" s="212"/>
      <c r="EQ446" s="10"/>
      <c r="ER446" s="10"/>
      <c r="ES446" s="10"/>
      <c r="ET446" s="10"/>
      <c r="EU446" s="10"/>
      <c r="FF446" s="212">
        <v>2046</v>
      </c>
      <c r="FG446" s="212"/>
      <c r="FH446" s="10"/>
      <c r="FI446" s="10"/>
      <c r="FJ446" s="10"/>
      <c r="FK446" s="10"/>
      <c r="FL446" s="10"/>
    </row>
    <row r="447" spans="145:168" x14ac:dyDescent="0.25">
      <c r="EO447" s="212">
        <v>2056</v>
      </c>
      <c r="EP447" s="212"/>
      <c r="EQ447" s="10"/>
      <c r="ER447" s="10"/>
      <c r="ES447" s="10"/>
      <c r="ET447" s="10"/>
      <c r="EU447" s="10"/>
      <c r="FF447" s="212">
        <v>2052</v>
      </c>
      <c r="FG447" s="212"/>
      <c r="FH447" s="10"/>
      <c r="FI447" s="10"/>
      <c r="FJ447" s="10"/>
      <c r="FK447" s="10"/>
      <c r="FL447" s="10"/>
    </row>
    <row r="448" spans="145:168" x14ac:dyDescent="0.25">
      <c r="EO448" s="212">
        <v>2062</v>
      </c>
      <c r="EP448" s="212"/>
      <c r="EQ448" s="10"/>
      <c r="ER448" s="10"/>
      <c r="ES448" s="10"/>
      <c r="ET448" s="10"/>
      <c r="EU448" s="10"/>
      <c r="FF448" s="212">
        <v>2054</v>
      </c>
      <c r="FG448" s="212"/>
      <c r="FH448" s="10"/>
      <c r="FI448" s="10"/>
      <c r="FJ448" s="10"/>
      <c r="FK448" s="10"/>
      <c r="FL448" s="10"/>
    </row>
    <row r="449" spans="145:168" x14ac:dyDescent="0.25">
      <c r="EO449" s="212">
        <v>2067</v>
      </c>
      <c r="EP449" s="212"/>
      <c r="EQ449" s="10"/>
      <c r="ER449" s="10"/>
      <c r="ES449" s="10"/>
      <c r="ET449" s="10"/>
      <c r="EU449" s="10"/>
      <c r="FF449" s="212">
        <v>2056</v>
      </c>
      <c r="FG449" s="212"/>
      <c r="FH449" s="10"/>
      <c r="FI449" s="10"/>
      <c r="FJ449" s="10"/>
      <c r="FK449" s="10"/>
      <c r="FL449" s="10"/>
    </row>
    <row r="450" spans="145:168" x14ac:dyDescent="0.25">
      <c r="EO450" s="212">
        <v>2085</v>
      </c>
      <c r="EP450" s="212"/>
      <c r="EQ450" s="10"/>
      <c r="ER450" s="10"/>
      <c r="ES450" s="10"/>
      <c r="ET450" s="10"/>
      <c r="EU450" s="10"/>
      <c r="FF450" s="212">
        <v>2064</v>
      </c>
      <c r="FG450" s="212"/>
      <c r="FH450" s="10"/>
      <c r="FI450" s="10"/>
      <c r="FJ450" s="10"/>
      <c r="FK450" s="10"/>
      <c r="FL450" s="10"/>
    </row>
    <row r="451" spans="145:168" x14ac:dyDescent="0.25">
      <c r="EO451" s="212">
        <v>2122</v>
      </c>
      <c r="EP451" s="212"/>
      <c r="EQ451" s="10"/>
      <c r="ER451" s="10"/>
      <c r="ES451" s="10"/>
      <c r="ET451" s="10"/>
      <c r="EU451" s="10"/>
      <c r="FF451" s="212">
        <v>2067</v>
      </c>
      <c r="FG451" s="212"/>
      <c r="FH451" s="10"/>
      <c r="FI451" s="10"/>
      <c r="FJ451" s="10"/>
      <c r="FK451" s="10"/>
      <c r="FL451" s="10"/>
    </row>
    <row r="452" spans="145:168" x14ac:dyDescent="0.25">
      <c r="EO452" s="212">
        <v>2137</v>
      </c>
      <c r="EP452" s="212"/>
      <c r="EQ452" s="10"/>
      <c r="ER452" s="10"/>
      <c r="ES452" s="10"/>
      <c r="ET452" s="10"/>
      <c r="EU452" s="10"/>
      <c r="FF452" s="212">
        <v>2122</v>
      </c>
      <c r="FG452" s="212"/>
      <c r="FH452" s="10"/>
      <c r="FI452" s="10"/>
      <c r="FJ452" s="10"/>
      <c r="FK452" s="10"/>
      <c r="FL452" s="10"/>
    </row>
    <row r="453" spans="145:168" x14ac:dyDescent="0.25">
      <c r="EO453" s="212">
        <v>2168</v>
      </c>
      <c r="EP453" s="212"/>
      <c r="EQ453" s="10"/>
      <c r="ER453" s="10"/>
      <c r="ES453" s="10"/>
      <c r="ET453" s="10"/>
      <c r="EU453" s="10"/>
      <c r="FF453" s="212">
        <v>2137</v>
      </c>
      <c r="FG453" s="212"/>
      <c r="FH453" s="10"/>
      <c r="FI453" s="10"/>
      <c r="FJ453" s="10"/>
      <c r="FK453" s="10"/>
      <c r="FL453" s="10"/>
    </row>
    <row r="454" spans="145:168" ht="13" thickBot="1" x14ac:dyDescent="0.3">
      <c r="EO454" s="212">
        <v>2169</v>
      </c>
      <c r="EP454" s="213"/>
      <c r="EQ454" s="10"/>
      <c r="ER454" s="10"/>
      <c r="ES454" s="10"/>
      <c r="ET454" s="10"/>
      <c r="EU454" s="10"/>
      <c r="FF454" s="212">
        <v>2168</v>
      </c>
      <c r="FG454" s="213"/>
      <c r="FH454" s="10"/>
      <c r="FI454" s="10"/>
      <c r="FJ454" s="10"/>
      <c r="FK454" s="10"/>
      <c r="FL454" s="10"/>
    </row>
    <row r="455" spans="145:168" x14ac:dyDescent="0.25">
      <c r="EO455" s="212">
        <v>2170</v>
      </c>
      <c r="EP455" s="10"/>
      <c r="EQ455" s="10"/>
      <c r="ER455" s="10"/>
      <c r="ES455" s="10"/>
      <c r="ET455" s="10"/>
      <c r="EU455" s="10"/>
      <c r="FF455" s="212">
        <v>2194</v>
      </c>
      <c r="FG455" s="10"/>
      <c r="FH455" s="10"/>
      <c r="FI455" s="10"/>
      <c r="FJ455" s="10"/>
      <c r="FK455" s="10"/>
      <c r="FL455" s="10"/>
    </row>
    <row r="456" spans="145:168" x14ac:dyDescent="0.25">
      <c r="EO456" s="212">
        <v>2337</v>
      </c>
      <c r="EP456" s="10"/>
      <c r="EQ456" s="10"/>
      <c r="ER456" s="10"/>
      <c r="ES456" s="10"/>
      <c r="ET456" s="10"/>
      <c r="EU456" s="10"/>
      <c r="FF456" s="212">
        <v>2337</v>
      </c>
      <c r="FG456" s="10"/>
      <c r="FH456" s="10"/>
      <c r="FI456" s="10"/>
      <c r="FJ456" s="10"/>
      <c r="FK456" s="10"/>
      <c r="FL456" s="10"/>
    </row>
    <row r="457" spans="145:168" x14ac:dyDescent="0.25">
      <c r="EO457" s="212">
        <v>2338</v>
      </c>
      <c r="EP457" s="10"/>
      <c r="EQ457" s="10"/>
      <c r="ER457" s="10"/>
      <c r="ES457" s="10"/>
      <c r="ET457" s="10"/>
      <c r="EU457" s="10"/>
      <c r="FF457" s="212">
        <v>2338</v>
      </c>
      <c r="FG457" s="10"/>
      <c r="FH457" s="10"/>
      <c r="FI457" s="10"/>
      <c r="FJ457" s="10"/>
      <c r="FK457" s="10"/>
      <c r="FL457" s="10"/>
    </row>
    <row r="458" spans="145:168" x14ac:dyDescent="0.25">
      <c r="EO458" s="212">
        <v>2342</v>
      </c>
      <c r="EP458" s="10"/>
      <c r="EQ458" s="10"/>
      <c r="ER458" s="10"/>
      <c r="ES458" s="10"/>
      <c r="ET458" s="10"/>
      <c r="EU458" s="10"/>
      <c r="FF458" s="212">
        <v>2363</v>
      </c>
      <c r="FG458" s="10"/>
      <c r="FH458" s="10"/>
      <c r="FI458" s="10"/>
      <c r="FJ458" s="10"/>
      <c r="FK458" s="10"/>
      <c r="FL458" s="10"/>
    </row>
    <row r="459" spans="145:168" x14ac:dyDescent="0.25">
      <c r="EO459" s="212">
        <v>2363</v>
      </c>
      <c r="EP459" s="10"/>
      <c r="EQ459" s="10"/>
      <c r="ER459" s="10"/>
      <c r="ES459" s="10"/>
      <c r="ET459" s="10"/>
      <c r="EU459" s="10"/>
      <c r="FF459" s="212">
        <v>2383</v>
      </c>
      <c r="FG459" s="10"/>
      <c r="FH459" s="10"/>
      <c r="FI459" s="10"/>
      <c r="FJ459" s="10"/>
      <c r="FK459" s="10"/>
      <c r="FL459" s="10"/>
    </row>
    <row r="460" spans="145:168" x14ac:dyDescent="0.25">
      <c r="EO460" s="212">
        <v>2451</v>
      </c>
      <c r="EP460" s="10"/>
      <c r="EQ460" s="10"/>
      <c r="ER460" s="10"/>
      <c r="ES460" s="10"/>
      <c r="ET460" s="10"/>
      <c r="EU460" s="10"/>
      <c r="FF460" s="212">
        <v>2415</v>
      </c>
      <c r="FG460" s="10"/>
      <c r="FH460" s="10"/>
      <c r="FI460" s="10"/>
      <c r="FJ460" s="10"/>
      <c r="FK460" s="10"/>
      <c r="FL460" s="10"/>
    </row>
    <row r="461" spans="145:168" x14ac:dyDescent="0.25">
      <c r="EO461" s="212">
        <v>2468</v>
      </c>
      <c r="EP461" s="10"/>
      <c r="EQ461" s="10"/>
      <c r="ER461" s="10"/>
      <c r="ES461" s="10"/>
      <c r="ET461" s="10"/>
      <c r="EU461" s="10"/>
      <c r="FF461" s="212">
        <v>2451</v>
      </c>
      <c r="FG461" s="10"/>
      <c r="FH461" s="10"/>
      <c r="FI461" s="10"/>
      <c r="FJ461" s="10"/>
      <c r="FK461" s="10"/>
      <c r="FL461" s="10"/>
    </row>
    <row r="462" spans="145:168" x14ac:dyDescent="0.25">
      <c r="EO462" s="212">
        <v>2471</v>
      </c>
      <c r="EP462" s="10"/>
      <c r="EQ462" s="10"/>
      <c r="ER462" s="10"/>
      <c r="ES462" s="10"/>
      <c r="ET462" s="10"/>
      <c r="EU462" s="10"/>
      <c r="FF462" s="212">
        <v>2468</v>
      </c>
      <c r="FG462" s="10"/>
      <c r="FH462" s="10"/>
      <c r="FI462" s="10"/>
      <c r="FJ462" s="10"/>
      <c r="FK462" s="10"/>
      <c r="FL462" s="10"/>
    </row>
    <row r="463" spans="145:168" x14ac:dyDescent="0.25">
      <c r="EO463" s="212">
        <v>2481</v>
      </c>
      <c r="EP463" s="10"/>
      <c r="EQ463" s="10"/>
      <c r="ER463" s="10"/>
      <c r="ES463" s="10"/>
      <c r="ET463" s="10"/>
      <c r="EU463" s="10"/>
      <c r="FF463" s="212">
        <v>2474</v>
      </c>
      <c r="FG463" s="10"/>
      <c r="FH463" s="10"/>
      <c r="FI463" s="10"/>
      <c r="FJ463" s="10"/>
      <c r="FK463" s="10"/>
      <c r="FL463" s="10"/>
    </row>
    <row r="464" spans="145:168" x14ac:dyDescent="0.25">
      <c r="EO464" s="212">
        <v>2502</v>
      </c>
      <c r="EP464" s="10"/>
      <c r="EQ464" s="10"/>
      <c r="ER464" s="10"/>
      <c r="ES464" s="10"/>
      <c r="ET464" s="10"/>
      <c r="EU464" s="10"/>
      <c r="FF464" s="212">
        <v>2481</v>
      </c>
      <c r="FG464" s="10"/>
      <c r="FH464" s="10"/>
      <c r="FI464" s="10"/>
      <c r="FJ464" s="10"/>
      <c r="FK464" s="10"/>
      <c r="FL464" s="10"/>
    </row>
    <row r="465" spans="145:168" x14ac:dyDescent="0.25">
      <c r="EO465" s="212">
        <v>2512</v>
      </c>
      <c r="EP465" s="10"/>
      <c r="EQ465" s="10"/>
      <c r="ER465" s="10"/>
      <c r="ES465" s="10"/>
      <c r="ET465" s="10"/>
      <c r="EU465" s="10"/>
      <c r="FF465" s="212">
        <v>2502</v>
      </c>
      <c r="FG465" s="10"/>
      <c r="FH465" s="10"/>
      <c r="FI465" s="10"/>
      <c r="FJ465" s="10"/>
      <c r="FK465" s="10"/>
      <c r="FL465" s="10"/>
    </row>
    <row r="466" spans="145:168" x14ac:dyDescent="0.25">
      <c r="EO466" s="212">
        <v>2526</v>
      </c>
      <c r="EP466" s="10"/>
      <c r="EQ466" s="10"/>
      <c r="ER466" s="10"/>
      <c r="ES466" s="10"/>
      <c r="ET466" s="10"/>
      <c r="EU466" s="10"/>
      <c r="FF466" s="212">
        <v>2557</v>
      </c>
      <c r="FG466" s="10"/>
      <c r="FH466" s="10"/>
      <c r="FI466" s="10"/>
      <c r="FJ466" s="10"/>
      <c r="FK466" s="10"/>
      <c r="FL466" s="10"/>
    </row>
    <row r="467" spans="145:168" x14ac:dyDescent="0.25">
      <c r="EO467" s="212">
        <v>2557</v>
      </c>
      <c r="EP467" s="10"/>
      <c r="EQ467" s="10"/>
      <c r="ER467" s="10"/>
      <c r="ES467" s="10"/>
      <c r="ET467" s="10"/>
      <c r="EU467" s="10"/>
      <c r="FF467" s="212">
        <v>2590</v>
      </c>
      <c r="FG467" s="10"/>
      <c r="FH467" s="10"/>
      <c r="FI467" s="10"/>
      <c r="FJ467" s="10"/>
      <c r="FK467" s="10"/>
      <c r="FL467" s="10"/>
    </row>
    <row r="468" spans="145:168" x14ac:dyDescent="0.25">
      <c r="EO468" s="212">
        <v>2587</v>
      </c>
      <c r="EP468" s="10"/>
      <c r="EQ468" s="10"/>
      <c r="ER468" s="10"/>
      <c r="ES468" s="10"/>
      <c r="ET468" s="10"/>
      <c r="EU468" s="10"/>
      <c r="FF468" s="212">
        <v>2614</v>
      </c>
      <c r="FG468" s="10"/>
      <c r="FH468" s="10"/>
      <c r="FI468" s="10"/>
      <c r="FJ468" s="10"/>
      <c r="FK468" s="10"/>
      <c r="FL468" s="10"/>
    </row>
    <row r="469" spans="145:168" x14ac:dyDescent="0.25">
      <c r="EO469" s="212">
        <v>2590</v>
      </c>
      <c r="EP469" s="10"/>
      <c r="EQ469" s="10"/>
      <c r="ER469" s="10"/>
      <c r="ES469" s="10"/>
      <c r="ET469" s="10"/>
      <c r="EU469" s="10"/>
      <c r="FF469" s="212">
        <v>2637</v>
      </c>
      <c r="FG469" s="10"/>
      <c r="FH469" s="10"/>
      <c r="FI469" s="10"/>
      <c r="FJ469" s="10"/>
      <c r="FK469" s="10"/>
      <c r="FL469" s="10"/>
    </row>
    <row r="470" spans="145:168" x14ac:dyDescent="0.25">
      <c r="EO470" s="212">
        <v>2614</v>
      </c>
      <c r="EP470" s="10"/>
      <c r="EQ470" s="10"/>
      <c r="ER470" s="10"/>
      <c r="ES470" s="10"/>
      <c r="ET470" s="10"/>
      <c r="EU470" s="10"/>
      <c r="FF470" s="212">
        <v>2642</v>
      </c>
      <c r="FG470" s="10"/>
      <c r="FH470" s="10"/>
      <c r="FI470" s="10"/>
      <c r="FJ470" s="10"/>
      <c r="FK470" s="10"/>
      <c r="FL470" s="10"/>
    </row>
    <row r="471" spans="145:168" x14ac:dyDescent="0.25">
      <c r="EO471" s="212">
        <v>2767</v>
      </c>
      <c r="EP471" s="10"/>
      <c r="EQ471" s="10"/>
      <c r="ER471" s="10"/>
      <c r="ES471" s="10"/>
      <c r="ET471" s="10"/>
      <c r="EU471" s="10"/>
      <c r="FF471" s="212">
        <v>2648</v>
      </c>
      <c r="FG471" s="10"/>
      <c r="FH471" s="10"/>
      <c r="FI471" s="10"/>
      <c r="FJ471" s="10"/>
      <c r="FK471" s="10"/>
      <c r="FL471" s="10"/>
    </row>
    <row r="472" spans="145:168" x14ac:dyDescent="0.25">
      <c r="EO472" s="212">
        <v>2826</v>
      </c>
      <c r="EP472" s="10"/>
      <c r="EQ472" s="10"/>
      <c r="ER472" s="10"/>
      <c r="ES472" s="10"/>
      <c r="ET472" s="10"/>
      <c r="EU472" s="10"/>
      <c r="FF472" s="212">
        <v>2767</v>
      </c>
      <c r="FG472" s="10"/>
      <c r="FH472" s="10"/>
      <c r="FI472" s="10"/>
      <c r="FJ472" s="10"/>
      <c r="FK472" s="10"/>
      <c r="FL472" s="10"/>
    </row>
    <row r="473" spans="145:168" x14ac:dyDescent="0.25">
      <c r="EO473" s="212">
        <v>2834</v>
      </c>
      <c r="EP473" s="10"/>
      <c r="EQ473" s="10"/>
      <c r="ER473" s="10"/>
      <c r="ES473" s="10"/>
      <c r="ET473" s="10"/>
      <c r="EU473" s="10"/>
      <c r="FF473" s="212">
        <v>2771</v>
      </c>
      <c r="FG473" s="10"/>
      <c r="FH473" s="10"/>
      <c r="FI473" s="10"/>
      <c r="FJ473" s="10"/>
      <c r="FK473" s="10"/>
      <c r="FL473" s="10"/>
    </row>
    <row r="474" spans="145:168" x14ac:dyDescent="0.25">
      <c r="EO474" s="212">
        <v>2836</v>
      </c>
      <c r="EP474" s="10"/>
      <c r="EQ474" s="10"/>
      <c r="ER474" s="10"/>
      <c r="ES474" s="10"/>
      <c r="ET474" s="10"/>
      <c r="EU474" s="10"/>
      <c r="FF474" s="212">
        <v>2823</v>
      </c>
      <c r="FG474" s="10"/>
      <c r="FH474" s="10"/>
      <c r="FI474" s="10"/>
      <c r="FJ474" s="10"/>
      <c r="FK474" s="10"/>
      <c r="FL474" s="10"/>
    </row>
    <row r="475" spans="145:168" x14ac:dyDescent="0.25">
      <c r="EO475" s="212">
        <v>2848</v>
      </c>
      <c r="EP475" s="10"/>
      <c r="EQ475" s="10"/>
      <c r="ER475" s="10"/>
      <c r="ES475" s="10"/>
      <c r="ET475" s="10"/>
      <c r="EU475" s="10"/>
      <c r="FF475" s="212">
        <v>2834</v>
      </c>
      <c r="FG475" s="10"/>
      <c r="FH475" s="10"/>
      <c r="FI475" s="10"/>
      <c r="FJ475" s="10"/>
      <c r="FK475" s="10"/>
      <c r="FL475" s="10"/>
    </row>
    <row r="476" spans="145:168" x14ac:dyDescent="0.25">
      <c r="EO476" s="212">
        <v>2852</v>
      </c>
      <c r="EP476" s="10"/>
      <c r="EQ476" s="10"/>
      <c r="ER476" s="10"/>
      <c r="ES476" s="10"/>
      <c r="ET476" s="10"/>
      <c r="EU476" s="10"/>
      <c r="FF476" s="212">
        <v>2848</v>
      </c>
      <c r="FG476" s="10"/>
      <c r="FH476" s="10"/>
      <c r="FI476" s="10"/>
      <c r="FJ476" s="10"/>
      <c r="FK476" s="10"/>
      <c r="FL476" s="10"/>
    </row>
    <row r="477" spans="145:168" x14ac:dyDescent="0.25">
      <c r="EO477" s="212">
        <v>2877</v>
      </c>
      <c r="EP477" s="10"/>
      <c r="EQ477" s="10"/>
      <c r="ER477" s="10"/>
      <c r="ES477" s="10"/>
      <c r="ET477" s="10"/>
      <c r="EU477" s="10"/>
      <c r="FF477" s="212">
        <v>2987</v>
      </c>
      <c r="FG477" s="10"/>
      <c r="FH477" s="10"/>
      <c r="FI477" s="10"/>
      <c r="FJ477" s="10"/>
      <c r="FK477" s="10"/>
      <c r="FL477" s="10"/>
    </row>
    <row r="478" spans="145:168" x14ac:dyDescent="0.25">
      <c r="EO478" s="212">
        <v>2930</v>
      </c>
      <c r="EP478" s="10"/>
      <c r="EQ478" s="10"/>
      <c r="ER478" s="10"/>
      <c r="ES478" s="10"/>
      <c r="ET478" s="10"/>
      <c r="EU478" s="10"/>
      <c r="FF478" s="212">
        <v>3005</v>
      </c>
      <c r="FG478" s="10"/>
      <c r="FH478" s="10"/>
      <c r="FI478" s="10"/>
      <c r="FJ478" s="10"/>
      <c r="FK478" s="10"/>
      <c r="FL478" s="10"/>
    </row>
    <row r="479" spans="145:168" x14ac:dyDescent="0.25">
      <c r="EO479" s="212">
        <v>2959</v>
      </c>
      <c r="EP479" s="10"/>
      <c r="EQ479" s="10"/>
      <c r="ER479" s="10"/>
      <c r="ES479" s="10"/>
      <c r="ET479" s="10"/>
      <c r="EU479" s="10"/>
      <c r="FF479" s="212">
        <v>3015</v>
      </c>
      <c r="FG479" s="10"/>
      <c r="FH479" s="10"/>
      <c r="FI479" s="10"/>
      <c r="FJ479" s="10"/>
      <c r="FK479" s="10"/>
      <c r="FL479" s="10"/>
    </row>
    <row r="480" spans="145:168" x14ac:dyDescent="0.25">
      <c r="EO480" s="212">
        <v>2960</v>
      </c>
      <c r="EP480" s="10"/>
      <c r="EQ480" s="10"/>
      <c r="ER480" s="10"/>
      <c r="ES480" s="10"/>
      <c r="ET480" s="10"/>
      <c r="EU480" s="10"/>
      <c r="FF480" s="212">
        <v>3042</v>
      </c>
      <c r="FG480" s="10"/>
      <c r="FH480" s="10"/>
      <c r="FI480" s="10"/>
      <c r="FJ480" s="10"/>
      <c r="FK480" s="10"/>
      <c r="FL480" s="10"/>
    </row>
    <row r="481" spans="145:168" x14ac:dyDescent="0.25">
      <c r="EO481" s="212">
        <v>2974</v>
      </c>
      <c r="EP481" s="10"/>
      <c r="EQ481" s="10"/>
      <c r="ER481" s="10"/>
      <c r="ES481" s="10"/>
      <c r="ET481" s="10"/>
      <c r="EU481" s="10"/>
      <c r="FF481" s="212">
        <v>3044</v>
      </c>
      <c r="FG481" s="10"/>
      <c r="FH481" s="10"/>
      <c r="FI481" s="10"/>
      <c r="FJ481" s="10"/>
      <c r="FK481" s="10"/>
      <c r="FL481" s="10"/>
    </row>
    <row r="482" spans="145:168" x14ac:dyDescent="0.25">
      <c r="EO482" s="212">
        <v>3015</v>
      </c>
      <c r="EP482" s="10"/>
      <c r="EQ482" s="10"/>
      <c r="ER482" s="10"/>
      <c r="ES482" s="10"/>
      <c r="ET482" s="10"/>
      <c r="EU482" s="10"/>
      <c r="FF482" s="212">
        <v>3098</v>
      </c>
      <c r="FG482" s="10"/>
      <c r="FH482" s="10"/>
      <c r="FI482" s="10"/>
      <c r="FJ482" s="10"/>
      <c r="FK482" s="10"/>
      <c r="FL482" s="10"/>
    </row>
    <row r="483" spans="145:168" x14ac:dyDescent="0.25">
      <c r="EO483" s="212">
        <v>3026</v>
      </c>
      <c r="EP483" s="10"/>
      <c r="EQ483" s="10"/>
      <c r="ER483" s="10"/>
      <c r="ES483" s="10"/>
      <c r="ET483" s="10"/>
      <c r="EU483" s="10"/>
      <c r="FF483" s="212">
        <v>3130</v>
      </c>
      <c r="FG483" s="10"/>
      <c r="FH483" s="10"/>
      <c r="FI483" s="10"/>
      <c r="FJ483" s="10"/>
      <c r="FK483" s="10"/>
      <c r="FL483" s="10"/>
    </row>
    <row r="484" spans="145:168" x14ac:dyDescent="0.25">
      <c r="EO484" s="212">
        <v>3039</v>
      </c>
      <c r="EP484" s="10"/>
      <c r="EQ484" s="10"/>
      <c r="ER484" s="10"/>
      <c r="ES484" s="10"/>
      <c r="ET484" s="10"/>
      <c r="EU484" s="10"/>
      <c r="FF484" s="212">
        <v>3166</v>
      </c>
      <c r="FG484" s="10"/>
      <c r="FH484" s="10"/>
      <c r="FI484" s="10"/>
      <c r="FJ484" s="10"/>
      <c r="FK484" s="10"/>
      <c r="FL484" s="10"/>
    </row>
    <row r="485" spans="145:168" x14ac:dyDescent="0.25">
      <c r="EO485" s="212">
        <v>3042</v>
      </c>
      <c r="EP485" s="10"/>
      <c r="EQ485" s="10"/>
      <c r="ER485" s="10"/>
      <c r="ES485" s="10"/>
      <c r="ET485" s="10"/>
      <c r="EU485" s="10"/>
      <c r="FF485" s="212">
        <v>3211</v>
      </c>
      <c r="FG485" s="10"/>
      <c r="FH485" s="10"/>
      <c r="FI485" s="10"/>
      <c r="FJ485" s="10"/>
      <c r="FK485" s="10"/>
      <c r="FL485" s="10"/>
    </row>
    <row r="486" spans="145:168" x14ac:dyDescent="0.25">
      <c r="EO486" s="212">
        <v>3098</v>
      </c>
      <c r="EP486" s="10"/>
      <c r="EQ486" s="10"/>
      <c r="ER486" s="10"/>
      <c r="ES486" s="10"/>
      <c r="ET486" s="10"/>
      <c r="EU486" s="10"/>
      <c r="FF486" s="212">
        <v>3238</v>
      </c>
      <c r="FG486" s="10"/>
      <c r="FH486" s="10"/>
      <c r="FI486" s="10"/>
      <c r="FJ486" s="10"/>
      <c r="FK486" s="10"/>
      <c r="FL486" s="10"/>
    </row>
    <row r="487" spans="145:168" x14ac:dyDescent="0.25">
      <c r="EO487" s="212">
        <v>3130</v>
      </c>
      <c r="EP487" s="10"/>
      <c r="EQ487" s="10"/>
      <c r="ER487" s="10"/>
      <c r="ES487" s="10"/>
      <c r="ET487" s="10"/>
      <c r="EU487" s="10"/>
      <c r="FF487" s="212">
        <v>3309</v>
      </c>
      <c r="FG487" s="10"/>
      <c r="FH487" s="10"/>
      <c r="FI487" s="10"/>
      <c r="FJ487" s="10"/>
      <c r="FK487" s="10"/>
      <c r="FL487" s="10"/>
    </row>
    <row r="488" spans="145:168" x14ac:dyDescent="0.25">
      <c r="EO488" s="212">
        <v>3132</v>
      </c>
      <c r="EP488" s="10"/>
      <c r="EQ488" s="10"/>
      <c r="ER488" s="10"/>
      <c r="ES488" s="10"/>
      <c r="ET488" s="10"/>
      <c r="EU488" s="10"/>
      <c r="FF488" s="212">
        <v>3310</v>
      </c>
      <c r="FG488" s="10"/>
      <c r="FH488" s="10"/>
      <c r="FI488" s="10"/>
      <c r="FJ488" s="10"/>
      <c r="FK488" s="10"/>
      <c r="FL488" s="10"/>
    </row>
    <row r="489" spans="145:168" x14ac:dyDescent="0.25">
      <c r="EO489" s="212">
        <v>3255</v>
      </c>
      <c r="EP489" s="10"/>
      <c r="EQ489" s="10"/>
      <c r="ER489" s="10"/>
      <c r="ES489" s="10"/>
      <c r="ET489" s="10"/>
      <c r="EU489" s="10"/>
      <c r="FF489" s="212">
        <v>3314</v>
      </c>
      <c r="FG489" s="10"/>
      <c r="FH489" s="10"/>
      <c r="FI489" s="10"/>
      <c r="FJ489" s="10"/>
      <c r="FK489" s="10"/>
      <c r="FL489" s="10"/>
    </row>
    <row r="490" spans="145:168" x14ac:dyDescent="0.25">
      <c r="EO490" s="212">
        <v>3309</v>
      </c>
      <c r="EP490" s="10"/>
      <c r="EQ490" s="10"/>
      <c r="ER490" s="10"/>
      <c r="ES490" s="10"/>
      <c r="ET490" s="10"/>
      <c r="EU490" s="10"/>
      <c r="FF490" s="212">
        <v>3339</v>
      </c>
      <c r="FG490" s="10"/>
      <c r="FH490" s="10"/>
      <c r="FI490" s="10"/>
      <c r="FJ490" s="10"/>
      <c r="FK490" s="10"/>
      <c r="FL490" s="10"/>
    </row>
    <row r="491" spans="145:168" x14ac:dyDescent="0.25">
      <c r="EO491" s="212">
        <v>3310</v>
      </c>
      <c r="EP491" s="10"/>
      <c r="EQ491" s="10"/>
      <c r="ER491" s="10"/>
      <c r="ES491" s="10"/>
      <c r="ET491" s="10"/>
      <c r="EU491" s="10"/>
      <c r="FF491" s="212">
        <v>3352</v>
      </c>
      <c r="FG491" s="10"/>
      <c r="FH491" s="10"/>
      <c r="FI491" s="10"/>
      <c r="FJ491" s="10"/>
      <c r="FK491" s="10"/>
      <c r="FL491" s="10"/>
    </row>
    <row r="492" spans="145:168" x14ac:dyDescent="0.25">
      <c r="EO492" s="212">
        <v>3322</v>
      </c>
      <c r="EP492" s="10"/>
      <c r="EQ492" s="10"/>
      <c r="ER492" s="10"/>
      <c r="ES492" s="10"/>
      <c r="ET492" s="10"/>
      <c r="EU492" s="10"/>
      <c r="FF492" s="212">
        <v>3357</v>
      </c>
      <c r="FG492" s="10"/>
      <c r="FH492" s="10"/>
      <c r="FI492" s="10"/>
      <c r="FJ492" s="10"/>
      <c r="FK492" s="10"/>
      <c r="FL492" s="10"/>
    </row>
    <row r="493" spans="145:168" x14ac:dyDescent="0.25">
      <c r="EO493" s="212">
        <v>3339</v>
      </c>
      <c r="EP493" s="10"/>
      <c r="EQ493" s="10"/>
      <c r="ER493" s="10"/>
      <c r="ES493" s="10"/>
      <c r="ET493" s="10"/>
      <c r="EU493" s="10"/>
      <c r="FF493" s="212">
        <v>3419</v>
      </c>
      <c r="FG493" s="10"/>
      <c r="FH493" s="10"/>
      <c r="FI493" s="10"/>
      <c r="FJ493" s="10"/>
      <c r="FK493" s="10"/>
      <c r="FL493" s="10"/>
    </row>
    <row r="494" spans="145:168" x14ac:dyDescent="0.25">
      <c r="EO494" s="212">
        <v>3360</v>
      </c>
      <c r="EP494" s="10"/>
      <c r="EQ494" s="10"/>
      <c r="ER494" s="10"/>
      <c r="ES494" s="10"/>
      <c r="ET494" s="10"/>
      <c r="EU494" s="10"/>
      <c r="FF494" s="212">
        <v>3476</v>
      </c>
      <c r="FG494" s="10"/>
      <c r="FH494" s="10"/>
      <c r="FI494" s="10"/>
      <c r="FJ494" s="10"/>
      <c r="FK494" s="10"/>
      <c r="FL494" s="10"/>
    </row>
    <row r="495" spans="145:168" x14ac:dyDescent="0.25">
      <c r="EO495" s="212">
        <v>3419</v>
      </c>
      <c r="EP495" s="10"/>
      <c r="EQ495" s="10"/>
      <c r="ER495" s="10"/>
      <c r="ES495" s="10"/>
      <c r="ET495" s="10"/>
      <c r="EU495" s="10"/>
      <c r="FF495" s="212">
        <v>3478</v>
      </c>
      <c r="FG495" s="10"/>
      <c r="FH495" s="10"/>
      <c r="FI495" s="10"/>
      <c r="FJ495" s="10"/>
      <c r="FK495" s="10"/>
      <c r="FL495" s="10"/>
    </row>
    <row r="496" spans="145:168" x14ac:dyDescent="0.25">
      <c r="EO496" s="212">
        <v>3467</v>
      </c>
      <c r="EP496" s="10"/>
      <c r="EQ496" s="10"/>
      <c r="ER496" s="10"/>
      <c r="ES496" s="10"/>
      <c r="ET496" s="10"/>
      <c r="EU496" s="10"/>
      <c r="FF496" s="212">
        <v>3481</v>
      </c>
      <c r="FG496" s="10"/>
      <c r="FH496" s="10"/>
      <c r="FI496" s="10"/>
      <c r="FJ496" s="10"/>
      <c r="FK496" s="10"/>
      <c r="FL496" s="10"/>
    </row>
    <row r="497" spans="145:168" x14ac:dyDescent="0.25">
      <c r="EO497" s="212">
        <v>3476</v>
      </c>
      <c r="EP497" s="10"/>
      <c r="EQ497" s="10"/>
      <c r="ER497" s="10"/>
      <c r="ES497" s="10"/>
      <c r="ET497" s="10"/>
      <c r="EU497" s="10"/>
      <c r="FF497" s="212">
        <v>3534</v>
      </c>
      <c r="FG497" s="10"/>
      <c r="FH497" s="10"/>
      <c r="FI497" s="10"/>
      <c r="FJ497" s="10"/>
      <c r="FK497" s="10"/>
      <c r="FL497" s="10"/>
    </row>
    <row r="498" spans="145:168" x14ac:dyDescent="0.25">
      <c r="EO498" s="212">
        <v>3512</v>
      </c>
      <c r="EP498" s="10"/>
      <c r="EQ498" s="10"/>
      <c r="ER498" s="10"/>
      <c r="ES498" s="10"/>
      <c r="ET498" s="10"/>
      <c r="EU498" s="10"/>
      <c r="FF498" s="212">
        <v>3538</v>
      </c>
      <c r="FG498" s="10"/>
      <c r="FH498" s="10"/>
      <c r="FI498" s="10"/>
      <c r="FJ498" s="10"/>
      <c r="FK498" s="10"/>
      <c r="FL498" s="10"/>
    </row>
    <row r="499" spans="145:168" x14ac:dyDescent="0.25">
      <c r="EO499" s="212">
        <v>3536</v>
      </c>
      <c r="EP499" s="10"/>
      <c r="EQ499" s="10"/>
      <c r="ER499" s="10"/>
      <c r="ES499" s="10"/>
      <c r="ET499" s="10"/>
      <c r="EU499" s="10"/>
      <c r="FF499" s="212">
        <v>3539</v>
      </c>
      <c r="FG499" s="10"/>
      <c r="FH499" s="10"/>
      <c r="FI499" s="10"/>
      <c r="FJ499" s="10"/>
      <c r="FK499" s="10"/>
      <c r="FL499" s="10"/>
    </row>
    <row r="500" spans="145:168" x14ac:dyDescent="0.25">
      <c r="EO500" s="212">
        <v>3539</v>
      </c>
      <c r="EP500" s="10"/>
      <c r="EQ500" s="10"/>
      <c r="ER500" s="10"/>
      <c r="ES500" s="10"/>
      <c r="ET500" s="10"/>
      <c r="EU500" s="10"/>
      <c r="FF500" s="212">
        <v>3546</v>
      </c>
      <c r="FG500" s="10"/>
      <c r="FH500" s="10"/>
      <c r="FI500" s="10"/>
      <c r="FJ500" s="10"/>
      <c r="FK500" s="10"/>
      <c r="FL500" s="10"/>
    </row>
    <row r="501" spans="145:168" x14ac:dyDescent="0.25">
      <c r="EO501" s="212">
        <v>3602</v>
      </c>
      <c r="EP501" s="10"/>
      <c r="EQ501" s="10"/>
      <c r="ER501" s="10"/>
      <c r="ES501" s="10"/>
      <c r="ET501" s="10"/>
      <c r="EU501" s="10"/>
      <c r="FF501" s="212">
        <v>3604</v>
      </c>
      <c r="FG501" s="10"/>
      <c r="FH501" s="10"/>
      <c r="FI501" s="10"/>
      <c r="FJ501" s="10"/>
      <c r="FK501" s="10"/>
      <c r="FL501" s="10"/>
    </row>
    <row r="502" spans="145:168" x14ac:dyDescent="0.25">
      <c r="EO502" s="212">
        <v>3618</v>
      </c>
      <c r="EP502" s="10"/>
      <c r="EQ502" s="10"/>
      <c r="ER502" s="10"/>
      <c r="ES502" s="10"/>
      <c r="ET502" s="10"/>
      <c r="EU502" s="10"/>
      <c r="FF502" s="212">
        <v>3618</v>
      </c>
      <c r="FG502" s="10"/>
      <c r="FH502" s="10"/>
      <c r="FI502" s="10"/>
      <c r="FJ502" s="10"/>
      <c r="FK502" s="10"/>
      <c r="FL502" s="10"/>
    </row>
    <row r="503" spans="145:168" x14ac:dyDescent="0.25">
      <c r="EO503" s="212">
        <v>3641</v>
      </c>
      <c r="EP503" s="10"/>
      <c r="EQ503" s="10"/>
      <c r="ER503" s="10"/>
      <c r="ES503" s="10"/>
      <c r="ET503" s="10"/>
      <c r="EU503" s="10"/>
      <c r="FF503" s="212">
        <v>3620</v>
      </c>
      <c r="FG503" s="10"/>
      <c r="FH503" s="10"/>
      <c r="FI503" s="10"/>
      <c r="FJ503" s="10"/>
      <c r="FK503" s="10"/>
      <c r="FL503" s="10"/>
    </row>
    <row r="504" spans="145:168" x14ac:dyDescent="0.25">
      <c r="EO504" s="212">
        <v>3656</v>
      </c>
      <c r="EP504" s="10"/>
      <c r="EQ504" s="10"/>
      <c r="ER504" s="10"/>
      <c r="ES504" s="10"/>
      <c r="ET504" s="10"/>
      <c r="EU504" s="10"/>
      <c r="FF504" s="212">
        <v>3641</v>
      </c>
      <c r="FG504" s="10"/>
      <c r="FH504" s="10"/>
      <c r="FI504" s="10"/>
      <c r="FJ504" s="10"/>
      <c r="FK504" s="10"/>
      <c r="FL504" s="10"/>
    </row>
    <row r="505" spans="145:168" x14ac:dyDescent="0.25">
      <c r="EO505" s="212">
        <v>3663</v>
      </c>
      <c r="EP505" s="10"/>
      <c r="EQ505" s="10"/>
      <c r="ER505" s="10"/>
      <c r="ES505" s="10"/>
      <c r="ET505" s="10"/>
      <c r="EU505" s="10"/>
      <c r="FF505" s="212">
        <v>3663</v>
      </c>
      <c r="FG505" s="10"/>
      <c r="FH505" s="10"/>
      <c r="FI505" s="10"/>
      <c r="FJ505" s="10"/>
      <c r="FK505" s="10"/>
      <c r="FL505" s="10"/>
    </row>
    <row r="506" spans="145:168" x14ac:dyDescent="0.25">
      <c r="EO506" s="212">
        <v>3683</v>
      </c>
      <c r="EP506" s="10"/>
      <c r="EQ506" s="10"/>
      <c r="ER506" s="10"/>
      <c r="ES506" s="10"/>
      <c r="ET506" s="10"/>
      <c r="EU506" s="10"/>
      <c r="FF506" s="212">
        <v>3683</v>
      </c>
      <c r="FG506" s="10"/>
      <c r="FH506" s="10"/>
      <c r="FI506" s="10"/>
      <c r="FJ506" s="10"/>
      <c r="FK506" s="10"/>
      <c r="FL506" s="10"/>
    </row>
    <row r="507" spans="145:168" x14ac:dyDescent="0.25">
      <c r="EO507" s="212">
        <v>3824</v>
      </c>
      <c r="EP507" s="10"/>
      <c r="EQ507" s="10"/>
      <c r="ER507" s="10"/>
      <c r="ES507" s="10"/>
      <c r="ET507" s="10"/>
      <c r="EU507" s="10"/>
      <c r="FF507" s="212">
        <v>3824</v>
      </c>
      <c r="FG507" s="10"/>
      <c r="FH507" s="10"/>
      <c r="FI507" s="10"/>
      <c r="FJ507" s="10"/>
      <c r="FK507" s="10"/>
      <c r="FL507" s="10"/>
    </row>
    <row r="508" spans="145:168" x14ac:dyDescent="0.25">
      <c r="EO508" s="212">
        <v>3847</v>
      </c>
      <c r="EP508" s="10"/>
      <c r="EQ508" s="10"/>
      <c r="ER508" s="10"/>
      <c r="ES508" s="10"/>
      <c r="ET508" s="10"/>
      <c r="EU508" s="10"/>
      <c r="FF508" s="212">
        <v>3937</v>
      </c>
      <c r="FG508" s="10"/>
      <c r="FH508" s="10"/>
      <c r="FI508" s="10"/>
      <c r="FJ508" s="10"/>
      <c r="FK508" s="10"/>
      <c r="FL508" s="10"/>
    </row>
    <row r="509" spans="145:168" x14ac:dyDescent="0.25">
      <c r="EO509" s="212">
        <v>3937</v>
      </c>
      <c r="EP509" s="10"/>
      <c r="EQ509" s="10"/>
      <c r="ER509" s="10"/>
      <c r="ES509" s="10"/>
      <c r="ET509" s="10"/>
      <c r="EU509" s="10"/>
      <c r="FF509" s="212">
        <v>3990</v>
      </c>
      <c r="FG509" s="10"/>
      <c r="FH509" s="10"/>
      <c r="FI509" s="10"/>
      <c r="FJ509" s="10"/>
      <c r="FK509" s="10"/>
      <c r="FL509" s="10"/>
    </row>
    <row r="510" spans="145:168" x14ac:dyDescent="0.25">
      <c r="EO510" s="212">
        <v>3944</v>
      </c>
      <c r="EP510" s="10"/>
      <c r="EQ510" s="10"/>
      <c r="ER510" s="10"/>
      <c r="ES510" s="10"/>
      <c r="ET510" s="10"/>
      <c r="EU510" s="10"/>
      <c r="FF510" s="212">
        <v>4001</v>
      </c>
      <c r="FG510" s="10"/>
      <c r="FH510" s="10"/>
      <c r="FI510" s="10"/>
      <c r="FJ510" s="10"/>
      <c r="FK510" s="10"/>
      <c r="FL510" s="10"/>
    </row>
    <row r="511" spans="145:168" x14ac:dyDescent="0.25">
      <c r="EO511" s="212">
        <v>3974</v>
      </c>
      <c r="EP511" s="10"/>
      <c r="EQ511" s="10"/>
      <c r="ER511" s="10"/>
      <c r="ES511" s="10"/>
      <c r="ET511" s="10"/>
      <c r="EU511" s="10"/>
      <c r="FF511" s="212">
        <v>4003</v>
      </c>
      <c r="FG511" s="10"/>
      <c r="FH511" s="10"/>
      <c r="FI511" s="10"/>
      <c r="FJ511" s="10"/>
      <c r="FK511" s="10"/>
      <c r="FL511" s="10"/>
    </row>
    <row r="512" spans="145:168" x14ac:dyDescent="0.25">
      <c r="EO512" s="212">
        <v>3996</v>
      </c>
      <c r="EP512" s="10"/>
      <c r="EQ512" s="10"/>
      <c r="ER512" s="10"/>
      <c r="ES512" s="10"/>
      <c r="ET512" s="10"/>
      <c r="EU512" s="10"/>
      <c r="FF512" s="212">
        <v>4009</v>
      </c>
      <c r="FG512" s="10"/>
      <c r="FH512" s="10"/>
      <c r="FI512" s="10"/>
      <c r="FJ512" s="10"/>
      <c r="FK512" s="10"/>
      <c r="FL512" s="10"/>
    </row>
    <row r="513" spans="145:168" x14ac:dyDescent="0.25">
      <c r="EO513" s="212">
        <v>4003</v>
      </c>
      <c r="EP513" s="10"/>
      <c r="EQ513" s="10"/>
      <c r="ER513" s="10"/>
      <c r="ES513" s="10"/>
      <c r="ET513" s="10"/>
      <c r="EU513" s="10"/>
      <c r="FF513" s="212">
        <v>4028</v>
      </c>
      <c r="FG513" s="10"/>
      <c r="FH513" s="10"/>
      <c r="FI513" s="10"/>
      <c r="FJ513" s="10"/>
      <c r="FK513" s="10"/>
      <c r="FL513" s="10"/>
    </row>
    <row r="514" spans="145:168" x14ac:dyDescent="0.25">
      <c r="EO514" s="212">
        <v>4039</v>
      </c>
      <c r="EP514" s="10"/>
      <c r="EQ514" s="10"/>
      <c r="ER514" s="10"/>
      <c r="ES514" s="10"/>
      <c r="ET514" s="10"/>
      <c r="EU514" s="10"/>
      <c r="FF514" s="212">
        <v>4039</v>
      </c>
      <c r="FG514" s="10"/>
      <c r="FH514" s="10"/>
      <c r="FI514" s="10"/>
      <c r="FJ514" s="10"/>
      <c r="FK514" s="10"/>
      <c r="FL514" s="10"/>
    </row>
    <row r="515" spans="145:168" x14ac:dyDescent="0.25">
      <c r="EO515" s="212">
        <v>4061</v>
      </c>
      <c r="EP515" s="10"/>
      <c r="EQ515" s="10"/>
      <c r="ER515" s="10"/>
      <c r="ES515" s="10"/>
      <c r="ET515" s="10"/>
      <c r="EU515" s="10"/>
      <c r="FF515" s="212">
        <v>4085</v>
      </c>
      <c r="FG515" s="10"/>
      <c r="FH515" s="10"/>
      <c r="FI515" s="10"/>
      <c r="FJ515" s="10"/>
      <c r="FK515" s="10"/>
      <c r="FL515" s="10"/>
    </row>
    <row r="516" spans="145:168" x14ac:dyDescent="0.25">
      <c r="EO516" s="212">
        <v>4118</v>
      </c>
      <c r="EP516" s="10"/>
      <c r="EQ516" s="10"/>
      <c r="ER516" s="10"/>
      <c r="ES516" s="10"/>
      <c r="ET516" s="10"/>
      <c r="EU516" s="10"/>
      <c r="FF516" s="212">
        <v>4103</v>
      </c>
      <c r="FG516" s="10"/>
      <c r="FH516" s="10"/>
      <c r="FI516" s="10"/>
      <c r="FJ516" s="10"/>
      <c r="FK516" s="10"/>
      <c r="FL516" s="10"/>
    </row>
    <row r="517" spans="145:168" x14ac:dyDescent="0.25">
      <c r="EO517" s="212">
        <v>4130</v>
      </c>
      <c r="EP517" s="10"/>
      <c r="EQ517" s="10"/>
      <c r="ER517" s="10"/>
      <c r="ES517" s="10"/>
      <c r="ET517" s="10"/>
      <c r="EU517" s="10"/>
      <c r="FF517" s="212">
        <v>4264</v>
      </c>
      <c r="FG517" s="10"/>
      <c r="FH517" s="10"/>
      <c r="FI517" s="10"/>
      <c r="FJ517" s="10"/>
      <c r="FK517" s="10"/>
      <c r="FL517" s="10"/>
    </row>
    <row r="518" spans="145:168" x14ac:dyDescent="0.25">
      <c r="EO518" s="212">
        <v>4143</v>
      </c>
      <c r="EP518" s="10"/>
      <c r="EQ518" s="10"/>
      <c r="ER518" s="10"/>
      <c r="ES518" s="10"/>
      <c r="ET518" s="10"/>
      <c r="EU518" s="10"/>
      <c r="FF518" s="212">
        <v>4329</v>
      </c>
      <c r="FG518" s="10"/>
      <c r="FH518" s="10"/>
      <c r="FI518" s="10"/>
      <c r="FJ518" s="10"/>
      <c r="FK518" s="10"/>
      <c r="FL518" s="10"/>
    </row>
    <row r="519" spans="145:168" x14ac:dyDescent="0.25">
      <c r="EO519" s="212">
        <v>4201</v>
      </c>
      <c r="EP519" s="10"/>
      <c r="EQ519" s="10"/>
      <c r="ER519" s="10"/>
      <c r="ES519" s="10"/>
      <c r="ET519" s="10"/>
      <c r="EU519" s="10"/>
      <c r="FF519" s="212">
        <v>4334</v>
      </c>
      <c r="FG519" s="10"/>
      <c r="FH519" s="10"/>
      <c r="FI519" s="10"/>
      <c r="FJ519" s="10"/>
      <c r="FK519" s="10"/>
      <c r="FL519" s="10"/>
    </row>
    <row r="520" spans="145:168" x14ac:dyDescent="0.25">
      <c r="EO520" s="212">
        <v>4213</v>
      </c>
      <c r="EP520" s="10"/>
      <c r="EQ520" s="10"/>
      <c r="ER520" s="10"/>
      <c r="ES520" s="10"/>
      <c r="ET520" s="10"/>
      <c r="EU520" s="10"/>
      <c r="FF520" s="212">
        <v>4391</v>
      </c>
      <c r="FG520" s="10"/>
      <c r="FH520" s="10"/>
      <c r="FI520" s="10"/>
      <c r="FJ520" s="10"/>
      <c r="FK520" s="10"/>
      <c r="FL520" s="10"/>
    </row>
    <row r="521" spans="145:168" x14ac:dyDescent="0.25">
      <c r="EO521" s="212">
        <v>4253</v>
      </c>
      <c r="EP521" s="10"/>
      <c r="EQ521" s="10"/>
      <c r="ER521" s="10"/>
      <c r="ES521" s="10"/>
      <c r="ET521" s="10"/>
      <c r="EU521" s="10"/>
      <c r="FF521" s="212">
        <v>4451</v>
      </c>
      <c r="FG521" s="10"/>
      <c r="FH521" s="10"/>
      <c r="FI521" s="10"/>
      <c r="FJ521" s="10"/>
      <c r="FK521" s="10"/>
      <c r="FL521" s="10"/>
    </row>
    <row r="522" spans="145:168" x14ac:dyDescent="0.25">
      <c r="EO522" s="212">
        <v>4265</v>
      </c>
      <c r="EP522" s="10"/>
      <c r="EQ522" s="10"/>
      <c r="ER522" s="10"/>
      <c r="ES522" s="10"/>
      <c r="ET522" s="10"/>
      <c r="EU522" s="10"/>
      <c r="FF522" s="212">
        <v>4468</v>
      </c>
      <c r="FG522" s="10"/>
      <c r="FH522" s="10"/>
      <c r="FI522" s="10"/>
      <c r="FJ522" s="10"/>
      <c r="FK522" s="10"/>
      <c r="FL522" s="10"/>
    </row>
    <row r="523" spans="145:168" x14ac:dyDescent="0.25">
      <c r="EO523" s="212">
        <v>4362</v>
      </c>
      <c r="EP523" s="10"/>
      <c r="EQ523" s="10"/>
      <c r="ER523" s="10"/>
      <c r="ES523" s="10"/>
      <c r="ET523" s="10"/>
      <c r="EU523" s="10"/>
      <c r="FF523" s="212">
        <v>4469</v>
      </c>
      <c r="FG523" s="10"/>
      <c r="FH523" s="10"/>
      <c r="FI523" s="10"/>
      <c r="FJ523" s="10"/>
      <c r="FK523" s="10"/>
      <c r="FL523" s="10"/>
    </row>
    <row r="524" spans="145:168" x14ac:dyDescent="0.25">
      <c r="EO524" s="212">
        <v>4450</v>
      </c>
      <c r="EP524" s="10"/>
      <c r="EQ524" s="10"/>
      <c r="ER524" s="10"/>
      <c r="ES524" s="10"/>
      <c r="ET524" s="10"/>
      <c r="EU524" s="10"/>
      <c r="FF524" s="212">
        <v>4488</v>
      </c>
      <c r="FG524" s="10"/>
      <c r="FH524" s="10"/>
      <c r="FI524" s="10"/>
      <c r="FJ524" s="10"/>
      <c r="FK524" s="10"/>
      <c r="FL524" s="10"/>
    </row>
    <row r="525" spans="145:168" x14ac:dyDescent="0.25">
      <c r="EO525" s="212">
        <v>4451</v>
      </c>
      <c r="EP525" s="10"/>
      <c r="EQ525" s="10"/>
      <c r="ER525" s="10"/>
      <c r="ES525" s="10"/>
      <c r="ET525" s="10"/>
      <c r="EU525" s="10"/>
      <c r="FF525" s="212">
        <v>4564</v>
      </c>
      <c r="FG525" s="10"/>
      <c r="FH525" s="10"/>
      <c r="FI525" s="10"/>
      <c r="FJ525" s="10"/>
      <c r="FK525" s="10"/>
      <c r="FL525" s="10"/>
    </row>
    <row r="526" spans="145:168" x14ac:dyDescent="0.25">
      <c r="EO526" s="212">
        <v>4488</v>
      </c>
      <c r="EP526" s="10"/>
      <c r="EQ526" s="10"/>
      <c r="ER526" s="10"/>
      <c r="ES526" s="10"/>
      <c r="ET526" s="10"/>
      <c r="EU526" s="10"/>
      <c r="FF526" s="212">
        <v>4587</v>
      </c>
      <c r="FG526" s="10"/>
      <c r="FH526" s="10"/>
      <c r="FI526" s="10"/>
      <c r="FJ526" s="10"/>
      <c r="FK526" s="10"/>
      <c r="FL526" s="10"/>
    </row>
    <row r="527" spans="145:168" x14ac:dyDescent="0.25">
      <c r="EO527" s="212">
        <v>4522</v>
      </c>
      <c r="EP527" s="10"/>
      <c r="EQ527" s="10"/>
      <c r="ER527" s="10"/>
      <c r="ES527" s="10"/>
      <c r="ET527" s="10"/>
      <c r="EU527" s="10"/>
      <c r="FF527" s="212">
        <v>4607</v>
      </c>
      <c r="FG527" s="10"/>
      <c r="FH527" s="10"/>
      <c r="FI527" s="10"/>
      <c r="FJ527" s="10"/>
      <c r="FK527" s="10"/>
      <c r="FL527" s="10"/>
    </row>
    <row r="528" spans="145:168" x14ac:dyDescent="0.25">
      <c r="EO528" s="212">
        <v>4613</v>
      </c>
      <c r="EP528" s="10"/>
      <c r="EQ528" s="10"/>
      <c r="ER528" s="10"/>
      <c r="ES528" s="10"/>
      <c r="ET528" s="10"/>
      <c r="EU528" s="10"/>
      <c r="FF528" s="212">
        <v>4678</v>
      </c>
      <c r="FG528" s="10"/>
      <c r="FH528" s="10"/>
      <c r="FI528" s="10"/>
      <c r="FJ528" s="10"/>
      <c r="FK528" s="10"/>
      <c r="FL528" s="10"/>
    </row>
    <row r="529" spans="145:168" x14ac:dyDescent="0.25">
      <c r="EO529" s="212">
        <v>4678</v>
      </c>
      <c r="EP529" s="10"/>
      <c r="EQ529" s="10"/>
      <c r="ER529" s="10"/>
      <c r="ES529" s="10"/>
      <c r="ET529" s="10"/>
      <c r="EU529" s="10"/>
      <c r="FF529" s="212">
        <v>4920</v>
      </c>
      <c r="FG529" s="10"/>
      <c r="FH529" s="10"/>
      <c r="FI529" s="10"/>
      <c r="FJ529" s="10"/>
      <c r="FK529" s="10"/>
      <c r="FL529" s="10"/>
    </row>
    <row r="530" spans="145:168" x14ac:dyDescent="0.25">
      <c r="EO530" s="212">
        <v>4818</v>
      </c>
      <c r="EP530" s="10"/>
      <c r="EQ530" s="10"/>
      <c r="ER530" s="10"/>
      <c r="ES530" s="10"/>
      <c r="ET530" s="10"/>
      <c r="EU530" s="10"/>
      <c r="FF530" s="212">
        <v>4967</v>
      </c>
      <c r="FG530" s="10"/>
      <c r="FH530" s="10"/>
      <c r="FI530" s="10"/>
      <c r="FJ530" s="10"/>
      <c r="FK530" s="10"/>
      <c r="FL530" s="10"/>
    </row>
    <row r="531" spans="145:168" x14ac:dyDescent="0.25">
      <c r="EO531" s="212">
        <v>4911</v>
      </c>
      <c r="EP531" s="10"/>
      <c r="EQ531" s="10"/>
      <c r="ER531" s="10"/>
      <c r="ES531" s="10"/>
      <c r="ET531" s="10"/>
      <c r="EU531" s="10"/>
      <c r="FF531" s="212">
        <v>5050</v>
      </c>
      <c r="FG531" s="10"/>
      <c r="FH531" s="10"/>
      <c r="FI531" s="10"/>
      <c r="FJ531" s="10"/>
      <c r="FK531" s="10"/>
      <c r="FL531" s="10"/>
    </row>
    <row r="532" spans="145:168" x14ac:dyDescent="0.25">
      <c r="EO532" s="212">
        <v>4954</v>
      </c>
      <c r="EP532" s="10"/>
      <c r="EQ532" s="10"/>
      <c r="ER532" s="10"/>
      <c r="ES532" s="10"/>
      <c r="ET532" s="10"/>
      <c r="EU532" s="10"/>
      <c r="FF532" s="212">
        <v>5114</v>
      </c>
      <c r="FG532" s="10"/>
      <c r="FH532" s="10"/>
      <c r="FI532" s="10"/>
      <c r="FJ532" s="10"/>
      <c r="FK532" s="10"/>
      <c r="FL532" s="10"/>
    </row>
    <row r="533" spans="145:168" x14ac:dyDescent="0.25">
      <c r="EO533" s="212">
        <v>4961</v>
      </c>
      <c r="EP533" s="10"/>
      <c r="EQ533" s="10"/>
      <c r="ER533" s="10"/>
      <c r="ES533" s="10"/>
      <c r="ET533" s="10"/>
      <c r="EU533" s="10"/>
      <c r="FF533" s="212">
        <v>5150</v>
      </c>
      <c r="FG533" s="10"/>
      <c r="FH533" s="10"/>
      <c r="FI533" s="10"/>
      <c r="FJ533" s="10"/>
      <c r="FK533" s="10"/>
      <c r="FL533" s="10"/>
    </row>
    <row r="534" spans="145:168" x14ac:dyDescent="0.25">
      <c r="EO534" s="212">
        <v>4967</v>
      </c>
      <c r="EP534" s="10"/>
      <c r="EQ534" s="10"/>
      <c r="ER534" s="10"/>
      <c r="ES534" s="10"/>
      <c r="ET534" s="10"/>
      <c r="EU534" s="10"/>
      <c r="FF534" s="212">
        <v>5172</v>
      </c>
      <c r="FG534" s="10"/>
      <c r="FH534" s="10"/>
      <c r="FI534" s="10"/>
      <c r="FJ534" s="10"/>
      <c r="FK534" s="10"/>
      <c r="FL534" s="10"/>
    </row>
    <row r="535" spans="145:168" x14ac:dyDescent="0.25">
      <c r="EO535" s="212">
        <v>5027</v>
      </c>
      <c r="EP535" s="10"/>
      <c r="EQ535" s="10"/>
      <c r="ER535" s="10"/>
      <c r="ES535" s="10"/>
      <c r="ET535" s="10"/>
      <c r="EU535" s="10"/>
      <c r="FF535" s="212">
        <v>5254</v>
      </c>
      <c r="FG535" s="10"/>
      <c r="FH535" s="10"/>
      <c r="FI535" s="10"/>
      <c r="FJ535" s="10"/>
      <c r="FK535" s="10"/>
      <c r="FL535" s="10"/>
    </row>
    <row r="536" spans="145:168" x14ac:dyDescent="0.25">
      <c r="EO536" s="212">
        <v>5046</v>
      </c>
      <c r="EP536" s="10"/>
      <c r="EQ536" s="10"/>
      <c r="ER536" s="10"/>
      <c r="ES536" s="10"/>
      <c r="ET536" s="10"/>
      <c r="EU536" s="10"/>
      <c r="FF536" s="212">
        <v>5406</v>
      </c>
      <c r="FG536" s="10"/>
      <c r="FH536" s="10"/>
      <c r="FI536" s="10"/>
      <c r="FJ536" s="10"/>
      <c r="FK536" s="10"/>
      <c r="FL536" s="10"/>
    </row>
    <row r="537" spans="145:168" x14ac:dyDescent="0.25">
      <c r="EO537" s="212">
        <v>5048</v>
      </c>
      <c r="EP537" s="10"/>
      <c r="EQ537" s="10"/>
      <c r="ER537" s="10"/>
      <c r="ES537" s="10"/>
      <c r="ET537" s="10"/>
      <c r="EU537" s="10"/>
      <c r="FF537" s="212">
        <v>5448</v>
      </c>
      <c r="FG537" s="10"/>
      <c r="FH537" s="10"/>
      <c r="FI537" s="10"/>
      <c r="FJ537" s="10"/>
      <c r="FK537" s="10"/>
      <c r="FL537" s="10"/>
    </row>
    <row r="538" spans="145:168" x14ac:dyDescent="0.25">
      <c r="EO538" s="212">
        <v>5188</v>
      </c>
      <c r="EP538" s="10"/>
      <c r="EQ538" s="10"/>
      <c r="ER538" s="10"/>
      <c r="ES538" s="10"/>
      <c r="ET538" s="10"/>
      <c r="EU538" s="10"/>
      <c r="FF538" s="212">
        <v>5460</v>
      </c>
      <c r="FG538" s="10"/>
      <c r="FH538" s="10"/>
      <c r="FI538" s="10"/>
      <c r="FJ538" s="10"/>
      <c r="FK538" s="10"/>
      <c r="FL538" s="10"/>
    </row>
    <row r="539" spans="145:168" x14ac:dyDescent="0.25">
      <c r="EO539" s="212">
        <v>5254</v>
      </c>
      <c r="EP539" s="10"/>
      <c r="EQ539" s="10"/>
      <c r="ER539" s="10"/>
      <c r="ES539" s="10"/>
      <c r="ET539" s="10"/>
      <c r="EU539" s="10"/>
      <c r="FF539" s="212">
        <v>5572</v>
      </c>
      <c r="FG539" s="10"/>
      <c r="FH539" s="10"/>
      <c r="FI539" s="10"/>
      <c r="FJ539" s="10"/>
      <c r="FK539" s="10"/>
      <c r="FL539" s="10"/>
    </row>
    <row r="540" spans="145:168" x14ac:dyDescent="0.25">
      <c r="EO540" s="212">
        <v>5403</v>
      </c>
      <c r="EP540" s="10"/>
      <c r="EQ540" s="10"/>
      <c r="ER540" s="10"/>
      <c r="ES540" s="10"/>
      <c r="ET540" s="10"/>
      <c r="EU540" s="10"/>
      <c r="FF540" s="212">
        <v>5803</v>
      </c>
      <c r="FG540" s="10"/>
      <c r="FH540" s="10"/>
      <c r="FI540" s="10"/>
      <c r="FJ540" s="10"/>
      <c r="FK540" s="10"/>
      <c r="FL540" s="10"/>
    </row>
    <row r="541" spans="145:168" x14ac:dyDescent="0.25">
      <c r="EO541" s="212">
        <v>5406</v>
      </c>
      <c r="EP541" s="10"/>
      <c r="EQ541" s="10"/>
      <c r="ER541" s="10"/>
      <c r="ES541" s="10"/>
      <c r="ET541" s="10"/>
      <c r="EU541" s="10"/>
      <c r="FF541" s="212">
        <v>5813</v>
      </c>
      <c r="FG541" s="10"/>
      <c r="FH541" s="10"/>
      <c r="FI541" s="10"/>
      <c r="FJ541" s="10"/>
      <c r="FK541" s="10"/>
      <c r="FL541" s="10"/>
    </row>
    <row r="542" spans="145:168" x14ac:dyDescent="0.25">
      <c r="EO542" s="212">
        <v>5413</v>
      </c>
      <c r="EP542" s="10"/>
      <c r="EQ542" s="10"/>
      <c r="ER542" s="10"/>
      <c r="ES542" s="10"/>
      <c r="ET542" s="10"/>
      <c r="EU542" s="10"/>
      <c r="FF542" s="212">
        <v>5842</v>
      </c>
      <c r="FG542" s="10"/>
      <c r="FH542" s="10"/>
      <c r="FI542" s="10"/>
      <c r="FJ542" s="10"/>
      <c r="FK542" s="10"/>
      <c r="FL542" s="10"/>
    </row>
    <row r="543" spans="145:168" x14ac:dyDescent="0.25">
      <c r="EO543" s="212">
        <v>5431</v>
      </c>
      <c r="EP543" s="10"/>
      <c r="EQ543" s="10"/>
      <c r="ER543" s="10"/>
      <c r="ES543" s="10"/>
      <c r="ET543" s="10"/>
      <c r="EU543" s="10"/>
      <c r="FF543" s="212">
        <v>5895</v>
      </c>
      <c r="FG543" s="10"/>
      <c r="FH543" s="10"/>
      <c r="FI543" s="10"/>
      <c r="FJ543" s="10"/>
      <c r="FK543" s="10"/>
      <c r="FL543" s="10"/>
    </row>
    <row r="544" spans="145:168" x14ac:dyDescent="0.25">
      <c r="FF544" s="10">
        <v>5924</v>
      </c>
    </row>
  </sheetData>
  <sortState ref="CX166:CX171">
    <sortCondition ref="CX166:CX171"/>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FD404"/>
  <sheetViews>
    <sheetView topLeftCell="EH1" zoomScale="90" zoomScaleNormal="90" workbookViewId="0">
      <selection activeCell="EX4" sqref="EX4"/>
    </sheetView>
  </sheetViews>
  <sheetFormatPr defaultRowHeight="12.5" x14ac:dyDescent="0.25"/>
  <cols>
    <col min="144" max="150" width="9.1796875" style="10"/>
  </cols>
  <sheetData>
    <row r="1" spans="1:160" ht="13" x14ac:dyDescent="0.3">
      <c r="J1" t="s">
        <v>76</v>
      </c>
      <c r="R1" t="s">
        <v>75</v>
      </c>
      <c r="AR1" t="s">
        <v>74</v>
      </c>
      <c r="BA1" t="s">
        <v>73</v>
      </c>
      <c r="BJ1" t="s">
        <v>72</v>
      </c>
      <c r="CS1" s="108"/>
      <c r="CT1" s="10" t="s">
        <v>77</v>
      </c>
      <c r="DC1" t="s">
        <v>315</v>
      </c>
      <c r="DL1" s="155" t="s">
        <v>323</v>
      </c>
      <c r="DU1" s="155" t="s">
        <v>385</v>
      </c>
      <c r="ED1" s="155" t="s">
        <v>420</v>
      </c>
      <c r="EM1" s="155" t="s">
        <v>421</v>
      </c>
      <c r="EW1" s="155" t="s">
        <v>450</v>
      </c>
    </row>
    <row r="2" spans="1:160" ht="13" x14ac:dyDescent="0.3">
      <c r="A2" s="108">
        <v>1999</v>
      </c>
      <c r="B2" s="10"/>
      <c r="C2">
        <v>48</v>
      </c>
      <c r="D2">
        <v>24</v>
      </c>
      <c r="E2">
        <v>12</v>
      </c>
      <c r="F2">
        <v>6</v>
      </c>
      <c r="G2">
        <v>3</v>
      </c>
      <c r="I2" s="108">
        <v>2000</v>
      </c>
      <c r="J2" s="10"/>
      <c r="K2">
        <v>48</v>
      </c>
      <c r="L2">
        <v>24</v>
      </c>
      <c r="M2">
        <v>12</v>
      </c>
      <c r="N2">
        <v>6</v>
      </c>
      <c r="O2">
        <v>3</v>
      </c>
      <c r="Q2" s="108">
        <v>2001</v>
      </c>
      <c r="R2" s="10"/>
      <c r="S2">
        <v>80</v>
      </c>
      <c r="T2">
        <v>40</v>
      </c>
      <c r="U2">
        <v>20</v>
      </c>
      <c r="V2">
        <v>10</v>
      </c>
      <c r="W2">
        <v>5</v>
      </c>
      <c r="Y2" s="108">
        <v>2002</v>
      </c>
      <c r="Z2" s="10"/>
      <c r="AA2">
        <v>96</v>
      </c>
      <c r="AB2">
        <v>48</v>
      </c>
      <c r="AC2">
        <v>24</v>
      </c>
      <c r="AD2">
        <v>12</v>
      </c>
      <c r="AE2">
        <v>6</v>
      </c>
      <c r="AF2">
        <v>3</v>
      </c>
      <c r="AH2" s="108">
        <v>2003</v>
      </c>
      <c r="AI2" s="10"/>
      <c r="AJ2">
        <v>96</v>
      </c>
      <c r="AK2">
        <v>48</v>
      </c>
      <c r="AL2">
        <v>24</v>
      </c>
      <c r="AM2">
        <v>12</v>
      </c>
      <c r="AN2">
        <v>6</v>
      </c>
      <c r="AO2">
        <v>3</v>
      </c>
      <c r="AQ2" s="108">
        <v>2004</v>
      </c>
      <c r="AR2" s="10"/>
      <c r="AS2">
        <v>96</v>
      </c>
      <c r="AT2">
        <v>48</v>
      </c>
      <c r="AU2">
        <v>24</v>
      </c>
      <c r="AV2">
        <v>12</v>
      </c>
      <c r="AW2">
        <v>6</v>
      </c>
      <c r="AX2">
        <v>3</v>
      </c>
      <c r="AZ2" s="108">
        <v>2005</v>
      </c>
      <c r="BA2" s="10"/>
      <c r="BB2">
        <v>96</v>
      </c>
      <c r="BC2">
        <v>48</v>
      </c>
      <c r="BD2">
        <v>24</v>
      </c>
      <c r="BE2">
        <v>12</v>
      </c>
      <c r="BF2">
        <v>6</v>
      </c>
      <c r="BG2">
        <v>3</v>
      </c>
      <c r="BI2" s="108">
        <v>2006</v>
      </c>
      <c r="BJ2" s="10"/>
      <c r="BK2">
        <v>96</v>
      </c>
      <c r="BL2">
        <v>48</v>
      </c>
      <c r="BM2">
        <v>24</v>
      </c>
      <c r="BN2">
        <v>12</v>
      </c>
      <c r="BO2">
        <v>6</v>
      </c>
      <c r="BP2">
        <v>3</v>
      </c>
      <c r="BR2" s="108">
        <v>2007</v>
      </c>
      <c r="BS2" s="10"/>
      <c r="BT2">
        <v>96</v>
      </c>
      <c r="BU2">
        <v>48</v>
      </c>
      <c r="BV2">
        <v>24</v>
      </c>
      <c r="BW2">
        <v>12</v>
      </c>
      <c r="BX2">
        <v>6</v>
      </c>
      <c r="BY2">
        <v>3</v>
      </c>
      <c r="CA2" s="108">
        <v>2008</v>
      </c>
      <c r="CC2">
        <v>96</v>
      </c>
      <c r="CD2">
        <v>48</v>
      </c>
      <c r="CE2">
        <v>24</v>
      </c>
      <c r="CF2">
        <v>12</v>
      </c>
      <c r="CG2">
        <v>6</v>
      </c>
      <c r="CH2">
        <v>3</v>
      </c>
      <c r="CJ2" s="108">
        <v>2009</v>
      </c>
      <c r="CL2">
        <v>96</v>
      </c>
      <c r="CM2">
        <v>48</v>
      </c>
      <c r="CN2">
        <v>24</v>
      </c>
      <c r="CO2">
        <v>12</v>
      </c>
      <c r="CP2">
        <v>6</v>
      </c>
      <c r="CQ2">
        <v>3</v>
      </c>
      <c r="CS2" s="108">
        <v>2010</v>
      </c>
      <c r="CU2">
        <v>96</v>
      </c>
      <c r="CV2">
        <v>48</v>
      </c>
      <c r="CW2">
        <v>24</v>
      </c>
      <c r="CX2">
        <v>12</v>
      </c>
      <c r="CY2">
        <v>6</v>
      </c>
      <c r="CZ2">
        <v>3</v>
      </c>
      <c r="DB2" s="108">
        <v>2011</v>
      </c>
      <c r="DC2" s="10"/>
      <c r="DD2">
        <v>96</v>
      </c>
      <c r="DE2">
        <v>48</v>
      </c>
      <c r="DF2">
        <v>24</v>
      </c>
      <c r="DG2">
        <v>12</v>
      </c>
      <c r="DH2">
        <v>6</v>
      </c>
      <c r="DI2">
        <v>3</v>
      </c>
      <c r="DK2" s="108">
        <v>2012</v>
      </c>
      <c r="DL2" s="10"/>
      <c r="DM2">
        <v>96</v>
      </c>
      <c r="DN2">
        <v>48</v>
      </c>
      <c r="DO2">
        <v>24</v>
      </c>
      <c r="DP2">
        <v>12</v>
      </c>
      <c r="DQ2">
        <v>6</v>
      </c>
      <c r="DR2">
        <v>3</v>
      </c>
      <c r="DT2" s="108">
        <v>2013</v>
      </c>
      <c r="DU2" s="10"/>
      <c r="DV2">
        <v>96</v>
      </c>
      <c r="DW2">
        <v>48</v>
      </c>
      <c r="DX2">
        <v>24</v>
      </c>
      <c r="DY2">
        <v>12</v>
      </c>
      <c r="DZ2">
        <v>6</v>
      </c>
      <c r="EA2">
        <v>3</v>
      </c>
      <c r="EC2" s="108">
        <v>2014</v>
      </c>
      <c r="ED2" s="10"/>
      <c r="EE2">
        <f t="shared" ref="EE2:EJ2" si="0">COUNT(EE4:EE130)</f>
        <v>112</v>
      </c>
      <c r="EF2">
        <f t="shared" si="0"/>
        <v>56</v>
      </c>
      <c r="EG2">
        <f t="shared" si="0"/>
        <v>27</v>
      </c>
      <c r="EH2">
        <f t="shared" si="0"/>
        <v>13</v>
      </c>
      <c r="EI2">
        <f t="shared" si="0"/>
        <v>7</v>
      </c>
      <c r="EJ2">
        <f t="shared" si="0"/>
        <v>4</v>
      </c>
      <c r="EL2" s="108">
        <v>2015</v>
      </c>
      <c r="EM2" s="10"/>
      <c r="EN2" s="10">
        <f>COUNT(EN4:EN224)</f>
        <v>221</v>
      </c>
      <c r="EO2" s="10">
        <f>COUNT(EO4:EO246)</f>
        <v>120</v>
      </c>
      <c r="EP2" s="10">
        <f>COUNT(EP4:EP249)</f>
        <v>55</v>
      </c>
      <c r="EQ2" s="10">
        <f>COUNT(EQ4:EQ256)</f>
        <v>30</v>
      </c>
      <c r="ER2" s="10">
        <f>COUNT(ER4:ER256)</f>
        <v>14</v>
      </c>
      <c r="ES2" s="10">
        <f>COUNT(ES4:ES257)</f>
        <v>7</v>
      </c>
      <c r="ET2" s="10">
        <f>COUNT(ET4:ET257)</f>
        <v>3</v>
      </c>
      <c r="EV2" s="108">
        <v>2016</v>
      </c>
      <c r="EW2" s="10"/>
      <c r="EX2" s="10">
        <f>COUNT(EX4:EX230)</f>
        <v>222</v>
      </c>
      <c r="EY2" s="10">
        <f>COUNT(EY4:EY260)</f>
        <v>111</v>
      </c>
      <c r="EZ2" s="10">
        <f>COUNT(EZ4:EZ260)</f>
        <v>54</v>
      </c>
      <c r="FA2" s="10">
        <f>COUNT(FA4:FA256)</f>
        <v>37</v>
      </c>
      <c r="FB2" s="10">
        <f>COUNT(FB4:FB256)</f>
        <v>14</v>
      </c>
      <c r="FC2" s="10">
        <f>COUNT(FC4:FC257)</f>
        <v>7</v>
      </c>
      <c r="FD2" s="10">
        <f>COUNT(FD4:FD257)</f>
        <v>3</v>
      </c>
    </row>
    <row r="3" spans="1:160" ht="13" thickBot="1" x14ac:dyDescent="0.3">
      <c r="A3" s="200">
        <f>SUM(A4:A99)</f>
        <v>0</v>
      </c>
      <c r="B3" s="200">
        <f>COUNTIF(B4:B99,"SF")</f>
        <v>0</v>
      </c>
      <c r="C3" s="240" t="s">
        <v>63</v>
      </c>
      <c r="D3" s="241" t="s">
        <v>62</v>
      </c>
      <c r="E3" s="242" t="s">
        <v>61</v>
      </c>
      <c r="F3" s="243" t="s">
        <v>66</v>
      </c>
      <c r="G3" s="244" t="s">
        <v>67</v>
      </c>
      <c r="I3" s="200">
        <f>SUM(I4:I99)</f>
        <v>48</v>
      </c>
      <c r="J3" s="200">
        <f>COUNTIF(J4:J99,"SF")</f>
        <v>24</v>
      </c>
      <c r="K3" s="240" t="s">
        <v>63</v>
      </c>
      <c r="L3" s="241" t="s">
        <v>62</v>
      </c>
      <c r="M3" s="242" t="s">
        <v>61</v>
      </c>
      <c r="N3" s="243" t="s">
        <v>66</v>
      </c>
      <c r="O3" s="244" t="s">
        <v>67</v>
      </c>
      <c r="Q3" s="200">
        <f>SUM(Q4:Q99)</f>
        <v>80</v>
      </c>
      <c r="R3" s="200">
        <f>COUNTIF(R4:R99,"WC")</f>
        <v>0</v>
      </c>
      <c r="S3" s="240" t="s">
        <v>63</v>
      </c>
      <c r="T3" s="241" t="s">
        <v>62</v>
      </c>
      <c r="U3" s="242" t="s">
        <v>61</v>
      </c>
      <c r="V3" s="243" t="s">
        <v>66</v>
      </c>
      <c r="W3" s="244" t="s">
        <v>67</v>
      </c>
      <c r="Y3" s="200">
        <f>SUM(Y4:Y99)</f>
        <v>96</v>
      </c>
      <c r="Z3" s="200">
        <f>COUNTIF(Z4:Z99,"SF")</f>
        <v>24</v>
      </c>
      <c r="AA3" s="245" t="s">
        <v>64</v>
      </c>
      <c r="AB3" s="240" t="s">
        <v>63</v>
      </c>
      <c r="AC3" s="241" t="s">
        <v>62</v>
      </c>
      <c r="AD3" s="242" t="s">
        <v>61</v>
      </c>
      <c r="AE3" s="243" t="s">
        <v>66</v>
      </c>
      <c r="AF3" s="244" t="s">
        <v>67</v>
      </c>
      <c r="AH3" s="200">
        <f>SUM(AH4:AH99)</f>
        <v>96</v>
      </c>
      <c r="AI3" s="200">
        <f>COUNTIF(AI4:AI99,"SF")</f>
        <v>24</v>
      </c>
      <c r="AJ3" s="245" t="s">
        <v>64</v>
      </c>
      <c r="AK3" s="240" t="s">
        <v>63</v>
      </c>
      <c r="AL3" s="241" t="s">
        <v>62</v>
      </c>
      <c r="AM3" s="242" t="s">
        <v>61</v>
      </c>
      <c r="AN3" s="243" t="s">
        <v>66</v>
      </c>
      <c r="AO3" s="244" t="s">
        <v>67</v>
      </c>
      <c r="AQ3" s="200">
        <f>SUM(AQ4:AQ99)</f>
        <v>96</v>
      </c>
      <c r="AR3" s="200">
        <f>COUNTIF(AR4:AR99,"SF")</f>
        <v>23</v>
      </c>
      <c r="AS3" s="245" t="s">
        <v>64</v>
      </c>
      <c r="AT3" s="240" t="s">
        <v>63</v>
      </c>
      <c r="AU3" s="241" t="s">
        <v>62</v>
      </c>
      <c r="AV3" s="242" t="s">
        <v>61</v>
      </c>
      <c r="AW3" s="243" t="s">
        <v>66</v>
      </c>
      <c r="AX3" s="244" t="s">
        <v>67</v>
      </c>
      <c r="AZ3" s="200">
        <f>SUM(AZ4:AZ99)</f>
        <v>96</v>
      </c>
      <c r="BA3" s="200">
        <f>COUNTIF(BA4:BA99,"SF")</f>
        <v>24</v>
      </c>
      <c r="BB3" s="245" t="s">
        <v>64</v>
      </c>
      <c r="BC3" s="240" t="s">
        <v>63</v>
      </c>
      <c r="BD3" s="241" t="s">
        <v>62</v>
      </c>
      <c r="BE3" s="242" t="s">
        <v>61</v>
      </c>
      <c r="BF3" s="243" t="s">
        <v>66</v>
      </c>
      <c r="BG3" s="244" t="s">
        <v>67</v>
      </c>
      <c r="BI3" s="200">
        <f>SUM(BI4:BI99)</f>
        <v>96</v>
      </c>
      <c r="BJ3" s="200">
        <f>COUNTIF(BJ4:BJ99,"SF")</f>
        <v>23</v>
      </c>
      <c r="BK3" s="245" t="s">
        <v>64</v>
      </c>
      <c r="BL3" s="240" t="s">
        <v>63</v>
      </c>
      <c r="BM3" s="241" t="s">
        <v>62</v>
      </c>
      <c r="BN3" s="242" t="s">
        <v>61</v>
      </c>
      <c r="BO3" s="243" t="s">
        <v>66</v>
      </c>
      <c r="BP3" s="244" t="s">
        <v>67</v>
      </c>
      <c r="BR3" s="200">
        <f>SUM(BR4:BR99)</f>
        <v>96</v>
      </c>
      <c r="BS3" s="200">
        <f>COUNTIF(BS4:BS99,"SF")</f>
        <v>24</v>
      </c>
      <c r="BT3" s="245" t="s">
        <v>64</v>
      </c>
      <c r="BU3" s="240" t="s">
        <v>63</v>
      </c>
      <c r="BV3" s="241" t="s">
        <v>62</v>
      </c>
      <c r="BW3" s="242" t="s">
        <v>61</v>
      </c>
      <c r="BX3" s="243" t="s">
        <v>66</v>
      </c>
      <c r="BY3" s="244" t="s">
        <v>67</v>
      </c>
      <c r="CA3" s="200">
        <f>SUM(CA4:CA99)</f>
        <v>96</v>
      </c>
      <c r="CB3" s="200">
        <f>COUNTIF(CB4:CB99,"F")</f>
        <v>12</v>
      </c>
      <c r="CC3" s="245" t="s">
        <v>64</v>
      </c>
      <c r="CD3" s="240" t="s">
        <v>63</v>
      </c>
      <c r="CE3" s="241" t="s">
        <v>62</v>
      </c>
      <c r="CF3" s="242" t="s">
        <v>61</v>
      </c>
      <c r="CG3" s="243" t="s">
        <v>66</v>
      </c>
      <c r="CH3" s="244" t="s">
        <v>67</v>
      </c>
      <c r="CJ3" s="200">
        <f>SUM(CJ4:CJ99)</f>
        <v>96</v>
      </c>
      <c r="CK3" s="200">
        <f>COUNTIF(CK4:CK99,"SF")</f>
        <v>23</v>
      </c>
      <c r="CL3" s="245" t="s">
        <v>64</v>
      </c>
      <c r="CM3" s="240" t="s">
        <v>63</v>
      </c>
      <c r="CN3" s="241" t="s">
        <v>62</v>
      </c>
      <c r="CO3" s="242" t="s">
        <v>61</v>
      </c>
      <c r="CP3" s="243" t="s">
        <v>66</v>
      </c>
      <c r="CQ3" s="244" t="s">
        <v>67</v>
      </c>
      <c r="CR3" s="246"/>
      <c r="CS3" s="200">
        <f>SUM(CS4:CS99)</f>
        <v>96</v>
      </c>
      <c r="CT3" s="200">
        <f>COUNTIF(CT4:CT99,"SF")</f>
        <v>24</v>
      </c>
      <c r="CU3" s="245" t="s">
        <v>64</v>
      </c>
      <c r="CV3" s="240" t="s">
        <v>63</v>
      </c>
      <c r="CW3" s="241" t="s">
        <v>62</v>
      </c>
      <c r="CX3" s="242" t="s">
        <v>61</v>
      </c>
      <c r="CY3" s="243" t="s">
        <v>66</v>
      </c>
      <c r="CZ3" s="244" t="s">
        <v>67</v>
      </c>
      <c r="DB3" s="200">
        <f>SUM(DB4:DB99)</f>
        <v>96</v>
      </c>
      <c r="DC3" s="200">
        <f>COUNTIF(DC4:DC99,"SF")</f>
        <v>24</v>
      </c>
      <c r="DD3" s="245" t="s">
        <v>64</v>
      </c>
      <c r="DE3" s="240" t="s">
        <v>63</v>
      </c>
      <c r="DF3" s="241" t="s">
        <v>62</v>
      </c>
      <c r="DG3" s="242" t="s">
        <v>61</v>
      </c>
      <c r="DH3" s="243" t="s">
        <v>66</v>
      </c>
      <c r="DI3" s="244" t="s">
        <v>67</v>
      </c>
      <c r="DK3" s="200">
        <f>SUM(DK4:DK99)</f>
        <v>96</v>
      </c>
      <c r="DL3" s="200">
        <f>COUNTIF(DL4:DL99,"SF")</f>
        <v>24</v>
      </c>
      <c r="DM3" s="245" t="s">
        <v>64</v>
      </c>
      <c r="DN3" s="240" t="s">
        <v>63</v>
      </c>
      <c r="DO3" s="241" t="s">
        <v>62</v>
      </c>
      <c r="DP3" s="242" t="s">
        <v>61</v>
      </c>
      <c r="DQ3" s="243" t="s">
        <v>66</v>
      </c>
      <c r="DR3" s="244" t="s">
        <v>67</v>
      </c>
      <c r="DT3" s="200">
        <f>SUM(DT4:DT99)</f>
        <v>96</v>
      </c>
      <c r="DU3" s="200">
        <f>COUNTIF(DU4:DU99,"SF")</f>
        <v>23</v>
      </c>
      <c r="DV3" s="245" t="s">
        <v>64</v>
      </c>
      <c r="DW3" s="240" t="s">
        <v>63</v>
      </c>
      <c r="DX3" s="241" t="s">
        <v>62</v>
      </c>
      <c r="DY3" s="242" t="s">
        <v>61</v>
      </c>
      <c r="DZ3" s="243" t="s">
        <v>66</v>
      </c>
      <c r="EA3" s="244" t="s">
        <v>67</v>
      </c>
      <c r="EC3" s="195">
        <f>SUM(EC4:EC132)</f>
        <v>112</v>
      </c>
      <c r="ED3" s="195">
        <f>COUNTIF(ED4:ED130,"SF")</f>
        <v>29</v>
      </c>
      <c r="EE3" s="245" t="s">
        <v>64</v>
      </c>
      <c r="EF3" s="240" t="s">
        <v>63</v>
      </c>
      <c r="EG3" s="241" t="s">
        <v>62</v>
      </c>
      <c r="EH3" s="242" t="s">
        <v>61</v>
      </c>
      <c r="EI3" s="243" t="s">
        <v>66</v>
      </c>
      <c r="EJ3" s="244" t="s">
        <v>67</v>
      </c>
      <c r="EL3" s="195">
        <f>SUM(EL4:EL224)</f>
        <v>220</v>
      </c>
      <c r="EM3" s="195">
        <f>COUNTIF(EM4:EM114,"SF")</f>
        <v>30</v>
      </c>
      <c r="EN3" s="245" t="s">
        <v>64</v>
      </c>
      <c r="EO3" s="240" t="s">
        <v>63</v>
      </c>
      <c r="EP3" s="241" t="s">
        <v>62</v>
      </c>
      <c r="EQ3" s="242" t="s">
        <v>61</v>
      </c>
      <c r="ER3" s="467" t="s">
        <v>422</v>
      </c>
      <c r="ES3" s="243" t="s">
        <v>66</v>
      </c>
      <c r="ET3" s="244" t="s">
        <v>67</v>
      </c>
      <c r="EV3" s="195">
        <f>SUM(EV4:EV224)</f>
        <v>221</v>
      </c>
      <c r="EW3" s="195">
        <f>COUNTIF(EW4:EW114,"SF")</f>
        <v>22</v>
      </c>
      <c r="EX3" s="245" t="s">
        <v>64</v>
      </c>
      <c r="EY3" s="240" t="s">
        <v>63</v>
      </c>
      <c r="EZ3" s="241" t="s">
        <v>62</v>
      </c>
      <c r="FA3" s="242" t="s">
        <v>61</v>
      </c>
      <c r="FB3" s="467" t="s">
        <v>422</v>
      </c>
      <c r="FC3" s="243" t="s">
        <v>66</v>
      </c>
      <c r="FD3" s="244" t="s">
        <v>67</v>
      </c>
    </row>
    <row r="4" spans="1:160" x14ac:dyDescent="0.25">
      <c r="A4" s="151">
        <f t="shared" ref="A4:A51" si="1">IF(ISTEXT(B4),1,0)</f>
        <v>0</v>
      </c>
      <c r="B4" s="164"/>
      <c r="C4" s="158"/>
      <c r="D4" s="130"/>
      <c r="E4" s="160">
        <v>27</v>
      </c>
      <c r="F4" s="158"/>
      <c r="G4" s="130">
        <v>1</v>
      </c>
      <c r="I4" s="151">
        <f t="shared" ref="I4:I51" si="2">IF(ISTEXT(J4),1,0)</f>
        <v>1</v>
      </c>
      <c r="J4" s="164" t="s">
        <v>63</v>
      </c>
      <c r="K4" s="158">
        <v>16</v>
      </c>
      <c r="L4" s="270">
        <v>25</v>
      </c>
      <c r="M4" s="270">
        <v>25</v>
      </c>
      <c r="N4" s="270">
        <v>25</v>
      </c>
      <c r="O4" s="270">
        <v>25</v>
      </c>
      <c r="Q4" s="151">
        <f t="shared" ref="Q4:Q67" si="3">IF(ISTEXT(R4),1,0)</f>
        <v>1</v>
      </c>
      <c r="R4" s="142" t="str">
        <f>IF(ISNA(MATCH(S4,T$4:T$51,0)),"QF",IF(ISNA(MATCH(S4,U$4:U$51,0)),"SF",IF(ISNA(MATCH(S4,V$4:V$51,0)),"F",IF(ISNA(MATCH(S4,W$4:W$51,0)),"W",IF(ISNA(MATCH(S4,X$4:X$51,0)),"WF","WC")))))</f>
        <v>QF</v>
      </c>
      <c r="S4" s="143">
        <v>8</v>
      </c>
      <c r="T4" s="125">
        <v>21</v>
      </c>
      <c r="U4" s="125">
        <v>33</v>
      </c>
      <c r="V4" s="125">
        <v>33</v>
      </c>
      <c r="W4" s="125">
        <v>71</v>
      </c>
      <c r="Y4" s="151">
        <f t="shared" ref="Y4:Y67" si="4">IF(ISTEXT(Z4),1,0)</f>
        <v>1</v>
      </c>
      <c r="Z4" s="142" t="str">
        <f>IF(ISNA(MATCH(AA4,AB$4:AB$51,0)),"QF",IF(ISNA(MATCH(AA4,AC$4:AC$51,0)),"SF",IF(ISNA(MATCH(AA4,AD$4:AD$51,0)),"F",IF(ISNA(MATCH(AA4,AE$4:AE$51,0)),"W",IF(ISNA(MATCH(AA4,AF$4:AF$51,0)),"WF","WC")))))</f>
        <v>SF</v>
      </c>
      <c r="AA4" s="125">
        <v>1</v>
      </c>
      <c r="AB4" s="133">
        <v>1</v>
      </c>
      <c r="AC4" s="133">
        <v>25</v>
      </c>
      <c r="AD4" s="125">
        <v>25</v>
      </c>
      <c r="AE4" s="133">
        <v>66</v>
      </c>
      <c r="AF4" s="235">
        <v>66</v>
      </c>
      <c r="AH4" s="151">
        <f t="shared" ref="AH4:AH67" si="5">IF(ISTEXT(AI4),1,0)</f>
        <v>1</v>
      </c>
      <c r="AI4" s="142" t="str">
        <f>IF(ISNA(MATCH(AJ4,AK$4:AK$51,0)),"QF",IF(ISNA(MATCH(AJ4,AL$4:AL$51,0)),"SF",IF(ISNA(MATCH(AJ4,AM$4:AM$51,0)),"F",IF(ISNA(MATCH(AJ4,AN$4:AN$51,0)),"W",IF(ISNA(MATCH(AJ4,AO$4:AO$51,0)),"WF","WC")))))</f>
        <v>SF</v>
      </c>
      <c r="AJ4" s="133">
        <v>9</v>
      </c>
      <c r="AK4" s="133">
        <v>9</v>
      </c>
      <c r="AL4" s="133">
        <v>25</v>
      </c>
      <c r="AM4" s="133">
        <v>25</v>
      </c>
      <c r="AN4" s="133">
        <v>25</v>
      </c>
      <c r="AO4" s="235">
        <v>51</v>
      </c>
      <c r="AQ4" s="151">
        <f t="shared" ref="AQ4:AQ35" si="6">IF(ISTEXT(AR4),1,0)</f>
        <v>1</v>
      </c>
      <c r="AR4" s="142" t="str">
        <f>IF(ISNA(MATCH(AS4,AT$4:AT$51,0)),"QF",IF(ISNA(MATCH(AS4,AU$4:AU$51,0)),"SF",IF(ISNA(MATCH(AS4,AV$4:AV$51,0)),"F",IF(ISNA(MATCH(AS4,AW$4:AW$51,0)),"W",IF(ISNA(MATCH(AS4,AX$4:AX$51,0)),"WF","WC")))))</f>
        <v>QF</v>
      </c>
      <c r="AS4" s="130">
        <v>11</v>
      </c>
      <c r="AT4" s="130">
        <v>16</v>
      </c>
      <c r="AU4" s="130">
        <v>27</v>
      </c>
      <c r="AV4" s="152">
        <v>67</v>
      </c>
      <c r="AW4" s="130">
        <v>71</v>
      </c>
      <c r="AX4" s="130">
        <v>71</v>
      </c>
      <c r="AZ4" s="151">
        <f t="shared" ref="AZ4:AZ35" si="7">IF(ISTEXT(BA4),1,0)</f>
        <v>1</v>
      </c>
      <c r="BA4" s="142" t="str">
        <f>IF(ISNA(MATCH(BB4,BC$4:BC$51,0)),"QF",IF(ISNA(MATCH(BB4,BD$4:BD$51,0)),"SF",IF(ISNA(MATCH(BB4,BE$4:BE$51,0)),"F",IF(ISNA(MATCH(BB4,BF$4:BF$51,0)),"W",IF(ISNA(MATCH(BB4,BG$4:BG$51,0)),"WF","WC")))))</f>
        <v>SF</v>
      </c>
      <c r="BB4" s="130">
        <v>16</v>
      </c>
      <c r="BC4" s="130">
        <v>16</v>
      </c>
      <c r="BD4" s="130">
        <v>33</v>
      </c>
      <c r="BE4" s="130">
        <v>33</v>
      </c>
      <c r="BF4" s="211">
        <v>56</v>
      </c>
      <c r="BG4" s="211">
        <v>67</v>
      </c>
      <c r="BI4" s="151">
        <f t="shared" ref="BI4:BI35" si="8">IF(ISTEXT(BJ4),1,0)</f>
        <v>1</v>
      </c>
      <c r="BJ4" s="142" t="str">
        <f>IF(ISNA(MATCH(BK4,BL$4:BL$51,0)),"QF",IF(ISNA(MATCH(BK4,BM$4:BM$51,0)),"SF",IF(ISNA(MATCH(BK4,BN$4:BN$51,0)),"F",IF(ISNA(MATCH(BK4,BO$4:BO$51,0)),"W",IF(ISNA(MATCH(BK4,BP$4:BP$51,0)),"WF","WC")))))</f>
        <v>QF</v>
      </c>
      <c r="BK4" s="152">
        <v>11</v>
      </c>
      <c r="BL4" s="152">
        <v>25</v>
      </c>
      <c r="BM4" s="152">
        <v>25</v>
      </c>
      <c r="BN4" s="152">
        <v>25</v>
      </c>
      <c r="BO4" s="211">
        <v>25</v>
      </c>
      <c r="BP4" s="211">
        <v>217</v>
      </c>
      <c r="BR4" s="151">
        <f t="shared" ref="BR4:BR35" si="9">IF(ISTEXT(BS4),1,0)</f>
        <v>1</v>
      </c>
      <c r="BS4" s="142" t="str">
        <f>IF(ISNA(MATCH(BT4,BU$4:BU$51,0)),"QF",IF(ISNA(MATCH(BT4,BV$4:BV$51,0)),"SF",IF(ISNA(MATCH(BT4,BW$4:BW$51,0)),"F",IF(ISNA(MATCH(BT4,BX$4:BX$51,0)),"W",IF(ISNA(MATCH(BT4,BY$4:BY$51,0)),"WF","WC")))))</f>
        <v>QF</v>
      </c>
      <c r="BT4" s="152">
        <v>25</v>
      </c>
      <c r="BU4" s="152">
        <v>27</v>
      </c>
      <c r="BV4" s="130">
        <v>48</v>
      </c>
      <c r="BW4" s="130">
        <v>71</v>
      </c>
      <c r="BX4" s="211">
        <v>71</v>
      </c>
      <c r="BY4" s="211">
        <v>177</v>
      </c>
      <c r="BZ4" s="98"/>
      <c r="CA4" s="151">
        <f t="shared" ref="CA4:CA35" si="10">IF(ISTEXT(CB4),1,0)</f>
        <v>1</v>
      </c>
      <c r="CB4" s="142" t="str">
        <f>IF(ISNA(MATCH(CC4,CD$4:CD$51,0)),"QF",IF(ISNA(MATCH(CC4,CE$4:CE$51,0)),"SF",IF(ISNA(MATCH(CC4,CF$4:CF$51,0)),"F",IF(ISNA(MATCH(CC4,CG$4:CG$51,0)),"W",IF(ISNA(MATCH(CC4,CH$4:CH$51,0)),"WF","WC")))))</f>
        <v>QF</v>
      </c>
      <c r="CC4" s="158">
        <v>8</v>
      </c>
      <c r="CD4" s="158">
        <v>11</v>
      </c>
      <c r="CE4" s="130">
        <v>16</v>
      </c>
      <c r="CF4" s="152">
        <v>16</v>
      </c>
      <c r="CG4" s="152">
        <v>16</v>
      </c>
      <c r="CH4" s="152">
        <v>148</v>
      </c>
      <c r="CJ4" s="164">
        <f t="shared" ref="CJ4:CJ35" si="11">IF(ISTEXT(CK4),1,0)</f>
        <v>1</v>
      </c>
      <c r="CK4" s="142" t="str">
        <f>IF(ISNA(MATCH(CL4,CM$4:CM$51,0)),"QF",IF(ISNA(MATCH(CL4,CN$4:CN$51,0)),"SF",IF(ISNA(MATCH(CL4,CO$4:CO$51,0)),"F",IF(ISNA(MATCH(CL4,CP$4:CP$51,0)),"W",IF(ISNA(MATCH(CL4,CQ$4:CQ$51,0)),"WF","WC")))))</f>
        <v>SF</v>
      </c>
      <c r="CL4" s="158">
        <v>25</v>
      </c>
      <c r="CM4" s="158">
        <v>25</v>
      </c>
      <c r="CN4" s="130">
        <v>67</v>
      </c>
      <c r="CO4" s="152">
        <v>67</v>
      </c>
      <c r="CP4" s="152">
        <v>67</v>
      </c>
      <c r="CQ4" s="152">
        <v>67</v>
      </c>
      <c r="CR4" s="164"/>
      <c r="CS4" s="164">
        <f>IF(ISTEXT(CT4),1,0)</f>
        <v>1</v>
      </c>
      <c r="CT4" s="142" t="str">
        <f>IF(ISNA(MATCH(CU4,CV$4:CV$51,0)),"QF",IF(ISNA(MATCH(CU4,CW$4:CW$51,0)),"SF",IF(ISNA(MATCH(CU4,CX$4:CX$51,0)),"F",IF(ISNA(MATCH(CU4,CY$4:CY$51,0)),"W",IF(ISNA(MATCH(CU4,CZ$4:CZ$51,0)),"WF","WC")))))</f>
        <v>F</v>
      </c>
      <c r="CU4" s="158">
        <v>16</v>
      </c>
      <c r="CV4" s="158">
        <v>16</v>
      </c>
      <c r="CW4" s="130">
        <v>16</v>
      </c>
      <c r="CX4" s="152">
        <v>67</v>
      </c>
      <c r="CY4" s="152">
        <v>67</v>
      </c>
      <c r="CZ4" s="152">
        <v>67</v>
      </c>
      <c r="DB4" s="164">
        <f>IF(ISTEXT(DC4),1,0)</f>
        <v>1</v>
      </c>
      <c r="DC4" s="142" t="str">
        <f>IF(ISNA(MATCH(DD4,DE$4:DE$51,0)),"QF",IF(ISNA(MATCH(DD4,DF$4:DF$51,0)),"SF",IF(ISNA(MATCH(DD4,DG$4:DG$51,0)),"F",IF(ISNA(MATCH(DD4,DH$4:DH$51,0)),"W",IF(ISNA(MATCH(DD4,DI$4:DI$51,0)),"WF","WC")))))</f>
        <v>SF</v>
      </c>
      <c r="DD4" s="130">
        <v>11</v>
      </c>
      <c r="DE4" s="160">
        <v>11</v>
      </c>
      <c r="DF4" s="130">
        <v>25</v>
      </c>
      <c r="DG4" s="152">
        <v>25</v>
      </c>
      <c r="DH4" s="152">
        <v>111</v>
      </c>
      <c r="DI4" s="152">
        <v>111</v>
      </c>
      <c r="DK4" s="164">
        <f>IF(ISTEXT(DL4),1,0)</f>
        <v>1</v>
      </c>
      <c r="DL4" s="142" t="str">
        <f>IF(ISNA(MATCH(DM4,DN$4:DN$51,0)),"QF",IF(ISNA(MATCH(DM4,DO$4:DO$51,0)),"SF",IF(ISNA(MATCH(DM4,DP$4:DP$51,0)),"F",IF(ISNA(MATCH(DM4,DQ$4:DQ$51,0)),"W",IF(ISNA(MATCH(DM4,DR$4:DR$51,0)),"WF","WC")))))</f>
        <v>QF</v>
      </c>
      <c r="DM4" s="130">
        <v>11</v>
      </c>
      <c r="DN4" s="160">
        <v>16</v>
      </c>
      <c r="DO4" s="130">
        <v>16</v>
      </c>
      <c r="DP4" s="152">
        <v>16</v>
      </c>
      <c r="DQ4" s="152">
        <v>16</v>
      </c>
      <c r="DR4" s="152">
        <v>16</v>
      </c>
      <c r="DT4" s="249">
        <f>IF(ISTEXT(DU4),1,0)</f>
        <v>1</v>
      </c>
      <c r="DU4" s="142" t="str">
        <f>IF(ISNA(MATCH(DV4,DW$4:DW$51,0)),"QF",IF(ISNA(MATCH(DV4,DX$4:DX$51,0)),"SF",IF(ISNA(MATCH(DV4,DY$4:DY$51,0)),"F",IF(ISNA(MATCH(DV4,DZ$4:DZ$51,0)),"W",IF(ISNA(MATCH(DV4,EA$4:EA$51,0)),"WF","WC")))))</f>
        <v>SF</v>
      </c>
      <c r="DV4" s="130">
        <v>11</v>
      </c>
      <c r="DW4" s="160">
        <v>11</v>
      </c>
      <c r="DX4" s="130">
        <v>33</v>
      </c>
      <c r="DY4" s="152">
        <v>33</v>
      </c>
      <c r="DZ4" s="152">
        <v>33</v>
      </c>
      <c r="EA4" s="152">
        <v>610</v>
      </c>
      <c r="EC4" s="249">
        <f>IF(ISTEXT(ED4),1,0)</f>
        <v>1</v>
      </c>
      <c r="ED4" s="152" t="str">
        <f t="shared" ref="ED4:ED35" si="12">IF(ISNA(MATCH(EE4,EF$4:EF$119,0)),"QF",IF(ISNA(MATCH(EE4,EG$4:EG$119,0)),"SF",IF(ISNA(MATCH(EE4,EH$4:EH$119,0)),"F",IF(ISNA(MATCH(EE4,EI$4:EI$119,0)),"W",IF(ISNA(MATCH(EE4,EJ$4:EJ$119,0)),"WF","WC")))))</f>
        <v>QF</v>
      </c>
      <c r="EE4" s="160">
        <v>11</v>
      </c>
      <c r="EF4" s="130">
        <v>25</v>
      </c>
      <c r="EG4" s="160">
        <v>27</v>
      </c>
      <c r="EH4" s="249">
        <v>67</v>
      </c>
      <c r="EI4" s="249">
        <v>74</v>
      </c>
      <c r="EJ4" s="152">
        <v>74</v>
      </c>
      <c r="EL4" s="249">
        <f>IF(ISTEXT(EM4),1,0)</f>
        <v>1</v>
      </c>
      <c r="EM4" s="152" t="str">
        <f t="shared" ref="EM4:EM35" si="13">IF(ISNA(MATCH(EN4,EO$4:EO$246,0)),"QF",IF(ISNA(MATCH(EN4,EP$4:EP$249,0)),"SF",IF(ISNA(MATCH(EN4,EQ$4:EQ$256,0)),"F",IF(ISNA(MATCH(EN4,ER$4:ER$256,0)),"W",IF(ISNA(MATCH(EN4,ES$4:ES$257,0)),"WS",IF(ISNA(MATCH(EN4,ET$4:ET$257,0)),"WF","WC"))))))</f>
        <v>SF</v>
      </c>
      <c r="EN4" s="193">
        <v>1</v>
      </c>
      <c r="EO4" s="211">
        <v>1</v>
      </c>
      <c r="EP4" s="211">
        <v>20</v>
      </c>
      <c r="EQ4" s="211">
        <v>20</v>
      </c>
      <c r="ER4" s="211">
        <v>118</v>
      </c>
      <c r="ES4" s="211">
        <v>118</v>
      </c>
      <c r="ET4" s="193">
        <v>118</v>
      </c>
      <c r="EV4" s="249">
        <f>IF(ISTEXT(EW4),1,0)</f>
        <v>1</v>
      </c>
      <c r="EW4" t="str">
        <f t="shared" ref="EW4:EW67" si="14">IF(ISNA(MATCH(EX4,EY$4:EY$246,0)),"QF",IF(ISNA(MATCH(EX4,EZ$4:EZ$249,0)),"SF",IF(ISNA(MATCH(EX4,FA$4:FA$256,0)),"F",IF(ISNA(MATCH(EX4,FB$4:FB$256,0)),"W",IF(ISNA(MATCH(EX4,FC$4:FC$257,0)),"WS",IF(ISNA(MATCH(EX4,FD$4:FD$257,0)),"WF","WC"))))))</f>
        <v>QF</v>
      </c>
      <c r="EX4" s="519">
        <v>16</v>
      </c>
      <c r="EY4" s="519">
        <v>33</v>
      </c>
      <c r="EZ4" s="519">
        <v>33</v>
      </c>
      <c r="FA4" s="519">
        <v>120</v>
      </c>
      <c r="FB4" s="519">
        <v>120</v>
      </c>
      <c r="FC4" s="519">
        <v>120</v>
      </c>
      <c r="FD4" s="519">
        <v>120</v>
      </c>
    </row>
    <row r="5" spans="1:160" ht="13" x14ac:dyDescent="0.3">
      <c r="A5" s="151">
        <f t="shared" si="1"/>
        <v>0</v>
      </c>
      <c r="B5" s="164"/>
      <c r="C5" s="162"/>
      <c r="D5" s="131"/>
      <c r="E5" s="98">
        <v>71</v>
      </c>
      <c r="F5" s="162"/>
      <c r="G5" s="131">
        <v>48</v>
      </c>
      <c r="I5" s="151">
        <f t="shared" si="2"/>
        <v>1</v>
      </c>
      <c r="J5" s="164" t="s">
        <v>63</v>
      </c>
      <c r="K5" s="162">
        <v>22</v>
      </c>
      <c r="L5" s="271">
        <v>41</v>
      </c>
      <c r="M5" s="271">
        <v>65</v>
      </c>
      <c r="N5" s="271">
        <v>102</v>
      </c>
      <c r="O5" s="271">
        <v>232</v>
      </c>
      <c r="Q5" s="151">
        <f t="shared" si="3"/>
        <v>1</v>
      </c>
      <c r="R5" s="142" t="str">
        <f t="shared" ref="R5:R68" si="15">IF(ISNA(MATCH(S5,T$4:T$51,0)),"QF",IF(ISNA(MATCH(S5,U$4:U$51,0)),"SF",IF(ISNA(MATCH(S5,V$4:V$51,0)),"F",IF(ISNA(MATCH(S5,W$4:W$51,0)),"W",IF(ISNA(MATCH(S5,X$4:X$51,0)),"WF","WC")))))</f>
        <v>SF</v>
      </c>
      <c r="S5" s="146">
        <v>21</v>
      </c>
      <c r="T5" s="126">
        <v>33</v>
      </c>
      <c r="U5" s="126">
        <v>53</v>
      </c>
      <c r="V5" s="126">
        <v>254</v>
      </c>
      <c r="W5" s="126">
        <v>294</v>
      </c>
      <c r="Y5" s="151">
        <f t="shared" si="4"/>
        <v>1</v>
      </c>
      <c r="Z5" s="142" t="str">
        <f t="shared" ref="Z5:Z68" si="16">IF(ISNA(MATCH(AA5,AB$4:AB$51,0)),"QF",IF(ISNA(MATCH(AA5,AC$4:AC$51,0)),"SF",IF(ISNA(MATCH(AA5,AD$4:AD$51,0)),"F",IF(ISNA(MATCH(AA5,AE$4:AE$51,0)),"W",IF(ISNA(MATCH(AA5,AF$4:AF$51,0)),"WF","WC")))))</f>
        <v>SF</v>
      </c>
      <c r="AA5" s="126">
        <v>16</v>
      </c>
      <c r="AB5" s="128">
        <v>16</v>
      </c>
      <c r="AC5" s="126">
        <v>60</v>
      </c>
      <c r="AD5" s="126">
        <v>60</v>
      </c>
      <c r="AE5" s="127">
        <v>71</v>
      </c>
      <c r="AF5" s="126">
        <v>71</v>
      </c>
      <c r="AH5" s="151">
        <f t="shared" si="5"/>
        <v>1</v>
      </c>
      <c r="AI5" s="142" t="str">
        <f t="shared" ref="AI5:AI68" si="17">IF(ISNA(MATCH(AJ5,AK$4:AK$51,0)),"QF",IF(ISNA(MATCH(AJ5,AL$4:AL$51,0)),"SF",IF(ISNA(MATCH(AJ5,AM$4:AM$51,0)),"F",IF(ISNA(MATCH(AJ5,AN$4:AN$51,0)),"W",IF(ISNA(MATCH(AJ5,AO$4:AO$51,0)),"WF","WC")))))</f>
        <v>SF</v>
      </c>
      <c r="AJ5" s="126">
        <v>16</v>
      </c>
      <c r="AK5" s="126">
        <v>16</v>
      </c>
      <c r="AL5" s="126">
        <v>47</v>
      </c>
      <c r="AM5" s="127">
        <v>51</v>
      </c>
      <c r="AN5" s="127">
        <v>51</v>
      </c>
      <c r="AO5" s="126">
        <v>111</v>
      </c>
      <c r="AQ5" s="151">
        <f t="shared" si="6"/>
        <v>1</v>
      </c>
      <c r="AR5" s="142" t="str">
        <f t="shared" ref="AR5:AR68" si="18">IF(ISNA(MATCH(AS5,AT$4:AT$51,0)),"QF",IF(ISNA(MATCH(AS5,AU$4:AU$51,0)),"SF",IF(ISNA(MATCH(AS5,AV$4:AV$51,0)),"F",IF(ISNA(MATCH(AS5,AW$4:AW$51,0)),"W",IF(ISNA(MATCH(AS5,AX$4:AX$51,0)),"WF","WC")))))</f>
        <v>SF</v>
      </c>
      <c r="AS5" s="131">
        <v>16</v>
      </c>
      <c r="AT5" s="131">
        <v>27</v>
      </c>
      <c r="AU5" s="142">
        <v>45</v>
      </c>
      <c r="AV5" s="131">
        <v>71</v>
      </c>
      <c r="AW5" s="142">
        <v>494</v>
      </c>
      <c r="AX5" s="142">
        <v>494</v>
      </c>
      <c r="AZ5" s="151">
        <f t="shared" si="7"/>
        <v>1</v>
      </c>
      <c r="BA5" s="142" t="str">
        <f t="shared" ref="BA5:BA68" si="19">IF(ISNA(MATCH(BB5,BC$4:BC$51,0)),"QF",IF(ISNA(MATCH(BB5,BD$4:BD$51,0)),"SF",IF(ISNA(MATCH(BB5,BE$4:BE$51,0)),"F",IF(ISNA(MATCH(BB5,BF$4:BF$51,0)),"W",IF(ISNA(MATCH(BB5,BG$4:BG$51,0)),"WF","WC")))))</f>
        <v>QF</v>
      </c>
      <c r="BB5" s="131">
        <v>22</v>
      </c>
      <c r="BC5" s="131">
        <v>33</v>
      </c>
      <c r="BD5" s="131">
        <v>56</v>
      </c>
      <c r="BE5" s="131">
        <v>56</v>
      </c>
      <c r="BF5" s="212">
        <v>259</v>
      </c>
      <c r="BG5" s="212">
        <v>330</v>
      </c>
      <c r="BI5" s="151">
        <f t="shared" si="8"/>
        <v>1</v>
      </c>
      <c r="BJ5" s="142" t="str">
        <f t="shared" ref="BJ5:BJ68" si="20">IF(ISNA(MATCH(BK5,BL$4:BL$51,0)),"QF",IF(ISNA(MATCH(BK5,BM$4:BM$51,0)),"SF",IF(ISNA(MATCH(BK5,BN$4:BN$51,0)),"F",IF(ISNA(MATCH(BK5,BO$4:BO$51,0)),"W",IF(ISNA(MATCH(BK5,BP$4:BP$51,0)),"WF","WC")))))</f>
        <v>QF</v>
      </c>
      <c r="BK5" s="131">
        <v>16</v>
      </c>
      <c r="BL5" s="142">
        <v>27</v>
      </c>
      <c r="BM5" s="142">
        <v>27</v>
      </c>
      <c r="BN5" s="131">
        <v>177</v>
      </c>
      <c r="BO5" s="212">
        <v>195</v>
      </c>
      <c r="BP5" s="212">
        <v>296</v>
      </c>
      <c r="BR5" s="151">
        <f t="shared" si="9"/>
        <v>1</v>
      </c>
      <c r="BS5" s="142" t="str">
        <f t="shared" ref="BS5:BS68" si="21">IF(ISNA(MATCH(BT5,BU$4:BU$51,0)),"QF",IF(ISNA(MATCH(BT5,BV$4:BV$51,0)),"SF",IF(ISNA(MATCH(BT5,BW$4:BW$51,0)),"F",IF(ISNA(MATCH(BT5,BX$4:BX$51,0)),"W",IF(ISNA(MATCH(BT5,BY$4:BY$51,0)),"WF","WC")))))</f>
        <v>SF</v>
      </c>
      <c r="BT5" s="142">
        <v>27</v>
      </c>
      <c r="BU5" s="131">
        <v>48</v>
      </c>
      <c r="BV5" s="374">
        <v>51</v>
      </c>
      <c r="BW5" s="131">
        <v>173</v>
      </c>
      <c r="BX5" s="212">
        <v>177</v>
      </c>
      <c r="BY5" s="212">
        <v>190</v>
      </c>
      <c r="BZ5" s="98"/>
      <c r="CA5" s="151">
        <f t="shared" si="10"/>
        <v>1</v>
      </c>
      <c r="CB5" s="142" t="str">
        <f t="shared" ref="CB5:CB68" si="22">IF(ISNA(MATCH(CC5,CD$4:CD$51,0)),"QF",IF(ISNA(MATCH(CC5,CE$4:CE$51,0)),"SF",IF(ISNA(MATCH(CC5,CF$4:CF$51,0)),"F",IF(ISNA(MATCH(CC5,CG$4:CG$51,0)),"W",IF(ISNA(MATCH(CC5,CH$4:CH$51,0)),"WF","WC")))))</f>
        <v>SF</v>
      </c>
      <c r="CC5" s="162">
        <v>11</v>
      </c>
      <c r="CD5" s="142">
        <v>16</v>
      </c>
      <c r="CE5" s="131">
        <v>60</v>
      </c>
      <c r="CF5" s="142">
        <v>60</v>
      </c>
      <c r="CG5" s="131">
        <v>67</v>
      </c>
      <c r="CH5" s="131">
        <v>217</v>
      </c>
      <c r="CJ5" s="164">
        <f t="shared" si="11"/>
        <v>1</v>
      </c>
      <c r="CK5" s="142" t="str">
        <f t="shared" ref="CK5:CK68" si="23">IF(ISNA(MATCH(CL5,CM$4:CM$51,0)),"QF",IF(ISNA(MATCH(CL5,CN$4:CN$51,0)),"SF",IF(ISNA(MATCH(CL5,CO$4:CO$51,0)),"F",IF(ISNA(MATCH(CL5,CP$4:CP$51,0)),"W",IF(ISNA(MATCH(CL5,CQ$4:CQ$51,0)),"WF","WC")))))</f>
        <v>SF</v>
      </c>
      <c r="CL5" s="162">
        <v>27</v>
      </c>
      <c r="CM5" s="142">
        <v>27</v>
      </c>
      <c r="CN5" s="131">
        <v>68</v>
      </c>
      <c r="CO5" s="142">
        <v>68</v>
      </c>
      <c r="CP5" s="131">
        <v>68</v>
      </c>
      <c r="CQ5" s="131">
        <v>111</v>
      </c>
      <c r="CR5" s="162"/>
      <c r="CS5" s="164">
        <f t="shared" ref="CS5:CS68" si="24">IF(ISTEXT(CT5),1,0)</f>
        <v>1</v>
      </c>
      <c r="CT5" s="142" t="str">
        <f t="shared" ref="CT5:CT68" si="25">IF(ISNA(MATCH(CU5,CV$4:CV$51,0)),"QF",IF(ISNA(MATCH(CU5,CW$4:CW$51,0)),"SF",IF(ISNA(MATCH(CU5,CX$4:CX$51,0)),"F",IF(ISNA(MATCH(CU5,CY$4:CY$51,0)),"W",IF(ISNA(MATCH(CU5,CZ$4:CZ$51,0)),"WF","WC")))))</f>
        <v>SF</v>
      </c>
      <c r="CU5" s="162">
        <v>20</v>
      </c>
      <c r="CV5" s="142">
        <v>20</v>
      </c>
      <c r="CW5" s="131">
        <v>33</v>
      </c>
      <c r="CX5" s="131">
        <v>177</v>
      </c>
      <c r="CY5" s="131">
        <v>177</v>
      </c>
      <c r="CZ5" s="131">
        <v>177</v>
      </c>
      <c r="DB5" s="164">
        <f t="shared" ref="DB5:DB68" si="26">IF(ISTEXT(DC5),1,0)</f>
        <v>1</v>
      </c>
      <c r="DC5" s="142" t="str">
        <f t="shared" ref="DC5:DC68" si="27">IF(ISNA(MATCH(DD5,DE$4:DE$51,0)),"QF",IF(ISNA(MATCH(DD5,DF$4:DF$51,0)),"SF",IF(ISNA(MATCH(DD5,DG$4:DG$51,0)),"F",IF(ISNA(MATCH(DD5,DH$4:DH$51,0)),"W",IF(ISNA(MATCH(DD5,DI$4:DI$51,0)),"WF","WC")))))</f>
        <v>QF</v>
      </c>
      <c r="DD5" s="131">
        <v>16</v>
      </c>
      <c r="DE5" s="214">
        <v>25</v>
      </c>
      <c r="DF5" s="131">
        <v>51</v>
      </c>
      <c r="DG5" s="131">
        <v>51</v>
      </c>
      <c r="DH5" s="131">
        <v>177</v>
      </c>
      <c r="DI5" s="131">
        <v>254</v>
      </c>
      <c r="DK5" s="164">
        <f t="shared" ref="DK5:DK68" si="28">IF(ISTEXT(DL5),1,0)</f>
        <v>1</v>
      </c>
      <c r="DL5" s="142" t="str">
        <f t="shared" ref="DL5:DL68" si="29">IF(ISNA(MATCH(DM5,DN$4:DN$51,0)),"QF",IF(ISNA(MATCH(DM5,DO$4:DO$51,0)),"SF",IF(ISNA(MATCH(DM5,DP$4:DP$51,0)),"F",IF(ISNA(MATCH(DM5,DQ$4:DQ$51,0)),"W",IF(ISNA(MATCH(DM5,DR$4:DR$51,0)),"WF","WC")))))</f>
        <v>WC</v>
      </c>
      <c r="DM5" s="131">
        <v>16</v>
      </c>
      <c r="DN5" s="214">
        <v>25</v>
      </c>
      <c r="DO5" s="131">
        <v>25</v>
      </c>
      <c r="DP5" s="131">
        <v>25</v>
      </c>
      <c r="DQ5" s="131">
        <v>25</v>
      </c>
      <c r="DR5" s="131">
        <v>25</v>
      </c>
      <c r="DT5" s="164">
        <f t="shared" ref="DT5:DT68" si="30">IF(ISTEXT(DU5),1,0)</f>
        <v>1</v>
      </c>
      <c r="DU5" s="142" t="str">
        <f t="shared" ref="DU5:DU68" si="31">IF(ISNA(MATCH(DV5,DW$4:DW$51,0)),"QF",IF(ISNA(MATCH(DV5,DX$4:DX$51,0)),"SF",IF(ISNA(MATCH(DV5,DY$4:DY$51,0)),"F",IF(ISNA(MATCH(DV5,DZ$4:DZ$51,0)),"W",IF(ISNA(MATCH(DV5,EA$4:EA$51,0)),"WF","WC")))))</f>
        <v>QF</v>
      </c>
      <c r="DV5" s="131">
        <v>16</v>
      </c>
      <c r="DW5" s="214">
        <v>33</v>
      </c>
      <c r="DX5" s="131">
        <v>67</v>
      </c>
      <c r="DY5" s="131">
        <v>148</v>
      </c>
      <c r="DZ5" s="131">
        <v>469</v>
      </c>
      <c r="EA5" s="131">
        <v>1241</v>
      </c>
      <c r="EC5" s="164">
        <f t="shared" ref="EC5:EC68" si="32">IF(ISTEXT(ED5),1,0)</f>
        <v>1</v>
      </c>
      <c r="ED5" s="142" t="str">
        <f t="shared" si="12"/>
        <v>QF</v>
      </c>
      <c r="EE5" s="98">
        <v>16</v>
      </c>
      <c r="EF5" s="142">
        <v>27</v>
      </c>
      <c r="EG5" s="98">
        <v>33</v>
      </c>
      <c r="EH5" s="162">
        <v>74</v>
      </c>
      <c r="EI5" s="162">
        <v>254</v>
      </c>
      <c r="EJ5" s="131">
        <v>254</v>
      </c>
      <c r="EL5" s="164">
        <f t="shared" ref="EL5:EL60" si="33">IF(ISTEXT(EM5),1,0)</f>
        <v>1</v>
      </c>
      <c r="EM5" s="142" t="str">
        <f t="shared" si="13"/>
        <v>SF</v>
      </c>
      <c r="EN5" s="196">
        <v>16</v>
      </c>
      <c r="EO5" s="212">
        <v>16</v>
      </c>
      <c r="EP5" s="212">
        <v>27</v>
      </c>
      <c r="EQ5" s="212">
        <v>118</v>
      </c>
      <c r="ER5" s="212">
        <v>148</v>
      </c>
      <c r="ES5" s="212">
        <v>987</v>
      </c>
      <c r="ET5" s="196">
        <v>1678</v>
      </c>
      <c r="EV5" s="164">
        <f t="shared" ref="EV5:EV68" si="34">IF(ISTEXT(EW5),1,0)</f>
        <v>1</v>
      </c>
      <c r="EW5" t="str">
        <f t="shared" si="14"/>
        <v>QF</v>
      </c>
      <c r="EX5" s="487">
        <v>20</v>
      </c>
      <c r="EY5" s="487">
        <v>67</v>
      </c>
      <c r="EZ5" s="487">
        <v>120</v>
      </c>
      <c r="FA5" s="487">
        <v>148</v>
      </c>
      <c r="FB5" s="487">
        <v>148</v>
      </c>
      <c r="FC5" s="487">
        <v>330</v>
      </c>
      <c r="FD5" s="487">
        <v>330</v>
      </c>
    </row>
    <row r="6" spans="1:160" ht="13.5" thickBot="1" x14ac:dyDescent="0.35">
      <c r="A6" s="151">
        <f t="shared" si="1"/>
        <v>0</v>
      </c>
      <c r="B6" s="164"/>
      <c r="C6" s="162"/>
      <c r="D6" s="131"/>
      <c r="E6" s="98"/>
      <c r="F6" s="162"/>
      <c r="G6" s="132">
        <v>176</v>
      </c>
      <c r="I6" s="151">
        <f t="shared" si="2"/>
        <v>1</v>
      </c>
      <c r="J6" s="164" t="s">
        <v>67</v>
      </c>
      <c r="K6" s="162">
        <v>25</v>
      </c>
      <c r="L6" s="271">
        <v>48</v>
      </c>
      <c r="M6" s="271">
        <v>102</v>
      </c>
      <c r="N6" s="271">
        <v>126</v>
      </c>
      <c r="O6" s="272">
        <v>255</v>
      </c>
      <c r="Q6" s="151">
        <f t="shared" si="3"/>
        <v>1</v>
      </c>
      <c r="R6" s="142" t="str">
        <f t="shared" si="15"/>
        <v>QF</v>
      </c>
      <c r="S6" s="146">
        <v>25</v>
      </c>
      <c r="T6" s="126">
        <v>45</v>
      </c>
      <c r="U6" s="126">
        <v>59</v>
      </c>
      <c r="V6" s="126">
        <v>111</v>
      </c>
      <c r="W6" s="126">
        <v>125</v>
      </c>
      <c r="Y6" s="151">
        <f t="shared" si="4"/>
        <v>1</v>
      </c>
      <c r="Z6" s="142" t="str">
        <f t="shared" si="16"/>
        <v>W</v>
      </c>
      <c r="AA6" s="127">
        <v>25</v>
      </c>
      <c r="AB6" s="128">
        <v>25</v>
      </c>
      <c r="AC6" s="128">
        <v>259</v>
      </c>
      <c r="AD6" s="128">
        <v>259</v>
      </c>
      <c r="AE6" s="126">
        <v>173</v>
      </c>
      <c r="AF6" s="236">
        <v>173</v>
      </c>
      <c r="AH6" s="151">
        <f t="shared" si="5"/>
        <v>1</v>
      </c>
      <c r="AI6" s="142" t="str">
        <f t="shared" si="17"/>
        <v>WF</v>
      </c>
      <c r="AJ6" s="128">
        <v>25</v>
      </c>
      <c r="AK6" s="128">
        <v>25</v>
      </c>
      <c r="AL6" s="127">
        <v>51</v>
      </c>
      <c r="AM6" s="126">
        <v>111</v>
      </c>
      <c r="AN6" s="126">
        <v>111</v>
      </c>
      <c r="AO6" s="236">
        <v>469</v>
      </c>
      <c r="AQ6" s="151">
        <f t="shared" si="6"/>
        <v>1</v>
      </c>
      <c r="AR6" s="142" t="str">
        <f t="shared" si="18"/>
        <v>F</v>
      </c>
      <c r="AS6" s="131">
        <v>27</v>
      </c>
      <c r="AT6" s="142">
        <v>45</v>
      </c>
      <c r="AU6" s="142">
        <v>66</v>
      </c>
      <c r="AV6" s="131">
        <v>175</v>
      </c>
      <c r="AW6" s="131">
        <v>435</v>
      </c>
      <c r="AX6" s="132">
        <v>435</v>
      </c>
      <c r="AZ6" s="151">
        <f t="shared" si="7"/>
        <v>1</v>
      </c>
      <c r="BA6" s="142" t="str">
        <f t="shared" si="19"/>
        <v>QF</v>
      </c>
      <c r="BB6" s="131">
        <v>27</v>
      </c>
      <c r="BC6" s="131">
        <v>45</v>
      </c>
      <c r="BD6" s="131">
        <v>259</v>
      </c>
      <c r="BE6" s="131">
        <v>259</v>
      </c>
      <c r="BF6" s="212">
        <v>67</v>
      </c>
      <c r="BG6" s="213">
        <v>503</v>
      </c>
      <c r="BI6" s="151">
        <f t="shared" si="8"/>
        <v>1</v>
      </c>
      <c r="BJ6" s="142" t="str">
        <f t="shared" si="20"/>
        <v>QF</v>
      </c>
      <c r="BK6" s="131">
        <v>20</v>
      </c>
      <c r="BL6" s="142">
        <v>33</v>
      </c>
      <c r="BM6" s="142">
        <v>33</v>
      </c>
      <c r="BN6" s="131">
        <v>195</v>
      </c>
      <c r="BO6" s="212">
        <v>217</v>
      </c>
      <c r="BP6" s="213">
        <v>522</v>
      </c>
      <c r="BR6" s="151">
        <f t="shared" si="9"/>
        <v>1</v>
      </c>
      <c r="BS6" s="142" t="str">
        <f t="shared" si="21"/>
        <v>QF</v>
      </c>
      <c r="BT6" s="142">
        <v>33</v>
      </c>
      <c r="BU6" s="374">
        <v>51</v>
      </c>
      <c r="BV6" s="142">
        <v>67</v>
      </c>
      <c r="BW6" s="131">
        <v>177</v>
      </c>
      <c r="BX6" s="212">
        <v>179</v>
      </c>
      <c r="BY6" s="213">
        <v>987</v>
      </c>
      <c r="BZ6" s="151"/>
      <c r="CA6" s="151">
        <f t="shared" si="10"/>
        <v>1</v>
      </c>
      <c r="CB6" s="142" t="str">
        <f t="shared" si="22"/>
        <v>WF</v>
      </c>
      <c r="CC6" s="162">
        <v>16</v>
      </c>
      <c r="CD6" s="131">
        <v>20</v>
      </c>
      <c r="CE6" s="142">
        <v>67</v>
      </c>
      <c r="CF6" s="131">
        <v>67</v>
      </c>
      <c r="CG6" s="131">
        <v>148</v>
      </c>
      <c r="CH6" s="132">
        <v>1114</v>
      </c>
      <c r="CJ6" s="164">
        <f t="shared" si="11"/>
        <v>1</v>
      </c>
      <c r="CK6" s="142" t="str">
        <f t="shared" si="23"/>
        <v>SF</v>
      </c>
      <c r="CL6" s="162">
        <v>33</v>
      </c>
      <c r="CM6" s="131">
        <v>33</v>
      </c>
      <c r="CN6" s="142">
        <v>85</v>
      </c>
      <c r="CO6" s="131">
        <v>111</v>
      </c>
      <c r="CP6" s="131">
        <v>111</v>
      </c>
      <c r="CQ6" s="132">
        <v>971</v>
      </c>
      <c r="CR6" s="162"/>
      <c r="CS6" s="164">
        <f t="shared" si="24"/>
        <v>1</v>
      </c>
      <c r="CT6" s="142" t="str">
        <f t="shared" si="25"/>
        <v>SF</v>
      </c>
      <c r="CU6" s="162">
        <v>25</v>
      </c>
      <c r="CV6" s="131">
        <v>25</v>
      </c>
      <c r="CW6" s="142">
        <v>67</v>
      </c>
      <c r="CX6" s="142">
        <v>233</v>
      </c>
      <c r="CY6" s="131">
        <v>294</v>
      </c>
      <c r="CZ6" s="132">
        <v>294</v>
      </c>
      <c r="DB6" s="164">
        <f t="shared" si="26"/>
        <v>1</v>
      </c>
      <c r="DC6" s="142" t="str">
        <f t="shared" si="27"/>
        <v>W</v>
      </c>
      <c r="DD6" s="131">
        <v>25</v>
      </c>
      <c r="DE6" s="163">
        <v>33</v>
      </c>
      <c r="DF6" s="142">
        <v>71</v>
      </c>
      <c r="DG6" s="142">
        <v>111</v>
      </c>
      <c r="DH6" s="131">
        <v>254</v>
      </c>
      <c r="DI6" s="132">
        <v>973</v>
      </c>
      <c r="DK6" s="164">
        <f t="shared" si="28"/>
        <v>1</v>
      </c>
      <c r="DL6" s="142" t="str">
        <f t="shared" si="29"/>
        <v>WC</v>
      </c>
      <c r="DM6" s="131">
        <v>25</v>
      </c>
      <c r="DN6" s="163">
        <v>67</v>
      </c>
      <c r="DO6" s="142">
        <v>67</v>
      </c>
      <c r="DP6" s="142">
        <v>118</v>
      </c>
      <c r="DQ6" s="131">
        <v>180</v>
      </c>
      <c r="DR6" s="132">
        <v>180</v>
      </c>
      <c r="DT6" s="164">
        <f t="shared" si="30"/>
        <v>1</v>
      </c>
      <c r="DU6" s="142" t="str">
        <f t="shared" si="31"/>
        <v>QF</v>
      </c>
      <c r="DV6" s="131">
        <v>20</v>
      </c>
      <c r="DW6" s="163">
        <v>67</v>
      </c>
      <c r="DX6" s="142">
        <v>148</v>
      </c>
      <c r="DY6" s="142">
        <v>303</v>
      </c>
      <c r="DZ6" s="131">
        <v>610</v>
      </c>
      <c r="EA6" s="132">
        <v>1477</v>
      </c>
      <c r="EC6" s="164">
        <f t="shared" si="32"/>
        <v>1</v>
      </c>
      <c r="ED6" s="142" t="str">
        <f t="shared" si="12"/>
        <v>QF</v>
      </c>
      <c r="EE6" s="98">
        <v>20</v>
      </c>
      <c r="EF6" s="131">
        <v>33</v>
      </c>
      <c r="EG6" s="151">
        <v>67</v>
      </c>
      <c r="EH6" s="164">
        <v>254</v>
      </c>
      <c r="EI6" s="162">
        <v>469</v>
      </c>
      <c r="EJ6" s="131">
        <v>469</v>
      </c>
      <c r="EL6" s="164">
        <f t="shared" si="33"/>
        <v>1</v>
      </c>
      <c r="EM6" s="142" t="str">
        <f t="shared" si="13"/>
        <v>W</v>
      </c>
      <c r="EN6" s="196">
        <v>20</v>
      </c>
      <c r="EO6" s="212">
        <v>20</v>
      </c>
      <c r="EP6" s="212">
        <v>67</v>
      </c>
      <c r="EQ6" s="212">
        <v>144</v>
      </c>
      <c r="ER6" s="212">
        <v>987</v>
      </c>
      <c r="ES6" s="212">
        <v>1671</v>
      </c>
      <c r="ET6" s="196">
        <v>1671</v>
      </c>
      <c r="EV6" s="164">
        <f t="shared" si="34"/>
        <v>1</v>
      </c>
      <c r="EW6" t="str">
        <f t="shared" si="14"/>
        <v>QF</v>
      </c>
      <c r="EX6" s="487">
        <v>25</v>
      </c>
      <c r="EY6" s="487">
        <v>85</v>
      </c>
      <c r="EZ6" s="487">
        <v>133</v>
      </c>
      <c r="FA6" s="487">
        <v>195</v>
      </c>
      <c r="FB6" s="487">
        <v>195</v>
      </c>
      <c r="FC6" s="487">
        <v>1405</v>
      </c>
      <c r="FD6" s="517">
        <v>2481</v>
      </c>
    </row>
    <row r="7" spans="1:160" ht="13" thickBot="1" x14ac:dyDescent="0.3">
      <c r="A7" s="151">
        <f t="shared" si="1"/>
        <v>0</v>
      </c>
      <c r="B7" s="164"/>
      <c r="C7" s="162"/>
      <c r="D7" s="131"/>
      <c r="E7" s="98"/>
      <c r="F7" s="131">
        <v>45</v>
      </c>
      <c r="G7" s="2"/>
      <c r="I7" s="151">
        <f t="shared" si="2"/>
        <v>1</v>
      </c>
      <c r="J7" s="164" t="s">
        <v>63</v>
      </c>
      <c r="K7" s="162">
        <v>28</v>
      </c>
      <c r="L7" s="271">
        <v>61</v>
      </c>
      <c r="M7" s="271">
        <v>126</v>
      </c>
      <c r="N7" s="271">
        <v>131</v>
      </c>
      <c r="O7" s="2"/>
      <c r="Q7" s="151">
        <f t="shared" si="3"/>
        <v>1</v>
      </c>
      <c r="R7" s="142" t="str">
        <f t="shared" si="15"/>
        <v>QF</v>
      </c>
      <c r="S7" s="146">
        <v>31</v>
      </c>
      <c r="T7" s="126">
        <v>47</v>
      </c>
      <c r="U7" s="126">
        <v>60</v>
      </c>
      <c r="V7" s="126">
        <v>349</v>
      </c>
      <c r="W7" s="126">
        <v>365</v>
      </c>
      <c r="Y7" s="151">
        <f t="shared" si="4"/>
        <v>1</v>
      </c>
      <c r="Z7" s="142" t="str">
        <f t="shared" si="16"/>
        <v>QF</v>
      </c>
      <c r="AA7" s="127">
        <v>27</v>
      </c>
      <c r="AB7" s="128">
        <v>45</v>
      </c>
      <c r="AC7" s="128">
        <v>66</v>
      </c>
      <c r="AD7" s="128">
        <v>66</v>
      </c>
      <c r="AE7" s="126">
        <v>180</v>
      </c>
      <c r="AF7" s="156"/>
      <c r="AH7" s="151">
        <f t="shared" si="5"/>
        <v>1</v>
      </c>
      <c r="AI7" s="142" t="str">
        <f t="shared" si="17"/>
        <v>SF</v>
      </c>
      <c r="AJ7" s="126">
        <v>27</v>
      </c>
      <c r="AK7" s="126">
        <v>27</v>
      </c>
      <c r="AL7" s="128">
        <v>67</v>
      </c>
      <c r="AM7" s="126">
        <v>175</v>
      </c>
      <c r="AN7" s="126">
        <v>343</v>
      </c>
      <c r="AO7" s="156"/>
      <c r="AQ7" s="151">
        <f t="shared" si="6"/>
        <v>1</v>
      </c>
      <c r="AR7" s="142" t="str">
        <f t="shared" si="18"/>
        <v>QF</v>
      </c>
      <c r="AS7" s="142">
        <v>33</v>
      </c>
      <c r="AT7" s="131">
        <v>48</v>
      </c>
      <c r="AU7" s="142">
        <v>67</v>
      </c>
      <c r="AV7" s="131">
        <v>340</v>
      </c>
      <c r="AW7" s="131">
        <v>1218</v>
      </c>
      <c r="AX7" s="98"/>
      <c r="AZ7" s="151">
        <f t="shared" si="7"/>
        <v>1</v>
      </c>
      <c r="BA7" s="142" t="str">
        <f t="shared" si="19"/>
        <v>W</v>
      </c>
      <c r="BB7" s="131">
        <v>33</v>
      </c>
      <c r="BC7" s="131">
        <v>56</v>
      </c>
      <c r="BD7" s="131">
        <v>67</v>
      </c>
      <c r="BE7" s="131">
        <v>67</v>
      </c>
      <c r="BF7" s="212">
        <v>254</v>
      </c>
      <c r="BI7" s="151">
        <f t="shared" si="8"/>
        <v>1</v>
      </c>
      <c r="BJ7" s="142" t="str">
        <f t="shared" si="20"/>
        <v>WF</v>
      </c>
      <c r="BK7" s="142">
        <v>25</v>
      </c>
      <c r="BL7" s="131">
        <v>48</v>
      </c>
      <c r="BM7" s="131">
        <v>48</v>
      </c>
      <c r="BN7" s="131">
        <v>201</v>
      </c>
      <c r="BO7" s="212">
        <v>296</v>
      </c>
      <c r="BR7" s="151">
        <f t="shared" si="9"/>
        <v>1</v>
      </c>
      <c r="BS7" s="142" t="str">
        <f t="shared" si="21"/>
        <v>QF</v>
      </c>
      <c r="BT7" s="131">
        <v>39</v>
      </c>
      <c r="BU7" s="142">
        <v>67</v>
      </c>
      <c r="BV7" s="131">
        <v>71</v>
      </c>
      <c r="BW7" s="131">
        <v>179</v>
      </c>
      <c r="BX7" s="212">
        <v>190</v>
      </c>
      <c r="BZ7" s="98"/>
      <c r="CA7" s="151">
        <f t="shared" si="10"/>
        <v>1</v>
      </c>
      <c r="CB7" s="142" t="str">
        <f t="shared" si="22"/>
        <v>SF</v>
      </c>
      <c r="CC7" s="162">
        <v>20</v>
      </c>
      <c r="CD7" s="131">
        <v>27</v>
      </c>
      <c r="CE7" s="131">
        <v>100</v>
      </c>
      <c r="CF7" s="131">
        <v>148</v>
      </c>
      <c r="CG7" s="142">
        <v>217</v>
      </c>
      <c r="CH7" s="1"/>
      <c r="CJ7" s="164">
        <f t="shared" si="11"/>
        <v>1</v>
      </c>
      <c r="CK7" s="142" t="str">
        <f t="shared" si="23"/>
        <v>SF</v>
      </c>
      <c r="CL7" s="162">
        <v>40</v>
      </c>
      <c r="CM7" s="131">
        <v>40</v>
      </c>
      <c r="CN7" s="131">
        <v>111</v>
      </c>
      <c r="CO7" s="131">
        <v>121</v>
      </c>
      <c r="CP7" s="142">
        <v>217</v>
      </c>
      <c r="CQ7" s="1"/>
      <c r="CR7" s="1"/>
      <c r="CS7" s="164">
        <f t="shared" si="24"/>
        <v>1</v>
      </c>
      <c r="CT7" s="142" t="str">
        <f t="shared" si="25"/>
        <v>SF</v>
      </c>
      <c r="CU7" s="162">
        <v>27</v>
      </c>
      <c r="CV7" s="131">
        <v>27</v>
      </c>
      <c r="CW7" s="131">
        <v>148</v>
      </c>
      <c r="CX7" s="131">
        <v>254</v>
      </c>
      <c r="CY7" s="142">
        <v>469</v>
      </c>
      <c r="CZ7" s="1"/>
      <c r="DB7" s="164">
        <f t="shared" si="26"/>
        <v>1</v>
      </c>
      <c r="DC7" s="142" t="str">
        <f t="shared" si="27"/>
        <v>QF</v>
      </c>
      <c r="DD7" s="131">
        <v>27</v>
      </c>
      <c r="DE7" s="163">
        <v>40</v>
      </c>
      <c r="DF7" s="131">
        <v>103</v>
      </c>
      <c r="DG7" s="131">
        <v>177</v>
      </c>
      <c r="DH7" s="142">
        <v>781</v>
      </c>
      <c r="DI7" s="1"/>
      <c r="DK7" s="164">
        <f t="shared" si="28"/>
        <v>1</v>
      </c>
      <c r="DL7" s="142" t="str">
        <f t="shared" si="29"/>
        <v>QF</v>
      </c>
      <c r="DM7" s="131">
        <v>27</v>
      </c>
      <c r="DN7" s="163">
        <v>68</v>
      </c>
      <c r="DO7" s="131">
        <v>68</v>
      </c>
      <c r="DP7" s="131">
        <v>180</v>
      </c>
      <c r="DQ7" s="142">
        <v>207</v>
      </c>
      <c r="DR7" s="1"/>
      <c r="DT7" s="164">
        <f t="shared" si="30"/>
        <v>1</v>
      </c>
      <c r="DU7" s="142" t="str">
        <f t="shared" si="31"/>
        <v>QF</v>
      </c>
      <c r="DV7" s="131">
        <v>27</v>
      </c>
      <c r="DW7" s="163">
        <v>118</v>
      </c>
      <c r="DX7" s="131">
        <v>217</v>
      </c>
      <c r="DY7" s="131">
        <v>469</v>
      </c>
      <c r="DZ7" s="142">
        <v>1241</v>
      </c>
      <c r="EA7" s="1"/>
      <c r="EC7" s="164">
        <f t="shared" si="32"/>
        <v>1</v>
      </c>
      <c r="ED7" s="142" t="str">
        <f t="shared" si="12"/>
        <v>SF</v>
      </c>
      <c r="EE7" s="98">
        <v>25</v>
      </c>
      <c r="EF7" s="131">
        <v>51</v>
      </c>
      <c r="EG7" s="98">
        <v>74</v>
      </c>
      <c r="EH7" s="162">
        <v>469</v>
      </c>
      <c r="EI7" s="164">
        <v>1114</v>
      </c>
      <c r="EJ7" s="132">
        <v>2848</v>
      </c>
      <c r="EL7" s="164">
        <f t="shared" si="33"/>
        <v>1</v>
      </c>
      <c r="EM7" s="142" t="str">
        <f t="shared" si="13"/>
        <v>F</v>
      </c>
      <c r="EN7" s="196">
        <v>27</v>
      </c>
      <c r="EO7" s="212">
        <v>27</v>
      </c>
      <c r="EP7" s="212">
        <v>118</v>
      </c>
      <c r="EQ7" s="212">
        <v>148</v>
      </c>
      <c r="ER7" s="212">
        <v>1023</v>
      </c>
      <c r="ES7" s="212">
        <v>1678</v>
      </c>
      <c r="EV7" s="164">
        <f t="shared" si="34"/>
        <v>1</v>
      </c>
      <c r="EW7" t="str">
        <f t="shared" si="14"/>
        <v>QF</v>
      </c>
      <c r="EX7" s="487">
        <v>27</v>
      </c>
      <c r="EY7" s="487">
        <v>120</v>
      </c>
      <c r="EZ7" s="487">
        <v>148</v>
      </c>
      <c r="FA7" s="487">
        <v>217</v>
      </c>
      <c r="FB7" s="487">
        <v>330</v>
      </c>
      <c r="FC7" s="487">
        <v>1690</v>
      </c>
    </row>
    <row r="8" spans="1:160" ht="13.5" thickBot="1" x14ac:dyDescent="0.35">
      <c r="A8" s="151">
        <f t="shared" si="1"/>
        <v>0</v>
      </c>
      <c r="B8" s="164"/>
      <c r="C8" s="162"/>
      <c r="D8" s="131"/>
      <c r="E8" s="98"/>
      <c r="F8" s="131">
        <v>111</v>
      </c>
      <c r="G8" s="2"/>
      <c r="I8" s="151">
        <f t="shared" si="2"/>
        <v>1</v>
      </c>
      <c r="J8" s="164" t="s">
        <v>63</v>
      </c>
      <c r="K8" s="162">
        <v>33</v>
      </c>
      <c r="L8" s="271">
        <v>259</v>
      </c>
      <c r="M8" s="271">
        <v>131</v>
      </c>
      <c r="N8" s="271">
        <v>232</v>
      </c>
      <c r="O8" s="2"/>
      <c r="Q8" s="151">
        <f t="shared" si="3"/>
        <v>1</v>
      </c>
      <c r="R8" s="142" t="str">
        <f t="shared" si="15"/>
        <v>W</v>
      </c>
      <c r="S8" s="146">
        <v>33</v>
      </c>
      <c r="T8" s="126">
        <v>53</v>
      </c>
      <c r="U8" s="126">
        <v>71</v>
      </c>
      <c r="V8" s="126">
        <v>144</v>
      </c>
      <c r="W8" s="129">
        <v>279</v>
      </c>
      <c r="Y8" s="151">
        <f t="shared" si="4"/>
        <v>1</v>
      </c>
      <c r="Z8" s="142" t="str">
        <f t="shared" si="16"/>
        <v>QF</v>
      </c>
      <c r="AA8" s="126">
        <v>33</v>
      </c>
      <c r="AB8" s="128">
        <v>48</v>
      </c>
      <c r="AC8" s="128">
        <v>71</v>
      </c>
      <c r="AD8" s="126">
        <v>71</v>
      </c>
      <c r="AE8" s="127">
        <v>308</v>
      </c>
      <c r="AF8" s="156"/>
      <c r="AH8" s="151">
        <f t="shared" si="5"/>
        <v>1</v>
      </c>
      <c r="AI8" s="142" t="str">
        <f t="shared" si="17"/>
        <v>QF</v>
      </c>
      <c r="AJ8" s="126">
        <v>33</v>
      </c>
      <c r="AK8" s="126">
        <v>47</v>
      </c>
      <c r="AL8" s="128">
        <v>87</v>
      </c>
      <c r="AM8" s="126">
        <v>236</v>
      </c>
      <c r="AN8" s="127">
        <v>469</v>
      </c>
      <c r="AO8" s="156"/>
      <c r="AQ8" s="151">
        <f t="shared" si="6"/>
        <v>1</v>
      </c>
      <c r="AR8" s="142" t="str">
        <f t="shared" si="18"/>
        <v>F</v>
      </c>
      <c r="AS8" s="142">
        <v>45</v>
      </c>
      <c r="AT8" s="131">
        <v>61</v>
      </c>
      <c r="AU8" s="131">
        <v>71</v>
      </c>
      <c r="AV8" s="131">
        <v>435</v>
      </c>
      <c r="AW8" s="131">
        <v>868</v>
      </c>
      <c r="AX8" s="98"/>
      <c r="AZ8" s="151">
        <f t="shared" si="7"/>
        <v>1</v>
      </c>
      <c r="BA8" s="142" t="str">
        <f t="shared" si="19"/>
        <v>QF</v>
      </c>
      <c r="BB8" s="131">
        <v>40</v>
      </c>
      <c r="BC8" s="131">
        <v>259</v>
      </c>
      <c r="BD8" s="131">
        <v>85</v>
      </c>
      <c r="BE8" s="131">
        <v>108</v>
      </c>
      <c r="BF8" s="212">
        <v>330</v>
      </c>
      <c r="BI8" s="151">
        <f t="shared" si="8"/>
        <v>1</v>
      </c>
      <c r="BJ8" s="142" t="str">
        <f t="shared" si="20"/>
        <v>F</v>
      </c>
      <c r="BK8" s="142">
        <v>27</v>
      </c>
      <c r="BL8" s="374">
        <v>51</v>
      </c>
      <c r="BM8" s="131">
        <v>70</v>
      </c>
      <c r="BN8" s="142">
        <v>217</v>
      </c>
      <c r="BO8" s="212">
        <v>522</v>
      </c>
      <c r="BR8" s="151">
        <f t="shared" si="9"/>
        <v>1</v>
      </c>
      <c r="BS8" s="142" t="str">
        <f t="shared" si="21"/>
        <v>QF</v>
      </c>
      <c r="BT8" s="142">
        <v>45</v>
      </c>
      <c r="BU8" s="131">
        <v>68</v>
      </c>
      <c r="BV8" s="131">
        <v>79</v>
      </c>
      <c r="BW8" s="131">
        <v>190</v>
      </c>
      <c r="BX8" s="212">
        <v>233</v>
      </c>
      <c r="BZ8" s="98"/>
      <c r="CA8" s="151">
        <f t="shared" si="10"/>
        <v>1</v>
      </c>
      <c r="CB8" s="142" t="str">
        <f t="shared" si="22"/>
        <v>QF</v>
      </c>
      <c r="CC8" s="164">
        <v>25</v>
      </c>
      <c r="CD8" s="131">
        <v>33</v>
      </c>
      <c r="CE8" s="131">
        <v>141</v>
      </c>
      <c r="CF8" s="131">
        <v>177</v>
      </c>
      <c r="CG8" s="131">
        <v>348</v>
      </c>
      <c r="CH8" s="1"/>
      <c r="CJ8" s="164">
        <f t="shared" si="11"/>
        <v>1</v>
      </c>
      <c r="CK8" s="142" t="str">
        <f t="shared" si="23"/>
        <v>QF</v>
      </c>
      <c r="CL8" s="164">
        <v>45</v>
      </c>
      <c r="CM8" s="131">
        <v>67</v>
      </c>
      <c r="CN8" s="131">
        <v>118</v>
      </c>
      <c r="CO8" s="131">
        <v>177</v>
      </c>
      <c r="CP8" s="131">
        <v>247</v>
      </c>
      <c r="CQ8" s="1"/>
      <c r="CR8" s="1"/>
      <c r="CS8" s="164">
        <f t="shared" si="24"/>
        <v>1</v>
      </c>
      <c r="CT8" s="142" t="str">
        <f t="shared" si="25"/>
        <v>F</v>
      </c>
      <c r="CU8" s="164">
        <v>33</v>
      </c>
      <c r="CV8" s="131">
        <v>33</v>
      </c>
      <c r="CW8" s="131">
        <v>177</v>
      </c>
      <c r="CX8" s="131">
        <v>294</v>
      </c>
      <c r="CY8" s="131">
        <v>1114</v>
      </c>
      <c r="CZ8" s="1"/>
      <c r="DB8" s="164">
        <f t="shared" si="26"/>
        <v>1</v>
      </c>
      <c r="DC8" s="142" t="str">
        <f t="shared" si="27"/>
        <v>SF</v>
      </c>
      <c r="DD8" s="142">
        <v>33</v>
      </c>
      <c r="DE8" s="163">
        <v>51</v>
      </c>
      <c r="DF8" s="131">
        <v>111</v>
      </c>
      <c r="DG8" s="131">
        <v>217</v>
      </c>
      <c r="DH8" s="131">
        <v>973</v>
      </c>
      <c r="DI8" s="1"/>
      <c r="DK8" s="164">
        <f t="shared" si="28"/>
        <v>1</v>
      </c>
      <c r="DL8" s="142" t="str">
        <f t="shared" si="29"/>
        <v>QF</v>
      </c>
      <c r="DM8" s="142">
        <v>33</v>
      </c>
      <c r="DN8" s="163">
        <v>78</v>
      </c>
      <c r="DO8" s="131">
        <v>78</v>
      </c>
      <c r="DP8" s="131">
        <v>207</v>
      </c>
      <c r="DQ8" s="131">
        <v>233</v>
      </c>
      <c r="DR8" s="1"/>
      <c r="DT8" s="164">
        <f t="shared" si="30"/>
        <v>1</v>
      </c>
      <c r="DU8" s="142" t="str">
        <f t="shared" si="31"/>
        <v>WF</v>
      </c>
      <c r="DV8" s="142">
        <v>33</v>
      </c>
      <c r="DW8" s="163">
        <v>128</v>
      </c>
      <c r="DX8" s="131">
        <v>303</v>
      </c>
      <c r="DY8" s="131">
        <v>610</v>
      </c>
      <c r="DZ8" s="131">
        <v>1477</v>
      </c>
      <c r="EA8" s="1"/>
      <c r="EC8" s="164">
        <f t="shared" si="32"/>
        <v>1</v>
      </c>
      <c r="ED8" s="142" t="str">
        <f t="shared" si="12"/>
        <v>F</v>
      </c>
      <c r="EE8" s="151">
        <v>27</v>
      </c>
      <c r="EF8" s="131">
        <v>67</v>
      </c>
      <c r="EG8" s="98">
        <v>175</v>
      </c>
      <c r="EH8" s="162">
        <v>973</v>
      </c>
      <c r="EI8" s="131">
        <v>1640</v>
      </c>
      <c r="EJ8" s="1"/>
      <c r="EL8" s="164">
        <f t="shared" si="33"/>
        <v>1</v>
      </c>
      <c r="EM8" s="142" t="str">
        <f t="shared" si="13"/>
        <v>SF</v>
      </c>
      <c r="EN8" s="196">
        <v>33</v>
      </c>
      <c r="EO8" s="212">
        <v>33</v>
      </c>
      <c r="EP8" s="212">
        <v>125</v>
      </c>
      <c r="EQ8" s="212">
        <v>330</v>
      </c>
      <c r="ER8" s="212">
        <v>1089</v>
      </c>
      <c r="ES8" s="212">
        <v>2512</v>
      </c>
      <c r="EV8" s="164">
        <f t="shared" si="34"/>
        <v>1</v>
      </c>
      <c r="EW8" t="str">
        <f t="shared" si="14"/>
        <v>F</v>
      </c>
      <c r="EX8" s="487">
        <v>33</v>
      </c>
      <c r="EY8" s="487">
        <v>133</v>
      </c>
      <c r="EZ8" s="487">
        <v>180</v>
      </c>
      <c r="FA8" s="487">
        <v>330</v>
      </c>
      <c r="FB8" s="487">
        <v>364</v>
      </c>
      <c r="FC8" s="487">
        <v>2056</v>
      </c>
    </row>
    <row r="9" spans="1:160" ht="13.5" thickBot="1" x14ac:dyDescent="0.35">
      <c r="A9" s="151">
        <f t="shared" si="1"/>
        <v>0</v>
      </c>
      <c r="B9" s="164"/>
      <c r="C9" s="162"/>
      <c r="D9" s="131"/>
      <c r="E9" s="98"/>
      <c r="F9" s="132"/>
      <c r="G9" s="2"/>
      <c r="I9" s="151">
        <f t="shared" si="2"/>
        <v>1</v>
      </c>
      <c r="J9" s="164" t="s">
        <v>63</v>
      </c>
      <c r="K9" s="162">
        <v>37</v>
      </c>
      <c r="L9" s="271">
        <v>65</v>
      </c>
      <c r="M9" s="271">
        <v>157</v>
      </c>
      <c r="N9" s="272">
        <v>255</v>
      </c>
      <c r="O9" s="2"/>
      <c r="Q9" s="151">
        <f t="shared" si="3"/>
        <v>1</v>
      </c>
      <c r="R9" s="142" t="str">
        <f t="shared" si="15"/>
        <v>QF</v>
      </c>
      <c r="S9" s="146">
        <v>37</v>
      </c>
      <c r="T9" s="126">
        <v>59</v>
      </c>
      <c r="U9" s="126">
        <v>75</v>
      </c>
      <c r="V9" s="126">
        <v>71</v>
      </c>
      <c r="W9" s="2"/>
      <c r="Y9" s="151">
        <f t="shared" si="4"/>
        <v>1</v>
      </c>
      <c r="Z9" s="142" t="str">
        <f t="shared" si="16"/>
        <v>SF</v>
      </c>
      <c r="AA9" s="126">
        <v>45</v>
      </c>
      <c r="AB9" s="127">
        <v>60</v>
      </c>
      <c r="AC9" s="128">
        <v>93</v>
      </c>
      <c r="AD9" s="126">
        <v>118</v>
      </c>
      <c r="AE9" s="234">
        <v>311</v>
      </c>
      <c r="AF9" s="156"/>
      <c r="AH9" s="151">
        <f t="shared" si="5"/>
        <v>1</v>
      </c>
      <c r="AI9" s="142" t="str">
        <f t="shared" si="17"/>
        <v>QF</v>
      </c>
      <c r="AJ9" s="128">
        <v>34</v>
      </c>
      <c r="AK9" s="127">
        <v>51</v>
      </c>
      <c r="AL9" s="128">
        <v>103</v>
      </c>
      <c r="AM9" s="126">
        <v>292</v>
      </c>
      <c r="AN9" s="234">
        <v>494</v>
      </c>
      <c r="AO9" s="156"/>
      <c r="AQ9" s="151">
        <f t="shared" si="6"/>
        <v>1</v>
      </c>
      <c r="AR9" s="142" t="str">
        <f t="shared" si="18"/>
        <v>QF</v>
      </c>
      <c r="AS9" s="131">
        <v>47</v>
      </c>
      <c r="AT9" s="142">
        <v>259</v>
      </c>
      <c r="AU9" s="131">
        <v>175</v>
      </c>
      <c r="AV9" s="142">
        <v>469</v>
      </c>
      <c r="AW9" s="132">
        <v>469</v>
      </c>
      <c r="AX9" s="98"/>
      <c r="AZ9" s="151">
        <f t="shared" si="7"/>
        <v>1</v>
      </c>
      <c r="BA9" s="142" t="str">
        <f t="shared" si="19"/>
        <v>SF</v>
      </c>
      <c r="BB9" s="131">
        <v>45</v>
      </c>
      <c r="BC9" s="374">
        <v>51</v>
      </c>
      <c r="BD9" s="131">
        <v>108</v>
      </c>
      <c r="BE9" s="131">
        <v>175</v>
      </c>
      <c r="BF9" s="213">
        <v>503</v>
      </c>
      <c r="BI9" s="151">
        <f t="shared" si="8"/>
        <v>1</v>
      </c>
      <c r="BJ9" s="142" t="str">
        <f t="shared" si="20"/>
        <v>F</v>
      </c>
      <c r="BK9" s="142">
        <v>33</v>
      </c>
      <c r="BL9" s="131">
        <v>70</v>
      </c>
      <c r="BM9" s="142">
        <v>111</v>
      </c>
      <c r="BN9" s="131">
        <v>296</v>
      </c>
      <c r="BO9" s="213">
        <v>968</v>
      </c>
      <c r="BR9" s="151">
        <f t="shared" si="9"/>
        <v>1</v>
      </c>
      <c r="BS9" s="142" t="str">
        <f t="shared" si="21"/>
        <v>QF</v>
      </c>
      <c r="BT9" s="131">
        <v>47</v>
      </c>
      <c r="BU9" s="131">
        <v>71</v>
      </c>
      <c r="BV9" s="131">
        <v>85</v>
      </c>
      <c r="BW9" s="131">
        <v>233</v>
      </c>
      <c r="BX9" s="213">
        <v>987</v>
      </c>
      <c r="BZ9" s="98"/>
      <c r="CA9" s="151">
        <f t="shared" si="10"/>
        <v>1</v>
      </c>
      <c r="CB9" s="142" t="str">
        <f t="shared" si="22"/>
        <v>SF</v>
      </c>
      <c r="CC9" s="162">
        <v>27</v>
      </c>
      <c r="CD9" s="131">
        <v>39</v>
      </c>
      <c r="CE9" s="131">
        <v>148</v>
      </c>
      <c r="CF9" s="131">
        <v>217</v>
      </c>
      <c r="CG9" s="132">
        <v>1114</v>
      </c>
      <c r="CH9" s="1"/>
      <c r="CJ9" s="164">
        <f t="shared" si="11"/>
        <v>1</v>
      </c>
      <c r="CK9" s="142" t="str">
        <f t="shared" si="23"/>
        <v>QF</v>
      </c>
      <c r="CL9" s="162">
        <v>56</v>
      </c>
      <c r="CM9" s="131">
        <v>68</v>
      </c>
      <c r="CN9" s="131">
        <v>121</v>
      </c>
      <c r="CO9" s="131">
        <v>217</v>
      </c>
      <c r="CP9" s="132">
        <v>971</v>
      </c>
      <c r="CQ9" s="1"/>
      <c r="CR9" s="1"/>
      <c r="CS9" s="164">
        <f t="shared" si="24"/>
        <v>1</v>
      </c>
      <c r="CT9" s="142" t="str">
        <f t="shared" si="25"/>
        <v>QF</v>
      </c>
      <c r="CU9" s="162">
        <v>40</v>
      </c>
      <c r="CV9" s="131">
        <v>51</v>
      </c>
      <c r="CW9" s="131">
        <v>201</v>
      </c>
      <c r="CX9" s="142">
        <v>469</v>
      </c>
      <c r="CY9" s="132">
        <v>2041</v>
      </c>
      <c r="CZ9" s="1"/>
      <c r="DB9" s="164">
        <f t="shared" si="26"/>
        <v>1</v>
      </c>
      <c r="DC9" s="142" t="str">
        <f t="shared" si="27"/>
        <v>SF</v>
      </c>
      <c r="DD9" s="131">
        <v>40</v>
      </c>
      <c r="DE9" s="163">
        <v>67</v>
      </c>
      <c r="DF9" s="131">
        <v>177</v>
      </c>
      <c r="DG9" s="142">
        <v>254</v>
      </c>
      <c r="DH9" s="132">
        <v>2016</v>
      </c>
      <c r="DI9" s="1"/>
      <c r="DK9" s="164">
        <f t="shared" si="28"/>
        <v>1</v>
      </c>
      <c r="DL9" s="142" t="str">
        <f t="shared" si="29"/>
        <v>QF</v>
      </c>
      <c r="DM9" s="131">
        <v>48</v>
      </c>
      <c r="DN9" s="163">
        <v>118</v>
      </c>
      <c r="DO9" s="131">
        <v>118</v>
      </c>
      <c r="DP9" s="142">
        <v>233</v>
      </c>
      <c r="DQ9" s="132">
        <v>987</v>
      </c>
      <c r="DR9" s="1"/>
      <c r="DT9" s="164">
        <f t="shared" si="30"/>
        <v>1</v>
      </c>
      <c r="DU9" s="142" t="str">
        <f t="shared" si="31"/>
        <v>F</v>
      </c>
      <c r="DV9" s="131">
        <v>67</v>
      </c>
      <c r="DW9" s="163">
        <v>148</v>
      </c>
      <c r="DX9" s="131">
        <v>469</v>
      </c>
      <c r="DY9" s="142">
        <v>862</v>
      </c>
      <c r="DZ9" s="132">
        <v>1519</v>
      </c>
      <c r="EA9" s="1"/>
      <c r="EC9" s="164">
        <f t="shared" si="32"/>
        <v>1</v>
      </c>
      <c r="ED9" s="142" t="str">
        <f t="shared" si="12"/>
        <v>F</v>
      </c>
      <c r="EE9" s="98">
        <v>33</v>
      </c>
      <c r="EF9" s="131">
        <v>74</v>
      </c>
      <c r="EG9" s="98">
        <v>254</v>
      </c>
      <c r="EH9" s="164">
        <v>1114</v>
      </c>
      <c r="EI9" s="131">
        <v>1678</v>
      </c>
      <c r="EJ9" s="1"/>
      <c r="EL9" s="164">
        <f t="shared" si="33"/>
        <v>1</v>
      </c>
      <c r="EM9" s="142" t="str">
        <f t="shared" si="13"/>
        <v>QF</v>
      </c>
      <c r="EN9" s="196">
        <v>48</v>
      </c>
      <c r="EO9" s="212">
        <v>66</v>
      </c>
      <c r="EP9" s="212">
        <v>144</v>
      </c>
      <c r="EQ9" s="212">
        <v>337</v>
      </c>
      <c r="ER9" s="212">
        <v>1114</v>
      </c>
      <c r="ES9" s="212">
        <v>2826</v>
      </c>
      <c r="EV9" s="164">
        <f t="shared" si="34"/>
        <v>1</v>
      </c>
      <c r="EW9" t="str">
        <f t="shared" si="14"/>
        <v>QF</v>
      </c>
      <c r="EX9" s="487">
        <v>45</v>
      </c>
      <c r="EY9" s="487">
        <v>148</v>
      </c>
      <c r="EZ9" s="487">
        <v>193</v>
      </c>
      <c r="FA9" s="487">
        <v>364</v>
      </c>
      <c r="FB9" s="487">
        <v>987</v>
      </c>
      <c r="FC9" s="487">
        <v>2481</v>
      </c>
    </row>
    <row r="10" spans="1:160" ht="13" thickBot="1" x14ac:dyDescent="0.3">
      <c r="A10" s="151">
        <f t="shared" si="1"/>
        <v>0</v>
      </c>
      <c r="B10" s="164"/>
      <c r="C10" s="162"/>
      <c r="D10" s="131"/>
      <c r="E10" s="163"/>
      <c r="F10" s="2"/>
      <c r="G10" s="2"/>
      <c r="I10" s="151">
        <f t="shared" si="2"/>
        <v>1</v>
      </c>
      <c r="J10" s="164" t="s">
        <v>62</v>
      </c>
      <c r="K10" s="162">
        <v>41</v>
      </c>
      <c r="L10" s="271">
        <v>80</v>
      </c>
      <c r="M10" s="271">
        <v>173</v>
      </c>
      <c r="N10" s="2"/>
      <c r="O10" s="2"/>
      <c r="Q10" s="151">
        <f t="shared" si="3"/>
        <v>1</v>
      </c>
      <c r="R10" s="142" t="str">
        <f t="shared" si="15"/>
        <v>QF</v>
      </c>
      <c r="S10" s="146">
        <v>38</v>
      </c>
      <c r="T10" s="126">
        <v>60</v>
      </c>
      <c r="U10" s="126">
        <v>85</v>
      </c>
      <c r="V10" s="126">
        <v>294</v>
      </c>
      <c r="W10" s="2"/>
      <c r="Y10" s="151">
        <f t="shared" si="4"/>
        <v>1</v>
      </c>
      <c r="Z10" s="142" t="str">
        <f t="shared" si="16"/>
        <v>QF</v>
      </c>
      <c r="AA10" s="127">
        <v>47</v>
      </c>
      <c r="AB10" s="128">
        <v>63</v>
      </c>
      <c r="AC10" s="127">
        <v>118</v>
      </c>
      <c r="AD10" s="127">
        <v>144</v>
      </c>
      <c r="AE10" s="156"/>
      <c r="AF10" s="156"/>
      <c r="AH10" s="151">
        <f t="shared" si="5"/>
        <v>1</v>
      </c>
      <c r="AI10" s="142" t="str">
        <f t="shared" si="17"/>
        <v>QF</v>
      </c>
      <c r="AJ10" s="128">
        <v>45</v>
      </c>
      <c r="AK10" s="128">
        <v>67</v>
      </c>
      <c r="AL10" s="126">
        <v>111</v>
      </c>
      <c r="AM10" s="128">
        <v>302</v>
      </c>
      <c r="AN10" s="156"/>
      <c r="AO10" s="156"/>
      <c r="AQ10" s="151">
        <f t="shared" si="6"/>
        <v>1</v>
      </c>
      <c r="AR10" s="142" t="str">
        <f t="shared" si="18"/>
        <v>SF</v>
      </c>
      <c r="AS10" s="131">
        <v>48</v>
      </c>
      <c r="AT10" s="142">
        <v>66</v>
      </c>
      <c r="AU10" s="131">
        <v>176</v>
      </c>
      <c r="AV10" s="142">
        <v>494</v>
      </c>
      <c r="AW10" s="98"/>
      <c r="AX10" s="98"/>
      <c r="AZ10" s="151">
        <f t="shared" si="7"/>
        <v>1</v>
      </c>
      <c r="BA10" s="142" t="str">
        <f t="shared" si="19"/>
        <v>QF</v>
      </c>
      <c r="BB10" s="131">
        <v>47</v>
      </c>
      <c r="BC10" s="131">
        <v>67</v>
      </c>
      <c r="BD10" s="131">
        <v>135</v>
      </c>
      <c r="BE10" s="131">
        <v>217</v>
      </c>
      <c r="BI10" s="151">
        <f t="shared" si="8"/>
        <v>1</v>
      </c>
      <c r="BJ10" s="142" t="str">
        <f t="shared" si="20"/>
        <v>QF</v>
      </c>
      <c r="BK10" s="131">
        <v>40</v>
      </c>
      <c r="BL10" s="131">
        <v>71</v>
      </c>
      <c r="BM10" s="131">
        <v>122</v>
      </c>
      <c r="BN10" s="142">
        <v>451</v>
      </c>
      <c r="BR10" s="151">
        <f t="shared" si="9"/>
        <v>1</v>
      </c>
      <c r="BS10" s="142" t="str">
        <f t="shared" si="21"/>
        <v>F</v>
      </c>
      <c r="BT10" s="131">
        <v>48</v>
      </c>
      <c r="BU10" s="131">
        <v>79</v>
      </c>
      <c r="BV10" s="131">
        <v>107</v>
      </c>
      <c r="BW10" s="131">
        <v>330</v>
      </c>
      <c r="BZ10" s="98"/>
      <c r="CA10" s="151">
        <f t="shared" si="10"/>
        <v>1</v>
      </c>
      <c r="CB10" s="142" t="str">
        <f t="shared" si="22"/>
        <v>SF</v>
      </c>
      <c r="CC10" s="162">
        <v>33</v>
      </c>
      <c r="CD10" s="142">
        <v>40</v>
      </c>
      <c r="CE10" s="142">
        <v>177</v>
      </c>
      <c r="CF10" s="142">
        <v>233</v>
      </c>
      <c r="CG10" s="1"/>
      <c r="CH10" s="1"/>
      <c r="CJ10" s="164">
        <f t="shared" si="11"/>
        <v>1</v>
      </c>
      <c r="CK10" s="142" t="str">
        <f t="shared" si="23"/>
        <v>QF</v>
      </c>
      <c r="CL10" s="256">
        <v>51</v>
      </c>
      <c r="CM10" s="142">
        <v>70</v>
      </c>
      <c r="CN10" s="142">
        <v>135</v>
      </c>
      <c r="CO10" s="142">
        <v>222</v>
      </c>
      <c r="CP10" s="1"/>
      <c r="CQ10" s="1"/>
      <c r="CR10" s="1"/>
      <c r="CS10" s="164">
        <f t="shared" si="24"/>
        <v>1</v>
      </c>
      <c r="CT10" s="142" t="str">
        <f t="shared" si="25"/>
        <v>SF</v>
      </c>
      <c r="CU10" s="162">
        <v>51</v>
      </c>
      <c r="CV10" s="142">
        <v>67</v>
      </c>
      <c r="CW10" s="142">
        <v>217</v>
      </c>
      <c r="CX10" s="131">
        <v>1114</v>
      </c>
      <c r="CY10" s="1"/>
      <c r="CZ10" s="1"/>
      <c r="DB10" s="164">
        <f t="shared" si="26"/>
        <v>1</v>
      </c>
      <c r="DC10" s="142" t="str">
        <f t="shared" si="27"/>
        <v>W</v>
      </c>
      <c r="DD10" s="131">
        <v>51</v>
      </c>
      <c r="DE10" s="214">
        <v>71</v>
      </c>
      <c r="DF10" s="142">
        <v>188</v>
      </c>
      <c r="DG10" s="131">
        <v>781</v>
      </c>
      <c r="DH10" s="1"/>
      <c r="DI10" s="1"/>
      <c r="DK10" s="164">
        <f t="shared" si="28"/>
        <v>1</v>
      </c>
      <c r="DL10" s="142" t="str">
        <f t="shared" si="29"/>
        <v>QF</v>
      </c>
      <c r="DM10" s="131">
        <v>51</v>
      </c>
      <c r="DN10" s="214">
        <v>180</v>
      </c>
      <c r="DO10" s="142">
        <v>180</v>
      </c>
      <c r="DP10" s="131">
        <v>548</v>
      </c>
      <c r="DQ10" s="1"/>
      <c r="DR10" s="1"/>
      <c r="DT10" s="164">
        <f t="shared" si="30"/>
        <v>1</v>
      </c>
      <c r="DU10" s="142" t="str">
        <f t="shared" si="31"/>
        <v>QF</v>
      </c>
      <c r="DV10" s="131">
        <v>68</v>
      </c>
      <c r="DW10" s="214">
        <v>195</v>
      </c>
      <c r="DX10" s="142">
        <v>610</v>
      </c>
      <c r="DY10" s="131">
        <v>1241</v>
      </c>
      <c r="DZ10" s="1"/>
      <c r="EA10" s="1"/>
      <c r="EC10" s="164">
        <f t="shared" si="32"/>
        <v>1</v>
      </c>
      <c r="ED10" s="142" t="str">
        <f t="shared" si="12"/>
        <v>SF</v>
      </c>
      <c r="EE10" s="98">
        <v>51</v>
      </c>
      <c r="EF10" s="142">
        <v>118</v>
      </c>
      <c r="EG10" s="151">
        <v>334</v>
      </c>
      <c r="EH10" s="162">
        <v>1477</v>
      </c>
      <c r="EI10" s="132">
        <v>2848</v>
      </c>
      <c r="EJ10" s="1"/>
      <c r="EL10" s="164">
        <f t="shared" si="33"/>
        <v>1</v>
      </c>
      <c r="EM10" s="142" t="str">
        <f t="shared" si="13"/>
        <v>QF</v>
      </c>
      <c r="EN10" s="196">
        <v>51</v>
      </c>
      <c r="EO10" s="212">
        <v>67</v>
      </c>
      <c r="EP10" s="212">
        <v>148</v>
      </c>
      <c r="EQ10" s="212">
        <v>359</v>
      </c>
      <c r="ER10" s="212">
        <v>1671</v>
      </c>
      <c r="ES10" s="212">
        <v>4265</v>
      </c>
      <c r="EV10" s="164">
        <f t="shared" si="34"/>
        <v>1</v>
      </c>
      <c r="EW10" t="str">
        <f t="shared" si="14"/>
        <v>QF</v>
      </c>
      <c r="EX10" s="487">
        <v>57</v>
      </c>
      <c r="EY10" s="487">
        <v>172</v>
      </c>
      <c r="EZ10" s="487">
        <v>195</v>
      </c>
      <c r="FA10" s="487">
        <v>379</v>
      </c>
      <c r="FB10" s="487">
        <v>1065</v>
      </c>
      <c r="FC10" s="517">
        <v>3015</v>
      </c>
    </row>
    <row r="11" spans="1:160" x14ac:dyDescent="0.25">
      <c r="A11" s="151">
        <f t="shared" si="1"/>
        <v>0</v>
      </c>
      <c r="B11" s="164"/>
      <c r="C11" s="162"/>
      <c r="D11" s="131"/>
      <c r="E11" s="163"/>
      <c r="F11" s="2"/>
      <c r="G11" s="2"/>
      <c r="I11" s="151">
        <f t="shared" si="2"/>
        <v>1</v>
      </c>
      <c r="J11" s="164" t="s">
        <v>63</v>
      </c>
      <c r="K11" s="162">
        <v>45</v>
      </c>
      <c r="L11" s="271">
        <v>102</v>
      </c>
      <c r="M11" s="271">
        <v>232</v>
      </c>
      <c r="N11" s="2"/>
      <c r="O11" s="2"/>
      <c r="Q11" s="151">
        <f t="shared" si="3"/>
        <v>1</v>
      </c>
      <c r="R11" s="142" t="str">
        <f t="shared" si="15"/>
        <v>SF</v>
      </c>
      <c r="S11" s="146">
        <v>45</v>
      </c>
      <c r="T11" s="126">
        <v>71</v>
      </c>
      <c r="U11" s="126">
        <v>111</v>
      </c>
      <c r="V11" s="126">
        <v>125</v>
      </c>
      <c r="W11" s="2"/>
      <c r="Y11" s="151">
        <f t="shared" si="4"/>
        <v>1</v>
      </c>
      <c r="Z11" s="142" t="str">
        <f t="shared" si="16"/>
        <v>SF</v>
      </c>
      <c r="AA11" s="127">
        <v>48</v>
      </c>
      <c r="AB11" s="126">
        <v>259</v>
      </c>
      <c r="AC11" s="128">
        <v>121</v>
      </c>
      <c r="AD11" s="126">
        <v>173</v>
      </c>
      <c r="AE11" s="156"/>
      <c r="AF11" s="156"/>
      <c r="AH11" s="151">
        <f t="shared" si="5"/>
        <v>1</v>
      </c>
      <c r="AI11" s="142" t="str">
        <f t="shared" si="17"/>
        <v>F</v>
      </c>
      <c r="AJ11" s="126">
        <v>47</v>
      </c>
      <c r="AK11" s="128">
        <v>68</v>
      </c>
      <c r="AL11" s="126">
        <v>167</v>
      </c>
      <c r="AM11" s="126">
        <v>341</v>
      </c>
      <c r="AN11" s="156"/>
      <c r="AO11" s="156"/>
      <c r="AQ11" s="151">
        <f t="shared" si="6"/>
        <v>1</v>
      </c>
      <c r="AR11" s="142" t="str">
        <f t="shared" si="18"/>
        <v>QF</v>
      </c>
      <c r="AS11" s="131">
        <v>56</v>
      </c>
      <c r="AT11" s="142">
        <v>67</v>
      </c>
      <c r="AU11" s="131">
        <v>177</v>
      </c>
      <c r="AV11" s="131">
        <v>868</v>
      </c>
      <c r="AW11" s="98"/>
      <c r="AX11" s="98"/>
      <c r="AZ11" s="151">
        <f t="shared" si="7"/>
        <v>1</v>
      </c>
      <c r="BA11" s="142" t="str">
        <f t="shared" si="19"/>
        <v>WF</v>
      </c>
      <c r="BB11" s="131">
        <v>56</v>
      </c>
      <c r="BC11" s="131">
        <v>74</v>
      </c>
      <c r="BD11" s="131">
        <v>175</v>
      </c>
      <c r="BE11" s="131">
        <v>245</v>
      </c>
      <c r="BI11" s="151">
        <f t="shared" si="8"/>
        <v>1</v>
      </c>
      <c r="BJ11" s="142" t="str">
        <f t="shared" si="20"/>
        <v>F</v>
      </c>
      <c r="BK11" s="131">
        <v>48</v>
      </c>
      <c r="BL11" s="131">
        <v>79</v>
      </c>
      <c r="BM11" s="131">
        <v>176</v>
      </c>
      <c r="BN11" s="142">
        <v>503</v>
      </c>
      <c r="BR11" s="151">
        <f t="shared" si="9"/>
        <v>1</v>
      </c>
      <c r="BS11" s="142" t="str">
        <f t="shared" si="21"/>
        <v>QF</v>
      </c>
      <c r="BT11" s="131">
        <v>56</v>
      </c>
      <c r="BU11" s="131">
        <v>85</v>
      </c>
      <c r="BV11" s="131">
        <v>173</v>
      </c>
      <c r="BW11" s="131">
        <v>910</v>
      </c>
      <c r="BZ11" s="98"/>
      <c r="CA11" s="151">
        <f t="shared" si="10"/>
        <v>1</v>
      </c>
      <c r="CB11" s="142" t="str">
        <f t="shared" si="22"/>
        <v>SF</v>
      </c>
      <c r="CC11" s="164">
        <v>39</v>
      </c>
      <c r="CD11" s="131">
        <v>45</v>
      </c>
      <c r="CE11" s="142">
        <v>217</v>
      </c>
      <c r="CF11" s="142">
        <v>348</v>
      </c>
      <c r="CG11" s="1"/>
      <c r="CH11" s="1"/>
      <c r="CJ11" s="164">
        <f t="shared" si="11"/>
        <v>1</v>
      </c>
      <c r="CK11" s="142" t="str">
        <f t="shared" si="23"/>
        <v>WC</v>
      </c>
      <c r="CL11" s="164">
        <v>67</v>
      </c>
      <c r="CM11" s="131">
        <v>79</v>
      </c>
      <c r="CN11" s="142">
        <v>177</v>
      </c>
      <c r="CO11" s="142">
        <v>247</v>
      </c>
      <c r="CP11" s="1"/>
      <c r="CQ11" s="1"/>
      <c r="CR11" s="1"/>
      <c r="CS11" s="164">
        <f t="shared" si="24"/>
        <v>1</v>
      </c>
      <c r="CT11" s="142" t="str">
        <f t="shared" si="25"/>
        <v>WC</v>
      </c>
      <c r="CU11" s="164">
        <v>67</v>
      </c>
      <c r="CV11" s="131">
        <v>78</v>
      </c>
      <c r="CW11" s="142">
        <v>233</v>
      </c>
      <c r="CX11" s="142">
        <v>1625</v>
      </c>
      <c r="CY11" s="1"/>
      <c r="CZ11" s="1"/>
      <c r="DB11" s="164">
        <f t="shared" si="26"/>
        <v>1</v>
      </c>
      <c r="DC11" s="142" t="str">
        <f t="shared" si="27"/>
        <v>SF</v>
      </c>
      <c r="DD11" s="142">
        <v>67</v>
      </c>
      <c r="DE11" s="163">
        <v>78</v>
      </c>
      <c r="DF11" s="142">
        <v>217</v>
      </c>
      <c r="DG11" s="142">
        <v>968</v>
      </c>
      <c r="DH11" s="1"/>
      <c r="DI11" s="1"/>
      <c r="DK11" s="164">
        <f t="shared" si="28"/>
        <v>1</v>
      </c>
      <c r="DL11" s="142" t="str">
        <f t="shared" si="29"/>
        <v>QF</v>
      </c>
      <c r="DM11" s="142">
        <v>58</v>
      </c>
      <c r="DN11" s="163">
        <v>181</v>
      </c>
      <c r="DO11" s="142">
        <v>207</v>
      </c>
      <c r="DP11" s="142">
        <v>987</v>
      </c>
      <c r="DQ11" s="1"/>
      <c r="DR11" s="1"/>
      <c r="DT11" s="164">
        <f t="shared" si="30"/>
        <v>1</v>
      </c>
      <c r="DU11" s="142" t="str">
        <f t="shared" si="31"/>
        <v>QF</v>
      </c>
      <c r="DV11" s="142">
        <v>71</v>
      </c>
      <c r="DW11" s="163">
        <v>217</v>
      </c>
      <c r="DX11" s="142">
        <v>862</v>
      </c>
      <c r="DY11" s="142">
        <v>1477</v>
      </c>
      <c r="DZ11" s="1"/>
      <c r="EA11" s="1"/>
      <c r="EC11" s="164">
        <f t="shared" si="32"/>
        <v>1</v>
      </c>
      <c r="ED11" s="142" t="str">
        <f t="shared" si="12"/>
        <v>W</v>
      </c>
      <c r="EE11" s="151">
        <v>67</v>
      </c>
      <c r="EF11" s="131">
        <v>148</v>
      </c>
      <c r="EG11" s="151">
        <v>341</v>
      </c>
      <c r="EH11" s="142">
        <v>1625</v>
      </c>
      <c r="EI11" s="1"/>
      <c r="EJ11" s="1"/>
      <c r="EL11" s="164">
        <f t="shared" si="33"/>
        <v>1</v>
      </c>
      <c r="EM11" s="142" t="str">
        <f t="shared" si="13"/>
        <v>QF</v>
      </c>
      <c r="EN11" s="196">
        <v>60</v>
      </c>
      <c r="EO11" s="212">
        <v>70</v>
      </c>
      <c r="EP11" s="212">
        <v>195</v>
      </c>
      <c r="EQ11" s="212">
        <v>368</v>
      </c>
      <c r="ER11" s="212">
        <v>1678</v>
      </c>
      <c r="EV11" s="164">
        <f t="shared" si="34"/>
        <v>1</v>
      </c>
      <c r="EW11" t="str">
        <f t="shared" si="14"/>
        <v>SF</v>
      </c>
      <c r="EX11" s="487">
        <v>67</v>
      </c>
      <c r="EY11" s="487">
        <v>175</v>
      </c>
      <c r="EZ11" s="487">
        <v>217</v>
      </c>
      <c r="FA11" s="487">
        <v>694</v>
      </c>
      <c r="FB11" s="487">
        <v>1197</v>
      </c>
    </row>
    <row r="12" spans="1:160" ht="13" x14ac:dyDescent="0.3">
      <c r="A12" s="151">
        <f t="shared" si="1"/>
        <v>0</v>
      </c>
      <c r="B12" s="164"/>
      <c r="C12" s="162"/>
      <c r="D12" s="131"/>
      <c r="E12" s="163"/>
      <c r="F12" s="2"/>
      <c r="G12" s="2"/>
      <c r="I12" s="151">
        <f t="shared" si="2"/>
        <v>1</v>
      </c>
      <c r="J12" s="164" t="s">
        <v>63</v>
      </c>
      <c r="K12" s="162">
        <v>47</v>
      </c>
      <c r="L12" s="271">
        <v>111</v>
      </c>
      <c r="M12" s="271">
        <v>255</v>
      </c>
      <c r="N12" s="2"/>
      <c r="O12" s="2"/>
      <c r="Q12" s="151">
        <f t="shared" si="3"/>
        <v>1</v>
      </c>
      <c r="R12" s="142" t="str">
        <f t="shared" si="15"/>
        <v>QF</v>
      </c>
      <c r="S12" s="371">
        <v>51</v>
      </c>
      <c r="T12" s="126">
        <v>74</v>
      </c>
      <c r="U12" s="126">
        <v>115</v>
      </c>
      <c r="V12" s="126">
        <v>365</v>
      </c>
      <c r="W12" s="2"/>
      <c r="Y12" s="151">
        <f t="shared" si="4"/>
        <v>1</v>
      </c>
      <c r="Z12" s="142" t="str">
        <f t="shared" si="16"/>
        <v>QF</v>
      </c>
      <c r="AA12" s="127">
        <v>57</v>
      </c>
      <c r="AB12" s="372">
        <v>51</v>
      </c>
      <c r="AC12" s="126">
        <v>144</v>
      </c>
      <c r="AD12" s="127">
        <v>180</v>
      </c>
      <c r="AE12" s="156"/>
      <c r="AF12" s="156"/>
      <c r="AH12" s="151">
        <f t="shared" si="5"/>
        <v>1</v>
      </c>
      <c r="AI12" s="142" t="str">
        <f t="shared" si="17"/>
        <v>QF</v>
      </c>
      <c r="AJ12" s="126">
        <v>48</v>
      </c>
      <c r="AK12" s="126">
        <v>74</v>
      </c>
      <c r="AL12" s="128">
        <v>173</v>
      </c>
      <c r="AM12" s="126">
        <v>343</v>
      </c>
      <c r="AN12" s="156"/>
      <c r="AO12" s="156"/>
      <c r="AQ12" s="151">
        <f t="shared" si="6"/>
        <v>1</v>
      </c>
      <c r="AR12" s="142" t="str">
        <f t="shared" si="18"/>
        <v>QF</v>
      </c>
      <c r="AS12" s="131">
        <v>57</v>
      </c>
      <c r="AT12" s="131">
        <v>71</v>
      </c>
      <c r="AU12" s="142">
        <v>279</v>
      </c>
      <c r="AV12" s="131">
        <v>1038</v>
      </c>
      <c r="AW12" s="151"/>
      <c r="AX12" s="98"/>
      <c r="AZ12" s="151">
        <f t="shared" si="7"/>
        <v>1</v>
      </c>
      <c r="BA12" s="142" t="str">
        <f t="shared" si="19"/>
        <v>WF</v>
      </c>
      <c r="BB12" s="131">
        <v>259</v>
      </c>
      <c r="BC12" s="131">
        <v>79</v>
      </c>
      <c r="BD12" s="131">
        <v>179</v>
      </c>
      <c r="BE12" s="131">
        <v>254</v>
      </c>
      <c r="BI12" s="151">
        <f t="shared" si="8"/>
        <v>1</v>
      </c>
      <c r="BJ12" s="142" t="str">
        <f t="shared" si="20"/>
        <v>QF</v>
      </c>
      <c r="BK12" s="131">
        <v>60</v>
      </c>
      <c r="BL12" s="131">
        <v>86</v>
      </c>
      <c r="BM12" s="131">
        <v>177</v>
      </c>
      <c r="BN12" s="131">
        <v>522</v>
      </c>
      <c r="BR12" s="151">
        <f t="shared" si="9"/>
        <v>1</v>
      </c>
      <c r="BS12" s="142" t="str">
        <f t="shared" si="21"/>
        <v>QF</v>
      </c>
      <c r="BT12" s="131">
        <v>60</v>
      </c>
      <c r="BU12" s="131">
        <v>93</v>
      </c>
      <c r="BV12" s="131">
        <v>177</v>
      </c>
      <c r="BW12" s="131">
        <v>987</v>
      </c>
      <c r="BZ12" s="98"/>
      <c r="CA12" s="151">
        <f t="shared" si="10"/>
        <v>1</v>
      </c>
      <c r="CB12" s="142" t="str">
        <f t="shared" si="22"/>
        <v>SF</v>
      </c>
      <c r="CC12" s="162">
        <v>40</v>
      </c>
      <c r="CD12" s="131">
        <v>60</v>
      </c>
      <c r="CE12" s="131">
        <v>233</v>
      </c>
      <c r="CF12" s="131">
        <v>968</v>
      </c>
      <c r="CG12" s="1"/>
      <c r="CH12" s="1"/>
      <c r="CJ12" s="164">
        <f t="shared" si="11"/>
        <v>1</v>
      </c>
      <c r="CK12" s="142" t="str">
        <f t="shared" si="23"/>
        <v>WF</v>
      </c>
      <c r="CL12" s="162">
        <v>68</v>
      </c>
      <c r="CM12" s="131">
        <v>85</v>
      </c>
      <c r="CN12" s="131">
        <v>188</v>
      </c>
      <c r="CO12" s="131">
        <v>971</v>
      </c>
      <c r="CP12" s="1"/>
      <c r="CQ12" s="1"/>
      <c r="CR12" s="1"/>
      <c r="CS12" s="164">
        <f t="shared" si="24"/>
        <v>1</v>
      </c>
      <c r="CT12" s="142" t="str">
        <f t="shared" si="25"/>
        <v>QF</v>
      </c>
      <c r="CU12" s="162">
        <v>70</v>
      </c>
      <c r="CV12" s="131">
        <v>102</v>
      </c>
      <c r="CW12" s="131">
        <v>254</v>
      </c>
      <c r="CX12" s="131">
        <v>2041</v>
      </c>
      <c r="CY12" s="1"/>
      <c r="CZ12" s="1"/>
      <c r="DB12" s="164">
        <f t="shared" si="26"/>
        <v>1</v>
      </c>
      <c r="DC12" s="142" t="str">
        <f t="shared" si="27"/>
        <v>QF</v>
      </c>
      <c r="DD12" s="131">
        <v>70</v>
      </c>
      <c r="DE12" s="163">
        <v>103</v>
      </c>
      <c r="DF12" s="131">
        <v>233</v>
      </c>
      <c r="DG12" s="131">
        <v>973</v>
      </c>
      <c r="DH12" s="1"/>
      <c r="DI12" s="1"/>
      <c r="DK12" s="164">
        <f t="shared" si="28"/>
        <v>1</v>
      </c>
      <c r="DL12" s="142" t="str">
        <f t="shared" si="29"/>
        <v>F</v>
      </c>
      <c r="DM12" s="131">
        <v>67</v>
      </c>
      <c r="DN12" s="163">
        <v>207</v>
      </c>
      <c r="DO12" s="131">
        <v>231</v>
      </c>
      <c r="DP12" s="131">
        <v>1114</v>
      </c>
      <c r="DQ12" s="1"/>
      <c r="DR12" s="1"/>
      <c r="DT12" s="164">
        <f t="shared" si="30"/>
        <v>1</v>
      </c>
      <c r="DU12" s="142" t="str">
        <f t="shared" si="31"/>
        <v>QF</v>
      </c>
      <c r="DV12" s="131">
        <v>103</v>
      </c>
      <c r="DW12" s="163">
        <v>254</v>
      </c>
      <c r="DX12" s="131">
        <v>987</v>
      </c>
      <c r="DY12" s="131">
        <v>1519</v>
      </c>
      <c r="DZ12" s="1"/>
      <c r="EA12" s="1"/>
      <c r="EC12" s="164">
        <f t="shared" si="32"/>
        <v>1</v>
      </c>
      <c r="ED12" s="142" t="str">
        <f t="shared" si="12"/>
        <v>QF</v>
      </c>
      <c r="EE12" s="98">
        <v>68</v>
      </c>
      <c r="EF12" s="131">
        <v>175</v>
      </c>
      <c r="EG12" s="98">
        <v>469</v>
      </c>
      <c r="EH12" s="131">
        <v>1640</v>
      </c>
      <c r="EI12" s="1"/>
      <c r="EJ12" s="1"/>
      <c r="EL12" s="164">
        <f t="shared" si="33"/>
        <v>1</v>
      </c>
      <c r="EM12" s="142" t="str">
        <f t="shared" si="13"/>
        <v>SF</v>
      </c>
      <c r="EN12" s="196">
        <v>66</v>
      </c>
      <c r="EO12" s="212">
        <v>85</v>
      </c>
      <c r="EP12" s="212">
        <v>217</v>
      </c>
      <c r="EQ12" s="212">
        <v>492</v>
      </c>
      <c r="ER12" s="212">
        <v>1923</v>
      </c>
      <c r="EV12" s="164">
        <f t="shared" si="34"/>
        <v>1</v>
      </c>
      <c r="EW12" t="str">
        <f t="shared" si="14"/>
        <v>QF</v>
      </c>
      <c r="EX12" s="487">
        <v>70</v>
      </c>
      <c r="EY12" s="487">
        <v>179</v>
      </c>
      <c r="EZ12" s="487">
        <v>230</v>
      </c>
      <c r="FA12" s="487">
        <v>987</v>
      </c>
      <c r="FB12" s="487">
        <v>1405</v>
      </c>
    </row>
    <row r="13" spans="1:160" ht="13.5" thickBot="1" x14ac:dyDescent="0.35">
      <c r="A13" s="151">
        <f t="shared" si="1"/>
        <v>0</v>
      </c>
      <c r="B13" s="164"/>
      <c r="C13" s="162"/>
      <c r="D13" s="131"/>
      <c r="E13" s="163"/>
      <c r="F13" s="2"/>
      <c r="G13" s="2"/>
      <c r="I13" s="151">
        <f t="shared" si="2"/>
        <v>1</v>
      </c>
      <c r="J13" s="164" t="s">
        <v>62</v>
      </c>
      <c r="K13" s="162">
        <v>48</v>
      </c>
      <c r="L13" s="271">
        <v>126</v>
      </c>
      <c r="M13" s="271">
        <v>267</v>
      </c>
      <c r="N13" s="2"/>
      <c r="O13" s="2"/>
      <c r="Q13" s="151">
        <f t="shared" si="3"/>
        <v>1</v>
      </c>
      <c r="R13" s="142" t="str">
        <f t="shared" si="15"/>
        <v>F</v>
      </c>
      <c r="S13" s="146">
        <v>53</v>
      </c>
      <c r="T13" s="126">
        <v>75</v>
      </c>
      <c r="U13" s="126">
        <v>122</v>
      </c>
      <c r="V13" s="129">
        <v>279</v>
      </c>
      <c r="W13" s="2"/>
      <c r="Y13" s="151">
        <f t="shared" si="4"/>
        <v>1</v>
      </c>
      <c r="Z13" s="142" t="str">
        <f t="shared" si="16"/>
        <v>W</v>
      </c>
      <c r="AA13" s="128">
        <v>60</v>
      </c>
      <c r="AB13" s="126">
        <v>66</v>
      </c>
      <c r="AC13" s="126">
        <v>168</v>
      </c>
      <c r="AD13" s="128">
        <v>233</v>
      </c>
      <c r="AE13" s="156"/>
      <c r="AF13" s="156"/>
      <c r="AH13" s="151">
        <f t="shared" si="5"/>
        <v>1</v>
      </c>
      <c r="AI13" s="142" t="str">
        <f t="shared" si="17"/>
        <v>QF</v>
      </c>
      <c r="AJ13" s="128">
        <v>59</v>
      </c>
      <c r="AK13" s="128">
        <v>79</v>
      </c>
      <c r="AL13" s="126">
        <v>175</v>
      </c>
      <c r="AM13" s="128">
        <v>378</v>
      </c>
      <c r="AN13" s="156"/>
      <c r="AO13" s="156"/>
      <c r="AQ13" s="151">
        <f t="shared" si="6"/>
        <v>1</v>
      </c>
      <c r="AR13" s="142" t="str">
        <f t="shared" si="18"/>
        <v>QF</v>
      </c>
      <c r="AS13" s="131">
        <v>60</v>
      </c>
      <c r="AT13" s="131">
        <v>79</v>
      </c>
      <c r="AU13" s="131">
        <v>322</v>
      </c>
      <c r="AV13" s="131">
        <v>1126</v>
      </c>
      <c r="AW13" s="151"/>
      <c r="AX13" s="98"/>
      <c r="AZ13" s="151">
        <f t="shared" si="7"/>
        <v>1</v>
      </c>
      <c r="BA13" s="142" t="str">
        <f t="shared" si="19"/>
        <v>SF</v>
      </c>
      <c r="BB13" s="374">
        <v>51</v>
      </c>
      <c r="BC13" s="131">
        <v>85</v>
      </c>
      <c r="BD13" s="131">
        <v>191</v>
      </c>
      <c r="BE13" s="131">
        <v>330</v>
      </c>
      <c r="BI13" s="151">
        <f t="shared" si="8"/>
        <v>1</v>
      </c>
      <c r="BJ13" s="142" t="str">
        <f t="shared" si="20"/>
        <v>SF</v>
      </c>
      <c r="BK13" s="374">
        <v>51</v>
      </c>
      <c r="BL13" s="142">
        <v>111</v>
      </c>
      <c r="BM13" s="131">
        <v>195</v>
      </c>
      <c r="BN13" s="142">
        <v>968</v>
      </c>
      <c r="BR13" s="151">
        <f t="shared" si="9"/>
        <v>1</v>
      </c>
      <c r="BS13" s="142" t="str">
        <f t="shared" si="21"/>
        <v>F</v>
      </c>
      <c r="BT13" s="374">
        <v>51</v>
      </c>
      <c r="BU13" s="131">
        <v>107</v>
      </c>
      <c r="BV13" s="131">
        <v>179</v>
      </c>
      <c r="BW13" s="131">
        <v>1270</v>
      </c>
      <c r="BZ13" s="98"/>
      <c r="CA13" s="151">
        <f t="shared" si="10"/>
        <v>1</v>
      </c>
      <c r="CB13" s="142" t="str">
        <f t="shared" si="22"/>
        <v>QF</v>
      </c>
      <c r="CC13" s="162">
        <v>41</v>
      </c>
      <c r="CD13" s="131">
        <v>67</v>
      </c>
      <c r="CE13" s="131">
        <v>254</v>
      </c>
      <c r="CF13" s="131">
        <v>1024</v>
      </c>
      <c r="CG13" s="1"/>
      <c r="CH13" s="1"/>
      <c r="CJ13" s="164">
        <f t="shared" si="11"/>
        <v>1</v>
      </c>
      <c r="CK13" s="142" t="str">
        <f t="shared" si="23"/>
        <v>SF</v>
      </c>
      <c r="CL13" s="162">
        <v>70</v>
      </c>
      <c r="CM13" s="131">
        <v>102</v>
      </c>
      <c r="CN13" s="131">
        <v>217</v>
      </c>
      <c r="CO13" s="131">
        <v>1218</v>
      </c>
      <c r="CP13" s="1"/>
      <c r="CQ13" s="1"/>
      <c r="CR13" s="1"/>
      <c r="CS13" s="164">
        <f t="shared" si="24"/>
        <v>1</v>
      </c>
      <c r="CT13" s="142" t="str">
        <f t="shared" si="25"/>
        <v>QF</v>
      </c>
      <c r="CU13" s="162">
        <v>71</v>
      </c>
      <c r="CV13" s="131">
        <v>111</v>
      </c>
      <c r="CW13" s="131">
        <v>294</v>
      </c>
      <c r="CX13" s="142">
        <v>2056</v>
      </c>
      <c r="CY13" s="1"/>
      <c r="CZ13" s="1"/>
      <c r="DB13" s="164">
        <f t="shared" si="26"/>
        <v>1</v>
      </c>
      <c r="DC13" s="142" t="str">
        <f t="shared" si="27"/>
        <v>F</v>
      </c>
      <c r="DD13" s="131">
        <v>71</v>
      </c>
      <c r="DE13" s="163">
        <v>111</v>
      </c>
      <c r="DF13" s="131">
        <v>254</v>
      </c>
      <c r="DG13" s="142">
        <v>987</v>
      </c>
      <c r="DH13" s="1"/>
      <c r="DI13" s="1"/>
      <c r="DK13" s="164">
        <f t="shared" si="28"/>
        <v>1</v>
      </c>
      <c r="DL13" s="142" t="str">
        <f t="shared" si="29"/>
        <v>F</v>
      </c>
      <c r="DM13" s="131">
        <v>68</v>
      </c>
      <c r="DN13" s="163">
        <v>231</v>
      </c>
      <c r="DO13" s="131">
        <v>233</v>
      </c>
      <c r="DP13" s="142">
        <v>2056</v>
      </c>
      <c r="DQ13" s="1"/>
      <c r="DR13" s="1"/>
      <c r="DT13" s="164">
        <f t="shared" si="30"/>
        <v>1</v>
      </c>
      <c r="DU13" s="142" t="str">
        <f t="shared" si="31"/>
        <v>QF</v>
      </c>
      <c r="DV13" s="131">
        <v>111</v>
      </c>
      <c r="DW13" s="163">
        <v>303</v>
      </c>
      <c r="DX13" s="131">
        <v>1241</v>
      </c>
      <c r="DY13" s="142">
        <v>1640</v>
      </c>
      <c r="DZ13" s="1"/>
      <c r="EA13" s="1"/>
      <c r="EC13" s="164">
        <f t="shared" si="32"/>
        <v>1</v>
      </c>
      <c r="ED13" s="142" t="str">
        <f t="shared" si="12"/>
        <v>QF</v>
      </c>
      <c r="EE13" s="98">
        <v>70</v>
      </c>
      <c r="EF13" s="131">
        <v>188</v>
      </c>
      <c r="EG13" s="98">
        <v>573</v>
      </c>
      <c r="EH13" s="142">
        <v>1678</v>
      </c>
      <c r="EI13" s="1"/>
      <c r="EJ13" s="1"/>
      <c r="EL13" s="164">
        <f t="shared" si="33"/>
        <v>1</v>
      </c>
      <c r="EM13" s="142" t="str">
        <f t="shared" si="13"/>
        <v>F</v>
      </c>
      <c r="EN13" s="196">
        <v>67</v>
      </c>
      <c r="EO13" s="212">
        <v>118</v>
      </c>
      <c r="EP13" s="212">
        <v>225</v>
      </c>
      <c r="EQ13" s="212">
        <v>987</v>
      </c>
      <c r="ER13" s="212">
        <v>2338</v>
      </c>
      <c r="EV13" s="164">
        <f t="shared" si="34"/>
        <v>1</v>
      </c>
      <c r="EW13" t="str">
        <f t="shared" si="14"/>
        <v>QF</v>
      </c>
      <c r="EX13" s="487">
        <v>74</v>
      </c>
      <c r="EY13" s="487">
        <v>180</v>
      </c>
      <c r="EZ13" s="487">
        <v>233</v>
      </c>
      <c r="FA13" s="487">
        <v>1065</v>
      </c>
      <c r="FB13" s="487">
        <v>1678</v>
      </c>
    </row>
    <row r="14" spans="1:160" x14ac:dyDescent="0.25">
      <c r="A14" s="151">
        <f t="shared" si="1"/>
        <v>0</v>
      </c>
      <c r="B14" s="164"/>
      <c r="C14" s="162"/>
      <c r="D14" s="131"/>
      <c r="E14" s="163"/>
      <c r="F14" s="2"/>
      <c r="G14" s="2"/>
      <c r="I14" s="151">
        <f t="shared" si="2"/>
        <v>1</v>
      </c>
      <c r="J14" s="164" t="s">
        <v>63</v>
      </c>
      <c r="K14" s="162">
        <v>59</v>
      </c>
      <c r="L14" s="271">
        <v>131</v>
      </c>
      <c r="M14" s="271">
        <v>269</v>
      </c>
      <c r="N14" s="2"/>
      <c r="O14" s="2"/>
      <c r="Q14" s="151">
        <f t="shared" si="3"/>
        <v>1</v>
      </c>
      <c r="R14" s="142" t="str">
        <f t="shared" si="15"/>
        <v>QF</v>
      </c>
      <c r="S14" s="146">
        <v>56</v>
      </c>
      <c r="T14" s="126">
        <v>85</v>
      </c>
      <c r="U14" s="126">
        <v>125</v>
      </c>
      <c r="V14" s="2"/>
      <c r="W14" s="2"/>
      <c r="Y14" s="151">
        <f t="shared" si="4"/>
        <v>1</v>
      </c>
      <c r="Z14" s="142" t="str">
        <f t="shared" si="16"/>
        <v>SF</v>
      </c>
      <c r="AA14" s="126">
        <v>63</v>
      </c>
      <c r="AB14" s="128">
        <v>67</v>
      </c>
      <c r="AC14" s="128">
        <v>173</v>
      </c>
      <c r="AD14" s="128">
        <v>308</v>
      </c>
      <c r="AE14" s="2"/>
      <c r="AF14" s="2"/>
      <c r="AH14" s="151">
        <f t="shared" si="5"/>
        <v>1</v>
      </c>
      <c r="AI14" s="142" t="str">
        <f t="shared" si="17"/>
        <v>QF</v>
      </c>
      <c r="AJ14" s="126">
        <v>60</v>
      </c>
      <c r="AK14" s="128">
        <v>87</v>
      </c>
      <c r="AL14" s="128">
        <v>180</v>
      </c>
      <c r="AM14" s="127">
        <v>469</v>
      </c>
      <c r="AN14" s="2"/>
      <c r="AO14" s="2"/>
      <c r="AQ14" s="151">
        <f t="shared" si="6"/>
        <v>1</v>
      </c>
      <c r="AR14" s="142" t="str">
        <f t="shared" si="18"/>
        <v>SF</v>
      </c>
      <c r="AS14" s="131">
        <v>61</v>
      </c>
      <c r="AT14" s="131">
        <v>93</v>
      </c>
      <c r="AU14" s="131">
        <v>340</v>
      </c>
      <c r="AV14" s="131">
        <v>1218</v>
      </c>
      <c r="AW14" s="151"/>
      <c r="AX14" s="98"/>
      <c r="AZ14" s="151">
        <f t="shared" si="7"/>
        <v>1</v>
      </c>
      <c r="BA14" s="142" t="str">
        <f t="shared" si="19"/>
        <v>QF</v>
      </c>
      <c r="BB14" s="131">
        <v>66</v>
      </c>
      <c r="BC14" s="131">
        <v>103</v>
      </c>
      <c r="BD14" s="131">
        <v>217</v>
      </c>
      <c r="BE14" s="131">
        <v>503</v>
      </c>
      <c r="BI14" s="151">
        <f t="shared" si="8"/>
        <v>1</v>
      </c>
      <c r="BJ14" s="142" t="str">
        <f t="shared" si="20"/>
        <v>QF</v>
      </c>
      <c r="BK14" s="131">
        <v>66</v>
      </c>
      <c r="BL14" s="131">
        <v>121</v>
      </c>
      <c r="BM14" s="131">
        <v>201</v>
      </c>
      <c r="BN14" s="131">
        <v>1126</v>
      </c>
      <c r="BR14" s="151">
        <f t="shared" si="9"/>
        <v>1</v>
      </c>
      <c r="BS14" s="142" t="str">
        <f t="shared" si="21"/>
        <v>F</v>
      </c>
      <c r="BT14" s="142">
        <v>67</v>
      </c>
      <c r="BU14" s="131">
        <v>111</v>
      </c>
      <c r="BV14" s="131">
        <v>190</v>
      </c>
      <c r="BW14" s="131">
        <v>1319</v>
      </c>
      <c r="BZ14" s="98"/>
      <c r="CA14" s="151">
        <f t="shared" si="10"/>
        <v>1</v>
      </c>
      <c r="CB14" s="142" t="str">
        <f t="shared" si="22"/>
        <v>SF</v>
      </c>
      <c r="CC14" s="162">
        <v>45</v>
      </c>
      <c r="CD14" s="131">
        <v>68</v>
      </c>
      <c r="CE14" s="131">
        <v>348</v>
      </c>
      <c r="CF14" s="142">
        <v>1114</v>
      </c>
      <c r="CG14" s="1"/>
      <c r="CH14" s="1"/>
      <c r="CJ14" s="164">
        <f t="shared" si="11"/>
        <v>1</v>
      </c>
      <c r="CK14" s="142" t="str">
        <f t="shared" si="23"/>
        <v>QF</v>
      </c>
      <c r="CL14" s="162">
        <v>71</v>
      </c>
      <c r="CM14" s="131">
        <v>111</v>
      </c>
      <c r="CN14" s="131">
        <v>222</v>
      </c>
      <c r="CO14" s="142">
        <v>1507</v>
      </c>
      <c r="CP14" s="1"/>
      <c r="CQ14" s="1"/>
      <c r="CR14" s="1"/>
      <c r="CS14" s="164">
        <f t="shared" si="24"/>
        <v>1</v>
      </c>
      <c r="CT14" s="142" t="str">
        <f t="shared" si="25"/>
        <v>SF</v>
      </c>
      <c r="CU14" s="162">
        <v>78</v>
      </c>
      <c r="CV14" s="131">
        <v>141</v>
      </c>
      <c r="CW14" s="131">
        <v>343</v>
      </c>
      <c r="CX14" s="131">
        <v>3138</v>
      </c>
      <c r="CY14" s="1"/>
      <c r="CZ14" s="1"/>
      <c r="DB14" s="164">
        <f t="shared" si="26"/>
        <v>1</v>
      </c>
      <c r="DC14" s="142" t="str">
        <f t="shared" si="27"/>
        <v>QF</v>
      </c>
      <c r="DD14" s="131">
        <v>74</v>
      </c>
      <c r="DE14" s="163">
        <v>155</v>
      </c>
      <c r="DF14" s="131">
        <v>330</v>
      </c>
      <c r="DG14" s="131">
        <v>1503</v>
      </c>
      <c r="DH14" s="1"/>
      <c r="DI14" s="1"/>
      <c r="DK14" s="164">
        <f t="shared" si="28"/>
        <v>1</v>
      </c>
      <c r="DL14" s="142" t="str">
        <f t="shared" si="29"/>
        <v>F</v>
      </c>
      <c r="DM14" s="131">
        <v>78</v>
      </c>
      <c r="DN14" s="163">
        <v>233</v>
      </c>
      <c r="DO14" s="131">
        <v>254</v>
      </c>
      <c r="DP14" s="131">
        <v>2194</v>
      </c>
      <c r="DQ14" s="1"/>
      <c r="DR14" s="1"/>
      <c r="DT14" s="164">
        <f t="shared" si="30"/>
        <v>1</v>
      </c>
      <c r="DU14" s="142" t="str">
        <f t="shared" si="31"/>
        <v>SF</v>
      </c>
      <c r="DV14" s="131">
        <v>118</v>
      </c>
      <c r="DW14" s="163">
        <v>469</v>
      </c>
      <c r="DX14" s="131">
        <v>1477</v>
      </c>
      <c r="DY14" s="131">
        <v>1678</v>
      </c>
      <c r="DZ14" s="1"/>
      <c r="EA14" s="1"/>
      <c r="EC14" s="164">
        <f t="shared" si="32"/>
        <v>1</v>
      </c>
      <c r="ED14" s="142" t="str">
        <f t="shared" si="12"/>
        <v>WC</v>
      </c>
      <c r="EE14" s="98">
        <v>74</v>
      </c>
      <c r="EF14" s="131">
        <v>254</v>
      </c>
      <c r="EG14" s="98">
        <v>971</v>
      </c>
      <c r="EH14" s="131">
        <v>2481</v>
      </c>
      <c r="EI14" s="1"/>
      <c r="EJ14" s="1"/>
      <c r="EL14" s="164">
        <f t="shared" si="33"/>
        <v>1</v>
      </c>
      <c r="EM14" s="142" t="str">
        <f t="shared" si="13"/>
        <v>QF</v>
      </c>
      <c r="EN14" s="196">
        <v>68</v>
      </c>
      <c r="EO14" s="212">
        <v>125</v>
      </c>
      <c r="EP14" s="212">
        <v>233</v>
      </c>
      <c r="EQ14" s="212">
        <v>1023</v>
      </c>
      <c r="ER14" s="212">
        <v>2512</v>
      </c>
      <c r="EV14" s="164">
        <f t="shared" si="34"/>
        <v>1</v>
      </c>
      <c r="EW14" t="str">
        <f t="shared" si="14"/>
        <v>SF</v>
      </c>
      <c r="EX14" s="487">
        <v>85</v>
      </c>
      <c r="EY14" s="487">
        <v>193</v>
      </c>
      <c r="EZ14" s="487">
        <v>254</v>
      </c>
      <c r="FA14" s="487">
        <v>1197</v>
      </c>
      <c r="FB14" s="487">
        <v>1690</v>
      </c>
    </row>
    <row r="15" spans="1:160" ht="13.5" thickBot="1" x14ac:dyDescent="0.35">
      <c r="A15" s="151">
        <f t="shared" si="1"/>
        <v>0</v>
      </c>
      <c r="B15" s="164"/>
      <c r="C15" s="162"/>
      <c r="D15" s="131"/>
      <c r="E15" s="166"/>
      <c r="F15" s="2"/>
      <c r="G15" s="2"/>
      <c r="I15" s="151">
        <f t="shared" si="2"/>
        <v>1</v>
      </c>
      <c r="J15" s="164" t="s">
        <v>63</v>
      </c>
      <c r="K15" s="162">
        <v>60</v>
      </c>
      <c r="L15" s="271">
        <v>157</v>
      </c>
      <c r="M15" s="272">
        <v>274</v>
      </c>
      <c r="N15" s="2"/>
      <c r="O15" s="2"/>
      <c r="Q15" s="151">
        <f t="shared" si="3"/>
        <v>1</v>
      </c>
      <c r="R15" s="142" t="str">
        <f t="shared" si="15"/>
        <v>QF</v>
      </c>
      <c r="S15" s="146">
        <v>58</v>
      </c>
      <c r="T15" s="126">
        <v>108</v>
      </c>
      <c r="U15" s="126">
        <v>144</v>
      </c>
      <c r="V15" s="2"/>
      <c r="W15" s="2"/>
      <c r="Y15" s="151">
        <f t="shared" si="4"/>
        <v>1</v>
      </c>
      <c r="Z15" s="142" t="str">
        <f t="shared" si="16"/>
        <v>QF</v>
      </c>
      <c r="AA15" s="128">
        <v>64</v>
      </c>
      <c r="AB15" s="126">
        <v>68</v>
      </c>
      <c r="AC15" s="126">
        <v>180</v>
      </c>
      <c r="AD15" s="129">
        <v>311</v>
      </c>
      <c r="AE15" s="156"/>
      <c r="AF15" s="156"/>
      <c r="AH15" s="151">
        <f t="shared" si="5"/>
        <v>1</v>
      </c>
      <c r="AI15" s="142" t="str">
        <f t="shared" si="17"/>
        <v>WC</v>
      </c>
      <c r="AJ15" s="372">
        <v>51</v>
      </c>
      <c r="AK15" s="128">
        <v>103</v>
      </c>
      <c r="AL15" s="126">
        <v>201</v>
      </c>
      <c r="AM15" s="234">
        <v>494</v>
      </c>
      <c r="AN15" s="156"/>
      <c r="AO15" s="156"/>
      <c r="AQ15" s="151">
        <f t="shared" si="6"/>
        <v>1</v>
      </c>
      <c r="AR15" s="142" t="str">
        <f t="shared" si="18"/>
        <v>QF</v>
      </c>
      <c r="AS15" s="142">
        <v>64</v>
      </c>
      <c r="AT15" s="131">
        <v>121</v>
      </c>
      <c r="AU15" s="131">
        <v>365</v>
      </c>
      <c r="AV15" s="132">
        <v>1388</v>
      </c>
      <c r="AW15" s="98"/>
      <c r="AX15" s="98"/>
      <c r="AZ15" s="151">
        <f t="shared" si="7"/>
        <v>1</v>
      </c>
      <c r="BA15" s="142" t="str">
        <f t="shared" si="19"/>
        <v>WC</v>
      </c>
      <c r="BB15" s="131">
        <v>67</v>
      </c>
      <c r="BC15" s="131">
        <v>108</v>
      </c>
      <c r="BD15" s="131">
        <v>245</v>
      </c>
      <c r="BE15" s="132">
        <v>766</v>
      </c>
      <c r="BI15" s="151">
        <f t="shared" si="8"/>
        <v>1</v>
      </c>
      <c r="BJ15" s="142" t="str">
        <f t="shared" si="20"/>
        <v>QF</v>
      </c>
      <c r="BK15" s="131">
        <v>69</v>
      </c>
      <c r="BL15" s="131">
        <v>122</v>
      </c>
      <c r="BM15" s="142">
        <v>217</v>
      </c>
      <c r="BN15" s="132">
        <v>1139</v>
      </c>
      <c r="BR15" s="151">
        <f t="shared" si="9"/>
        <v>1</v>
      </c>
      <c r="BS15" s="142" t="str">
        <f t="shared" si="21"/>
        <v>SF</v>
      </c>
      <c r="BT15" s="131">
        <v>68</v>
      </c>
      <c r="BU15" s="131">
        <v>116</v>
      </c>
      <c r="BV15" s="131">
        <v>233</v>
      </c>
      <c r="BW15" s="132">
        <v>1902</v>
      </c>
      <c r="BZ15" s="98"/>
      <c r="CA15" s="151">
        <f t="shared" si="10"/>
        <v>1</v>
      </c>
      <c r="CB15" s="142" t="str">
        <f t="shared" si="22"/>
        <v>QF</v>
      </c>
      <c r="CC15" s="373">
        <v>51</v>
      </c>
      <c r="CD15" s="131">
        <v>71</v>
      </c>
      <c r="CE15" s="142">
        <v>365</v>
      </c>
      <c r="CF15" s="132">
        <v>1124</v>
      </c>
      <c r="CG15" s="1"/>
      <c r="CH15" s="1"/>
      <c r="CJ15" s="164">
        <f t="shared" si="11"/>
        <v>1</v>
      </c>
      <c r="CK15" s="142" t="str">
        <f t="shared" si="23"/>
        <v>SF</v>
      </c>
      <c r="CL15" s="162">
        <v>79</v>
      </c>
      <c r="CM15" s="131">
        <v>118</v>
      </c>
      <c r="CN15" s="142">
        <v>247</v>
      </c>
      <c r="CO15" s="132">
        <v>2753</v>
      </c>
      <c r="CP15" s="1"/>
      <c r="CQ15" s="1"/>
      <c r="CR15" s="1"/>
      <c r="CS15" s="164">
        <f t="shared" si="24"/>
        <v>1</v>
      </c>
      <c r="CT15" s="142" t="str">
        <f t="shared" si="25"/>
        <v>QF</v>
      </c>
      <c r="CU15" s="162">
        <v>79</v>
      </c>
      <c r="CV15" s="131">
        <v>148</v>
      </c>
      <c r="CW15" s="142">
        <v>469</v>
      </c>
      <c r="CX15" s="132">
        <v>3357</v>
      </c>
      <c r="CY15" s="1"/>
      <c r="CZ15" s="1"/>
      <c r="DB15" s="164">
        <f t="shared" si="26"/>
        <v>1</v>
      </c>
      <c r="DC15" s="142" t="str">
        <f t="shared" si="27"/>
        <v>SF</v>
      </c>
      <c r="DD15" s="131">
        <v>78</v>
      </c>
      <c r="DE15" s="163">
        <v>175</v>
      </c>
      <c r="DF15" s="142">
        <v>469</v>
      </c>
      <c r="DG15" s="132">
        <v>2016</v>
      </c>
      <c r="DH15" s="1"/>
      <c r="DI15" s="1"/>
      <c r="DK15" s="164">
        <f t="shared" si="28"/>
        <v>1</v>
      </c>
      <c r="DL15" s="142" t="str">
        <f t="shared" si="29"/>
        <v>QF</v>
      </c>
      <c r="DM15" s="131">
        <v>85</v>
      </c>
      <c r="DN15" s="163">
        <v>234</v>
      </c>
      <c r="DO15" s="142">
        <v>330</v>
      </c>
      <c r="DP15" s="132">
        <v>4334</v>
      </c>
      <c r="DQ15" s="1"/>
      <c r="DR15" s="1"/>
      <c r="DT15" s="164">
        <f t="shared" si="30"/>
        <v>1</v>
      </c>
      <c r="DU15" s="142" t="str">
        <f t="shared" si="31"/>
        <v>SF</v>
      </c>
      <c r="DV15" s="131">
        <v>128</v>
      </c>
      <c r="DW15" s="163">
        <v>610</v>
      </c>
      <c r="DX15" s="142">
        <v>1519</v>
      </c>
      <c r="DY15" s="132">
        <v>3476</v>
      </c>
      <c r="DZ15" s="1"/>
      <c r="EA15" s="1"/>
      <c r="EC15" s="164">
        <f t="shared" si="32"/>
        <v>1</v>
      </c>
      <c r="ED15" s="142" t="str">
        <f t="shared" si="12"/>
        <v>SF</v>
      </c>
      <c r="EE15" s="98">
        <v>118</v>
      </c>
      <c r="EF15" s="131">
        <v>334</v>
      </c>
      <c r="EG15" s="151">
        <v>973</v>
      </c>
      <c r="EH15" s="131">
        <v>2590</v>
      </c>
      <c r="EI15" s="1"/>
      <c r="EJ15" s="1"/>
      <c r="EL15" s="164">
        <f t="shared" si="33"/>
        <v>1</v>
      </c>
      <c r="EM15" s="142" t="str">
        <f t="shared" si="13"/>
        <v>SF</v>
      </c>
      <c r="EN15" s="196">
        <v>70</v>
      </c>
      <c r="EO15" s="212">
        <v>144</v>
      </c>
      <c r="EP15" s="212">
        <v>330</v>
      </c>
      <c r="EQ15" s="212">
        <v>1089</v>
      </c>
      <c r="ER15" s="212">
        <v>2826</v>
      </c>
      <c r="EV15" s="164">
        <f t="shared" si="34"/>
        <v>1</v>
      </c>
      <c r="EW15" t="str">
        <f t="shared" si="14"/>
        <v>QF</v>
      </c>
      <c r="EX15" s="487">
        <v>107</v>
      </c>
      <c r="EY15" s="487">
        <v>195</v>
      </c>
      <c r="EZ15" s="487">
        <v>330</v>
      </c>
      <c r="FA15" s="487">
        <v>1405</v>
      </c>
      <c r="FB15" s="487">
        <v>2056</v>
      </c>
    </row>
    <row r="16" spans="1:160" ht="13.5" thickBot="1" x14ac:dyDescent="0.35">
      <c r="A16" s="151">
        <f t="shared" si="1"/>
        <v>0</v>
      </c>
      <c r="B16" s="164"/>
      <c r="C16" s="162"/>
      <c r="D16" s="131">
        <v>33</v>
      </c>
      <c r="E16" s="1"/>
      <c r="F16" s="1"/>
      <c r="G16" s="2"/>
      <c r="I16" s="151">
        <f t="shared" si="2"/>
        <v>1</v>
      </c>
      <c r="J16" s="164" t="s">
        <v>62</v>
      </c>
      <c r="K16" s="162">
        <v>61</v>
      </c>
      <c r="L16" s="271">
        <v>173</v>
      </c>
      <c r="M16" s="2"/>
      <c r="N16" s="2"/>
      <c r="O16" s="2"/>
      <c r="Q16" s="151">
        <f t="shared" si="3"/>
        <v>1</v>
      </c>
      <c r="R16" s="142" t="str">
        <f t="shared" si="15"/>
        <v>F</v>
      </c>
      <c r="S16" s="146">
        <v>59</v>
      </c>
      <c r="T16" s="126">
        <v>111</v>
      </c>
      <c r="U16" s="126">
        <v>177</v>
      </c>
      <c r="V16" s="2"/>
      <c r="W16" s="2"/>
      <c r="Y16" s="151">
        <f t="shared" si="4"/>
        <v>1</v>
      </c>
      <c r="Z16" s="142" t="str">
        <f t="shared" si="16"/>
        <v>SF</v>
      </c>
      <c r="AA16" s="372">
        <v>51</v>
      </c>
      <c r="AB16" s="126">
        <v>71</v>
      </c>
      <c r="AC16" s="127">
        <v>201</v>
      </c>
      <c r="AD16" s="2"/>
      <c r="AE16" s="156"/>
      <c r="AF16" s="156"/>
      <c r="AH16" s="151">
        <f t="shared" si="5"/>
        <v>1</v>
      </c>
      <c r="AI16" s="142" t="str">
        <f t="shared" si="17"/>
        <v>F</v>
      </c>
      <c r="AJ16" s="128">
        <v>67</v>
      </c>
      <c r="AK16" s="126">
        <v>111</v>
      </c>
      <c r="AL16" s="128">
        <v>231</v>
      </c>
      <c r="AM16" s="2"/>
      <c r="AN16" s="156"/>
      <c r="AO16" s="156"/>
      <c r="AQ16" s="151">
        <f t="shared" si="6"/>
        <v>1</v>
      </c>
      <c r="AR16" s="142" t="str">
        <f t="shared" si="18"/>
        <v>QF</v>
      </c>
      <c r="AS16" s="374">
        <v>51</v>
      </c>
      <c r="AT16" s="131">
        <v>157</v>
      </c>
      <c r="AU16" s="131">
        <v>435</v>
      </c>
      <c r="AV16" s="98"/>
      <c r="AW16" s="151"/>
      <c r="AX16" s="98"/>
      <c r="AZ16" s="151">
        <f t="shared" si="7"/>
        <v>1</v>
      </c>
      <c r="BA16" s="142" t="str">
        <f t="shared" si="19"/>
        <v>QF</v>
      </c>
      <c r="BB16" s="131">
        <v>68</v>
      </c>
      <c r="BC16" s="131">
        <v>118</v>
      </c>
      <c r="BD16" s="131">
        <v>254</v>
      </c>
      <c r="BI16" s="151">
        <f t="shared" si="8"/>
        <v>1</v>
      </c>
      <c r="BJ16" s="142" t="str">
        <f t="shared" si="20"/>
        <v>F</v>
      </c>
      <c r="BK16" s="131">
        <v>70</v>
      </c>
      <c r="BL16" s="142">
        <v>126</v>
      </c>
      <c r="BM16" s="142">
        <v>233</v>
      </c>
      <c r="BR16" s="151">
        <f t="shared" si="9"/>
        <v>1</v>
      </c>
      <c r="BS16" s="142" t="str">
        <f t="shared" si="21"/>
        <v>WF</v>
      </c>
      <c r="BT16" s="131">
        <v>71</v>
      </c>
      <c r="BU16" s="142">
        <v>121</v>
      </c>
      <c r="BV16" s="131">
        <v>330</v>
      </c>
      <c r="BZ16" s="98"/>
      <c r="CA16" s="151">
        <f t="shared" si="10"/>
        <v>1</v>
      </c>
      <c r="CB16" s="142" t="str">
        <f t="shared" si="22"/>
        <v>W</v>
      </c>
      <c r="CC16" s="162">
        <v>60</v>
      </c>
      <c r="CD16" s="131">
        <v>93</v>
      </c>
      <c r="CE16" s="131">
        <v>368</v>
      </c>
      <c r="CF16" s="1"/>
      <c r="CG16" s="1"/>
      <c r="CH16" s="1"/>
      <c r="CJ16" s="164">
        <f t="shared" si="11"/>
        <v>1</v>
      </c>
      <c r="CK16" s="142" t="str">
        <f t="shared" si="23"/>
        <v>F</v>
      </c>
      <c r="CL16" s="162">
        <v>85</v>
      </c>
      <c r="CM16" s="131">
        <v>121</v>
      </c>
      <c r="CN16" s="131">
        <v>329</v>
      </c>
      <c r="CO16" s="1"/>
      <c r="CP16" s="1"/>
      <c r="CQ16" s="1"/>
      <c r="CS16" s="164">
        <f t="shared" si="24"/>
        <v>1</v>
      </c>
      <c r="CT16" s="142" t="str">
        <f t="shared" si="25"/>
        <v>QF</v>
      </c>
      <c r="CU16" s="162">
        <v>85</v>
      </c>
      <c r="CV16" s="131">
        <v>177</v>
      </c>
      <c r="CW16" s="131">
        <v>888</v>
      </c>
      <c r="DB16" s="164">
        <f t="shared" si="26"/>
        <v>1</v>
      </c>
      <c r="DC16" s="142" t="str">
        <f t="shared" si="27"/>
        <v>F</v>
      </c>
      <c r="DD16" s="131">
        <v>103</v>
      </c>
      <c r="DE16" s="163">
        <v>177</v>
      </c>
      <c r="DF16" s="131">
        <v>610</v>
      </c>
      <c r="DK16" s="164">
        <f t="shared" si="28"/>
        <v>1</v>
      </c>
      <c r="DL16" s="142" t="str">
        <f t="shared" si="29"/>
        <v>QF</v>
      </c>
      <c r="DM16" s="131">
        <v>111</v>
      </c>
      <c r="DN16" s="163">
        <v>244</v>
      </c>
      <c r="DO16" s="131">
        <v>341</v>
      </c>
      <c r="DT16" s="164">
        <f t="shared" si="30"/>
        <v>1</v>
      </c>
      <c r="DU16" s="142" t="str">
        <f t="shared" si="31"/>
        <v>QF</v>
      </c>
      <c r="DV16" s="131">
        <v>135</v>
      </c>
      <c r="DW16" s="163">
        <v>829</v>
      </c>
      <c r="DX16" s="131">
        <v>1538</v>
      </c>
      <c r="EC16" s="164">
        <f t="shared" si="32"/>
        <v>1</v>
      </c>
      <c r="ED16" s="142" t="str">
        <f t="shared" si="12"/>
        <v>QF</v>
      </c>
      <c r="EE16" s="98">
        <v>125</v>
      </c>
      <c r="EF16" s="131">
        <v>341</v>
      </c>
      <c r="EG16" s="98">
        <v>1114</v>
      </c>
      <c r="EH16" s="213">
        <v>2848</v>
      </c>
      <c r="EL16" s="164">
        <f t="shared" si="33"/>
        <v>1</v>
      </c>
      <c r="EM16" s="142" t="str">
        <f t="shared" si="13"/>
        <v>QF</v>
      </c>
      <c r="EN16" s="196">
        <v>78</v>
      </c>
      <c r="EO16" s="212">
        <v>148</v>
      </c>
      <c r="EP16" s="212">
        <v>337</v>
      </c>
      <c r="EQ16" s="212">
        <v>1114</v>
      </c>
      <c r="ER16" s="212">
        <v>3996</v>
      </c>
      <c r="EV16" s="164">
        <f t="shared" si="34"/>
        <v>1</v>
      </c>
      <c r="EW16" t="str">
        <f t="shared" si="14"/>
        <v>QF</v>
      </c>
      <c r="EX16" s="487">
        <v>111</v>
      </c>
      <c r="EY16" s="487">
        <v>217</v>
      </c>
      <c r="EZ16" s="487">
        <v>364</v>
      </c>
      <c r="FA16" s="487">
        <v>1501</v>
      </c>
      <c r="FB16" s="487">
        <v>2481</v>
      </c>
    </row>
    <row r="17" spans="1:158" ht="13" thickBot="1" x14ac:dyDescent="0.3">
      <c r="A17" s="151">
        <f t="shared" si="1"/>
        <v>0</v>
      </c>
      <c r="B17" s="164"/>
      <c r="C17" s="162"/>
      <c r="D17" s="131">
        <v>175</v>
      </c>
      <c r="E17" s="1"/>
      <c r="F17" s="1"/>
      <c r="G17" s="2"/>
      <c r="I17" s="151">
        <f t="shared" si="2"/>
        <v>1</v>
      </c>
      <c r="J17" s="164" t="s">
        <v>62</v>
      </c>
      <c r="K17" s="162">
        <v>259</v>
      </c>
      <c r="L17" s="271">
        <v>175</v>
      </c>
      <c r="M17" s="2"/>
      <c r="N17" s="2"/>
      <c r="O17" s="2"/>
      <c r="Q17" s="151">
        <f t="shared" si="3"/>
        <v>1</v>
      </c>
      <c r="R17" s="142" t="str">
        <f t="shared" si="15"/>
        <v>F</v>
      </c>
      <c r="S17" s="146">
        <v>60</v>
      </c>
      <c r="T17" s="126">
        <v>115</v>
      </c>
      <c r="U17" s="126">
        <v>217</v>
      </c>
      <c r="V17" s="2"/>
      <c r="W17" s="2"/>
      <c r="Y17" s="151">
        <f t="shared" si="4"/>
        <v>1</v>
      </c>
      <c r="Z17" s="142" t="str">
        <f t="shared" si="16"/>
        <v>WC</v>
      </c>
      <c r="AA17" s="128">
        <v>66</v>
      </c>
      <c r="AB17" s="128">
        <v>84</v>
      </c>
      <c r="AC17" s="128">
        <v>230</v>
      </c>
      <c r="AD17" s="2"/>
      <c r="AE17" s="156"/>
      <c r="AF17" s="156"/>
      <c r="AH17" s="151">
        <f t="shared" si="5"/>
        <v>1</v>
      </c>
      <c r="AI17" s="142" t="str">
        <f t="shared" si="17"/>
        <v>SF</v>
      </c>
      <c r="AJ17" s="128">
        <v>68</v>
      </c>
      <c r="AK17" s="128">
        <v>123</v>
      </c>
      <c r="AL17" s="126">
        <v>236</v>
      </c>
      <c r="AM17" s="2"/>
      <c r="AN17" s="156"/>
      <c r="AO17" s="156"/>
      <c r="AQ17" s="151">
        <f t="shared" si="6"/>
        <v>1</v>
      </c>
      <c r="AR17" s="142" t="str">
        <f t="shared" si="18"/>
        <v>F</v>
      </c>
      <c r="AS17" s="142">
        <v>66</v>
      </c>
      <c r="AT17" s="131">
        <v>175</v>
      </c>
      <c r="AU17" s="131">
        <v>461</v>
      </c>
      <c r="AV17" s="98"/>
      <c r="AW17" s="98"/>
      <c r="AX17" s="98"/>
      <c r="AZ17" s="151">
        <f t="shared" si="7"/>
        <v>1</v>
      </c>
      <c r="BA17" s="142" t="str">
        <f t="shared" si="19"/>
        <v>QF</v>
      </c>
      <c r="BB17" s="131">
        <v>71</v>
      </c>
      <c r="BC17" s="131">
        <v>135</v>
      </c>
      <c r="BD17" s="131">
        <v>330</v>
      </c>
      <c r="BI17" s="151">
        <f t="shared" si="8"/>
        <v>1</v>
      </c>
      <c r="BJ17" s="142" t="str">
        <f t="shared" si="20"/>
        <v>SF</v>
      </c>
      <c r="BK17" s="131">
        <v>71</v>
      </c>
      <c r="BL17" s="131">
        <v>176</v>
      </c>
      <c r="BM17" s="131">
        <v>296</v>
      </c>
      <c r="BR17" s="151">
        <f t="shared" si="9"/>
        <v>1</v>
      </c>
      <c r="BS17" s="142" t="str">
        <f t="shared" si="21"/>
        <v>F</v>
      </c>
      <c r="BT17" s="131">
        <v>79</v>
      </c>
      <c r="BU17" s="131">
        <v>126</v>
      </c>
      <c r="BV17" s="131">
        <v>386</v>
      </c>
      <c r="BZ17" s="151"/>
      <c r="CA17" s="151">
        <f t="shared" si="10"/>
        <v>1</v>
      </c>
      <c r="CB17" s="142" t="str">
        <f t="shared" si="22"/>
        <v>WF</v>
      </c>
      <c r="CC17" s="162">
        <v>67</v>
      </c>
      <c r="CD17" s="131">
        <v>100</v>
      </c>
      <c r="CE17" s="131">
        <v>384</v>
      </c>
      <c r="CF17" s="1"/>
      <c r="CG17" s="1"/>
      <c r="CH17" s="1"/>
      <c r="CJ17" s="164">
        <f t="shared" si="11"/>
        <v>1</v>
      </c>
      <c r="CK17" s="142" t="str">
        <f t="shared" si="23"/>
        <v>QF</v>
      </c>
      <c r="CL17" s="162">
        <v>88</v>
      </c>
      <c r="CM17" s="131">
        <v>135</v>
      </c>
      <c r="CN17" s="131">
        <v>343</v>
      </c>
      <c r="CO17" s="1"/>
      <c r="CP17" s="1"/>
      <c r="CQ17" s="1"/>
      <c r="CS17" s="164">
        <f t="shared" si="24"/>
        <v>1</v>
      </c>
      <c r="CT17" s="142" t="str">
        <f t="shared" si="25"/>
        <v>QF</v>
      </c>
      <c r="CU17" s="162">
        <v>88</v>
      </c>
      <c r="CV17" s="131">
        <v>201</v>
      </c>
      <c r="CW17" s="131">
        <v>1086</v>
      </c>
      <c r="DB17" s="164">
        <f t="shared" si="26"/>
        <v>1</v>
      </c>
      <c r="DC17" s="142" t="str">
        <f t="shared" si="27"/>
        <v>WC</v>
      </c>
      <c r="DD17" s="131">
        <v>111</v>
      </c>
      <c r="DE17" s="163">
        <v>188</v>
      </c>
      <c r="DF17" s="131">
        <v>781</v>
      </c>
      <c r="DK17" s="164">
        <f t="shared" si="28"/>
        <v>1</v>
      </c>
      <c r="DL17" s="142" t="str">
        <f t="shared" si="29"/>
        <v>W</v>
      </c>
      <c r="DM17" s="131">
        <v>118</v>
      </c>
      <c r="DN17" s="163">
        <v>254</v>
      </c>
      <c r="DO17" s="131">
        <v>548</v>
      </c>
      <c r="DT17" s="164">
        <f t="shared" si="30"/>
        <v>1</v>
      </c>
      <c r="DU17" s="142" t="str">
        <f t="shared" si="31"/>
        <v>QF</v>
      </c>
      <c r="DV17" s="131">
        <v>141</v>
      </c>
      <c r="DW17" s="163">
        <v>862</v>
      </c>
      <c r="DX17" s="131">
        <v>1640</v>
      </c>
      <c r="EC17" s="164">
        <f t="shared" si="32"/>
        <v>1</v>
      </c>
      <c r="ED17" s="142" t="str">
        <f t="shared" si="12"/>
        <v>QF</v>
      </c>
      <c r="EE17" s="98">
        <v>135</v>
      </c>
      <c r="EF17" s="131">
        <v>359</v>
      </c>
      <c r="EG17" s="163">
        <v>1153</v>
      </c>
      <c r="EL17" s="164">
        <f t="shared" si="33"/>
        <v>1</v>
      </c>
      <c r="EM17" s="142" t="str">
        <f t="shared" si="13"/>
        <v>SF</v>
      </c>
      <c r="EN17" s="196">
        <v>85</v>
      </c>
      <c r="EO17" s="212">
        <v>188</v>
      </c>
      <c r="EP17" s="212">
        <v>359</v>
      </c>
      <c r="EQ17" s="212">
        <v>1255</v>
      </c>
      <c r="ER17" s="212">
        <v>4265</v>
      </c>
      <c r="EV17" s="164">
        <f t="shared" si="34"/>
        <v>1</v>
      </c>
      <c r="EW17" t="str">
        <f t="shared" si="14"/>
        <v>QF</v>
      </c>
      <c r="EX17" s="487">
        <v>118</v>
      </c>
      <c r="EY17" s="487">
        <v>230</v>
      </c>
      <c r="EZ17" s="487">
        <v>379</v>
      </c>
      <c r="FA17" s="487">
        <v>1678</v>
      </c>
      <c r="FB17" s="517">
        <v>3015</v>
      </c>
    </row>
    <row r="18" spans="1:158" x14ac:dyDescent="0.25">
      <c r="A18" s="151">
        <f t="shared" si="1"/>
        <v>0</v>
      </c>
      <c r="B18" s="164"/>
      <c r="C18" s="162"/>
      <c r="D18" s="131">
        <v>190</v>
      </c>
      <c r="E18" s="1"/>
      <c r="F18" s="1"/>
      <c r="G18" s="2"/>
      <c r="I18" s="151">
        <f t="shared" si="2"/>
        <v>1</v>
      </c>
      <c r="J18" s="164" t="s">
        <v>61</v>
      </c>
      <c r="K18" s="162">
        <v>65</v>
      </c>
      <c r="L18" s="271">
        <v>177</v>
      </c>
      <c r="M18" s="2"/>
      <c r="N18" s="2"/>
      <c r="O18" s="2"/>
      <c r="Q18" s="151">
        <f t="shared" si="3"/>
        <v>1</v>
      </c>
      <c r="R18" s="142" t="str">
        <f t="shared" si="15"/>
        <v>QF</v>
      </c>
      <c r="S18" s="146">
        <v>61</v>
      </c>
      <c r="T18" s="126">
        <v>122</v>
      </c>
      <c r="U18" s="126">
        <v>254</v>
      </c>
      <c r="V18" s="2"/>
      <c r="W18" s="2"/>
      <c r="Y18" s="151">
        <f t="shared" si="4"/>
        <v>1</v>
      </c>
      <c r="Z18" s="142" t="str">
        <f t="shared" si="16"/>
        <v>SF</v>
      </c>
      <c r="AA18" s="126">
        <v>67</v>
      </c>
      <c r="AB18" s="128">
        <v>93</v>
      </c>
      <c r="AC18" s="128">
        <v>233</v>
      </c>
      <c r="AD18" s="156"/>
      <c r="AE18" s="156"/>
      <c r="AF18" s="156"/>
      <c r="AH18" s="151">
        <f t="shared" si="5"/>
        <v>1</v>
      </c>
      <c r="AI18" s="142" t="str">
        <f t="shared" si="17"/>
        <v>QF</v>
      </c>
      <c r="AJ18" s="126">
        <v>69</v>
      </c>
      <c r="AK18" s="126">
        <v>126</v>
      </c>
      <c r="AL18" s="126">
        <v>292</v>
      </c>
      <c r="AM18" s="156"/>
      <c r="AN18" s="156"/>
      <c r="AO18" s="156"/>
      <c r="AQ18" s="151">
        <f t="shared" si="6"/>
        <v>1</v>
      </c>
      <c r="AR18" s="142" t="str">
        <f t="shared" si="18"/>
        <v>W</v>
      </c>
      <c r="AS18" s="142">
        <v>67</v>
      </c>
      <c r="AT18" s="131">
        <v>176</v>
      </c>
      <c r="AU18" s="142">
        <v>469</v>
      </c>
      <c r="AV18" s="98"/>
      <c r="AW18" s="98"/>
      <c r="AX18" s="98"/>
      <c r="AZ18" s="151">
        <f t="shared" si="7"/>
        <v>1</v>
      </c>
      <c r="BA18" s="142" t="str">
        <f t="shared" si="19"/>
        <v>SF</v>
      </c>
      <c r="BB18" s="131">
        <v>74</v>
      </c>
      <c r="BC18" s="131">
        <v>148</v>
      </c>
      <c r="BD18" s="131">
        <v>337</v>
      </c>
      <c r="BI18" s="151">
        <f t="shared" si="8"/>
        <v>1</v>
      </c>
      <c r="BJ18" s="142" t="str">
        <f t="shared" si="20"/>
        <v>SF</v>
      </c>
      <c r="BK18" s="131">
        <v>79</v>
      </c>
      <c r="BL18" s="131">
        <v>177</v>
      </c>
      <c r="BM18" s="142">
        <v>451</v>
      </c>
      <c r="BR18" s="151">
        <f t="shared" si="9"/>
        <v>1</v>
      </c>
      <c r="BS18" s="142" t="str">
        <f t="shared" si="21"/>
        <v>F</v>
      </c>
      <c r="BT18" s="131">
        <v>85</v>
      </c>
      <c r="BU18" s="131">
        <v>148</v>
      </c>
      <c r="BV18" s="131">
        <v>503</v>
      </c>
      <c r="BZ18" s="98"/>
      <c r="CA18" s="151">
        <f t="shared" si="10"/>
        <v>1</v>
      </c>
      <c r="CB18" s="142" t="str">
        <f t="shared" si="22"/>
        <v>SF</v>
      </c>
      <c r="CC18" s="162">
        <v>68</v>
      </c>
      <c r="CD18" s="142">
        <v>103</v>
      </c>
      <c r="CE18" s="131">
        <v>842</v>
      </c>
      <c r="CF18" s="1"/>
      <c r="CG18" s="1"/>
      <c r="CH18" s="1"/>
      <c r="CJ18" s="164">
        <f t="shared" si="11"/>
        <v>1</v>
      </c>
      <c r="CK18" s="142" t="str">
        <f t="shared" si="23"/>
        <v>SF</v>
      </c>
      <c r="CL18" s="162">
        <v>102</v>
      </c>
      <c r="CM18" s="142">
        <v>177</v>
      </c>
      <c r="CN18" s="131">
        <v>399</v>
      </c>
      <c r="CO18" s="1"/>
      <c r="CP18" s="1"/>
      <c r="CQ18" s="1"/>
      <c r="CS18" s="164">
        <f t="shared" si="24"/>
        <v>1</v>
      </c>
      <c r="CT18" s="142" t="str">
        <f t="shared" si="25"/>
        <v>SF</v>
      </c>
      <c r="CU18" s="162">
        <v>102</v>
      </c>
      <c r="CV18" s="142">
        <v>217</v>
      </c>
      <c r="CW18" s="131">
        <v>1114</v>
      </c>
      <c r="DB18" s="164">
        <f t="shared" si="26"/>
        <v>1</v>
      </c>
      <c r="DC18" s="142" t="str">
        <f t="shared" si="27"/>
        <v>QF</v>
      </c>
      <c r="DD18" s="131">
        <v>118</v>
      </c>
      <c r="DE18" s="214">
        <v>191</v>
      </c>
      <c r="DF18" s="131">
        <v>968</v>
      </c>
      <c r="DK18" s="164">
        <f t="shared" si="28"/>
        <v>1</v>
      </c>
      <c r="DL18" s="142" t="str">
        <f t="shared" si="29"/>
        <v>QF</v>
      </c>
      <c r="DM18" s="131">
        <v>148</v>
      </c>
      <c r="DN18" s="214">
        <v>330</v>
      </c>
      <c r="DO18" s="131">
        <v>639</v>
      </c>
      <c r="DR18" s="98"/>
      <c r="DS18" s="151"/>
      <c r="DT18" s="164">
        <f t="shared" si="30"/>
        <v>1</v>
      </c>
      <c r="DU18" s="142" t="str">
        <f t="shared" si="31"/>
        <v>W</v>
      </c>
      <c r="DV18" s="131">
        <v>148</v>
      </c>
      <c r="DW18" s="214">
        <v>967</v>
      </c>
      <c r="DX18" s="131">
        <v>1678</v>
      </c>
      <c r="EA18" s="98"/>
      <c r="EC18" s="164">
        <f t="shared" si="32"/>
        <v>1</v>
      </c>
      <c r="ED18" s="142" t="str">
        <f t="shared" si="12"/>
        <v>SF</v>
      </c>
      <c r="EE18" s="98">
        <v>148</v>
      </c>
      <c r="EF18" s="142">
        <v>368</v>
      </c>
      <c r="EG18" s="163">
        <v>1218</v>
      </c>
      <c r="EJ18" s="98"/>
      <c r="EL18" s="164">
        <f t="shared" si="33"/>
        <v>1</v>
      </c>
      <c r="EM18" s="142" t="str">
        <f t="shared" si="13"/>
        <v>QF</v>
      </c>
      <c r="EN18" s="196">
        <v>107</v>
      </c>
      <c r="EO18" s="212">
        <v>193</v>
      </c>
      <c r="EP18" s="212">
        <v>368</v>
      </c>
      <c r="EQ18" s="212">
        <v>1325</v>
      </c>
      <c r="EV18" s="164">
        <f t="shared" si="34"/>
        <v>1</v>
      </c>
      <c r="EW18" t="str">
        <f t="shared" si="14"/>
        <v>WC</v>
      </c>
      <c r="EX18" s="487">
        <v>120</v>
      </c>
      <c r="EY18" s="487">
        <v>233</v>
      </c>
      <c r="EZ18" s="487">
        <v>494</v>
      </c>
      <c r="FA18" s="487">
        <v>1690</v>
      </c>
    </row>
    <row r="19" spans="1:158" x14ac:dyDescent="0.25">
      <c r="A19" s="151">
        <f t="shared" si="1"/>
        <v>0</v>
      </c>
      <c r="B19" s="164"/>
      <c r="C19" s="162"/>
      <c r="D19" s="131"/>
      <c r="E19" s="1"/>
      <c r="F19" s="1"/>
      <c r="G19" s="2"/>
      <c r="I19" s="151">
        <f t="shared" si="2"/>
        <v>1</v>
      </c>
      <c r="J19" s="164" t="s">
        <v>63</v>
      </c>
      <c r="K19" s="162">
        <v>67</v>
      </c>
      <c r="L19" s="271">
        <v>232</v>
      </c>
      <c r="M19" s="2"/>
      <c r="N19" s="2"/>
      <c r="O19" s="2"/>
      <c r="Q19" s="151">
        <f t="shared" si="3"/>
        <v>1</v>
      </c>
      <c r="R19" s="142" t="str">
        <f t="shared" si="15"/>
        <v>QF</v>
      </c>
      <c r="S19" s="146">
        <v>67</v>
      </c>
      <c r="T19" s="126">
        <v>125</v>
      </c>
      <c r="U19" s="126">
        <v>279</v>
      </c>
      <c r="V19" s="2"/>
      <c r="W19" s="2"/>
      <c r="Y19" s="151">
        <f t="shared" si="4"/>
        <v>1</v>
      </c>
      <c r="Z19" s="142" t="str">
        <f t="shared" si="16"/>
        <v>SF</v>
      </c>
      <c r="AA19" s="127">
        <v>68</v>
      </c>
      <c r="AB19" s="126">
        <v>108</v>
      </c>
      <c r="AC19" s="128">
        <v>267</v>
      </c>
      <c r="AD19" s="2"/>
      <c r="AE19" s="2"/>
      <c r="AF19" s="2"/>
      <c r="AH19" s="151">
        <f t="shared" si="5"/>
        <v>1</v>
      </c>
      <c r="AI19" s="142" t="str">
        <f t="shared" si="17"/>
        <v>QF</v>
      </c>
      <c r="AJ19" s="126">
        <v>71</v>
      </c>
      <c r="AK19" s="126">
        <v>167</v>
      </c>
      <c r="AL19" s="128">
        <v>302</v>
      </c>
      <c r="AM19" s="2"/>
      <c r="AN19" s="2"/>
      <c r="AO19" s="2"/>
      <c r="AQ19" s="151">
        <f t="shared" si="6"/>
        <v>1</v>
      </c>
      <c r="AR19" s="142" t="str">
        <f t="shared" si="18"/>
        <v>QF</v>
      </c>
      <c r="AS19" s="131">
        <v>68</v>
      </c>
      <c r="AT19" s="131">
        <v>177</v>
      </c>
      <c r="AU19" s="142">
        <v>494</v>
      </c>
      <c r="AV19" s="98"/>
      <c r="AW19" s="98"/>
      <c r="AX19" s="98"/>
      <c r="AZ19" s="151">
        <f t="shared" si="7"/>
        <v>1</v>
      </c>
      <c r="BA19" s="142" t="str">
        <f t="shared" si="19"/>
        <v>SF</v>
      </c>
      <c r="BB19" s="131">
        <v>79</v>
      </c>
      <c r="BC19" s="131">
        <v>175</v>
      </c>
      <c r="BD19" s="131">
        <v>447</v>
      </c>
      <c r="BI19" s="151">
        <f t="shared" si="8"/>
        <v>1</v>
      </c>
      <c r="BJ19" s="142" t="str">
        <f t="shared" si="20"/>
        <v>QF</v>
      </c>
      <c r="BK19" s="131">
        <v>85</v>
      </c>
      <c r="BL19" s="131">
        <v>179</v>
      </c>
      <c r="BM19" s="142">
        <v>503</v>
      </c>
      <c r="BR19" s="151">
        <f t="shared" si="9"/>
        <v>1</v>
      </c>
      <c r="BS19" s="142" t="str">
        <f t="shared" si="21"/>
        <v>SF</v>
      </c>
      <c r="BT19" s="131">
        <v>93</v>
      </c>
      <c r="BU19" s="131">
        <v>173</v>
      </c>
      <c r="BV19" s="131">
        <v>910</v>
      </c>
      <c r="BZ19" s="151"/>
      <c r="CA19" s="151">
        <f t="shared" si="10"/>
        <v>1</v>
      </c>
      <c r="CB19" s="142" t="str">
        <f t="shared" si="22"/>
        <v>SF</v>
      </c>
      <c r="CC19" s="162">
        <v>71</v>
      </c>
      <c r="CD19" s="131">
        <v>111</v>
      </c>
      <c r="CE19" s="142">
        <v>968</v>
      </c>
      <c r="CF19" s="1"/>
      <c r="CG19" s="1"/>
      <c r="CH19" s="1"/>
      <c r="CJ19" s="164">
        <f t="shared" si="11"/>
        <v>1</v>
      </c>
      <c r="CK19" s="142" t="str">
        <f t="shared" si="23"/>
        <v>QF</v>
      </c>
      <c r="CL19" s="162">
        <v>107</v>
      </c>
      <c r="CM19" s="131">
        <v>188</v>
      </c>
      <c r="CN19" s="142">
        <v>488</v>
      </c>
      <c r="CO19" s="1"/>
      <c r="CP19" s="1"/>
      <c r="CQ19" s="1"/>
      <c r="CS19" s="164">
        <f t="shared" si="24"/>
        <v>1</v>
      </c>
      <c r="CT19" s="142" t="str">
        <f t="shared" si="25"/>
        <v>SF</v>
      </c>
      <c r="CU19" s="162">
        <v>111</v>
      </c>
      <c r="CV19" s="131">
        <v>230</v>
      </c>
      <c r="CW19" s="142">
        <v>1625</v>
      </c>
      <c r="DB19" s="164">
        <f t="shared" si="26"/>
        <v>1</v>
      </c>
      <c r="DC19" s="142" t="str">
        <f t="shared" si="27"/>
        <v>QF</v>
      </c>
      <c r="DD19" s="131">
        <v>148</v>
      </c>
      <c r="DE19" s="163">
        <v>217</v>
      </c>
      <c r="DF19" s="142">
        <v>973</v>
      </c>
      <c r="DK19" s="164">
        <f t="shared" si="28"/>
        <v>1</v>
      </c>
      <c r="DL19" s="142" t="str">
        <f t="shared" si="29"/>
        <v>WC</v>
      </c>
      <c r="DM19" s="131">
        <v>180</v>
      </c>
      <c r="DN19" s="163">
        <v>341</v>
      </c>
      <c r="DO19" s="142">
        <v>744</v>
      </c>
      <c r="DR19" s="98"/>
      <c r="DS19" s="98"/>
      <c r="DT19" s="164">
        <f t="shared" si="30"/>
        <v>1</v>
      </c>
      <c r="DU19" s="142" t="str">
        <f t="shared" si="31"/>
        <v>QF</v>
      </c>
      <c r="DV19" s="131">
        <v>175</v>
      </c>
      <c r="DW19" s="163">
        <v>987</v>
      </c>
      <c r="DX19" s="142">
        <v>1918</v>
      </c>
      <c r="EA19" s="98"/>
      <c r="EC19" s="164">
        <f t="shared" si="32"/>
        <v>1</v>
      </c>
      <c r="ED19" s="142" t="str">
        <f t="shared" si="12"/>
        <v>F</v>
      </c>
      <c r="EE19" s="98">
        <v>175</v>
      </c>
      <c r="EF19" s="131">
        <v>469</v>
      </c>
      <c r="EG19" s="214">
        <v>1318</v>
      </c>
      <c r="EJ19" s="98"/>
      <c r="EL19" s="164">
        <f t="shared" si="33"/>
        <v>1</v>
      </c>
      <c r="EM19" s="142" t="str">
        <f t="shared" si="13"/>
        <v>QF</v>
      </c>
      <c r="EN19" s="196">
        <v>111</v>
      </c>
      <c r="EO19" s="212">
        <v>195</v>
      </c>
      <c r="EP19" s="212">
        <v>384</v>
      </c>
      <c r="EQ19" s="212">
        <v>1671</v>
      </c>
      <c r="EV19" s="164">
        <f t="shared" si="34"/>
        <v>1</v>
      </c>
      <c r="EW19" t="str">
        <f t="shared" si="14"/>
        <v>QF</v>
      </c>
      <c r="EX19" s="487">
        <v>125</v>
      </c>
      <c r="EY19" s="487">
        <v>254</v>
      </c>
      <c r="EZ19" s="487">
        <v>558</v>
      </c>
      <c r="FA19" s="487">
        <v>1731</v>
      </c>
    </row>
    <row r="20" spans="1:158" x14ac:dyDescent="0.25">
      <c r="A20" s="151">
        <f t="shared" si="1"/>
        <v>0</v>
      </c>
      <c r="B20" s="164"/>
      <c r="C20" s="162"/>
      <c r="D20" s="131"/>
      <c r="E20" s="1"/>
      <c r="F20" s="2"/>
      <c r="G20" s="2"/>
      <c r="I20" s="151">
        <f t="shared" si="2"/>
        <v>1</v>
      </c>
      <c r="J20" s="164" t="s">
        <v>63</v>
      </c>
      <c r="K20" s="162">
        <v>68</v>
      </c>
      <c r="L20" s="271">
        <v>254</v>
      </c>
      <c r="M20" s="2"/>
      <c r="N20" s="2"/>
      <c r="O20" s="2"/>
      <c r="Q20" s="151">
        <f t="shared" si="3"/>
        <v>1</v>
      </c>
      <c r="R20" s="142" t="str">
        <f t="shared" si="15"/>
        <v>QF</v>
      </c>
      <c r="S20" s="146">
        <v>68</v>
      </c>
      <c r="T20" s="126">
        <v>128</v>
      </c>
      <c r="U20" s="126">
        <v>294</v>
      </c>
      <c r="V20" s="2"/>
      <c r="W20" s="2"/>
      <c r="Y20" s="151">
        <f t="shared" si="4"/>
        <v>1</v>
      </c>
      <c r="Z20" s="142" t="str">
        <f t="shared" si="16"/>
        <v>WC</v>
      </c>
      <c r="AA20" s="128">
        <v>71</v>
      </c>
      <c r="AB20" s="127">
        <v>111</v>
      </c>
      <c r="AC20" s="128">
        <v>271</v>
      </c>
      <c r="AD20" s="1"/>
      <c r="AE20" s="1"/>
      <c r="AF20" s="1"/>
      <c r="AH20" s="151">
        <f t="shared" si="5"/>
        <v>1</v>
      </c>
      <c r="AI20" s="142" t="str">
        <f t="shared" si="17"/>
        <v>SF</v>
      </c>
      <c r="AJ20" s="126">
        <v>74</v>
      </c>
      <c r="AK20" s="128">
        <v>173</v>
      </c>
      <c r="AL20" s="128">
        <v>312</v>
      </c>
      <c r="AM20" s="1"/>
      <c r="AN20" s="1"/>
      <c r="AO20" s="1"/>
      <c r="AQ20" s="151">
        <f t="shared" si="6"/>
        <v>1</v>
      </c>
      <c r="AR20" s="142" t="str">
        <f t="shared" si="18"/>
        <v>WC</v>
      </c>
      <c r="AS20" s="131">
        <v>71</v>
      </c>
      <c r="AT20" s="142">
        <v>222</v>
      </c>
      <c r="AU20" s="142">
        <v>716</v>
      </c>
      <c r="AV20" s="2"/>
      <c r="AW20" s="233"/>
      <c r="AX20" s="2"/>
      <c r="AZ20" s="151">
        <f t="shared" si="7"/>
        <v>1</v>
      </c>
      <c r="BA20" s="142" t="str">
        <f t="shared" si="19"/>
        <v>F</v>
      </c>
      <c r="BB20" s="131">
        <v>85</v>
      </c>
      <c r="BC20" s="131">
        <v>179</v>
      </c>
      <c r="BD20" s="131">
        <v>492</v>
      </c>
      <c r="BI20" s="151">
        <f t="shared" si="8"/>
        <v>1</v>
      </c>
      <c r="BJ20" s="142" t="str">
        <f t="shared" si="20"/>
        <v>SF</v>
      </c>
      <c r="BK20" s="131">
        <v>86</v>
      </c>
      <c r="BL20" s="131">
        <v>190</v>
      </c>
      <c r="BM20" s="131">
        <v>522</v>
      </c>
      <c r="BR20" s="151">
        <f t="shared" si="9"/>
        <v>1</v>
      </c>
      <c r="BS20" s="142" t="str">
        <f t="shared" si="21"/>
        <v>QF</v>
      </c>
      <c r="BT20" s="131">
        <v>100</v>
      </c>
      <c r="BU20" s="131">
        <v>177</v>
      </c>
      <c r="BV20" s="131">
        <v>987</v>
      </c>
      <c r="BZ20" s="98"/>
      <c r="CA20" s="151">
        <f t="shared" si="10"/>
        <v>1</v>
      </c>
      <c r="CB20" s="142" t="str">
        <f t="shared" si="22"/>
        <v>QF</v>
      </c>
      <c r="CC20" s="162">
        <v>79</v>
      </c>
      <c r="CD20" s="142">
        <v>141</v>
      </c>
      <c r="CE20" s="142">
        <v>987</v>
      </c>
      <c r="CF20" s="1"/>
      <c r="CG20" s="1"/>
      <c r="CH20" s="1"/>
      <c r="CJ20" s="164">
        <f t="shared" si="11"/>
        <v>1</v>
      </c>
      <c r="CK20" s="142" t="str">
        <f t="shared" si="23"/>
        <v>WC</v>
      </c>
      <c r="CL20" s="162">
        <v>111</v>
      </c>
      <c r="CM20" s="142">
        <v>217</v>
      </c>
      <c r="CN20" s="142">
        <v>870</v>
      </c>
      <c r="CO20" s="1"/>
      <c r="CP20" s="1"/>
      <c r="CQ20" s="1"/>
      <c r="CS20" s="164">
        <f t="shared" si="24"/>
        <v>1</v>
      </c>
      <c r="CT20" s="142" t="str">
        <f t="shared" si="25"/>
        <v>SF</v>
      </c>
      <c r="CU20" s="162">
        <v>141</v>
      </c>
      <c r="CV20" s="142">
        <v>233</v>
      </c>
      <c r="CW20" s="142">
        <v>1676</v>
      </c>
      <c r="DB20" s="164">
        <f t="shared" si="26"/>
        <v>1</v>
      </c>
      <c r="DC20" s="142" t="str">
        <f t="shared" si="27"/>
        <v>SF</v>
      </c>
      <c r="DD20" s="131">
        <v>155</v>
      </c>
      <c r="DE20" s="214">
        <v>229</v>
      </c>
      <c r="DF20" s="142">
        <v>987</v>
      </c>
      <c r="DK20" s="164">
        <f t="shared" si="28"/>
        <v>1</v>
      </c>
      <c r="DL20" s="142" t="str">
        <f t="shared" si="29"/>
        <v>SF</v>
      </c>
      <c r="DM20" s="131">
        <v>181</v>
      </c>
      <c r="DN20" s="214">
        <v>359</v>
      </c>
      <c r="DO20" s="142">
        <v>987</v>
      </c>
      <c r="DR20" s="151"/>
      <c r="DS20" s="151"/>
      <c r="DT20" s="164">
        <f t="shared" si="30"/>
        <v>1</v>
      </c>
      <c r="DU20" s="142" t="str">
        <f t="shared" si="31"/>
        <v>QF</v>
      </c>
      <c r="DV20" s="131">
        <v>190</v>
      </c>
      <c r="DW20" s="214">
        <v>1114</v>
      </c>
      <c r="DX20" s="142">
        <v>1986</v>
      </c>
      <c r="EA20" s="151"/>
      <c r="EC20" s="164">
        <f t="shared" si="32"/>
        <v>1</v>
      </c>
      <c r="ED20" s="142" t="str">
        <f t="shared" si="12"/>
        <v>QF</v>
      </c>
      <c r="EE20" s="98">
        <v>177</v>
      </c>
      <c r="EF20" s="142">
        <v>494</v>
      </c>
      <c r="EG20" s="214">
        <v>1477</v>
      </c>
      <c r="EJ20" s="151"/>
      <c r="EL20" s="164">
        <f t="shared" si="33"/>
        <v>1</v>
      </c>
      <c r="EM20" s="142" t="str">
        <f t="shared" si="13"/>
        <v>WC</v>
      </c>
      <c r="EN20" s="196">
        <v>118</v>
      </c>
      <c r="EO20" s="212">
        <v>217</v>
      </c>
      <c r="EP20" s="212">
        <v>492</v>
      </c>
      <c r="EQ20" s="212">
        <v>1678</v>
      </c>
      <c r="EV20" s="164">
        <f t="shared" si="34"/>
        <v>1</v>
      </c>
      <c r="EW20" t="str">
        <f t="shared" si="14"/>
        <v>F</v>
      </c>
      <c r="EX20" s="487">
        <v>133</v>
      </c>
      <c r="EY20" s="487">
        <v>294</v>
      </c>
      <c r="EZ20" s="487">
        <v>694</v>
      </c>
      <c r="FA20" s="487">
        <v>1756</v>
      </c>
    </row>
    <row r="21" spans="1:158" x14ac:dyDescent="0.25">
      <c r="A21" s="151">
        <f t="shared" si="1"/>
        <v>0</v>
      </c>
      <c r="B21" s="164"/>
      <c r="C21" s="162"/>
      <c r="D21" s="131"/>
      <c r="E21" s="1"/>
      <c r="F21" s="2"/>
      <c r="G21" s="2"/>
      <c r="I21" s="151">
        <f t="shared" si="2"/>
        <v>1</v>
      </c>
      <c r="J21" s="164" t="s">
        <v>63</v>
      </c>
      <c r="K21" s="162">
        <v>71</v>
      </c>
      <c r="L21" s="271">
        <v>255</v>
      </c>
      <c r="M21" s="2"/>
      <c r="N21" s="2"/>
      <c r="O21" s="2"/>
      <c r="Q21" s="151">
        <f t="shared" si="3"/>
        <v>1</v>
      </c>
      <c r="R21" s="142" t="str">
        <f t="shared" si="15"/>
        <v>QF</v>
      </c>
      <c r="S21" s="146">
        <v>69</v>
      </c>
      <c r="T21" s="126">
        <v>135</v>
      </c>
      <c r="U21" s="126">
        <v>340</v>
      </c>
      <c r="V21" s="2"/>
      <c r="W21" s="2"/>
      <c r="Y21" s="151">
        <f t="shared" si="4"/>
        <v>1</v>
      </c>
      <c r="Z21" s="142" t="str">
        <f t="shared" si="16"/>
        <v>QF</v>
      </c>
      <c r="AA21" s="126">
        <v>79</v>
      </c>
      <c r="AB21" s="128">
        <v>118</v>
      </c>
      <c r="AC21" s="126">
        <v>303</v>
      </c>
      <c r="AD21" s="1"/>
      <c r="AE21" s="1"/>
      <c r="AF21" s="1"/>
      <c r="AH21" s="151">
        <f t="shared" si="5"/>
        <v>1</v>
      </c>
      <c r="AI21" s="142" t="str">
        <f t="shared" si="17"/>
        <v>SF</v>
      </c>
      <c r="AJ21" s="128">
        <v>79</v>
      </c>
      <c r="AK21" s="126">
        <v>175</v>
      </c>
      <c r="AL21" s="126">
        <v>341</v>
      </c>
      <c r="AM21" s="1"/>
      <c r="AN21" s="1"/>
      <c r="AO21" s="1"/>
      <c r="AQ21" s="151">
        <f t="shared" si="6"/>
        <v>1</v>
      </c>
      <c r="AR21" s="142" t="str">
        <f t="shared" si="18"/>
        <v>SF</v>
      </c>
      <c r="AS21" s="131">
        <v>79</v>
      </c>
      <c r="AT21" s="131">
        <v>224</v>
      </c>
      <c r="AU21" s="131">
        <v>811</v>
      </c>
      <c r="AW21" s="114"/>
      <c r="AZ21" s="151">
        <f t="shared" si="7"/>
        <v>1</v>
      </c>
      <c r="BA21" s="142" t="str">
        <f t="shared" si="19"/>
        <v>QF</v>
      </c>
      <c r="BB21" s="131">
        <v>93</v>
      </c>
      <c r="BC21" s="131">
        <v>191</v>
      </c>
      <c r="BD21" s="131">
        <v>494</v>
      </c>
      <c r="BI21" s="151">
        <f t="shared" si="8"/>
        <v>1</v>
      </c>
      <c r="BJ21" s="142" t="str">
        <f t="shared" si="20"/>
        <v>QF</v>
      </c>
      <c r="BK21" s="131">
        <v>93</v>
      </c>
      <c r="BL21" s="131">
        <v>195</v>
      </c>
      <c r="BM21" s="131">
        <v>547</v>
      </c>
      <c r="BR21" s="151">
        <f t="shared" si="9"/>
        <v>1</v>
      </c>
      <c r="BS21" s="142" t="str">
        <f t="shared" si="21"/>
        <v>F</v>
      </c>
      <c r="BT21" s="131">
        <v>107</v>
      </c>
      <c r="BU21" s="131">
        <v>179</v>
      </c>
      <c r="BV21" s="142">
        <v>1124</v>
      </c>
      <c r="BZ21" s="98"/>
      <c r="CA21" s="151">
        <f t="shared" si="10"/>
        <v>1</v>
      </c>
      <c r="CB21" s="142" t="str">
        <f t="shared" si="22"/>
        <v>QF</v>
      </c>
      <c r="CC21" s="162">
        <v>88</v>
      </c>
      <c r="CD21" s="131">
        <v>148</v>
      </c>
      <c r="CE21" s="131">
        <v>1024</v>
      </c>
      <c r="CF21" s="1"/>
      <c r="CG21" s="1"/>
      <c r="CH21" s="1"/>
      <c r="CJ21" s="164">
        <f t="shared" si="11"/>
        <v>1</v>
      </c>
      <c r="CK21" s="142" t="str">
        <f t="shared" si="23"/>
        <v>F</v>
      </c>
      <c r="CL21" s="162">
        <v>118</v>
      </c>
      <c r="CM21" s="131">
        <v>222</v>
      </c>
      <c r="CN21" s="131">
        <v>971</v>
      </c>
      <c r="CO21" s="1"/>
      <c r="CP21" s="1"/>
      <c r="CQ21" s="1"/>
      <c r="CS21" s="164">
        <f t="shared" si="24"/>
        <v>1</v>
      </c>
      <c r="CT21" s="142" t="str">
        <f t="shared" si="25"/>
        <v>F</v>
      </c>
      <c r="CU21" s="162">
        <v>148</v>
      </c>
      <c r="CV21" s="131">
        <v>254</v>
      </c>
      <c r="CW21" s="131">
        <v>1718</v>
      </c>
      <c r="DB21" s="164">
        <f t="shared" si="26"/>
        <v>1</v>
      </c>
      <c r="DC21" s="142" t="str">
        <f t="shared" si="27"/>
        <v>SF</v>
      </c>
      <c r="DD21" s="131">
        <v>175</v>
      </c>
      <c r="DE21" s="163">
        <v>233</v>
      </c>
      <c r="DF21" s="131">
        <v>1503</v>
      </c>
      <c r="DK21" s="164">
        <f t="shared" si="28"/>
        <v>1</v>
      </c>
      <c r="DL21" s="142" t="str">
        <f t="shared" si="29"/>
        <v>QF</v>
      </c>
      <c r="DM21" s="131">
        <v>190</v>
      </c>
      <c r="DN21" s="163">
        <v>469</v>
      </c>
      <c r="DO21" s="131">
        <v>1114</v>
      </c>
      <c r="DR21" s="98"/>
      <c r="DS21" s="98"/>
      <c r="DT21" s="164">
        <f t="shared" si="30"/>
        <v>1</v>
      </c>
      <c r="DU21" s="142" t="str">
        <f t="shared" si="31"/>
        <v>SF</v>
      </c>
      <c r="DV21" s="131">
        <v>195</v>
      </c>
      <c r="DW21" s="163">
        <v>1241</v>
      </c>
      <c r="DX21" s="131">
        <v>2169</v>
      </c>
      <c r="EA21" s="98"/>
      <c r="EC21" s="164">
        <f t="shared" si="32"/>
        <v>1</v>
      </c>
      <c r="ED21" s="142" t="str">
        <f t="shared" si="12"/>
        <v>QF</v>
      </c>
      <c r="EE21" s="98">
        <v>179</v>
      </c>
      <c r="EF21" s="131">
        <v>558</v>
      </c>
      <c r="EG21" s="163">
        <v>1625</v>
      </c>
      <c r="EJ21" s="98"/>
      <c r="EL21" s="164">
        <f t="shared" si="33"/>
        <v>1</v>
      </c>
      <c r="EM21" s="142" t="str">
        <f t="shared" si="13"/>
        <v>F</v>
      </c>
      <c r="EN21" s="196">
        <v>125</v>
      </c>
      <c r="EO21" s="212">
        <v>225</v>
      </c>
      <c r="EP21" s="212">
        <v>987</v>
      </c>
      <c r="EQ21" s="212">
        <v>1711</v>
      </c>
      <c r="EV21" s="164">
        <f t="shared" si="34"/>
        <v>1</v>
      </c>
      <c r="EW21" t="str">
        <f t="shared" si="14"/>
        <v>QF</v>
      </c>
      <c r="EX21" s="487">
        <v>135</v>
      </c>
      <c r="EY21" s="487">
        <v>319</v>
      </c>
      <c r="EZ21" s="487">
        <v>708</v>
      </c>
      <c r="FA21" s="487">
        <v>1775</v>
      </c>
    </row>
    <row r="22" spans="1:158" x14ac:dyDescent="0.25">
      <c r="A22" s="151">
        <f t="shared" si="1"/>
        <v>0</v>
      </c>
      <c r="B22" s="164"/>
      <c r="C22" s="162"/>
      <c r="D22" s="131"/>
      <c r="E22" s="1"/>
      <c r="F22" s="2"/>
      <c r="G22" s="2"/>
      <c r="I22" s="151">
        <f t="shared" si="2"/>
        <v>1</v>
      </c>
      <c r="J22" s="164" t="s">
        <v>63</v>
      </c>
      <c r="K22" s="162">
        <v>75</v>
      </c>
      <c r="L22" s="271">
        <v>267</v>
      </c>
      <c r="M22" s="2"/>
      <c r="N22" s="2"/>
      <c r="O22" s="2"/>
      <c r="Q22" s="151">
        <f t="shared" si="3"/>
        <v>1</v>
      </c>
      <c r="R22" s="142" t="str">
        <f t="shared" si="15"/>
        <v>WF</v>
      </c>
      <c r="S22" s="146">
        <v>71</v>
      </c>
      <c r="T22" s="126">
        <v>141</v>
      </c>
      <c r="U22" s="126">
        <v>349</v>
      </c>
      <c r="V22" s="2"/>
      <c r="W22" s="2"/>
      <c r="Y22" s="151">
        <f t="shared" si="4"/>
        <v>1</v>
      </c>
      <c r="Z22" s="142" t="str">
        <f t="shared" si="16"/>
        <v>SF</v>
      </c>
      <c r="AA22" s="126">
        <v>84</v>
      </c>
      <c r="AB22" s="128">
        <v>121</v>
      </c>
      <c r="AC22" s="126">
        <v>308</v>
      </c>
      <c r="AD22" s="1"/>
      <c r="AE22" s="1"/>
      <c r="AF22" s="1"/>
      <c r="AH22" s="151">
        <f t="shared" si="5"/>
        <v>1</v>
      </c>
      <c r="AI22" s="142" t="str">
        <f t="shared" si="17"/>
        <v>F</v>
      </c>
      <c r="AJ22" s="128">
        <v>87</v>
      </c>
      <c r="AK22" s="128">
        <v>180</v>
      </c>
      <c r="AL22" s="126">
        <v>343</v>
      </c>
      <c r="AM22" s="1"/>
      <c r="AN22" s="1"/>
      <c r="AO22" s="1"/>
      <c r="AQ22" s="151">
        <f t="shared" si="6"/>
        <v>1</v>
      </c>
      <c r="AR22" s="142" t="str">
        <f t="shared" si="18"/>
        <v>SF</v>
      </c>
      <c r="AS22" s="131">
        <v>93</v>
      </c>
      <c r="AT22" s="131">
        <v>237</v>
      </c>
      <c r="AU22" s="131">
        <v>868</v>
      </c>
      <c r="AW22" s="114"/>
      <c r="AZ22" s="151">
        <f t="shared" si="7"/>
        <v>1</v>
      </c>
      <c r="BA22" s="142" t="str">
        <f t="shared" si="19"/>
        <v>SF</v>
      </c>
      <c r="BB22" s="131">
        <v>103</v>
      </c>
      <c r="BC22" s="131">
        <v>217</v>
      </c>
      <c r="BD22" s="131">
        <v>503</v>
      </c>
      <c r="BI22" s="151">
        <f t="shared" si="8"/>
        <v>1</v>
      </c>
      <c r="BJ22" s="142" t="str">
        <f t="shared" si="20"/>
        <v>QF</v>
      </c>
      <c r="BK22" s="131">
        <v>103</v>
      </c>
      <c r="BL22" s="131">
        <v>201</v>
      </c>
      <c r="BM22" s="142">
        <v>968</v>
      </c>
      <c r="BR22" s="151">
        <f t="shared" si="9"/>
        <v>1</v>
      </c>
      <c r="BS22" s="142" t="str">
        <f t="shared" si="21"/>
        <v>SF</v>
      </c>
      <c r="BT22" s="131">
        <v>111</v>
      </c>
      <c r="BU22" s="131">
        <v>190</v>
      </c>
      <c r="BV22" s="131">
        <v>1270</v>
      </c>
      <c r="BZ22" s="98"/>
      <c r="CA22" s="151">
        <f t="shared" si="10"/>
        <v>1</v>
      </c>
      <c r="CB22" s="142" t="str">
        <f t="shared" si="22"/>
        <v>SF</v>
      </c>
      <c r="CC22" s="164">
        <v>93</v>
      </c>
      <c r="CD22" s="131">
        <v>177</v>
      </c>
      <c r="CE22" s="142">
        <v>1114</v>
      </c>
      <c r="CF22" s="1"/>
      <c r="CG22" s="1"/>
      <c r="CH22" s="1"/>
      <c r="CJ22" s="164">
        <f t="shared" si="11"/>
        <v>1</v>
      </c>
      <c r="CK22" s="142" t="str">
        <f t="shared" si="23"/>
        <v>W</v>
      </c>
      <c r="CL22" s="164">
        <v>121</v>
      </c>
      <c r="CM22" s="131">
        <v>234</v>
      </c>
      <c r="CN22" s="142">
        <v>1218</v>
      </c>
      <c r="CO22" s="1"/>
      <c r="CP22" s="1"/>
      <c r="CQ22" s="1"/>
      <c r="CS22" s="164">
        <f t="shared" si="24"/>
        <v>1</v>
      </c>
      <c r="CT22" s="142" t="str">
        <f t="shared" si="25"/>
        <v>QF</v>
      </c>
      <c r="CU22" s="164">
        <v>175</v>
      </c>
      <c r="CV22" s="131">
        <v>294</v>
      </c>
      <c r="CW22" s="142">
        <v>1986</v>
      </c>
      <c r="DB22" s="164">
        <f t="shared" si="26"/>
        <v>1</v>
      </c>
      <c r="DC22" s="142" t="str">
        <f t="shared" si="27"/>
        <v>WF</v>
      </c>
      <c r="DD22" s="142">
        <v>177</v>
      </c>
      <c r="DE22" s="163">
        <v>254</v>
      </c>
      <c r="DF22" s="142">
        <v>1801</v>
      </c>
      <c r="DK22" s="164">
        <f t="shared" si="28"/>
        <v>1</v>
      </c>
      <c r="DL22" s="142" t="str">
        <f t="shared" si="29"/>
        <v>QF</v>
      </c>
      <c r="DM22" s="142">
        <v>195</v>
      </c>
      <c r="DN22" s="163">
        <v>548</v>
      </c>
      <c r="DO22" s="142">
        <v>1714</v>
      </c>
      <c r="DR22" s="98"/>
      <c r="DS22" s="151"/>
      <c r="DT22" s="164">
        <f t="shared" si="30"/>
        <v>1</v>
      </c>
      <c r="DU22" s="142" t="str">
        <f t="shared" si="31"/>
        <v>F</v>
      </c>
      <c r="DV22" s="142">
        <v>217</v>
      </c>
      <c r="DW22" s="163">
        <v>1425</v>
      </c>
      <c r="DX22" s="142">
        <v>2175</v>
      </c>
      <c r="EA22" s="98"/>
      <c r="EC22" s="164">
        <f t="shared" si="32"/>
        <v>1</v>
      </c>
      <c r="ED22" s="142" t="str">
        <f t="shared" si="12"/>
        <v>QF</v>
      </c>
      <c r="EE22" s="151">
        <v>180</v>
      </c>
      <c r="EF22" s="131">
        <v>573</v>
      </c>
      <c r="EG22" s="214">
        <v>1640</v>
      </c>
      <c r="EJ22" s="98"/>
      <c r="EL22" s="164">
        <f t="shared" si="33"/>
        <v>1</v>
      </c>
      <c r="EM22" s="142" t="str">
        <f t="shared" si="13"/>
        <v>QF</v>
      </c>
      <c r="EN22" s="196">
        <v>126</v>
      </c>
      <c r="EO22" s="212">
        <v>233</v>
      </c>
      <c r="EP22" s="212">
        <v>1023</v>
      </c>
      <c r="EQ22" s="212">
        <v>1923</v>
      </c>
      <c r="EV22" s="164">
        <f t="shared" si="34"/>
        <v>1</v>
      </c>
      <c r="EW22" t="str">
        <f t="shared" si="14"/>
        <v>WS</v>
      </c>
      <c r="EX22" s="487">
        <v>148</v>
      </c>
      <c r="EY22" s="487">
        <v>330</v>
      </c>
      <c r="EZ22" s="487">
        <v>876</v>
      </c>
      <c r="FA22" s="487">
        <v>1986</v>
      </c>
    </row>
    <row r="23" spans="1:158" ht="13" thickBot="1" x14ac:dyDescent="0.3">
      <c r="A23" s="151">
        <f t="shared" si="1"/>
        <v>0</v>
      </c>
      <c r="B23" s="164"/>
      <c r="C23" s="162"/>
      <c r="D23" s="131"/>
      <c r="E23" s="1"/>
      <c r="F23" s="2"/>
      <c r="G23" s="2"/>
      <c r="I23" s="151">
        <f t="shared" si="2"/>
        <v>1</v>
      </c>
      <c r="J23" s="164" t="s">
        <v>62</v>
      </c>
      <c r="K23" s="162">
        <v>80</v>
      </c>
      <c r="L23" s="271">
        <v>269</v>
      </c>
      <c r="M23" s="2"/>
      <c r="N23" s="2"/>
      <c r="O23" s="2"/>
      <c r="Q23" s="151">
        <f t="shared" si="3"/>
        <v>1</v>
      </c>
      <c r="R23" s="142" t="str">
        <f t="shared" si="15"/>
        <v>SF</v>
      </c>
      <c r="S23" s="146">
        <v>74</v>
      </c>
      <c r="T23" s="126">
        <v>144</v>
      </c>
      <c r="U23" s="129">
        <v>365</v>
      </c>
      <c r="V23" s="2"/>
      <c r="W23" s="2"/>
      <c r="Y23" s="151">
        <f t="shared" si="4"/>
        <v>1</v>
      </c>
      <c r="Z23" s="142" t="str">
        <f t="shared" si="16"/>
        <v>QF</v>
      </c>
      <c r="AA23" s="127">
        <v>86</v>
      </c>
      <c r="AB23" s="126">
        <v>138</v>
      </c>
      <c r="AC23" s="126">
        <v>311</v>
      </c>
      <c r="AD23" s="1"/>
      <c r="AE23" s="1"/>
      <c r="AF23" s="1"/>
      <c r="AH23" s="151">
        <f t="shared" si="5"/>
        <v>1</v>
      </c>
      <c r="AI23" s="142" t="str">
        <f t="shared" si="17"/>
        <v>F</v>
      </c>
      <c r="AJ23" s="128">
        <v>103</v>
      </c>
      <c r="AK23" s="128">
        <v>192</v>
      </c>
      <c r="AL23" s="128">
        <v>378</v>
      </c>
      <c r="AM23" s="1"/>
      <c r="AN23" s="1"/>
      <c r="AO23" s="1"/>
      <c r="AQ23" s="151">
        <f t="shared" si="6"/>
        <v>1</v>
      </c>
      <c r="AR23" s="142" t="str">
        <f t="shared" si="18"/>
        <v>QF</v>
      </c>
      <c r="AS23" s="131">
        <v>107</v>
      </c>
      <c r="AT23" s="142">
        <v>279</v>
      </c>
      <c r="AU23" s="131">
        <v>1038</v>
      </c>
      <c r="AW23" s="114"/>
      <c r="AZ23" s="151">
        <f t="shared" si="7"/>
        <v>1</v>
      </c>
      <c r="BA23" s="142" t="str">
        <f t="shared" si="19"/>
        <v>QF</v>
      </c>
      <c r="BB23" s="131">
        <v>107</v>
      </c>
      <c r="BC23" s="131">
        <v>229</v>
      </c>
      <c r="BD23" s="131">
        <v>537</v>
      </c>
      <c r="BI23" s="151">
        <f t="shared" si="8"/>
        <v>1</v>
      </c>
      <c r="BJ23" s="142" t="str">
        <f t="shared" si="20"/>
        <v>QF</v>
      </c>
      <c r="BK23" s="131">
        <v>108</v>
      </c>
      <c r="BL23" s="142">
        <v>217</v>
      </c>
      <c r="BM23" s="142">
        <v>1114</v>
      </c>
      <c r="BR23" s="151">
        <f t="shared" si="9"/>
        <v>1</v>
      </c>
      <c r="BS23" s="142" t="str">
        <f t="shared" si="21"/>
        <v>SF</v>
      </c>
      <c r="BT23" s="131">
        <v>116</v>
      </c>
      <c r="BU23" s="142">
        <v>195</v>
      </c>
      <c r="BV23" s="131">
        <v>1319</v>
      </c>
      <c r="BZ23" s="98"/>
      <c r="CA23" s="151">
        <f t="shared" si="10"/>
        <v>1</v>
      </c>
      <c r="CB23" s="142" t="str">
        <f t="shared" si="22"/>
        <v>F</v>
      </c>
      <c r="CC23" s="164">
        <v>100</v>
      </c>
      <c r="CD23" s="131">
        <v>195</v>
      </c>
      <c r="CE23" s="131">
        <v>1124</v>
      </c>
      <c r="CF23" s="1"/>
      <c r="CG23" s="1"/>
      <c r="CH23" s="1"/>
      <c r="CJ23" s="164">
        <f t="shared" si="11"/>
        <v>1</v>
      </c>
      <c r="CK23" s="142" t="str">
        <f t="shared" si="23"/>
        <v>QF</v>
      </c>
      <c r="CL23" s="164">
        <v>125</v>
      </c>
      <c r="CM23" s="131">
        <v>245</v>
      </c>
      <c r="CN23" s="131">
        <v>1507</v>
      </c>
      <c r="CO23" s="1"/>
      <c r="CP23" s="1"/>
      <c r="CQ23" s="1"/>
      <c r="CS23" s="164">
        <f t="shared" si="24"/>
        <v>1</v>
      </c>
      <c r="CT23" s="142" t="str">
        <f t="shared" si="25"/>
        <v>WC</v>
      </c>
      <c r="CU23" s="164">
        <v>177</v>
      </c>
      <c r="CV23" s="131">
        <v>330</v>
      </c>
      <c r="CW23" s="131">
        <v>2041</v>
      </c>
      <c r="DB23" s="164">
        <f t="shared" si="26"/>
        <v>1</v>
      </c>
      <c r="DC23" s="142" t="str">
        <f t="shared" si="27"/>
        <v>F</v>
      </c>
      <c r="DD23" s="142">
        <v>188</v>
      </c>
      <c r="DE23" s="163">
        <v>294</v>
      </c>
      <c r="DF23" s="131">
        <v>2016</v>
      </c>
      <c r="DK23" s="164">
        <f t="shared" si="28"/>
        <v>1</v>
      </c>
      <c r="DL23" s="142" t="str">
        <f t="shared" si="29"/>
        <v>WF</v>
      </c>
      <c r="DM23" s="142">
        <v>207</v>
      </c>
      <c r="DN23" s="163">
        <v>573</v>
      </c>
      <c r="DO23" s="131">
        <v>2056</v>
      </c>
      <c r="DR23" s="98"/>
      <c r="DS23" s="98"/>
      <c r="DT23" s="164">
        <f t="shared" si="30"/>
        <v>1</v>
      </c>
      <c r="DU23" s="142" t="str">
        <f t="shared" si="31"/>
        <v>QF</v>
      </c>
      <c r="DV23" s="142">
        <v>225</v>
      </c>
      <c r="DW23" s="163">
        <v>1477</v>
      </c>
      <c r="DX23" s="131">
        <v>2415</v>
      </c>
      <c r="EA23" s="98"/>
      <c r="EC23" s="164">
        <f t="shared" si="32"/>
        <v>1</v>
      </c>
      <c r="ED23" s="142" t="str">
        <f t="shared" si="12"/>
        <v>SF</v>
      </c>
      <c r="EE23" s="151">
        <v>188</v>
      </c>
      <c r="EF23" s="131">
        <v>842</v>
      </c>
      <c r="EG23" s="163">
        <v>1678</v>
      </c>
      <c r="EJ23" s="98"/>
      <c r="EL23" s="164">
        <f t="shared" si="33"/>
        <v>1</v>
      </c>
      <c r="EM23" s="142" t="str">
        <f t="shared" si="13"/>
        <v>QF</v>
      </c>
      <c r="EN23" s="196">
        <v>135</v>
      </c>
      <c r="EO23" s="212">
        <v>234</v>
      </c>
      <c r="EP23" s="212">
        <v>1089</v>
      </c>
      <c r="EQ23" s="212">
        <v>2056</v>
      </c>
      <c r="EV23" s="164">
        <f t="shared" si="34"/>
        <v>1</v>
      </c>
      <c r="EW23" t="str">
        <f t="shared" si="14"/>
        <v>QF</v>
      </c>
      <c r="EX23" s="487">
        <v>166</v>
      </c>
      <c r="EY23" s="487">
        <v>341</v>
      </c>
      <c r="EZ23" s="487">
        <v>910</v>
      </c>
      <c r="FA23" s="487">
        <v>2052</v>
      </c>
    </row>
    <row r="24" spans="1:158" x14ac:dyDescent="0.25">
      <c r="A24" s="151">
        <f t="shared" si="1"/>
        <v>0</v>
      </c>
      <c r="B24" s="164"/>
      <c r="C24" s="162"/>
      <c r="D24" s="131"/>
      <c r="E24" s="2"/>
      <c r="F24" s="2"/>
      <c r="G24" s="2"/>
      <c r="I24" s="151">
        <f t="shared" si="2"/>
        <v>1</v>
      </c>
      <c r="J24" s="164" t="s">
        <v>63</v>
      </c>
      <c r="K24" s="162">
        <v>88</v>
      </c>
      <c r="L24" s="271">
        <v>274</v>
      </c>
      <c r="M24" s="2"/>
      <c r="N24" s="2"/>
      <c r="O24" s="2"/>
      <c r="Q24" s="151">
        <f t="shared" si="3"/>
        <v>1</v>
      </c>
      <c r="R24" s="142" t="str">
        <f t="shared" si="15"/>
        <v>F</v>
      </c>
      <c r="S24" s="146">
        <v>75</v>
      </c>
      <c r="T24" s="126">
        <v>177</v>
      </c>
      <c r="U24" s="2"/>
      <c r="V24" s="2"/>
      <c r="W24" s="2"/>
      <c r="Y24" s="151">
        <f t="shared" si="4"/>
        <v>1</v>
      </c>
      <c r="Z24" s="142" t="str">
        <f t="shared" si="16"/>
        <v>QF</v>
      </c>
      <c r="AA24" s="126">
        <v>88</v>
      </c>
      <c r="AB24" s="126">
        <v>144</v>
      </c>
      <c r="AC24" s="126">
        <v>343</v>
      </c>
      <c r="AD24" s="1"/>
      <c r="AE24" s="1"/>
      <c r="AF24" s="1"/>
      <c r="AH24" s="151">
        <f t="shared" si="5"/>
        <v>1</v>
      </c>
      <c r="AI24" s="142" t="str">
        <f t="shared" si="17"/>
        <v>QF</v>
      </c>
      <c r="AJ24" s="128">
        <v>108</v>
      </c>
      <c r="AK24" s="126">
        <v>201</v>
      </c>
      <c r="AL24" s="127">
        <v>469</v>
      </c>
      <c r="AM24" s="1"/>
      <c r="AN24" s="1"/>
      <c r="AO24" s="1"/>
      <c r="AQ24" s="151">
        <f t="shared" si="6"/>
        <v>1</v>
      </c>
      <c r="AR24" s="142" t="str">
        <f t="shared" si="18"/>
        <v>QF</v>
      </c>
      <c r="AS24" s="131">
        <v>111</v>
      </c>
      <c r="AT24" s="131">
        <v>288</v>
      </c>
      <c r="AU24" s="131">
        <v>1126</v>
      </c>
      <c r="AW24" s="114"/>
      <c r="AZ24" s="151">
        <f t="shared" si="7"/>
        <v>1</v>
      </c>
      <c r="BA24" s="142" t="str">
        <f t="shared" si="19"/>
        <v>W</v>
      </c>
      <c r="BB24" s="131">
        <v>108</v>
      </c>
      <c r="BC24" s="131">
        <v>233</v>
      </c>
      <c r="BD24" s="131">
        <v>766</v>
      </c>
      <c r="BI24" s="151">
        <f t="shared" si="8"/>
        <v>1</v>
      </c>
      <c r="BJ24" s="142" t="str">
        <f t="shared" si="20"/>
        <v>F</v>
      </c>
      <c r="BK24" s="142">
        <v>111</v>
      </c>
      <c r="BL24" s="131">
        <v>222</v>
      </c>
      <c r="BM24" s="131">
        <v>1126</v>
      </c>
      <c r="BR24" s="151">
        <f t="shared" si="9"/>
        <v>1</v>
      </c>
      <c r="BS24" s="142" t="str">
        <f t="shared" si="21"/>
        <v>QF</v>
      </c>
      <c r="BT24" s="131">
        <v>118</v>
      </c>
      <c r="BU24" s="131">
        <v>223</v>
      </c>
      <c r="BV24" s="142">
        <v>1592</v>
      </c>
      <c r="BZ24" s="98"/>
      <c r="CA24" s="151">
        <f t="shared" si="10"/>
        <v>1</v>
      </c>
      <c r="CB24" s="142" t="str">
        <f t="shared" si="22"/>
        <v>SF</v>
      </c>
      <c r="CC24" s="162">
        <v>103</v>
      </c>
      <c r="CD24" s="131">
        <v>207</v>
      </c>
      <c r="CE24" s="142">
        <v>1577</v>
      </c>
      <c r="CF24" s="1"/>
      <c r="CG24" s="1"/>
      <c r="CH24" s="1"/>
      <c r="CJ24" s="164">
        <f t="shared" si="11"/>
        <v>1</v>
      </c>
      <c r="CK24" s="142" t="str">
        <f t="shared" si="23"/>
        <v>QF</v>
      </c>
      <c r="CL24" s="162">
        <v>126</v>
      </c>
      <c r="CM24" s="131">
        <v>247</v>
      </c>
      <c r="CN24" s="142">
        <v>1717</v>
      </c>
      <c r="CO24" s="1"/>
      <c r="CP24" s="1"/>
      <c r="CQ24" s="1"/>
      <c r="CS24" s="164">
        <f t="shared" si="24"/>
        <v>1</v>
      </c>
      <c r="CT24" s="142" t="str">
        <f t="shared" si="25"/>
        <v>QF</v>
      </c>
      <c r="CU24" s="162">
        <v>188</v>
      </c>
      <c r="CV24" s="131">
        <v>343</v>
      </c>
      <c r="CW24" s="142">
        <v>2056</v>
      </c>
      <c r="DB24" s="164">
        <f t="shared" si="26"/>
        <v>1</v>
      </c>
      <c r="DC24" s="142" t="str">
        <f t="shared" si="27"/>
        <v>SF</v>
      </c>
      <c r="DD24" s="131">
        <v>191</v>
      </c>
      <c r="DE24" s="163">
        <v>330</v>
      </c>
      <c r="DF24" s="142">
        <v>2054</v>
      </c>
      <c r="DK24" s="164">
        <f t="shared" si="28"/>
        <v>1</v>
      </c>
      <c r="DL24" s="142" t="str">
        <f t="shared" si="29"/>
        <v>F</v>
      </c>
      <c r="DM24" s="131">
        <v>231</v>
      </c>
      <c r="DN24" s="163">
        <v>624</v>
      </c>
      <c r="DO24" s="142">
        <v>2194</v>
      </c>
      <c r="DR24" s="98"/>
      <c r="DS24" s="98"/>
      <c r="DT24" s="164">
        <f t="shared" si="30"/>
        <v>1</v>
      </c>
      <c r="DU24" s="142" t="str">
        <f t="shared" si="31"/>
        <v>QF</v>
      </c>
      <c r="DV24" s="131">
        <v>233</v>
      </c>
      <c r="DW24" s="163">
        <v>1519</v>
      </c>
      <c r="DX24" s="142">
        <v>2959</v>
      </c>
      <c r="EA24" s="98"/>
      <c r="EC24" s="164">
        <f t="shared" si="32"/>
        <v>1</v>
      </c>
      <c r="ED24" s="142" t="str">
        <f t="shared" si="12"/>
        <v>QF</v>
      </c>
      <c r="EE24" s="98">
        <v>195</v>
      </c>
      <c r="EF24" s="131">
        <v>971</v>
      </c>
      <c r="EG24" s="214">
        <v>1718</v>
      </c>
      <c r="EJ24" s="98"/>
      <c r="EL24" s="164">
        <f t="shared" si="33"/>
        <v>1</v>
      </c>
      <c r="EM24" s="142" t="str">
        <f t="shared" si="13"/>
        <v>W</v>
      </c>
      <c r="EN24" s="196">
        <v>144</v>
      </c>
      <c r="EO24" s="212">
        <v>303</v>
      </c>
      <c r="EP24" s="212">
        <v>1114</v>
      </c>
      <c r="EQ24" s="212">
        <v>2338</v>
      </c>
      <c r="EV24" s="164">
        <f t="shared" si="34"/>
        <v>1</v>
      </c>
      <c r="EW24" t="str">
        <f t="shared" si="14"/>
        <v>SF</v>
      </c>
      <c r="EX24" s="487">
        <v>172</v>
      </c>
      <c r="EY24" s="487">
        <v>346</v>
      </c>
      <c r="EZ24" s="487">
        <v>971</v>
      </c>
      <c r="FA24" s="487">
        <v>2056</v>
      </c>
    </row>
    <row r="25" spans="1:158" x14ac:dyDescent="0.25">
      <c r="A25" s="151">
        <f t="shared" si="1"/>
        <v>0</v>
      </c>
      <c r="B25" s="164"/>
      <c r="C25" s="162"/>
      <c r="D25" s="131"/>
      <c r="E25" s="2"/>
      <c r="F25" s="2"/>
      <c r="G25" s="2"/>
      <c r="I25" s="151">
        <f t="shared" si="2"/>
        <v>1</v>
      </c>
      <c r="J25" s="164" t="s">
        <v>66</v>
      </c>
      <c r="K25" s="162">
        <v>102</v>
      </c>
      <c r="L25" s="271">
        <v>3259</v>
      </c>
      <c r="M25" s="2"/>
      <c r="N25" s="2"/>
      <c r="O25" s="2"/>
      <c r="Q25" s="151">
        <f t="shared" si="3"/>
        <v>1</v>
      </c>
      <c r="R25" s="142" t="str">
        <f t="shared" si="15"/>
        <v>F</v>
      </c>
      <c r="S25" s="146">
        <v>85</v>
      </c>
      <c r="T25" s="126">
        <v>192</v>
      </c>
      <c r="U25" s="2"/>
      <c r="V25" s="2"/>
      <c r="W25" s="2"/>
      <c r="Y25" s="151">
        <f t="shared" si="4"/>
        <v>1</v>
      </c>
      <c r="Z25" s="142" t="str">
        <f t="shared" si="16"/>
        <v>F</v>
      </c>
      <c r="AA25" s="128">
        <v>93</v>
      </c>
      <c r="AB25" s="128">
        <v>151</v>
      </c>
      <c r="AC25" s="126">
        <v>353</v>
      </c>
      <c r="AD25" s="1"/>
      <c r="AE25" s="1"/>
      <c r="AF25" s="1"/>
      <c r="AH25" s="151">
        <f t="shared" si="5"/>
        <v>1</v>
      </c>
      <c r="AI25" s="142" t="str">
        <f t="shared" si="17"/>
        <v>WC</v>
      </c>
      <c r="AJ25" s="126">
        <v>111</v>
      </c>
      <c r="AK25" s="128">
        <v>222</v>
      </c>
      <c r="AL25" s="128">
        <v>494</v>
      </c>
      <c r="AM25" s="1"/>
      <c r="AN25" s="1"/>
      <c r="AO25" s="1"/>
      <c r="AQ25" s="151">
        <f t="shared" si="6"/>
        <v>1</v>
      </c>
      <c r="AR25" s="142" t="str">
        <f t="shared" si="18"/>
        <v>SF</v>
      </c>
      <c r="AS25" s="131">
        <v>121</v>
      </c>
      <c r="AT25" s="131">
        <v>292</v>
      </c>
      <c r="AU25" s="131">
        <v>1218</v>
      </c>
      <c r="AW25" s="114"/>
      <c r="AZ25" s="151">
        <f t="shared" si="7"/>
        <v>1</v>
      </c>
      <c r="BA25" s="142" t="str">
        <f t="shared" si="19"/>
        <v>QF</v>
      </c>
      <c r="BB25" s="131">
        <v>111</v>
      </c>
      <c r="BC25" s="131">
        <v>245</v>
      </c>
      <c r="BD25" s="131">
        <v>910</v>
      </c>
      <c r="BI25" s="151">
        <f t="shared" si="8"/>
        <v>1</v>
      </c>
      <c r="BJ25" s="142" t="str">
        <f t="shared" si="20"/>
        <v>QF</v>
      </c>
      <c r="BK25" s="131">
        <v>118</v>
      </c>
      <c r="BL25" s="142">
        <v>233</v>
      </c>
      <c r="BM25" s="131">
        <v>1139</v>
      </c>
      <c r="BR25" s="151">
        <f t="shared" si="9"/>
        <v>1</v>
      </c>
      <c r="BS25" s="142" t="str">
        <f t="shared" si="21"/>
        <v>SF</v>
      </c>
      <c r="BT25" s="142">
        <v>121</v>
      </c>
      <c r="BU25" s="131">
        <v>233</v>
      </c>
      <c r="BV25" s="131">
        <v>1732</v>
      </c>
      <c r="BZ25" s="98"/>
      <c r="CA25" s="151">
        <f t="shared" si="10"/>
        <v>1</v>
      </c>
      <c r="CB25" s="142" t="str">
        <f t="shared" si="22"/>
        <v>QF</v>
      </c>
      <c r="CC25" s="162">
        <v>108</v>
      </c>
      <c r="CD25" s="142">
        <v>217</v>
      </c>
      <c r="CE25" s="131">
        <v>1717</v>
      </c>
      <c r="CF25" s="1"/>
      <c r="CG25" s="1"/>
      <c r="CH25" s="1"/>
      <c r="CJ25" s="164">
        <f t="shared" si="11"/>
        <v>1</v>
      </c>
      <c r="CK25" s="142" t="str">
        <f t="shared" si="23"/>
        <v>F</v>
      </c>
      <c r="CL25" s="162">
        <v>135</v>
      </c>
      <c r="CM25" s="142">
        <v>329</v>
      </c>
      <c r="CN25" s="131">
        <v>1918</v>
      </c>
      <c r="CO25" s="1"/>
      <c r="CP25" s="1"/>
      <c r="CQ25" s="1"/>
      <c r="CS25" s="164">
        <f t="shared" si="24"/>
        <v>1</v>
      </c>
      <c r="CT25" s="142" t="str">
        <f t="shared" si="25"/>
        <v>F</v>
      </c>
      <c r="CU25" s="162">
        <v>201</v>
      </c>
      <c r="CV25" s="142">
        <v>469</v>
      </c>
      <c r="CW25" s="131">
        <v>2429</v>
      </c>
      <c r="DB25" s="164">
        <f t="shared" si="26"/>
        <v>1</v>
      </c>
      <c r="DC25" s="142" t="str">
        <f t="shared" si="27"/>
        <v>QF</v>
      </c>
      <c r="DD25" s="131">
        <v>195</v>
      </c>
      <c r="DE25" s="214">
        <v>368</v>
      </c>
      <c r="DF25" s="131">
        <v>2826</v>
      </c>
      <c r="DK25" s="164">
        <f t="shared" si="28"/>
        <v>1</v>
      </c>
      <c r="DL25" s="142" t="str">
        <f t="shared" si="29"/>
        <v>WF</v>
      </c>
      <c r="DM25" s="131">
        <v>233</v>
      </c>
      <c r="DN25" s="214">
        <v>639</v>
      </c>
      <c r="DO25" s="131">
        <v>2826</v>
      </c>
      <c r="DR25" s="98"/>
      <c r="DS25" s="98"/>
      <c r="DT25" s="164">
        <f t="shared" si="30"/>
        <v>1</v>
      </c>
      <c r="DU25" s="142" t="str">
        <f t="shared" si="31"/>
        <v>QF</v>
      </c>
      <c r="DV25" s="131">
        <v>234</v>
      </c>
      <c r="DW25" s="214">
        <v>1538</v>
      </c>
      <c r="DX25" s="131">
        <v>3284</v>
      </c>
      <c r="EA25" s="98"/>
      <c r="EC25" s="164">
        <f t="shared" si="32"/>
        <v>1</v>
      </c>
      <c r="ED25" s="142" t="str">
        <f t="shared" si="12"/>
        <v>QF</v>
      </c>
      <c r="EE25" s="98">
        <v>225</v>
      </c>
      <c r="EF25" s="142">
        <v>973</v>
      </c>
      <c r="EG25" s="163">
        <v>1983</v>
      </c>
      <c r="EJ25" s="98"/>
      <c r="EL25" s="164">
        <f t="shared" si="33"/>
        <v>1</v>
      </c>
      <c r="EM25" s="142" t="str">
        <f t="shared" si="13"/>
        <v>WS</v>
      </c>
      <c r="EN25" s="196">
        <v>148</v>
      </c>
      <c r="EO25" s="212">
        <v>314</v>
      </c>
      <c r="EP25" s="212">
        <v>1218</v>
      </c>
      <c r="EQ25" s="212">
        <v>2512</v>
      </c>
      <c r="EV25" s="164">
        <f t="shared" si="34"/>
        <v>1</v>
      </c>
      <c r="EW25" t="str">
        <f t="shared" si="14"/>
        <v>SF</v>
      </c>
      <c r="EX25" s="487">
        <v>175</v>
      </c>
      <c r="EY25" s="487">
        <v>364</v>
      </c>
      <c r="EZ25" s="487">
        <v>987</v>
      </c>
      <c r="FA25" s="487">
        <v>2122</v>
      </c>
    </row>
    <row r="26" spans="1:158" x14ac:dyDescent="0.25">
      <c r="A26" s="151">
        <f t="shared" si="1"/>
        <v>0</v>
      </c>
      <c r="B26" s="239"/>
      <c r="C26" s="162"/>
      <c r="D26" s="131"/>
      <c r="E26" s="2"/>
      <c r="F26" s="2"/>
      <c r="G26" s="2"/>
      <c r="I26" s="151">
        <f t="shared" si="2"/>
        <v>1</v>
      </c>
      <c r="J26" s="239" t="s">
        <v>62</v>
      </c>
      <c r="K26" s="162">
        <v>111</v>
      </c>
      <c r="L26" s="271">
        <v>365</v>
      </c>
      <c r="M26" s="2"/>
      <c r="N26" s="2"/>
      <c r="O26" s="2"/>
      <c r="Q26" s="151">
        <f t="shared" si="3"/>
        <v>1</v>
      </c>
      <c r="R26" s="142" t="str">
        <f t="shared" si="15"/>
        <v>SF</v>
      </c>
      <c r="S26" s="146">
        <v>108</v>
      </c>
      <c r="T26" s="126">
        <v>217</v>
      </c>
      <c r="U26" s="370" t="s">
        <v>308</v>
      </c>
      <c r="V26" s="366"/>
      <c r="W26" s="366"/>
      <c r="Y26" s="151">
        <f t="shared" si="4"/>
        <v>1</v>
      </c>
      <c r="Z26" s="142" t="str">
        <f t="shared" si="16"/>
        <v>QF</v>
      </c>
      <c r="AA26" s="126">
        <v>94</v>
      </c>
      <c r="AB26" s="128">
        <v>157</v>
      </c>
      <c r="AC26" s="128">
        <v>469</v>
      </c>
      <c r="AD26" s="370" t="s">
        <v>309</v>
      </c>
      <c r="AE26" s="305"/>
      <c r="AF26" s="305"/>
      <c r="AH26" s="151">
        <f t="shared" si="5"/>
        <v>1</v>
      </c>
      <c r="AI26" s="142" t="str">
        <f t="shared" si="17"/>
        <v>QF</v>
      </c>
      <c r="AJ26" s="126">
        <v>118</v>
      </c>
      <c r="AK26" s="128">
        <v>231</v>
      </c>
      <c r="AL26" s="126">
        <v>547</v>
      </c>
      <c r="AM26" s="370" t="s">
        <v>309</v>
      </c>
      <c r="AN26" s="305"/>
      <c r="AO26" s="305"/>
      <c r="AQ26" s="151">
        <f t="shared" si="6"/>
        <v>1</v>
      </c>
      <c r="AR26" s="142" t="str">
        <f t="shared" si="18"/>
        <v>QF</v>
      </c>
      <c r="AS26" s="142">
        <v>126</v>
      </c>
      <c r="AT26" s="131">
        <v>302</v>
      </c>
      <c r="AU26" s="131">
        <v>1272</v>
      </c>
      <c r="AV26" s="370" t="s">
        <v>309</v>
      </c>
      <c r="AW26" s="305"/>
      <c r="AX26" s="305"/>
      <c r="AZ26" s="151">
        <f t="shared" si="7"/>
        <v>1</v>
      </c>
      <c r="BA26" s="142" t="str">
        <f t="shared" si="19"/>
        <v>SF</v>
      </c>
      <c r="BB26" s="131">
        <v>118</v>
      </c>
      <c r="BC26" s="131">
        <v>254</v>
      </c>
      <c r="BD26" s="131">
        <v>1108</v>
      </c>
      <c r="BE26" s="370" t="s">
        <v>309</v>
      </c>
      <c r="BF26" s="305"/>
      <c r="BG26" s="305"/>
      <c r="BI26" s="151">
        <f t="shared" si="8"/>
        <v>1</v>
      </c>
      <c r="BJ26" s="142" t="str">
        <f t="shared" si="20"/>
        <v>QF</v>
      </c>
      <c r="BK26" s="131">
        <v>120</v>
      </c>
      <c r="BL26" s="131">
        <v>254</v>
      </c>
      <c r="BM26" s="131">
        <v>1625</v>
      </c>
      <c r="BN26" s="370" t="s">
        <v>309</v>
      </c>
      <c r="BO26" s="305"/>
      <c r="BP26" s="305"/>
      <c r="BR26" s="151">
        <f t="shared" si="9"/>
        <v>1</v>
      </c>
      <c r="BS26" s="142" t="str">
        <f t="shared" si="21"/>
        <v>SF</v>
      </c>
      <c r="BT26" s="131">
        <v>126</v>
      </c>
      <c r="BU26" s="142">
        <v>254</v>
      </c>
      <c r="BV26" s="131">
        <v>1816</v>
      </c>
      <c r="BW26" s="370" t="s">
        <v>309</v>
      </c>
      <c r="BX26" s="305"/>
      <c r="BY26" s="305"/>
      <c r="BZ26" s="98"/>
      <c r="CA26" s="151">
        <f t="shared" si="10"/>
        <v>1</v>
      </c>
      <c r="CB26" s="142" t="str">
        <f t="shared" si="22"/>
        <v>SF</v>
      </c>
      <c r="CC26" s="164">
        <v>111</v>
      </c>
      <c r="CD26" s="131">
        <v>233</v>
      </c>
      <c r="CE26" s="131">
        <v>2016</v>
      </c>
      <c r="CF26" s="370" t="s">
        <v>308</v>
      </c>
      <c r="CG26" s="305"/>
      <c r="CH26" s="305"/>
      <c r="CJ26" s="164">
        <f t="shared" si="11"/>
        <v>1</v>
      </c>
      <c r="CK26" s="142" t="str">
        <f t="shared" si="23"/>
        <v>QF</v>
      </c>
      <c r="CL26" s="164">
        <v>148</v>
      </c>
      <c r="CM26" s="131">
        <v>341</v>
      </c>
      <c r="CN26" s="131">
        <v>2753</v>
      </c>
      <c r="CO26" s="370" t="s">
        <v>309</v>
      </c>
      <c r="CP26" s="305"/>
      <c r="CQ26" s="305"/>
      <c r="CS26" s="164">
        <f t="shared" si="24"/>
        <v>1</v>
      </c>
      <c r="CT26" s="142" t="str">
        <f t="shared" si="25"/>
        <v>F</v>
      </c>
      <c r="CU26" s="164">
        <v>217</v>
      </c>
      <c r="CV26" s="131">
        <v>668</v>
      </c>
      <c r="CW26" s="131">
        <v>3138</v>
      </c>
      <c r="DB26" s="164">
        <f t="shared" si="26"/>
        <v>1</v>
      </c>
      <c r="DC26" s="142" t="str">
        <f t="shared" si="27"/>
        <v>W</v>
      </c>
      <c r="DD26" s="142">
        <v>217</v>
      </c>
      <c r="DE26" s="163">
        <v>399</v>
      </c>
      <c r="DF26" s="131">
        <v>3138</v>
      </c>
      <c r="DK26" s="164">
        <f t="shared" si="28"/>
        <v>1</v>
      </c>
      <c r="DL26" s="142" t="str">
        <f t="shared" si="29"/>
        <v>SF</v>
      </c>
      <c r="DM26" s="142">
        <v>234</v>
      </c>
      <c r="DN26" s="163">
        <v>744</v>
      </c>
      <c r="DO26" s="131">
        <v>4143</v>
      </c>
      <c r="DR26" s="98"/>
      <c r="DS26" s="98"/>
      <c r="DT26" s="164">
        <f t="shared" si="30"/>
        <v>1</v>
      </c>
      <c r="DU26" s="142" t="str">
        <f t="shared" si="31"/>
        <v>QF</v>
      </c>
      <c r="DV26" s="142">
        <v>245</v>
      </c>
      <c r="DW26" s="163">
        <v>1640</v>
      </c>
      <c r="DX26" s="131">
        <v>3476</v>
      </c>
      <c r="EA26" s="98"/>
      <c r="EC26" s="164">
        <f t="shared" si="32"/>
        <v>1</v>
      </c>
      <c r="ED26" s="142" t="str">
        <f t="shared" si="12"/>
        <v>QF</v>
      </c>
      <c r="EE26" s="151">
        <v>230</v>
      </c>
      <c r="EF26" s="131">
        <v>1114</v>
      </c>
      <c r="EG26" s="163">
        <v>2451</v>
      </c>
      <c r="EJ26" s="98"/>
      <c r="EL26" s="164">
        <f t="shared" si="33"/>
        <v>1</v>
      </c>
      <c r="EM26" s="142" t="str">
        <f t="shared" si="13"/>
        <v>QF</v>
      </c>
      <c r="EN26" s="196">
        <v>175</v>
      </c>
      <c r="EO26" s="212">
        <v>330</v>
      </c>
      <c r="EP26" s="212">
        <v>1255</v>
      </c>
      <c r="EQ26" s="212">
        <v>2526</v>
      </c>
      <c r="EV26" s="164">
        <f t="shared" si="34"/>
        <v>1</v>
      </c>
      <c r="EW26" t="str">
        <f t="shared" si="14"/>
        <v>QF</v>
      </c>
      <c r="EX26" s="487">
        <v>176</v>
      </c>
      <c r="EY26" s="487">
        <v>379</v>
      </c>
      <c r="EZ26" s="487">
        <v>999</v>
      </c>
      <c r="FA26" s="487">
        <v>2481</v>
      </c>
    </row>
    <row r="27" spans="1:158" ht="13" thickBot="1" x14ac:dyDescent="0.3">
      <c r="A27" s="151">
        <f t="shared" si="1"/>
        <v>0</v>
      </c>
      <c r="B27" s="164"/>
      <c r="C27" s="162"/>
      <c r="D27" s="132"/>
      <c r="E27" s="2"/>
      <c r="F27" s="2"/>
      <c r="G27" s="2"/>
      <c r="I27" s="151">
        <f t="shared" si="2"/>
        <v>1</v>
      </c>
      <c r="J27" s="164" t="s">
        <v>63</v>
      </c>
      <c r="K27" s="162">
        <v>118</v>
      </c>
      <c r="L27" s="272">
        <v>388</v>
      </c>
      <c r="M27" s="2"/>
      <c r="N27" s="2"/>
      <c r="O27" s="2"/>
      <c r="Q27" s="151">
        <f t="shared" si="3"/>
        <v>1</v>
      </c>
      <c r="R27" s="142" t="str">
        <f t="shared" si="15"/>
        <v>W</v>
      </c>
      <c r="S27" s="146">
        <v>111</v>
      </c>
      <c r="T27" s="126">
        <v>236</v>
      </c>
      <c r="U27" s="2"/>
      <c r="V27" s="2"/>
      <c r="W27" s="2"/>
      <c r="Y27" s="151">
        <f t="shared" si="4"/>
        <v>1</v>
      </c>
      <c r="Z27" s="142" t="str">
        <f t="shared" si="16"/>
        <v>SF</v>
      </c>
      <c r="AA27" s="128">
        <v>108</v>
      </c>
      <c r="AB27" s="126">
        <v>168</v>
      </c>
      <c r="AC27" s="129">
        <v>716</v>
      </c>
      <c r="AD27" s="1"/>
      <c r="AE27" s="1"/>
      <c r="AF27" s="1"/>
      <c r="AH27" s="151">
        <f t="shared" si="5"/>
        <v>1</v>
      </c>
      <c r="AI27" s="142" t="str">
        <f t="shared" si="17"/>
        <v>QF</v>
      </c>
      <c r="AJ27" s="126">
        <v>121</v>
      </c>
      <c r="AK27" s="126">
        <v>236</v>
      </c>
      <c r="AL27" s="234">
        <v>650</v>
      </c>
      <c r="AM27" s="1"/>
      <c r="AN27" s="1"/>
      <c r="AO27" s="1"/>
      <c r="AQ27" s="151">
        <f t="shared" si="6"/>
        <v>1</v>
      </c>
      <c r="AR27" s="142" t="str">
        <f t="shared" si="18"/>
        <v>QF</v>
      </c>
      <c r="AS27" s="131">
        <v>148</v>
      </c>
      <c r="AT27" s="131">
        <v>322</v>
      </c>
      <c r="AU27" s="132">
        <v>1388</v>
      </c>
      <c r="AW27" s="114"/>
      <c r="AZ27" s="151">
        <f t="shared" si="7"/>
        <v>1</v>
      </c>
      <c r="BA27" s="142" t="str">
        <f t="shared" si="19"/>
        <v>QF</v>
      </c>
      <c r="BB27" s="131">
        <v>121</v>
      </c>
      <c r="BC27" s="131">
        <v>312</v>
      </c>
      <c r="BD27" s="132">
        <v>1510</v>
      </c>
      <c r="BI27" s="151">
        <f t="shared" si="8"/>
        <v>1</v>
      </c>
      <c r="BJ27" s="142" t="str">
        <f t="shared" si="20"/>
        <v>SF</v>
      </c>
      <c r="BK27" s="131">
        <v>121</v>
      </c>
      <c r="BL27" s="131">
        <v>271</v>
      </c>
      <c r="BM27" s="132">
        <v>1902</v>
      </c>
      <c r="BR27" s="151">
        <f t="shared" si="9"/>
        <v>1</v>
      </c>
      <c r="BS27" s="142" t="str">
        <f t="shared" si="21"/>
        <v>SF</v>
      </c>
      <c r="BT27" s="131">
        <v>148</v>
      </c>
      <c r="BU27" s="131">
        <v>330</v>
      </c>
      <c r="BV27" s="132">
        <v>1902</v>
      </c>
      <c r="BZ27" s="98"/>
      <c r="CA27" s="151">
        <f t="shared" si="10"/>
        <v>1</v>
      </c>
      <c r="CB27" s="142" t="str">
        <f t="shared" si="22"/>
        <v>QF</v>
      </c>
      <c r="CC27" s="164">
        <v>118</v>
      </c>
      <c r="CD27" s="131">
        <v>254</v>
      </c>
      <c r="CE27" s="132">
        <v>2171</v>
      </c>
      <c r="CF27" s="1"/>
      <c r="CG27" s="1"/>
      <c r="CH27" s="1"/>
      <c r="CJ27" s="164">
        <f t="shared" si="11"/>
        <v>1</v>
      </c>
      <c r="CK27" s="142" t="str">
        <f t="shared" si="23"/>
        <v>QF</v>
      </c>
      <c r="CL27" s="164">
        <v>175</v>
      </c>
      <c r="CM27" s="131">
        <v>343</v>
      </c>
      <c r="CN27" s="132">
        <v>2775</v>
      </c>
      <c r="CO27" s="1"/>
      <c r="CP27" s="1"/>
      <c r="CQ27" s="1"/>
      <c r="CS27" s="164">
        <f t="shared" si="24"/>
        <v>1</v>
      </c>
      <c r="CT27" s="142" t="str">
        <f t="shared" si="25"/>
        <v>SF</v>
      </c>
      <c r="CU27" s="164">
        <v>230</v>
      </c>
      <c r="CV27" s="131">
        <v>888</v>
      </c>
      <c r="CW27" s="132">
        <v>3357</v>
      </c>
      <c r="DB27" s="164">
        <f t="shared" si="26"/>
        <v>1</v>
      </c>
      <c r="DC27" s="142" t="str">
        <f t="shared" si="27"/>
        <v>SF</v>
      </c>
      <c r="DD27" s="142">
        <v>229</v>
      </c>
      <c r="DE27" s="163">
        <v>469</v>
      </c>
      <c r="DF27" s="132">
        <v>3747</v>
      </c>
      <c r="DK27" s="164">
        <f t="shared" si="28"/>
        <v>1</v>
      </c>
      <c r="DL27" s="142" t="str">
        <f t="shared" si="29"/>
        <v>SF</v>
      </c>
      <c r="DM27" s="142">
        <v>244</v>
      </c>
      <c r="DN27" s="163">
        <v>868</v>
      </c>
      <c r="DO27" s="132">
        <v>4334</v>
      </c>
      <c r="DR27" s="98"/>
      <c r="DS27" s="98"/>
      <c r="DT27" s="164">
        <f t="shared" si="30"/>
        <v>1</v>
      </c>
      <c r="DU27" s="142" t="str">
        <f t="shared" si="31"/>
        <v>SF</v>
      </c>
      <c r="DV27" s="142">
        <v>254</v>
      </c>
      <c r="DW27" s="163">
        <v>1676</v>
      </c>
      <c r="DX27" s="132">
        <v>4814</v>
      </c>
      <c r="EA27" s="98"/>
      <c r="EC27" s="164">
        <f t="shared" si="32"/>
        <v>1</v>
      </c>
      <c r="ED27" s="142" t="str">
        <f t="shared" si="12"/>
        <v>WC</v>
      </c>
      <c r="EE27" s="151">
        <v>254</v>
      </c>
      <c r="EF27" s="131">
        <v>1153</v>
      </c>
      <c r="EG27" s="163">
        <v>2481</v>
      </c>
      <c r="EJ27" s="98"/>
      <c r="EL27" s="164">
        <f t="shared" si="33"/>
        <v>1</v>
      </c>
      <c r="EM27" s="142" t="str">
        <f t="shared" si="13"/>
        <v>SF</v>
      </c>
      <c r="EN27" s="196">
        <v>188</v>
      </c>
      <c r="EO27" s="212">
        <v>337</v>
      </c>
      <c r="EP27" s="212">
        <v>1310</v>
      </c>
      <c r="EQ27" s="212">
        <v>2826</v>
      </c>
      <c r="EV27" s="164">
        <f t="shared" si="34"/>
        <v>1</v>
      </c>
      <c r="EW27" t="str">
        <f t="shared" si="14"/>
        <v>QF</v>
      </c>
      <c r="EX27" s="487">
        <v>177</v>
      </c>
      <c r="EY27" s="487">
        <v>494</v>
      </c>
      <c r="EZ27" s="487">
        <v>1024</v>
      </c>
      <c r="FA27" s="487">
        <v>2502</v>
      </c>
    </row>
    <row r="28" spans="1:158" x14ac:dyDescent="0.25">
      <c r="A28" s="151">
        <f t="shared" si="1"/>
        <v>0</v>
      </c>
      <c r="B28" s="164"/>
      <c r="C28" s="131"/>
      <c r="D28" s="2"/>
      <c r="E28" s="2"/>
      <c r="F28" s="2"/>
      <c r="G28" s="2"/>
      <c r="I28" s="151">
        <f t="shared" si="2"/>
        <v>1</v>
      </c>
      <c r="J28" s="164" t="s">
        <v>66</v>
      </c>
      <c r="K28" s="131">
        <v>126</v>
      </c>
      <c r="L28" s="2"/>
      <c r="M28" s="2"/>
      <c r="N28" s="2"/>
      <c r="O28" s="2"/>
      <c r="Q28" s="151">
        <f t="shared" si="3"/>
        <v>1</v>
      </c>
      <c r="R28" s="142" t="str">
        <f t="shared" si="15"/>
        <v>QF</v>
      </c>
      <c r="S28" s="146">
        <v>114</v>
      </c>
      <c r="T28" s="126">
        <v>249</v>
      </c>
      <c r="U28" s="2"/>
      <c r="V28" s="2"/>
      <c r="W28" s="2"/>
      <c r="Y28" s="151">
        <f t="shared" si="4"/>
        <v>1</v>
      </c>
      <c r="Z28" s="142" t="str">
        <f t="shared" si="16"/>
        <v>SF</v>
      </c>
      <c r="AA28" s="126">
        <v>111</v>
      </c>
      <c r="AB28" s="126">
        <v>173</v>
      </c>
      <c r="AC28" s="1"/>
      <c r="AD28" s="1"/>
      <c r="AE28" s="1"/>
      <c r="AF28" s="1"/>
      <c r="AH28" s="151">
        <f t="shared" si="5"/>
        <v>1</v>
      </c>
      <c r="AI28" s="142" t="str">
        <f t="shared" si="17"/>
        <v>SF</v>
      </c>
      <c r="AJ28" s="128">
        <v>123</v>
      </c>
      <c r="AK28" s="128">
        <v>254</v>
      </c>
      <c r="AL28" s="1"/>
      <c r="AM28" s="1"/>
      <c r="AN28" s="1"/>
      <c r="AO28" s="1"/>
      <c r="AQ28" s="151">
        <f t="shared" si="6"/>
        <v>1</v>
      </c>
      <c r="AR28" s="142" t="str">
        <f t="shared" si="18"/>
        <v>SF</v>
      </c>
      <c r="AS28" s="131">
        <v>157</v>
      </c>
      <c r="AT28" s="131">
        <v>330</v>
      </c>
      <c r="AW28" s="114"/>
      <c r="AZ28" s="151">
        <f t="shared" si="7"/>
        <v>1</v>
      </c>
      <c r="BA28" s="142" t="str">
        <f t="shared" si="19"/>
        <v>QF</v>
      </c>
      <c r="BB28" s="131">
        <v>126</v>
      </c>
      <c r="BC28" s="131">
        <v>330</v>
      </c>
      <c r="BI28" s="151">
        <f t="shared" si="8"/>
        <v>1</v>
      </c>
      <c r="BJ28" s="142" t="str">
        <f t="shared" si="20"/>
        <v>F</v>
      </c>
      <c r="BK28" s="131">
        <v>122</v>
      </c>
      <c r="BL28" s="131">
        <v>291</v>
      </c>
      <c r="BR28" s="151">
        <f t="shared" si="9"/>
        <v>1</v>
      </c>
      <c r="BS28" s="142" t="str">
        <f t="shared" si="21"/>
        <v>W</v>
      </c>
      <c r="BT28" s="131">
        <v>173</v>
      </c>
      <c r="BU28" s="131">
        <v>386</v>
      </c>
      <c r="BZ28" s="98"/>
      <c r="CA28" s="151">
        <f t="shared" si="10"/>
        <v>1</v>
      </c>
      <c r="CB28" s="142" t="str">
        <f t="shared" si="22"/>
        <v>QF</v>
      </c>
      <c r="CC28" s="162">
        <v>121</v>
      </c>
      <c r="CD28" s="142">
        <v>330</v>
      </c>
      <c r="CE28" s="1"/>
      <c r="CF28" s="1"/>
      <c r="CG28" s="1"/>
      <c r="CH28" s="1"/>
      <c r="CJ28" s="164">
        <f t="shared" si="11"/>
        <v>1</v>
      </c>
      <c r="CK28" s="142" t="str">
        <f t="shared" si="23"/>
        <v>W</v>
      </c>
      <c r="CL28" s="162">
        <v>177</v>
      </c>
      <c r="CM28" s="142">
        <v>399</v>
      </c>
      <c r="CN28" s="1"/>
      <c r="CO28" s="1"/>
      <c r="CP28" s="1"/>
      <c r="CQ28" s="1"/>
      <c r="CS28" s="164">
        <f t="shared" si="24"/>
        <v>1</v>
      </c>
      <c r="CT28" s="142" t="str">
        <f t="shared" si="25"/>
        <v>W</v>
      </c>
      <c r="CU28" s="162">
        <v>233</v>
      </c>
      <c r="CV28" s="142">
        <v>968</v>
      </c>
      <c r="DB28" s="164">
        <f t="shared" si="26"/>
        <v>1</v>
      </c>
      <c r="DC28" s="142" t="str">
        <f t="shared" si="27"/>
        <v>F</v>
      </c>
      <c r="DD28" s="131">
        <v>233</v>
      </c>
      <c r="DE28" s="214">
        <v>494</v>
      </c>
      <c r="DK28" s="164">
        <f t="shared" si="28"/>
        <v>1</v>
      </c>
      <c r="DL28" s="142" t="str">
        <f t="shared" si="29"/>
        <v>QF</v>
      </c>
      <c r="DM28" s="131">
        <v>245</v>
      </c>
      <c r="DN28" s="214">
        <v>987</v>
      </c>
      <c r="DR28" s="98"/>
      <c r="DS28" s="151"/>
      <c r="DT28" s="164">
        <f t="shared" si="30"/>
        <v>1</v>
      </c>
      <c r="DU28" s="142" t="str">
        <f t="shared" si="31"/>
        <v>W</v>
      </c>
      <c r="DV28" s="131">
        <v>303</v>
      </c>
      <c r="DW28" s="214">
        <v>1678</v>
      </c>
      <c r="EA28" s="98"/>
      <c r="EC28" s="164">
        <f t="shared" si="32"/>
        <v>1</v>
      </c>
      <c r="ED28" s="142" t="str">
        <f t="shared" si="12"/>
        <v>QF</v>
      </c>
      <c r="EE28" s="98">
        <v>294</v>
      </c>
      <c r="EF28" s="142">
        <v>1218</v>
      </c>
      <c r="EG28" s="196">
        <v>2590</v>
      </c>
      <c r="EJ28" s="98"/>
      <c r="EL28" s="164">
        <f t="shared" si="33"/>
        <v>1</v>
      </c>
      <c r="EM28" s="142" t="str">
        <f t="shared" si="13"/>
        <v>SF</v>
      </c>
      <c r="EN28" s="196">
        <v>193</v>
      </c>
      <c r="EO28" s="212">
        <v>359</v>
      </c>
      <c r="EP28" s="212">
        <v>1323</v>
      </c>
      <c r="EQ28" s="212">
        <v>3132</v>
      </c>
      <c r="EV28" s="164">
        <f t="shared" si="34"/>
        <v>1</v>
      </c>
      <c r="EW28" t="str">
        <f t="shared" si="14"/>
        <v>SF</v>
      </c>
      <c r="EX28" s="487">
        <v>179</v>
      </c>
      <c r="EY28" s="487">
        <v>525</v>
      </c>
      <c r="EZ28" s="487">
        <v>1065</v>
      </c>
      <c r="FA28" s="487">
        <v>2557</v>
      </c>
    </row>
    <row r="29" spans="1:158" x14ac:dyDescent="0.25">
      <c r="A29" s="151">
        <f t="shared" si="1"/>
        <v>0</v>
      </c>
      <c r="B29" s="164"/>
      <c r="C29" s="131"/>
      <c r="D29" s="2"/>
      <c r="E29" s="2"/>
      <c r="F29" s="2"/>
      <c r="G29" s="2"/>
      <c r="I29" s="151">
        <f t="shared" si="2"/>
        <v>1</v>
      </c>
      <c r="J29" s="164" t="s">
        <v>66</v>
      </c>
      <c r="K29" s="131">
        <v>131</v>
      </c>
      <c r="L29" s="2"/>
      <c r="M29" s="2"/>
      <c r="N29" s="2"/>
      <c r="O29" s="2"/>
      <c r="Q29" s="151">
        <f t="shared" si="3"/>
        <v>1</v>
      </c>
      <c r="R29" s="142" t="str">
        <f t="shared" si="15"/>
        <v>F</v>
      </c>
      <c r="S29" s="146">
        <v>115</v>
      </c>
      <c r="T29" s="126">
        <v>254</v>
      </c>
      <c r="U29" s="2"/>
      <c r="V29" s="2"/>
      <c r="W29" s="2"/>
      <c r="Y29" s="151">
        <f t="shared" si="4"/>
        <v>1</v>
      </c>
      <c r="Z29" s="142" t="str">
        <f t="shared" si="16"/>
        <v>W</v>
      </c>
      <c r="AA29" s="127">
        <v>118</v>
      </c>
      <c r="AB29" s="126">
        <v>175</v>
      </c>
      <c r="AC29" s="1"/>
      <c r="AD29" s="1"/>
      <c r="AE29" s="1"/>
      <c r="AF29" s="1"/>
      <c r="AH29" s="151">
        <f t="shared" si="5"/>
        <v>1</v>
      </c>
      <c r="AI29" s="142" t="str">
        <f t="shared" si="17"/>
        <v>SF</v>
      </c>
      <c r="AJ29" s="126">
        <v>126</v>
      </c>
      <c r="AK29" s="126">
        <v>267</v>
      </c>
      <c r="AL29" s="1"/>
      <c r="AM29" s="1"/>
      <c r="AN29" s="1"/>
      <c r="AO29" s="1"/>
      <c r="AQ29" s="151">
        <f t="shared" si="6"/>
        <v>1</v>
      </c>
      <c r="AR29" s="142" t="str">
        <f t="shared" si="18"/>
        <v>W</v>
      </c>
      <c r="AS29" s="131">
        <v>175</v>
      </c>
      <c r="AT29" s="131">
        <v>340</v>
      </c>
      <c r="AW29" s="114"/>
      <c r="AZ29" s="151">
        <f t="shared" si="7"/>
        <v>1</v>
      </c>
      <c r="BA29" s="142" t="str">
        <f t="shared" si="19"/>
        <v>F</v>
      </c>
      <c r="BB29" s="131">
        <v>135</v>
      </c>
      <c r="BC29" s="131">
        <v>337</v>
      </c>
      <c r="BI29" s="151">
        <f t="shared" si="8"/>
        <v>1</v>
      </c>
      <c r="BJ29" s="142" t="str">
        <f t="shared" si="20"/>
        <v>SF</v>
      </c>
      <c r="BK29" s="142">
        <v>126</v>
      </c>
      <c r="BL29" s="131">
        <v>296</v>
      </c>
      <c r="BR29" s="151">
        <f t="shared" si="9"/>
        <v>1</v>
      </c>
      <c r="BS29" s="142" t="str">
        <f t="shared" si="21"/>
        <v>QF</v>
      </c>
      <c r="BT29" s="142">
        <v>175</v>
      </c>
      <c r="BU29" s="142">
        <v>469</v>
      </c>
      <c r="BZ29" s="98"/>
      <c r="CA29" s="151">
        <f t="shared" si="10"/>
        <v>1</v>
      </c>
      <c r="CB29" s="142" t="str">
        <f t="shared" si="22"/>
        <v>QF</v>
      </c>
      <c r="CC29" s="162">
        <v>122</v>
      </c>
      <c r="CD29" s="131">
        <v>348</v>
      </c>
      <c r="CE29" s="1"/>
      <c r="CF29" s="1"/>
      <c r="CG29" s="1"/>
      <c r="CH29" s="1"/>
      <c r="CJ29" s="164">
        <f t="shared" si="11"/>
        <v>1</v>
      </c>
      <c r="CK29" s="142" t="str">
        <f t="shared" si="23"/>
        <v>F</v>
      </c>
      <c r="CL29" s="162">
        <v>188</v>
      </c>
      <c r="CM29" s="131">
        <v>488</v>
      </c>
      <c r="CN29" s="1"/>
      <c r="CO29" s="1"/>
      <c r="CP29" s="1"/>
      <c r="CQ29" s="1"/>
      <c r="CS29" s="164">
        <f t="shared" si="24"/>
        <v>1</v>
      </c>
      <c r="CT29" s="142" t="str">
        <f t="shared" si="25"/>
        <v>QF</v>
      </c>
      <c r="CU29" s="162">
        <v>234</v>
      </c>
      <c r="CV29" s="131">
        <v>1073</v>
      </c>
      <c r="DB29" s="164">
        <f t="shared" si="26"/>
        <v>1</v>
      </c>
      <c r="DC29" s="142" t="str">
        <f t="shared" si="27"/>
        <v>QF</v>
      </c>
      <c r="DD29" s="131">
        <v>234</v>
      </c>
      <c r="DE29" s="163">
        <v>610</v>
      </c>
      <c r="DK29" s="164">
        <f t="shared" si="28"/>
        <v>1</v>
      </c>
      <c r="DL29" s="142" t="str">
        <f t="shared" si="29"/>
        <v>F</v>
      </c>
      <c r="DM29" s="131">
        <v>254</v>
      </c>
      <c r="DN29" s="163">
        <v>1114</v>
      </c>
      <c r="DR29" s="98"/>
      <c r="DS29" s="98"/>
      <c r="DT29" s="164">
        <f t="shared" si="30"/>
        <v>1</v>
      </c>
      <c r="DU29" s="142" t="str">
        <f t="shared" si="31"/>
        <v>QF</v>
      </c>
      <c r="DV29" s="131">
        <v>341</v>
      </c>
      <c r="DW29" s="163">
        <v>1741</v>
      </c>
      <c r="EA29" s="98"/>
      <c r="EC29" s="164">
        <f t="shared" si="32"/>
        <v>1</v>
      </c>
      <c r="ED29" s="142" t="str">
        <f t="shared" si="12"/>
        <v>QF</v>
      </c>
      <c r="EE29" s="98">
        <v>314</v>
      </c>
      <c r="EF29" s="131">
        <v>1310</v>
      </c>
      <c r="EG29" s="196">
        <v>2848</v>
      </c>
      <c r="EJ29" s="98"/>
      <c r="EL29" s="164">
        <f t="shared" si="33"/>
        <v>1</v>
      </c>
      <c r="EM29" s="142" t="str">
        <f t="shared" si="13"/>
        <v>F</v>
      </c>
      <c r="EN29" s="196">
        <v>195</v>
      </c>
      <c r="EO29" s="212">
        <v>368</v>
      </c>
      <c r="EP29" s="212">
        <v>1325</v>
      </c>
      <c r="EQ29" s="212">
        <v>3339</v>
      </c>
      <c r="EV29" s="164">
        <f t="shared" si="34"/>
        <v>1</v>
      </c>
      <c r="EW29" t="str">
        <f t="shared" si="14"/>
        <v>F</v>
      </c>
      <c r="EX29" s="487">
        <v>180</v>
      </c>
      <c r="EY29" s="487">
        <v>558</v>
      </c>
      <c r="EZ29" s="487">
        <v>1197</v>
      </c>
      <c r="FA29" s="487">
        <v>2834</v>
      </c>
    </row>
    <row r="30" spans="1:158" ht="13" thickBot="1" x14ac:dyDescent="0.3">
      <c r="A30" s="151">
        <f t="shared" si="1"/>
        <v>0</v>
      </c>
      <c r="B30" s="164"/>
      <c r="C30" s="131"/>
      <c r="D30" s="2"/>
      <c r="E30" s="2"/>
      <c r="F30" s="2"/>
      <c r="G30" s="2"/>
      <c r="I30" s="151">
        <f t="shared" si="2"/>
        <v>1</v>
      </c>
      <c r="J30" s="164" t="s">
        <v>63</v>
      </c>
      <c r="K30" s="131">
        <v>135</v>
      </c>
      <c r="L30" s="2"/>
      <c r="M30" s="2"/>
      <c r="N30" s="2"/>
      <c r="O30" s="2"/>
      <c r="Q30" s="151">
        <f t="shared" si="3"/>
        <v>1</v>
      </c>
      <c r="R30" s="142" t="str">
        <f t="shared" si="15"/>
        <v>QF</v>
      </c>
      <c r="S30" s="146">
        <v>118</v>
      </c>
      <c r="T30" s="126">
        <v>267</v>
      </c>
      <c r="U30" s="2"/>
      <c r="V30" s="2"/>
      <c r="W30" s="2"/>
      <c r="Y30" s="151">
        <f t="shared" si="4"/>
        <v>1</v>
      </c>
      <c r="Z30" s="142" t="str">
        <f t="shared" si="16"/>
        <v>F</v>
      </c>
      <c r="AA30" s="126">
        <v>121</v>
      </c>
      <c r="AB30" s="126">
        <v>180</v>
      </c>
      <c r="AC30" s="1"/>
      <c r="AD30" s="1"/>
      <c r="AE30" s="1"/>
      <c r="AF30" s="1"/>
      <c r="AH30" s="151">
        <f t="shared" si="5"/>
        <v>1</v>
      </c>
      <c r="AI30" s="142" t="str">
        <f t="shared" si="17"/>
        <v>QF</v>
      </c>
      <c r="AJ30" s="128">
        <v>157</v>
      </c>
      <c r="AK30" s="126">
        <v>292</v>
      </c>
      <c r="AL30" s="1"/>
      <c r="AM30" s="1"/>
      <c r="AN30" s="1"/>
      <c r="AO30" s="1"/>
      <c r="AQ30" s="151">
        <f t="shared" si="6"/>
        <v>1</v>
      </c>
      <c r="AR30" s="142" t="str">
        <f t="shared" si="18"/>
        <v>F</v>
      </c>
      <c r="AS30" s="131">
        <v>176</v>
      </c>
      <c r="AT30" s="131">
        <v>364</v>
      </c>
      <c r="AW30" s="114"/>
      <c r="AZ30" s="151">
        <f t="shared" si="7"/>
        <v>1</v>
      </c>
      <c r="BA30" s="142" t="str">
        <f t="shared" si="19"/>
        <v>SF</v>
      </c>
      <c r="BB30" s="131">
        <v>148</v>
      </c>
      <c r="BC30" s="131">
        <v>343</v>
      </c>
      <c r="BI30" s="151">
        <f t="shared" si="8"/>
        <v>1</v>
      </c>
      <c r="BJ30" s="142" t="str">
        <f t="shared" si="20"/>
        <v>QF</v>
      </c>
      <c r="BK30" s="131">
        <v>133</v>
      </c>
      <c r="BL30" s="131">
        <v>341</v>
      </c>
      <c r="BR30" s="151">
        <f t="shared" si="9"/>
        <v>1</v>
      </c>
      <c r="BS30" s="142" t="str">
        <f t="shared" si="21"/>
        <v>QF</v>
      </c>
      <c r="BT30" s="131">
        <v>176</v>
      </c>
      <c r="BU30" s="131">
        <v>494</v>
      </c>
      <c r="BZ30" s="151"/>
      <c r="CA30" s="151">
        <f t="shared" si="10"/>
        <v>1</v>
      </c>
      <c r="CB30" s="142" t="str">
        <f t="shared" si="22"/>
        <v>F</v>
      </c>
      <c r="CC30" s="162">
        <v>141</v>
      </c>
      <c r="CD30" s="131">
        <v>365</v>
      </c>
      <c r="CE30" s="1"/>
      <c r="CF30" s="1"/>
      <c r="CG30" s="1"/>
      <c r="CH30" s="1"/>
      <c r="CJ30" s="164">
        <f t="shared" si="11"/>
        <v>1</v>
      </c>
      <c r="CK30" s="142" t="str">
        <f t="shared" si="23"/>
        <v>QF</v>
      </c>
      <c r="CL30" s="162">
        <v>190</v>
      </c>
      <c r="CM30" s="131">
        <v>503</v>
      </c>
      <c r="CN30" s="1"/>
      <c r="CO30" s="1"/>
      <c r="CP30" s="1"/>
      <c r="CQ30" s="1"/>
      <c r="CS30" s="164">
        <f t="shared" si="24"/>
        <v>1</v>
      </c>
      <c r="CT30" s="142" t="str">
        <f t="shared" si="25"/>
        <v>W</v>
      </c>
      <c r="CU30" s="162">
        <v>254</v>
      </c>
      <c r="CV30" s="131">
        <v>1086</v>
      </c>
      <c r="DB30" s="164">
        <f t="shared" si="26"/>
        <v>1</v>
      </c>
      <c r="DC30" s="142" t="str">
        <f t="shared" si="27"/>
        <v>QF</v>
      </c>
      <c r="DD30" s="131">
        <v>245</v>
      </c>
      <c r="DE30" s="163">
        <v>781</v>
      </c>
      <c r="DK30" s="164">
        <f t="shared" si="28"/>
        <v>1</v>
      </c>
      <c r="DL30" s="142" t="str">
        <f t="shared" si="29"/>
        <v>F</v>
      </c>
      <c r="DM30" s="131">
        <v>330</v>
      </c>
      <c r="DN30" s="163">
        <v>1218</v>
      </c>
      <c r="DR30" s="151"/>
      <c r="DS30" s="151"/>
      <c r="DT30" s="164">
        <f t="shared" si="30"/>
        <v>1</v>
      </c>
      <c r="DU30" s="142" t="str">
        <f t="shared" si="31"/>
        <v>QF</v>
      </c>
      <c r="DV30" s="131">
        <v>359</v>
      </c>
      <c r="DW30" s="163">
        <v>1756</v>
      </c>
      <c r="EA30" s="151"/>
      <c r="EC30" s="164">
        <f t="shared" si="32"/>
        <v>1</v>
      </c>
      <c r="ED30" s="142" t="str">
        <f t="shared" si="12"/>
        <v>QF</v>
      </c>
      <c r="EE30" s="98">
        <v>330</v>
      </c>
      <c r="EF30" s="131">
        <v>1311</v>
      </c>
      <c r="EG30" s="201">
        <v>4488</v>
      </c>
      <c r="EJ30" s="151"/>
      <c r="EL30" s="164">
        <f t="shared" si="33"/>
        <v>1</v>
      </c>
      <c r="EM30" s="142" t="str">
        <f t="shared" si="13"/>
        <v>QF</v>
      </c>
      <c r="EN30" s="196">
        <v>201</v>
      </c>
      <c r="EO30" s="212">
        <v>384</v>
      </c>
      <c r="EP30" s="212">
        <v>1574</v>
      </c>
      <c r="EQ30" s="212">
        <v>3476</v>
      </c>
      <c r="EV30" s="164">
        <f t="shared" si="34"/>
        <v>1</v>
      </c>
      <c r="EW30" t="str">
        <f t="shared" si="14"/>
        <v>F</v>
      </c>
      <c r="EX30" s="487">
        <v>193</v>
      </c>
      <c r="EY30" s="487">
        <v>610</v>
      </c>
      <c r="EZ30" s="487">
        <v>1241</v>
      </c>
      <c r="FA30" s="487">
        <v>3005</v>
      </c>
    </row>
    <row r="31" spans="1:158" x14ac:dyDescent="0.25">
      <c r="A31" s="151">
        <f t="shared" si="1"/>
        <v>0</v>
      </c>
      <c r="B31" s="164"/>
      <c r="C31" s="131"/>
      <c r="D31" s="2"/>
      <c r="E31" s="2"/>
      <c r="F31" s="2"/>
      <c r="G31" s="2"/>
      <c r="I31" s="151">
        <f t="shared" si="2"/>
        <v>1</v>
      </c>
      <c r="J31" s="164" t="s">
        <v>61</v>
      </c>
      <c r="K31" s="131">
        <v>157</v>
      </c>
      <c r="L31" s="2"/>
      <c r="M31" s="2"/>
      <c r="N31" s="2"/>
      <c r="O31" s="2"/>
      <c r="Q31" s="151">
        <f t="shared" si="3"/>
        <v>1</v>
      </c>
      <c r="R31" s="142" t="str">
        <f t="shared" si="15"/>
        <v>F</v>
      </c>
      <c r="S31" s="146">
        <v>122</v>
      </c>
      <c r="T31" s="126">
        <v>279</v>
      </c>
      <c r="U31" s="2"/>
      <c r="V31" s="2"/>
      <c r="W31" s="2"/>
      <c r="Y31" s="151">
        <f t="shared" si="4"/>
        <v>1</v>
      </c>
      <c r="Z31" s="142" t="str">
        <f t="shared" si="16"/>
        <v>QF</v>
      </c>
      <c r="AA31" s="126">
        <v>126</v>
      </c>
      <c r="AB31" s="128">
        <v>201</v>
      </c>
      <c r="AC31" s="1"/>
      <c r="AD31" s="1"/>
      <c r="AE31" s="1"/>
      <c r="AF31" s="1"/>
      <c r="AH31" s="151">
        <f t="shared" si="5"/>
        <v>1</v>
      </c>
      <c r="AI31" s="142" t="str">
        <f t="shared" si="17"/>
        <v>F</v>
      </c>
      <c r="AJ31" s="126">
        <v>167</v>
      </c>
      <c r="AK31" s="128">
        <v>302</v>
      </c>
      <c r="AL31" s="1"/>
      <c r="AM31" s="1"/>
      <c r="AN31" s="1"/>
      <c r="AO31" s="1"/>
      <c r="AQ31" s="151">
        <f t="shared" si="6"/>
        <v>1</v>
      </c>
      <c r="AR31" s="142" t="str">
        <f t="shared" si="18"/>
        <v>F</v>
      </c>
      <c r="AS31" s="131">
        <v>177</v>
      </c>
      <c r="AT31" s="131">
        <v>365</v>
      </c>
      <c r="AW31" s="114"/>
      <c r="AZ31" s="151">
        <f t="shared" si="7"/>
        <v>1</v>
      </c>
      <c r="BA31" s="142" t="str">
        <f t="shared" si="19"/>
        <v>QF</v>
      </c>
      <c r="BB31" s="131">
        <v>173</v>
      </c>
      <c r="BC31" s="131">
        <v>353</v>
      </c>
      <c r="BI31" s="151">
        <f t="shared" si="8"/>
        <v>1</v>
      </c>
      <c r="BJ31" s="142" t="str">
        <f t="shared" si="20"/>
        <v>QF</v>
      </c>
      <c r="BK31" s="131">
        <v>135</v>
      </c>
      <c r="BL31" s="142">
        <v>365</v>
      </c>
      <c r="BR31" s="151">
        <f t="shared" si="9"/>
        <v>1</v>
      </c>
      <c r="BS31" s="142" t="str">
        <f t="shared" si="21"/>
        <v>WC</v>
      </c>
      <c r="BT31" s="131">
        <v>177</v>
      </c>
      <c r="BU31" s="131">
        <v>503</v>
      </c>
      <c r="BZ31" s="98"/>
      <c r="CA31" s="151">
        <f t="shared" si="10"/>
        <v>1</v>
      </c>
      <c r="CB31" s="142" t="str">
        <f t="shared" si="22"/>
        <v>WC</v>
      </c>
      <c r="CC31" s="162">
        <v>148</v>
      </c>
      <c r="CD31" s="131">
        <v>368</v>
      </c>
      <c r="CE31" s="1"/>
      <c r="CF31" s="1"/>
      <c r="CG31" s="1"/>
      <c r="CH31" s="1"/>
      <c r="CJ31" s="164">
        <f t="shared" si="11"/>
        <v>1</v>
      </c>
      <c r="CK31" s="142" t="str">
        <f t="shared" si="23"/>
        <v>QF</v>
      </c>
      <c r="CL31" s="162">
        <v>201</v>
      </c>
      <c r="CM31" s="131">
        <v>768</v>
      </c>
      <c r="CN31" s="1"/>
      <c r="CO31" s="1"/>
      <c r="CP31" s="1"/>
      <c r="CQ31" s="1"/>
      <c r="CS31" s="164">
        <f t="shared" si="24"/>
        <v>1</v>
      </c>
      <c r="CT31" s="142" t="str">
        <f t="shared" si="25"/>
        <v>QF</v>
      </c>
      <c r="CU31" s="162">
        <v>263</v>
      </c>
      <c r="CV31" s="131">
        <v>1114</v>
      </c>
      <c r="DB31" s="164">
        <f t="shared" si="26"/>
        <v>1</v>
      </c>
      <c r="DC31" s="142" t="str">
        <f t="shared" si="27"/>
        <v>WC</v>
      </c>
      <c r="DD31" s="131">
        <v>254</v>
      </c>
      <c r="DE31" s="163">
        <v>968</v>
      </c>
      <c r="DK31" s="164">
        <f t="shared" si="28"/>
        <v>1</v>
      </c>
      <c r="DL31" s="142" t="str">
        <f t="shared" si="29"/>
        <v>F</v>
      </c>
      <c r="DM31" s="131">
        <v>341</v>
      </c>
      <c r="DN31" s="163">
        <v>1477</v>
      </c>
      <c r="DR31" s="98"/>
      <c r="DS31" s="98"/>
      <c r="DT31" s="164">
        <f t="shared" si="30"/>
        <v>1</v>
      </c>
      <c r="DU31" s="142" t="str">
        <f t="shared" si="31"/>
        <v>QF</v>
      </c>
      <c r="DV31" s="131">
        <v>365</v>
      </c>
      <c r="DW31" s="163">
        <v>1918</v>
      </c>
      <c r="EA31" s="98"/>
      <c r="EC31" s="164">
        <f t="shared" si="32"/>
        <v>1</v>
      </c>
      <c r="ED31" s="142" t="str">
        <f t="shared" si="12"/>
        <v>F</v>
      </c>
      <c r="EE31" s="98">
        <v>334</v>
      </c>
      <c r="EF31" s="131">
        <v>1318</v>
      </c>
      <c r="EJ31" s="98"/>
      <c r="EL31" s="164">
        <f t="shared" si="33"/>
        <v>1</v>
      </c>
      <c r="EM31" s="142" t="str">
        <f t="shared" si="13"/>
        <v>F</v>
      </c>
      <c r="EN31" s="196">
        <v>217</v>
      </c>
      <c r="EO31" s="212">
        <v>492</v>
      </c>
      <c r="EP31" s="212">
        <v>1640</v>
      </c>
      <c r="EQ31" s="212">
        <v>3944</v>
      </c>
      <c r="EV31" s="164">
        <f t="shared" si="34"/>
        <v>1</v>
      </c>
      <c r="EW31" t="str">
        <f t="shared" si="14"/>
        <v>WS</v>
      </c>
      <c r="EX31" s="487">
        <v>195</v>
      </c>
      <c r="EY31" s="487">
        <v>623</v>
      </c>
      <c r="EZ31" s="487">
        <v>1323</v>
      </c>
      <c r="FA31" s="487">
        <v>3015</v>
      </c>
    </row>
    <row r="32" spans="1:158" x14ac:dyDescent="0.25">
      <c r="A32" s="151">
        <f t="shared" si="1"/>
        <v>0</v>
      </c>
      <c r="B32" s="164"/>
      <c r="C32" s="131"/>
      <c r="D32" s="2"/>
      <c r="E32" s="2"/>
      <c r="F32" s="2"/>
      <c r="G32" s="2"/>
      <c r="I32" s="151">
        <f t="shared" si="2"/>
        <v>1</v>
      </c>
      <c r="J32" s="164" t="s">
        <v>61</v>
      </c>
      <c r="K32" s="131">
        <v>173</v>
      </c>
      <c r="L32" s="2"/>
      <c r="M32" s="2"/>
      <c r="N32" s="2"/>
      <c r="O32" s="2"/>
      <c r="Q32" s="151">
        <f t="shared" si="3"/>
        <v>1</v>
      </c>
      <c r="R32" s="142" t="str">
        <f t="shared" si="15"/>
        <v>WF</v>
      </c>
      <c r="S32" s="146">
        <v>125</v>
      </c>
      <c r="T32" s="126">
        <v>294</v>
      </c>
      <c r="U32" s="2"/>
      <c r="V32" s="2"/>
      <c r="W32" s="2"/>
      <c r="Y32" s="151">
        <f t="shared" si="4"/>
        <v>1</v>
      </c>
      <c r="Z32" s="142" t="str">
        <f t="shared" si="16"/>
        <v>QF</v>
      </c>
      <c r="AA32" s="127">
        <v>135</v>
      </c>
      <c r="AB32" s="126">
        <v>217</v>
      </c>
      <c r="AC32" s="1"/>
      <c r="AD32" s="1"/>
      <c r="AE32" s="1"/>
      <c r="AF32" s="1"/>
      <c r="AH32" s="151">
        <f t="shared" si="5"/>
        <v>1</v>
      </c>
      <c r="AI32" s="142" t="str">
        <f t="shared" si="17"/>
        <v>QF</v>
      </c>
      <c r="AJ32" s="126">
        <v>168</v>
      </c>
      <c r="AK32" s="128">
        <v>312</v>
      </c>
      <c r="AL32" s="1"/>
      <c r="AM32" s="1"/>
      <c r="AN32" s="1"/>
      <c r="AO32" s="1"/>
      <c r="AQ32" s="151">
        <f t="shared" si="6"/>
        <v>1</v>
      </c>
      <c r="AR32" s="142" t="str">
        <f t="shared" si="18"/>
        <v>QF</v>
      </c>
      <c r="AS32" s="131">
        <v>179</v>
      </c>
      <c r="AT32" s="131">
        <v>386</v>
      </c>
      <c r="AW32" s="114"/>
      <c r="AZ32" s="151">
        <f t="shared" si="7"/>
        <v>1</v>
      </c>
      <c r="BA32" s="142" t="str">
        <f t="shared" si="19"/>
        <v>W</v>
      </c>
      <c r="BB32" s="131">
        <v>175</v>
      </c>
      <c r="BC32" s="131">
        <v>388</v>
      </c>
      <c r="BI32" s="151">
        <f t="shared" si="8"/>
        <v>1</v>
      </c>
      <c r="BJ32" s="142" t="str">
        <f t="shared" si="20"/>
        <v>QF</v>
      </c>
      <c r="BK32" s="131">
        <v>138</v>
      </c>
      <c r="BL32" s="131">
        <v>401</v>
      </c>
      <c r="BR32" s="151">
        <f t="shared" si="9"/>
        <v>1</v>
      </c>
      <c r="BS32" s="142" t="str">
        <f t="shared" si="21"/>
        <v>WF</v>
      </c>
      <c r="BT32" s="131">
        <v>179</v>
      </c>
      <c r="BU32" s="131">
        <v>703</v>
      </c>
      <c r="BZ32" s="98"/>
      <c r="CA32" s="151">
        <f t="shared" si="10"/>
        <v>1</v>
      </c>
      <c r="CB32" s="142" t="str">
        <f t="shared" si="22"/>
        <v>QF</v>
      </c>
      <c r="CC32" s="162">
        <v>155</v>
      </c>
      <c r="CD32" s="142">
        <v>384</v>
      </c>
      <c r="CE32" s="1"/>
      <c r="CF32" s="1"/>
      <c r="CG32" s="1"/>
      <c r="CH32" s="1"/>
      <c r="CJ32" s="164">
        <f t="shared" si="11"/>
        <v>1</v>
      </c>
      <c r="CK32" s="142" t="str">
        <f t="shared" si="23"/>
        <v>QF</v>
      </c>
      <c r="CL32" s="162">
        <v>207</v>
      </c>
      <c r="CM32" s="142">
        <v>816</v>
      </c>
      <c r="CN32" s="1"/>
      <c r="CO32" s="1"/>
      <c r="CP32" s="1"/>
      <c r="CQ32" s="1"/>
      <c r="CS32" s="164">
        <f t="shared" si="24"/>
        <v>1</v>
      </c>
      <c r="CT32" s="142" t="str">
        <f t="shared" si="25"/>
        <v>QF</v>
      </c>
      <c r="CU32" s="162">
        <v>271</v>
      </c>
      <c r="CV32" s="142">
        <v>1124</v>
      </c>
      <c r="DB32" s="164">
        <f t="shared" si="26"/>
        <v>1</v>
      </c>
      <c r="DC32" s="142" t="str">
        <f t="shared" si="27"/>
        <v>SF</v>
      </c>
      <c r="DD32" s="131">
        <v>294</v>
      </c>
      <c r="DE32" s="214">
        <v>973</v>
      </c>
      <c r="DK32" s="164">
        <f t="shared" si="28"/>
        <v>1</v>
      </c>
      <c r="DL32" s="142" t="str">
        <f t="shared" si="29"/>
        <v>QF</v>
      </c>
      <c r="DM32" s="131">
        <v>358</v>
      </c>
      <c r="DN32" s="214">
        <v>1519</v>
      </c>
      <c r="DR32" s="98"/>
      <c r="DS32" s="151"/>
      <c r="DT32" s="164">
        <f t="shared" si="30"/>
        <v>1</v>
      </c>
      <c r="DU32" s="142" t="str">
        <f t="shared" si="31"/>
        <v>QF</v>
      </c>
      <c r="DV32" s="131">
        <v>379</v>
      </c>
      <c r="DW32" s="214">
        <v>1983</v>
      </c>
      <c r="EA32" s="98"/>
      <c r="EC32" s="164">
        <f t="shared" si="32"/>
        <v>1</v>
      </c>
      <c r="ED32" s="142" t="str">
        <f t="shared" si="12"/>
        <v>QF</v>
      </c>
      <c r="EE32" s="98">
        <v>340</v>
      </c>
      <c r="EF32" s="142">
        <v>1477</v>
      </c>
      <c r="EJ32" s="98"/>
      <c r="EL32" s="164">
        <f t="shared" si="33"/>
        <v>1</v>
      </c>
      <c r="EM32" s="142" t="str">
        <f t="shared" si="13"/>
        <v>F</v>
      </c>
      <c r="EN32" s="196">
        <v>225</v>
      </c>
      <c r="EO32" s="212">
        <v>503</v>
      </c>
      <c r="EP32" s="212">
        <v>1671</v>
      </c>
      <c r="EQ32" s="212">
        <v>3996</v>
      </c>
      <c r="EV32" s="164">
        <f t="shared" si="34"/>
        <v>1</v>
      </c>
      <c r="EW32" t="str">
        <f t="shared" si="14"/>
        <v>QF</v>
      </c>
      <c r="EX32" s="487">
        <v>207</v>
      </c>
      <c r="EY32" s="487">
        <v>639</v>
      </c>
      <c r="EZ32" s="487">
        <v>1405</v>
      </c>
      <c r="FA32" s="487">
        <v>3166</v>
      </c>
    </row>
    <row r="33" spans="1:157" x14ac:dyDescent="0.25">
      <c r="A33" s="151">
        <f t="shared" si="1"/>
        <v>0</v>
      </c>
      <c r="B33" s="164"/>
      <c r="C33" s="131"/>
      <c r="D33" s="2"/>
      <c r="E33" s="2"/>
      <c r="F33" s="2"/>
      <c r="G33" s="2"/>
      <c r="I33" s="151">
        <f t="shared" si="2"/>
        <v>1</v>
      </c>
      <c r="J33" s="164" t="s">
        <v>62</v>
      </c>
      <c r="K33" s="131">
        <v>175</v>
      </c>
      <c r="L33" s="2"/>
      <c r="M33" s="2"/>
      <c r="N33" s="2"/>
      <c r="O33" s="2"/>
      <c r="Q33" s="151">
        <f t="shared" si="3"/>
        <v>1</v>
      </c>
      <c r="R33" s="142" t="str">
        <f t="shared" si="15"/>
        <v>QF</v>
      </c>
      <c r="S33" s="146">
        <v>126</v>
      </c>
      <c r="T33" s="126">
        <v>301</v>
      </c>
      <c r="U33" s="2"/>
      <c r="V33" s="2"/>
      <c r="W33" s="2"/>
      <c r="Y33" s="151">
        <f t="shared" si="4"/>
        <v>1</v>
      </c>
      <c r="Z33" s="142" t="str">
        <f t="shared" si="16"/>
        <v>SF</v>
      </c>
      <c r="AA33" s="126">
        <v>138</v>
      </c>
      <c r="AB33" s="126">
        <v>230</v>
      </c>
      <c r="AC33" s="1"/>
      <c r="AD33" s="1"/>
      <c r="AE33" s="1"/>
      <c r="AF33" s="1"/>
      <c r="AH33" s="151">
        <f t="shared" si="5"/>
        <v>1</v>
      </c>
      <c r="AI33" s="142" t="str">
        <f t="shared" si="17"/>
        <v>F</v>
      </c>
      <c r="AJ33" s="128">
        <v>173</v>
      </c>
      <c r="AK33" s="128">
        <v>322</v>
      </c>
      <c r="AL33" s="1"/>
      <c r="AM33" s="1"/>
      <c r="AN33" s="1"/>
      <c r="AO33" s="1"/>
      <c r="AQ33" s="151">
        <f t="shared" si="6"/>
        <v>1</v>
      </c>
      <c r="AR33" s="142" t="str">
        <f t="shared" si="18"/>
        <v>QF</v>
      </c>
      <c r="AS33" s="131">
        <v>180</v>
      </c>
      <c r="AT33" s="131">
        <v>435</v>
      </c>
      <c r="AW33" s="114"/>
      <c r="AZ33" s="151">
        <f t="shared" si="7"/>
        <v>1</v>
      </c>
      <c r="BA33" s="142" t="str">
        <f t="shared" si="19"/>
        <v>F</v>
      </c>
      <c r="BB33" s="131">
        <v>179</v>
      </c>
      <c r="BC33" s="131">
        <v>447</v>
      </c>
      <c r="BI33" s="151">
        <f t="shared" si="8"/>
        <v>1</v>
      </c>
      <c r="BJ33" s="142" t="str">
        <f t="shared" si="20"/>
        <v>QF</v>
      </c>
      <c r="BK33" s="131">
        <v>148</v>
      </c>
      <c r="BL33" s="142">
        <v>451</v>
      </c>
      <c r="BR33" s="151">
        <f t="shared" si="9"/>
        <v>1</v>
      </c>
      <c r="BS33" s="142" t="str">
        <f t="shared" si="21"/>
        <v>QF</v>
      </c>
      <c r="BT33" s="131">
        <v>181</v>
      </c>
      <c r="BU33" s="131">
        <v>910</v>
      </c>
      <c r="BZ33" s="98"/>
      <c r="CA33" s="151">
        <f t="shared" si="10"/>
        <v>1</v>
      </c>
      <c r="CB33" s="142" t="str">
        <f t="shared" si="22"/>
        <v>QF</v>
      </c>
      <c r="CC33" s="162">
        <v>175</v>
      </c>
      <c r="CD33" s="131">
        <v>525</v>
      </c>
      <c r="CE33" s="1"/>
      <c r="CF33" s="1"/>
      <c r="CG33" s="1"/>
      <c r="CH33" s="1"/>
      <c r="CJ33" s="164">
        <f t="shared" si="11"/>
        <v>1</v>
      </c>
      <c r="CK33" s="142" t="str">
        <f t="shared" si="23"/>
        <v>WF</v>
      </c>
      <c r="CL33" s="162">
        <v>217</v>
      </c>
      <c r="CM33" s="131">
        <v>870</v>
      </c>
      <c r="CN33" s="1"/>
      <c r="CO33" s="1"/>
      <c r="CP33" s="1"/>
      <c r="CQ33" s="1"/>
      <c r="CS33" s="164">
        <f t="shared" si="24"/>
        <v>1</v>
      </c>
      <c r="CT33" s="142" t="str">
        <f t="shared" si="25"/>
        <v>WC</v>
      </c>
      <c r="CU33" s="162">
        <v>294</v>
      </c>
      <c r="CV33" s="131">
        <v>1305</v>
      </c>
      <c r="DB33" s="164">
        <f t="shared" si="26"/>
        <v>1</v>
      </c>
      <c r="DC33" s="142" t="str">
        <f t="shared" si="27"/>
        <v>QF</v>
      </c>
      <c r="DD33" s="131">
        <v>303</v>
      </c>
      <c r="DE33" s="163">
        <v>987</v>
      </c>
      <c r="DK33" s="164">
        <f t="shared" si="28"/>
        <v>1</v>
      </c>
      <c r="DL33" s="142" t="str">
        <f t="shared" si="29"/>
        <v>SF</v>
      </c>
      <c r="DM33" s="131">
        <v>359</v>
      </c>
      <c r="DN33" s="163">
        <v>1671</v>
      </c>
      <c r="DR33" s="98"/>
      <c r="DS33" s="98"/>
      <c r="DT33" s="164">
        <f t="shared" si="30"/>
        <v>1</v>
      </c>
      <c r="DU33" s="142" t="str">
        <f t="shared" si="31"/>
        <v>WF</v>
      </c>
      <c r="DV33" s="131">
        <v>469</v>
      </c>
      <c r="DW33" s="163">
        <v>1986</v>
      </c>
      <c r="EA33" s="98"/>
      <c r="EC33" s="164">
        <f t="shared" si="32"/>
        <v>1</v>
      </c>
      <c r="ED33" s="142" t="str">
        <f t="shared" si="12"/>
        <v>F</v>
      </c>
      <c r="EE33" s="98">
        <v>341</v>
      </c>
      <c r="EF33" s="131">
        <v>1625</v>
      </c>
      <c r="EJ33" s="98"/>
      <c r="EL33" s="164">
        <f t="shared" si="33"/>
        <v>1</v>
      </c>
      <c r="EM33" s="142" t="str">
        <f t="shared" si="13"/>
        <v>QF</v>
      </c>
      <c r="EN33" s="196">
        <v>226</v>
      </c>
      <c r="EO33" s="212">
        <v>548</v>
      </c>
      <c r="EP33" s="212">
        <v>1678</v>
      </c>
      <c r="EQ33" s="212">
        <v>4265</v>
      </c>
      <c r="EV33" s="164">
        <f t="shared" si="34"/>
        <v>1</v>
      </c>
      <c r="EW33" t="str">
        <f t="shared" si="14"/>
        <v>W</v>
      </c>
      <c r="EX33" s="487">
        <v>217</v>
      </c>
      <c r="EY33" s="487">
        <v>694</v>
      </c>
      <c r="EZ33" s="487">
        <v>1501</v>
      </c>
      <c r="FA33" s="487">
        <v>3211</v>
      </c>
    </row>
    <row r="34" spans="1:157" x14ac:dyDescent="0.25">
      <c r="A34" s="151">
        <f t="shared" si="1"/>
        <v>0</v>
      </c>
      <c r="B34" s="164"/>
      <c r="C34" s="131"/>
      <c r="D34" s="2"/>
      <c r="E34" s="2"/>
      <c r="F34" s="2"/>
      <c r="G34" s="2"/>
      <c r="I34" s="151">
        <f t="shared" si="2"/>
        <v>1</v>
      </c>
      <c r="J34" s="164" t="s">
        <v>63</v>
      </c>
      <c r="K34" s="131">
        <v>176</v>
      </c>
      <c r="L34" s="2"/>
      <c r="M34" s="2"/>
      <c r="N34" s="2"/>
      <c r="O34" s="2"/>
      <c r="Q34" s="151">
        <f t="shared" si="3"/>
        <v>1</v>
      </c>
      <c r="R34" s="142" t="str">
        <f t="shared" si="15"/>
        <v>SF</v>
      </c>
      <c r="S34" s="146">
        <v>128</v>
      </c>
      <c r="T34" s="126">
        <v>302</v>
      </c>
      <c r="U34" s="2"/>
      <c r="V34" s="2"/>
      <c r="W34" s="2"/>
      <c r="Y34" s="151">
        <f t="shared" si="4"/>
        <v>1</v>
      </c>
      <c r="Z34" s="142" t="str">
        <f t="shared" si="16"/>
        <v>W</v>
      </c>
      <c r="AA34" s="126">
        <v>144</v>
      </c>
      <c r="AB34" s="126">
        <v>233</v>
      </c>
      <c r="AC34" s="1"/>
      <c r="AD34" s="1"/>
      <c r="AE34" s="1"/>
      <c r="AF34" s="1"/>
      <c r="AH34" s="151">
        <f t="shared" si="5"/>
        <v>1</v>
      </c>
      <c r="AI34" s="142" t="str">
        <f t="shared" si="17"/>
        <v>W</v>
      </c>
      <c r="AJ34" s="126">
        <v>175</v>
      </c>
      <c r="AK34" s="126">
        <v>341</v>
      </c>
      <c r="AL34" s="1"/>
      <c r="AM34" s="1"/>
      <c r="AN34" s="1"/>
      <c r="AO34" s="1"/>
      <c r="AQ34" s="151">
        <f t="shared" si="6"/>
        <v>1</v>
      </c>
      <c r="AR34" s="142" t="str">
        <f t="shared" si="18"/>
        <v>QF</v>
      </c>
      <c r="AS34" s="131">
        <v>188</v>
      </c>
      <c r="AT34" s="131">
        <v>461</v>
      </c>
      <c r="AW34" s="114"/>
      <c r="AZ34" s="151">
        <f t="shared" si="7"/>
        <v>1</v>
      </c>
      <c r="BA34" s="142" t="str">
        <f t="shared" si="19"/>
        <v>QF</v>
      </c>
      <c r="BB34" s="131">
        <v>180</v>
      </c>
      <c r="BC34" s="131">
        <v>492</v>
      </c>
      <c r="BI34" s="151">
        <f t="shared" si="8"/>
        <v>1</v>
      </c>
      <c r="BJ34" s="142" t="str">
        <f t="shared" si="20"/>
        <v>QF</v>
      </c>
      <c r="BK34" s="131">
        <v>159</v>
      </c>
      <c r="BL34" s="131">
        <v>469</v>
      </c>
      <c r="BR34" s="151">
        <f t="shared" si="9"/>
        <v>1</v>
      </c>
      <c r="BS34" s="142" t="str">
        <f t="shared" si="21"/>
        <v>WC</v>
      </c>
      <c r="BT34" s="131">
        <v>190</v>
      </c>
      <c r="BU34" s="131">
        <v>987</v>
      </c>
      <c r="BZ34" s="98"/>
      <c r="CA34" s="151">
        <f t="shared" si="10"/>
        <v>1</v>
      </c>
      <c r="CB34" s="142" t="str">
        <f t="shared" si="22"/>
        <v>QF</v>
      </c>
      <c r="CC34" s="162">
        <v>176</v>
      </c>
      <c r="CD34" s="131">
        <v>842</v>
      </c>
      <c r="CE34" s="1"/>
      <c r="CF34" s="1"/>
      <c r="CG34" s="1"/>
      <c r="CH34" s="1"/>
      <c r="CJ34" s="164">
        <f t="shared" si="11"/>
        <v>1</v>
      </c>
      <c r="CK34" s="142" t="str">
        <f t="shared" si="23"/>
        <v>W</v>
      </c>
      <c r="CL34" s="162">
        <v>222</v>
      </c>
      <c r="CM34" s="131">
        <v>971</v>
      </c>
      <c r="CN34" s="1"/>
      <c r="CO34" s="1"/>
      <c r="CP34" s="1"/>
      <c r="CQ34" s="1"/>
      <c r="CS34" s="164">
        <f t="shared" si="24"/>
        <v>1</v>
      </c>
      <c r="CT34" s="142" t="str">
        <f t="shared" si="25"/>
        <v>QF</v>
      </c>
      <c r="CU34" s="162">
        <v>308</v>
      </c>
      <c r="CV34" s="131">
        <v>1538</v>
      </c>
      <c r="DB34" s="164">
        <f t="shared" si="26"/>
        <v>1</v>
      </c>
      <c r="DC34" s="142" t="str">
        <f t="shared" si="27"/>
        <v>F</v>
      </c>
      <c r="DD34" s="131">
        <v>330</v>
      </c>
      <c r="DE34" s="163">
        <v>1023</v>
      </c>
      <c r="DK34" s="164">
        <f t="shared" si="28"/>
        <v>1</v>
      </c>
      <c r="DL34" s="142" t="str">
        <f t="shared" si="29"/>
        <v>QF</v>
      </c>
      <c r="DM34" s="131">
        <v>365</v>
      </c>
      <c r="DN34" s="163">
        <v>1714</v>
      </c>
      <c r="DR34" s="98"/>
      <c r="DS34" s="98"/>
      <c r="DT34" s="164">
        <f t="shared" si="30"/>
        <v>1</v>
      </c>
      <c r="DU34" s="142" t="str">
        <f t="shared" si="31"/>
        <v>WC</v>
      </c>
      <c r="DV34" s="131">
        <v>610</v>
      </c>
      <c r="DW34" s="163">
        <v>2056</v>
      </c>
      <c r="EA34" s="98"/>
      <c r="EC34" s="164">
        <f t="shared" si="32"/>
        <v>1</v>
      </c>
      <c r="ED34" s="142" t="str">
        <f t="shared" si="12"/>
        <v>SF</v>
      </c>
      <c r="EE34" s="98">
        <v>359</v>
      </c>
      <c r="EF34" s="131">
        <v>1640</v>
      </c>
      <c r="EJ34" s="98"/>
      <c r="EL34" s="164">
        <f t="shared" si="33"/>
        <v>1</v>
      </c>
      <c r="EM34" s="142" t="str">
        <f t="shared" si="13"/>
        <v>QF</v>
      </c>
      <c r="EN34" s="196">
        <v>228</v>
      </c>
      <c r="EO34" s="212">
        <v>558</v>
      </c>
      <c r="EP34" s="212">
        <v>1690</v>
      </c>
      <c r="EV34" s="164">
        <f t="shared" si="34"/>
        <v>1</v>
      </c>
      <c r="EW34" t="str">
        <f t="shared" si="14"/>
        <v>QF</v>
      </c>
      <c r="EX34" s="487">
        <v>225</v>
      </c>
      <c r="EY34" s="487">
        <v>708</v>
      </c>
      <c r="EZ34" s="487">
        <v>1678</v>
      </c>
      <c r="FA34" s="487">
        <v>3339</v>
      </c>
    </row>
    <row r="35" spans="1:157" x14ac:dyDescent="0.25">
      <c r="A35" s="151">
        <f t="shared" si="1"/>
        <v>0</v>
      </c>
      <c r="B35" s="164"/>
      <c r="C35" s="131"/>
      <c r="D35" s="2"/>
      <c r="E35" s="2"/>
      <c r="F35" s="2"/>
      <c r="G35" s="2"/>
      <c r="I35" s="151">
        <f t="shared" si="2"/>
        <v>1</v>
      </c>
      <c r="J35" s="164" t="s">
        <v>62</v>
      </c>
      <c r="K35" s="131">
        <v>177</v>
      </c>
      <c r="L35" s="2"/>
      <c r="M35" s="2"/>
      <c r="N35" s="2"/>
      <c r="O35" s="2"/>
      <c r="Q35" s="151">
        <f t="shared" si="3"/>
        <v>1</v>
      </c>
      <c r="R35" s="142" t="str">
        <f t="shared" si="15"/>
        <v>QF</v>
      </c>
      <c r="S35" s="146">
        <v>131</v>
      </c>
      <c r="T35" s="126">
        <v>312</v>
      </c>
      <c r="U35" s="2"/>
      <c r="V35" s="2"/>
      <c r="W35" s="2"/>
      <c r="Y35" s="151">
        <f t="shared" si="4"/>
        <v>1</v>
      </c>
      <c r="Z35" s="142" t="str">
        <f t="shared" si="16"/>
        <v>QF</v>
      </c>
      <c r="AA35" s="127">
        <v>145</v>
      </c>
      <c r="AB35" s="128">
        <v>254</v>
      </c>
      <c r="AC35" s="1"/>
      <c r="AD35" s="1"/>
      <c r="AE35" s="1"/>
      <c r="AF35" s="1"/>
      <c r="AH35" s="151">
        <f t="shared" si="5"/>
        <v>1</v>
      </c>
      <c r="AI35" s="142" t="str">
        <f t="shared" si="17"/>
        <v>F</v>
      </c>
      <c r="AJ35" s="128">
        <v>180</v>
      </c>
      <c r="AK35" s="126">
        <v>343</v>
      </c>
      <c r="AL35" s="1"/>
      <c r="AM35" s="1"/>
      <c r="AN35" s="1"/>
      <c r="AO35" s="1"/>
      <c r="AQ35" s="151">
        <f t="shared" si="6"/>
        <v>1</v>
      </c>
      <c r="AR35" s="142" t="str">
        <f t="shared" si="18"/>
        <v>QF</v>
      </c>
      <c r="AS35" s="142">
        <v>190</v>
      </c>
      <c r="AT35" s="142">
        <v>469</v>
      </c>
      <c r="AW35" s="114"/>
      <c r="AZ35" s="151">
        <f t="shared" si="7"/>
        <v>1</v>
      </c>
      <c r="BA35" s="142" t="str">
        <f t="shared" si="19"/>
        <v>F</v>
      </c>
      <c r="BB35" s="131">
        <v>191</v>
      </c>
      <c r="BC35" s="131">
        <v>494</v>
      </c>
      <c r="BI35" s="151">
        <f t="shared" si="8"/>
        <v>1</v>
      </c>
      <c r="BJ35" s="142" t="str">
        <f t="shared" si="20"/>
        <v>QF</v>
      </c>
      <c r="BK35" s="131">
        <v>173</v>
      </c>
      <c r="BL35" s="142">
        <v>503</v>
      </c>
      <c r="BR35" s="151">
        <f t="shared" si="9"/>
        <v>1</v>
      </c>
      <c r="BS35" s="142" t="str">
        <f t="shared" si="21"/>
        <v>QF</v>
      </c>
      <c r="BT35" s="131">
        <v>191</v>
      </c>
      <c r="BU35" s="131">
        <v>997</v>
      </c>
      <c r="BZ35" s="98"/>
      <c r="CA35" s="151">
        <f t="shared" si="10"/>
        <v>1</v>
      </c>
      <c r="CB35" s="142" t="str">
        <f t="shared" si="22"/>
        <v>W</v>
      </c>
      <c r="CC35" s="164">
        <v>177</v>
      </c>
      <c r="CD35" s="131">
        <v>968</v>
      </c>
      <c r="CE35" s="1"/>
      <c r="CF35" s="1"/>
      <c r="CG35" s="1"/>
      <c r="CH35" s="1"/>
      <c r="CJ35" s="164">
        <f t="shared" si="11"/>
        <v>1</v>
      </c>
      <c r="CK35" s="142" t="str">
        <f t="shared" si="23"/>
        <v>SF</v>
      </c>
      <c r="CL35" s="164">
        <v>234</v>
      </c>
      <c r="CM35" s="131">
        <v>973</v>
      </c>
      <c r="CN35" s="1"/>
      <c r="CO35" s="1"/>
      <c r="CP35" s="1"/>
      <c r="CQ35" s="1"/>
      <c r="CS35" s="164">
        <f t="shared" si="24"/>
        <v>1</v>
      </c>
      <c r="CT35" s="142" t="str">
        <f t="shared" si="25"/>
        <v>SF</v>
      </c>
      <c r="CU35" s="164">
        <v>330</v>
      </c>
      <c r="CV35" s="131">
        <v>1622</v>
      </c>
      <c r="DB35" s="164">
        <f t="shared" si="26"/>
        <v>1</v>
      </c>
      <c r="DC35" s="142" t="str">
        <f t="shared" si="27"/>
        <v>QF</v>
      </c>
      <c r="DD35" s="142">
        <v>341</v>
      </c>
      <c r="DE35" s="163">
        <v>1114</v>
      </c>
      <c r="DK35" s="164">
        <f t="shared" si="28"/>
        <v>1</v>
      </c>
      <c r="DL35" s="142" t="str">
        <f t="shared" si="29"/>
        <v>SF</v>
      </c>
      <c r="DM35" s="142">
        <v>469</v>
      </c>
      <c r="DN35" s="163">
        <v>1717</v>
      </c>
      <c r="DR35" s="98"/>
      <c r="DS35" s="98"/>
      <c r="DT35" s="164">
        <f t="shared" si="30"/>
        <v>1</v>
      </c>
      <c r="DU35" s="142" t="str">
        <f t="shared" si="31"/>
        <v>SF</v>
      </c>
      <c r="DV35" s="142">
        <v>829</v>
      </c>
      <c r="DW35" s="163">
        <v>2169</v>
      </c>
      <c r="EA35" s="98"/>
      <c r="EC35" s="164">
        <f t="shared" si="32"/>
        <v>1</v>
      </c>
      <c r="ED35" s="142" t="str">
        <f t="shared" si="12"/>
        <v>SF</v>
      </c>
      <c r="EE35" s="151">
        <v>368</v>
      </c>
      <c r="EF35" s="131">
        <v>1678</v>
      </c>
      <c r="EJ35" s="98"/>
      <c r="EL35" s="164">
        <f t="shared" si="33"/>
        <v>1</v>
      </c>
      <c r="EM35" s="142" t="str">
        <f t="shared" si="13"/>
        <v>QF</v>
      </c>
      <c r="EN35" s="196">
        <v>230</v>
      </c>
      <c r="EO35" s="212">
        <v>624</v>
      </c>
      <c r="EP35" s="212">
        <v>1711</v>
      </c>
      <c r="EV35" s="164">
        <f t="shared" si="34"/>
        <v>1</v>
      </c>
      <c r="EW35" t="str">
        <f t="shared" si="14"/>
        <v>QF</v>
      </c>
      <c r="EX35" s="487">
        <v>228</v>
      </c>
      <c r="EY35" s="487">
        <v>876</v>
      </c>
      <c r="EZ35" s="487">
        <v>1690</v>
      </c>
      <c r="FA35" s="487">
        <v>3476</v>
      </c>
    </row>
    <row r="36" spans="1:157" x14ac:dyDescent="0.25">
      <c r="A36" s="151">
        <f t="shared" si="1"/>
        <v>0</v>
      </c>
      <c r="B36" s="164"/>
      <c r="C36" s="131"/>
      <c r="D36" s="2"/>
      <c r="E36" s="2"/>
      <c r="F36" s="2"/>
      <c r="G36" s="2"/>
      <c r="I36" s="151">
        <f t="shared" si="2"/>
        <v>1</v>
      </c>
      <c r="J36" s="164" t="s">
        <v>63</v>
      </c>
      <c r="K36" s="131">
        <v>201</v>
      </c>
      <c r="L36" s="2"/>
      <c r="M36" s="2"/>
      <c r="N36" s="2"/>
      <c r="O36" s="2"/>
      <c r="Q36" s="151">
        <f t="shared" si="3"/>
        <v>1</v>
      </c>
      <c r="R36" s="142" t="str">
        <f t="shared" si="15"/>
        <v>SF</v>
      </c>
      <c r="S36" s="146">
        <v>135</v>
      </c>
      <c r="T36" s="126">
        <v>329</v>
      </c>
      <c r="U36" s="2"/>
      <c r="V36" s="2"/>
      <c r="W36" s="2"/>
      <c r="Y36" s="151">
        <f t="shared" si="4"/>
        <v>1</v>
      </c>
      <c r="Z36" s="142" t="str">
        <f t="shared" si="16"/>
        <v>QF</v>
      </c>
      <c r="AA36" s="127">
        <v>148</v>
      </c>
      <c r="AB36" s="128">
        <v>267</v>
      </c>
      <c r="AC36" s="1"/>
      <c r="AD36" s="1"/>
      <c r="AE36" s="1"/>
      <c r="AF36" s="1"/>
      <c r="AH36" s="151">
        <f t="shared" si="5"/>
        <v>1</v>
      </c>
      <c r="AI36" s="142" t="str">
        <f t="shared" si="17"/>
        <v>QF</v>
      </c>
      <c r="AJ36" s="126">
        <v>188</v>
      </c>
      <c r="AK36" s="128">
        <v>378</v>
      </c>
      <c r="AL36" s="1"/>
      <c r="AM36" s="1"/>
      <c r="AN36" s="1"/>
      <c r="AO36" s="1"/>
      <c r="AQ36" s="151">
        <f t="shared" ref="AQ36:AQ99" si="35">IF(ISTEXT(AR36),1,0)</f>
        <v>1</v>
      </c>
      <c r="AR36" s="142" t="str">
        <f t="shared" si="18"/>
        <v>QF</v>
      </c>
      <c r="AS36" s="131">
        <v>217</v>
      </c>
      <c r="AT36" s="142">
        <v>492</v>
      </c>
      <c r="AW36" s="114"/>
      <c r="AZ36" s="151">
        <f t="shared" ref="AZ36:AZ99" si="36">IF(ISTEXT(BA36),1,0)</f>
        <v>1</v>
      </c>
      <c r="BA36" s="142" t="str">
        <f t="shared" si="19"/>
        <v>QF</v>
      </c>
      <c r="BB36" s="131">
        <v>195</v>
      </c>
      <c r="BC36" s="131">
        <v>503</v>
      </c>
      <c r="BI36" s="151">
        <f t="shared" ref="BI36:BI99" si="37">IF(ISTEXT(BJ36),1,0)</f>
        <v>1</v>
      </c>
      <c r="BJ36" s="142" t="str">
        <f t="shared" si="20"/>
        <v>QF</v>
      </c>
      <c r="BK36" s="131">
        <v>175</v>
      </c>
      <c r="BL36" s="131">
        <v>522</v>
      </c>
      <c r="BR36" s="151">
        <f t="shared" ref="BR36:BR99" si="38">IF(ISTEXT(BS36),1,0)</f>
        <v>1</v>
      </c>
      <c r="BS36" s="142" t="str">
        <f t="shared" si="21"/>
        <v>SF</v>
      </c>
      <c r="BT36" s="142">
        <v>195</v>
      </c>
      <c r="BU36" s="131">
        <v>1102</v>
      </c>
      <c r="BZ36" s="151"/>
      <c r="CA36" s="151">
        <f t="shared" ref="CA36:CA99" si="39">IF(ISTEXT(CB36),1,0)</f>
        <v>1</v>
      </c>
      <c r="CB36" s="142" t="str">
        <f t="shared" si="22"/>
        <v>QF</v>
      </c>
      <c r="CC36" s="162">
        <v>179</v>
      </c>
      <c r="CD36" s="142">
        <v>987</v>
      </c>
      <c r="CE36" s="1"/>
      <c r="CF36" s="1"/>
      <c r="CG36" s="1"/>
      <c r="CH36" s="1"/>
      <c r="CJ36" s="164">
        <f t="shared" ref="CJ36:CJ99" si="40">IF(ISTEXT(CK36),1,0)</f>
        <v>1</v>
      </c>
      <c r="CK36" s="142" t="str">
        <f t="shared" si="23"/>
        <v>SF</v>
      </c>
      <c r="CL36" s="162">
        <v>245</v>
      </c>
      <c r="CM36" s="142">
        <v>1114</v>
      </c>
      <c r="CN36" s="1"/>
      <c r="CO36" s="1"/>
      <c r="CP36" s="1"/>
      <c r="CQ36" s="1"/>
      <c r="CS36" s="164">
        <f t="shared" si="24"/>
        <v>1</v>
      </c>
      <c r="CT36" s="142" t="str">
        <f t="shared" si="25"/>
        <v>QF</v>
      </c>
      <c r="CU36" s="162">
        <v>337</v>
      </c>
      <c r="CV36" s="142">
        <v>1625</v>
      </c>
      <c r="DB36" s="164">
        <f t="shared" si="26"/>
        <v>1</v>
      </c>
      <c r="DC36" s="142" t="str">
        <f t="shared" si="27"/>
        <v>QF</v>
      </c>
      <c r="DD36" s="131">
        <v>364</v>
      </c>
      <c r="DE36" s="214">
        <v>1241</v>
      </c>
      <c r="DK36" s="164">
        <f t="shared" si="28"/>
        <v>1</v>
      </c>
      <c r="DL36" s="142" t="str">
        <f t="shared" si="29"/>
        <v>QF</v>
      </c>
      <c r="DM36" s="131">
        <v>488</v>
      </c>
      <c r="DN36" s="214">
        <v>1741</v>
      </c>
      <c r="DR36" s="98"/>
      <c r="DS36" s="98"/>
      <c r="DT36" s="164">
        <f t="shared" si="30"/>
        <v>1</v>
      </c>
      <c r="DU36" s="142" t="str">
        <f t="shared" si="31"/>
        <v>W</v>
      </c>
      <c r="DV36" s="131">
        <v>862</v>
      </c>
      <c r="DW36" s="214">
        <v>2175</v>
      </c>
      <c r="EA36" s="98"/>
      <c r="EC36" s="164">
        <f t="shared" si="32"/>
        <v>1</v>
      </c>
      <c r="ED36" s="142" t="str">
        <f t="shared" ref="ED36:ED58" si="41">IF(ISNA(MATCH(EE36,EF$4:EF$119,0)),"QF",IF(ISNA(MATCH(EE36,EG$4:EG$119,0)),"SF",IF(ISNA(MATCH(EE36,EH$4:EH$119,0)),"F",IF(ISNA(MATCH(EE36,EI$4:EI$119,0)),"W",IF(ISNA(MATCH(EE36,EJ$4:EJ$119,0)),"WF","WC")))))</f>
        <v>QF</v>
      </c>
      <c r="EE36" s="98">
        <v>399</v>
      </c>
      <c r="EF36" s="142">
        <v>1718</v>
      </c>
      <c r="EJ36" s="98"/>
      <c r="EL36" s="164">
        <f t="shared" si="33"/>
        <v>1</v>
      </c>
      <c r="EM36" s="142" t="str">
        <f t="shared" ref="EM36:EM56" si="42">IF(ISNA(MATCH(EN36,EO$4:EO$246,0)),"QF",IF(ISNA(MATCH(EN36,EP$4:EP$249,0)),"SF",IF(ISNA(MATCH(EN36,EQ$4:EQ$256,0)),"F",IF(ISNA(MATCH(EN36,ER$4:ER$256,0)),"W",IF(ISNA(MATCH(EN36,ES$4:ES$257,0)),"WS",IF(ISNA(MATCH(EN36,ET$4:ET$257,0)),"WF","WC"))))))</f>
        <v>F</v>
      </c>
      <c r="EN36" s="196">
        <v>233</v>
      </c>
      <c r="EO36" s="212">
        <v>836</v>
      </c>
      <c r="EP36" s="212">
        <v>1718</v>
      </c>
      <c r="EV36" s="164">
        <f t="shared" si="34"/>
        <v>1</v>
      </c>
      <c r="EW36" t="str">
        <f t="shared" si="14"/>
        <v>QF</v>
      </c>
      <c r="EX36" s="487">
        <v>229</v>
      </c>
      <c r="EY36" s="487">
        <v>910</v>
      </c>
      <c r="EZ36" s="487">
        <v>1731</v>
      </c>
      <c r="FA36" s="487">
        <v>3538</v>
      </c>
    </row>
    <row r="37" spans="1:157" x14ac:dyDescent="0.25">
      <c r="A37" s="151">
        <f t="shared" si="1"/>
        <v>0</v>
      </c>
      <c r="B37" s="164"/>
      <c r="C37" s="131"/>
      <c r="D37" s="2"/>
      <c r="E37" s="2"/>
      <c r="F37" s="2"/>
      <c r="G37" s="2"/>
      <c r="I37" s="151">
        <f t="shared" si="2"/>
        <v>1</v>
      </c>
      <c r="J37" s="164" t="s">
        <v>67</v>
      </c>
      <c r="K37" s="131">
        <v>232</v>
      </c>
      <c r="L37" s="2"/>
      <c r="M37" s="2"/>
      <c r="N37" s="2"/>
      <c r="O37" s="2"/>
      <c r="Q37" s="151">
        <f t="shared" si="3"/>
        <v>1</v>
      </c>
      <c r="R37" s="142" t="str">
        <f t="shared" si="15"/>
        <v>QF</v>
      </c>
      <c r="S37" s="146">
        <v>140</v>
      </c>
      <c r="T37" s="126">
        <v>340</v>
      </c>
      <c r="U37" s="2"/>
      <c r="V37" s="2"/>
      <c r="W37" s="2"/>
      <c r="Y37" s="151">
        <f t="shared" si="4"/>
        <v>1</v>
      </c>
      <c r="Z37" s="142" t="str">
        <f t="shared" si="16"/>
        <v>SF</v>
      </c>
      <c r="AA37" s="127">
        <v>151</v>
      </c>
      <c r="AB37" s="126">
        <v>271</v>
      </c>
      <c r="AC37" s="1"/>
      <c r="AD37" s="1"/>
      <c r="AE37" s="1"/>
      <c r="AF37" s="1"/>
      <c r="AH37" s="151">
        <f t="shared" si="5"/>
        <v>1</v>
      </c>
      <c r="AI37" s="142" t="str">
        <f t="shared" si="17"/>
        <v>QF</v>
      </c>
      <c r="AJ37" s="126">
        <v>191</v>
      </c>
      <c r="AK37" s="128">
        <v>433</v>
      </c>
      <c r="AL37" s="1"/>
      <c r="AM37" s="1"/>
      <c r="AN37" s="1"/>
      <c r="AO37" s="1"/>
      <c r="AQ37" s="151">
        <f t="shared" si="35"/>
        <v>1</v>
      </c>
      <c r="AR37" s="142" t="str">
        <f t="shared" si="18"/>
        <v>SF</v>
      </c>
      <c r="AS37" s="142">
        <v>222</v>
      </c>
      <c r="AT37" s="142">
        <v>494</v>
      </c>
      <c r="AW37" s="114"/>
      <c r="AZ37" s="151">
        <f t="shared" si="36"/>
        <v>1</v>
      </c>
      <c r="BA37" s="142" t="str">
        <f t="shared" si="19"/>
        <v>QF</v>
      </c>
      <c r="BB37" s="131">
        <v>203</v>
      </c>
      <c r="BC37" s="131">
        <v>537</v>
      </c>
      <c r="BI37" s="151">
        <f t="shared" si="37"/>
        <v>1</v>
      </c>
      <c r="BJ37" s="142" t="str">
        <f t="shared" si="20"/>
        <v>F</v>
      </c>
      <c r="BK37" s="131">
        <v>176</v>
      </c>
      <c r="BL37" s="131">
        <v>547</v>
      </c>
      <c r="BR37" s="151">
        <f t="shared" si="38"/>
        <v>1</v>
      </c>
      <c r="BS37" s="142" t="str">
        <f t="shared" si="21"/>
        <v>QF</v>
      </c>
      <c r="BT37" s="131">
        <v>217</v>
      </c>
      <c r="BU37" s="131">
        <v>1114</v>
      </c>
      <c r="BZ37" s="98"/>
      <c r="CA37" s="151">
        <f t="shared" si="39"/>
        <v>1</v>
      </c>
      <c r="CB37" s="142" t="str">
        <f t="shared" si="22"/>
        <v>QF</v>
      </c>
      <c r="CC37" s="162">
        <v>191</v>
      </c>
      <c r="CD37" s="142">
        <v>1024</v>
      </c>
      <c r="CE37" s="1"/>
      <c r="CF37" s="1"/>
      <c r="CG37" s="1"/>
      <c r="CH37" s="1"/>
      <c r="CJ37" s="164">
        <f t="shared" si="40"/>
        <v>1</v>
      </c>
      <c r="CK37" s="142" t="str">
        <f t="shared" si="23"/>
        <v>WF</v>
      </c>
      <c r="CL37" s="162">
        <v>247</v>
      </c>
      <c r="CM37" s="142">
        <v>1218</v>
      </c>
      <c r="CN37" s="1"/>
      <c r="CO37" s="1"/>
      <c r="CP37" s="1"/>
      <c r="CQ37" s="1"/>
      <c r="CS37" s="164">
        <f t="shared" si="24"/>
        <v>1</v>
      </c>
      <c r="CT37" s="142" t="str">
        <f t="shared" si="25"/>
        <v>QF</v>
      </c>
      <c r="CU37" s="162">
        <v>341</v>
      </c>
      <c r="CV37" s="142">
        <v>1676</v>
      </c>
      <c r="DB37" s="164">
        <f t="shared" si="26"/>
        <v>1</v>
      </c>
      <c r="DC37" s="142" t="str">
        <f t="shared" si="27"/>
        <v>QF</v>
      </c>
      <c r="DD37" s="131">
        <v>365</v>
      </c>
      <c r="DE37" s="214">
        <v>1477</v>
      </c>
      <c r="DK37" s="164">
        <f t="shared" si="28"/>
        <v>1</v>
      </c>
      <c r="DL37" s="142" t="str">
        <f t="shared" si="29"/>
        <v>QF</v>
      </c>
      <c r="DM37" s="131">
        <v>492</v>
      </c>
      <c r="DN37" s="214">
        <v>1885</v>
      </c>
      <c r="DR37" s="98"/>
      <c r="DS37" s="98"/>
      <c r="DT37" s="164">
        <f t="shared" si="30"/>
        <v>1</v>
      </c>
      <c r="DU37" s="142" t="str">
        <f t="shared" si="31"/>
        <v>QF</v>
      </c>
      <c r="DV37" s="131">
        <v>868</v>
      </c>
      <c r="DW37" s="214">
        <v>2337</v>
      </c>
      <c r="EA37" s="98"/>
      <c r="EC37" s="164">
        <f t="shared" si="32"/>
        <v>1</v>
      </c>
      <c r="ED37" s="142" t="str">
        <f t="shared" si="41"/>
        <v>WC</v>
      </c>
      <c r="EE37" s="98">
        <v>469</v>
      </c>
      <c r="EF37" s="142">
        <v>1730</v>
      </c>
      <c r="EJ37" s="98"/>
      <c r="EL37" s="164">
        <f t="shared" si="33"/>
        <v>1</v>
      </c>
      <c r="EM37" s="142" t="str">
        <f t="shared" si="42"/>
        <v>SF</v>
      </c>
      <c r="EN37" s="196">
        <v>234</v>
      </c>
      <c r="EO37" s="212">
        <v>948</v>
      </c>
      <c r="EP37" s="212">
        <v>1756</v>
      </c>
      <c r="EV37" s="164">
        <f t="shared" si="34"/>
        <v>1</v>
      </c>
      <c r="EW37" t="str">
        <f t="shared" si="14"/>
        <v>F</v>
      </c>
      <c r="EX37" s="487">
        <v>230</v>
      </c>
      <c r="EY37" s="487">
        <v>971</v>
      </c>
      <c r="EZ37" s="487">
        <v>1756</v>
      </c>
      <c r="FA37" s="487">
        <v>4678</v>
      </c>
    </row>
    <row r="38" spans="1:157" x14ac:dyDescent="0.25">
      <c r="A38" s="151">
        <f t="shared" si="1"/>
        <v>0</v>
      </c>
      <c r="B38" s="164"/>
      <c r="C38" s="131"/>
      <c r="D38" s="2"/>
      <c r="E38" s="2"/>
      <c r="F38" s="2"/>
      <c r="G38" s="2"/>
      <c r="I38" s="151">
        <f t="shared" si="2"/>
        <v>1</v>
      </c>
      <c r="J38" s="164" t="s">
        <v>63</v>
      </c>
      <c r="K38" s="131">
        <v>233</v>
      </c>
      <c r="L38" s="2"/>
      <c r="M38" s="2"/>
      <c r="N38" s="2"/>
      <c r="O38" s="2"/>
      <c r="Q38" s="151">
        <f t="shared" si="3"/>
        <v>1</v>
      </c>
      <c r="R38" s="142" t="str">
        <f t="shared" si="15"/>
        <v>SF</v>
      </c>
      <c r="S38" s="146">
        <v>141</v>
      </c>
      <c r="T38" s="126">
        <v>349</v>
      </c>
      <c r="U38" s="2"/>
      <c r="V38" s="2"/>
      <c r="W38" s="2"/>
      <c r="Y38" s="151">
        <f t="shared" si="4"/>
        <v>1</v>
      </c>
      <c r="Z38" s="142" t="str">
        <f t="shared" si="16"/>
        <v>QF</v>
      </c>
      <c r="AA38" s="128">
        <v>155</v>
      </c>
      <c r="AB38" s="128">
        <v>303</v>
      </c>
      <c r="AC38" s="1"/>
      <c r="AD38" s="1"/>
      <c r="AE38" s="1"/>
      <c r="AF38" s="1"/>
      <c r="AH38" s="151">
        <f t="shared" si="5"/>
        <v>1</v>
      </c>
      <c r="AI38" s="142" t="str">
        <f t="shared" si="17"/>
        <v>SF</v>
      </c>
      <c r="AJ38" s="128">
        <v>192</v>
      </c>
      <c r="AK38" s="127">
        <v>469</v>
      </c>
      <c r="AL38" s="1"/>
      <c r="AM38" s="1"/>
      <c r="AN38" s="1"/>
      <c r="AO38" s="1"/>
      <c r="AQ38" s="151">
        <f t="shared" si="35"/>
        <v>1</v>
      </c>
      <c r="AR38" s="142" t="str">
        <f t="shared" si="18"/>
        <v>SF</v>
      </c>
      <c r="AS38" s="131">
        <v>224</v>
      </c>
      <c r="AT38" s="131">
        <v>522</v>
      </c>
      <c r="AW38" s="114"/>
      <c r="AZ38" s="151">
        <f t="shared" si="36"/>
        <v>1</v>
      </c>
      <c r="BA38" s="142" t="str">
        <f t="shared" si="19"/>
        <v>W</v>
      </c>
      <c r="BB38" s="131">
        <v>217</v>
      </c>
      <c r="BC38" s="131">
        <v>694</v>
      </c>
      <c r="BI38" s="151">
        <f t="shared" si="37"/>
        <v>1</v>
      </c>
      <c r="BJ38" s="142" t="str">
        <f t="shared" si="20"/>
        <v>W</v>
      </c>
      <c r="BK38" s="131">
        <v>177</v>
      </c>
      <c r="BL38" s="131">
        <v>585</v>
      </c>
      <c r="BR38" s="151">
        <f t="shared" si="38"/>
        <v>1</v>
      </c>
      <c r="BS38" s="142" t="str">
        <f t="shared" si="21"/>
        <v>SF</v>
      </c>
      <c r="BT38" s="131">
        <v>223</v>
      </c>
      <c r="BU38" s="142">
        <v>1124</v>
      </c>
      <c r="BZ38" s="98"/>
      <c r="CA38" s="151">
        <f t="shared" si="39"/>
        <v>1</v>
      </c>
      <c r="CB38" s="142" t="str">
        <f t="shared" si="22"/>
        <v>SF</v>
      </c>
      <c r="CC38" s="162">
        <v>195</v>
      </c>
      <c r="CD38" s="142">
        <v>1089</v>
      </c>
      <c r="CE38" s="1"/>
      <c r="CF38" s="1"/>
      <c r="CG38" s="1"/>
      <c r="CH38" s="1"/>
      <c r="CJ38" s="164">
        <f t="shared" si="40"/>
        <v>1</v>
      </c>
      <c r="CK38" s="142" t="str">
        <f t="shared" si="23"/>
        <v>QF</v>
      </c>
      <c r="CL38" s="164">
        <v>254</v>
      </c>
      <c r="CM38" s="142">
        <v>1318</v>
      </c>
      <c r="CN38" s="1"/>
      <c r="CO38" s="1"/>
      <c r="CP38" s="1"/>
      <c r="CQ38" s="1"/>
      <c r="CS38" s="164">
        <f t="shared" si="24"/>
        <v>1</v>
      </c>
      <c r="CT38" s="142" t="str">
        <f t="shared" si="25"/>
        <v>F</v>
      </c>
      <c r="CU38" s="164">
        <v>343</v>
      </c>
      <c r="CV38" s="142">
        <v>1714</v>
      </c>
      <c r="DB38" s="164">
        <f t="shared" si="26"/>
        <v>1</v>
      </c>
      <c r="DC38" s="142" t="str">
        <f t="shared" si="27"/>
        <v>SF</v>
      </c>
      <c r="DD38" s="142">
        <v>368</v>
      </c>
      <c r="DE38" s="214">
        <v>1503</v>
      </c>
      <c r="DK38" s="164">
        <f t="shared" si="28"/>
        <v>1</v>
      </c>
      <c r="DL38" s="142" t="str">
        <f t="shared" si="29"/>
        <v>QF</v>
      </c>
      <c r="DM38" s="142">
        <v>503</v>
      </c>
      <c r="DN38" s="214">
        <v>1983</v>
      </c>
      <c r="DR38" s="98"/>
      <c r="DS38" s="151"/>
      <c r="DT38" s="164">
        <f t="shared" si="30"/>
        <v>1</v>
      </c>
      <c r="DU38" s="142" t="str">
        <f t="shared" si="31"/>
        <v>QF</v>
      </c>
      <c r="DV38" s="142">
        <v>948</v>
      </c>
      <c r="DW38" s="214">
        <v>2415</v>
      </c>
      <c r="EA38" s="98"/>
      <c r="EC38" s="164">
        <f t="shared" si="32"/>
        <v>1</v>
      </c>
      <c r="ED38" s="142" t="str">
        <f t="shared" si="41"/>
        <v>QF</v>
      </c>
      <c r="EE38" s="151">
        <v>488</v>
      </c>
      <c r="EF38" s="142">
        <v>1756</v>
      </c>
      <c r="EJ38" s="98"/>
      <c r="EL38" s="164">
        <f t="shared" si="33"/>
        <v>1</v>
      </c>
      <c r="EM38" s="142" t="str">
        <f t="shared" si="42"/>
        <v>QF</v>
      </c>
      <c r="EN38" s="196">
        <v>236</v>
      </c>
      <c r="EO38" s="212">
        <v>967</v>
      </c>
      <c r="EP38" s="212">
        <v>1923</v>
      </c>
      <c r="EV38" s="164">
        <f t="shared" si="34"/>
        <v>1</v>
      </c>
      <c r="EW38" t="str">
        <f t="shared" si="14"/>
        <v>QF</v>
      </c>
      <c r="EX38" s="487">
        <v>231</v>
      </c>
      <c r="EY38" s="487">
        <v>973</v>
      </c>
      <c r="EZ38" s="487">
        <v>1775</v>
      </c>
      <c r="FA38" s="487">
        <v>5050</v>
      </c>
    </row>
    <row r="39" spans="1:157" x14ac:dyDescent="0.25">
      <c r="A39" s="151">
        <f t="shared" si="1"/>
        <v>0</v>
      </c>
      <c r="B39" s="164"/>
      <c r="C39" s="131"/>
      <c r="D39" s="2"/>
      <c r="E39" s="2"/>
      <c r="F39" s="2"/>
      <c r="G39" s="2"/>
      <c r="I39" s="151">
        <f t="shared" si="2"/>
        <v>1</v>
      </c>
      <c r="J39" s="164" t="s">
        <v>62</v>
      </c>
      <c r="K39" s="131">
        <v>254</v>
      </c>
      <c r="L39" s="2"/>
      <c r="M39" s="2"/>
      <c r="N39" s="2"/>
      <c r="O39" s="2"/>
      <c r="Q39" s="151">
        <f t="shared" si="3"/>
        <v>1</v>
      </c>
      <c r="R39" s="142" t="str">
        <f t="shared" si="15"/>
        <v>W</v>
      </c>
      <c r="S39" s="146">
        <v>144</v>
      </c>
      <c r="T39" s="126">
        <v>365</v>
      </c>
      <c r="U39" s="2"/>
      <c r="V39" s="2"/>
      <c r="W39" s="2"/>
      <c r="Y39" s="151">
        <f t="shared" si="4"/>
        <v>1</v>
      </c>
      <c r="Z39" s="142" t="str">
        <f t="shared" si="16"/>
        <v>SF</v>
      </c>
      <c r="AA39" s="127">
        <v>157</v>
      </c>
      <c r="AB39" s="126">
        <v>308</v>
      </c>
      <c r="AC39" s="1"/>
      <c r="AD39" s="1"/>
      <c r="AE39" s="1"/>
      <c r="AF39" s="1"/>
      <c r="AH39" s="151">
        <f t="shared" si="5"/>
        <v>1</v>
      </c>
      <c r="AI39" s="142" t="str">
        <f t="shared" si="17"/>
        <v>F</v>
      </c>
      <c r="AJ39" s="126">
        <v>201</v>
      </c>
      <c r="AK39" s="128">
        <v>494</v>
      </c>
      <c r="AL39" s="1"/>
      <c r="AM39" s="1"/>
      <c r="AN39" s="1"/>
      <c r="AO39" s="1"/>
      <c r="AQ39" s="151">
        <f t="shared" si="35"/>
        <v>1</v>
      </c>
      <c r="AR39" s="142" t="str">
        <f t="shared" si="18"/>
        <v>QF</v>
      </c>
      <c r="AS39" s="131">
        <v>233</v>
      </c>
      <c r="AT39" s="131">
        <v>571</v>
      </c>
      <c r="AW39" s="114"/>
      <c r="AZ39" s="151">
        <f t="shared" si="36"/>
        <v>1</v>
      </c>
      <c r="BA39" s="142" t="str">
        <f t="shared" si="19"/>
        <v>SF</v>
      </c>
      <c r="BB39" s="131">
        <v>229</v>
      </c>
      <c r="BC39" s="131">
        <v>766</v>
      </c>
      <c r="BI39" s="151">
        <f t="shared" si="37"/>
        <v>1</v>
      </c>
      <c r="BJ39" s="142" t="str">
        <f t="shared" si="20"/>
        <v>SF</v>
      </c>
      <c r="BK39" s="131">
        <v>179</v>
      </c>
      <c r="BL39" s="131">
        <v>753</v>
      </c>
      <c r="BR39" s="151">
        <f t="shared" si="38"/>
        <v>1</v>
      </c>
      <c r="BS39" s="142" t="str">
        <f t="shared" si="21"/>
        <v>QF</v>
      </c>
      <c r="BT39" s="131">
        <v>229</v>
      </c>
      <c r="BU39" s="131">
        <v>1270</v>
      </c>
      <c r="BZ39" s="98"/>
      <c r="CA39" s="151">
        <f t="shared" si="39"/>
        <v>1</v>
      </c>
      <c r="CB39" s="142" t="str">
        <f t="shared" si="22"/>
        <v>QF</v>
      </c>
      <c r="CC39" s="164">
        <v>201</v>
      </c>
      <c r="CD39" s="131">
        <v>1114</v>
      </c>
      <c r="CE39" s="1"/>
      <c r="CF39" s="1"/>
      <c r="CG39" s="1"/>
      <c r="CH39" s="1"/>
      <c r="CJ39" s="164">
        <f t="shared" si="40"/>
        <v>1</v>
      </c>
      <c r="CK39" s="142" t="str">
        <f t="shared" si="23"/>
        <v>F</v>
      </c>
      <c r="CL39" s="162">
        <v>329</v>
      </c>
      <c r="CM39" s="131">
        <v>1332</v>
      </c>
      <c r="CN39" s="1"/>
      <c r="CO39" s="1"/>
      <c r="CP39" s="1"/>
      <c r="CQ39" s="1"/>
      <c r="CS39" s="164">
        <f t="shared" si="24"/>
        <v>1</v>
      </c>
      <c r="CT39" s="142" t="str">
        <f t="shared" si="25"/>
        <v>QF</v>
      </c>
      <c r="CU39" s="162">
        <v>359</v>
      </c>
      <c r="CV39" s="131">
        <v>1718</v>
      </c>
      <c r="DB39" s="164">
        <f t="shared" si="26"/>
        <v>1</v>
      </c>
      <c r="DC39" s="142" t="str">
        <f t="shared" si="27"/>
        <v>SF</v>
      </c>
      <c r="DD39" s="131">
        <v>399</v>
      </c>
      <c r="DE39" s="163">
        <v>1538</v>
      </c>
      <c r="DK39" s="164">
        <f t="shared" si="28"/>
        <v>1</v>
      </c>
      <c r="DL39" s="142" t="str">
        <f t="shared" si="29"/>
        <v>QF</v>
      </c>
      <c r="DM39" s="131">
        <v>525</v>
      </c>
      <c r="DN39" s="163">
        <v>2054</v>
      </c>
      <c r="DR39" s="98"/>
      <c r="DS39" s="98"/>
      <c r="DT39" s="164">
        <f t="shared" si="30"/>
        <v>1</v>
      </c>
      <c r="DU39" s="142" t="str">
        <f t="shared" si="31"/>
        <v>SF</v>
      </c>
      <c r="DV39" s="131">
        <v>967</v>
      </c>
      <c r="DW39" s="163">
        <v>2468</v>
      </c>
      <c r="EA39" s="98"/>
      <c r="EC39" s="164">
        <f t="shared" si="32"/>
        <v>1</v>
      </c>
      <c r="ED39" s="142" t="str">
        <f t="shared" si="41"/>
        <v>SF</v>
      </c>
      <c r="EE39" s="98">
        <v>494</v>
      </c>
      <c r="EF39" s="131">
        <v>1806</v>
      </c>
      <c r="EJ39" s="98"/>
      <c r="EL39" s="164">
        <f t="shared" si="33"/>
        <v>1</v>
      </c>
      <c r="EM39" s="142" t="str">
        <f t="shared" si="42"/>
        <v>QF</v>
      </c>
      <c r="EN39" s="196">
        <v>245</v>
      </c>
      <c r="EO39" s="212">
        <v>971</v>
      </c>
      <c r="EP39" s="212">
        <v>2046</v>
      </c>
      <c r="EV39" s="164">
        <f t="shared" si="34"/>
        <v>1</v>
      </c>
      <c r="EW39" t="str">
        <f t="shared" si="14"/>
        <v>F</v>
      </c>
      <c r="EX39" s="487">
        <v>233</v>
      </c>
      <c r="EY39" s="487">
        <v>987</v>
      </c>
      <c r="EZ39" s="487">
        <v>1986</v>
      </c>
      <c r="FA39" s="487">
        <v>5254</v>
      </c>
    </row>
    <row r="40" spans="1:157" ht="13" thickBot="1" x14ac:dyDescent="0.3">
      <c r="A40" s="151">
        <f t="shared" si="1"/>
        <v>0</v>
      </c>
      <c r="B40" s="164"/>
      <c r="C40" s="131"/>
      <c r="D40" s="2"/>
      <c r="E40" s="2"/>
      <c r="F40" s="2"/>
      <c r="G40" s="2"/>
      <c r="I40" s="151">
        <f t="shared" si="2"/>
        <v>1</v>
      </c>
      <c r="J40" s="164" t="s">
        <v>67</v>
      </c>
      <c r="K40" s="131">
        <v>255</v>
      </c>
      <c r="L40" s="2"/>
      <c r="M40" s="2"/>
      <c r="N40" s="2"/>
      <c r="O40" s="2"/>
      <c r="Q40" s="151">
        <f t="shared" si="3"/>
        <v>1</v>
      </c>
      <c r="R40" s="142" t="str">
        <f t="shared" si="15"/>
        <v>QF</v>
      </c>
      <c r="S40" s="146">
        <v>147</v>
      </c>
      <c r="T40" s="126">
        <v>401</v>
      </c>
      <c r="U40" s="2"/>
      <c r="V40" s="2"/>
      <c r="W40" s="2"/>
      <c r="Y40" s="151">
        <f t="shared" si="4"/>
        <v>1</v>
      </c>
      <c r="Z40" s="142" t="str">
        <f t="shared" si="16"/>
        <v>QF</v>
      </c>
      <c r="AA40" s="126">
        <v>159</v>
      </c>
      <c r="AB40" s="128">
        <v>311</v>
      </c>
      <c r="AC40" s="1"/>
      <c r="AD40" s="1"/>
      <c r="AE40" s="1"/>
      <c r="AF40" s="1"/>
      <c r="AH40" s="151">
        <f t="shared" si="5"/>
        <v>1</v>
      </c>
      <c r="AI40" s="142" t="str">
        <f t="shared" si="17"/>
        <v>QF</v>
      </c>
      <c r="AJ40" s="128">
        <v>203</v>
      </c>
      <c r="AK40" s="126">
        <v>538</v>
      </c>
      <c r="AL40" s="1"/>
      <c r="AM40" s="1"/>
      <c r="AN40" s="1"/>
      <c r="AO40" s="1"/>
      <c r="AQ40" s="151">
        <f t="shared" si="35"/>
        <v>1</v>
      </c>
      <c r="AR40" s="142" t="str">
        <f t="shared" si="18"/>
        <v>QF</v>
      </c>
      <c r="AS40" s="131">
        <v>236</v>
      </c>
      <c r="AT40" s="131">
        <v>710</v>
      </c>
      <c r="AW40" s="114"/>
      <c r="AZ40" s="151">
        <f t="shared" si="36"/>
        <v>1</v>
      </c>
      <c r="BA40" s="142" t="str">
        <f t="shared" si="19"/>
        <v>QF</v>
      </c>
      <c r="BB40" s="131">
        <v>230</v>
      </c>
      <c r="BC40" s="131">
        <v>910</v>
      </c>
      <c r="BI40" s="151">
        <f t="shared" si="37"/>
        <v>1</v>
      </c>
      <c r="BJ40" s="142" t="str">
        <f t="shared" si="20"/>
        <v>QF</v>
      </c>
      <c r="BK40" s="131">
        <v>180</v>
      </c>
      <c r="BL40" s="142">
        <v>968</v>
      </c>
      <c r="BR40" s="151">
        <f t="shared" si="38"/>
        <v>1</v>
      </c>
      <c r="BS40" s="142" t="str">
        <f t="shared" si="21"/>
        <v>WF</v>
      </c>
      <c r="BT40" s="131">
        <v>233</v>
      </c>
      <c r="BU40" s="142">
        <v>1302</v>
      </c>
      <c r="BZ40" s="151"/>
      <c r="CA40" s="151">
        <f t="shared" si="39"/>
        <v>1</v>
      </c>
      <c r="CB40" s="142" t="str">
        <f t="shared" si="22"/>
        <v>SF</v>
      </c>
      <c r="CC40" s="162">
        <v>207</v>
      </c>
      <c r="CD40" s="131">
        <v>1124</v>
      </c>
      <c r="CE40" s="1"/>
      <c r="CF40" s="1"/>
      <c r="CG40" s="1"/>
      <c r="CH40" s="1"/>
      <c r="CJ40" s="164">
        <f t="shared" si="40"/>
        <v>1</v>
      </c>
      <c r="CK40" s="142" t="str">
        <f t="shared" si="23"/>
        <v>SF</v>
      </c>
      <c r="CL40" s="162">
        <v>341</v>
      </c>
      <c r="CM40" s="131">
        <v>1503</v>
      </c>
      <c r="CN40" s="1"/>
      <c r="CO40" s="1"/>
      <c r="CP40" s="1"/>
      <c r="CQ40" s="1"/>
      <c r="CS40" s="164">
        <f t="shared" si="24"/>
        <v>1</v>
      </c>
      <c r="CT40" s="142" t="str">
        <f t="shared" si="25"/>
        <v>QF</v>
      </c>
      <c r="CU40" s="162">
        <v>365</v>
      </c>
      <c r="CV40" s="131">
        <v>1922</v>
      </c>
      <c r="DB40" s="164">
        <f t="shared" si="26"/>
        <v>1</v>
      </c>
      <c r="DC40" s="142" t="str">
        <f t="shared" si="27"/>
        <v>F</v>
      </c>
      <c r="DD40" s="131">
        <v>469</v>
      </c>
      <c r="DE40" s="163">
        <v>1717</v>
      </c>
      <c r="DK40" s="164">
        <f t="shared" si="28"/>
        <v>1</v>
      </c>
      <c r="DL40" s="142" t="str">
        <f t="shared" si="29"/>
        <v>W</v>
      </c>
      <c r="DM40" s="131">
        <v>548</v>
      </c>
      <c r="DN40" s="163">
        <v>2056</v>
      </c>
      <c r="DR40" s="151"/>
      <c r="DS40" s="151"/>
      <c r="DT40" s="164">
        <f t="shared" si="30"/>
        <v>1</v>
      </c>
      <c r="DU40" s="142" t="str">
        <f t="shared" si="31"/>
        <v>QF</v>
      </c>
      <c r="DV40" s="131">
        <v>973</v>
      </c>
      <c r="DW40" s="163">
        <v>2474</v>
      </c>
      <c r="EA40" s="151"/>
      <c r="EC40" s="164">
        <f t="shared" si="32"/>
        <v>1</v>
      </c>
      <c r="ED40" s="142" t="str">
        <f t="shared" si="41"/>
        <v>QF</v>
      </c>
      <c r="EE40" s="98">
        <v>503</v>
      </c>
      <c r="EF40" s="131">
        <v>1918</v>
      </c>
      <c r="EJ40" s="151"/>
      <c r="EL40" s="164">
        <f t="shared" si="33"/>
        <v>1</v>
      </c>
      <c r="EM40" s="142" t="str">
        <f t="shared" si="42"/>
        <v>QF</v>
      </c>
      <c r="EN40" s="196">
        <v>254</v>
      </c>
      <c r="EO40" s="212">
        <v>987</v>
      </c>
      <c r="EP40" s="212">
        <v>2056</v>
      </c>
      <c r="EV40" s="164">
        <f t="shared" si="34"/>
        <v>1</v>
      </c>
      <c r="EW40" t="str">
        <f t="shared" si="14"/>
        <v>QF</v>
      </c>
      <c r="EX40" s="487">
        <v>236</v>
      </c>
      <c r="EY40" s="487">
        <v>999</v>
      </c>
      <c r="EZ40" s="487">
        <v>2052</v>
      </c>
      <c r="FA40" s="517">
        <v>5895</v>
      </c>
    </row>
    <row r="41" spans="1:157" x14ac:dyDescent="0.25">
      <c r="A41" s="151">
        <f t="shared" si="1"/>
        <v>0</v>
      </c>
      <c r="B41" s="164"/>
      <c r="C41" s="131"/>
      <c r="D41" s="2"/>
      <c r="E41" s="2"/>
      <c r="F41" s="2"/>
      <c r="G41" s="2"/>
      <c r="I41" s="151">
        <f t="shared" si="2"/>
        <v>1</v>
      </c>
      <c r="J41" s="164" t="s">
        <v>61</v>
      </c>
      <c r="K41" s="131">
        <v>267</v>
      </c>
      <c r="L41" s="2"/>
      <c r="M41" s="2"/>
      <c r="N41" s="2"/>
      <c r="O41" s="2"/>
      <c r="Q41" s="151">
        <f t="shared" si="3"/>
        <v>1</v>
      </c>
      <c r="R41" s="142" t="str">
        <f t="shared" si="15"/>
        <v>QF</v>
      </c>
      <c r="S41" s="146">
        <v>148</v>
      </c>
      <c r="T41" s="126">
        <v>469</v>
      </c>
      <c r="U41" s="2"/>
      <c r="V41" s="2"/>
      <c r="W41" s="2"/>
      <c r="Y41" s="151">
        <f t="shared" si="4"/>
        <v>1</v>
      </c>
      <c r="Z41" s="142" t="str">
        <f t="shared" si="16"/>
        <v>F</v>
      </c>
      <c r="AA41" s="128">
        <v>168</v>
      </c>
      <c r="AB41" s="126">
        <v>312</v>
      </c>
      <c r="AC41" s="1"/>
      <c r="AD41" s="1"/>
      <c r="AE41" s="1"/>
      <c r="AF41" s="1"/>
      <c r="AH41" s="151">
        <f t="shared" si="5"/>
        <v>1</v>
      </c>
      <c r="AI41" s="142" t="str">
        <f t="shared" si="17"/>
        <v>QF</v>
      </c>
      <c r="AJ41" s="128">
        <v>217</v>
      </c>
      <c r="AK41" s="128">
        <v>541</v>
      </c>
      <c r="AL41" s="1"/>
      <c r="AM41" s="1"/>
      <c r="AN41" s="1"/>
      <c r="AO41" s="1"/>
      <c r="AQ41" s="151">
        <f t="shared" si="35"/>
        <v>1</v>
      </c>
      <c r="AR41" s="142" t="str">
        <f t="shared" si="18"/>
        <v>SF</v>
      </c>
      <c r="AS41" s="131">
        <v>237</v>
      </c>
      <c r="AT41" s="142">
        <v>716</v>
      </c>
      <c r="AW41" s="114"/>
      <c r="AZ41" s="151">
        <f t="shared" si="36"/>
        <v>1</v>
      </c>
      <c r="BA41" s="142" t="str">
        <f t="shared" si="19"/>
        <v>QF</v>
      </c>
      <c r="BB41" s="131">
        <v>231</v>
      </c>
      <c r="BC41" s="131">
        <v>980</v>
      </c>
      <c r="BI41" s="151">
        <f t="shared" si="37"/>
        <v>1</v>
      </c>
      <c r="BJ41" s="142" t="str">
        <f t="shared" si="20"/>
        <v>SF</v>
      </c>
      <c r="BK41" s="131">
        <v>190</v>
      </c>
      <c r="BL41" s="131">
        <v>987</v>
      </c>
      <c r="BR41" s="151">
        <f t="shared" si="38"/>
        <v>1</v>
      </c>
      <c r="BS41" s="142" t="str">
        <f t="shared" si="21"/>
        <v>QF</v>
      </c>
      <c r="BT41" s="131">
        <v>234</v>
      </c>
      <c r="BU41" s="131">
        <v>1319</v>
      </c>
      <c r="BZ41" s="98"/>
      <c r="CA41" s="151">
        <f t="shared" si="39"/>
        <v>1</v>
      </c>
      <c r="CB41" s="142" t="str">
        <f t="shared" si="22"/>
        <v>WC</v>
      </c>
      <c r="CC41" s="162">
        <v>217</v>
      </c>
      <c r="CD41" s="142">
        <v>1126</v>
      </c>
      <c r="CE41" s="1"/>
      <c r="CF41" s="1"/>
      <c r="CG41" s="1"/>
      <c r="CH41" s="1"/>
      <c r="CJ41" s="164">
        <f t="shared" si="40"/>
        <v>1</v>
      </c>
      <c r="CK41" s="142" t="str">
        <f t="shared" si="23"/>
        <v>F</v>
      </c>
      <c r="CL41" s="162">
        <v>343</v>
      </c>
      <c r="CM41" s="142">
        <v>1507</v>
      </c>
      <c r="CN41" s="1"/>
      <c r="CO41" s="1"/>
      <c r="CP41" s="1"/>
      <c r="CQ41" s="1"/>
      <c r="CS41" s="164">
        <f t="shared" si="24"/>
        <v>1</v>
      </c>
      <c r="CT41" s="142" t="str">
        <f t="shared" si="25"/>
        <v>QF</v>
      </c>
      <c r="CU41" s="162">
        <v>368</v>
      </c>
      <c r="CV41" s="142">
        <v>1986</v>
      </c>
      <c r="DB41" s="164">
        <f t="shared" si="26"/>
        <v>1</v>
      </c>
      <c r="DC41" s="142" t="str">
        <f t="shared" si="27"/>
        <v>SF</v>
      </c>
      <c r="DD41" s="131">
        <v>494</v>
      </c>
      <c r="DE41" s="214">
        <v>1730</v>
      </c>
      <c r="DK41" s="164">
        <f t="shared" si="28"/>
        <v>1</v>
      </c>
      <c r="DL41" s="142" t="str">
        <f t="shared" si="29"/>
        <v>SF</v>
      </c>
      <c r="DM41" s="131">
        <v>573</v>
      </c>
      <c r="DN41" s="214">
        <v>2169</v>
      </c>
      <c r="DR41" s="98"/>
      <c r="DS41" s="98"/>
      <c r="DT41" s="164">
        <f t="shared" si="30"/>
        <v>1</v>
      </c>
      <c r="DU41" s="142" t="str">
        <f t="shared" si="31"/>
        <v>F</v>
      </c>
      <c r="DV41" s="131">
        <v>987</v>
      </c>
      <c r="DW41" s="214">
        <v>2959</v>
      </c>
      <c r="EA41" s="98"/>
      <c r="EC41" s="164">
        <f t="shared" si="32"/>
        <v>1</v>
      </c>
      <c r="ED41" s="142" t="str">
        <f t="shared" si="41"/>
        <v>QF</v>
      </c>
      <c r="EE41" s="98">
        <v>548</v>
      </c>
      <c r="EF41" s="142">
        <v>1983</v>
      </c>
      <c r="EJ41" s="98"/>
      <c r="EL41" s="164">
        <f t="shared" si="33"/>
        <v>1</v>
      </c>
      <c r="EM41" s="142" t="str">
        <f t="shared" si="42"/>
        <v>QF</v>
      </c>
      <c r="EN41" s="196">
        <v>263</v>
      </c>
      <c r="EO41" s="212">
        <v>1023</v>
      </c>
      <c r="EP41" s="212">
        <v>2137</v>
      </c>
      <c r="EV41" s="164">
        <f t="shared" si="34"/>
        <v>1</v>
      </c>
      <c r="EW41" t="str">
        <f t="shared" si="14"/>
        <v>QF</v>
      </c>
      <c r="EX41" s="487">
        <v>245</v>
      </c>
      <c r="EY41" s="487">
        <v>1011</v>
      </c>
      <c r="EZ41" s="487">
        <v>2056</v>
      </c>
    </row>
    <row r="42" spans="1:157" x14ac:dyDescent="0.25">
      <c r="A42" s="151">
        <f t="shared" si="1"/>
        <v>0</v>
      </c>
      <c r="B42" s="164"/>
      <c r="C42" s="131"/>
      <c r="D42" s="2"/>
      <c r="E42" s="2"/>
      <c r="F42" s="2"/>
      <c r="G42" s="2"/>
      <c r="I42" s="151">
        <f t="shared" si="2"/>
        <v>1</v>
      </c>
      <c r="J42" s="164" t="s">
        <v>61</v>
      </c>
      <c r="K42" s="131">
        <v>269</v>
      </c>
      <c r="L42" s="2"/>
      <c r="M42" s="2"/>
      <c r="N42" s="2"/>
      <c r="O42" s="2"/>
      <c r="Q42" s="151">
        <f t="shared" si="3"/>
        <v>1</v>
      </c>
      <c r="R42" s="142" t="str">
        <f t="shared" si="15"/>
        <v>QF</v>
      </c>
      <c r="S42" s="146">
        <v>173</v>
      </c>
      <c r="T42" s="126">
        <v>538</v>
      </c>
      <c r="U42" s="2"/>
      <c r="V42" s="2"/>
      <c r="W42" s="2"/>
      <c r="Y42" s="151">
        <f t="shared" si="4"/>
        <v>1</v>
      </c>
      <c r="Z42" s="142" t="str">
        <f t="shared" si="16"/>
        <v>WC</v>
      </c>
      <c r="AA42" s="126">
        <v>173</v>
      </c>
      <c r="AB42" s="126">
        <v>313</v>
      </c>
      <c r="AC42" s="1"/>
      <c r="AD42" s="1"/>
      <c r="AE42" s="1"/>
      <c r="AF42" s="1"/>
      <c r="AH42" s="151">
        <f t="shared" si="5"/>
        <v>1</v>
      </c>
      <c r="AI42" s="142" t="str">
        <f t="shared" si="17"/>
        <v>SF</v>
      </c>
      <c r="AJ42" s="128">
        <v>222</v>
      </c>
      <c r="AK42" s="126">
        <v>547</v>
      </c>
      <c r="AL42" s="1"/>
      <c r="AM42" s="1"/>
      <c r="AN42" s="1"/>
      <c r="AO42" s="1"/>
      <c r="AQ42" s="151">
        <f t="shared" si="35"/>
        <v>1</v>
      </c>
      <c r="AR42" s="142" t="str">
        <f t="shared" si="18"/>
        <v>QF</v>
      </c>
      <c r="AS42" s="142">
        <v>254</v>
      </c>
      <c r="AT42" s="131">
        <v>811</v>
      </c>
      <c r="AW42" s="114"/>
      <c r="AZ42" s="151">
        <f t="shared" si="36"/>
        <v>1</v>
      </c>
      <c r="BA42" s="142" t="str">
        <f t="shared" si="19"/>
        <v>SF</v>
      </c>
      <c r="BB42" s="131">
        <v>233</v>
      </c>
      <c r="BC42" s="131">
        <v>987</v>
      </c>
      <c r="BI42" s="151">
        <f t="shared" si="37"/>
        <v>1</v>
      </c>
      <c r="BJ42" s="142" t="str">
        <f t="shared" si="20"/>
        <v>WF</v>
      </c>
      <c r="BK42" s="131">
        <v>195</v>
      </c>
      <c r="BL42" s="142">
        <v>1038</v>
      </c>
      <c r="BR42" s="151">
        <f t="shared" si="38"/>
        <v>1</v>
      </c>
      <c r="BS42" s="142" t="str">
        <f t="shared" si="21"/>
        <v>QF</v>
      </c>
      <c r="BT42" s="131">
        <v>247</v>
      </c>
      <c r="BU42" s="131">
        <v>1523</v>
      </c>
      <c r="BZ42" s="151"/>
      <c r="CA42" s="151">
        <f t="shared" si="39"/>
        <v>1</v>
      </c>
      <c r="CB42" s="142" t="str">
        <f t="shared" si="22"/>
        <v>QF</v>
      </c>
      <c r="CC42" s="162">
        <v>231</v>
      </c>
      <c r="CD42" s="131">
        <v>1503</v>
      </c>
      <c r="CE42" s="1"/>
      <c r="CF42" s="1"/>
      <c r="CG42" s="1"/>
      <c r="CH42" s="1"/>
      <c r="CJ42" s="164">
        <f t="shared" si="40"/>
        <v>1</v>
      </c>
      <c r="CK42" s="142" t="str">
        <f t="shared" si="23"/>
        <v>QF</v>
      </c>
      <c r="CL42" s="162">
        <v>346</v>
      </c>
      <c r="CM42" s="131">
        <v>1538</v>
      </c>
      <c r="CN42" s="1"/>
      <c r="CO42" s="1"/>
      <c r="CP42" s="1"/>
      <c r="CQ42" s="1"/>
      <c r="CS42" s="164">
        <f t="shared" si="24"/>
        <v>1</v>
      </c>
      <c r="CT42" s="142" t="str">
        <f t="shared" si="25"/>
        <v>QF</v>
      </c>
      <c r="CU42" s="162">
        <v>399</v>
      </c>
      <c r="CV42" s="131">
        <v>2041</v>
      </c>
      <c r="DB42" s="164">
        <f t="shared" si="26"/>
        <v>1</v>
      </c>
      <c r="DC42" s="142" t="str">
        <f t="shared" si="27"/>
        <v>QF</v>
      </c>
      <c r="DD42" s="131">
        <v>525</v>
      </c>
      <c r="DE42" s="163">
        <v>1771</v>
      </c>
      <c r="DK42" s="164">
        <f t="shared" si="28"/>
        <v>1</v>
      </c>
      <c r="DL42" s="142" t="str">
        <f t="shared" si="29"/>
        <v>QF</v>
      </c>
      <c r="DM42" s="131">
        <v>610</v>
      </c>
      <c r="DN42" s="163">
        <v>2194</v>
      </c>
      <c r="DR42" s="98"/>
      <c r="DS42" s="151"/>
      <c r="DT42" s="164">
        <f t="shared" si="30"/>
        <v>1</v>
      </c>
      <c r="DU42" s="142" t="str">
        <f t="shared" si="31"/>
        <v>SF</v>
      </c>
      <c r="DV42" s="131">
        <v>1114</v>
      </c>
      <c r="DW42" s="163">
        <v>2996</v>
      </c>
      <c r="EA42" s="98"/>
      <c r="EC42" s="164">
        <f t="shared" si="32"/>
        <v>1</v>
      </c>
      <c r="ED42" s="142" t="str">
        <f t="shared" si="41"/>
        <v>SF</v>
      </c>
      <c r="EE42" s="98">
        <v>558</v>
      </c>
      <c r="EF42" s="131">
        <v>1986</v>
      </c>
      <c r="EJ42" s="98"/>
      <c r="EL42" s="164">
        <f t="shared" si="33"/>
        <v>1</v>
      </c>
      <c r="EM42" s="142" t="str">
        <f t="shared" si="42"/>
        <v>SF</v>
      </c>
      <c r="EN42" s="196">
        <v>303</v>
      </c>
      <c r="EO42" s="212">
        <v>1024</v>
      </c>
      <c r="EP42" s="212">
        <v>2338</v>
      </c>
      <c r="EV42" s="164">
        <f t="shared" si="34"/>
        <v>1</v>
      </c>
      <c r="EW42" t="str">
        <f t="shared" si="14"/>
        <v>F</v>
      </c>
      <c r="EX42" s="487">
        <v>254</v>
      </c>
      <c r="EY42" s="487">
        <v>1024</v>
      </c>
      <c r="EZ42" s="487">
        <v>2122</v>
      </c>
    </row>
    <row r="43" spans="1:157" ht="13" thickBot="1" x14ac:dyDescent="0.3">
      <c r="A43" s="151">
        <f t="shared" si="1"/>
        <v>0</v>
      </c>
      <c r="B43" s="164"/>
      <c r="C43" s="131"/>
      <c r="D43" s="2"/>
      <c r="E43" s="2"/>
      <c r="F43" s="2"/>
      <c r="G43" s="2"/>
      <c r="I43" s="151">
        <f t="shared" si="2"/>
        <v>1</v>
      </c>
      <c r="J43" s="164" t="s">
        <v>61</v>
      </c>
      <c r="K43" s="131">
        <v>274</v>
      </c>
      <c r="L43" s="2"/>
      <c r="M43" s="2"/>
      <c r="N43" s="2"/>
      <c r="O43" s="2"/>
      <c r="Q43" s="151">
        <f t="shared" si="3"/>
        <v>1</v>
      </c>
      <c r="R43" s="142" t="str">
        <f t="shared" si="15"/>
        <v>QF</v>
      </c>
      <c r="S43" s="146">
        <v>174</v>
      </c>
      <c r="T43" s="129">
        <v>573</v>
      </c>
      <c r="U43" s="2"/>
      <c r="V43" s="2"/>
      <c r="W43" s="2"/>
      <c r="Y43" s="151">
        <f t="shared" si="4"/>
        <v>1</v>
      </c>
      <c r="Z43" s="142" t="str">
        <f t="shared" si="16"/>
        <v>SF</v>
      </c>
      <c r="AA43" s="128">
        <v>175</v>
      </c>
      <c r="AB43" s="128">
        <v>322</v>
      </c>
      <c r="AC43" s="1"/>
      <c r="AD43" s="1"/>
      <c r="AE43" s="1"/>
      <c r="AF43" s="1"/>
      <c r="AH43" s="151">
        <f t="shared" si="5"/>
        <v>1</v>
      </c>
      <c r="AI43" s="142" t="str">
        <f t="shared" si="17"/>
        <v>QF</v>
      </c>
      <c r="AJ43" s="126">
        <v>223</v>
      </c>
      <c r="AK43" s="126">
        <v>618</v>
      </c>
      <c r="AL43" s="1"/>
      <c r="AM43" s="1"/>
      <c r="AN43" s="1"/>
      <c r="AO43" s="1"/>
      <c r="AQ43" s="151">
        <f t="shared" si="35"/>
        <v>1</v>
      </c>
      <c r="AR43" s="142" t="str">
        <f t="shared" si="18"/>
        <v>QF</v>
      </c>
      <c r="AS43" s="131">
        <v>263</v>
      </c>
      <c r="AT43" s="131">
        <v>868</v>
      </c>
      <c r="AW43" s="114"/>
      <c r="AZ43" s="151">
        <f t="shared" si="36"/>
        <v>1</v>
      </c>
      <c r="BA43" s="142" t="str">
        <f t="shared" si="19"/>
        <v>QF</v>
      </c>
      <c r="BB43" s="131">
        <v>234</v>
      </c>
      <c r="BC43" s="131">
        <v>997</v>
      </c>
      <c r="BI43" s="151">
        <f t="shared" si="37"/>
        <v>1</v>
      </c>
      <c r="BJ43" s="142" t="str">
        <f t="shared" si="20"/>
        <v>W</v>
      </c>
      <c r="BK43" s="131">
        <v>201</v>
      </c>
      <c r="BL43" s="142">
        <v>1114</v>
      </c>
      <c r="BR43" s="151">
        <f t="shared" si="38"/>
        <v>1</v>
      </c>
      <c r="BS43" s="142" t="str">
        <f t="shared" si="21"/>
        <v>SF</v>
      </c>
      <c r="BT43" s="142">
        <v>254</v>
      </c>
      <c r="BU43" s="131">
        <v>1574</v>
      </c>
      <c r="BZ43" s="98"/>
      <c r="CA43" s="151">
        <f t="shared" si="39"/>
        <v>1</v>
      </c>
      <c r="CB43" s="142" t="str">
        <f t="shared" si="22"/>
        <v>W</v>
      </c>
      <c r="CC43" s="162">
        <v>233</v>
      </c>
      <c r="CD43" s="142">
        <v>1511</v>
      </c>
      <c r="CE43" s="1"/>
      <c r="CF43" s="1"/>
      <c r="CG43" s="1"/>
      <c r="CH43" s="1"/>
      <c r="CJ43" s="164">
        <f t="shared" si="40"/>
        <v>1</v>
      </c>
      <c r="CK43" s="142" t="str">
        <f t="shared" si="23"/>
        <v>QF</v>
      </c>
      <c r="CL43" s="162">
        <v>353</v>
      </c>
      <c r="CM43" s="142">
        <v>1625</v>
      </c>
      <c r="CN43" s="1"/>
      <c r="CO43" s="1"/>
      <c r="CP43" s="1"/>
      <c r="CQ43" s="1"/>
      <c r="CS43" s="164">
        <f t="shared" si="24"/>
        <v>1</v>
      </c>
      <c r="CT43" s="142" t="str">
        <f t="shared" si="25"/>
        <v>WF</v>
      </c>
      <c r="CU43" s="162">
        <v>469</v>
      </c>
      <c r="CV43" s="142">
        <v>2056</v>
      </c>
      <c r="DB43" s="164">
        <f t="shared" si="26"/>
        <v>1</v>
      </c>
      <c r="DC43" s="142" t="str">
        <f t="shared" si="27"/>
        <v>QF</v>
      </c>
      <c r="DD43" s="131">
        <v>548</v>
      </c>
      <c r="DE43" s="214">
        <v>1801</v>
      </c>
      <c r="DK43" s="164">
        <f t="shared" si="28"/>
        <v>1</v>
      </c>
      <c r="DL43" s="142" t="str">
        <f t="shared" si="29"/>
        <v>SF</v>
      </c>
      <c r="DM43" s="131">
        <v>624</v>
      </c>
      <c r="DN43" s="214">
        <v>2471</v>
      </c>
      <c r="DR43" s="98"/>
      <c r="DS43" s="98"/>
      <c r="DT43" s="164">
        <f t="shared" si="30"/>
        <v>1</v>
      </c>
      <c r="DU43" s="142" t="str">
        <f t="shared" si="31"/>
        <v>WC</v>
      </c>
      <c r="DV43" s="131">
        <v>1241</v>
      </c>
      <c r="DW43" s="214">
        <v>3284</v>
      </c>
      <c r="EA43" s="98"/>
      <c r="EC43" s="164">
        <f t="shared" si="32"/>
        <v>1</v>
      </c>
      <c r="ED43" s="142" t="str">
        <f t="shared" si="41"/>
        <v>F</v>
      </c>
      <c r="EE43" s="98">
        <v>573</v>
      </c>
      <c r="EF43" s="142">
        <v>2013</v>
      </c>
      <c r="EJ43" s="98"/>
      <c r="EL43" s="164">
        <f t="shared" si="33"/>
        <v>1</v>
      </c>
      <c r="EM43" s="142" t="str">
        <f t="shared" si="42"/>
        <v>SF</v>
      </c>
      <c r="EN43" s="196">
        <v>314</v>
      </c>
      <c r="EO43" s="212">
        <v>1089</v>
      </c>
      <c r="EP43" s="212">
        <v>2512</v>
      </c>
      <c r="EV43" s="164">
        <f t="shared" si="34"/>
        <v>1</v>
      </c>
      <c r="EW43" t="str">
        <f t="shared" si="14"/>
        <v>SF</v>
      </c>
      <c r="EX43" s="487">
        <v>294</v>
      </c>
      <c r="EY43" s="487">
        <v>1065</v>
      </c>
      <c r="EZ43" s="487">
        <v>2481</v>
      </c>
    </row>
    <row r="44" spans="1:157" x14ac:dyDescent="0.25">
      <c r="A44" s="151">
        <f t="shared" si="1"/>
        <v>0</v>
      </c>
      <c r="B44" s="164"/>
      <c r="C44" s="131"/>
      <c r="D44" s="2"/>
      <c r="E44" s="2"/>
      <c r="F44" s="2"/>
      <c r="G44" s="2"/>
      <c r="I44" s="151">
        <f t="shared" si="2"/>
        <v>1</v>
      </c>
      <c r="J44" s="164" t="s">
        <v>63</v>
      </c>
      <c r="K44" s="131">
        <v>312</v>
      </c>
      <c r="L44" s="2"/>
      <c r="M44" s="2"/>
      <c r="N44" s="2"/>
      <c r="O44" s="2"/>
      <c r="Q44" s="151">
        <f t="shared" si="3"/>
        <v>1</v>
      </c>
      <c r="R44" s="142" t="str">
        <f t="shared" si="15"/>
        <v>QF</v>
      </c>
      <c r="S44" s="146">
        <v>175</v>
      </c>
      <c r="T44" s="2"/>
      <c r="U44" s="2"/>
      <c r="V44" s="2"/>
      <c r="W44" s="2"/>
      <c r="Y44" s="151">
        <f t="shared" si="4"/>
        <v>1</v>
      </c>
      <c r="Z44" s="142" t="str">
        <f t="shared" si="16"/>
        <v>QF</v>
      </c>
      <c r="AA44" s="126">
        <v>176</v>
      </c>
      <c r="AB44" s="126">
        <v>329</v>
      </c>
      <c r="AC44" s="1"/>
      <c r="AD44" s="1"/>
      <c r="AE44" s="1"/>
      <c r="AF44" s="1"/>
      <c r="AH44" s="151">
        <f t="shared" si="5"/>
        <v>1</v>
      </c>
      <c r="AI44" s="142" t="str">
        <f t="shared" si="17"/>
        <v>QF</v>
      </c>
      <c r="AJ44" s="126">
        <v>224</v>
      </c>
      <c r="AK44" s="126">
        <v>638</v>
      </c>
      <c r="AL44" s="1"/>
      <c r="AM44" s="1"/>
      <c r="AN44" s="1"/>
      <c r="AO44" s="1"/>
      <c r="AQ44" s="151">
        <f t="shared" si="35"/>
        <v>1</v>
      </c>
      <c r="AR44" s="142" t="str">
        <f t="shared" si="18"/>
        <v>F</v>
      </c>
      <c r="AS44" s="142">
        <v>279</v>
      </c>
      <c r="AT44" s="131">
        <v>1006</v>
      </c>
      <c r="AW44" s="114"/>
      <c r="AZ44" s="151">
        <f t="shared" si="36"/>
        <v>1</v>
      </c>
      <c r="BA44" s="142" t="str">
        <f t="shared" si="19"/>
        <v>QF</v>
      </c>
      <c r="BB44" s="131">
        <v>236</v>
      </c>
      <c r="BC44" s="131">
        <v>1024</v>
      </c>
      <c r="BI44" s="151">
        <f t="shared" si="37"/>
        <v>1</v>
      </c>
      <c r="BJ44" s="142" t="str">
        <f t="shared" si="20"/>
        <v>WC</v>
      </c>
      <c r="BK44" s="142">
        <v>217</v>
      </c>
      <c r="BL44" s="131">
        <v>1126</v>
      </c>
      <c r="BR44" s="151">
        <f t="shared" si="38"/>
        <v>1</v>
      </c>
      <c r="BS44" s="142" t="str">
        <f t="shared" si="21"/>
        <v>QF</v>
      </c>
      <c r="BT44" s="131">
        <v>279</v>
      </c>
      <c r="BU44" s="142">
        <v>1592</v>
      </c>
      <c r="BZ44" s="98"/>
      <c r="CA44" s="151">
        <f t="shared" si="39"/>
        <v>1</v>
      </c>
      <c r="CB44" s="142" t="str">
        <f t="shared" si="22"/>
        <v>F</v>
      </c>
      <c r="CC44" s="162">
        <v>254</v>
      </c>
      <c r="CD44" s="131">
        <v>1577</v>
      </c>
      <c r="CE44" s="1"/>
      <c r="CF44" s="1"/>
      <c r="CG44" s="1"/>
      <c r="CH44" s="1"/>
      <c r="CJ44" s="164">
        <f t="shared" si="40"/>
        <v>1</v>
      </c>
      <c r="CK44" s="142" t="str">
        <f t="shared" si="23"/>
        <v>QF</v>
      </c>
      <c r="CL44" s="162">
        <v>365</v>
      </c>
      <c r="CM44" s="131">
        <v>1629</v>
      </c>
      <c r="CN44" s="1"/>
      <c r="CO44" s="1"/>
      <c r="CP44" s="1"/>
      <c r="CQ44" s="1"/>
      <c r="CS44" s="164">
        <f t="shared" si="24"/>
        <v>1</v>
      </c>
      <c r="CT44" s="142" t="str">
        <f t="shared" si="25"/>
        <v>QF</v>
      </c>
      <c r="CU44" s="162">
        <v>525</v>
      </c>
      <c r="CV44" s="131">
        <v>2122</v>
      </c>
      <c r="DB44" s="164">
        <f t="shared" si="26"/>
        <v>1</v>
      </c>
      <c r="DC44" s="142" t="str">
        <f t="shared" si="27"/>
        <v>F</v>
      </c>
      <c r="DD44" s="131">
        <v>610</v>
      </c>
      <c r="DE44" s="163">
        <v>2016</v>
      </c>
      <c r="DK44" s="164">
        <f t="shared" si="28"/>
        <v>1</v>
      </c>
      <c r="DL44" s="142" t="str">
        <f t="shared" si="29"/>
        <v>F</v>
      </c>
      <c r="DM44" s="131">
        <v>639</v>
      </c>
      <c r="DN44" s="163">
        <v>2590</v>
      </c>
      <c r="DR44" s="98"/>
      <c r="DS44" s="98"/>
      <c r="DT44" s="164">
        <f t="shared" si="30"/>
        <v>1</v>
      </c>
      <c r="DU44" s="142" t="str">
        <f t="shared" si="31"/>
        <v>QF</v>
      </c>
      <c r="DV44" s="131">
        <v>1310</v>
      </c>
      <c r="DW44" s="163">
        <v>3310</v>
      </c>
      <c r="EA44" s="98"/>
      <c r="EC44" s="164">
        <f t="shared" si="32"/>
        <v>1</v>
      </c>
      <c r="ED44" s="142" t="str">
        <f t="shared" si="41"/>
        <v>QF</v>
      </c>
      <c r="EE44" s="98">
        <v>610</v>
      </c>
      <c r="EF44" s="131">
        <v>2451</v>
      </c>
      <c r="EJ44" s="98"/>
      <c r="EL44" s="164">
        <f t="shared" si="33"/>
        <v>1</v>
      </c>
      <c r="EM44" s="142" t="str">
        <f t="shared" si="42"/>
        <v>QF</v>
      </c>
      <c r="EN44" s="196">
        <v>319</v>
      </c>
      <c r="EO44" s="212">
        <v>1114</v>
      </c>
      <c r="EP44" s="212">
        <v>2526</v>
      </c>
      <c r="EV44" s="164">
        <f t="shared" si="34"/>
        <v>1</v>
      </c>
      <c r="EW44" t="str">
        <f t="shared" si="14"/>
        <v>QF</v>
      </c>
      <c r="EX44" s="487">
        <v>303</v>
      </c>
      <c r="EY44" s="487">
        <v>1197</v>
      </c>
      <c r="EZ44" s="487">
        <v>2502</v>
      </c>
    </row>
    <row r="45" spans="1:157" x14ac:dyDescent="0.25">
      <c r="A45" s="151">
        <f t="shared" si="1"/>
        <v>0</v>
      </c>
      <c r="B45" s="164"/>
      <c r="C45" s="131"/>
      <c r="D45" s="2"/>
      <c r="E45" s="2"/>
      <c r="F45" s="2"/>
      <c r="G45" s="2"/>
      <c r="I45" s="151">
        <f t="shared" si="2"/>
        <v>1</v>
      </c>
      <c r="J45" s="164" t="s">
        <v>63</v>
      </c>
      <c r="K45" s="131">
        <v>330</v>
      </c>
      <c r="L45" s="2"/>
      <c r="M45" s="2"/>
      <c r="N45" s="2"/>
      <c r="O45" s="2"/>
      <c r="Q45" s="151">
        <f t="shared" si="3"/>
        <v>1</v>
      </c>
      <c r="R45" s="142" t="str">
        <f t="shared" si="15"/>
        <v>QF</v>
      </c>
      <c r="S45" s="146">
        <v>176</v>
      </c>
      <c r="T45" s="2"/>
      <c r="U45" s="2"/>
      <c r="V45" s="2"/>
      <c r="W45" s="2"/>
      <c r="Y45" s="151">
        <f t="shared" si="4"/>
        <v>1</v>
      </c>
      <c r="Z45" s="142" t="str">
        <f t="shared" si="16"/>
        <v>WF</v>
      </c>
      <c r="AA45" s="128">
        <v>180</v>
      </c>
      <c r="AB45" s="126">
        <v>340</v>
      </c>
      <c r="AC45" s="1"/>
      <c r="AD45" s="1"/>
      <c r="AE45" s="1"/>
      <c r="AF45" s="1"/>
      <c r="AH45" s="151">
        <f t="shared" si="5"/>
        <v>1</v>
      </c>
      <c r="AI45" s="142" t="str">
        <f t="shared" si="17"/>
        <v>F</v>
      </c>
      <c r="AJ45" s="128">
        <v>231</v>
      </c>
      <c r="AK45" s="128">
        <v>650</v>
      </c>
      <c r="AL45" s="1"/>
      <c r="AM45" s="1"/>
      <c r="AN45" s="1"/>
      <c r="AO45" s="1"/>
      <c r="AQ45" s="151">
        <f t="shared" si="35"/>
        <v>1</v>
      </c>
      <c r="AR45" s="142" t="str">
        <f t="shared" si="18"/>
        <v>QF</v>
      </c>
      <c r="AS45" s="142">
        <v>281</v>
      </c>
      <c r="AT45" s="131">
        <v>1038</v>
      </c>
      <c r="AW45" s="114"/>
      <c r="AZ45" s="151">
        <f t="shared" si="36"/>
        <v>1</v>
      </c>
      <c r="BA45" s="142" t="str">
        <f t="shared" si="19"/>
        <v>W</v>
      </c>
      <c r="BB45" s="131">
        <v>245</v>
      </c>
      <c r="BC45" s="131">
        <v>1108</v>
      </c>
      <c r="BI45" s="151">
        <f t="shared" si="37"/>
        <v>1</v>
      </c>
      <c r="BJ45" s="142" t="str">
        <f t="shared" si="20"/>
        <v>SF</v>
      </c>
      <c r="BK45" s="131">
        <v>222</v>
      </c>
      <c r="BL45" s="131">
        <v>1138</v>
      </c>
      <c r="BR45" s="151">
        <f t="shared" si="38"/>
        <v>1</v>
      </c>
      <c r="BS45" s="142" t="str">
        <f t="shared" si="21"/>
        <v>QF</v>
      </c>
      <c r="BT45" s="131">
        <v>293</v>
      </c>
      <c r="BU45" s="131">
        <v>1595</v>
      </c>
      <c r="BZ45" s="98"/>
      <c r="CA45" s="151">
        <f t="shared" si="39"/>
        <v>1</v>
      </c>
      <c r="CB45" s="142" t="str">
        <f t="shared" si="22"/>
        <v>QF</v>
      </c>
      <c r="CC45" s="162">
        <v>292</v>
      </c>
      <c r="CD45" s="131">
        <v>1592</v>
      </c>
      <c r="CE45" s="1"/>
      <c r="CF45" s="1"/>
      <c r="CG45" s="1"/>
      <c r="CH45" s="1"/>
      <c r="CJ45" s="164">
        <f t="shared" si="40"/>
        <v>1</v>
      </c>
      <c r="CK45" s="142" t="str">
        <f t="shared" si="23"/>
        <v>QF</v>
      </c>
      <c r="CL45" s="162">
        <v>368</v>
      </c>
      <c r="CM45" s="131">
        <v>1717</v>
      </c>
      <c r="CN45" s="1"/>
      <c r="CO45" s="1"/>
      <c r="CP45" s="1"/>
      <c r="CQ45" s="1"/>
      <c r="CS45" s="164">
        <f t="shared" si="24"/>
        <v>1</v>
      </c>
      <c r="CT45" s="142" t="str">
        <f t="shared" si="25"/>
        <v>QF</v>
      </c>
      <c r="CU45" s="162">
        <v>573</v>
      </c>
      <c r="CV45" s="131">
        <v>2429</v>
      </c>
      <c r="DB45" s="164">
        <f t="shared" si="26"/>
        <v>1</v>
      </c>
      <c r="DC45" s="142" t="str">
        <f t="shared" si="27"/>
        <v>QF</v>
      </c>
      <c r="DD45" s="131">
        <v>694</v>
      </c>
      <c r="DE45" s="163">
        <v>2054</v>
      </c>
      <c r="DK45" s="164">
        <f t="shared" si="28"/>
        <v>1</v>
      </c>
      <c r="DL45" s="142" t="str">
        <f t="shared" si="29"/>
        <v>F</v>
      </c>
      <c r="DM45" s="131">
        <v>744</v>
      </c>
      <c r="DN45" s="163">
        <v>2826</v>
      </c>
      <c r="DR45" s="98"/>
      <c r="DS45" s="98"/>
      <c r="DT45" s="164">
        <f t="shared" si="30"/>
        <v>1</v>
      </c>
      <c r="DU45" s="142" t="str">
        <f t="shared" si="31"/>
        <v>QF</v>
      </c>
      <c r="DV45" s="131">
        <v>1323</v>
      </c>
      <c r="DW45" s="163">
        <v>3476</v>
      </c>
      <c r="EA45" s="98"/>
      <c r="EC45" s="164">
        <f t="shared" si="32"/>
        <v>1</v>
      </c>
      <c r="ED45" s="142" t="str">
        <f t="shared" si="41"/>
        <v>QF</v>
      </c>
      <c r="EE45" s="98">
        <v>624</v>
      </c>
      <c r="EF45" s="131">
        <v>2481</v>
      </c>
      <c r="EJ45" s="98"/>
      <c r="EL45" s="164">
        <f t="shared" si="33"/>
        <v>1</v>
      </c>
      <c r="EM45" s="142" t="str">
        <f t="shared" si="42"/>
        <v>QF</v>
      </c>
      <c r="EN45" s="196">
        <v>329</v>
      </c>
      <c r="EO45" s="212">
        <v>1218</v>
      </c>
      <c r="EP45" s="212">
        <v>2614</v>
      </c>
      <c r="EV45" s="164">
        <f t="shared" si="34"/>
        <v>1</v>
      </c>
      <c r="EW45" t="str">
        <f t="shared" si="14"/>
        <v>SF</v>
      </c>
      <c r="EX45" s="487">
        <v>319</v>
      </c>
      <c r="EY45" s="487">
        <v>1241</v>
      </c>
      <c r="EZ45" s="487">
        <v>2557</v>
      </c>
    </row>
    <row r="46" spans="1:157" x14ac:dyDescent="0.25">
      <c r="A46" s="151">
        <f t="shared" si="1"/>
        <v>0</v>
      </c>
      <c r="B46" s="239"/>
      <c r="C46" s="131"/>
      <c r="D46" s="156"/>
      <c r="E46" s="2"/>
      <c r="F46" s="2"/>
      <c r="G46" s="2"/>
      <c r="I46" s="151">
        <f t="shared" si="2"/>
        <v>1</v>
      </c>
      <c r="J46" s="239" t="s">
        <v>63</v>
      </c>
      <c r="K46" s="131">
        <v>340</v>
      </c>
      <c r="L46" s="156"/>
      <c r="M46" s="2"/>
      <c r="N46" s="2"/>
      <c r="O46" s="2"/>
      <c r="Q46" s="151">
        <f t="shared" si="3"/>
        <v>1</v>
      </c>
      <c r="R46" s="142" t="str">
        <f t="shared" si="15"/>
        <v>F</v>
      </c>
      <c r="S46" s="146">
        <v>177</v>
      </c>
      <c r="T46" s="156"/>
      <c r="U46" s="2"/>
      <c r="V46" s="2"/>
      <c r="W46" s="2"/>
      <c r="Y46" s="151">
        <f t="shared" si="4"/>
        <v>1</v>
      </c>
      <c r="Z46" s="142" t="str">
        <f t="shared" si="16"/>
        <v>QF</v>
      </c>
      <c r="AA46" s="126">
        <v>182</v>
      </c>
      <c r="AB46" s="128">
        <v>343</v>
      </c>
      <c r="AC46" s="1"/>
      <c r="AD46" s="1"/>
      <c r="AE46" s="1"/>
      <c r="AF46" s="1"/>
      <c r="AH46" s="151">
        <f t="shared" si="5"/>
        <v>1</v>
      </c>
      <c r="AI46" s="142" t="str">
        <f t="shared" si="17"/>
        <v>QF</v>
      </c>
      <c r="AJ46" s="126">
        <v>233</v>
      </c>
      <c r="AK46" s="126">
        <v>665</v>
      </c>
      <c r="AL46" s="1"/>
      <c r="AM46" s="1"/>
      <c r="AN46" s="1"/>
      <c r="AO46" s="1"/>
      <c r="AQ46" s="151">
        <f t="shared" si="35"/>
        <v>1</v>
      </c>
      <c r="AR46" s="142" t="str">
        <f t="shared" si="18"/>
        <v>SF</v>
      </c>
      <c r="AS46" s="131">
        <v>288</v>
      </c>
      <c r="AT46" s="131">
        <v>1126</v>
      </c>
      <c r="AW46" s="114"/>
      <c r="AZ46" s="151">
        <f t="shared" si="36"/>
        <v>1</v>
      </c>
      <c r="BA46" s="142" t="str">
        <f t="shared" si="19"/>
        <v>WF</v>
      </c>
      <c r="BB46" s="131">
        <v>254</v>
      </c>
      <c r="BC46" s="131">
        <v>1219</v>
      </c>
      <c r="BI46" s="151">
        <f t="shared" si="37"/>
        <v>1</v>
      </c>
      <c r="BJ46" s="142" t="str">
        <f t="shared" si="20"/>
        <v>QF</v>
      </c>
      <c r="BK46" s="131">
        <v>229</v>
      </c>
      <c r="BL46" s="131">
        <v>1139</v>
      </c>
      <c r="BR46" s="151">
        <f t="shared" si="38"/>
        <v>1</v>
      </c>
      <c r="BS46" s="142" t="str">
        <f t="shared" si="21"/>
        <v>W</v>
      </c>
      <c r="BT46" s="131">
        <v>330</v>
      </c>
      <c r="BU46" s="131">
        <v>1712</v>
      </c>
      <c r="BZ46" s="98"/>
      <c r="CA46" s="151">
        <f t="shared" si="39"/>
        <v>1</v>
      </c>
      <c r="CB46" s="142" t="str">
        <f t="shared" si="22"/>
        <v>QF</v>
      </c>
      <c r="CC46" s="162">
        <v>304</v>
      </c>
      <c r="CD46" s="131">
        <v>1717</v>
      </c>
      <c r="CE46" s="1"/>
      <c r="CF46" s="1"/>
      <c r="CG46" s="1"/>
      <c r="CH46" s="1"/>
      <c r="CJ46" s="164">
        <f t="shared" si="40"/>
        <v>1</v>
      </c>
      <c r="CK46" s="142" t="str">
        <f t="shared" si="23"/>
        <v>QF</v>
      </c>
      <c r="CL46" s="164">
        <v>375</v>
      </c>
      <c r="CM46" s="131">
        <v>1902</v>
      </c>
      <c r="CN46" s="1"/>
      <c r="CO46" s="1"/>
      <c r="CP46" s="1"/>
      <c r="CQ46" s="1"/>
      <c r="CS46" s="164">
        <f t="shared" si="24"/>
        <v>1</v>
      </c>
      <c r="CT46" s="142" t="str">
        <f t="shared" si="25"/>
        <v>QF</v>
      </c>
      <c r="CU46" s="164">
        <v>604</v>
      </c>
      <c r="CV46" s="131">
        <v>2612</v>
      </c>
      <c r="DB46" s="164">
        <f t="shared" si="26"/>
        <v>1</v>
      </c>
      <c r="DC46" s="142" t="str">
        <f t="shared" si="27"/>
        <v>WF</v>
      </c>
      <c r="DD46" s="142">
        <v>781</v>
      </c>
      <c r="DE46" s="163">
        <v>2056</v>
      </c>
      <c r="DK46" s="164">
        <f t="shared" si="28"/>
        <v>1</v>
      </c>
      <c r="DL46" s="142" t="str">
        <f t="shared" si="29"/>
        <v>QF</v>
      </c>
      <c r="DM46" s="142">
        <v>781</v>
      </c>
      <c r="DN46" s="163">
        <v>2851</v>
      </c>
      <c r="DR46" s="98"/>
      <c r="DS46" s="98"/>
      <c r="DT46" s="164">
        <f t="shared" si="30"/>
        <v>1</v>
      </c>
      <c r="DU46" s="142" t="str">
        <f t="shared" si="31"/>
        <v>QF</v>
      </c>
      <c r="DV46" s="142">
        <v>1334</v>
      </c>
      <c r="DW46" s="163">
        <v>3481</v>
      </c>
      <c r="EA46" s="98"/>
      <c r="EC46" s="164">
        <f t="shared" si="32"/>
        <v>1</v>
      </c>
      <c r="ED46" s="142" t="str">
        <f t="shared" si="41"/>
        <v>QF</v>
      </c>
      <c r="EE46" s="151">
        <v>836</v>
      </c>
      <c r="EF46" s="131">
        <v>2485</v>
      </c>
      <c r="EJ46" s="98"/>
      <c r="EL46" s="164">
        <f t="shared" si="33"/>
        <v>1</v>
      </c>
      <c r="EM46" s="142" t="str">
        <f t="shared" si="42"/>
        <v>W</v>
      </c>
      <c r="EN46" s="196">
        <v>330</v>
      </c>
      <c r="EO46" s="212">
        <v>1255</v>
      </c>
      <c r="EP46" s="212">
        <v>2826</v>
      </c>
      <c r="EV46" s="164">
        <f t="shared" si="34"/>
        <v>1</v>
      </c>
      <c r="EW46" t="str">
        <f t="shared" si="14"/>
        <v>WC</v>
      </c>
      <c r="EX46" s="487">
        <v>330</v>
      </c>
      <c r="EY46" s="487">
        <v>1257</v>
      </c>
      <c r="EZ46" s="487">
        <v>2834</v>
      </c>
    </row>
    <row r="47" spans="1:157" x14ac:dyDescent="0.25">
      <c r="A47" s="151">
        <f t="shared" si="1"/>
        <v>0</v>
      </c>
      <c r="B47" s="164"/>
      <c r="C47" s="131"/>
      <c r="D47" s="156"/>
      <c r="E47" s="2"/>
      <c r="F47" s="2"/>
      <c r="G47" s="2"/>
      <c r="I47" s="151">
        <f t="shared" si="2"/>
        <v>1</v>
      </c>
      <c r="J47" s="164" t="s">
        <v>63</v>
      </c>
      <c r="K47" s="131">
        <v>349</v>
      </c>
      <c r="L47" s="156"/>
      <c r="M47" s="2"/>
      <c r="N47" s="2"/>
      <c r="O47" s="2"/>
      <c r="Q47" s="151">
        <f t="shared" si="3"/>
        <v>1</v>
      </c>
      <c r="R47" s="142" t="str">
        <f t="shared" si="15"/>
        <v>QF</v>
      </c>
      <c r="S47" s="146">
        <v>178</v>
      </c>
      <c r="T47" s="156"/>
      <c r="U47" s="2"/>
      <c r="V47" s="2"/>
      <c r="W47" s="2"/>
      <c r="Y47" s="151">
        <f t="shared" si="4"/>
        <v>1</v>
      </c>
      <c r="Z47" s="142" t="str">
        <f t="shared" si="16"/>
        <v>QF</v>
      </c>
      <c r="AA47" s="126">
        <v>188</v>
      </c>
      <c r="AB47" s="128">
        <v>353</v>
      </c>
      <c r="AC47" s="1"/>
      <c r="AD47" s="1"/>
      <c r="AE47" s="1"/>
      <c r="AF47" s="1"/>
      <c r="AH47" s="151">
        <f t="shared" si="5"/>
        <v>1</v>
      </c>
      <c r="AI47" s="142" t="str">
        <f t="shared" si="17"/>
        <v>W</v>
      </c>
      <c r="AJ47" s="126">
        <v>236</v>
      </c>
      <c r="AK47" s="128">
        <v>781</v>
      </c>
      <c r="AL47" s="1"/>
      <c r="AM47" s="1"/>
      <c r="AN47" s="1"/>
      <c r="AO47" s="1"/>
      <c r="AQ47" s="151">
        <f t="shared" si="35"/>
        <v>1</v>
      </c>
      <c r="AR47" s="142" t="str">
        <f t="shared" si="18"/>
        <v>SF</v>
      </c>
      <c r="AS47" s="131">
        <v>292</v>
      </c>
      <c r="AT47" s="131">
        <v>1218</v>
      </c>
      <c r="AW47" s="114"/>
      <c r="AZ47" s="151">
        <f t="shared" si="36"/>
        <v>1</v>
      </c>
      <c r="BA47" s="142" t="str">
        <f t="shared" si="19"/>
        <v>QF</v>
      </c>
      <c r="BB47" s="131">
        <v>269</v>
      </c>
      <c r="BC47" s="131">
        <v>1259</v>
      </c>
      <c r="BI47" s="151">
        <f t="shared" si="37"/>
        <v>1</v>
      </c>
      <c r="BJ47" s="142" t="str">
        <f t="shared" si="20"/>
        <v>F</v>
      </c>
      <c r="BK47" s="142">
        <v>233</v>
      </c>
      <c r="BL47" s="131">
        <v>1503</v>
      </c>
      <c r="BR47" s="151">
        <f t="shared" si="38"/>
        <v>1</v>
      </c>
      <c r="BS47" s="142" t="str">
        <f t="shared" si="21"/>
        <v>QF</v>
      </c>
      <c r="BT47" s="131">
        <v>341</v>
      </c>
      <c r="BU47" s="131">
        <v>1732</v>
      </c>
      <c r="BZ47" s="98"/>
      <c r="CA47" s="151">
        <f t="shared" si="39"/>
        <v>1</v>
      </c>
      <c r="CB47" s="142" t="str">
        <f t="shared" si="22"/>
        <v>QF</v>
      </c>
      <c r="CC47" s="164">
        <v>326</v>
      </c>
      <c r="CD47" s="131">
        <v>2016</v>
      </c>
      <c r="CE47" s="1"/>
      <c r="CF47" s="1"/>
      <c r="CG47" s="1"/>
      <c r="CH47" s="1"/>
      <c r="CJ47" s="164">
        <f t="shared" si="40"/>
        <v>1</v>
      </c>
      <c r="CK47" s="142" t="str">
        <f t="shared" si="23"/>
        <v>F</v>
      </c>
      <c r="CL47" s="162">
        <v>399</v>
      </c>
      <c r="CM47" s="131">
        <v>1918</v>
      </c>
      <c r="CN47" s="1"/>
      <c r="CO47" s="1"/>
      <c r="CP47" s="1"/>
      <c r="CQ47" s="1"/>
      <c r="CS47" s="164">
        <f t="shared" si="24"/>
        <v>1</v>
      </c>
      <c r="CT47" s="142" t="str">
        <f t="shared" si="25"/>
        <v>QF</v>
      </c>
      <c r="CU47" s="162">
        <v>624</v>
      </c>
      <c r="CV47" s="131">
        <v>2630</v>
      </c>
      <c r="DB47" s="164">
        <f t="shared" si="26"/>
        <v>1</v>
      </c>
      <c r="DC47" s="142" t="str">
        <f t="shared" si="27"/>
        <v>QF</v>
      </c>
      <c r="DD47" s="131">
        <v>842</v>
      </c>
      <c r="DE47" s="163">
        <v>2122</v>
      </c>
      <c r="DK47" s="164">
        <f t="shared" si="28"/>
        <v>1</v>
      </c>
      <c r="DL47" s="142" t="str">
        <f t="shared" si="29"/>
        <v>SF</v>
      </c>
      <c r="DM47" s="131">
        <v>868</v>
      </c>
      <c r="DN47" s="163">
        <v>3173</v>
      </c>
      <c r="DR47" s="98"/>
      <c r="DS47" s="98"/>
      <c r="DT47" s="164">
        <f t="shared" si="30"/>
        <v>1</v>
      </c>
      <c r="DU47" s="142" t="str">
        <f t="shared" si="31"/>
        <v>SF</v>
      </c>
      <c r="DV47" s="131">
        <v>1425</v>
      </c>
      <c r="DW47" s="163">
        <v>3539</v>
      </c>
      <c r="EA47" s="98"/>
      <c r="EC47" s="164">
        <f t="shared" si="32"/>
        <v>1</v>
      </c>
      <c r="ED47" s="142" t="str">
        <f t="shared" si="41"/>
        <v>SF</v>
      </c>
      <c r="EE47" s="98">
        <v>842</v>
      </c>
      <c r="EF47" s="131">
        <v>2557</v>
      </c>
      <c r="EJ47" s="98"/>
      <c r="EL47" s="164">
        <f t="shared" si="33"/>
        <v>1</v>
      </c>
      <c r="EM47" s="142" t="str">
        <f t="shared" si="42"/>
        <v>W</v>
      </c>
      <c r="EN47" s="196">
        <v>337</v>
      </c>
      <c r="EO47" s="212">
        <v>1310</v>
      </c>
      <c r="EP47" s="212">
        <v>3015</v>
      </c>
      <c r="EV47" s="164">
        <f t="shared" si="34"/>
        <v>1</v>
      </c>
      <c r="EW47" t="str">
        <f t="shared" si="14"/>
        <v>QF</v>
      </c>
      <c r="EX47" s="487">
        <v>333</v>
      </c>
      <c r="EY47" s="487">
        <v>1261</v>
      </c>
      <c r="EZ47" s="487">
        <v>3005</v>
      </c>
    </row>
    <row r="48" spans="1:157" x14ac:dyDescent="0.25">
      <c r="A48" s="151">
        <f t="shared" si="1"/>
        <v>0</v>
      </c>
      <c r="B48" s="164"/>
      <c r="C48" s="131"/>
      <c r="D48" s="156"/>
      <c r="E48" s="2"/>
      <c r="F48" s="2"/>
      <c r="G48" s="2"/>
      <c r="I48" s="151">
        <f t="shared" si="2"/>
        <v>1</v>
      </c>
      <c r="J48" s="164" t="s">
        <v>62</v>
      </c>
      <c r="K48" s="131">
        <v>3259</v>
      </c>
      <c r="L48" s="156"/>
      <c r="M48" s="2"/>
      <c r="N48" s="2"/>
      <c r="O48" s="2"/>
      <c r="Q48" s="151">
        <f t="shared" si="3"/>
        <v>1</v>
      </c>
      <c r="R48" s="142" t="str">
        <f t="shared" si="15"/>
        <v>QF</v>
      </c>
      <c r="S48" s="146">
        <v>190</v>
      </c>
      <c r="T48" s="156"/>
      <c r="U48" s="2"/>
      <c r="V48" s="2"/>
      <c r="W48" s="2"/>
      <c r="Y48" s="151">
        <f t="shared" si="4"/>
        <v>1</v>
      </c>
      <c r="Z48" s="142" t="str">
        <f t="shared" si="16"/>
        <v>QF</v>
      </c>
      <c r="AA48" s="126">
        <v>190</v>
      </c>
      <c r="AB48" s="128">
        <v>469</v>
      </c>
      <c r="AC48" s="1"/>
      <c r="AD48" s="1"/>
      <c r="AE48" s="1"/>
      <c r="AF48" s="1"/>
      <c r="AH48" s="151">
        <f t="shared" si="5"/>
        <v>1</v>
      </c>
      <c r="AI48" s="142" t="str">
        <f t="shared" si="17"/>
        <v>QF</v>
      </c>
      <c r="AJ48" s="128">
        <v>245</v>
      </c>
      <c r="AK48" s="126">
        <v>782</v>
      </c>
      <c r="AL48" s="1"/>
      <c r="AM48" s="1"/>
      <c r="AN48" s="1"/>
      <c r="AO48" s="1"/>
      <c r="AQ48" s="151">
        <f t="shared" si="35"/>
        <v>1</v>
      </c>
      <c r="AR48" s="142" t="str">
        <f t="shared" si="18"/>
        <v>QF</v>
      </c>
      <c r="AS48" s="131">
        <v>296</v>
      </c>
      <c r="AT48" s="131">
        <v>1272</v>
      </c>
      <c r="AW48" s="114"/>
      <c r="AZ48" s="151">
        <f t="shared" si="36"/>
        <v>1</v>
      </c>
      <c r="BA48" s="142" t="str">
        <f t="shared" si="19"/>
        <v>QF</v>
      </c>
      <c r="BB48" s="131">
        <v>279</v>
      </c>
      <c r="BC48" s="131">
        <v>1507</v>
      </c>
      <c r="BI48" s="151">
        <f t="shared" si="37"/>
        <v>1</v>
      </c>
      <c r="BJ48" s="142" t="str">
        <f t="shared" si="20"/>
        <v>QF</v>
      </c>
      <c r="BK48" s="131">
        <v>234</v>
      </c>
      <c r="BL48" s="131">
        <v>1511</v>
      </c>
      <c r="BR48" s="151">
        <f t="shared" si="38"/>
        <v>1</v>
      </c>
      <c r="BS48" s="142" t="str">
        <f t="shared" si="21"/>
        <v>QF</v>
      </c>
      <c r="BT48" s="131">
        <v>364</v>
      </c>
      <c r="BU48" s="131">
        <v>1816</v>
      </c>
      <c r="BZ48" s="98"/>
      <c r="CA48" s="151">
        <f t="shared" si="39"/>
        <v>1</v>
      </c>
      <c r="CB48" s="142" t="str">
        <f t="shared" si="22"/>
        <v>SF</v>
      </c>
      <c r="CC48" s="162">
        <v>330</v>
      </c>
      <c r="CD48" s="131">
        <v>2056</v>
      </c>
      <c r="CE48" s="1"/>
      <c r="CF48" s="1"/>
      <c r="CG48" s="1"/>
      <c r="CH48" s="1"/>
      <c r="CJ48" s="164">
        <f t="shared" si="40"/>
        <v>1</v>
      </c>
      <c r="CK48" s="142" t="str">
        <f t="shared" si="23"/>
        <v>QF</v>
      </c>
      <c r="CL48" s="162">
        <v>469</v>
      </c>
      <c r="CM48" s="131">
        <v>2056</v>
      </c>
      <c r="CN48" s="1"/>
      <c r="CO48" s="1"/>
      <c r="CP48" s="1"/>
      <c r="CQ48" s="1"/>
      <c r="CS48" s="164">
        <f t="shared" si="24"/>
        <v>1</v>
      </c>
      <c r="CT48" s="142" t="str">
        <f t="shared" si="25"/>
        <v>SF</v>
      </c>
      <c r="CU48" s="162">
        <v>668</v>
      </c>
      <c r="CV48" s="131">
        <v>2757</v>
      </c>
      <c r="DB48" s="164">
        <f t="shared" si="26"/>
        <v>1</v>
      </c>
      <c r="DC48" s="142" t="str">
        <f t="shared" si="27"/>
        <v>QF</v>
      </c>
      <c r="DD48" s="131">
        <v>846</v>
      </c>
      <c r="DE48" s="163">
        <v>2751</v>
      </c>
      <c r="DK48" s="164">
        <f t="shared" si="28"/>
        <v>1</v>
      </c>
      <c r="DL48" s="142" t="str">
        <f t="shared" si="29"/>
        <v>QF</v>
      </c>
      <c r="DM48" s="131">
        <v>971</v>
      </c>
      <c r="DN48" s="163">
        <v>3481</v>
      </c>
      <c r="DR48" s="98"/>
      <c r="DS48" s="151"/>
      <c r="DT48" s="164">
        <f t="shared" si="30"/>
        <v>1</v>
      </c>
      <c r="DU48" s="142" t="str">
        <f t="shared" si="31"/>
        <v>WC</v>
      </c>
      <c r="DV48" s="131">
        <v>1477</v>
      </c>
      <c r="DW48" s="163">
        <v>3990</v>
      </c>
      <c r="EA48" s="98"/>
      <c r="EC48" s="164">
        <f t="shared" si="32"/>
        <v>1</v>
      </c>
      <c r="ED48" s="142" t="str">
        <f t="shared" si="41"/>
        <v>QF</v>
      </c>
      <c r="EE48" s="98">
        <v>846</v>
      </c>
      <c r="EF48" s="131">
        <v>2590</v>
      </c>
      <c r="EJ48" s="98"/>
      <c r="EL48" s="164">
        <f t="shared" si="33"/>
        <v>1</v>
      </c>
      <c r="EM48" s="142" t="str">
        <f t="shared" si="42"/>
        <v>QF</v>
      </c>
      <c r="EN48" s="196">
        <v>340</v>
      </c>
      <c r="EO48" s="212">
        <v>1311</v>
      </c>
      <c r="EP48" s="212">
        <v>3132</v>
      </c>
      <c r="EV48" s="164">
        <f t="shared" si="34"/>
        <v>1</v>
      </c>
      <c r="EW48" t="str">
        <f t="shared" si="14"/>
        <v>SF</v>
      </c>
      <c r="EX48" s="487">
        <v>341</v>
      </c>
      <c r="EY48" s="487">
        <v>1305</v>
      </c>
      <c r="EZ48" s="487">
        <v>3015</v>
      </c>
    </row>
    <row r="49" spans="1:156" x14ac:dyDescent="0.25">
      <c r="A49" s="151">
        <f t="shared" si="1"/>
        <v>0</v>
      </c>
      <c r="B49" s="164"/>
      <c r="C49" s="131"/>
      <c r="D49" s="156"/>
      <c r="E49" s="2"/>
      <c r="F49" s="2"/>
      <c r="G49" s="2"/>
      <c r="I49" s="151">
        <f t="shared" si="2"/>
        <v>1</v>
      </c>
      <c r="J49" s="164" t="s">
        <v>62</v>
      </c>
      <c r="K49" s="131">
        <v>365</v>
      </c>
      <c r="L49" s="156"/>
      <c r="M49" s="2"/>
      <c r="N49" s="2"/>
      <c r="O49" s="2"/>
      <c r="Q49" s="151">
        <f t="shared" si="3"/>
        <v>1</v>
      </c>
      <c r="R49" s="142" t="str">
        <f t="shared" si="15"/>
        <v>SF</v>
      </c>
      <c r="S49" s="146">
        <v>192</v>
      </c>
      <c r="T49" s="156"/>
      <c r="U49" s="2"/>
      <c r="V49" s="2"/>
      <c r="W49" s="2"/>
      <c r="Y49" s="151">
        <f t="shared" si="4"/>
        <v>1</v>
      </c>
      <c r="Z49" s="142" t="str">
        <f t="shared" si="16"/>
        <v>F</v>
      </c>
      <c r="AA49" s="126">
        <v>201</v>
      </c>
      <c r="AB49" s="128">
        <v>522</v>
      </c>
      <c r="AC49" s="1"/>
      <c r="AD49" s="1"/>
      <c r="AE49" s="1"/>
      <c r="AF49" s="1"/>
      <c r="AH49" s="151">
        <f t="shared" si="5"/>
        <v>1</v>
      </c>
      <c r="AI49" s="142" t="str">
        <f t="shared" si="17"/>
        <v>QF</v>
      </c>
      <c r="AJ49" s="126">
        <v>247</v>
      </c>
      <c r="AK49" s="128">
        <v>818</v>
      </c>
      <c r="AL49" s="1"/>
      <c r="AM49" s="1"/>
      <c r="AN49" s="1"/>
      <c r="AO49" s="1"/>
      <c r="AQ49" s="151">
        <f t="shared" si="35"/>
        <v>1</v>
      </c>
      <c r="AR49" s="142" t="str">
        <f t="shared" si="18"/>
        <v>SF</v>
      </c>
      <c r="AS49" s="131">
        <v>302</v>
      </c>
      <c r="AT49" s="131">
        <v>1388</v>
      </c>
      <c r="AW49" s="114"/>
      <c r="AZ49" s="151">
        <f t="shared" si="36"/>
        <v>1</v>
      </c>
      <c r="BA49" s="142" t="str">
        <f t="shared" si="19"/>
        <v>QF</v>
      </c>
      <c r="BB49" s="131">
        <v>292</v>
      </c>
      <c r="BC49" s="131">
        <v>1510</v>
      </c>
      <c r="BI49" s="151">
        <f t="shared" si="37"/>
        <v>1</v>
      </c>
      <c r="BJ49" s="142" t="str">
        <f t="shared" si="20"/>
        <v>QF</v>
      </c>
      <c r="BK49" s="131">
        <v>237</v>
      </c>
      <c r="BL49" s="131">
        <v>1625</v>
      </c>
      <c r="BR49" s="151">
        <f t="shared" si="38"/>
        <v>1</v>
      </c>
      <c r="BS49" s="142" t="str">
        <f t="shared" si="21"/>
        <v>QF</v>
      </c>
      <c r="BT49" s="131">
        <v>365</v>
      </c>
      <c r="BU49" s="131">
        <v>1902</v>
      </c>
      <c r="BZ49" s="98"/>
      <c r="CA49" s="151">
        <f t="shared" si="39"/>
        <v>1</v>
      </c>
      <c r="CB49" s="142" t="str">
        <f t="shared" si="22"/>
        <v>WF</v>
      </c>
      <c r="CC49" s="162">
        <v>348</v>
      </c>
      <c r="CD49" s="131">
        <v>2166</v>
      </c>
      <c r="CE49" s="1"/>
      <c r="CF49" s="1"/>
      <c r="CG49" s="1"/>
      <c r="CH49" s="1"/>
      <c r="CJ49" s="164">
        <f t="shared" si="40"/>
        <v>1</v>
      </c>
      <c r="CK49" s="142" t="str">
        <f t="shared" si="23"/>
        <v>F</v>
      </c>
      <c r="CL49" s="164">
        <v>488</v>
      </c>
      <c r="CM49" s="131">
        <v>2753</v>
      </c>
      <c r="CN49" s="1"/>
      <c r="CO49" s="1"/>
      <c r="CP49" s="1"/>
      <c r="CQ49" s="1"/>
      <c r="CS49" s="164">
        <f t="shared" si="24"/>
        <v>1</v>
      </c>
      <c r="CT49" s="142" t="str">
        <f t="shared" si="25"/>
        <v>QF</v>
      </c>
      <c r="CU49" s="164">
        <v>706</v>
      </c>
      <c r="CV49" s="131">
        <v>2854</v>
      </c>
      <c r="DB49" s="164">
        <f t="shared" si="26"/>
        <v>1</v>
      </c>
      <c r="DC49" s="142" t="str">
        <f t="shared" si="27"/>
        <v>QF</v>
      </c>
      <c r="DD49" s="142">
        <v>935</v>
      </c>
      <c r="DE49" s="163">
        <v>2826</v>
      </c>
      <c r="DK49" s="164">
        <f t="shared" si="28"/>
        <v>1</v>
      </c>
      <c r="DL49" s="142" t="str">
        <f t="shared" si="29"/>
        <v>QF</v>
      </c>
      <c r="DM49" s="142">
        <v>973</v>
      </c>
      <c r="DN49" s="163">
        <v>3528</v>
      </c>
      <c r="DR49" s="98"/>
      <c r="DS49" s="98"/>
      <c r="DT49" s="164">
        <f t="shared" si="30"/>
        <v>1</v>
      </c>
      <c r="DU49" s="142" t="str">
        <f t="shared" si="31"/>
        <v>WF</v>
      </c>
      <c r="DV49" s="142">
        <v>1519</v>
      </c>
      <c r="DW49" s="163">
        <v>3997</v>
      </c>
      <c r="EA49" s="98"/>
      <c r="EC49" s="164">
        <f t="shared" si="32"/>
        <v>1</v>
      </c>
      <c r="ED49" s="142" t="str">
        <f t="shared" si="41"/>
        <v>QF</v>
      </c>
      <c r="EE49" s="151">
        <v>862</v>
      </c>
      <c r="EF49" s="131">
        <v>2848</v>
      </c>
      <c r="EJ49" s="98"/>
      <c r="EL49" s="164">
        <f t="shared" si="33"/>
        <v>1</v>
      </c>
      <c r="EM49" s="142" t="str">
        <f t="shared" si="42"/>
        <v>W</v>
      </c>
      <c r="EN49" s="196">
        <v>359</v>
      </c>
      <c r="EO49" s="212">
        <v>1318</v>
      </c>
      <c r="EP49" s="212">
        <v>3339</v>
      </c>
      <c r="EV49" s="164">
        <f t="shared" si="34"/>
        <v>1</v>
      </c>
      <c r="EW49" t="str">
        <f t="shared" si="14"/>
        <v>SF</v>
      </c>
      <c r="EX49" s="487">
        <v>346</v>
      </c>
      <c r="EY49" s="487">
        <v>1306</v>
      </c>
      <c r="EZ49" s="487">
        <v>3166</v>
      </c>
    </row>
    <row r="50" spans="1:156" x14ac:dyDescent="0.25">
      <c r="A50" s="151">
        <f t="shared" si="1"/>
        <v>0</v>
      </c>
      <c r="B50" s="164"/>
      <c r="C50" s="131"/>
      <c r="D50" s="156"/>
      <c r="E50" s="2"/>
      <c r="F50" s="2"/>
      <c r="G50" s="2"/>
      <c r="I50" s="151">
        <f t="shared" si="2"/>
        <v>1</v>
      </c>
      <c r="J50" s="164" t="s">
        <v>62</v>
      </c>
      <c r="K50" s="131">
        <v>388</v>
      </c>
      <c r="L50" s="156"/>
      <c r="M50" s="2"/>
      <c r="N50" s="2"/>
      <c r="O50" s="2"/>
      <c r="Q50" s="151">
        <f t="shared" si="3"/>
        <v>1</v>
      </c>
      <c r="R50" s="142" t="str">
        <f t="shared" si="15"/>
        <v>F</v>
      </c>
      <c r="S50" s="146">
        <v>217</v>
      </c>
      <c r="T50" s="156"/>
      <c r="U50" s="2"/>
      <c r="V50" s="2"/>
      <c r="W50" s="2"/>
      <c r="Y50" s="151">
        <f t="shared" si="4"/>
        <v>1</v>
      </c>
      <c r="Z50" s="142" t="str">
        <f t="shared" si="16"/>
        <v>SF</v>
      </c>
      <c r="AA50" s="126">
        <v>217</v>
      </c>
      <c r="AB50" s="128">
        <v>610</v>
      </c>
      <c r="AC50" s="1"/>
      <c r="AD50" s="1"/>
      <c r="AE50" s="1"/>
      <c r="AF50" s="1"/>
      <c r="AH50" s="151">
        <f t="shared" si="5"/>
        <v>1</v>
      </c>
      <c r="AI50" s="142" t="str">
        <f t="shared" si="17"/>
        <v>SF</v>
      </c>
      <c r="AJ50" s="128">
        <v>254</v>
      </c>
      <c r="AK50" s="126">
        <v>933</v>
      </c>
      <c r="AL50" s="1"/>
      <c r="AM50" s="1"/>
      <c r="AN50" s="1"/>
      <c r="AO50" s="1"/>
      <c r="AQ50" s="151">
        <f t="shared" si="35"/>
        <v>1</v>
      </c>
      <c r="AR50" s="142" t="str">
        <f t="shared" si="18"/>
        <v>QF</v>
      </c>
      <c r="AS50" s="131">
        <v>311</v>
      </c>
      <c r="AT50" s="131">
        <v>1391</v>
      </c>
      <c r="AW50" s="114"/>
      <c r="AZ50" s="151">
        <f t="shared" si="36"/>
        <v>1</v>
      </c>
      <c r="BA50" s="142" t="str">
        <f t="shared" si="19"/>
        <v>QF</v>
      </c>
      <c r="BB50" s="131">
        <v>293</v>
      </c>
      <c r="BC50" s="131">
        <v>1592</v>
      </c>
      <c r="BI50" s="151">
        <f t="shared" si="37"/>
        <v>1</v>
      </c>
      <c r="BJ50" s="142" t="str">
        <f t="shared" si="20"/>
        <v>SF</v>
      </c>
      <c r="BK50" s="131">
        <v>254</v>
      </c>
      <c r="BL50" s="131">
        <v>1718</v>
      </c>
      <c r="BR50" s="151">
        <f t="shared" si="38"/>
        <v>1</v>
      </c>
      <c r="BS50" s="142" t="str">
        <f t="shared" si="21"/>
        <v>F</v>
      </c>
      <c r="BT50" s="131">
        <v>386</v>
      </c>
      <c r="BU50" s="142">
        <v>2056</v>
      </c>
      <c r="BZ50" s="98"/>
      <c r="CA50" s="151">
        <f t="shared" si="39"/>
        <v>1</v>
      </c>
      <c r="CB50" s="142" t="str">
        <f t="shared" si="22"/>
        <v>QF</v>
      </c>
      <c r="CC50" s="164">
        <v>359</v>
      </c>
      <c r="CD50" s="131">
        <v>2171</v>
      </c>
      <c r="CE50" s="1"/>
      <c r="CF50" s="1"/>
      <c r="CG50" s="1"/>
      <c r="CH50" s="1"/>
      <c r="CJ50" s="164">
        <f t="shared" si="40"/>
        <v>1</v>
      </c>
      <c r="CK50" s="142" t="str">
        <f t="shared" si="23"/>
        <v>SF</v>
      </c>
      <c r="CL50" s="162">
        <v>503</v>
      </c>
      <c r="CM50" s="131">
        <v>2775</v>
      </c>
      <c r="CN50" s="1"/>
      <c r="CO50" s="1"/>
      <c r="CP50" s="1"/>
      <c r="CQ50" s="1"/>
      <c r="CS50" s="164">
        <f t="shared" si="24"/>
        <v>1</v>
      </c>
      <c r="CT50" s="142" t="str">
        <f t="shared" si="25"/>
        <v>QF</v>
      </c>
      <c r="CU50" s="162">
        <v>744</v>
      </c>
      <c r="CV50" s="131">
        <v>3138</v>
      </c>
      <c r="DB50" s="164">
        <f t="shared" si="26"/>
        <v>1</v>
      </c>
      <c r="DC50" s="142" t="str">
        <f t="shared" si="27"/>
        <v>QF</v>
      </c>
      <c r="DD50" s="131">
        <v>967</v>
      </c>
      <c r="DE50" s="163">
        <v>3138</v>
      </c>
      <c r="DK50" s="164">
        <f t="shared" si="28"/>
        <v>1</v>
      </c>
      <c r="DL50" s="142" t="str">
        <f t="shared" si="29"/>
        <v>WF</v>
      </c>
      <c r="DM50" s="131">
        <v>987</v>
      </c>
      <c r="DN50" s="163">
        <v>4143</v>
      </c>
      <c r="DR50" s="151"/>
      <c r="DS50" s="151"/>
      <c r="DT50" s="164">
        <f t="shared" si="30"/>
        <v>1</v>
      </c>
      <c r="DU50" s="142" t="str">
        <f t="shared" si="31"/>
        <v>F</v>
      </c>
      <c r="DV50" s="131">
        <v>1538</v>
      </c>
      <c r="DW50" s="163">
        <v>4039</v>
      </c>
      <c r="EA50" s="151"/>
      <c r="EC50" s="164">
        <f t="shared" si="32"/>
        <v>1</v>
      </c>
      <c r="ED50" s="142" t="str">
        <f t="shared" si="41"/>
        <v>QF</v>
      </c>
      <c r="EE50" s="98">
        <v>868</v>
      </c>
      <c r="EF50" s="131">
        <v>2907</v>
      </c>
      <c r="EJ50" s="151"/>
      <c r="EL50" s="164">
        <f t="shared" si="33"/>
        <v>1</v>
      </c>
      <c r="EM50" s="142" t="str">
        <f t="shared" si="42"/>
        <v>QF</v>
      </c>
      <c r="EN50" s="196">
        <v>365</v>
      </c>
      <c r="EO50" s="212">
        <v>1323</v>
      </c>
      <c r="EP50" s="212">
        <v>3476</v>
      </c>
      <c r="EV50" s="164">
        <f t="shared" si="34"/>
        <v>1</v>
      </c>
      <c r="EW50" t="str">
        <f t="shared" si="14"/>
        <v>QF</v>
      </c>
      <c r="EX50" s="487">
        <v>359</v>
      </c>
      <c r="EY50" s="487">
        <v>1323</v>
      </c>
      <c r="EZ50" s="487">
        <v>3211</v>
      </c>
    </row>
    <row r="51" spans="1:156" ht="13" thickBot="1" x14ac:dyDescent="0.3">
      <c r="A51" s="151">
        <f t="shared" si="1"/>
        <v>0</v>
      </c>
      <c r="B51" s="164"/>
      <c r="C51" s="132"/>
      <c r="D51" s="2"/>
      <c r="E51" s="2"/>
      <c r="F51" s="2"/>
      <c r="G51" s="2"/>
      <c r="I51" s="151">
        <f t="shared" si="2"/>
        <v>1</v>
      </c>
      <c r="J51" s="164" t="s">
        <v>63</v>
      </c>
      <c r="K51" s="132">
        <v>402</v>
      </c>
      <c r="L51" s="2"/>
      <c r="M51" s="2"/>
      <c r="N51" s="2"/>
      <c r="O51" s="2"/>
      <c r="Q51" s="151">
        <f t="shared" si="3"/>
        <v>1</v>
      </c>
      <c r="R51" s="142" t="str">
        <f t="shared" si="15"/>
        <v>QF</v>
      </c>
      <c r="S51" s="146">
        <v>230</v>
      </c>
      <c r="T51" s="2"/>
      <c r="U51" s="2"/>
      <c r="V51" s="2"/>
      <c r="W51" s="2"/>
      <c r="Y51" s="151">
        <f t="shared" si="4"/>
        <v>1</v>
      </c>
      <c r="Z51" s="142" t="str">
        <f t="shared" si="16"/>
        <v>QF</v>
      </c>
      <c r="AA51" s="126">
        <v>224</v>
      </c>
      <c r="AB51" s="129">
        <v>716</v>
      </c>
      <c r="AC51" s="1"/>
      <c r="AD51" s="1"/>
      <c r="AE51" s="1"/>
      <c r="AF51" s="1"/>
      <c r="AH51" s="151">
        <f t="shared" si="5"/>
        <v>1</v>
      </c>
      <c r="AI51" s="142" t="str">
        <f t="shared" si="17"/>
        <v>QF</v>
      </c>
      <c r="AJ51" s="126">
        <v>260</v>
      </c>
      <c r="AK51" s="129">
        <v>1114</v>
      </c>
      <c r="AL51" s="1"/>
      <c r="AM51" s="1"/>
      <c r="AN51" s="1"/>
      <c r="AO51" s="1"/>
      <c r="AQ51" s="151">
        <f t="shared" si="35"/>
        <v>1</v>
      </c>
      <c r="AR51" s="142" t="str">
        <f t="shared" si="18"/>
        <v>QF</v>
      </c>
      <c r="AS51" s="131">
        <v>316</v>
      </c>
      <c r="AT51" s="132">
        <v>1405</v>
      </c>
      <c r="AW51" s="114"/>
      <c r="AZ51" s="151">
        <f t="shared" si="36"/>
        <v>1</v>
      </c>
      <c r="BA51" s="142" t="str">
        <f t="shared" si="19"/>
        <v>QF</v>
      </c>
      <c r="BB51" s="131">
        <v>302</v>
      </c>
      <c r="BC51" s="132">
        <v>1647</v>
      </c>
      <c r="BI51" s="151">
        <f t="shared" si="37"/>
        <v>1</v>
      </c>
      <c r="BJ51" s="142" t="str">
        <f t="shared" si="20"/>
        <v>QF</v>
      </c>
      <c r="BK51" s="131">
        <v>269</v>
      </c>
      <c r="BL51" s="132">
        <v>1902</v>
      </c>
      <c r="BR51" s="151">
        <f t="shared" si="38"/>
        <v>1</v>
      </c>
      <c r="BS51" s="142" t="str">
        <f t="shared" si="21"/>
        <v>SF</v>
      </c>
      <c r="BT51" s="142">
        <v>469</v>
      </c>
      <c r="BU51" s="132">
        <v>2068</v>
      </c>
      <c r="BZ51" s="98"/>
      <c r="CA51" s="151">
        <f t="shared" si="39"/>
        <v>1</v>
      </c>
      <c r="CB51" s="142" t="str">
        <f t="shared" si="22"/>
        <v>F</v>
      </c>
      <c r="CC51" s="162">
        <v>365</v>
      </c>
      <c r="CD51" s="132">
        <v>2337</v>
      </c>
      <c r="CE51" s="1"/>
      <c r="CF51" s="1"/>
      <c r="CG51" s="1"/>
      <c r="CH51" s="1"/>
      <c r="CJ51" s="164">
        <f t="shared" si="40"/>
        <v>1</v>
      </c>
      <c r="CK51" s="142" t="str">
        <f t="shared" si="23"/>
        <v>QF</v>
      </c>
      <c r="CL51" s="164">
        <v>548</v>
      </c>
      <c r="CM51" s="132">
        <v>2970</v>
      </c>
      <c r="CN51" s="1"/>
      <c r="CO51" s="1"/>
      <c r="CP51" s="1"/>
      <c r="CQ51" s="1"/>
      <c r="CS51" s="164">
        <f t="shared" si="24"/>
        <v>1</v>
      </c>
      <c r="CT51" s="142" t="str">
        <f t="shared" si="25"/>
        <v>F</v>
      </c>
      <c r="CU51" s="164">
        <v>888</v>
      </c>
      <c r="CV51" s="132">
        <v>3357</v>
      </c>
      <c r="DB51" s="164">
        <f t="shared" si="26"/>
        <v>1</v>
      </c>
      <c r="DC51" s="142" t="str">
        <f t="shared" si="27"/>
        <v>W</v>
      </c>
      <c r="DD51" s="142">
        <v>968</v>
      </c>
      <c r="DE51" s="166">
        <v>3747</v>
      </c>
      <c r="DK51" s="164">
        <f t="shared" si="28"/>
        <v>1</v>
      </c>
      <c r="DL51" s="142" t="str">
        <f t="shared" si="29"/>
        <v>QF</v>
      </c>
      <c r="DM51" s="142">
        <v>1023</v>
      </c>
      <c r="DN51" s="166">
        <v>4334</v>
      </c>
      <c r="DR51" s="98"/>
      <c r="DS51" s="98"/>
      <c r="DT51" s="164">
        <f t="shared" si="30"/>
        <v>1</v>
      </c>
      <c r="DU51" s="142" t="str">
        <f t="shared" si="31"/>
        <v>QF</v>
      </c>
      <c r="DV51" s="142">
        <v>1569</v>
      </c>
      <c r="DW51" s="166">
        <v>4814</v>
      </c>
      <c r="EA51" s="98"/>
      <c r="EC51" s="164">
        <f t="shared" si="32"/>
        <v>1</v>
      </c>
      <c r="ED51" s="142" t="str">
        <f t="shared" si="41"/>
        <v>QF</v>
      </c>
      <c r="EE51" s="151">
        <v>900</v>
      </c>
      <c r="EF51" s="131">
        <v>2928</v>
      </c>
      <c r="EJ51" s="98"/>
      <c r="EL51" s="164">
        <f t="shared" si="33"/>
        <v>1</v>
      </c>
      <c r="EM51" s="142" t="str">
        <f t="shared" si="42"/>
        <v>W</v>
      </c>
      <c r="EN51" s="196">
        <v>368</v>
      </c>
      <c r="EO51" s="212">
        <v>1325</v>
      </c>
      <c r="EP51" s="212">
        <v>3663</v>
      </c>
      <c r="EV51" s="164">
        <f t="shared" si="34"/>
        <v>1</v>
      </c>
      <c r="EW51" t="str">
        <f t="shared" si="14"/>
        <v>QF</v>
      </c>
      <c r="EX51" s="487">
        <v>360</v>
      </c>
      <c r="EY51" s="487">
        <v>1405</v>
      </c>
      <c r="EZ51" s="487">
        <v>3339</v>
      </c>
    </row>
    <row r="52" spans="1:156" x14ac:dyDescent="0.25">
      <c r="A52" s="151"/>
      <c r="B52" s="151"/>
      <c r="C52" s="2"/>
      <c r="D52" s="2"/>
      <c r="E52" s="2"/>
      <c r="F52" s="2"/>
      <c r="G52" s="2"/>
      <c r="I52" s="151"/>
      <c r="J52" s="151"/>
      <c r="K52" s="2"/>
      <c r="L52" s="2"/>
      <c r="M52" s="2"/>
      <c r="N52" s="2"/>
      <c r="O52" s="2"/>
      <c r="Q52" s="151">
        <f t="shared" si="3"/>
        <v>1</v>
      </c>
      <c r="R52" s="142" t="str">
        <f t="shared" si="15"/>
        <v>QF</v>
      </c>
      <c r="S52" s="146">
        <v>233</v>
      </c>
      <c r="T52" s="2"/>
      <c r="U52" s="2"/>
      <c r="V52" s="2"/>
      <c r="W52" s="2"/>
      <c r="Y52" s="151">
        <f t="shared" si="4"/>
        <v>1</v>
      </c>
      <c r="Z52" s="142" t="str">
        <f t="shared" si="16"/>
        <v>QF</v>
      </c>
      <c r="AA52" s="126">
        <v>226</v>
      </c>
      <c r="AB52" s="1"/>
      <c r="AC52" s="1"/>
      <c r="AD52" s="1"/>
      <c r="AE52" s="1"/>
      <c r="AF52" s="1"/>
      <c r="AH52" s="151">
        <f t="shared" si="5"/>
        <v>1</v>
      </c>
      <c r="AI52" s="142" t="str">
        <f t="shared" si="17"/>
        <v>QF</v>
      </c>
      <c r="AJ52" s="126">
        <v>263</v>
      </c>
      <c r="AK52" s="1"/>
      <c r="AL52" s="1"/>
      <c r="AM52" s="1"/>
      <c r="AN52" s="1"/>
      <c r="AO52" s="1"/>
      <c r="AQ52" s="151">
        <f t="shared" si="35"/>
        <v>1</v>
      </c>
      <c r="AR52" s="142" t="str">
        <f t="shared" si="18"/>
        <v>F</v>
      </c>
      <c r="AS52" s="131">
        <v>322</v>
      </c>
      <c r="AT52" s="1"/>
      <c r="AU52" s="1"/>
      <c r="AV52" s="1"/>
      <c r="AW52" s="1"/>
      <c r="AX52" s="1"/>
      <c r="AZ52" s="151">
        <f t="shared" si="36"/>
        <v>1</v>
      </c>
      <c r="BA52" s="142" t="str">
        <f t="shared" si="19"/>
        <v>SF</v>
      </c>
      <c r="BB52" s="131">
        <v>312</v>
      </c>
      <c r="BC52" s="1"/>
      <c r="BD52" s="1"/>
      <c r="BE52" s="1"/>
      <c r="BF52" s="1"/>
      <c r="BG52" s="1"/>
      <c r="BI52" s="151">
        <f t="shared" si="37"/>
        <v>1</v>
      </c>
      <c r="BJ52" s="142" t="str">
        <f t="shared" si="20"/>
        <v>SF</v>
      </c>
      <c r="BK52" s="131">
        <v>271</v>
      </c>
      <c r="BL52" s="1"/>
      <c r="BM52" s="1"/>
      <c r="BN52" s="1"/>
      <c r="BO52" s="1"/>
      <c r="BP52" s="1"/>
      <c r="BR52" s="151">
        <f t="shared" si="38"/>
        <v>1</v>
      </c>
      <c r="BS52" s="142" t="str">
        <f t="shared" si="21"/>
        <v>QF</v>
      </c>
      <c r="BT52" s="131">
        <v>488</v>
      </c>
      <c r="BU52" s="1"/>
      <c r="BV52" s="1"/>
      <c r="BW52" s="1"/>
      <c r="BX52" s="1"/>
      <c r="BY52" s="1"/>
      <c r="BZ52" s="98"/>
      <c r="CA52" s="151">
        <f t="shared" si="39"/>
        <v>1</v>
      </c>
      <c r="CB52" s="142" t="str">
        <f t="shared" si="22"/>
        <v>F</v>
      </c>
      <c r="CC52" s="164">
        <v>368</v>
      </c>
      <c r="CD52" s="1"/>
      <c r="CE52" s="1"/>
      <c r="CF52" s="1"/>
      <c r="CG52" s="1"/>
      <c r="CH52" s="1"/>
      <c r="CJ52" s="164">
        <f t="shared" si="40"/>
        <v>1</v>
      </c>
      <c r="CK52" s="142" t="str">
        <f t="shared" si="23"/>
        <v>QF</v>
      </c>
      <c r="CL52" s="162">
        <v>624</v>
      </c>
      <c r="CM52" s="1"/>
      <c r="CN52" s="1"/>
      <c r="CO52" s="1"/>
      <c r="CP52" s="1"/>
      <c r="CQ52" s="1"/>
      <c r="CS52" s="164">
        <f t="shared" si="24"/>
        <v>1</v>
      </c>
      <c r="CT52" s="142" t="str">
        <f t="shared" si="25"/>
        <v>QF</v>
      </c>
      <c r="CU52" s="162">
        <v>910</v>
      </c>
      <c r="DB52" s="164">
        <f t="shared" si="26"/>
        <v>1</v>
      </c>
      <c r="DC52" s="142" t="str">
        <f t="shared" si="27"/>
        <v>WC</v>
      </c>
      <c r="DD52" s="131">
        <v>973</v>
      </c>
      <c r="DK52" s="164">
        <f t="shared" si="28"/>
        <v>1</v>
      </c>
      <c r="DL52" s="142" t="str">
        <f t="shared" si="29"/>
        <v>W</v>
      </c>
      <c r="DM52" s="131">
        <v>1114</v>
      </c>
      <c r="DR52" s="98"/>
      <c r="DS52" s="151"/>
      <c r="DT52" s="164">
        <f t="shared" si="30"/>
        <v>1</v>
      </c>
      <c r="DU52" s="142" t="str">
        <f t="shared" si="31"/>
        <v>W</v>
      </c>
      <c r="DV52" s="131">
        <v>1640</v>
      </c>
      <c r="EA52" s="98"/>
      <c r="EC52" s="164">
        <f t="shared" si="32"/>
        <v>1</v>
      </c>
      <c r="ED52" s="142" t="str">
        <f t="shared" si="41"/>
        <v>QF</v>
      </c>
      <c r="EE52" s="98">
        <v>910</v>
      </c>
      <c r="EF52" s="212">
        <v>3098</v>
      </c>
      <c r="EJ52" s="98"/>
      <c r="EL52" s="164">
        <f t="shared" si="33"/>
        <v>1</v>
      </c>
      <c r="EM52" s="142" t="str">
        <f t="shared" si="42"/>
        <v>QF</v>
      </c>
      <c r="EN52" s="196">
        <v>379</v>
      </c>
      <c r="EO52" s="212">
        <v>1501</v>
      </c>
      <c r="EP52" s="212">
        <v>3824</v>
      </c>
      <c r="EV52" s="164">
        <f t="shared" si="34"/>
        <v>1</v>
      </c>
      <c r="EW52" t="str">
        <f t="shared" si="14"/>
        <v>WS</v>
      </c>
      <c r="EX52" s="487">
        <v>364</v>
      </c>
      <c r="EY52" s="487">
        <v>1477</v>
      </c>
      <c r="EZ52" s="487">
        <v>3476</v>
      </c>
    </row>
    <row r="53" spans="1:156" x14ac:dyDescent="0.25">
      <c r="A53" s="151"/>
      <c r="B53" s="151"/>
      <c r="C53" s="2"/>
      <c r="D53" s="2"/>
      <c r="E53" s="2"/>
      <c r="F53" s="2"/>
      <c r="G53" s="2"/>
      <c r="I53" s="151"/>
      <c r="J53" s="151"/>
      <c r="K53" s="2"/>
      <c r="L53" s="2"/>
      <c r="M53" s="2"/>
      <c r="N53" s="2"/>
      <c r="O53" s="2"/>
      <c r="Q53" s="151">
        <f t="shared" si="3"/>
        <v>1</v>
      </c>
      <c r="R53" s="142" t="str">
        <f t="shared" si="15"/>
        <v>QF</v>
      </c>
      <c r="S53" s="146">
        <v>235</v>
      </c>
      <c r="T53" s="2"/>
      <c r="U53" s="2"/>
      <c r="V53" s="2"/>
      <c r="W53" s="2"/>
      <c r="Y53" s="151">
        <f t="shared" si="4"/>
        <v>1</v>
      </c>
      <c r="Z53" s="142" t="str">
        <f t="shared" si="16"/>
        <v>F</v>
      </c>
      <c r="AA53" s="127">
        <v>230</v>
      </c>
      <c r="AB53" s="1"/>
      <c r="AC53" s="1"/>
      <c r="AD53" s="1"/>
      <c r="AE53" s="1"/>
      <c r="AF53" s="1"/>
      <c r="AH53" s="151">
        <f t="shared" si="5"/>
        <v>1</v>
      </c>
      <c r="AI53" s="142" t="str">
        <f t="shared" si="17"/>
        <v>SF</v>
      </c>
      <c r="AJ53" s="126">
        <v>267</v>
      </c>
      <c r="AK53" s="1"/>
      <c r="AL53" s="1"/>
      <c r="AM53" s="1"/>
      <c r="AN53" s="1"/>
      <c r="AO53" s="1"/>
      <c r="AQ53" s="151">
        <f t="shared" si="35"/>
        <v>1</v>
      </c>
      <c r="AR53" s="142" t="str">
        <f t="shared" si="18"/>
        <v>SF</v>
      </c>
      <c r="AS53" s="131">
        <v>330</v>
      </c>
      <c r="AT53" s="1"/>
      <c r="AU53" s="1"/>
      <c r="AV53" s="1"/>
      <c r="AW53" s="1"/>
      <c r="AX53" s="1"/>
      <c r="AZ53" s="151">
        <f t="shared" si="36"/>
        <v>1</v>
      </c>
      <c r="BA53" s="142" t="str">
        <f t="shared" si="19"/>
        <v>QF</v>
      </c>
      <c r="BB53" s="131">
        <v>322</v>
      </c>
      <c r="BC53" s="1"/>
      <c r="BD53" s="1"/>
      <c r="BE53" s="1"/>
      <c r="BF53" s="1"/>
      <c r="BG53" s="1"/>
      <c r="BI53" s="151">
        <f t="shared" si="37"/>
        <v>1</v>
      </c>
      <c r="BJ53" s="142" t="str">
        <f t="shared" si="20"/>
        <v>QF</v>
      </c>
      <c r="BK53" s="131">
        <v>279</v>
      </c>
      <c r="BL53" s="1"/>
      <c r="BM53" s="1"/>
      <c r="BN53" s="1"/>
      <c r="BO53" s="1"/>
      <c r="BP53" s="1"/>
      <c r="BR53" s="151">
        <f t="shared" si="38"/>
        <v>1</v>
      </c>
      <c r="BS53" s="142" t="str">
        <f t="shared" si="21"/>
        <v>SF</v>
      </c>
      <c r="BT53" s="131">
        <v>494</v>
      </c>
      <c r="BU53" s="1"/>
      <c r="BV53" s="1"/>
      <c r="BW53" s="1"/>
      <c r="BX53" s="1"/>
      <c r="BY53" s="1"/>
      <c r="BZ53" s="98"/>
      <c r="CA53" s="151">
        <f t="shared" si="39"/>
        <v>1</v>
      </c>
      <c r="CB53" s="142" t="str">
        <f t="shared" si="22"/>
        <v>F</v>
      </c>
      <c r="CC53" s="162">
        <v>384</v>
      </c>
      <c r="CD53" s="1"/>
      <c r="CE53" s="1"/>
      <c r="CF53" s="1"/>
      <c r="CG53" s="1"/>
      <c r="CH53" s="1"/>
      <c r="CJ53" s="164">
        <f t="shared" si="40"/>
        <v>1</v>
      </c>
      <c r="CK53" s="142" t="str">
        <f t="shared" si="23"/>
        <v>QF</v>
      </c>
      <c r="CL53" s="162">
        <v>668</v>
      </c>
      <c r="CM53" s="1"/>
      <c r="CN53" s="1"/>
      <c r="CO53" s="1"/>
      <c r="CP53" s="1"/>
      <c r="CQ53" s="1"/>
      <c r="CS53" s="164">
        <f t="shared" si="24"/>
        <v>1</v>
      </c>
      <c r="CT53" s="142" t="str">
        <f t="shared" si="25"/>
        <v>SF</v>
      </c>
      <c r="CU53" s="162">
        <v>968</v>
      </c>
      <c r="DB53" s="164">
        <f t="shared" si="26"/>
        <v>1</v>
      </c>
      <c r="DC53" s="142" t="str">
        <f t="shared" si="27"/>
        <v>W</v>
      </c>
      <c r="DD53" s="131">
        <v>987</v>
      </c>
      <c r="DK53" s="164">
        <f t="shared" si="28"/>
        <v>1</v>
      </c>
      <c r="DL53" s="142" t="str">
        <f t="shared" si="29"/>
        <v>SF</v>
      </c>
      <c r="DM53" s="131">
        <v>1218</v>
      </c>
      <c r="DR53" s="98"/>
      <c r="DS53" s="98"/>
      <c r="DT53" s="164">
        <f t="shared" si="30"/>
        <v>1</v>
      </c>
      <c r="DU53" s="142" t="str">
        <f t="shared" si="31"/>
        <v>QF</v>
      </c>
      <c r="DV53" s="131">
        <v>1660</v>
      </c>
      <c r="EA53" s="98"/>
      <c r="EC53" s="164">
        <f t="shared" si="32"/>
        <v>1</v>
      </c>
      <c r="ED53" s="142" t="str">
        <f t="shared" si="41"/>
        <v>F</v>
      </c>
      <c r="EE53" s="98">
        <v>971</v>
      </c>
      <c r="EF53" s="212">
        <v>3393</v>
      </c>
      <c r="EJ53" s="98"/>
      <c r="EL53" s="164">
        <f t="shared" si="33"/>
        <v>1</v>
      </c>
      <c r="EM53" s="142" t="str">
        <f t="shared" si="42"/>
        <v>F</v>
      </c>
      <c r="EN53" s="196">
        <v>384</v>
      </c>
      <c r="EO53" s="212">
        <v>1574</v>
      </c>
      <c r="EP53" s="212">
        <v>3944</v>
      </c>
      <c r="EV53" s="164">
        <f t="shared" si="34"/>
        <v>1</v>
      </c>
      <c r="EW53" t="str">
        <f t="shared" si="14"/>
        <v>QF</v>
      </c>
      <c r="EX53" s="487">
        <v>365</v>
      </c>
      <c r="EY53" s="487">
        <v>1501</v>
      </c>
      <c r="EZ53" s="487">
        <v>3538</v>
      </c>
    </row>
    <row r="54" spans="1:156" x14ac:dyDescent="0.25">
      <c r="A54" s="151"/>
      <c r="B54" s="151"/>
      <c r="C54" s="2"/>
      <c r="D54" s="2"/>
      <c r="E54" s="2"/>
      <c r="F54" s="2"/>
      <c r="G54" s="2"/>
      <c r="I54" s="151"/>
      <c r="J54" s="151"/>
      <c r="K54" s="2"/>
      <c r="L54" s="2"/>
      <c r="M54" s="2"/>
      <c r="N54" s="2"/>
      <c r="O54" s="2"/>
      <c r="Q54" s="151">
        <f t="shared" si="3"/>
        <v>1</v>
      </c>
      <c r="R54" s="142" t="str">
        <f t="shared" si="15"/>
        <v>SF</v>
      </c>
      <c r="S54" s="146">
        <v>236</v>
      </c>
      <c r="T54" s="2"/>
      <c r="U54" s="2"/>
      <c r="V54" s="2"/>
      <c r="W54" s="2"/>
      <c r="Y54" s="151">
        <f t="shared" si="4"/>
        <v>1</v>
      </c>
      <c r="Z54" s="142" t="str">
        <f t="shared" si="16"/>
        <v>W</v>
      </c>
      <c r="AA54" s="127">
        <v>233</v>
      </c>
      <c r="AB54" s="1"/>
      <c r="AC54" s="1"/>
      <c r="AD54" s="1"/>
      <c r="AE54" s="1"/>
      <c r="AF54" s="1"/>
      <c r="AH54" s="151">
        <f t="shared" si="5"/>
        <v>1</v>
      </c>
      <c r="AI54" s="142" t="str">
        <f t="shared" si="17"/>
        <v>QF</v>
      </c>
      <c r="AJ54" s="126">
        <v>271</v>
      </c>
      <c r="AK54" s="1"/>
      <c r="AL54" s="1"/>
      <c r="AM54" s="1"/>
      <c r="AN54" s="1"/>
      <c r="AO54" s="1"/>
      <c r="AQ54" s="151">
        <f t="shared" si="35"/>
        <v>1</v>
      </c>
      <c r="AR54" s="142" t="str">
        <f t="shared" si="18"/>
        <v>W</v>
      </c>
      <c r="AS54" s="131">
        <v>340</v>
      </c>
      <c r="AT54" s="1"/>
      <c r="AU54" s="1"/>
      <c r="AV54" s="1"/>
      <c r="AW54" s="1"/>
      <c r="AX54" s="1"/>
      <c r="AZ54" s="151">
        <f t="shared" si="36"/>
        <v>1</v>
      </c>
      <c r="BA54" s="142" t="str">
        <f t="shared" si="19"/>
        <v>WC</v>
      </c>
      <c r="BB54" s="131">
        <v>330</v>
      </c>
      <c r="BC54" s="1"/>
      <c r="BD54" s="1"/>
      <c r="BE54" s="1"/>
      <c r="BF54" s="1"/>
      <c r="BG54" s="1"/>
      <c r="BI54" s="151">
        <f t="shared" si="37"/>
        <v>1</v>
      </c>
      <c r="BJ54" s="142" t="str">
        <f t="shared" si="20"/>
        <v>SF</v>
      </c>
      <c r="BK54" s="131">
        <v>291</v>
      </c>
      <c r="BL54" s="1"/>
      <c r="BM54" s="1"/>
      <c r="BN54" s="1"/>
      <c r="BO54" s="1"/>
      <c r="BP54" s="1"/>
      <c r="BR54" s="151">
        <f t="shared" si="38"/>
        <v>1</v>
      </c>
      <c r="BS54" s="142" t="str">
        <f t="shared" si="21"/>
        <v>F</v>
      </c>
      <c r="BT54" s="131">
        <v>503</v>
      </c>
      <c r="BU54" s="1"/>
      <c r="BV54" s="1"/>
      <c r="BW54" s="1"/>
      <c r="BX54" s="1"/>
      <c r="BY54" s="1"/>
      <c r="BZ54" s="151"/>
      <c r="CA54" s="151">
        <f t="shared" si="39"/>
        <v>1</v>
      </c>
      <c r="CB54" s="142" t="str">
        <f t="shared" si="22"/>
        <v>QF</v>
      </c>
      <c r="CC54" s="162">
        <v>386</v>
      </c>
      <c r="CD54" s="1"/>
      <c r="CE54" s="1"/>
      <c r="CF54" s="1"/>
      <c r="CG54" s="1"/>
      <c r="CH54" s="1"/>
      <c r="CJ54" s="164">
        <f t="shared" si="40"/>
        <v>1</v>
      </c>
      <c r="CK54" s="142" t="str">
        <f t="shared" si="23"/>
        <v>QF</v>
      </c>
      <c r="CL54" s="164">
        <v>708</v>
      </c>
      <c r="CM54" s="1"/>
      <c r="CN54" s="1"/>
      <c r="CO54" s="1"/>
      <c r="CP54" s="1"/>
      <c r="CQ54" s="1"/>
      <c r="CS54" s="164">
        <f t="shared" si="24"/>
        <v>1</v>
      </c>
      <c r="CT54" s="142" t="str">
        <f t="shared" si="25"/>
        <v>QF</v>
      </c>
      <c r="CU54" s="164">
        <v>971</v>
      </c>
      <c r="DB54" s="164">
        <f t="shared" si="26"/>
        <v>1</v>
      </c>
      <c r="DC54" s="142" t="str">
        <f t="shared" si="27"/>
        <v>QF</v>
      </c>
      <c r="DD54" s="142">
        <v>1014</v>
      </c>
      <c r="DK54" s="164">
        <f t="shared" si="28"/>
        <v>1</v>
      </c>
      <c r="DL54" s="142" t="str">
        <f t="shared" si="29"/>
        <v>QF</v>
      </c>
      <c r="DM54" s="142">
        <v>1323</v>
      </c>
      <c r="DR54" s="98"/>
      <c r="DS54" s="98"/>
      <c r="DT54" s="164">
        <f t="shared" si="30"/>
        <v>1</v>
      </c>
      <c r="DU54" s="142" t="str">
        <f t="shared" si="31"/>
        <v>SF</v>
      </c>
      <c r="DV54" s="142">
        <v>1676</v>
      </c>
      <c r="EA54" s="98"/>
      <c r="EC54" s="164">
        <f t="shared" si="32"/>
        <v>1</v>
      </c>
      <c r="ED54" s="142" t="str">
        <f t="shared" si="41"/>
        <v>W</v>
      </c>
      <c r="EE54" s="151">
        <v>973</v>
      </c>
      <c r="EF54" s="212">
        <v>3539</v>
      </c>
      <c r="EJ54" s="98"/>
      <c r="EL54" s="164">
        <f t="shared" si="33"/>
        <v>1</v>
      </c>
      <c r="EM54" s="142" t="str">
        <f t="shared" si="42"/>
        <v>QF</v>
      </c>
      <c r="EN54" s="196">
        <v>399</v>
      </c>
      <c r="EO54" s="212">
        <v>1592</v>
      </c>
      <c r="EP54" s="212">
        <v>3996</v>
      </c>
      <c r="EV54" s="164">
        <f t="shared" si="34"/>
        <v>1</v>
      </c>
      <c r="EW54" t="str">
        <f t="shared" si="14"/>
        <v>W</v>
      </c>
      <c r="EX54" s="487">
        <v>379</v>
      </c>
      <c r="EY54" s="487">
        <v>1619</v>
      </c>
      <c r="EZ54" s="487">
        <v>4678</v>
      </c>
    </row>
    <row r="55" spans="1:156" x14ac:dyDescent="0.25">
      <c r="A55" s="151"/>
      <c r="B55" s="151"/>
      <c r="C55" s="2"/>
      <c r="D55" s="2"/>
      <c r="E55" s="2"/>
      <c r="F55" s="2"/>
      <c r="G55" s="2"/>
      <c r="I55" s="151"/>
      <c r="J55" s="151"/>
      <c r="K55" s="2"/>
      <c r="L55" s="2"/>
      <c r="M55" s="2"/>
      <c r="N55" s="2"/>
      <c r="O55" s="2"/>
      <c r="Q55" s="151">
        <f t="shared" si="3"/>
        <v>1</v>
      </c>
      <c r="R55" s="142" t="str">
        <f t="shared" si="15"/>
        <v>SF</v>
      </c>
      <c r="S55" s="146">
        <v>249</v>
      </c>
      <c r="T55" s="2"/>
      <c r="U55" s="2"/>
      <c r="V55" s="2"/>
      <c r="W55" s="2"/>
      <c r="Y55" s="151">
        <f t="shared" si="4"/>
        <v>1</v>
      </c>
      <c r="Z55" s="142" t="str">
        <f t="shared" si="16"/>
        <v>QF</v>
      </c>
      <c r="AA55" s="128">
        <v>236</v>
      </c>
      <c r="AB55" s="1"/>
      <c r="AC55" s="1"/>
      <c r="AD55" s="1"/>
      <c r="AE55" s="1"/>
      <c r="AF55" s="1"/>
      <c r="AH55" s="151">
        <f t="shared" si="5"/>
        <v>1</v>
      </c>
      <c r="AI55" s="142" t="str">
        <f t="shared" si="17"/>
        <v>W</v>
      </c>
      <c r="AJ55" s="126">
        <v>292</v>
      </c>
      <c r="AK55" s="1"/>
      <c r="AL55" s="1"/>
      <c r="AM55" s="1"/>
      <c r="AN55" s="1"/>
      <c r="AO55" s="1"/>
      <c r="AQ55" s="151">
        <f t="shared" si="35"/>
        <v>1</v>
      </c>
      <c r="AR55" s="142" t="str">
        <f t="shared" si="18"/>
        <v>QF</v>
      </c>
      <c r="AS55" s="131">
        <v>341</v>
      </c>
      <c r="AT55" s="1"/>
      <c r="AU55" s="1"/>
      <c r="AV55" s="1"/>
      <c r="AW55" s="1"/>
      <c r="AX55" s="1"/>
      <c r="AZ55" s="151">
        <f t="shared" si="36"/>
        <v>1</v>
      </c>
      <c r="BA55" s="142" t="str">
        <f t="shared" si="19"/>
        <v>F</v>
      </c>
      <c r="BB55" s="131">
        <v>337</v>
      </c>
      <c r="BC55" s="1"/>
      <c r="BD55" s="1"/>
      <c r="BE55" s="1"/>
      <c r="BF55" s="1"/>
      <c r="BG55" s="1"/>
      <c r="BI55" s="151">
        <f t="shared" si="37"/>
        <v>1</v>
      </c>
      <c r="BJ55" s="142" t="str">
        <f t="shared" si="20"/>
        <v>WC</v>
      </c>
      <c r="BK55" s="131">
        <v>296</v>
      </c>
      <c r="BL55" s="1"/>
      <c r="BM55" s="1"/>
      <c r="BN55" s="1"/>
      <c r="BO55" s="1"/>
      <c r="BP55" s="1"/>
      <c r="BR55" s="151">
        <f t="shared" si="38"/>
        <v>1</v>
      </c>
      <c r="BS55" s="142" t="str">
        <f t="shared" si="21"/>
        <v>QF</v>
      </c>
      <c r="BT55" s="131">
        <v>537</v>
      </c>
      <c r="BU55" s="1"/>
      <c r="BV55" s="1"/>
      <c r="BW55" s="1"/>
      <c r="BX55" s="1"/>
      <c r="BY55" s="1"/>
      <c r="BZ55" s="98"/>
      <c r="CA55" s="151">
        <f t="shared" si="39"/>
        <v>1</v>
      </c>
      <c r="CB55" s="142" t="str">
        <f t="shared" si="22"/>
        <v>QF</v>
      </c>
      <c r="CC55" s="164">
        <v>469</v>
      </c>
      <c r="CD55" s="1"/>
      <c r="CE55" s="1"/>
      <c r="CF55" s="1"/>
      <c r="CG55" s="1"/>
      <c r="CH55" s="1"/>
      <c r="CJ55" s="164">
        <f t="shared" si="40"/>
        <v>1</v>
      </c>
      <c r="CK55" s="142" t="str">
        <f t="shared" si="23"/>
        <v>QF</v>
      </c>
      <c r="CL55" s="162">
        <v>716</v>
      </c>
      <c r="CM55" s="1"/>
      <c r="CN55" s="1"/>
      <c r="CO55" s="1"/>
      <c r="CP55" s="1"/>
      <c r="CQ55" s="1"/>
      <c r="CS55" s="164">
        <f t="shared" si="24"/>
        <v>1</v>
      </c>
      <c r="CT55" s="142" t="str">
        <f t="shared" si="25"/>
        <v>QF</v>
      </c>
      <c r="CU55" s="162">
        <v>1058</v>
      </c>
      <c r="DB55" s="164">
        <f t="shared" si="26"/>
        <v>1</v>
      </c>
      <c r="DC55" s="142" t="str">
        <f t="shared" si="27"/>
        <v>SF</v>
      </c>
      <c r="DD55" s="131">
        <v>1023</v>
      </c>
      <c r="DK55" s="164">
        <f t="shared" si="28"/>
        <v>1</v>
      </c>
      <c r="DL55" s="142" t="str">
        <f t="shared" si="29"/>
        <v>SF</v>
      </c>
      <c r="DM55" s="131">
        <v>1477</v>
      </c>
      <c r="DR55" s="98"/>
      <c r="DS55" s="98"/>
      <c r="DT55" s="164">
        <f t="shared" si="30"/>
        <v>1</v>
      </c>
      <c r="DU55" s="142" t="str">
        <f t="shared" si="31"/>
        <v>W</v>
      </c>
      <c r="DV55" s="131">
        <v>1678</v>
      </c>
      <c r="EA55" s="98"/>
      <c r="EC55" s="164">
        <f t="shared" si="32"/>
        <v>1</v>
      </c>
      <c r="ED55" s="142" t="str">
        <f t="shared" si="41"/>
        <v>QF</v>
      </c>
      <c r="EE55" s="98">
        <v>987</v>
      </c>
      <c r="EF55" s="212">
        <v>3928</v>
      </c>
      <c r="EJ55" s="98"/>
      <c r="EL55" s="164">
        <f t="shared" si="33"/>
        <v>1</v>
      </c>
      <c r="EM55" s="142" t="str">
        <f t="shared" si="42"/>
        <v>QF</v>
      </c>
      <c r="EN55" s="196">
        <v>469</v>
      </c>
      <c r="EO55" s="212">
        <v>1619</v>
      </c>
      <c r="EP55" s="212">
        <v>4039</v>
      </c>
      <c r="EV55" s="164">
        <f t="shared" si="34"/>
        <v>1</v>
      </c>
      <c r="EW55" t="str">
        <f t="shared" si="14"/>
        <v>F</v>
      </c>
      <c r="EX55" s="487">
        <v>494</v>
      </c>
      <c r="EY55" s="487">
        <v>1662</v>
      </c>
      <c r="EZ55" s="487">
        <v>5050</v>
      </c>
    </row>
    <row r="56" spans="1:156" x14ac:dyDescent="0.25">
      <c r="A56" s="151"/>
      <c r="B56" s="151"/>
      <c r="C56" s="2"/>
      <c r="D56" s="2"/>
      <c r="E56" s="2"/>
      <c r="F56" s="2"/>
      <c r="G56" s="2"/>
      <c r="I56" s="151"/>
      <c r="J56" s="151"/>
      <c r="K56" s="2"/>
      <c r="L56" s="2"/>
      <c r="M56" s="2"/>
      <c r="N56" s="2"/>
      <c r="O56" s="2"/>
      <c r="Q56" s="151">
        <f t="shared" si="3"/>
        <v>1</v>
      </c>
      <c r="R56" s="142" t="str">
        <f t="shared" si="15"/>
        <v>W</v>
      </c>
      <c r="S56" s="146">
        <v>254</v>
      </c>
      <c r="T56" s="2"/>
      <c r="U56" s="2"/>
      <c r="V56" s="2"/>
      <c r="W56" s="2"/>
      <c r="Y56" s="151">
        <f t="shared" si="4"/>
        <v>1</v>
      </c>
      <c r="Z56" s="142" t="str">
        <f t="shared" si="16"/>
        <v>QF</v>
      </c>
      <c r="AA56" s="128">
        <v>250</v>
      </c>
      <c r="AB56" s="1"/>
      <c r="AC56" s="1"/>
      <c r="AD56" s="1"/>
      <c r="AE56" s="1"/>
      <c r="AF56" s="1"/>
      <c r="AH56" s="151">
        <f t="shared" si="5"/>
        <v>1</v>
      </c>
      <c r="AI56" s="142" t="str">
        <f t="shared" si="17"/>
        <v>W</v>
      </c>
      <c r="AJ56" s="128">
        <v>302</v>
      </c>
      <c r="AK56" s="1"/>
      <c r="AL56" s="1"/>
      <c r="AM56" s="1"/>
      <c r="AN56" s="1"/>
      <c r="AO56" s="1"/>
      <c r="AQ56" s="151">
        <f t="shared" si="35"/>
        <v>1</v>
      </c>
      <c r="AR56" s="142" t="str">
        <f t="shared" si="18"/>
        <v>QF</v>
      </c>
      <c r="AS56" s="131">
        <v>343</v>
      </c>
      <c r="AT56" s="1"/>
      <c r="AU56" s="1"/>
      <c r="AV56" s="1"/>
      <c r="AW56" s="1"/>
      <c r="AX56" s="1"/>
      <c r="AZ56" s="151">
        <f t="shared" si="36"/>
        <v>1</v>
      </c>
      <c r="BA56" s="142" t="str">
        <f t="shared" si="19"/>
        <v>SF</v>
      </c>
      <c r="BB56" s="131">
        <v>343</v>
      </c>
      <c r="BC56" s="1"/>
      <c r="BD56" s="1"/>
      <c r="BE56" s="1"/>
      <c r="BF56" s="1"/>
      <c r="BG56" s="1"/>
      <c r="BI56" s="151">
        <f t="shared" si="37"/>
        <v>1</v>
      </c>
      <c r="BJ56" s="142" t="str">
        <f t="shared" si="20"/>
        <v>QF</v>
      </c>
      <c r="BK56" s="131">
        <v>322</v>
      </c>
      <c r="BL56" s="1"/>
      <c r="BM56" s="1"/>
      <c r="BN56" s="1"/>
      <c r="BO56" s="1"/>
      <c r="BP56" s="1"/>
      <c r="BR56" s="151">
        <f t="shared" si="38"/>
        <v>1</v>
      </c>
      <c r="BS56" s="142" t="str">
        <f t="shared" si="21"/>
        <v>QF</v>
      </c>
      <c r="BT56" s="131">
        <v>558</v>
      </c>
      <c r="BU56" s="1"/>
      <c r="BV56" s="1"/>
      <c r="BW56" s="1"/>
      <c r="BX56" s="1"/>
      <c r="BY56" s="1"/>
      <c r="BZ56" s="98"/>
      <c r="CA56" s="151">
        <f t="shared" si="39"/>
        <v>1</v>
      </c>
      <c r="CB56" s="142" t="str">
        <f t="shared" si="22"/>
        <v>QF</v>
      </c>
      <c r="CC56" s="162">
        <v>494</v>
      </c>
      <c r="CD56" s="1"/>
      <c r="CE56" s="1"/>
      <c r="CF56" s="1"/>
      <c r="CG56" s="1"/>
      <c r="CH56" s="1"/>
      <c r="CJ56" s="164">
        <f t="shared" si="40"/>
        <v>1</v>
      </c>
      <c r="CK56" s="142" t="str">
        <f t="shared" si="23"/>
        <v>SF</v>
      </c>
      <c r="CL56" s="162">
        <v>768</v>
      </c>
      <c r="CM56" s="1"/>
      <c r="CN56" s="1"/>
      <c r="CO56" s="1"/>
      <c r="CP56" s="1"/>
      <c r="CQ56" s="1"/>
      <c r="CS56" s="164">
        <f t="shared" si="24"/>
        <v>1</v>
      </c>
      <c r="CT56" s="142" t="str">
        <f t="shared" si="25"/>
        <v>SF</v>
      </c>
      <c r="CU56" s="162">
        <v>1073</v>
      </c>
      <c r="DB56" s="164">
        <f t="shared" si="26"/>
        <v>1</v>
      </c>
      <c r="DC56" s="142" t="str">
        <f t="shared" si="27"/>
        <v>QF</v>
      </c>
      <c r="DD56" s="131">
        <v>1056</v>
      </c>
      <c r="DK56" s="164">
        <f t="shared" si="28"/>
        <v>1</v>
      </c>
      <c r="DL56" s="142" t="str">
        <f t="shared" si="29"/>
        <v>QF</v>
      </c>
      <c r="DM56" s="131">
        <v>1507</v>
      </c>
      <c r="DR56" s="2"/>
      <c r="DS56" s="2"/>
      <c r="DT56" s="164">
        <f t="shared" si="30"/>
        <v>1</v>
      </c>
      <c r="DU56" s="142" t="str">
        <f t="shared" si="31"/>
        <v>QF</v>
      </c>
      <c r="DV56" s="131">
        <v>1684</v>
      </c>
      <c r="EA56" s="2"/>
      <c r="EC56" s="164">
        <f t="shared" si="32"/>
        <v>1</v>
      </c>
      <c r="ED56" s="142" t="str">
        <f t="shared" si="41"/>
        <v>QF</v>
      </c>
      <c r="EE56" s="98">
        <v>1023</v>
      </c>
      <c r="EF56" s="212">
        <v>4039</v>
      </c>
      <c r="EJ56" s="2"/>
      <c r="EL56" s="164">
        <f t="shared" si="33"/>
        <v>1</v>
      </c>
      <c r="EM56" s="142" t="str">
        <f t="shared" si="42"/>
        <v>W</v>
      </c>
      <c r="EN56" s="196">
        <v>492</v>
      </c>
      <c r="EO56" s="212">
        <v>1625</v>
      </c>
      <c r="EP56" s="212">
        <v>4265</v>
      </c>
      <c r="EV56" s="164">
        <f t="shared" si="34"/>
        <v>1</v>
      </c>
      <c r="EW56" t="str">
        <f t="shared" si="14"/>
        <v>QF</v>
      </c>
      <c r="EX56" s="487">
        <v>503</v>
      </c>
      <c r="EY56" s="487">
        <v>1678</v>
      </c>
      <c r="EZ56" s="487">
        <v>5254</v>
      </c>
    </row>
    <row r="57" spans="1:156" ht="13" thickBot="1" x14ac:dyDescent="0.3">
      <c r="A57" s="151"/>
      <c r="B57" s="151"/>
      <c r="C57" s="2"/>
      <c r="D57" s="2"/>
      <c r="E57" s="2"/>
      <c r="F57" s="2"/>
      <c r="G57" s="2"/>
      <c r="I57" s="151"/>
      <c r="J57" s="151"/>
      <c r="K57" s="2"/>
      <c r="L57" s="2"/>
      <c r="M57" s="2"/>
      <c r="N57" s="2"/>
      <c r="O57" s="2"/>
      <c r="Q57" s="151">
        <f t="shared" si="3"/>
        <v>1</v>
      </c>
      <c r="R57" s="142" t="str">
        <f t="shared" si="15"/>
        <v>SF</v>
      </c>
      <c r="S57" s="146">
        <v>267</v>
      </c>
      <c r="T57" s="2"/>
      <c r="U57" s="2"/>
      <c r="V57" s="2"/>
      <c r="W57" s="2"/>
      <c r="Y57" s="151">
        <f t="shared" si="4"/>
        <v>1</v>
      </c>
      <c r="Z57" s="142" t="str">
        <f t="shared" si="16"/>
        <v>SF</v>
      </c>
      <c r="AA57" s="127">
        <v>254</v>
      </c>
      <c r="AB57" s="1"/>
      <c r="AC57" s="1"/>
      <c r="AD57" s="1"/>
      <c r="AE57" s="1"/>
      <c r="AF57" s="1"/>
      <c r="AH57" s="151">
        <f t="shared" si="5"/>
        <v>1</v>
      </c>
      <c r="AI57" s="142" t="str">
        <f t="shared" si="17"/>
        <v>QF</v>
      </c>
      <c r="AJ57" s="126">
        <v>303</v>
      </c>
      <c r="AK57" s="1"/>
      <c r="AL57" s="1"/>
      <c r="AM57" s="1"/>
      <c r="AN57" s="1"/>
      <c r="AO57" s="1"/>
      <c r="AQ57" s="151">
        <f t="shared" si="35"/>
        <v>1</v>
      </c>
      <c r="AR57" s="142" t="str">
        <f t="shared" si="18"/>
        <v>QF</v>
      </c>
      <c r="AS57" s="131">
        <v>358</v>
      </c>
      <c r="AT57" s="1"/>
      <c r="AU57" s="1"/>
      <c r="AV57" s="1"/>
      <c r="AW57" s="1"/>
      <c r="AX57" s="1"/>
      <c r="AZ57" s="151">
        <f t="shared" si="36"/>
        <v>1</v>
      </c>
      <c r="BA57" s="142" t="str">
        <f t="shared" si="19"/>
        <v>QF</v>
      </c>
      <c r="BB57" s="131">
        <v>345</v>
      </c>
      <c r="BC57" s="1"/>
      <c r="BD57" s="1"/>
      <c r="BE57" s="1"/>
      <c r="BF57" s="1"/>
      <c r="BG57" s="1"/>
      <c r="BI57" s="151">
        <f t="shared" si="37"/>
        <v>1</v>
      </c>
      <c r="BJ57" s="142" t="str">
        <f t="shared" si="20"/>
        <v>SF</v>
      </c>
      <c r="BK57" s="131">
        <v>341</v>
      </c>
      <c r="BL57" s="1"/>
      <c r="BM57" s="1"/>
      <c r="BN57" s="1"/>
      <c r="BO57" s="1"/>
      <c r="BP57" s="1"/>
      <c r="BR57" s="151">
        <f t="shared" si="38"/>
        <v>1</v>
      </c>
      <c r="BS57" s="142" t="str">
        <f t="shared" si="21"/>
        <v>SF</v>
      </c>
      <c r="BT57" s="131">
        <v>703</v>
      </c>
      <c r="BU57" s="1"/>
      <c r="BV57" s="1"/>
      <c r="BW57" s="1"/>
      <c r="BX57" s="1"/>
      <c r="BY57" s="1"/>
      <c r="BZ57" s="98"/>
      <c r="CA57" s="151">
        <f t="shared" si="39"/>
        <v>1</v>
      </c>
      <c r="CB57" s="142" t="str">
        <f t="shared" si="22"/>
        <v>SF</v>
      </c>
      <c r="CC57" s="162">
        <v>525</v>
      </c>
      <c r="CD57" s="1"/>
      <c r="CE57" s="1"/>
      <c r="CF57" s="1"/>
      <c r="CG57" s="1"/>
      <c r="CH57" s="1"/>
      <c r="CJ57" s="164">
        <f t="shared" si="40"/>
        <v>1</v>
      </c>
      <c r="CK57" s="142" t="str">
        <f t="shared" si="23"/>
        <v>SF</v>
      </c>
      <c r="CL57" s="162">
        <v>816</v>
      </c>
      <c r="CM57" s="1"/>
      <c r="CN57" s="1"/>
      <c r="CO57" s="1"/>
      <c r="CP57" s="1"/>
      <c r="CQ57" s="1"/>
      <c r="CS57" s="164">
        <f t="shared" si="24"/>
        <v>1</v>
      </c>
      <c r="CT57" s="142" t="str">
        <f t="shared" si="25"/>
        <v>F</v>
      </c>
      <c r="CU57" s="162">
        <v>1086</v>
      </c>
      <c r="DB57" s="164">
        <f t="shared" si="26"/>
        <v>1</v>
      </c>
      <c r="DC57" s="142" t="str">
        <f t="shared" si="27"/>
        <v>SF</v>
      </c>
      <c r="DD57" s="131">
        <v>1114</v>
      </c>
      <c r="DK57" s="164">
        <f t="shared" si="28"/>
        <v>1</v>
      </c>
      <c r="DL57" s="142" t="str">
        <f t="shared" si="29"/>
        <v>SF</v>
      </c>
      <c r="DM57" s="131">
        <v>1519</v>
      </c>
      <c r="DR57" s="2"/>
      <c r="DS57" s="2"/>
      <c r="DT57" s="164">
        <f t="shared" si="30"/>
        <v>1</v>
      </c>
      <c r="DU57" s="142" t="str">
        <f t="shared" si="31"/>
        <v>QF</v>
      </c>
      <c r="DV57" s="131">
        <v>1717</v>
      </c>
      <c r="EA57" s="2"/>
      <c r="EC57" s="164">
        <f t="shared" si="32"/>
        <v>1</v>
      </c>
      <c r="ED57" s="142" t="str">
        <f t="shared" si="41"/>
        <v>WF</v>
      </c>
      <c r="EE57" s="98">
        <v>1114</v>
      </c>
      <c r="EF57" s="212">
        <v>4334</v>
      </c>
      <c r="EJ57" s="2"/>
      <c r="EL57" s="164">
        <f>IF(ISTEXT(#REF!),1,0)</f>
        <v>0</v>
      </c>
      <c r="EM57" s="142" t="str">
        <f>IF(ISNA(MATCH(#REF!,EO$4:EO$246,0)),"QF",IF(ISNA(MATCH(#REF!,EP$4:EP$249,0)),"SF",IF(ISNA(MATCH(#REF!,EQ$4:EQ$256,0)),"F",IF(ISNA(MATCH(#REF!,ER$4:ER$256,0)),"W",IF(ISNA(MATCH(#REF!,ES$4:ES$257,0)),"WS",IF(ISNA(MATCH(#REF!,ET$4:ET$257,0)),"WF","WC"))))))</f>
        <v>WC</v>
      </c>
      <c r="EN57" s="196">
        <v>494</v>
      </c>
      <c r="EO57" s="212">
        <v>1640</v>
      </c>
      <c r="EP57" s="212">
        <v>4488</v>
      </c>
      <c r="EV57" s="164">
        <f t="shared" si="34"/>
        <v>1</v>
      </c>
      <c r="EW57" t="str">
        <f t="shared" si="14"/>
        <v>SF</v>
      </c>
      <c r="EX57" s="487">
        <v>525</v>
      </c>
      <c r="EY57" s="487">
        <v>1690</v>
      </c>
      <c r="EZ57" s="517">
        <v>5895</v>
      </c>
    </row>
    <row r="58" spans="1:156" x14ac:dyDescent="0.25">
      <c r="A58" s="151"/>
      <c r="B58" s="151"/>
      <c r="C58" s="2"/>
      <c r="D58" s="2"/>
      <c r="E58" s="2"/>
      <c r="F58" s="2"/>
      <c r="G58" s="2"/>
      <c r="I58" s="151"/>
      <c r="J58" s="151"/>
      <c r="K58" s="2"/>
      <c r="L58" s="2"/>
      <c r="M58" s="2"/>
      <c r="N58" s="2"/>
      <c r="O58" s="2"/>
      <c r="Q58" s="151">
        <f t="shared" si="3"/>
        <v>1</v>
      </c>
      <c r="R58" s="142" t="str">
        <f t="shared" si="15"/>
        <v>QF</v>
      </c>
      <c r="S58" s="146">
        <v>274</v>
      </c>
      <c r="T58" s="2"/>
      <c r="U58" s="2"/>
      <c r="V58" s="2"/>
      <c r="W58" s="2"/>
      <c r="Y58" s="151">
        <f t="shared" si="4"/>
        <v>1</v>
      </c>
      <c r="Z58" s="142" t="str">
        <f t="shared" si="16"/>
        <v>F</v>
      </c>
      <c r="AA58" s="128">
        <v>267</v>
      </c>
      <c r="AB58" s="1"/>
      <c r="AC58" s="1"/>
      <c r="AD58" s="1"/>
      <c r="AE58" s="1"/>
      <c r="AF58" s="1"/>
      <c r="AH58" s="151">
        <f t="shared" si="5"/>
        <v>1</v>
      </c>
      <c r="AI58" s="142" t="str">
        <f t="shared" si="17"/>
        <v>QF</v>
      </c>
      <c r="AJ58" s="126">
        <v>306</v>
      </c>
      <c r="AK58" s="1"/>
      <c r="AL58" s="1"/>
      <c r="AM58" s="1"/>
      <c r="AN58" s="1"/>
      <c r="AO58" s="1"/>
      <c r="AQ58" s="151">
        <f t="shared" si="35"/>
        <v>1</v>
      </c>
      <c r="AR58" s="142" t="str">
        <f t="shared" si="18"/>
        <v>SF</v>
      </c>
      <c r="AS58" s="131">
        <v>364</v>
      </c>
      <c r="AT58" s="1"/>
      <c r="AU58" s="1"/>
      <c r="AV58" s="1"/>
      <c r="AW58" s="1"/>
      <c r="AX58" s="1"/>
      <c r="AZ58" s="151">
        <f t="shared" si="36"/>
        <v>1</v>
      </c>
      <c r="BA58" s="142" t="str">
        <f t="shared" si="19"/>
        <v>SF</v>
      </c>
      <c r="BB58" s="131">
        <v>353</v>
      </c>
      <c r="BC58" s="1"/>
      <c r="BD58" s="1"/>
      <c r="BE58" s="1"/>
      <c r="BF58" s="1"/>
      <c r="BG58" s="1"/>
      <c r="BI58" s="151">
        <f t="shared" si="37"/>
        <v>1</v>
      </c>
      <c r="BJ58" s="142" t="str">
        <f t="shared" si="20"/>
        <v>QF</v>
      </c>
      <c r="BK58" s="131">
        <v>343</v>
      </c>
      <c r="BL58" s="1"/>
      <c r="BM58" s="1"/>
      <c r="BN58" s="1"/>
      <c r="BO58" s="1"/>
      <c r="BP58" s="1"/>
      <c r="BR58" s="151">
        <f t="shared" si="38"/>
        <v>1</v>
      </c>
      <c r="BS58" s="142" t="str">
        <f t="shared" si="21"/>
        <v>QF</v>
      </c>
      <c r="BT58" s="131">
        <v>768</v>
      </c>
      <c r="BU58" s="1"/>
      <c r="BV58" s="1"/>
      <c r="BW58" s="1"/>
      <c r="BX58" s="1"/>
      <c r="BY58" s="1"/>
      <c r="BZ58" s="98"/>
      <c r="CA58" s="151">
        <f t="shared" si="39"/>
        <v>1</v>
      </c>
      <c r="CB58" s="142" t="str">
        <f t="shared" si="22"/>
        <v>QF</v>
      </c>
      <c r="CC58" s="162">
        <v>527</v>
      </c>
      <c r="CD58" s="1"/>
      <c r="CE58" s="1"/>
      <c r="CF58" s="1"/>
      <c r="CG58" s="1"/>
      <c r="CH58" s="1"/>
      <c r="CJ58" s="164">
        <f t="shared" si="40"/>
        <v>1</v>
      </c>
      <c r="CK58" s="142" t="str">
        <f t="shared" si="23"/>
        <v>F</v>
      </c>
      <c r="CL58" s="162">
        <v>870</v>
      </c>
      <c r="CM58" s="1"/>
      <c r="CN58" s="1"/>
      <c r="CO58" s="1"/>
      <c r="CP58" s="1"/>
      <c r="CQ58" s="1"/>
      <c r="CS58" s="164">
        <f t="shared" si="24"/>
        <v>1</v>
      </c>
      <c r="CT58" s="142" t="str">
        <f t="shared" si="25"/>
        <v>WF</v>
      </c>
      <c r="CU58" s="162">
        <v>1114</v>
      </c>
      <c r="DB58" s="164">
        <f t="shared" si="26"/>
        <v>1</v>
      </c>
      <c r="DC58" s="142" t="str">
        <f t="shared" si="27"/>
        <v>QF</v>
      </c>
      <c r="DD58" s="131">
        <v>1218</v>
      </c>
      <c r="DK58" s="164">
        <f t="shared" si="28"/>
        <v>1</v>
      </c>
      <c r="DL58" s="142" t="str">
        <f t="shared" si="29"/>
        <v>QF</v>
      </c>
      <c r="DM58" s="131">
        <v>1540</v>
      </c>
      <c r="DR58" s="2"/>
      <c r="DS58" s="2"/>
      <c r="DT58" s="164">
        <f t="shared" si="30"/>
        <v>1</v>
      </c>
      <c r="DU58" s="142" t="str">
        <f t="shared" si="31"/>
        <v>QF</v>
      </c>
      <c r="DV58" s="131">
        <v>1718</v>
      </c>
      <c r="EA58" s="2"/>
      <c r="EC58" s="164">
        <f t="shared" si="32"/>
        <v>1</v>
      </c>
      <c r="ED58" s="142" t="str">
        <f t="shared" si="41"/>
        <v>F</v>
      </c>
      <c r="EE58" s="98">
        <v>1153</v>
      </c>
      <c r="EF58" s="212">
        <v>4488</v>
      </c>
      <c r="EJ58" s="2"/>
      <c r="EL58" s="164">
        <f t="shared" si="33"/>
        <v>1</v>
      </c>
      <c r="EM58" s="142" t="str">
        <f t="shared" ref="EM58:EM89" si="43">IF(ISNA(MATCH(EN58,EO$4:EO$246,0)),"QF",IF(ISNA(MATCH(EN58,EP$4:EP$249,0)),"SF",IF(ISNA(MATCH(EN58,EQ$4:EQ$256,0)),"F",IF(ISNA(MATCH(EN58,ER$4:ER$256,0)),"W",IF(ISNA(MATCH(EN58,ES$4:ES$257,0)),"WS",IF(ISNA(MATCH(EN58,ET$4:ET$257,0)),"WF","WC"))))))</f>
        <v>SF</v>
      </c>
      <c r="EN58" s="196">
        <v>503</v>
      </c>
      <c r="EO58" s="212">
        <v>1671</v>
      </c>
      <c r="EP58" s="212">
        <v>4522</v>
      </c>
      <c r="EV58" s="164">
        <f t="shared" si="34"/>
        <v>1</v>
      </c>
      <c r="EW58" t="str">
        <f t="shared" si="14"/>
        <v>QF</v>
      </c>
      <c r="EX58" s="487">
        <v>548</v>
      </c>
      <c r="EY58" s="487">
        <v>1731</v>
      </c>
    </row>
    <row r="59" spans="1:156" ht="13" thickBot="1" x14ac:dyDescent="0.3">
      <c r="A59" s="151"/>
      <c r="B59" s="151"/>
      <c r="C59" s="2"/>
      <c r="D59" s="2"/>
      <c r="E59" s="2"/>
      <c r="F59" s="2"/>
      <c r="G59" s="2"/>
      <c r="I59" s="151"/>
      <c r="J59" s="151"/>
      <c r="K59" s="2"/>
      <c r="L59" s="2"/>
      <c r="M59" s="2"/>
      <c r="N59" s="2"/>
      <c r="O59" s="2"/>
      <c r="Q59" s="151">
        <f t="shared" si="3"/>
        <v>1</v>
      </c>
      <c r="R59" s="142" t="str">
        <f t="shared" si="15"/>
        <v>WF</v>
      </c>
      <c r="S59" s="146">
        <v>279</v>
      </c>
      <c r="T59" s="2"/>
      <c r="U59" s="2"/>
      <c r="V59" s="2"/>
      <c r="W59" s="2"/>
      <c r="Y59" s="151">
        <f t="shared" si="4"/>
        <v>1</v>
      </c>
      <c r="Z59" s="142" t="str">
        <f t="shared" si="16"/>
        <v>F</v>
      </c>
      <c r="AA59" s="128">
        <v>271</v>
      </c>
      <c r="AB59" s="1"/>
      <c r="AC59" s="1"/>
      <c r="AD59" s="1"/>
      <c r="AE59" s="1"/>
      <c r="AF59" s="1"/>
      <c r="AH59" s="151">
        <f t="shared" si="5"/>
        <v>1</v>
      </c>
      <c r="AI59" s="142" t="str">
        <f t="shared" si="17"/>
        <v>QF</v>
      </c>
      <c r="AJ59" s="126">
        <v>308</v>
      </c>
      <c r="AK59" s="1"/>
      <c r="AL59" s="1"/>
      <c r="AM59" s="1"/>
      <c r="AN59" s="1"/>
      <c r="AO59" s="1"/>
      <c r="AQ59" s="151">
        <f t="shared" si="35"/>
        <v>1</v>
      </c>
      <c r="AR59" s="142" t="str">
        <f t="shared" si="18"/>
        <v>F</v>
      </c>
      <c r="AS59" s="131">
        <v>365</v>
      </c>
      <c r="AT59" s="1"/>
      <c r="AU59" s="1"/>
      <c r="AV59" s="1"/>
      <c r="AW59" s="1"/>
      <c r="AX59" s="1"/>
      <c r="AZ59" s="151">
        <f t="shared" si="36"/>
        <v>1</v>
      </c>
      <c r="BA59" s="142" t="str">
        <f t="shared" si="19"/>
        <v>QF</v>
      </c>
      <c r="BB59" s="131">
        <v>365</v>
      </c>
      <c r="BC59" s="1"/>
      <c r="BD59" s="1"/>
      <c r="BE59" s="1"/>
      <c r="BF59" s="1"/>
      <c r="BG59" s="1"/>
      <c r="BI59" s="151">
        <f t="shared" si="37"/>
        <v>1</v>
      </c>
      <c r="BJ59" s="142" t="str">
        <f t="shared" si="20"/>
        <v>QF</v>
      </c>
      <c r="BK59" s="131">
        <v>358</v>
      </c>
      <c r="BL59" s="1"/>
      <c r="BM59" s="1"/>
      <c r="BN59" s="1"/>
      <c r="BO59" s="1"/>
      <c r="BP59" s="1"/>
      <c r="BR59" s="151">
        <f t="shared" si="38"/>
        <v>1</v>
      </c>
      <c r="BS59" s="142" t="str">
        <f t="shared" si="21"/>
        <v>QF</v>
      </c>
      <c r="BT59" s="131">
        <v>811</v>
      </c>
      <c r="BU59" s="1"/>
      <c r="BV59" s="1"/>
      <c r="BW59" s="1"/>
      <c r="BX59" s="1"/>
      <c r="BY59" s="1"/>
      <c r="BZ59" s="98"/>
      <c r="CA59" s="151">
        <f t="shared" si="39"/>
        <v>1</v>
      </c>
      <c r="CB59" s="142" t="str">
        <f t="shared" si="22"/>
        <v>QF</v>
      </c>
      <c r="CC59" s="162">
        <v>555</v>
      </c>
      <c r="CD59" s="1"/>
      <c r="CE59" s="1"/>
      <c r="CF59" s="1"/>
      <c r="CG59" s="1"/>
      <c r="CH59" s="1"/>
      <c r="CJ59" s="164">
        <f t="shared" si="40"/>
        <v>1</v>
      </c>
      <c r="CK59" s="142" t="str">
        <f t="shared" si="23"/>
        <v>QF</v>
      </c>
      <c r="CL59" s="162">
        <v>931</v>
      </c>
      <c r="CM59" s="1"/>
      <c r="CN59" s="1"/>
      <c r="CO59" s="1"/>
      <c r="CP59" s="1"/>
      <c r="CQ59" s="1"/>
      <c r="CS59" s="164">
        <f t="shared" si="24"/>
        <v>1</v>
      </c>
      <c r="CT59" s="142" t="str">
        <f t="shared" si="25"/>
        <v>SF</v>
      </c>
      <c r="CU59" s="162">
        <v>1124</v>
      </c>
      <c r="DB59" s="164">
        <f t="shared" si="26"/>
        <v>1</v>
      </c>
      <c r="DC59" s="142" t="str">
        <f t="shared" si="27"/>
        <v>SF</v>
      </c>
      <c r="DD59" s="131">
        <v>1241</v>
      </c>
      <c r="DK59" s="164">
        <f t="shared" si="28"/>
        <v>1</v>
      </c>
      <c r="DL59" s="142" t="str">
        <f t="shared" si="29"/>
        <v>QF</v>
      </c>
      <c r="DM59" s="131">
        <v>1592</v>
      </c>
      <c r="DR59" s="2"/>
      <c r="DS59" s="2"/>
      <c r="DT59" s="164">
        <f t="shared" si="30"/>
        <v>1</v>
      </c>
      <c r="DU59" s="142" t="str">
        <f t="shared" si="31"/>
        <v>QF</v>
      </c>
      <c r="DV59" s="131">
        <v>1732</v>
      </c>
      <c r="EA59" s="2"/>
      <c r="EC59" s="164">
        <f t="shared" si="32"/>
        <v>1</v>
      </c>
      <c r="ED59" s="142" t="str">
        <f t="shared" ref="ED59:ED60" si="44">IF(ISNA(MATCH(EE59,EF$4:EF$119,0)),"QF",IF(ISNA(MATCH(EE59,EG$4:EG$119,0)),"SF",IF(ISNA(MATCH(EE59,EH$4:EH$119,0)),"F",IF(ISNA(MATCH(EE59,EI$4:EI$119,0)),"W",IF(ISNA(MATCH(EE59,EJ$4:EJ$119,0)),"WF","WC")))))</f>
        <v>F</v>
      </c>
      <c r="EE59" s="98">
        <v>1218</v>
      </c>
      <c r="EF59" s="213">
        <v>4911</v>
      </c>
      <c r="EJ59" s="2"/>
      <c r="EL59" s="164">
        <f t="shared" si="33"/>
        <v>1</v>
      </c>
      <c r="EM59" s="142" t="str">
        <f t="shared" si="43"/>
        <v>QF</v>
      </c>
      <c r="EN59" s="196">
        <v>525</v>
      </c>
      <c r="EO59" s="212">
        <v>1676</v>
      </c>
      <c r="EV59" s="164">
        <f t="shared" si="34"/>
        <v>1</v>
      </c>
      <c r="EW59" t="str">
        <f t="shared" si="14"/>
        <v>F</v>
      </c>
      <c r="EX59" s="487">
        <v>558</v>
      </c>
      <c r="EY59" s="487">
        <v>1732</v>
      </c>
    </row>
    <row r="60" spans="1:156" x14ac:dyDescent="0.25">
      <c r="A60" s="151"/>
      <c r="B60" s="151"/>
      <c r="C60" s="2"/>
      <c r="D60" s="2"/>
      <c r="E60" s="2"/>
      <c r="F60" s="2"/>
      <c r="G60" s="2"/>
      <c r="I60" s="151"/>
      <c r="J60" s="151"/>
      <c r="K60" s="2"/>
      <c r="L60" s="2"/>
      <c r="M60" s="2"/>
      <c r="N60" s="2"/>
      <c r="O60" s="2"/>
      <c r="Q60" s="151">
        <f t="shared" si="3"/>
        <v>1</v>
      </c>
      <c r="R60" s="142" t="str">
        <f t="shared" si="15"/>
        <v>QF</v>
      </c>
      <c r="S60" s="146">
        <v>288</v>
      </c>
      <c r="T60" s="2"/>
      <c r="U60" s="2"/>
      <c r="V60" s="2"/>
      <c r="W60" s="2"/>
      <c r="Y60" s="151">
        <f t="shared" si="4"/>
        <v>1</v>
      </c>
      <c r="Z60" s="142" t="str">
        <f t="shared" si="16"/>
        <v>QF</v>
      </c>
      <c r="AA60" s="127">
        <v>279</v>
      </c>
      <c r="AB60" s="1"/>
      <c r="AC60" s="1"/>
      <c r="AD60" s="1"/>
      <c r="AE60" s="1"/>
      <c r="AF60" s="1"/>
      <c r="AH60" s="151">
        <f t="shared" si="5"/>
        <v>1</v>
      </c>
      <c r="AI60" s="142" t="str">
        <f t="shared" si="17"/>
        <v>QF</v>
      </c>
      <c r="AJ60" s="126">
        <v>311</v>
      </c>
      <c r="AK60" s="1"/>
      <c r="AL60" s="1"/>
      <c r="AM60" s="1"/>
      <c r="AN60" s="1"/>
      <c r="AO60" s="1"/>
      <c r="AQ60" s="151">
        <f t="shared" si="35"/>
        <v>1</v>
      </c>
      <c r="AR60" s="142" t="str">
        <f t="shared" si="18"/>
        <v>QF</v>
      </c>
      <c r="AS60" s="131">
        <v>378</v>
      </c>
      <c r="AT60" s="1"/>
      <c r="AU60" s="1"/>
      <c r="AV60" s="1"/>
      <c r="AW60" s="1"/>
      <c r="AX60" s="1"/>
      <c r="AZ60" s="151">
        <f t="shared" si="36"/>
        <v>1</v>
      </c>
      <c r="BA60" s="142" t="str">
        <f t="shared" si="19"/>
        <v>SF</v>
      </c>
      <c r="BB60" s="131">
        <v>388</v>
      </c>
      <c r="BC60" s="1"/>
      <c r="BD60" s="1"/>
      <c r="BE60" s="1"/>
      <c r="BF60" s="1"/>
      <c r="BG60" s="1"/>
      <c r="BI60" s="151">
        <f t="shared" si="37"/>
        <v>1</v>
      </c>
      <c r="BJ60" s="142" t="str">
        <f t="shared" si="20"/>
        <v>SF</v>
      </c>
      <c r="BK60" s="142">
        <v>365</v>
      </c>
      <c r="BL60" s="1"/>
      <c r="BM60" s="1"/>
      <c r="BN60" s="1"/>
      <c r="BO60" s="1"/>
      <c r="BP60" s="1"/>
      <c r="BR60" s="151">
        <f t="shared" si="38"/>
        <v>1</v>
      </c>
      <c r="BS60" s="142" t="str">
        <f t="shared" si="21"/>
        <v>W</v>
      </c>
      <c r="BT60" s="131">
        <v>910</v>
      </c>
      <c r="BU60" s="1"/>
      <c r="BV60" s="1"/>
      <c r="BW60" s="1"/>
      <c r="BX60" s="1"/>
      <c r="BY60" s="1"/>
      <c r="BZ60" s="98"/>
      <c r="CA60" s="151">
        <f t="shared" si="39"/>
        <v>1</v>
      </c>
      <c r="CB60" s="142" t="str">
        <f t="shared" si="22"/>
        <v>QF</v>
      </c>
      <c r="CC60" s="162">
        <v>604</v>
      </c>
      <c r="CD60" s="1"/>
      <c r="CE60" s="1"/>
      <c r="CF60" s="1"/>
      <c r="CG60" s="1"/>
      <c r="CH60" s="1"/>
      <c r="CJ60" s="164">
        <f t="shared" si="40"/>
        <v>1</v>
      </c>
      <c r="CK60" s="142" t="str">
        <f t="shared" si="23"/>
        <v>WC</v>
      </c>
      <c r="CL60" s="162">
        <v>971</v>
      </c>
      <c r="CM60" s="1"/>
      <c r="CN60" s="1"/>
      <c r="CO60" s="1"/>
      <c r="CP60" s="1"/>
      <c r="CQ60" s="1"/>
      <c r="CS60" s="164">
        <f t="shared" si="24"/>
        <v>1</v>
      </c>
      <c r="CT60" s="142" t="str">
        <f t="shared" si="25"/>
        <v>QF</v>
      </c>
      <c r="CU60" s="162">
        <v>1218</v>
      </c>
      <c r="DB60" s="164">
        <f t="shared" si="26"/>
        <v>1</v>
      </c>
      <c r="DC60" s="142" t="str">
        <f t="shared" si="27"/>
        <v>SF</v>
      </c>
      <c r="DD60" s="131">
        <v>1477</v>
      </c>
      <c r="DK60" s="164">
        <f t="shared" si="28"/>
        <v>1</v>
      </c>
      <c r="DL60" s="142" t="str">
        <f t="shared" si="29"/>
        <v>QF</v>
      </c>
      <c r="DM60" s="131">
        <v>1662</v>
      </c>
      <c r="DR60" s="2"/>
      <c r="DS60" s="2"/>
      <c r="DT60" s="164">
        <f t="shared" si="30"/>
        <v>1</v>
      </c>
      <c r="DU60" s="142" t="str">
        <f t="shared" si="31"/>
        <v>SF</v>
      </c>
      <c r="DV60" s="131">
        <v>1741</v>
      </c>
      <c r="EA60" s="2"/>
      <c r="EC60" s="164">
        <f t="shared" si="32"/>
        <v>1</v>
      </c>
      <c r="ED60" s="142" t="str">
        <f t="shared" si="44"/>
        <v>QF</v>
      </c>
      <c r="EE60" s="163">
        <v>1241</v>
      </c>
      <c r="EJ60" s="2"/>
      <c r="EL60" s="164">
        <f t="shared" si="33"/>
        <v>1</v>
      </c>
      <c r="EM60" s="142" t="str">
        <f t="shared" si="43"/>
        <v>SF</v>
      </c>
      <c r="EN60" s="196">
        <v>548</v>
      </c>
      <c r="EO60" s="212">
        <v>1678</v>
      </c>
      <c r="EV60" s="164">
        <f t="shared" si="34"/>
        <v>1</v>
      </c>
      <c r="EW60" t="str">
        <f t="shared" si="14"/>
        <v>SF</v>
      </c>
      <c r="EX60" s="487">
        <v>610</v>
      </c>
      <c r="EY60" s="487">
        <v>1756</v>
      </c>
    </row>
    <row r="61" spans="1:156" x14ac:dyDescent="0.25">
      <c r="A61" s="151"/>
      <c r="B61" s="151"/>
      <c r="C61" s="2"/>
      <c r="D61" s="2"/>
      <c r="E61" s="2"/>
      <c r="F61" s="2"/>
      <c r="G61" s="2"/>
      <c r="I61" s="151"/>
      <c r="J61" s="151"/>
      <c r="K61" s="2"/>
      <c r="L61" s="2"/>
      <c r="M61" s="2"/>
      <c r="N61" s="2"/>
      <c r="O61" s="2"/>
      <c r="Q61" s="151">
        <f t="shared" si="3"/>
        <v>1</v>
      </c>
      <c r="R61" s="142" t="str">
        <f t="shared" si="15"/>
        <v>QF</v>
      </c>
      <c r="S61" s="146">
        <v>292</v>
      </c>
      <c r="T61" s="2"/>
      <c r="U61" s="2"/>
      <c r="V61" s="2"/>
      <c r="W61" s="2"/>
      <c r="Y61" s="151">
        <f t="shared" si="4"/>
        <v>1</v>
      </c>
      <c r="Z61" s="142" t="str">
        <f t="shared" si="16"/>
        <v>QF</v>
      </c>
      <c r="AA61" s="126">
        <v>288</v>
      </c>
      <c r="AB61" s="1"/>
      <c r="AC61" s="1"/>
      <c r="AD61" s="1"/>
      <c r="AE61" s="1"/>
      <c r="AF61" s="1"/>
      <c r="AH61" s="151">
        <f t="shared" si="5"/>
        <v>1</v>
      </c>
      <c r="AI61" s="142" t="str">
        <f t="shared" si="17"/>
        <v>F</v>
      </c>
      <c r="AJ61" s="128">
        <v>312</v>
      </c>
      <c r="AK61" s="1"/>
      <c r="AL61" s="1"/>
      <c r="AM61" s="1"/>
      <c r="AN61" s="1"/>
      <c r="AO61" s="1"/>
      <c r="AQ61" s="151">
        <f t="shared" si="35"/>
        <v>1</v>
      </c>
      <c r="AR61" s="142" t="str">
        <f t="shared" si="18"/>
        <v>SF</v>
      </c>
      <c r="AS61" s="131">
        <v>386</v>
      </c>
      <c r="AT61" s="1"/>
      <c r="AU61" s="1"/>
      <c r="AV61" s="1"/>
      <c r="AW61" s="1"/>
      <c r="AX61" s="1"/>
      <c r="AZ61" s="151">
        <f t="shared" si="36"/>
        <v>1</v>
      </c>
      <c r="BA61" s="142" t="str">
        <f t="shared" si="19"/>
        <v>QF</v>
      </c>
      <c r="BB61" s="131">
        <v>395</v>
      </c>
      <c r="BC61" s="1"/>
      <c r="BD61" s="1"/>
      <c r="BE61" s="1"/>
      <c r="BF61" s="1"/>
      <c r="BG61" s="1"/>
      <c r="BI61" s="151">
        <f t="shared" si="37"/>
        <v>1</v>
      </c>
      <c r="BJ61" s="142" t="str">
        <f t="shared" si="20"/>
        <v>QF</v>
      </c>
      <c r="BK61" s="131">
        <v>384</v>
      </c>
      <c r="BL61" s="1"/>
      <c r="BM61" s="1"/>
      <c r="BN61" s="1"/>
      <c r="BO61" s="1"/>
      <c r="BP61" s="1"/>
      <c r="BR61" s="151">
        <f t="shared" si="38"/>
        <v>1</v>
      </c>
      <c r="BS61" s="142" t="str">
        <f t="shared" si="21"/>
        <v>WC</v>
      </c>
      <c r="BT61" s="131">
        <v>987</v>
      </c>
      <c r="BU61" s="1"/>
      <c r="BV61" s="1"/>
      <c r="BW61" s="1"/>
      <c r="BX61" s="1"/>
      <c r="BY61" s="1"/>
      <c r="BZ61" s="98"/>
      <c r="CA61" s="151">
        <f t="shared" si="39"/>
        <v>1</v>
      </c>
      <c r="CB61" s="142" t="str">
        <f t="shared" si="22"/>
        <v>QF</v>
      </c>
      <c r="CC61" s="162">
        <v>612</v>
      </c>
      <c r="CD61" s="1"/>
      <c r="CE61" s="1"/>
      <c r="CF61" s="1"/>
      <c r="CG61" s="1"/>
      <c r="CH61" s="1"/>
      <c r="CJ61" s="164">
        <f t="shared" si="40"/>
        <v>1</v>
      </c>
      <c r="CK61" s="142" t="str">
        <f t="shared" si="23"/>
        <v>SF</v>
      </c>
      <c r="CL61" s="162">
        <v>973</v>
      </c>
      <c r="CM61" s="1"/>
      <c r="CN61" s="1"/>
      <c r="CO61" s="1"/>
      <c r="CP61" s="1"/>
      <c r="CQ61" s="1"/>
      <c r="CS61" s="164">
        <f t="shared" si="24"/>
        <v>1</v>
      </c>
      <c r="CT61" s="142" t="str">
        <f t="shared" si="25"/>
        <v>SF</v>
      </c>
      <c r="CU61" s="162">
        <v>1305</v>
      </c>
      <c r="DB61" s="164">
        <f t="shared" si="26"/>
        <v>1</v>
      </c>
      <c r="DC61" s="142" t="str">
        <f t="shared" si="27"/>
        <v>W</v>
      </c>
      <c r="DD61" s="131">
        <v>1503</v>
      </c>
      <c r="DK61" s="164">
        <f t="shared" si="28"/>
        <v>1</v>
      </c>
      <c r="DL61" s="142" t="str">
        <f t="shared" si="29"/>
        <v>SF</v>
      </c>
      <c r="DM61" s="131">
        <v>1671</v>
      </c>
      <c r="DR61" s="2"/>
      <c r="DS61" s="2"/>
      <c r="DT61" s="164">
        <f t="shared" si="30"/>
        <v>1</v>
      </c>
      <c r="DU61" s="142" t="str">
        <f t="shared" si="31"/>
        <v>SF</v>
      </c>
      <c r="DV61" s="131">
        <v>1756</v>
      </c>
      <c r="EA61" s="2"/>
      <c r="EC61" s="164">
        <f t="shared" si="32"/>
        <v>1</v>
      </c>
      <c r="ED61" s="142" t="str">
        <f>IF(ISNA(MATCH(EE61,EF$4:EF$119,0)),"QF",IF(ISNA(MATCH(EE61,EG$4:EG$119,0)),"SF",IF(ISNA(MATCH(EE61,EH$4:EH$119,0)),"F",IF(ISNA(MATCH(EE61,EI$4:EI$119,0)),"W",IF(ISNA(MATCH(EE61,EJ$4:EJ$119,0)),"WF","WC")))))</f>
        <v>QF</v>
      </c>
      <c r="EE61" s="163">
        <v>1285</v>
      </c>
      <c r="EJ61" s="2"/>
      <c r="EL61" s="164">
        <f t="shared" ref="EL61:EL115" si="45">IF(ISTEXT(EM61),1,0)</f>
        <v>1</v>
      </c>
      <c r="EM61" s="142" t="str">
        <f t="shared" si="43"/>
        <v>SF</v>
      </c>
      <c r="EN61" s="196">
        <v>558</v>
      </c>
      <c r="EO61" s="212">
        <v>1690</v>
      </c>
      <c r="EV61" s="164">
        <f t="shared" si="34"/>
        <v>1</v>
      </c>
      <c r="EW61" t="str">
        <f t="shared" si="14"/>
        <v>SF</v>
      </c>
      <c r="EX61" s="487">
        <v>623</v>
      </c>
      <c r="EY61" s="487">
        <v>1775</v>
      </c>
    </row>
    <row r="62" spans="1:156" x14ac:dyDescent="0.25">
      <c r="A62" s="151"/>
      <c r="B62" s="151"/>
      <c r="C62" s="2"/>
      <c r="D62" s="2"/>
      <c r="E62" s="2"/>
      <c r="F62" s="2"/>
      <c r="G62" s="2"/>
      <c r="I62" s="151"/>
      <c r="J62" s="151"/>
      <c r="K62" s="2"/>
      <c r="L62" s="2"/>
      <c r="M62" s="2"/>
      <c r="N62" s="2"/>
      <c r="O62" s="2"/>
      <c r="Q62" s="151">
        <f t="shared" si="3"/>
        <v>1</v>
      </c>
      <c r="R62" s="142" t="str">
        <f t="shared" si="15"/>
        <v>QF</v>
      </c>
      <c r="S62" s="146">
        <v>293</v>
      </c>
      <c r="T62" s="2"/>
      <c r="U62" s="2"/>
      <c r="V62" s="2"/>
      <c r="W62" s="2"/>
      <c r="Y62" s="151">
        <f t="shared" si="4"/>
        <v>1</v>
      </c>
      <c r="Z62" s="142" t="str">
        <f t="shared" si="16"/>
        <v>QF</v>
      </c>
      <c r="AA62" s="126">
        <v>291</v>
      </c>
      <c r="AB62" s="1"/>
      <c r="AC62" s="1"/>
      <c r="AD62" s="1"/>
      <c r="AE62" s="1"/>
      <c r="AF62" s="1"/>
      <c r="AH62" s="151">
        <f t="shared" si="5"/>
        <v>1</v>
      </c>
      <c r="AI62" s="142" t="str">
        <f t="shared" si="17"/>
        <v>QF</v>
      </c>
      <c r="AJ62" s="126">
        <v>313</v>
      </c>
      <c r="AK62" s="1"/>
      <c r="AL62" s="1"/>
      <c r="AM62" s="1"/>
      <c r="AN62" s="1"/>
      <c r="AO62" s="1"/>
      <c r="AQ62" s="151">
        <f t="shared" si="35"/>
        <v>1</v>
      </c>
      <c r="AR62" s="142" t="str">
        <f t="shared" si="18"/>
        <v>QF</v>
      </c>
      <c r="AS62" s="131">
        <v>395</v>
      </c>
      <c r="AT62" s="1"/>
      <c r="AU62" s="1"/>
      <c r="AV62" s="1"/>
      <c r="AW62" s="1"/>
      <c r="AX62" s="1"/>
      <c r="AZ62" s="151">
        <f t="shared" si="36"/>
        <v>1</v>
      </c>
      <c r="BA62" s="142" t="str">
        <f t="shared" si="19"/>
        <v>QF</v>
      </c>
      <c r="BB62" s="131">
        <v>435</v>
      </c>
      <c r="BC62" s="1"/>
      <c r="BD62" s="1"/>
      <c r="BE62" s="1"/>
      <c r="BF62" s="1"/>
      <c r="BG62" s="1"/>
      <c r="BI62" s="151">
        <f t="shared" si="37"/>
        <v>1</v>
      </c>
      <c r="BJ62" s="142" t="str">
        <f t="shared" si="20"/>
        <v>QF</v>
      </c>
      <c r="BK62" s="131">
        <v>395</v>
      </c>
      <c r="BL62" s="1"/>
      <c r="BM62" s="1"/>
      <c r="BN62" s="1"/>
      <c r="BO62" s="1"/>
      <c r="BP62" s="1"/>
      <c r="BR62" s="151">
        <f t="shared" si="38"/>
        <v>1</v>
      </c>
      <c r="BS62" s="142" t="str">
        <f t="shared" si="21"/>
        <v>SF</v>
      </c>
      <c r="BT62" s="131">
        <v>997</v>
      </c>
      <c r="BU62" s="1"/>
      <c r="BV62" s="1"/>
      <c r="BW62" s="1"/>
      <c r="BX62" s="1"/>
      <c r="BY62" s="1"/>
      <c r="BZ62" s="98"/>
      <c r="CA62" s="151">
        <f t="shared" si="39"/>
        <v>1</v>
      </c>
      <c r="CB62" s="142" t="str">
        <f t="shared" si="22"/>
        <v>QF</v>
      </c>
      <c r="CC62" s="162">
        <v>816</v>
      </c>
      <c r="CD62" s="1"/>
      <c r="CE62" s="1"/>
      <c r="CF62" s="1"/>
      <c r="CG62" s="1"/>
      <c r="CH62" s="1"/>
      <c r="CJ62" s="164">
        <f t="shared" si="40"/>
        <v>1</v>
      </c>
      <c r="CK62" s="142" t="str">
        <f t="shared" si="23"/>
        <v>QF</v>
      </c>
      <c r="CL62" s="162">
        <v>987</v>
      </c>
      <c r="CM62" s="1"/>
      <c r="CN62" s="1"/>
      <c r="CO62" s="1"/>
      <c r="CP62" s="1"/>
      <c r="CQ62" s="1"/>
      <c r="CS62" s="164">
        <f t="shared" si="24"/>
        <v>1</v>
      </c>
      <c r="CT62" s="142" t="str">
        <f t="shared" si="25"/>
        <v>QF</v>
      </c>
      <c r="CU62" s="162">
        <v>1306</v>
      </c>
      <c r="DB62" s="164">
        <f t="shared" si="26"/>
        <v>1</v>
      </c>
      <c r="DC62" s="142" t="str">
        <f t="shared" si="27"/>
        <v>QF</v>
      </c>
      <c r="DD62" s="131">
        <v>1519</v>
      </c>
      <c r="DK62" s="164">
        <f t="shared" si="28"/>
        <v>1</v>
      </c>
      <c r="DL62" s="142" t="str">
        <f t="shared" si="29"/>
        <v>QF</v>
      </c>
      <c r="DM62" s="131">
        <v>1676</v>
      </c>
      <c r="DR62" s="2"/>
      <c r="DS62" s="2"/>
      <c r="DT62" s="164">
        <f t="shared" si="30"/>
        <v>1</v>
      </c>
      <c r="DU62" s="142" t="str">
        <f t="shared" si="31"/>
        <v>QF</v>
      </c>
      <c r="DV62" s="131">
        <v>1806</v>
      </c>
      <c r="EA62" s="2"/>
      <c r="EC62" s="164">
        <f t="shared" si="32"/>
        <v>1</v>
      </c>
      <c r="ED62" s="142" t="str">
        <f>IF(ISNA(MATCH(EE62,EF$4:EF$119,0)),"QF",IF(ISNA(MATCH(EE62,EG$4:EG$119,0)),"SF",IF(ISNA(MATCH(EE62,EH$4:EH$119,0)),"F",IF(ISNA(MATCH(EE62,EI$4:EI$119,0)),"W",IF(ISNA(MATCH(EE62,EJ$4:EJ$119,0)),"WF","WC")))))</f>
        <v>SF</v>
      </c>
      <c r="EE62" s="163">
        <v>1310</v>
      </c>
      <c r="EJ62" s="2"/>
      <c r="EL62" s="164">
        <f t="shared" si="45"/>
        <v>1</v>
      </c>
      <c r="EM62" s="142" t="str">
        <f t="shared" si="43"/>
        <v>QF</v>
      </c>
      <c r="EN62" s="196">
        <v>573</v>
      </c>
      <c r="EO62" s="212">
        <v>1711</v>
      </c>
      <c r="EV62" s="164">
        <f t="shared" si="34"/>
        <v>1</v>
      </c>
      <c r="EW62" t="str">
        <f t="shared" si="14"/>
        <v>SF</v>
      </c>
      <c r="EX62" s="487">
        <v>639</v>
      </c>
      <c r="EY62" s="487">
        <v>1806</v>
      </c>
    </row>
    <row r="63" spans="1:156" x14ac:dyDescent="0.25">
      <c r="A63" s="151"/>
      <c r="B63" s="151"/>
      <c r="C63" s="2"/>
      <c r="D63" s="2"/>
      <c r="E63" s="2"/>
      <c r="F63" s="2"/>
      <c r="G63" s="2"/>
      <c r="I63" s="151"/>
      <c r="J63" s="151"/>
      <c r="K63" s="2"/>
      <c r="L63" s="2"/>
      <c r="M63" s="2"/>
      <c r="N63" s="2"/>
      <c r="O63" s="2"/>
      <c r="Q63" s="151">
        <f t="shared" si="3"/>
        <v>1</v>
      </c>
      <c r="R63" s="142" t="str">
        <f t="shared" si="15"/>
        <v>WF</v>
      </c>
      <c r="S63" s="146">
        <v>294</v>
      </c>
      <c r="T63" s="2"/>
      <c r="U63" s="2"/>
      <c r="V63" s="2"/>
      <c r="W63" s="2"/>
      <c r="Y63" s="151">
        <f t="shared" si="4"/>
        <v>1</v>
      </c>
      <c r="Z63" s="142" t="str">
        <f t="shared" si="16"/>
        <v>QF</v>
      </c>
      <c r="AA63" s="126">
        <v>302</v>
      </c>
      <c r="AB63" s="1"/>
      <c r="AC63" s="1"/>
      <c r="AD63" s="1"/>
      <c r="AE63" s="1"/>
      <c r="AF63" s="1"/>
      <c r="AH63" s="151">
        <f t="shared" si="5"/>
        <v>1</v>
      </c>
      <c r="AI63" s="142" t="str">
        <f t="shared" si="17"/>
        <v>SF</v>
      </c>
      <c r="AJ63" s="128">
        <v>322</v>
      </c>
      <c r="AK63" s="1"/>
      <c r="AL63" s="1"/>
      <c r="AM63" s="1"/>
      <c r="AN63" s="1"/>
      <c r="AO63" s="1"/>
      <c r="AQ63" s="151">
        <f t="shared" si="35"/>
        <v>1</v>
      </c>
      <c r="AR63" s="142" t="str">
        <f t="shared" si="18"/>
        <v>WC</v>
      </c>
      <c r="AS63" s="131">
        <v>435</v>
      </c>
      <c r="AT63" s="1"/>
      <c r="AU63" s="1"/>
      <c r="AV63" s="1"/>
      <c r="AW63" s="1"/>
      <c r="AX63" s="1"/>
      <c r="AZ63" s="151">
        <f t="shared" si="36"/>
        <v>1</v>
      </c>
      <c r="BA63" s="142" t="str">
        <f t="shared" si="19"/>
        <v>F</v>
      </c>
      <c r="BB63" s="131">
        <v>447</v>
      </c>
      <c r="BC63" s="1"/>
      <c r="BD63" s="1"/>
      <c r="BE63" s="1"/>
      <c r="BF63" s="1"/>
      <c r="BG63" s="1"/>
      <c r="BI63" s="151">
        <f t="shared" si="37"/>
        <v>1</v>
      </c>
      <c r="BJ63" s="142" t="str">
        <f t="shared" si="20"/>
        <v>QF</v>
      </c>
      <c r="BK63" s="131">
        <v>397</v>
      </c>
      <c r="BL63" s="1"/>
      <c r="BM63" s="1"/>
      <c r="BN63" s="1"/>
      <c r="BO63" s="1"/>
      <c r="BP63" s="1"/>
      <c r="BR63" s="151">
        <f t="shared" si="38"/>
        <v>1</v>
      </c>
      <c r="BS63" s="142" t="str">
        <f t="shared" si="21"/>
        <v>QF</v>
      </c>
      <c r="BT63" s="142">
        <v>1038</v>
      </c>
      <c r="BU63" s="1"/>
      <c r="BV63" s="1"/>
      <c r="BW63" s="1"/>
      <c r="BX63" s="1"/>
      <c r="BY63" s="1"/>
      <c r="BZ63" s="98"/>
      <c r="CA63" s="151">
        <f t="shared" si="39"/>
        <v>1</v>
      </c>
      <c r="CB63" s="142" t="str">
        <f t="shared" si="22"/>
        <v>F</v>
      </c>
      <c r="CC63" s="162">
        <v>842</v>
      </c>
      <c r="CD63" s="1"/>
      <c r="CE63" s="1"/>
      <c r="CF63" s="1"/>
      <c r="CG63" s="1"/>
      <c r="CH63" s="1"/>
      <c r="CJ63" s="164">
        <f t="shared" si="40"/>
        <v>1</v>
      </c>
      <c r="CK63" s="142" t="str">
        <f t="shared" si="23"/>
        <v>QF</v>
      </c>
      <c r="CL63" s="162">
        <v>1002</v>
      </c>
      <c r="CM63" s="1"/>
      <c r="CN63" s="1"/>
      <c r="CO63" s="1"/>
      <c r="CP63" s="1"/>
      <c r="CQ63" s="1"/>
      <c r="CS63" s="164">
        <f t="shared" si="24"/>
        <v>1</v>
      </c>
      <c r="CT63" s="142" t="str">
        <f t="shared" si="25"/>
        <v>QF</v>
      </c>
      <c r="CU63" s="162">
        <v>1511</v>
      </c>
      <c r="DB63" s="164">
        <f t="shared" si="26"/>
        <v>1</v>
      </c>
      <c r="DC63" s="142" t="str">
        <f t="shared" si="27"/>
        <v>SF</v>
      </c>
      <c r="DD63" s="131">
        <v>1538</v>
      </c>
      <c r="DK63" s="164">
        <f t="shared" si="28"/>
        <v>1</v>
      </c>
      <c r="DL63" s="142" t="str">
        <f t="shared" si="29"/>
        <v>QF</v>
      </c>
      <c r="DM63" s="131">
        <v>1678</v>
      </c>
      <c r="DR63" s="2"/>
      <c r="DS63" s="2"/>
      <c r="DT63" s="164">
        <f t="shared" si="30"/>
        <v>1</v>
      </c>
      <c r="DU63" s="142" t="str">
        <f t="shared" si="31"/>
        <v>F</v>
      </c>
      <c r="DV63" s="131">
        <v>1918</v>
      </c>
      <c r="EA63" s="2"/>
      <c r="EC63" s="164">
        <f t="shared" si="32"/>
        <v>1</v>
      </c>
      <c r="ED63" s="142" t="str">
        <f>IF(ISNA(MATCH(EE63,EF$4:EF$119,0)),"QF",IF(ISNA(MATCH(EE63,EG$4:EG$119,0)),"SF",IF(ISNA(MATCH(EE63,EH$4:EH$119,0)),"F",IF(ISNA(MATCH(EE63,EI$4:EI$119,0)),"W",IF(ISNA(MATCH(EE63,EJ$4:EJ$119,0)),"WF","WC")))))</f>
        <v>SF</v>
      </c>
      <c r="EE63" s="163">
        <v>1311</v>
      </c>
      <c r="EJ63" s="2"/>
      <c r="EL63" s="164">
        <f t="shared" si="45"/>
        <v>1</v>
      </c>
      <c r="EM63" s="142" t="str">
        <f t="shared" si="43"/>
        <v>QF</v>
      </c>
      <c r="EN63" s="196">
        <v>610</v>
      </c>
      <c r="EO63" s="212">
        <v>1717</v>
      </c>
      <c r="EV63" s="164">
        <f t="shared" si="34"/>
        <v>1</v>
      </c>
      <c r="EW63" t="str">
        <f t="shared" si="14"/>
        <v>W</v>
      </c>
      <c r="EX63" s="487">
        <v>694</v>
      </c>
      <c r="EY63" s="487">
        <v>1986</v>
      </c>
    </row>
    <row r="64" spans="1:156" x14ac:dyDescent="0.25">
      <c r="A64" s="151"/>
      <c r="B64" s="151"/>
      <c r="C64" s="2"/>
      <c r="D64" s="2"/>
      <c r="E64" s="2"/>
      <c r="F64" s="2"/>
      <c r="G64" s="2"/>
      <c r="I64" s="151"/>
      <c r="J64" s="151"/>
      <c r="K64" s="2"/>
      <c r="L64" s="2"/>
      <c r="M64" s="2"/>
      <c r="N64" s="2"/>
      <c r="O64" s="2"/>
      <c r="Q64" s="151">
        <f t="shared" si="3"/>
        <v>1</v>
      </c>
      <c r="R64" s="142" t="str">
        <f>IF(ISNA(MATCH(S258,T$4:T$51,0)),"QF",IF(ISNA(MATCH(S258,U$4:U$51,0)),"SF",IF(ISNA(MATCH(S258,V$4:V$51,0)),"F",IF(ISNA(MATCH(S258,W$4:W$51,0)),"W",IF(ISNA(MATCH(S258,X$4:X$51,0)),"WF","WC")))))</f>
        <v>QF</v>
      </c>
      <c r="S64" s="146">
        <v>301</v>
      </c>
      <c r="T64" s="2"/>
      <c r="U64" s="2"/>
      <c r="V64" s="2"/>
      <c r="W64" s="2"/>
      <c r="Y64" s="151">
        <f t="shared" si="4"/>
        <v>1</v>
      </c>
      <c r="Z64" s="142" t="str">
        <f>IF(ISNA(MATCH(AA258,AB$4:AB$51,0)),"QF",IF(ISNA(MATCH(AA258,AC$4:AC$51,0)),"SF",IF(ISNA(MATCH(AA258,AD$4:AD$51,0)),"F",IF(ISNA(MATCH(AA258,AE$4:AE$51,0)),"W",IF(ISNA(MATCH(AA258,AF$4:AF$51,0)),"WF","WC")))))</f>
        <v>QF</v>
      </c>
      <c r="AA64" s="128">
        <v>303</v>
      </c>
      <c r="AB64" s="1"/>
      <c r="AC64" s="1"/>
      <c r="AD64" s="1"/>
      <c r="AE64" s="1"/>
      <c r="AF64" s="1"/>
      <c r="AH64" s="151">
        <f t="shared" si="5"/>
        <v>1</v>
      </c>
      <c r="AI64" s="142" t="str">
        <f>IF(ISNA(MATCH(AJ258,AK$4:AK$51,0)),"QF",IF(ISNA(MATCH(AJ258,AL$4:AL$51,0)),"SF",IF(ISNA(MATCH(AJ258,AM$4:AM$51,0)),"F",IF(ISNA(MATCH(AJ258,AN$4:AN$51,0)),"W",IF(ISNA(MATCH(AJ258,AO$4:AO$51,0)),"WF","WC")))))</f>
        <v>QF</v>
      </c>
      <c r="AJ64" s="126">
        <v>330</v>
      </c>
      <c r="AK64" s="1"/>
      <c r="AL64" s="1"/>
      <c r="AM64" s="1"/>
      <c r="AN64" s="1"/>
      <c r="AO64" s="1"/>
      <c r="AQ64" s="151">
        <f t="shared" si="35"/>
        <v>1</v>
      </c>
      <c r="AR64" s="142" t="str">
        <f>IF(ISNA(MATCH(AS258,AT$4:AT$51,0)),"QF",IF(ISNA(MATCH(AS258,AU$4:AU$51,0)),"SF",IF(ISNA(MATCH(AS258,AV$4:AV$51,0)),"F",IF(ISNA(MATCH(AS258,AW$4:AW$51,0)),"W",IF(ISNA(MATCH(AS258,AX$4:AX$51,0)),"WF","WC")))))</f>
        <v>QF</v>
      </c>
      <c r="AS64" s="142">
        <v>456</v>
      </c>
      <c r="AT64" s="1"/>
      <c r="AU64" s="1"/>
      <c r="AV64" s="1"/>
      <c r="AW64" s="1"/>
      <c r="AX64" s="1"/>
      <c r="AZ64" s="151">
        <f t="shared" si="36"/>
        <v>1</v>
      </c>
      <c r="BA64" s="142" t="str">
        <f>IF(ISNA(MATCH(BB258,BC$4:BC$51,0)),"QF",IF(ISNA(MATCH(BB258,BD$4:BD$51,0)),"SF",IF(ISNA(MATCH(BB258,BE$4:BE$51,0)),"F",IF(ISNA(MATCH(BB258,BF$4:BF$51,0)),"W",IF(ISNA(MATCH(BB258,BG$4:BG$51,0)),"WF","WC")))))</f>
        <v>QF</v>
      </c>
      <c r="BB64" s="131">
        <v>469</v>
      </c>
      <c r="BC64" s="1"/>
      <c r="BD64" s="1"/>
      <c r="BE64" s="1"/>
      <c r="BF64" s="1"/>
      <c r="BG64" s="1"/>
      <c r="BI64" s="151">
        <f t="shared" si="37"/>
        <v>1</v>
      </c>
      <c r="BJ64" s="142" t="str">
        <f>IF(ISNA(MATCH(BK258,BL$4:BL$51,0)),"QF",IF(ISNA(MATCH(BK258,BM$4:BM$51,0)),"SF",IF(ISNA(MATCH(BK258,BN$4:BN$51,0)),"F",IF(ISNA(MATCH(BK258,BO$4:BO$51,0)),"W",IF(ISNA(MATCH(BK258,BP$4:BP$51,0)),"WF","WC")))))</f>
        <v>QF</v>
      </c>
      <c r="BK64" s="131">
        <v>401</v>
      </c>
      <c r="BL64" s="1"/>
      <c r="BM64" s="1"/>
      <c r="BN64" s="1"/>
      <c r="BO64" s="1"/>
      <c r="BP64" s="1"/>
      <c r="BR64" s="151">
        <f t="shared" si="38"/>
        <v>1</v>
      </c>
      <c r="BS64" s="142" t="str">
        <f>IF(ISNA(MATCH(BT258,BU$4:BU$51,0)),"QF",IF(ISNA(MATCH(BT258,BV$4:BV$51,0)),"SF",IF(ISNA(MATCH(BT258,BW$4:BW$51,0)),"F",IF(ISNA(MATCH(BT258,BX$4:BX$51,0)),"W",IF(ISNA(MATCH(BT258,BY$4:BY$51,0)),"WF","WC")))))</f>
        <v>QF</v>
      </c>
      <c r="BT64" s="131">
        <v>1087</v>
      </c>
      <c r="BU64" s="1"/>
      <c r="BV64" s="1"/>
      <c r="BW64" s="1"/>
      <c r="BX64" s="1"/>
      <c r="BY64" s="1"/>
      <c r="BZ64" s="98"/>
      <c r="CA64" s="151">
        <f t="shared" si="39"/>
        <v>1</v>
      </c>
      <c r="CB64" s="142" t="str">
        <f>IF(ISNA(MATCH(CC258,CD$4:CD$51,0)),"QF",IF(ISNA(MATCH(CC258,CE$4:CE$51,0)),"SF",IF(ISNA(MATCH(CC258,CF$4:CF$51,0)),"F",IF(ISNA(MATCH(CC258,CG$4:CG$51,0)),"W",IF(ISNA(MATCH(CC258,CH$4:CH$51,0)),"WF","WC")))))</f>
        <v>QF</v>
      </c>
      <c r="CC64" s="162">
        <v>968</v>
      </c>
      <c r="CD64" s="1"/>
      <c r="CE64" s="1"/>
      <c r="CF64" s="1"/>
      <c r="CG64" s="1"/>
      <c r="CH64" s="1"/>
      <c r="CJ64" s="164">
        <f t="shared" si="40"/>
        <v>1</v>
      </c>
      <c r="CK64" s="142" t="str">
        <f>IF(ISNA(MATCH(CL258,CM$4:CM$51,0)),"QF",IF(ISNA(MATCH(CL258,CN$4:CN$51,0)),"SF",IF(ISNA(MATCH(CL258,CO$4:CO$51,0)),"F",IF(ISNA(MATCH(CL258,CP$4:CP$51,0)),"W",IF(ISNA(MATCH(CL258,CQ$4:CQ$51,0)),"WF","WC")))))</f>
        <v>QF</v>
      </c>
      <c r="CL64" s="162">
        <v>1114</v>
      </c>
      <c r="CM64" s="1"/>
      <c r="CN64" s="1"/>
      <c r="CO64" s="1"/>
      <c r="CP64" s="1"/>
      <c r="CQ64" s="1"/>
      <c r="CS64" s="164">
        <f t="shared" si="24"/>
        <v>1</v>
      </c>
      <c r="CT64" s="142" t="str">
        <f>IF(ISNA(MATCH(CU258,CV$4:CV$51,0)),"QF",IF(ISNA(MATCH(CU258,CW$4:CW$51,0)),"SF",IF(ISNA(MATCH(CU258,CX$4:CX$51,0)),"F",IF(ISNA(MATCH(CU258,CY$4:CY$51,0)),"W",IF(ISNA(MATCH(CU258,CZ$4:CZ$51,0)),"WF","WC")))))</f>
        <v>QF</v>
      </c>
      <c r="CU64" s="162">
        <v>1519</v>
      </c>
      <c r="DB64" s="164">
        <f t="shared" si="26"/>
        <v>1</v>
      </c>
      <c r="DC64" s="142" t="str">
        <f>IF(ISNA(MATCH(DD258,DE$4:DE$51,0)),"QF",IF(ISNA(MATCH(DD258,DF$4:DF$51,0)),"SF",IF(ISNA(MATCH(DD258,DG$4:DG$51,0)),"F",IF(ISNA(MATCH(DD258,DH$4:DH$51,0)),"W",IF(ISNA(MATCH(DD258,DI$4:DI$51,0)),"WF","WC")))))</f>
        <v>QF</v>
      </c>
      <c r="DD64" s="131">
        <v>1559</v>
      </c>
      <c r="DK64" s="164">
        <f t="shared" si="28"/>
        <v>1</v>
      </c>
      <c r="DL64" s="142" t="str">
        <f>IF(ISNA(MATCH(DM258,DN$4:DN$51,0)),"QF",IF(ISNA(MATCH(DM258,DO$4:DO$51,0)),"SF",IF(ISNA(MATCH(DM258,DP$4:DP$51,0)),"F",IF(ISNA(MATCH(DM258,DQ$4:DQ$51,0)),"W",IF(ISNA(MATCH(DM258,DR$4:DR$51,0)),"WF","WC")))))</f>
        <v>QF</v>
      </c>
      <c r="DM64" s="131">
        <v>1714</v>
      </c>
      <c r="DR64" s="2"/>
      <c r="DS64" s="2"/>
      <c r="DT64" s="164">
        <f t="shared" si="30"/>
        <v>1</v>
      </c>
      <c r="DU64" s="142" t="str">
        <f>IF(ISNA(MATCH(DV258,DW$4:DW$51,0)),"QF",IF(ISNA(MATCH(DV258,DX$4:DX$51,0)),"SF",IF(ISNA(MATCH(DV258,DY$4:DY$51,0)),"F",IF(ISNA(MATCH(DV258,DZ$4:DZ$51,0)),"W",IF(ISNA(MATCH(DV258,EA$4:EA$51,0)),"WF","WC")))))</f>
        <v>QF</v>
      </c>
      <c r="DV64" s="131">
        <v>1983</v>
      </c>
      <c r="EA64" s="2"/>
      <c r="EC64" s="164">
        <f t="shared" si="32"/>
        <v>1</v>
      </c>
      <c r="ED64" s="142" t="str">
        <f>IF(ISNA(MATCH(EE119,EF$4:EF$119,0)),"QF",IF(ISNA(MATCH(EE119,EG$4:EG$119,0)),"SF",IF(ISNA(MATCH(EE119,EH$4:EH$119,0)),"F",IF(ISNA(MATCH(EE119,EI$4:EI$119,0)),"W",IF(ISNA(MATCH(EE119,EJ$4:EJ$119,0)),"WF","WC")))))</f>
        <v>QF</v>
      </c>
      <c r="EE64" s="163">
        <v>1318</v>
      </c>
      <c r="EJ64" s="2"/>
      <c r="EL64" s="164">
        <f t="shared" si="45"/>
        <v>1</v>
      </c>
      <c r="EM64" s="142" t="str">
        <f t="shared" si="43"/>
        <v>SF</v>
      </c>
      <c r="EN64" s="196">
        <v>624</v>
      </c>
      <c r="EO64" s="212">
        <v>1718</v>
      </c>
      <c r="EV64" s="164">
        <f t="shared" si="34"/>
        <v>1</v>
      </c>
      <c r="EW64" t="str">
        <f t="shared" si="14"/>
        <v>F</v>
      </c>
      <c r="EX64" s="487">
        <v>708</v>
      </c>
      <c r="EY64" s="487">
        <v>2013</v>
      </c>
    </row>
    <row r="65" spans="1:155" x14ac:dyDescent="0.25">
      <c r="A65" s="151"/>
      <c r="B65" s="151"/>
      <c r="C65" s="2"/>
      <c r="D65" s="2"/>
      <c r="E65" s="2"/>
      <c r="F65" s="2"/>
      <c r="G65" s="2"/>
      <c r="I65" s="151"/>
      <c r="J65" s="151"/>
      <c r="K65" s="2"/>
      <c r="L65" s="2"/>
      <c r="M65" s="2"/>
      <c r="N65" s="2"/>
      <c r="O65" s="2"/>
      <c r="Q65" s="151">
        <f t="shared" si="3"/>
        <v>1</v>
      </c>
      <c r="R65" s="142" t="str">
        <f t="shared" si="15"/>
        <v>SF</v>
      </c>
      <c r="S65" s="146">
        <v>302</v>
      </c>
      <c r="T65" s="2"/>
      <c r="U65" s="2"/>
      <c r="V65" s="2"/>
      <c r="W65" s="2"/>
      <c r="Y65" s="151">
        <f t="shared" si="4"/>
        <v>1</v>
      </c>
      <c r="Z65" s="142" t="str">
        <f t="shared" si="16"/>
        <v>WF</v>
      </c>
      <c r="AA65" s="128">
        <v>308</v>
      </c>
      <c r="AB65" s="1"/>
      <c r="AC65" s="1"/>
      <c r="AD65" s="1"/>
      <c r="AE65" s="1"/>
      <c r="AF65" s="1"/>
      <c r="AH65" s="151">
        <f t="shared" si="5"/>
        <v>1</v>
      </c>
      <c r="AI65" s="142" t="str">
        <f t="shared" si="17"/>
        <v>W</v>
      </c>
      <c r="AJ65" s="126">
        <v>341</v>
      </c>
      <c r="AK65" s="1"/>
      <c r="AL65" s="1"/>
      <c r="AM65" s="1"/>
      <c r="AN65" s="1"/>
      <c r="AO65" s="1"/>
      <c r="AQ65" s="151">
        <f t="shared" si="35"/>
        <v>1</v>
      </c>
      <c r="AR65" s="142" t="str">
        <f t="shared" si="18"/>
        <v>F</v>
      </c>
      <c r="AS65" s="131">
        <v>461</v>
      </c>
      <c r="AT65" s="1"/>
      <c r="AU65" s="1"/>
      <c r="AV65" s="1"/>
      <c r="AW65" s="1"/>
      <c r="AX65" s="1"/>
      <c r="AZ65" s="151">
        <f t="shared" si="36"/>
        <v>1</v>
      </c>
      <c r="BA65" s="142" t="str">
        <f t="shared" si="19"/>
        <v>F</v>
      </c>
      <c r="BB65" s="131">
        <v>492</v>
      </c>
      <c r="BC65" s="1"/>
      <c r="BD65" s="1"/>
      <c r="BE65" s="1"/>
      <c r="BF65" s="1"/>
      <c r="BG65" s="1"/>
      <c r="BI65" s="151">
        <f t="shared" si="37"/>
        <v>1</v>
      </c>
      <c r="BJ65" s="142" t="str">
        <f t="shared" si="20"/>
        <v>W</v>
      </c>
      <c r="BK65" s="142">
        <v>451</v>
      </c>
      <c r="BL65" s="1"/>
      <c r="BM65" s="1"/>
      <c r="BN65" s="1"/>
      <c r="BO65" s="1"/>
      <c r="BP65" s="1"/>
      <c r="BR65" s="151">
        <f t="shared" si="38"/>
        <v>1</v>
      </c>
      <c r="BS65" s="142" t="str">
        <f t="shared" si="21"/>
        <v>SF</v>
      </c>
      <c r="BT65" s="131">
        <v>1102</v>
      </c>
      <c r="BU65" s="1"/>
      <c r="BV65" s="1"/>
      <c r="BW65" s="1"/>
      <c r="BX65" s="1"/>
      <c r="BY65" s="1"/>
      <c r="BZ65" s="151"/>
      <c r="CA65" s="151">
        <f t="shared" si="39"/>
        <v>1</v>
      </c>
      <c r="CB65" s="142" t="str">
        <f t="shared" si="22"/>
        <v>F</v>
      </c>
      <c r="CC65" s="162">
        <v>987</v>
      </c>
      <c r="CD65" s="1"/>
      <c r="CE65" s="1"/>
      <c r="CF65" s="1"/>
      <c r="CG65" s="1"/>
      <c r="CH65" s="1"/>
      <c r="CJ65" s="164">
        <f t="shared" si="40"/>
        <v>1</v>
      </c>
      <c r="CK65" s="142" t="str">
        <f t="shared" si="23"/>
        <v>QF</v>
      </c>
      <c r="CL65" s="162">
        <v>1124</v>
      </c>
      <c r="CM65" s="1"/>
      <c r="CN65" s="1"/>
      <c r="CO65" s="1"/>
      <c r="CP65" s="1"/>
      <c r="CQ65" s="1"/>
      <c r="CS65" s="164">
        <f t="shared" si="24"/>
        <v>1</v>
      </c>
      <c r="CT65" s="142" t="str">
        <f t="shared" si="25"/>
        <v>SF</v>
      </c>
      <c r="CU65" s="162">
        <v>1538</v>
      </c>
      <c r="DB65" s="164">
        <f t="shared" si="26"/>
        <v>1</v>
      </c>
      <c r="DC65" s="142" t="str">
        <f t="shared" si="27"/>
        <v>QF</v>
      </c>
      <c r="DD65" s="131">
        <v>1625</v>
      </c>
      <c r="DK65" s="164">
        <f t="shared" si="28"/>
        <v>1</v>
      </c>
      <c r="DL65" s="142" t="str">
        <f t="shared" si="29"/>
        <v>SF</v>
      </c>
      <c r="DM65" s="131">
        <v>1717</v>
      </c>
      <c r="DR65" s="2"/>
      <c r="DS65" s="2"/>
      <c r="DT65" s="164">
        <f t="shared" si="30"/>
        <v>1</v>
      </c>
      <c r="DU65" s="142" t="str">
        <f t="shared" si="31"/>
        <v>F</v>
      </c>
      <c r="DV65" s="131">
        <v>1986</v>
      </c>
      <c r="EA65" s="2"/>
      <c r="EC65" s="164">
        <f t="shared" si="32"/>
        <v>1</v>
      </c>
      <c r="ED65" s="142" t="str">
        <f t="shared" ref="ED65:ED96" si="46">IF(ISNA(MATCH(EE65,EF$4:EF$119,0)),"QF",IF(ISNA(MATCH(EE65,EG$4:EG$119,0)),"SF",IF(ISNA(MATCH(EE65,EH$4:EH$119,0)),"F",IF(ISNA(MATCH(EE65,EI$4:EI$119,0)),"W",IF(ISNA(MATCH(EE65,EJ$4:EJ$119,0)),"WF","WC")))))</f>
        <v>QF</v>
      </c>
      <c r="EE65" s="163">
        <v>1323</v>
      </c>
      <c r="EJ65" s="2"/>
      <c r="EL65" s="164">
        <f t="shared" si="45"/>
        <v>1</v>
      </c>
      <c r="EM65" s="142" t="str">
        <f t="shared" si="43"/>
        <v>QF</v>
      </c>
      <c r="EN65" s="196">
        <v>649</v>
      </c>
      <c r="EO65" s="212">
        <v>1723</v>
      </c>
      <c r="EV65" s="164">
        <f t="shared" si="34"/>
        <v>1</v>
      </c>
      <c r="EW65" t="str">
        <f t="shared" si="14"/>
        <v>QF</v>
      </c>
      <c r="EX65" s="487">
        <v>836</v>
      </c>
      <c r="EY65" s="487">
        <v>2052</v>
      </c>
    </row>
    <row r="66" spans="1:155" x14ac:dyDescent="0.25">
      <c r="A66" s="151"/>
      <c r="B66" s="151"/>
      <c r="C66" s="2"/>
      <c r="D66" s="2"/>
      <c r="E66" s="2"/>
      <c r="F66" s="2"/>
      <c r="G66" s="2"/>
      <c r="I66" s="151"/>
      <c r="J66" s="151"/>
      <c r="K66" s="2"/>
      <c r="L66" s="2"/>
      <c r="M66" s="2"/>
      <c r="N66" s="2"/>
      <c r="O66" s="2"/>
      <c r="Q66" s="151">
        <f t="shared" si="3"/>
        <v>1</v>
      </c>
      <c r="R66" s="142" t="str">
        <f t="shared" si="15"/>
        <v>QF</v>
      </c>
      <c r="S66" s="146">
        <v>306</v>
      </c>
      <c r="T66" s="2"/>
      <c r="U66" s="2"/>
      <c r="V66" s="2"/>
      <c r="W66" s="2"/>
      <c r="Y66" s="151">
        <f t="shared" si="4"/>
        <v>1</v>
      </c>
      <c r="Z66" s="142" t="str">
        <f t="shared" si="16"/>
        <v>WF</v>
      </c>
      <c r="AA66" s="126">
        <v>311</v>
      </c>
      <c r="AB66" s="1"/>
      <c r="AC66" s="1"/>
      <c r="AD66" s="1"/>
      <c r="AE66" s="1"/>
      <c r="AF66" s="1"/>
      <c r="AH66" s="151">
        <f t="shared" si="5"/>
        <v>1</v>
      </c>
      <c r="AI66" s="142" t="str">
        <f t="shared" si="17"/>
        <v>WF</v>
      </c>
      <c r="AJ66" s="126">
        <v>343</v>
      </c>
      <c r="AK66" s="1"/>
      <c r="AL66" s="1"/>
      <c r="AM66" s="1"/>
      <c r="AN66" s="1"/>
      <c r="AO66" s="1"/>
      <c r="AQ66" s="151">
        <f t="shared" si="35"/>
        <v>1</v>
      </c>
      <c r="AR66" s="142" t="str">
        <f t="shared" si="18"/>
        <v>WF</v>
      </c>
      <c r="AS66" s="142">
        <v>469</v>
      </c>
      <c r="AT66" s="1"/>
      <c r="AU66" s="1"/>
      <c r="AV66" s="1"/>
      <c r="AW66" s="1"/>
      <c r="AX66" s="1"/>
      <c r="AZ66" s="151">
        <f t="shared" si="36"/>
        <v>1</v>
      </c>
      <c r="BA66" s="142" t="str">
        <f t="shared" si="19"/>
        <v>F</v>
      </c>
      <c r="BB66" s="131">
        <v>494</v>
      </c>
      <c r="BC66" s="1"/>
      <c r="BD66" s="1"/>
      <c r="BE66" s="1"/>
      <c r="BF66" s="1"/>
      <c r="BG66" s="1"/>
      <c r="BI66" s="151">
        <f t="shared" si="37"/>
        <v>1</v>
      </c>
      <c r="BJ66" s="142" t="str">
        <f t="shared" si="20"/>
        <v>SF</v>
      </c>
      <c r="BK66" s="131">
        <v>469</v>
      </c>
      <c r="BL66" s="1"/>
      <c r="BM66" s="1"/>
      <c r="BN66" s="1"/>
      <c r="BO66" s="1"/>
      <c r="BP66" s="1"/>
      <c r="BR66" s="151">
        <f t="shared" si="38"/>
        <v>1</v>
      </c>
      <c r="BS66" s="142" t="str">
        <f t="shared" si="21"/>
        <v>SF</v>
      </c>
      <c r="BT66" s="131">
        <v>1114</v>
      </c>
      <c r="BU66" s="1"/>
      <c r="BV66" s="1"/>
      <c r="BW66" s="1"/>
      <c r="BX66" s="1"/>
      <c r="BY66" s="1"/>
      <c r="BZ66" s="98"/>
      <c r="CA66" s="151">
        <f t="shared" si="39"/>
        <v>1</v>
      </c>
      <c r="CB66" s="142" t="str">
        <f t="shared" si="22"/>
        <v>W</v>
      </c>
      <c r="CC66" s="162">
        <v>1024</v>
      </c>
      <c r="CD66" s="1"/>
      <c r="CE66" s="1"/>
      <c r="CF66" s="1"/>
      <c r="CG66" s="1"/>
      <c r="CH66" s="1"/>
      <c r="CJ66" s="164">
        <f t="shared" si="40"/>
        <v>1</v>
      </c>
      <c r="CK66" s="142" t="str">
        <f t="shared" si="23"/>
        <v>QF</v>
      </c>
      <c r="CL66" s="162">
        <v>1208</v>
      </c>
      <c r="CM66" s="1"/>
      <c r="CN66" s="1"/>
      <c r="CO66" s="1"/>
      <c r="CP66" s="1"/>
      <c r="CQ66" s="1"/>
      <c r="CS66" s="164">
        <f t="shared" si="24"/>
        <v>1</v>
      </c>
      <c r="CT66" s="142" t="str">
        <f t="shared" si="25"/>
        <v>QF</v>
      </c>
      <c r="CU66" s="162">
        <v>1592</v>
      </c>
      <c r="DB66" s="164">
        <f t="shared" si="26"/>
        <v>1</v>
      </c>
      <c r="DC66" s="142" t="str">
        <f t="shared" si="27"/>
        <v>QF</v>
      </c>
      <c r="DD66" s="131">
        <v>1675</v>
      </c>
      <c r="DK66" s="164">
        <f t="shared" si="28"/>
        <v>1</v>
      </c>
      <c r="DL66" s="142" t="str">
        <f t="shared" si="29"/>
        <v>QF</v>
      </c>
      <c r="DM66" s="131">
        <v>1718</v>
      </c>
      <c r="DR66" s="2"/>
      <c r="DS66" s="2"/>
      <c r="DT66" s="164">
        <f t="shared" si="30"/>
        <v>1</v>
      </c>
      <c r="DU66" s="142" t="str">
        <f t="shared" si="31"/>
        <v>QF</v>
      </c>
      <c r="DV66" s="131">
        <v>2052</v>
      </c>
      <c r="EA66" s="2"/>
      <c r="EC66" s="164">
        <f t="shared" si="32"/>
        <v>1</v>
      </c>
      <c r="ED66" s="142" t="str">
        <f t="shared" si="46"/>
        <v>W</v>
      </c>
      <c r="EE66" s="163">
        <v>1477</v>
      </c>
      <c r="EJ66" s="2"/>
      <c r="EL66" s="164">
        <f t="shared" si="45"/>
        <v>1</v>
      </c>
      <c r="EM66" s="142" t="str">
        <f t="shared" si="43"/>
        <v>QF</v>
      </c>
      <c r="EN66" s="196">
        <v>701</v>
      </c>
      <c r="EO66" s="212">
        <v>1730</v>
      </c>
      <c r="EV66" s="164">
        <f t="shared" si="34"/>
        <v>1</v>
      </c>
      <c r="EW66" t="str">
        <f t="shared" si="14"/>
        <v>QF</v>
      </c>
      <c r="EX66" s="487">
        <v>842</v>
      </c>
      <c r="EY66" s="487">
        <v>2056</v>
      </c>
    </row>
    <row r="67" spans="1:155" x14ac:dyDescent="0.25">
      <c r="A67" s="151"/>
      <c r="B67" s="151"/>
      <c r="C67" s="2"/>
      <c r="D67" s="2"/>
      <c r="E67" s="2"/>
      <c r="F67" s="2"/>
      <c r="G67" s="2"/>
      <c r="I67" s="151"/>
      <c r="J67" s="151"/>
      <c r="K67" s="2"/>
      <c r="L67" s="2"/>
      <c r="M67" s="2"/>
      <c r="N67" s="2"/>
      <c r="O67" s="2"/>
      <c r="Q67" s="151">
        <f t="shared" si="3"/>
        <v>1</v>
      </c>
      <c r="R67" s="142" t="str">
        <f t="shared" si="15"/>
        <v>QF</v>
      </c>
      <c r="S67" s="146">
        <v>308</v>
      </c>
      <c r="T67" s="2"/>
      <c r="U67" s="2"/>
      <c r="V67" s="2"/>
      <c r="W67" s="2"/>
      <c r="Y67" s="151">
        <f t="shared" si="4"/>
        <v>1</v>
      </c>
      <c r="Z67" s="142" t="str">
        <f t="shared" si="16"/>
        <v>SF</v>
      </c>
      <c r="AA67" s="128">
        <v>312</v>
      </c>
      <c r="AB67" s="1"/>
      <c r="AC67" s="1"/>
      <c r="AD67" s="1"/>
      <c r="AE67" s="1"/>
      <c r="AF67" s="1"/>
      <c r="AH67" s="151">
        <f t="shared" si="5"/>
        <v>1</v>
      </c>
      <c r="AI67" s="142" t="str">
        <f t="shared" si="17"/>
        <v>QF</v>
      </c>
      <c r="AJ67" s="126">
        <v>358</v>
      </c>
      <c r="AK67" s="1"/>
      <c r="AL67" s="1"/>
      <c r="AM67" s="1"/>
      <c r="AN67" s="1"/>
      <c r="AO67" s="1"/>
      <c r="AQ67" s="151">
        <f t="shared" si="35"/>
        <v>1</v>
      </c>
      <c r="AR67" s="142" t="str">
        <f t="shared" si="18"/>
        <v>QF</v>
      </c>
      <c r="AS67" s="131">
        <v>486</v>
      </c>
      <c r="AT67" s="1"/>
      <c r="AU67" s="1"/>
      <c r="AV67" s="1"/>
      <c r="AW67" s="1"/>
      <c r="AX67" s="1"/>
      <c r="AZ67" s="151">
        <f t="shared" si="36"/>
        <v>1</v>
      </c>
      <c r="BA67" s="142" t="str">
        <f t="shared" si="19"/>
        <v>WC</v>
      </c>
      <c r="BB67" s="131">
        <v>503</v>
      </c>
      <c r="BC67" s="1"/>
      <c r="BD67" s="1"/>
      <c r="BE67" s="1"/>
      <c r="BF67" s="1"/>
      <c r="BG67" s="1"/>
      <c r="BI67" s="151">
        <f t="shared" si="37"/>
        <v>1</v>
      </c>
      <c r="BJ67" s="142" t="str">
        <f t="shared" si="20"/>
        <v>QF</v>
      </c>
      <c r="BK67" s="131">
        <v>494</v>
      </c>
      <c r="BL67" s="1"/>
      <c r="BM67" s="1"/>
      <c r="BN67" s="1"/>
      <c r="BO67" s="1"/>
      <c r="BP67" s="1"/>
      <c r="BR67" s="151">
        <f t="shared" si="38"/>
        <v>1</v>
      </c>
      <c r="BS67" s="142" t="str">
        <f t="shared" si="21"/>
        <v>F</v>
      </c>
      <c r="BT67" s="142">
        <v>1124</v>
      </c>
      <c r="BU67" s="1"/>
      <c r="BV67" s="1"/>
      <c r="BW67" s="1"/>
      <c r="BX67" s="1"/>
      <c r="BY67" s="1"/>
      <c r="BZ67" s="98"/>
      <c r="CA67" s="151">
        <f t="shared" si="39"/>
        <v>1</v>
      </c>
      <c r="CB67" s="142" t="str">
        <f t="shared" si="22"/>
        <v>QF</v>
      </c>
      <c r="CC67" s="162">
        <v>1071</v>
      </c>
      <c r="CD67" s="1"/>
      <c r="CE67" s="1"/>
      <c r="CF67" s="1"/>
      <c r="CG67" s="1"/>
      <c r="CH67" s="1"/>
      <c r="CJ67" s="164">
        <f t="shared" si="40"/>
        <v>1</v>
      </c>
      <c r="CK67" s="142" t="str">
        <f t="shared" si="23"/>
        <v>W</v>
      </c>
      <c r="CL67" s="162">
        <v>1218</v>
      </c>
      <c r="CM67" s="1"/>
      <c r="CN67" s="1"/>
      <c r="CO67" s="1"/>
      <c r="CP67" s="1"/>
      <c r="CQ67" s="1"/>
      <c r="CS67" s="164">
        <f t="shared" si="24"/>
        <v>1</v>
      </c>
      <c r="CT67" s="142" t="str">
        <f t="shared" si="25"/>
        <v>SF</v>
      </c>
      <c r="CU67" s="162">
        <v>1622</v>
      </c>
      <c r="DB67" s="164">
        <f t="shared" si="26"/>
        <v>1</v>
      </c>
      <c r="DC67" s="142" t="str">
        <f t="shared" si="27"/>
        <v>QF</v>
      </c>
      <c r="DD67" s="131">
        <v>1676</v>
      </c>
      <c r="DK67" s="164">
        <f t="shared" si="28"/>
        <v>1</v>
      </c>
      <c r="DL67" s="142" t="str">
        <f t="shared" si="29"/>
        <v>QF</v>
      </c>
      <c r="DM67" s="131">
        <v>1732</v>
      </c>
      <c r="DR67" s="2"/>
      <c r="DS67" s="2"/>
      <c r="DT67" s="164">
        <f t="shared" si="30"/>
        <v>1</v>
      </c>
      <c r="DU67" s="142" t="str">
        <f t="shared" si="31"/>
        <v>QF</v>
      </c>
      <c r="DV67" s="131">
        <v>2054</v>
      </c>
      <c r="EA67" s="2"/>
      <c r="EC67" s="164">
        <f t="shared" si="32"/>
        <v>1</v>
      </c>
      <c r="ED67" s="142" t="str">
        <f t="shared" si="46"/>
        <v>QF</v>
      </c>
      <c r="EE67" s="163">
        <v>1511</v>
      </c>
      <c r="EJ67" s="2"/>
      <c r="EL67" s="164">
        <f t="shared" si="45"/>
        <v>1</v>
      </c>
      <c r="EM67" s="142" t="str">
        <f t="shared" si="43"/>
        <v>QF</v>
      </c>
      <c r="EN67" s="196">
        <v>706</v>
      </c>
      <c r="EO67" s="212">
        <v>1756</v>
      </c>
      <c r="EV67" s="164">
        <f t="shared" si="34"/>
        <v>1</v>
      </c>
      <c r="EW67" t="str">
        <f t="shared" si="14"/>
        <v>QF</v>
      </c>
      <c r="EX67" s="487">
        <v>858</v>
      </c>
      <c r="EY67" s="487">
        <v>2064</v>
      </c>
    </row>
    <row r="68" spans="1:155" x14ac:dyDescent="0.25">
      <c r="A68" s="151"/>
      <c r="B68" s="151"/>
      <c r="C68" s="2"/>
      <c r="D68" s="2"/>
      <c r="E68" s="2"/>
      <c r="F68" s="2"/>
      <c r="G68" s="2"/>
      <c r="I68" s="151"/>
      <c r="J68" s="151"/>
      <c r="K68" s="2"/>
      <c r="L68" s="2"/>
      <c r="M68" s="2"/>
      <c r="N68" s="2"/>
      <c r="O68" s="2"/>
      <c r="Q68" s="151">
        <f t="shared" ref="Q68:Q99" si="47">IF(ISTEXT(R68),1,0)</f>
        <v>1</v>
      </c>
      <c r="R68" s="142" t="str">
        <f t="shared" si="15"/>
        <v>SF</v>
      </c>
      <c r="S68" s="146">
        <v>312</v>
      </c>
      <c r="T68" s="2"/>
      <c r="U68" s="2"/>
      <c r="V68" s="2"/>
      <c r="W68" s="2"/>
      <c r="Y68" s="151">
        <f t="shared" ref="Y68:Y99" si="48">IF(ISTEXT(Z68),1,0)</f>
        <v>1</v>
      </c>
      <c r="Z68" s="142" t="str">
        <f t="shared" si="16"/>
        <v>SF</v>
      </c>
      <c r="AA68" s="128">
        <v>313</v>
      </c>
      <c r="AB68" s="1"/>
      <c r="AC68" s="1"/>
      <c r="AD68" s="1"/>
      <c r="AE68" s="1"/>
      <c r="AF68" s="1"/>
      <c r="AH68" s="151">
        <f t="shared" ref="AH68:AH99" si="49">IF(ISTEXT(AI68),1,0)</f>
        <v>1</v>
      </c>
      <c r="AI68" s="142" t="str">
        <f t="shared" si="17"/>
        <v>QF</v>
      </c>
      <c r="AJ68" s="128">
        <v>359</v>
      </c>
      <c r="AK68" s="1"/>
      <c r="AL68" s="1"/>
      <c r="AM68" s="1"/>
      <c r="AN68" s="1"/>
      <c r="AO68" s="1"/>
      <c r="AQ68" s="151">
        <f t="shared" si="35"/>
        <v>1</v>
      </c>
      <c r="AR68" s="142" t="str">
        <f t="shared" si="18"/>
        <v>SF</v>
      </c>
      <c r="AS68" s="142">
        <v>492</v>
      </c>
      <c r="AT68" s="1"/>
      <c r="AU68" s="1"/>
      <c r="AV68" s="1"/>
      <c r="AW68" s="1"/>
      <c r="AX68" s="1"/>
      <c r="AZ68" s="151">
        <f t="shared" si="36"/>
        <v>1</v>
      </c>
      <c r="BA68" s="142" t="str">
        <f t="shared" si="19"/>
        <v>F</v>
      </c>
      <c r="BB68" s="131">
        <v>537</v>
      </c>
      <c r="BC68" s="1"/>
      <c r="BD68" s="1"/>
      <c r="BE68" s="1"/>
      <c r="BF68" s="1"/>
      <c r="BG68" s="1"/>
      <c r="BI68" s="151">
        <f t="shared" si="37"/>
        <v>1</v>
      </c>
      <c r="BJ68" s="142" t="str">
        <f t="shared" si="20"/>
        <v>W</v>
      </c>
      <c r="BK68" s="142">
        <v>503</v>
      </c>
      <c r="BL68" s="1"/>
      <c r="BM68" s="1"/>
      <c r="BN68" s="1"/>
      <c r="BO68" s="1"/>
      <c r="BP68" s="1"/>
      <c r="BR68" s="151">
        <f t="shared" si="38"/>
        <v>1</v>
      </c>
      <c r="BS68" s="142" t="str">
        <f t="shared" si="21"/>
        <v>QF</v>
      </c>
      <c r="BT68" s="131">
        <v>1126</v>
      </c>
      <c r="BU68" s="1"/>
      <c r="BV68" s="1"/>
      <c r="BW68" s="1"/>
      <c r="BX68" s="1"/>
      <c r="BY68" s="1"/>
      <c r="BZ68" s="98"/>
      <c r="CA68" s="151">
        <f t="shared" si="39"/>
        <v>1</v>
      </c>
      <c r="CB68" s="142" t="str">
        <f t="shared" si="22"/>
        <v>QF</v>
      </c>
      <c r="CC68" s="162">
        <v>1086</v>
      </c>
      <c r="CD68" s="1"/>
      <c r="CE68" s="1"/>
      <c r="CF68" s="1"/>
      <c r="CG68" s="1"/>
      <c r="CH68" s="1"/>
      <c r="CJ68" s="164">
        <f t="shared" si="40"/>
        <v>1</v>
      </c>
      <c r="CK68" s="142" t="str">
        <f t="shared" si="23"/>
        <v>QF</v>
      </c>
      <c r="CL68" s="162">
        <v>1250</v>
      </c>
      <c r="CM68" s="1"/>
      <c r="CN68" s="1"/>
      <c r="CO68" s="1"/>
      <c r="CP68" s="1"/>
      <c r="CQ68" s="1"/>
      <c r="CS68" s="164">
        <f t="shared" si="24"/>
        <v>1</v>
      </c>
      <c r="CT68" s="142" t="str">
        <f t="shared" si="25"/>
        <v>W</v>
      </c>
      <c r="CU68" s="162">
        <v>1625</v>
      </c>
      <c r="DB68" s="164">
        <f t="shared" si="26"/>
        <v>1</v>
      </c>
      <c r="DC68" s="142" t="str">
        <f t="shared" si="27"/>
        <v>QF</v>
      </c>
      <c r="DD68" s="131">
        <v>1678</v>
      </c>
      <c r="DK68" s="164">
        <f t="shared" si="28"/>
        <v>1</v>
      </c>
      <c r="DL68" s="142" t="str">
        <f t="shared" si="29"/>
        <v>SF</v>
      </c>
      <c r="DM68" s="131">
        <v>1741</v>
      </c>
      <c r="DR68" s="2"/>
      <c r="DS68" s="2"/>
      <c r="DT68" s="164">
        <f t="shared" si="30"/>
        <v>1</v>
      </c>
      <c r="DU68" s="142" t="str">
        <f t="shared" si="31"/>
        <v>SF</v>
      </c>
      <c r="DV68" s="131">
        <v>2056</v>
      </c>
      <c r="EA68" s="2"/>
      <c r="EC68" s="164">
        <f t="shared" si="32"/>
        <v>1</v>
      </c>
      <c r="ED68" s="142" t="str">
        <f t="shared" si="46"/>
        <v>QF</v>
      </c>
      <c r="EE68" s="163">
        <v>1538</v>
      </c>
      <c r="EJ68" s="2"/>
      <c r="EL68" s="164">
        <f t="shared" si="45"/>
        <v>1</v>
      </c>
      <c r="EM68" s="142" t="str">
        <f t="shared" si="43"/>
        <v>QF</v>
      </c>
      <c r="EN68" s="196">
        <v>744</v>
      </c>
      <c r="EO68" s="212">
        <v>1918</v>
      </c>
      <c r="EV68" s="164">
        <f t="shared" si="34"/>
        <v>1</v>
      </c>
      <c r="EW68" t="str">
        <f t="shared" ref="EW68:EW131" si="50">IF(ISNA(MATCH(EX68,EY$4:EY$246,0)),"QF",IF(ISNA(MATCH(EX68,EZ$4:EZ$249,0)),"SF",IF(ISNA(MATCH(EX68,FA$4:FA$256,0)),"F",IF(ISNA(MATCH(EX68,FB$4:FB$256,0)),"W",IF(ISNA(MATCH(EX68,FC$4:FC$257,0)),"WS",IF(ISNA(MATCH(EX68,FD$4:FD$257,0)),"WF","WC"))))))</f>
        <v>QF</v>
      </c>
      <c r="EX68" s="487">
        <v>868</v>
      </c>
      <c r="EY68" s="487">
        <v>2122</v>
      </c>
    </row>
    <row r="69" spans="1:155" x14ac:dyDescent="0.25">
      <c r="A69" s="151"/>
      <c r="B69" s="151"/>
      <c r="C69" s="2"/>
      <c r="D69" s="2"/>
      <c r="E69" s="2"/>
      <c r="F69" s="2"/>
      <c r="G69" s="2"/>
      <c r="I69" s="151"/>
      <c r="J69" s="151"/>
      <c r="K69" s="2"/>
      <c r="L69" s="2"/>
      <c r="M69" s="2"/>
      <c r="N69" s="2"/>
      <c r="O69" s="2"/>
      <c r="Q69" s="151">
        <f t="shared" si="47"/>
        <v>1</v>
      </c>
      <c r="R69" s="142" t="str">
        <f t="shared" ref="R69:R83" si="51">IF(ISNA(MATCH(S69,T$4:T$51,0)),"QF",IF(ISNA(MATCH(S69,U$4:U$51,0)),"SF",IF(ISNA(MATCH(S69,V$4:V$51,0)),"F",IF(ISNA(MATCH(S69,W$4:W$51,0)),"W",IF(ISNA(MATCH(S69,X$4:X$51,0)),"WF","WC")))))</f>
        <v>SF</v>
      </c>
      <c r="S69" s="146">
        <v>329</v>
      </c>
      <c r="T69" s="2"/>
      <c r="U69" s="2"/>
      <c r="V69" s="2"/>
      <c r="W69" s="2"/>
      <c r="Y69" s="151">
        <f t="shared" si="48"/>
        <v>1</v>
      </c>
      <c r="Z69" s="142" t="str">
        <f t="shared" ref="Z69:Z99" si="52">IF(ISNA(MATCH(AA69,AB$4:AB$51,0)),"QF",IF(ISNA(MATCH(AA69,AC$4:AC$51,0)),"SF",IF(ISNA(MATCH(AA69,AD$4:AD$51,0)),"F",IF(ISNA(MATCH(AA69,AE$4:AE$51,0)),"W",IF(ISNA(MATCH(AA69,AF$4:AF$51,0)),"WF","WC")))))</f>
        <v>SF</v>
      </c>
      <c r="AA69" s="126">
        <v>322</v>
      </c>
      <c r="AB69" s="1"/>
      <c r="AC69" s="1"/>
      <c r="AD69" s="1"/>
      <c r="AE69" s="1"/>
      <c r="AF69" s="1"/>
      <c r="AH69" s="151">
        <f t="shared" si="49"/>
        <v>1</v>
      </c>
      <c r="AI69" s="142" t="str">
        <f t="shared" ref="AI69:AI99" si="53">IF(ISNA(MATCH(AJ69,AK$4:AK$51,0)),"QF",IF(ISNA(MATCH(AJ69,AL$4:AL$51,0)),"SF",IF(ISNA(MATCH(AJ69,AM$4:AM$51,0)),"F",IF(ISNA(MATCH(AJ69,AN$4:AN$51,0)),"W",IF(ISNA(MATCH(AJ69,AO$4:AO$51,0)),"WF","WC")))))</f>
        <v>W</v>
      </c>
      <c r="AJ69" s="128">
        <v>378</v>
      </c>
      <c r="AK69" s="1"/>
      <c r="AL69" s="1"/>
      <c r="AM69" s="1"/>
      <c r="AN69" s="1"/>
      <c r="AO69" s="1"/>
      <c r="AQ69" s="151">
        <f t="shared" si="35"/>
        <v>1</v>
      </c>
      <c r="AR69" s="142" t="str">
        <f t="shared" ref="AR69:AR99" si="54">IF(ISNA(MATCH(AS69,AT$4:AT$51,0)),"QF",IF(ISNA(MATCH(AS69,AU$4:AU$51,0)),"SF",IF(ISNA(MATCH(AS69,AV$4:AV$51,0)),"F",IF(ISNA(MATCH(AS69,AW$4:AW$51,0)),"W",IF(ISNA(MATCH(AS69,AX$4:AX$51,0)),"WF","WC")))))</f>
        <v>WC</v>
      </c>
      <c r="AS69" s="142">
        <v>494</v>
      </c>
      <c r="AT69" s="1"/>
      <c r="AU69" s="1"/>
      <c r="AV69" s="1"/>
      <c r="AW69" s="1"/>
      <c r="AX69" s="1"/>
      <c r="AZ69" s="151">
        <f t="shared" si="36"/>
        <v>1</v>
      </c>
      <c r="BA69" s="142" t="str">
        <f t="shared" ref="BA69:BA99" si="55">IF(ISNA(MATCH(BB69,BC$4:BC$51,0)),"QF",IF(ISNA(MATCH(BB69,BD$4:BD$51,0)),"SF",IF(ISNA(MATCH(BB69,BE$4:BE$51,0)),"F",IF(ISNA(MATCH(BB69,BF$4:BF$51,0)),"W",IF(ISNA(MATCH(BB69,BG$4:BG$51,0)),"WF","WC")))))</f>
        <v>QF</v>
      </c>
      <c r="BB69" s="131">
        <v>616</v>
      </c>
      <c r="BC69" s="1"/>
      <c r="BD69" s="1"/>
      <c r="BE69" s="1"/>
      <c r="BF69" s="1"/>
      <c r="BG69" s="1"/>
      <c r="BI69" s="151">
        <f t="shared" si="37"/>
        <v>1</v>
      </c>
      <c r="BJ69" s="142" t="str">
        <f t="shared" ref="BJ69:BJ99" si="56">IF(ISNA(MATCH(BK69,BL$4:BL$51,0)),"QF",IF(ISNA(MATCH(BK69,BM$4:BM$51,0)),"SF",IF(ISNA(MATCH(BK69,BN$4:BN$51,0)),"F",IF(ISNA(MATCH(BK69,BO$4:BO$51,0)),"W",IF(ISNA(MATCH(BK69,BP$4:BP$51,0)),"WF","WC")))))</f>
        <v>WC</v>
      </c>
      <c r="BK69" s="131">
        <v>522</v>
      </c>
      <c r="BL69" s="1"/>
      <c r="BM69" s="1"/>
      <c r="BN69" s="1"/>
      <c r="BO69" s="1"/>
      <c r="BP69" s="1"/>
      <c r="BR69" s="151">
        <f t="shared" si="38"/>
        <v>1</v>
      </c>
      <c r="BS69" s="142" t="str">
        <f t="shared" ref="BS69:BS99" si="57">IF(ISNA(MATCH(BT69,BU$4:BU$51,0)),"QF",IF(ISNA(MATCH(BT69,BV$4:BV$51,0)),"SF",IF(ISNA(MATCH(BT69,BW$4:BW$51,0)),"F",IF(ISNA(MATCH(BT69,BX$4:BX$51,0)),"W",IF(ISNA(MATCH(BT69,BY$4:BY$51,0)),"WF","WC")))))</f>
        <v>QF</v>
      </c>
      <c r="BT69" s="131">
        <v>1153</v>
      </c>
      <c r="BU69" s="1"/>
      <c r="BV69" s="1"/>
      <c r="BW69" s="1"/>
      <c r="BX69" s="1"/>
      <c r="BY69" s="1"/>
      <c r="BZ69" s="98"/>
      <c r="CA69" s="151">
        <f t="shared" si="39"/>
        <v>1</v>
      </c>
      <c r="CB69" s="142" t="str">
        <f t="shared" ref="CB69:CB99" si="58">IF(ISNA(MATCH(CC69,CD$4:CD$51,0)),"QF",IF(ISNA(MATCH(CC69,CE$4:CE$51,0)),"SF",IF(ISNA(MATCH(CC69,CF$4:CF$51,0)),"F",IF(ISNA(MATCH(CC69,CG$4:CG$51,0)),"W",IF(ISNA(MATCH(CC69,CH$4:CH$51,0)),"WF","WC")))))</f>
        <v>SF</v>
      </c>
      <c r="CC69" s="162">
        <v>1089</v>
      </c>
      <c r="CD69" s="1"/>
      <c r="CE69" s="1"/>
      <c r="CF69" s="1"/>
      <c r="CG69" s="1"/>
      <c r="CH69" s="1"/>
      <c r="CJ69" s="164">
        <f t="shared" si="40"/>
        <v>1</v>
      </c>
      <c r="CK69" s="142" t="str">
        <f t="shared" ref="CK69:CK99" si="59">IF(ISNA(MATCH(CL69,CM$4:CM$51,0)),"QF",IF(ISNA(MATCH(CL69,CN$4:CN$51,0)),"SF",IF(ISNA(MATCH(CL69,CO$4:CO$51,0)),"F",IF(ISNA(MATCH(CL69,CP$4:CP$51,0)),"W",IF(ISNA(MATCH(CL69,CQ$4:CQ$51,0)),"WF","WC")))))</f>
        <v>SF</v>
      </c>
      <c r="CL69" s="162">
        <v>1318</v>
      </c>
      <c r="CM69" s="1"/>
      <c r="CN69" s="1"/>
      <c r="CO69" s="1"/>
      <c r="CP69" s="1"/>
      <c r="CQ69" s="1"/>
      <c r="CS69" s="164">
        <f t="shared" ref="CS69:CS99" si="60">IF(ISTEXT(CT69),1,0)</f>
        <v>1</v>
      </c>
      <c r="CT69" s="142" t="str">
        <f t="shared" ref="CT69:CT99" si="61">IF(ISNA(MATCH(CU69,CV$4:CV$51,0)),"QF",IF(ISNA(MATCH(CU69,CW$4:CW$51,0)),"SF",IF(ISNA(MATCH(CU69,CX$4:CX$51,0)),"F",IF(ISNA(MATCH(CU69,CY$4:CY$51,0)),"W",IF(ISNA(MATCH(CU69,CZ$4:CZ$51,0)),"WF","WC")))))</f>
        <v>F</v>
      </c>
      <c r="CU69" s="162">
        <v>1676</v>
      </c>
      <c r="DB69" s="164">
        <f t="shared" ref="DB69:DB99" si="62">IF(ISTEXT(DC69),1,0)</f>
        <v>1</v>
      </c>
      <c r="DC69" s="142" t="str">
        <f t="shared" ref="DC69:DC99" si="63">IF(ISNA(MATCH(DD69,DE$4:DE$51,0)),"QF",IF(ISNA(MATCH(DD69,DF$4:DF$51,0)),"SF",IF(ISNA(MATCH(DD69,DG$4:DG$51,0)),"F",IF(ISNA(MATCH(DD69,DH$4:DH$51,0)),"W",IF(ISNA(MATCH(DD69,DI$4:DI$51,0)),"WF","WC")))))</f>
        <v>QF</v>
      </c>
      <c r="DD69" s="131">
        <v>1706</v>
      </c>
      <c r="DK69" s="164">
        <f t="shared" ref="DK69:DK99" si="64">IF(ISTEXT(DL69),1,0)</f>
        <v>1</v>
      </c>
      <c r="DL69" s="142" t="str">
        <f t="shared" ref="DL69:DL99" si="65">IF(ISNA(MATCH(DM69,DN$4:DN$51,0)),"QF",IF(ISNA(MATCH(DM69,DO$4:DO$51,0)),"SF",IF(ISNA(MATCH(DM69,DP$4:DP$51,0)),"F",IF(ISNA(MATCH(DM69,DQ$4:DQ$51,0)),"W",IF(ISNA(MATCH(DM69,DR$4:DR$51,0)),"WF","WC")))))</f>
        <v>SF</v>
      </c>
      <c r="DM69" s="131">
        <v>1885</v>
      </c>
      <c r="DR69" s="2"/>
      <c r="DS69" s="2"/>
      <c r="DT69" s="164">
        <f t="shared" ref="DT69:DT99" si="66">IF(ISTEXT(DU69),1,0)</f>
        <v>1</v>
      </c>
      <c r="DU69" s="142" t="str">
        <f t="shared" ref="DU69:DU99" si="67">IF(ISNA(MATCH(DV69,DW$4:DW$51,0)),"QF",IF(ISNA(MATCH(DV69,DX$4:DX$51,0)),"SF",IF(ISNA(MATCH(DV69,DY$4:DY$51,0)),"F",IF(ISNA(MATCH(DV69,DZ$4:DZ$51,0)),"W",IF(ISNA(MATCH(DV69,EA$4:EA$51,0)),"WF","WC")))))</f>
        <v>QF</v>
      </c>
      <c r="DV69" s="131">
        <v>2168</v>
      </c>
      <c r="EA69" s="2"/>
      <c r="EC69" s="164">
        <f t="shared" ref="EC69:EC115" si="68">IF(ISTEXT(ED69),1,0)</f>
        <v>1</v>
      </c>
      <c r="ED69" s="142" t="str">
        <f t="shared" si="46"/>
        <v>W</v>
      </c>
      <c r="EE69" s="163">
        <v>1625</v>
      </c>
      <c r="EJ69" s="2"/>
      <c r="EL69" s="164">
        <f t="shared" si="45"/>
        <v>1</v>
      </c>
      <c r="EM69" s="142" t="str">
        <f t="shared" si="43"/>
        <v>SF</v>
      </c>
      <c r="EN69" s="196">
        <v>836</v>
      </c>
      <c r="EO69" s="212">
        <v>1923</v>
      </c>
      <c r="EV69" s="164">
        <f t="shared" ref="EV69:EV132" si="69">IF(ISTEXT(EW69),1,0)</f>
        <v>1</v>
      </c>
      <c r="EW69" t="str">
        <f t="shared" si="50"/>
        <v>QF</v>
      </c>
      <c r="EX69" s="487">
        <v>869</v>
      </c>
      <c r="EY69" s="487">
        <v>2194</v>
      </c>
    </row>
    <row r="70" spans="1:155" x14ac:dyDescent="0.25">
      <c r="A70" s="151"/>
      <c r="B70" s="151"/>
      <c r="C70" s="2"/>
      <c r="D70" s="2"/>
      <c r="E70" s="2"/>
      <c r="F70" s="2"/>
      <c r="G70" s="2"/>
      <c r="I70" s="151"/>
      <c r="J70" s="151"/>
      <c r="K70" s="2"/>
      <c r="L70" s="2"/>
      <c r="M70" s="2"/>
      <c r="N70" s="2"/>
      <c r="O70" s="2"/>
      <c r="Q70" s="151">
        <f t="shared" si="47"/>
        <v>1</v>
      </c>
      <c r="R70" s="142" t="str">
        <f t="shared" si="51"/>
        <v>F</v>
      </c>
      <c r="S70" s="146">
        <v>340</v>
      </c>
      <c r="T70" s="2"/>
      <c r="U70" s="2"/>
      <c r="V70" s="2"/>
      <c r="W70" s="2"/>
      <c r="Y70" s="151">
        <f t="shared" si="48"/>
        <v>1</v>
      </c>
      <c r="Z70" s="142" t="str">
        <f t="shared" si="52"/>
        <v>SF</v>
      </c>
      <c r="AA70" s="126">
        <v>329</v>
      </c>
      <c r="AB70" s="1"/>
      <c r="AC70" s="1"/>
      <c r="AD70" s="1"/>
      <c r="AE70" s="1"/>
      <c r="AF70" s="1"/>
      <c r="AH70" s="151">
        <f t="shared" si="49"/>
        <v>1</v>
      </c>
      <c r="AI70" s="142" t="str">
        <f t="shared" si="53"/>
        <v>QF</v>
      </c>
      <c r="AJ70" s="126">
        <v>384</v>
      </c>
      <c r="AK70" s="1"/>
      <c r="AL70" s="1"/>
      <c r="AM70" s="1"/>
      <c r="AN70" s="1"/>
      <c r="AO70" s="1"/>
      <c r="AQ70" s="151">
        <f t="shared" si="35"/>
        <v>1</v>
      </c>
      <c r="AR70" s="142" t="str">
        <f t="shared" si="54"/>
        <v>QF</v>
      </c>
      <c r="AS70" s="131">
        <v>501</v>
      </c>
      <c r="AT70" s="1"/>
      <c r="AU70" s="1"/>
      <c r="AV70" s="1"/>
      <c r="AW70" s="1"/>
      <c r="AX70" s="1"/>
      <c r="AZ70" s="151">
        <f t="shared" si="36"/>
        <v>1</v>
      </c>
      <c r="BA70" s="142" t="str">
        <f t="shared" si="55"/>
        <v>SF</v>
      </c>
      <c r="BB70" s="131">
        <v>694</v>
      </c>
      <c r="BC70" s="1"/>
      <c r="BD70" s="1"/>
      <c r="BE70" s="1"/>
      <c r="BF70" s="1"/>
      <c r="BG70" s="1"/>
      <c r="BI70" s="151">
        <f t="shared" si="37"/>
        <v>1</v>
      </c>
      <c r="BJ70" s="142" t="str">
        <f t="shared" si="56"/>
        <v>F</v>
      </c>
      <c r="BK70" s="131">
        <v>547</v>
      </c>
      <c r="BL70" s="1"/>
      <c r="BM70" s="1"/>
      <c r="BN70" s="1"/>
      <c r="BO70" s="1"/>
      <c r="BP70" s="1"/>
      <c r="BR70" s="151">
        <f t="shared" si="38"/>
        <v>1</v>
      </c>
      <c r="BS70" s="142" t="str">
        <f t="shared" si="57"/>
        <v>W</v>
      </c>
      <c r="BT70" s="131">
        <v>1270</v>
      </c>
      <c r="BU70" s="1"/>
      <c r="BV70" s="1"/>
      <c r="BW70" s="1"/>
      <c r="BX70" s="1"/>
      <c r="BY70" s="1"/>
      <c r="BZ70" s="151"/>
      <c r="CA70" s="151">
        <f t="shared" si="39"/>
        <v>1</v>
      </c>
      <c r="CB70" s="142" t="str">
        <f t="shared" si="58"/>
        <v>WC</v>
      </c>
      <c r="CC70" s="162">
        <v>1114</v>
      </c>
      <c r="CD70" s="1"/>
      <c r="CE70" s="1"/>
      <c r="CF70" s="1"/>
      <c r="CG70" s="1"/>
      <c r="CH70" s="1"/>
      <c r="CJ70" s="164">
        <f t="shared" si="40"/>
        <v>1</v>
      </c>
      <c r="CK70" s="142" t="str">
        <f t="shared" si="59"/>
        <v>SF</v>
      </c>
      <c r="CL70" s="164">
        <v>1332</v>
      </c>
      <c r="CM70" s="1"/>
      <c r="CN70" s="1"/>
      <c r="CO70" s="1"/>
      <c r="CP70" s="1"/>
      <c r="CQ70" s="1"/>
      <c r="CS70" s="164">
        <f t="shared" si="60"/>
        <v>1</v>
      </c>
      <c r="CT70" s="142" t="str">
        <f t="shared" si="61"/>
        <v>SF</v>
      </c>
      <c r="CU70" s="164">
        <v>1714</v>
      </c>
      <c r="DB70" s="164">
        <f t="shared" si="62"/>
        <v>1</v>
      </c>
      <c r="DC70" s="142" t="str">
        <f t="shared" si="63"/>
        <v>SF</v>
      </c>
      <c r="DD70" s="142">
        <v>1717</v>
      </c>
      <c r="DK70" s="164">
        <f t="shared" si="64"/>
        <v>1</v>
      </c>
      <c r="DL70" s="142" t="str">
        <f t="shared" si="65"/>
        <v>QF</v>
      </c>
      <c r="DM70" s="142">
        <v>1918</v>
      </c>
      <c r="DR70" s="2"/>
      <c r="DS70" s="2"/>
      <c r="DT70" s="164">
        <f t="shared" si="66"/>
        <v>1</v>
      </c>
      <c r="DU70" s="142" t="str">
        <f t="shared" si="67"/>
        <v>F</v>
      </c>
      <c r="DV70" s="142">
        <v>2169</v>
      </c>
      <c r="EA70" s="2"/>
      <c r="EC70" s="164">
        <f t="shared" si="68"/>
        <v>1</v>
      </c>
      <c r="ED70" s="142" t="str">
        <f t="shared" si="46"/>
        <v>WF</v>
      </c>
      <c r="EE70" s="214">
        <v>1640</v>
      </c>
      <c r="EJ70" s="2"/>
      <c r="EL70" s="164">
        <f t="shared" si="45"/>
        <v>1</v>
      </c>
      <c r="EM70" s="142" t="str">
        <f t="shared" si="43"/>
        <v>QF</v>
      </c>
      <c r="EN70" s="196">
        <v>842</v>
      </c>
      <c r="EO70" s="212">
        <v>1986</v>
      </c>
      <c r="EV70" s="164">
        <f t="shared" si="69"/>
        <v>1</v>
      </c>
      <c r="EW70" t="str">
        <f t="shared" si="50"/>
        <v>QF</v>
      </c>
      <c r="EX70" s="487">
        <v>870</v>
      </c>
      <c r="EY70" s="487">
        <v>2338</v>
      </c>
    </row>
    <row r="71" spans="1:155" x14ac:dyDescent="0.25">
      <c r="A71" s="151"/>
      <c r="B71" s="151"/>
      <c r="C71" s="2"/>
      <c r="D71" s="2"/>
      <c r="E71" s="2"/>
      <c r="F71" s="2"/>
      <c r="G71" s="2"/>
      <c r="I71" s="151"/>
      <c r="J71" s="151"/>
      <c r="K71" s="2"/>
      <c r="L71" s="2"/>
      <c r="M71" s="2"/>
      <c r="N71" s="2"/>
      <c r="O71" s="2"/>
      <c r="Q71" s="151">
        <f t="shared" si="47"/>
        <v>1</v>
      </c>
      <c r="R71" s="142" t="str">
        <f t="shared" si="51"/>
        <v>QF</v>
      </c>
      <c r="S71" s="146">
        <v>342</v>
      </c>
      <c r="T71" s="2"/>
      <c r="U71" s="2"/>
      <c r="V71" s="2"/>
      <c r="W71" s="2"/>
      <c r="Y71" s="151">
        <f t="shared" si="48"/>
        <v>1</v>
      </c>
      <c r="Z71" s="142" t="str">
        <f t="shared" si="52"/>
        <v>QF</v>
      </c>
      <c r="AA71" s="127">
        <v>330</v>
      </c>
      <c r="AB71" s="1"/>
      <c r="AC71" s="1"/>
      <c r="AD71" s="1"/>
      <c r="AE71" s="1"/>
      <c r="AF71" s="1"/>
      <c r="AH71" s="151">
        <f t="shared" si="49"/>
        <v>1</v>
      </c>
      <c r="AI71" s="142" t="str">
        <f t="shared" si="53"/>
        <v>SF</v>
      </c>
      <c r="AJ71" s="128">
        <v>433</v>
      </c>
      <c r="AK71" s="1"/>
      <c r="AL71" s="1"/>
      <c r="AM71" s="1"/>
      <c r="AN71" s="1"/>
      <c r="AO71" s="1"/>
      <c r="AQ71" s="151">
        <f t="shared" si="35"/>
        <v>1</v>
      </c>
      <c r="AR71" s="142" t="str">
        <f t="shared" si="54"/>
        <v>SF</v>
      </c>
      <c r="AS71" s="131">
        <v>522</v>
      </c>
      <c r="AT71" s="1"/>
      <c r="AU71" s="1"/>
      <c r="AV71" s="1"/>
      <c r="AW71" s="1"/>
      <c r="AX71" s="1"/>
      <c r="AZ71" s="151">
        <f t="shared" si="36"/>
        <v>1</v>
      </c>
      <c r="BA71" s="142" t="str">
        <f t="shared" si="55"/>
        <v>QF</v>
      </c>
      <c r="BB71" s="131">
        <v>703</v>
      </c>
      <c r="BC71" s="1"/>
      <c r="BD71" s="1"/>
      <c r="BE71" s="1"/>
      <c r="BF71" s="1"/>
      <c r="BG71" s="1"/>
      <c r="BI71" s="151">
        <f t="shared" si="37"/>
        <v>1</v>
      </c>
      <c r="BJ71" s="142" t="str">
        <f t="shared" si="56"/>
        <v>SF</v>
      </c>
      <c r="BK71" s="131">
        <v>585</v>
      </c>
      <c r="BL71" s="1"/>
      <c r="BM71" s="1"/>
      <c r="BN71" s="1"/>
      <c r="BO71" s="1"/>
      <c r="BP71" s="1"/>
      <c r="BR71" s="151">
        <f t="shared" si="38"/>
        <v>1</v>
      </c>
      <c r="BS71" s="142" t="str">
        <f t="shared" si="57"/>
        <v>SF</v>
      </c>
      <c r="BT71" s="142">
        <v>1302</v>
      </c>
      <c r="BU71" s="1"/>
      <c r="BV71" s="1"/>
      <c r="BW71" s="1"/>
      <c r="BX71" s="1"/>
      <c r="BY71" s="1"/>
      <c r="BZ71" s="151"/>
      <c r="CA71" s="151">
        <f t="shared" si="39"/>
        <v>1</v>
      </c>
      <c r="CB71" s="142" t="str">
        <f t="shared" si="58"/>
        <v>W</v>
      </c>
      <c r="CC71" s="164">
        <v>1124</v>
      </c>
      <c r="CD71" s="1"/>
      <c r="CE71" s="1"/>
      <c r="CF71" s="1"/>
      <c r="CG71" s="1"/>
      <c r="CH71" s="1"/>
      <c r="CJ71" s="164">
        <f t="shared" si="40"/>
        <v>1</v>
      </c>
      <c r="CK71" s="142" t="str">
        <f t="shared" si="59"/>
        <v>SF</v>
      </c>
      <c r="CL71" s="162">
        <v>1503</v>
      </c>
      <c r="CM71" s="1"/>
      <c r="CN71" s="1"/>
      <c r="CO71" s="1"/>
      <c r="CP71" s="1"/>
      <c r="CQ71" s="1"/>
      <c r="CS71" s="164">
        <f t="shared" si="60"/>
        <v>1</v>
      </c>
      <c r="CT71" s="142" t="str">
        <f t="shared" si="61"/>
        <v>QF</v>
      </c>
      <c r="CU71" s="162">
        <v>1717</v>
      </c>
      <c r="DB71" s="164">
        <f t="shared" si="62"/>
        <v>1</v>
      </c>
      <c r="DC71" s="142" t="str">
        <f t="shared" si="63"/>
        <v>QF</v>
      </c>
      <c r="DD71" s="131">
        <v>1718</v>
      </c>
      <c r="DK71" s="164">
        <f t="shared" si="64"/>
        <v>1</v>
      </c>
      <c r="DL71" s="142" t="str">
        <f t="shared" si="65"/>
        <v>SF</v>
      </c>
      <c r="DM71" s="131">
        <v>1983</v>
      </c>
      <c r="DR71" s="2"/>
      <c r="DS71" s="2"/>
      <c r="DT71" s="164">
        <f t="shared" si="66"/>
        <v>1</v>
      </c>
      <c r="DU71" s="142" t="str">
        <f t="shared" si="67"/>
        <v>F</v>
      </c>
      <c r="DV71" s="131">
        <v>2175</v>
      </c>
      <c r="EA71" s="2"/>
      <c r="EC71" s="164">
        <f t="shared" si="68"/>
        <v>1</v>
      </c>
      <c r="ED71" s="142" t="str">
        <f t="shared" si="46"/>
        <v>QF</v>
      </c>
      <c r="EE71" s="163">
        <v>1671</v>
      </c>
      <c r="EJ71" s="2"/>
      <c r="EL71" s="164">
        <f t="shared" si="45"/>
        <v>1</v>
      </c>
      <c r="EM71" s="142" t="str">
        <f t="shared" si="43"/>
        <v>QF</v>
      </c>
      <c r="EN71" s="196">
        <v>857</v>
      </c>
      <c r="EO71" s="212">
        <v>2046</v>
      </c>
      <c r="EV71" s="164">
        <f t="shared" si="69"/>
        <v>1</v>
      </c>
      <c r="EW71" t="str">
        <f t="shared" si="50"/>
        <v>F</v>
      </c>
      <c r="EX71" s="487">
        <v>876</v>
      </c>
      <c r="EY71" s="487">
        <v>2383</v>
      </c>
    </row>
    <row r="72" spans="1:155" x14ac:dyDescent="0.25">
      <c r="A72" s="151"/>
      <c r="B72" s="151"/>
      <c r="C72" s="2"/>
      <c r="D72" s="2"/>
      <c r="E72" s="2"/>
      <c r="F72" s="2"/>
      <c r="G72" s="2"/>
      <c r="I72" s="151"/>
      <c r="J72" s="151"/>
      <c r="K72" s="2"/>
      <c r="L72" s="2"/>
      <c r="M72" s="2"/>
      <c r="N72" s="2"/>
      <c r="O72" s="2"/>
      <c r="Q72" s="151">
        <f t="shared" si="47"/>
        <v>1</v>
      </c>
      <c r="R72" s="142" t="str">
        <f t="shared" si="51"/>
        <v>W</v>
      </c>
      <c r="S72" s="146">
        <v>349</v>
      </c>
      <c r="T72" s="2"/>
      <c r="U72" s="2"/>
      <c r="V72" s="2"/>
      <c r="W72" s="2"/>
      <c r="Y72" s="151">
        <f t="shared" si="48"/>
        <v>1</v>
      </c>
      <c r="Z72" s="142" t="str">
        <f t="shared" si="52"/>
        <v>SF</v>
      </c>
      <c r="AA72" s="126">
        <v>340</v>
      </c>
      <c r="AB72" s="1"/>
      <c r="AC72" s="1"/>
      <c r="AD72" s="1"/>
      <c r="AE72" s="1"/>
      <c r="AF72" s="1"/>
      <c r="AH72" s="151">
        <f t="shared" si="49"/>
        <v>1</v>
      </c>
      <c r="AI72" s="142" t="str">
        <f t="shared" si="53"/>
        <v>QF</v>
      </c>
      <c r="AJ72" s="126">
        <v>447</v>
      </c>
      <c r="AK72" s="1"/>
      <c r="AL72" s="1"/>
      <c r="AM72" s="1"/>
      <c r="AN72" s="1"/>
      <c r="AO72" s="1"/>
      <c r="AQ72" s="151">
        <f t="shared" si="35"/>
        <v>1</v>
      </c>
      <c r="AR72" s="142" t="str">
        <f t="shared" si="54"/>
        <v>QF</v>
      </c>
      <c r="AS72" s="131">
        <v>563</v>
      </c>
      <c r="AT72" s="1"/>
      <c r="AU72" s="1"/>
      <c r="AV72" s="1"/>
      <c r="AW72" s="1"/>
      <c r="AX72" s="1"/>
      <c r="AZ72" s="151">
        <f t="shared" si="36"/>
        <v>1</v>
      </c>
      <c r="BA72" s="142" t="str">
        <f t="shared" si="55"/>
        <v>QF</v>
      </c>
      <c r="BB72" s="131">
        <v>710</v>
      </c>
      <c r="BC72" s="1"/>
      <c r="BD72" s="1"/>
      <c r="BE72" s="1"/>
      <c r="BF72" s="1"/>
      <c r="BG72" s="1"/>
      <c r="BI72" s="151">
        <f t="shared" si="37"/>
        <v>1</v>
      </c>
      <c r="BJ72" s="142" t="str">
        <f t="shared" si="56"/>
        <v>QF</v>
      </c>
      <c r="BK72" s="131">
        <v>610</v>
      </c>
      <c r="BL72" s="1"/>
      <c r="BM72" s="1"/>
      <c r="BN72" s="1"/>
      <c r="BO72" s="1"/>
      <c r="BP72" s="1"/>
      <c r="BR72" s="151">
        <f t="shared" si="38"/>
        <v>1</v>
      </c>
      <c r="BS72" s="142" t="str">
        <f t="shared" si="57"/>
        <v>QF</v>
      </c>
      <c r="BT72" s="131">
        <v>1305</v>
      </c>
      <c r="BU72" s="1"/>
      <c r="BV72" s="1"/>
      <c r="BW72" s="1"/>
      <c r="BX72" s="1"/>
      <c r="BY72" s="1"/>
      <c r="BZ72" s="151"/>
      <c r="CA72" s="151">
        <f t="shared" si="39"/>
        <v>1</v>
      </c>
      <c r="CB72" s="142" t="str">
        <f t="shared" si="58"/>
        <v>SF</v>
      </c>
      <c r="CC72" s="162">
        <v>1126</v>
      </c>
      <c r="CD72" s="1"/>
      <c r="CE72" s="1"/>
      <c r="CF72" s="1"/>
      <c r="CG72" s="1"/>
      <c r="CH72" s="1"/>
      <c r="CJ72" s="164">
        <f t="shared" si="40"/>
        <v>1</v>
      </c>
      <c r="CK72" s="142" t="str">
        <f t="shared" si="59"/>
        <v>W</v>
      </c>
      <c r="CL72" s="162">
        <v>1507</v>
      </c>
      <c r="CM72" s="1"/>
      <c r="CN72" s="1"/>
      <c r="CO72" s="1"/>
      <c r="CP72" s="1"/>
      <c r="CQ72" s="1"/>
      <c r="CS72" s="164">
        <f t="shared" si="60"/>
        <v>1</v>
      </c>
      <c r="CT72" s="142" t="str">
        <f t="shared" si="61"/>
        <v>F</v>
      </c>
      <c r="CU72" s="162">
        <v>1718</v>
      </c>
      <c r="DB72" s="164">
        <f t="shared" si="62"/>
        <v>1</v>
      </c>
      <c r="DC72" s="142" t="str">
        <f t="shared" si="63"/>
        <v>SF</v>
      </c>
      <c r="DD72" s="131">
        <v>1730</v>
      </c>
      <c r="DK72" s="164">
        <f t="shared" si="64"/>
        <v>1</v>
      </c>
      <c r="DL72" s="142" t="str">
        <f t="shared" si="65"/>
        <v>QF</v>
      </c>
      <c r="DM72" s="131">
        <v>1986</v>
      </c>
      <c r="DR72" s="2"/>
      <c r="DS72" s="2"/>
      <c r="DT72" s="164">
        <f t="shared" si="66"/>
        <v>1</v>
      </c>
      <c r="DU72" s="142" t="str">
        <f t="shared" si="67"/>
        <v>QF</v>
      </c>
      <c r="DV72" s="131">
        <v>2252</v>
      </c>
      <c r="EA72" s="2"/>
      <c r="EC72" s="164">
        <f t="shared" si="68"/>
        <v>1</v>
      </c>
      <c r="ED72" s="142" t="str">
        <f t="shared" si="46"/>
        <v>WF</v>
      </c>
      <c r="EE72" s="163">
        <v>1678</v>
      </c>
      <c r="EJ72" s="2"/>
      <c r="EL72" s="164">
        <f t="shared" si="45"/>
        <v>1</v>
      </c>
      <c r="EM72" s="142" t="str">
        <f t="shared" si="43"/>
        <v>QF</v>
      </c>
      <c r="EN72" s="196">
        <v>876</v>
      </c>
      <c r="EO72" s="212">
        <v>2056</v>
      </c>
      <c r="EV72" s="164">
        <f t="shared" si="69"/>
        <v>1</v>
      </c>
      <c r="EW72" t="str">
        <f t="shared" si="50"/>
        <v>F</v>
      </c>
      <c r="EX72" s="487">
        <v>910</v>
      </c>
      <c r="EY72" s="487">
        <v>2415</v>
      </c>
    </row>
    <row r="73" spans="1:155" x14ac:dyDescent="0.25">
      <c r="A73" s="151"/>
      <c r="B73" s="151"/>
      <c r="C73" s="2"/>
      <c r="D73" s="2"/>
      <c r="E73" s="2"/>
      <c r="F73" s="2"/>
      <c r="G73" s="2"/>
      <c r="I73" s="151"/>
      <c r="J73" s="151"/>
      <c r="K73" s="2"/>
      <c r="L73" s="2"/>
      <c r="M73" s="2"/>
      <c r="N73" s="2"/>
      <c r="O73" s="2"/>
      <c r="Q73" s="151">
        <f t="shared" si="47"/>
        <v>1</v>
      </c>
      <c r="R73" s="142" t="str">
        <f t="shared" si="51"/>
        <v>WF</v>
      </c>
      <c r="S73" s="146">
        <v>365</v>
      </c>
      <c r="T73" s="2"/>
      <c r="U73" s="2"/>
      <c r="V73" s="2"/>
      <c r="W73" s="2"/>
      <c r="Y73" s="151">
        <f t="shared" si="48"/>
        <v>1</v>
      </c>
      <c r="Z73" s="142" t="str">
        <f t="shared" si="52"/>
        <v>F</v>
      </c>
      <c r="AA73" s="128">
        <v>343</v>
      </c>
      <c r="AB73" s="1"/>
      <c r="AC73" s="1"/>
      <c r="AD73" s="1"/>
      <c r="AE73" s="1"/>
      <c r="AF73" s="1"/>
      <c r="AH73" s="151">
        <f t="shared" si="49"/>
        <v>1</v>
      </c>
      <c r="AI73" s="142" t="str">
        <f t="shared" si="53"/>
        <v>WC</v>
      </c>
      <c r="AJ73" s="127">
        <v>469</v>
      </c>
      <c r="AK73" s="1"/>
      <c r="AL73" s="1"/>
      <c r="AM73" s="1"/>
      <c r="AN73" s="1"/>
      <c r="AO73" s="1"/>
      <c r="AQ73" s="151">
        <f t="shared" si="35"/>
        <v>1</v>
      </c>
      <c r="AR73" s="142" t="str">
        <f t="shared" si="54"/>
        <v>SF</v>
      </c>
      <c r="AS73" s="131">
        <v>571</v>
      </c>
      <c r="AT73" s="1"/>
      <c r="AU73" s="1"/>
      <c r="AV73" s="1"/>
      <c r="AW73" s="1"/>
      <c r="AX73" s="1"/>
      <c r="AZ73" s="151">
        <f t="shared" si="36"/>
        <v>1</v>
      </c>
      <c r="BA73" s="142" t="str">
        <f t="shared" si="55"/>
        <v>QF</v>
      </c>
      <c r="BB73" s="131">
        <v>716</v>
      </c>
      <c r="BC73" s="1"/>
      <c r="BD73" s="1"/>
      <c r="BE73" s="1"/>
      <c r="BF73" s="1"/>
      <c r="BG73" s="1"/>
      <c r="BI73" s="151">
        <f t="shared" si="37"/>
        <v>1</v>
      </c>
      <c r="BJ73" s="142" t="str">
        <f t="shared" si="56"/>
        <v>SF</v>
      </c>
      <c r="BK73" s="131">
        <v>753</v>
      </c>
      <c r="BL73" s="1"/>
      <c r="BM73" s="1"/>
      <c r="BN73" s="1"/>
      <c r="BO73" s="1"/>
      <c r="BP73" s="1"/>
      <c r="BR73" s="151">
        <f t="shared" si="38"/>
        <v>1</v>
      </c>
      <c r="BS73" s="142" t="str">
        <f t="shared" si="57"/>
        <v>QF</v>
      </c>
      <c r="BT73" s="131">
        <v>1311</v>
      </c>
      <c r="BU73" s="1"/>
      <c r="BV73" s="1"/>
      <c r="BW73" s="1"/>
      <c r="BX73" s="1"/>
      <c r="BY73" s="1"/>
      <c r="BZ73" s="98"/>
      <c r="CA73" s="151">
        <f t="shared" si="39"/>
        <v>1</v>
      </c>
      <c r="CB73" s="142" t="str">
        <f t="shared" si="58"/>
        <v>QF</v>
      </c>
      <c r="CC73" s="162">
        <v>1218</v>
      </c>
      <c r="CD73" s="1"/>
      <c r="CE73" s="1"/>
      <c r="CF73" s="1"/>
      <c r="CG73" s="1"/>
      <c r="CH73" s="1"/>
      <c r="CJ73" s="164">
        <f t="shared" si="40"/>
        <v>1</v>
      </c>
      <c r="CK73" s="142" t="str">
        <f t="shared" si="59"/>
        <v>QF</v>
      </c>
      <c r="CL73" s="162">
        <v>1516</v>
      </c>
      <c r="CM73" s="1"/>
      <c r="CN73" s="1"/>
      <c r="CO73" s="1"/>
      <c r="CP73" s="1"/>
      <c r="CQ73" s="1"/>
      <c r="CS73" s="164">
        <f t="shared" si="60"/>
        <v>1</v>
      </c>
      <c r="CT73" s="142" t="str">
        <f t="shared" si="61"/>
        <v>QF</v>
      </c>
      <c r="CU73" s="162">
        <v>1730</v>
      </c>
      <c r="DB73" s="164">
        <f t="shared" si="62"/>
        <v>1</v>
      </c>
      <c r="DC73" s="142" t="str">
        <f t="shared" si="63"/>
        <v>QF</v>
      </c>
      <c r="DD73" s="131">
        <v>1732</v>
      </c>
      <c r="DK73" s="164">
        <f t="shared" si="64"/>
        <v>1</v>
      </c>
      <c r="DL73" s="142" t="str">
        <f t="shared" si="65"/>
        <v>QF</v>
      </c>
      <c r="DM73" s="131">
        <v>2016</v>
      </c>
      <c r="DR73" s="2"/>
      <c r="DS73" s="2"/>
      <c r="DT73" s="164">
        <f t="shared" si="66"/>
        <v>1</v>
      </c>
      <c r="DU73" s="142" t="str">
        <f t="shared" si="67"/>
        <v>SF</v>
      </c>
      <c r="DV73" s="131">
        <v>2337</v>
      </c>
      <c r="EA73" s="2"/>
      <c r="EC73" s="164">
        <f t="shared" si="68"/>
        <v>1</v>
      </c>
      <c r="ED73" s="142" t="str">
        <f t="shared" si="46"/>
        <v>QF</v>
      </c>
      <c r="EE73" s="163">
        <v>1717</v>
      </c>
      <c r="EJ73" s="2"/>
      <c r="EL73" s="164">
        <f t="shared" si="45"/>
        <v>1</v>
      </c>
      <c r="EM73" s="142" t="str">
        <f t="shared" si="43"/>
        <v>SF</v>
      </c>
      <c r="EN73" s="196">
        <v>948</v>
      </c>
      <c r="EO73" s="212">
        <v>2067</v>
      </c>
      <c r="EV73" s="164">
        <f t="shared" si="69"/>
        <v>1</v>
      </c>
      <c r="EW73" t="str">
        <f t="shared" si="50"/>
        <v>F</v>
      </c>
      <c r="EX73" s="487">
        <v>971</v>
      </c>
      <c r="EY73" s="487">
        <v>2451</v>
      </c>
    </row>
    <row r="74" spans="1:155" x14ac:dyDescent="0.25">
      <c r="A74" s="151"/>
      <c r="B74" s="151"/>
      <c r="C74" s="2"/>
      <c r="D74" s="2"/>
      <c r="E74" s="2"/>
      <c r="F74" s="2"/>
      <c r="G74" s="2"/>
      <c r="I74" s="151"/>
      <c r="J74" s="151"/>
      <c r="K74" s="2"/>
      <c r="L74" s="2"/>
      <c r="M74" s="2"/>
      <c r="N74" s="2"/>
      <c r="O74" s="2"/>
      <c r="Q74" s="151">
        <f t="shared" si="47"/>
        <v>1</v>
      </c>
      <c r="R74" s="142" t="str">
        <f t="shared" si="51"/>
        <v>QF</v>
      </c>
      <c r="S74" s="146">
        <v>378</v>
      </c>
      <c r="T74" s="2"/>
      <c r="U74" s="2"/>
      <c r="V74" s="2"/>
      <c r="W74" s="2"/>
      <c r="Y74" s="151">
        <f t="shared" si="48"/>
        <v>1</v>
      </c>
      <c r="Z74" s="142" t="str">
        <f t="shared" si="52"/>
        <v>F</v>
      </c>
      <c r="AA74" s="126">
        <v>353</v>
      </c>
      <c r="AB74" s="1"/>
      <c r="AC74" s="1"/>
      <c r="AD74" s="1"/>
      <c r="AE74" s="1"/>
      <c r="AF74" s="1"/>
      <c r="AH74" s="151">
        <f t="shared" si="49"/>
        <v>1</v>
      </c>
      <c r="AI74" s="142" t="str">
        <f t="shared" si="53"/>
        <v>QF</v>
      </c>
      <c r="AJ74" s="126">
        <v>486</v>
      </c>
      <c r="AK74" s="1"/>
      <c r="AL74" s="1"/>
      <c r="AM74" s="1"/>
      <c r="AN74" s="1"/>
      <c r="AO74" s="1"/>
      <c r="AQ74" s="151">
        <f t="shared" si="35"/>
        <v>1</v>
      </c>
      <c r="AR74" s="142" t="str">
        <f t="shared" si="54"/>
        <v>QF</v>
      </c>
      <c r="AS74" s="131">
        <v>647</v>
      </c>
      <c r="AT74" s="1"/>
      <c r="AU74" s="1"/>
      <c r="AV74" s="1"/>
      <c r="AW74" s="1"/>
      <c r="AX74" s="1"/>
      <c r="AZ74" s="151">
        <f t="shared" si="36"/>
        <v>1</v>
      </c>
      <c r="BA74" s="142" t="str">
        <f t="shared" si="55"/>
        <v>W</v>
      </c>
      <c r="BB74" s="131">
        <v>766</v>
      </c>
      <c r="BC74" s="1"/>
      <c r="BD74" s="1"/>
      <c r="BE74" s="1"/>
      <c r="BF74" s="1"/>
      <c r="BG74" s="1"/>
      <c r="BI74" s="151">
        <f t="shared" si="37"/>
        <v>1</v>
      </c>
      <c r="BJ74" s="142" t="str">
        <f t="shared" si="56"/>
        <v>QF</v>
      </c>
      <c r="BK74" s="131">
        <v>868</v>
      </c>
      <c r="BL74" s="1"/>
      <c r="BM74" s="1"/>
      <c r="BN74" s="1"/>
      <c r="BO74" s="1"/>
      <c r="BP74" s="1"/>
      <c r="BR74" s="151">
        <f t="shared" si="38"/>
        <v>1</v>
      </c>
      <c r="BS74" s="142" t="str">
        <f t="shared" si="57"/>
        <v>W</v>
      </c>
      <c r="BT74" s="131">
        <v>1319</v>
      </c>
      <c r="BU74" s="1"/>
      <c r="BV74" s="1"/>
      <c r="BW74" s="1"/>
      <c r="BX74" s="1"/>
      <c r="BY74" s="1"/>
      <c r="BZ74" s="151"/>
      <c r="CA74" s="151">
        <f t="shared" si="39"/>
        <v>1</v>
      </c>
      <c r="CB74" s="142" t="str">
        <f t="shared" si="58"/>
        <v>QF</v>
      </c>
      <c r="CC74" s="162">
        <v>1251</v>
      </c>
      <c r="CD74" s="1"/>
      <c r="CE74" s="1"/>
      <c r="CF74" s="1"/>
      <c r="CG74" s="1"/>
      <c r="CH74" s="1"/>
      <c r="CJ74" s="164">
        <f t="shared" si="40"/>
        <v>1</v>
      </c>
      <c r="CK74" s="142" t="str">
        <f t="shared" si="59"/>
        <v>SF</v>
      </c>
      <c r="CL74" s="162">
        <v>1538</v>
      </c>
      <c r="CM74" s="1"/>
      <c r="CN74" s="1"/>
      <c r="CO74" s="1"/>
      <c r="CP74" s="1"/>
      <c r="CQ74" s="1"/>
      <c r="CS74" s="164">
        <f t="shared" si="60"/>
        <v>1</v>
      </c>
      <c r="CT74" s="142" t="str">
        <f t="shared" si="61"/>
        <v>QF</v>
      </c>
      <c r="CU74" s="162">
        <v>1732</v>
      </c>
      <c r="DB74" s="164">
        <f t="shared" si="62"/>
        <v>1</v>
      </c>
      <c r="DC74" s="142" t="str">
        <f t="shared" si="63"/>
        <v>SF</v>
      </c>
      <c r="DD74" s="131">
        <v>1771</v>
      </c>
      <c r="DK74" s="164">
        <f t="shared" si="64"/>
        <v>1</v>
      </c>
      <c r="DL74" s="142" t="str">
        <f t="shared" si="65"/>
        <v>QF</v>
      </c>
      <c r="DM74" s="131">
        <v>2046</v>
      </c>
      <c r="DR74" s="2"/>
      <c r="DS74" s="2"/>
      <c r="DT74" s="164">
        <f t="shared" si="66"/>
        <v>1</v>
      </c>
      <c r="DU74" s="142" t="str">
        <f t="shared" si="67"/>
        <v>QF</v>
      </c>
      <c r="DV74" s="131">
        <v>2338</v>
      </c>
      <c r="EA74" s="2"/>
      <c r="EC74" s="164">
        <f t="shared" si="68"/>
        <v>1</v>
      </c>
      <c r="ED74" s="142" t="str">
        <f t="shared" si="46"/>
        <v>F</v>
      </c>
      <c r="EE74" s="163">
        <v>1718</v>
      </c>
      <c r="EJ74" s="2"/>
      <c r="EL74" s="164">
        <f t="shared" si="45"/>
        <v>1</v>
      </c>
      <c r="EM74" s="142" t="str">
        <f t="shared" si="43"/>
        <v>QF</v>
      </c>
      <c r="EN74" s="196">
        <v>955</v>
      </c>
      <c r="EO74" s="212">
        <v>2085</v>
      </c>
      <c r="EV74" s="164">
        <f t="shared" si="69"/>
        <v>1</v>
      </c>
      <c r="EW74" t="str">
        <f t="shared" si="50"/>
        <v>SF</v>
      </c>
      <c r="EX74" s="487">
        <v>973</v>
      </c>
      <c r="EY74" s="487">
        <v>2474</v>
      </c>
    </row>
    <row r="75" spans="1:155" x14ac:dyDescent="0.25">
      <c r="A75" s="151"/>
      <c r="B75" s="151"/>
      <c r="C75" s="2"/>
      <c r="D75" s="2"/>
      <c r="E75" s="2"/>
      <c r="F75" s="2"/>
      <c r="G75" s="2"/>
      <c r="I75" s="151"/>
      <c r="J75" s="151"/>
      <c r="K75" s="2"/>
      <c r="L75" s="2"/>
      <c r="M75" s="2"/>
      <c r="N75" s="2"/>
      <c r="O75" s="2"/>
      <c r="Q75" s="151">
        <f t="shared" si="47"/>
        <v>1</v>
      </c>
      <c r="R75" s="142" t="str">
        <f t="shared" si="51"/>
        <v>SF</v>
      </c>
      <c r="S75" s="146">
        <v>401</v>
      </c>
      <c r="T75" s="2"/>
      <c r="U75" s="2"/>
      <c r="V75" s="2"/>
      <c r="W75" s="2"/>
      <c r="Y75" s="151">
        <f t="shared" si="48"/>
        <v>1</v>
      </c>
      <c r="Z75" s="142" t="str">
        <f t="shared" si="52"/>
        <v>QF</v>
      </c>
      <c r="AA75" s="126">
        <v>357</v>
      </c>
      <c r="AB75" s="1"/>
      <c r="AC75" s="1"/>
      <c r="AD75" s="1"/>
      <c r="AE75" s="1"/>
      <c r="AF75" s="1"/>
      <c r="AH75" s="151">
        <f t="shared" si="49"/>
        <v>1</v>
      </c>
      <c r="AI75" s="142" t="str">
        <f t="shared" si="53"/>
        <v>WF</v>
      </c>
      <c r="AJ75" s="128">
        <v>494</v>
      </c>
      <c r="AK75" s="1"/>
      <c r="AL75" s="1"/>
      <c r="AM75" s="1"/>
      <c r="AN75" s="1"/>
      <c r="AO75" s="1"/>
      <c r="AQ75" s="151">
        <f t="shared" si="35"/>
        <v>1</v>
      </c>
      <c r="AR75" s="142" t="str">
        <f t="shared" si="54"/>
        <v>QF</v>
      </c>
      <c r="AS75" s="131">
        <v>648</v>
      </c>
      <c r="AT75" s="1"/>
      <c r="AU75" s="1"/>
      <c r="AV75" s="1"/>
      <c r="AW75" s="1"/>
      <c r="AX75" s="1"/>
      <c r="AZ75" s="151">
        <f t="shared" si="36"/>
        <v>1</v>
      </c>
      <c r="BA75" s="142" t="str">
        <f t="shared" si="55"/>
        <v>QF</v>
      </c>
      <c r="BB75" s="131">
        <v>868</v>
      </c>
      <c r="BC75" s="1"/>
      <c r="BD75" s="1"/>
      <c r="BE75" s="1"/>
      <c r="BF75" s="1"/>
      <c r="BG75" s="1"/>
      <c r="BI75" s="151">
        <f t="shared" si="37"/>
        <v>1</v>
      </c>
      <c r="BJ75" s="142" t="str">
        <f t="shared" si="56"/>
        <v>WF</v>
      </c>
      <c r="BK75" s="142">
        <v>968</v>
      </c>
      <c r="BL75" s="1"/>
      <c r="BM75" s="1"/>
      <c r="BN75" s="1"/>
      <c r="BO75" s="1"/>
      <c r="BP75" s="1"/>
      <c r="BR75" s="151">
        <f t="shared" si="38"/>
        <v>1</v>
      </c>
      <c r="BS75" s="142" t="str">
        <f t="shared" si="57"/>
        <v>QF</v>
      </c>
      <c r="BT75" s="131">
        <v>1369</v>
      </c>
      <c r="BU75" s="1"/>
      <c r="BV75" s="1"/>
      <c r="BW75" s="1"/>
      <c r="BX75" s="1"/>
      <c r="BY75" s="1"/>
      <c r="BZ75" s="98"/>
      <c r="CA75" s="151">
        <f t="shared" si="39"/>
        <v>1</v>
      </c>
      <c r="CB75" s="142" t="str">
        <f t="shared" si="58"/>
        <v>QF</v>
      </c>
      <c r="CC75" s="162">
        <v>1450</v>
      </c>
      <c r="CD75" s="1"/>
      <c r="CE75" s="1"/>
      <c r="CF75" s="1"/>
      <c r="CG75" s="1"/>
      <c r="CH75" s="1"/>
      <c r="CJ75" s="164">
        <f t="shared" si="40"/>
        <v>1</v>
      </c>
      <c r="CK75" s="142" t="str">
        <f t="shared" si="59"/>
        <v>QF</v>
      </c>
      <c r="CL75" s="162">
        <v>1555</v>
      </c>
      <c r="CM75" s="1"/>
      <c r="CN75" s="1"/>
      <c r="CO75" s="1"/>
      <c r="CP75" s="1"/>
      <c r="CQ75" s="1"/>
      <c r="CS75" s="164">
        <f t="shared" si="60"/>
        <v>1</v>
      </c>
      <c r="CT75" s="142" t="str">
        <f t="shared" si="61"/>
        <v>QF</v>
      </c>
      <c r="CU75" s="162">
        <v>1771</v>
      </c>
      <c r="DB75" s="164">
        <f t="shared" si="62"/>
        <v>1</v>
      </c>
      <c r="DC75" s="142" t="str">
        <f t="shared" si="63"/>
        <v>F</v>
      </c>
      <c r="DD75" s="131">
        <v>1801</v>
      </c>
      <c r="DK75" s="164">
        <f t="shared" si="64"/>
        <v>1</v>
      </c>
      <c r="DL75" s="142" t="str">
        <f t="shared" si="65"/>
        <v>SF</v>
      </c>
      <c r="DM75" s="131">
        <v>2054</v>
      </c>
      <c r="DR75" s="2"/>
      <c r="DS75" s="2"/>
      <c r="DT75" s="164">
        <f t="shared" si="66"/>
        <v>1</v>
      </c>
      <c r="DU75" s="142" t="str">
        <f t="shared" si="67"/>
        <v>F</v>
      </c>
      <c r="DV75" s="131">
        <v>2415</v>
      </c>
      <c r="EA75" s="2"/>
      <c r="EC75" s="164">
        <f t="shared" si="68"/>
        <v>1</v>
      </c>
      <c r="ED75" s="142" t="str">
        <f t="shared" si="46"/>
        <v>SF</v>
      </c>
      <c r="EE75" s="163">
        <v>1730</v>
      </c>
      <c r="EJ75" s="2"/>
      <c r="EL75" s="164">
        <f t="shared" si="45"/>
        <v>1</v>
      </c>
      <c r="EM75" s="142" t="str">
        <f t="shared" si="43"/>
        <v>SF</v>
      </c>
      <c r="EN75" s="196">
        <v>967</v>
      </c>
      <c r="EO75" s="212">
        <v>2122</v>
      </c>
      <c r="EV75" s="164">
        <f t="shared" si="69"/>
        <v>1</v>
      </c>
      <c r="EW75" t="str">
        <f t="shared" si="50"/>
        <v>WS</v>
      </c>
      <c r="EX75" s="487">
        <v>987</v>
      </c>
      <c r="EY75" s="487">
        <v>2481</v>
      </c>
    </row>
    <row r="76" spans="1:155" x14ac:dyDescent="0.25">
      <c r="A76" s="151"/>
      <c r="B76" s="151"/>
      <c r="C76" s="2"/>
      <c r="D76" s="2"/>
      <c r="E76" s="2"/>
      <c r="F76" s="2"/>
      <c r="G76" s="2"/>
      <c r="I76" s="151"/>
      <c r="J76" s="151"/>
      <c r="K76" s="2"/>
      <c r="L76" s="2"/>
      <c r="M76" s="2"/>
      <c r="N76" s="2"/>
      <c r="O76" s="2"/>
      <c r="Q76" s="151">
        <f t="shared" si="47"/>
        <v>1</v>
      </c>
      <c r="R76" s="142" t="str">
        <f t="shared" si="51"/>
        <v>QF</v>
      </c>
      <c r="S76" s="146">
        <v>422</v>
      </c>
      <c r="T76" s="2"/>
      <c r="U76" s="2"/>
      <c r="V76" s="2"/>
      <c r="W76" s="2"/>
      <c r="Y76" s="151">
        <f t="shared" si="48"/>
        <v>1</v>
      </c>
      <c r="Z76" s="142" t="str">
        <f t="shared" si="52"/>
        <v>QF</v>
      </c>
      <c r="AA76" s="126">
        <v>365</v>
      </c>
      <c r="AB76" s="1"/>
      <c r="AC76" s="1"/>
      <c r="AD76" s="1"/>
      <c r="AE76" s="1"/>
      <c r="AF76" s="1"/>
      <c r="AH76" s="151">
        <f t="shared" si="49"/>
        <v>1</v>
      </c>
      <c r="AI76" s="142" t="str">
        <f t="shared" si="53"/>
        <v>QF</v>
      </c>
      <c r="AJ76" s="126">
        <v>522</v>
      </c>
      <c r="AK76" s="1"/>
      <c r="AL76" s="1"/>
      <c r="AM76" s="1"/>
      <c r="AN76" s="1"/>
      <c r="AO76" s="1"/>
      <c r="AQ76" s="151">
        <f t="shared" si="35"/>
        <v>1</v>
      </c>
      <c r="AR76" s="142" t="str">
        <f t="shared" si="54"/>
        <v>QF</v>
      </c>
      <c r="AS76" s="131">
        <v>662</v>
      </c>
      <c r="AT76" s="1"/>
      <c r="AU76" s="1"/>
      <c r="AV76" s="1"/>
      <c r="AW76" s="1"/>
      <c r="AX76" s="1"/>
      <c r="AZ76" s="151">
        <f t="shared" si="36"/>
        <v>1</v>
      </c>
      <c r="BA76" s="142" t="str">
        <f t="shared" si="55"/>
        <v>F</v>
      </c>
      <c r="BB76" s="131">
        <v>910</v>
      </c>
      <c r="BC76" s="1"/>
      <c r="BD76" s="1"/>
      <c r="BE76" s="1"/>
      <c r="BF76" s="1"/>
      <c r="BG76" s="1"/>
      <c r="BI76" s="151">
        <f t="shared" si="37"/>
        <v>1</v>
      </c>
      <c r="BJ76" s="142" t="str">
        <f t="shared" si="56"/>
        <v>SF</v>
      </c>
      <c r="BK76" s="131">
        <v>987</v>
      </c>
      <c r="BL76" s="1"/>
      <c r="BM76" s="1"/>
      <c r="BN76" s="1"/>
      <c r="BO76" s="1"/>
      <c r="BP76" s="1"/>
      <c r="BR76" s="151">
        <f t="shared" si="38"/>
        <v>1</v>
      </c>
      <c r="BS76" s="142" t="str">
        <f t="shared" si="57"/>
        <v>QF</v>
      </c>
      <c r="BT76" s="131">
        <v>1425</v>
      </c>
      <c r="BU76" s="1"/>
      <c r="BV76" s="1"/>
      <c r="BW76" s="1"/>
      <c r="BX76" s="1"/>
      <c r="BY76" s="1"/>
      <c r="BZ76" s="98"/>
      <c r="CA76" s="151">
        <f t="shared" si="39"/>
        <v>1</v>
      </c>
      <c r="CB76" s="142" t="str">
        <f t="shared" si="58"/>
        <v>QF</v>
      </c>
      <c r="CC76" s="162">
        <v>1502</v>
      </c>
      <c r="CD76" s="1"/>
      <c r="CE76" s="1"/>
      <c r="CF76" s="1"/>
      <c r="CG76" s="1"/>
      <c r="CH76" s="1"/>
      <c r="CJ76" s="164">
        <f t="shared" si="40"/>
        <v>1</v>
      </c>
      <c r="CK76" s="142" t="str">
        <f t="shared" si="59"/>
        <v>QF</v>
      </c>
      <c r="CL76" s="162">
        <v>1561</v>
      </c>
      <c r="CM76" s="1"/>
      <c r="CN76" s="1"/>
      <c r="CO76" s="1"/>
      <c r="CP76" s="1"/>
      <c r="CQ76" s="1"/>
      <c r="CS76" s="164">
        <f t="shared" si="60"/>
        <v>1</v>
      </c>
      <c r="CT76" s="142" t="str">
        <f t="shared" si="61"/>
        <v>QF</v>
      </c>
      <c r="CU76" s="162">
        <v>1868</v>
      </c>
      <c r="DB76" s="164">
        <f t="shared" si="62"/>
        <v>1</v>
      </c>
      <c r="DC76" s="142" t="str">
        <f t="shared" si="63"/>
        <v>QF</v>
      </c>
      <c r="DD76" s="131">
        <v>1918</v>
      </c>
      <c r="DK76" s="164">
        <f t="shared" si="64"/>
        <v>1</v>
      </c>
      <c r="DL76" s="142" t="str">
        <f t="shared" si="65"/>
        <v>W</v>
      </c>
      <c r="DM76" s="131">
        <v>2056</v>
      </c>
      <c r="DT76" s="164">
        <f t="shared" si="66"/>
        <v>1</v>
      </c>
      <c r="DU76" s="142" t="str">
        <f t="shared" si="67"/>
        <v>SF</v>
      </c>
      <c r="DV76" s="131">
        <v>2468</v>
      </c>
      <c r="EC76" s="164">
        <f t="shared" si="68"/>
        <v>1</v>
      </c>
      <c r="ED76" s="142" t="str">
        <f t="shared" si="46"/>
        <v>SF</v>
      </c>
      <c r="EE76" s="163">
        <v>1756</v>
      </c>
      <c r="EL76" s="164">
        <f t="shared" si="45"/>
        <v>1</v>
      </c>
      <c r="EM76" s="142" t="str">
        <f t="shared" si="43"/>
        <v>SF</v>
      </c>
      <c r="EN76" s="196">
        <v>971</v>
      </c>
      <c r="EO76" s="212">
        <v>2137</v>
      </c>
      <c r="EV76" s="164">
        <f t="shared" si="69"/>
        <v>1</v>
      </c>
      <c r="EW76" t="str">
        <f t="shared" si="50"/>
        <v>F</v>
      </c>
      <c r="EX76" s="487">
        <v>999</v>
      </c>
      <c r="EY76" s="487">
        <v>2502</v>
      </c>
    </row>
    <row r="77" spans="1:155" x14ac:dyDescent="0.25">
      <c r="A77" s="151"/>
      <c r="B77" s="151"/>
      <c r="C77" s="2"/>
      <c r="D77" s="2"/>
      <c r="E77" s="2"/>
      <c r="F77" s="2"/>
      <c r="G77" s="2"/>
      <c r="I77" s="151"/>
      <c r="J77" s="151"/>
      <c r="K77" s="2"/>
      <c r="L77" s="2"/>
      <c r="M77" s="2"/>
      <c r="N77" s="2"/>
      <c r="O77" s="2"/>
      <c r="Q77" s="151">
        <f t="shared" si="47"/>
        <v>1</v>
      </c>
      <c r="R77" s="142" t="str">
        <f t="shared" si="51"/>
        <v>QF</v>
      </c>
      <c r="S77" s="146">
        <v>448</v>
      </c>
      <c r="T77" s="2"/>
      <c r="U77" s="2"/>
      <c r="V77" s="2"/>
      <c r="W77" s="2"/>
      <c r="Y77" s="151">
        <f t="shared" si="48"/>
        <v>1</v>
      </c>
      <c r="Z77" s="142" t="str">
        <f t="shared" si="52"/>
        <v>QF</v>
      </c>
      <c r="AA77" s="126">
        <v>368</v>
      </c>
      <c r="AB77" s="1"/>
      <c r="AC77" s="1"/>
      <c r="AD77" s="1"/>
      <c r="AE77" s="1"/>
      <c r="AF77" s="1"/>
      <c r="AH77" s="151">
        <f t="shared" si="49"/>
        <v>1</v>
      </c>
      <c r="AI77" s="142" t="str">
        <f t="shared" si="53"/>
        <v>QF</v>
      </c>
      <c r="AJ77" s="126">
        <v>525</v>
      </c>
      <c r="AK77" s="1"/>
      <c r="AL77" s="1"/>
      <c r="AM77" s="1"/>
      <c r="AN77" s="1"/>
      <c r="AO77" s="1"/>
      <c r="AQ77" s="151">
        <f t="shared" si="35"/>
        <v>1</v>
      </c>
      <c r="AR77" s="142" t="str">
        <f t="shared" si="54"/>
        <v>SF</v>
      </c>
      <c r="AS77" s="131">
        <v>710</v>
      </c>
      <c r="AT77" s="1"/>
      <c r="AU77" s="1"/>
      <c r="AV77" s="1"/>
      <c r="AW77" s="1"/>
      <c r="AX77" s="1"/>
      <c r="AZ77" s="151">
        <f t="shared" si="36"/>
        <v>1</v>
      </c>
      <c r="BA77" s="142" t="str">
        <f t="shared" si="55"/>
        <v>SF</v>
      </c>
      <c r="BB77" s="131">
        <v>980</v>
      </c>
      <c r="BC77" s="1"/>
      <c r="BD77" s="1"/>
      <c r="BE77" s="1"/>
      <c r="BF77" s="1"/>
      <c r="BG77" s="1"/>
      <c r="BI77" s="151">
        <f t="shared" si="37"/>
        <v>1</v>
      </c>
      <c r="BJ77" s="142" t="str">
        <f t="shared" si="56"/>
        <v>QF</v>
      </c>
      <c r="BK77" s="131">
        <v>1023</v>
      </c>
      <c r="BL77" s="1"/>
      <c r="BM77" s="1"/>
      <c r="BN77" s="1"/>
      <c r="BO77" s="1"/>
      <c r="BP77" s="1"/>
      <c r="BR77" s="151">
        <f t="shared" si="38"/>
        <v>1</v>
      </c>
      <c r="BS77" s="142" t="str">
        <f t="shared" si="57"/>
        <v>QF</v>
      </c>
      <c r="BT77" s="131">
        <v>1501</v>
      </c>
      <c r="BU77" s="1"/>
      <c r="BV77" s="1"/>
      <c r="BW77" s="1"/>
      <c r="BX77" s="1"/>
      <c r="BY77" s="1"/>
      <c r="BZ77" s="98"/>
      <c r="CA77" s="151">
        <f t="shared" si="39"/>
        <v>1</v>
      </c>
      <c r="CB77" s="142" t="str">
        <f t="shared" si="58"/>
        <v>SF</v>
      </c>
      <c r="CC77" s="162">
        <v>1503</v>
      </c>
      <c r="CD77" s="1"/>
      <c r="CE77" s="1"/>
      <c r="CF77" s="1"/>
      <c r="CG77" s="1"/>
      <c r="CH77" s="1"/>
      <c r="CJ77" s="164">
        <f t="shared" si="40"/>
        <v>1</v>
      </c>
      <c r="CK77" s="142" t="str">
        <f t="shared" si="59"/>
        <v>QF</v>
      </c>
      <c r="CL77" s="162">
        <v>1622</v>
      </c>
      <c r="CM77" s="1"/>
      <c r="CN77" s="1"/>
      <c r="CO77" s="1"/>
      <c r="CP77" s="1"/>
      <c r="CQ77" s="1"/>
      <c r="CS77" s="164">
        <f t="shared" si="60"/>
        <v>1</v>
      </c>
      <c r="CT77" s="142" t="str">
        <f t="shared" si="61"/>
        <v>QF</v>
      </c>
      <c r="CU77" s="162">
        <v>1902</v>
      </c>
      <c r="DB77" s="164">
        <f t="shared" si="62"/>
        <v>1</v>
      </c>
      <c r="DC77" s="142" t="str">
        <f t="shared" si="63"/>
        <v>QF</v>
      </c>
      <c r="DD77" s="131">
        <v>1983</v>
      </c>
      <c r="DK77" s="164">
        <f t="shared" si="64"/>
        <v>1</v>
      </c>
      <c r="DL77" s="142" t="str">
        <f t="shared" si="65"/>
        <v>QF</v>
      </c>
      <c r="DM77" s="131">
        <v>2122</v>
      </c>
      <c r="DT77" s="164">
        <f t="shared" si="66"/>
        <v>1</v>
      </c>
      <c r="DU77" s="142" t="str">
        <f t="shared" si="67"/>
        <v>SF</v>
      </c>
      <c r="DV77" s="131">
        <v>2474</v>
      </c>
      <c r="EC77" s="164">
        <f t="shared" si="68"/>
        <v>1</v>
      </c>
      <c r="ED77" s="142" t="str">
        <f t="shared" si="46"/>
        <v>SF</v>
      </c>
      <c r="EE77" s="163">
        <v>1806</v>
      </c>
      <c r="EL77" s="164">
        <f t="shared" si="45"/>
        <v>1</v>
      </c>
      <c r="EM77" s="142" t="str">
        <f t="shared" si="43"/>
        <v>QF</v>
      </c>
      <c r="EN77" s="196">
        <v>973</v>
      </c>
      <c r="EO77" s="212">
        <v>2168</v>
      </c>
      <c r="EV77" s="164">
        <f t="shared" si="69"/>
        <v>1</v>
      </c>
      <c r="EW77" t="str">
        <f t="shared" si="50"/>
        <v>SF</v>
      </c>
      <c r="EX77" s="487">
        <v>1011</v>
      </c>
      <c r="EY77" s="487">
        <v>2557</v>
      </c>
    </row>
    <row r="78" spans="1:155" x14ac:dyDescent="0.25">
      <c r="A78" s="151"/>
      <c r="B78" s="151"/>
      <c r="C78" s="2"/>
      <c r="D78" s="2"/>
      <c r="E78" s="2"/>
      <c r="F78" s="2"/>
      <c r="G78" s="2"/>
      <c r="I78" s="151"/>
      <c r="J78" s="151"/>
      <c r="K78" s="2"/>
      <c r="L78" s="2"/>
      <c r="M78" s="2"/>
      <c r="N78" s="2"/>
      <c r="O78" s="2"/>
      <c r="Q78" s="151">
        <f t="shared" si="47"/>
        <v>1</v>
      </c>
      <c r="R78" s="142" t="str">
        <f t="shared" si="51"/>
        <v>QF</v>
      </c>
      <c r="S78" s="146">
        <v>449</v>
      </c>
      <c r="T78" s="2"/>
      <c r="U78" s="2"/>
      <c r="V78" s="2"/>
      <c r="W78" s="2"/>
      <c r="Y78" s="151">
        <f t="shared" si="48"/>
        <v>1</v>
      </c>
      <c r="Z78" s="142" t="str">
        <f t="shared" si="52"/>
        <v>QF</v>
      </c>
      <c r="AA78" s="126">
        <v>382</v>
      </c>
      <c r="AB78" s="1"/>
      <c r="AC78" s="1"/>
      <c r="AD78" s="1"/>
      <c r="AE78" s="1"/>
      <c r="AF78" s="1"/>
      <c r="AH78" s="151">
        <f t="shared" si="49"/>
        <v>1</v>
      </c>
      <c r="AI78" s="142" t="str">
        <f t="shared" si="53"/>
        <v>SF</v>
      </c>
      <c r="AJ78" s="126">
        <v>538</v>
      </c>
      <c r="AK78" s="1"/>
      <c r="AL78" s="1"/>
      <c r="AM78" s="1"/>
      <c r="AN78" s="1"/>
      <c r="AO78" s="1"/>
      <c r="AQ78" s="151">
        <f t="shared" si="35"/>
        <v>1</v>
      </c>
      <c r="AR78" s="142" t="str">
        <f t="shared" si="54"/>
        <v>F</v>
      </c>
      <c r="AS78" s="142">
        <v>716</v>
      </c>
      <c r="AT78" s="1"/>
      <c r="AU78" s="1"/>
      <c r="AV78" s="1"/>
      <c r="AW78" s="1"/>
      <c r="AX78" s="1"/>
      <c r="AZ78" s="151">
        <f t="shared" si="36"/>
        <v>1</v>
      </c>
      <c r="BA78" s="142" t="str">
        <f t="shared" si="55"/>
        <v>SF</v>
      </c>
      <c r="BB78" s="131">
        <v>987</v>
      </c>
      <c r="BC78" s="1"/>
      <c r="BD78" s="1"/>
      <c r="BE78" s="1"/>
      <c r="BF78" s="1"/>
      <c r="BG78" s="1"/>
      <c r="BI78" s="151">
        <f t="shared" si="37"/>
        <v>1</v>
      </c>
      <c r="BJ78" s="142" t="str">
        <f t="shared" si="56"/>
        <v>SF</v>
      </c>
      <c r="BK78" s="142">
        <v>1038</v>
      </c>
      <c r="BL78" s="1"/>
      <c r="BM78" s="1"/>
      <c r="BN78" s="1"/>
      <c r="BO78" s="1"/>
      <c r="BP78" s="1"/>
      <c r="BR78" s="151">
        <f t="shared" si="38"/>
        <v>1</v>
      </c>
      <c r="BS78" s="142" t="str">
        <f t="shared" si="57"/>
        <v>QF</v>
      </c>
      <c r="BT78" s="131">
        <v>1503</v>
      </c>
      <c r="BU78" s="1"/>
      <c r="BV78" s="1"/>
      <c r="BW78" s="1"/>
      <c r="BX78" s="1"/>
      <c r="BY78" s="1"/>
      <c r="BZ78" s="151"/>
      <c r="CA78" s="151">
        <f t="shared" si="39"/>
        <v>1</v>
      </c>
      <c r="CB78" s="142" t="str">
        <f t="shared" si="58"/>
        <v>SF</v>
      </c>
      <c r="CC78" s="162">
        <v>1511</v>
      </c>
      <c r="CD78" s="1"/>
      <c r="CE78" s="1"/>
      <c r="CF78" s="1"/>
      <c r="CG78" s="1"/>
      <c r="CH78" s="1"/>
      <c r="CJ78" s="164">
        <f t="shared" si="40"/>
        <v>1</v>
      </c>
      <c r="CK78" s="142" t="str">
        <f t="shared" si="59"/>
        <v>SF</v>
      </c>
      <c r="CL78" s="162">
        <v>1625</v>
      </c>
      <c r="CM78" s="1"/>
      <c r="CN78" s="1"/>
      <c r="CO78" s="1"/>
      <c r="CP78" s="1"/>
      <c r="CQ78" s="1"/>
      <c r="CS78" s="164">
        <f t="shared" si="60"/>
        <v>1</v>
      </c>
      <c r="CT78" s="142" t="str">
        <f t="shared" si="61"/>
        <v>QF</v>
      </c>
      <c r="CU78" s="162">
        <v>1918</v>
      </c>
      <c r="DB78" s="164">
        <f t="shared" si="62"/>
        <v>1</v>
      </c>
      <c r="DC78" s="142" t="str">
        <f t="shared" si="63"/>
        <v>QF</v>
      </c>
      <c r="DD78" s="131">
        <v>1986</v>
      </c>
      <c r="DK78" s="164">
        <f t="shared" si="64"/>
        <v>1</v>
      </c>
      <c r="DL78" s="142" t="str">
        <f t="shared" si="65"/>
        <v>SF</v>
      </c>
      <c r="DM78" s="131">
        <v>2169</v>
      </c>
      <c r="DT78" s="164">
        <f t="shared" si="66"/>
        <v>1</v>
      </c>
      <c r="DU78" s="142" t="str">
        <f t="shared" si="67"/>
        <v>QF</v>
      </c>
      <c r="DV78" s="131">
        <v>2512</v>
      </c>
      <c r="EC78" s="164">
        <f t="shared" si="68"/>
        <v>1</v>
      </c>
      <c r="ED78" s="142" t="str">
        <f t="shared" si="46"/>
        <v>SF</v>
      </c>
      <c r="EE78" s="163">
        <v>1918</v>
      </c>
      <c r="EL78" s="164">
        <f t="shared" si="45"/>
        <v>1</v>
      </c>
      <c r="EM78" s="142" t="str">
        <f t="shared" si="43"/>
        <v>WF</v>
      </c>
      <c r="EN78" s="196">
        <v>987</v>
      </c>
      <c r="EO78" s="212">
        <v>2338</v>
      </c>
      <c r="EV78" s="164">
        <f t="shared" si="69"/>
        <v>1</v>
      </c>
      <c r="EW78" t="str">
        <f t="shared" si="50"/>
        <v>QF</v>
      </c>
      <c r="EX78" s="487">
        <v>1023</v>
      </c>
      <c r="EY78" s="487">
        <v>2648</v>
      </c>
    </row>
    <row r="79" spans="1:155" x14ac:dyDescent="0.25">
      <c r="A79" s="151"/>
      <c r="B79" s="151"/>
      <c r="C79" s="2"/>
      <c r="D79" s="2"/>
      <c r="E79" s="2"/>
      <c r="F79" s="2"/>
      <c r="G79" s="2"/>
      <c r="I79" s="151"/>
      <c r="J79" s="151"/>
      <c r="K79" s="2"/>
      <c r="L79" s="2"/>
      <c r="M79" s="2"/>
      <c r="N79" s="2"/>
      <c r="O79" s="2"/>
      <c r="Q79" s="151">
        <f t="shared" si="47"/>
        <v>1</v>
      </c>
      <c r="R79" s="142" t="str">
        <f t="shared" si="51"/>
        <v>SF</v>
      </c>
      <c r="S79" s="146">
        <v>469</v>
      </c>
      <c r="T79" s="2"/>
      <c r="U79" s="2"/>
      <c r="V79" s="2"/>
      <c r="W79" s="2"/>
      <c r="Y79" s="151">
        <f t="shared" si="48"/>
        <v>1</v>
      </c>
      <c r="Z79" s="142" t="str">
        <f t="shared" si="52"/>
        <v>QF</v>
      </c>
      <c r="AA79" s="126">
        <v>383</v>
      </c>
      <c r="AB79" s="1"/>
      <c r="AC79" s="1"/>
      <c r="AD79" s="1"/>
      <c r="AE79" s="1"/>
      <c r="AF79" s="1"/>
      <c r="AH79" s="151">
        <f t="shared" si="49"/>
        <v>1</v>
      </c>
      <c r="AI79" s="142" t="str">
        <f t="shared" si="53"/>
        <v>SF</v>
      </c>
      <c r="AJ79" s="128">
        <v>541</v>
      </c>
      <c r="AK79" s="1"/>
      <c r="AL79" s="1"/>
      <c r="AM79" s="1"/>
      <c r="AN79" s="1"/>
      <c r="AO79" s="1"/>
      <c r="AQ79" s="151">
        <f t="shared" si="35"/>
        <v>1</v>
      </c>
      <c r="AR79" s="142" t="str">
        <f t="shared" si="54"/>
        <v>QF</v>
      </c>
      <c r="AS79" s="131">
        <v>782</v>
      </c>
      <c r="AT79" s="1"/>
      <c r="AU79" s="1"/>
      <c r="AV79" s="1"/>
      <c r="AW79" s="1"/>
      <c r="AX79" s="1"/>
      <c r="AZ79" s="151">
        <f t="shared" si="36"/>
        <v>1</v>
      </c>
      <c r="BA79" s="142" t="str">
        <f t="shared" si="55"/>
        <v>SF</v>
      </c>
      <c r="BB79" s="131">
        <v>997</v>
      </c>
      <c r="BC79" s="1"/>
      <c r="BD79" s="1"/>
      <c r="BE79" s="1"/>
      <c r="BF79" s="1"/>
      <c r="BG79" s="1"/>
      <c r="BI79" s="151">
        <f t="shared" si="37"/>
        <v>1</v>
      </c>
      <c r="BJ79" s="142" t="str">
        <f t="shared" si="56"/>
        <v>QF</v>
      </c>
      <c r="BK79" s="131">
        <v>1103</v>
      </c>
      <c r="BL79" s="1"/>
      <c r="BM79" s="1"/>
      <c r="BN79" s="1"/>
      <c r="BO79" s="1"/>
      <c r="BP79" s="1"/>
      <c r="BR79" s="151">
        <f t="shared" si="38"/>
        <v>1</v>
      </c>
      <c r="BS79" s="142" t="str">
        <f t="shared" si="57"/>
        <v>QF</v>
      </c>
      <c r="BT79" s="131">
        <v>1511</v>
      </c>
      <c r="BU79" s="1"/>
      <c r="BV79" s="1"/>
      <c r="BW79" s="1"/>
      <c r="BX79" s="1"/>
      <c r="BY79" s="1"/>
      <c r="BZ79" s="98"/>
      <c r="CA79" s="151">
        <f t="shared" si="39"/>
        <v>1</v>
      </c>
      <c r="CB79" s="142" t="str">
        <f t="shared" si="58"/>
        <v>F</v>
      </c>
      <c r="CC79" s="162">
        <v>1577</v>
      </c>
      <c r="CD79" s="1"/>
      <c r="CE79" s="1"/>
      <c r="CF79" s="1"/>
      <c r="CG79" s="1"/>
      <c r="CH79" s="1"/>
      <c r="CJ79" s="164">
        <f t="shared" si="40"/>
        <v>1</v>
      </c>
      <c r="CK79" s="142" t="str">
        <f t="shared" si="59"/>
        <v>SF</v>
      </c>
      <c r="CL79" s="162">
        <v>1629</v>
      </c>
      <c r="CM79" s="1"/>
      <c r="CN79" s="1"/>
      <c r="CO79" s="1"/>
      <c r="CP79" s="1"/>
      <c r="CQ79" s="1"/>
      <c r="CS79" s="164">
        <f t="shared" si="60"/>
        <v>1</v>
      </c>
      <c r="CT79" s="142" t="str">
        <f t="shared" si="61"/>
        <v>SF</v>
      </c>
      <c r="CU79" s="162">
        <v>1922</v>
      </c>
      <c r="DB79" s="164">
        <f t="shared" si="62"/>
        <v>1</v>
      </c>
      <c r="DC79" s="142" t="str">
        <f t="shared" si="63"/>
        <v>WF</v>
      </c>
      <c r="DD79" s="131">
        <v>2016</v>
      </c>
      <c r="DK79" s="164">
        <f t="shared" si="64"/>
        <v>1</v>
      </c>
      <c r="DL79" s="142" t="str">
        <f t="shared" si="65"/>
        <v>W</v>
      </c>
      <c r="DM79" s="131">
        <v>2194</v>
      </c>
      <c r="DT79" s="164">
        <f t="shared" si="66"/>
        <v>1</v>
      </c>
      <c r="DU79" s="142" t="str">
        <f t="shared" si="67"/>
        <v>QF</v>
      </c>
      <c r="DV79" s="131">
        <v>2590</v>
      </c>
      <c r="EC79" s="164">
        <f t="shared" si="68"/>
        <v>1</v>
      </c>
      <c r="ED79" s="142" t="str">
        <f t="shared" si="46"/>
        <v>F</v>
      </c>
      <c r="EE79" s="163">
        <v>1983</v>
      </c>
      <c r="EL79" s="164">
        <f t="shared" si="45"/>
        <v>1</v>
      </c>
      <c r="EM79" s="142" t="str">
        <f t="shared" si="43"/>
        <v>QF</v>
      </c>
      <c r="EN79" s="196">
        <v>999</v>
      </c>
      <c r="EO79" s="212">
        <v>2468</v>
      </c>
      <c r="EV79" s="164">
        <f t="shared" si="69"/>
        <v>1</v>
      </c>
      <c r="EW79" t="str">
        <f t="shared" si="50"/>
        <v>F</v>
      </c>
      <c r="EX79" s="487">
        <v>1024</v>
      </c>
      <c r="EY79" s="487">
        <v>2823</v>
      </c>
    </row>
    <row r="80" spans="1:155" x14ac:dyDescent="0.25">
      <c r="A80" s="151"/>
      <c r="B80" s="151"/>
      <c r="C80" s="2"/>
      <c r="D80" s="2"/>
      <c r="E80" s="1"/>
      <c r="F80" s="1"/>
      <c r="G80" s="1"/>
      <c r="I80" s="151"/>
      <c r="J80" s="151"/>
      <c r="K80" s="2"/>
      <c r="L80" s="2"/>
      <c r="M80" s="1"/>
      <c r="N80" s="1"/>
      <c r="O80" s="1"/>
      <c r="Q80" s="151">
        <f t="shared" si="47"/>
        <v>1</v>
      </c>
      <c r="R80" s="142" t="str">
        <f t="shared" si="51"/>
        <v>SF</v>
      </c>
      <c r="S80" s="126">
        <v>538</v>
      </c>
      <c r="T80" s="1"/>
      <c r="U80" s="1"/>
      <c r="V80" s="1"/>
      <c r="W80" s="1"/>
      <c r="Y80" s="151">
        <f t="shared" si="48"/>
        <v>1</v>
      </c>
      <c r="Z80" s="142" t="str">
        <f t="shared" si="52"/>
        <v>QF</v>
      </c>
      <c r="AA80" s="127">
        <v>399</v>
      </c>
      <c r="AB80" s="1"/>
      <c r="AC80" s="1"/>
      <c r="AD80" s="1"/>
      <c r="AE80" s="1"/>
      <c r="AF80" s="1"/>
      <c r="AH80" s="151">
        <f t="shared" si="49"/>
        <v>1</v>
      </c>
      <c r="AI80" s="142" t="str">
        <f t="shared" si="53"/>
        <v>F</v>
      </c>
      <c r="AJ80" s="126">
        <v>547</v>
      </c>
      <c r="AK80" s="1"/>
      <c r="AL80" s="1"/>
      <c r="AM80" s="1"/>
      <c r="AN80" s="1"/>
      <c r="AO80" s="1"/>
      <c r="AQ80" s="151">
        <f t="shared" si="35"/>
        <v>1</v>
      </c>
      <c r="AR80" s="142" t="str">
        <f t="shared" si="54"/>
        <v>F</v>
      </c>
      <c r="AS80" s="131">
        <v>811</v>
      </c>
      <c r="AT80" s="1"/>
      <c r="AU80" s="1"/>
      <c r="AV80" s="1"/>
      <c r="AW80" s="1"/>
      <c r="AX80" s="1"/>
      <c r="AZ80" s="151">
        <f t="shared" si="36"/>
        <v>1</v>
      </c>
      <c r="BA80" s="142" t="str">
        <f t="shared" si="55"/>
        <v>SF</v>
      </c>
      <c r="BB80" s="131">
        <v>1024</v>
      </c>
      <c r="BC80" s="1"/>
      <c r="BD80" s="1"/>
      <c r="BE80" s="1"/>
      <c r="BF80" s="1"/>
      <c r="BG80" s="1"/>
      <c r="BI80" s="151">
        <f t="shared" si="37"/>
        <v>1</v>
      </c>
      <c r="BJ80" s="142" t="str">
        <f t="shared" si="56"/>
        <v>F</v>
      </c>
      <c r="BK80" s="142">
        <v>1114</v>
      </c>
      <c r="BL80" s="1"/>
      <c r="BM80" s="1"/>
      <c r="BN80" s="1"/>
      <c r="BO80" s="1"/>
      <c r="BP80" s="1"/>
      <c r="BR80" s="151">
        <f t="shared" si="38"/>
        <v>1</v>
      </c>
      <c r="BS80" s="142" t="str">
        <f t="shared" si="57"/>
        <v>QF</v>
      </c>
      <c r="BT80" s="131">
        <v>1516</v>
      </c>
      <c r="BU80" s="1"/>
      <c r="BV80" s="1"/>
      <c r="BW80" s="1"/>
      <c r="BX80" s="1"/>
      <c r="BY80" s="1"/>
      <c r="BZ80" s="98"/>
      <c r="CA80" s="151">
        <f t="shared" si="39"/>
        <v>1</v>
      </c>
      <c r="CB80" s="142" t="str">
        <f t="shared" si="58"/>
        <v>SF</v>
      </c>
      <c r="CC80" s="162">
        <v>1592</v>
      </c>
      <c r="CD80" s="1"/>
      <c r="CE80" s="1"/>
      <c r="CF80" s="1"/>
      <c r="CG80" s="1"/>
      <c r="CH80" s="1"/>
      <c r="CJ80" s="164">
        <f t="shared" si="40"/>
        <v>1</v>
      </c>
      <c r="CK80" s="142" t="str">
        <f t="shared" si="59"/>
        <v>QF</v>
      </c>
      <c r="CL80" s="164">
        <v>1649</v>
      </c>
      <c r="CM80" s="1"/>
      <c r="CN80" s="1"/>
      <c r="CO80" s="1"/>
      <c r="CP80" s="1"/>
      <c r="CQ80" s="1"/>
      <c r="CS80" s="164">
        <f t="shared" si="60"/>
        <v>1</v>
      </c>
      <c r="CT80" s="142" t="str">
        <f t="shared" si="61"/>
        <v>F</v>
      </c>
      <c r="CU80" s="164">
        <v>1986</v>
      </c>
      <c r="DB80" s="164">
        <f t="shared" si="62"/>
        <v>1</v>
      </c>
      <c r="DC80" s="142" t="str">
        <f t="shared" si="63"/>
        <v>QF</v>
      </c>
      <c r="DD80" s="142">
        <v>2046</v>
      </c>
      <c r="DK80" s="164">
        <f t="shared" si="64"/>
        <v>1</v>
      </c>
      <c r="DL80" s="142" t="str">
        <f t="shared" si="65"/>
        <v>QF</v>
      </c>
      <c r="DM80" s="142">
        <v>2200</v>
      </c>
      <c r="DT80" s="164">
        <f t="shared" si="66"/>
        <v>1</v>
      </c>
      <c r="DU80" s="142" t="str">
        <f t="shared" si="67"/>
        <v>QF</v>
      </c>
      <c r="DV80" s="142">
        <v>2630</v>
      </c>
      <c r="EC80" s="164">
        <f t="shared" si="68"/>
        <v>1</v>
      </c>
      <c r="ED80" s="142" t="str">
        <f t="shared" si="46"/>
        <v>SF</v>
      </c>
      <c r="EE80" s="214">
        <v>1986</v>
      </c>
      <c r="EL80" s="164">
        <f t="shared" si="45"/>
        <v>1</v>
      </c>
      <c r="EM80" s="142" t="str">
        <f t="shared" si="43"/>
        <v>WS</v>
      </c>
      <c r="EN80" s="196">
        <v>1023</v>
      </c>
      <c r="EO80" s="212">
        <v>2481</v>
      </c>
      <c r="EV80" s="164">
        <f t="shared" si="69"/>
        <v>1</v>
      </c>
      <c r="EW80" t="str">
        <f t="shared" si="50"/>
        <v>WS</v>
      </c>
      <c r="EX80" s="487">
        <v>1065</v>
      </c>
      <c r="EY80" s="487">
        <v>2834</v>
      </c>
    </row>
    <row r="81" spans="1:155" x14ac:dyDescent="0.25">
      <c r="A81" s="151"/>
      <c r="B81" s="151"/>
      <c r="C81" s="2"/>
      <c r="D81" s="2"/>
      <c r="E81" s="1"/>
      <c r="F81" s="1"/>
      <c r="G81" s="1"/>
      <c r="I81" s="151"/>
      <c r="J81" s="151"/>
      <c r="K81" s="2"/>
      <c r="L81" s="2"/>
      <c r="M81" s="1"/>
      <c r="N81" s="1"/>
      <c r="O81" s="1"/>
      <c r="Q81" s="151">
        <f t="shared" si="47"/>
        <v>1</v>
      </c>
      <c r="R81" s="142" t="str">
        <f t="shared" si="51"/>
        <v>QF</v>
      </c>
      <c r="S81" s="126">
        <v>546</v>
      </c>
      <c r="T81" s="1"/>
      <c r="U81" s="1"/>
      <c r="V81" s="1"/>
      <c r="W81" s="1"/>
      <c r="Y81" s="151">
        <f t="shared" si="48"/>
        <v>1</v>
      </c>
      <c r="Z81" s="142" t="str">
        <f t="shared" si="52"/>
        <v>QF</v>
      </c>
      <c r="AA81" s="126">
        <v>448</v>
      </c>
      <c r="AB81" s="1"/>
      <c r="AC81" s="1"/>
      <c r="AD81" s="1"/>
      <c r="AE81" s="1"/>
      <c r="AF81" s="1"/>
      <c r="AH81" s="151">
        <f t="shared" si="49"/>
        <v>1</v>
      </c>
      <c r="AI81" s="142" t="str">
        <f t="shared" si="53"/>
        <v>QF</v>
      </c>
      <c r="AJ81" s="126">
        <v>555</v>
      </c>
      <c r="AK81" s="1"/>
      <c r="AL81" s="1"/>
      <c r="AM81" s="1"/>
      <c r="AN81" s="1"/>
      <c r="AO81" s="1"/>
      <c r="AQ81" s="151">
        <f t="shared" si="35"/>
        <v>1</v>
      </c>
      <c r="AR81" s="142" t="str">
        <f t="shared" si="54"/>
        <v>QF</v>
      </c>
      <c r="AS81" s="131">
        <v>858</v>
      </c>
      <c r="AT81" s="1"/>
      <c r="AU81" s="1"/>
      <c r="AV81" s="1"/>
      <c r="AW81" s="1"/>
      <c r="AX81" s="1"/>
      <c r="AZ81" s="151">
        <f t="shared" si="36"/>
        <v>1</v>
      </c>
      <c r="BA81" s="142" t="str">
        <f t="shared" si="55"/>
        <v>QF</v>
      </c>
      <c r="BB81" s="131">
        <v>1027</v>
      </c>
      <c r="BC81" s="1"/>
      <c r="BD81" s="1"/>
      <c r="BE81" s="1"/>
      <c r="BF81" s="1"/>
      <c r="BG81" s="1"/>
      <c r="BI81" s="151">
        <f t="shared" si="37"/>
        <v>1</v>
      </c>
      <c r="BJ81" s="142" t="str">
        <f t="shared" si="56"/>
        <v>W</v>
      </c>
      <c r="BK81" s="131">
        <v>1126</v>
      </c>
      <c r="BL81" s="1"/>
      <c r="BM81" s="1"/>
      <c r="BN81" s="1"/>
      <c r="BO81" s="1"/>
      <c r="BP81" s="1"/>
      <c r="BR81" s="151">
        <f t="shared" si="38"/>
        <v>1</v>
      </c>
      <c r="BS81" s="142" t="str">
        <f t="shared" si="57"/>
        <v>SF</v>
      </c>
      <c r="BT81" s="131">
        <v>1523</v>
      </c>
      <c r="BU81" s="1"/>
      <c r="BV81" s="1"/>
      <c r="BW81" s="1"/>
      <c r="BX81" s="1"/>
      <c r="BY81" s="1"/>
      <c r="BZ81" s="98"/>
      <c r="CA81" s="151">
        <f t="shared" si="39"/>
        <v>1</v>
      </c>
      <c r="CB81" s="142" t="str">
        <f t="shared" si="58"/>
        <v>QF</v>
      </c>
      <c r="CC81" s="162">
        <v>1598</v>
      </c>
      <c r="CD81" s="1"/>
      <c r="CE81" s="1"/>
      <c r="CF81" s="1"/>
      <c r="CG81" s="1"/>
      <c r="CH81" s="1"/>
      <c r="CJ81" s="164">
        <f t="shared" si="40"/>
        <v>1</v>
      </c>
      <c r="CK81" s="142" t="str">
        <f t="shared" si="59"/>
        <v>F</v>
      </c>
      <c r="CL81" s="162">
        <v>1717</v>
      </c>
      <c r="CM81" s="1"/>
      <c r="CN81" s="1"/>
      <c r="CO81" s="1"/>
      <c r="CP81" s="1"/>
      <c r="CQ81" s="1"/>
      <c r="CS81" s="164">
        <f t="shared" si="60"/>
        <v>1</v>
      </c>
      <c r="CT81" s="142" t="str">
        <f t="shared" si="61"/>
        <v>QF</v>
      </c>
      <c r="CU81" s="162">
        <v>2016</v>
      </c>
      <c r="DB81" s="164">
        <f t="shared" si="62"/>
        <v>1</v>
      </c>
      <c r="DC81" s="142" t="str">
        <f t="shared" si="63"/>
        <v>F</v>
      </c>
      <c r="DD81" s="131">
        <v>2054</v>
      </c>
      <c r="DK81" s="164">
        <f t="shared" si="64"/>
        <v>1</v>
      </c>
      <c r="DL81" s="142" t="str">
        <f t="shared" si="65"/>
        <v>QF</v>
      </c>
      <c r="DM81" s="131">
        <v>2337</v>
      </c>
      <c r="DT81" s="164">
        <f t="shared" si="66"/>
        <v>1</v>
      </c>
      <c r="DU81" s="142" t="str">
        <f t="shared" si="67"/>
        <v>QF</v>
      </c>
      <c r="DV81" s="131">
        <v>2826</v>
      </c>
      <c r="EC81" s="164">
        <f t="shared" si="68"/>
        <v>1</v>
      </c>
      <c r="ED81" s="142" t="str">
        <f t="shared" si="46"/>
        <v>SF</v>
      </c>
      <c r="EE81" s="163">
        <v>2013</v>
      </c>
      <c r="EL81" s="164">
        <f t="shared" si="45"/>
        <v>1</v>
      </c>
      <c r="EM81" s="142" t="str">
        <f t="shared" si="43"/>
        <v>SF</v>
      </c>
      <c r="EN81" s="196">
        <v>1024</v>
      </c>
      <c r="EO81" s="212">
        <v>2512</v>
      </c>
      <c r="EV81" s="164">
        <f t="shared" si="69"/>
        <v>1</v>
      </c>
      <c r="EW81" t="str">
        <f t="shared" si="50"/>
        <v>QF</v>
      </c>
      <c r="EX81" s="487">
        <v>1089</v>
      </c>
      <c r="EY81" s="487">
        <v>3005</v>
      </c>
    </row>
    <row r="82" spans="1:155" x14ac:dyDescent="0.25">
      <c r="A82" s="151"/>
      <c r="B82" s="151"/>
      <c r="C82" s="2"/>
      <c r="D82" s="2"/>
      <c r="E82" s="1"/>
      <c r="F82" s="1"/>
      <c r="G82" s="1"/>
      <c r="I82" s="151"/>
      <c r="J82" s="151"/>
      <c r="K82" s="2"/>
      <c r="L82" s="2"/>
      <c r="M82" s="1"/>
      <c r="N82" s="1"/>
      <c r="O82" s="1"/>
      <c r="Q82" s="151">
        <f t="shared" si="47"/>
        <v>1</v>
      </c>
      <c r="R82" s="142" t="str">
        <f t="shared" si="51"/>
        <v>SF</v>
      </c>
      <c r="S82" s="126">
        <v>573</v>
      </c>
      <c r="T82" s="1"/>
      <c r="U82" s="1"/>
      <c r="V82" s="1"/>
      <c r="W82" s="1"/>
      <c r="Y82" s="151">
        <f t="shared" si="48"/>
        <v>1</v>
      </c>
      <c r="Z82" s="142" t="str">
        <f t="shared" si="52"/>
        <v>QF</v>
      </c>
      <c r="AA82" s="126">
        <v>449</v>
      </c>
      <c r="AB82" s="1"/>
      <c r="AC82" s="1"/>
      <c r="AD82" s="1"/>
      <c r="AE82" s="1"/>
      <c r="AF82" s="1"/>
      <c r="AH82" s="151">
        <f t="shared" si="49"/>
        <v>1</v>
      </c>
      <c r="AI82" s="142" t="str">
        <f t="shared" si="53"/>
        <v>QF</v>
      </c>
      <c r="AJ82" s="126">
        <v>571</v>
      </c>
      <c r="AK82" s="1"/>
      <c r="AL82" s="1"/>
      <c r="AM82" s="1"/>
      <c r="AN82" s="1"/>
      <c r="AO82" s="1"/>
      <c r="AQ82" s="151">
        <f t="shared" si="35"/>
        <v>1</v>
      </c>
      <c r="AR82" s="142" t="str">
        <f t="shared" si="54"/>
        <v>WF</v>
      </c>
      <c r="AS82" s="131">
        <v>868</v>
      </c>
      <c r="AT82" s="1"/>
      <c r="AU82" s="1"/>
      <c r="AV82" s="1"/>
      <c r="AW82" s="1"/>
      <c r="AX82" s="1"/>
      <c r="AZ82" s="151">
        <f t="shared" si="36"/>
        <v>1</v>
      </c>
      <c r="BA82" s="142" t="str">
        <f t="shared" si="55"/>
        <v>QF</v>
      </c>
      <c r="BB82" s="131">
        <v>1071</v>
      </c>
      <c r="BC82" s="1"/>
      <c r="BD82" s="1"/>
      <c r="BE82" s="1"/>
      <c r="BF82" s="1"/>
      <c r="BG82" s="1"/>
      <c r="BI82" s="151">
        <f t="shared" si="37"/>
        <v>1</v>
      </c>
      <c r="BJ82" s="142" t="str">
        <f t="shared" si="56"/>
        <v>SF</v>
      </c>
      <c r="BK82" s="131">
        <v>1138</v>
      </c>
      <c r="BL82" s="1"/>
      <c r="BM82" s="1"/>
      <c r="BN82" s="1"/>
      <c r="BO82" s="1"/>
      <c r="BP82" s="1"/>
      <c r="BR82" s="151">
        <f t="shared" si="38"/>
        <v>1</v>
      </c>
      <c r="BS82" s="142" t="str">
        <f t="shared" si="57"/>
        <v>QF</v>
      </c>
      <c r="BT82" s="131">
        <v>1533</v>
      </c>
      <c r="BU82" s="1"/>
      <c r="BV82" s="1"/>
      <c r="BW82" s="1"/>
      <c r="BX82" s="1"/>
      <c r="BY82" s="1"/>
      <c r="BZ82" s="151"/>
      <c r="CA82" s="151">
        <f t="shared" si="39"/>
        <v>1</v>
      </c>
      <c r="CB82" s="142" t="str">
        <f t="shared" si="58"/>
        <v>QF</v>
      </c>
      <c r="CC82" s="162">
        <v>1625</v>
      </c>
      <c r="CD82" s="1"/>
      <c r="CE82" s="1"/>
      <c r="CF82" s="1"/>
      <c r="CG82" s="1"/>
      <c r="CH82" s="1"/>
      <c r="CJ82" s="164">
        <f t="shared" si="40"/>
        <v>1</v>
      </c>
      <c r="CK82" s="142" t="str">
        <f t="shared" si="59"/>
        <v>QF</v>
      </c>
      <c r="CL82" s="162">
        <v>1726</v>
      </c>
      <c r="CM82" s="1"/>
      <c r="CN82" s="1"/>
      <c r="CO82" s="1"/>
      <c r="CP82" s="1"/>
      <c r="CQ82" s="1"/>
      <c r="CS82" s="164">
        <f t="shared" si="60"/>
        <v>1</v>
      </c>
      <c r="CT82" s="142" t="str">
        <f t="shared" si="61"/>
        <v>WF</v>
      </c>
      <c r="CU82" s="162">
        <v>2041</v>
      </c>
      <c r="DB82" s="164">
        <f t="shared" si="62"/>
        <v>1</v>
      </c>
      <c r="DC82" s="142" t="str">
        <f t="shared" si="63"/>
        <v>SF</v>
      </c>
      <c r="DD82" s="131">
        <v>2056</v>
      </c>
      <c r="DK82" s="164">
        <f t="shared" si="64"/>
        <v>1</v>
      </c>
      <c r="DL82" s="142" t="str">
        <f t="shared" si="65"/>
        <v>QF</v>
      </c>
      <c r="DM82" s="131">
        <v>2415</v>
      </c>
      <c r="DT82" s="164">
        <f t="shared" si="66"/>
        <v>1</v>
      </c>
      <c r="DU82" s="142" t="str">
        <f t="shared" si="67"/>
        <v>F</v>
      </c>
      <c r="DV82" s="131">
        <v>2959</v>
      </c>
      <c r="EC82" s="164">
        <f t="shared" si="68"/>
        <v>1</v>
      </c>
      <c r="ED82" s="142" t="str">
        <f t="shared" si="46"/>
        <v>QF</v>
      </c>
      <c r="EE82" s="163">
        <v>2052</v>
      </c>
      <c r="EL82" s="164">
        <f t="shared" si="45"/>
        <v>1</v>
      </c>
      <c r="EM82" s="142" t="str">
        <f t="shared" si="43"/>
        <v>WS</v>
      </c>
      <c r="EN82" s="196">
        <v>1089</v>
      </c>
      <c r="EO82" s="212">
        <v>2526</v>
      </c>
      <c r="EV82" s="164">
        <f t="shared" si="69"/>
        <v>1</v>
      </c>
      <c r="EW82" t="str">
        <f t="shared" si="50"/>
        <v>QF</v>
      </c>
      <c r="EX82" s="487">
        <v>1114</v>
      </c>
      <c r="EY82" s="487">
        <v>3015</v>
      </c>
    </row>
    <row r="83" spans="1:155" ht="13" thickBot="1" x14ac:dyDescent="0.3">
      <c r="A83" s="151"/>
      <c r="B83" s="151"/>
      <c r="C83" s="2"/>
      <c r="D83" s="151"/>
      <c r="E83" s="1"/>
      <c r="F83" s="1"/>
      <c r="G83" s="1"/>
      <c r="I83" s="151"/>
      <c r="J83" s="151"/>
      <c r="K83" s="2"/>
      <c r="L83" s="151"/>
      <c r="M83" s="1"/>
      <c r="N83" s="1"/>
      <c r="O83" s="1"/>
      <c r="Q83" s="151">
        <f t="shared" si="47"/>
        <v>1</v>
      </c>
      <c r="R83" s="142" t="str">
        <f t="shared" si="51"/>
        <v>QF</v>
      </c>
      <c r="S83" s="129">
        <v>710</v>
      </c>
      <c r="T83" s="151"/>
      <c r="U83" s="1"/>
      <c r="V83" s="1"/>
      <c r="W83" s="1"/>
      <c r="Y83" s="151">
        <f t="shared" si="48"/>
        <v>1</v>
      </c>
      <c r="Z83" s="142" t="str">
        <f t="shared" si="52"/>
        <v>F</v>
      </c>
      <c r="AA83" s="127">
        <v>469</v>
      </c>
      <c r="AB83" s="151"/>
      <c r="AC83" s="1"/>
      <c r="AD83" s="1"/>
      <c r="AE83" s="1"/>
      <c r="AF83" s="1"/>
      <c r="AH83" s="151">
        <f t="shared" si="49"/>
        <v>1</v>
      </c>
      <c r="AI83" s="142" t="str">
        <f t="shared" si="53"/>
        <v>QF</v>
      </c>
      <c r="AJ83" s="126">
        <v>587</v>
      </c>
      <c r="AK83" s="151"/>
      <c r="AL83" s="1"/>
      <c r="AM83" s="1"/>
      <c r="AN83" s="1"/>
      <c r="AO83" s="1"/>
      <c r="AQ83" s="151">
        <f t="shared" si="35"/>
        <v>1</v>
      </c>
      <c r="AR83" s="142" t="str">
        <f t="shared" si="54"/>
        <v>QF</v>
      </c>
      <c r="AS83" s="131">
        <v>945</v>
      </c>
      <c r="AT83" s="151"/>
      <c r="AU83" s="1"/>
      <c r="AV83" s="1"/>
      <c r="AW83" s="1"/>
      <c r="AX83" s="1"/>
      <c r="AZ83" s="151">
        <f t="shared" si="36"/>
        <v>1</v>
      </c>
      <c r="BA83" s="142" t="str">
        <f t="shared" si="55"/>
        <v>QF</v>
      </c>
      <c r="BB83" s="131">
        <v>1089</v>
      </c>
      <c r="BC83" s="151"/>
      <c r="BD83" s="1"/>
      <c r="BE83" s="1"/>
      <c r="BF83" s="1"/>
      <c r="BG83" s="1"/>
      <c r="BI83" s="151">
        <f t="shared" si="37"/>
        <v>1</v>
      </c>
      <c r="BJ83" s="142" t="str">
        <f t="shared" si="56"/>
        <v>W</v>
      </c>
      <c r="BK83" s="131">
        <v>1139</v>
      </c>
      <c r="BL83" s="151"/>
      <c r="BM83" s="1"/>
      <c r="BN83" s="1"/>
      <c r="BO83" s="1"/>
      <c r="BP83" s="1"/>
      <c r="BR83" s="151">
        <f t="shared" si="38"/>
        <v>1</v>
      </c>
      <c r="BS83" s="142" t="str">
        <f t="shared" si="57"/>
        <v>SF</v>
      </c>
      <c r="BT83" s="131">
        <v>1574</v>
      </c>
      <c r="BU83" s="151"/>
      <c r="BV83" s="1"/>
      <c r="BW83" s="1"/>
      <c r="BX83" s="1"/>
      <c r="BY83" s="1"/>
      <c r="BZ83" s="98"/>
      <c r="CA83" s="151">
        <f t="shared" si="39"/>
        <v>1</v>
      </c>
      <c r="CB83" s="142" t="str">
        <f t="shared" si="58"/>
        <v>QF</v>
      </c>
      <c r="CC83" s="164">
        <v>1649</v>
      </c>
      <c r="CD83" s="151"/>
      <c r="CE83" s="1"/>
      <c r="CF83" s="1"/>
      <c r="CG83" s="1"/>
      <c r="CH83" s="1"/>
      <c r="CJ83" s="164">
        <f t="shared" si="40"/>
        <v>1</v>
      </c>
      <c r="CK83" s="142" t="str">
        <f t="shared" si="59"/>
        <v>QF</v>
      </c>
      <c r="CL83" s="164">
        <v>1747</v>
      </c>
      <c r="CM83" s="151"/>
      <c r="CN83" s="1"/>
      <c r="CO83" s="1"/>
      <c r="CP83" s="1"/>
      <c r="CQ83" s="1"/>
      <c r="CS83" s="164">
        <f t="shared" si="60"/>
        <v>1</v>
      </c>
      <c r="CT83" s="142" t="str">
        <f t="shared" si="61"/>
        <v>W</v>
      </c>
      <c r="CU83" s="164">
        <v>2056</v>
      </c>
      <c r="DB83" s="164">
        <f t="shared" si="62"/>
        <v>1</v>
      </c>
      <c r="DC83" s="142" t="str">
        <f t="shared" si="63"/>
        <v>SF</v>
      </c>
      <c r="DD83" s="142">
        <v>2122</v>
      </c>
      <c r="DK83" s="164">
        <f t="shared" si="64"/>
        <v>1</v>
      </c>
      <c r="DL83" s="142" t="str">
        <f t="shared" si="65"/>
        <v>SF</v>
      </c>
      <c r="DM83" s="142">
        <v>2471</v>
      </c>
      <c r="DT83" s="164">
        <f t="shared" si="66"/>
        <v>1</v>
      </c>
      <c r="DU83" s="142" t="str">
        <f t="shared" si="67"/>
        <v>SF</v>
      </c>
      <c r="DV83" s="142">
        <v>2996</v>
      </c>
      <c r="EC83" s="164">
        <f t="shared" si="68"/>
        <v>1</v>
      </c>
      <c r="ED83" s="142" t="str">
        <f t="shared" si="46"/>
        <v>QF</v>
      </c>
      <c r="EE83" s="214">
        <v>2054</v>
      </c>
      <c r="EL83" s="164">
        <f t="shared" si="45"/>
        <v>1</v>
      </c>
      <c r="EM83" s="142" t="str">
        <f t="shared" si="43"/>
        <v>WS</v>
      </c>
      <c r="EN83" s="196">
        <v>1114</v>
      </c>
      <c r="EO83" s="212">
        <v>2557</v>
      </c>
      <c r="EV83" s="164">
        <f t="shared" si="69"/>
        <v>1</v>
      </c>
      <c r="EW83" t="str">
        <f t="shared" si="50"/>
        <v>QF</v>
      </c>
      <c r="EX83" s="487">
        <v>1124</v>
      </c>
      <c r="EY83" s="487">
        <v>3042</v>
      </c>
    </row>
    <row r="84" spans="1:155" x14ac:dyDescent="0.25">
      <c r="A84" s="151"/>
      <c r="B84" s="151"/>
      <c r="C84" s="154"/>
      <c r="D84" s="98"/>
      <c r="E84" s="1"/>
      <c r="F84" s="1"/>
      <c r="G84" s="1"/>
      <c r="I84" s="151"/>
      <c r="J84" s="151"/>
      <c r="K84" s="154"/>
      <c r="L84" s="98"/>
      <c r="M84" s="1"/>
      <c r="N84" s="1"/>
      <c r="O84" s="1"/>
      <c r="P84" t="b">
        <f>Finish_table!AO450=P30</f>
        <v>1</v>
      </c>
      <c r="Q84" s="151">
        <f t="shared" si="47"/>
        <v>0</v>
      </c>
      <c r="R84" s="142"/>
      <c r="S84" s="127"/>
      <c r="T84" s="98"/>
      <c r="U84" s="1"/>
      <c r="V84" s="1"/>
      <c r="W84" s="1"/>
      <c r="Y84" s="151">
        <f t="shared" si="48"/>
        <v>1</v>
      </c>
      <c r="Z84" s="142" t="str">
        <f t="shared" si="52"/>
        <v>QF</v>
      </c>
      <c r="AA84" s="127">
        <v>494</v>
      </c>
      <c r="AB84" s="98"/>
      <c r="AC84" s="1"/>
      <c r="AD84" s="1"/>
      <c r="AE84" s="1"/>
      <c r="AF84" s="1"/>
      <c r="AH84" s="151">
        <f t="shared" si="49"/>
        <v>1</v>
      </c>
      <c r="AI84" s="142" t="str">
        <f t="shared" si="53"/>
        <v>SF</v>
      </c>
      <c r="AJ84" s="126">
        <v>618</v>
      </c>
      <c r="AK84" s="98"/>
      <c r="AL84" s="1"/>
      <c r="AM84" s="1"/>
      <c r="AN84" s="1"/>
      <c r="AO84" s="1"/>
      <c r="AQ84" s="151">
        <f t="shared" si="35"/>
        <v>1</v>
      </c>
      <c r="AR84" s="142" t="str">
        <f t="shared" si="54"/>
        <v>QF</v>
      </c>
      <c r="AS84" s="131">
        <v>968</v>
      </c>
      <c r="AT84" s="98"/>
      <c r="AU84" s="1"/>
      <c r="AV84" s="1"/>
      <c r="AW84" s="1"/>
      <c r="AX84" s="1"/>
      <c r="AZ84" s="151">
        <f t="shared" si="36"/>
        <v>1</v>
      </c>
      <c r="BA84" s="142" t="str">
        <f t="shared" si="55"/>
        <v>F</v>
      </c>
      <c r="BB84" s="131">
        <v>1108</v>
      </c>
      <c r="BC84" s="98"/>
      <c r="BD84" s="1"/>
      <c r="BE84" s="1"/>
      <c r="BF84" s="1"/>
      <c r="BG84" s="1"/>
      <c r="BI84" s="151">
        <f t="shared" si="37"/>
        <v>1</v>
      </c>
      <c r="BJ84" s="142" t="str">
        <f t="shared" si="56"/>
        <v>QF</v>
      </c>
      <c r="BK84" s="142">
        <v>1276</v>
      </c>
      <c r="BL84" s="98"/>
      <c r="BM84" s="1"/>
      <c r="BN84" s="1"/>
      <c r="BO84" s="1"/>
      <c r="BP84" s="1"/>
      <c r="BR84" s="151">
        <f t="shared" si="38"/>
        <v>1</v>
      </c>
      <c r="BS84" s="142" t="str">
        <f t="shared" si="57"/>
        <v>F</v>
      </c>
      <c r="BT84" s="142">
        <v>1592</v>
      </c>
      <c r="BU84" s="98"/>
      <c r="BV84" s="1"/>
      <c r="BW84" s="1"/>
      <c r="BX84" s="1"/>
      <c r="BY84" s="1"/>
      <c r="BZ84" s="98"/>
      <c r="CA84" s="151">
        <f t="shared" si="39"/>
        <v>1</v>
      </c>
      <c r="CB84" s="142" t="str">
        <f t="shared" si="58"/>
        <v>QF</v>
      </c>
      <c r="CC84" s="162">
        <v>1714</v>
      </c>
      <c r="CD84" s="98"/>
      <c r="CE84" s="1"/>
      <c r="CF84" s="1"/>
      <c r="CG84" s="1"/>
      <c r="CH84" s="1"/>
      <c r="CJ84" s="164">
        <f t="shared" si="40"/>
        <v>1</v>
      </c>
      <c r="CK84" s="142" t="str">
        <f t="shared" si="59"/>
        <v>QF</v>
      </c>
      <c r="CL84" s="162">
        <v>1771</v>
      </c>
      <c r="CM84" s="98"/>
      <c r="CN84" s="1"/>
      <c r="CO84" s="1"/>
      <c r="CP84" s="1"/>
      <c r="CQ84" s="1"/>
      <c r="CS84" s="164">
        <f t="shared" si="60"/>
        <v>1</v>
      </c>
      <c r="CT84" s="142" t="str">
        <f t="shared" si="61"/>
        <v>SF</v>
      </c>
      <c r="CU84" s="162">
        <v>2122</v>
      </c>
      <c r="DB84" s="164">
        <f t="shared" si="62"/>
        <v>1</v>
      </c>
      <c r="DC84" s="142" t="str">
        <f t="shared" si="63"/>
        <v>QF</v>
      </c>
      <c r="DD84" s="131">
        <v>2137</v>
      </c>
      <c r="DK84" s="164">
        <f t="shared" si="64"/>
        <v>1</v>
      </c>
      <c r="DL84" s="142" t="str">
        <f t="shared" si="65"/>
        <v>QF</v>
      </c>
      <c r="DM84" s="131">
        <v>2474</v>
      </c>
      <c r="DT84" s="164">
        <f t="shared" si="66"/>
        <v>1</v>
      </c>
      <c r="DU84" s="142" t="str">
        <f t="shared" si="67"/>
        <v>F</v>
      </c>
      <c r="DV84" s="131">
        <v>3284</v>
      </c>
      <c r="EC84" s="164">
        <f t="shared" si="68"/>
        <v>1</v>
      </c>
      <c r="ED84" s="142" t="str">
        <f t="shared" si="46"/>
        <v>QF</v>
      </c>
      <c r="EE84" s="163">
        <v>2056</v>
      </c>
      <c r="EL84" s="164">
        <f t="shared" si="45"/>
        <v>1</v>
      </c>
      <c r="EM84" s="142" t="str">
        <f t="shared" si="43"/>
        <v>QF</v>
      </c>
      <c r="EN84" s="196">
        <v>1156</v>
      </c>
      <c r="EO84" s="212">
        <v>2614</v>
      </c>
      <c r="EV84" s="164">
        <f t="shared" si="69"/>
        <v>1</v>
      </c>
      <c r="EW84" t="str">
        <f t="shared" si="50"/>
        <v>QF</v>
      </c>
      <c r="EX84" s="487">
        <v>1153</v>
      </c>
      <c r="EY84" s="487">
        <v>3130</v>
      </c>
    </row>
    <row r="85" spans="1:155" x14ac:dyDescent="0.25">
      <c r="A85" s="151"/>
      <c r="B85" s="151"/>
      <c r="C85" s="2"/>
      <c r="D85" s="151"/>
      <c r="E85" s="1"/>
      <c r="F85" s="1"/>
      <c r="G85" s="1"/>
      <c r="I85" s="151"/>
      <c r="J85" s="151"/>
      <c r="K85" s="2"/>
      <c r="L85" s="151"/>
      <c r="M85" s="1"/>
      <c r="N85" s="1"/>
      <c r="O85" s="1"/>
      <c r="Q85" s="151">
        <f t="shared" si="47"/>
        <v>0</v>
      </c>
      <c r="R85" s="142"/>
      <c r="S85" s="126"/>
      <c r="T85" s="151"/>
      <c r="U85" s="1"/>
      <c r="V85" s="1"/>
      <c r="W85" s="1"/>
      <c r="Y85" s="151">
        <f t="shared" si="48"/>
        <v>1</v>
      </c>
      <c r="Z85" s="142" t="str">
        <f t="shared" si="52"/>
        <v>QF</v>
      </c>
      <c r="AA85" s="126">
        <v>519</v>
      </c>
      <c r="AB85" s="151"/>
      <c r="AC85" s="1"/>
      <c r="AD85" s="1"/>
      <c r="AE85" s="1"/>
      <c r="AF85" s="1"/>
      <c r="AH85" s="151">
        <f t="shared" si="49"/>
        <v>1</v>
      </c>
      <c r="AI85" s="142" t="str">
        <f t="shared" si="53"/>
        <v>SF</v>
      </c>
      <c r="AJ85" s="126">
        <v>638</v>
      </c>
      <c r="AK85" s="151"/>
      <c r="AL85" s="1"/>
      <c r="AM85" s="1"/>
      <c r="AN85" s="1"/>
      <c r="AO85" s="1"/>
      <c r="AQ85" s="151">
        <f t="shared" si="35"/>
        <v>1</v>
      </c>
      <c r="AR85" s="142" t="str">
        <f t="shared" si="54"/>
        <v>QF</v>
      </c>
      <c r="AS85" s="131">
        <v>971</v>
      </c>
      <c r="AT85" s="151"/>
      <c r="AU85" s="1"/>
      <c r="AV85" s="1"/>
      <c r="AW85" s="1"/>
      <c r="AX85" s="1"/>
      <c r="AZ85" s="151">
        <f t="shared" si="36"/>
        <v>1</v>
      </c>
      <c r="BA85" s="142" t="str">
        <f t="shared" si="55"/>
        <v>QF</v>
      </c>
      <c r="BB85" s="131">
        <v>1114</v>
      </c>
      <c r="BC85" s="151"/>
      <c r="BD85" s="1"/>
      <c r="BE85" s="1"/>
      <c r="BF85" s="1"/>
      <c r="BG85" s="1"/>
      <c r="BI85" s="151">
        <f t="shared" si="37"/>
        <v>1</v>
      </c>
      <c r="BJ85" s="142" t="str">
        <f t="shared" si="56"/>
        <v>QF</v>
      </c>
      <c r="BK85" s="131">
        <v>1305</v>
      </c>
      <c r="BL85" s="151"/>
      <c r="BM85" s="1"/>
      <c r="BN85" s="1"/>
      <c r="BO85" s="1"/>
      <c r="BP85" s="1"/>
      <c r="BR85" s="151">
        <f t="shared" si="38"/>
        <v>1</v>
      </c>
      <c r="BS85" s="142" t="str">
        <f t="shared" si="57"/>
        <v>SF</v>
      </c>
      <c r="BT85" s="131">
        <v>1595</v>
      </c>
      <c r="BU85" s="151"/>
      <c r="BV85" s="1"/>
      <c r="BW85" s="1"/>
      <c r="BX85" s="1"/>
      <c r="BY85" s="1"/>
      <c r="BZ85" s="98"/>
      <c r="CA85" s="151">
        <f t="shared" si="39"/>
        <v>1</v>
      </c>
      <c r="CB85" s="142" t="str">
        <f t="shared" si="58"/>
        <v>F</v>
      </c>
      <c r="CC85" s="162">
        <v>1717</v>
      </c>
      <c r="CD85" s="151"/>
      <c r="CE85" s="1"/>
      <c r="CF85" s="1"/>
      <c r="CG85" s="1"/>
      <c r="CH85" s="1"/>
      <c r="CJ85" s="164">
        <f t="shared" si="40"/>
        <v>1</v>
      </c>
      <c r="CK85" s="142" t="str">
        <f t="shared" si="59"/>
        <v>QF</v>
      </c>
      <c r="CL85" s="162">
        <v>1806</v>
      </c>
      <c r="CM85" s="151"/>
      <c r="CN85" s="1"/>
      <c r="CO85" s="1"/>
      <c r="CP85" s="1"/>
      <c r="CQ85" s="1"/>
      <c r="CS85" s="164">
        <f t="shared" si="60"/>
        <v>1</v>
      </c>
      <c r="CT85" s="142" t="str">
        <f t="shared" si="61"/>
        <v>QF</v>
      </c>
      <c r="CU85" s="162">
        <v>2130</v>
      </c>
      <c r="DB85" s="164">
        <f t="shared" si="62"/>
        <v>1</v>
      </c>
      <c r="DC85" s="142" t="str">
        <f t="shared" si="63"/>
        <v>QF</v>
      </c>
      <c r="DD85" s="131">
        <v>2169</v>
      </c>
      <c r="DK85" s="164">
        <f t="shared" si="64"/>
        <v>1</v>
      </c>
      <c r="DL85" s="142" t="str">
        <f t="shared" si="65"/>
        <v>QF</v>
      </c>
      <c r="DM85" s="131">
        <v>2557</v>
      </c>
      <c r="DT85" s="164">
        <f t="shared" si="66"/>
        <v>1</v>
      </c>
      <c r="DU85" s="142" t="str">
        <f t="shared" si="67"/>
        <v>SF</v>
      </c>
      <c r="DV85" s="131">
        <v>3310</v>
      </c>
      <c r="EC85" s="164">
        <f t="shared" si="68"/>
        <v>1</v>
      </c>
      <c r="ED85" s="142" t="str">
        <f t="shared" si="46"/>
        <v>QF</v>
      </c>
      <c r="EE85" s="163">
        <v>2067</v>
      </c>
      <c r="EL85" s="164">
        <f t="shared" si="45"/>
        <v>1</v>
      </c>
      <c r="EM85" s="142" t="str">
        <f t="shared" si="43"/>
        <v>F</v>
      </c>
      <c r="EN85" s="196">
        <v>1218</v>
      </c>
      <c r="EO85" s="212">
        <v>2826</v>
      </c>
      <c r="EV85" s="164">
        <f t="shared" si="69"/>
        <v>1</v>
      </c>
      <c r="EW85" t="str">
        <f t="shared" si="50"/>
        <v>WS</v>
      </c>
      <c r="EX85" s="487">
        <v>1197</v>
      </c>
      <c r="EY85" s="487">
        <v>3166</v>
      </c>
    </row>
    <row r="86" spans="1:155" x14ac:dyDescent="0.25">
      <c r="A86" s="151"/>
      <c r="B86" s="98"/>
      <c r="C86" s="156"/>
      <c r="D86" s="98"/>
      <c r="E86" s="1"/>
      <c r="F86" s="1"/>
      <c r="G86" s="1"/>
      <c r="I86" s="151"/>
      <c r="J86" s="98"/>
      <c r="K86" s="156"/>
      <c r="L86" s="98"/>
      <c r="M86" s="1"/>
      <c r="N86" s="1"/>
      <c r="O86" s="1"/>
      <c r="Q86" s="151">
        <f t="shared" si="47"/>
        <v>0</v>
      </c>
      <c r="R86" s="142"/>
      <c r="S86" s="128"/>
      <c r="T86" s="98"/>
      <c r="U86" s="1"/>
      <c r="V86" s="1"/>
      <c r="W86" s="1"/>
      <c r="Y86" s="151">
        <f t="shared" si="48"/>
        <v>1</v>
      </c>
      <c r="Z86" s="142" t="str">
        <f t="shared" si="52"/>
        <v>SF</v>
      </c>
      <c r="AA86" s="128">
        <v>522</v>
      </c>
      <c r="AB86" s="98"/>
      <c r="AC86" s="1"/>
      <c r="AD86" s="1"/>
      <c r="AE86" s="1"/>
      <c r="AF86" s="1"/>
      <c r="AH86" s="151">
        <f t="shared" si="49"/>
        <v>1</v>
      </c>
      <c r="AI86" s="142" t="str">
        <f t="shared" si="53"/>
        <v>QF</v>
      </c>
      <c r="AJ86" s="126">
        <v>647</v>
      </c>
      <c r="AK86" s="98"/>
      <c r="AL86" s="1"/>
      <c r="AM86" s="1"/>
      <c r="AN86" s="1"/>
      <c r="AO86" s="1"/>
      <c r="AQ86" s="151">
        <f t="shared" si="35"/>
        <v>1</v>
      </c>
      <c r="AR86" s="142" t="str">
        <f t="shared" si="54"/>
        <v>QF</v>
      </c>
      <c r="AS86" s="131">
        <v>980</v>
      </c>
      <c r="AT86" s="98"/>
      <c r="AU86" s="1"/>
      <c r="AV86" s="1"/>
      <c r="AW86" s="1"/>
      <c r="AX86" s="1"/>
      <c r="AZ86" s="151">
        <f t="shared" si="36"/>
        <v>1</v>
      </c>
      <c r="BA86" s="142" t="str">
        <f t="shared" si="55"/>
        <v>QF</v>
      </c>
      <c r="BB86" s="131">
        <v>1126</v>
      </c>
      <c r="BC86" s="98"/>
      <c r="BD86" s="1"/>
      <c r="BE86" s="1"/>
      <c r="BF86" s="1"/>
      <c r="BG86" s="1"/>
      <c r="BI86" s="151">
        <f t="shared" si="37"/>
        <v>1</v>
      </c>
      <c r="BJ86" s="142" t="str">
        <f t="shared" si="56"/>
        <v>QF</v>
      </c>
      <c r="BK86" s="131">
        <v>1323</v>
      </c>
      <c r="BL86" s="98"/>
      <c r="BM86" s="1"/>
      <c r="BN86" s="1"/>
      <c r="BO86" s="1"/>
      <c r="BP86" s="1"/>
      <c r="BR86" s="151">
        <f t="shared" si="38"/>
        <v>1</v>
      </c>
      <c r="BS86" s="142" t="str">
        <f t="shared" si="57"/>
        <v>QF</v>
      </c>
      <c r="BT86" s="131">
        <v>1700</v>
      </c>
      <c r="BU86" s="98"/>
      <c r="BV86" s="1"/>
      <c r="BW86" s="1"/>
      <c r="BX86" s="1"/>
      <c r="BY86" s="1"/>
      <c r="BZ86" s="98"/>
      <c r="CA86" s="151">
        <f t="shared" si="39"/>
        <v>1</v>
      </c>
      <c r="CB86" s="142" t="str">
        <f t="shared" si="58"/>
        <v>QF</v>
      </c>
      <c r="CC86" s="162">
        <v>1771</v>
      </c>
      <c r="CD86" s="98"/>
      <c r="CE86" s="1"/>
      <c r="CF86" s="1"/>
      <c r="CG86" s="1"/>
      <c r="CH86" s="1"/>
      <c r="CJ86" s="164">
        <f t="shared" si="40"/>
        <v>1</v>
      </c>
      <c r="CK86" s="142" t="str">
        <f t="shared" si="59"/>
        <v>QF</v>
      </c>
      <c r="CL86" s="162">
        <v>1868</v>
      </c>
      <c r="CM86" s="98"/>
      <c r="CN86" s="1"/>
      <c r="CO86" s="1"/>
      <c r="CP86" s="1"/>
      <c r="CQ86" s="1"/>
      <c r="CS86" s="164">
        <f t="shared" si="60"/>
        <v>1</v>
      </c>
      <c r="CT86" s="142" t="str">
        <f t="shared" si="61"/>
        <v>QF</v>
      </c>
      <c r="CU86" s="162">
        <v>2137</v>
      </c>
      <c r="DB86" s="164">
        <f t="shared" si="62"/>
        <v>1</v>
      </c>
      <c r="DC86" s="142" t="str">
        <f t="shared" si="63"/>
        <v>QF</v>
      </c>
      <c r="DD86" s="131">
        <v>2337</v>
      </c>
      <c r="DK86" s="164">
        <f t="shared" si="64"/>
        <v>1</v>
      </c>
      <c r="DL86" s="142" t="str">
        <f t="shared" si="65"/>
        <v>SF</v>
      </c>
      <c r="DM86" s="131">
        <v>2590</v>
      </c>
      <c r="DT86" s="164">
        <f t="shared" si="66"/>
        <v>1</v>
      </c>
      <c r="DU86" s="142" t="str">
        <f t="shared" si="67"/>
        <v>QF</v>
      </c>
      <c r="DV86" s="131">
        <v>3467</v>
      </c>
      <c r="EC86" s="164">
        <f t="shared" si="68"/>
        <v>1</v>
      </c>
      <c r="ED86" s="142" t="str">
        <f t="shared" si="46"/>
        <v>QF</v>
      </c>
      <c r="EE86" s="163">
        <v>2122</v>
      </c>
      <c r="EL86" s="164">
        <f t="shared" si="45"/>
        <v>1</v>
      </c>
      <c r="EM86" s="142" t="str">
        <f t="shared" si="43"/>
        <v>W</v>
      </c>
      <c r="EN86" s="196">
        <v>1255</v>
      </c>
      <c r="EO86" s="212">
        <v>2834</v>
      </c>
      <c r="EV86" s="164">
        <f t="shared" si="69"/>
        <v>1</v>
      </c>
      <c r="EW86" t="str">
        <f t="shared" si="50"/>
        <v>F</v>
      </c>
      <c r="EX86" s="487">
        <v>1241</v>
      </c>
      <c r="EY86" s="487">
        <v>3211</v>
      </c>
    </row>
    <row r="87" spans="1:155" x14ac:dyDescent="0.25">
      <c r="A87" s="151"/>
      <c r="B87" s="151"/>
      <c r="C87" s="2"/>
      <c r="D87" s="98"/>
      <c r="E87" s="1"/>
      <c r="F87" s="1"/>
      <c r="G87" s="1"/>
      <c r="I87" s="151"/>
      <c r="J87" s="151"/>
      <c r="K87" s="2"/>
      <c r="L87" s="98"/>
      <c r="M87" s="1"/>
      <c r="N87" s="1"/>
      <c r="O87" s="1"/>
      <c r="Q87" s="151">
        <f t="shared" si="47"/>
        <v>0</v>
      </c>
      <c r="R87" s="142"/>
      <c r="S87" s="126"/>
      <c r="T87" s="98"/>
      <c r="U87" s="1"/>
      <c r="V87" s="1"/>
      <c r="W87" s="1"/>
      <c r="Y87" s="151">
        <f t="shared" si="48"/>
        <v>1</v>
      </c>
      <c r="Z87" s="142" t="str">
        <f t="shared" si="52"/>
        <v>QF</v>
      </c>
      <c r="AA87" s="126">
        <v>547</v>
      </c>
      <c r="AB87" s="98"/>
      <c r="AC87" s="1"/>
      <c r="AD87" s="1"/>
      <c r="AE87" s="1"/>
      <c r="AF87" s="1"/>
      <c r="AH87" s="151">
        <f t="shared" si="49"/>
        <v>1</v>
      </c>
      <c r="AI87" s="142" t="str">
        <f t="shared" si="53"/>
        <v>F</v>
      </c>
      <c r="AJ87" s="128">
        <v>650</v>
      </c>
      <c r="AK87" s="98"/>
      <c r="AL87" s="1"/>
      <c r="AM87" s="1"/>
      <c r="AN87" s="1"/>
      <c r="AO87" s="1"/>
      <c r="AQ87" s="151">
        <f t="shared" si="35"/>
        <v>1</v>
      </c>
      <c r="AR87" s="142" t="str">
        <f t="shared" si="54"/>
        <v>SF</v>
      </c>
      <c r="AS87" s="131">
        <v>1006</v>
      </c>
      <c r="AT87" s="98"/>
      <c r="AU87" s="1"/>
      <c r="AV87" s="1"/>
      <c r="AW87" s="1"/>
      <c r="AX87" s="1"/>
      <c r="AZ87" s="151">
        <f t="shared" si="36"/>
        <v>1</v>
      </c>
      <c r="BA87" s="142" t="str">
        <f t="shared" si="55"/>
        <v>SF</v>
      </c>
      <c r="BB87" s="131">
        <v>1219</v>
      </c>
      <c r="BC87" s="98"/>
      <c r="BD87" s="1"/>
      <c r="BE87" s="1"/>
      <c r="BF87" s="1"/>
      <c r="BG87" s="1"/>
      <c r="BI87" s="151">
        <f t="shared" si="37"/>
        <v>1</v>
      </c>
      <c r="BJ87" s="142" t="str">
        <f t="shared" si="56"/>
        <v>QF</v>
      </c>
      <c r="BK87" s="131">
        <v>1468</v>
      </c>
      <c r="BL87" s="98"/>
      <c r="BM87" s="1"/>
      <c r="BN87" s="1"/>
      <c r="BO87" s="1"/>
      <c r="BP87" s="1"/>
      <c r="BR87" s="151">
        <f t="shared" si="38"/>
        <v>1</v>
      </c>
      <c r="BS87" s="142" t="str">
        <f t="shared" si="57"/>
        <v>SF</v>
      </c>
      <c r="BT87" s="131">
        <v>1712</v>
      </c>
      <c r="BU87" s="98"/>
      <c r="BV87" s="1"/>
      <c r="BW87" s="1"/>
      <c r="BX87" s="1"/>
      <c r="BY87" s="1"/>
      <c r="BZ87" s="98"/>
      <c r="CA87" s="151">
        <f t="shared" si="39"/>
        <v>1</v>
      </c>
      <c r="CB87" s="142" t="str">
        <f t="shared" si="58"/>
        <v>QF</v>
      </c>
      <c r="CC87" s="162">
        <v>1806</v>
      </c>
      <c r="CD87" s="98"/>
      <c r="CE87" s="1"/>
      <c r="CF87" s="1"/>
      <c r="CG87" s="1"/>
      <c r="CH87" s="1"/>
      <c r="CJ87" s="164">
        <f t="shared" si="40"/>
        <v>1</v>
      </c>
      <c r="CK87" s="142" t="str">
        <f t="shared" si="59"/>
        <v>SF</v>
      </c>
      <c r="CL87" s="162">
        <v>1902</v>
      </c>
      <c r="CM87" s="98"/>
      <c r="CN87" s="1"/>
      <c r="CO87" s="1"/>
      <c r="CP87" s="1"/>
      <c r="CQ87" s="1"/>
      <c r="CS87" s="164">
        <f t="shared" si="60"/>
        <v>1</v>
      </c>
      <c r="CT87" s="142" t="str">
        <f t="shared" si="61"/>
        <v>QF</v>
      </c>
      <c r="CU87" s="162">
        <v>2337</v>
      </c>
      <c r="DB87" s="164">
        <f t="shared" si="62"/>
        <v>1</v>
      </c>
      <c r="DC87" s="142" t="str">
        <f t="shared" si="63"/>
        <v>QF</v>
      </c>
      <c r="DD87" s="131">
        <v>2363</v>
      </c>
      <c r="DK87" s="164">
        <f t="shared" si="64"/>
        <v>1</v>
      </c>
      <c r="DL87" s="142" t="str">
        <f t="shared" si="65"/>
        <v>QF</v>
      </c>
      <c r="DM87" s="131">
        <v>2648</v>
      </c>
      <c r="DT87" s="164">
        <f t="shared" si="66"/>
        <v>1</v>
      </c>
      <c r="DU87" s="142" t="str">
        <f t="shared" si="67"/>
        <v>W</v>
      </c>
      <c r="DV87" s="131">
        <v>3476</v>
      </c>
      <c r="EC87" s="164">
        <f t="shared" si="68"/>
        <v>1</v>
      </c>
      <c r="ED87" s="142" t="str">
        <f t="shared" si="46"/>
        <v>QF</v>
      </c>
      <c r="EE87" s="163">
        <v>2137</v>
      </c>
      <c r="EL87" s="164">
        <f t="shared" si="45"/>
        <v>1</v>
      </c>
      <c r="EM87" s="142" t="str">
        <f t="shared" si="43"/>
        <v>F</v>
      </c>
      <c r="EN87" s="196">
        <v>1310</v>
      </c>
      <c r="EO87" s="212">
        <v>2836</v>
      </c>
      <c r="EV87" s="164">
        <f t="shared" si="69"/>
        <v>1</v>
      </c>
      <c r="EW87" t="str">
        <f t="shared" si="50"/>
        <v>QF</v>
      </c>
      <c r="EX87" s="487">
        <v>1250</v>
      </c>
      <c r="EY87" s="487">
        <v>3339</v>
      </c>
    </row>
    <row r="88" spans="1:155" x14ac:dyDescent="0.25">
      <c r="A88" s="151"/>
      <c r="B88" s="151"/>
      <c r="C88" s="2"/>
      <c r="D88" s="98"/>
      <c r="E88" s="1"/>
      <c r="F88" s="1"/>
      <c r="G88" s="1"/>
      <c r="I88" s="151"/>
      <c r="J88" s="151"/>
      <c r="K88" s="2"/>
      <c r="L88" s="98"/>
      <c r="M88" s="1"/>
      <c r="N88" s="1"/>
      <c r="O88" s="1"/>
      <c r="Q88" s="151">
        <f t="shared" si="47"/>
        <v>0</v>
      </c>
      <c r="R88" s="142"/>
      <c r="S88" s="126"/>
      <c r="T88" s="98"/>
      <c r="U88" s="1"/>
      <c r="V88" s="1"/>
      <c r="W88" s="1"/>
      <c r="Y88" s="151">
        <f t="shared" si="48"/>
        <v>1</v>
      </c>
      <c r="Z88" s="142" t="str">
        <f t="shared" si="52"/>
        <v>SF</v>
      </c>
      <c r="AA88" s="126">
        <v>610</v>
      </c>
      <c r="AB88" s="98"/>
      <c r="AC88" s="1"/>
      <c r="AD88" s="1"/>
      <c r="AE88" s="1"/>
      <c r="AF88" s="1"/>
      <c r="AH88" s="151">
        <f t="shared" si="49"/>
        <v>1</v>
      </c>
      <c r="AI88" s="142" t="str">
        <f t="shared" si="53"/>
        <v>QF</v>
      </c>
      <c r="AJ88" s="126">
        <v>651</v>
      </c>
      <c r="AK88" s="98"/>
      <c r="AL88" s="1"/>
      <c r="AM88" s="1"/>
      <c r="AN88" s="1"/>
      <c r="AO88" s="1"/>
      <c r="AQ88" s="151">
        <f t="shared" si="35"/>
        <v>1</v>
      </c>
      <c r="AR88" s="142" t="str">
        <f t="shared" si="54"/>
        <v>W</v>
      </c>
      <c r="AS88" s="131">
        <v>1038</v>
      </c>
      <c r="AT88" s="98"/>
      <c r="AU88" s="1"/>
      <c r="AV88" s="1"/>
      <c r="AW88" s="1"/>
      <c r="AX88" s="1"/>
      <c r="AZ88" s="151">
        <f t="shared" si="36"/>
        <v>1</v>
      </c>
      <c r="BA88" s="142" t="str">
        <f t="shared" si="55"/>
        <v>SF</v>
      </c>
      <c r="BB88" s="131">
        <v>1259</v>
      </c>
      <c r="BC88" s="98"/>
      <c r="BD88" s="1"/>
      <c r="BE88" s="1"/>
      <c r="BF88" s="1"/>
      <c r="BG88" s="1"/>
      <c r="BI88" s="151">
        <f t="shared" si="37"/>
        <v>1</v>
      </c>
      <c r="BJ88" s="142" t="str">
        <f t="shared" si="56"/>
        <v>SF</v>
      </c>
      <c r="BK88" s="131">
        <v>1503</v>
      </c>
      <c r="BL88" s="98"/>
      <c r="BM88" s="1"/>
      <c r="BN88" s="1"/>
      <c r="BO88" s="1"/>
      <c r="BP88" s="1"/>
      <c r="BR88" s="151">
        <f t="shared" si="38"/>
        <v>1</v>
      </c>
      <c r="BS88" s="142" t="str">
        <f t="shared" si="57"/>
        <v>F</v>
      </c>
      <c r="BT88" s="131">
        <v>1732</v>
      </c>
      <c r="BU88" s="98"/>
      <c r="BV88" s="1"/>
      <c r="BW88" s="1"/>
      <c r="BX88" s="1"/>
      <c r="BY88" s="1"/>
      <c r="BZ88" s="98"/>
      <c r="CA88" s="151">
        <f t="shared" si="39"/>
        <v>1</v>
      </c>
      <c r="CB88" s="142" t="str">
        <f t="shared" si="58"/>
        <v>QF</v>
      </c>
      <c r="CC88" s="162">
        <v>1983</v>
      </c>
      <c r="CD88" s="98"/>
      <c r="CE88" s="1"/>
      <c r="CF88" s="1"/>
      <c r="CG88" s="1"/>
      <c r="CH88" s="1"/>
      <c r="CJ88" s="164">
        <f t="shared" si="40"/>
        <v>1</v>
      </c>
      <c r="CK88" s="142" t="str">
        <f t="shared" si="59"/>
        <v>F</v>
      </c>
      <c r="CL88" s="162">
        <v>1918</v>
      </c>
      <c r="CM88" s="98"/>
      <c r="CN88" s="1"/>
      <c r="CO88" s="1"/>
      <c r="CP88" s="1"/>
      <c r="CQ88" s="1"/>
      <c r="CS88" s="164">
        <f t="shared" si="60"/>
        <v>1</v>
      </c>
      <c r="CT88" s="142" t="str">
        <f t="shared" si="61"/>
        <v>F</v>
      </c>
      <c r="CU88" s="162">
        <v>2429</v>
      </c>
      <c r="DB88" s="164">
        <f t="shared" si="62"/>
        <v>1</v>
      </c>
      <c r="DC88" s="142" t="str">
        <f t="shared" si="63"/>
        <v>QF</v>
      </c>
      <c r="DD88" s="131">
        <v>2415</v>
      </c>
      <c r="DK88" s="164">
        <f t="shared" si="64"/>
        <v>1</v>
      </c>
      <c r="DL88" s="142" t="str">
        <f t="shared" si="65"/>
        <v>F</v>
      </c>
      <c r="DM88" s="131">
        <v>2826</v>
      </c>
      <c r="DT88" s="164">
        <f t="shared" si="66"/>
        <v>1</v>
      </c>
      <c r="DU88" s="142" t="str">
        <f t="shared" si="67"/>
        <v>SF</v>
      </c>
      <c r="DV88" s="131">
        <v>3481</v>
      </c>
      <c r="EC88" s="164">
        <f t="shared" si="68"/>
        <v>1</v>
      </c>
      <c r="ED88" s="142" t="str">
        <f t="shared" si="46"/>
        <v>QF</v>
      </c>
      <c r="EE88" s="163">
        <v>2175</v>
      </c>
      <c r="EL88" s="164">
        <f t="shared" si="45"/>
        <v>1</v>
      </c>
      <c r="EM88" s="142" t="str">
        <f t="shared" si="43"/>
        <v>SF</v>
      </c>
      <c r="EN88" s="196">
        <v>1311</v>
      </c>
      <c r="EO88" s="212">
        <v>2930</v>
      </c>
      <c r="EV88" s="164">
        <f t="shared" si="69"/>
        <v>1</v>
      </c>
      <c r="EW88" t="str">
        <f t="shared" si="50"/>
        <v>SF</v>
      </c>
      <c r="EX88" s="487">
        <v>1257</v>
      </c>
      <c r="EY88" s="487">
        <v>3352</v>
      </c>
    </row>
    <row r="89" spans="1:155" x14ac:dyDescent="0.25">
      <c r="A89" s="151"/>
      <c r="B89" s="151"/>
      <c r="C89" s="2"/>
      <c r="D89" s="98"/>
      <c r="E89" s="1"/>
      <c r="F89" s="1"/>
      <c r="G89" s="1"/>
      <c r="I89" s="151"/>
      <c r="J89" s="151"/>
      <c r="K89" s="2"/>
      <c r="L89" s="98"/>
      <c r="M89" s="1"/>
      <c r="N89" s="1"/>
      <c r="O89" s="1"/>
      <c r="Q89" s="151">
        <f t="shared" si="47"/>
        <v>0</v>
      </c>
      <c r="R89" s="142"/>
      <c r="S89" s="126"/>
      <c r="T89" s="98"/>
      <c r="U89" s="1"/>
      <c r="V89" s="1"/>
      <c r="W89" s="1"/>
      <c r="Y89" s="151">
        <f t="shared" si="48"/>
        <v>1</v>
      </c>
      <c r="Z89" s="142" t="str">
        <f t="shared" si="52"/>
        <v>QF</v>
      </c>
      <c r="AA89" s="126">
        <v>639</v>
      </c>
      <c r="AB89" s="98"/>
      <c r="AC89" s="1"/>
      <c r="AD89" s="1"/>
      <c r="AE89" s="1"/>
      <c r="AF89" s="1"/>
      <c r="AH89" s="151">
        <f t="shared" si="49"/>
        <v>1</v>
      </c>
      <c r="AI89" s="142" t="str">
        <f t="shared" si="53"/>
        <v>SF</v>
      </c>
      <c r="AJ89" s="126">
        <v>665</v>
      </c>
      <c r="AK89" s="98"/>
      <c r="AL89" s="1"/>
      <c r="AM89" s="1"/>
      <c r="AN89" s="1"/>
      <c r="AO89" s="1"/>
      <c r="AQ89" s="151">
        <f t="shared" si="35"/>
        <v>1</v>
      </c>
      <c r="AR89" s="142" t="str">
        <f t="shared" si="54"/>
        <v>QF</v>
      </c>
      <c r="AS89" s="131">
        <v>1108</v>
      </c>
      <c r="AT89" s="98"/>
      <c r="AU89" s="1"/>
      <c r="AV89" s="1"/>
      <c r="AW89" s="1"/>
      <c r="AX89" s="1"/>
      <c r="AZ89" s="151">
        <f t="shared" si="36"/>
        <v>1</v>
      </c>
      <c r="BA89" s="142" t="str">
        <f t="shared" si="55"/>
        <v>QF</v>
      </c>
      <c r="BB89" s="131">
        <v>1280</v>
      </c>
      <c r="BC89" s="98"/>
      <c r="BD89" s="1"/>
      <c r="BE89" s="1"/>
      <c r="BF89" s="1"/>
      <c r="BG89" s="1"/>
      <c r="BI89" s="151">
        <f t="shared" si="37"/>
        <v>1</v>
      </c>
      <c r="BJ89" s="142" t="str">
        <f t="shared" si="56"/>
        <v>SF</v>
      </c>
      <c r="BK89" s="131">
        <v>1511</v>
      </c>
      <c r="BL89" s="98"/>
      <c r="BM89" s="1"/>
      <c r="BN89" s="1"/>
      <c r="BO89" s="1"/>
      <c r="BP89" s="1"/>
      <c r="BR89" s="151">
        <f t="shared" si="38"/>
        <v>1</v>
      </c>
      <c r="BS89" s="142" t="str">
        <f t="shared" si="57"/>
        <v>F</v>
      </c>
      <c r="BT89" s="131">
        <v>1816</v>
      </c>
      <c r="BU89" s="98"/>
      <c r="BV89" s="1"/>
      <c r="BW89" s="1"/>
      <c r="BX89" s="1"/>
      <c r="BY89" s="1"/>
      <c r="BZ89" s="98"/>
      <c r="CA89" s="151">
        <f t="shared" si="39"/>
        <v>1</v>
      </c>
      <c r="CB89" s="142" t="str">
        <f t="shared" si="58"/>
        <v>F</v>
      </c>
      <c r="CC89" s="162">
        <v>2016</v>
      </c>
      <c r="CD89" s="98"/>
      <c r="CE89" s="1"/>
      <c r="CF89" s="1"/>
      <c r="CG89" s="1"/>
      <c r="CH89" s="1"/>
      <c r="CJ89" s="164">
        <f t="shared" si="40"/>
        <v>1</v>
      </c>
      <c r="CK89" s="142" t="str">
        <f t="shared" si="59"/>
        <v>QF</v>
      </c>
      <c r="CL89" s="162">
        <v>1923</v>
      </c>
      <c r="CM89" s="98"/>
      <c r="CN89" s="1"/>
      <c r="CO89" s="1"/>
      <c r="CP89" s="1"/>
      <c r="CQ89" s="1"/>
      <c r="CS89" s="164">
        <f t="shared" si="60"/>
        <v>1</v>
      </c>
      <c r="CT89" s="142" t="str">
        <f t="shared" si="61"/>
        <v>SF</v>
      </c>
      <c r="CU89" s="162">
        <v>2612</v>
      </c>
      <c r="DB89" s="164">
        <f t="shared" si="62"/>
        <v>1</v>
      </c>
      <c r="DC89" s="142" t="str">
        <f t="shared" si="63"/>
        <v>QF</v>
      </c>
      <c r="DD89" s="131">
        <v>2481</v>
      </c>
      <c r="DK89" s="164">
        <f t="shared" si="64"/>
        <v>1</v>
      </c>
      <c r="DL89" s="142" t="str">
        <f t="shared" si="65"/>
        <v>QF</v>
      </c>
      <c r="DM89" s="131">
        <v>2834</v>
      </c>
      <c r="DT89" s="164">
        <f t="shared" si="66"/>
        <v>1</v>
      </c>
      <c r="DU89" s="142" t="str">
        <f t="shared" si="67"/>
        <v>SF</v>
      </c>
      <c r="DV89" s="131">
        <v>3539</v>
      </c>
      <c r="EC89" s="164">
        <f t="shared" si="68"/>
        <v>1</v>
      </c>
      <c r="ED89" s="142" t="str">
        <f t="shared" si="46"/>
        <v>QF</v>
      </c>
      <c r="EE89" s="163">
        <v>2337</v>
      </c>
      <c r="EL89" s="164">
        <f t="shared" si="45"/>
        <v>1</v>
      </c>
      <c r="EM89" s="142" t="str">
        <f t="shared" si="43"/>
        <v>SF</v>
      </c>
      <c r="EN89" s="196">
        <v>1318</v>
      </c>
      <c r="EO89" s="212">
        <v>2960</v>
      </c>
      <c r="EV89" s="164">
        <f t="shared" si="69"/>
        <v>1</v>
      </c>
      <c r="EW89" t="str">
        <f t="shared" si="50"/>
        <v>SF</v>
      </c>
      <c r="EX89" s="487">
        <v>1261</v>
      </c>
      <c r="EY89" s="487">
        <v>3357</v>
      </c>
    </row>
    <row r="90" spans="1:155" x14ac:dyDescent="0.25">
      <c r="A90" s="151"/>
      <c r="B90" s="151"/>
      <c r="C90" s="2"/>
      <c r="D90" s="98"/>
      <c r="E90" s="1"/>
      <c r="F90" s="1"/>
      <c r="G90" s="1"/>
      <c r="I90" s="151"/>
      <c r="J90" s="151"/>
      <c r="K90" s="2"/>
      <c r="L90" s="98"/>
      <c r="M90" s="1"/>
      <c r="N90" s="1"/>
      <c r="O90" s="1"/>
      <c r="Q90" s="151">
        <f t="shared" si="47"/>
        <v>0</v>
      </c>
      <c r="R90" s="142"/>
      <c r="S90" s="126"/>
      <c r="T90" s="98"/>
      <c r="U90" s="1"/>
      <c r="V90" s="1"/>
      <c r="W90" s="1"/>
      <c r="Y90" s="151">
        <f t="shared" si="48"/>
        <v>1</v>
      </c>
      <c r="Z90" s="142" t="str">
        <f t="shared" si="52"/>
        <v>QF</v>
      </c>
      <c r="AA90" s="126">
        <v>643</v>
      </c>
      <c r="AB90" s="98"/>
      <c r="AC90" s="1"/>
      <c r="AD90" s="1"/>
      <c r="AE90" s="1"/>
      <c r="AF90" s="1"/>
      <c r="AH90" s="151">
        <f t="shared" si="49"/>
        <v>1</v>
      </c>
      <c r="AI90" s="142" t="str">
        <f t="shared" si="53"/>
        <v>QF</v>
      </c>
      <c r="AJ90" s="126">
        <v>716</v>
      </c>
      <c r="AK90" s="98"/>
      <c r="AL90" s="1"/>
      <c r="AM90" s="1"/>
      <c r="AN90" s="1"/>
      <c r="AO90" s="1"/>
      <c r="AQ90" s="151">
        <f t="shared" si="35"/>
        <v>1</v>
      </c>
      <c r="AR90" s="142" t="str">
        <f t="shared" si="54"/>
        <v>QF</v>
      </c>
      <c r="AS90" s="131">
        <v>1114</v>
      </c>
      <c r="AT90" s="98"/>
      <c r="AU90" s="1"/>
      <c r="AV90" s="1"/>
      <c r="AW90" s="1"/>
      <c r="AX90" s="1"/>
      <c r="AZ90" s="151">
        <f t="shared" si="36"/>
        <v>1</v>
      </c>
      <c r="BA90" s="142" t="str">
        <f t="shared" si="55"/>
        <v>QF</v>
      </c>
      <c r="BB90" s="131">
        <v>1305</v>
      </c>
      <c r="BC90" s="98"/>
      <c r="BD90" s="1"/>
      <c r="BE90" s="1"/>
      <c r="BF90" s="1"/>
      <c r="BG90" s="1"/>
      <c r="BI90" s="151">
        <f t="shared" si="37"/>
        <v>1</v>
      </c>
      <c r="BJ90" s="142" t="str">
        <f t="shared" si="56"/>
        <v>QF</v>
      </c>
      <c r="BK90" s="131">
        <v>1519</v>
      </c>
      <c r="BL90" s="98"/>
      <c r="BM90" s="1"/>
      <c r="BN90" s="1"/>
      <c r="BO90" s="1"/>
      <c r="BP90" s="1"/>
      <c r="BR90" s="151">
        <f t="shared" si="38"/>
        <v>1</v>
      </c>
      <c r="BS90" s="142" t="str">
        <f t="shared" si="57"/>
        <v>QF</v>
      </c>
      <c r="BT90" s="131">
        <v>1824</v>
      </c>
      <c r="BU90" s="98"/>
      <c r="BV90" s="1"/>
      <c r="BW90" s="1"/>
      <c r="BX90" s="1"/>
      <c r="BY90" s="1"/>
      <c r="BZ90" s="98"/>
      <c r="CA90" s="151">
        <f t="shared" si="39"/>
        <v>1</v>
      </c>
      <c r="CB90" s="142" t="str">
        <f t="shared" si="58"/>
        <v>QF</v>
      </c>
      <c r="CC90" s="164">
        <v>2046</v>
      </c>
      <c r="CD90" s="98"/>
      <c r="CE90" s="1"/>
      <c r="CF90" s="1"/>
      <c r="CG90" s="1"/>
      <c r="CH90" s="1"/>
      <c r="CJ90" s="164">
        <f t="shared" si="40"/>
        <v>1</v>
      </c>
      <c r="CK90" s="142" t="str">
        <f t="shared" si="59"/>
        <v>QF</v>
      </c>
      <c r="CL90" s="164">
        <v>1987</v>
      </c>
      <c r="CM90" s="98"/>
      <c r="CN90" s="1"/>
      <c r="CO90" s="1"/>
      <c r="CP90" s="1"/>
      <c r="CQ90" s="1"/>
      <c r="CS90" s="164">
        <f t="shared" si="60"/>
        <v>1</v>
      </c>
      <c r="CT90" s="142" t="str">
        <f t="shared" si="61"/>
        <v>QF</v>
      </c>
      <c r="CU90" s="164">
        <v>2619</v>
      </c>
      <c r="DB90" s="164">
        <f t="shared" si="62"/>
        <v>1</v>
      </c>
      <c r="DC90" s="142" t="str">
        <f t="shared" si="63"/>
        <v>QF</v>
      </c>
      <c r="DD90" s="142">
        <v>2512</v>
      </c>
      <c r="DK90" s="164">
        <f t="shared" si="64"/>
        <v>1</v>
      </c>
      <c r="DL90" s="142" t="str">
        <f t="shared" si="65"/>
        <v>SF</v>
      </c>
      <c r="DM90" s="142">
        <v>2851</v>
      </c>
      <c r="DT90" s="164">
        <f t="shared" si="66"/>
        <v>1</v>
      </c>
      <c r="DU90" s="142" t="str">
        <f t="shared" si="67"/>
        <v>QF</v>
      </c>
      <c r="DV90" s="142">
        <v>3641</v>
      </c>
      <c r="EC90" s="164">
        <f t="shared" si="68"/>
        <v>1</v>
      </c>
      <c r="ED90" s="142" t="str">
        <f t="shared" si="46"/>
        <v>F</v>
      </c>
      <c r="EE90" s="214">
        <v>2451</v>
      </c>
      <c r="EL90" s="164">
        <f t="shared" si="45"/>
        <v>1</v>
      </c>
      <c r="EM90" s="142" t="str">
        <f t="shared" ref="EM90:EM121" si="70">IF(ISNA(MATCH(EN90,EO$4:EO$246,0)),"QF",IF(ISNA(MATCH(EN90,EP$4:EP$249,0)),"SF",IF(ISNA(MATCH(EN90,EQ$4:EQ$256,0)),"F",IF(ISNA(MATCH(EN90,ER$4:ER$256,0)),"W",IF(ISNA(MATCH(EN90,ES$4:ES$257,0)),"WS",IF(ISNA(MATCH(EN90,ET$4:ET$257,0)),"WF","WC"))))))</f>
        <v>F</v>
      </c>
      <c r="EN90" s="196">
        <v>1323</v>
      </c>
      <c r="EO90" s="212">
        <v>2974</v>
      </c>
      <c r="EV90" s="164">
        <f t="shared" si="69"/>
        <v>1</v>
      </c>
      <c r="EW90" t="str">
        <f t="shared" si="50"/>
        <v>SF</v>
      </c>
      <c r="EX90" s="487">
        <v>1305</v>
      </c>
      <c r="EY90" s="487">
        <v>3419</v>
      </c>
    </row>
    <row r="91" spans="1:155" x14ac:dyDescent="0.25">
      <c r="A91" s="151"/>
      <c r="B91" s="151"/>
      <c r="C91" s="156"/>
      <c r="D91" s="98"/>
      <c r="E91" s="1"/>
      <c r="F91" s="1"/>
      <c r="G91" s="1"/>
      <c r="I91" s="151"/>
      <c r="J91" s="151"/>
      <c r="K91" s="156"/>
      <c r="L91" s="98"/>
      <c r="M91" s="1"/>
      <c r="N91" s="1"/>
      <c r="O91" s="1"/>
      <c r="Q91" s="151">
        <f t="shared" si="47"/>
        <v>0</v>
      </c>
      <c r="R91" s="142"/>
      <c r="S91" s="128"/>
      <c r="T91" s="98"/>
      <c r="U91" s="1"/>
      <c r="V91" s="1"/>
      <c r="W91" s="1"/>
      <c r="Y91" s="151">
        <f t="shared" si="48"/>
        <v>1</v>
      </c>
      <c r="Z91" s="142" t="str">
        <f t="shared" si="52"/>
        <v>QF</v>
      </c>
      <c r="AA91" s="128">
        <v>662</v>
      </c>
      <c r="AB91" s="98"/>
      <c r="AC91" s="1"/>
      <c r="AD91" s="1"/>
      <c r="AE91" s="1"/>
      <c r="AF91" s="1"/>
      <c r="AH91" s="151">
        <f t="shared" si="49"/>
        <v>1</v>
      </c>
      <c r="AI91" s="142" t="str">
        <f t="shared" si="53"/>
        <v>SF</v>
      </c>
      <c r="AJ91" s="128">
        <v>781</v>
      </c>
      <c r="AK91" s="98"/>
      <c r="AL91" s="1"/>
      <c r="AM91" s="1"/>
      <c r="AN91" s="1"/>
      <c r="AO91" s="1"/>
      <c r="AQ91" s="151">
        <f t="shared" si="35"/>
        <v>1</v>
      </c>
      <c r="AR91" s="142" t="str">
        <f t="shared" si="54"/>
        <v>W</v>
      </c>
      <c r="AS91" s="131">
        <v>1126</v>
      </c>
      <c r="AT91" s="98"/>
      <c r="AU91" s="1"/>
      <c r="AV91" s="1"/>
      <c r="AW91" s="1"/>
      <c r="AX91" s="1"/>
      <c r="AZ91" s="151">
        <f t="shared" si="36"/>
        <v>1</v>
      </c>
      <c r="BA91" s="142" t="str">
        <f t="shared" si="55"/>
        <v>QF</v>
      </c>
      <c r="BB91" s="131">
        <v>1402</v>
      </c>
      <c r="BC91" s="98"/>
      <c r="BD91" s="1"/>
      <c r="BE91" s="1"/>
      <c r="BF91" s="1"/>
      <c r="BG91" s="1"/>
      <c r="BI91" s="151">
        <f t="shared" si="37"/>
        <v>1</v>
      </c>
      <c r="BJ91" s="142" t="str">
        <f t="shared" si="56"/>
        <v>QF</v>
      </c>
      <c r="BK91" s="131">
        <v>1523</v>
      </c>
      <c r="BL91" s="98"/>
      <c r="BM91" s="1"/>
      <c r="BN91" s="1"/>
      <c r="BO91" s="1"/>
      <c r="BP91" s="1"/>
      <c r="BR91" s="151">
        <f t="shared" si="38"/>
        <v>1</v>
      </c>
      <c r="BS91" s="142" t="str">
        <f t="shared" si="57"/>
        <v>W</v>
      </c>
      <c r="BT91" s="131">
        <v>1902</v>
      </c>
      <c r="BU91" s="98"/>
      <c r="BV91" s="1"/>
      <c r="BW91" s="1"/>
      <c r="BX91" s="1"/>
      <c r="BY91" s="1"/>
      <c r="BZ91" s="98"/>
      <c r="CA91" s="151">
        <f t="shared" si="39"/>
        <v>1</v>
      </c>
      <c r="CB91" s="142" t="str">
        <f t="shared" si="58"/>
        <v>SF</v>
      </c>
      <c r="CC91" s="162">
        <v>2056</v>
      </c>
      <c r="CD91" s="98"/>
      <c r="CE91" s="1"/>
      <c r="CF91" s="1"/>
      <c r="CG91" s="1"/>
      <c r="CH91" s="1"/>
      <c r="CJ91" s="164">
        <f t="shared" si="40"/>
        <v>1</v>
      </c>
      <c r="CK91" s="142" t="str">
        <f t="shared" si="59"/>
        <v>QF</v>
      </c>
      <c r="CL91" s="162">
        <v>2039</v>
      </c>
      <c r="CM91" s="98"/>
      <c r="CN91" s="1"/>
      <c r="CO91" s="1"/>
      <c r="CP91" s="1"/>
      <c r="CQ91" s="1"/>
      <c r="CS91" s="164">
        <f t="shared" si="60"/>
        <v>1</v>
      </c>
      <c r="CT91" s="142" t="str">
        <f t="shared" si="61"/>
        <v>SF</v>
      </c>
      <c r="CU91" s="162">
        <v>2630</v>
      </c>
      <c r="DB91" s="164">
        <f t="shared" si="62"/>
        <v>1</v>
      </c>
      <c r="DC91" s="142" t="str">
        <f t="shared" si="63"/>
        <v>SF</v>
      </c>
      <c r="DD91" s="131">
        <v>2751</v>
      </c>
      <c r="DK91" s="164">
        <f t="shared" si="64"/>
        <v>1</v>
      </c>
      <c r="DL91" s="142" t="str">
        <f t="shared" si="65"/>
        <v>QF</v>
      </c>
      <c r="DM91" s="131">
        <v>2949</v>
      </c>
      <c r="DT91" s="164">
        <f t="shared" si="66"/>
        <v>1</v>
      </c>
      <c r="DU91" s="142" t="str">
        <f t="shared" si="67"/>
        <v>QF</v>
      </c>
      <c r="DV91" s="131">
        <v>3656</v>
      </c>
      <c r="EC91" s="164">
        <f t="shared" si="68"/>
        <v>1</v>
      </c>
      <c r="ED91" s="142" t="str">
        <f t="shared" si="46"/>
        <v>QF</v>
      </c>
      <c r="EE91" s="163">
        <v>2468</v>
      </c>
      <c r="EL91" s="164">
        <f t="shared" si="45"/>
        <v>1</v>
      </c>
      <c r="EM91" s="142" t="str">
        <f t="shared" si="70"/>
        <v>W</v>
      </c>
      <c r="EN91" s="196">
        <v>1325</v>
      </c>
      <c r="EO91" s="212">
        <v>3015</v>
      </c>
      <c r="EV91" s="164">
        <f t="shared" si="69"/>
        <v>1</v>
      </c>
      <c r="EW91" t="str">
        <f t="shared" si="50"/>
        <v>SF</v>
      </c>
      <c r="EX91" s="487">
        <v>1306</v>
      </c>
      <c r="EY91" s="487">
        <v>3476</v>
      </c>
    </row>
    <row r="92" spans="1:155" x14ac:dyDescent="0.25">
      <c r="A92" s="151"/>
      <c r="B92" s="151"/>
      <c r="C92" s="156"/>
      <c r="D92" s="98"/>
      <c r="E92" s="1"/>
      <c r="F92" s="1"/>
      <c r="G92" s="1"/>
      <c r="I92" s="151"/>
      <c r="J92" s="151"/>
      <c r="K92" s="156"/>
      <c r="L92" s="98"/>
      <c r="M92" s="1"/>
      <c r="N92" s="1"/>
      <c r="O92" s="1"/>
      <c r="Q92" s="151">
        <f t="shared" si="47"/>
        <v>0</v>
      </c>
      <c r="R92" s="142"/>
      <c r="S92" s="128"/>
      <c r="T92" s="98"/>
      <c r="U92" s="1"/>
      <c r="V92" s="1"/>
      <c r="W92" s="1"/>
      <c r="Y92" s="151">
        <f t="shared" si="48"/>
        <v>1</v>
      </c>
      <c r="Z92" s="142" t="str">
        <f t="shared" si="52"/>
        <v>F</v>
      </c>
      <c r="AA92" s="128">
        <v>716</v>
      </c>
      <c r="AB92" s="98"/>
      <c r="AC92" s="1"/>
      <c r="AD92" s="1"/>
      <c r="AE92" s="1"/>
      <c r="AF92" s="1"/>
      <c r="AH92" s="151">
        <f t="shared" si="49"/>
        <v>1</v>
      </c>
      <c r="AI92" s="142" t="str">
        <f t="shared" si="53"/>
        <v>SF</v>
      </c>
      <c r="AJ92" s="126">
        <v>782</v>
      </c>
      <c r="AK92" s="98"/>
      <c r="AL92" s="1"/>
      <c r="AM92" s="1"/>
      <c r="AN92" s="1"/>
      <c r="AO92" s="1"/>
      <c r="AQ92" s="151">
        <f t="shared" si="35"/>
        <v>1</v>
      </c>
      <c r="AR92" s="142" t="str">
        <f t="shared" si="54"/>
        <v>WF</v>
      </c>
      <c r="AS92" s="131">
        <v>1218</v>
      </c>
      <c r="AT92" s="98"/>
      <c r="AU92" s="1"/>
      <c r="AV92" s="1"/>
      <c r="AW92" s="1"/>
      <c r="AX92" s="1"/>
      <c r="AZ92" s="151">
        <f t="shared" si="36"/>
        <v>1</v>
      </c>
      <c r="BA92" s="142" t="str">
        <f t="shared" si="55"/>
        <v>QF</v>
      </c>
      <c r="BB92" s="131">
        <v>1450</v>
      </c>
      <c r="BC92" s="98"/>
      <c r="BD92" s="1"/>
      <c r="BE92" s="1"/>
      <c r="BF92" s="1"/>
      <c r="BG92" s="1"/>
      <c r="BI92" s="151">
        <f t="shared" si="37"/>
        <v>1</v>
      </c>
      <c r="BJ92" s="142" t="str">
        <f t="shared" si="56"/>
        <v>QF</v>
      </c>
      <c r="BK92" s="131">
        <v>1592</v>
      </c>
      <c r="BL92" s="98"/>
      <c r="BM92" s="1"/>
      <c r="BN92" s="1"/>
      <c r="BO92" s="1"/>
      <c r="BP92" s="1"/>
      <c r="BR92" s="151">
        <f t="shared" si="38"/>
        <v>1</v>
      </c>
      <c r="BS92" s="142" t="str">
        <f t="shared" si="57"/>
        <v>QF</v>
      </c>
      <c r="BT92" s="131">
        <v>2054</v>
      </c>
      <c r="BU92" s="98"/>
      <c r="BV92" s="1"/>
      <c r="BW92" s="1"/>
      <c r="BX92" s="1"/>
      <c r="BY92" s="1"/>
      <c r="BZ92" s="98"/>
      <c r="CA92" s="151">
        <f t="shared" si="39"/>
        <v>1</v>
      </c>
      <c r="CB92" s="142" t="str">
        <f t="shared" si="58"/>
        <v>QF</v>
      </c>
      <c r="CC92" s="164">
        <v>2081</v>
      </c>
      <c r="CD92" s="98"/>
      <c r="CE92" s="1"/>
      <c r="CF92" s="1"/>
      <c r="CG92" s="1"/>
      <c r="CH92" s="1"/>
      <c r="CJ92" s="164">
        <f t="shared" si="40"/>
        <v>1</v>
      </c>
      <c r="CK92" s="142" t="str">
        <f t="shared" si="59"/>
        <v>SF</v>
      </c>
      <c r="CL92" s="164">
        <v>2056</v>
      </c>
      <c r="CM92" s="98"/>
      <c r="CN92" s="1"/>
      <c r="CO92" s="1"/>
      <c r="CP92" s="1"/>
      <c r="CQ92" s="1"/>
      <c r="CS92" s="164">
        <f t="shared" si="60"/>
        <v>1</v>
      </c>
      <c r="CT92" s="142" t="str">
        <f t="shared" si="61"/>
        <v>SF</v>
      </c>
      <c r="CU92" s="164">
        <v>2757</v>
      </c>
      <c r="DB92" s="164">
        <f t="shared" si="62"/>
        <v>1</v>
      </c>
      <c r="DC92" s="142" t="str">
        <f t="shared" si="63"/>
        <v>F</v>
      </c>
      <c r="DD92" s="142">
        <v>2826</v>
      </c>
      <c r="DK92" s="164">
        <f t="shared" si="64"/>
        <v>1</v>
      </c>
      <c r="DL92" s="142" t="str">
        <f t="shared" si="65"/>
        <v>QF</v>
      </c>
      <c r="DM92" s="142">
        <v>3098</v>
      </c>
      <c r="DT92" s="164">
        <f t="shared" si="66"/>
        <v>1</v>
      </c>
      <c r="DU92" s="142" t="str">
        <f t="shared" si="67"/>
        <v>QF</v>
      </c>
      <c r="DV92" s="142">
        <v>3824</v>
      </c>
      <c r="EC92" s="164">
        <f t="shared" si="68"/>
        <v>1</v>
      </c>
      <c r="ED92" s="142" t="str">
        <f t="shared" si="46"/>
        <v>W</v>
      </c>
      <c r="EE92" s="214">
        <v>2481</v>
      </c>
      <c r="EL92" s="164">
        <f t="shared" si="45"/>
        <v>1</v>
      </c>
      <c r="EM92" s="142" t="str">
        <f t="shared" si="70"/>
        <v>QF</v>
      </c>
      <c r="EN92" s="196">
        <v>1477</v>
      </c>
      <c r="EO92" s="212">
        <v>3026</v>
      </c>
      <c r="EV92" s="164">
        <f t="shared" si="69"/>
        <v>1</v>
      </c>
      <c r="EW92" t="str">
        <f t="shared" si="50"/>
        <v>QF</v>
      </c>
      <c r="EX92" s="487">
        <v>1310</v>
      </c>
      <c r="EY92" s="487">
        <v>3481</v>
      </c>
    </row>
    <row r="93" spans="1:155" x14ac:dyDescent="0.25">
      <c r="A93" s="151"/>
      <c r="B93" s="151"/>
      <c r="C93" s="154"/>
      <c r="D93" s="98"/>
      <c r="E93" s="1"/>
      <c r="F93" s="1"/>
      <c r="G93" s="1"/>
      <c r="I93" s="151"/>
      <c r="J93" s="151"/>
      <c r="K93" s="154"/>
      <c r="L93" s="98"/>
      <c r="M93" s="1"/>
      <c r="N93" s="1"/>
      <c r="O93" s="1"/>
      <c r="Q93" s="151">
        <f t="shared" si="47"/>
        <v>0</v>
      </c>
      <c r="R93" s="142"/>
      <c r="S93" s="127"/>
      <c r="T93" s="98"/>
      <c r="U93" s="1"/>
      <c r="V93" s="1"/>
      <c r="W93" s="1"/>
      <c r="Y93" s="151">
        <f t="shared" si="48"/>
        <v>1</v>
      </c>
      <c r="Z93" s="142" t="str">
        <f t="shared" si="52"/>
        <v>QF</v>
      </c>
      <c r="AA93" s="127">
        <v>814</v>
      </c>
      <c r="AB93" s="98"/>
      <c r="AC93" s="1"/>
      <c r="AD93" s="1"/>
      <c r="AE93" s="1"/>
      <c r="AF93" s="1"/>
      <c r="AH93" s="151">
        <f t="shared" si="49"/>
        <v>1</v>
      </c>
      <c r="AI93" s="142" t="str">
        <f t="shared" si="53"/>
        <v>QF</v>
      </c>
      <c r="AJ93" s="126">
        <v>811</v>
      </c>
      <c r="AK93" s="98"/>
      <c r="AL93" s="1"/>
      <c r="AM93" s="1"/>
      <c r="AN93" s="1"/>
      <c r="AO93" s="1"/>
      <c r="AQ93" s="151">
        <f t="shared" si="35"/>
        <v>1</v>
      </c>
      <c r="AR93" s="142" t="str">
        <f t="shared" si="54"/>
        <v>QF</v>
      </c>
      <c r="AS93" s="131">
        <v>1241</v>
      </c>
      <c r="AT93" s="98"/>
      <c r="AU93" s="1"/>
      <c r="AV93" s="1"/>
      <c r="AW93" s="1"/>
      <c r="AX93" s="1"/>
      <c r="AZ93" s="151">
        <f t="shared" si="36"/>
        <v>1</v>
      </c>
      <c r="BA93" s="142" t="str">
        <f t="shared" si="55"/>
        <v>QF</v>
      </c>
      <c r="BB93" s="131">
        <v>1503</v>
      </c>
      <c r="BC93" s="98"/>
      <c r="BD93" s="1"/>
      <c r="BE93" s="1"/>
      <c r="BF93" s="1"/>
      <c r="BG93" s="1"/>
      <c r="BI93" s="151">
        <f t="shared" si="37"/>
        <v>1</v>
      </c>
      <c r="BJ93" s="142" t="str">
        <f t="shared" si="56"/>
        <v>F</v>
      </c>
      <c r="BK93" s="131">
        <v>1625</v>
      </c>
      <c r="BL93" s="98"/>
      <c r="BM93" s="1"/>
      <c r="BN93" s="1"/>
      <c r="BO93" s="1"/>
      <c r="BP93" s="1"/>
      <c r="BR93" s="151">
        <f t="shared" si="38"/>
        <v>1</v>
      </c>
      <c r="BS93" s="142" t="str">
        <f t="shared" si="57"/>
        <v>SF</v>
      </c>
      <c r="BT93" s="142">
        <v>2056</v>
      </c>
      <c r="BU93" s="98"/>
      <c r="BV93" s="1"/>
      <c r="BW93" s="1"/>
      <c r="BX93" s="1"/>
      <c r="BY93" s="1"/>
      <c r="BZ93" s="98"/>
      <c r="CA93" s="151">
        <f t="shared" si="39"/>
        <v>1</v>
      </c>
      <c r="CB93" s="142" t="str">
        <f t="shared" si="58"/>
        <v>SF</v>
      </c>
      <c r="CC93" s="162">
        <v>2166</v>
      </c>
      <c r="CD93" s="98"/>
      <c r="CE93" s="1"/>
      <c r="CF93" s="1"/>
      <c r="CG93" s="1"/>
      <c r="CH93" s="1"/>
      <c r="CJ93" s="164">
        <f t="shared" si="40"/>
        <v>1</v>
      </c>
      <c r="CK93" s="142" t="str">
        <f t="shared" si="59"/>
        <v>QF</v>
      </c>
      <c r="CL93" s="162">
        <v>2185</v>
      </c>
      <c r="CM93" s="98"/>
      <c r="CN93" s="1"/>
      <c r="CO93" s="1"/>
      <c r="CP93" s="1"/>
      <c r="CQ93" s="1"/>
      <c r="CS93" s="164">
        <f t="shared" si="60"/>
        <v>1</v>
      </c>
      <c r="CT93" s="142" t="str">
        <f t="shared" si="61"/>
        <v>QF</v>
      </c>
      <c r="CU93" s="162">
        <v>2775</v>
      </c>
      <c r="DB93" s="164">
        <f t="shared" si="62"/>
        <v>1</v>
      </c>
      <c r="DC93" s="142" t="str">
        <f t="shared" si="63"/>
        <v>QF</v>
      </c>
      <c r="DD93" s="131">
        <v>2996</v>
      </c>
      <c r="DK93" s="164">
        <f t="shared" si="64"/>
        <v>1</v>
      </c>
      <c r="DL93" s="142" t="str">
        <f t="shared" si="65"/>
        <v>SF</v>
      </c>
      <c r="DM93" s="131">
        <v>3173</v>
      </c>
      <c r="DT93" s="164">
        <f t="shared" si="66"/>
        <v>1</v>
      </c>
      <c r="DU93" s="142" t="str">
        <f t="shared" si="67"/>
        <v>SF</v>
      </c>
      <c r="DV93" s="131">
        <v>3990</v>
      </c>
      <c r="EC93" s="164">
        <f t="shared" si="68"/>
        <v>1</v>
      </c>
      <c r="ED93" s="142" t="str">
        <f t="shared" si="46"/>
        <v>SF</v>
      </c>
      <c r="EE93" s="163">
        <v>2485</v>
      </c>
      <c r="EL93" s="164">
        <f t="shared" si="45"/>
        <v>1</v>
      </c>
      <c r="EM93" s="142" t="str">
        <f t="shared" si="70"/>
        <v>SF</v>
      </c>
      <c r="EN93" s="196">
        <v>1501</v>
      </c>
      <c r="EO93" s="212">
        <v>3039</v>
      </c>
      <c r="EV93" s="164">
        <f t="shared" si="69"/>
        <v>1</v>
      </c>
      <c r="EW93" t="str">
        <f t="shared" si="50"/>
        <v>QF</v>
      </c>
      <c r="EX93" s="487">
        <v>1318</v>
      </c>
      <c r="EY93" s="487">
        <v>3538</v>
      </c>
    </row>
    <row r="94" spans="1:155" x14ac:dyDescent="0.25">
      <c r="A94" s="151"/>
      <c r="B94" s="151"/>
      <c r="C94" s="2"/>
      <c r="D94" s="2"/>
      <c r="E94" s="1"/>
      <c r="F94" s="1"/>
      <c r="G94" s="1"/>
      <c r="I94" s="151"/>
      <c r="J94" s="151"/>
      <c r="K94" s="2"/>
      <c r="L94" s="2"/>
      <c r="M94" s="1"/>
      <c r="N94" s="1"/>
      <c r="O94" s="1"/>
      <c r="Q94" s="151">
        <f t="shared" si="47"/>
        <v>0</v>
      </c>
      <c r="R94" s="142"/>
      <c r="S94" s="126"/>
      <c r="T94" s="1"/>
      <c r="U94" s="1"/>
      <c r="V94" s="1"/>
      <c r="W94" s="1"/>
      <c r="Y94" s="151">
        <f t="shared" si="48"/>
        <v>1</v>
      </c>
      <c r="Z94" s="142" t="str">
        <f t="shared" si="52"/>
        <v>QF</v>
      </c>
      <c r="AA94" s="126">
        <v>818</v>
      </c>
      <c r="AB94" s="1"/>
      <c r="AC94" s="1"/>
      <c r="AD94" s="1"/>
      <c r="AE94" s="1"/>
      <c r="AF94" s="1"/>
      <c r="AH94" s="151">
        <f t="shared" si="49"/>
        <v>1</v>
      </c>
      <c r="AI94" s="142" t="str">
        <f t="shared" si="53"/>
        <v>SF</v>
      </c>
      <c r="AJ94" s="128">
        <v>818</v>
      </c>
      <c r="AK94" s="1"/>
      <c r="AL94" s="1"/>
      <c r="AM94" s="1"/>
      <c r="AN94" s="1"/>
      <c r="AO94" s="1"/>
      <c r="AQ94" s="151">
        <f t="shared" si="35"/>
        <v>1</v>
      </c>
      <c r="AR94" s="142" t="str">
        <f t="shared" si="54"/>
        <v>F</v>
      </c>
      <c r="AS94" s="131">
        <v>1272</v>
      </c>
      <c r="AT94" s="1"/>
      <c r="AU94" s="1"/>
      <c r="AV94" s="1"/>
      <c r="AW94" s="1"/>
      <c r="AX94" s="1"/>
      <c r="AZ94" s="151">
        <f t="shared" si="36"/>
        <v>1</v>
      </c>
      <c r="BA94" s="142" t="str">
        <f t="shared" si="55"/>
        <v>SF</v>
      </c>
      <c r="BB94" s="131">
        <v>1507</v>
      </c>
      <c r="BC94" s="1"/>
      <c r="BD94" s="1"/>
      <c r="BE94" s="1"/>
      <c r="BF94" s="1"/>
      <c r="BG94" s="1"/>
      <c r="BI94" s="151">
        <f t="shared" si="37"/>
        <v>1</v>
      </c>
      <c r="BJ94" s="142" t="str">
        <f t="shared" si="56"/>
        <v>QF</v>
      </c>
      <c r="BK94" s="131">
        <v>1646</v>
      </c>
      <c r="BL94" s="1"/>
      <c r="BM94" s="1"/>
      <c r="BN94" s="1"/>
      <c r="BO94" s="1"/>
      <c r="BP94" s="1"/>
      <c r="BR94" s="151">
        <f t="shared" si="38"/>
        <v>1</v>
      </c>
      <c r="BS94" s="142" t="str">
        <f t="shared" si="57"/>
        <v>QF</v>
      </c>
      <c r="BT94" s="131">
        <v>2062</v>
      </c>
      <c r="BU94" s="1"/>
      <c r="BV94" s="1"/>
      <c r="BW94" s="1"/>
      <c r="BX94" s="1"/>
      <c r="BY94" s="1"/>
      <c r="BZ94" s="98"/>
      <c r="CA94" s="151">
        <f t="shared" si="39"/>
        <v>1</v>
      </c>
      <c r="CB94" s="142" t="str">
        <f t="shared" si="58"/>
        <v>F</v>
      </c>
      <c r="CC94" s="164">
        <v>2171</v>
      </c>
      <c r="CD94" s="1"/>
      <c r="CE94" s="1"/>
      <c r="CF94" s="1"/>
      <c r="CG94" s="1"/>
      <c r="CH94" s="1"/>
      <c r="CJ94" s="164">
        <f t="shared" si="40"/>
        <v>1</v>
      </c>
      <c r="CK94" s="142" t="str">
        <f t="shared" si="59"/>
        <v>QF</v>
      </c>
      <c r="CL94" s="164">
        <v>2377</v>
      </c>
      <c r="CM94" s="1"/>
      <c r="CN94" s="1"/>
      <c r="CO94" s="1"/>
      <c r="CP94" s="1"/>
      <c r="CQ94" s="1"/>
      <c r="CS94" s="164">
        <f t="shared" si="60"/>
        <v>1</v>
      </c>
      <c r="CT94" s="142" t="str">
        <f t="shared" si="61"/>
        <v>SF</v>
      </c>
      <c r="CU94" s="164">
        <v>2854</v>
      </c>
      <c r="DB94" s="164">
        <f t="shared" si="62"/>
        <v>1</v>
      </c>
      <c r="DC94" s="142" t="str">
        <f t="shared" si="63"/>
        <v>QF</v>
      </c>
      <c r="DD94" s="142">
        <v>3098</v>
      </c>
      <c r="DK94" s="164">
        <f t="shared" si="64"/>
        <v>1</v>
      </c>
      <c r="DL94" s="142" t="str">
        <f t="shared" si="65"/>
        <v>QF</v>
      </c>
      <c r="DM94" s="142">
        <v>3322</v>
      </c>
      <c r="DT94" s="164">
        <f t="shared" si="66"/>
        <v>1</v>
      </c>
      <c r="DU94" s="142" t="str">
        <f t="shared" si="67"/>
        <v>SF</v>
      </c>
      <c r="DV94" s="142">
        <v>3997</v>
      </c>
      <c r="EC94" s="164">
        <f t="shared" si="68"/>
        <v>1</v>
      </c>
      <c r="ED94" s="142" t="str">
        <f t="shared" si="46"/>
        <v>QF</v>
      </c>
      <c r="EE94" s="214">
        <v>2486</v>
      </c>
      <c r="EL94" s="164">
        <f t="shared" si="45"/>
        <v>1</v>
      </c>
      <c r="EM94" s="142" t="str">
        <f t="shared" si="70"/>
        <v>QF</v>
      </c>
      <c r="EN94" s="196">
        <v>1519</v>
      </c>
      <c r="EO94" s="212">
        <v>3042</v>
      </c>
      <c r="EV94" s="164">
        <f t="shared" si="69"/>
        <v>1</v>
      </c>
      <c r="EW94" t="str">
        <f t="shared" si="50"/>
        <v>F</v>
      </c>
      <c r="EX94" s="487">
        <v>1323</v>
      </c>
      <c r="EY94" s="487">
        <v>3539</v>
      </c>
    </row>
    <row r="95" spans="1:155" x14ac:dyDescent="0.25">
      <c r="A95" s="151"/>
      <c r="B95" s="151"/>
      <c r="C95" s="154"/>
      <c r="D95" s="2"/>
      <c r="E95" s="1"/>
      <c r="F95" s="1"/>
      <c r="G95" s="1"/>
      <c r="I95" s="151"/>
      <c r="J95" s="151"/>
      <c r="K95" s="154"/>
      <c r="L95" s="2"/>
      <c r="M95" s="1"/>
      <c r="N95" s="1"/>
      <c r="O95" s="1"/>
      <c r="Q95" s="151">
        <f t="shared" si="47"/>
        <v>0</v>
      </c>
      <c r="R95" s="142"/>
      <c r="S95" s="127"/>
      <c r="T95" s="1"/>
      <c r="U95" s="1"/>
      <c r="V95" s="1"/>
      <c r="W95" s="1"/>
      <c r="Y95" s="151">
        <f t="shared" si="48"/>
        <v>1</v>
      </c>
      <c r="Z95" s="142" t="str">
        <f t="shared" si="52"/>
        <v>QF</v>
      </c>
      <c r="AA95" s="127">
        <v>824</v>
      </c>
      <c r="AB95" s="1"/>
      <c r="AC95" s="1"/>
      <c r="AD95" s="1"/>
      <c r="AE95" s="1"/>
      <c r="AF95" s="1"/>
      <c r="AH95" s="151">
        <f t="shared" si="49"/>
        <v>1</v>
      </c>
      <c r="AI95" s="142" t="str">
        <f t="shared" si="53"/>
        <v>QF</v>
      </c>
      <c r="AJ95" s="128">
        <v>868</v>
      </c>
      <c r="AK95" s="1"/>
      <c r="AL95" s="1"/>
      <c r="AM95" s="1"/>
      <c r="AN95" s="1"/>
      <c r="AO95" s="1"/>
      <c r="AQ95" s="151">
        <f t="shared" si="35"/>
        <v>1</v>
      </c>
      <c r="AR95" s="142" t="str">
        <f t="shared" si="54"/>
        <v>QF</v>
      </c>
      <c r="AS95" s="131">
        <v>1319</v>
      </c>
      <c r="AT95" s="1"/>
      <c r="AU95" s="1"/>
      <c r="AV95" s="1"/>
      <c r="AW95" s="1"/>
      <c r="AX95" s="1"/>
      <c r="AZ95" s="151">
        <f t="shared" si="36"/>
        <v>1</v>
      </c>
      <c r="BA95" s="142" t="str">
        <f t="shared" si="55"/>
        <v>F</v>
      </c>
      <c r="BB95" s="131">
        <v>1510</v>
      </c>
      <c r="BC95" s="1"/>
      <c r="BD95" s="1"/>
      <c r="BE95" s="1"/>
      <c r="BF95" s="1"/>
      <c r="BG95" s="1"/>
      <c r="BI95" s="151">
        <f t="shared" si="37"/>
        <v>1</v>
      </c>
      <c r="BJ95" s="142" t="str">
        <f t="shared" si="56"/>
        <v>QF</v>
      </c>
      <c r="BK95" s="142">
        <v>1680</v>
      </c>
      <c r="BL95" s="1"/>
      <c r="BM95" s="1"/>
      <c r="BN95" s="1"/>
      <c r="BO95" s="1"/>
      <c r="BP95" s="1"/>
      <c r="BR95" s="151">
        <f t="shared" si="38"/>
        <v>1</v>
      </c>
      <c r="BS95" s="142" t="str">
        <f t="shared" si="57"/>
        <v>SF</v>
      </c>
      <c r="BT95" s="131">
        <v>2068</v>
      </c>
      <c r="BU95" s="1"/>
      <c r="BV95" s="1"/>
      <c r="BW95" s="1"/>
      <c r="BX95" s="1"/>
      <c r="BY95" s="1"/>
      <c r="BZ95" s="98"/>
      <c r="CA95" s="151">
        <f t="shared" si="39"/>
        <v>1</v>
      </c>
      <c r="CB95" s="142" t="str">
        <f t="shared" si="58"/>
        <v>QF</v>
      </c>
      <c r="CC95" s="162">
        <v>2335</v>
      </c>
      <c r="CD95" s="1"/>
      <c r="CE95" s="1"/>
      <c r="CF95" s="1"/>
      <c r="CG95" s="1"/>
      <c r="CH95" s="1"/>
      <c r="CJ95" s="164">
        <f t="shared" si="40"/>
        <v>1</v>
      </c>
      <c r="CK95" s="142" t="str">
        <f t="shared" si="59"/>
        <v>QF</v>
      </c>
      <c r="CL95" s="162">
        <v>2415</v>
      </c>
      <c r="CM95" s="1"/>
      <c r="CN95" s="1"/>
      <c r="CO95" s="1"/>
      <c r="CP95" s="1"/>
      <c r="CQ95" s="1"/>
      <c r="CS95" s="164">
        <f t="shared" si="60"/>
        <v>1</v>
      </c>
      <c r="CT95" s="142" t="str">
        <f t="shared" si="61"/>
        <v>W</v>
      </c>
      <c r="CU95" s="162">
        <v>3138</v>
      </c>
      <c r="DB95" s="164">
        <f t="shared" si="62"/>
        <v>1</v>
      </c>
      <c r="DC95" s="142" t="str">
        <f t="shared" si="63"/>
        <v>F</v>
      </c>
      <c r="DD95" s="131">
        <v>3138</v>
      </c>
      <c r="DK95" s="164">
        <f t="shared" si="64"/>
        <v>1</v>
      </c>
      <c r="DL95" s="142" t="str">
        <f t="shared" si="65"/>
        <v>QF</v>
      </c>
      <c r="DM95" s="131">
        <v>3357</v>
      </c>
      <c r="DT95" s="164">
        <f t="shared" si="66"/>
        <v>1</v>
      </c>
      <c r="DU95" s="142" t="str">
        <f t="shared" si="67"/>
        <v>SF</v>
      </c>
      <c r="DV95" s="131">
        <v>4039</v>
      </c>
      <c r="EC95" s="164">
        <f t="shared" si="68"/>
        <v>1</v>
      </c>
      <c r="ED95" s="142" t="str">
        <f t="shared" si="46"/>
        <v>SF</v>
      </c>
      <c r="EE95" s="163">
        <v>2557</v>
      </c>
      <c r="EL95" s="164">
        <f t="shared" si="45"/>
        <v>1</v>
      </c>
      <c r="EM95" s="142" t="str">
        <f t="shared" si="70"/>
        <v>QF</v>
      </c>
      <c r="EN95" s="196">
        <v>1538</v>
      </c>
      <c r="EO95" s="212">
        <v>3130</v>
      </c>
      <c r="EV95" s="164">
        <f t="shared" si="69"/>
        <v>1</v>
      </c>
      <c r="EW95" t="str">
        <f t="shared" si="50"/>
        <v>WF</v>
      </c>
      <c r="EX95" s="487">
        <v>1405</v>
      </c>
      <c r="EY95" s="487">
        <v>3620</v>
      </c>
    </row>
    <row r="96" spans="1:155" x14ac:dyDescent="0.25">
      <c r="A96" s="151"/>
      <c r="B96" s="151"/>
      <c r="C96" s="2"/>
      <c r="D96" s="2"/>
      <c r="E96" s="1"/>
      <c r="F96" s="1"/>
      <c r="G96" s="1"/>
      <c r="I96" s="151"/>
      <c r="J96" s="151"/>
      <c r="K96" s="2"/>
      <c r="L96" s="2"/>
      <c r="M96" s="1"/>
      <c r="N96" s="1"/>
      <c r="O96" s="1"/>
      <c r="Q96" s="151">
        <f t="shared" si="47"/>
        <v>0</v>
      </c>
      <c r="R96" s="142"/>
      <c r="S96" s="126"/>
      <c r="T96" s="1"/>
      <c r="U96" s="1"/>
      <c r="V96" s="1"/>
      <c r="W96" s="1"/>
      <c r="Y96" s="151">
        <f t="shared" si="48"/>
        <v>1</v>
      </c>
      <c r="Z96" s="142" t="str">
        <f t="shared" si="52"/>
        <v>QF</v>
      </c>
      <c r="AA96" s="126">
        <v>862</v>
      </c>
      <c r="AB96" s="1"/>
      <c r="AC96" s="1"/>
      <c r="AD96" s="1"/>
      <c r="AE96" s="1"/>
      <c r="AF96" s="1"/>
      <c r="AH96" s="151">
        <f t="shared" si="49"/>
        <v>1</v>
      </c>
      <c r="AI96" s="142" t="str">
        <f t="shared" si="53"/>
        <v>SF</v>
      </c>
      <c r="AJ96" s="126">
        <v>933</v>
      </c>
      <c r="AK96" s="1"/>
      <c r="AL96" s="1"/>
      <c r="AM96" s="1"/>
      <c r="AN96" s="1"/>
      <c r="AO96" s="1"/>
      <c r="AQ96" s="151">
        <f t="shared" si="35"/>
        <v>1</v>
      </c>
      <c r="AR96" s="142" t="str">
        <f t="shared" si="54"/>
        <v>W</v>
      </c>
      <c r="AS96" s="131">
        <v>1388</v>
      </c>
      <c r="AT96" s="1"/>
      <c r="AU96" s="1"/>
      <c r="AV96" s="1"/>
      <c r="AW96" s="1"/>
      <c r="AX96" s="1"/>
      <c r="AZ96" s="151">
        <f t="shared" si="36"/>
        <v>1</v>
      </c>
      <c r="BA96" s="142" t="str">
        <f t="shared" si="55"/>
        <v>SF</v>
      </c>
      <c r="BB96" s="131">
        <v>1592</v>
      </c>
      <c r="BC96" s="1"/>
      <c r="BD96" s="1"/>
      <c r="BE96" s="1"/>
      <c r="BF96" s="1"/>
      <c r="BG96" s="1"/>
      <c r="BI96" s="151">
        <f t="shared" si="37"/>
        <v>1</v>
      </c>
      <c r="BJ96" s="142" t="str">
        <f t="shared" si="56"/>
        <v>SF</v>
      </c>
      <c r="BK96" s="131">
        <v>1718</v>
      </c>
      <c r="BL96" s="1"/>
      <c r="BM96" s="1"/>
      <c r="BN96" s="1"/>
      <c r="BO96" s="1"/>
      <c r="BP96" s="1"/>
      <c r="BR96" s="151">
        <f t="shared" si="38"/>
        <v>1</v>
      </c>
      <c r="BS96" s="142" t="str">
        <f t="shared" si="57"/>
        <v>QF</v>
      </c>
      <c r="BT96" s="131">
        <v>2165</v>
      </c>
      <c r="BU96" s="1"/>
      <c r="BV96" s="1"/>
      <c r="BW96" s="1"/>
      <c r="BX96" s="1"/>
      <c r="BY96" s="1"/>
      <c r="BZ96" s="98"/>
      <c r="CA96" s="151">
        <f t="shared" si="39"/>
        <v>1</v>
      </c>
      <c r="CB96" s="142" t="str">
        <f t="shared" si="58"/>
        <v>SF</v>
      </c>
      <c r="CC96" s="162">
        <v>2337</v>
      </c>
      <c r="CD96" s="1"/>
      <c r="CE96" s="1"/>
      <c r="CF96" s="1"/>
      <c r="CG96" s="1"/>
      <c r="CH96" s="1"/>
      <c r="CJ96" s="164">
        <f t="shared" si="40"/>
        <v>1</v>
      </c>
      <c r="CK96" s="142" t="str">
        <f t="shared" si="59"/>
        <v>W</v>
      </c>
      <c r="CL96" s="162">
        <v>2753</v>
      </c>
      <c r="CM96" s="1"/>
      <c r="CN96" s="1"/>
      <c r="CO96" s="1"/>
      <c r="CP96" s="1"/>
      <c r="CQ96" s="1"/>
      <c r="CS96" s="164">
        <f t="shared" si="60"/>
        <v>1</v>
      </c>
      <c r="CT96" s="142" t="str">
        <f t="shared" si="61"/>
        <v>QF</v>
      </c>
      <c r="CU96" s="162">
        <v>3234</v>
      </c>
      <c r="DB96" s="164">
        <f t="shared" si="62"/>
        <v>1</v>
      </c>
      <c r="DC96" s="142" t="str">
        <f t="shared" si="63"/>
        <v>QF</v>
      </c>
      <c r="DD96" s="131">
        <v>3456</v>
      </c>
      <c r="DK96" s="164">
        <f t="shared" si="64"/>
        <v>1</v>
      </c>
      <c r="DL96" s="142" t="str">
        <f t="shared" si="65"/>
        <v>SF</v>
      </c>
      <c r="DM96" s="131">
        <v>3481</v>
      </c>
      <c r="DT96" s="164">
        <f t="shared" si="66"/>
        <v>1</v>
      </c>
      <c r="DU96" s="142" t="str">
        <f t="shared" si="67"/>
        <v>QF</v>
      </c>
      <c r="DV96" s="131">
        <v>4334</v>
      </c>
      <c r="EC96" s="164">
        <f t="shared" si="68"/>
        <v>1</v>
      </c>
      <c r="ED96" s="142" t="str">
        <f t="shared" si="46"/>
        <v>W</v>
      </c>
      <c r="EE96" s="163">
        <v>2590</v>
      </c>
      <c r="EL96" s="164">
        <f t="shared" si="45"/>
        <v>1</v>
      </c>
      <c r="EM96" s="142" t="str">
        <f t="shared" si="70"/>
        <v>F</v>
      </c>
      <c r="EN96" s="196">
        <v>1574</v>
      </c>
      <c r="EO96" s="212">
        <v>3132</v>
      </c>
      <c r="EV96" s="164">
        <f t="shared" si="69"/>
        <v>1</v>
      </c>
      <c r="EW96" t="str">
        <f t="shared" si="50"/>
        <v>QF</v>
      </c>
      <c r="EX96" s="487">
        <v>1418</v>
      </c>
      <c r="EY96" s="487">
        <v>3641</v>
      </c>
    </row>
    <row r="97" spans="1:155" x14ac:dyDescent="0.25">
      <c r="A97" s="151"/>
      <c r="B97" s="151"/>
      <c r="C97" s="2"/>
      <c r="D97" s="2"/>
      <c r="E97" s="1"/>
      <c r="F97" s="1"/>
      <c r="G97" s="1"/>
      <c r="I97" s="151"/>
      <c r="J97" s="151"/>
      <c r="K97" s="2"/>
      <c r="L97" s="2"/>
      <c r="M97" s="1"/>
      <c r="N97" s="1"/>
      <c r="O97" s="1"/>
      <c r="Q97" s="151">
        <f t="shared" si="47"/>
        <v>0</v>
      </c>
      <c r="R97" s="142"/>
      <c r="S97" s="126"/>
      <c r="T97" s="1"/>
      <c r="U97" s="1"/>
      <c r="V97" s="1"/>
      <c r="W97" s="1"/>
      <c r="Y97" s="151">
        <f t="shared" si="48"/>
        <v>1</v>
      </c>
      <c r="Z97" s="142" t="str">
        <f t="shared" si="52"/>
        <v>QF</v>
      </c>
      <c r="AA97" s="126">
        <v>930</v>
      </c>
      <c r="AB97" s="1"/>
      <c r="AC97" s="1"/>
      <c r="AD97" s="1"/>
      <c r="AE97" s="1"/>
      <c r="AF97" s="1"/>
      <c r="AH97" s="151">
        <f t="shared" si="49"/>
        <v>1</v>
      </c>
      <c r="AI97" s="142" t="str">
        <f t="shared" si="53"/>
        <v>QF</v>
      </c>
      <c r="AJ97" s="128">
        <v>1038</v>
      </c>
      <c r="AK97" s="1"/>
      <c r="AL97" s="1"/>
      <c r="AM97" s="1"/>
      <c r="AN97" s="1"/>
      <c r="AO97" s="1"/>
      <c r="AQ97" s="151">
        <f t="shared" si="35"/>
        <v>1</v>
      </c>
      <c r="AR97" s="142" t="str">
        <f t="shared" si="54"/>
        <v>SF</v>
      </c>
      <c r="AS97" s="131">
        <v>1391</v>
      </c>
      <c r="AT97" s="1"/>
      <c r="AU97" s="1"/>
      <c r="AV97" s="1"/>
      <c r="AW97" s="1"/>
      <c r="AX97" s="1"/>
      <c r="AZ97" s="151">
        <f t="shared" si="36"/>
        <v>1</v>
      </c>
      <c r="BA97" s="142" t="str">
        <f t="shared" si="55"/>
        <v>SF</v>
      </c>
      <c r="BB97" s="131">
        <v>1647</v>
      </c>
      <c r="BC97" s="1"/>
      <c r="BD97" s="1"/>
      <c r="BE97" s="1"/>
      <c r="BF97" s="1"/>
      <c r="BG97" s="1"/>
      <c r="BI97" s="151">
        <f t="shared" si="37"/>
        <v>1</v>
      </c>
      <c r="BJ97" s="142" t="str">
        <f t="shared" si="56"/>
        <v>QF</v>
      </c>
      <c r="BK97" s="131">
        <v>1756</v>
      </c>
      <c r="BL97" s="1"/>
      <c r="BM97" s="1"/>
      <c r="BN97" s="1"/>
      <c r="BO97" s="1"/>
      <c r="BP97" s="1"/>
      <c r="BR97" s="151">
        <f t="shared" si="38"/>
        <v>1</v>
      </c>
      <c r="BS97" s="142" t="str">
        <f t="shared" si="57"/>
        <v>QF</v>
      </c>
      <c r="BT97" s="131">
        <v>2166</v>
      </c>
      <c r="BU97" s="1"/>
      <c r="BV97" s="1"/>
      <c r="BW97" s="1"/>
      <c r="BX97" s="1"/>
      <c r="BY97" s="1"/>
      <c r="BZ97" s="151"/>
      <c r="CA97" s="151">
        <f t="shared" si="39"/>
        <v>1</v>
      </c>
      <c r="CB97" s="142" t="str">
        <f t="shared" si="58"/>
        <v>QF</v>
      </c>
      <c r="CC97" s="162">
        <v>2340</v>
      </c>
      <c r="CD97" s="1"/>
      <c r="CE97" s="1"/>
      <c r="CF97" s="1"/>
      <c r="CG97" s="1"/>
      <c r="CH97" s="1"/>
      <c r="CJ97" s="164">
        <f t="shared" si="40"/>
        <v>1</v>
      </c>
      <c r="CK97" s="142" t="str">
        <f t="shared" si="59"/>
        <v>QF</v>
      </c>
      <c r="CL97" s="162">
        <v>2771</v>
      </c>
      <c r="CM97" s="1"/>
      <c r="CN97" s="1"/>
      <c r="CO97" s="1"/>
      <c r="CP97" s="1"/>
      <c r="CQ97" s="1"/>
      <c r="CS97" s="164">
        <f t="shared" si="60"/>
        <v>1</v>
      </c>
      <c r="CT97" s="142" t="str">
        <f t="shared" si="61"/>
        <v>QF</v>
      </c>
      <c r="CU97" s="162">
        <v>3256</v>
      </c>
      <c r="DB97" s="164">
        <f t="shared" si="62"/>
        <v>1</v>
      </c>
      <c r="DC97" s="142" t="str">
        <f t="shared" si="63"/>
        <v>QF</v>
      </c>
      <c r="DD97" s="131">
        <v>3494</v>
      </c>
      <c r="DK97" s="164">
        <f t="shared" si="64"/>
        <v>1</v>
      </c>
      <c r="DL97" s="142" t="str">
        <f t="shared" si="65"/>
        <v>SF</v>
      </c>
      <c r="DM97" s="131">
        <v>3528</v>
      </c>
      <c r="DT97" s="164">
        <f t="shared" si="66"/>
        <v>1</v>
      </c>
      <c r="DU97" s="142" t="str">
        <f t="shared" si="67"/>
        <v>QF</v>
      </c>
      <c r="DV97" s="131">
        <v>4450</v>
      </c>
      <c r="EC97" s="164">
        <f t="shared" si="68"/>
        <v>1</v>
      </c>
      <c r="ED97" s="142" t="str">
        <f t="shared" ref="ED97:ED115" si="71">IF(ISNA(MATCH(EE97,EF$4:EF$119,0)),"QF",IF(ISNA(MATCH(EE97,EG$4:EG$119,0)),"SF",IF(ISNA(MATCH(EE97,EH$4:EH$119,0)),"F",IF(ISNA(MATCH(EE97,EI$4:EI$119,0)),"W",IF(ISNA(MATCH(EE97,EJ$4:EJ$119,0)),"WF","WC")))))</f>
        <v>WC</v>
      </c>
      <c r="EE97" s="163">
        <v>2848</v>
      </c>
      <c r="EL97" s="164">
        <f t="shared" si="45"/>
        <v>1</v>
      </c>
      <c r="EM97" s="142" t="str">
        <f t="shared" si="70"/>
        <v>SF</v>
      </c>
      <c r="EN97" s="196">
        <v>1592</v>
      </c>
      <c r="EO97" s="212">
        <v>3255</v>
      </c>
      <c r="EV97" s="164">
        <f t="shared" si="69"/>
        <v>1</v>
      </c>
      <c r="EW97" t="str">
        <f t="shared" si="50"/>
        <v>QF</v>
      </c>
      <c r="EX97" s="487">
        <v>1425</v>
      </c>
      <c r="EY97" s="487">
        <v>3683</v>
      </c>
    </row>
    <row r="98" spans="1:155" x14ac:dyDescent="0.25">
      <c r="A98" s="151"/>
      <c r="B98" s="151"/>
      <c r="C98" s="2"/>
      <c r="D98" s="2"/>
      <c r="E98" s="1"/>
      <c r="F98" s="1"/>
      <c r="G98" s="1"/>
      <c r="I98" s="151"/>
      <c r="J98" s="151"/>
      <c r="K98" s="2"/>
      <c r="L98" s="2"/>
      <c r="M98" s="1"/>
      <c r="N98" s="1"/>
      <c r="O98" s="1"/>
      <c r="Q98" s="151">
        <f t="shared" si="47"/>
        <v>0</v>
      </c>
      <c r="R98" s="142"/>
      <c r="S98" s="126"/>
      <c r="T98" s="1"/>
      <c r="U98" s="1"/>
      <c r="V98" s="1"/>
      <c r="W98" s="1"/>
      <c r="Y98" s="151">
        <f t="shared" si="48"/>
        <v>1</v>
      </c>
      <c r="Z98" s="142" t="str">
        <f t="shared" si="52"/>
        <v>QF</v>
      </c>
      <c r="AA98" s="126">
        <v>942</v>
      </c>
      <c r="AB98" s="1"/>
      <c r="AC98" s="1"/>
      <c r="AD98" s="1"/>
      <c r="AE98" s="1"/>
      <c r="AF98" s="1"/>
      <c r="AH98" s="151">
        <f t="shared" si="49"/>
        <v>1</v>
      </c>
      <c r="AI98" s="142" t="str">
        <f t="shared" si="53"/>
        <v>QF</v>
      </c>
      <c r="AJ98" s="126">
        <v>1108</v>
      </c>
      <c r="AK98" s="1"/>
      <c r="AL98" s="1"/>
      <c r="AM98" s="1"/>
      <c r="AN98" s="1"/>
      <c r="AO98" s="1"/>
      <c r="AQ98" s="151">
        <f t="shared" si="35"/>
        <v>1</v>
      </c>
      <c r="AR98" s="142" t="str">
        <f t="shared" si="54"/>
        <v>QF</v>
      </c>
      <c r="AS98" s="131">
        <v>1403</v>
      </c>
      <c r="AT98" s="1"/>
      <c r="AU98" s="1"/>
      <c r="AV98" s="1"/>
      <c r="AW98" s="1"/>
      <c r="AX98" s="1"/>
      <c r="AZ98" s="151">
        <f t="shared" si="36"/>
        <v>1</v>
      </c>
      <c r="BA98" s="142" t="str">
        <f t="shared" si="55"/>
        <v>QF</v>
      </c>
      <c r="BB98" s="131">
        <v>1648</v>
      </c>
      <c r="BC98" s="1"/>
      <c r="BD98" s="1"/>
      <c r="BE98" s="1"/>
      <c r="BF98" s="1"/>
      <c r="BG98" s="1"/>
      <c r="BI98" s="151">
        <f t="shared" si="37"/>
        <v>1</v>
      </c>
      <c r="BJ98" s="142" t="str">
        <f t="shared" si="56"/>
        <v>QF</v>
      </c>
      <c r="BK98" s="131">
        <v>1816</v>
      </c>
      <c r="BL98" s="1"/>
      <c r="BM98" s="1"/>
      <c r="BN98" s="1"/>
      <c r="BO98" s="1"/>
      <c r="BP98" s="1"/>
      <c r="BR98" s="151">
        <f t="shared" si="38"/>
        <v>1</v>
      </c>
      <c r="BS98" s="142" t="str">
        <f t="shared" si="57"/>
        <v>QF</v>
      </c>
      <c r="BT98" s="131">
        <v>2194</v>
      </c>
      <c r="BU98" s="1"/>
      <c r="BV98" s="1"/>
      <c r="BW98" s="1"/>
      <c r="BX98" s="1"/>
      <c r="BY98" s="1"/>
      <c r="BZ98" s="98"/>
      <c r="CA98" s="151">
        <f t="shared" si="39"/>
        <v>1</v>
      </c>
      <c r="CB98" s="142" t="str">
        <f t="shared" si="58"/>
        <v>QF</v>
      </c>
      <c r="CC98" s="162">
        <v>2344</v>
      </c>
      <c r="CD98" s="1"/>
      <c r="CE98" s="1"/>
      <c r="CF98" s="1"/>
      <c r="CG98" s="1"/>
      <c r="CH98" s="1"/>
      <c r="CJ98" s="164">
        <f t="shared" si="40"/>
        <v>1</v>
      </c>
      <c r="CK98" s="142" t="str">
        <f t="shared" si="59"/>
        <v>F</v>
      </c>
      <c r="CL98" s="162">
        <v>2775</v>
      </c>
      <c r="CM98" s="1"/>
      <c r="CN98" s="1"/>
      <c r="CO98" s="1"/>
      <c r="CP98" s="1"/>
      <c r="CQ98" s="1"/>
      <c r="CS98" s="164">
        <f t="shared" si="60"/>
        <v>1</v>
      </c>
      <c r="CT98" s="142" t="str">
        <f t="shared" si="61"/>
        <v>QF</v>
      </c>
      <c r="CU98" s="162">
        <v>3280</v>
      </c>
      <c r="DB98" s="164">
        <f t="shared" si="62"/>
        <v>1</v>
      </c>
      <c r="DC98" s="142" t="str">
        <f t="shared" si="63"/>
        <v>QF</v>
      </c>
      <c r="DD98" s="131">
        <v>3539</v>
      </c>
      <c r="DK98" s="164">
        <f t="shared" si="64"/>
        <v>1</v>
      </c>
      <c r="DL98" s="142" t="str">
        <f t="shared" si="65"/>
        <v>F</v>
      </c>
      <c r="DM98" s="131">
        <v>4143</v>
      </c>
      <c r="DT98" s="164">
        <f t="shared" si="66"/>
        <v>1</v>
      </c>
      <c r="DU98" s="142" t="str">
        <f t="shared" si="67"/>
        <v>QF</v>
      </c>
      <c r="DV98" s="131">
        <v>4565</v>
      </c>
      <c r="EC98" s="164">
        <f t="shared" si="68"/>
        <v>1</v>
      </c>
      <c r="ED98" s="142" t="str">
        <f t="shared" si="71"/>
        <v>SF</v>
      </c>
      <c r="EE98" s="163">
        <v>2907</v>
      </c>
      <c r="EL98" s="164">
        <f t="shared" si="45"/>
        <v>1</v>
      </c>
      <c r="EM98" s="142" t="str">
        <f t="shared" si="70"/>
        <v>QF</v>
      </c>
      <c r="EN98" s="196">
        <v>1595</v>
      </c>
      <c r="EO98" s="212">
        <v>3310</v>
      </c>
      <c r="EV98" s="164">
        <f t="shared" si="69"/>
        <v>1</v>
      </c>
      <c r="EW98" t="str">
        <f t="shared" si="50"/>
        <v>SF</v>
      </c>
      <c r="EX98" s="487">
        <v>1477</v>
      </c>
      <c r="EY98" s="487">
        <v>3937</v>
      </c>
    </row>
    <row r="99" spans="1:155" ht="13" thickBot="1" x14ac:dyDescent="0.3">
      <c r="A99" s="98"/>
      <c r="B99" s="151"/>
      <c r="C99" s="2"/>
      <c r="D99" s="2"/>
      <c r="E99" s="1"/>
      <c r="F99" s="1"/>
      <c r="G99" s="1"/>
      <c r="I99" s="98"/>
      <c r="J99" s="151"/>
      <c r="K99" s="2"/>
      <c r="L99" s="2"/>
      <c r="M99" s="1"/>
      <c r="N99" s="1"/>
      <c r="O99" s="1"/>
      <c r="Q99" s="151">
        <f t="shared" si="47"/>
        <v>0</v>
      </c>
      <c r="R99" s="142"/>
      <c r="S99" s="129"/>
      <c r="T99" s="1"/>
      <c r="U99" s="1"/>
      <c r="V99" s="1"/>
      <c r="W99" s="1"/>
      <c r="Y99" s="151">
        <f t="shared" si="48"/>
        <v>1</v>
      </c>
      <c r="Z99" s="142" t="str">
        <f t="shared" si="52"/>
        <v>QF</v>
      </c>
      <c r="AA99" s="129">
        <v>987</v>
      </c>
      <c r="AB99" s="1"/>
      <c r="AC99" s="1"/>
      <c r="AD99" s="1"/>
      <c r="AE99" s="1"/>
      <c r="AF99" s="1"/>
      <c r="AH99" s="151">
        <f t="shared" si="49"/>
        <v>1</v>
      </c>
      <c r="AI99" s="142" t="str">
        <f t="shared" si="53"/>
        <v>SF</v>
      </c>
      <c r="AJ99" s="129">
        <v>1114</v>
      </c>
      <c r="AK99" s="1"/>
      <c r="AL99" s="1"/>
      <c r="AM99" s="1"/>
      <c r="AN99" s="1"/>
      <c r="AO99" s="1"/>
      <c r="AQ99" s="151">
        <f t="shared" si="35"/>
        <v>1</v>
      </c>
      <c r="AR99" s="142" t="str">
        <f t="shared" si="54"/>
        <v>SF</v>
      </c>
      <c r="AS99" s="132">
        <v>1405</v>
      </c>
      <c r="AT99" s="1"/>
      <c r="AU99" s="1"/>
      <c r="AV99" s="1"/>
      <c r="AW99" s="1"/>
      <c r="AX99" s="1"/>
      <c r="AZ99" s="151">
        <f t="shared" si="36"/>
        <v>1</v>
      </c>
      <c r="BA99" s="142" t="str">
        <f t="shared" si="55"/>
        <v>QF</v>
      </c>
      <c r="BB99" s="132">
        <v>1680</v>
      </c>
      <c r="BC99" s="1"/>
      <c r="BD99" s="1"/>
      <c r="BE99" s="1"/>
      <c r="BF99" s="1"/>
      <c r="BG99" s="1"/>
      <c r="BI99" s="151">
        <f t="shared" si="37"/>
        <v>1</v>
      </c>
      <c r="BJ99" s="142" t="str">
        <f t="shared" si="56"/>
        <v>F</v>
      </c>
      <c r="BK99" s="132">
        <v>1902</v>
      </c>
      <c r="BL99" s="1"/>
      <c r="BM99" s="1"/>
      <c r="BN99" s="1"/>
      <c r="BO99" s="1"/>
      <c r="BP99" s="1"/>
      <c r="BR99" s="151">
        <f t="shared" si="38"/>
        <v>1</v>
      </c>
      <c r="BS99" s="142" t="str">
        <f t="shared" si="57"/>
        <v>QF</v>
      </c>
      <c r="BT99" s="153">
        <v>2272</v>
      </c>
      <c r="BU99" s="1"/>
      <c r="BV99" s="1"/>
      <c r="BW99" s="1"/>
      <c r="BX99" s="1"/>
      <c r="BY99" s="1"/>
      <c r="BZ99" s="98"/>
      <c r="CA99" s="151">
        <f t="shared" si="39"/>
        <v>1</v>
      </c>
      <c r="CB99" s="142" t="str">
        <f t="shared" si="58"/>
        <v>QF</v>
      </c>
      <c r="CC99" s="165">
        <v>2591</v>
      </c>
      <c r="CD99" s="1"/>
      <c r="CE99" s="1"/>
      <c r="CF99" s="1"/>
      <c r="CG99" s="1"/>
      <c r="CH99" s="1"/>
      <c r="CJ99" s="164">
        <f t="shared" si="40"/>
        <v>1</v>
      </c>
      <c r="CK99" s="142" t="str">
        <f t="shared" si="59"/>
        <v>SF</v>
      </c>
      <c r="CL99" s="165">
        <v>2970</v>
      </c>
      <c r="CM99" s="1"/>
      <c r="CN99" s="1"/>
      <c r="CO99" s="1"/>
      <c r="CP99" s="1"/>
      <c r="CQ99" s="1"/>
      <c r="CS99" s="164">
        <f t="shared" si="60"/>
        <v>1</v>
      </c>
      <c r="CT99" s="142" t="str">
        <f t="shared" si="61"/>
        <v>W</v>
      </c>
      <c r="CU99" s="165">
        <v>3357</v>
      </c>
      <c r="DB99" s="164">
        <f t="shared" si="62"/>
        <v>1</v>
      </c>
      <c r="DC99" s="142" t="str">
        <f t="shared" si="63"/>
        <v>F</v>
      </c>
      <c r="DD99" s="132">
        <v>3747</v>
      </c>
      <c r="DK99" s="164">
        <f t="shared" si="64"/>
        <v>1</v>
      </c>
      <c r="DL99" s="142" t="str">
        <f t="shared" si="65"/>
        <v>W</v>
      </c>
      <c r="DM99" s="132">
        <v>4334</v>
      </c>
      <c r="DT99" s="164">
        <f t="shared" si="66"/>
        <v>1</v>
      </c>
      <c r="DU99" s="142" t="str">
        <f t="shared" si="67"/>
        <v>F</v>
      </c>
      <c r="DV99" s="132">
        <v>4814</v>
      </c>
      <c r="EC99" s="164">
        <f t="shared" si="68"/>
        <v>1</v>
      </c>
      <c r="ED99" s="142" t="str">
        <f t="shared" si="71"/>
        <v>SF</v>
      </c>
      <c r="EE99" s="163">
        <v>2928</v>
      </c>
      <c r="EL99" s="164">
        <f t="shared" si="45"/>
        <v>1</v>
      </c>
      <c r="EM99" s="142" t="str">
        <f t="shared" si="70"/>
        <v>SF</v>
      </c>
      <c r="EN99" s="196">
        <v>1619</v>
      </c>
      <c r="EO99" s="212">
        <v>3339</v>
      </c>
      <c r="EV99" s="164">
        <f t="shared" si="69"/>
        <v>1</v>
      </c>
      <c r="EW99" t="str">
        <f t="shared" si="50"/>
        <v>W</v>
      </c>
      <c r="EX99" s="487">
        <v>1501</v>
      </c>
      <c r="EY99" s="487">
        <v>3990</v>
      </c>
    </row>
    <row r="100" spans="1:155" x14ac:dyDescent="0.25">
      <c r="A100" s="97"/>
      <c r="B100" s="97"/>
      <c r="C100" s="97"/>
      <c r="D100" s="97"/>
      <c r="I100" s="97"/>
      <c r="J100" s="97"/>
      <c r="K100" s="97"/>
      <c r="L100" s="97"/>
      <c r="Y100" s="98"/>
      <c r="Z100" s="164"/>
      <c r="CA100" s="98"/>
      <c r="CB100" s="98"/>
      <c r="CJ100" s="98"/>
      <c r="CK100" s="98"/>
      <c r="CS100" s="98"/>
      <c r="CT100" s="98"/>
      <c r="EC100" s="164">
        <f t="shared" si="68"/>
        <v>1</v>
      </c>
      <c r="ED100" s="142" t="str">
        <f t="shared" si="71"/>
        <v>QF</v>
      </c>
      <c r="EE100" s="196">
        <v>2959</v>
      </c>
      <c r="EL100" s="164">
        <f t="shared" si="45"/>
        <v>1</v>
      </c>
      <c r="EM100" s="142" t="str">
        <f t="shared" si="70"/>
        <v>SF</v>
      </c>
      <c r="EN100" s="196">
        <v>1625</v>
      </c>
      <c r="EO100" s="212">
        <v>3360</v>
      </c>
      <c r="EV100" s="164">
        <f t="shared" si="69"/>
        <v>1</v>
      </c>
      <c r="EW100" t="str">
        <f t="shared" si="50"/>
        <v>QF</v>
      </c>
      <c r="EX100" s="487">
        <v>1519</v>
      </c>
      <c r="EY100" s="487">
        <v>4003</v>
      </c>
    </row>
    <row r="101" spans="1:155" x14ac:dyDescent="0.25">
      <c r="A101" s="97"/>
      <c r="B101" s="97"/>
      <c r="C101" s="97"/>
      <c r="D101" s="97"/>
      <c r="I101" s="97"/>
      <c r="J101" s="97"/>
      <c r="K101" s="97"/>
      <c r="L101" s="97"/>
      <c r="CA101" s="98"/>
      <c r="CB101" s="98"/>
      <c r="CJ101" s="98"/>
      <c r="CK101" s="98"/>
      <c r="CS101" s="98"/>
      <c r="CT101" s="98"/>
      <c r="EC101" s="164">
        <f t="shared" si="68"/>
        <v>1</v>
      </c>
      <c r="ED101" s="142" t="str">
        <f t="shared" si="71"/>
        <v>SF</v>
      </c>
      <c r="EE101" s="196">
        <v>3098</v>
      </c>
      <c r="EL101" s="164">
        <f t="shared" si="45"/>
        <v>1</v>
      </c>
      <c r="EM101" s="142" t="str">
        <f t="shared" si="70"/>
        <v>F</v>
      </c>
      <c r="EN101" s="196">
        <v>1640</v>
      </c>
      <c r="EO101" s="212">
        <v>3476</v>
      </c>
      <c r="EV101" s="164">
        <f t="shared" si="69"/>
        <v>1</v>
      </c>
      <c r="EW101" t="str">
        <f t="shared" si="50"/>
        <v>QF</v>
      </c>
      <c r="EX101" s="487">
        <v>1538</v>
      </c>
      <c r="EY101" s="487">
        <v>4009</v>
      </c>
    </row>
    <row r="102" spans="1:155" x14ac:dyDescent="0.25">
      <c r="CA102" s="98"/>
      <c r="CB102" s="98"/>
      <c r="CJ102" s="98"/>
      <c r="CK102" s="98"/>
      <c r="CS102" s="98"/>
      <c r="CT102" s="98"/>
      <c r="EC102" s="164">
        <f t="shared" si="68"/>
        <v>1</v>
      </c>
      <c r="ED102" s="142" t="str">
        <f t="shared" si="71"/>
        <v>QF</v>
      </c>
      <c r="EE102" s="196">
        <v>3284</v>
      </c>
      <c r="EL102" s="164">
        <f t="shared" si="45"/>
        <v>1</v>
      </c>
      <c r="EM102" s="142" t="str">
        <f t="shared" si="70"/>
        <v>QF</v>
      </c>
      <c r="EN102" s="196">
        <v>1658</v>
      </c>
      <c r="EO102" s="212">
        <v>3539</v>
      </c>
      <c r="EV102" s="164">
        <f t="shared" si="69"/>
        <v>1</v>
      </c>
      <c r="EW102" t="str">
        <f t="shared" si="50"/>
        <v>QF</v>
      </c>
      <c r="EX102" s="487">
        <v>1540</v>
      </c>
      <c r="EY102" s="487">
        <v>4028</v>
      </c>
    </row>
    <row r="103" spans="1:155" x14ac:dyDescent="0.25">
      <c r="CA103" s="151"/>
      <c r="CB103" s="151"/>
      <c r="CJ103" s="151"/>
      <c r="CK103" s="151"/>
      <c r="CS103" s="151"/>
      <c r="CT103" s="151"/>
      <c r="EC103" s="164">
        <f t="shared" si="68"/>
        <v>1</v>
      </c>
      <c r="ED103" s="142" t="str">
        <f t="shared" si="71"/>
        <v>QF</v>
      </c>
      <c r="EE103" s="196">
        <v>3310</v>
      </c>
      <c r="EL103" s="164">
        <f t="shared" si="45"/>
        <v>1</v>
      </c>
      <c r="EM103" s="142" t="str">
        <f t="shared" si="70"/>
        <v>WC</v>
      </c>
      <c r="EN103" s="196">
        <v>1671</v>
      </c>
      <c r="EO103" s="212">
        <v>3618</v>
      </c>
      <c r="EV103" s="164">
        <f t="shared" si="69"/>
        <v>1</v>
      </c>
      <c r="EW103" t="str">
        <f t="shared" si="50"/>
        <v>SF</v>
      </c>
      <c r="EX103" s="487">
        <v>1619</v>
      </c>
      <c r="EY103" s="487">
        <v>4039</v>
      </c>
    </row>
    <row r="104" spans="1:155" x14ac:dyDescent="0.25">
      <c r="CA104" s="98"/>
      <c r="CB104" s="98"/>
      <c r="CJ104" s="98"/>
      <c r="CK104" s="98"/>
      <c r="CS104" s="98"/>
      <c r="CT104" s="98"/>
      <c r="EC104" s="164">
        <f t="shared" si="68"/>
        <v>1</v>
      </c>
      <c r="ED104" s="142" t="str">
        <f t="shared" si="71"/>
        <v>SF</v>
      </c>
      <c r="EE104" s="196">
        <v>3393</v>
      </c>
      <c r="EL104" s="164">
        <f t="shared" si="45"/>
        <v>1</v>
      </c>
      <c r="EM104" s="142" t="str">
        <f t="shared" si="70"/>
        <v>SF</v>
      </c>
      <c r="EN104" s="196">
        <v>1676</v>
      </c>
      <c r="EO104" s="212">
        <v>3663</v>
      </c>
      <c r="EV104" s="164">
        <f t="shared" si="69"/>
        <v>1</v>
      </c>
      <c r="EW104" t="str">
        <f t="shared" si="50"/>
        <v>QF</v>
      </c>
      <c r="EX104" s="487">
        <v>1625</v>
      </c>
      <c r="EY104" s="487">
        <v>4334</v>
      </c>
    </row>
    <row r="105" spans="1:155" x14ac:dyDescent="0.25">
      <c r="CA105" s="238"/>
      <c r="CB105" s="238"/>
      <c r="CJ105" s="238"/>
      <c r="CK105" s="238"/>
      <c r="CS105" s="238"/>
      <c r="CT105" s="238"/>
      <c r="EC105" s="164">
        <f t="shared" si="68"/>
        <v>1</v>
      </c>
      <c r="ED105" s="142" t="str">
        <f t="shared" si="71"/>
        <v>QF</v>
      </c>
      <c r="EE105" s="196">
        <v>3476</v>
      </c>
      <c r="EL105" s="164">
        <f t="shared" si="45"/>
        <v>1</v>
      </c>
      <c r="EM105" s="142" t="str">
        <f t="shared" si="70"/>
        <v>WC</v>
      </c>
      <c r="EN105" s="196">
        <v>1678</v>
      </c>
      <c r="EO105" s="212">
        <v>3735</v>
      </c>
      <c r="EV105" s="164">
        <f t="shared" si="69"/>
        <v>1</v>
      </c>
      <c r="EW105" t="str">
        <f t="shared" si="50"/>
        <v>QF</v>
      </c>
      <c r="EX105" s="487">
        <v>1640</v>
      </c>
      <c r="EY105" s="487">
        <v>4564</v>
      </c>
    </row>
    <row r="106" spans="1:155" x14ac:dyDescent="0.25">
      <c r="CA106" s="238"/>
      <c r="CB106" s="238"/>
      <c r="CJ106" s="238"/>
      <c r="CK106" s="238"/>
      <c r="CS106" s="238"/>
      <c r="CT106" s="238"/>
      <c r="EC106" s="164">
        <f t="shared" si="68"/>
        <v>1</v>
      </c>
      <c r="ED106" s="142" t="str">
        <f t="shared" si="71"/>
        <v>QF</v>
      </c>
      <c r="EE106" s="196">
        <v>3478</v>
      </c>
      <c r="EL106" s="164">
        <f t="shared" si="45"/>
        <v>1</v>
      </c>
      <c r="EM106" s="142" t="str">
        <f t="shared" si="70"/>
        <v>F</v>
      </c>
      <c r="EN106" s="196">
        <v>1690</v>
      </c>
      <c r="EO106" s="212">
        <v>3824</v>
      </c>
      <c r="EV106" s="164">
        <f t="shared" si="69"/>
        <v>1</v>
      </c>
      <c r="EW106" t="str">
        <f t="shared" si="50"/>
        <v>SF</v>
      </c>
      <c r="EX106" s="487">
        <v>1662</v>
      </c>
      <c r="EY106" s="487">
        <v>4678</v>
      </c>
    </row>
    <row r="107" spans="1:155" x14ac:dyDescent="0.25">
      <c r="CA107" s="151"/>
      <c r="CB107" s="151"/>
      <c r="CJ107" s="151"/>
      <c r="CK107" s="151"/>
      <c r="CS107" s="151"/>
      <c r="CT107" s="151"/>
      <c r="EC107" s="164">
        <f t="shared" si="68"/>
        <v>1</v>
      </c>
      <c r="ED107" s="142" t="str">
        <f t="shared" si="71"/>
        <v>SF</v>
      </c>
      <c r="EE107" s="196">
        <v>3539</v>
      </c>
      <c r="EL107" s="164">
        <f t="shared" si="45"/>
        <v>1</v>
      </c>
      <c r="EM107" s="142" t="str">
        <f t="shared" si="70"/>
        <v>W</v>
      </c>
      <c r="EN107" s="196">
        <v>1711</v>
      </c>
      <c r="EO107" s="212">
        <v>3847</v>
      </c>
      <c r="EV107" s="164">
        <f t="shared" si="69"/>
        <v>1</v>
      </c>
      <c r="EW107" t="str">
        <f t="shared" si="50"/>
        <v>QF</v>
      </c>
      <c r="EX107" s="487">
        <v>1671</v>
      </c>
      <c r="EY107" s="487">
        <v>4967</v>
      </c>
    </row>
    <row r="108" spans="1:155" x14ac:dyDescent="0.25">
      <c r="CA108" s="151"/>
      <c r="CB108" s="151"/>
      <c r="CJ108" s="151"/>
      <c r="CK108" s="151"/>
      <c r="CS108" s="151"/>
      <c r="CT108" s="151"/>
      <c r="EC108" s="164">
        <f t="shared" si="68"/>
        <v>1</v>
      </c>
      <c r="ED108" s="142" t="str">
        <f t="shared" si="71"/>
        <v>QF</v>
      </c>
      <c r="EE108" s="196">
        <v>3683</v>
      </c>
      <c r="EL108" s="164">
        <f t="shared" si="45"/>
        <v>1</v>
      </c>
      <c r="EM108" s="142" t="str">
        <f t="shared" si="70"/>
        <v>SF</v>
      </c>
      <c r="EN108" s="196">
        <v>1717</v>
      </c>
      <c r="EO108" s="212">
        <v>3944</v>
      </c>
      <c r="EV108" s="164">
        <f t="shared" si="69"/>
        <v>1</v>
      </c>
      <c r="EW108" t="str">
        <f t="shared" si="50"/>
        <v>QF</v>
      </c>
      <c r="EX108" s="487">
        <v>1675</v>
      </c>
      <c r="EY108" s="487">
        <v>5050</v>
      </c>
    </row>
    <row r="109" spans="1:155" x14ac:dyDescent="0.25">
      <c r="CA109" s="98"/>
      <c r="CB109" s="98"/>
      <c r="CJ109" s="98"/>
      <c r="CK109" s="98"/>
      <c r="CS109" s="98"/>
      <c r="CT109" s="98"/>
      <c r="EC109" s="164">
        <f t="shared" si="68"/>
        <v>1</v>
      </c>
      <c r="ED109" s="142" t="str">
        <f t="shared" si="71"/>
        <v>SF</v>
      </c>
      <c r="EE109" s="196">
        <v>3928</v>
      </c>
      <c r="EL109" s="164">
        <f t="shared" si="45"/>
        <v>1</v>
      </c>
      <c r="EM109" s="142" t="str">
        <f t="shared" si="70"/>
        <v>F</v>
      </c>
      <c r="EN109" s="196">
        <v>1718</v>
      </c>
      <c r="EO109" s="212">
        <v>3996</v>
      </c>
      <c r="EV109" s="164">
        <f t="shared" si="69"/>
        <v>1</v>
      </c>
      <c r="EW109" t="str">
        <f t="shared" si="50"/>
        <v>QF</v>
      </c>
      <c r="EX109" s="487">
        <v>1676</v>
      </c>
      <c r="EY109" s="487">
        <v>5172</v>
      </c>
    </row>
    <row r="110" spans="1:155" x14ac:dyDescent="0.25">
      <c r="CA110" s="98"/>
      <c r="CB110" s="98"/>
      <c r="CJ110" s="98"/>
      <c r="CK110" s="98"/>
      <c r="CS110" s="98"/>
      <c r="CT110" s="98"/>
      <c r="EC110" s="164">
        <f t="shared" si="68"/>
        <v>1</v>
      </c>
      <c r="ED110" s="142" t="str">
        <f t="shared" si="71"/>
        <v>SF</v>
      </c>
      <c r="EE110" s="196">
        <v>4039</v>
      </c>
      <c r="EL110" s="164">
        <f t="shared" si="45"/>
        <v>1</v>
      </c>
      <c r="EM110" s="142" t="str">
        <f t="shared" si="70"/>
        <v>QF</v>
      </c>
      <c r="EN110" s="196">
        <v>1720</v>
      </c>
      <c r="EO110" s="212">
        <v>4039</v>
      </c>
      <c r="EV110" s="164">
        <f t="shared" si="69"/>
        <v>1</v>
      </c>
      <c r="EW110" t="str">
        <f t="shared" si="50"/>
        <v>WS</v>
      </c>
      <c r="EX110" s="487">
        <v>1678</v>
      </c>
      <c r="EY110" s="487">
        <v>5254</v>
      </c>
    </row>
    <row r="111" spans="1:155" x14ac:dyDescent="0.25">
      <c r="CA111" s="98"/>
      <c r="CB111" s="98"/>
      <c r="CJ111" s="98"/>
      <c r="CK111" s="98"/>
      <c r="CS111" s="98"/>
      <c r="CT111" s="98"/>
      <c r="EC111" s="164">
        <f t="shared" si="68"/>
        <v>1</v>
      </c>
      <c r="ED111" s="142" t="str">
        <f t="shared" si="71"/>
        <v>QF</v>
      </c>
      <c r="EE111" s="196">
        <v>4077</v>
      </c>
      <c r="EL111" s="164">
        <f t="shared" si="45"/>
        <v>1</v>
      </c>
      <c r="EM111" s="142" t="str">
        <f t="shared" si="70"/>
        <v>SF</v>
      </c>
      <c r="EN111" s="196">
        <v>1723</v>
      </c>
      <c r="EO111" s="212">
        <v>4061</v>
      </c>
      <c r="EV111" s="164">
        <f t="shared" si="69"/>
        <v>1</v>
      </c>
      <c r="EW111" t="str">
        <f t="shared" si="50"/>
        <v>WF</v>
      </c>
      <c r="EX111" s="487">
        <v>1690</v>
      </c>
      <c r="EY111" s="487">
        <v>5406</v>
      </c>
    </row>
    <row r="112" spans="1:155" x14ac:dyDescent="0.25">
      <c r="CA112" s="98"/>
      <c r="CB112" s="98"/>
      <c r="CJ112" s="98"/>
      <c r="CK112" s="98"/>
      <c r="CS112" s="98"/>
      <c r="CT112" s="98"/>
      <c r="EC112" s="164">
        <f t="shared" si="68"/>
        <v>1</v>
      </c>
      <c r="ED112" s="142" t="str">
        <f t="shared" si="71"/>
        <v>QF</v>
      </c>
      <c r="EE112" s="196">
        <v>4265</v>
      </c>
      <c r="EL112" s="164">
        <f t="shared" si="45"/>
        <v>1</v>
      </c>
      <c r="EM112" s="142" t="str">
        <f t="shared" si="70"/>
        <v>SF</v>
      </c>
      <c r="EN112" s="196">
        <v>1730</v>
      </c>
      <c r="EO112" s="212">
        <v>4143</v>
      </c>
      <c r="EV112" s="164">
        <f t="shared" si="69"/>
        <v>1</v>
      </c>
      <c r="EW112" t="str">
        <f t="shared" si="50"/>
        <v>QF</v>
      </c>
      <c r="EX112" s="487">
        <v>1712</v>
      </c>
      <c r="EY112" s="487">
        <v>5460</v>
      </c>
    </row>
    <row r="113" spans="79:155" x14ac:dyDescent="0.25">
      <c r="CA113" s="238"/>
      <c r="CB113" s="238"/>
      <c r="CJ113" s="238"/>
      <c r="CK113" s="238"/>
      <c r="CS113" s="238"/>
      <c r="CT113" s="238"/>
      <c r="EC113" s="164">
        <f t="shared" si="68"/>
        <v>1</v>
      </c>
      <c r="ED113" s="142" t="str">
        <f t="shared" si="71"/>
        <v>SF</v>
      </c>
      <c r="EE113" s="196">
        <v>4334</v>
      </c>
      <c r="EL113" s="164">
        <f t="shared" si="45"/>
        <v>1</v>
      </c>
      <c r="EM113" s="142" t="str">
        <f t="shared" si="70"/>
        <v>QF</v>
      </c>
      <c r="EN113" s="196">
        <v>1741</v>
      </c>
      <c r="EO113" s="212">
        <v>4253</v>
      </c>
      <c r="EV113" s="164">
        <f t="shared" si="69"/>
        <v>1</v>
      </c>
      <c r="EW113" t="str">
        <f t="shared" si="50"/>
        <v>QF</v>
      </c>
      <c r="EX113" s="487">
        <v>1718</v>
      </c>
      <c r="EY113" s="487">
        <v>5842</v>
      </c>
    </row>
    <row r="114" spans="79:155" ht="13" thickBot="1" x14ac:dyDescent="0.3">
      <c r="CA114" s="151"/>
      <c r="CB114" s="151"/>
      <c r="CJ114" s="151"/>
      <c r="CK114" s="151"/>
      <c r="CS114" s="151"/>
      <c r="CT114" s="151"/>
      <c r="EC114" s="164">
        <f t="shared" si="68"/>
        <v>1</v>
      </c>
      <c r="ED114" s="142" t="str">
        <f t="shared" si="71"/>
        <v>F</v>
      </c>
      <c r="EE114" s="196">
        <v>4488</v>
      </c>
      <c r="EL114" s="164">
        <f t="shared" si="45"/>
        <v>1</v>
      </c>
      <c r="EM114" s="142" t="str">
        <f t="shared" si="70"/>
        <v>F</v>
      </c>
      <c r="EN114" s="196">
        <v>1756</v>
      </c>
      <c r="EO114" s="212">
        <v>4265</v>
      </c>
      <c r="EV114" s="164">
        <f t="shared" si="69"/>
        <v>1</v>
      </c>
      <c r="EW114" t="str">
        <f t="shared" si="50"/>
        <v>QF</v>
      </c>
      <c r="EX114" s="487">
        <v>1730</v>
      </c>
      <c r="EY114" s="517">
        <v>5895</v>
      </c>
    </row>
    <row r="115" spans="79:155" ht="13" thickBot="1" x14ac:dyDescent="0.3">
      <c r="CA115" s="238"/>
      <c r="CB115" s="238"/>
      <c r="CJ115" s="238"/>
      <c r="CK115" s="238"/>
      <c r="CS115" s="238"/>
      <c r="CT115" s="238"/>
      <c r="EC115" s="164">
        <f t="shared" si="68"/>
        <v>1</v>
      </c>
      <c r="ED115" s="153" t="str">
        <f t="shared" si="71"/>
        <v>SF</v>
      </c>
      <c r="EE115" s="201">
        <v>4911</v>
      </c>
      <c r="EL115" s="164">
        <f t="shared" si="45"/>
        <v>1</v>
      </c>
      <c r="EM115" s="142" t="str">
        <f t="shared" si="70"/>
        <v>QF</v>
      </c>
      <c r="EN115" s="196">
        <v>1806</v>
      </c>
      <c r="EO115" s="212">
        <v>4451</v>
      </c>
      <c r="EV115" s="164">
        <f t="shared" si="69"/>
        <v>1</v>
      </c>
      <c r="EW115" t="str">
        <f t="shared" si="50"/>
        <v>W</v>
      </c>
      <c r="EX115" s="487">
        <v>1731</v>
      </c>
    </row>
    <row r="116" spans="79:155" x14ac:dyDescent="0.25">
      <c r="CA116" s="98"/>
      <c r="CB116" s="98"/>
      <c r="CJ116" s="98"/>
      <c r="CK116" s="98"/>
      <c r="CS116" s="98"/>
      <c r="CT116" s="98"/>
      <c r="EL116" s="164">
        <f t="shared" ref="EL116:EL173" si="72">IF(ISTEXT(EM116),1,0)</f>
        <v>1</v>
      </c>
      <c r="EM116" s="142" t="str">
        <f t="shared" si="70"/>
        <v>QF</v>
      </c>
      <c r="EN116" s="196">
        <v>1816</v>
      </c>
      <c r="EO116" s="212">
        <v>4488</v>
      </c>
      <c r="EV116" s="164">
        <f t="shared" si="69"/>
        <v>1</v>
      </c>
      <c r="EW116" t="str">
        <f t="shared" si="50"/>
        <v>SF</v>
      </c>
      <c r="EX116" s="487">
        <v>1732</v>
      </c>
    </row>
    <row r="117" spans="79:155" x14ac:dyDescent="0.25">
      <c r="CA117" s="151"/>
      <c r="CB117" s="151"/>
      <c r="CJ117" s="151"/>
      <c r="CK117" s="151"/>
      <c r="CS117" s="151"/>
      <c r="CT117" s="151"/>
      <c r="EL117" s="164">
        <f t="shared" si="72"/>
        <v>1</v>
      </c>
      <c r="EM117" s="142" t="str">
        <f t="shared" si="70"/>
        <v>QF</v>
      </c>
      <c r="EN117" s="196">
        <v>1817</v>
      </c>
      <c r="EO117" s="212">
        <v>4522</v>
      </c>
      <c r="EV117" s="164">
        <f t="shared" si="69"/>
        <v>1</v>
      </c>
      <c r="EW117" t="str">
        <f t="shared" si="50"/>
        <v>QF</v>
      </c>
      <c r="EX117" s="487">
        <v>1747</v>
      </c>
    </row>
    <row r="118" spans="79:155" x14ac:dyDescent="0.25">
      <c r="CA118" s="151"/>
      <c r="CB118" s="151"/>
      <c r="CJ118" s="151"/>
      <c r="CK118" s="151"/>
      <c r="CS118" s="151"/>
      <c r="CT118" s="151"/>
      <c r="EL118" s="164">
        <f t="shared" si="72"/>
        <v>1</v>
      </c>
      <c r="EM118" s="142" t="str">
        <f t="shared" si="70"/>
        <v>QF</v>
      </c>
      <c r="EN118" s="196">
        <v>1885</v>
      </c>
      <c r="EO118" s="212">
        <v>4613</v>
      </c>
      <c r="EV118" s="164">
        <f t="shared" si="69"/>
        <v>1</v>
      </c>
      <c r="EW118" t="str">
        <f t="shared" si="50"/>
        <v>W</v>
      </c>
      <c r="EX118" s="487">
        <v>1756</v>
      </c>
    </row>
    <row r="119" spans="79:155" x14ac:dyDescent="0.25">
      <c r="CA119" s="98"/>
      <c r="CB119" s="98"/>
      <c r="CJ119" s="98"/>
      <c r="CK119" s="98"/>
      <c r="CS119" s="98"/>
      <c r="CT119" s="98"/>
      <c r="EL119" s="164">
        <f t="shared" si="72"/>
        <v>1</v>
      </c>
      <c r="EM119" s="142" t="str">
        <f t="shared" si="70"/>
        <v>SF</v>
      </c>
      <c r="EN119" s="196">
        <v>1918</v>
      </c>
      <c r="EO119" s="212">
        <v>4911</v>
      </c>
      <c r="EV119" s="164">
        <f t="shared" si="69"/>
        <v>1</v>
      </c>
      <c r="EW119" t="str">
        <f t="shared" si="50"/>
        <v>QF</v>
      </c>
      <c r="EX119" s="487">
        <v>1768</v>
      </c>
    </row>
    <row r="120" spans="79:155" x14ac:dyDescent="0.25">
      <c r="CA120" s="98"/>
      <c r="CB120" s="98"/>
      <c r="CJ120" s="98"/>
      <c r="CK120" s="98"/>
      <c r="CS120" s="98"/>
      <c r="CT120" s="98"/>
      <c r="EL120" s="164">
        <f t="shared" si="72"/>
        <v>1</v>
      </c>
      <c r="EM120" s="142" t="str">
        <f t="shared" si="70"/>
        <v>WS</v>
      </c>
      <c r="EN120" s="196">
        <v>1923</v>
      </c>
      <c r="EO120" s="212">
        <v>5431</v>
      </c>
      <c r="EV120" s="164">
        <f t="shared" si="69"/>
        <v>1</v>
      </c>
      <c r="EW120" t="str">
        <f t="shared" si="50"/>
        <v>W</v>
      </c>
      <c r="EX120" s="487">
        <v>1775</v>
      </c>
    </row>
    <row r="121" spans="79:155" x14ac:dyDescent="0.25">
      <c r="CA121" s="98"/>
      <c r="CB121" s="98"/>
      <c r="CJ121" s="98"/>
      <c r="CK121" s="98"/>
      <c r="CS121" s="98"/>
      <c r="CT121" s="98"/>
      <c r="EL121" s="164">
        <f t="shared" si="72"/>
        <v>1</v>
      </c>
      <c r="EM121" s="142" t="str">
        <f t="shared" si="70"/>
        <v>QF</v>
      </c>
      <c r="EN121" s="196">
        <v>1983</v>
      </c>
      <c r="EO121" s="212">
        <v>5571</v>
      </c>
      <c r="EV121" s="164">
        <f t="shared" si="69"/>
        <v>1</v>
      </c>
      <c r="EW121" t="str">
        <f t="shared" si="50"/>
        <v>QF</v>
      </c>
      <c r="EX121" s="487">
        <v>1796</v>
      </c>
    </row>
    <row r="122" spans="79:155" x14ac:dyDescent="0.25">
      <c r="CA122" s="98"/>
      <c r="CB122" s="98"/>
      <c r="CJ122" s="98"/>
      <c r="CK122" s="98"/>
      <c r="CS122" s="98"/>
      <c r="CT122" s="98"/>
      <c r="EL122" s="164">
        <f t="shared" si="72"/>
        <v>1</v>
      </c>
      <c r="EM122" s="142" t="str">
        <f t="shared" ref="EM122:EM143" si="73">IF(ISNA(MATCH(EN122,EO$4:EO$246,0)),"QF",IF(ISNA(MATCH(EN122,EP$4:EP$249,0)),"SF",IF(ISNA(MATCH(EN122,EQ$4:EQ$256,0)),"F",IF(ISNA(MATCH(EN122,ER$4:ER$256,0)),"W",IF(ISNA(MATCH(EN122,ES$4:ES$257,0)),"WS",IF(ISNA(MATCH(EN122,ET$4:ET$257,0)),"WF","WC"))))))</f>
        <v>SF</v>
      </c>
      <c r="EN122" s="196">
        <v>1986</v>
      </c>
      <c r="EO122" s="212">
        <v>5586</v>
      </c>
      <c r="EV122" s="164">
        <f t="shared" si="69"/>
        <v>1</v>
      </c>
      <c r="EW122" t="str">
        <f t="shared" si="50"/>
        <v>SF</v>
      </c>
      <c r="EX122" s="487">
        <v>1806</v>
      </c>
    </row>
    <row r="123" spans="79:155" ht="13" thickBot="1" x14ac:dyDescent="0.3">
      <c r="CA123" s="151"/>
      <c r="CB123" s="151"/>
      <c r="CJ123" s="151"/>
      <c r="CK123" s="151"/>
      <c r="CS123" s="151"/>
      <c r="CT123" s="151"/>
      <c r="EL123" s="164">
        <f t="shared" si="72"/>
        <v>1</v>
      </c>
      <c r="EM123" s="142" t="str">
        <f t="shared" si="73"/>
        <v>QF</v>
      </c>
      <c r="EN123" s="196">
        <v>2016</v>
      </c>
      <c r="EO123" s="213">
        <v>5659</v>
      </c>
      <c r="EV123" s="164">
        <f t="shared" si="69"/>
        <v>1</v>
      </c>
      <c r="EW123" t="str">
        <f t="shared" si="50"/>
        <v>QF</v>
      </c>
      <c r="EX123" s="487">
        <v>1918</v>
      </c>
    </row>
    <row r="124" spans="79:155" x14ac:dyDescent="0.25">
      <c r="CA124" s="98"/>
      <c r="CB124" s="98"/>
      <c r="CJ124" s="98"/>
      <c r="CK124" s="98"/>
      <c r="CS124" s="98"/>
      <c r="CT124" s="98"/>
      <c r="EL124" s="164">
        <f t="shared" si="72"/>
        <v>1</v>
      </c>
      <c r="EM124" s="142" t="str">
        <f t="shared" si="73"/>
        <v>QF</v>
      </c>
      <c r="EN124" s="196">
        <v>2039</v>
      </c>
      <c r="EV124" s="164">
        <f t="shared" si="69"/>
        <v>1</v>
      </c>
      <c r="EW124" t="str">
        <f t="shared" si="50"/>
        <v>QF</v>
      </c>
      <c r="EX124" s="487">
        <v>1983</v>
      </c>
    </row>
    <row r="125" spans="79:155" x14ac:dyDescent="0.25">
      <c r="CA125" s="238"/>
      <c r="CB125" s="238"/>
      <c r="CJ125" s="238"/>
      <c r="CK125" s="238"/>
      <c r="CS125" s="238"/>
      <c r="CT125" s="238"/>
      <c r="EL125" s="164">
        <f t="shared" si="72"/>
        <v>1</v>
      </c>
      <c r="EM125" s="142" t="str">
        <f t="shared" si="73"/>
        <v>F</v>
      </c>
      <c r="EN125" s="196">
        <v>2046</v>
      </c>
      <c r="EV125" s="164">
        <f t="shared" si="69"/>
        <v>1</v>
      </c>
      <c r="EW125" t="str">
        <f t="shared" si="50"/>
        <v>W</v>
      </c>
      <c r="EX125" s="487">
        <v>1986</v>
      </c>
    </row>
    <row r="126" spans="79:155" x14ac:dyDescent="0.25">
      <c r="CA126" s="151"/>
      <c r="CB126" s="151"/>
      <c r="CJ126" s="151"/>
      <c r="CK126" s="151"/>
      <c r="CS126" s="151"/>
      <c r="CT126" s="151"/>
      <c r="EL126" s="164">
        <f t="shared" si="72"/>
        <v>1</v>
      </c>
      <c r="EM126" s="142" t="str">
        <f t="shared" si="73"/>
        <v>QF</v>
      </c>
      <c r="EN126" s="196">
        <v>2052</v>
      </c>
      <c r="EV126" s="164">
        <f t="shared" si="69"/>
        <v>1</v>
      </c>
      <c r="EW126" t="str">
        <f t="shared" si="50"/>
        <v>SF</v>
      </c>
      <c r="EX126" s="487">
        <v>2013</v>
      </c>
    </row>
    <row r="127" spans="79:155" x14ac:dyDescent="0.25">
      <c r="CA127" s="98"/>
      <c r="CB127" s="98"/>
      <c r="CJ127" s="98"/>
      <c r="CK127" s="98"/>
      <c r="CS127" s="98"/>
      <c r="CT127" s="98"/>
      <c r="EL127" s="164">
        <f t="shared" si="72"/>
        <v>1</v>
      </c>
      <c r="EM127" s="142" t="str">
        <f t="shared" si="73"/>
        <v>QF</v>
      </c>
      <c r="EN127" s="196">
        <v>2054</v>
      </c>
      <c r="EV127" s="164">
        <f t="shared" si="69"/>
        <v>1</v>
      </c>
      <c r="EW127" t="str">
        <f t="shared" si="50"/>
        <v>QF</v>
      </c>
      <c r="EX127" s="487">
        <v>2046</v>
      </c>
    </row>
    <row r="128" spans="79:155" x14ac:dyDescent="0.25">
      <c r="CA128" s="98"/>
      <c r="CB128" s="98"/>
      <c r="CJ128" s="98"/>
      <c r="CK128" s="98"/>
      <c r="CS128" s="98"/>
      <c r="CT128" s="98"/>
      <c r="EL128" s="164">
        <f t="shared" si="72"/>
        <v>1</v>
      </c>
      <c r="EM128" s="142" t="str">
        <f t="shared" si="73"/>
        <v>W</v>
      </c>
      <c r="EN128" s="196">
        <v>2056</v>
      </c>
      <c r="EV128" s="164">
        <f t="shared" si="69"/>
        <v>1</v>
      </c>
      <c r="EW128" t="str">
        <f t="shared" si="50"/>
        <v>W</v>
      </c>
      <c r="EX128" s="487">
        <v>2052</v>
      </c>
    </row>
    <row r="129" spans="79:154" x14ac:dyDescent="0.25">
      <c r="CA129" s="151"/>
      <c r="CB129" s="151"/>
      <c r="CJ129" s="151"/>
      <c r="CK129" s="151"/>
      <c r="CS129" s="151"/>
      <c r="CT129" s="151"/>
      <c r="EL129" s="164">
        <f t="shared" si="72"/>
        <v>1</v>
      </c>
      <c r="EM129" s="142" t="str">
        <f t="shared" si="73"/>
        <v>QF</v>
      </c>
      <c r="EN129" s="196">
        <v>2062</v>
      </c>
      <c r="EV129" s="164">
        <f t="shared" si="69"/>
        <v>1</v>
      </c>
      <c r="EW129" t="str">
        <f t="shared" si="50"/>
        <v>QF</v>
      </c>
      <c r="EX129" s="487">
        <v>2054</v>
      </c>
    </row>
    <row r="130" spans="79:154" x14ac:dyDescent="0.25">
      <c r="CA130" s="98"/>
      <c r="CB130" s="98"/>
      <c r="CJ130" s="98"/>
      <c r="CK130" s="98"/>
      <c r="CS130" s="98"/>
      <c r="CT130" s="98"/>
      <c r="EL130" s="164">
        <f t="shared" si="72"/>
        <v>1</v>
      </c>
      <c r="EM130" s="142" t="str">
        <f t="shared" si="73"/>
        <v>SF</v>
      </c>
      <c r="EN130" s="196">
        <v>2067</v>
      </c>
      <c r="EV130" s="164">
        <f t="shared" si="69"/>
        <v>1</v>
      </c>
      <c r="EW130" t="str">
        <f t="shared" si="50"/>
        <v>WF</v>
      </c>
      <c r="EX130" s="487">
        <v>2056</v>
      </c>
    </row>
    <row r="131" spans="79:154" x14ac:dyDescent="0.25">
      <c r="CA131" s="238"/>
      <c r="CB131" s="238"/>
      <c r="CJ131" s="238"/>
      <c r="CK131" s="238"/>
      <c r="CS131" s="238"/>
      <c r="CT131" s="238"/>
      <c r="EL131" s="164">
        <f t="shared" si="72"/>
        <v>1</v>
      </c>
      <c r="EM131" s="142" t="str">
        <f t="shared" si="73"/>
        <v>SF</v>
      </c>
      <c r="EN131" s="196">
        <v>2085</v>
      </c>
      <c r="EV131" s="164">
        <f t="shared" si="69"/>
        <v>1</v>
      </c>
      <c r="EW131" t="str">
        <f t="shared" si="50"/>
        <v>SF</v>
      </c>
      <c r="EX131" s="487">
        <v>2064</v>
      </c>
    </row>
    <row r="132" spans="79:154" x14ac:dyDescent="0.25">
      <c r="CA132" s="151"/>
      <c r="CB132" s="151"/>
      <c r="CJ132" s="151"/>
      <c r="CK132" s="151"/>
      <c r="CS132" s="151"/>
      <c r="CT132" s="151"/>
      <c r="EL132" s="164">
        <f t="shared" si="72"/>
        <v>1</v>
      </c>
      <c r="EM132" s="142" t="str">
        <f t="shared" si="73"/>
        <v>SF</v>
      </c>
      <c r="EN132" s="196">
        <v>2122</v>
      </c>
      <c r="EV132" s="164">
        <f t="shared" si="69"/>
        <v>1</v>
      </c>
      <c r="EW132" t="str">
        <f t="shared" ref="EW132:EW195" si="74">IF(ISNA(MATCH(EX132,EY$4:EY$246,0)),"QF",IF(ISNA(MATCH(EX132,EZ$4:EZ$249,0)),"SF",IF(ISNA(MATCH(EX132,FA$4:FA$256,0)),"F",IF(ISNA(MATCH(EX132,FB$4:FB$256,0)),"W",IF(ISNA(MATCH(EX132,FC$4:FC$257,0)),"WS",IF(ISNA(MATCH(EX132,FD$4:FD$257,0)),"WF","WC"))))))</f>
        <v>QF</v>
      </c>
      <c r="EX132" s="487">
        <v>2067</v>
      </c>
    </row>
    <row r="133" spans="79:154" x14ac:dyDescent="0.25">
      <c r="CA133" s="98"/>
      <c r="CB133" s="98"/>
      <c r="CJ133" s="98"/>
      <c r="CK133" s="98"/>
      <c r="CS133" s="98"/>
      <c r="CT133" s="98"/>
      <c r="EL133" s="164">
        <f t="shared" si="72"/>
        <v>1</v>
      </c>
      <c r="EM133" s="142" t="str">
        <f t="shared" si="73"/>
        <v>F</v>
      </c>
      <c r="EN133" s="196">
        <v>2137</v>
      </c>
      <c r="EV133" s="164">
        <f t="shared" ref="EV133:EV196" si="75">IF(ISTEXT(EW133),1,0)</f>
        <v>1</v>
      </c>
      <c r="EW133" t="str">
        <f t="shared" si="74"/>
        <v>W</v>
      </c>
      <c r="EX133" s="487">
        <v>2122</v>
      </c>
    </row>
    <row r="134" spans="79:154" x14ac:dyDescent="0.25">
      <c r="CA134" s="238"/>
      <c r="CB134" s="238"/>
      <c r="CJ134" s="238"/>
      <c r="CK134" s="238"/>
      <c r="CS134" s="238"/>
      <c r="CT134" s="238"/>
      <c r="EL134" s="164">
        <f t="shared" si="72"/>
        <v>1</v>
      </c>
      <c r="EM134" s="142" t="str">
        <f t="shared" si="73"/>
        <v>SF</v>
      </c>
      <c r="EN134" s="196">
        <v>2168</v>
      </c>
      <c r="EV134" s="164">
        <f t="shared" si="75"/>
        <v>1</v>
      </c>
      <c r="EW134" t="str">
        <f t="shared" si="74"/>
        <v>QF</v>
      </c>
      <c r="EX134" s="487">
        <v>2137</v>
      </c>
    </row>
    <row r="135" spans="79:154" x14ac:dyDescent="0.25">
      <c r="CA135" s="151"/>
      <c r="CB135" s="151"/>
      <c r="CJ135" s="151"/>
      <c r="CK135" s="151"/>
      <c r="CS135" s="151"/>
      <c r="CT135" s="151"/>
      <c r="EL135" s="164">
        <f t="shared" si="72"/>
        <v>1</v>
      </c>
      <c r="EM135" s="142" t="str">
        <f t="shared" si="73"/>
        <v>QF</v>
      </c>
      <c r="EN135" s="196">
        <v>2169</v>
      </c>
      <c r="EV135" s="164">
        <f t="shared" si="75"/>
        <v>1</v>
      </c>
      <c r="EW135" t="str">
        <f t="shared" si="74"/>
        <v>QF</v>
      </c>
      <c r="EX135" s="487">
        <v>2168</v>
      </c>
    </row>
    <row r="136" spans="79:154" x14ac:dyDescent="0.25">
      <c r="CA136" s="151"/>
      <c r="CB136" s="151"/>
      <c r="CJ136" s="151"/>
      <c r="CK136" s="151"/>
      <c r="CS136" s="151"/>
      <c r="CT136" s="151"/>
      <c r="EL136" s="164">
        <f t="shared" si="72"/>
        <v>1</v>
      </c>
      <c r="EM136" s="142" t="str">
        <f t="shared" si="73"/>
        <v>QF</v>
      </c>
      <c r="EN136" s="196">
        <v>2170</v>
      </c>
      <c r="EV136" s="164">
        <f t="shared" si="75"/>
        <v>1</v>
      </c>
      <c r="EW136" t="str">
        <f t="shared" si="74"/>
        <v>SF</v>
      </c>
      <c r="EX136" s="487">
        <v>2194</v>
      </c>
    </row>
    <row r="137" spans="79:154" x14ac:dyDescent="0.25">
      <c r="CA137" s="98"/>
      <c r="CB137" s="98"/>
      <c r="CJ137" s="98"/>
      <c r="CK137" s="98"/>
      <c r="CS137" s="98"/>
      <c r="CT137" s="98"/>
      <c r="EL137" s="164">
        <f t="shared" si="72"/>
        <v>1</v>
      </c>
      <c r="EM137" s="142" t="str">
        <f t="shared" si="73"/>
        <v>QF</v>
      </c>
      <c r="EN137" s="196">
        <v>2337</v>
      </c>
      <c r="EV137" s="164">
        <f t="shared" si="75"/>
        <v>1</v>
      </c>
      <c r="EW137" t="str">
        <f t="shared" si="74"/>
        <v>QF</v>
      </c>
      <c r="EX137" s="487">
        <v>2337</v>
      </c>
    </row>
    <row r="138" spans="79:154" x14ac:dyDescent="0.25">
      <c r="CA138" s="238"/>
      <c r="CB138" s="238"/>
      <c r="CJ138" s="238"/>
      <c r="CK138" s="238"/>
      <c r="CS138" s="238"/>
      <c r="CT138" s="238"/>
      <c r="EL138" s="164">
        <f t="shared" si="72"/>
        <v>1</v>
      </c>
      <c r="EM138" s="142" t="str">
        <f t="shared" si="73"/>
        <v>WS</v>
      </c>
      <c r="EN138" s="196">
        <v>2338</v>
      </c>
      <c r="EV138" s="164">
        <f t="shared" si="75"/>
        <v>1</v>
      </c>
      <c r="EW138" t="str">
        <f t="shared" si="74"/>
        <v>SF</v>
      </c>
      <c r="EX138" s="487">
        <v>2338</v>
      </c>
    </row>
    <row r="139" spans="79:154" x14ac:dyDescent="0.25">
      <c r="CA139" s="151"/>
      <c r="CB139" s="151"/>
      <c r="CJ139" s="151"/>
      <c r="CK139" s="151"/>
      <c r="CS139" s="151"/>
      <c r="CT139" s="151"/>
      <c r="EL139" s="164">
        <f t="shared" si="72"/>
        <v>1</v>
      </c>
      <c r="EM139" s="142" t="str">
        <f t="shared" si="73"/>
        <v>QF</v>
      </c>
      <c r="EN139" s="196">
        <v>2342</v>
      </c>
      <c r="EV139" s="164">
        <f t="shared" si="75"/>
        <v>1</v>
      </c>
      <c r="EW139" t="str">
        <f t="shared" si="74"/>
        <v>QF</v>
      </c>
      <c r="EX139" s="487">
        <v>2363</v>
      </c>
    </row>
    <row r="140" spans="79:154" x14ac:dyDescent="0.25">
      <c r="CA140" s="151"/>
      <c r="CB140" s="151"/>
      <c r="CJ140" s="151"/>
      <c r="CK140" s="151"/>
      <c r="CS140" s="151"/>
      <c r="CT140" s="151"/>
      <c r="EL140" s="164">
        <f t="shared" si="72"/>
        <v>1</v>
      </c>
      <c r="EM140" s="142" t="str">
        <f t="shared" si="73"/>
        <v>QF</v>
      </c>
      <c r="EN140" s="196">
        <v>2363</v>
      </c>
      <c r="EV140" s="164">
        <f t="shared" si="75"/>
        <v>1</v>
      </c>
      <c r="EW140" t="str">
        <f t="shared" si="74"/>
        <v>SF</v>
      </c>
      <c r="EX140" s="487">
        <v>2383</v>
      </c>
    </row>
    <row r="141" spans="79:154" x14ac:dyDescent="0.25">
      <c r="CA141" s="98"/>
      <c r="CB141" s="98"/>
      <c r="CJ141" s="98"/>
      <c r="CK141" s="98"/>
      <c r="CS141" s="98"/>
      <c r="CT141" s="98"/>
      <c r="EL141" s="164">
        <f t="shared" si="72"/>
        <v>1</v>
      </c>
      <c r="EM141" s="142" t="str">
        <f t="shared" si="73"/>
        <v>QF</v>
      </c>
      <c r="EN141" s="196">
        <v>2451</v>
      </c>
      <c r="EV141" s="164">
        <f t="shared" si="75"/>
        <v>1</v>
      </c>
      <c r="EW141" t="str">
        <f t="shared" si="74"/>
        <v>SF</v>
      </c>
      <c r="EX141" s="487">
        <v>2415</v>
      </c>
    </row>
    <row r="142" spans="79:154" x14ac:dyDescent="0.25">
      <c r="CA142" s="98"/>
      <c r="CB142" s="98"/>
      <c r="CJ142" s="98"/>
      <c r="CK142" s="98"/>
      <c r="CS142" s="98"/>
      <c r="CT142" s="98"/>
      <c r="EL142" s="164">
        <f t="shared" si="72"/>
        <v>1</v>
      </c>
      <c r="EM142" s="142" t="str">
        <f t="shared" si="73"/>
        <v>SF</v>
      </c>
      <c r="EN142" s="196">
        <v>2468</v>
      </c>
      <c r="EV142" s="164">
        <f t="shared" si="75"/>
        <v>1</v>
      </c>
      <c r="EW142" t="str">
        <f t="shared" si="74"/>
        <v>SF</v>
      </c>
      <c r="EX142" s="487">
        <v>2451</v>
      </c>
    </row>
    <row r="143" spans="79:154" x14ac:dyDescent="0.25">
      <c r="CA143" s="98"/>
      <c r="CB143" s="98"/>
      <c r="CJ143" s="98"/>
      <c r="CK143" s="98"/>
      <c r="CS143" s="98"/>
      <c r="CT143" s="98"/>
      <c r="EL143" s="164">
        <f t="shared" si="72"/>
        <v>1</v>
      </c>
      <c r="EM143" s="142" t="str">
        <f t="shared" si="73"/>
        <v>QF</v>
      </c>
      <c r="EN143" s="196">
        <v>2471</v>
      </c>
      <c r="EV143" s="164">
        <f t="shared" si="75"/>
        <v>1</v>
      </c>
      <c r="EW143" t="str">
        <f t="shared" si="74"/>
        <v>QF</v>
      </c>
      <c r="EX143" s="487">
        <v>2468</v>
      </c>
    </row>
    <row r="144" spans="79:154" x14ac:dyDescent="0.25">
      <c r="CA144" s="98"/>
      <c r="CB144" s="98"/>
      <c r="CJ144" s="98"/>
      <c r="CK144" s="98"/>
      <c r="CS144" s="98"/>
      <c r="CT144" s="98"/>
      <c r="EL144" s="164">
        <f t="shared" si="72"/>
        <v>1</v>
      </c>
      <c r="EM144" s="142" t="str">
        <f>IF(ISNA(MATCH(EN1224,EO$4:EO$246,0)),"QF",IF(ISNA(MATCH(EN1224,EP$4:EP$249,0)),"SF",IF(ISNA(MATCH(EN1224,EQ$4:EQ$256,0)),"F",IF(ISNA(MATCH(EN1224,ER$4:ER$256,0)),"W",IF(ISNA(MATCH(EN1224,ES$4:ES$257,0)),"WS",IF(ISNA(MATCH(EN1224,ET$4:ET$257,0)),"WF","WC"))))))</f>
        <v>QF</v>
      </c>
      <c r="EN144" s="196">
        <v>2481</v>
      </c>
      <c r="EV144" s="164">
        <f t="shared" si="75"/>
        <v>1</v>
      </c>
      <c r="EW144" t="str">
        <f t="shared" si="74"/>
        <v>SF</v>
      </c>
      <c r="EX144" s="487">
        <v>2474</v>
      </c>
    </row>
    <row r="145" spans="79:154" x14ac:dyDescent="0.25">
      <c r="CA145" s="98"/>
      <c r="CB145" s="98"/>
      <c r="CJ145" s="98"/>
      <c r="CK145" s="98"/>
      <c r="CS145" s="98"/>
      <c r="CT145" s="98"/>
      <c r="EL145" s="164">
        <f t="shared" si="72"/>
        <v>1</v>
      </c>
      <c r="EM145" s="142" t="str">
        <f t="shared" ref="EM145:EM176" si="76">IF(ISNA(MATCH(EN145,EO$4:EO$246,0)),"QF",IF(ISNA(MATCH(EN145,EP$4:EP$249,0)),"SF",IF(ISNA(MATCH(EN145,EQ$4:EQ$256,0)),"F",IF(ISNA(MATCH(EN145,ER$4:ER$256,0)),"W",IF(ISNA(MATCH(EN145,ES$4:ES$257,0)),"WS",IF(ISNA(MATCH(EN145,ET$4:ET$257,0)),"WF","WC"))))))</f>
        <v>QF</v>
      </c>
      <c r="EN145" s="196">
        <v>2502</v>
      </c>
      <c r="EV145" s="164">
        <f t="shared" si="75"/>
        <v>1</v>
      </c>
      <c r="EW145" t="str">
        <f t="shared" si="74"/>
        <v>WC</v>
      </c>
      <c r="EX145" s="487">
        <v>2481</v>
      </c>
    </row>
    <row r="146" spans="79:154" x14ac:dyDescent="0.25">
      <c r="CA146" s="98"/>
      <c r="CB146" s="98"/>
      <c r="CJ146" s="98"/>
      <c r="CK146" s="98"/>
      <c r="CS146" s="98"/>
      <c r="CT146" s="98"/>
      <c r="EL146" s="164">
        <f t="shared" si="72"/>
        <v>1</v>
      </c>
      <c r="EM146" s="142" t="str">
        <f t="shared" si="76"/>
        <v>WF</v>
      </c>
      <c r="EN146" s="196">
        <v>2512</v>
      </c>
      <c r="EV146" s="164">
        <f t="shared" si="75"/>
        <v>1</v>
      </c>
      <c r="EW146" t="str">
        <f t="shared" si="74"/>
        <v>W</v>
      </c>
      <c r="EX146" s="487">
        <v>2502</v>
      </c>
    </row>
    <row r="147" spans="79:154" x14ac:dyDescent="0.25">
      <c r="CA147" s="151"/>
      <c r="CB147" s="151"/>
      <c r="CJ147" s="151"/>
      <c r="CK147" s="151"/>
      <c r="CS147" s="151"/>
      <c r="CT147" s="151"/>
      <c r="EL147" s="164">
        <f t="shared" si="72"/>
        <v>1</v>
      </c>
      <c r="EM147" s="142" t="str">
        <f t="shared" si="76"/>
        <v>W</v>
      </c>
      <c r="EN147" s="196">
        <v>2526</v>
      </c>
      <c r="EV147" s="164">
        <f t="shared" si="75"/>
        <v>1</v>
      </c>
      <c r="EW147" t="str">
        <f t="shared" si="74"/>
        <v>W</v>
      </c>
      <c r="EX147" s="487">
        <v>2557</v>
      </c>
    </row>
    <row r="148" spans="79:154" x14ac:dyDescent="0.25">
      <c r="CA148" s="98"/>
      <c r="CB148" s="98"/>
      <c r="CJ148" s="98"/>
      <c r="CK148" s="98"/>
      <c r="CS148" s="98"/>
      <c r="CT148" s="98"/>
      <c r="EL148" s="164">
        <f t="shared" si="72"/>
        <v>1</v>
      </c>
      <c r="EM148" s="142" t="str">
        <f t="shared" si="76"/>
        <v>SF</v>
      </c>
      <c r="EN148" s="196">
        <v>2557</v>
      </c>
      <c r="EV148" s="164">
        <f t="shared" si="75"/>
        <v>1</v>
      </c>
      <c r="EW148" t="str">
        <f t="shared" si="74"/>
        <v>QF</v>
      </c>
      <c r="EX148" s="487">
        <v>2590</v>
      </c>
    </row>
    <row r="149" spans="79:154" x14ac:dyDescent="0.25">
      <c r="CA149" s="98"/>
      <c r="CB149" s="98"/>
      <c r="CJ149" s="98"/>
      <c r="CK149" s="98"/>
      <c r="CS149" s="98"/>
      <c r="CT149" s="98"/>
      <c r="EL149" s="164">
        <f t="shared" si="72"/>
        <v>1</v>
      </c>
      <c r="EM149" s="142" t="str">
        <f t="shared" si="76"/>
        <v>QF</v>
      </c>
      <c r="EN149" s="196">
        <v>2587</v>
      </c>
      <c r="EV149" s="164">
        <f t="shared" si="75"/>
        <v>1</v>
      </c>
      <c r="EW149" t="str">
        <f t="shared" si="74"/>
        <v>QF</v>
      </c>
      <c r="EX149" s="487">
        <v>2614</v>
      </c>
    </row>
    <row r="150" spans="79:154" x14ac:dyDescent="0.25">
      <c r="CA150" s="98"/>
      <c r="CB150" s="98"/>
      <c r="CJ150" s="98"/>
      <c r="CK150" s="98"/>
      <c r="CS150" s="98"/>
      <c r="CT150" s="98"/>
      <c r="EL150" s="164">
        <f t="shared" si="72"/>
        <v>1</v>
      </c>
      <c r="EM150" s="142" t="str">
        <f t="shared" si="76"/>
        <v>QF</v>
      </c>
      <c r="EN150" s="196">
        <v>2590</v>
      </c>
      <c r="EV150" s="164">
        <f t="shared" si="75"/>
        <v>1</v>
      </c>
      <c r="EW150" t="str">
        <f t="shared" si="74"/>
        <v>QF</v>
      </c>
      <c r="EX150" s="487">
        <v>2637</v>
      </c>
    </row>
    <row r="151" spans="79:154" x14ac:dyDescent="0.25">
      <c r="CA151" s="98"/>
      <c r="CB151" s="98"/>
      <c r="CJ151" s="98"/>
      <c r="CK151" s="98"/>
      <c r="CS151" s="98"/>
      <c r="CT151" s="98"/>
      <c r="EL151" s="164">
        <f t="shared" si="72"/>
        <v>1</v>
      </c>
      <c r="EM151" s="142" t="str">
        <f t="shared" si="76"/>
        <v>F</v>
      </c>
      <c r="EN151" s="196">
        <v>2614</v>
      </c>
      <c r="EV151" s="164">
        <f t="shared" si="75"/>
        <v>1</v>
      </c>
      <c r="EW151" t="str">
        <f t="shared" si="74"/>
        <v>QF</v>
      </c>
      <c r="EX151" s="487">
        <v>2642</v>
      </c>
    </row>
    <row r="152" spans="79:154" x14ac:dyDescent="0.25">
      <c r="CA152" s="238"/>
      <c r="CB152" s="238"/>
      <c r="CJ152" s="238"/>
      <c r="CK152" s="238"/>
      <c r="CS152" s="238"/>
      <c r="CT152" s="238"/>
      <c r="EL152" s="164">
        <f t="shared" si="72"/>
        <v>1</v>
      </c>
      <c r="EM152" s="142" t="str">
        <f t="shared" si="76"/>
        <v>QF</v>
      </c>
      <c r="EN152" s="196">
        <v>2767</v>
      </c>
      <c r="EV152" s="164">
        <f t="shared" si="75"/>
        <v>1</v>
      </c>
      <c r="EW152" t="str">
        <f t="shared" si="74"/>
        <v>SF</v>
      </c>
      <c r="EX152" s="487">
        <v>2648</v>
      </c>
    </row>
    <row r="153" spans="79:154" x14ac:dyDescent="0.25">
      <c r="CA153" s="98"/>
      <c r="CB153" s="98"/>
      <c r="CJ153" s="98"/>
      <c r="CK153" s="98"/>
      <c r="CS153" s="98"/>
      <c r="CT153" s="98"/>
      <c r="EL153" s="164">
        <f t="shared" si="72"/>
        <v>1</v>
      </c>
      <c r="EM153" s="142" t="str">
        <f t="shared" si="76"/>
        <v>WF</v>
      </c>
      <c r="EN153" s="196">
        <v>2826</v>
      </c>
      <c r="EV153" s="164">
        <f t="shared" si="75"/>
        <v>1</v>
      </c>
      <c r="EW153" t="str">
        <f t="shared" si="74"/>
        <v>QF</v>
      </c>
      <c r="EX153" s="487">
        <v>2767</v>
      </c>
    </row>
    <row r="154" spans="79:154" x14ac:dyDescent="0.25">
      <c r="CA154" s="98"/>
      <c r="CB154" s="98"/>
      <c r="CJ154" s="98"/>
      <c r="CK154" s="98"/>
      <c r="CS154" s="98"/>
      <c r="CT154" s="98"/>
      <c r="EL154" s="164">
        <f t="shared" si="72"/>
        <v>1</v>
      </c>
      <c r="EM154" s="142" t="str">
        <f t="shared" si="76"/>
        <v>SF</v>
      </c>
      <c r="EN154" s="196">
        <v>2834</v>
      </c>
      <c r="EV154" s="164">
        <f t="shared" si="75"/>
        <v>1</v>
      </c>
      <c r="EW154" t="str">
        <f t="shared" si="74"/>
        <v>QF</v>
      </c>
      <c r="EX154" s="487">
        <v>2771</v>
      </c>
    </row>
    <row r="155" spans="79:154" x14ac:dyDescent="0.25">
      <c r="CA155" s="151"/>
      <c r="CB155" s="151"/>
      <c r="CJ155" s="151"/>
      <c r="CK155" s="151"/>
      <c r="CS155" s="151"/>
      <c r="CT155" s="151"/>
      <c r="EL155" s="164">
        <f t="shared" si="72"/>
        <v>1</v>
      </c>
      <c r="EM155" s="142" t="str">
        <f t="shared" si="76"/>
        <v>SF</v>
      </c>
      <c r="EN155" s="196">
        <v>2836</v>
      </c>
      <c r="EV155" s="164">
        <f t="shared" si="75"/>
        <v>1</v>
      </c>
      <c r="EW155" t="str">
        <f t="shared" si="74"/>
        <v>SF</v>
      </c>
      <c r="EX155" s="487">
        <v>2823</v>
      </c>
    </row>
    <row r="156" spans="79:154" x14ac:dyDescent="0.25">
      <c r="CA156" s="151"/>
      <c r="CB156" s="151"/>
      <c r="CJ156" s="151"/>
      <c r="CK156" s="151"/>
      <c r="CS156" s="151"/>
      <c r="CT156" s="151"/>
      <c r="EL156" s="164">
        <f t="shared" si="72"/>
        <v>1</v>
      </c>
      <c r="EM156" s="142" t="str">
        <f t="shared" si="76"/>
        <v>QF</v>
      </c>
      <c r="EN156" s="196">
        <v>2848</v>
      </c>
      <c r="EV156" s="164">
        <f t="shared" si="75"/>
        <v>1</v>
      </c>
      <c r="EW156" t="str">
        <f t="shared" si="74"/>
        <v>W</v>
      </c>
      <c r="EX156" s="487">
        <v>2834</v>
      </c>
    </row>
    <row r="157" spans="79:154" x14ac:dyDescent="0.25">
      <c r="CA157" s="98"/>
      <c r="CB157" s="98"/>
      <c r="CJ157" s="98"/>
      <c r="CK157" s="98"/>
      <c r="CS157" s="98"/>
      <c r="CT157" s="98"/>
      <c r="EL157" s="164">
        <f t="shared" si="72"/>
        <v>1</v>
      </c>
      <c r="EM157" s="142" t="str">
        <f t="shared" si="76"/>
        <v>QF</v>
      </c>
      <c r="EN157" s="196">
        <v>2852</v>
      </c>
      <c r="EV157" s="164">
        <f t="shared" si="75"/>
        <v>1</v>
      </c>
      <c r="EW157" t="str">
        <f t="shared" si="74"/>
        <v>QF</v>
      </c>
      <c r="EX157" s="487">
        <v>2848</v>
      </c>
    </row>
    <row r="158" spans="79:154" x14ac:dyDescent="0.25">
      <c r="CA158" s="151"/>
      <c r="CB158" s="151"/>
      <c r="CJ158" s="151"/>
      <c r="CK158" s="151"/>
      <c r="CS158" s="151"/>
      <c r="CT158" s="151"/>
      <c r="EL158" s="164">
        <f t="shared" si="72"/>
        <v>1</v>
      </c>
      <c r="EM158" s="142" t="str">
        <f t="shared" si="76"/>
        <v>QF</v>
      </c>
      <c r="EN158" s="196">
        <v>2877</v>
      </c>
      <c r="EV158" s="164">
        <f t="shared" si="75"/>
        <v>1</v>
      </c>
      <c r="EW158" t="str">
        <f t="shared" si="74"/>
        <v>QF</v>
      </c>
      <c r="EX158" s="487">
        <v>2987</v>
      </c>
    </row>
    <row r="159" spans="79:154" x14ac:dyDescent="0.25">
      <c r="CA159" s="98"/>
      <c r="CB159" s="98"/>
      <c r="CJ159" s="98"/>
      <c r="CK159" s="98"/>
      <c r="CS159" s="98"/>
      <c r="CT159" s="98"/>
      <c r="EL159" s="164">
        <f t="shared" si="72"/>
        <v>1</v>
      </c>
      <c r="EM159" s="142" t="str">
        <f t="shared" si="76"/>
        <v>SF</v>
      </c>
      <c r="EN159" s="196">
        <v>2930</v>
      </c>
      <c r="EV159" s="164">
        <f t="shared" si="75"/>
        <v>1</v>
      </c>
      <c r="EW159" t="str">
        <f t="shared" si="74"/>
        <v>W</v>
      </c>
      <c r="EX159" s="487">
        <v>3005</v>
      </c>
    </row>
    <row r="160" spans="79:154" x14ac:dyDescent="0.25">
      <c r="CA160" s="151"/>
      <c r="CB160" s="151"/>
      <c r="CJ160" s="151"/>
      <c r="CK160" s="151"/>
      <c r="CS160" s="151"/>
      <c r="CT160" s="151"/>
      <c r="EL160" s="164">
        <f t="shared" si="72"/>
        <v>1</v>
      </c>
      <c r="EM160" s="142" t="str">
        <f t="shared" si="76"/>
        <v>QF</v>
      </c>
      <c r="EN160" s="196">
        <v>2959</v>
      </c>
      <c r="EV160" s="164">
        <f t="shared" si="75"/>
        <v>1</v>
      </c>
      <c r="EW160" t="str">
        <f t="shared" si="74"/>
        <v>WF</v>
      </c>
      <c r="EX160" s="487">
        <v>3015</v>
      </c>
    </row>
    <row r="161" spans="79:154" x14ac:dyDescent="0.25">
      <c r="CA161" s="98"/>
      <c r="CB161" s="98"/>
      <c r="CJ161" s="98"/>
      <c r="CK161" s="98"/>
      <c r="CS161" s="98"/>
      <c r="CT161" s="98"/>
      <c r="EL161" s="164">
        <f t="shared" si="72"/>
        <v>1</v>
      </c>
      <c r="EM161" s="142" t="str">
        <f t="shared" si="76"/>
        <v>SF</v>
      </c>
      <c r="EN161" s="196">
        <v>2960</v>
      </c>
      <c r="EV161" s="164">
        <f t="shared" si="75"/>
        <v>1</v>
      </c>
      <c r="EW161" t="str">
        <f t="shared" si="74"/>
        <v>SF</v>
      </c>
      <c r="EX161" s="487">
        <v>3042</v>
      </c>
    </row>
    <row r="162" spans="79:154" x14ac:dyDescent="0.25">
      <c r="CA162" s="195"/>
      <c r="CB162" s="195"/>
      <c r="CJ162" s="195"/>
      <c r="CK162" s="195"/>
      <c r="CS162" s="195"/>
      <c r="CT162" s="195"/>
      <c r="EL162" s="164">
        <f t="shared" si="72"/>
        <v>1</v>
      </c>
      <c r="EM162" s="142" t="str">
        <f t="shared" si="76"/>
        <v>SF</v>
      </c>
      <c r="EN162" s="196">
        <v>2974</v>
      </c>
      <c r="EV162" s="164">
        <f t="shared" si="75"/>
        <v>1</v>
      </c>
      <c r="EW162" t="str">
        <f t="shared" si="74"/>
        <v>QF</v>
      </c>
      <c r="EX162" s="487">
        <v>3044</v>
      </c>
    </row>
    <row r="163" spans="79:154" x14ac:dyDescent="0.25">
      <c r="CA163" s="98"/>
      <c r="CB163" s="98"/>
      <c r="CJ163" s="98"/>
      <c r="CK163" s="98"/>
      <c r="CS163" s="98"/>
      <c r="CT163" s="98"/>
      <c r="EL163" s="164">
        <f t="shared" si="72"/>
        <v>1</v>
      </c>
      <c r="EM163" s="142" t="str">
        <f t="shared" si="76"/>
        <v>F</v>
      </c>
      <c r="EN163" s="196">
        <v>3015</v>
      </c>
      <c r="EV163" s="164">
        <f t="shared" si="75"/>
        <v>1</v>
      </c>
      <c r="EW163" t="str">
        <f t="shared" si="74"/>
        <v>QF</v>
      </c>
      <c r="EX163" s="487">
        <v>3098</v>
      </c>
    </row>
    <row r="164" spans="79:154" x14ac:dyDescent="0.25">
      <c r="CA164" s="151"/>
      <c r="CB164" s="151"/>
      <c r="CJ164" s="151"/>
      <c r="CK164" s="151"/>
      <c r="CS164" s="151"/>
      <c r="CT164" s="151"/>
      <c r="EL164" s="164">
        <f t="shared" si="72"/>
        <v>1</v>
      </c>
      <c r="EM164" s="142" t="str">
        <f t="shared" si="76"/>
        <v>SF</v>
      </c>
      <c r="EN164" s="196">
        <v>3026</v>
      </c>
      <c r="EV164" s="164">
        <f t="shared" si="75"/>
        <v>1</v>
      </c>
      <c r="EW164" t="str">
        <f t="shared" si="74"/>
        <v>SF</v>
      </c>
      <c r="EX164" s="487">
        <v>3130</v>
      </c>
    </row>
    <row r="165" spans="79:154" x14ac:dyDescent="0.25">
      <c r="CA165" s="98"/>
      <c r="CB165" s="98"/>
      <c r="CJ165" s="98"/>
      <c r="CK165" s="98"/>
      <c r="CS165" s="98"/>
      <c r="CT165" s="98"/>
      <c r="EL165" s="164">
        <f t="shared" si="72"/>
        <v>1</v>
      </c>
      <c r="EM165" s="142" t="str">
        <f t="shared" si="76"/>
        <v>SF</v>
      </c>
      <c r="EN165" s="196">
        <v>3039</v>
      </c>
      <c r="EV165" s="164">
        <f t="shared" si="75"/>
        <v>1</v>
      </c>
      <c r="EW165" t="str">
        <f t="shared" si="74"/>
        <v>W</v>
      </c>
      <c r="EX165" s="487">
        <v>3166</v>
      </c>
    </row>
    <row r="166" spans="79:154" x14ac:dyDescent="0.25">
      <c r="CA166" s="98"/>
      <c r="CB166" s="98"/>
      <c r="CJ166" s="98"/>
      <c r="CK166" s="98"/>
      <c r="CS166" s="98"/>
      <c r="CT166" s="98"/>
      <c r="EL166" s="164">
        <f t="shared" si="72"/>
        <v>1</v>
      </c>
      <c r="EM166" s="142" t="str">
        <f t="shared" si="76"/>
        <v>SF</v>
      </c>
      <c r="EN166" s="196">
        <v>3042</v>
      </c>
      <c r="EV166" s="164">
        <f t="shared" si="75"/>
        <v>1</v>
      </c>
      <c r="EW166" t="str">
        <f t="shared" si="74"/>
        <v>W</v>
      </c>
      <c r="EX166" s="487">
        <v>3211</v>
      </c>
    </row>
    <row r="167" spans="79:154" x14ac:dyDescent="0.25">
      <c r="CA167" s="151"/>
      <c r="CB167" s="151"/>
      <c r="CJ167" s="151"/>
      <c r="CK167" s="151"/>
      <c r="CS167" s="151"/>
      <c r="CT167" s="151"/>
      <c r="EL167" s="164">
        <f t="shared" si="72"/>
        <v>1</v>
      </c>
      <c r="EM167" s="142" t="str">
        <f t="shared" si="76"/>
        <v>QF</v>
      </c>
      <c r="EN167" s="196">
        <v>3098</v>
      </c>
      <c r="EV167" s="164">
        <f t="shared" si="75"/>
        <v>1</v>
      </c>
      <c r="EW167" t="str">
        <f t="shared" si="74"/>
        <v>QF</v>
      </c>
      <c r="EX167" s="487">
        <v>3238</v>
      </c>
    </row>
    <row r="168" spans="79:154" x14ac:dyDescent="0.25">
      <c r="CA168" s="98"/>
      <c r="CB168" s="98"/>
      <c r="CJ168" s="98"/>
      <c r="CK168" s="98"/>
      <c r="CS168" s="98"/>
      <c r="CT168" s="98"/>
      <c r="EL168" s="164">
        <f t="shared" si="72"/>
        <v>1</v>
      </c>
      <c r="EM168" s="142" t="str">
        <f t="shared" si="76"/>
        <v>SF</v>
      </c>
      <c r="EN168" s="196">
        <v>3130</v>
      </c>
      <c r="EV168" s="164">
        <f t="shared" si="75"/>
        <v>1</v>
      </c>
      <c r="EW168" t="str">
        <f t="shared" si="74"/>
        <v>QF</v>
      </c>
      <c r="EX168" s="487">
        <v>3309</v>
      </c>
    </row>
    <row r="169" spans="79:154" x14ac:dyDescent="0.25">
      <c r="CA169" s="151"/>
      <c r="CB169" s="151"/>
      <c r="CJ169" s="151"/>
      <c r="CK169" s="151"/>
      <c r="CS169" s="151"/>
      <c r="CT169" s="151"/>
      <c r="EL169" s="164">
        <f t="shared" si="72"/>
        <v>1</v>
      </c>
      <c r="EM169" s="142" t="str">
        <f t="shared" si="76"/>
        <v>W</v>
      </c>
      <c r="EN169" s="196">
        <v>3132</v>
      </c>
      <c r="EV169" s="164">
        <f t="shared" si="75"/>
        <v>1</v>
      </c>
      <c r="EW169" t="str">
        <f t="shared" si="74"/>
        <v>QF</v>
      </c>
      <c r="EX169" s="487">
        <v>3310</v>
      </c>
    </row>
    <row r="170" spans="79:154" x14ac:dyDescent="0.25">
      <c r="CA170" s="151"/>
      <c r="CB170" s="151"/>
      <c r="CJ170" s="151"/>
      <c r="CK170" s="151"/>
      <c r="CS170" s="151"/>
      <c r="CT170" s="151"/>
      <c r="EL170" s="164">
        <f t="shared" si="72"/>
        <v>1</v>
      </c>
      <c r="EM170" s="142" t="str">
        <f t="shared" si="76"/>
        <v>SF</v>
      </c>
      <c r="EN170" s="196">
        <v>3255</v>
      </c>
      <c r="EV170" s="164">
        <f t="shared" si="75"/>
        <v>1</v>
      </c>
      <c r="EW170" t="str">
        <f t="shared" si="74"/>
        <v>QF</v>
      </c>
      <c r="EX170" s="487">
        <v>3314</v>
      </c>
    </row>
    <row r="171" spans="79:154" x14ac:dyDescent="0.25">
      <c r="CA171" s="195"/>
      <c r="CB171" s="195"/>
      <c r="CJ171" s="195"/>
      <c r="CK171" s="195"/>
      <c r="CS171" s="195"/>
      <c r="CT171" s="195"/>
      <c r="EL171" s="164">
        <f t="shared" si="72"/>
        <v>1</v>
      </c>
      <c r="EM171" s="142" t="str">
        <f t="shared" si="76"/>
        <v>QF</v>
      </c>
      <c r="EN171" s="196">
        <v>3309</v>
      </c>
      <c r="EV171" s="164">
        <f t="shared" si="75"/>
        <v>1</v>
      </c>
      <c r="EW171" t="str">
        <f t="shared" si="74"/>
        <v>W</v>
      </c>
      <c r="EX171" s="487">
        <v>3339</v>
      </c>
    </row>
    <row r="172" spans="79:154" x14ac:dyDescent="0.25">
      <c r="CA172" s="98"/>
      <c r="CB172" s="98"/>
      <c r="CJ172" s="98"/>
      <c r="CK172" s="98"/>
      <c r="CS172" s="98"/>
      <c r="CT172" s="98"/>
      <c r="EL172" s="164">
        <f t="shared" si="72"/>
        <v>1</v>
      </c>
      <c r="EM172" s="142" t="str">
        <f t="shared" si="76"/>
        <v>SF</v>
      </c>
      <c r="EN172" s="196">
        <v>3310</v>
      </c>
      <c r="EV172" s="164">
        <f t="shared" si="75"/>
        <v>1</v>
      </c>
      <c r="EW172" t="str">
        <f t="shared" si="74"/>
        <v>SF</v>
      </c>
      <c r="EX172" s="487">
        <v>3352</v>
      </c>
    </row>
    <row r="173" spans="79:154" x14ac:dyDescent="0.25">
      <c r="CA173" s="98"/>
      <c r="CB173" s="98"/>
      <c r="CJ173" s="98"/>
      <c r="CK173" s="98"/>
      <c r="CS173" s="98"/>
      <c r="CT173" s="98"/>
      <c r="EL173" s="164">
        <f t="shared" si="72"/>
        <v>1</v>
      </c>
      <c r="EM173" s="142" t="str">
        <f t="shared" si="76"/>
        <v>QF</v>
      </c>
      <c r="EN173" s="196">
        <v>3322</v>
      </c>
      <c r="EV173" s="164">
        <f t="shared" si="75"/>
        <v>1</v>
      </c>
      <c r="EW173" t="str">
        <f t="shared" si="74"/>
        <v>SF</v>
      </c>
      <c r="EX173" s="487">
        <v>3357</v>
      </c>
    </row>
    <row r="174" spans="79:154" x14ac:dyDescent="0.25">
      <c r="CA174" s="98"/>
      <c r="CB174" s="98"/>
      <c r="CJ174" s="98"/>
      <c r="CK174" s="98"/>
      <c r="CS174" s="98"/>
      <c r="CT174" s="98"/>
      <c r="EL174" s="164">
        <f t="shared" ref="EL174:EL224" si="77">IF(ISTEXT(EM174),1,0)</f>
        <v>1</v>
      </c>
      <c r="EM174" s="142" t="str">
        <f t="shared" si="76"/>
        <v>W</v>
      </c>
      <c r="EN174" s="196">
        <v>3339</v>
      </c>
      <c r="EV174" s="164">
        <f t="shared" si="75"/>
        <v>1</v>
      </c>
      <c r="EW174" t="str">
        <f t="shared" si="74"/>
        <v>SF</v>
      </c>
      <c r="EX174" s="487">
        <v>3419</v>
      </c>
    </row>
    <row r="175" spans="79:154" x14ac:dyDescent="0.25">
      <c r="CA175" s="98"/>
      <c r="CB175" s="98"/>
      <c r="CJ175" s="98"/>
      <c r="CK175" s="98"/>
      <c r="CS175" s="98"/>
      <c r="CT175" s="98"/>
      <c r="EL175" s="164">
        <f t="shared" si="77"/>
        <v>1</v>
      </c>
      <c r="EM175" s="142" t="str">
        <f t="shared" si="76"/>
        <v>SF</v>
      </c>
      <c r="EN175" s="196">
        <v>3360</v>
      </c>
      <c r="EV175" s="164">
        <f t="shared" si="75"/>
        <v>1</v>
      </c>
      <c r="EW175" t="str">
        <f t="shared" si="74"/>
        <v>W</v>
      </c>
      <c r="EX175" s="487">
        <v>3476</v>
      </c>
    </row>
    <row r="176" spans="79:154" x14ac:dyDescent="0.25">
      <c r="CA176" s="238"/>
      <c r="CB176" s="238"/>
      <c r="CJ176" s="238"/>
      <c r="CK176" s="238"/>
      <c r="CS176" s="238"/>
      <c r="CT176" s="238"/>
      <c r="EL176" s="164">
        <f t="shared" si="77"/>
        <v>1</v>
      </c>
      <c r="EM176" s="142" t="str">
        <f t="shared" si="76"/>
        <v>QF</v>
      </c>
      <c r="EN176" s="196">
        <v>3419</v>
      </c>
      <c r="EV176" s="164">
        <f t="shared" si="75"/>
        <v>1</v>
      </c>
      <c r="EW176" t="str">
        <f t="shared" si="74"/>
        <v>QF</v>
      </c>
      <c r="EX176" s="487">
        <v>3478</v>
      </c>
    </row>
    <row r="177" spans="79:154" x14ac:dyDescent="0.25">
      <c r="CA177" s="98"/>
      <c r="CB177" s="98"/>
      <c r="CJ177" s="98"/>
      <c r="CK177" s="98"/>
      <c r="CS177" s="98"/>
      <c r="CT177" s="98"/>
      <c r="EL177" s="164">
        <f t="shared" si="77"/>
        <v>1</v>
      </c>
      <c r="EM177" s="142" t="str">
        <f t="shared" ref="EM177:EM208" si="78">IF(ISNA(MATCH(EN177,EO$4:EO$246,0)),"QF",IF(ISNA(MATCH(EN177,EP$4:EP$249,0)),"SF",IF(ISNA(MATCH(EN177,EQ$4:EQ$256,0)),"F",IF(ISNA(MATCH(EN177,ER$4:ER$256,0)),"W",IF(ISNA(MATCH(EN177,ES$4:ES$257,0)),"WS",IF(ISNA(MATCH(EN177,ET$4:ET$257,0)),"WF","WC"))))))</f>
        <v>QF</v>
      </c>
      <c r="EN177" s="196">
        <v>3467</v>
      </c>
      <c r="EV177" s="164">
        <f t="shared" si="75"/>
        <v>1</v>
      </c>
      <c r="EW177" t="str">
        <f t="shared" si="74"/>
        <v>SF</v>
      </c>
      <c r="EX177" s="487">
        <v>3481</v>
      </c>
    </row>
    <row r="178" spans="79:154" x14ac:dyDescent="0.25">
      <c r="CA178" s="98"/>
      <c r="CB178" s="98"/>
      <c r="CJ178" s="98"/>
      <c r="CK178" s="98"/>
      <c r="CS178" s="98"/>
      <c r="CT178" s="98"/>
      <c r="EL178" s="164">
        <f t="shared" si="77"/>
        <v>1</v>
      </c>
      <c r="EM178" s="142" t="str">
        <f t="shared" si="78"/>
        <v>W</v>
      </c>
      <c r="EN178" s="196">
        <v>3476</v>
      </c>
      <c r="EV178" s="164">
        <f t="shared" si="75"/>
        <v>1</v>
      </c>
      <c r="EW178" t="str">
        <f t="shared" si="74"/>
        <v>QF</v>
      </c>
      <c r="EX178" s="487">
        <v>3534</v>
      </c>
    </row>
    <row r="179" spans="79:154" x14ac:dyDescent="0.25">
      <c r="CA179" s="98"/>
      <c r="CB179" s="98"/>
      <c r="CJ179" s="98"/>
      <c r="CK179" s="98"/>
      <c r="CS179" s="98"/>
      <c r="CT179" s="98"/>
      <c r="EL179" s="164">
        <f t="shared" si="77"/>
        <v>1</v>
      </c>
      <c r="EM179" s="142" t="str">
        <f t="shared" si="78"/>
        <v>QF</v>
      </c>
      <c r="EN179" s="196">
        <v>3512</v>
      </c>
      <c r="EV179" s="164">
        <f t="shared" si="75"/>
        <v>1</v>
      </c>
      <c r="EW179" t="str">
        <f t="shared" si="74"/>
        <v>W</v>
      </c>
      <c r="EX179" s="487">
        <v>3538</v>
      </c>
    </row>
    <row r="180" spans="79:154" x14ac:dyDescent="0.25">
      <c r="CA180" s="151"/>
      <c r="CB180" s="151"/>
      <c r="CJ180" s="151"/>
      <c r="CK180" s="151"/>
      <c r="CS180" s="151"/>
      <c r="CT180" s="151"/>
      <c r="EL180" s="164">
        <f t="shared" si="77"/>
        <v>1</v>
      </c>
      <c r="EM180" s="142" t="str">
        <f t="shared" si="78"/>
        <v>QF</v>
      </c>
      <c r="EN180" s="196">
        <v>3536</v>
      </c>
      <c r="EV180" s="164">
        <f t="shared" si="75"/>
        <v>1</v>
      </c>
      <c r="EW180" t="str">
        <f t="shared" si="74"/>
        <v>SF</v>
      </c>
      <c r="EX180" s="487">
        <v>3539</v>
      </c>
    </row>
    <row r="181" spans="79:154" x14ac:dyDescent="0.25">
      <c r="CA181" s="98"/>
      <c r="CB181" s="98"/>
      <c r="CJ181" s="98"/>
      <c r="CK181" s="98"/>
      <c r="CS181" s="98"/>
      <c r="CT181" s="98"/>
      <c r="EL181" s="164">
        <f t="shared" si="77"/>
        <v>1</v>
      </c>
      <c r="EM181" s="142" t="str">
        <f t="shared" si="78"/>
        <v>SF</v>
      </c>
      <c r="EN181" s="196">
        <v>3539</v>
      </c>
      <c r="EV181" s="164">
        <f t="shared" si="75"/>
        <v>1</v>
      </c>
      <c r="EW181" t="str">
        <f t="shared" si="74"/>
        <v>QF</v>
      </c>
      <c r="EX181" s="487">
        <v>3546</v>
      </c>
    </row>
    <row r="182" spans="79:154" x14ac:dyDescent="0.25">
      <c r="CA182" s="98"/>
      <c r="CB182" s="98"/>
      <c r="CJ182" s="98"/>
      <c r="CK182" s="98"/>
      <c r="CS182" s="98"/>
      <c r="CT182" s="98"/>
      <c r="EL182" s="164">
        <f t="shared" si="77"/>
        <v>1</v>
      </c>
      <c r="EM182" s="142" t="str">
        <f t="shared" si="78"/>
        <v>QF</v>
      </c>
      <c r="EN182" s="196">
        <v>3602</v>
      </c>
      <c r="EV182" s="164">
        <f t="shared" si="75"/>
        <v>1</v>
      </c>
      <c r="EW182" t="str">
        <f t="shared" si="74"/>
        <v>QF</v>
      </c>
      <c r="EX182" s="487">
        <v>3604</v>
      </c>
    </row>
    <row r="183" spans="79:154" x14ac:dyDescent="0.25">
      <c r="CA183" s="98"/>
      <c r="CB183" s="98"/>
      <c r="CJ183" s="98"/>
      <c r="CK183" s="98"/>
      <c r="CS183" s="98"/>
      <c r="CT183" s="98"/>
      <c r="EL183" s="164">
        <f t="shared" si="77"/>
        <v>1</v>
      </c>
      <c r="EM183" s="142" t="str">
        <f t="shared" si="78"/>
        <v>SF</v>
      </c>
      <c r="EN183" s="196">
        <v>3618</v>
      </c>
      <c r="EV183" s="164">
        <f t="shared" si="75"/>
        <v>1</v>
      </c>
      <c r="EW183" t="str">
        <f t="shared" si="74"/>
        <v>QF</v>
      </c>
      <c r="EX183" s="487">
        <v>3618</v>
      </c>
    </row>
    <row r="184" spans="79:154" x14ac:dyDescent="0.25">
      <c r="CA184" s="238"/>
      <c r="CB184" s="238"/>
      <c r="CJ184" s="238"/>
      <c r="CK184" s="238"/>
      <c r="CS184" s="238"/>
      <c r="CT184" s="238"/>
      <c r="EL184" s="164">
        <f t="shared" si="77"/>
        <v>1</v>
      </c>
      <c r="EM184" s="142" t="str">
        <f t="shared" si="78"/>
        <v>QF</v>
      </c>
      <c r="EN184" s="196">
        <v>3641</v>
      </c>
      <c r="EV184" s="164">
        <f t="shared" si="75"/>
        <v>1</v>
      </c>
      <c r="EW184" t="str">
        <f t="shared" si="74"/>
        <v>SF</v>
      </c>
      <c r="EX184" s="487">
        <v>3620</v>
      </c>
    </row>
    <row r="185" spans="79:154" x14ac:dyDescent="0.25">
      <c r="CA185" s="238"/>
      <c r="CB185" s="238"/>
      <c r="CJ185" s="238"/>
      <c r="CK185" s="238"/>
      <c r="CS185" s="238"/>
      <c r="CT185" s="238"/>
      <c r="EL185" s="164">
        <f t="shared" si="77"/>
        <v>1</v>
      </c>
      <c r="EM185" s="142" t="str">
        <f t="shared" si="78"/>
        <v>QF</v>
      </c>
      <c r="EN185" s="196">
        <v>3656</v>
      </c>
      <c r="EV185" s="164">
        <f t="shared" si="75"/>
        <v>1</v>
      </c>
      <c r="EW185" t="str">
        <f t="shared" si="74"/>
        <v>SF</v>
      </c>
      <c r="EX185" s="487">
        <v>3641</v>
      </c>
    </row>
    <row r="186" spans="79:154" x14ac:dyDescent="0.25">
      <c r="CA186" s="238"/>
      <c r="CB186" s="238"/>
      <c r="CJ186" s="238"/>
      <c r="CK186" s="238"/>
      <c r="CS186" s="238"/>
      <c r="CT186" s="238"/>
      <c r="EL186" s="164">
        <f t="shared" si="77"/>
        <v>1</v>
      </c>
      <c r="EM186" s="142" t="str">
        <f t="shared" si="78"/>
        <v>F</v>
      </c>
      <c r="EN186" s="196">
        <v>3663</v>
      </c>
      <c r="EV186" s="164">
        <f t="shared" si="75"/>
        <v>1</v>
      </c>
      <c r="EW186" t="str">
        <f t="shared" si="74"/>
        <v>QF</v>
      </c>
      <c r="EX186" s="487">
        <v>3663</v>
      </c>
    </row>
    <row r="187" spans="79:154" x14ac:dyDescent="0.25">
      <c r="CA187" s="151"/>
      <c r="CB187" s="151"/>
      <c r="CJ187" s="151"/>
      <c r="CK187" s="151"/>
      <c r="CS187" s="151"/>
      <c r="CT187" s="151"/>
      <c r="EL187" s="164">
        <f t="shared" si="77"/>
        <v>1</v>
      </c>
      <c r="EM187" s="142" t="str">
        <f t="shared" si="78"/>
        <v>QF</v>
      </c>
      <c r="EN187" s="196">
        <v>3683</v>
      </c>
      <c r="EV187" s="164">
        <f t="shared" si="75"/>
        <v>1</v>
      </c>
      <c r="EW187" t="str">
        <f t="shared" si="74"/>
        <v>SF</v>
      </c>
      <c r="EX187" s="487">
        <v>3683</v>
      </c>
    </row>
    <row r="188" spans="79:154" x14ac:dyDescent="0.25">
      <c r="CA188" s="98"/>
      <c r="CB188" s="98"/>
      <c r="CJ188" s="98"/>
      <c r="CK188" s="98"/>
      <c r="CS188" s="98"/>
      <c r="CT188" s="98"/>
      <c r="EL188" s="164">
        <f t="shared" si="77"/>
        <v>1</v>
      </c>
      <c r="EM188" s="142" t="str">
        <f t="shared" si="78"/>
        <v>F</v>
      </c>
      <c r="EN188" s="196">
        <v>3824</v>
      </c>
      <c r="EV188" s="164">
        <f t="shared" si="75"/>
        <v>1</v>
      </c>
      <c r="EW188" t="str">
        <f t="shared" si="74"/>
        <v>QF</v>
      </c>
      <c r="EX188" s="487">
        <v>3824</v>
      </c>
    </row>
    <row r="189" spans="79:154" x14ac:dyDescent="0.25">
      <c r="CA189" s="151"/>
      <c r="CB189" s="151"/>
      <c r="CJ189" s="151"/>
      <c r="CK189" s="151"/>
      <c r="CS189" s="151"/>
      <c r="CT189" s="151"/>
      <c r="EL189" s="164">
        <f t="shared" si="77"/>
        <v>1</v>
      </c>
      <c r="EM189" s="142" t="str">
        <f t="shared" si="78"/>
        <v>SF</v>
      </c>
      <c r="EN189" s="196">
        <v>3847</v>
      </c>
      <c r="EV189" s="164">
        <f t="shared" si="75"/>
        <v>1</v>
      </c>
      <c r="EW189" t="str">
        <f t="shared" si="74"/>
        <v>SF</v>
      </c>
      <c r="EX189" s="487">
        <v>3937</v>
      </c>
    </row>
    <row r="190" spans="79:154" x14ac:dyDescent="0.25">
      <c r="CA190" s="151"/>
      <c r="CB190" s="151"/>
      <c r="CJ190" s="151"/>
      <c r="CK190" s="151"/>
      <c r="CS190" s="151"/>
      <c r="CT190" s="151"/>
      <c r="EL190" s="164">
        <f t="shared" si="77"/>
        <v>1</v>
      </c>
      <c r="EM190" s="142" t="str">
        <f t="shared" si="78"/>
        <v>QF</v>
      </c>
      <c r="EN190" s="196">
        <v>3937</v>
      </c>
      <c r="EV190" s="164">
        <f t="shared" si="75"/>
        <v>1</v>
      </c>
      <c r="EW190" t="str">
        <f t="shared" si="74"/>
        <v>SF</v>
      </c>
      <c r="EX190" s="487">
        <v>3990</v>
      </c>
    </row>
    <row r="191" spans="79:154" x14ac:dyDescent="0.25">
      <c r="CA191" s="98"/>
      <c r="CB191" s="98"/>
      <c r="CJ191" s="98"/>
      <c r="CK191" s="98"/>
      <c r="CS191" s="98"/>
      <c r="CT191" s="98"/>
      <c r="EL191" s="164">
        <f t="shared" si="77"/>
        <v>1</v>
      </c>
      <c r="EM191" s="142" t="str">
        <f t="shared" si="78"/>
        <v>W</v>
      </c>
      <c r="EN191" s="196">
        <v>3944</v>
      </c>
      <c r="EV191" s="164">
        <f t="shared" si="75"/>
        <v>1</v>
      </c>
      <c r="EW191" t="str">
        <f t="shared" si="74"/>
        <v>QF</v>
      </c>
      <c r="EX191" s="487">
        <v>4001</v>
      </c>
    </row>
    <row r="192" spans="79:154" x14ac:dyDescent="0.25">
      <c r="CA192" s="98"/>
      <c r="CB192" s="98"/>
      <c r="CJ192" s="98"/>
      <c r="CK192" s="98"/>
      <c r="CS192" s="98"/>
      <c r="CT192" s="98"/>
      <c r="EL192" s="164">
        <f t="shared" si="77"/>
        <v>1</v>
      </c>
      <c r="EM192" s="142" t="str">
        <f t="shared" si="78"/>
        <v>QF</v>
      </c>
      <c r="EN192" s="196">
        <v>3974</v>
      </c>
      <c r="EV192" s="164">
        <f t="shared" si="75"/>
        <v>1</v>
      </c>
      <c r="EW192" t="str">
        <f t="shared" si="74"/>
        <v>SF</v>
      </c>
      <c r="EX192" s="487">
        <v>4003</v>
      </c>
    </row>
    <row r="193" spans="79:154" x14ac:dyDescent="0.25">
      <c r="CA193" s="98"/>
      <c r="CB193" s="98"/>
      <c r="CJ193" s="98"/>
      <c r="CK193" s="98"/>
      <c r="CS193" s="98"/>
      <c r="CT193" s="98"/>
      <c r="EL193" s="164">
        <f t="shared" si="77"/>
        <v>1</v>
      </c>
      <c r="EM193" s="142" t="str">
        <f t="shared" si="78"/>
        <v>WS</v>
      </c>
      <c r="EN193" s="196">
        <v>3996</v>
      </c>
      <c r="EV193" s="164">
        <f t="shared" si="75"/>
        <v>1</v>
      </c>
      <c r="EW193" t="str">
        <f t="shared" si="74"/>
        <v>SF</v>
      </c>
      <c r="EX193" s="487">
        <v>4009</v>
      </c>
    </row>
    <row r="194" spans="79:154" x14ac:dyDescent="0.25">
      <c r="CA194" s="98"/>
      <c r="CB194" s="98"/>
      <c r="CJ194" s="98"/>
      <c r="CK194" s="98"/>
      <c r="CS194" s="98"/>
      <c r="CT194" s="98"/>
      <c r="EL194" s="164">
        <f t="shared" si="77"/>
        <v>1</v>
      </c>
      <c r="EM194" s="142" t="str">
        <f t="shared" si="78"/>
        <v>QF</v>
      </c>
      <c r="EN194" s="196">
        <v>4003</v>
      </c>
      <c r="EV194" s="164">
        <f t="shared" si="75"/>
        <v>1</v>
      </c>
      <c r="EW194" t="str">
        <f t="shared" si="74"/>
        <v>SF</v>
      </c>
      <c r="EX194" s="487">
        <v>4028</v>
      </c>
    </row>
    <row r="195" spans="79:154" x14ac:dyDescent="0.25">
      <c r="CA195" s="98"/>
      <c r="CB195" s="98"/>
      <c r="CJ195" s="98"/>
      <c r="CK195" s="98"/>
      <c r="CS195" s="98"/>
      <c r="CT195" s="98"/>
      <c r="EL195" s="164">
        <f t="shared" si="77"/>
        <v>1</v>
      </c>
      <c r="EM195" s="142" t="str">
        <f t="shared" si="78"/>
        <v>F</v>
      </c>
      <c r="EN195" s="196">
        <v>4039</v>
      </c>
      <c r="EV195" s="164">
        <f t="shared" si="75"/>
        <v>1</v>
      </c>
      <c r="EW195" t="str">
        <f t="shared" si="74"/>
        <v>SF</v>
      </c>
      <c r="EX195" s="487">
        <v>4039</v>
      </c>
    </row>
    <row r="196" spans="79:154" x14ac:dyDescent="0.25">
      <c r="CA196" s="98"/>
      <c r="CB196" s="98"/>
      <c r="CJ196" s="98"/>
      <c r="CK196" s="98"/>
      <c r="CS196" s="98"/>
      <c r="CT196" s="98"/>
      <c r="EL196" s="164">
        <f t="shared" si="77"/>
        <v>1</v>
      </c>
      <c r="EM196" s="142" t="str">
        <f t="shared" si="78"/>
        <v>SF</v>
      </c>
      <c r="EN196" s="196">
        <v>4061</v>
      </c>
      <c r="EV196" s="164">
        <f t="shared" si="75"/>
        <v>1</v>
      </c>
      <c r="EW196" t="str">
        <f t="shared" ref="EW196:EW225" si="79">IF(ISNA(MATCH(EX196,EY$4:EY$246,0)),"QF",IF(ISNA(MATCH(EX196,EZ$4:EZ$249,0)),"SF",IF(ISNA(MATCH(EX196,FA$4:FA$256,0)),"F",IF(ISNA(MATCH(EX196,FB$4:FB$256,0)),"W",IF(ISNA(MATCH(EX196,FC$4:FC$257,0)),"WS",IF(ISNA(MATCH(EX196,FD$4:FD$257,0)),"WF","WC"))))))</f>
        <v>QF</v>
      </c>
      <c r="EX196" s="487">
        <v>4085</v>
      </c>
    </row>
    <row r="197" spans="79:154" x14ac:dyDescent="0.25">
      <c r="CA197" s="98"/>
      <c r="CB197" s="98"/>
      <c r="CJ197" s="98"/>
      <c r="CK197" s="98"/>
      <c r="CS197" s="98"/>
      <c r="CT197" s="98"/>
      <c r="EL197" s="164">
        <f t="shared" si="77"/>
        <v>1</v>
      </c>
      <c r="EM197" s="142" t="str">
        <f t="shared" si="78"/>
        <v>QF</v>
      </c>
      <c r="EN197" s="196">
        <v>4118</v>
      </c>
      <c r="EV197" s="164">
        <f t="shared" ref="EV197:EV225" si="80">IF(ISTEXT(EW197),1,0)</f>
        <v>1</v>
      </c>
      <c r="EW197" t="str">
        <f t="shared" si="79"/>
        <v>QF</v>
      </c>
      <c r="EX197" s="487">
        <v>4103</v>
      </c>
    </row>
    <row r="198" spans="79:154" x14ac:dyDescent="0.25">
      <c r="CA198" s="98"/>
      <c r="CB198" s="98"/>
      <c r="CJ198" s="98"/>
      <c r="CK198" s="98"/>
      <c r="CS198" s="98"/>
      <c r="CT198" s="98"/>
      <c r="EL198" s="164">
        <f t="shared" si="77"/>
        <v>1</v>
      </c>
      <c r="EM198" s="142" t="str">
        <f t="shared" si="78"/>
        <v>QF</v>
      </c>
      <c r="EN198" s="196">
        <v>4130</v>
      </c>
      <c r="EV198" s="164">
        <f t="shared" si="80"/>
        <v>1</v>
      </c>
      <c r="EW198" t="str">
        <f t="shared" si="79"/>
        <v>QF</v>
      </c>
      <c r="EX198" s="487">
        <v>4264</v>
      </c>
    </row>
    <row r="199" spans="79:154" x14ac:dyDescent="0.25">
      <c r="CA199" s="98"/>
      <c r="CB199" s="98"/>
      <c r="CJ199" s="98"/>
      <c r="CK199" s="98"/>
      <c r="CS199" s="98"/>
      <c r="CT199" s="98"/>
      <c r="EL199" s="164">
        <f t="shared" si="77"/>
        <v>1</v>
      </c>
      <c r="EM199" s="142" t="str">
        <f t="shared" si="78"/>
        <v>SF</v>
      </c>
      <c r="EN199" s="196">
        <v>4143</v>
      </c>
      <c r="EV199" s="164">
        <f t="shared" si="80"/>
        <v>1</v>
      </c>
      <c r="EW199" t="str">
        <f t="shared" si="79"/>
        <v>QF</v>
      </c>
      <c r="EX199" s="487">
        <v>4329</v>
      </c>
    </row>
    <row r="200" spans="79:154" x14ac:dyDescent="0.25">
      <c r="CA200" s="98"/>
      <c r="CB200" s="98"/>
      <c r="CJ200" s="98"/>
      <c r="CK200" s="98"/>
      <c r="CS200" s="98"/>
      <c r="CT200" s="98"/>
      <c r="EL200" s="164">
        <f t="shared" si="77"/>
        <v>1</v>
      </c>
      <c r="EM200" s="142" t="str">
        <f t="shared" si="78"/>
        <v>QF</v>
      </c>
      <c r="EN200" s="196">
        <v>4201</v>
      </c>
      <c r="EV200" s="164">
        <f t="shared" si="80"/>
        <v>1</v>
      </c>
      <c r="EW200" t="str">
        <f t="shared" si="79"/>
        <v>SF</v>
      </c>
      <c r="EX200" s="487">
        <v>4334</v>
      </c>
    </row>
    <row r="201" spans="79:154" x14ac:dyDescent="0.25">
      <c r="CA201" s="98"/>
      <c r="CB201" s="98"/>
      <c r="CJ201" s="98"/>
      <c r="CK201" s="98"/>
      <c r="CS201" s="98"/>
      <c r="CT201" s="98"/>
      <c r="EL201" s="164">
        <f t="shared" si="77"/>
        <v>1</v>
      </c>
      <c r="EM201" s="142" t="str">
        <f t="shared" si="78"/>
        <v>QF</v>
      </c>
      <c r="EN201" s="196">
        <v>4213</v>
      </c>
      <c r="EV201" s="164">
        <f t="shared" si="80"/>
        <v>1</v>
      </c>
      <c r="EW201" t="str">
        <f t="shared" si="79"/>
        <v>QF</v>
      </c>
      <c r="EX201" s="487">
        <v>4391</v>
      </c>
    </row>
    <row r="202" spans="79:154" x14ac:dyDescent="0.25">
      <c r="CA202" s="98"/>
      <c r="CB202" s="98"/>
      <c r="CJ202" s="98"/>
      <c r="CK202" s="98"/>
      <c r="CS202" s="98"/>
      <c r="CT202" s="98"/>
      <c r="EL202" s="164">
        <f t="shared" si="77"/>
        <v>1</v>
      </c>
      <c r="EM202" s="142" t="str">
        <f t="shared" si="78"/>
        <v>SF</v>
      </c>
      <c r="EN202" s="196">
        <v>4253</v>
      </c>
      <c r="EV202" s="164">
        <f t="shared" si="80"/>
        <v>1</v>
      </c>
      <c r="EW202" t="str">
        <f t="shared" si="79"/>
        <v>QF</v>
      </c>
      <c r="EX202" s="487">
        <v>4451</v>
      </c>
    </row>
    <row r="203" spans="79:154" x14ac:dyDescent="0.25">
      <c r="CA203" s="98"/>
      <c r="CB203" s="98"/>
      <c r="CJ203" s="98"/>
      <c r="CK203" s="98"/>
      <c r="CS203" s="98"/>
      <c r="CT203" s="98"/>
      <c r="EL203" s="164">
        <f t="shared" si="77"/>
        <v>1</v>
      </c>
      <c r="EM203" s="142" t="str">
        <f t="shared" si="78"/>
        <v>WF</v>
      </c>
      <c r="EN203" s="196">
        <v>4265</v>
      </c>
      <c r="EV203" s="164">
        <f t="shared" si="80"/>
        <v>1</v>
      </c>
      <c r="EW203" t="str">
        <f t="shared" si="79"/>
        <v>QF</v>
      </c>
      <c r="EX203" s="487">
        <v>4468</v>
      </c>
    </row>
    <row r="204" spans="79:154" x14ac:dyDescent="0.25">
      <c r="CA204" s="98"/>
      <c r="CB204" s="98"/>
      <c r="CJ204" s="98"/>
      <c r="CK204" s="98"/>
      <c r="CS204" s="98"/>
      <c r="CT204" s="98"/>
      <c r="EL204" s="164">
        <f t="shared" si="77"/>
        <v>1</v>
      </c>
      <c r="EM204" s="142" t="str">
        <f t="shared" si="78"/>
        <v>QF</v>
      </c>
      <c r="EN204" s="196">
        <v>4362</v>
      </c>
      <c r="EV204" s="164">
        <f t="shared" si="80"/>
        <v>1</v>
      </c>
      <c r="EW204" t="str">
        <f t="shared" si="79"/>
        <v>QF</v>
      </c>
      <c r="EX204" s="487">
        <v>4469</v>
      </c>
    </row>
    <row r="205" spans="79:154" x14ac:dyDescent="0.25">
      <c r="CA205" s="238"/>
      <c r="CB205" s="238"/>
      <c r="CJ205" s="238"/>
      <c r="CK205" s="238"/>
      <c r="CS205" s="238"/>
      <c r="CT205" s="238"/>
      <c r="EL205" s="164">
        <f t="shared" si="77"/>
        <v>1</v>
      </c>
      <c r="EM205" s="142" t="str">
        <f t="shared" si="78"/>
        <v>QF</v>
      </c>
      <c r="EN205" s="196">
        <v>4450</v>
      </c>
      <c r="EV205" s="164">
        <f t="shared" si="80"/>
        <v>1</v>
      </c>
      <c r="EW205" t="str">
        <f t="shared" si="79"/>
        <v>QF</v>
      </c>
      <c r="EX205" s="487">
        <v>4488</v>
      </c>
    </row>
    <row r="206" spans="79:154" x14ac:dyDescent="0.25">
      <c r="CA206" s="98"/>
      <c r="CB206" s="98"/>
      <c r="CJ206" s="98"/>
      <c r="CK206" s="98"/>
      <c r="CS206" s="98"/>
      <c r="CT206" s="98"/>
      <c r="EL206" s="164">
        <f t="shared" si="77"/>
        <v>1</v>
      </c>
      <c r="EM206" s="142" t="str">
        <f t="shared" si="78"/>
        <v>SF</v>
      </c>
      <c r="EN206" s="196">
        <v>4451</v>
      </c>
      <c r="EV206" s="164">
        <f t="shared" si="80"/>
        <v>1</v>
      </c>
      <c r="EW206" t="str">
        <f t="shared" si="79"/>
        <v>SF</v>
      </c>
      <c r="EX206" s="487">
        <v>4564</v>
      </c>
    </row>
    <row r="207" spans="79:154" x14ac:dyDescent="0.25">
      <c r="CA207" s="238"/>
      <c r="CB207" s="238"/>
      <c r="CJ207" s="238"/>
      <c r="CK207" s="238"/>
      <c r="CS207" s="238"/>
      <c r="CT207" s="238"/>
      <c r="EL207" s="164">
        <f t="shared" si="77"/>
        <v>1</v>
      </c>
      <c r="EM207" s="142" t="str">
        <f t="shared" si="78"/>
        <v>F</v>
      </c>
      <c r="EN207" s="196">
        <v>4488</v>
      </c>
      <c r="EV207" s="164">
        <f t="shared" si="80"/>
        <v>1</v>
      </c>
      <c r="EW207" t="str">
        <f t="shared" si="79"/>
        <v>QF</v>
      </c>
      <c r="EX207" s="487">
        <v>4587</v>
      </c>
    </row>
    <row r="208" spans="79:154" x14ac:dyDescent="0.25">
      <c r="CA208" s="195"/>
      <c r="CB208" s="195"/>
      <c r="CJ208" s="195"/>
      <c r="CK208" s="195"/>
      <c r="CS208" s="195"/>
      <c r="CT208" s="195"/>
      <c r="EL208" s="164">
        <f t="shared" si="77"/>
        <v>1</v>
      </c>
      <c r="EM208" s="142" t="str">
        <f t="shared" si="78"/>
        <v>F</v>
      </c>
      <c r="EN208" s="196">
        <v>4522</v>
      </c>
      <c r="EV208" s="164">
        <f t="shared" si="80"/>
        <v>1</v>
      </c>
      <c r="EW208" t="str">
        <f t="shared" si="79"/>
        <v>QF</v>
      </c>
      <c r="EX208" s="487">
        <v>4607</v>
      </c>
    </row>
    <row r="209" spans="79:154" x14ac:dyDescent="0.25">
      <c r="CA209" s="98"/>
      <c r="CB209" s="98"/>
      <c r="CJ209" s="98"/>
      <c r="CK209" s="98"/>
      <c r="CS209" s="98"/>
      <c r="CT209" s="98"/>
      <c r="EL209" s="164">
        <f t="shared" si="77"/>
        <v>1</v>
      </c>
      <c r="EM209" s="142" t="str">
        <f t="shared" ref="EM209:EM224" si="81">IF(ISNA(MATCH(EN209,EO$4:EO$246,0)),"QF",IF(ISNA(MATCH(EN209,EP$4:EP$249,0)),"SF",IF(ISNA(MATCH(EN209,EQ$4:EQ$256,0)),"F",IF(ISNA(MATCH(EN209,ER$4:ER$256,0)),"W",IF(ISNA(MATCH(EN209,ES$4:ES$257,0)),"WS",IF(ISNA(MATCH(EN209,ET$4:ET$257,0)),"WF","WC"))))))</f>
        <v>SF</v>
      </c>
      <c r="EN209" s="196">
        <v>4613</v>
      </c>
      <c r="EV209" s="164">
        <f t="shared" si="80"/>
        <v>1</v>
      </c>
      <c r="EW209" t="str">
        <f t="shared" si="79"/>
        <v>W</v>
      </c>
      <c r="EX209" s="487">
        <v>4678</v>
      </c>
    </row>
    <row r="210" spans="79:154" x14ac:dyDescent="0.25">
      <c r="CA210" s="98"/>
      <c r="CB210" s="98"/>
      <c r="CJ210" s="98"/>
      <c r="CK210" s="98"/>
      <c r="CS210" s="98"/>
      <c r="CT210" s="98"/>
      <c r="EL210" s="164">
        <f t="shared" si="77"/>
        <v>1</v>
      </c>
      <c r="EM210" s="142" t="str">
        <f t="shared" si="81"/>
        <v>QF</v>
      </c>
      <c r="EN210" s="196">
        <v>4678</v>
      </c>
      <c r="EV210" s="164">
        <f t="shared" si="80"/>
        <v>1</v>
      </c>
      <c r="EW210" t="str">
        <f t="shared" si="79"/>
        <v>QF</v>
      </c>
      <c r="EX210" s="487">
        <v>4920</v>
      </c>
    </row>
    <row r="211" spans="79:154" x14ac:dyDescent="0.25">
      <c r="CA211" s="98"/>
      <c r="CB211" s="98"/>
      <c r="CJ211" s="98"/>
      <c r="CK211" s="98"/>
      <c r="CS211" s="98"/>
      <c r="CT211" s="98"/>
      <c r="EL211" s="164">
        <f t="shared" si="77"/>
        <v>1</v>
      </c>
      <c r="EM211" s="142" t="str">
        <f t="shared" si="81"/>
        <v>QF</v>
      </c>
      <c r="EN211" s="196">
        <v>4818</v>
      </c>
      <c r="EV211" s="164">
        <f t="shared" si="80"/>
        <v>1</v>
      </c>
      <c r="EW211" t="str">
        <f t="shared" si="79"/>
        <v>SF</v>
      </c>
      <c r="EX211" s="487">
        <v>4967</v>
      </c>
    </row>
    <row r="212" spans="79:154" x14ac:dyDescent="0.25">
      <c r="CA212" s="98"/>
      <c r="CB212" s="98"/>
      <c r="CJ212" s="98"/>
      <c r="CK212" s="98"/>
      <c r="CS212" s="98"/>
      <c r="CT212" s="98"/>
      <c r="EL212" s="164">
        <f t="shared" si="77"/>
        <v>1</v>
      </c>
      <c r="EM212" s="142" t="str">
        <f t="shared" si="81"/>
        <v>SF</v>
      </c>
      <c r="EN212" s="196">
        <v>4911</v>
      </c>
      <c r="EV212" s="164">
        <f t="shared" si="80"/>
        <v>1</v>
      </c>
      <c r="EW212" t="str">
        <f t="shared" si="79"/>
        <v>W</v>
      </c>
      <c r="EX212" s="487">
        <v>5050</v>
      </c>
    </row>
    <row r="213" spans="79:154" x14ac:dyDescent="0.25">
      <c r="CA213" s="151"/>
      <c r="CB213" s="151"/>
      <c r="CJ213" s="151"/>
      <c r="CK213" s="151"/>
      <c r="CS213" s="151"/>
      <c r="CT213" s="151"/>
      <c r="EL213" s="164">
        <f t="shared" si="77"/>
        <v>1</v>
      </c>
      <c r="EM213" s="142" t="str">
        <f t="shared" si="81"/>
        <v>QF</v>
      </c>
      <c r="EN213" s="196">
        <v>4954</v>
      </c>
      <c r="EV213" s="164">
        <f t="shared" si="80"/>
        <v>1</v>
      </c>
      <c r="EW213" t="str">
        <f t="shared" si="79"/>
        <v>QF</v>
      </c>
      <c r="EX213" s="487">
        <v>5114</v>
      </c>
    </row>
    <row r="214" spans="79:154" x14ac:dyDescent="0.25">
      <c r="CA214" s="98"/>
      <c r="CB214" s="98"/>
      <c r="CJ214" s="98"/>
      <c r="CK214" s="98"/>
      <c r="CS214" s="98"/>
      <c r="CT214" s="98"/>
      <c r="EL214" s="164">
        <f t="shared" si="77"/>
        <v>1</v>
      </c>
      <c r="EM214" s="142" t="str">
        <f t="shared" si="81"/>
        <v>QF</v>
      </c>
      <c r="EN214" s="196">
        <v>4961</v>
      </c>
      <c r="EV214" s="164">
        <f t="shared" si="80"/>
        <v>1</v>
      </c>
      <c r="EW214" t="str">
        <f t="shared" si="79"/>
        <v>QF</v>
      </c>
      <c r="EX214" s="487">
        <v>5150</v>
      </c>
    </row>
    <row r="215" spans="79:154" x14ac:dyDescent="0.25">
      <c r="CA215" s="98"/>
      <c r="CB215" s="98"/>
      <c r="CJ215" s="98"/>
      <c r="CK215" s="98"/>
      <c r="CS215" s="98"/>
      <c r="CT215" s="98"/>
      <c r="EL215" s="164">
        <f t="shared" si="77"/>
        <v>1</v>
      </c>
      <c r="EM215" s="142" t="str">
        <f t="shared" si="81"/>
        <v>QF</v>
      </c>
      <c r="EN215" s="196">
        <v>4967</v>
      </c>
      <c r="EV215" s="164">
        <f t="shared" si="80"/>
        <v>1</v>
      </c>
      <c r="EW215" t="str">
        <f t="shared" si="79"/>
        <v>SF</v>
      </c>
      <c r="EX215" s="487">
        <v>5172</v>
      </c>
    </row>
    <row r="216" spans="79:154" x14ac:dyDescent="0.25">
      <c r="CA216" s="98"/>
      <c r="CB216" s="98"/>
      <c r="CJ216" s="98"/>
      <c r="CK216" s="98"/>
      <c r="CS216" s="98"/>
      <c r="CT216" s="98"/>
      <c r="EL216" s="164">
        <f t="shared" si="77"/>
        <v>1</v>
      </c>
      <c r="EM216" s="142" t="str">
        <f t="shared" si="81"/>
        <v>QF</v>
      </c>
      <c r="EN216" s="196">
        <v>5027</v>
      </c>
      <c r="EV216" s="164">
        <f t="shared" si="80"/>
        <v>1</v>
      </c>
      <c r="EW216" t="str">
        <f t="shared" si="79"/>
        <v>W</v>
      </c>
      <c r="EX216" s="487">
        <v>5254</v>
      </c>
    </row>
    <row r="217" spans="79:154" x14ac:dyDescent="0.25">
      <c r="CA217" s="98"/>
      <c r="CB217" s="98"/>
      <c r="CJ217" s="98"/>
      <c r="CK217" s="98"/>
      <c r="CS217" s="98"/>
      <c r="CT217" s="98"/>
      <c r="EL217" s="164">
        <f t="shared" si="77"/>
        <v>1</v>
      </c>
      <c r="EM217" s="142" t="str">
        <f t="shared" si="81"/>
        <v>QF</v>
      </c>
      <c r="EN217" s="196">
        <v>5046</v>
      </c>
      <c r="EV217" s="164">
        <f t="shared" si="80"/>
        <v>1</v>
      </c>
      <c r="EW217" t="str">
        <f t="shared" si="79"/>
        <v>SF</v>
      </c>
      <c r="EX217" s="487">
        <v>5406</v>
      </c>
    </row>
    <row r="218" spans="79:154" x14ac:dyDescent="0.25">
      <c r="CA218" s="98"/>
      <c r="CB218" s="98"/>
      <c r="CJ218" s="98"/>
      <c r="CK218" s="98"/>
      <c r="CS218" s="98"/>
      <c r="CT218" s="98"/>
      <c r="EL218" s="164">
        <f t="shared" si="77"/>
        <v>1</v>
      </c>
      <c r="EM218" s="142" t="str">
        <f t="shared" si="81"/>
        <v>QF</v>
      </c>
      <c r="EN218" s="196">
        <v>5048</v>
      </c>
      <c r="EV218" s="164">
        <f t="shared" si="80"/>
        <v>1</v>
      </c>
      <c r="EW218" t="str">
        <f t="shared" si="79"/>
        <v>QF</v>
      </c>
      <c r="EX218" s="487">
        <v>5448</v>
      </c>
    </row>
    <row r="219" spans="79:154" x14ac:dyDescent="0.25">
      <c r="CA219" s="98"/>
      <c r="CB219" s="98"/>
      <c r="CJ219" s="98"/>
      <c r="CK219" s="98"/>
      <c r="CS219" s="98"/>
      <c r="CT219" s="98"/>
      <c r="EL219" s="164">
        <f t="shared" si="77"/>
        <v>1</v>
      </c>
      <c r="EM219" s="142" t="str">
        <f t="shared" si="81"/>
        <v>QF</v>
      </c>
      <c r="EN219" s="196">
        <v>5188</v>
      </c>
      <c r="EV219" s="164">
        <f t="shared" si="80"/>
        <v>1</v>
      </c>
      <c r="EW219" t="str">
        <f t="shared" si="79"/>
        <v>SF</v>
      </c>
      <c r="EX219" s="487">
        <v>5460</v>
      </c>
    </row>
    <row r="220" spans="79:154" x14ac:dyDescent="0.25">
      <c r="CA220" s="98"/>
      <c r="CB220" s="98"/>
      <c r="CJ220" s="98"/>
      <c r="CK220" s="98"/>
      <c r="CS220" s="98"/>
      <c r="CT220" s="98"/>
      <c r="EL220" s="164">
        <f t="shared" si="77"/>
        <v>1</v>
      </c>
      <c r="EM220" s="142" t="str">
        <f t="shared" si="81"/>
        <v>QF</v>
      </c>
      <c r="EN220" s="196">
        <v>5254</v>
      </c>
      <c r="EV220" s="164">
        <f t="shared" si="80"/>
        <v>1</v>
      </c>
      <c r="EW220" t="str">
        <f t="shared" si="79"/>
        <v>QF</v>
      </c>
      <c r="EX220" s="487">
        <v>5572</v>
      </c>
    </row>
    <row r="221" spans="79:154" x14ac:dyDescent="0.25">
      <c r="CA221" s="98"/>
      <c r="CB221" s="98"/>
      <c r="CJ221" s="98"/>
      <c r="CK221" s="98"/>
      <c r="CS221" s="98"/>
      <c r="CT221" s="98"/>
      <c r="EL221" s="164">
        <f t="shared" si="77"/>
        <v>1</v>
      </c>
      <c r="EM221" s="142" t="str">
        <f t="shared" si="81"/>
        <v>QF</v>
      </c>
      <c r="EN221" s="196">
        <v>5403</v>
      </c>
      <c r="EV221" s="164">
        <f t="shared" si="80"/>
        <v>1</v>
      </c>
      <c r="EW221" t="str">
        <f t="shared" si="79"/>
        <v>QF</v>
      </c>
      <c r="EX221" s="487">
        <v>5803</v>
      </c>
    </row>
    <row r="222" spans="79:154" x14ac:dyDescent="0.25">
      <c r="CA222" s="98"/>
      <c r="CB222" s="98"/>
      <c r="CJ222" s="98"/>
      <c r="CK222" s="98"/>
      <c r="CS222" s="98"/>
      <c r="CT222" s="98"/>
      <c r="EL222" s="164">
        <f t="shared" si="77"/>
        <v>1</v>
      </c>
      <c r="EM222" s="142" t="str">
        <f t="shared" si="81"/>
        <v>QF</v>
      </c>
      <c r="EN222" s="196">
        <v>5406</v>
      </c>
      <c r="EV222" s="164">
        <f t="shared" si="80"/>
        <v>1</v>
      </c>
      <c r="EW222" t="str">
        <f t="shared" si="79"/>
        <v>QF</v>
      </c>
      <c r="EX222" s="487">
        <v>5813</v>
      </c>
    </row>
    <row r="223" spans="79:154" x14ac:dyDescent="0.25">
      <c r="CA223" s="98"/>
      <c r="CB223" s="98"/>
      <c r="CJ223" s="98"/>
      <c r="CK223" s="98"/>
      <c r="CS223" s="98"/>
      <c r="CT223" s="98"/>
      <c r="EL223" s="164">
        <f t="shared" si="77"/>
        <v>1</v>
      </c>
      <c r="EM223" s="142" t="str">
        <f t="shared" si="81"/>
        <v>QF</v>
      </c>
      <c r="EN223" s="196">
        <v>5413</v>
      </c>
      <c r="EV223" s="164">
        <f t="shared" si="80"/>
        <v>1</v>
      </c>
      <c r="EW223" t="str">
        <f t="shared" si="79"/>
        <v>SF</v>
      </c>
      <c r="EX223" s="487">
        <v>5842</v>
      </c>
    </row>
    <row r="224" spans="79:154" x14ac:dyDescent="0.25">
      <c r="CA224" s="98"/>
      <c r="CB224" s="98"/>
      <c r="CJ224" s="98"/>
      <c r="CK224" s="98"/>
      <c r="CS224" s="98"/>
      <c r="CT224" s="98"/>
      <c r="EL224" s="164">
        <f t="shared" si="77"/>
        <v>1</v>
      </c>
      <c r="EM224" s="142" t="str">
        <f t="shared" si="81"/>
        <v>SF</v>
      </c>
      <c r="EN224" s="196">
        <v>5431</v>
      </c>
      <c r="EV224" s="164">
        <f t="shared" si="80"/>
        <v>1</v>
      </c>
      <c r="EW224" t="str">
        <f t="shared" si="79"/>
        <v>W</v>
      </c>
      <c r="EX224" s="487">
        <v>5895</v>
      </c>
    </row>
    <row r="225" spans="79:154" ht="13" thickBot="1" x14ac:dyDescent="0.3">
      <c r="CA225" s="98"/>
      <c r="CB225" s="98"/>
      <c r="CJ225" s="98"/>
      <c r="CK225" s="98"/>
      <c r="CS225" s="98"/>
      <c r="CT225" s="98"/>
      <c r="EV225" s="164">
        <f t="shared" si="80"/>
        <v>1</v>
      </c>
      <c r="EW225" t="str">
        <f t="shared" si="79"/>
        <v>QF</v>
      </c>
      <c r="EX225" s="517">
        <v>5924</v>
      </c>
    </row>
    <row r="226" spans="79:154" x14ac:dyDescent="0.25">
      <c r="CA226" s="98"/>
      <c r="CB226" s="98"/>
      <c r="CJ226" s="98"/>
      <c r="CK226" s="98"/>
      <c r="CS226" s="98"/>
      <c r="CT226" s="98"/>
    </row>
    <row r="227" spans="79:154" x14ac:dyDescent="0.25">
      <c r="CA227" s="238"/>
      <c r="CB227" s="238"/>
      <c r="CJ227" s="238"/>
      <c r="CK227" s="238"/>
      <c r="CS227" s="238"/>
      <c r="CT227" s="238"/>
    </row>
    <row r="228" spans="79:154" x14ac:dyDescent="0.25">
      <c r="CA228" s="98"/>
      <c r="CB228" s="98"/>
      <c r="CJ228" s="98"/>
      <c r="CK228" s="98"/>
      <c r="CS228" s="98"/>
      <c r="CT228" s="98"/>
    </row>
    <row r="229" spans="79:154" x14ac:dyDescent="0.25">
      <c r="CA229" s="98"/>
      <c r="CB229" s="98"/>
      <c r="CJ229" s="98"/>
      <c r="CK229" s="98"/>
      <c r="CS229" s="98"/>
      <c r="CT229" s="98"/>
    </row>
    <row r="230" spans="79:154" x14ac:dyDescent="0.25">
      <c r="CA230" s="98"/>
      <c r="CB230" s="98"/>
      <c r="CJ230" s="98"/>
      <c r="CK230" s="98"/>
      <c r="CS230" s="98"/>
      <c r="CT230" s="98"/>
    </row>
    <row r="231" spans="79:154" x14ac:dyDescent="0.25">
      <c r="CA231" s="151"/>
      <c r="CB231" s="151"/>
      <c r="CJ231" s="151"/>
      <c r="CK231" s="151"/>
      <c r="CS231" s="151"/>
      <c r="CT231" s="151"/>
    </row>
    <row r="232" spans="79:154" x14ac:dyDescent="0.25">
      <c r="CA232" s="238"/>
      <c r="CB232" s="238"/>
      <c r="CJ232" s="238"/>
      <c r="CK232" s="238"/>
      <c r="CS232" s="238"/>
      <c r="CT232" s="238"/>
    </row>
    <row r="233" spans="79:154" x14ac:dyDescent="0.25">
      <c r="CA233" s="98"/>
      <c r="CB233" s="98"/>
      <c r="CJ233" s="98"/>
      <c r="CK233" s="98"/>
      <c r="CS233" s="98"/>
      <c r="CT233" s="98"/>
    </row>
    <row r="234" spans="79:154" x14ac:dyDescent="0.25">
      <c r="CA234" s="195"/>
      <c r="CB234" s="195"/>
      <c r="CJ234" s="195"/>
      <c r="CK234" s="195"/>
      <c r="CS234" s="195"/>
      <c r="CT234" s="195"/>
    </row>
    <row r="235" spans="79:154" x14ac:dyDescent="0.25">
      <c r="CA235" s="195"/>
      <c r="CB235" s="195"/>
      <c r="CJ235" s="195"/>
      <c r="CK235" s="195"/>
      <c r="CS235" s="195"/>
      <c r="CT235" s="195"/>
    </row>
    <row r="236" spans="79:154" x14ac:dyDescent="0.25">
      <c r="CA236" s="98"/>
      <c r="CB236" s="98"/>
      <c r="CJ236" s="98"/>
      <c r="CK236" s="98"/>
      <c r="CS236" s="98"/>
      <c r="CT236" s="98"/>
    </row>
    <row r="237" spans="79:154" x14ac:dyDescent="0.25">
      <c r="CA237" s="98"/>
      <c r="CB237" s="98"/>
      <c r="CJ237" s="98"/>
      <c r="CK237" s="98"/>
      <c r="CS237" s="98"/>
      <c r="CT237" s="98"/>
    </row>
    <row r="238" spans="79:154" x14ac:dyDescent="0.25">
      <c r="CA238" s="195"/>
      <c r="CB238" s="195"/>
      <c r="CJ238" s="195"/>
      <c r="CK238" s="195"/>
      <c r="CS238" s="195"/>
      <c r="CT238" s="195"/>
    </row>
    <row r="239" spans="79:154" x14ac:dyDescent="0.25">
      <c r="CA239" s="98"/>
      <c r="CB239" s="98"/>
      <c r="CJ239" s="98"/>
      <c r="CK239" s="98"/>
      <c r="CS239" s="98"/>
      <c r="CT239" s="98"/>
    </row>
    <row r="240" spans="79:154" x14ac:dyDescent="0.25">
      <c r="CA240" s="151"/>
      <c r="CB240" s="151"/>
      <c r="CJ240" s="151"/>
      <c r="CK240" s="151"/>
      <c r="CS240" s="151"/>
      <c r="CT240" s="151"/>
    </row>
    <row r="241" spans="79:98" x14ac:dyDescent="0.25">
      <c r="CA241" s="151"/>
      <c r="CB241" s="151"/>
      <c r="CJ241" s="151"/>
      <c r="CK241" s="151"/>
      <c r="CS241" s="151"/>
      <c r="CT241" s="151"/>
    </row>
    <row r="242" spans="79:98" x14ac:dyDescent="0.25">
      <c r="CA242" s="238"/>
      <c r="CB242" s="238"/>
      <c r="CJ242" s="238"/>
      <c r="CK242" s="238"/>
      <c r="CS242" s="238"/>
      <c r="CT242" s="238"/>
    </row>
    <row r="243" spans="79:98" x14ac:dyDescent="0.25">
      <c r="CA243" s="98"/>
      <c r="CB243" s="98"/>
      <c r="CJ243" s="98"/>
      <c r="CK243" s="98"/>
      <c r="CS243" s="98"/>
      <c r="CT243" s="98"/>
    </row>
    <row r="244" spans="79:98" x14ac:dyDescent="0.25">
      <c r="CA244" s="98"/>
      <c r="CB244" s="98"/>
      <c r="CJ244" s="98"/>
      <c r="CK244" s="98"/>
      <c r="CS244" s="98"/>
      <c r="CT244" s="98"/>
    </row>
    <row r="245" spans="79:98" x14ac:dyDescent="0.25">
      <c r="CA245" s="151"/>
      <c r="CB245" s="151"/>
      <c r="CJ245" s="151"/>
      <c r="CK245" s="151"/>
      <c r="CS245" s="151"/>
      <c r="CT245" s="151"/>
    </row>
    <row r="246" spans="79:98" x14ac:dyDescent="0.25">
      <c r="CA246" s="98"/>
      <c r="CB246" s="98"/>
      <c r="CJ246" s="98"/>
      <c r="CK246" s="98"/>
      <c r="CS246" s="98"/>
      <c r="CT246" s="98"/>
    </row>
    <row r="247" spans="79:98" x14ac:dyDescent="0.25">
      <c r="CA247" s="98"/>
      <c r="CB247" s="98"/>
      <c r="CJ247" s="98"/>
      <c r="CK247" s="98"/>
      <c r="CS247" s="98"/>
      <c r="CT247" s="98"/>
    </row>
    <row r="248" spans="79:98" x14ac:dyDescent="0.25">
      <c r="CA248" s="151"/>
      <c r="CB248" s="151"/>
      <c r="CJ248" s="151"/>
      <c r="CK248" s="151"/>
      <c r="CS248" s="151"/>
      <c r="CT248" s="151"/>
    </row>
    <row r="249" spans="79:98" x14ac:dyDescent="0.25">
      <c r="CA249" s="98"/>
      <c r="CB249" s="98"/>
      <c r="CJ249" s="98"/>
      <c r="CK249" s="98"/>
      <c r="CS249" s="98"/>
      <c r="CT249" s="98"/>
    </row>
    <row r="250" spans="79:98" x14ac:dyDescent="0.25">
      <c r="CA250" s="98"/>
      <c r="CB250" s="98"/>
      <c r="CJ250" s="98"/>
      <c r="CK250" s="98"/>
      <c r="CS250" s="98"/>
      <c r="CT250" s="98"/>
    </row>
    <row r="251" spans="79:98" x14ac:dyDescent="0.25">
      <c r="CA251" s="98"/>
      <c r="CB251" s="98"/>
      <c r="CJ251" s="98"/>
      <c r="CK251" s="98"/>
      <c r="CS251" s="98"/>
      <c r="CT251" s="98"/>
    </row>
    <row r="252" spans="79:98" x14ac:dyDescent="0.25">
      <c r="CA252" s="98"/>
      <c r="CB252" s="98"/>
      <c r="CJ252" s="98"/>
      <c r="CK252" s="98"/>
      <c r="CS252" s="98"/>
      <c r="CT252" s="98"/>
    </row>
    <row r="253" spans="79:98" x14ac:dyDescent="0.25">
      <c r="CA253" s="195"/>
      <c r="CB253" s="195"/>
      <c r="CJ253" s="195"/>
      <c r="CK253" s="195"/>
      <c r="CS253" s="195"/>
      <c r="CT253" s="195"/>
    </row>
    <row r="254" spans="79:98" x14ac:dyDescent="0.25">
      <c r="CA254" s="195"/>
      <c r="CB254" s="195"/>
      <c r="CJ254" s="195"/>
      <c r="CK254" s="195"/>
      <c r="CS254" s="195"/>
      <c r="CT254" s="195"/>
    </row>
    <row r="255" spans="79:98" x14ac:dyDescent="0.25">
      <c r="CA255" s="98"/>
      <c r="CB255" s="98"/>
      <c r="CJ255" s="98"/>
      <c r="CK255" s="98"/>
      <c r="CS255" s="98"/>
      <c r="CT255" s="98"/>
    </row>
    <row r="256" spans="79:98" x14ac:dyDescent="0.25">
      <c r="CA256" s="98"/>
      <c r="CB256" s="98"/>
      <c r="CJ256" s="98"/>
      <c r="CK256" s="98"/>
      <c r="CS256" s="98"/>
      <c r="CT256" s="98"/>
    </row>
    <row r="257" spans="79:98" x14ac:dyDescent="0.25">
      <c r="CA257" s="195"/>
      <c r="CB257" s="195"/>
      <c r="CJ257" s="195"/>
      <c r="CK257" s="195"/>
      <c r="CS257" s="195"/>
      <c r="CT257" s="195"/>
    </row>
    <row r="258" spans="79:98" x14ac:dyDescent="0.25">
      <c r="CA258" s="98"/>
      <c r="CB258" s="98"/>
      <c r="CJ258" s="98"/>
      <c r="CK258" s="98"/>
      <c r="CS258" s="98"/>
      <c r="CT258" s="98"/>
    </row>
    <row r="259" spans="79:98" x14ac:dyDescent="0.25">
      <c r="CA259" s="98"/>
      <c r="CB259" s="98"/>
      <c r="CJ259" s="98"/>
      <c r="CK259" s="98"/>
      <c r="CS259" s="98"/>
      <c r="CT259" s="98"/>
    </row>
    <row r="260" spans="79:98" x14ac:dyDescent="0.25">
      <c r="CA260" s="98"/>
      <c r="CB260" s="98"/>
      <c r="CJ260" s="98"/>
      <c r="CK260" s="98"/>
      <c r="CS260" s="98"/>
      <c r="CT260" s="98"/>
    </row>
    <row r="261" spans="79:98" x14ac:dyDescent="0.25">
      <c r="CA261" s="238"/>
      <c r="CB261" s="238"/>
      <c r="CJ261" s="238"/>
      <c r="CK261" s="238"/>
      <c r="CS261" s="238"/>
      <c r="CT261" s="238"/>
    </row>
    <row r="262" spans="79:98" x14ac:dyDescent="0.25">
      <c r="CA262" s="98"/>
      <c r="CB262" s="98"/>
      <c r="CJ262" s="98"/>
      <c r="CK262" s="98"/>
      <c r="CS262" s="98"/>
      <c r="CT262" s="98"/>
    </row>
    <row r="263" spans="79:98" x14ac:dyDescent="0.25">
      <c r="CA263" s="195"/>
      <c r="CB263" s="195"/>
      <c r="CJ263" s="195"/>
      <c r="CK263" s="195"/>
      <c r="CS263" s="195"/>
      <c r="CT263" s="195"/>
    </row>
    <row r="264" spans="79:98" x14ac:dyDescent="0.25">
      <c r="CA264" s="238"/>
      <c r="CB264" s="238"/>
      <c r="CJ264" s="238"/>
      <c r="CK264" s="238"/>
      <c r="CS264" s="238"/>
      <c r="CT264" s="238"/>
    </row>
    <row r="265" spans="79:98" x14ac:dyDescent="0.25">
      <c r="CA265" s="98"/>
      <c r="CB265" s="98"/>
      <c r="CJ265" s="98"/>
      <c r="CK265" s="98"/>
      <c r="CS265" s="98"/>
      <c r="CT265" s="98"/>
    </row>
    <row r="266" spans="79:98" x14ac:dyDescent="0.25">
      <c r="CA266" s="98"/>
      <c r="CB266" s="98"/>
      <c r="CJ266" s="98"/>
      <c r="CK266" s="98"/>
      <c r="CS266" s="98"/>
      <c r="CT266" s="98"/>
    </row>
    <row r="267" spans="79:98" x14ac:dyDescent="0.25">
      <c r="CA267" s="195"/>
      <c r="CB267" s="195"/>
      <c r="CJ267" s="195"/>
      <c r="CK267" s="195"/>
      <c r="CS267" s="195"/>
      <c r="CT267" s="195"/>
    </row>
    <row r="268" spans="79:98" x14ac:dyDescent="0.25">
      <c r="CA268" s="98"/>
      <c r="CB268" s="98"/>
      <c r="CJ268" s="98"/>
      <c r="CK268" s="98"/>
      <c r="CS268" s="98"/>
      <c r="CT268" s="98"/>
    </row>
    <row r="269" spans="79:98" x14ac:dyDescent="0.25">
      <c r="CA269" s="98"/>
      <c r="CB269" s="98"/>
      <c r="CJ269" s="98"/>
      <c r="CK269" s="98"/>
      <c r="CS269" s="98"/>
      <c r="CT269" s="98"/>
    </row>
    <row r="270" spans="79:98" x14ac:dyDescent="0.25">
      <c r="CA270" s="98"/>
      <c r="CB270" s="98"/>
      <c r="CJ270" s="98"/>
      <c r="CK270" s="98"/>
      <c r="CS270" s="98"/>
      <c r="CT270" s="98"/>
    </row>
    <row r="271" spans="79:98" x14ac:dyDescent="0.25">
      <c r="CA271" s="98"/>
      <c r="CB271" s="98"/>
      <c r="CJ271" s="98"/>
      <c r="CK271" s="98"/>
      <c r="CS271" s="98"/>
      <c r="CT271" s="98"/>
    </row>
    <row r="272" spans="79:98" x14ac:dyDescent="0.25">
      <c r="CA272" s="98"/>
      <c r="CB272" s="98"/>
      <c r="CJ272" s="98"/>
      <c r="CK272" s="98"/>
      <c r="CS272" s="98"/>
      <c r="CT272" s="98"/>
    </row>
    <row r="273" spans="79:98" x14ac:dyDescent="0.25">
      <c r="CA273" s="195"/>
      <c r="CB273" s="195"/>
      <c r="CJ273" s="195"/>
      <c r="CK273" s="195"/>
      <c r="CS273" s="195"/>
      <c r="CT273" s="195"/>
    </row>
    <row r="274" spans="79:98" x14ac:dyDescent="0.25">
      <c r="CA274" s="98"/>
      <c r="CB274" s="98"/>
      <c r="CJ274" s="98"/>
      <c r="CK274" s="98"/>
      <c r="CS274" s="98"/>
      <c r="CT274" s="98"/>
    </row>
    <row r="275" spans="79:98" x14ac:dyDescent="0.25">
      <c r="CA275" s="195"/>
      <c r="CB275" s="195"/>
      <c r="CJ275" s="195"/>
      <c r="CK275" s="195"/>
      <c r="CS275" s="195"/>
      <c r="CT275" s="195"/>
    </row>
    <row r="276" spans="79:98" x14ac:dyDescent="0.25">
      <c r="CA276" s="98"/>
      <c r="CB276" s="98"/>
      <c r="CJ276" s="98"/>
      <c r="CK276" s="98"/>
      <c r="CS276" s="98"/>
      <c r="CT276" s="98"/>
    </row>
    <row r="277" spans="79:98" x14ac:dyDescent="0.25">
      <c r="CA277" s="98"/>
      <c r="CB277" s="98"/>
      <c r="CJ277" s="98"/>
      <c r="CK277" s="98"/>
      <c r="CS277" s="98"/>
      <c r="CT277" s="98"/>
    </row>
    <row r="278" spans="79:98" x14ac:dyDescent="0.25">
      <c r="CA278" s="98"/>
      <c r="CB278" s="98"/>
      <c r="CJ278" s="98"/>
      <c r="CK278" s="98"/>
      <c r="CS278" s="98"/>
      <c r="CT278" s="98"/>
    </row>
    <row r="279" spans="79:98" x14ac:dyDescent="0.25">
      <c r="CA279" s="98"/>
      <c r="CB279" s="98"/>
      <c r="CJ279" s="98"/>
      <c r="CK279" s="98"/>
      <c r="CS279" s="98"/>
      <c r="CT279" s="98"/>
    </row>
    <row r="280" spans="79:98" x14ac:dyDescent="0.25">
      <c r="CA280" s="98"/>
      <c r="CB280" s="98"/>
      <c r="CJ280" s="98"/>
      <c r="CK280" s="98"/>
      <c r="CS280" s="98"/>
      <c r="CT280" s="98"/>
    </row>
    <row r="281" spans="79:98" x14ac:dyDescent="0.25">
      <c r="CA281" s="98"/>
      <c r="CB281" s="98"/>
      <c r="CJ281" s="98"/>
      <c r="CK281" s="98"/>
      <c r="CS281" s="98"/>
      <c r="CT281" s="98"/>
    </row>
    <row r="282" spans="79:98" x14ac:dyDescent="0.25">
      <c r="CA282" s="98"/>
      <c r="CB282" s="98"/>
      <c r="CJ282" s="98"/>
      <c r="CK282" s="98"/>
      <c r="CS282" s="98"/>
      <c r="CT282" s="98"/>
    </row>
    <row r="283" spans="79:98" x14ac:dyDescent="0.25">
      <c r="CA283" s="98"/>
      <c r="CB283" s="98"/>
      <c r="CJ283" s="98"/>
      <c r="CK283" s="98"/>
      <c r="CS283" s="98"/>
      <c r="CT283" s="98"/>
    </row>
    <row r="284" spans="79:98" x14ac:dyDescent="0.25">
      <c r="CA284" s="238"/>
      <c r="CB284" s="238"/>
      <c r="CJ284" s="238"/>
      <c r="CK284" s="238"/>
      <c r="CS284" s="238"/>
      <c r="CT284" s="238"/>
    </row>
    <row r="285" spans="79:98" x14ac:dyDescent="0.25">
      <c r="CA285" s="98"/>
      <c r="CB285" s="98"/>
      <c r="CJ285" s="98"/>
      <c r="CK285" s="98"/>
      <c r="CS285" s="98"/>
      <c r="CT285" s="98"/>
    </row>
    <row r="286" spans="79:98" x14ac:dyDescent="0.25">
      <c r="CA286" s="98"/>
      <c r="CB286" s="98"/>
      <c r="CJ286" s="98"/>
      <c r="CK286" s="98"/>
      <c r="CS286" s="98"/>
      <c r="CT286" s="98"/>
    </row>
    <row r="287" spans="79:98" x14ac:dyDescent="0.25">
      <c r="CA287" s="98"/>
      <c r="CB287" s="98"/>
      <c r="CJ287" s="98"/>
      <c r="CK287" s="98"/>
      <c r="CS287" s="98"/>
      <c r="CT287" s="98"/>
    </row>
    <row r="288" spans="79:98" x14ac:dyDescent="0.25">
      <c r="CA288" s="195"/>
      <c r="CB288" s="195"/>
      <c r="CJ288" s="195"/>
      <c r="CK288" s="195"/>
      <c r="CS288" s="195"/>
      <c r="CT288" s="195"/>
    </row>
    <row r="289" spans="79:98" x14ac:dyDescent="0.25">
      <c r="CA289" s="98"/>
      <c r="CB289" s="98"/>
      <c r="CJ289" s="98"/>
      <c r="CK289" s="98"/>
      <c r="CS289" s="98"/>
      <c r="CT289" s="98"/>
    </row>
    <row r="290" spans="79:98" x14ac:dyDescent="0.25">
      <c r="CA290" s="238"/>
      <c r="CB290" s="238"/>
      <c r="CJ290" s="238"/>
      <c r="CK290" s="238"/>
      <c r="CS290" s="238"/>
      <c r="CT290" s="238"/>
    </row>
    <row r="291" spans="79:98" x14ac:dyDescent="0.25">
      <c r="CA291" s="98"/>
      <c r="CB291" s="98"/>
      <c r="CJ291" s="98"/>
      <c r="CK291" s="98"/>
      <c r="CS291" s="98"/>
      <c r="CT291" s="98"/>
    </row>
    <row r="292" spans="79:98" x14ac:dyDescent="0.25">
      <c r="CA292" s="195"/>
      <c r="CB292" s="195"/>
      <c r="CJ292" s="195"/>
      <c r="CK292" s="195"/>
      <c r="CS292" s="195"/>
      <c r="CT292" s="195"/>
    </row>
    <row r="293" spans="79:98" x14ac:dyDescent="0.25">
      <c r="CA293" s="98"/>
      <c r="CB293" s="98"/>
      <c r="CJ293" s="98"/>
      <c r="CK293" s="98"/>
      <c r="CS293" s="98"/>
      <c r="CT293" s="98"/>
    </row>
    <row r="294" spans="79:98" x14ac:dyDescent="0.25">
      <c r="CA294" s="98"/>
      <c r="CB294" s="98"/>
      <c r="CJ294" s="98"/>
      <c r="CK294" s="98"/>
      <c r="CS294" s="98"/>
      <c r="CT294" s="98"/>
    </row>
    <row r="295" spans="79:98" x14ac:dyDescent="0.25">
      <c r="CA295" s="98"/>
      <c r="CB295" s="98"/>
      <c r="CJ295" s="98"/>
      <c r="CK295" s="98"/>
      <c r="CS295" s="98"/>
      <c r="CT295" s="98"/>
    </row>
    <row r="296" spans="79:98" x14ac:dyDescent="0.25">
      <c r="CA296" s="98"/>
      <c r="CB296" s="98"/>
      <c r="CJ296" s="98"/>
      <c r="CK296" s="98"/>
      <c r="CS296" s="98"/>
      <c r="CT296" s="98"/>
    </row>
    <row r="297" spans="79:98" x14ac:dyDescent="0.25">
      <c r="CA297" s="151"/>
      <c r="CB297" s="151"/>
      <c r="CJ297" s="151"/>
      <c r="CK297" s="151"/>
      <c r="CS297" s="151"/>
      <c r="CT297" s="151"/>
    </row>
    <row r="298" spans="79:98" x14ac:dyDescent="0.25">
      <c r="CA298" s="238"/>
      <c r="CB298" s="238"/>
      <c r="CJ298" s="238"/>
      <c r="CK298" s="238"/>
      <c r="CS298" s="238"/>
      <c r="CT298" s="238"/>
    </row>
    <row r="299" spans="79:98" x14ac:dyDescent="0.25">
      <c r="CA299" s="151"/>
      <c r="CB299" s="151"/>
      <c r="CJ299" s="151"/>
      <c r="CK299" s="151"/>
      <c r="CS299" s="151"/>
      <c r="CT299" s="151"/>
    </row>
    <row r="300" spans="79:98" x14ac:dyDescent="0.25">
      <c r="CA300" s="98"/>
      <c r="CB300" s="98"/>
      <c r="CJ300" s="98"/>
      <c r="CK300" s="98"/>
      <c r="CS300" s="98"/>
      <c r="CT300" s="98"/>
    </row>
    <row r="301" spans="79:98" x14ac:dyDescent="0.25">
      <c r="CA301" s="195"/>
      <c r="CB301" s="195"/>
      <c r="CJ301" s="195"/>
      <c r="CK301" s="195"/>
      <c r="CS301" s="195"/>
      <c r="CT301" s="195"/>
    </row>
    <row r="302" spans="79:98" x14ac:dyDescent="0.25">
      <c r="CA302" s="98"/>
      <c r="CB302" s="98"/>
      <c r="CJ302" s="98"/>
      <c r="CK302" s="98"/>
      <c r="CS302" s="98"/>
      <c r="CT302" s="98"/>
    </row>
    <row r="303" spans="79:98" x14ac:dyDescent="0.25">
      <c r="CA303" s="195"/>
      <c r="CB303" s="195"/>
      <c r="CJ303" s="195"/>
      <c r="CK303" s="195"/>
      <c r="CS303" s="195"/>
      <c r="CT303" s="195"/>
    </row>
    <row r="304" spans="79:98" x14ac:dyDescent="0.25">
      <c r="CA304" s="98"/>
      <c r="CB304" s="98"/>
      <c r="CJ304" s="98"/>
      <c r="CK304" s="98"/>
      <c r="CS304" s="98"/>
      <c r="CT304" s="98"/>
    </row>
    <row r="305" spans="79:98" x14ac:dyDescent="0.25">
      <c r="CA305" s="98"/>
      <c r="CB305" s="98"/>
      <c r="CJ305" s="98"/>
      <c r="CK305" s="98"/>
      <c r="CS305" s="98"/>
      <c r="CT305" s="98"/>
    </row>
    <row r="306" spans="79:98" x14ac:dyDescent="0.25">
      <c r="CA306" s="195"/>
      <c r="CB306" s="195"/>
      <c r="CJ306" s="195"/>
      <c r="CK306" s="195"/>
      <c r="CS306" s="195"/>
      <c r="CT306" s="195"/>
    </row>
    <row r="307" spans="79:98" x14ac:dyDescent="0.25">
      <c r="CA307" s="98"/>
      <c r="CB307" s="98"/>
      <c r="CJ307" s="98"/>
      <c r="CK307" s="98"/>
      <c r="CS307" s="98"/>
      <c r="CT307" s="98"/>
    </row>
    <row r="308" spans="79:98" x14ac:dyDescent="0.25">
      <c r="CA308" s="98"/>
      <c r="CB308" s="98"/>
      <c r="CJ308" s="98"/>
      <c r="CK308" s="98"/>
      <c r="CS308" s="98"/>
      <c r="CT308" s="98"/>
    </row>
    <row r="309" spans="79:98" x14ac:dyDescent="0.25">
      <c r="CA309" s="98"/>
      <c r="CB309" s="98"/>
      <c r="CJ309" s="98"/>
      <c r="CK309" s="98"/>
      <c r="CS309" s="98"/>
      <c r="CT309" s="98"/>
    </row>
    <row r="310" spans="79:98" x14ac:dyDescent="0.25">
      <c r="CA310" s="98"/>
      <c r="CB310" s="98"/>
      <c r="CJ310" s="98"/>
      <c r="CK310" s="98"/>
      <c r="CS310" s="98"/>
      <c r="CT310" s="98"/>
    </row>
    <row r="311" spans="79:98" x14ac:dyDescent="0.25">
      <c r="CA311" s="98"/>
      <c r="CB311" s="98"/>
      <c r="CJ311" s="98"/>
      <c r="CK311" s="98"/>
      <c r="CS311" s="98"/>
      <c r="CT311" s="98"/>
    </row>
    <row r="312" spans="79:98" x14ac:dyDescent="0.25">
      <c r="CA312" s="98"/>
      <c r="CB312" s="98"/>
      <c r="CJ312" s="98"/>
      <c r="CK312" s="98"/>
      <c r="CS312" s="98"/>
      <c r="CT312" s="98"/>
    </row>
    <row r="313" spans="79:98" x14ac:dyDescent="0.25">
      <c r="CA313" s="98"/>
      <c r="CB313" s="98"/>
      <c r="CJ313" s="98"/>
      <c r="CK313" s="98"/>
      <c r="CS313" s="98"/>
      <c r="CT313" s="98"/>
    </row>
    <row r="314" spans="79:98" x14ac:dyDescent="0.25">
      <c r="CA314" s="98"/>
      <c r="CB314" s="98"/>
      <c r="CJ314" s="98"/>
      <c r="CK314" s="98"/>
      <c r="CS314" s="98"/>
      <c r="CT314" s="98"/>
    </row>
    <row r="315" spans="79:98" x14ac:dyDescent="0.25">
      <c r="CA315" s="98"/>
      <c r="CB315" s="98"/>
      <c r="CJ315" s="98"/>
      <c r="CK315" s="98"/>
      <c r="CS315" s="98"/>
      <c r="CT315" s="98"/>
    </row>
    <row r="316" spans="79:98" x14ac:dyDescent="0.25">
      <c r="CA316" s="98"/>
      <c r="CB316" s="98"/>
      <c r="CJ316" s="98"/>
      <c r="CK316" s="98"/>
      <c r="CS316" s="98"/>
      <c r="CT316" s="98"/>
    </row>
    <row r="317" spans="79:98" x14ac:dyDescent="0.25">
      <c r="CA317" s="98"/>
      <c r="CB317" s="98"/>
      <c r="CJ317" s="98"/>
      <c r="CK317" s="98"/>
      <c r="CS317" s="98"/>
      <c r="CT317" s="98"/>
    </row>
    <row r="318" spans="79:98" x14ac:dyDescent="0.25">
      <c r="CA318" s="98"/>
      <c r="CB318" s="98"/>
      <c r="CJ318" s="98"/>
      <c r="CK318" s="98"/>
      <c r="CS318" s="98"/>
      <c r="CT318" s="98"/>
    </row>
    <row r="319" spans="79:98" x14ac:dyDescent="0.25">
      <c r="CA319" s="98"/>
      <c r="CB319" s="98"/>
      <c r="CJ319" s="98"/>
      <c r="CK319" s="98"/>
      <c r="CS319" s="98"/>
      <c r="CT319" s="98"/>
    </row>
    <row r="320" spans="79:98" x14ac:dyDescent="0.25">
      <c r="CA320" s="151"/>
      <c r="CB320" s="151"/>
      <c r="CJ320" s="151"/>
      <c r="CK320" s="151"/>
      <c r="CS320" s="151"/>
      <c r="CT320" s="151"/>
    </row>
    <row r="321" spans="79:98" x14ac:dyDescent="0.25">
      <c r="CA321" s="98"/>
      <c r="CB321" s="98"/>
      <c r="CJ321" s="98"/>
      <c r="CK321" s="98"/>
      <c r="CS321" s="98"/>
      <c r="CT321" s="98"/>
    </row>
    <row r="322" spans="79:98" x14ac:dyDescent="0.25">
      <c r="CA322" s="98"/>
      <c r="CB322" s="98"/>
      <c r="CJ322" s="98"/>
      <c r="CK322" s="98"/>
      <c r="CS322" s="98"/>
      <c r="CT322" s="98"/>
    </row>
    <row r="323" spans="79:98" x14ac:dyDescent="0.25">
      <c r="CA323" s="98"/>
      <c r="CB323" s="98"/>
      <c r="CJ323" s="98"/>
      <c r="CK323" s="98"/>
      <c r="CS323" s="98"/>
      <c r="CT323" s="98"/>
    </row>
    <row r="324" spans="79:98" x14ac:dyDescent="0.25">
      <c r="CA324" s="98"/>
      <c r="CB324" s="98"/>
      <c r="CJ324" s="98"/>
      <c r="CK324" s="98"/>
      <c r="CS324" s="98"/>
      <c r="CT324" s="98"/>
    </row>
    <row r="325" spans="79:98" x14ac:dyDescent="0.25">
      <c r="CA325" s="98"/>
      <c r="CB325" s="98"/>
      <c r="CJ325" s="98"/>
      <c r="CK325" s="98"/>
      <c r="CS325" s="98"/>
      <c r="CT325" s="98"/>
    </row>
    <row r="326" spans="79:98" x14ac:dyDescent="0.25">
      <c r="CA326" s="98"/>
      <c r="CB326" s="98"/>
      <c r="CJ326" s="98"/>
      <c r="CK326" s="98"/>
      <c r="CS326" s="98"/>
      <c r="CT326" s="98"/>
    </row>
    <row r="327" spans="79:98" x14ac:dyDescent="0.25">
      <c r="CA327" s="195"/>
      <c r="CB327" s="195"/>
      <c r="CJ327" s="195"/>
      <c r="CK327" s="195"/>
      <c r="CS327" s="195"/>
      <c r="CT327" s="195"/>
    </row>
    <row r="328" spans="79:98" x14ac:dyDescent="0.25">
      <c r="CA328" s="195"/>
      <c r="CB328" s="195"/>
      <c r="CJ328" s="195"/>
      <c r="CK328" s="195"/>
      <c r="CS328" s="195"/>
      <c r="CT328" s="195"/>
    </row>
    <row r="329" spans="79:98" x14ac:dyDescent="0.25">
      <c r="CA329" s="98"/>
      <c r="CB329" s="98"/>
      <c r="CJ329" s="98"/>
      <c r="CK329" s="98"/>
      <c r="CS329" s="98"/>
      <c r="CT329" s="98"/>
    </row>
    <row r="330" spans="79:98" x14ac:dyDescent="0.25">
      <c r="CA330" s="151"/>
      <c r="CB330" s="151"/>
      <c r="CJ330" s="151"/>
      <c r="CK330" s="151"/>
      <c r="CS330" s="151"/>
      <c r="CT330" s="151"/>
    </row>
    <row r="331" spans="79:98" x14ac:dyDescent="0.25">
      <c r="CA331" s="98"/>
      <c r="CB331" s="98"/>
      <c r="CJ331" s="98"/>
      <c r="CK331" s="98"/>
      <c r="CS331" s="98"/>
      <c r="CT331" s="98"/>
    </row>
    <row r="332" spans="79:98" x14ac:dyDescent="0.25">
      <c r="CA332" s="98"/>
      <c r="CB332" s="98"/>
      <c r="CJ332" s="98"/>
      <c r="CK332" s="98"/>
      <c r="CS332" s="98"/>
      <c r="CT332" s="98"/>
    </row>
    <row r="333" spans="79:98" x14ac:dyDescent="0.25">
      <c r="CA333" s="98"/>
      <c r="CB333" s="98"/>
      <c r="CJ333" s="98"/>
      <c r="CK333" s="98"/>
      <c r="CS333" s="98"/>
      <c r="CT333" s="98"/>
    </row>
    <row r="334" spans="79:98" x14ac:dyDescent="0.25">
      <c r="CA334" s="98"/>
      <c r="CB334" s="98"/>
      <c r="CJ334" s="98"/>
      <c r="CK334" s="98"/>
      <c r="CS334" s="98"/>
      <c r="CT334" s="98"/>
    </row>
    <row r="335" spans="79:98" x14ac:dyDescent="0.25">
      <c r="CA335" s="98"/>
      <c r="CB335" s="98"/>
      <c r="CJ335" s="98"/>
      <c r="CK335" s="98"/>
      <c r="CS335" s="98"/>
      <c r="CT335" s="98"/>
    </row>
    <row r="336" spans="79:98" x14ac:dyDescent="0.25">
      <c r="CA336" s="195"/>
      <c r="CB336" s="195"/>
      <c r="CJ336" s="195"/>
      <c r="CK336" s="195"/>
      <c r="CS336" s="195"/>
      <c r="CT336" s="195"/>
    </row>
    <row r="337" spans="79:98" x14ac:dyDescent="0.25">
      <c r="CA337" s="98"/>
      <c r="CB337" s="98"/>
      <c r="CJ337" s="98"/>
      <c r="CK337" s="98"/>
      <c r="CS337" s="98"/>
      <c r="CT337" s="98"/>
    </row>
    <row r="338" spans="79:98" x14ac:dyDescent="0.25">
      <c r="CA338" s="98"/>
      <c r="CB338" s="98"/>
      <c r="CJ338" s="98"/>
      <c r="CK338" s="98"/>
      <c r="CS338" s="98"/>
      <c r="CT338" s="98"/>
    </row>
    <row r="339" spans="79:98" x14ac:dyDescent="0.25">
      <c r="CA339" s="238"/>
      <c r="CB339" s="238"/>
      <c r="CJ339" s="238"/>
      <c r="CK339" s="238"/>
      <c r="CS339" s="238"/>
      <c r="CT339" s="238"/>
    </row>
    <row r="340" spans="79:98" x14ac:dyDescent="0.25">
      <c r="CA340" s="98"/>
      <c r="CB340" s="98"/>
      <c r="CJ340" s="98"/>
      <c r="CK340" s="98"/>
      <c r="CS340" s="98"/>
      <c r="CT340" s="98"/>
    </row>
    <row r="341" spans="79:98" x14ac:dyDescent="0.25">
      <c r="CA341" s="195"/>
      <c r="CB341" s="195"/>
      <c r="CJ341" s="195"/>
      <c r="CK341" s="195"/>
      <c r="CS341" s="195"/>
      <c r="CT341" s="195"/>
    </row>
    <row r="342" spans="79:98" x14ac:dyDescent="0.25">
      <c r="CA342" s="98"/>
      <c r="CB342" s="98"/>
      <c r="CJ342" s="98"/>
      <c r="CK342" s="98"/>
      <c r="CS342" s="98"/>
      <c r="CT342" s="98"/>
    </row>
    <row r="343" spans="79:98" x14ac:dyDescent="0.25">
      <c r="CA343" s="98"/>
      <c r="CB343" s="98"/>
      <c r="CJ343" s="98"/>
      <c r="CK343" s="98"/>
      <c r="CS343" s="98"/>
      <c r="CT343" s="98"/>
    </row>
    <row r="344" spans="79:98" x14ac:dyDescent="0.25">
      <c r="CA344" s="98"/>
      <c r="CB344" s="98"/>
      <c r="CJ344" s="98"/>
      <c r="CK344" s="98"/>
      <c r="CS344" s="98"/>
      <c r="CT344" s="98"/>
    </row>
    <row r="345" spans="79:98" x14ac:dyDescent="0.25">
      <c r="CA345" s="98"/>
      <c r="CB345" s="98"/>
      <c r="CJ345" s="98"/>
      <c r="CK345" s="98"/>
      <c r="CS345" s="98"/>
      <c r="CT345" s="98"/>
    </row>
    <row r="346" spans="79:98" x14ac:dyDescent="0.25">
      <c r="CA346" s="98"/>
      <c r="CB346" s="98"/>
      <c r="CJ346" s="98"/>
      <c r="CK346" s="98"/>
      <c r="CS346" s="98"/>
      <c r="CT346" s="98"/>
    </row>
    <row r="347" spans="79:98" x14ac:dyDescent="0.25">
      <c r="CA347" s="98"/>
      <c r="CB347" s="98"/>
      <c r="CJ347" s="98"/>
      <c r="CK347" s="98"/>
      <c r="CS347" s="98"/>
      <c r="CT347" s="98"/>
    </row>
    <row r="348" spans="79:98" x14ac:dyDescent="0.25">
      <c r="CA348" s="195"/>
      <c r="CB348" s="195"/>
      <c r="CJ348" s="195"/>
      <c r="CK348" s="195"/>
      <c r="CS348" s="195"/>
      <c r="CT348" s="195"/>
    </row>
    <row r="349" spans="79:98" x14ac:dyDescent="0.25">
      <c r="CA349" s="195"/>
      <c r="CB349" s="195"/>
      <c r="CJ349" s="195"/>
      <c r="CK349" s="195"/>
      <c r="CS349" s="195"/>
      <c r="CT349" s="195"/>
    </row>
    <row r="350" spans="79:98" x14ac:dyDescent="0.25">
      <c r="CA350" s="98"/>
      <c r="CB350" s="98"/>
      <c r="CJ350" s="98"/>
      <c r="CK350" s="98"/>
      <c r="CS350" s="98"/>
      <c r="CT350" s="98"/>
    </row>
    <row r="351" spans="79:98" x14ac:dyDescent="0.25">
      <c r="CA351" s="195"/>
      <c r="CB351" s="195"/>
      <c r="CJ351" s="195"/>
      <c r="CK351" s="195"/>
      <c r="CS351" s="195"/>
      <c r="CT351" s="195"/>
    </row>
    <row r="352" spans="79:98" x14ac:dyDescent="0.25">
      <c r="CA352" s="98"/>
      <c r="CB352" s="98"/>
      <c r="CJ352" s="98"/>
      <c r="CK352" s="98"/>
      <c r="CS352" s="98"/>
      <c r="CT352" s="98"/>
    </row>
    <row r="353" spans="79:98" x14ac:dyDescent="0.25">
      <c r="CA353" s="98"/>
      <c r="CB353" s="98"/>
      <c r="CJ353" s="98"/>
      <c r="CK353" s="98"/>
      <c r="CS353" s="98"/>
      <c r="CT353" s="98"/>
    </row>
    <row r="354" spans="79:98" x14ac:dyDescent="0.25">
      <c r="CA354" s="98"/>
      <c r="CB354" s="98"/>
      <c r="CJ354" s="98"/>
      <c r="CK354" s="98"/>
      <c r="CS354" s="98"/>
      <c r="CT354" s="98"/>
    </row>
    <row r="355" spans="79:98" x14ac:dyDescent="0.25">
      <c r="CA355" s="98"/>
      <c r="CB355" s="98"/>
      <c r="CJ355" s="98"/>
      <c r="CK355" s="98"/>
      <c r="CS355" s="98"/>
      <c r="CT355" s="98"/>
    </row>
    <row r="356" spans="79:98" x14ac:dyDescent="0.25">
      <c r="CA356" s="98"/>
      <c r="CB356" s="98"/>
      <c r="CJ356" s="98"/>
      <c r="CK356" s="98"/>
      <c r="CS356" s="98"/>
      <c r="CT356" s="98"/>
    </row>
    <row r="357" spans="79:98" x14ac:dyDescent="0.25">
      <c r="CA357" s="98"/>
      <c r="CB357" s="98"/>
      <c r="CJ357" s="98"/>
      <c r="CK357" s="98"/>
      <c r="CS357" s="98"/>
      <c r="CT357" s="98"/>
    </row>
    <row r="358" spans="79:98" x14ac:dyDescent="0.25">
      <c r="CA358" s="98"/>
      <c r="CB358" s="98"/>
      <c r="CJ358" s="98"/>
      <c r="CK358" s="98"/>
      <c r="CS358" s="98"/>
      <c r="CT358" s="98"/>
    </row>
    <row r="359" spans="79:98" x14ac:dyDescent="0.25">
      <c r="CA359" s="98"/>
      <c r="CB359" s="98"/>
      <c r="CJ359" s="98"/>
      <c r="CK359" s="98"/>
      <c r="CS359" s="98"/>
      <c r="CT359" s="98"/>
    </row>
    <row r="360" spans="79:98" x14ac:dyDescent="0.25">
      <c r="CA360" s="195"/>
      <c r="CB360" s="195"/>
      <c r="CJ360" s="195"/>
      <c r="CK360" s="195"/>
      <c r="CS360" s="195"/>
      <c r="CT360" s="195"/>
    </row>
    <row r="361" spans="79:98" x14ac:dyDescent="0.25">
      <c r="CA361" s="195"/>
      <c r="CB361" s="195"/>
      <c r="CJ361" s="195"/>
      <c r="CK361" s="195"/>
      <c r="CS361" s="195"/>
      <c r="CT361" s="195"/>
    </row>
    <row r="362" spans="79:98" x14ac:dyDescent="0.25">
      <c r="CA362" s="98"/>
      <c r="CB362" s="98"/>
      <c r="CJ362" s="98"/>
      <c r="CK362" s="98"/>
      <c r="CS362" s="98"/>
      <c r="CT362" s="98"/>
    </row>
    <row r="363" spans="79:98" x14ac:dyDescent="0.25">
      <c r="CA363" s="195"/>
      <c r="CB363" s="195"/>
      <c r="CJ363" s="195"/>
      <c r="CK363" s="195"/>
      <c r="CS363" s="195"/>
      <c r="CT363" s="195"/>
    </row>
    <row r="364" spans="79:98" x14ac:dyDescent="0.25">
      <c r="CA364" s="195"/>
      <c r="CB364" s="195"/>
      <c r="CJ364" s="195"/>
      <c r="CK364" s="195"/>
      <c r="CS364" s="195"/>
      <c r="CT364" s="195"/>
    </row>
    <row r="365" spans="79:98" x14ac:dyDescent="0.25">
      <c r="CA365" s="98"/>
      <c r="CB365" s="98"/>
      <c r="CJ365" s="98"/>
      <c r="CK365" s="98"/>
      <c r="CS365" s="98"/>
      <c r="CT365" s="98"/>
    </row>
    <row r="366" spans="79:98" x14ac:dyDescent="0.25">
      <c r="CA366" s="195"/>
      <c r="CB366" s="195"/>
      <c r="CJ366" s="195"/>
      <c r="CK366" s="195"/>
      <c r="CS366" s="195"/>
      <c r="CT366" s="195"/>
    </row>
    <row r="367" spans="79:98" x14ac:dyDescent="0.25">
      <c r="CA367" s="195"/>
      <c r="CB367" s="195"/>
      <c r="CJ367" s="195"/>
      <c r="CK367" s="195"/>
      <c r="CS367" s="195"/>
      <c r="CT367" s="195"/>
    </row>
    <row r="368" spans="79:98" x14ac:dyDescent="0.25">
      <c r="CA368" s="98"/>
      <c r="CB368" s="98"/>
      <c r="CJ368" s="98"/>
      <c r="CK368" s="98"/>
      <c r="CS368" s="98"/>
      <c r="CT368" s="98"/>
    </row>
    <row r="369" spans="79:98" x14ac:dyDescent="0.25">
      <c r="CA369" s="98"/>
      <c r="CB369" s="98"/>
      <c r="CJ369" s="98"/>
      <c r="CK369" s="98"/>
      <c r="CS369" s="98"/>
      <c r="CT369" s="98"/>
    </row>
    <row r="370" spans="79:98" x14ac:dyDescent="0.25">
      <c r="CA370" s="98"/>
      <c r="CB370" s="98"/>
      <c r="CJ370" s="98"/>
      <c r="CK370" s="98"/>
      <c r="CS370" s="98"/>
      <c r="CT370" s="98"/>
    </row>
    <row r="371" spans="79:98" x14ac:dyDescent="0.25">
      <c r="CA371" s="98"/>
      <c r="CB371" s="98"/>
      <c r="CJ371" s="98"/>
      <c r="CK371" s="98"/>
      <c r="CS371" s="98"/>
      <c r="CT371" s="98"/>
    </row>
    <row r="372" spans="79:98" x14ac:dyDescent="0.25">
      <c r="CA372" s="98"/>
      <c r="CB372" s="98"/>
      <c r="CJ372" s="98"/>
      <c r="CK372" s="98"/>
      <c r="CS372" s="98"/>
      <c r="CT372" s="98"/>
    </row>
    <row r="373" spans="79:98" x14ac:dyDescent="0.25">
      <c r="CA373" s="98"/>
      <c r="CB373" s="98"/>
      <c r="CJ373" s="98"/>
      <c r="CK373" s="98"/>
      <c r="CS373" s="98"/>
      <c r="CT373" s="98"/>
    </row>
    <row r="374" spans="79:98" x14ac:dyDescent="0.25">
      <c r="CA374" s="195"/>
      <c r="CB374" s="195"/>
      <c r="CJ374" s="195"/>
      <c r="CK374" s="195"/>
      <c r="CS374" s="195"/>
      <c r="CT374" s="195"/>
    </row>
    <row r="375" spans="79:98" x14ac:dyDescent="0.25">
      <c r="CA375" s="195"/>
      <c r="CB375" s="195"/>
      <c r="CJ375" s="195"/>
      <c r="CK375" s="195"/>
      <c r="CS375" s="195"/>
      <c r="CT375" s="195"/>
    </row>
    <row r="376" spans="79:98" x14ac:dyDescent="0.25">
      <c r="CA376" s="195"/>
      <c r="CB376" s="195"/>
      <c r="CJ376" s="195"/>
      <c r="CK376" s="195"/>
      <c r="CS376" s="195"/>
      <c r="CT376" s="195"/>
    </row>
    <row r="377" spans="79:98" x14ac:dyDescent="0.25">
      <c r="CA377" s="98"/>
      <c r="CB377" s="98"/>
      <c r="CJ377" s="98"/>
      <c r="CK377" s="98"/>
      <c r="CS377" s="98"/>
      <c r="CT377" s="98"/>
    </row>
    <row r="378" spans="79:98" x14ac:dyDescent="0.25">
      <c r="CA378" s="98"/>
      <c r="CB378" s="98"/>
      <c r="CJ378" s="98"/>
      <c r="CK378" s="98"/>
      <c r="CS378" s="98"/>
      <c r="CT378" s="98"/>
    </row>
    <row r="379" spans="79:98" x14ac:dyDescent="0.25">
      <c r="CA379" s="98"/>
      <c r="CB379" s="98"/>
      <c r="CJ379" s="98"/>
      <c r="CK379" s="98"/>
      <c r="CS379" s="98"/>
      <c r="CT379" s="98"/>
    </row>
    <row r="380" spans="79:98" x14ac:dyDescent="0.25">
      <c r="CA380" s="195"/>
      <c r="CB380" s="195"/>
      <c r="CJ380" s="195"/>
      <c r="CK380" s="195"/>
      <c r="CS380" s="195"/>
      <c r="CT380" s="195"/>
    </row>
    <row r="381" spans="79:98" x14ac:dyDescent="0.25">
      <c r="CA381" s="98"/>
      <c r="CB381" s="98"/>
      <c r="CJ381" s="98"/>
      <c r="CK381" s="98"/>
      <c r="CS381" s="98"/>
      <c r="CT381" s="98"/>
    </row>
    <row r="382" spans="79:98" x14ac:dyDescent="0.25">
      <c r="CA382" s="151"/>
      <c r="CB382" s="151"/>
      <c r="CJ382" s="151"/>
      <c r="CK382" s="151"/>
      <c r="CS382" s="151"/>
      <c r="CT382" s="151"/>
    </row>
    <row r="383" spans="79:98" x14ac:dyDescent="0.25">
      <c r="CA383" s="98"/>
      <c r="CB383" s="98"/>
      <c r="CJ383" s="98"/>
      <c r="CK383" s="98"/>
      <c r="CS383" s="98"/>
      <c r="CT383" s="98"/>
    </row>
    <row r="384" spans="79:98" x14ac:dyDescent="0.25">
      <c r="CA384" s="98"/>
      <c r="CB384" s="98"/>
      <c r="CJ384" s="98"/>
      <c r="CK384" s="98"/>
      <c r="CS384" s="98"/>
      <c r="CT384" s="98"/>
    </row>
    <row r="385" spans="79:98" x14ac:dyDescent="0.25">
      <c r="CA385" s="151"/>
      <c r="CB385" s="151"/>
      <c r="CJ385" s="151"/>
      <c r="CK385" s="151"/>
      <c r="CS385" s="151"/>
      <c r="CT385" s="151"/>
    </row>
    <row r="386" spans="79:98" x14ac:dyDescent="0.25">
      <c r="CA386" s="98"/>
      <c r="CB386" s="98"/>
      <c r="CJ386" s="98"/>
      <c r="CK386" s="98"/>
      <c r="CS386" s="98"/>
      <c r="CT386" s="98"/>
    </row>
    <row r="387" spans="79:98" x14ac:dyDescent="0.25">
      <c r="CA387" s="195"/>
      <c r="CB387" s="195"/>
      <c r="CJ387" s="195"/>
      <c r="CK387" s="195"/>
      <c r="CS387" s="195"/>
      <c r="CT387" s="195"/>
    </row>
    <row r="388" spans="79:98" x14ac:dyDescent="0.25">
      <c r="CA388" s="195"/>
      <c r="CB388" s="195"/>
      <c r="CJ388" s="195"/>
      <c r="CK388" s="195"/>
      <c r="CS388" s="195"/>
      <c r="CT388" s="195"/>
    </row>
    <row r="389" spans="79:98" x14ac:dyDescent="0.25">
      <c r="CA389" s="195"/>
      <c r="CB389" s="195"/>
      <c r="CJ389" s="195"/>
      <c r="CK389" s="195"/>
      <c r="CS389" s="195"/>
      <c r="CT389" s="195"/>
    </row>
    <row r="390" spans="79:98" x14ac:dyDescent="0.25">
      <c r="CA390" s="98"/>
      <c r="CB390" s="98"/>
      <c r="CJ390" s="98"/>
      <c r="CK390" s="98"/>
      <c r="CS390" s="98"/>
      <c r="CT390" s="98"/>
    </row>
    <row r="391" spans="79:98" x14ac:dyDescent="0.25">
      <c r="CA391" s="195"/>
      <c r="CB391" s="195"/>
      <c r="CJ391" s="195"/>
      <c r="CK391" s="195"/>
      <c r="CS391" s="195"/>
      <c r="CT391" s="195"/>
    </row>
    <row r="392" spans="79:98" x14ac:dyDescent="0.25">
      <c r="CA392" s="195"/>
      <c r="CB392" s="195"/>
      <c r="CJ392" s="195"/>
      <c r="CK392" s="195"/>
      <c r="CS392" s="195"/>
      <c r="CT392" s="195"/>
    </row>
    <row r="393" spans="79:98" x14ac:dyDescent="0.25">
      <c r="CA393" s="195"/>
      <c r="CB393" s="195"/>
      <c r="CJ393" s="195"/>
      <c r="CK393" s="195"/>
      <c r="CS393" s="195"/>
      <c r="CT393" s="195"/>
    </row>
    <row r="394" spans="79:98" x14ac:dyDescent="0.25">
      <c r="CA394" s="195"/>
      <c r="CB394" s="195"/>
      <c r="CJ394" s="195"/>
      <c r="CK394" s="195"/>
      <c r="CS394" s="195"/>
      <c r="CT394" s="195"/>
    </row>
    <row r="395" spans="79:98" x14ac:dyDescent="0.25">
      <c r="CA395" s="195"/>
      <c r="CB395" s="195"/>
      <c r="CJ395" s="195"/>
      <c r="CK395" s="195"/>
      <c r="CS395" s="195"/>
      <c r="CT395" s="195"/>
    </row>
    <row r="396" spans="79:98" x14ac:dyDescent="0.25">
      <c r="CA396" s="195"/>
      <c r="CB396" s="195"/>
      <c r="CJ396" s="195"/>
      <c r="CK396" s="195"/>
      <c r="CS396" s="195"/>
      <c r="CT396" s="195"/>
    </row>
    <row r="397" spans="79:98" x14ac:dyDescent="0.25">
      <c r="CA397" s="98"/>
      <c r="CB397" s="98"/>
      <c r="CJ397" s="98"/>
      <c r="CK397" s="98"/>
      <c r="CS397" s="98"/>
      <c r="CT397" s="98"/>
    </row>
    <row r="398" spans="79:98" x14ac:dyDescent="0.25">
      <c r="CA398" s="195"/>
      <c r="CB398" s="195"/>
      <c r="CJ398" s="195"/>
      <c r="CK398" s="195"/>
      <c r="CS398" s="195"/>
      <c r="CT398" s="195"/>
    </row>
    <row r="399" spans="79:98" x14ac:dyDescent="0.25">
      <c r="CA399" s="195"/>
      <c r="CB399" s="195"/>
      <c r="CJ399" s="195"/>
      <c r="CK399" s="195"/>
      <c r="CS399" s="195"/>
      <c r="CT399" s="195"/>
    </row>
    <row r="400" spans="79:98" x14ac:dyDescent="0.25">
      <c r="CA400" s="195"/>
      <c r="CB400" s="195"/>
      <c r="CJ400" s="195"/>
      <c r="CK400" s="195"/>
      <c r="CS400" s="195"/>
      <c r="CT400" s="195"/>
    </row>
    <row r="401" spans="79:98" x14ac:dyDescent="0.25">
      <c r="CA401" s="195"/>
      <c r="CB401" s="195"/>
      <c r="CJ401" s="195"/>
      <c r="CK401" s="195"/>
      <c r="CS401" s="195"/>
      <c r="CT401" s="195"/>
    </row>
    <row r="402" spans="79:98" x14ac:dyDescent="0.25">
      <c r="CA402" s="195"/>
      <c r="CB402" s="195"/>
      <c r="CJ402" s="195"/>
      <c r="CK402" s="195"/>
      <c r="CS402" s="195"/>
      <c r="CT402" s="195"/>
    </row>
    <row r="403" spans="79:98" x14ac:dyDescent="0.25">
      <c r="CA403" s="195"/>
      <c r="CB403" s="195"/>
      <c r="CJ403" s="195"/>
      <c r="CK403" s="195"/>
      <c r="CS403" s="195"/>
      <c r="CT403" s="195"/>
    </row>
    <row r="404" spans="79:98" x14ac:dyDescent="0.25">
      <c r="CA404" s="195"/>
      <c r="CB404" s="195"/>
      <c r="CJ404" s="195"/>
      <c r="CK404" s="195"/>
      <c r="CS404" s="195"/>
      <c r="CT404" s="19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309"/>
  <sheetViews>
    <sheetView zoomScale="90" zoomScaleNormal="90" workbookViewId="0">
      <selection activeCell="O11" sqref="O11"/>
    </sheetView>
  </sheetViews>
  <sheetFormatPr defaultRowHeight="12.5" x14ac:dyDescent="0.25"/>
  <cols>
    <col min="1" max="1" width="8.7265625" style="10"/>
    <col min="6" max="6" width="12.26953125" customWidth="1"/>
  </cols>
  <sheetData>
    <row r="1" spans="1:63" ht="13.5" thickBot="1" x14ac:dyDescent="0.35">
      <c r="A1" s="499" t="s">
        <v>0</v>
      </c>
      <c r="B1" s="500" t="s">
        <v>1</v>
      </c>
      <c r="C1" s="500" t="s">
        <v>2</v>
      </c>
      <c r="D1" s="500" t="s">
        <v>3</v>
      </c>
      <c r="E1" s="500" t="s">
        <v>28</v>
      </c>
      <c r="F1" s="501" t="s">
        <v>4</v>
      </c>
      <c r="H1" s="502" t="s">
        <v>8</v>
      </c>
      <c r="I1" s="500" t="s">
        <v>1</v>
      </c>
      <c r="J1" s="500" t="s">
        <v>2</v>
      </c>
      <c r="K1" s="500" t="s">
        <v>3</v>
      </c>
      <c r="L1" s="500" t="s">
        <v>28</v>
      </c>
      <c r="M1" s="501" t="s">
        <v>4</v>
      </c>
      <c r="N1" s="10"/>
      <c r="O1" s="3" t="s">
        <v>9</v>
      </c>
      <c r="P1" s="7" t="s">
        <v>1</v>
      </c>
      <c r="Q1" s="7" t="s">
        <v>2</v>
      </c>
      <c r="R1" s="7" t="s">
        <v>3</v>
      </c>
      <c r="S1" s="442" t="s">
        <v>28</v>
      </c>
      <c r="T1" s="8" t="s">
        <v>4</v>
      </c>
      <c r="V1" s="3" t="s">
        <v>10</v>
      </c>
      <c r="W1" s="192" t="s">
        <v>1</v>
      </c>
      <c r="X1" s="192" t="s">
        <v>2</v>
      </c>
      <c r="Y1" s="192" t="s">
        <v>3</v>
      </c>
      <c r="Z1" s="443" t="s">
        <v>28</v>
      </c>
      <c r="AA1" s="193" t="s">
        <v>4</v>
      </c>
      <c r="AB1" s="195"/>
      <c r="AC1" s="52" t="s">
        <v>413</v>
      </c>
      <c r="AD1" s="192" t="s">
        <v>1</v>
      </c>
      <c r="AE1" s="192" t="s">
        <v>2</v>
      </c>
      <c r="AF1" s="192" t="s">
        <v>3</v>
      </c>
      <c r="AG1" s="443" t="s">
        <v>28</v>
      </c>
      <c r="AH1" s="193" t="s">
        <v>4</v>
      </c>
      <c r="AI1" s="2"/>
      <c r="AJ1" s="52" t="s">
        <v>409</v>
      </c>
      <c r="AK1" s="192" t="s">
        <v>1</v>
      </c>
      <c r="AL1" s="192" t="s">
        <v>2</v>
      </c>
      <c r="AM1" s="192" t="s">
        <v>3</v>
      </c>
      <c r="AN1" s="443" t="s">
        <v>28</v>
      </c>
      <c r="AO1" s="193" t="s">
        <v>4</v>
      </c>
      <c r="AQ1" s="52" t="s">
        <v>410</v>
      </c>
      <c r="AR1" s="192" t="s">
        <v>1</v>
      </c>
      <c r="AS1" s="192" t="s">
        <v>2</v>
      </c>
      <c r="AT1" s="192" t="s">
        <v>3</v>
      </c>
      <c r="AU1" s="443" t="s">
        <v>28</v>
      </c>
      <c r="AV1" s="193" t="s">
        <v>4</v>
      </c>
      <c r="AX1" s="52" t="s">
        <v>411</v>
      </c>
      <c r="AY1" s="192" t="s">
        <v>1</v>
      </c>
      <c r="AZ1" s="192" t="s">
        <v>2</v>
      </c>
      <c r="BA1" s="192" t="s">
        <v>3</v>
      </c>
      <c r="BB1" s="443" t="s">
        <v>28</v>
      </c>
      <c r="BC1" s="193" t="s">
        <v>4</v>
      </c>
      <c r="BE1" s="52" t="s">
        <v>36</v>
      </c>
      <c r="BF1" s="192" t="s">
        <v>1</v>
      </c>
      <c r="BG1" s="192" t="s">
        <v>2</v>
      </c>
      <c r="BH1" s="192" t="s">
        <v>3</v>
      </c>
      <c r="BI1" s="443" t="s">
        <v>28</v>
      </c>
      <c r="BJ1" s="193" t="s">
        <v>4</v>
      </c>
    </row>
    <row r="2" spans="1:63" x14ac:dyDescent="0.25">
      <c r="A2" s="131">
        <v>1</v>
      </c>
      <c r="B2" s="158">
        <v>1501</v>
      </c>
      <c r="C2" s="159">
        <v>1986</v>
      </c>
      <c r="D2" s="160">
        <v>5050</v>
      </c>
      <c r="E2" s="513">
        <v>4828</v>
      </c>
      <c r="F2" s="223" t="s">
        <v>11</v>
      </c>
      <c r="G2" s="9"/>
      <c r="H2" s="126">
        <v>1</v>
      </c>
      <c r="I2" s="143">
        <v>3546</v>
      </c>
      <c r="J2" s="144">
        <v>166</v>
      </c>
      <c r="K2" s="438">
        <v>858</v>
      </c>
      <c r="L2" s="506">
        <v>3618</v>
      </c>
      <c r="M2" s="428" t="s">
        <v>7</v>
      </c>
      <c r="N2" s="9">
        <v>0</v>
      </c>
      <c r="O2" s="126">
        <v>1</v>
      </c>
      <c r="P2" s="143">
        <v>195</v>
      </c>
      <c r="Q2" s="144">
        <v>987</v>
      </c>
      <c r="R2" s="438">
        <v>1197</v>
      </c>
      <c r="S2" s="506">
        <v>1065</v>
      </c>
      <c r="T2" s="428" t="s">
        <v>11</v>
      </c>
      <c r="U2" s="481">
        <v>5</v>
      </c>
      <c r="V2" s="146">
        <v>1</v>
      </c>
      <c r="W2" s="143">
        <v>1241</v>
      </c>
      <c r="X2" s="160">
        <v>254</v>
      </c>
      <c r="Y2" s="475">
        <v>1731</v>
      </c>
      <c r="Z2" s="490">
        <v>708</v>
      </c>
      <c r="AA2" s="428" t="s">
        <v>6</v>
      </c>
      <c r="AB2" s="98">
        <v>20</v>
      </c>
      <c r="AC2" s="146">
        <v>1</v>
      </c>
      <c r="AD2" s="143">
        <v>973</v>
      </c>
      <c r="AE2" s="160">
        <v>610</v>
      </c>
      <c r="AF2" s="475">
        <v>2474</v>
      </c>
      <c r="AG2" s="490">
        <v>319</v>
      </c>
      <c r="AH2" s="428" t="s">
        <v>5</v>
      </c>
      <c r="AI2" s="98">
        <v>5</v>
      </c>
      <c r="AJ2" s="146">
        <v>1</v>
      </c>
      <c r="AK2" s="503">
        <v>133</v>
      </c>
      <c r="AL2" s="160">
        <v>230</v>
      </c>
      <c r="AM2" s="159">
        <v>910</v>
      </c>
      <c r="AN2" s="490">
        <v>1775</v>
      </c>
      <c r="AO2" s="428" t="s">
        <v>6</v>
      </c>
      <c r="AP2" s="481">
        <v>5</v>
      </c>
      <c r="AQ2" s="146">
        <v>1</v>
      </c>
      <c r="AR2" s="143">
        <v>148</v>
      </c>
      <c r="AS2" s="160">
        <v>1678</v>
      </c>
      <c r="AT2" s="159">
        <v>364</v>
      </c>
      <c r="AU2" s="513">
        <v>2990</v>
      </c>
      <c r="AV2" s="428" t="s">
        <v>11</v>
      </c>
      <c r="AW2" s="481"/>
      <c r="AX2" s="146">
        <v>1</v>
      </c>
      <c r="AY2" s="143">
        <v>2056</v>
      </c>
      <c r="AZ2" s="160">
        <v>1690</v>
      </c>
      <c r="BA2" s="475">
        <v>3015</v>
      </c>
      <c r="BB2" s="490">
        <v>1405</v>
      </c>
      <c r="BC2" s="428" t="s">
        <v>11</v>
      </c>
      <c r="BD2" s="481">
        <v>10</v>
      </c>
      <c r="BE2" s="146">
        <v>1</v>
      </c>
      <c r="BF2" s="158">
        <v>217</v>
      </c>
      <c r="BG2" s="160">
        <v>3476</v>
      </c>
      <c r="BH2" s="475">
        <v>4678</v>
      </c>
      <c r="BI2" s="490">
        <v>188</v>
      </c>
      <c r="BJ2" s="428" t="s">
        <v>7</v>
      </c>
      <c r="BK2" s="352">
        <v>0</v>
      </c>
    </row>
    <row r="3" spans="1:63" x14ac:dyDescent="0.25">
      <c r="A3" s="131">
        <v>2</v>
      </c>
      <c r="B3" s="162">
        <v>4003</v>
      </c>
      <c r="C3" s="98">
        <v>4564</v>
      </c>
      <c r="D3" s="472">
        <v>5842</v>
      </c>
      <c r="E3" s="491">
        <v>1257</v>
      </c>
      <c r="F3" s="429" t="s">
        <v>5</v>
      </c>
      <c r="G3" s="9">
        <v>10</v>
      </c>
      <c r="H3" s="126">
        <v>2</v>
      </c>
      <c r="I3" s="146">
        <v>1089</v>
      </c>
      <c r="J3" s="2">
        <v>1983</v>
      </c>
      <c r="K3" s="439">
        <v>4469</v>
      </c>
      <c r="L3" s="492">
        <v>836</v>
      </c>
      <c r="M3" s="429" t="s">
        <v>7</v>
      </c>
      <c r="N3" s="9">
        <v>0</v>
      </c>
      <c r="O3" s="126">
        <v>2</v>
      </c>
      <c r="P3" s="146">
        <v>3683</v>
      </c>
      <c r="Q3" s="2">
        <v>341</v>
      </c>
      <c r="R3" s="2">
        <v>2383</v>
      </c>
      <c r="S3" s="509">
        <v>4525</v>
      </c>
      <c r="T3" s="429" t="s">
        <v>5</v>
      </c>
      <c r="U3" s="481"/>
      <c r="V3" s="146">
        <v>2</v>
      </c>
      <c r="W3" s="146">
        <v>1519</v>
      </c>
      <c r="X3" s="98">
        <v>118</v>
      </c>
      <c r="Y3" s="472">
        <v>3309</v>
      </c>
      <c r="Z3" s="491">
        <v>1676</v>
      </c>
      <c r="AA3" s="429" t="s">
        <v>7</v>
      </c>
      <c r="AB3" s="474">
        <v>0</v>
      </c>
      <c r="AC3" s="146">
        <v>2</v>
      </c>
      <c r="AD3" s="146">
        <v>2590</v>
      </c>
      <c r="AE3" s="98">
        <v>225</v>
      </c>
      <c r="AF3" s="98">
        <v>2067</v>
      </c>
      <c r="AG3" s="512">
        <v>11</v>
      </c>
      <c r="AH3" s="429" t="s">
        <v>7</v>
      </c>
      <c r="AI3" s="474"/>
      <c r="AJ3" s="146">
        <v>2</v>
      </c>
      <c r="AK3" s="146">
        <v>330</v>
      </c>
      <c r="AL3" s="98">
        <v>2481</v>
      </c>
      <c r="AM3" s="98">
        <v>120</v>
      </c>
      <c r="AN3" s="512">
        <v>1086</v>
      </c>
      <c r="AO3" s="429" t="s">
        <v>11</v>
      </c>
      <c r="AP3" s="9"/>
      <c r="AQ3" s="146">
        <v>2</v>
      </c>
      <c r="AR3" s="146">
        <v>1425</v>
      </c>
      <c r="AS3" s="98">
        <v>1538</v>
      </c>
      <c r="AT3" s="98">
        <v>2046</v>
      </c>
      <c r="AU3" s="512">
        <v>2471</v>
      </c>
      <c r="AV3" s="429" t="s">
        <v>7</v>
      </c>
      <c r="AW3" s="9"/>
      <c r="AX3" s="146">
        <v>2</v>
      </c>
      <c r="AY3" s="146">
        <v>2451</v>
      </c>
      <c r="AZ3" s="98">
        <v>1806</v>
      </c>
      <c r="BA3" s="472">
        <v>2194</v>
      </c>
      <c r="BB3" s="491">
        <v>1306</v>
      </c>
      <c r="BC3" s="429" t="s">
        <v>5</v>
      </c>
      <c r="BD3" s="481">
        <v>0</v>
      </c>
      <c r="BE3" s="146">
        <v>2</v>
      </c>
      <c r="BF3" s="162">
        <v>694</v>
      </c>
      <c r="BG3" s="98">
        <v>3339</v>
      </c>
      <c r="BH3" s="98">
        <v>379</v>
      </c>
      <c r="BI3" s="512">
        <v>1511</v>
      </c>
      <c r="BJ3" s="429" t="s">
        <v>7</v>
      </c>
      <c r="BK3" s="352"/>
    </row>
    <row r="4" spans="1:63" x14ac:dyDescent="0.25">
      <c r="A4" s="131">
        <v>3</v>
      </c>
      <c r="B4" s="164">
        <v>3166</v>
      </c>
      <c r="C4" s="151">
        <v>180</v>
      </c>
      <c r="D4" s="472">
        <v>3211</v>
      </c>
      <c r="E4" s="491">
        <v>999</v>
      </c>
      <c r="F4" s="214" t="s">
        <v>6</v>
      </c>
      <c r="G4" s="474">
        <v>5</v>
      </c>
      <c r="H4" s="126">
        <v>3</v>
      </c>
      <c r="I4" s="146">
        <v>25</v>
      </c>
      <c r="J4" s="2">
        <v>2848</v>
      </c>
      <c r="K4" s="2">
        <v>4329</v>
      </c>
      <c r="L4" s="509">
        <v>1885</v>
      </c>
      <c r="M4" s="429" t="s">
        <v>7</v>
      </c>
      <c r="N4" s="9"/>
      <c r="O4" s="126">
        <v>3</v>
      </c>
      <c r="P4" s="146">
        <v>365</v>
      </c>
      <c r="Q4" s="2">
        <v>1124</v>
      </c>
      <c r="R4" s="2">
        <v>870</v>
      </c>
      <c r="S4" s="509">
        <v>68</v>
      </c>
      <c r="T4" s="429" t="s">
        <v>7</v>
      </c>
      <c r="U4" s="9"/>
      <c r="V4" s="146">
        <v>3</v>
      </c>
      <c r="W4" s="146">
        <v>67</v>
      </c>
      <c r="X4" s="151">
        <v>5172</v>
      </c>
      <c r="Y4" s="476">
        <v>1477</v>
      </c>
      <c r="Z4" s="491">
        <v>3481</v>
      </c>
      <c r="AA4" s="429" t="s">
        <v>5</v>
      </c>
      <c r="AB4" s="98">
        <v>10</v>
      </c>
      <c r="AC4" s="146">
        <v>3</v>
      </c>
      <c r="AD4" s="146">
        <v>5895</v>
      </c>
      <c r="AE4" s="151">
        <v>1024</v>
      </c>
      <c r="AF4" s="151">
        <v>233</v>
      </c>
      <c r="AG4" s="512">
        <v>3688</v>
      </c>
      <c r="AH4" s="429" t="s">
        <v>6</v>
      </c>
      <c r="AI4" s="98"/>
      <c r="AJ4" s="146">
        <v>3</v>
      </c>
      <c r="AK4" s="146">
        <v>27</v>
      </c>
      <c r="AL4" s="151">
        <v>1114</v>
      </c>
      <c r="AM4" s="476">
        <v>20</v>
      </c>
      <c r="AN4" s="491">
        <v>5924</v>
      </c>
      <c r="AO4" s="429" t="s">
        <v>7</v>
      </c>
      <c r="AP4" s="481">
        <v>0</v>
      </c>
      <c r="AQ4" s="146">
        <v>3</v>
      </c>
      <c r="AR4" s="146">
        <v>971</v>
      </c>
      <c r="AS4" s="151">
        <v>1323</v>
      </c>
      <c r="AT4" s="476">
        <v>193</v>
      </c>
      <c r="AU4" s="491">
        <v>5254</v>
      </c>
      <c r="AV4" s="429" t="s">
        <v>6</v>
      </c>
      <c r="AW4" s="9">
        <v>5</v>
      </c>
      <c r="AX4" s="146">
        <v>3</v>
      </c>
      <c r="AY4" s="146">
        <v>2834</v>
      </c>
      <c r="AZ4" s="151">
        <v>33</v>
      </c>
      <c r="BA4" s="151">
        <v>1756</v>
      </c>
      <c r="BB4" s="512">
        <v>329</v>
      </c>
      <c r="BC4" s="429" t="s">
        <v>6</v>
      </c>
      <c r="BD4" s="9"/>
      <c r="BE4" s="146">
        <v>3</v>
      </c>
      <c r="BF4" s="162">
        <v>1501</v>
      </c>
      <c r="BG4" s="98">
        <v>1986</v>
      </c>
      <c r="BH4" s="98">
        <v>5050</v>
      </c>
      <c r="BI4" s="512">
        <v>4828</v>
      </c>
      <c r="BJ4" s="429" t="s">
        <v>7</v>
      </c>
      <c r="BK4" s="352"/>
    </row>
    <row r="5" spans="1:63" x14ac:dyDescent="0.25">
      <c r="A5" s="131">
        <v>4</v>
      </c>
      <c r="B5" s="162">
        <v>2064</v>
      </c>
      <c r="C5" s="98">
        <v>4039</v>
      </c>
      <c r="D5" s="98">
        <v>2338</v>
      </c>
      <c r="E5" s="512">
        <v>5401</v>
      </c>
      <c r="F5" s="429" t="s">
        <v>5</v>
      </c>
      <c r="G5" s="9"/>
      <c r="H5" s="126">
        <v>4</v>
      </c>
      <c r="I5" s="146">
        <v>5803</v>
      </c>
      <c r="J5" s="2">
        <v>3310</v>
      </c>
      <c r="K5" s="2">
        <v>2168</v>
      </c>
      <c r="L5" s="509">
        <v>5940</v>
      </c>
      <c r="M5" s="429" t="s">
        <v>7</v>
      </c>
      <c r="N5" s="9"/>
      <c r="O5" s="126">
        <v>4</v>
      </c>
      <c r="P5" s="146">
        <v>3539</v>
      </c>
      <c r="Q5" s="2">
        <v>175</v>
      </c>
      <c r="R5" s="439">
        <v>4009</v>
      </c>
      <c r="S5" s="492">
        <v>623</v>
      </c>
      <c r="T5" s="429" t="s">
        <v>5</v>
      </c>
      <c r="U5" s="9">
        <v>0</v>
      </c>
      <c r="V5" s="146">
        <v>4</v>
      </c>
      <c r="W5" s="146">
        <v>179</v>
      </c>
      <c r="X5" s="98">
        <v>3620</v>
      </c>
      <c r="Y5" s="98">
        <v>3937</v>
      </c>
      <c r="Z5" s="512">
        <v>3360</v>
      </c>
      <c r="AA5" s="429" t="s">
        <v>5</v>
      </c>
      <c r="AB5" s="98"/>
      <c r="AC5" s="146">
        <v>4</v>
      </c>
      <c r="AD5" s="146">
        <v>2122</v>
      </c>
      <c r="AE5" s="98">
        <v>2052</v>
      </c>
      <c r="AF5" s="98">
        <v>3538</v>
      </c>
      <c r="AG5" s="512">
        <v>41</v>
      </c>
      <c r="AH5" s="429" t="s">
        <v>11</v>
      </c>
      <c r="AI5" s="98"/>
      <c r="AJ5" s="146">
        <v>4</v>
      </c>
      <c r="AK5" s="146">
        <v>842</v>
      </c>
      <c r="AL5" s="98">
        <v>2767</v>
      </c>
      <c r="AM5" s="98">
        <v>4451</v>
      </c>
      <c r="AN5" s="512">
        <v>1058</v>
      </c>
      <c r="AO5" s="429" t="s">
        <v>7</v>
      </c>
      <c r="AP5" s="481"/>
      <c r="AQ5" s="146">
        <v>4</v>
      </c>
      <c r="AR5" s="146">
        <v>4334</v>
      </c>
      <c r="AS5" s="98">
        <v>294</v>
      </c>
      <c r="AT5" s="472">
        <v>2013</v>
      </c>
      <c r="AU5" s="491">
        <v>1732</v>
      </c>
      <c r="AV5" s="429" t="s">
        <v>5</v>
      </c>
      <c r="AW5" s="9">
        <v>0</v>
      </c>
      <c r="AX5" s="146">
        <v>4</v>
      </c>
      <c r="AY5" s="437">
        <v>2823</v>
      </c>
      <c r="AZ5" s="98">
        <v>3130</v>
      </c>
      <c r="BA5" s="98">
        <v>3042</v>
      </c>
      <c r="BB5" s="491">
        <v>2415</v>
      </c>
      <c r="BC5" s="429" t="s">
        <v>5</v>
      </c>
      <c r="BD5" s="9"/>
      <c r="BE5" s="146">
        <v>4</v>
      </c>
      <c r="BF5" s="162">
        <v>195</v>
      </c>
      <c r="BG5" s="98">
        <v>987</v>
      </c>
      <c r="BH5" s="151">
        <v>1197</v>
      </c>
      <c r="BI5" s="512">
        <v>1065</v>
      </c>
      <c r="BJ5" s="429" t="s">
        <v>5</v>
      </c>
      <c r="BK5" s="505"/>
    </row>
    <row r="6" spans="1:63" x14ac:dyDescent="0.25">
      <c r="A6" s="131">
        <v>5</v>
      </c>
      <c r="B6" s="162">
        <v>1747</v>
      </c>
      <c r="C6" s="151">
        <v>1768</v>
      </c>
      <c r="D6" s="472">
        <v>107</v>
      </c>
      <c r="E6" s="491">
        <v>207</v>
      </c>
      <c r="F6" s="429" t="s">
        <v>7</v>
      </c>
      <c r="G6" s="98">
        <v>0</v>
      </c>
      <c r="H6" s="126">
        <v>5</v>
      </c>
      <c r="I6" s="146">
        <v>5406</v>
      </c>
      <c r="J6" s="2">
        <v>3641</v>
      </c>
      <c r="K6" s="2">
        <v>1261</v>
      </c>
      <c r="L6" s="509">
        <v>2883</v>
      </c>
      <c r="M6" s="429" t="s">
        <v>5</v>
      </c>
      <c r="N6" s="9"/>
      <c r="O6" s="126">
        <v>5</v>
      </c>
      <c r="P6" s="146">
        <v>5813</v>
      </c>
      <c r="Q6" s="2">
        <v>2468</v>
      </c>
      <c r="R6" s="2">
        <v>1153</v>
      </c>
      <c r="S6" s="509">
        <v>2907</v>
      </c>
      <c r="T6" s="429" t="s">
        <v>7</v>
      </c>
      <c r="U6" s="9"/>
      <c r="V6" s="146">
        <v>5</v>
      </c>
      <c r="W6" s="146">
        <v>5150</v>
      </c>
      <c r="X6" s="98">
        <v>125</v>
      </c>
      <c r="Y6" s="151">
        <v>1640</v>
      </c>
      <c r="Z6" s="512">
        <v>48</v>
      </c>
      <c r="AA6" s="429" t="s">
        <v>7</v>
      </c>
      <c r="AB6" s="98"/>
      <c r="AC6" s="146">
        <v>5</v>
      </c>
      <c r="AD6" s="146">
        <v>1718</v>
      </c>
      <c r="AE6" s="98">
        <v>1918</v>
      </c>
      <c r="AF6" s="151">
        <v>135</v>
      </c>
      <c r="AG6" s="512">
        <v>4362</v>
      </c>
      <c r="AH6" s="429" t="s">
        <v>7</v>
      </c>
      <c r="AI6" s="9"/>
      <c r="AJ6" s="146">
        <v>5</v>
      </c>
      <c r="AK6" s="146">
        <v>5460</v>
      </c>
      <c r="AL6" s="98">
        <v>3357</v>
      </c>
      <c r="AM6" s="151">
        <v>85</v>
      </c>
      <c r="AN6" s="512">
        <v>1746</v>
      </c>
      <c r="AO6" s="429" t="s">
        <v>5</v>
      </c>
      <c r="AP6" s="9"/>
      <c r="AQ6" s="146">
        <v>5</v>
      </c>
      <c r="AR6" s="146">
        <v>303</v>
      </c>
      <c r="AS6" s="98">
        <v>4587</v>
      </c>
      <c r="AT6" s="476">
        <v>1796</v>
      </c>
      <c r="AU6" s="491">
        <v>4085</v>
      </c>
      <c r="AV6" s="429" t="s">
        <v>7</v>
      </c>
      <c r="AW6" s="9">
        <v>0</v>
      </c>
      <c r="AX6" s="146">
        <v>5</v>
      </c>
      <c r="AY6" s="146">
        <v>4488</v>
      </c>
      <c r="AZ6" s="98">
        <v>548</v>
      </c>
      <c r="BA6" s="476">
        <v>2363</v>
      </c>
      <c r="BB6" s="491">
        <v>1250</v>
      </c>
      <c r="BC6" s="429" t="s">
        <v>7</v>
      </c>
      <c r="BD6" s="9"/>
      <c r="BE6" s="146">
        <v>5</v>
      </c>
      <c r="BF6" s="162">
        <v>2122</v>
      </c>
      <c r="BG6" s="98">
        <v>2052</v>
      </c>
      <c r="BH6" s="98">
        <v>3538</v>
      </c>
      <c r="BI6" s="512">
        <v>41</v>
      </c>
      <c r="BJ6" s="429" t="s">
        <v>7</v>
      </c>
      <c r="BK6" s="352"/>
    </row>
    <row r="7" spans="1:63" x14ac:dyDescent="0.25">
      <c r="A7" s="131">
        <v>6</v>
      </c>
      <c r="B7" s="162">
        <v>4103</v>
      </c>
      <c r="C7" s="98">
        <v>1318</v>
      </c>
      <c r="D7" s="98">
        <v>1310</v>
      </c>
      <c r="E7" s="512">
        <v>1923</v>
      </c>
      <c r="F7" s="429" t="s">
        <v>7</v>
      </c>
      <c r="G7" s="9"/>
      <c r="H7" s="126">
        <v>6</v>
      </c>
      <c r="I7" s="146">
        <v>639</v>
      </c>
      <c r="J7" s="2">
        <v>3990</v>
      </c>
      <c r="K7" s="2">
        <v>1662</v>
      </c>
      <c r="L7" s="509">
        <v>287</v>
      </c>
      <c r="M7" s="429" t="s">
        <v>5</v>
      </c>
      <c r="N7" s="9"/>
      <c r="O7" s="126">
        <v>6</v>
      </c>
      <c r="P7" s="146">
        <v>558</v>
      </c>
      <c r="Q7" s="2">
        <v>494</v>
      </c>
      <c r="R7" s="2">
        <v>2502</v>
      </c>
      <c r="S7" s="508">
        <v>4740</v>
      </c>
      <c r="T7" s="429" t="s">
        <v>6</v>
      </c>
      <c r="U7" s="9"/>
      <c r="V7" s="146">
        <v>6</v>
      </c>
      <c r="W7" s="146">
        <v>4001</v>
      </c>
      <c r="X7" s="98">
        <v>16</v>
      </c>
      <c r="Y7" s="98">
        <v>2614</v>
      </c>
      <c r="Z7" s="512">
        <v>1296</v>
      </c>
      <c r="AA7" s="429" t="s">
        <v>7</v>
      </c>
      <c r="AB7" s="98"/>
      <c r="AC7" s="146">
        <v>6</v>
      </c>
      <c r="AD7" s="146">
        <v>2137</v>
      </c>
      <c r="AE7" s="98">
        <v>868</v>
      </c>
      <c r="AF7" s="98">
        <v>1625</v>
      </c>
      <c r="AG7" s="512">
        <v>1369</v>
      </c>
      <c r="AH7" s="429" t="s">
        <v>7</v>
      </c>
      <c r="AI7" s="219"/>
      <c r="AJ7" s="146">
        <v>6</v>
      </c>
      <c r="AK7" s="146">
        <v>1305</v>
      </c>
      <c r="AL7" s="98">
        <v>3419</v>
      </c>
      <c r="AM7" s="98">
        <v>2648</v>
      </c>
      <c r="AN7" s="512">
        <v>3452</v>
      </c>
      <c r="AO7" s="429" t="s">
        <v>5</v>
      </c>
      <c r="AP7" s="9"/>
      <c r="AQ7" s="146">
        <v>6</v>
      </c>
      <c r="AR7" s="146">
        <v>1712</v>
      </c>
      <c r="AS7" s="98">
        <v>869</v>
      </c>
      <c r="AT7" s="98">
        <v>1730</v>
      </c>
      <c r="AU7" s="512">
        <v>1736</v>
      </c>
      <c r="AV7" s="429" t="s">
        <v>7</v>
      </c>
      <c r="AW7" s="9"/>
      <c r="AX7" s="146">
        <v>6</v>
      </c>
      <c r="AY7" s="146">
        <v>4391</v>
      </c>
      <c r="AZ7" s="98">
        <v>5114</v>
      </c>
      <c r="BA7" s="98">
        <v>2337</v>
      </c>
      <c r="BB7" s="512">
        <v>5854</v>
      </c>
      <c r="BC7" s="429" t="s">
        <v>7</v>
      </c>
      <c r="BD7" s="9"/>
      <c r="BE7" s="146">
        <v>6</v>
      </c>
      <c r="BF7" s="162">
        <v>2056</v>
      </c>
      <c r="BG7" s="98">
        <v>1690</v>
      </c>
      <c r="BH7" s="472">
        <v>3015</v>
      </c>
      <c r="BI7" s="491">
        <v>1405</v>
      </c>
      <c r="BJ7" s="429" t="s">
        <v>6</v>
      </c>
      <c r="BK7" s="352">
        <v>10</v>
      </c>
    </row>
    <row r="8" spans="1:63" x14ac:dyDescent="0.25">
      <c r="A8" s="131">
        <v>7</v>
      </c>
      <c r="B8" s="426">
        <v>45</v>
      </c>
      <c r="C8" s="98">
        <v>1540</v>
      </c>
      <c r="D8" s="98">
        <v>1671</v>
      </c>
      <c r="E8" s="491">
        <v>236</v>
      </c>
      <c r="F8" s="429" t="s">
        <v>7</v>
      </c>
      <c r="G8" s="9">
        <v>0</v>
      </c>
      <c r="H8" s="126">
        <v>7</v>
      </c>
      <c r="I8" s="146">
        <v>3005</v>
      </c>
      <c r="J8" s="2">
        <v>876</v>
      </c>
      <c r="K8" s="2">
        <v>2557</v>
      </c>
      <c r="L8" s="509">
        <v>4061</v>
      </c>
      <c r="M8" s="429" t="s">
        <v>6</v>
      </c>
      <c r="N8" s="481"/>
      <c r="O8" s="126">
        <v>7</v>
      </c>
      <c r="P8" s="146">
        <v>333</v>
      </c>
      <c r="Q8" s="2">
        <v>1023</v>
      </c>
      <c r="R8" s="2">
        <v>5448</v>
      </c>
      <c r="S8" s="509">
        <v>6175</v>
      </c>
      <c r="T8" s="253" t="s">
        <v>7</v>
      </c>
      <c r="U8" s="9"/>
      <c r="V8" s="146">
        <v>7</v>
      </c>
      <c r="W8" s="146">
        <v>217</v>
      </c>
      <c r="X8" s="98">
        <v>3476</v>
      </c>
      <c r="Y8" s="98">
        <v>4678</v>
      </c>
      <c r="Z8" s="512">
        <v>188</v>
      </c>
      <c r="AA8" s="429" t="s">
        <v>11</v>
      </c>
      <c r="AB8" s="98"/>
      <c r="AC8" s="146">
        <v>7</v>
      </c>
      <c r="AD8" s="146">
        <v>1619</v>
      </c>
      <c r="AE8" s="98">
        <v>525</v>
      </c>
      <c r="AF8" s="472">
        <v>4028</v>
      </c>
      <c r="AG8" s="491">
        <v>3352</v>
      </c>
      <c r="AH8" s="429" t="s">
        <v>5</v>
      </c>
      <c r="AI8" s="219">
        <v>0</v>
      </c>
      <c r="AJ8" s="146">
        <v>7</v>
      </c>
      <c r="AK8" s="146">
        <v>57</v>
      </c>
      <c r="AL8" s="98">
        <v>360</v>
      </c>
      <c r="AM8" s="98">
        <v>3478</v>
      </c>
      <c r="AN8" s="512">
        <v>4536</v>
      </c>
      <c r="AO8" s="429" t="s">
        <v>7</v>
      </c>
      <c r="AP8" s="9"/>
      <c r="AQ8" s="146">
        <v>7</v>
      </c>
      <c r="AR8" s="146">
        <v>346</v>
      </c>
      <c r="AS8" s="98">
        <v>4967</v>
      </c>
      <c r="AT8" s="98">
        <v>1011</v>
      </c>
      <c r="AU8" s="98">
        <v>172</v>
      </c>
      <c r="AV8" s="429" t="s">
        <v>5</v>
      </c>
      <c r="AW8" s="9"/>
      <c r="AX8" s="146">
        <v>7</v>
      </c>
      <c r="AY8" s="437">
        <v>1675</v>
      </c>
      <c r="AZ8" s="98">
        <v>177</v>
      </c>
      <c r="BA8" s="98">
        <v>111</v>
      </c>
      <c r="BB8" s="491">
        <v>3044</v>
      </c>
      <c r="BC8" s="429" t="s">
        <v>7</v>
      </c>
      <c r="BD8" s="9">
        <v>0</v>
      </c>
      <c r="BE8" s="146">
        <v>7</v>
      </c>
      <c r="BF8" s="162">
        <v>330</v>
      </c>
      <c r="BG8" s="98">
        <v>2481</v>
      </c>
      <c r="BH8" s="476">
        <v>120</v>
      </c>
      <c r="BI8" s="491">
        <v>1086</v>
      </c>
      <c r="BJ8" s="429" t="s">
        <v>11</v>
      </c>
      <c r="BK8" s="505">
        <v>0</v>
      </c>
    </row>
    <row r="9" spans="1:63" ht="13" thickBot="1" x14ac:dyDescent="0.3">
      <c r="A9" s="132">
        <v>8</v>
      </c>
      <c r="B9" s="165">
        <v>3534</v>
      </c>
      <c r="C9" s="157">
        <v>3098</v>
      </c>
      <c r="D9" s="157">
        <v>2637</v>
      </c>
      <c r="E9" s="514">
        <v>4911</v>
      </c>
      <c r="F9" s="430" t="s">
        <v>7</v>
      </c>
      <c r="G9" s="98"/>
      <c r="H9" s="129">
        <v>8</v>
      </c>
      <c r="I9" s="148">
        <v>694</v>
      </c>
      <c r="J9" s="149">
        <v>3339</v>
      </c>
      <c r="K9" s="149">
        <v>379</v>
      </c>
      <c r="L9" s="510">
        <v>1511</v>
      </c>
      <c r="M9" s="430" t="s">
        <v>11</v>
      </c>
      <c r="N9" s="481"/>
      <c r="O9" s="129">
        <v>8</v>
      </c>
      <c r="P9" s="504">
        <v>2987</v>
      </c>
      <c r="Q9" s="149">
        <v>245</v>
      </c>
      <c r="R9" s="149">
        <v>176</v>
      </c>
      <c r="S9" s="507">
        <v>2642</v>
      </c>
      <c r="T9" s="430" t="s">
        <v>7</v>
      </c>
      <c r="U9" s="98">
        <v>0</v>
      </c>
      <c r="V9" s="148">
        <v>8</v>
      </c>
      <c r="W9" s="148">
        <v>1418</v>
      </c>
      <c r="X9" s="427">
        <v>229</v>
      </c>
      <c r="Y9" s="157">
        <v>3314</v>
      </c>
      <c r="Z9" s="496">
        <v>3663</v>
      </c>
      <c r="AA9" s="430" t="s">
        <v>7</v>
      </c>
      <c r="AB9" s="98">
        <v>0</v>
      </c>
      <c r="AC9" s="148">
        <v>8</v>
      </c>
      <c r="AD9" s="148">
        <v>4264</v>
      </c>
      <c r="AE9" s="157">
        <v>3824</v>
      </c>
      <c r="AF9" s="427">
        <v>2771</v>
      </c>
      <c r="AG9" s="496">
        <v>5572</v>
      </c>
      <c r="AH9" s="430" t="s">
        <v>7</v>
      </c>
      <c r="AI9" s="219">
        <v>0</v>
      </c>
      <c r="AJ9" s="148">
        <v>8</v>
      </c>
      <c r="AK9" s="148">
        <v>503</v>
      </c>
      <c r="AL9" s="157">
        <v>359</v>
      </c>
      <c r="AM9" s="427">
        <v>4607</v>
      </c>
      <c r="AN9" s="496">
        <v>228</v>
      </c>
      <c r="AO9" s="430" t="s">
        <v>7</v>
      </c>
      <c r="AP9" s="9">
        <v>0</v>
      </c>
      <c r="AQ9" s="148">
        <v>8</v>
      </c>
      <c r="AR9" s="148">
        <v>231</v>
      </c>
      <c r="AS9" s="427">
        <v>4920</v>
      </c>
      <c r="AT9" s="157">
        <v>3604</v>
      </c>
      <c r="AU9" s="496">
        <v>70</v>
      </c>
      <c r="AV9" s="430" t="s">
        <v>7</v>
      </c>
      <c r="AW9" s="9">
        <v>0</v>
      </c>
      <c r="AX9" s="148">
        <v>8</v>
      </c>
      <c r="AY9" s="148">
        <v>74</v>
      </c>
      <c r="AZ9" s="157">
        <v>2054</v>
      </c>
      <c r="BA9" s="427">
        <v>4468</v>
      </c>
      <c r="BB9" s="496">
        <v>3238</v>
      </c>
      <c r="BC9" s="430" t="s">
        <v>7</v>
      </c>
      <c r="BD9" s="9"/>
      <c r="BE9" s="148">
        <v>8</v>
      </c>
      <c r="BF9" s="165">
        <v>148</v>
      </c>
      <c r="BG9" s="157">
        <v>1678</v>
      </c>
      <c r="BH9" s="427">
        <v>364</v>
      </c>
      <c r="BI9" s="496">
        <v>2990</v>
      </c>
      <c r="BJ9" s="430" t="s">
        <v>5</v>
      </c>
      <c r="BK9" s="352">
        <v>10</v>
      </c>
    </row>
    <row r="10" spans="1:63" x14ac:dyDescent="0.25">
      <c r="B10" s="9"/>
      <c r="C10" s="9"/>
      <c r="D10" s="9"/>
      <c r="E10" s="9"/>
      <c r="F10" s="10"/>
      <c r="G10" s="1"/>
      <c r="AA10" s="226"/>
      <c r="AB10" s="226"/>
      <c r="AH10" s="226"/>
      <c r="AI10" s="219"/>
      <c r="AO10" s="226"/>
      <c r="AV10" s="226"/>
      <c r="BC10" s="226"/>
    </row>
    <row r="11" spans="1:63" ht="18" x14ac:dyDescent="0.4">
      <c r="A11" s="497" t="s">
        <v>107</v>
      </c>
      <c r="H11" s="254" t="s">
        <v>35</v>
      </c>
      <c r="O11" s="254" t="s">
        <v>108</v>
      </c>
      <c r="V11" s="254" t="s">
        <v>109</v>
      </c>
      <c r="AB11" s="226"/>
      <c r="AC11" s="254" t="s">
        <v>414</v>
      </c>
      <c r="AI11" s="219"/>
      <c r="AJ11" s="254" t="s">
        <v>415</v>
      </c>
      <c r="AQ11" s="254" t="s">
        <v>416</v>
      </c>
      <c r="AX11" s="254" t="s">
        <v>417</v>
      </c>
      <c r="BE11" s="254" t="s">
        <v>418</v>
      </c>
    </row>
    <row r="12" spans="1:63" ht="18" x14ac:dyDescent="0.4">
      <c r="A12" s="497" t="s">
        <v>105</v>
      </c>
      <c r="H12" s="254" t="s">
        <v>105</v>
      </c>
      <c r="O12" s="254" t="s">
        <v>105</v>
      </c>
      <c r="V12" s="254" t="s">
        <v>105</v>
      </c>
      <c r="AB12" s="226"/>
      <c r="AC12" s="254" t="s">
        <v>105</v>
      </c>
      <c r="AI12" s="219"/>
      <c r="AJ12" s="254" t="s">
        <v>105</v>
      </c>
      <c r="AQ12" s="254" t="s">
        <v>105</v>
      </c>
      <c r="AX12" s="254" t="s">
        <v>105</v>
      </c>
      <c r="BE12" s="254" t="s">
        <v>105</v>
      </c>
    </row>
    <row r="13" spans="1:63" ht="13" x14ac:dyDescent="0.3">
      <c r="B13" s="10"/>
      <c r="C13" s="108" t="s">
        <v>78</v>
      </c>
      <c r="D13" s="108" t="s">
        <v>106</v>
      </c>
      <c r="E13" s="108"/>
      <c r="I13" s="10"/>
      <c r="J13" s="108" t="s">
        <v>78</v>
      </c>
      <c r="K13" s="108" t="s">
        <v>106</v>
      </c>
      <c r="L13" s="108"/>
      <c r="P13" s="10"/>
      <c r="Q13" s="108" t="s">
        <v>78</v>
      </c>
      <c r="R13" s="108" t="s">
        <v>106</v>
      </c>
      <c r="S13" s="108"/>
      <c r="W13" s="10"/>
      <c r="X13" s="108" t="s">
        <v>78</v>
      </c>
      <c r="Y13" s="108" t="s">
        <v>106</v>
      </c>
      <c r="Z13" s="108"/>
      <c r="AB13" s="226"/>
      <c r="AD13" s="10"/>
      <c r="AE13" s="108" t="s">
        <v>78</v>
      </c>
      <c r="AF13" s="108" t="s">
        <v>106</v>
      </c>
      <c r="AG13" s="108"/>
      <c r="AI13" s="364"/>
      <c r="AK13" s="10"/>
      <c r="AL13" s="108" t="s">
        <v>78</v>
      </c>
      <c r="AM13" s="108" t="s">
        <v>106</v>
      </c>
      <c r="AN13" s="108"/>
      <c r="AR13" s="10"/>
      <c r="AS13" s="108" t="s">
        <v>78</v>
      </c>
      <c r="AT13" s="108" t="s">
        <v>106</v>
      </c>
      <c r="AU13" s="108"/>
      <c r="AY13" s="10"/>
      <c r="AZ13" s="108" t="s">
        <v>78</v>
      </c>
      <c r="BA13" s="108" t="s">
        <v>106</v>
      </c>
      <c r="BB13" s="108"/>
      <c r="BF13" s="10"/>
      <c r="BG13" s="108" t="s">
        <v>78</v>
      </c>
      <c r="BH13" s="108" t="s">
        <v>106</v>
      </c>
      <c r="BI13" s="108"/>
    </row>
    <row r="14" spans="1:63" ht="13.5" thickBot="1" x14ac:dyDescent="0.35">
      <c r="A14" s="108" t="s">
        <v>79</v>
      </c>
      <c r="B14" s="108" t="s">
        <v>80</v>
      </c>
      <c r="C14" s="108" t="s">
        <v>71</v>
      </c>
      <c r="D14" s="108" t="s">
        <v>71</v>
      </c>
      <c r="E14" s="108"/>
      <c r="F14" s="108" t="s">
        <v>432</v>
      </c>
      <c r="H14" s="108" t="s">
        <v>79</v>
      </c>
      <c r="I14" s="108" t="s">
        <v>80</v>
      </c>
      <c r="J14" s="108" t="s">
        <v>71</v>
      </c>
      <c r="K14" s="108" t="s">
        <v>71</v>
      </c>
      <c r="L14" s="108"/>
      <c r="M14" s="108" t="s">
        <v>432</v>
      </c>
      <c r="O14" s="108" t="s">
        <v>79</v>
      </c>
      <c r="P14" s="108" t="s">
        <v>80</v>
      </c>
      <c r="Q14" s="108" t="s">
        <v>71</v>
      </c>
      <c r="R14" s="108" t="s">
        <v>71</v>
      </c>
      <c r="S14" s="108"/>
      <c r="T14" s="108" t="s">
        <v>432</v>
      </c>
      <c r="V14" s="108" t="s">
        <v>79</v>
      </c>
      <c r="W14" s="108" t="s">
        <v>80</v>
      </c>
      <c r="X14" s="108" t="s">
        <v>71</v>
      </c>
      <c r="Y14" s="108" t="s">
        <v>71</v>
      </c>
      <c r="Z14" s="108"/>
      <c r="AA14" s="108" t="s">
        <v>432</v>
      </c>
      <c r="AB14" s="227"/>
      <c r="AC14" s="108" t="s">
        <v>79</v>
      </c>
      <c r="AD14" s="108" t="s">
        <v>80</v>
      </c>
      <c r="AE14" s="108" t="s">
        <v>71</v>
      </c>
      <c r="AF14" s="108" t="s">
        <v>71</v>
      </c>
      <c r="AG14" s="108"/>
      <c r="AH14" s="108" t="s">
        <v>432</v>
      </c>
      <c r="AI14" s="2"/>
      <c r="AJ14" s="108" t="s">
        <v>79</v>
      </c>
      <c r="AK14" s="108" t="s">
        <v>80</v>
      </c>
      <c r="AL14" s="108" t="s">
        <v>71</v>
      </c>
      <c r="AM14" s="108" t="s">
        <v>71</v>
      </c>
      <c r="AN14" s="108"/>
      <c r="AO14" s="108" t="s">
        <v>432</v>
      </c>
      <c r="AQ14" s="108" t="s">
        <v>79</v>
      </c>
      <c r="AR14" s="108" t="s">
        <v>80</v>
      </c>
      <c r="AS14" s="108" t="s">
        <v>71</v>
      </c>
      <c r="AT14" s="108" t="s">
        <v>71</v>
      </c>
      <c r="AU14" s="108"/>
      <c r="AV14" s="108" t="s">
        <v>432</v>
      </c>
      <c r="AX14" s="108" t="s">
        <v>79</v>
      </c>
      <c r="AY14" s="108" t="s">
        <v>80</v>
      </c>
      <c r="AZ14" s="108" t="s">
        <v>71</v>
      </c>
      <c r="BA14" s="108" t="s">
        <v>71</v>
      </c>
      <c r="BB14" s="108"/>
      <c r="BC14" s="108" t="s">
        <v>432</v>
      </c>
      <c r="BE14" s="108" t="s">
        <v>79</v>
      </c>
      <c r="BF14" s="108" t="s">
        <v>80</v>
      </c>
      <c r="BG14" s="108" t="s">
        <v>71</v>
      </c>
      <c r="BH14" s="108" t="s">
        <v>71</v>
      </c>
      <c r="BI14" s="108"/>
      <c r="BJ14" s="108" t="s">
        <v>432</v>
      </c>
    </row>
    <row r="15" spans="1:63" x14ac:dyDescent="0.25">
      <c r="A15" s="192">
        <f t="shared" ref="A15:A22" si="0">B2</f>
        <v>1501</v>
      </c>
      <c r="B15" s="191" t="s">
        <v>81</v>
      </c>
      <c r="C15" s="192">
        <v>16</v>
      </c>
      <c r="D15" s="193">
        <f>IF(E15="Winner",30,IF(E15="Finalist",20,IF(E15="Semi Finalist",10,)))+F15</f>
        <v>30</v>
      </c>
      <c r="E15" s="155" t="str">
        <f t="shared" ref="E15:E22" si="1">F2</f>
        <v>Winner</v>
      </c>
      <c r="H15" s="191">
        <f t="shared" ref="H15:H22" si="2">I2</f>
        <v>3546</v>
      </c>
      <c r="I15" s="191" t="s">
        <v>81</v>
      </c>
      <c r="J15" s="192">
        <v>16</v>
      </c>
      <c r="K15" s="193">
        <f>IF(L15="Winner",30,IF(L15="Finalist",20,IF(L15="Semi Finalist",10,)))+M15</f>
        <v>0</v>
      </c>
      <c r="L15" s="155" t="str">
        <f t="shared" ref="L15:L22" si="3">M2</f>
        <v>Quarter Finalist</v>
      </c>
      <c r="O15" s="191">
        <f t="shared" ref="O15:O22" si="4">P2</f>
        <v>195</v>
      </c>
      <c r="P15" s="191" t="s">
        <v>81</v>
      </c>
      <c r="Q15" s="192">
        <v>16</v>
      </c>
      <c r="R15" s="193">
        <f>IF(S15="Winner",30,IF(S15="Finalist",20,IF(S15="Semi Finalist",10,)))+T15</f>
        <v>30</v>
      </c>
      <c r="S15" s="155" t="str">
        <f t="shared" ref="S15:S22" si="5">T2</f>
        <v>Winner</v>
      </c>
      <c r="V15" s="191">
        <f t="shared" ref="V15:V22" si="6">W2</f>
        <v>1241</v>
      </c>
      <c r="W15" s="191" t="s">
        <v>81</v>
      </c>
      <c r="X15" s="192">
        <v>16</v>
      </c>
      <c r="Y15" s="193">
        <f>IF(Z15="Winner",30,IF(Z15="Finalist",20,IF(Z15="Semi Finalist",10,)))+AA15</f>
        <v>20</v>
      </c>
      <c r="Z15" s="155" t="str">
        <f t="shared" ref="Z15:Z22" si="7">AA2</f>
        <v>Finalist</v>
      </c>
      <c r="AC15" s="191">
        <f t="shared" ref="AC15:AC22" si="8">AD2</f>
        <v>973</v>
      </c>
      <c r="AD15" s="191" t="s">
        <v>81</v>
      </c>
      <c r="AE15" s="192">
        <v>16</v>
      </c>
      <c r="AF15" s="193">
        <f>IF(AG15="Winner",30,IF(AG15="Finalist",20,IF(AG15="Semi Finalist",10,)))+AH15</f>
        <v>10</v>
      </c>
      <c r="AG15" s="155" t="str">
        <f t="shared" ref="AG15:AG22" si="9">AH2</f>
        <v>Semi Finalist</v>
      </c>
      <c r="AI15" s="154"/>
      <c r="AJ15" s="191">
        <f t="shared" ref="AJ15:AJ22" si="10">AK2</f>
        <v>133</v>
      </c>
      <c r="AK15" s="191" t="s">
        <v>81</v>
      </c>
      <c r="AL15" s="192">
        <v>16</v>
      </c>
      <c r="AM15" s="193">
        <f>IF(AN15="Winner",30,IF(AN15="Finalist",20,IF(AN15="Semi Finalist",10,)))+AO15</f>
        <v>15</v>
      </c>
      <c r="AN15" s="155" t="str">
        <f t="shared" ref="AN15:AN22" si="11">AO2</f>
        <v>Finalist</v>
      </c>
      <c r="AO15">
        <v>-5</v>
      </c>
      <c r="AQ15" s="191">
        <f t="shared" ref="AQ15:AQ22" si="12">AR2</f>
        <v>148</v>
      </c>
      <c r="AR15" s="191" t="s">
        <v>81</v>
      </c>
      <c r="AS15" s="192">
        <v>16</v>
      </c>
      <c r="AT15" s="193">
        <f>IF(AU15="Winner",30,IF(AU15="Finalist",20,IF(AU15="Semi Finalist",10,)))+AV15</f>
        <v>30</v>
      </c>
      <c r="AU15" s="155" t="str">
        <f t="shared" ref="AU15:AU22" si="13">AV2</f>
        <v>Winner</v>
      </c>
      <c r="AX15" s="191">
        <f t="shared" ref="AX15:AX22" si="14">AY2</f>
        <v>2056</v>
      </c>
      <c r="AY15" s="191" t="s">
        <v>81</v>
      </c>
      <c r="AZ15" s="192">
        <v>16</v>
      </c>
      <c r="BA15" s="193">
        <f>IF(BB15="Winner",30,IF(BB15="Finalist",20,IF(BB15="Semi Finalist",10,)))+BC15</f>
        <v>30</v>
      </c>
      <c r="BB15" s="155" t="str">
        <f t="shared" ref="BB15:BB22" si="15">BC2</f>
        <v>Winner</v>
      </c>
      <c r="BE15" s="191">
        <f t="shared" ref="BE15:BE22" si="16">BF2</f>
        <v>217</v>
      </c>
      <c r="BF15" s="191"/>
      <c r="BG15" s="192"/>
      <c r="BH15" s="193">
        <f>IF(BI15="Winner",30,IF(BI15="Finalist",20,IF(BI15="Semi Finalist",10,)))+BJ15</f>
        <v>0</v>
      </c>
      <c r="BI15" s="155" t="str">
        <f t="shared" ref="BI15:BI22" si="17">BJ2</f>
        <v>Quarter Finalist</v>
      </c>
    </row>
    <row r="16" spans="1:63" x14ac:dyDescent="0.25">
      <c r="A16" s="195">
        <f t="shared" si="0"/>
        <v>4003</v>
      </c>
      <c r="B16" s="194" t="s">
        <v>82</v>
      </c>
      <c r="C16" s="195">
        <v>15</v>
      </c>
      <c r="D16" s="196">
        <f t="shared" ref="D16:D22" si="18">IF(E16="Winner",30,IF(E16="Finalist",20,IF(E16="Semi Finalist",10,)))+F16</f>
        <v>10</v>
      </c>
      <c r="E16" s="155" t="str">
        <f t="shared" si="1"/>
        <v>Semi Finalist</v>
      </c>
      <c r="H16" s="194">
        <f t="shared" si="2"/>
        <v>1089</v>
      </c>
      <c r="I16" s="194" t="s">
        <v>82</v>
      </c>
      <c r="J16" s="195">
        <v>15</v>
      </c>
      <c r="K16" s="196">
        <f t="shared" ref="K16:K22" si="19">IF(L16="Winner",30,IF(L16="Finalist",20,IF(L16="Semi Finalist",10,)))+M16</f>
        <v>0</v>
      </c>
      <c r="L16" s="155" t="str">
        <f t="shared" si="3"/>
        <v>Quarter Finalist</v>
      </c>
      <c r="O16" s="194">
        <f t="shared" si="4"/>
        <v>3683</v>
      </c>
      <c r="P16" s="194" t="s">
        <v>82</v>
      </c>
      <c r="Q16" s="195">
        <v>15</v>
      </c>
      <c r="R16" s="196">
        <f t="shared" ref="R16:R22" si="20">IF(S16="Winner",30,IF(S16="Finalist",20,IF(S16="Semi Finalist",10,)))+T16</f>
        <v>10</v>
      </c>
      <c r="S16" s="155" t="str">
        <f t="shared" si="5"/>
        <v>Semi Finalist</v>
      </c>
      <c r="V16" s="194">
        <f t="shared" si="6"/>
        <v>1519</v>
      </c>
      <c r="W16" s="194" t="s">
        <v>82</v>
      </c>
      <c r="X16" s="195">
        <v>15</v>
      </c>
      <c r="Y16" s="196">
        <f t="shared" ref="Y16:Y22" si="21">IF(Z16="Winner",30,IF(Z16="Finalist",20,IF(Z16="Semi Finalist",10,)))+AA16</f>
        <v>0</v>
      </c>
      <c r="Z16" s="155" t="str">
        <f t="shared" si="7"/>
        <v>Quarter Finalist</v>
      </c>
      <c r="AC16" s="194">
        <f t="shared" si="8"/>
        <v>2590</v>
      </c>
      <c r="AD16" s="194" t="s">
        <v>82</v>
      </c>
      <c r="AE16" s="195">
        <v>15</v>
      </c>
      <c r="AF16" s="196">
        <f t="shared" ref="AF16:AF22" si="22">IF(AG16="Winner",30,IF(AG16="Finalist",20,IF(AG16="Semi Finalist",10,)))+AH16</f>
        <v>0</v>
      </c>
      <c r="AG16" s="155" t="str">
        <f t="shared" si="9"/>
        <v>Quarter Finalist</v>
      </c>
      <c r="AI16" s="365"/>
      <c r="AJ16" s="194">
        <f t="shared" si="10"/>
        <v>330</v>
      </c>
      <c r="AK16" s="194" t="s">
        <v>82</v>
      </c>
      <c r="AL16" s="195">
        <v>15</v>
      </c>
      <c r="AM16" s="196">
        <f t="shared" ref="AM16:AM22" si="23">IF(AN16="Winner",30,IF(AN16="Finalist",20,IF(AN16="Semi Finalist",10,)))+AO16</f>
        <v>30</v>
      </c>
      <c r="AN16" s="155" t="str">
        <f t="shared" si="11"/>
        <v>Winner</v>
      </c>
      <c r="AQ16" s="194">
        <f t="shared" si="12"/>
        <v>1425</v>
      </c>
      <c r="AR16" s="194" t="s">
        <v>82</v>
      </c>
      <c r="AS16" s="195">
        <v>15</v>
      </c>
      <c r="AT16" s="196">
        <f t="shared" ref="AT16:AT22" si="24">IF(AU16="Winner",30,IF(AU16="Finalist",20,IF(AU16="Semi Finalist",10,)))+AV16</f>
        <v>0</v>
      </c>
      <c r="AU16" s="155" t="str">
        <f t="shared" si="13"/>
        <v>Quarter Finalist</v>
      </c>
      <c r="AX16" s="194">
        <f t="shared" si="14"/>
        <v>2451</v>
      </c>
      <c r="AY16" s="194" t="s">
        <v>82</v>
      </c>
      <c r="AZ16" s="195">
        <v>15</v>
      </c>
      <c r="BA16" s="196">
        <f t="shared" ref="BA16:BA22" si="25">IF(BB16="Winner",30,IF(BB16="Finalist",20,IF(BB16="Semi Finalist",10,)))+BC16</f>
        <v>10</v>
      </c>
      <c r="BB16" s="155" t="str">
        <f t="shared" si="15"/>
        <v>Semi Finalist</v>
      </c>
      <c r="BE16" s="194">
        <f t="shared" si="16"/>
        <v>694</v>
      </c>
      <c r="BF16" s="194"/>
      <c r="BG16" s="195"/>
      <c r="BH16" s="196">
        <f t="shared" ref="BH16:BH22" si="26">IF(BI16="Winner",30,IF(BI16="Finalist",20,IF(BI16="Semi Finalist",10,)))+BJ16</f>
        <v>0</v>
      </c>
      <c r="BI16" s="155" t="str">
        <f t="shared" si="17"/>
        <v>Quarter Finalist</v>
      </c>
    </row>
    <row r="17" spans="1:61" x14ac:dyDescent="0.25">
      <c r="A17" s="195">
        <f t="shared" si="0"/>
        <v>3166</v>
      </c>
      <c r="B17" s="194" t="s">
        <v>83</v>
      </c>
      <c r="C17" s="195">
        <v>14</v>
      </c>
      <c r="D17" s="196">
        <f t="shared" si="18"/>
        <v>20</v>
      </c>
      <c r="E17" s="155" t="str">
        <f t="shared" si="1"/>
        <v>Finalist</v>
      </c>
      <c r="H17" s="194">
        <f t="shared" si="2"/>
        <v>25</v>
      </c>
      <c r="I17" s="194" t="s">
        <v>83</v>
      </c>
      <c r="J17" s="195">
        <v>14</v>
      </c>
      <c r="K17" s="196">
        <f t="shared" si="19"/>
        <v>0</v>
      </c>
      <c r="L17" s="155" t="str">
        <f t="shared" si="3"/>
        <v>Quarter Finalist</v>
      </c>
      <c r="O17" s="194">
        <f t="shared" si="4"/>
        <v>365</v>
      </c>
      <c r="P17" s="194" t="s">
        <v>83</v>
      </c>
      <c r="Q17" s="195">
        <v>14</v>
      </c>
      <c r="R17" s="196">
        <f t="shared" si="20"/>
        <v>0</v>
      </c>
      <c r="S17" s="155" t="str">
        <f t="shared" si="5"/>
        <v>Quarter Finalist</v>
      </c>
      <c r="V17" s="194">
        <f t="shared" si="6"/>
        <v>67</v>
      </c>
      <c r="W17" s="194" t="s">
        <v>83</v>
      </c>
      <c r="X17" s="195">
        <v>14</v>
      </c>
      <c r="Y17" s="196">
        <f t="shared" si="21"/>
        <v>10</v>
      </c>
      <c r="Z17" s="155" t="str">
        <f t="shared" si="7"/>
        <v>Semi Finalist</v>
      </c>
      <c r="AC17" s="194">
        <f t="shared" si="8"/>
        <v>5895</v>
      </c>
      <c r="AD17" s="194" t="s">
        <v>83</v>
      </c>
      <c r="AE17" s="195">
        <v>14</v>
      </c>
      <c r="AF17" s="196">
        <f t="shared" si="22"/>
        <v>20</v>
      </c>
      <c r="AG17" s="155" t="str">
        <f t="shared" si="9"/>
        <v>Finalist</v>
      </c>
      <c r="AI17" s="365"/>
      <c r="AJ17" s="194">
        <f t="shared" si="10"/>
        <v>27</v>
      </c>
      <c r="AK17" s="194" t="s">
        <v>83</v>
      </c>
      <c r="AL17" s="195">
        <v>14</v>
      </c>
      <c r="AM17" s="196">
        <f t="shared" si="23"/>
        <v>0</v>
      </c>
      <c r="AN17" s="155" t="str">
        <f t="shared" si="11"/>
        <v>Quarter Finalist</v>
      </c>
      <c r="AQ17" s="194">
        <f t="shared" si="12"/>
        <v>971</v>
      </c>
      <c r="AR17" s="194" t="s">
        <v>83</v>
      </c>
      <c r="AS17" s="195">
        <v>14</v>
      </c>
      <c r="AT17" s="196">
        <f t="shared" si="24"/>
        <v>20</v>
      </c>
      <c r="AU17" s="155" t="str">
        <f t="shared" si="13"/>
        <v>Finalist</v>
      </c>
      <c r="AX17" s="194">
        <f t="shared" si="14"/>
        <v>2834</v>
      </c>
      <c r="AY17" s="194" t="s">
        <v>83</v>
      </c>
      <c r="AZ17" s="195">
        <v>14</v>
      </c>
      <c r="BA17" s="196">
        <f t="shared" si="25"/>
        <v>20</v>
      </c>
      <c r="BB17" s="155" t="str">
        <f t="shared" si="15"/>
        <v>Finalist</v>
      </c>
      <c r="BE17" s="194">
        <f t="shared" si="16"/>
        <v>1501</v>
      </c>
      <c r="BF17" s="194"/>
      <c r="BG17" s="195"/>
      <c r="BH17" s="196">
        <f t="shared" si="26"/>
        <v>0</v>
      </c>
      <c r="BI17" s="155" t="str">
        <f t="shared" si="17"/>
        <v>Quarter Finalist</v>
      </c>
    </row>
    <row r="18" spans="1:61" x14ac:dyDescent="0.25">
      <c r="A18" s="195">
        <f t="shared" si="0"/>
        <v>2064</v>
      </c>
      <c r="B18" s="194" t="s">
        <v>84</v>
      </c>
      <c r="C18" s="195">
        <v>13</v>
      </c>
      <c r="D18" s="196">
        <f t="shared" si="18"/>
        <v>10</v>
      </c>
      <c r="E18" s="155" t="str">
        <f t="shared" si="1"/>
        <v>Semi Finalist</v>
      </c>
      <c r="H18" s="194">
        <f t="shared" si="2"/>
        <v>5803</v>
      </c>
      <c r="I18" s="194" t="s">
        <v>84</v>
      </c>
      <c r="J18" s="195">
        <v>13</v>
      </c>
      <c r="K18" s="196">
        <f t="shared" si="19"/>
        <v>0</v>
      </c>
      <c r="L18" s="155" t="str">
        <f t="shared" si="3"/>
        <v>Quarter Finalist</v>
      </c>
      <c r="O18" s="194">
        <f t="shared" si="4"/>
        <v>3539</v>
      </c>
      <c r="P18" s="194" t="s">
        <v>84</v>
      </c>
      <c r="Q18" s="195">
        <v>13</v>
      </c>
      <c r="R18" s="196">
        <f t="shared" si="20"/>
        <v>10</v>
      </c>
      <c r="S18" s="155" t="str">
        <f t="shared" si="5"/>
        <v>Semi Finalist</v>
      </c>
      <c r="V18" s="194">
        <f t="shared" si="6"/>
        <v>179</v>
      </c>
      <c r="W18" s="194" t="s">
        <v>84</v>
      </c>
      <c r="X18" s="195">
        <v>13</v>
      </c>
      <c r="Y18" s="196">
        <f t="shared" si="21"/>
        <v>10</v>
      </c>
      <c r="Z18" s="155" t="str">
        <f t="shared" si="7"/>
        <v>Semi Finalist</v>
      </c>
      <c r="AC18" s="194">
        <f t="shared" si="8"/>
        <v>2122</v>
      </c>
      <c r="AD18" s="194" t="s">
        <v>84</v>
      </c>
      <c r="AE18" s="195">
        <v>13</v>
      </c>
      <c r="AF18" s="196">
        <f t="shared" si="22"/>
        <v>30</v>
      </c>
      <c r="AG18" s="155" t="str">
        <f t="shared" si="9"/>
        <v>Winner</v>
      </c>
      <c r="AI18" s="365"/>
      <c r="AJ18" s="194">
        <f t="shared" si="10"/>
        <v>842</v>
      </c>
      <c r="AK18" s="194" t="s">
        <v>84</v>
      </c>
      <c r="AL18" s="195">
        <v>13</v>
      </c>
      <c r="AM18" s="196">
        <f t="shared" si="23"/>
        <v>0</v>
      </c>
      <c r="AN18" s="155" t="str">
        <f t="shared" si="11"/>
        <v>Quarter Finalist</v>
      </c>
      <c r="AQ18" s="194">
        <f t="shared" si="12"/>
        <v>4334</v>
      </c>
      <c r="AR18" s="194" t="s">
        <v>84</v>
      </c>
      <c r="AS18" s="195">
        <v>13</v>
      </c>
      <c r="AT18" s="196">
        <f t="shared" si="24"/>
        <v>10</v>
      </c>
      <c r="AU18" s="155" t="str">
        <f t="shared" si="13"/>
        <v>Semi Finalist</v>
      </c>
      <c r="AX18" s="194">
        <f t="shared" si="14"/>
        <v>2823</v>
      </c>
      <c r="AY18" s="194" t="s">
        <v>84</v>
      </c>
      <c r="AZ18" s="195">
        <v>13</v>
      </c>
      <c r="BA18" s="196">
        <f t="shared" si="25"/>
        <v>10</v>
      </c>
      <c r="BB18" s="155" t="str">
        <f t="shared" si="15"/>
        <v>Semi Finalist</v>
      </c>
      <c r="BE18" s="194">
        <f t="shared" si="16"/>
        <v>195</v>
      </c>
      <c r="BF18" s="194"/>
      <c r="BG18" s="195"/>
      <c r="BH18" s="196">
        <f t="shared" si="26"/>
        <v>10</v>
      </c>
      <c r="BI18" s="155" t="str">
        <f t="shared" si="17"/>
        <v>Semi Finalist</v>
      </c>
    </row>
    <row r="19" spans="1:61" x14ac:dyDescent="0.25">
      <c r="A19" s="195">
        <f t="shared" si="0"/>
        <v>1747</v>
      </c>
      <c r="B19" s="194" t="s">
        <v>85</v>
      </c>
      <c r="C19" s="195">
        <v>12</v>
      </c>
      <c r="D19" s="196">
        <f t="shared" si="18"/>
        <v>0</v>
      </c>
      <c r="E19" s="155" t="str">
        <f t="shared" si="1"/>
        <v>Quarter Finalist</v>
      </c>
      <c r="G19" s="151"/>
      <c r="H19" s="194">
        <f t="shared" si="2"/>
        <v>5406</v>
      </c>
      <c r="I19" s="194" t="s">
        <v>85</v>
      </c>
      <c r="J19" s="195">
        <v>12</v>
      </c>
      <c r="K19" s="196">
        <f t="shared" si="19"/>
        <v>10</v>
      </c>
      <c r="L19" s="155" t="str">
        <f t="shared" si="3"/>
        <v>Semi Finalist</v>
      </c>
      <c r="N19" s="151"/>
      <c r="O19" s="194">
        <f t="shared" si="4"/>
        <v>5813</v>
      </c>
      <c r="P19" s="194" t="s">
        <v>85</v>
      </c>
      <c r="Q19" s="195">
        <v>12</v>
      </c>
      <c r="R19" s="196">
        <f t="shared" si="20"/>
        <v>0</v>
      </c>
      <c r="S19" s="155" t="str">
        <f t="shared" si="5"/>
        <v>Quarter Finalist</v>
      </c>
      <c r="U19" s="151"/>
      <c r="V19" s="194">
        <f t="shared" si="6"/>
        <v>5150</v>
      </c>
      <c r="W19" s="194" t="s">
        <v>85</v>
      </c>
      <c r="X19" s="195">
        <v>12</v>
      </c>
      <c r="Y19" s="196">
        <f t="shared" si="21"/>
        <v>0</v>
      </c>
      <c r="Z19" s="155" t="str">
        <f t="shared" si="7"/>
        <v>Quarter Finalist</v>
      </c>
      <c r="AC19" s="194">
        <f t="shared" si="8"/>
        <v>1718</v>
      </c>
      <c r="AD19" s="194" t="s">
        <v>85</v>
      </c>
      <c r="AE19" s="195">
        <v>12</v>
      </c>
      <c r="AF19" s="196">
        <f t="shared" si="22"/>
        <v>0</v>
      </c>
      <c r="AG19" s="155" t="str">
        <f t="shared" si="9"/>
        <v>Quarter Finalist</v>
      </c>
      <c r="AI19" s="365"/>
      <c r="AJ19" s="194">
        <f t="shared" si="10"/>
        <v>5460</v>
      </c>
      <c r="AK19" s="194" t="s">
        <v>85</v>
      </c>
      <c r="AL19" s="195">
        <v>12</v>
      </c>
      <c r="AM19" s="196">
        <f t="shared" si="23"/>
        <v>10</v>
      </c>
      <c r="AN19" s="155" t="str">
        <f t="shared" si="11"/>
        <v>Semi Finalist</v>
      </c>
      <c r="AQ19" s="194">
        <f t="shared" si="12"/>
        <v>303</v>
      </c>
      <c r="AR19" s="194" t="s">
        <v>85</v>
      </c>
      <c r="AS19" s="195">
        <v>12</v>
      </c>
      <c r="AT19" s="196">
        <f t="shared" si="24"/>
        <v>0</v>
      </c>
      <c r="AU19" s="155" t="str">
        <f t="shared" si="13"/>
        <v>Quarter Finalist</v>
      </c>
      <c r="AX19" s="194">
        <f t="shared" si="14"/>
        <v>4488</v>
      </c>
      <c r="AY19" s="194" t="s">
        <v>85</v>
      </c>
      <c r="AZ19" s="195">
        <v>12</v>
      </c>
      <c r="BA19" s="196">
        <f t="shared" si="25"/>
        <v>0</v>
      </c>
      <c r="BB19" s="155" t="str">
        <f t="shared" si="15"/>
        <v>Quarter Finalist</v>
      </c>
      <c r="BE19" s="194">
        <f t="shared" si="16"/>
        <v>2122</v>
      </c>
      <c r="BF19" s="194"/>
      <c r="BG19" s="195"/>
      <c r="BH19" s="196">
        <f t="shared" si="26"/>
        <v>0</v>
      </c>
      <c r="BI19" s="155" t="str">
        <f t="shared" si="17"/>
        <v>Quarter Finalist</v>
      </c>
    </row>
    <row r="20" spans="1:61" x14ac:dyDescent="0.25">
      <c r="A20" s="195">
        <f t="shared" si="0"/>
        <v>4103</v>
      </c>
      <c r="B20" s="194" t="s">
        <v>86</v>
      </c>
      <c r="C20" s="195">
        <v>11</v>
      </c>
      <c r="D20" s="196">
        <f t="shared" si="18"/>
        <v>0</v>
      </c>
      <c r="E20" s="155" t="str">
        <f t="shared" si="1"/>
        <v>Quarter Finalist</v>
      </c>
      <c r="H20" s="194">
        <f t="shared" si="2"/>
        <v>639</v>
      </c>
      <c r="I20" s="194" t="s">
        <v>86</v>
      </c>
      <c r="J20" s="195">
        <v>11</v>
      </c>
      <c r="K20" s="196">
        <f t="shared" si="19"/>
        <v>10</v>
      </c>
      <c r="L20" s="155" t="str">
        <f t="shared" si="3"/>
        <v>Semi Finalist</v>
      </c>
      <c r="O20" s="194">
        <f t="shared" si="4"/>
        <v>558</v>
      </c>
      <c r="P20" s="194" t="s">
        <v>86</v>
      </c>
      <c r="Q20" s="195">
        <v>11</v>
      </c>
      <c r="R20" s="196">
        <f t="shared" si="20"/>
        <v>20</v>
      </c>
      <c r="S20" s="155" t="str">
        <f t="shared" si="5"/>
        <v>Finalist</v>
      </c>
      <c r="V20" s="194">
        <f t="shared" si="6"/>
        <v>4001</v>
      </c>
      <c r="W20" s="194" t="s">
        <v>86</v>
      </c>
      <c r="X20" s="195">
        <v>11</v>
      </c>
      <c r="Y20" s="196">
        <f t="shared" si="21"/>
        <v>0</v>
      </c>
      <c r="Z20" s="155" t="str">
        <f t="shared" si="7"/>
        <v>Quarter Finalist</v>
      </c>
      <c r="AC20" s="194">
        <f t="shared" si="8"/>
        <v>2137</v>
      </c>
      <c r="AD20" s="194" t="s">
        <v>86</v>
      </c>
      <c r="AE20" s="195">
        <v>11</v>
      </c>
      <c r="AF20" s="196">
        <f t="shared" si="22"/>
        <v>0</v>
      </c>
      <c r="AG20" s="155" t="str">
        <f t="shared" si="9"/>
        <v>Quarter Finalist</v>
      </c>
      <c r="AI20" s="365"/>
      <c r="AJ20" s="194">
        <f t="shared" si="10"/>
        <v>1305</v>
      </c>
      <c r="AK20" s="194" t="s">
        <v>86</v>
      </c>
      <c r="AL20" s="195">
        <v>11</v>
      </c>
      <c r="AM20" s="196">
        <f t="shared" si="23"/>
        <v>10</v>
      </c>
      <c r="AN20" s="155" t="str">
        <f t="shared" si="11"/>
        <v>Semi Finalist</v>
      </c>
      <c r="AQ20" s="194">
        <f t="shared" si="12"/>
        <v>1712</v>
      </c>
      <c r="AR20" s="194" t="s">
        <v>86</v>
      </c>
      <c r="AS20" s="195">
        <v>11</v>
      </c>
      <c r="AT20" s="196">
        <f t="shared" si="24"/>
        <v>0</v>
      </c>
      <c r="AU20" s="155" t="str">
        <f t="shared" si="13"/>
        <v>Quarter Finalist</v>
      </c>
      <c r="AX20" s="194">
        <f t="shared" si="14"/>
        <v>4391</v>
      </c>
      <c r="AY20" s="194" t="s">
        <v>86</v>
      </c>
      <c r="AZ20" s="195">
        <v>11</v>
      </c>
      <c r="BA20" s="196">
        <f t="shared" si="25"/>
        <v>0</v>
      </c>
      <c r="BB20" s="155" t="str">
        <f t="shared" si="15"/>
        <v>Quarter Finalist</v>
      </c>
      <c r="BE20" s="194">
        <f t="shared" si="16"/>
        <v>2056</v>
      </c>
      <c r="BF20" s="194"/>
      <c r="BG20" s="195"/>
      <c r="BH20" s="196">
        <f t="shared" si="26"/>
        <v>20</v>
      </c>
      <c r="BI20" s="155" t="str">
        <f t="shared" si="17"/>
        <v>Finalist</v>
      </c>
    </row>
    <row r="21" spans="1:61" x14ac:dyDescent="0.25">
      <c r="A21" s="195">
        <f t="shared" si="0"/>
        <v>45</v>
      </c>
      <c r="B21" s="194" t="s">
        <v>87</v>
      </c>
      <c r="C21" s="195">
        <v>10</v>
      </c>
      <c r="D21" s="196">
        <f t="shared" si="18"/>
        <v>0</v>
      </c>
      <c r="E21" s="155" t="str">
        <f t="shared" si="1"/>
        <v>Quarter Finalist</v>
      </c>
      <c r="H21" s="194">
        <f t="shared" si="2"/>
        <v>3005</v>
      </c>
      <c r="I21" s="194" t="s">
        <v>87</v>
      </c>
      <c r="J21" s="195">
        <v>10</v>
      </c>
      <c r="K21" s="196">
        <f t="shared" si="19"/>
        <v>20</v>
      </c>
      <c r="L21" s="155" t="str">
        <f t="shared" si="3"/>
        <v>Finalist</v>
      </c>
      <c r="O21" s="194">
        <f t="shared" si="4"/>
        <v>333</v>
      </c>
      <c r="P21" s="194" t="s">
        <v>87</v>
      </c>
      <c r="Q21" s="195">
        <v>10</v>
      </c>
      <c r="R21" s="196">
        <f t="shared" si="20"/>
        <v>0</v>
      </c>
      <c r="S21" s="155" t="str">
        <f t="shared" si="5"/>
        <v>Quarter Finalist</v>
      </c>
      <c r="V21" s="194">
        <f t="shared" si="6"/>
        <v>217</v>
      </c>
      <c r="W21" s="194" t="s">
        <v>87</v>
      </c>
      <c r="X21" s="195">
        <v>10</v>
      </c>
      <c r="Y21" s="196">
        <f t="shared" si="21"/>
        <v>30</v>
      </c>
      <c r="Z21" s="155" t="str">
        <f t="shared" si="7"/>
        <v>Winner</v>
      </c>
      <c r="AC21" s="194">
        <f t="shared" si="8"/>
        <v>1619</v>
      </c>
      <c r="AD21" s="194" t="s">
        <v>87</v>
      </c>
      <c r="AE21" s="195">
        <v>10</v>
      </c>
      <c r="AF21" s="196">
        <f t="shared" si="22"/>
        <v>10</v>
      </c>
      <c r="AG21" s="155" t="str">
        <f t="shared" si="9"/>
        <v>Semi Finalist</v>
      </c>
      <c r="AI21" s="365"/>
      <c r="AJ21" s="194">
        <f t="shared" si="10"/>
        <v>57</v>
      </c>
      <c r="AK21" s="194" t="s">
        <v>87</v>
      </c>
      <c r="AL21" s="195">
        <v>10</v>
      </c>
      <c r="AM21" s="196">
        <f t="shared" si="23"/>
        <v>0</v>
      </c>
      <c r="AN21" s="155" t="str">
        <f t="shared" si="11"/>
        <v>Quarter Finalist</v>
      </c>
      <c r="AQ21" s="194">
        <f t="shared" si="12"/>
        <v>346</v>
      </c>
      <c r="AR21" s="194" t="s">
        <v>87</v>
      </c>
      <c r="AS21" s="195">
        <v>10</v>
      </c>
      <c r="AT21" s="196">
        <f t="shared" si="24"/>
        <v>10</v>
      </c>
      <c r="AU21" s="155" t="str">
        <f t="shared" si="13"/>
        <v>Semi Finalist</v>
      </c>
      <c r="AX21" s="194">
        <f t="shared" si="14"/>
        <v>1675</v>
      </c>
      <c r="AY21" s="194" t="s">
        <v>87</v>
      </c>
      <c r="AZ21" s="195">
        <v>10</v>
      </c>
      <c r="BA21" s="196">
        <f t="shared" si="25"/>
        <v>0</v>
      </c>
      <c r="BB21" s="155" t="str">
        <f t="shared" si="15"/>
        <v>Quarter Finalist</v>
      </c>
      <c r="BE21" s="194">
        <f t="shared" si="16"/>
        <v>330</v>
      </c>
      <c r="BF21" s="194"/>
      <c r="BG21" s="195"/>
      <c r="BH21" s="196">
        <f t="shared" si="26"/>
        <v>30</v>
      </c>
      <c r="BI21" s="155" t="str">
        <f t="shared" si="17"/>
        <v>Winner</v>
      </c>
    </row>
    <row r="22" spans="1:61" ht="13" thickBot="1" x14ac:dyDescent="0.3">
      <c r="A22" s="200">
        <f t="shared" si="0"/>
        <v>3534</v>
      </c>
      <c r="B22" s="199" t="s">
        <v>88</v>
      </c>
      <c r="C22" s="200">
        <v>9</v>
      </c>
      <c r="D22" s="201">
        <f t="shared" si="18"/>
        <v>0</v>
      </c>
      <c r="E22" s="155" t="str">
        <f t="shared" si="1"/>
        <v>Quarter Finalist</v>
      </c>
      <c r="H22" s="199">
        <f t="shared" si="2"/>
        <v>694</v>
      </c>
      <c r="I22" s="199" t="s">
        <v>88</v>
      </c>
      <c r="J22" s="200">
        <v>9</v>
      </c>
      <c r="K22" s="201">
        <f t="shared" si="19"/>
        <v>30</v>
      </c>
      <c r="L22" s="155" t="str">
        <f t="shared" si="3"/>
        <v>Winner</v>
      </c>
      <c r="O22" s="199">
        <f t="shared" si="4"/>
        <v>2987</v>
      </c>
      <c r="P22" s="199" t="s">
        <v>88</v>
      </c>
      <c r="Q22" s="200">
        <v>9</v>
      </c>
      <c r="R22" s="201">
        <f t="shared" si="20"/>
        <v>0</v>
      </c>
      <c r="S22" s="155" t="str">
        <f t="shared" si="5"/>
        <v>Quarter Finalist</v>
      </c>
      <c r="V22" s="199">
        <f t="shared" si="6"/>
        <v>1418</v>
      </c>
      <c r="W22" s="199" t="s">
        <v>88</v>
      </c>
      <c r="X22" s="200">
        <v>9</v>
      </c>
      <c r="Y22" s="201">
        <f t="shared" si="21"/>
        <v>0</v>
      </c>
      <c r="Z22" s="155" t="str">
        <f t="shared" si="7"/>
        <v>Quarter Finalist</v>
      </c>
      <c r="AC22" s="199">
        <f t="shared" si="8"/>
        <v>4264</v>
      </c>
      <c r="AD22" s="199" t="s">
        <v>88</v>
      </c>
      <c r="AE22" s="200">
        <v>9</v>
      </c>
      <c r="AF22" s="201">
        <f t="shared" si="22"/>
        <v>0</v>
      </c>
      <c r="AG22" s="155" t="str">
        <f t="shared" si="9"/>
        <v>Quarter Finalist</v>
      </c>
      <c r="AI22" s="365"/>
      <c r="AJ22" s="199">
        <f t="shared" si="10"/>
        <v>503</v>
      </c>
      <c r="AK22" s="199" t="s">
        <v>88</v>
      </c>
      <c r="AL22" s="200">
        <v>9</v>
      </c>
      <c r="AM22" s="201">
        <f t="shared" si="23"/>
        <v>0</v>
      </c>
      <c r="AN22" s="155" t="str">
        <f t="shared" si="11"/>
        <v>Quarter Finalist</v>
      </c>
      <c r="AQ22" s="199">
        <f t="shared" si="12"/>
        <v>231</v>
      </c>
      <c r="AR22" s="199" t="s">
        <v>88</v>
      </c>
      <c r="AS22" s="200">
        <v>9</v>
      </c>
      <c r="AT22" s="201">
        <f t="shared" si="24"/>
        <v>0</v>
      </c>
      <c r="AU22" s="155" t="str">
        <f t="shared" si="13"/>
        <v>Quarter Finalist</v>
      </c>
      <c r="AX22" s="199">
        <f t="shared" si="14"/>
        <v>74</v>
      </c>
      <c r="AY22" s="199" t="s">
        <v>88</v>
      </c>
      <c r="AZ22" s="200">
        <v>9</v>
      </c>
      <c r="BA22" s="201">
        <f t="shared" si="25"/>
        <v>0</v>
      </c>
      <c r="BB22" s="155" t="str">
        <f t="shared" si="15"/>
        <v>Quarter Finalist</v>
      </c>
      <c r="BE22" s="199">
        <f t="shared" si="16"/>
        <v>148</v>
      </c>
      <c r="BF22" s="199"/>
      <c r="BG22" s="200"/>
      <c r="BH22" s="201">
        <f t="shared" si="26"/>
        <v>10</v>
      </c>
      <c r="BI22" s="155" t="str">
        <f t="shared" si="17"/>
        <v>Semi Finalist</v>
      </c>
    </row>
    <row r="23" spans="1:61" x14ac:dyDescent="0.25">
      <c r="A23" s="195">
        <f t="shared" ref="A23:A30" si="27">C2</f>
        <v>1986</v>
      </c>
      <c r="B23" s="194" t="s">
        <v>89</v>
      </c>
      <c r="C23" s="195">
        <v>16</v>
      </c>
      <c r="D23" s="196">
        <f>IF(E23="Winner",30,IF(E23="Finalist",20,IF(E23="Semi Finalist",10,)))+F23</f>
        <v>30</v>
      </c>
      <c r="E23" t="str">
        <f t="shared" ref="E23:E30" si="28">E15</f>
        <v>Winner</v>
      </c>
      <c r="H23" s="194">
        <f t="shared" ref="H23:H30" si="29">J2</f>
        <v>166</v>
      </c>
      <c r="I23" s="194" t="s">
        <v>89</v>
      </c>
      <c r="J23" s="195">
        <v>16</v>
      </c>
      <c r="K23" s="196">
        <f>IF(L23="Winner",30,IF(L23="Finalist",20,IF(L23="Semi Finalist",10,)))+M23</f>
        <v>0</v>
      </c>
      <c r="L23" t="str">
        <f t="shared" ref="L23:L30" si="30">L15</f>
        <v>Quarter Finalist</v>
      </c>
      <c r="O23" s="194">
        <f t="shared" ref="O23:O30" si="31">Q2</f>
        <v>987</v>
      </c>
      <c r="P23" s="194" t="s">
        <v>89</v>
      </c>
      <c r="Q23" s="195">
        <v>16</v>
      </c>
      <c r="R23" s="196">
        <f>IF(S23="Winner",30,IF(S23="Finalist",20,IF(S23="Semi Finalist",10,)))+T23</f>
        <v>30</v>
      </c>
      <c r="S23" t="str">
        <f>S15</f>
        <v>Winner</v>
      </c>
      <c r="V23" s="194">
        <f t="shared" ref="V23:V30" si="32">X2</f>
        <v>254</v>
      </c>
      <c r="W23" s="194" t="s">
        <v>89</v>
      </c>
      <c r="X23" s="195">
        <v>16</v>
      </c>
      <c r="Y23" s="196">
        <f>IF(Z23="Winner",30,IF(Z23="Finalist",20,IF(Z23="Semi Finalist",10,)))+AA23</f>
        <v>20</v>
      </c>
      <c r="Z23" t="str">
        <f t="shared" ref="Z23:Z30" si="33">Z15</f>
        <v>Finalist</v>
      </c>
      <c r="AC23" s="194">
        <f t="shared" ref="AC23:AC30" si="34">AE2</f>
        <v>610</v>
      </c>
      <c r="AD23" s="194" t="s">
        <v>89</v>
      </c>
      <c r="AE23" s="195">
        <v>16</v>
      </c>
      <c r="AF23" s="196">
        <f>IF(AG23="Winner",30,IF(AG23="Finalist",20,IF(AG23="Semi Finalist",10,)))+AH23</f>
        <v>10</v>
      </c>
      <c r="AG23" t="str">
        <f t="shared" ref="AG23:AG30" si="35">AG15</f>
        <v>Semi Finalist</v>
      </c>
      <c r="AI23" s="365"/>
      <c r="AJ23" s="194">
        <f t="shared" ref="AJ23:AJ30" si="36">AL2</f>
        <v>230</v>
      </c>
      <c r="AK23" s="194" t="s">
        <v>89</v>
      </c>
      <c r="AL23" s="195">
        <v>16</v>
      </c>
      <c r="AM23" s="196">
        <f>IF(AN23="Winner",30,IF(AN23="Finalist",20,IF(AN23="Semi Finalist",10,)))+AO23</f>
        <v>20</v>
      </c>
      <c r="AN23" t="str">
        <f t="shared" ref="AN23:AN30" si="37">AN15</f>
        <v>Finalist</v>
      </c>
      <c r="AQ23" s="194">
        <f t="shared" ref="AQ23:AQ30" si="38">AS2</f>
        <v>1678</v>
      </c>
      <c r="AR23" s="194" t="s">
        <v>89</v>
      </c>
      <c r="AS23" s="195">
        <v>16</v>
      </c>
      <c r="AT23" s="196">
        <f>IF(AU23="Winner",30,IF(AU23="Finalist",20,IF(AU23="Semi Finalist",10,)))+AV23</f>
        <v>30</v>
      </c>
      <c r="AU23" t="str">
        <f t="shared" ref="AU23:AU30" si="39">AU15</f>
        <v>Winner</v>
      </c>
      <c r="AX23" s="194">
        <f t="shared" ref="AX23:AX30" si="40">AZ2</f>
        <v>1690</v>
      </c>
      <c r="AY23" s="194" t="s">
        <v>89</v>
      </c>
      <c r="AZ23" s="195">
        <v>16</v>
      </c>
      <c r="BA23" s="196">
        <f>IF(BB23="Winner",30,IF(BB23="Finalist",20,IF(BB23="Semi Finalist",10,)))+BC23</f>
        <v>30</v>
      </c>
      <c r="BB23" t="str">
        <f t="shared" ref="BB23:BB30" si="41">BB15</f>
        <v>Winner</v>
      </c>
      <c r="BE23" s="194">
        <f t="shared" ref="BE23:BE30" si="42">BG2</f>
        <v>3476</v>
      </c>
      <c r="BF23" s="194"/>
      <c r="BG23" s="195"/>
      <c r="BH23" s="196">
        <f>IF(BI23="Winner",30,IF(BI23="Finalist",20,IF(BI23="Semi Finalist",10,)))+BJ23</f>
        <v>0</v>
      </c>
      <c r="BI23" t="str">
        <f t="shared" ref="BI23:BI30" si="43">BI15</f>
        <v>Quarter Finalist</v>
      </c>
    </row>
    <row r="24" spans="1:61" x14ac:dyDescent="0.25">
      <c r="A24" s="195">
        <f t="shared" si="27"/>
        <v>4564</v>
      </c>
      <c r="B24" s="194" t="s">
        <v>90</v>
      </c>
      <c r="C24" s="195">
        <v>15</v>
      </c>
      <c r="D24" s="196">
        <f t="shared" ref="D24:D30" si="44">IF(E24="Winner",30,IF(E24="Finalist",20,IF(E24="Semi Finalist",10,)))+F24</f>
        <v>10</v>
      </c>
      <c r="E24" t="str">
        <f t="shared" si="28"/>
        <v>Semi Finalist</v>
      </c>
      <c r="H24" s="194">
        <f t="shared" si="29"/>
        <v>1983</v>
      </c>
      <c r="I24" s="194" t="s">
        <v>90</v>
      </c>
      <c r="J24" s="195">
        <v>15</v>
      </c>
      <c r="K24" s="196">
        <f t="shared" ref="K24:K30" si="45">IF(L24="Winner",30,IF(L24="Finalist",20,IF(L24="Semi Finalist",10,)))+M24</f>
        <v>0</v>
      </c>
      <c r="L24" t="str">
        <f t="shared" si="30"/>
        <v>Quarter Finalist</v>
      </c>
      <c r="O24" s="194">
        <f t="shared" si="31"/>
        <v>341</v>
      </c>
      <c r="P24" s="194" t="s">
        <v>90</v>
      </c>
      <c r="Q24" s="195">
        <v>15</v>
      </c>
      <c r="R24" s="196">
        <f t="shared" ref="R24:R30" si="46">IF(S24="Winner",30,IF(S24="Finalist",20,IF(S24="Semi Finalist",10,)))+T24</f>
        <v>10</v>
      </c>
      <c r="S24" t="str">
        <f t="shared" ref="S24:S30" si="47">S16</f>
        <v>Semi Finalist</v>
      </c>
      <c r="V24" s="194">
        <f t="shared" si="32"/>
        <v>118</v>
      </c>
      <c r="W24" s="194" t="s">
        <v>90</v>
      </c>
      <c r="X24" s="195">
        <v>15</v>
      </c>
      <c r="Y24" s="196">
        <f t="shared" ref="Y24:Y30" si="48">IF(Z24="Winner",30,IF(Z24="Finalist",20,IF(Z24="Semi Finalist",10,)))+AA24</f>
        <v>0</v>
      </c>
      <c r="Z24" t="str">
        <f t="shared" si="33"/>
        <v>Quarter Finalist</v>
      </c>
      <c r="AC24" s="194">
        <f t="shared" si="34"/>
        <v>225</v>
      </c>
      <c r="AD24" s="194" t="s">
        <v>90</v>
      </c>
      <c r="AE24" s="195">
        <v>15</v>
      </c>
      <c r="AF24" s="196">
        <f t="shared" ref="AF24:AF30" si="49">IF(AG24="Winner",30,IF(AG24="Finalist",20,IF(AG24="Semi Finalist",10,)))+AH24</f>
        <v>0</v>
      </c>
      <c r="AG24" t="str">
        <f t="shared" si="35"/>
        <v>Quarter Finalist</v>
      </c>
      <c r="AI24" s="365"/>
      <c r="AJ24" s="194">
        <f t="shared" si="36"/>
        <v>2481</v>
      </c>
      <c r="AK24" s="194" t="s">
        <v>90</v>
      </c>
      <c r="AL24" s="195">
        <v>15</v>
      </c>
      <c r="AM24" s="196">
        <f t="shared" ref="AM24:AM30" si="50">IF(AN24="Winner",30,IF(AN24="Finalist",20,IF(AN24="Semi Finalist",10,)))+AO24</f>
        <v>30</v>
      </c>
      <c r="AN24" t="str">
        <f t="shared" si="37"/>
        <v>Winner</v>
      </c>
      <c r="AQ24" s="194">
        <f t="shared" si="38"/>
        <v>1538</v>
      </c>
      <c r="AR24" s="194" t="s">
        <v>90</v>
      </c>
      <c r="AS24" s="195">
        <v>15</v>
      </c>
      <c r="AT24" s="196">
        <f t="shared" ref="AT24:AT30" si="51">IF(AU24="Winner",30,IF(AU24="Finalist",20,IF(AU24="Semi Finalist",10,)))+AV24</f>
        <v>0</v>
      </c>
      <c r="AU24" t="str">
        <f t="shared" si="39"/>
        <v>Quarter Finalist</v>
      </c>
      <c r="AX24" s="194">
        <f t="shared" si="40"/>
        <v>1806</v>
      </c>
      <c r="AY24" s="194" t="s">
        <v>90</v>
      </c>
      <c r="AZ24" s="195">
        <v>15</v>
      </c>
      <c r="BA24" s="196">
        <f t="shared" ref="BA24:BA30" si="52">IF(BB24="Winner",30,IF(BB24="Finalist",20,IF(BB24="Semi Finalist",10,)))+BC24</f>
        <v>10</v>
      </c>
      <c r="BB24" t="str">
        <f t="shared" si="41"/>
        <v>Semi Finalist</v>
      </c>
      <c r="BE24" s="194">
        <f t="shared" si="42"/>
        <v>3339</v>
      </c>
      <c r="BF24" s="194"/>
      <c r="BG24" s="195"/>
      <c r="BH24" s="196">
        <f t="shared" ref="BH24:BH30" si="53">IF(BI24="Winner",30,IF(BI24="Finalist",20,IF(BI24="Semi Finalist",10,)))+BJ24</f>
        <v>0</v>
      </c>
      <c r="BI24" t="str">
        <f t="shared" si="43"/>
        <v>Quarter Finalist</v>
      </c>
    </row>
    <row r="25" spans="1:61" x14ac:dyDescent="0.25">
      <c r="A25" s="195">
        <f t="shared" si="27"/>
        <v>180</v>
      </c>
      <c r="B25" s="194" t="s">
        <v>91</v>
      </c>
      <c r="C25" s="195">
        <v>14</v>
      </c>
      <c r="D25" s="196">
        <f t="shared" si="44"/>
        <v>20</v>
      </c>
      <c r="E25" t="str">
        <f t="shared" si="28"/>
        <v>Finalist</v>
      </c>
      <c r="H25" s="194">
        <f t="shared" si="29"/>
        <v>2848</v>
      </c>
      <c r="I25" s="194" t="s">
        <v>91</v>
      </c>
      <c r="J25" s="195">
        <v>14</v>
      </c>
      <c r="K25" s="196">
        <f t="shared" si="45"/>
        <v>0</v>
      </c>
      <c r="L25" t="str">
        <f t="shared" si="30"/>
        <v>Quarter Finalist</v>
      </c>
      <c r="O25" s="194">
        <f t="shared" si="31"/>
        <v>1124</v>
      </c>
      <c r="P25" s="194" t="s">
        <v>91</v>
      </c>
      <c r="Q25" s="195">
        <v>14</v>
      </c>
      <c r="R25" s="196">
        <f t="shared" si="46"/>
        <v>0</v>
      </c>
      <c r="S25" t="str">
        <f t="shared" si="47"/>
        <v>Quarter Finalist</v>
      </c>
      <c r="V25" s="194">
        <f t="shared" si="32"/>
        <v>5172</v>
      </c>
      <c r="W25" s="194" t="s">
        <v>91</v>
      </c>
      <c r="X25" s="195">
        <v>14</v>
      </c>
      <c r="Y25" s="196">
        <f t="shared" si="48"/>
        <v>10</v>
      </c>
      <c r="Z25" t="str">
        <f t="shared" si="33"/>
        <v>Semi Finalist</v>
      </c>
      <c r="AC25" s="194">
        <f t="shared" si="34"/>
        <v>1024</v>
      </c>
      <c r="AD25" s="194" t="s">
        <v>91</v>
      </c>
      <c r="AE25" s="195">
        <v>14</v>
      </c>
      <c r="AF25" s="196">
        <f t="shared" si="49"/>
        <v>20</v>
      </c>
      <c r="AG25" t="str">
        <f t="shared" si="35"/>
        <v>Finalist</v>
      </c>
      <c r="AI25" s="365"/>
      <c r="AJ25" s="194">
        <f t="shared" si="36"/>
        <v>1114</v>
      </c>
      <c r="AK25" s="194" t="s">
        <v>91</v>
      </c>
      <c r="AL25" s="195">
        <v>14</v>
      </c>
      <c r="AM25" s="196">
        <f t="shared" si="50"/>
        <v>0</v>
      </c>
      <c r="AN25" t="str">
        <f t="shared" si="37"/>
        <v>Quarter Finalist</v>
      </c>
      <c r="AQ25" s="194">
        <f t="shared" si="38"/>
        <v>1323</v>
      </c>
      <c r="AR25" s="194" t="s">
        <v>91</v>
      </c>
      <c r="AS25" s="195">
        <v>14</v>
      </c>
      <c r="AT25" s="196">
        <f t="shared" si="51"/>
        <v>20</v>
      </c>
      <c r="AU25" t="str">
        <f t="shared" si="39"/>
        <v>Finalist</v>
      </c>
      <c r="AX25" s="194">
        <f t="shared" si="40"/>
        <v>33</v>
      </c>
      <c r="AY25" s="194" t="s">
        <v>91</v>
      </c>
      <c r="AZ25" s="195">
        <v>14</v>
      </c>
      <c r="BA25" s="196">
        <f t="shared" si="52"/>
        <v>20</v>
      </c>
      <c r="BB25" t="str">
        <f t="shared" si="41"/>
        <v>Finalist</v>
      </c>
      <c r="BE25" s="194">
        <f t="shared" si="42"/>
        <v>1986</v>
      </c>
      <c r="BF25" s="194"/>
      <c r="BG25" s="195"/>
      <c r="BH25" s="196">
        <f t="shared" si="53"/>
        <v>0</v>
      </c>
      <c r="BI25" t="str">
        <f t="shared" si="43"/>
        <v>Quarter Finalist</v>
      </c>
    </row>
    <row r="26" spans="1:61" x14ac:dyDescent="0.25">
      <c r="A26" s="195">
        <f t="shared" si="27"/>
        <v>4039</v>
      </c>
      <c r="B26" s="194" t="s">
        <v>92</v>
      </c>
      <c r="C26" s="195">
        <v>13</v>
      </c>
      <c r="D26" s="196">
        <f t="shared" si="44"/>
        <v>10</v>
      </c>
      <c r="E26" t="str">
        <f t="shared" si="28"/>
        <v>Semi Finalist</v>
      </c>
      <c r="H26" s="194">
        <f t="shared" si="29"/>
        <v>3310</v>
      </c>
      <c r="I26" s="194" t="s">
        <v>92</v>
      </c>
      <c r="J26" s="195">
        <v>13</v>
      </c>
      <c r="K26" s="196">
        <f t="shared" si="45"/>
        <v>0</v>
      </c>
      <c r="L26" t="str">
        <f t="shared" si="30"/>
        <v>Quarter Finalist</v>
      </c>
      <c r="O26" s="194">
        <f t="shared" si="31"/>
        <v>175</v>
      </c>
      <c r="P26" s="194" t="s">
        <v>92</v>
      </c>
      <c r="Q26" s="195">
        <v>13</v>
      </c>
      <c r="R26" s="196">
        <f t="shared" si="46"/>
        <v>10</v>
      </c>
      <c r="S26" t="str">
        <f t="shared" si="47"/>
        <v>Semi Finalist</v>
      </c>
      <c r="V26" s="194">
        <f t="shared" si="32"/>
        <v>3620</v>
      </c>
      <c r="W26" s="194" t="s">
        <v>92</v>
      </c>
      <c r="X26" s="195">
        <v>13</v>
      </c>
      <c r="Y26" s="196">
        <f t="shared" si="48"/>
        <v>10</v>
      </c>
      <c r="Z26" t="str">
        <f t="shared" si="33"/>
        <v>Semi Finalist</v>
      </c>
      <c r="AC26" s="194">
        <f t="shared" si="34"/>
        <v>2052</v>
      </c>
      <c r="AD26" s="194" t="s">
        <v>92</v>
      </c>
      <c r="AE26" s="195">
        <v>13</v>
      </c>
      <c r="AF26" s="196">
        <f t="shared" si="49"/>
        <v>30</v>
      </c>
      <c r="AG26" t="str">
        <f t="shared" si="35"/>
        <v>Winner</v>
      </c>
      <c r="AI26" s="365"/>
      <c r="AJ26" s="194">
        <f t="shared" si="36"/>
        <v>2767</v>
      </c>
      <c r="AK26" s="194" t="s">
        <v>92</v>
      </c>
      <c r="AL26" s="195">
        <v>13</v>
      </c>
      <c r="AM26" s="196">
        <f t="shared" si="50"/>
        <v>0</v>
      </c>
      <c r="AN26" t="str">
        <f t="shared" si="37"/>
        <v>Quarter Finalist</v>
      </c>
      <c r="AQ26" s="194">
        <f t="shared" si="38"/>
        <v>294</v>
      </c>
      <c r="AR26" s="194" t="s">
        <v>92</v>
      </c>
      <c r="AS26" s="195">
        <v>13</v>
      </c>
      <c r="AT26" s="196">
        <f t="shared" si="51"/>
        <v>10</v>
      </c>
      <c r="AU26" t="str">
        <f t="shared" si="39"/>
        <v>Semi Finalist</v>
      </c>
      <c r="AX26" s="194">
        <f t="shared" si="40"/>
        <v>3130</v>
      </c>
      <c r="AY26" s="194" t="s">
        <v>92</v>
      </c>
      <c r="AZ26" s="195">
        <v>13</v>
      </c>
      <c r="BA26" s="196">
        <f t="shared" si="52"/>
        <v>10</v>
      </c>
      <c r="BB26" t="str">
        <f t="shared" si="41"/>
        <v>Semi Finalist</v>
      </c>
      <c r="BE26" s="194">
        <f t="shared" si="42"/>
        <v>987</v>
      </c>
      <c r="BF26" s="194"/>
      <c r="BG26" s="195"/>
      <c r="BH26" s="196">
        <f t="shared" si="53"/>
        <v>10</v>
      </c>
      <c r="BI26" t="str">
        <f t="shared" si="43"/>
        <v>Semi Finalist</v>
      </c>
    </row>
    <row r="27" spans="1:61" x14ac:dyDescent="0.25">
      <c r="A27" s="195">
        <f t="shared" si="27"/>
        <v>1768</v>
      </c>
      <c r="B27" s="194" t="s">
        <v>93</v>
      </c>
      <c r="C27" s="195">
        <v>12</v>
      </c>
      <c r="D27" s="196">
        <f t="shared" si="44"/>
        <v>0</v>
      </c>
      <c r="E27" t="str">
        <f t="shared" si="28"/>
        <v>Quarter Finalist</v>
      </c>
      <c r="H27" s="194">
        <f t="shared" si="29"/>
        <v>3641</v>
      </c>
      <c r="I27" s="194" t="s">
        <v>93</v>
      </c>
      <c r="J27" s="195">
        <v>12</v>
      </c>
      <c r="K27" s="196">
        <f t="shared" si="45"/>
        <v>10</v>
      </c>
      <c r="L27" t="str">
        <f t="shared" si="30"/>
        <v>Semi Finalist</v>
      </c>
      <c r="O27" s="194">
        <f t="shared" si="31"/>
        <v>2468</v>
      </c>
      <c r="P27" s="194" t="s">
        <v>93</v>
      </c>
      <c r="Q27" s="195">
        <v>12</v>
      </c>
      <c r="R27" s="196">
        <f t="shared" si="46"/>
        <v>0</v>
      </c>
      <c r="S27" t="str">
        <f t="shared" si="47"/>
        <v>Quarter Finalist</v>
      </c>
      <c r="V27" s="194">
        <f t="shared" si="32"/>
        <v>125</v>
      </c>
      <c r="W27" s="194" t="s">
        <v>93</v>
      </c>
      <c r="X27" s="195">
        <v>12</v>
      </c>
      <c r="Y27" s="196">
        <f t="shared" si="48"/>
        <v>0</v>
      </c>
      <c r="Z27" t="str">
        <f t="shared" si="33"/>
        <v>Quarter Finalist</v>
      </c>
      <c r="AB27" s="227"/>
      <c r="AC27" s="194">
        <f t="shared" si="34"/>
        <v>1918</v>
      </c>
      <c r="AD27" s="194" t="s">
        <v>93</v>
      </c>
      <c r="AE27" s="195">
        <v>12</v>
      </c>
      <c r="AF27" s="196">
        <f t="shared" si="49"/>
        <v>0</v>
      </c>
      <c r="AG27" t="str">
        <f t="shared" si="35"/>
        <v>Quarter Finalist</v>
      </c>
      <c r="AI27" s="365"/>
      <c r="AJ27" s="194">
        <f t="shared" si="36"/>
        <v>3357</v>
      </c>
      <c r="AK27" s="194" t="s">
        <v>93</v>
      </c>
      <c r="AL27" s="195">
        <v>12</v>
      </c>
      <c r="AM27" s="196">
        <f t="shared" si="50"/>
        <v>10</v>
      </c>
      <c r="AN27" t="str">
        <f t="shared" si="37"/>
        <v>Semi Finalist</v>
      </c>
      <c r="AQ27" s="194">
        <f t="shared" si="38"/>
        <v>4587</v>
      </c>
      <c r="AR27" s="194" t="s">
        <v>93</v>
      </c>
      <c r="AS27" s="195">
        <v>12</v>
      </c>
      <c r="AT27" s="196">
        <f t="shared" si="51"/>
        <v>0</v>
      </c>
      <c r="AU27" t="str">
        <f t="shared" si="39"/>
        <v>Quarter Finalist</v>
      </c>
      <c r="AX27" s="194">
        <f t="shared" si="40"/>
        <v>548</v>
      </c>
      <c r="AY27" s="194" t="s">
        <v>93</v>
      </c>
      <c r="AZ27" s="195">
        <v>12</v>
      </c>
      <c r="BA27" s="196">
        <f t="shared" si="52"/>
        <v>0</v>
      </c>
      <c r="BB27" t="str">
        <f t="shared" si="41"/>
        <v>Quarter Finalist</v>
      </c>
      <c r="BE27" s="194">
        <f t="shared" si="42"/>
        <v>2052</v>
      </c>
      <c r="BF27" s="194"/>
      <c r="BG27" s="195"/>
      <c r="BH27" s="196">
        <f t="shared" si="53"/>
        <v>0</v>
      </c>
      <c r="BI27" t="str">
        <f t="shared" si="43"/>
        <v>Quarter Finalist</v>
      </c>
    </row>
    <row r="28" spans="1:61" x14ac:dyDescent="0.25">
      <c r="A28" s="195">
        <f t="shared" si="27"/>
        <v>1318</v>
      </c>
      <c r="B28" s="194" t="s">
        <v>94</v>
      </c>
      <c r="C28" s="195">
        <v>11</v>
      </c>
      <c r="D28" s="196">
        <f t="shared" si="44"/>
        <v>0</v>
      </c>
      <c r="E28" t="str">
        <f t="shared" si="28"/>
        <v>Quarter Finalist</v>
      </c>
      <c r="H28" s="194">
        <f t="shared" si="29"/>
        <v>3990</v>
      </c>
      <c r="I28" s="194" t="s">
        <v>94</v>
      </c>
      <c r="J28" s="195">
        <v>11</v>
      </c>
      <c r="K28" s="196">
        <f t="shared" si="45"/>
        <v>10</v>
      </c>
      <c r="L28" t="str">
        <f t="shared" si="30"/>
        <v>Semi Finalist</v>
      </c>
      <c r="O28" s="194">
        <f t="shared" si="31"/>
        <v>494</v>
      </c>
      <c r="P28" s="194" t="s">
        <v>94</v>
      </c>
      <c r="Q28" s="195">
        <v>11</v>
      </c>
      <c r="R28" s="196">
        <f t="shared" si="46"/>
        <v>20</v>
      </c>
      <c r="S28" t="str">
        <f t="shared" si="47"/>
        <v>Finalist</v>
      </c>
      <c r="V28" s="194">
        <f t="shared" si="32"/>
        <v>16</v>
      </c>
      <c r="W28" s="194" t="s">
        <v>94</v>
      </c>
      <c r="X28" s="195">
        <v>11</v>
      </c>
      <c r="Y28" s="196">
        <f t="shared" si="48"/>
        <v>0</v>
      </c>
      <c r="Z28" t="str">
        <f t="shared" si="33"/>
        <v>Quarter Finalist</v>
      </c>
      <c r="AB28" s="227"/>
      <c r="AC28" s="194">
        <f t="shared" si="34"/>
        <v>868</v>
      </c>
      <c r="AD28" s="194" t="s">
        <v>94</v>
      </c>
      <c r="AE28" s="195">
        <v>11</v>
      </c>
      <c r="AF28" s="196">
        <f t="shared" si="49"/>
        <v>0</v>
      </c>
      <c r="AG28" t="str">
        <f t="shared" si="35"/>
        <v>Quarter Finalist</v>
      </c>
      <c r="AI28" s="365"/>
      <c r="AJ28" s="194">
        <f t="shared" si="36"/>
        <v>3419</v>
      </c>
      <c r="AK28" s="194" t="s">
        <v>94</v>
      </c>
      <c r="AL28" s="195">
        <v>11</v>
      </c>
      <c r="AM28" s="196">
        <f t="shared" si="50"/>
        <v>10</v>
      </c>
      <c r="AN28" t="str">
        <f t="shared" si="37"/>
        <v>Semi Finalist</v>
      </c>
      <c r="AQ28" s="194">
        <f t="shared" si="38"/>
        <v>869</v>
      </c>
      <c r="AR28" s="194" t="s">
        <v>94</v>
      </c>
      <c r="AS28" s="195">
        <v>11</v>
      </c>
      <c r="AT28" s="196">
        <f t="shared" si="51"/>
        <v>0</v>
      </c>
      <c r="AU28" t="str">
        <f t="shared" si="39"/>
        <v>Quarter Finalist</v>
      </c>
      <c r="AX28" s="194">
        <f t="shared" si="40"/>
        <v>5114</v>
      </c>
      <c r="AY28" s="194" t="s">
        <v>94</v>
      </c>
      <c r="AZ28" s="195">
        <v>11</v>
      </c>
      <c r="BA28" s="196">
        <f t="shared" si="52"/>
        <v>0</v>
      </c>
      <c r="BB28" t="str">
        <f t="shared" si="41"/>
        <v>Quarter Finalist</v>
      </c>
      <c r="BE28" s="194">
        <f t="shared" si="42"/>
        <v>1690</v>
      </c>
      <c r="BF28" s="194"/>
      <c r="BG28" s="195"/>
      <c r="BH28" s="196">
        <f t="shared" si="53"/>
        <v>20</v>
      </c>
      <c r="BI28" t="str">
        <f t="shared" si="43"/>
        <v>Finalist</v>
      </c>
    </row>
    <row r="29" spans="1:61" x14ac:dyDescent="0.25">
      <c r="A29" s="195">
        <f t="shared" si="27"/>
        <v>1540</v>
      </c>
      <c r="B29" s="194" t="s">
        <v>95</v>
      </c>
      <c r="C29" s="195">
        <v>10</v>
      </c>
      <c r="D29" s="196">
        <f t="shared" si="44"/>
        <v>0</v>
      </c>
      <c r="E29" t="str">
        <f t="shared" si="28"/>
        <v>Quarter Finalist</v>
      </c>
      <c r="G29" s="151"/>
      <c r="H29" s="194">
        <f t="shared" si="29"/>
        <v>876</v>
      </c>
      <c r="I29" s="194" t="s">
        <v>95</v>
      </c>
      <c r="J29" s="195">
        <v>10</v>
      </c>
      <c r="K29" s="196">
        <f t="shared" si="45"/>
        <v>20</v>
      </c>
      <c r="L29" t="str">
        <f t="shared" si="30"/>
        <v>Finalist</v>
      </c>
      <c r="N29" s="151"/>
      <c r="O29" s="194">
        <f t="shared" si="31"/>
        <v>1023</v>
      </c>
      <c r="P29" s="194" t="s">
        <v>95</v>
      </c>
      <c r="Q29" s="195">
        <v>10</v>
      </c>
      <c r="R29" s="196">
        <f t="shared" si="46"/>
        <v>0</v>
      </c>
      <c r="S29" t="str">
        <f t="shared" si="47"/>
        <v>Quarter Finalist</v>
      </c>
      <c r="U29" s="151"/>
      <c r="V29" s="194">
        <f t="shared" si="32"/>
        <v>3476</v>
      </c>
      <c r="W29" s="194" t="s">
        <v>95</v>
      </c>
      <c r="X29" s="195">
        <v>10</v>
      </c>
      <c r="Y29" s="196">
        <f t="shared" si="48"/>
        <v>30</v>
      </c>
      <c r="Z29" t="str">
        <f t="shared" si="33"/>
        <v>Winner</v>
      </c>
      <c r="AB29" s="228"/>
      <c r="AC29" s="194">
        <f t="shared" si="34"/>
        <v>525</v>
      </c>
      <c r="AD29" s="194" t="s">
        <v>95</v>
      </c>
      <c r="AE29" s="195">
        <v>10</v>
      </c>
      <c r="AF29" s="196">
        <f t="shared" si="49"/>
        <v>10</v>
      </c>
      <c r="AG29" t="str">
        <f t="shared" si="35"/>
        <v>Semi Finalist</v>
      </c>
      <c r="AI29" s="365"/>
      <c r="AJ29" s="194">
        <f t="shared" si="36"/>
        <v>360</v>
      </c>
      <c r="AK29" s="194" t="s">
        <v>95</v>
      </c>
      <c r="AL29" s="195">
        <v>10</v>
      </c>
      <c r="AM29" s="196">
        <f t="shared" si="50"/>
        <v>0</v>
      </c>
      <c r="AN29" t="str">
        <f t="shared" si="37"/>
        <v>Quarter Finalist</v>
      </c>
      <c r="AQ29" s="194">
        <f t="shared" si="38"/>
        <v>4967</v>
      </c>
      <c r="AR29" s="194" t="s">
        <v>95</v>
      </c>
      <c r="AS29" s="195">
        <v>10</v>
      </c>
      <c r="AT29" s="196">
        <f t="shared" si="51"/>
        <v>10</v>
      </c>
      <c r="AU29" t="str">
        <f t="shared" si="39"/>
        <v>Semi Finalist</v>
      </c>
      <c r="AX29" s="194">
        <f t="shared" si="40"/>
        <v>177</v>
      </c>
      <c r="AY29" s="194" t="s">
        <v>95</v>
      </c>
      <c r="AZ29" s="195">
        <v>10</v>
      </c>
      <c r="BA29" s="196">
        <f t="shared" si="52"/>
        <v>0</v>
      </c>
      <c r="BB29" t="str">
        <f t="shared" si="41"/>
        <v>Quarter Finalist</v>
      </c>
      <c r="BE29" s="194">
        <f t="shared" si="42"/>
        <v>2481</v>
      </c>
      <c r="BF29" s="194"/>
      <c r="BG29" s="195"/>
      <c r="BH29" s="196">
        <f t="shared" si="53"/>
        <v>30</v>
      </c>
      <c r="BI29" t="str">
        <f t="shared" si="43"/>
        <v>Winner</v>
      </c>
    </row>
    <row r="30" spans="1:61" ht="13" thickBot="1" x14ac:dyDescent="0.3">
      <c r="A30" s="200">
        <f t="shared" si="27"/>
        <v>3098</v>
      </c>
      <c r="B30" s="199" t="s">
        <v>96</v>
      </c>
      <c r="C30" s="200">
        <v>9</v>
      </c>
      <c r="D30" s="201">
        <f t="shared" si="44"/>
        <v>0</v>
      </c>
      <c r="E30" t="str">
        <f t="shared" si="28"/>
        <v>Quarter Finalist</v>
      </c>
      <c r="H30" s="199">
        <f t="shared" si="29"/>
        <v>3339</v>
      </c>
      <c r="I30" s="199" t="s">
        <v>96</v>
      </c>
      <c r="J30" s="200">
        <v>9</v>
      </c>
      <c r="K30" s="201">
        <f t="shared" si="45"/>
        <v>30</v>
      </c>
      <c r="L30" t="str">
        <f t="shared" si="30"/>
        <v>Winner</v>
      </c>
      <c r="O30" s="199">
        <f t="shared" si="31"/>
        <v>245</v>
      </c>
      <c r="P30" s="199" t="s">
        <v>96</v>
      </c>
      <c r="Q30" s="200">
        <v>9</v>
      </c>
      <c r="R30" s="201">
        <f t="shared" si="46"/>
        <v>0</v>
      </c>
      <c r="S30" t="str">
        <f t="shared" si="47"/>
        <v>Quarter Finalist</v>
      </c>
      <c r="V30" s="199">
        <f t="shared" si="32"/>
        <v>229</v>
      </c>
      <c r="W30" s="199" t="s">
        <v>96</v>
      </c>
      <c r="X30" s="200">
        <v>9</v>
      </c>
      <c r="Y30" s="201">
        <f t="shared" si="48"/>
        <v>0</v>
      </c>
      <c r="Z30" t="str">
        <f t="shared" si="33"/>
        <v>Quarter Finalist</v>
      </c>
      <c r="AB30" s="227"/>
      <c r="AC30" s="199">
        <f t="shared" si="34"/>
        <v>3824</v>
      </c>
      <c r="AD30" s="199" t="s">
        <v>96</v>
      </c>
      <c r="AE30" s="200">
        <v>9</v>
      </c>
      <c r="AF30" s="201">
        <f t="shared" si="49"/>
        <v>0</v>
      </c>
      <c r="AG30" t="str">
        <f t="shared" si="35"/>
        <v>Quarter Finalist</v>
      </c>
      <c r="AI30" s="365"/>
      <c r="AJ30" s="199">
        <f t="shared" si="36"/>
        <v>359</v>
      </c>
      <c r="AK30" s="199" t="s">
        <v>96</v>
      </c>
      <c r="AL30" s="200">
        <v>9</v>
      </c>
      <c r="AM30" s="201">
        <f t="shared" si="50"/>
        <v>0</v>
      </c>
      <c r="AN30" t="str">
        <f t="shared" si="37"/>
        <v>Quarter Finalist</v>
      </c>
      <c r="AQ30" s="199">
        <f t="shared" si="38"/>
        <v>4920</v>
      </c>
      <c r="AR30" s="199" t="s">
        <v>96</v>
      </c>
      <c r="AS30" s="200">
        <v>9</v>
      </c>
      <c r="AT30" s="201">
        <f t="shared" si="51"/>
        <v>0</v>
      </c>
      <c r="AU30" t="str">
        <f t="shared" si="39"/>
        <v>Quarter Finalist</v>
      </c>
      <c r="AX30" s="199">
        <f t="shared" si="40"/>
        <v>2054</v>
      </c>
      <c r="AY30" s="199" t="s">
        <v>96</v>
      </c>
      <c r="AZ30" s="200">
        <v>9</v>
      </c>
      <c r="BA30" s="201">
        <f t="shared" si="52"/>
        <v>0</v>
      </c>
      <c r="BB30" t="str">
        <f t="shared" si="41"/>
        <v>Quarter Finalist</v>
      </c>
      <c r="BE30" s="199">
        <f t="shared" si="42"/>
        <v>1678</v>
      </c>
      <c r="BF30" s="199"/>
      <c r="BG30" s="200"/>
      <c r="BH30" s="201">
        <f t="shared" si="53"/>
        <v>10</v>
      </c>
      <c r="BI30" t="str">
        <f t="shared" si="43"/>
        <v>Semi Finalist</v>
      </c>
    </row>
    <row r="31" spans="1:61" x14ac:dyDescent="0.25">
      <c r="A31" s="195">
        <f>D9</f>
        <v>2637</v>
      </c>
      <c r="B31" s="194" t="s">
        <v>97</v>
      </c>
      <c r="C31" s="195">
        <v>8</v>
      </c>
      <c r="D31" s="196">
        <f>IF(E31="Winner",30,IF(E31="Finalist",20,IF(E31="Semi Finalist",10,)))+F31</f>
        <v>0</v>
      </c>
      <c r="E31" t="str">
        <f>E22</f>
        <v>Quarter Finalist</v>
      </c>
      <c r="H31" s="194">
        <f>K9</f>
        <v>379</v>
      </c>
      <c r="I31" s="194" t="s">
        <v>97</v>
      </c>
      <c r="J31" s="195">
        <v>8</v>
      </c>
      <c r="K31" s="196">
        <f>IF(L31="Winner",30,IF(L31="Finalist",20,IF(L31="Semi Finalist",10,)))+M31</f>
        <v>30</v>
      </c>
      <c r="L31" t="str">
        <f>L22</f>
        <v>Winner</v>
      </c>
      <c r="O31" s="194">
        <f>R9</f>
        <v>176</v>
      </c>
      <c r="P31" s="194" t="s">
        <v>97</v>
      </c>
      <c r="Q31" s="195">
        <v>8</v>
      </c>
      <c r="R31" s="196">
        <f>IF(S31="Winner",30,IF(S31="Finalist",20,IF(S31="Semi Finalist",10,)))+T31</f>
        <v>0</v>
      </c>
      <c r="S31" t="str">
        <f>S22</f>
        <v>Quarter Finalist</v>
      </c>
      <c r="V31" s="194">
        <f>Y9</f>
        <v>3314</v>
      </c>
      <c r="W31" s="194" t="s">
        <v>97</v>
      </c>
      <c r="X31" s="195">
        <v>8</v>
      </c>
      <c r="Y31" s="196">
        <f>IF(Z31="Winner",30,IF(Z31="Finalist",20,IF(Z31="Semi Finalist",10,)))+AA31</f>
        <v>0</v>
      </c>
      <c r="Z31" t="str">
        <f>Z22</f>
        <v>Quarter Finalist</v>
      </c>
      <c r="AB31" s="227"/>
      <c r="AC31" s="194">
        <f>AF9</f>
        <v>2771</v>
      </c>
      <c r="AD31" s="194" t="s">
        <v>97</v>
      </c>
      <c r="AE31" s="195">
        <v>8</v>
      </c>
      <c r="AF31" s="196">
        <f>IF(AG31="Winner",30,IF(AG31="Finalist",20,IF(AG31="Semi Finalist",10,)))+AH31</f>
        <v>0</v>
      </c>
      <c r="AG31" t="str">
        <f>AG22</f>
        <v>Quarter Finalist</v>
      </c>
      <c r="AI31" s="365"/>
      <c r="AJ31" s="194">
        <f>AM9</f>
        <v>4607</v>
      </c>
      <c r="AK31" s="194" t="s">
        <v>97</v>
      </c>
      <c r="AL31" s="195">
        <v>8</v>
      </c>
      <c r="AM31" s="196">
        <f>IF(AN31="Winner",30,IF(AN31="Finalist",20,IF(AN31="Semi Finalist",10,)))+AO31</f>
        <v>0</v>
      </c>
      <c r="AN31" t="str">
        <f>AN22</f>
        <v>Quarter Finalist</v>
      </c>
      <c r="AQ31" s="194">
        <f>AT9</f>
        <v>3604</v>
      </c>
      <c r="AR31" s="194" t="s">
        <v>97</v>
      </c>
      <c r="AS31" s="195">
        <v>8</v>
      </c>
      <c r="AT31" s="196">
        <f>IF(AU31="Winner",30,IF(AU31="Finalist",20,IF(AU31="Semi Finalist",10,)))+AV31</f>
        <v>0</v>
      </c>
      <c r="AU31" t="str">
        <f>AU22</f>
        <v>Quarter Finalist</v>
      </c>
      <c r="AX31" s="194">
        <f>BA9</f>
        <v>4468</v>
      </c>
      <c r="AY31" s="194" t="s">
        <v>97</v>
      </c>
      <c r="AZ31" s="195">
        <v>8</v>
      </c>
      <c r="BA31" s="196">
        <f>IF(BB31="Winner",30,IF(BB31="Finalist",20,IF(BB31="Semi Finalist",10,)))+BC31</f>
        <v>0</v>
      </c>
      <c r="BB31" t="str">
        <f>BB22</f>
        <v>Quarter Finalist</v>
      </c>
      <c r="BE31" s="194">
        <f>BH9</f>
        <v>364</v>
      </c>
      <c r="BF31" s="194"/>
      <c r="BG31" s="195"/>
      <c r="BH31" s="196">
        <f>IF(BI31="Winner",30,IF(BI31="Finalist",20,IF(BI31="Semi Finalist",10,)))+BJ31</f>
        <v>10</v>
      </c>
      <c r="BI31" t="str">
        <f>BI22</f>
        <v>Semi Finalist</v>
      </c>
    </row>
    <row r="32" spans="1:61" x14ac:dyDescent="0.25">
      <c r="A32" s="195">
        <f>D8</f>
        <v>1671</v>
      </c>
      <c r="B32" s="194" t="s">
        <v>98</v>
      </c>
      <c r="C32" s="195">
        <v>7</v>
      </c>
      <c r="D32" s="196">
        <f t="shared" ref="D32:D38" si="54">IF(E32="Winner",30,IF(E32="Finalist",20,IF(E32="Semi Finalist",10,)))+F32</f>
        <v>0</v>
      </c>
      <c r="E32" t="str">
        <f>E21</f>
        <v>Quarter Finalist</v>
      </c>
      <c r="H32" s="194">
        <f>K8</f>
        <v>2557</v>
      </c>
      <c r="I32" s="194" t="s">
        <v>98</v>
      </c>
      <c r="J32" s="195">
        <v>7</v>
      </c>
      <c r="K32" s="196">
        <f t="shared" ref="K32:K38" si="55">IF(L32="Winner",30,IF(L32="Finalist",20,IF(L32="Semi Finalist",10,)))+M32</f>
        <v>20</v>
      </c>
      <c r="L32" t="str">
        <f>L21</f>
        <v>Finalist</v>
      </c>
      <c r="O32" s="194">
        <f>R8</f>
        <v>5448</v>
      </c>
      <c r="P32" s="194" t="s">
        <v>98</v>
      </c>
      <c r="Q32" s="195">
        <v>7</v>
      </c>
      <c r="R32" s="196">
        <f t="shared" ref="R32:R38" si="56">IF(S32="Winner",30,IF(S32="Finalist",20,IF(S32="Semi Finalist",10,)))+T32</f>
        <v>0</v>
      </c>
      <c r="S32" t="str">
        <f>S21</f>
        <v>Quarter Finalist</v>
      </c>
      <c r="V32" s="194">
        <f>Y8</f>
        <v>4678</v>
      </c>
      <c r="W32" s="194" t="s">
        <v>98</v>
      </c>
      <c r="X32" s="195">
        <v>7</v>
      </c>
      <c r="Y32" s="196">
        <f t="shared" ref="Y32:Y38" si="57">IF(Z32="Winner",30,IF(Z32="Finalist",20,IF(Z32="Semi Finalist",10,)))+AA32</f>
        <v>30</v>
      </c>
      <c r="Z32" t="str">
        <f>Z21</f>
        <v>Winner</v>
      </c>
      <c r="AB32" s="227"/>
      <c r="AC32" s="194">
        <f>AF8</f>
        <v>4028</v>
      </c>
      <c r="AD32" s="194" t="s">
        <v>98</v>
      </c>
      <c r="AE32" s="195">
        <v>7</v>
      </c>
      <c r="AF32" s="196">
        <f t="shared" ref="AF32:AF38" si="58">IF(AG32="Winner",30,IF(AG32="Finalist",20,IF(AG32="Semi Finalist",10,)))+AH32</f>
        <v>10</v>
      </c>
      <c r="AG32" t="str">
        <f>AG21</f>
        <v>Semi Finalist</v>
      </c>
      <c r="AI32" s="365"/>
      <c r="AJ32" s="194">
        <f>AM8</f>
        <v>3478</v>
      </c>
      <c r="AK32" s="194" t="s">
        <v>98</v>
      </c>
      <c r="AL32" s="195">
        <v>7</v>
      </c>
      <c r="AM32" s="196">
        <f t="shared" ref="AM32:AM38" si="59">IF(AN32="Winner",30,IF(AN32="Finalist",20,IF(AN32="Semi Finalist",10,)))+AO32</f>
        <v>0</v>
      </c>
      <c r="AN32" t="str">
        <f>AN21</f>
        <v>Quarter Finalist</v>
      </c>
      <c r="AQ32" s="194">
        <f>AT8</f>
        <v>1011</v>
      </c>
      <c r="AR32" s="194" t="s">
        <v>98</v>
      </c>
      <c r="AS32" s="195">
        <v>7</v>
      </c>
      <c r="AT32" s="196">
        <f t="shared" ref="AT32:AT38" si="60">IF(AU32="Winner",30,IF(AU32="Finalist",20,IF(AU32="Semi Finalist",10,)))+AV32</f>
        <v>10</v>
      </c>
      <c r="AU32" t="str">
        <f>AU21</f>
        <v>Semi Finalist</v>
      </c>
      <c r="AX32" s="194">
        <f>BA8</f>
        <v>111</v>
      </c>
      <c r="AY32" s="194" t="s">
        <v>98</v>
      </c>
      <c r="AZ32" s="195">
        <v>7</v>
      </c>
      <c r="BA32" s="196">
        <f t="shared" ref="BA32:BA38" si="61">IF(BB32="Winner",30,IF(BB32="Finalist",20,IF(BB32="Semi Finalist",10,)))+BC32</f>
        <v>0</v>
      </c>
      <c r="BB32" t="str">
        <f>BB21</f>
        <v>Quarter Finalist</v>
      </c>
      <c r="BE32" s="194">
        <f>BH8</f>
        <v>120</v>
      </c>
      <c r="BF32" s="194"/>
      <c r="BG32" s="195"/>
      <c r="BH32" s="196">
        <f t="shared" ref="BH32:BH38" si="62">IF(BI32="Winner",30,IF(BI32="Finalist",20,IF(BI32="Semi Finalist",10,)))+BJ32</f>
        <v>30</v>
      </c>
      <c r="BI32" t="str">
        <f>BI21</f>
        <v>Winner</v>
      </c>
    </row>
    <row r="33" spans="1:62" x14ac:dyDescent="0.25">
      <c r="A33" s="195">
        <f>D7</f>
        <v>1310</v>
      </c>
      <c r="B33" s="194" t="s">
        <v>99</v>
      </c>
      <c r="C33" s="195">
        <v>6</v>
      </c>
      <c r="D33" s="196">
        <f t="shared" si="54"/>
        <v>0</v>
      </c>
      <c r="E33" t="str">
        <f>E20</f>
        <v>Quarter Finalist</v>
      </c>
      <c r="H33" s="194">
        <f>K7</f>
        <v>1662</v>
      </c>
      <c r="I33" s="194" t="s">
        <v>99</v>
      </c>
      <c r="J33" s="195">
        <v>6</v>
      </c>
      <c r="K33" s="196">
        <f t="shared" si="55"/>
        <v>10</v>
      </c>
      <c r="L33" t="str">
        <f>L20</f>
        <v>Semi Finalist</v>
      </c>
      <c r="O33" s="194">
        <f>R7</f>
        <v>2502</v>
      </c>
      <c r="P33" s="194" t="s">
        <v>99</v>
      </c>
      <c r="Q33" s="195">
        <v>6</v>
      </c>
      <c r="R33" s="196">
        <f t="shared" si="56"/>
        <v>20</v>
      </c>
      <c r="S33" t="str">
        <f>S20</f>
        <v>Finalist</v>
      </c>
      <c r="V33" s="194">
        <f>Y7</f>
        <v>2614</v>
      </c>
      <c r="W33" s="194" t="s">
        <v>99</v>
      </c>
      <c r="X33" s="195">
        <v>6</v>
      </c>
      <c r="Y33" s="196">
        <f t="shared" si="57"/>
        <v>0</v>
      </c>
      <c r="Z33" t="str">
        <f>Z20</f>
        <v>Quarter Finalist</v>
      </c>
      <c r="AB33" s="227"/>
      <c r="AC33" s="194">
        <f>AF7</f>
        <v>1625</v>
      </c>
      <c r="AD33" s="194" t="s">
        <v>99</v>
      </c>
      <c r="AE33" s="195">
        <v>6</v>
      </c>
      <c r="AF33" s="196">
        <f t="shared" si="58"/>
        <v>0</v>
      </c>
      <c r="AG33" t="str">
        <f>AG20</f>
        <v>Quarter Finalist</v>
      </c>
      <c r="AI33" s="365"/>
      <c r="AJ33" s="194">
        <f>AM7</f>
        <v>2648</v>
      </c>
      <c r="AK33" s="194" t="s">
        <v>99</v>
      </c>
      <c r="AL33" s="195">
        <v>6</v>
      </c>
      <c r="AM33" s="196">
        <f t="shared" si="59"/>
        <v>10</v>
      </c>
      <c r="AN33" t="str">
        <f>AN20</f>
        <v>Semi Finalist</v>
      </c>
      <c r="AQ33" s="194">
        <f>AT7</f>
        <v>1730</v>
      </c>
      <c r="AR33" s="194" t="s">
        <v>99</v>
      </c>
      <c r="AS33" s="195">
        <v>6</v>
      </c>
      <c r="AT33" s="196">
        <f t="shared" si="60"/>
        <v>0</v>
      </c>
      <c r="AU33" t="str">
        <f>AU20</f>
        <v>Quarter Finalist</v>
      </c>
      <c r="AX33" s="194">
        <f>BA7</f>
        <v>2337</v>
      </c>
      <c r="AY33" s="194" t="s">
        <v>99</v>
      </c>
      <c r="AZ33" s="195">
        <v>6</v>
      </c>
      <c r="BA33" s="196">
        <f t="shared" si="61"/>
        <v>0</v>
      </c>
      <c r="BB33" t="str">
        <f>BB20</f>
        <v>Quarter Finalist</v>
      </c>
      <c r="BE33" s="194">
        <f>BH7</f>
        <v>3015</v>
      </c>
      <c r="BF33" s="194"/>
      <c r="BG33" s="195"/>
      <c r="BH33" s="196">
        <f t="shared" si="62"/>
        <v>10</v>
      </c>
      <c r="BI33" t="str">
        <f>BI20</f>
        <v>Finalist</v>
      </c>
      <c r="BJ33">
        <v>-10</v>
      </c>
    </row>
    <row r="34" spans="1:62" x14ac:dyDescent="0.25">
      <c r="A34" s="195">
        <f>D6</f>
        <v>107</v>
      </c>
      <c r="B34" s="194" t="s">
        <v>100</v>
      </c>
      <c r="C34" s="195">
        <v>5</v>
      </c>
      <c r="D34" s="196">
        <f t="shared" si="54"/>
        <v>0</v>
      </c>
      <c r="E34" t="str">
        <f>E19</f>
        <v>Quarter Finalist</v>
      </c>
      <c r="H34" s="194">
        <f>K6</f>
        <v>1261</v>
      </c>
      <c r="I34" s="194" t="s">
        <v>100</v>
      </c>
      <c r="J34" s="195">
        <v>5</v>
      </c>
      <c r="K34" s="196">
        <f t="shared" si="55"/>
        <v>10</v>
      </c>
      <c r="L34" t="str">
        <f>L19</f>
        <v>Semi Finalist</v>
      </c>
      <c r="O34" s="194">
        <f>R6</f>
        <v>1153</v>
      </c>
      <c r="P34" s="194" t="s">
        <v>100</v>
      </c>
      <c r="Q34" s="195">
        <v>5</v>
      </c>
      <c r="R34" s="196">
        <f t="shared" si="56"/>
        <v>0</v>
      </c>
      <c r="S34" t="str">
        <f>S19</f>
        <v>Quarter Finalist</v>
      </c>
      <c r="V34" s="194">
        <f>Y6</f>
        <v>1640</v>
      </c>
      <c r="W34" s="194" t="s">
        <v>100</v>
      </c>
      <c r="X34" s="195">
        <v>5</v>
      </c>
      <c r="Y34" s="196">
        <f t="shared" si="57"/>
        <v>0</v>
      </c>
      <c r="Z34" t="str">
        <f>Z19</f>
        <v>Quarter Finalist</v>
      </c>
      <c r="AB34" s="227"/>
      <c r="AC34" s="194">
        <f>AF6</f>
        <v>135</v>
      </c>
      <c r="AD34" s="194" t="s">
        <v>100</v>
      </c>
      <c r="AE34" s="195">
        <v>5</v>
      </c>
      <c r="AF34" s="196">
        <f t="shared" si="58"/>
        <v>0</v>
      </c>
      <c r="AG34" t="str">
        <f>AG19</f>
        <v>Quarter Finalist</v>
      </c>
      <c r="AI34" s="365"/>
      <c r="AJ34" s="194">
        <f>AM6</f>
        <v>85</v>
      </c>
      <c r="AK34" s="194" t="s">
        <v>100</v>
      </c>
      <c r="AL34" s="195">
        <v>5</v>
      </c>
      <c r="AM34" s="196">
        <f t="shared" si="59"/>
        <v>10</v>
      </c>
      <c r="AN34" t="str">
        <f>AN19</f>
        <v>Semi Finalist</v>
      </c>
      <c r="AQ34" s="194">
        <f>AT6</f>
        <v>1796</v>
      </c>
      <c r="AR34" s="194" t="s">
        <v>100</v>
      </c>
      <c r="AS34" s="195">
        <v>5</v>
      </c>
      <c r="AT34" s="196">
        <f t="shared" si="60"/>
        <v>0</v>
      </c>
      <c r="AU34" t="str">
        <f>AU19</f>
        <v>Quarter Finalist</v>
      </c>
      <c r="AX34" s="194">
        <f>BA6</f>
        <v>2363</v>
      </c>
      <c r="AY34" s="194" t="s">
        <v>100</v>
      </c>
      <c r="AZ34" s="195">
        <v>5</v>
      </c>
      <c r="BA34" s="196">
        <f t="shared" si="61"/>
        <v>0</v>
      </c>
      <c r="BB34" t="str">
        <f>BB19</f>
        <v>Quarter Finalist</v>
      </c>
      <c r="BE34" s="194">
        <f>BH6</f>
        <v>3538</v>
      </c>
      <c r="BF34" s="194"/>
      <c r="BG34" s="195"/>
      <c r="BH34" s="196">
        <f t="shared" si="62"/>
        <v>0</v>
      </c>
      <c r="BI34" t="str">
        <f>BI19</f>
        <v>Quarter Finalist</v>
      </c>
    </row>
    <row r="35" spans="1:62" x14ac:dyDescent="0.25">
      <c r="A35" s="195">
        <f>D5</f>
        <v>2338</v>
      </c>
      <c r="B35" s="194" t="s">
        <v>101</v>
      </c>
      <c r="C35" s="195">
        <v>4</v>
      </c>
      <c r="D35" s="196">
        <f t="shared" si="54"/>
        <v>10</v>
      </c>
      <c r="E35" t="str">
        <f>E26</f>
        <v>Semi Finalist</v>
      </c>
      <c r="H35" s="194">
        <f>K5</f>
        <v>2168</v>
      </c>
      <c r="I35" s="194" t="s">
        <v>101</v>
      </c>
      <c r="J35" s="195">
        <v>4</v>
      </c>
      <c r="K35" s="196">
        <f t="shared" si="55"/>
        <v>0</v>
      </c>
      <c r="L35" t="str">
        <f>L26</f>
        <v>Quarter Finalist</v>
      </c>
      <c r="O35" s="194">
        <f>R5</f>
        <v>4009</v>
      </c>
      <c r="P35" s="194" t="s">
        <v>101</v>
      </c>
      <c r="Q35" s="195">
        <v>4</v>
      </c>
      <c r="R35" s="196">
        <f t="shared" si="56"/>
        <v>10</v>
      </c>
      <c r="S35" t="str">
        <f>S26</f>
        <v>Semi Finalist</v>
      </c>
      <c r="V35" s="194">
        <f>Y5</f>
        <v>3937</v>
      </c>
      <c r="W35" s="194" t="s">
        <v>101</v>
      </c>
      <c r="X35" s="195">
        <v>4</v>
      </c>
      <c r="Y35" s="196">
        <f t="shared" si="57"/>
        <v>10</v>
      </c>
      <c r="Z35" t="str">
        <f>Z26</f>
        <v>Semi Finalist</v>
      </c>
      <c r="AB35" s="227"/>
      <c r="AC35" s="194">
        <f>AF5</f>
        <v>3538</v>
      </c>
      <c r="AD35" s="194" t="s">
        <v>101</v>
      </c>
      <c r="AE35" s="195">
        <v>4</v>
      </c>
      <c r="AF35" s="196">
        <f t="shared" si="58"/>
        <v>30</v>
      </c>
      <c r="AG35" t="str">
        <f>AG26</f>
        <v>Winner</v>
      </c>
      <c r="AI35" s="365"/>
      <c r="AJ35" s="194">
        <f>AM5</f>
        <v>4451</v>
      </c>
      <c r="AK35" s="194" t="s">
        <v>101</v>
      </c>
      <c r="AL35" s="195">
        <v>4</v>
      </c>
      <c r="AM35" s="196">
        <f t="shared" si="59"/>
        <v>0</v>
      </c>
      <c r="AN35" t="str">
        <f>AN26</f>
        <v>Quarter Finalist</v>
      </c>
      <c r="AQ35" s="194">
        <f>AT5</f>
        <v>2013</v>
      </c>
      <c r="AR35" s="194" t="s">
        <v>101</v>
      </c>
      <c r="AS35" s="195">
        <v>4</v>
      </c>
      <c r="AT35" s="196">
        <f t="shared" si="60"/>
        <v>10</v>
      </c>
      <c r="AU35" t="str">
        <f>AU26</f>
        <v>Semi Finalist</v>
      </c>
      <c r="AX35" s="194">
        <f>BA5</f>
        <v>3042</v>
      </c>
      <c r="AY35" s="194" t="s">
        <v>101</v>
      </c>
      <c r="AZ35" s="195">
        <v>4</v>
      </c>
      <c r="BA35" s="196">
        <f t="shared" si="61"/>
        <v>10</v>
      </c>
      <c r="BB35" t="str">
        <f>BB26</f>
        <v>Semi Finalist</v>
      </c>
      <c r="BE35" s="194">
        <f>BH5</f>
        <v>1197</v>
      </c>
      <c r="BF35" s="194"/>
      <c r="BG35" s="195"/>
      <c r="BH35" s="196">
        <f t="shared" si="62"/>
        <v>10</v>
      </c>
      <c r="BI35" t="str">
        <f>BI26</f>
        <v>Semi Finalist</v>
      </c>
    </row>
    <row r="36" spans="1:62" x14ac:dyDescent="0.25">
      <c r="A36" s="195">
        <f>D4</f>
        <v>3211</v>
      </c>
      <c r="B36" s="194" t="s">
        <v>102</v>
      </c>
      <c r="C36" s="195">
        <v>3</v>
      </c>
      <c r="D36" s="196">
        <f t="shared" si="54"/>
        <v>15</v>
      </c>
      <c r="E36" t="str">
        <f>E25</f>
        <v>Finalist</v>
      </c>
      <c r="F36">
        <v>-5</v>
      </c>
      <c r="H36" s="194">
        <f>K4</f>
        <v>4329</v>
      </c>
      <c r="I36" s="194" t="s">
        <v>102</v>
      </c>
      <c r="J36" s="195">
        <v>3</v>
      </c>
      <c r="K36" s="196">
        <f t="shared" si="55"/>
        <v>0</v>
      </c>
      <c r="L36" t="str">
        <f>L25</f>
        <v>Quarter Finalist</v>
      </c>
      <c r="O36" s="194">
        <f>R4</f>
        <v>870</v>
      </c>
      <c r="P36" s="194" t="s">
        <v>102</v>
      </c>
      <c r="Q36" s="195">
        <v>3</v>
      </c>
      <c r="R36" s="196">
        <f t="shared" si="56"/>
        <v>0</v>
      </c>
      <c r="S36" t="str">
        <f>S25</f>
        <v>Quarter Finalist</v>
      </c>
      <c r="T36">
        <v>0</v>
      </c>
      <c r="V36" s="194">
        <f>Y4</f>
        <v>1477</v>
      </c>
      <c r="W36" s="194" t="s">
        <v>102</v>
      </c>
      <c r="X36" s="195">
        <v>3</v>
      </c>
      <c r="Y36" s="196">
        <f t="shared" si="57"/>
        <v>0</v>
      </c>
      <c r="Z36" t="str">
        <f>Z25</f>
        <v>Semi Finalist</v>
      </c>
      <c r="AA36">
        <v>-10</v>
      </c>
      <c r="AB36" s="227"/>
      <c r="AC36" s="194">
        <f>AF4</f>
        <v>233</v>
      </c>
      <c r="AD36" s="194" t="s">
        <v>102</v>
      </c>
      <c r="AE36" s="195">
        <v>3</v>
      </c>
      <c r="AF36" s="196">
        <f t="shared" si="58"/>
        <v>20</v>
      </c>
      <c r="AG36" t="str">
        <f>AG25</f>
        <v>Finalist</v>
      </c>
      <c r="AI36" s="365"/>
      <c r="AJ36" s="194">
        <f>AM4</f>
        <v>20</v>
      </c>
      <c r="AK36" s="194" t="s">
        <v>102</v>
      </c>
      <c r="AL36" s="195">
        <v>3</v>
      </c>
      <c r="AM36" s="196">
        <f t="shared" si="59"/>
        <v>0</v>
      </c>
      <c r="AN36" t="str">
        <f>AN25</f>
        <v>Quarter Finalist</v>
      </c>
      <c r="AQ36" s="194">
        <f>AT4</f>
        <v>193</v>
      </c>
      <c r="AR36" s="194" t="s">
        <v>102</v>
      </c>
      <c r="AS36" s="195">
        <v>3</v>
      </c>
      <c r="AT36" s="196">
        <f t="shared" si="60"/>
        <v>15</v>
      </c>
      <c r="AU36" t="str">
        <f>AU25</f>
        <v>Finalist</v>
      </c>
      <c r="AV36">
        <v>-5</v>
      </c>
      <c r="AX36" s="194">
        <f>BA4</f>
        <v>1756</v>
      </c>
      <c r="AY36" s="194" t="s">
        <v>102</v>
      </c>
      <c r="AZ36" s="195">
        <v>3</v>
      </c>
      <c r="BA36" s="196">
        <f t="shared" si="61"/>
        <v>20</v>
      </c>
      <c r="BB36" t="str">
        <f>BB25</f>
        <v>Finalist</v>
      </c>
      <c r="BE36" s="194">
        <f>BH4</f>
        <v>5050</v>
      </c>
      <c r="BF36" s="194"/>
      <c r="BG36" s="195"/>
      <c r="BH36" s="196">
        <f t="shared" si="62"/>
        <v>0</v>
      </c>
      <c r="BI36" t="str">
        <f>BI25</f>
        <v>Quarter Finalist</v>
      </c>
    </row>
    <row r="37" spans="1:62" x14ac:dyDescent="0.25">
      <c r="A37" s="195">
        <f>D3</f>
        <v>5842</v>
      </c>
      <c r="B37" s="194" t="s">
        <v>103</v>
      </c>
      <c r="C37" s="195">
        <v>2</v>
      </c>
      <c r="D37" s="196">
        <f t="shared" si="54"/>
        <v>0</v>
      </c>
      <c r="E37" t="str">
        <f>E24</f>
        <v>Semi Finalist</v>
      </c>
      <c r="F37">
        <v>-10</v>
      </c>
      <c r="H37" s="194">
        <f>K3</f>
        <v>4469</v>
      </c>
      <c r="I37" s="194" t="s">
        <v>103</v>
      </c>
      <c r="J37" s="195">
        <v>2</v>
      </c>
      <c r="K37" s="196">
        <f t="shared" si="55"/>
        <v>0</v>
      </c>
      <c r="L37" t="str">
        <f>L24</f>
        <v>Quarter Finalist</v>
      </c>
      <c r="O37" s="194">
        <f>R3</f>
        <v>2383</v>
      </c>
      <c r="P37" s="194" t="s">
        <v>103</v>
      </c>
      <c r="Q37" s="195">
        <v>2</v>
      </c>
      <c r="R37" s="196">
        <f t="shared" si="56"/>
        <v>10</v>
      </c>
      <c r="S37" t="str">
        <f>S24</f>
        <v>Semi Finalist</v>
      </c>
      <c r="T37">
        <v>0</v>
      </c>
      <c r="V37" s="194">
        <f>Y3</f>
        <v>3309</v>
      </c>
      <c r="W37" s="194" t="s">
        <v>103</v>
      </c>
      <c r="X37" s="195">
        <v>2</v>
      </c>
      <c r="Y37" s="196">
        <f t="shared" si="57"/>
        <v>0</v>
      </c>
      <c r="Z37" t="str">
        <f>Z24</f>
        <v>Quarter Finalist</v>
      </c>
      <c r="AB37" s="227"/>
      <c r="AC37" s="194">
        <f>AF3</f>
        <v>2067</v>
      </c>
      <c r="AD37" s="194" t="s">
        <v>103</v>
      </c>
      <c r="AE37" s="195">
        <v>2</v>
      </c>
      <c r="AF37" s="196">
        <f t="shared" si="58"/>
        <v>0</v>
      </c>
      <c r="AG37" t="str">
        <f>AG24</f>
        <v>Quarter Finalist</v>
      </c>
      <c r="AI37" s="365"/>
      <c r="AJ37" s="194">
        <f>AM3</f>
        <v>120</v>
      </c>
      <c r="AK37" s="194" t="s">
        <v>103</v>
      </c>
      <c r="AL37" s="195">
        <v>2</v>
      </c>
      <c r="AM37" s="196">
        <f t="shared" si="59"/>
        <v>30</v>
      </c>
      <c r="AN37" t="str">
        <f>AN24</f>
        <v>Winner</v>
      </c>
      <c r="AQ37" s="194">
        <f>AT3</f>
        <v>2046</v>
      </c>
      <c r="AR37" s="194" t="s">
        <v>103</v>
      </c>
      <c r="AS37" s="195">
        <v>2</v>
      </c>
      <c r="AT37" s="196">
        <f t="shared" si="60"/>
        <v>0</v>
      </c>
      <c r="AU37" t="str">
        <f>AU24</f>
        <v>Quarter Finalist</v>
      </c>
      <c r="AX37" s="194">
        <f>BA3</f>
        <v>2194</v>
      </c>
      <c r="AY37" s="194" t="s">
        <v>103</v>
      </c>
      <c r="AZ37" s="195">
        <v>2</v>
      </c>
      <c r="BA37" s="196">
        <f t="shared" si="61"/>
        <v>10</v>
      </c>
      <c r="BB37" t="str">
        <f>BB24</f>
        <v>Semi Finalist</v>
      </c>
      <c r="BC37">
        <v>0</v>
      </c>
      <c r="BE37" s="194">
        <f>BH3</f>
        <v>379</v>
      </c>
      <c r="BF37" s="194"/>
      <c r="BG37" s="195"/>
      <c r="BH37" s="196">
        <f t="shared" si="62"/>
        <v>0</v>
      </c>
      <c r="BI37" t="str">
        <f>BI24</f>
        <v>Quarter Finalist</v>
      </c>
    </row>
    <row r="38" spans="1:62" ht="13" thickBot="1" x14ac:dyDescent="0.3">
      <c r="A38" s="200">
        <f>D2</f>
        <v>5050</v>
      </c>
      <c r="B38" s="199" t="s">
        <v>104</v>
      </c>
      <c r="C38" s="200">
        <v>1</v>
      </c>
      <c r="D38" s="201">
        <f t="shared" si="54"/>
        <v>30</v>
      </c>
      <c r="E38" t="str">
        <f>E23</f>
        <v>Winner</v>
      </c>
      <c r="H38" s="199">
        <f>K2</f>
        <v>858</v>
      </c>
      <c r="I38" s="199" t="s">
        <v>104</v>
      </c>
      <c r="J38" s="200">
        <v>1</v>
      </c>
      <c r="K38" s="201">
        <f t="shared" si="55"/>
        <v>0</v>
      </c>
      <c r="L38" t="str">
        <f>L23</f>
        <v>Quarter Finalist</v>
      </c>
      <c r="O38" s="199">
        <f>R2</f>
        <v>1197</v>
      </c>
      <c r="P38" s="199" t="s">
        <v>104</v>
      </c>
      <c r="Q38" s="200">
        <v>1</v>
      </c>
      <c r="R38" s="201">
        <f t="shared" si="56"/>
        <v>25</v>
      </c>
      <c r="S38" t="str">
        <f>S23</f>
        <v>Winner</v>
      </c>
      <c r="T38">
        <v>-5</v>
      </c>
      <c r="V38" s="199">
        <f>Y2</f>
        <v>1731</v>
      </c>
      <c r="W38" s="199" t="s">
        <v>104</v>
      </c>
      <c r="X38" s="200">
        <v>1</v>
      </c>
      <c r="Y38" s="201">
        <f t="shared" si="57"/>
        <v>0</v>
      </c>
      <c r="Z38" t="str">
        <f>Z23</f>
        <v>Finalist</v>
      </c>
      <c r="AA38">
        <v>-20</v>
      </c>
      <c r="AB38" s="227"/>
      <c r="AC38" s="199">
        <f>AF2</f>
        <v>2474</v>
      </c>
      <c r="AD38" s="199" t="s">
        <v>104</v>
      </c>
      <c r="AE38" s="200">
        <v>1</v>
      </c>
      <c r="AF38" s="201">
        <f t="shared" si="58"/>
        <v>5</v>
      </c>
      <c r="AG38" t="str">
        <f>AG23</f>
        <v>Semi Finalist</v>
      </c>
      <c r="AH38">
        <v>-5</v>
      </c>
      <c r="AI38" s="365"/>
      <c r="AJ38" s="199">
        <f>AM2</f>
        <v>910</v>
      </c>
      <c r="AK38" s="199" t="s">
        <v>104</v>
      </c>
      <c r="AL38" s="200">
        <v>1</v>
      </c>
      <c r="AM38" s="201">
        <f t="shared" si="59"/>
        <v>20</v>
      </c>
      <c r="AN38" t="str">
        <f>AN23</f>
        <v>Finalist</v>
      </c>
      <c r="AQ38" s="199">
        <f>AT2</f>
        <v>364</v>
      </c>
      <c r="AR38" s="199" t="s">
        <v>104</v>
      </c>
      <c r="AS38" s="200">
        <v>1</v>
      </c>
      <c r="AT38" s="201">
        <f t="shared" si="60"/>
        <v>30</v>
      </c>
      <c r="AU38" t="str">
        <f>AU23</f>
        <v>Winner</v>
      </c>
      <c r="AV38">
        <v>0</v>
      </c>
      <c r="AX38" s="199">
        <f>BA2</f>
        <v>3015</v>
      </c>
      <c r="AY38" s="199" t="s">
        <v>104</v>
      </c>
      <c r="AZ38" s="200">
        <v>1</v>
      </c>
      <c r="BA38" s="201">
        <f t="shared" si="61"/>
        <v>20</v>
      </c>
      <c r="BB38" t="str">
        <f>BB23</f>
        <v>Winner</v>
      </c>
      <c r="BC38">
        <v>-10</v>
      </c>
      <c r="BE38" s="199">
        <f>BH2</f>
        <v>4678</v>
      </c>
      <c r="BF38" s="199"/>
      <c r="BG38" s="200"/>
      <c r="BH38" s="201">
        <f t="shared" si="62"/>
        <v>-10</v>
      </c>
      <c r="BI38" t="str">
        <f>BI23</f>
        <v>Quarter Finalist</v>
      </c>
      <c r="BJ38">
        <v>-10</v>
      </c>
    </row>
    <row r="39" spans="1:62" x14ac:dyDescent="0.25">
      <c r="A39" s="211">
        <f>E2</f>
        <v>4828</v>
      </c>
      <c r="B39" s="443" t="s">
        <v>389</v>
      </c>
      <c r="C39" s="192"/>
      <c r="D39" s="193">
        <f>F39</f>
        <v>0</v>
      </c>
      <c r="E39" t="str">
        <f>E15</f>
        <v>Winner</v>
      </c>
      <c r="F39">
        <v>0</v>
      </c>
      <c r="H39" s="211">
        <f>L2</f>
        <v>3618</v>
      </c>
      <c r="I39" s="443" t="s">
        <v>389</v>
      </c>
      <c r="J39" s="192"/>
      <c r="K39" s="193">
        <f>M39</f>
        <v>0</v>
      </c>
      <c r="L39" t="str">
        <f>L15</f>
        <v>Quarter Finalist</v>
      </c>
      <c r="O39" s="211">
        <f>S2</f>
        <v>1065</v>
      </c>
      <c r="P39" s="443" t="s">
        <v>389</v>
      </c>
      <c r="Q39" s="192"/>
      <c r="R39" s="193">
        <f>T39</f>
        <v>5</v>
      </c>
      <c r="S39" t="str">
        <f>S15</f>
        <v>Winner</v>
      </c>
      <c r="T39">
        <v>5</v>
      </c>
      <c r="V39" s="211">
        <f>Z2</f>
        <v>708</v>
      </c>
      <c r="W39" s="443" t="s">
        <v>389</v>
      </c>
      <c r="X39" s="192"/>
      <c r="Y39" s="193">
        <f>AA39</f>
        <v>20</v>
      </c>
      <c r="Z39" t="str">
        <f>Z15</f>
        <v>Finalist</v>
      </c>
      <c r="AA39">
        <v>20</v>
      </c>
      <c r="AB39" s="227"/>
      <c r="AC39" s="211">
        <f>AG2</f>
        <v>319</v>
      </c>
      <c r="AD39" s="443" t="s">
        <v>389</v>
      </c>
      <c r="AE39" s="192"/>
      <c r="AF39" s="193">
        <f>AH39</f>
        <v>5</v>
      </c>
      <c r="AG39" t="str">
        <f>AG15</f>
        <v>Semi Finalist</v>
      </c>
      <c r="AH39">
        <v>5</v>
      </c>
      <c r="AI39" s="365"/>
      <c r="AJ39" s="211">
        <f>AN2</f>
        <v>1775</v>
      </c>
      <c r="AK39" s="443" t="s">
        <v>389</v>
      </c>
      <c r="AL39" s="192"/>
      <c r="AM39" s="193">
        <f>AO39</f>
        <v>5</v>
      </c>
      <c r="AN39" t="str">
        <f>AN15</f>
        <v>Finalist</v>
      </c>
      <c r="AO39">
        <v>5</v>
      </c>
      <c r="AQ39" s="211">
        <f>AU2</f>
        <v>2990</v>
      </c>
      <c r="AR39" s="443" t="s">
        <v>389</v>
      </c>
      <c r="AS39" s="192"/>
      <c r="AT39" s="193">
        <f>AV39</f>
        <v>0</v>
      </c>
      <c r="AU39" t="str">
        <f>AU15</f>
        <v>Winner</v>
      </c>
      <c r="AV39">
        <v>0</v>
      </c>
      <c r="AX39" s="211">
        <f>BB2</f>
        <v>1405</v>
      </c>
      <c r="AY39" s="443" t="s">
        <v>389</v>
      </c>
      <c r="AZ39" s="192"/>
      <c r="BA39" s="193">
        <f>BC39</f>
        <v>10</v>
      </c>
      <c r="BB39" t="str">
        <f>BB15</f>
        <v>Winner</v>
      </c>
      <c r="BC39">
        <v>10</v>
      </c>
      <c r="BE39" s="211">
        <f>BI2</f>
        <v>188</v>
      </c>
      <c r="BF39" s="443"/>
      <c r="BG39" s="192"/>
      <c r="BH39" s="193">
        <f>BJ39</f>
        <v>10</v>
      </c>
      <c r="BI39" t="str">
        <f>BI15</f>
        <v>Quarter Finalist</v>
      </c>
      <c r="BJ39">
        <v>10</v>
      </c>
    </row>
    <row r="40" spans="1:62" x14ac:dyDescent="0.25">
      <c r="A40" s="212">
        <f t="shared" ref="A40:A46" si="63">E3</f>
        <v>1257</v>
      </c>
      <c r="B40" s="302" t="s">
        <v>390</v>
      </c>
      <c r="C40" s="195"/>
      <c r="D40" s="196">
        <f t="shared" ref="D40:D46" si="64">F40</f>
        <v>10</v>
      </c>
      <c r="E40" t="str">
        <f t="shared" ref="E40:E46" si="65">E16</f>
        <v>Semi Finalist</v>
      </c>
      <c r="F40">
        <v>10</v>
      </c>
      <c r="H40" s="212">
        <f t="shared" ref="H40:H46" si="66">L3</f>
        <v>836</v>
      </c>
      <c r="I40" s="302" t="s">
        <v>390</v>
      </c>
      <c r="J40" s="195"/>
      <c r="K40" s="196">
        <f t="shared" ref="K40:K46" si="67">M40</f>
        <v>0</v>
      </c>
      <c r="L40" t="str">
        <f t="shared" ref="L40:L46" si="68">L16</f>
        <v>Quarter Finalist</v>
      </c>
      <c r="O40" s="212">
        <f t="shared" ref="O40:O46" si="69">S3</f>
        <v>4525</v>
      </c>
      <c r="P40" s="302" t="s">
        <v>390</v>
      </c>
      <c r="Q40" s="195"/>
      <c r="R40" s="196">
        <f t="shared" ref="R40:R46" si="70">T40</f>
        <v>0</v>
      </c>
      <c r="S40" t="str">
        <f t="shared" ref="S40:S46" si="71">S16</f>
        <v>Semi Finalist</v>
      </c>
      <c r="T40">
        <v>0</v>
      </c>
      <c r="V40" s="212">
        <f t="shared" ref="V40:V46" si="72">Z3</f>
        <v>1676</v>
      </c>
      <c r="W40" s="302" t="s">
        <v>390</v>
      </c>
      <c r="X40" s="195"/>
      <c r="Y40" s="196">
        <f t="shared" ref="Y40:Y46" si="73">AA40</f>
        <v>0</v>
      </c>
      <c r="Z40" t="str">
        <f t="shared" ref="Z40:Z46" si="74">Z16</f>
        <v>Quarter Finalist</v>
      </c>
      <c r="AB40" s="227"/>
      <c r="AC40" s="212">
        <f t="shared" ref="AC40:AC46" si="75">AG3</f>
        <v>11</v>
      </c>
      <c r="AD40" s="302" t="s">
        <v>390</v>
      </c>
      <c r="AE40" s="195"/>
      <c r="AF40" s="196">
        <f t="shared" ref="AF40:AF46" si="76">AH40</f>
        <v>0</v>
      </c>
      <c r="AG40" t="str">
        <f t="shared" ref="AG40:AG46" si="77">AG16</f>
        <v>Quarter Finalist</v>
      </c>
      <c r="AI40" s="365"/>
      <c r="AJ40" s="212">
        <f t="shared" ref="AJ40:AJ46" si="78">AN3</f>
        <v>1086</v>
      </c>
      <c r="AK40" s="302" t="s">
        <v>390</v>
      </c>
      <c r="AL40" s="195"/>
      <c r="AM40" s="196">
        <f t="shared" ref="AM40:AM46" si="79">AO40</f>
        <v>0</v>
      </c>
      <c r="AN40" t="str">
        <f t="shared" ref="AN40:AN46" si="80">AN16</f>
        <v>Winner</v>
      </c>
      <c r="AQ40" s="212">
        <f t="shared" ref="AQ40:AQ46" si="81">AU3</f>
        <v>2471</v>
      </c>
      <c r="AR40" s="302" t="s">
        <v>390</v>
      </c>
      <c r="AS40" s="195"/>
      <c r="AT40" s="196">
        <f t="shared" ref="AT40:AT46" si="82">AV40</f>
        <v>0</v>
      </c>
      <c r="AU40" t="str">
        <f t="shared" ref="AU40:AU46" si="83">AU16</f>
        <v>Quarter Finalist</v>
      </c>
      <c r="AV40">
        <v>0</v>
      </c>
      <c r="AX40" s="212">
        <f t="shared" ref="AX40:AX46" si="84">BB3</f>
        <v>1306</v>
      </c>
      <c r="AY40" s="302" t="s">
        <v>390</v>
      </c>
      <c r="AZ40" s="195"/>
      <c r="BA40" s="196">
        <f t="shared" ref="BA40:BA46" si="85">BC40</f>
        <v>0</v>
      </c>
      <c r="BB40" t="str">
        <f t="shared" ref="BB40:BB46" si="86">BB16</f>
        <v>Semi Finalist</v>
      </c>
      <c r="BC40">
        <v>0</v>
      </c>
      <c r="BE40" s="212">
        <f t="shared" ref="BE40:BE46" si="87">BI3</f>
        <v>1511</v>
      </c>
      <c r="BF40" s="302"/>
      <c r="BG40" s="195"/>
      <c r="BH40" s="196">
        <f t="shared" ref="BH40:BH46" si="88">BJ40</f>
        <v>0</v>
      </c>
      <c r="BI40" t="str">
        <f t="shared" ref="BI40:BI46" si="89">BI16</f>
        <v>Quarter Finalist</v>
      </c>
      <c r="BJ40">
        <v>0</v>
      </c>
    </row>
    <row r="41" spans="1:62" x14ac:dyDescent="0.25">
      <c r="A41" s="212">
        <f t="shared" si="63"/>
        <v>999</v>
      </c>
      <c r="B41" s="302" t="s">
        <v>391</v>
      </c>
      <c r="C41" s="195"/>
      <c r="D41" s="196">
        <f t="shared" si="64"/>
        <v>5</v>
      </c>
      <c r="E41" t="str">
        <f t="shared" si="65"/>
        <v>Finalist</v>
      </c>
      <c r="F41">
        <v>5</v>
      </c>
      <c r="H41" s="212">
        <f t="shared" si="66"/>
        <v>1885</v>
      </c>
      <c r="I41" s="302" t="s">
        <v>391</v>
      </c>
      <c r="J41" s="195"/>
      <c r="K41" s="196">
        <f t="shared" si="67"/>
        <v>0</v>
      </c>
      <c r="L41" t="str">
        <f t="shared" si="68"/>
        <v>Quarter Finalist</v>
      </c>
      <c r="O41" s="212">
        <f t="shared" si="69"/>
        <v>68</v>
      </c>
      <c r="P41" s="302" t="s">
        <v>391</v>
      </c>
      <c r="Q41" s="195"/>
      <c r="R41" s="196">
        <f t="shared" si="70"/>
        <v>0</v>
      </c>
      <c r="S41" t="str">
        <f t="shared" si="71"/>
        <v>Quarter Finalist</v>
      </c>
      <c r="T41">
        <v>0</v>
      </c>
      <c r="V41" s="212">
        <f t="shared" si="72"/>
        <v>3481</v>
      </c>
      <c r="W41" s="302" t="s">
        <v>391</v>
      </c>
      <c r="X41" s="195"/>
      <c r="Y41" s="196">
        <f t="shared" si="73"/>
        <v>10</v>
      </c>
      <c r="Z41" t="str">
        <f t="shared" si="74"/>
        <v>Semi Finalist</v>
      </c>
      <c r="AA41">
        <v>10</v>
      </c>
      <c r="AB41" s="227"/>
      <c r="AC41" s="212">
        <f t="shared" si="75"/>
        <v>3688</v>
      </c>
      <c r="AD41" s="302" t="s">
        <v>391</v>
      </c>
      <c r="AE41" s="195"/>
      <c r="AF41" s="196">
        <f t="shared" si="76"/>
        <v>0</v>
      </c>
      <c r="AG41" t="str">
        <f t="shared" si="77"/>
        <v>Finalist</v>
      </c>
      <c r="AI41" s="365"/>
      <c r="AJ41" s="212">
        <f t="shared" si="78"/>
        <v>5924</v>
      </c>
      <c r="AK41" s="302" t="s">
        <v>391</v>
      </c>
      <c r="AL41" s="195"/>
      <c r="AM41" s="196">
        <f t="shared" si="79"/>
        <v>0</v>
      </c>
      <c r="AN41" t="str">
        <f t="shared" si="80"/>
        <v>Quarter Finalist</v>
      </c>
      <c r="AQ41" s="212">
        <f t="shared" si="81"/>
        <v>5254</v>
      </c>
      <c r="AR41" s="302" t="s">
        <v>391</v>
      </c>
      <c r="AS41" s="195"/>
      <c r="AT41" s="196">
        <f t="shared" si="82"/>
        <v>5</v>
      </c>
      <c r="AU41" t="str">
        <f t="shared" si="83"/>
        <v>Finalist</v>
      </c>
      <c r="AV41">
        <v>5</v>
      </c>
      <c r="AX41" s="212">
        <f t="shared" si="84"/>
        <v>329</v>
      </c>
      <c r="AY41" s="302" t="s">
        <v>391</v>
      </c>
      <c r="AZ41" s="195"/>
      <c r="BA41" s="196">
        <f t="shared" si="85"/>
        <v>0</v>
      </c>
      <c r="BB41" t="str">
        <f t="shared" si="86"/>
        <v>Finalist</v>
      </c>
      <c r="BC41">
        <v>0</v>
      </c>
      <c r="BE41" s="212">
        <f t="shared" si="87"/>
        <v>4828</v>
      </c>
      <c r="BF41" s="302"/>
      <c r="BG41" s="195"/>
      <c r="BH41" s="196">
        <f t="shared" si="88"/>
        <v>0</v>
      </c>
      <c r="BI41" t="str">
        <f t="shared" si="89"/>
        <v>Quarter Finalist</v>
      </c>
      <c r="BJ41">
        <v>0</v>
      </c>
    </row>
    <row r="42" spans="1:62" x14ac:dyDescent="0.25">
      <c r="A42" s="212">
        <f t="shared" si="63"/>
        <v>5401</v>
      </c>
      <c r="B42" s="302" t="s">
        <v>392</v>
      </c>
      <c r="C42" s="195"/>
      <c r="D42" s="196">
        <f t="shared" si="64"/>
        <v>0</v>
      </c>
      <c r="E42" t="str">
        <f t="shared" si="65"/>
        <v>Semi Finalist</v>
      </c>
      <c r="F42">
        <v>0</v>
      </c>
      <c r="H42" s="212">
        <f t="shared" si="66"/>
        <v>5940</v>
      </c>
      <c r="I42" s="302" t="s">
        <v>392</v>
      </c>
      <c r="J42" s="195"/>
      <c r="K42" s="196">
        <f t="shared" si="67"/>
        <v>0</v>
      </c>
      <c r="L42" t="str">
        <f t="shared" si="68"/>
        <v>Quarter Finalist</v>
      </c>
      <c r="O42" s="212">
        <f t="shared" si="69"/>
        <v>623</v>
      </c>
      <c r="P42" s="302" t="s">
        <v>392</v>
      </c>
      <c r="Q42" s="195"/>
      <c r="R42" s="196">
        <f t="shared" si="70"/>
        <v>0</v>
      </c>
      <c r="S42" t="str">
        <f t="shared" si="71"/>
        <v>Semi Finalist</v>
      </c>
      <c r="T42">
        <v>0</v>
      </c>
      <c r="V42" s="212">
        <f t="shared" si="72"/>
        <v>3360</v>
      </c>
      <c r="W42" s="302" t="s">
        <v>392</v>
      </c>
      <c r="X42" s="195"/>
      <c r="Y42" s="196">
        <f t="shared" si="73"/>
        <v>0</v>
      </c>
      <c r="Z42" t="str">
        <f t="shared" si="74"/>
        <v>Semi Finalist</v>
      </c>
      <c r="AB42" s="227"/>
      <c r="AC42" s="212">
        <f t="shared" si="75"/>
        <v>41</v>
      </c>
      <c r="AD42" s="302" t="s">
        <v>392</v>
      </c>
      <c r="AE42" s="195"/>
      <c r="AF42" s="196">
        <f t="shared" si="76"/>
        <v>0</v>
      </c>
      <c r="AG42" t="str">
        <f t="shared" si="77"/>
        <v>Winner</v>
      </c>
      <c r="AI42" s="365"/>
      <c r="AJ42" s="212">
        <f t="shared" si="78"/>
        <v>1058</v>
      </c>
      <c r="AK42" s="302" t="s">
        <v>392</v>
      </c>
      <c r="AL42" s="195"/>
      <c r="AM42" s="196">
        <f t="shared" si="79"/>
        <v>0</v>
      </c>
      <c r="AN42" t="str">
        <f t="shared" si="80"/>
        <v>Quarter Finalist</v>
      </c>
      <c r="AQ42" s="212">
        <f t="shared" si="81"/>
        <v>1732</v>
      </c>
      <c r="AR42" s="302" t="s">
        <v>392</v>
      </c>
      <c r="AS42" s="195"/>
      <c r="AT42" s="196">
        <f t="shared" si="82"/>
        <v>0</v>
      </c>
      <c r="AU42" t="str">
        <f t="shared" si="83"/>
        <v>Semi Finalist</v>
      </c>
      <c r="AV42">
        <v>0</v>
      </c>
      <c r="AX42" s="212">
        <f t="shared" si="84"/>
        <v>2415</v>
      </c>
      <c r="AY42" s="302" t="s">
        <v>392</v>
      </c>
      <c r="AZ42" s="195"/>
      <c r="BA42" s="196">
        <f t="shared" si="85"/>
        <v>0</v>
      </c>
      <c r="BB42" t="str">
        <f t="shared" si="86"/>
        <v>Semi Finalist</v>
      </c>
      <c r="BC42">
        <v>0</v>
      </c>
      <c r="BE42" s="212">
        <f t="shared" si="87"/>
        <v>1065</v>
      </c>
      <c r="BF42" s="302"/>
      <c r="BG42" s="195"/>
      <c r="BH42" s="196">
        <f t="shared" si="88"/>
        <v>0</v>
      </c>
      <c r="BI42" t="str">
        <f t="shared" si="89"/>
        <v>Semi Finalist</v>
      </c>
      <c r="BJ42">
        <v>0</v>
      </c>
    </row>
    <row r="43" spans="1:62" x14ac:dyDescent="0.25">
      <c r="A43" s="212">
        <f t="shared" si="63"/>
        <v>207</v>
      </c>
      <c r="B43" s="302" t="s">
        <v>393</v>
      </c>
      <c r="C43" s="195"/>
      <c r="D43" s="196">
        <f t="shared" si="64"/>
        <v>0</v>
      </c>
      <c r="E43" t="str">
        <f t="shared" si="65"/>
        <v>Quarter Finalist</v>
      </c>
      <c r="F43">
        <v>0</v>
      </c>
      <c r="H43" s="212">
        <f t="shared" si="66"/>
        <v>2883</v>
      </c>
      <c r="I43" s="302" t="s">
        <v>393</v>
      </c>
      <c r="J43" s="195"/>
      <c r="K43" s="196">
        <f t="shared" si="67"/>
        <v>0</v>
      </c>
      <c r="L43" t="str">
        <f t="shared" si="68"/>
        <v>Semi Finalist</v>
      </c>
      <c r="O43" s="212">
        <f t="shared" si="69"/>
        <v>2907</v>
      </c>
      <c r="P43" s="302" t="s">
        <v>393</v>
      </c>
      <c r="Q43" s="195"/>
      <c r="R43" s="196">
        <f t="shared" si="70"/>
        <v>0</v>
      </c>
      <c r="S43" t="str">
        <f t="shared" si="71"/>
        <v>Quarter Finalist</v>
      </c>
      <c r="T43">
        <v>0</v>
      </c>
      <c r="V43" s="212">
        <f t="shared" si="72"/>
        <v>48</v>
      </c>
      <c r="W43" s="302" t="s">
        <v>393</v>
      </c>
      <c r="X43" s="195"/>
      <c r="Y43" s="196">
        <f t="shared" si="73"/>
        <v>0</v>
      </c>
      <c r="Z43" t="str">
        <f t="shared" si="74"/>
        <v>Quarter Finalist</v>
      </c>
      <c r="AB43" s="227"/>
      <c r="AC43" s="212">
        <f t="shared" si="75"/>
        <v>4362</v>
      </c>
      <c r="AD43" s="302" t="s">
        <v>393</v>
      </c>
      <c r="AE43" s="195"/>
      <c r="AF43" s="196">
        <f t="shared" si="76"/>
        <v>0</v>
      </c>
      <c r="AG43" t="str">
        <f t="shared" si="77"/>
        <v>Quarter Finalist</v>
      </c>
      <c r="AI43" s="365"/>
      <c r="AJ43" s="212">
        <f t="shared" si="78"/>
        <v>1746</v>
      </c>
      <c r="AK43" s="302" t="s">
        <v>393</v>
      </c>
      <c r="AL43" s="195"/>
      <c r="AM43" s="196">
        <f t="shared" si="79"/>
        <v>0</v>
      </c>
      <c r="AN43" t="str">
        <f t="shared" si="80"/>
        <v>Semi Finalist</v>
      </c>
      <c r="AQ43" s="212">
        <f t="shared" si="81"/>
        <v>4085</v>
      </c>
      <c r="AR43" s="302" t="s">
        <v>393</v>
      </c>
      <c r="AS43" s="195"/>
      <c r="AT43" s="196">
        <f t="shared" si="82"/>
        <v>0</v>
      </c>
      <c r="AU43" t="str">
        <f t="shared" si="83"/>
        <v>Quarter Finalist</v>
      </c>
      <c r="AV43">
        <v>0</v>
      </c>
      <c r="AX43" s="212">
        <f t="shared" si="84"/>
        <v>1250</v>
      </c>
      <c r="AY43" s="302" t="s">
        <v>393</v>
      </c>
      <c r="AZ43" s="195"/>
      <c r="BA43" s="196">
        <f t="shared" si="85"/>
        <v>0</v>
      </c>
      <c r="BB43" t="str">
        <f t="shared" si="86"/>
        <v>Quarter Finalist</v>
      </c>
      <c r="BC43">
        <v>0</v>
      </c>
      <c r="BE43" s="212">
        <f t="shared" si="87"/>
        <v>41</v>
      </c>
      <c r="BF43" s="302"/>
      <c r="BG43" s="195"/>
      <c r="BH43" s="196">
        <f t="shared" si="88"/>
        <v>0</v>
      </c>
      <c r="BI43" t="str">
        <f t="shared" si="89"/>
        <v>Quarter Finalist</v>
      </c>
      <c r="BJ43">
        <v>0</v>
      </c>
    </row>
    <row r="44" spans="1:62" x14ac:dyDescent="0.25">
      <c r="A44" s="212">
        <f t="shared" si="63"/>
        <v>1923</v>
      </c>
      <c r="B44" s="302" t="s">
        <v>394</v>
      </c>
      <c r="C44" s="195"/>
      <c r="D44" s="196">
        <f t="shared" si="64"/>
        <v>0</v>
      </c>
      <c r="E44" t="str">
        <f t="shared" si="65"/>
        <v>Quarter Finalist</v>
      </c>
      <c r="F44">
        <v>0</v>
      </c>
      <c r="H44" s="212">
        <f t="shared" si="66"/>
        <v>287</v>
      </c>
      <c r="I44" s="302" t="s">
        <v>394</v>
      </c>
      <c r="J44" s="195"/>
      <c r="K44" s="196">
        <f t="shared" si="67"/>
        <v>0</v>
      </c>
      <c r="L44" t="str">
        <f t="shared" si="68"/>
        <v>Semi Finalist</v>
      </c>
      <c r="O44" s="212">
        <f t="shared" si="69"/>
        <v>4740</v>
      </c>
      <c r="P44" s="302" t="s">
        <v>394</v>
      </c>
      <c r="Q44" s="195"/>
      <c r="R44" s="196">
        <f t="shared" si="70"/>
        <v>0</v>
      </c>
      <c r="S44" t="str">
        <f t="shared" si="71"/>
        <v>Finalist</v>
      </c>
      <c r="T44">
        <v>0</v>
      </c>
      <c r="V44" s="212">
        <f t="shared" si="72"/>
        <v>1296</v>
      </c>
      <c r="W44" s="302" t="s">
        <v>394</v>
      </c>
      <c r="X44" s="195"/>
      <c r="Y44" s="196">
        <f t="shared" si="73"/>
        <v>0</v>
      </c>
      <c r="Z44" t="str">
        <f t="shared" si="74"/>
        <v>Quarter Finalist</v>
      </c>
      <c r="AB44" s="227"/>
      <c r="AC44" s="212">
        <f t="shared" si="75"/>
        <v>1369</v>
      </c>
      <c r="AD44" s="302" t="s">
        <v>394</v>
      </c>
      <c r="AE44" s="195"/>
      <c r="AF44" s="196">
        <f t="shared" si="76"/>
        <v>0</v>
      </c>
      <c r="AG44" t="str">
        <f t="shared" si="77"/>
        <v>Quarter Finalist</v>
      </c>
      <c r="AI44" s="365"/>
      <c r="AJ44" s="212">
        <f t="shared" si="78"/>
        <v>3452</v>
      </c>
      <c r="AK44" s="302" t="s">
        <v>394</v>
      </c>
      <c r="AL44" s="195"/>
      <c r="AM44" s="196">
        <f t="shared" si="79"/>
        <v>0</v>
      </c>
      <c r="AN44" t="str">
        <f t="shared" si="80"/>
        <v>Semi Finalist</v>
      </c>
      <c r="AQ44" s="212">
        <f t="shared" si="81"/>
        <v>1736</v>
      </c>
      <c r="AR44" s="302" t="s">
        <v>394</v>
      </c>
      <c r="AS44" s="195"/>
      <c r="AT44" s="196">
        <f t="shared" si="82"/>
        <v>0</v>
      </c>
      <c r="AU44" t="str">
        <f t="shared" si="83"/>
        <v>Quarter Finalist</v>
      </c>
      <c r="AV44">
        <v>0</v>
      </c>
      <c r="AX44" s="212">
        <f t="shared" si="84"/>
        <v>5854</v>
      </c>
      <c r="AY44" s="302" t="s">
        <v>394</v>
      </c>
      <c r="AZ44" s="195"/>
      <c r="BA44" s="196">
        <f t="shared" si="85"/>
        <v>0</v>
      </c>
      <c r="BB44" t="str">
        <f t="shared" si="86"/>
        <v>Quarter Finalist</v>
      </c>
      <c r="BC44">
        <v>0</v>
      </c>
      <c r="BE44" s="212">
        <f t="shared" si="87"/>
        <v>1405</v>
      </c>
      <c r="BF44" s="302"/>
      <c r="BG44" s="195"/>
      <c r="BH44" s="196">
        <f t="shared" si="88"/>
        <v>10</v>
      </c>
      <c r="BI44" t="str">
        <f t="shared" si="89"/>
        <v>Finalist</v>
      </c>
      <c r="BJ44">
        <v>10</v>
      </c>
    </row>
    <row r="45" spans="1:62" x14ac:dyDescent="0.25">
      <c r="A45" s="212">
        <f t="shared" si="63"/>
        <v>236</v>
      </c>
      <c r="B45" s="302" t="s">
        <v>395</v>
      </c>
      <c r="C45" s="195"/>
      <c r="D45" s="196">
        <f t="shared" si="64"/>
        <v>0</v>
      </c>
      <c r="E45" t="str">
        <f t="shared" si="65"/>
        <v>Quarter Finalist</v>
      </c>
      <c r="F45">
        <v>0</v>
      </c>
      <c r="H45" s="212">
        <f t="shared" si="66"/>
        <v>4061</v>
      </c>
      <c r="I45" s="302" t="s">
        <v>395</v>
      </c>
      <c r="J45" s="195"/>
      <c r="K45" s="196">
        <f t="shared" si="67"/>
        <v>0</v>
      </c>
      <c r="L45" t="str">
        <f t="shared" si="68"/>
        <v>Finalist</v>
      </c>
      <c r="O45" s="212">
        <f t="shared" si="69"/>
        <v>6175</v>
      </c>
      <c r="P45" s="302" t="s">
        <v>395</v>
      </c>
      <c r="Q45" s="195"/>
      <c r="R45" s="196">
        <f t="shared" si="70"/>
        <v>0</v>
      </c>
      <c r="S45" t="str">
        <f t="shared" si="71"/>
        <v>Quarter Finalist</v>
      </c>
      <c r="T45">
        <v>0</v>
      </c>
      <c r="V45" s="212">
        <f t="shared" si="72"/>
        <v>188</v>
      </c>
      <c r="W45" s="302" t="s">
        <v>395</v>
      </c>
      <c r="X45" s="195"/>
      <c r="Y45" s="196">
        <f t="shared" si="73"/>
        <v>0</v>
      </c>
      <c r="Z45" t="str">
        <f t="shared" si="74"/>
        <v>Winner</v>
      </c>
      <c r="AB45" s="227"/>
      <c r="AC45" s="212">
        <f t="shared" si="75"/>
        <v>3352</v>
      </c>
      <c r="AD45" s="302" t="s">
        <v>395</v>
      </c>
      <c r="AE45" s="195"/>
      <c r="AF45" s="196">
        <f t="shared" si="76"/>
        <v>0</v>
      </c>
      <c r="AG45" t="str">
        <f t="shared" si="77"/>
        <v>Semi Finalist</v>
      </c>
      <c r="AI45" s="365"/>
      <c r="AJ45" s="212">
        <f t="shared" si="78"/>
        <v>4536</v>
      </c>
      <c r="AK45" s="302" t="s">
        <v>395</v>
      </c>
      <c r="AL45" s="195"/>
      <c r="AM45" s="196">
        <f t="shared" si="79"/>
        <v>0</v>
      </c>
      <c r="AN45" t="str">
        <f t="shared" si="80"/>
        <v>Quarter Finalist</v>
      </c>
      <c r="AQ45" s="212">
        <f t="shared" si="81"/>
        <v>172</v>
      </c>
      <c r="AR45" s="302" t="s">
        <v>395</v>
      </c>
      <c r="AS45" s="195"/>
      <c r="AT45" s="196">
        <f t="shared" si="82"/>
        <v>0</v>
      </c>
      <c r="AU45" t="str">
        <f t="shared" si="83"/>
        <v>Semi Finalist</v>
      </c>
      <c r="AV45">
        <v>0</v>
      </c>
      <c r="AX45" s="212">
        <f t="shared" si="84"/>
        <v>3044</v>
      </c>
      <c r="AY45" s="302" t="s">
        <v>395</v>
      </c>
      <c r="AZ45" s="195"/>
      <c r="BA45" s="196">
        <f t="shared" si="85"/>
        <v>0</v>
      </c>
      <c r="BB45" t="str">
        <f t="shared" si="86"/>
        <v>Quarter Finalist</v>
      </c>
      <c r="BC45">
        <v>0</v>
      </c>
      <c r="BE45" s="212">
        <f t="shared" si="87"/>
        <v>1086</v>
      </c>
      <c r="BF45" s="302"/>
      <c r="BG45" s="195"/>
      <c r="BH45" s="196">
        <f t="shared" si="88"/>
        <v>0</v>
      </c>
      <c r="BI45" t="str">
        <f t="shared" si="89"/>
        <v>Winner</v>
      </c>
      <c r="BJ45">
        <v>0</v>
      </c>
    </row>
    <row r="46" spans="1:62" ht="13" thickBot="1" x14ac:dyDescent="0.3">
      <c r="A46" s="213">
        <f t="shared" si="63"/>
        <v>4911</v>
      </c>
      <c r="B46" s="232" t="s">
        <v>396</v>
      </c>
      <c r="C46" s="200"/>
      <c r="D46" s="201">
        <f t="shared" si="64"/>
        <v>0</v>
      </c>
      <c r="E46" t="str">
        <f t="shared" si="65"/>
        <v>Quarter Finalist</v>
      </c>
      <c r="F46">
        <v>0</v>
      </c>
      <c r="H46" s="213">
        <f t="shared" si="66"/>
        <v>1511</v>
      </c>
      <c r="I46" s="232" t="s">
        <v>396</v>
      </c>
      <c r="J46" s="200"/>
      <c r="K46" s="201">
        <f t="shared" si="67"/>
        <v>0</v>
      </c>
      <c r="L46" t="str">
        <f t="shared" si="68"/>
        <v>Winner</v>
      </c>
      <c r="O46" s="213">
        <f t="shared" si="69"/>
        <v>2642</v>
      </c>
      <c r="P46" s="232" t="s">
        <v>396</v>
      </c>
      <c r="Q46" s="200"/>
      <c r="R46" s="201">
        <f t="shared" si="70"/>
        <v>0</v>
      </c>
      <c r="S46" t="str">
        <f t="shared" si="71"/>
        <v>Quarter Finalist</v>
      </c>
      <c r="T46">
        <v>0</v>
      </c>
      <c r="V46" s="213">
        <f t="shared" si="72"/>
        <v>3663</v>
      </c>
      <c r="W46" s="232" t="s">
        <v>396</v>
      </c>
      <c r="X46" s="200"/>
      <c r="Y46" s="201">
        <f t="shared" si="73"/>
        <v>0</v>
      </c>
      <c r="Z46" t="str">
        <f t="shared" si="74"/>
        <v>Quarter Finalist</v>
      </c>
      <c r="AB46" s="227"/>
      <c r="AC46" s="213">
        <f t="shared" si="75"/>
        <v>5572</v>
      </c>
      <c r="AD46" s="232" t="s">
        <v>396</v>
      </c>
      <c r="AE46" s="200"/>
      <c r="AF46" s="201">
        <f t="shared" si="76"/>
        <v>0</v>
      </c>
      <c r="AG46" t="str">
        <f t="shared" si="77"/>
        <v>Quarter Finalist</v>
      </c>
      <c r="AI46" s="365"/>
      <c r="AJ46" s="213">
        <f t="shared" si="78"/>
        <v>228</v>
      </c>
      <c r="AK46" s="232" t="s">
        <v>396</v>
      </c>
      <c r="AL46" s="200"/>
      <c r="AM46" s="201">
        <f t="shared" si="79"/>
        <v>0</v>
      </c>
      <c r="AN46" t="str">
        <f t="shared" si="80"/>
        <v>Quarter Finalist</v>
      </c>
      <c r="AQ46" s="213">
        <f t="shared" si="81"/>
        <v>70</v>
      </c>
      <c r="AR46" s="232" t="s">
        <v>396</v>
      </c>
      <c r="AS46" s="200"/>
      <c r="AT46" s="201">
        <f t="shared" si="82"/>
        <v>0</v>
      </c>
      <c r="AU46" t="str">
        <f t="shared" si="83"/>
        <v>Quarter Finalist</v>
      </c>
      <c r="AV46">
        <v>0</v>
      </c>
      <c r="AX46" s="213">
        <f t="shared" si="84"/>
        <v>3238</v>
      </c>
      <c r="AY46" s="232" t="s">
        <v>396</v>
      </c>
      <c r="AZ46" s="200"/>
      <c r="BA46" s="201">
        <f t="shared" si="85"/>
        <v>0</v>
      </c>
      <c r="BB46" t="str">
        <f t="shared" si="86"/>
        <v>Quarter Finalist</v>
      </c>
      <c r="BC46">
        <v>0</v>
      </c>
      <c r="BE46" s="213">
        <f t="shared" si="87"/>
        <v>2990</v>
      </c>
      <c r="BF46" s="232"/>
      <c r="BG46" s="200"/>
      <c r="BH46" s="201">
        <f t="shared" si="88"/>
        <v>0</v>
      </c>
      <c r="BI46" t="str">
        <f t="shared" si="89"/>
        <v>Semi Finalist</v>
      </c>
      <c r="BJ46">
        <v>0</v>
      </c>
    </row>
    <row r="47" spans="1:62" ht="13" x14ac:dyDescent="0.3">
      <c r="C47" s="231">
        <f>SUM(C15:C46)</f>
        <v>236</v>
      </c>
      <c r="D47" s="231">
        <f>SUM(D15:D46)</f>
        <v>210</v>
      </c>
      <c r="E47" s="116"/>
      <c r="F47" s="101">
        <f>SUM(F15:F46)</f>
        <v>0</v>
      </c>
      <c r="J47" s="231">
        <f>SUM(J15:J46)</f>
        <v>236</v>
      </c>
      <c r="K47" s="231">
        <f>SUM(K15:K46)</f>
        <v>210</v>
      </c>
      <c r="L47" s="116"/>
      <c r="M47" s="101">
        <f>SUM(M15:M46)</f>
        <v>0</v>
      </c>
      <c r="Q47" s="231">
        <f>SUM(Q15:Q46)</f>
        <v>236</v>
      </c>
      <c r="R47" s="231">
        <f>SUM(R15:R46)</f>
        <v>210</v>
      </c>
      <c r="S47" s="116"/>
      <c r="T47" s="101">
        <f>SUM(T15:T46)</f>
        <v>0</v>
      </c>
      <c r="X47" s="231">
        <f>SUM(X15:X46)</f>
        <v>236</v>
      </c>
      <c r="Y47" s="231">
        <f>SUM(Y15:Y46)</f>
        <v>210</v>
      </c>
      <c r="Z47" s="116"/>
      <c r="AA47" s="101">
        <f>SUM(AA15:AA46)</f>
        <v>0</v>
      </c>
      <c r="AB47" s="227"/>
      <c r="AE47" s="231">
        <f>SUM(AE15:AE46)</f>
        <v>236</v>
      </c>
      <c r="AF47" s="231">
        <f>SUM(AF15:AF46)</f>
        <v>210</v>
      </c>
      <c r="AG47" s="116"/>
      <c r="AH47" s="101">
        <f>SUM(AH15:AH46)</f>
        <v>0</v>
      </c>
      <c r="AI47" s="365"/>
      <c r="AL47" s="231">
        <f>SUM(AL15:AL46)</f>
        <v>236</v>
      </c>
      <c r="AM47" s="231">
        <f>SUM(AM15:AM46)</f>
        <v>210</v>
      </c>
      <c r="AN47" s="116"/>
      <c r="AO47" s="101">
        <f>SUM(AO15:AO46)</f>
        <v>0</v>
      </c>
      <c r="AS47" s="231">
        <f>SUM(AS15:AS46)</f>
        <v>236</v>
      </c>
      <c r="AT47" s="231">
        <f>SUM(AT15:AT46)</f>
        <v>210</v>
      </c>
      <c r="AU47" s="116"/>
      <c r="AV47" s="101">
        <f>SUM(AV15:AV46)</f>
        <v>0</v>
      </c>
      <c r="AZ47" s="231">
        <f>SUM(AZ15:AZ46)</f>
        <v>236</v>
      </c>
      <c r="BA47" s="231">
        <f>SUM(BA15:BA46)</f>
        <v>210</v>
      </c>
      <c r="BB47" s="116"/>
      <c r="BC47" s="101">
        <f>SUM(BC15:BC46)</f>
        <v>0</v>
      </c>
      <c r="BG47" s="231">
        <f>SUM(BG15:BG46)</f>
        <v>0</v>
      </c>
      <c r="BH47" s="231">
        <f>SUM(BH15:BH46)</f>
        <v>210</v>
      </c>
      <c r="BI47" s="116"/>
      <c r="BJ47" s="101">
        <f>SUM(BJ15:BJ46)</f>
        <v>0</v>
      </c>
    </row>
    <row r="50" spans="1:32" x14ac:dyDescent="0.25">
      <c r="D50" s="155" t="s">
        <v>36</v>
      </c>
      <c r="E50">
        <f>SUM(E52:E307)</f>
        <v>1890</v>
      </c>
      <c r="G50" s="155"/>
    </row>
    <row r="51" spans="1:32" ht="26.5" thickBot="1" x14ac:dyDescent="0.35">
      <c r="A51" s="237" t="s">
        <v>302</v>
      </c>
      <c r="B51" s="155" t="s">
        <v>303</v>
      </c>
      <c r="C51" s="155" t="s">
        <v>304</v>
      </c>
      <c r="D51" s="149">
        <f>SUM(D52:D307)</f>
        <v>210</v>
      </c>
      <c r="E51" s="484" t="s">
        <v>431</v>
      </c>
      <c r="F51" s="484"/>
      <c r="G51" s="515" t="s">
        <v>446</v>
      </c>
    </row>
    <row r="52" spans="1:32" x14ac:dyDescent="0.25">
      <c r="A52" s="211">
        <v>11</v>
      </c>
      <c r="B52" s="451"/>
      <c r="C52" s="454">
        <v>0</v>
      </c>
      <c r="D52" s="1">
        <f>IFERROR(INDEX(BH$15:BH$46,MATCH(A52,BE$15:BE$46,0)),0)</f>
        <v>0</v>
      </c>
      <c r="E52" s="2">
        <f>SUM(D52+C52,F52)</f>
        <v>0</v>
      </c>
      <c r="F52" s="1"/>
      <c r="G52" s="513">
        <v>11</v>
      </c>
      <c r="H52">
        <f>IFERROR(MATCH(I52,G$52:G$85,0),"")</f>
        <v>1</v>
      </c>
      <c r="I52">
        <v>11</v>
      </c>
      <c r="J52" t="s">
        <v>7</v>
      </c>
      <c r="M52">
        <v>33</v>
      </c>
      <c r="N52" t="s">
        <v>6</v>
      </c>
      <c r="Q52">
        <v>33</v>
      </c>
      <c r="R52" t="s">
        <v>6</v>
      </c>
      <c r="T52">
        <v>41</v>
      </c>
      <c r="U52" t="s">
        <v>11</v>
      </c>
      <c r="W52" s="98">
        <v>120</v>
      </c>
      <c r="X52" t="s">
        <v>11</v>
      </c>
      <c r="AA52" s="98">
        <v>120</v>
      </c>
      <c r="AB52" t="s">
        <v>11</v>
      </c>
      <c r="AE52" s="98">
        <v>120</v>
      </c>
      <c r="AF52" t="s">
        <v>11</v>
      </c>
    </row>
    <row r="53" spans="1:32" x14ac:dyDescent="0.25">
      <c r="A53" s="212">
        <v>16</v>
      </c>
      <c r="B53" s="408">
        <v>11</v>
      </c>
      <c r="C53" s="447">
        <v>0</v>
      </c>
      <c r="D53" s="1">
        <f t="shared" ref="D53:D116" si="90">IFERROR(INDEX(BH$15:BH$46,MATCH(A53,BE$15:BE$46,0)),0)</f>
        <v>0</v>
      </c>
      <c r="E53" s="2">
        <f t="shared" ref="E53:E116" si="91">SUM(D53+C53,F53)</f>
        <v>0</v>
      </c>
      <c r="F53" s="1"/>
      <c r="G53" s="512">
        <v>41</v>
      </c>
      <c r="H53" t="str">
        <f t="shared" ref="H53:H116" si="92">IFERROR(MATCH(I53,G$52:G$85,0),"")</f>
        <v/>
      </c>
      <c r="I53">
        <v>16</v>
      </c>
      <c r="J53" t="s">
        <v>7</v>
      </c>
      <c r="M53">
        <v>41</v>
      </c>
      <c r="N53" t="s">
        <v>11</v>
      </c>
      <c r="Q53">
        <v>41</v>
      </c>
      <c r="R53" t="s">
        <v>11</v>
      </c>
      <c r="T53">
        <v>120</v>
      </c>
      <c r="U53" t="s">
        <v>11</v>
      </c>
      <c r="W53" s="195">
        <v>148</v>
      </c>
      <c r="X53" t="s">
        <v>11</v>
      </c>
      <c r="AA53" s="98">
        <v>330</v>
      </c>
      <c r="AB53" t="s">
        <v>11</v>
      </c>
      <c r="AE53" s="98">
        <v>330</v>
      </c>
      <c r="AF53" t="s">
        <v>11</v>
      </c>
    </row>
    <row r="54" spans="1:32" x14ac:dyDescent="0.25">
      <c r="A54" s="212">
        <v>20</v>
      </c>
      <c r="B54" s="408">
        <v>3</v>
      </c>
      <c r="C54" s="447">
        <v>0</v>
      </c>
      <c r="D54" s="1">
        <f t="shared" si="90"/>
        <v>0</v>
      </c>
      <c r="E54" s="2">
        <f t="shared" si="91"/>
        <v>0</v>
      </c>
      <c r="F54" s="1"/>
      <c r="G54" s="512">
        <v>48</v>
      </c>
      <c r="H54" t="str">
        <f t="shared" si="92"/>
        <v/>
      </c>
      <c r="I54">
        <v>20</v>
      </c>
      <c r="J54" t="s">
        <v>7</v>
      </c>
      <c r="M54">
        <v>67</v>
      </c>
      <c r="N54" t="s">
        <v>5</v>
      </c>
      <c r="Q54">
        <v>120</v>
      </c>
      <c r="R54" t="s">
        <v>11</v>
      </c>
      <c r="T54">
        <v>148</v>
      </c>
      <c r="U54" t="s">
        <v>11</v>
      </c>
      <c r="W54" s="195">
        <v>195</v>
      </c>
      <c r="X54" t="s">
        <v>11</v>
      </c>
      <c r="AA54" s="151">
        <v>1086</v>
      </c>
      <c r="AB54" t="s">
        <v>11</v>
      </c>
      <c r="AE54" s="151">
        <v>2481</v>
      </c>
      <c r="AF54" t="s">
        <v>11</v>
      </c>
    </row>
    <row r="55" spans="1:32" x14ac:dyDescent="0.25">
      <c r="A55" s="212">
        <v>25</v>
      </c>
      <c r="B55" s="408">
        <v>14</v>
      </c>
      <c r="C55" s="447">
        <v>0</v>
      </c>
      <c r="D55" s="1">
        <f t="shared" si="90"/>
        <v>0</v>
      </c>
      <c r="E55" s="2">
        <f t="shared" si="91"/>
        <v>0</v>
      </c>
      <c r="F55" s="1"/>
      <c r="G55" s="512">
        <v>68</v>
      </c>
      <c r="H55" t="str">
        <f t="shared" si="92"/>
        <v/>
      </c>
      <c r="I55">
        <v>25</v>
      </c>
      <c r="J55" t="s">
        <v>7</v>
      </c>
      <c r="M55">
        <v>85</v>
      </c>
      <c r="N55" t="s">
        <v>5</v>
      </c>
      <c r="Q55">
        <v>133</v>
      </c>
      <c r="R55" t="s">
        <v>6</v>
      </c>
      <c r="T55">
        <v>188</v>
      </c>
      <c r="U55" t="s">
        <v>11</v>
      </c>
      <c r="W55" s="98">
        <v>330</v>
      </c>
      <c r="X55" t="s">
        <v>11</v>
      </c>
      <c r="AA55" s="98">
        <v>1405</v>
      </c>
      <c r="AB55" t="s">
        <v>11</v>
      </c>
      <c r="AE55" s="98"/>
    </row>
    <row r="56" spans="1:32" x14ac:dyDescent="0.25">
      <c r="A56" s="212">
        <v>27</v>
      </c>
      <c r="B56" s="408">
        <v>14</v>
      </c>
      <c r="C56" s="446">
        <v>0</v>
      </c>
      <c r="D56" s="1">
        <f t="shared" si="90"/>
        <v>0</v>
      </c>
      <c r="E56" s="2">
        <f t="shared" si="91"/>
        <v>0</v>
      </c>
      <c r="F56" s="1"/>
      <c r="G56" s="512">
        <v>188</v>
      </c>
      <c r="H56" t="str">
        <f t="shared" si="92"/>
        <v/>
      </c>
      <c r="I56">
        <v>27</v>
      </c>
      <c r="J56" t="s">
        <v>7</v>
      </c>
      <c r="M56">
        <v>120</v>
      </c>
      <c r="N56" t="s">
        <v>11</v>
      </c>
      <c r="Q56">
        <v>148</v>
      </c>
      <c r="R56" t="s">
        <v>11</v>
      </c>
      <c r="S56" s="155"/>
      <c r="T56">
        <v>195</v>
      </c>
      <c r="U56" t="s">
        <v>11</v>
      </c>
      <c r="W56" s="98">
        <v>364</v>
      </c>
      <c r="X56" t="s">
        <v>11</v>
      </c>
      <c r="AA56" s="98">
        <v>1690</v>
      </c>
      <c r="AB56" t="s">
        <v>11</v>
      </c>
    </row>
    <row r="57" spans="1:32" x14ac:dyDescent="0.25">
      <c r="A57" s="212">
        <v>33</v>
      </c>
      <c r="B57" s="408">
        <v>14</v>
      </c>
      <c r="C57" s="446">
        <v>20</v>
      </c>
      <c r="D57" s="1">
        <f t="shared" si="90"/>
        <v>0</v>
      </c>
      <c r="E57" s="2">
        <f t="shared" si="91"/>
        <v>20</v>
      </c>
      <c r="F57" s="1"/>
      <c r="G57" s="512">
        <v>287</v>
      </c>
      <c r="H57" t="str">
        <f t="shared" si="92"/>
        <v/>
      </c>
      <c r="I57">
        <v>33</v>
      </c>
      <c r="J57" t="s">
        <v>6</v>
      </c>
      <c r="M57">
        <v>133</v>
      </c>
      <c r="N57" t="s">
        <v>6</v>
      </c>
      <c r="Q57">
        <v>180</v>
      </c>
      <c r="R57" t="s">
        <v>6</v>
      </c>
      <c r="T57">
        <v>217</v>
      </c>
      <c r="U57" t="s">
        <v>11</v>
      </c>
      <c r="W57" s="98">
        <v>987</v>
      </c>
      <c r="X57" t="s">
        <v>11</v>
      </c>
      <c r="AA57" s="98">
        <v>2056</v>
      </c>
      <c r="AB57" t="s">
        <v>11</v>
      </c>
    </row>
    <row r="58" spans="1:32" x14ac:dyDescent="0.25">
      <c r="A58" s="212">
        <v>41</v>
      </c>
      <c r="B58" s="408"/>
      <c r="C58" s="446">
        <v>0</v>
      </c>
      <c r="D58" s="1">
        <f t="shared" si="90"/>
        <v>0</v>
      </c>
      <c r="E58" s="2">
        <f t="shared" si="91"/>
        <v>0</v>
      </c>
      <c r="F58" s="1"/>
      <c r="G58" s="512">
        <v>329</v>
      </c>
      <c r="H58">
        <f t="shared" si="92"/>
        <v>2</v>
      </c>
      <c r="I58">
        <v>41</v>
      </c>
      <c r="J58" t="s">
        <v>11</v>
      </c>
      <c r="M58">
        <v>148</v>
      </c>
      <c r="N58" t="s">
        <v>11</v>
      </c>
      <c r="Q58">
        <v>188</v>
      </c>
      <c r="R58" t="s">
        <v>11</v>
      </c>
      <c r="T58">
        <v>330</v>
      </c>
      <c r="U58" t="s">
        <v>11</v>
      </c>
      <c r="W58" s="195">
        <v>1065</v>
      </c>
      <c r="X58" t="s">
        <v>11</v>
      </c>
      <c r="AA58" s="151">
        <v>2481</v>
      </c>
      <c r="AB58" t="s">
        <v>11</v>
      </c>
    </row>
    <row r="59" spans="1:32" ht="13" thickBot="1" x14ac:dyDescent="0.3">
      <c r="A59" s="212">
        <v>45</v>
      </c>
      <c r="B59" s="408">
        <v>10</v>
      </c>
      <c r="C59" s="447">
        <v>0</v>
      </c>
      <c r="D59" s="1">
        <f t="shared" si="90"/>
        <v>0</v>
      </c>
      <c r="E59" s="2">
        <f t="shared" si="91"/>
        <v>0</v>
      </c>
      <c r="F59" s="1"/>
      <c r="G59" s="514">
        <v>1058</v>
      </c>
      <c r="H59" t="str">
        <f t="shared" si="92"/>
        <v/>
      </c>
      <c r="I59">
        <v>45</v>
      </c>
      <c r="J59" t="s">
        <v>7</v>
      </c>
      <c r="M59">
        <v>172</v>
      </c>
      <c r="N59" t="s">
        <v>5</v>
      </c>
      <c r="Q59">
        <v>193</v>
      </c>
      <c r="R59" t="s">
        <v>6</v>
      </c>
      <c r="T59">
        <v>364</v>
      </c>
      <c r="U59" t="s">
        <v>11</v>
      </c>
      <c r="W59" s="151">
        <v>1086</v>
      </c>
      <c r="X59" t="s">
        <v>11</v>
      </c>
      <c r="AA59" s="98">
        <v>3015</v>
      </c>
      <c r="AB59" t="s">
        <v>11</v>
      </c>
    </row>
    <row r="60" spans="1:32" x14ac:dyDescent="0.25">
      <c r="A60" s="212">
        <v>48</v>
      </c>
      <c r="B60" s="408"/>
      <c r="C60" s="447">
        <v>0</v>
      </c>
      <c r="D60" s="1">
        <f t="shared" si="90"/>
        <v>0</v>
      </c>
      <c r="E60" s="2">
        <f t="shared" si="91"/>
        <v>0</v>
      </c>
      <c r="F60" s="1"/>
      <c r="G60" s="512">
        <v>1086</v>
      </c>
      <c r="H60">
        <f t="shared" si="92"/>
        <v>3</v>
      </c>
      <c r="I60">
        <v>48</v>
      </c>
      <c r="J60" t="s">
        <v>7</v>
      </c>
      <c r="M60">
        <v>175</v>
      </c>
      <c r="N60" t="s">
        <v>5</v>
      </c>
      <c r="Q60">
        <v>195</v>
      </c>
      <c r="R60" t="s">
        <v>11</v>
      </c>
      <c r="T60">
        <v>379</v>
      </c>
      <c r="U60" t="s">
        <v>11</v>
      </c>
      <c r="W60" s="98">
        <v>1197</v>
      </c>
      <c r="X60" t="s">
        <v>11</v>
      </c>
    </row>
    <row r="61" spans="1:32" x14ac:dyDescent="0.25">
      <c r="A61" s="212">
        <v>57</v>
      </c>
      <c r="B61" s="408">
        <v>10</v>
      </c>
      <c r="C61" s="447">
        <v>0</v>
      </c>
      <c r="D61" s="1">
        <f t="shared" si="90"/>
        <v>0</v>
      </c>
      <c r="E61" s="2">
        <f t="shared" si="91"/>
        <v>0</v>
      </c>
      <c r="F61" s="1"/>
      <c r="G61" s="512">
        <v>1296</v>
      </c>
      <c r="H61" t="str">
        <f t="shared" si="92"/>
        <v/>
      </c>
      <c r="I61">
        <v>57</v>
      </c>
      <c r="J61" t="s">
        <v>7</v>
      </c>
      <c r="M61">
        <v>179</v>
      </c>
      <c r="N61" t="s">
        <v>5</v>
      </c>
      <c r="Q61">
        <v>217</v>
      </c>
      <c r="R61" t="s">
        <v>11</v>
      </c>
      <c r="T61">
        <v>694</v>
      </c>
      <c r="U61" t="s">
        <v>11</v>
      </c>
      <c r="W61" s="195">
        <v>1405</v>
      </c>
      <c r="X61" t="s">
        <v>11</v>
      </c>
    </row>
    <row r="62" spans="1:32" x14ac:dyDescent="0.25">
      <c r="A62" s="212">
        <v>67</v>
      </c>
      <c r="B62" s="408">
        <v>14</v>
      </c>
      <c r="C62" s="447">
        <v>10</v>
      </c>
      <c r="D62" s="1">
        <f t="shared" si="90"/>
        <v>0</v>
      </c>
      <c r="E62" s="2">
        <f t="shared" si="91"/>
        <v>10</v>
      </c>
      <c r="F62" s="1"/>
      <c r="G62" s="512">
        <v>1369</v>
      </c>
      <c r="H62" t="str">
        <f t="shared" si="92"/>
        <v/>
      </c>
      <c r="I62">
        <v>67</v>
      </c>
      <c r="J62" t="s">
        <v>5</v>
      </c>
      <c r="M62">
        <v>180</v>
      </c>
      <c r="N62" t="s">
        <v>6</v>
      </c>
      <c r="Q62">
        <v>230</v>
      </c>
      <c r="R62" t="s">
        <v>6</v>
      </c>
      <c r="T62">
        <v>987</v>
      </c>
      <c r="U62" t="s">
        <v>11</v>
      </c>
      <c r="W62" s="98">
        <v>1678</v>
      </c>
      <c r="X62" t="s">
        <v>11</v>
      </c>
    </row>
    <row r="63" spans="1:32" x14ac:dyDescent="0.25">
      <c r="A63" s="212">
        <v>68</v>
      </c>
      <c r="B63" s="408"/>
      <c r="C63" s="446">
        <v>0</v>
      </c>
      <c r="D63" s="1">
        <f t="shared" si="90"/>
        <v>0</v>
      </c>
      <c r="E63" s="2">
        <f t="shared" si="91"/>
        <v>0</v>
      </c>
      <c r="F63" s="1"/>
      <c r="G63" s="512">
        <v>1511</v>
      </c>
      <c r="H63">
        <f t="shared" si="92"/>
        <v>4</v>
      </c>
      <c r="I63">
        <v>68</v>
      </c>
      <c r="J63" t="s">
        <v>7</v>
      </c>
      <c r="M63">
        <v>188</v>
      </c>
      <c r="N63" t="s">
        <v>11</v>
      </c>
      <c r="Q63">
        <v>233</v>
      </c>
      <c r="R63" t="s">
        <v>6</v>
      </c>
      <c r="T63">
        <v>1065</v>
      </c>
      <c r="U63" t="s">
        <v>11</v>
      </c>
      <c r="W63" s="98">
        <v>1690</v>
      </c>
      <c r="X63" t="s">
        <v>11</v>
      </c>
    </row>
    <row r="64" spans="1:32" x14ac:dyDescent="0.25">
      <c r="A64" s="212">
        <v>70</v>
      </c>
      <c r="B64" s="408"/>
      <c r="C64" s="446">
        <v>0</v>
      </c>
      <c r="D64" s="1">
        <f t="shared" si="90"/>
        <v>0</v>
      </c>
      <c r="E64" s="2">
        <f t="shared" si="91"/>
        <v>0</v>
      </c>
      <c r="F64" s="1"/>
      <c r="G64" s="512">
        <v>1736</v>
      </c>
      <c r="H64" t="str">
        <f t="shared" si="92"/>
        <v/>
      </c>
      <c r="I64">
        <v>70</v>
      </c>
      <c r="J64" t="s">
        <v>7</v>
      </c>
      <c r="M64">
        <v>193</v>
      </c>
      <c r="N64" t="s">
        <v>6</v>
      </c>
      <c r="Q64">
        <v>254</v>
      </c>
      <c r="R64" t="s">
        <v>6</v>
      </c>
      <c r="S64" s="155"/>
      <c r="T64">
        <v>1086</v>
      </c>
      <c r="U64" t="s">
        <v>11</v>
      </c>
      <c r="W64" s="98">
        <v>2056</v>
      </c>
      <c r="X64" t="s">
        <v>11</v>
      </c>
    </row>
    <row r="65" spans="1:30" ht="13" thickBot="1" x14ac:dyDescent="0.3">
      <c r="A65" s="212">
        <v>74</v>
      </c>
      <c r="B65" s="408">
        <v>9</v>
      </c>
      <c r="C65" s="446">
        <v>0</v>
      </c>
      <c r="D65" s="1">
        <f t="shared" si="90"/>
        <v>0</v>
      </c>
      <c r="E65" s="2">
        <f t="shared" si="91"/>
        <v>0</v>
      </c>
      <c r="F65" s="1"/>
      <c r="G65" s="514">
        <v>1746</v>
      </c>
      <c r="H65" t="str">
        <f t="shared" si="92"/>
        <v/>
      </c>
      <c r="I65">
        <v>74</v>
      </c>
      <c r="J65" t="s">
        <v>7</v>
      </c>
      <c r="M65">
        <v>195</v>
      </c>
      <c r="N65" t="s">
        <v>11</v>
      </c>
      <c r="Q65">
        <v>329</v>
      </c>
      <c r="R65" t="s">
        <v>6</v>
      </c>
      <c r="T65">
        <v>1197</v>
      </c>
      <c r="U65" t="s">
        <v>11</v>
      </c>
      <c r="W65" s="151">
        <v>2481</v>
      </c>
      <c r="X65" t="s">
        <v>11</v>
      </c>
    </row>
    <row r="66" spans="1:30" x14ac:dyDescent="0.25">
      <c r="A66" s="212">
        <v>85</v>
      </c>
      <c r="B66" s="408">
        <v>5</v>
      </c>
      <c r="C66" s="446">
        <v>10</v>
      </c>
      <c r="D66" s="1">
        <f t="shared" si="90"/>
        <v>0</v>
      </c>
      <c r="E66" s="2">
        <f t="shared" si="91"/>
        <v>10</v>
      </c>
      <c r="F66" s="1"/>
      <c r="G66" s="512">
        <v>1885</v>
      </c>
      <c r="H66" t="str">
        <f t="shared" si="92"/>
        <v/>
      </c>
      <c r="I66">
        <v>85</v>
      </c>
      <c r="J66" t="s">
        <v>5</v>
      </c>
      <c r="M66">
        <v>217</v>
      </c>
      <c r="N66" t="s">
        <v>11</v>
      </c>
      <c r="Q66">
        <v>330</v>
      </c>
      <c r="R66" t="s">
        <v>11</v>
      </c>
      <c r="T66">
        <v>1405</v>
      </c>
      <c r="U66" t="s">
        <v>11</v>
      </c>
      <c r="W66" s="151">
        <v>2990</v>
      </c>
      <c r="X66" t="s">
        <v>11</v>
      </c>
      <c r="AA66" s="98"/>
      <c r="AB66" s="98"/>
      <c r="AC66" s="151"/>
      <c r="AD66" s="98"/>
    </row>
    <row r="67" spans="1:30" x14ac:dyDescent="0.25">
      <c r="A67" s="212">
        <v>107</v>
      </c>
      <c r="B67" s="408">
        <v>5</v>
      </c>
      <c r="C67" s="447">
        <v>0</v>
      </c>
      <c r="D67" s="1">
        <f t="shared" si="90"/>
        <v>0</v>
      </c>
      <c r="E67" s="2">
        <f t="shared" si="91"/>
        <v>0</v>
      </c>
      <c r="F67" s="1"/>
      <c r="G67" s="512">
        <v>1923</v>
      </c>
      <c r="H67" t="str">
        <f t="shared" si="92"/>
        <v/>
      </c>
      <c r="I67">
        <v>107</v>
      </c>
      <c r="J67" t="s">
        <v>7</v>
      </c>
      <c r="M67">
        <v>230</v>
      </c>
      <c r="N67" t="s">
        <v>6</v>
      </c>
      <c r="Q67">
        <v>364</v>
      </c>
      <c r="R67" t="s">
        <v>11</v>
      </c>
      <c r="T67">
        <v>1501</v>
      </c>
      <c r="U67" t="s">
        <v>11</v>
      </c>
      <c r="W67" s="98">
        <v>3015</v>
      </c>
      <c r="X67" t="s">
        <v>11</v>
      </c>
      <c r="AA67" s="195"/>
      <c r="AB67" s="195"/>
      <c r="AC67" s="195"/>
      <c r="AD67" s="195"/>
    </row>
    <row r="68" spans="1:30" x14ac:dyDescent="0.25">
      <c r="A68" s="212">
        <v>111</v>
      </c>
      <c r="B68" s="408">
        <v>7</v>
      </c>
      <c r="C68" s="447">
        <v>0</v>
      </c>
      <c r="D68" s="1">
        <f t="shared" si="90"/>
        <v>0</v>
      </c>
      <c r="E68" s="2">
        <f t="shared" si="91"/>
        <v>0</v>
      </c>
      <c r="F68" s="1"/>
      <c r="G68" s="512">
        <v>2471</v>
      </c>
      <c r="H68" t="str">
        <f t="shared" si="92"/>
        <v/>
      </c>
      <c r="I68">
        <v>111</v>
      </c>
      <c r="J68" t="s">
        <v>7</v>
      </c>
      <c r="M68">
        <v>233</v>
      </c>
      <c r="N68" t="s">
        <v>6</v>
      </c>
      <c r="Q68">
        <v>379</v>
      </c>
      <c r="R68" t="s">
        <v>11</v>
      </c>
      <c r="T68">
        <v>1511</v>
      </c>
      <c r="U68" t="s">
        <v>11</v>
      </c>
      <c r="AA68" s="195"/>
      <c r="AB68" s="195"/>
      <c r="AC68" s="195"/>
      <c r="AD68" s="195"/>
    </row>
    <row r="69" spans="1:30" x14ac:dyDescent="0.25">
      <c r="A69" s="131">
        <v>118</v>
      </c>
      <c r="B69" s="408">
        <v>15</v>
      </c>
      <c r="C69" s="446">
        <v>0</v>
      </c>
      <c r="D69" s="1">
        <f t="shared" si="90"/>
        <v>0</v>
      </c>
      <c r="E69" s="2">
        <f t="shared" si="91"/>
        <v>0</v>
      </c>
      <c r="F69" s="1"/>
      <c r="G69" s="512">
        <v>2883</v>
      </c>
      <c r="H69" t="str">
        <f t="shared" si="92"/>
        <v/>
      </c>
      <c r="I69">
        <v>118</v>
      </c>
      <c r="J69" t="s">
        <v>7</v>
      </c>
      <c r="M69">
        <v>254</v>
      </c>
      <c r="N69" t="s">
        <v>6</v>
      </c>
      <c r="Q69">
        <v>494</v>
      </c>
      <c r="R69" t="s">
        <v>6</v>
      </c>
      <c r="T69">
        <v>1678</v>
      </c>
      <c r="U69" t="s">
        <v>11</v>
      </c>
      <c r="AA69" s="98"/>
      <c r="AB69" s="98"/>
      <c r="AC69" s="151"/>
      <c r="AD69" s="98"/>
    </row>
    <row r="70" spans="1:30" x14ac:dyDescent="0.25">
      <c r="A70" s="212">
        <v>120</v>
      </c>
      <c r="B70" s="408">
        <v>2</v>
      </c>
      <c r="C70" s="446">
        <v>30</v>
      </c>
      <c r="D70" s="1">
        <f t="shared" si="90"/>
        <v>30</v>
      </c>
      <c r="E70" s="2">
        <f t="shared" si="91"/>
        <v>60</v>
      </c>
      <c r="F70" s="1"/>
      <c r="G70" s="512">
        <v>2907</v>
      </c>
      <c r="H70" t="str">
        <f t="shared" si="92"/>
        <v/>
      </c>
      <c r="I70">
        <v>120</v>
      </c>
      <c r="J70" t="s">
        <v>11</v>
      </c>
      <c r="M70">
        <v>287</v>
      </c>
      <c r="N70" t="s">
        <v>5</v>
      </c>
      <c r="Q70">
        <v>558</v>
      </c>
      <c r="R70" t="s">
        <v>6</v>
      </c>
      <c r="T70">
        <v>1690</v>
      </c>
      <c r="U70" t="s">
        <v>11</v>
      </c>
      <c r="AA70" s="98"/>
      <c r="AB70" s="98"/>
      <c r="AC70" s="98"/>
      <c r="AD70" s="98"/>
    </row>
    <row r="71" spans="1:30" x14ac:dyDescent="0.25">
      <c r="A71" s="131">
        <v>125</v>
      </c>
      <c r="B71" s="408">
        <v>12</v>
      </c>
      <c r="C71" s="446">
        <v>0</v>
      </c>
      <c r="D71" s="1">
        <f t="shared" si="90"/>
        <v>0</v>
      </c>
      <c r="E71" s="2">
        <f t="shared" si="91"/>
        <v>0</v>
      </c>
      <c r="F71" s="1"/>
      <c r="G71" s="512">
        <v>2990</v>
      </c>
      <c r="H71" t="str">
        <f t="shared" si="92"/>
        <v/>
      </c>
      <c r="I71">
        <v>125</v>
      </c>
      <c r="J71" t="s">
        <v>7</v>
      </c>
      <c r="M71">
        <v>294</v>
      </c>
      <c r="N71" t="s">
        <v>5</v>
      </c>
      <c r="Q71">
        <v>694</v>
      </c>
      <c r="R71" t="s">
        <v>11</v>
      </c>
      <c r="T71">
        <v>1986</v>
      </c>
      <c r="U71" t="s">
        <v>11</v>
      </c>
      <c r="AA71" s="98"/>
      <c r="AB71" s="98"/>
      <c r="AC71" s="98"/>
      <c r="AD71" s="98"/>
    </row>
    <row r="72" spans="1:30" x14ac:dyDescent="0.25">
      <c r="A72" s="131">
        <v>133</v>
      </c>
      <c r="B72" s="408">
        <v>16</v>
      </c>
      <c r="C72" s="446">
        <v>15</v>
      </c>
      <c r="D72" s="1">
        <f t="shared" si="90"/>
        <v>0</v>
      </c>
      <c r="E72" s="2">
        <f t="shared" si="91"/>
        <v>15</v>
      </c>
      <c r="F72" s="1"/>
      <c r="G72" s="512">
        <v>3360</v>
      </c>
      <c r="H72" t="str">
        <f t="shared" si="92"/>
        <v/>
      </c>
      <c r="I72">
        <v>133</v>
      </c>
      <c r="J72" t="s">
        <v>6</v>
      </c>
      <c r="M72">
        <v>319</v>
      </c>
      <c r="N72" t="s">
        <v>5</v>
      </c>
      <c r="Q72">
        <v>708</v>
      </c>
      <c r="R72" t="s">
        <v>6</v>
      </c>
      <c r="T72">
        <v>2052</v>
      </c>
      <c r="U72" t="s">
        <v>11</v>
      </c>
      <c r="AA72" s="98"/>
      <c r="AB72" s="98"/>
      <c r="AC72" s="151"/>
      <c r="AD72" s="98"/>
    </row>
    <row r="73" spans="1:30" x14ac:dyDescent="0.25">
      <c r="A73" s="131">
        <v>135</v>
      </c>
      <c r="B73" s="408">
        <v>5</v>
      </c>
      <c r="C73" s="447">
        <v>0</v>
      </c>
      <c r="D73" s="1">
        <f t="shared" si="90"/>
        <v>0</v>
      </c>
      <c r="E73" s="2">
        <f t="shared" si="91"/>
        <v>0</v>
      </c>
      <c r="F73" s="1"/>
      <c r="G73" s="512">
        <v>3452</v>
      </c>
      <c r="H73" t="str">
        <f t="shared" si="92"/>
        <v/>
      </c>
      <c r="I73">
        <v>135</v>
      </c>
      <c r="J73" t="s">
        <v>7</v>
      </c>
      <c r="M73">
        <v>329</v>
      </c>
      <c r="N73" t="s">
        <v>6</v>
      </c>
      <c r="Q73">
        <v>876</v>
      </c>
      <c r="R73" t="s">
        <v>6</v>
      </c>
      <c r="T73">
        <v>2056</v>
      </c>
      <c r="U73" t="s">
        <v>11</v>
      </c>
      <c r="AA73" s="98"/>
      <c r="AB73" s="98"/>
      <c r="AC73" s="98"/>
      <c r="AD73" s="98"/>
    </row>
    <row r="74" spans="1:30" x14ac:dyDescent="0.25">
      <c r="A74" s="131">
        <v>148</v>
      </c>
      <c r="B74" s="408">
        <v>16</v>
      </c>
      <c r="C74" s="446">
        <v>30</v>
      </c>
      <c r="D74" s="1">
        <f t="shared" si="90"/>
        <v>10</v>
      </c>
      <c r="E74" s="2">
        <f t="shared" si="91"/>
        <v>40</v>
      </c>
      <c r="F74" s="1"/>
      <c r="G74" s="512">
        <v>3688</v>
      </c>
      <c r="H74" t="str">
        <f t="shared" si="92"/>
        <v/>
      </c>
      <c r="I74">
        <v>148</v>
      </c>
      <c r="J74" t="s">
        <v>11</v>
      </c>
      <c r="M74">
        <v>330</v>
      </c>
      <c r="N74" t="s">
        <v>11</v>
      </c>
      <c r="Q74">
        <v>910</v>
      </c>
      <c r="R74" t="s">
        <v>6</v>
      </c>
      <c r="T74">
        <v>2122</v>
      </c>
      <c r="U74" t="s">
        <v>11</v>
      </c>
    </row>
    <row r="75" spans="1:30" x14ac:dyDescent="0.25">
      <c r="A75" s="131">
        <v>166</v>
      </c>
      <c r="B75" s="408">
        <v>16</v>
      </c>
      <c r="C75" s="447">
        <v>0</v>
      </c>
      <c r="D75" s="1">
        <f t="shared" si="90"/>
        <v>0</v>
      </c>
      <c r="E75" s="2">
        <f t="shared" si="91"/>
        <v>0</v>
      </c>
      <c r="F75" s="1"/>
      <c r="G75" s="512">
        <v>4061</v>
      </c>
      <c r="H75" t="str">
        <f t="shared" si="92"/>
        <v/>
      </c>
      <c r="I75">
        <v>166</v>
      </c>
      <c r="J75" t="s">
        <v>7</v>
      </c>
      <c r="M75">
        <v>341</v>
      </c>
      <c r="N75" t="s">
        <v>5</v>
      </c>
      <c r="Q75">
        <v>971</v>
      </c>
      <c r="R75" t="s">
        <v>6</v>
      </c>
      <c r="T75">
        <v>2481</v>
      </c>
      <c r="U75" t="s">
        <v>11</v>
      </c>
    </row>
    <row r="76" spans="1:30" x14ac:dyDescent="0.25">
      <c r="A76" s="131">
        <v>172</v>
      </c>
      <c r="B76" s="408"/>
      <c r="C76" s="447">
        <v>0</v>
      </c>
      <c r="D76" s="1">
        <f t="shared" si="90"/>
        <v>0</v>
      </c>
      <c r="E76" s="2">
        <f t="shared" si="91"/>
        <v>0</v>
      </c>
      <c r="F76" s="1"/>
      <c r="G76" s="512">
        <v>4362</v>
      </c>
      <c r="H76" t="str">
        <f t="shared" si="92"/>
        <v/>
      </c>
      <c r="I76">
        <v>172</v>
      </c>
      <c r="J76" t="s">
        <v>5</v>
      </c>
      <c r="M76">
        <v>346</v>
      </c>
      <c r="N76" t="s">
        <v>5</v>
      </c>
      <c r="Q76">
        <v>987</v>
      </c>
      <c r="R76" t="s">
        <v>11</v>
      </c>
      <c r="T76">
        <v>2990</v>
      </c>
      <c r="U76" t="s">
        <v>11</v>
      </c>
    </row>
    <row r="77" spans="1:30" x14ac:dyDescent="0.25">
      <c r="A77" s="131">
        <v>175</v>
      </c>
      <c r="B77" s="408">
        <v>13</v>
      </c>
      <c r="C77" s="446">
        <v>10</v>
      </c>
      <c r="D77" s="1">
        <f t="shared" si="90"/>
        <v>0</v>
      </c>
      <c r="E77" s="2">
        <f t="shared" si="91"/>
        <v>10</v>
      </c>
      <c r="F77" s="1"/>
      <c r="G77" s="512">
        <v>4525</v>
      </c>
      <c r="H77" t="str">
        <f t="shared" si="92"/>
        <v/>
      </c>
      <c r="I77">
        <v>175</v>
      </c>
      <c r="J77" t="s">
        <v>5</v>
      </c>
      <c r="M77">
        <v>364</v>
      </c>
      <c r="N77" t="s">
        <v>11</v>
      </c>
      <c r="Q77">
        <v>999</v>
      </c>
      <c r="R77" t="s">
        <v>6</v>
      </c>
      <c r="T77">
        <v>3015</v>
      </c>
      <c r="U77" t="s">
        <v>11</v>
      </c>
    </row>
    <row r="78" spans="1:30" x14ac:dyDescent="0.25">
      <c r="A78" s="131">
        <v>176</v>
      </c>
      <c r="B78" s="408">
        <v>8</v>
      </c>
      <c r="C78" s="446">
        <v>0</v>
      </c>
      <c r="D78" s="1">
        <f t="shared" si="90"/>
        <v>0</v>
      </c>
      <c r="E78" s="2">
        <f t="shared" si="91"/>
        <v>0</v>
      </c>
      <c r="F78" s="2"/>
      <c r="G78" s="512">
        <v>4536</v>
      </c>
      <c r="H78" t="str">
        <f t="shared" si="92"/>
        <v/>
      </c>
      <c r="I78">
        <v>176</v>
      </c>
      <c r="J78" t="s">
        <v>7</v>
      </c>
      <c r="M78">
        <v>379</v>
      </c>
      <c r="N78" t="s">
        <v>11</v>
      </c>
      <c r="Q78">
        <v>1024</v>
      </c>
      <c r="R78" t="s">
        <v>6</v>
      </c>
      <c r="T78">
        <v>3339</v>
      </c>
      <c r="U78" t="s">
        <v>11</v>
      </c>
    </row>
    <row r="79" spans="1:30" x14ac:dyDescent="0.25">
      <c r="A79" s="131">
        <v>177</v>
      </c>
      <c r="B79" s="408">
        <v>10</v>
      </c>
      <c r="C79" s="447">
        <v>0</v>
      </c>
      <c r="D79" s="1">
        <f t="shared" si="90"/>
        <v>0</v>
      </c>
      <c r="E79" s="2">
        <f t="shared" si="91"/>
        <v>0</v>
      </c>
      <c r="F79" s="1"/>
      <c r="G79" s="511">
        <v>4740</v>
      </c>
      <c r="H79" t="str">
        <f t="shared" si="92"/>
        <v/>
      </c>
      <c r="I79">
        <v>177</v>
      </c>
      <c r="J79" t="s">
        <v>7</v>
      </c>
      <c r="M79">
        <v>494</v>
      </c>
      <c r="N79" t="s">
        <v>6</v>
      </c>
      <c r="Q79">
        <v>1065</v>
      </c>
      <c r="R79" t="s">
        <v>11</v>
      </c>
      <c r="T79">
        <v>3476</v>
      </c>
      <c r="U79" t="s">
        <v>11</v>
      </c>
    </row>
    <row r="80" spans="1:30" x14ac:dyDescent="0.25">
      <c r="A80" s="131">
        <v>179</v>
      </c>
      <c r="B80" s="408">
        <v>13</v>
      </c>
      <c r="C80" s="447">
        <v>10</v>
      </c>
      <c r="D80" s="1">
        <f t="shared" si="90"/>
        <v>0</v>
      </c>
      <c r="E80" s="2">
        <f t="shared" si="91"/>
        <v>10</v>
      </c>
      <c r="F80" s="1"/>
      <c r="G80" s="512">
        <v>4828</v>
      </c>
      <c r="H80" t="str">
        <f t="shared" si="92"/>
        <v/>
      </c>
      <c r="I80">
        <v>179</v>
      </c>
      <c r="J80" t="s">
        <v>5</v>
      </c>
      <c r="M80">
        <v>525</v>
      </c>
      <c r="N80" t="s">
        <v>5</v>
      </c>
      <c r="Q80">
        <v>1086</v>
      </c>
      <c r="R80" t="s">
        <v>11</v>
      </c>
      <c r="T80">
        <v>3538</v>
      </c>
      <c r="U80" t="s">
        <v>11</v>
      </c>
    </row>
    <row r="81" spans="1:21" x14ac:dyDescent="0.25">
      <c r="A81" s="131">
        <v>180</v>
      </c>
      <c r="B81" s="408">
        <v>14</v>
      </c>
      <c r="C81" s="446">
        <v>20</v>
      </c>
      <c r="D81" s="1">
        <f t="shared" si="90"/>
        <v>0</v>
      </c>
      <c r="E81" s="2">
        <f t="shared" si="91"/>
        <v>20</v>
      </c>
      <c r="F81" s="1"/>
      <c r="G81" s="512">
        <v>4911</v>
      </c>
      <c r="H81" t="str">
        <f t="shared" si="92"/>
        <v/>
      </c>
      <c r="I81">
        <v>180</v>
      </c>
      <c r="J81" t="s">
        <v>6</v>
      </c>
      <c r="M81">
        <v>558</v>
      </c>
      <c r="N81" t="s">
        <v>6</v>
      </c>
      <c r="Q81">
        <v>1197</v>
      </c>
      <c r="R81" t="s">
        <v>11</v>
      </c>
      <c r="T81">
        <v>4678</v>
      </c>
      <c r="U81" t="s">
        <v>11</v>
      </c>
    </row>
    <row r="82" spans="1:21" x14ac:dyDescent="0.25">
      <c r="A82" s="131">
        <v>188</v>
      </c>
      <c r="B82" s="408"/>
      <c r="C82" s="447">
        <v>0</v>
      </c>
      <c r="D82" s="1">
        <f t="shared" si="90"/>
        <v>10</v>
      </c>
      <c r="E82" s="2">
        <f t="shared" si="91"/>
        <v>10</v>
      </c>
      <c r="F82" s="1"/>
      <c r="G82" s="512">
        <v>5401</v>
      </c>
      <c r="H82">
        <f t="shared" si="92"/>
        <v>5</v>
      </c>
      <c r="I82">
        <v>188</v>
      </c>
      <c r="J82" t="s">
        <v>11</v>
      </c>
      <c r="M82">
        <v>610</v>
      </c>
      <c r="N82" t="s">
        <v>5</v>
      </c>
      <c r="Q82">
        <v>1241</v>
      </c>
      <c r="R82" t="s">
        <v>6</v>
      </c>
      <c r="T82">
        <v>4828</v>
      </c>
      <c r="U82" t="s">
        <v>11</v>
      </c>
    </row>
    <row r="83" spans="1:21" x14ac:dyDescent="0.25">
      <c r="A83" s="131">
        <v>193</v>
      </c>
      <c r="B83" s="408">
        <v>3</v>
      </c>
      <c r="C83" s="447">
        <v>15</v>
      </c>
      <c r="D83" s="1">
        <f t="shared" si="90"/>
        <v>0</v>
      </c>
      <c r="E83" s="2">
        <f t="shared" si="91"/>
        <v>15</v>
      </c>
      <c r="F83" s="1"/>
      <c r="G83" s="512">
        <v>5854</v>
      </c>
      <c r="H83" t="str">
        <f t="shared" si="92"/>
        <v/>
      </c>
      <c r="I83">
        <v>193</v>
      </c>
      <c r="J83" t="s">
        <v>6</v>
      </c>
      <c r="M83">
        <v>623</v>
      </c>
      <c r="N83" t="s">
        <v>5</v>
      </c>
      <c r="Q83">
        <v>1323</v>
      </c>
      <c r="R83" t="s">
        <v>6</v>
      </c>
      <c r="T83">
        <v>5050</v>
      </c>
      <c r="U83" t="s">
        <v>11</v>
      </c>
    </row>
    <row r="84" spans="1:21" x14ac:dyDescent="0.25">
      <c r="A84" s="131">
        <v>195</v>
      </c>
      <c r="B84" s="408">
        <v>16</v>
      </c>
      <c r="C84" s="446">
        <v>30</v>
      </c>
      <c r="D84" s="1">
        <f t="shared" si="90"/>
        <v>10</v>
      </c>
      <c r="E84" s="2">
        <f t="shared" si="91"/>
        <v>40</v>
      </c>
      <c r="F84" s="1"/>
      <c r="G84" s="512">
        <v>5940</v>
      </c>
      <c r="H84" t="str">
        <f t="shared" si="92"/>
        <v/>
      </c>
      <c r="I84">
        <v>195</v>
      </c>
      <c r="J84" t="s">
        <v>11</v>
      </c>
      <c r="M84">
        <v>639</v>
      </c>
      <c r="N84" t="s">
        <v>5</v>
      </c>
      <c r="Q84">
        <v>1405</v>
      </c>
      <c r="R84" t="s">
        <v>11</v>
      </c>
    </row>
    <row r="85" spans="1:21" x14ac:dyDescent="0.25">
      <c r="A85" s="131">
        <v>207</v>
      </c>
      <c r="B85" s="408"/>
      <c r="C85" s="447">
        <v>0</v>
      </c>
      <c r="D85" s="1">
        <f t="shared" si="90"/>
        <v>0</v>
      </c>
      <c r="E85" s="2">
        <f t="shared" si="91"/>
        <v>0</v>
      </c>
      <c r="G85" s="512">
        <v>6175</v>
      </c>
      <c r="H85" t="str">
        <f t="shared" si="92"/>
        <v/>
      </c>
      <c r="I85">
        <v>207</v>
      </c>
      <c r="J85" t="s">
        <v>7</v>
      </c>
      <c r="M85">
        <v>694</v>
      </c>
      <c r="N85" t="s">
        <v>11</v>
      </c>
      <c r="Q85">
        <v>1501</v>
      </c>
      <c r="R85" t="s">
        <v>11</v>
      </c>
    </row>
    <row r="86" spans="1:21" x14ac:dyDescent="0.25">
      <c r="A86" s="131">
        <v>217</v>
      </c>
      <c r="B86" s="408">
        <v>10</v>
      </c>
      <c r="C86" s="446">
        <v>30</v>
      </c>
      <c r="D86" s="1">
        <f t="shared" si="90"/>
        <v>0</v>
      </c>
      <c r="E86" s="2">
        <f t="shared" si="91"/>
        <v>30</v>
      </c>
      <c r="H86" t="str">
        <f t="shared" si="92"/>
        <v/>
      </c>
      <c r="I86">
        <v>217</v>
      </c>
      <c r="J86" t="s">
        <v>11</v>
      </c>
      <c r="M86">
        <v>708</v>
      </c>
      <c r="N86" t="s">
        <v>6</v>
      </c>
      <c r="Q86">
        <v>1511</v>
      </c>
      <c r="R86" t="s">
        <v>11</v>
      </c>
    </row>
    <row r="87" spans="1:21" x14ac:dyDescent="0.25">
      <c r="A87" s="131">
        <v>225</v>
      </c>
      <c r="B87" s="408">
        <v>15</v>
      </c>
      <c r="C87" s="446">
        <v>0</v>
      </c>
      <c r="D87" s="1">
        <f t="shared" si="90"/>
        <v>0</v>
      </c>
      <c r="E87" s="2">
        <f t="shared" si="91"/>
        <v>0</v>
      </c>
      <c r="H87" t="str">
        <f t="shared" si="92"/>
        <v/>
      </c>
      <c r="I87">
        <v>225</v>
      </c>
      <c r="J87" t="s">
        <v>7</v>
      </c>
      <c r="M87">
        <v>876</v>
      </c>
      <c r="N87" t="s">
        <v>6</v>
      </c>
      <c r="Q87">
        <v>1678</v>
      </c>
      <c r="R87" t="s">
        <v>11</v>
      </c>
    </row>
    <row r="88" spans="1:21" x14ac:dyDescent="0.25">
      <c r="A88" s="131">
        <v>228</v>
      </c>
      <c r="B88" s="408"/>
      <c r="C88" s="446">
        <v>0</v>
      </c>
      <c r="D88" s="1">
        <f t="shared" si="90"/>
        <v>0</v>
      </c>
      <c r="E88" s="2">
        <f t="shared" si="91"/>
        <v>0</v>
      </c>
      <c r="F88" s="1"/>
      <c r="H88" t="str">
        <f t="shared" si="92"/>
        <v/>
      </c>
      <c r="I88">
        <v>228</v>
      </c>
      <c r="J88" t="s">
        <v>7</v>
      </c>
      <c r="M88">
        <v>910</v>
      </c>
      <c r="N88" t="s">
        <v>6</v>
      </c>
      <c r="Q88">
        <v>1690</v>
      </c>
      <c r="R88" t="s">
        <v>11</v>
      </c>
    </row>
    <row r="89" spans="1:21" x14ac:dyDescent="0.25">
      <c r="A89" s="131">
        <v>229</v>
      </c>
      <c r="B89" s="408">
        <v>9</v>
      </c>
      <c r="C89" s="446">
        <v>0</v>
      </c>
      <c r="D89" s="1">
        <f t="shared" si="90"/>
        <v>0</v>
      </c>
      <c r="E89" s="2">
        <f t="shared" si="91"/>
        <v>0</v>
      </c>
      <c r="F89" s="1"/>
      <c r="H89" t="str">
        <f t="shared" si="92"/>
        <v/>
      </c>
      <c r="I89">
        <v>229</v>
      </c>
      <c r="J89" t="s">
        <v>7</v>
      </c>
      <c r="M89">
        <v>971</v>
      </c>
      <c r="N89" t="s">
        <v>6</v>
      </c>
      <c r="Q89">
        <v>1731</v>
      </c>
      <c r="R89" t="s">
        <v>6</v>
      </c>
    </row>
    <row r="90" spans="1:21" x14ac:dyDescent="0.25">
      <c r="A90" s="131">
        <v>230</v>
      </c>
      <c r="B90" s="408">
        <v>16</v>
      </c>
      <c r="C90" s="447">
        <v>20</v>
      </c>
      <c r="D90" s="1">
        <f t="shared" si="90"/>
        <v>0</v>
      </c>
      <c r="E90" s="2">
        <f t="shared" si="91"/>
        <v>20</v>
      </c>
      <c r="F90" s="1"/>
      <c r="H90" t="str">
        <f t="shared" si="92"/>
        <v/>
      </c>
      <c r="I90">
        <v>230</v>
      </c>
      <c r="J90" t="s">
        <v>6</v>
      </c>
      <c r="M90">
        <v>973</v>
      </c>
      <c r="N90" t="s">
        <v>5</v>
      </c>
      <c r="Q90">
        <v>1756</v>
      </c>
      <c r="R90" t="s">
        <v>6</v>
      </c>
    </row>
    <row r="91" spans="1:21" x14ac:dyDescent="0.25">
      <c r="A91" s="131">
        <v>231</v>
      </c>
      <c r="B91" s="408">
        <v>9</v>
      </c>
      <c r="C91" s="446">
        <v>0</v>
      </c>
      <c r="D91" s="1">
        <f t="shared" si="90"/>
        <v>0</v>
      </c>
      <c r="E91" s="2">
        <f t="shared" si="91"/>
        <v>0</v>
      </c>
      <c r="F91" s="1"/>
      <c r="H91" t="str">
        <f t="shared" si="92"/>
        <v/>
      </c>
      <c r="I91">
        <v>231</v>
      </c>
      <c r="J91" t="s">
        <v>7</v>
      </c>
      <c r="M91">
        <v>987</v>
      </c>
      <c r="N91" t="s">
        <v>11</v>
      </c>
      <c r="Q91">
        <v>1775</v>
      </c>
      <c r="R91" t="s">
        <v>6</v>
      </c>
    </row>
    <row r="92" spans="1:21" x14ac:dyDescent="0.25">
      <c r="A92" s="131">
        <v>233</v>
      </c>
      <c r="B92" s="408">
        <v>3</v>
      </c>
      <c r="C92" s="447">
        <v>20</v>
      </c>
      <c r="D92" s="1">
        <f t="shared" si="90"/>
        <v>0</v>
      </c>
      <c r="E92" s="2">
        <f t="shared" si="91"/>
        <v>20</v>
      </c>
      <c r="F92" s="1"/>
      <c r="H92" t="str">
        <f t="shared" si="92"/>
        <v/>
      </c>
      <c r="I92">
        <v>233</v>
      </c>
      <c r="J92" t="s">
        <v>6</v>
      </c>
      <c r="M92">
        <v>999</v>
      </c>
      <c r="N92" t="s">
        <v>6</v>
      </c>
      <c r="Q92">
        <v>1986</v>
      </c>
      <c r="R92" t="s">
        <v>11</v>
      </c>
    </row>
    <row r="93" spans="1:21" x14ac:dyDescent="0.25">
      <c r="A93" s="131">
        <v>236</v>
      </c>
      <c r="B93" s="408"/>
      <c r="C93" s="447">
        <v>0</v>
      </c>
      <c r="D93" s="1">
        <f t="shared" si="90"/>
        <v>0</v>
      </c>
      <c r="E93" s="2">
        <f t="shared" si="91"/>
        <v>0</v>
      </c>
      <c r="F93" s="1"/>
      <c r="H93" t="str">
        <f t="shared" si="92"/>
        <v/>
      </c>
      <c r="I93">
        <v>236</v>
      </c>
      <c r="J93" t="s">
        <v>7</v>
      </c>
      <c r="M93">
        <v>1011</v>
      </c>
      <c r="N93" t="s">
        <v>5</v>
      </c>
      <c r="Q93">
        <v>2052</v>
      </c>
      <c r="R93" t="s">
        <v>11</v>
      </c>
    </row>
    <row r="94" spans="1:21" x14ac:dyDescent="0.25">
      <c r="A94" s="131">
        <v>245</v>
      </c>
      <c r="B94" s="408">
        <v>9</v>
      </c>
      <c r="C94" s="447">
        <v>0</v>
      </c>
      <c r="D94" s="1">
        <f t="shared" si="90"/>
        <v>0</v>
      </c>
      <c r="E94" s="2">
        <f t="shared" si="91"/>
        <v>0</v>
      </c>
      <c r="F94" s="1"/>
      <c r="H94" t="str">
        <f t="shared" si="92"/>
        <v/>
      </c>
      <c r="I94">
        <v>245</v>
      </c>
      <c r="J94" t="s">
        <v>7</v>
      </c>
      <c r="M94">
        <v>1024</v>
      </c>
      <c r="N94" t="s">
        <v>6</v>
      </c>
      <c r="Q94">
        <v>2056</v>
      </c>
      <c r="R94" t="s">
        <v>11</v>
      </c>
    </row>
    <row r="95" spans="1:21" x14ac:dyDescent="0.25">
      <c r="A95" s="131">
        <v>254</v>
      </c>
      <c r="B95" s="408">
        <v>16</v>
      </c>
      <c r="C95" s="446">
        <v>20</v>
      </c>
      <c r="D95" s="1">
        <f t="shared" si="90"/>
        <v>0</v>
      </c>
      <c r="E95" s="2">
        <f t="shared" si="91"/>
        <v>20</v>
      </c>
      <c r="F95" s="1"/>
      <c r="H95" t="str">
        <f t="shared" si="92"/>
        <v/>
      </c>
      <c r="I95">
        <v>254</v>
      </c>
      <c r="J95" t="s">
        <v>6</v>
      </c>
      <c r="M95">
        <v>1065</v>
      </c>
      <c r="N95" t="s">
        <v>11</v>
      </c>
      <c r="Q95">
        <v>2122</v>
      </c>
      <c r="R95" t="s">
        <v>11</v>
      </c>
    </row>
    <row r="96" spans="1:21" x14ac:dyDescent="0.25">
      <c r="A96" s="131">
        <v>287</v>
      </c>
      <c r="B96" s="408"/>
      <c r="C96" s="447">
        <v>0</v>
      </c>
      <c r="D96" s="1">
        <f t="shared" si="90"/>
        <v>0</v>
      </c>
      <c r="E96" s="2">
        <f t="shared" si="91"/>
        <v>0</v>
      </c>
      <c r="F96" s="1"/>
      <c r="H96">
        <f t="shared" si="92"/>
        <v>6</v>
      </c>
      <c r="I96">
        <v>287</v>
      </c>
      <c r="J96" t="s">
        <v>5</v>
      </c>
      <c r="M96">
        <v>1086</v>
      </c>
      <c r="N96" t="s">
        <v>11</v>
      </c>
      <c r="Q96">
        <v>2481</v>
      </c>
      <c r="R96" t="s">
        <v>11</v>
      </c>
    </row>
    <row r="97" spans="1:18" x14ac:dyDescent="0.25">
      <c r="A97" s="131">
        <v>294</v>
      </c>
      <c r="B97" s="408">
        <v>13</v>
      </c>
      <c r="C97" s="447">
        <v>10</v>
      </c>
      <c r="D97" s="1">
        <f t="shared" si="90"/>
        <v>0</v>
      </c>
      <c r="E97" s="2">
        <f t="shared" si="91"/>
        <v>10</v>
      </c>
      <c r="F97" s="1"/>
      <c r="H97" t="str">
        <f t="shared" si="92"/>
        <v/>
      </c>
      <c r="I97">
        <v>294</v>
      </c>
      <c r="J97" t="s">
        <v>5</v>
      </c>
      <c r="M97">
        <v>1197</v>
      </c>
      <c r="N97" t="s">
        <v>11</v>
      </c>
      <c r="Q97">
        <v>2502</v>
      </c>
      <c r="R97" t="s">
        <v>6</v>
      </c>
    </row>
    <row r="98" spans="1:18" x14ac:dyDescent="0.25">
      <c r="A98" s="131">
        <v>303</v>
      </c>
      <c r="B98" s="408">
        <v>12</v>
      </c>
      <c r="C98" s="446">
        <v>0</v>
      </c>
      <c r="D98" s="1">
        <f t="shared" si="90"/>
        <v>0</v>
      </c>
      <c r="E98" s="2">
        <f t="shared" si="91"/>
        <v>0</v>
      </c>
      <c r="F98" s="1"/>
      <c r="H98" t="str">
        <f t="shared" si="92"/>
        <v/>
      </c>
      <c r="I98">
        <v>303</v>
      </c>
      <c r="J98" t="s">
        <v>7</v>
      </c>
      <c r="M98">
        <v>1241</v>
      </c>
      <c r="N98" t="s">
        <v>6</v>
      </c>
      <c r="Q98">
        <v>2557</v>
      </c>
      <c r="R98" t="s">
        <v>6</v>
      </c>
    </row>
    <row r="99" spans="1:18" x14ac:dyDescent="0.25">
      <c r="A99" s="131">
        <v>319</v>
      </c>
      <c r="B99" s="408"/>
      <c r="C99" s="447">
        <v>5</v>
      </c>
      <c r="D99" s="1">
        <f t="shared" si="90"/>
        <v>0</v>
      </c>
      <c r="E99" s="2">
        <f t="shared" si="91"/>
        <v>5</v>
      </c>
      <c r="F99" s="1"/>
      <c r="H99" t="str">
        <f t="shared" si="92"/>
        <v/>
      </c>
      <c r="I99">
        <v>319</v>
      </c>
      <c r="J99" t="s">
        <v>5</v>
      </c>
      <c r="M99">
        <v>1257</v>
      </c>
      <c r="N99" t="s">
        <v>5</v>
      </c>
      <c r="Q99">
        <v>2834</v>
      </c>
      <c r="R99" t="s">
        <v>6</v>
      </c>
    </row>
    <row r="100" spans="1:18" x14ac:dyDescent="0.25">
      <c r="A100" s="131">
        <v>329</v>
      </c>
      <c r="B100" s="408"/>
      <c r="C100" s="446">
        <v>0</v>
      </c>
      <c r="D100" s="1">
        <f t="shared" si="90"/>
        <v>0</v>
      </c>
      <c r="E100" s="2">
        <f t="shared" si="91"/>
        <v>0</v>
      </c>
      <c r="F100" s="1"/>
      <c r="H100">
        <f t="shared" si="92"/>
        <v>7</v>
      </c>
      <c r="I100">
        <v>329</v>
      </c>
      <c r="J100" t="s">
        <v>6</v>
      </c>
      <c r="M100">
        <v>1261</v>
      </c>
      <c r="N100" t="s">
        <v>5</v>
      </c>
      <c r="Q100">
        <v>2990</v>
      </c>
      <c r="R100" t="s">
        <v>11</v>
      </c>
    </row>
    <row r="101" spans="1:18" x14ac:dyDescent="0.25">
      <c r="A101" s="131">
        <v>330</v>
      </c>
      <c r="B101" s="408">
        <v>15</v>
      </c>
      <c r="C101" s="446">
        <v>30</v>
      </c>
      <c r="D101" s="1">
        <f t="shared" si="90"/>
        <v>30</v>
      </c>
      <c r="E101" s="2">
        <f t="shared" si="91"/>
        <v>60</v>
      </c>
      <c r="F101" s="1"/>
      <c r="H101" t="str">
        <f t="shared" si="92"/>
        <v/>
      </c>
      <c r="I101">
        <v>330</v>
      </c>
      <c r="J101" t="s">
        <v>11</v>
      </c>
      <c r="M101">
        <v>1305</v>
      </c>
      <c r="N101" t="s">
        <v>5</v>
      </c>
      <c r="Q101">
        <v>3005</v>
      </c>
      <c r="R101" t="s">
        <v>6</v>
      </c>
    </row>
    <row r="102" spans="1:18" x14ac:dyDescent="0.25">
      <c r="A102" s="131">
        <v>333</v>
      </c>
      <c r="B102" s="408">
        <v>10</v>
      </c>
      <c r="C102" s="447">
        <v>0</v>
      </c>
      <c r="D102" s="1">
        <f t="shared" si="90"/>
        <v>0</v>
      </c>
      <c r="E102" s="2">
        <f t="shared" si="91"/>
        <v>0</v>
      </c>
      <c r="F102" s="1"/>
      <c r="H102" t="str">
        <f t="shared" si="92"/>
        <v/>
      </c>
      <c r="I102">
        <v>333</v>
      </c>
      <c r="J102" t="s">
        <v>7</v>
      </c>
      <c r="M102">
        <v>1306</v>
      </c>
      <c r="N102" t="s">
        <v>5</v>
      </c>
      <c r="Q102">
        <v>3015</v>
      </c>
      <c r="R102" t="s">
        <v>11</v>
      </c>
    </row>
    <row r="103" spans="1:18" x14ac:dyDescent="0.25">
      <c r="A103" s="131">
        <v>341</v>
      </c>
      <c r="B103" s="408">
        <v>15</v>
      </c>
      <c r="C103" s="447">
        <v>10</v>
      </c>
      <c r="D103" s="1">
        <f t="shared" si="90"/>
        <v>0</v>
      </c>
      <c r="E103" s="2">
        <f t="shared" si="91"/>
        <v>10</v>
      </c>
      <c r="F103" s="1"/>
      <c r="H103" t="str">
        <f t="shared" si="92"/>
        <v/>
      </c>
      <c r="I103">
        <v>341</v>
      </c>
      <c r="J103" t="s">
        <v>5</v>
      </c>
      <c r="M103">
        <v>1323</v>
      </c>
      <c r="N103" t="s">
        <v>6</v>
      </c>
      <c r="Q103">
        <v>3166</v>
      </c>
      <c r="R103" t="s">
        <v>6</v>
      </c>
    </row>
    <row r="104" spans="1:18" x14ac:dyDescent="0.25">
      <c r="A104" s="131">
        <v>346</v>
      </c>
      <c r="B104" s="408">
        <v>10</v>
      </c>
      <c r="C104" s="447">
        <v>10</v>
      </c>
      <c r="D104" s="1">
        <f t="shared" si="90"/>
        <v>0</v>
      </c>
      <c r="E104" s="2">
        <f t="shared" si="91"/>
        <v>10</v>
      </c>
      <c r="F104" s="1"/>
      <c r="H104" t="str">
        <f t="shared" si="92"/>
        <v/>
      </c>
      <c r="I104">
        <v>346</v>
      </c>
      <c r="J104" t="s">
        <v>5</v>
      </c>
      <c r="M104">
        <v>1405</v>
      </c>
      <c r="N104" t="s">
        <v>11</v>
      </c>
      <c r="Q104">
        <v>3211</v>
      </c>
      <c r="R104" t="s">
        <v>6</v>
      </c>
    </row>
    <row r="105" spans="1:18" x14ac:dyDescent="0.25">
      <c r="A105" s="131">
        <v>359</v>
      </c>
      <c r="B105" s="408">
        <v>9</v>
      </c>
      <c r="C105" s="447">
        <v>0</v>
      </c>
      <c r="D105" s="1">
        <f t="shared" si="90"/>
        <v>0</v>
      </c>
      <c r="E105" s="2">
        <f t="shared" si="91"/>
        <v>0</v>
      </c>
      <c r="F105" s="1"/>
      <c r="H105" t="str">
        <f t="shared" si="92"/>
        <v/>
      </c>
      <c r="I105">
        <v>359</v>
      </c>
      <c r="J105" t="s">
        <v>7</v>
      </c>
      <c r="M105">
        <v>1477</v>
      </c>
      <c r="N105" t="s">
        <v>5</v>
      </c>
      <c r="Q105">
        <v>3339</v>
      </c>
      <c r="R105" t="s">
        <v>11</v>
      </c>
    </row>
    <row r="106" spans="1:18" x14ac:dyDescent="0.25">
      <c r="A106" s="131">
        <v>360</v>
      </c>
      <c r="B106" s="408">
        <v>10</v>
      </c>
      <c r="C106" s="446">
        <v>0</v>
      </c>
      <c r="D106" s="1">
        <f t="shared" si="90"/>
        <v>0</v>
      </c>
      <c r="E106" s="2">
        <f t="shared" si="91"/>
        <v>0</v>
      </c>
      <c r="F106" s="1"/>
      <c r="H106" t="str">
        <f t="shared" si="92"/>
        <v/>
      </c>
      <c r="I106">
        <v>360</v>
      </c>
      <c r="J106" t="s">
        <v>7</v>
      </c>
      <c r="M106">
        <v>1501</v>
      </c>
      <c r="N106" t="s">
        <v>11</v>
      </c>
      <c r="Q106">
        <v>3476</v>
      </c>
      <c r="R106" t="s">
        <v>11</v>
      </c>
    </row>
    <row r="107" spans="1:18" x14ac:dyDescent="0.25">
      <c r="A107" s="131">
        <v>364</v>
      </c>
      <c r="B107" s="408">
        <v>1</v>
      </c>
      <c r="C107" s="447">
        <v>30</v>
      </c>
      <c r="D107" s="1">
        <f t="shared" si="90"/>
        <v>10</v>
      </c>
      <c r="E107" s="2">
        <f t="shared" si="91"/>
        <v>40</v>
      </c>
      <c r="F107" s="1"/>
      <c r="H107" t="str">
        <f t="shared" si="92"/>
        <v/>
      </c>
      <c r="I107">
        <v>364</v>
      </c>
      <c r="J107" t="s">
        <v>11</v>
      </c>
      <c r="M107">
        <v>1511</v>
      </c>
      <c r="N107" t="s">
        <v>11</v>
      </c>
      <c r="Q107">
        <v>3538</v>
      </c>
      <c r="R107" t="s">
        <v>11</v>
      </c>
    </row>
    <row r="108" spans="1:18" x14ac:dyDescent="0.25">
      <c r="A108" s="131">
        <v>365</v>
      </c>
      <c r="B108" s="408">
        <v>14</v>
      </c>
      <c r="C108" s="446">
        <v>0</v>
      </c>
      <c r="D108" s="1">
        <f t="shared" si="90"/>
        <v>0</v>
      </c>
      <c r="E108" s="2">
        <f t="shared" si="91"/>
        <v>0</v>
      </c>
      <c r="F108" s="1"/>
      <c r="H108" t="str">
        <f t="shared" si="92"/>
        <v/>
      </c>
      <c r="I108">
        <v>365</v>
      </c>
      <c r="J108" t="s">
        <v>7</v>
      </c>
      <c r="M108">
        <v>1619</v>
      </c>
      <c r="N108" t="s">
        <v>5</v>
      </c>
      <c r="Q108">
        <v>3688</v>
      </c>
      <c r="R108" t="s">
        <v>6</v>
      </c>
    </row>
    <row r="109" spans="1:18" x14ac:dyDescent="0.25">
      <c r="A109" s="131">
        <v>379</v>
      </c>
      <c r="B109" s="408">
        <v>8</v>
      </c>
      <c r="C109" s="447">
        <v>30</v>
      </c>
      <c r="D109" s="1">
        <f t="shared" si="90"/>
        <v>0</v>
      </c>
      <c r="E109" s="2">
        <f t="shared" si="91"/>
        <v>30</v>
      </c>
      <c r="F109" s="1"/>
      <c r="H109" t="str">
        <f t="shared" si="92"/>
        <v/>
      </c>
      <c r="I109">
        <v>379</v>
      </c>
      <c r="J109" t="s">
        <v>11</v>
      </c>
      <c r="M109">
        <v>1662</v>
      </c>
      <c r="N109" t="s">
        <v>5</v>
      </c>
      <c r="Q109">
        <v>4061</v>
      </c>
      <c r="R109" t="s">
        <v>6</v>
      </c>
    </row>
    <row r="110" spans="1:18" x14ac:dyDescent="0.25">
      <c r="A110" s="131">
        <v>494</v>
      </c>
      <c r="B110" s="408">
        <v>11</v>
      </c>
      <c r="C110" s="446">
        <v>20</v>
      </c>
      <c r="D110" s="1">
        <f t="shared" si="90"/>
        <v>0</v>
      </c>
      <c r="E110" s="2">
        <f t="shared" si="91"/>
        <v>20</v>
      </c>
      <c r="F110" s="1"/>
      <c r="H110" t="str">
        <f t="shared" si="92"/>
        <v/>
      </c>
      <c r="I110">
        <v>494</v>
      </c>
      <c r="J110" t="s">
        <v>6</v>
      </c>
      <c r="M110">
        <v>1678</v>
      </c>
      <c r="N110" t="s">
        <v>11</v>
      </c>
      <c r="Q110">
        <v>4678</v>
      </c>
      <c r="R110" t="s">
        <v>11</v>
      </c>
    </row>
    <row r="111" spans="1:18" x14ac:dyDescent="0.25">
      <c r="A111" s="131">
        <v>503</v>
      </c>
      <c r="B111" s="408">
        <v>9</v>
      </c>
      <c r="C111" s="446">
        <v>0</v>
      </c>
      <c r="D111" s="1">
        <f t="shared" si="90"/>
        <v>0</v>
      </c>
      <c r="E111" s="2">
        <f t="shared" si="91"/>
        <v>0</v>
      </c>
      <c r="F111" s="1"/>
      <c r="H111" t="str">
        <f t="shared" si="92"/>
        <v/>
      </c>
      <c r="I111">
        <v>503</v>
      </c>
      <c r="J111" t="s">
        <v>7</v>
      </c>
      <c r="M111">
        <v>1690</v>
      </c>
      <c r="N111" t="s">
        <v>11</v>
      </c>
      <c r="Q111">
        <v>4740</v>
      </c>
      <c r="R111" t="s">
        <v>6</v>
      </c>
    </row>
    <row r="112" spans="1:18" x14ac:dyDescent="0.25">
      <c r="A112" s="131">
        <v>525</v>
      </c>
      <c r="B112" s="408">
        <v>10</v>
      </c>
      <c r="C112" s="446">
        <v>10</v>
      </c>
      <c r="D112" s="1">
        <f t="shared" si="90"/>
        <v>0</v>
      </c>
      <c r="E112" s="2">
        <f t="shared" si="91"/>
        <v>10</v>
      </c>
      <c r="F112" s="1"/>
      <c r="H112" t="str">
        <f t="shared" si="92"/>
        <v/>
      </c>
      <c r="I112">
        <v>525</v>
      </c>
      <c r="J112" t="s">
        <v>5</v>
      </c>
      <c r="M112">
        <v>1731</v>
      </c>
      <c r="N112" t="s">
        <v>6</v>
      </c>
      <c r="Q112">
        <v>4828</v>
      </c>
      <c r="R112" t="s">
        <v>11</v>
      </c>
    </row>
    <row r="113" spans="1:18" x14ac:dyDescent="0.25">
      <c r="A113" s="131">
        <v>548</v>
      </c>
      <c r="B113" s="408">
        <v>12</v>
      </c>
      <c r="C113" s="447">
        <v>0</v>
      </c>
      <c r="D113" s="1">
        <f t="shared" si="90"/>
        <v>0</v>
      </c>
      <c r="E113" s="2">
        <f t="shared" si="91"/>
        <v>0</v>
      </c>
      <c r="F113" s="1"/>
      <c r="H113" t="str">
        <f t="shared" si="92"/>
        <v/>
      </c>
      <c r="I113">
        <v>548</v>
      </c>
      <c r="J113" t="s">
        <v>7</v>
      </c>
      <c r="M113">
        <v>1732</v>
      </c>
      <c r="N113" t="s">
        <v>5</v>
      </c>
      <c r="Q113">
        <v>5050</v>
      </c>
      <c r="R113" t="s">
        <v>11</v>
      </c>
    </row>
    <row r="114" spans="1:18" x14ac:dyDescent="0.25">
      <c r="A114" s="131">
        <v>558</v>
      </c>
      <c r="B114" s="408">
        <v>11</v>
      </c>
      <c r="C114" s="447">
        <v>20</v>
      </c>
      <c r="D114" s="1">
        <f t="shared" si="90"/>
        <v>0</v>
      </c>
      <c r="E114" s="2">
        <f t="shared" si="91"/>
        <v>20</v>
      </c>
      <c r="F114" s="1"/>
      <c r="H114" t="str">
        <f t="shared" si="92"/>
        <v/>
      </c>
      <c r="I114">
        <v>558</v>
      </c>
      <c r="J114" t="s">
        <v>6</v>
      </c>
      <c r="M114">
        <v>1746</v>
      </c>
      <c r="N114" t="s">
        <v>5</v>
      </c>
      <c r="Q114">
        <v>5254</v>
      </c>
      <c r="R114" t="s">
        <v>6</v>
      </c>
    </row>
    <row r="115" spans="1:18" x14ac:dyDescent="0.25">
      <c r="A115" s="131">
        <v>610</v>
      </c>
      <c r="B115" s="408">
        <v>16</v>
      </c>
      <c r="C115" s="446">
        <v>10</v>
      </c>
      <c r="D115" s="1">
        <f t="shared" si="90"/>
        <v>0</v>
      </c>
      <c r="E115" s="2">
        <f t="shared" si="91"/>
        <v>10</v>
      </c>
      <c r="F115" s="1"/>
      <c r="H115" t="str">
        <f t="shared" si="92"/>
        <v/>
      </c>
      <c r="I115">
        <v>610</v>
      </c>
      <c r="J115" t="s">
        <v>5</v>
      </c>
      <c r="M115">
        <v>1756</v>
      </c>
      <c r="N115" t="s">
        <v>6</v>
      </c>
      <c r="Q115">
        <v>5895</v>
      </c>
      <c r="R115" t="s">
        <v>6</v>
      </c>
    </row>
    <row r="116" spans="1:18" x14ac:dyDescent="0.25">
      <c r="A116" s="131">
        <v>623</v>
      </c>
      <c r="B116" s="408"/>
      <c r="C116" s="446">
        <v>0</v>
      </c>
      <c r="D116" s="1">
        <f t="shared" si="90"/>
        <v>0</v>
      </c>
      <c r="E116" s="2">
        <f t="shared" si="91"/>
        <v>0</v>
      </c>
      <c r="F116" s="1"/>
      <c r="H116" t="str">
        <f t="shared" si="92"/>
        <v/>
      </c>
      <c r="I116">
        <v>623</v>
      </c>
      <c r="J116" t="s">
        <v>5</v>
      </c>
      <c r="M116">
        <v>1775</v>
      </c>
      <c r="N116" t="s">
        <v>6</v>
      </c>
    </row>
    <row r="117" spans="1:18" x14ac:dyDescent="0.25">
      <c r="A117" s="131">
        <v>639</v>
      </c>
      <c r="B117" s="408">
        <v>11</v>
      </c>
      <c r="C117" s="447">
        <v>10</v>
      </c>
      <c r="D117" s="1">
        <f t="shared" ref="D117:D180" si="93">IFERROR(INDEX(BH$15:BH$46,MATCH(A117,BE$15:BE$46,0)),0)</f>
        <v>0</v>
      </c>
      <c r="E117" s="2">
        <f t="shared" ref="E117:E180" si="94">SUM(D117+C117,F117)</f>
        <v>10</v>
      </c>
      <c r="F117" s="1"/>
      <c r="H117" t="str">
        <f t="shared" ref="H117:H180" si="95">IFERROR(MATCH(I117,G$52:G$85,0),"")</f>
        <v/>
      </c>
      <c r="I117">
        <v>639</v>
      </c>
      <c r="J117" t="s">
        <v>5</v>
      </c>
      <c r="M117">
        <v>1806</v>
      </c>
      <c r="N117" t="s">
        <v>5</v>
      </c>
    </row>
    <row r="118" spans="1:18" x14ac:dyDescent="0.25">
      <c r="A118" s="131">
        <v>694</v>
      </c>
      <c r="B118" s="408">
        <v>9</v>
      </c>
      <c r="C118" s="447">
        <v>30</v>
      </c>
      <c r="D118" s="1">
        <f t="shared" si="93"/>
        <v>0</v>
      </c>
      <c r="E118" s="2">
        <f t="shared" si="94"/>
        <v>30</v>
      </c>
      <c r="F118" s="1"/>
      <c r="H118" t="str">
        <f t="shared" si="95"/>
        <v/>
      </c>
      <c r="I118">
        <v>694</v>
      </c>
      <c r="J118" t="s">
        <v>11</v>
      </c>
      <c r="M118">
        <v>1986</v>
      </c>
      <c r="N118" t="s">
        <v>11</v>
      </c>
    </row>
    <row r="119" spans="1:18" x14ac:dyDescent="0.25">
      <c r="A119" s="131">
        <v>708</v>
      </c>
      <c r="B119" s="408"/>
      <c r="C119" s="447">
        <v>20</v>
      </c>
      <c r="D119" s="1">
        <f t="shared" si="93"/>
        <v>0</v>
      </c>
      <c r="E119" s="2">
        <f t="shared" si="94"/>
        <v>20</v>
      </c>
      <c r="F119" s="1"/>
      <c r="H119" t="str">
        <f t="shared" si="95"/>
        <v/>
      </c>
      <c r="I119">
        <v>708</v>
      </c>
      <c r="J119" t="s">
        <v>6</v>
      </c>
      <c r="M119">
        <v>2013</v>
      </c>
      <c r="N119" t="s">
        <v>5</v>
      </c>
    </row>
    <row r="120" spans="1:18" x14ac:dyDescent="0.25">
      <c r="A120" s="131">
        <v>836</v>
      </c>
      <c r="B120" s="408"/>
      <c r="C120" s="447">
        <v>0</v>
      </c>
      <c r="D120" s="1">
        <f t="shared" si="93"/>
        <v>0</v>
      </c>
      <c r="E120" s="2">
        <f t="shared" si="94"/>
        <v>0</v>
      </c>
      <c r="F120" s="1"/>
      <c r="H120" t="str">
        <f t="shared" si="95"/>
        <v/>
      </c>
      <c r="I120">
        <v>836</v>
      </c>
      <c r="J120" t="s">
        <v>7</v>
      </c>
      <c r="M120">
        <v>2052</v>
      </c>
      <c r="N120" t="s">
        <v>11</v>
      </c>
    </row>
    <row r="121" spans="1:18" x14ac:dyDescent="0.25">
      <c r="A121" s="131">
        <v>842</v>
      </c>
      <c r="B121" s="408">
        <v>13</v>
      </c>
      <c r="C121" s="446">
        <v>0</v>
      </c>
      <c r="D121" s="1">
        <f t="shared" si="93"/>
        <v>0</v>
      </c>
      <c r="E121" s="2">
        <f t="shared" si="94"/>
        <v>0</v>
      </c>
      <c r="F121" s="1"/>
      <c r="H121" t="str">
        <f t="shared" si="95"/>
        <v/>
      </c>
      <c r="I121">
        <v>842</v>
      </c>
      <c r="J121" t="s">
        <v>7</v>
      </c>
      <c r="M121">
        <v>2056</v>
      </c>
      <c r="N121" t="s">
        <v>11</v>
      </c>
    </row>
    <row r="122" spans="1:18" x14ac:dyDescent="0.25">
      <c r="A122" s="131">
        <v>858</v>
      </c>
      <c r="B122" s="408">
        <v>1</v>
      </c>
      <c r="C122" s="447">
        <v>0</v>
      </c>
      <c r="D122" s="1">
        <f t="shared" si="93"/>
        <v>0</v>
      </c>
      <c r="E122" s="2">
        <f t="shared" si="94"/>
        <v>0</v>
      </c>
      <c r="F122" s="1"/>
      <c r="H122" t="str">
        <f t="shared" si="95"/>
        <v/>
      </c>
      <c r="I122">
        <v>858</v>
      </c>
      <c r="J122" t="s">
        <v>7</v>
      </c>
      <c r="M122">
        <v>2064</v>
      </c>
      <c r="N122" t="s">
        <v>5</v>
      </c>
    </row>
    <row r="123" spans="1:18" x14ac:dyDescent="0.25">
      <c r="A123" s="131">
        <v>868</v>
      </c>
      <c r="B123" s="408">
        <v>11</v>
      </c>
      <c r="C123" s="446">
        <v>0</v>
      </c>
      <c r="D123" s="1">
        <f t="shared" si="93"/>
        <v>0</v>
      </c>
      <c r="E123" s="2">
        <f t="shared" si="94"/>
        <v>0</v>
      </c>
      <c r="F123" s="1"/>
      <c r="H123" t="str">
        <f t="shared" si="95"/>
        <v/>
      </c>
      <c r="I123">
        <v>868</v>
      </c>
      <c r="J123" t="s">
        <v>7</v>
      </c>
      <c r="M123">
        <v>2122</v>
      </c>
      <c r="N123" t="s">
        <v>11</v>
      </c>
    </row>
    <row r="124" spans="1:18" x14ac:dyDescent="0.25">
      <c r="A124" s="131">
        <v>869</v>
      </c>
      <c r="B124" s="408">
        <v>11</v>
      </c>
      <c r="C124" s="447">
        <v>0</v>
      </c>
      <c r="D124" s="1">
        <f t="shared" si="93"/>
        <v>0</v>
      </c>
      <c r="E124" s="2">
        <f t="shared" si="94"/>
        <v>0</v>
      </c>
      <c r="F124" s="1"/>
      <c r="H124" t="str">
        <f t="shared" si="95"/>
        <v/>
      </c>
      <c r="I124">
        <v>869</v>
      </c>
      <c r="J124" t="s">
        <v>7</v>
      </c>
      <c r="M124">
        <v>2194</v>
      </c>
      <c r="N124" t="s">
        <v>5</v>
      </c>
    </row>
    <row r="125" spans="1:18" x14ac:dyDescent="0.25">
      <c r="A125" s="131">
        <v>870</v>
      </c>
      <c r="B125" s="408">
        <v>3</v>
      </c>
      <c r="C125" s="446">
        <v>0</v>
      </c>
      <c r="D125" s="1">
        <f t="shared" si="93"/>
        <v>0</v>
      </c>
      <c r="E125" s="2">
        <f t="shared" si="94"/>
        <v>0</v>
      </c>
      <c r="F125" s="1"/>
      <c r="H125" t="str">
        <f t="shared" si="95"/>
        <v/>
      </c>
      <c r="I125">
        <v>870</v>
      </c>
      <c r="J125" t="s">
        <v>7</v>
      </c>
      <c r="M125">
        <v>2338</v>
      </c>
      <c r="N125" t="s">
        <v>5</v>
      </c>
    </row>
    <row r="126" spans="1:18" x14ac:dyDescent="0.25">
      <c r="A126" s="131">
        <v>876</v>
      </c>
      <c r="B126" s="258">
        <v>10</v>
      </c>
      <c r="C126" s="446">
        <v>20</v>
      </c>
      <c r="D126" s="1">
        <f t="shared" si="93"/>
        <v>0</v>
      </c>
      <c r="E126" s="2">
        <f t="shared" si="94"/>
        <v>20</v>
      </c>
      <c r="F126" s="1"/>
      <c r="H126" t="str">
        <f t="shared" si="95"/>
        <v/>
      </c>
      <c r="I126">
        <v>876</v>
      </c>
      <c r="J126" t="s">
        <v>6</v>
      </c>
      <c r="M126">
        <v>2383</v>
      </c>
      <c r="N126" t="s">
        <v>5</v>
      </c>
    </row>
    <row r="127" spans="1:18" x14ac:dyDescent="0.25">
      <c r="A127" s="131">
        <v>910</v>
      </c>
      <c r="B127" s="408">
        <v>1</v>
      </c>
      <c r="C127" s="446">
        <v>20</v>
      </c>
      <c r="D127" s="1">
        <f t="shared" si="93"/>
        <v>0</v>
      </c>
      <c r="E127" s="2">
        <f t="shared" si="94"/>
        <v>20</v>
      </c>
      <c r="F127" s="1"/>
      <c r="H127" t="str">
        <f t="shared" si="95"/>
        <v/>
      </c>
      <c r="I127">
        <v>910</v>
      </c>
      <c r="J127" t="s">
        <v>6</v>
      </c>
      <c r="M127">
        <v>2415</v>
      </c>
      <c r="N127" t="s">
        <v>5</v>
      </c>
    </row>
    <row r="128" spans="1:18" x14ac:dyDescent="0.25">
      <c r="A128" s="131">
        <v>971</v>
      </c>
      <c r="B128" s="408">
        <v>14</v>
      </c>
      <c r="C128" s="446">
        <v>20</v>
      </c>
      <c r="D128" s="1">
        <f t="shared" si="93"/>
        <v>0</v>
      </c>
      <c r="E128" s="2">
        <f t="shared" si="94"/>
        <v>20</v>
      </c>
      <c r="F128" s="1"/>
      <c r="H128" t="str">
        <f t="shared" si="95"/>
        <v/>
      </c>
      <c r="I128">
        <v>971</v>
      </c>
      <c r="J128" t="s">
        <v>6</v>
      </c>
      <c r="M128">
        <v>2451</v>
      </c>
      <c r="N128" t="s">
        <v>5</v>
      </c>
    </row>
    <row r="129" spans="1:14" x14ac:dyDescent="0.25">
      <c r="A129" s="131">
        <v>973</v>
      </c>
      <c r="B129" s="408">
        <v>16</v>
      </c>
      <c r="C129" s="446">
        <v>10</v>
      </c>
      <c r="D129" s="1">
        <f t="shared" si="93"/>
        <v>0</v>
      </c>
      <c r="E129" s="2">
        <f t="shared" si="94"/>
        <v>10</v>
      </c>
      <c r="F129" s="1"/>
      <c r="H129" t="str">
        <f t="shared" si="95"/>
        <v/>
      </c>
      <c r="I129">
        <v>973</v>
      </c>
      <c r="J129" t="s">
        <v>5</v>
      </c>
      <c r="M129">
        <v>2474</v>
      </c>
      <c r="N129" t="s">
        <v>5</v>
      </c>
    </row>
    <row r="130" spans="1:14" x14ac:dyDescent="0.25">
      <c r="A130" s="131">
        <v>987</v>
      </c>
      <c r="B130" s="408">
        <v>16</v>
      </c>
      <c r="C130" s="446">
        <v>30</v>
      </c>
      <c r="D130" s="1">
        <f t="shared" si="93"/>
        <v>10</v>
      </c>
      <c r="E130" s="2">
        <f t="shared" si="94"/>
        <v>40</v>
      </c>
      <c r="F130" s="1"/>
      <c r="H130" t="str">
        <f t="shared" si="95"/>
        <v/>
      </c>
      <c r="I130">
        <v>987</v>
      </c>
      <c r="J130" t="s">
        <v>11</v>
      </c>
      <c r="M130">
        <v>2481</v>
      </c>
      <c r="N130" t="s">
        <v>11</v>
      </c>
    </row>
    <row r="131" spans="1:14" x14ac:dyDescent="0.25">
      <c r="A131" s="131">
        <v>999</v>
      </c>
      <c r="B131" s="408"/>
      <c r="C131" s="447">
        <v>5</v>
      </c>
      <c r="D131" s="1">
        <f t="shared" si="93"/>
        <v>0</v>
      </c>
      <c r="E131" s="2">
        <f t="shared" si="94"/>
        <v>5</v>
      </c>
      <c r="F131" s="1"/>
      <c r="H131" t="str">
        <f t="shared" si="95"/>
        <v/>
      </c>
      <c r="I131">
        <v>999</v>
      </c>
      <c r="J131" t="s">
        <v>6</v>
      </c>
      <c r="M131">
        <v>2502</v>
      </c>
      <c r="N131" t="s">
        <v>6</v>
      </c>
    </row>
    <row r="132" spans="1:14" x14ac:dyDescent="0.25">
      <c r="A132" s="131">
        <v>1011</v>
      </c>
      <c r="B132" s="408">
        <v>7</v>
      </c>
      <c r="C132" s="447">
        <v>10</v>
      </c>
      <c r="D132" s="1">
        <f t="shared" si="93"/>
        <v>0</v>
      </c>
      <c r="E132" s="2">
        <f t="shared" si="94"/>
        <v>10</v>
      </c>
      <c r="F132" s="1"/>
      <c r="H132" t="str">
        <f t="shared" si="95"/>
        <v/>
      </c>
      <c r="I132">
        <v>1011</v>
      </c>
      <c r="J132" t="s">
        <v>5</v>
      </c>
      <c r="M132">
        <v>2557</v>
      </c>
      <c r="N132" t="s">
        <v>6</v>
      </c>
    </row>
    <row r="133" spans="1:14" x14ac:dyDescent="0.25">
      <c r="A133" s="131">
        <v>1023</v>
      </c>
      <c r="B133" s="408">
        <v>10</v>
      </c>
      <c r="C133" s="447">
        <v>0</v>
      </c>
      <c r="D133" s="1">
        <f t="shared" si="93"/>
        <v>0</v>
      </c>
      <c r="E133" s="2">
        <f t="shared" si="94"/>
        <v>0</v>
      </c>
      <c r="F133" s="1"/>
      <c r="H133" t="str">
        <f t="shared" si="95"/>
        <v/>
      </c>
      <c r="I133">
        <v>1023</v>
      </c>
      <c r="J133" t="s">
        <v>7</v>
      </c>
      <c r="M133">
        <v>2648</v>
      </c>
      <c r="N133" t="s">
        <v>5</v>
      </c>
    </row>
    <row r="134" spans="1:14" x14ac:dyDescent="0.25">
      <c r="A134" s="131">
        <v>1024</v>
      </c>
      <c r="B134" s="408">
        <v>14</v>
      </c>
      <c r="C134" s="447">
        <v>20</v>
      </c>
      <c r="D134" s="1">
        <f t="shared" si="93"/>
        <v>0</v>
      </c>
      <c r="E134" s="2">
        <f t="shared" si="94"/>
        <v>20</v>
      </c>
      <c r="F134" s="1"/>
      <c r="H134" t="str">
        <f t="shared" si="95"/>
        <v/>
      </c>
      <c r="I134">
        <v>1024</v>
      </c>
      <c r="J134" t="s">
        <v>6</v>
      </c>
      <c r="M134">
        <v>2823</v>
      </c>
      <c r="N134" t="s">
        <v>5</v>
      </c>
    </row>
    <row r="135" spans="1:14" x14ac:dyDescent="0.25">
      <c r="A135" s="131">
        <v>1058</v>
      </c>
      <c r="B135" s="408"/>
      <c r="C135" s="447">
        <v>0</v>
      </c>
      <c r="D135" s="1">
        <f t="shared" si="93"/>
        <v>0</v>
      </c>
      <c r="E135" s="2">
        <f t="shared" si="94"/>
        <v>0</v>
      </c>
      <c r="F135" s="1"/>
      <c r="H135">
        <f t="shared" si="95"/>
        <v>8</v>
      </c>
      <c r="I135">
        <v>1058</v>
      </c>
      <c r="J135" t="s">
        <v>7</v>
      </c>
      <c r="M135">
        <v>2834</v>
      </c>
      <c r="N135" t="s">
        <v>6</v>
      </c>
    </row>
    <row r="136" spans="1:14" x14ac:dyDescent="0.25">
      <c r="A136" s="131">
        <v>1065</v>
      </c>
      <c r="B136" s="408"/>
      <c r="C136" s="446">
        <v>5</v>
      </c>
      <c r="D136" s="1">
        <f t="shared" si="93"/>
        <v>0</v>
      </c>
      <c r="E136" s="2">
        <f t="shared" si="94"/>
        <v>5</v>
      </c>
      <c r="F136" s="1"/>
      <c r="H136" t="str">
        <f t="shared" si="95"/>
        <v/>
      </c>
      <c r="I136">
        <v>1065</v>
      </c>
      <c r="J136" t="s">
        <v>11</v>
      </c>
      <c r="M136">
        <v>2883</v>
      </c>
      <c r="N136" t="s">
        <v>5</v>
      </c>
    </row>
    <row r="137" spans="1:14" x14ac:dyDescent="0.25">
      <c r="A137" s="131">
        <v>1086</v>
      </c>
      <c r="B137" s="408"/>
      <c r="C137" s="446">
        <v>0</v>
      </c>
      <c r="D137" s="1">
        <f t="shared" si="93"/>
        <v>0</v>
      </c>
      <c r="E137" s="2">
        <f t="shared" si="94"/>
        <v>0</v>
      </c>
      <c r="F137" s="1"/>
      <c r="H137">
        <f t="shared" si="95"/>
        <v>9</v>
      </c>
      <c r="I137">
        <v>1086</v>
      </c>
      <c r="J137" t="s">
        <v>11</v>
      </c>
      <c r="M137">
        <v>2990</v>
      </c>
      <c r="N137" t="s">
        <v>11</v>
      </c>
    </row>
    <row r="138" spans="1:14" x14ac:dyDescent="0.25">
      <c r="A138" s="131">
        <v>1089</v>
      </c>
      <c r="B138" s="408">
        <v>15</v>
      </c>
      <c r="C138" s="446">
        <v>0</v>
      </c>
      <c r="D138" s="1">
        <f t="shared" si="93"/>
        <v>0</v>
      </c>
      <c r="E138" s="2">
        <f t="shared" si="94"/>
        <v>0</v>
      </c>
      <c r="F138" s="1"/>
      <c r="H138" t="str">
        <f t="shared" si="95"/>
        <v/>
      </c>
      <c r="I138">
        <v>1089</v>
      </c>
      <c r="J138" t="s">
        <v>7</v>
      </c>
      <c r="M138">
        <v>3005</v>
      </c>
      <c r="N138" t="s">
        <v>6</v>
      </c>
    </row>
    <row r="139" spans="1:14" x14ac:dyDescent="0.25">
      <c r="A139" s="131">
        <v>1114</v>
      </c>
      <c r="B139" s="408">
        <v>14</v>
      </c>
      <c r="C139" s="447">
        <v>0</v>
      </c>
      <c r="D139" s="1">
        <f t="shared" si="93"/>
        <v>0</v>
      </c>
      <c r="E139" s="2">
        <f t="shared" si="94"/>
        <v>0</v>
      </c>
      <c r="F139" s="1"/>
      <c r="H139" t="str">
        <f t="shared" si="95"/>
        <v/>
      </c>
      <c r="I139">
        <v>1114</v>
      </c>
      <c r="J139" t="s">
        <v>7</v>
      </c>
      <c r="M139">
        <v>3015</v>
      </c>
      <c r="N139" t="s">
        <v>11</v>
      </c>
    </row>
    <row r="140" spans="1:14" x14ac:dyDescent="0.25">
      <c r="A140" s="131">
        <v>1124</v>
      </c>
      <c r="B140" s="408">
        <v>14</v>
      </c>
      <c r="C140" s="446">
        <v>0</v>
      </c>
      <c r="D140" s="1">
        <f t="shared" si="93"/>
        <v>0</v>
      </c>
      <c r="E140" s="2">
        <f t="shared" si="94"/>
        <v>0</v>
      </c>
      <c r="F140" s="1"/>
      <c r="H140" t="str">
        <f t="shared" si="95"/>
        <v/>
      </c>
      <c r="I140">
        <v>1124</v>
      </c>
      <c r="J140" t="s">
        <v>7</v>
      </c>
      <c r="M140">
        <v>3042</v>
      </c>
      <c r="N140" t="s">
        <v>5</v>
      </c>
    </row>
    <row r="141" spans="1:14" x14ac:dyDescent="0.25">
      <c r="A141" s="131">
        <v>1153</v>
      </c>
      <c r="B141" s="408">
        <v>5</v>
      </c>
      <c r="C141" s="447">
        <v>0</v>
      </c>
      <c r="D141" s="1">
        <f t="shared" si="93"/>
        <v>0</v>
      </c>
      <c r="E141" s="2">
        <f t="shared" si="94"/>
        <v>0</v>
      </c>
      <c r="F141" s="1"/>
      <c r="H141" t="str">
        <f t="shared" si="95"/>
        <v/>
      </c>
      <c r="I141">
        <v>1153</v>
      </c>
      <c r="J141" t="s">
        <v>7</v>
      </c>
      <c r="M141">
        <v>3130</v>
      </c>
      <c r="N141" t="s">
        <v>5</v>
      </c>
    </row>
    <row r="142" spans="1:14" x14ac:dyDescent="0.25">
      <c r="A142" s="131">
        <v>1197</v>
      </c>
      <c r="B142" s="408">
        <v>1</v>
      </c>
      <c r="C142" s="446">
        <v>25</v>
      </c>
      <c r="D142" s="1">
        <f t="shared" si="93"/>
        <v>10</v>
      </c>
      <c r="E142" s="2">
        <f t="shared" si="94"/>
        <v>35</v>
      </c>
      <c r="F142" s="1"/>
      <c r="H142" t="str">
        <f t="shared" si="95"/>
        <v/>
      </c>
      <c r="I142">
        <v>1197</v>
      </c>
      <c r="J142" t="s">
        <v>11</v>
      </c>
      <c r="M142">
        <v>3166</v>
      </c>
      <c r="N142" t="s">
        <v>6</v>
      </c>
    </row>
    <row r="143" spans="1:14" x14ac:dyDescent="0.25">
      <c r="A143" s="131">
        <v>1241</v>
      </c>
      <c r="B143" s="408">
        <v>16</v>
      </c>
      <c r="C143" s="446">
        <v>20</v>
      </c>
      <c r="D143" s="1">
        <f t="shared" si="93"/>
        <v>0</v>
      </c>
      <c r="E143" s="2">
        <f t="shared" si="94"/>
        <v>20</v>
      </c>
      <c r="F143" s="1"/>
      <c r="H143" t="str">
        <f t="shared" si="95"/>
        <v/>
      </c>
      <c r="I143">
        <v>1241</v>
      </c>
      <c r="J143" t="s">
        <v>6</v>
      </c>
      <c r="M143">
        <v>3211</v>
      </c>
      <c r="N143" t="s">
        <v>6</v>
      </c>
    </row>
    <row r="144" spans="1:14" x14ac:dyDescent="0.25">
      <c r="A144" s="131">
        <v>1250</v>
      </c>
      <c r="B144" s="408"/>
      <c r="C144" s="446">
        <v>0</v>
      </c>
      <c r="D144" s="1">
        <f t="shared" si="93"/>
        <v>0</v>
      </c>
      <c r="E144" s="2">
        <f t="shared" si="94"/>
        <v>0</v>
      </c>
      <c r="F144" s="1"/>
      <c r="H144" t="str">
        <f t="shared" si="95"/>
        <v/>
      </c>
      <c r="I144">
        <v>1250</v>
      </c>
      <c r="J144" t="s">
        <v>7</v>
      </c>
      <c r="M144">
        <v>3339</v>
      </c>
      <c r="N144" t="s">
        <v>11</v>
      </c>
    </row>
    <row r="145" spans="1:14" x14ac:dyDescent="0.25">
      <c r="A145" s="131">
        <v>1257</v>
      </c>
      <c r="B145" s="408"/>
      <c r="C145" s="447">
        <v>10</v>
      </c>
      <c r="D145" s="1">
        <f t="shared" si="93"/>
        <v>0</v>
      </c>
      <c r="E145" s="2">
        <f t="shared" si="94"/>
        <v>10</v>
      </c>
      <c r="F145" s="1"/>
      <c r="H145" t="str">
        <f t="shared" si="95"/>
        <v/>
      </c>
      <c r="I145">
        <v>1257</v>
      </c>
      <c r="J145" t="s">
        <v>5</v>
      </c>
      <c r="M145">
        <v>3352</v>
      </c>
      <c r="N145" t="s">
        <v>5</v>
      </c>
    </row>
    <row r="146" spans="1:14" x14ac:dyDescent="0.25">
      <c r="A146" s="131">
        <v>1261</v>
      </c>
      <c r="B146" s="408">
        <v>5</v>
      </c>
      <c r="C146" s="446">
        <v>10</v>
      </c>
      <c r="D146" s="1">
        <f t="shared" si="93"/>
        <v>0</v>
      </c>
      <c r="E146" s="2">
        <f t="shared" si="94"/>
        <v>10</v>
      </c>
      <c r="F146" s="1"/>
      <c r="H146" t="str">
        <f t="shared" si="95"/>
        <v/>
      </c>
      <c r="I146">
        <v>1261</v>
      </c>
      <c r="J146" t="s">
        <v>5</v>
      </c>
      <c r="M146">
        <v>3357</v>
      </c>
      <c r="N146" t="s">
        <v>5</v>
      </c>
    </row>
    <row r="147" spans="1:14" x14ac:dyDescent="0.25">
      <c r="A147" s="131">
        <v>1296</v>
      </c>
      <c r="B147" s="408"/>
      <c r="C147" s="446">
        <v>0</v>
      </c>
      <c r="D147" s="1">
        <f t="shared" si="93"/>
        <v>0</v>
      </c>
      <c r="E147" s="2">
        <f t="shared" si="94"/>
        <v>0</v>
      </c>
      <c r="F147" s="1"/>
      <c r="H147">
        <f t="shared" si="95"/>
        <v>10</v>
      </c>
      <c r="I147">
        <v>1296</v>
      </c>
      <c r="J147" t="s">
        <v>7</v>
      </c>
      <c r="M147">
        <v>3360</v>
      </c>
      <c r="N147" t="s">
        <v>5</v>
      </c>
    </row>
    <row r="148" spans="1:14" x14ac:dyDescent="0.25">
      <c r="A148" s="131">
        <v>1305</v>
      </c>
      <c r="B148" s="408">
        <v>11</v>
      </c>
      <c r="C148" s="447">
        <v>10</v>
      </c>
      <c r="D148" s="1">
        <f t="shared" si="93"/>
        <v>0</v>
      </c>
      <c r="E148" s="2">
        <f t="shared" si="94"/>
        <v>10</v>
      </c>
      <c r="F148" s="1"/>
      <c r="H148" t="str">
        <f t="shared" si="95"/>
        <v/>
      </c>
      <c r="I148">
        <v>1305</v>
      </c>
      <c r="J148" t="s">
        <v>5</v>
      </c>
      <c r="M148">
        <v>3419</v>
      </c>
      <c r="N148" t="s">
        <v>5</v>
      </c>
    </row>
    <row r="149" spans="1:14" x14ac:dyDescent="0.25">
      <c r="A149" s="131">
        <v>1306</v>
      </c>
      <c r="B149" s="408"/>
      <c r="C149" s="446">
        <v>0</v>
      </c>
      <c r="D149" s="1">
        <f t="shared" si="93"/>
        <v>0</v>
      </c>
      <c r="E149" s="2">
        <f t="shared" si="94"/>
        <v>0</v>
      </c>
      <c r="F149" s="1"/>
      <c r="H149" t="str">
        <f t="shared" si="95"/>
        <v/>
      </c>
      <c r="I149">
        <v>1306</v>
      </c>
      <c r="J149" t="s">
        <v>5</v>
      </c>
      <c r="M149">
        <v>3452</v>
      </c>
      <c r="N149" t="s">
        <v>5</v>
      </c>
    </row>
    <row r="150" spans="1:14" x14ac:dyDescent="0.25">
      <c r="A150" s="131">
        <v>1310</v>
      </c>
      <c r="B150" s="408">
        <v>6</v>
      </c>
      <c r="C150" s="447">
        <v>0</v>
      </c>
      <c r="D150" s="1">
        <f t="shared" si="93"/>
        <v>0</v>
      </c>
      <c r="E150" s="2">
        <f t="shared" si="94"/>
        <v>0</v>
      </c>
      <c r="F150" s="1"/>
      <c r="H150" t="str">
        <f t="shared" si="95"/>
        <v/>
      </c>
      <c r="I150">
        <v>1310</v>
      </c>
      <c r="J150" t="s">
        <v>7</v>
      </c>
      <c r="M150">
        <v>3476</v>
      </c>
      <c r="N150" t="s">
        <v>11</v>
      </c>
    </row>
    <row r="151" spans="1:14" x14ac:dyDescent="0.25">
      <c r="A151" s="131">
        <v>1318</v>
      </c>
      <c r="B151" s="408">
        <v>11</v>
      </c>
      <c r="C151" s="447">
        <v>0</v>
      </c>
      <c r="D151" s="1">
        <f t="shared" si="93"/>
        <v>0</v>
      </c>
      <c r="E151" s="2">
        <f t="shared" si="94"/>
        <v>0</v>
      </c>
      <c r="F151" s="1"/>
      <c r="H151" t="str">
        <f t="shared" si="95"/>
        <v/>
      </c>
      <c r="I151">
        <v>1318</v>
      </c>
      <c r="J151" t="s">
        <v>7</v>
      </c>
      <c r="M151">
        <v>3481</v>
      </c>
      <c r="N151" t="s">
        <v>5</v>
      </c>
    </row>
    <row r="152" spans="1:14" x14ac:dyDescent="0.25">
      <c r="A152" s="131">
        <v>1323</v>
      </c>
      <c r="B152" s="408">
        <v>14</v>
      </c>
      <c r="C152" s="447">
        <v>20</v>
      </c>
      <c r="D152" s="1">
        <f t="shared" si="93"/>
        <v>0</v>
      </c>
      <c r="E152" s="2">
        <f t="shared" si="94"/>
        <v>20</v>
      </c>
      <c r="F152" s="1"/>
      <c r="H152" t="str">
        <f t="shared" si="95"/>
        <v/>
      </c>
      <c r="I152">
        <v>1323</v>
      </c>
      <c r="J152" t="s">
        <v>6</v>
      </c>
      <c r="M152">
        <v>3538</v>
      </c>
      <c r="N152" t="s">
        <v>11</v>
      </c>
    </row>
    <row r="153" spans="1:14" x14ac:dyDescent="0.25">
      <c r="A153" s="131">
        <v>1369</v>
      </c>
      <c r="B153" s="408"/>
      <c r="C153" s="446">
        <v>0</v>
      </c>
      <c r="D153" s="1">
        <f t="shared" si="93"/>
        <v>0</v>
      </c>
      <c r="E153" s="2">
        <f t="shared" si="94"/>
        <v>0</v>
      </c>
      <c r="F153" s="1"/>
      <c r="H153">
        <f t="shared" si="95"/>
        <v>11</v>
      </c>
      <c r="I153">
        <v>1369</v>
      </c>
      <c r="J153" t="s">
        <v>7</v>
      </c>
      <c r="M153">
        <v>3539</v>
      </c>
      <c r="N153" t="s">
        <v>5</v>
      </c>
    </row>
    <row r="154" spans="1:14" x14ac:dyDescent="0.25">
      <c r="A154" s="131">
        <v>1405</v>
      </c>
      <c r="B154" s="408"/>
      <c r="C154" s="446">
        <v>10</v>
      </c>
      <c r="D154" s="1">
        <f t="shared" si="93"/>
        <v>10</v>
      </c>
      <c r="E154" s="2">
        <f t="shared" si="94"/>
        <v>20</v>
      </c>
      <c r="F154" s="1"/>
      <c r="H154" t="str">
        <f t="shared" si="95"/>
        <v/>
      </c>
      <c r="I154">
        <v>1405</v>
      </c>
      <c r="J154" t="s">
        <v>11</v>
      </c>
      <c r="M154">
        <v>3620</v>
      </c>
      <c r="N154" t="s">
        <v>5</v>
      </c>
    </row>
    <row r="155" spans="1:14" x14ac:dyDescent="0.25">
      <c r="A155" s="131">
        <v>1418</v>
      </c>
      <c r="B155" s="408">
        <v>9</v>
      </c>
      <c r="C155" s="447">
        <v>0</v>
      </c>
      <c r="D155" s="1">
        <f t="shared" si="93"/>
        <v>0</v>
      </c>
      <c r="E155" s="2">
        <f t="shared" si="94"/>
        <v>0</v>
      </c>
      <c r="F155" s="1"/>
      <c r="H155" t="str">
        <f t="shared" si="95"/>
        <v/>
      </c>
      <c r="I155">
        <v>1418</v>
      </c>
      <c r="J155" t="s">
        <v>7</v>
      </c>
      <c r="M155">
        <v>3641</v>
      </c>
      <c r="N155" t="s">
        <v>5</v>
      </c>
    </row>
    <row r="156" spans="1:14" x14ac:dyDescent="0.25">
      <c r="A156" s="131">
        <v>1425</v>
      </c>
      <c r="B156" s="408">
        <v>15</v>
      </c>
      <c r="C156" s="446">
        <v>0</v>
      </c>
      <c r="D156" s="1">
        <f t="shared" si="93"/>
        <v>0</v>
      </c>
      <c r="E156" s="2">
        <f t="shared" si="94"/>
        <v>0</v>
      </c>
      <c r="F156" s="1"/>
      <c r="H156" t="str">
        <f t="shared" si="95"/>
        <v/>
      </c>
      <c r="I156">
        <v>1425</v>
      </c>
      <c r="J156" t="s">
        <v>7</v>
      </c>
      <c r="M156">
        <v>3683</v>
      </c>
      <c r="N156" t="s">
        <v>5</v>
      </c>
    </row>
    <row r="157" spans="1:14" x14ac:dyDescent="0.25">
      <c r="A157" s="131">
        <v>1477</v>
      </c>
      <c r="B157" s="408">
        <v>3</v>
      </c>
      <c r="C157" s="446">
        <v>0</v>
      </c>
      <c r="D157" s="1">
        <f t="shared" si="93"/>
        <v>0</v>
      </c>
      <c r="E157" s="2">
        <f t="shared" si="94"/>
        <v>0</v>
      </c>
      <c r="F157" s="1"/>
      <c r="H157" t="str">
        <f t="shared" si="95"/>
        <v/>
      </c>
      <c r="I157">
        <v>1477</v>
      </c>
      <c r="J157" t="s">
        <v>5</v>
      </c>
      <c r="M157">
        <v>3688</v>
      </c>
      <c r="N157" t="s">
        <v>6</v>
      </c>
    </row>
    <row r="158" spans="1:14" x14ac:dyDescent="0.25">
      <c r="A158" s="131">
        <v>1501</v>
      </c>
      <c r="B158" s="408">
        <v>16</v>
      </c>
      <c r="C158" s="446">
        <v>30</v>
      </c>
      <c r="D158" s="1">
        <f t="shared" si="93"/>
        <v>0</v>
      </c>
      <c r="E158" s="2">
        <f t="shared" si="94"/>
        <v>30</v>
      </c>
      <c r="F158" s="1"/>
      <c r="H158" t="str">
        <f t="shared" si="95"/>
        <v/>
      </c>
      <c r="I158">
        <v>1501</v>
      </c>
      <c r="J158" t="s">
        <v>11</v>
      </c>
      <c r="M158">
        <v>3937</v>
      </c>
      <c r="N158" t="s">
        <v>5</v>
      </c>
    </row>
    <row r="159" spans="1:14" x14ac:dyDescent="0.25">
      <c r="A159" s="131">
        <v>1511</v>
      </c>
      <c r="B159" s="408"/>
      <c r="C159" s="446">
        <v>0</v>
      </c>
      <c r="D159" s="1">
        <f t="shared" si="93"/>
        <v>0</v>
      </c>
      <c r="E159" s="2">
        <f t="shared" si="94"/>
        <v>0</v>
      </c>
      <c r="F159" s="1"/>
      <c r="H159">
        <f t="shared" si="95"/>
        <v>12</v>
      </c>
      <c r="I159">
        <v>1511</v>
      </c>
      <c r="J159" t="s">
        <v>11</v>
      </c>
      <c r="M159">
        <v>3990</v>
      </c>
      <c r="N159" t="s">
        <v>5</v>
      </c>
    </row>
    <row r="160" spans="1:14" x14ac:dyDescent="0.25">
      <c r="A160" s="131">
        <v>1519</v>
      </c>
      <c r="B160" s="408">
        <v>15</v>
      </c>
      <c r="C160" s="447">
        <v>0</v>
      </c>
      <c r="D160" s="1">
        <f t="shared" si="93"/>
        <v>0</v>
      </c>
      <c r="E160" s="2">
        <f t="shared" si="94"/>
        <v>0</v>
      </c>
      <c r="F160" s="1"/>
      <c r="H160" t="str">
        <f t="shared" si="95"/>
        <v/>
      </c>
      <c r="I160">
        <v>1519</v>
      </c>
      <c r="J160" t="s">
        <v>7</v>
      </c>
      <c r="M160">
        <v>4003</v>
      </c>
      <c r="N160" t="s">
        <v>5</v>
      </c>
    </row>
    <row r="161" spans="1:14" x14ac:dyDescent="0.25">
      <c r="A161" s="131">
        <v>1538</v>
      </c>
      <c r="B161" s="408">
        <v>15</v>
      </c>
      <c r="C161" s="446">
        <v>0</v>
      </c>
      <c r="D161" s="1">
        <f t="shared" si="93"/>
        <v>0</v>
      </c>
      <c r="E161" s="2">
        <f t="shared" si="94"/>
        <v>0</v>
      </c>
      <c r="F161" s="1"/>
      <c r="H161" t="str">
        <f t="shared" si="95"/>
        <v/>
      </c>
      <c r="I161">
        <v>1538</v>
      </c>
      <c r="J161" t="s">
        <v>7</v>
      </c>
      <c r="M161">
        <v>4009</v>
      </c>
      <c r="N161" t="s">
        <v>5</v>
      </c>
    </row>
    <row r="162" spans="1:14" x14ac:dyDescent="0.25">
      <c r="A162" s="131">
        <v>1540</v>
      </c>
      <c r="B162" s="408">
        <v>10</v>
      </c>
      <c r="C162" s="447">
        <v>0</v>
      </c>
      <c r="D162" s="1">
        <f t="shared" si="93"/>
        <v>0</v>
      </c>
      <c r="E162" s="2">
        <f t="shared" si="94"/>
        <v>0</v>
      </c>
      <c r="F162" s="1"/>
      <c r="H162" t="str">
        <f t="shared" si="95"/>
        <v/>
      </c>
      <c r="I162">
        <v>1540</v>
      </c>
      <c r="J162" t="s">
        <v>7</v>
      </c>
      <c r="M162">
        <v>4028</v>
      </c>
      <c r="N162" t="s">
        <v>5</v>
      </c>
    </row>
    <row r="163" spans="1:14" x14ac:dyDescent="0.25">
      <c r="A163" s="131">
        <v>1619</v>
      </c>
      <c r="B163" s="408">
        <v>10</v>
      </c>
      <c r="C163" s="447">
        <v>10</v>
      </c>
      <c r="D163" s="1">
        <f t="shared" si="93"/>
        <v>0</v>
      </c>
      <c r="E163" s="2">
        <f t="shared" si="94"/>
        <v>10</v>
      </c>
      <c r="F163" s="1"/>
      <c r="H163" t="str">
        <f t="shared" si="95"/>
        <v/>
      </c>
      <c r="I163">
        <v>1619</v>
      </c>
      <c r="J163" t="s">
        <v>5</v>
      </c>
      <c r="M163">
        <v>4039</v>
      </c>
      <c r="N163" t="s">
        <v>5</v>
      </c>
    </row>
    <row r="164" spans="1:14" x14ac:dyDescent="0.25">
      <c r="A164" s="131">
        <v>1625</v>
      </c>
      <c r="B164" s="408">
        <v>6</v>
      </c>
      <c r="C164" s="446">
        <v>0</v>
      </c>
      <c r="D164" s="1">
        <f t="shared" si="93"/>
        <v>0</v>
      </c>
      <c r="E164" s="2">
        <f t="shared" si="94"/>
        <v>0</v>
      </c>
      <c r="F164" s="1"/>
      <c r="H164" t="str">
        <f t="shared" si="95"/>
        <v/>
      </c>
      <c r="I164">
        <v>1625</v>
      </c>
      <c r="J164" t="s">
        <v>7</v>
      </c>
      <c r="M164">
        <v>4061</v>
      </c>
      <c r="N164" t="s">
        <v>6</v>
      </c>
    </row>
    <row r="165" spans="1:14" x14ac:dyDescent="0.25">
      <c r="A165" s="131">
        <v>1640</v>
      </c>
      <c r="B165" s="408">
        <v>5</v>
      </c>
      <c r="C165" s="446">
        <v>0</v>
      </c>
      <c r="D165" s="1">
        <f t="shared" si="93"/>
        <v>0</v>
      </c>
      <c r="E165" s="2">
        <f t="shared" si="94"/>
        <v>0</v>
      </c>
      <c r="F165" s="1"/>
      <c r="H165" t="str">
        <f t="shared" si="95"/>
        <v/>
      </c>
      <c r="I165">
        <v>1640</v>
      </c>
      <c r="J165" t="s">
        <v>7</v>
      </c>
      <c r="M165">
        <v>4334</v>
      </c>
      <c r="N165" t="s">
        <v>5</v>
      </c>
    </row>
    <row r="166" spans="1:14" x14ac:dyDescent="0.25">
      <c r="A166" s="131">
        <v>1662</v>
      </c>
      <c r="B166" s="408">
        <v>6</v>
      </c>
      <c r="C166" s="446">
        <v>10</v>
      </c>
      <c r="D166" s="1">
        <f t="shared" si="93"/>
        <v>0</v>
      </c>
      <c r="E166" s="2">
        <f t="shared" si="94"/>
        <v>10</v>
      </c>
      <c r="F166" s="1"/>
      <c r="H166" t="str">
        <f t="shared" si="95"/>
        <v/>
      </c>
      <c r="I166">
        <v>1662</v>
      </c>
      <c r="J166" t="s">
        <v>5</v>
      </c>
      <c r="M166">
        <v>4525</v>
      </c>
      <c r="N166" t="s">
        <v>5</v>
      </c>
    </row>
    <row r="167" spans="1:14" x14ac:dyDescent="0.25">
      <c r="A167" s="131">
        <v>1671</v>
      </c>
      <c r="B167" s="408">
        <v>7</v>
      </c>
      <c r="C167" s="447">
        <v>0</v>
      </c>
      <c r="D167" s="1">
        <f t="shared" si="93"/>
        <v>0</v>
      </c>
      <c r="E167" s="2">
        <f t="shared" si="94"/>
        <v>0</v>
      </c>
      <c r="F167" s="1"/>
      <c r="H167" t="str">
        <f t="shared" si="95"/>
        <v/>
      </c>
      <c r="I167">
        <v>1671</v>
      </c>
      <c r="J167" t="s">
        <v>7</v>
      </c>
      <c r="M167">
        <v>4564</v>
      </c>
      <c r="N167" t="s">
        <v>5</v>
      </c>
    </row>
    <row r="168" spans="1:14" x14ac:dyDescent="0.25">
      <c r="A168" s="131">
        <v>1675</v>
      </c>
      <c r="B168" s="408">
        <v>10</v>
      </c>
      <c r="C168" s="447">
        <v>0</v>
      </c>
      <c r="D168" s="1">
        <f t="shared" si="93"/>
        <v>0</v>
      </c>
      <c r="E168" s="2">
        <f t="shared" si="94"/>
        <v>0</v>
      </c>
      <c r="F168" s="1"/>
      <c r="H168" t="str">
        <f t="shared" si="95"/>
        <v/>
      </c>
      <c r="I168">
        <v>1675</v>
      </c>
      <c r="J168" t="s">
        <v>7</v>
      </c>
      <c r="M168">
        <v>4678</v>
      </c>
      <c r="N168" t="s">
        <v>11</v>
      </c>
    </row>
    <row r="169" spans="1:14" x14ac:dyDescent="0.25">
      <c r="A169" s="131">
        <v>1676</v>
      </c>
      <c r="B169" s="408"/>
      <c r="C169" s="446">
        <v>0</v>
      </c>
      <c r="D169" s="1">
        <f t="shared" si="93"/>
        <v>0</v>
      </c>
      <c r="E169" s="2">
        <f t="shared" si="94"/>
        <v>0</v>
      </c>
      <c r="F169" s="1"/>
      <c r="H169" t="str">
        <f t="shared" si="95"/>
        <v/>
      </c>
      <c r="I169">
        <v>1676</v>
      </c>
      <c r="J169" t="s">
        <v>7</v>
      </c>
      <c r="M169">
        <v>4740</v>
      </c>
      <c r="N169" t="s">
        <v>6</v>
      </c>
    </row>
    <row r="170" spans="1:14" x14ac:dyDescent="0.25">
      <c r="A170" s="131">
        <v>1678</v>
      </c>
      <c r="B170" s="408">
        <v>16</v>
      </c>
      <c r="C170" s="447">
        <v>30</v>
      </c>
      <c r="D170" s="1">
        <f t="shared" si="93"/>
        <v>10</v>
      </c>
      <c r="E170" s="2">
        <f t="shared" si="94"/>
        <v>40</v>
      </c>
      <c r="F170" s="1"/>
      <c r="H170" t="str">
        <f t="shared" si="95"/>
        <v/>
      </c>
      <c r="I170">
        <v>1678</v>
      </c>
      <c r="J170" t="s">
        <v>11</v>
      </c>
      <c r="M170">
        <v>4828</v>
      </c>
      <c r="N170" t="s">
        <v>11</v>
      </c>
    </row>
    <row r="171" spans="1:14" x14ac:dyDescent="0.25">
      <c r="A171" s="131">
        <v>1690</v>
      </c>
      <c r="B171" s="408">
        <v>16</v>
      </c>
      <c r="C171" s="446">
        <v>30</v>
      </c>
      <c r="D171" s="1">
        <f t="shared" si="93"/>
        <v>20</v>
      </c>
      <c r="E171" s="2">
        <f t="shared" si="94"/>
        <v>50</v>
      </c>
      <c r="F171" s="1"/>
      <c r="H171" t="str">
        <f t="shared" si="95"/>
        <v/>
      </c>
      <c r="I171">
        <v>1690</v>
      </c>
      <c r="J171" t="s">
        <v>11</v>
      </c>
      <c r="M171">
        <v>4967</v>
      </c>
      <c r="N171" t="s">
        <v>5</v>
      </c>
    </row>
    <row r="172" spans="1:14" x14ac:dyDescent="0.25">
      <c r="A172" s="131">
        <v>1712</v>
      </c>
      <c r="B172" s="408">
        <v>11</v>
      </c>
      <c r="C172" s="447">
        <v>0</v>
      </c>
      <c r="D172" s="1">
        <f t="shared" si="93"/>
        <v>0</v>
      </c>
      <c r="E172" s="2">
        <f t="shared" si="94"/>
        <v>0</v>
      </c>
      <c r="F172" s="1"/>
      <c r="H172" t="str">
        <f t="shared" si="95"/>
        <v/>
      </c>
      <c r="I172">
        <v>1712</v>
      </c>
      <c r="J172" t="s">
        <v>7</v>
      </c>
      <c r="M172">
        <v>5050</v>
      </c>
      <c r="N172" t="s">
        <v>11</v>
      </c>
    </row>
    <row r="173" spans="1:14" x14ac:dyDescent="0.25">
      <c r="A173" s="131">
        <v>1718</v>
      </c>
      <c r="B173" s="408">
        <v>12</v>
      </c>
      <c r="C173" s="447">
        <v>0</v>
      </c>
      <c r="D173" s="1">
        <f t="shared" si="93"/>
        <v>0</v>
      </c>
      <c r="E173" s="2">
        <f t="shared" si="94"/>
        <v>0</v>
      </c>
      <c r="F173" s="1"/>
      <c r="H173" t="str">
        <f t="shared" si="95"/>
        <v/>
      </c>
      <c r="I173">
        <v>1718</v>
      </c>
      <c r="J173" t="s">
        <v>7</v>
      </c>
      <c r="M173">
        <v>5172</v>
      </c>
      <c r="N173" t="s">
        <v>5</v>
      </c>
    </row>
    <row r="174" spans="1:14" x14ac:dyDescent="0.25">
      <c r="A174" s="131">
        <v>1730</v>
      </c>
      <c r="B174" s="408">
        <v>6</v>
      </c>
      <c r="C174" s="446">
        <v>0</v>
      </c>
      <c r="D174" s="1">
        <f t="shared" si="93"/>
        <v>0</v>
      </c>
      <c r="E174" s="2">
        <f t="shared" si="94"/>
        <v>0</v>
      </c>
      <c r="F174" s="1"/>
      <c r="H174" t="str">
        <f t="shared" si="95"/>
        <v/>
      </c>
      <c r="I174">
        <v>1730</v>
      </c>
      <c r="J174" t="s">
        <v>7</v>
      </c>
      <c r="M174">
        <v>5254</v>
      </c>
      <c r="N174" t="s">
        <v>6</v>
      </c>
    </row>
    <row r="175" spans="1:14" x14ac:dyDescent="0.25">
      <c r="A175" s="131">
        <v>1731</v>
      </c>
      <c r="B175" s="408">
        <v>1</v>
      </c>
      <c r="C175" s="446">
        <v>0</v>
      </c>
      <c r="D175" s="1">
        <f t="shared" si="93"/>
        <v>0</v>
      </c>
      <c r="E175" s="2">
        <f t="shared" si="94"/>
        <v>0</v>
      </c>
      <c r="F175" s="1"/>
      <c r="H175" t="str">
        <f t="shared" si="95"/>
        <v/>
      </c>
      <c r="I175">
        <v>1731</v>
      </c>
      <c r="J175" t="s">
        <v>6</v>
      </c>
      <c r="M175">
        <v>5401</v>
      </c>
      <c r="N175" t="s">
        <v>5</v>
      </c>
    </row>
    <row r="176" spans="1:14" x14ac:dyDescent="0.25">
      <c r="A176" s="131">
        <v>1732</v>
      </c>
      <c r="B176" s="408"/>
      <c r="C176" s="446">
        <v>0</v>
      </c>
      <c r="D176" s="1">
        <f t="shared" si="93"/>
        <v>0</v>
      </c>
      <c r="E176" s="2">
        <f t="shared" si="94"/>
        <v>0</v>
      </c>
      <c r="F176" s="1"/>
      <c r="H176" t="str">
        <f t="shared" si="95"/>
        <v/>
      </c>
      <c r="I176">
        <v>1732</v>
      </c>
      <c r="J176" t="s">
        <v>5</v>
      </c>
      <c r="M176">
        <v>5406</v>
      </c>
      <c r="N176" t="s">
        <v>5</v>
      </c>
    </row>
    <row r="177" spans="1:14" x14ac:dyDescent="0.25">
      <c r="A177" s="131">
        <v>1736</v>
      </c>
      <c r="B177" s="408"/>
      <c r="C177" s="446">
        <v>0</v>
      </c>
      <c r="D177" s="1">
        <f t="shared" si="93"/>
        <v>0</v>
      </c>
      <c r="E177" s="2">
        <f t="shared" si="94"/>
        <v>0</v>
      </c>
      <c r="F177" s="1"/>
      <c r="H177">
        <f t="shared" si="95"/>
        <v>13</v>
      </c>
      <c r="I177">
        <v>1736</v>
      </c>
      <c r="J177" t="s">
        <v>7</v>
      </c>
      <c r="M177">
        <v>5460</v>
      </c>
      <c r="N177" t="s">
        <v>5</v>
      </c>
    </row>
    <row r="178" spans="1:14" x14ac:dyDescent="0.25">
      <c r="A178" s="131">
        <v>1746</v>
      </c>
      <c r="B178" s="408"/>
      <c r="C178" s="447">
        <v>0</v>
      </c>
      <c r="D178" s="1">
        <f t="shared" si="93"/>
        <v>0</v>
      </c>
      <c r="E178" s="2">
        <f t="shared" si="94"/>
        <v>0</v>
      </c>
      <c r="H178">
        <f t="shared" si="95"/>
        <v>14</v>
      </c>
      <c r="I178">
        <v>1746</v>
      </c>
      <c r="J178" t="s">
        <v>5</v>
      </c>
      <c r="M178">
        <v>5842</v>
      </c>
      <c r="N178" t="s">
        <v>5</v>
      </c>
    </row>
    <row r="179" spans="1:14" x14ac:dyDescent="0.25">
      <c r="A179" s="131">
        <v>1747</v>
      </c>
      <c r="B179" s="408">
        <v>12</v>
      </c>
      <c r="C179" s="447">
        <v>0</v>
      </c>
      <c r="D179" s="1">
        <f t="shared" si="93"/>
        <v>0</v>
      </c>
      <c r="E179" s="2">
        <f t="shared" si="94"/>
        <v>0</v>
      </c>
      <c r="H179" t="str">
        <f t="shared" si="95"/>
        <v/>
      </c>
      <c r="I179">
        <v>1747</v>
      </c>
      <c r="J179" t="s">
        <v>7</v>
      </c>
      <c r="M179">
        <v>5895</v>
      </c>
      <c r="N179" t="s">
        <v>6</v>
      </c>
    </row>
    <row r="180" spans="1:14" x14ac:dyDescent="0.25">
      <c r="A180" s="131">
        <v>1756</v>
      </c>
      <c r="B180" s="97">
        <v>3</v>
      </c>
      <c r="C180" s="447">
        <v>20</v>
      </c>
      <c r="D180" s="1">
        <f t="shared" si="93"/>
        <v>0</v>
      </c>
      <c r="E180" s="2">
        <f t="shared" si="94"/>
        <v>20</v>
      </c>
      <c r="H180" t="str">
        <f t="shared" si="95"/>
        <v/>
      </c>
      <c r="I180">
        <v>1756</v>
      </c>
      <c r="J180" t="s">
        <v>6</v>
      </c>
    </row>
    <row r="181" spans="1:14" x14ac:dyDescent="0.25">
      <c r="A181" s="131">
        <v>1768</v>
      </c>
      <c r="B181" s="97">
        <v>12</v>
      </c>
      <c r="C181" s="106">
        <v>0</v>
      </c>
      <c r="D181" s="1">
        <f t="shared" ref="D181:D244" si="96">IFERROR(INDEX(BH$15:BH$46,MATCH(A181,BE$15:BE$46,0)),0)</f>
        <v>0</v>
      </c>
      <c r="E181" s="2">
        <f t="shared" ref="E181:E244" si="97">SUM(D181+C181,F181)</f>
        <v>0</v>
      </c>
      <c r="H181" t="str">
        <f t="shared" ref="H181:H244" si="98">IFERROR(MATCH(I181,G$52:G$85,0),"")</f>
        <v/>
      </c>
      <c r="I181">
        <v>1768</v>
      </c>
      <c r="J181" t="s">
        <v>7</v>
      </c>
    </row>
    <row r="182" spans="1:14" x14ac:dyDescent="0.25">
      <c r="A182" s="131">
        <v>1775</v>
      </c>
      <c r="B182" s="97"/>
      <c r="C182" s="106">
        <v>5</v>
      </c>
      <c r="D182" s="1">
        <f t="shared" si="96"/>
        <v>0</v>
      </c>
      <c r="E182" s="2">
        <f t="shared" si="97"/>
        <v>5</v>
      </c>
      <c r="H182" t="str">
        <f t="shared" si="98"/>
        <v/>
      </c>
      <c r="I182">
        <v>1775</v>
      </c>
      <c r="J182" t="s">
        <v>6</v>
      </c>
    </row>
    <row r="183" spans="1:14" x14ac:dyDescent="0.25">
      <c r="A183" s="131">
        <v>1796</v>
      </c>
      <c r="B183" s="97">
        <v>5</v>
      </c>
      <c r="C183" s="106">
        <v>0</v>
      </c>
      <c r="D183" s="1">
        <f t="shared" si="96"/>
        <v>0</v>
      </c>
      <c r="E183" s="2">
        <f t="shared" si="97"/>
        <v>0</v>
      </c>
      <c r="H183" t="str">
        <f t="shared" si="98"/>
        <v/>
      </c>
      <c r="I183">
        <v>1796</v>
      </c>
      <c r="J183" t="s">
        <v>7</v>
      </c>
    </row>
    <row r="184" spans="1:14" x14ac:dyDescent="0.25">
      <c r="A184" s="131">
        <v>1806</v>
      </c>
      <c r="B184" s="97">
        <v>15</v>
      </c>
      <c r="C184" s="106">
        <v>10</v>
      </c>
      <c r="D184" s="1">
        <f t="shared" si="96"/>
        <v>0</v>
      </c>
      <c r="E184" s="2">
        <f t="shared" si="97"/>
        <v>10</v>
      </c>
      <c r="H184" t="str">
        <f t="shared" si="98"/>
        <v/>
      </c>
      <c r="I184">
        <v>1806</v>
      </c>
      <c r="J184" t="s">
        <v>5</v>
      </c>
    </row>
    <row r="185" spans="1:14" x14ac:dyDescent="0.25">
      <c r="A185" s="131">
        <v>1885</v>
      </c>
      <c r="B185" s="97"/>
      <c r="C185" s="106">
        <v>0</v>
      </c>
      <c r="D185" s="1">
        <f t="shared" si="96"/>
        <v>0</v>
      </c>
      <c r="E185" s="2">
        <f t="shared" si="97"/>
        <v>0</v>
      </c>
      <c r="H185">
        <f t="shared" si="98"/>
        <v>15</v>
      </c>
      <c r="I185">
        <v>1885</v>
      </c>
      <c r="J185" t="s">
        <v>7</v>
      </c>
    </row>
    <row r="186" spans="1:14" x14ac:dyDescent="0.25">
      <c r="A186" s="131">
        <v>1918</v>
      </c>
      <c r="B186" s="97">
        <v>12</v>
      </c>
      <c r="C186" s="106">
        <v>0</v>
      </c>
      <c r="D186" s="1">
        <f t="shared" si="96"/>
        <v>0</v>
      </c>
      <c r="E186" s="2">
        <f t="shared" si="97"/>
        <v>0</v>
      </c>
      <c r="H186" t="str">
        <f t="shared" si="98"/>
        <v/>
      </c>
      <c r="I186">
        <v>1918</v>
      </c>
      <c r="J186" t="s">
        <v>7</v>
      </c>
    </row>
    <row r="187" spans="1:14" x14ac:dyDescent="0.25">
      <c r="A187" s="131">
        <v>1923</v>
      </c>
      <c r="B187" s="97"/>
      <c r="C187" s="106">
        <v>0</v>
      </c>
      <c r="D187" s="1">
        <f t="shared" si="96"/>
        <v>0</v>
      </c>
      <c r="E187" s="2">
        <f t="shared" si="97"/>
        <v>0</v>
      </c>
      <c r="H187">
        <f t="shared" si="98"/>
        <v>16</v>
      </c>
      <c r="I187">
        <v>1923</v>
      </c>
      <c r="J187" t="s">
        <v>7</v>
      </c>
    </row>
    <row r="188" spans="1:14" x14ac:dyDescent="0.25">
      <c r="A188" s="131">
        <v>1983</v>
      </c>
      <c r="B188" s="97">
        <v>15</v>
      </c>
      <c r="C188" s="106">
        <v>0</v>
      </c>
      <c r="D188" s="1">
        <f t="shared" si="96"/>
        <v>0</v>
      </c>
      <c r="E188" s="2">
        <f t="shared" si="97"/>
        <v>0</v>
      </c>
      <c r="H188" t="str">
        <f t="shared" si="98"/>
        <v/>
      </c>
      <c r="I188">
        <v>1983</v>
      </c>
      <c r="J188" t="s">
        <v>7</v>
      </c>
    </row>
    <row r="189" spans="1:14" x14ac:dyDescent="0.25">
      <c r="A189" s="131">
        <v>1986</v>
      </c>
      <c r="B189" s="97">
        <v>16</v>
      </c>
      <c r="C189" s="106">
        <v>30</v>
      </c>
      <c r="D189" s="1">
        <f t="shared" si="96"/>
        <v>0</v>
      </c>
      <c r="E189" s="2">
        <f t="shared" si="97"/>
        <v>30</v>
      </c>
      <c r="H189" t="str">
        <f t="shared" si="98"/>
        <v/>
      </c>
      <c r="I189">
        <v>1986</v>
      </c>
      <c r="J189" t="s">
        <v>11</v>
      </c>
    </row>
    <row r="190" spans="1:14" x14ac:dyDescent="0.25">
      <c r="A190" s="131">
        <v>2013</v>
      </c>
      <c r="B190" s="97">
        <v>4</v>
      </c>
      <c r="C190" s="106">
        <v>10</v>
      </c>
      <c r="D190" s="1">
        <f t="shared" si="96"/>
        <v>0</v>
      </c>
      <c r="E190" s="2">
        <f t="shared" si="97"/>
        <v>10</v>
      </c>
      <c r="H190" t="str">
        <f t="shared" si="98"/>
        <v/>
      </c>
      <c r="I190">
        <v>2013</v>
      </c>
      <c r="J190" t="s">
        <v>5</v>
      </c>
    </row>
    <row r="191" spans="1:14" x14ac:dyDescent="0.25">
      <c r="A191" s="131">
        <v>2046</v>
      </c>
      <c r="B191" s="97">
        <v>2</v>
      </c>
      <c r="C191" s="106">
        <v>0</v>
      </c>
      <c r="D191" s="1">
        <f t="shared" si="96"/>
        <v>0</v>
      </c>
      <c r="E191" s="2">
        <f t="shared" si="97"/>
        <v>0</v>
      </c>
      <c r="H191" t="str">
        <f t="shared" si="98"/>
        <v/>
      </c>
      <c r="I191">
        <v>2046</v>
      </c>
      <c r="J191" t="s">
        <v>7</v>
      </c>
    </row>
    <row r="192" spans="1:14" x14ac:dyDescent="0.25">
      <c r="A192" s="131">
        <v>2052</v>
      </c>
      <c r="B192" s="97">
        <v>13</v>
      </c>
      <c r="C192" s="106">
        <v>30</v>
      </c>
      <c r="D192" s="1">
        <f t="shared" si="96"/>
        <v>0</v>
      </c>
      <c r="E192" s="2">
        <f t="shared" si="97"/>
        <v>30</v>
      </c>
      <c r="H192" t="str">
        <f t="shared" si="98"/>
        <v/>
      </c>
      <c r="I192">
        <v>2052</v>
      </c>
      <c r="J192" t="s">
        <v>11</v>
      </c>
    </row>
    <row r="193" spans="1:10" x14ac:dyDescent="0.25">
      <c r="A193" s="131">
        <v>2054</v>
      </c>
      <c r="B193" s="97">
        <v>9</v>
      </c>
      <c r="C193" s="106">
        <v>0</v>
      </c>
      <c r="D193" s="1">
        <f t="shared" si="96"/>
        <v>0</v>
      </c>
      <c r="E193" s="2">
        <f t="shared" si="97"/>
        <v>0</v>
      </c>
      <c r="H193" t="str">
        <f t="shared" si="98"/>
        <v/>
      </c>
      <c r="I193">
        <v>2054</v>
      </c>
      <c r="J193" t="s">
        <v>7</v>
      </c>
    </row>
    <row r="194" spans="1:10" x14ac:dyDescent="0.25">
      <c r="A194" s="131">
        <v>2056</v>
      </c>
      <c r="B194" s="97">
        <v>16</v>
      </c>
      <c r="C194" s="106">
        <v>30</v>
      </c>
      <c r="D194" s="1">
        <f t="shared" si="96"/>
        <v>20</v>
      </c>
      <c r="E194" s="2">
        <f t="shared" si="97"/>
        <v>50</v>
      </c>
      <c r="H194" t="str">
        <f t="shared" si="98"/>
        <v/>
      </c>
      <c r="I194">
        <v>2056</v>
      </c>
      <c r="J194" t="s">
        <v>11</v>
      </c>
    </row>
    <row r="195" spans="1:10" x14ac:dyDescent="0.25">
      <c r="A195" s="131">
        <v>2064</v>
      </c>
      <c r="B195" s="97">
        <v>13</v>
      </c>
      <c r="C195" s="106">
        <v>10</v>
      </c>
      <c r="D195" s="1">
        <f t="shared" si="96"/>
        <v>0</v>
      </c>
      <c r="E195" s="2">
        <f t="shared" si="97"/>
        <v>10</v>
      </c>
      <c r="H195" t="str">
        <f t="shared" si="98"/>
        <v/>
      </c>
      <c r="I195">
        <v>2064</v>
      </c>
      <c r="J195" t="s">
        <v>5</v>
      </c>
    </row>
    <row r="196" spans="1:10" x14ac:dyDescent="0.25">
      <c r="A196" s="131">
        <v>2067</v>
      </c>
      <c r="B196" s="97">
        <v>2</v>
      </c>
      <c r="C196" s="106">
        <v>0</v>
      </c>
      <c r="D196" s="1">
        <f t="shared" si="96"/>
        <v>0</v>
      </c>
      <c r="E196" s="2">
        <f t="shared" si="97"/>
        <v>0</v>
      </c>
      <c r="H196" t="str">
        <f t="shared" si="98"/>
        <v/>
      </c>
      <c r="I196">
        <v>2067</v>
      </c>
      <c r="J196" t="s">
        <v>7</v>
      </c>
    </row>
    <row r="197" spans="1:10" x14ac:dyDescent="0.25">
      <c r="A197" s="131">
        <v>2122</v>
      </c>
      <c r="B197" s="97">
        <v>13</v>
      </c>
      <c r="C197" s="106">
        <v>30</v>
      </c>
      <c r="D197" s="1">
        <f t="shared" si="96"/>
        <v>0</v>
      </c>
      <c r="E197" s="2">
        <f t="shared" si="97"/>
        <v>30</v>
      </c>
      <c r="H197" t="str">
        <f t="shared" si="98"/>
        <v/>
      </c>
      <c r="I197">
        <v>2122</v>
      </c>
      <c r="J197" t="s">
        <v>11</v>
      </c>
    </row>
    <row r="198" spans="1:10" x14ac:dyDescent="0.25">
      <c r="A198" s="131">
        <v>2137</v>
      </c>
      <c r="B198" s="97">
        <v>11</v>
      </c>
      <c r="C198" s="106">
        <v>0</v>
      </c>
      <c r="D198" s="1">
        <f t="shared" si="96"/>
        <v>0</v>
      </c>
      <c r="E198" s="2">
        <f t="shared" si="97"/>
        <v>0</v>
      </c>
      <c r="H198" t="str">
        <f t="shared" si="98"/>
        <v/>
      </c>
      <c r="I198">
        <v>2137</v>
      </c>
      <c r="J198" t="s">
        <v>7</v>
      </c>
    </row>
    <row r="199" spans="1:10" x14ac:dyDescent="0.25">
      <c r="A199" s="131">
        <v>2168</v>
      </c>
      <c r="B199" s="97">
        <v>4</v>
      </c>
      <c r="C199" s="106">
        <v>0</v>
      </c>
      <c r="D199" s="1">
        <f t="shared" si="96"/>
        <v>0</v>
      </c>
      <c r="E199" s="2">
        <f t="shared" si="97"/>
        <v>0</v>
      </c>
      <c r="H199" t="str">
        <f t="shared" si="98"/>
        <v/>
      </c>
      <c r="I199">
        <v>2168</v>
      </c>
      <c r="J199" t="s">
        <v>7</v>
      </c>
    </row>
    <row r="200" spans="1:10" x14ac:dyDescent="0.25">
      <c r="A200" s="131">
        <v>2194</v>
      </c>
      <c r="B200" s="97">
        <v>2</v>
      </c>
      <c r="C200" s="106">
        <v>10</v>
      </c>
      <c r="D200" s="1">
        <f t="shared" si="96"/>
        <v>0</v>
      </c>
      <c r="E200" s="2">
        <f t="shared" si="97"/>
        <v>10</v>
      </c>
      <c r="F200" s="2"/>
      <c r="H200" t="str">
        <f t="shared" si="98"/>
        <v/>
      </c>
      <c r="I200">
        <v>2194</v>
      </c>
      <c r="J200" t="s">
        <v>5</v>
      </c>
    </row>
    <row r="201" spans="1:10" x14ac:dyDescent="0.25">
      <c r="A201" s="131">
        <v>2337</v>
      </c>
      <c r="B201" s="97">
        <v>6</v>
      </c>
      <c r="C201" s="106">
        <v>0</v>
      </c>
      <c r="D201" s="1">
        <f t="shared" si="96"/>
        <v>0</v>
      </c>
      <c r="E201" s="2">
        <f t="shared" si="97"/>
        <v>0</v>
      </c>
      <c r="H201" t="str">
        <f t="shared" si="98"/>
        <v/>
      </c>
      <c r="I201">
        <v>2337</v>
      </c>
      <c r="J201" t="s">
        <v>7</v>
      </c>
    </row>
    <row r="202" spans="1:10" x14ac:dyDescent="0.25">
      <c r="A202" s="131">
        <v>2338</v>
      </c>
      <c r="B202" s="97">
        <v>4</v>
      </c>
      <c r="C202" s="106">
        <v>10</v>
      </c>
      <c r="D202" s="1">
        <f t="shared" si="96"/>
        <v>0</v>
      </c>
      <c r="E202" s="2">
        <f t="shared" si="97"/>
        <v>10</v>
      </c>
      <c r="H202" t="str">
        <f t="shared" si="98"/>
        <v/>
      </c>
      <c r="I202">
        <v>2338</v>
      </c>
      <c r="J202" t="s">
        <v>5</v>
      </c>
    </row>
    <row r="203" spans="1:10" x14ac:dyDescent="0.25">
      <c r="A203" s="131">
        <v>2363</v>
      </c>
      <c r="B203" s="97">
        <v>5</v>
      </c>
      <c r="C203" s="106">
        <v>0</v>
      </c>
      <c r="D203" s="1">
        <f t="shared" si="96"/>
        <v>0</v>
      </c>
      <c r="E203" s="2">
        <f t="shared" si="97"/>
        <v>0</v>
      </c>
      <c r="H203" t="str">
        <f t="shared" si="98"/>
        <v/>
      </c>
      <c r="I203">
        <v>2363</v>
      </c>
      <c r="J203" t="s">
        <v>7</v>
      </c>
    </row>
    <row r="204" spans="1:10" x14ac:dyDescent="0.25">
      <c r="A204" s="131">
        <v>2383</v>
      </c>
      <c r="B204" s="97">
        <v>2</v>
      </c>
      <c r="C204" s="106">
        <v>10</v>
      </c>
      <c r="D204" s="1">
        <f t="shared" si="96"/>
        <v>0</v>
      </c>
      <c r="E204" s="2">
        <f t="shared" si="97"/>
        <v>10</v>
      </c>
      <c r="H204" t="str">
        <f t="shared" si="98"/>
        <v/>
      </c>
      <c r="I204">
        <v>2383</v>
      </c>
      <c r="J204" t="s">
        <v>5</v>
      </c>
    </row>
    <row r="205" spans="1:10" x14ac:dyDescent="0.25">
      <c r="A205" s="131">
        <v>2415</v>
      </c>
      <c r="B205" s="97"/>
      <c r="C205" s="106">
        <v>0</v>
      </c>
      <c r="D205" s="1">
        <f t="shared" si="96"/>
        <v>0</v>
      </c>
      <c r="E205" s="2">
        <f t="shared" si="97"/>
        <v>0</v>
      </c>
      <c r="H205" t="str">
        <f t="shared" si="98"/>
        <v/>
      </c>
      <c r="I205">
        <v>2415</v>
      </c>
      <c r="J205" t="s">
        <v>5</v>
      </c>
    </row>
    <row r="206" spans="1:10" x14ac:dyDescent="0.25">
      <c r="A206" s="131">
        <v>2451</v>
      </c>
      <c r="B206" s="97">
        <v>15</v>
      </c>
      <c r="C206" s="106">
        <v>10</v>
      </c>
      <c r="D206" s="1">
        <f t="shared" si="96"/>
        <v>0</v>
      </c>
      <c r="E206" s="2">
        <f t="shared" si="97"/>
        <v>10</v>
      </c>
      <c r="H206" t="str">
        <f t="shared" si="98"/>
        <v/>
      </c>
      <c r="I206">
        <v>2451</v>
      </c>
      <c r="J206" t="s">
        <v>5</v>
      </c>
    </row>
    <row r="207" spans="1:10" x14ac:dyDescent="0.25">
      <c r="A207" s="131">
        <v>2468</v>
      </c>
      <c r="B207" s="97">
        <v>12</v>
      </c>
      <c r="C207" s="106">
        <v>0</v>
      </c>
      <c r="D207" s="1">
        <f t="shared" si="96"/>
        <v>0</v>
      </c>
      <c r="E207" s="2">
        <f t="shared" si="97"/>
        <v>0</v>
      </c>
      <c r="H207" t="str">
        <f t="shared" si="98"/>
        <v/>
      </c>
      <c r="I207">
        <v>2468</v>
      </c>
      <c r="J207" t="s">
        <v>7</v>
      </c>
    </row>
    <row r="208" spans="1:10" x14ac:dyDescent="0.25">
      <c r="A208" s="131">
        <v>2471</v>
      </c>
      <c r="B208" s="97"/>
      <c r="C208" s="106">
        <v>0</v>
      </c>
      <c r="D208" s="1">
        <f t="shared" si="96"/>
        <v>0</v>
      </c>
      <c r="E208" s="2">
        <f t="shared" si="97"/>
        <v>0</v>
      </c>
      <c r="H208">
        <f t="shared" si="98"/>
        <v>17</v>
      </c>
      <c r="I208">
        <v>2471</v>
      </c>
      <c r="J208" t="s">
        <v>7</v>
      </c>
    </row>
    <row r="209" spans="1:10" x14ac:dyDescent="0.25">
      <c r="A209" s="131">
        <v>2474</v>
      </c>
      <c r="B209" s="97">
        <v>1</v>
      </c>
      <c r="C209" s="106">
        <v>5</v>
      </c>
      <c r="D209" s="1">
        <f t="shared" si="96"/>
        <v>0</v>
      </c>
      <c r="E209" s="2">
        <f t="shared" si="97"/>
        <v>5</v>
      </c>
      <c r="H209" t="str">
        <f t="shared" si="98"/>
        <v/>
      </c>
      <c r="I209">
        <v>2474</v>
      </c>
      <c r="J209" t="s">
        <v>5</v>
      </c>
    </row>
    <row r="210" spans="1:10" x14ac:dyDescent="0.25">
      <c r="A210" s="131">
        <v>2481</v>
      </c>
      <c r="B210" s="97">
        <v>15</v>
      </c>
      <c r="C210" s="106">
        <v>30</v>
      </c>
      <c r="D210" s="1">
        <f t="shared" si="96"/>
        <v>30</v>
      </c>
      <c r="E210" s="2">
        <f t="shared" si="97"/>
        <v>60</v>
      </c>
      <c r="H210" t="str">
        <f t="shared" si="98"/>
        <v/>
      </c>
      <c r="I210">
        <v>2481</v>
      </c>
      <c r="J210" t="s">
        <v>11</v>
      </c>
    </row>
    <row r="211" spans="1:10" x14ac:dyDescent="0.25">
      <c r="A211" s="131">
        <v>2502</v>
      </c>
      <c r="B211" s="97">
        <v>6</v>
      </c>
      <c r="C211" s="106">
        <v>20</v>
      </c>
      <c r="D211" s="1">
        <f t="shared" si="96"/>
        <v>0</v>
      </c>
      <c r="E211" s="2">
        <f t="shared" si="97"/>
        <v>20</v>
      </c>
      <c r="H211" t="str">
        <f t="shared" si="98"/>
        <v/>
      </c>
      <c r="I211">
        <v>2502</v>
      </c>
      <c r="J211" t="s">
        <v>6</v>
      </c>
    </row>
    <row r="212" spans="1:10" x14ac:dyDescent="0.25">
      <c r="A212" s="131">
        <v>2557</v>
      </c>
      <c r="B212" s="97">
        <v>7</v>
      </c>
      <c r="C212" s="106">
        <v>20</v>
      </c>
      <c r="D212" s="1">
        <f t="shared" si="96"/>
        <v>0</v>
      </c>
      <c r="E212" s="2">
        <f t="shared" si="97"/>
        <v>20</v>
      </c>
      <c r="H212" t="str">
        <f t="shared" si="98"/>
        <v/>
      </c>
      <c r="I212">
        <v>2557</v>
      </c>
      <c r="J212" t="s">
        <v>6</v>
      </c>
    </row>
    <row r="213" spans="1:10" x14ac:dyDescent="0.25">
      <c r="A213" s="131">
        <v>2590</v>
      </c>
      <c r="B213" s="97">
        <v>15</v>
      </c>
      <c r="C213" s="106">
        <v>0</v>
      </c>
      <c r="D213" s="1">
        <f t="shared" si="96"/>
        <v>0</v>
      </c>
      <c r="E213" s="2">
        <f t="shared" si="97"/>
        <v>0</v>
      </c>
      <c r="H213" t="str">
        <f t="shared" si="98"/>
        <v/>
      </c>
      <c r="I213">
        <v>2590</v>
      </c>
      <c r="J213" t="s">
        <v>7</v>
      </c>
    </row>
    <row r="214" spans="1:10" x14ac:dyDescent="0.25">
      <c r="A214" s="131">
        <v>2614</v>
      </c>
      <c r="B214" s="97">
        <v>6</v>
      </c>
      <c r="C214" s="106">
        <v>0</v>
      </c>
      <c r="D214" s="1">
        <f t="shared" si="96"/>
        <v>0</v>
      </c>
      <c r="E214" s="2">
        <f t="shared" si="97"/>
        <v>0</v>
      </c>
      <c r="H214" t="str">
        <f t="shared" si="98"/>
        <v/>
      </c>
      <c r="I214">
        <v>2614</v>
      </c>
      <c r="J214" t="s">
        <v>7</v>
      </c>
    </row>
    <row r="215" spans="1:10" x14ac:dyDescent="0.25">
      <c r="A215" s="131">
        <v>2637</v>
      </c>
      <c r="B215" s="97">
        <v>8</v>
      </c>
      <c r="C215" s="106">
        <v>0</v>
      </c>
      <c r="D215" s="1">
        <f t="shared" si="96"/>
        <v>0</v>
      </c>
      <c r="E215" s="2">
        <f t="shared" si="97"/>
        <v>0</v>
      </c>
      <c r="H215" t="str">
        <f t="shared" si="98"/>
        <v/>
      </c>
      <c r="I215">
        <v>2637</v>
      </c>
      <c r="J215" t="s">
        <v>7</v>
      </c>
    </row>
    <row r="216" spans="1:10" x14ac:dyDescent="0.25">
      <c r="A216" s="131">
        <v>2642</v>
      </c>
      <c r="B216" s="97"/>
      <c r="C216" s="106">
        <v>0</v>
      </c>
      <c r="D216" s="1">
        <f t="shared" si="96"/>
        <v>0</v>
      </c>
      <c r="E216" s="2">
        <f t="shared" si="97"/>
        <v>0</v>
      </c>
      <c r="F216" s="2"/>
      <c r="H216" t="str">
        <f t="shared" si="98"/>
        <v/>
      </c>
      <c r="I216">
        <v>2642</v>
      </c>
      <c r="J216" t="s">
        <v>7</v>
      </c>
    </row>
    <row r="217" spans="1:10" x14ac:dyDescent="0.25">
      <c r="A217" s="131">
        <v>2648</v>
      </c>
      <c r="B217" s="97">
        <v>6</v>
      </c>
      <c r="C217" s="106">
        <v>10</v>
      </c>
      <c r="D217" s="1">
        <f t="shared" si="96"/>
        <v>0</v>
      </c>
      <c r="E217" s="2">
        <f t="shared" si="97"/>
        <v>10</v>
      </c>
      <c r="H217" t="str">
        <f t="shared" si="98"/>
        <v/>
      </c>
      <c r="I217">
        <v>2648</v>
      </c>
      <c r="J217" t="s">
        <v>5</v>
      </c>
    </row>
    <row r="218" spans="1:10" x14ac:dyDescent="0.25">
      <c r="A218" s="131">
        <v>2767</v>
      </c>
      <c r="B218" s="97">
        <v>13</v>
      </c>
      <c r="C218" s="106">
        <v>0</v>
      </c>
      <c r="D218" s="1">
        <f t="shared" si="96"/>
        <v>0</v>
      </c>
      <c r="E218" s="2">
        <f t="shared" si="97"/>
        <v>0</v>
      </c>
      <c r="H218" t="str">
        <f t="shared" si="98"/>
        <v/>
      </c>
      <c r="I218">
        <v>2767</v>
      </c>
      <c r="J218" t="s">
        <v>7</v>
      </c>
    </row>
    <row r="219" spans="1:10" x14ac:dyDescent="0.25">
      <c r="A219" s="131">
        <v>2771</v>
      </c>
      <c r="B219" s="97">
        <v>8</v>
      </c>
      <c r="C219" s="106">
        <v>0</v>
      </c>
      <c r="D219" s="1">
        <f t="shared" si="96"/>
        <v>0</v>
      </c>
      <c r="E219" s="2">
        <f t="shared" si="97"/>
        <v>0</v>
      </c>
      <c r="H219" t="str">
        <f t="shared" si="98"/>
        <v/>
      </c>
      <c r="I219">
        <v>2771</v>
      </c>
      <c r="J219" t="s">
        <v>7</v>
      </c>
    </row>
    <row r="220" spans="1:10" x14ac:dyDescent="0.25">
      <c r="A220" s="131">
        <v>2823</v>
      </c>
      <c r="B220" s="97">
        <v>13</v>
      </c>
      <c r="C220" s="106">
        <v>10</v>
      </c>
      <c r="D220" s="1">
        <f t="shared" si="96"/>
        <v>0</v>
      </c>
      <c r="E220" s="2">
        <f t="shared" si="97"/>
        <v>10</v>
      </c>
      <c r="H220" t="str">
        <f t="shared" si="98"/>
        <v/>
      </c>
      <c r="I220">
        <v>2823</v>
      </c>
      <c r="J220" t="s">
        <v>5</v>
      </c>
    </row>
    <row r="221" spans="1:10" x14ac:dyDescent="0.25">
      <c r="A221" s="131">
        <v>2834</v>
      </c>
      <c r="B221" s="97">
        <v>14</v>
      </c>
      <c r="C221" s="106">
        <v>20</v>
      </c>
      <c r="D221" s="1">
        <f t="shared" si="96"/>
        <v>0</v>
      </c>
      <c r="E221" s="2">
        <f t="shared" si="97"/>
        <v>20</v>
      </c>
      <c r="H221" t="str">
        <f t="shared" si="98"/>
        <v/>
      </c>
      <c r="I221">
        <v>2834</v>
      </c>
      <c r="J221" t="s">
        <v>6</v>
      </c>
    </row>
    <row r="222" spans="1:10" x14ac:dyDescent="0.25">
      <c r="A222" s="131">
        <v>2848</v>
      </c>
      <c r="B222" s="97">
        <v>14</v>
      </c>
      <c r="C222" s="106">
        <v>0</v>
      </c>
      <c r="D222" s="1">
        <f t="shared" si="96"/>
        <v>0</v>
      </c>
      <c r="E222" s="2">
        <f t="shared" si="97"/>
        <v>0</v>
      </c>
      <c r="H222" t="str">
        <f t="shared" si="98"/>
        <v/>
      </c>
      <c r="I222">
        <v>2848</v>
      </c>
      <c r="J222" t="s">
        <v>7</v>
      </c>
    </row>
    <row r="223" spans="1:10" x14ac:dyDescent="0.25">
      <c r="A223" s="131">
        <v>2883</v>
      </c>
      <c r="B223" s="97"/>
      <c r="C223" s="106">
        <v>0</v>
      </c>
      <c r="D223" s="1">
        <f t="shared" si="96"/>
        <v>0</v>
      </c>
      <c r="E223" s="2">
        <f t="shared" si="97"/>
        <v>0</v>
      </c>
      <c r="H223">
        <f t="shared" si="98"/>
        <v>18</v>
      </c>
      <c r="I223">
        <v>2883</v>
      </c>
      <c r="J223" t="s">
        <v>5</v>
      </c>
    </row>
    <row r="224" spans="1:10" x14ac:dyDescent="0.25">
      <c r="A224" s="131">
        <v>2907</v>
      </c>
      <c r="B224" s="97"/>
      <c r="C224" s="106">
        <v>0</v>
      </c>
      <c r="D224" s="1">
        <f t="shared" si="96"/>
        <v>0</v>
      </c>
      <c r="E224" s="2">
        <f t="shared" si="97"/>
        <v>0</v>
      </c>
      <c r="H224">
        <f t="shared" si="98"/>
        <v>19</v>
      </c>
      <c r="I224">
        <v>2907</v>
      </c>
      <c r="J224" t="s">
        <v>7</v>
      </c>
    </row>
    <row r="225" spans="1:10" x14ac:dyDescent="0.25">
      <c r="A225" s="131">
        <v>2987</v>
      </c>
      <c r="B225" s="97">
        <v>9</v>
      </c>
      <c r="C225" s="106">
        <v>0</v>
      </c>
      <c r="D225" s="1">
        <f t="shared" si="96"/>
        <v>0</v>
      </c>
      <c r="E225" s="2">
        <f t="shared" si="97"/>
        <v>0</v>
      </c>
      <c r="H225" t="str">
        <f t="shared" si="98"/>
        <v/>
      </c>
      <c r="I225">
        <v>2987</v>
      </c>
      <c r="J225" t="s">
        <v>7</v>
      </c>
    </row>
    <row r="226" spans="1:10" x14ac:dyDescent="0.25">
      <c r="A226" s="131">
        <v>2990</v>
      </c>
      <c r="B226" s="97"/>
      <c r="C226" s="106">
        <v>0</v>
      </c>
      <c r="D226" s="1">
        <f t="shared" si="96"/>
        <v>0</v>
      </c>
      <c r="E226" s="2">
        <f t="shared" si="97"/>
        <v>0</v>
      </c>
      <c r="H226">
        <f t="shared" si="98"/>
        <v>20</v>
      </c>
      <c r="I226">
        <v>2990</v>
      </c>
      <c r="J226" t="s">
        <v>11</v>
      </c>
    </row>
    <row r="227" spans="1:10" x14ac:dyDescent="0.25">
      <c r="A227" s="131">
        <v>3005</v>
      </c>
      <c r="B227" s="97">
        <v>10</v>
      </c>
      <c r="C227" s="106">
        <v>20</v>
      </c>
      <c r="D227" s="1">
        <f t="shared" si="96"/>
        <v>0</v>
      </c>
      <c r="E227" s="2">
        <f t="shared" si="97"/>
        <v>20</v>
      </c>
      <c r="H227" t="str">
        <f t="shared" si="98"/>
        <v/>
      </c>
      <c r="I227">
        <v>3005</v>
      </c>
      <c r="J227" t="s">
        <v>6</v>
      </c>
    </row>
    <row r="228" spans="1:10" x14ac:dyDescent="0.25">
      <c r="A228" s="131">
        <v>3015</v>
      </c>
      <c r="B228" s="97">
        <v>1</v>
      </c>
      <c r="C228" s="106">
        <v>20</v>
      </c>
      <c r="D228" s="1">
        <f t="shared" si="96"/>
        <v>10</v>
      </c>
      <c r="E228" s="2">
        <f t="shared" si="97"/>
        <v>30</v>
      </c>
      <c r="H228" t="str">
        <f t="shared" si="98"/>
        <v/>
      </c>
      <c r="I228">
        <v>3015</v>
      </c>
      <c r="J228" t="s">
        <v>11</v>
      </c>
    </row>
    <row r="229" spans="1:10" x14ac:dyDescent="0.25">
      <c r="A229" s="131">
        <v>3042</v>
      </c>
      <c r="B229" s="97">
        <v>4</v>
      </c>
      <c r="C229" s="106">
        <v>10</v>
      </c>
      <c r="D229" s="1">
        <f t="shared" si="96"/>
        <v>0</v>
      </c>
      <c r="E229" s="2">
        <f t="shared" si="97"/>
        <v>10</v>
      </c>
      <c r="H229" t="str">
        <f t="shared" si="98"/>
        <v/>
      </c>
      <c r="I229">
        <v>3042</v>
      </c>
      <c r="J229" t="s">
        <v>5</v>
      </c>
    </row>
    <row r="230" spans="1:10" x14ac:dyDescent="0.25">
      <c r="A230" s="131">
        <v>3044</v>
      </c>
      <c r="B230" s="97"/>
      <c r="C230" s="106">
        <v>0</v>
      </c>
      <c r="D230" s="1">
        <f t="shared" si="96"/>
        <v>0</v>
      </c>
      <c r="E230" s="2">
        <f t="shared" si="97"/>
        <v>0</v>
      </c>
      <c r="H230" t="str">
        <f t="shared" si="98"/>
        <v/>
      </c>
      <c r="I230">
        <v>3044</v>
      </c>
      <c r="J230" t="s">
        <v>7</v>
      </c>
    </row>
    <row r="231" spans="1:10" x14ac:dyDescent="0.25">
      <c r="A231" s="131">
        <v>3098</v>
      </c>
      <c r="B231" s="97">
        <v>9</v>
      </c>
      <c r="C231" s="106">
        <v>0</v>
      </c>
      <c r="D231" s="1">
        <f t="shared" si="96"/>
        <v>0</v>
      </c>
      <c r="E231" s="2">
        <f t="shared" si="97"/>
        <v>0</v>
      </c>
      <c r="H231" t="str">
        <f t="shared" si="98"/>
        <v/>
      </c>
      <c r="I231">
        <v>3098</v>
      </c>
      <c r="J231" t="s">
        <v>7</v>
      </c>
    </row>
    <row r="232" spans="1:10" x14ac:dyDescent="0.25">
      <c r="A232" s="131">
        <v>3130</v>
      </c>
      <c r="B232" s="97">
        <v>13</v>
      </c>
      <c r="C232" s="106">
        <v>10</v>
      </c>
      <c r="D232" s="1">
        <f t="shared" si="96"/>
        <v>0</v>
      </c>
      <c r="E232" s="2">
        <f t="shared" si="97"/>
        <v>10</v>
      </c>
      <c r="H232" t="str">
        <f t="shared" si="98"/>
        <v/>
      </c>
      <c r="I232">
        <v>3130</v>
      </c>
      <c r="J232" t="s">
        <v>5</v>
      </c>
    </row>
    <row r="233" spans="1:10" x14ac:dyDescent="0.25">
      <c r="A233" s="131">
        <v>3166</v>
      </c>
      <c r="B233" s="97">
        <v>14</v>
      </c>
      <c r="C233" s="106">
        <v>20</v>
      </c>
      <c r="D233" s="1">
        <f t="shared" si="96"/>
        <v>0</v>
      </c>
      <c r="E233" s="2">
        <f t="shared" si="97"/>
        <v>20</v>
      </c>
      <c r="H233" t="str">
        <f t="shared" si="98"/>
        <v/>
      </c>
      <c r="I233">
        <v>3166</v>
      </c>
      <c r="J233" t="s">
        <v>6</v>
      </c>
    </row>
    <row r="234" spans="1:10" x14ac:dyDescent="0.25">
      <c r="A234" s="131">
        <v>3211</v>
      </c>
      <c r="B234" s="97">
        <v>3</v>
      </c>
      <c r="C234" s="106">
        <v>15</v>
      </c>
      <c r="D234" s="1">
        <f t="shared" si="96"/>
        <v>0</v>
      </c>
      <c r="E234" s="2">
        <f t="shared" si="97"/>
        <v>15</v>
      </c>
      <c r="H234" t="str">
        <f t="shared" si="98"/>
        <v/>
      </c>
      <c r="I234">
        <v>3211</v>
      </c>
      <c r="J234" t="s">
        <v>6</v>
      </c>
    </row>
    <row r="235" spans="1:10" x14ac:dyDescent="0.25">
      <c r="A235" s="131">
        <v>3238</v>
      </c>
      <c r="B235" s="97"/>
      <c r="C235" s="106">
        <v>0</v>
      </c>
      <c r="D235" s="1">
        <f t="shared" si="96"/>
        <v>0</v>
      </c>
      <c r="E235" s="2">
        <f t="shared" si="97"/>
        <v>0</v>
      </c>
      <c r="H235" t="str">
        <f t="shared" si="98"/>
        <v/>
      </c>
      <c r="I235">
        <v>3238</v>
      </c>
      <c r="J235" t="s">
        <v>7</v>
      </c>
    </row>
    <row r="236" spans="1:10" x14ac:dyDescent="0.25">
      <c r="A236" s="131">
        <v>3309</v>
      </c>
      <c r="B236" s="97">
        <v>2</v>
      </c>
      <c r="C236" s="106">
        <v>0</v>
      </c>
      <c r="D236" s="1">
        <f t="shared" si="96"/>
        <v>0</v>
      </c>
      <c r="E236" s="2">
        <f t="shared" si="97"/>
        <v>0</v>
      </c>
      <c r="H236" t="str">
        <f t="shared" si="98"/>
        <v/>
      </c>
      <c r="I236">
        <v>3309</v>
      </c>
      <c r="J236" t="s">
        <v>7</v>
      </c>
    </row>
    <row r="237" spans="1:10" x14ac:dyDescent="0.25">
      <c r="A237" s="131">
        <v>3310</v>
      </c>
      <c r="B237" s="97">
        <v>13</v>
      </c>
      <c r="C237" s="106">
        <v>0</v>
      </c>
      <c r="D237" s="1">
        <f t="shared" si="96"/>
        <v>0</v>
      </c>
      <c r="E237" s="2">
        <f t="shared" si="97"/>
        <v>0</v>
      </c>
      <c r="H237" t="str">
        <f t="shared" si="98"/>
        <v/>
      </c>
      <c r="I237">
        <v>3310</v>
      </c>
      <c r="J237" t="s">
        <v>7</v>
      </c>
    </row>
    <row r="238" spans="1:10" x14ac:dyDescent="0.25">
      <c r="A238" s="131">
        <v>3314</v>
      </c>
      <c r="B238" s="97">
        <v>8</v>
      </c>
      <c r="C238" s="106">
        <v>0</v>
      </c>
      <c r="D238" s="1">
        <f t="shared" si="96"/>
        <v>0</v>
      </c>
      <c r="E238" s="2">
        <f t="shared" si="97"/>
        <v>0</v>
      </c>
      <c r="H238" t="str">
        <f t="shared" si="98"/>
        <v/>
      </c>
      <c r="I238">
        <v>3314</v>
      </c>
      <c r="J238" t="s">
        <v>7</v>
      </c>
    </row>
    <row r="239" spans="1:10" x14ac:dyDescent="0.25">
      <c r="A239" s="131">
        <v>3339</v>
      </c>
      <c r="B239" s="97">
        <v>9</v>
      </c>
      <c r="C239" s="106">
        <v>30</v>
      </c>
      <c r="D239" s="1">
        <f t="shared" si="96"/>
        <v>0</v>
      </c>
      <c r="E239" s="2">
        <f t="shared" si="97"/>
        <v>30</v>
      </c>
      <c r="H239" t="str">
        <f t="shared" si="98"/>
        <v/>
      </c>
      <c r="I239">
        <v>3339</v>
      </c>
      <c r="J239" t="s">
        <v>11</v>
      </c>
    </row>
    <row r="240" spans="1:10" x14ac:dyDescent="0.25">
      <c r="A240" s="131">
        <v>3352</v>
      </c>
      <c r="B240" s="97"/>
      <c r="C240" s="106">
        <v>0</v>
      </c>
      <c r="D240" s="1">
        <f t="shared" si="96"/>
        <v>0</v>
      </c>
      <c r="E240" s="2">
        <f t="shared" si="97"/>
        <v>0</v>
      </c>
      <c r="H240" t="str">
        <f t="shared" si="98"/>
        <v/>
      </c>
      <c r="I240">
        <v>3352</v>
      </c>
      <c r="J240" t="s">
        <v>5</v>
      </c>
    </row>
    <row r="241" spans="1:10" x14ac:dyDescent="0.25">
      <c r="A241" s="131">
        <v>3357</v>
      </c>
      <c r="B241" s="97">
        <v>12</v>
      </c>
      <c r="C241" s="106">
        <v>10</v>
      </c>
      <c r="D241" s="1">
        <f t="shared" si="96"/>
        <v>0</v>
      </c>
      <c r="E241" s="2">
        <f t="shared" si="97"/>
        <v>10</v>
      </c>
      <c r="H241" t="str">
        <f t="shared" si="98"/>
        <v/>
      </c>
      <c r="I241">
        <v>3357</v>
      </c>
      <c r="J241" t="s">
        <v>5</v>
      </c>
    </row>
    <row r="242" spans="1:10" x14ac:dyDescent="0.25">
      <c r="A242" s="131">
        <v>3360</v>
      </c>
      <c r="B242" s="97"/>
      <c r="C242" s="106">
        <v>0</v>
      </c>
      <c r="D242" s="1">
        <f t="shared" si="96"/>
        <v>0</v>
      </c>
      <c r="E242" s="2">
        <f t="shared" si="97"/>
        <v>0</v>
      </c>
      <c r="H242">
        <f t="shared" si="98"/>
        <v>21</v>
      </c>
      <c r="I242">
        <v>3360</v>
      </c>
      <c r="J242" t="s">
        <v>5</v>
      </c>
    </row>
    <row r="243" spans="1:10" x14ac:dyDescent="0.25">
      <c r="A243" s="131">
        <v>3419</v>
      </c>
      <c r="B243" s="97">
        <v>11</v>
      </c>
      <c r="C243" s="106">
        <v>10</v>
      </c>
      <c r="D243" s="1">
        <f t="shared" si="96"/>
        <v>0</v>
      </c>
      <c r="E243" s="2">
        <f t="shared" si="97"/>
        <v>10</v>
      </c>
      <c r="H243" t="str">
        <f t="shared" si="98"/>
        <v/>
      </c>
      <c r="I243">
        <v>3419</v>
      </c>
      <c r="J243" t="s">
        <v>5</v>
      </c>
    </row>
    <row r="244" spans="1:10" x14ac:dyDescent="0.25">
      <c r="A244" s="131">
        <v>3452</v>
      </c>
      <c r="B244" s="97"/>
      <c r="C244" s="106">
        <v>0</v>
      </c>
      <c r="D244" s="1">
        <f t="shared" si="96"/>
        <v>0</v>
      </c>
      <c r="E244" s="2">
        <f t="shared" si="97"/>
        <v>0</v>
      </c>
      <c r="H244">
        <f t="shared" si="98"/>
        <v>22</v>
      </c>
      <c r="I244">
        <v>3452</v>
      </c>
      <c r="J244" t="s">
        <v>5</v>
      </c>
    </row>
    <row r="245" spans="1:10" x14ac:dyDescent="0.25">
      <c r="A245" s="131">
        <v>3476</v>
      </c>
      <c r="B245" s="97">
        <v>10</v>
      </c>
      <c r="C245" s="106">
        <v>30</v>
      </c>
      <c r="D245" s="1">
        <f t="shared" ref="D245:D307" si="99">IFERROR(INDEX(BH$15:BH$46,MATCH(A245,BE$15:BE$46,0)),0)</f>
        <v>0</v>
      </c>
      <c r="E245" s="2">
        <f t="shared" ref="E245:E309" si="100">SUM(D245+C245,F245)</f>
        <v>30</v>
      </c>
      <c r="H245" t="str">
        <f t="shared" ref="H245:H307" si="101">IFERROR(MATCH(I245,G$52:G$85,0),"")</f>
        <v/>
      </c>
      <c r="I245">
        <v>3476</v>
      </c>
      <c r="J245" t="s">
        <v>11</v>
      </c>
    </row>
    <row r="246" spans="1:10" x14ac:dyDescent="0.25">
      <c r="A246" s="131">
        <v>3478</v>
      </c>
      <c r="B246" s="97">
        <v>7</v>
      </c>
      <c r="C246" s="106">
        <v>0</v>
      </c>
      <c r="D246" s="1">
        <f t="shared" si="99"/>
        <v>0</v>
      </c>
      <c r="E246" s="2">
        <f t="shared" si="100"/>
        <v>0</v>
      </c>
      <c r="H246" t="str">
        <f t="shared" si="101"/>
        <v/>
      </c>
      <c r="I246">
        <v>3478</v>
      </c>
      <c r="J246" t="s">
        <v>7</v>
      </c>
    </row>
    <row r="247" spans="1:10" x14ac:dyDescent="0.25">
      <c r="A247" s="131">
        <v>3481</v>
      </c>
      <c r="B247" s="97"/>
      <c r="C247" s="106">
        <v>10</v>
      </c>
      <c r="D247" s="1">
        <f t="shared" si="99"/>
        <v>0</v>
      </c>
      <c r="E247" s="2">
        <f t="shared" si="100"/>
        <v>10</v>
      </c>
      <c r="H247" t="str">
        <f t="shared" si="101"/>
        <v/>
      </c>
      <c r="I247">
        <v>3481</v>
      </c>
      <c r="J247" t="s">
        <v>5</v>
      </c>
    </row>
    <row r="248" spans="1:10" x14ac:dyDescent="0.25">
      <c r="A248" s="131">
        <v>3534</v>
      </c>
      <c r="B248" s="97">
        <v>9</v>
      </c>
      <c r="C248" s="106">
        <v>0</v>
      </c>
      <c r="D248" s="1">
        <f t="shared" si="99"/>
        <v>0</v>
      </c>
      <c r="E248" s="2">
        <f t="shared" si="100"/>
        <v>0</v>
      </c>
      <c r="H248" t="str">
        <f t="shared" si="101"/>
        <v/>
      </c>
      <c r="I248">
        <v>3534</v>
      </c>
      <c r="J248" t="s">
        <v>7</v>
      </c>
    </row>
    <row r="249" spans="1:10" x14ac:dyDescent="0.25">
      <c r="A249" s="131">
        <v>3538</v>
      </c>
      <c r="B249" s="97">
        <v>4</v>
      </c>
      <c r="C249" s="106">
        <v>30</v>
      </c>
      <c r="D249" s="1">
        <f t="shared" si="99"/>
        <v>0</v>
      </c>
      <c r="E249" s="2">
        <f t="shared" si="100"/>
        <v>30</v>
      </c>
      <c r="H249" t="str">
        <f t="shared" si="101"/>
        <v/>
      </c>
      <c r="I249">
        <v>3538</v>
      </c>
      <c r="J249" t="s">
        <v>11</v>
      </c>
    </row>
    <row r="250" spans="1:10" x14ac:dyDescent="0.25">
      <c r="A250" s="131">
        <v>3539</v>
      </c>
      <c r="B250" s="97">
        <v>13</v>
      </c>
      <c r="C250" s="106">
        <v>10</v>
      </c>
      <c r="D250" s="1">
        <f t="shared" si="99"/>
        <v>0</v>
      </c>
      <c r="E250" s="2">
        <f t="shared" si="100"/>
        <v>10</v>
      </c>
      <c r="H250" t="str">
        <f t="shared" si="101"/>
        <v/>
      </c>
      <c r="I250">
        <v>3539</v>
      </c>
      <c r="J250" t="s">
        <v>5</v>
      </c>
    </row>
    <row r="251" spans="1:10" x14ac:dyDescent="0.25">
      <c r="A251" s="131">
        <v>3546</v>
      </c>
      <c r="B251" s="97">
        <v>16</v>
      </c>
      <c r="C251" s="106">
        <v>0</v>
      </c>
      <c r="D251" s="1">
        <f t="shared" si="99"/>
        <v>0</v>
      </c>
      <c r="E251" s="2">
        <f t="shared" si="100"/>
        <v>0</v>
      </c>
      <c r="H251" t="str">
        <f t="shared" si="101"/>
        <v/>
      </c>
      <c r="I251">
        <v>3546</v>
      </c>
      <c r="J251" t="s">
        <v>7</v>
      </c>
    </row>
    <row r="252" spans="1:10" x14ac:dyDescent="0.25">
      <c r="A252" s="131">
        <v>3604</v>
      </c>
      <c r="B252" s="97">
        <v>8</v>
      </c>
      <c r="C252" s="106">
        <v>0</v>
      </c>
      <c r="D252" s="1">
        <f t="shared" si="99"/>
        <v>0</v>
      </c>
      <c r="E252" s="2">
        <f t="shared" si="100"/>
        <v>0</v>
      </c>
      <c r="H252" t="str">
        <f t="shared" si="101"/>
        <v/>
      </c>
      <c r="I252">
        <v>3604</v>
      </c>
      <c r="J252" t="s">
        <v>7</v>
      </c>
    </row>
    <row r="253" spans="1:10" x14ac:dyDescent="0.25">
      <c r="A253" s="131">
        <v>3618</v>
      </c>
      <c r="B253" s="97"/>
      <c r="C253" s="106">
        <v>0</v>
      </c>
      <c r="D253" s="1">
        <f t="shared" si="99"/>
        <v>0</v>
      </c>
      <c r="E253" s="2">
        <f t="shared" si="100"/>
        <v>0</v>
      </c>
      <c r="H253" t="str">
        <f t="shared" si="101"/>
        <v/>
      </c>
      <c r="I253">
        <v>3618</v>
      </c>
      <c r="J253" t="s">
        <v>7</v>
      </c>
    </row>
    <row r="254" spans="1:10" x14ac:dyDescent="0.25">
      <c r="A254" s="131">
        <v>3620</v>
      </c>
      <c r="B254" s="97">
        <v>13</v>
      </c>
      <c r="C254" s="106">
        <v>10</v>
      </c>
      <c r="D254" s="1">
        <f t="shared" si="99"/>
        <v>0</v>
      </c>
      <c r="E254" s="2">
        <f t="shared" si="100"/>
        <v>10</v>
      </c>
      <c r="H254" t="str">
        <f t="shared" si="101"/>
        <v/>
      </c>
      <c r="I254">
        <v>3620</v>
      </c>
      <c r="J254" t="s">
        <v>5</v>
      </c>
    </row>
    <row r="255" spans="1:10" x14ac:dyDescent="0.25">
      <c r="A255" s="131">
        <v>3641</v>
      </c>
      <c r="B255" s="97">
        <v>12</v>
      </c>
      <c r="C255" s="106">
        <v>10</v>
      </c>
      <c r="D255" s="1">
        <f t="shared" si="99"/>
        <v>0</v>
      </c>
      <c r="E255" s="2">
        <f t="shared" si="100"/>
        <v>10</v>
      </c>
      <c r="H255" t="str">
        <f t="shared" si="101"/>
        <v/>
      </c>
      <c r="I255">
        <v>3641</v>
      </c>
      <c r="J255" t="s">
        <v>5</v>
      </c>
    </row>
    <row r="256" spans="1:10" x14ac:dyDescent="0.25">
      <c r="A256" s="131">
        <v>3663</v>
      </c>
      <c r="B256" s="97"/>
      <c r="C256" s="106">
        <v>0</v>
      </c>
      <c r="D256" s="1">
        <f t="shared" si="99"/>
        <v>0</v>
      </c>
      <c r="E256" s="2">
        <f t="shared" si="100"/>
        <v>0</v>
      </c>
      <c r="H256" t="str">
        <f t="shared" si="101"/>
        <v/>
      </c>
      <c r="I256">
        <v>3663</v>
      </c>
      <c r="J256" t="s">
        <v>7</v>
      </c>
    </row>
    <row r="257" spans="1:10" x14ac:dyDescent="0.25">
      <c r="A257" s="131">
        <v>3683</v>
      </c>
      <c r="B257" s="97">
        <v>15</v>
      </c>
      <c r="C257" s="106">
        <v>10</v>
      </c>
      <c r="D257" s="1">
        <f t="shared" si="99"/>
        <v>0</v>
      </c>
      <c r="E257" s="2">
        <f t="shared" si="100"/>
        <v>10</v>
      </c>
      <c r="H257" t="str">
        <f t="shared" si="101"/>
        <v/>
      </c>
      <c r="I257">
        <v>3683</v>
      </c>
      <c r="J257" t="s">
        <v>5</v>
      </c>
    </row>
    <row r="258" spans="1:10" x14ac:dyDescent="0.25">
      <c r="A258" s="131">
        <v>3688</v>
      </c>
      <c r="B258" s="97"/>
      <c r="C258" s="106">
        <v>0</v>
      </c>
      <c r="D258" s="1">
        <f t="shared" si="99"/>
        <v>0</v>
      </c>
      <c r="E258" s="2">
        <f t="shared" si="100"/>
        <v>0</v>
      </c>
      <c r="H258">
        <f t="shared" si="101"/>
        <v>23</v>
      </c>
      <c r="I258">
        <v>3688</v>
      </c>
      <c r="J258" t="s">
        <v>6</v>
      </c>
    </row>
    <row r="259" spans="1:10" x14ac:dyDescent="0.25">
      <c r="A259" s="131">
        <v>3824</v>
      </c>
      <c r="B259" s="97">
        <v>9</v>
      </c>
      <c r="C259" s="106">
        <v>0</v>
      </c>
      <c r="D259" s="1">
        <f t="shared" si="99"/>
        <v>0</v>
      </c>
      <c r="E259" s="2">
        <f t="shared" si="100"/>
        <v>0</v>
      </c>
      <c r="H259" t="str">
        <f t="shared" si="101"/>
        <v/>
      </c>
      <c r="I259">
        <v>3824</v>
      </c>
      <c r="J259" t="s">
        <v>7</v>
      </c>
    </row>
    <row r="260" spans="1:10" x14ac:dyDescent="0.25">
      <c r="A260" s="131">
        <v>3937</v>
      </c>
      <c r="B260" s="97">
        <v>4</v>
      </c>
      <c r="C260" s="106">
        <v>10</v>
      </c>
      <c r="D260" s="1">
        <f t="shared" si="99"/>
        <v>0</v>
      </c>
      <c r="E260" s="2">
        <f t="shared" si="100"/>
        <v>10</v>
      </c>
      <c r="H260" t="str">
        <f t="shared" si="101"/>
        <v/>
      </c>
      <c r="I260">
        <v>3937</v>
      </c>
      <c r="J260" t="s">
        <v>5</v>
      </c>
    </row>
    <row r="261" spans="1:10" x14ac:dyDescent="0.25">
      <c r="A261" s="131">
        <v>3990</v>
      </c>
      <c r="B261" s="97">
        <v>11</v>
      </c>
      <c r="C261" s="106">
        <v>10</v>
      </c>
      <c r="D261" s="1">
        <f t="shared" si="99"/>
        <v>0</v>
      </c>
      <c r="E261" s="2">
        <f t="shared" si="100"/>
        <v>10</v>
      </c>
      <c r="H261" t="str">
        <f t="shared" si="101"/>
        <v/>
      </c>
      <c r="I261">
        <v>3990</v>
      </c>
      <c r="J261" t="s">
        <v>5</v>
      </c>
    </row>
    <row r="262" spans="1:10" x14ac:dyDescent="0.25">
      <c r="A262" s="131">
        <v>4001</v>
      </c>
      <c r="B262" s="97">
        <v>11</v>
      </c>
      <c r="C262" s="106">
        <v>0</v>
      </c>
      <c r="D262" s="1">
        <f t="shared" si="99"/>
        <v>0</v>
      </c>
      <c r="E262" s="2">
        <f t="shared" si="100"/>
        <v>0</v>
      </c>
      <c r="H262" t="str">
        <f t="shared" si="101"/>
        <v/>
      </c>
      <c r="I262">
        <v>4001</v>
      </c>
      <c r="J262" t="s">
        <v>7</v>
      </c>
    </row>
    <row r="263" spans="1:10" x14ac:dyDescent="0.25">
      <c r="A263" s="131">
        <v>4003</v>
      </c>
      <c r="B263" s="97">
        <v>15</v>
      </c>
      <c r="C263" s="106">
        <v>10</v>
      </c>
      <c r="D263" s="1">
        <f t="shared" si="99"/>
        <v>0</v>
      </c>
      <c r="E263" s="2">
        <f t="shared" si="100"/>
        <v>10</v>
      </c>
      <c r="H263" t="str">
        <f t="shared" si="101"/>
        <v/>
      </c>
      <c r="I263">
        <v>4003</v>
      </c>
      <c r="J263" t="s">
        <v>5</v>
      </c>
    </row>
    <row r="264" spans="1:10" x14ac:dyDescent="0.25">
      <c r="A264" s="131">
        <v>4009</v>
      </c>
      <c r="B264" s="97">
        <v>4</v>
      </c>
      <c r="C264" s="106">
        <v>10</v>
      </c>
      <c r="D264" s="1">
        <f t="shared" si="99"/>
        <v>0</v>
      </c>
      <c r="E264" s="2">
        <f t="shared" si="100"/>
        <v>10</v>
      </c>
      <c r="H264" t="str">
        <f t="shared" si="101"/>
        <v/>
      </c>
      <c r="I264">
        <v>4009</v>
      </c>
      <c r="J264" t="s">
        <v>5</v>
      </c>
    </row>
    <row r="265" spans="1:10" x14ac:dyDescent="0.25">
      <c r="A265" s="131">
        <v>4028</v>
      </c>
      <c r="B265" s="97">
        <v>7</v>
      </c>
      <c r="C265" s="106">
        <v>10</v>
      </c>
      <c r="D265" s="1">
        <f t="shared" si="99"/>
        <v>0</v>
      </c>
      <c r="E265" s="2">
        <f t="shared" si="100"/>
        <v>10</v>
      </c>
      <c r="H265" t="str">
        <f t="shared" si="101"/>
        <v/>
      </c>
      <c r="I265">
        <v>4028</v>
      </c>
      <c r="J265" t="s">
        <v>5</v>
      </c>
    </row>
    <row r="266" spans="1:10" x14ac:dyDescent="0.25">
      <c r="A266" s="131">
        <v>4039</v>
      </c>
      <c r="B266" s="97">
        <v>13</v>
      </c>
      <c r="C266" s="106">
        <v>10</v>
      </c>
      <c r="D266" s="1">
        <f t="shared" si="99"/>
        <v>0</v>
      </c>
      <c r="E266" s="2">
        <f t="shared" si="100"/>
        <v>10</v>
      </c>
      <c r="H266" t="str">
        <f t="shared" si="101"/>
        <v/>
      </c>
      <c r="I266">
        <v>4039</v>
      </c>
      <c r="J266" t="s">
        <v>5</v>
      </c>
    </row>
    <row r="267" spans="1:10" x14ac:dyDescent="0.25">
      <c r="A267" s="131">
        <v>4061</v>
      </c>
      <c r="B267" s="97"/>
      <c r="C267" s="106">
        <v>0</v>
      </c>
      <c r="D267" s="1">
        <f t="shared" si="99"/>
        <v>0</v>
      </c>
      <c r="E267" s="2">
        <f t="shared" si="100"/>
        <v>0</v>
      </c>
      <c r="H267">
        <f t="shared" si="101"/>
        <v>24</v>
      </c>
      <c r="I267">
        <v>4061</v>
      </c>
      <c r="J267" t="s">
        <v>6</v>
      </c>
    </row>
    <row r="268" spans="1:10" x14ac:dyDescent="0.25">
      <c r="A268" s="131">
        <v>4085</v>
      </c>
      <c r="B268" s="97"/>
      <c r="C268" s="106">
        <v>0</v>
      </c>
      <c r="D268" s="1">
        <f t="shared" si="99"/>
        <v>0</v>
      </c>
      <c r="E268" s="2">
        <f t="shared" si="100"/>
        <v>0</v>
      </c>
      <c r="H268" t="str">
        <f t="shared" si="101"/>
        <v/>
      </c>
      <c r="I268">
        <v>4085</v>
      </c>
      <c r="J268" t="s">
        <v>7</v>
      </c>
    </row>
    <row r="269" spans="1:10" x14ac:dyDescent="0.25">
      <c r="A269" s="131">
        <v>4103</v>
      </c>
      <c r="B269" s="97">
        <v>11</v>
      </c>
      <c r="C269" s="106">
        <v>0</v>
      </c>
      <c r="D269" s="1">
        <f t="shared" si="99"/>
        <v>0</v>
      </c>
      <c r="E269" s="2">
        <f t="shared" si="100"/>
        <v>0</v>
      </c>
      <c r="H269" t="str">
        <f t="shared" si="101"/>
        <v/>
      </c>
      <c r="I269">
        <v>4103</v>
      </c>
      <c r="J269" t="s">
        <v>7</v>
      </c>
    </row>
    <row r="270" spans="1:10" x14ac:dyDescent="0.25">
      <c r="A270" s="131">
        <v>4264</v>
      </c>
      <c r="B270" s="97">
        <v>9</v>
      </c>
      <c r="C270" s="106">
        <v>0</v>
      </c>
      <c r="D270" s="1">
        <f t="shared" si="99"/>
        <v>0</v>
      </c>
      <c r="E270" s="2">
        <f t="shared" si="100"/>
        <v>0</v>
      </c>
      <c r="H270" t="str">
        <f t="shared" si="101"/>
        <v/>
      </c>
      <c r="I270">
        <v>4264</v>
      </c>
      <c r="J270" t="s">
        <v>7</v>
      </c>
    </row>
    <row r="271" spans="1:10" x14ac:dyDescent="0.25">
      <c r="A271" s="131">
        <v>4329</v>
      </c>
      <c r="B271" s="97">
        <v>3</v>
      </c>
      <c r="C271" s="106">
        <v>0</v>
      </c>
      <c r="D271" s="1">
        <f t="shared" si="99"/>
        <v>0</v>
      </c>
      <c r="E271" s="2">
        <f t="shared" si="100"/>
        <v>0</v>
      </c>
      <c r="H271" t="str">
        <f t="shared" si="101"/>
        <v/>
      </c>
      <c r="I271">
        <v>4329</v>
      </c>
      <c r="J271" t="s">
        <v>7</v>
      </c>
    </row>
    <row r="272" spans="1:10" x14ac:dyDescent="0.25">
      <c r="A272" s="131">
        <v>4334</v>
      </c>
      <c r="B272" s="97">
        <v>13</v>
      </c>
      <c r="C272" s="106">
        <v>10</v>
      </c>
      <c r="D272" s="1">
        <f t="shared" si="99"/>
        <v>0</v>
      </c>
      <c r="E272" s="2">
        <f t="shared" si="100"/>
        <v>10</v>
      </c>
      <c r="H272" t="str">
        <f t="shared" si="101"/>
        <v/>
      </c>
      <c r="I272">
        <v>4334</v>
      </c>
      <c r="J272" t="s">
        <v>5</v>
      </c>
    </row>
    <row r="273" spans="1:10" x14ac:dyDescent="0.25">
      <c r="A273" s="131">
        <v>4362</v>
      </c>
      <c r="B273" s="97"/>
      <c r="C273" s="106">
        <v>0</v>
      </c>
      <c r="D273" s="1">
        <f t="shared" si="99"/>
        <v>0</v>
      </c>
      <c r="E273" s="2">
        <f t="shared" si="100"/>
        <v>0</v>
      </c>
      <c r="H273">
        <f t="shared" si="101"/>
        <v>25</v>
      </c>
      <c r="I273">
        <v>4362</v>
      </c>
      <c r="J273" t="s">
        <v>7</v>
      </c>
    </row>
    <row r="274" spans="1:10" x14ac:dyDescent="0.25">
      <c r="A274" s="131">
        <v>4391</v>
      </c>
      <c r="B274" s="97">
        <v>11</v>
      </c>
      <c r="C274" s="106">
        <v>0</v>
      </c>
      <c r="D274" s="1">
        <f t="shared" si="99"/>
        <v>0</v>
      </c>
      <c r="E274" s="2">
        <f t="shared" si="100"/>
        <v>0</v>
      </c>
      <c r="H274" t="str">
        <f t="shared" si="101"/>
        <v/>
      </c>
      <c r="I274">
        <v>4391</v>
      </c>
      <c r="J274" t="s">
        <v>7</v>
      </c>
    </row>
    <row r="275" spans="1:10" x14ac:dyDescent="0.25">
      <c r="A275" s="131">
        <v>4451</v>
      </c>
      <c r="B275" s="97">
        <v>4</v>
      </c>
      <c r="C275" s="106">
        <v>0</v>
      </c>
      <c r="D275" s="1">
        <f t="shared" si="99"/>
        <v>0</v>
      </c>
      <c r="E275" s="2">
        <f t="shared" si="100"/>
        <v>0</v>
      </c>
      <c r="F275" s="2"/>
      <c r="H275" t="str">
        <f t="shared" si="101"/>
        <v/>
      </c>
      <c r="I275">
        <v>4451</v>
      </c>
      <c r="J275" t="s">
        <v>7</v>
      </c>
    </row>
    <row r="276" spans="1:10" x14ac:dyDescent="0.25">
      <c r="A276" s="131">
        <v>4468</v>
      </c>
      <c r="B276" s="97">
        <v>8</v>
      </c>
      <c r="C276" s="106">
        <v>0</v>
      </c>
      <c r="D276" s="1">
        <f t="shared" si="99"/>
        <v>0</v>
      </c>
      <c r="E276" s="2">
        <f t="shared" si="100"/>
        <v>0</v>
      </c>
      <c r="H276" t="str">
        <f t="shared" si="101"/>
        <v/>
      </c>
      <c r="I276">
        <v>4468</v>
      </c>
      <c r="J276" t="s">
        <v>7</v>
      </c>
    </row>
    <row r="277" spans="1:10" x14ac:dyDescent="0.25">
      <c r="A277" s="131">
        <v>4469</v>
      </c>
      <c r="B277" s="97">
        <v>2</v>
      </c>
      <c r="C277" s="106">
        <v>0</v>
      </c>
      <c r="D277" s="1">
        <f t="shared" si="99"/>
        <v>0</v>
      </c>
      <c r="E277" s="2">
        <f t="shared" si="100"/>
        <v>0</v>
      </c>
      <c r="H277" t="str">
        <f t="shared" si="101"/>
        <v/>
      </c>
      <c r="I277">
        <v>4469</v>
      </c>
      <c r="J277" t="s">
        <v>7</v>
      </c>
    </row>
    <row r="278" spans="1:10" x14ac:dyDescent="0.25">
      <c r="A278" s="131">
        <v>4488</v>
      </c>
      <c r="B278" s="97">
        <v>12</v>
      </c>
      <c r="C278" s="106">
        <v>0</v>
      </c>
      <c r="D278" s="1">
        <f t="shared" si="99"/>
        <v>0</v>
      </c>
      <c r="E278" s="2">
        <f t="shared" si="100"/>
        <v>0</v>
      </c>
      <c r="H278" t="str">
        <f t="shared" si="101"/>
        <v/>
      </c>
      <c r="I278">
        <v>4488</v>
      </c>
      <c r="J278" t="s">
        <v>7</v>
      </c>
    </row>
    <row r="279" spans="1:10" x14ac:dyDescent="0.25">
      <c r="A279" s="131">
        <v>4525</v>
      </c>
      <c r="B279" s="97"/>
      <c r="C279" s="106">
        <v>0</v>
      </c>
      <c r="D279" s="1">
        <f t="shared" si="99"/>
        <v>0</v>
      </c>
      <c r="E279" s="2">
        <f t="shared" si="100"/>
        <v>0</v>
      </c>
      <c r="H279">
        <f t="shared" si="101"/>
        <v>26</v>
      </c>
      <c r="I279">
        <v>4525</v>
      </c>
      <c r="J279" t="s">
        <v>5</v>
      </c>
    </row>
    <row r="280" spans="1:10" x14ac:dyDescent="0.25">
      <c r="A280" s="131">
        <v>4536</v>
      </c>
      <c r="B280" s="97"/>
      <c r="C280" s="106">
        <v>0</v>
      </c>
      <c r="D280" s="1">
        <f t="shared" si="99"/>
        <v>0</v>
      </c>
      <c r="E280" s="2">
        <f t="shared" si="100"/>
        <v>0</v>
      </c>
      <c r="H280">
        <f t="shared" si="101"/>
        <v>27</v>
      </c>
      <c r="I280">
        <v>4536</v>
      </c>
      <c r="J280" t="s">
        <v>7</v>
      </c>
    </row>
    <row r="281" spans="1:10" x14ac:dyDescent="0.25">
      <c r="A281" s="131">
        <v>4564</v>
      </c>
      <c r="B281" s="97">
        <v>15</v>
      </c>
      <c r="C281" s="106">
        <v>10</v>
      </c>
      <c r="D281" s="1">
        <f t="shared" si="99"/>
        <v>0</v>
      </c>
      <c r="E281" s="2">
        <f t="shared" si="100"/>
        <v>10</v>
      </c>
      <c r="H281" t="str">
        <f t="shared" si="101"/>
        <v/>
      </c>
      <c r="I281">
        <v>4564</v>
      </c>
      <c r="J281" t="s">
        <v>5</v>
      </c>
    </row>
    <row r="282" spans="1:10" x14ac:dyDescent="0.25">
      <c r="A282" s="131">
        <v>4587</v>
      </c>
      <c r="B282" s="97">
        <v>12</v>
      </c>
      <c r="C282" s="106">
        <v>0</v>
      </c>
      <c r="D282" s="1">
        <f t="shared" si="99"/>
        <v>0</v>
      </c>
      <c r="E282" s="2">
        <f t="shared" si="100"/>
        <v>0</v>
      </c>
      <c r="H282" t="str">
        <f t="shared" si="101"/>
        <v/>
      </c>
      <c r="I282">
        <v>4587</v>
      </c>
      <c r="J282" t="s">
        <v>7</v>
      </c>
    </row>
    <row r="283" spans="1:10" x14ac:dyDescent="0.25">
      <c r="A283" s="131">
        <v>4607</v>
      </c>
      <c r="B283" s="97">
        <v>8</v>
      </c>
      <c r="C283" s="106">
        <v>0</v>
      </c>
      <c r="D283" s="1">
        <f t="shared" si="99"/>
        <v>0</v>
      </c>
      <c r="E283" s="2">
        <f t="shared" si="100"/>
        <v>0</v>
      </c>
      <c r="H283" t="str">
        <f t="shared" si="101"/>
        <v/>
      </c>
      <c r="I283">
        <v>4607</v>
      </c>
      <c r="J283" t="s">
        <v>7</v>
      </c>
    </row>
    <row r="284" spans="1:10" x14ac:dyDescent="0.25">
      <c r="A284" s="131">
        <v>4678</v>
      </c>
      <c r="B284" s="97">
        <v>7</v>
      </c>
      <c r="C284" s="106">
        <v>30</v>
      </c>
      <c r="D284" s="1">
        <f t="shared" si="99"/>
        <v>-10</v>
      </c>
      <c r="E284" s="2">
        <f t="shared" si="100"/>
        <v>20</v>
      </c>
      <c r="H284" t="str">
        <f t="shared" si="101"/>
        <v/>
      </c>
      <c r="I284">
        <v>4678</v>
      </c>
      <c r="J284" t="s">
        <v>11</v>
      </c>
    </row>
    <row r="285" spans="1:10" x14ac:dyDescent="0.25">
      <c r="A285" s="131">
        <v>4740</v>
      </c>
      <c r="B285" s="97"/>
      <c r="C285" s="106">
        <v>0</v>
      </c>
      <c r="D285" s="1">
        <f t="shared" si="99"/>
        <v>0</v>
      </c>
      <c r="E285" s="2">
        <f t="shared" si="100"/>
        <v>0</v>
      </c>
      <c r="H285">
        <f t="shared" si="101"/>
        <v>28</v>
      </c>
      <c r="I285">
        <v>4740</v>
      </c>
      <c r="J285" t="s">
        <v>6</v>
      </c>
    </row>
    <row r="286" spans="1:10" x14ac:dyDescent="0.25">
      <c r="A286" s="131">
        <v>4828</v>
      </c>
      <c r="B286" s="97"/>
      <c r="C286" s="106">
        <v>0</v>
      </c>
      <c r="D286" s="1">
        <f t="shared" si="99"/>
        <v>0</v>
      </c>
      <c r="E286" s="2">
        <f t="shared" si="100"/>
        <v>0</v>
      </c>
      <c r="H286">
        <f t="shared" si="101"/>
        <v>29</v>
      </c>
      <c r="I286">
        <v>4828</v>
      </c>
      <c r="J286" t="s">
        <v>11</v>
      </c>
    </row>
    <row r="287" spans="1:10" x14ac:dyDescent="0.25">
      <c r="A287" s="131">
        <v>4911</v>
      </c>
      <c r="B287" s="97"/>
      <c r="C287" s="106">
        <v>0</v>
      </c>
      <c r="D287" s="1">
        <f t="shared" si="99"/>
        <v>0</v>
      </c>
      <c r="E287" s="2">
        <f t="shared" si="100"/>
        <v>0</v>
      </c>
      <c r="H287">
        <f t="shared" si="101"/>
        <v>30</v>
      </c>
      <c r="I287">
        <v>4911</v>
      </c>
      <c r="J287" t="s">
        <v>7</v>
      </c>
    </row>
    <row r="288" spans="1:10" x14ac:dyDescent="0.25">
      <c r="A288" s="131">
        <v>4920</v>
      </c>
      <c r="B288" s="97">
        <v>9</v>
      </c>
      <c r="C288" s="106">
        <v>0</v>
      </c>
      <c r="D288" s="1">
        <f t="shared" si="99"/>
        <v>0</v>
      </c>
      <c r="E288" s="2">
        <f t="shared" si="100"/>
        <v>0</v>
      </c>
      <c r="H288" t="str">
        <f t="shared" si="101"/>
        <v/>
      </c>
      <c r="I288">
        <v>4920</v>
      </c>
      <c r="J288" t="s">
        <v>7</v>
      </c>
    </row>
    <row r="289" spans="1:10" x14ac:dyDescent="0.25">
      <c r="A289" s="131">
        <v>4967</v>
      </c>
      <c r="B289" s="97">
        <v>10</v>
      </c>
      <c r="C289" s="106">
        <v>10</v>
      </c>
      <c r="D289" s="1">
        <f t="shared" si="99"/>
        <v>0</v>
      </c>
      <c r="E289" s="2">
        <f t="shared" si="100"/>
        <v>10</v>
      </c>
      <c r="H289" t="str">
        <f t="shared" si="101"/>
        <v/>
      </c>
      <c r="I289">
        <v>4967</v>
      </c>
      <c r="J289" t="s">
        <v>5</v>
      </c>
    </row>
    <row r="290" spans="1:10" x14ac:dyDescent="0.25">
      <c r="A290" s="131">
        <v>5050</v>
      </c>
      <c r="B290" s="97">
        <v>1</v>
      </c>
      <c r="C290" s="106">
        <v>30</v>
      </c>
      <c r="D290" s="1">
        <f t="shared" si="99"/>
        <v>0</v>
      </c>
      <c r="E290" s="2">
        <f t="shared" si="100"/>
        <v>30</v>
      </c>
      <c r="H290" t="str">
        <f t="shared" si="101"/>
        <v/>
      </c>
      <c r="I290">
        <v>5050</v>
      </c>
      <c r="J290" t="s">
        <v>11</v>
      </c>
    </row>
    <row r="291" spans="1:10" x14ac:dyDescent="0.25">
      <c r="A291" s="131">
        <v>5114</v>
      </c>
      <c r="B291" s="97">
        <v>11</v>
      </c>
      <c r="C291" s="106">
        <v>0</v>
      </c>
      <c r="D291" s="1">
        <f t="shared" si="99"/>
        <v>0</v>
      </c>
      <c r="E291" s="2">
        <f t="shared" si="100"/>
        <v>0</v>
      </c>
      <c r="H291" t="str">
        <f t="shared" si="101"/>
        <v/>
      </c>
      <c r="I291">
        <v>5114</v>
      </c>
      <c r="J291" t="s">
        <v>7</v>
      </c>
    </row>
    <row r="292" spans="1:10" x14ac:dyDescent="0.25">
      <c r="A292" s="131">
        <v>5150</v>
      </c>
      <c r="B292" s="97">
        <v>12</v>
      </c>
      <c r="C292" s="106">
        <v>0</v>
      </c>
      <c r="D292" s="1">
        <f t="shared" si="99"/>
        <v>0</v>
      </c>
      <c r="E292" s="2">
        <f t="shared" si="100"/>
        <v>0</v>
      </c>
      <c r="H292" t="str">
        <f t="shared" si="101"/>
        <v/>
      </c>
      <c r="I292">
        <v>5150</v>
      </c>
      <c r="J292" t="s">
        <v>7</v>
      </c>
    </row>
    <row r="293" spans="1:10" x14ac:dyDescent="0.25">
      <c r="A293" s="131">
        <v>5172</v>
      </c>
      <c r="B293" s="97">
        <v>14</v>
      </c>
      <c r="C293" s="106">
        <v>10</v>
      </c>
      <c r="D293" s="1">
        <f t="shared" si="99"/>
        <v>0</v>
      </c>
      <c r="E293" s="2">
        <f t="shared" si="100"/>
        <v>10</v>
      </c>
      <c r="H293" t="str">
        <f t="shared" si="101"/>
        <v/>
      </c>
      <c r="I293">
        <v>5172</v>
      </c>
      <c r="J293" t="s">
        <v>5</v>
      </c>
    </row>
    <row r="294" spans="1:10" x14ac:dyDescent="0.25">
      <c r="A294" s="131">
        <v>5254</v>
      </c>
      <c r="B294" s="97"/>
      <c r="C294" s="106">
        <v>5</v>
      </c>
      <c r="D294" s="1">
        <f t="shared" si="99"/>
        <v>0</v>
      </c>
      <c r="E294" s="2">
        <f t="shared" si="100"/>
        <v>5</v>
      </c>
      <c r="H294" t="str">
        <f t="shared" si="101"/>
        <v/>
      </c>
      <c r="I294">
        <v>5254</v>
      </c>
      <c r="J294" t="s">
        <v>6</v>
      </c>
    </row>
    <row r="295" spans="1:10" x14ac:dyDescent="0.25">
      <c r="A295" s="131">
        <v>5401</v>
      </c>
      <c r="B295" s="97"/>
      <c r="C295" s="106">
        <v>0</v>
      </c>
      <c r="D295" s="1">
        <f t="shared" si="99"/>
        <v>0</v>
      </c>
      <c r="E295" s="2">
        <f t="shared" si="100"/>
        <v>0</v>
      </c>
      <c r="H295">
        <f t="shared" si="101"/>
        <v>31</v>
      </c>
      <c r="I295">
        <v>5401</v>
      </c>
      <c r="J295" t="s">
        <v>5</v>
      </c>
    </row>
    <row r="296" spans="1:10" x14ac:dyDescent="0.25">
      <c r="A296" s="131">
        <v>5406</v>
      </c>
      <c r="B296" s="97">
        <v>12</v>
      </c>
      <c r="C296" s="106">
        <v>10</v>
      </c>
      <c r="D296" s="1">
        <f t="shared" si="99"/>
        <v>0</v>
      </c>
      <c r="E296" s="2">
        <f t="shared" si="100"/>
        <v>10</v>
      </c>
      <c r="H296" t="str">
        <f t="shared" si="101"/>
        <v/>
      </c>
      <c r="I296">
        <v>5406</v>
      </c>
      <c r="J296" t="s">
        <v>5</v>
      </c>
    </row>
    <row r="297" spans="1:10" x14ac:dyDescent="0.25">
      <c r="A297" s="131">
        <v>5448</v>
      </c>
      <c r="B297" s="97">
        <v>7</v>
      </c>
      <c r="C297" s="106">
        <v>0</v>
      </c>
      <c r="D297" s="1">
        <f t="shared" si="99"/>
        <v>0</v>
      </c>
      <c r="E297" s="2">
        <f t="shared" si="100"/>
        <v>0</v>
      </c>
      <c r="H297" t="str">
        <f t="shared" si="101"/>
        <v/>
      </c>
      <c r="I297">
        <v>5448</v>
      </c>
      <c r="J297" t="s">
        <v>7</v>
      </c>
    </row>
    <row r="298" spans="1:10" x14ac:dyDescent="0.25">
      <c r="A298" s="131">
        <v>5460</v>
      </c>
      <c r="B298" s="97">
        <v>12</v>
      </c>
      <c r="C298" s="106">
        <v>10</v>
      </c>
      <c r="D298" s="1">
        <f t="shared" si="99"/>
        <v>0</v>
      </c>
      <c r="E298" s="2">
        <f t="shared" si="100"/>
        <v>10</v>
      </c>
      <c r="H298" t="str">
        <f t="shared" si="101"/>
        <v/>
      </c>
      <c r="I298">
        <v>5460</v>
      </c>
      <c r="J298" t="s">
        <v>5</v>
      </c>
    </row>
    <row r="299" spans="1:10" x14ac:dyDescent="0.25">
      <c r="A299" s="131">
        <v>5572</v>
      </c>
      <c r="B299" s="97"/>
      <c r="C299" s="106">
        <v>0</v>
      </c>
      <c r="D299" s="1">
        <f t="shared" si="99"/>
        <v>0</v>
      </c>
      <c r="E299" s="2">
        <f t="shared" si="100"/>
        <v>0</v>
      </c>
      <c r="H299" t="str">
        <f t="shared" si="101"/>
        <v/>
      </c>
      <c r="I299">
        <v>5572</v>
      </c>
      <c r="J299" t="s">
        <v>7</v>
      </c>
    </row>
    <row r="300" spans="1:10" x14ac:dyDescent="0.25">
      <c r="A300" s="212">
        <v>5803</v>
      </c>
      <c r="B300" s="97">
        <v>13</v>
      </c>
      <c r="C300" s="106">
        <v>0</v>
      </c>
      <c r="D300" s="1">
        <f t="shared" si="99"/>
        <v>0</v>
      </c>
      <c r="E300" s="2">
        <f t="shared" si="100"/>
        <v>0</v>
      </c>
      <c r="H300" t="str">
        <f t="shared" si="101"/>
        <v/>
      </c>
      <c r="I300">
        <v>5803</v>
      </c>
      <c r="J300" t="s">
        <v>7</v>
      </c>
    </row>
    <row r="301" spans="1:10" x14ac:dyDescent="0.25">
      <c r="A301" s="212">
        <v>5813</v>
      </c>
      <c r="B301" s="97">
        <v>12</v>
      </c>
      <c r="C301" s="106">
        <v>0</v>
      </c>
      <c r="D301" s="1">
        <f t="shared" si="99"/>
        <v>0</v>
      </c>
      <c r="E301" s="2">
        <f t="shared" si="100"/>
        <v>0</v>
      </c>
      <c r="H301" t="str">
        <f t="shared" si="101"/>
        <v/>
      </c>
      <c r="I301">
        <v>5813</v>
      </c>
      <c r="J301" t="s">
        <v>7</v>
      </c>
    </row>
    <row r="302" spans="1:10" x14ac:dyDescent="0.25">
      <c r="A302" s="212">
        <v>5842</v>
      </c>
      <c r="B302" s="97">
        <v>2</v>
      </c>
      <c r="C302" s="106">
        <v>0</v>
      </c>
      <c r="D302" s="1">
        <f t="shared" si="99"/>
        <v>0</v>
      </c>
      <c r="E302" s="2">
        <f t="shared" si="100"/>
        <v>0</v>
      </c>
      <c r="H302" t="str">
        <f t="shared" si="101"/>
        <v/>
      </c>
      <c r="I302">
        <v>5842</v>
      </c>
      <c r="J302" t="s">
        <v>5</v>
      </c>
    </row>
    <row r="303" spans="1:10" x14ac:dyDescent="0.25">
      <c r="A303" s="212">
        <v>5854</v>
      </c>
      <c r="B303" s="97"/>
      <c r="C303" s="106">
        <v>0</v>
      </c>
      <c r="D303" s="1">
        <f t="shared" si="99"/>
        <v>0</v>
      </c>
      <c r="E303" s="2">
        <f t="shared" si="100"/>
        <v>0</v>
      </c>
      <c r="H303">
        <f t="shared" si="101"/>
        <v>32</v>
      </c>
      <c r="I303">
        <v>5854</v>
      </c>
      <c r="J303" t="s">
        <v>7</v>
      </c>
    </row>
    <row r="304" spans="1:10" x14ac:dyDescent="0.25">
      <c r="A304" s="212">
        <v>5895</v>
      </c>
      <c r="B304" s="97">
        <v>14</v>
      </c>
      <c r="C304" s="106">
        <v>20</v>
      </c>
      <c r="D304" s="1">
        <f t="shared" si="99"/>
        <v>0</v>
      </c>
      <c r="E304" s="2">
        <f t="shared" si="100"/>
        <v>20</v>
      </c>
      <c r="H304" t="str">
        <f t="shared" si="101"/>
        <v/>
      </c>
      <c r="I304">
        <v>5895</v>
      </c>
      <c r="J304" t="s">
        <v>6</v>
      </c>
    </row>
    <row r="305" spans="1:10" x14ac:dyDescent="0.25">
      <c r="A305" s="212">
        <v>5924</v>
      </c>
      <c r="B305" s="97"/>
      <c r="C305" s="106">
        <v>0</v>
      </c>
      <c r="D305" s="1">
        <f t="shared" si="99"/>
        <v>0</v>
      </c>
      <c r="E305" s="2">
        <f t="shared" si="100"/>
        <v>0</v>
      </c>
      <c r="H305" t="str">
        <f t="shared" si="101"/>
        <v/>
      </c>
      <c r="I305">
        <v>5924</v>
      </c>
      <c r="J305" t="s">
        <v>7</v>
      </c>
    </row>
    <row r="306" spans="1:10" x14ac:dyDescent="0.25">
      <c r="A306" s="212">
        <v>5940</v>
      </c>
      <c r="B306" s="97"/>
      <c r="C306" s="106">
        <v>0</v>
      </c>
      <c r="D306" s="1">
        <f t="shared" si="99"/>
        <v>0</v>
      </c>
      <c r="E306" s="2">
        <f t="shared" si="100"/>
        <v>0</v>
      </c>
      <c r="H306">
        <f t="shared" si="101"/>
        <v>33</v>
      </c>
      <c r="I306">
        <v>5940</v>
      </c>
      <c r="J306" t="s">
        <v>7</v>
      </c>
    </row>
    <row r="307" spans="1:10" ht="13" thickBot="1" x14ac:dyDescent="0.3">
      <c r="A307" s="213">
        <v>6175</v>
      </c>
      <c r="B307" s="97"/>
      <c r="C307" s="106">
        <v>0</v>
      </c>
      <c r="D307" s="1">
        <f t="shared" si="99"/>
        <v>0</v>
      </c>
      <c r="E307" s="2">
        <f t="shared" si="100"/>
        <v>0</v>
      </c>
      <c r="H307">
        <f t="shared" si="101"/>
        <v>34</v>
      </c>
      <c r="I307">
        <v>6175</v>
      </c>
      <c r="J307" t="s">
        <v>7</v>
      </c>
    </row>
    <row r="308" spans="1:10" ht="13" thickBot="1" x14ac:dyDescent="0.3">
      <c r="B308" s="111">
        <v>0</v>
      </c>
      <c r="C308" s="107">
        <v>0</v>
      </c>
      <c r="D308">
        <v>0</v>
      </c>
      <c r="E308" s="2">
        <f t="shared" si="100"/>
        <v>0</v>
      </c>
    </row>
    <row r="309" spans="1:10" x14ac:dyDescent="0.25">
      <c r="B309">
        <v>0</v>
      </c>
      <c r="C309" s="147">
        <v>0</v>
      </c>
      <c r="D309">
        <v>0</v>
      </c>
      <c r="E309" s="2">
        <f t="shared" si="100"/>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308"/>
  <sheetViews>
    <sheetView zoomScale="90" zoomScaleNormal="90" workbookViewId="0"/>
  </sheetViews>
  <sheetFormatPr defaultRowHeight="12.5" x14ac:dyDescent="0.25"/>
  <cols>
    <col min="1" max="1" width="9.1796875" style="10"/>
    <col min="6" max="6" width="12.26953125" customWidth="1"/>
  </cols>
  <sheetData>
    <row r="1" spans="1:63" ht="13" thickBot="1" x14ac:dyDescent="0.3">
      <c r="A1" s="498" t="s">
        <v>0</v>
      </c>
      <c r="B1" s="7" t="s">
        <v>1</v>
      </c>
      <c r="C1" s="7" t="s">
        <v>2</v>
      </c>
      <c r="D1" s="7" t="s">
        <v>3</v>
      </c>
      <c r="E1" s="442" t="s">
        <v>28</v>
      </c>
      <c r="F1" s="8" t="s">
        <v>4</v>
      </c>
      <c r="H1" s="3" t="s">
        <v>8</v>
      </c>
      <c r="I1" s="7" t="s">
        <v>1</v>
      </c>
      <c r="J1" s="7" t="s">
        <v>2</v>
      </c>
      <c r="K1" s="7" t="s">
        <v>3</v>
      </c>
      <c r="L1" s="442" t="s">
        <v>28</v>
      </c>
      <c r="M1" s="8" t="s">
        <v>4</v>
      </c>
      <c r="N1" s="10"/>
      <c r="O1" s="3" t="s">
        <v>9</v>
      </c>
      <c r="P1" s="7" t="s">
        <v>1</v>
      </c>
      <c r="Q1" s="7" t="s">
        <v>2</v>
      </c>
      <c r="R1" s="7" t="s">
        <v>3</v>
      </c>
      <c r="S1" s="442" t="s">
        <v>28</v>
      </c>
      <c r="T1" s="8" t="s">
        <v>4</v>
      </c>
      <c r="V1" s="3" t="s">
        <v>10</v>
      </c>
      <c r="W1" s="192" t="s">
        <v>1</v>
      </c>
      <c r="X1" s="192" t="s">
        <v>2</v>
      </c>
      <c r="Y1" s="192" t="s">
        <v>3</v>
      </c>
      <c r="Z1" s="443" t="s">
        <v>28</v>
      </c>
      <c r="AA1" s="193" t="s">
        <v>4</v>
      </c>
      <c r="AB1" s="195"/>
      <c r="AC1" s="52" t="s">
        <v>413</v>
      </c>
      <c r="AD1" s="192" t="s">
        <v>1</v>
      </c>
      <c r="AE1" s="192" t="s">
        <v>2</v>
      </c>
      <c r="AF1" s="192" t="s">
        <v>3</v>
      </c>
      <c r="AG1" s="443" t="s">
        <v>28</v>
      </c>
      <c r="AH1" s="193" t="s">
        <v>4</v>
      </c>
      <c r="AI1" s="2"/>
      <c r="AJ1" s="52" t="s">
        <v>409</v>
      </c>
      <c r="AK1" s="192" t="s">
        <v>1</v>
      </c>
      <c r="AL1" s="192" t="s">
        <v>2</v>
      </c>
      <c r="AM1" s="192" t="s">
        <v>3</v>
      </c>
      <c r="AN1" s="443" t="s">
        <v>28</v>
      </c>
      <c r="AO1" s="193" t="s">
        <v>4</v>
      </c>
      <c r="AQ1" s="52" t="s">
        <v>410</v>
      </c>
      <c r="AR1" s="192" t="s">
        <v>1</v>
      </c>
      <c r="AS1" s="192" t="s">
        <v>2</v>
      </c>
      <c r="AT1" s="192" t="s">
        <v>3</v>
      </c>
      <c r="AU1" s="443" t="s">
        <v>28</v>
      </c>
      <c r="AV1" s="193" t="s">
        <v>4</v>
      </c>
      <c r="AX1" s="52" t="s">
        <v>411</v>
      </c>
      <c r="AY1" s="192" t="s">
        <v>1</v>
      </c>
      <c r="AZ1" s="192" t="s">
        <v>2</v>
      </c>
      <c r="BA1" s="192" t="s">
        <v>3</v>
      </c>
      <c r="BB1" s="443" t="s">
        <v>28</v>
      </c>
      <c r="BC1" s="193" t="s">
        <v>4</v>
      </c>
      <c r="BE1" s="52" t="s">
        <v>36</v>
      </c>
      <c r="BF1" s="192" t="s">
        <v>1</v>
      </c>
      <c r="BG1" s="192" t="s">
        <v>2</v>
      </c>
      <c r="BH1" s="192" t="s">
        <v>3</v>
      </c>
      <c r="BI1" s="443" t="s">
        <v>28</v>
      </c>
      <c r="BJ1" s="193" t="s">
        <v>4</v>
      </c>
    </row>
    <row r="2" spans="1:63" x14ac:dyDescent="0.25">
      <c r="A2" s="131">
        <v>1</v>
      </c>
      <c r="B2" s="158">
        <v>1023</v>
      </c>
      <c r="C2" s="159">
        <v>2338</v>
      </c>
      <c r="D2" s="160">
        <v>3996</v>
      </c>
      <c r="E2" s="490">
        <v>1089</v>
      </c>
      <c r="F2" s="223" t="s">
        <v>11</v>
      </c>
      <c r="G2" s="1"/>
      <c r="H2" s="126">
        <v>1</v>
      </c>
      <c r="I2" s="109">
        <v>148</v>
      </c>
      <c r="J2" s="50">
        <v>1114</v>
      </c>
      <c r="K2" s="50">
        <v>1923</v>
      </c>
      <c r="L2" s="477">
        <v>900</v>
      </c>
      <c r="M2" s="428" t="s">
        <v>11</v>
      </c>
      <c r="N2" s="9"/>
      <c r="O2" s="126">
        <v>1</v>
      </c>
      <c r="P2" s="109">
        <v>2836</v>
      </c>
      <c r="Q2" s="50">
        <v>2067</v>
      </c>
      <c r="R2" s="438">
        <v>2168</v>
      </c>
      <c r="S2" s="403">
        <v>1</v>
      </c>
      <c r="T2" s="428" t="s">
        <v>5</v>
      </c>
      <c r="U2" s="481" t="s">
        <v>425</v>
      </c>
      <c r="V2" s="146">
        <v>1</v>
      </c>
      <c r="W2" s="143">
        <v>118</v>
      </c>
      <c r="X2" s="160">
        <v>1678</v>
      </c>
      <c r="Y2" s="159">
        <v>1671</v>
      </c>
      <c r="Z2" s="470">
        <v>5012</v>
      </c>
      <c r="AA2" s="428" t="s">
        <v>11</v>
      </c>
      <c r="AB2" s="98"/>
      <c r="AC2" s="146">
        <v>1</v>
      </c>
      <c r="AD2" s="143">
        <v>254</v>
      </c>
      <c r="AE2" s="160">
        <v>973</v>
      </c>
      <c r="AF2" s="159">
        <v>999</v>
      </c>
      <c r="AG2" s="470">
        <v>4499</v>
      </c>
      <c r="AH2" s="428" t="s">
        <v>7</v>
      </c>
      <c r="AI2" s="195"/>
      <c r="AJ2" s="146">
        <v>1</v>
      </c>
      <c r="AK2" s="143">
        <v>971</v>
      </c>
      <c r="AL2" s="160">
        <v>1717</v>
      </c>
      <c r="AM2" s="475">
        <v>2834</v>
      </c>
      <c r="AN2" s="225">
        <v>5431</v>
      </c>
      <c r="AO2" s="428" t="s">
        <v>5</v>
      </c>
      <c r="AP2" s="483" t="s">
        <v>425</v>
      </c>
      <c r="AQ2" s="146">
        <v>1</v>
      </c>
      <c r="AR2" s="143">
        <v>987</v>
      </c>
      <c r="AS2" s="160">
        <v>2826</v>
      </c>
      <c r="AT2" s="475">
        <v>4265</v>
      </c>
      <c r="AU2" s="225">
        <v>2512</v>
      </c>
      <c r="AV2" s="428" t="s">
        <v>11</v>
      </c>
      <c r="AW2" s="483" t="s">
        <v>430</v>
      </c>
      <c r="AX2" s="146">
        <v>1</v>
      </c>
      <c r="AY2" s="143">
        <v>2481</v>
      </c>
      <c r="AZ2" s="160">
        <v>624</v>
      </c>
      <c r="BA2" s="475">
        <v>3847</v>
      </c>
      <c r="BB2" s="225">
        <v>2930</v>
      </c>
      <c r="BC2" s="428" t="s">
        <v>5</v>
      </c>
      <c r="BD2" s="483" t="s">
        <v>427</v>
      </c>
      <c r="BE2" s="146">
        <v>1</v>
      </c>
      <c r="BF2" s="158">
        <v>1023</v>
      </c>
      <c r="BG2" s="160">
        <v>2338</v>
      </c>
      <c r="BH2" s="159">
        <v>3996</v>
      </c>
      <c r="BI2" s="490">
        <v>1089</v>
      </c>
      <c r="BJ2" s="428" t="s">
        <v>5</v>
      </c>
    </row>
    <row r="3" spans="1:63" x14ac:dyDescent="0.25">
      <c r="A3" s="131">
        <v>2</v>
      </c>
      <c r="B3" s="162">
        <v>135</v>
      </c>
      <c r="C3" s="98">
        <v>68</v>
      </c>
      <c r="D3" s="98">
        <v>51</v>
      </c>
      <c r="E3" s="491">
        <v>201</v>
      </c>
      <c r="F3" s="429" t="s">
        <v>7</v>
      </c>
      <c r="G3" s="1"/>
      <c r="H3" s="126">
        <v>2</v>
      </c>
      <c r="I3" s="146">
        <v>107</v>
      </c>
      <c r="J3" s="2">
        <v>842</v>
      </c>
      <c r="K3" s="2">
        <v>649</v>
      </c>
      <c r="L3" s="492">
        <v>228</v>
      </c>
      <c r="M3" s="429" t="s">
        <v>7</v>
      </c>
      <c r="N3" s="9"/>
      <c r="O3" s="126">
        <v>2</v>
      </c>
      <c r="P3" s="110">
        <v>2056</v>
      </c>
      <c r="Q3" s="97">
        <v>330</v>
      </c>
      <c r="R3" s="439">
        <v>492</v>
      </c>
      <c r="S3" s="366">
        <v>3944</v>
      </c>
      <c r="T3" s="429" t="s">
        <v>11</v>
      </c>
      <c r="U3" s="481" t="s">
        <v>429</v>
      </c>
      <c r="V3" s="146">
        <v>2</v>
      </c>
      <c r="W3" s="146">
        <v>195</v>
      </c>
      <c r="X3" s="98">
        <v>1756</v>
      </c>
      <c r="Y3" s="472">
        <v>3015</v>
      </c>
      <c r="Z3" s="220">
        <v>4522</v>
      </c>
      <c r="AA3" s="429" t="s">
        <v>6</v>
      </c>
      <c r="AB3" s="474" t="s">
        <v>425</v>
      </c>
      <c r="AC3" s="146">
        <v>2</v>
      </c>
      <c r="AD3" s="146">
        <v>1325</v>
      </c>
      <c r="AE3" s="98">
        <v>3339</v>
      </c>
      <c r="AF3" s="472">
        <v>20</v>
      </c>
      <c r="AG3" s="220">
        <v>1711</v>
      </c>
      <c r="AH3" s="429" t="s">
        <v>11</v>
      </c>
      <c r="AI3" s="482" t="s">
        <v>426</v>
      </c>
      <c r="AJ3" s="146">
        <v>2</v>
      </c>
      <c r="AK3" s="146">
        <v>3536</v>
      </c>
      <c r="AL3" s="98">
        <v>2337</v>
      </c>
      <c r="AM3" s="98">
        <v>3419</v>
      </c>
      <c r="AN3" s="471">
        <v>1884</v>
      </c>
      <c r="AO3" s="429" t="s">
        <v>7</v>
      </c>
      <c r="AP3" s="10"/>
      <c r="AQ3" s="146">
        <v>2</v>
      </c>
      <c r="AR3" s="146">
        <v>548</v>
      </c>
      <c r="AS3" s="98">
        <v>33</v>
      </c>
      <c r="AT3" s="98">
        <v>1676</v>
      </c>
      <c r="AU3" s="471">
        <v>3688</v>
      </c>
      <c r="AV3" s="429" t="s">
        <v>5</v>
      </c>
      <c r="AW3" s="10"/>
      <c r="AX3" s="146">
        <v>2</v>
      </c>
      <c r="AY3" s="146">
        <v>3132</v>
      </c>
      <c r="AZ3" s="98">
        <v>3476</v>
      </c>
      <c r="BA3" s="472">
        <v>1255</v>
      </c>
      <c r="BB3" s="220">
        <v>2526</v>
      </c>
      <c r="BC3" s="429" t="s">
        <v>11</v>
      </c>
      <c r="BD3" s="483" t="s">
        <v>426</v>
      </c>
      <c r="BE3" s="146">
        <v>2</v>
      </c>
      <c r="BF3" s="194">
        <v>148</v>
      </c>
      <c r="BG3" s="195">
        <v>1114</v>
      </c>
      <c r="BH3" s="195">
        <v>1923</v>
      </c>
      <c r="BI3" s="471">
        <v>900</v>
      </c>
      <c r="BJ3" s="429" t="s">
        <v>5</v>
      </c>
    </row>
    <row r="4" spans="1:63" x14ac:dyDescent="0.25">
      <c r="A4" s="131">
        <v>3</v>
      </c>
      <c r="B4" s="164">
        <v>234</v>
      </c>
      <c r="C4" s="151">
        <v>503</v>
      </c>
      <c r="D4" s="472">
        <v>188</v>
      </c>
      <c r="E4" s="220">
        <v>836</v>
      </c>
      <c r="F4" s="214" t="s">
        <v>5</v>
      </c>
      <c r="G4" s="474" t="s">
        <v>425</v>
      </c>
      <c r="H4" s="126">
        <v>3</v>
      </c>
      <c r="I4" s="146">
        <v>3663</v>
      </c>
      <c r="J4" s="2">
        <v>1574</v>
      </c>
      <c r="K4" s="2">
        <v>2046</v>
      </c>
      <c r="L4" s="478">
        <v>5586</v>
      </c>
      <c r="M4" s="429" t="s">
        <v>6</v>
      </c>
      <c r="N4" s="9"/>
      <c r="O4" s="126">
        <v>3</v>
      </c>
      <c r="P4" s="110">
        <v>525</v>
      </c>
      <c r="Q4" s="97">
        <v>1595</v>
      </c>
      <c r="R4" s="97">
        <v>2052</v>
      </c>
      <c r="S4" s="478">
        <v>2990</v>
      </c>
      <c r="T4" s="253" t="s">
        <v>7</v>
      </c>
      <c r="U4" s="9"/>
      <c r="V4" s="146">
        <v>3</v>
      </c>
      <c r="W4" s="146">
        <v>3130</v>
      </c>
      <c r="X4" s="151">
        <v>2468</v>
      </c>
      <c r="Y4" s="151">
        <v>3310</v>
      </c>
      <c r="Z4" s="471">
        <v>537</v>
      </c>
      <c r="AA4" s="429" t="s">
        <v>5</v>
      </c>
      <c r="AB4" s="98"/>
      <c r="AC4" s="146">
        <v>3</v>
      </c>
      <c r="AD4" s="146">
        <v>85</v>
      </c>
      <c r="AE4" s="151">
        <v>16</v>
      </c>
      <c r="AF4" s="151">
        <v>1501</v>
      </c>
      <c r="AG4" s="471">
        <v>203</v>
      </c>
      <c r="AH4" s="429" t="s">
        <v>5</v>
      </c>
      <c r="AI4" s="195"/>
      <c r="AJ4" s="146">
        <v>3</v>
      </c>
      <c r="AK4" s="146">
        <v>1986</v>
      </c>
      <c r="AL4" s="151">
        <v>1625</v>
      </c>
      <c r="AM4" s="151">
        <v>4253</v>
      </c>
      <c r="AN4" s="491">
        <v>193</v>
      </c>
      <c r="AO4" s="429" t="s">
        <v>7</v>
      </c>
      <c r="AP4" s="483"/>
      <c r="AQ4" s="146">
        <v>3</v>
      </c>
      <c r="AR4" s="146">
        <v>469</v>
      </c>
      <c r="AS4" s="151">
        <v>2590</v>
      </c>
      <c r="AT4" s="151">
        <v>1817</v>
      </c>
      <c r="AU4" s="471">
        <v>11</v>
      </c>
      <c r="AV4" s="429" t="s">
        <v>7</v>
      </c>
      <c r="AW4" s="10"/>
      <c r="AX4" s="146">
        <v>3</v>
      </c>
      <c r="AY4" s="146">
        <v>2137</v>
      </c>
      <c r="AZ4" s="151">
        <v>3824</v>
      </c>
      <c r="BA4" s="151">
        <v>1323</v>
      </c>
      <c r="BB4" s="471">
        <v>2415</v>
      </c>
      <c r="BC4" s="429" t="s">
        <v>6</v>
      </c>
      <c r="BD4" s="10"/>
      <c r="BE4" s="146">
        <v>3</v>
      </c>
      <c r="BF4" s="194">
        <v>2056</v>
      </c>
      <c r="BG4" s="195">
        <v>330</v>
      </c>
      <c r="BH4" s="195">
        <v>492</v>
      </c>
      <c r="BI4" s="491">
        <v>3944</v>
      </c>
      <c r="BJ4" s="429" t="s">
        <v>7</v>
      </c>
    </row>
    <row r="5" spans="1:63" x14ac:dyDescent="0.25">
      <c r="A5" s="131">
        <v>4</v>
      </c>
      <c r="B5" s="162">
        <v>1640</v>
      </c>
      <c r="C5" s="98">
        <v>1310</v>
      </c>
      <c r="D5" s="98">
        <v>217</v>
      </c>
      <c r="E5" s="471">
        <v>2383</v>
      </c>
      <c r="F5" s="429" t="s">
        <v>6</v>
      </c>
      <c r="G5" s="1"/>
      <c r="H5" s="126">
        <v>4</v>
      </c>
      <c r="I5" s="146">
        <v>4450</v>
      </c>
      <c r="J5" s="2">
        <v>610</v>
      </c>
      <c r="K5" s="2">
        <v>3309</v>
      </c>
      <c r="L5" s="492">
        <v>3937</v>
      </c>
      <c r="M5" s="429" t="s">
        <v>7</v>
      </c>
      <c r="N5" s="9"/>
      <c r="O5" s="126">
        <v>4</v>
      </c>
      <c r="P5" s="110">
        <v>3618</v>
      </c>
      <c r="Q5" s="97">
        <v>1619</v>
      </c>
      <c r="R5" s="97">
        <v>967</v>
      </c>
      <c r="S5" s="492">
        <v>3026</v>
      </c>
      <c r="T5" s="429" t="s">
        <v>5</v>
      </c>
      <c r="U5" s="9"/>
      <c r="V5" s="146">
        <v>4</v>
      </c>
      <c r="W5" s="146">
        <v>3039</v>
      </c>
      <c r="X5" s="98">
        <v>1918</v>
      </c>
      <c r="Y5" s="98">
        <v>3539</v>
      </c>
      <c r="Z5" s="471">
        <v>3940</v>
      </c>
      <c r="AA5" s="429" t="s">
        <v>5</v>
      </c>
      <c r="AB5" s="98"/>
      <c r="AC5" s="146">
        <v>4</v>
      </c>
      <c r="AD5" s="146">
        <v>1730</v>
      </c>
      <c r="AE5" s="98">
        <v>2085</v>
      </c>
      <c r="AF5" s="98">
        <v>558</v>
      </c>
      <c r="AG5" s="471">
        <v>4028</v>
      </c>
      <c r="AH5" s="429" t="s">
        <v>5</v>
      </c>
      <c r="AI5" s="195"/>
      <c r="AJ5" s="146">
        <v>4</v>
      </c>
      <c r="AK5" s="146">
        <v>368</v>
      </c>
      <c r="AL5" s="98">
        <v>359</v>
      </c>
      <c r="AM5" s="472">
        <v>337</v>
      </c>
      <c r="AN5" s="220">
        <v>144</v>
      </c>
      <c r="AO5" s="429" t="s">
        <v>11</v>
      </c>
      <c r="AP5" s="483" t="s">
        <v>428</v>
      </c>
      <c r="AQ5" s="146">
        <v>4</v>
      </c>
      <c r="AR5" s="146">
        <v>4362</v>
      </c>
      <c r="AS5" s="98">
        <v>3683</v>
      </c>
      <c r="AT5" s="98">
        <v>3098</v>
      </c>
      <c r="AU5" s="471">
        <v>103</v>
      </c>
      <c r="AV5" s="429" t="s">
        <v>7</v>
      </c>
      <c r="AW5" s="10"/>
      <c r="AX5" s="146">
        <v>4</v>
      </c>
      <c r="AY5" s="146">
        <v>2170</v>
      </c>
      <c r="AZ5" s="98">
        <v>2054</v>
      </c>
      <c r="BA5" s="98">
        <v>2587</v>
      </c>
      <c r="BB5" s="491">
        <v>706</v>
      </c>
      <c r="BC5" s="429" t="s">
        <v>7</v>
      </c>
      <c r="BD5" s="10"/>
      <c r="BE5" s="146">
        <v>4</v>
      </c>
      <c r="BF5" s="162">
        <v>118</v>
      </c>
      <c r="BG5" s="98">
        <v>1678</v>
      </c>
      <c r="BH5" s="151">
        <v>1671</v>
      </c>
      <c r="BI5" s="471">
        <v>5012</v>
      </c>
      <c r="BJ5" s="429" t="s">
        <v>11</v>
      </c>
      <c r="BK5" s="326"/>
    </row>
    <row r="6" spans="1:63" x14ac:dyDescent="0.25">
      <c r="A6" s="131">
        <v>5</v>
      </c>
      <c r="B6" s="162">
        <v>1538</v>
      </c>
      <c r="C6" s="151">
        <v>2848</v>
      </c>
      <c r="D6" s="98">
        <v>5048</v>
      </c>
      <c r="E6" s="471">
        <v>360</v>
      </c>
      <c r="F6" s="429" t="s">
        <v>7</v>
      </c>
      <c r="G6" s="1"/>
      <c r="H6" s="126">
        <v>5</v>
      </c>
      <c r="I6" s="146">
        <v>701</v>
      </c>
      <c r="J6" s="2">
        <v>1816</v>
      </c>
      <c r="K6" s="2">
        <v>5046</v>
      </c>
      <c r="L6" s="478">
        <v>1086</v>
      </c>
      <c r="M6" s="429" t="s">
        <v>7</v>
      </c>
      <c r="N6" s="9"/>
      <c r="O6" s="126">
        <v>5</v>
      </c>
      <c r="P6" s="110">
        <v>876</v>
      </c>
      <c r="Q6" s="97">
        <v>111</v>
      </c>
      <c r="R6" s="97">
        <v>2451</v>
      </c>
      <c r="S6" s="478">
        <v>3674</v>
      </c>
      <c r="T6" s="429" t="s">
        <v>7</v>
      </c>
      <c r="U6" s="9"/>
      <c r="V6" s="146">
        <v>5</v>
      </c>
      <c r="W6" s="146">
        <v>1720</v>
      </c>
      <c r="X6" s="98">
        <v>4678</v>
      </c>
      <c r="Y6" s="151">
        <v>5188</v>
      </c>
      <c r="Z6" s="471">
        <v>4188</v>
      </c>
      <c r="AA6" s="429" t="s">
        <v>7</v>
      </c>
      <c r="AB6" s="98"/>
      <c r="AC6" s="146">
        <v>5</v>
      </c>
      <c r="AD6" s="146">
        <v>4488</v>
      </c>
      <c r="AE6" s="98">
        <v>67</v>
      </c>
      <c r="AF6" s="151">
        <v>225</v>
      </c>
      <c r="AG6" s="471">
        <v>5659</v>
      </c>
      <c r="AH6" s="429" t="s">
        <v>6</v>
      </c>
      <c r="AI6" s="10"/>
      <c r="AJ6" s="146">
        <v>5</v>
      </c>
      <c r="AK6" s="146">
        <v>4967</v>
      </c>
      <c r="AL6" s="98">
        <v>2767</v>
      </c>
      <c r="AM6" s="151">
        <v>2852</v>
      </c>
      <c r="AN6" s="471">
        <v>1768</v>
      </c>
      <c r="AO6" s="429" t="s">
        <v>7</v>
      </c>
      <c r="AP6" s="10"/>
      <c r="AQ6" s="146">
        <v>5</v>
      </c>
      <c r="AR6" s="146">
        <v>1218</v>
      </c>
      <c r="AS6" s="98">
        <v>2614</v>
      </c>
      <c r="AT6" s="151">
        <v>125</v>
      </c>
      <c r="AU6" s="471">
        <v>343</v>
      </c>
      <c r="AV6" s="429" t="s">
        <v>6</v>
      </c>
      <c r="AW6" s="10"/>
      <c r="AX6" s="146">
        <v>5</v>
      </c>
      <c r="AY6" s="146">
        <v>2122</v>
      </c>
      <c r="AZ6" s="98">
        <v>3360</v>
      </c>
      <c r="BA6" s="151">
        <v>2960</v>
      </c>
      <c r="BB6" s="491">
        <v>1311</v>
      </c>
      <c r="BC6" s="429" t="s">
        <v>5</v>
      </c>
      <c r="BD6" s="10"/>
      <c r="BE6" s="146">
        <v>5</v>
      </c>
      <c r="BF6" s="162">
        <v>1325</v>
      </c>
      <c r="BG6" s="98">
        <v>3339</v>
      </c>
      <c r="BH6" s="98">
        <v>20</v>
      </c>
      <c r="BI6" s="491">
        <v>1711</v>
      </c>
      <c r="BJ6" s="429" t="s">
        <v>7</v>
      </c>
    </row>
    <row r="7" spans="1:63" x14ac:dyDescent="0.25">
      <c r="A7" s="131">
        <v>6</v>
      </c>
      <c r="B7" s="162">
        <v>857</v>
      </c>
      <c r="C7" s="98">
        <v>2363</v>
      </c>
      <c r="D7" s="98">
        <v>3322</v>
      </c>
      <c r="E7" s="491">
        <v>4213</v>
      </c>
      <c r="F7" s="429" t="s">
        <v>7</v>
      </c>
      <c r="G7" s="1"/>
      <c r="H7" s="126">
        <v>6</v>
      </c>
      <c r="I7" s="146">
        <v>230</v>
      </c>
      <c r="J7" s="2">
        <v>1156</v>
      </c>
      <c r="K7" s="2">
        <v>3974</v>
      </c>
      <c r="L7" s="492">
        <v>379</v>
      </c>
      <c r="M7" s="429" t="s">
        <v>7</v>
      </c>
      <c r="N7" s="9"/>
      <c r="O7" s="126">
        <v>6</v>
      </c>
      <c r="P7" s="110">
        <v>27</v>
      </c>
      <c r="Q7" s="97">
        <v>1690</v>
      </c>
      <c r="R7" s="97">
        <v>384</v>
      </c>
      <c r="S7" s="478">
        <v>3146</v>
      </c>
      <c r="T7" s="429" t="s">
        <v>6</v>
      </c>
      <c r="U7" s="9"/>
      <c r="V7" s="146">
        <v>6</v>
      </c>
      <c r="W7" s="146">
        <v>3641</v>
      </c>
      <c r="X7" s="98">
        <v>1983</v>
      </c>
      <c r="Y7" s="98">
        <v>1741</v>
      </c>
      <c r="Z7" s="471">
        <v>5027</v>
      </c>
      <c r="AA7" s="429" t="s">
        <v>7</v>
      </c>
      <c r="AB7" s="98"/>
      <c r="AC7" s="146">
        <v>6</v>
      </c>
      <c r="AD7" s="146">
        <v>1519</v>
      </c>
      <c r="AE7" s="98">
        <v>5254</v>
      </c>
      <c r="AF7" s="98">
        <v>399</v>
      </c>
      <c r="AG7" s="471">
        <v>5122</v>
      </c>
      <c r="AH7" s="429" t="s">
        <v>7</v>
      </c>
      <c r="AI7" s="219"/>
      <c r="AJ7" s="146">
        <v>6</v>
      </c>
      <c r="AK7" s="146">
        <v>66</v>
      </c>
      <c r="AL7" s="98">
        <v>1024</v>
      </c>
      <c r="AM7" s="98">
        <v>1592</v>
      </c>
      <c r="AN7" s="491">
        <v>4911</v>
      </c>
      <c r="AO7" s="429" t="s">
        <v>5</v>
      </c>
      <c r="AP7" s="10"/>
      <c r="AQ7" s="146">
        <v>6</v>
      </c>
      <c r="AR7" s="146">
        <v>3255</v>
      </c>
      <c r="AS7" s="98">
        <v>1723</v>
      </c>
      <c r="AT7" s="98">
        <v>3042</v>
      </c>
      <c r="AU7" s="471">
        <v>3735</v>
      </c>
      <c r="AV7" s="429" t="s">
        <v>5</v>
      </c>
      <c r="AW7" s="10"/>
      <c r="AX7" s="146">
        <v>6</v>
      </c>
      <c r="AY7" s="146">
        <v>2959</v>
      </c>
      <c r="AZ7" s="98">
        <v>226</v>
      </c>
      <c r="BA7" s="98">
        <v>48</v>
      </c>
      <c r="BB7" s="471">
        <v>1403</v>
      </c>
      <c r="BC7" s="429" t="s">
        <v>7</v>
      </c>
      <c r="BD7" s="10"/>
      <c r="BE7" s="146">
        <v>6</v>
      </c>
      <c r="BF7" s="162">
        <v>368</v>
      </c>
      <c r="BG7" s="98">
        <v>359</v>
      </c>
      <c r="BH7" s="98">
        <v>337</v>
      </c>
      <c r="BI7" s="491">
        <v>144</v>
      </c>
      <c r="BJ7" s="429" t="s">
        <v>7</v>
      </c>
    </row>
    <row r="8" spans="1:63" x14ac:dyDescent="0.25">
      <c r="A8" s="131">
        <v>7</v>
      </c>
      <c r="B8" s="162">
        <v>2342</v>
      </c>
      <c r="C8" s="98">
        <v>4201</v>
      </c>
      <c r="D8" s="98">
        <v>5403</v>
      </c>
      <c r="E8" s="491">
        <v>3602</v>
      </c>
      <c r="F8" s="429" t="s">
        <v>7</v>
      </c>
      <c r="G8" s="1"/>
      <c r="H8" s="126">
        <v>7</v>
      </c>
      <c r="I8" s="146">
        <v>303</v>
      </c>
      <c r="J8" s="2">
        <v>70</v>
      </c>
      <c r="K8" s="439">
        <v>2557</v>
      </c>
      <c r="L8" s="366">
        <v>948</v>
      </c>
      <c r="M8" s="429" t="s">
        <v>5</v>
      </c>
      <c r="N8" s="481" t="s">
        <v>427</v>
      </c>
      <c r="O8" s="126">
        <v>7</v>
      </c>
      <c r="P8" s="110">
        <v>365</v>
      </c>
      <c r="Q8" s="97">
        <v>494</v>
      </c>
      <c r="R8" s="97">
        <v>1477</v>
      </c>
      <c r="S8" s="492">
        <v>245</v>
      </c>
      <c r="T8" s="253" t="s">
        <v>7</v>
      </c>
      <c r="U8" s="9"/>
      <c r="V8" s="146">
        <v>7</v>
      </c>
      <c r="W8" s="146">
        <v>2877</v>
      </c>
      <c r="X8" s="98">
        <v>3467</v>
      </c>
      <c r="Y8" s="98">
        <v>175</v>
      </c>
      <c r="Z8" s="471">
        <v>2607</v>
      </c>
      <c r="AA8" s="429" t="s">
        <v>7</v>
      </c>
      <c r="AB8" s="98"/>
      <c r="AC8" s="146">
        <v>7</v>
      </c>
      <c r="AD8" s="146">
        <v>5406</v>
      </c>
      <c r="AE8" s="98">
        <v>1885</v>
      </c>
      <c r="AF8" s="98">
        <v>60</v>
      </c>
      <c r="AG8" s="471">
        <v>1511</v>
      </c>
      <c r="AH8" s="429" t="s">
        <v>7</v>
      </c>
      <c r="AI8" s="219"/>
      <c r="AJ8" s="146">
        <v>7</v>
      </c>
      <c r="AK8" s="146">
        <v>233</v>
      </c>
      <c r="AL8" s="98">
        <v>1718</v>
      </c>
      <c r="AM8" s="98">
        <v>4039</v>
      </c>
      <c r="AN8" s="471">
        <v>1425</v>
      </c>
      <c r="AO8" s="429" t="s">
        <v>6</v>
      </c>
      <c r="AP8" s="10"/>
      <c r="AQ8" s="146">
        <v>7</v>
      </c>
      <c r="AR8" s="146">
        <v>5413</v>
      </c>
      <c r="AS8" s="98">
        <v>2016</v>
      </c>
      <c r="AT8" s="98">
        <v>78</v>
      </c>
      <c r="AU8" s="471">
        <v>1124</v>
      </c>
      <c r="AV8" s="429" t="s">
        <v>7</v>
      </c>
      <c r="AW8" s="10"/>
      <c r="AX8" s="146">
        <v>7</v>
      </c>
      <c r="AY8" s="146">
        <v>1806</v>
      </c>
      <c r="AZ8" s="98">
        <v>4003</v>
      </c>
      <c r="BA8" s="98">
        <v>2062</v>
      </c>
      <c r="BB8" s="491">
        <v>3656</v>
      </c>
      <c r="BC8" s="429" t="s">
        <v>7</v>
      </c>
      <c r="BD8" s="10"/>
      <c r="BE8" s="146">
        <v>7</v>
      </c>
      <c r="BF8" s="162">
        <v>987</v>
      </c>
      <c r="BG8" s="98">
        <v>2826</v>
      </c>
      <c r="BH8" s="476">
        <v>4265</v>
      </c>
      <c r="BI8" s="220">
        <v>2512</v>
      </c>
      <c r="BJ8" s="429" t="s">
        <v>6</v>
      </c>
      <c r="BK8" s="326" t="s">
        <v>428</v>
      </c>
    </row>
    <row r="9" spans="1:63" ht="13" thickBot="1" x14ac:dyDescent="0.3">
      <c r="A9" s="132">
        <v>8</v>
      </c>
      <c r="B9" s="165">
        <v>2974</v>
      </c>
      <c r="C9" s="157">
        <v>4451</v>
      </c>
      <c r="D9" s="157">
        <v>314</v>
      </c>
      <c r="E9" s="473">
        <v>5571</v>
      </c>
      <c r="F9" s="396" t="s">
        <v>5</v>
      </c>
      <c r="G9" s="98"/>
      <c r="H9" s="129">
        <v>8</v>
      </c>
      <c r="I9" s="111">
        <v>4613</v>
      </c>
      <c r="J9" s="96">
        <v>1318</v>
      </c>
      <c r="K9" s="479">
        <v>4143</v>
      </c>
      <c r="L9" s="435">
        <v>4061</v>
      </c>
      <c r="M9" s="396" t="s">
        <v>5</v>
      </c>
      <c r="N9" s="481" t="s">
        <v>427</v>
      </c>
      <c r="O9" s="129">
        <v>8</v>
      </c>
      <c r="P9" s="111">
        <v>4961</v>
      </c>
      <c r="Q9" s="96">
        <v>744</v>
      </c>
      <c r="R9" s="96">
        <v>2502</v>
      </c>
      <c r="S9" s="480">
        <v>1189</v>
      </c>
      <c r="T9" s="430" t="s">
        <v>7</v>
      </c>
      <c r="U9" s="98"/>
      <c r="V9" s="148">
        <v>8</v>
      </c>
      <c r="W9" s="148">
        <v>4118</v>
      </c>
      <c r="X9" s="157">
        <v>2039</v>
      </c>
      <c r="Y9" s="157">
        <v>955</v>
      </c>
      <c r="Z9" s="496">
        <v>4954</v>
      </c>
      <c r="AA9" s="430" t="s">
        <v>7</v>
      </c>
      <c r="AB9" s="98"/>
      <c r="AC9" s="148">
        <v>8</v>
      </c>
      <c r="AD9" s="148">
        <v>236</v>
      </c>
      <c r="AE9" s="157">
        <v>2471</v>
      </c>
      <c r="AF9" s="157">
        <v>4818</v>
      </c>
      <c r="AG9" s="473">
        <v>375</v>
      </c>
      <c r="AH9" s="430" t="s">
        <v>7</v>
      </c>
      <c r="AI9" s="219"/>
      <c r="AJ9" s="148">
        <v>8</v>
      </c>
      <c r="AK9" s="148">
        <v>126</v>
      </c>
      <c r="AL9" s="157">
        <v>329</v>
      </c>
      <c r="AM9" s="157">
        <v>3512</v>
      </c>
      <c r="AN9" s="473">
        <v>172</v>
      </c>
      <c r="AO9" s="430" t="s">
        <v>7</v>
      </c>
      <c r="AP9" s="10"/>
      <c r="AQ9" s="148">
        <v>8</v>
      </c>
      <c r="AR9" s="148">
        <v>573</v>
      </c>
      <c r="AS9" s="157">
        <v>2169</v>
      </c>
      <c r="AT9" s="157">
        <v>263</v>
      </c>
      <c r="AU9" s="496">
        <v>4130</v>
      </c>
      <c r="AV9" s="430" t="s">
        <v>7</v>
      </c>
      <c r="AW9" s="10"/>
      <c r="AX9" s="148">
        <v>8</v>
      </c>
      <c r="AY9" s="148">
        <v>340</v>
      </c>
      <c r="AZ9" s="157">
        <v>1658</v>
      </c>
      <c r="BA9" s="157">
        <v>319</v>
      </c>
      <c r="BB9" s="473">
        <v>1502</v>
      </c>
      <c r="BC9" s="430" t="s">
        <v>7</v>
      </c>
      <c r="BD9" s="10"/>
      <c r="BE9" s="148">
        <v>8</v>
      </c>
      <c r="BF9" s="165">
        <v>3132</v>
      </c>
      <c r="BG9" s="157">
        <v>3476</v>
      </c>
      <c r="BH9" s="157">
        <v>1255</v>
      </c>
      <c r="BI9" s="473">
        <v>2526</v>
      </c>
      <c r="BJ9" s="430" t="s">
        <v>7</v>
      </c>
    </row>
    <row r="10" spans="1:63" x14ac:dyDescent="0.25">
      <c r="B10" s="9"/>
      <c r="C10" s="9"/>
      <c r="D10" s="9"/>
      <c r="E10" s="9"/>
      <c r="F10" s="10"/>
      <c r="AA10" s="226"/>
      <c r="AB10" s="226"/>
      <c r="AH10" s="226"/>
      <c r="AI10" s="219"/>
      <c r="AO10" s="226"/>
      <c r="AV10" s="226"/>
      <c r="BC10" s="226"/>
    </row>
    <row r="11" spans="1:63" ht="18" x14ac:dyDescent="0.4">
      <c r="A11" s="497" t="s">
        <v>107</v>
      </c>
      <c r="H11" s="254" t="s">
        <v>35</v>
      </c>
      <c r="O11" s="254" t="s">
        <v>108</v>
      </c>
      <c r="V11" s="254" t="s">
        <v>109</v>
      </c>
      <c r="AB11" s="226"/>
      <c r="AC11" s="254" t="s">
        <v>414</v>
      </c>
      <c r="AI11" s="219"/>
      <c r="AJ11" s="254" t="s">
        <v>415</v>
      </c>
      <c r="AQ11" s="254" t="s">
        <v>416</v>
      </c>
      <c r="AX11" s="254" t="s">
        <v>417</v>
      </c>
      <c r="BE11" s="254" t="s">
        <v>418</v>
      </c>
    </row>
    <row r="12" spans="1:63" ht="18" x14ac:dyDescent="0.4">
      <c r="A12" s="497" t="s">
        <v>105</v>
      </c>
      <c r="H12" s="254" t="s">
        <v>105</v>
      </c>
      <c r="O12" s="254" t="s">
        <v>105</v>
      </c>
      <c r="V12" s="254" t="s">
        <v>105</v>
      </c>
      <c r="AB12" s="226"/>
      <c r="AC12" s="254" t="s">
        <v>105</v>
      </c>
      <c r="AI12" s="219"/>
      <c r="AJ12" s="254" t="s">
        <v>105</v>
      </c>
      <c r="AQ12" s="254" t="s">
        <v>105</v>
      </c>
      <c r="AX12" s="254" t="s">
        <v>105</v>
      </c>
      <c r="BE12" s="254" t="s">
        <v>105</v>
      </c>
    </row>
    <row r="13" spans="1:63" ht="13" x14ac:dyDescent="0.3">
      <c r="B13" s="10"/>
      <c r="C13" s="108" t="s">
        <v>78</v>
      </c>
      <c r="D13" s="108" t="s">
        <v>106</v>
      </c>
      <c r="E13" s="108"/>
      <c r="I13" s="10"/>
      <c r="J13" s="108" t="s">
        <v>78</v>
      </c>
      <c r="K13" s="108" t="s">
        <v>106</v>
      </c>
      <c r="L13" s="108"/>
      <c r="P13" s="10"/>
      <c r="Q13" s="108" t="s">
        <v>78</v>
      </c>
      <c r="R13" s="108" t="s">
        <v>106</v>
      </c>
      <c r="S13" s="108"/>
      <c r="W13" s="10"/>
      <c r="X13" s="108" t="s">
        <v>78</v>
      </c>
      <c r="Y13" s="108" t="s">
        <v>106</v>
      </c>
      <c r="Z13" s="108"/>
      <c r="AB13" s="226"/>
      <c r="AD13" s="10"/>
      <c r="AE13" s="108" t="s">
        <v>78</v>
      </c>
      <c r="AF13" s="108" t="s">
        <v>106</v>
      </c>
      <c r="AG13" s="108"/>
      <c r="AI13" s="364"/>
      <c r="AK13" s="10"/>
      <c r="AL13" s="108" t="s">
        <v>78</v>
      </c>
      <c r="AM13" s="108" t="s">
        <v>106</v>
      </c>
      <c r="AN13" s="108"/>
      <c r="AR13" s="10"/>
      <c r="AS13" s="108" t="s">
        <v>78</v>
      </c>
      <c r="AT13" s="108" t="s">
        <v>106</v>
      </c>
      <c r="AU13" s="108"/>
      <c r="AY13" s="10"/>
      <c r="AZ13" s="108" t="s">
        <v>78</v>
      </c>
      <c r="BA13" s="108" t="s">
        <v>106</v>
      </c>
      <c r="BB13" s="108"/>
      <c r="BF13" s="10"/>
      <c r="BG13" s="108" t="s">
        <v>78</v>
      </c>
      <c r="BH13" s="108" t="s">
        <v>106</v>
      </c>
      <c r="BI13" s="108"/>
    </row>
    <row r="14" spans="1:63" ht="13.5" thickBot="1" x14ac:dyDescent="0.35">
      <c r="A14" s="108" t="s">
        <v>79</v>
      </c>
      <c r="B14" s="108" t="s">
        <v>80</v>
      </c>
      <c r="C14" s="108" t="s">
        <v>71</v>
      </c>
      <c r="D14" s="108" t="s">
        <v>71</v>
      </c>
      <c r="E14" s="108"/>
      <c r="F14" s="108" t="s">
        <v>432</v>
      </c>
      <c r="H14" s="108" t="s">
        <v>79</v>
      </c>
      <c r="I14" s="108" t="s">
        <v>80</v>
      </c>
      <c r="J14" s="108" t="s">
        <v>71</v>
      </c>
      <c r="K14" s="108" t="s">
        <v>71</v>
      </c>
      <c r="L14" s="108"/>
      <c r="M14" s="108" t="s">
        <v>432</v>
      </c>
      <c r="O14" s="108" t="s">
        <v>79</v>
      </c>
      <c r="P14" s="108" t="s">
        <v>80</v>
      </c>
      <c r="Q14" s="108" t="s">
        <v>71</v>
      </c>
      <c r="R14" s="108" t="s">
        <v>71</v>
      </c>
      <c r="S14" s="108"/>
      <c r="T14" s="108" t="s">
        <v>432</v>
      </c>
      <c r="V14" s="108" t="s">
        <v>79</v>
      </c>
      <c r="W14" s="108" t="s">
        <v>80</v>
      </c>
      <c r="X14" s="108" t="s">
        <v>71</v>
      </c>
      <c r="Y14" s="108" t="s">
        <v>71</v>
      </c>
      <c r="Z14" s="108"/>
      <c r="AA14" s="108" t="s">
        <v>432</v>
      </c>
      <c r="AB14" s="227"/>
      <c r="AC14" s="108" t="s">
        <v>79</v>
      </c>
      <c r="AD14" s="108" t="s">
        <v>80</v>
      </c>
      <c r="AE14" s="108" t="s">
        <v>71</v>
      </c>
      <c r="AF14" s="108" t="s">
        <v>71</v>
      </c>
      <c r="AG14" s="108"/>
      <c r="AH14" s="108" t="s">
        <v>432</v>
      </c>
      <c r="AI14" s="2"/>
      <c r="AJ14" s="108" t="s">
        <v>79</v>
      </c>
      <c r="AK14" s="108" t="s">
        <v>80</v>
      </c>
      <c r="AL14" s="108" t="s">
        <v>71</v>
      </c>
      <c r="AM14" s="108" t="s">
        <v>71</v>
      </c>
      <c r="AN14" s="108"/>
      <c r="AO14" s="108" t="s">
        <v>432</v>
      </c>
      <c r="AQ14" s="108" t="s">
        <v>79</v>
      </c>
      <c r="AR14" s="108" t="s">
        <v>80</v>
      </c>
      <c r="AS14" s="108" t="s">
        <v>71</v>
      </c>
      <c r="AT14" s="108" t="s">
        <v>71</v>
      </c>
      <c r="AU14" s="108"/>
      <c r="AV14" s="108" t="s">
        <v>432</v>
      </c>
      <c r="AX14" s="108" t="s">
        <v>79</v>
      </c>
      <c r="AY14" s="108" t="s">
        <v>80</v>
      </c>
      <c r="AZ14" s="108" t="s">
        <v>71</v>
      </c>
      <c r="BA14" s="108" t="s">
        <v>71</v>
      </c>
      <c r="BB14" s="108"/>
      <c r="BC14" s="108" t="s">
        <v>432</v>
      </c>
      <c r="BE14" s="108" t="s">
        <v>79</v>
      </c>
      <c r="BF14" s="108" t="s">
        <v>80</v>
      </c>
      <c r="BG14" s="108" t="s">
        <v>71</v>
      </c>
      <c r="BH14" s="108" t="s">
        <v>71</v>
      </c>
      <c r="BI14" s="108"/>
      <c r="BJ14" s="108" t="s">
        <v>432</v>
      </c>
    </row>
    <row r="15" spans="1:63" x14ac:dyDescent="0.25">
      <c r="A15" s="192">
        <f t="shared" ref="A15:A22" si="0">B2</f>
        <v>1023</v>
      </c>
      <c r="B15" s="191" t="s">
        <v>81</v>
      </c>
      <c r="C15" s="192">
        <v>16</v>
      </c>
      <c r="D15" s="193">
        <f>IF(E15="Winner",30,IF(E15="Finalist",20,IF(E15="Semi Finalist",10,)))+F15</f>
        <v>30</v>
      </c>
      <c r="E15" s="155" t="str">
        <f t="shared" ref="E15:E22" si="1">F2</f>
        <v>Winner</v>
      </c>
      <c r="H15" s="191">
        <f t="shared" ref="H15:H22" si="2">I2</f>
        <v>148</v>
      </c>
      <c r="I15" s="191" t="s">
        <v>81</v>
      </c>
      <c r="J15" s="192">
        <v>16</v>
      </c>
      <c r="K15" s="193">
        <f>IF(L15="Winner",30,IF(L15="Finalist",20,IF(L15="Semi Finalist",10,)))+M15</f>
        <v>30</v>
      </c>
      <c r="L15" s="155" t="str">
        <f t="shared" ref="L15:L22" si="3">M2</f>
        <v>Winner</v>
      </c>
      <c r="O15" s="191">
        <f t="shared" ref="O15:O22" si="4">P2</f>
        <v>2836</v>
      </c>
      <c r="P15" s="191" t="s">
        <v>81</v>
      </c>
      <c r="Q15" s="192">
        <v>16</v>
      </c>
      <c r="R15" s="193">
        <f>IF(S15="Winner",30,IF(S15="Finalist",20,IF(S15="Semi Finalist",10,)))+T15</f>
        <v>10</v>
      </c>
      <c r="S15" s="155" t="str">
        <f t="shared" ref="S15:S22" si="5">T2</f>
        <v>Semi Finalist</v>
      </c>
      <c r="V15" s="191">
        <f t="shared" ref="V15:V22" si="6">W2</f>
        <v>118</v>
      </c>
      <c r="W15" s="191" t="s">
        <v>81</v>
      </c>
      <c r="X15" s="192">
        <v>16</v>
      </c>
      <c r="Y15" s="193">
        <f>IF(Z15="Winner",30,IF(Z15="Finalist",20,IF(Z15="Semi Finalist",10,)))+AA15</f>
        <v>30</v>
      </c>
      <c r="Z15" s="155" t="str">
        <f t="shared" ref="Z15:Z22" si="7">AA2</f>
        <v>Winner</v>
      </c>
      <c r="AC15" s="191">
        <f t="shared" ref="AC15:AC22" si="8">AD2</f>
        <v>254</v>
      </c>
      <c r="AD15" s="191" t="s">
        <v>81</v>
      </c>
      <c r="AE15" s="192">
        <v>16</v>
      </c>
      <c r="AF15" s="193">
        <f>IF(AG15="Winner",30,IF(AG15="Finalist",20,IF(AG15="Semi Finalist",10,)))+AH15</f>
        <v>0</v>
      </c>
      <c r="AG15" s="155" t="str">
        <f t="shared" ref="AG15:AG22" si="9">AH2</f>
        <v>Quarter Finalist</v>
      </c>
      <c r="AI15" s="154"/>
      <c r="AJ15" s="191">
        <f t="shared" ref="AJ15:AJ22" si="10">AK2</f>
        <v>971</v>
      </c>
      <c r="AK15" s="191" t="s">
        <v>81</v>
      </c>
      <c r="AL15" s="192">
        <v>16</v>
      </c>
      <c r="AM15" s="193">
        <f>IF(AN15="Winner",30,IF(AN15="Finalist",20,IF(AN15="Semi Finalist",10,)))+AO15</f>
        <v>10</v>
      </c>
      <c r="AN15" s="155" t="str">
        <f t="shared" ref="AN15:AN22" si="11">AO2</f>
        <v>Semi Finalist</v>
      </c>
      <c r="AQ15" s="191">
        <f t="shared" ref="AQ15:AQ22" si="12">AR2</f>
        <v>987</v>
      </c>
      <c r="AR15" s="191" t="s">
        <v>81</v>
      </c>
      <c r="AS15" s="192">
        <v>16</v>
      </c>
      <c r="AT15" s="193">
        <f>IF(AU15="Winner",30,IF(AU15="Finalist",20,IF(AU15="Semi Finalist",10,)))+AV15</f>
        <v>30</v>
      </c>
      <c r="AU15" s="155" t="str">
        <f t="shared" ref="AU15:AU22" si="13">AV2</f>
        <v>Winner</v>
      </c>
      <c r="AX15" s="191">
        <f t="shared" ref="AX15:AX22" si="14">AY2</f>
        <v>2481</v>
      </c>
      <c r="AY15" s="191" t="s">
        <v>81</v>
      </c>
      <c r="AZ15" s="192">
        <v>16</v>
      </c>
      <c r="BA15" s="193">
        <f>IF(BB15="Winner",30,IF(BB15="Finalist",20,IF(BB15="Semi Finalist",10,)))+BC15</f>
        <v>10</v>
      </c>
      <c r="BB15" s="155" t="str">
        <f t="shared" ref="BB15:BB22" si="15">BC2</f>
        <v>Semi Finalist</v>
      </c>
      <c r="BE15" s="191">
        <f t="shared" ref="BE15:BE22" si="16">BF2</f>
        <v>1023</v>
      </c>
      <c r="BF15" s="191"/>
      <c r="BG15" s="192"/>
      <c r="BH15" s="193">
        <f>IF(BI15="Winner",30,IF(BI15="Finalist",20,IF(BI15="Semi Finalist",10,)))+BJ15</f>
        <v>10</v>
      </c>
      <c r="BI15" s="155" t="str">
        <f t="shared" ref="BI15:BI22" si="17">BJ2</f>
        <v>Semi Finalist</v>
      </c>
    </row>
    <row r="16" spans="1:63" x14ac:dyDescent="0.25">
      <c r="A16" s="195">
        <f t="shared" si="0"/>
        <v>135</v>
      </c>
      <c r="B16" s="194" t="s">
        <v>82</v>
      </c>
      <c r="C16" s="195">
        <v>15</v>
      </c>
      <c r="D16" s="196">
        <f t="shared" ref="D16:D22" si="18">IF(E16="Winner",30,IF(E16="Finalist",20,IF(E16="Semi Finalist",10,)))+F16</f>
        <v>0</v>
      </c>
      <c r="E16" s="155" t="str">
        <f t="shared" si="1"/>
        <v>Quarter Finalist</v>
      </c>
      <c r="H16" s="194">
        <f t="shared" si="2"/>
        <v>107</v>
      </c>
      <c r="I16" s="194" t="s">
        <v>82</v>
      </c>
      <c r="J16" s="195">
        <v>15</v>
      </c>
      <c r="K16" s="196">
        <f t="shared" ref="K16:K22" si="19">IF(L16="Winner",30,IF(L16="Finalist",20,IF(L16="Semi Finalist",10,)))+M16</f>
        <v>0</v>
      </c>
      <c r="L16" s="155" t="str">
        <f t="shared" si="3"/>
        <v>Quarter Finalist</v>
      </c>
      <c r="O16" s="194">
        <f t="shared" si="4"/>
        <v>2056</v>
      </c>
      <c r="P16" s="194" t="s">
        <v>82</v>
      </c>
      <c r="Q16" s="195">
        <v>15</v>
      </c>
      <c r="R16" s="196">
        <f t="shared" ref="R16:R22" si="20">IF(S16="Winner",30,IF(S16="Finalist",20,IF(S16="Semi Finalist",10,)))+T16</f>
        <v>30</v>
      </c>
      <c r="S16" s="155" t="str">
        <f t="shared" si="5"/>
        <v>Winner</v>
      </c>
      <c r="V16" s="194">
        <f t="shared" si="6"/>
        <v>195</v>
      </c>
      <c r="W16" s="194" t="s">
        <v>82</v>
      </c>
      <c r="X16" s="195">
        <v>15</v>
      </c>
      <c r="Y16" s="196">
        <f t="shared" ref="Y16:Y22" si="21">IF(Z16="Winner",30,IF(Z16="Finalist",20,IF(Z16="Semi Finalist",10,)))+AA16</f>
        <v>20</v>
      </c>
      <c r="Z16" s="155" t="str">
        <f t="shared" si="7"/>
        <v>Finalist</v>
      </c>
      <c r="AC16" s="194">
        <f t="shared" si="8"/>
        <v>1325</v>
      </c>
      <c r="AD16" s="194" t="s">
        <v>82</v>
      </c>
      <c r="AE16" s="195">
        <v>15</v>
      </c>
      <c r="AF16" s="196">
        <f t="shared" ref="AF16:AF22" si="22">IF(AG16="Winner",30,IF(AG16="Finalist",20,IF(AG16="Semi Finalist",10,)))+AH16</f>
        <v>30</v>
      </c>
      <c r="AG16" s="155" t="str">
        <f t="shared" si="9"/>
        <v>Winner</v>
      </c>
      <c r="AI16" s="365"/>
      <c r="AJ16" s="194">
        <f t="shared" si="10"/>
        <v>3536</v>
      </c>
      <c r="AK16" s="194" t="s">
        <v>82</v>
      </c>
      <c r="AL16" s="195">
        <v>15</v>
      </c>
      <c r="AM16" s="196">
        <f t="shared" ref="AM16:AM22" si="23">IF(AN16="Winner",30,IF(AN16="Finalist",20,IF(AN16="Semi Finalist",10,)))+AO16</f>
        <v>0</v>
      </c>
      <c r="AN16" s="155" t="str">
        <f t="shared" si="11"/>
        <v>Quarter Finalist</v>
      </c>
      <c r="AQ16" s="194">
        <f t="shared" si="12"/>
        <v>548</v>
      </c>
      <c r="AR16" s="194" t="s">
        <v>82</v>
      </c>
      <c r="AS16" s="195">
        <v>15</v>
      </c>
      <c r="AT16" s="196">
        <f t="shared" ref="AT16:AT22" si="24">IF(AU16="Winner",30,IF(AU16="Finalist",20,IF(AU16="Semi Finalist",10,)))+AV16</f>
        <v>10</v>
      </c>
      <c r="AU16" s="155" t="str">
        <f t="shared" si="13"/>
        <v>Semi Finalist</v>
      </c>
      <c r="AX16" s="194">
        <f t="shared" si="14"/>
        <v>3132</v>
      </c>
      <c r="AY16" s="194" t="s">
        <v>82</v>
      </c>
      <c r="AZ16" s="195">
        <v>15</v>
      </c>
      <c r="BA16" s="196">
        <f t="shared" ref="BA16:BA22" si="25">IF(BB16="Winner",30,IF(BB16="Finalist",20,IF(BB16="Semi Finalist",10,)))+BC16</f>
        <v>30</v>
      </c>
      <c r="BB16" s="155" t="str">
        <f t="shared" si="15"/>
        <v>Winner</v>
      </c>
      <c r="BE16" s="194">
        <f t="shared" si="16"/>
        <v>148</v>
      </c>
      <c r="BF16" s="194"/>
      <c r="BG16" s="195"/>
      <c r="BH16" s="196">
        <f t="shared" ref="BH16:BH22" si="26">IF(BI16="Winner",30,IF(BI16="Finalist",20,IF(BI16="Semi Finalist",10,)))+BJ16</f>
        <v>10</v>
      </c>
      <c r="BI16" s="155" t="str">
        <f t="shared" si="17"/>
        <v>Semi Finalist</v>
      </c>
    </row>
    <row r="17" spans="1:62" x14ac:dyDescent="0.25">
      <c r="A17" s="195">
        <f t="shared" si="0"/>
        <v>234</v>
      </c>
      <c r="B17" s="194" t="s">
        <v>83</v>
      </c>
      <c r="C17" s="195">
        <v>14</v>
      </c>
      <c r="D17" s="196">
        <f t="shared" si="18"/>
        <v>10</v>
      </c>
      <c r="E17" s="155" t="str">
        <f t="shared" si="1"/>
        <v>Semi Finalist</v>
      </c>
      <c r="H17" s="194">
        <f t="shared" si="2"/>
        <v>3663</v>
      </c>
      <c r="I17" s="194" t="s">
        <v>83</v>
      </c>
      <c r="J17" s="195">
        <v>14</v>
      </c>
      <c r="K17" s="196">
        <f t="shared" si="19"/>
        <v>20</v>
      </c>
      <c r="L17" s="155" t="str">
        <f t="shared" si="3"/>
        <v>Finalist</v>
      </c>
      <c r="O17" s="194">
        <f t="shared" si="4"/>
        <v>525</v>
      </c>
      <c r="P17" s="194" t="s">
        <v>83</v>
      </c>
      <c r="Q17" s="195">
        <v>14</v>
      </c>
      <c r="R17" s="196">
        <f t="shared" si="20"/>
        <v>0</v>
      </c>
      <c r="S17" s="155" t="str">
        <f t="shared" si="5"/>
        <v>Quarter Finalist</v>
      </c>
      <c r="V17" s="194">
        <f t="shared" si="6"/>
        <v>3130</v>
      </c>
      <c r="W17" s="194" t="s">
        <v>83</v>
      </c>
      <c r="X17" s="195">
        <v>14</v>
      </c>
      <c r="Y17" s="196">
        <f t="shared" si="21"/>
        <v>10</v>
      </c>
      <c r="Z17" s="155" t="str">
        <f t="shared" si="7"/>
        <v>Semi Finalist</v>
      </c>
      <c r="AC17" s="194">
        <f t="shared" si="8"/>
        <v>85</v>
      </c>
      <c r="AD17" s="194" t="s">
        <v>83</v>
      </c>
      <c r="AE17" s="195">
        <v>14</v>
      </c>
      <c r="AF17" s="196">
        <f t="shared" si="22"/>
        <v>10</v>
      </c>
      <c r="AG17" s="155" t="str">
        <f t="shared" si="9"/>
        <v>Semi Finalist</v>
      </c>
      <c r="AI17" s="365"/>
      <c r="AJ17" s="194">
        <f t="shared" si="10"/>
        <v>1986</v>
      </c>
      <c r="AK17" s="194" t="s">
        <v>83</v>
      </c>
      <c r="AL17" s="195">
        <v>14</v>
      </c>
      <c r="AM17" s="196">
        <f t="shared" si="23"/>
        <v>0</v>
      </c>
      <c r="AN17" s="155" t="str">
        <f t="shared" si="11"/>
        <v>Quarter Finalist</v>
      </c>
      <c r="AQ17" s="194">
        <f t="shared" si="12"/>
        <v>469</v>
      </c>
      <c r="AR17" s="194" t="s">
        <v>83</v>
      </c>
      <c r="AS17" s="195">
        <v>14</v>
      </c>
      <c r="AT17" s="196">
        <f t="shared" si="24"/>
        <v>0</v>
      </c>
      <c r="AU17" s="155" t="str">
        <f t="shared" si="13"/>
        <v>Quarter Finalist</v>
      </c>
      <c r="AX17" s="194">
        <f t="shared" si="14"/>
        <v>2137</v>
      </c>
      <c r="AY17" s="194" t="s">
        <v>83</v>
      </c>
      <c r="AZ17" s="195">
        <v>14</v>
      </c>
      <c r="BA17" s="196">
        <f t="shared" si="25"/>
        <v>20</v>
      </c>
      <c r="BB17" s="155" t="str">
        <f t="shared" si="15"/>
        <v>Finalist</v>
      </c>
      <c r="BE17" s="194">
        <f t="shared" si="16"/>
        <v>2056</v>
      </c>
      <c r="BF17" s="194"/>
      <c r="BG17" s="195"/>
      <c r="BH17" s="196">
        <f t="shared" si="26"/>
        <v>0</v>
      </c>
      <c r="BI17" s="155" t="str">
        <f t="shared" si="17"/>
        <v>Quarter Finalist</v>
      </c>
    </row>
    <row r="18" spans="1:62" x14ac:dyDescent="0.25">
      <c r="A18" s="195">
        <f t="shared" si="0"/>
        <v>1640</v>
      </c>
      <c r="B18" s="194" t="s">
        <v>84</v>
      </c>
      <c r="C18" s="195">
        <v>13</v>
      </c>
      <c r="D18" s="196">
        <f t="shared" si="18"/>
        <v>20</v>
      </c>
      <c r="E18" s="155" t="str">
        <f t="shared" si="1"/>
        <v>Finalist</v>
      </c>
      <c r="H18" s="194">
        <f t="shared" si="2"/>
        <v>4450</v>
      </c>
      <c r="I18" s="194" t="s">
        <v>84</v>
      </c>
      <c r="J18" s="195">
        <v>13</v>
      </c>
      <c r="K18" s="196">
        <f t="shared" si="19"/>
        <v>0</v>
      </c>
      <c r="L18" s="155" t="str">
        <f t="shared" si="3"/>
        <v>Quarter Finalist</v>
      </c>
      <c r="O18" s="194">
        <f t="shared" si="4"/>
        <v>3618</v>
      </c>
      <c r="P18" s="194" t="s">
        <v>84</v>
      </c>
      <c r="Q18" s="195">
        <v>13</v>
      </c>
      <c r="R18" s="196">
        <f t="shared" si="20"/>
        <v>10</v>
      </c>
      <c r="S18" s="155" t="str">
        <f t="shared" si="5"/>
        <v>Semi Finalist</v>
      </c>
      <c r="V18" s="194">
        <f t="shared" si="6"/>
        <v>3039</v>
      </c>
      <c r="W18" s="194" t="s">
        <v>84</v>
      </c>
      <c r="X18" s="195">
        <v>13</v>
      </c>
      <c r="Y18" s="196">
        <f t="shared" si="21"/>
        <v>10</v>
      </c>
      <c r="Z18" s="155" t="str">
        <f t="shared" si="7"/>
        <v>Semi Finalist</v>
      </c>
      <c r="AC18" s="194">
        <f t="shared" si="8"/>
        <v>1730</v>
      </c>
      <c r="AD18" s="194" t="s">
        <v>84</v>
      </c>
      <c r="AE18" s="195">
        <v>13</v>
      </c>
      <c r="AF18" s="196">
        <f t="shared" si="22"/>
        <v>10</v>
      </c>
      <c r="AG18" s="155" t="str">
        <f t="shared" si="9"/>
        <v>Semi Finalist</v>
      </c>
      <c r="AI18" s="365"/>
      <c r="AJ18" s="194">
        <f t="shared" si="10"/>
        <v>368</v>
      </c>
      <c r="AK18" s="194" t="s">
        <v>84</v>
      </c>
      <c r="AL18" s="195">
        <v>13</v>
      </c>
      <c r="AM18" s="196">
        <f t="shared" si="23"/>
        <v>30</v>
      </c>
      <c r="AN18" s="155" t="str">
        <f t="shared" si="11"/>
        <v>Winner</v>
      </c>
      <c r="AQ18" s="194">
        <f t="shared" si="12"/>
        <v>4362</v>
      </c>
      <c r="AR18" s="194" t="s">
        <v>84</v>
      </c>
      <c r="AS18" s="195">
        <v>13</v>
      </c>
      <c r="AT18" s="196">
        <f t="shared" si="24"/>
        <v>0</v>
      </c>
      <c r="AU18" s="155" t="str">
        <f t="shared" si="13"/>
        <v>Quarter Finalist</v>
      </c>
      <c r="AX18" s="194">
        <f t="shared" si="14"/>
        <v>2170</v>
      </c>
      <c r="AY18" s="194" t="s">
        <v>84</v>
      </c>
      <c r="AZ18" s="195">
        <v>13</v>
      </c>
      <c r="BA18" s="196">
        <f t="shared" si="25"/>
        <v>0</v>
      </c>
      <c r="BB18" s="155" t="str">
        <f t="shared" si="15"/>
        <v>Quarter Finalist</v>
      </c>
      <c r="BE18" s="194">
        <f t="shared" si="16"/>
        <v>118</v>
      </c>
      <c r="BF18" s="194"/>
      <c r="BG18" s="195"/>
      <c r="BH18" s="196">
        <f t="shared" si="26"/>
        <v>30</v>
      </c>
      <c r="BI18" s="155" t="str">
        <f t="shared" si="17"/>
        <v>Winner</v>
      </c>
    </row>
    <row r="19" spans="1:62" x14ac:dyDescent="0.25">
      <c r="A19" s="195">
        <f t="shared" si="0"/>
        <v>1538</v>
      </c>
      <c r="B19" s="194" t="s">
        <v>85</v>
      </c>
      <c r="C19" s="195">
        <v>12</v>
      </c>
      <c r="D19" s="196">
        <f t="shared" si="18"/>
        <v>0</v>
      </c>
      <c r="E19" s="155" t="str">
        <f t="shared" si="1"/>
        <v>Quarter Finalist</v>
      </c>
      <c r="G19" s="151"/>
      <c r="H19" s="194">
        <f t="shared" si="2"/>
        <v>701</v>
      </c>
      <c r="I19" s="194" t="s">
        <v>85</v>
      </c>
      <c r="J19" s="195">
        <v>12</v>
      </c>
      <c r="K19" s="196">
        <f t="shared" si="19"/>
        <v>0</v>
      </c>
      <c r="L19" s="155" t="str">
        <f t="shared" si="3"/>
        <v>Quarter Finalist</v>
      </c>
      <c r="N19" s="151"/>
      <c r="O19" s="194">
        <f t="shared" si="4"/>
        <v>876</v>
      </c>
      <c r="P19" s="194" t="s">
        <v>85</v>
      </c>
      <c r="Q19" s="195">
        <v>12</v>
      </c>
      <c r="R19" s="196">
        <f t="shared" si="20"/>
        <v>0</v>
      </c>
      <c r="S19" s="155" t="str">
        <f t="shared" si="5"/>
        <v>Quarter Finalist</v>
      </c>
      <c r="U19" s="151"/>
      <c r="V19" s="194">
        <f t="shared" si="6"/>
        <v>1720</v>
      </c>
      <c r="W19" s="194" t="s">
        <v>85</v>
      </c>
      <c r="X19" s="195">
        <v>12</v>
      </c>
      <c r="Y19" s="196">
        <f t="shared" si="21"/>
        <v>0</v>
      </c>
      <c r="Z19" s="155" t="str">
        <f t="shared" si="7"/>
        <v>Quarter Finalist</v>
      </c>
      <c r="AC19" s="194">
        <f t="shared" si="8"/>
        <v>4488</v>
      </c>
      <c r="AD19" s="194" t="s">
        <v>85</v>
      </c>
      <c r="AE19" s="195">
        <v>12</v>
      </c>
      <c r="AF19" s="196">
        <f t="shared" si="22"/>
        <v>20</v>
      </c>
      <c r="AG19" s="155" t="str">
        <f t="shared" si="9"/>
        <v>Finalist</v>
      </c>
      <c r="AI19" s="365"/>
      <c r="AJ19" s="194">
        <f t="shared" si="10"/>
        <v>4967</v>
      </c>
      <c r="AK19" s="194" t="s">
        <v>85</v>
      </c>
      <c r="AL19" s="195">
        <v>12</v>
      </c>
      <c r="AM19" s="196">
        <f t="shared" si="23"/>
        <v>0</v>
      </c>
      <c r="AN19" s="155" t="str">
        <f t="shared" si="11"/>
        <v>Quarter Finalist</v>
      </c>
      <c r="AQ19" s="194">
        <f t="shared" si="12"/>
        <v>1218</v>
      </c>
      <c r="AR19" s="194" t="s">
        <v>85</v>
      </c>
      <c r="AS19" s="195">
        <v>12</v>
      </c>
      <c r="AT19" s="196">
        <f t="shared" si="24"/>
        <v>20</v>
      </c>
      <c r="AU19" s="155" t="str">
        <f t="shared" si="13"/>
        <v>Finalist</v>
      </c>
      <c r="AX19" s="194">
        <f t="shared" si="14"/>
        <v>2122</v>
      </c>
      <c r="AY19" s="194" t="s">
        <v>85</v>
      </c>
      <c r="AZ19" s="195">
        <v>12</v>
      </c>
      <c r="BA19" s="196">
        <f t="shared" si="25"/>
        <v>10</v>
      </c>
      <c r="BB19" s="155" t="str">
        <f t="shared" si="15"/>
        <v>Semi Finalist</v>
      </c>
      <c r="BE19" s="194">
        <f t="shared" si="16"/>
        <v>1325</v>
      </c>
      <c r="BF19" s="194"/>
      <c r="BG19" s="195"/>
      <c r="BH19" s="196">
        <f t="shared" si="26"/>
        <v>0</v>
      </c>
      <c r="BI19" s="155" t="str">
        <f t="shared" si="17"/>
        <v>Quarter Finalist</v>
      </c>
    </row>
    <row r="20" spans="1:62" x14ac:dyDescent="0.25">
      <c r="A20" s="195">
        <f t="shared" si="0"/>
        <v>857</v>
      </c>
      <c r="B20" s="194" t="s">
        <v>86</v>
      </c>
      <c r="C20" s="195">
        <v>11</v>
      </c>
      <c r="D20" s="196">
        <f t="shared" si="18"/>
        <v>0</v>
      </c>
      <c r="E20" s="155" t="str">
        <f t="shared" si="1"/>
        <v>Quarter Finalist</v>
      </c>
      <c r="H20" s="194">
        <f t="shared" si="2"/>
        <v>230</v>
      </c>
      <c r="I20" s="194" t="s">
        <v>86</v>
      </c>
      <c r="J20" s="195">
        <v>11</v>
      </c>
      <c r="K20" s="196">
        <f t="shared" si="19"/>
        <v>0</v>
      </c>
      <c r="L20" s="155" t="str">
        <f t="shared" si="3"/>
        <v>Quarter Finalist</v>
      </c>
      <c r="O20" s="194">
        <f t="shared" si="4"/>
        <v>27</v>
      </c>
      <c r="P20" s="194" t="s">
        <v>86</v>
      </c>
      <c r="Q20" s="195">
        <v>11</v>
      </c>
      <c r="R20" s="196">
        <f t="shared" si="20"/>
        <v>20</v>
      </c>
      <c r="S20" s="155" t="str">
        <f t="shared" si="5"/>
        <v>Finalist</v>
      </c>
      <c r="V20" s="194">
        <f t="shared" si="6"/>
        <v>3641</v>
      </c>
      <c r="W20" s="194" t="s">
        <v>86</v>
      </c>
      <c r="X20" s="195">
        <v>11</v>
      </c>
      <c r="Y20" s="196">
        <f t="shared" si="21"/>
        <v>0</v>
      </c>
      <c r="Z20" s="155" t="str">
        <f t="shared" si="7"/>
        <v>Quarter Finalist</v>
      </c>
      <c r="AC20" s="194">
        <f t="shared" si="8"/>
        <v>1519</v>
      </c>
      <c r="AD20" s="194" t="s">
        <v>86</v>
      </c>
      <c r="AE20" s="195">
        <v>11</v>
      </c>
      <c r="AF20" s="196">
        <f t="shared" si="22"/>
        <v>0</v>
      </c>
      <c r="AG20" s="155" t="str">
        <f t="shared" si="9"/>
        <v>Quarter Finalist</v>
      </c>
      <c r="AI20" s="365"/>
      <c r="AJ20" s="194">
        <f t="shared" si="10"/>
        <v>66</v>
      </c>
      <c r="AK20" s="194" t="s">
        <v>86</v>
      </c>
      <c r="AL20" s="195">
        <v>11</v>
      </c>
      <c r="AM20" s="196">
        <f t="shared" si="23"/>
        <v>10</v>
      </c>
      <c r="AN20" s="155" t="str">
        <f t="shared" si="11"/>
        <v>Semi Finalist</v>
      </c>
      <c r="AQ20" s="194">
        <f t="shared" si="12"/>
        <v>3255</v>
      </c>
      <c r="AR20" s="194" t="s">
        <v>86</v>
      </c>
      <c r="AS20" s="195">
        <v>11</v>
      </c>
      <c r="AT20" s="196">
        <f t="shared" si="24"/>
        <v>10</v>
      </c>
      <c r="AU20" s="155" t="str">
        <f t="shared" si="13"/>
        <v>Semi Finalist</v>
      </c>
      <c r="AX20" s="194">
        <f t="shared" si="14"/>
        <v>2959</v>
      </c>
      <c r="AY20" s="194" t="s">
        <v>86</v>
      </c>
      <c r="AZ20" s="195">
        <v>11</v>
      </c>
      <c r="BA20" s="196">
        <f t="shared" si="25"/>
        <v>0</v>
      </c>
      <c r="BB20" s="155" t="str">
        <f t="shared" si="15"/>
        <v>Quarter Finalist</v>
      </c>
      <c r="BE20" s="194">
        <f t="shared" si="16"/>
        <v>368</v>
      </c>
      <c r="BF20" s="194"/>
      <c r="BG20" s="195"/>
      <c r="BH20" s="196">
        <f t="shared" si="26"/>
        <v>0</v>
      </c>
      <c r="BI20" s="155" t="str">
        <f t="shared" si="17"/>
        <v>Quarter Finalist</v>
      </c>
    </row>
    <row r="21" spans="1:62" x14ac:dyDescent="0.25">
      <c r="A21" s="195">
        <f t="shared" si="0"/>
        <v>2342</v>
      </c>
      <c r="B21" s="194" t="s">
        <v>87</v>
      </c>
      <c r="C21" s="195">
        <v>10</v>
      </c>
      <c r="D21" s="196">
        <f t="shared" si="18"/>
        <v>0</v>
      </c>
      <c r="E21" s="155" t="str">
        <f t="shared" si="1"/>
        <v>Quarter Finalist</v>
      </c>
      <c r="H21" s="194">
        <f t="shared" si="2"/>
        <v>303</v>
      </c>
      <c r="I21" s="194" t="s">
        <v>87</v>
      </c>
      <c r="J21" s="195">
        <v>10</v>
      </c>
      <c r="K21" s="196">
        <f t="shared" si="19"/>
        <v>10</v>
      </c>
      <c r="L21" s="155" t="str">
        <f t="shared" si="3"/>
        <v>Semi Finalist</v>
      </c>
      <c r="O21" s="194">
        <f t="shared" si="4"/>
        <v>365</v>
      </c>
      <c r="P21" s="194" t="s">
        <v>87</v>
      </c>
      <c r="Q21" s="195">
        <v>10</v>
      </c>
      <c r="R21" s="196">
        <f t="shared" si="20"/>
        <v>0</v>
      </c>
      <c r="S21" s="155" t="str">
        <f t="shared" si="5"/>
        <v>Quarter Finalist</v>
      </c>
      <c r="V21" s="194">
        <f t="shared" si="6"/>
        <v>2877</v>
      </c>
      <c r="W21" s="194" t="s">
        <v>87</v>
      </c>
      <c r="X21" s="195">
        <v>10</v>
      </c>
      <c r="Y21" s="196">
        <f t="shared" si="21"/>
        <v>0</v>
      </c>
      <c r="Z21" s="155" t="str">
        <f t="shared" si="7"/>
        <v>Quarter Finalist</v>
      </c>
      <c r="AC21" s="194">
        <f t="shared" si="8"/>
        <v>5406</v>
      </c>
      <c r="AD21" s="194" t="s">
        <v>87</v>
      </c>
      <c r="AE21" s="195">
        <v>10</v>
      </c>
      <c r="AF21" s="196">
        <f t="shared" si="22"/>
        <v>0</v>
      </c>
      <c r="AG21" s="155" t="str">
        <f t="shared" si="9"/>
        <v>Quarter Finalist</v>
      </c>
      <c r="AI21" s="365"/>
      <c r="AJ21" s="194">
        <f t="shared" si="10"/>
        <v>233</v>
      </c>
      <c r="AK21" s="194" t="s">
        <v>87</v>
      </c>
      <c r="AL21" s="195">
        <v>10</v>
      </c>
      <c r="AM21" s="196">
        <f t="shared" si="23"/>
        <v>20</v>
      </c>
      <c r="AN21" s="155" t="str">
        <f t="shared" si="11"/>
        <v>Finalist</v>
      </c>
      <c r="AQ21" s="194">
        <f t="shared" si="12"/>
        <v>5413</v>
      </c>
      <c r="AR21" s="194" t="s">
        <v>87</v>
      </c>
      <c r="AS21" s="195">
        <v>10</v>
      </c>
      <c r="AT21" s="196">
        <f t="shared" si="24"/>
        <v>0</v>
      </c>
      <c r="AU21" s="155" t="str">
        <f t="shared" si="13"/>
        <v>Quarter Finalist</v>
      </c>
      <c r="AX21" s="194">
        <f t="shared" si="14"/>
        <v>1806</v>
      </c>
      <c r="AY21" s="194" t="s">
        <v>87</v>
      </c>
      <c r="AZ21" s="195">
        <v>10</v>
      </c>
      <c r="BA21" s="196">
        <f t="shared" si="25"/>
        <v>0</v>
      </c>
      <c r="BB21" s="155" t="str">
        <f t="shared" si="15"/>
        <v>Quarter Finalist</v>
      </c>
      <c r="BE21" s="194">
        <f t="shared" si="16"/>
        <v>987</v>
      </c>
      <c r="BF21" s="194"/>
      <c r="BG21" s="195"/>
      <c r="BH21" s="196">
        <f t="shared" si="26"/>
        <v>20</v>
      </c>
      <c r="BI21" s="155" t="str">
        <f t="shared" si="17"/>
        <v>Finalist</v>
      </c>
    </row>
    <row r="22" spans="1:62" ht="13" thickBot="1" x14ac:dyDescent="0.3">
      <c r="A22" s="200">
        <f t="shared" si="0"/>
        <v>2974</v>
      </c>
      <c r="B22" s="199" t="s">
        <v>88</v>
      </c>
      <c r="C22" s="200">
        <v>9</v>
      </c>
      <c r="D22" s="201">
        <f t="shared" si="18"/>
        <v>10</v>
      </c>
      <c r="E22" s="155" t="str">
        <f t="shared" si="1"/>
        <v>Semi Finalist</v>
      </c>
      <c r="H22" s="199">
        <f t="shared" si="2"/>
        <v>4613</v>
      </c>
      <c r="I22" s="199" t="s">
        <v>88</v>
      </c>
      <c r="J22" s="200">
        <v>9</v>
      </c>
      <c r="K22" s="201">
        <f t="shared" si="19"/>
        <v>10</v>
      </c>
      <c r="L22" s="155" t="str">
        <f t="shared" si="3"/>
        <v>Semi Finalist</v>
      </c>
      <c r="O22" s="199">
        <f t="shared" si="4"/>
        <v>4961</v>
      </c>
      <c r="P22" s="199" t="s">
        <v>88</v>
      </c>
      <c r="Q22" s="200">
        <v>9</v>
      </c>
      <c r="R22" s="201">
        <f t="shared" si="20"/>
        <v>0</v>
      </c>
      <c r="S22" s="155" t="str">
        <f t="shared" si="5"/>
        <v>Quarter Finalist</v>
      </c>
      <c r="V22" s="199">
        <f t="shared" si="6"/>
        <v>4118</v>
      </c>
      <c r="W22" s="199" t="s">
        <v>88</v>
      </c>
      <c r="X22" s="200">
        <v>9</v>
      </c>
      <c r="Y22" s="201">
        <f t="shared" si="21"/>
        <v>0</v>
      </c>
      <c r="Z22" s="155" t="str">
        <f t="shared" si="7"/>
        <v>Quarter Finalist</v>
      </c>
      <c r="AC22" s="199">
        <f t="shared" si="8"/>
        <v>236</v>
      </c>
      <c r="AD22" s="199" t="s">
        <v>88</v>
      </c>
      <c r="AE22" s="200">
        <v>9</v>
      </c>
      <c r="AF22" s="201">
        <f t="shared" si="22"/>
        <v>0</v>
      </c>
      <c r="AG22" s="155" t="str">
        <f t="shared" si="9"/>
        <v>Quarter Finalist</v>
      </c>
      <c r="AI22" s="365"/>
      <c r="AJ22" s="199">
        <f t="shared" si="10"/>
        <v>126</v>
      </c>
      <c r="AK22" s="199" t="s">
        <v>88</v>
      </c>
      <c r="AL22" s="200">
        <v>9</v>
      </c>
      <c r="AM22" s="201">
        <f t="shared" si="23"/>
        <v>0</v>
      </c>
      <c r="AN22" s="155" t="str">
        <f t="shared" si="11"/>
        <v>Quarter Finalist</v>
      </c>
      <c r="AQ22" s="199">
        <f t="shared" si="12"/>
        <v>573</v>
      </c>
      <c r="AR22" s="199" t="s">
        <v>88</v>
      </c>
      <c r="AS22" s="200">
        <v>9</v>
      </c>
      <c r="AT22" s="201">
        <f t="shared" si="24"/>
        <v>0</v>
      </c>
      <c r="AU22" s="155" t="str">
        <f t="shared" si="13"/>
        <v>Quarter Finalist</v>
      </c>
      <c r="AX22" s="199">
        <f t="shared" si="14"/>
        <v>340</v>
      </c>
      <c r="AY22" s="199" t="s">
        <v>88</v>
      </c>
      <c r="AZ22" s="200">
        <v>9</v>
      </c>
      <c r="BA22" s="201">
        <f t="shared" si="25"/>
        <v>0</v>
      </c>
      <c r="BB22" s="155" t="str">
        <f t="shared" si="15"/>
        <v>Quarter Finalist</v>
      </c>
      <c r="BE22" s="199">
        <f t="shared" si="16"/>
        <v>3132</v>
      </c>
      <c r="BF22" s="199"/>
      <c r="BG22" s="200"/>
      <c r="BH22" s="201">
        <f t="shared" si="26"/>
        <v>0</v>
      </c>
      <c r="BI22" s="155" t="str">
        <f t="shared" si="17"/>
        <v>Quarter Finalist</v>
      </c>
    </row>
    <row r="23" spans="1:62" x14ac:dyDescent="0.25">
      <c r="A23" s="195">
        <f t="shared" ref="A23:A30" si="27">C2</f>
        <v>2338</v>
      </c>
      <c r="B23" s="194" t="s">
        <v>89</v>
      </c>
      <c r="C23" s="195">
        <v>16</v>
      </c>
      <c r="D23" s="196">
        <f>IF(E23="Winner",30,IF(E23="Finalist",20,IF(E23="Semi Finalist",10,)))+F23</f>
        <v>30</v>
      </c>
      <c r="E23" t="str">
        <f t="shared" ref="E23:E30" si="28">E15</f>
        <v>Winner</v>
      </c>
      <c r="H23" s="194">
        <f t="shared" ref="H23:H30" si="29">J2</f>
        <v>1114</v>
      </c>
      <c r="I23" s="194" t="s">
        <v>89</v>
      </c>
      <c r="J23" s="195">
        <v>16</v>
      </c>
      <c r="K23" s="196">
        <f>IF(L23="Winner",30,IF(L23="Finalist",20,IF(L23="Semi Finalist",10,)))+M23</f>
        <v>30</v>
      </c>
      <c r="L23" t="str">
        <f t="shared" ref="L23:L30" si="30">L15</f>
        <v>Winner</v>
      </c>
      <c r="O23" s="194">
        <f t="shared" ref="O23:O30" si="31">Q2</f>
        <v>2067</v>
      </c>
      <c r="P23" s="194" t="s">
        <v>89</v>
      </c>
      <c r="Q23" s="195">
        <v>16</v>
      </c>
      <c r="R23" s="196">
        <f>IF(S23="Winner",30,IF(S23="Finalist",20,IF(S23="Semi Finalist",10,)))+T23</f>
        <v>10</v>
      </c>
      <c r="S23" t="str">
        <f>S15</f>
        <v>Semi Finalist</v>
      </c>
      <c r="V23" s="194">
        <f t="shared" ref="V23:V30" si="32">X2</f>
        <v>1678</v>
      </c>
      <c r="W23" s="194" t="s">
        <v>89</v>
      </c>
      <c r="X23" s="195">
        <v>16</v>
      </c>
      <c r="Y23" s="196">
        <f>IF(Z23="Winner",30,IF(Z23="Finalist",20,IF(Z23="Semi Finalist",10,)))+AA23</f>
        <v>30</v>
      </c>
      <c r="Z23" t="str">
        <f t="shared" ref="Z23:Z30" si="33">Z15</f>
        <v>Winner</v>
      </c>
      <c r="AC23" s="194">
        <f t="shared" ref="AC23:AC30" si="34">AE2</f>
        <v>973</v>
      </c>
      <c r="AD23" s="194" t="s">
        <v>89</v>
      </c>
      <c r="AE23" s="195">
        <v>16</v>
      </c>
      <c r="AF23" s="196">
        <f>IF(AG23="Winner",30,IF(AG23="Finalist",20,IF(AG23="Semi Finalist",10,)))+AH23</f>
        <v>0</v>
      </c>
      <c r="AG23" t="str">
        <f t="shared" ref="AG23:AG30" si="35">AG15</f>
        <v>Quarter Finalist</v>
      </c>
      <c r="AI23" s="365"/>
      <c r="AJ23" s="194">
        <f t="shared" ref="AJ23:AJ30" si="36">AL2</f>
        <v>1717</v>
      </c>
      <c r="AK23" s="194" t="s">
        <v>89</v>
      </c>
      <c r="AL23" s="195">
        <v>16</v>
      </c>
      <c r="AM23" s="196">
        <f>IF(AN23="Winner",30,IF(AN23="Finalist",20,IF(AN23="Semi Finalist",10,)))+AO23</f>
        <v>10</v>
      </c>
      <c r="AN23" t="str">
        <f t="shared" ref="AN23:AN30" si="37">AN15</f>
        <v>Semi Finalist</v>
      </c>
      <c r="AQ23" s="194">
        <f t="shared" ref="AQ23:AQ30" si="38">AS2</f>
        <v>2826</v>
      </c>
      <c r="AR23" s="194" t="s">
        <v>89</v>
      </c>
      <c r="AS23" s="195">
        <v>16</v>
      </c>
      <c r="AT23" s="196">
        <f>IF(AU23="Winner",30,IF(AU23="Finalist",20,IF(AU23="Semi Finalist",10,)))+AV23</f>
        <v>30</v>
      </c>
      <c r="AU23" t="str">
        <f t="shared" ref="AU23:AU30" si="39">AU15</f>
        <v>Winner</v>
      </c>
      <c r="AX23" s="194">
        <f t="shared" ref="AX23:AX30" si="40">AZ2</f>
        <v>624</v>
      </c>
      <c r="AY23" s="194" t="s">
        <v>89</v>
      </c>
      <c r="AZ23" s="195">
        <v>16</v>
      </c>
      <c r="BA23" s="196">
        <f>IF(BB23="Winner",30,IF(BB23="Finalist",20,IF(BB23="Semi Finalist",10,)))+BC23</f>
        <v>10</v>
      </c>
      <c r="BB23" t="str">
        <f t="shared" ref="BB23:BB30" si="41">BB15</f>
        <v>Semi Finalist</v>
      </c>
      <c r="BE23" s="194">
        <f t="shared" ref="BE23:BE30" si="42">BG2</f>
        <v>2338</v>
      </c>
      <c r="BF23" s="194"/>
      <c r="BG23" s="195"/>
      <c r="BH23" s="196">
        <f>IF(BI23="Winner",30,IF(BI23="Finalist",20,IF(BI23="Semi Finalist",10,)))+BJ23</f>
        <v>10</v>
      </c>
      <c r="BI23" t="str">
        <f t="shared" ref="BI23:BI30" si="43">BI15</f>
        <v>Semi Finalist</v>
      </c>
    </row>
    <row r="24" spans="1:62" x14ac:dyDescent="0.25">
      <c r="A24" s="195">
        <f t="shared" si="27"/>
        <v>68</v>
      </c>
      <c r="B24" s="194" t="s">
        <v>90</v>
      </c>
      <c r="C24" s="195">
        <v>15</v>
      </c>
      <c r="D24" s="196">
        <f t="shared" ref="D24:D30" si="44">IF(E24="Winner",30,IF(E24="Finalist",20,IF(E24="Semi Finalist",10,)))+F24</f>
        <v>0</v>
      </c>
      <c r="E24" t="str">
        <f t="shared" si="28"/>
        <v>Quarter Finalist</v>
      </c>
      <c r="H24" s="194">
        <f t="shared" si="29"/>
        <v>842</v>
      </c>
      <c r="I24" s="194" t="s">
        <v>90</v>
      </c>
      <c r="J24" s="195">
        <v>15</v>
      </c>
      <c r="K24" s="196">
        <f t="shared" ref="K24:K30" si="45">IF(L24="Winner",30,IF(L24="Finalist",20,IF(L24="Semi Finalist",10,)))+M24</f>
        <v>0</v>
      </c>
      <c r="L24" t="str">
        <f t="shared" si="30"/>
        <v>Quarter Finalist</v>
      </c>
      <c r="O24" s="194">
        <f t="shared" si="31"/>
        <v>330</v>
      </c>
      <c r="P24" s="194" t="s">
        <v>90</v>
      </c>
      <c r="Q24" s="195">
        <v>15</v>
      </c>
      <c r="R24" s="196">
        <f t="shared" ref="R24:R30" si="46">IF(S24="Winner",30,IF(S24="Finalist",20,IF(S24="Semi Finalist",10,)))+T24</f>
        <v>30</v>
      </c>
      <c r="S24" t="str">
        <f t="shared" ref="S24:S30" si="47">S16</f>
        <v>Winner</v>
      </c>
      <c r="V24" s="194">
        <f t="shared" si="32"/>
        <v>1756</v>
      </c>
      <c r="W24" s="194" t="s">
        <v>90</v>
      </c>
      <c r="X24" s="195">
        <v>15</v>
      </c>
      <c r="Y24" s="196">
        <f t="shared" ref="Y24:Y30" si="48">IF(Z24="Winner",30,IF(Z24="Finalist",20,IF(Z24="Semi Finalist",10,)))+AA24</f>
        <v>20</v>
      </c>
      <c r="Z24" t="str">
        <f t="shared" si="33"/>
        <v>Finalist</v>
      </c>
      <c r="AC24" s="194">
        <f t="shared" si="34"/>
        <v>3339</v>
      </c>
      <c r="AD24" s="194" t="s">
        <v>90</v>
      </c>
      <c r="AE24" s="195">
        <v>15</v>
      </c>
      <c r="AF24" s="196">
        <f t="shared" ref="AF24:AF30" si="49">IF(AG24="Winner",30,IF(AG24="Finalist",20,IF(AG24="Semi Finalist",10,)))+AH24</f>
        <v>30</v>
      </c>
      <c r="AG24" t="str">
        <f t="shared" si="35"/>
        <v>Winner</v>
      </c>
      <c r="AI24" s="365"/>
      <c r="AJ24" s="194">
        <f t="shared" si="36"/>
        <v>2337</v>
      </c>
      <c r="AK24" s="194" t="s">
        <v>90</v>
      </c>
      <c r="AL24" s="195">
        <v>15</v>
      </c>
      <c r="AM24" s="196">
        <f t="shared" ref="AM24:AM30" si="50">IF(AN24="Winner",30,IF(AN24="Finalist",20,IF(AN24="Semi Finalist",10,)))+AO24</f>
        <v>0</v>
      </c>
      <c r="AN24" t="str">
        <f t="shared" si="37"/>
        <v>Quarter Finalist</v>
      </c>
      <c r="AQ24" s="194">
        <f t="shared" si="38"/>
        <v>33</v>
      </c>
      <c r="AR24" s="194" t="s">
        <v>90</v>
      </c>
      <c r="AS24" s="195">
        <v>15</v>
      </c>
      <c r="AT24" s="196">
        <f t="shared" ref="AT24:AT30" si="51">IF(AU24="Winner",30,IF(AU24="Finalist",20,IF(AU24="Semi Finalist",10,)))+AV24</f>
        <v>10</v>
      </c>
      <c r="AU24" t="str">
        <f t="shared" si="39"/>
        <v>Semi Finalist</v>
      </c>
      <c r="AX24" s="194">
        <f t="shared" si="40"/>
        <v>3476</v>
      </c>
      <c r="AY24" s="194" t="s">
        <v>90</v>
      </c>
      <c r="AZ24" s="195">
        <v>15</v>
      </c>
      <c r="BA24" s="196">
        <f t="shared" ref="BA24:BA30" si="52">IF(BB24="Winner",30,IF(BB24="Finalist",20,IF(BB24="Semi Finalist",10,)))+BC24</f>
        <v>30</v>
      </c>
      <c r="BB24" t="str">
        <f t="shared" si="41"/>
        <v>Winner</v>
      </c>
      <c r="BE24" s="194">
        <f t="shared" si="42"/>
        <v>1114</v>
      </c>
      <c r="BF24" s="194"/>
      <c r="BG24" s="195"/>
      <c r="BH24" s="196">
        <f t="shared" ref="BH24:BH30" si="53">IF(BI24="Winner",30,IF(BI24="Finalist",20,IF(BI24="Semi Finalist",10,)))+BJ24</f>
        <v>10</v>
      </c>
      <c r="BI24" t="str">
        <f t="shared" si="43"/>
        <v>Semi Finalist</v>
      </c>
    </row>
    <row r="25" spans="1:62" x14ac:dyDescent="0.25">
      <c r="A25" s="195">
        <f t="shared" si="27"/>
        <v>503</v>
      </c>
      <c r="B25" s="194" t="s">
        <v>91</v>
      </c>
      <c r="C25" s="195">
        <v>14</v>
      </c>
      <c r="D25" s="196">
        <f t="shared" si="44"/>
        <v>10</v>
      </c>
      <c r="E25" t="str">
        <f t="shared" si="28"/>
        <v>Semi Finalist</v>
      </c>
      <c r="H25" s="194">
        <f t="shared" si="29"/>
        <v>1574</v>
      </c>
      <c r="I25" s="194" t="s">
        <v>91</v>
      </c>
      <c r="J25" s="195">
        <v>14</v>
      </c>
      <c r="K25" s="196">
        <f t="shared" si="45"/>
        <v>20</v>
      </c>
      <c r="L25" t="str">
        <f t="shared" si="30"/>
        <v>Finalist</v>
      </c>
      <c r="O25" s="194">
        <f t="shared" si="31"/>
        <v>1595</v>
      </c>
      <c r="P25" s="194" t="s">
        <v>91</v>
      </c>
      <c r="Q25" s="195">
        <v>14</v>
      </c>
      <c r="R25" s="196">
        <f t="shared" si="46"/>
        <v>0</v>
      </c>
      <c r="S25" t="str">
        <f t="shared" si="47"/>
        <v>Quarter Finalist</v>
      </c>
      <c r="V25" s="194">
        <f t="shared" si="32"/>
        <v>2468</v>
      </c>
      <c r="W25" s="194" t="s">
        <v>91</v>
      </c>
      <c r="X25" s="195">
        <v>14</v>
      </c>
      <c r="Y25" s="196">
        <f t="shared" si="48"/>
        <v>10</v>
      </c>
      <c r="Z25" t="str">
        <f t="shared" si="33"/>
        <v>Semi Finalist</v>
      </c>
      <c r="AC25" s="194">
        <f t="shared" si="34"/>
        <v>16</v>
      </c>
      <c r="AD25" s="194" t="s">
        <v>91</v>
      </c>
      <c r="AE25" s="195">
        <v>14</v>
      </c>
      <c r="AF25" s="196">
        <f t="shared" si="49"/>
        <v>10</v>
      </c>
      <c r="AG25" t="str">
        <f t="shared" si="35"/>
        <v>Semi Finalist</v>
      </c>
      <c r="AI25" s="365"/>
      <c r="AJ25" s="194">
        <f t="shared" si="36"/>
        <v>1625</v>
      </c>
      <c r="AK25" s="194" t="s">
        <v>91</v>
      </c>
      <c r="AL25" s="195">
        <v>14</v>
      </c>
      <c r="AM25" s="196">
        <f t="shared" si="50"/>
        <v>0</v>
      </c>
      <c r="AN25" t="str">
        <f t="shared" si="37"/>
        <v>Quarter Finalist</v>
      </c>
      <c r="AQ25" s="194">
        <f t="shared" si="38"/>
        <v>2590</v>
      </c>
      <c r="AR25" s="194" t="s">
        <v>91</v>
      </c>
      <c r="AS25" s="195">
        <v>14</v>
      </c>
      <c r="AT25" s="196">
        <f t="shared" si="51"/>
        <v>0</v>
      </c>
      <c r="AU25" t="str">
        <f t="shared" si="39"/>
        <v>Quarter Finalist</v>
      </c>
      <c r="AX25" s="194">
        <f t="shared" si="40"/>
        <v>3824</v>
      </c>
      <c r="AY25" s="194" t="s">
        <v>91</v>
      </c>
      <c r="AZ25" s="195">
        <v>14</v>
      </c>
      <c r="BA25" s="196">
        <f t="shared" si="52"/>
        <v>20</v>
      </c>
      <c r="BB25" t="str">
        <f t="shared" si="41"/>
        <v>Finalist</v>
      </c>
      <c r="BE25" s="194">
        <f t="shared" si="42"/>
        <v>330</v>
      </c>
      <c r="BF25" s="194"/>
      <c r="BG25" s="195"/>
      <c r="BH25" s="196">
        <f t="shared" si="53"/>
        <v>0</v>
      </c>
      <c r="BI25" t="str">
        <f t="shared" si="43"/>
        <v>Quarter Finalist</v>
      </c>
    </row>
    <row r="26" spans="1:62" x14ac:dyDescent="0.25">
      <c r="A26" s="195">
        <f t="shared" si="27"/>
        <v>1310</v>
      </c>
      <c r="B26" s="194" t="s">
        <v>92</v>
      </c>
      <c r="C26" s="195">
        <v>13</v>
      </c>
      <c r="D26" s="196">
        <f t="shared" si="44"/>
        <v>20</v>
      </c>
      <c r="E26" t="str">
        <f t="shared" si="28"/>
        <v>Finalist</v>
      </c>
      <c r="H26" s="194">
        <f t="shared" si="29"/>
        <v>610</v>
      </c>
      <c r="I26" s="194" t="s">
        <v>92</v>
      </c>
      <c r="J26" s="195">
        <v>13</v>
      </c>
      <c r="K26" s="196">
        <f t="shared" si="45"/>
        <v>0</v>
      </c>
      <c r="L26" t="str">
        <f t="shared" si="30"/>
        <v>Quarter Finalist</v>
      </c>
      <c r="O26" s="194">
        <f t="shared" si="31"/>
        <v>1619</v>
      </c>
      <c r="P26" s="194" t="s">
        <v>92</v>
      </c>
      <c r="Q26" s="195">
        <v>13</v>
      </c>
      <c r="R26" s="196">
        <f t="shared" si="46"/>
        <v>10</v>
      </c>
      <c r="S26" t="str">
        <f t="shared" si="47"/>
        <v>Semi Finalist</v>
      </c>
      <c r="V26" s="194">
        <f t="shared" si="32"/>
        <v>1918</v>
      </c>
      <c r="W26" s="194" t="s">
        <v>92</v>
      </c>
      <c r="X26" s="195">
        <v>13</v>
      </c>
      <c r="Y26" s="196">
        <f t="shared" si="48"/>
        <v>10</v>
      </c>
      <c r="Z26" t="str">
        <f t="shared" si="33"/>
        <v>Semi Finalist</v>
      </c>
      <c r="AC26" s="194">
        <f t="shared" si="34"/>
        <v>2085</v>
      </c>
      <c r="AD26" s="194" t="s">
        <v>92</v>
      </c>
      <c r="AE26" s="195">
        <v>13</v>
      </c>
      <c r="AF26" s="196">
        <f t="shared" si="49"/>
        <v>10</v>
      </c>
      <c r="AG26" t="str">
        <f t="shared" si="35"/>
        <v>Semi Finalist</v>
      </c>
      <c r="AI26" s="365"/>
      <c r="AJ26" s="194">
        <f t="shared" si="36"/>
        <v>359</v>
      </c>
      <c r="AK26" s="194" t="s">
        <v>92</v>
      </c>
      <c r="AL26" s="195">
        <v>13</v>
      </c>
      <c r="AM26" s="196">
        <f t="shared" si="50"/>
        <v>30</v>
      </c>
      <c r="AN26" t="str">
        <f t="shared" si="37"/>
        <v>Winner</v>
      </c>
      <c r="AQ26" s="194">
        <f t="shared" si="38"/>
        <v>3683</v>
      </c>
      <c r="AR26" s="194" t="s">
        <v>92</v>
      </c>
      <c r="AS26" s="195">
        <v>13</v>
      </c>
      <c r="AT26" s="196">
        <f t="shared" si="51"/>
        <v>0</v>
      </c>
      <c r="AU26" t="str">
        <f t="shared" si="39"/>
        <v>Quarter Finalist</v>
      </c>
      <c r="AX26" s="194">
        <f t="shared" si="40"/>
        <v>2054</v>
      </c>
      <c r="AY26" s="194" t="s">
        <v>92</v>
      </c>
      <c r="AZ26" s="195">
        <v>13</v>
      </c>
      <c r="BA26" s="196">
        <f t="shared" si="52"/>
        <v>0</v>
      </c>
      <c r="BB26" t="str">
        <f t="shared" si="41"/>
        <v>Quarter Finalist</v>
      </c>
      <c r="BE26" s="194">
        <f t="shared" si="42"/>
        <v>1678</v>
      </c>
      <c r="BF26" s="194"/>
      <c r="BG26" s="195"/>
      <c r="BH26" s="196">
        <f t="shared" si="53"/>
        <v>30</v>
      </c>
      <c r="BI26" t="str">
        <f t="shared" si="43"/>
        <v>Winner</v>
      </c>
    </row>
    <row r="27" spans="1:62" x14ac:dyDescent="0.25">
      <c r="A27" s="195">
        <f t="shared" si="27"/>
        <v>2848</v>
      </c>
      <c r="B27" s="194" t="s">
        <v>93</v>
      </c>
      <c r="C27" s="195">
        <v>12</v>
      </c>
      <c r="D27" s="196">
        <f t="shared" si="44"/>
        <v>0</v>
      </c>
      <c r="E27" t="str">
        <f t="shared" si="28"/>
        <v>Quarter Finalist</v>
      </c>
      <c r="H27" s="194">
        <f t="shared" si="29"/>
        <v>1816</v>
      </c>
      <c r="I27" s="194" t="s">
        <v>93</v>
      </c>
      <c r="J27" s="195">
        <v>12</v>
      </c>
      <c r="K27" s="196">
        <f t="shared" si="45"/>
        <v>0</v>
      </c>
      <c r="L27" t="str">
        <f t="shared" si="30"/>
        <v>Quarter Finalist</v>
      </c>
      <c r="O27" s="194">
        <f t="shared" si="31"/>
        <v>111</v>
      </c>
      <c r="P27" s="194" t="s">
        <v>93</v>
      </c>
      <c r="Q27" s="195">
        <v>12</v>
      </c>
      <c r="R27" s="196">
        <f t="shared" si="46"/>
        <v>0</v>
      </c>
      <c r="S27" t="str">
        <f t="shared" si="47"/>
        <v>Quarter Finalist</v>
      </c>
      <c r="V27" s="194">
        <f t="shared" si="32"/>
        <v>4678</v>
      </c>
      <c r="W27" s="194" t="s">
        <v>93</v>
      </c>
      <c r="X27" s="195">
        <v>12</v>
      </c>
      <c r="Y27" s="196">
        <f t="shared" si="48"/>
        <v>0</v>
      </c>
      <c r="Z27" t="str">
        <f t="shared" si="33"/>
        <v>Quarter Finalist</v>
      </c>
      <c r="AB27" s="227"/>
      <c r="AC27" s="194">
        <f t="shared" si="34"/>
        <v>67</v>
      </c>
      <c r="AD27" s="194" t="s">
        <v>93</v>
      </c>
      <c r="AE27" s="195">
        <v>12</v>
      </c>
      <c r="AF27" s="196">
        <f t="shared" si="49"/>
        <v>20</v>
      </c>
      <c r="AG27" t="str">
        <f t="shared" si="35"/>
        <v>Finalist</v>
      </c>
      <c r="AI27" s="365"/>
      <c r="AJ27" s="194">
        <f t="shared" si="36"/>
        <v>2767</v>
      </c>
      <c r="AK27" s="194" t="s">
        <v>93</v>
      </c>
      <c r="AL27" s="195">
        <v>12</v>
      </c>
      <c r="AM27" s="196">
        <f t="shared" si="50"/>
        <v>0</v>
      </c>
      <c r="AN27" t="str">
        <f t="shared" si="37"/>
        <v>Quarter Finalist</v>
      </c>
      <c r="AQ27" s="194">
        <f t="shared" si="38"/>
        <v>2614</v>
      </c>
      <c r="AR27" s="194" t="s">
        <v>93</v>
      </c>
      <c r="AS27" s="195">
        <v>12</v>
      </c>
      <c r="AT27" s="196">
        <f t="shared" si="51"/>
        <v>20</v>
      </c>
      <c r="AU27" t="str">
        <f t="shared" si="39"/>
        <v>Finalist</v>
      </c>
      <c r="AX27" s="194">
        <f t="shared" si="40"/>
        <v>3360</v>
      </c>
      <c r="AY27" s="194" t="s">
        <v>93</v>
      </c>
      <c r="AZ27" s="195">
        <v>12</v>
      </c>
      <c r="BA27" s="196">
        <f t="shared" si="52"/>
        <v>10</v>
      </c>
      <c r="BB27" t="str">
        <f t="shared" si="41"/>
        <v>Semi Finalist</v>
      </c>
      <c r="BE27" s="194">
        <f t="shared" si="42"/>
        <v>3339</v>
      </c>
      <c r="BF27" s="194"/>
      <c r="BG27" s="195"/>
      <c r="BH27" s="196">
        <f t="shared" si="53"/>
        <v>0</v>
      </c>
      <c r="BI27" t="str">
        <f t="shared" si="43"/>
        <v>Quarter Finalist</v>
      </c>
    </row>
    <row r="28" spans="1:62" x14ac:dyDescent="0.25">
      <c r="A28" s="195">
        <f t="shared" si="27"/>
        <v>2363</v>
      </c>
      <c r="B28" s="194" t="s">
        <v>94</v>
      </c>
      <c r="C28" s="195">
        <v>11</v>
      </c>
      <c r="D28" s="196">
        <f t="shared" si="44"/>
        <v>0</v>
      </c>
      <c r="E28" t="str">
        <f t="shared" si="28"/>
        <v>Quarter Finalist</v>
      </c>
      <c r="H28" s="194">
        <f t="shared" si="29"/>
        <v>1156</v>
      </c>
      <c r="I28" s="194" t="s">
        <v>94</v>
      </c>
      <c r="J28" s="195">
        <v>11</v>
      </c>
      <c r="K28" s="196">
        <f t="shared" si="45"/>
        <v>0</v>
      </c>
      <c r="L28" t="str">
        <f t="shared" si="30"/>
        <v>Quarter Finalist</v>
      </c>
      <c r="O28" s="194">
        <f t="shared" si="31"/>
        <v>1690</v>
      </c>
      <c r="P28" s="194" t="s">
        <v>94</v>
      </c>
      <c r="Q28" s="195">
        <v>11</v>
      </c>
      <c r="R28" s="196">
        <f t="shared" si="46"/>
        <v>20</v>
      </c>
      <c r="S28" t="str">
        <f t="shared" si="47"/>
        <v>Finalist</v>
      </c>
      <c r="V28" s="194">
        <f t="shared" si="32"/>
        <v>1983</v>
      </c>
      <c r="W28" s="194" t="s">
        <v>94</v>
      </c>
      <c r="X28" s="195">
        <v>11</v>
      </c>
      <c r="Y28" s="196">
        <f t="shared" si="48"/>
        <v>0</v>
      </c>
      <c r="Z28" t="str">
        <f t="shared" si="33"/>
        <v>Quarter Finalist</v>
      </c>
      <c r="AB28" s="227"/>
      <c r="AC28" s="194">
        <f t="shared" si="34"/>
        <v>5254</v>
      </c>
      <c r="AD28" s="194" t="s">
        <v>94</v>
      </c>
      <c r="AE28" s="195">
        <v>11</v>
      </c>
      <c r="AF28" s="196">
        <f t="shared" si="49"/>
        <v>0</v>
      </c>
      <c r="AG28" t="str">
        <f t="shared" si="35"/>
        <v>Quarter Finalist</v>
      </c>
      <c r="AI28" s="365"/>
      <c r="AJ28" s="194">
        <f t="shared" si="36"/>
        <v>1024</v>
      </c>
      <c r="AK28" s="194" t="s">
        <v>94</v>
      </c>
      <c r="AL28" s="195">
        <v>11</v>
      </c>
      <c r="AM28" s="196">
        <f t="shared" si="50"/>
        <v>10</v>
      </c>
      <c r="AN28" t="str">
        <f t="shared" si="37"/>
        <v>Semi Finalist</v>
      </c>
      <c r="AQ28" s="194">
        <f t="shared" si="38"/>
        <v>1723</v>
      </c>
      <c r="AR28" s="194" t="s">
        <v>94</v>
      </c>
      <c r="AS28" s="195">
        <v>11</v>
      </c>
      <c r="AT28" s="196">
        <f t="shared" si="51"/>
        <v>10</v>
      </c>
      <c r="AU28" t="str">
        <f t="shared" si="39"/>
        <v>Semi Finalist</v>
      </c>
      <c r="AX28" s="194">
        <f t="shared" si="40"/>
        <v>226</v>
      </c>
      <c r="AY28" s="194" t="s">
        <v>94</v>
      </c>
      <c r="AZ28" s="195">
        <v>11</v>
      </c>
      <c r="BA28" s="196">
        <f t="shared" si="52"/>
        <v>0</v>
      </c>
      <c r="BB28" t="str">
        <f t="shared" si="41"/>
        <v>Quarter Finalist</v>
      </c>
      <c r="BE28" s="194">
        <f t="shared" si="42"/>
        <v>359</v>
      </c>
      <c r="BF28" s="194"/>
      <c r="BG28" s="195"/>
      <c r="BH28" s="196">
        <f t="shared" si="53"/>
        <v>0</v>
      </c>
      <c r="BI28" t="str">
        <f t="shared" si="43"/>
        <v>Quarter Finalist</v>
      </c>
    </row>
    <row r="29" spans="1:62" x14ac:dyDescent="0.25">
      <c r="A29" s="195">
        <f t="shared" si="27"/>
        <v>4201</v>
      </c>
      <c r="B29" s="194" t="s">
        <v>95</v>
      </c>
      <c r="C29" s="195">
        <v>10</v>
      </c>
      <c r="D29" s="196">
        <f t="shared" si="44"/>
        <v>0</v>
      </c>
      <c r="E29" t="str">
        <f t="shared" si="28"/>
        <v>Quarter Finalist</v>
      </c>
      <c r="G29" s="151"/>
      <c r="H29" s="194">
        <f t="shared" si="29"/>
        <v>70</v>
      </c>
      <c r="I29" s="194" t="s">
        <v>95</v>
      </c>
      <c r="J29" s="195">
        <v>10</v>
      </c>
      <c r="K29" s="196">
        <f t="shared" si="45"/>
        <v>10</v>
      </c>
      <c r="L29" t="str">
        <f t="shared" si="30"/>
        <v>Semi Finalist</v>
      </c>
      <c r="N29" s="151"/>
      <c r="O29" s="194">
        <f t="shared" si="31"/>
        <v>494</v>
      </c>
      <c r="P29" s="194" t="s">
        <v>95</v>
      </c>
      <c r="Q29" s="195">
        <v>10</v>
      </c>
      <c r="R29" s="196">
        <f t="shared" si="46"/>
        <v>0</v>
      </c>
      <c r="S29" t="str">
        <f t="shared" si="47"/>
        <v>Quarter Finalist</v>
      </c>
      <c r="U29" s="151"/>
      <c r="V29" s="194">
        <f t="shared" si="32"/>
        <v>3467</v>
      </c>
      <c r="W29" s="194" t="s">
        <v>95</v>
      </c>
      <c r="X29" s="195">
        <v>10</v>
      </c>
      <c r="Y29" s="196">
        <f t="shared" si="48"/>
        <v>0</v>
      </c>
      <c r="Z29" t="str">
        <f t="shared" si="33"/>
        <v>Quarter Finalist</v>
      </c>
      <c r="AB29" s="228"/>
      <c r="AC29" s="194">
        <f t="shared" si="34"/>
        <v>1885</v>
      </c>
      <c r="AD29" s="194" t="s">
        <v>95</v>
      </c>
      <c r="AE29" s="195">
        <v>10</v>
      </c>
      <c r="AF29" s="196">
        <f t="shared" si="49"/>
        <v>0</v>
      </c>
      <c r="AG29" t="str">
        <f t="shared" si="35"/>
        <v>Quarter Finalist</v>
      </c>
      <c r="AI29" s="365"/>
      <c r="AJ29" s="194">
        <f t="shared" si="36"/>
        <v>1718</v>
      </c>
      <c r="AK29" s="194" t="s">
        <v>95</v>
      </c>
      <c r="AL29" s="195">
        <v>10</v>
      </c>
      <c r="AM29" s="196">
        <f t="shared" si="50"/>
        <v>20</v>
      </c>
      <c r="AN29" t="str">
        <f t="shared" si="37"/>
        <v>Finalist</v>
      </c>
      <c r="AQ29" s="194">
        <f t="shared" si="38"/>
        <v>2016</v>
      </c>
      <c r="AR29" s="194" t="s">
        <v>95</v>
      </c>
      <c r="AS29" s="195">
        <v>10</v>
      </c>
      <c r="AT29" s="196">
        <f t="shared" si="51"/>
        <v>0</v>
      </c>
      <c r="AU29" t="str">
        <f t="shared" si="39"/>
        <v>Quarter Finalist</v>
      </c>
      <c r="AX29" s="194">
        <f t="shared" si="40"/>
        <v>4003</v>
      </c>
      <c r="AY29" s="194" t="s">
        <v>95</v>
      </c>
      <c r="AZ29" s="195">
        <v>10</v>
      </c>
      <c r="BA29" s="196">
        <f t="shared" si="52"/>
        <v>0</v>
      </c>
      <c r="BB29" t="str">
        <f t="shared" si="41"/>
        <v>Quarter Finalist</v>
      </c>
      <c r="BE29" s="194">
        <f t="shared" si="42"/>
        <v>2826</v>
      </c>
      <c r="BF29" s="194"/>
      <c r="BG29" s="195"/>
      <c r="BH29" s="196">
        <f t="shared" si="53"/>
        <v>20</v>
      </c>
      <c r="BI29" t="str">
        <f t="shared" si="43"/>
        <v>Finalist</v>
      </c>
    </row>
    <row r="30" spans="1:62" ht="13" thickBot="1" x14ac:dyDescent="0.3">
      <c r="A30" s="200">
        <f t="shared" si="27"/>
        <v>4451</v>
      </c>
      <c r="B30" s="199" t="s">
        <v>96</v>
      </c>
      <c r="C30" s="200">
        <v>9</v>
      </c>
      <c r="D30" s="201">
        <f t="shared" si="44"/>
        <v>10</v>
      </c>
      <c r="E30" t="str">
        <f t="shared" si="28"/>
        <v>Semi Finalist</v>
      </c>
      <c r="H30" s="199">
        <f t="shared" si="29"/>
        <v>1318</v>
      </c>
      <c r="I30" s="199" t="s">
        <v>96</v>
      </c>
      <c r="J30" s="200">
        <v>9</v>
      </c>
      <c r="K30" s="201">
        <f t="shared" si="45"/>
        <v>10</v>
      </c>
      <c r="L30" t="str">
        <f t="shared" si="30"/>
        <v>Semi Finalist</v>
      </c>
      <c r="O30" s="199">
        <f t="shared" si="31"/>
        <v>744</v>
      </c>
      <c r="P30" s="199" t="s">
        <v>96</v>
      </c>
      <c r="Q30" s="200">
        <v>9</v>
      </c>
      <c r="R30" s="201">
        <f t="shared" si="46"/>
        <v>0</v>
      </c>
      <c r="S30" t="str">
        <f t="shared" si="47"/>
        <v>Quarter Finalist</v>
      </c>
      <c r="V30" s="199">
        <f t="shared" si="32"/>
        <v>2039</v>
      </c>
      <c r="W30" s="199" t="s">
        <v>96</v>
      </c>
      <c r="X30" s="200">
        <v>9</v>
      </c>
      <c r="Y30" s="201">
        <f t="shared" si="48"/>
        <v>0</v>
      </c>
      <c r="Z30" t="str">
        <f t="shared" si="33"/>
        <v>Quarter Finalist</v>
      </c>
      <c r="AB30" s="227"/>
      <c r="AC30" s="199">
        <f t="shared" si="34"/>
        <v>2471</v>
      </c>
      <c r="AD30" s="199" t="s">
        <v>96</v>
      </c>
      <c r="AE30" s="200">
        <v>9</v>
      </c>
      <c r="AF30" s="201">
        <f t="shared" si="49"/>
        <v>0</v>
      </c>
      <c r="AG30" t="str">
        <f t="shared" si="35"/>
        <v>Quarter Finalist</v>
      </c>
      <c r="AI30" s="365"/>
      <c r="AJ30" s="199">
        <f t="shared" si="36"/>
        <v>329</v>
      </c>
      <c r="AK30" s="199" t="s">
        <v>96</v>
      </c>
      <c r="AL30" s="200">
        <v>9</v>
      </c>
      <c r="AM30" s="201">
        <f t="shared" si="50"/>
        <v>0</v>
      </c>
      <c r="AN30" t="str">
        <f t="shared" si="37"/>
        <v>Quarter Finalist</v>
      </c>
      <c r="AQ30" s="199">
        <f t="shared" si="38"/>
        <v>2169</v>
      </c>
      <c r="AR30" s="199" t="s">
        <v>96</v>
      </c>
      <c r="AS30" s="200">
        <v>9</v>
      </c>
      <c r="AT30" s="201">
        <f t="shared" si="51"/>
        <v>0</v>
      </c>
      <c r="AU30" t="str">
        <f t="shared" si="39"/>
        <v>Quarter Finalist</v>
      </c>
      <c r="AX30" s="199">
        <f t="shared" si="40"/>
        <v>1658</v>
      </c>
      <c r="AY30" s="199" t="s">
        <v>96</v>
      </c>
      <c r="AZ30" s="200">
        <v>9</v>
      </c>
      <c r="BA30" s="201">
        <f t="shared" si="52"/>
        <v>0</v>
      </c>
      <c r="BB30" t="str">
        <f t="shared" si="41"/>
        <v>Quarter Finalist</v>
      </c>
      <c r="BE30" s="199">
        <f t="shared" si="42"/>
        <v>3476</v>
      </c>
      <c r="BF30" s="199"/>
      <c r="BG30" s="200"/>
      <c r="BH30" s="201">
        <f t="shared" si="53"/>
        <v>0</v>
      </c>
      <c r="BI30" t="str">
        <f t="shared" si="43"/>
        <v>Quarter Finalist</v>
      </c>
    </row>
    <row r="31" spans="1:62" x14ac:dyDescent="0.25">
      <c r="A31" s="195">
        <f>D9</f>
        <v>314</v>
      </c>
      <c r="B31" s="194" t="s">
        <v>97</v>
      </c>
      <c r="C31" s="195">
        <v>8</v>
      </c>
      <c r="D31" s="196">
        <f>IF(E31="Winner",30,IF(E31="Finalist",20,IF(E31="Semi Finalist",10,)))+F31</f>
        <v>10</v>
      </c>
      <c r="E31" t="str">
        <f>E22</f>
        <v>Semi Finalist</v>
      </c>
      <c r="H31" s="194">
        <f>K9</f>
        <v>4143</v>
      </c>
      <c r="I31" s="194" t="s">
        <v>97</v>
      </c>
      <c r="J31" s="195">
        <v>8</v>
      </c>
      <c r="K31" s="196">
        <f>IF(L31="Winner",30,IF(L31="Finalist",20,IF(L31="Semi Finalist",10,)))+M31</f>
        <v>0</v>
      </c>
      <c r="L31" t="str">
        <f>L22</f>
        <v>Semi Finalist</v>
      </c>
      <c r="M31">
        <v>-10</v>
      </c>
      <c r="O31" s="194">
        <f>R9</f>
        <v>2502</v>
      </c>
      <c r="P31" s="194" t="s">
        <v>97</v>
      </c>
      <c r="Q31" s="195">
        <v>8</v>
      </c>
      <c r="R31" s="196">
        <f>IF(S31="Winner",30,IF(S31="Finalist",20,IF(S31="Semi Finalist",10,)))+T31</f>
        <v>0</v>
      </c>
      <c r="S31" t="str">
        <f>S22</f>
        <v>Quarter Finalist</v>
      </c>
      <c r="V31" s="194">
        <f>Y9</f>
        <v>955</v>
      </c>
      <c r="W31" s="194" t="s">
        <v>97</v>
      </c>
      <c r="X31" s="195">
        <v>8</v>
      </c>
      <c r="Y31" s="196">
        <f>IF(Z31="Winner",30,IF(Z31="Finalist",20,IF(Z31="Semi Finalist",10,)))+AA31</f>
        <v>0</v>
      </c>
      <c r="Z31" t="str">
        <f>Z22</f>
        <v>Quarter Finalist</v>
      </c>
      <c r="AB31" s="227"/>
      <c r="AC31" s="194">
        <f>AF9</f>
        <v>4818</v>
      </c>
      <c r="AD31" s="194" t="s">
        <v>97</v>
      </c>
      <c r="AE31" s="195">
        <v>8</v>
      </c>
      <c r="AF31" s="196">
        <f>IF(AG31="Winner",30,IF(AG31="Finalist",20,IF(AG31="Semi Finalist",10,)))+AH31</f>
        <v>0</v>
      </c>
      <c r="AG31" t="str">
        <f>AG22</f>
        <v>Quarter Finalist</v>
      </c>
      <c r="AI31" s="365"/>
      <c r="AJ31" s="194">
        <f>AM9</f>
        <v>3512</v>
      </c>
      <c r="AK31" s="194" t="s">
        <v>97</v>
      </c>
      <c r="AL31" s="195">
        <v>8</v>
      </c>
      <c r="AM31" s="196">
        <f>IF(AN31="Winner",30,IF(AN31="Finalist",20,IF(AN31="Semi Finalist",10,)))+AO31</f>
        <v>0</v>
      </c>
      <c r="AN31" t="str">
        <f>AN22</f>
        <v>Quarter Finalist</v>
      </c>
      <c r="AQ31" s="194">
        <f>AT9</f>
        <v>263</v>
      </c>
      <c r="AR31" s="194" t="s">
        <v>97</v>
      </c>
      <c r="AS31" s="195">
        <v>8</v>
      </c>
      <c r="AT31" s="196">
        <f>IF(AU31="Winner",30,IF(AU31="Finalist",20,IF(AU31="Semi Finalist",10,)))+AV31</f>
        <v>0</v>
      </c>
      <c r="AU31" t="str">
        <f>AU22</f>
        <v>Quarter Finalist</v>
      </c>
      <c r="AX31" s="194">
        <f>BA9</f>
        <v>319</v>
      </c>
      <c r="AY31" s="194" t="s">
        <v>97</v>
      </c>
      <c r="AZ31" s="195">
        <v>8</v>
      </c>
      <c r="BA31" s="196">
        <f>IF(BB31="Winner",30,IF(BB31="Finalist",20,IF(BB31="Semi Finalist",10,)))+BC31</f>
        <v>0</v>
      </c>
      <c r="BB31" t="str">
        <f>BB22</f>
        <v>Quarter Finalist</v>
      </c>
      <c r="BE31" s="194">
        <f>BH9</f>
        <v>1255</v>
      </c>
      <c r="BF31" s="194"/>
      <c r="BG31" s="195"/>
      <c r="BH31" s="196">
        <f>IF(BI31="Winner",30,IF(BI31="Finalist",20,IF(BI31="Semi Finalist",10,)))+BJ31</f>
        <v>0</v>
      </c>
      <c r="BI31" t="str">
        <f>BI22</f>
        <v>Quarter Finalist</v>
      </c>
    </row>
    <row r="32" spans="1:62" x14ac:dyDescent="0.25">
      <c r="A32" s="195">
        <f>D8</f>
        <v>5403</v>
      </c>
      <c r="B32" s="194" t="s">
        <v>98</v>
      </c>
      <c r="C32" s="195">
        <v>7</v>
      </c>
      <c r="D32" s="196">
        <f t="shared" ref="D32:D38" si="54">IF(E32="Winner",30,IF(E32="Finalist",20,IF(E32="Semi Finalist",10,)))+F32</f>
        <v>0</v>
      </c>
      <c r="E32" t="str">
        <f>E21</f>
        <v>Quarter Finalist</v>
      </c>
      <c r="H32" s="194">
        <f>K8</f>
        <v>2557</v>
      </c>
      <c r="I32" s="194" t="s">
        <v>98</v>
      </c>
      <c r="J32" s="195">
        <v>7</v>
      </c>
      <c r="K32" s="196">
        <f t="shared" ref="K32:K38" si="55">IF(L32="Winner",30,IF(L32="Finalist",20,IF(L32="Semi Finalist",10,)))+M32</f>
        <v>0</v>
      </c>
      <c r="L32" t="str">
        <f>L21</f>
        <v>Semi Finalist</v>
      </c>
      <c r="M32">
        <v>-10</v>
      </c>
      <c r="O32" s="194">
        <f>R8</f>
        <v>1477</v>
      </c>
      <c r="P32" s="194" t="s">
        <v>98</v>
      </c>
      <c r="Q32" s="195">
        <v>7</v>
      </c>
      <c r="R32" s="196">
        <f t="shared" ref="R32:R38" si="56">IF(S32="Winner",30,IF(S32="Finalist",20,IF(S32="Semi Finalist",10,)))+T32</f>
        <v>0</v>
      </c>
      <c r="S32" t="str">
        <f>S21</f>
        <v>Quarter Finalist</v>
      </c>
      <c r="V32" s="194">
        <f>Y8</f>
        <v>175</v>
      </c>
      <c r="W32" s="194" t="s">
        <v>98</v>
      </c>
      <c r="X32" s="195">
        <v>7</v>
      </c>
      <c r="Y32" s="196">
        <f t="shared" ref="Y32:Y38" si="57">IF(Z32="Winner",30,IF(Z32="Finalist",20,IF(Z32="Semi Finalist",10,)))+AA32</f>
        <v>0</v>
      </c>
      <c r="Z32" t="str">
        <f>Z21</f>
        <v>Quarter Finalist</v>
      </c>
      <c r="AB32" s="227"/>
      <c r="AC32" s="194">
        <f>AF8</f>
        <v>60</v>
      </c>
      <c r="AD32" s="194" t="s">
        <v>98</v>
      </c>
      <c r="AE32" s="195">
        <v>7</v>
      </c>
      <c r="AF32" s="196">
        <f t="shared" ref="AF32:AF38" si="58">IF(AG32="Winner",30,IF(AG32="Finalist",20,IF(AG32="Semi Finalist",10,)))+AH32</f>
        <v>0</v>
      </c>
      <c r="AG32" t="str">
        <f>AG21</f>
        <v>Quarter Finalist</v>
      </c>
      <c r="AI32" s="365"/>
      <c r="AJ32" s="194">
        <f>AM8</f>
        <v>4039</v>
      </c>
      <c r="AK32" s="194" t="s">
        <v>98</v>
      </c>
      <c r="AL32" s="195">
        <v>7</v>
      </c>
      <c r="AM32" s="196">
        <f t="shared" ref="AM32:AM38" si="59">IF(AN32="Winner",30,IF(AN32="Finalist",20,IF(AN32="Semi Finalist",10,)))+AO32</f>
        <v>20</v>
      </c>
      <c r="AN32" t="str">
        <f>AN21</f>
        <v>Finalist</v>
      </c>
      <c r="AQ32" s="194">
        <f>AT8</f>
        <v>78</v>
      </c>
      <c r="AR32" s="194" t="s">
        <v>98</v>
      </c>
      <c r="AS32" s="195">
        <v>7</v>
      </c>
      <c r="AT32" s="196">
        <f t="shared" ref="AT32:AT38" si="60">IF(AU32="Winner",30,IF(AU32="Finalist",20,IF(AU32="Semi Finalist",10,)))+AV32</f>
        <v>0</v>
      </c>
      <c r="AU32" t="str">
        <f>AU21</f>
        <v>Quarter Finalist</v>
      </c>
      <c r="AX32" s="194">
        <f>BA8</f>
        <v>2062</v>
      </c>
      <c r="AY32" s="194" t="s">
        <v>98</v>
      </c>
      <c r="AZ32" s="195">
        <v>7</v>
      </c>
      <c r="BA32" s="196">
        <f t="shared" ref="BA32:BA38" si="61">IF(BB32="Winner",30,IF(BB32="Finalist",20,IF(BB32="Semi Finalist",10,)))+BC32</f>
        <v>0</v>
      </c>
      <c r="BB32" t="str">
        <f>BB21</f>
        <v>Quarter Finalist</v>
      </c>
      <c r="BE32" s="194">
        <f>BH8</f>
        <v>4265</v>
      </c>
      <c r="BF32" s="194"/>
      <c r="BG32" s="195"/>
      <c r="BH32" s="196">
        <f t="shared" ref="BH32:BH38" si="62">IF(BI32="Winner",30,IF(BI32="Finalist",20,IF(BI32="Semi Finalist",10,)))+BJ32</f>
        <v>0</v>
      </c>
      <c r="BI32" t="str">
        <f>BI21</f>
        <v>Finalist</v>
      </c>
      <c r="BJ32">
        <v>-20</v>
      </c>
    </row>
    <row r="33" spans="1:62" x14ac:dyDescent="0.25">
      <c r="A33" s="195">
        <f>D7</f>
        <v>3322</v>
      </c>
      <c r="B33" s="194" t="s">
        <v>99</v>
      </c>
      <c r="C33" s="195">
        <v>6</v>
      </c>
      <c r="D33" s="196">
        <f t="shared" si="54"/>
        <v>0</v>
      </c>
      <c r="E33" t="str">
        <f>E20</f>
        <v>Quarter Finalist</v>
      </c>
      <c r="H33" s="194">
        <f>K7</f>
        <v>3974</v>
      </c>
      <c r="I33" s="194" t="s">
        <v>99</v>
      </c>
      <c r="J33" s="195">
        <v>6</v>
      </c>
      <c r="K33" s="196">
        <f t="shared" si="55"/>
        <v>0</v>
      </c>
      <c r="L33" t="str">
        <f>L20</f>
        <v>Quarter Finalist</v>
      </c>
      <c r="O33" s="194">
        <f>R7</f>
        <v>384</v>
      </c>
      <c r="P33" s="194" t="s">
        <v>99</v>
      </c>
      <c r="Q33" s="195">
        <v>6</v>
      </c>
      <c r="R33" s="196">
        <f t="shared" si="56"/>
        <v>20</v>
      </c>
      <c r="S33" t="str">
        <f>S20</f>
        <v>Finalist</v>
      </c>
      <c r="V33" s="194">
        <f>Y7</f>
        <v>1741</v>
      </c>
      <c r="W33" s="194" t="s">
        <v>99</v>
      </c>
      <c r="X33" s="195">
        <v>6</v>
      </c>
      <c r="Y33" s="196">
        <f t="shared" si="57"/>
        <v>0</v>
      </c>
      <c r="Z33" t="str">
        <f>Z20</f>
        <v>Quarter Finalist</v>
      </c>
      <c r="AB33" s="227"/>
      <c r="AC33" s="194">
        <f>AF7</f>
        <v>399</v>
      </c>
      <c r="AD33" s="194" t="s">
        <v>99</v>
      </c>
      <c r="AE33" s="195">
        <v>6</v>
      </c>
      <c r="AF33" s="196">
        <f t="shared" si="58"/>
        <v>0</v>
      </c>
      <c r="AG33" t="str">
        <f>AG20</f>
        <v>Quarter Finalist</v>
      </c>
      <c r="AI33" s="365"/>
      <c r="AJ33" s="194">
        <f>AM7</f>
        <v>1592</v>
      </c>
      <c r="AK33" s="194" t="s">
        <v>99</v>
      </c>
      <c r="AL33" s="195">
        <v>6</v>
      </c>
      <c r="AM33" s="196">
        <f t="shared" si="59"/>
        <v>10</v>
      </c>
      <c r="AN33" t="str">
        <f>AN20</f>
        <v>Semi Finalist</v>
      </c>
      <c r="AQ33" s="194">
        <f>AT7</f>
        <v>3042</v>
      </c>
      <c r="AR33" s="194" t="s">
        <v>99</v>
      </c>
      <c r="AS33" s="195">
        <v>6</v>
      </c>
      <c r="AT33" s="196">
        <f t="shared" si="60"/>
        <v>10</v>
      </c>
      <c r="AU33" t="str">
        <f>AU20</f>
        <v>Semi Finalist</v>
      </c>
      <c r="AX33" s="194">
        <f>BA7</f>
        <v>48</v>
      </c>
      <c r="AY33" s="194" t="s">
        <v>99</v>
      </c>
      <c r="AZ33" s="195">
        <v>6</v>
      </c>
      <c r="BA33" s="196">
        <f t="shared" si="61"/>
        <v>0</v>
      </c>
      <c r="BB33" t="str">
        <f>BB20</f>
        <v>Quarter Finalist</v>
      </c>
      <c r="BE33" s="194">
        <f>BH7</f>
        <v>337</v>
      </c>
      <c r="BF33" s="194"/>
      <c r="BG33" s="195"/>
      <c r="BH33" s="196">
        <f t="shared" si="62"/>
        <v>0</v>
      </c>
      <c r="BI33" t="str">
        <f>BI20</f>
        <v>Quarter Finalist</v>
      </c>
    </row>
    <row r="34" spans="1:62" x14ac:dyDescent="0.25">
      <c r="A34" s="195">
        <f>D6</f>
        <v>5048</v>
      </c>
      <c r="B34" s="194" t="s">
        <v>100</v>
      </c>
      <c r="C34" s="195">
        <v>5</v>
      </c>
      <c r="D34" s="196">
        <f t="shared" si="54"/>
        <v>0</v>
      </c>
      <c r="E34" t="str">
        <f>E19</f>
        <v>Quarter Finalist</v>
      </c>
      <c r="H34" s="194">
        <f>K6</f>
        <v>5046</v>
      </c>
      <c r="I34" s="194" t="s">
        <v>100</v>
      </c>
      <c r="J34" s="195">
        <v>5</v>
      </c>
      <c r="K34" s="196">
        <f t="shared" si="55"/>
        <v>0</v>
      </c>
      <c r="L34" t="str">
        <f>L19</f>
        <v>Quarter Finalist</v>
      </c>
      <c r="O34" s="194">
        <f>R6</f>
        <v>2451</v>
      </c>
      <c r="P34" s="194" t="s">
        <v>100</v>
      </c>
      <c r="Q34" s="195">
        <v>5</v>
      </c>
      <c r="R34" s="196">
        <f t="shared" si="56"/>
        <v>0</v>
      </c>
      <c r="S34" t="str">
        <f>S19</f>
        <v>Quarter Finalist</v>
      </c>
      <c r="V34" s="194">
        <f>Y6</f>
        <v>5188</v>
      </c>
      <c r="W34" s="194" t="s">
        <v>100</v>
      </c>
      <c r="X34" s="195">
        <v>5</v>
      </c>
      <c r="Y34" s="196">
        <f t="shared" si="57"/>
        <v>0</v>
      </c>
      <c r="Z34" t="str">
        <f>Z19</f>
        <v>Quarter Finalist</v>
      </c>
      <c r="AB34" s="227"/>
      <c r="AC34" s="194">
        <f>AF6</f>
        <v>225</v>
      </c>
      <c r="AD34" s="194" t="s">
        <v>100</v>
      </c>
      <c r="AE34" s="195">
        <v>5</v>
      </c>
      <c r="AF34" s="196">
        <f t="shared" si="58"/>
        <v>20</v>
      </c>
      <c r="AG34" t="str">
        <f>AG19</f>
        <v>Finalist</v>
      </c>
      <c r="AI34" s="365"/>
      <c r="AJ34" s="194">
        <f>AM6</f>
        <v>2852</v>
      </c>
      <c r="AK34" s="194" t="s">
        <v>100</v>
      </c>
      <c r="AL34" s="195">
        <v>5</v>
      </c>
      <c r="AM34" s="196">
        <f t="shared" si="59"/>
        <v>0</v>
      </c>
      <c r="AN34" t="str">
        <f>AN19</f>
        <v>Quarter Finalist</v>
      </c>
      <c r="AQ34" s="194">
        <f>AT6</f>
        <v>125</v>
      </c>
      <c r="AR34" s="194" t="s">
        <v>100</v>
      </c>
      <c r="AS34" s="195">
        <v>5</v>
      </c>
      <c r="AT34" s="196">
        <f t="shared" si="60"/>
        <v>20</v>
      </c>
      <c r="AU34" t="str">
        <f>AU19</f>
        <v>Finalist</v>
      </c>
      <c r="AX34" s="194">
        <f>BA6</f>
        <v>2960</v>
      </c>
      <c r="AY34" s="194" t="s">
        <v>100</v>
      </c>
      <c r="AZ34" s="195">
        <v>5</v>
      </c>
      <c r="BA34" s="196">
        <f t="shared" si="61"/>
        <v>10</v>
      </c>
      <c r="BB34" t="str">
        <f>BB19</f>
        <v>Semi Finalist</v>
      </c>
      <c r="BE34" s="194">
        <f>BH6</f>
        <v>20</v>
      </c>
      <c r="BF34" s="194"/>
      <c r="BG34" s="195"/>
      <c r="BH34" s="196">
        <f t="shared" si="62"/>
        <v>0</v>
      </c>
      <c r="BI34" t="str">
        <f>BI19</f>
        <v>Quarter Finalist</v>
      </c>
    </row>
    <row r="35" spans="1:62" x14ac:dyDescent="0.25">
      <c r="A35" s="195">
        <f>D5</f>
        <v>217</v>
      </c>
      <c r="B35" s="194" t="s">
        <v>101</v>
      </c>
      <c r="C35" s="195">
        <v>4</v>
      </c>
      <c r="D35" s="196">
        <f t="shared" si="54"/>
        <v>20</v>
      </c>
      <c r="E35" t="str">
        <f>E26</f>
        <v>Finalist</v>
      </c>
      <c r="H35" s="194">
        <f>K5</f>
        <v>3309</v>
      </c>
      <c r="I35" s="194" t="s">
        <v>101</v>
      </c>
      <c r="J35" s="195">
        <v>4</v>
      </c>
      <c r="K35" s="196">
        <f t="shared" si="55"/>
        <v>0</v>
      </c>
      <c r="L35" t="str">
        <f>L26</f>
        <v>Quarter Finalist</v>
      </c>
      <c r="O35" s="194">
        <f>R5</f>
        <v>967</v>
      </c>
      <c r="P35" s="194" t="s">
        <v>101</v>
      </c>
      <c r="Q35" s="195">
        <v>4</v>
      </c>
      <c r="R35" s="196">
        <f t="shared" si="56"/>
        <v>10</v>
      </c>
      <c r="S35" t="str">
        <f>S26</f>
        <v>Semi Finalist</v>
      </c>
      <c r="V35" s="194">
        <f>Y5</f>
        <v>3539</v>
      </c>
      <c r="W35" s="194" t="s">
        <v>101</v>
      </c>
      <c r="X35" s="195">
        <v>4</v>
      </c>
      <c r="Y35" s="196">
        <f t="shared" si="57"/>
        <v>10</v>
      </c>
      <c r="Z35" t="str">
        <f>Z26</f>
        <v>Semi Finalist</v>
      </c>
      <c r="AB35" s="227"/>
      <c r="AC35" s="194">
        <f>AF5</f>
        <v>558</v>
      </c>
      <c r="AD35" s="194" t="s">
        <v>101</v>
      </c>
      <c r="AE35" s="195">
        <v>4</v>
      </c>
      <c r="AF35" s="196">
        <f t="shared" si="58"/>
        <v>10</v>
      </c>
      <c r="AG35" t="str">
        <f>AG26</f>
        <v>Semi Finalist</v>
      </c>
      <c r="AI35" s="365"/>
      <c r="AJ35" s="194">
        <f>AM5</f>
        <v>337</v>
      </c>
      <c r="AK35" s="194" t="s">
        <v>101</v>
      </c>
      <c r="AL35" s="195">
        <v>4</v>
      </c>
      <c r="AM35" s="196">
        <f t="shared" si="59"/>
        <v>10</v>
      </c>
      <c r="AN35" t="str">
        <f>AN26</f>
        <v>Winner</v>
      </c>
      <c r="AO35">
        <v>-20</v>
      </c>
      <c r="AQ35" s="194">
        <f>AT5</f>
        <v>3098</v>
      </c>
      <c r="AR35" s="194" t="s">
        <v>101</v>
      </c>
      <c r="AS35" s="195">
        <v>4</v>
      </c>
      <c r="AT35" s="196">
        <f t="shared" si="60"/>
        <v>0</v>
      </c>
      <c r="AU35" t="str">
        <f>AU26</f>
        <v>Quarter Finalist</v>
      </c>
      <c r="AX35" s="194">
        <f>BA5</f>
        <v>2587</v>
      </c>
      <c r="AY35" s="194" t="s">
        <v>101</v>
      </c>
      <c r="AZ35" s="195">
        <v>4</v>
      </c>
      <c r="BA35" s="196">
        <f t="shared" si="61"/>
        <v>0</v>
      </c>
      <c r="BB35" t="str">
        <f>BB26</f>
        <v>Quarter Finalist</v>
      </c>
      <c r="BE35" s="194">
        <f>BH5</f>
        <v>1671</v>
      </c>
      <c r="BF35" s="194"/>
      <c r="BG35" s="195"/>
      <c r="BH35" s="196">
        <f t="shared" si="62"/>
        <v>30</v>
      </c>
      <c r="BI35" t="str">
        <f>BI26</f>
        <v>Winner</v>
      </c>
    </row>
    <row r="36" spans="1:62" x14ac:dyDescent="0.25">
      <c r="A36" s="195">
        <f>D4</f>
        <v>188</v>
      </c>
      <c r="B36" s="194" t="s">
        <v>102</v>
      </c>
      <c r="C36" s="195">
        <v>3</v>
      </c>
      <c r="D36" s="196">
        <f t="shared" si="54"/>
        <v>5</v>
      </c>
      <c r="E36" t="str">
        <f>E25</f>
        <v>Semi Finalist</v>
      </c>
      <c r="F36">
        <v>-5</v>
      </c>
      <c r="H36" s="194">
        <f>K4</f>
        <v>2046</v>
      </c>
      <c r="I36" s="194" t="s">
        <v>102</v>
      </c>
      <c r="J36" s="195">
        <v>3</v>
      </c>
      <c r="K36" s="196">
        <f t="shared" si="55"/>
        <v>20</v>
      </c>
      <c r="L36" t="str">
        <f>L25</f>
        <v>Finalist</v>
      </c>
      <c r="M36">
        <v>0</v>
      </c>
      <c r="O36" s="194">
        <f>R4</f>
        <v>2052</v>
      </c>
      <c r="P36" s="194" t="s">
        <v>102</v>
      </c>
      <c r="Q36" s="195">
        <v>3</v>
      </c>
      <c r="R36" s="196">
        <f t="shared" si="56"/>
        <v>0</v>
      </c>
      <c r="S36" t="str">
        <f>S25</f>
        <v>Quarter Finalist</v>
      </c>
      <c r="T36">
        <v>0</v>
      </c>
      <c r="V36" s="194">
        <f>Y4</f>
        <v>3310</v>
      </c>
      <c r="W36" s="194" t="s">
        <v>102</v>
      </c>
      <c r="X36" s="195">
        <v>3</v>
      </c>
      <c r="Y36" s="196">
        <f t="shared" si="57"/>
        <v>10</v>
      </c>
      <c r="Z36" t="str">
        <f>Z25</f>
        <v>Semi Finalist</v>
      </c>
      <c r="AB36" s="227"/>
      <c r="AC36" s="194">
        <f>AF4</f>
        <v>1501</v>
      </c>
      <c r="AD36" s="194" t="s">
        <v>102</v>
      </c>
      <c r="AE36" s="195">
        <v>3</v>
      </c>
      <c r="AF36" s="196">
        <f t="shared" si="58"/>
        <v>10</v>
      </c>
      <c r="AG36" t="str">
        <f>AG25</f>
        <v>Semi Finalist</v>
      </c>
      <c r="AI36" s="365"/>
      <c r="AJ36" s="194">
        <f>AM4</f>
        <v>4253</v>
      </c>
      <c r="AK36" s="194" t="s">
        <v>102</v>
      </c>
      <c r="AL36" s="195">
        <v>3</v>
      </c>
      <c r="AM36" s="196">
        <f t="shared" si="59"/>
        <v>0</v>
      </c>
      <c r="AN36" t="str">
        <f>AN25</f>
        <v>Quarter Finalist</v>
      </c>
      <c r="AQ36" s="194">
        <f>AT4</f>
        <v>1817</v>
      </c>
      <c r="AR36" s="194" t="s">
        <v>102</v>
      </c>
      <c r="AS36" s="195">
        <v>3</v>
      </c>
      <c r="AT36" s="196">
        <f t="shared" si="60"/>
        <v>0</v>
      </c>
      <c r="AU36" t="str">
        <f>AU25</f>
        <v>Quarter Finalist</v>
      </c>
      <c r="AX36" s="194">
        <f>BA4</f>
        <v>1323</v>
      </c>
      <c r="AY36" s="194" t="s">
        <v>102</v>
      </c>
      <c r="AZ36" s="195">
        <v>3</v>
      </c>
      <c r="BA36" s="196">
        <f t="shared" si="61"/>
        <v>20</v>
      </c>
      <c r="BB36" t="str">
        <f>BB25</f>
        <v>Finalist</v>
      </c>
      <c r="BE36" s="194">
        <f>BH4</f>
        <v>492</v>
      </c>
      <c r="BF36" s="194"/>
      <c r="BG36" s="195"/>
      <c r="BH36" s="196">
        <f t="shared" si="62"/>
        <v>0</v>
      </c>
      <c r="BI36" t="str">
        <f>BI25</f>
        <v>Quarter Finalist</v>
      </c>
    </row>
    <row r="37" spans="1:62" x14ac:dyDescent="0.25">
      <c r="A37" s="195">
        <f>D3</f>
        <v>51</v>
      </c>
      <c r="B37" s="194" t="s">
        <v>103</v>
      </c>
      <c r="C37" s="195">
        <v>2</v>
      </c>
      <c r="D37" s="196">
        <f t="shared" si="54"/>
        <v>0</v>
      </c>
      <c r="E37" t="str">
        <f>E24</f>
        <v>Quarter Finalist</v>
      </c>
      <c r="H37" s="194">
        <f>K3</f>
        <v>649</v>
      </c>
      <c r="I37" s="194" t="s">
        <v>103</v>
      </c>
      <c r="J37" s="195">
        <v>2</v>
      </c>
      <c r="K37" s="196">
        <f t="shared" si="55"/>
        <v>0</v>
      </c>
      <c r="L37" t="str">
        <f>L24</f>
        <v>Quarter Finalist</v>
      </c>
      <c r="O37" s="194">
        <f>R3</f>
        <v>492</v>
      </c>
      <c r="P37" s="194" t="s">
        <v>103</v>
      </c>
      <c r="Q37" s="195">
        <v>2</v>
      </c>
      <c r="R37" s="196">
        <f t="shared" si="56"/>
        <v>0</v>
      </c>
      <c r="S37" t="str">
        <f>S24</f>
        <v>Winner</v>
      </c>
      <c r="T37">
        <v>-30</v>
      </c>
      <c r="V37" s="194">
        <f>Y3</f>
        <v>3015</v>
      </c>
      <c r="W37" s="194" t="s">
        <v>103</v>
      </c>
      <c r="X37" s="195">
        <v>2</v>
      </c>
      <c r="Y37" s="196">
        <f t="shared" si="57"/>
        <v>15</v>
      </c>
      <c r="Z37" t="str">
        <f>Z24</f>
        <v>Finalist</v>
      </c>
      <c r="AA37">
        <v>-5</v>
      </c>
      <c r="AB37" s="227"/>
      <c r="AC37" s="194">
        <f>AF3</f>
        <v>20</v>
      </c>
      <c r="AD37" s="194" t="s">
        <v>103</v>
      </c>
      <c r="AE37" s="195">
        <v>2</v>
      </c>
      <c r="AF37" s="196">
        <f t="shared" si="58"/>
        <v>15</v>
      </c>
      <c r="AG37" t="str">
        <f>AG24</f>
        <v>Winner</v>
      </c>
      <c r="AH37">
        <v>-15</v>
      </c>
      <c r="AI37" s="365"/>
      <c r="AJ37" s="194">
        <f>AM3</f>
        <v>3419</v>
      </c>
      <c r="AK37" s="194" t="s">
        <v>103</v>
      </c>
      <c r="AL37" s="195">
        <v>2</v>
      </c>
      <c r="AM37" s="196">
        <f t="shared" si="59"/>
        <v>0</v>
      </c>
      <c r="AN37" t="str">
        <f>AN24</f>
        <v>Quarter Finalist</v>
      </c>
      <c r="AQ37" s="194">
        <f>AT3</f>
        <v>1676</v>
      </c>
      <c r="AR37" s="194" t="s">
        <v>103</v>
      </c>
      <c r="AS37" s="195">
        <v>2</v>
      </c>
      <c r="AT37" s="196">
        <f t="shared" si="60"/>
        <v>10</v>
      </c>
      <c r="AU37" t="str">
        <f>AU24</f>
        <v>Semi Finalist</v>
      </c>
      <c r="AX37" s="194">
        <f>BA3</f>
        <v>1255</v>
      </c>
      <c r="AY37" s="194" t="s">
        <v>103</v>
      </c>
      <c r="AZ37" s="195">
        <v>2</v>
      </c>
      <c r="BA37" s="196">
        <f t="shared" si="61"/>
        <v>15</v>
      </c>
      <c r="BB37" t="str">
        <f>BB24</f>
        <v>Winner</v>
      </c>
      <c r="BC37">
        <v>-15</v>
      </c>
      <c r="BE37" s="194">
        <f>BH3</f>
        <v>1923</v>
      </c>
      <c r="BF37" s="194"/>
      <c r="BG37" s="195"/>
      <c r="BH37" s="196">
        <f t="shared" si="62"/>
        <v>10</v>
      </c>
      <c r="BI37" t="str">
        <f>BI24</f>
        <v>Semi Finalist</v>
      </c>
    </row>
    <row r="38" spans="1:62" ht="13" thickBot="1" x14ac:dyDescent="0.3">
      <c r="A38" s="200">
        <f>D2</f>
        <v>3996</v>
      </c>
      <c r="B38" s="199" t="s">
        <v>104</v>
      </c>
      <c r="C38" s="200">
        <v>1</v>
      </c>
      <c r="D38" s="201">
        <f t="shared" si="54"/>
        <v>30</v>
      </c>
      <c r="E38" t="str">
        <f>E23</f>
        <v>Winner</v>
      </c>
      <c r="H38" s="199">
        <f>K2</f>
        <v>1923</v>
      </c>
      <c r="I38" s="199" t="s">
        <v>104</v>
      </c>
      <c r="J38" s="200">
        <v>1</v>
      </c>
      <c r="K38" s="201">
        <f t="shared" si="55"/>
        <v>30</v>
      </c>
      <c r="L38" t="str">
        <f>L23</f>
        <v>Winner</v>
      </c>
      <c r="O38" s="199">
        <f>R2</f>
        <v>2168</v>
      </c>
      <c r="P38" s="199" t="s">
        <v>104</v>
      </c>
      <c r="Q38" s="200">
        <v>1</v>
      </c>
      <c r="R38" s="201">
        <f t="shared" si="56"/>
        <v>5</v>
      </c>
      <c r="S38" t="str">
        <f>S23</f>
        <v>Semi Finalist</v>
      </c>
      <c r="T38">
        <v>-5</v>
      </c>
      <c r="V38" s="199">
        <f>Y2</f>
        <v>1671</v>
      </c>
      <c r="W38" s="199" t="s">
        <v>104</v>
      </c>
      <c r="X38" s="200">
        <v>1</v>
      </c>
      <c r="Y38" s="201">
        <f t="shared" si="57"/>
        <v>30</v>
      </c>
      <c r="Z38" t="str">
        <f>Z23</f>
        <v>Winner</v>
      </c>
      <c r="AB38" s="227"/>
      <c r="AC38" s="199">
        <f>AF2</f>
        <v>999</v>
      </c>
      <c r="AD38" s="199" t="s">
        <v>104</v>
      </c>
      <c r="AE38" s="200">
        <v>1</v>
      </c>
      <c r="AF38" s="201">
        <f t="shared" si="58"/>
        <v>0</v>
      </c>
      <c r="AG38" t="str">
        <f>AG23</f>
        <v>Quarter Finalist</v>
      </c>
      <c r="AI38" s="365"/>
      <c r="AJ38" s="199">
        <f>AM2</f>
        <v>2834</v>
      </c>
      <c r="AK38" s="199" t="s">
        <v>104</v>
      </c>
      <c r="AL38" s="200">
        <v>1</v>
      </c>
      <c r="AM38" s="201">
        <f t="shared" si="59"/>
        <v>5</v>
      </c>
      <c r="AN38" t="str">
        <f>AN23</f>
        <v>Semi Finalist</v>
      </c>
      <c r="AO38">
        <v>-5</v>
      </c>
      <c r="AQ38" s="199">
        <f>AT2</f>
        <v>4265</v>
      </c>
      <c r="AR38" s="199" t="s">
        <v>104</v>
      </c>
      <c r="AS38" s="200">
        <v>1</v>
      </c>
      <c r="AT38" s="201">
        <f t="shared" si="60"/>
        <v>5</v>
      </c>
      <c r="AU38" t="str">
        <f>AU23</f>
        <v>Winner</v>
      </c>
      <c r="AV38">
        <v>-25</v>
      </c>
      <c r="AX38" s="199">
        <f>BA2</f>
        <v>3847</v>
      </c>
      <c r="AY38" s="199" t="s">
        <v>104</v>
      </c>
      <c r="AZ38" s="200">
        <v>1</v>
      </c>
      <c r="BA38" s="201">
        <f t="shared" si="61"/>
        <v>0</v>
      </c>
      <c r="BB38" t="str">
        <f>BB23</f>
        <v>Semi Finalist</v>
      </c>
      <c r="BC38">
        <v>-10</v>
      </c>
      <c r="BE38" s="199">
        <f>BH2</f>
        <v>3996</v>
      </c>
      <c r="BF38" s="199"/>
      <c r="BG38" s="200"/>
      <c r="BH38" s="201">
        <f t="shared" si="62"/>
        <v>10</v>
      </c>
      <c r="BI38" t="str">
        <f>BI23</f>
        <v>Semi Finalist</v>
      </c>
    </row>
    <row r="39" spans="1:62" x14ac:dyDescent="0.25">
      <c r="A39" s="211">
        <f>E2</f>
        <v>1089</v>
      </c>
      <c r="B39" s="443" t="s">
        <v>389</v>
      </c>
      <c r="C39" s="192"/>
      <c r="D39" s="193">
        <f>F39</f>
        <v>0</v>
      </c>
      <c r="E39" t="str">
        <f>E15</f>
        <v>Winner</v>
      </c>
      <c r="F39">
        <v>0</v>
      </c>
      <c r="H39" s="211">
        <f>L2</f>
        <v>900</v>
      </c>
      <c r="I39" s="443" t="s">
        <v>389</v>
      </c>
      <c r="J39" s="192"/>
      <c r="K39" s="193">
        <f>M39</f>
        <v>0</v>
      </c>
      <c r="L39" t="str">
        <f>L15</f>
        <v>Winner</v>
      </c>
      <c r="M39">
        <v>0</v>
      </c>
      <c r="O39" s="211">
        <f>S2</f>
        <v>1</v>
      </c>
      <c r="P39" s="443" t="s">
        <v>389</v>
      </c>
      <c r="Q39" s="192"/>
      <c r="R39" s="193">
        <f>T39</f>
        <v>5</v>
      </c>
      <c r="S39" t="str">
        <f>S15</f>
        <v>Semi Finalist</v>
      </c>
      <c r="T39">
        <v>5</v>
      </c>
      <c r="V39" s="211">
        <f>Z2</f>
        <v>5012</v>
      </c>
      <c r="W39" s="443" t="s">
        <v>389</v>
      </c>
      <c r="X39" s="192"/>
      <c r="Y39" s="193">
        <f>AA39</f>
        <v>0</v>
      </c>
      <c r="Z39" t="str">
        <f>Z15</f>
        <v>Winner</v>
      </c>
      <c r="AA39">
        <v>0</v>
      </c>
      <c r="AB39" s="227"/>
      <c r="AC39" s="211">
        <f>AG2</f>
        <v>4499</v>
      </c>
      <c r="AD39" s="443" t="s">
        <v>389</v>
      </c>
      <c r="AE39" s="192"/>
      <c r="AF39" s="193">
        <f>AH39</f>
        <v>0</v>
      </c>
      <c r="AG39" t="str">
        <f>AG15</f>
        <v>Quarter Finalist</v>
      </c>
      <c r="AH39">
        <v>0</v>
      </c>
      <c r="AI39" s="365"/>
      <c r="AJ39" s="211">
        <f>AN2</f>
        <v>5431</v>
      </c>
      <c r="AK39" s="443" t="s">
        <v>389</v>
      </c>
      <c r="AL39" s="192"/>
      <c r="AM39" s="193">
        <f>AO39</f>
        <v>5</v>
      </c>
      <c r="AN39" t="str">
        <f>AN15</f>
        <v>Semi Finalist</v>
      </c>
      <c r="AO39">
        <v>5</v>
      </c>
      <c r="AQ39" s="211">
        <f>AU2</f>
        <v>2512</v>
      </c>
      <c r="AR39" s="443" t="s">
        <v>389</v>
      </c>
      <c r="AS39" s="192"/>
      <c r="AT39" s="193">
        <f>AV39</f>
        <v>25</v>
      </c>
      <c r="AU39" t="str">
        <f>AU15</f>
        <v>Winner</v>
      </c>
      <c r="AV39">
        <v>25</v>
      </c>
      <c r="AX39" s="211">
        <f>BB2</f>
        <v>2930</v>
      </c>
      <c r="AY39" s="443" t="s">
        <v>389</v>
      </c>
      <c r="AZ39" s="192"/>
      <c r="BA39" s="193">
        <f>BC39</f>
        <v>10</v>
      </c>
      <c r="BB39" t="str">
        <f>BB15</f>
        <v>Semi Finalist</v>
      </c>
      <c r="BC39">
        <v>10</v>
      </c>
      <c r="BE39" s="211">
        <f>BI2</f>
        <v>1089</v>
      </c>
      <c r="BF39" s="443"/>
      <c r="BG39" s="192"/>
      <c r="BH39" s="193">
        <f>BJ39</f>
        <v>0</v>
      </c>
      <c r="BI39" t="str">
        <f>BI15</f>
        <v>Semi Finalist</v>
      </c>
      <c r="BJ39">
        <v>0</v>
      </c>
    </row>
    <row r="40" spans="1:62" x14ac:dyDescent="0.25">
      <c r="A40" s="212">
        <f t="shared" ref="A40:A46" si="63">E3</f>
        <v>201</v>
      </c>
      <c r="B40" s="302" t="s">
        <v>390</v>
      </c>
      <c r="C40" s="195"/>
      <c r="D40" s="196">
        <f t="shared" ref="D40:D46" si="64">F40</f>
        <v>0</v>
      </c>
      <c r="E40" t="str">
        <f t="shared" ref="E40:E46" si="65">E16</f>
        <v>Quarter Finalist</v>
      </c>
      <c r="F40">
        <v>0</v>
      </c>
      <c r="H40" s="212">
        <f t="shared" ref="H40:H46" si="66">L3</f>
        <v>228</v>
      </c>
      <c r="I40" s="302" t="s">
        <v>390</v>
      </c>
      <c r="J40" s="195"/>
      <c r="K40" s="196">
        <f t="shared" ref="K40:K46" si="67">M40</f>
        <v>0</v>
      </c>
      <c r="L40" t="str">
        <f t="shared" ref="L40:L46" si="68">L16</f>
        <v>Quarter Finalist</v>
      </c>
      <c r="M40">
        <v>0</v>
      </c>
      <c r="O40" s="212">
        <f t="shared" ref="O40:O46" si="69">S3</f>
        <v>3944</v>
      </c>
      <c r="P40" s="302" t="s">
        <v>390</v>
      </c>
      <c r="Q40" s="195"/>
      <c r="R40" s="196">
        <f t="shared" ref="R40:R46" si="70">T40</f>
        <v>30</v>
      </c>
      <c r="S40" t="str">
        <f t="shared" ref="S40:S46" si="71">S16</f>
        <v>Winner</v>
      </c>
      <c r="T40">
        <v>30</v>
      </c>
      <c r="V40" s="212">
        <f t="shared" ref="V40:V46" si="72">Z3</f>
        <v>4522</v>
      </c>
      <c r="W40" s="302" t="s">
        <v>390</v>
      </c>
      <c r="X40" s="195"/>
      <c r="Y40" s="196">
        <f t="shared" ref="Y40:Y46" si="73">AA40</f>
        <v>5</v>
      </c>
      <c r="Z40" t="str">
        <f t="shared" ref="Z40:Z46" si="74">Z16</f>
        <v>Finalist</v>
      </c>
      <c r="AA40">
        <v>5</v>
      </c>
      <c r="AB40" s="227"/>
      <c r="AC40" s="212">
        <f t="shared" ref="AC40:AC46" si="75">AG3</f>
        <v>1711</v>
      </c>
      <c r="AD40" s="302" t="s">
        <v>390</v>
      </c>
      <c r="AE40" s="195"/>
      <c r="AF40" s="196">
        <f t="shared" ref="AF40:AF46" si="76">AH40</f>
        <v>15</v>
      </c>
      <c r="AG40" t="str">
        <f t="shared" ref="AG40:AG46" si="77">AG16</f>
        <v>Winner</v>
      </c>
      <c r="AH40">
        <v>15</v>
      </c>
      <c r="AI40" s="365"/>
      <c r="AJ40" s="212">
        <f t="shared" ref="AJ40:AJ46" si="78">AN3</f>
        <v>1884</v>
      </c>
      <c r="AK40" s="302" t="s">
        <v>390</v>
      </c>
      <c r="AL40" s="195"/>
      <c r="AM40" s="196">
        <f t="shared" ref="AM40:AM46" si="79">AO40</f>
        <v>0</v>
      </c>
      <c r="AN40" t="str">
        <f t="shared" ref="AN40:AN46" si="80">AN16</f>
        <v>Quarter Finalist</v>
      </c>
      <c r="AO40">
        <v>0</v>
      </c>
      <c r="AQ40" s="212">
        <f t="shared" ref="AQ40:AQ46" si="81">AU3</f>
        <v>3688</v>
      </c>
      <c r="AR40" s="302" t="s">
        <v>390</v>
      </c>
      <c r="AS40" s="195"/>
      <c r="AT40" s="196">
        <f t="shared" ref="AT40:AT46" si="82">AV40</f>
        <v>0</v>
      </c>
      <c r="AU40" t="str">
        <f t="shared" ref="AU40:AU46" si="83">AU16</f>
        <v>Semi Finalist</v>
      </c>
      <c r="AV40">
        <v>0</v>
      </c>
      <c r="AX40" s="212">
        <f t="shared" ref="AX40:AX46" si="84">BB3</f>
        <v>2526</v>
      </c>
      <c r="AY40" s="302" t="s">
        <v>390</v>
      </c>
      <c r="AZ40" s="195"/>
      <c r="BA40" s="196">
        <f t="shared" ref="BA40:BA46" si="85">BC40</f>
        <v>15</v>
      </c>
      <c r="BB40" t="str">
        <f t="shared" ref="BB40:BB46" si="86">BB16</f>
        <v>Winner</v>
      </c>
      <c r="BC40">
        <v>15</v>
      </c>
      <c r="BE40" s="212">
        <f t="shared" ref="BE40:BE46" si="87">BI3</f>
        <v>900</v>
      </c>
      <c r="BF40" s="302"/>
      <c r="BG40" s="195"/>
      <c r="BH40" s="196">
        <f t="shared" ref="BH40:BH46" si="88">BJ40</f>
        <v>0</v>
      </c>
      <c r="BI40" t="str">
        <f t="shared" ref="BI40:BI46" si="89">BI16</f>
        <v>Semi Finalist</v>
      </c>
      <c r="BJ40">
        <v>0</v>
      </c>
    </row>
    <row r="41" spans="1:62" x14ac:dyDescent="0.25">
      <c r="A41" s="212">
        <f t="shared" si="63"/>
        <v>836</v>
      </c>
      <c r="B41" s="302" t="s">
        <v>391</v>
      </c>
      <c r="C41" s="195"/>
      <c r="D41" s="196">
        <f t="shared" si="64"/>
        <v>5</v>
      </c>
      <c r="E41" t="str">
        <f t="shared" si="65"/>
        <v>Semi Finalist</v>
      </c>
      <c r="F41">
        <v>5</v>
      </c>
      <c r="H41" s="212">
        <f t="shared" si="66"/>
        <v>5586</v>
      </c>
      <c r="I41" s="302" t="s">
        <v>391</v>
      </c>
      <c r="J41" s="195"/>
      <c r="K41" s="196">
        <f t="shared" si="67"/>
        <v>0</v>
      </c>
      <c r="L41" t="str">
        <f t="shared" si="68"/>
        <v>Finalist</v>
      </c>
      <c r="M41">
        <v>0</v>
      </c>
      <c r="O41" s="212">
        <f t="shared" si="69"/>
        <v>2990</v>
      </c>
      <c r="P41" s="302" t="s">
        <v>391</v>
      </c>
      <c r="Q41" s="195"/>
      <c r="R41" s="196">
        <f t="shared" si="70"/>
        <v>0</v>
      </c>
      <c r="S41" t="str">
        <f t="shared" si="71"/>
        <v>Quarter Finalist</v>
      </c>
      <c r="T41">
        <v>0</v>
      </c>
      <c r="V41" s="212">
        <f t="shared" si="72"/>
        <v>537</v>
      </c>
      <c r="W41" s="302" t="s">
        <v>391</v>
      </c>
      <c r="X41" s="195"/>
      <c r="Y41" s="196">
        <f t="shared" si="73"/>
        <v>0</v>
      </c>
      <c r="Z41" t="str">
        <f t="shared" si="74"/>
        <v>Semi Finalist</v>
      </c>
      <c r="AA41">
        <v>0</v>
      </c>
      <c r="AB41" s="227"/>
      <c r="AC41" s="212">
        <f t="shared" si="75"/>
        <v>203</v>
      </c>
      <c r="AD41" s="302" t="s">
        <v>391</v>
      </c>
      <c r="AE41" s="195"/>
      <c r="AF41" s="196">
        <f t="shared" si="76"/>
        <v>0</v>
      </c>
      <c r="AG41" t="str">
        <f t="shared" si="77"/>
        <v>Semi Finalist</v>
      </c>
      <c r="AH41">
        <v>0</v>
      </c>
      <c r="AI41" s="365"/>
      <c r="AJ41" s="212">
        <f t="shared" si="78"/>
        <v>193</v>
      </c>
      <c r="AK41" s="302" t="s">
        <v>391</v>
      </c>
      <c r="AL41" s="195"/>
      <c r="AM41" s="196">
        <f t="shared" si="79"/>
        <v>0</v>
      </c>
      <c r="AN41" t="str">
        <f t="shared" si="80"/>
        <v>Quarter Finalist</v>
      </c>
      <c r="AO41">
        <v>0</v>
      </c>
      <c r="AQ41" s="212">
        <f t="shared" si="81"/>
        <v>11</v>
      </c>
      <c r="AR41" s="302" t="s">
        <v>391</v>
      </c>
      <c r="AS41" s="195"/>
      <c r="AT41" s="196">
        <f t="shared" si="82"/>
        <v>0</v>
      </c>
      <c r="AU41" t="str">
        <f t="shared" si="83"/>
        <v>Quarter Finalist</v>
      </c>
      <c r="AV41">
        <v>0</v>
      </c>
      <c r="AX41" s="212">
        <f t="shared" si="84"/>
        <v>2415</v>
      </c>
      <c r="AY41" s="302" t="s">
        <v>391</v>
      </c>
      <c r="AZ41" s="195"/>
      <c r="BA41" s="196">
        <f t="shared" si="85"/>
        <v>0</v>
      </c>
      <c r="BB41" t="str">
        <f t="shared" si="86"/>
        <v>Finalist</v>
      </c>
      <c r="BC41">
        <v>0</v>
      </c>
      <c r="BE41" s="212">
        <f t="shared" si="87"/>
        <v>3944</v>
      </c>
      <c r="BF41" s="302"/>
      <c r="BG41" s="195"/>
      <c r="BH41" s="196">
        <f t="shared" si="88"/>
        <v>0</v>
      </c>
      <c r="BI41" t="str">
        <f t="shared" si="89"/>
        <v>Quarter Finalist</v>
      </c>
      <c r="BJ41">
        <v>0</v>
      </c>
    </row>
    <row r="42" spans="1:62" x14ac:dyDescent="0.25">
      <c r="A42" s="212">
        <f t="shared" si="63"/>
        <v>2383</v>
      </c>
      <c r="B42" s="302" t="s">
        <v>392</v>
      </c>
      <c r="C42" s="195"/>
      <c r="D42" s="196">
        <f t="shared" si="64"/>
        <v>0</v>
      </c>
      <c r="E42" t="str">
        <f t="shared" si="65"/>
        <v>Finalist</v>
      </c>
      <c r="F42">
        <v>0</v>
      </c>
      <c r="H42" s="212">
        <f t="shared" si="66"/>
        <v>3937</v>
      </c>
      <c r="I42" s="302" t="s">
        <v>392</v>
      </c>
      <c r="J42" s="195"/>
      <c r="K42" s="196">
        <f t="shared" si="67"/>
        <v>0</v>
      </c>
      <c r="L42" t="str">
        <f t="shared" si="68"/>
        <v>Quarter Finalist</v>
      </c>
      <c r="M42">
        <v>0</v>
      </c>
      <c r="O42" s="212">
        <f t="shared" si="69"/>
        <v>3026</v>
      </c>
      <c r="P42" s="302" t="s">
        <v>392</v>
      </c>
      <c r="Q42" s="195"/>
      <c r="R42" s="196">
        <f t="shared" si="70"/>
        <v>0</v>
      </c>
      <c r="S42" t="str">
        <f t="shared" si="71"/>
        <v>Semi Finalist</v>
      </c>
      <c r="T42">
        <v>0</v>
      </c>
      <c r="V42" s="212">
        <f t="shared" si="72"/>
        <v>3940</v>
      </c>
      <c r="W42" s="302" t="s">
        <v>392</v>
      </c>
      <c r="X42" s="195"/>
      <c r="Y42" s="196">
        <f t="shared" si="73"/>
        <v>0</v>
      </c>
      <c r="Z42" t="str">
        <f t="shared" si="74"/>
        <v>Semi Finalist</v>
      </c>
      <c r="AA42">
        <v>0</v>
      </c>
      <c r="AB42" s="227"/>
      <c r="AC42" s="212">
        <f t="shared" si="75"/>
        <v>4028</v>
      </c>
      <c r="AD42" s="302" t="s">
        <v>392</v>
      </c>
      <c r="AE42" s="195"/>
      <c r="AF42" s="196">
        <f t="shared" si="76"/>
        <v>0</v>
      </c>
      <c r="AG42" t="str">
        <f t="shared" si="77"/>
        <v>Semi Finalist</v>
      </c>
      <c r="AH42">
        <v>0</v>
      </c>
      <c r="AI42" s="365"/>
      <c r="AJ42" s="212">
        <f t="shared" si="78"/>
        <v>144</v>
      </c>
      <c r="AK42" s="302" t="s">
        <v>392</v>
      </c>
      <c r="AL42" s="195"/>
      <c r="AM42" s="196">
        <f t="shared" si="79"/>
        <v>20</v>
      </c>
      <c r="AN42" t="str">
        <f t="shared" si="80"/>
        <v>Winner</v>
      </c>
      <c r="AO42">
        <v>20</v>
      </c>
      <c r="AQ42" s="212">
        <f t="shared" si="81"/>
        <v>103</v>
      </c>
      <c r="AR42" s="302" t="s">
        <v>392</v>
      </c>
      <c r="AS42" s="195"/>
      <c r="AT42" s="196">
        <f t="shared" si="82"/>
        <v>0</v>
      </c>
      <c r="AU42" t="str">
        <f t="shared" si="83"/>
        <v>Quarter Finalist</v>
      </c>
      <c r="AV42">
        <v>0</v>
      </c>
      <c r="AX42" s="212">
        <f t="shared" si="84"/>
        <v>706</v>
      </c>
      <c r="AY42" s="302" t="s">
        <v>392</v>
      </c>
      <c r="AZ42" s="195"/>
      <c r="BA42" s="196">
        <f t="shared" si="85"/>
        <v>0</v>
      </c>
      <c r="BB42" t="str">
        <f t="shared" si="86"/>
        <v>Quarter Finalist</v>
      </c>
      <c r="BC42">
        <v>0</v>
      </c>
      <c r="BE42" s="212">
        <f t="shared" si="87"/>
        <v>5012</v>
      </c>
      <c r="BF42" s="302"/>
      <c r="BG42" s="195"/>
      <c r="BH42" s="196">
        <f t="shared" si="88"/>
        <v>0</v>
      </c>
      <c r="BI42" t="str">
        <f t="shared" si="89"/>
        <v>Winner</v>
      </c>
      <c r="BJ42">
        <v>0</v>
      </c>
    </row>
    <row r="43" spans="1:62" x14ac:dyDescent="0.25">
      <c r="A43" s="212">
        <f t="shared" si="63"/>
        <v>360</v>
      </c>
      <c r="B43" s="302" t="s">
        <v>393</v>
      </c>
      <c r="C43" s="195"/>
      <c r="D43" s="196">
        <f t="shared" si="64"/>
        <v>0</v>
      </c>
      <c r="E43" t="str">
        <f t="shared" si="65"/>
        <v>Quarter Finalist</v>
      </c>
      <c r="F43">
        <v>0</v>
      </c>
      <c r="H43" s="212">
        <f t="shared" si="66"/>
        <v>1086</v>
      </c>
      <c r="I43" s="302" t="s">
        <v>393</v>
      </c>
      <c r="J43" s="195"/>
      <c r="K43" s="196">
        <f t="shared" si="67"/>
        <v>0</v>
      </c>
      <c r="L43" t="str">
        <f t="shared" si="68"/>
        <v>Quarter Finalist</v>
      </c>
      <c r="M43">
        <v>0</v>
      </c>
      <c r="O43" s="212">
        <f t="shared" si="69"/>
        <v>3674</v>
      </c>
      <c r="P43" s="302" t="s">
        <v>393</v>
      </c>
      <c r="Q43" s="195"/>
      <c r="R43" s="196">
        <f t="shared" si="70"/>
        <v>0</v>
      </c>
      <c r="S43" t="str">
        <f t="shared" si="71"/>
        <v>Quarter Finalist</v>
      </c>
      <c r="T43">
        <v>0</v>
      </c>
      <c r="V43" s="212">
        <f t="shared" si="72"/>
        <v>4188</v>
      </c>
      <c r="W43" s="302" t="s">
        <v>393</v>
      </c>
      <c r="X43" s="195"/>
      <c r="Y43" s="196">
        <f t="shared" si="73"/>
        <v>0</v>
      </c>
      <c r="Z43" t="str">
        <f t="shared" si="74"/>
        <v>Quarter Finalist</v>
      </c>
      <c r="AA43">
        <v>0</v>
      </c>
      <c r="AB43" s="227"/>
      <c r="AC43" s="212">
        <f t="shared" si="75"/>
        <v>5659</v>
      </c>
      <c r="AD43" s="302" t="s">
        <v>393</v>
      </c>
      <c r="AE43" s="195"/>
      <c r="AF43" s="196">
        <f t="shared" si="76"/>
        <v>0</v>
      </c>
      <c r="AG43" t="str">
        <f t="shared" si="77"/>
        <v>Finalist</v>
      </c>
      <c r="AH43">
        <v>0</v>
      </c>
      <c r="AI43" s="365"/>
      <c r="AJ43" s="212">
        <f t="shared" si="78"/>
        <v>1768</v>
      </c>
      <c r="AK43" s="302" t="s">
        <v>393</v>
      </c>
      <c r="AL43" s="195"/>
      <c r="AM43" s="196">
        <f t="shared" si="79"/>
        <v>0</v>
      </c>
      <c r="AN43" t="str">
        <f t="shared" si="80"/>
        <v>Quarter Finalist</v>
      </c>
      <c r="AO43">
        <v>0</v>
      </c>
      <c r="AQ43" s="212">
        <f t="shared" si="81"/>
        <v>343</v>
      </c>
      <c r="AR43" s="302" t="s">
        <v>393</v>
      </c>
      <c r="AS43" s="195"/>
      <c r="AT43" s="196">
        <f t="shared" si="82"/>
        <v>0</v>
      </c>
      <c r="AU43" t="str">
        <f t="shared" si="83"/>
        <v>Finalist</v>
      </c>
      <c r="AV43">
        <v>0</v>
      </c>
      <c r="AX43" s="212">
        <f t="shared" si="84"/>
        <v>1311</v>
      </c>
      <c r="AY43" s="302" t="s">
        <v>393</v>
      </c>
      <c r="AZ43" s="195"/>
      <c r="BA43" s="196">
        <f t="shared" si="85"/>
        <v>0</v>
      </c>
      <c r="BB43" t="str">
        <f t="shared" si="86"/>
        <v>Semi Finalist</v>
      </c>
      <c r="BC43">
        <v>0</v>
      </c>
      <c r="BE43" s="212">
        <f t="shared" si="87"/>
        <v>1711</v>
      </c>
      <c r="BF43" s="302"/>
      <c r="BG43" s="195"/>
      <c r="BH43" s="196">
        <f t="shared" si="88"/>
        <v>0</v>
      </c>
      <c r="BI43" t="str">
        <f t="shared" si="89"/>
        <v>Quarter Finalist</v>
      </c>
      <c r="BJ43">
        <v>0</v>
      </c>
    </row>
    <row r="44" spans="1:62" x14ac:dyDescent="0.25">
      <c r="A44" s="212">
        <f t="shared" si="63"/>
        <v>4213</v>
      </c>
      <c r="B44" s="302" t="s">
        <v>394</v>
      </c>
      <c r="C44" s="195"/>
      <c r="D44" s="196">
        <f t="shared" si="64"/>
        <v>0</v>
      </c>
      <c r="E44" t="str">
        <f t="shared" si="65"/>
        <v>Quarter Finalist</v>
      </c>
      <c r="F44">
        <v>0</v>
      </c>
      <c r="H44" s="212">
        <f t="shared" si="66"/>
        <v>379</v>
      </c>
      <c r="I44" s="302" t="s">
        <v>394</v>
      </c>
      <c r="J44" s="195"/>
      <c r="K44" s="196">
        <f t="shared" si="67"/>
        <v>0</v>
      </c>
      <c r="L44" t="str">
        <f t="shared" si="68"/>
        <v>Quarter Finalist</v>
      </c>
      <c r="M44">
        <v>0</v>
      </c>
      <c r="O44" s="212">
        <f t="shared" si="69"/>
        <v>3146</v>
      </c>
      <c r="P44" s="302" t="s">
        <v>394</v>
      </c>
      <c r="Q44" s="195"/>
      <c r="R44" s="196">
        <f t="shared" si="70"/>
        <v>0</v>
      </c>
      <c r="S44" t="str">
        <f t="shared" si="71"/>
        <v>Finalist</v>
      </c>
      <c r="T44">
        <v>0</v>
      </c>
      <c r="V44" s="212">
        <f t="shared" si="72"/>
        <v>5027</v>
      </c>
      <c r="W44" s="302" t="s">
        <v>394</v>
      </c>
      <c r="X44" s="195"/>
      <c r="Y44" s="196">
        <f t="shared" si="73"/>
        <v>0</v>
      </c>
      <c r="Z44" t="str">
        <f t="shared" si="74"/>
        <v>Quarter Finalist</v>
      </c>
      <c r="AA44">
        <v>0</v>
      </c>
      <c r="AB44" s="227"/>
      <c r="AC44" s="212">
        <f t="shared" si="75"/>
        <v>5122</v>
      </c>
      <c r="AD44" s="302" t="s">
        <v>394</v>
      </c>
      <c r="AE44" s="195"/>
      <c r="AF44" s="196">
        <f t="shared" si="76"/>
        <v>0</v>
      </c>
      <c r="AG44" t="str">
        <f t="shared" si="77"/>
        <v>Quarter Finalist</v>
      </c>
      <c r="AH44">
        <v>0</v>
      </c>
      <c r="AI44" s="365"/>
      <c r="AJ44" s="212">
        <f t="shared" si="78"/>
        <v>4911</v>
      </c>
      <c r="AK44" s="302" t="s">
        <v>394</v>
      </c>
      <c r="AL44" s="195"/>
      <c r="AM44" s="196">
        <f t="shared" si="79"/>
        <v>0</v>
      </c>
      <c r="AN44" t="str">
        <f t="shared" si="80"/>
        <v>Semi Finalist</v>
      </c>
      <c r="AO44">
        <v>0</v>
      </c>
      <c r="AQ44" s="212">
        <f t="shared" si="81"/>
        <v>3735</v>
      </c>
      <c r="AR44" s="302" t="s">
        <v>394</v>
      </c>
      <c r="AS44" s="195"/>
      <c r="AT44" s="196">
        <f t="shared" si="82"/>
        <v>0</v>
      </c>
      <c r="AU44" t="str">
        <f t="shared" si="83"/>
        <v>Semi Finalist</v>
      </c>
      <c r="AV44">
        <v>0</v>
      </c>
      <c r="AX44" s="212">
        <f t="shared" si="84"/>
        <v>1403</v>
      </c>
      <c r="AY44" s="302" t="s">
        <v>394</v>
      </c>
      <c r="AZ44" s="195"/>
      <c r="BA44" s="196">
        <f t="shared" si="85"/>
        <v>0</v>
      </c>
      <c r="BB44" t="str">
        <f t="shared" si="86"/>
        <v>Quarter Finalist</v>
      </c>
      <c r="BC44">
        <v>0</v>
      </c>
      <c r="BE44" s="212">
        <f t="shared" si="87"/>
        <v>144</v>
      </c>
      <c r="BF44" s="302"/>
      <c r="BG44" s="195"/>
      <c r="BH44" s="196">
        <f t="shared" si="88"/>
        <v>0</v>
      </c>
      <c r="BI44" t="str">
        <f t="shared" si="89"/>
        <v>Quarter Finalist</v>
      </c>
      <c r="BJ44">
        <v>0</v>
      </c>
    </row>
    <row r="45" spans="1:62" x14ac:dyDescent="0.25">
      <c r="A45" s="212">
        <f t="shared" si="63"/>
        <v>3602</v>
      </c>
      <c r="B45" s="302" t="s">
        <v>395</v>
      </c>
      <c r="C45" s="195"/>
      <c r="D45" s="196">
        <f t="shared" si="64"/>
        <v>0</v>
      </c>
      <c r="E45" t="str">
        <f t="shared" si="65"/>
        <v>Quarter Finalist</v>
      </c>
      <c r="F45">
        <v>0</v>
      </c>
      <c r="H45" s="212">
        <f t="shared" si="66"/>
        <v>948</v>
      </c>
      <c r="I45" s="302" t="s">
        <v>395</v>
      </c>
      <c r="J45" s="195"/>
      <c r="K45" s="196">
        <f t="shared" si="67"/>
        <v>10</v>
      </c>
      <c r="L45" t="str">
        <f t="shared" si="68"/>
        <v>Semi Finalist</v>
      </c>
      <c r="M45">
        <v>10</v>
      </c>
      <c r="O45" s="212">
        <f t="shared" si="69"/>
        <v>245</v>
      </c>
      <c r="P45" s="302" t="s">
        <v>395</v>
      </c>
      <c r="Q45" s="195"/>
      <c r="R45" s="196">
        <f t="shared" si="70"/>
        <v>0</v>
      </c>
      <c r="S45" t="str">
        <f t="shared" si="71"/>
        <v>Quarter Finalist</v>
      </c>
      <c r="T45">
        <v>0</v>
      </c>
      <c r="V45" s="212">
        <f t="shared" si="72"/>
        <v>2607</v>
      </c>
      <c r="W45" s="302" t="s">
        <v>395</v>
      </c>
      <c r="X45" s="195"/>
      <c r="Y45" s="196">
        <f t="shared" si="73"/>
        <v>0</v>
      </c>
      <c r="Z45" t="str">
        <f t="shared" si="74"/>
        <v>Quarter Finalist</v>
      </c>
      <c r="AA45">
        <v>0</v>
      </c>
      <c r="AB45" s="227"/>
      <c r="AC45" s="212">
        <f t="shared" si="75"/>
        <v>1511</v>
      </c>
      <c r="AD45" s="302" t="s">
        <v>395</v>
      </c>
      <c r="AE45" s="195"/>
      <c r="AF45" s="196">
        <f t="shared" si="76"/>
        <v>0</v>
      </c>
      <c r="AG45" t="str">
        <f t="shared" si="77"/>
        <v>Quarter Finalist</v>
      </c>
      <c r="AH45">
        <v>0</v>
      </c>
      <c r="AI45" s="365"/>
      <c r="AJ45" s="212">
        <f t="shared" si="78"/>
        <v>1425</v>
      </c>
      <c r="AK45" s="302" t="s">
        <v>395</v>
      </c>
      <c r="AL45" s="195"/>
      <c r="AM45" s="196">
        <f t="shared" si="79"/>
        <v>0</v>
      </c>
      <c r="AN45" t="str">
        <f t="shared" si="80"/>
        <v>Finalist</v>
      </c>
      <c r="AO45">
        <v>0</v>
      </c>
      <c r="AQ45" s="212">
        <f t="shared" si="81"/>
        <v>1124</v>
      </c>
      <c r="AR45" s="302" t="s">
        <v>395</v>
      </c>
      <c r="AS45" s="195"/>
      <c r="AT45" s="196">
        <f t="shared" si="82"/>
        <v>0</v>
      </c>
      <c r="AU45" t="str">
        <f t="shared" si="83"/>
        <v>Quarter Finalist</v>
      </c>
      <c r="AV45">
        <v>0</v>
      </c>
      <c r="AX45" s="212">
        <f t="shared" si="84"/>
        <v>3656</v>
      </c>
      <c r="AY45" s="302" t="s">
        <v>395</v>
      </c>
      <c r="AZ45" s="195"/>
      <c r="BA45" s="196">
        <f t="shared" si="85"/>
        <v>0</v>
      </c>
      <c r="BB45" t="str">
        <f t="shared" si="86"/>
        <v>Quarter Finalist</v>
      </c>
      <c r="BC45">
        <v>0</v>
      </c>
      <c r="BE45" s="212">
        <f t="shared" si="87"/>
        <v>2512</v>
      </c>
      <c r="BF45" s="302"/>
      <c r="BG45" s="195"/>
      <c r="BH45" s="196">
        <f t="shared" si="88"/>
        <v>20</v>
      </c>
      <c r="BI45" t="str">
        <f t="shared" si="89"/>
        <v>Finalist</v>
      </c>
      <c r="BJ45">
        <v>20</v>
      </c>
    </row>
    <row r="46" spans="1:62" ht="13" thickBot="1" x14ac:dyDescent="0.3">
      <c r="A46" s="213">
        <f t="shared" si="63"/>
        <v>5571</v>
      </c>
      <c r="B46" s="232" t="s">
        <v>396</v>
      </c>
      <c r="C46" s="200"/>
      <c r="D46" s="201">
        <f t="shared" si="64"/>
        <v>0</v>
      </c>
      <c r="E46" t="str">
        <f t="shared" si="65"/>
        <v>Semi Finalist</v>
      </c>
      <c r="F46">
        <v>0</v>
      </c>
      <c r="H46" s="213">
        <f t="shared" si="66"/>
        <v>4061</v>
      </c>
      <c r="I46" s="232" t="s">
        <v>396</v>
      </c>
      <c r="J46" s="200"/>
      <c r="K46" s="201">
        <f t="shared" si="67"/>
        <v>10</v>
      </c>
      <c r="L46" t="str">
        <f t="shared" si="68"/>
        <v>Semi Finalist</v>
      </c>
      <c r="M46">
        <v>10</v>
      </c>
      <c r="O46" s="213">
        <f t="shared" si="69"/>
        <v>1189</v>
      </c>
      <c r="P46" s="232" t="s">
        <v>396</v>
      </c>
      <c r="Q46" s="200"/>
      <c r="R46" s="201">
        <f t="shared" si="70"/>
        <v>0</v>
      </c>
      <c r="S46" t="str">
        <f t="shared" si="71"/>
        <v>Quarter Finalist</v>
      </c>
      <c r="T46">
        <v>0</v>
      </c>
      <c r="V46" s="213">
        <f t="shared" si="72"/>
        <v>4954</v>
      </c>
      <c r="W46" s="232" t="s">
        <v>396</v>
      </c>
      <c r="X46" s="200"/>
      <c r="Y46" s="201">
        <f t="shared" si="73"/>
        <v>0</v>
      </c>
      <c r="Z46" t="str">
        <f t="shared" si="74"/>
        <v>Quarter Finalist</v>
      </c>
      <c r="AA46">
        <v>0</v>
      </c>
      <c r="AB46" s="227"/>
      <c r="AC46" s="213">
        <f t="shared" si="75"/>
        <v>375</v>
      </c>
      <c r="AD46" s="232" t="s">
        <v>396</v>
      </c>
      <c r="AE46" s="200"/>
      <c r="AF46" s="201">
        <f t="shared" si="76"/>
        <v>0</v>
      </c>
      <c r="AG46" t="str">
        <f t="shared" si="77"/>
        <v>Quarter Finalist</v>
      </c>
      <c r="AH46">
        <v>0</v>
      </c>
      <c r="AI46" s="365"/>
      <c r="AJ46" s="213">
        <f t="shared" si="78"/>
        <v>172</v>
      </c>
      <c r="AK46" s="232" t="s">
        <v>396</v>
      </c>
      <c r="AL46" s="200"/>
      <c r="AM46" s="201">
        <f t="shared" si="79"/>
        <v>0</v>
      </c>
      <c r="AN46" t="str">
        <f t="shared" si="80"/>
        <v>Quarter Finalist</v>
      </c>
      <c r="AO46">
        <v>0</v>
      </c>
      <c r="AQ46" s="213">
        <f t="shared" si="81"/>
        <v>4130</v>
      </c>
      <c r="AR46" s="232" t="s">
        <v>396</v>
      </c>
      <c r="AS46" s="200"/>
      <c r="AT46" s="201">
        <f t="shared" si="82"/>
        <v>0</v>
      </c>
      <c r="AU46" t="str">
        <f t="shared" si="83"/>
        <v>Quarter Finalist</v>
      </c>
      <c r="AV46">
        <v>0</v>
      </c>
      <c r="AX46" s="213">
        <f t="shared" si="84"/>
        <v>1502</v>
      </c>
      <c r="AY46" s="232" t="s">
        <v>396</v>
      </c>
      <c r="AZ46" s="200"/>
      <c r="BA46" s="201">
        <f t="shared" si="85"/>
        <v>0</v>
      </c>
      <c r="BB46" t="str">
        <f t="shared" si="86"/>
        <v>Quarter Finalist</v>
      </c>
      <c r="BC46">
        <v>0</v>
      </c>
      <c r="BE46" s="213">
        <f t="shared" si="87"/>
        <v>2526</v>
      </c>
      <c r="BF46" s="232"/>
      <c r="BG46" s="200"/>
      <c r="BH46" s="201">
        <f t="shared" si="88"/>
        <v>0</v>
      </c>
      <c r="BI46" t="str">
        <f t="shared" si="89"/>
        <v>Quarter Finalist</v>
      </c>
      <c r="BJ46">
        <v>0</v>
      </c>
    </row>
    <row r="47" spans="1:62" ht="13" x14ac:dyDescent="0.3">
      <c r="C47" s="231">
        <f>SUM(C15:C46)</f>
        <v>236</v>
      </c>
      <c r="D47" s="231">
        <f>SUM(D15:D46)</f>
        <v>210</v>
      </c>
      <c r="E47" s="116"/>
      <c r="F47" s="101">
        <f>SUM(F15:F46)</f>
        <v>0</v>
      </c>
      <c r="J47" s="231">
        <f>SUM(J15:J46)</f>
        <v>236</v>
      </c>
      <c r="K47" s="231">
        <f>SUM(K15:K46)</f>
        <v>210</v>
      </c>
      <c r="L47" s="116"/>
      <c r="Q47" s="231">
        <f>SUM(Q15:Q46)</f>
        <v>236</v>
      </c>
      <c r="R47" s="231">
        <f>SUM(R15:R46)</f>
        <v>210</v>
      </c>
      <c r="S47" s="116"/>
      <c r="X47" s="231">
        <f>SUM(X15:X46)</f>
        <v>236</v>
      </c>
      <c r="Y47" s="231">
        <f>SUM(Y15:Y46)</f>
        <v>210</v>
      </c>
      <c r="Z47" s="116"/>
      <c r="AB47" s="227"/>
      <c r="AE47" s="231">
        <f>SUM(AE15:AE46)</f>
        <v>236</v>
      </c>
      <c r="AF47" s="231">
        <f>SUM(AF15:AF46)</f>
        <v>210</v>
      </c>
      <c r="AG47" s="116"/>
      <c r="AI47" s="365"/>
      <c r="AL47" s="231">
        <f>SUM(AL15:AL46)</f>
        <v>236</v>
      </c>
      <c r="AM47" s="231">
        <f>SUM(AM15:AM46)</f>
        <v>210</v>
      </c>
      <c r="AN47" s="116"/>
      <c r="AS47" s="231">
        <f>SUM(AS15:AS46)</f>
        <v>236</v>
      </c>
      <c r="AT47" s="231">
        <f>SUM(AT15:AT46)</f>
        <v>210</v>
      </c>
      <c r="AU47" s="116"/>
      <c r="AZ47" s="231">
        <f>SUM(AZ15:AZ46)</f>
        <v>236</v>
      </c>
      <c r="BA47" s="231">
        <f>SUM(BA15:BA46)</f>
        <v>210</v>
      </c>
      <c r="BB47" s="116"/>
      <c r="BG47" s="231">
        <f>SUM(BG15:BG46)</f>
        <v>0</v>
      </c>
      <c r="BH47" s="231">
        <f>SUM(BH15:BH46)</f>
        <v>210</v>
      </c>
      <c r="BI47" s="116"/>
    </row>
    <row r="50" spans="1:32" x14ac:dyDescent="0.25">
      <c r="D50" s="155" t="s">
        <v>36</v>
      </c>
      <c r="E50">
        <f>SUM(E52:E307)</f>
        <v>1890</v>
      </c>
      <c r="G50" s="155"/>
    </row>
    <row r="51" spans="1:32" ht="26.5" thickBot="1" x14ac:dyDescent="0.35">
      <c r="A51" s="237" t="s">
        <v>302</v>
      </c>
      <c r="B51" s="155" t="s">
        <v>303</v>
      </c>
      <c r="C51" s="155" t="s">
        <v>304</v>
      </c>
      <c r="D51" s="149">
        <f>SUM(D52:D307)</f>
        <v>210</v>
      </c>
      <c r="E51" s="484" t="s">
        <v>431</v>
      </c>
      <c r="F51" s="484"/>
    </row>
    <row r="52" spans="1:32" x14ac:dyDescent="0.25">
      <c r="A52" s="211">
        <v>1</v>
      </c>
      <c r="B52" s="451"/>
      <c r="C52" s="454">
        <v>5</v>
      </c>
      <c r="D52" s="1">
        <f>IFERROR(INDEX(BH$15:BH$46,MATCH(A52,BE$15:BE$46,0)),0)</f>
        <v>0</v>
      </c>
      <c r="E52" s="2">
        <f>SUM(D52+C52,F52)</f>
        <v>5</v>
      </c>
      <c r="F52" s="1"/>
      <c r="I52">
        <v>1</v>
      </c>
      <c r="J52" t="s">
        <v>5</v>
      </c>
      <c r="M52">
        <v>1</v>
      </c>
      <c r="N52" t="s">
        <v>5</v>
      </c>
      <c r="Q52">
        <v>20</v>
      </c>
      <c r="R52" t="s">
        <v>11</v>
      </c>
      <c r="T52">
        <v>20</v>
      </c>
      <c r="U52" t="s">
        <v>11</v>
      </c>
      <c r="W52" s="98">
        <v>118</v>
      </c>
      <c r="X52" t="s">
        <v>11</v>
      </c>
      <c r="AA52" s="98">
        <v>118</v>
      </c>
      <c r="AB52" t="s">
        <v>11</v>
      </c>
      <c r="AE52" s="98">
        <v>118</v>
      </c>
      <c r="AF52" t="s">
        <v>11</v>
      </c>
    </row>
    <row r="53" spans="1:32" x14ac:dyDescent="0.25">
      <c r="A53" s="212">
        <v>11</v>
      </c>
      <c r="B53" s="408"/>
      <c r="C53" s="447">
        <v>0</v>
      </c>
      <c r="D53" s="1">
        <f t="shared" ref="D53:D116" si="90">IFERROR(INDEX(BH$15:BH$46,MATCH(A53,BE$15:BE$46,0)),0)</f>
        <v>0</v>
      </c>
      <c r="E53" s="2">
        <f t="shared" ref="E53:E116" si="91">SUM(D53+C53,F53)</f>
        <v>0</v>
      </c>
      <c r="F53" s="1"/>
      <c r="I53">
        <v>11</v>
      </c>
      <c r="J53" t="s">
        <v>7</v>
      </c>
      <c r="M53">
        <v>16</v>
      </c>
      <c r="N53" t="s">
        <v>5</v>
      </c>
      <c r="Q53">
        <v>27</v>
      </c>
      <c r="R53" t="s">
        <v>6</v>
      </c>
      <c r="T53">
        <v>118</v>
      </c>
      <c r="U53" t="s">
        <v>11</v>
      </c>
      <c r="W53" s="195">
        <v>148</v>
      </c>
      <c r="X53" t="s">
        <v>11</v>
      </c>
      <c r="AA53" s="98">
        <v>987</v>
      </c>
      <c r="AB53" t="s">
        <v>11</v>
      </c>
      <c r="AE53" s="98">
        <v>1678</v>
      </c>
      <c r="AF53" t="s">
        <v>11</v>
      </c>
    </row>
    <row r="54" spans="1:32" x14ac:dyDescent="0.25">
      <c r="A54" s="212">
        <v>16</v>
      </c>
      <c r="B54" s="408">
        <v>14</v>
      </c>
      <c r="C54" s="447">
        <v>10</v>
      </c>
      <c r="D54" s="1">
        <f t="shared" si="90"/>
        <v>0</v>
      </c>
      <c r="E54" s="2">
        <f t="shared" si="91"/>
        <v>10</v>
      </c>
      <c r="F54" s="1"/>
      <c r="I54">
        <v>16</v>
      </c>
      <c r="J54" t="s">
        <v>5</v>
      </c>
      <c r="M54">
        <v>20</v>
      </c>
      <c r="N54" t="s">
        <v>11</v>
      </c>
      <c r="Q54">
        <v>67</v>
      </c>
      <c r="R54" t="s">
        <v>6</v>
      </c>
      <c r="T54">
        <v>144</v>
      </c>
      <c r="U54" t="s">
        <v>11</v>
      </c>
      <c r="W54" s="195">
        <v>900</v>
      </c>
      <c r="X54" t="s">
        <v>11</v>
      </c>
      <c r="AA54" s="151">
        <v>1671</v>
      </c>
      <c r="AB54" t="s">
        <v>11</v>
      </c>
      <c r="AE54" s="151">
        <v>1671</v>
      </c>
      <c r="AF54" t="s">
        <v>11</v>
      </c>
    </row>
    <row r="55" spans="1:32" x14ac:dyDescent="0.25">
      <c r="A55" s="212">
        <v>20</v>
      </c>
      <c r="B55" s="408">
        <v>2</v>
      </c>
      <c r="C55" s="447">
        <v>15</v>
      </c>
      <c r="D55" s="1">
        <f t="shared" si="90"/>
        <v>0</v>
      </c>
      <c r="E55" s="2">
        <f t="shared" si="91"/>
        <v>15</v>
      </c>
      <c r="F55" s="1"/>
      <c r="I55">
        <v>20</v>
      </c>
      <c r="J55" t="s">
        <v>11</v>
      </c>
      <c r="M55">
        <v>27</v>
      </c>
      <c r="N55" t="s">
        <v>6</v>
      </c>
      <c r="Q55">
        <v>118</v>
      </c>
      <c r="R55" t="s">
        <v>11</v>
      </c>
      <c r="T55">
        <v>148</v>
      </c>
      <c r="U55" t="s">
        <v>11</v>
      </c>
      <c r="W55" s="98">
        <v>987</v>
      </c>
      <c r="X55" t="s">
        <v>11</v>
      </c>
      <c r="AA55" s="98">
        <v>1678</v>
      </c>
      <c r="AB55" t="s">
        <v>11</v>
      </c>
      <c r="AE55" s="98">
        <v>5012</v>
      </c>
      <c r="AF55" t="s">
        <v>11</v>
      </c>
    </row>
    <row r="56" spans="1:32" x14ac:dyDescent="0.25">
      <c r="A56" s="212">
        <v>27</v>
      </c>
      <c r="B56" s="408">
        <v>11</v>
      </c>
      <c r="C56" s="446">
        <v>20</v>
      </c>
      <c r="D56" s="1">
        <f t="shared" si="90"/>
        <v>0</v>
      </c>
      <c r="E56" s="2">
        <f t="shared" si="91"/>
        <v>20</v>
      </c>
      <c r="F56" s="1"/>
      <c r="I56">
        <v>27</v>
      </c>
      <c r="J56" t="s">
        <v>6</v>
      </c>
      <c r="M56">
        <v>33</v>
      </c>
      <c r="N56" t="s">
        <v>5</v>
      </c>
      <c r="Q56">
        <v>125</v>
      </c>
      <c r="R56" t="s">
        <v>6</v>
      </c>
      <c r="S56" s="155"/>
      <c r="T56">
        <v>330</v>
      </c>
      <c r="U56" t="s">
        <v>11</v>
      </c>
      <c r="W56" s="98">
        <v>1023</v>
      </c>
      <c r="X56" t="s">
        <v>11</v>
      </c>
      <c r="AA56" s="98">
        <v>2512</v>
      </c>
      <c r="AB56" t="s">
        <v>11</v>
      </c>
    </row>
    <row r="57" spans="1:32" x14ac:dyDescent="0.25">
      <c r="A57" s="212">
        <v>33</v>
      </c>
      <c r="B57" s="408">
        <v>15</v>
      </c>
      <c r="C57" s="446">
        <v>10</v>
      </c>
      <c r="D57" s="1">
        <f t="shared" si="90"/>
        <v>0</v>
      </c>
      <c r="E57" s="2">
        <f t="shared" si="91"/>
        <v>10</v>
      </c>
      <c r="F57" s="1"/>
      <c r="I57">
        <v>33</v>
      </c>
      <c r="J57" t="s">
        <v>5</v>
      </c>
      <c r="M57">
        <v>66</v>
      </c>
      <c r="N57" t="s">
        <v>5</v>
      </c>
      <c r="Q57">
        <v>144</v>
      </c>
      <c r="R57" t="s">
        <v>11</v>
      </c>
      <c r="T57">
        <v>337</v>
      </c>
      <c r="U57" t="s">
        <v>11</v>
      </c>
      <c r="W57" s="98">
        <v>1089</v>
      </c>
      <c r="X57" t="s">
        <v>11</v>
      </c>
      <c r="AA57" s="98">
        <v>2826</v>
      </c>
      <c r="AB57" t="s">
        <v>11</v>
      </c>
    </row>
    <row r="58" spans="1:32" x14ac:dyDescent="0.25">
      <c r="A58" s="212">
        <v>48</v>
      </c>
      <c r="B58" s="408">
        <v>6</v>
      </c>
      <c r="C58" s="446">
        <v>0</v>
      </c>
      <c r="D58" s="1">
        <f t="shared" si="90"/>
        <v>0</v>
      </c>
      <c r="E58" s="2">
        <f t="shared" si="91"/>
        <v>0</v>
      </c>
      <c r="F58" s="1"/>
      <c r="I58">
        <v>48</v>
      </c>
      <c r="J58" t="s">
        <v>7</v>
      </c>
      <c r="M58">
        <v>67</v>
      </c>
      <c r="N58" t="s">
        <v>6</v>
      </c>
      <c r="Q58">
        <v>148</v>
      </c>
      <c r="R58" t="s">
        <v>11</v>
      </c>
      <c r="T58">
        <v>359</v>
      </c>
      <c r="U58" t="s">
        <v>11</v>
      </c>
      <c r="W58" s="195">
        <v>1114</v>
      </c>
      <c r="X58" t="s">
        <v>11</v>
      </c>
      <c r="AA58" s="151">
        <v>4265</v>
      </c>
      <c r="AB58" t="s">
        <v>11</v>
      </c>
    </row>
    <row r="59" spans="1:32" x14ac:dyDescent="0.25">
      <c r="A59" s="212">
        <v>51</v>
      </c>
      <c r="B59" s="408">
        <v>2</v>
      </c>
      <c r="C59" s="447">
        <v>0</v>
      </c>
      <c r="D59" s="1">
        <f t="shared" si="90"/>
        <v>0</v>
      </c>
      <c r="E59" s="2">
        <f t="shared" si="91"/>
        <v>0</v>
      </c>
      <c r="F59" s="1"/>
      <c r="I59">
        <v>51</v>
      </c>
      <c r="J59" t="s">
        <v>7</v>
      </c>
      <c r="M59">
        <v>70</v>
      </c>
      <c r="N59" t="s">
        <v>5</v>
      </c>
      <c r="Q59">
        <v>195</v>
      </c>
      <c r="R59" t="s">
        <v>6</v>
      </c>
      <c r="T59">
        <v>368</v>
      </c>
      <c r="U59" t="s">
        <v>11</v>
      </c>
      <c r="W59" s="151">
        <v>1671</v>
      </c>
      <c r="X59" t="s">
        <v>11</v>
      </c>
      <c r="AA59" s="98">
        <v>5012</v>
      </c>
      <c r="AB59" t="s">
        <v>11</v>
      </c>
    </row>
    <row r="60" spans="1:32" x14ac:dyDescent="0.25">
      <c r="A60" s="212">
        <v>60</v>
      </c>
      <c r="B60" s="408">
        <v>7</v>
      </c>
      <c r="C60" s="447">
        <v>0</v>
      </c>
      <c r="D60" s="1">
        <f t="shared" si="90"/>
        <v>0</v>
      </c>
      <c r="E60" s="2">
        <f t="shared" si="91"/>
        <v>0</v>
      </c>
      <c r="F60" s="1"/>
      <c r="I60">
        <v>60</v>
      </c>
      <c r="J60" t="s">
        <v>7</v>
      </c>
      <c r="M60">
        <v>85</v>
      </c>
      <c r="N60" t="s">
        <v>5</v>
      </c>
      <c r="Q60">
        <v>217</v>
      </c>
      <c r="R60" t="s">
        <v>6</v>
      </c>
      <c r="T60">
        <v>492</v>
      </c>
      <c r="U60" t="s">
        <v>11</v>
      </c>
      <c r="W60" s="98">
        <v>1678</v>
      </c>
      <c r="X60" t="s">
        <v>11</v>
      </c>
    </row>
    <row r="61" spans="1:32" x14ac:dyDescent="0.25">
      <c r="A61" s="212">
        <v>66</v>
      </c>
      <c r="B61" s="408">
        <v>11</v>
      </c>
      <c r="C61" s="447">
        <v>10</v>
      </c>
      <c r="D61" s="1">
        <f t="shared" si="90"/>
        <v>0</v>
      </c>
      <c r="E61" s="2">
        <f t="shared" si="91"/>
        <v>10</v>
      </c>
      <c r="F61" s="1"/>
      <c r="I61">
        <v>66</v>
      </c>
      <c r="J61" t="s">
        <v>5</v>
      </c>
      <c r="M61">
        <v>118</v>
      </c>
      <c r="N61" t="s">
        <v>11</v>
      </c>
      <c r="Q61">
        <v>225</v>
      </c>
      <c r="R61" t="s">
        <v>6</v>
      </c>
      <c r="T61">
        <v>900</v>
      </c>
      <c r="U61" t="s">
        <v>11</v>
      </c>
      <c r="W61" s="195">
        <v>1923</v>
      </c>
      <c r="X61" t="s">
        <v>11</v>
      </c>
    </row>
    <row r="62" spans="1:32" x14ac:dyDescent="0.25">
      <c r="A62" s="212">
        <v>67</v>
      </c>
      <c r="B62" s="408">
        <v>12</v>
      </c>
      <c r="C62" s="447">
        <v>20</v>
      </c>
      <c r="D62" s="1">
        <f t="shared" si="90"/>
        <v>0</v>
      </c>
      <c r="E62" s="2">
        <f t="shared" si="91"/>
        <v>20</v>
      </c>
      <c r="F62" s="1"/>
      <c r="I62">
        <v>67</v>
      </c>
      <c r="J62" t="s">
        <v>6</v>
      </c>
      <c r="M62">
        <v>125</v>
      </c>
      <c r="N62" t="s">
        <v>6</v>
      </c>
      <c r="Q62">
        <v>233</v>
      </c>
      <c r="R62" t="s">
        <v>6</v>
      </c>
      <c r="T62">
        <v>987</v>
      </c>
      <c r="U62" t="s">
        <v>11</v>
      </c>
      <c r="W62" s="98">
        <v>2338</v>
      </c>
      <c r="X62" t="s">
        <v>11</v>
      </c>
    </row>
    <row r="63" spans="1:32" x14ac:dyDescent="0.25">
      <c r="A63" s="212">
        <v>68</v>
      </c>
      <c r="B63" s="408">
        <v>15</v>
      </c>
      <c r="C63" s="446">
        <v>0</v>
      </c>
      <c r="D63" s="1">
        <f t="shared" si="90"/>
        <v>0</v>
      </c>
      <c r="E63" s="2">
        <f t="shared" si="91"/>
        <v>0</v>
      </c>
      <c r="F63" s="1"/>
      <c r="I63">
        <v>68</v>
      </c>
      <c r="J63" t="s">
        <v>7</v>
      </c>
      <c r="M63">
        <v>144</v>
      </c>
      <c r="N63" t="s">
        <v>11</v>
      </c>
      <c r="Q63">
        <v>330</v>
      </c>
      <c r="R63" t="s">
        <v>11</v>
      </c>
      <c r="T63">
        <v>1023</v>
      </c>
      <c r="U63" t="s">
        <v>11</v>
      </c>
      <c r="W63" s="98">
        <v>2512</v>
      </c>
      <c r="X63" t="s">
        <v>11</v>
      </c>
    </row>
    <row r="64" spans="1:32" x14ac:dyDescent="0.25">
      <c r="A64" s="212">
        <v>70</v>
      </c>
      <c r="B64" s="408">
        <v>10</v>
      </c>
      <c r="C64" s="446">
        <v>10</v>
      </c>
      <c r="D64" s="1">
        <f t="shared" si="90"/>
        <v>0</v>
      </c>
      <c r="E64" s="2">
        <f t="shared" si="91"/>
        <v>10</v>
      </c>
      <c r="F64" s="1"/>
      <c r="I64">
        <v>70</v>
      </c>
      <c r="J64" t="s">
        <v>5</v>
      </c>
      <c r="M64">
        <v>148</v>
      </c>
      <c r="N64" t="s">
        <v>11</v>
      </c>
      <c r="Q64">
        <v>337</v>
      </c>
      <c r="R64" t="s">
        <v>11</v>
      </c>
      <c r="S64" s="155"/>
      <c r="T64">
        <v>1089</v>
      </c>
      <c r="U64" t="s">
        <v>11</v>
      </c>
      <c r="W64" s="98">
        <v>2826</v>
      </c>
      <c r="X64" t="s">
        <v>11</v>
      </c>
    </row>
    <row r="65" spans="1:30" x14ac:dyDescent="0.25">
      <c r="A65" s="212">
        <v>78</v>
      </c>
      <c r="B65" s="408">
        <v>7</v>
      </c>
      <c r="C65" s="446">
        <v>0</v>
      </c>
      <c r="D65" s="1">
        <f t="shared" si="90"/>
        <v>0</v>
      </c>
      <c r="E65" s="2">
        <f t="shared" si="91"/>
        <v>0</v>
      </c>
      <c r="F65" s="1"/>
      <c r="I65">
        <v>78</v>
      </c>
      <c r="J65" t="s">
        <v>7</v>
      </c>
      <c r="M65">
        <v>188</v>
      </c>
      <c r="N65" t="s">
        <v>5</v>
      </c>
      <c r="Q65">
        <v>343</v>
      </c>
      <c r="R65" t="s">
        <v>6</v>
      </c>
      <c r="T65">
        <v>1114</v>
      </c>
      <c r="U65" t="s">
        <v>11</v>
      </c>
      <c r="W65" s="151">
        <v>3996</v>
      </c>
      <c r="X65" t="s">
        <v>11</v>
      </c>
    </row>
    <row r="66" spans="1:30" x14ac:dyDescent="0.25">
      <c r="A66" s="212">
        <v>85</v>
      </c>
      <c r="B66" s="408">
        <v>14</v>
      </c>
      <c r="C66" s="446">
        <v>10</v>
      </c>
      <c r="D66" s="1">
        <f t="shared" si="90"/>
        <v>0</v>
      </c>
      <c r="E66" s="2">
        <f t="shared" si="91"/>
        <v>10</v>
      </c>
      <c r="F66" s="1"/>
      <c r="I66">
        <v>85</v>
      </c>
      <c r="J66" t="s">
        <v>5</v>
      </c>
      <c r="M66">
        <v>193</v>
      </c>
      <c r="N66" t="s">
        <v>5</v>
      </c>
      <c r="Q66">
        <v>359</v>
      </c>
      <c r="R66" t="s">
        <v>11</v>
      </c>
      <c r="T66">
        <v>1255</v>
      </c>
      <c r="U66" t="s">
        <v>11</v>
      </c>
      <c r="W66" s="151">
        <v>4265</v>
      </c>
      <c r="X66" t="s">
        <v>11</v>
      </c>
      <c r="AA66" s="98"/>
      <c r="AB66" s="98"/>
      <c r="AC66" s="151"/>
      <c r="AD66" s="98"/>
    </row>
    <row r="67" spans="1:30" x14ac:dyDescent="0.25">
      <c r="A67" s="212">
        <v>103</v>
      </c>
      <c r="B67" s="408"/>
      <c r="C67" s="447">
        <v>0</v>
      </c>
      <c r="D67" s="1">
        <f t="shared" si="90"/>
        <v>0</v>
      </c>
      <c r="E67" s="2">
        <f t="shared" si="91"/>
        <v>0</v>
      </c>
      <c r="F67" s="1"/>
      <c r="I67">
        <v>103</v>
      </c>
      <c r="J67" t="s">
        <v>7</v>
      </c>
      <c r="M67">
        <v>195</v>
      </c>
      <c r="N67" t="s">
        <v>6</v>
      </c>
      <c r="Q67">
        <v>368</v>
      </c>
      <c r="R67" t="s">
        <v>11</v>
      </c>
      <c r="T67">
        <v>1325</v>
      </c>
      <c r="U67" t="s">
        <v>11</v>
      </c>
      <c r="W67" s="98">
        <v>5012</v>
      </c>
      <c r="X67" t="s">
        <v>11</v>
      </c>
      <c r="AA67" s="195"/>
      <c r="AB67" s="195"/>
      <c r="AC67" s="195"/>
      <c r="AD67" s="195"/>
    </row>
    <row r="68" spans="1:30" x14ac:dyDescent="0.25">
      <c r="A68" s="212">
        <v>107</v>
      </c>
      <c r="B68" s="408">
        <v>15</v>
      </c>
      <c r="C68" s="447">
        <v>0</v>
      </c>
      <c r="D68" s="1">
        <f t="shared" si="90"/>
        <v>0</v>
      </c>
      <c r="E68" s="2">
        <f t="shared" si="91"/>
        <v>0</v>
      </c>
      <c r="F68" s="1"/>
      <c r="I68">
        <v>107</v>
      </c>
      <c r="J68" t="s">
        <v>7</v>
      </c>
      <c r="M68">
        <v>203</v>
      </c>
      <c r="N68" t="s">
        <v>5</v>
      </c>
      <c r="Q68">
        <v>384</v>
      </c>
      <c r="R68" t="s">
        <v>6</v>
      </c>
      <c r="T68">
        <v>1671</v>
      </c>
      <c r="U68" t="s">
        <v>11</v>
      </c>
      <c r="AA68" s="195"/>
      <c r="AB68" s="195"/>
      <c r="AC68" s="195"/>
      <c r="AD68" s="195"/>
    </row>
    <row r="69" spans="1:30" x14ac:dyDescent="0.25">
      <c r="A69" s="131">
        <v>111</v>
      </c>
      <c r="B69" s="408">
        <v>12</v>
      </c>
      <c r="C69" s="446">
        <v>0</v>
      </c>
      <c r="D69" s="1">
        <f t="shared" si="90"/>
        <v>0</v>
      </c>
      <c r="E69" s="2">
        <f t="shared" si="91"/>
        <v>0</v>
      </c>
      <c r="F69" s="1"/>
      <c r="I69">
        <v>111</v>
      </c>
      <c r="J69" t="s">
        <v>7</v>
      </c>
      <c r="M69">
        <v>217</v>
      </c>
      <c r="N69" t="s">
        <v>6</v>
      </c>
      <c r="Q69">
        <v>492</v>
      </c>
      <c r="R69" t="s">
        <v>11</v>
      </c>
      <c r="T69">
        <v>1678</v>
      </c>
      <c r="U69" t="s">
        <v>11</v>
      </c>
      <c r="AA69" s="98"/>
      <c r="AB69" s="98"/>
      <c r="AC69" s="151"/>
      <c r="AD69" s="98"/>
    </row>
    <row r="70" spans="1:30" x14ac:dyDescent="0.25">
      <c r="A70" s="212">
        <v>118</v>
      </c>
      <c r="B70" s="408">
        <v>16</v>
      </c>
      <c r="C70" s="446">
        <v>30</v>
      </c>
      <c r="D70" s="1">
        <f t="shared" si="90"/>
        <v>30</v>
      </c>
      <c r="E70" s="2">
        <f t="shared" si="91"/>
        <v>60</v>
      </c>
      <c r="F70" s="1"/>
      <c r="I70">
        <v>118</v>
      </c>
      <c r="J70" t="s">
        <v>11</v>
      </c>
      <c r="M70">
        <v>225</v>
      </c>
      <c r="N70" t="s">
        <v>6</v>
      </c>
      <c r="Q70">
        <v>900</v>
      </c>
      <c r="R70" t="s">
        <v>11</v>
      </c>
      <c r="T70">
        <v>1711</v>
      </c>
      <c r="U70" t="s">
        <v>11</v>
      </c>
      <c r="AA70" s="98"/>
      <c r="AB70" s="98"/>
      <c r="AC70" s="98"/>
      <c r="AD70" s="98"/>
    </row>
    <row r="71" spans="1:30" x14ac:dyDescent="0.25">
      <c r="A71" s="131">
        <v>125</v>
      </c>
      <c r="B71" s="408">
        <v>5</v>
      </c>
      <c r="C71" s="446">
        <v>20</v>
      </c>
      <c r="D71" s="1">
        <f t="shared" si="90"/>
        <v>0</v>
      </c>
      <c r="E71" s="2">
        <f t="shared" si="91"/>
        <v>20</v>
      </c>
      <c r="F71" s="1"/>
      <c r="I71">
        <v>125</v>
      </c>
      <c r="J71" t="s">
        <v>6</v>
      </c>
      <c r="M71">
        <v>233</v>
      </c>
      <c r="N71" t="s">
        <v>6</v>
      </c>
      <c r="Q71">
        <v>987</v>
      </c>
      <c r="R71" t="s">
        <v>11</v>
      </c>
      <c r="T71">
        <v>1923</v>
      </c>
      <c r="U71" t="s">
        <v>11</v>
      </c>
      <c r="AA71" s="98"/>
      <c r="AB71" s="98"/>
      <c r="AC71" s="98"/>
      <c r="AD71" s="98"/>
    </row>
    <row r="72" spans="1:30" x14ac:dyDescent="0.25">
      <c r="A72" s="131">
        <v>126</v>
      </c>
      <c r="B72" s="408">
        <v>9</v>
      </c>
      <c r="C72" s="446">
        <v>0</v>
      </c>
      <c r="D72" s="1">
        <f t="shared" si="90"/>
        <v>0</v>
      </c>
      <c r="E72" s="2">
        <f t="shared" si="91"/>
        <v>0</v>
      </c>
      <c r="F72" s="1"/>
      <c r="I72">
        <v>126</v>
      </c>
      <c r="J72" t="s">
        <v>7</v>
      </c>
      <c r="M72">
        <v>234</v>
      </c>
      <c r="N72" t="s">
        <v>5</v>
      </c>
      <c r="Q72">
        <v>1023</v>
      </c>
      <c r="R72" t="s">
        <v>11</v>
      </c>
      <c r="T72">
        <v>2056</v>
      </c>
      <c r="U72" t="s">
        <v>11</v>
      </c>
      <c r="AA72" s="98"/>
      <c r="AB72" s="98"/>
      <c r="AC72" s="151"/>
      <c r="AD72" s="98"/>
    </row>
    <row r="73" spans="1:30" x14ac:dyDescent="0.25">
      <c r="A73" s="131">
        <v>135</v>
      </c>
      <c r="B73" s="408">
        <v>15</v>
      </c>
      <c r="C73" s="447">
        <v>0</v>
      </c>
      <c r="D73" s="1">
        <f t="shared" si="90"/>
        <v>0</v>
      </c>
      <c r="E73" s="2">
        <f t="shared" si="91"/>
        <v>0</v>
      </c>
      <c r="F73" s="1"/>
      <c r="I73">
        <v>135</v>
      </c>
      <c r="J73" t="s">
        <v>7</v>
      </c>
      <c r="M73">
        <v>303</v>
      </c>
      <c r="N73" t="s">
        <v>5</v>
      </c>
      <c r="Q73">
        <v>1089</v>
      </c>
      <c r="R73" t="s">
        <v>11</v>
      </c>
      <c r="T73">
        <v>2338</v>
      </c>
      <c r="U73" t="s">
        <v>11</v>
      </c>
      <c r="AA73" s="98"/>
      <c r="AB73" s="98"/>
      <c r="AC73" s="98"/>
      <c r="AD73" s="98"/>
    </row>
    <row r="74" spans="1:30" x14ac:dyDescent="0.25">
      <c r="A74" s="131">
        <v>144</v>
      </c>
      <c r="B74" s="408"/>
      <c r="C74" s="446">
        <v>20</v>
      </c>
      <c r="D74" s="1">
        <f t="shared" si="90"/>
        <v>0</v>
      </c>
      <c r="E74" s="2">
        <f t="shared" si="91"/>
        <v>20</v>
      </c>
      <c r="F74" s="1"/>
      <c r="I74">
        <v>144</v>
      </c>
      <c r="J74" t="s">
        <v>11</v>
      </c>
      <c r="M74">
        <v>314</v>
      </c>
      <c r="N74" t="s">
        <v>5</v>
      </c>
      <c r="Q74">
        <v>1114</v>
      </c>
      <c r="R74" t="s">
        <v>11</v>
      </c>
      <c r="T74">
        <v>2512</v>
      </c>
      <c r="U74" t="s">
        <v>11</v>
      </c>
    </row>
    <row r="75" spans="1:30" x14ac:dyDescent="0.25">
      <c r="A75" s="131">
        <v>148</v>
      </c>
      <c r="B75" s="408">
        <v>16</v>
      </c>
      <c r="C75" s="447">
        <v>30</v>
      </c>
      <c r="D75" s="1">
        <f t="shared" si="90"/>
        <v>10</v>
      </c>
      <c r="E75" s="2">
        <f t="shared" si="91"/>
        <v>40</v>
      </c>
      <c r="F75" s="1"/>
      <c r="I75">
        <v>148</v>
      </c>
      <c r="J75" t="s">
        <v>11</v>
      </c>
      <c r="M75">
        <v>330</v>
      </c>
      <c r="N75" t="s">
        <v>11</v>
      </c>
      <c r="Q75">
        <v>1218</v>
      </c>
      <c r="R75" t="s">
        <v>6</v>
      </c>
      <c r="T75">
        <v>2526</v>
      </c>
      <c r="U75" t="s">
        <v>11</v>
      </c>
    </row>
    <row r="76" spans="1:30" x14ac:dyDescent="0.25">
      <c r="A76" s="131">
        <v>172</v>
      </c>
      <c r="B76" s="408"/>
      <c r="C76" s="447">
        <v>0</v>
      </c>
      <c r="D76" s="1">
        <f t="shared" si="90"/>
        <v>0</v>
      </c>
      <c r="E76" s="2">
        <f t="shared" si="91"/>
        <v>0</v>
      </c>
      <c r="F76" s="1"/>
      <c r="I76">
        <v>172</v>
      </c>
      <c r="J76" t="s">
        <v>7</v>
      </c>
      <c r="M76">
        <v>337</v>
      </c>
      <c r="N76" t="s">
        <v>11</v>
      </c>
      <c r="Q76">
        <v>1255</v>
      </c>
      <c r="R76" t="s">
        <v>11</v>
      </c>
      <c r="T76">
        <v>2826</v>
      </c>
      <c r="U76" t="s">
        <v>11</v>
      </c>
    </row>
    <row r="77" spans="1:30" x14ac:dyDescent="0.25">
      <c r="A77" s="131">
        <v>175</v>
      </c>
      <c r="B77" s="408">
        <v>7</v>
      </c>
      <c r="C77" s="446">
        <v>0</v>
      </c>
      <c r="D77" s="1">
        <f t="shared" si="90"/>
        <v>0</v>
      </c>
      <c r="E77" s="2">
        <f t="shared" si="91"/>
        <v>0</v>
      </c>
      <c r="F77" s="1"/>
      <c r="I77">
        <v>175</v>
      </c>
      <c r="J77" t="s">
        <v>7</v>
      </c>
      <c r="M77">
        <v>343</v>
      </c>
      <c r="N77" t="s">
        <v>6</v>
      </c>
      <c r="Q77">
        <v>1310</v>
      </c>
      <c r="R77" t="s">
        <v>6</v>
      </c>
      <c r="T77">
        <v>3132</v>
      </c>
      <c r="U77" t="s">
        <v>11</v>
      </c>
    </row>
    <row r="78" spans="1:30" x14ac:dyDescent="0.25">
      <c r="A78" s="131">
        <v>188</v>
      </c>
      <c r="B78" s="408">
        <v>3</v>
      </c>
      <c r="C78" s="446">
        <v>5</v>
      </c>
      <c r="D78" s="1">
        <f t="shared" si="90"/>
        <v>0</v>
      </c>
      <c r="E78" s="2">
        <f t="shared" si="91"/>
        <v>5</v>
      </c>
      <c r="F78" s="2"/>
      <c r="I78">
        <v>188</v>
      </c>
      <c r="J78" t="s">
        <v>5</v>
      </c>
      <c r="M78">
        <v>359</v>
      </c>
      <c r="N78" t="s">
        <v>11</v>
      </c>
      <c r="Q78">
        <v>1323</v>
      </c>
      <c r="R78" t="s">
        <v>6</v>
      </c>
      <c r="T78">
        <v>3339</v>
      </c>
      <c r="U78" t="s">
        <v>11</v>
      </c>
    </row>
    <row r="79" spans="1:30" x14ac:dyDescent="0.25">
      <c r="A79" s="131">
        <v>193</v>
      </c>
      <c r="B79" s="408"/>
      <c r="C79" s="447">
        <v>0</v>
      </c>
      <c r="D79" s="1">
        <f t="shared" si="90"/>
        <v>0</v>
      </c>
      <c r="E79" s="2">
        <f t="shared" si="91"/>
        <v>0</v>
      </c>
      <c r="F79" s="1"/>
      <c r="I79">
        <v>193</v>
      </c>
      <c r="J79" t="s">
        <v>5</v>
      </c>
      <c r="M79">
        <v>368</v>
      </c>
      <c r="N79" t="s">
        <v>11</v>
      </c>
      <c r="Q79">
        <v>1325</v>
      </c>
      <c r="R79" t="s">
        <v>11</v>
      </c>
      <c r="T79">
        <v>3476</v>
      </c>
      <c r="U79" t="s">
        <v>11</v>
      </c>
    </row>
    <row r="80" spans="1:30" x14ac:dyDescent="0.25">
      <c r="A80" s="131">
        <v>195</v>
      </c>
      <c r="B80" s="408">
        <v>15</v>
      </c>
      <c r="C80" s="447">
        <v>20</v>
      </c>
      <c r="D80" s="1">
        <f t="shared" si="90"/>
        <v>0</v>
      </c>
      <c r="E80" s="2">
        <f t="shared" si="91"/>
        <v>20</v>
      </c>
      <c r="F80" s="1"/>
      <c r="I80">
        <v>195</v>
      </c>
      <c r="J80" t="s">
        <v>6</v>
      </c>
      <c r="M80">
        <v>384</v>
      </c>
      <c r="N80" t="s">
        <v>6</v>
      </c>
      <c r="Q80">
        <v>1425</v>
      </c>
      <c r="R80" t="s">
        <v>6</v>
      </c>
      <c r="T80">
        <v>3944</v>
      </c>
      <c r="U80" t="s">
        <v>11</v>
      </c>
    </row>
    <row r="81" spans="1:21" x14ac:dyDescent="0.25">
      <c r="A81" s="131">
        <v>201</v>
      </c>
      <c r="B81" s="408"/>
      <c r="C81" s="446">
        <v>0</v>
      </c>
      <c r="D81" s="1">
        <f t="shared" si="90"/>
        <v>0</v>
      </c>
      <c r="E81" s="2">
        <f t="shared" si="91"/>
        <v>0</v>
      </c>
      <c r="F81" s="1"/>
      <c r="I81">
        <v>201</v>
      </c>
      <c r="J81" t="s">
        <v>7</v>
      </c>
      <c r="M81">
        <v>492</v>
      </c>
      <c r="N81" t="s">
        <v>11</v>
      </c>
      <c r="Q81">
        <v>1574</v>
      </c>
      <c r="R81" t="s">
        <v>6</v>
      </c>
      <c r="T81">
        <v>3996</v>
      </c>
      <c r="U81" t="s">
        <v>11</v>
      </c>
    </row>
    <row r="82" spans="1:21" x14ac:dyDescent="0.25">
      <c r="A82" s="131">
        <v>203</v>
      </c>
      <c r="B82" s="408"/>
      <c r="C82" s="447">
        <v>0</v>
      </c>
      <c r="D82" s="1">
        <f t="shared" si="90"/>
        <v>0</v>
      </c>
      <c r="E82" s="2">
        <f t="shared" si="91"/>
        <v>0</v>
      </c>
      <c r="F82" s="1"/>
      <c r="I82">
        <v>203</v>
      </c>
      <c r="J82" t="s">
        <v>5</v>
      </c>
      <c r="M82">
        <v>503</v>
      </c>
      <c r="N82" t="s">
        <v>5</v>
      </c>
      <c r="Q82">
        <v>1640</v>
      </c>
      <c r="R82" t="s">
        <v>6</v>
      </c>
      <c r="T82">
        <v>4265</v>
      </c>
      <c r="U82" t="s">
        <v>11</v>
      </c>
    </row>
    <row r="83" spans="1:21" x14ac:dyDescent="0.25">
      <c r="A83" s="131">
        <v>217</v>
      </c>
      <c r="B83" s="408">
        <v>4</v>
      </c>
      <c r="C83" s="447">
        <v>20</v>
      </c>
      <c r="D83" s="1">
        <f t="shared" si="90"/>
        <v>0</v>
      </c>
      <c r="E83" s="2">
        <f t="shared" si="91"/>
        <v>20</v>
      </c>
      <c r="F83" s="1"/>
      <c r="I83">
        <v>217</v>
      </c>
      <c r="J83" t="s">
        <v>6</v>
      </c>
      <c r="M83">
        <v>537</v>
      </c>
      <c r="N83" t="s">
        <v>5</v>
      </c>
      <c r="Q83">
        <v>1671</v>
      </c>
      <c r="R83" t="s">
        <v>11</v>
      </c>
      <c r="T83">
        <v>5012</v>
      </c>
      <c r="U83" t="s">
        <v>11</v>
      </c>
    </row>
    <row r="84" spans="1:21" x14ac:dyDescent="0.25">
      <c r="A84" s="131">
        <v>225</v>
      </c>
      <c r="B84" s="408">
        <v>5</v>
      </c>
      <c r="C84" s="446">
        <v>20</v>
      </c>
      <c r="D84" s="1">
        <f t="shared" si="90"/>
        <v>0</v>
      </c>
      <c r="E84" s="2">
        <f t="shared" si="91"/>
        <v>20</v>
      </c>
      <c r="F84" s="1"/>
      <c r="I84">
        <v>225</v>
      </c>
      <c r="J84" t="s">
        <v>6</v>
      </c>
      <c r="M84">
        <v>548</v>
      </c>
      <c r="N84" t="s">
        <v>5</v>
      </c>
      <c r="Q84">
        <v>1678</v>
      </c>
      <c r="R84" t="s">
        <v>11</v>
      </c>
    </row>
    <row r="85" spans="1:21" x14ac:dyDescent="0.25">
      <c r="A85" s="131">
        <v>226</v>
      </c>
      <c r="B85" s="408">
        <v>11</v>
      </c>
      <c r="C85" s="447">
        <v>0</v>
      </c>
      <c r="D85" s="1">
        <f t="shared" si="90"/>
        <v>0</v>
      </c>
      <c r="E85" s="2">
        <f t="shared" si="91"/>
        <v>0</v>
      </c>
      <c r="I85">
        <v>226</v>
      </c>
      <c r="J85" t="s">
        <v>7</v>
      </c>
      <c r="M85">
        <v>558</v>
      </c>
      <c r="N85" t="s">
        <v>5</v>
      </c>
      <c r="Q85">
        <v>1690</v>
      </c>
      <c r="R85" t="s">
        <v>6</v>
      </c>
    </row>
    <row r="86" spans="1:21" x14ac:dyDescent="0.25">
      <c r="A86" s="131">
        <v>228</v>
      </c>
      <c r="B86" s="408"/>
      <c r="C86" s="446">
        <v>0</v>
      </c>
      <c r="D86" s="1">
        <f t="shared" si="90"/>
        <v>0</v>
      </c>
      <c r="E86" s="2">
        <f t="shared" si="91"/>
        <v>0</v>
      </c>
      <c r="I86">
        <v>228</v>
      </c>
      <c r="J86" t="s">
        <v>7</v>
      </c>
      <c r="M86">
        <v>624</v>
      </c>
      <c r="N86" t="s">
        <v>5</v>
      </c>
      <c r="Q86">
        <v>1711</v>
      </c>
      <c r="R86" t="s">
        <v>11</v>
      </c>
    </row>
    <row r="87" spans="1:21" x14ac:dyDescent="0.25">
      <c r="A87" s="131">
        <v>230</v>
      </c>
      <c r="B87" s="408">
        <v>11</v>
      </c>
      <c r="C87" s="446">
        <v>0</v>
      </c>
      <c r="D87" s="1">
        <f t="shared" si="90"/>
        <v>0</v>
      </c>
      <c r="E87" s="2">
        <f t="shared" si="91"/>
        <v>0</v>
      </c>
      <c r="I87">
        <v>230</v>
      </c>
      <c r="J87" t="s">
        <v>7</v>
      </c>
      <c r="M87">
        <v>836</v>
      </c>
      <c r="N87" t="s">
        <v>5</v>
      </c>
      <c r="Q87">
        <v>1718</v>
      </c>
      <c r="R87" t="s">
        <v>6</v>
      </c>
    </row>
    <row r="88" spans="1:21" x14ac:dyDescent="0.25">
      <c r="A88" s="131">
        <v>233</v>
      </c>
      <c r="B88" s="408">
        <v>10</v>
      </c>
      <c r="C88" s="446">
        <v>20</v>
      </c>
      <c r="D88" s="1">
        <f t="shared" si="90"/>
        <v>0</v>
      </c>
      <c r="E88" s="2">
        <f t="shared" si="91"/>
        <v>20</v>
      </c>
      <c r="F88" s="1"/>
      <c r="I88">
        <v>233</v>
      </c>
      <c r="J88" t="s">
        <v>6</v>
      </c>
      <c r="M88">
        <v>900</v>
      </c>
      <c r="N88" t="s">
        <v>11</v>
      </c>
      <c r="Q88">
        <v>1756</v>
      </c>
      <c r="R88" t="s">
        <v>6</v>
      </c>
    </row>
    <row r="89" spans="1:21" x14ac:dyDescent="0.25">
      <c r="A89" s="131">
        <v>234</v>
      </c>
      <c r="B89" s="408">
        <v>14</v>
      </c>
      <c r="C89" s="446">
        <v>10</v>
      </c>
      <c r="D89" s="1">
        <f t="shared" si="90"/>
        <v>0</v>
      </c>
      <c r="E89" s="2">
        <f t="shared" si="91"/>
        <v>10</v>
      </c>
      <c r="F89" s="1"/>
      <c r="I89">
        <v>234</v>
      </c>
      <c r="J89" t="s">
        <v>5</v>
      </c>
      <c r="M89">
        <v>948</v>
      </c>
      <c r="N89" t="s">
        <v>5</v>
      </c>
      <c r="Q89">
        <v>1923</v>
      </c>
      <c r="R89" t="s">
        <v>11</v>
      </c>
    </row>
    <row r="90" spans="1:21" x14ac:dyDescent="0.25">
      <c r="A90" s="131">
        <v>236</v>
      </c>
      <c r="B90" s="408">
        <v>9</v>
      </c>
      <c r="C90" s="447">
        <v>0</v>
      </c>
      <c r="D90" s="1">
        <f t="shared" si="90"/>
        <v>0</v>
      </c>
      <c r="E90" s="2">
        <f t="shared" si="91"/>
        <v>0</v>
      </c>
      <c r="F90" s="1"/>
      <c r="I90">
        <v>236</v>
      </c>
      <c r="J90" t="s">
        <v>7</v>
      </c>
      <c r="M90">
        <v>967</v>
      </c>
      <c r="N90" t="s">
        <v>5</v>
      </c>
      <c r="Q90">
        <v>2046</v>
      </c>
      <c r="R90" t="s">
        <v>6</v>
      </c>
    </row>
    <row r="91" spans="1:21" x14ac:dyDescent="0.25">
      <c r="A91" s="131">
        <v>245</v>
      </c>
      <c r="B91" s="408"/>
      <c r="C91" s="446">
        <v>0</v>
      </c>
      <c r="D91" s="1">
        <f t="shared" si="90"/>
        <v>0</v>
      </c>
      <c r="E91" s="2">
        <f t="shared" si="91"/>
        <v>0</v>
      </c>
      <c r="F91" s="1"/>
      <c r="I91">
        <v>245</v>
      </c>
      <c r="J91" t="s">
        <v>7</v>
      </c>
      <c r="M91">
        <v>971</v>
      </c>
      <c r="N91" t="s">
        <v>5</v>
      </c>
      <c r="Q91">
        <v>2056</v>
      </c>
      <c r="R91" t="s">
        <v>11</v>
      </c>
    </row>
    <row r="92" spans="1:21" x14ac:dyDescent="0.25">
      <c r="A92" s="131">
        <v>254</v>
      </c>
      <c r="B92" s="408">
        <v>16</v>
      </c>
      <c r="C92" s="447">
        <v>0</v>
      </c>
      <c r="D92" s="1">
        <f t="shared" si="90"/>
        <v>0</v>
      </c>
      <c r="E92" s="2">
        <f t="shared" si="91"/>
        <v>0</v>
      </c>
      <c r="F92" s="1"/>
      <c r="I92">
        <v>254</v>
      </c>
      <c r="J92" t="s">
        <v>7</v>
      </c>
      <c r="M92">
        <v>987</v>
      </c>
      <c r="N92" t="s">
        <v>11</v>
      </c>
      <c r="Q92">
        <v>2137</v>
      </c>
      <c r="R92" t="s">
        <v>6</v>
      </c>
    </row>
    <row r="93" spans="1:21" x14ac:dyDescent="0.25">
      <c r="A93" s="131">
        <v>263</v>
      </c>
      <c r="B93" s="408">
        <v>8</v>
      </c>
      <c r="C93" s="447">
        <v>0</v>
      </c>
      <c r="D93" s="1">
        <f t="shared" si="90"/>
        <v>0</v>
      </c>
      <c r="E93" s="2">
        <f t="shared" si="91"/>
        <v>0</v>
      </c>
      <c r="F93" s="1"/>
      <c r="I93">
        <v>263</v>
      </c>
      <c r="J93" t="s">
        <v>7</v>
      </c>
      <c r="M93">
        <v>1023</v>
      </c>
      <c r="N93" t="s">
        <v>11</v>
      </c>
      <c r="Q93">
        <v>2338</v>
      </c>
      <c r="R93" t="s">
        <v>11</v>
      </c>
    </row>
    <row r="94" spans="1:21" x14ac:dyDescent="0.25">
      <c r="A94" s="131">
        <v>303</v>
      </c>
      <c r="B94" s="408">
        <v>10</v>
      </c>
      <c r="C94" s="447">
        <v>10</v>
      </c>
      <c r="D94" s="1">
        <f t="shared" si="90"/>
        <v>0</v>
      </c>
      <c r="E94" s="2">
        <f t="shared" si="91"/>
        <v>10</v>
      </c>
      <c r="F94" s="1"/>
      <c r="I94">
        <v>303</v>
      </c>
      <c r="J94" t="s">
        <v>5</v>
      </c>
      <c r="M94">
        <v>1024</v>
      </c>
      <c r="N94" t="s">
        <v>5</v>
      </c>
      <c r="Q94">
        <v>2383</v>
      </c>
      <c r="R94" t="s">
        <v>6</v>
      </c>
    </row>
    <row r="95" spans="1:21" x14ac:dyDescent="0.25">
      <c r="A95" s="131">
        <v>314</v>
      </c>
      <c r="B95" s="408">
        <v>8</v>
      </c>
      <c r="C95" s="446">
        <v>10</v>
      </c>
      <c r="D95" s="1">
        <f t="shared" si="90"/>
        <v>0</v>
      </c>
      <c r="E95" s="2">
        <f t="shared" si="91"/>
        <v>10</v>
      </c>
      <c r="F95" s="1"/>
      <c r="I95">
        <v>314</v>
      </c>
      <c r="J95" t="s">
        <v>5</v>
      </c>
      <c r="M95">
        <v>1089</v>
      </c>
      <c r="N95" t="s">
        <v>11</v>
      </c>
      <c r="Q95">
        <v>2415</v>
      </c>
      <c r="R95" t="s">
        <v>6</v>
      </c>
    </row>
    <row r="96" spans="1:21" x14ac:dyDescent="0.25">
      <c r="A96" s="131">
        <v>319</v>
      </c>
      <c r="B96" s="408">
        <v>8</v>
      </c>
      <c r="C96" s="447">
        <v>0</v>
      </c>
      <c r="D96" s="1">
        <f t="shared" si="90"/>
        <v>0</v>
      </c>
      <c r="E96" s="2">
        <f t="shared" si="91"/>
        <v>0</v>
      </c>
      <c r="F96" s="1"/>
      <c r="I96">
        <v>319</v>
      </c>
      <c r="J96" t="s">
        <v>7</v>
      </c>
      <c r="M96">
        <v>1114</v>
      </c>
      <c r="N96" t="s">
        <v>11</v>
      </c>
      <c r="Q96">
        <v>2512</v>
      </c>
      <c r="R96" t="s">
        <v>11</v>
      </c>
    </row>
    <row r="97" spans="1:18" x14ac:dyDescent="0.25">
      <c r="A97" s="131">
        <v>329</v>
      </c>
      <c r="B97" s="408">
        <v>9</v>
      </c>
      <c r="C97" s="447">
        <v>0</v>
      </c>
      <c r="D97" s="1">
        <f t="shared" si="90"/>
        <v>0</v>
      </c>
      <c r="E97" s="2">
        <f t="shared" si="91"/>
        <v>0</v>
      </c>
      <c r="F97" s="1"/>
      <c r="I97">
        <v>329</v>
      </c>
      <c r="J97" t="s">
        <v>7</v>
      </c>
      <c r="M97">
        <v>1218</v>
      </c>
      <c r="N97" t="s">
        <v>6</v>
      </c>
      <c r="Q97">
        <v>2526</v>
      </c>
      <c r="R97" t="s">
        <v>11</v>
      </c>
    </row>
    <row r="98" spans="1:18" x14ac:dyDescent="0.25">
      <c r="A98" s="131">
        <v>330</v>
      </c>
      <c r="B98" s="408">
        <v>15</v>
      </c>
      <c r="C98" s="446">
        <v>30</v>
      </c>
      <c r="D98" s="1">
        <f t="shared" si="90"/>
        <v>0</v>
      </c>
      <c r="E98" s="2">
        <f t="shared" si="91"/>
        <v>30</v>
      </c>
      <c r="F98" s="1"/>
      <c r="I98">
        <v>330</v>
      </c>
      <c r="J98" t="s">
        <v>11</v>
      </c>
      <c r="M98">
        <v>1255</v>
      </c>
      <c r="N98" t="s">
        <v>11</v>
      </c>
      <c r="Q98">
        <v>2614</v>
      </c>
      <c r="R98" t="s">
        <v>6</v>
      </c>
    </row>
    <row r="99" spans="1:18" x14ac:dyDescent="0.25">
      <c r="A99" s="131">
        <v>337</v>
      </c>
      <c r="B99" s="408">
        <v>4</v>
      </c>
      <c r="C99" s="447">
        <v>10</v>
      </c>
      <c r="D99" s="1">
        <f t="shared" si="90"/>
        <v>0</v>
      </c>
      <c r="E99" s="2">
        <f t="shared" si="91"/>
        <v>10</v>
      </c>
      <c r="F99" s="1"/>
      <c r="I99">
        <v>337</v>
      </c>
      <c r="J99" t="s">
        <v>11</v>
      </c>
      <c r="M99">
        <v>1310</v>
      </c>
      <c r="N99" t="s">
        <v>6</v>
      </c>
      <c r="Q99">
        <v>2826</v>
      </c>
      <c r="R99" t="s">
        <v>11</v>
      </c>
    </row>
    <row r="100" spans="1:18" x14ac:dyDescent="0.25">
      <c r="A100" s="131">
        <v>340</v>
      </c>
      <c r="B100" s="408">
        <v>9</v>
      </c>
      <c r="C100" s="446">
        <v>0</v>
      </c>
      <c r="D100" s="1">
        <f t="shared" si="90"/>
        <v>0</v>
      </c>
      <c r="E100" s="2">
        <f t="shared" si="91"/>
        <v>0</v>
      </c>
      <c r="F100" s="1"/>
      <c r="I100">
        <v>340</v>
      </c>
      <c r="J100" t="s">
        <v>7</v>
      </c>
      <c r="M100">
        <v>1311</v>
      </c>
      <c r="N100" t="s">
        <v>5</v>
      </c>
      <c r="Q100">
        <v>3015</v>
      </c>
      <c r="R100" t="s">
        <v>6</v>
      </c>
    </row>
    <row r="101" spans="1:18" x14ac:dyDescent="0.25">
      <c r="A101" s="131">
        <v>343</v>
      </c>
      <c r="B101" s="408"/>
      <c r="C101" s="446">
        <v>0</v>
      </c>
      <c r="D101" s="1">
        <f t="shared" si="90"/>
        <v>0</v>
      </c>
      <c r="E101" s="2">
        <f t="shared" si="91"/>
        <v>0</v>
      </c>
      <c r="F101" s="1"/>
      <c r="I101">
        <v>343</v>
      </c>
      <c r="J101" t="s">
        <v>6</v>
      </c>
      <c r="M101">
        <v>1318</v>
      </c>
      <c r="N101" t="s">
        <v>5</v>
      </c>
      <c r="Q101">
        <v>3132</v>
      </c>
      <c r="R101" t="s">
        <v>11</v>
      </c>
    </row>
    <row r="102" spans="1:18" x14ac:dyDescent="0.25">
      <c r="A102" s="131">
        <v>359</v>
      </c>
      <c r="B102" s="408">
        <v>13</v>
      </c>
      <c r="C102" s="447">
        <v>30</v>
      </c>
      <c r="D102" s="1">
        <f t="shared" si="90"/>
        <v>0</v>
      </c>
      <c r="E102" s="2">
        <f t="shared" si="91"/>
        <v>30</v>
      </c>
      <c r="F102" s="1"/>
      <c r="I102">
        <v>359</v>
      </c>
      <c r="J102" t="s">
        <v>11</v>
      </c>
      <c r="M102">
        <v>1323</v>
      </c>
      <c r="N102" t="s">
        <v>6</v>
      </c>
      <c r="Q102">
        <v>3146</v>
      </c>
      <c r="R102" t="s">
        <v>6</v>
      </c>
    </row>
    <row r="103" spans="1:18" x14ac:dyDescent="0.25">
      <c r="A103" s="131">
        <v>360</v>
      </c>
      <c r="B103" s="408"/>
      <c r="C103" s="447">
        <v>0</v>
      </c>
      <c r="D103" s="1">
        <f t="shared" si="90"/>
        <v>0</v>
      </c>
      <c r="E103" s="2">
        <f t="shared" si="91"/>
        <v>0</v>
      </c>
      <c r="F103" s="1"/>
      <c r="I103">
        <v>360</v>
      </c>
      <c r="J103" t="s">
        <v>7</v>
      </c>
      <c r="M103">
        <v>1325</v>
      </c>
      <c r="N103" t="s">
        <v>11</v>
      </c>
      <c r="Q103">
        <v>3339</v>
      </c>
      <c r="R103" t="s">
        <v>11</v>
      </c>
    </row>
    <row r="104" spans="1:18" x14ac:dyDescent="0.25">
      <c r="A104" s="131">
        <v>365</v>
      </c>
      <c r="B104" s="408">
        <v>10</v>
      </c>
      <c r="C104" s="447">
        <v>0</v>
      </c>
      <c r="D104" s="1">
        <f t="shared" si="90"/>
        <v>0</v>
      </c>
      <c r="E104" s="2">
        <f t="shared" si="91"/>
        <v>0</v>
      </c>
      <c r="F104" s="1"/>
      <c r="I104">
        <v>365</v>
      </c>
      <c r="J104" t="s">
        <v>7</v>
      </c>
      <c r="M104">
        <v>1425</v>
      </c>
      <c r="N104" t="s">
        <v>6</v>
      </c>
      <c r="Q104">
        <v>3476</v>
      </c>
      <c r="R104" t="s">
        <v>11</v>
      </c>
    </row>
    <row r="105" spans="1:18" x14ac:dyDescent="0.25">
      <c r="A105" s="131">
        <v>368</v>
      </c>
      <c r="B105" s="408">
        <v>13</v>
      </c>
      <c r="C105" s="447">
        <v>30</v>
      </c>
      <c r="D105" s="1">
        <f t="shared" si="90"/>
        <v>0</v>
      </c>
      <c r="E105" s="2">
        <f t="shared" si="91"/>
        <v>30</v>
      </c>
      <c r="F105" s="1"/>
      <c r="I105">
        <v>368</v>
      </c>
      <c r="J105" t="s">
        <v>11</v>
      </c>
      <c r="M105">
        <v>1501</v>
      </c>
      <c r="N105" t="s">
        <v>5</v>
      </c>
      <c r="Q105">
        <v>3663</v>
      </c>
      <c r="R105" t="s">
        <v>6</v>
      </c>
    </row>
    <row r="106" spans="1:18" x14ac:dyDescent="0.25">
      <c r="A106" s="131">
        <v>375</v>
      </c>
      <c r="B106" s="408"/>
      <c r="C106" s="446">
        <v>0</v>
      </c>
      <c r="D106" s="1">
        <f t="shared" si="90"/>
        <v>0</v>
      </c>
      <c r="E106" s="2">
        <f t="shared" si="91"/>
        <v>0</v>
      </c>
      <c r="F106" s="1"/>
      <c r="I106">
        <v>375</v>
      </c>
      <c r="J106" t="s">
        <v>7</v>
      </c>
      <c r="M106">
        <v>1574</v>
      </c>
      <c r="N106" t="s">
        <v>6</v>
      </c>
      <c r="Q106">
        <v>3824</v>
      </c>
      <c r="R106" t="s">
        <v>6</v>
      </c>
    </row>
    <row r="107" spans="1:18" x14ac:dyDescent="0.25">
      <c r="A107" s="131">
        <v>379</v>
      </c>
      <c r="B107" s="408"/>
      <c r="C107" s="447">
        <v>0</v>
      </c>
      <c r="D107" s="1">
        <f t="shared" si="90"/>
        <v>0</v>
      </c>
      <c r="E107" s="2">
        <f t="shared" si="91"/>
        <v>0</v>
      </c>
      <c r="F107" s="1"/>
      <c r="I107">
        <v>379</v>
      </c>
      <c r="J107" t="s">
        <v>7</v>
      </c>
      <c r="M107">
        <v>1592</v>
      </c>
      <c r="N107" t="s">
        <v>5</v>
      </c>
      <c r="Q107">
        <v>3944</v>
      </c>
      <c r="R107" t="s">
        <v>11</v>
      </c>
    </row>
    <row r="108" spans="1:18" x14ac:dyDescent="0.25">
      <c r="A108" s="131">
        <v>384</v>
      </c>
      <c r="B108" s="408">
        <v>6</v>
      </c>
      <c r="C108" s="446">
        <v>20</v>
      </c>
      <c r="D108" s="1">
        <f t="shared" si="90"/>
        <v>0</v>
      </c>
      <c r="E108" s="2">
        <f t="shared" si="91"/>
        <v>20</v>
      </c>
      <c r="F108" s="1"/>
      <c r="I108">
        <v>384</v>
      </c>
      <c r="J108" t="s">
        <v>6</v>
      </c>
      <c r="M108">
        <v>1619</v>
      </c>
      <c r="N108" t="s">
        <v>5</v>
      </c>
      <c r="Q108">
        <v>3996</v>
      </c>
      <c r="R108" t="s">
        <v>11</v>
      </c>
    </row>
    <row r="109" spans="1:18" x14ac:dyDescent="0.25">
      <c r="A109" s="131">
        <v>399</v>
      </c>
      <c r="B109" s="408">
        <v>6</v>
      </c>
      <c r="C109" s="447">
        <v>0</v>
      </c>
      <c r="D109" s="1">
        <f t="shared" si="90"/>
        <v>0</v>
      </c>
      <c r="E109" s="2">
        <f t="shared" si="91"/>
        <v>0</v>
      </c>
      <c r="F109" s="1"/>
      <c r="I109">
        <v>399</v>
      </c>
      <c r="J109" t="s">
        <v>7</v>
      </c>
      <c r="M109">
        <v>1625</v>
      </c>
      <c r="N109" t="s">
        <v>5</v>
      </c>
      <c r="Q109">
        <v>4039</v>
      </c>
      <c r="R109" t="s">
        <v>6</v>
      </c>
    </row>
    <row r="110" spans="1:18" x14ac:dyDescent="0.25">
      <c r="A110" s="131">
        <v>469</v>
      </c>
      <c r="B110" s="408">
        <v>14</v>
      </c>
      <c r="C110" s="446">
        <v>0</v>
      </c>
      <c r="D110" s="1">
        <f t="shared" si="90"/>
        <v>0</v>
      </c>
      <c r="E110" s="2">
        <f t="shared" si="91"/>
        <v>0</v>
      </c>
      <c r="F110" s="1"/>
      <c r="I110">
        <v>469</v>
      </c>
      <c r="J110" t="s">
        <v>7</v>
      </c>
      <c r="M110">
        <v>1640</v>
      </c>
      <c r="N110" t="s">
        <v>6</v>
      </c>
      <c r="Q110">
        <v>4265</v>
      </c>
      <c r="R110" t="s">
        <v>11</v>
      </c>
    </row>
    <row r="111" spans="1:18" x14ac:dyDescent="0.25">
      <c r="A111" s="131">
        <v>492</v>
      </c>
      <c r="B111" s="408">
        <v>2</v>
      </c>
      <c r="C111" s="446">
        <v>0</v>
      </c>
      <c r="D111" s="1">
        <f t="shared" si="90"/>
        <v>0</v>
      </c>
      <c r="E111" s="2">
        <f t="shared" si="91"/>
        <v>0</v>
      </c>
      <c r="F111" s="1"/>
      <c r="I111">
        <v>492</v>
      </c>
      <c r="J111" t="s">
        <v>11</v>
      </c>
      <c r="M111">
        <v>1671</v>
      </c>
      <c r="N111" t="s">
        <v>11</v>
      </c>
      <c r="Q111">
        <v>4488</v>
      </c>
      <c r="R111" t="s">
        <v>6</v>
      </c>
    </row>
    <row r="112" spans="1:18" x14ac:dyDescent="0.25">
      <c r="A112" s="131">
        <v>494</v>
      </c>
      <c r="B112" s="408">
        <v>10</v>
      </c>
      <c r="C112" s="446">
        <v>0</v>
      </c>
      <c r="D112" s="1">
        <f t="shared" si="90"/>
        <v>0</v>
      </c>
      <c r="E112" s="2">
        <f t="shared" si="91"/>
        <v>0</v>
      </c>
      <c r="F112" s="1"/>
      <c r="I112">
        <v>494</v>
      </c>
      <c r="J112" t="s">
        <v>7</v>
      </c>
      <c r="M112">
        <v>1676</v>
      </c>
      <c r="N112" t="s">
        <v>5</v>
      </c>
      <c r="Q112">
        <v>4522</v>
      </c>
      <c r="R112" t="s">
        <v>6</v>
      </c>
    </row>
    <row r="113" spans="1:18" x14ac:dyDescent="0.25">
      <c r="A113" s="131">
        <v>503</v>
      </c>
      <c r="B113" s="408">
        <v>14</v>
      </c>
      <c r="C113" s="447">
        <v>10</v>
      </c>
      <c r="D113" s="1">
        <f t="shared" si="90"/>
        <v>0</v>
      </c>
      <c r="E113" s="2">
        <f t="shared" si="91"/>
        <v>10</v>
      </c>
      <c r="F113" s="1"/>
      <c r="I113">
        <v>503</v>
      </c>
      <c r="J113" t="s">
        <v>5</v>
      </c>
      <c r="M113">
        <v>1678</v>
      </c>
      <c r="N113" t="s">
        <v>11</v>
      </c>
      <c r="Q113">
        <v>5012</v>
      </c>
      <c r="R113" t="s">
        <v>11</v>
      </c>
    </row>
    <row r="114" spans="1:18" x14ac:dyDescent="0.25">
      <c r="A114" s="131">
        <v>525</v>
      </c>
      <c r="B114" s="408">
        <v>14</v>
      </c>
      <c r="C114" s="447">
        <v>0</v>
      </c>
      <c r="D114" s="1">
        <f t="shared" si="90"/>
        <v>0</v>
      </c>
      <c r="E114" s="2">
        <f t="shared" si="91"/>
        <v>0</v>
      </c>
      <c r="F114" s="1"/>
      <c r="I114">
        <v>525</v>
      </c>
      <c r="J114" t="s">
        <v>7</v>
      </c>
      <c r="M114">
        <v>1690</v>
      </c>
      <c r="N114" t="s">
        <v>6</v>
      </c>
      <c r="Q114">
        <v>5586</v>
      </c>
      <c r="R114" t="s">
        <v>6</v>
      </c>
    </row>
    <row r="115" spans="1:18" x14ac:dyDescent="0.25">
      <c r="A115" s="131">
        <v>537</v>
      </c>
      <c r="B115" s="408"/>
      <c r="C115" s="446">
        <v>0</v>
      </c>
      <c r="D115" s="1">
        <f t="shared" si="90"/>
        <v>0</v>
      </c>
      <c r="E115" s="2">
        <f t="shared" si="91"/>
        <v>0</v>
      </c>
      <c r="F115" s="1"/>
      <c r="I115">
        <v>537</v>
      </c>
      <c r="J115" t="s">
        <v>5</v>
      </c>
      <c r="M115">
        <v>1711</v>
      </c>
      <c r="N115" t="s">
        <v>11</v>
      </c>
      <c r="Q115">
        <v>5659</v>
      </c>
      <c r="R115" t="s">
        <v>6</v>
      </c>
    </row>
    <row r="116" spans="1:18" x14ac:dyDescent="0.25">
      <c r="A116" s="131">
        <v>548</v>
      </c>
      <c r="B116" s="408">
        <v>15</v>
      </c>
      <c r="C116" s="446">
        <v>10</v>
      </c>
      <c r="D116" s="1">
        <f t="shared" si="90"/>
        <v>0</v>
      </c>
      <c r="E116" s="2">
        <f t="shared" si="91"/>
        <v>10</v>
      </c>
      <c r="F116" s="1"/>
      <c r="I116">
        <v>548</v>
      </c>
      <c r="J116" t="s">
        <v>5</v>
      </c>
      <c r="M116">
        <v>1717</v>
      </c>
      <c r="N116" t="s">
        <v>5</v>
      </c>
    </row>
    <row r="117" spans="1:18" x14ac:dyDescent="0.25">
      <c r="A117" s="131">
        <v>558</v>
      </c>
      <c r="B117" s="408">
        <v>4</v>
      </c>
      <c r="C117" s="447">
        <v>10</v>
      </c>
      <c r="D117" s="1">
        <f t="shared" ref="D117:D180" si="92">IFERROR(INDEX(BH$15:BH$46,MATCH(A117,BE$15:BE$46,0)),0)</f>
        <v>0</v>
      </c>
      <c r="E117" s="2">
        <f t="shared" ref="E117:E180" si="93">SUM(D117+C117,F117)</f>
        <v>10</v>
      </c>
      <c r="F117" s="1"/>
      <c r="I117">
        <v>558</v>
      </c>
      <c r="J117" t="s">
        <v>5</v>
      </c>
      <c r="M117">
        <v>1718</v>
      </c>
      <c r="N117" t="s">
        <v>6</v>
      </c>
    </row>
    <row r="118" spans="1:18" x14ac:dyDescent="0.25">
      <c r="A118" s="131">
        <v>573</v>
      </c>
      <c r="B118" s="408">
        <v>9</v>
      </c>
      <c r="C118" s="447">
        <v>0</v>
      </c>
      <c r="D118" s="1">
        <f t="shared" si="92"/>
        <v>0</v>
      </c>
      <c r="E118" s="2">
        <f t="shared" si="93"/>
        <v>0</v>
      </c>
      <c r="F118" s="1"/>
      <c r="I118">
        <v>573</v>
      </c>
      <c r="J118" t="s">
        <v>7</v>
      </c>
      <c r="M118">
        <v>1723</v>
      </c>
      <c r="N118" t="s">
        <v>5</v>
      </c>
    </row>
    <row r="119" spans="1:18" x14ac:dyDescent="0.25">
      <c r="A119" s="131">
        <v>610</v>
      </c>
      <c r="B119" s="408">
        <v>13</v>
      </c>
      <c r="C119" s="447">
        <v>0</v>
      </c>
      <c r="D119" s="1">
        <f t="shared" si="92"/>
        <v>0</v>
      </c>
      <c r="E119" s="2">
        <f t="shared" si="93"/>
        <v>0</v>
      </c>
      <c r="F119" s="1"/>
      <c r="I119">
        <v>610</v>
      </c>
      <c r="J119" t="s">
        <v>7</v>
      </c>
      <c r="M119">
        <v>1730</v>
      </c>
      <c r="N119" t="s">
        <v>5</v>
      </c>
    </row>
    <row r="120" spans="1:18" x14ac:dyDescent="0.25">
      <c r="A120" s="131">
        <v>624</v>
      </c>
      <c r="B120" s="408">
        <v>16</v>
      </c>
      <c r="C120" s="447">
        <v>10</v>
      </c>
      <c r="D120" s="1">
        <f t="shared" si="92"/>
        <v>0</v>
      </c>
      <c r="E120" s="2">
        <f t="shared" si="93"/>
        <v>10</v>
      </c>
      <c r="F120" s="1"/>
      <c r="I120">
        <v>624</v>
      </c>
      <c r="J120" t="s">
        <v>5</v>
      </c>
      <c r="M120">
        <v>1756</v>
      </c>
      <c r="N120" t="s">
        <v>6</v>
      </c>
    </row>
    <row r="121" spans="1:18" x14ac:dyDescent="0.25">
      <c r="A121" s="131">
        <v>649</v>
      </c>
      <c r="B121" s="408">
        <v>2</v>
      </c>
      <c r="C121" s="446">
        <v>0</v>
      </c>
      <c r="D121" s="1">
        <f t="shared" si="92"/>
        <v>0</v>
      </c>
      <c r="E121" s="2">
        <f t="shared" si="93"/>
        <v>0</v>
      </c>
      <c r="F121" s="1"/>
      <c r="I121">
        <v>649</v>
      </c>
      <c r="J121" t="s">
        <v>7</v>
      </c>
      <c r="M121">
        <v>1918</v>
      </c>
      <c r="N121" t="s">
        <v>5</v>
      </c>
    </row>
    <row r="122" spans="1:18" x14ac:dyDescent="0.25">
      <c r="A122" s="131">
        <v>701</v>
      </c>
      <c r="B122" s="408">
        <v>12</v>
      </c>
      <c r="C122" s="447">
        <v>0</v>
      </c>
      <c r="D122" s="1">
        <f t="shared" si="92"/>
        <v>0</v>
      </c>
      <c r="E122" s="2">
        <f t="shared" si="93"/>
        <v>0</v>
      </c>
      <c r="F122" s="1"/>
      <c r="I122">
        <v>701</v>
      </c>
      <c r="J122" t="s">
        <v>7</v>
      </c>
      <c r="M122">
        <v>1923</v>
      </c>
      <c r="N122" t="s">
        <v>11</v>
      </c>
    </row>
    <row r="123" spans="1:18" x14ac:dyDescent="0.25">
      <c r="A123" s="131">
        <v>706</v>
      </c>
      <c r="B123" s="408"/>
      <c r="C123" s="446">
        <v>0</v>
      </c>
      <c r="D123" s="1">
        <f t="shared" si="92"/>
        <v>0</v>
      </c>
      <c r="E123" s="2">
        <f t="shared" si="93"/>
        <v>0</v>
      </c>
      <c r="F123" s="1"/>
      <c r="I123">
        <v>706</v>
      </c>
      <c r="J123" t="s">
        <v>7</v>
      </c>
      <c r="M123">
        <v>1986</v>
      </c>
      <c r="N123" t="s">
        <v>5</v>
      </c>
    </row>
    <row r="124" spans="1:18" x14ac:dyDescent="0.25">
      <c r="A124" s="131">
        <v>744</v>
      </c>
      <c r="B124" s="408">
        <v>9</v>
      </c>
      <c r="C124" s="447">
        <v>0</v>
      </c>
      <c r="D124" s="1">
        <f t="shared" si="92"/>
        <v>0</v>
      </c>
      <c r="E124" s="2">
        <f t="shared" si="93"/>
        <v>0</v>
      </c>
      <c r="F124" s="1"/>
      <c r="I124">
        <v>744</v>
      </c>
      <c r="J124" t="s">
        <v>7</v>
      </c>
      <c r="M124">
        <v>2046</v>
      </c>
      <c r="N124" t="s">
        <v>6</v>
      </c>
    </row>
    <row r="125" spans="1:18" x14ac:dyDescent="0.25">
      <c r="A125" s="131">
        <v>836</v>
      </c>
      <c r="B125" s="408"/>
      <c r="C125" s="446">
        <v>5</v>
      </c>
      <c r="D125" s="1">
        <f t="shared" si="92"/>
        <v>0</v>
      </c>
      <c r="E125" s="2">
        <f t="shared" si="93"/>
        <v>5</v>
      </c>
      <c r="F125" s="1"/>
      <c r="I125">
        <v>836</v>
      </c>
      <c r="J125" t="s">
        <v>5</v>
      </c>
      <c r="M125">
        <v>2056</v>
      </c>
      <c r="N125" t="s">
        <v>11</v>
      </c>
    </row>
    <row r="126" spans="1:18" x14ac:dyDescent="0.25">
      <c r="A126" s="131">
        <v>842</v>
      </c>
      <c r="B126" s="258">
        <v>15</v>
      </c>
      <c r="C126" s="446">
        <v>0</v>
      </c>
      <c r="D126" s="1">
        <f t="shared" si="92"/>
        <v>0</v>
      </c>
      <c r="E126" s="2">
        <f t="shared" si="93"/>
        <v>0</v>
      </c>
      <c r="F126" s="1"/>
      <c r="I126">
        <v>842</v>
      </c>
      <c r="J126" t="s">
        <v>7</v>
      </c>
      <c r="M126">
        <v>2067</v>
      </c>
      <c r="N126" t="s">
        <v>5</v>
      </c>
    </row>
    <row r="127" spans="1:18" x14ac:dyDescent="0.25">
      <c r="A127" s="131">
        <v>857</v>
      </c>
      <c r="B127" s="408">
        <v>11</v>
      </c>
      <c r="C127" s="446">
        <v>0</v>
      </c>
      <c r="D127" s="1">
        <f t="shared" si="92"/>
        <v>0</v>
      </c>
      <c r="E127" s="2">
        <f t="shared" si="93"/>
        <v>0</v>
      </c>
      <c r="F127" s="1"/>
      <c r="I127">
        <v>857</v>
      </c>
      <c r="J127" t="s">
        <v>7</v>
      </c>
      <c r="M127">
        <v>2085</v>
      </c>
      <c r="N127" t="s">
        <v>5</v>
      </c>
    </row>
    <row r="128" spans="1:18" x14ac:dyDescent="0.25">
      <c r="A128" s="131">
        <v>876</v>
      </c>
      <c r="B128" s="408">
        <v>12</v>
      </c>
      <c r="C128" s="446">
        <v>0</v>
      </c>
      <c r="D128" s="1">
        <f t="shared" si="92"/>
        <v>0</v>
      </c>
      <c r="E128" s="2">
        <f t="shared" si="93"/>
        <v>0</v>
      </c>
      <c r="F128" s="1"/>
      <c r="I128">
        <v>876</v>
      </c>
      <c r="J128" t="s">
        <v>7</v>
      </c>
      <c r="M128">
        <v>2122</v>
      </c>
      <c r="N128" t="s">
        <v>5</v>
      </c>
    </row>
    <row r="129" spans="1:14" x14ac:dyDescent="0.25">
      <c r="A129" s="131">
        <v>900</v>
      </c>
      <c r="B129" s="408"/>
      <c r="C129" s="446">
        <v>0</v>
      </c>
      <c r="D129" s="1">
        <f t="shared" si="92"/>
        <v>0</v>
      </c>
      <c r="E129" s="2">
        <f t="shared" si="93"/>
        <v>0</v>
      </c>
      <c r="F129" s="1"/>
      <c r="I129">
        <v>900</v>
      </c>
      <c r="J129" t="s">
        <v>11</v>
      </c>
      <c r="M129">
        <v>2137</v>
      </c>
      <c r="N129" t="s">
        <v>6</v>
      </c>
    </row>
    <row r="130" spans="1:14" x14ac:dyDescent="0.25">
      <c r="A130" s="131">
        <v>948</v>
      </c>
      <c r="B130" s="408"/>
      <c r="C130" s="446">
        <v>10</v>
      </c>
      <c r="D130" s="1">
        <f t="shared" si="92"/>
        <v>0</v>
      </c>
      <c r="E130" s="2">
        <f t="shared" si="93"/>
        <v>10</v>
      </c>
      <c r="F130" s="1"/>
      <c r="I130">
        <v>948</v>
      </c>
      <c r="J130" t="s">
        <v>5</v>
      </c>
      <c r="M130">
        <v>2168</v>
      </c>
      <c r="N130" t="s">
        <v>5</v>
      </c>
    </row>
    <row r="131" spans="1:14" x14ac:dyDescent="0.25">
      <c r="A131" s="131">
        <v>955</v>
      </c>
      <c r="B131" s="408">
        <v>8</v>
      </c>
      <c r="C131" s="447">
        <v>0</v>
      </c>
      <c r="D131" s="1">
        <f t="shared" si="92"/>
        <v>0</v>
      </c>
      <c r="E131" s="2">
        <f t="shared" si="93"/>
        <v>0</v>
      </c>
      <c r="F131" s="1"/>
      <c r="I131">
        <v>955</v>
      </c>
      <c r="J131" t="s">
        <v>7</v>
      </c>
      <c r="M131">
        <v>2338</v>
      </c>
      <c r="N131" t="s">
        <v>11</v>
      </c>
    </row>
    <row r="132" spans="1:14" x14ac:dyDescent="0.25">
      <c r="A132" s="131">
        <v>967</v>
      </c>
      <c r="B132" s="408">
        <v>4</v>
      </c>
      <c r="C132" s="447">
        <v>10</v>
      </c>
      <c r="D132" s="1">
        <f t="shared" si="92"/>
        <v>0</v>
      </c>
      <c r="E132" s="2">
        <f t="shared" si="93"/>
        <v>10</v>
      </c>
      <c r="F132" s="1"/>
      <c r="I132">
        <v>967</v>
      </c>
      <c r="J132" t="s">
        <v>5</v>
      </c>
      <c r="M132">
        <v>2383</v>
      </c>
      <c r="N132" t="s">
        <v>6</v>
      </c>
    </row>
    <row r="133" spans="1:14" x14ac:dyDescent="0.25">
      <c r="A133" s="131">
        <v>971</v>
      </c>
      <c r="B133" s="408">
        <v>16</v>
      </c>
      <c r="C133" s="447">
        <v>10</v>
      </c>
      <c r="D133" s="1">
        <f t="shared" si="92"/>
        <v>0</v>
      </c>
      <c r="E133" s="2">
        <f t="shared" si="93"/>
        <v>10</v>
      </c>
      <c r="F133" s="1"/>
      <c r="I133">
        <v>971</v>
      </c>
      <c r="J133" t="s">
        <v>5</v>
      </c>
      <c r="M133">
        <v>2415</v>
      </c>
      <c r="N133" t="s">
        <v>6</v>
      </c>
    </row>
    <row r="134" spans="1:14" x14ac:dyDescent="0.25">
      <c r="A134" s="131">
        <v>973</v>
      </c>
      <c r="B134" s="408">
        <v>16</v>
      </c>
      <c r="C134" s="447">
        <v>0</v>
      </c>
      <c r="D134" s="1">
        <f t="shared" si="92"/>
        <v>0</v>
      </c>
      <c r="E134" s="2">
        <f t="shared" si="93"/>
        <v>0</v>
      </c>
      <c r="F134" s="1"/>
      <c r="I134">
        <v>973</v>
      </c>
      <c r="J134" t="s">
        <v>7</v>
      </c>
      <c r="M134">
        <v>2468</v>
      </c>
      <c r="N134" t="s">
        <v>5</v>
      </c>
    </row>
    <row r="135" spans="1:14" x14ac:dyDescent="0.25">
      <c r="A135" s="131">
        <v>987</v>
      </c>
      <c r="B135" s="408">
        <v>16</v>
      </c>
      <c r="C135" s="447">
        <v>30</v>
      </c>
      <c r="D135" s="1">
        <f t="shared" si="92"/>
        <v>20</v>
      </c>
      <c r="E135" s="2">
        <f t="shared" si="93"/>
        <v>50</v>
      </c>
      <c r="F135" s="1"/>
      <c r="I135">
        <v>987</v>
      </c>
      <c r="J135" t="s">
        <v>11</v>
      </c>
      <c r="M135">
        <v>2481</v>
      </c>
      <c r="N135" t="s">
        <v>5</v>
      </c>
    </row>
    <row r="136" spans="1:14" x14ac:dyDescent="0.25">
      <c r="A136" s="131">
        <v>999</v>
      </c>
      <c r="B136" s="408">
        <v>1</v>
      </c>
      <c r="C136" s="446">
        <v>0</v>
      </c>
      <c r="D136" s="1">
        <f t="shared" si="92"/>
        <v>0</v>
      </c>
      <c r="E136" s="2">
        <f t="shared" si="93"/>
        <v>0</v>
      </c>
      <c r="F136" s="1"/>
      <c r="I136">
        <v>999</v>
      </c>
      <c r="J136" t="s">
        <v>7</v>
      </c>
      <c r="M136">
        <v>2512</v>
      </c>
      <c r="N136" t="s">
        <v>11</v>
      </c>
    </row>
    <row r="137" spans="1:14" x14ac:dyDescent="0.25">
      <c r="A137" s="131">
        <v>1023</v>
      </c>
      <c r="B137" s="408">
        <v>16</v>
      </c>
      <c r="C137" s="446">
        <v>30</v>
      </c>
      <c r="D137" s="1">
        <f t="shared" si="92"/>
        <v>10</v>
      </c>
      <c r="E137" s="2">
        <f t="shared" si="93"/>
        <v>40</v>
      </c>
      <c r="F137" s="1"/>
      <c r="I137">
        <v>1023</v>
      </c>
      <c r="J137" t="s">
        <v>11</v>
      </c>
      <c r="M137">
        <v>2526</v>
      </c>
      <c r="N137" t="s">
        <v>11</v>
      </c>
    </row>
    <row r="138" spans="1:14" x14ac:dyDescent="0.25">
      <c r="A138" s="131">
        <v>1024</v>
      </c>
      <c r="B138" s="408">
        <v>11</v>
      </c>
      <c r="C138" s="446">
        <v>10</v>
      </c>
      <c r="D138" s="1">
        <f t="shared" si="92"/>
        <v>0</v>
      </c>
      <c r="E138" s="2">
        <f t="shared" si="93"/>
        <v>10</v>
      </c>
      <c r="F138" s="1"/>
      <c r="I138">
        <v>1024</v>
      </c>
      <c r="J138" t="s">
        <v>5</v>
      </c>
      <c r="M138">
        <v>2557</v>
      </c>
      <c r="N138" t="s">
        <v>5</v>
      </c>
    </row>
    <row r="139" spans="1:14" x14ac:dyDescent="0.25">
      <c r="A139" s="131">
        <v>1086</v>
      </c>
      <c r="B139" s="408"/>
      <c r="C139" s="447">
        <v>0</v>
      </c>
      <c r="D139" s="1">
        <f t="shared" si="92"/>
        <v>0</v>
      </c>
      <c r="E139" s="2">
        <f t="shared" si="93"/>
        <v>0</v>
      </c>
      <c r="F139" s="1"/>
      <c r="I139">
        <v>1086</v>
      </c>
      <c r="J139" t="s">
        <v>7</v>
      </c>
      <c r="M139">
        <v>2614</v>
      </c>
      <c r="N139" t="s">
        <v>6</v>
      </c>
    </row>
    <row r="140" spans="1:14" x14ac:dyDescent="0.25">
      <c r="A140" s="131">
        <v>1089</v>
      </c>
      <c r="B140" s="408"/>
      <c r="C140" s="446">
        <v>0</v>
      </c>
      <c r="D140" s="1">
        <f t="shared" si="92"/>
        <v>0</v>
      </c>
      <c r="E140" s="2">
        <f t="shared" si="93"/>
        <v>0</v>
      </c>
      <c r="F140" s="1"/>
      <c r="I140">
        <v>1089</v>
      </c>
      <c r="J140" t="s">
        <v>11</v>
      </c>
      <c r="M140">
        <v>2826</v>
      </c>
      <c r="N140" t="s">
        <v>11</v>
      </c>
    </row>
    <row r="141" spans="1:14" x14ac:dyDescent="0.25">
      <c r="A141" s="131">
        <v>1114</v>
      </c>
      <c r="B141" s="408">
        <v>16</v>
      </c>
      <c r="C141" s="447">
        <v>30</v>
      </c>
      <c r="D141" s="1">
        <f t="shared" si="92"/>
        <v>10</v>
      </c>
      <c r="E141" s="2">
        <f t="shared" si="93"/>
        <v>40</v>
      </c>
      <c r="F141" s="1"/>
      <c r="I141">
        <v>1114</v>
      </c>
      <c r="J141" t="s">
        <v>11</v>
      </c>
      <c r="M141">
        <v>2834</v>
      </c>
      <c r="N141" t="s">
        <v>5</v>
      </c>
    </row>
    <row r="142" spans="1:14" x14ac:dyDescent="0.25">
      <c r="A142" s="131">
        <v>1124</v>
      </c>
      <c r="B142" s="408"/>
      <c r="C142" s="446">
        <v>0</v>
      </c>
      <c r="D142" s="1">
        <f t="shared" si="92"/>
        <v>0</v>
      </c>
      <c r="E142" s="2">
        <f t="shared" si="93"/>
        <v>0</v>
      </c>
      <c r="F142" s="1"/>
      <c r="I142">
        <v>1124</v>
      </c>
      <c r="J142" t="s">
        <v>7</v>
      </c>
      <c r="M142">
        <v>2836</v>
      </c>
      <c r="N142" t="s">
        <v>5</v>
      </c>
    </row>
    <row r="143" spans="1:14" x14ac:dyDescent="0.25">
      <c r="A143" s="131">
        <v>1156</v>
      </c>
      <c r="B143" s="408">
        <v>11</v>
      </c>
      <c r="C143" s="446">
        <v>0</v>
      </c>
      <c r="D143" s="1">
        <f t="shared" si="92"/>
        <v>0</v>
      </c>
      <c r="E143" s="2">
        <f t="shared" si="93"/>
        <v>0</v>
      </c>
      <c r="F143" s="1"/>
      <c r="I143">
        <v>1156</v>
      </c>
      <c r="J143" t="s">
        <v>7</v>
      </c>
      <c r="M143">
        <v>2930</v>
      </c>
      <c r="N143" t="s">
        <v>5</v>
      </c>
    </row>
    <row r="144" spans="1:14" x14ac:dyDescent="0.25">
      <c r="A144" s="131">
        <v>1189</v>
      </c>
      <c r="B144" s="408"/>
      <c r="C144" s="446">
        <v>0</v>
      </c>
      <c r="D144" s="1">
        <f t="shared" si="92"/>
        <v>0</v>
      </c>
      <c r="E144" s="2">
        <f t="shared" si="93"/>
        <v>0</v>
      </c>
      <c r="F144" s="1"/>
      <c r="I144">
        <v>1189</v>
      </c>
      <c r="J144" t="s">
        <v>7</v>
      </c>
      <c r="M144">
        <v>2960</v>
      </c>
      <c r="N144" t="s">
        <v>5</v>
      </c>
    </row>
    <row r="145" spans="1:14" x14ac:dyDescent="0.25">
      <c r="A145" s="131">
        <v>1218</v>
      </c>
      <c r="B145" s="408">
        <v>12</v>
      </c>
      <c r="C145" s="447">
        <v>20</v>
      </c>
      <c r="D145" s="1">
        <f t="shared" si="92"/>
        <v>0</v>
      </c>
      <c r="E145" s="2">
        <f t="shared" si="93"/>
        <v>20</v>
      </c>
      <c r="F145" s="1"/>
      <c r="I145">
        <v>1218</v>
      </c>
      <c r="J145" t="s">
        <v>6</v>
      </c>
      <c r="M145">
        <v>2974</v>
      </c>
      <c r="N145" t="s">
        <v>5</v>
      </c>
    </row>
    <row r="146" spans="1:14" x14ac:dyDescent="0.25">
      <c r="A146" s="131">
        <v>1255</v>
      </c>
      <c r="B146" s="408">
        <v>2</v>
      </c>
      <c r="C146" s="446">
        <v>15</v>
      </c>
      <c r="D146" s="1">
        <f t="shared" si="92"/>
        <v>0</v>
      </c>
      <c r="E146" s="2">
        <f t="shared" si="93"/>
        <v>15</v>
      </c>
      <c r="F146" s="1"/>
      <c r="I146">
        <v>1255</v>
      </c>
      <c r="J146" t="s">
        <v>11</v>
      </c>
      <c r="M146">
        <v>3015</v>
      </c>
      <c r="N146" t="s">
        <v>6</v>
      </c>
    </row>
    <row r="147" spans="1:14" x14ac:dyDescent="0.25">
      <c r="A147" s="131">
        <v>1310</v>
      </c>
      <c r="B147" s="408">
        <v>13</v>
      </c>
      <c r="C147" s="446">
        <v>20</v>
      </c>
      <c r="D147" s="1">
        <f t="shared" si="92"/>
        <v>0</v>
      </c>
      <c r="E147" s="2">
        <f t="shared" si="93"/>
        <v>20</v>
      </c>
      <c r="F147" s="1"/>
      <c r="I147">
        <v>1310</v>
      </c>
      <c r="J147" t="s">
        <v>6</v>
      </c>
      <c r="M147">
        <v>3026</v>
      </c>
      <c r="N147" t="s">
        <v>5</v>
      </c>
    </row>
    <row r="148" spans="1:14" x14ac:dyDescent="0.25">
      <c r="A148" s="131">
        <v>1311</v>
      </c>
      <c r="B148" s="408"/>
      <c r="C148" s="447">
        <v>0</v>
      </c>
      <c r="D148" s="1">
        <f t="shared" si="92"/>
        <v>0</v>
      </c>
      <c r="E148" s="2">
        <f t="shared" si="93"/>
        <v>0</v>
      </c>
      <c r="F148" s="1"/>
      <c r="I148">
        <v>1311</v>
      </c>
      <c r="J148" t="s">
        <v>5</v>
      </c>
      <c r="M148">
        <v>3039</v>
      </c>
      <c r="N148" t="s">
        <v>5</v>
      </c>
    </row>
    <row r="149" spans="1:14" x14ac:dyDescent="0.25">
      <c r="A149" s="131">
        <v>1318</v>
      </c>
      <c r="B149" s="408">
        <v>9</v>
      </c>
      <c r="C149" s="446">
        <v>10</v>
      </c>
      <c r="D149" s="1">
        <f t="shared" si="92"/>
        <v>0</v>
      </c>
      <c r="E149" s="2">
        <f t="shared" si="93"/>
        <v>10</v>
      </c>
      <c r="F149" s="1"/>
      <c r="I149">
        <v>1318</v>
      </c>
      <c r="J149" t="s">
        <v>5</v>
      </c>
      <c r="M149">
        <v>3042</v>
      </c>
      <c r="N149" t="s">
        <v>5</v>
      </c>
    </row>
    <row r="150" spans="1:14" x14ac:dyDescent="0.25">
      <c r="A150" s="131">
        <v>1323</v>
      </c>
      <c r="B150" s="408">
        <v>3</v>
      </c>
      <c r="C150" s="447">
        <v>20</v>
      </c>
      <c r="D150" s="1">
        <f t="shared" si="92"/>
        <v>0</v>
      </c>
      <c r="E150" s="2">
        <f t="shared" si="93"/>
        <v>20</v>
      </c>
      <c r="F150" s="1"/>
      <c r="I150">
        <v>1323</v>
      </c>
      <c r="J150" t="s">
        <v>6</v>
      </c>
      <c r="M150">
        <v>3130</v>
      </c>
      <c r="N150" t="s">
        <v>5</v>
      </c>
    </row>
    <row r="151" spans="1:14" x14ac:dyDescent="0.25">
      <c r="A151" s="131">
        <v>1325</v>
      </c>
      <c r="B151" s="408">
        <v>15</v>
      </c>
      <c r="C151" s="447">
        <v>30</v>
      </c>
      <c r="D151" s="1">
        <f t="shared" si="92"/>
        <v>0</v>
      </c>
      <c r="E151" s="2">
        <f t="shared" si="93"/>
        <v>30</v>
      </c>
      <c r="F151" s="1"/>
      <c r="I151">
        <v>1325</v>
      </c>
      <c r="J151" t="s">
        <v>11</v>
      </c>
      <c r="M151">
        <v>3132</v>
      </c>
      <c r="N151" t="s">
        <v>11</v>
      </c>
    </row>
    <row r="152" spans="1:14" x14ac:dyDescent="0.25">
      <c r="A152" s="131">
        <v>1403</v>
      </c>
      <c r="B152" s="408"/>
      <c r="C152" s="447">
        <v>0</v>
      </c>
      <c r="D152" s="1">
        <f t="shared" si="92"/>
        <v>0</v>
      </c>
      <c r="E152" s="2">
        <f t="shared" si="93"/>
        <v>0</v>
      </c>
      <c r="F152" s="1"/>
      <c r="I152">
        <v>1403</v>
      </c>
      <c r="J152" t="s">
        <v>7</v>
      </c>
      <c r="M152">
        <v>3146</v>
      </c>
      <c r="N152" t="s">
        <v>6</v>
      </c>
    </row>
    <row r="153" spans="1:14" x14ac:dyDescent="0.25">
      <c r="A153" s="131">
        <v>1425</v>
      </c>
      <c r="B153" s="408"/>
      <c r="C153" s="446">
        <v>0</v>
      </c>
      <c r="D153" s="1">
        <f t="shared" si="92"/>
        <v>0</v>
      </c>
      <c r="E153" s="2">
        <f t="shared" si="93"/>
        <v>0</v>
      </c>
      <c r="F153" s="1"/>
      <c r="I153">
        <v>1425</v>
      </c>
      <c r="J153" t="s">
        <v>6</v>
      </c>
      <c r="M153">
        <v>3255</v>
      </c>
      <c r="N153" t="s">
        <v>5</v>
      </c>
    </row>
    <row r="154" spans="1:14" x14ac:dyDescent="0.25">
      <c r="A154" s="131">
        <v>1477</v>
      </c>
      <c r="B154" s="408">
        <v>7</v>
      </c>
      <c r="C154" s="446">
        <v>0</v>
      </c>
      <c r="D154" s="1">
        <f t="shared" si="92"/>
        <v>0</v>
      </c>
      <c r="E154" s="2">
        <f t="shared" si="93"/>
        <v>0</v>
      </c>
      <c r="F154" s="1"/>
      <c r="I154">
        <v>1477</v>
      </c>
      <c r="J154" t="s">
        <v>7</v>
      </c>
      <c r="M154">
        <v>3310</v>
      </c>
      <c r="N154" t="s">
        <v>5</v>
      </c>
    </row>
    <row r="155" spans="1:14" x14ac:dyDescent="0.25">
      <c r="A155" s="131">
        <v>1501</v>
      </c>
      <c r="B155" s="408">
        <v>3</v>
      </c>
      <c r="C155" s="447">
        <v>10</v>
      </c>
      <c r="D155" s="1">
        <f t="shared" si="92"/>
        <v>0</v>
      </c>
      <c r="E155" s="2">
        <f t="shared" si="93"/>
        <v>10</v>
      </c>
      <c r="F155" s="1"/>
      <c r="I155">
        <v>1501</v>
      </c>
      <c r="J155" t="s">
        <v>5</v>
      </c>
      <c r="M155">
        <v>3339</v>
      </c>
      <c r="N155" t="s">
        <v>11</v>
      </c>
    </row>
    <row r="156" spans="1:14" x14ac:dyDescent="0.25">
      <c r="A156" s="131">
        <v>1502</v>
      </c>
      <c r="B156" s="408"/>
      <c r="C156" s="446">
        <v>0</v>
      </c>
      <c r="D156" s="1">
        <f t="shared" si="92"/>
        <v>0</v>
      </c>
      <c r="E156" s="2">
        <f t="shared" si="93"/>
        <v>0</v>
      </c>
      <c r="F156" s="1"/>
      <c r="I156">
        <v>1502</v>
      </c>
      <c r="J156" t="s">
        <v>7</v>
      </c>
      <c r="M156">
        <v>3360</v>
      </c>
      <c r="N156" t="s">
        <v>5</v>
      </c>
    </row>
    <row r="157" spans="1:14" x14ac:dyDescent="0.25">
      <c r="A157" s="131">
        <v>1511</v>
      </c>
      <c r="B157" s="408"/>
      <c r="C157" s="446">
        <v>0</v>
      </c>
      <c r="D157" s="1">
        <f t="shared" si="92"/>
        <v>0</v>
      </c>
      <c r="E157" s="2">
        <f t="shared" si="93"/>
        <v>0</v>
      </c>
      <c r="F157" s="1"/>
      <c r="I157">
        <v>1511</v>
      </c>
      <c r="J157" t="s">
        <v>7</v>
      </c>
      <c r="M157">
        <v>3476</v>
      </c>
      <c r="N157" t="s">
        <v>11</v>
      </c>
    </row>
    <row r="158" spans="1:14" x14ac:dyDescent="0.25">
      <c r="A158" s="131">
        <v>1519</v>
      </c>
      <c r="B158" s="408">
        <v>11</v>
      </c>
      <c r="C158" s="446">
        <v>0</v>
      </c>
      <c r="D158" s="1">
        <f t="shared" si="92"/>
        <v>0</v>
      </c>
      <c r="E158" s="2">
        <f t="shared" si="93"/>
        <v>0</v>
      </c>
      <c r="F158" s="1"/>
      <c r="I158">
        <v>1519</v>
      </c>
      <c r="J158" t="s">
        <v>7</v>
      </c>
      <c r="M158">
        <v>3539</v>
      </c>
      <c r="N158" t="s">
        <v>5</v>
      </c>
    </row>
    <row r="159" spans="1:14" x14ac:dyDescent="0.25">
      <c r="A159" s="131">
        <v>1538</v>
      </c>
      <c r="B159" s="408">
        <v>12</v>
      </c>
      <c r="C159" s="446">
        <v>0</v>
      </c>
      <c r="D159" s="1">
        <f t="shared" si="92"/>
        <v>0</v>
      </c>
      <c r="E159" s="2">
        <f t="shared" si="93"/>
        <v>0</v>
      </c>
      <c r="F159" s="1"/>
      <c r="I159">
        <v>1538</v>
      </c>
      <c r="J159" t="s">
        <v>7</v>
      </c>
      <c r="M159">
        <v>3618</v>
      </c>
      <c r="N159" t="s">
        <v>5</v>
      </c>
    </row>
    <row r="160" spans="1:14" x14ac:dyDescent="0.25">
      <c r="A160" s="131">
        <v>1574</v>
      </c>
      <c r="B160" s="408">
        <v>14</v>
      </c>
      <c r="C160" s="447">
        <v>20</v>
      </c>
      <c r="D160" s="1">
        <f t="shared" si="92"/>
        <v>0</v>
      </c>
      <c r="E160" s="2">
        <f t="shared" si="93"/>
        <v>20</v>
      </c>
      <c r="F160" s="1"/>
      <c r="I160">
        <v>1574</v>
      </c>
      <c r="J160" t="s">
        <v>6</v>
      </c>
      <c r="M160">
        <v>3663</v>
      </c>
      <c r="N160" t="s">
        <v>6</v>
      </c>
    </row>
    <row r="161" spans="1:14" x14ac:dyDescent="0.25">
      <c r="A161" s="131">
        <v>1592</v>
      </c>
      <c r="B161" s="408">
        <v>6</v>
      </c>
      <c r="C161" s="446">
        <v>10</v>
      </c>
      <c r="D161" s="1">
        <f t="shared" si="92"/>
        <v>0</v>
      </c>
      <c r="E161" s="2">
        <f t="shared" si="93"/>
        <v>10</v>
      </c>
      <c r="F161" s="1"/>
      <c r="I161">
        <v>1592</v>
      </c>
      <c r="J161" t="s">
        <v>5</v>
      </c>
      <c r="M161">
        <v>3688</v>
      </c>
      <c r="N161" t="s">
        <v>5</v>
      </c>
    </row>
    <row r="162" spans="1:14" x14ac:dyDescent="0.25">
      <c r="A162" s="131">
        <v>1595</v>
      </c>
      <c r="B162" s="408">
        <v>14</v>
      </c>
      <c r="C162" s="447">
        <v>0</v>
      </c>
      <c r="D162" s="1">
        <f t="shared" si="92"/>
        <v>0</v>
      </c>
      <c r="E162" s="2">
        <f t="shared" si="93"/>
        <v>0</v>
      </c>
      <c r="F162" s="1"/>
      <c r="I162">
        <v>1595</v>
      </c>
      <c r="J162" t="s">
        <v>7</v>
      </c>
      <c r="M162">
        <v>3735</v>
      </c>
      <c r="N162" t="s">
        <v>5</v>
      </c>
    </row>
    <row r="163" spans="1:14" x14ac:dyDescent="0.25">
      <c r="A163" s="131">
        <v>1619</v>
      </c>
      <c r="B163" s="408">
        <v>13</v>
      </c>
      <c r="C163" s="447">
        <v>10</v>
      </c>
      <c r="D163" s="1">
        <f t="shared" si="92"/>
        <v>0</v>
      </c>
      <c r="E163" s="2">
        <f t="shared" si="93"/>
        <v>10</v>
      </c>
      <c r="F163" s="1"/>
      <c r="I163">
        <v>1619</v>
      </c>
      <c r="J163" t="s">
        <v>5</v>
      </c>
      <c r="M163">
        <v>3824</v>
      </c>
      <c r="N163" t="s">
        <v>6</v>
      </c>
    </row>
    <row r="164" spans="1:14" x14ac:dyDescent="0.25">
      <c r="A164" s="131">
        <v>1625</v>
      </c>
      <c r="B164" s="408">
        <v>14</v>
      </c>
      <c r="C164" s="446">
        <v>0</v>
      </c>
      <c r="D164" s="1">
        <f t="shared" si="92"/>
        <v>0</v>
      </c>
      <c r="E164" s="2">
        <f t="shared" si="93"/>
        <v>0</v>
      </c>
      <c r="F164" s="1"/>
      <c r="I164">
        <v>1625</v>
      </c>
      <c r="J164" t="s">
        <v>5</v>
      </c>
      <c r="M164">
        <v>3847</v>
      </c>
      <c r="N164" t="s">
        <v>5</v>
      </c>
    </row>
    <row r="165" spans="1:14" x14ac:dyDescent="0.25">
      <c r="A165" s="131">
        <v>1640</v>
      </c>
      <c r="B165" s="408">
        <v>13</v>
      </c>
      <c r="C165" s="446">
        <v>20</v>
      </c>
      <c r="D165" s="1">
        <f t="shared" si="92"/>
        <v>0</v>
      </c>
      <c r="E165" s="2">
        <f t="shared" si="93"/>
        <v>20</v>
      </c>
      <c r="F165" s="1"/>
      <c r="I165">
        <v>1640</v>
      </c>
      <c r="J165" t="s">
        <v>6</v>
      </c>
      <c r="M165">
        <v>3940</v>
      </c>
      <c r="N165" t="s">
        <v>5</v>
      </c>
    </row>
    <row r="166" spans="1:14" x14ac:dyDescent="0.25">
      <c r="A166" s="131">
        <v>1658</v>
      </c>
      <c r="B166" s="408">
        <v>9</v>
      </c>
      <c r="C166" s="446">
        <v>0</v>
      </c>
      <c r="D166" s="1">
        <f t="shared" si="92"/>
        <v>0</v>
      </c>
      <c r="E166" s="2">
        <f t="shared" si="93"/>
        <v>0</v>
      </c>
      <c r="F166" s="1"/>
      <c r="I166">
        <v>1658</v>
      </c>
      <c r="J166" t="s">
        <v>7</v>
      </c>
      <c r="M166">
        <v>3944</v>
      </c>
      <c r="N166" t="s">
        <v>11</v>
      </c>
    </row>
    <row r="167" spans="1:14" x14ac:dyDescent="0.25">
      <c r="A167" s="131">
        <v>1671</v>
      </c>
      <c r="B167" s="408">
        <v>1</v>
      </c>
      <c r="C167" s="447">
        <v>30</v>
      </c>
      <c r="D167" s="1">
        <f t="shared" si="92"/>
        <v>30</v>
      </c>
      <c r="E167" s="2">
        <f t="shared" si="93"/>
        <v>60</v>
      </c>
      <c r="F167" s="1"/>
      <c r="I167">
        <v>1671</v>
      </c>
      <c r="J167" t="s">
        <v>11</v>
      </c>
      <c r="M167">
        <v>3996</v>
      </c>
      <c r="N167" t="s">
        <v>11</v>
      </c>
    </row>
    <row r="168" spans="1:14" x14ac:dyDescent="0.25">
      <c r="A168" s="131">
        <v>1676</v>
      </c>
      <c r="B168" s="408">
        <v>2</v>
      </c>
      <c r="C168" s="447">
        <v>10</v>
      </c>
      <c r="D168" s="1">
        <f t="shared" si="92"/>
        <v>0</v>
      </c>
      <c r="E168" s="2">
        <f t="shared" si="93"/>
        <v>10</v>
      </c>
      <c r="F168" s="1"/>
      <c r="I168">
        <v>1676</v>
      </c>
      <c r="J168" t="s">
        <v>5</v>
      </c>
      <c r="M168">
        <v>4028</v>
      </c>
      <c r="N168" t="s">
        <v>5</v>
      </c>
    </row>
    <row r="169" spans="1:14" x14ac:dyDescent="0.25">
      <c r="A169" s="131">
        <v>1678</v>
      </c>
      <c r="B169" s="408">
        <v>16</v>
      </c>
      <c r="C169" s="446">
        <v>30</v>
      </c>
      <c r="D169" s="1">
        <f t="shared" si="92"/>
        <v>30</v>
      </c>
      <c r="E169" s="2">
        <f t="shared" si="93"/>
        <v>60</v>
      </c>
      <c r="F169" s="1"/>
      <c r="I169">
        <v>1678</v>
      </c>
      <c r="J169" t="s">
        <v>11</v>
      </c>
      <c r="M169">
        <v>4039</v>
      </c>
      <c r="N169" t="s">
        <v>6</v>
      </c>
    </row>
    <row r="170" spans="1:14" x14ac:dyDescent="0.25">
      <c r="A170" s="131">
        <v>1690</v>
      </c>
      <c r="B170" s="408">
        <v>11</v>
      </c>
      <c r="C170" s="447">
        <v>20</v>
      </c>
      <c r="D170" s="1">
        <f t="shared" si="92"/>
        <v>0</v>
      </c>
      <c r="E170" s="2">
        <f t="shared" si="93"/>
        <v>20</v>
      </c>
      <c r="F170" s="1"/>
      <c r="I170">
        <v>1690</v>
      </c>
      <c r="J170" t="s">
        <v>6</v>
      </c>
      <c r="M170">
        <v>4061</v>
      </c>
      <c r="N170" t="s">
        <v>5</v>
      </c>
    </row>
    <row r="171" spans="1:14" x14ac:dyDescent="0.25">
      <c r="A171" s="131">
        <v>1711</v>
      </c>
      <c r="B171" s="408"/>
      <c r="C171" s="446">
        <v>15</v>
      </c>
      <c r="D171" s="1">
        <f t="shared" si="92"/>
        <v>0</v>
      </c>
      <c r="E171" s="2">
        <f t="shared" si="93"/>
        <v>15</v>
      </c>
      <c r="F171" s="1"/>
      <c r="I171">
        <v>1711</v>
      </c>
      <c r="J171" t="s">
        <v>11</v>
      </c>
      <c r="M171">
        <v>4143</v>
      </c>
      <c r="N171" t="s">
        <v>5</v>
      </c>
    </row>
    <row r="172" spans="1:14" x14ac:dyDescent="0.25">
      <c r="A172" s="131">
        <v>1717</v>
      </c>
      <c r="B172" s="408">
        <v>16</v>
      </c>
      <c r="C172" s="447">
        <v>10</v>
      </c>
      <c r="D172" s="1">
        <f t="shared" si="92"/>
        <v>0</v>
      </c>
      <c r="E172" s="2">
        <f t="shared" si="93"/>
        <v>10</v>
      </c>
      <c r="F172" s="1"/>
      <c r="I172">
        <v>1717</v>
      </c>
      <c r="J172" t="s">
        <v>5</v>
      </c>
      <c r="M172">
        <v>4253</v>
      </c>
      <c r="N172" t="s">
        <v>5</v>
      </c>
    </row>
    <row r="173" spans="1:14" x14ac:dyDescent="0.25">
      <c r="A173" s="131">
        <v>1718</v>
      </c>
      <c r="B173" s="408">
        <v>10</v>
      </c>
      <c r="C173" s="447">
        <v>20</v>
      </c>
      <c r="D173" s="1">
        <f t="shared" si="92"/>
        <v>0</v>
      </c>
      <c r="E173" s="2">
        <f t="shared" si="93"/>
        <v>20</v>
      </c>
      <c r="F173" s="1"/>
      <c r="I173">
        <v>1718</v>
      </c>
      <c r="J173" t="s">
        <v>6</v>
      </c>
      <c r="M173">
        <v>4265</v>
      </c>
      <c r="N173" t="s">
        <v>11</v>
      </c>
    </row>
    <row r="174" spans="1:14" x14ac:dyDescent="0.25">
      <c r="A174" s="131">
        <v>1720</v>
      </c>
      <c r="B174" s="408">
        <v>12</v>
      </c>
      <c r="C174" s="446">
        <v>0</v>
      </c>
      <c r="D174" s="1">
        <f t="shared" si="92"/>
        <v>0</v>
      </c>
      <c r="E174" s="2">
        <f t="shared" si="93"/>
        <v>0</v>
      </c>
      <c r="F174" s="1"/>
      <c r="I174">
        <v>1720</v>
      </c>
      <c r="J174" t="s">
        <v>7</v>
      </c>
      <c r="M174">
        <v>4451</v>
      </c>
      <c r="N174" t="s">
        <v>5</v>
      </c>
    </row>
    <row r="175" spans="1:14" x14ac:dyDescent="0.25">
      <c r="A175" s="131">
        <v>1723</v>
      </c>
      <c r="B175" s="408">
        <v>11</v>
      </c>
      <c r="C175" s="446">
        <v>10</v>
      </c>
      <c r="D175" s="1">
        <f t="shared" si="92"/>
        <v>0</v>
      </c>
      <c r="E175" s="2">
        <f t="shared" si="93"/>
        <v>10</v>
      </c>
      <c r="F175" s="1"/>
      <c r="I175">
        <v>1723</v>
      </c>
      <c r="J175" t="s">
        <v>5</v>
      </c>
      <c r="M175">
        <v>4488</v>
      </c>
      <c r="N175" t="s">
        <v>6</v>
      </c>
    </row>
    <row r="176" spans="1:14" x14ac:dyDescent="0.25">
      <c r="A176" s="131">
        <v>1730</v>
      </c>
      <c r="B176" s="408">
        <v>13</v>
      </c>
      <c r="C176" s="446">
        <v>10</v>
      </c>
      <c r="D176" s="1">
        <f t="shared" si="92"/>
        <v>0</v>
      </c>
      <c r="E176" s="2">
        <f t="shared" si="93"/>
        <v>10</v>
      </c>
      <c r="F176" s="1"/>
      <c r="I176">
        <v>1730</v>
      </c>
      <c r="J176" t="s">
        <v>5</v>
      </c>
      <c r="M176">
        <v>4522</v>
      </c>
      <c r="N176" t="s">
        <v>6</v>
      </c>
    </row>
    <row r="177" spans="1:14" x14ac:dyDescent="0.25">
      <c r="A177" s="131">
        <v>1741</v>
      </c>
      <c r="B177" s="408">
        <v>6</v>
      </c>
      <c r="C177" s="446">
        <v>0</v>
      </c>
      <c r="D177" s="1">
        <f t="shared" si="92"/>
        <v>0</v>
      </c>
      <c r="E177" s="2">
        <f t="shared" si="93"/>
        <v>0</v>
      </c>
      <c r="F177" s="1"/>
      <c r="I177">
        <v>1741</v>
      </c>
      <c r="J177" t="s">
        <v>7</v>
      </c>
      <c r="M177">
        <v>4613</v>
      </c>
      <c r="N177" t="s">
        <v>5</v>
      </c>
    </row>
    <row r="178" spans="1:14" x14ac:dyDescent="0.25">
      <c r="A178" s="131">
        <v>1756</v>
      </c>
      <c r="B178" s="408">
        <v>15</v>
      </c>
      <c r="C178" s="447">
        <v>20</v>
      </c>
      <c r="D178" s="1">
        <f t="shared" si="92"/>
        <v>0</v>
      </c>
      <c r="E178" s="2">
        <f t="shared" si="93"/>
        <v>20</v>
      </c>
      <c r="I178">
        <v>1756</v>
      </c>
      <c r="J178" t="s">
        <v>6</v>
      </c>
      <c r="M178">
        <v>4911</v>
      </c>
      <c r="N178" t="s">
        <v>5</v>
      </c>
    </row>
    <row r="179" spans="1:14" x14ac:dyDescent="0.25">
      <c r="A179" s="131">
        <v>1768</v>
      </c>
      <c r="B179" s="408"/>
      <c r="C179" s="447">
        <v>0</v>
      </c>
      <c r="D179" s="1">
        <f t="shared" si="92"/>
        <v>0</v>
      </c>
      <c r="E179" s="2">
        <f t="shared" si="93"/>
        <v>0</v>
      </c>
      <c r="I179">
        <v>1768</v>
      </c>
      <c r="J179" t="s">
        <v>7</v>
      </c>
      <c r="M179">
        <v>5012</v>
      </c>
      <c r="N179" t="s">
        <v>11</v>
      </c>
    </row>
    <row r="180" spans="1:14" x14ac:dyDescent="0.25">
      <c r="A180" s="131">
        <v>1806</v>
      </c>
      <c r="B180" s="97">
        <v>10</v>
      </c>
      <c r="C180" s="447">
        <v>0</v>
      </c>
      <c r="D180" s="1">
        <f t="shared" si="92"/>
        <v>0</v>
      </c>
      <c r="E180" s="2">
        <f t="shared" si="93"/>
        <v>0</v>
      </c>
      <c r="I180">
        <v>1806</v>
      </c>
      <c r="J180" t="s">
        <v>7</v>
      </c>
      <c r="M180">
        <v>5431</v>
      </c>
      <c r="N180" t="s">
        <v>5</v>
      </c>
    </row>
    <row r="181" spans="1:14" x14ac:dyDescent="0.25">
      <c r="A181" s="131">
        <v>1816</v>
      </c>
      <c r="B181" s="97">
        <v>12</v>
      </c>
      <c r="C181" s="106">
        <v>0</v>
      </c>
      <c r="D181" s="1">
        <f t="shared" ref="D181:D244" si="94">IFERROR(INDEX(BH$15:BH$46,MATCH(A181,BE$15:BE$46,0)),0)</f>
        <v>0</v>
      </c>
      <c r="E181" s="2">
        <f t="shared" ref="E181:E244" si="95">SUM(D181+C181,F181)</f>
        <v>0</v>
      </c>
      <c r="I181">
        <v>1816</v>
      </c>
      <c r="J181" t="s">
        <v>7</v>
      </c>
      <c r="M181">
        <v>5571</v>
      </c>
      <c r="N181" t="s">
        <v>5</v>
      </c>
    </row>
    <row r="182" spans="1:14" x14ac:dyDescent="0.25">
      <c r="A182" s="131">
        <v>1817</v>
      </c>
      <c r="B182" s="97">
        <v>3</v>
      </c>
      <c r="C182" s="106">
        <v>0</v>
      </c>
      <c r="D182" s="1">
        <f t="shared" si="94"/>
        <v>0</v>
      </c>
      <c r="E182" s="2">
        <f t="shared" si="95"/>
        <v>0</v>
      </c>
      <c r="I182">
        <v>1817</v>
      </c>
      <c r="J182" t="s">
        <v>7</v>
      </c>
      <c r="M182">
        <v>5586</v>
      </c>
      <c r="N182" t="s">
        <v>6</v>
      </c>
    </row>
    <row r="183" spans="1:14" x14ac:dyDescent="0.25">
      <c r="A183" s="131">
        <v>1884</v>
      </c>
      <c r="B183" s="97"/>
      <c r="C183" s="106">
        <v>0</v>
      </c>
      <c r="D183" s="1">
        <f t="shared" si="94"/>
        <v>0</v>
      </c>
      <c r="E183" s="2">
        <f t="shared" si="95"/>
        <v>0</v>
      </c>
      <c r="I183">
        <v>1884</v>
      </c>
      <c r="J183" t="s">
        <v>7</v>
      </c>
      <c r="M183">
        <v>5659</v>
      </c>
      <c r="N183" t="s">
        <v>6</v>
      </c>
    </row>
    <row r="184" spans="1:14" x14ac:dyDescent="0.25">
      <c r="A184" s="131">
        <v>1885</v>
      </c>
      <c r="B184" s="97">
        <v>10</v>
      </c>
      <c r="C184" s="106">
        <v>0</v>
      </c>
      <c r="D184" s="1">
        <f t="shared" si="94"/>
        <v>0</v>
      </c>
      <c r="E184" s="2">
        <f t="shared" si="95"/>
        <v>0</v>
      </c>
      <c r="I184">
        <v>1885</v>
      </c>
      <c r="J184" t="s">
        <v>7</v>
      </c>
    </row>
    <row r="185" spans="1:14" x14ac:dyDescent="0.25">
      <c r="A185" s="131">
        <v>1918</v>
      </c>
      <c r="B185" s="97">
        <v>13</v>
      </c>
      <c r="C185" s="106">
        <v>10</v>
      </c>
      <c r="D185" s="1">
        <f t="shared" si="94"/>
        <v>0</v>
      </c>
      <c r="E185" s="2">
        <f t="shared" si="95"/>
        <v>10</v>
      </c>
      <c r="I185">
        <v>1918</v>
      </c>
      <c r="J185" t="s">
        <v>5</v>
      </c>
    </row>
    <row r="186" spans="1:14" x14ac:dyDescent="0.25">
      <c r="A186" s="131">
        <v>1923</v>
      </c>
      <c r="B186" s="97">
        <v>1</v>
      </c>
      <c r="C186" s="106">
        <v>30</v>
      </c>
      <c r="D186" s="1">
        <f t="shared" si="94"/>
        <v>10</v>
      </c>
      <c r="E186" s="2">
        <f t="shared" si="95"/>
        <v>40</v>
      </c>
      <c r="I186">
        <v>1923</v>
      </c>
      <c r="J186" t="s">
        <v>11</v>
      </c>
    </row>
    <row r="187" spans="1:14" x14ac:dyDescent="0.25">
      <c r="A187" s="131">
        <v>1983</v>
      </c>
      <c r="B187" s="97">
        <v>11</v>
      </c>
      <c r="C187" s="106">
        <v>0</v>
      </c>
      <c r="D187" s="1">
        <f t="shared" si="94"/>
        <v>0</v>
      </c>
      <c r="E187" s="2">
        <f t="shared" si="95"/>
        <v>0</v>
      </c>
      <c r="I187">
        <v>1983</v>
      </c>
      <c r="J187" t="s">
        <v>7</v>
      </c>
    </row>
    <row r="188" spans="1:14" x14ac:dyDescent="0.25">
      <c r="A188" s="131">
        <v>1986</v>
      </c>
      <c r="B188" s="97">
        <v>14</v>
      </c>
      <c r="C188" s="106">
        <v>0</v>
      </c>
      <c r="D188" s="1">
        <f t="shared" si="94"/>
        <v>0</v>
      </c>
      <c r="E188" s="2">
        <f t="shared" si="95"/>
        <v>0</v>
      </c>
      <c r="I188">
        <v>1986</v>
      </c>
      <c r="J188" t="s">
        <v>5</v>
      </c>
    </row>
    <row r="189" spans="1:14" x14ac:dyDescent="0.25">
      <c r="A189" s="131">
        <v>2016</v>
      </c>
      <c r="B189" s="97">
        <v>10</v>
      </c>
      <c r="C189" s="106">
        <v>0</v>
      </c>
      <c r="D189" s="1">
        <f t="shared" si="94"/>
        <v>0</v>
      </c>
      <c r="E189" s="2">
        <f t="shared" si="95"/>
        <v>0</v>
      </c>
      <c r="I189">
        <v>2016</v>
      </c>
      <c r="J189" t="s">
        <v>7</v>
      </c>
    </row>
    <row r="190" spans="1:14" x14ac:dyDescent="0.25">
      <c r="A190" s="131">
        <v>2039</v>
      </c>
      <c r="B190" s="97">
        <v>9</v>
      </c>
      <c r="C190" s="106">
        <v>0</v>
      </c>
      <c r="D190" s="1">
        <f t="shared" si="94"/>
        <v>0</v>
      </c>
      <c r="E190" s="2">
        <f t="shared" si="95"/>
        <v>0</v>
      </c>
      <c r="I190">
        <v>2039</v>
      </c>
      <c r="J190" t="s">
        <v>7</v>
      </c>
    </row>
    <row r="191" spans="1:14" x14ac:dyDescent="0.25">
      <c r="A191" s="131">
        <v>2046</v>
      </c>
      <c r="B191" s="97">
        <v>3</v>
      </c>
      <c r="C191" s="106">
        <v>20</v>
      </c>
      <c r="D191" s="1">
        <f t="shared" si="94"/>
        <v>0</v>
      </c>
      <c r="E191" s="2">
        <f t="shared" si="95"/>
        <v>20</v>
      </c>
      <c r="I191">
        <v>2046</v>
      </c>
      <c r="J191" t="s">
        <v>6</v>
      </c>
    </row>
    <row r="192" spans="1:14" x14ac:dyDescent="0.25">
      <c r="A192" s="131">
        <v>2052</v>
      </c>
      <c r="B192" s="97">
        <v>3</v>
      </c>
      <c r="C192" s="106">
        <v>0</v>
      </c>
      <c r="D192" s="1">
        <f t="shared" si="94"/>
        <v>0</v>
      </c>
      <c r="E192" s="2">
        <f t="shared" si="95"/>
        <v>0</v>
      </c>
      <c r="I192">
        <v>2052</v>
      </c>
      <c r="J192" t="s">
        <v>7</v>
      </c>
    </row>
    <row r="193" spans="1:10" x14ac:dyDescent="0.25">
      <c r="A193" s="131">
        <v>2054</v>
      </c>
      <c r="B193" s="97">
        <v>13</v>
      </c>
      <c r="C193" s="106">
        <v>0</v>
      </c>
      <c r="D193" s="1">
        <f t="shared" si="94"/>
        <v>0</v>
      </c>
      <c r="E193" s="2">
        <f t="shared" si="95"/>
        <v>0</v>
      </c>
      <c r="I193">
        <v>2054</v>
      </c>
      <c r="J193" t="s">
        <v>7</v>
      </c>
    </row>
    <row r="194" spans="1:10" x14ac:dyDescent="0.25">
      <c r="A194" s="131">
        <v>2056</v>
      </c>
      <c r="B194" s="97">
        <v>15</v>
      </c>
      <c r="C194" s="106">
        <v>30</v>
      </c>
      <c r="D194" s="1">
        <f t="shared" si="94"/>
        <v>0</v>
      </c>
      <c r="E194" s="2">
        <f t="shared" si="95"/>
        <v>30</v>
      </c>
      <c r="I194">
        <v>2056</v>
      </c>
      <c r="J194" t="s">
        <v>11</v>
      </c>
    </row>
    <row r="195" spans="1:10" x14ac:dyDescent="0.25">
      <c r="A195" s="131">
        <v>2062</v>
      </c>
      <c r="B195" s="97">
        <v>7</v>
      </c>
      <c r="C195" s="106">
        <v>0</v>
      </c>
      <c r="D195" s="1">
        <f t="shared" si="94"/>
        <v>0</v>
      </c>
      <c r="E195" s="2">
        <f t="shared" si="95"/>
        <v>0</v>
      </c>
      <c r="I195">
        <v>2062</v>
      </c>
      <c r="J195" t="s">
        <v>7</v>
      </c>
    </row>
    <row r="196" spans="1:10" x14ac:dyDescent="0.25">
      <c r="A196" s="131">
        <v>2067</v>
      </c>
      <c r="B196" s="97">
        <v>16</v>
      </c>
      <c r="C196" s="106">
        <v>10</v>
      </c>
      <c r="D196" s="1">
        <f t="shared" si="94"/>
        <v>0</v>
      </c>
      <c r="E196" s="2">
        <f t="shared" si="95"/>
        <v>10</v>
      </c>
      <c r="I196">
        <v>2067</v>
      </c>
      <c r="J196" t="s">
        <v>5</v>
      </c>
    </row>
    <row r="197" spans="1:10" x14ac:dyDescent="0.25">
      <c r="A197" s="131">
        <v>2085</v>
      </c>
      <c r="B197" s="97">
        <v>13</v>
      </c>
      <c r="C197" s="106">
        <v>10</v>
      </c>
      <c r="D197" s="1">
        <f t="shared" si="94"/>
        <v>0</v>
      </c>
      <c r="E197" s="2">
        <f t="shared" si="95"/>
        <v>10</v>
      </c>
      <c r="I197">
        <v>2085</v>
      </c>
      <c r="J197" t="s">
        <v>5</v>
      </c>
    </row>
    <row r="198" spans="1:10" x14ac:dyDescent="0.25">
      <c r="A198" s="131">
        <v>2122</v>
      </c>
      <c r="B198" s="97">
        <v>12</v>
      </c>
      <c r="C198" s="106">
        <v>10</v>
      </c>
      <c r="D198" s="1">
        <f t="shared" si="94"/>
        <v>0</v>
      </c>
      <c r="E198" s="2">
        <f t="shared" si="95"/>
        <v>10</v>
      </c>
      <c r="I198">
        <v>2122</v>
      </c>
      <c r="J198" t="s">
        <v>5</v>
      </c>
    </row>
    <row r="199" spans="1:10" x14ac:dyDescent="0.25">
      <c r="A199" s="131">
        <v>2137</v>
      </c>
      <c r="B199" s="97">
        <v>14</v>
      </c>
      <c r="C199" s="106">
        <v>20</v>
      </c>
      <c r="D199" s="1">
        <f t="shared" si="94"/>
        <v>0</v>
      </c>
      <c r="E199" s="2">
        <f t="shared" si="95"/>
        <v>20</v>
      </c>
      <c r="I199">
        <v>2137</v>
      </c>
      <c r="J199" t="s">
        <v>6</v>
      </c>
    </row>
    <row r="200" spans="1:10" x14ac:dyDescent="0.25">
      <c r="A200" s="131">
        <v>2168</v>
      </c>
      <c r="B200" s="97">
        <v>1</v>
      </c>
      <c r="C200" s="106">
        <v>5</v>
      </c>
      <c r="D200" s="1">
        <f t="shared" si="94"/>
        <v>0</v>
      </c>
      <c r="E200" s="2">
        <f t="shared" si="95"/>
        <v>5</v>
      </c>
      <c r="F200" s="2"/>
      <c r="I200">
        <v>2168</v>
      </c>
      <c r="J200" t="s">
        <v>5</v>
      </c>
    </row>
    <row r="201" spans="1:10" x14ac:dyDescent="0.25">
      <c r="A201" s="131">
        <v>2169</v>
      </c>
      <c r="B201" s="97">
        <v>9</v>
      </c>
      <c r="C201" s="106">
        <v>0</v>
      </c>
      <c r="D201" s="1">
        <f t="shared" si="94"/>
        <v>0</v>
      </c>
      <c r="E201" s="2">
        <f t="shared" si="95"/>
        <v>0</v>
      </c>
      <c r="I201">
        <v>2169</v>
      </c>
      <c r="J201" t="s">
        <v>7</v>
      </c>
    </row>
    <row r="202" spans="1:10" x14ac:dyDescent="0.25">
      <c r="A202" s="131">
        <v>2170</v>
      </c>
      <c r="B202" s="97">
        <v>13</v>
      </c>
      <c r="C202" s="106">
        <v>0</v>
      </c>
      <c r="D202" s="1">
        <f t="shared" si="94"/>
        <v>0</v>
      </c>
      <c r="E202" s="2">
        <f t="shared" si="95"/>
        <v>0</v>
      </c>
      <c r="I202">
        <v>2170</v>
      </c>
      <c r="J202" t="s">
        <v>7</v>
      </c>
    </row>
    <row r="203" spans="1:10" x14ac:dyDescent="0.25">
      <c r="A203" s="131">
        <v>2337</v>
      </c>
      <c r="B203" s="97">
        <v>15</v>
      </c>
      <c r="C203" s="106">
        <v>0</v>
      </c>
      <c r="D203" s="1">
        <f t="shared" si="94"/>
        <v>0</v>
      </c>
      <c r="E203" s="2">
        <f t="shared" si="95"/>
        <v>0</v>
      </c>
      <c r="I203">
        <v>2337</v>
      </c>
      <c r="J203" t="s">
        <v>7</v>
      </c>
    </row>
    <row r="204" spans="1:10" x14ac:dyDescent="0.25">
      <c r="A204" s="131">
        <v>2338</v>
      </c>
      <c r="B204" s="97">
        <v>16</v>
      </c>
      <c r="C204" s="106">
        <v>30</v>
      </c>
      <c r="D204" s="1">
        <f t="shared" si="94"/>
        <v>10</v>
      </c>
      <c r="E204" s="2">
        <f t="shared" si="95"/>
        <v>40</v>
      </c>
      <c r="I204">
        <v>2338</v>
      </c>
      <c r="J204" t="s">
        <v>11</v>
      </c>
    </row>
    <row r="205" spans="1:10" x14ac:dyDescent="0.25">
      <c r="A205" s="131">
        <v>2342</v>
      </c>
      <c r="B205" s="97">
        <v>10</v>
      </c>
      <c r="C205" s="106">
        <v>0</v>
      </c>
      <c r="D205" s="1">
        <f t="shared" si="94"/>
        <v>0</v>
      </c>
      <c r="E205" s="2">
        <f t="shared" si="95"/>
        <v>0</v>
      </c>
      <c r="I205">
        <v>2342</v>
      </c>
      <c r="J205" t="s">
        <v>7</v>
      </c>
    </row>
    <row r="206" spans="1:10" x14ac:dyDescent="0.25">
      <c r="A206" s="131">
        <v>2363</v>
      </c>
      <c r="B206" s="97">
        <v>11</v>
      </c>
      <c r="C206" s="106">
        <v>0</v>
      </c>
      <c r="D206" s="1">
        <f t="shared" si="94"/>
        <v>0</v>
      </c>
      <c r="E206" s="2">
        <f t="shared" si="95"/>
        <v>0</v>
      </c>
      <c r="I206">
        <v>2363</v>
      </c>
      <c r="J206" t="s">
        <v>7</v>
      </c>
    </row>
    <row r="207" spans="1:10" x14ac:dyDescent="0.25">
      <c r="A207" s="131">
        <v>2383</v>
      </c>
      <c r="B207" s="97"/>
      <c r="C207" s="106">
        <v>0</v>
      </c>
      <c r="D207" s="1">
        <f t="shared" si="94"/>
        <v>0</v>
      </c>
      <c r="E207" s="2">
        <f t="shared" si="95"/>
        <v>0</v>
      </c>
      <c r="I207">
        <v>2383</v>
      </c>
      <c r="J207" t="s">
        <v>6</v>
      </c>
    </row>
    <row r="208" spans="1:10" x14ac:dyDescent="0.25">
      <c r="A208" s="131">
        <v>2415</v>
      </c>
      <c r="B208" s="97"/>
      <c r="C208" s="106">
        <v>0</v>
      </c>
      <c r="D208" s="1">
        <f t="shared" si="94"/>
        <v>0</v>
      </c>
      <c r="E208" s="2">
        <f t="shared" si="95"/>
        <v>0</v>
      </c>
      <c r="I208">
        <v>2415</v>
      </c>
      <c r="J208" t="s">
        <v>6</v>
      </c>
    </row>
    <row r="209" spans="1:10" x14ac:dyDescent="0.25">
      <c r="A209" s="131">
        <v>2451</v>
      </c>
      <c r="B209" s="97">
        <v>5</v>
      </c>
      <c r="C209" s="106">
        <v>0</v>
      </c>
      <c r="D209" s="1">
        <f t="shared" si="94"/>
        <v>0</v>
      </c>
      <c r="E209" s="2">
        <f t="shared" si="95"/>
        <v>0</v>
      </c>
      <c r="I209">
        <v>2451</v>
      </c>
      <c r="J209" t="s">
        <v>7</v>
      </c>
    </row>
    <row r="210" spans="1:10" x14ac:dyDescent="0.25">
      <c r="A210" s="131">
        <v>2468</v>
      </c>
      <c r="B210" s="97">
        <v>14</v>
      </c>
      <c r="C210" s="106">
        <v>10</v>
      </c>
      <c r="D210" s="1">
        <f t="shared" si="94"/>
        <v>0</v>
      </c>
      <c r="E210" s="2">
        <f t="shared" si="95"/>
        <v>10</v>
      </c>
      <c r="I210">
        <v>2468</v>
      </c>
      <c r="J210" t="s">
        <v>5</v>
      </c>
    </row>
    <row r="211" spans="1:10" x14ac:dyDescent="0.25">
      <c r="A211" s="131">
        <v>2471</v>
      </c>
      <c r="B211" s="97">
        <v>9</v>
      </c>
      <c r="C211" s="106">
        <v>0</v>
      </c>
      <c r="D211" s="1">
        <f t="shared" si="94"/>
        <v>0</v>
      </c>
      <c r="E211" s="2">
        <f t="shared" si="95"/>
        <v>0</v>
      </c>
      <c r="I211">
        <v>2471</v>
      </c>
      <c r="J211" t="s">
        <v>7</v>
      </c>
    </row>
    <row r="212" spans="1:10" x14ac:dyDescent="0.25">
      <c r="A212" s="131">
        <v>2481</v>
      </c>
      <c r="B212" s="97">
        <v>16</v>
      </c>
      <c r="C212" s="106">
        <v>10</v>
      </c>
      <c r="D212" s="1">
        <f t="shared" si="94"/>
        <v>0</v>
      </c>
      <c r="E212" s="2">
        <f t="shared" si="95"/>
        <v>10</v>
      </c>
      <c r="I212">
        <v>2481</v>
      </c>
      <c r="J212" t="s">
        <v>5</v>
      </c>
    </row>
    <row r="213" spans="1:10" x14ac:dyDescent="0.25">
      <c r="A213" s="131">
        <v>2502</v>
      </c>
      <c r="B213" s="97">
        <v>8</v>
      </c>
      <c r="C213" s="106">
        <v>0</v>
      </c>
      <c r="D213" s="1">
        <f t="shared" si="94"/>
        <v>0</v>
      </c>
      <c r="E213" s="2">
        <f t="shared" si="95"/>
        <v>0</v>
      </c>
      <c r="I213">
        <v>2502</v>
      </c>
      <c r="J213" t="s">
        <v>7</v>
      </c>
    </row>
    <row r="214" spans="1:10" x14ac:dyDescent="0.25">
      <c r="A214" s="131">
        <v>2512</v>
      </c>
      <c r="B214" s="97"/>
      <c r="C214" s="106">
        <v>25</v>
      </c>
      <c r="D214" s="1">
        <f t="shared" si="94"/>
        <v>20</v>
      </c>
      <c r="E214" s="2">
        <f t="shared" si="95"/>
        <v>45</v>
      </c>
      <c r="I214">
        <v>2512</v>
      </c>
      <c r="J214" t="s">
        <v>11</v>
      </c>
    </row>
    <row r="215" spans="1:10" x14ac:dyDescent="0.25">
      <c r="A215" s="131">
        <v>2526</v>
      </c>
      <c r="B215" s="97"/>
      <c r="C215" s="106">
        <v>15</v>
      </c>
      <c r="D215" s="1">
        <f t="shared" si="94"/>
        <v>0</v>
      </c>
      <c r="E215" s="2">
        <f t="shared" si="95"/>
        <v>15</v>
      </c>
      <c r="I215">
        <v>2526</v>
      </c>
      <c r="J215" t="s">
        <v>11</v>
      </c>
    </row>
    <row r="216" spans="1:10" x14ac:dyDescent="0.25">
      <c r="A216" s="131">
        <v>2557</v>
      </c>
      <c r="B216" s="97">
        <v>7</v>
      </c>
      <c r="C216" s="106">
        <v>0</v>
      </c>
      <c r="D216" s="1">
        <f t="shared" si="94"/>
        <v>0</v>
      </c>
      <c r="E216" s="2">
        <f t="shared" si="95"/>
        <v>0</v>
      </c>
      <c r="F216" s="2"/>
      <c r="I216">
        <v>2557</v>
      </c>
      <c r="J216" t="s">
        <v>5</v>
      </c>
    </row>
    <row r="217" spans="1:10" x14ac:dyDescent="0.25">
      <c r="A217" s="131">
        <v>2587</v>
      </c>
      <c r="B217" s="97">
        <v>4</v>
      </c>
      <c r="C217" s="106">
        <v>0</v>
      </c>
      <c r="D217" s="1">
        <f t="shared" si="94"/>
        <v>0</v>
      </c>
      <c r="E217" s="2">
        <f t="shared" si="95"/>
        <v>0</v>
      </c>
      <c r="I217">
        <v>2587</v>
      </c>
      <c r="J217" t="s">
        <v>7</v>
      </c>
    </row>
    <row r="218" spans="1:10" x14ac:dyDescent="0.25">
      <c r="A218" s="131">
        <v>2590</v>
      </c>
      <c r="B218" s="97">
        <v>14</v>
      </c>
      <c r="C218" s="106">
        <v>0</v>
      </c>
      <c r="D218" s="1">
        <f t="shared" si="94"/>
        <v>0</v>
      </c>
      <c r="E218" s="2">
        <f t="shared" si="95"/>
        <v>0</v>
      </c>
      <c r="I218">
        <v>2590</v>
      </c>
      <c r="J218" t="s">
        <v>7</v>
      </c>
    </row>
    <row r="219" spans="1:10" x14ac:dyDescent="0.25">
      <c r="A219" s="131">
        <v>2607</v>
      </c>
      <c r="B219" s="97"/>
      <c r="C219" s="106">
        <v>0</v>
      </c>
      <c r="D219" s="1">
        <f t="shared" si="94"/>
        <v>0</v>
      </c>
      <c r="E219" s="2">
        <f t="shared" si="95"/>
        <v>0</v>
      </c>
      <c r="I219">
        <v>2607</v>
      </c>
      <c r="J219" t="s">
        <v>7</v>
      </c>
    </row>
    <row r="220" spans="1:10" x14ac:dyDescent="0.25">
      <c r="A220" s="131">
        <v>2614</v>
      </c>
      <c r="B220" s="97">
        <v>12</v>
      </c>
      <c r="C220" s="106">
        <v>20</v>
      </c>
      <c r="D220" s="1">
        <f t="shared" si="94"/>
        <v>0</v>
      </c>
      <c r="E220" s="2">
        <f t="shared" si="95"/>
        <v>20</v>
      </c>
      <c r="I220">
        <v>2614</v>
      </c>
      <c r="J220" t="s">
        <v>6</v>
      </c>
    </row>
    <row r="221" spans="1:10" x14ac:dyDescent="0.25">
      <c r="A221" s="131">
        <v>2767</v>
      </c>
      <c r="B221" s="97">
        <v>12</v>
      </c>
      <c r="C221" s="106">
        <v>0</v>
      </c>
      <c r="D221" s="1">
        <f t="shared" si="94"/>
        <v>0</v>
      </c>
      <c r="E221" s="2">
        <f t="shared" si="95"/>
        <v>0</v>
      </c>
      <c r="I221">
        <v>2767</v>
      </c>
      <c r="J221" t="s">
        <v>7</v>
      </c>
    </row>
    <row r="222" spans="1:10" x14ac:dyDescent="0.25">
      <c r="A222" s="131">
        <v>2826</v>
      </c>
      <c r="B222" s="97">
        <v>16</v>
      </c>
      <c r="C222" s="106">
        <v>30</v>
      </c>
      <c r="D222" s="1">
        <f t="shared" si="94"/>
        <v>20</v>
      </c>
      <c r="E222" s="2">
        <f t="shared" si="95"/>
        <v>50</v>
      </c>
      <c r="I222">
        <v>2826</v>
      </c>
      <c r="J222" t="s">
        <v>11</v>
      </c>
    </row>
    <row r="223" spans="1:10" x14ac:dyDescent="0.25">
      <c r="A223" s="131">
        <v>2834</v>
      </c>
      <c r="B223" s="97">
        <v>1</v>
      </c>
      <c r="C223" s="106">
        <v>5</v>
      </c>
      <c r="D223" s="1">
        <f t="shared" si="94"/>
        <v>0</v>
      </c>
      <c r="E223" s="2">
        <f t="shared" si="95"/>
        <v>5</v>
      </c>
      <c r="I223">
        <v>2834</v>
      </c>
      <c r="J223" t="s">
        <v>5</v>
      </c>
    </row>
    <row r="224" spans="1:10" x14ac:dyDescent="0.25">
      <c r="A224" s="131">
        <v>2836</v>
      </c>
      <c r="B224" s="97">
        <v>16</v>
      </c>
      <c r="C224" s="106">
        <v>10</v>
      </c>
      <c r="D224" s="1">
        <f t="shared" si="94"/>
        <v>0</v>
      </c>
      <c r="E224" s="2">
        <f t="shared" si="95"/>
        <v>10</v>
      </c>
      <c r="I224">
        <v>2836</v>
      </c>
      <c r="J224" t="s">
        <v>5</v>
      </c>
    </row>
    <row r="225" spans="1:10" x14ac:dyDescent="0.25">
      <c r="A225" s="131">
        <v>2848</v>
      </c>
      <c r="B225" s="97">
        <v>12</v>
      </c>
      <c r="C225" s="106">
        <v>0</v>
      </c>
      <c r="D225" s="1">
        <f t="shared" si="94"/>
        <v>0</v>
      </c>
      <c r="E225" s="2">
        <f t="shared" si="95"/>
        <v>0</v>
      </c>
      <c r="I225">
        <v>2848</v>
      </c>
      <c r="J225" t="s">
        <v>7</v>
      </c>
    </row>
    <row r="226" spans="1:10" x14ac:dyDescent="0.25">
      <c r="A226" s="131">
        <v>2852</v>
      </c>
      <c r="B226" s="97">
        <v>5</v>
      </c>
      <c r="C226" s="106">
        <v>0</v>
      </c>
      <c r="D226" s="1">
        <f t="shared" si="94"/>
        <v>0</v>
      </c>
      <c r="E226" s="2">
        <f t="shared" si="95"/>
        <v>0</v>
      </c>
      <c r="I226">
        <v>2852</v>
      </c>
      <c r="J226" t="s">
        <v>7</v>
      </c>
    </row>
    <row r="227" spans="1:10" x14ac:dyDescent="0.25">
      <c r="A227" s="131">
        <v>2877</v>
      </c>
      <c r="B227" s="97">
        <v>10</v>
      </c>
      <c r="C227" s="106">
        <v>0</v>
      </c>
      <c r="D227" s="1">
        <f t="shared" si="94"/>
        <v>0</v>
      </c>
      <c r="E227" s="2">
        <f t="shared" si="95"/>
        <v>0</v>
      </c>
      <c r="I227">
        <v>2877</v>
      </c>
      <c r="J227" t="s">
        <v>7</v>
      </c>
    </row>
    <row r="228" spans="1:10" x14ac:dyDescent="0.25">
      <c r="A228" s="131">
        <v>2930</v>
      </c>
      <c r="B228" s="97"/>
      <c r="C228" s="106">
        <v>10</v>
      </c>
      <c r="D228" s="1">
        <f t="shared" si="94"/>
        <v>0</v>
      </c>
      <c r="E228" s="2">
        <f t="shared" si="95"/>
        <v>10</v>
      </c>
      <c r="I228">
        <v>2930</v>
      </c>
      <c r="J228" t="s">
        <v>5</v>
      </c>
    </row>
    <row r="229" spans="1:10" x14ac:dyDescent="0.25">
      <c r="A229" s="131">
        <v>2959</v>
      </c>
      <c r="B229" s="97">
        <v>11</v>
      </c>
      <c r="C229" s="106">
        <v>0</v>
      </c>
      <c r="D229" s="1">
        <f t="shared" si="94"/>
        <v>0</v>
      </c>
      <c r="E229" s="2">
        <f t="shared" si="95"/>
        <v>0</v>
      </c>
      <c r="I229">
        <v>2959</v>
      </c>
      <c r="J229" t="s">
        <v>7</v>
      </c>
    </row>
    <row r="230" spans="1:10" x14ac:dyDescent="0.25">
      <c r="A230" s="131">
        <v>2960</v>
      </c>
      <c r="B230" s="97">
        <v>5</v>
      </c>
      <c r="C230" s="106">
        <v>10</v>
      </c>
      <c r="D230" s="1">
        <f t="shared" si="94"/>
        <v>0</v>
      </c>
      <c r="E230" s="2">
        <f t="shared" si="95"/>
        <v>10</v>
      </c>
      <c r="I230">
        <v>2960</v>
      </c>
      <c r="J230" t="s">
        <v>5</v>
      </c>
    </row>
    <row r="231" spans="1:10" x14ac:dyDescent="0.25">
      <c r="A231" s="131">
        <v>2974</v>
      </c>
      <c r="B231" s="97">
        <v>9</v>
      </c>
      <c r="C231" s="106">
        <v>10</v>
      </c>
      <c r="D231" s="1">
        <f t="shared" si="94"/>
        <v>0</v>
      </c>
      <c r="E231" s="2">
        <f t="shared" si="95"/>
        <v>10</v>
      </c>
      <c r="I231">
        <v>2974</v>
      </c>
      <c r="J231" t="s">
        <v>5</v>
      </c>
    </row>
    <row r="232" spans="1:10" x14ac:dyDescent="0.25">
      <c r="A232" s="131">
        <v>2990</v>
      </c>
      <c r="B232" s="97"/>
      <c r="C232" s="106">
        <v>0</v>
      </c>
      <c r="D232" s="1">
        <f t="shared" si="94"/>
        <v>0</v>
      </c>
      <c r="E232" s="2">
        <f t="shared" si="95"/>
        <v>0</v>
      </c>
      <c r="I232">
        <v>2990</v>
      </c>
      <c r="J232" t="s">
        <v>7</v>
      </c>
    </row>
    <row r="233" spans="1:10" x14ac:dyDescent="0.25">
      <c r="A233" s="131">
        <v>3015</v>
      </c>
      <c r="B233" s="97">
        <v>2</v>
      </c>
      <c r="C233" s="106">
        <v>15</v>
      </c>
      <c r="D233" s="1">
        <f t="shared" si="94"/>
        <v>0</v>
      </c>
      <c r="E233" s="2">
        <f t="shared" si="95"/>
        <v>15</v>
      </c>
      <c r="I233">
        <v>3015</v>
      </c>
      <c r="J233" t="s">
        <v>6</v>
      </c>
    </row>
    <row r="234" spans="1:10" x14ac:dyDescent="0.25">
      <c r="A234" s="131">
        <v>3026</v>
      </c>
      <c r="B234" s="97"/>
      <c r="C234" s="106">
        <v>0</v>
      </c>
      <c r="D234" s="1">
        <f t="shared" si="94"/>
        <v>0</v>
      </c>
      <c r="E234" s="2">
        <f t="shared" si="95"/>
        <v>0</v>
      </c>
      <c r="I234">
        <v>3026</v>
      </c>
      <c r="J234" t="s">
        <v>5</v>
      </c>
    </row>
    <row r="235" spans="1:10" x14ac:dyDescent="0.25">
      <c r="A235" s="131">
        <v>3039</v>
      </c>
      <c r="B235" s="97">
        <v>13</v>
      </c>
      <c r="C235" s="106">
        <v>10</v>
      </c>
      <c r="D235" s="1">
        <f t="shared" si="94"/>
        <v>0</v>
      </c>
      <c r="E235" s="2">
        <f t="shared" si="95"/>
        <v>10</v>
      </c>
      <c r="I235">
        <v>3039</v>
      </c>
      <c r="J235" t="s">
        <v>5</v>
      </c>
    </row>
    <row r="236" spans="1:10" x14ac:dyDescent="0.25">
      <c r="A236" s="131">
        <v>3042</v>
      </c>
      <c r="B236" s="97">
        <v>6</v>
      </c>
      <c r="C236" s="106">
        <v>10</v>
      </c>
      <c r="D236" s="1">
        <f t="shared" si="94"/>
        <v>0</v>
      </c>
      <c r="E236" s="2">
        <f t="shared" si="95"/>
        <v>10</v>
      </c>
      <c r="I236">
        <v>3042</v>
      </c>
      <c r="J236" t="s">
        <v>5</v>
      </c>
    </row>
    <row r="237" spans="1:10" x14ac:dyDescent="0.25">
      <c r="A237" s="131">
        <v>3098</v>
      </c>
      <c r="B237" s="97">
        <v>4</v>
      </c>
      <c r="C237" s="106">
        <v>0</v>
      </c>
      <c r="D237" s="1">
        <f t="shared" si="94"/>
        <v>0</v>
      </c>
      <c r="E237" s="2">
        <f t="shared" si="95"/>
        <v>0</v>
      </c>
      <c r="I237">
        <v>3098</v>
      </c>
      <c r="J237" t="s">
        <v>7</v>
      </c>
    </row>
    <row r="238" spans="1:10" x14ac:dyDescent="0.25">
      <c r="A238" s="131">
        <v>3130</v>
      </c>
      <c r="B238" s="97">
        <v>14</v>
      </c>
      <c r="C238" s="106">
        <v>10</v>
      </c>
      <c r="D238" s="1">
        <f t="shared" si="94"/>
        <v>0</v>
      </c>
      <c r="E238" s="2">
        <f t="shared" si="95"/>
        <v>10</v>
      </c>
      <c r="I238">
        <v>3130</v>
      </c>
      <c r="J238" t="s">
        <v>5</v>
      </c>
    </row>
    <row r="239" spans="1:10" x14ac:dyDescent="0.25">
      <c r="A239" s="131">
        <v>3132</v>
      </c>
      <c r="B239" s="97">
        <v>15</v>
      </c>
      <c r="C239" s="106">
        <v>30</v>
      </c>
      <c r="D239" s="1">
        <f t="shared" si="94"/>
        <v>0</v>
      </c>
      <c r="E239" s="2">
        <f t="shared" si="95"/>
        <v>30</v>
      </c>
      <c r="I239">
        <v>3132</v>
      </c>
      <c r="J239" t="s">
        <v>11</v>
      </c>
    </row>
    <row r="240" spans="1:10" x14ac:dyDescent="0.25">
      <c r="A240" s="131">
        <v>3146</v>
      </c>
      <c r="B240" s="97"/>
      <c r="C240" s="106">
        <v>0</v>
      </c>
      <c r="D240" s="1">
        <f t="shared" si="94"/>
        <v>0</v>
      </c>
      <c r="E240" s="2">
        <f t="shared" si="95"/>
        <v>0</v>
      </c>
      <c r="I240">
        <v>3146</v>
      </c>
      <c r="J240" t="s">
        <v>6</v>
      </c>
    </row>
    <row r="241" spans="1:10" x14ac:dyDescent="0.25">
      <c r="A241" s="131">
        <v>3255</v>
      </c>
      <c r="B241" s="97">
        <v>11</v>
      </c>
      <c r="C241" s="106">
        <v>10</v>
      </c>
      <c r="D241" s="1">
        <f t="shared" si="94"/>
        <v>0</v>
      </c>
      <c r="E241" s="2">
        <f t="shared" si="95"/>
        <v>10</v>
      </c>
      <c r="I241">
        <v>3255</v>
      </c>
      <c r="J241" t="s">
        <v>5</v>
      </c>
    </row>
    <row r="242" spans="1:10" x14ac:dyDescent="0.25">
      <c r="A242" s="131">
        <v>3309</v>
      </c>
      <c r="B242" s="97">
        <v>4</v>
      </c>
      <c r="C242" s="106">
        <v>0</v>
      </c>
      <c r="D242" s="1">
        <f t="shared" si="94"/>
        <v>0</v>
      </c>
      <c r="E242" s="2">
        <f t="shared" si="95"/>
        <v>0</v>
      </c>
      <c r="I242">
        <v>3309</v>
      </c>
      <c r="J242" t="s">
        <v>7</v>
      </c>
    </row>
    <row r="243" spans="1:10" x14ac:dyDescent="0.25">
      <c r="A243" s="131">
        <v>3310</v>
      </c>
      <c r="B243" s="97">
        <v>3</v>
      </c>
      <c r="C243" s="106">
        <v>10</v>
      </c>
      <c r="D243" s="1">
        <f t="shared" si="94"/>
        <v>0</v>
      </c>
      <c r="E243" s="2">
        <f t="shared" si="95"/>
        <v>10</v>
      </c>
      <c r="I243">
        <v>3310</v>
      </c>
      <c r="J243" t="s">
        <v>5</v>
      </c>
    </row>
    <row r="244" spans="1:10" x14ac:dyDescent="0.25">
      <c r="A244" s="131">
        <v>3322</v>
      </c>
      <c r="B244" s="97">
        <v>6</v>
      </c>
      <c r="C244" s="106">
        <v>0</v>
      </c>
      <c r="D244" s="1">
        <f t="shared" si="94"/>
        <v>0</v>
      </c>
      <c r="E244" s="2">
        <f t="shared" si="95"/>
        <v>0</v>
      </c>
      <c r="I244">
        <v>3322</v>
      </c>
      <c r="J244" t="s">
        <v>7</v>
      </c>
    </row>
    <row r="245" spans="1:10" x14ac:dyDescent="0.25">
      <c r="A245" s="131">
        <v>3339</v>
      </c>
      <c r="B245" s="97">
        <v>15</v>
      </c>
      <c r="C245" s="106">
        <v>30</v>
      </c>
      <c r="D245" s="1">
        <f t="shared" ref="D245:D307" si="96">IFERROR(INDEX(BH$15:BH$46,MATCH(A245,BE$15:BE$46,0)),0)</f>
        <v>0</v>
      </c>
      <c r="E245" s="2">
        <f t="shared" ref="E245:E308" si="97">SUM(D245+C245,F245)</f>
        <v>30</v>
      </c>
      <c r="I245">
        <v>3339</v>
      </c>
      <c r="J245" t="s">
        <v>11</v>
      </c>
    </row>
    <row r="246" spans="1:10" x14ac:dyDescent="0.25">
      <c r="A246" s="131">
        <v>3360</v>
      </c>
      <c r="B246" s="97">
        <v>12</v>
      </c>
      <c r="C246" s="106">
        <v>10</v>
      </c>
      <c r="D246" s="1">
        <f t="shared" si="96"/>
        <v>0</v>
      </c>
      <c r="E246" s="2">
        <f t="shared" si="97"/>
        <v>10</v>
      </c>
      <c r="I246">
        <v>3360</v>
      </c>
      <c r="J246" t="s">
        <v>5</v>
      </c>
    </row>
    <row r="247" spans="1:10" x14ac:dyDescent="0.25">
      <c r="A247" s="131">
        <v>3419</v>
      </c>
      <c r="B247" s="97">
        <v>2</v>
      </c>
      <c r="C247" s="106">
        <v>0</v>
      </c>
      <c r="D247" s="1">
        <f t="shared" si="96"/>
        <v>0</v>
      </c>
      <c r="E247" s="2">
        <f t="shared" si="97"/>
        <v>0</v>
      </c>
      <c r="I247">
        <v>3419</v>
      </c>
      <c r="J247" t="s">
        <v>7</v>
      </c>
    </row>
    <row r="248" spans="1:10" x14ac:dyDescent="0.25">
      <c r="A248" s="131">
        <v>3467</v>
      </c>
      <c r="B248" s="97">
        <v>10</v>
      </c>
      <c r="C248" s="106">
        <v>0</v>
      </c>
      <c r="D248" s="1">
        <f t="shared" si="96"/>
        <v>0</v>
      </c>
      <c r="E248" s="2">
        <f t="shared" si="97"/>
        <v>0</v>
      </c>
      <c r="I248">
        <v>3467</v>
      </c>
      <c r="J248" t="s">
        <v>7</v>
      </c>
    </row>
    <row r="249" spans="1:10" x14ac:dyDescent="0.25">
      <c r="A249" s="131">
        <v>3476</v>
      </c>
      <c r="B249" s="97">
        <v>15</v>
      </c>
      <c r="C249" s="106">
        <v>30</v>
      </c>
      <c r="D249" s="1">
        <f t="shared" si="96"/>
        <v>0</v>
      </c>
      <c r="E249" s="2">
        <f t="shared" si="97"/>
        <v>30</v>
      </c>
      <c r="I249">
        <v>3476</v>
      </c>
      <c r="J249" t="s">
        <v>11</v>
      </c>
    </row>
    <row r="250" spans="1:10" x14ac:dyDescent="0.25">
      <c r="A250" s="131">
        <v>3512</v>
      </c>
      <c r="B250" s="97">
        <v>8</v>
      </c>
      <c r="C250" s="106">
        <v>0</v>
      </c>
      <c r="D250" s="1">
        <f t="shared" si="96"/>
        <v>0</v>
      </c>
      <c r="E250" s="2">
        <f t="shared" si="97"/>
        <v>0</v>
      </c>
      <c r="I250">
        <v>3512</v>
      </c>
      <c r="J250" t="s">
        <v>7</v>
      </c>
    </row>
    <row r="251" spans="1:10" x14ac:dyDescent="0.25">
      <c r="A251" s="131">
        <v>3536</v>
      </c>
      <c r="B251" s="97">
        <v>15</v>
      </c>
      <c r="C251" s="106">
        <v>0</v>
      </c>
      <c r="D251" s="1">
        <f t="shared" si="96"/>
        <v>0</v>
      </c>
      <c r="E251" s="2">
        <f t="shared" si="97"/>
        <v>0</v>
      </c>
      <c r="I251">
        <v>3536</v>
      </c>
      <c r="J251" t="s">
        <v>7</v>
      </c>
    </row>
    <row r="252" spans="1:10" x14ac:dyDescent="0.25">
      <c r="A252" s="131">
        <v>3539</v>
      </c>
      <c r="B252" s="97">
        <v>4</v>
      </c>
      <c r="C252" s="106">
        <v>10</v>
      </c>
      <c r="D252" s="1">
        <f t="shared" si="96"/>
        <v>0</v>
      </c>
      <c r="E252" s="2">
        <f t="shared" si="97"/>
        <v>10</v>
      </c>
      <c r="I252">
        <v>3539</v>
      </c>
      <c r="J252" t="s">
        <v>5</v>
      </c>
    </row>
    <row r="253" spans="1:10" x14ac:dyDescent="0.25">
      <c r="A253" s="131">
        <v>3602</v>
      </c>
      <c r="B253" s="97"/>
      <c r="C253" s="106">
        <v>0</v>
      </c>
      <c r="D253" s="1">
        <f t="shared" si="96"/>
        <v>0</v>
      </c>
      <c r="E253" s="2">
        <f t="shared" si="97"/>
        <v>0</v>
      </c>
      <c r="I253">
        <v>3602</v>
      </c>
      <c r="J253" t="s">
        <v>7</v>
      </c>
    </row>
    <row r="254" spans="1:10" x14ac:dyDescent="0.25">
      <c r="A254" s="131">
        <v>3618</v>
      </c>
      <c r="B254" s="97">
        <v>13</v>
      </c>
      <c r="C254" s="106">
        <v>10</v>
      </c>
      <c r="D254" s="1">
        <f t="shared" si="96"/>
        <v>0</v>
      </c>
      <c r="E254" s="2">
        <f t="shared" si="97"/>
        <v>10</v>
      </c>
      <c r="I254">
        <v>3618</v>
      </c>
      <c r="J254" t="s">
        <v>5</v>
      </c>
    </row>
    <row r="255" spans="1:10" x14ac:dyDescent="0.25">
      <c r="A255" s="131">
        <v>3641</v>
      </c>
      <c r="B255" s="97">
        <v>11</v>
      </c>
      <c r="C255" s="106">
        <v>0</v>
      </c>
      <c r="D255" s="1">
        <f t="shared" si="96"/>
        <v>0</v>
      </c>
      <c r="E255" s="2">
        <f t="shared" si="97"/>
        <v>0</v>
      </c>
      <c r="I255">
        <v>3641</v>
      </c>
      <c r="J255" t="s">
        <v>7</v>
      </c>
    </row>
    <row r="256" spans="1:10" x14ac:dyDescent="0.25">
      <c r="A256" s="131">
        <v>3656</v>
      </c>
      <c r="B256" s="97"/>
      <c r="C256" s="106">
        <v>0</v>
      </c>
      <c r="D256" s="1">
        <f t="shared" si="96"/>
        <v>0</v>
      </c>
      <c r="E256" s="2">
        <f t="shared" si="97"/>
        <v>0</v>
      </c>
      <c r="I256">
        <v>3656</v>
      </c>
      <c r="J256" t="s">
        <v>7</v>
      </c>
    </row>
    <row r="257" spans="1:10" x14ac:dyDescent="0.25">
      <c r="A257" s="131">
        <v>3663</v>
      </c>
      <c r="B257" s="97">
        <v>14</v>
      </c>
      <c r="C257" s="106">
        <v>20</v>
      </c>
      <c r="D257" s="1">
        <f t="shared" si="96"/>
        <v>0</v>
      </c>
      <c r="E257" s="2">
        <f t="shared" si="97"/>
        <v>20</v>
      </c>
      <c r="I257">
        <v>3663</v>
      </c>
      <c r="J257" t="s">
        <v>6</v>
      </c>
    </row>
    <row r="258" spans="1:10" x14ac:dyDescent="0.25">
      <c r="A258" s="131">
        <v>3674</v>
      </c>
      <c r="B258" s="97"/>
      <c r="C258" s="106">
        <v>0</v>
      </c>
      <c r="D258" s="1">
        <f t="shared" si="96"/>
        <v>0</v>
      </c>
      <c r="E258" s="2">
        <f t="shared" si="97"/>
        <v>0</v>
      </c>
      <c r="I258">
        <v>3674</v>
      </c>
      <c r="J258" t="s">
        <v>7</v>
      </c>
    </row>
    <row r="259" spans="1:10" x14ac:dyDescent="0.25">
      <c r="A259" s="131">
        <v>3683</v>
      </c>
      <c r="B259" s="97">
        <v>13</v>
      </c>
      <c r="C259" s="106">
        <v>0</v>
      </c>
      <c r="D259" s="1">
        <f t="shared" si="96"/>
        <v>0</v>
      </c>
      <c r="E259" s="2">
        <f t="shared" si="97"/>
        <v>0</v>
      </c>
      <c r="I259">
        <v>3683</v>
      </c>
      <c r="J259" t="s">
        <v>7</v>
      </c>
    </row>
    <row r="260" spans="1:10" x14ac:dyDescent="0.25">
      <c r="A260" s="131">
        <v>3688</v>
      </c>
      <c r="B260" s="97"/>
      <c r="C260" s="106">
        <v>0</v>
      </c>
      <c r="D260" s="1">
        <f t="shared" si="96"/>
        <v>0</v>
      </c>
      <c r="E260" s="2">
        <f t="shared" si="97"/>
        <v>0</v>
      </c>
      <c r="I260">
        <v>3688</v>
      </c>
      <c r="J260" t="s">
        <v>5</v>
      </c>
    </row>
    <row r="261" spans="1:10" x14ac:dyDescent="0.25">
      <c r="A261" s="131">
        <v>3735</v>
      </c>
      <c r="B261" s="97"/>
      <c r="C261" s="106">
        <v>0</v>
      </c>
      <c r="D261" s="1">
        <f t="shared" si="96"/>
        <v>0</v>
      </c>
      <c r="E261" s="2">
        <f t="shared" si="97"/>
        <v>0</v>
      </c>
      <c r="I261">
        <v>3735</v>
      </c>
      <c r="J261" t="s">
        <v>5</v>
      </c>
    </row>
    <row r="262" spans="1:10" x14ac:dyDescent="0.25">
      <c r="A262" s="131">
        <v>3824</v>
      </c>
      <c r="B262" s="97">
        <v>14</v>
      </c>
      <c r="C262" s="106">
        <v>20</v>
      </c>
      <c r="D262" s="1">
        <f t="shared" si="96"/>
        <v>0</v>
      </c>
      <c r="E262" s="2">
        <f t="shared" si="97"/>
        <v>20</v>
      </c>
      <c r="I262">
        <v>3824</v>
      </c>
      <c r="J262" t="s">
        <v>6</v>
      </c>
    </row>
    <row r="263" spans="1:10" x14ac:dyDescent="0.25">
      <c r="A263" s="131">
        <v>3847</v>
      </c>
      <c r="B263" s="97">
        <v>1</v>
      </c>
      <c r="C263" s="106">
        <v>0</v>
      </c>
      <c r="D263" s="1">
        <f t="shared" si="96"/>
        <v>0</v>
      </c>
      <c r="E263" s="2">
        <f t="shared" si="97"/>
        <v>0</v>
      </c>
      <c r="I263">
        <v>3847</v>
      </c>
      <c r="J263" t="s">
        <v>5</v>
      </c>
    </row>
    <row r="264" spans="1:10" x14ac:dyDescent="0.25">
      <c r="A264" s="131">
        <v>3937</v>
      </c>
      <c r="B264" s="97"/>
      <c r="C264" s="106">
        <v>0</v>
      </c>
      <c r="D264" s="1">
        <f t="shared" si="96"/>
        <v>0</v>
      </c>
      <c r="E264" s="2">
        <f t="shared" si="97"/>
        <v>0</v>
      </c>
      <c r="I264">
        <v>3937</v>
      </c>
      <c r="J264" t="s">
        <v>7</v>
      </c>
    </row>
    <row r="265" spans="1:10" x14ac:dyDescent="0.25">
      <c r="A265" s="131">
        <v>3940</v>
      </c>
      <c r="B265" s="97"/>
      <c r="C265" s="106">
        <v>0</v>
      </c>
      <c r="D265" s="1">
        <f t="shared" si="96"/>
        <v>0</v>
      </c>
      <c r="E265" s="2">
        <f t="shared" si="97"/>
        <v>0</v>
      </c>
      <c r="I265">
        <v>3940</v>
      </c>
      <c r="J265" t="s">
        <v>5</v>
      </c>
    </row>
    <row r="266" spans="1:10" x14ac:dyDescent="0.25">
      <c r="A266" s="131">
        <v>3944</v>
      </c>
      <c r="B266" s="97"/>
      <c r="C266" s="106">
        <v>30</v>
      </c>
      <c r="D266" s="1">
        <f t="shared" si="96"/>
        <v>0</v>
      </c>
      <c r="E266" s="2">
        <f t="shared" si="97"/>
        <v>30</v>
      </c>
      <c r="I266">
        <v>3944</v>
      </c>
      <c r="J266" t="s">
        <v>11</v>
      </c>
    </row>
    <row r="267" spans="1:10" x14ac:dyDescent="0.25">
      <c r="A267" s="131">
        <v>3974</v>
      </c>
      <c r="B267" s="97">
        <v>6</v>
      </c>
      <c r="C267" s="106">
        <v>0</v>
      </c>
      <c r="D267" s="1">
        <f t="shared" si="96"/>
        <v>0</v>
      </c>
      <c r="E267" s="2">
        <f t="shared" si="97"/>
        <v>0</v>
      </c>
      <c r="I267">
        <v>3974</v>
      </c>
      <c r="J267" t="s">
        <v>7</v>
      </c>
    </row>
    <row r="268" spans="1:10" x14ac:dyDescent="0.25">
      <c r="A268" s="131">
        <v>3996</v>
      </c>
      <c r="B268" s="97">
        <v>1</v>
      </c>
      <c r="C268" s="106">
        <v>30</v>
      </c>
      <c r="D268" s="1">
        <f t="shared" si="96"/>
        <v>10</v>
      </c>
      <c r="E268" s="2">
        <f t="shared" si="97"/>
        <v>40</v>
      </c>
      <c r="I268">
        <v>3996</v>
      </c>
      <c r="J268" t="s">
        <v>11</v>
      </c>
    </row>
    <row r="269" spans="1:10" x14ac:dyDescent="0.25">
      <c r="A269" s="131">
        <v>4003</v>
      </c>
      <c r="B269" s="97">
        <v>10</v>
      </c>
      <c r="C269" s="106">
        <v>0</v>
      </c>
      <c r="D269" s="1">
        <f t="shared" si="96"/>
        <v>0</v>
      </c>
      <c r="E269" s="2">
        <f t="shared" si="97"/>
        <v>0</v>
      </c>
      <c r="I269">
        <v>4003</v>
      </c>
      <c r="J269" t="s">
        <v>7</v>
      </c>
    </row>
    <row r="270" spans="1:10" x14ac:dyDescent="0.25">
      <c r="A270" s="131">
        <v>4028</v>
      </c>
      <c r="B270" s="97"/>
      <c r="C270" s="106">
        <v>0</v>
      </c>
      <c r="D270" s="1">
        <f t="shared" si="96"/>
        <v>0</v>
      </c>
      <c r="E270" s="2">
        <f t="shared" si="97"/>
        <v>0</v>
      </c>
      <c r="I270">
        <v>4028</v>
      </c>
      <c r="J270" t="s">
        <v>5</v>
      </c>
    </row>
    <row r="271" spans="1:10" x14ac:dyDescent="0.25">
      <c r="A271" s="131">
        <v>4039</v>
      </c>
      <c r="B271" s="97">
        <v>7</v>
      </c>
      <c r="C271" s="106">
        <v>20</v>
      </c>
      <c r="D271" s="1">
        <f t="shared" si="96"/>
        <v>0</v>
      </c>
      <c r="E271" s="2">
        <f t="shared" si="97"/>
        <v>20</v>
      </c>
      <c r="I271">
        <v>4039</v>
      </c>
      <c r="J271" t="s">
        <v>6</v>
      </c>
    </row>
    <row r="272" spans="1:10" x14ac:dyDescent="0.25">
      <c r="A272" s="131">
        <v>4061</v>
      </c>
      <c r="B272" s="97"/>
      <c r="C272" s="106">
        <v>10</v>
      </c>
      <c r="D272" s="1">
        <f t="shared" si="96"/>
        <v>0</v>
      </c>
      <c r="E272" s="2">
        <f t="shared" si="97"/>
        <v>10</v>
      </c>
      <c r="I272">
        <v>4061</v>
      </c>
      <c r="J272" t="s">
        <v>5</v>
      </c>
    </row>
    <row r="273" spans="1:10" x14ac:dyDescent="0.25">
      <c r="A273" s="131">
        <v>4118</v>
      </c>
      <c r="B273" s="97">
        <v>9</v>
      </c>
      <c r="C273" s="106">
        <v>0</v>
      </c>
      <c r="D273" s="1">
        <f t="shared" si="96"/>
        <v>0</v>
      </c>
      <c r="E273" s="2">
        <f t="shared" si="97"/>
        <v>0</v>
      </c>
      <c r="I273">
        <v>4118</v>
      </c>
      <c r="J273" t="s">
        <v>7</v>
      </c>
    </row>
    <row r="274" spans="1:10" x14ac:dyDescent="0.25">
      <c r="A274" s="131">
        <v>4130</v>
      </c>
      <c r="B274" s="97"/>
      <c r="C274" s="106">
        <v>0</v>
      </c>
      <c r="D274" s="1">
        <f t="shared" si="96"/>
        <v>0</v>
      </c>
      <c r="E274" s="2">
        <f t="shared" si="97"/>
        <v>0</v>
      </c>
      <c r="I274">
        <v>4130</v>
      </c>
      <c r="J274" t="s">
        <v>7</v>
      </c>
    </row>
    <row r="275" spans="1:10" x14ac:dyDescent="0.25">
      <c r="A275" s="131">
        <v>4143</v>
      </c>
      <c r="B275" s="97">
        <v>8</v>
      </c>
      <c r="C275" s="106">
        <v>0</v>
      </c>
      <c r="D275" s="1">
        <f t="shared" si="96"/>
        <v>0</v>
      </c>
      <c r="E275" s="2">
        <f t="shared" si="97"/>
        <v>0</v>
      </c>
      <c r="F275" s="2"/>
      <c r="I275">
        <v>4143</v>
      </c>
      <c r="J275" t="s">
        <v>5</v>
      </c>
    </row>
    <row r="276" spans="1:10" x14ac:dyDescent="0.25">
      <c r="A276" s="131">
        <v>4188</v>
      </c>
      <c r="B276" s="97"/>
      <c r="C276" s="106">
        <v>0</v>
      </c>
      <c r="D276" s="1">
        <f t="shared" si="96"/>
        <v>0</v>
      </c>
      <c r="E276" s="2">
        <f t="shared" si="97"/>
        <v>0</v>
      </c>
      <c r="I276">
        <v>4188</v>
      </c>
      <c r="J276" t="s">
        <v>7</v>
      </c>
    </row>
    <row r="277" spans="1:10" x14ac:dyDescent="0.25">
      <c r="A277" s="131">
        <v>4201</v>
      </c>
      <c r="B277" s="97">
        <v>10</v>
      </c>
      <c r="C277" s="106">
        <v>0</v>
      </c>
      <c r="D277" s="1">
        <f t="shared" si="96"/>
        <v>0</v>
      </c>
      <c r="E277" s="2">
        <f t="shared" si="97"/>
        <v>0</v>
      </c>
      <c r="I277">
        <v>4201</v>
      </c>
      <c r="J277" t="s">
        <v>7</v>
      </c>
    </row>
    <row r="278" spans="1:10" x14ac:dyDescent="0.25">
      <c r="A278" s="131">
        <v>4213</v>
      </c>
      <c r="B278" s="97"/>
      <c r="C278" s="106">
        <v>0</v>
      </c>
      <c r="D278" s="1">
        <f t="shared" si="96"/>
        <v>0</v>
      </c>
      <c r="E278" s="2">
        <f t="shared" si="97"/>
        <v>0</v>
      </c>
      <c r="I278">
        <v>4213</v>
      </c>
      <c r="J278" t="s">
        <v>7</v>
      </c>
    </row>
    <row r="279" spans="1:10" x14ac:dyDescent="0.25">
      <c r="A279" s="131">
        <v>4253</v>
      </c>
      <c r="B279" s="97">
        <v>3</v>
      </c>
      <c r="C279" s="106">
        <v>0</v>
      </c>
      <c r="D279" s="1">
        <f t="shared" si="96"/>
        <v>0</v>
      </c>
      <c r="E279" s="2">
        <f t="shared" si="97"/>
        <v>0</v>
      </c>
      <c r="I279">
        <v>4253</v>
      </c>
      <c r="J279" t="s">
        <v>5</v>
      </c>
    </row>
    <row r="280" spans="1:10" x14ac:dyDescent="0.25">
      <c r="A280" s="131">
        <v>4265</v>
      </c>
      <c r="B280" s="97">
        <v>1</v>
      </c>
      <c r="C280" s="106">
        <v>5</v>
      </c>
      <c r="D280" s="1">
        <f t="shared" si="96"/>
        <v>0</v>
      </c>
      <c r="E280" s="2">
        <f t="shared" si="97"/>
        <v>5</v>
      </c>
      <c r="I280">
        <v>4265</v>
      </c>
      <c r="J280" t="s">
        <v>11</v>
      </c>
    </row>
    <row r="281" spans="1:10" x14ac:dyDescent="0.25">
      <c r="A281" s="131">
        <v>4362</v>
      </c>
      <c r="B281" s="97">
        <v>13</v>
      </c>
      <c r="C281" s="106">
        <v>0</v>
      </c>
      <c r="D281" s="1">
        <f t="shared" si="96"/>
        <v>0</v>
      </c>
      <c r="E281" s="2">
        <f t="shared" si="97"/>
        <v>0</v>
      </c>
      <c r="I281">
        <v>4362</v>
      </c>
      <c r="J281" t="s">
        <v>7</v>
      </c>
    </row>
    <row r="282" spans="1:10" x14ac:dyDescent="0.25">
      <c r="A282" s="131">
        <v>4450</v>
      </c>
      <c r="B282" s="97">
        <v>13</v>
      </c>
      <c r="C282" s="106">
        <v>0</v>
      </c>
      <c r="D282" s="1">
        <f t="shared" si="96"/>
        <v>0</v>
      </c>
      <c r="E282" s="2">
        <f t="shared" si="97"/>
        <v>0</v>
      </c>
      <c r="I282">
        <v>4450</v>
      </c>
      <c r="J282" t="s">
        <v>7</v>
      </c>
    </row>
    <row r="283" spans="1:10" x14ac:dyDescent="0.25">
      <c r="A283" s="131">
        <v>4451</v>
      </c>
      <c r="B283" s="97">
        <v>9</v>
      </c>
      <c r="C283" s="106">
        <v>10</v>
      </c>
      <c r="D283" s="1">
        <f t="shared" si="96"/>
        <v>0</v>
      </c>
      <c r="E283" s="2">
        <f t="shared" si="97"/>
        <v>10</v>
      </c>
      <c r="I283">
        <v>4451</v>
      </c>
      <c r="J283" t="s">
        <v>5</v>
      </c>
    </row>
    <row r="284" spans="1:10" x14ac:dyDescent="0.25">
      <c r="A284" s="131">
        <v>4488</v>
      </c>
      <c r="B284" s="97">
        <v>12</v>
      </c>
      <c r="C284" s="106">
        <v>20</v>
      </c>
      <c r="D284" s="1">
        <f t="shared" si="96"/>
        <v>0</v>
      </c>
      <c r="E284" s="2">
        <f t="shared" si="97"/>
        <v>20</v>
      </c>
      <c r="I284">
        <v>4488</v>
      </c>
      <c r="J284" t="s">
        <v>6</v>
      </c>
    </row>
    <row r="285" spans="1:10" x14ac:dyDescent="0.25">
      <c r="A285" s="131">
        <v>4499</v>
      </c>
      <c r="B285" s="97"/>
      <c r="C285" s="106">
        <v>0</v>
      </c>
      <c r="D285" s="1">
        <f t="shared" si="96"/>
        <v>0</v>
      </c>
      <c r="E285" s="2">
        <f t="shared" si="97"/>
        <v>0</v>
      </c>
      <c r="I285">
        <v>4499</v>
      </c>
      <c r="J285" t="s">
        <v>7</v>
      </c>
    </row>
    <row r="286" spans="1:10" x14ac:dyDescent="0.25">
      <c r="A286" s="131">
        <v>4522</v>
      </c>
      <c r="B286" s="97"/>
      <c r="C286" s="106">
        <v>5</v>
      </c>
      <c r="D286" s="1">
        <f t="shared" si="96"/>
        <v>0</v>
      </c>
      <c r="E286" s="2">
        <f t="shared" si="97"/>
        <v>5</v>
      </c>
      <c r="I286">
        <v>4522</v>
      </c>
      <c r="J286" t="s">
        <v>6</v>
      </c>
    </row>
    <row r="287" spans="1:10" x14ac:dyDescent="0.25">
      <c r="A287" s="131">
        <v>4613</v>
      </c>
      <c r="B287" s="97">
        <v>9</v>
      </c>
      <c r="C287" s="106">
        <v>10</v>
      </c>
      <c r="D287" s="1">
        <f t="shared" si="96"/>
        <v>0</v>
      </c>
      <c r="E287" s="2">
        <f t="shared" si="97"/>
        <v>10</v>
      </c>
      <c r="I287">
        <v>4613</v>
      </c>
      <c r="J287" t="s">
        <v>5</v>
      </c>
    </row>
    <row r="288" spans="1:10" x14ac:dyDescent="0.25">
      <c r="A288" s="131">
        <v>4678</v>
      </c>
      <c r="B288" s="97">
        <v>12</v>
      </c>
      <c r="C288" s="106">
        <v>0</v>
      </c>
      <c r="D288" s="1">
        <f t="shared" si="96"/>
        <v>0</v>
      </c>
      <c r="E288" s="2">
        <f t="shared" si="97"/>
        <v>0</v>
      </c>
      <c r="I288">
        <v>4678</v>
      </c>
      <c r="J288" t="s">
        <v>7</v>
      </c>
    </row>
    <row r="289" spans="1:10" x14ac:dyDescent="0.25">
      <c r="A289" s="131">
        <v>4818</v>
      </c>
      <c r="B289" s="97">
        <v>8</v>
      </c>
      <c r="C289" s="106">
        <v>0</v>
      </c>
      <c r="D289" s="1">
        <f t="shared" si="96"/>
        <v>0</v>
      </c>
      <c r="E289" s="2">
        <f t="shared" si="97"/>
        <v>0</v>
      </c>
      <c r="I289">
        <v>4818</v>
      </c>
      <c r="J289" t="s">
        <v>7</v>
      </c>
    </row>
    <row r="290" spans="1:10" x14ac:dyDescent="0.25">
      <c r="A290" s="131">
        <v>4911</v>
      </c>
      <c r="B290" s="97"/>
      <c r="C290" s="106">
        <v>0</v>
      </c>
      <c r="D290" s="1">
        <f t="shared" si="96"/>
        <v>0</v>
      </c>
      <c r="E290" s="2">
        <f t="shared" si="97"/>
        <v>0</v>
      </c>
      <c r="I290">
        <v>4911</v>
      </c>
      <c r="J290" t="s">
        <v>5</v>
      </c>
    </row>
    <row r="291" spans="1:10" x14ac:dyDescent="0.25">
      <c r="A291" s="131">
        <v>4954</v>
      </c>
      <c r="B291" s="97"/>
      <c r="C291" s="106">
        <v>0</v>
      </c>
      <c r="D291" s="1">
        <f t="shared" si="96"/>
        <v>0</v>
      </c>
      <c r="E291" s="2">
        <f t="shared" si="97"/>
        <v>0</v>
      </c>
      <c r="I291">
        <v>4954</v>
      </c>
      <c r="J291" t="s">
        <v>7</v>
      </c>
    </row>
    <row r="292" spans="1:10" x14ac:dyDescent="0.25">
      <c r="A292" s="131">
        <v>4961</v>
      </c>
      <c r="B292" s="97">
        <v>9</v>
      </c>
      <c r="C292" s="106">
        <v>0</v>
      </c>
      <c r="D292" s="1">
        <f t="shared" si="96"/>
        <v>0</v>
      </c>
      <c r="E292" s="2">
        <f t="shared" si="97"/>
        <v>0</v>
      </c>
      <c r="I292">
        <v>4961</v>
      </c>
      <c r="J292" t="s">
        <v>7</v>
      </c>
    </row>
    <row r="293" spans="1:10" x14ac:dyDescent="0.25">
      <c r="A293" s="131">
        <v>4967</v>
      </c>
      <c r="B293" s="97">
        <v>12</v>
      </c>
      <c r="C293" s="106">
        <v>0</v>
      </c>
      <c r="D293" s="1">
        <f t="shared" si="96"/>
        <v>0</v>
      </c>
      <c r="E293" s="2">
        <f t="shared" si="97"/>
        <v>0</v>
      </c>
      <c r="I293">
        <v>4967</v>
      </c>
      <c r="J293" t="s">
        <v>7</v>
      </c>
    </row>
    <row r="294" spans="1:10" x14ac:dyDescent="0.25">
      <c r="A294" s="131">
        <v>5012</v>
      </c>
      <c r="B294" s="97"/>
      <c r="C294" s="106">
        <v>0</v>
      </c>
      <c r="D294" s="1">
        <f t="shared" si="96"/>
        <v>0</v>
      </c>
      <c r="E294" s="2">
        <f t="shared" si="97"/>
        <v>0</v>
      </c>
      <c r="I294">
        <v>5012</v>
      </c>
      <c r="J294" t="s">
        <v>11</v>
      </c>
    </row>
    <row r="295" spans="1:10" x14ac:dyDescent="0.25">
      <c r="A295" s="131">
        <v>5027</v>
      </c>
      <c r="B295" s="97"/>
      <c r="C295" s="106">
        <v>0</v>
      </c>
      <c r="D295" s="1">
        <f t="shared" si="96"/>
        <v>0</v>
      </c>
      <c r="E295" s="2">
        <f t="shared" si="97"/>
        <v>0</v>
      </c>
      <c r="I295">
        <v>5027</v>
      </c>
      <c r="J295" t="s">
        <v>7</v>
      </c>
    </row>
    <row r="296" spans="1:10" x14ac:dyDescent="0.25">
      <c r="A296" s="131">
        <v>5046</v>
      </c>
      <c r="B296" s="97">
        <v>5</v>
      </c>
      <c r="C296" s="106">
        <v>0</v>
      </c>
      <c r="D296" s="1">
        <f t="shared" si="96"/>
        <v>0</v>
      </c>
      <c r="E296" s="2">
        <f t="shared" si="97"/>
        <v>0</v>
      </c>
      <c r="I296">
        <v>5046</v>
      </c>
      <c r="J296" t="s">
        <v>7</v>
      </c>
    </row>
    <row r="297" spans="1:10" x14ac:dyDescent="0.25">
      <c r="A297" s="131">
        <v>5048</v>
      </c>
      <c r="B297" s="97">
        <v>5</v>
      </c>
      <c r="C297" s="106">
        <v>0</v>
      </c>
      <c r="D297" s="1">
        <f t="shared" si="96"/>
        <v>0</v>
      </c>
      <c r="E297" s="2">
        <f t="shared" si="97"/>
        <v>0</v>
      </c>
      <c r="I297">
        <v>5048</v>
      </c>
      <c r="J297" t="s">
        <v>7</v>
      </c>
    </row>
    <row r="298" spans="1:10" x14ac:dyDescent="0.25">
      <c r="A298" s="131">
        <v>5122</v>
      </c>
      <c r="B298" s="97"/>
      <c r="C298" s="106">
        <v>0</v>
      </c>
      <c r="D298" s="1">
        <f t="shared" si="96"/>
        <v>0</v>
      </c>
      <c r="E298" s="2">
        <f t="shared" si="97"/>
        <v>0</v>
      </c>
      <c r="I298">
        <v>5122</v>
      </c>
      <c r="J298" t="s">
        <v>7</v>
      </c>
    </row>
    <row r="299" spans="1:10" x14ac:dyDescent="0.25">
      <c r="A299" s="131">
        <v>5188</v>
      </c>
      <c r="B299" s="97">
        <v>5</v>
      </c>
      <c r="C299" s="106">
        <v>0</v>
      </c>
      <c r="D299" s="1">
        <f t="shared" si="96"/>
        <v>0</v>
      </c>
      <c r="E299" s="2">
        <f t="shared" si="97"/>
        <v>0</v>
      </c>
      <c r="I299">
        <v>5188</v>
      </c>
      <c r="J299" t="s">
        <v>7</v>
      </c>
    </row>
    <row r="300" spans="1:10" x14ac:dyDescent="0.25">
      <c r="A300" s="212">
        <v>5254</v>
      </c>
      <c r="B300" s="97">
        <v>11</v>
      </c>
      <c r="C300" s="106">
        <v>0</v>
      </c>
      <c r="D300" s="1">
        <f t="shared" si="96"/>
        <v>0</v>
      </c>
      <c r="E300" s="2">
        <f t="shared" si="97"/>
        <v>0</v>
      </c>
      <c r="I300">
        <v>5254</v>
      </c>
      <c r="J300" t="s">
        <v>7</v>
      </c>
    </row>
    <row r="301" spans="1:10" x14ac:dyDescent="0.25">
      <c r="A301" s="212">
        <v>5403</v>
      </c>
      <c r="B301" s="97">
        <v>7</v>
      </c>
      <c r="C301" s="106">
        <v>0</v>
      </c>
      <c r="D301" s="1">
        <f t="shared" si="96"/>
        <v>0</v>
      </c>
      <c r="E301" s="2">
        <f t="shared" si="97"/>
        <v>0</v>
      </c>
      <c r="I301">
        <v>5403</v>
      </c>
      <c r="J301" t="s">
        <v>7</v>
      </c>
    </row>
    <row r="302" spans="1:10" x14ac:dyDescent="0.25">
      <c r="A302" s="212">
        <v>5406</v>
      </c>
      <c r="B302" s="97">
        <v>10</v>
      </c>
      <c r="C302" s="106">
        <v>0</v>
      </c>
      <c r="D302" s="1">
        <f t="shared" si="96"/>
        <v>0</v>
      </c>
      <c r="E302" s="2">
        <f t="shared" si="97"/>
        <v>0</v>
      </c>
      <c r="I302">
        <v>5406</v>
      </c>
      <c r="J302" t="s">
        <v>7</v>
      </c>
    </row>
    <row r="303" spans="1:10" x14ac:dyDescent="0.25">
      <c r="A303" s="212">
        <v>5413</v>
      </c>
      <c r="B303" s="97">
        <v>10</v>
      </c>
      <c r="C303" s="106">
        <v>0</v>
      </c>
      <c r="D303" s="1">
        <f t="shared" si="96"/>
        <v>0</v>
      </c>
      <c r="E303" s="2">
        <f t="shared" si="97"/>
        <v>0</v>
      </c>
      <c r="I303">
        <v>5413</v>
      </c>
      <c r="J303" t="s">
        <v>7</v>
      </c>
    </row>
    <row r="304" spans="1:10" x14ac:dyDescent="0.25">
      <c r="A304" s="212">
        <v>5431</v>
      </c>
      <c r="B304" s="97"/>
      <c r="C304" s="106">
        <v>5</v>
      </c>
      <c r="D304" s="1">
        <f t="shared" si="96"/>
        <v>0</v>
      </c>
      <c r="E304" s="2">
        <f t="shared" si="97"/>
        <v>5</v>
      </c>
      <c r="I304">
        <v>5431</v>
      </c>
      <c r="J304" t="s">
        <v>5</v>
      </c>
    </row>
    <row r="305" spans="1:10" x14ac:dyDescent="0.25">
      <c r="A305" s="212">
        <v>5571</v>
      </c>
      <c r="B305" s="97"/>
      <c r="C305" s="106">
        <v>0</v>
      </c>
      <c r="D305" s="1">
        <f t="shared" si="96"/>
        <v>0</v>
      </c>
      <c r="E305" s="2">
        <f t="shared" si="97"/>
        <v>0</v>
      </c>
      <c r="I305">
        <v>5571</v>
      </c>
      <c r="J305" t="s">
        <v>5</v>
      </c>
    </row>
    <row r="306" spans="1:10" x14ac:dyDescent="0.25">
      <c r="A306" s="212">
        <v>5586</v>
      </c>
      <c r="B306" s="97"/>
      <c r="C306" s="106">
        <v>0</v>
      </c>
      <c r="D306" s="1">
        <f t="shared" si="96"/>
        <v>0</v>
      </c>
      <c r="E306" s="2">
        <f t="shared" si="97"/>
        <v>0</v>
      </c>
      <c r="I306">
        <v>5586</v>
      </c>
      <c r="J306" t="s">
        <v>6</v>
      </c>
    </row>
    <row r="307" spans="1:10" ht="13" thickBot="1" x14ac:dyDescent="0.3">
      <c r="A307" s="213">
        <v>5659</v>
      </c>
      <c r="B307" s="97"/>
      <c r="C307" s="106">
        <v>0</v>
      </c>
      <c r="D307" s="1">
        <f t="shared" si="96"/>
        <v>0</v>
      </c>
      <c r="E307" s="2">
        <f t="shared" si="97"/>
        <v>0</v>
      </c>
      <c r="I307">
        <v>5659</v>
      </c>
      <c r="J307" t="s">
        <v>6</v>
      </c>
    </row>
    <row r="308" spans="1:10" ht="13" thickBot="1" x14ac:dyDescent="0.3">
      <c r="B308" s="111">
        <v>0</v>
      </c>
      <c r="C308" s="107">
        <v>0</v>
      </c>
      <c r="D308">
        <v>0</v>
      </c>
      <c r="E308" s="2">
        <f t="shared" si="97"/>
        <v>0</v>
      </c>
    </row>
  </sheetData>
  <sortState ref="G55:H85">
    <sortCondition ref="G55:G8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D101"/>
  <sheetViews>
    <sheetView workbookViewId="0">
      <selection activeCell="K21" sqref="K21"/>
    </sheetView>
  </sheetViews>
  <sheetFormatPr defaultRowHeight="12.5" x14ac:dyDescent="0.25"/>
  <sheetData>
    <row r="1" spans="1:30" ht="13" x14ac:dyDescent="0.3">
      <c r="A1" t="s">
        <v>360</v>
      </c>
      <c r="B1" t="s">
        <v>361</v>
      </c>
      <c r="I1" s="101" t="s">
        <v>383</v>
      </c>
      <c r="J1" s="101"/>
      <c r="K1" s="101"/>
      <c r="L1" s="101"/>
      <c r="O1" s="155" t="s">
        <v>384</v>
      </c>
    </row>
    <row r="2" spans="1:30" ht="13.5" thickBot="1" x14ac:dyDescent="0.35">
      <c r="I2" s="101" t="s">
        <v>372</v>
      </c>
      <c r="J2" s="101" t="s">
        <v>35</v>
      </c>
      <c r="K2" s="101" t="s">
        <v>108</v>
      </c>
      <c r="L2" s="101" t="s">
        <v>109</v>
      </c>
      <c r="M2" s="305">
        <f>SUM(M3:M101)</f>
        <v>26</v>
      </c>
      <c r="O2" s="101" t="s">
        <v>372</v>
      </c>
      <c r="P2" s="101" t="s">
        <v>35</v>
      </c>
      <c r="Q2" s="101" t="s">
        <v>108</v>
      </c>
      <c r="R2" s="101" t="s">
        <v>109</v>
      </c>
      <c r="S2" s="305">
        <f>SUM(S3:S101)</f>
        <v>19</v>
      </c>
      <c r="V2">
        <v>2011</v>
      </c>
      <c r="W2" s="305">
        <f>COUNT(W3:W98)</f>
        <v>9</v>
      </c>
      <c r="Z2">
        <v>2010</v>
      </c>
      <c r="AA2" s="305">
        <f>COUNT(AA3:AA98)</f>
        <v>7</v>
      </c>
      <c r="AD2" s="305">
        <f>COUNT(AD3:AD98)</f>
        <v>23</v>
      </c>
    </row>
    <row r="3" spans="1:30" x14ac:dyDescent="0.25">
      <c r="A3">
        <v>1</v>
      </c>
      <c r="B3">
        <v>341</v>
      </c>
      <c r="C3">
        <v>363</v>
      </c>
      <c r="D3" t="s">
        <v>362</v>
      </c>
      <c r="E3">
        <v>1</v>
      </c>
      <c r="F3" t="s">
        <v>363</v>
      </c>
      <c r="G3" t="s">
        <v>11</v>
      </c>
      <c r="I3" s="109" t="e">
        <f>MATCH(B3,[1]Archimedes!$B$4:$B$103,0)</f>
        <v>#N/A</v>
      </c>
      <c r="J3" s="50">
        <f>MATCH(B3,[1]Curie!$B$4:$B$103,0)</f>
        <v>1</v>
      </c>
      <c r="K3" s="50" t="e">
        <f>MATCH(B3,[1]Galileo!$B$4:$B$103,0)</f>
        <v>#N/A</v>
      </c>
      <c r="L3" s="51" t="e">
        <f>MATCH(B3,[1]Newton!$B$4:$B$103,0)</f>
        <v>#N/A</v>
      </c>
      <c r="M3">
        <f>COUNT(I3:L3)</f>
        <v>1</v>
      </c>
      <c r="O3" s="109" t="e">
        <f>MATCH($B3,'2011'!L$44:L$131,0)</f>
        <v>#N/A</v>
      </c>
      <c r="P3" s="50" t="e">
        <f>MATCH($B3,'2011'!N$44:N$131,0)</f>
        <v>#N/A</v>
      </c>
      <c r="Q3" s="50">
        <f>MATCH($B3,'2011'!P$44:P$131,0)</f>
        <v>20</v>
      </c>
      <c r="R3" s="51" t="e">
        <f>MATCH($B3,'2011'!R$44:R$131,0)</f>
        <v>#N/A</v>
      </c>
      <c r="S3">
        <f>COUNT(O3:R3)</f>
        <v>1</v>
      </c>
      <c r="V3">
        <v>11</v>
      </c>
      <c r="W3">
        <f>MATCH(V3,$B$3:$B$101,0)</f>
        <v>13</v>
      </c>
      <c r="Z3">
        <v>16</v>
      </c>
      <c r="AA3" t="e">
        <f>MATCH(Z3,$B$3:$B$101,0)</f>
        <v>#N/A</v>
      </c>
      <c r="AC3">
        <v>11</v>
      </c>
      <c r="AD3">
        <f>MATCH(AC3,$B$3:$B$101,0)</f>
        <v>13</v>
      </c>
    </row>
    <row r="4" spans="1:30" x14ac:dyDescent="0.25">
      <c r="A4">
        <v>2</v>
      </c>
      <c r="B4">
        <v>25</v>
      </c>
      <c r="C4">
        <v>288</v>
      </c>
      <c r="D4">
        <v>2</v>
      </c>
      <c r="E4" t="s">
        <v>363</v>
      </c>
      <c r="F4" t="s">
        <v>11</v>
      </c>
      <c r="I4" s="110" t="e">
        <f>MATCH(B4,[1]Archimedes!$B$4:$B$103,0)</f>
        <v>#N/A</v>
      </c>
      <c r="J4" s="97" t="e">
        <f>MATCH(B4,[1]Curie!$B$4:$B$103,0)</f>
        <v>#N/A</v>
      </c>
      <c r="K4" s="97">
        <f>MATCH(B4,[1]Galileo!$B$4:$B$103,0)</f>
        <v>36</v>
      </c>
      <c r="L4" s="106" t="e">
        <f>MATCH(B4,[1]Newton!$B$4:$B$103,0)</f>
        <v>#N/A</v>
      </c>
      <c r="M4">
        <f t="shared" ref="M4:M67" si="0">COUNT(I4:L4)</f>
        <v>1</v>
      </c>
      <c r="O4" s="110" t="e">
        <f>MATCH(B4,'2011'!L$44:L$131,0)</f>
        <v>#N/A</v>
      </c>
      <c r="P4" s="97" t="e">
        <f>MATCH($B4,'2011'!N$44:N$131,0)</f>
        <v>#N/A</v>
      </c>
      <c r="Q4" s="97" t="e">
        <f>MATCH($B4,'2011'!P$44:P$131,0)</f>
        <v>#N/A</v>
      </c>
      <c r="R4" s="106">
        <f>MATCH($B4,'2011'!R$44:R$131,0)</f>
        <v>3</v>
      </c>
      <c r="S4">
        <f t="shared" ref="S4:S67" si="1">COUNT(O4:R4)</f>
        <v>1</v>
      </c>
      <c r="V4">
        <v>16</v>
      </c>
      <c r="W4" t="e">
        <f t="shared" ref="W4:W67" si="2">MATCH(V4,B$3:B$101,0)</f>
        <v>#N/A</v>
      </c>
      <c r="Z4">
        <v>20</v>
      </c>
      <c r="AA4" t="e">
        <f t="shared" ref="AA4:AA67" si="3">MATCH(Z4,$B$3:$B$101,0)</f>
        <v>#N/A</v>
      </c>
      <c r="AC4">
        <v>20</v>
      </c>
      <c r="AD4" t="e">
        <f t="shared" ref="AD4:AD58" si="4">MATCH(AC4,$B$3:$B$101,0)</f>
        <v>#N/A</v>
      </c>
    </row>
    <row r="5" spans="1:30" x14ac:dyDescent="0.25">
      <c r="A5">
        <v>3</v>
      </c>
      <c r="B5">
        <v>1218</v>
      </c>
      <c r="C5">
        <v>285</v>
      </c>
      <c r="D5">
        <v>8</v>
      </c>
      <c r="E5" t="s">
        <v>363</v>
      </c>
      <c r="F5" t="s">
        <v>364</v>
      </c>
      <c r="I5" s="110">
        <f>MATCH(B5,[1]Archimedes!$B$4:$B$103,0)</f>
        <v>12</v>
      </c>
      <c r="J5" s="97" t="e">
        <f>MATCH(B5,[1]Curie!$B$4:$B$103,0)</f>
        <v>#N/A</v>
      </c>
      <c r="K5" s="97" t="e">
        <f>MATCH(B5,[1]Galileo!$B$4:$B$103,0)</f>
        <v>#N/A</v>
      </c>
      <c r="L5" s="106" t="e">
        <f>MATCH(B5,[1]Newton!$B$4:$B$103,0)</f>
        <v>#N/A</v>
      </c>
      <c r="M5">
        <f t="shared" si="0"/>
        <v>1</v>
      </c>
      <c r="O5" s="110" t="e">
        <f>MATCH(B5,'2011'!L$44:L$131,0)</f>
        <v>#N/A</v>
      </c>
      <c r="P5" s="97" t="e">
        <f>MATCH($B5,'2011'!N$44:N$131,0)</f>
        <v>#N/A</v>
      </c>
      <c r="Q5" s="97">
        <f>MATCH($B5,'2011'!P$44:P$131,0)</f>
        <v>46</v>
      </c>
      <c r="R5" s="106" t="e">
        <f>MATCH($B5,'2011'!R$44:R$131,0)</f>
        <v>#N/A</v>
      </c>
      <c r="S5">
        <f t="shared" si="1"/>
        <v>1</v>
      </c>
      <c r="V5">
        <v>25</v>
      </c>
      <c r="W5">
        <f t="shared" si="2"/>
        <v>2</v>
      </c>
      <c r="Z5">
        <v>25</v>
      </c>
      <c r="AA5">
        <f t="shared" si="3"/>
        <v>2</v>
      </c>
      <c r="AC5">
        <v>25</v>
      </c>
      <c r="AD5">
        <f t="shared" si="4"/>
        <v>2</v>
      </c>
    </row>
    <row r="6" spans="1:30" x14ac:dyDescent="0.25">
      <c r="A6">
        <v>4</v>
      </c>
      <c r="B6">
        <v>365</v>
      </c>
      <c r="C6">
        <v>235</v>
      </c>
      <c r="D6" t="s">
        <v>362</v>
      </c>
      <c r="E6" t="s">
        <v>365</v>
      </c>
      <c r="I6" s="110" t="e">
        <f>MATCH(B6,[1]Archimedes!$B$4:$B$103,0)</f>
        <v>#N/A</v>
      </c>
      <c r="J6" s="97" t="e">
        <f>MATCH(B6,[1]Curie!$B$4:$B$103,0)</f>
        <v>#N/A</v>
      </c>
      <c r="K6" s="97" t="e">
        <f>MATCH(B6,[1]Galileo!$B$4:$B$103,0)</f>
        <v>#N/A</v>
      </c>
      <c r="L6" s="106">
        <f>MATCH(B6,[1]Newton!$B$4:$B$103,0)</f>
        <v>6</v>
      </c>
      <c r="M6">
        <f t="shared" si="0"/>
        <v>1</v>
      </c>
      <c r="O6" s="110" t="e">
        <f>MATCH(B6,'2011'!L$44:L$131,0)</f>
        <v>#N/A</v>
      </c>
      <c r="P6" s="97">
        <f>MATCH($B6,'2011'!N$44:N$131,0)</f>
        <v>21</v>
      </c>
      <c r="Q6" s="97" t="e">
        <f>MATCH($B6,'2011'!P$44:P$131,0)</f>
        <v>#N/A</v>
      </c>
      <c r="R6" s="106" t="e">
        <f>MATCH($B6,'2011'!R$44:R$131,0)</f>
        <v>#N/A</v>
      </c>
      <c r="S6">
        <f t="shared" si="1"/>
        <v>1</v>
      </c>
      <c r="V6">
        <v>27</v>
      </c>
      <c r="W6" t="e">
        <f t="shared" si="2"/>
        <v>#N/A</v>
      </c>
      <c r="Z6">
        <v>27</v>
      </c>
      <c r="AA6" t="e">
        <f t="shared" si="3"/>
        <v>#N/A</v>
      </c>
      <c r="AC6">
        <v>41</v>
      </c>
      <c r="AD6">
        <f t="shared" si="4"/>
        <v>65</v>
      </c>
    </row>
    <row r="7" spans="1:30" x14ac:dyDescent="0.25">
      <c r="A7">
        <v>5</v>
      </c>
      <c r="B7">
        <v>222</v>
      </c>
      <c r="C7">
        <v>229</v>
      </c>
      <c r="D7" t="s">
        <v>362</v>
      </c>
      <c r="E7" t="s">
        <v>365</v>
      </c>
      <c r="I7" s="110" t="e">
        <f>MATCH(B7,[1]Archimedes!$B$4:$B$103,0)</f>
        <v>#N/A</v>
      </c>
      <c r="J7" s="97" t="e">
        <f>MATCH(B7,[1]Curie!$B$4:$B$103,0)</f>
        <v>#N/A</v>
      </c>
      <c r="K7" s="97" t="e">
        <f>MATCH(B7,[1]Galileo!$B$4:$B$103,0)</f>
        <v>#N/A</v>
      </c>
      <c r="L7" s="106">
        <f>MATCH(B7,[1]Newton!$B$4:$B$103,0)</f>
        <v>56</v>
      </c>
      <c r="M7">
        <f t="shared" si="0"/>
        <v>1</v>
      </c>
      <c r="O7" s="110" t="e">
        <f>MATCH(B7,'2011'!L$44:L$131,0)</f>
        <v>#N/A</v>
      </c>
      <c r="P7" s="97" t="e">
        <f>MATCH($B7,'2011'!N$44:N$131,0)</f>
        <v>#N/A</v>
      </c>
      <c r="Q7" s="97" t="e">
        <f>MATCH($B7,'2011'!P$44:P$131,0)</f>
        <v>#N/A</v>
      </c>
      <c r="R7" s="106" t="e">
        <f>MATCH($B7,'2011'!R$44:R$131,0)</f>
        <v>#N/A</v>
      </c>
      <c r="S7">
        <f t="shared" si="1"/>
        <v>0</v>
      </c>
      <c r="V7">
        <v>33</v>
      </c>
      <c r="W7" t="e">
        <f t="shared" si="2"/>
        <v>#N/A</v>
      </c>
      <c r="Z7">
        <v>33</v>
      </c>
      <c r="AA7" t="e">
        <f t="shared" si="3"/>
        <v>#N/A</v>
      </c>
      <c r="AC7">
        <v>48</v>
      </c>
      <c r="AD7" t="e">
        <f t="shared" si="4"/>
        <v>#N/A</v>
      </c>
    </row>
    <row r="8" spans="1:30" x14ac:dyDescent="0.25">
      <c r="A8">
        <v>6</v>
      </c>
      <c r="B8">
        <v>1676</v>
      </c>
      <c r="C8">
        <v>226</v>
      </c>
      <c r="D8">
        <v>9</v>
      </c>
      <c r="E8" t="s">
        <v>363</v>
      </c>
      <c r="F8" t="s">
        <v>364</v>
      </c>
      <c r="I8" s="110">
        <f>MATCH(B8,[1]Archimedes!$B$4:$B$103,0)</f>
        <v>11</v>
      </c>
      <c r="J8" s="97" t="e">
        <f>MATCH(B8,[1]Curie!$B$4:$B$103,0)</f>
        <v>#N/A</v>
      </c>
      <c r="K8" s="97" t="e">
        <f>MATCH(B8,[1]Galileo!$B$4:$B$103,0)</f>
        <v>#N/A</v>
      </c>
      <c r="L8" s="106" t="e">
        <f>MATCH(B8,[1]Newton!$B$4:$B$103,0)</f>
        <v>#N/A</v>
      </c>
      <c r="M8">
        <f t="shared" si="0"/>
        <v>1</v>
      </c>
      <c r="O8" s="110" t="e">
        <f>MATCH(B8,'2011'!L$44:L$131,0)</f>
        <v>#N/A</v>
      </c>
      <c r="P8" s="97" t="e">
        <f>MATCH($B8,'2011'!N$44:N$131,0)</f>
        <v>#N/A</v>
      </c>
      <c r="Q8" s="97" t="e">
        <f>MATCH($B8,'2011'!P$44:P$131,0)</f>
        <v>#N/A</v>
      </c>
      <c r="R8" s="106">
        <f>MATCH($B8,'2011'!R$44:R$131,0)</f>
        <v>37</v>
      </c>
      <c r="S8">
        <f t="shared" si="1"/>
        <v>1</v>
      </c>
      <c r="V8">
        <v>40</v>
      </c>
      <c r="W8" t="e">
        <f t="shared" si="2"/>
        <v>#N/A</v>
      </c>
      <c r="Z8">
        <v>40</v>
      </c>
      <c r="AA8" t="e">
        <f t="shared" si="3"/>
        <v>#N/A</v>
      </c>
      <c r="AC8">
        <v>56</v>
      </c>
      <c r="AD8">
        <f t="shared" si="4"/>
        <v>14</v>
      </c>
    </row>
    <row r="9" spans="1:30" x14ac:dyDescent="0.25">
      <c r="A9">
        <v>7</v>
      </c>
      <c r="B9">
        <v>2180</v>
      </c>
      <c r="C9">
        <v>222</v>
      </c>
      <c r="D9">
        <v>10</v>
      </c>
      <c r="E9" t="s">
        <v>363</v>
      </c>
      <c r="F9" t="s">
        <v>364</v>
      </c>
      <c r="I9" s="110" t="e">
        <f>MATCH(B9,[1]Archimedes!$B$4:$B$103,0)</f>
        <v>#N/A</v>
      </c>
      <c r="J9" s="97">
        <f>MATCH(B9,[1]Curie!$B$4:$B$103,0)</f>
        <v>96</v>
      </c>
      <c r="K9" s="97" t="e">
        <f>MATCH(B9,[1]Galileo!$B$4:$B$103,0)</f>
        <v>#N/A</v>
      </c>
      <c r="L9" s="106" t="e">
        <f>MATCH(B9,[1]Newton!$B$4:$B$103,0)</f>
        <v>#N/A</v>
      </c>
      <c r="M9">
        <f t="shared" si="0"/>
        <v>1</v>
      </c>
      <c r="O9" s="110" t="e">
        <f>MATCH(B9,'2011'!L$44:L$131,0)</f>
        <v>#N/A</v>
      </c>
      <c r="P9" s="97" t="e">
        <f>MATCH($B9,'2011'!N$44:N$131,0)</f>
        <v>#N/A</v>
      </c>
      <c r="Q9" s="97" t="e">
        <f>MATCH($B9,'2011'!P$44:P$131,0)</f>
        <v>#N/A</v>
      </c>
      <c r="R9" s="106" t="e">
        <f>MATCH($B9,'2011'!R$44:R$131,0)</f>
        <v>#N/A</v>
      </c>
      <c r="S9">
        <f t="shared" si="1"/>
        <v>0</v>
      </c>
      <c r="V9">
        <v>51</v>
      </c>
      <c r="W9" t="e">
        <f t="shared" si="2"/>
        <v>#N/A</v>
      </c>
      <c r="Z9">
        <v>51</v>
      </c>
      <c r="AA9" t="e">
        <f t="shared" si="3"/>
        <v>#N/A</v>
      </c>
      <c r="AC9">
        <v>63</v>
      </c>
      <c r="AD9" t="e">
        <f t="shared" si="4"/>
        <v>#N/A</v>
      </c>
    </row>
    <row r="10" spans="1:30" x14ac:dyDescent="0.25">
      <c r="A10">
        <v>8</v>
      </c>
      <c r="B10">
        <v>2016</v>
      </c>
      <c r="C10">
        <v>217</v>
      </c>
      <c r="D10">
        <v>11</v>
      </c>
      <c r="E10" t="s">
        <v>363</v>
      </c>
      <c r="F10" t="s">
        <v>364</v>
      </c>
      <c r="I10" s="110" t="e">
        <f>MATCH(B10,[1]Archimedes!$B$4:$B$103,0)</f>
        <v>#N/A</v>
      </c>
      <c r="J10" s="97" t="e">
        <f>MATCH(B10,[1]Curie!$B$4:$B$103,0)</f>
        <v>#N/A</v>
      </c>
      <c r="K10" s="97">
        <f>MATCH(B10,[1]Galileo!$B$4:$B$103,0)</f>
        <v>19</v>
      </c>
      <c r="L10" s="106" t="e">
        <f>MATCH(B10,[1]Newton!$B$4:$B$103,0)</f>
        <v>#N/A</v>
      </c>
      <c r="M10">
        <f t="shared" si="0"/>
        <v>1</v>
      </c>
      <c r="O10" s="110">
        <f>MATCH(B10,'2011'!L$44:L$131,0)</f>
        <v>57</v>
      </c>
      <c r="P10" s="97" t="e">
        <f>MATCH($B10,'2011'!N$44:N$131,0)</f>
        <v>#N/A</v>
      </c>
      <c r="Q10" s="97" t="e">
        <f>MATCH($B10,'2011'!P$44:P$131,0)</f>
        <v>#N/A</v>
      </c>
      <c r="R10" s="106" t="e">
        <f>MATCH($B10,'2011'!R$44:R$131,0)</f>
        <v>#N/A</v>
      </c>
      <c r="S10">
        <f t="shared" si="1"/>
        <v>1</v>
      </c>
      <c r="V10">
        <v>67</v>
      </c>
      <c r="W10" t="e">
        <f t="shared" si="2"/>
        <v>#N/A</v>
      </c>
      <c r="Z10">
        <v>67</v>
      </c>
      <c r="AA10" t="e">
        <f t="shared" si="3"/>
        <v>#N/A</v>
      </c>
      <c r="AC10">
        <v>75</v>
      </c>
      <c r="AD10">
        <f t="shared" si="4"/>
        <v>29</v>
      </c>
    </row>
    <row r="11" spans="1:30" x14ac:dyDescent="0.25">
      <c r="A11">
        <v>9</v>
      </c>
      <c r="B11">
        <v>2590</v>
      </c>
      <c r="C11">
        <v>206</v>
      </c>
      <c r="D11" t="s">
        <v>362</v>
      </c>
      <c r="E11" t="s">
        <v>365</v>
      </c>
      <c r="I11" s="110">
        <f>MATCH(B11,[1]Archimedes!$B$4:$B$103,0)</f>
        <v>6</v>
      </c>
      <c r="J11" s="97" t="e">
        <f>MATCH(B11,[1]Curie!$B$4:$B$103,0)</f>
        <v>#N/A</v>
      </c>
      <c r="K11" s="97" t="e">
        <f>MATCH(B11,[1]Galileo!$B$4:$B$103,0)</f>
        <v>#N/A</v>
      </c>
      <c r="L11" s="106" t="e">
        <f>MATCH(B11,[1]Newton!$B$4:$B$103,0)</f>
        <v>#N/A</v>
      </c>
      <c r="M11">
        <f t="shared" si="0"/>
        <v>1</v>
      </c>
      <c r="O11" s="110" t="e">
        <f>MATCH(B11,'2011'!L$44:L$131,0)</f>
        <v>#N/A</v>
      </c>
      <c r="P11" s="97" t="e">
        <f>MATCH($B11,'2011'!N$44:N$131,0)</f>
        <v>#N/A</v>
      </c>
      <c r="Q11" s="97" t="e">
        <f>MATCH($B11,'2011'!P$44:P$131,0)</f>
        <v>#N/A</v>
      </c>
      <c r="R11" s="106" t="e">
        <f>MATCH($B11,'2011'!R$44:R$131,0)</f>
        <v>#N/A</v>
      </c>
      <c r="S11">
        <f t="shared" si="1"/>
        <v>0</v>
      </c>
      <c r="V11">
        <v>70</v>
      </c>
      <c r="W11" t="e">
        <f t="shared" si="2"/>
        <v>#N/A</v>
      </c>
      <c r="Z11">
        <v>70</v>
      </c>
      <c r="AA11" t="e">
        <f t="shared" si="3"/>
        <v>#N/A</v>
      </c>
      <c r="AC11">
        <v>102</v>
      </c>
      <c r="AD11">
        <f t="shared" si="4"/>
        <v>75</v>
      </c>
    </row>
    <row r="12" spans="1:30" x14ac:dyDescent="0.25">
      <c r="A12">
        <v>10</v>
      </c>
      <c r="B12">
        <v>486</v>
      </c>
      <c r="C12">
        <v>183</v>
      </c>
      <c r="D12">
        <v>12</v>
      </c>
      <c r="E12" t="s">
        <v>363</v>
      </c>
      <c r="F12" t="s">
        <v>364</v>
      </c>
      <c r="I12" s="110" t="e">
        <f>MATCH(B12,[1]Archimedes!$B$4:$B$103,0)</f>
        <v>#N/A</v>
      </c>
      <c r="J12" s="97" t="e">
        <f>MATCH(B12,[1]Curie!$B$4:$B$103,0)</f>
        <v>#N/A</v>
      </c>
      <c r="K12" s="97" t="e">
        <f>MATCH(B12,[1]Galileo!$B$4:$B$103,0)</f>
        <v>#N/A</v>
      </c>
      <c r="L12" s="106" t="e">
        <f>MATCH(B12,[1]Newton!$B$4:$B$103,0)</f>
        <v>#N/A</v>
      </c>
      <c r="M12">
        <f t="shared" si="0"/>
        <v>0</v>
      </c>
      <c r="O12" s="110" t="e">
        <f>MATCH(B12,'2011'!L$44:L$131,0)</f>
        <v>#N/A</v>
      </c>
      <c r="P12" s="97" t="e">
        <f>MATCH($B12,'2011'!N$44:N$131,0)</f>
        <v>#N/A</v>
      </c>
      <c r="Q12" s="97" t="e">
        <f>MATCH($B12,'2011'!P$44:P$131,0)</f>
        <v>#N/A</v>
      </c>
      <c r="R12" s="106" t="e">
        <f>MATCH($B12,'2011'!R$44:R$131,0)</f>
        <v>#N/A</v>
      </c>
      <c r="S12">
        <f t="shared" si="1"/>
        <v>0</v>
      </c>
      <c r="V12">
        <v>71</v>
      </c>
      <c r="W12" t="e">
        <f t="shared" si="2"/>
        <v>#N/A</v>
      </c>
      <c r="Z12">
        <v>71</v>
      </c>
      <c r="AA12" t="e">
        <f t="shared" si="3"/>
        <v>#N/A</v>
      </c>
      <c r="AC12">
        <v>117</v>
      </c>
      <c r="AD12" t="e">
        <f t="shared" si="4"/>
        <v>#N/A</v>
      </c>
    </row>
    <row r="13" spans="1:30" x14ac:dyDescent="0.25">
      <c r="A13">
        <v>11</v>
      </c>
      <c r="B13">
        <v>272</v>
      </c>
      <c r="C13">
        <v>173</v>
      </c>
      <c r="D13" t="s">
        <v>362</v>
      </c>
      <c r="I13" s="110">
        <f>MATCH(B13,[1]Archimedes!$B$4:$B$103,0)</f>
        <v>45</v>
      </c>
      <c r="J13" s="97" t="e">
        <f>MATCH(B13,[1]Curie!$B$4:$B$103,0)</f>
        <v>#N/A</v>
      </c>
      <c r="K13" s="97" t="e">
        <f>MATCH(B13,[1]Galileo!$B$4:$B$103,0)</f>
        <v>#N/A</v>
      </c>
      <c r="L13" s="106" t="e">
        <f>MATCH(B13,[1]Newton!$B$4:$B$103,0)</f>
        <v>#N/A</v>
      </c>
      <c r="M13">
        <f t="shared" si="0"/>
        <v>1</v>
      </c>
      <c r="O13" s="110" t="e">
        <f>MATCH(B13,'2011'!L$44:L$131,0)</f>
        <v>#N/A</v>
      </c>
      <c r="P13" s="97" t="e">
        <f>MATCH($B13,'2011'!N$44:N$131,0)</f>
        <v>#N/A</v>
      </c>
      <c r="Q13" s="97" t="e">
        <f>MATCH($B13,'2011'!P$44:P$131,0)</f>
        <v>#N/A</v>
      </c>
      <c r="R13" s="106" t="e">
        <f>MATCH($B13,'2011'!R$44:R$131,0)</f>
        <v>#N/A</v>
      </c>
      <c r="S13">
        <f t="shared" si="1"/>
        <v>0</v>
      </c>
      <c r="V13">
        <v>74</v>
      </c>
      <c r="W13" t="e">
        <f t="shared" si="2"/>
        <v>#N/A</v>
      </c>
      <c r="Z13">
        <v>78</v>
      </c>
      <c r="AA13" t="e">
        <f t="shared" si="3"/>
        <v>#N/A</v>
      </c>
      <c r="AC13">
        <v>120</v>
      </c>
      <c r="AD13" t="e">
        <f t="shared" si="4"/>
        <v>#N/A</v>
      </c>
    </row>
    <row r="14" spans="1:30" x14ac:dyDescent="0.25">
      <c r="A14">
        <v>12</v>
      </c>
      <c r="B14">
        <v>357</v>
      </c>
      <c r="C14">
        <v>170</v>
      </c>
      <c r="I14" s="110" t="e">
        <f>MATCH(B14,[1]Archimedes!$B$4:$B$103,0)</f>
        <v>#N/A</v>
      </c>
      <c r="J14" s="97" t="e">
        <f>MATCH(B14,[1]Curie!$B$4:$B$103,0)</f>
        <v>#N/A</v>
      </c>
      <c r="K14" s="97" t="e">
        <f>MATCH(B14,[1]Galileo!$B$4:$B$103,0)</f>
        <v>#N/A</v>
      </c>
      <c r="L14" s="106" t="e">
        <f>MATCH(B14,[1]Newton!$B$4:$B$103,0)</f>
        <v>#N/A</v>
      </c>
      <c r="M14">
        <f t="shared" si="0"/>
        <v>0</v>
      </c>
      <c r="O14" s="110" t="e">
        <f>MATCH(B14,'2011'!L$44:L$131,0)</f>
        <v>#N/A</v>
      </c>
      <c r="P14" s="97" t="e">
        <f>MATCH($B14,'2011'!N$44:N$131,0)</f>
        <v>#N/A</v>
      </c>
      <c r="Q14" s="97">
        <f>MATCH($B14,'2011'!P$44:P$131,0)</f>
        <v>21</v>
      </c>
      <c r="R14" s="106" t="e">
        <f>MATCH($B14,'2011'!R$44:R$131,0)</f>
        <v>#N/A</v>
      </c>
      <c r="S14">
        <f t="shared" si="1"/>
        <v>1</v>
      </c>
      <c r="V14">
        <v>78</v>
      </c>
      <c r="W14" t="e">
        <f t="shared" si="2"/>
        <v>#N/A</v>
      </c>
      <c r="Z14">
        <v>79</v>
      </c>
      <c r="AA14" t="e">
        <f t="shared" si="3"/>
        <v>#N/A</v>
      </c>
      <c r="AC14">
        <v>128</v>
      </c>
      <c r="AD14" t="e">
        <f t="shared" si="4"/>
        <v>#N/A</v>
      </c>
    </row>
    <row r="15" spans="1:30" x14ac:dyDescent="0.25">
      <c r="A15">
        <v>13</v>
      </c>
      <c r="B15">
        <v>11</v>
      </c>
      <c r="C15">
        <v>165</v>
      </c>
      <c r="I15" s="110" t="e">
        <f>MATCH(B15,[1]Archimedes!$B$4:$B$103,0)</f>
        <v>#N/A</v>
      </c>
      <c r="J15" s="97" t="e">
        <f>MATCH(B15,[1]Curie!$B$4:$B$103,0)</f>
        <v>#N/A</v>
      </c>
      <c r="K15" s="97" t="e">
        <f>MATCH(B15,[1]Galileo!$B$4:$B$103,0)</f>
        <v>#N/A</v>
      </c>
      <c r="L15" s="106">
        <f>MATCH(B15,[1]Newton!$B$4:$B$103,0)</f>
        <v>4</v>
      </c>
      <c r="M15">
        <f t="shared" si="0"/>
        <v>1</v>
      </c>
      <c r="O15" s="110" t="e">
        <f>MATCH(B15,'2011'!L$44:L$131,0)</f>
        <v>#N/A</v>
      </c>
      <c r="P15" s="97" t="e">
        <f>MATCH($B15,'2011'!N$44:N$131,0)</f>
        <v>#N/A</v>
      </c>
      <c r="Q15" s="97" t="e">
        <f>MATCH($B15,'2011'!P$44:P$131,0)</f>
        <v>#N/A</v>
      </c>
      <c r="R15" s="106">
        <f>MATCH($B15,'2011'!R$44:R$131,0)</f>
        <v>1</v>
      </c>
      <c r="S15">
        <f t="shared" si="1"/>
        <v>1</v>
      </c>
      <c r="V15">
        <v>103</v>
      </c>
      <c r="W15">
        <f t="shared" si="2"/>
        <v>31</v>
      </c>
      <c r="Z15">
        <v>85</v>
      </c>
      <c r="AA15" t="e">
        <f t="shared" si="3"/>
        <v>#N/A</v>
      </c>
      <c r="AC15">
        <v>191</v>
      </c>
      <c r="AD15" t="e">
        <f t="shared" si="4"/>
        <v>#N/A</v>
      </c>
    </row>
    <row r="16" spans="1:30" x14ac:dyDescent="0.25">
      <c r="A16">
        <v>14</v>
      </c>
      <c r="B16">
        <v>56</v>
      </c>
      <c r="C16">
        <v>162</v>
      </c>
      <c r="I16" s="110" t="e">
        <f>MATCH(B16,[1]Archimedes!$B$4:$B$103,0)</f>
        <v>#N/A</v>
      </c>
      <c r="J16" s="97" t="e">
        <f>MATCH(B16,[1]Curie!$B$4:$B$103,0)</f>
        <v>#N/A</v>
      </c>
      <c r="K16" s="97" t="e">
        <f>MATCH(B16,[1]Galileo!$B$4:$B$103,0)</f>
        <v>#N/A</v>
      </c>
      <c r="L16" s="106" t="e">
        <f>MATCH(B16,[1]Newton!$B$4:$B$103,0)</f>
        <v>#N/A</v>
      </c>
      <c r="M16">
        <f t="shared" si="0"/>
        <v>0</v>
      </c>
      <c r="O16" s="110" t="e">
        <f>MATCH(B16,'2011'!L$44:L$131,0)</f>
        <v>#N/A</v>
      </c>
      <c r="P16" s="97" t="e">
        <f>MATCH($B16,'2011'!N$44:N$131,0)</f>
        <v>#N/A</v>
      </c>
      <c r="Q16" s="97" t="e">
        <f>MATCH($B16,'2011'!P$44:P$131,0)</f>
        <v>#N/A</v>
      </c>
      <c r="R16" s="106" t="e">
        <f>MATCH($B16,'2011'!R$44:R$131,0)</f>
        <v>#N/A</v>
      </c>
      <c r="S16">
        <f t="shared" si="1"/>
        <v>0</v>
      </c>
      <c r="V16">
        <v>111</v>
      </c>
      <c r="W16" t="e">
        <f t="shared" si="2"/>
        <v>#N/A</v>
      </c>
      <c r="Z16">
        <v>88</v>
      </c>
      <c r="AA16" t="e">
        <f t="shared" si="3"/>
        <v>#N/A</v>
      </c>
      <c r="AC16">
        <v>223</v>
      </c>
      <c r="AD16">
        <f t="shared" si="4"/>
        <v>46</v>
      </c>
    </row>
    <row r="17" spans="1:30" x14ac:dyDescent="0.25">
      <c r="A17">
        <v>15</v>
      </c>
      <c r="B17" s="305">
        <v>3974</v>
      </c>
      <c r="C17">
        <v>157</v>
      </c>
      <c r="I17" s="110" t="e">
        <f>MATCH(B17,[1]Archimedes!$B$4:$B$103,0)</f>
        <v>#N/A</v>
      </c>
      <c r="J17" s="97" t="e">
        <f>MATCH(B17,[1]Curie!$B$4:$B$103,0)</f>
        <v>#N/A</v>
      </c>
      <c r="K17" s="97" t="e">
        <f>MATCH(B17,[1]Galileo!$B$4:$B$103,0)</f>
        <v>#N/A</v>
      </c>
      <c r="L17" s="106" t="e">
        <f>MATCH(B17,[1]Newton!$B$4:$B$103,0)</f>
        <v>#N/A</v>
      </c>
      <c r="M17">
        <f t="shared" si="0"/>
        <v>0</v>
      </c>
      <c r="O17" s="110" t="e">
        <f>MATCH(B17,'2011'!L$44:L$131,0)</f>
        <v>#N/A</v>
      </c>
      <c r="P17" s="97" t="e">
        <f>MATCH($B17,'2011'!N$44:N$131,0)</f>
        <v>#N/A</v>
      </c>
      <c r="Q17" s="97" t="e">
        <f>MATCH($B17,'2011'!P$44:P$131,0)</f>
        <v>#N/A</v>
      </c>
      <c r="R17" s="106" t="e">
        <f>MATCH($B17,'2011'!R$44:R$131,0)</f>
        <v>#N/A</v>
      </c>
      <c r="S17">
        <f t="shared" si="1"/>
        <v>0</v>
      </c>
      <c r="V17">
        <v>118</v>
      </c>
      <c r="W17" t="e">
        <f t="shared" si="2"/>
        <v>#N/A</v>
      </c>
      <c r="Z17">
        <v>102</v>
      </c>
      <c r="AA17">
        <f t="shared" si="3"/>
        <v>75</v>
      </c>
      <c r="AC17">
        <v>263</v>
      </c>
      <c r="AD17" t="e">
        <f t="shared" si="4"/>
        <v>#N/A</v>
      </c>
    </row>
    <row r="18" spans="1:30" x14ac:dyDescent="0.25">
      <c r="A18">
        <v>16</v>
      </c>
      <c r="B18">
        <v>1640</v>
      </c>
      <c r="C18">
        <v>157</v>
      </c>
      <c r="D18">
        <v>3</v>
      </c>
      <c r="E18" t="s">
        <v>363</v>
      </c>
      <c r="F18" t="s">
        <v>11</v>
      </c>
      <c r="I18" s="110" t="e">
        <f>MATCH(B18,[1]Archimedes!$B$4:$B$103,0)</f>
        <v>#N/A</v>
      </c>
      <c r="J18" s="97" t="e">
        <f>MATCH(B18,[1]Curie!$B$4:$B$103,0)</f>
        <v>#N/A</v>
      </c>
      <c r="K18" s="97" t="e">
        <f>MATCH(B18,[1]Galileo!$B$4:$B$103,0)</f>
        <v>#N/A</v>
      </c>
      <c r="L18" s="106">
        <f>MATCH(B18,[1]Newton!$B$4:$B$103,0)</f>
        <v>13</v>
      </c>
      <c r="M18">
        <f t="shared" si="0"/>
        <v>1</v>
      </c>
      <c r="O18" s="110">
        <f>MATCH(B18,'2011'!L$44:L$131,0)</f>
        <v>50</v>
      </c>
      <c r="P18" s="97" t="e">
        <f>MATCH($B18,'2011'!N$44:N$131,0)</f>
        <v>#N/A</v>
      </c>
      <c r="Q18" s="97" t="e">
        <f>MATCH($B18,'2011'!P$44:P$131,0)</f>
        <v>#N/A</v>
      </c>
      <c r="R18" s="106" t="e">
        <f>MATCH($B18,'2011'!R$44:R$131,0)</f>
        <v>#N/A</v>
      </c>
      <c r="S18">
        <f t="shared" si="1"/>
        <v>1</v>
      </c>
      <c r="V18">
        <v>148</v>
      </c>
      <c r="W18" t="e">
        <f t="shared" si="2"/>
        <v>#N/A</v>
      </c>
      <c r="Z18">
        <v>111</v>
      </c>
      <c r="AA18" t="e">
        <f t="shared" si="3"/>
        <v>#N/A</v>
      </c>
      <c r="AC18">
        <v>291</v>
      </c>
      <c r="AD18" t="e">
        <f t="shared" si="4"/>
        <v>#N/A</v>
      </c>
    </row>
    <row r="19" spans="1:30" x14ac:dyDescent="0.25">
      <c r="A19">
        <v>17</v>
      </c>
      <c r="B19">
        <v>1279</v>
      </c>
      <c r="C19">
        <v>157</v>
      </c>
      <c r="I19" s="110" t="e">
        <f>MATCH(B19,[1]Archimedes!$B$4:$B$103,0)</f>
        <v>#N/A</v>
      </c>
      <c r="J19" s="97" t="e">
        <f>MATCH(B19,[1]Curie!$B$4:$B$103,0)</f>
        <v>#N/A</v>
      </c>
      <c r="K19" s="97" t="e">
        <f>MATCH(B19,[1]Galileo!$B$4:$B$103,0)</f>
        <v>#N/A</v>
      </c>
      <c r="L19" s="106" t="e">
        <f>MATCH(B19,[1]Newton!$B$4:$B$103,0)</f>
        <v>#N/A</v>
      </c>
      <c r="M19">
        <f t="shared" si="0"/>
        <v>0</v>
      </c>
      <c r="O19" s="110" t="e">
        <f>MATCH(B19,'2011'!L$44:L$131,0)</f>
        <v>#N/A</v>
      </c>
      <c r="P19" s="97" t="e">
        <f>MATCH($B19,'2011'!N$44:N$131,0)</f>
        <v>#N/A</v>
      </c>
      <c r="Q19" s="97" t="e">
        <f>MATCH($B19,'2011'!P$44:P$131,0)</f>
        <v>#N/A</v>
      </c>
      <c r="R19" s="106" t="e">
        <f>MATCH($B19,'2011'!R$44:R$131,0)</f>
        <v>#N/A</v>
      </c>
      <c r="S19">
        <f t="shared" si="1"/>
        <v>0</v>
      </c>
      <c r="V19">
        <v>155</v>
      </c>
      <c r="W19" t="e">
        <f t="shared" si="2"/>
        <v>#N/A</v>
      </c>
      <c r="Z19">
        <v>141</v>
      </c>
      <c r="AA19" t="e">
        <f t="shared" si="3"/>
        <v>#N/A</v>
      </c>
      <c r="AC19">
        <v>329</v>
      </c>
      <c r="AD19" t="e">
        <f t="shared" si="4"/>
        <v>#N/A</v>
      </c>
    </row>
    <row r="20" spans="1:30" x14ac:dyDescent="0.25">
      <c r="A20">
        <v>18</v>
      </c>
      <c r="B20">
        <v>1403</v>
      </c>
      <c r="C20">
        <v>154</v>
      </c>
      <c r="D20" t="s">
        <v>362</v>
      </c>
      <c r="I20" s="110">
        <f>MATCH(B20,[1]Archimedes!$B$4:$B$103,0)</f>
        <v>14</v>
      </c>
      <c r="J20" s="97" t="e">
        <f>MATCH(B20,[1]Curie!$B$4:$B$103,0)</f>
        <v>#N/A</v>
      </c>
      <c r="K20" s="97" t="e">
        <f>MATCH(B20,[1]Galileo!$B$4:$B$103,0)</f>
        <v>#N/A</v>
      </c>
      <c r="L20" s="106" t="e">
        <f>MATCH(B20,[1]Newton!$B$4:$B$103,0)</f>
        <v>#N/A</v>
      </c>
      <c r="M20">
        <f t="shared" si="0"/>
        <v>1</v>
      </c>
      <c r="O20" s="110" t="e">
        <f>MATCH(B20,'2011'!L$44:L$131,0)</f>
        <v>#N/A</v>
      </c>
      <c r="P20" s="97" t="e">
        <f>MATCH($B20,'2011'!N$44:N$131,0)</f>
        <v>#N/A</v>
      </c>
      <c r="Q20" s="97" t="e">
        <f>MATCH($B20,'2011'!P$44:P$131,0)</f>
        <v>#N/A</v>
      </c>
      <c r="R20" s="106" t="e">
        <f>MATCH($B20,'2011'!R$44:R$131,0)</f>
        <v>#N/A</v>
      </c>
      <c r="S20">
        <f t="shared" si="1"/>
        <v>0</v>
      </c>
      <c r="V20">
        <v>175</v>
      </c>
      <c r="W20" t="e">
        <f t="shared" si="2"/>
        <v>#N/A</v>
      </c>
      <c r="Z20">
        <v>148</v>
      </c>
      <c r="AA20" t="e">
        <f t="shared" si="3"/>
        <v>#N/A</v>
      </c>
      <c r="AC20">
        <v>340</v>
      </c>
      <c r="AD20" t="e">
        <f t="shared" si="4"/>
        <v>#N/A</v>
      </c>
    </row>
    <row r="21" spans="1:30" x14ac:dyDescent="0.25">
      <c r="A21">
        <v>19</v>
      </c>
      <c r="B21">
        <v>1089</v>
      </c>
      <c r="C21">
        <v>146</v>
      </c>
      <c r="I21" s="110" t="e">
        <f>MATCH(B21,[1]Archimedes!$B$4:$B$103,0)</f>
        <v>#N/A</v>
      </c>
      <c r="J21" s="97" t="e">
        <f>MATCH(B21,[1]Curie!$B$4:$B$103,0)</f>
        <v>#N/A</v>
      </c>
      <c r="K21" s="97" t="e">
        <f>MATCH(B21,[1]Galileo!$B$4:$B$103,0)</f>
        <v>#N/A</v>
      </c>
      <c r="L21" s="106" t="e">
        <f>MATCH(B21,[1]Newton!$B$4:$B$103,0)</f>
        <v>#N/A</v>
      </c>
      <c r="M21">
        <f t="shared" si="0"/>
        <v>0</v>
      </c>
      <c r="O21" s="110" t="e">
        <f>MATCH(B21,'2011'!L$44:L$131,0)</f>
        <v>#N/A</v>
      </c>
      <c r="P21" s="97" t="e">
        <f>MATCH($B21,'2011'!N$44:N$131,0)</f>
        <v>#N/A</v>
      </c>
      <c r="Q21" s="97" t="e">
        <f>MATCH($B21,'2011'!P$44:P$131,0)</f>
        <v>#N/A</v>
      </c>
      <c r="R21" s="106" t="e">
        <f>MATCH($B21,'2011'!R$44:R$131,0)</f>
        <v>#N/A</v>
      </c>
      <c r="S21">
        <f t="shared" si="1"/>
        <v>0</v>
      </c>
      <c r="V21">
        <v>177</v>
      </c>
      <c r="W21" t="e">
        <f t="shared" si="2"/>
        <v>#N/A</v>
      </c>
      <c r="Z21">
        <v>175</v>
      </c>
      <c r="AA21" t="e">
        <f t="shared" si="3"/>
        <v>#N/A</v>
      </c>
      <c r="AC21">
        <v>358</v>
      </c>
      <c r="AD21" t="e">
        <f t="shared" si="4"/>
        <v>#N/A</v>
      </c>
    </row>
    <row r="22" spans="1:30" x14ac:dyDescent="0.25">
      <c r="A22">
        <v>20</v>
      </c>
      <c r="B22">
        <v>1302</v>
      </c>
      <c r="C22">
        <v>139</v>
      </c>
      <c r="I22" s="110" t="e">
        <f>MATCH(B22,[1]Archimedes!$B$4:$B$103,0)</f>
        <v>#N/A</v>
      </c>
      <c r="J22" s="97" t="e">
        <f>MATCH(B22,[1]Curie!$B$4:$B$103,0)</f>
        <v>#N/A</v>
      </c>
      <c r="K22" s="97" t="e">
        <f>MATCH(B22,[1]Galileo!$B$4:$B$103,0)</f>
        <v>#N/A</v>
      </c>
      <c r="L22" s="106" t="e">
        <f>MATCH(B22,[1]Newton!$B$4:$B$103,0)</f>
        <v>#N/A</v>
      </c>
      <c r="M22">
        <f t="shared" si="0"/>
        <v>0</v>
      </c>
      <c r="O22" s="110" t="e">
        <f>MATCH(B22,'2011'!L$44:L$131,0)</f>
        <v>#N/A</v>
      </c>
      <c r="P22" s="97" t="e">
        <f>MATCH($B22,'2011'!N$44:N$131,0)</f>
        <v>#N/A</v>
      </c>
      <c r="Q22" s="97" t="e">
        <f>MATCH($B22,'2011'!P$44:P$131,0)</f>
        <v>#N/A</v>
      </c>
      <c r="R22" s="106" t="e">
        <f>MATCH($B22,'2011'!R$44:R$131,0)</f>
        <v>#N/A</v>
      </c>
      <c r="S22">
        <f t="shared" si="1"/>
        <v>0</v>
      </c>
      <c r="V22">
        <v>188</v>
      </c>
      <c r="W22" t="e">
        <f t="shared" si="2"/>
        <v>#N/A</v>
      </c>
      <c r="Z22">
        <v>177</v>
      </c>
      <c r="AA22" t="e">
        <f t="shared" si="3"/>
        <v>#N/A</v>
      </c>
      <c r="AC22">
        <v>375</v>
      </c>
      <c r="AD22" t="e">
        <f t="shared" si="4"/>
        <v>#N/A</v>
      </c>
    </row>
    <row r="23" spans="1:30" x14ac:dyDescent="0.25">
      <c r="A23">
        <v>21</v>
      </c>
      <c r="B23">
        <v>484</v>
      </c>
      <c r="C23">
        <v>127</v>
      </c>
      <c r="I23" s="110" t="e">
        <f>MATCH(B23,[1]Archimedes!$B$4:$B$103,0)</f>
        <v>#N/A</v>
      </c>
      <c r="J23" s="97" t="e">
        <f>MATCH(B23,[1]Curie!$B$4:$B$103,0)</f>
        <v>#N/A</v>
      </c>
      <c r="K23" s="97" t="e">
        <f>MATCH(B23,[1]Galileo!$B$4:$B$103,0)</f>
        <v>#N/A</v>
      </c>
      <c r="L23" s="106" t="e">
        <f>MATCH(B23,[1]Newton!$B$4:$B$103,0)</f>
        <v>#N/A</v>
      </c>
      <c r="M23">
        <f t="shared" si="0"/>
        <v>0</v>
      </c>
      <c r="O23" s="110" t="e">
        <f>MATCH(B23,'2011'!L$44:L$131,0)</f>
        <v>#N/A</v>
      </c>
      <c r="P23" s="97" t="e">
        <f>MATCH($B23,'2011'!N$44:N$131,0)</f>
        <v>#N/A</v>
      </c>
      <c r="Q23" s="97" t="e">
        <f>MATCH($B23,'2011'!P$44:P$131,0)</f>
        <v>#N/A</v>
      </c>
      <c r="R23" s="106" t="e">
        <f>MATCH($B23,'2011'!R$44:R$131,0)</f>
        <v>#N/A</v>
      </c>
      <c r="S23">
        <f t="shared" si="1"/>
        <v>0</v>
      </c>
      <c r="V23">
        <v>191</v>
      </c>
      <c r="W23" t="e">
        <f t="shared" si="2"/>
        <v>#N/A</v>
      </c>
      <c r="Z23">
        <v>188</v>
      </c>
      <c r="AA23" t="e">
        <f t="shared" si="3"/>
        <v>#N/A</v>
      </c>
      <c r="AC23">
        <v>379</v>
      </c>
      <c r="AD23" t="e">
        <f t="shared" si="4"/>
        <v>#N/A</v>
      </c>
    </row>
    <row r="24" spans="1:30" x14ac:dyDescent="0.25">
      <c r="A24">
        <v>22</v>
      </c>
      <c r="B24">
        <v>3314</v>
      </c>
      <c r="C24">
        <v>120</v>
      </c>
      <c r="I24" s="110" t="e">
        <f>MATCH(B24,[1]Archimedes!$B$4:$B$103,0)</f>
        <v>#N/A</v>
      </c>
      <c r="J24" s="97" t="e">
        <f>MATCH(B24,[1]Curie!$B$4:$B$103,0)</f>
        <v>#N/A</v>
      </c>
      <c r="K24" s="97" t="e">
        <f>MATCH(B24,[1]Galileo!$B$4:$B$103,0)</f>
        <v>#N/A</v>
      </c>
      <c r="L24" s="106" t="e">
        <f>MATCH(B24,[1]Newton!$B$4:$B$103,0)</f>
        <v>#N/A</v>
      </c>
      <c r="M24">
        <f t="shared" si="0"/>
        <v>0</v>
      </c>
      <c r="O24" s="110" t="e">
        <f>MATCH(B24,'2011'!L$44:L$131,0)</f>
        <v>#N/A</v>
      </c>
      <c r="P24" s="97" t="e">
        <f>MATCH($B24,'2011'!N$44:N$131,0)</f>
        <v>#N/A</v>
      </c>
      <c r="Q24" s="97" t="e">
        <f>MATCH($B24,'2011'!P$44:P$131,0)</f>
        <v>#N/A</v>
      </c>
      <c r="R24" s="106" t="e">
        <f>MATCH($B24,'2011'!R$44:R$131,0)</f>
        <v>#N/A</v>
      </c>
      <c r="S24">
        <f t="shared" si="1"/>
        <v>0</v>
      </c>
      <c r="V24">
        <v>195</v>
      </c>
      <c r="W24" t="e">
        <f t="shared" si="2"/>
        <v>#N/A</v>
      </c>
      <c r="Z24">
        <v>201</v>
      </c>
      <c r="AA24" t="e">
        <f t="shared" si="3"/>
        <v>#N/A</v>
      </c>
      <c r="AC24">
        <v>433</v>
      </c>
      <c r="AD24">
        <f t="shared" si="4"/>
        <v>49</v>
      </c>
    </row>
    <row r="25" spans="1:30" x14ac:dyDescent="0.25">
      <c r="A25">
        <v>23</v>
      </c>
      <c r="B25">
        <v>834</v>
      </c>
      <c r="C25">
        <v>112</v>
      </c>
      <c r="I25" s="110" t="e">
        <f>MATCH(B25,[1]Archimedes!$B$4:$B$103,0)</f>
        <v>#N/A</v>
      </c>
      <c r="J25" s="97" t="e">
        <f>MATCH(B25,[1]Curie!$B$4:$B$103,0)</f>
        <v>#N/A</v>
      </c>
      <c r="K25" s="97" t="e">
        <f>MATCH(B25,[1]Galileo!$B$4:$B$103,0)</f>
        <v>#N/A</v>
      </c>
      <c r="L25" s="106" t="e">
        <f>MATCH(B25,[1]Newton!$B$4:$B$103,0)</f>
        <v>#N/A</v>
      </c>
      <c r="M25">
        <f t="shared" si="0"/>
        <v>0</v>
      </c>
      <c r="O25" s="110" t="e">
        <f>MATCH(B25,'2011'!L$44:L$131,0)</f>
        <v>#N/A</v>
      </c>
      <c r="P25" s="97" t="e">
        <f>MATCH($B25,'2011'!N$44:N$131,0)</f>
        <v>#N/A</v>
      </c>
      <c r="Q25" s="97" t="e">
        <f>MATCH($B25,'2011'!P$44:P$131,0)</f>
        <v>#N/A</v>
      </c>
      <c r="R25" s="106" t="e">
        <f>MATCH($B25,'2011'!R$44:R$131,0)</f>
        <v>#N/A</v>
      </c>
      <c r="S25">
        <f t="shared" si="1"/>
        <v>0</v>
      </c>
      <c r="V25">
        <v>217</v>
      </c>
      <c r="W25" t="e">
        <f t="shared" si="2"/>
        <v>#N/A</v>
      </c>
      <c r="Z25">
        <v>217</v>
      </c>
      <c r="AA25" t="e">
        <f t="shared" si="3"/>
        <v>#N/A</v>
      </c>
      <c r="AC25">
        <v>486</v>
      </c>
      <c r="AD25">
        <f t="shared" si="4"/>
        <v>10</v>
      </c>
    </row>
    <row r="26" spans="1:30" x14ac:dyDescent="0.25">
      <c r="A26">
        <v>24</v>
      </c>
      <c r="B26">
        <v>224</v>
      </c>
      <c r="C26">
        <v>108</v>
      </c>
      <c r="I26" s="110" t="e">
        <f>MATCH(B26,[1]Archimedes!$B$4:$B$103,0)</f>
        <v>#N/A</v>
      </c>
      <c r="J26" s="97" t="e">
        <f>MATCH(B26,[1]Curie!$B$4:$B$103,0)</f>
        <v>#N/A</v>
      </c>
      <c r="K26" s="97" t="e">
        <f>MATCH(B26,[1]Galileo!$B$4:$B$103,0)</f>
        <v>#N/A</v>
      </c>
      <c r="L26" s="106" t="e">
        <f>MATCH(B26,[1]Newton!$B$4:$B$103,0)</f>
        <v>#N/A</v>
      </c>
      <c r="M26">
        <f t="shared" si="0"/>
        <v>0</v>
      </c>
      <c r="O26" s="110" t="e">
        <f>MATCH(B26,'2011'!L$44:L$131,0)</f>
        <v>#N/A</v>
      </c>
      <c r="P26" s="97" t="e">
        <f>MATCH($B26,'2011'!N$44:N$131,0)</f>
        <v>#N/A</v>
      </c>
      <c r="Q26" s="97" t="e">
        <f>MATCH($B26,'2011'!P$44:P$131,0)</f>
        <v>#N/A</v>
      </c>
      <c r="R26" s="106" t="e">
        <f>MATCH($B26,'2011'!R$44:R$131,0)</f>
        <v>#N/A</v>
      </c>
      <c r="S26">
        <f t="shared" si="1"/>
        <v>0</v>
      </c>
      <c r="V26">
        <v>229</v>
      </c>
      <c r="W26" t="e">
        <f t="shared" si="2"/>
        <v>#N/A</v>
      </c>
      <c r="Z26">
        <v>230</v>
      </c>
      <c r="AA26" t="e">
        <f t="shared" si="3"/>
        <v>#N/A</v>
      </c>
      <c r="AC26">
        <v>527</v>
      </c>
      <c r="AD26" t="e">
        <f t="shared" si="4"/>
        <v>#N/A</v>
      </c>
    </row>
    <row r="27" spans="1:30" x14ac:dyDescent="0.25">
      <c r="A27">
        <v>25</v>
      </c>
      <c r="B27">
        <v>1370</v>
      </c>
      <c r="C27">
        <v>108</v>
      </c>
      <c r="I27" s="110" t="e">
        <f>MATCH(B27,[1]Archimedes!$B$4:$B$103,0)</f>
        <v>#N/A</v>
      </c>
      <c r="J27" s="97" t="e">
        <f>MATCH(B27,[1]Curie!$B$4:$B$103,0)</f>
        <v>#N/A</v>
      </c>
      <c r="K27" s="97" t="e">
        <f>MATCH(B27,[1]Galileo!$B$4:$B$103,0)</f>
        <v>#N/A</v>
      </c>
      <c r="L27" s="106" t="e">
        <f>MATCH(B27,[1]Newton!$B$4:$B$103,0)</f>
        <v>#N/A</v>
      </c>
      <c r="M27">
        <f t="shared" si="0"/>
        <v>0</v>
      </c>
      <c r="O27" s="110" t="e">
        <f>MATCH(B27,'2011'!L$44:L$131,0)</f>
        <v>#N/A</v>
      </c>
      <c r="P27" s="97" t="e">
        <f>MATCH($B27,'2011'!N$44:N$131,0)</f>
        <v>#N/A</v>
      </c>
      <c r="Q27" s="97" t="e">
        <f>MATCH($B27,'2011'!P$44:P$131,0)</f>
        <v>#N/A</v>
      </c>
      <c r="R27" s="106" t="e">
        <f>MATCH($B27,'2011'!R$44:R$131,0)</f>
        <v>#N/A</v>
      </c>
      <c r="S27">
        <f t="shared" si="1"/>
        <v>0</v>
      </c>
      <c r="V27">
        <v>233</v>
      </c>
      <c r="W27" t="e">
        <f t="shared" si="2"/>
        <v>#N/A</v>
      </c>
      <c r="Z27">
        <v>233</v>
      </c>
      <c r="AA27" t="e">
        <f t="shared" si="3"/>
        <v>#N/A</v>
      </c>
      <c r="AC27">
        <v>533</v>
      </c>
      <c r="AD27" t="e">
        <f t="shared" si="4"/>
        <v>#N/A</v>
      </c>
    </row>
    <row r="28" spans="1:30" x14ac:dyDescent="0.25">
      <c r="A28">
        <v>26</v>
      </c>
      <c r="B28">
        <v>1391</v>
      </c>
      <c r="C28">
        <v>107</v>
      </c>
      <c r="D28" t="s">
        <v>362</v>
      </c>
      <c r="I28" s="110" t="e">
        <f>MATCH(B28,[1]Archimedes!$B$4:$B$103,0)</f>
        <v>#N/A</v>
      </c>
      <c r="J28" s="97">
        <f>MATCH(B28,[1]Curie!$B$4:$B$103,0)</f>
        <v>62</v>
      </c>
      <c r="K28" s="97" t="e">
        <f>MATCH(B28,[1]Galileo!$B$4:$B$103,0)</f>
        <v>#N/A</v>
      </c>
      <c r="L28" s="106" t="e">
        <f>MATCH(B28,[1]Newton!$B$4:$B$103,0)</f>
        <v>#N/A</v>
      </c>
      <c r="M28">
        <f t="shared" si="0"/>
        <v>1</v>
      </c>
      <c r="O28" s="110" t="e">
        <f>MATCH(B28,'2011'!L$44:L$131,0)</f>
        <v>#N/A</v>
      </c>
      <c r="P28" s="97" t="e">
        <f>MATCH($B28,'2011'!N$44:N$131,0)</f>
        <v>#N/A</v>
      </c>
      <c r="Q28" s="97" t="e">
        <f>MATCH($B28,'2011'!P$44:P$131,0)</f>
        <v>#N/A</v>
      </c>
      <c r="R28" s="106" t="e">
        <f>MATCH($B28,'2011'!R$44:R$131,0)</f>
        <v>#N/A</v>
      </c>
      <c r="S28">
        <f t="shared" si="1"/>
        <v>0</v>
      </c>
      <c r="V28">
        <v>234</v>
      </c>
      <c r="W28" t="e">
        <f t="shared" si="2"/>
        <v>#N/A</v>
      </c>
      <c r="Z28">
        <v>234</v>
      </c>
      <c r="AA28" t="e">
        <f t="shared" si="3"/>
        <v>#N/A</v>
      </c>
      <c r="AC28">
        <v>555</v>
      </c>
      <c r="AD28">
        <f t="shared" si="4"/>
        <v>54</v>
      </c>
    </row>
    <row r="29" spans="1:30" x14ac:dyDescent="0.25">
      <c r="A29">
        <v>27</v>
      </c>
      <c r="B29">
        <v>2729</v>
      </c>
      <c r="C29">
        <v>107</v>
      </c>
      <c r="I29" s="110" t="e">
        <f>MATCH(B29,[1]Archimedes!$B$4:$B$103,0)</f>
        <v>#N/A</v>
      </c>
      <c r="J29" s="97" t="e">
        <f>MATCH(B29,[1]Curie!$B$4:$B$103,0)</f>
        <v>#N/A</v>
      </c>
      <c r="K29" s="97" t="e">
        <f>MATCH(B29,[1]Galileo!$B$4:$B$103,0)</f>
        <v>#N/A</v>
      </c>
      <c r="L29" s="106" t="e">
        <f>MATCH(B29,[1]Newton!$B$4:$B$103,0)</f>
        <v>#N/A</v>
      </c>
      <c r="M29">
        <f t="shared" si="0"/>
        <v>0</v>
      </c>
      <c r="O29" s="110" t="e">
        <f>MATCH(B29,'2011'!L$44:L$131,0)</f>
        <v>#N/A</v>
      </c>
      <c r="P29" s="97" t="e">
        <f>MATCH($B29,'2011'!N$44:N$131,0)</f>
        <v>#N/A</v>
      </c>
      <c r="Q29" s="97" t="e">
        <f>MATCH($B29,'2011'!P$44:P$131,0)</f>
        <v>#N/A</v>
      </c>
      <c r="R29" s="106" t="e">
        <f>MATCH($B29,'2011'!R$44:R$131,0)</f>
        <v>#N/A</v>
      </c>
      <c r="S29">
        <f t="shared" si="1"/>
        <v>0</v>
      </c>
      <c r="V29">
        <v>245</v>
      </c>
      <c r="W29" t="e">
        <f t="shared" si="2"/>
        <v>#N/A</v>
      </c>
      <c r="Z29">
        <v>254</v>
      </c>
      <c r="AA29" t="e">
        <f t="shared" si="3"/>
        <v>#N/A</v>
      </c>
      <c r="AC29">
        <v>714</v>
      </c>
      <c r="AD29">
        <f t="shared" si="4"/>
        <v>41</v>
      </c>
    </row>
    <row r="30" spans="1:30" x14ac:dyDescent="0.25">
      <c r="A30">
        <v>28</v>
      </c>
      <c r="B30">
        <v>1626</v>
      </c>
      <c r="C30">
        <v>104</v>
      </c>
      <c r="I30" s="110" t="e">
        <f>MATCH(B30,[1]Archimedes!$B$4:$B$103,0)</f>
        <v>#N/A</v>
      </c>
      <c r="J30" s="97" t="e">
        <f>MATCH(B30,[1]Curie!$B$4:$B$103,0)</f>
        <v>#N/A</v>
      </c>
      <c r="K30" s="97" t="e">
        <f>MATCH(B30,[1]Galileo!$B$4:$B$103,0)</f>
        <v>#N/A</v>
      </c>
      <c r="L30" s="106" t="e">
        <f>MATCH(B30,[1]Newton!$B$4:$B$103,0)</f>
        <v>#N/A</v>
      </c>
      <c r="M30">
        <f t="shared" si="0"/>
        <v>0</v>
      </c>
      <c r="O30" s="110" t="e">
        <f>MATCH(B30,'2011'!L$44:L$131,0)</f>
        <v>#N/A</v>
      </c>
      <c r="P30" s="97">
        <f>MATCH($B30,'2011'!N$44:N$131,0)</f>
        <v>38</v>
      </c>
      <c r="Q30" s="97" t="e">
        <f>MATCH($B30,'2011'!P$44:P$131,0)</f>
        <v>#N/A</v>
      </c>
      <c r="R30" s="106" t="e">
        <f>MATCH($B30,'2011'!R$44:R$131,0)</f>
        <v>#N/A</v>
      </c>
      <c r="S30">
        <f t="shared" si="1"/>
        <v>1</v>
      </c>
      <c r="V30">
        <v>254</v>
      </c>
      <c r="W30" t="e">
        <f t="shared" si="2"/>
        <v>#N/A</v>
      </c>
      <c r="Z30">
        <v>263</v>
      </c>
      <c r="AA30" t="e">
        <f t="shared" si="3"/>
        <v>#N/A</v>
      </c>
      <c r="AC30">
        <v>752</v>
      </c>
      <c r="AD30">
        <f t="shared" si="4"/>
        <v>94</v>
      </c>
    </row>
    <row r="31" spans="1:30" x14ac:dyDescent="0.25">
      <c r="A31">
        <v>29</v>
      </c>
      <c r="B31">
        <v>75</v>
      </c>
      <c r="C31">
        <v>101</v>
      </c>
      <c r="D31">
        <v>4</v>
      </c>
      <c r="E31" t="s">
        <v>363</v>
      </c>
      <c r="F31" t="s">
        <v>366</v>
      </c>
      <c r="G31" t="s">
        <v>367</v>
      </c>
      <c r="I31" s="110">
        <f>MATCH(B31,[1]Archimedes!$B$4:$B$103,0)</f>
        <v>95</v>
      </c>
      <c r="J31" s="97" t="e">
        <f>MATCH(B31,[1]Curie!$B$4:$B$103,0)</f>
        <v>#N/A</v>
      </c>
      <c r="K31" s="97" t="e">
        <f>MATCH(B31,[1]Galileo!$B$4:$B$103,0)</f>
        <v>#N/A</v>
      </c>
      <c r="L31" s="106" t="e">
        <f>MATCH(B31,[1]Newton!$B$4:$B$103,0)</f>
        <v>#N/A</v>
      </c>
      <c r="M31">
        <f t="shared" si="0"/>
        <v>1</v>
      </c>
      <c r="O31" s="110" t="e">
        <f>MATCH(B31,'2011'!L$44:L$131,0)</f>
        <v>#N/A</v>
      </c>
      <c r="P31" s="97" t="e">
        <f>MATCH($B31,'2011'!N$44:N$131,0)</f>
        <v>#N/A</v>
      </c>
      <c r="Q31" s="97" t="e">
        <f>MATCH($B31,'2011'!P$44:P$131,0)</f>
        <v>#N/A</v>
      </c>
      <c r="R31" s="106" t="e">
        <f>MATCH($B31,'2011'!R$44:R$131,0)</f>
        <v>#N/A</v>
      </c>
      <c r="S31">
        <f t="shared" si="1"/>
        <v>0</v>
      </c>
      <c r="V31">
        <v>294</v>
      </c>
      <c r="W31" t="e">
        <f t="shared" si="2"/>
        <v>#N/A</v>
      </c>
      <c r="Z31">
        <v>271</v>
      </c>
      <c r="AA31" t="e">
        <f t="shared" si="3"/>
        <v>#N/A</v>
      </c>
      <c r="AC31">
        <v>816</v>
      </c>
      <c r="AD31">
        <f t="shared" si="4"/>
        <v>38</v>
      </c>
    </row>
    <row r="32" spans="1:30" x14ac:dyDescent="0.25">
      <c r="A32">
        <v>30</v>
      </c>
      <c r="B32" s="305">
        <v>4342</v>
      </c>
      <c r="C32">
        <v>101</v>
      </c>
      <c r="I32" s="110" t="e">
        <f>MATCH(B32,[1]Archimedes!$B$4:$B$103,0)</f>
        <v>#N/A</v>
      </c>
      <c r="J32" s="97" t="e">
        <f>MATCH(B32,[1]Curie!$B$4:$B$103,0)</f>
        <v>#N/A</v>
      </c>
      <c r="K32" s="97" t="e">
        <f>MATCH(B32,[1]Galileo!$B$4:$B$103,0)</f>
        <v>#N/A</v>
      </c>
      <c r="L32" s="106" t="e">
        <f>MATCH(B32,[1]Newton!$B$4:$B$103,0)</f>
        <v>#N/A</v>
      </c>
      <c r="M32">
        <f t="shared" si="0"/>
        <v>0</v>
      </c>
      <c r="O32" s="110" t="e">
        <f>MATCH(B32,'2011'!L$44:L$131,0)</f>
        <v>#N/A</v>
      </c>
      <c r="P32" s="97" t="e">
        <f>MATCH($B32,'2011'!N$44:N$131,0)</f>
        <v>#N/A</v>
      </c>
      <c r="Q32" s="97" t="e">
        <f>MATCH($B32,'2011'!P$44:P$131,0)</f>
        <v>#N/A</v>
      </c>
      <c r="R32" s="106" t="e">
        <f>MATCH($B32,'2011'!R$44:R$131,0)</f>
        <v>#N/A</v>
      </c>
      <c r="S32">
        <f t="shared" si="1"/>
        <v>0</v>
      </c>
      <c r="V32">
        <v>303</v>
      </c>
      <c r="W32">
        <f t="shared" si="2"/>
        <v>43</v>
      </c>
      <c r="Z32">
        <v>294</v>
      </c>
      <c r="AA32" t="e">
        <f t="shared" si="3"/>
        <v>#N/A</v>
      </c>
      <c r="AC32">
        <v>896</v>
      </c>
      <c r="AD32">
        <f t="shared" si="4"/>
        <v>98</v>
      </c>
    </row>
    <row r="33" spans="1:30" x14ac:dyDescent="0.25">
      <c r="A33">
        <v>31</v>
      </c>
      <c r="B33">
        <v>103</v>
      </c>
      <c r="C33">
        <v>101</v>
      </c>
      <c r="D33" t="s">
        <v>362</v>
      </c>
      <c r="I33" s="110" t="e">
        <f>MATCH(B33,[1]Archimedes!$B$4:$B$103,0)</f>
        <v>#N/A</v>
      </c>
      <c r="J33" s="97" t="e">
        <f>MATCH(B33,[1]Curie!$B$4:$B$103,0)</f>
        <v>#N/A</v>
      </c>
      <c r="K33" s="97">
        <f>MATCH(B33,[1]Galileo!$B$4:$B$103,0)</f>
        <v>45</v>
      </c>
      <c r="L33" s="106" t="e">
        <f>MATCH(B33,[1]Newton!$B$4:$B$103,0)</f>
        <v>#N/A</v>
      </c>
      <c r="M33">
        <f t="shared" si="0"/>
        <v>1</v>
      </c>
      <c r="O33" s="110" t="e">
        <f>MATCH(B33,'2011'!L$44:L$131,0)</f>
        <v>#N/A</v>
      </c>
      <c r="P33" s="97">
        <f>MATCH($B33,'2011'!N$44:N$131,0)</f>
        <v>7</v>
      </c>
      <c r="Q33" s="97" t="e">
        <f>MATCH($B33,'2011'!P$44:P$131,0)</f>
        <v>#N/A</v>
      </c>
      <c r="R33" s="106" t="e">
        <f>MATCH($B33,'2011'!R$44:R$131,0)</f>
        <v>#N/A</v>
      </c>
      <c r="S33">
        <f t="shared" si="1"/>
        <v>1</v>
      </c>
      <c r="V33">
        <v>330</v>
      </c>
      <c r="W33" t="e">
        <f t="shared" si="2"/>
        <v>#N/A</v>
      </c>
      <c r="Z33">
        <v>308</v>
      </c>
      <c r="AA33" t="e">
        <f t="shared" si="3"/>
        <v>#N/A</v>
      </c>
      <c r="AC33">
        <v>957</v>
      </c>
      <c r="AD33" t="e">
        <f t="shared" si="4"/>
        <v>#N/A</v>
      </c>
    </row>
    <row r="34" spans="1:30" x14ac:dyDescent="0.25">
      <c r="A34">
        <v>32</v>
      </c>
      <c r="B34">
        <v>423</v>
      </c>
      <c r="C34">
        <v>98</v>
      </c>
      <c r="I34" s="110" t="e">
        <f>MATCH(B34,[1]Archimedes!$B$4:$B$103,0)</f>
        <v>#N/A</v>
      </c>
      <c r="J34" s="97" t="e">
        <f>MATCH(B34,[1]Curie!$B$4:$B$103,0)</f>
        <v>#N/A</v>
      </c>
      <c r="K34" s="97" t="e">
        <f>MATCH(B34,[1]Galileo!$B$4:$B$103,0)</f>
        <v>#N/A</v>
      </c>
      <c r="L34" s="106" t="e">
        <f>MATCH(B34,[1]Newton!$B$4:$B$103,0)</f>
        <v>#N/A</v>
      </c>
      <c r="M34">
        <f t="shared" si="0"/>
        <v>0</v>
      </c>
      <c r="O34" s="110" t="e">
        <f>MATCH(B34,'2011'!L$44:L$131,0)</f>
        <v>#N/A</v>
      </c>
      <c r="P34" s="97" t="e">
        <f>MATCH($B34,'2011'!N$44:N$131,0)</f>
        <v>#N/A</v>
      </c>
      <c r="Q34" s="97" t="e">
        <f>MATCH($B34,'2011'!P$44:P$131,0)</f>
        <v>#N/A</v>
      </c>
      <c r="R34" s="106" t="e">
        <f>MATCH($B34,'2011'!R$44:R$131,0)</f>
        <v>#N/A</v>
      </c>
      <c r="S34">
        <f t="shared" si="1"/>
        <v>0</v>
      </c>
      <c r="V34">
        <v>341</v>
      </c>
      <c r="W34">
        <f t="shared" si="2"/>
        <v>1</v>
      </c>
      <c r="Z34">
        <v>330</v>
      </c>
      <c r="AA34" t="e">
        <f t="shared" si="3"/>
        <v>#N/A</v>
      </c>
      <c r="AC34">
        <v>997</v>
      </c>
      <c r="AD34" t="e">
        <f t="shared" si="4"/>
        <v>#N/A</v>
      </c>
    </row>
    <row r="35" spans="1:30" x14ac:dyDescent="0.25">
      <c r="A35">
        <v>33</v>
      </c>
      <c r="B35">
        <v>869</v>
      </c>
      <c r="C35">
        <v>98</v>
      </c>
      <c r="I35" s="110" t="e">
        <f>MATCH(B35,[1]Archimedes!$B$4:$B$103,0)</f>
        <v>#N/A</v>
      </c>
      <c r="J35" s="97" t="e">
        <f>MATCH(B35,[1]Curie!$B$4:$B$103,0)</f>
        <v>#N/A</v>
      </c>
      <c r="K35" s="97" t="e">
        <f>MATCH(B35,[1]Galileo!$B$4:$B$103,0)</f>
        <v>#N/A</v>
      </c>
      <c r="L35" s="106" t="e">
        <f>MATCH(B35,[1]Newton!$B$4:$B$103,0)</f>
        <v>#N/A</v>
      </c>
      <c r="M35">
        <f t="shared" si="0"/>
        <v>0</v>
      </c>
      <c r="O35" s="110" t="e">
        <f>MATCH(B35,'2011'!L$44:L$131,0)</f>
        <v>#N/A</v>
      </c>
      <c r="P35" s="97" t="e">
        <f>MATCH($B35,'2011'!N$44:N$131,0)</f>
        <v>#N/A</v>
      </c>
      <c r="Q35" s="97" t="e">
        <f>MATCH($B35,'2011'!P$44:P$131,0)</f>
        <v>#N/A</v>
      </c>
      <c r="R35" s="106" t="e">
        <f>MATCH($B35,'2011'!R$44:R$131,0)</f>
        <v>#N/A</v>
      </c>
      <c r="S35">
        <f t="shared" si="1"/>
        <v>0</v>
      </c>
      <c r="V35">
        <v>364</v>
      </c>
      <c r="W35" t="e">
        <f t="shared" si="2"/>
        <v>#N/A</v>
      </c>
      <c r="Z35">
        <v>337</v>
      </c>
      <c r="AA35" t="e">
        <f t="shared" si="3"/>
        <v>#N/A</v>
      </c>
      <c r="AC35">
        <v>1126</v>
      </c>
      <c r="AD35" t="e">
        <f t="shared" si="4"/>
        <v>#N/A</v>
      </c>
    </row>
    <row r="36" spans="1:30" x14ac:dyDescent="0.25">
      <c r="A36">
        <v>34</v>
      </c>
      <c r="B36">
        <v>708</v>
      </c>
      <c r="C36">
        <v>90</v>
      </c>
      <c r="I36" s="110" t="e">
        <f>MATCH(B36,[1]Archimedes!$B$4:$B$103,0)</f>
        <v>#N/A</v>
      </c>
      <c r="J36" s="97" t="e">
        <f>MATCH(B36,[1]Curie!$B$4:$B$103,0)</f>
        <v>#N/A</v>
      </c>
      <c r="K36" s="97" t="e">
        <f>MATCH(B36,[1]Galileo!$B$4:$B$103,0)</f>
        <v>#N/A</v>
      </c>
      <c r="L36" s="106" t="e">
        <f>MATCH(B36,[1]Newton!$B$4:$B$103,0)</f>
        <v>#N/A</v>
      </c>
      <c r="M36">
        <f t="shared" si="0"/>
        <v>0</v>
      </c>
      <c r="O36" s="110" t="e">
        <f>MATCH(B36,'2011'!L$44:L$131,0)</f>
        <v>#N/A</v>
      </c>
      <c r="P36" s="97" t="e">
        <f>MATCH($B36,'2011'!N$44:N$131,0)</f>
        <v>#N/A</v>
      </c>
      <c r="Q36" s="97" t="e">
        <f>MATCH($B36,'2011'!P$44:P$131,0)</f>
        <v>#N/A</v>
      </c>
      <c r="R36" s="106" t="e">
        <f>MATCH($B36,'2011'!R$44:R$131,0)</f>
        <v>#N/A</v>
      </c>
      <c r="S36">
        <f t="shared" si="1"/>
        <v>0</v>
      </c>
      <c r="V36">
        <v>365</v>
      </c>
      <c r="W36">
        <f t="shared" si="2"/>
        <v>4</v>
      </c>
      <c r="Z36">
        <v>341</v>
      </c>
      <c r="AA36">
        <f t="shared" si="3"/>
        <v>1</v>
      </c>
      <c r="AC36">
        <v>1218</v>
      </c>
      <c r="AD36">
        <f t="shared" si="4"/>
        <v>3</v>
      </c>
    </row>
    <row r="37" spans="1:30" x14ac:dyDescent="0.25">
      <c r="A37">
        <v>35</v>
      </c>
      <c r="B37">
        <v>1647</v>
      </c>
      <c r="C37">
        <v>89</v>
      </c>
      <c r="D37" t="s">
        <v>362</v>
      </c>
      <c r="I37" s="110">
        <f>MATCH(B37,[1]Archimedes!$B$4:$B$103,0)</f>
        <v>81</v>
      </c>
      <c r="J37" s="97" t="e">
        <f>MATCH(B37,[1]Curie!$B$4:$B$103,0)</f>
        <v>#N/A</v>
      </c>
      <c r="K37" s="97" t="e">
        <f>MATCH(B37,[1]Galileo!$B$4:$B$103,0)</f>
        <v>#N/A</v>
      </c>
      <c r="L37" s="106" t="e">
        <f>MATCH(B37,[1]Newton!$B$4:$B$103,0)</f>
        <v>#N/A</v>
      </c>
      <c r="M37">
        <f t="shared" si="0"/>
        <v>1</v>
      </c>
      <c r="O37" s="110" t="e">
        <f>MATCH(B37,'2011'!L$44:L$131,0)</f>
        <v>#N/A</v>
      </c>
      <c r="P37" s="97" t="e">
        <f>MATCH($B37,'2011'!N$44:N$131,0)</f>
        <v>#N/A</v>
      </c>
      <c r="Q37" s="97" t="e">
        <f>MATCH($B37,'2011'!P$44:P$131,0)</f>
        <v>#N/A</v>
      </c>
      <c r="R37" s="106" t="e">
        <f>MATCH($B37,'2011'!R$44:R$131,0)</f>
        <v>#N/A</v>
      </c>
      <c r="S37">
        <f t="shared" si="1"/>
        <v>0</v>
      </c>
      <c r="V37">
        <v>368</v>
      </c>
      <c r="W37" t="e">
        <f t="shared" si="2"/>
        <v>#N/A</v>
      </c>
      <c r="Z37">
        <v>343</v>
      </c>
      <c r="AA37" t="e">
        <f t="shared" si="3"/>
        <v>#N/A</v>
      </c>
      <c r="AC37">
        <v>1367</v>
      </c>
      <c r="AD37">
        <f t="shared" si="4"/>
        <v>62</v>
      </c>
    </row>
    <row r="38" spans="1:30" x14ac:dyDescent="0.25">
      <c r="A38">
        <v>36</v>
      </c>
      <c r="B38">
        <v>225</v>
      </c>
      <c r="C38">
        <v>89</v>
      </c>
      <c r="I38" s="110" t="e">
        <f>MATCH(B38,[1]Archimedes!$B$4:$B$103,0)</f>
        <v>#N/A</v>
      </c>
      <c r="J38" s="97" t="e">
        <f>MATCH(B38,[1]Curie!$B$4:$B$103,0)</f>
        <v>#N/A</v>
      </c>
      <c r="K38" s="97" t="e">
        <f>MATCH(B38,[1]Galileo!$B$4:$B$103,0)</f>
        <v>#N/A</v>
      </c>
      <c r="L38" s="106" t="e">
        <f>MATCH(B38,[1]Newton!$B$4:$B$103,0)</f>
        <v>#N/A</v>
      </c>
      <c r="M38">
        <f t="shared" si="0"/>
        <v>0</v>
      </c>
      <c r="O38" s="110" t="e">
        <f>MATCH(B38,'2011'!L$44:L$131,0)</f>
        <v>#N/A</v>
      </c>
      <c r="P38" s="97" t="e">
        <f>MATCH($B38,'2011'!N$44:N$131,0)</f>
        <v>#N/A</v>
      </c>
      <c r="Q38" s="97" t="e">
        <f>MATCH($B38,'2011'!P$44:P$131,0)</f>
        <v>#N/A</v>
      </c>
      <c r="R38" s="106" t="e">
        <f>MATCH($B38,'2011'!R$44:R$131,0)</f>
        <v>#N/A</v>
      </c>
      <c r="S38">
        <f t="shared" si="1"/>
        <v>0</v>
      </c>
      <c r="V38">
        <v>399</v>
      </c>
      <c r="W38" t="e">
        <f t="shared" si="2"/>
        <v>#N/A</v>
      </c>
      <c r="Z38">
        <v>359</v>
      </c>
      <c r="AA38" t="e">
        <f t="shared" si="3"/>
        <v>#N/A</v>
      </c>
      <c r="AC38">
        <v>1391</v>
      </c>
      <c r="AD38">
        <f t="shared" si="4"/>
        <v>26</v>
      </c>
    </row>
    <row r="39" spans="1:30" x14ac:dyDescent="0.25">
      <c r="A39">
        <v>37</v>
      </c>
      <c r="B39" s="328">
        <v>3637</v>
      </c>
      <c r="C39">
        <v>88</v>
      </c>
      <c r="I39" s="110" t="e">
        <f>MATCH(B39,[1]Archimedes!$B$4:$B$103,0)</f>
        <v>#N/A</v>
      </c>
      <c r="J39" s="97" t="e">
        <f>MATCH(B39,[1]Curie!$B$4:$B$103,0)</f>
        <v>#N/A</v>
      </c>
      <c r="K39" s="97" t="e">
        <f>MATCH(B39,[1]Galileo!$B$4:$B$103,0)</f>
        <v>#N/A</v>
      </c>
      <c r="L39" s="106" t="e">
        <f>MATCH(B39,[1]Newton!$B$4:$B$103,0)</f>
        <v>#N/A</v>
      </c>
      <c r="M39">
        <f t="shared" si="0"/>
        <v>0</v>
      </c>
      <c r="O39" s="110" t="e">
        <f>MATCH(B39,'2011'!L$44:L$131,0)</f>
        <v>#N/A</v>
      </c>
      <c r="P39" s="97" t="e">
        <f>MATCH($B39,'2011'!N$44:N$131,0)</f>
        <v>#N/A</v>
      </c>
      <c r="Q39" s="97" t="e">
        <f>MATCH($B39,'2011'!P$44:P$131,0)</f>
        <v>#N/A</v>
      </c>
      <c r="R39" s="106" t="e">
        <f>MATCH($B39,'2011'!R$44:R$131,0)</f>
        <v>#N/A</v>
      </c>
      <c r="S39">
        <f t="shared" si="1"/>
        <v>0</v>
      </c>
      <c r="V39">
        <v>469</v>
      </c>
      <c r="W39" t="e">
        <f t="shared" si="2"/>
        <v>#N/A</v>
      </c>
      <c r="Z39">
        <v>365</v>
      </c>
      <c r="AA39">
        <f t="shared" si="3"/>
        <v>4</v>
      </c>
      <c r="AC39">
        <v>1403</v>
      </c>
      <c r="AD39">
        <f t="shared" si="4"/>
        <v>18</v>
      </c>
    </row>
    <row r="40" spans="1:30" x14ac:dyDescent="0.25">
      <c r="A40">
        <v>38</v>
      </c>
      <c r="B40">
        <v>816</v>
      </c>
      <c r="C40">
        <v>88</v>
      </c>
      <c r="D40" t="s">
        <v>362</v>
      </c>
      <c r="I40" s="110" t="e">
        <f>MATCH(B40,[1]Archimedes!$B$4:$B$103,0)</f>
        <v>#N/A</v>
      </c>
      <c r="J40" s="97" t="e">
        <f>MATCH(B40,[1]Curie!$B$4:$B$103,0)</f>
        <v>#N/A</v>
      </c>
      <c r="K40" s="97" t="e">
        <f>MATCH(B40,[1]Galileo!$B$4:$B$103,0)</f>
        <v>#N/A</v>
      </c>
      <c r="L40" s="106">
        <f>MATCH(B40,[1]Newton!$B$4:$B$103,0)</f>
        <v>51</v>
      </c>
      <c r="M40">
        <f t="shared" si="0"/>
        <v>1</v>
      </c>
      <c r="O40" s="110" t="e">
        <f>MATCH(B40,'2011'!L$44:L$131,0)</f>
        <v>#N/A</v>
      </c>
      <c r="P40" s="97" t="e">
        <f>MATCH($B40,'2011'!N$44:N$131,0)</f>
        <v>#N/A</v>
      </c>
      <c r="Q40" s="97" t="e">
        <f>MATCH($B40,'2011'!P$44:P$131,0)</f>
        <v>#N/A</v>
      </c>
      <c r="R40" s="106" t="e">
        <f>MATCH($B40,'2011'!R$44:R$131,0)</f>
        <v>#N/A</v>
      </c>
      <c r="S40">
        <f t="shared" si="1"/>
        <v>0</v>
      </c>
      <c r="V40">
        <v>494</v>
      </c>
      <c r="W40" t="e">
        <f t="shared" si="2"/>
        <v>#N/A</v>
      </c>
      <c r="Z40">
        <v>368</v>
      </c>
      <c r="AA40" t="e">
        <f t="shared" si="3"/>
        <v>#N/A</v>
      </c>
      <c r="AC40">
        <v>1511</v>
      </c>
      <c r="AD40" t="e">
        <f t="shared" si="4"/>
        <v>#N/A</v>
      </c>
    </row>
    <row r="41" spans="1:30" x14ac:dyDescent="0.25">
      <c r="A41">
        <v>39</v>
      </c>
      <c r="B41">
        <v>2607</v>
      </c>
      <c r="C41">
        <v>88</v>
      </c>
      <c r="I41" s="110" t="e">
        <f>MATCH(B41,[1]Archimedes!$B$4:$B$103,0)</f>
        <v>#N/A</v>
      </c>
      <c r="J41" s="97" t="e">
        <f>MATCH(B41,[1]Curie!$B$4:$B$103,0)</f>
        <v>#N/A</v>
      </c>
      <c r="K41" s="97" t="e">
        <f>MATCH(B41,[1]Galileo!$B$4:$B$103,0)</f>
        <v>#N/A</v>
      </c>
      <c r="L41" s="106" t="e">
        <f>MATCH(B41,[1]Newton!$B$4:$B$103,0)</f>
        <v>#N/A</v>
      </c>
      <c r="M41">
        <f t="shared" si="0"/>
        <v>0</v>
      </c>
      <c r="O41" s="110" t="e">
        <f>MATCH(B41,'2011'!L$44:L$131,0)</f>
        <v>#N/A</v>
      </c>
      <c r="P41" s="97" t="e">
        <f>MATCH($B41,'2011'!N$44:N$131,0)</f>
        <v>#N/A</v>
      </c>
      <c r="Q41" s="97">
        <f>MATCH($B41,'2011'!P$44:P$131,0)</f>
        <v>70</v>
      </c>
      <c r="R41" s="106" t="e">
        <f>MATCH($B41,'2011'!R$44:R$131,0)</f>
        <v>#N/A</v>
      </c>
      <c r="S41">
        <f t="shared" si="1"/>
        <v>1</v>
      </c>
      <c r="V41">
        <v>525</v>
      </c>
      <c r="W41" t="e">
        <f t="shared" si="2"/>
        <v>#N/A</v>
      </c>
      <c r="Z41">
        <v>399</v>
      </c>
      <c r="AA41" t="e">
        <f t="shared" si="3"/>
        <v>#N/A</v>
      </c>
      <c r="AC41">
        <v>1540</v>
      </c>
      <c r="AD41" t="e">
        <f t="shared" si="4"/>
        <v>#N/A</v>
      </c>
    </row>
    <row r="42" spans="1:30" x14ac:dyDescent="0.25">
      <c r="A42">
        <v>40</v>
      </c>
      <c r="B42">
        <v>1923</v>
      </c>
      <c r="C42">
        <v>87</v>
      </c>
      <c r="I42" s="110" t="e">
        <f>MATCH(B42,[1]Archimedes!$B$4:$B$103,0)</f>
        <v>#N/A</v>
      </c>
      <c r="J42" s="97" t="e">
        <f>MATCH(B42,[1]Curie!$B$4:$B$103,0)</f>
        <v>#N/A</v>
      </c>
      <c r="K42" s="97" t="e">
        <f>MATCH(B42,[1]Galileo!$B$4:$B$103,0)</f>
        <v>#N/A</v>
      </c>
      <c r="L42" s="106" t="e">
        <f>MATCH(B42,[1]Newton!$B$4:$B$103,0)</f>
        <v>#N/A</v>
      </c>
      <c r="M42">
        <f t="shared" si="0"/>
        <v>0</v>
      </c>
      <c r="O42" s="110" t="e">
        <f>MATCH(B42,'2011'!L$44:L$131,0)</f>
        <v>#N/A</v>
      </c>
      <c r="P42" s="97">
        <f>MATCH($B42,'2011'!N$44:N$131,0)</f>
        <v>46</v>
      </c>
      <c r="Q42" s="97" t="e">
        <f>MATCH($B42,'2011'!P$44:P$131,0)</f>
        <v>#N/A</v>
      </c>
      <c r="R42" s="106" t="e">
        <f>MATCH($B42,'2011'!R$44:R$131,0)</f>
        <v>#N/A</v>
      </c>
      <c r="S42">
        <f t="shared" si="1"/>
        <v>1</v>
      </c>
      <c r="V42">
        <v>548</v>
      </c>
      <c r="W42" t="e">
        <f t="shared" si="2"/>
        <v>#N/A</v>
      </c>
      <c r="Z42">
        <v>469</v>
      </c>
      <c r="AA42" t="e">
        <f t="shared" si="3"/>
        <v>#N/A</v>
      </c>
      <c r="AC42">
        <v>1551</v>
      </c>
      <c r="AD42" t="e">
        <f t="shared" si="4"/>
        <v>#N/A</v>
      </c>
    </row>
    <row r="43" spans="1:30" x14ac:dyDescent="0.25">
      <c r="A43">
        <v>41</v>
      </c>
      <c r="B43">
        <v>714</v>
      </c>
      <c r="C43">
        <v>86</v>
      </c>
      <c r="D43" t="s">
        <v>362</v>
      </c>
      <c r="I43" s="110" t="e">
        <f>MATCH(B43,[1]Archimedes!$B$4:$B$103,0)</f>
        <v>#N/A</v>
      </c>
      <c r="J43" s="97" t="e">
        <f>MATCH(B43,[1]Curie!$B$4:$B$103,0)</f>
        <v>#N/A</v>
      </c>
      <c r="K43" s="97" t="e">
        <f>MATCH(B43,[1]Galileo!$B$4:$B$103,0)</f>
        <v>#N/A</v>
      </c>
      <c r="L43" s="106">
        <f>MATCH(B43,[1]Newton!$B$4:$B$103,0)</f>
        <v>18</v>
      </c>
      <c r="M43">
        <f t="shared" si="0"/>
        <v>1</v>
      </c>
      <c r="O43" s="110" t="e">
        <f>MATCH(B43,'2011'!L$44:L$131,0)</f>
        <v>#N/A</v>
      </c>
      <c r="P43" s="97" t="e">
        <f>MATCH($B43,'2011'!N$44:N$131,0)</f>
        <v>#N/A</v>
      </c>
      <c r="Q43" s="97" t="e">
        <f>MATCH($B43,'2011'!P$44:P$131,0)</f>
        <v>#N/A</v>
      </c>
      <c r="R43" s="106" t="e">
        <f>MATCH($B43,'2011'!R$44:R$131,0)</f>
        <v>#N/A</v>
      </c>
      <c r="S43">
        <f t="shared" si="1"/>
        <v>0</v>
      </c>
      <c r="V43">
        <v>610</v>
      </c>
      <c r="W43" t="e">
        <f t="shared" si="2"/>
        <v>#N/A</v>
      </c>
      <c r="Z43">
        <v>525</v>
      </c>
      <c r="AA43" t="e">
        <f t="shared" si="3"/>
        <v>#N/A</v>
      </c>
      <c r="AC43">
        <v>1647</v>
      </c>
      <c r="AD43">
        <f t="shared" si="4"/>
        <v>35</v>
      </c>
    </row>
    <row r="44" spans="1:30" x14ac:dyDescent="0.25">
      <c r="A44">
        <v>42</v>
      </c>
      <c r="B44" s="305">
        <v>3929</v>
      </c>
      <c r="C44">
        <v>85</v>
      </c>
      <c r="D44">
        <v>7</v>
      </c>
      <c r="E44" t="s">
        <v>363</v>
      </c>
      <c r="F44" t="s">
        <v>368</v>
      </c>
      <c r="G44" t="s">
        <v>369</v>
      </c>
      <c r="I44" s="110" t="e">
        <f>MATCH(B44,[1]Archimedes!$B$4:$B$103,0)</f>
        <v>#N/A</v>
      </c>
      <c r="J44" s="97">
        <f>MATCH(B44,[1]Curie!$B$4:$B$103,0)</f>
        <v>76</v>
      </c>
      <c r="K44" s="97" t="e">
        <f>MATCH(B44,[1]Galileo!$B$4:$B$103,0)</f>
        <v>#N/A</v>
      </c>
      <c r="L44" s="106" t="e">
        <f>MATCH(B44,[1]Newton!$B$4:$B$103,0)</f>
        <v>#N/A</v>
      </c>
      <c r="M44">
        <f t="shared" si="0"/>
        <v>1</v>
      </c>
      <c r="O44" s="110" t="e">
        <f>MATCH(B44,'2011'!L$44:L$131,0)</f>
        <v>#N/A</v>
      </c>
      <c r="P44" s="97" t="e">
        <f>MATCH($B44,'2011'!N$44:N$131,0)</f>
        <v>#N/A</v>
      </c>
      <c r="Q44" s="97" t="e">
        <f>MATCH($B44,'2011'!P$44:P$131,0)</f>
        <v>#N/A</v>
      </c>
      <c r="R44" s="106" t="e">
        <f>MATCH($B44,'2011'!R$44:R$131,0)</f>
        <v>#N/A</v>
      </c>
      <c r="S44">
        <f t="shared" si="1"/>
        <v>0</v>
      </c>
      <c r="V44">
        <v>694</v>
      </c>
      <c r="W44" t="e">
        <f t="shared" si="2"/>
        <v>#N/A</v>
      </c>
      <c r="Z44">
        <v>573</v>
      </c>
      <c r="AA44" t="e">
        <f t="shared" si="3"/>
        <v>#N/A</v>
      </c>
      <c r="AC44">
        <v>1676</v>
      </c>
      <c r="AD44">
        <f t="shared" si="4"/>
        <v>6</v>
      </c>
    </row>
    <row r="45" spans="1:30" x14ac:dyDescent="0.25">
      <c r="A45">
        <v>43</v>
      </c>
      <c r="B45">
        <v>303</v>
      </c>
      <c r="C45">
        <v>83</v>
      </c>
      <c r="I45" s="110" t="e">
        <f>MATCH(B45,[1]Archimedes!$B$4:$B$103,0)</f>
        <v>#N/A</v>
      </c>
      <c r="J45" s="97" t="e">
        <f>MATCH(B45,[1]Curie!$B$4:$B$103,0)</f>
        <v>#N/A</v>
      </c>
      <c r="K45" s="97" t="e">
        <f>MATCH(B45,[1]Galileo!$B$4:$B$103,0)</f>
        <v>#N/A</v>
      </c>
      <c r="L45" s="106" t="e">
        <f>MATCH(B45,[1]Newton!$B$4:$B$103,0)</f>
        <v>#N/A</v>
      </c>
      <c r="M45">
        <f t="shared" si="0"/>
        <v>0</v>
      </c>
      <c r="O45" s="110">
        <f>MATCH(B45,'2011'!L$44:L$131,0)</f>
        <v>15</v>
      </c>
      <c r="P45" s="97" t="e">
        <f>MATCH($B45,'2011'!N$44:N$131,0)</f>
        <v>#N/A</v>
      </c>
      <c r="Q45" s="97" t="e">
        <f>MATCH($B45,'2011'!P$44:P$131,0)</f>
        <v>#N/A</v>
      </c>
      <c r="R45" s="106" t="e">
        <f>MATCH($B45,'2011'!R$44:R$131,0)</f>
        <v>#N/A</v>
      </c>
      <c r="S45">
        <f t="shared" si="1"/>
        <v>1</v>
      </c>
      <c r="V45">
        <v>781</v>
      </c>
      <c r="W45" t="e">
        <f t="shared" si="2"/>
        <v>#N/A</v>
      </c>
      <c r="Z45">
        <v>604</v>
      </c>
      <c r="AA45" t="e">
        <f t="shared" si="3"/>
        <v>#N/A</v>
      </c>
      <c r="AC45">
        <v>2016</v>
      </c>
      <c r="AD45">
        <f t="shared" si="4"/>
        <v>8</v>
      </c>
    </row>
    <row r="46" spans="1:30" x14ac:dyDescent="0.25">
      <c r="A46">
        <v>44</v>
      </c>
      <c r="B46">
        <v>1168</v>
      </c>
      <c r="C46">
        <v>76</v>
      </c>
      <c r="I46" s="110" t="e">
        <f>MATCH(B46,[1]Archimedes!$B$4:$B$103,0)</f>
        <v>#N/A</v>
      </c>
      <c r="J46" s="97" t="e">
        <f>MATCH(B46,[1]Curie!$B$4:$B$103,0)</f>
        <v>#N/A</v>
      </c>
      <c r="K46" s="97" t="e">
        <f>MATCH(B46,[1]Galileo!$B$4:$B$103,0)</f>
        <v>#N/A</v>
      </c>
      <c r="L46" s="106" t="e">
        <f>MATCH(B46,[1]Newton!$B$4:$B$103,0)</f>
        <v>#N/A</v>
      </c>
      <c r="M46">
        <f t="shared" si="0"/>
        <v>0</v>
      </c>
      <c r="O46" s="110" t="e">
        <f>MATCH(B46,'2011'!L$44:L$131,0)</f>
        <v>#N/A</v>
      </c>
      <c r="P46" s="97" t="e">
        <f>MATCH($B46,'2011'!N$44:N$131,0)</f>
        <v>#N/A</v>
      </c>
      <c r="Q46" s="97" t="e">
        <f>MATCH($B46,'2011'!P$44:P$131,0)</f>
        <v>#N/A</v>
      </c>
      <c r="R46" s="106" t="e">
        <f>MATCH($B46,'2011'!R$44:R$131,0)</f>
        <v>#N/A</v>
      </c>
      <c r="S46">
        <f t="shared" si="1"/>
        <v>0</v>
      </c>
      <c r="V46">
        <v>842</v>
      </c>
      <c r="W46" t="e">
        <f t="shared" si="2"/>
        <v>#N/A</v>
      </c>
      <c r="Z46">
        <v>624</v>
      </c>
      <c r="AA46" t="e">
        <f t="shared" si="3"/>
        <v>#N/A</v>
      </c>
      <c r="AC46">
        <v>2252</v>
      </c>
      <c r="AD46" t="e">
        <f t="shared" si="4"/>
        <v>#N/A</v>
      </c>
    </row>
    <row r="47" spans="1:30" x14ac:dyDescent="0.25">
      <c r="A47">
        <v>45</v>
      </c>
      <c r="B47">
        <v>2559</v>
      </c>
      <c r="C47">
        <v>75</v>
      </c>
      <c r="I47" s="110" t="e">
        <f>MATCH(B47,[1]Archimedes!$B$4:$B$103,0)</f>
        <v>#N/A</v>
      </c>
      <c r="J47" s="97" t="e">
        <f>MATCH(B47,[1]Curie!$B$4:$B$103,0)</f>
        <v>#N/A</v>
      </c>
      <c r="K47" s="97" t="e">
        <f>MATCH(B47,[1]Galileo!$B$4:$B$103,0)</f>
        <v>#N/A</v>
      </c>
      <c r="L47" s="106" t="e">
        <f>MATCH(B47,[1]Newton!$B$4:$B$103,0)</f>
        <v>#N/A</v>
      </c>
      <c r="M47">
        <f t="shared" si="0"/>
        <v>0</v>
      </c>
      <c r="O47" s="110" t="e">
        <f>MATCH(B47,'2011'!L$44:L$131,0)</f>
        <v>#N/A</v>
      </c>
      <c r="P47" s="97" t="e">
        <f>MATCH($B47,'2011'!N$44:N$131,0)</f>
        <v>#N/A</v>
      </c>
      <c r="Q47" s="97" t="e">
        <f>MATCH($B47,'2011'!P$44:P$131,0)</f>
        <v>#N/A</v>
      </c>
      <c r="R47" s="106" t="e">
        <f>MATCH($B47,'2011'!R$44:R$131,0)</f>
        <v>#N/A</v>
      </c>
      <c r="S47">
        <f t="shared" si="1"/>
        <v>0</v>
      </c>
      <c r="V47">
        <v>846</v>
      </c>
      <c r="W47" t="e">
        <f t="shared" si="2"/>
        <v>#N/A</v>
      </c>
      <c r="Z47">
        <v>668</v>
      </c>
      <c r="AA47" t="e">
        <f t="shared" si="3"/>
        <v>#N/A</v>
      </c>
      <c r="AC47">
        <v>2341</v>
      </c>
      <c r="AD47" t="e">
        <f t="shared" si="4"/>
        <v>#N/A</v>
      </c>
    </row>
    <row r="48" spans="1:30" x14ac:dyDescent="0.25">
      <c r="A48">
        <v>46</v>
      </c>
      <c r="B48">
        <v>223</v>
      </c>
      <c r="C48">
        <v>71</v>
      </c>
      <c r="I48" s="110" t="e">
        <f>MATCH(B48,[1]Archimedes!$B$4:$B$103,0)</f>
        <v>#N/A</v>
      </c>
      <c r="J48" s="97" t="e">
        <f>MATCH(B48,[1]Curie!$B$4:$B$103,0)</f>
        <v>#N/A</v>
      </c>
      <c r="K48" s="97" t="e">
        <f>MATCH(B48,[1]Galileo!$B$4:$B$103,0)</f>
        <v>#N/A</v>
      </c>
      <c r="L48" s="106" t="e">
        <f>MATCH(B48,[1]Newton!$B$4:$B$103,0)</f>
        <v>#N/A</v>
      </c>
      <c r="M48">
        <f t="shared" si="0"/>
        <v>0</v>
      </c>
      <c r="O48" s="110" t="e">
        <f>MATCH(B48,'2011'!L$44:L$131,0)</f>
        <v>#N/A</v>
      </c>
      <c r="P48" s="97" t="e">
        <f>MATCH($B48,'2011'!N$44:N$131,0)</f>
        <v>#N/A</v>
      </c>
      <c r="Q48" s="97" t="e">
        <f>MATCH($B48,'2011'!P$44:P$131,0)</f>
        <v>#N/A</v>
      </c>
      <c r="R48" s="106" t="e">
        <f>MATCH($B48,'2011'!R$44:R$131,0)</f>
        <v>#N/A</v>
      </c>
      <c r="S48">
        <f t="shared" si="1"/>
        <v>0</v>
      </c>
      <c r="V48">
        <v>935</v>
      </c>
      <c r="W48" t="e">
        <f t="shared" si="2"/>
        <v>#N/A</v>
      </c>
      <c r="Z48">
        <v>706</v>
      </c>
      <c r="AA48" t="e">
        <f t="shared" si="3"/>
        <v>#N/A</v>
      </c>
      <c r="AC48">
        <v>2424</v>
      </c>
      <c r="AD48" t="e">
        <f t="shared" si="4"/>
        <v>#N/A</v>
      </c>
    </row>
    <row r="49" spans="1:30" x14ac:dyDescent="0.25">
      <c r="A49">
        <v>47</v>
      </c>
      <c r="B49">
        <v>316</v>
      </c>
      <c r="C49">
        <v>70</v>
      </c>
      <c r="I49" s="110" t="e">
        <f>MATCH(B49,[1]Archimedes!$B$4:$B$103,0)</f>
        <v>#N/A</v>
      </c>
      <c r="J49" s="97" t="e">
        <f>MATCH(B49,[1]Curie!$B$4:$B$103,0)</f>
        <v>#N/A</v>
      </c>
      <c r="K49" s="97" t="e">
        <f>MATCH(B49,[1]Galileo!$B$4:$B$103,0)</f>
        <v>#N/A</v>
      </c>
      <c r="L49" s="106" t="e">
        <f>MATCH(B49,[1]Newton!$B$4:$B$103,0)</f>
        <v>#N/A</v>
      </c>
      <c r="M49">
        <f t="shared" si="0"/>
        <v>0</v>
      </c>
      <c r="O49" s="110" t="e">
        <f>MATCH(B49,'2011'!L$44:L$131,0)</f>
        <v>#N/A</v>
      </c>
      <c r="P49" s="97">
        <f>MATCH($B49,'2011'!N$44:N$131,0)</f>
        <v>18</v>
      </c>
      <c r="Q49" s="97" t="e">
        <f>MATCH($B49,'2011'!P$44:P$131,0)</f>
        <v>#N/A</v>
      </c>
      <c r="R49" s="106" t="e">
        <f>MATCH($B49,'2011'!R$44:R$131,0)</f>
        <v>#N/A</v>
      </c>
      <c r="S49">
        <f t="shared" si="1"/>
        <v>1</v>
      </c>
      <c r="V49">
        <v>967</v>
      </c>
      <c r="W49" t="e">
        <f t="shared" si="2"/>
        <v>#N/A</v>
      </c>
      <c r="Z49">
        <v>744</v>
      </c>
      <c r="AA49" t="e">
        <f t="shared" si="3"/>
        <v>#N/A</v>
      </c>
      <c r="AC49">
        <v>2638</v>
      </c>
      <c r="AD49" t="e">
        <f t="shared" si="4"/>
        <v>#N/A</v>
      </c>
    </row>
    <row r="50" spans="1:30" x14ac:dyDescent="0.25">
      <c r="A50">
        <v>48</v>
      </c>
      <c r="B50">
        <v>3142</v>
      </c>
      <c r="C50">
        <v>70</v>
      </c>
      <c r="D50" t="s">
        <v>362</v>
      </c>
      <c r="E50">
        <v>6</v>
      </c>
      <c r="F50" t="s">
        <v>363</v>
      </c>
      <c r="G50" t="s">
        <v>370</v>
      </c>
      <c r="I50" s="110" t="e">
        <f>MATCH(B50,[1]Archimedes!$B$4:$B$103,0)</f>
        <v>#N/A</v>
      </c>
      <c r="J50" s="97" t="e">
        <f>MATCH(B50,[1]Curie!$B$4:$B$103,0)</f>
        <v>#N/A</v>
      </c>
      <c r="K50" s="97">
        <f>MATCH(B50,[1]Galileo!$B$4:$B$103,0)</f>
        <v>29</v>
      </c>
      <c r="L50" s="106" t="e">
        <f>MATCH(B50,[1]Newton!$B$4:$B$103,0)</f>
        <v>#N/A</v>
      </c>
      <c r="M50">
        <f t="shared" si="0"/>
        <v>1</v>
      </c>
      <c r="O50" s="110" t="e">
        <f>MATCH(B50,'2011'!L$44:L$131,0)</f>
        <v>#N/A</v>
      </c>
      <c r="P50" s="97" t="e">
        <f>MATCH($B50,'2011'!N$44:N$131,0)</f>
        <v>#N/A</v>
      </c>
      <c r="Q50" s="97" t="e">
        <f>MATCH($B50,'2011'!P$44:P$131,0)</f>
        <v>#N/A</v>
      </c>
      <c r="R50" s="106" t="e">
        <f>MATCH($B50,'2011'!R$44:R$131,0)</f>
        <v>#N/A</v>
      </c>
      <c r="S50">
        <f t="shared" si="1"/>
        <v>0</v>
      </c>
      <c r="V50">
        <v>968</v>
      </c>
      <c r="W50" t="e">
        <f t="shared" si="2"/>
        <v>#N/A</v>
      </c>
      <c r="Z50">
        <v>888</v>
      </c>
      <c r="AA50" t="e">
        <f t="shared" si="3"/>
        <v>#N/A</v>
      </c>
      <c r="AC50">
        <v>2753</v>
      </c>
      <c r="AD50" t="e">
        <f t="shared" si="4"/>
        <v>#N/A</v>
      </c>
    </row>
    <row r="51" spans="1:30" x14ac:dyDescent="0.25">
      <c r="A51">
        <v>49</v>
      </c>
      <c r="B51">
        <v>433</v>
      </c>
      <c r="C51">
        <v>67</v>
      </c>
      <c r="D51">
        <v>5</v>
      </c>
      <c r="E51" t="s">
        <v>363</v>
      </c>
      <c r="F51" t="s">
        <v>366</v>
      </c>
      <c r="G51" t="s">
        <v>371</v>
      </c>
      <c r="I51" s="110" t="e">
        <f>MATCH(B51,[1]Archimedes!$B$4:$B$103,0)</f>
        <v>#N/A</v>
      </c>
      <c r="J51" s="97">
        <f>MATCH(B51,[1]Curie!$B$4:$B$103,0)</f>
        <v>98</v>
      </c>
      <c r="K51" s="97" t="e">
        <f>MATCH(B51,[1]Galileo!$B$4:$B$103,0)</f>
        <v>#N/A</v>
      </c>
      <c r="L51" s="106" t="e">
        <f>MATCH(B51,[1]Newton!$B$4:$B$103,0)</f>
        <v>#N/A</v>
      </c>
      <c r="M51">
        <f t="shared" si="0"/>
        <v>1</v>
      </c>
      <c r="O51" s="110" t="e">
        <f>MATCH(B51,'2011'!L$44:L$131,0)</f>
        <v>#N/A</v>
      </c>
      <c r="P51" s="97" t="e">
        <f>MATCH($B51,'2011'!N$44:N$131,0)</f>
        <v>#N/A</v>
      </c>
      <c r="Q51" s="97">
        <f>MATCH($B51,'2011'!P$44:P$131,0)</f>
        <v>25</v>
      </c>
      <c r="R51" s="106" t="e">
        <f>MATCH($B51,'2011'!R$44:R$131,0)</f>
        <v>#N/A</v>
      </c>
      <c r="S51">
        <f t="shared" si="1"/>
        <v>1</v>
      </c>
      <c r="V51">
        <v>973</v>
      </c>
      <c r="W51" t="e">
        <f t="shared" si="2"/>
        <v>#N/A</v>
      </c>
      <c r="Z51">
        <v>910</v>
      </c>
      <c r="AA51" t="e">
        <f t="shared" si="3"/>
        <v>#N/A</v>
      </c>
      <c r="AC51">
        <v>2990</v>
      </c>
      <c r="AD51" t="e">
        <f t="shared" si="4"/>
        <v>#N/A</v>
      </c>
    </row>
    <row r="52" spans="1:30" x14ac:dyDescent="0.25">
      <c r="A52">
        <v>50</v>
      </c>
      <c r="B52">
        <v>1811</v>
      </c>
      <c r="C52">
        <v>63</v>
      </c>
      <c r="I52" s="110" t="e">
        <f>MATCH(B52,[1]Archimedes!$B$4:$B$103,0)</f>
        <v>#N/A</v>
      </c>
      <c r="J52" s="97" t="e">
        <f>MATCH(B52,[1]Curie!$B$4:$B$103,0)</f>
        <v>#N/A</v>
      </c>
      <c r="K52" s="97" t="e">
        <f>MATCH(B52,[1]Galileo!$B$4:$B$103,0)</f>
        <v>#N/A</v>
      </c>
      <c r="L52" s="106" t="e">
        <f>MATCH(B52,[1]Newton!$B$4:$B$103,0)</f>
        <v>#N/A</v>
      </c>
      <c r="M52">
        <f t="shared" si="0"/>
        <v>0</v>
      </c>
      <c r="O52" s="110">
        <f>MATCH(B52,'2011'!L$44:L$131,0)</f>
        <v>53</v>
      </c>
      <c r="P52" s="97" t="e">
        <f>MATCH($B52,'2011'!N$44:N$131,0)</f>
        <v>#N/A</v>
      </c>
      <c r="Q52" s="97" t="e">
        <f>MATCH($B52,'2011'!P$44:P$131,0)</f>
        <v>#N/A</v>
      </c>
      <c r="R52" s="106" t="e">
        <f>MATCH($B52,'2011'!R$44:R$131,0)</f>
        <v>#N/A</v>
      </c>
      <c r="S52">
        <f t="shared" si="1"/>
        <v>1</v>
      </c>
      <c r="V52">
        <v>987</v>
      </c>
      <c r="W52" t="e">
        <f t="shared" si="2"/>
        <v>#N/A</v>
      </c>
      <c r="Z52">
        <v>968</v>
      </c>
      <c r="AA52" t="e">
        <f t="shared" si="3"/>
        <v>#N/A</v>
      </c>
      <c r="AC52">
        <v>3059</v>
      </c>
      <c r="AD52" t="e">
        <f t="shared" si="4"/>
        <v>#N/A</v>
      </c>
    </row>
    <row r="53" spans="1:30" x14ac:dyDescent="0.25">
      <c r="A53">
        <v>51</v>
      </c>
      <c r="B53">
        <v>1672</v>
      </c>
      <c r="C53">
        <v>60</v>
      </c>
      <c r="I53" s="110" t="e">
        <f>MATCH(B53,[1]Archimedes!$B$4:$B$103,0)</f>
        <v>#N/A</v>
      </c>
      <c r="J53" s="97" t="e">
        <f>MATCH(B53,[1]Curie!$B$4:$B$103,0)</f>
        <v>#N/A</v>
      </c>
      <c r="K53" s="97" t="e">
        <f>MATCH(B53,[1]Galileo!$B$4:$B$103,0)</f>
        <v>#N/A</v>
      </c>
      <c r="L53" s="106" t="e">
        <f>MATCH(B53,[1]Newton!$B$4:$B$103,0)</f>
        <v>#N/A</v>
      </c>
      <c r="M53">
        <f t="shared" si="0"/>
        <v>0</v>
      </c>
      <c r="O53" s="110" t="e">
        <f>MATCH(B53,'2011'!L$44:L$131,0)</f>
        <v>#N/A</v>
      </c>
      <c r="P53" s="97" t="e">
        <f>MATCH($B53,'2011'!N$44:N$131,0)</f>
        <v>#N/A</v>
      </c>
      <c r="Q53" s="97" t="e">
        <f>MATCH($B53,'2011'!P$44:P$131,0)</f>
        <v>#N/A</v>
      </c>
      <c r="R53" s="106" t="e">
        <f>MATCH($B53,'2011'!R$44:R$131,0)</f>
        <v>#N/A</v>
      </c>
      <c r="S53">
        <f t="shared" si="1"/>
        <v>0</v>
      </c>
      <c r="V53">
        <v>1014</v>
      </c>
      <c r="W53" t="e">
        <f t="shared" si="2"/>
        <v>#N/A</v>
      </c>
      <c r="Z53">
        <v>971</v>
      </c>
      <c r="AA53" t="e">
        <f t="shared" si="3"/>
        <v>#N/A</v>
      </c>
      <c r="AC53">
        <v>3123</v>
      </c>
      <c r="AD53">
        <f t="shared" si="4"/>
        <v>88</v>
      </c>
    </row>
    <row r="54" spans="1:30" x14ac:dyDescent="0.25">
      <c r="A54">
        <v>52</v>
      </c>
      <c r="B54">
        <v>1712</v>
      </c>
      <c r="C54">
        <v>58</v>
      </c>
      <c r="I54" s="110" t="e">
        <f>MATCH(B54,[1]Archimedes!$B$4:$B$103,0)</f>
        <v>#N/A</v>
      </c>
      <c r="J54" s="97" t="e">
        <f>MATCH(B54,[1]Curie!$B$4:$B$103,0)</f>
        <v>#N/A</v>
      </c>
      <c r="K54" s="97" t="e">
        <f>MATCH(B54,[1]Galileo!$B$4:$B$103,0)</f>
        <v>#N/A</v>
      </c>
      <c r="L54" s="106" t="e">
        <f>MATCH(B54,[1]Newton!$B$4:$B$103,0)</f>
        <v>#N/A</v>
      </c>
      <c r="M54">
        <f t="shared" si="0"/>
        <v>0</v>
      </c>
      <c r="O54" s="110" t="e">
        <f>MATCH(B54,'2011'!L$44:L$131,0)</f>
        <v>#N/A</v>
      </c>
      <c r="P54" s="97" t="e">
        <f>MATCH($B54,'2011'!N$44:N$131,0)</f>
        <v>#N/A</v>
      </c>
      <c r="Q54" s="97" t="e">
        <f>MATCH($B54,'2011'!P$44:P$131,0)</f>
        <v>#N/A</v>
      </c>
      <c r="R54" s="106" t="e">
        <f>MATCH($B54,'2011'!R$44:R$131,0)</f>
        <v>#N/A</v>
      </c>
      <c r="S54">
        <f t="shared" si="1"/>
        <v>0</v>
      </c>
      <c r="V54">
        <v>1023</v>
      </c>
      <c r="W54" t="e">
        <f t="shared" si="2"/>
        <v>#N/A</v>
      </c>
      <c r="Z54">
        <v>1058</v>
      </c>
      <c r="AA54" t="e">
        <f t="shared" si="3"/>
        <v>#N/A</v>
      </c>
      <c r="AC54">
        <v>3142</v>
      </c>
      <c r="AD54">
        <f t="shared" si="4"/>
        <v>48</v>
      </c>
    </row>
    <row r="55" spans="1:30" x14ac:dyDescent="0.25">
      <c r="A55">
        <v>53</v>
      </c>
      <c r="B55">
        <v>2234</v>
      </c>
      <c r="C55">
        <v>57</v>
      </c>
      <c r="I55" s="110" t="e">
        <f>MATCH(B55,[1]Archimedes!$B$4:$B$103,0)</f>
        <v>#N/A</v>
      </c>
      <c r="J55" s="97" t="e">
        <f>MATCH(B55,[1]Curie!$B$4:$B$103,0)</f>
        <v>#N/A</v>
      </c>
      <c r="K55" s="97" t="e">
        <f>MATCH(B55,[1]Galileo!$B$4:$B$103,0)</f>
        <v>#N/A</v>
      </c>
      <c r="L55" s="106" t="e">
        <f>MATCH(B55,[1]Newton!$B$4:$B$103,0)</f>
        <v>#N/A</v>
      </c>
      <c r="M55">
        <f t="shared" si="0"/>
        <v>0</v>
      </c>
      <c r="O55" s="110" t="e">
        <f>MATCH(B55,'2011'!L$44:L$131,0)</f>
        <v>#N/A</v>
      </c>
      <c r="P55" s="97" t="e">
        <f>MATCH($B55,'2011'!N$44:N$131,0)</f>
        <v>#N/A</v>
      </c>
      <c r="Q55" s="97" t="e">
        <f>MATCH($B55,'2011'!P$44:P$131,0)</f>
        <v>#N/A</v>
      </c>
      <c r="R55" s="106" t="e">
        <f>MATCH($B55,'2011'!R$44:R$131,0)</f>
        <v>#N/A</v>
      </c>
      <c r="S55">
        <f t="shared" si="1"/>
        <v>0</v>
      </c>
      <c r="V55">
        <v>1056</v>
      </c>
      <c r="W55" t="e">
        <f t="shared" si="2"/>
        <v>#N/A</v>
      </c>
      <c r="Z55">
        <v>1073</v>
      </c>
      <c r="AA55" t="e">
        <f t="shared" si="3"/>
        <v>#N/A</v>
      </c>
      <c r="AC55">
        <v>3157</v>
      </c>
      <c r="AD55" t="e">
        <f t="shared" si="4"/>
        <v>#N/A</v>
      </c>
    </row>
    <row r="56" spans="1:30" x14ac:dyDescent="0.25">
      <c r="A56">
        <v>54</v>
      </c>
      <c r="B56">
        <v>555</v>
      </c>
      <c r="C56">
        <v>51</v>
      </c>
      <c r="I56" s="110" t="e">
        <f>MATCH(B56,[1]Archimedes!$B$4:$B$103,0)</f>
        <v>#N/A</v>
      </c>
      <c r="J56" s="97" t="e">
        <f>MATCH(B56,[1]Curie!$B$4:$B$103,0)</f>
        <v>#N/A</v>
      </c>
      <c r="K56" s="97" t="e">
        <f>MATCH(B56,[1]Galileo!$B$4:$B$103,0)</f>
        <v>#N/A</v>
      </c>
      <c r="L56" s="106">
        <f>MATCH(B56,[1]Newton!$B$4:$B$103,0)</f>
        <v>46</v>
      </c>
      <c r="M56">
        <f t="shared" si="0"/>
        <v>1</v>
      </c>
      <c r="O56" s="110" t="e">
        <f>MATCH(B56,'2011'!L$44:L$131,0)</f>
        <v>#N/A</v>
      </c>
      <c r="P56" s="97" t="e">
        <f>MATCH($B56,'2011'!N$44:N$131,0)</f>
        <v>#N/A</v>
      </c>
      <c r="Q56" s="97" t="e">
        <f>MATCH($B56,'2011'!P$44:P$131,0)</f>
        <v>#N/A</v>
      </c>
      <c r="R56" s="106" t="e">
        <f>MATCH($B56,'2011'!R$44:R$131,0)</f>
        <v>#N/A</v>
      </c>
      <c r="S56">
        <f t="shared" si="1"/>
        <v>0</v>
      </c>
      <c r="V56">
        <v>1114</v>
      </c>
      <c r="W56" t="e">
        <f t="shared" si="2"/>
        <v>#N/A</v>
      </c>
      <c r="Z56">
        <v>1086</v>
      </c>
      <c r="AA56" t="e">
        <f t="shared" si="3"/>
        <v>#N/A</v>
      </c>
      <c r="AC56">
        <v>3186</v>
      </c>
      <c r="AD56" t="e">
        <f t="shared" si="4"/>
        <v>#N/A</v>
      </c>
    </row>
    <row r="57" spans="1:30" x14ac:dyDescent="0.25">
      <c r="A57">
        <v>55</v>
      </c>
      <c r="B57">
        <v>2191</v>
      </c>
      <c r="C57">
        <v>48</v>
      </c>
      <c r="I57" s="110" t="e">
        <f>MATCH(B57,[1]Archimedes!$B$4:$B$103,0)</f>
        <v>#N/A</v>
      </c>
      <c r="J57" s="97" t="e">
        <f>MATCH(B57,[1]Curie!$B$4:$B$103,0)</f>
        <v>#N/A</v>
      </c>
      <c r="K57" s="97" t="e">
        <f>MATCH(B57,[1]Galileo!$B$4:$B$103,0)</f>
        <v>#N/A</v>
      </c>
      <c r="L57" s="106" t="e">
        <f>MATCH(B57,[1]Newton!$B$4:$B$103,0)</f>
        <v>#N/A</v>
      </c>
      <c r="M57">
        <f t="shared" si="0"/>
        <v>0</v>
      </c>
      <c r="O57" s="110" t="e">
        <f>MATCH(B57,'2011'!L$44:L$131,0)</f>
        <v>#N/A</v>
      </c>
      <c r="P57" s="97" t="e">
        <f>MATCH($B57,'2011'!N$44:N$131,0)</f>
        <v>#N/A</v>
      </c>
      <c r="Q57" s="97" t="e">
        <f>MATCH($B57,'2011'!P$44:P$131,0)</f>
        <v>#N/A</v>
      </c>
      <c r="R57" s="106" t="e">
        <f>MATCH($B57,'2011'!R$44:R$131,0)</f>
        <v>#N/A</v>
      </c>
      <c r="S57">
        <f t="shared" si="1"/>
        <v>0</v>
      </c>
      <c r="V57">
        <v>1218</v>
      </c>
      <c r="W57">
        <f t="shared" si="2"/>
        <v>3</v>
      </c>
      <c r="Z57">
        <v>1114</v>
      </c>
      <c r="AA57" t="e">
        <f t="shared" si="3"/>
        <v>#N/A</v>
      </c>
      <c r="AC57">
        <v>3204</v>
      </c>
      <c r="AD57" t="e">
        <f t="shared" si="4"/>
        <v>#N/A</v>
      </c>
    </row>
    <row r="58" spans="1:30" x14ac:dyDescent="0.25">
      <c r="A58">
        <v>56</v>
      </c>
      <c r="B58">
        <v>1228</v>
      </c>
      <c r="C58">
        <v>46</v>
      </c>
      <c r="I58" s="110" t="e">
        <f>MATCH(B58,[1]Archimedes!$B$4:$B$103,0)</f>
        <v>#N/A</v>
      </c>
      <c r="J58" s="97" t="e">
        <f>MATCH(B58,[1]Curie!$B$4:$B$103,0)</f>
        <v>#N/A</v>
      </c>
      <c r="K58" s="97" t="e">
        <f>MATCH(B58,[1]Galileo!$B$4:$B$103,0)</f>
        <v>#N/A</v>
      </c>
      <c r="L58" s="106" t="e">
        <f>MATCH(B58,[1]Newton!$B$4:$B$103,0)</f>
        <v>#N/A</v>
      </c>
      <c r="M58">
        <f t="shared" si="0"/>
        <v>0</v>
      </c>
      <c r="O58" s="110" t="e">
        <f>MATCH(B58,'2011'!L$44:L$131,0)</f>
        <v>#N/A</v>
      </c>
      <c r="P58" s="97" t="e">
        <f>MATCH($B58,'2011'!N$44:N$131,0)</f>
        <v>#N/A</v>
      </c>
      <c r="Q58" s="97" t="e">
        <f>MATCH($B58,'2011'!P$44:P$131,0)</f>
        <v>#N/A</v>
      </c>
      <c r="R58" s="106" t="e">
        <f>MATCH($B58,'2011'!R$44:R$131,0)</f>
        <v>#N/A</v>
      </c>
      <c r="S58">
        <f t="shared" si="1"/>
        <v>0</v>
      </c>
      <c r="V58">
        <v>1241</v>
      </c>
      <c r="W58" t="e">
        <f t="shared" si="2"/>
        <v>#N/A</v>
      </c>
      <c r="Z58">
        <v>1124</v>
      </c>
      <c r="AA58" t="e">
        <f t="shared" si="3"/>
        <v>#N/A</v>
      </c>
      <c r="AC58">
        <v>3231</v>
      </c>
      <c r="AD58" t="e">
        <f t="shared" si="4"/>
        <v>#N/A</v>
      </c>
    </row>
    <row r="59" spans="1:30" x14ac:dyDescent="0.25">
      <c r="A59">
        <v>57</v>
      </c>
      <c r="B59" s="328">
        <v>3515</v>
      </c>
      <c r="C59">
        <v>45</v>
      </c>
      <c r="I59" s="110" t="e">
        <f>MATCH(B59,[1]Archimedes!$B$4:$B$103,0)</f>
        <v>#N/A</v>
      </c>
      <c r="J59" s="97" t="e">
        <f>MATCH(B59,[1]Curie!$B$4:$B$103,0)</f>
        <v>#N/A</v>
      </c>
      <c r="K59" s="97" t="e">
        <f>MATCH(B59,[1]Galileo!$B$4:$B$103,0)</f>
        <v>#N/A</v>
      </c>
      <c r="L59" s="106" t="e">
        <f>MATCH(B59,[1]Newton!$B$4:$B$103,0)</f>
        <v>#N/A</v>
      </c>
      <c r="M59">
        <f t="shared" si="0"/>
        <v>0</v>
      </c>
      <c r="O59" s="110" t="e">
        <f>MATCH(B59,'2011'!L$44:L$131,0)</f>
        <v>#N/A</v>
      </c>
      <c r="P59" s="97" t="e">
        <f>MATCH($B59,'2011'!N$44:N$131,0)</f>
        <v>#N/A</v>
      </c>
      <c r="Q59" s="97" t="e">
        <f>MATCH($B59,'2011'!P$44:P$131,0)</f>
        <v>#N/A</v>
      </c>
      <c r="R59" s="106" t="e">
        <f>MATCH($B59,'2011'!R$44:R$131,0)</f>
        <v>#N/A</v>
      </c>
      <c r="S59">
        <f t="shared" si="1"/>
        <v>0</v>
      </c>
      <c r="V59">
        <v>1477</v>
      </c>
      <c r="W59" t="e">
        <f t="shared" si="2"/>
        <v>#N/A</v>
      </c>
      <c r="Z59">
        <v>1218</v>
      </c>
      <c r="AA59">
        <f t="shared" si="3"/>
        <v>3</v>
      </c>
    </row>
    <row r="60" spans="1:30" x14ac:dyDescent="0.25">
      <c r="A60">
        <v>58</v>
      </c>
      <c r="B60">
        <v>1143</v>
      </c>
      <c r="C60">
        <v>44</v>
      </c>
      <c r="I60" s="110" t="e">
        <f>MATCH(B60,[1]Archimedes!$B$4:$B$103,0)</f>
        <v>#N/A</v>
      </c>
      <c r="J60" s="97">
        <f>MATCH(B60,[1]Curie!$B$4:$B$103,0)</f>
        <v>48</v>
      </c>
      <c r="K60" s="97" t="e">
        <f>MATCH(B60,[1]Galileo!$B$4:$B$103,0)</f>
        <v>#N/A</v>
      </c>
      <c r="L60" s="106" t="e">
        <f>MATCH(B60,[1]Newton!$B$4:$B$103,0)</f>
        <v>#N/A</v>
      </c>
      <c r="M60">
        <f t="shared" si="0"/>
        <v>1</v>
      </c>
      <c r="O60" s="110" t="e">
        <f>MATCH(B60,'2011'!L$44:L$131,0)</f>
        <v>#N/A</v>
      </c>
      <c r="P60" s="97" t="e">
        <f>MATCH($B60,'2011'!N$44:N$131,0)</f>
        <v>#N/A</v>
      </c>
      <c r="Q60" s="97" t="e">
        <f>MATCH($B60,'2011'!P$44:P$131,0)</f>
        <v>#N/A</v>
      </c>
      <c r="R60" s="106" t="e">
        <f>MATCH($B60,'2011'!R$44:R$131,0)</f>
        <v>#N/A</v>
      </c>
      <c r="S60">
        <f t="shared" si="1"/>
        <v>0</v>
      </c>
      <c r="V60">
        <v>1503</v>
      </c>
      <c r="W60" t="e">
        <f t="shared" si="2"/>
        <v>#N/A</v>
      </c>
      <c r="Z60">
        <v>1305</v>
      </c>
      <c r="AA60" t="e">
        <f t="shared" si="3"/>
        <v>#N/A</v>
      </c>
    </row>
    <row r="61" spans="1:30" x14ac:dyDescent="0.25">
      <c r="A61">
        <v>59</v>
      </c>
      <c r="B61">
        <v>87</v>
      </c>
      <c r="C61">
        <v>39</v>
      </c>
      <c r="I61" s="110" t="e">
        <f>MATCH(B61,[1]Archimedes!$B$4:$B$103,0)</f>
        <v>#N/A</v>
      </c>
      <c r="J61" s="97" t="e">
        <f>MATCH(B61,[1]Curie!$B$4:$B$103,0)</f>
        <v>#N/A</v>
      </c>
      <c r="K61" s="97" t="e">
        <f>MATCH(B61,[1]Galileo!$B$4:$B$103,0)</f>
        <v>#N/A</v>
      </c>
      <c r="L61" s="106" t="e">
        <f>MATCH(B61,[1]Newton!$B$4:$B$103,0)</f>
        <v>#N/A</v>
      </c>
      <c r="M61">
        <f t="shared" si="0"/>
        <v>0</v>
      </c>
      <c r="O61" s="110" t="e">
        <f>MATCH(B61,'2011'!L$44:L$131,0)</f>
        <v>#N/A</v>
      </c>
      <c r="P61" s="97" t="e">
        <f>MATCH($B61,'2011'!N$44:N$131,0)</f>
        <v>#N/A</v>
      </c>
      <c r="Q61" s="97" t="e">
        <f>MATCH($B61,'2011'!P$44:P$131,0)</f>
        <v>#N/A</v>
      </c>
      <c r="R61" s="106" t="e">
        <f>MATCH($B61,'2011'!R$44:R$131,0)</f>
        <v>#N/A</v>
      </c>
      <c r="S61">
        <f t="shared" si="1"/>
        <v>0</v>
      </c>
      <c r="V61">
        <v>1519</v>
      </c>
      <c r="W61" t="e">
        <f t="shared" si="2"/>
        <v>#N/A</v>
      </c>
      <c r="Z61">
        <v>1306</v>
      </c>
      <c r="AA61" t="e">
        <f t="shared" si="3"/>
        <v>#N/A</v>
      </c>
    </row>
    <row r="62" spans="1:30" x14ac:dyDescent="0.25">
      <c r="A62">
        <v>60</v>
      </c>
      <c r="B62">
        <v>204</v>
      </c>
      <c r="C62">
        <v>36</v>
      </c>
      <c r="I62" s="110" t="e">
        <f>MATCH(B62,[1]Archimedes!$B$4:$B$103,0)</f>
        <v>#N/A</v>
      </c>
      <c r="J62" s="97" t="e">
        <f>MATCH(B62,[1]Curie!$B$4:$B$103,0)</f>
        <v>#N/A</v>
      </c>
      <c r="K62" s="97" t="e">
        <f>MATCH(B62,[1]Galileo!$B$4:$B$103,0)</f>
        <v>#N/A</v>
      </c>
      <c r="L62" s="106" t="e">
        <f>MATCH(B62,[1]Newton!$B$4:$B$103,0)</f>
        <v>#N/A</v>
      </c>
      <c r="M62">
        <f t="shared" si="0"/>
        <v>0</v>
      </c>
      <c r="O62" s="110" t="e">
        <f>MATCH(B62,'2011'!L$44:L$131,0)</f>
        <v>#N/A</v>
      </c>
      <c r="P62" s="97" t="e">
        <f>MATCH($B62,'2011'!N$44:N$131,0)</f>
        <v>#N/A</v>
      </c>
      <c r="Q62" s="97" t="e">
        <f>MATCH($B62,'2011'!P$44:P$131,0)</f>
        <v>#N/A</v>
      </c>
      <c r="R62" s="106" t="e">
        <f>MATCH($B62,'2011'!R$44:R$131,0)</f>
        <v>#N/A</v>
      </c>
      <c r="S62">
        <f t="shared" si="1"/>
        <v>0</v>
      </c>
      <c r="V62">
        <v>1538</v>
      </c>
      <c r="W62" t="e">
        <f t="shared" si="2"/>
        <v>#N/A</v>
      </c>
      <c r="Z62">
        <v>1511</v>
      </c>
      <c r="AA62" t="e">
        <f t="shared" si="3"/>
        <v>#N/A</v>
      </c>
    </row>
    <row r="63" spans="1:30" x14ac:dyDescent="0.25">
      <c r="A63">
        <v>61</v>
      </c>
      <c r="B63">
        <v>709</v>
      </c>
      <c r="C63">
        <v>35</v>
      </c>
      <c r="I63" s="110" t="e">
        <f>MATCH(B63,[1]Archimedes!$B$4:$B$103,0)</f>
        <v>#N/A</v>
      </c>
      <c r="J63" s="97" t="e">
        <f>MATCH(B63,[1]Curie!$B$4:$B$103,0)</f>
        <v>#N/A</v>
      </c>
      <c r="K63" s="97" t="e">
        <f>MATCH(B63,[1]Galileo!$B$4:$B$103,0)</f>
        <v>#N/A</v>
      </c>
      <c r="L63" s="106" t="e">
        <f>MATCH(B63,[1]Newton!$B$4:$B$103,0)</f>
        <v>#N/A</v>
      </c>
      <c r="M63">
        <f t="shared" si="0"/>
        <v>0</v>
      </c>
      <c r="O63" s="110" t="e">
        <f>MATCH(B63,'2011'!L$44:L$131,0)</f>
        <v>#N/A</v>
      </c>
      <c r="P63" s="97" t="e">
        <f>MATCH($B63,'2011'!N$44:N$131,0)</f>
        <v>#N/A</v>
      </c>
      <c r="Q63" s="97" t="e">
        <f>MATCH($B63,'2011'!P$44:P$131,0)</f>
        <v>#N/A</v>
      </c>
      <c r="R63" s="106" t="e">
        <f>MATCH($B63,'2011'!R$44:R$131,0)</f>
        <v>#N/A</v>
      </c>
      <c r="S63">
        <f t="shared" si="1"/>
        <v>0</v>
      </c>
      <c r="V63">
        <v>1559</v>
      </c>
      <c r="W63" t="e">
        <f t="shared" si="2"/>
        <v>#N/A</v>
      </c>
      <c r="Z63">
        <v>1519</v>
      </c>
      <c r="AA63" t="e">
        <f t="shared" si="3"/>
        <v>#N/A</v>
      </c>
    </row>
    <row r="64" spans="1:30" x14ac:dyDescent="0.25">
      <c r="A64">
        <v>62</v>
      </c>
      <c r="B64">
        <v>1367</v>
      </c>
      <c r="C64">
        <v>35</v>
      </c>
      <c r="I64" s="110" t="e">
        <f>MATCH(B64,[1]Archimedes!$B$4:$B$103,0)</f>
        <v>#N/A</v>
      </c>
      <c r="J64" s="97" t="e">
        <f>MATCH(B64,[1]Curie!$B$4:$B$103,0)</f>
        <v>#N/A</v>
      </c>
      <c r="K64" s="97" t="e">
        <f>MATCH(B64,[1]Galileo!$B$4:$B$103,0)</f>
        <v>#N/A</v>
      </c>
      <c r="L64" s="106" t="e">
        <f>MATCH(B64,[1]Newton!$B$4:$B$103,0)</f>
        <v>#N/A</v>
      </c>
      <c r="M64">
        <f t="shared" si="0"/>
        <v>0</v>
      </c>
      <c r="O64" s="110" t="e">
        <f>MATCH(B64,'2011'!L$44:L$131,0)</f>
        <v>#N/A</v>
      </c>
      <c r="P64" s="97" t="e">
        <f>MATCH($B64,'2011'!N$44:N$131,0)</f>
        <v>#N/A</v>
      </c>
      <c r="Q64" s="97" t="e">
        <f>MATCH($B64,'2011'!P$44:P$131,0)</f>
        <v>#N/A</v>
      </c>
      <c r="R64" s="106" t="e">
        <f>MATCH($B64,'2011'!R$44:R$131,0)</f>
        <v>#N/A</v>
      </c>
      <c r="S64">
        <f t="shared" si="1"/>
        <v>0</v>
      </c>
      <c r="V64">
        <v>1625</v>
      </c>
      <c r="W64" t="e">
        <f t="shared" si="2"/>
        <v>#N/A</v>
      </c>
      <c r="Z64">
        <v>1538</v>
      </c>
      <c r="AA64" t="e">
        <f t="shared" si="3"/>
        <v>#N/A</v>
      </c>
    </row>
    <row r="65" spans="1:27" x14ac:dyDescent="0.25">
      <c r="A65">
        <v>63</v>
      </c>
      <c r="B65" s="305">
        <v>4373</v>
      </c>
      <c r="C65">
        <v>34</v>
      </c>
      <c r="I65" s="110" t="e">
        <f>MATCH(B65,[1]Archimedes!$B$4:$B$103,0)</f>
        <v>#N/A</v>
      </c>
      <c r="J65" s="97" t="e">
        <f>MATCH(B65,[1]Curie!$B$4:$B$103,0)</f>
        <v>#N/A</v>
      </c>
      <c r="K65" s="97" t="e">
        <f>MATCH(B65,[1]Galileo!$B$4:$B$103,0)</f>
        <v>#N/A</v>
      </c>
      <c r="L65" s="106" t="e">
        <f>MATCH(B65,[1]Newton!$B$4:$B$103,0)</f>
        <v>#N/A</v>
      </c>
      <c r="M65">
        <f t="shared" si="0"/>
        <v>0</v>
      </c>
      <c r="O65" s="110" t="e">
        <f>MATCH(B65,'2011'!L$44:L$131,0)</f>
        <v>#N/A</v>
      </c>
      <c r="P65" s="97" t="e">
        <f>MATCH($B65,'2011'!N$44:N$131,0)</f>
        <v>#N/A</v>
      </c>
      <c r="Q65" s="97" t="e">
        <f>MATCH($B65,'2011'!P$44:P$131,0)</f>
        <v>#N/A</v>
      </c>
      <c r="R65" s="106" t="e">
        <f>MATCH($B65,'2011'!R$44:R$131,0)</f>
        <v>#N/A</v>
      </c>
      <c r="S65">
        <f t="shared" si="1"/>
        <v>0</v>
      </c>
      <c r="V65">
        <v>1675</v>
      </c>
      <c r="W65" t="e">
        <f t="shared" si="2"/>
        <v>#N/A</v>
      </c>
      <c r="Z65">
        <v>1592</v>
      </c>
      <c r="AA65" t="e">
        <f t="shared" si="3"/>
        <v>#N/A</v>
      </c>
    </row>
    <row r="66" spans="1:27" x14ac:dyDescent="0.25">
      <c r="A66">
        <v>64</v>
      </c>
      <c r="B66">
        <v>219</v>
      </c>
      <c r="C66">
        <v>33</v>
      </c>
      <c r="I66" s="110" t="e">
        <f>MATCH(B66,[1]Archimedes!$B$4:$B$103,0)</f>
        <v>#N/A</v>
      </c>
      <c r="J66" s="97" t="e">
        <f>MATCH(B66,[1]Curie!$B$4:$B$103,0)</f>
        <v>#N/A</v>
      </c>
      <c r="K66" s="97" t="e">
        <f>MATCH(B66,[1]Galileo!$B$4:$B$103,0)</f>
        <v>#N/A</v>
      </c>
      <c r="L66" s="106" t="e">
        <f>MATCH(B66,[1]Newton!$B$4:$B$103,0)</f>
        <v>#N/A</v>
      </c>
      <c r="M66">
        <f t="shared" si="0"/>
        <v>0</v>
      </c>
      <c r="O66" s="110" t="e">
        <f>MATCH(B66,'2011'!L$44:L$131,0)</f>
        <v>#N/A</v>
      </c>
      <c r="P66" s="97" t="e">
        <f>MATCH($B66,'2011'!N$44:N$131,0)</f>
        <v>#N/A</v>
      </c>
      <c r="Q66" s="97" t="e">
        <f>MATCH($B66,'2011'!P$44:P$131,0)</f>
        <v>#N/A</v>
      </c>
      <c r="R66" s="106" t="e">
        <f>MATCH($B66,'2011'!R$44:R$131,0)</f>
        <v>#N/A</v>
      </c>
      <c r="S66">
        <f t="shared" si="1"/>
        <v>0</v>
      </c>
      <c r="V66">
        <v>1676</v>
      </c>
      <c r="W66">
        <f t="shared" si="2"/>
        <v>6</v>
      </c>
      <c r="Z66">
        <v>1622</v>
      </c>
      <c r="AA66" t="e">
        <f t="shared" si="3"/>
        <v>#N/A</v>
      </c>
    </row>
    <row r="67" spans="1:27" x14ac:dyDescent="0.25">
      <c r="A67">
        <v>65</v>
      </c>
      <c r="B67">
        <v>41</v>
      </c>
      <c r="C67">
        <v>31</v>
      </c>
      <c r="I67" s="110" t="e">
        <f>MATCH(B67,[1]Archimedes!$B$4:$B$103,0)</f>
        <v>#N/A</v>
      </c>
      <c r="J67" s="97" t="e">
        <f>MATCH(B67,[1]Curie!$B$4:$B$103,0)</f>
        <v>#N/A</v>
      </c>
      <c r="K67" s="97" t="e">
        <f>MATCH(B67,[1]Galileo!$B$4:$B$103,0)</f>
        <v>#N/A</v>
      </c>
      <c r="L67" s="106">
        <f>MATCH(B67,[1]Newton!$B$4:$B$103,0)</f>
        <v>77</v>
      </c>
      <c r="M67">
        <f t="shared" si="0"/>
        <v>1</v>
      </c>
      <c r="O67" s="110" t="e">
        <f>MATCH(B67,'2011'!L$44:L$131,0)</f>
        <v>#N/A</v>
      </c>
      <c r="P67" s="97" t="e">
        <f>MATCH($B67,'2011'!N$44:N$131,0)</f>
        <v>#N/A</v>
      </c>
      <c r="Q67" s="97" t="e">
        <f>MATCH($B67,'2011'!P$44:P$131,0)</f>
        <v>#N/A</v>
      </c>
      <c r="R67" s="106" t="e">
        <f>MATCH($B67,'2011'!R$44:R$131,0)</f>
        <v>#N/A</v>
      </c>
      <c r="S67">
        <f t="shared" si="1"/>
        <v>0</v>
      </c>
      <c r="V67">
        <v>1678</v>
      </c>
      <c r="W67" t="e">
        <f t="shared" si="2"/>
        <v>#N/A</v>
      </c>
      <c r="Z67">
        <v>1625</v>
      </c>
      <c r="AA67" t="e">
        <f t="shared" si="3"/>
        <v>#N/A</v>
      </c>
    </row>
    <row r="68" spans="1:27" x14ac:dyDescent="0.25">
      <c r="A68">
        <v>66</v>
      </c>
      <c r="B68">
        <v>203</v>
      </c>
      <c r="C68">
        <v>30</v>
      </c>
      <c r="I68" s="110" t="e">
        <f>MATCH(B68,[1]Archimedes!$B$4:$B$103,0)</f>
        <v>#N/A</v>
      </c>
      <c r="J68" s="97" t="e">
        <f>MATCH(B68,[1]Curie!$B$4:$B$103,0)</f>
        <v>#N/A</v>
      </c>
      <c r="K68" s="97" t="e">
        <f>MATCH(B68,[1]Galileo!$B$4:$B$103,0)</f>
        <v>#N/A</v>
      </c>
      <c r="L68" s="106" t="e">
        <f>MATCH(B68,[1]Newton!$B$4:$B$103,0)</f>
        <v>#N/A</v>
      </c>
      <c r="M68">
        <f t="shared" ref="M68:M101" si="5">COUNT(I68:L68)</f>
        <v>0</v>
      </c>
      <c r="O68" s="110">
        <f>MATCH(B68,'2011'!L$44:L$131,0)</f>
        <v>12</v>
      </c>
      <c r="P68" s="97" t="e">
        <f>MATCH($B68,'2011'!N$44:N$131,0)</f>
        <v>#N/A</v>
      </c>
      <c r="Q68" s="97" t="e">
        <f>MATCH($B68,'2011'!P$44:P$131,0)</f>
        <v>#N/A</v>
      </c>
      <c r="R68" s="106" t="e">
        <f>MATCH($B68,'2011'!R$44:R$131,0)</f>
        <v>#N/A</v>
      </c>
      <c r="S68">
        <f t="shared" ref="S68:S101" si="6">COUNT(O68:R68)</f>
        <v>1</v>
      </c>
      <c r="V68">
        <v>1706</v>
      </c>
      <c r="W68" t="e">
        <f t="shared" ref="W68:W98" si="7">MATCH(V68,B$3:B$101,0)</f>
        <v>#N/A</v>
      </c>
      <c r="Z68">
        <v>1676</v>
      </c>
      <c r="AA68">
        <f t="shared" ref="AA68:AA98" si="8">MATCH(Z68,$B$3:$B$101,0)</f>
        <v>6</v>
      </c>
    </row>
    <row r="69" spans="1:27" x14ac:dyDescent="0.25">
      <c r="A69">
        <v>67</v>
      </c>
      <c r="B69">
        <v>2539</v>
      </c>
      <c r="C69">
        <v>30</v>
      </c>
      <c r="I69" s="110" t="e">
        <f>MATCH(B69,[1]Archimedes!$B$4:$B$103,0)</f>
        <v>#N/A</v>
      </c>
      <c r="J69" s="97" t="e">
        <f>MATCH(B69,[1]Curie!$B$4:$B$103,0)</f>
        <v>#N/A</v>
      </c>
      <c r="K69" s="97" t="e">
        <f>MATCH(B69,[1]Galileo!$B$4:$B$103,0)</f>
        <v>#N/A</v>
      </c>
      <c r="L69" s="106" t="e">
        <f>MATCH(B69,[1]Newton!$B$4:$B$103,0)</f>
        <v>#N/A</v>
      </c>
      <c r="M69">
        <f t="shared" si="5"/>
        <v>0</v>
      </c>
      <c r="O69" s="110" t="e">
        <f>MATCH(B69,'2011'!L$44:L$131,0)</f>
        <v>#N/A</v>
      </c>
      <c r="P69" s="97" t="e">
        <f>MATCH($B69,'2011'!N$44:N$131,0)</f>
        <v>#N/A</v>
      </c>
      <c r="Q69" s="97" t="e">
        <f>MATCH($B69,'2011'!P$44:P$131,0)</f>
        <v>#N/A</v>
      </c>
      <c r="R69" s="106" t="e">
        <f>MATCH($B69,'2011'!R$44:R$131,0)</f>
        <v>#N/A</v>
      </c>
      <c r="S69">
        <f t="shared" si="6"/>
        <v>0</v>
      </c>
      <c r="V69">
        <v>1717</v>
      </c>
      <c r="W69" t="e">
        <f t="shared" si="7"/>
        <v>#N/A</v>
      </c>
      <c r="Z69">
        <v>1714</v>
      </c>
      <c r="AA69" t="e">
        <f t="shared" si="8"/>
        <v>#N/A</v>
      </c>
    </row>
    <row r="70" spans="1:27" x14ac:dyDescent="0.25">
      <c r="A70">
        <v>68</v>
      </c>
      <c r="B70">
        <v>2577</v>
      </c>
      <c r="C70">
        <v>29</v>
      </c>
      <c r="I70" s="110" t="e">
        <f>MATCH(B70,[1]Archimedes!$B$4:$B$103,0)</f>
        <v>#N/A</v>
      </c>
      <c r="J70" s="97" t="e">
        <f>MATCH(B70,[1]Curie!$B$4:$B$103,0)</f>
        <v>#N/A</v>
      </c>
      <c r="K70" s="97" t="e">
        <f>MATCH(B70,[1]Galileo!$B$4:$B$103,0)</f>
        <v>#N/A</v>
      </c>
      <c r="L70" s="106" t="e">
        <f>MATCH(B70,[1]Newton!$B$4:$B$103,0)</f>
        <v>#N/A</v>
      </c>
      <c r="M70">
        <f t="shared" si="5"/>
        <v>0</v>
      </c>
      <c r="O70" s="110" t="e">
        <f>MATCH(B70,'2011'!L$44:L$131,0)</f>
        <v>#N/A</v>
      </c>
      <c r="P70" s="97" t="e">
        <f>MATCH($B70,'2011'!N$44:N$131,0)</f>
        <v>#N/A</v>
      </c>
      <c r="Q70" s="97" t="e">
        <f>MATCH($B70,'2011'!P$44:P$131,0)</f>
        <v>#N/A</v>
      </c>
      <c r="R70" s="106" t="e">
        <f>MATCH($B70,'2011'!R$44:R$131,0)</f>
        <v>#N/A</v>
      </c>
      <c r="S70">
        <f t="shared" si="6"/>
        <v>0</v>
      </c>
      <c r="V70">
        <v>1718</v>
      </c>
      <c r="W70" t="e">
        <f t="shared" si="7"/>
        <v>#N/A</v>
      </c>
      <c r="Z70">
        <v>1717</v>
      </c>
      <c r="AA70" t="e">
        <f t="shared" si="8"/>
        <v>#N/A</v>
      </c>
    </row>
    <row r="71" spans="1:27" x14ac:dyDescent="0.25">
      <c r="A71">
        <v>69</v>
      </c>
      <c r="B71">
        <v>1257</v>
      </c>
      <c r="C71">
        <v>27</v>
      </c>
      <c r="I71" s="110" t="e">
        <f>MATCH(B71,[1]Archimedes!$B$4:$B$103,0)</f>
        <v>#N/A</v>
      </c>
      <c r="J71" s="97" t="e">
        <f>MATCH(B71,[1]Curie!$B$4:$B$103,0)</f>
        <v>#N/A</v>
      </c>
      <c r="K71" s="97" t="e">
        <f>MATCH(B71,[1]Galileo!$B$4:$B$103,0)</f>
        <v>#N/A</v>
      </c>
      <c r="L71" s="106" t="e">
        <f>MATCH(B71,[1]Newton!$B$4:$B$103,0)</f>
        <v>#N/A</v>
      </c>
      <c r="M71">
        <f t="shared" si="5"/>
        <v>0</v>
      </c>
      <c r="O71" s="110" t="e">
        <f>MATCH(B71,'2011'!L$44:L$131,0)</f>
        <v>#N/A</v>
      </c>
      <c r="P71" s="97" t="e">
        <f>MATCH($B71,'2011'!N$44:N$131,0)</f>
        <v>#N/A</v>
      </c>
      <c r="Q71" s="97" t="e">
        <f>MATCH($B71,'2011'!P$44:P$131,0)</f>
        <v>#N/A</v>
      </c>
      <c r="R71" s="106" t="e">
        <f>MATCH($B71,'2011'!R$44:R$131,0)</f>
        <v>#N/A</v>
      </c>
      <c r="S71">
        <f t="shared" si="6"/>
        <v>0</v>
      </c>
      <c r="V71">
        <v>1730</v>
      </c>
      <c r="W71" t="e">
        <f t="shared" si="7"/>
        <v>#N/A</v>
      </c>
      <c r="Z71">
        <v>1718</v>
      </c>
      <c r="AA71" t="e">
        <f t="shared" si="8"/>
        <v>#N/A</v>
      </c>
    </row>
    <row r="72" spans="1:27" x14ac:dyDescent="0.25">
      <c r="A72">
        <v>70</v>
      </c>
      <c r="B72">
        <v>2229</v>
      </c>
      <c r="C72">
        <v>25</v>
      </c>
      <c r="I72" s="110" t="e">
        <f>MATCH(B72,[1]Archimedes!$B$4:$B$103,0)</f>
        <v>#N/A</v>
      </c>
      <c r="J72" s="97" t="e">
        <f>MATCH(B72,[1]Curie!$B$4:$B$103,0)</f>
        <v>#N/A</v>
      </c>
      <c r="K72" s="97" t="e">
        <f>MATCH(B72,[1]Galileo!$B$4:$B$103,0)</f>
        <v>#N/A</v>
      </c>
      <c r="L72" s="106" t="e">
        <f>MATCH(B72,[1]Newton!$B$4:$B$103,0)</f>
        <v>#N/A</v>
      </c>
      <c r="M72">
        <f t="shared" si="5"/>
        <v>0</v>
      </c>
      <c r="O72" s="110" t="e">
        <f>MATCH(B72,'2011'!L$44:L$131,0)</f>
        <v>#N/A</v>
      </c>
      <c r="P72" s="97" t="e">
        <f>MATCH($B72,'2011'!N$44:N$131,0)</f>
        <v>#N/A</v>
      </c>
      <c r="Q72" s="97" t="e">
        <f>MATCH($B72,'2011'!P$44:P$131,0)</f>
        <v>#N/A</v>
      </c>
      <c r="R72" s="106" t="e">
        <f>MATCH($B72,'2011'!R$44:R$131,0)</f>
        <v>#N/A</v>
      </c>
      <c r="S72">
        <f t="shared" si="6"/>
        <v>0</v>
      </c>
      <c r="V72">
        <v>1732</v>
      </c>
      <c r="W72" t="e">
        <f t="shared" si="7"/>
        <v>#N/A</v>
      </c>
      <c r="Z72">
        <v>1730</v>
      </c>
      <c r="AA72" t="e">
        <f t="shared" si="8"/>
        <v>#N/A</v>
      </c>
    </row>
    <row r="73" spans="1:27" x14ac:dyDescent="0.25">
      <c r="A73">
        <v>71</v>
      </c>
      <c r="B73" s="305">
        <v>4128</v>
      </c>
      <c r="C73">
        <v>25</v>
      </c>
      <c r="I73" s="110" t="e">
        <f>MATCH(B73,[1]Archimedes!$B$4:$B$103,0)</f>
        <v>#N/A</v>
      </c>
      <c r="J73" s="97" t="e">
        <f>MATCH(B73,[1]Curie!$B$4:$B$103,0)</f>
        <v>#N/A</v>
      </c>
      <c r="K73" s="97" t="e">
        <f>MATCH(B73,[1]Galileo!$B$4:$B$103,0)</f>
        <v>#N/A</v>
      </c>
      <c r="L73" s="106" t="e">
        <f>MATCH(B73,[1]Newton!$B$4:$B$103,0)</f>
        <v>#N/A</v>
      </c>
      <c r="M73">
        <f t="shared" si="5"/>
        <v>0</v>
      </c>
      <c r="O73" s="110" t="e">
        <f>MATCH(B73,'2011'!L$44:L$131,0)</f>
        <v>#N/A</v>
      </c>
      <c r="P73" s="97" t="e">
        <f>MATCH($B73,'2011'!N$44:N$131,0)</f>
        <v>#N/A</v>
      </c>
      <c r="Q73" s="97" t="e">
        <f>MATCH($B73,'2011'!P$44:P$131,0)</f>
        <v>#N/A</v>
      </c>
      <c r="R73" s="106" t="e">
        <f>MATCH($B73,'2011'!R$44:R$131,0)</f>
        <v>#N/A</v>
      </c>
      <c r="S73">
        <f t="shared" si="6"/>
        <v>0</v>
      </c>
      <c r="V73">
        <v>1771</v>
      </c>
      <c r="W73" t="e">
        <f t="shared" si="7"/>
        <v>#N/A</v>
      </c>
      <c r="Z73">
        <v>1732</v>
      </c>
      <c r="AA73" t="e">
        <f t="shared" si="8"/>
        <v>#N/A</v>
      </c>
    </row>
    <row r="74" spans="1:27" x14ac:dyDescent="0.25">
      <c r="A74">
        <v>72</v>
      </c>
      <c r="B74">
        <v>321</v>
      </c>
      <c r="C74">
        <v>24</v>
      </c>
      <c r="I74" s="110" t="e">
        <f>MATCH(B74,[1]Archimedes!$B$4:$B$103,0)</f>
        <v>#N/A</v>
      </c>
      <c r="J74" s="97" t="e">
        <f>MATCH(B74,[1]Curie!$B$4:$B$103,0)</f>
        <v>#N/A</v>
      </c>
      <c r="K74" s="97" t="e">
        <f>MATCH(B74,[1]Galileo!$B$4:$B$103,0)</f>
        <v>#N/A</v>
      </c>
      <c r="L74" s="106" t="e">
        <f>MATCH(B74,[1]Newton!$B$4:$B$103,0)</f>
        <v>#N/A</v>
      </c>
      <c r="M74">
        <f t="shared" si="5"/>
        <v>0</v>
      </c>
      <c r="O74" s="110" t="e">
        <f>MATCH(B74,'2011'!L$44:L$131,0)</f>
        <v>#N/A</v>
      </c>
      <c r="P74" s="97" t="e">
        <f>MATCH($B74,'2011'!N$44:N$131,0)</f>
        <v>#N/A</v>
      </c>
      <c r="Q74" s="97" t="e">
        <f>MATCH($B74,'2011'!P$44:P$131,0)</f>
        <v>#N/A</v>
      </c>
      <c r="R74" s="106" t="e">
        <f>MATCH($B74,'2011'!R$44:R$131,0)</f>
        <v>#N/A</v>
      </c>
      <c r="S74">
        <f t="shared" si="6"/>
        <v>0</v>
      </c>
      <c r="V74">
        <v>1801</v>
      </c>
      <c r="W74" t="e">
        <f t="shared" si="7"/>
        <v>#N/A</v>
      </c>
      <c r="Z74">
        <v>1771</v>
      </c>
      <c r="AA74" t="e">
        <f t="shared" si="8"/>
        <v>#N/A</v>
      </c>
    </row>
    <row r="75" spans="1:27" x14ac:dyDescent="0.25">
      <c r="A75">
        <v>73</v>
      </c>
      <c r="B75">
        <v>2458</v>
      </c>
      <c r="C75">
        <v>24</v>
      </c>
      <c r="I75" s="110" t="e">
        <f>MATCH(B75,[1]Archimedes!$B$4:$B$103,0)</f>
        <v>#N/A</v>
      </c>
      <c r="J75" s="97" t="e">
        <f>MATCH(B75,[1]Curie!$B$4:$B$103,0)</f>
        <v>#N/A</v>
      </c>
      <c r="K75" s="97" t="e">
        <f>MATCH(B75,[1]Galileo!$B$4:$B$103,0)</f>
        <v>#N/A</v>
      </c>
      <c r="L75" s="106" t="e">
        <f>MATCH(B75,[1]Newton!$B$4:$B$103,0)</f>
        <v>#N/A</v>
      </c>
      <c r="M75">
        <f t="shared" si="5"/>
        <v>0</v>
      </c>
      <c r="O75" s="110" t="e">
        <f>MATCH(B75,'2011'!L$44:L$131,0)</f>
        <v>#N/A</v>
      </c>
      <c r="P75" s="97" t="e">
        <f>MATCH($B75,'2011'!N$44:N$131,0)</f>
        <v>#N/A</v>
      </c>
      <c r="Q75" s="97" t="e">
        <f>MATCH($B75,'2011'!P$44:P$131,0)</f>
        <v>#N/A</v>
      </c>
      <c r="R75" s="106" t="e">
        <f>MATCH($B75,'2011'!R$44:R$131,0)</f>
        <v>#N/A</v>
      </c>
      <c r="S75">
        <f t="shared" si="6"/>
        <v>0</v>
      </c>
      <c r="V75">
        <v>1918</v>
      </c>
      <c r="W75" t="e">
        <f t="shared" si="7"/>
        <v>#N/A</v>
      </c>
      <c r="Z75">
        <v>1868</v>
      </c>
      <c r="AA75" t="e">
        <f t="shared" si="8"/>
        <v>#N/A</v>
      </c>
    </row>
    <row r="76" spans="1:27" x14ac:dyDescent="0.25">
      <c r="A76">
        <v>74</v>
      </c>
      <c r="B76">
        <v>293</v>
      </c>
      <c r="C76">
        <v>23</v>
      </c>
      <c r="D76" t="s">
        <v>362</v>
      </c>
      <c r="I76" s="110" t="e">
        <f>MATCH(B76,[1]Archimedes!$B$4:$B$103,0)</f>
        <v>#N/A</v>
      </c>
      <c r="J76" s="97">
        <f>MATCH(B76,[1]Curie!$B$4:$B$103,0)</f>
        <v>81</v>
      </c>
      <c r="K76" s="97" t="e">
        <f>MATCH(B76,[1]Galileo!$B$4:$B$103,0)</f>
        <v>#N/A</v>
      </c>
      <c r="L76" s="106" t="e">
        <f>MATCH(B76,[1]Newton!$B$4:$B$103,0)</f>
        <v>#N/A</v>
      </c>
      <c r="M76">
        <f t="shared" si="5"/>
        <v>1</v>
      </c>
      <c r="O76" s="110" t="e">
        <f>MATCH(B76,'2011'!L$44:L$131,0)</f>
        <v>#N/A</v>
      </c>
      <c r="P76" s="97" t="e">
        <f>MATCH($B76,'2011'!N$44:N$131,0)</f>
        <v>#N/A</v>
      </c>
      <c r="Q76" s="97" t="e">
        <f>MATCH($B76,'2011'!P$44:P$131,0)</f>
        <v>#N/A</v>
      </c>
      <c r="R76" s="106" t="e">
        <f>MATCH($B76,'2011'!R$44:R$131,0)</f>
        <v>#N/A</v>
      </c>
      <c r="S76">
        <f t="shared" si="6"/>
        <v>0</v>
      </c>
      <c r="V76">
        <v>1983</v>
      </c>
      <c r="W76" t="e">
        <f t="shared" si="7"/>
        <v>#N/A</v>
      </c>
      <c r="Z76">
        <v>1902</v>
      </c>
      <c r="AA76" t="e">
        <f t="shared" si="8"/>
        <v>#N/A</v>
      </c>
    </row>
    <row r="77" spans="1:27" x14ac:dyDescent="0.25">
      <c r="A77">
        <v>75</v>
      </c>
      <c r="B77">
        <v>102</v>
      </c>
      <c r="C77">
        <v>22</v>
      </c>
      <c r="I77" s="110" t="e">
        <f>MATCH(B77,[1]Archimedes!$B$4:$B$103,0)</f>
        <v>#N/A</v>
      </c>
      <c r="J77" s="97" t="e">
        <f>MATCH(B77,[1]Curie!$B$4:$B$103,0)</f>
        <v>#N/A</v>
      </c>
      <c r="K77" s="97" t="e">
        <f>MATCH(B77,[1]Galileo!$B$4:$B$103,0)</f>
        <v>#N/A</v>
      </c>
      <c r="L77" s="106" t="e">
        <f>MATCH(B77,[1]Newton!$B$4:$B$103,0)</f>
        <v>#N/A</v>
      </c>
      <c r="M77">
        <f t="shared" si="5"/>
        <v>0</v>
      </c>
      <c r="O77" s="110" t="e">
        <f>MATCH(B77,'2011'!L$44:L$131,0)</f>
        <v>#N/A</v>
      </c>
      <c r="P77" s="97" t="e">
        <f>MATCH($B77,'2011'!N$44:N$131,0)</f>
        <v>#N/A</v>
      </c>
      <c r="Q77" s="97" t="e">
        <f>MATCH($B77,'2011'!P$44:P$131,0)</f>
        <v>#N/A</v>
      </c>
      <c r="R77" s="106" t="e">
        <f>MATCH($B77,'2011'!R$44:R$131,0)</f>
        <v>#N/A</v>
      </c>
      <c r="S77">
        <f t="shared" si="6"/>
        <v>0</v>
      </c>
      <c r="V77">
        <v>1986</v>
      </c>
      <c r="W77" t="e">
        <f t="shared" si="7"/>
        <v>#N/A</v>
      </c>
      <c r="Z77">
        <v>1918</v>
      </c>
      <c r="AA77" t="e">
        <f t="shared" si="8"/>
        <v>#N/A</v>
      </c>
    </row>
    <row r="78" spans="1:27" x14ac:dyDescent="0.25">
      <c r="A78">
        <v>76</v>
      </c>
      <c r="B78">
        <v>1791</v>
      </c>
      <c r="C78">
        <v>22</v>
      </c>
      <c r="I78" s="110" t="e">
        <f>MATCH(B78,[1]Archimedes!$B$4:$B$103,0)</f>
        <v>#N/A</v>
      </c>
      <c r="J78" s="97" t="e">
        <f>MATCH(B78,[1]Curie!$B$4:$B$103,0)</f>
        <v>#N/A</v>
      </c>
      <c r="K78" s="97" t="e">
        <f>MATCH(B78,[1]Galileo!$B$4:$B$103,0)</f>
        <v>#N/A</v>
      </c>
      <c r="L78" s="106" t="e">
        <f>MATCH(B78,[1]Newton!$B$4:$B$103,0)</f>
        <v>#N/A</v>
      </c>
      <c r="M78">
        <f t="shared" si="5"/>
        <v>0</v>
      </c>
      <c r="O78" s="110" t="e">
        <f>MATCH(B78,'2011'!L$44:L$131,0)</f>
        <v>#N/A</v>
      </c>
      <c r="P78" s="97" t="e">
        <f>MATCH($B78,'2011'!N$44:N$131,0)</f>
        <v>#N/A</v>
      </c>
      <c r="Q78" s="97" t="e">
        <f>MATCH($B78,'2011'!P$44:P$131,0)</f>
        <v>#N/A</v>
      </c>
      <c r="R78" s="106" t="e">
        <f>MATCH($B78,'2011'!R$44:R$131,0)</f>
        <v>#N/A</v>
      </c>
      <c r="S78">
        <f t="shared" si="6"/>
        <v>0</v>
      </c>
      <c r="V78">
        <v>2016</v>
      </c>
      <c r="W78">
        <f t="shared" si="7"/>
        <v>8</v>
      </c>
      <c r="Z78">
        <v>1922</v>
      </c>
      <c r="AA78" t="e">
        <f t="shared" si="8"/>
        <v>#N/A</v>
      </c>
    </row>
    <row r="79" spans="1:27" x14ac:dyDescent="0.25">
      <c r="A79">
        <v>77</v>
      </c>
      <c r="B79">
        <v>3167</v>
      </c>
      <c r="C79">
        <v>22</v>
      </c>
      <c r="I79" s="110" t="e">
        <f>MATCH(B79,[1]Archimedes!$B$4:$B$103,0)</f>
        <v>#N/A</v>
      </c>
      <c r="J79" s="97" t="e">
        <f>MATCH(B79,[1]Curie!$B$4:$B$103,0)</f>
        <v>#N/A</v>
      </c>
      <c r="K79" s="97" t="e">
        <f>MATCH(B79,[1]Galileo!$B$4:$B$103,0)</f>
        <v>#N/A</v>
      </c>
      <c r="L79" s="106" t="e">
        <f>MATCH(B79,[1]Newton!$B$4:$B$103,0)</f>
        <v>#N/A</v>
      </c>
      <c r="M79">
        <f t="shared" si="5"/>
        <v>0</v>
      </c>
      <c r="O79" s="110" t="e">
        <f>MATCH(B79,'2011'!L$44:L$131,0)</f>
        <v>#N/A</v>
      </c>
      <c r="P79" s="97" t="e">
        <f>MATCH($B79,'2011'!N$44:N$131,0)</f>
        <v>#N/A</v>
      </c>
      <c r="Q79" s="97" t="e">
        <f>MATCH($B79,'2011'!P$44:P$131,0)</f>
        <v>#N/A</v>
      </c>
      <c r="R79" s="106" t="e">
        <f>MATCH($B79,'2011'!R$44:R$131,0)</f>
        <v>#N/A</v>
      </c>
      <c r="S79">
        <f t="shared" si="6"/>
        <v>0</v>
      </c>
      <c r="V79">
        <v>2046</v>
      </c>
      <c r="W79" t="e">
        <f t="shared" si="7"/>
        <v>#N/A</v>
      </c>
      <c r="Z79">
        <v>1986</v>
      </c>
      <c r="AA79" t="e">
        <f t="shared" si="8"/>
        <v>#N/A</v>
      </c>
    </row>
    <row r="80" spans="1:27" x14ac:dyDescent="0.25">
      <c r="A80">
        <v>78</v>
      </c>
      <c r="B80">
        <v>2600</v>
      </c>
      <c r="C80">
        <v>21</v>
      </c>
      <c r="I80" s="110" t="e">
        <f>MATCH(B80,[1]Archimedes!$B$4:$B$103,0)</f>
        <v>#N/A</v>
      </c>
      <c r="J80" s="97" t="e">
        <f>MATCH(B80,[1]Curie!$B$4:$B$103,0)</f>
        <v>#N/A</v>
      </c>
      <c r="K80" s="97" t="e">
        <f>MATCH(B80,[1]Galileo!$B$4:$B$103,0)</f>
        <v>#N/A</v>
      </c>
      <c r="L80" s="106" t="e">
        <f>MATCH(B80,[1]Newton!$B$4:$B$103,0)</f>
        <v>#N/A</v>
      </c>
      <c r="M80">
        <f t="shared" si="5"/>
        <v>0</v>
      </c>
      <c r="O80" s="110" t="e">
        <f>MATCH(B80,'2011'!L$44:L$131,0)</f>
        <v>#N/A</v>
      </c>
      <c r="P80" s="97" t="e">
        <f>MATCH($B80,'2011'!N$44:N$131,0)</f>
        <v>#N/A</v>
      </c>
      <c r="Q80" s="97" t="e">
        <f>MATCH($B80,'2011'!P$44:P$131,0)</f>
        <v>#N/A</v>
      </c>
      <c r="R80" s="106" t="e">
        <f>MATCH($B80,'2011'!R$44:R$131,0)</f>
        <v>#N/A</v>
      </c>
      <c r="S80">
        <f t="shared" si="6"/>
        <v>0</v>
      </c>
      <c r="V80">
        <v>2054</v>
      </c>
      <c r="W80" t="e">
        <f t="shared" si="7"/>
        <v>#N/A</v>
      </c>
      <c r="Z80">
        <v>2016</v>
      </c>
      <c r="AA80">
        <f t="shared" si="8"/>
        <v>8</v>
      </c>
    </row>
    <row r="81" spans="1:27" x14ac:dyDescent="0.25">
      <c r="A81">
        <v>79</v>
      </c>
      <c r="B81" s="305">
        <v>4285</v>
      </c>
      <c r="C81">
        <v>21</v>
      </c>
      <c r="I81" s="110" t="e">
        <f>MATCH(B81,[1]Archimedes!$B$4:$B$103,0)</f>
        <v>#N/A</v>
      </c>
      <c r="J81" s="97" t="e">
        <f>MATCH(B81,[1]Curie!$B$4:$B$103,0)</f>
        <v>#N/A</v>
      </c>
      <c r="K81" s="97" t="e">
        <f>MATCH(B81,[1]Galileo!$B$4:$B$103,0)</f>
        <v>#N/A</v>
      </c>
      <c r="L81" s="106" t="e">
        <f>MATCH(B81,[1]Newton!$B$4:$B$103,0)</f>
        <v>#N/A</v>
      </c>
      <c r="M81">
        <f t="shared" si="5"/>
        <v>0</v>
      </c>
      <c r="O81" s="110" t="e">
        <f>MATCH(B81,'2011'!L$44:L$131,0)</f>
        <v>#N/A</v>
      </c>
      <c r="P81" s="97" t="e">
        <f>MATCH($B81,'2011'!N$44:N$131,0)</f>
        <v>#N/A</v>
      </c>
      <c r="Q81" s="97" t="e">
        <f>MATCH($B81,'2011'!P$44:P$131,0)</f>
        <v>#N/A</v>
      </c>
      <c r="R81" s="106" t="e">
        <f>MATCH($B81,'2011'!R$44:R$131,0)</f>
        <v>#N/A</v>
      </c>
      <c r="S81">
        <f t="shared" si="6"/>
        <v>0</v>
      </c>
      <c r="V81">
        <v>2056</v>
      </c>
      <c r="W81" t="e">
        <f t="shared" si="7"/>
        <v>#N/A</v>
      </c>
      <c r="Z81">
        <v>2041</v>
      </c>
      <c r="AA81" t="e">
        <f t="shared" si="8"/>
        <v>#N/A</v>
      </c>
    </row>
    <row r="82" spans="1:27" x14ac:dyDescent="0.25">
      <c r="A82">
        <v>80</v>
      </c>
      <c r="B82" s="1">
        <v>3340</v>
      </c>
      <c r="C82">
        <v>20</v>
      </c>
      <c r="I82" s="110" t="e">
        <f>MATCH(B82,[1]Archimedes!$B$4:$B$103,0)</f>
        <v>#N/A</v>
      </c>
      <c r="J82" s="97" t="e">
        <f>MATCH(B82,[1]Curie!$B$4:$B$103,0)</f>
        <v>#N/A</v>
      </c>
      <c r="K82" s="97" t="e">
        <f>MATCH(B82,[1]Galileo!$B$4:$B$103,0)</f>
        <v>#N/A</v>
      </c>
      <c r="L82" s="106" t="e">
        <f>MATCH(B82,[1]Newton!$B$4:$B$103,0)</f>
        <v>#N/A</v>
      </c>
      <c r="M82">
        <f t="shared" si="5"/>
        <v>0</v>
      </c>
      <c r="O82" s="110" t="e">
        <f>MATCH(B82,'2011'!L$44:L$131,0)</f>
        <v>#N/A</v>
      </c>
      <c r="P82" s="97" t="e">
        <f>MATCH($B82,'2011'!N$44:N$131,0)</f>
        <v>#N/A</v>
      </c>
      <c r="Q82" s="97" t="e">
        <f>MATCH($B82,'2011'!P$44:P$131,0)</f>
        <v>#N/A</v>
      </c>
      <c r="R82" s="106" t="e">
        <f>MATCH($B82,'2011'!R$44:R$131,0)</f>
        <v>#N/A</v>
      </c>
      <c r="S82">
        <f t="shared" si="6"/>
        <v>0</v>
      </c>
      <c r="V82">
        <v>2122</v>
      </c>
      <c r="W82" t="e">
        <f t="shared" si="7"/>
        <v>#N/A</v>
      </c>
      <c r="Z82">
        <v>2056</v>
      </c>
      <c r="AA82" t="e">
        <f t="shared" si="8"/>
        <v>#N/A</v>
      </c>
    </row>
    <row r="83" spans="1:27" x14ac:dyDescent="0.25">
      <c r="A83">
        <v>81</v>
      </c>
      <c r="B83" s="305">
        <v>4347</v>
      </c>
      <c r="C83">
        <v>19</v>
      </c>
      <c r="I83" s="110" t="e">
        <f>MATCH(B83,[1]Archimedes!$B$4:$B$103,0)</f>
        <v>#N/A</v>
      </c>
      <c r="J83" s="97" t="e">
        <f>MATCH(B83,[1]Curie!$B$4:$B$103,0)</f>
        <v>#N/A</v>
      </c>
      <c r="K83" s="97" t="e">
        <f>MATCH(B83,[1]Galileo!$B$4:$B$103,0)</f>
        <v>#N/A</v>
      </c>
      <c r="L83" s="106" t="e">
        <f>MATCH(B83,[1]Newton!$B$4:$B$103,0)</f>
        <v>#N/A</v>
      </c>
      <c r="M83">
        <f t="shared" si="5"/>
        <v>0</v>
      </c>
      <c r="O83" s="110" t="e">
        <f>MATCH(B83,'2011'!L$44:L$131,0)</f>
        <v>#N/A</v>
      </c>
      <c r="P83" s="97" t="e">
        <f>MATCH($B83,'2011'!N$44:N$131,0)</f>
        <v>#N/A</v>
      </c>
      <c r="Q83" s="97" t="e">
        <f>MATCH($B83,'2011'!P$44:P$131,0)</f>
        <v>#N/A</v>
      </c>
      <c r="R83" s="106" t="e">
        <f>MATCH($B83,'2011'!R$44:R$131,0)</f>
        <v>#N/A</v>
      </c>
      <c r="S83">
        <f t="shared" si="6"/>
        <v>0</v>
      </c>
      <c r="V83">
        <v>2137</v>
      </c>
      <c r="W83" t="e">
        <f t="shared" si="7"/>
        <v>#N/A</v>
      </c>
      <c r="Z83">
        <v>2122</v>
      </c>
      <c r="AA83" t="e">
        <f t="shared" si="8"/>
        <v>#N/A</v>
      </c>
    </row>
    <row r="84" spans="1:27" x14ac:dyDescent="0.25">
      <c r="A84">
        <v>82</v>
      </c>
      <c r="B84">
        <v>613</v>
      </c>
      <c r="C84">
        <v>19</v>
      </c>
      <c r="I84" s="110" t="e">
        <f>MATCH(B84,[1]Archimedes!$B$4:$B$103,0)</f>
        <v>#N/A</v>
      </c>
      <c r="J84" s="97" t="e">
        <f>MATCH(B84,[1]Curie!$B$4:$B$103,0)</f>
        <v>#N/A</v>
      </c>
      <c r="K84" s="97" t="e">
        <f>MATCH(B84,[1]Galileo!$B$4:$B$103,0)</f>
        <v>#N/A</v>
      </c>
      <c r="L84" s="106" t="e">
        <f>MATCH(B84,[1]Newton!$B$4:$B$103,0)</f>
        <v>#N/A</v>
      </c>
      <c r="M84">
        <f t="shared" si="5"/>
        <v>0</v>
      </c>
      <c r="O84" s="110" t="e">
        <f>MATCH(B84,'2011'!L$44:L$131,0)</f>
        <v>#N/A</v>
      </c>
      <c r="P84" s="97" t="e">
        <f>MATCH($B84,'2011'!N$44:N$131,0)</f>
        <v>#N/A</v>
      </c>
      <c r="Q84" s="97" t="e">
        <f>MATCH($B84,'2011'!P$44:P$131,0)</f>
        <v>#N/A</v>
      </c>
      <c r="R84" s="106" t="e">
        <f>MATCH($B84,'2011'!R$44:R$131,0)</f>
        <v>#N/A</v>
      </c>
      <c r="S84">
        <f t="shared" si="6"/>
        <v>0</v>
      </c>
      <c r="V84">
        <v>2169</v>
      </c>
      <c r="W84" t="e">
        <f t="shared" si="7"/>
        <v>#N/A</v>
      </c>
      <c r="Z84">
        <v>2130</v>
      </c>
      <c r="AA84" t="e">
        <f t="shared" si="8"/>
        <v>#N/A</v>
      </c>
    </row>
    <row r="85" spans="1:27" x14ac:dyDescent="0.25">
      <c r="A85">
        <v>83</v>
      </c>
      <c r="B85">
        <v>3151</v>
      </c>
      <c r="C85">
        <v>18</v>
      </c>
      <c r="I85" s="110" t="e">
        <f>MATCH(B85,[1]Archimedes!$B$4:$B$103,0)</f>
        <v>#N/A</v>
      </c>
      <c r="J85" s="97" t="e">
        <f>MATCH(B85,[1]Curie!$B$4:$B$103,0)</f>
        <v>#N/A</v>
      </c>
      <c r="K85" s="97" t="e">
        <f>MATCH(B85,[1]Galileo!$B$4:$B$103,0)</f>
        <v>#N/A</v>
      </c>
      <c r="L85" s="106" t="e">
        <f>MATCH(B85,[1]Newton!$B$4:$B$103,0)</f>
        <v>#N/A</v>
      </c>
      <c r="M85">
        <f t="shared" si="5"/>
        <v>0</v>
      </c>
      <c r="O85" s="110" t="e">
        <f>MATCH(B85,'2011'!L$44:L$131,0)</f>
        <v>#N/A</v>
      </c>
      <c r="P85" s="97" t="e">
        <f>MATCH($B85,'2011'!N$44:N$131,0)</f>
        <v>#N/A</v>
      </c>
      <c r="Q85" s="97" t="e">
        <f>MATCH($B85,'2011'!P$44:P$131,0)</f>
        <v>#N/A</v>
      </c>
      <c r="R85" s="106" t="e">
        <f>MATCH($B85,'2011'!R$44:R$131,0)</f>
        <v>#N/A</v>
      </c>
      <c r="S85">
        <f t="shared" si="6"/>
        <v>0</v>
      </c>
      <c r="V85">
        <v>2337</v>
      </c>
      <c r="W85" t="e">
        <f t="shared" si="7"/>
        <v>#N/A</v>
      </c>
      <c r="Z85">
        <v>2137</v>
      </c>
      <c r="AA85" t="e">
        <f t="shared" si="8"/>
        <v>#N/A</v>
      </c>
    </row>
    <row r="86" spans="1:27" x14ac:dyDescent="0.25">
      <c r="A86">
        <v>84</v>
      </c>
      <c r="B86" s="305">
        <v>4361</v>
      </c>
      <c r="C86">
        <v>18</v>
      </c>
      <c r="I86" s="110" t="e">
        <f>MATCH(B86,[1]Archimedes!$B$4:$B$103,0)</f>
        <v>#N/A</v>
      </c>
      <c r="J86" s="97" t="e">
        <f>MATCH(B86,[1]Curie!$B$4:$B$103,0)</f>
        <v>#N/A</v>
      </c>
      <c r="K86" s="97" t="e">
        <f>MATCH(B86,[1]Galileo!$B$4:$B$103,0)</f>
        <v>#N/A</v>
      </c>
      <c r="L86" s="106" t="e">
        <f>MATCH(B86,[1]Newton!$B$4:$B$103,0)</f>
        <v>#N/A</v>
      </c>
      <c r="M86">
        <f t="shared" si="5"/>
        <v>0</v>
      </c>
      <c r="O86" s="110" t="e">
        <f>MATCH(B86,'2011'!L$44:L$131,0)</f>
        <v>#N/A</v>
      </c>
      <c r="P86" s="97" t="e">
        <f>MATCH($B86,'2011'!N$44:N$131,0)</f>
        <v>#N/A</v>
      </c>
      <c r="Q86" s="97" t="e">
        <f>MATCH($B86,'2011'!P$44:P$131,0)</f>
        <v>#N/A</v>
      </c>
      <c r="R86" s="106" t="e">
        <f>MATCH($B86,'2011'!R$44:R$131,0)</f>
        <v>#N/A</v>
      </c>
      <c r="S86">
        <f t="shared" si="6"/>
        <v>0</v>
      </c>
      <c r="V86">
        <v>2363</v>
      </c>
      <c r="W86" t="e">
        <f t="shared" si="7"/>
        <v>#N/A</v>
      </c>
      <c r="Z86">
        <v>2337</v>
      </c>
      <c r="AA86" t="e">
        <f t="shared" si="8"/>
        <v>#N/A</v>
      </c>
    </row>
    <row r="87" spans="1:27" x14ac:dyDescent="0.25">
      <c r="A87">
        <v>85</v>
      </c>
      <c r="B87">
        <v>1807</v>
      </c>
      <c r="C87">
        <v>17</v>
      </c>
      <c r="I87" s="110" t="e">
        <f>MATCH(B87,[1]Archimedes!$B$4:$B$103,0)</f>
        <v>#N/A</v>
      </c>
      <c r="J87" s="97" t="e">
        <f>MATCH(B87,[1]Curie!$B$4:$B$103,0)</f>
        <v>#N/A</v>
      </c>
      <c r="K87" s="97" t="e">
        <f>MATCH(B87,[1]Galileo!$B$4:$B$103,0)</f>
        <v>#N/A</v>
      </c>
      <c r="L87" s="106" t="e">
        <f>MATCH(B87,[1]Newton!$B$4:$B$103,0)</f>
        <v>#N/A</v>
      </c>
      <c r="M87">
        <f t="shared" si="5"/>
        <v>0</v>
      </c>
      <c r="O87" s="110" t="e">
        <f>MATCH(B87,'2011'!L$44:L$131,0)</f>
        <v>#N/A</v>
      </c>
      <c r="P87" s="97" t="e">
        <f>MATCH($B87,'2011'!N$44:N$131,0)</f>
        <v>#N/A</v>
      </c>
      <c r="Q87" s="97" t="e">
        <f>MATCH($B87,'2011'!P$44:P$131,0)</f>
        <v>#N/A</v>
      </c>
      <c r="R87" s="106" t="e">
        <f>MATCH($B87,'2011'!R$44:R$131,0)</f>
        <v>#N/A</v>
      </c>
      <c r="S87">
        <f t="shared" si="6"/>
        <v>0</v>
      </c>
      <c r="V87">
        <v>2415</v>
      </c>
      <c r="W87" t="e">
        <f t="shared" si="7"/>
        <v>#N/A</v>
      </c>
      <c r="Z87">
        <v>2429</v>
      </c>
      <c r="AA87" t="e">
        <f t="shared" si="8"/>
        <v>#N/A</v>
      </c>
    </row>
    <row r="88" spans="1:27" x14ac:dyDescent="0.25">
      <c r="A88">
        <v>86</v>
      </c>
      <c r="B88">
        <v>1881</v>
      </c>
      <c r="C88">
        <v>17</v>
      </c>
      <c r="I88" s="110" t="e">
        <f>MATCH(B88,[1]Archimedes!$B$4:$B$103,0)</f>
        <v>#N/A</v>
      </c>
      <c r="J88" s="97" t="e">
        <f>MATCH(B88,[1]Curie!$B$4:$B$103,0)</f>
        <v>#N/A</v>
      </c>
      <c r="K88" s="97" t="e">
        <f>MATCH(B88,[1]Galileo!$B$4:$B$103,0)</f>
        <v>#N/A</v>
      </c>
      <c r="L88" s="106" t="e">
        <f>MATCH(B88,[1]Newton!$B$4:$B$103,0)</f>
        <v>#N/A</v>
      </c>
      <c r="M88">
        <f t="shared" si="5"/>
        <v>0</v>
      </c>
      <c r="O88" s="110" t="e">
        <f>MATCH(B88,'2011'!L$44:L$131,0)</f>
        <v>#N/A</v>
      </c>
      <c r="P88" s="97" t="e">
        <f>MATCH($B88,'2011'!N$44:N$131,0)</f>
        <v>#N/A</v>
      </c>
      <c r="Q88" s="97" t="e">
        <f>MATCH($B88,'2011'!P$44:P$131,0)</f>
        <v>#N/A</v>
      </c>
      <c r="R88" s="106" t="e">
        <f>MATCH($B88,'2011'!R$44:R$131,0)</f>
        <v>#N/A</v>
      </c>
      <c r="S88">
        <f t="shared" si="6"/>
        <v>0</v>
      </c>
      <c r="V88">
        <v>2481</v>
      </c>
      <c r="W88" t="e">
        <f t="shared" si="7"/>
        <v>#N/A</v>
      </c>
      <c r="Z88">
        <v>2612</v>
      </c>
      <c r="AA88" t="e">
        <f t="shared" si="8"/>
        <v>#N/A</v>
      </c>
    </row>
    <row r="89" spans="1:27" x14ac:dyDescent="0.25">
      <c r="A89">
        <v>87</v>
      </c>
      <c r="B89">
        <v>1989</v>
      </c>
      <c r="C89">
        <v>17</v>
      </c>
      <c r="I89" s="110" t="e">
        <f>MATCH(B89,[1]Archimedes!$B$4:$B$103,0)</f>
        <v>#N/A</v>
      </c>
      <c r="J89" s="97" t="e">
        <f>MATCH(B89,[1]Curie!$B$4:$B$103,0)</f>
        <v>#N/A</v>
      </c>
      <c r="K89" s="97" t="e">
        <f>MATCH(B89,[1]Galileo!$B$4:$B$103,0)</f>
        <v>#N/A</v>
      </c>
      <c r="L89" s="106" t="e">
        <f>MATCH(B89,[1]Newton!$B$4:$B$103,0)</f>
        <v>#N/A</v>
      </c>
      <c r="M89">
        <f t="shared" si="5"/>
        <v>0</v>
      </c>
      <c r="O89" s="110" t="e">
        <f>MATCH(B89,'2011'!L$44:L$131,0)</f>
        <v>#N/A</v>
      </c>
      <c r="P89" s="97" t="e">
        <f>MATCH($B89,'2011'!N$44:N$131,0)</f>
        <v>#N/A</v>
      </c>
      <c r="Q89" s="97" t="e">
        <f>MATCH($B89,'2011'!P$44:P$131,0)</f>
        <v>#N/A</v>
      </c>
      <c r="R89" s="106" t="e">
        <f>MATCH($B89,'2011'!R$44:R$131,0)</f>
        <v>#N/A</v>
      </c>
      <c r="S89">
        <f t="shared" si="6"/>
        <v>0</v>
      </c>
      <c r="V89">
        <v>2512</v>
      </c>
      <c r="W89" t="e">
        <f t="shared" si="7"/>
        <v>#N/A</v>
      </c>
      <c r="Z89">
        <v>2619</v>
      </c>
      <c r="AA89" t="e">
        <f t="shared" si="8"/>
        <v>#N/A</v>
      </c>
    </row>
    <row r="90" spans="1:27" x14ac:dyDescent="0.25">
      <c r="A90">
        <v>88</v>
      </c>
      <c r="B90">
        <v>3123</v>
      </c>
      <c r="C90">
        <v>17</v>
      </c>
      <c r="I90" s="110" t="e">
        <f>MATCH(B90,[1]Archimedes!$B$4:$B$103,0)</f>
        <v>#N/A</v>
      </c>
      <c r="J90" s="97" t="e">
        <f>MATCH(B90,[1]Curie!$B$4:$B$103,0)</f>
        <v>#N/A</v>
      </c>
      <c r="K90" s="97" t="e">
        <f>MATCH(B90,[1]Galileo!$B$4:$B$103,0)</f>
        <v>#N/A</v>
      </c>
      <c r="L90" s="106" t="e">
        <f>MATCH(B90,[1]Newton!$B$4:$B$103,0)</f>
        <v>#N/A</v>
      </c>
      <c r="M90">
        <f t="shared" si="5"/>
        <v>0</v>
      </c>
      <c r="O90" s="110" t="e">
        <f>MATCH(B90,'2011'!L$44:L$131,0)</f>
        <v>#N/A</v>
      </c>
      <c r="P90" s="97" t="e">
        <f>MATCH($B90,'2011'!N$44:N$131,0)</f>
        <v>#N/A</v>
      </c>
      <c r="Q90" s="97" t="e">
        <f>MATCH($B90,'2011'!P$44:P$131,0)</f>
        <v>#N/A</v>
      </c>
      <c r="R90" s="106" t="e">
        <f>MATCH($B90,'2011'!R$44:R$131,0)</f>
        <v>#N/A</v>
      </c>
      <c r="S90">
        <f t="shared" si="6"/>
        <v>0</v>
      </c>
      <c r="V90">
        <v>2751</v>
      </c>
      <c r="W90" t="e">
        <f t="shared" si="7"/>
        <v>#N/A</v>
      </c>
      <c r="Z90">
        <v>2630</v>
      </c>
      <c r="AA90" t="e">
        <f t="shared" si="8"/>
        <v>#N/A</v>
      </c>
    </row>
    <row r="91" spans="1:27" x14ac:dyDescent="0.25">
      <c r="A91">
        <v>89</v>
      </c>
      <c r="B91">
        <v>1495</v>
      </c>
      <c r="C91">
        <v>16</v>
      </c>
      <c r="I91" s="110" t="e">
        <f>MATCH(B91,[1]Archimedes!$B$4:$B$103,0)</f>
        <v>#N/A</v>
      </c>
      <c r="J91" s="97" t="e">
        <f>MATCH(B91,[1]Curie!$B$4:$B$103,0)</f>
        <v>#N/A</v>
      </c>
      <c r="K91" s="97" t="e">
        <f>MATCH(B91,[1]Galileo!$B$4:$B$103,0)</f>
        <v>#N/A</v>
      </c>
      <c r="L91" s="106" t="e">
        <f>MATCH(B91,[1]Newton!$B$4:$B$103,0)</f>
        <v>#N/A</v>
      </c>
      <c r="M91">
        <f t="shared" si="5"/>
        <v>0</v>
      </c>
      <c r="O91" s="110" t="e">
        <f>MATCH(B91,'2011'!L$44:L$131,0)</f>
        <v>#N/A</v>
      </c>
      <c r="P91" s="97" t="e">
        <f>MATCH($B91,'2011'!N$44:N$131,0)</f>
        <v>#N/A</v>
      </c>
      <c r="Q91" s="97" t="e">
        <f>MATCH($B91,'2011'!P$44:P$131,0)</f>
        <v>#N/A</v>
      </c>
      <c r="R91" s="106" t="e">
        <f>MATCH($B91,'2011'!R$44:R$131,0)</f>
        <v>#N/A</v>
      </c>
      <c r="S91">
        <f t="shared" si="6"/>
        <v>0</v>
      </c>
      <c r="V91">
        <v>2826</v>
      </c>
      <c r="W91" t="e">
        <f t="shared" si="7"/>
        <v>#N/A</v>
      </c>
      <c r="Z91">
        <v>2757</v>
      </c>
      <c r="AA91" t="e">
        <f t="shared" si="8"/>
        <v>#N/A</v>
      </c>
    </row>
    <row r="92" spans="1:27" x14ac:dyDescent="0.25">
      <c r="A92">
        <v>90</v>
      </c>
      <c r="B92">
        <v>2495</v>
      </c>
      <c r="C92">
        <v>16</v>
      </c>
      <c r="I92" s="110" t="e">
        <f>MATCH(B92,[1]Archimedes!$B$4:$B$103,0)</f>
        <v>#N/A</v>
      </c>
      <c r="J92" s="97" t="e">
        <f>MATCH(B92,[1]Curie!$B$4:$B$103,0)</f>
        <v>#N/A</v>
      </c>
      <c r="K92" s="97" t="e">
        <f>MATCH(B92,[1]Galileo!$B$4:$B$103,0)</f>
        <v>#N/A</v>
      </c>
      <c r="L92" s="106" t="e">
        <f>MATCH(B92,[1]Newton!$B$4:$B$103,0)</f>
        <v>#N/A</v>
      </c>
      <c r="M92">
        <f t="shared" si="5"/>
        <v>0</v>
      </c>
      <c r="O92" s="110" t="e">
        <f>MATCH(B92,'2011'!L$44:L$131,0)</f>
        <v>#N/A</v>
      </c>
      <c r="P92" s="97" t="e">
        <f>MATCH($B92,'2011'!N$44:N$131,0)</f>
        <v>#N/A</v>
      </c>
      <c r="Q92" s="97" t="e">
        <f>MATCH($B92,'2011'!P$44:P$131,0)</f>
        <v>#N/A</v>
      </c>
      <c r="R92" s="106" t="e">
        <f>MATCH($B92,'2011'!R$44:R$131,0)</f>
        <v>#N/A</v>
      </c>
      <c r="S92">
        <f t="shared" si="6"/>
        <v>0</v>
      </c>
      <c r="V92">
        <v>2996</v>
      </c>
      <c r="W92" t="e">
        <f t="shared" si="7"/>
        <v>#N/A</v>
      </c>
      <c r="Z92">
        <v>2775</v>
      </c>
      <c r="AA92" t="e">
        <f t="shared" si="8"/>
        <v>#N/A</v>
      </c>
    </row>
    <row r="93" spans="1:27" x14ac:dyDescent="0.25">
      <c r="A93">
        <v>91</v>
      </c>
      <c r="B93" s="328">
        <v>3607</v>
      </c>
      <c r="C93">
        <v>16</v>
      </c>
      <c r="I93" s="110" t="e">
        <f>MATCH(B93,[1]Archimedes!$B$4:$B$103,0)</f>
        <v>#N/A</v>
      </c>
      <c r="J93" s="97" t="e">
        <f>MATCH(B93,[1]Curie!$B$4:$B$103,0)</f>
        <v>#N/A</v>
      </c>
      <c r="K93" s="97" t="e">
        <f>MATCH(B93,[1]Galileo!$B$4:$B$103,0)</f>
        <v>#N/A</v>
      </c>
      <c r="L93" s="106" t="e">
        <f>MATCH(B93,[1]Newton!$B$4:$B$103,0)</f>
        <v>#N/A</v>
      </c>
      <c r="M93">
        <f t="shared" si="5"/>
        <v>0</v>
      </c>
      <c r="O93" s="110" t="e">
        <f>MATCH(B93,'2011'!L$44:L$131,0)</f>
        <v>#N/A</v>
      </c>
      <c r="P93" s="97" t="e">
        <f>MATCH($B93,'2011'!N$44:N$131,0)</f>
        <v>#N/A</v>
      </c>
      <c r="Q93" s="97" t="e">
        <f>MATCH($B93,'2011'!P$44:P$131,0)</f>
        <v>#N/A</v>
      </c>
      <c r="R93" s="106" t="e">
        <f>MATCH($B93,'2011'!R$44:R$131,0)</f>
        <v>#N/A</v>
      </c>
      <c r="S93">
        <f t="shared" si="6"/>
        <v>0</v>
      </c>
      <c r="V93">
        <v>3098</v>
      </c>
      <c r="W93" t="e">
        <f t="shared" si="7"/>
        <v>#N/A</v>
      </c>
      <c r="Z93">
        <v>2854</v>
      </c>
      <c r="AA93" t="e">
        <f t="shared" si="8"/>
        <v>#N/A</v>
      </c>
    </row>
    <row r="94" spans="1:27" x14ac:dyDescent="0.25">
      <c r="A94">
        <v>92</v>
      </c>
      <c r="B94" s="305">
        <v>4035</v>
      </c>
      <c r="C94">
        <v>16</v>
      </c>
      <c r="I94" s="110" t="e">
        <f>MATCH(B94,[1]Archimedes!$B$4:$B$103,0)</f>
        <v>#N/A</v>
      </c>
      <c r="J94" s="97" t="e">
        <f>MATCH(B94,[1]Curie!$B$4:$B$103,0)</f>
        <v>#N/A</v>
      </c>
      <c r="K94" s="97" t="e">
        <f>MATCH(B94,[1]Galileo!$B$4:$B$103,0)</f>
        <v>#N/A</v>
      </c>
      <c r="L94" s="106" t="e">
        <f>MATCH(B94,[1]Newton!$B$4:$B$103,0)</f>
        <v>#N/A</v>
      </c>
      <c r="M94">
        <f t="shared" si="5"/>
        <v>0</v>
      </c>
      <c r="O94" s="110" t="e">
        <f>MATCH(B94,'2011'!L$44:L$131,0)</f>
        <v>#N/A</v>
      </c>
      <c r="P94" s="97" t="e">
        <f>MATCH($B94,'2011'!N$44:N$131,0)</f>
        <v>#N/A</v>
      </c>
      <c r="Q94" s="97" t="e">
        <f>MATCH($B94,'2011'!P$44:P$131,0)</f>
        <v>#N/A</v>
      </c>
      <c r="R94" s="106" t="e">
        <f>MATCH($B94,'2011'!R$44:R$131,0)</f>
        <v>#N/A</v>
      </c>
      <c r="S94">
        <f t="shared" si="6"/>
        <v>0</v>
      </c>
      <c r="V94">
        <v>3138</v>
      </c>
      <c r="W94" t="e">
        <f t="shared" si="7"/>
        <v>#N/A</v>
      </c>
      <c r="Z94">
        <v>3138</v>
      </c>
      <c r="AA94" t="e">
        <f t="shared" si="8"/>
        <v>#N/A</v>
      </c>
    </row>
    <row r="95" spans="1:27" x14ac:dyDescent="0.25">
      <c r="A95">
        <v>93</v>
      </c>
      <c r="B95">
        <v>2554</v>
      </c>
      <c r="C95">
        <v>14</v>
      </c>
      <c r="I95" s="110" t="e">
        <f>MATCH(B95,[1]Archimedes!$B$4:$B$103,0)</f>
        <v>#N/A</v>
      </c>
      <c r="J95" s="97" t="e">
        <f>MATCH(B95,[1]Curie!$B$4:$B$103,0)</f>
        <v>#N/A</v>
      </c>
      <c r="K95" s="97" t="e">
        <f>MATCH(B95,[1]Galileo!$B$4:$B$103,0)</f>
        <v>#N/A</v>
      </c>
      <c r="L95" s="106" t="e">
        <f>MATCH(B95,[1]Newton!$B$4:$B$103,0)</f>
        <v>#N/A</v>
      </c>
      <c r="M95">
        <f t="shared" si="5"/>
        <v>0</v>
      </c>
      <c r="O95" s="110" t="e">
        <f>MATCH(B95,'2011'!L$44:L$131,0)</f>
        <v>#N/A</v>
      </c>
      <c r="P95" s="97" t="e">
        <f>MATCH($B95,'2011'!N$44:N$131,0)</f>
        <v>#N/A</v>
      </c>
      <c r="Q95" s="97" t="e">
        <f>MATCH($B95,'2011'!P$44:P$131,0)</f>
        <v>#N/A</v>
      </c>
      <c r="R95" s="106" t="e">
        <f>MATCH($B95,'2011'!R$44:R$131,0)</f>
        <v>#N/A</v>
      </c>
      <c r="S95">
        <f t="shared" si="6"/>
        <v>0</v>
      </c>
      <c r="V95">
        <v>3456</v>
      </c>
      <c r="W95" t="e">
        <f t="shared" si="7"/>
        <v>#N/A</v>
      </c>
      <c r="Z95">
        <v>3234</v>
      </c>
      <c r="AA95" t="e">
        <f t="shared" si="8"/>
        <v>#N/A</v>
      </c>
    </row>
    <row r="96" spans="1:27" x14ac:dyDescent="0.25">
      <c r="A96">
        <v>94</v>
      </c>
      <c r="B96">
        <v>752</v>
      </c>
      <c r="C96">
        <v>13</v>
      </c>
      <c r="I96" s="110" t="e">
        <f>MATCH(B96,[1]Archimedes!$B$4:$B$103,0)</f>
        <v>#N/A</v>
      </c>
      <c r="J96" s="97" t="e">
        <f>MATCH(B96,[1]Curie!$B$4:$B$103,0)</f>
        <v>#N/A</v>
      </c>
      <c r="K96" s="97" t="e">
        <f>MATCH(B96,[1]Galileo!$B$4:$B$103,0)</f>
        <v>#N/A</v>
      </c>
      <c r="L96" s="106" t="e">
        <f>MATCH(B96,[1]Newton!$B$4:$B$103,0)</f>
        <v>#N/A</v>
      </c>
      <c r="M96">
        <f t="shared" si="5"/>
        <v>0</v>
      </c>
      <c r="O96" s="110" t="e">
        <f>MATCH(B96,'2011'!L$44:L$131,0)</f>
        <v>#N/A</v>
      </c>
      <c r="P96" s="97" t="e">
        <f>MATCH($B96,'2011'!N$44:N$131,0)</f>
        <v>#N/A</v>
      </c>
      <c r="Q96" s="97" t="e">
        <f>MATCH($B96,'2011'!P$44:P$131,0)</f>
        <v>#N/A</v>
      </c>
      <c r="R96" s="106" t="e">
        <f>MATCH($B96,'2011'!R$44:R$131,0)</f>
        <v>#N/A</v>
      </c>
      <c r="S96">
        <f t="shared" si="6"/>
        <v>0</v>
      </c>
      <c r="V96">
        <v>3494</v>
      </c>
      <c r="W96" t="e">
        <f t="shared" si="7"/>
        <v>#N/A</v>
      </c>
      <c r="Z96">
        <v>3256</v>
      </c>
      <c r="AA96" t="e">
        <f t="shared" si="8"/>
        <v>#N/A</v>
      </c>
    </row>
    <row r="97" spans="1:27" x14ac:dyDescent="0.25">
      <c r="A97">
        <v>95</v>
      </c>
      <c r="B97">
        <v>136</v>
      </c>
      <c r="C97">
        <v>12</v>
      </c>
      <c r="I97" s="110" t="e">
        <f>MATCH(B97,[1]Archimedes!$B$4:$B$103,0)</f>
        <v>#N/A</v>
      </c>
      <c r="J97" s="97" t="e">
        <f>MATCH(B97,[1]Curie!$B$4:$B$103,0)</f>
        <v>#N/A</v>
      </c>
      <c r="K97" s="97" t="e">
        <f>MATCH(B97,[1]Galileo!$B$4:$B$103,0)</f>
        <v>#N/A</v>
      </c>
      <c r="L97" s="106" t="e">
        <f>MATCH(B97,[1]Newton!$B$4:$B$103,0)</f>
        <v>#N/A</v>
      </c>
      <c r="M97">
        <f t="shared" si="5"/>
        <v>0</v>
      </c>
      <c r="O97" s="110" t="e">
        <f>MATCH(B97,'2011'!L$44:L$131,0)</f>
        <v>#N/A</v>
      </c>
      <c r="P97" s="97" t="e">
        <f>MATCH($B97,'2011'!N$44:N$131,0)</f>
        <v>#N/A</v>
      </c>
      <c r="Q97" s="97" t="e">
        <f>MATCH($B97,'2011'!P$44:P$131,0)</f>
        <v>#N/A</v>
      </c>
      <c r="R97" s="106" t="e">
        <f>MATCH($B97,'2011'!R$44:R$131,0)</f>
        <v>#N/A</v>
      </c>
      <c r="S97">
        <f t="shared" si="6"/>
        <v>0</v>
      </c>
      <c r="V97">
        <v>3539</v>
      </c>
      <c r="W97" t="e">
        <f t="shared" si="7"/>
        <v>#N/A</v>
      </c>
      <c r="Z97">
        <v>3280</v>
      </c>
      <c r="AA97" t="e">
        <f t="shared" si="8"/>
        <v>#N/A</v>
      </c>
    </row>
    <row r="98" spans="1:27" x14ac:dyDescent="0.25">
      <c r="A98">
        <v>96</v>
      </c>
      <c r="B98" s="305">
        <v>4281</v>
      </c>
      <c r="C98">
        <v>11</v>
      </c>
      <c r="I98" s="110" t="e">
        <f>MATCH(B98,[1]Archimedes!$B$4:$B$103,0)</f>
        <v>#N/A</v>
      </c>
      <c r="J98" s="97" t="e">
        <f>MATCH(B98,[1]Curie!$B$4:$B$103,0)</f>
        <v>#N/A</v>
      </c>
      <c r="K98" s="97" t="e">
        <f>MATCH(B98,[1]Galileo!$B$4:$B$103,0)</f>
        <v>#N/A</v>
      </c>
      <c r="L98" s="106" t="e">
        <f>MATCH(B98,[1]Newton!$B$4:$B$103,0)</f>
        <v>#N/A</v>
      </c>
      <c r="M98">
        <f t="shared" si="5"/>
        <v>0</v>
      </c>
      <c r="O98" s="110" t="e">
        <f>MATCH(B98,'2011'!L$44:L$131,0)</f>
        <v>#N/A</v>
      </c>
      <c r="P98" s="97" t="e">
        <f>MATCH($B98,'2011'!N$44:N$131,0)</f>
        <v>#N/A</v>
      </c>
      <c r="Q98" s="97" t="e">
        <f>MATCH($B98,'2011'!P$44:P$131,0)</f>
        <v>#N/A</v>
      </c>
      <c r="R98" s="106" t="e">
        <f>MATCH($B98,'2011'!R$44:R$131,0)</f>
        <v>#N/A</v>
      </c>
      <c r="S98">
        <f t="shared" si="6"/>
        <v>0</v>
      </c>
      <c r="V98">
        <v>3747</v>
      </c>
      <c r="W98" t="e">
        <f t="shared" si="7"/>
        <v>#N/A</v>
      </c>
      <c r="Z98">
        <v>3357</v>
      </c>
      <c r="AA98" t="e">
        <f t="shared" si="8"/>
        <v>#N/A</v>
      </c>
    </row>
    <row r="99" spans="1:27" x14ac:dyDescent="0.25">
      <c r="A99">
        <v>97</v>
      </c>
      <c r="B99">
        <v>304</v>
      </c>
      <c r="C99">
        <v>10</v>
      </c>
      <c r="I99" s="110" t="e">
        <f>MATCH(B99,[1]Archimedes!$B$4:$B$103,0)</f>
        <v>#N/A</v>
      </c>
      <c r="J99" s="97" t="e">
        <f>MATCH(B99,[1]Curie!$B$4:$B$103,0)</f>
        <v>#N/A</v>
      </c>
      <c r="K99" s="97" t="e">
        <f>MATCH(B99,[1]Galileo!$B$4:$B$103,0)</f>
        <v>#N/A</v>
      </c>
      <c r="L99" s="106" t="e">
        <f>MATCH(B99,[1]Newton!$B$4:$B$103,0)</f>
        <v>#N/A</v>
      </c>
      <c r="M99">
        <f t="shared" si="5"/>
        <v>0</v>
      </c>
      <c r="O99" s="110" t="e">
        <f>MATCH(B99,'2011'!L$44:L$131,0)</f>
        <v>#N/A</v>
      </c>
      <c r="P99" s="97" t="e">
        <f>MATCH($B99,'2011'!N$44:N$131,0)</f>
        <v>#N/A</v>
      </c>
      <c r="Q99" s="97" t="e">
        <f>MATCH($B99,'2011'!P$44:P$131,0)</f>
        <v>#N/A</v>
      </c>
      <c r="R99" s="106" t="e">
        <f>MATCH($B99,'2011'!R$44:R$131,0)</f>
        <v>#N/A</v>
      </c>
      <c r="S99">
        <f t="shared" si="6"/>
        <v>0</v>
      </c>
    </row>
    <row r="100" spans="1:27" x14ac:dyDescent="0.25">
      <c r="A100">
        <v>98</v>
      </c>
      <c r="B100">
        <v>896</v>
      </c>
      <c r="C100">
        <v>10</v>
      </c>
      <c r="I100" s="110" t="e">
        <f>MATCH(B100,[1]Archimedes!$B$4:$B$103,0)</f>
        <v>#N/A</v>
      </c>
      <c r="J100" s="97" t="e">
        <f>MATCH(B100,[1]Curie!$B$4:$B$103,0)</f>
        <v>#N/A</v>
      </c>
      <c r="K100" s="97" t="e">
        <f>MATCH(B100,[1]Galileo!$B$4:$B$103,0)</f>
        <v>#N/A</v>
      </c>
      <c r="L100" s="106" t="e">
        <f>MATCH(B100,[1]Newton!$B$4:$B$103,0)</f>
        <v>#N/A</v>
      </c>
      <c r="M100">
        <f t="shared" si="5"/>
        <v>0</v>
      </c>
      <c r="O100" s="110" t="e">
        <f>MATCH(B100,'2011'!L$44:L$131,0)</f>
        <v>#N/A</v>
      </c>
      <c r="P100" s="97" t="e">
        <f>MATCH($B100,'2011'!N$44:N$131,0)</f>
        <v>#N/A</v>
      </c>
      <c r="Q100" s="97" t="e">
        <f>MATCH($B100,'2011'!P$44:P$131,0)</f>
        <v>#N/A</v>
      </c>
      <c r="R100" s="106" t="e">
        <f>MATCH($B100,'2011'!R$44:R$131,0)</f>
        <v>#N/A</v>
      </c>
      <c r="S100">
        <f t="shared" si="6"/>
        <v>0</v>
      </c>
    </row>
    <row r="101" spans="1:27" ht="13" thickBot="1" x14ac:dyDescent="0.3">
      <c r="A101">
        <v>99</v>
      </c>
      <c r="B101" s="328">
        <v>3553</v>
      </c>
      <c r="C101">
        <v>0</v>
      </c>
      <c r="I101" s="111" t="e">
        <f>MATCH(B101,[1]Archimedes!$B$4:$B$103,0)</f>
        <v>#N/A</v>
      </c>
      <c r="J101" s="96" t="e">
        <f>MATCH(B101,[1]Curie!$B$4:$B$103,0)</f>
        <v>#N/A</v>
      </c>
      <c r="K101" s="96" t="e">
        <f>MATCH(B101,[1]Galileo!$B$4:$B$103,0)</f>
        <v>#N/A</v>
      </c>
      <c r="L101" s="107" t="e">
        <f>MATCH(B101,[1]Newton!$B$4:$B$103,0)</f>
        <v>#N/A</v>
      </c>
      <c r="M101">
        <f t="shared" si="5"/>
        <v>0</v>
      </c>
      <c r="O101" s="111" t="e">
        <f>MATCH(B101,'2011'!L$44:L$131,0)</f>
        <v>#N/A</v>
      </c>
      <c r="P101" s="96">
        <f>MATCH($B101,'2011'!N$44:N$131,0)</f>
        <v>80</v>
      </c>
      <c r="Q101" s="96" t="e">
        <f>MATCH($B101,'2011'!P$44:P$131,0)</f>
        <v>#N/A</v>
      </c>
      <c r="R101" s="107" t="e">
        <f>MATCH($B101,'2011'!R$44:R$131,0)</f>
        <v>#N/A</v>
      </c>
      <c r="S101">
        <f t="shared" si="6"/>
        <v>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80"/>
  <sheetViews>
    <sheetView zoomScale="90" zoomScaleNormal="90" workbookViewId="0">
      <selection activeCell="F11" sqref="F11"/>
    </sheetView>
  </sheetViews>
  <sheetFormatPr defaultRowHeight="12.5" x14ac:dyDescent="0.25"/>
  <cols>
    <col min="6" max="6" width="10.81640625" customWidth="1"/>
  </cols>
  <sheetData>
    <row r="1" spans="1:37" ht="13.5" thickBot="1" x14ac:dyDescent="0.35">
      <c r="A1" s="3" t="s">
        <v>0</v>
      </c>
      <c r="B1" s="7" t="s">
        <v>1</v>
      </c>
      <c r="C1" s="7" t="s">
        <v>2</v>
      </c>
      <c r="D1" s="7" t="s">
        <v>3</v>
      </c>
      <c r="E1" s="442" t="s">
        <v>28</v>
      </c>
      <c r="F1" s="8" t="s">
        <v>4</v>
      </c>
      <c r="H1" s="3" t="s">
        <v>8</v>
      </c>
      <c r="I1" s="7" t="s">
        <v>1</v>
      </c>
      <c r="J1" s="7" t="s">
        <v>2</v>
      </c>
      <c r="K1" s="7" t="s">
        <v>3</v>
      </c>
      <c r="L1" s="442" t="s">
        <v>28</v>
      </c>
      <c r="M1" s="8" t="s">
        <v>4</v>
      </c>
      <c r="O1" s="3" t="s">
        <v>9</v>
      </c>
      <c r="P1" s="7" t="s">
        <v>1</v>
      </c>
      <c r="Q1" s="7" t="s">
        <v>2</v>
      </c>
      <c r="R1" s="7" t="s">
        <v>3</v>
      </c>
      <c r="S1" s="442" t="s">
        <v>28</v>
      </c>
      <c r="T1" s="8" t="s">
        <v>4</v>
      </c>
      <c r="V1" s="3" t="s">
        <v>10</v>
      </c>
      <c r="W1" s="7" t="s">
        <v>1</v>
      </c>
      <c r="X1" s="7" t="s">
        <v>2</v>
      </c>
      <c r="Y1" s="7" t="s">
        <v>3</v>
      </c>
      <c r="Z1" s="442" t="s">
        <v>28</v>
      </c>
      <c r="AA1" s="8" t="s">
        <v>4</v>
      </c>
      <c r="AB1" s="195"/>
      <c r="AC1" s="3" t="s">
        <v>12</v>
      </c>
      <c r="AD1" s="7" t="s">
        <v>1</v>
      </c>
      <c r="AE1" s="7" t="s">
        <v>2</v>
      </c>
      <c r="AF1" s="7" t="s">
        <v>3</v>
      </c>
      <c r="AG1" s="442" t="s">
        <v>28</v>
      </c>
      <c r="AH1" s="8" t="s">
        <v>4</v>
      </c>
      <c r="AI1" s="2" t="s">
        <v>20</v>
      </c>
      <c r="AK1" s="116" t="s">
        <v>306</v>
      </c>
    </row>
    <row r="2" spans="1:37" x14ac:dyDescent="0.25">
      <c r="A2" s="126">
        <v>1</v>
      </c>
      <c r="B2" s="158">
        <v>399</v>
      </c>
      <c r="C2" s="159">
        <v>2056</v>
      </c>
      <c r="D2" s="160">
        <v>2175</v>
      </c>
      <c r="E2" s="160">
        <v>2834</v>
      </c>
      <c r="F2" s="223" t="s">
        <v>7</v>
      </c>
      <c r="G2" s="1"/>
      <c r="H2" s="126">
        <v>1</v>
      </c>
      <c r="I2" s="109">
        <v>254</v>
      </c>
      <c r="J2" s="50">
        <v>469</v>
      </c>
      <c r="K2" s="50">
        <v>2848</v>
      </c>
      <c r="L2" s="50">
        <v>74</v>
      </c>
      <c r="M2" s="428" t="s">
        <v>11</v>
      </c>
      <c r="N2" s="1"/>
      <c r="O2" s="126">
        <v>1</v>
      </c>
      <c r="P2" s="109">
        <v>1756</v>
      </c>
      <c r="Q2" s="50">
        <v>148</v>
      </c>
      <c r="R2" s="50">
        <v>558</v>
      </c>
      <c r="S2" s="50">
        <v>3098</v>
      </c>
      <c r="T2" s="428" t="s">
        <v>5</v>
      </c>
      <c r="U2" s="1"/>
      <c r="V2" s="126">
        <v>1</v>
      </c>
      <c r="W2" s="126">
        <v>1678</v>
      </c>
      <c r="X2" s="158">
        <v>1114</v>
      </c>
      <c r="Y2" s="159">
        <v>1640</v>
      </c>
      <c r="Z2" s="160">
        <v>5136</v>
      </c>
      <c r="AA2" s="428" t="s">
        <v>11</v>
      </c>
      <c r="AB2" s="98"/>
      <c r="AC2" s="126" t="s">
        <v>13</v>
      </c>
      <c r="AD2" s="158">
        <v>1678</v>
      </c>
      <c r="AE2" s="159">
        <v>1640</v>
      </c>
      <c r="AF2" s="160">
        <v>1114</v>
      </c>
      <c r="AG2" s="160">
        <v>5136</v>
      </c>
      <c r="AH2" s="223" t="s">
        <v>62</v>
      </c>
      <c r="AK2" s="98"/>
    </row>
    <row r="3" spans="1:37" x14ac:dyDescent="0.25">
      <c r="A3" s="126">
        <v>2</v>
      </c>
      <c r="B3" s="162">
        <v>2907</v>
      </c>
      <c r="C3" s="98">
        <v>3393</v>
      </c>
      <c r="D3" s="98">
        <v>2557</v>
      </c>
      <c r="E3" s="98">
        <v>4911</v>
      </c>
      <c r="F3" s="214" t="s">
        <v>5</v>
      </c>
      <c r="G3" s="1"/>
      <c r="H3" s="126">
        <v>2</v>
      </c>
      <c r="I3" s="110">
        <v>1718</v>
      </c>
      <c r="J3" s="97">
        <v>2451</v>
      </c>
      <c r="K3" s="2">
        <v>573</v>
      </c>
      <c r="L3" s="97">
        <v>2016</v>
      </c>
      <c r="M3" s="429" t="s">
        <v>6</v>
      </c>
      <c r="N3" s="1"/>
      <c r="O3" s="126">
        <v>2</v>
      </c>
      <c r="P3" s="110">
        <v>1153</v>
      </c>
      <c r="Q3" s="97">
        <v>4488</v>
      </c>
      <c r="R3" s="97">
        <v>1318</v>
      </c>
      <c r="S3" s="97">
        <v>1218</v>
      </c>
      <c r="T3" s="429" t="s">
        <v>6</v>
      </c>
      <c r="U3" s="1"/>
      <c r="V3" s="126">
        <v>2</v>
      </c>
      <c r="W3" s="126">
        <v>868</v>
      </c>
      <c r="X3" s="162">
        <v>16</v>
      </c>
      <c r="Y3" s="98">
        <v>340</v>
      </c>
      <c r="Z3" s="98">
        <v>1592</v>
      </c>
      <c r="AA3" s="429" t="s">
        <v>7</v>
      </c>
      <c r="AB3" s="98"/>
      <c r="AC3" s="126" t="s">
        <v>14</v>
      </c>
      <c r="AD3" s="162">
        <v>1477</v>
      </c>
      <c r="AE3" s="98">
        <v>2590</v>
      </c>
      <c r="AF3" s="98">
        <v>1625</v>
      </c>
      <c r="AG3" s="98">
        <v>3467</v>
      </c>
      <c r="AH3" s="214" t="s">
        <v>63</v>
      </c>
      <c r="AK3" s="151"/>
    </row>
    <row r="4" spans="1:37" x14ac:dyDescent="0.25">
      <c r="A4" s="126">
        <v>3</v>
      </c>
      <c r="B4" s="164">
        <v>27</v>
      </c>
      <c r="C4" s="151">
        <v>33</v>
      </c>
      <c r="D4" s="98">
        <v>334</v>
      </c>
      <c r="E4" s="98">
        <v>175</v>
      </c>
      <c r="F4" s="214" t="s">
        <v>6</v>
      </c>
      <c r="G4" s="1"/>
      <c r="H4" s="126">
        <v>3</v>
      </c>
      <c r="I4" s="110">
        <v>2928</v>
      </c>
      <c r="J4" s="97">
        <v>2013</v>
      </c>
      <c r="K4" s="97">
        <v>1311</v>
      </c>
      <c r="L4" s="97">
        <v>842</v>
      </c>
      <c r="M4" s="429" t="s">
        <v>5</v>
      </c>
      <c r="N4" s="1"/>
      <c r="O4" s="126">
        <v>3</v>
      </c>
      <c r="P4" s="110">
        <v>1730</v>
      </c>
      <c r="Q4" s="97">
        <v>188</v>
      </c>
      <c r="R4" s="97">
        <v>494</v>
      </c>
      <c r="S4" s="97">
        <v>1310</v>
      </c>
      <c r="T4" s="429" t="s">
        <v>5</v>
      </c>
      <c r="U4" s="1"/>
      <c r="V4" s="126">
        <v>3</v>
      </c>
      <c r="W4" s="126">
        <v>910</v>
      </c>
      <c r="X4" s="164">
        <v>846</v>
      </c>
      <c r="Y4" s="151">
        <v>330</v>
      </c>
      <c r="Z4" s="98">
        <v>1507</v>
      </c>
      <c r="AA4" s="429" t="s">
        <v>7</v>
      </c>
      <c r="AB4" s="98"/>
      <c r="AC4" s="126" t="s">
        <v>15</v>
      </c>
      <c r="AD4" s="162">
        <v>469</v>
      </c>
      <c r="AE4" s="98">
        <v>254</v>
      </c>
      <c r="AF4" s="98">
        <v>2848</v>
      </c>
      <c r="AG4" s="98">
        <v>74</v>
      </c>
      <c r="AH4" s="214" t="s">
        <v>61</v>
      </c>
      <c r="AK4" s="98"/>
    </row>
    <row r="5" spans="1:37" ht="13" thickBot="1" x14ac:dyDescent="0.3">
      <c r="A5" s="126">
        <v>4</v>
      </c>
      <c r="B5" s="162">
        <v>2137</v>
      </c>
      <c r="C5" s="98">
        <v>2067</v>
      </c>
      <c r="D5" s="98">
        <v>2959</v>
      </c>
      <c r="E5" s="98">
        <v>548</v>
      </c>
      <c r="F5" s="429" t="s">
        <v>7</v>
      </c>
      <c r="G5" s="1"/>
      <c r="H5" s="126">
        <v>4</v>
      </c>
      <c r="I5" s="110">
        <v>180</v>
      </c>
      <c r="J5" s="2">
        <v>125</v>
      </c>
      <c r="K5" s="2">
        <v>1323</v>
      </c>
      <c r="L5" s="2">
        <v>2468</v>
      </c>
      <c r="M5" s="429" t="s">
        <v>7</v>
      </c>
      <c r="N5" s="1"/>
      <c r="O5" s="126">
        <v>4</v>
      </c>
      <c r="P5" s="110">
        <v>862</v>
      </c>
      <c r="Q5" s="97">
        <v>2337</v>
      </c>
      <c r="R5" s="97">
        <v>179</v>
      </c>
      <c r="S5" s="97">
        <v>488</v>
      </c>
      <c r="T5" s="429" t="s">
        <v>7</v>
      </c>
      <c r="U5" s="1"/>
      <c r="V5" s="126">
        <v>4</v>
      </c>
      <c r="W5" s="126">
        <v>1986</v>
      </c>
      <c r="X5" s="162">
        <v>368</v>
      </c>
      <c r="Y5" s="98">
        <v>1806</v>
      </c>
      <c r="Z5" s="98">
        <v>3928</v>
      </c>
      <c r="AA5" s="429" t="s">
        <v>5</v>
      </c>
      <c r="AB5" s="98"/>
      <c r="AC5" s="129" t="s">
        <v>16</v>
      </c>
      <c r="AD5" s="165">
        <v>973</v>
      </c>
      <c r="AE5" s="215">
        <v>67</v>
      </c>
      <c r="AF5" s="157">
        <v>2481</v>
      </c>
      <c r="AG5" s="157">
        <v>2363</v>
      </c>
      <c r="AH5" s="217" t="s">
        <v>63</v>
      </c>
      <c r="AK5" s="98"/>
    </row>
    <row r="6" spans="1:37" x14ac:dyDescent="0.25">
      <c r="A6" s="126">
        <v>5</v>
      </c>
      <c r="B6" s="162">
        <v>2590</v>
      </c>
      <c r="C6" s="151">
        <v>1625</v>
      </c>
      <c r="D6" s="98">
        <v>1477</v>
      </c>
      <c r="E6" s="98">
        <v>3467</v>
      </c>
      <c r="F6" s="214" t="s">
        <v>11</v>
      </c>
      <c r="G6" s="1"/>
      <c r="H6" s="126">
        <v>5</v>
      </c>
      <c r="I6" s="110">
        <v>118</v>
      </c>
      <c r="J6" s="2">
        <v>359</v>
      </c>
      <c r="K6" s="2">
        <v>4334</v>
      </c>
      <c r="L6" s="2">
        <v>865</v>
      </c>
      <c r="M6" s="429" t="s">
        <v>5</v>
      </c>
      <c r="N6" s="1"/>
      <c r="O6" s="126">
        <v>5</v>
      </c>
      <c r="P6" s="110">
        <v>67</v>
      </c>
      <c r="Q6" s="97">
        <v>973</v>
      </c>
      <c r="R6" s="97">
        <v>2481</v>
      </c>
      <c r="S6" s="97">
        <v>2363</v>
      </c>
      <c r="T6" s="429" t="s">
        <v>11</v>
      </c>
      <c r="U6" s="1"/>
      <c r="V6" s="126">
        <v>5</v>
      </c>
      <c r="W6" s="126">
        <v>2054</v>
      </c>
      <c r="X6" s="162">
        <v>314</v>
      </c>
      <c r="Y6" s="151">
        <v>1511</v>
      </c>
      <c r="Z6" s="98">
        <v>2283</v>
      </c>
      <c r="AA6" s="429" t="s">
        <v>7</v>
      </c>
      <c r="AB6" s="98"/>
      <c r="AC6" s="1"/>
      <c r="AD6" s="1"/>
      <c r="AE6" s="1"/>
      <c r="AF6" s="1"/>
      <c r="AG6" s="1"/>
      <c r="AH6" s="1"/>
      <c r="AK6" s="98"/>
    </row>
    <row r="7" spans="1:37" x14ac:dyDescent="0.25">
      <c r="A7" s="126">
        <v>6</v>
      </c>
      <c r="B7" s="162">
        <v>4077</v>
      </c>
      <c r="C7" s="98">
        <v>195</v>
      </c>
      <c r="D7" s="98">
        <v>20</v>
      </c>
      <c r="E7" s="98">
        <v>4265</v>
      </c>
      <c r="F7" s="429" t="s">
        <v>7</v>
      </c>
      <c r="G7" s="1"/>
      <c r="H7" s="126">
        <v>6</v>
      </c>
      <c r="I7" s="110">
        <v>135</v>
      </c>
      <c r="J7" s="2">
        <v>1241</v>
      </c>
      <c r="K7" s="2">
        <v>11</v>
      </c>
      <c r="L7" s="2">
        <v>68</v>
      </c>
      <c r="M7" s="429" t="s">
        <v>7</v>
      </c>
      <c r="N7" s="1"/>
      <c r="O7" s="126">
        <v>6</v>
      </c>
      <c r="P7" s="110">
        <v>2052</v>
      </c>
      <c r="Q7" s="97">
        <v>70</v>
      </c>
      <c r="R7" s="97">
        <v>3310</v>
      </c>
      <c r="S7" s="97">
        <v>3360</v>
      </c>
      <c r="T7" s="429" t="s">
        <v>7</v>
      </c>
      <c r="U7" s="1"/>
      <c r="V7" s="126">
        <v>6</v>
      </c>
      <c r="W7" s="126">
        <v>971</v>
      </c>
      <c r="X7" s="162">
        <v>341</v>
      </c>
      <c r="Y7" s="98">
        <v>1983</v>
      </c>
      <c r="Z7" s="98">
        <v>3147</v>
      </c>
      <c r="AA7" s="429" t="s">
        <v>6</v>
      </c>
      <c r="AB7" s="98"/>
      <c r="AC7" s="218"/>
      <c r="AD7" s="219"/>
      <c r="AE7" s="219"/>
      <c r="AF7" s="219"/>
      <c r="AG7" s="219"/>
      <c r="AH7" s="219"/>
      <c r="AI7" s="219"/>
      <c r="AJ7" s="219"/>
      <c r="AK7" s="98"/>
    </row>
    <row r="8" spans="1:37" x14ac:dyDescent="0.25">
      <c r="A8" s="126">
        <v>7</v>
      </c>
      <c r="B8" s="162">
        <v>503</v>
      </c>
      <c r="C8" s="98">
        <v>1538</v>
      </c>
      <c r="D8" s="98">
        <v>900</v>
      </c>
      <c r="E8" s="98">
        <v>1671</v>
      </c>
      <c r="F8" s="429" t="s">
        <v>7</v>
      </c>
      <c r="G8" s="1"/>
      <c r="H8" s="126">
        <v>7</v>
      </c>
      <c r="I8" s="110">
        <v>3478</v>
      </c>
      <c r="J8" s="2">
        <v>177</v>
      </c>
      <c r="K8" s="2">
        <v>294</v>
      </c>
      <c r="L8" s="2">
        <v>230</v>
      </c>
      <c r="M8" s="429" t="s">
        <v>7</v>
      </c>
      <c r="N8" s="1"/>
      <c r="O8" s="126">
        <v>7</v>
      </c>
      <c r="P8" s="110">
        <v>836</v>
      </c>
      <c r="Q8" s="97">
        <v>1023</v>
      </c>
      <c r="R8" s="97">
        <v>225</v>
      </c>
      <c r="S8" s="97">
        <v>217</v>
      </c>
      <c r="T8" s="253" t="s">
        <v>7</v>
      </c>
      <c r="U8" s="1"/>
      <c r="V8" s="126">
        <v>7</v>
      </c>
      <c r="W8" s="126">
        <v>4039</v>
      </c>
      <c r="X8" s="162">
        <v>3539</v>
      </c>
      <c r="Y8" s="98">
        <v>25</v>
      </c>
      <c r="Z8" s="98">
        <v>1817</v>
      </c>
      <c r="AA8" s="429" t="s">
        <v>5</v>
      </c>
      <c r="AB8" s="98"/>
      <c r="AC8" s="218"/>
      <c r="AD8" s="219"/>
      <c r="AE8" s="219"/>
      <c r="AF8" s="219"/>
      <c r="AG8" s="219"/>
      <c r="AH8" s="219"/>
      <c r="AI8" s="219"/>
      <c r="AJ8" s="219"/>
      <c r="AK8" s="98"/>
    </row>
    <row r="9" spans="1:37" ht="13" thickBot="1" x14ac:dyDescent="0.3">
      <c r="A9" s="129">
        <v>8</v>
      </c>
      <c r="B9" s="165">
        <v>51</v>
      </c>
      <c r="C9" s="157">
        <v>2485</v>
      </c>
      <c r="D9" s="157">
        <v>1918</v>
      </c>
      <c r="E9" s="157">
        <v>781</v>
      </c>
      <c r="F9" s="396" t="s">
        <v>5</v>
      </c>
      <c r="G9" s="98"/>
      <c r="H9" s="129">
        <v>8</v>
      </c>
      <c r="I9" s="111">
        <v>624</v>
      </c>
      <c r="J9" s="96">
        <v>987</v>
      </c>
      <c r="K9" s="96">
        <v>3476</v>
      </c>
      <c r="L9" s="96">
        <v>3015</v>
      </c>
      <c r="M9" s="396" t="s">
        <v>7</v>
      </c>
      <c r="N9" s="98"/>
      <c r="O9" s="129">
        <v>8</v>
      </c>
      <c r="P9" s="111">
        <v>1717</v>
      </c>
      <c r="Q9" s="96">
        <v>2122</v>
      </c>
      <c r="R9" s="96">
        <v>3683</v>
      </c>
      <c r="S9" s="96">
        <v>193</v>
      </c>
      <c r="T9" s="430" t="s">
        <v>7</v>
      </c>
      <c r="U9" s="98"/>
      <c r="V9" s="129">
        <v>8</v>
      </c>
      <c r="W9" s="129">
        <v>2486</v>
      </c>
      <c r="X9" s="165">
        <v>610</v>
      </c>
      <c r="Y9" s="157">
        <v>1285</v>
      </c>
      <c r="Z9" s="157">
        <v>3284</v>
      </c>
      <c r="AA9" s="430" t="s">
        <v>7</v>
      </c>
      <c r="AB9" s="98"/>
      <c r="AC9" s="218"/>
      <c r="AD9" s="219"/>
      <c r="AE9" s="219"/>
      <c r="AF9" s="219"/>
      <c r="AG9" s="219"/>
      <c r="AH9" s="219"/>
      <c r="AI9" s="219"/>
      <c r="AJ9" s="219"/>
      <c r="AK9" s="151"/>
    </row>
    <row r="10" spans="1:37" x14ac:dyDescent="0.25">
      <c r="B10" s="9"/>
      <c r="C10" s="9"/>
      <c r="D10" s="9"/>
      <c r="E10" s="9"/>
      <c r="F10" s="10"/>
      <c r="AA10" s="226"/>
      <c r="AB10" s="226"/>
      <c r="AC10" s="218"/>
      <c r="AD10" s="219" t="s">
        <v>11</v>
      </c>
      <c r="AE10" s="219"/>
      <c r="AF10" s="219"/>
      <c r="AG10" s="219"/>
      <c r="AH10" s="219"/>
      <c r="AI10" s="219"/>
      <c r="AJ10" s="219"/>
      <c r="AK10" s="98"/>
    </row>
    <row r="11" spans="1:37" ht="24.5" x14ac:dyDescent="0.4">
      <c r="A11" s="254" t="s">
        <v>107</v>
      </c>
      <c r="H11" s="254" t="s">
        <v>35</v>
      </c>
      <c r="O11" s="254" t="s">
        <v>108</v>
      </c>
      <c r="V11" s="254" t="s">
        <v>109</v>
      </c>
      <c r="AB11" s="226"/>
      <c r="AC11" s="218"/>
      <c r="AD11" s="219" t="s">
        <v>5</v>
      </c>
      <c r="AE11" s="219"/>
      <c r="AF11" s="219"/>
      <c r="AG11" s="219"/>
      <c r="AH11" s="219"/>
      <c r="AI11" s="219"/>
      <c r="AJ11" s="219"/>
      <c r="AK11" s="98"/>
    </row>
    <row r="12" spans="1:37" ht="18" x14ac:dyDescent="0.4">
      <c r="A12" s="254" t="s">
        <v>105</v>
      </c>
      <c r="H12" s="254" t="s">
        <v>105</v>
      </c>
      <c r="O12" s="254" t="s">
        <v>105</v>
      </c>
      <c r="V12" s="254" t="s">
        <v>105</v>
      </c>
      <c r="AB12" s="226"/>
      <c r="AC12" s="218"/>
      <c r="AD12" s="219" t="s">
        <v>6</v>
      </c>
      <c r="AE12" s="219"/>
      <c r="AF12" s="219"/>
      <c r="AG12" s="219"/>
      <c r="AH12" s="219"/>
      <c r="AI12" s="219"/>
      <c r="AJ12" s="219"/>
      <c r="AK12" s="98"/>
    </row>
    <row r="13" spans="1:37" ht="23.5" x14ac:dyDescent="0.3">
      <c r="B13" s="10"/>
      <c r="C13" s="108" t="s">
        <v>78</v>
      </c>
      <c r="D13" s="108" t="s">
        <v>106</v>
      </c>
      <c r="E13" s="108"/>
      <c r="I13" s="10"/>
      <c r="J13" s="108" t="s">
        <v>78</v>
      </c>
      <c r="K13" s="108" t="s">
        <v>106</v>
      </c>
      <c r="L13" s="108"/>
      <c r="P13" s="10"/>
      <c r="Q13" s="108" t="s">
        <v>78</v>
      </c>
      <c r="R13" s="108" t="s">
        <v>106</v>
      </c>
      <c r="S13" s="108"/>
      <c r="W13" s="10"/>
      <c r="X13" s="108" t="s">
        <v>78</v>
      </c>
      <c r="Y13" s="108" t="s">
        <v>106</v>
      </c>
      <c r="Z13" s="108"/>
      <c r="AB13" s="226"/>
      <c r="AC13" s="218"/>
      <c r="AD13" s="331" t="s">
        <v>7</v>
      </c>
      <c r="AE13" s="364"/>
      <c r="AF13" s="364"/>
      <c r="AG13" s="364"/>
      <c r="AH13" s="364"/>
      <c r="AI13" s="364"/>
      <c r="AJ13" s="364"/>
      <c r="AK13" s="98"/>
    </row>
    <row r="14" spans="1:37" ht="13.5" thickBot="1" x14ac:dyDescent="0.35">
      <c r="A14" s="108" t="s">
        <v>79</v>
      </c>
      <c r="B14" s="108" t="s">
        <v>80</v>
      </c>
      <c r="C14" s="108" t="s">
        <v>71</v>
      </c>
      <c r="D14" s="108" t="s">
        <v>71</v>
      </c>
      <c r="E14" s="108"/>
      <c r="H14" s="108" t="s">
        <v>79</v>
      </c>
      <c r="I14" s="108" t="s">
        <v>80</v>
      </c>
      <c r="J14" s="108" t="s">
        <v>71</v>
      </c>
      <c r="K14" s="108" t="s">
        <v>71</v>
      </c>
      <c r="L14" s="108"/>
      <c r="O14" s="108" t="s">
        <v>79</v>
      </c>
      <c r="P14" s="108" t="s">
        <v>80</v>
      </c>
      <c r="Q14" s="108" t="s">
        <v>71</v>
      </c>
      <c r="R14" s="108" t="s">
        <v>71</v>
      </c>
      <c r="S14" s="108"/>
      <c r="V14" s="108" t="s">
        <v>79</v>
      </c>
      <c r="W14" s="108" t="s">
        <v>80</v>
      </c>
      <c r="X14" s="108" t="s">
        <v>71</v>
      </c>
      <c r="Y14" s="108" t="s">
        <v>71</v>
      </c>
      <c r="Z14" s="108"/>
      <c r="AB14" s="227"/>
      <c r="AC14" s="1"/>
      <c r="AD14" s="2"/>
      <c r="AE14" s="2"/>
      <c r="AF14" s="2"/>
      <c r="AG14" s="2"/>
      <c r="AH14" s="2"/>
      <c r="AI14" s="2"/>
      <c r="AJ14" s="2"/>
      <c r="AK14" s="98"/>
    </row>
    <row r="15" spans="1:37" x14ac:dyDescent="0.25">
      <c r="A15" s="192">
        <f t="shared" ref="A15:A22" si="0">B2</f>
        <v>399</v>
      </c>
      <c r="B15" s="191" t="s">
        <v>81</v>
      </c>
      <c r="C15" s="192">
        <v>16</v>
      </c>
      <c r="D15" s="193">
        <f>IF(E15="Winner",30,IF(E15="Finalist",20,IF(E15="Semi Finalist",10,)))+F15</f>
        <v>0</v>
      </c>
      <c r="E15" s="155" t="str">
        <f t="shared" ref="E15:E22" si="1">F2</f>
        <v>Quarter Finalist</v>
      </c>
      <c r="H15" s="191">
        <f t="shared" ref="H15:H22" si="2">I2</f>
        <v>254</v>
      </c>
      <c r="I15" s="191" t="s">
        <v>81</v>
      </c>
      <c r="J15" s="192">
        <v>16</v>
      </c>
      <c r="K15" s="193">
        <f>IF(L15="Winner",30,IF(L15="Finalist",20,IF(L15="Semi Finalist",10,)))+M15</f>
        <v>30</v>
      </c>
      <c r="L15" s="155" t="str">
        <f t="shared" ref="L15:L22" si="3">M2</f>
        <v>Winner</v>
      </c>
      <c r="O15" s="191">
        <f t="shared" ref="O15:O22" si="4">P2</f>
        <v>1756</v>
      </c>
      <c r="P15" s="191" t="s">
        <v>81</v>
      </c>
      <c r="Q15" s="192">
        <v>16</v>
      </c>
      <c r="R15" s="193">
        <f>IF(S15="Winner",30,IF(S15="Finalist",20,IF(S15="Semi Finalist",10,)))+T15</f>
        <v>10</v>
      </c>
      <c r="S15" s="155" t="str">
        <f t="shared" ref="S15:S22" si="5">T2</f>
        <v>Semi Finalist</v>
      </c>
      <c r="V15" s="191">
        <f t="shared" ref="V15:V22" si="6">W2</f>
        <v>1678</v>
      </c>
      <c r="W15" s="191" t="s">
        <v>81</v>
      </c>
      <c r="X15" s="192">
        <v>16</v>
      </c>
      <c r="Y15" s="193">
        <f>IF(Z15="Winner",30,IF(Z15="Finalist",20,IF(Z15="Semi Finalist",10,)))+AA15</f>
        <v>30</v>
      </c>
      <c r="Z15" s="155" t="str">
        <f t="shared" ref="Z15:Z22" si="7">AA2</f>
        <v>Winner</v>
      </c>
      <c r="AC15" s="360"/>
      <c r="AD15" s="154"/>
      <c r="AE15" s="2"/>
      <c r="AF15" s="154"/>
      <c r="AG15" s="154"/>
      <c r="AH15" s="2"/>
      <c r="AI15" s="154"/>
      <c r="AJ15" s="2"/>
      <c r="AK15" s="98"/>
    </row>
    <row r="16" spans="1:37" x14ac:dyDescent="0.25">
      <c r="A16" s="195">
        <f t="shared" si="0"/>
        <v>2907</v>
      </c>
      <c r="B16" s="194" t="s">
        <v>82</v>
      </c>
      <c r="C16" s="195">
        <v>15</v>
      </c>
      <c r="D16" s="196">
        <f t="shared" ref="D16:D22" si="8">IF(E16="Winner",30,IF(E16="Finalist",20,IF(E16="Semi Finalist",10,)))+F16</f>
        <v>10</v>
      </c>
      <c r="E16" s="155" t="str">
        <f t="shared" si="1"/>
        <v>Semi Finalist</v>
      </c>
      <c r="H16" s="194">
        <f t="shared" si="2"/>
        <v>1718</v>
      </c>
      <c r="I16" s="194" t="s">
        <v>82</v>
      </c>
      <c r="J16" s="195">
        <v>15</v>
      </c>
      <c r="K16" s="196">
        <f t="shared" ref="K16:K22" si="9">IF(L16="Winner",30,IF(L16="Finalist",20,IF(L16="Semi Finalist",10,)))+M16</f>
        <v>20</v>
      </c>
      <c r="L16" s="155" t="str">
        <f t="shared" si="3"/>
        <v>Finalist</v>
      </c>
      <c r="O16" s="194">
        <f t="shared" si="4"/>
        <v>1153</v>
      </c>
      <c r="P16" s="194" t="s">
        <v>82</v>
      </c>
      <c r="Q16" s="195">
        <v>15</v>
      </c>
      <c r="R16" s="196">
        <f t="shared" ref="R16:R22" si="10">IF(S16="Winner",30,IF(S16="Finalist",20,IF(S16="Semi Finalist",10,)))+T16</f>
        <v>15</v>
      </c>
      <c r="S16" s="155" t="str">
        <f t="shared" si="5"/>
        <v>Finalist</v>
      </c>
      <c r="T16">
        <v>-5</v>
      </c>
      <c r="V16" s="194">
        <f t="shared" si="6"/>
        <v>868</v>
      </c>
      <c r="W16" s="194" t="s">
        <v>82</v>
      </c>
      <c r="X16" s="195">
        <v>15</v>
      </c>
      <c r="Y16" s="196">
        <f t="shared" ref="Y16:Y22" si="11">IF(Z16="Winner",30,IF(Z16="Finalist",20,IF(Z16="Semi Finalist",10,)))+AA16</f>
        <v>0</v>
      </c>
      <c r="Z16" s="155" t="str">
        <f t="shared" si="7"/>
        <v>Quarter Finalist</v>
      </c>
      <c r="AC16" s="362"/>
      <c r="AD16" s="365"/>
      <c r="AE16" s="2"/>
      <c r="AF16" s="365"/>
      <c r="AG16" s="365"/>
      <c r="AH16" s="2"/>
      <c r="AI16" s="365"/>
      <c r="AJ16" s="2"/>
      <c r="AK16" s="98"/>
    </row>
    <row r="17" spans="1:37" x14ac:dyDescent="0.25">
      <c r="A17" s="195">
        <f t="shared" si="0"/>
        <v>27</v>
      </c>
      <c r="B17" s="194" t="s">
        <v>83</v>
      </c>
      <c r="C17" s="195">
        <v>14</v>
      </c>
      <c r="D17" s="196">
        <f t="shared" si="8"/>
        <v>20</v>
      </c>
      <c r="E17" s="155" t="str">
        <f t="shared" si="1"/>
        <v>Finalist</v>
      </c>
      <c r="H17" s="194">
        <f t="shared" si="2"/>
        <v>2928</v>
      </c>
      <c r="I17" s="194" t="s">
        <v>83</v>
      </c>
      <c r="J17" s="195">
        <v>14</v>
      </c>
      <c r="K17" s="196">
        <f t="shared" si="9"/>
        <v>10</v>
      </c>
      <c r="L17" s="155" t="str">
        <f t="shared" si="3"/>
        <v>Semi Finalist</v>
      </c>
      <c r="O17" s="194">
        <f t="shared" si="4"/>
        <v>1730</v>
      </c>
      <c r="P17" s="194" t="s">
        <v>83</v>
      </c>
      <c r="Q17" s="195">
        <v>14</v>
      </c>
      <c r="R17" s="196">
        <f t="shared" si="10"/>
        <v>10</v>
      </c>
      <c r="S17" s="155" t="str">
        <f t="shared" si="5"/>
        <v>Semi Finalist</v>
      </c>
      <c r="V17" s="194">
        <f t="shared" si="6"/>
        <v>910</v>
      </c>
      <c r="W17" s="194" t="s">
        <v>83</v>
      </c>
      <c r="X17" s="195">
        <v>14</v>
      </c>
      <c r="Y17" s="196">
        <f t="shared" si="11"/>
        <v>0</v>
      </c>
      <c r="Z17" s="155" t="str">
        <f t="shared" si="7"/>
        <v>Quarter Finalist</v>
      </c>
      <c r="AC17" s="360"/>
      <c r="AD17" s="365"/>
      <c r="AE17" s="2"/>
      <c r="AF17" s="365"/>
      <c r="AG17" s="365"/>
      <c r="AH17" s="2"/>
      <c r="AI17" s="365"/>
      <c r="AJ17" s="2"/>
      <c r="AK17" s="98"/>
    </row>
    <row r="18" spans="1:37" x14ac:dyDescent="0.25">
      <c r="A18" s="195">
        <f t="shared" si="0"/>
        <v>2137</v>
      </c>
      <c r="B18" s="194" t="s">
        <v>84</v>
      </c>
      <c r="C18" s="195">
        <v>13</v>
      </c>
      <c r="D18" s="196">
        <f t="shared" si="8"/>
        <v>0</v>
      </c>
      <c r="E18" s="155" t="str">
        <f t="shared" si="1"/>
        <v>Quarter Finalist</v>
      </c>
      <c r="H18" s="194">
        <f t="shared" si="2"/>
        <v>180</v>
      </c>
      <c r="I18" s="194" t="s">
        <v>84</v>
      </c>
      <c r="J18" s="195">
        <v>13</v>
      </c>
      <c r="K18" s="196">
        <f t="shared" si="9"/>
        <v>0</v>
      </c>
      <c r="L18" s="155" t="str">
        <f t="shared" si="3"/>
        <v>Quarter Finalist</v>
      </c>
      <c r="O18" s="194">
        <f t="shared" si="4"/>
        <v>862</v>
      </c>
      <c r="P18" s="194" t="s">
        <v>84</v>
      </c>
      <c r="Q18" s="195">
        <v>13</v>
      </c>
      <c r="R18" s="196">
        <f t="shared" si="10"/>
        <v>0</v>
      </c>
      <c r="S18" s="155" t="str">
        <f t="shared" si="5"/>
        <v>Quarter Finalist</v>
      </c>
      <c r="V18" s="194">
        <f t="shared" si="6"/>
        <v>1986</v>
      </c>
      <c r="W18" s="194" t="s">
        <v>84</v>
      </c>
      <c r="X18" s="195">
        <v>13</v>
      </c>
      <c r="Y18" s="196">
        <f t="shared" si="11"/>
        <v>10</v>
      </c>
      <c r="Z18" s="155" t="str">
        <f t="shared" si="7"/>
        <v>Semi Finalist</v>
      </c>
      <c r="AC18" s="360"/>
      <c r="AD18" s="365"/>
      <c r="AE18" s="2"/>
      <c r="AF18" s="365"/>
      <c r="AG18" s="365"/>
      <c r="AH18" s="2"/>
      <c r="AI18" s="365"/>
      <c r="AJ18" s="2"/>
      <c r="AK18" s="98"/>
    </row>
    <row r="19" spans="1:37" x14ac:dyDescent="0.25">
      <c r="A19" s="195">
        <f t="shared" si="0"/>
        <v>2590</v>
      </c>
      <c r="B19" s="194" t="s">
        <v>85</v>
      </c>
      <c r="C19" s="195">
        <v>12</v>
      </c>
      <c r="D19" s="196">
        <f t="shared" si="8"/>
        <v>30</v>
      </c>
      <c r="E19" s="155" t="str">
        <f t="shared" si="1"/>
        <v>Winner</v>
      </c>
      <c r="G19" s="151"/>
      <c r="H19" s="194">
        <f t="shared" si="2"/>
        <v>118</v>
      </c>
      <c r="I19" s="194" t="s">
        <v>85</v>
      </c>
      <c r="J19" s="195">
        <v>12</v>
      </c>
      <c r="K19" s="196">
        <f t="shared" si="9"/>
        <v>10</v>
      </c>
      <c r="L19" s="155" t="str">
        <f t="shared" si="3"/>
        <v>Semi Finalist</v>
      </c>
      <c r="N19" s="151"/>
      <c r="O19" s="194">
        <f t="shared" si="4"/>
        <v>67</v>
      </c>
      <c r="P19" s="194" t="s">
        <v>85</v>
      </c>
      <c r="Q19" s="195">
        <v>12</v>
      </c>
      <c r="R19" s="196">
        <f t="shared" si="10"/>
        <v>30</v>
      </c>
      <c r="S19" s="155" t="str">
        <f t="shared" si="5"/>
        <v>Winner</v>
      </c>
      <c r="U19" s="151"/>
      <c r="V19" s="194">
        <f t="shared" si="6"/>
        <v>2054</v>
      </c>
      <c r="W19" s="194" t="s">
        <v>85</v>
      </c>
      <c r="X19" s="195">
        <v>12</v>
      </c>
      <c r="Y19" s="196">
        <f t="shared" si="11"/>
        <v>0</v>
      </c>
      <c r="Z19" s="155" t="str">
        <f t="shared" si="7"/>
        <v>Quarter Finalist</v>
      </c>
      <c r="AC19" s="228"/>
      <c r="AD19" s="365"/>
      <c r="AE19" s="2"/>
      <c r="AF19" s="365"/>
      <c r="AG19" s="365"/>
      <c r="AH19" s="2"/>
      <c r="AI19" s="365"/>
      <c r="AJ19" s="2"/>
      <c r="AK19" s="98"/>
    </row>
    <row r="20" spans="1:37" x14ac:dyDescent="0.25">
      <c r="A20" s="195">
        <f t="shared" si="0"/>
        <v>4077</v>
      </c>
      <c r="B20" s="194" t="s">
        <v>86</v>
      </c>
      <c r="C20" s="195">
        <v>11</v>
      </c>
      <c r="D20" s="196">
        <f t="shared" si="8"/>
        <v>0</v>
      </c>
      <c r="E20" s="155" t="str">
        <f t="shared" si="1"/>
        <v>Quarter Finalist</v>
      </c>
      <c r="H20" s="194">
        <f t="shared" si="2"/>
        <v>135</v>
      </c>
      <c r="I20" s="194" t="s">
        <v>86</v>
      </c>
      <c r="J20" s="195">
        <v>11</v>
      </c>
      <c r="K20" s="196">
        <f t="shared" si="9"/>
        <v>0</v>
      </c>
      <c r="L20" s="155" t="str">
        <f t="shared" si="3"/>
        <v>Quarter Finalist</v>
      </c>
      <c r="O20" s="194">
        <f t="shared" si="4"/>
        <v>2052</v>
      </c>
      <c r="P20" s="194" t="s">
        <v>86</v>
      </c>
      <c r="Q20" s="195">
        <v>11</v>
      </c>
      <c r="R20" s="196">
        <f t="shared" si="10"/>
        <v>0</v>
      </c>
      <c r="S20" s="155" t="str">
        <f t="shared" si="5"/>
        <v>Quarter Finalist</v>
      </c>
      <c r="V20" s="194">
        <f t="shared" si="6"/>
        <v>971</v>
      </c>
      <c r="W20" s="194" t="s">
        <v>86</v>
      </c>
      <c r="X20" s="195">
        <v>11</v>
      </c>
      <c r="Y20" s="196">
        <f t="shared" si="11"/>
        <v>20</v>
      </c>
      <c r="Z20" s="155" t="str">
        <f t="shared" si="7"/>
        <v>Finalist</v>
      </c>
      <c r="AC20" s="360"/>
      <c r="AD20" s="365"/>
      <c r="AE20" s="2"/>
      <c r="AF20" s="365"/>
      <c r="AG20" s="365"/>
      <c r="AH20" s="2"/>
      <c r="AI20" s="365"/>
      <c r="AJ20" s="2"/>
      <c r="AK20" s="98"/>
    </row>
    <row r="21" spans="1:37" x14ac:dyDescent="0.25">
      <c r="A21" s="195">
        <f t="shared" si="0"/>
        <v>503</v>
      </c>
      <c r="B21" s="194" t="s">
        <v>87</v>
      </c>
      <c r="C21" s="195">
        <v>10</v>
      </c>
      <c r="D21" s="196">
        <f t="shared" si="8"/>
        <v>0</v>
      </c>
      <c r="E21" s="155" t="str">
        <f t="shared" si="1"/>
        <v>Quarter Finalist</v>
      </c>
      <c r="H21" s="194">
        <f t="shared" si="2"/>
        <v>3478</v>
      </c>
      <c r="I21" s="194" t="s">
        <v>87</v>
      </c>
      <c r="J21" s="195">
        <v>10</v>
      </c>
      <c r="K21" s="196">
        <f t="shared" si="9"/>
        <v>0</v>
      </c>
      <c r="L21" s="155" t="str">
        <f t="shared" si="3"/>
        <v>Quarter Finalist</v>
      </c>
      <c r="O21" s="194">
        <f t="shared" si="4"/>
        <v>836</v>
      </c>
      <c r="P21" s="194" t="s">
        <v>87</v>
      </c>
      <c r="Q21" s="195">
        <v>10</v>
      </c>
      <c r="R21" s="196">
        <f t="shared" si="10"/>
        <v>0</v>
      </c>
      <c r="S21" s="155" t="str">
        <f t="shared" si="5"/>
        <v>Quarter Finalist</v>
      </c>
      <c r="V21" s="194">
        <f t="shared" si="6"/>
        <v>4039</v>
      </c>
      <c r="W21" s="194" t="s">
        <v>87</v>
      </c>
      <c r="X21" s="195">
        <v>10</v>
      </c>
      <c r="Y21" s="196">
        <f t="shared" si="11"/>
        <v>10</v>
      </c>
      <c r="Z21" s="155" t="str">
        <f t="shared" si="7"/>
        <v>Semi Finalist</v>
      </c>
      <c r="AC21" s="360"/>
      <c r="AD21" s="365"/>
      <c r="AE21" s="2"/>
      <c r="AF21" s="365"/>
      <c r="AG21" s="365"/>
      <c r="AH21" s="2"/>
      <c r="AI21" s="365"/>
      <c r="AJ21" s="2"/>
      <c r="AK21" s="98"/>
    </row>
    <row r="22" spans="1:37" ht="13" thickBot="1" x14ac:dyDescent="0.3">
      <c r="A22" s="200">
        <f t="shared" si="0"/>
        <v>51</v>
      </c>
      <c r="B22" s="199" t="s">
        <v>88</v>
      </c>
      <c r="C22" s="200">
        <v>9</v>
      </c>
      <c r="D22" s="201">
        <f t="shared" si="8"/>
        <v>10</v>
      </c>
      <c r="E22" s="155" t="str">
        <f t="shared" si="1"/>
        <v>Semi Finalist</v>
      </c>
      <c r="H22" s="199">
        <f t="shared" si="2"/>
        <v>624</v>
      </c>
      <c r="I22" s="199" t="s">
        <v>88</v>
      </c>
      <c r="J22" s="200">
        <v>9</v>
      </c>
      <c r="K22" s="201">
        <f t="shared" si="9"/>
        <v>0</v>
      </c>
      <c r="L22" s="155" t="str">
        <f t="shared" si="3"/>
        <v>Quarter Finalist</v>
      </c>
      <c r="O22" s="199">
        <f t="shared" si="4"/>
        <v>1717</v>
      </c>
      <c r="P22" s="199" t="s">
        <v>88</v>
      </c>
      <c r="Q22" s="200">
        <v>9</v>
      </c>
      <c r="R22" s="201">
        <f t="shared" si="10"/>
        <v>0</v>
      </c>
      <c r="S22" s="155" t="str">
        <f t="shared" si="5"/>
        <v>Quarter Finalist</v>
      </c>
      <c r="V22" s="199">
        <f t="shared" si="6"/>
        <v>2486</v>
      </c>
      <c r="W22" s="199" t="s">
        <v>88</v>
      </c>
      <c r="X22" s="200">
        <v>9</v>
      </c>
      <c r="Y22" s="201">
        <f t="shared" si="11"/>
        <v>0</v>
      </c>
      <c r="Z22" s="155" t="str">
        <f t="shared" si="7"/>
        <v>Quarter Finalist</v>
      </c>
      <c r="AC22" s="360"/>
      <c r="AD22" s="365"/>
      <c r="AE22" s="2"/>
      <c r="AF22" s="365"/>
      <c r="AG22" s="365"/>
      <c r="AH22" s="2"/>
      <c r="AI22" s="365"/>
      <c r="AJ22" s="2"/>
      <c r="AK22" s="98"/>
    </row>
    <row r="23" spans="1:37" x14ac:dyDescent="0.25">
      <c r="A23" s="195">
        <f t="shared" ref="A23:A30" si="12">C2</f>
        <v>2056</v>
      </c>
      <c r="B23" s="194" t="s">
        <v>89</v>
      </c>
      <c r="C23" s="195">
        <v>16</v>
      </c>
      <c r="D23" s="196">
        <f>IF(E23="Winner",30,IF(E23="Finalist",20,IF(E23="Semi Finalist",10,)))+F23</f>
        <v>0</v>
      </c>
      <c r="E23" t="str">
        <f t="shared" ref="E23:E30" si="13">E15</f>
        <v>Quarter Finalist</v>
      </c>
      <c r="H23" s="194">
        <f t="shared" ref="H23:H30" si="14">J2</f>
        <v>469</v>
      </c>
      <c r="I23" s="194" t="s">
        <v>89</v>
      </c>
      <c r="J23" s="195">
        <v>16</v>
      </c>
      <c r="K23" s="196">
        <f>IF(L23="Winner",30,IF(L23="Finalist",20,IF(L23="Semi Finalist",10,)))+M23</f>
        <v>30</v>
      </c>
      <c r="L23" t="str">
        <f t="shared" ref="L23:L30" si="15">L15</f>
        <v>Winner</v>
      </c>
      <c r="O23" s="194">
        <f t="shared" ref="O23:O30" si="16">Q2</f>
        <v>148</v>
      </c>
      <c r="P23" s="194" t="s">
        <v>89</v>
      </c>
      <c r="Q23" s="195">
        <v>16</v>
      </c>
      <c r="R23" s="196">
        <f>IF(S23="Winner",30,IF(S23="Finalist",20,IF(S23="Semi Finalist",10,)))+T23</f>
        <v>10</v>
      </c>
      <c r="S23" t="str">
        <f>S15</f>
        <v>Semi Finalist</v>
      </c>
      <c r="V23" s="194">
        <f t="shared" ref="V23:V30" si="17">X2</f>
        <v>1114</v>
      </c>
      <c r="W23" s="194" t="s">
        <v>89</v>
      </c>
      <c r="X23" s="195">
        <v>16</v>
      </c>
      <c r="Y23" s="196">
        <f>IF(Z23="Winner",30,IF(Z23="Finalist",20,IF(Z23="Semi Finalist",10,)))+AA23</f>
        <v>30</v>
      </c>
      <c r="Z23" t="str">
        <f t="shared" ref="Z23:Z30" si="18">Z15</f>
        <v>Winner</v>
      </c>
      <c r="AC23" s="363"/>
      <c r="AD23" s="365"/>
      <c r="AE23" s="2"/>
      <c r="AF23" s="365"/>
      <c r="AG23" s="365"/>
      <c r="AH23" s="2"/>
      <c r="AI23" s="365"/>
      <c r="AJ23" s="2"/>
      <c r="AK23" s="98"/>
    </row>
    <row r="24" spans="1:37" x14ac:dyDescent="0.25">
      <c r="A24" s="195">
        <f t="shared" si="12"/>
        <v>3393</v>
      </c>
      <c r="B24" s="194" t="s">
        <v>90</v>
      </c>
      <c r="C24" s="195">
        <v>15</v>
      </c>
      <c r="D24" s="196">
        <f t="shared" ref="D24:D30" si="19">IF(E24="Winner",30,IF(E24="Finalist",20,IF(E24="Semi Finalist",10,)))+F24</f>
        <v>10</v>
      </c>
      <c r="E24" t="str">
        <f t="shared" si="13"/>
        <v>Semi Finalist</v>
      </c>
      <c r="H24" s="194">
        <f t="shared" si="14"/>
        <v>2451</v>
      </c>
      <c r="I24" s="194" t="s">
        <v>90</v>
      </c>
      <c r="J24" s="195">
        <v>15</v>
      </c>
      <c r="K24" s="196">
        <f t="shared" ref="K24:K30" si="20">IF(L24="Winner",30,IF(L24="Finalist",20,IF(L24="Semi Finalist",10,)))+M24</f>
        <v>20</v>
      </c>
      <c r="L24" t="str">
        <f t="shared" si="15"/>
        <v>Finalist</v>
      </c>
      <c r="O24" s="194">
        <f t="shared" si="16"/>
        <v>4488</v>
      </c>
      <c r="P24" s="194" t="s">
        <v>90</v>
      </c>
      <c r="Q24" s="195">
        <v>15</v>
      </c>
      <c r="R24" s="196">
        <f t="shared" ref="R24:R30" si="21">IF(S24="Winner",30,IF(S24="Finalist",20,IF(S24="Semi Finalist",10,)))+T24</f>
        <v>20</v>
      </c>
      <c r="S24" t="str">
        <f t="shared" ref="S24:S30" si="22">S16</f>
        <v>Finalist</v>
      </c>
      <c r="V24" s="194">
        <f t="shared" si="17"/>
        <v>16</v>
      </c>
      <c r="W24" s="194" t="s">
        <v>90</v>
      </c>
      <c r="X24" s="195">
        <v>15</v>
      </c>
      <c r="Y24" s="196">
        <f t="shared" ref="Y24:Y30" si="23">IF(Z24="Winner",30,IF(Z24="Finalist",20,IF(Z24="Semi Finalist",10,)))+AA24</f>
        <v>0</v>
      </c>
      <c r="Z24" t="str">
        <f t="shared" si="18"/>
        <v>Quarter Finalist</v>
      </c>
      <c r="AC24" s="360"/>
      <c r="AD24" s="365"/>
      <c r="AE24" s="2"/>
      <c r="AF24" s="365"/>
      <c r="AG24" s="365"/>
      <c r="AH24" s="2"/>
      <c r="AI24" s="365"/>
      <c r="AJ24" s="2"/>
      <c r="AK24" s="151"/>
    </row>
    <row r="25" spans="1:37" x14ac:dyDescent="0.25">
      <c r="A25" s="195">
        <f t="shared" si="12"/>
        <v>33</v>
      </c>
      <c r="B25" s="194" t="s">
        <v>91</v>
      </c>
      <c r="C25" s="195">
        <v>14</v>
      </c>
      <c r="D25" s="196">
        <f t="shared" si="19"/>
        <v>20</v>
      </c>
      <c r="E25" t="str">
        <f t="shared" si="13"/>
        <v>Finalist</v>
      </c>
      <c r="H25" s="194">
        <f t="shared" si="14"/>
        <v>2013</v>
      </c>
      <c r="I25" s="194" t="s">
        <v>91</v>
      </c>
      <c r="J25" s="195">
        <v>14</v>
      </c>
      <c r="K25" s="196">
        <f t="shared" si="20"/>
        <v>10</v>
      </c>
      <c r="L25" t="str">
        <f t="shared" si="15"/>
        <v>Semi Finalist</v>
      </c>
      <c r="O25" s="194">
        <f t="shared" si="16"/>
        <v>188</v>
      </c>
      <c r="P25" s="194" t="s">
        <v>91</v>
      </c>
      <c r="Q25" s="195">
        <v>14</v>
      </c>
      <c r="R25" s="196">
        <f t="shared" si="21"/>
        <v>10</v>
      </c>
      <c r="S25" t="str">
        <f t="shared" si="22"/>
        <v>Semi Finalist</v>
      </c>
      <c r="V25" s="194">
        <f t="shared" si="17"/>
        <v>846</v>
      </c>
      <c r="W25" s="194" t="s">
        <v>91</v>
      </c>
      <c r="X25" s="195">
        <v>14</v>
      </c>
      <c r="Y25" s="196">
        <f t="shared" si="23"/>
        <v>0</v>
      </c>
      <c r="Z25" t="str">
        <f t="shared" si="18"/>
        <v>Quarter Finalist</v>
      </c>
      <c r="AC25" s="360"/>
      <c r="AD25" s="365"/>
      <c r="AE25" s="2"/>
      <c r="AF25" s="365"/>
      <c r="AG25" s="365"/>
      <c r="AH25" s="2"/>
      <c r="AI25" s="365"/>
      <c r="AJ25" s="2"/>
      <c r="AK25" s="98"/>
    </row>
    <row r="26" spans="1:37" x14ac:dyDescent="0.25">
      <c r="A26" s="195">
        <f t="shared" si="12"/>
        <v>2067</v>
      </c>
      <c r="B26" s="194" t="s">
        <v>92</v>
      </c>
      <c r="C26" s="195">
        <v>13</v>
      </c>
      <c r="D26" s="196">
        <f t="shared" si="19"/>
        <v>0</v>
      </c>
      <c r="E26" t="str">
        <f t="shared" si="13"/>
        <v>Quarter Finalist</v>
      </c>
      <c r="H26" s="194">
        <f t="shared" si="14"/>
        <v>125</v>
      </c>
      <c r="I26" s="194" t="s">
        <v>92</v>
      </c>
      <c r="J26" s="195">
        <v>13</v>
      </c>
      <c r="K26" s="196">
        <f t="shared" si="20"/>
        <v>0</v>
      </c>
      <c r="L26" t="str">
        <f t="shared" si="15"/>
        <v>Quarter Finalist</v>
      </c>
      <c r="O26" s="194">
        <f t="shared" si="16"/>
        <v>2337</v>
      </c>
      <c r="P26" s="194" t="s">
        <v>92</v>
      </c>
      <c r="Q26" s="195">
        <v>13</v>
      </c>
      <c r="R26" s="196">
        <f t="shared" si="21"/>
        <v>0</v>
      </c>
      <c r="S26" t="str">
        <f t="shared" si="22"/>
        <v>Quarter Finalist</v>
      </c>
      <c r="V26" s="194">
        <f t="shared" si="17"/>
        <v>368</v>
      </c>
      <c r="W26" s="194" t="s">
        <v>92</v>
      </c>
      <c r="X26" s="195">
        <v>13</v>
      </c>
      <c r="Y26" s="196">
        <f t="shared" si="23"/>
        <v>10</v>
      </c>
      <c r="Z26" t="str">
        <f t="shared" si="18"/>
        <v>Semi Finalist</v>
      </c>
      <c r="AC26" s="360"/>
      <c r="AD26" s="365"/>
      <c r="AE26" s="2"/>
      <c r="AF26" s="365"/>
      <c r="AG26" s="365"/>
      <c r="AH26" s="2"/>
      <c r="AI26" s="365"/>
      <c r="AJ26" s="2"/>
      <c r="AK26" s="151"/>
    </row>
    <row r="27" spans="1:37" x14ac:dyDescent="0.25">
      <c r="A27" s="195">
        <f t="shared" si="12"/>
        <v>1625</v>
      </c>
      <c r="B27" s="194" t="s">
        <v>93</v>
      </c>
      <c r="C27" s="195">
        <v>12</v>
      </c>
      <c r="D27" s="196">
        <f t="shared" si="19"/>
        <v>30</v>
      </c>
      <c r="E27" t="str">
        <f t="shared" si="13"/>
        <v>Winner</v>
      </c>
      <c r="H27" s="194">
        <f t="shared" si="14"/>
        <v>359</v>
      </c>
      <c r="I27" s="194" t="s">
        <v>93</v>
      </c>
      <c r="J27" s="195">
        <v>12</v>
      </c>
      <c r="K27" s="196">
        <f t="shared" si="20"/>
        <v>10</v>
      </c>
      <c r="L27" t="str">
        <f t="shared" si="15"/>
        <v>Semi Finalist</v>
      </c>
      <c r="O27" s="194">
        <f t="shared" si="16"/>
        <v>973</v>
      </c>
      <c r="P27" s="194" t="s">
        <v>93</v>
      </c>
      <c r="Q27" s="195">
        <v>12</v>
      </c>
      <c r="R27" s="196">
        <f t="shared" si="21"/>
        <v>30</v>
      </c>
      <c r="S27" t="str">
        <f t="shared" si="22"/>
        <v>Winner</v>
      </c>
      <c r="V27" s="194">
        <f t="shared" si="17"/>
        <v>314</v>
      </c>
      <c r="W27" s="194" t="s">
        <v>93</v>
      </c>
      <c r="X27" s="195">
        <v>12</v>
      </c>
      <c r="Y27" s="196">
        <f t="shared" si="23"/>
        <v>0</v>
      </c>
      <c r="Z27" t="str">
        <f t="shared" si="18"/>
        <v>Quarter Finalist</v>
      </c>
      <c r="AB27" s="227"/>
      <c r="AC27" s="331"/>
      <c r="AD27" s="365"/>
      <c r="AE27" s="2"/>
      <c r="AF27" s="365"/>
      <c r="AG27" s="365"/>
      <c r="AH27" s="2"/>
      <c r="AI27" s="365"/>
      <c r="AJ27" s="2"/>
      <c r="AK27" s="98"/>
    </row>
    <row r="28" spans="1:37" x14ac:dyDescent="0.25">
      <c r="A28" s="195">
        <f t="shared" si="12"/>
        <v>195</v>
      </c>
      <c r="B28" s="194" t="s">
        <v>94</v>
      </c>
      <c r="C28" s="195">
        <v>11</v>
      </c>
      <c r="D28" s="196">
        <f t="shared" si="19"/>
        <v>0</v>
      </c>
      <c r="E28" t="str">
        <f t="shared" si="13"/>
        <v>Quarter Finalist</v>
      </c>
      <c r="H28" s="194">
        <f t="shared" si="14"/>
        <v>1241</v>
      </c>
      <c r="I28" s="194" t="s">
        <v>94</v>
      </c>
      <c r="J28" s="195">
        <v>11</v>
      </c>
      <c r="K28" s="196">
        <f t="shared" si="20"/>
        <v>0</v>
      </c>
      <c r="L28" t="str">
        <f t="shared" si="15"/>
        <v>Quarter Finalist</v>
      </c>
      <c r="O28" s="194">
        <f t="shared" si="16"/>
        <v>70</v>
      </c>
      <c r="P28" s="194" t="s">
        <v>94</v>
      </c>
      <c r="Q28" s="195">
        <v>11</v>
      </c>
      <c r="R28" s="196">
        <f t="shared" si="21"/>
        <v>0</v>
      </c>
      <c r="S28" t="str">
        <f t="shared" si="22"/>
        <v>Quarter Finalist</v>
      </c>
      <c r="V28" s="194">
        <f t="shared" si="17"/>
        <v>341</v>
      </c>
      <c r="W28" s="194" t="s">
        <v>94</v>
      </c>
      <c r="X28" s="195">
        <v>11</v>
      </c>
      <c r="Y28" s="196">
        <f t="shared" si="23"/>
        <v>20</v>
      </c>
      <c r="Z28" t="str">
        <f t="shared" si="18"/>
        <v>Finalist</v>
      </c>
      <c r="AB28" s="227"/>
      <c r="AC28" s="2"/>
      <c r="AD28" s="365"/>
      <c r="AE28" s="2"/>
      <c r="AF28" s="365"/>
      <c r="AG28" s="365"/>
      <c r="AH28" s="2"/>
      <c r="AI28" s="365"/>
      <c r="AJ28" s="2"/>
      <c r="AK28" s="98"/>
    </row>
    <row r="29" spans="1:37" ht="13" x14ac:dyDescent="0.3">
      <c r="A29" s="195">
        <f t="shared" si="12"/>
        <v>1538</v>
      </c>
      <c r="B29" s="194" t="s">
        <v>95</v>
      </c>
      <c r="C29" s="195">
        <v>10</v>
      </c>
      <c r="D29" s="196">
        <f t="shared" si="19"/>
        <v>0</v>
      </c>
      <c r="E29" t="str">
        <f t="shared" si="13"/>
        <v>Quarter Finalist</v>
      </c>
      <c r="G29" s="151"/>
      <c r="H29" s="194">
        <f t="shared" si="14"/>
        <v>177</v>
      </c>
      <c r="I29" s="194" t="s">
        <v>95</v>
      </c>
      <c r="J29" s="195">
        <v>10</v>
      </c>
      <c r="K29" s="196">
        <f t="shared" si="20"/>
        <v>0</v>
      </c>
      <c r="L29" t="str">
        <f t="shared" si="15"/>
        <v>Quarter Finalist</v>
      </c>
      <c r="N29" s="151"/>
      <c r="O29" s="194">
        <f t="shared" si="16"/>
        <v>1023</v>
      </c>
      <c r="P29" s="194" t="s">
        <v>95</v>
      </c>
      <c r="Q29" s="195">
        <v>10</v>
      </c>
      <c r="R29" s="196">
        <f t="shared" si="21"/>
        <v>0</v>
      </c>
      <c r="S29" t="str">
        <f t="shared" si="22"/>
        <v>Quarter Finalist</v>
      </c>
      <c r="U29" s="151"/>
      <c r="V29" s="194">
        <f t="shared" si="17"/>
        <v>3539</v>
      </c>
      <c r="W29" s="194" t="s">
        <v>95</v>
      </c>
      <c r="X29" s="195">
        <v>10</v>
      </c>
      <c r="Y29" s="196">
        <f t="shared" si="23"/>
        <v>10</v>
      </c>
      <c r="Z29" t="str">
        <f t="shared" si="18"/>
        <v>Semi Finalist</v>
      </c>
      <c r="AB29" s="228"/>
      <c r="AC29" s="116"/>
      <c r="AD29" s="365"/>
      <c r="AE29" s="2"/>
      <c r="AF29" s="365"/>
      <c r="AG29" s="365"/>
      <c r="AH29" s="2"/>
      <c r="AI29" s="365"/>
      <c r="AJ29" s="2"/>
      <c r="AK29" s="98"/>
    </row>
    <row r="30" spans="1:37" ht="13" thickBot="1" x14ac:dyDescent="0.3">
      <c r="A30" s="200">
        <f t="shared" si="12"/>
        <v>2485</v>
      </c>
      <c r="B30" s="199" t="s">
        <v>96</v>
      </c>
      <c r="C30" s="200">
        <v>9</v>
      </c>
      <c r="D30" s="201">
        <f t="shared" si="19"/>
        <v>10</v>
      </c>
      <c r="E30" t="str">
        <f t="shared" si="13"/>
        <v>Semi Finalist</v>
      </c>
      <c r="H30" s="199">
        <f t="shared" si="14"/>
        <v>987</v>
      </c>
      <c r="I30" s="199" t="s">
        <v>96</v>
      </c>
      <c r="J30" s="200">
        <v>9</v>
      </c>
      <c r="K30" s="201">
        <f t="shared" si="20"/>
        <v>0</v>
      </c>
      <c r="L30" t="str">
        <f t="shared" si="15"/>
        <v>Quarter Finalist</v>
      </c>
      <c r="O30" s="199">
        <f t="shared" si="16"/>
        <v>2122</v>
      </c>
      <c r="P30" s="199" t="s">
        <v>96</v>
      </c>
      <c r="Q30" s="200">
        <v>9</v>
      </c>
      <c r="R30" s="201">
        <f t="shared" si="21"/>
        <v>0</v>
      </c>
      <c r="S30" t="str">
        <f t="shared" si="22"/>
        <v>Quarter Finalist</v>
      </c>
      <c r="V30" s="199">
        <f t="shared" si="17"/>
        <v>610</v>
      </c>
      <c r="W30" s="199" t="s">
        <v>96</v>
      </c>
      <c r="X30" s="200">
        <v>9</v>
      </c>
      <c r="Y30" s="201">
        <f t="shared" si="23"/>
        <v>0</v>
      </c>
      <c r="Z30" t="str">
        <f t="shared" si="18"/>
        <v>Quarter Finalist</v>
      </c>
      <c r="AB30" s="227"/>
      <c r="AC30" s="98"/>
      <c r="AD30" s="365"/>
      <c r="AE30" s="2"/>
      <c r="AF30" s="365"/>
      <c r="AG30" s="365"/>
      <c r="AH30" s="2"/>
      <c r="AI30" s="365"/>
      <c r="AJ30" s="2"/>
      <c r="AK30" s="98"/>
    </row>
    <row r="31" spans="1:37" x14ac:dyDescent="0.25">
      <c r="A31" s="195">
        <f>D9</f>
        <v>1918</v>
      </c>
      <c r="B31" s="194" t="s">
        <v>97</v>
      </c>
      <c r="C31" s="195">
        <v>8</v>
      </c>
      <c r="D31" s="196">
        <f>IF(E31="Winner",30,IF(E31="Finalist",20,IF(E31="Semi Finalist",10,)))+F31</f>
        <v>10</v>
      </c>
      <c r="E31" t="str">
        <f>E22</f>
        <v>Semi Finalist</v>
      </c>
      <c r="H31" s="194">
        <f>K9</f>
        <v>3476</v>
      </c>
      <c r="I31" s="194" t="s">
        <v>97</v>
      </c>
      <c r="J31" s="195">
        <v>8</v>
      </c>
      <c r="K31" s="196">
        <f>IF(L31="Winner",30,IF(L31="Finalist",20,IF(L31="Semi Finalist",10,)))+M31</f>
        <v>0</v>
      </c>
      <c r="L31" t="str">
        <f>L22</f>
        <v>Quarter Finalist</v>
      </c>
      <c r="O31" s="194">
        <f>R9</f>
        <v>3683</v>
      </c>
      <c r="P31" s="194" t="s">
        <v>97</v>
      </c>
      <c r="Q31" s="195">
        <v>8</v>
      </c>
      <c r="R31" s="196">
        <f>IF(S31="Winner",30,IF(S31="Finalist",20,IF(S31="Semi Finalist",10,)))+T31</f>
        <v>0</v>
      </c>
      <c r="S31" t="str">
        <f>S22</f>
        <v>Quarter Finalist</v>
      </c>
      <c r="V31" s="194">
        <f>Y9</f>
        <v>1285</v>
      </c>
      <c r="W31" s="194" t="s">
        <v>97</v>
      </c>
      <c r="X31" s="195">
        <v>8</v>
      </c>
      <c r="Y31" s="196">
        <f>IF(Z31="Winner",30,IF(Z31="Finalist",20,IF(Z31="Semi Finalist",10,)))+AA31</f>
        <v>0</v>
      </c>
      <c r="Z31" t="str">
        <f>Z22</f>
        <v>Quarter Finalist</v>
      </c>
      <c r="AB31" s="227"/>
      <c r="AC31" s="98"/>
      <c r="AD31" s="365"/>
      <c r="AE31" s="2"/>
      <c r="AF31" s="365"/>
      <c r="AG31" s="365"/>
      <c r="AH31" s="2"/>
      <c r="AI31" s="365"/>
      <c r="AJ31" s="2"/>
      <c r="AK31" s="98"/>
    </row>
    <row r="32" spans="1:37" x14ac:dyDescent="0.25">
      <c r="A32" s="195">
        <f>D8</f>
        <v>900</v>
      </c>
      <c r="B32" s="194" t="s">
        <v>98</v>
      </c>
      <c r="C32" s="195">
        <v>7</v>
      </c>
      <c r="D32" s="196">
        <f t="shared" ref="D32:D38" si="24">IF(E32="Winner",30,IF(E32="Finalist",20,IF(E32="Semi Finalist",10,)))+F32</f>
        <v>0</v>
      </c>
      <c r="E32" t="str">
        <f>E21</f>
        <v>Quarter Finalist</v>
      </c>
      <c r="H32" s="194">
        <f>K8</f>
        <v>294</v>
      </c>
      <c r="I32" s="194" t="s">
        <v>98</v>
      </c>
      <c r="J32" s="195">
        <v>7</v>
      </c>
      <c r="K32" s="196">
        <f t="shared" ref="K32:K38" si="25">IF(L32="Winner",30,IF(L32="Finalist",20,IF(L32="Semi Finalist",10,)))+M32</f>
        <v>0</v>
      </c>
      <c r="L32" t="str">
        <f>L21</f>
        <v>Quarter Finalist</v>
      </c>
      <c r="O32" s="194">
        <f>R8</f>
        <v>225</v>
      </c>
      <c r="P32" s="194" t="s">
        <v>98</v>
      </c>
      <c r="Q32" s="195">
        <v>7</v>
      </c>
      <c r="R32" s="196">
        <f t="shared" ref="R32:R38" si="26">IF(S32="Winner",30,IF(S32="Finalist",20,IF(S32="Semi Finalist",10,)))+T32</f>
        <v>0</v>
      </c>
      <c r="S32" t="str">
        <f>S21</f>
        <v>Quarter Finalist</v>
      </c>
      <c r="V32" s="194">
        <f>Y8</f>
        <v>25</v>
      </c>
      <c r="W32" s="194" t="s">
        <v>98</v>
      </c>
      <c r="X32" s="195">
        <v>7</v>
      </c>
      <c r="Y32" s="196">
        <f t="shared" ref="Y32:Y38" si="27">IF(Z32="Winner",30,IF(Z32="Finalist",20,IF(Z32="Semi Finalist",10,)))+AA32</f>
        <v>10</v>
      </c>
      <c r="Z32" t="str">
        <f>Z21</f>
        <v>Semi Finalist</v>
      </c>
      <c r="AB32" s="227"/>
      <c r="AC32" s="98"/>
      <c r="AD32" s="365"/>
      <c r="AE32" s="2"/>
      <c r="AF32" s="365"/>
      <c r="AG32" s="365"/>
      <c r="AH32" s="2"/>
      <c r="AI32" s="365"/>
      <c r="AJ32" s="2"/>
      <c r="AK32" s="98"/>
    </row>
    <row r="33" spans="1:37" x14ac:dyDescent="0.25">
      <c r="A33" s="195">
        <f>D7</f>
        <v>20</v>
      </c>
      <c r="B33" s="194" t="s">
        <v>99</v>
      </c>
      <c r="C33" s="195">
        <v>6</v>
      </c>
      <c r="D33" s="196">
        <f t="shared" si="24"/>
        <v>0</v>
      </c>
      <c r="E33" t="str">
        <f>E20</f>
        <v>Quarter Finalist</v>
      </c>
      <c r="H33" s="194">
        <f>K7</f>
        <v>11</v>
      </c>
      <c r="I33" s="194" t="s">
        <v>99</v>
      </c>
      <c r="J33" s="195">
        <v>6</v>
      </c>
      <c r="K33" s="196">
        <f t="shared" si="25"/>
        <v>0</v>
      </c>
      <c r="L33" t="str">
        <f>L20</f>
        <v>Quarter Finalist</v>
      </c>
      <c r="O33" s="194">
        <f>R7</f>
        <v>3310</v>
      </c>
      <c r="P33" s="194" t="s">
        <v>99</v>
      </c>
      <c r="Q33" s="195">
        <v>6</v>
      </c>
      <c r="R33" s="196">
        <f t="shared" si="26"/>
        <v>0</v>
      </c>
      <c r="S33" t="str">
        <f>S20</f>
        <v>Quarter Finalist</v>
      </c>
      <c r="V33" s="194">
        <f>Y7</f>
        <v>1983</v>
      </c>
      <c r="W33" s="194" t="s">
        <v>99</v>
      </c>
      <c r="X33" s="195">
        <v>6</v>
      </c>
      <c r="Y33" s="196">
        <f t="shared" si="27"/>
        <v>20</v>
      </c>
      <c r="Z33" t="str">
        <f>Z20</f>
        <v>Finalist</v>
      </c>
      <c r="AB33" s="227"/>
      <c r="AC33" s="98"/>
      <c r="AD33" s="365"/>
      <c r="AE33" s="2"/>
      <c r="AF33" s="365"/>
      <c r="AG33" s="365"/>
      <c r="AH33" s="2"/>
      <c r="AI33" s="365"/>
      <c r="AJ33" s="2"/>
      <c r="AK33" s="98"/>
    </row>
    <row r="34" spans="1:37" x14ac:dyDescent="0.25">
      <c r="A34" s="195">
        <f>D6</f>
        <v>1477</v>
      </c>
      <c r="B34" s="194" t="s">
        <v>100</v>
      </c>
      <c r="C34" s="195">
        <v>5</v>
      </c>
      <c r="D34" s="196">
        <f t="shared" si="24"/>
        <v>30</v>
      </c>
      <c r="E34" t="str">
        <f>E19</f>
        <v>Winner</v>
      </c>
      <c r="H34" s="194">
        <f>K6</f>
        <v>4334</v>
      </c>
      <c r="I34" s="194" t="s">
        <v>100</v>
      </c>
      <c r="J34" s="195">
        <v>5</v>
      </c>
      <c r="K34" s="196">
        <f t="shared" si="25"/>
        <v>10</v>
      </c>
      <c r="L34" t="str">
        <f>L19</f>
        <v>Semi Finalist</v>
      </c>
      <c r="O34" s="194">
        <f>R6</f>
        <v>2481</v>
      </c>
      <c r="P34" s="194" t="s">
        <v>100</v>
      </c>
      <c r="Q34" s="195">
        <v>5</v>
      </c>
      <c r="R34" s="196">
        <f t="shared" si="26"/>
        <v>30</v>
      </c>
      <c r="S34" t="str">
        <f>S19</f>
        <v>Winner</v>
      </c>
      <c r="V34" s="194">
        <f>Y6</f>
        <v>1511</v>
      </c>
      <c r="W34" s="194" t="s">
        <v>100</v>
      </c>
      <c r="X34" s="195">
        <v>5</v>
      </c>
      <c r="Y34" s="196">
        <f t="shared" si="27"/>
        <v>0</v>
      </c>
      <c r="Z34" t="str">
        <f>Z19</f>
        <v>Quarter Finalist</v>
      </c>
      <c r="AB34" s="227"/>
      <c r="AC34" s="98"/>
      <c r="AD34" s="365"/>
      <c r="AE34" s="2"/>
      <c r="AF34" s="365"/>
      <c r="AG34" s="365"/>
      <c r="AH34" s="2"/>
      <c r="AI34" s="365"/>
      <c r="AJ34" s="2"/>
      <c r="AK34" s="98"/>
    </row>
    <row r="35" spans="1:37" x14ac:dyDescent="0.25">
      <c r="A35" s="195">
        <f>D5</f>
        <v>2959</v>
      </c>
      <c r="B35" s="194" t="s">
        <v>101</v>
      </c>
      <c r="C35" s="195">
        <v>4</v>
      </c>
      <c r="D35" s="196">
        <f t="shared" si="24"/>
        <v>0</v>
      </c>
      <c r="E35" t="str">
        <f>E26</f>
        <v>Quarter Finalist</v>
      </c>
      <c r="H35" s="194">
        <f>K5</f>
        <v>1323</v>
      </c>
      <c r="I35" s="194" t="s">
        <v>101</v>
      </c>
      <c r="J35" s="195">
        <v>4</v>
      </c>
      <c r="K35" s="196">
        <f t="shared" si="25"/>
        <v>0</v>
      </c>
      <c r="L35" t="str">
        <f>L26</f>
        <v>Quarter Finalist</v>
      </c>
      <c r="O35" s="194">
        <f>R5</f>
        <v>179</v>
      </c>
      <c r="P35" s="194" t="s">
        <v>101</v>
      </c>
      <c r="Q35" s="195">
        <v>4</v>
      </c>
      <c r="R35" s="196">
        <f t="shared" si="26"/>
        <v>0</v>
      </c>
      <c r="S35" t="str">
        <f>S26</f>
        <v>Quarter Finalist</v>
      </c>
      <c r="V35" s="194">
        <f>Y5</f>
        <v>1806</v>
      </c>
      <c r="W35" s="194" t="s">
        <v>101</v>
      </c>
      <c r="X35" s="195">
        <v>4</v>
      </c>
      <c r="Y35" s="196">
        <f t="shared" si="27"/>
        <v>10</v>
      </c>
      <c r="Z35" t="str">
        <f>Z26</f>
        <v>Semi Finalist</v>
      </c>
      <c r="AB35" s="227"/>
      <c r="AC35" s="98"/>
      <c r="AD35" s="365"/>
      <c r="AE35" s="2"/>
      <c r="AF35" s="365"/>
      <c r="AG35" s="365"/>
      <c r="AH35" s="2"/>
      <c r="AI35" s="365"/>
      <c r="AJ35" s="2"/>
      <c r="AK35" s="98"/>
    </row>
    <row r="36" spans="1:37" x14ac:dyDescent="0.25">
      <c r="A36" s="195">
        <f>D4</f>
        <v>334</v>
      </c>
      <c r="B36" s="194" t="s">
        <v>102</v>
      </c>
      <c r="C36" s="195">
        <v>3</v>
      </c>
      <c r="D36" s="196">
        <f t="shared" si="24"/>
        <v>5</v>
      </c>
      <c r="E36" t="str">
        <f>E25</f>
        <v>Finalist</v>
      </c>
      <c r="F36">
        <v>-15</v>
      </c>
      <c r="H36" s="194">
        <f>K4</f>
        <v>1311</v>
      </c>
      <c r="I36" s="194" t="s">
        <v>102</v>
      </c>
      <c r="J36" s="195">
        <v>3</v>
      </c>
      <c r="K36" s="196">
        <f t="shared" si="25"/>
        <v>5</v>
      </c>
      <c r="L36" t="str">
        <f>L25</f>
        <v>Semi Finalist</v>
      </c>
      <c r="M36">
        <v>-5</v>
      </c>
      <c r="O36" s="194">
        <f>R4</f>
        <v>494</v>
      </c>
      <c r="P36" s="194" t="s">
        <v>102</v>
      </c>
      <c r="Q36" s="195">
        <v>3</v>
      </c>
      <c r="R36" s="196">
        <f t="shared" si="26"/>
        <v>5</v>
      </c>
      <c r="S36" t="str">
        <f>S25</f>
        <v>Semi Finalist</v>
      </c>
      <c r="T36">
        <v>-5</v>
      </c>
      <c r="V36" s="194">
        <f>Y4</f>
        <v>330</v>
      </c>
      <c r="W36" s="194" t="s">
        <v>102</v>
      </c>
      <c r="X36" s="195">
        <v>3</v>
      </c>
      <c r="Y36" s="196">
        <f t="shared" si="27"/>
        <v>0</v>
      </c>
      <c r="Z36" t="str">
        <f>Z25</f>
        <v>Quarter Finalist</v>
      </c>
      <c r="AB36" s="227"/>
      <c r="AC36" s="98"/>
      <c r="AD36" s="365"/>
      <c r="AE36" s="2"/>
      <c r="AF36" s="365"/>
      <c r="AG36" s="365"/>
      <c r="AH36" s="2"/>
      <c r="AI36" s="365"/>
      <c r="AJ36" s="2"/>
      <c r="AK36" s="98"/>
    </row>
    <row r="37" spans="1:37" x14ac:dyDescent="0.25">
      <c r="A37" s="195">
        <f>D3</f>
        <v>2557</v>
      </c>
      <c r="B37" s="194" t="s">
        <v>103</v>
      </c>
      <c r="C37" s="195">
        <v>2</v>
      </c>
      <c r="D37" s="196">
        <f t="shared" si="24"/>
        <v>10</v>
      </c>
      <c r="E37" t="str">
        <f>E24</f>
        <v>Semi Finalist</v>
      </c>
      <c r="H37" s="194">
        <f>K3</f>
        <v>573</v>
      </c>
      <c r="I37" s="194" t="s">
        <v>103</v>
      </c>
      <c r="J37" s="195">
        <v>2</v>
      </c>
      <c r="K37" s="196">
        <f t="shared" si="25"/>
        <v>20</v>
      </c>
      <c r="L37" t="str">
        <f>L24</f>
        <v>Finalist</v>
      </c>
      <c r="O37" s="194">
        <f>R3</f>
        <v>1318</v>
      </c>
      <c r="P37" s="194" t="s">
        <v>103</v>
      </c>
      <c r="Q37" s="195">
        <v>2</v>
      </c>
      <c r="R37" s="196">
        <f t="shared" si="26"/>
        <v>10</v>
      </c>
      <c r="S37" t="str">
        <f>S24</f>
        <v>Finalist</v>
      </c>
      <c r="T37">
        <v>-10</v>
      </c>
      <c r="V37" s="194">
        <f>Y3</f>
        <v>340</v>
      </c>
      <c r="W37" s="194" t="s">
        <v>103</v>
      </c>
      <c r="X37" s="195">
        <v>2</v>
      </c>
      <c r="Y37" s="196">
        <f t="shared" si="27"/>
        <v>0</v>
      </c>
      <c r="Z37" t="str">
        <f>Z24</f>
        <v>Quarter Finalist</v>
      </c>
      <c r="AB37" s="227"/>
      <c r="AC37" s="151"/>
      <c r="AD37" s="365"/>
      <c r="AE37" s="2"/>
      <c r="AF37" s="365"/>
      <c r="AG37" s="365"/>
      <c r="AH37" s="2"/>
      <c r="AI37" s="365"/>
      <c r="AJ37" s="2"/>
      <c r="AK37" s="98"/>
    </row>
    <row r="38" spans="1:37" ht="13" thickBot="1" x14ac:dyDescent="0.3">
      <c r="A38" s="200">
        <f>D2</f>
        <v>2175</v>
      </c>
      <c r="B38" s="199" t="s">
        <v>104</v>
      </c>
      <c r="C38" s="200">
        <v>1</v>
      </c>
      <c r="D38" s="201">
        <f t="shared" si="24"/>
        <v>0</v>
      </c>
      <c r="E38" t="str">
        <f>E23</f>
        <v>Quarter Finalist</v>
      </c>
      <c r="H38" s="199">
        <f>K2</f>
        <v>2848</v>
      </c>
      <c r="I38" s="199" t="s">
        <v>104</v>
      </c>
      <c r="J38" s="200">
        <v>1</v>
      </c>
      <c r="K38" s="201">
        <f t="shared" si="25"/>
        <v>30</v>
      </c>
      <c r="L38" t="str">
        <f>L23</f>
        <v>Winner</v>
      </c>
      <c r="O38" s="199">
        <f>R2</f>
        <v>558</v>
      </c>
      <c r="P38" s="199" t="s">
        <v>104</v>
      </c>
      <c r="Q38" s="200">
        <v>1</v>
      </c>
      <c r="R38" s="201">
        <f t="shared" si="26"/>
        <v>10</v>
      </c>
      <c r="S38" t="str">
        <f>S23</f>
        <v>Semi Finalist</v>
      </c>
      <c r="V38" s="199">
        <f>Y2</f>
        <v>1640</v>
      </c>
      <c r="W38" s="199" t="s">
        <v>104</v>
      </c>
      <c r="X38" s="200">
        <v>1</v>
      </c>
      <c r="Y38" s="201">
        <f t="shared" si="27"/>
        <v>30</v>
      </c>
      <c r="Z38" t="str">
        <f>Z23</f>
        <v>Winner</v>
      </c>
      <c r="AB38" s="227"/>
      <c r="AC38" s="98"/>
      <c r="AD38" s="365"/>
      <c r="AE38" s="2"/>
      <c r="AF38" s="365"/>
      <c r="AG38" s="365"/>
      <c r="AH38" s="2"/>
      <c r="AI38" s="365"/>
      <c r="AJ38" s="2"/>
      <c r="AK38" s="98"/>
    </row>
    <row r="39" spans="1:37" x14ac:dyDescent="0.25">
      <c r="A39" s="211">
        <f>E2</f>
        <v>2834</v>
      </c>
      <c r="B39" s="443" t="s">
        <v>389</v>
      </c>
      <c r="C39" s="192"/>
      <c r="D39" s="193">
        <f>F39</f>
        <v>0</v>
      </c>
      <c r="E39" t="str">
        <f>E15</f>
        <v>Quarter Finalist</v>
      </c>
      <c r="F39">
        <v>0</v>
      </c>
      <c r="H39" s="211">
        <f>L2</f>
        <v>74</v>
      </c>
      <c r="I39" s="443" t="s">
        <v>389</v>
      </c>
      <c r="J39" s="192"/>
      <c r="K39" s="193">
        <f>M39</f>
        <v>0</v>
      </c>
      <c r="L39" t="str">
        <f>L15</f>
        <v>Winner</v>
      </c>
      <c r="M39">
        <v>0</v>
      </c>
      <c r="O39" s="211">
        <f>S2</f>
        <v>3098</v>
      </c>
      <c r="P39" s="443" t="s">
        <v>389</v>
      </c>
      <c r="Q39" s="192"/>
      <c r="R39" s="193">
        <f>T39</f>
        <v>0</v>
      </c>
      <c r="S39" t="str">
        <f>S15</f>
        <v>Semi Finalist</v>
      </c>
      <c r="T39">
        <v>0</v>
      </c>
      <c r="V39" s="211">
        <f>Z2</f>
        <v>5136</v>
      </c>
      <c r="W39" s="443" t="s">
        <v>389</v>
      </c>
      <c r="X39" s="192"/>
      <c r="Y39" s="193">
        <f>AA39</f>
        <v>0</v>
      </c>
      <c r="Z39" t="str">
        <f>Z15</f>
        <v>Winner</v>
      </c>
      <c r="AA39">
        <v>0</v>
      </c>
      <c r="AB39" s="227"/>
      <c r="AC39" s="98"/>
      <c r="AD39" s="365"/>
      <c r="AE39" s="2"/>
      <c r="AF39" s="365"/>
      <c r="AG39" s="365"/>
      <c r="AH39" s="2"/>
      <c r="AI39" s="365"/>
      <c r="AJ39" s="2"/>
      <c r="AK39" s="98"/>
    </row>
    <row r="40" spans="1:37" x14ac:dyDescent="0.25">
      <c r="A40" s="212">
        <f t="shared" ref="A40:A46" si="28">E3</f>
        <v>4911</v>
      </c>
      <c r="B40" s="302" t="s">
        <v>390</v>
      </c>
      <c r="C40" s="195"/>
      <c r="D40" s="196">
        <f t="shared" ref="D40:D46" si="29">F40</f>
        <v>0</v>
      </c>
      <c r="E40" t="str">
        <f t="shared" ref="E40:E46" si="30">E16</f>
        <v>Semi Finalist</v>
      </c>
      <c r="F40">
        <v>0</v>
      </c>
      <c r="H40" s="212">
        <f t="shared" ref="H40:H46" si="31">L3</f>
        <v>2016</v>
      </c>
      <c r="I40" s="302" t="s">
        <v>390</v>
      </c>
      <c r="J40" s="195"/>
      <c r="K40" s="196">
        <f t="shared" ref="K40:K46" si="32">M40</f>
        <v>0</v>
      </c>
      <c r="L40" t="str">
        <f t="shared" ref="L40:L46" si="33">L16</f>
        <v>Finalist</v>
      </c>
      <c r="M40">
        <v>0</v>
      </c>
      <c r="O40" s="212">
        <f t="shared" ref="O40:O46" si="34">S3</f>
        <v>1218</v>
      </c>
      <c r="P40" s="302" t="s">
        <v>390</v>
      </c>
      <c r="Q40" s="195"/>
      <c r="R40" s="196">
        <f t="shared" ref="R40:R46" si="35">T40</f>
        <v>15</v>
      </c>
      <c r="S40" t="str">
        <f t="shared" ref="S40:S46" si="36">S16</f>
        <v>Finalist</v>
      </c>
      <c r="T40">
        <v>15</v>
      </c>
      <c r="V40" s="212">
        <f t="shared" ref="V40:V46" si="37">Z3</f>
        <v>1592</v>
      </c>
      <c r="W40" s="302" t="s">
        <v>390</v>
      </c>
      <c r="X40" s="195"/>
      <c r="Y40" s="196">
        <f t="shared" ref="Y40:Y46" si="38">AA40</f>
        <v>0</v>
      </c>
      <c r="Z40" t="str">
        <f t="shared" ref="Z40:Z46" si="39">Z16</f>
        <v>Quarter Finalist</v>
      </c>
      <c r="AA40">
        <v>0</v>
      </c>
      <c r="AB40" s="227"/>
      <c r="AC40" s="98"/>
      <c r="AD40" s="365"/>
      <c r="AE40" s="2"/>
      <c r="AF40" s="365"/>
      <c r="AG40" s="365"/>
      <c r="AH40" s="2"/>
      <c r="AI40" s="365"/>
      <c r="AJ40" s="2"/>
      <c r="AK40" s="98"/>
    </row>
    <row r="41" spans="1:37" x14ac:dyDescent="0.25">
      <c r="A41" s="212">
        <f t="shared" si="28"/>
        <v>175</v>
      </c>
      <c r="B41" s="302" t="s">
        <v>391</v>
      </c>
      <c r="C41" s="195"/>
      <c r="D41" s="196">
        <f t="shared" si="29"/>
        <v>15</v>
      </c>
      <c r="E41" t="str">
        <f t="shared" si="30"/>
        <v>Finalist</v>
      </c>
      <c r="F41">
        <v>15</v>
      </c>
      <c r="H41" s="212">
        <f t="shared" si="31"/>
        <v>842</v>
      </c>
      <c r="I41" s="302" t="s">
        <v>391</v>
      </c>
      <c r="J41" s="195"/>
      <c r="K41" s="196">
        <f t="shared" si="32"/>
        <v>5</v>
      </c>
      <c r="L41" t="str">
        <f t="shared" si="33"/>
        <v>Semi Finalist</v>
      </c>
      <c r="M41">
        <v>5</v>
      </c>
      <c r="O41" s="212">
        <f t="shared" si="34"/>
        <v>1310</v>
      </c>
      <c r="P41" s="302" t="s">
        <v>391</v>
      </c>
      <c r="Q41" s="195"/>
      <c r="R41" s="196">
        <f t="shared" si="35"/>
        <v>5</v>
      </c>
      <c r="S41" t="str">
        <f t="shared" si="36"/>
        <v>Semi Finalist</v>
      </c>
      <c r="T41">
        <v>5</v>
      </c>
      <c r="V41" s="212">
        <f t="shared" si="37"/>
        <v>1507</v>
      </c>
      <c r="W41" s="302" t="s">
        <v>391</v>
      </c>
      <c r="X41" s="195"/>
      <c r="Y41" s="196">
        <f t="shared" si="38"/>
        <v>0</v>
      </c>
      <c r="Z41" t="str">
        <f t="shared" si="39"/>
        <v>Quarter Finalist</v>
      </c>
      <c r="AA41">
        <v>0</v>
      </c>
      <c r="AB41" s="227"/>
      <c r="AC41" s="98"/>
      <c r="AD41" s="365"/>
      <c r="AE41" s="2"/>
      <c r="AF41" s="365"/>
      <c r="AG41" s="365"/>
      <c r="AH41" s="2"/>
      <c r="AI41" s="365"/>
      <c r="AJ41" s="2"/>
      <c r="AK41" s="98"/>
    </row>
    <row r="42" spans="1:37" x14ac:dyDescent="0.25">
      <c r="A42" s="212">
        <f t="shared" si="28"/>
        <v>548</v>
      </c>
      <c r="B42" s="302" t="s">
        <v>392</v>
      </c>
      <c r="C42" s="195"/>
      <c r="D42" s="196">
        <f t="shared" si="29"/>
        <v>0</v>
      </c>
      <c r="E42" t="str">
        <f t="shared" si="30"/>
        <v>Quarter Finalist</v>
      </c>
      <c r="F42">
        <v>0</v>
      </c>
      <c r="H42" s="212">
        <f t="shared" si="31"/>
        <v>2468</v>
      </c>
      <c r="I42" s="302" t="s">
        <v>392</v>
      </c>
      <c r="J42" s="195"/>
      <c r="K42" s="196">
        <f t="shared" si="32"/>
        <v>0</v>
      </c>
      <c r="L42" t="str">
        <f t="shared" si="33"/>
        <v>Quarter Finalist</v>
      </c>
      <c r="M42">
        <v>0</v>
      </c>
      <c r="O42" s="212">
        <f t="shared" si="34"/>
        <v>488</v>
      </c>
      <c r="P42" s="302" t="s">
        <v>392</v>
      </c>
      <c r="Q42" s="195"/>
      <c r="R42" s="196">
        <f t="shared" si="35"/>
        <v>0</v>
      </c>
      <c r="S42" t="str">
        <f t="shared" si="36"/>
        <v>Quarter Finalist</v>
      </c>
      <c r="T42">
        <v>0</v>
      </c>
      <c r="V42" s="212">
        <f t="shared" si="37"/>
        <v>3928</v>
      </c>
      <c r="W42" s="302" t="s">
        <v>392</v>
      </c>
      <c r="X42" s="195"/>
      <c r="Y42" s="196">
        <f t="shared" si="38"/>
        <v>0</v>
      </c>
      <c r="Z42" t="str">
        <f t="shared" si="39"/>
        <v>Semi Finalist</v>
      </c>
      <c r="AA42">
        <v>0</v>
      </c>
      <c r="AB42" s="227"/>
      <c r="AC42" s="98"/>
      <c r="AD42" s="365"/>
      <c r="AE42" s="2"/>
      <c r="AF42" s="365"/>
      <c r="AG42" s="365"/>
      <c r="AH42" s="2"/>
      <c r="AI42" s="365"/>
      <c r="AJ42" s="2"/>
      <c r="AK42" s="98"/>
    </row>
    <row r="43" spans="1:37" x14ac:dyDescent="0.25">
      <c r="A43" s="212">
        <f t="shared" si="28"/>
        <v>3467</v>
      </c>
      <c r="B43" s="302" t="s">
        <v>393</v>
      </c>
      <c r="C43" s="195"/>
      <c r="D43" s="196">
        <f t="shared" si="29"/>
        <v>0</v>
      </c>
      <c r="E43" t="str">
        <f t="shared" si="30"/>
        <v>Winner</v>
      </c>
      <c r="F43">
        <v>0</v>
      </c>
      <c r="H43" s="212">
        <f t="shared" si="31"/>
        <v>865</v>
      </c>
      <c r="I43" s="302" t="s">
        <v>393</v>
      </c>
      <c r="J43" s="195"/>
      <c r="K43" s="196">
        <f t="shared" si="32"/>
        <v>0</v>
      </c>
      <c r="L43" t="str">
        <f t="shared" si="33"/>
        <v>Semi Finalist</v>
      </c>
      <c r="M43">
        <v>0</v>
      </c>
      <c r="O43" s="212">
        <f t="shared" si="34"/>
        <v>2363</v>
      </c>
      <c r="P43" s="302" t="s">
        <v>393</v>
      </c>
      <c r="Q43" s="195"/>
      <c r="R43" s="196">
        <f t="shared" si="35"/>
        <v>0</v>
      </c>
      <c r="S43" t="str">
        <f t="shared" si="36"/>
        <v>Winner</v>
      </c>
      <c r="T43">
        <v>0</v>
      </c>
      <c r="V43" s="212">
        <f t="shared" si="37"/>
        <v>2283</v>
      </c>
      <c r="W43" s="302" t="s">
        <v>393</v>
      </c>
      <c r="X43" s="195"/>
      <c r="Y43" s="196">
        <f t="shared" si="38"/>
        <v>0</v>
      </c>
      <c r="Z43" t="str">
        <f t="shared" si="39"/>
        <v>Quarter Finalist</v>
      </c>
      <c r="AA43">
        <v>0</v>
      </c>
      <c r="AB43" s="227"/>
      <c r="AC43" s="98"/>
      <c r="AD43" s="365"/>
      <c r="AE43" s="2"/>
      <c r="AF43" s="365"/>
      <c r="AG43" s="365"/>
      <c r="AH43" s="2"/>
      <c r="AI43" s="365"/>
      <c r="AJ43" s="2"/>
      <c r="AK43" s="98"/>
    </row>
    <row r="44" spans="1:37" x14ac:dyDescent="0.25">
      <c r="A44" s="212">
        <f t="shared" si="28"/>
        <v>4265</v>
      </c>
      <c r="B44" s="302" t="s">
        <v>394</v>
      </c>
      <c r="C44" s="195"/>
      <c r="D44" s="196">
        <f t="shared" si="29"/>
        <v>0</v>
      </c>
      <c r="E44" t="str">
        <f t="shared" si="30"/>
        <v>Quarter Finalist</v>
      </c>
      <c r="F44">
        <v>0</v>
      </c>
      <c r="H44" s="212">
        <f t="shared" si="31"/>
        <v>68</v>
      </c>
      <c r="I44" s="302" t="s">
        <v>394</v>
      </c>
      <c r="J44" s="195"/>
      <c r="K44" s="196">
        <f t="shared" si="32"/>
        <v>0</v>
      </c>
      <c r="L44" t="str">
        <f t="shared" si="33"/>
        <v>Quarter Finalist</v>
      </c>
      <c r="M44">
        <v>0</v>
      </c>
      <c r="O44" s="212">
        <f t="shared" si="34"/>
        <v>3360</v>
      </c>
      <c r="P44" s="302" t="s">
        <v>394</v>
      </c>
      <c r="Q44" s="195"/>
      <c r="R44" s="196">
        <f t="shared" si="35"/>
        <v>0</v>
      </c>
      <c r="S44" t="str">
        <f t="shared" si="36"/>
        <v>Quarter Finalist</v>
      </c>
      <c r="T44">
        <v>0</v>
      </c>
      <c r="V44" s="212">
        <f t="shared" si="37"/>
        <v>3147</v>
      </c>
      <c r="W44" s="302" t="s">
        <v>394</v>
      </c>
      <c r="X44" s="195"/>
      <c r="Y44" s="196">
        <f t="shared" si="38"/>
        <v>0</v>
      </c>
      <c r="Z44" t="str">
        <f t="shared" si="39"/>
        <v>Finalist</v>
      </c>
      <c r="AA44">
        <v>0</v>
      </c>
      <c r="AB44" s="227"/>
      <c r="AC44" s="98"/>
      <c r="AD44" s="365"/>
      <c r="AE44" s="2"/>
      <c r="AF44" s="365"/>
      <c r="AG44" s="365"/>
      <c r="AH44" s="2"/>
      <c r="AI44" s="365"/>
      <c r="AJ44" s="2"/>
      <c r="AK44" s="98"/>
    </row>
    <row r="45" spans="1:37" x14ac:dyDescent="0.25">
      <c r="A45" s="212">
        <f t="shared" si="28"/>
        <v>1671</v>
      </c>
      <c r="B45" s="302" t="s">
        <v>395</v>
      </c>
      <c r="C45" s="195"/>
      <c r="D45" s="196">
        <f t="shared" si="29"/>
        <v>0</v>
      </c>
      <c r="E45" t="str">
        <f t="shared" si="30"/>
        <v>Quarter Finalist</v>
      </c>
      <c r="F45">
        <v>0</v>
      </c>
      <c r="H45" s="212">
        <f t="shared" si="31"/>
        <v>230</v>
      </c>
      <c r="I45" s="302" t="s">
        <v>395</v>
      </c>
      <c r="J45" s="195"/>
      <c r="K45" s="196">
        <f t="shared" si="32"/>
        <v>0</v>
      </c>
      <c r="L45" t="str">
        <f t="shared" si="33"/>
        <v>Quarter Finalist</v>
      </c>
      <c r="M45">
        <v>0</v>
      </c>
      <c r="O45" s="212">
        <f t="shared" si="34"/>
        <v>217</v>
      </c>
      <c r="P45" s="302" t="s">
        <v>395</v>
      </c>
      <c r="Q45" s="195"/>
      <c r="R45" s="196">
        <f t="shared" si="35"/>
        <v>0</v>
      </c>
      <c r="S45" t="str">
        <f t="shared" si="36"/>
        <v>Quarter Finalist</v>
      </c>
      <c r="T45">
        <v>0</v>
      </c>
      <c r="V45" s="212">
        <f t="shared" si="37"/>
        <v>1817</v>
      </c>
      <c r="W45" s="302" t="s">
        <v>395</v>
      </c>
      <c r="X45" s="195"/>
      <c r="Y45" s="196">
        <f t="shared" si="38"/>
        <v>0</v>
      </c>
      <c r="Z45" t="str">
        <f t="shared" si="39"/>
        <v>Semi Finalist</v>
      </c>
      <c r="AA45">
        <v>0</v>
      </c>
      <c r="AB45" s="227"/>
      <c r="AC45" s="98"/>
      <c r="AD45" s="365"/>
      <c r="AE45" s="2"/>
      <c r="AF45" s="365"/>
      <c r="AG45" s="365"/>
      <c r="AH45" s="2"/>
      <c r="AI45" s="365"/>
      <c r="AJ45" s="2"/>
      <c r="AK45" s="98"/>
    </row>
    <row r="46" spans="1:37" ht="13" thickBot="1" x14ac:dyDescent="0.3">
      <c r="A46" s="213">
        <f t="shared" si="28"/>
        <v>781</v>
      </c>
      <c r="B46" s="232" t="s">
        <v>396</v>
      </c>
      <c r="C46" s="200"/>
      <c r="D46" s="201">
        <f t="shared" si="29"/>
        <v>0</v>
      </c>
      <c r="E46" t="str">
        <f t="shared" si="30"/>
        <v>Semi Finalist</v>
      </c>
      <c r="F46">
        <v>0</v>
      </c>
      <c r="H46" s="213">
        <f t="shared" si="31"/>
        <v>3015</v>
      </c>
      <c r="I46" s="232" t="s">
        <v>396</v>
      </c>
      <c r="J46" s="200"/>
      <c r="K46" s="201">
        <f t="shared" si="32"/>
        <v>0</v>
      </c>
      <c r="L46" t="str">
        <f t="shared" si="33"/>
        <v>Quarter Finalist</v>
      </c>
      <c r="M46">
        <v>0</v>
      </c>
      <c r="O46" s="213">
        <f t="shared" si="34"/>
        <v>193</v>
      </c>
      <c r="P46" s="232" t="s">
        <v>396</v>
      </c>
      <c r="Q46" s="200"/>
      <c r="R46" s="201">
        <f t="shared" si="35"/>
        <v>0</v>
      </c>
      <c r="S46" t="str">
        <f t="shared" si="36"/>
        <v>Quarter Finalist</v>
      </c>
      <c r="T46">
        <v>0</v>
      </c>
      <c r="V46" s="213">
        <f t="shared" si="37"/>
        <v>3284</v>
      </c>
      <c r="W46" s="232" t="s">
        <v>396</v>
      </c>
      <c r="X46" s="200"/>
      <c r="Y46" s="201">
        <f t="shared" si="38"/>
        <v>0</v>
      </c>
      <c r="Z46" t="str">
        <f t="shared" si="39"/>
        <v>Quarter Finalist</v>
      </c>
      <c r="AA46">
        <v>0</v>
      </c>
      <c r="AB46" s="227"/>
      <c r="AC46" s="98"/>
      <c r="AD46" s="365"/>
      <c r="AE46" s="2"/>
      <c r="AF46" s="365"/>
      <c r="AG46" s="365"/>
      <c r="AH46" s="2"/>
      <c r="AI46" s="365"/>
      <c r="AJ46" s="2"/>
      <c r="AK46" s="98"/>
    </row>
    <row r="47" spans="1:37" ht="13" x14ac:dyDescent="0.3">
      <c r="C47" s="231">
        <f>SUM(C15:C46)</f>
        <v>236</v>
      </c>
      <c r="D47" s="231">
        <f>SUM(D15:D46)</f>
        <v>210</v>
      </c>
      <c r="E47" s="116"/>
      <c r="F47" s="101">
        <f>SUM(F15:F46)</f>
        <v>0</v>
      </c>
      <c r="J47" s="231">
        <f>SUM(J15:J46)</f>
        <v>236</v>
      </c>
      <c r="K47" s="231">
        <f>SUM(K15:K46)</f>
        <v>210</v>
      </c>
      <c r="L47" s="116"/>
      <c r="Q47" s="231">
        <f>SUM(Q15:Q46)</f>
        <v>236</v>
      </c>
      <c r="R47" s="231">
        <f>SUM(R15:R46)</f>
        <v>210</v>
      </c>
      <c r="S47" s="116"/>
      <c r="X47" s="231">
        <f>SUM(X15:X46)</f>
        <v>236</v>
      </c>
      <c r="Y47" s="231">
        <f>SUM(Y15:Y46)</f>
        <v>210</v>
      </c>
      <c r="Z47" s="116"/>
      <c r="AB47" s="227"/>
      <c r="AC47" s="151"/>
      <c r="AD47" s="365"/>
      <c r="AE47" s="2"/>
      <c r="AF47" s="365"/>
      <c r="AG47" s="365"/>
      <c r="AH47" s="2"/>
      <c r="AI47" s="365"/>
      <c r="AJ47" s="2"/>
      <c r="AK47" s="98"/>
    </row>
    <row r="51" spans="1:32" ht="13" thickBot="1" x14ac:dyDescent="0.3">
      <c r="A51" s="155" t="s">
        <v>302</v>
      </c>
      <c r="B51" s="155" t="s">
        <v>303</v>
      </c>
      <c r="C51" s="155" t="s">
        <v>304</v>
      </c>
      <c r="D51" s="149">
        <f>SUM(D52:D147)</f>
        <v>70</v>
      </c>
      <c r="E51" s="2"/>
    </row>
    <row r="52" spans="1:32" x14ac:dyDescent="0.25">
      <c r="A52" s="192">
        <v>11</v>
      </c>
      <c r="B52" s="444">
        <v>6</v>
      </c>
      <c r="C52" s="454">
        <v>0</v>
      </c>
      <c r="D52" s="1"/>
      <c r="E52" s="1"/>
      <c r="F52" s="1" t="str">
        <f>VLOOKUP(A52,'[2]Raw Data'!$A$3:$D$3699,4)</f>
        <v>Flanders, NJ USA</v>
      </c>
      <c r="I52" s="394">
        <v>11</v>
      </c>
      <c r="J52" t="s">
        <v>7</v>
      </c>
      <c r="M52">
        <v>25</v>
      </c>
      <c r="N52" t="s">
        <v>5</v>
      </c>
      <c r="Q52">
        <v>27</v>
      </c>
      <c r="R52" t="s">
        <v>6</v>
      </c>
      <c r="V52">
        <v>67</v>
      </c>
      <c r="W52" t="s">
        <v>11</v>
      </c>
      <c r="AA52">
        <v>74</v>
      </c>
      <c r="AB52" t="s">
        <v>11</v>
      </c>
      <c r="AE52">
        <v>74</v>
      </c>
      <c r="AF52" t="s">
        <v>11</v>
      </c>
    </row>
    <row r="53" spans="1:32" x14ac:dyDescent="0.25">
      <c r="A53" s="10">
        <v>16</v>
      </c>
      <c r="B53" s="445">
        <v>15</v>
      </c>
      <c r="C53" s="447">
        <v>0</v>
      </c>
      <c r="F53" s="1" t="str">
        <f>VLOOKUP(A53,'[2]Raw Data'!$A$3:$D$3699,4)</f>
        <v>Mountain Home, AR USA</v>
      </c>
      <c r="I53">
        <v>16</v>
      </c>
      <c r="J53" t="s">
        <v>7</v>
      </c>
      <c r="M53">
        <v>27</v>
      </c>
      <c r="N53" t="s">
        <v>6</v>
      </c>
      <c r="Q53">
        <v>33</v>
      </c>
      <c r="R53" t="s">
        <v>6</v>
      </c>
      <c r="V53" s="394">
        <v>74</v>
      </c>
      <c r="W53" t="s">
        <v>11</v>
      </c>
      <c r="AA53">
        <v>254</v>
      </c>
      <c r="AB53" t="s">
        <v>11</v>
      </c>
      <c r="AE53">
        <v>254</v>
      </c>
      <c r="AF53" t="s">
        <v>11</v>
      </c>
    </row>
    <row r="54" spans="1:32" x14ac:dyDescent="0.25">
      <c r="A54" s="195">
        <v>20</v>
      </c>
      <c r="B54" s="445">
        <v>6</v>
      </c>
      <c r="C54" s="447">
        <v>0</v>
      </c>
      <c r="F54" s="1" t="str">
        <f>VLOOKUP(A54,'[2]Raw Data'!$A$3:$D$3699,4)</f>
        <v>Clifton Park, NY USA</v>
      </c>
      <c r="I54">
        <v>20</v>
      </c>
      <c r="J54" t="s">
        <v>7</v>
      </c>
      <c r="M54">
        <v>33</v>
      </c>
      <c r="N54" t="s">
        <v>6</v>
      </c>
      <c r="Q54">
        <v>67</v>
      </c>
      <c r="R54" t="s">
        <v>11</v>
      </c>
      <c r="V54" s="394">
        <v>254</v>
      </c>
      <c r="W54" t="s">
        <v>11</v>
      </c>
      <c r="AA54">
        <v>469</v>
      </c>
      <c r="AB54" t="s">
        <v>11</v>
      </c>
      <c r="AE54">
        <v>469</v>
      </c>
      <c r="AF54" t="s">
        <v>11</v>
      </c>
    </row>
    <row r="55" spans="1:32" x14ac:dyDescent="0.25">
      <c r="A55" s="10">
        <v>25</v>
      </c>
      <c r="B55" s="445">
        <v>7</v>
      </c>
      <c r="C55" s="447">
        <v>10</v>
      </c>
      <c r="D55" s="1"/>
      <c r="E55" s="1"/>
      <c r="F55" s="1" t="str">
        <f>VLOOKUP(A55,'[2]Raw Data'!$A$3:$D$3699,4)</f>
        <v>North Brunswick, NJ USA</v>
      </c>
      <c r="I55">
        <v>25</v>
      </c>
      <c r="J55" t="s">
        <v>5</v>
      </c>
      <c r="M55">
        <v>51</v>
      </c>
      <c r="N55" t="s">
        <v>5</v>
      </c>
      <c r="Q55" s="394">
        <v>74</v>
      </c>
      <c r="R55" t="s">
        <v>11</v>
      </c>
      <c r="V55" s="394">
        <v>469</v>
      </c>
      <c r="W55" t="s">
        <v>11</v>
      </c>
      <c r="AA55">
        <v>1114</v>
      </c>
      <c r="AB55" t="s">
        <v>11</v>
      </c>
      <c r="AE55">
        <v>2848</v>
      </c>
      <c r="AF55" t="s">
        <v>11</v>
      </c>
    </row>
    <row r="56" spans="1:32" x14ac:dyDescent="0.25">
      <c r="A56" s="10">
        <v>27</v>
      </c>
      <c r="B56" s="445">
        <v>14</v>
      </c>
      <c r="C56" s="446">
        <v>20</v>
      </c>
      <c r="D56" s="98"/>
      <c r="E56" s="98"/>
      <c r="F56" s="1" t="str">
        <f>VLOOKUP(A56,'[2]Raw Data'!$A$3:$D$3699,4)</f>
        <v>Clarkston, MI USA</v>
      </c>
      <c r="I56">
        <v>27</v>
      </c>
      <c r="J56" t="s">
        <v>6</v>
      </c>
      <c r="M56">
        <v>67</v>
      </c>
      <c r="N56" t="s">
        <v>11</v>
      </c>
      <c r="Q56">
        <v>175</v>
      </c>
      <c r="R56" t="s">
        <v>6</v>
      </c>
      <c r="S56" s="155"/>
      <c r="V56">
        <v>973</v>
      </c>
      <c r="W56" t="s">
        <v>11</v>
      </c>
      <c r="AA56">
        <v>1640</v>
      </c>
      <c r="AB56" t="s">
        <v>11</v>
      </c>
    </row>
    <row r="57" spans="1:32" x14ac:dyDescent="0.25">
      <c r="A57" s="195">
        <v>33</v>
      </c>
      <c r="B57" s="445">
        <v>14</v>
      </c>
      <c r="C57" s="446">
        <v>20</v>
      </c>
      <c r="D57" s="1"/>
      <c r="E57" s="1"/>
      <c r="F57" s="1" t="str">
        <f>VLOOKUP(A57,'[2]Raw Data'!$A$3:$D$3699,4)</f>
        <v>Auburn Hills, MI USA</v>
      </c>
      <c r="I57">
        <v>33</v>
      </c>
      <c r="J57" t="s">
        <v>6</v>
      </c>
      <c r="M57" s="394">
        <v>74</v>
      </c>
      <c r="N57" t="s">
        <v>11</v>
      </c>
      <c r="Q57" s="394">
        <v>254</v>
      </c>
      <c r="R57" t="s">
        <v>11</v>
      </c>
      <c r="V57">
        <v>1114</v>
      </c>
      <c r="W57" t="s">
        <v>11</v>
      </c>
      <c r="AA57">
        <v>1678</v>
      </c>
      <c r="AB57" t="s">
        <v>11</v>
      </c>
    </row>
    <row r="58" spans="1:32" x14ac:dyDescent="0.25">
      <c r="A58" s="195">
        <v>51</v>
      </c>
      <c r="B58" s="445">
        <v>9</v>
      </c>
      <c r="C58" s="446">
        <v>10</v>
      </c>
      <c r="F58" s="1" t="str">
        <f>VLOOKUP(A58,'[2]Raw Data'!$A$3:$D$3699,4)</f>
        <v>Pontiac, MI USA</v>
      </c>
      <c r="I58">
        <v>51</v>
      </c>
      <c r="J58" t="s">
        <v>5</v>
      </c>
      <c r="M58" s="394">
        <v>118</v>
      </c>
      <c r="N58" t="s">
        <v>5</v>
      </c>
      <c r="Q58">
        <v>334</v>
      </c>
      <c r="R58" t="s">
        <v>6</v>
      </c>
      <c r="V58">
        <v>1477</v>
      </c>
      <c r="W58" t="s">
        <v>11</v>
      </c>
      <c r="AA58">
        <v>2848</v>
      </c>
      <c r="AB58" t="s">
        <v>11</v>
      </c>
    </row>
    <row r="59" spans="1:32" ht="13" thickBot="1" x14ac:dyDescent="0.3">
      <c r="A59" s="200">
        <v>67</v>
      </c>
      <c r="B59" s="448">
        <v>12</v>
      </c>
      <c r="C59" s="450">
        <v>30</v>
      </c>
      <c r="F59" s="1" t="str">
        <f>VLOOKUP(A59,'[2]Raw Data'!$A$3:$D$3699,4)</f>
        <v>Milford, MI USA</v>
      </c>
      <c r="I59">
        <v>67</v>
      </c>
      <c r="J59" t="s">
        <v>11</v>
      </c>
      <c r="M59">
        <v>148</v>
      </c>
      <c r="N59" t="s">
        <v>5</v>
      </c>
      <c r="Q59">
        <v>341</v>
      </c>
      <c r="R59" t="s">
        <v>6</v>
      </c>
      <c r="V59">
        <v>1625</v>
      </c>
      <c r="W59" t="s">
        <v>11</v>
      </c>
    </row>
    <row r="60" spans="1:32" x14ac:dyDescent="0.25">
      <c r="A60" s="195">
        <v>68</v>
      </c>
      <c r="B60" s="445"/>
      <c r="C60" s="447">
        <v>0</v>
      </c>
      <c r="D60" s="1"/>
      <c r="E60" s="1"/>
      <c r="F60" s="1" t="str">
        <f>VLOOKUP(A60,'[2]Raw Data'!$A$3:$D$3699,4)</f>
        <v>Ortonville, MI USA</v>
      </c>
      <c r="I60" s="394">
        <v>68</v>
      </c>
      <c r="J60" t="s">
        <v>7</v>
      </c>
      <c r="M60">
        <v>175</v>
      </c>
      <c r="N60" t="s">
        <v>6</v>
      </c>
      <c r="Q60" s="394">
        <v>469</v>
      </c>
      <c r="R60" t="s">
        <v>11</v>
      </c>
      <c r="V60">
        <v>1640</v>
      </c>
      <c r="W60" t="s">
        <v>11</v>
      </c>
    </row>
    <row r="61" spans="1:32" x14ac:dyDescent="0.25">
      <c r="A61" s="10">
        <v>70</v>
      </c>
      <c r="B61" s="445">
        <v>11</v>
      </c>
      <c r="C61" s="447">
        <v>0</v>
      </c>
      <c r="D61" s="1"/>
      <c r="E61" s="1"/>
      <c r="F61" s="1" t="str">
        <f>VLOOKUP(A61,'[2]Raw Data'!$A$3:$D$3699,4)</f>
        <v>Goodrich, MI USA</v>
      </c>
      <c r="I61">
        <v>70</v>
      </c>
      <c r="J61" t="s">
        <v>7</v>
      </c>
      <c r="M61">
        <v>188</v>
      </c>
      <c r="N61" t="s">
        <v>5</v>
      </c>
      <c r="Q61" s="394">
        <v>573</v>
      </c>
      <c r="R61" t="s">
        <v>6</v>
      </c>
      <c r="V61">
        <v>1678</v>
      </c>
      <c r="W61" t="s">
        <v>11</v>
      </c>
    </row>
    <row r="62" spans="1:32" x14ac:dyDescent="0.25">
      <c r="A62" s="195">
        <v>74</v>
      </c>
      <c r="B62" s="445"/>
      <c r="C62" s="447">
        <v>0</v>
      </c>
      <c r="D62" s="1"/>
      <c r="E62" s="1"/>
      <c r="F62" s="1" t="str">
        <f>VLOOKUP(A62,'[2]Raw Data'!$A$3:$D$3699,4)</f>
        <v>Holland, MI USA</v>
      </c>
      <c r="I62" s="394">
        <v>74</v>
      </c>
      <c r="J62" t="s">
        <v>11</v>
      </c>
      <c r="M62" s="394">
        <v>254</v>
      </c>
      <c r="N62" t="s">
        <v>11</v>
      </c>
      <c r="Q62">
        <v>971</v>
      </c>
      <c r="R62" t="s">
        <v>6</v>
      </c>
      <c r="V62">
        <v>2481</v>
      </c>
      <c r="W62" t="s">
        <v>11</v>
      </c>
    </row>
    <row r="63" spans="1:32" x14ac:dyDescent="0.25">
      <c r="A63" s="195">
        <v>118</v>
      </c>
      <c r="B63" s="445">
        <v>12</v>
      </c>
      <c r="C63" s="446">
        <v>10</v>
      </c>
      <c r="F63" s="1" t="str">
        <f>VLOOKUP(A63,'[2]Raw Data'!$A$3:$D$3699,4)</f>
        <v>League City, TX USA</v>
      </c>
      <c r="I63" s="394">
        <v>118</v>
      </c>
      <c r="J63" t="s">
        <v>5</v>
      </c>
      <c r="M63">
        <v>334</v>
      </c>
      <c r="N63" t="s">
        <v>6</v>
      </c>
      <c r="Q63">
        <v>973</v>
      </c>
      <c r="R63" t="s">
        <v>11</v>
      </c>
      <c r="V63">
        <v>2590</v>
      </c>
      <c r="W63" t="s">
        <v>11</v>
      </c>
    </row>
    <row r="64" spans="1:32" x14ac:dyDescent="0.25">
      <c r="A64" s="195">
        <v>125</v>
      </c>
      <c r="B64" s="445">
        <v>13</v>
      </c>
      <c r="C64" s="446">
        <v>0</v>
      </c>
      <c r="F64" s="1" t="str">
        <f>VLOOKUP(A64,'[2]Raw Data'!$A$3:$D$3699,4)</f>
        <v>Boston, MA USA</v>
      </c>
      <c r="I64" s="394">
        <v>125</v>
      </c>
      <c r="J64" t="s">
        <v>7</v>
      </c>
      <c r="M64">
        <v>341</v>
      </c>
      <c r="N64" t="s">
        <v>6</v>
      </c>
      <c r="Q64">
        <v>1114</v>
      </c>
      <c r="R64" t="s">
        <v>11</v>
      </c>
      <c r="S64" s="155"/>
      <c r="V64" s="394">
        <v>2848</v>
      </c>
      <c r="W64" t="s">
        <v>11</v>
      </c>
    </row>
    <row r="65" spans="1:18" x14ac:dyDescent="0.25">
      <c r="A65" s="195">
        <v>135</v>
      </c>
      <c r="B65" s="445">
        <v>11</v>
      </c>
      <c r="C65" s="446">
        <v>0</v>
      </c>
      <c r="F65" s="1" t="str">
        <f>VLOOKUP(A65,'[2]Raw Data'!$A$3:$D$3699,4)</f>
        <v>Mishawaka, IN USA</v>
      </c>
      <c r="I65" s="394">
        <v>135</v>
      </c>
      <c r="J65" t="s">
        <v>7</v>
      </c>
      <c r="M65" s="394">
        <v>359</v>
      </c>
      <c r="N65" t="s">
        <v>5</v>
      </c>
      <c r="Q65">
        <v>1153</v>
      </c>
      <c r="R65" t="s">
        <v>6</v>
      </c>
    </row>
    <row r="66" spans="1:18" x14ac:dyDescent="0.25">
      <c r="A66" s="10">
        <v>148</v>
      </c>
      <c r="B66" s="445">
        <v>16</v>
      </c>
      <c r="C66" s="446">
        <v>10</v>
      </c>
      <c r="F66" s="1" t="str">
        <f>VLOOKUP(A66,'[2]Raw Data'!$A$3:$D$3699,4)</f>
        <v>Greenville, TX USA</v>
      </c>
      <c r="I66">
        <v>148</v>
      </c>
      <c r="J66" t="s">
        <v>5</v>
      </c>
      <c r="M66">
        <v>368</v>
      </c>
      <c r="N66" t="s">
        <v>5</v>
      </c>
      <c r="Q66">
        <v>1218</v>
      </c>
      <c r="R66" t="s">
        <v>6</v>
      </c>
    </row>
    <row r="67" spans="1:18" ht="13" thickBot="1" x14ac:dyDescent="0.3">
      <c r="A67" s="200">
        <v>175</v>
      </c>
      <c r="B67" s="448"/>
      <c r="C67" s="450">
        <v>15</v>
      </c>
      <c r="D67" s="1"/>
      <c r="E67" s="1"/>
      <c r="F67" s="1" t="str">
        <f>VLOOKUP(A67,'[2]Raw Data'!$A$3:$D$3699,4)</f>
        <v>Enfield, CT USA</v>
      </c>
      <c r="I67">
        <v>175</v>
      </c>
      <c r="J67" t="s">
        <v>6</v>
      </c>
      <c r="M67" s="394">
        <v>469</v>
      </c>
      <c r="N67" t="s">
        <v>11</v>
      </c>
      <c r="Q67">
        <v>1318</v>
      </c>
      <c r="R67" t="s">
        <v>6</v>
      </c>
    </row>
    <row r="68" spans="1:18" x14ac:dyDescent="0.25">
      <c r="A68" s="195">
        <v>177</v>
      </c>
      <c r="B68" s="445">
        <v>10</v>
      </c>
      <c r="C68" s="447">
        <v>0</v>
      </c>
      <c r="D68" s="1"/>
      <c r="E68" s="1"/>
      <c r="F68" s="1" t="str">
        <f>VLOOKUP(A68,'[2]Raw Data'!$A$3:$D$3699,4)</f>
        <v>South Windsor, CT USA</v>
      </c>
      <c r="I68" s="394">
        <v>177</v>
      </c>
      <c r="J68" t="s">
        <v>7</v>
      </c>
      <c r="M68">
        <v>494</v>
      </c>
      <c r="N68" t="s">
        <v>5</v>
      </c>
      <c r="Q68">
        <v>1477</v>
      </c>
      <c r="R68" t="s">
        <v>11</v>
      </c>
    </row>
    <row r="69" spans="1:18" x14ac:dyDescent="0.25">
      <c r="A69" s="98">
        <v>179</v>
      </c>
      <c r="B69" s="445">
        <v>4</v>
      </c>
      <c r="C69" s="446">
        <v>0</v>
      </c>
      <c r="D69" s="1"/>
      <c r="E69" s="1"/>
      <c r="F69" s="1" t="str">
        <f>VLOOKUP(A69,'[2]Raw Data'!$A$3:$D$3699,4)</f>
        <v>Riviera Beach, FL USA</v>
      </c>
      <c r="I69">
        <v>179</v>
      </c>
      <c r="J69" t="s">
        <v>7</v>
      </c>
      <c r="M69">
        <v>558</v>
      </c>
      <c r="N69" t="s">
        <v>5</v>
      </c>
      <c r="Q69">
        <v>1625</v>
      </c>
      <c r="R69" t="s">
        <v>11</v>
      </c>
    </row>
    <row r="70" spans="1:18" x14ac:dyDescent="0.25">
      <c r="A70" s="195">
        <v>180</v>
      </c>
      <c r="B70" s="445">
        <v>13</v>
      </c>
      <c r="C70" s="446">
        <v>0</v>
      </c>
      <c r="D70" s="1"/>
      <c r="E70" s="1"/>
      <c r="F70" s="1" t="str">
        <f>VLOOKUP(A70,'[2]Raw Data'!$A$3:$D$3699,4)</f>
        <v>Stuart, FL USA</v>
      </c>
      <c r="I70" s="394">
        <v>180</v>
      </c>
      <c r="J70" t="s">
        <v>7</v>
      </c>
      <c r="M70" s="394">
        <v>573</v>
      </c>
      <c r="N70" t="s">
        <v>6</v>
      </c>
      <c r="Q70">
        <v>1640</v>
      </c>
      <c r="R70" t="s">
        <v>11</v>
      </c>
    </row>
    <row r="71" spans="1:18" x14ac:dyDescent="0.25">
      <c r="A71" s="10">
        <v>188</v>
      </c>
      <c r="B71" s="445">
        <v>14</v>
      </c>
      <c r="C71" s="446">
        <v>10</v>
      </c>
      <c r="F71" s="1" t="str">
        <f>VLOOKUP(A71,'[2]Raw Data'!$A$3:$D$3699,4)</f>
        <v>Hartford, CT USA</v>
      </c>
      <c r="I71">
        <v>188</v>
      </c>
      <c r="J71" t="s">
        <v>5</v>
      </c>
      <c r="M71" s="394">
        <v>842</v>
      </c>
      <c r="N71" t="s">
        <v>5</v>
      </c>
      <c r="Q71">
        <v>1678</v>
      </c>
      <c r="R71" t="s">
        <v>11</v>
      </c>
    </row>
    <row r="72" spans="1:18" x14ac:dyDescent="0.25">
      <c r="A72" s="220">
        <v>193</v>
      </c>
      <c r="B72" s="445"/>
      <c r="C72" s="446">
        <v>0</v>
      </c>
      <c r="F72" s="1" t="str">
        <f>VLOOKUP(A72,'[2]Raw Data'!$A$3:$D$3699,4)</f>
        <v>Flanders, NJ USA</v>
      </c>
      <c r="I72">
        <v>195</v>
      </c>
      <c r="J72" t="s">
        <v>7</v>
      </c>
      <c r="M72">
        <v>971</v>
      </c>
      <c r="N72" t="s">
        <v>6</v>
      </c>
      <c r="Q72" s="394">
        <v>1718</v>
      </c>
      <c r="R72" t="s">
        <v>6</v>
      </c>
    </row>
    <row r="73" spans="1:18" x14ac:dyDescent="0.25">
      <c r="A73" s="10">
        <v>195</v>
      </c>
      <c r="B73" s="445">
        <v>11</v>
      </c>
      <c r="C73" s="447">
        <v>0</v>
      </c>
      <c r="F73" s="1" t="str">
        <f>VLOOKUP(A73,'[2]Raw Data'!$A$3:$D$3699,4)</f>
        <v>Southington, CT USA</v>
      </c>
      <c r="I73">
        <v>225</v>
      </c>
      <c r="J73" t="s">
        <v>7</v>
      </c>
      <c r="M73">
        <v>973</v>
      </c>
      <c r="N73" t="s">
        <v>11</v>
      </c>
      <c r="Q73">
        <v>1983</v>
      </c>
      <c r="R73" t="s">
        <v>6</v>
      </c>
    </row>
    <row r="74" spans="1:18" x14ac:dyDescent="0.25">
      <c r="A74" s="220">
        <v>217</v>
      </c>
      <c r="B74" s="445"/>
      <c r="C74" s="446">
        <v>0</v>
      </c>
      <c r="D74" s="1"/>
      <c r="E74" s="1"/>
      <c r="F74" s="1" t="str">
        <f>VLOOKUP(A74,'[2]Raw Data'!$A$3:$D$3699,4)</f>
        <v>Sterling Heights, MI USA</v>
      </c>
      <c r="I74" s="394">
        <v>230</v>
      </c>
      <c r="J74" t="s">
        <v>7</v>
      </c>
      <c r="M74">
        <v>1114</v>
      </c>
      <c r="N74" t="s">
        <v>11</v>
      </c>
      <c r="Q74" s="394">
        <v>2451</v>
      </c>
      <c r="R74" t="s">
        <v>6</v>
      </c>
    </row>
    <row r="75" spans="1:18" ht="13" thickBot="1" x14ac:dyDescent="0.3">
      <c r="A75" s="200">
        <v>225</v>
      </c>
      <c r="B75" s="448">
        <v>7</v>
      </c>
      <c r="C75" s="450">
        <v>0</v>
      </c>
      <c r="F75" s="1" t="str">
        <f>VLOOKUP(A75,'[2]Raw Data'!$A$3:$D$3699,4)</f>
        <v>York, PA USA</v>
      </c>
      <c r="I75" s="394">
        <v>254</v>
      </c>
      <c r="J75" t="s">
        <v>11</v>
      </c>
      <c r="M75">
        <v>1153</v>
      </c>
      <c r="N75" t="s">
        <v>6</v>
      </c>
      <c r="Q75">
        <v>2481</v>
      </c>
      <c r="R75" t="s">
        <v>11</v>
      </c>
    </row>
    <row r="76" spans="1:18" ht="13" thickBot="1" x14ac:dyDescent="0.3">
      <c r="A76" s="195">
        <v>230</v>
      </c>
      <c r="B76" s="444"/>
      <c r="C76" s="447">
        <v>0</v>
      </c>
      <c r="F76" s="1" t="str">
        <f>VLOOKUP(A76,'[2]Raw Data'!$A$3:$D$3699,4)</f>
        <v>Shelton, CT USA</v>
      </c>
      <c r="I76" s="394">
        <v>294</v>
      </c>
      <c r="J76" t="s">
        <v>7</v>
      </c>
      <c r="M76">
        <v>1218</v>
      </c>
      <c r="N76" t="s">
        <v>6</v>
      </c>
      <c r="Q76">
        <v>2590</v>
      </c>
      <c r="R76" t="s">
        <v>11</v>
      </c>
    </row>
    <row r="77" spans="1:18" x14ac:dyDescent="0.25">
      <c r="A77" s="211">
        <v>254</v>
      </c>
      <c r="B77" s="445">
        <v>16</v>
      </c>
      <c r="C77" s="446">
        <v>50</v>
      </c>
      <c r="D77">
        <v>20</v>
      </c>
      <c r="F77" s="1" t="str">
        <f>VLOOKUP(A77,'[2]Raw Data'!$A$3:$D$3699,4)</f>
        <v>San Jose, CA USA</v>
      </c>
      <c r="I77">
        <v>314</v>
      </c>
      <c r="J77" t="s">
        <v>7</v>
      </c>
      <c r="M77">
        <v>1310</v>
      </c>
      <c r="N77" t="s">
        <v>5</v>
      </c>
      <c r="Q77" s="394">
        <v>2848</v>
      </c>
      <c r="R77" t="s">
        <v>11</v>
      </c>
    </row>
    <row r="78" spans="1:18" x14ac:dyDescent="0.25">
      <c r="A78" s="212">
        <v>294</v>
      </c>
      <c r="B78" s="445">
        <v>7</v>
      </c>
      <c r="C78" s="446">
        <v>0</v>
      </c>
      <c r="F78" s="1" t="str">
        <f>VLOOKUP(A78,'[2]Raw Data'!$A$3:$D$3699,4)</f>
        <v>Redondo Beach, CA USA</v>
      </c>
      <c r="I78">
        <v>330</v>
      </c>
      <c r="J78" t="s">
        <v>7</v>
      </c>
      <c r="M78" s="394">
        <v>1311</v>
      </c>
      <c r="N78" t="s">
        <v>5</v>
      </c>
      <c r="Q78">
        <v>4488</v>
      </c>
      <c r="R78" t="s">
        <v>6</v>
      </c>
    </row>
    <row r="79" spans="1:18" x14ac:dyDescent="0.25">
      <c r="A79" s="212">
        <v>314</v>
      </c>
      <c r="B79" s="445">
        <v>12</v>
      </c>
      <c r="C79" s="447">
        <v>0</v>
      </c>
      <c r="D79" s="1"/>
      <c r="E79" s="1"/>
      <c r="F79" s="1" t="str">
        <f>VLOOKUP(A79,'[2]Raw Data'!$A$3:$D$3699,4)</f>
        <v>Flint, MI USA</v>
      </c>
      <c r="I79">
        <v>334</v>
      </c>
      <c r="J79" t="s">
        <v>6</v>
      </c>
      <c r="M79">
        <v>1318</v>
      </c>
      <c r="N79" t="s">
        <v>6</v>
      </c>
    </row>
    <row r="80" spans="1:18" x14ac:dyDescent="0.25">
      <c r="A80" s="212">
        <v>330</v>
      </c>
      <c r="B80" s="445">
        <v>3</v>
      </c>
      <c r="C80" s="447">
        <v>0</v>
      </c>
      <c r="F80" s="1" t="str">
        <f>VLOOKUP(A80,'[2]Raw Data'!$A$3:$D$3699,4)</f>
        <v>Hermosa Beach, CA USA</v>
      </c>
      <c r="I80">
        <v>340</v>
      </c>
      <c r="J80" t="s">
        <v>7</v>
      </c>
      <c r="M80">
        <v>1477</v>
      </c>
      <c r="N80" t="s">
        <v>11</v>
      </c>
    </row>
    <row r="81" spans="1:14" x14ac:dyDescent="0.25">
      <c r="A81" s="212">
        <v>334</v>
      </c>
      <c r="B81" s="445">
        <v>3</v>
      </c>
      <c r="C81" s="446">
        <v>5</v>
      </c>
      <c r="D81" s="98"/>
      <c r="E81" s="98"/>
      <c r="F81" s="1" t="str">
        <f>VLOOKUP(A81,'[2]Raw Data'!$A$3:$D$3699,4)</f>
        <v>Brooklyn, NY USA</v>
      </c>
      <c r="I81">
        <v>341</v>
      </c>
      <c r="J81" t="s">
        <v>6</v>
      </c>
      <c r="M81">
        <v>1625</v>
      </c>
      <c r="N81" t="s">
        <v>11</v>
      </c>
    </row>
    <row r="82" spans="1:14" x14ac:dyDescent="0.25">
      <c r="A82" s="212">
        <v>340</v>
      </c>
      <c r="B82" s="445">
        <v>2</v>
      </c>
      <c r="C82" s="447">
        <v>0</v>
      </c>
      <c r="D82" s="98"/>
      <c r="E82" s="98"/>
      <c r="F82" s="1" t="str">
        <f>VLOOKUP(A82,'[2]Raw Data'!$A$3:$D$3699,4)</f>
        <v>Churchville, NY USA</v>
      </c>
      <c r="I82" s="394">
        <v>359</v>
      </c>
      <c r="J82" t="s">
        <v>5</v>
      </c>
      <c r="M82">
        <v>1640</v>
      </c>
      <c r="N82" t="s">
        <v>11</v>
      </c>
    </row>
    <row r="83" spans="1:14" ht="13" thickBot="1" x14ac:dyDescent="0.3">
      <c r="A83" s="212">
        <v>341</v>
      </c>
      <c r="B83" s="448">
        <v>11</v>
      </c>
      <c r="C83" s="447">
        <v>20</v>
      </c>
      <c r="F83" s="1" t="str">
        <f>VLOOKUP(A83,'[2]Raw Data'!$A$3:$D$3699,4)</f>
        <v>Ambler, PA USA</v>
      </c>
      <c r="I83">
        <v>368</v>
      </c>
      <c r="J83" t="s">
        <v>5</v>
      </c>
      <c r="M83">
        <v>1678</v>
      </c>
      <c r="N83" t="s">
        <v>11</v>
      </c>
    </row>
    <row r="84" spans="1:14" x14ac:dyDescent="0.25">
      <c r="A84" s="212">
        <v>359</v>
      </c>
      <c r="B84" s="445">
        <v>12</v>
      </c>
      <c r="C84" s="446">
        <v>10</v>
      </c>
      <c r="F84" s="1" t="str">
        <f>VLOOKUP(A84,'[2]Raw Data'!$A$3:$D$3699,4)</f>
        <v>Waialua, HI USA</v>
      </c>
      <c r="I84">
        <v>399</v>
      </c>
      <c r="J84" t="s">
        <v>7</v>
      </c>
      <c r="M84" s="394">
        <v>1718</v>
      </c>
      <c r="N84" t="s">
        <v>6</v>
      </c>
    </row>
    <row r="85" spans="1:14" x14ac:dyDescent="0.25">
      <c r="A85" s="212">
        <v>368</v>
      </c>
      <c r="B85" s="445">
        <v>13</v>
      </c>
      <c r="C85" s="447">
        <v>10</v>
      </c>
      <c r="D85" s="1"/>
      <c r="E85" s="1"/>
      <c r="F85" t="str">
        <f>VLOOKUP(A85,'[2]Raw Data'!$A$3:$D$3699,4)</f>
        <v>Wilmington, DE USA</v>
      </c>
      <c r="I85" s="394">
        <v>469</v>
      </c>
      <c r="J85" t="s">
        <v>11</v>
      </c>
      <c r="M85">
        <v>1730</v>
      </c>
      <c r="N85" t="s">
        <v>5</v>
      </c>
    </row>
    <row r="86" spans="1:14" x14ac:dyDescent="0.25">
      <c r="A86" s="212">
        <v>399</v>
      </c>
      <c r="B86" s="445">
        <v>16</v>
      </c>
      <c r="C86" s="446">
        <v>0</v>
      </c>
      <c r="F86" t="str">
        <f>VLOOKUP(A86,'[2]Raw Data'!$A$3:$D$3699,4)</f>
        <v>Lancaster, CA USA</v>
      </c>
      <c r="I86">
        <v>488</v>
      </c>
      <c r="J86" t="s">
        <v>7</v>
      </c>
      <c r="M86">
        <v>1756</v>
      </c>
      <c r="N86" t="s">
        <v>5</v>
      </c>
    </row>
    <row r="87" spans="1:14" x14ac:dyDescent="0.25">
      <c r="A87" s="212">
        <v>469</v>
      </c>
      <c r="B87" s="445">
        <v>16</v>
      </c>
      <c r="C87" s="446">
        <v>50</v>
      </c>
      <c r="D87" s="1">
        <v>20</v>
      </c>
      <c r="E87" s="1"/>
      <c r="F87" t="str">
        <f>VLOOKUP(A87,'[2]Raw Data'!$A$3:$D$3699,4)</f>
        <v>Bloomfield Hills, MI USA</v>
      </c>
      <c r="I87">
        <v>494</v>
      </c>
      <c r="J87" t="s">
        <v>5</v>
      </c>
      <c r="M87">
        <v>1806</v>
      </c>
      <c r="N87" t="s">
        <v>5</v>
      </c>
    </row>
    <row r="88" spans="1:14" x14ac:dyDescent="0.25">
      <c r="A88" s="212">
        <v>488</v>
      </c>
      <c r="B88" s="445"/>
      <c r="C88" s="446">
        <v>0</v>
      </c>
      <c r="F88" s="1" t="str">
        <f>VLOOKUP(A88,'[2]Raw Data'!$A$3:$D$3699,4)</f>
        <v>Seattle, WA USA</v>
      </c>
      <c r="I88">
        <v>503</v>
      </c>
      <c r="J88" t="s">
        <v>7</v>
      </c>
      <c r="M88">
        <v>1918</v>
      </c>
      <c r="N88" t="s">
        <v>5</v>
      </c>
    </row>
    <row r="89" spans="1:14" x14ac:dyDescent="0.25">
      <c r="A89" s="212">
        <v>494</v>
      </c>
      <c r="B89" s="445">
        <v>3</v>
      </c>
      <c r="C89" s="446">
        <v>5</v>
      </c>
      <c r="D89" s="1"/>
      <c r="E89" s="1"/>
      <c r="F89" s="1" t="str">
        <f>VLOOKUP(A89,'[2]Raw Data'!$A$3:$D$3699,4)</f>
        <v>Goodrich, MI USA</v>
      </c>
      <c r="I89">
        <v>548</v>
      </c>
      <c r="J89" t="s">
        <v>7</v>
      </c>
      <c r="M89">
        <v>1983</v>
      </c>
      <c r="N89" t="s">
        <v>6</v>
      </c>
    </row>
    <row r="90" spans="1:14" x14ac:dyDescent="0.25">
      <c r="A90" s="212">
        <v>503</v>
      </c>
      <c r="B90" s="445">
        <v>10</v>
      </c>
      <c r="C90" s="447">
        <v>0</v>
      </c>
      <c r="F90" s="1" t="str">
        <f>VLOOKUP(A90,'[2]Raw Data'!$A$3:$D$3699,4)</f>
        <v>Novi, MI USA</v>
      </c>
      <c r="I90">
        <v>558</v>
      </c>
      <c r="J90" t="s">
        <v>5</v>
      </c>
      <c r="M90">
        <v>1986</v>
      </c>
      <c r="N90" t="s">
        <v>5</v>
      </c>
    </row>
    <row r="91" spans="1:14" ht="13" thickBot="1" x14ac:dyDescent="0.3">
      <c r="A91" s="212">
        <v>548</v>
      </c>
      <c r="B91" s="448"/>
      <c r="C91" s="446">
        <v>0</v>
      </c>
      <c r="D91" s="98"/>
      <c r="E91" s="98"/>
      <c r="F91" s="1" t="str">
        <f>VLOOKUP(A91,'[2]Raw Data'!$A$3:$D$3699,4)</f>
        <v>Northville, MI USA</v>
      </c>
      <c r="I91" s="394">
        <v>573</v>
      </c>
      <c r="J91" t="s">
        <v>6</v>
      </c>
      <c r="M91" s="394">
        <v>2013</v>
      </c>
      <c r="N91" t="s">
        <v>5</v>
      </c>
    </row>
    <row r="92" spans="1:14" x14ac:dyDescent="0.25">
      <c r="A92" s="212">
        <v>558</v>
      </c>
      <c r="B92" s="445">
        <v>1</v>
      </c>
      <c r="C92" s="447">
        <v>10</v>
      </c>
      <c r="F92" s="1" t="str">
        <f>VLOOKUP(A92,'[2]Raw Data'!$A$3:$D$3699,4)</f>
        <v>New Haven, CT USA</v>
      </c>
      <c r="I92">
        <v>610</v>
      </c>
      <c r="J92" t="s">
        <v>7</v>
      </c>
      <c r="M92" s="394">
        <v>2451</v>
      </c>
      <c r="N92" t="s">
        <v>6</v>
      </c>
    </row>
    <row r="93" spans="1:14" x14ac:dyDescent="0.25">
      <c r="A93" s="212">
        <v>573</v>
      </c>
      <c r="B93" s="445">
        <v>2</v>
      </c>
      <c r="C93" s="447">
        <v>20</v>
      </c>
      <c r="F93" s="1" t="str">
        <f>VLOOKUP(A93,'[2]Raw Data'!$A$3:$D$3699,4)</f>
        <v>Bloomfield Hills, MI USA</v>
      </c>
      <c r="I93" s="394">
        <v>624</v>
      </c>
      <c r="J93" t="s">
        <v>7</v>
      </c>
      <c r="M93">
        <v>2481</v>
      </c>
      <c r="N93" t="s">
        <v>11</v>
      </c>
    </row>
    <row r="94" spans="1:14" x14ac:dyDescent="0.25">
      <c r="A94" s="212">
        <v>610</v>
      </c>
      <c r="B94" s="445">
        <v>9</v>
      </c>
      <c r="C94" s="447">
        <v>0</v>
      </c>
      <c r="F94" s="1" t="str">
        <f>VLOOKUP(A94,'[2]Raw Data'!$A$3:$D$3699,4)</f>
        <v>Toronto, ON Canada</v>
      </c>
      <c r="I94">
        <v>836</v>
      </c>
      <c r="J94" t="s">
        <v>7</v>
      </c>
      <c r="M94">
        <v>2485</v>
      </c>
      <c r="N94" t="s">
        <v>5</v>
      </c>
    </row>
    <row r="95" spans="1:14" x14ac:dyDescent="0.25">
      <c r="A95" s="212">
        <v>624</v>
      </c>
      <c r="B95" s="445">
        <v>9</v>
      </c>
      <c r="C95" s="446">
        <v>0</v>
      </c>
      <c r="F95" s="1" t="str">
        <f>VLOOKUP(A95,'[2]Raw Data'!$A$3:$D$3699,4)</f>
        <v>Katy, TX USA</v>
      </c>
      <c r="I95" s="394">
        <v>842</v>
      </c>
      <c r="J95" t="s">
        <v>5</v>
      </c>
      <c r="M95">
        <v>2557</v>
      </c>
      <c r="N95" t="s">
        <v>5</v>
      </c>
    </row>
    <row r="96" spans="1:14" x14ac:dyDescent="0.25">
      <c r="A96" s="367">
        <v>781</v>
      </c>
      <c r="B96" s="445"/>
      <c r="C96" s="447">
        <v>0</v>
      </c>
      <c r="D96" s="98"/>
      <c r="E96" s="98"/>
      <c r="F96" s="1" t="str">
        <f>VLOOKUP(A96,'[2]Raw Data'!$A$3:$D$3699,4)</f>
        <v>Kincardine, ON Canada</v>
      </c>
      <c r="I96">
        <v>846</v>
      </c>
      <c r="J96" t="s">
        <v>7</v>
      </c>
      <c r="M96">
        <v>2590</v>
      </c>
      <c r="N96" t="s">
        <v>11</v>
      </c>
    </row>
    <row r="97" spans="1:14" x14ac:dyDescent="0.25">
      <c r="A97" s="212">
        <v>836</v>
      </c>
      <c r="B97" s="445">
        <v>10</v>
      </c>
      <c r="C97" s="447">
        <v>0</v>
      </c>
      <c r="D97" s="98"/>
      <c r="E97" s="98"/>
      <c r="F97" s="1" t="str">
        <f>VLOOKUP(A97,'[2]Raw Data'!$A$3:$D$3699,4)</f>
        <v>Leonardtown, MD USA</v>
      </c>
      <c r="I97">
        <v>862</v>
      </c>
      <c r="J97" t="s">
        <v>7</v>
      </c>
      <c r="M97" s="394">
        <v>2848</v>
      </c>
      <c r="N97" t="s">
        <v>11</v>
      </c>
    </row>
    <row r="98" spans="1:14" x14ac:dyDescent="0.25">
      <c r="A98" s="212">
        <v>842</v>
      </c>
      <c r="B98" s="445"/>
      <c r="C98" s="446">
        <v>5</v>
      </c>
      <c r="F98" s="1" t="str">
        <f>VLOOKUP(A98,'[2]Raw Data'!$A$3:$D$3699,4)</f>
        <v>Phoenix, AZ USA</v>
      </c>
      <c r="I98">
        <v>868</v>
      </c>
      <c r="J98" t="s">
        <v>7</v>
      </c>
      <c r="M98">
        <v>2907</v>
      </c>
      <c r="N98" t="s">
        <v>5</v>
      </c>
    </row>
    <row r="99" spans="1:14" ht="13" thickBot="1" x14ac:dyDescent="0.3">
      <c r="A99" s="213">
        <v>846</v>
      </c>
      <c r="B99" s="448">
        <v>14</v>
      </c>
      <c r="C99" s="450">
        <v>0</v>
      </c>
      <c r="F99" s="1" t="str">
        <f>VLOOKUP(A99,'[2]Raw Data'!$A$3:$D$3699,4)</f>
        <v>San Jose, CA USA</v>
      </c>
      <c r="I99">
        <v>900</v>
      </c>
      <c r="J99" t="s">
        <v>7</v>
      </c>
      <c r="M99" s="394">
        <v>2928</v>
      </c>
      <c r="N99" t="s">
        <v>5</v>
      </c>
    </row>
    <row r="100" spans="1:14" x14ac:dyDescent="0.25">
      <c r="A100" s="212">
        <v>862</v>
      </c>
      <c r="B100" s="444">
        <v>13</v>
      </c>
      <c r="C100" s="446">
        <v>0</v>
      </c>
      <c r="D100" s="1"/>
      <c r="E100" s="1"/>
      <c r="F100" s="1" t="str">
        <f>VLOOKUP(A100,'[2]Raw Data'!$A$3:$D$3699,4)</f>
        <v>Canton, MI USA</v>
      </c>
      <c r="I100">
        <v>910</v>
      </c>
      <c r="J100" t="s">
        <v>7</v>
      </c>
      <c r="M100">
        <v>3098</v>
      </c>
      <c r="N100" t="s">
        <v>5</v>
      </c>
    </row>
    <row r="101" spans="1:14" x14ac:dyDescent="0.25">
      <c r="A101" s="220">
        <v>865</v>
      </c>
      <c r="B101" s="445"/>
      <c r="C101" s="446">
        <v>0</v>
      </c>
      <c r="F101" s="1" t="str">
        <f>VLOOKUP(A101,'[2]Raw Data'!$A$3:$D$3699,4)</f>
        <v>Toronto, ON Canada</v>
      </c>
      <c r="I101">
        <v>971</v>
      </c>
      <c r="J101" t="s">
        <v>6</v>
      </c>
      <c r="M101">
        <v>3393</v>
      </c>
      <c r="N101" t="s">
        <v>5</v>
      </c>
    </row>
    <row r="102" spans="1:14" x14ac:dyDescent="0.25">
      <c r="A102" s="10">
        <v>868</v>
      </c>
      <c r="B102" s="445">
        <v>15</v>
      </c>
      <c r="C102" s="447">
        <v>0</v>
      </c>
      <c r="D102" s="1"/>
      <c r="E102" s="1"/>
      <c r="F102" s="1" t="str">
        <f>VLOOKUP(A102,'[2]Raw Data'!$A$3:$D$3699,4)</f>
        <v>Carmel, IN USA</v>
      </c>
      <c r="I102">
        <v>973</v>
      </c>
      <c r="J102" t="s">
        <v>11</v>
      </c>
      <c r="M102">
        <v>3539</v>
      </c>
      <c r="N102" t="s">
        <v>5</v>
      </c>
    </row>
    <row r="103" spans="1:14" x14ac:dyDescent="0.25">
      <c r="A103" s="195">
        <v>900</v>
      </c>
      <c r="B103" s="445">
        <v>7</v>
      </c>
      <c r="C103" s="447">
        <v>0</v>
      </c>
      <c r="D103" s="1"/>
      <c r="E103" s="1"/>
      <c r="F103" s="1" t="str">
        <f>VLOOKUP(A103,'[2]Raw Data'!$A$3:$D$3699,4)</f>
        <v>Durham, NC USA</v>
      </c>
      <c r="I103" s="394">
        <v>987</v>
      </c>
      <c r="J103" t="s">
        <v>7</v>
      </c>
      <c r="M103">
        <v>3928</v>
      </c>
      <c r="N103" t="s">
        <v>5</v>
      </c>
    </row>
    <row r="104" spans="1:14" x14ac:dyDescent="0.25">
      <c r="A104" s="10">
        <v>910</v>
      </c>
      <c r="B104" s="445">
        <v>14</v>
      </c>
      <c r="C104" s="447">
        <v>0</v>
      </c>
      <c r="F104" s="1" t="str">
        <f>VLOOKUP(A104,'[2]Raw Data'!$A$3:$D$3699,4)</f>
        <v>Madison Heights, MI USA</v>
      </c>
      <c r="I104" s="155">
        <v>1023</v>
      </c>
      <c r="J104" t="s">
        <v>7</v>
      </c>
      <c r="M104">
        <v>4039</v>
      </c>
      <c r="N104" t="s">
        <v>5</v>
      </c>
    </row>
    <row r="105" spans="1:14" x14ac:dyDescent="0.25">
      <c r="A105" s="10">
        <v>971</v>
      </c>
      <c r="B105" s="445">
        <v>11</v>
      </c>
      <c r="C105" s="447">
        <v>20</v>
      </c>
      <c r="D105" s="1"/>
      <c r="E105" s="1"/>
      <c r="F105" s="1" t="str">
        <f>VLOOKUP(A105,'[2]Raw Data'!$A$3:$D$3699,4)</f>
        <v>Mountain View, CA USA</v>
      </c>
      <c r="I105">
        <v>1114</v>
      </c>
      <c r="J105" t="s">
        <v>11</v>
      </c>
      <c r="M105" s="394">
        <v>4334</v>
      </c>
      <c r="N105" t="s">
        <v>5</v>
      </c>
    </row>
    <row r="106" spans="1:14" x14ac:dyDescent="0.25">
      <c r="A106" s="195">
        <v>973</v>
      </c>
      <c r="B106" s="445">
        <v>12</v>
      </c>
      <c r="C106" s="446">
        <v>30</v>
      </c>
      <c r="F106" s="1" t="str">
        <f>VLOOKUP(A106,'[2]Raw Data'!$A$3:$D$3699,4)</f>
        <v>Atascadero, CA USA</v>
      </c>
      <c r="I106">
        <v>1153</v>
      </c>
      <c r="J106" t="s">
        <v>6</v>
      </c>
      <c r="M106">
        <v>4488</v>
      </c>
      <c r="N106" t="s">
        <v>6</v>
      </c>
    </row>
    <row r="107" spans="1:14" ht="13" thickBot="1" x14ac:dyDescent="0.3">
      <c r="A107" s="195">
        <v>987</v>
      </c>
      <c r="B107" s="448">
        <v>9</v>
      </c>
      <c r="C107" s="447">
        <v>0</v>
      </c>
      <c r="F107" s="1" t="str">
        <f>VLOOKUP(A107,'[2]Raw Data'!$A$3:$D$3699,4)</f>
        <v>Las Vegas, NV USA</v>
      </c>
      <c r="I107">
        <v>1218</v>
      </c>
      <c r="J107" t="s">
        <v>6</v>
      </c>
      <c r="M107">
        <v>4911</v>
      </c>
      <c r="N107" t="s">
        <v>5</v>
      </c>
    </row>
    <row r="108" spans="1:14" x14ac:dyDescent="0.25">
      <c r="A108" s="195">
        <v>1023</v>
      </c>
      <c r="B108" s="445">
        <v>10</v>
      </c>
      <c r="C108" s="446">
        <v>0</v>
      </c>
      <c r="F108" s="1" t="str">
        <f>VLOOKUP(A108,'[2]Raw Data'!$A$3:$D$3699,4)</f>
        <v>Temperance, MI USA</v>
      </c>
      <c r="I108" s="394">
        <v>1241</v>
      </c>
      <c r="J108" t="s">
        <v>7</v>
      </c>
    </row>
    <row r="109" spans="1:14" x14ac:dyDescent="0.25">
      <c r="A109" s="10">
        <v>1114</v>
      </c>
      <c r="B109" s="445">
        <v>16</v>
      </c>
      <c r="C109" s="447">
        <v>40</v>
      </c>
      <c r="D109">
        <v>10</v>
      </c>
      <c r="F109" s="1" t="str">
        <f>VLOOKUP(A109,'[2]Raw Data'!$A$3:$D$3699,4)</f>
        <v>St. Catharines, ON Canada</v>
      </c>
      <c r="I109">
        <v>1285</v>
      </c>
      <c r="J109" t="s">
        <v>7</v>
      </c>
    </row>
    <row r="110" spans="1:14" x14ac:dyDescent="0.25">
      <c r="A110" s="195">
        <v>1153</v>
      </c>
      <c r="B110" s="445">
        <v>15</v>
      </c>
      <c r="C110" s="446">
        <v>15</v>
      </c>
      <c r="F110" s="1" t="str">
        <f>VLOOKUP(A110,'[2]Raw Data'!$A$3:$D$3699,4)</f>
        <v>Walpole, MA USA</v>
      </c>
      <c r="I110">
        <v>1310</v>
      </c>
      <c r="J110" t="s">
        <v>5</v>
      </c>
    </row>
    <row r="111" spans="1:14" x14ac:dyDescent="0.25">
      <c r="A111" s="195">
        <v>1218</v>
      </c>
      <c r="B111" s="445"/>
      <c r="C111" s="446">
        <v>15</v>
      </c>
      <c r="D111" s="1"/>
      <c r="E111" s="1"/>
      <c r="F111" s="1" t="str">
        <f>VLOOKUP(A111,'[2]Raw Data'!$A$3:$D$3699,4)</f>
        <v>Philadelphia, PA USA</v>
      </c>
      <c r="I111" s="394">
        <v>1311</v>
      </c>
      <c r="J111" t="s">
        <v>5</v>
      </c>
    </row>
    <row r="112" spans="1:14" x14ac:dyDescent="0.25">
      <c r="A112" s="195">
        <v>1241</v>
      </c>
      <c r="B112" s="445">
        <v>11</v>
      </c>
      <c r="C112" s="446">
        <v>0</v>
      </c>
      <c r="D112" s="1"/>
      <c r="E112" s="1"/>
      <c r="F112" s="1" t="str">
        <f>VLOOKUP(A112,'[2]Raw Data'!$A$3:$D$3699,4)</f>
        <v>Mississauga, ON Canada</v>
      </c>
      <c r="I112">
        <v>1318</v>
      </c>
      <c r="J112" t="s">
        <v>6</v>
      </c>
    </row>
    <row r="113" spans="1:10" x14ac:dyDescent="0.25">
      <c r="A113" s="10">
        <v>1285</v>
      </c>
      <c r="B113" s="445">
        <v>8</v>
      </c>
      <c r="C113" s="447">
        <v>0</v>
      </c>
      <c r="D113" s="1"/>
      <c r="E113" s="1"/>
      <c r="F113" s="1" t="str">
        <f>VLOOKUP(A113,'[2]Raw Data'!$A$3:$D$3699,4)</f>
        <v>Danville, CA USA</v>
      </c>
      <c r="I113" s="394">
        <v>1323</v>
      </c>
      <c r="J113" t="s">
        <v>7</v>
      </c>
    </row>
    <row r="114" spans="1:10" x14ac:dyDescent="0.25">
      <c r="A114" s="10">
        <v>1310</v>
      </c>
      <c r="B114" s="445"/>
      <c r="C114" s="447">
        <v>5</v>
      </c>
      <c r="D114" s="1"/>
      <c r="E114" s="1"/>
      <c r="F114" s="1" t="str">
        <f>VLOOKUP(A114,'[2]Raw Data'!$A$3:$D$3699,4)</f>
        <v>Toronto, ON Canada</v>
      </c>
      <c r="I114">
        <v>1477</v>
      </c>
      <c r="J114" t="s">
        <v>11</v>
      </c>
    </row>
    <row r="115" spans="1:10" ht="13" thickBot="1" x14ac:dyDescent="0.3">
      <c r="A115" s="195">
        <v>1311</v>
      </c>
      <c r="B115" s="448">
        <v>3</v>
      </c>
      <c r="C115" s="446">
        <v>5</v>
      </c>
      <c r="D115" s="1"/>
      <c r="E115" s="1"/>
      <c r="F115" s="1" t="str">
        <f>VLOOKUP(A115,'[2]Raw Data'!$A$3:$D$3699,4)</f>
        <v>Marietta, GA USA</v>
      </c>
      <c r="I115">
        <v>1511</v>
      </c>
      <c r="J115" t="s">
        <v>7</v>
      </c>
    </row>
    <row r="116" spans="1:10" x14ac:dyDescent="0.25">
      <c r="A116" s="195">
        <v>1318</v>
      </c>
      <c r="B116" s="445">
        <v>2</v>
      </c>
      <c r="C116" s="446">
        <v>10</v>
      </c>
      <c r="D116" s="1"/>
      <c r="E116" s="1"/>
      <c r="F116" s="1" t="str">
        <f>VLOOKUP(A116,'[2]Raw Data'!$A$3:$D$3699,4)</f>
        <v>Issaquah, WA USA</v>
      </c>
      <c r="I116">
        <v>1538</v>
      </c>
      <c r="J116" t="s">
        <v>7</v>
      </c>
    </row>
    <row r="117" spans="1:10" x14ac:dyDescent="0.25">
      <c r="A117" s="195">
        <v>1323</v>
      </c>
      <c r="B117" s="445">
        <v>4</v>
      </c>
      <c r="C117" s="447">
        <v>0</v>
      </c>
      <c r="F117" s="1" t="str">
        <f>VLOOKUP(A117,'[2]Raw Data'!$A$3:$D$3699,4)</f>
        <v>Madera, CA USA</v>
      </c>
      <c r="I117">
        <v>1625</v>
      </c>
      <c r="J117" t="s">
        <v>11</v>
      </c>
    </row>
    <row r="118" spans="1:10" x14ac:dyDescent="0.25">
      <c r="A118" s="10">
        <v>1477</v>
      </c>
      <c r="B118" s="445">
        <v>5</v>
      </c>
      <c r="C118" s="447">
        <v>30</v>
      </c>
      <c r="D118" s="1"/>
      <c r="E118" s="1"/>
      <c r="F118" s="1" t="str">
        <f>VLOOKUP(A118,'[2]Raw Data'!$A$3:$D$3699,4)</f>
        <v>The Woodlands, TX USA</v>
      </c>
      <c r="I118">
        <v>1640</v>
      </c>
      <c r="J118" t="s">
        <v>11</v>
      </c>
    </row>
    <row r="119" spans="1:10" x14ac:dyDescent="0.25">
      <c r="A119" s="352">
        <v>1507</v>
      </c>
      <c r="B119" s="445"/>
      <c r="C119" s="447">
        <v>0</v>
      </c>
      <c r="D119" s="1"/>
      <c r="E119" s="1"/>
      <c r="F119" s="1" t="str">
        <f>VLOOKUP(A119,'[2]Raw Data'!$A$3:$D$3699,4)</f>
        <v>Lockport, NY USA</v>
      </c>
      <c r="I119">
        <v>1671</v>
      </c>
      <c r="J119" t="s">
        <v>7</v>
      </c>
    </row>
    <row r="120" spans="1:10" x14ac:dyDescent="0.25">
      <c r="A120" s="10">
        <v>1511</v>
      </c>
      <c r="B120" s="445">
        <v>5</v>
      </c>
      <c r="C120" s="447">
        <v>0</v>
      </c>
      <c r="F120" s="1" t="str">
        <f>VLOOKUP(A120,'[2]Raw Data'!$A$3:$D$3699,4)</f>
        <v>Penfield, NY USA</v>
      </c>
      <c r="I120">
        <v>1678</v>
      </c>
      <c r="J120" t="s">
        <v>11</v>
      </c>
    </row>
    <row r="121" spans="1:10" x14ac:dyDescent="0.25">
      <c r="A121" s="195">
        <v>1538</v>
      </c>
      <c r="B121" s="445">
        <v>10</v>
      </c>
      <c r="C121" s="446">
        <v>0</v>
      </c>
      <c r="F121" s="1" t="str">
        <f>VLOOKUP(A121,'[2]Raw Data'!$A$3:$D$3699,4)</f>
        <v>San Diego, CA USA</v>
      </c>
      <c r="I121">
        <v>1717</v>
      </c>
      <c r="J121" t="s">
        <v>7</v>
      </c>
    </row>
    <row r="122" spans="1:10" x14ac:dyDescent="0.25">
      <c r="A122" s="352">
        <v>1592</v>
      </c>
      <c r="B122" s="445"/>
      <c r="C122" s="447">
        <v>0</v>
      </c>
      <c r="F122" s="1" t="str">
        <f>VLOOKUP(A122,'[2]Raw Data'!$A$3:$D$3699,4)</f>
        <v>Cocoa, FL USA</v>
      </c>
      <c r="I122" s="394">
        <v>1718</v>
      </c>
      <c r="J122" t="s">
        <v>6</v>
      </c>
    </row>
    <row r="123" spans="1:10" ht="13" thickBot="1" x14ac:dyDescent="0.3">
      <c r="A123" s="195">
        <v>1625</v>
      </c>
      <c r="B123" s="448">
        <v>12</v>
      </c>
      <c r="C123" s="449">
        <v>30</v>
      </c>
      <c r="F123" s="1" t="str">
        <f>VLOOKUP(A123,'[2]Raw Data'!$A$3:$D$3699,4)</f>
        <v>Winnebago, IL USA</v>
      </c>
      <c r="I123">
        <v>1730</v>
      </c>
      <c r="J123" t="s">
        <v>5</v>
      </c>
    </row>
    <row r="124" spans="1:10" x14ac:dyDescent="0.25">
      <c r="A124" s="10">
        <v>1640</v>
      </c>
      <c r="B124" s="451">
        <v>1</v>
      </c>
      <c r="C124" s="454">
        <v>40</v>
      </c>
      <c r="D124">
        <v>10</v>
      </c>
      <c r="F124" s="1" t="str">
        <f>VLOOKUP(A124,'[2]Raw Data'!$A$3:$D$3699,4)</f>
        <v>Downingtown/Exton, PA USA</v>
      </c>
      <c r="I124">
        <v>1756</v>
      </c>
      <c r="J124" t="s">
        <v>5</v>
      </c>
    </row>
    <row r="125" spans="1:10" x14ac:dyDescent="0.25">
      <c r="A125" s="195">
        <v>1671</v>
      </c>
      <c r="B125" s="408"/>
      <c r="C125" s="446">
        <v>0</v>
      </c>
      <c r="D125" s="1"/>
      <c r="E125" s="1"/>
      <c r="F125" s="1" t="str">
        <f>VLOOKUP(A125,'[2]Raw Data'!$A$3:$D$3699,4)</f>
        <v>Clovis, CA USA</v>
      </c>
      <c r="I125">
        <v>1806</v>
      </c>
      <c r="J125" t="s">
        <v>5</v>
      </c>
    </row>
    <row r="126" spans="1:10" x14ac:dyDescent="0.25">
      <c r="A126" s="10">
        <v>1678</v>
      </c>
      <c r="B126" s="258">
        <v>16</v>
      </c>
      <c r="C126" s="446">
        <v>40</v>
      </c>
      <c r="D126">
        <v>10</v>
      </c>
      <c r="F126" s="1" t="str">
        <f>VLOOKUP(A126,'[2]Raw Data'!$A$3:$D$3699,4)</f>
        <v>Davis, CA USA</v>
      </c>
      <c r="I126">
        <v>1918</v>
      </c>
      <c r="J126" t="s">
        <v>5</v>
      </c>
    </row>
    <row r="127" spans="1:10" x14ac:dyDescent="0.25">
      <c r="A127" s="195">
        <v>1717</v>
      </c>
      <c r="B127" s="408">
        <v>9</v>
      </c>
      <c r="C127" s="446">
        <v>0</v>
      </c>
      <c r="F127" s="1" t="str">
        <f>VLOOKUP(A127,'[2]Raw Data'!$A$3:$D$3699,4)</f>
        <v>Goleta, CA USA</v>
      </c>
      <c r="I127">
        <v>1983</v>
      </c>
      <c r="J127" t="s">
        <v>6</v>
      </c>
    </row>
    <row r="128" spans="1:10" x14ac:dyDescent="0.25">
      <c r="A128" s="195">
        <v>1718</v>
      </c>
      <c r="B128" s="408">
        <v>15</v>
      </c>
      <c r="C128" s="446">
        <v>20</v>
      </c>
      <c r="D128" s="1"/>
      <c r="E128" s="1"/>
      <c r="F128" s="1" t="str">
        <f>VLOOKUP(A128,'[2]Raw Data'!$A$3:$D$3699,4)</f>
        <v>Armada, MI USA</v>
      </c>
      <c r="I128">
        <v>1986</v>
      </c>
      <c r="J128" t="s">
        <v>5</v>
      </c>
    </row>
    <row r="129" spans="1:10" x14ac:dyDescent="0.25">
      <c r="A129" s="195">
        <v>1730</v>
      </c>
      <c r="B129" s="408">
        <v>14</v>
      </c>
      <c r="C129" s="446">
        <v>10</v>
      </c>
      <c r="F129" s="1" t="str">
        <f>VLOOKUP(A129,'[2]Raw Data'!$A$3:$D$3699,4)</f>
        <v>Lees Summit, MO USA</v>
      </c>
      <c r="I129" s="394">
        <v>2013</v>
      </c>
      <c r="J129" t="s">
        <v>5</v>
      </c>
    </row>
    <row r="130" spans="1:10" x14ac:dyDescent="0.25">
      <c r="A130" s="98">
        <v>1756</v>
      </c>
      <c r="B130" s="408">
        <v>16</v>
      </c>
      <c r="C130" s="446">
        <v>10</v>
      </c>
      <c r="D130" s="1"/>
      <c r="E130" s="1"/>
      <c r="F130" s="1" t="str">
        <f>VLOOKUP(A130,'[2]Raw Data'!$A$3:$D$3699,4)</f>
        <v>Peoria, IL USA</v>
      </c>
      <c r="I130">
        <v>2052</v>
      </c>
      <c r="J130" t="s">
        <v>7</v>
      </c>
    </row>
    <row r="131" spans="1:10" ht="13" thickBot="1" x14ac:dyDescent="0.3">
      <c r="A131" s="10">
        <v>1806</v>
      </c>
      <c r="B131" s="452">
        <v>4</v>
      </c>
      <c r="C131" s="450">
        <v>10</v>
      </c>
      <c r="D131" s="1"/>
      <c r="E131" s="1"/>
      <c r="F131" s="1" t="str">
        <f>VLOOKUP(A131,'[2]Raw Data'!$A$3:$D$3699,4)</f>
        <v>SMITHVILLE, MO USA</v>
      </c>
      <c r="I131">
        <v>2054</v>
      </c>
      <c r="J131" t="s">
        <v>7</v>
      </c>
    </row>
    <row r="132" spans="1:10" x14ac:dyDescent="0.25">
      <c r="A132" s="352">
        <v>1817</v>
      </c>
      <c r="B132" s="453"/>
      <c r="C132" s="447">
        <v>0</v>
      </c>
      <c r="F132" s="1" t="str">
        <f>VLOOKUP(A132,'[2]Raw Data'!$A$3:$D$3699,4)</f>
        <v>Lubbock, TX USA</v>
      </c>
      <c r="I132">
        <v>2056</v>
      </c>
      <c r="J132" t="s">
        <v>7</v>
      </c>
    </row>
    <row r="133" spans="1:10" x14ac:dyDescent="0.25">
      <c r="A133" s="195">
        <v>1918</v>
      </c>
      <c r="B133" s="408">
        <v>8</v>
      </c>
      <c r="C133" s="447">
        <v>10</v>
      </c>
      <c r="F133" s="1" t="str">
        <f>VLOOKUP(A133,'[2]Raw Data'!$A$3:$D$3699,4)</f>
        <v>Fremont, MI USA</v>
      </c>
      <c r="I133">
        <v>2067</v>
      </c>
      <c r="J133" t="s">
        <v>7</v>
      </c>
    </row>
    <row r="134" spans="1:10" x14ac:dyDescent="0.25">
      <c r="A134" s="10">
        <v>1983</v>
      </c>
      <c r="B134" s="453">
        <v>6</v>
      </c>
      <c r="C134" s="447">
        <v>20</v>
      </c>
      <c r="F134" s="1" t="str">
        <f>VLOOKUP(A134,'[2]Raw Data'!$A$3:$D$3699,4)</f>
        <v>Des Moines, WA USA</v>
      </c>
      <c r="I134" s="155">
        <v>2122</v>
      </c>
      <c r="J134" t="s">
        <v>7</v>
      </c>
    </row>
    <row r="135" spans="1:10" x14ac:dyDescent="0.25">
      <c r="A135" s="10">
        <v>1986</v>
      </c>
      <c r="B135" s="453">
        <v>13</v>
      </c>
      <c r="C135" s="447">
        <v>10</v>
      </c>
      <c r="F135" s="1" t="str">
        <f>VLOOKUP(A135,'[2]Raw Data'!$A$3:$D$3699,4)</f>
        <v>Lee's Summit, MO USA</v>
      </c>
      <c r="I135">
        <v>2137</v>
      </c>
      <c r="J135" t="s">
        <v>7</v>
      </c>
    </row>
    <row r="136" spans="1:10" x14ac:dyDescent="0.25">
      <c r="A136" s="195">
        <v>2013</v>
      </c>
      <c r="B136" s="408">
        <v>14</v>
      </c>
      <c r="C136" s="446">
        <v>10</v>
      </c>
      <c r="D136" s="1"/>
      <c r="E136" s="1"/>
      <c r="F136" s="1" t="str">
        <f>VLOOKUP(A136,'[2]Raw Data'!$A$3:$D$3699,4)</f>
        <v>Stayner, ON Canada</v>
      </c>
      <c r="I136">
        <v>2175</v>
      </c>
      <c r="J136" t="s">
        <v>7</v>
      </c>
    </row>
    <row r="137" spans="1:10" x14ac:dyDescent="0.25">
      <c r="A137" s="220">
        <v>2016</v>
      </c>
      <c r="B137" s="408"/>
      <c r="C137" s="446">
        <v>0</v>
      </c>
      <c r="F137" s="1" t="str">
        <f>VLOOKUP(A137,'[2]Raw Data'!$A$3:$D$3699,4)</f>
        <v>Ewing, NJ USA</v>
      </c>
      <c r="I137">
        <v>2337</v>
      </c>
      <c r="J137" t="s">
        <v>7</v>
      </c>
    </row>
    <row r="138" spans="1:10" x14ac:dyDescent="0.25">
      <c r="A138" s="10">
        <v>2052</v>
      </c>
      <c r="B138" s="408">
        <v>11</v>
      </c>
      <c r="C138" s="446">
        <v>0</v>
      </c>
      <c r="D138" s="1"/>
      <c r="E138" s="1"/>
      <c r="F138" s="1" t="str">
        <f>VLOOKUP(A138,'[2]Raw Data'!$A$3:$D$3699,4)</f>
        <v>New Brighton, MN USA</v>
      </c>
      <c r="I138" s="394">
        <v>2451</v>
      </c>
      <c r="J138" t="s">
        <v>6</v>
      </c>
    </row>
    <row r="139" spans="1:10" ht="13" thickBot="1" x14ac:dyDescent="0.3">
      <c r="A139" s="10">
        <v>2054</v>
      </c>
      <c r="B139" s="452">
        <v>12</v>
      </c>
      <c r="C139" s="450">
        <v>0</v>
      </c>
      <c r="F139" s="1" t="str">
        <f>VLOOKUP(A139,'[2]Raw Data'!$A$3:$D$3699,4)</f>
        <v>Hopkins, MI USA</v>
      </c>
      <c r="I139" s="394">
        <v>2468</v>
      </c>
      <c r="J139" t="s">
        <v>7</v>
      </c>
    </row>
    <row r="140" spans="1:10" x14ac:dyDescent="0.25">
      <c r="A140" s="195">
        <v>2056</v>
      </c>
      <c r="B140" s="408">
        <v>16</v>
      </c>
      <c r="C140" s="446">
        <v>0</v>
      </c>
      <c r="F140" s="1" t="str">
        <f>VLOOKUP(A140,'[2]Raw Data'!$A$3:$D$3699,4)</f>
        <v>Stoney Creek, ON Canada</v>
      </c>
      <c r="I140">
        <v>2481</v>
      </c>
      <c r="J140" t="s">
        <v>11</v>
      </c>
    </row>
    <row r="141" spans="1:10" x14ac:dyDescent="0.25">
      <c r="A141" s="10">
        <v>2067</v>
      </c>
      <c r="B141" s="408">
        <v>13</v>
      </c>
      <c r="C141" s="447">
        <v>0</v>
      </c>
      <c r="D141" s="1"/>
      <c r="E141" s="1"/>
      <c r="F141" s="1" t="str">
        <f>VLOOKUP(A141,'[2]Raw Data'!$A$3:$D$3699,4)</f>
        <v>Guilford, CT USA</v>
      </c>
      <c r="I141">
        <v>2485</v>
      </c>
      <c r="J141" t="s">
        <v>5</v>
      </c>
    </row>
    <row r="142" spans="1:10" x14ac:dyDescent="0.25">
      <c r="A142" s="195">
        <v>2122</v>
      </c>
      <c r="B142" s="408">
        <v>9</v>
      </c>
      <c r="C142" s="446">
        <v>0</v>
      </c>
      <c r="F142" s="1" t="str">
        <f>VLOOKUP(A142,'[2]Raw Data'!$A$3:$D$3699,4)</f>
        <v>Boise, ID USA</v>
      </c>
      <c r="I142">
        <v>2486</v>
      </c>
      <c r="J142" t="s">
        <v>7</v>
      </c>
    </row>
    <row r="143" spans="1:10" x14ac:dyDescent="0.25">
      <c r="A143" s="195">
        <v>2137</v>
      </c>
      <c r="B143" s="408">
        <v>13</v>
      </c>
      <c r="C143" s="446">
        <v>0</v>
      </c>
      <c r="F143" s="1" t="str">
        <f>VLOOKUP(A143,'[2]Raw Data'!$A$3:$D$3699,4)</f>
        <v>Oxford, MI USA</v>
      </c>
      <c r="I143">
        <v>2557</v>
      </c>
      <c r="J143" t="s">
        <v>5</v>
      </c>
    </row>
    <row r="144" spans="1:10" x14ac:dyDescent="0.25">
      <c r="A144" s="195">
        <v>2175</v>
      </c>
      <c r="B144" s="408">
        <v>1</v>
      </c>
      <c r="C144" s="446">
        <v>0</v>
      </c>
      <c r="F144" s="1" t="str">
        <f>VLOOKUP(A144,'[2]Raw Data'!$A$3:$D$3699,4)</f>
        <v>Woodbury, MN USA</v>
      </c>
      <c r="I144">
        <v>2590</v>
      </c>
      <c r="J144" t="s">
        <v>11</v>
      </c>
    </row>
    <row r="145" spans="1:10" x14ac:dyDescent="0.25">
      <c r="A145" s="352">
        <v>2283</v>
      </c>
      <c r="B145" s="453"/>
      <c r="C145" s="447">
        <v>0</v>
      </c>
      <c r="D145" s="1"/>
      <c r="E145" s="1"/>
      <c r="F145" s="1" t="str">
        <f>VLOOKUP(A145,'[2]Raw Data'!$A$3:$D$3699,4)</f>
        <v>Mexico City, DIF Mexico</v>
      </c>
      <c r="I145" s="394">
        <v>2848</v>
      </c>
      <c r="J145" t="s">
        <v>11</v>
      </c>
    </row>
    <row r="146" spans="1:10" x14ac:dyDescent="0.25">
      <c r="A146" s="195">
        <v>2337</v>
      </c>
      <c r="B146" s="408">
        <v>13</v>
      </c>
      <c r="C146" s="446">
        <v>0</v>
      </c>
      <c r="F146" s="1" t="str">
        <f>VLOOKUP(A146,'[2]Raw Data'!$A$3:$D$3699,4)</f>
        <v>Grand Blanc, MI USA</v>
      </c>
      <c r="I146">
        <v>2907</v>
      </c>
      <c r="J146" t="s">
        <v>5</v>
      </c>
    </row>
    <row r="147" spans="1:10" ht="13" thickBot="1" x14ac:dyDescent="0.3">
      <c r="A147" s="352">
        <v>2363</v>
      </c>
      <c r="B147" s="452"/>
      <c r="C147" s="449">
        <v>0</v>
      </c>
      <c r="F147" s="1" t="str">
        <f>VLOOKUP(A147,'[2]Raw Data'!$A$3:$D$3699,4)</f>
        <v>Newport News, VA USA</v>
      </c>
      <c r="I147" s="394">
        <v>2928</v>
      </c>
      <c r="J147" t="s">
        <v>5</v>
      </c>
    </row>
    <row r="148" spans="1:10" x14ac:dyDescent="0.25">
      <c r="A148" s="195">
        <v>2451</v>
      </c>
      <c r="B148" s="445">
        <v>15</v>
      </c>
      <c r="C148" s="447">
        <v>20</v>
      </c>
      <c r="F148" s="1" t="str">
        <f>VLOOKUP(A148,'[2]Raw Data'!$A$3:$D$3699,4)</f>
        <v>Saint Charles, IL USA</v>
      </c>
      <c r="I148">
        <v>2959</v>
      </c>
      <c r="J148" t="s">
        <v>7</v>
      </c>
    </row>
    <row r="149" spans="1:10" x14ac:dyDescent="0.25">
      <c r="A149" s="195">
        <v>2468</v>
      </c>
      <c r="B149" s="408"/>
      <c r="C149" s="258">
        <v>0</v>
      </c>
      <c r="F149" s="1" t="str">
        <f>VLOOKUP(A149,'[2]Raw Data'!$A$3:$D$3699,4)</f>
        <v>Austin, TX USA</v>
      </c>
      <c r="I149">
        <v>3098</v>
      </c>
      <c r="J149" t="s">
        <v>5</v>
      </c>
    </row>
    <row r="150" spans="1:10" x14ac:dyDescent="0.25">
      <c r="A150" s="195">
        <v>2481</v>
      </c>
      <c r="B150" s="408">
        <v>5</v>
      </c>
      <c r="C150" s="408">
        <v>30</v>
      </c>
      <c r="F150" s="1" t="str">
        <f>VLOOKUP(A150,'[2]Raw Data'!$A$3:$D$3699,4)</f>
        <v>Tremont, IL USA</v>
      </c>
      <c r="I150">
        <v>3284</v>
      </c>
      <c r="J150" t="s">
        <v>7</v>
      </c>
    </row>
    <row r="151" spans="1:10" x14ac:dyDescent="0.25">
      <c r="A151" s="195">
        <v>2485</v>
      </c>
      <c r="B151" s="408">
        <v>9</v>
      </c>
      <c r="C151" s="408">
        <v>10</v>
      </c>
      <c r="F151" s="1" t="str">
        <f>VLOOKUP(A151,'[2]Raw Data'!$A$3:$D$3699,4)</f>
        <v>San Diego, CA USA</v>
      </c>
      <c r="I151">
        <v>3310</v>
      </c>
      <c r="J151" t="s">
        <v>7</v>
      </c>
    </row>
    <row r="152" spans="1:10" x14ac:dyDescent="0.25">
      <c r="A152" s="10">
        <v>2486</v>
      </c>
      <c r="B152" s="453">
        <v>9</v>
      </c>
      <c r="C152" s="453">
        <v>0</v>
      </c>
      <c r="F152" s="1" t="str">
        <f>VLOOKUP(A152,'[2]Raw Data'!$A$3:$D$3699,4)</f>
        <v>Flagstaff, AZ USA</v>
      </c>
      <c r="I152">
        <v>3393</v>
      </c>
      <c r="J152" t="s">
        <v>5</v>
      </c>
    </row>
    <row r="153" spans="1:10" x14ac:dyDescent="0.25">
      <c r="A153" s="195">
        <v>2557</v>
      </c>
      <c r="B153" s="408">
        <v>2</v>
      </c>
      <c r="C153" s="258">
        <v>10</v>
      </c>
      <c r="F153" s="1" t="str">
        <f>VLOOKUP(A153,'[2]Raw Data'!$A$3:$D$3699,4)</f>
        <v>Tacoma, WA USA</v>
      </c>
      <c r="I153" s="394">
        <v>3476</v>
      </c>
      <c r="J153" t="s">
        <v>7</v>
      </c>
    </row>
    <row r="154" spans="1:10" x14ac:dyDescent="0.25">
      <c r="A154" s="10">
        <v>2590</v>
      </c>
      <c r="B154" s="408">
        <v>12</v>
      </c>
      <c r="C154" s="258">
        <v>30</v>
      </c>
      <c r="F154" s="1" t="str">
        <f>VLOOKUP(A154,'[2]Raw Data'!$A$3:$D$3699,4)</f>
        <v>Robbinsville, NJ USA</v>
      </c>
      <c r="I154" s="394">
        <v>3478</v>
      </c>
      <c r="J154" t="s">
        <v>7</v>
      </c>
    </row>
    <row r="155" spans="1:10" x14ac:dyDescent="0.25">
      <c r="A155" s="352">
        <v>2834</v>
      </c>
      <c r="B155" s="408"/>
      <c r="C155" s="408">
        <v>0</v>
      </c>
      <c r="F155" s="1" t="str">
        <f>VLOOKUP(A155,'[2]Raw Data'!$A$3:$D$3699,4)</f>
        <v>Bloomfield Hills, MI USA</v>
      </c>
      <c r="I155">
        <v>3539</v>
      </c>
      <c r="J155" t="s">
        <v>5</v>
      </c>
    </row>
    <row r="156" spans="1:10" x14ac:dyDescent="0.25">
      <c r="A156" s="10">
        <v>2848</v>
      </c>
      <c r="B156" s="408">
        <v>1</v>
      </c>
      <c r="C156" s="258">
        <v>50</v>
      </c>
      <c r="D156">
        <v>20</v>
      </c>
      <c r="F156" s="1" t="str">
        <f>VLOOKUP(A156,'[2]Raw Data'!$A$3:$D$3699,4)</f>
        <v>Dallas, TX USA</v>
      </c>
      <c r="I156">
        <v>3683</v>
      </c>
      <c r="J156" t="s">
        <v>7</v>
      </c>
    </row>
    <row r="157" spans="1:10" x14ac:dyDescent="0.25">
      <c r="A157" s="195">
        <v>2907</v>
      </c>
      <c r="B157" s="408">
        <v>15</v>
      </c>
      <c r="C157" s="258">
        <v>10</v>
      </c>
      <c r="F157" s="1" t="str">
        <f>VLOOKUP(A157,'[2]Raw Data'!$A$3:$D$3699,4)</f>
        <v>Auburn, WA USA</v>
      </c>
      <c r="I157">
        <v>3928</v>
      </c>
      <c r="J157" t="s">
        <v>5</v>
      </c>
    </row>
    <row r="158" spans="1:10" x14ac:dyDescent="0.25">
      <c r="A158" s="195">
        <v>2928</v>
      </c>
      <c r="B158" s="408">
        <v>14</v>
      </c>
      <c r="C158" s="258">
        <v>10</v>
      </c>
      <c r="F158" s="1" t="str">
        <f>VLOOKUP(A158,'[2]Raw Data'!$A$3:$D$3699,4)</f>
        <v>Seattle, WA USA</v>
      </c>
      <c r="I158">
        <v>4039</v>
      </c>
      <c r="J158" t="s">
        <v>5</v>
      </c>
    </row>
    <row r="159" spans="1:10" x14ac:dyDescent="0.25">
      <c r="A159" s="195">
        <v>2959</v>
      </c>
      <c r="B159" s="408">
        <v>4</v>
      </c>
      <c r="C159" s="258">
        <v>0</v>
      </c>
      <c r="F159" s="1" t="str">
        <f>VLOOKUP(A159,'[2]Raw Data'!$A$3:$D$3699,4)</f>
        <v>Coloma, MI USA</v>
      </c>
      <c r="I159">
        <v>4077</v>
      </c>
      <c r="J159" t="s">
        <v>7</v>
      </c>
    </row>
    <row r="160" spans="1:10" x14ac:dyDescent="0.25">
      <c r="A160" s="220">
        <v>3015</v>
      </c>
      <c r="B160" s="408"/>
      <c r="C160" s="408">
        <v>0</v>
      </c>
      <c r="F160" s="1" t="str">
        <f>VLOOKUP(A160,'[2]Raw Data'!$A$3:$D$3699,4)</f>
        <v>Spencerport, NY USA</v>
      </c>
      <c r="I160">
        <v>4265</v>
      </c>
      <c r="J160" t="s">
        <v>7</v>
      </c>
    </row>
    <row r="161" spans="1:10" x14ac:dyDescent="0.25">
      <c r="A161" s="195">
        <v>3098</v>
      </c>
      <c r="B161" s="408"/>
      <c r="C161" s="258">
        <v>0</v>
      </c>
      <c r="F161" s="1" t="str">
        <f>VLOOKUP(A161,'[2]Raw Data'!$A$3:$D$3699,4)</f>
        <v>Waterford, MI USA</v>
      </c>
      <c r="I161" s="394">
        <v>4334</v>
      </c>
      <c r="J161" t="s">
        <v>5</v>
      </c>
    </row>
    <row r="162" spans="1:10" x14ac:dyDescent="0.25">
      <c r="A162" s="352">
        <v>3147</v>
      </c>
      <c r="B162" s="453"/>
      <c r="C162" s="453">
        <v>0</v>
      </c>
      <c r="F162" s="1" t="str">
        <f>VLOOKUP(A162,'[2]Raw Data'!$A$3:$D$3699,4)</f>
        <v>Munster, IN USA</v>
      </c>
      <c r="I162">
        <v>4488</v>
      </c>
      <c r="J162" t="s">
        <v>6</v>
      </c>
    </row>
    <row r="163" spans="1:10" x14ac:dyDescent="0.25">
      <c r="A163" s="10">
        <v>3284</v>
      </c>
      <c r="B163" s="453"/>
      <c r="C163" s="453">
        <v>0</v>
      </c>
      <c r="F163" s="1" t="str">
        <f>VLOOKUP(A163,'[2]Raw Data'!$A$3:$D$3699,4)</f>
        <v>Camdenton, MO USA</v>
      </c>
      <c r="I163">
        <v>4911</v>
      </c>
      <c r="J163" t="s">
        <v>5</v>
      </c>
    </row>
    <row r="164" spans="1:10" x14ac:dyDescent="0.25">
      <c r="A164" s="195">
        <v>3310</v>
      </c>
      <c r="B164" s="408">
        <v>6</v>
      </c>
      <c r="C164" s="258">
        <v>0</v>
      </c>
      <c r="F164" s="1" t="str">
        <f>VLOOKUP(A164,'[2]Raw Data'!$A$3:$D$3699,4)</f>
        <v>Heath, TX USA</v>
      </c>
    </row>
    <row r="165" spans="1:10" x14ac:dyDescent="0.25">
      <c r="A165" s="220">
        <v>3360</v>
      </c>
      <c r="B165" s="408"/>
      <c r="C165" s="258">
        <v>0</v>
      </c>
      <c r="F165" s="1" t="str">
        <f>VLOOKUP(A165,'[2]Raw Data'!$A$3:$D$3699,4)</f>
        <v>Sherbrooke, QC Canada</v>
      </c>
    </row>
    <row r="166" spans="1:10" x14ac:dyDescent="0.25">
      <c r="A166" s="195">
        <v>3393</v>
      </c>
      <c r="B166" s="408">
        <v>15</v>
      </c>
      <c r="C166" s="258">
        <v>10</v>
      </c>
      <c r="F166" s="1" t="str">
        <f>VLOOKUP(A166,'[2]Raw Data'!$A$3:$D$3699,4)</f>
        <v>Puyallup , WA USA</v>
      </c>
    </row>
    <row r="167" spans="1:10" x14ac:dyDescent="0.25">
      <c r="A167" s="220">
        <v>3467</v>
      </c>
      <c r="B167" s="408"/>
      <c r="C167" s="408">
        <v>0</v>
      </c>
      <c r="F167" s="1" t="str">
        <f>VLOOKUP(A167,'[2]Raw Data'!$A$3:$D$3699,4)</f>
        <v>Windham, NH USA</v>
      </c>
      <c r="I167" s="394"/>
    </row>
    <row r="168" spans="1:10" x14ac:dyDescent="0.25">
      <c r="A168" s="195">
        <v>3476</v>
      </c>
      <c r="B168" s="408">
        <v>8</v>
      </c>
      <c r="C168" s="408">
        <v>0</v>
      </c>
      <c r="F168" s="1" t="str">
        <f>VLOOKUP(A168,'[2]Raw Data'!$A$3:$D$3699,4)</f>
        <v>Dana Point, CA USA</v>
      </c>
    </row>
    <row r="169" spans="1:10" x14ac:dyDescent="0.25">
      <c r="A169" s="195">
        <v>3478</v>
      </c>
      <c r="B169" s="408">
        <v>10</v>
      </c>
      <c r="C169" s="258">
        <v>0</v>
      </c>
      <c r="F169" s="1" t="str">
        <f>VLOOKUP(A169,'[2]Raw Data'!$A$3:$D$3699,4)</f>
        <v>San Luis Potos, SLP Mexico</v>
      </c>
    </row>
    <row r="170" spans="1:10" x14ac:dyDescent="0.25">
      <c r="A170" s="10">
        <v>3539</v>
      </c>
      <c r="B170" s="453">
        <v>10</v>
      </c>
      <c r="C170" s="453">
        <v>10</v>
      </c>
      <c r="F170" s="1" t="str">
        <f>VLOOKUP(A170,'[2]Raw Data'!$A$3:$D$3699,4)</f>
        <v>Washington, MI USA</v>
      </c>
    </row>
    <row r="171" spans="1:10" x14ac:dyDescent="0.25">
      <c r="A171" s="10">
        <v>3683</v>
      </c>
      <c r="B171" s="408">
        <v>8</v>
      </c>
      <c r="C171" s="258">
        <v>0</v>
      </c>
      <c r="F171" s="1" t="str">
        <f>VLOOKUP(A171,'[2]Raw Data'!$A$3:$D$3699,4)</f>
        <v>Waterloo, ON Canada</v>
      </c>
      <c r="I171" s="394"/>
    </row>
    <row r="172" spans="1:10" x14ac:dyDescent="0.25">
      <c r="A172" s="10">
        <v>3928</v>
      </c>
      <c r="B172" s="453"/>
      <c r="C172" s="453">
        <v>0</v>
      </c>
      <c r="F172" s="1" t="str">
        <f>VLOOKUP(A172,'[2]Raw Data'!$A$3:$D$3699,4)</f>
        <v>Ames, IA USA</v>
      </c>
    </row>
    <row r="173" spans="1:10" x14ac:dyDescent="0.25">
      <c r="A173" s="10">
        <v>4039</v>
      </c>
      <c r="B173" s="453">
        <v>10</v>
      </c>
      <c r="C173" s="453">
        <v>10</v>
      </c>
      <c r="F173" s="1" t="str">
        <f>VLOOKUP(A173,'[2]Raw Data'!$A$3:$D$3699,4)</f>
        <v>Hamilton, ON Canada</v>
      </c>
    </row>
    <row r="174" spans="1:10" x14ac:dyDescent="0.25">
      <c r="A174" s="195">
        <v>4077</v>
      </c>
      <c r="B174" s="408">
        <v>11</v>
      </c>
      <c r="C174" s="258">
        <v>0</v>
      </c>
      <c r="F174" s="1" t="str">
        <f>VLOOKUP(A174,'[2]Raw Data'!$A$3:$D$3699,4)</f>
        <v>Edmonds, WA USA</v>
      </c>
    </row>
    <row r="175" spans="1:10" x14ac:dyDescent="0.25">
      <c r="A175" s="195">
        <v>4265</v>
      </c>
      <c r="B175" s="408"/>
      <c r="C175" s="258">
        <v>0</v>
      </c>
      <c r="F175" s="1" t="str">
        <f>VLOOKUP(A175,'[2]Raw Data'!$A$3:$D$3699,4)</f>
        <v>Oak Ridge, TN USA</v>
      </c>
      <c r="I175" s="394"/>
    </row>
    <row r="176" spans="1:10" x14ac:dyDescent="0.25">
      <c r="A176" s="195">
        <v>4334</v>
      </c>
      <c r="B176" s="408">
        <v>5</v>
      </c>
      <c r="C176" s="258">
        <v>10</v>
      </c>
      <c r="F176" s="1" t="str">
        <f>VLOOKUP(A176,'[2]Raw Data'!$A$3:$D$3699,4)</f>
        <v>Calgary, AB Canada</v>
      </c>
    </row>
    <row r="177" spans="1:9" x14ac:dyDescent="0.25">
      <c r="A177" s="195">
        <v>4488</v>
      </c>
      <c r="B177" s="408">
        <v>15</v>
      </c>
      <c r="C177" s="258">
        <v>20</v>
      </c>
      <c r="F177" s="1" t="str">
        <f>VLOOKUP(A177,'[2]Raw Data'!$A$3:$D$3699,4)</f>
        <v>Hillsboro, OR USA</v>
      </c>
      <c r="I177" s="155"/>
    </row>
    <row r="178" spans="1:9" x14ac:dyDescent="0.25">
      <c r="A178" s="195">
        <v>4911</v>
      </c>
      <c r="B178" s="408"/>
      <c r="C178" s="408">
        <v>0</v>
      </c>
      <c r="F178" t="str">
        <f>VLOOKUP(A178,'[2]Raw Data'!$A$3:$D$3699,4)</f>
        <v>Byron, MN USA</v>
      </c>
    </row>
    <row r="179" spans="1:9" x14ac:dyDescent="0.25">
      <c r="A179" s="352">
        <v>5136</v>
      </c>
      <c r="B179" s="453"/>
      <c r="C179" s="453">
        <v>0</v>
      </c>
      <c r="F179" t="str">
        <f>VLOOKUP(A179,'[2]Raw Data'!$A$3:$D$3699,4)</f>
        <v>Byron, MN USA</v>
      </c>
    </row>
    <row r="180" spans="1:9" x14ac:dyDescent="0.25">
      <c r="B180">
        <v>0</v>
      </c>
      <c r="C180" s="453">
        <v>0</v>
      </c>
    </row>
  </sheetData>
  <sortState ref="Q52:R78">
    <sortCondition ref="Q52:Q78"/>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H140"/>
  <sheetViews>
    <sheetView zoomScale="85" zoomScaleNormal="85" workbookViewId="0">
      <selection activeCell="D34" sqref="D34"/>
    </sheetView>
  </sheetViews>
  <sheetFormatPr defaultRowHeight="12.5" x14ac:dyDescent="0.25"/>
  <cols>
    <col min="5" max="5" width="16" customWidth="1"/>
    <col min="6" max="6" width="12.26953125" customWidth="1"/>
    <col min="11" max="11" width="14.81640625" customWidth="1"/>
    <col min="17" max="17" width="14" customWidth="1"/>
    <col min="23" max="23" width="15" customWidth="1"/>
  </cols>
  <sheetData>
    <row r="1" spans="1:34" ht="13.5" thickBot="1" x14ac:dyDescent="0.35">
      <c r="A1" s="3" t="s">
        <v>0</v>
      </c>
      <c r="B1" s="7" t="s">
        <v>1</v>
      </c>
      <c r="C1" s="7" t="s">
        <v>2</v>
      </c>
      <c r="D1" s="7" t="s">
        <v>3</v>
      </c>
      <c r="E1" s="8" t="s">
        <v>4</v>
      </c>
      <c r="G1" s="3" t="s">
        <v>8</v>
      </c>
      <c r="H1" s="7" t="s">
        <v>1</v>
      </c>
      <c r="I1" s="7" t="s">
        <v>2</v>
      </c>
      <c r="J1" s="7" t="s">
        <v>3</v>
      </c>
      <c r="K1" s="8" t="s">
        <v>4</v>
      </c>
      <c r="M1" s="3" t="s">
        <v>9</v>
      </c>
      <c r="N1" s="7" t="s">
        <v>1</v>
      </c>
      <c r="O1" s="7" t="s">
        <v>2</v>
      </c>
      <c r="P1" s="7" t="s">
        <v>3</v>
      </c>
      <c r="Q1" s="8" t="s">
        <v>4</v>
      </c>
      <c r="S1" s="3" t="s">
        <v>10</v>
      </c>
      <c r="T1" s="7" t="s">
        <v>1</v>
      </c>
      <c r="U1" s="7" t="s">
        <v>2</v>
      </c>
      <c r="V1" s="7" t="s">
        <v>3</v>
      </c>
      <c r="W1" s="8" t="s">
        <v>4</v>
      </c>
      <c r="X1" s="195"/>
      <c r="Y1" s="3" t="s">
        <v>12</v>
      </c>
      <c r="Z1" s="7" t="s">
        <v>1</v>
      </c>
      <c r="AA1" s="7" t="s">
        <v>2</v>
      </c>
      <c r="AB1" s="7" t="s">
        <v>3</v>
      </c>
      <c r="AC1" s="8" t="s">
        <v>4</v>
      </c>
      <c r="AD1" s="2" t="s">
        <v>20</v>
      </c>
      <c r="AF1" s="116" t="s">
        <v>306</v>
      </c>
      <c r="AH1" s="151"/>
    </row>
    <row r="2" spans="1:34" x14ac:dyDescent="0.25">
      <c r="A2" s="126">
        <v>1</v>
      </c>
      <c r="B2" s="158">
        <v>2415</v>
      </c>
      <c r="C2" s="159">
        <v>987</v>
      </c>
      <c r="D2" s="160">
        <v>2959</v>
      </c>
      <c r="E2" s="223" t="s">
        <v>6</v>
      </c>
      <c r="F2" s="1"/>
      <c r="G2" s="126">
        <v>1</v>
      </c>
      <c r="H2" s="109">
        <v>1678</v>
      </c>
      <c r="I2" s="50">
        <v>148</v>
      </c>
      <c r="J2" s="50">
        <v>862</v>
      </c>
      <c r="K2" s="428" t="s">
        <v>11</v>
      </c>
      <c r="L2" s="1"/>
      <c r="M2" s="126">
        <v>1</v>
      </c>
      <c r="N2" s="109">
        <v>118</v>
      </c>
      <c r="O2" s="50">
        <v>1114</v>
      </c>
      <c r="P2" s="50">
        <v>4039</v>
      </c>
      <c r="Q2" s="428" t="s">
        <v>5</v>
      </c>
      <c r="R2" s="1"/>
      <c r="S2" s="126">
        <v>1</v>
      </c>
      <c r="T2" s="158">
        <v>1538</v>
      </c>
      <c r="U2" s="159">
        <v>1986</v>
      </c>
      <c r="V2" s="160">
        <v>217</v>
      </c>
      <c r="W2" s="428" t="s">
        <v>6</v>
      </c>
      <c r="X2" s="98"/>
      <c r="Y2" s="126" t="s">
        <v>13</v>
      </c>
      <c r="Z2" s="158">
        <v>33</v>
      </c>
      <c r="AA2" s="159">
        <v>469</v>
      </c>
      <c r="AB2" s="160">
        <v>1519</v>
      </c>
      <c r="AC2" s="223" t="s">
        <v>62</v>
      </c>
      <c r="AF2" s="98"/>
      <c r="AG2" s="2"/>
      <c r="AH2" s="98"/>
    </row>
    <row r="3" spans="1:34" x14ac:dyDescent="0.25">
      <c r="A3" s="126">
        <v>2</v>
      </c>
      <c r="B3" s="162">
        <v>33</v>
      </c>
      <c r="C3" s="98">
        <v>469</v>
      </c>
      <c r="D3" s="98">
        <v>1519</v>
      </c>
      <c r="E3" s="214" t="s">
        <v>11</v>
      </c>
      <c r="F3" s="1"/>
      <c r="G3" s="126">
        <v>2</v>
      </c>
      <c r="H3" s="110">
        <v>1983</v>
      </c>
      <c r="I3" s="97">
        <v>3539</v>
      </c>
      <c r="J3" s="97">
        <v>2996</v>
      </c>
      <c r="K3" s="429" t="s">
        <v>5</v>
      </c>
      <c r="L3" s="1"/>
      <c r="M3" s="126">
        <v>2</v>
      </c>
      <c r="N3" s="110">
        <v>2169</v>
      </c>
      <c r="O3" s="97">
        <v>3284</v>
      </c>
      <c r="P3" s="97">
        <v>2175</v>
      </c>
      <c r="Q3" s="429" t="s">
        <v>6</v>
      </c>
      <c r="R3" s="1"/>
      <c r="S3" s="126">
        <v>2</v>
      </c>
      <c r="T3" s="162">
        <v>128</v>
      </c>
      <c r="U3" s="98">
        <v>195</v>
      </c>
      <c r="V3" s="98">
        <v>1676</v>
      </c>
      <c r="W3" s="429" t="s">
        <v>5</v>
      </c>
      <c r="X3" s="98"/>
      <c r="Y3" s="126" t="s">
        <v>14</v>
      </c>
      <c r="Z3" s="162">
        <v>1678</v>
      </c>
      <c r="AA3" s="98">
        <v>148</v>
      </c>
      <c r="AB3" s="98">
        <v>862</v>
      </c>
      <c r="AC3" s="214" t="s">
        <v>63</v>
      </c>
      <c r="AF3" s="151"/>
      <c r="AG3" s="2"/>
      <c r="AH3" s="151"/>
    </row>
    <row r="4" spans="1:34" x14ac:dyDescent="0.25">
      <c r="A4" s="126">
        <v>3</v>
      </c>
      <c r="B4" s="164">
        <v>2468</v>
      </c>
      <c r="C4" s="151">
        <v>254</v>
      </c>
      <c r="D4" s="98">
        <v>11</v>
      </c>
      <c r="E4" s="214" t="s">
        <v>5</v>
      </c>
      <c r="F4" s="1"/>
      <c r="G4" s="126">
        <v>3</v>
      </c>
      <c r="H4" s="110">
        <v>4814</v>
      </c>
      <c r="I4" s="97">
        <v>67</v>
      </c>
      <c r="J4" s="97">
        <v>1918</v>
      </c>
      <c r="K4" s="429" t="s">
        <v>6</v>
      </c>
      <c r="L4" s="1"/>
      <c r="M4" s="126">
        <v>3</v>
      </c>
      <c r="N4" s="110">
        <v>1425</v>
      </c>
      <c r="O4" s="97">
        <v>2474</v>
      </c>
      <c r="P4" s="97">
        <v>2337</v>
      </c>
      <c r="Q4" s="429" t="s">
        <v>5</v>
      </c>
      <c r="R4" s="1"/>
      <c r="S4" s="126">
        <v>3</v>
      </c>
      <c r="T4" s="164">
        <v>303</v>
      </c>
      <c r="U4" s="151">
        <v>3476</v>
      </c>
      <c r="V4" s="98">
        <v>1640</v>
      </c>
      <c r="W4" s="429" t="s">
        <v>11</v>
      </c>
      <c r="X4" s="98"/>
      <c r="Y4" s="126" t="s">
        <v>15</v>
      </c>
      <c r="Z4" s="162">
        <v>1241</v>
      </c>
      <c r="AA4" s="98">
        <v>1477</v>
      </c>
      <c r="AB4" s="98">
        <v>610</v>
      </c>
      <c r="AC4" s="214" t="s">
        <v>61</v>
      </c>
      <c r="AF4" s="98"/>
      <c r="AG4" s="2"/>
      <c r="AH4" s="98"/>
    </row>
    <row r="5" spans="1:34" ht="13" thickBot="1" x14ac:dyDescent="0.3">
      <c r="A5" s="126">
        <v>4</v>
      </c>
      <c r="B5" s="162">
        <v>868</v>
      </c>
      <c r="C5" s="98">
        <v>2590</v>
      </c>
      <c r="D5" s="98">
        <v>71</v>
      </c>
      <c r="E5" s="429" t="s">
        <v>7</v>
      </c>
      <c r="F5" s="1"/>
      <c r="G5" s="126">
        <v>4</v>
      </c>
      <c r="H5" s="110">
        <v>2056</v>
      </c>
      <c r="I5" s="97">
        <v>967</v>
      </c>
      <c r="J5" s="97">
        <v>3990</v>
      </c>
      <c r="K5" s="429" t="s">
        <v>5</v>
      </c>
      <c r="L5" s="1"/>
      <c r="M5" s="126">
        <v>4</v>
      </c>
      <c r="N5" s="110">
        <v>2630</v>
      </c>
      <c r="O5" s="97">
        <v>111</v>
      </c>
      <c r="P5" s="97">
        <v>3641</v>
      </c>
      <c r="Q5" s="429" t="s">
        <v>7</v>
      </c>
      <c r="R5" s="1"/>
      <c r="S5" s="126">
        <v>4</v>
      </c>
      <c r="T5" s="162">
        <v>3997</v>
      </c>
      <c r="U5" s="98">
        <v>829</v>
      </c>
      <c r="V5" s="98">
        <v>1741</v>
      </c>
      <c r="W5" s="429" t="s">
        <v>5</v>
      </c>
      <c r="X5" s="98"/>
      <c r="Y5" s="129" t="s">
        <v>16</v>
      </c>
      <c r="Z5" s="165">
        <v>303</v>
      </c>
      <c r="AA5" s="215">
        <v>3476</v>
      </c>
      <c r="AB5" s="157">
        <v>1640</v>
      </c>
      <c r="AC5" s="217" t="s">
        <v>63</v>
      </c>
      <c r="AF5" s="98"/>
      <c r="AG5" s="2"/>
      <c r="AH5" s="98"/>
    </row>
    <row r="6" spans="1:34" x14ac:dyDescent="0.25">
      <c r="A6" s="126">
        <v>5</v>
      </c>
      <c r="B6" s="162">
        <v>126</v>
      </c>
      <c r="C6" s="151">
        <v>3310</v>
      </c>
      <c r="D6" s="98">
        <v>1756</v>
      </c>
      <c r="E6" s="214" t="s">
        <v>5</v>
      </c>
      <c r="F6" s="1"/>
      <c r="G6" s="126">
        <v>5</v>
      </c>
      <c r="H6" s="110">
        <v>1310</v>
      </c>
      <c r="I6" s="97">
        <v>3824</v>
      </c>
      <c r="J6" s="97">
        <v>1684</v>
      </c>
      <c r="K6" s="429" t="s">
        <v>7</v>
      </c>
      <c r="L6" s="1"/>
      <c r="M6" s="126">
        <v>5</v>
      </c>
      <c r="N6" s="110">
        <v>1241</v>
      </c>
      <c r="O6" s="97">
        <v>1477</v>
      </c>
      <c r="P6" s="97">
        <v>610</v>
      </c>
      <c r="Q6" s="429" t="s">
        <v>11</v>
      </c>
      <c r="R6" s="1"/>
      <c r="S6" s="126">
        <v>5</v>
      </c>
      <c r="T6" s="162">
        <v>341</v>
      </c>
      <c r="U6" s="151">
        <v>68</v>
      </c>
      <c r="V6" s="98">
        <v>2826</v>
      </c>
      <c r="W6" s="429" t="s">
        <v>7</v>
      </c>
      <c r="X6" s="98"/>
      <c r="Y6" s="1"/>
      <c r="Z6" s="1"/>
      <c r="AA6" s="1"/>
      <c r="AB6" s="1"/>
      <c r="AC6" s="1"/>
      <c r="AF6" s="98"/>
      <c r="AG6" s="2"/>
      <c r="AH6" s="98"/>
    </row>
    <row r="7" spans="1:34" x14ac:dyDescent="0.25">
      <c r="A7" s="126">
        <v>6</v>
      </c>
      <c r="B7" s="162">
        <v>948</v>
      </c>
      <c r="C7" s="98">
        <v>20</v>
      </c>
      <c r="D7" s="98">
        <v>973</v>
      </c>
      <c r="E7" s="429" t="s">
        <v>7</v>
      </c>
      <c r="F7" s="1"/>
      <c r="G7" s="126">
        <v>6</v>
      </c>
      <c r="H7" s="110">
        <v>1717</v>
      </c>
      <c r="I7" s="97">
        <v>234</v>
      </c>
      <c r="J7" s="97">
        <v>135</v>
      </c>
      <c r="K7" s="429" t="s">
        <v>7</v>
      </c>
      <c r="L7" s="1"/>
      <c r="M7" s="126">
        <v>6</v>
      </c>
      <c r="N7" s="110">
        <v>3656</v>
      </c>
      <c r="O7" s="97">
        <v>1806</v>
      </c>
      <c r="P7" s="97">
        <v>4334</v>
      </c>
      <c r="Q7" s="429" t="s">
        <v>7</v>
      </c>
      <c r="R7" s="1"/>
      <c r="S7" s="126">
        <v>6</v>
      </c>
      <c r="T7" s="162">
        <v>2252</v>
      </c>
      <c r="U7" s="98">
        <v>1718</v>
      </c>
      <c r="V7" s="98">
        <v>141</v>
      </c>
      <c r="W7" s="429" t="s">
        <v>7</v>
      </c>
      <c r="X7" s="98"/>
      <c r="Y7" s="218"/>
      <c r="Z7" s="219"/>
      <c r="AA7" s="219"/>
      <c r="AB7" s="219"/>
      <c r="AC7" s="219"/>
      <c r="AD7" s="219"/>
      <c r="AE7" s="219"/>
      <c r="AF7" s="98"/>
      <c r="AG7" s="2"/>
      <c r="AH7" s="98"/>
    </row>
    <row r="8" spans="1:34" x14ac:dyDescent="0.25">
      <c r="A8" s="126">
        <v>7</v>
      </c>
      <c r="B8" s="162">
        <v>3467</v>
      </c>
      <c r="C8" s="98">
        <v>379</v>
      </c>
      <c r="D8" s="98">
        <v>365</v>
      </c>
      <c r="E8" s="429" t="s">
        <v>7</v>
      </c>
      <c r="F8" s="1"/>
      <c r="G8" s="126">
        <v>7</v>
      </c>
      <c r="H8" s="110">
        <v>359</v>
      </c>
      <c r="I8" s="97">
        <v>233</v>
      </c>
      <c r="J8" s="97">
        <v>16</v>
      </c>
      <c r="K8" s="429" t="s">
        <v>7</v>
      </c>
      <c r="L8" s="1"/>
      <c r="M8" s="126">
        <v>7</v>
      </c>
      <c r="N8" s="110">
        <v>2338</v>
      </c>
      <c r="O8" s="97">
        <v>2512</v>
      </c>
      <c r="P8" s="97">
        <v>1323</v>
      </c>
      <c r="Q8" s="253" t="s">
        <v>7</v>
      </c>
      <c r="R8" s="1"/>
      <c r="S8" s="126">
        <v>7</v>
      </c>
      <c r="T8" s="162">
        <v>2052</v>
      </c>
      <c r="U8" s="98">
        <v>2054</v>
      </c>
      <c r="V8" s="98">
        <v>225</v>
      </c>
      <c r="W8" s="429" t="s">
        <v>7</v>
      </c>
      <c r="X8" s="98"/>
      <c r="Y8" s="218"/>
      <c r="Z8" s="219"/>
      <c r="AA8" s="219"/>
      <c r="AB8" s="219"/>
      <c r="AC8" s="219"/>
      <c r="AD8" s="219"/>
      <c r="AE8" s="219"/>
      <c r="AF8" s="98"/>
      <c r="AG8" s="2"/>
      <c r="AH8" s="151"/>
    </row>
    <row r="9" spans="1:34" ht="13" thickBot="1" x14ac:dyDescent="0.3">
      <c r="A9" s="129">
        <v>8</v>
      </c>
      <c r="B9" s="165">
        <v>4450</v>
      </c>
      <c r="C9" s="157">
        <v>1334</v>
      </c>
      <c r="D9" s="157">
        <v>1660</v>
      </c>
      <c r="E9" s="396" t="s">
        <v>7</v>
      </c>
      <c r="F9" s="98"/>
      <c r="G9" s="129">
        <v>8</v>
      </c>
      <c r="H9" s="111">
        <v>4565</v>
      </c>
      <c r="I9" s="96">
        <v>103</v>
      </c>
      <c r="J9" s="96">
        <v>2168</v>
      </c>
      <c r="K9" s="396" t="s">
        <v>7</v>
      </c>
      <c r="L9" s="98"/>
      <c r="M9" s="129">
        <v>8</v>
      </c>
      <c r="N9" s="111">
        <v>245</v>
      </c>
      <c r="O9" s="96">
        <v>1732</v>
      </c>
      <c r="P9" s="96">
        <v>27</v>
      </c>
      <c r="Q9" s="430" t="s">
        <v>7</v>
      </c>
      <c r="R9" s="98"/>
      <c r="S9" s="129">
        <v>8</v>
      </c>
      <c r="T9" s="165">
        <v>1569</v>
      </c>
      <c r="U9" s="157">
        <v>175</v>
      </c>
      <c r="V9" s="157">
        <v>190</v>
      </c>
      <c r="W9" s="430" t="s">
        <v>7</v>
      </c>
      <c r="X9" s="98"/>
      <c r="Y9" s="218"/>
      <c r="Z9" s="219"/>
      <c r="AA9" s="219"/>
      <c r="AB9" s="219"/>
      <c r="AC9" s="219"/>
      <c r="AD9" s="219"/>
      <c r="AE9" s="219"/>
      <c r="AF9" s="151"/>
      <c r="AG9" s="2"/>
      <c r="AH9" s="98"/>
    </row>
    <row r="10" spans="1:34" x14ac:dyDescent="0.25">
      <c r="B10" s="9"/>
      <c r="C10" s="9"/>
      <c r="D10" s="9"/>
      <c r="E10" s="10"/>
      <c r="W10" s="226"/>
      <c r="X10" s="226"/>
      <c r="Y10" s="218"/>
      <c r="Z10" s="219" t="s">
        <v>11</v>
      </c>
      <c r="AA10" s="219"/>
      <c r="AB10" s="219"/>
      <c r="AC10" s="219"/>
      <c r="AD10" s="219"/>
      <c r="AE10" s="219"/>
      <c r="AF10" s="98"/>
      <c r="AG10" s="2"/>
      <c r="AH10" s="98"/>
    </row>
    <row r="11" spans="1:34" ht="24.5" x14ac:dyDescent="0.4">
      <c r="A11" s="254" t="s">
        <v>107</v>
      </c>
      <c r="G11" s="254" t="s">
        <v>35</v>
      </c>
      <c r="M11" s="254" t="s">
        <v>108</v>
      </c>
      <c r="S11" s="254" t="s">
        <v>109</v>
      </c>
      <c r="X11" s="226"/>
      <c r="Y11" s="218"/>
      <c r="Z11" s="219" t="s">
        <v>5</v>
      </c>
      <c r="AA11" s="219"/>
      <c r="AB11" s="219"/>
      <c r="AC11" s="219"/>
      <c r="AD11" s="219"/>
      <c r="AE11" s="219"/>
      <c r="AF11" s="98"/>
      <c r="AG11" s="2"/>
      <c r="AH11" s="98"/>
    </row>
    <row r="12" spans="1:34" ht="18" x14ac:dyDescent="0.4">
      <c r="A12" s="254" t="s">
        <v>105</v>
      </c>
      <c r="G12" s="254" t="s">
        <v>105</v>
      </c>
      <c r="M12" s="254" t="s">
        <v>105</v>
      </c>
      <c r="S12" s="254" t="s">
        <v>105</v>
      </c>
      <c r="X12" s="226"/>
      <c r="Y12" s="218"/>
      <c r="Z12" s="219" t="s">
        <v>6</v>
      </c>
      <c r="AA12" s="219"/>
      <c r="AB12" s="219"/>
      <c r="AC12" s="219"/>
      <c r="AD12" s="219"/>
      <c r="AE12" s="219"/>
      <c r="AF12" s="98"/>
      <c r="AG12" s="2"/>
      <c r="AH12" s="98"/>
    </row>
    <row r="13" spans="1:34" ht="23.5" x14ac:dyDescent="0.3">
      <c r="B13" s="10"/>
      <c r="C13" s="108" t="s">
        <v>78</v>
      </c>
      <c r="D13" s="108" t="s">
        <v>106</v>
      </c>
      <c r="H13" s="10"/>
      <c r="I13" s="108" t="s">
        <v>78</v>
      </c>
      <c r="J13" s="108" t="s">
        <v>106</v>
      </c>
      <c r="N13" s="10"/>
      <c r="O13" s="108" t="s">
        <v>78</v>
      </c>
      <c r="P13" s="108" t="s">
        <v>106</v>
      </c>
      <c r="T13" s="10"/>
      <c r="U13" s="108" t="s">
        <v>78</v>
      </c>
      <c r="V13" s="108" t="s">
        <v>106</v>
      </c>
      <c r="X13" s="226"/>
      <c r="Y13" s="218"/>
      <c r="Z13" s="331" t="s">
        <v>7</v>
      </c>
      <c r="AA13" s="364"/>
      <c r="AB13" s="364"/>
      <c r="AC13" s="364"/>
      <c r="AD13" s="364"/>
      <c r="AE13" s="364"/>
      <c r="AF13" s="98"/>
      <c r="AG13" s="2"/>
      <c r="AH13" s="98"/>
    </row>
    <row r="14" spans="1:34" ht="13.5" thickBot="1" x14ac:dyDescent="0.35">
      <c r="A14" s="108" t="s">
        <v>79</v>
      </c>
      <c r="B14" s="108" t="s">
        <v>80</v>
      </c>
      <c r="C14" s="108" t="s">
        <v>71</v>
      </c>
      <c r="D14" s="108" t="s">
        <v>71</v>
      </c>
      <c r="G14" s="108" t="s">
        <v>79</v>
      </c>
      <c r="H14" s="108" t="s">
        <v>80</v>
      </c>
      <c r="I14" s="108" t="s">
        <v>71</v>
      </c>
      <c r="J14" s="108" t="s">
        <v>71</v>
      </c>
      <c r="M14" s="108" t="s">
        <v>79</v>
      </c>
      <c r="N14" s="108" t="s">
        <v>80</v>
      </c>
      <c r="O14" s="108" t="s">
        <v>71</v>
      </c>
      <c r="P14" s="108" t="s">
        <v>71</v>
      </c>
      <c r="S14" s="108" t="s">
        <v>79</v>
      </c>
      <c r="T14" s="108" t="s">
        <v>80</v>
      </c>
      <c r="U14" s="108" t="s">
        <v>71</v>
      </c>
      <c r="V14" s="108" t="s">
        <v>71</v>
      </c>
      <c r="X14" s="227"/>
      <c r="Y14" s="1"/>
      <c r="Z14" s="2"/>
      <c r="AA14" s="2"/>
      <c r="AB14" s="2"/>
      <c r="AC14" s="2"/>
      <c r="AD14" s="2"/>
      <c r="AE14" s="2"/>
      <c r="AF14" s="98"/>
      <c r="AG14" s="2"/>
      <c r="AH14" s="98"/>
    </row>
    <row r="15" spans="1:34" x14ac:dyDescent="0.25">
      <c r="A15" s="192">
        <f t="shared" ref="A15:A22" si="0">B2</f>
        <v>2415</v>
      </c>
      <c r="B15" s="191" t="s">
        <v>81</v>
      </c>
      <c r="C15" s="192">
        <v>16</v>
      </c>
      <c r="D15" s="193">
        <f>IF(E15="Winner",30,IF(E15="Finalist",20,IF(E15="Semi Finalist",10,)))</f>
        <v>20</v>
      </c>
      <c r="E15" s="155" t="str">
        <f>E2</f>
        <v>Finalist</v>
      </c>
      <c r="G15" s="192">
        <f t="shared" ref="G15:G22" si="1">H2</f>
        <v>1678</v>
      </c>
      <c r="H15" s="191" t="s">
        <v>81</v>
      </c>
      <c r="I15" s="192">
        <v>16</v>
      </c>
      <c r="J15" s="193">
        <f>IF(K15="Winner",30,IF(K15="Finalist",20,IF(K15="Semi Finalist",10,)))</f>
        <v>30</v>
      </c>
      <c r="K15" s="155" t="str">
        <f>K2</f>
        <v>Winner</v>
      </c>
      <c r="M15" s="192">
        <f t="shared" ref="M15:M22" si="2">N2</f>
        <v>118</v>
      </c>
      <c r="N15" s="191" t="s">
        <v>81</v>
      </c>
      <c r="O15" s="192">
        <v>16</v>
      </c>
      <c r="P15" s="193">
        <f>IF(Q15="Winner",30,IF(Q15="Finalist",20,IF(Q15="Semi Finalist",10,)))</f>
        <v>10</v>
      </c>
      <c r="Q15" s="155" t="str">
        <f>Q2</f>
        <v>Semi Finalist</v>
      </c>
      <c r="S15" s="192">
        <f t="shared" ref="S15:S22" si="3">T2</f>
        <v>1538</v>
      </c>
      <c r="T15" s="191" t="s">
        <v>81</v>
      </c>
      <c r="U15" s="192">
        <v>16</v>
      </c>
      <c r="V15" s="193">
        <f>IF(W15="Winner",30,IF(W15="Finalist",20,IF(W15="Semi Finalist",10,)))</f>
        <v>20</v>
      </c>
      <c r="W15" s="155" t="str">
        <f>W2</f>
        <v>Finalist</v>
      </c>
      <c r="Y15" s="360"/>
      <c r="Z15" s="154"/>
      <c r="AA15" s="2"/>
      <c r="AB15" s="154"/>
      <c r="AC15" s="2"/>
      <c r="AD15" s="154"/>
      <c r="AE15" s="2"/>
      <c r="AF15" s="98"/>
      <c r="AG15" s="2"/>
      <c r="AH15" s="98"/>
    </row>
    <row r="16" spans="1:34" x14ac:dyDescent="0.25">
      <c r="A16" s="195">
        <f t="shared" si="0"/>
        <v>33</v>
      </c>
      <c r="B16" s="194" t="s">
        <v>82</v>
      </c>
      <c r="C16" s="195">
        <v>15</v>
      </c>
      <c r="D16" s="196">
        <f t="shared" ref="D16:D38" si="4">IF(E16="Winner",30,IF(E16="Finalist",20,IF(E16="Semi Finalist",10,)))</f>
        <v>30</v>
      </c>
      <c r="E16" s="155" t="str">
        <f t="shared" ref="E16:E22" si="5">E3</f>
        <v>Winner</v>
      </c>
      <c r="G16" s="195">
        <f t="shared" si="1"/>
        <v>1983</v>
      </c>
      <c r="H16" s="194" t="s">
        <v>82</v>
      </c>
      <c r="I16" s="195">
        <v>15</v>
      </c>
      <c r="J16" s="196">
        <f t="shared" ref="J16:J38" si="6">IF(K16="Winner",30,IF(K16="Finalist",20,IF(K16="Semi Finalist",10,)))</f>
        <v>10</v>
      </c>
      <c r="K16" s="155" t="str">
        <f t="shared" ref="K16:K22" si="7">K3</f>
        <v>Semi Finalist</v>
      </c>
      <c r="M16" s="195">
        <f t="shared" si="2"/>
        <v>2169</v>
      </c>
      <c r="N16" s="194" t="s">
        <v>82</v>
      </c>
      <c r="O16" s="195">
        <v>15</v>
      </c>
      <c r="P16" s="196">
        <f t="shared" ref="P16:P38" si="8">IF(Q16="Winner",30,IF(Q16="Finalist",20,IF(Q16="Semi Finalist",10,)))</f>
        <v>20</v>
      </c>
      <c r="Q16" s="155" t="str">
        <f t="shared" ref="Q16:Q22" si="9">Q3</f>
        <v>Finalist</v>
      </c>
      <c r="S16" s="195">
        <f t="shared" si="3"/>
        <v>128</v>
      </c>
      <c r="T16" s="194" t="s">
        <v>82</v>
      </c>
      <c r="U16" s="195">
        <v>15</v>
      </c>
      <c r="V16" s="196">
        <f t="shared" ref="V16:V38" si="10">IF(W16="Winner",30,IF(W16="Finalist",20,IF(W16="Semi Finalist",10,)))</f>
        <v>10</v>
      </c>
      <c r="W16" s="155" t="str">
        <f t="shared" ref="W16:W22" si="11">W3</f>
        <v>Semi Finalist</v>
      </c>
      <c r="Y16" s="362"/>
      <c r="Z16" s="365"/>
      <c r="AA16" s="2"/>
      <c r="AB16" s="365"/>
      <c r="AC16" s="2"/>
      <c r="AD16" s="365"/>
      <c r="AE16" s="2"/>
      <c r="AF16" s="98"/>
      <c r="AG16" s="2"/>
      <c r="AH16" s="151"/>
    </row>
    <row r="17" spans="1:34" x14ac:dyDescent="0.25">
      <c r="A17" s="195">
        <f t="shared" si="0"/>
        <v>2468</v>
      </c>
      <c r="B17" s="194" t="s">
        <v>83</v>
      </c>
      <c r="C17" s="195">
        <v>14</v>
      </c>
      <c r="D17" s="196">
        <f t="shared" si="4"/>
        <v>10</v>
      </c>
      <c r="E17" s="155" t="str">
        <f t="shared" si="5"/>
        <v>Semi Finalist</v>
      </c>
      <c r="G17" s="195">
        <f t="shared" si="1"/>
        <v>4814</v>
      </c>
      <c r="H17" s="194" t="s">
        <v>83</v>
      </c>
      <c r="I17" s="195">
        <v>14</v>
      </c>
      <c r="J17" s="196">
        <f t="shared" si="6"/>
        <v>20</v>
      </c>
      <c r="K17" s="155" t="str">
        <f t="shared" si="7"/>
        <v>Finalist</v>
      </c>
      <c r="M17" s="195">
        <f t="shared" si="2"/>
        <v>1425</v>
      </c>
      <c r="N17" s="194" t="s">
        <v>83</v>
      </c>
      <c r="O17" s="195">
        <v>14</v>
      </c>
      <c r="P17" s="196">
        <f t="shared" si="8"/>
        <v>10</v>
      </c>
      <c r="Q17" s="155" t="str">
        <f t="shared" si="9"/>
        <v>Semi Finalist</v>
      </c>
      <c r="S17" s="195">
        <f t="shared" si="3"/>
        <v>303</v>
      </c>
      <c r="T17" s="194" t="s">
        <v>83</v>
      </c>
      <c r="U17" s="195">
        <v>14</v>
      </c>
      <c r="V17" s="196">
        <f t="shared" si="10"/>
        <v>30</v>
      </c>
      <c r="W17" s="155" t="str">
        <f t="shared" si="11"/>
        <v>Winner</v>
      </c>
      <c r="Y17" s="360"/>
      <c r="Z17" s="365"/>
      <c r="AA17" s="2"/>
      <c r="AB17" s="365"/>
      <c r="AC17" s="2"/>
      <c r="AD17" s="365"/>
      <c r="AE17" s="2"/>
      <c r="AF17" s="98"/>
      <c r="AG17" s="2"/>
      <c r="AH17" s="98"/>
    </row>
    <row r="18" spans="1:34" x14ac:dyDescent="0.25">
      <c r="A18" s="195">
        <f t="shared" si="0"/>
        <v>868</v>
      </c>
      <c r="B18" s="194" t="s">
        <v>84</v>
      </c>
      <c r="C18" s="195">
        <v>13</v>
      </c>
      <c r="D18" s="196">
        <f t="shared" si="4"/>
        <v>0</v>
      </c>
      <c r="E18" s="155" t="str">
        <f t="shared" si="5"/>
        <v>Quarter Finalist</v>
      </c>
      <c r="G18" s="195">
        <f t="shared" si="1"/>
        <v>2056</v>
      </c>
      <c r="H18" s="194" t="s">
        <v>84</v>
      </c>
      <c r="I18" s="195">
        <v>13</v>
      </c>
      <c r="J18" s="196">
        <f t="shared" si="6"/>
        <v>10</v>
      </c>
      <c r="K18" s="155" t="str">
        <f t="shared" si="7"/>
        <v>Semi Finalist</v>
      </c>
      <c r="M18" s="195">
        <f t="shared" si="2"/>
        <v>2630</v>
      </c>
      <c r="N18" s="194" t="s">
        <v>84</v>
      </c>
      <c r="O18" s="195">
        <v>13</v>
      </c>
      <c r="P18" s="196">
        <f t="shared" si="8"/>
        <v>0</v>
      </c>
      <c r="Q18" s="155" t="str">
        <f t="shared" si="9"/>
        <v>Quarter Finalist</v>
      </c>
      <c r="S18" s="195">
        <f t="shared" si="3"/>
        <v>3997</v>
      </c>
      <c r="T18" s="194" t="s">
        <v>84</v>
      </c>
      <c r="U18" s="195">
        <v>13</v>
      </c>
      <c r="V18" s="196">
        <f t="shared" si="10"/>
        <v>10</v>
      </c>
      <c r="W18" s="155" t="str">
        <f t="shared" si="11"/>
        <v>Semi Finalist</v>
      </c>
      <c r="Y18" s="360"/>
      <c r="Z18" s="365"/>
      <c r="AA18" s="2"/>
      <c r="AB18" s="365"/>
      <c r="AC18" s="2"/>
      <c r="AD18" s="365"/>
      <c r="AE18" s="2"/>
      <c r="AF18" s="98"/>
      <c r="AG18" s="2"/>
      <c r="AH18" s="151"/>
    </row>
    <row r="19" spans="1:34" x14ac:dyDescent="0.25">
      <c r="A19" s="195">
        <v>3481</v>
      </c>
      <c r="B19" s="194" t="s">
        <v>85</v>
      </c>
      <c r="C19" s="195">
        <v>12</v>
      </c>
      <c r="D19" s="196">
        <f t="shared" si="4"/>
        <v>10</v>
      </c>
      <c r="E19" s="155" t="str">
        <f t="shared" si="5"/>
        <v>Semi Finalist</v>
      </c>
      <c r="F19" s="151"/>
      <c r="G19" s="195">
        <f t="shared" si="1"/>
        <v>1310</v>
      </c>
      <c r="H19" s="194" t="s">
        <v>85</v>
      </c>
      <c r="I19" s="195">
        <v>12</v>
      </c>
      <c r="J19" s="196">
        <f t="shared" si="6"/>
        <v>0</v>
      </c>
      <c r="K19" s="155" t="str">
        <f t="shared" si="7"/>
        <v>Quarter Finalist</v>
      </c>
      <c r="L19" s="151"/>
      <c r="M19" s="195">
        <f t="shared" si="2"/>
        <v>1241</v>
      </c>
      <c r="N19" s="194" t="s">
        <v>85</v>
      </c>
      <c r="O19" s="195">
        <v>12</v>
      </c>
      <c r="P19" s="196">
        <f t="shared" si="8"/>
        <v>30</v>
      </c>
      <c r="Q19" s="155" t="str">
        <f t="shared" si="9"/>
        <v>Winner</v>
      </c>
      <c r="R19" s="151"/>
      <c r="S19" s="195">
        <f t="shared" si="3"/>
        <v>341</v>
      </c>
      <c r="T19" s="194" t="s">
        <v>85</v>
      </c>
      <c r="U19" s="195">
        <v>12</v>
      </c>
      <c r="V19" s="196">
        <f t="shared" si="10"/>
        <v>0</v>
      </c>
      <c r="W19" s="155" t="str">
        <f t="shared" si="11"/>
        <v>Quarter Finalist</v>
      </c>
      <c r="Y19" s="228"/>
      <c r="Z19" s="365"/>
      <c r="AA19" s="2"/>
      <c r="AB19" s="365"/>
      <c r="AC19" s="2"/>
      <c r="AD19" s="365"/>
      <c r="AE19" s="2"/>
      <c r="AF19" s="98"/>
      <c r="AG19" s="2"/>
      <c r="AH19" s="98"/>
    </row>
    <row r="20" spans="1:34" x14ac:dyDescent="0.25">
      <c r="A20" s="195">
        <f t="shared" si="0"/>
        <v>948</v>
      </c>
      <c r="B20" s="194" t="s">
        <v>86</v>
      </c>
      <c r="C20" s="195">
        <v>11</v>
      </c>
      <c r="D20" s="196">
        <f t="shared" si="4"/>
        <v>0</v>
      </c>
      <c r="E20" s="155" t="str">
        <f t="shared" si="5"/>
        <v>Quarter Finalist</v>
      </c>
      <c r="G20" s="195">
        <f t="shared" si="1"/>
        <v>1717</v>
      </c>
      <c r="H20" s="194" t="s">
        <v>86</v>
      </c>
      <c r="I20" s="195">
        <v>11</v>
      </c>
      <c r="J20" s="196">
        <f t="shared" si="6"/>
        <v>0</v>
      </c>
      <c r="K20" s="155" t="str">
        <f t="shared" si="7"/>
        <v>Quarter Finalist</v>
      </c>
      <c r="M20" s="195">
        <f t="shared" si="2"/>
        <v>3656</v>
      </c>
      <c r="N20" s="194" t="s">
        <v>86</v>
      </c>
      <c r="O20" s="195">
        <v>11</v>
      </c>
      <c r="P20" s="196">
        <f t="shared" si="8"/>
        <v>0</v>
      </c>
      <c r="Q20" s="155" t="str">
        <f t="shared" si="9"/>
        <v>Quarter Finalist</v>
      </c>
      <c r="S20" s="195">
        <f t="shared" si="3"/>
        <v>2252</v>
      </c>
      <c r="T20" s="194" t="s">
        <v>86</v>
      </c>
      <c r="U20" s="195">
        <v>11</v>
      </c>
      <c r="V20" s="196">
        <f t="shared" si="10"/>
        <v>0</v>
      </c>
      <c r="W20" s="155" t="str">
        <f t="shared" si="11"/>
        <v>Quarter Finalist</v>
      </c>
      <c r="Y20" s="360"/>
      <c r="Z20" s="365"/>
      <c r="AA20" s="2"/>
      <c r="AB20" s="365"/>
      <c r="AC20" s="2"/>
      <c r="AD20" s="365"/>
      <c r="AE20" s="2"/>
      <c r="AF20" s="98"/>
      <c r="AG20" s="2"/>
      <c r="AH20" s="98"/>
    </row>
    <row r="21" spans="1:34" x14ac:dyDescent="0.25">
      <c r="A21" s="195">
        <f t="shared" si="0"/>
        <v>3467</v>
      </c>
      <c r="B21" s="194" t="s">
        <v>87</v>
      </c>
      <c r="C21" s="195">
        <v>10</v>
      </c>
      <c r="D21" s="196">
        <f t="shared" si="4"/>
        <v>0</v>
      </c>
      <c r="E21" s="155" t="str">
        <f t="shared" si="5"/>
        <v>Quarter Finalist</v>
      </c>
      <c r="G21" s="195">
        <f t="shared" si="1"/>
        <v>359</v>
      </c>
      <c r="H21" s="194" t="s">
        <v>87</v>
      </c>
      <c r="I21" s="195">
        <v>10</v>
      </c>
      <c r="J21" s="196">
        <f t="shared" si="6"/>
        <v>0</v>
      </c>
      <c r="K21" s="155" t="str">
        <f t="shared" si="7"/>
        <v>Quarter Finalist</v>
      </c>
      <c r="M21" s="195">
        <f t="shared" si="2"/>
        <v>2338</v>
      </c>
      <c r="N21" s="194" t="s">
        <v>87</v>
      </c>
      <c r="O21" s="195">
        <v>10</v>
      </c>
      <c r="P21" s="196">
        <f t="shared" si="8"/>
        <v>0</v>
      </c>
      <c r="Q21" s="155" t="str">
        <f t="shared" si="9"/>
        <v>Quarter Finalist</v>
      </c>
      <c r="S21" s="195">
        <f t="shared" si="3"/>
        <v>2052</v>
      </c>
      <c r="T21" s="194" t="s">
        <v>87</v>
      </c>
      <c r="U21" s="195">
        <v>10</v>
      </c>
      <c r="V21" s="196">
        <f t="shared" si="10"/>
        <v>0</v>
      </c>
      <c r="W21" s="155" t="str">
        <f t="shared" si="11"/>
        <v>Quarter Finalist</v>
      </c>
      <c r="Y21" s="360"/>
      <c r="Z21" s="365"/>
      <c r="AA21" s="2"/>
      <c r="AB21" s="365"/>
      <c r="AC21" s="2"/>
      <c r="AD21" s="365"/>
      <c r="AE21" s="2"/>
      <c r="AF21" s="98"/>
      <c r="AG21" s="2"/>
      <c r="AH21" s="98"/>
    </row>
    <row r="22" spans="1:34" ht="13" thickBot="1" x14ac:dyDescent="0.3">
      <c r="A22" s="200">
        <f t="shared" si="0"/>
        <v>4450</v>
      </c>
      <c r="B22" s="199" t="s">
        <v>88</v>
      </c>
      <c r="C22" s="200">
        <v>9</v>
      </c>
      <c r="D22" s="201">
        <f t="shared" si="4"/>
        <v>0</v>
      </c>
      <c r="E22" s="155" t="str">
        <f t="shared" si="5"/>
        <v>Quarter Finalist</v>
      </c>
      <c r="G22" s="200">
        <f t="shared" si="1"/>
        <v>4565</v>
      </c>
      <c r="H22" s="199" t="s">
        <v>88</v>
      </c>
      <c r="I22" s="200">
        <v>9</v>
      </c>
      <c r="J22" s="201">
        <f t="shared" si="6"/>
        <v>0</v>
      </c>
      <c r="K22" s="155" t="str">
        <f t="shared" si="7"/>
        <v>Quarter Finalist</v>
      </c>
      <c r="M22" s="200">
        <f t="shared" si="2"/>
        <v>245</v>
      </c>
      <c r="N22" s="199" t="s">
        <v>88</v>
      </c>
      <c r="O22" s="200">
        <v>9</v>
      </c>
      <c r="P22" s="201">
        <f t="shared" si="8"/>
        <v>0</v>
      </c>
      <c r="Q22" s="155" t="str">
        <f t="shared" si="9"/>
        <v>Quarter Finalist</v>
      </c>
      <c r="S22" s="200">
        <f t="shared" si="3"/>
        <v>1569</v>
      </c>
      <c r="T22" s="199" t="s">
        <v>88</v>
      </c>
      <c r="U22" s="200">
        <v>9</v>
      </c>
      <c r="V22" s="201">
        <f t="shared" si="10"/>
        <v>0</v>
      </c>
      <c r="W22" s="155" t="str">
        <f t="shared" si="11"/>
        <v>Quarter Finalist</v>
      </c>
      <c r="Y22" s="360"/>
      <c r="Z22" s="365"/>
      <c r="AA22" s="2"/>
      <c r="AB22" s="365"/>
      <c r="AC22" s="2"/>
      <c r="AD22" s="365"/>
      <c r="AE22" s="2"/>
      <c r="AF22" s="98"/>
      <c r="AG22" s="2"/>
      <c r="AH22" s="98"/>
    </row>
    <row r="23" spans="1:34" x14ac:dyDescent="0.25">
      <c r="A23" s="195">
        <f t="shared" ref="A23:A30" si="12">C2</f>
        <v>987</v>
      </c>
      <c r="B23" s="194" t="s">
        <v>89</v>
      </c>
      <c r="C23" s="195">
        <v>16</v>
      </c>
      <c r="D23" s="196">
        <f t="shared" si="4"/>
        <v>20</v>
      </c>
      <c r="E23" t="str">
        <f t="shared" ref="E23:E30" si="13">E15</f>
        <v>Finalist</v>
      </c>
      <c r="G23" s="195">
        <f t="shared" ref="G23:G30" si="14">I2</f>
        <v>148</v>
      </c>
      <c r="H23" s="194" t="s">
        <v>89</v>
      </c>
      <c r="I23" s="195">
        <v>16</v>
      </c>
      <c r="J23" s="196">
        <f t="shared" si="6"/>
        <v>30</v>
      </c>
      <c r="K23" t="str">
        <f t="shared" ref="K23:K30" si="15">K15</f>
        <v>Winner</v>
      </c>
      <c r="M23" s="195">
        <f t="shared" ref="M23:M30" si="16">O2</f>
        <v>1114</v>
      </c>
      <c r="N23" s="194" t="s">
        <v>89</v>
      </c>
      <c r="O23" s="195">
        <v>16</v>
      </c>
      <c r="P23" s="196">
        <f t="shared" si="8"/>
        <v>10</v>
      </c>
      <c r="Q23" t="str">
        <f t="shared" ref="Q23:Q30" si="17">Q15</f>
        <v>Semi Finalist</v>
      </c>
      <c r="S23" s="195">
        <f t="shared" ref="S23:S30" si="18">U2</f>
        <v>1986</v>
      </c>
      <c r="T23" s="194" t="s">
        <v>89</v>
      </c>
      <c r="U23" s="195">
        <v>16</v>
      </c>
      <c r="V23" s="196">
        <f t="shared" si="10"/>
        <v>20</v>
      </c>
      <c r="W23" t="str">
        <f t="shared" ref="W23:W30" si="19">W15</f>
        <v>Finalist</v>
      </c>
      <c r="Y23" s="363"/>
      <c r="Z23" s="365"/>
      <c r="AA23" s="2"/>
      <c r="AB23" s="365"/>
      <c r="AC23" s="2"/>
      <c r="AD23" s="365"/>
      <c r="AE23" s="2"/>
      <c r="AF23" s="98"/>
      <c r="AG23" s="2"/>
      <c r="AH23" s="151"/>
    </row>
    <row r="24" spans="1:34" x14ac:dyDescent="0.25">
      <c r="A24" s="195">
        <f t="shared" si="12"/>
        <v>469</v>
      </c>
      <c r="B24" s="194" t="s">
        <v>90</v>
      </c>
      <c r="C24" s="195">
        <v>15</v>
      </c>
      <c r="D24" s="196">
        <f t="shared" si="4"/>
        <v>30</v>
      </c>
      <c r="E24" t="str">
        <f t="shared" si="13"/>
        <v>Winner</v>
      </c>
      <c r="G24" s="195">
        <f t="shared" si="14"/>
        <v>3539</v>
      </c>
      <c r="H24" s="194" t="s">
        <v>90</v>
      </c>
      <c r="I24" s="195">
        <v>15</v>
      </c>
      <c r="J24" s="196">
        <f t="shared" si="6"/>
        <v>10</v>
      </c>
      <c r="K24" t="str">
        <f t="shared" si="15"/>
        <v>Semi Finalist</v>
      </c>
      <c r="M24" s="195">
        <f t="shared" si="16"/>
        <v>3284</v>
      </c>
      <c r="N24" s="194" t="s">
        <v>90</v>
      </c>
      <c r="O24" s="195">
        <v>15</v>
      </c>
      <c r="P24" s="196">
        <f t="shared" si="8"/>
        <v>20</v>
      </c>
      <c r="Q24" t="str">
        <f t="shared" si="17"/>
        <v>Finalist</v>
      </c>
      <c r="S24" s="195">
        <f t="shared" si="18"/>
        <v>195</v>
      </c>
      <c r="T24" s="194" t="s">
        <v>90</v>
      </c>
      <c r="U24" s="195">
        <v>15</v>
      </c>
      <c r="V24" s="196">
        <f t="shared" si="10"/>
        <v>10</v>
      </c>
      <c r="W24" t="str">
        <f t="shared" si="19"/>
        <v>Semi Finalist</v>
      </c>
      <c r="Y24" s="360"/>
      <c r="Z24" s="365"/>
      <c r="AA24" s="2"/>
      <c r="AB24" s="365"/>
      <c r="AC24" s="2"/>
      <c r="AD24" s="365"/>
      <c r="AE24" s="2"/>
      <c r="AF24" s="151"/>
      <c r="AG24" s="2"/>
      <c r="AH24" s="98"/>
    </row>
    <row r="25" spans="1:34" x14ac:dyDescent="0.25">
      <c r="A25" s="195">
        <f t="shared" si="12"/>
        <v>254</v>
      </c>
      <c r="B25" s="194" t="s">
        <v>91</v>
      </c>
      <c r="C25" s="195">
        <v>14</v>
      </c>
      <c r="D25" s="196">
        <f t="shared" si="4"/>
        <v>10</v>
      </c>
      <c r="E25" t="str">
        <f t="shared" si="13"/>
        <v>Semi Finalist</v>
      </c>
      <c r="G25" s="195">
        <f t="shared" si="14"/>
        <v>67</v>
      </c>
      <c r="H25" s="194" t="s">
        <v>91</v>
      </c>
      <c r="I25" s="195">
        <v>14</v>
      </c>
      <c r="J25" s="196">
        <f t="shared" si="6"/>
        <v>20</v>
      </c>
      <c r="K25" t="str">
        <f t="shared" si="15"/>
        <v>Finalist</v>
      </c>
      <c r="M25" s="195">
        <f t="shared" si="16"/>
        <v>2474</v>
      </c>
      <c r="N25" s="194" t="s">
        <v>91</v>
      </c>
      <c r="O25" s="195">
        <v>14</v>
      </c>
      <c r="P25" s="196">
        <f t="shared" si="8"/>
        <v>10</v>
      </c>
      <c r="Q25" t="str">
        <f t="shared" si="17"/>
        <v>Semi Finalist</v>
      </c>
      <c r="S25" s="195">
        <f t="shared" si="18"/>
        <v>3476</v>
      </c>
      <c r="T25" s="194" t="s">
        <v>91</v>
      </c>
      <c r="U25" s="195">
        <v>14</v>
      </c>
      <c r="V25" s="196">
        <f t="shared" si="10"/>
        <v>30</v>
      </c>
      <c r="W25" t="str">
        <f t="shared" si="19"/>
        <v>Winner</v>
      </c>
      <c r="Y25" s="360"/>
      <c r="Z25" s="365"/>
      <c r="AA25" s="2"/>
      <c r="AB25" s="365"/>
      <c r="AC25" s="2"/>
      <c r="AD25" s="365"/>
      <c r="AE25" s="2"/>
      <c r="AF25" s="98"/>
      <c r="AG25" s="2"/>
      <c r="AH25" s="98"/>
    </row>
    <row r="26" spans="1:34" x14ac:dyDescent="0.25">
      <c r="A26" s="195">
        <f t="shared" si="12"/>
        <v>2590</v>
      </c>
      <c r="B26" s="194" t="s">
        <v>92</v>
      </c>
      <c r="C26" s="195">
        <v>13</v>
      </c>
      <c r="D26" s="196">
        <f t="shared" si="4"/>
        <v>0</v>
      </c>
      <c r="E26" t="str">
        <f t="shared" si="13"/>
        <v>Quarter Finalist</v>
      </c>
      <c r="G26" s="195">
        <f t="shared" si="14"/>
        <v>967</v>
      </c>
      <c r="H26" s="194" t="s">
        <v>92</v>
      </c>
      <c r="I26" s="195">
        <v>13</v>
      </c>
      <c r="J26" s="196">
        <f t="shared" si="6"/>
        <v>10</v>
      </c>
      <c r="K26" t="str">
        <f t="shared" si="15"/>
        <v>Semi Finalist</v>
      </c>
      <c r="M26" s="195">
        <f t="shared" si="16"/>
        <v>111</v>
      </c>
      <c r="N26" s="194" t="s">
        <v>92</v>
      </c>
      <c r="O26" s="195">
        <v>13</v>
      </c>
      <c r="P26" s="196">
        <f t="shared" si="8"/>
        <v>0</v>
      </c>
      <c r="Q26" t="str">
        <f t="shared" si="17"/>
        <v>Quarter Finalist</v>
      </c>
      <c r="S26" s="195">
        <f t="shared" si="18"/>
        <v>829</v>
      </c>
      <c r="T26" s="194" t="s">
        <v>92</v>
      </c>
      <c r="U26" s="195">
        <v>13</v>
      </c>
      <c r="V26" s="196">
        <f t="shared" si="10"/>
        <v>10</v>
      </c>
      <c r="W26" t="str">
        <f t="shared" si="19"/>
        <v>Semi Finalist</v>
      </c>
      <c r="Y26" s="360"/>
      <c r="Z26" s="365"/>
      <c r="AA26" s="2"/>
      <c r="AB26" s="365"/>
      <c r="AC26" s="2"/>
      <c r="AD26" s="365"/>
      <c r="AE26" s="2"/>
      <c r="AF26" s="151"/>
      <c r="AG26" s="2"/>
      <c r="AH26" s="151"/>
    </row>
    <row r="27" spans="1:34" x14ac:dyDescent="0.25">
      <c r="A27" s="195">
        <f t="shared" si="12"/>
        <v>3310</v>
      </c>
      <c r="B27" s="194" t="s">
        <v>93</v>
      </c>
      <c r="C27" s="195">
        <v>12</v>
      </c>
      <c r="D27" s="196">
        <f t="shared" si="4"/>
        <v>10</v>
      </c>
      <c r="E27" t="str">
        <f t="shared" si="13"/>
        <v>Semi Finalist</v>
      </c>
      <c r="G27" s="195">
        <f t="shared" si="14"/>
        <v>3824</v>
      </c>
      <c r="H27" s="194" t="s">
        <v>93</v>
      </c>
      <c r="I27" s="195">
        <v>12</v>
      </c>
      <c r="J27" s="196">
        <f t="shared" si="6"/>
        <v>0</v>
      </c>
      <c r="K27" t="str">
        <f t="shared" si="15"/>
        <v>Quarter Finalist</v>
      </c>
      <c r="M27" s="195">
        <f t="shared" si="16"/>
        <v>1477</v>
      </c>
      <c r="N27" s="194" t="s">
        <v>93</v>
      </c>
      <c r="O27" s="195">
        <v>12</v>
      </c>
      <c r="P27" s="196">
        <f t="shared" si="8"/>
        <v>30</v>
      </c>
      <c r="Q27" t="str">
        <f t="shared" si="17"/>
        <v>Winner</v>
      </c>
      <c r="S27" s="195">
        <f t="shared" si="18"/>
        <v>68</v>
      </c>
      <c r="T27" s="194" t="s">
        <v>93</v>
      </c>
      <c r="U27" s="195">
        <v>12</v>
      </c>
      <c r="V27" s="196">
        <f t="shared" si="10"/>
        <v>0</v>
      </c>
      <c r="W27" t="str">
        <f t="shared" si="19"/>
        <v>Quarter Finalist</v>
      </c>
      <c r="X27" s="227"/>
      <c r="Y27" s="331"/>
      <c r="Z27" s="365"/>
      <c r="AA27" s="2"/>
      <c r="AB27" s="365"/>
      <c r="AC27" s="2"/>
      <c r="AD27" s="365"/>
      <c r="AE27" s="2"/>
      <c r="AF27" s="98"/>
      <c r="AG27" s="2"/>
      <c r="AH27" s="98"/>
    </row>
    <row r="28" spans="1:34" x14ac:dyDescent="0.25">
      <c r="A28" s="195">
        <f t="shared" si="12"/>
        <v>20</v>
      </c>
      <c r="B28" s="194" t="s">
        <v>94</v>
      </c>
      <c r="C28" s="195">
        <v>11</v>
      </c>
      <c r="D28" s="196">
        <f t="shared" si="4"/>
        <v>0</v>
      </c>
      <c r="E28" t="str">
        <f t="shared" si="13"/>
        <v>Quarter Finalist</v>
      </c>
      <c r="G28" s="195">
        <f t="shared" si="14"/>
        <v>234</v>
      </c>
      <c r="H28" s="194" t="s">
        <v>94</v>
      </c>
      <c r="I28" s="195">
        <v>11</v>
      </c>
      <c r="J28" s="196">
        <f t="shared" si="6"/>
        <v>0</v>
      </c>
      <c r="K28" t="str">
        <f t="shared" si="15"/>
        <v>Quarter Finalist</v>
      </c>
      <c r="M28" s="195">
        <f t="shared" si="16"/>
        <v>1806</v>
      </c>
      <c r="N28" s="194" t="s">
        <v>94</v>
      </c>
      <c r="O28" s="195">
        <v>11</v>
      </c>
      <c r="P28" s="196">
        <f t="shared" si="8"/>
        <v>0</v>
      </c>
      <c r="Q28" t="str">
        <f t="shared" si="17"/>
        <v>Quarter Finalist</v>
      </c>
      <c r="S28" s="195">
        <f t="shared" si="18"/>
        <v>1718</v>
      </c>
      <c r="T28" s="194" t="s">
        <v>94</v>
      </c>
      <c r="U28" s="195">
        <v>11</v>
      </c>
      <c r="V28" s="196">
        <f t="shared" si="10"/>
        <v>0</v>
      </c>
      <c r="W28" t="str">
        <f t="shared" si="19"/>
        <v>Quarter Finalist</v>
      </c>
      <c r="X28" s="227"/>
      <c r="Y28" s="2"/>
      <c r="Z28" s="365"/>
      <c r="AA28" s="2"/>
      <c r="AB28" s="365"/>
      <c r="AC28" s="2"/>
      <c r="AD28" s="365"/>
      <c r="AE28" s="2"/>
      <c r="AF28" s="98"/>
      <c r="AG28" s="2"/>
      <c r="AH28" s="98"/>
    </row>
    <row r="29" spans="1:34" ht="13" x14ac:dyDescent="0.3">
      <c r="A29" s="195">
        <f t="shared" si="12"/>
        <v>379</v>
      </c>
      <c r="B29" s="194" t="s">
        <v>95</v>
      </c>
      <c r="C29" s="195">
        <v>10</v>
      </c>
      <c r="D29" s="196">
        <f t="shared" si="4"/>
        <v>0</v>
      </c>
      <c r="E29" t="str">
        <f t="shared" si="13"/>
        <v>Quarter Finalist</v>
      </c>
      <c r="F29" s="151"/>
      <c r="G29" s="195">
        <f t="shared" si="14"/>
        <v>233</v>
      </c>
      <c r="H29" s="194" t="s">
        <v>95</v>
      </c>
      <c r="I29" s="195">
        <v>10</v>
      </c>
      <c r="J29" s="196">
        <f t="shared" si="6"/>
        <v>0</v>
      </c>
      <c r="K29" t="str">
        <f t="shared" si="15"/>
        <v>Quarter Finalist</v>
      </c>
      <c r="L29" s="151"/>
      <c r="M29" s="195">
        <f t="shared" si="16"/>
        <v>2512</v>
      </c>
      <c r="N29" s="194" t="s">
        <v>95</v>
      </c>
      <c r="O29" s="195">
        <v>10</v>
      </c>
      <c r="P29" s="196">
        <f t="shared" si="8"/>
        <v>0</v>
      </c>
      <c r="Q29" t="str">
        <f t="shared" si="17"/>
        <v>Quarter Finalist</v>
      </c>
      <c r="R29" s="151"/>
      <c r="S29" s="195">
        <f t="shared" si="18"/>
        <v>2054</v>
      </c>
      <c r="T29" s="194" t="s">
        <v>95</v>
      </c>
      <c r="U29" s="195">
        <v>10</v>
      </c>
      <c r="V29" s="196">
        <f t="shared" si="10"/>
        <v>0</v>
      </c>
      <c r="W29" t="str">
        <f t="shared" si="19"/>
        <v>Quarter Finalist</v>
      </c>
      <c r="X29" s="228"/>
      <c r="Y29" s="116"/>
      <c r="Z29" s="365"/>
      <c r="AA29" s="2"/>
      <c r="AB29" s="365"/>
      <c r="AC29" s="2"/>
      <c r="AD29" s="365"/>
      <c r="AE29" s="2"/>
      <c r="AF29" s="98"/>
      <c r="AG29" s="2"/>
      <c r="AH29" s="98"/>
    </row>
    <row r="30" spans="1:34" ht="13" thickBot="1" x14ac:dyDescent="0.3">
      <c r="A30" s="200">
        <f t="shared" si="12"/>
        <v>1334</v>
      </c>
      <c r="B30" s="199" t="s">
        <v>96</v>
      </c>
      <c r="C30" s="200">
        <v>9</v>
      </c>
      <c r="D30" s="201">
        <f t="shared" si="4"/>
        <v>0</v>
      </c>
      <c r="E30" t="str">
        <f t="shared" si="13"/>
        <v>Quarter Finalist</v>
      </c>
      <c r="G30" s="200">
        <f t="shared" si="14"/>
        <v>103</v>
      </c>
      <c r="H30" s="199" t="s">
        <v>96</v>
      </c>
      <c r="I30" s="200">
        <v>9</v>
      </c>
      <c r="J30" s="201">
        <f t="shared" si="6"/>
        <v>0</v>
      </c>
      <c r="K30" t="str">
        <f t="shared" si="15"/>
        <v>Quarter Finalist</v>
      </c>
      <c r="M30" s="200">
        <f t="shared" si="16"/>
        <v>1732</v>
      </c>
      <c r="N30" s="199" t="s">
        <v>96</v>
      </c>
      <c r="O30" s="200">
        <v>9</v>
      </c>
      <c r="P30" s="201">
        <f t="shared" si="8"/>
        <v>0</v>
      </c>
      <c r="Q30" t="str">
        <f t="shared" si="17"/>
        <v>Quarter Finalist</v>
      </c>
      <c r="S30" s="200">
        <f t="shared" si="18"/>
        <v>175</v>
      </c>
      <c r="T30" s="199" t="s">
        <v>96</v>
      </c>
      <c r="U30" s="200">
        <v>9</v>
      </c>
      <c r="V30" s="201">
        <f t="shared" si="10"/>
        <v>0</v>
      </c>
      <c r="W30" t="str">
        <f t="shared" si="19"/>
        <v>Quarter Finalist</v>
      </c>
      <c r="X30" s="227"/>
      <c r="Y30" s="98"/>
      <c r="Z30" s="365"/>
      <c r="AA30" s="2"/>
      <c r="AB30" s="365"/>
      <c r="AC30" s="2"/>
      <c r="AD30" s="365"/>
      <c r="AE30" s="2"/>
      <c r="AF30" s="98"/>
      <c r="AG30" s="2"/>
      <c r="AH30" s="151"/>
    </row>
    <row r="31" spans="1:34" x14ac:dyDescent="0.25">
      <c r="A31" s="195">
        <f>D9</f>
        <v>1660</v>
      </c>
      <c r="B31" s="194" t="s">
        <v>97</v>
      </c>
      <c r="C31" s="195">
        <v>8</v>
      </c>
      <c r="D31" s="196">
        <f t="shared" si="4"/>
        <v>0</v>
      </c>
      <c r="E31" t="str">
        <f>E22</f>
        <v>Quarter Finalist</v>
      </c>
      <c r="G31" s="195">
        <f>J9</f>
        <v>2168</v>
      </c>
      <c r="H31" s="194" t="s">
        <v>97</v>
      </c>
      <c r="I31" s="195">
        <v>8</v>
      </c>
      <c r="J31" s="196">
        <f t="shared" si="6"/>
        <v>0</v>
      </c>
      <c r="K31" t="str">
        <f>K22</f>
        <v>Quarter Finalist</v>
      </c>
      <c r="M31" s="195">
        <f>P9</f>
        <v>27</v>
      </c>
      <c r="N31" s="194" t="s">
        <v>97</v>
      </c>
      <c r="O31" s="195">
        <v>8</v>
      </c>
      <c r="P31" s="196">
        <f t="shared" si="8"/>
        <v>0</v>
      </c>
      <c r="Q31" t="str">
        <f>Q22</f>
        <v>Quarter Finalist</v>
      </c>
      <c r="S31" s="195">
        <f>V9</f>
        <v>190</v>
      </c>
      <c r="T31" s="194" t="s">
        <v>97</v>
      </c>
      <c r="U31" s="195">
        <v>8</v>
      </c>
      <c r="V31" s="196">
        <f t="shared" si="10"/>
        <v>0</v>
      </c>
      <c r="W31" t="str">
        <f>W22</f>
        <v>Quarter Finalist</v>
      </c>
      <c r="X31" s="227"/>
      <c r="Y31" s="98"/>
      <c r="Z31" s="365"/>
      <c r="AA31" s="2"/>
      <c r="AB31" s="365"/>
      <c r="AC31" s="2"/>
      <c r="AD31" s="365"/>
      <c r="AE31" s="2"/>
      <c r="AF31" s="98"/>
      <c r="AG31" s="2"/>
      <c r="AH31" s="98"/>
    </row>
    <row r="32" spans="1:34" x14ac:dyDescent="0.25">
      <c r="A32" s="195">
        <f>D8</f>
        <v>365</v>
      </c>
      <c r="B32" s="194" t="s">
        <v>98</v>
      </c>
      <c r="C32" s="195">
        <v>7</v>
      </c>
      <c r="D32" s="196">
        <f t="shared" si="4"/>
        <v>0</v>
      </c>
      <c r="E32" t="str">
        <f>E21</f>
        <v>Quarter Finalist</v>
      </c>
      <c r="G32" s="195">
        <f>J8</f>
        <v>16</v>
      </c>
      <c r="H32" s="194" t="s">
        <v>98</v>
      </c>
      <c r="I32" s="195">
        <v>7</v>
      </c>
      <c r="J32" s="196">
        <f t="shared" si="6"/>
        <v>0</v>
      </c>
      <c r="K32" t="str">
        <f>K21</f>
        <v>Quarter Finalist</v>
      </c>
      <c r="M32" s="195">
        <f>P8</f>
        <v>1323</v>
      </c>
      <c r="N32" s="194" t="s">
        <v>98</v>
      </c>
      <c r="O32" s="195">
        <v>7</v>
      </c>
      <c r="P32" s="196">
        <f t="shared" si="8"/>
        <v>0</v>
      </c>
      <c r="Q32" t="str">
        <f>Q21</f>
        <v>Quarter Finalist</v>
      </c>
      <c r="S32" s="195">
        <f>V8</f>
        <v>225</v>
      </c>
      <c r="T32" s="194" t="s">
        <v>98</v>
      </c>
      <c r="U32" s="195">
        <v>7</v>
      </c>
      <c r="V32" s="196">
        <f t="shared" si="10"/>
        <v>0</v>
      </c>
      <c r="W32" t="str">
        <f>W21</f>
        <v>Quarter Finalist</v>
      </c>
      <c r="X32" s="227"/>
      <c r="Y32" s="98"/>
      <c r="Z32" s="365"/>
      <c r="AA32" s="2"/>
      <c r="AB32" s="365"/>
      <c r="AC32" s="2"/>
      <c r="AD32" s="365"/>
      <c r="AE32" s="2"/>
      <c r="AF32" s="98"/>
      <c r="AG32" s="2"/>
      <c r="AH32" s="98"/>
    </row>
    <row r="33" spans="1:34" x14ac:dyDescent="0.25">
      <c r="A33" s="195">
        <f>D7</f>
        <v>973</v>
      </c>
      <c r="B33" s="194" t="s">
        <v>99</v>
      </c>
      <c r="C33" s="195">
        <v>6</v>
      </c>
      <c r="D33" s="196">
        <f t="shared" si="4"/>
        <v>0</v>
      </c>
      <c r="E33" t="str">
        <f>E20</f>
        <v>Quarter Finalist</v>
      </c>
      <c r="G33" s="195">
        <f>J7</f>
        <v>135</v>
      </c>
      <c r="H33" s="194" t="s">
        <v>99</v>
      </c>
      <c r="I33" s="195">
        <v>6</v>
      </c>
      <c r="J33" s="196">
        <f t="shared" si="6"/>
        <v>0</v>
      </c>
      <c r="K33" t="str">
        <f>K20</f>
        <v>Quarter Finalist</v>
      </c>
      <c r="M33" s="195">
        <f>P7</f>
        <v>4334</v>
      </c>
      <c r="N33" s="194" t="s">
        <v>99</v>
      </c>
      <c r="O33" s="195">
        <v>6</v>
      </c>
      <c r="P33" s="196">
        <f t="shared" si="8"/>
        <v>0</v>
      </c>
      <c r="Q33" t="str">
        <f>Q20</f>
        <v>Quarter Finalist</v>
      </c>
      <c r="S33" s="195">
        <f>V7</f>
        <v>141</v>
      </c>
      <c r="T33" s="194" t="s">
        <v>99</v>
      </c>
      <c r="U33" s="195">
        <v>6</v>
      </c>
      <c r="V33" s="196">
        <f t="shared" si="10"/>
        <v>0</v>
      </c>
      <c r="W33" t="str">
        <f>W20</f>
        <v>Quarter Finalist</v>
      </c>
      <c r="X33" s="227"/>
      <c r="Y33" s="98"/>
      <c r="Z33" s="365"/>
      <c r="AA33" s="2"/>
      <c r="AB33" s="365"/>
      <c r="AC33" s="2"/>
      <c r="AD33" s="365"/>
      <c r="AE33" s="2"/>
      <c r="AF33" s="98"/>
      <c r="AG33" s="2"/>
      <c r="AH33" s="98"/>
    </row>
    <row r="34" spans="1:34" x14ac:dyDescent="0.25">
      <c r="A34" s="195">
        <f>D6</f>
        <v>1756</v>
      </c>
      <c r="B34" s="194" t="s">
        <v>100</v>
      </c>
      <c r="C34" s="195">
        <v>5</v>
      </c>
      <c r="D34" s="196">
        <f t="shared" si="4"/>
        <v>10</v>
      </c>
      <c r="E34" t="str">
        <f>E19</f>
        <v>Semi Finalist</v>
      </c>
      <c r="G34" s="195">
        <f>J6</f>
        <v>1684</v>
      </c>
      <c r="H34" s="194" t="s">
        <v>100</v>
      </c>
      <c r="I34" s="195">
        <v>5</v>
      </c>
      <c r="J34" s="196">
        <f t="shared" si="6"/>
        <v>0</v>
      </c>
      <c r="K34" t="str">
        <f>K19</f>
        <v>Quarter Finalist</v>
      </c>
      <c r="M34" s="195">
        <f>P6</f>
        <v>610</v>
      </c>
      <c r="N34" s="194" t="s">
        <v>100</v>
      </c>
      <c r="O34" s="195">
        <v>5</v>
      </c>
      <c r="P34" s="196">
        <f t="shared" si="8"/>
        <v>30</v>
      </c>
      <c r="Q34" t="str">
        <f>Q19</f>
        <v>Winner</v>
      </c>
      <c r="S34" s="195">
        <f>V6</f>
        <v>2826</v>
      </c>
      <c r="T34" s="194" t="s">
        <v>100</v>
      </c>
      <c r="U34" s="195">
        <v>5</v>
      </c>
      <c r="V34" s="196">
        <f t="shared" si="10"/>
        <v>0</v>
      </c>
      <c r="W34" t="str">
        <f>W19</f>
        <v>Quarter Finalist</v>
      </c>
      <c r="X34" s="227"/>
      <c r="Y34" s="98"/>
      <c r="Z34" s="365"/>
      <c r="AA34" s="2"/>
      <c r="AB34" s="365"/>
      <c r="AC34" s="2"/>
      <c r="AD34" s="365"/>
      <c r="AE34" s="2"/>
      <c r="AF34" s="98"/>
      <c r="AG34" s="2"/>
      <c r="AH34" s="151"/>
    </row>
    <row r="35" spans="1:34" x14ac:dyDescent="0.25">
      <c r="A35" s="195">
        <f>D5</f>
        <v>71</v>
      </c>
      <c r="B35" s="194" t="s">
        <v>101</v>
      </c>
      <c r="C35" s="195">
        <v>4</v>
      </c>
      <c r="D35" s="196">
        <f t="shared" si="4"/>
        <v>0</v>
      </c>
      <c r="E35" t="str">
        <f>E26</f>
        <v>Quarter Finalist</v>
      </c>
      <c r="G35" s="195">
        <f>J5</f>
        <v>3990</v>
      </c>
      <c r="H35" s="194" t="s">
        <v>101</v>
      </c>
      <c r="I35" s="195">
        <v>4</v>
      </c>
      <c r="J35" s="196">
        <f t="shared" si="6"/>
        <v>10</v>
      </c>
      <c r="K35" t="str">
        <f>K26</f>
        <v>Semi Finalist</v>
      </c>
      <c r="M35" s="195">
        <f>P5</f>
        <v>3641</v>
      </c>
      <c r="N35" s="194" t="s">
        <v>101</v>
      </c>
      <c r="O35" s="195">
        <v>4</v>
      </c>
      <c r="P35" s="196">
        <f t="shared" si="8"/>
        <v>0</v>
      </c>
      <c r="Q35" t="str">
        <f>Q26</f>
        <v>Quarter Finalist</v>
      </c>
      <c r="S35" s="195">
        <f>V5</f>
        <v>1741</v>
      </c>
      <c r="T35" s="194" t="s">
        <v>101</v>
      </c>
      <c r="U35" s="195">
        <v>4</v>
      </c>
      <c r="V35" s="196">
        <f t="shared" si="10"/>
        <v>10</v>
      </c>
      <c r="W35" t="str">
        <f>W26</f>
        <v>Semi Finalist</v>
      </c>
      <c r="X35" s="227"/>
      <c r="Y35" s="98"/>
      <c r="Z35" s="365"/>
      <c r="AA35" s="2"/>
      <c r="AB35" s="365"/>
      <c r="AC35" s="2"/>
      <c r="AD35" s="365"/>
      <c r="AE35" s="2"/>
      <c r="AF35" s="98"/>
      <c r="AG35" s="2"/>
      <c r="AH35" s="151"/>
    </row>
    <row r="36" spans="1:34" x14ac:dyDescent="0.25">
      <c r="A36" s="195">
        <f>D4</f>
        <v>11</v>
      </c>
      <c r="B36" s="194" t="s">
        <v>102</v>
      </c>
      <c r="C36" s="195">
        <v>3</v>
      </c>
      <c r="D36" s="196">
        <f t="shared" si="4"/>
        <v>10</v>
      </c>
      <c r="E36" t="str">
        <f>E25</f>
        <v>Semi Finalist</v>
      </c>
      <c r="G36" s="195">
        <f>J4</f>
        <v>1918</v>
      </c>
      <c r="H36" s="194" t="s">
        <v>102</v>
      </c>
      <c r="I36" s="195">
        <v>3</v>
      </c>
      <c r="J36" s="196">
        <f t="shared" si="6"/>
        <v>20</v>
      </c>
      <c r="K36" t="str">
        <f>K25</f>
        <v>Finalist</v>
      </c>
      <c r="M36" s="195">
        <f>P4</f>
        <v>2337</v>
      </c>
      <c r="N36" s="194" t="s">
        <v>102</v>
      </c>
      <c r="O36" s="195">
        <v>3</v>
      </c>
      <c r="P36" s="196">
        <f t="shared" si="8"/>
        <v>10</v>
      </c>
      <c r="Q36" t="str">
        <f>Q25</f>
        <v>Semi Finalist</v>
      </c>
      <c r="S36" s="195">
        <f>V4</f>
        <v>1640</v>
      </c>
      <c r="T36" s="194" t="s">
        <v>102</v>
      </c>
      <c r="U36" s="195">
        <v>3</v>
      </c>
      <c r="V36" s="196">
        <f t="shared" si="10"/>
        <v>30</v>
      </c>
      <c r="W36" t="str">
        <f>W25</f>
        <v>Winner</v>
      </c>
      <c r="X36" s="227"/>
      <c r="Y36" s="98"/>
      <c r="Z36" s="365"/>
      <c r="AA36" s="2"/>
      <c r="AB36" s="365"/>
      <c r="AC36" s="2"/>
      <c r="AD36" s="365"/>
      <c r="AE36" s="2"/>
      <c r="AF36" s="98"/>
      <c r="AG36" s="2"/>
      <c r="AH36" s="151"/>
    </row>
    <row r="37" spans="1:34" x14ac:dyDescent="0.25">
      <c r="A37" s="195">
        <f>D3</f>
        <v>1519</v>
      </c>
      <c r="B37" s="194" t="s">
        <v>103</v>
      </c>
      <c r="C37" s="195">
        <v>2</v>
      </c>
      <c r="D37" s="196">
        <f t="shared" si="4"/>
        <v>30</v>
      </c>
      <c r="E37" t="str">
        <f>E24</f>
        <v>Winner</v>
      </c>
      <c r="G37" s="195">
        <f>J3</f>
        <v>2996</v>
      </c>
      <c r="H37" s="194" t="s">
        <v>103</v>
      </c>
      <c r="I37" s="195">
        <v>2</v>
      </c>
      <c r="J37" s="196">
        <f t="shared" si="6"/>
        <v>10</v>
      </c>
      <c r="K37" t="str">
        <f>K24</f>
        <v>Semi Finalist</v>
      </c>
      <c r="M37" s="195">
        <f>P3</f>
        <v>2175</v>
      </c>
      <c r="N37" s="194" t="s">
        <v>103</v>
      </c>
      <c r="O37" s="195">
        <v>2</v>
      </c>
      <c r="P37" s="196">
        <f t="shared" si="8"/>
        <v>20</v>
      </c>
      <c r="Q37" t="str">
        <f>Q24</f>
        <v>Finalist</v>
      </c>
      <c r="S37" s="195">
        <f>V3</f>
        <v>1676</v>
      </c>
      <c r="T37" s="194" t="s">
        <v>103</v>
      </c>
      <c r="U37" s="195">
        <v>2</v>
      </c>
      <c r="V37" s="196">
        <f t="shared" si="10"/>
        <v>10</v>
      </c>
      <c r="W37" t="str">
        <f>W24</f>
        <v>Semi Finalist</v>
      </c>
      <c r="X37" s="227"/>
      <c r="Y37" s="151"/>
      <c r="Z37" s="365"/>
      <c r="AA37" s="2"/>
      <c r="AB37" s="365"/>
      <c r="AC37" s="2"/>
      <c r="AD37" s="365"/>
      <c r="AE37" s="2"/>
      <c r="AF37" s="98"/>
      <c r="AG37" s="2"/>
      <c r="AH37" s="98"/>
    </row>
    <row r="38" spans="1:34" ht="13" thickBot="1" x14ac:dyDescent="0.3">
      <c r="A38" s="200">
        <f>D2</f>
        <v>2959</v>
      </c>
      <c r="B38" s="199" t="s">
        <v>104</v>
      </c>
      <c r="C38" s="200">
        <v>1</v>
      </c>
      <c r="D38" s="201">
        <f t="shared" si="4"/>
        <v>20</v>
      </c>
      <c r="E38" t="str">
        <f>E23</f>
        <v>Finalist</v>
      </c>
      <c r="G38" s="200">
        <f>J2</f>
        <v>862</v>
      </c>
      <c r="H38" s="199" t="s">
        <v>104</v>
      </c>
      <c r="I38" s="200">
        <v>1</v>
      </c>
      <c r="J38" s="201">
        <f t="shared" si="6"/>
        <v>30</v>
      </c>
      <c r="K38" t="str">
        <f>K23</f>
        <v>Winner</v>
      </c>
      <c r="M38" s="200">
        <f>P2</f>
        <v>4039</v>
      </c>
      <c r="N38" s="199" t="s">
        <v>104</v>
      </c>
      <c r="O38" s="200">
        <v>1</v>
      </c>
      <c r="P38" s="201">
        <f t="shared" si="8"/>
        <v>10</v>
      </c>
      <c r="Q38" t="str">
        <f>Q23</f>
        <v>Semi Finalist</v>
      </c>
      <c r="S38" s="200">
        <f>V2</f>
        <v>217</v>
      </c>
      <c r="T38" s="199" t="s">
        <v>104</v>
      </c>
      <c r="U38" s="200">
        <v>1</v>
      </c>
      <c r="V38" s="201">
        <f t="shared" si="10"/>
        <v>20</v>
      </c>
      <c r="W38" t="str">
        <f>W23</f>
        <v>Finalist</v>
      </c>
      <c r="X38" s="227"/>
      <c r="Y38" s="98"/>
      <c r="Z38" s="365"/>
      <c r="AA38" s="2"/>
      <c r="AB38" s="365"/>
      <c r="AC38" s="2"/>
      <c r="AD38" s="365"/>
      <c r="AE38" s="2"/>
      <c r="AF38" s="98"/>
      <c r="AG38" s="2"/>
      <c r="AH38" s="98"/>
    </row>
    <row r="39" spans="1:34" ht="13" x14ac:dyDescent="0.3">
      <c r="C39" s="231">
        <f>SUM(C15:C38)</f>
        <v>236</v>
      </c>
      <c r="D39" s="231">
        <f>SUM(D15:D38)</f>
        <v>210</v>
      </c>
      <c r="I39" s="231">
        <f>SUM(I15:I38)</f>
        <v>236</v>
      </c>
      <c r="J39" s="231">
        <f>SUM(J15:J38)</f>
        <v>210</v>
      </c>
      <c r="O39" s="231">
        <f>SUM(O15:O38)</f>
        <v>236</v>
      </c>
      <c r="P39" s="231">
        <f>SUM(P15:P38)</f>
        <v>210</v>
      </c>
      <c r="U39" s="231">
        <f>SUM(U15:U38)</f>
        <v>236</v>
      </c>
      <c r="V39" s="231">
        <f>SUM(V15:V38)</f>
        <v>210</v>
      </c>
      <c r="X39" s="227"/>
      <c r="Y39" s="151"/>
      <c r="Z39" s="365"/>
      <c r="AA39" s="2"/>
      <c r="AB39" s="365"/>
      <c r="AC39" s="2"/>
      <c r="AD39" s="365"/>
      <c r="AE39" s="2"/>
      <c r="AF39" s="98"/>
      <c r="AG39" s="2"/>
      <c r="AH39" s="151"/>
    </row>
    <row r="43" spans="1:34" ht="13" thickBot="1" x14ac:dyDescent="0.3">
      <c r="A43" s="155" t="s">
        <v>302</v>
      </c>
      <c r="B43" s="155" t="s">
        <v>303</v>
      </c>
      <c r="C43" s="155" t="s">
        <v>304</v>
      </c>
      <c r="D43" s="149">
        <f>SUM(D44:D139)</f>
        <v>90</v>
      </c>
    </row>
    <row r="44" spans="1:34" x14ac:dyDescent="0.25">
      <c r="A44" s="192">
        <v>11</v>
      </c>
      <c r="B44" s="191">
        <v>3</v>
      </c>
      <c r="C44" s="161">
        <v>10</v>
      </c>
      <c r="D44" s="1"/>
      <c r="E44" s="440" t="str">
        <f>VLOOKUP(A44,'[2]Raw Data'!$A$3:$D$3699,4)</f>
        <v>Flanders, NJ USA</v>
      </c>
      <c r="G44">
        <v>2415</v>
      </c>
      <c r="H44" t="s">
        <v>6</v>
      </c>
      <c r="K44">
        <v>11</v>
      </c>
      <c r="L44" t="s">
        <v>5</v>
      </c>
      <c r="O44">
        <v>33</v>
      </c>
      <c r="P44" t="s">
        <v>11</v>
      </c>
      <c r="S44">
        <v>33</v>
      </c>
      <c r="T44" t="s">
        <v>11</v>
      </c>
      <c r="W44">
        <v>33</v>
      </c>
      <c r="X44" t="s">
        <v>11</v>
      </c>
      <c r="AA44">
        <v>610</v>
      </c>
      <c r="AB44" t="s">
        <v>11</v>
      </c>
    </row>
    <row r="45" spans="1:34" x14ac:dyDescent="0.25">
      <c r="A45" s="195">
        <v>16</v>
      </c>
      <c r="B45" s="194">
        <v>7</v>
      </c>
      <c r="C45" s="163">
        <v>0</v>
      </c>
      <c r="E45" t="str">
        <f>VLOOKUP(A45,'[2]Raw Data'!$A$3:$D$3699,4)</f>
        <v>Mountain Home, AR USA</v>
      </c>
      <c r="G45">
        <v>987</v>
      </c>
      <c r="H45" t="s">
        <v>6</v>
      </c>
      <c r="K45">
        <v>33</v>
      </c>
      <c r="L45" t="s">
        <v>11</v>
      </c>
      <c r="O45">
        <v>67</v>
      </c>
      <c r="P45" t="s">
        <v>6</v>
      </c>
      <c r="S45">
        <v>148</v>
      </c>
      <c r="T45" t="s">
        <v>11</v>
      </c>
      <c r="W45">
        <v>469</v>
      </c>
      <c r="X45" t="s">
        <v>11</v>
      </c>
      <c r="AA45">
        <v>1241</v>
      </c>
      <c r="AB45" t="s">
        <v>11</v>
      </c>
    </row>
    <row r="46" spans="1:34" x14ac:dyDescent="0.25">
      <c r="A46" s="10">
        <v>20</v>
      </c>
      <c r="B46" s="194">
        <v>11</v>
      </c>
      <c r="C46" s="163">
        <v>0</v>
      </c>
      <c r="E46" t="str">
        <f>VLOOKUP(A46,'[2]Raw Data'!$A$3:$D$3699,4)</f>
        <v>Clifton Park, NY USA</v>
      </c>
      <c r="G46">
        <v>2959</v>
      </c>
      <c r="H46" t="s">
        <v>6</v>
      </c>
      <c r="K46">
        <v>67</v>
      </c>
      <c r="L46" t="s">
        <v>6</v>
      </c>
      <c r="O46">
        <v>148</v>
      </c>
      <c r="P46" t="s">
        <v>11</v>
      </c>
      <c r="S46">
        <v>303</v>
      </c>
      <c r="T46" s="155" t="s">
        <v>11</v>
      </c>
      <c r="W46">
        <v>610</v>
      </c>
      <c r="X46" t="s">
        <v>11</v>
      </c>
      <c r="AA46">
        <v>1477</v>
      </c>
      <c r="AB46" t="s">
        <v>11</v>
      </c>
    </row>
    <row r="47" spans="1:34" x14ac:dyDescent="0.25">
      <c r="A47" s="195">
        <v>27</v>
      </c>
      <c r="B47" s="194">
        <v>8</v>
      </c>
      <c r="C47" s="163">
        <v>0</v>
      </c>
      <c r="D47" s="1"/>
      <c r="E47" t="str">
        <f>VLOOKUP(A47,'[2]Raw Data'!$A$3:$D$3699,4)</f>
        <v>Clarkston, MI USA</v>
      </c>
      <c r="G47">
        <v>4814</v>
      </c>
      <c r="H47" t="s">
        <v>6</v>
      </c>
      <c r="K47">
        <v>118</v>
      </c>
      <c r="L47" t="s">
        <v>5</v>
      </c>
      <c r="O47">
        <v>217</v>
      </c>
      <c r="P47" t="s">
        <v>6</v>
      </c>
      <c r="S47">
        <v>469</v>
      </c>
      <c r="T47" t="s">
        <v>11</v>
      </c>
      <c r="W47">
        <v>1241</v>
      </c>
      <c r="X47" t="s">
        <v>11</v>
      </c>
    </row>
    <row r="48" spans="1:34" x14ac:dyDescent="0.25">
      <c r="A48" s="10">
        <v>33</v>
      </c>
      <c r="B48" s="194">
        <v>15</v>
      </c>
      <c r="C48" s="163">
        <v>40</v>
      </c>
      <c r="D48" s="98">
        <v>10</v>
      </c>
      <c r="E48" t="str">
        <f>VLOOKUP(A48,'[2]Raw Data'!$A$3:$D$3699,4)</f>
        <v>Auburn Hills, MI USA</v>
      </c>
      <c r="G48">
        <v>67</v>
      </c>
      <c r="H48" t="s">
        <v>6</v>
      </c>
      <c r="K48">
        <v>128</v>
      </c>
      <c r="L48" s="155" t="s">
        <v>5</v>
      </c>
      <c r="O48">
        <v>303</v>
      </c>
      <c r="P48" s="155" t="s">
        <v>11</v>
      </c>
      <c r="S48">
        <v>610</v>
      </c>
      <c r="T48" t="s">
        <v>11</v>
      </c>
      <c r="W48">
        <v>1477</v>
      </c>
      <c r="X48" t="s">
        <v>11</v>
      </c>
    </row>
    <row r="49" spans="1:24" x14ac:dyDescent="0.25">
      <c r="A49" s="195">
        <v>67</v>
      </c>
      <c r="B49" s="194">
        <v>14</v>
      </c>
      <c r="C49" s="163">
        <v>20</v>
      </c>
      <c r="D49" s="1"/>
      <c r="E49" t="str">
        <f>VLOOKUP(A49,'[2]Raw Data'!$A$3:$D$3699,4)</f>
        <v>Milford, MI USA</v>
      </c>
      <c r="G49">
        <v>1918</v>
      </c>
      <c r="H49" t="s">
        <v>6</v>
      </c>
      <c r="K49">
        <v>148</v>
      </c>
      <c r="L49" t="s">
        <v>11</v>
      </c>
      <c r="O49">
        <v>469</v>
      </c>
      <c r="P49" t="s">
        <v>11</v>
      </c>
      <c r="S49">
        <v>862</v>
      </c>
      <c r="T49" t="s">
        <v>11</v>
      </c>
      <c r="W49">
        <v>1519</v>
      </c>
      <c r="X49" t="s">
        <v>11</v>
      </c>
    </row>
    <row r="50" spans="1:24" x14ac:dyDescent="0.25">
      <c r="A50" s="195">
        <v>68</v>
      </c>
      <c r="B50" s="194">
        <v>12</v>
      </c>
      <c r="C50" s="196">
        <v>0</v>
      </c>
      <c r="E50" t="str">
        <f>VLOOKUP(A50,'[2]Raw Data'!$A$3:$D$3699,4)</f>
        <v>Ortonville, MI USA</v>
      </c>
      <c r="G50">
        <v>2169</v>
      </c>
      <c r="H50" t="s">
        <v>6</v>
      </c>
      <c r="K50">
        <v>195</v>
      </c>
      <c r="L50" t="s">
        <v>5</v>
      </c>
      <c r="O50">
        <v>610</v>
      </c>
      <c r="P50" t="s">
        <v>11</v>
      </c>
      <c r="S50">
        <v>1241</v>
      </c>
      <c r="T50" t="s">
        <v>11</v>
      </c>
    </row>
    <row r="51" spans="1:24" ht="13" thickBot="1" x14ac:dyDescent="0.3">
      <c r="A51" s="200">
        <v>71</v>
      </c>
      <c r="B51" s="199">
        <v>4</v>
      </c>
      <c r="C51" s="166">
        <v>0</v>
      </c>
      <c r="E51" t="str">
        <f>VLOOKUP(A51,'[2]Raw Data'!$A$3:$D$3699,4)</f>
        <v>Hammond, IN USA</v>
      </c>
      <c r="G51">
        <v>3284</v>
      </c>
      <c r="H51" t="s">
        <v>6</v>
      </c>
      <c r="K51">
        <v>217</v>
      </c>
      <c r="L51" t="s">
        <v>6</v>
      </c>
      <c r="O51">
        <v>862</v>
      </c>
      <c r="P51" t="s">
        <v>11</v>
      </c>
      <c r="S51">
        <v>1477</v>
      </c>
      <c r="T51" t="s">
        <v>11</v>
      </c>
    </row>
    <row r="52" spans="1:24" x14ac:dyDescent="0.25">
      <c r="A52" s="195">
        <v>103</v>
      </c>
      <c r="B52" s="194">
        <v>9</v>
      </c>
      <c r="C52" s="163">
        <v>0</v>
      </c>
      <c r="D52" s="1"/>
      <c r="E52" t="str">
        <f>VLOOKUP(A52,'[2]Raw Data'!$A$3:$D$3699,4)</f>
        <v>Kintnersville, PA USA</v>
      </c>
      <c r="G52">
        <v>2175</v>
      </c>
      <c r="H52" t="s">
        <v>6</v>
      </c>
      <c r="K52">
        <v>254</v>
      </c>
      <c r="L52" t="s">
        <v>5</v>
      </c>
      <c r="O52">
        <v>987</v>
      </c>
      <c r="P52" t="s">
        <v>6</v>
      </c>
      <c r="S52">
        <v>1519</v>
      </c>
      <c r="T52" t="s">
        <v>11</v>
      </c>
    </row>
    <row r="53" spans="1:24" x14ac:dyDescent="0.25">
      <c r="A53" s="195">
        <v>111</v>
      </c>
      <c r="B53" s="194">
        <v>13</v>
      </c>
      <c r="C53" s="163">
        <v>0</v>
      </c>
      <c r="D53" s="1"/>
      <c r="E53" t="str">
        <f>VLOOKUP(A53,'[2]Raw Data'!$A$3:$D$3699,4)</f>
        <v>Schaumburg, IL USA</v>
      </c>
      <c r="G53">
        <v>1538</v>
      </c>
      <c r="H53" s="155" t="s">
        <v>6</v>
      </c>
      <c r="K53">
        <v>303</v>
      </c>
      <c r="L53" s="155" t="s">
        <v>11</v>
      </c>
      <c r="O53">
        <v>1241</v>
      </c>
      <c r="P53" t="s">
        <v>11</v>
      </c>
      <c r="S53">
        <v>1640</v>
      </c>
      <c r="T53" t="s">
        <v>11</v>
      </c>
    </row>
    <row r="54" spans="1:24" x14ac:dyDescent="0.25">
      <c r="A54" s="195">
        <v>118</v>
      </c>
      <c r="B54" s="194">
        <v>16</v>
      </c>
      <c r="C54" s="163">
        <v>10</v>
      </c>
      <c r="D54" s="1"/>
      <c r="E54" s="431" t="str">
        <f>VLOOKUP(A54,'[2]Raw Data'!$A$3:$D$3699,4)</f>
        <v>League City, TX USA</v>
      </c>
      <c r="G54">
        <v>1986</v>
      </c>
      <c r="H54" t="s">
        <v>6</v>
      </c>
      <c r="K54">
        <v>469</v>
      </c>
      <c r="L54" t="s">
        <v>11</v>
      </c>
      <c r="O54">
        <v>1477</v>
      </c>
      <c r="P54" t="s">
        <v>11</v>
      </c>
      <c r="S54">
        <v>1678</v>
      </c>
      <c r="T54" t="s">
        <v>11</v>
      </c>
    </row>
    <row r="55" spans="1:24" x14ac:dyDescent="0.25">
      <c r="A55" s="10">
        <v>128</v>
      </c>
      <c r="B55" s="194">
        <v>15</v>
      </c>
      <c r="C55" s="196">
        <v>10</v>
      </c>
      <c r="E55" t="str">
        <f>VLOOKUP(A55,'[2]Raw Data'!$A$3:$D$3699,4)</f>
        <v>Grandview Heights, OH USA</v>
      </c>
      <c r="G55">
        <v>217</v>
      </c>
      <c r="H55" t="s">
        <v>6</v>
      </c>
      <c r="K55">
        <v>610</v>
      </c>
      <c r="L55" t="s">
        <v>11</v>
      </c>
      <c r="O55">
        <v>1519</v>
      </c>
      <c r="P55" t="s">
        <v>11</v>
      </c>
      <c r="S55">
        <v>3476</v>
      </c>
      <c r="T55" t="s">
        <v>11</v>
      </c>
    </row>
    <row r="56" spans="1:24" x14ac:dyDescent="0.25">
      <c r="A56" s="195">
        <v>135</v>
      </c>
      <c r="B56" s="194">
        <v>6</v>
      </c>
      <c r="C56" s="163">
        <v>0</v>
      </c>
      <c r="E56" t="str">
        <f>VLOOKUP(A56,'[2]Raw Data'!$A$3:$D$3699,4)</f>
        <v>Mishawaka, IN USA</v>
      </c>
      <c r="G56">
        <v>868</v>
      </c>
      <c r="H56" t="s">
        <v>7</v>
      </c>
      <c r="K56">
        <v>829</v>
      </c>
      <c r="L56" t="s">
        <v>5</v>
      </c>
      <c r="O56">
        <v>1538</v>
      </c>
      <c r="P56" s="155" t="s">
        <v>6</v>
      </c>
    </row>
    <row r="57" spans="1:24" x14ac:dyDescent="0.25">
      <c r="A57" s="10">
        <v>141</v>
      </c>
      <c r="B57" s="194">
        <v>6</v>
      </c>
      <c r="C57" s="196">
        <v>0</v>
      </c>
      <c r="E57" t="str">
        <f>VLOOKUP(A57,'[2]Raw Data'!$A$3:$D$3699,4)</f>
        <v>Holland, MI USA</v>
      </c>
      <c r="G57">
        <v>948</v>
      </c>
      <c r="H57" t="s">
        <v>7</v>
      </c>
      <c r="K57">
        <v>862</v>
      </c>
      <c r="L57" t="s">
        <v>11</v>
      </c>
      <c r="O57">
        <v>1640</v>
      </c>
      <c r="P57" t="s">
        <v>11</v>
      </c>
    </row>
    <row r="58" spans="1:24" x14ac:dyDescent="0.25">
      <c r="A58" s="195">
        <v>148</v>
      </c>
      <c r="B58" s="194">
        <v>16</v>
      </c>
      <c r="C58" s="163">
        <v>30</v>
      </c>
      <c r="E58" s="431" t="str">
        <f>VLOOKUP(A58,'[2]Raw Data'!$A$3:$D$3699,4)</f>
        <v>Greenville, TX USA</v>
      </c>
      <c r="G58">
        <v>3467</v>
      </c>
      <c r="H58" t="s">
        <v>7</v>
      </c>
      <c r="K58">
        <v>967</v>
      </c>
      <c r="L58" t="s">
        <v>5</v>
      </c>
      <c r="O58">
        <v>1678</v>
      </c>
      <c r="P58" t="s">
        <v>11</v>
      </c>
    </row>
    <row r="59" spans="1:24" ht="13" thickBot="1" x14ac:dyDescent="0.3">
      <c r="A59" s="200">
        <v>175</v>
      </c>
      <c r="B59" s="199">
        <v>9</v>
      </c>
      <c r="C59" s="201">
        <v>0</v>
      </c>
      <c r="D59" s="1"/>
      <c r="E59" t="str">
        <f>VLOOKUP(A59,'[2]Raw Data'!$A$3:$D$3699,4)</f>
        <v>Enfield, CT USA</v>
      </c>
      <c r="G59">
        <v>4450</v>
      </c>
      <c r="H59" t="s">
        <v>7</v>
      </c>
      <c r="K59">
        <v>987</v>
      </c>
      <c r="L59" t="s">
        <v>6</v>
      </c>
      <c r="O59">
        <v>1918</v>
      </c>
      <c r="P59" t="s">
        <v>6</v>
      </c>
    </row>
    <row r="60" spans="1:24" x14ac:dyDescent="0.25">
      <c r="A60" s="195">
        <v>190</v>
      </c>
      <c r="B60" s="194">
        <v>8</v>
      </c>
      <c r="C60" s="196">
        <v>0</v>
      </c>
      <c r="D60" s="1"/>
      <c r="E60" t="str">
        <f>VLOOKUP(A60,'[2]Raw Data'!$A$3:$D$3699,4)</f>
        <v>Worcester, MA USA</v>
      </c>
      <c r="G60">
        <v>2590</v>
      </c>
      <c r="H60" t="s">
        <v>7</v>
      </c>
      <c r="K60">
        <v>1114</v>
      </c>
      <c r="L60" t="s">
        <v>5</v>
      </c>
      <c r="O60">
        <v>1986</v>
      </c>
      <c r="P60" t="s">
        <v>6</v>
      </c>
    </row>
    <row r="61" spans="1:24" x14ac:dyDescent="0.25">
      <c r="A61" s="195">
        <v>195</v>
      </c>
      <c r="B61" s="194">
        <v>15</v>
      </c>
      <c r="C61" s="196">
        <v>10</v>
      </c>
      <c r="D61" s="1"/>
      <c r="E61" t="str">
        <f>VLOOKUP(A61,'[2]Raw Data'!$A$3:$D$3699,4)</f>
        <v>Southington, CT USA</v>
      </c>
      <c r="G61">
        <v>20</v>
      </c>
      <c r="H61" t="s">
        <v>7</v>
      </c>
      <c r="K61">
        <v>1241</v>
      </c>
      <c r="L61" t="s">
        <v>11</v>
      </c>
      <c r="O61">
        <v>2169</v>
      </c>
      <c r="P61" t="s">
        <v>6</v>
      </c>
    </row>
    <row r="62" spans="1:24" x14ac:dyDescent="0.25">
      <c r="A62" s="195">
        <v>217</v>
      </c>
      <c r="B62" s="194">
        <v>1</v>
      </c>
      <c r="C62" s="196">
        <v>20</v>
      </c>
      <c r="D62" s="1"/>
      <c r="E62" t="str">
        <f>VLOOKUP(A62,'[2]Raw Data'!$A$3:$D$3699,4)</f>
        <v>Sterling Heights, MI USA</v>
      </c>
      <c r="G62">
        <v>379</v>
      </c>
      <c r="H62" t="s">
        <v>7</v>
      </c>
      <c r="K62">
        <v>1425</v>
      </c>
      <c r="L62" t="s">
        <v>5</v>
      </c>
      <c r="O62">
        <v>2175</v>
      </c>
      <c r="P62" t="s">
        <v>6</v>
      </c>
    </row>
    <row r="63" spans="1:24" x14ac:dyDescent="0.25">
      <c r="A63" s="10">
        <v>225</v>
      </c>
      <c r="B63" s="194">
        <v>7</v>
      </c>
      <c r="C63" s="196">
        <v>0</v>
      </c>
      <c r="E63" s="440" t="str">
        <f>VLOOKUP(A63,'[2]Raw Data'!$A$3:$D$3699,4)</f>
        <v>York, PA USA</v>
      </c>
      <c r="G63">
        <v>1334</v>
      </c>
      <c r="H63" t="s">
        <v>7</v>
      </c>
      <c r="K63">
        <v>1477</v>
      </c>
      <c r="L63" t="s">
        <v>11</v>
      </c>
      <c r="O63">
        <v>2415</v>
      </c>
      <c r="P63" t="s">
        <v>6</v>
      </c>
    </row>
    <row r="64" spans="1:24" x14ac:dyDescent="0.25">
      <c r="A64" s="195">
        <v>233</v>
      </c>
      <c r="B64" s="194">
        <v>10</v>
      </c>
      <c r="C64" s="163">
        <v>0</v>
      </c>
      <c r="E64" t="str">
        <f>VLOOKUP(A64,'[2]Raw Data'!$A$3:$D$3699,4)</f>
        <v>Rockledge/Cocoa Beach, FL USA</v>
      </c>
      <c r="G64">
        <v>1660</v>
      </c>
      <c r="H64" t="s">
        <v>7</v>
      </c>
      <c r="K64">
        <v>1519</v>
      </c>
      <c r="L64" t="s">
        <v>11</v>
      </c>
      <c r="O64">
        <v>2959</v>
      </c>
      <c r="P64" t="s">
        <v>6</v>
      </c>
    </row>
    <row r="65" spans="1:16" x14ac:dyDescent="0.25">
      <c r="A65" s="195">
        <v>234</v>
      </c>
      <c r="B65" s="194">
        <v>11</v>
      </c>
      <c r="C65" s="163">
        <v>0</v>
      </c>
      <c r="E65" t="str">
        <f>VLOOKUP(A65,'[2]Raw Data'!$A$3:$D$3699,4)</f>
        <v>Indianapolis, IN USA</v>
      </c>
      <c r="G65">
        <v>365</v>
      </c>
      <c r="H65" t="s">
        <v>7</v>
      </c>
      <c r="K65">
        <v>1538</v>
      </c>
      <c r="L65" s="155" t="s">
        <v>6</v>
      </c>
      <c r="O65">
        <v>3284</v>
      </c>
      <c r="P65" t="s">
        <v>6</v>
      </c>
    </row>
    <row r="66" spans="1:16" x14ac:dyDescent="0.25">
      <c r="A66" s="195">
        <v>245</v>
      </c>
      <c r="B66" s="194">
        <v>9</v>
      </c>
      <c r="C66" s="163">
        <v>0</v>
      </c>
      <c r="D66" s="1"/>
      <c r="E66" t="str">
        <f>VLOOKUP(A66,'[2]Raw Data'!$A$3:$D$3699,4)</f>
        <v>Rochester Hills, MI USA</v>
      </c>
      <c r="G66">
        <v>973</v>
      </c>
      <c r="H66" t="s">
        <v>7</v>
      </c>
      <c r="K66">
        <v>1640</v>
      </c>
      <c r="L66" t="s">
        <v>11</v>
      </c>
      <c r="O66">
        <v>3476</v>
      </c>
      <c r="P66" t="s">
        <v>11</v>
      </c>
    </row>
    <row r="67" spans="1:16" ht="13" thickBot="1" x14ac:dyDescent="0.3">
      <c r="A67" s="200">
        <v>254</v>
      </c>
      <c r="B67" s="199">
        <v>14</v>
      </c>
      <c r="C67" s="166">
        <v>10</v>
      </c>
      <c r="E67" s="432" t="str">
        <f>VLOOKUP(A67,'[2]Raw Data'!$A$3:$D$3699,4)</f>
        <v>San Jose, CA USA</v>
      </c>
      <c r="G67">
        <v>71</v>
      </c>
      <c r="H67" t="s">
        <v>7</v>
      </c>
      <c r="K67">
        <v>1676</v>
      </c>
      <c r="L67" t="s">
        <v>5</v>
      </c>
      <c r="O67">
        <v>4814</v>
      </c>
      <c r="P67" t="s">
        <v>6</v>
      </c>
    </row>
    <row r="68" spans="1:16" ht="13" thickBot="1" x14ac:dyDescent="0.3">
      <c r="A68" s="10">
        <v>303</v>
      </c>
      <c r="B68" s="191">
        <v>14</v>
      </c>
      <c r="C68" s="196">
        <v>30</v>
      </c>
      <c r="E68" s="440" t="str">
        <f>VLOOKUP(A68,'[2]Raw Data'!$A$3:$D$3699,4)</f>
        <v>Bridgewater, NJ USA</v>
      </c>
      <c r="G68">
        <v>1310</v>
      </c>
      <c r="H68" t="s">
        <v>7</v>
      </c>
      <c r="K68">
        <v>1678</v>
      </c>
      <c r="L68" t="s">
        <v>11</v>
      </c>
    </row>
    <row r="69" spans="1:16" x14ac:dyDescent="0.25">
      <c r="A69" s="211">
        <v>341</v>
      </c>
      <c r="B69" s="194">
        <v>12</v>
      </c>
      <c r="C69" s="196">
        <v>0</v>
      </c>
      <c r="E69" s="440" t="str">
        <f>VLOOKUP(A69,'[2]Raw Data'!$A$3:$D$3699,4)</f>
        <v>Ambler, PA USA</v>
      </c>
      <c r="G69">
        <v>1717</v>
      </c>
      <c r="H69" t="s">
        <v>7</v>
      </c>
      <c r="K69">
        <v>1741</v>
      </c>
      <c r="L69" t="s">
        <v>5</v>
      </c>
    </row>
    <row r="70" spans="1:16" x14ac:dyDescent="0.25">
      <c r="A70" s="212">
        <v>359</v>
      </c>
      <c r="B70" s="194">
        <v>10</v>
      </c>
      <c r="C70" s="196">
        <v>0</v>
      </c>
      <c r="E70" t="str">
        <f>VLOOKUP(A70,'[2]Raw Data'!$A$3:$D$3699,4)</f>
        <v>Waialua, HI USA</v>
      </c>
      <c r="G70">
        <v>359</v>
      </c>
      <c r="H70" t="s">
        <v>7</v>
      </c>
      <c r="K70">
        <v>1756</v>
      </c>
      <c r="L70" t="s">
        <v>5</v>
      </c>
    </row>
    <row r="71" spans="1:16" x14ac:dyDescent="0.25">
      <c r="A71" s="212">
        <v>365</v>
      </c>
      <c r="B71" s="194">
        <v>7</v>
      </c>
      <c r="C71" s="163">
        <v>0</v>
      </c>
      <c r="D71" s="1"/>
      <c r="E71" t="str">
        <f>VLOOKUP(A71,'[2]Raw Data'!$A$3:$D$3699,4)</f>
        <v>Wilmington, DE USA</v>
      </c>
      <c r="G71">
        <v>4565</v>
      </c>
      <c r="H71" t="s">
        <v>7</v>
      </c>
      <c r="K71">
        <v>1918</v>
      </c>
      <c r="L71" t="s">
        <v>6</v>
      </c>
    </row>
    <row r="72" spans="1:16" x14ac:dyDescent="0.25">
      <c r="A72" s="212">
        <v>379</v>
      </c>
      <c r="B72" s="194">
        <v>10</v>
      </c>
      <c r="C72" s="196">
        <v>0</v>
      </c>
      <c r="E72" t="str">
        <f>VLOOKUP(A72,'[2]Raw Data'!$A$3:$D$3699,4)</f>
        <v>Girard, OH USA</v>
      </c>
      <c r="G72">
        <v>3824</v>
      </c>
      <c r="H72" t="s">
        <v>7</v>
      </c>
      <c r="K72">
        <v>1983</v>
      </c>
      <c r="L72" t="s">
        <v>5</v>
      </c>
    </row>
    <row r="73" spans="1:16" x14ac:dyDescent="0.25">
      <c r="A73" s="212">
        <v>469</v>
      </c>
      <c r="B73" s="194">
        <v>15</v>
      </c>
      <c r="C73" s="163">
        <v>40</v>
      </c>
      <c r="D73" s="98">
        <v>10</v>
      </c>
      <c r="E73" t="str">
        <f>VLOOKUP(A73,'[2]Raw Data'!$A$3:$D$3699,4)</f>
        <v>Bloomfield Hills, MI USA</v>
      </c>
      <c r="G73">
        <v>234</v>
      </c>
      <c r="H73" t="s">
        <v>7</v>
      </c>
      <c r="K73">
        <v>1986</v>
      </c>
      <c r="L73" t="s">
        <v>6</v>
      </c>
    </row>
    <row r="74" spans="1:16" x14ac:dyDescent="0.25">
      <c r="A74" s="212">
        <v>610</v>
      </c>
      <c r="B74" s="194">
        <v>5</v>
      </c>
      <c r="C74" s="163">
        <v>50</v>
      </c>
      <c r="D74" s="98">
        <v>20</v>
      </c>
      <c r="E74" t="str">
        <f>VLOOKUP(A74,'[2]Raw Data'!$A$3:$D$3699,4)</f>
        <v>Toronto, ON Canada</v>
      </c>
      <c r="G74">
        <v>233</v>
      </c>
      <c r="H74" t="s">
        <v>7</v>
      </c>
      <c r="K74">
        <v>2056</v>
      </c>
      <c r="L74" t="s">
        <v>5</v>
      </c>
    </row>
    <row r="75" spans="1:16" ht="13" thickBot="1" x14ac:dyDescent="0.3">
      <c r="A75" s="212">
        <v>829</v>
      </c>
      <c r="B75" s="199">
        <v>13</v>
      </c>
      <c r="C75" s="196">
        <v>10</v>
      </c>
      <c r="E75" t="str">
        <f>VLOOKUP(A75,'[2]Raw Data'!$A$3:$D$3699,4)</f>
        <v>Indianapolis, IN USA</v>
      </c>
      <c r="G75">
        <v>103</v>
      </c>
      <c r="H75" t="s">
        <v>7</v>
      </c>
      <c r="K75">
        <v>2169</v>
      </c>
      <c r="L75" t="s">
        <v>6</v>
      </c>
    </row>
    <row r="76" spans="1:16" x14ac:dyDescent="0.25">
      <c r="A76" s="212">
        <v>862</v>
      </c>
      <c r="B76" s="194">
        <v>1</v>
      </c>
      <c r="C76" s="163">
        <v>30</v>
      </c>
      <c r="E76" t="str">
        <f>VLOOKUP(A76,'[2]Raw Data'!$A$3:$D$3699,4)</f>
        <v>Canton, MI USA</v>
      </c>
      <c r="G76">
        <v>2168</v>
      </c>
      <c r="H76" t="s">
        <v>7</v>
      </c>
      <c r="K76">
        <v>2175</v>
      </c>
      <c r="L76" t="s">
        <v>6</v>
      </c>
    </row>
    <row r="77" spans="1:16" x14ac:dyDescent="0.25">
      <c r="A77" s="212">
        <v>868</v>
      </c>
      <c r="B77" s="194">
        <v>13</v>
      </c>
      <c r="C77" s="163">
        <v>0</v>
      </c>
      <c r="D77" s="1"/>
      <c r="E77" t="str">
        <f>VLOOKUP(A77,'[2]Raw Data'!$A$3:$D$3699,4)</f>
        <v>Carmel, IN USA</v>
      </c>
      <c r="G77">
        <v>16</v>
      </c>
      <c r="H77" t="s">
        <v>7</v>
      </c>
      <c r="K77">
        <v>2337</v>
      </c>
      <c r="L77" t="s">
        <v>5</v>
      </c>
    </row>
    <row r="78" spans="1:16" x14ac:dyDescent="0.25">
      <c r="A78" s="212">
        <v>948</v>
      </c>
      <c r="B78" s="194">
        <v>11</v>
      </c>
      <c r="C78" s="163">
        <v>0</v>
      </c>
      <c r="E78" t="str">
        <f>VLOOKUP(A78,'[2]Raw Data'!$A$3:$D$3699,4)</f>
        <v>Bellevue, WA USA</v>
      </c>
      <c r="G78">
        <v>135</v>
      </c>
      <c r="H78" t="s">
        <v>7</v>
      </c>
      <c r="K78">
        <v>2415</v>
      </c>
      <c r="L78" t="s">
        <v>6</v>
      </c>
    </row>
    <row r="79" spans="1:16" x14ac:dyDescent="0.25">
      <c r="A79" s="212">
        <v>967</v>
      </c>
      <c r="B79" s="194">
        <v>13</v>
      </c>
      <c r="C79" s="163">
        <v>10</v>
      </c>
      <c r="D79" s="1"/>
      <c r="E79" t="str">
        <f>VLOOKUP(A79,'[2]Raw Data'!$A$3:$D$3699,4)</f>
        <v>Marion, IA USA</v>
      </c>
      <c r="G79">
        <v>1684</v>
      </c>
      <c r="H79" t="s">
        <v>7</v>
      </c>
      <c r="K79">
        <v>2468</v>
      </c>
      <c r="L79" t="s">
        <v>5</v>
      </c>
    </row>
    <row r="80" spans="1:16" x14ac:dyDescent="0.25">
      <c r="A80" s="212">
        <v>973</v>
      </c>
      <c r="B80" s="194">
        <v>6</v>
      </c>
      <c r="C80" s="163">
        <v>0</v>
      </c>
      <c r="E80" s="432" t="str">
        <f>VLOOKUP(A80,'[2]Raw Data'!$A$3:$D$3699,4)</f>
        <v>Atascadero, CA USA</v>
      </c>
      <c r="G80">
        <v>2630</v>
      </c>
      <c r="H80" t="s">
        <v>7</v>
      </c>
      <c r="K80">
        <v>2474</v>
      </c>
      <c r="L80" t="s">
        <v>5</v>
      </c>
    </row>
    <row r="81" spans="1:12" x14ac:dyDescent="0.25">
      <c r="A81" s="212">
        <v>987</v>
      </c>
      <c r="B81" s="194">
        <v>16</v>
      </c>
      <c r="C81" s="163">
        <v>20</v>
      </c>
      <c r="D81" s="1"/>
      <c r="E81" t="str">
        <f>VLOOKUP(A81,'[2]Raw Data'!$A$3:$D$3699,4)</f>
        <v>Las Vegas, NV USA</v>
      </c>
      <c r="G81">
        <v>3656</v>
      </c>
      <c r="H81" t="s">
        <v>7</v>
      </c>
      <c r="K81">
        <v>2959</v>
      </c>
      <c r="L81" t="s">
        <v>6</v>
      </c>
    </row>
    <row r="82" spans="1:12" x14ac:dyDescent="0.25">
      <c r="A82" s="212">
        <v>1114</v>
      </c>
      <c r="B82" s="194">
        <v>16</v>
      </c>
      <c r="C82" s="163">
        <v>10</v>
      </c>
      <c r="E82" t="str">
        <f>VLOOKUP(A82,'[2]Raw Data'!$A$3:$D$3699,4)</f>
        <v>St. Catharines, ON Canada</v>
      </c>
      <c r="G82">
        <v>2338</v>
      </c>
      <c r="H82" t="s">
        <v>7</v>
      </c>
      <c r="K82">
        <v>2996</v>
      </c>
      <c r="L82" t="s">
        <v>5</v>
      </c>
    </row>
    <row r="83" spans="1:12" ht="13" thickBot="1" x14ac:dyDescent="0.3">
      <c r="A83" s="212">
        <v>1241</v>
      </c>
      <c r="B83" s="199">
        <v>12</v>
      </c>
      <c r="C83" s="163">
        <v>50</v>
      </c>
      <c r="D83" s="98">
        <v>20</v>
      </c>
      <c r="E83" t="str">
        <f>VLOOKUP(A83,'[2]Raw Data'!$A$3:$D$3699,4)</f>
        <v>Mississauga, ON Canada</v>
      </c>
      <c r="G83">
        <v>245</v>
      </c>
      <c r="H83" t="s">
        <v>7</v>
      </c>
      <c r="K83">
        <v>3284</v>
      </c>
      <c r="L83" t="s">
        <v>6</v>
      </c>
    </row>
    <row r="84" spans="1:12" x14ac:dyDescent="0.25">
      <c r="A84" s="212">
        <v>1310</v>
      </c>
      <c r="B84" s="194">
        <v>12</v>
      </c>
      <c r="C84" s="163">
        <v>0</v>
      </c>
      <c r="E84" t="str">
        <f>VLOOKUP(A84,'[2]Raw Data'!$A$3:$D$3699,4)</f>
        <v>Toronto, ON Canada</v>
      </c>
      <c r="G84">
        <v>111</v>
      </c>
      <c r="H84" t="s">
        <v>7</v>
      </c>
      <c r="K84">
        <v>3310</v>
      </c>
      <c r="L84" t="s">
        <v>5</v>
      </c>
    </row>
    <row r="85" spans="1:12" x14ac:dyDescent="0.25">
      <c r="A85" s="212">
        <v>1323</v>
      </c>
      <c r="B85" s="194">
        <v>7</v>
      </c>
      <c r="C85" s="196">
        <v>0</v>
      </c>
      <c r="E85" s="432" t="str">
        <f>VLOOKUP(A85,'[2]Raw Data'!$A$3:$D$3699,4)</f>
        <v>Madera, CA USA</v>
      </c>
      <c r="G85">
        <v>1806</v>
      </c>
      <c r="H85" t="s">
        <v>7</v>
      </c>
      <c r="K85">
        <v>3476</v>
      </c>
      <c r="L85" t="s">
        <v>11</v>
      </c>
    </row>
    <row r="86" spans="1:12" x14ac:dyDescent="0.25">
      <c r="A86" s="212">
        <v>1334</v>
      </c>
      <c r="B86" s="194">
        <v>9</v>
      </c>
      <c r="C86" s="163">
        <v>0</v>
      </c>
      <c r="E86" t="str">
        <f>VLOOKUP(A86,'[2]Raw Data'!$A$3:$D$3699,4)</f>
        <v>Oakville, ON Canada</v>
      </c>
      <c r="G86">
        <v>2512</v>
      </c>
      <c r="H86" t="s">
        <v>7</v>
      </c>
      <c r="K86">
        <v>3481</v>
      </c>
      <c r="L86" t="s">
        <v>5</v>
      </c>
    </row>
    <row r="87" spans="1:12" x14ac:dyDescent="0.25">
      <c r="A87" s="212">
        <v>1425</v>
      </c>
      <c r="B87" s="194">
        <v>14</v>
      </c>
      <c r="C87" s="163">
        <v>10</v>
      </c>
      <c r="E87" t="str">
        <f>VLOOKUP(A87,'[2]Raw Data'!$A$3:$D$3699,4)</f>
        <v>Wilsonville, OR USA</v>
      </c>
      <c r="G87">
        <v>1732</v>
      </c>
      <c r="H87" t="s">
        <v>7</v>
      </c>
      <c r="K87">
        <v>3539</v>
      </c>
      <c r="L87" t="s">
        <v>5</v>
      </c>
    </row>
    <row r="88" spans="1:12" x14ac:dyDescent="0.25">
      <c r="A88" s="212">
        <v>1477</v>
      </c>
      <c r="B88" s="194">
        <v>12</v>
      </c>
      <c r="C88" s="163">
        <v>50</v>
      </c>
      <c r="D88" s="98">
        <v>20</v>
      </c>
      <c r="E88" s="431" t="str">
        <f>VLOOKUP(A88,'[2]Raw Data'!$A$3:$D$3699,4)</f>
        <v>The Woodlands, TX USA</v>
      </c>
      <c r="G88">
        <v>27</v>
      </c>
      <c r="H88" t="s">
        <v>7</v>
      </c>
      <c r="K88">
        <v>3990</v>
      </c>
      <c r="L88" t="s">
        <v>5</v>
      </c>
    </row>
    <row r="89" spans="1:12" x14ac:dyDescent="0.25">
      <c r="A89" s="212">
        <v>1519</v>
      </c>
      <c r="B89" s="194">
        <v>2</v>
      </c>
      <c r="C89" s="163">
        <v>40</v>
      </c>
      <c r="D89" s="98">
        <v>10</v>
      </c>
      <c r="E89" t="str">
        <f>VLOOKUP(A89,'[2]Raw Data'!$A$3:$D$3699,4)</f>
        <v>Milford, NH USA</v>
      </c>
      <c r="G89">
        <v>1323</v>
      </c>
      <c r="H89" t="s">
        <v>7</v>
      </c>
      <c r="K89">
        <v>3997</v>
      </c>
      <c r="L89" s="155" t="s">
        <v>5</v>
      </c>
    </row>
    <row r="90" spans="1:12" x14ac:dyDescent="0.25">
      <c r="A90" s="212">
        <v>1538</v>
      </c>
      <c r="B90" s="194">
        <v>16</v>
      </c>
      <c r="C90" s="196">
        <v>20</v>
      </c>
      <c r="E90" s="432" t="str">
        <f>VLOOKUP(A90,'[2]Raw Data'!$A$3:$D$3699,4)</f>
        <v>San Diego, CA USA</v>
      </c>
      <c r="G90">
        <v>4334</v>
      </c>
      <c r="H90" t="s">
        <v>7</v>
      </c>
      <c r="K90">
        <v>4039</v>
      </c>
      <c r="L90" t="s">
        <v>5</v>
      </c>
    </row>
    <row r="91" spans="1:12" ht="13" thickBot="1" x14ac:dyDescent="0.3">
      <c r="A91" s="213">
        <v>1569</v>
      </c>
      <c r="B91" s="199">
        <v>9</v>
      </c>
      <c r="C91" s="201">
        <v>0</v>
      </c>
      <c r="E91" t="str">
        <f>VLOOKUP(A91,'[2]Raw Data'!$A$3:$D$3699,4)</f>
        <v>Pocatello, ID USA</v>
      </c>
      <c r="G91">
        <v>3641</v>
      </c>
      <c r="H91" t="s">
        <v>7</v>
      </c>
      <c r="K91">
        <v>4814</v>
      </c>
      <c r="L91" t="s">
        <v>6</v>
      </c>
    </row>
    <row r="92" spans="1:12" x14ac:dyDescent="0.25">
      <c r="A92" s="212">
        <v>1640</v>
      </c>
      <c r="B92" s="191">
        <v>3</v>
      </c>
      <c r="C92" s="196">
        <v>30</v>
      </c>
      <c r="D92" s="1"/>
      <c r="E92" t="str">
        <f>VLOOKUP(A92,'[2]Raw Data'!$A$3:$D$3699,4)</f>
        <v>Downingtown/Exton, PA USA</v>
      </c>
      <c r="G92">
        <v>341</v>
      </c>
      <c r="H92" s="155" t="s">
        <v>7</v>
      </c>
    </row>
    <row r="93" spans="1:12" x14ac:dyDescent="0.25">
      <c r="A93" s="10">
        <v>1660</v>
      </c>
      <c r="B93" s="194">
        <v>8</v>
      </c>
      <c r="C93" s="163">
        <v>0</v>
      </c>
      <c r="E93" t="str">
        <f>VLOOKUP(A93,'[2]Raw Data'!$A$3:$D$3699,4)</f>
        <v>New York, NY USA</v>
      </c>
      <c r="G93">
        <v>2252</v>
      </c>
      <c r="H93" s="155" t="s">
        <v>7</v>
      </c>
    </row>
    <row r="94" spans="1:12" x14ac:dyDescent="0.25">
      <c r="A94" s="195">
        <v>1676</v>
      </c>
      <c r="B94" s="194">
        <v>2</v>
      </c>
      <c r="C94" s="196">
        <v>10</v>
      </c>
      <c r="D94" s="1"/>
      <c r="E94" s="440" t="str">
        <f>VLOOKUP(A94,'[2]Raw Data'!$A$3:$D$3699,4)</f>
        <v>Montvale, NJ USA</v>
      </c>
      <c r="G94">
        <v>2052</v>
      </c>
      <c r="H94" s="155" t="s">
        <v>7</v>
      </c>
    </row>
    <row r="95" spans="1:12" x14ac:dyDescent="0.25">
      <c r="A95" s="195">
        <v>1678</v>
      </c>
      <c r="B95" s="194">
        <v>16</v>
      </c>
      <c r="C95" s="163">
        <v>30</v>
      </c>
      <c r="D95" s="1"/>
      <c r="E95" s="432" t="str">
        <f>VLOOKUP(A95,'[2]Raw Data'!$A$3:$D$3699,4)</f>
        <v>Davis, CA USA</v>
      </c>
      <c r="G95">
        <v>1569</v>
      </c>
      <c r="H95" s="155" t="s">
        <v>7</v>
      </c>
    </row>
    <row r="96" spans="1:12" x14ac:dyDescent="0.25">
      <c r="A96" s="195">
        <v>1684</v>
      </c>
      <c r="B96" s="194">
        <v>5</v>
      </c>
      <c r="C96" s="196">
        <v>0</v>
      </c>
      <c r="E96" t="str">
        <f>VLOOKUP(A96,'[2]Raw Data'!$A$3:$D$3699,4)</f>
        <v>Lapeer, MI USA</v>
      </c>
      <c r="G96">
        <v>68</v>
      </c>
      <c r="H96" t="s">
        <v>7</v>
      </c>
    </row>
    <row r="97" spans="1:8" x14ac:dyDescent="0.25">
      <c r="A97" s="195">
        <v>1717</v>
      </c>
      <c r="B97" s="194">
        <v>11</v>
      </c>
      <c r="C97" s="163">
        <v>0</v>
      </c>
      <c r="D97" s="1"/>
      <c r="E97" s="432" t="str">
        <f>VLOOKUP(A97,'[2]Raw Data'!$A$3:$D$3699,4)</f>
        <v>Goleta, CA USA</v>
      </c>
      <c r="G97">
        <v>1718</v>
      </c>
      <c r="H97" t="s">
        <v>7</v>
      </c>
    </row>
    <row r="98" spans="1:8" x14ac:dyDescent="0.25">
      <c r="A98" s="10">
        <v>1718</v>
      </c>
      <c r="B98" s="194">
        <v>11</v>
      </c>
      <c r="C98" s="196">
        <v>0</v>
      </c>
      <c r="E98" t="str">
        <f>VLOOKUP(A98,'[2]Raw Data'!$A$3:$D$3699,4)</f>
        <v>Armada, MI USA</v>
      </c>
      <c r="G98">
        <v>2054</v>
      </c>
      <c r="H98" t="s">
        <v>7</v>
      </c>
    </row>
    <row r="99" spans="1:8" ht="13" thickBot="1" x14ac:dyDescent="0.3">
      <c r="A99" s="10">
        <v>1732</v>
      </c>
      <c r="B99" s="199">
        <v>9</v>
      </c>
      <c r="C99" s="163">
        <v>0</v>
      </c>
      <c r="E99" t="str">
        <f>VLOOKUP(A99,'[2]Raw Data'!$A$3:$D$3699,4)</f>
        <v>Milwaukee, WI USA</v>
      </c>
      <c r="G99">
        <v>175</v>
      </c>
      <c r="H99" t="s">
        <v>7</v>
      </c>
    </row>
    <row r="100" spans="1:8" x14ac:dyDescent="0.25">
      <c r="A100" s="195">
        <v>1741</v>
      </c>
      <c r="B100" s="194">
        <v>4</v>
      </c>
      <c r="C100" s="196">
        <v>10</v>
      </c>
      <c r="E100" t="str">
        <f>VLOOKUP(A100,'[2]Raw Data'!$A$3:$D$3699,4)</f>
        <v>Greenwood, IN USA</v>
      </c>
      <c r="G100">
        <v>190</v>
      </c>
      <c r="H100" t="s">
        <v>7</v>
      </c>
    </row>
    <row r="101" spans="1:8" x14ac:dyDescent="0.25">
      <c r="A101" s="195">
        <v>1756</v>
      </c>
      <c r="B101" s="194">
        <v>5</v>
      </c>
      <c r="C101" s="163">
        <v>10</v>
      </c>
      <c r="E101" t="str">
        <f>VLOOKUP(A101,'[2]Raw Data'!$A$3:$D$3699,4)</f>
        <v>Peoria, IL USA</v>
      </c>
      <c r="G101">
        <v>225</v>
      </c>
      <c r="H101" t="s">
        <v>7</v>
      </c>
    </row>
    <row r="102" spans="1:8" x14ac:dyDescent="0.25">
      <c r="A102" s="10">
        <v>1806</v>
      </c>
      <c r="B102" s="194">
        <v>11</v>
      </c>
      <c r="C102" s="163">
        <v>0</v>
      </c>
      <c r="E102" t="str">
        <f>VLOOKUP(A102,'[2]Raw Data'!$A$3:$D$3699,4)</f>
        <v>SMITHVILLE, MO USA</v>
      </c>
      <c r="G102">
        <v>141</v>
      </c>
      <c r="H102" t="s">
        <v>7</v>
      </c>
    </row>
    <row r="103" spans="1:8" x14ac:dyDescent="0.25">
      <c r="A103" s="195">
        <v>1918</v>
      </c>
      <c r="B103" s="194">
        <v>3</v>
      </c>
      <c r="C103" s="163">
        <v>20</v>
      </c>
      <c r="D103" s="1"/>
      <c r="E103" t="str">
        <f>VLOOKUP(A103,'[2]Raw Data'!$A$3:$D$3699,4)</f>
        <v>Fremont, MI USA</v>
      </c>
      <c r="G103">
        <v>2826</v>
      </c>
      <c r="H103" t="s">
        <v>7</v>
      </c>
    </row>
    <row r="104" spans="1:8" x14ac:dyDescent="0.25">
      <c r="A104" s="195">
        <v>1983</v>
      </c>
      <c r="B104" s="194">
        <v>15</v>
      </c>
      <c r="C104" s="163">
        <v>10</v>
      </c>
      <c r="D104" s="1"/>
      <c r="E104" t="str">
        <f>VLOOKUP(A104,'[2]Raw Data'!$A$3:$D$3699,4)</f>
        <v>Des Moines, WA USA</v>
      </c>
      <c r="G104">
        <v>2468</v>
      </c>
      <c r="H104" t="s">
        <v>5</v>
      </c>
    </row>
    <row r="105" spans="1:8" x14ac:dyDescent="0.25">
      <c r="A105" s="195">
        <v>1986</v>
      </c>
      <c r="B105" s="194">
        <v>16</v>
      </c>
      <c r="C105" s="196">
        <v>20</v>
      </c>
      <c r="D105" s="1"/>
      <c r="E105" t="str">
        <f>VLOOKUP(A105,'[2]Raw Data'!$A$3:$D$3699,4)</f>
        <v>Lee's Summit, MO USA</v>
      </c>
      <c r="G105">
        <v>3481</v>
      </c>
      <c r="H105" t="s">
        <v>5</v>
      </c>
    </row>
    <row r="106" spans="1:8" x14ac:dyDescent="0.25">
      <c r="A106" s="195">
        <v>2052</v>
      </c>
      <c r="B106" s="194">
        <v>10</v>
      </c>
      <c r="C106" s="196">
        <v>0</v>
      </c>
      <c r="D106" s="1"/>
      <c r="E106" t="str">
        <f>VLOOKUP(A106,'[2]Raw Data'!$A$3:$D$3699,4)</f>
        <v>New Brighton, MN USA</v>
      </c>
      <c r="G106">
        <v>254</v>
      </c>
      <c r="H106" t="s">
        <v>5</v>
      </c>
    </row>
    <row r="107" spans="1:8" ht="13" thickBot="1" x14ac:dyDescent="0.3">
      <c r="A107" s="195">
        <v>2054</v>
      </c>
      <c r="B107" s="199">
        <v>10</v>
      </c>
      <c r="C107" s="196">
        <v>0</v>
      </c>
      <c r="D107" s="1"/>
      <c r="E107" t="str">
        <f>VLOOKUP(A107,'[2]Raw Data'!$A$3:$D$3699,4)</f>
        <v>Hopkins, MI USA</v>
      </c>
      <c r="G107">
        <v>3310</v>
      </c>
      <c r="H107" t="s">
        <v>5</v>
      </c>
    </row>
    <row r="108" spans="1:8" x14ac:dyDescent="0.25">
      <c r="A108" s="98">
        <v>2056</v>
      </c>
      <c r="B108" s="194">
        <v>13</v>
      </c>
      <c r="C108" s="163">
        <v>10</v>
      </c>
      <c r="D108" s="1"/>
      <c r="E108" t="str">
        <f>VLOOKUP(A108,'[2]Raw Data'!$A$3:$D$3699,4)</f>
        <v>Stoney Creek, ON Canada</v>
      </c>
      <c r="G108">
        <v>1756</v>
      </c>
      <c r="H108" t="s">
        <v>5</v>
      </c>
    </row>
    <row r="109" spans="1:8" x14ac:dyDescent="0.25">
      <c r="A109" s="195">
        <v>2168</v>
      </c>
      <c r="B109" s="194">
        <v>8</v>
      </c>
      <c r="C109" s="163">
        <v>0</v>
      </c>
      <c r="E109" t="str">
        <f>VLOOKUP(A109,'[2]Raw Data'!$A$3:$D$3699,4)</f>
        <v>Groton, CT USA</v>
      </c>
      <c r="G109">
        <v>11</v>
      </c>
      <c r="H109" t="s">
        <v>5</v>
      </c>
    </row>
    <row r="110" spans="1:8" x14ac:dyDescent="0.25">
      <c r="A110" s="195">
        <v>2169</v>
      </c>
      <c r="B110" s="194">
        <v>15</v>
      </c>
      <c r="C110" s="163">
        <v>20</v>
      </c>
      <c r="D110" s="1"/>
      <c r="E110" t="str">
        <f>VLOOKUP(A110,'[2]Raw Data'!$A$3:$D$3699,4)</f>
        <v>Prior Lake/Savage, MN USA</v>
      </c>
      <c r="G110">
        <v>1983</v>
      </c>
      <c r="H110" t="s">
        <v>5</v>
      </c>
    </row>
    <row r="111" spans="1:8" x14ac:dyDescent="0.25">
      <c r="A111" s="195">
        <v>2175</v>
      </c>
      <c r="B111" s="194">
        <v>2</v>
      </c>
      <c r="C111" s="163">
        <v>20</v>
      </c>
      <c r="D111" s="1"/>
      <c r="E111" t="str">
        <f>VLOOKUP(A111,'[2]Raw Data'!$A$3:$D$3699,4)</f>
        <v>Woodbury, MN USA</v>
      </c>
      <c r="G111">
        <v>2056</v>
      </c>
      <c r="H111" t="s">
        <v>5</v>
      </c>
    </row>
    <row r="112" spans="1:8" x14ac:dyDescent="0.25">
      <c r="A112" s="10">
        <v>2252</v>
      </c>
      <c r="B112" s="194">
        <v>11</v>
      </c>
      <c r="C112" s="196">
        <v>0</v>
      </c>
      <c r="E112" t="str">
        <f>VLOOKUP(A112,'[2]Raw Data'!$A$3:$D$3699,4)</f>
        <v>Milan, OH USA</v>
      </c>
      <c r="G112">
        <v>3539</v>
      </c>
      <c r="H112" t="s">
        <v>5</v>
      </c>
    </row>
    <row r="113" spans="1:8" x14ac:dyDescent="0.25">
      <c r="A113" s="10">
        <v>2337</v>
      </c>
      <c r="B113" s="194">
        <v>3</v>
      </c>
      <c r="C113" s="163">
        <v>10</v>
      </c>
      <c r="E113" t="str">
        <f>VLOOKUP(A113,'[2]Raw Data'!$A$3:$D$3699,4)</f>
        <v>Grand Blanc, MI USA</v>
      </c>
      <c r="G113">
        <v>967</v>
      </c>
      <c r="H113" t="s">
        <v>5</v>
      </c>
    </row>
    <row r="114" spans="1:8" x14ac:dyDescent="0.25">
      <c r="A114" s="10">
        <v>2338</v>
      </c>
      <c r="B114" s="194">
        <v>10</v>
      </c>
      <c r="C114" s="196">
        <v>0</v>
      </c>
      <c r="E114" t="str">
        <f>VLOOKUP(A114,'[2]Raw Data'!$A$3:$D$3699,4)</f>
        <v>Oswego, IL USA</v>
      </c>
      <c r="G114">
        <v>3990</v>
      </c>
      <c r="H114" t="s">
        <v>5</v>
      </c>
    </row>
    <row r="115" spans="1:8" ht="13" thickBot="1" x14ac:dyDescent="0.3">
      <c r="A115" s="195">
        <v>2415</v>
      </c>
      <c r="B115" s="199">
        <v>16</v>
      </c>
      <c r="C115" s="166">
        <v>20</v>
      </c>
      <c r="E115" t="str">
        <f>VLOOKUP(A115,'[2]Raw Data'!$A$3:$D$3699,4)</f>
        <v>Atlanta, GA USA</v>
      </c>
      <c r="G115">
        <v>2996</v>
      </c>
      <c r="H115" t="s">
        <v>5</v>
      </c>
    </row>
    <row r="116" spans="1:8" x14ac:dyDescent="0.25">
      <c r="A116" s="10">
        <v>2468</v>
      </c>
      <c r="B116" s="192">
        <v>14</v>
      </c>
      <c r="C116" s="161">
        <v>10</v>
      </c>
      <c r="E116" s="431" t="str">
        <f>VLOOKUP(A116,'[2]Raw Data'!$A$3:$D$3699,4)</f>
        <v>Austin, TX USA</v>
      </c>
      <c r="G116">
        <v>118</v>
      </c>
      <c r="H116" t="s">
        <v>5</v>
      </c>
    </row>
    <row r="117" spans="1:8" x14ac:dyDescent="0.25">
      <c r="A117" s="195">
        <v>2474</v>
      </c>
      <c r="B117" s="195">
        <v>14</v>
      </c>
      <c r="C117" s="163">
        <v>10</v>
      </c>
      <c r="D117" s="1"/>
      <c r="E117" t="str">
        <f>VLOOKUP(A117,'[2]Raw Data'!$A$3:$D$3699,4)</f>
        <v>Niles, MI USA</v>
      </c>
      <c r="G117">
        <v>1425</v>
      </c>
      <c r="H117" t="s">
        <v>5</v>
      </c>
    </row>
    <row r="118" spans="1:8" x14ac:dyDescent="0.25">
      <c r="A118" s="10">
        <v>2512</v>
      </c>
      <c r="B118" s="195">
        <v>10</v>
      </c>
      <c r="C118" s="163">
        <v>0</v>
      </c>
      <c r="E118" t="str">
        <f>VLOOKUP(A118,'[2]Raw Data'!$A$3:$D$3699,4)</f>
        <v>Duluth, MN USA</v>
      </c>
      <c r="G118">
        <v>1114</v>
      </c>
      <c r="H118" t="s">
        <v>5</v>
      </c>
    </row>
    <row r="119" spans="1:8" x14ac:dyDescent="0.25">
      <c r="A119" s="195">
        <v>2590</v>
      </c>
      <c r="B119" s="195">
        <v>13</v>
      </c>
      <c r="C119" s="163">
        <v>0</v>
      </c>
      <c r="E119" s="440" t="str">
        <f>VLOOKUP(A119,'[2]Raw Data'!$A$3:$D$3699,4)</f>
        <v>Robbinsville, NJ USA</v>
      </c>
      <c r="G119">
        <v>2474</v>
      </c>
      <c r="H119" t="s">
        <v>5</v>
      </c>
    </row>
    <row r="120" spans="1:8" x14ac:dyDescent="0.25">
      <c r="A120" s="195">
        <v>2630</v>
      </c>
      <c r="B120" s="195">
        <v>13</v>
      </c>
      <c r="C120" s="163">
        <v>0</v>
      </c>
      <c r="D120" s="1"/>
      <c r="E120" t="str">
        <f>VLOOKUP(A120,'[2]Raw Data'!$A$3:$D$3699,4)</f>
        <v>Emek hefer, M Israel</v>
      </c>
      <c r="G120">
        <v>2337</v>
      </c>
      <c r="H120" t="s">
        <v>5</v>
      </c>
    </row>
    <row r="121" spans="1:8" x14ac:dyDescent="0.25">
      <c r="A121" s="10">
        <v>2826</v>
      </c>
      <c r="B121" s="195">
        <v>5</v>
      </c>
      <c r="C121" s="196">
        <v>0</v>
      </c>
      <c r="E121" t="str">
        <f>VLOOKUP(A121,'[2]Raw Data'!$A$3:$D$3699,4)</f>
        <v>Oshkosh, WI USA</v>
      </c>
      <c r="G121">
        <v>4039</v>
      </c>
      <c r="H121" t="s">
        <v>5</v>
      </c>
    </row>
    <row r="122" spans="1:8" x14ac:dyDescent="0.25">
      <c r="A122" s="195">
        <v>2959</v>
      </c>
      <c r="B122" s="195">
        <v>1</v>
      </c>
      <c r="C122" s="163">
        <v>20</v>
      </c>
      <c r="D122" s="1"/>
      <c r="E122" t="str">
        <f>VLOOKUP(A122,'[2]Raw Data'!$A$3:$D$3699,4)</f>
        <v>Coloma, MI USA</v>
      </c>
      <c r="G122">
        <v>128</v>
      </c>
      <c r="H122" s="155" t="s">
        <v>5</v>
      </c>
    </row>
    <row r="123" spans="1:8" ht="13" thickBot="1" x14ac:dyDescent="0.3">
      <c r="A123" s="195">
        <v>2996</v>
      </c>
      <c r="B123" s="200">
        <v>2</v>
      </c>
      <c r="C123" s="166">
        <v>10</v>
      </c>
      <c r="D123" s="1"/>
      <c r="E123" t="str">
        <f>VLOOKUP(A123,'[2]Raw Data'!$A$3:$D$3699,4)</f>
        <v>Colorado Springs, CO USA</v>
      </c>
      <c r="G123">
        <v>3997</v>
      </c>
      <c r="H123" s="155" t="s">
        <v>5</v>
      </c>
    </row>
    <row r="124" spans="1:8" x14ac:dyDescent="0.25">
      <c r="A124" s="10">
        <v>3284</v>
      </c>
      <c r="B124" s="195">
        <v>15</v>
      </c>
      <c r="C124" s="163">
        <v>20</v>
      </c>
      <c r="E124" t="str">
        <f>VLOOKUP(A124,'[2]Raw Data'!$A$3:$D$3699,4)</f>
        <v>Camdenton, MO USA</v>
      </c>
      <c r="G124">
        <v>195</v>
      </c>
      <c r="H124" t="s">
        <v>5</v>
      </c>
    </row>
    <row r="125" spans="1:8" x14ac:dyDescent="0.25">
      <c r="A125" s="10">
        <v>3310</v>
      </c>
      <c r="B125" s="195">
        <v>12</v>
      </c>
      <c r="C125" s="196">
        <v>10</v>
      </c>
      <c r="E125" s="431" t="str">
        <f>VLOOKUP(A125,'[2]Raw Data'!$A$3:$D$3699,4)</f>
        <v>Heath, TX USA</v>
      </c>
      <c r="G125">
        <v>829</v>
      </c>
      <c r="H125" t="s">
        <v>5</v>
      </c>
    </row>
    <row r="126" spans="1:8" x14ac:dyDescent="0.25">
      <c r="A126" s="195">
        <v>3467</v>
      </c>
      <c r="B126" s="195">
        <v>10</v>
      </c>
      <c r="C126" s="163">
        <v>0</v>
      </c>
      <c r="E126" t="str">
        <f>VLOOKUP(A126,'[2]Raw Data'!$A$3:$D$3699,4)</f>
        <v>Windham, NH USA</v>
      </c>
      <c r="G126">
        <v>1741</v>
      </c>
      <c r="H126" t="s">
        <v>5</v>
      </c>
    </row>
    <row r="127" spans="1:8" x14ac:dyDescent="0.25">
      <c r="A127" s="195">
        <v>3476</v>
      </c>
      <c r="B127" s="195">
        <v>14</v>
      </c>
      <c r="C127" s="196">
        <v>30</v>
      </c>
      <c r="E127" s="432" t="str">
        <f>VLOOKUP(A127,'[2]Raw Data'!$A$3:$D$3699,4)</f>
        <v>Dana Point, CA USA</v>
      </c>
      <c r="G127">
        <v>1676</v>
      </c>
      <c r="H127" t="s">
        <v>5</v>
      </c>
    </row>
    <row r="128" spans="1:8" x14ac:dyDescent="0.25">
      <c r="A128" s="98">
        <v>3481</v>
      </c>
      <c r="B128" s="195">
        <v>12</v>
      </c>
      <c r="C128" s="163">
        <v>10</v>
      </c>
      <c r="D128" s="1"/>
      <c r="E128" t="str">
        <f>VLOOKUP(A128,'[2]Raw Data'!$A$3:$D$3699,4)</f>
        <v>San Antonio, TX USA</v>
      </c>
      <c r="G128">
        <v>33</v>
      </c>
      <c r="H128" t="s">
        <v>11</v>
      </c>
    </row>
    <row r="129" spans="1:8" x14ac:dyDescent="0.25">
      <c r="A129" s="195">
        <v>3539</v>
      </c>
      <c r="B129" s="195">
        <v>15</v>
      </c>
      <c r="C129" s="163">
        <v>10</v>
      </c>
      <c r="E129" t="str">
        <f>VLOOKUP(A129,'[2]Raw Data'!$A$3:$D$3699,4)</f>
        <v>Washington, MI USA</v>
      </c>
      <c r="G129">
        <v>469</v>
      </c>
      <c r="H129" t="s">
        <v>11</v>
      </c>
    </row>
    <row r="130" spans="1:8" x14ac:dyDescent="0.25">
      <c r="A130" s="195">
        <v>3641</v>
      </c>
      <c r="B130" s="195">
        <v>4</v>
      </c>
      <c r="C130" s="163">
        <v>0</v>
      </c>
      <c r="D130" s="1"/>
      <c r="E130" t="str">
        <f>VLOOKUP(A130,'[2]Raw Data'!$A$3:$D$3699,4)</f>
        <v>South Lyon, MI USA</v>
      </c>
      <c r="G130">
        <v>1519</v>
      </c>
      <c r="H130" t="s">
        <v>11</v>
      </c>
    </row>
    <row r="131" spans="1:8" ht="13" thickBot="1" x14ac:dyDescent="0.3">
      <c r="A131" s="10">
        <v>3656</v>
      </c>
      <c r="B131" s="200">
        <v>11</v>
      </c>
      <c r="C131" s="201">
        <v>0</v>
      </c>
      <c r="E131" t="str">
        <f>VLOOKUP(A131,'[2]Raw Data'!$A$3:$D$3699,4)</f>
        <v>Dexter, MI USA</v>
      </c>
      <c r="G131">
        <v>1678</v>
      </c>
      <c r="H131" t="s">
        <v>11</v>
      </c>
    </row>
    <row r="132" spans="1:8" x14ac:dyDescent="0.25">
      <c r="A132" s="195">
        <v>3824</v>
      </c>
      <c r="B132" s="195">
        <v>12</v>
      </c>
      <c r="C132" s="163">
        <v>0</v>
      </c>
      <c r="E132" t="str">
        <f>VLOOKUP(A132,'[2]Raw Data'!$A$3:$D$3699,4)</f>
        <v>Knoxville, TN USA</v>
      </c>
      <c r="G132">
        <v>148</v>
      </c>
      <c r="H132" t="s">
        <v>11</v>
      </c>
    </row>
    <row r="133" spans="1:8" x14ac:dyDescent="0.25">
      <c r="A133" s="195">
        <v>3990</v>
      </c>
      <c r="B133" s="195">
        <v>4</v>
      </c>
      <c r="C133" s="163">
        <v>10</v>
      </c>
      <c r="D133" s="1"/>
      <c r="E133" t="str">
        <f>VLOOKUP(A133,'[2]Raw Data'!$A$3:$D$3699,4)</f>
        <v>Montral, QC Canada</v>
      </c>
      <c r="G133">
        <v>862</v>
      </c>
      <c r="H133" t="s">
        <v>11</v>
      </c>
    </row>
    <row r="134" spans="1:8" x14ac:dyDescent="0.25">
      <c r="A134" s="10">
        <v>3997</v>
      </c>
      <c r="B134" s="195">
        <v>13</v>
      </c>
      <c r="C134" s="196">
        <v>10</v>
      </c>
      <c r="E134" s="431" t="str">
        <f>VLOOKUP(A134,'[2]Raw Data'!$A$3:$D$3699,4)</f>
        <v>San Antonio, TX USA</v>
      </c>
      <c r="G134">
        <v>1241</v>
      </c>
      <c r="H134" t="s">
        <v>11</v>
      </c>
    </row>
    <row r="135" spans="1:8" x14ac:dyDescent="0.25">
      <c r="A135" s="10">
        <v>4039</v>
      </c>
      <c r="B135" s="195">
        <v>1</v>
      </c>
      <c r="C135" s="163">
        <v>10</v>
      </c>
      <c r="E135" t="str">
        <f>VLOOKUP(A135,'[2]Raw Data'!$A$3:$D$3699,4)</f>
        <v>Hamilton, ON Canada</v>
      </c>
      <c r="G135">
        <v>1477</v>
      </c>
      <c r="H135" t="s">
        <v>11</v>
      </c>
    </row>
    <row r="136" spans="1:8" x14ac:dyDescent="0.25">
      <c r="A136" s="10">
        <v>4334</v>
      </c>
      <c r="B136" s="195">
        <v>6</v>
      </c>
      <c r="C136" s="163">
        <v>0</v>
      </c>
      <c r="E136" t="str">
        <f>VLOOKUP(A136,'[2]Raw Data'!$A$3:$D$3699,4)</f>
        <v>Calgary, AB Canada</v>
      </c>
      <c r="G136">
        <v>610</v>
      </c>
      <c r="H136" t="s">
        <v>11</v>
      </c>
    </row>
    <row r="137" spans="1:8" x14ac:dyDescent="0.25">
      <c r="A137" s="195">
        <v>4450</v>
      </c>
      <c r="B137" s="195">
        <v>9</v>
      </c>
      <c r="C137" s="163">
        <v>0</v>
      </c>
      <c r="D137" s="1"/>
      <c r="E137" t="str">
        <f>VLOOKUP(A137,'[2]Raw Data'!$A$3:$D$3699,4)</f>
        <v>Olympia, WA USA</v>
      </c>
      <c r="G137">
        <v>303</v>
      </c>
      <c r="H137" s="155" t="s">
        <v>11</v>
      </c>
    </row>
    <row r="138" spans="1:8" x14ac:dyDescent="0.25">
      <c r="A138" s="195">
        <v>4565</v>
      </c>
      <c r="B138" s="195">
        <v>9</v>
      </c>
      <c r="C138" s="163">
        <v>0</v>
      </c>
      <c r="E138" t="str">
        <f>VLOOKUP(A138,'[2]Raw Data'!$A$3:$D$3699,4)</f>
        <v>Mesa, AZ USA</v>
      </c>
      <c r="G138">
        <v>3476</v>
      </c>
      <c r="H138" t="s">
        <v>11</v>
      </c>
    </row>
    <row r="139" spans="1:8" ht="13" thickBot="1" x14ac:dyDescent="0.3">
      <c r="A139" s="195">
        <v>4814</v>
      </c>
      <c r="B139" s="200">
        <v>14</v>
      </c>
      <c r="C139" s="166">
        <v>20</v>
      </c>
      <c r="E139" t="str">
        <f>VLOOKUP(A139,'[2]Raw Data'!$A$3:$D$3699,4)</f>
        <v>London, ON Canada</v>
      </c>
      <c r="G139">
        <v>1640</v>
      </c>
      <c r="H139" t="s">
        <v>11</v>
      </c>
    </row>
    <row r="140" spans="1:8" x14ac:dyDescent="0.25">
      <c r="B140" s="162">
        <v>0</v>
      </c>
      <c r="C140" s="163">
        <v>0</v>
      </c>
    </row>
  </sheetData>
  <sortState ref="AA44:AB46">
    <sortCondition ref="AA44:AA46"/>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259"/>
  <sheetViews>
    <sheetView workbookViewId="0">
      <selection activeCell="G7" sqref="G7"/>
    </sheetView>
  </sheetViews>
  <sheetFormatPr defaultRowHeight="12.5" x14ac:dyDescent="0.25"/>
  <cols>
    <col min="5" max="5" width="19.453125" customWidth="1"/>
    <col min="11" max="11" width="13.54296875" customWidth="1"/>
    <col min="17" max="17" width="14.453125" customWidth="1"/>
    <col min="23" max="23" width="15.453125" customWidth="1"/>
  </cols>
  <sheetData>
    <row r="1" spans="1:51" ht="13.5" thickBot="1" x14ac:dyDescent="0.35">
      <c r="A1" s="3" t="s">
        <v>0</v>
      </c>
      <c r="B1" s="7" t="s">
        <v>1</v>
      </c>
      <c r="C1" s="7" t="s">
        <v>2</v>
      </c>
      <c r="D1" s="7" t="s">
        <v>3</v>
      </c>
      <c r="E1" s="8" t="s">
        <v>4</v>
      </c>
      <c r="G1" s="3" t="s">
        <v>8</v>
      </c>
      <c r="H1" s="7" t="s">
        <v>1</v>
      </c>
      <c r="I1" s="7" t="s">
        <v>2</v>
      </c>
      <c r="J1" s="7" t="s">
        <v>3</v>
      </c>
      <c r="K1" s="8" t="s">
        <v>4</v>
      </c>
      <c r="M1" s="3" t="s">
        <v>9</v>
      </c>
      <c r="N1" s="7" t="s">
        <v>1</v>
      </c>
      <c r="O1" s="7" t="s">
        <v>2</v>
      </c>
      <c r="P1" s="7" t="s">
        <v>3</v>
      </c>
      <c r="Q1" s="8" t="s">
        <v>4</v>
      </c>
      <c r="S1" s="3" t="s">
        <v>10</v>
      </c>
      <c r="T1" s="7" t="s">
        <v>1</v>
      </c>
      <c r="U1" s="7" t="s">
        <v>2</v>
      </c>
      <c r="V1" s="7" t="s">
        <v>3</v>
      </c>
      <c r="W1" s="8" t="s">
        <v>4</v>
      </c>
      <c r="X1" s="195"/>
      <c r="Y1" s="3" t="s">
        <v>12</v>
      </c>
      <c r="Z1" s="7" t="s">
        <v>1</v>
      </c>
      <c r="AA1" s="7" t="s">
        <v>2</v>
      </c>
      <c r="AB1" s="7" t="s">
        <v>3</v>
      </c>
      <c r="AC1" s="8" t="s">
        <v>4</v>
      </c>
      <c r="AD1" s="2" t="s">
        <v>20</v>
      </c>
      <c r="AF1" s="116" t="s">
        <v>306</v>
      </c>
      <c r="AH1" s="151"/>
      <c r="AI1" s="151" t="s">
        <v>305</v>
      </c>
      <c r="AJ1" s="151"/>
      <c r="AK1" s="98"/>
      <c r="AL1" s="151"/>
      <c r="AM1" s="98"/>
      <c r="AN1" s="151"/>
      <c r="AO1" s="98"/>
      <c r="AP1" s="151"/>
      <c r="AQ1" s="2"/>
      <c r="AS1" s="361"/>
    </row>
    <row r="2" spans="1:51" x14ac:dyDescent="0.25">
      <c r="A2" s="126">
        <v>1</v>
      </c>
      <c r="B2" s="158">
        <v>2826</v>
      </c>
      <c r="C2" s="255">
        <v>67</v>
      </c>
      <c r="D2" s="160">
        <v>4143</v>
      </c>
      <c r="E2" s="223" t="s">
        <v>6</v>
      </c>
      <c r="F2" s="1"/>
      <c r="G2" s="126">
        <v>1</v>
      </c>
      <c r="H2" s="158">
        <v>341</v>
      </c>
      <c r="I2" s="159">
        <v>254</v>
      </c>
      <c r="J2" s="160">
        <v>78</v>
      </c>
      <c r="K2" s="223" t="s">
        <v>6</v>
      </c>
      <c r="L2" s="1"/>
      <c r="M2" s="126">
        <v>1</v>
      </c>
      <c r="N2" s="393">
        <v>33</v>
      </c>
      <c r="O2" s="159">
        <v>148</v>
      </c>
      <c r="P2" s="225">
        <v>3322</v>
      </c>
      <c r="Q2" s="223" t="s">
        <v>7</v>
      </c>
      <c r="R2" s="1"/>
      <c r="S2" s="126">
        <v>1</v>
      </c>
      <c r="T2" s="393">
        <v>548</v>
      </c>
      <c r="U2" s="159">
        <v>118</v>
      </c>
      <c r="V2" s="160">
        <v>2194</v>
      </c>
      <c r="W2" s="223" t="s">
        <v>11</v>
      </c>
      <c r="X2" s="98"/>
      <c r="Y2" s="126" t="s">
        <v>13</v>
      </c>
      <c r="Z2" s="158">
        <v>2056</v>
      </c>
      <c r="AA2" s="159">
        <v>1114</v>
      </c>
      <c r="AB2" s="160">
        <v>4334</v>
      </c>
      <c r="AC2" s="223" t="s">
        <v>63</v>
      </c>
      <c r="AF2" s="98"/>
      <c r="AG2" s="2"/>
      <c r="AH2" s="98"/>
      <c r="AI2" s="2"/>
      <c r="AJ2" s="98"/>
      <c r="AK2" s="2"/>
      <c r="AL2" s="151"/>
      <c r="AM2" s="2"/>
      <c r="AN2" s="151"/>
      <c r="AO2" s="2"/>
      <c r="AP2" s="151"/>
      <c r="AQ2" s="2"/>
      <c r="AR2" s="2"/>
      <c r="AS2" s="2"/>
      <c r="AT2" s="2"/>
      <c r="AU2" s="97"/>
      <c r="AV2" s="97"/>
      <c r="AW2" s="97"/>
      <c r="AX2" s="97"/>
      <c r="AY2" s="97"/>
    </row>
    <row r="3" spans="1:51" x14ac:dyDescent="0.25">
      <c r="A3" s="126">
        <v>2</v>
      </c>
      <c r="B3" s="162">
        <v>2056</v>
      </c>
      <c r="C3" s="98">
        <v>1114</v>
      </c>
      <c r="D3" s="98">
        <v>4334</v>
      </c>
      <c r="E3" s="214" t="s">
        <v>11</v>
      </c>
      <c r="F3" s="1"/>
      <c r="G3" s="126">
        <v>2</v>
      </c>
      <c r="H3" s="162">
        <v>233</v>
      </c>
      <c r="I3" s="98">
        <v>987</v>
      </c>
      <c r="J3" s="98">
        <v>207</v>
      </c>
      <c r="K3" s="214" t="s">
        <v>11</v>
      </c>
      <c r="L3" s="1"/>
      <c r="M3" s="126">
        <v>2</v>
      </c>
      <c r="N3" s="162">
        <v>492</v>
      </c>
      <c r="O3" s="98">
        <v>358</v>
      </c>
      <c r="P3" s="98">
        <v>2016</v>
      </c>
      <c r="Q3" s="214" t="s">
        <v>7</v>
      </c>
      <c r="R3" s="1"/>
      <c r="S3" s="126">
        <v>2</v>
      </c>
      <c r="T3" s="162">
        <v>1717</v>
      </c>
      <c r="U3" s="220">
        <v>469</v>
      </c>
      <c r="V3" s="98">
        <v>2471</v>
      </c>
      <c r="W3" s="214" t="s">
        <v>5</v>
      </c>
      <c r="X3" s="98"/>
      <c r="Y3" s="126" t="s">
        <v>14</v>
      </c>
      <c r="Z3" s="162">
        <v>233</v>
      </c>
      <c r="AA3" s="98">
        <v>987</v>
      </c>
      <c r="AB3" s="98">
        <v>207</v>
      </c>
      <c r="AC3" s="214" t="s">
        <v>62</v>
      </c>
      <c r="AF3" s="151"/>
      <c r="AG3" s="2"/>
      <c r="AH3" s="151"/>
      <c r="AI3" s="2"/>
      <c r="AJ3" s="98"/>
      <c r="AK3" s="2"/>
      <c r="AL3" s="98"/>
      <c r="AM3" s="2"/>
      <c r="AN3" s="98"/>
      <c r="AO3" s="2"/>
      <c r="AP3" s="98"/>
      <c r="AQ3" s="2"/>
      <c r="AR3" s="2"/>
      <c r="AS3" s="2"/>
      <c r="AT3" s="2"/>
      <c r="AU3" s="97"/>
      <c r="AV3" s="97"/>
      <c r="AW3" s="97"/>
      <c r="AX3" s="97"/>
      <c r="AY3" s="97"/>
    </row>
    <row r="4" spans="1:51" x14ac:dyDescent="0.25">
      <c r="A4" s="126">
        <v>3</v>
      </c>
      <c r="B4" s="164">
        <v>2648</v>
      </c>
      <c r="C4" s="151">
        <v>973</v>
      </c>
      <c r="D4" s="98">
        <v>2557</v>
      </c>
      <c r="E4" s="214" t="s">
        <v>7</v>
      </c>
      <c r="F4" s="1"/>
      <c r="G4" s="126">
        <v>3</v>
      </c>
      <c r="H4" s="164">
        <v>1986</v>
      </c>
      <c r="I4" s="151">
        <v>1678</v>
      </c>
      <c r="J4" s="220">
        <v>85</v>
      </c>
      <c r="K4" s="214" t="s">
        <v>7</v>
      </c>
      <c r="L4" s="1"/>
      <c r="M4" s="126">
        <v>3</v>
      </c>
      <c r="N4" s="164">
        <v>3173</v>
      </c>
      <c r="O4" s="151">
        <v>1671</v>
      </c>
      <c r="P4" s="98">
        <v>868</v>
      </c>
      <c r="Q4" s="214" t="s">
        <v>5</v>
      </c>
      <c r="R4" s="1"/>
      <c r="S4" s="126">
        <v>3</v>
      </c>
      <c r="T4" s="392">
        <v>68</v>
      </c>
      <c r="U4" s="151">
        <v>330</v>
      </c>
      <c r="V4" s="98">
        <v>639</v>
      </c>
      <c r="W4" s="214" t="s">
        <v>6</v>
      </c>
      <c r="X4" s="98"/>
      <c r="Y4" s="126" t="s">
        <v>15</v>
      </c>
      <c r="Z4" s="162">
        <v>180</v>
      </c>
      <c r="AA4" s="98">
        <v>25</v>
      </c>
      <c r="AB4" s="98">
        <v>16</v>
      </c>
      <c r="AC4" s="214" t="s">
        <v>61</v>
      </c>
      <c r="AF4" s="98"/>
      <c r="AG4" s="2"/>
      <c r="AH4" s="98"/>
      <c r="AI4" s="2"/>
      <c r="AJ4" s="151"/>
      <c r="AK4" s="2"/>
      <c r="AL4" s="151"/>
      <c r="AM4" s="2"/>
      <c r="AN4" s="98"/>
      <c r="AO4" s="2"/>
      <c r="AP4" s="98"/>
      <c r="AQ4" s="2"/>
      <c r="AR4" s="2"/>
      <c r="AS4" s="2"/>
      <c r="AT4" s="2"/>
      <c r="AU4" s="97"/>
      <c r="AV4" s="97"/>
      <c r="AW4" s="97"/>
      <c r="AX4" s="97"/>
      <c r="AY4" s="97"/>
    </row>
    <row r="5" spans="1:51" ht="13" thickBot="1" x14ac:dyDescent="0.3">
      <c r="A5" s="126">
        <v>4</v>
      </c>
      <c r="B5" s="162">
        <v>781</v>
      </c>
      <c r="C5" s="98">
        <v>2949</v>
      </c>
      <c r="D5" s="98">
        <v>190</v>
      </c>
      <c r="E5" s="214" t="s">
        <v>7</v>
      </c>
      <c r="F5" s="1"/>
      <c r="G5" s="126">
        <v>4</v>
      </c>
      <c r="H5" s="162">
        <v>1507</v>
      </c>
      <c r="I5" s="220">
        <v>3098</v>
      </c>
      <c r="J5" s="220">
        <v>51</v>
      </c>
      <c r="K5" s="214" t="s">
        <v>7</v>
      </c>
      <c r="L5" s="1"/>
      <c r="M5" s="126">
        <v>4</v>
      </c>
      <c r="N5" s="162">
        <v>180</v>
      </c>
      <c r="O5" s="98">
        <v>25</v>
      </c>
      <c r="P5" s="98">
        <v>16</v>
      </c>
      <c r="Q5" s="214" t="s">
        <v>11</v>
      </c>
      <c r="R5" s="1"/>
      <c r="S5" s="126">
        <v>4</v>
      </c>
      <c r="T5" s="162">
        <v>11</v>
      </c>
      <c r="U5" s="220">
        <v>1023</v>
      </c>
      <c r="V5" s="98">
        <v>2200</v>
      </c>
      <c r="W5" s="214" t="s">
        <v>7</v>
      </c>
      <c r="X5" s="98"/>
      <c r="Y5" s="129" t="s">
        <v>16</v>
      </c>
      <c r="Z5" s="165">
        <v>548</v>
      </c>
      <c r="AA5" s="215">
        <v>118</v>
      </c>
      <c r="AB5" s="157">
        <v>2194</v>
      </c>
      <c r="AC5" s="217" t="s">
        <v>63</v>
      </c>
      <c r="AF5" s="98"/>
      <c r="AG5" s="2"/>
      <c r="AH5" s="98"/>
      <c r="AI5" s="2"/>
      <c r="AJ5" s="98"/>
      <c r="AK5" s="2"/>
      <c r="AL5" s="98"/>
      <c r="AM5" s="2"/>
      <c r="AN5" s="151"/>
      <c r="AO5" s="2"/>
      <c r="AP5" s="151"/>
      <c r="AQ5" s="2"/>
      <c r="AR5" s="2"/>
      <c r="AS5" s="2"/>
      <c r="AT5" s="2"/>
      <c r="AU5" s="97"/>
      <c r="AV5" s="97"/>
      <c r="AW5" s="97"/>
      <c r="AX5" s="97"/>
      <c r="AY5" s="97"/>
    </row>
    <row r="6" spans="1:51" x14ac:dyDescent="0.25">
      <c r="A6" s="126">
        <v>5</v>
      </c>
      <c r="B6" s="162">
        <v>3481</v>
      </c>
      <c r="C6" s="151">
        <v>359</v>
      </c>
      <c r="D6" s="98">
        <v>234</v>
      </c>
      <c r="E6" s="214" t="s">
        <v>5</v>
      </c>
      <c r="F6" s="1"/>
      <c r="G6" s="126">
        <v>5</v>
      </c>
      <c r="H6" s="256">
        <v>244</v>
      </c>
      <c r="I6" s="151">
        <v>624</v>
      </c>
      <c r="J6" s="98">
        <v>1885</v>
      </c>
      <c r="K6" s="214" t="s">
        <v>5</v>
      </c>
      <c r="L6" s="1"/>
      <c r="M6" s="126">
        <v>5</v>
      </c>
      <c r="N6" s="256">
        <v>1718</v>
      </c>
      <c r="O6" s="221">
        <v>1918</v>
      </c>
      <c r="P6" s="220">
        <v>2337</v>
      </c>
      <c r="Q6" s="214" t="s">
        <v>7</v>
      </c>
      <c r="R6" s="1"/>
      <c r="S6" s="126">
        <v>5</v>
      </c>
      <c r="T6" s="162">
        <v>1519</v>
      </c>
      <c r="U6" s="151">
        <v>1983</v>
      </c>
      <c r="V6" s="98">
        <v>181</v>
      </c>
      <c r="W6" s="214" t="s">
        <v>5</v>
      </c>
      <c r="X6" s="98"/>
      <c r="Y6" s="1"/>
      <c r="Z6" s="1"/>
      <c r="AA6" s="1"/>
      <c r="AB6" s="1"/>
      <c r="AC6" s="1"/>
      <c r="AF6" s="98"/>
      <c r="AG6" s="2"/>
      <c r="AH6" s="98"/>
      <c r="AI6" s="2"/>
      <c r="AJ6" s="98"/>
      <c r="AK6" s="2"/>
      <c r="AL6" s="98"/>
      <c r="AM6" s="2"/>
      <c r="AN6" s="98"/>
      <c r="AO6" s="2"/>
      <c r="AP6" s="151"/>
      <c r="AQ6" s="2"/>
      <c r="AR6" s="2"/>
      <c r="AS6" s="2"/>
      <c r="AT6" s="2"/>
      <c r="AU6" s="97"/>
      <c r="AV6" s="97"/>
      <c r="AW6" s="97"/>
      <c r="AX6" s="97"/>
      <c r="AY6" s="97"/>
    </row>
    <row r="7" spans="1:51" x14ac:dyDescent="0.25">
      <c r="A7" s="126">
        <v>6</v>
      </c>
      <c r="B7" s="162">
        <v>2590</v>
      </c>
      <c r="C7" s="98">
        <v>1218</v>
      </c>
      <c r="D7" s="220">
        <v>2851</v>
      </c>
      <c r="E7" s="214" t="s">
        <v>5</v>
      </c>
      <c r="F7" s="1"/>
      <c r="G7" s="126">
        <v>6</v>
      </c>
      <c r="H7" s="162">
        <v>3528</v>
      </c>
      <c r="I7" s="98">
        <v>1477</v>
      </c>
      <c r="J7" s="98">
        <v>1741</v>
      </c>
      <c r="K7" s="214" t="s">
        <v>5</v>
      </c>
      <c r="L7" s="1"/>
      <c r="M7" s="126">
        <v>6</v>
      </c>
      <c r="N7" s="162">
        <v>231</v>
      </c>
      <c r="O7" s="98">
        <v>744</v>
      </c>
      <c r="P7" s="98">
        <v>1714</v>
      </c>
      <c r="Q7" s="214" t="s">
        <v>6</v>
      </c>
      <c r="R7" s="1"/>
      <c r="S7" s="126">
        <v>6</v>
      </c>
      <c r="T7" s="162">
        <v>365</v>
      </c>
      <c r="U7" s="98">
        <v>111</v>
      </c>
      <c r="V7" s="98">
        <v>1540</v>
      </c>
      <c r="W7" s="214" t="s">
        <v>7</v>
      </c>
      <c r="X7" s="98"/>
      <c r="Y7" s="218"/>
      <c r="Z7" s="219"/>
      <c r="AA7" s="219"/>
      <c r="AB7" s="219"/>
      <c r="AC7" s="219"/>
      <c r="AD7" s="219"/>
      <c r="AE7" s="219"/>
      <c r="AF7" s="98"/>
      <c r="AG7" s="2"/>
      <c r="AH7" s="98"/>
      <c r="AI7" s="2"/>
      <c r="AJ7" s="98"/>
      <c r="AK7" s="2"/>
      <c r="AL7" s="151"/>
      <c r="AM7" s="2"/>
      <c r="AN7" s="98"/>
      <c r="AO7" s="2"/>
      <c r="AP7" s="151"/>
      <c r="AQ7" s="2"/>
      <c r="AR7" s="2"/>
      <c r="AS7" s="2"/>
      <c r="AT7" s="2"/>
      <c r="AU7" s="97"/>
      <c r="AV7" s="97"/>
      <c r="AW7" s="97"/>
      <c r="AX7" s="97"/>
      <c r="AY7" s="97"/>
    </row>
    <row r="8" spans="1:51" x14ac:dyDescent="0.25">
      <c r="A8" s="126">
        <v>7</v>
      </c>
      <c r="B8" s="162">
        <v>195</v>
      </c>
      <c r="C8" s="98">
        <v>2046</v>
      </c>
      <c r="D8" s="98">
        <v>2415</v>
      </c>
      <c r="E8" s="214" t="s">
        <v>7</v>
      </c>
      <c r="F8" s="1"/>
      <c r="G8" s="126">
        <v>7</v>
      </c>
      <c r="H8" s="162">
        <v>58</v>
      </c>
      <c r="I8" s="220">
        <v>2474</v>
      </c>
      <c r="J8" s="98">
        <v>525</v>
      </c>
      <c r="K8" s="214" t="s">
        <v>7</v>
      </c>
      <c r="L8" s="1"/>
      <c r="M8" s="126">
        <v>7</v>
      </c>
      <c r="N8" s="162">
        <v>48</v>
      </c>
      <c r="O8" s="98">
        <v>1323</v>
      </c>
      <c r="P8" s="98">
        <v>1732</v>
      </c>
      <c r="Q8" s="163" t="s">
        <v>7</v>
      </c>
      <c r="R8" s="1"/>
      <c r="S8" s="126">
        <v>7</v>
      </c>
      <c r="T8" s="162">
        <v>2122</v>
      </c>
      <c r="U8" s="98">
        <v>610</v>
      </c>
      <c r="V8" s="98">
        <v>488</v>
      </c>
      <c r="W8" s="214" t="s">
        <v>7</v>
      </c>
      <c r="X8" s="98"/>
      <c r="Y8" s="218"/>
      <c r="Z8" s="219"/>
      <c r="AA8" s="219"/>
      <c r="AB8" s="219"/>
      <c r="AC8" s="219"/>
      <c r="AD8" s="219"/>
      <c r="AE8" s="219"/>
      <c r="AF8" s="98"/>
      <c r="AG8" s="2"/>
      <c r="AH8" s="151"/>
      <c r="AI8" s="2"/>
      <c r="AJ8" s="151"/>
      <c r="AK8" s="2"/>
      <c r="AL8" s="98"/>
      <c r="AM8" s="2"/>
      <c r="AN8" s="2"/>
      <c r="AO8" s="2"/>
      <c r="AP8" s="98"/>
      <c r="AQ8" s="2"/>
      <c r="AR8" s="2"/>
      <c r="AS8" s="2"/>
      <c r="AT8" s="2"/>
      <c r="AU8" s="97"/>
      <c r="AV8" s="97"/>
      <c r="AW8" s="97"/>
      <c r="AX8" s="97"/>
      <c r="AY8" s="97"/>
    </row>
    <row r="9" spans="1:51" ht="13" thickBot="1" x14ac:dyDescent="0.3">
      <c r="A9" s="129">
        <v>8</v>
      </c>
      <c r="B9" s="257">
        <v>245</v>
      </c>
      <c r="C9" s="157">
        <v>1676</v>
      </c>
      <c r="D9" s="157">
        <v>1592</v>
      </c>
      <c r="E9" s="166" t="s">
        <v>7</v>
      </c>
      <c r="F9" s="98"/>
      <c r="G9" s="129">
        <v>8</v>
      </c>
      <c r="H9" s="257">
        <v>27</v>
      </c>
      <c r="I9" s="157">
        <v>971</v>
      </c>
      <c r="J9" s="222">
        <v>503</v>
      </c>
      <c r="K9" s="166" t="s">
        <v>7</v>
      </c>
      <c r="L9" s="98"/>
      <c r="M9" s="129">
        <v>8</v>
      </c>
      <c r="N9" s="257">
        <v>573</v>
      </c>
      <c r="O9" s="222">
        <v>2054</v>
      </c>
      <c r="P9" s="157">
        <v>2169</v>
      </c>
      <c r="Q9" s="217" t="s">
        <v>5</v>
      </c>
      <c r="R9" s="98"/>
      <c r="S9" s="129">
        <v>8</v>
      </c>
      <c r="T9" s="165">
        <v>1662</v>
      </c>
      <c r="U9" s="222">
        <v>2834</v>
      </c>
      <c r="V9" s="222">
        <v>3357</v>
      </c>
      <c r="W9" s="217" t="s">
        <v>7</v>
      </c>
      <c r="X9" s="98"/>
      <c r="Y9" s="218"/>
      <c r="Z9" s="219"/>
      <c r="AA9" s="219"/>
      <c r="AB9" s="219"/>
      <c r="AC9" s="219"/>
      <c r="AD9" s="219"/>
      <c r="AE9" s="219"/>
      <c r="AF9" s="151"/>
      <c r="AG9" s="2"/>
      <c r="AH9" s="98"/>
      <c r="AI9" s="2"/>
      <c r="AJ9" s="151"/>
      <c r="AK9" s="2"/>
      <c r="AL9" s="151"/>
      <c r="AM9" s="2"/>
      <c r="AN9" s="2"/>
      <c r="AO9" s="2"/>
      <c r="AP9" s="98"/>
      <c r="AQ9" s="2"/>
      <c r="AR9" s="2"/>
      <c r="AS9" s="2"/>
      <c r="AT9" s="2"/>
      <c r="AU9" s="97"/>
      <c r="AV9" s="97"/>
      <c r="AW9" s="97"/>
      <c r="AX9" s="97"/>
      <c r="AY9" s="97"/>
    </row>
    <row r="10" spans="1:51" x14ac:dyDescent="0.25">
      <c r="B10" s="9"/>
      <c r="C10" s="9"/>
      <c r="D10" s="9"/>
      <c r="E10" s="10"/>
      <c r="W10" s="226"/>
      <c r="X10" s="226"/>
      <c r="Y10" s="218"/>
      <c r="Z10" s="219"/>
      <c r="AA10" s="219"/>
      <c r="AB10" s="219"/>
      <c r="AC10" s="219"/>
      <c r="AD10" s="219"/>
      <c r="AE10" s="219"/>
      <c r="AF10" s="98"/>
      <c r="AG10" s="2"/>
      <c r="AH10" s="98"/>
      <c r="AI10" s="2"/>
      <c r="AJ10" s="98"/>
      <c r="AK10" s="2"/>
      <c r="AL10" s="98"/>
      <c r="AM10" s="2"/>
      <c r="AN10" s="2"/>
      <c r="AO10" s="2"/>
      <c r="AP10" s="2"/>
      <c r="AQ10" s="2"/>
      <c r="AR10" s="2"/>
      <c r="AS10" s="2"/>
      <c r="AT10" s="2"/>
      <c r="AU10" s="97"/>
      <c r="AV10" s="97"/>
      <c r="AW10" s="97"/>
      <c r="AX10" s="97"/>
      <c r="AY10" s="97"/>
    </row>
    <row r="11" spans="1:51" ht="18" x14ac:dyDescent="0.4">
      <c r="A11" s="254" t="s">
        <v>107</v>
      </c>
      <c r="G11" s="254" t="s">
        <v>35</v>
      </c>
      <c r="M11" s="254" t="s">
        <v>108</v>
      </c>
      <c r="S11" s="254" t="s">
        <v>109</v>
      </c>
      <c r="X11" s="226"/>
      <c r="Y11" s="218"/>
      <c r="Z11" s="219"/>
      <c r="AA11" s="219"/>
      <c r="AB11" s="219"/>
      <c r="AC11" s="219"/>
      <c r="AD11" s="219"/>
      <c r="AE11" s="219"/>
      <c r="AF11" s="98"/>
      <c r="AG11" s="2"/>
      <c r="AH11" s="98"/>
      <c r="AI11" s="2"/>
      <c r="AJ11" s="98"/>
      <c r="AK11" s="2"/>
      <c r="AL11" s="151"/>
      <c r="AM11" s="2"/>
      <c r="AN11" s="2"/>
      <c r="AO11" s="2"/>
      <c r="AP11" s="2"/>
      <c r="AQ11" s="2"/>
      <c r="AR11" s="2"/>
      <c r="AS11" s="2"/>
      <c r="AT11" s="2"/>
      <c r="AU11" s="97"/>
      <c r="AV11" s="97"/>
      <c r="AW11" s="97"/>
      <c r="AX11" s="97"/>
      <c r="AY11" s="97"/>
    </row>
    <row r="12" spans="1:51" ht="18" x14ac:dyDescent="0.4">
      <c r="A12" s="254" t="s">
        <v>105</v>
      </c>
      <c r="G12" s="254" t="s">
        <v>105</v>
      </c>
      <c r="M12" s="254" t="s">
        <v>105</v>
      </c>
      <c r="S12" s="254" t="s">
        <v>105</v>
      </c>
      <c r="X12" s="226"/>
      <c r="Y12" s="218"/>
      <c r="Z12" s="219"/>
      <c r="AA12" s="219"/>
      <c r="AB12" s="219"/>
      <c r="AC12" s="219"/>
      <c r="AD12" s="219"/>
      <c r="AE12" s="219"/>
      <c r="AF12" s="98"/>
      <c r="AG12" s="2"/>
      <c r="AH12" s="98"/>
      <c r="AI12" s="2"/>
      <c r="AJ12" s="98"/>
      <c r="AK12" s="2"/>
      <c r="AL12" s="98"/>
      <c r="AM12" s="98"/>
      <c r="AN12" s="151"/>
      <c r="AO12" s="98"/>
      <c r="AP12" s="2"/>
      <c r="AQ12" s="2"/>
      <c r="AR12" s="2"/>
      <c r="AS12" s="2"/>
      <c r="AT12" s="2"/>
      <c r="AU12" s="97"/>
      <c r="AV12" s="97"/>
      <c r="AW12" s="97"/>
      <c r="AX12" s="97"/>
      <c r="AY12" s="97"/>
    </row>
    <row r="13" spans="1:51" ht="13" x14ac:dyDescent="0.3">
      <c r="B13" s="10"/>
      <c r="C13" s="108" t="s">
        <v>78</v>
      </c>
      <c r="D13" s="108" t="s">
        <v>106</v>
      </c>
      <c r="H13" s="10"/>
      <c r="I13" s="108" t="s">
        <v>78</v>
      </c>
      <c r="J13" s="108" t="s">
        <v>106</v>
      </c>
      <c r="N13" s="10"/>
      <c r="O13" s="108" t="s">
        <v>78</v>
      </c>
      <c r="P13" s="108" t="s">
        <v>106</v>
      </c>
      <c r="T13" s="10"/>
      <c r="U13" s="108" t="s">
        <v>78</v>
      </c>
      <c r="V13" s="108" t="s">
        <v>106</v>
      </c>
      <c r="X13" s="226"/>
      <c r="Y13" s="218"/>
      <c r="Z13" s="331"/>
      <c r="AA13" s="364"/>
      <c r="AB13" s="364"/>
      <c r="AC13" s="364"/>
      <c r="AD13" s="364"/>
      <c r="AE13" s="364"/>
      <c r="AF13" s="98"/>
      <c r="AG13" s="2"/>
      <c r="AH13" s="98"/>
      <c r="AI13" s="2"/>
      <c r="AJ13" s="151"/>
      <c r="AK13" s="2"/>
      <c r="AL13" s="98"/>
      <c r="AM13" s="98"/>
      <c r="AN13" s="151"/>
      <c r="AO13" s="98"/>
      <c r="AP13" s="2"/>
      <c r="AQ13" s="2"/>
      <c r="AR13" s="2"/>
      <c r="AS13" s="2"/>
      <c r="AT13" s="2"/>
      <c r="AU13" s="97"/>
      <c r="AV13" s="97"/>
      <c r="AW13" s="97"/>
      <c r="AX13" s="97"/>
      <c r="AY13" s="97"/>
    </row>
    <row r="14" spans="1:51" ht="13.5" thickBot="1" x14ac:dyDescent="0.35">
      <c r="A14" s="108" t="s">
        <v>79</v>
      </c>
      <c r="B14" s="108" t="s">
        <v>80</v>
      </c>
      <c r="C14" s="108" t="s">
        <v>71</v>
      </c>
      <c r="D14" s="108" t="s">
        <v>71</v>
      </c>
      <c r="G14" s="108" t="s">
        <v>79</v>
      </c>
      <c r="H14" s="108" t="s">
        <v>80</v>
      </c>
      <c r="I14" s="108" t="s">
        <v>71</v>
      </c>
      <c r="J14" s="108" t="s">
        <v>71</v>
      </c>
      <c r="M14" s="108" t="s">
        <v>79</v>
      </c>
      <c r="N14" s="108" t="s">
        <v>80</v>
      </c>
      <c r="O14" s="108" t="s">
        <v>71</v>
      </c>
      <c r="P14" s="108" t="s">
        <v>71</v>
      </c>
      <c r="S14" s="108" t="s">
        <v>79</v>
      </c>
      <c r="T14" s="108" t="s">
        <v>80</v>
      </c>
      <c r="U14" s="108" t="s">
        <v>71</v>
      </c>
      <c r="V14" s="108" t="s">
        <v>71</v>
      </c>
      <c r="X14" s="227"/>
      <c r="Y14" s="1"/>
      <c r="Z14" s="2"/>
      <c r="AA14" s="2"/>
      <c r="AB14" s="2"/>
      <c r="AC14" s="2"/>
      <c r="AD14" s="2"/>
      <c r="AE14" s="2"/>
      <c r="AF14" s="98"/>
      <c r="AG14" s="2"/>
      <c r="AH14" s="98"/>
      <c r="AI14" s="2"/>
      <c r="AJ14" s="98"/>
      <c r="AK14" s="2"/>
      <c r="AL14" s="2"/>
      <c r="AM14" s="151"/>
      <c r="AN14" s="151"/>
      <c r="AO14" s="98"/>
      <c r="AP14" s="2"/>
      <c r="AQ14" s="2"/>
      <c r="AR14" s="2"/>
      <c r="AS14" s="2"/>
      <c r="AT14" s="2"/>
      <c r="AU14" s="97"/>
      <c r="AV14" s="97"/>
      <c r="AW14" s="97"/>
      <c r="AX14" s="97"/>
      <c r="AY14" s="97"/>
    </row>
    <row r="15" spans="1:51" x14ac:dyDescent="0.25">
      <c r="A15" s="192">
        <f t="shared" ref="A15:A22" si="0">B2</f>
        <v>2826</v>
      </c>
      <c r="B15" s="191" t="s">
        <v>81</v>
      </c>
      <c r="C15" s="192">
        <v>16</v>
      </c>
      <c r="D15" s="193">
        <f>IF(E15="Winner",30,IF(E15="Finalist",20,IF(E15="Semi Finalist",10,)))</f>
        <v>20</v>
      </c>
      <c r="E15" s="155" t="str">
        <f>E2</f>
        <v>Finalist</v>
      </c>
      <c r="G15" s="192">
        <f t="shared" ref="G15:G22" si="1">H2</f>
        <v>341</v>
      </c>
      <c r="H15" s="191" t="s">
        <v>81</v>
      </c>
      <c r="I15" s="192">
        <v>16</v>
      </c>
      <c r="J15" s="193">
        <f>IF(K15="Winner",30,IF(K15="Finalist",20,IF(K15="Semi Finalist",10,)))</f>
        <v>20</v>
      </c>
      <c r="K15" s="155" t="str">
        <f>K2</f>
        <v>Finalist</v>
      </c>
      <c r="M15" s="192">
        <f t="shared" ref="M15:M22" si="2">N2</f>
        <v>33</v>
      </c>
      <c r="N15" s="191" t="s">
        <v>81</v>
      </c>
      <c r="O15" s="192">
        <v>16</v>
      </c>
      <c r="P15" s="193">
        <f>IF(Q15="Winner",30,IF(Q15="Finalist",20,IF(Q15="Semi Finalist",10,)))</f>
        <v>0</v>
      </c>
      <c r="Q15" s="155" t="str">
        <f>Q2</f>
        <v>Quarter Finalist</v>
      </c>
      <c r="S15" s="192">
        <f t="shared" ref="S15:S22" si="3">T2</f>
        <v>548</v>
      </c>
      <c r="T15" s="191" t="s">
        <v>81</v>
      </c>
      <c r="U15" s="192">
        <v>16</v>
      </c>
      <c r="V15" s="193">
        <f>IF(W15="Winner",30,IF(W15="Finalist",20,IF(W15="Semi Finalist",10,)))</f>
        <v>30</v>
      </c>
      <c r="W15" s="155" t="str">
        <f>W2</f>
        <v>Winner</v>
      </c>
      <c r="Y15" s="360"/>
      <c r="Z15" s="154"/>
      <c r="AA15" s="2"/>
      <c r="AB15" s="154"/>
      <c r="AC15" s="2"/>
      <c r="AD15" s="154"/>
      <c r="AE15" s="2"/>
      <c r="AF15" s="98"/>
      <c r="AG15" s="2"/>
      <c r="AH15" s="98"/>
      <c r="AI15" s="2"/>
      <c r="AJ15" s="98"/>
      <c r="AK15" s="2"/>
      <c r="AL15" s="2"/>
      <c r="AM15" s="98"/>
      <c r="AN15" s="151"/>
      <c r="AO15" s="98"/>
      <c r="AP15" s="2"/>
      <c r="AQ15" s="2"/>
      <c r="AR15" s="2"/>
      <c r="AS15" s="2"/>
      <c r="AT15" s="2"/>
      <c r="AU15" s="97"/>
      <c r="AV15" s="97"/>
      <c r="AW15" s="97"/>
      <c r="AX15" s="97"/>
      <c r="AY15" s="97"/>
    </row>
    <row r="16" spans="1:51" x14ac:dyDescent="0.25">
      <c r="A16" s="195">
        <f t="shared" si="0"/>
        <v>2056</v>
      </c>
      <c r="B16" s="194" t="s">
        <v>82</v>
      </c>
      <c r="C16" s="195">
        <v>15</v>
      </c>
      <c r="D16" s="196">
        <f t="shared" ref="D16:D38" si="4">IF(E16="Winner",30,IF(E16="Finalist",20,IF(E16="Semi Finalist",10,)))</f>
        <v>30</v>
      </c>
      <c r="E16" s="155" t="str">
        <f t="shared" ref="E16:E22" si="5">E3</f>
        <v>Winner</v>
      </c>
      <c r="G16" s="195">
        <f t="shared" si="1"/>
        <v>233</v>
      </c>
      <c r="H16" s="194" t="s">
        <v>82</v>
      </c>
      <c r="I16" s="195">
        <v>15</v>
      </c>
      <c r="J16" s="196">
        <f t="shared" ref="J16:J38" si="6">IF(K16="Winner",30,IF(K16="Finalist",20,IF(K16="Semi Finalist",10,)))</f>
        <v>30</v>
      </c>
      <c r="K16" s="155" t="str">
        <f t="shared" ref="K16:K22" si="7">K3</f>
        <v>Winner</v>
      </c>
      <c r="M16" s="195">
        <f t="shared" si="2"/>
        <v>492</v>
      </c>
      <c r="N16" s="194" t="s">
        <v>82</v>
      </c>
      <c r="O16" s="195">
        <v>15</v>
      </c>
      <c r="P16" s="196">
        <f t="shared" ref="P16:P38" si="8">IF(Q16="Winner",30,IF(Q16="Finalist",20,IF(Q16="Semi Finalist",10,)))</f>
        <v>0</v>
      </c>
      <c r="Q16" s="155" t="str">
        <f t="shared" ref="Q16:Q22" si="9">Q3</f>
        <v>Quarter Finalist</v>
      </c>
      <c r="S16" s="195">
        <f t="shared" si="3"/>
        <v>1717</v>
      </c>
      <c r="T16" s="194" t="s">
        <v>82</v>
      </c>
      <c r="U16" s="195">
        <v>15</v>
      </c>
      <c r="V16" s="196">
        <f t="shared" ref="V16:V38" si="10">IF(W16="Winner",30,IF(W16="Finalist",20,IF(W16="Semi Finalist",10,)))</f>
        <v>10</v>
      </c>
      <c r="W16" s="155" t="str">
        <f t="shared" ref="W16:W22" si="11">W3</f>
        <v>Semi Finalist</v>
      </c>
      <c r="Y16" s="362"/>
      <c r="Z16" s="365"/>
      <c r="AA16" s="2"/>
      <c r="AB16" s="365"/>
      <c r="AC16" s="2"/>
      <c r="AD16" s="365"/>
      <c r="AE16" s="2"/>
      <c r="AF16" s="98"/>
      <c r="AG16" s="2"/>
      <c r="AH16" s="151"/>
      <c r="AI16" s="2"/>
      <c r="AJ16" s="98"/>
      <c r="AK16" s="2"/>
      <c r="AL16" s="2"/>
      <c r="AM16" s="2"/>
      <c r="AN16" s="2"/>
      <c r="AO16" s="2"/>
      <c r="AP16" s="2"/>
      <c r="AQ16" s="2"/>
      <c r="AR16" s="2"/>
      <c r="AS16" s="2"/>
      <c r="AT16" s="2"/>
      <c r="AU16" s="97"/>
      <c r="AV16" s="97"/>
      <c r="AW16" s="97"/>
      <c r="AX16" s="97"/>
      <c r="AY16" s="97"/>
    </row>
    <row r="17" spans="1:51" x14ac:dyDescent="0.25">
      <c r="A17" s="195">
        <f t="shared" si="0"/>
        <v>2648</v>
      </c>
      <c r="B17" s="194" t="s">
        <v>83</v>
      </c>
      <c r="C17" s="195">
        <v>14</v>
      </c>
      <c r="D17" s="196">
        <f t="shared" si="4"/>
        <v>0</v>
      </c>
      <c r="E17" s="155" t="str">
        <f t="shared" si="5"/>
        <v>Quarter Finalist</v>
      </c>
      <c r="G17" s="195">
        <f t="shared" si="1"/>
        <v>1986</v>
      </c>
      <c r="H17" s="194" t="s">
        <v>83</v>
      </c>
      <c r="I17" s="195">
        <v>14</v>
      </c>
      <c r="J17" s="196">
        <f t="shared" si="6"/>
        <v>0</v>
      </c>
      <c r="K17" s="155" t="str">
        <f t="shared" si="7"/>
        <v>Quarter Finalist</v>
      </c>
      <c r="M17" s="195">
        <f t="shared" si="2"/>
        <v>3173</v>
      </c>
      <c r="N17" s="194" t="s">
        <v>83</v>
      </c>
      <c r="O17" s="195">
        <v>14</v>
      </c>
      <c r="P17" s="196">
        <f t="shared" si="8"/>
        <v>10</v>
      </c>
      <c r="Q17" s="155" t="str">
        <f t="shared" si="9"/>
        <v>Semi Finalist</v>
      </c>
      <c r="S17" s="195">
        <f t="shared" si="3"/>
        <v>68</v>
      </c>
      <c r="T17" s="194" t="s">
        <v>83</v>
      </c>
      <c r="U17" s="195">
        <v>14</v>
      </c>
      <c r="V17" s="196">
        <f t="shared" si="10"/>
        <v>20</v>
      </c>
      <c r="W17" s="155" t="str">
        <f t="shared" si="11"/>
        <v>Finalist</v>
      </c>
      <c r="Y17" s="360"/>
      <c r="Z17" s="365"/>
      <c r="AA17" s="2"/>
      <c r="AB17" s="365"/>
      <c r="AC17" s="2"/>
      <c r="AD17" s="365"/>
      <c r="AE17" s="2"/>
      <c r="AF17" s="98"/>
      <c r="AG17" s="2"/>
      <c r="AH17" s="98"/>
      <c r="AI17" s="2"/>
      <c r="AJ17" s="151"/>
      <c r="AK17" s="2"/>
      <c r="AL17" s="2"/>
      <c r="AM17" s="2"/>
      <c r="AN17" s="2"/>
      <c r="AO17" s="2"/>
      <c r="AP17" s="2"/>
      <c r="AQ17" s="2"/>
      <c r="AR17" s="2"/>
      <c r="AS17" s="2"/>
      <c r="AT17" s="2"/>
      <c r="AU17" s="97"/>
      <c r="AV17" s="97"/>
      <c r="AW17" s="97"/>
      <c r="AX17" s="97"/>
      <c r="AY17" s="97"/>
    </row>
    <row r="18" spans="1:51" x14ac:dyDescent="0.25">
      <c r="A18" s="195">
        <f t="shared" si="0"/>
        <v>781</v>
      </c>
      <c r="B18" s="194" t="s">
        <v>84</v>
      </c>
      <c r="C18" s="195">
        <v>13</v>
      </c>
      <c r="D18" s="196">
        <f t="shared" si="4"/>
        <v>0</v>
      </c>
      <c r="E18" s="155" t="str">
        <f t="shared" si="5"/>
        <v>Quarter Finalist</v>
      </c>
      <c r="G18" s="195">
        <f t="shared" si="1"/>
        <v>1507</v>
      </c>
      <c r="H18" s="194" t="s">
        <v>84</v>
      </c>
      <c r="I18" s="195">
        <v>13</v>
      </c>
      <c r="J18" s="196">
        <f t="shared" si="6"/>
        <v>0</v>
      </c>
      <c r="K18" s="155" t="str">
        <f t="shared" si="7"/>
        <v>Quarter Finalist</v>
      </c>
      <c r="M18" s="195">
        <f t="shared" si="2"/>
        <v>180</v>
      </c>
      <c r="N18" s="194" t="s">
        <v>84</v>
      </c>
      <c r="O18" s="195">
        <v>13</v>
      </c>
      <c r="P18" s="196">
        <f t="shared" si="8"/>
        <v>30</v>
      </c>
      <c r="Q18" s="155" t="str">
        <f t="shared" si="9"/>
        <v>Winner</v>
      </c>
      <c r="S18" s="195">
        <f t="shared" si="3"/>
        <v>11</v>
      </c>
      <c r="T18" s="194" t="s">
        <v>84</v>
      </c>
      <c r="U18" s="195">
        <v>13</v>
      </c>
      <c r="V18" s="196">
        <f t="shared" si="10"/>
        <v>0</v>
      </c>
      <c r="W18" s="155" t="str">
        <f t="shared" si="11"/>
        <v>Quarter Finalist</v>
      </c>
      <c r="Y18" s="360"/>
      <c r="Z18" s="365"/>
      <c r="AA18" s="2"/>
      <c r="AB18" s="365"/>
      <c r="AC18" s="2"/>
      <c r="AD18" s="365"/>
      <c r="AE18" s="2"/>
      <c r="AF18" s="98"/>
      <c r="AG18" s="2"/>
      <c r="AH18" s="151"/>
      <c r="AI18" s="2"/>
      <c r="AJ18" s="151"/>
      <c r="AK18" s="2"/>
      <c r="AL18" s="2"/>
      <c r="AM18" s="98"/>
      <c r="AN18" s="151"/>
      <c r="AO18" s="98"/>
      <c r="AP18" s="2"/>
      <c r="AQ18" s="2"/>
      <c r="AR18" s="2"/>
      <c r="AS18" s="2"/>
      <c r="AT18" s="2"/>
      <c r="AU18" s="97"/>
      <c r="AV18" s="97"/>
      <c r="AW18" s="97"/>
      <c r="AX18" s="97"/>
      <c r="AY18" s="97"/>
    </row>
    <row r="19" spans="1:51" x14ac:dyDescent="0.25">
      <c r="A19" s="195">
        <v>3481</v>
      </c>
      <c r="B19" s="194" t="s">
        <v>85</v>
      </c>
      <c r="C19" s="195">
        <v>12</v>
      </c>
      <c r="D19" s="196">
        <f t="shared" si="4"/>
        <v>10</v>
      </c>
      <c r="E19" s="155" t="str">
        <f t="shared" si="5"/>
        <v>Semi Finalist</v>
      </c>
      <c r="F19" s="151"/>
      <c r="G19" s="195">
        <f t="shared" si="1"/>
        <v>244</v>
      </c>
      <c r="H19" s="194" t="s">
        <v>85</v>
      </c>
      <c r="I19" s="195">
        <v>12</v>
      </c>
      <c r="J19" s="196">
        <f t="shared" si="6"/>
        <v>10</v>
      </c>
      <c r="K19" s="155" t="str">
        <f t="shared" si="7"/>
        <v>Semi Finalist</v>
      </c>
      <c r="L19" s="151"/>
      <c r="M19" s="195">
        <f t="shared" si="2"/>
        <v>1718</v>
      </c>
      <c r="N19" s="194" t="s">
        <v>85</v>
      </c>
      <c r="O19" s="195">
        <v>12</v>
      </c>
      <c r="P19" s="196">
        <f t="shared" si="8"/>
        <v>0</v>
      </c>
      <c r="Q19" s="155" t="str">
        <f t="shared" si="9"/>
        <v>Quarter Finalist</v>
      </c>
      <c r="R19" s="151"/>
      <c r="S19" s="195">
        <f t="shared" si="3"/>
        <v>1519</v>
      </c>
      <c r="T19" s="194" t="s">
        <v>85</v>
      </c>
      <c r="U19" s="195">
        <v>12</v>
      </c>
      <c r="V19" s="196">
        <f t="shared" si="10"/>
        <v>10</v>
      </c>
      <c r="W19" s="155" t="str">
        <f t="shared" si="11"/>
        <v>Semi Finalist</v>
      </c>
      <c r="Y19" s="228"/>
      <c r="Z19" s="365"/>
      <c r="AA19" s="2"/>
      <c r="AB19" s="365"/>
      <c r="AC19" s="2"/>
      <c r="AD19" s="365"/>
      <c r="AE19" s="2"/>
      <c r="AF19" s="98"/>
      <c r="AG19" s="2"/>
      <c r="AH19" s="98"/>
      <c r="AI19" s="2"/>
      <c r="AJ19" s="98"/>
      <c r="AK19" s="2"/>
      <c r="AL19" s="2"/>
      <c r="AM19" s="98"/>
      <c r="AN19" s="151"/>
      <c r="AO19" s="98"/>
      <c r="AP19" s="2"/>
      <c r="AQ19" s="2"/>
      <c r="AR19" s="2"/>
      <c r="AS19" s="2"/>
      <c r="AT19" s="2"/>
      <c r="AU19" s="97"/>
      <c r="AV19" s="97"/>
      <c r="AW19" s="97"/>
      <c r="AX19" s="97"/>
      <c r="AY19" s="97"/>
    </row>
    <row r="20" spans="1:51" x14ac:dyDescent="0.25">
      <c r="A20" s="195">
        <f t="shared" si="0"/>
        <v>2590</v>
      </c>
      <c r="B20" s="194" t="s">
        <v>86</v>
      </c>
      <c r="C20" s="195">
        <v>11</v>
      </c>
      <c r="D20" s="196">
        <f t="shared" si="4"/>
        <v>10</v>
      </c>
      <c r="E20" s="155" t="str">
        <f t="shared" si="5"/>
        <v>Semi Finalist</v>
      </c>
      <c r="G20" s="195">
        <f t="shared" si="1"/>
        <v>3528</v>
      </c>
      <c r="H20" s="194" t="s">
        <v>86</v>
      </c>
      <c r="I20" s="195">
        <v>11</v>
      </c>
      <c r="J20" s="196">
        <f t="shared" si="6"/>
        <v>10</v>
      </c>
      <c r="K20" s="155" t="str">
        <f t="shared" si="7"/>
        <v>Semi Finalist</v>
      </c>
      <c r="M20" s="195">
        <f t="shared" si="2"/>
        <v>231</v>
      </c>
      <c r="N20" s="194" t="s">
        <v>86</v>
      </c>
      <c r="O20" s="195">
        <v>11</v>
      </c>
      <c r="P20" s="196">
        <f t="shared" si="8"/>
        <v>20</v>
      </c>
      <c r="Q20" s="155" t="str">
        <f t="shared" si="9"/>
        <v>Finalist</v>
      </c>
      <c r="S20" s="195">
        <f t="shared" si="3"/>
        <v>365</v>
      </c>
      <c r="T20" s="194" t="s">
        <v>86</v>
      </c>
      <c r="U20" s="195">
        <v>11</v>
      </c>
      <c r="V20" s="196">
        <f t="shared" si="10"/>
        <v>0</v>
      </c>
      <c r="W20" s="155" t="str">
        <f t="shared" si="11"/>
        <v>Quarter Finalist</v>
      </c>
      <c r="Y20" s="360"/>
      <c r="Z20" s="365"/>
      <c r="AA20" s="2"/>
      <c r="AB20" s="365"/>
      <c r="AC20" s="2"/>
      <c r="AD20" s="365"/>
      <c r="AE20" s="2"/>
      <c r="AF20" s="98"/>
      <c r="AG20" s="2"/>
      <c r="AH20" s="98"/>
      <c r="AI20" s="2"/>
      <c r="AJ20" s="151"/>
      <c r="AK20" s="2"/>
      <c r="AL20" s="2"/>
      <c r="AM20" s="2"/>
      <c r="AN20" s="2"/>
      <c r="AO20" s="2"/>
      <c r="AP20" s="2"/>
      <c r="AQ20" s="2"/>
      <c r="AR20" s="2"/>
      <c r="AS20" s="2"/>
      <c r="AT20" s="2"/>
      <c r="AU20" s="97"/>
      <c r="AV20" s="97"/>
      <c r="AW20" s="97"/>
      <c r="AX20" s="97"/>
      <c r="AY20" s="97"/>
    </row>
    <row r="21" spans="1:51" x14ac:dyDescent="0.25">
      <c r="A21" s="195">
        <f t="shared" si="0"/>
        <v>195</v>
      </c>
      <c r="B21" s="194" t="s">
        <v>87</v>
      </c>
      <c r="C21" s="195">
        <v>10</v>
      </c>
      <c r="D21" s="196">
        <f t="shared" si="4"/>
        <v>0</v>
      </c>
      <c r="E21" s="155" t="str">
        <f t="shared" si="5"/>
        <v>Quarter Finalist</v>
      </c>
      <c r="G21" s="195">
        <f t="shared" si="1"/>
        <v>58</v>
      </c>
      <c r="H21" s="194" t="s">
        <v>87</v>
      </c>
      <c r="I21" s="195">
        <v>10</v>
      </c>
      <c r="J21" s="196">
        <f t="shared" si="6"/>
        <v>0</v>
      </c>
      <c r="K21" s="155" t="str">
        <f t="shared" si="7"/>
        <v>Quarter Finalist</v>
      </c>
      <c r="M21" s="195">
        <f t="shared" si="2"/>
        <v>48</v>
      </c>
      <c r="N21" s="194" t="s">
        <v>87</v>
      </c>
      <c r="O21" s="195">
        <v>10</v>
      </c>
      <c r="P21" s="196">
        <f t="shared" si="8"/>
        <v>0</v>
      </c>
      <c r="Q21" s="155" t="str">
        <f t="shared" si="9"/>
        <v>Quarter Finalist</v>
      </c>
      <c r="S21" s="195">
        <f t="shared" si="3"/>
        <v>2122</v>
      </c>
      <c r="T21" s="194" t="s">
        <v>87</v>
      </c>
      <c r="U21" s="195">
        <v>10</v>
      </c>
      <c r="V21" s="196">
        <f t="shared" si="10"/>
        <v>0</v>
      </c>
      <c r="W21" s="155" t="str">
        <f t="shared" si="11"/>
        <v>Quarter Finalist</v>
      </c>
      <c r="Y21" s="360"/>
      <c r="Z21" s="365"/>
      <c r="AA21" s="2"/>
      <c r="AB21" s="365"/>
      <c r="AC21" s="2"/>
      <c r="AD21" s="365"/>
      <c r="AE21" s="2"/>
      <c r="AF21" s="98"/>
      <c r="AG21" s="2"/>
      <c r="AH21" s="98"/>
      <c r="AI21" s="2"/>
      <c r="AJ21" s="98"/>
      <c r="AK21" s="2"/>
      <c r="AL21" s="2"/>
      <c r="AM21" s="2"/>
      <c r="AN21" s="2"/>
      <c r="AO21" s="2"/>
      <c r="AP21" s="2"/>
      <c r="AQ21" s="2"/>
      <c r="AR21" s="2"/>
      <c r="AS21" s="2"/>
      <c r="AT21" s="2"/>
      <c r="AU21" s="97"/>
      <c r="AV21" s="97"/>
      <c r="AW21" s="97"/>
      <c r="AX21" s="97"/>
      <c r="AY21" s="97"/>
    </row>
    <row r="22" spans="1:51" ht="13" thickBot="1" x14ac:dyDescent="0.3">
      <c r="A22" s="200">
        <f t="shared" si="0"/>
        <v>245</v>
      </c>
      <c r="B22" s="199" t="s">
        <v>88</v>
      </c>
      <c r="C22" s="200">
        <v>9</v>
      </c>
      <c r="D22" s="201">
        <f t="shared" si="4"/>
        <v>0</v>
      </c>
      <c r="E22" s="155" t="str">
        <f t="shared" si="5"/>
        <v>Quarter Finalist</v>
      </c>
      <c r="G22" s="200">
        <f t="shared" si="1"/>
        <v>27</v>
      </c>
      <c r="H22" s="199" t="s">
        <v>88</v>
      </c>
      <c r="I22" s="200">
        <v>9</v>
      </c>
      <c r="J22" s="201">
        <f t="shared" si="6"/>
        <v>0</v>
      </c>
      <c r="K22" s="155" t="str">
        <f t="shared" si="7"/>
        <v>Quarter Finalist</v>
      </c>
      <c r="M22" s="200">
        <f t="shared" si="2"/>
        <v>573</v>
      </c>
      <c r="N22" s="199" t="s">
        <v>88</v>
      </c>
      <c r="O22" s="200">
        <v>9</v>
      </c>
      <c r="P22" s="201">
        <f t="shared" si="8"/>
        <v>10</v>
      </c>
      <c r="Q22" s="155" t="str">
        <f t="shared" si="9"/>
        <v>Semi Finalist</v>
      </c>
      <c r="S22" s="200">
        <f t="shared" si="3"/>
        <v>1662</v>
      </c>
      <c r="T22" s="199" t="s">
        <v>88</v>
      </c>
      <c r="U22" s="200">
        <v>9</v>
      </c>
      <c r="V22" s="201">
        <f t="shared" si="10"/>
        <v>0</v>
      </c>
      <c r="W22" s="155" t="str">
        <f t="shared" si="11"/>
        <v>Quarter Finalist</v>
      </c>
      <c r="Y22" s="360"/>
      <c r="Z22" s="365"/>
      <c r="AA22" s="2"/>
      <c r="AB22" s="365"/>
      <c r="AC22" s="2"/>
      <c r="AD22" s="365"/>
      <c r="AE22" s="2"/>
      <c r="AF22" s="98"/>
      <c r="AG22" s="2"/>
      <c r="AH22" s="98"/>
      <c r="AI22" s="2"/>
      <c r="AJ22" s="151"/>
      <c r="AK22" s="2"/>
      <c r="AL22" s="2"/>
      <c r="AM22" s="98"/>
      <c r="AN22" s="151"/>
      <c r="AO22" s="98"/>
      <c r="AP22" s="2"/>
      <c r="AQ22" s="2"/>
      <c r="AR22" s="2"/>
      <c r="AS22" s="2"/>
      <c r="AT22" s="2"/>
      <c r="AU22" s="97"/>
      <c r="AV22" s="97"/>
      <c r="AW22" s="97"/>
      <c r="AX22" s="97"/>
      <c r="AY22" s="97"/>
    </row>
    <row r="23" spans="1:51" x14ac:dyDescent="0.25">
      <c r="A23" s="195">
        <f t="shared" ref="A23:A30" si="12">C2</f>
        <v>67</v>
      </c>
      <c r="B23" s="194" t="s">
        <v>89</v>
      </c>
      <c r="C23" s="195">
        <v>16</v>
      </c>
      <c r="D23" s="196">
        <f t="shared" si="4"/>
        <v>20</v>
      </c>
      <c r="E23" t="str">
        <f t="shared" ref="E23:E30" si="13">E15</f>
        <v>Finalist</v>
      </c>
      <c r="G23" s="195">
        <f t="shared" ref="G23:G30" si="14">I2</f>
        <v>254</v>
      </c>
      <c r="H23" s="194" t="s">
        <v>89</v>
      </c>
      <c r="I23" s="195">
        <v>16</v>
      </c>
      <c r="J23" s="196">
        <f t="shared" si="6"/>
        <v>20</v>
      </c>
      <c r="K23" t="str">
        <f t="shared" ref="K23:K30" si="15">K15</f>
        <v>Finalist</v>
      </c>
      <c r="M23" s="195">
        <f t="shared" ref="M23:M30" si="16">O2</f>
        <v>148</v>
      </c>
      <c r="N23" s="194" t="s">
        <v>89</v>
      </c>
      <c r="O23" s="195">
        <v>16</v>
      </c>
      <c r="P23" s="196">
        <f t="shared" si="8"/>
        <v>0</v>
      </c>
      <c r="Q23" t="str">
        <f t="shared" ref="Q23:Q30" si="17">Q15</f>
        <v>Quarter Finalist</v>
      </c>
      <c r="S23" s="195">
        <f t="shared" ref="S23:S30" si="18">U2</f>
        <v>118</v>
      </c>
      <c r="T23" s="194" t="s">
        <v>89</v>
      </c>
      <c r="U23" s="195">
        <v>16</v>
      </c>
      <c r="V23" s="196">
        <f t="shared" si="10"/>
        <v>30</v>
      </c>
      <c r="W23" t="str">
        <f t="shared" ref="W23:W30" si="19">W15</f>
        <v>Winner</v>
      </c>
      <c r="Y23" s="363"/>
      <c r="Z23" s="365"/>
      <c r="AA23" s="2"/>
      <c r="AB23" s="365"/>
      <c r="AC23" s="2"/>
      <c r="AD23" s="365"/>
      <c r="AE23" s="2"/>
      <c r="AF23" s="98"/>
      <c r="AG23" s="2"/>
      <c r="AH23" s="151"/>
      <c r="AI23" s="2"/>
      <c r="AJ23" s="98"/>
      <c r="AK23" s="2"/>
      <c r="AL23" s="2"/>
      <c r="AM23" s="2"/>
      <c r="AN23" s="2"/>
      <c r="AO23" s="2"/>
      <c r="AP23" s="2"/>
      <c r="AQ23" s="2"/>
      <c r="AR23" s="2"/>
      <c r="AS23" s="2"/>
      <c r="AT23" s="2"/>
      <c r="AU23" s="97"/>
      <c r="AV23" s="97"/>
      <c r="AW23" s="97"/>
      <c r="AX23" s="97"/>
      <c r="AY23" s="97"/>
    </row>
    <row r="24" spans="1:51" x14ac:dyDescent="0.25">
      <c r="A24" s="195">
        <f t="shared" si="12"/>
        <v>1114</v>
      </c>
      <c r="B24" s="194" t="s">
        <v>90</v>
      </c>
      <c r="C24" s="195">
        <v>15</v>
      </c>
      <c r="D24" s="196">
        <f t="shared" si="4"/>
        <v>30</v>
      </c>
      <c r="E24" t="str">
        <f t="shared" si="13"/>
        <v>Winner</v>
      </c>
      <c r="G24" s="195">
        <f t="shared" si="14"/>
        <v>987</v>
      </c>
      <c r="H24" s="194" t="s">
        <v>90</v>
      </c>
      <c r="I24" s="195">
        <v>15</v>
      </c>
      <c r="J24" s="196">
        <f t="shared" si="6"/>
        <v>30</v>
      </c>
      <c r="K24" t="str">
        <f t="shared" si="15"/>
        <v>Winner</v>
      </c>
      <c r="M24" s="195">
        <f t="shared" si="16"/>
        <v>358</v>
      </c>
      <c r="N24" s="194" t="s">
        <v>90</v>
      </c>
      <c r="O24" s="195">
        <v>15</v>
      </c>
      <c r="P24" s="196">
        <f t="shared" si="8"/>
        <v>0</v>
      </c>
      <c r="Q24" t="str">
        <f t="shared" si="17"/>
        <v>Quarter Finalist</v>
      </c>
      <c r="S24" s="195">
        <f t="shared" si="18"/>
        <v>469</v>
      </c>
      <c r="T24" s="194" t="s">
        <v>90</v>
      </c>
      <c r="U24" s="195">
        <v>15</v>
      </c>
      <c r="V24" s="196">
        <f t="shared" si="10"/>
        <v>10</v>
      </c>
      <c r="W24" t="str">
        <f t="shared" si="19"/>
        <v>Semi Finalist</v>
      </c>
      <c r="Y24" s="360"/>
      <c r="Z24" s="365"/>
      <c r="AA24" s="2"/>
      <c r="AB24" s="365"/>
      <c r="AC24" s="2"/>
      <c r="AD24" s="365"/>
      <c r="AE24" s="2"/>
      <c r="AF24" s="151"/>
      <c r="AG24" s="2"/>
      <c r="AH24" s="98"/>
      <c r="AI24" s="2"/>
      <c r="AJ24" s="98"/>
      <c r="AK24" s="2"/>
      <c r="AL24" s="2"/>
      <c r="AM24" s="2"/>
      <c r="AN24" s="2"/>
      <c r="AO24" s="2"/>
      <c r="AP24" s="2"/>
      <c r="AQ24" s="2"/>
      <c r="AR24" s="2"/>
      <c r="AS24" s="2"/>
      <c r="AT24" s="2"/>
      <c r="AU24" s="97"/>
      <c r="AV24" s="97"/>
      <c r="AW24" s="97"/>
      <c r="AX24" s="97"/>
      <c r="AY24" s="97"/>
    </row>
    <row r="25" spans="1:51" x14ac:dyDescent="0.25">
      <c r="A25" s="195">
        <f t="shared" si="12"/>
        <v>973</v>
      </c>
      <c r="B25" s="194" t="s">
        <v>91</v>
      </c>
      <c r="C25" s="195">
        <v>14</v>
      </c>
      <c r="D25" s="196">
        <f t="shared" si="4"/>
        <v>0</v>
      </c>
      <c r="E25" t="str">
        <f t="shared" si="13"/>
        <v>Quarter Finalist</v>
      </c>
      <c r="G25" s="195">
        <f t="shared" si="14"/>
        <v>1678</v>
      </c>
      <c r="H25" s="194" t="s">
        <v>91</v>
      </c>
      <c r="I25" s="195">
        <v>14</v>
      </c>
      <c r="J25" s="196">
        <f t="shared" si="6"/>
        <v>0</v>
      </c>
      <c r="K25" t="str">
        <f t="shared" si="15"/>
        <v>Quarter Finalist</v>
      </c>
      <c r="M25" s="195">
        <f t="shared" si="16"/>
        <v>1671</v>
      </c>
      <c r="N25" s="194" t="s">
        <v>91</v>
      </c>
      <c r="O25" s="195">
        <v>14</v>
      </c>
      <c r="P25" s="196">
        <f t="shared" si="8"/>
        <v>10</v>
      </c>
      <c r="Q25" t="str">
        <f t="shared" si="17"/>
        <v>Semi Finalist</v>
      </c>
      <c r="S25" s="195">
        <f t="shared" si="18"/>
        <v>330</v>
      </c>
      <c r="T25" s="194" t="s">
        <v>91</v>
      </c>
      <c r="U25" s="195">
        <v>14</v>
      </c>
      <c r="V25" s="196">
        <f t="shared" si="10"/>
        <v>20</v>
      </c>
      <c r="W25" t="str">
        <f t="shared" si="19"/>
        <v>Finalist</v>
      </c>
      <c r="Y25" s="360"/>
      <c r="Z25" s="365"/>
      <c r="AA25" s="2"/>
      <c r="AB25" s="365"/>
      <c r="AC25" s="2"/>
      <c r="AD25" s="365"/>
      <c r="AE25" s="2"/>
      <c r="AF25" s="98"/>
      <c r="AG25" s="2"/>
      <c r="AH25" s="98"/>
      <c r="AI25" s="2"/>
      <c r="AJ25" s="98"/>
      <c r="AK25" s="2"/>
      <c r="AL25" s="2"/>
      <c r="AM25" s="2"/>
      <c r="AN25" s="2"/>
      <c r="AO25" s="2"/>
      <c r="AP25" s="2"/>
      <c r="AQ25" s="2"/>
      <c r="AR25" s="2"/>
      <c r="AS25" s="2"/>
      <c r="AT25" s="2"/>
      <c r="AU25" s="97"/>
      <c r="AV25" s="97"/>
      <c r="AW25" s="97"/>
      <c r="AX25" s="97"/>
      <c r="AY25" s="97"/>
    </row>
    <row r="26" spans="1:51" x14ac:dyDescent="0.25">
      <c r="A26" s="195">
        <f t="shared" si="12"/>
        <v>2949</v>
      </c>
      <c r="B26" s="194" t="s">
        <v>92</v>
      </c>
      <c r="C26" s="195">
        <v>13</v>
      </c>
      <c r="D26" s="196">
        <f t="shared" si="4"/>
        <v>0</v>
      </c>
      <c r="E26" t="str">
        <f t="shared" si="13"/>
        <v>Quarter Finalist</v>
      </c>
      <c r="G26" s="195">
        <f t="shared" si="14"/>
        <v>3098</v>
      </c>
      <c r="H26" s="194" t="s">
        <v>92</v>
      </c>
      <c r="I26" s="195">
        <v>13</v>
      </c>
      <c r="J26" s="196">
        <f t="shared" si="6"/>
        <v>0</v>
      </c>
      <c r="K26" t="str">
        <f t="shared" si="15"/>
        <v>Quarter Finalist</v>
      </c>
      <c r="M26" s="195">
        <f t="shared" si="16"/>
        <v>25</v>
      </c>
      <c r="N26" s="194" t="s">
        <v>92</v>
      </c>
      <c r="O26" s="195">
        <v>13</v>
      </c>
      <c r="P26" s="196">
        <f t="shared" si="8"/>
        <v>30</v>
      </c>
      <c r="Q26" t="str">
        <f t="shared" si="17"/>
        <v>Winner</v>
      </c>
      <c r="S26" s="195">
        <f t="shared" si="18"/>
        <v>1023</v>
      </c>
      <c r="T26" s="194" t="s">
        <v>92</v>
      </c>
      <c r="U26" s="195">
        <v>13</v>
      </c>
      <c r="V26" s="196">
        <f t="shared" si="10"/>
        <v>0</v>
      </c>
      <c r="W26" t="str">
        <f t="shared" si="19"/>
        <v>Quarter Finalist</v>
      </c>
      <c r="Y26" s="360"/>
      <c r="Z26" s="365"/>
      <c r="AA26" s="2"/>
      <c r="AB26" s="365"/>
      <c r="AC26" s="2"/>
      <c r="AD26" s="365"/>
      <c r="AE26" s="2"/>
      <c r="AF26" s="151"/>
      <c r="AG26" s="2"/>
      <c r="AH26" s="151"/>
      <c r="AI26" s="2"/>
      <c r="AJ26" s="2"/>
      <c r="AK26" s="2"/>
      <c r="AL26" s="2"/>
      <c r="AM26" s="2"/>
      <c r="AN26" s="2"/>
      <c r="AO26" s="2"/>
      <c r="AP26" s="2"/>
      <c r="AQ26" s="2"/>
      <c r="AR26" s="2"/>
      <c r="AS26" s="2"/>
      <c r="AT26" s="2"/>
      <c r="AU26" s="97"/>
      <c r="AV26" s="97"/>
      <c r="AW26" s="97"/>
      <c r="AX26" s="97"/>
      <c r="AY26" s="97"/>
    </row>
    <row r="27" spans="1:51" x14ac:dyDescent="0.25">
      <c r="A27" s="195">
        <f t="shared" si="12"/>
        <v>359</v>
      </c>
      <c r="B27" s="194" t="s">
        <v>93</v>
      </c>
      <c r="C27" s="195">
        <v>12</v>
      </c>
      <c r="D27" s="196">
        <f t="shared" si="4"/>
        <v>10</v>
      </c>
      <c r="E27" t="str">
        <f t="shared" si="13"/>
        <v>Semi Finalist</v>
      </c>
      <c r="G27" s="195">
        <f t="shared" si="14"/>
        <v>624</v>
      </c>
      <c r="H27" s="194" t="s">
        <v>93</v>
      </c>
      <c r="I27" s="195">
        <v>12</v>
      </c>
      <c r="J27" s="196">
        <f t="shared" si="6"/>
        <v>10</v>
      </c>
      <c r="K27" t="str">
        <f t="shared" si="15"/>
        <v>Semi Finalist</v>
      </c>
      <c r="M27" s="195">
        <f t="shared" si="16"/>
        <v>1918</v>
      </c>
      <c r="N27" s="194" t="s">
        <v>93</v>
      </c>
      <c r="O27" s="195">
        <v>12</v>
      </c>
      <c r="P27" s="196">
        <f t="shared" si="8"/>
        <v>0</v>
      </c>
      <c r="Q27" t="str">
        <f t="shared" si="17"/>
        <v>Quarter Finalist</v>
      </c>
      <c r="S27" s="195">
        <f t="shared" si="18"/>
        <v>1983</v>
      </c>
      <c r="T27" s="194" t="s">
        <v>93</v>
      </c>
      <c r="U27" s="195">
        <v>12</v>
      </c>
      <c r="V27" s="196">
        <f t="shared" si="10"/>
        <v>10</v>
      </c>
      <c r="W27" t="str">
        <f t="shared" si="19"/>
        <v>Semi Finalist</v>
      </c>
      <c r="X27" s="227"/>
      <c r="Y27" s="331"/>
      <c r="Z27" s="365"/>
      <c r="AA27" s="2"/>
      <c r="AB27" s="365"/>
      <c r="AC27" s="2"/>
      <c r="AD27" s="365"/>
      <c r="AE27" s="2"/>
      <c r="AF27" s="98"/>
      <c r="AG27" s="2"/>
      <c r="AH27" s="98"/>
      <c r="AI27" s="2"/>
      <c r="AJ27" s="2"/>
      <c r="AK27" s="2"/>
      <c r="AL27" s="2"/>
      <c r="AM27" s="2"/>
      <c r="AN27" s="2"/>
      <c r="AO27" s="2"/>
      <c r="AP27" s="2"/>
      <c r="AQ27" s="2"/>
      <c r="AR27" s="2"/>
      <c r="AS27" s="2"/>
      <c r="AT27" s="2"/>
      <c r="AU27" s="97"/>
      <c r="AV27" s="97"/>
      <c r="AW27" s="97"/>
      <c r="AX27" s="97"/>
      <c r="AY27" s="97"/>
    </row>
    <row r="28" spans="1:51" x14ac:dyDescent="0.25">
      <c r="A28" s="195">
        <f t="shared" si="12"/>
        <v>1218</v>
      </c>
      <c r="B28" s="194" t="s">
        <v>94</v>
      </c>
      <c r="C28" s="195">
        <v>11</v>
      </c>
      <c r="D28" s="196">
        <f t="shared" si="4"/>
        <v>10</v>
      </c>
      <c r="E28" t="str">
        <f t="shared" si="13"/>
        <v>Semi Finalist</v>
      </c>
      <c r="G28" s="195">
        <f t="shared" si="14"/>
        <v>1477</v>
      </c>
      <c r="H28" s="194" t="s">
        <v>94</v>
      </c>
      <c r="I28" s="195">
        <v>11</v>
      </c>
      <c r="J28" s="196">
        <f t="shared" si="6"/>
        <v>10</v>
      </c>
      <c r="K28" t="str">
        <f t="shared" si="15"/>
        <v>Semi Finalist</v>
      </c>
      <c r="M28" s="195">
        <f t="shared" si="16"/>
        <v>744</v>
      </c>
      <c r="N28" s="194" t="s">
        <v>94</v>
      </c>
      <c r="O28" s="195">
        <v>11</v>
      </c>
      <c r="P28" s="196">
        <f t="shared" si="8"/>
        <v>20</v>
      </c>
      <c r="Q28" t="str">
        <f t="shared" si="17"/>
        <v>Finalist</v>
      </c>
      <c r="S28" s="195">
        <f t="shared" si="18"/>
        <v>111</v>
      </c>
      <c r="T28" s="194" t="s">
        <v>94</v>
      </c>
      <c r="U28" s="195">
        <v>11</v>
      </c>
      <c r="V28" s="196">
        <f t="shared" si="10"/>
        <v>0</v>
      </c>
      <c r="W28" t="str">
        <f t="shared" si="19"/>
        <v>Quarter Finalist</v>
      </c>
      <c r="X28" s="227"/>
      <c r="Y28" s="2"/>
      <c r="Z28" s="365"/>
      <c r="AA28" s="2"/>
      <c r="AB28" s="365"/>
      <c r="AC28" s="2"/>
      <c r="AD28" s="365"/>
      <c r="AE28" s="2"/>
      <c r="AF28" s="98"/>
      <c r="AG28" s="2"/>
      <c r="AH28" s="98"/>
      <c r="AI28" s="2"/>
      <c r="AJ28" s="2"/>
      <c r="AK28" s="2"/>
      <c r="AL28" s="2"/>
      <c r="AM28" s="2"/>
      <c r="AN28" s="2"/>
      <c r="AO28" s="2"/>
      <c r="AP28" s="2"/>
      <c r="AQ28" s="2"/>
      <c r="AR28" s="2"/>
      <c r="AS28" s="2"/>
      <c r="AT28" s="2"/>
      <c r="AU28" s="97"/>
      <c r="AV28" s="97"/>
      <c r="AW28" s="97"/>
      <c r="AX28" s="97"/>
      <c r="AY28" s="97"/>
    </row>
    <row r="29" spans="1:51" ht="13" x14ac:dyDescent="0.3">
      <c r="A29" s="195">
        <f t="shared" si="12"/>
        <v>2046</v>
      </c>
      <c r="B29" s="194" t="s">
        <v>95</v>
      </c>
      <c r="C29" s="195">
        <v>10</v>
      </c>
      <c r="D29" s="196">
        <f t="shared" si="4"/>
        <v>0</v>
      </c>
      <c r="E29" t="str">
        <f t="shared" si="13"/>
        <v>Quarter Finalist</v>
      </c>
      <c r="F29" s="151"/>
      <c r="G29" s="195">
        <f t="shared" si="14"/>
        <v>2474</v>
      </c>
      <c r="H29" s="194" t="s">
        <v>95</v>
      </c>
      <c r="I29" s="195">
        <v>10</v>
      </c>
      <c r="J29" s="196">
        <f t="shared" si="6"/>
        <v>0</v>
      </c>
      <c r="K29" t="str">
        <f t="shared" si="15"/>
        <v>Quarter Finalist</v>
      </c>
      <c r="L29" s="151"/>
      <c r="M29" s="195">
        <f t="shared" si="16"/>
        <v>1323</v>
      </c>
      <c r="N29" s="194" t="s">
        <v>95</v>
      </c>
      <c r="O29" s="195">
        <v>10</v>
      </c>
      <c r="P29" s="196">
        <f t="shared" si="8"/>
        <v>0</v>
      </c>
      <c r="Q29" t="str">
        <f t="shared" si="17"/>
        <v>Quarter Finalist</v>
      </c>
      <c r="R29" s="151"/>
      <c r="S29" s="195">
        <f t="shared" si="18"/>
        <v>610</v>
      </c>
      <c r="T29" s="194" t="s">
        <v>95</v>
      </c>
      <c r="U29" s="195">
        <v>10</v>
      </c>
      <c r="V29" s="196">
        <f t="shared" si="10"/>
        <v>0</v>
      </c>
      <c r="W29" t="str">
        <f t="shared" si="19"/>
        <v>Quarter Finalist</v>
      </c>
      <c r="X29" s="228"/>
      <c r="Y29" s="116"/>
      <c r="Z29" s="365"/>
      <c r="AA29" s="2"/>
      <c r="AB29" s="365"/>
      <c r="AC29" s="2"/>
      <c r="AD29" s="365"/>
      <c r="AE29" s="2"/>
      <c r="AF29" s="98"/>
      <c r="AG29" s="2"/>
      <c r="AH29" s="98"/>
      <c r="AI29" s="2"/>
      <c r="AJ29" s="2"/>
      <c r="AK29" s="2"/>
      <c r="AL29" s="2"/>
      <c r="AM29" s="2"/>
      <c r="AN29" s="2"/>
      <c r="AO29" s="2"/>
      <c r="AP29" s="2"/>
      <c r="AQ29" s="2"/>
      <c r="AR29" s="2"/>
      <c r="AS29" s="2"/>
      <c r="AT29" s="2"/>
      <c r="AU29" s="97"/>
      <c r="AV29" s="97"/>
      <c r="AW29" s="97"/>
      <c r="AX29" s="97"/>
      <c r="AY29" s="97"/>
    </row>
    <row r="30" spans="1:51" ht="13" thickBot="1" x14ac:dyDescent="0.3">
      <c r="A30" s="200">
        <f t="shared" si="12"/>
        <v>1676</v>
      </c>
      <c r="B30" s="199" t="s">
        <v>96</v>
      </c>
      <c r="C30" s="200">
        <v>9</v>
      </c>
      <c r="D30" s="201">
        <f t="shared" si="4"/>
        <v>0</v>
      </c>
      <c r="E30" t="str">
        <f t="shared" si="13"/>
        <v>Quarter Finalist</v>
      </c>
      <c r="G30" s="200">
        <f t="shared" si="14"/>
        <v>971</v>
      </c>
      <c r="H30" s="199" t="s">
        <v>96</v>
      </c>
      <c r="I30" s="200">
        <v>9</v>
      </c>
      <c r="J30" s="201">
        <f t="shared" si="6"/>
        <v>0</v>
      </c>
      <c r="K30" t="str">
        <f t="shared" si="15"/>
        <v>Quarter Finalist</v>
      </c>
      <c r="M30" s="200">
        <f t="shared" si="16"/>
        <v>2054</v>
      </c>
      <c r="N30" s="199" t="s">
        <v>96</v>
      </c>
      <c r="O30" s="200">
        <v>9</v>
      </c>
      <c r="P30" s="201">
        <f t="shared" si="8"/>
        <v>10</v>
      </c>
      <c r="Q30" t="str">
        <f t="shared" si="17"/>
        <v>Semi Finalist</v>
      </c>
      <c r="S30" s="200">
        <f t="shared" si="18"/>
        <v>2834</v>
      </c>
      <c r="T30" s="199" t="s">
        <v>96</v>
      </c>
      <c r="U30" s="200">
        <v>9</v>
      </c>
      <c r="V30" s="201">
        <f t="shared" si="10"/>
        <v>0</v>
      </c>
      <c r="W30" t="str">
        <f t="shared" si="19"/>
        <v>Quarter Finalist</v>
      </c>
      <c r="X30" s="227"/>
      <c r="Y30" s="98"/>
      <c r="Z30" s="365"/>
      <c r="AA30" s="2"/>
      <c r="AB30" s="365"/>
      <c r="AC30" s="2"/>
      <c r="AD30" s="365"/>
      <c r="AE30" s="2"/>
      <c r="AF30" s="98"/>
      <c r="AG30" s="2"/>
      <c r="AH30" s="151"/>
      <c r="AI30" s="2"/>
      <c r="AJ30" s="2"/>
      <c r="AK30" s="2"/>
      <c r="AL30" s="2"/>
      <c r="AM30" s="2"/>
      <c r="AN30" s="2"/>
      <c r="AO30" s="2"/>
      <c r="AP30" s="2"/>
      <c r="AQ30" s="2"/>
      <c r="AR30" s="2"/>
      <c r="AS30" s="2"/>
      <c r="AT30" s="2"/>
      <c r="AU30" s="97"/>
      <c r="AV30" s="97"/>
      <c r="AW30" s="97"/>
      <c r="AX30" s="97"/>
      <c r="AY30" s="97"/>
    </row>
    <row r="31" spans="1:51" x14ac:dyDescent="0.25">
      <c r="A31" s="195">
        <f>D9</f>
        <v>1592</v>
      </c>
      <c r="B31" s="194" t="s">
        <v>97</v>
      </c>
      <c r="C31" s="195">
        <v>8</v>
      </c>
      <c r="D31" s="196">
        <f t="shared" si="4"/>
        <v>0</v>
      </c>
      <c r="E31" t="str">
        <f>E22</f>
        <v>Quarter Finalist</v>
      </c>
      <c r="G31" s="195">
        <f>J9</f>
        <v>503</v>
      </c>
      <c r="H31" s="194" t="s">
        <v>97</v>
      </c>
      <c r="I31" s="195">
        <v>8</v>
      </c>
      <c r="J31" s="196">
        <f t="shared" si="6"/>
        <v>0</v>
      </c>
      <c r="K31" t="str">
        <f>K22</f>
        <v>Quarter Finalist</v>
      </c>
      <c r="M31" s="195">
        <f>P9</f>
        <v>2169</v>
      </c>
      <c r="N31" s="194" t="s">
        <v>97</v>
      </c>
      <c r="O31" s="195">
        <v>8</v>
      </c>
      <c r="P31" s="196">
        <f t="shared" si="8"/>
        <v>10</v>
      </c>
      <c r="Q31" t="str">
        <f>Q22</f>
        <v>Semi Finalist</v>
      </c>
      <c r="S31" s="195">
        <f>V9</f>
        <v>3357</v>
      </c>
      <c r="T31" s="194" t="s">
        <v>97</v>
      </c>
      <c r="U31" s="195">
        <v>8</v>
      </c>
      <c r="V31" s="196">
        <f t="shared" si="10"/>
        <v>0</v>
      </c>
      <c r="W31" t="str">
        <f>W22</f>
        <v>Quarter Finalist</v>
      </c>
      <c r="X31" s="227"/>
      <c r="Y31" s="98"/>
      <c r="Z31" s="365"/>
      <c r="AA31" s="2"/>
      <c r="AB31" s="365"/>
      <c r="AC31" s="2"/>
      <c r="AD31" s="365"/>
      <c r="AE31" s="2"/>
      <c r="AF31" s="98"/>
      <c r="AG31" s="2"/>
      <c r="AH31" s="98"/>
      <c r="AI31" s="2"/>
      <c r="AJ31" s="2"/>
      <c r="AK31" s="2"/>
      <c r="AL31" s="2"/>
      <c r="AM31" s="2"/>
      <c r="AN31" s="2"/>
      <c r="AO31" s="2"/>
      <c r="AP31" s="2"/>
      <c r="AQ31" s="2"/>
      <c r="AR31" s="2"/>
      <c r="AS31" s="2"/>
      <c r="AT31" s="2"/>
      <c r="AU31" s="97"/>
      <c r="AV31" s="97"/>
      <c r="AW31" s="97"/>
      <c r="AX31" s="97"/>
      <c r="AY31" s="97"/>
    </row>
    <row r="32" spans="1:51" x14ac:dyDescent="0.25">
      <c r="A32" s="195">
        <f>D8</f>
        <v>2415</v>
      </c>
      <c r="B32" s="194" t="s">
        <v>98</v>
      </c>
      <c r="C32" s="195">
        <v>7</v>
      </c>
      <c r="D32" s="196">
        <f t="shared" si="4"/>
        <v>0</v>
      </c>
      <c r="E32" t="str">
        <f>E21</f>
        <v>Quarter Finalist</v>
      </c>
      <c r="G32" s="195">
        <f>J8</f>
        <v>525</v>
      </c>
      <c r="H32" s="194" t="s">
        <v>98</v>
      </c>
      <c r="I32" s="195">
        <v>7</v>
      </c>
      <c r="J32" s="196">
        <f t="shared" si="6"/>
        <v>0</v>
      </c>
      <c r="K32" t="str">
        <f>K21</f>
        <v>Quarter Finalist</v>
      </c>
      <c r="M32" s="195">
        <f>P8</f>
        <v>1732</v>
      </c>
      <c r="N32" s="194" t="s">
        <v>98</v>
      </c>
      <c r="O32" s="195">
        <v>7</v>
      </c>
      <c r="P32" s="196">
        <f t="shared" si="8"/>
        <v>0</v>
      </c>
      <c r="Q32" t="str">
        <f>Q21</f>
        <v>Quarter Finalist</v>
      </c>
      <c r="S32" s="195">
        <f>V8</f>
        <v>488</v>
      </c>
      <c r="T32" s="194" t="s">
        <v>98</v>
      </c>
      <c r="U32" s="195">
        <v>7</v>
      </c>
      <c r="V32" s="196">
        <f t="shared" si="10"/>
        <v>0</v>
      </c>
      <c r="W32" t="str">
        <f>W21</f>
        <v>Quarter Finalist</v>
      </c>
      <c r="X32" s="227"/>
      <c r="Y32" s="98"/>
      <c r="Z32" s="365"/>
      <c r="AA32" s="2"/>
      <c r="AB32" s="365"/>
      <c r="AC32" s="2"/>
      <c r="AD32" s="365"/>
      <c r="AE32" s="2"/>
      <c r="AF32" s="98"/>
      <c r="AG32" s="2"/>
      <c r="AH32" s="98"/>
      <c r="AI32" s="2"/>
      <c r="AJ32" s="2"/>
      <c r="AK32" s="2"/>
      <c r="AL32" s="2"/>
      <c r="AM32" s="2"/>
      <c r="AN32" s="2"/>
      <c r="AO32" s="2"/>
      <c r="AP32" s="2"/>
      <c r="AQ32" s="2"/>
      <c r="AR32" s="2"/>
      <c r="AS32" s="2"/>
      <c r="AT32" s="2"/>
      <c r="AU32" s="97"/>
      <c r="AV32" s="97"/>
      <c r="AW32" s="97"/>
      <c r="AX32" s="97"/>
      <c r="AY32" s="97"/>
    </row>
    <row r="33" spans="1:51" x14ac:dyDescent="0.25">
      <c r="A33" s="195">
        <f>D7</f>
        <v>2851</v>
      </c>
      <c r="B33" s="194" t="s">
        <v>99</v>
      </c>
      <c r="C33" s="195">
        <v>6</v>
      </c>
      <c r="D33" s="196">
        <f t="shared" si="4"/>
        <v>10</v>
      </c>
      <c r="E33" t="str">
        <f>E20</f>
        <v>Semi Finalist</v>
      </c>
      <c r="G33" s="195">
        <f>J7</f>
        <v>1741</v>
      </c>
      <c r="H33" s="194" t="s">
        <v>99</v>
      </c>
      <c r="I33" s="195">
        <v>6</v>
      </c>
      <c r="J33" s="196">
        <f t="shared" si="6"/>
        <v>10</v>
      </c>
      <c r="K33" t="str">
        <f>K20</f>
        <v>Semi Finalist</v>
      </c>
      <c r="M33" s="195">
        <f>P7</f>
        <v>1714</v>
      </c>
      <c r="N33" s="194" t="s">
        <v>99</v>
      </c>
      <c r="O33" s="195">
        <v>6</v>
      </c>
      <c r="P33" s="196">
        <f t="shared" si="8"/>
        <v>20</v>
      </c>
      <c r="Q33" t="str">
        <f>Q20</f>
        <v>Finalist</v>
      </c>
      <c r="S33" s="195">
        <f>V7</f>
        <v>1540</v>
      </c>
      <c r="T33" s="194" t="s">
        <v>99</v>
      </c>
      <c r="U33" s="195">
        <v>6</v>
      </c>
      <c r="V33" s="196">
        <f t="shared" si="10"/>
        <v>0</v>
      </c>
      <c r="W33" t="str">
        <f>W20</f>
        <v>Quarter Finalist</v>
      </c>
      <c r="X33" s="227"/>
      <c r="Y33" s="98"/>
      <c r="Z33" s="365"/>
      <c r="AA33" s="2"/>
      <c r="AB33" s="365"/>
      <c r="AC33" s="2"/>
      <c r="AD33" s="365"/>
      <c r="AE33" s="2"/>
      <c r="AF33" s="98"/>
      <c r="AG33" s="2"/>
      <c r="AH33" s="98"/>
      <c r="AI33" s="2"/>
      <c r="AJ33" s="2"/>
      <c r="AK33" s="2"/>
      <c r="AL33" s="2"/>
      <c r="AM33" s="2"/>
      <c r="AN33" s="2"/>
      <c r="AO33" s="2"/>
      <c r="AP33" s="2"/>
      <c r="AQ33" s="2"/>
      <c r="AR33" s="2"/>
      <c r="AS33" s="2"/>
      <c r="AT33" s="2"/>
      <c r="AU33" s="97"/>
      <c r="AV33" s="97"/>
      <c r="AW33" s="97"/>
      <c r="AX33" s="97"/>
      <c r="AY33" s="97"/>
    </row>
    <row r="34" spans="1:51" x14ac:dyDescent="0.25">
      <c r="A34" s="195">
        <f>D6</f>
        <v>234</v>
      </c>
      <c r="B34" s="194" t="s">
        <v>100</v>
      </c>
      <c r="C34" s="195">
        <v>5</v>
      </c>
      <c r="D34" s="196">
        <f t="shared" si="4"/>
        <v>10</v>
      </c>
      <c r="E34" t="str">
        <f>E19</f>
        <v>Semi Finalist</v>
      </c>
      <c r="G34" s="195">
        <f>J6</f>
        <v>1885</v>
      </c>
      <c r="H34" s="194" t="s">
        <v>100</v>
      </c>
      <c r="I34" s="195">
        <v>5</v>
      </c>
      <c r="J34" s="196">
        <f t="shared" si="6"/>
        <v>10</v>
      </c>
      <c r="K34" t="str">
        <f>K19</f>
        <v>Semi Finalist</v>
      </c>
      <c r="M34" s="195">
        <f>P6</f>
        <v>2337</v>
      </c>
      <c r="N34" s="194" t="s">
        <v>100</v>
      </c>
      <c r="O34" s="195">
        <v>5</v>
      </c>
      <c r="P34" s="196">
        <f t="shared" si="8"/>
        <v>0</v>
      </c>
      <c r="Q34" t="str">
        <f>Q19</f>
        <v>Quarter Finalist</v>
      </c>
      <c r="S34" s="195">
        <f>V6</f>
        <v>181</v>
      </c>
      <c r="T34" s="194" t="s">
        <v>100</v>
      </c>
      <c r="U34" s="195">
        <v>5</v>
      </c>
      <c r="V34" s="196">
        <f t="shared" si="10"/>
        <v>10</v>
      </c>
      <c r="W34" t="str">
        <f>W19</f>
        <v>Semi Finalist</v>
      </c>
      <c r="X34" s="227"/>
      <c r="Y34" s="98"/>
      <c r="Z34" s="365"/>
      <c r="AA34" s="2"/>
      <c r="AB34" s="365"/>
      <c r="AC34" s="2"/>
      <c r="AD34" s="365"/>
      <c r="AE34" s="2"/>
      <c r="AF34" s="98"/>
      <c r="AG34" s="2"/>
      <c r="AH34" s="151"/>
      <c r="AI34" s="98"/>
      <c r="AJ34" s="2"/>
      <c r="AK34" s="2"/>
      <c r="AL34" s="2"/>
      <c r="AM34" s="2"/>
      <c r="AN34" s="2"/>
      <c r="AO34" s="2"/>
      <c r="AP34" s="2"/>
      <c r="AQ34" s="2"/>
      <c r="AR34" s="2"/>
      <c r="AS34" s="2"/>
      <c r="AT34" s="2"/>
      <c r="AU34" s="97"/>
      <c r="AV34" s="97"/>
      <c r="AW34" s="97"/>
      <c r="AX34" s="97"/>
      <c r="AY34" s="97"/>
    </row>
    <row r="35" spans="1:51" x14ac:dyDescent="0.25">
      <c r="A35" s="195">
        <f>D5</f>
        <v>190</v>
      </c>
      <c r="B35" s="194" t="s">
        <v>101</v>
      </c>
      <c r="C35" s="195">
        <v>4</v>
      </c>
      <c r="D35" s="196">
        <f t="shared" si="4"/>
        <v>0</v>
      </c>
      <c r="E35" t="str">
        <f>E26</f>
        <v>Quarter Finalist</v>
      </c>
      <c r="G35" s="195">
        <f>J5</f>
        <v>51</v>
      </c>
      <c r="H35" s="194" t="s">
        <v>101</v>
      </c>
      <c r="I35" s="195">
        <v>4</v>
      </c>
      <c r="J35" s="196">
        <f t="shared" si="6"/>
        <v>0</v>
      </c>
      <c r="K35" t="str">
        <f>K26</f>
        <v>Quarter Finalist</v>
      </c>
      <c r="M35" s="195">
        <f>P5</f>
        <v>16</v>
      </c>
      <c r="N35" s="194" t="s">
        <v>101</v>
      </c>
      <c r="O35" s="195">
        <v>4</v>
      </c>
      <c r="P35" s="196">
        <f t="shared" si="8"/>
        <v>30</v>
      </c>
      <c r="Q35" t="str">
        <f>Q26</f>
        <v>Winner</v>
      </c>
      <c r="S35" s="195">
        <f>V5</f>
        <v>2200</v>
      </c>
      <c r="T35" s="194" t="s">
        <v>101</v>
      </c>
      <c r="U35" s="195">
        <v>4</v>
      </c>
      <c r="V35" s="196">
        <f t="shared" si="10"/>
        <v>0</v>
      </c>
      <c r="W35" t="str">
        <f>W26</f>
        <v>Quarter Finalist</v>
      </c>
      <c r="X35" s="227"/>
      <c r="Y35" s="98"/>
      <c r="Z35" s="365"/>
      <c r="AA35" s="2"/>
      <c r="AB35" s="365"/>
      <c r="AC35" s="2"/>
      <c r="AD35" s="365"/>
      <c r="AE35" s="2"/>
      <c r="AF35" s="98"/>
      <c r="AG35" s="2"/>
      <c r="AH35" s="151"/>
      <c r="AI35" s="98"/>
      <c r="AJ35" s="2"/>
      <c r="AK35" s="2"/>
      <c r="AL35" s="2"/>
      <c r="AM35" s="2"/>
      <c r="AN35" s="2"/>
      <c r="AO35" s="2"/>
      <c r="AP35" s="2"/>
      <c r="AQ35" s="2"/>
      <c r="AR35" s="2"/>
      <c r="AS35" s="2"/>
      <c r="AT35" s="2"/>
      <c r="AU35" s="97"/>
      <c r="AV35" s="97"/>
      <c r="AW35" s="97"/>
      <c r="AX35" s="97"/>
      <c r="AY35" s="97"/>
    </row>
    <row r="36" spans="1:51" x14ac:dyDescent="0.25">
      <c r="A36" s="195">
        <f>D4</f>
        <v>2557</v>
      </c>
      <c r="B36" s="194" t="s">
        <v>102</v>
      </c>
      <c r="C36" s="195">
        <v>3</v>
      </c>
      <c r="D36" s="196">
        <f t="shared" si="4"/>
        <v>0</v>
      </c>
      <c r="E36" t="str">
        <f>E25</f>
        <v>Quarter Finalist</v>
      </c>
      <c r="G36" s="195">
        <f>J4</f>
        <v>85</v>
      </c>
      <c r="H36" s="194" t="s">
        <v>102</v>
      </c>
      <c r="I36" s="195">
        <v>3</v>
      </c>
      <c r="J36" s="196">
        <f t="shared" si="6"/>
        <v>0</v>
      </c>
      <c r="K36" t="str">
        <f>K25</f>
        <v>Quarter Finalist</v>
      </c>
      <c r="M36" s="195">
        <f>P4</f>
        <v>868</v>
      </c>
      <c r="N36" s="194" t="s">
        <v>102</v>
      </c>
      <c r="O36" s="195">
        <v>3</v>
      </c>
      <c r="P36" s="196">
        <f t="shared" si="8"/>
        <v>10</v>
      </c>
      <c r="Q36" t="str">
        <f>Q25</f>
        <v>Semi Finalist</v>
      </c>
      <c r="S36" s="195">
        <f>V4</f>
        <v>639</v>
      </c>
      <c r="T36" s="194" t="s">
        <v>102</v>
      </c>
      <c r="U36" s="195">
        <v>3</v>
      </c>
      <c r="V36" s="196">
        <f t="shared" si="10"/>
        <v>20</v>
      </c>
      <c r="W36" t="str">
        <f>W25</f>
        <v>Finalist</v>
      </c>
      <c r="X36" s="227"/>
      <c r="Y36" s="98"/>
      <c r="Z36" s="365"/>
      <c r="AA36" s="2"/>
      <c r="AB36" s="365"/>
      <c r="AC36" s="2"/>
      <c r="AD36" s="365"/>
      <c r="AE36" s="2"/>
      <c r="AF36" s="98"/>
      <c r="AG36" s="2"/>
      <c r="AH36" s="151"/>
      <c r="AI36" s="98"/>
      <c r="AJ36" s="2"/>
      <c r="AK36" s="2"/>
      <c r="AL36" s="2"/>
      <c r="AM36" s="2"/>
      <c r="AN36" s="2"/>
      <c r="AO36" s="2"/>
      <c r="AP36" s="2"/>
      <c r="AQ36" s="2"/>
      <c r="AR36" s="2"/>
      <c r="AS36" s="2"/>
      <c r="AT36" s="2"/>
      <c r="AU36" s="97"/>
      <c r="AV36" s="97"/>
      <c r="AW36" s="97"/>
      <c r="AX36" s="97"/>
      <c r="AY36" s="97"/>
    </row>
    <row r="37" spans="1:51" x14ac:dyDescent="0.25">
      <c r="A37" s="195">
        <f>D3</f>
        <v>4334</v>
      </c>
      <c r="B37" s="194" t="s">
        <v>103</v>
      </c>
      <c r="C37" s="195">
        <v>2</v>
      </c>
      <c r="D37" s="196">
        <f t="shared" si="4"/>
        <v>30</v>
      </c>
      <c r="E37" t="str">
        <f>E24</f>
        <v>Winner</v>
      </c>
      <c r="G37" s="195">
        <f>J3</f>
        <v>207</v>
      </c>
      <c r="H37" s="194" t="s">
        <v>103</v>
      </c>
      <c r="I37" s="195">
        <v>2</v>
      </c>
      <c r="J37" s="196">
        <f t="shared" si="6"/>
        <v>30</v>
      </c>
      <c r="K37" t="str">
        <f>K24</f>
        <v>Winner</v>
      </c>
      <c r="M37" s="195">
        <f>P3</f>
        <v>2016</v>
      </c>
      <c r="N37" s="194" t="s">
        <v>103</v>
      </c>
      <c r="O37" s="195">
        <v>2</v>
      </c>
      <c r="P37" s="196">
        <f t="shared" si="8"/>
        <v>0</v>
      </c>
      <c r="Q37" t="str">
        <f>Q24</f>
        <v>Quarter Finalist</v>
      </c>
      <c r="S37" s="195">
        <f>V3</f>
        <v>2471</v>
      </c>
      <c r="T37" s="194" t="s">
        <v>103</v>
      </c>
      <c r="U37" s="195">
        <v>2</v>
      </c>
      <c r="V37" s="196">
        <f t="shared" si="10"/>
        <v>10</v>
      </c>
      <c r="W37" t="str">
        <f>W24</f>
        <v>Semi Finalist</v>
      </c>
      <c r="X37" s="227"/>
      <c r="Y37" s="151"/>
      <c r="Z37" s="365"/>
      <c r="AA37" s="2"/>
      <c r="AB37" s="365"/>
      <c r="AC37" s="2"/>
      <c r="AD37" s="365"/>
      <c r="AE37" s="2"/>
      <c r="AF37" s="98"/>
      <c r="AG37" s="2"/>
      <c r="AH37" s="98"/>
      <c r="AI37" s="98"/>
      <c r="AJ37" s="2"/>
      <c r="AK37" s="2"/>
      <c r="AL37" s="2"/>
      <c r="AM37" s="2"/>
      <c r="AN37" s="2"/>
      <c r="AO37" s="2"/>
      <c r="AP37" s="2"/>
      <c r="AQ37" s="2"/>
      <c r="AR37" s="2"/>
      <c r="AS37" s="2"/>
      <c r="AT37" s="2"/>
      <c r="AU37" s="97"/>
      <c r="AV37" s="97"/>
      <c r="AW37" s="97"/>
      <c r="AX37" s="97"/>
      <c r="AY37" s="97"/>
    </row>
    <row r="38" spans="1:51" ht="13" thickBot="1" x14ac:dyDescent="0.3">
      <c r="A38" s="200">
        <f>D2</f>
        <v>4143</v>
      </c>
      <c r="B38" s="199" t="s">
        <v>104</v>
      </c>
      <c r="C38" s="200">
        <v>1</v>
      </c>
      <c r="D38" s="201">
        <f t="shared" si="4"/>
        <v>20</v>
      </c>
      <c r="E38" t="str">
        <f>E23</f>
        <v>Finalist</v>
      </c>
      <c r="G38" s="200">
        <f>J2</f>
        <v>78</v>
      </c>
      <c r="H38" s="199" t="s">
        <v>104</v>
      </c>
      <c r="I38" s="200">
        <v>1</v>
      </c>
      <c r="J38" s="201">
        <f t="shared" si="6"/>
        <v>20</v>
      </c>
      <c r="K38" t="str">
        <f>K23</f>
        <v>Finalist</v>
      </c>
      <c r="M38" s="200">
        <f>P2</f>
        <v>3322</v>
      </c>
      <c r="N38" s="199" t="s">
        <v>104</v>
      </c>
      <c r="O38" s="200">
        <v>1</v>
      </c>
      <c r="P38" s="201">
        <f t="shared" si="8"/>
        <v>0</v>
      </c>
      <c r="Q38" t="str">
        <f>Q23</f>
        <v>Quarter Finalist</v>
      </c>
      <c r="S38" s="200">
        <f>V2</f>
        <v>2194</v>
      </c>
      <c r="T38" s="199" t="s">
        <v>104</v>
      </c>
      <c r="U38" s="200">
        <v>1</v>
      </c>
      <c r="V38" s="201">
        <f t="shared" si="10"/>
        <v>30</v>
      </c>
      <c r="W38" t="str">
        <f>W23</f>
        <v>Winner</v>
      </c>
      <c r="X38" s="227"/>
      <c r="Y38" s="98"/>
      <c r="Z38" s="365"/>
      <c r="AA38" s="2"/>
      <c r="AB38" s="365"/>
      <c r="AC38" s="2"/>
      <c r="AD38" s="365"/>
      <c r="AE38" s="2"/>
      <c r="AF38" s="98"/>
      <c r="AG38" s="2"/>
      <c r="AH38" s="98"/>
      <c r="AI38" s="98"/>
      <c r="AJ38" s="2"/>
      <c r="AK38" s="2"/>
      <c r="AL38" s="2"/>
      <c r="AM38" s="2"/>
      <c r="AN38" s="2"/>
      <c r="AO38" s="2"/>
      <c r="AP38" s="2"/>
      <c r="AQ38" s="2"/>
      <c r="AR38" s="2"/>
      <c r="AS38" s="2"/>
      <c r="AT38" s="2"/>
      <c r="AU38" s="97"/>
      <c r="AV38" s="97"/>
      <c r="AW38" s="97"/>
      <c r="AX38" s="97"/>
      <c r="AY38" s="97"/>
    </row>
    <row r="39" spans="1:51" ht="13" x14ac:dyDescent="0.3">
      <c r="C39" s="231">
        <f>SUM(C15:C38)</f>
        <v>236</v>
      </c>
      <c r="D39" s="231">
        <f>SUM(D15:D38)</f>
        <v>210</v>
      </c>
      <c r="I39" s="231">
        <f>SUM(I15:I38)</f>
        <v>236</v>
      </c>
      <c r="J39" s="231">
        <f>SUM(J15:J38)</f>
        <v>210</v>
      </c>
      <c r="O39" s="231">
        <f>SUM(O15:O38)</f>
        <v>236</v>
      </c>
      <c r="P39" s="231">
        <f>SUM(P15:P38)</f>
        <v>210</v>
      </c>
      <c r="U39" s="231">
        <f>SUM(U15:U38)</f>
        <v>236</v>
      </c>
      <c r="V39" s="231">
        <f>SUM(V15:V38)</f>
        <v>210</v>
      </c>
      <c r="X39" s="227"/>
      <c r="Y39" s="151"/>
      <c r="Z39" s="365"/>
      <c r="AA39" s="2"/>
      <c r="AB39" s="365"/>
      <c r="AC39" s="2"/>
      <c r="AD39" s="365"/>
      <c r="AE39" s="2"/>
      <c r="AF39" s="98"/>
      <c r="AG39" s="2"/>
      <c r="AH39" s="151"/>
      <c r="AI39" s="151"/>
      <c r="AJ39" s="2"/>
      <c r="AK39" s="2"/>
      <c r="AL39" s="2"/>
      <c r="AM39" s="2"/>
      <c r="AN39" s="2"/>
      <c r="AO39" s="2"/>
      <c r="AP39" s="2"/>
      <c r="AQ39" s="2"/>
      <c r="AR39" s="2"/>
      <c r="AS39" s="2"/>
      <c r="AT39" s="2"/>
      <c r="AU39" s="97"/>
      <c r="AV39" s="97"/>
      <c r="AW39" s="97"/>
      <c r="AX39" s="97"/>
      <c r="AY39" s="97"/>
    </row>
    <row r="40" spans="1:51" x14ac:dyDescent="0.25">
      <c r="X40" s="227"/>
      <c r="Y40" s="151"/>
      <c r="Z40" s="365"/>
      <c r="AA40" s="2"/>
      <c r="AB40" s="365"/>
      <c r="AC40" s="2"/>
      <c r="AD40" s="365"/>
      <c r="AE40" s="2"/>
      <c r="AF40" s="98"/>
      <c r="AG40" s="2"/>
      <c r="AH40" s="98"/>
      <c r="AI40" s="151"/>
      <c r="AJ40" s="2"/>
      <c r="AK40" s="2"/>
      <c r="AL40" s="2"/>
      <c r="AM40" s="2"/>
      <c r="AN40" s="2"/>
      <c r="AO40" s="2"/>
      <c r="AP40" s="2"/>
      <c r="AQ40" s="2"/>
      <c r="AR40" s="2"/>
      <c r="AS40" s="2"/>
      <c r="AT40" s="2"/>
      <c r="AU40" s="97"/>
      <c r="AV40" s="97"/>
      <c r="AW40" s="97"/>
      <c r="AX40" s="97"/>
      <c r="AY40" s="97"/>
    </row>
    <row r="41" spans="1:51" x14ac:dyDescent="0.25">
      <c r="Y41" s="98"/>
      <c r="Z41" s="365"/>
      <c r="AA41" s="2"/>
      <c r="AB41" s="365"/>
      <c r="AC41" s="2"/>
      <c r="AD41" s="365"/>
      <c r="AE41" s="2"/>
      <c r="AF41" s="151"/>
      <c r="AG41" s="2"/>
      <c r="AH41" s="151"/>
      <c r="AI41" s="151"/>
      <c r="AJ41" s="2"/>
      <c r="AK41" s="2"/>
      <c r="AL41" s="2"/>
      <c r="AM41" s="2"/>
      <c r="AN41" s="2"/>
      <c r="AO41" s="2"/>
      <c r="AP41" s="2"/>
      <c r="AQ41" s="2"/>
      <c r="AR41" s="2"/>
      <c r="AS41" s="2"/>
      <c r="AT41" s="2"/>
      <c r="AU41" s="97"/>
      <c r="AV41" s="97"/>
      <c r="AW41" s="97"/>
      <c r="AX41" s="97"/>
      <c r="AY41" s="97"/>
    </row>
    <row r="42" spans="1:51" ht="13" thickBot="1" x14ac:dyDescent="0.3">
      <c r="Y42" s="98"/>
      <c r="Z42" s="365"/>
      <c r="AA42" s="2"/>
      <c r="AB42" s="365"/>
      <c r="AC42" s="2"/>
      <c r="AD42" s="365"/>
      <c r="AE42" s="2"/>
      <c r="AF42" s="98"/>
      <c r="AG42" s="2"/>
      <c r="AH42" s="98"/>
      <c r="AI42" s="151"/>
      <c r="AJ42" s="2"/>
      <c r="AK42" s="2"/>
      <c r="AL42" s="2"/>
      <c r="AM42" s="2"/>
      <c r="AN42" s="2"/>
      <c r="AO42" s="2"/>
      <c r="AP42" s="2"/>
      <c r="AQ42" s="2"/>
      <c r="AR42" s="2"/>
      <c r="AS42" s="2"/>
      <c r="AT42" s="2"/>
      <c r="AU42" s="97"/>
      <c r="AV42" s="97"/>
      <c r="AW42" s="97"/>
      <c r="AX42" s="97"/>
      <c r="AY42" s="97"/>
    </row>
    <row r="43" spans="1:51" ht="13" thickBot="1" x14ac:dyDescent="0.3">
      <c r="A43" s="155" t="s">
        <v>302</v>
      </c>
      <c r="B43" s="155" t="s">
        <v>303</v>
      </c>
      <c r="C43" s="155" t="s">
        <v>304</v>
      </c>
      <c r="D43" s="149">
        <f>SUM(D44:D139)</f>
        <v>90</v>
      </c>
      <c r="F43" s="3" t="s">
        <v>12</v>
      </c>
      <c r="G43" s="7" t="s">
        <v>1</v>
      </c>
      <c r="H43" s="7" t="s">
        <v>2</v>
      </c>
      <c r="I43" s="7" t="s">
        <v>3</v>
      </c>
      <c r="J43" s="8" t="s">
        <v>4</v>
      </c>
      <c r="L43">
        <f>COUNT(L44:L139)</f>
        <v>8</v>
      </c>
      <c r="W43" s="227"/>
      <c r="X43" s="227"/>
      <c r="Y43" s="98"/>
      <c r="Z43" s="365"/>
      <c r="AA43" s="2"/>
      <c r="AB43" s="365"/>
      <c r="AC43" s="2"/>
      <c r="AD43" s="365"/>
      <c r="AE43" s="2"/>
      <c r="AF43" s="98"/>
      <c r="AG43" s="2"/>
      <c r="AH43" s="98"/>
      <c r="AI43" s="151"/>
      <c r="AJ43" s="2"/>
      <c r="AK43" s="2"/>
      <c r="AL43" s="2"/>
      <c r="AM43" s="2"/>
      <c r="AN43" s="2"/>
      <c r="AO43" s="2"/>
      <c r="AP43" s="2"/>
      <c r="AQ43" s="2"/>
      <c r="AR43" s="2"/>
      <c r="AS43" s="2"/>
      <c r="AT43" s="2"/>
      <c r="AU43" s="97"/>
      <c r="AV43" s="97"/>
      <c r="AW43" s="97"/>
      <c r="AX43" s="97"/>
      <c r="AY43" s="97"/>
    </row>
    <row r="44" spans="1:51" x14ac:dyDescent="0.25">
      <c r="A44" s="192">
        <v>11</v>
      </c>
      <c r="B44" s="191">
        <v>13</v>
      </c>
      <c r="C44" s="161">
        <v>0</v>
      </c>
      <c r="E44" s="408" t="str">
        <f>INDEX('[1]2012 Teams'!$B$2:$B$2344,MATCH(A44,'[1]2012 Teams'!$A$2:$A$2344))</f>
        <v>Flanders, NJ USA</v>
      </c>
      <c r="F44" s="126" t="s">
        <v>13</v>
      </c>
      <c r="G44" s="158">
        <f>Z2</f>
        <v>2056</v>
      </c>
      <c r="H44" s="159">
        <f>AA2</f>
        <v>1114</v>
      </c>
      <c r="I44" s="225">
        <f>AB2</f>
        <v>4334</v>
      </c>
      <c r="J44" s="223" t="str">
        <f>AC2</f>
        <v>SF</v>
      </c>
      <c r="L44" s="151">
        <f>MATCH(A44,MAR!B$3:B$101,0)</f>
        <v>13</v>
      </c>
      <c r="W44" s="227"/>
      <c r="X44" s="227"/>
      <c r="Y44" s="98"/>
      <c r="Z44" s="365"/>
      <c r="AA44" s="2"/>
      <c r="AB44" s="365"/>
      <c r="AC44" s="2"/>
      <c r="AD44" s="365"/>
      <c r="AE44" s="2"/>
      <c r="AF44" s="98"/>
      <c r="AG44" s="2"/>
      <c r="AH44" s="98"/>
      <c r="AI44" s="151"/>
      <c r="AJ44" s="2"/>
      <c r="AK44" s="2"/>
      <c r="AL44" s="2"/>
      <c r="AM44" s="2"/>
      <c r="AN44" s="2"/>
      <c r="AO44" s="2"/>
      <c r="AP44" s="2"/>
      <c r="AQ44" s="2"/>
      <c r="AR44" s="2"/>
      <c r="AS44" s="2"/>
      <c r="AT44" s="2"/>
      <c r="AU44" s="97"/>
      <c r="AV44" s="97"/>
      <c r="AW44" s="97"/>
      <c r="AX44" s="97"/>
      <c r="AY44" s="97"/>
    </row>
    <row r="45" spans="1:51" ht="13" thickBot="1" x14ac:dyDescent="0.3">
      <c r="A45" s="10">
        <v>16</v>
      </c>
      <c r="B45" s="194">
        <v>4</v>
      </c>
      <c r="C45" s="163">
        <v>50</v>
      </c>
      <c r="D45">
        <v>20</v>
      </c>
      <c r="E45" s="408" t="str">
        <f>INDEX('[1]2012 Teams'!$B$2:$B$2344,MATCH(A45,'[1]2012 Teams'!$A$2:$A$2344))</f>
        <v>Mountain Home, AR USA</v>
      </c>
      <c r="F45" s="126" t="s">
        <v>14</v>
      </c>
      <c r="G45" s="162">
        <f t="shared" ref="G45:J47" si="20">Z3</f>
        <v>233</v>
      </c>
      <c r="H45" s="221">
        <f t="shared" si="20"/>
        <v>987</v>
      </c>
      <c r="I45" s="98">
        <f t="shared" si="20"/>
        <v>207</v>
      </c>
      <c r="J45" s="214" t="str">
        <f t="shared" si="20"/>
        <v>F</v>
      </c>
      <c r="L45" s="151" t="e">
        <f>MATCH(A45,MAR!B$3:B$101,0)</f>
        <v>#N/A</v>
      </c>
      <c r="W45" s="227"/>
      <c r="X45" s="227"/>
      <c r="Y45" s="98"/>
      <c r="Z45" s="365"/>
      <c r="AA45" s="2"/>
      <c r="AB45" s="365"/>
      <c r="AC45" s="2"/>
      <c r="AD45" s="365"/>
      <c r="AE45" s="2"/>
      <c r="AF45" s="98"/>
      <c r="AG45" s="2"/>
      <c r="AH45" s="98"/>
      <c r="AI45" s="151"/>
      <c r="AJ45" s="2"/>
      <c r="AK45" s="2"/>
      <c r="AL45" s="2"/>
      <c r="AM45" s="2"/>
      <c r="AN45" s="2"/>
      <c r="AO45" s="2"/>
      <c r="AP45" s="2"/>
      <c r="AQ45" s="2"/>
      <c r="AR45" s="2"/>
      <c r="AS45" s="2"/>
      <c r="AT45" s="2"/>
      <c r="AU45" s="97"/>
      <c r="AV45" s="97"/>
      <c r="AW45" s="97"/>
      <c r="AX45" s="97"/>
      <c r="AY45" s="97"/>
    </row>
    <row r="46" spans="1:51" x14ac:dyDescent="0.25">
      <c r="A46" s="10">
        <v>25</v>
      </c>
      <c r="B46" s="194">
        <v>13</v>
      </c>
      <c r="C46" s="163">
        <v>50</v>
      </c>
      <c r="D46">
        <v>20</v>
      </c>
      <c r="E46" s="408" t="str">
        <f>INDEX('[1]2012 Teams'!$B$2:$B$2344,MATCH(A46,'[1]2012 Teams'!$A$2:$A$2344))</f>
        <v>North Brunswick, NJ USA</v>
      </c>
      <c r="F46" s="126" t="s">
        <v>15</v>
      </c>
      <c r="G46" s="164">
        <f t="shared" si="20"/>
        <v>180</v>
      </c>
      <c r="H46" s="151">
        <f t="shared" si="20"/>
        <v>25</v>
      </c>
      <c r="I46" s="98">
        <f t="shared" si="20"/>
        <v>16</v>
      </c>
      <c r="J46" s="214" t="str">
        <f t="shared" si="20"/>
        <v>W</v>
      </c>
      <c r="L46" s="151">
        <f>MATCH(A46,MAR!B$3:B$101,0)</f>
        <v>2</v>
      </c>
      <c r="U46" s="155" t="s">
        <v>292</v>
      </c>
      <c r="V46" s="109">
        <f>AB14</f>
        <v>0</v>
      </c>
      <c r="W46" s="340">
        <f>AC14</f>
        <v>0</v>
      </c>
      <c r="X46" s="341" t="e">
        <f>W46/V46</f>
        <v>#DIV/0!</v>
      </c>
      <c r="Y46" s="98"/>
      <c r="Z46" s="365"/>
      <c r="AA46" s="2"/>
      <c r="AB46" s="365"/>
      <c r="AC46" s="2"/>
      <c r="AD46" s="365"/>
      <c r="AE46" s="2"/>
      <c r="AF46" s="98"/>
      <c r="AG46" s="2"/>
      <c r="AH46" s="98"/>
      <c r="AI46" s="98"/>
      <c r="AJ46" s="2"/>
      <c r="AK46" s="2"/>
      <c r="AL46" s="2"/>
      <c r="AM46" s="2"/>
      <c r="AN46" s="2"/>
      <c r="AO46" s="2"/>
      <c r="AP46" s="2"/>
      <c r="AQ46" s="2"/>
      <c r="AR46" s="2"/>
      <c r="AS46" s="2"/>
      <c r="AT46" s="2"/>
      <c r="AU46" s="97"/>
      <c r="AV46" s="97"/>
      <c r="AW46" s="97"/>
      <c r="AX46" s="97"/>
      <c r="AY46" s="97"/>
    </row>
    <row r="47" spans="1:51" ht="13" thickBot="1" x14ac:dyDescent="0.3">
      <c r="A47" s="195">
        <v>27</v>
      </c>
      <c r="B47" s="194">
        <v>9</v>
      </c>
      <c r="C47" s="163">
        <v>0</v>
      </c>
      <c r="D47" s="1"/>
      <c r="E47" s="408" t="str">
        <f>INDEX('[1]2012 Teams'!$B$2:$B$2344,MATCH(A47,'[1]2012 Teams'!$A$2:$A$2344))</f>
        <v>Clarkston, MI USA</v>
      </c>
      <c r="F47" s="129" t="s">
        <v>16</v>
      </c>
      <c r="G47" s="165">
        <f t="shared" si="20"/>
        <v>548</v>
      </c>
      <c r="H47" s="224">
        <f t="shared" si="20"/>
        <v>118</v>
      </c>
      <c r="I47" s="157">
        <f t="shared" si="20"/>
        <v>2194</v>
      </c>
      <c r="J47" s="217" t="str">
        <f t="shared" si="20"/>
        <v>SF</v>
      </c>
      <c r="L47" s="151" t="e">
        <f>MATCH(A47,MAR!B$3:B$101,0)</f>
        <v>#N/A</v>
      </c>
      <c r="U47" s="326" t="s">
        <v>299</v>
      </c>
      <c r="V47" s="110">
        <f>AD14</f>
        <v>0</v>
      </c>
      <c r="W47" s="342">
        <f>AE14</f>
        <v>0</v>
      </c>
      <c r="X47" s="343" t="e">
        <f>W47/V47</f>
        <v>#DIV/0!</v>
      </c>
      <c r="Y47" s="98"/>
      <c r="Z47" s="365"/>
      <c r="AA47" s="2"/>
      <c r="AB47" s="365"/>
      <c r="AC47" s="2"/>
      <c r="AD47" s="365"/>
      <c r="AE47" s="2"/>
      <c r="AF47" s="98"/>
      <c r="AG47" s="2"/>
      <c r="AH47" s="98"/>
      <c r="AI47" s="98"/>
      <c r="AJ47" s="2"/>
      <c r="AK47" s="2"/>
      <c r="AL47" s="2"/>
      <c r="AM47" s="2"/>
      <c r="AN47" s="2"/>
      <c r="AO47" s="2"/>
      <c r="AP47" s="2"/>
      <c r="AQ47" s="2"/>
      <c r="AR47" s="2"/>
      <c r="AS47" s="2"/>
      <c r="AT47" s="2"/>
      <c r="AU47" s="97"/>
      <c r="AV47" s="97"/>
      <c r="AW47" s="97"/>
      <c r="AX47" s="97"/>
      <c r="AY47" s="97"/>
    </row>
    <row r="48" spans="1:51" ht="13" thickBot="1" x14ac:dyDescent="0.3">
      <c r="A48" s="98">
        <v>33</v>
      </c>
      <c r="B48" s="194">
        <v>16</v>
      </c>
      <c r="C48" s="163">
        <v>0</v>
      </c>
      <c r="D48" s="1"/>
      <c r="E48" s="408" t="str">
        <f>INDEX('[1]2012 Teams'!$B$2:$B$2344,MATCH(A48,'[1]2012 Teams'!$A$2:$A$2344))</f>
        <v>Auburn Hills, MI USA</v>
      </c>
      <c r="F48" s="195"/>
      <c r="L48" s="151" t="e">
        <f>MATCH(A48,MAR!B$3:B$101,0)</f>
        <v>#N/A</v>
      </c>
      <c r="U48" s="155" t="s">
        <v>298</v>
      </c>
      <c r="V48" s="111">
        <f>Z14</f>
        <v>0</v>
      </c>
      <c r="W48" s="344">
        <f>AA14</f>
        <v>0</v>
      </c>
      <c r="X48" s="345" t="e">
        <f>W48/V48</f>
        <v>#DIV/0!</v>
      </c>
      <c r="Y48" s="98"/>
      <c r="Z48" s="365"/>
      <c r="AA48" s="2"/>
      <c r="AB48" s="365"/>
      <c r="AC48" s="2"/>
      <c r="AD48" s="365"/>
      <c r="AE48" s="2"/>
      <c r="AF48" s="98"/>
      <c r="AG48" s="2"/>
      <c r="AH48" s="98"/>
      <c r="AI48" s="98"/>
      <c r="AJ48" s="2"/>
      <c r="AK48" s="2"/>
      <c r="AL48" s="2"/>
      <c r="AM48" s="2"/>
      <c r="AN48" s="2"/>
      <c r="AO48" s="2"/>
      <c r="AP48" s="2"/>
      <c r="AQ48" s="2"/>
      <c r="AR48" s="2"/>
      <c r="AS48" s="2"/>
      <c r="AT48" s="2"/>
      <c r="AU48" s="97"/>
      <c r="AV48" s="97"/>
      <c r="AW48" s="97"/>
      <c r="AX48" s="97"/>
      <c r="AY48" s="97"/>
    </row>
    <row r="49" spans="1:51" x14ac:dyDescent="0.25">
      <c r="A49" s="10">
        <v>48</v>
      </c>
      <c r="B49" s="194">
        <v>10</v>
      </c>
      <c r="C49" s="163">
        <v>0</v>
      </c>
      <c r="E49" s="408" t="str">
        <f>INDEX('[1]2012 Teams'!$B$2:$B$2344,MATCH(A49,'[1]2012 Teams'!$A$2:$A$2344))</f>
        <v>Warren, OH USA</v>
      </c>
      <c r="F49" s="195"/>
      <c r="L49" s="151" t="e">
        <f>MATCH(A49,MAR!B$3:B$101,0)</f>
        <v>#N/A</v>
      </c>
      <c r="W49" s="227"/>
      <c r="X49" s="227"/>
      <c r="Y49" s="151" t="s">
        <v>10</v>
      </c>
      <c r="Z49" s="365"/>
      <c r="AA49" s="2"/>
      <c r="AB49" s="365"/>
      <c r="AC49" s="2"/>
      <c r="AD49" s="365"/>
      <c r="AE49" s="2"/>
      <c r="AF49" s="98"/>
      <c r="AG49" s="2"/>
      <c r="AH49" s="98"/>
      <c r="AI49" s="98"/>
      <c r="AJ49" s="2"/>
      <c r="AK49" s="2"/>
      <c r="AL49" s="2"/>
      <c r="AM49" s="2"/>
      <c r="AN49" s="2"/>
      <c r="AO49" s="2"/>
      <c r="AP49" s="2"/>
      <c r="AQ49" s="2"/>
      <c r="AR49" s="2"/>
      <c r="AS49" s="2"/>
      <c r="AT49" s="2"/>
      <c r="AU49" s="97"/>
      <c r="AV49" s="97"/>
      <c r="AW49" s="97"/>
      <c r="AX49" s="97"/>
      <c r="AY49" s="97"/>
    </row>
    <row r="50" spans="1:51" x14ac:dyDescent="0.25">
      <c r="A50" s="195">
        <v>51</v>
      </c>
      <c r="B50" s="194">
        <v>4</v>
      </c>
      <c r="C50" s="163">
        <v>0</v>
      </c>
      <c r="E50" s="408" t="str">
        <f>INDEX('[1]2012 Teams'!$B$2:$B$2344,MATCH(A50,'[1]2012 Teams'!$A$2:$A$2344))</f>
        <v>Pontiac, MI USA</v>
      </c>
      <c r="F50" s="195"/>
      <c r="L50" s="151" t="e">
        <f>MATCH(A50,MAR!B$3:B$101,0)</f>
        <v>#N/A</v>
      </c>
      <c r="W50" s="227"/>
      <c r="X50" s="227"/>
      <c r="Y50" s="333" t="s">
        <v>294</v>
      </c>
      <c r="Z50" s="365"/>
      <c r="AA50" s="2"/>
      <c r="AB50" s="365"/>
      <c r="AC50" s="2"/>
      <c r="AD50" s="365"/>
      <c r="AE50" s="2"/>
      <c r="AF50" s="151"/>
      <c r="AG50" s="2"/>
      <c r="AH50" s="2"/>
      <c r="AI50" s="2"/>
      <c r="AJ50" s="2"/>
      <c r="AK50" s="2"/>
      <c r="AL50" s="2"/>
      <c r="AM50" s="2"/>
      <c r="AN50" s="2"/>
      <c r="AO50" s="2"/>
      <c r="AP50" s="2"/>
      <c r="AQ50" s="2"/>
      <c r="AR50" s="2"/>
      <c r="AS50" s="2"/>
      <c r="AT50" s="2"/>
      <c r="AU50" s="97"/>
      <c r="AV50" s="97"/>
      <c r="AW50" s="97"/>
      <c r="AX50" s="97"/>
      <c r="AY50" s="97"/>
    </row>
    <row r="51" spans="1:51" ht="13" thickBot="1" x14ac:dyDescent="0.3">
      <c r="A51" s="200">
        <v>58</v>
      </c>
      <c r="B51" s="199">
        <v>10</v>
      </c>
      <c r="C51" s="166">
        <v>0</v>
      </c>
      <c r="D51" s="1"/>
      <c r="E51" s="408" t="str">
        <f>INDEX('[1]2012 Teams'!$B$2:$B$2344,MATCH(A51,'[1]2012 Teams'!$A$2:$A$2344))</f>
        <v>South Portland, ME USA</v>
      </c>
      <c r="F51" s="195"/>
      <c r="L51" s="151" t="e">
        <f>MATCH(A51,MAR!B$3:B$101,0)</f>
        <v>#N/A</v>
      </c>
      <c r="W51" s="227"/>
      <c r="X51" s="227"/>
      <c r="Y51" s="98"/>
      <c r="Z51" s="365"/>
      <c r="AA51" s="2"/>
      <c r="AB51" s="365"/>
      <c r="AC51" s="2"/>
      <c r="AD51" s="365"/>
      <c r="AE51" s="2"/>
      <c r="AF51" s="151"/>
      <c r="AG51" s="2"/>
      <c r="AH51" s="2"/>
      <c r="AI51" s="2"/>
      <c r="AJ51" s="2"/>
      <c r="AK51" s="2"/>
      <c r="AL51" s="2"/>
      <c r="AM51" s="2"/>
      <c r="AN51" s="2"/>
      <c r="AO51" s="2"/>
      <c r="AP51" s="2"/>
      <c r="AQ51" s="2"/>
      <c r="AR51" s="2"/>
      <c r="AS51" s="2"/>
      <c r="AT51" s="2"/>
      <c r="AU51" s="97"/>
      <c r="AV51" s="97"/>
      <c r="AW51" s="97"/>
      <c r="AX51" s="97"/>
      <c r="AY51" s="97"/>
    </row>
    <row r="52" spans="1:51" x14ac:dyDescent="0.25">
      <c r="A52" s="195">
        <v>67</v>
      </c>
      <c r="B52" s="194">
        <v>16</v>
      </c>
      <c r="C52" s="163">
        <v>20</v>
      </c>
      <c r="D52" s="1"/>
      <c r="E52" s="408" t="str">
        <f>INDEX('[1]2012 Teams'!$B$2:$B$2344,MATCH(A52,'[1]2012 Teams'!$A$2:$A$2344))</f>
        <v>Milford, MI USA</v>
      </c>
      <c r="F52" s="195"/>
      <c r="L52" s="151" t="e">
        <f>MATCH(A52,MAR!B$3:B$101,0)</f>
        <v>#N/A</v>
      </c>
      <c r="W52" s="227"/>
      <c r="X52" s="227"/>
      <c r="Y52" s="98"/>
      <c r="Z52" s="365"/>
      <c r="AA52" s="2"/>
      <c r="AB52" s="365"/>
      <c r="AC52" s="2"/>
      <c r="AD52" s="365"/>
      <c r="AE52" s="2"/>
      <c r="AF52" s="98"/>
      <c r="AG52" s="2"/>
      <c r="AH52" s="2"/>
      <c r="AI52" s="2"/>
      <c r="AJ52" s="2"/>
      <c r="AK52" s="2"/>
      <c r="AL52" s="2"/>
      <c r="AM52" s="2"/>
      <c r="AN52" s="2"/>
      <c r="AO52" s="2"/>
      <c r="AP52" s="2"/>
      <c r="AQ52" s="2"/>
      <c r="AR52" s="2"/>
      <c r="AS52" s="2"/>
      <c r="AT52" s="2"/>
      <c r="AU52" s="97"/>
      <c r="AV52" s="97"/>
      <c r="AW52" s="97"/>
      <c r="AX52" s="97"/>
      <c r="AY52" s="97"/>
    </row>
    <row r="53" spans="1:51" x14ac:dyDescent="0.25">
      <c r="A53" s="10">
        <v>68</v>
      </c>
      <c r="B53" s="194">
        <v>14</v>
      </c>
      <c r="C53" s="163">
        <v>20</v>
      </c>
      <c r="E53" s="408" t="str">
        <f>INDEX('[1]2012 Teams'!$B$2:$B$2344,MATCH(A53,'[1]2012 Teams'!$A$2:$A$2344))</f>
        <v>Ortonville, MI USA</v>
      </c>
      <c r="F53" s="195"/>
      <c r="L53" s="151" t="e">
        <f>MATCH(A53,MAR!B$3:B$101,0)</f>
        <v>#N/A</v>
      </c>
      <c r="W53" s="227"/>
      <c r="X53" s="227"/>
      <c r="Y53" s="333" t="s">
        <v>295</v>
      </c>
      <c r="Z53" s="365"/>
      <c r="AA53" s="2"/>
      <c r="AB53" s="365"/>
      <c r="AC53" s="2"/>
      <c r="AD53" s="365"/>
      <c r="AE53" s="2"/>
      <c r="AF53" s="98"/>
      <c r="AG53" s="2"/>
      <c r="AH53" s="2"/>
      <c r="AI53" s="2"/>
      <c r="AJ53" s="2"/>
      <c r="AK53" s="2"/>
      <c r="AL53" s="2"/>
      <c r="AM53" s="2"/>
      <c r="AN53" s="2"/>
      <c r="AO53" s="2"/>
      <c r="AP53" s="2"/>
      <c r="AQ53" s="2"/>
      <c r="AR53" s="2"/>
      <c r="AS53" s="2"/>
      <c r="AT53" s="2"/>
      <c r="AU53" s="97"/>
      <c r="AV53" s="97"/>
      <c r="AW53" s="97"/>
      <c r="AX53" s="97"/>
      <c r="AY53" s="97"/>
    </row>
    <row r="54" spans="1:51" x14ac:dyDescent="0.25">
      <c r="A54" s="195">
        <v>78</v>
      </c>
      <c r="B54" s="194">
        <v>1</v>
      </c>
      <c r="C54" s="163">
        <v>20</v>
      </c>
      <c r="E54" s="408" t="str">
        <f>INDEX('[1]2012 Teams'!$B$2:$B$2344,MATCH(A54,'[1]2012 Teams'!$A$2:$A$2344))</f>
        <v>Newport County, RI USA</v>
      </c>
      <c r="F54" s="195"/>
      <c r="L54" s="151" t="e">
        <f>MATCH(A54,MAR!B$3:B$101,0)</f>
        <v>#N/A</v>
      </c>
      <c r="W54" s="227"/>
      <c r="X54" s="227"/>
      <c r="Y54" s="331"/>
      <c r="Z54" s="365"/>
      <c r="AA54" s="2"/>
      <c r="AB54" s="365"/>
      <c r="AC54" s="2"/>
      <c r="AD54" s="365"/>
      <c r="AE54" s="2"/>
      <c r="AF54" s="98"/>
      <c r="AG54" s="2"/>
      <c r="AH54" s="2"/>
      <c r="AI54" s="2"/>
      <c r="AJ54" s="2"/>
      <c r="AK54" s="2"/>
      <c r="AL54" s="2"/>
      <c r="AM54" s="2"/>
      <c r="AN54" s="2"/>
      <c r="AO54" s="2"/>
      <c r="AP54" s="2"/>
      <c r="AQ54" s="2"/>
      <c r="AR54" s="2"/>
      <c r="AS54" s="2"/>
      <c r="AT54" s="2"/>
      <c r="AU54" s="97"/>
      <c r="AV54" s="97"/>
      <c r="AW54" s="97"/>
      <c r="AX54" s="97"/>
      <c r="AY54" s="97"/>
    </row>
    <row r="55" spans="1:51" x14ac:dyDescent="0.25">
      <c r="A55" s="195">
        <v>85</v>
      </c>
      <c r="B55" s="194">
        <v>3</v>
      </c>
      <c r="C55" s="163">
        <v>0</v>
      </c>
      <c r="E55" s="408" t="str">
        <f>INDEX('[1]2012 Teams'!$B$2:$B$2344,MATCH(A55,'[1]2012 Teams'!$A$2:$A$2344))</f>
        <v>Zeeland, MI USA</v>
      </c>
      <c r="F55" s="195"/>
      <c r="L55" s="151" t="e">
        <f>MATCH(A55,MAR!B$3:B$101,0)</f>
        <v>#N/A</v>
      </c>
      <c r="W55" s="227"/>
      <c r="X55" s="227"/>
      <c r="Y55" s="331"/>
      <c r="Z55" s="365"/>
      <c r="AA55" s="2"/>
      <c r="AB55" s="365"/>
      <c r="AC55" s="2"/>
      <c r="AD55" s="365"/>
      <c r="AE55" s="2"/>
      <c r="AF55" s="98"/>
      <c r="AG55" s="2"/>
      <c r="AH55" s="2"/>
      <c r="AI55" s="2"/>
      <c r="AJ55" s="2"/>
      <c r="AK55" s="2"/>
      <c r="AL55" s="2"/>
      <c r="AM55" s="2"/>
      <c r="AN55" s="2"/>
      <c r="AO55" s="2"/>
      <c r="AP55" s="2"/>
      <c r="AQ55" s="2"/>
      <c r="AR55" s="2"/>
      <c r="AS55" s="2"/>
      <c r="AT55" s="2"/>
      <c r="AU55" s="97"/>
      <c r="AV55" s="97"/>
      <c r="AW55" s="97"/>
      <c r="AX55" s="97"/>
      <c r="AY55" s="97"/>
    </row>
    <row r="56" spans="1:51" x14ac:dyDescent="0.25">
      <c r="A56" s="10">
        <v>111</v>
      </c>
      <c r="B56" s="194">
        <v>11</v>
      </c>
      <c r="C56" s="196">
        <v>0</v>
      </c>
      <c r="E56" s="408" t="str">
        <f>INDEX('[1]2012 Teams'!$B$2:$B$2344,MATCH(A56,'[1]2012 Teams'!$A$2:$A$2344))</f>
        <v>Schaumburg, IL USA</v>
      </c>
      <c r="F56" s="195"/>
      <c r="L56" s="151" t="e">
        <f>MATCH(A56,MAR!B$3:B$101,0)</f>
        <v>#N/A</v>
      </c>
      <c r="W56" s="227"/>
      <c r="X56" s="227"/>
      <c r="Y56" s="331"/>
      <c r="Z56" s="365"/>
      <c r="AA56" s="2"/>
      <c r="AB56" s="365"/>
      <c r="AC56" s="2"/>
      <c r="AD56" s="365"/>
      <c r="AE56" s="2"/>
      <c r="AF56" s="98"/>
      <c r="AG56" s="2"/>
      <c r="AH56" s="2"/>
      <c r="AI56" s="2"/>
      <c r="AJ56" s="2"/>
      <c r="AK56" s="2"/>
      <c r="AL56" s="2"/>
      <c r="AM56" s="2"/>
      <c r="AN56" s="2"/>
      <c r="AO56" s="2"/>
      <c r="AP56" s="2"/>
      <c r="AQ56" s="2"/>
      <c r="AR56" s="2"/>
      <c r="AS56" s="2"/>
      <c r="AT56" s="2"/>
      <c r="AU56" s="97"/>
      <c r="AV56" s="97"/>
      <c r="AW56" s="97"/>
      <c r="AX56" s="97"/>
      <c r="AY56" s="97"/>
    </row>
    <row r="57" spans="1:51" x14ac:dyDescent="0.25">
      <c r="A57" s="10">
        <v>118</v>
      </c>
      <c r="B57" s="194">
        <v>16</v>
      </c>
      <c r="C57" s="163">
        <v>30</v>
      </c>
      <c r="E57" s="408" t="str">
        <f>INDEX('[1]2012 Teams'!$B$2:$B$2344,MATCH(A57,'[1]2012 Teams'!$A$2:$A$2344))</f>
        <v>League City, TX USA</v>
      </c>
      <c r="F57" s="195"/>
      <c r="L57" s="151" t="e">
        <f>MATCH(A57,MAR!B$3:B$101,0)</f>
        <v>#N/A</v>
      </c>
      <c r="W57" s="227"/>
      <c r="X57" s="227"/>
      <c r="Y57" s="331"/>
      <c r="Z57" s="365"/>
      <c r="AA57" s="2"/>
      <c r="AB57" s="365"/>
      <c r="AC57" s="2"/>
      <c r="AD57" s="365"/>
      <c r="AE57" s="2"/>
      <c r="AF57" s="151"/>
      <c r="AG57" s="2"/>
      <c r="AH57" s="2"/>
      <c r="AI57" s="2"/>
      <c r="AJ57" s="2"/>
      <c r="AK57" s="2"/>
      <c r="AL57" s="2"/>
      <c r="AM57" s="2"/>
      <c r="AN57" s="2"/>
      <c r="AO57" s="2"/>
      <c r="AP57" s="2"/>
      <c r="AQ57" s="2"/>
      <c r="AR57" s="2"/>
      <c r="AS57" s="2"/>
      <c r="AT57" s="2"/>
      <c r="AU57" s="97"/>
      <c r="AV57" s="97"/>
      <c r="AW57" s="97"/>
      <c r="AX57" s="97"/>
      <c r="AY57" s="97"/>
    </row>
    <row r="58" spans="1:51" x14ac:dyDescent="0.25">
      <c r="A58" s="10">
        <v>148</v>
      </c>
      <c r="B58" s="194">
        <v>16</v>
      </c>
      <c r="C58" s="196">
        <v>0</v>
      </c>
      <c r="E58" s="408" t="str">
        <f>INDEX('[1]2012 Teams'!$B$2:$B$2344,MATCH(A58,'[1]2012 Teams'!$A$2:$A$2344))</f>
        <v>Greenville, TX USA</v>
      </c>
      <c r="F58" s="195"/>
      <c r="L58" s="151" t="e">
        <f>MATCH(A58,MAR!B$3:B$101,0)</f>
        <v>#N/A</v>
      </c>
      <c r="W58" s="227"/>
      <c r="X58" s="227"/>
      <c r="Y58" s="331"/>
      <c r="Z58" s="331"/>
      <c r="AA58" s="331"/>
      <c r="AB58" s="365"/>
      <c r="AC58" s="2"/>
      <c r="AD58" s="365"/>
      <c r="AE58" s="2"/>
      <c r="AF58" s="98"/>
      <c r="AG58" s="2"/>
      <c r="AH58" s="2"/>
      <c r="AI58" s="2"/>
      <c r="AJ58" s="2"/>
      <c r="AK58" s="2"/>
      <c r="AL58" s="2"/>
      <c r="AM58" s="2"/>
      <c r="AN58" s="2"/>
      <c r="AO58" s="2"/>
      <c r="AP58" s="2"/>
      <c r="AQ58" s="2"/>
      <c r="AR58" s="2"/>
      <c r="AS58" s="2"/>
      <c r="AT58" s="2"/>
      <c r="AU58" s="97"/>
      <c r="AV58" s="97"/>
      <c r="AW58" s="97"/>
      <c r="AX58" s="97"/>
      <c r="AY58" s="97"/>
    </row>
    <row r="59" spans="1:51" ht="13" thickBot="1" x14ac:dyDescent="0.3">
      <c r="A59" s="200">
        <v>180</v>
      </c>
      <c r="B59" s="199">
        <v>13</v>
      </c>
      <c r="C59" s="166">
        <v>50</v>
      </c>
      <c r="D59">
        <v>20</v>
      </c>
      <c r="E59" s="408" t="str">
        <f>INDEX('[1]2012 Teams'!$B$2:$B$2344,MATCH(A59,'[1]2012 Teams'!$A$2:$A$2344))</f>
        <v>Stuart, FL USA</v>
      </c>
      <c r="F59" s="195"/>
      <c r="L59" s="151" t="e">
        <f>MATCH(A59,MAR!B$3:B$101,0)</f>
        <v>#N/A</v>
      </c>
      <c r="W59" s="227"/>
      <c r="X59" s="227"/>
      <c r="Y59" s="331"/>
      <c r="Z59" s="331"/>
      <c r="AA59" s="331"/>
      <c r="AB59" s="365"/>
      <c r="AC59" s="2"/>
      <c r="AD59" s="365"/>
      <c r="AE59" s="2"/>
      <c r="AF59" s="98"/>
      <c r="AG59" s="2"/>
      <c r="AH59" s="2"/>
      <c r="AI59" s="2"/>
      <c r="AJ59" s="2"/>
      <c r="AK59" s="2"/>
      <c r="AL59" s="2"/>
      <c r="AM59" s="2"/>
      <c r="AN59" s="2"/>
      <c r="AO59" s="2"/>
      <c r="AP59" s="2"/>
      <c r="AQ59" s="2"/>
      <c r="AR59" s="2"/>
      <c r="AS59" s="2"/>
      <c r="AT59" s="2"/>
      <c r="AU59" s="97"/>
      <c r="AV59" s="97"/>
      <c r="AW59" s="97"/>
      <c r="AX59" s="97"/>
      <c r="AY59" s="97"/>
    </row>
    <row r="60" spans="1:51" x14ac:dyDescent="0.25">
      <c r="A60" s="10">
        <v>181</v>
      </c>
      <c r="B60" s="194">
        <v>5</v>
      </c>
      <c r="C60" s="163">
        <v>10</v>
      </c>
      <c r="E60" s="408" t="str">
        <f>INDEX('[1]2012 Teams'!$B$2:$B$2344,MATCH(A60,'[1]2012 Teams'!$A$2:$A$2344))</f>
        <v>Hartford, CT USA</v>
      </c>
      <c r="F60" s="195"/>
      <c r="L60" s="151" t="e">
        <f>MATCH(A60,MAR!B$3:B$101,0)</f>
        <v>#N/A</v>
      </c>
      <c r="W60" s="227"/>
      <c r="X60" s="227"/>
      <c r="Y60" s="331"/>
      <c r="Z60" s="331"/>
      <c r="AA60" s="331"/>
      <c r="AB60" s="365"/>
      <c r="AC60" s="2"/>
      <c r="AD60" s="365"/>
      <c r="AE60" s="2"/>
      <c r="AF60" s="98"/>
      <c r="AG60" s="2"/>
      <c r="AH60" s="2"/>
      <c r="AI60" s="2"/>
      <c r="AJ60" s="2"/>
      <c r="AK60" s="2"/>
      <c r="AL60" s="2"/>
      <c r="AM60" s="2"/>
      <c r="AN60" s="2"/>
      <c r="AO60" s="2"/>
      <c r="AP60" s="2"/>
      <c r="AQ60" s="2"/>
      <c r="AR60" s="2"/>
      <c r="AS60" s="2"/>
      <c r="AT60" s="2"/>
      <c r="AU60" s="97"/>
      <c r="AV60" s="97"/>
      <c r="AW60" s="97"/>
      <c r="AX60" s="97"/>
      <c r="AY60" s="97"/>
    </row>
    <row r="61" spans="1:51" x14ac:dyDescent="0.25">
      <c r="A61" s="195">
        <v>190</v>
      </c>
      <c r="B61" s="194">
        <v>4</v>
      </c>
      <c r="C61" s="163">
        <v>0</v>
      </c>
      <c r="D61" s="1"/>
      <c r="E61" s="408" t="str">
        <f>INDEX('[1]2012 Teams'!$B$2:$B$2344,MATCH(A61,'[1]2012 Teams'!$A$2:$A$2344))</f>
        <v>Worcester, MA USA</v>
      </c>
      <c r="F61" s="195"/>
      <c r="L61" s="151" t="e">
        <f>MATCH(A61,MAR!B$3:B$101,0)</f>
        <v>#N/A</v>
      </c>
      <c r="W61" s="227"/>
      <c r="X61" s="227"/>
      <c r="Y61" s="219"/>
      <c r="Z61" s="331"/>
      <c r="AA61" s="331"/>
      <c r="AB61" s="365"/>
      <c r="AC61" s="2"/>
      <c r="AD61" s="365"/>
      <c r="AE61" s="2"/>
      <c r="AF61" s="98"/>
      <c r="AG61" s="2"/>
      <c r="AH61" s="2"/>
      <c r="AI61" s="2"/>
      <c r="AJ61" s="2"/>
      <c r="AK61" s="2"/>
      <c r="AL61" s="2"/>
      <c r="AM61" s="2"/>
      <c r="AN61" s="2"/>
      <c r="AO61" s="2"/>
      <c r="AP61" s="2"/>
      <c r="AQ61" s="2"/>
      <c r="AR61" s="2"/>
      <c r="AS61" s="2"/>
      <c r="AT61" s="2"/>
      <c r="AU61" s="97"/>
      <c r="AV61" s="97"/>
      <c r="AW61" s="97"/>
      <c r="AX61" s="97"/>
      <c r="AY61" s="97"/>
    </row>
    <row r="62" spans="1:51" x14ac:dyDescent="0.25">
      <c r="A62" s="195">
        <v>195</v>
      </c>
      <c r="B62" s="194">
        <v>10</v>
      </c>
      <c r="C62" s="163">
        <v>0</v>
      </c>
      <c r="E62" s="408" t="str">
        <f>INDEX('[1]2012 Teams'!$B$2:$B$2344,MATCH(A62,'[1]2012 Teams'!$A$2:$A$2344))</f>
        <v>Southington, CT USA</v>
      </c>
      <c r="F62" s="195"/>
      <c r="L62" s="151" t="e">
        <f>MATCH(A62,MAR!B$3:B$101,0)</f>
        <v>#N/A</v>
      </c>
      <c r="W62" s="227"/>
      <c r="X62" s="227"/>
      <c r="Y62" s="219"/>
      <c r="Z62" s="331"/>
      <c r="AA62" s="331"/>
      <c r="AB62" s="365"/>
      <c r="AC62" s="2"/>
      <c r="AD62" s="365"/>
      <c r="AE62" s="2"/>
      <c r="AF62" s="98"/>
      <c r="AG62" s="2"/>
      <c r="AH62" s="2"/>
      <c r="AI62" s="2"/>
      <c r="AJ62" s="2"/>
      <c r="AK62" s="2"/>
      <c r="AL62" s="2"/>
      <c r="AM62" s="2"/>
      <c r="AN62" s="2"/>
      <c r="AO62" s="2"/>
      <c r="AP62" s="2"/>
      <c r="AQ62" s="2"/>
      <c r="AR62" s="2"/>
      <c r="AS62" s="2"/>
      <c r="AT62" s="2"/>
      <c r="AU62" s="97"/>
      <c r="AV62" s="97"/>
      <c r="AW62" s="97"/>
      <c r="AX62" s="97"/>
      <c r="AY62" s="97"/>
    </row>
    <row r="63" spans="1:51" x14ac:dyDescent="0.25">
      <c r="A63" s="195">
        <v>207</v>
      </c>
      <c r="B63" s="194">
        <v>2</v>
      </c>
      <c r="C63" s="163">
        <v>40</v>
      </c>
      <c r="D63">
        <v>10</v>
      </c>
      <c r="E63" s="408" t="str">
        <f>INDEX('[1]2012 Teams'!$B$2:$B$2344,MATCH(A63,'[1]2012 Teams'!$A$2:$A$2344))</f>
        <v>Hawthorne, CA USA</v>
      </c>
      <c r="F63" s="195"/>
      <c r="L63" s="151" t="e">
        <f>MATCH(A63,MAR!B$3:B$101,0)</f>
        <v>#N/A</v>
      </c>
      <c r="W63" s="227"/>
      <c r="X63" s="227"/>
      <c r="Y63" s="219"/>
      <c r="Z63" s="331"/>
      <c r="AA63" s="331"/>
      <c r="AB63" s="365"/>
      <c r="AC63" s="2"/>
      <c r="AD63" s="331"/>
      <c r="AE63" s="2"/>
      <c r="AF63" s="98"/>
      <c r="AG63" s="2"/>
      <c r="AH63" s="2"/>
      <c r="AI63" s="2"/>
      <c r="AJ63" s="2"/>
      <c r="AK63" s="2"/>
      <c r="AL63" s="2"/>
      <c r="AM63" s="2"/>
      <c r="AN63" s="2"/>
      <c r="AO63" s="2"/>
      <c r="AP63" s="2"/>
      <c r="AQ63" s="2"/>
      <c r="AR63" s="2"/>
      <c r="AS63" s="2"/>
      <c r="AT63" s="2"/>
      <c r="AU63" s="97"/>
      <c r="AV63" s="97"/>
      <c r="AW63" s="97"/>
      <c r="AX63" s="97"/>
      <c r="AY63" s="97"/>
    </row>
    <row r="64" spans="1:51" x14ac:dyDescent="0.25">
      <c r="A64" s="10">
        <v>231</v>
      </c>
      <c r="B64" s="194">
        <v>11</v>
      </c>
      <c r="C64" s="163">
        <v>20</v>
      </c>
      <c r="E64" s="408" t="str">
        <f>INDEX('[1]2012 Teams'!$B$2:$B$2344,MATCH(A64,'[1]2012 Teams'!$A$2:$A$2344))</f>
        <v>Pasadena, TX USA</v>
      </c>
      <c r="F64" s="195"/>
      <c r="L64" s="151" t="e">
        <f>MATCH(A64,MAR!B$3:B$101,0)</f>
        <v>#N/A</v>
      </c>
      <c r="W64" s="227"/>
      <c r="X64" s="227"/>
      <c r="Y64" s="219"/>
      <c r="Z64" s="331"/>
      <c r="AA64" s="331"/>
      <c r="AB64" s="365"/>
      <c r="AC64" s="2"/>
      <c r="AD64" s="331"/>
      <c r="AE64" s="2"/>
      <c r="AF64" s="151"/>
      <c r="AG64" s="2"/>
      <c r="AH64" s="2"/>
      <c r="AI64" s="2"/>
      <c r="AJ64" s="2"/>
      <c r="AK64" s="2"/>
      <c r="AL64" s="2"/>
      <c r="AM64" s="2"/>
      <c r="AN64" s="2"/>
      <c r="AO64" s="2"/>
      <c r="AP64" s="2"/>
      <c r="AQ64" s="2"/>
      <c r="AR64" s="2"/>
      <c r="AS64" s="2"/>
      <c r="AT64" s="2"/>
      <c r="AU64" s="97"/>
      <c r="AV64" s="97"/>
      <c r="AW64" s="97"/>
      <c r="AX64" s="97"/>
      <c r="AY64" s="97"/>
    </row>
    <row r="65" spans="1:51" x14ac:dyDescent="0.25">
      <c r="A65" s="195">
        <v>233</v>
      </c>
      <c r="B65" s="194">
        <v>15</v>
      </c>
      <c r="C65" s="163">
        <v>40</v>
      </c>
      <c r="D65" s="1">
        <v>10</v>
      </c>
      <c r="E65" s="408" t="str">
        <f>INDEX('[1]2012 Teams'!$B$2:$B$2344,MATCH(A65,'[1]2012 Teams'!$A$2:$A$2344))</f>
        <v>Rockledge/Cocoa Beach, FL USA</v>
      </c>
      <c r="F65" s="195"/>
      <c r="L65" s="151" t="e">
        <f>MATCH(A65,MAR!B$3:B$101,0)</f>
        <v>#N/A</v>
      </c>
      <c r="W65" s="227"/>
      <c r="X65" s="227"/>
      <c r="Y65" s="219"/>
      <c r="Z65" s="331"/>
      <c r="AA65" s="331"/>
      <c r="AB65" s="331"/>
      <c r="AC65" s="331"/>
      <c r="AD65" s="331"/>
      <c r="AE65" s="2"/>
      <c r="AF65" s="98"/>
      <c r="AG65" s="2"/>
      <c r="AH65" s="2"/>
      <c r="AI65" s="2"/>
      <c r="AJ65" s="2"/>
      <c r="AK65" s="2"/>
      <c r="AL65" s="2"/>
      <c r="AM65" s="2"/>
      <c r="AN65" s="2"/>
      <c r="AO65" s="2"/>
      <c r="AP65" s="2"/>
      <c r="AQ65" s="2"/>
      <c r="AR65" s="2"/>
      <c r="AS65" s="2"/>
      <c r="AT65" s="2"/>
      <c r="AU65" s="97"/>
      <c r="AV65" s="97"/>
      <c r="AW65" s="97"/>
      <c r="AX65" s="97"/>
      <c r="AY65" s="97"/>
    </row>
    <row r="66" spans="1:51" x14ac:dyDescent="0.25">
      <c r="A66" s="195">
        <v>234</v>
      </c>
      <c r="B66" s="194">
        <v>5</v>
      </c>
      <c r="C66" s="163">
        <v>10</v>
      </c>
      <c r="D66" s="1"/>
      <c r="E66" s="408" t="str">
        <f>INDEX('[1]2012 Teams'!$B$2:$B$2344,MATCH(A66,'[1]2012 Teams'!$A$2:$A$2344))</f>
        <v>Indianapolis, IN USA</v>
      </c>
      <c r="F66" s="195"/>
      <c r="L66" s="151" t="e">
        <f>MATCH(A66,MAR!B$3:B$101,0)</f>
        <v>#N/A</v>
      </c>
      <c r="W66" s="227"/>
      <c r="X66" s="227"/>
      <c r="Y66" s="219"/>
      <c r="Z66" s="219"/>
      <c r="AA66" s="219"/>
      <c r="AB66" s="219"/>
      <c r="AC66" s="219"/>
      <c r="AD66" s="219"/>
      <c r="AF66" s="151"/>
      <c r="AG66" s="2"/>
      <c r="AH66" s="2"/>
      <c r="AI66" s="2"/>
      <c r="AJ66" s="2"/>
      <c r="AK66" s="2"/>
      <c r="AL66" s="2"/>
      <c r="AM66" s="2"/>
      <c r="AN66" s="2"/>
      <c r="AO66" s="2"/>
      <c r="AP66" s="2"/>
      <c r="AQ66" s="2"/>
      <c r="AR66" s="2"/>
      <c r="AS66" s="2"/>
      <c r="AT66" s="2"/>
      <c r="AU66" s="97"/>
      <c r="AV66" s="97"/>
      <c r="AW66" s="97"/>
      <c r="AX66" s="97"/>
      <c r="AY66" s="97"/>
    </row>
    <row r="67" spans="1:51" ht="13" thickBot="1" x14ac:dyDescent="0.3">
      <c r="A67" s="200">
        <v>244</v>
      </c>
      <c r="B67" s="199">
        <v>12</v>
      </c>
      <c r="C67" s="166">
        <v>10</v>
      </c>
      <c r="D67" s="1"/>
      <c r="E67" s="408" t="str">
        <f>INDEX('[1]2012 Teams'!$B$2:$B$2344,MATCH(A67,'[1]2012 Teams'!$A$2:$A$2344))</f>
        <v>Grandville, MI USA</v>
      </c>
      <c r="F67" s="195"/>
      <c r="L67" s="151" t="e">
        <f>MATCH(A67,MAR!B$3:B$101,0)</f>
        <v>#N/A</v>
      </c>
      <c r="W67" s="227"/>
      <c r="X67" s="227"/>
      <c r="Y67" s="219"/>
      <c r="Z67" s="219"/>
      <c r="AA67" s="219"/>
      <c r="AB67" s="219"/>
      <c r="AC67" s="219"/>
      <c r="AD67" s="219"/>
      <c r="AF67" s="151"/>
      <c r="AG67" s="2"/>
      <c r="AH67" s="2"/>
      <c r="AI67" s="2"/>
      <c r="AJ67" s="2"/>
      <c r="AK67" s="2"/>
      <c r="AL67" s="2"/>
      <c r="AM67" s="2"/>
      <c r="AN67" s="2"/>
      <c r="AO67" s="2"/>
      <c r="AP67" s="2"/>
      <c r="AQ67" s="2"/>
      <c r="AR67" s="2"/>
      <c r="AS67" s="2"/>
      <c r="AT67" s="2"/>
      <c r="AU67" s="97"/>
      <c r="AV67" s="97"/>
      <c r="AW67" s="97"/>
      <c r="AX67" s="97"/>
      <c r="AY67" s="97"/>
    </row>
    <row r="68" spans="1:51" ht="13" thickBot="1" x14ac:dyDescent="0.3">
      <c r="A68" s="195">
        <v>245</v>
      </c>
      <c r="B68" s="191">
        <v>9</v>
      </c>
      <c r="C68" s="163">
        <v>0</v>
      </c>
      <c r="D68" s="1"/>
      <c r="E68" s="408" t="str">
        <f>INDEX('[1]2012 Teams'!$B$2:$B$2344,MATCH(A68,'[1]2012 Teams'!$A$2:$A$2344))</f>
        <v>Rochester Hills, MI USA</v>
      </c>
      <c r="F68" s="195"/>
      <c r="L68" s="151" t="e">
        <f>MATCH(A68,MAR!B$3:B$101,0)</f>
        <v>#N/A</v>
      </c>
      <c r="W68" s="227"/>
      <c r="X68" s="227"/>
      <c r="Y68" s="219"/>
      <c r="Z68" s="219"/>
      <c r="AA68" s="219"/>
      <c r="AB68" s="219"/>
      <c r="AC68" s="219"/>
      <c r="AD68" s="219"/>
      <c r="AF68" s="151"/>
      <c r="AG68" s="2"/>
      <c r="AH68" s="2"/>
      <c r="AI68" s="2"/>
      <c r="AJ68" s="2"/>
      <c r="AK68" s="2"/>
      <c r="AL68" s="2"/>
      <c r="AM68" s="2"/>
      <c r="AN68" s="2"/>
      <c r="AO68" s="2"/>
      <c r="AP68" s="2"/>
      <c r="AQ68" s="2"/>
      <c r="AR68" s="2"/>
      <c r="AS68" s="2"/>
      <c r="AT68" s="2"/>
      <c r="AU68" s="97"/>
      <c r="AV68" s="97"/>
      <c r="AW68" s="97"/>
      <c r="AX68" s="97"/>
      <c r="AY68" s="97"/>
    </row>
    <row r="69" spans="1:51" x14ac:dyDescent="0.25">
      <c r="A69" s="211">
        <v>254</v>
      </c>
      <c r="B69" s="194">
        <v>16</v>
      </c>
      <c r="C69" s="163">
        <v>20</v>
      </c>
      <c r="D69" s="1"/>
      <c r="E69" s="408" t="str">
        <f>INDEX('[1]2012 Teams'!$B$2:$B$2344,MATCH(A69,'[1]2012 Teams'!$A$2:$A$2344))</f>
        <v>San Jose, CA USA</v>
      </c>
      <c r="F69" s="195"/>
      <c r="L69" s="151" t="e">
        <f>MATCH(A69,MAR!B$3:B$101,0)</f>
        <v>#N/A</v>
      </c>
      <c r="W69" s="227"/>
      <c r="X69" s="227"/>
      <c r="Y69" s="219"/>
      <c r="Z69" s="219"/>
      <c r="AA69" s="219"/>
      <c r="AB69" s="219"/>
      <c r="AC69" s="219"/>
      <c r="AD69" s="219"/>
      <c r="AF69" s="98"/>
      <c r="AG69" s="2"/>
      <c r="AH69" s="2"/>
      <c r="AI69" s="2"/>
      <c r="AJ69" s="2"/>
      <c r="AK69" s="2"/>
      <c r="AL69" s="2"/>
      <c r="AM69" s="2"/>
      <c r="AN69" s="2"/>
      <c r="AO69" s="2"/>
      <c r="AP69" s="2"/>
      <c r="AQ69" s="2"/>
      <c r="AR69" s="2"/>
      <c r="AS69" s="2"/>
      <c r="AT69" s="2"/>
      <c r="AU69" s="97"/>
      <c r="AV69" s="97"/>
      <c r="AW69" s="97"/>
      <c r="AX69" s="97"/>
      <c r="AY69" s="97"/>
    </row>
    <row r="70" spans="1:51" x14ac:dyDescent="0.25">
      <c r="A70" s="212">
        <v>330</v>
      </c>
      <c r="B70" s="194">
        <v>14</v>
      </c>
      <c r="C70" s="163">
        <v>20</v>
      </c>
      <c r="E70" s="408" t="str">
        <f>INDEX('[1]2012 Teams'!$B$2:$B$2344,MATCH(A70,'[1]2012 Teams'!$A$2:$A$2344))</f>
        <v>Hermosa Beach, CA USA</v>
      </c>
      <c r="F70" s="195"/>
      <c r="L70" s="151" t="e">
        <f>MATCH(A70,MAR!B$3:B$101,0)</f>
        <v>#N/A</v>
      </c>
      <c r="W70" s="227"/>
      <c r="X70" s="227"/>
      <c r="Y70" s="219"/>
      <c r="Z70" s="219"/>
      <c r="AA70" s="219"/>
      <c r="AB70" s="219"/>
      <c r="AC70" s="219"/>
      <c r="AD70" s="219"/>
      <c r="AF70" s="98"/>
      <c r="AG70" s="2"/>
      <c r="AH70" s="2"/>
      <c r="AI70" s="2"/>
      <c r="AJ70" s="2"/>
      <c r="AK70" s="2"/>
      <c r="AL70" s="2"/>
      <c r="AM70" s="2"/>
      <c r="AN70" s="2"/>
      <c r="AO70" s="2"/>
      <c r="AP70" s="2"/>
      <c r="AQ70" s="2"/>
      <c r="AR70" s="2"/>
      <c r="AS70" s="2"/>
      <c r="AT70" s="2"/>
      <c r="AU70" s="97"/>
      <c r="AV70" s="97"/>
      <c r="AW70" s="97"/>
      <c r="AX70" s="97"/>
      <c r="AY70" s="97"/>
    </row>
    <row r="71" spans="1:51" x14ac:dyDescent="0.25">
      <c r="A71" s="131">
        <v>341</v>
      </c>
      <c r="B71" s="194">
        <v>16</v>
      </c>
      <c r="C71" s="163">
        <v>20</v>
      </c>
      <c r="D71" s="1"/>
      <c r="E71" s="408" t="str">
        <f>INDEX('[1]2012 Teams'!$B$2:$B$2344,MATCH(A71,'[1]2012 Teams'!$A$2:$A$2344))</f>
        <v>Ambler, PA USA</v>
      </c>
      <c r="F71" s="10"/>
      <c r="L71" s="151">
        <f>MATCH(A71,MAR!B$3:B$101,0)</f>
        <v>1</v>
      </c>
      <c r="W71" s="227"/>
      <c r="X71" s="227"/>
      <c r="Y71" s="219"/>
      <c r="Z71" s="219"/>
      <c r="AA71" s="219"/>
      <c r="AB71" s="219"/>
      <c r="AC71" s="219"/>
      <c r="AD71" s="219"/>
      <c r="AF71" s="98"/>
      <c r="AG71" s="2"/>
      <c r="AH71" s="2"/>
      <c r="AI71" s="2"/>
      <c r="AJ71" s="2"/>
      <c r="AK71" s="2"/>
      <c r="AL71" s="2"/>
      <c r="AM71" s="2"/>
      <c r="AN71" s="2"/>
      <c r="AO71" s="2"/>
      <c r="AP71" s="2"/>
      <c r="AQ71" s="2"/>
      <c r="AR71" s="2"/>
      <c r="AS71" s="2"/>
      <c r="AT71" s="2"/>
      <c r="AU71" s="97"/>
      <c r="AV71" s="97"/>
      <c r="AW71" s="97"/>
      <c r="AX71" s="97"/>
      <c r="AY71" s="97"/>
    </row>
    <row r="72" spans="1:51" x14ac:dyDescent="0.25">
      <c r="A72" s="212">
        <v>358</v>
      </c>
      <c r="B72" s="194">
        <v>15</v>
      </c>
      <c r="C72" s="163">
        <v>0</v>
      </c>
      <c r="E72" s="408" t="str">
        <f>INDEX('[1]2012 Teams'!$B$2:$B$2344,MATCH(A72,'[1]2012 Teams'!$A$2:$A$2344))</f>
        <v>Hauppauge, NY USA</v>
      </c>
      <c r="F72" s="10"/>
      <c r="L72" s="151" t="e">
        <f>MATCH(A72,MAR!B$3:B$101,0)</f>
        <v>#N/A</v>
      </c>
      <c r="W72" s="227"/>
      <c r="X72" s="227"/>
      <c r="Y72" s="219"/>
      <c r="Z72" s="219"/>
      <c r="AA72" s="219"/>
      <c r="AB72" s="219"/>
      <c r="AC72" s="219"/>
      <c r="AD72" s="219"/>
      <c r="AF72" s="98"/>
      <c r="AG72" s="2"/>
      <c r="AH72" s="2"/>
      <c r="AI72" s="2"/>
      <c r="AJ72" s="2"/>
      <c r="AK72" s="2"/>
      <c r="AL72" s="2"/>
      <c r="AM72" s="2"/>
      <c r="AN72" s="2"/>
      <c r="AO72" s="2"/>
      <c r="AP72" s="2"/>
      <c r="AQ72" s="2"/>
      <c r="AR72" s="2"/>
      <c r="AS72" s="2"/>
      <c r="AT72" s="2"/>
      <c r="AU72" s="97"/>
      <c r="AV72" s="97"/>
      <c r="AW72" s="97"/>
      <c r="AX72" s="97"/>
      <c r="AY72" s="97"/>
    </row>
    <row r="73" spans="1:51" x14ac:dyDescent="0.25">
      <c r="A73" s="212">
        <v>359</v>
      </c>
      <c r="B73" s="194">
        <v>12</v>
      </c>
      <c r="C73" s="163">
        <v>10</v>
      </c>
      <c r="D73" s="1"/>
      <c r="E73" s="408" t="str">
        <f>INDEX('[1]2012 Teams'!$B$2:$B$2344,MATCH(A73,'[1]2012 Teams'!$A$2:$A$2344))</f>
        <v>Waialua, HI USA</v>
      </c>
      <c r="F73" s="10"/>
      <c r="L73" s="151" t="e">
        <f>MATCH(A73,MAR!B$3:B$101,0)</f>
        <v>#N/A</v>
      </c>
      <c r="W73" s="227"/>
      <c r="X73" s="227"/>
      <c r="Y73" s="219"/>
      <c r="Z73" s="219"/>
      <c r="AA73" s="219"/>
      <c r="AB73" s="219"/>
      <c r="AC73" s="219"/>
      <c r="AD73" s="219"/>
      <c r="AF73" s="98"/>
      <c r="AG73" s="2"/>
      <c r="AH73" s="2"/>
      <c r="AI73" s="2"/>
      <c r="AJ73" s="2"/>
      <c r="AK73" s="2"/>
      <c r="AL73" s="2"/>
      <c r="AM73" s="2"/>
      <c r="AN73" s="2"/>
      <c r="AO73" s="2"/>
      <c r="AP73" s="2"/>
      <c r="AQ73" s="2"/>
      <c r="AR73" s="2"/>
      <c r="AS73" s="2"/>
      <c r="AT73" s="2"/>
      <c r="AU73" s="97"/>
      <c r="AV73" s="97"/>
      <c r="AW73" s="97"/>
      <c r="AX73" s="97"/>
      <c r="AY73" s="97"/>
    </row>
    <row r="74" spans="1:51" x14ac:dyDescent="0.25">
      <c r="A74" s="212">
        <v>365</v>
      </c>
      <c r="B74" s="194">
        <v>11</v>
      </c>
      <c r="C74" s="196">
        <v>0</v>
      </c>
      <c r="E74" s="408" t="str">
        <f>INDEX('[1]2012 Teams'!$B$2:$B$2344,MATCH(A74,'[1]2012 Teams'!$A$2:$A$2344))</f>
        <v>Wilmington, DE USA</v>
      </c>
      <c r="F74" s="10"/>
      <c r="L74" s="151">
        <f>MATCH(A74,MAR!B$3:B$101,0)</f>
        <v>4</v>
      </c>
      <c r="W74" s="227"/>
      <c r="X74" s="227"/>
      <c r="Y74" s="219"/>
      <c r="Z74" s="219"/>
      <c r="AA74" s="219"/>
      <c r="AB74" s="219"/>
      <c r="AC74" s="219"/>
      <c r="AD74" s="219"/>
      <c r="AF74" s="98"/>
      <c r="AG74" s="2"/>
      <c r="AH74" s="2"/>
      <c r="AI74" s="2"/>
      <c r="AJ74" s="2"/>
      <c r="AK74" s="2"/>
      <c r="AL74" s="2"/>
      <c r="AM74" s="2"/>
      <c r="AN74" s="2"/>
      <c r="AO74" s="2"/>
      <c r="AP74" s="2"/>
      <c r="AQ74" s="2"/>
      <c r="AR74" s="2"/>
      <c r="AS74" s="2"/>
      <c r="AT74" s="2"/>
      <c r="AU74" s="97"/>
      <c r="AV74" s="97"/>
      <c r="AW74" s="97"/>
      <c r="AX74" s="97"/>
      <c r="AY74" s="97"/>
    </row>
    <row r="75" spans="1:51" ht="13" thickBot="1" x14ac:dyDescent="0.3">
      <c r="A75" s="212">
        <v>469</v>
      </c>
      <c r="B75" s="199">
        <v>15</v>
      </c>
      <c r="C75" s="163">
        <v>10</v>
      </c>
      <c r="E75" s="408" t="str">
        <f>INDEX('[1]2012 Teams'!$B$2:$B$2344,MATCH(A75,'[1]2012 Teams'!$A$2:$A$2344))</f>
        <v>Bloomfield Hills, MI USA</v>
      </c>
      <c r="F75" s="195"/>
      <c r="L75" s="151" t="e">
        <f>MATCH(A75,MAR!B$3:B$101,0)</f>
        <v>#N/A</v>
      </c>
      <c r="Y75" s="219"/>
      <c r="Z75" s="219"/>
      <c r="AA75" s="219"/>
      <c r="AB75" s="219"/>
      <c r="AC75" s="219"/>
      <c r="AD75" s="219"/>
      <c r="AF75" s="98"/>
      <c r="AG75" s="2"/>
      <c r="AH75" s="2"/>
      <c r="AI75" s="2"/>
      <c r="AJ75" s="2"/>
      <c r="AK75" s="2"/>
      <c r="AL75" s="2"/>
      <c r="AM75" s="2"/>
      <c r="AN75" s="2"/>
      <c r="AO75" s="2"/>
      <c r="AP75" s="2"/>
      <c r="AQ75" s="2"/>
      <c r="AR75" s="2"/>
      <c r="AS75" s="2"/>
      <c r="AT75" s="2"/>
      <c r="AU75" s="97"/>
      <c r="AV75" s="97"/>
      <c r="AW75" s="97"/>
      <c r="AX75" s="97"/>
      <c r="AY75" s="97"/>
    </row>
    <row r="76" spans="1:51" x14ac:dyDescent="0.25">
      <c r="A76" s="212">
        <v>488</v>
      </c>
      <c r="B76" s="194">
        <v>7</v>
      </c>
      <c r="C76" s="163">
        <v>0</v>
      </c>
      <c r="E76" s="408" t="str">
        <f>INDEX('[1]2012 Teams'!$B$2:$B$2344,MATCH(A76,'[1]2012 Teams'!$A$2:$A$2344))</f>
        <v>Seattle, WA USA</v>
      </c>
      <c r="F76" s="10"/>
      <c r="L76" s="151" t="e">
        <f>MATCH(A76,MAR!B$3:B$101,0)</f>
        <v>#N/A</v>
      </c>
      <c r="Y76" s="219"/>
      <c r="Z76" s="219"/>
      <c r="AA76" s="219"/>
      <c r="AB76" s="219"/>
      <c r="AC76" s="219"/>
      <c r="AD76" s="219"/>
      <c r="AF76" s="151"/>
      <c r="AG76" s="2"/>
      <c r="AH76" s="2"/>
      <c r="AI76" s="2"/>
      <c r="AJ76" s="2"/>
      <c r="AK76" s="2"/>
      <c r="AL76" s="2"/>
      <c r="AM76" s="2"/>
      <c r="AN76" s="2"/>
      <c r="AO76" s="2"/>
      <c r="AP76" s="2"/>
      <c r="AQ76" s="2"/>
      <c r="AR76" s="2"/>
      <c r="AS76" s="2"/>
      <c r="AT76" s="2"/>
      <c r="AU76" s="97"/>
      <c r="AV76" s="97"/>
      <c r="AW76" s="97"/>
      <c r="AX76" s="97"/>
      <c r="AY76" s="97"/>
    </row>
    <row r="77" spans="1:51" x14ac:dyDescent="0.25">
      <c r="A77" s="212">
        <v>492</v>
      </c>
      <c r="B77" s="194">
        <v>15</v>
      </c>
      <c r="C77" s="163">
        <v>0</v>
      </c>
      <c r="E77" s="408" t="str">
        <f>INDEX('[1]2012 Teams'!$B$2:$B$2344,MATCH(A77,'[1]2012 Teams'!$A$2:$A$2344))</f>
        <v>Bellevue, WA USA</v>
      </c>
      <c r="F77" s="195"/>
      <c r="L77" s="151" t="e">
        <f>MATCH(A77,MAR!B$3:B$101,0)</f>
        <v>#N/A</v>
      </c>
      <c r="Y77" s="216"/>
      <c r="Z77" s="216"/>
      <c r="AA77" s="216"/>
      <c r="AB77" s="216"/>
      <c r="AC77" s="216"/>
      <c r="AD77" s="216"/>
      <c r="AF77" s="98"/>
      <c r="AG77" s="2"/>
      <c r="AH77" s="2"/>
      <c r="AI77" s="2"/>
      <c r="AJ77" s="2"/>
      <c r="AK77" s="2"/>
      <c r="AL77" s="2"/>
      <c r="AM77" s="2"/>
      <c r="AN77" s="2"/>
      <c r="AO77" s="2"/>
      <c r="AP77" s="2"/>
      <c r="AQ77" s="2"/>
      <c r="AR77" s="2"/>
      <c r="AS77" s="2"/>
      <c r="AT77" s="2"/>
      <c r="AU77" s="97"/>
      <c r="AV77" s="97"/>
      <c r="AW77" s="97"/>
      <c r="AX77" s="97"/>
      <c r="AY77" s="97"/>
    </row>
    <row r="78" spans="1:51" x14ac:dyDescent="0.25">
      <c r="A78" s="212">
        <v>503</v>
      </c>
      <c r="B78" s="194">
        <v>8</v>
      </c>
      <c r="C78" s="163">
        <v>0</v>
      </c>
      <c r="D78" s="1"/>
      <c r="E78" s="408" t="str">
        <f>INDEX('[1]2012 Teams'!$B$2:$B$2344,MATCH(A78,'[1]2012 Teams'!$A$2:$A$2344))</f>
        <v>Novi, MI USA</v>
      </c>
      <c r="F78" s="10"/>
      <c r="L78" s="151" t="e">
        <f>MATCH(A78,MAR!B$3:B$101,0)</f>
        <v>#N/A</v>
      </c>
      <c r="Y78" s="216"/>
      <c r="Z78" s="216"/>
      <c r="AA78" s="216"/>
      <c r="AB78" s="216"/>
      <c r="AC78" s="216"/>
      <c r="AD78" s="216"/>
      <c r="AF78" s="151"/>
      <c r="AG78" s="2"/>
      <c r="AH78" s="2"/>
      <c r="AI78" s="2"/>
      <c r="AJ78" s="2"/>
      <c r="AK78" s="2"/>
      <c r="AL78" s="2"/>
      <c r="AM78" s="2"/>
      <c r="AN78" s="2"/>
      <c r="AO78" s="2"/>
      <c r="AP78" s="2"/>
      <c r="AQ78" s="2"/>
      <c r="AR78" s="2"/>
      <c r="AS78" s="2"/>
      <c r="AT78" s="2"/>
      <c r="AU78" s="97"/>
      <c r="AV78" s="97"/>
      <c r="AW78" s="97"/>
      <c r="AX78" s="97"/>
      <c r="AY78" s="97"/>
    </row>
    <row r="79" spans="1:51" x14ac:dyDescent="0.25">
      <c r="A79" s="212">
        <v>525</v>
      </c>
      <c r="B79" s="194">
        <v>7</v>
      </c>
      <c r="C79" s="163">
        <v>0</v>
      </c>
      <c r="D79" s="1"/>
      <c r="E79" s="408" t="str">
        <f>INDEX('[1]2012 Teams'!$B$2:$B$2344,MATCH(A79,'[1]2012 Teams'!$A$2:$A$2344))</f>
        <v>Cedar Falls, IA USA</v>
      </c>
      <c r="F79" s="195"/>
      <c r="L79" s="151" t="e">
        <f>MATCH(A79,MAR!B$3:B$101,0)</f>
        <v>#N/A</v>
      </c>
      <c r="Y79" s="216"/>
      <c r="Z79" s="216"/>
      <c r="AA79" s="216"/>
      <c r="AB79" s="216"/>
      <c r="AC79" s="216"/>
      <c r="AD79" s="216"/>
      <c r="AF79" s="98"/>
      <c r="AG79" s="2"/>
      <c r="AH79" s="2"/>
      <c r="AI79" s="2"/>
      <c r="AJ79" s="2"/>
      <c r="AK79" s="2"/>
      <c r="AL79" s="2"/>
      <c r="AM79" s="2"/>
      <c r="AN79" s="2"/>
      <c r="AO79" s="2"/>
      <c r="AP79" s="2"/>
      <c r="AQ79" s="2"/>
      <c r="AR79" s="2"/>
      <c r="AS79" s="2"/>
      <c r="AT79" s="2"/>
      <c r="AU79" s="97"/>
      <c r="AV79" s="97"/>
      <c r="AW79" s="97"/>
      <c r="AX79" s="97"/>
      <c r="AY79" s="97"/>
    </row>
    <row r="80" spans="1:51" x14ac:dyDescent="0.25">
      <c r="A80" s="212">
        <v>548</v>
      </c>
      <c r="B80" s="194">
        <v>16</v>
      </c>
      <c r="C80" s="163">
        <v>30</v>
      </c>
      <c r="E80" s="408" t="str">
        <f>INDEX('[1]2012 Teams'!$B$2:$B$2344,MATCH(A80,'[1]2012 Teams'!$A$2:$A$2344))</f>
        <v>Northville, MI USA</v>
      </c>
      <c r="F80" s="10"/>
      <c r="L80" s="151" t="e">
        <f>MATCH(A80,MAR!B$3:B$101,0)</f>
        <v>#N/A</v>
      </c>
      <c r="Y80" s="216"/>
      <c r="Z80" s="216"/>
      <c r="AA80" s="216"/>
      <c r="AB80" s="216"/>
      <c r="AC80" s="216"/>
      <c r="AD80" s="216"/>
      <c r="AF80" s="98"/>
      <c r="AG80" s="2"/>
      <c r="AH80" s="2"/>
      <c r="AI80" s="2"/>
      <c r="AJ80" s="2"/>
      <c r="AK80" s="2"/>
      <c r="AL80" s="2"/>
      <c r="AM80" s="2"/>
      <c r="AN80" s="2"/>
      <c r="AO80" s="2"/>
      <c r="AP80" s="2"/>
      <c r="AQ80" s="2"/>
      <c r="AR80" s="2"/>
      <c r="AS80" s="2"/>
      <c r="AT80" s="2"/>
      <c r="AU80" s="97"/>
      <c r="AV80" s="97"/>
      <c r="AW80" s="97"/>
      <c r="AX80" s="97"/>
      <c r="AY80" s="97"/>
    </row>
    <row r="81" spans="1:51" x14ac:dyDescent="0.25">
      <c r="A81" s="212">
        <v>573</v>
      </c>
      <c r="B81" s="194">
        <v>9</v>
      </c>
      <c r="C81" s="163">
        <v>10</v>
      </c>
      <c r="E81" s="408" t="str">
        <f>INDEX('[1]2012 Teams'!$B$2:$B$2344,MATCH(A81,'[1]2012 Teams'!$A$2:$A$2344))</f>
        <v>Bloomfield Hills, MI USA</v>
      </c>
      <c r="F81" s="10"/>
      <c r="L81" s="151" t="e">
        <f>MATCH(A81,MAR!B$3:B$101,0)</f>
        <v>#N/A</v>
      </c>
      <c r="Y81" s="216"/>
      <c r="Z81" s="216"/>
      <c r="AA81" s="216"/>
      <c r="AB81" s="216"/>
      <c r="AC81" s="216"/>
      <c r="AD81" s="216"/>
      <c r="AF81" s="151"/>
      <c r="AG81" s="2"/>
      <c r="AH81" s="2"/>
      <c r="AI81" s="2"/>
      <c r="AJ81" s="2"/>
      <c r="AK81" s="2"/>
      <c r="AL81" s="2"/>
      <c r="AM81" s="2"/>
      <c r="AN81" s="2"/>
      <c r="AO81" s="2"/>
      <c r="AP81" s="2"/>
      <c r="AQ81" s="2"/>
      <c r="AR81" s="2"/>
      <c r="AS81" s="2"/>
      <c r="AT81" s="2"/>
      <c r="AU81" s="97"/>
      <c r="AV81" s="97"/>
      <c r="AW81" s="97"/>
      <c r="AX81" s="97"/>
      <c r="AY81" s="97"/>
    </row>
    <row r="82" spans="1:51" x14ac:dyDescent="0.25">
      <c r="A82" s="212">
        <v>610</v>
      </c>
      <c r="B82" s="194">
        <v>10</v>
      </c>
      <c r="C82" s="163">
        <v>0</v>
      </c>
      <c r="E82" s="408" t="str">
        <f>INDEX('[1]2012 Teams'!$B$2:$B$2344,MATCH(A82,'[1]2012 Teams'!$A$2:$A$2344))</f>
        <v>Toronto, ON Canada</v>
      </c>
      <c r="F82" s="195"/>
      <c r="L82" s="151" t="e">
        <f>MATCH(A82,MAR!B$3:B$101,0)</f>
        <v>#N/A</v>
      </c>
      <c r="Y82" s="216"/>
      <c r="Z82" s="216"/>
      <c r="AA82" s="216"/>
      <c r="AB82" s="216"/>
      <c r="AC82" s="216"/>
      <c r="AD82" s="216"/>
      <c r="AF82" s="98"/>
      <c r="AG82" s="2"/>
      <c r="AH82" s="2"/>
      <c r="AI82" s="2"/>
      <c r="AJ82" s="2"/>
      <c r="AK82" s="2"/>
      <c r="AL82" s="2"/>
      <c r="AM82" s="2"/>
      <c r="AN82" s="2"/>
      <c r="AO82" s="2"/>
      <c r="AP82" s="2"/>
      <c r="AQ82" s="2"/>
      <c r="AR82" s="2"/>
      <c r="AS82" s="2"/>
      <c r="AT82" s="2"/>
      <c r="AU82" s="97"/>
      <c r="AV82" s="97"/>
      <c r="AW82" s="97"/>
      <c r="AX82" s="97"/>
      <c r="AY82" s="97"/>
    </row>
    <row r="83" spans="1:51" ht="13" thickBot="1" x14ac:dyDescent="0.3">
      <c r="A83" s="212">
        <v>624</v>
      </c>
      <c r="B83" s="199">
        <v>12</v>
      </c>
      <c r="C83" s="163">
        <v>10</v>
      </c>
      <c r="D83" s="1"/>
      <c r="E83" s="408" t="str">
        <f>INDEX('[1]2012 Teams'!$B$2:$B$2344,MATCH(A83,'[1]2012 Teams'!$A$2:$A$2344))</f>
        <v>Katy, TX USA</v>
      </c>
      <c r="F83" s="195"/>
      <c r="L83" s="151" t="e">
        <f>MATCH(A83,MAR!B$3:B$101,0)</f>
        <v>#N/A</v>
      </c>
      <c r="Y83" s="216"/>
      <c r="Z83" s="216"/>
      <c r="AA83" s="216"/>
      <c r="AB83" s="216"/>
      <c r="AC83" s="216"/>
      <c r="AD83" s="216"/>
      <c r="AF83" s="98"/>
      <c r="AG83" s="2"/>
      <c r="AH83" s="2"/>
      <c r="AI83" s="2"/>
      <c r="AJ83" s="2"/>
      <c r="AK83" s="2"/>
      <c r="AL83" s="2"/>
      <c r="AM83" s="2"/>
      <c r="AN83" s="2"/>
      <c r="AO83" s="2"/>
      <c r="AP83" s="2"/>
      <c r="AQ83" s="2"/>
      <c r="AR83" s="2"/>
      <c r="AS83" s="2"/>
      <c r="AT83" s="2"/>
      <c r="AU83" s="97"/>
      <c r="AV83" s="97"/>
      <c r="AW83" s="97"/>
      <c r="AX83" s="97"/>
      <c r="AY83" s="97"/>
    </row>
    <row r="84" spans="1:51" x14ac:dyDescent="0.25">
      <c r="A84" s="212">
        <v>639</v>
      </c>
      <c r="B84" s="194">
        <v>3</v>
      </c>
      <c r="C84" s="163">
        <v>20</v>
      </c>
      <c r="E84" s="408" t="str">
        <f>INDEX('[1]2012 Teams'!$B$2:$B$2344,MATCH(A84,'[1]2012 Teams'!$A$2:$A$2344))</f>
        <v>Ithaca, NY USA</v>
      </c>
      <c r="F84" s="195"/>
      <c r="L84" s="151" t="e">
        <f>MATCH(A84,MAR!B$3:B$101,0)</f>
        <v>#N/A</v>
      </c>
      <c r="Y84" s="216"/>
      <c r="Z84" s="216"/>
      <c r="AA84" s="216"/>
      <c r="AB84" s="216"/>
      <c r="AC84" s="216"/>
      <c r="AD84" s="216"/>
      <c r="AF84" s="98"/>
      <c r="AG84" s="2"/>
      <c r="AH84" s="2"/>
      <c r="AI84" s="2"/>
      <c r="AJ84" s="2"/>
      <c r="AK84" s="2"/>
      <c r="AL84" s="2"/>
      <c r="AM84" s="2"/>
      <c r="AN84" s="2"/>
      <c r="AO84" s="2"/>
      <c r="AP84" s="2"/>
      <c r="AQ84" s="2"/>
      <c r="AR84" s="2"/>
      <c r="AS84" s="2"/>
      <c r="AT84" s="2"/>
      <c r="AU84" s="97"/>
      <c r="AV84" s="97"/>
      <c r="AW84" s="97"/>
      <c r="AX84" s="97"/>
      <c r="AY84" s="97"/>
    </row>
    <row r="85" spans="1:51" x14ac:dyDescent="0.25">
      <c r="A85" s="212">
        <v>744</v>
      </c>
      <c r="B85" s="194">
        <v>11</v>
      </c>
      <c r="C85" s="163">
        <v>20</v>
      </c>
      <c r="E85" s="408" t="str">
        <f>INDEX('[1]2012 Teams'!$B$2:$B$2344,MATCH(A85,'[1]2012 Teams'!$A$2:$A$2344))</f>
        <v>Ft. Lauderdale, FL USA</v>
      </c>
      <c r="F85" s="195"/>
      <c r="L85" s="151" t="e">
        <f>MATCH(A85,MAR!B$3:B$101,0)</f>
        <v>#N/A</v>
      </c>
      <c r="Y85" s="216"/>
      <c r="Z85" s="216"/>
      <c r="AA85" s="216"/>
      <c r="AB85" s="216"/>
      <c r="AC85" s="216"/>
      <c r="AD85" s="216"/>
      <c r="AF85" s="151"/>
      <c r="AG85" s="2"/>
      <c r="AH85" s="2"/>
      <c r="AI85" s="2"/>
      <c r="AJ85" s="2"/>
      <c r="AK85" s="2"/>
      <c r="AL85" s="2"/>
      <c r="AM85" s="2"/>
      <c r="AN85" s="2"/>
      <c r="AO85" s="2"/>
      <c r="AP85" s="2"/>
      <c r="AQ85" s="2"/>
      <c r="AR85" s="2"/>
      <c r="AS85" s="2"/>
      <c r="AT85" s="2"/>
      <c r="AU85" s="97"/>
      <c r="AV85" s="97"/>
      <c r="AW85" s="97"/>
      <c r="AX85" s="97"/>
      <c r="AY85" s="97"/>
    </row>
    <row r="86" spans="1:51" x14ac:dyDescent="0.25">
      <c r="A86" s="212">
        <v>781</v>
      </c>
      <c r="B86" s="194">
        <v>13</v>
      </c>
      <c r="C86" s="163">
        <v>0</v>
      </c>
      <c r="E86" s="408" t="str">
        <f>INDEX('[1]2012 Teams'!$B$2:$B$2344,MATCH(A86,'[1]2012 Teams'!$A$2:$A$2344))</f>
        <v>Kincardine, ON Canada</v>
      </c>
      <c r="F86" s="195"/>
      <c r="L86" s="151" t="e">
        <f>MATCH(A86,MAR!B$3:B$101,0)</f>
        <v>#N/A</v>
      </c>
      <c r="Y86" s="216"/>
      <c r="Z86" s="216"/>
      <c r="AA86" s="216"/>
      <c r="AB86" s="216"/>
      <c r="AC86" s="216"/>
      <c r="AD86" s="216"/>
      <c r="AF86" s="98"/>
      <c r="AG86" s="2"/>
      <c r="AH86" s="2"/>
      <c r="AI86" s="2"/>
      <c r="AJ86" s="2"/>
      <c r="AK86" s="2"/>
      <c r="AL86" s="2"/>
      <c r="AM86" s="2"/>
      <c r="AN86" s="2"/>
      <c r="AO86" s="2"/>
      <c r="AP86" s="2"/>
      <c r="AQ86" s="2"/>
      <c r="AR86" s="2"/>
      <c r="AS86" s="2"/>
      <c r="AT86" s="2"/>
      <c r="AU86" s="97"/>
      <c r="AV86" s="97"/>
      <c r="AW86" s="97"/>
      <c r="AX86" s="97"/>
      <c r="AY86" s="97"/>
    </row>
    <row r="87" spans="1:51" x14ac:dyDescent="0.25">
      <c r="A87" s="212">
        <v>868</v>
      </c>
      <c r="B87" s="194">
        <v>3</v>
      </c>
      <c r="C87" s="196">
        <v>10</v>
      </c>
      <c r="E87" s="408" t="str">
        <f>INDEX('[1]2012 Teams'!$B$2:$B$2344,MATCH(A87,'[1]2012 Teams'!$A$2:$A$2344))</f>
        <v>Carmel, IN USA</v>
      </c>
      <c r="F87" s="195"/>
      <c r="L87" s="151" t="e">
        <f>MATCH(A87,MAR!B$3:B$101,0)</f>
        <v>#N/A</v>
      </c>
      <c r="Y87" s="216"/>
      <c r="Z87" s="216"/>
      <c r="AA87" s="216"/>
      <c r="AB87" s="216"/>
      <c r="AC87" s="216"/>
      <c r="AD87" s="216"/>
      <c r="AF87" s="98"/>
      <c r="AG87" s="2"/>
      <c r="AH87" s="2"/>
      <c r="AI87" s="2"/>
      <c r="AJ87" s="2"/>
      <c r="AK87" s="2"/>
      <c r="AL87" s="2"/>
      <c r="AM87" s="2"/>
      <c r="AN87" s="2"/>
      <c r="AO87" s="2"/>
      <c r="AP87" s="2"/>
      <c r="AQ87" s="2"/>
      <c r="AR87" s="2"/>
      <c r="AS87" s="2"/>
      <c r="AT87" s="2"/>
      <c r="AU87" s="97"/>
      <c r="AV87" s="97"/>
      <c r="AW87" s="97"/>
      <c r="AX87" s="97"/>
      <c r="AY87" s="97"/>
    </row>
    <row r="88" spans="1:51" x14ac:dyDescent="0.25">
      <c r="A88" s="212">
        <v>971</v>
      </c>
      <c r="B88" s="194">
        <v>9</v>
      </c>
      <c r="C88" s="163">
        <v>0</v>
      </c>
      <c r="D88" s="1"/>
      <c r="E88" s="408" t="str">
        <f>INDEX('[1]2012 Teams'!$B$2:$B$2344,MATCH(A88,'[1]2012 Teams'!$A$2:$A$2344))</f>
        <v>Mountain View, CA USA</v>
      </c>
      <c r="F88" s="195"/>
      <c r="L88" s="151" t="e">
        <f>MATCH(A88,MAR!B$3:B$101,0)</f>
        <v>#N/A</v>
      </c>
      <c r="Y88" s="216"/>
      <c r="Z88" s="216"/>
      <c r="AA88" s="216"/>
      <c r="AB88" s="216"/>
      <c r="AC88" s="216"/>
      <c r="AD88" s="216"/>
      <c r="AF88" s="98"/>
      <c r="AG88" s="2"/>
      <c r="AH88" s="2"/>
      <c r="AI88" s="2"/>
      <c r="AJ88" s="2"/>
      <c r="AK88" s="2"/>
      <c r="AL88" s="2"/>
      <c r="AM88" s="2"/>
      <c r="AN88" s="2"/>
      <c r="AO88" s="2"/>
      <c r="AP88" s="2"/>
      <c r="AQ88" s="2"/>
      <c r="AR88" s="2"/>
      <c r="AS88" s="2"/>
      <c r="AT88" s="2"/>
      <c r="AU88" s="97"/>
      <c r="AV88" s="97"/>
      <c r="AW88" s="97"/>
      <c r="AX88" s="97"/>
      <c r="AY88" s="97"/>
    </row>
    <row r="89" spans="1:51" x14ac:dyDescent="0.25">
      <c r="A89" s="212">
        <v>973</v>
      </c>
      <c r="B89" s="194">
        <v>14</v>
      </c>
      <c r="C89" s="163">
        <v>0</v>
      </c>
      <c r="D89" s="1"/>
      <c r="E89" s="408" t="str">
        <f>INDEX('[1]2012 Teams'!$B$2:$B$2344,MATCH(A89,'[1]2012 Teams'!$A$2:$A$2344))</f>
        <v>Atascadero, CA USA</v>
      </c>
      <c r="F89" s="195"/>
      <c r="L89" s="151" t="e">
        <f>MATCH(A89,MAR!B$3:B$101,0)</f>
        <v>#N/A</v>
      </c>
      <c r="Y89" s="216"/>
      <c r="Z89" s="216"/>
      <c r="AA89" s="216"/>
      <c r="AB89" s="216"/>
      <c r="AC89" s="216"/>
      <c r="AD89" s="216"/>
      <c r="AF89" s="98"/>
      <c r="AG89" s="2"/>
      <c r="AH89" s="2"/>
      <c r="AI89" s="2"/>
      <c r="AJ89" s="2"/>
      <c r="AK89" s="2"/>
      <c r="AL89" s="2"/>
      <c r="AM89" s="2"/>
      <c r="AN89" s="2"/>
      <c r="AO89" s="2"/>
      <c r="AP89" s="2"/>
      <c r="AQ89" s="2"/>
      <c r="AR89" s="2"/>
      <c r="AS89" s="2"/>
      <c r="AT89" s="2"/>
      <c r="AU89" s="97"/>
      <c r="AV89" s="97"/>
      <c r="AW89" s="97"/>
      <c r="AX89" s="97"/>
      <c r="AY89" s="97"/>
    </row>
    <row r="90" spans="1:51" x14ac:dyDescent="0.25">
      <c r="A90" s="212">
        <v>987</v>
      </c>
      <c r="B90" s="194">
        <v>15</v>
      </c>
      <c r="C90" s="163">
        <v>40</v>
      </c>
      <c r="D90" s="1">
        <v>10</v>
      </c>
      <c r="E90" s="408" t="str">
        <f>INDEX('[1]2012 Teams'!$B$2:$B$2344,MATCH(A90,'[1]2012 Teams'!$A$2:$A$2344))</f>
        <v>Las Vegas, NV USA</v>
      </c>
      <c r="F90" s="195"/>
      <c r="L90" s="151" t="e">
        <f>MATCH(A90,MAR!B$3:B$101,0)</f>
        <v>#N/A</v>
      </c>
      <c r="Y90" s="216"/>
      <c r="Z90" s="216"/>
      <c r="AA90" s="216"/>
      <c r="AB90" s="216"/>
      <c r="AC90" s="216"/>
      <c r="AD90" s="216"/>
      <c r="AF90" s="98"/>
      <c r="AG90" s="2"/>
      <c r="AH90" s="2"/>
      <c r="AI90" s="2"/>
      <c r="AJ90" s="2"/>
      <c r="AK90" s="2"/>
      <c r="AL90" s="2"/>
      <c r="AM90" s="2"/>
      <c r="AN90" s="2"/>
      <c r="AO90" s="2"/>
      <c r="AP90" s="2"/>
      <c r="AQ90" s="2"/>
      <c r="AR90" s="2"/>
      <c r="AS90" s="2"/>
      <c r="AT90" s="2"/>
      <c r="AU90" s="97"/>
      <c r="AV90" s="97"/>
      <c r="AW90" s="97"/>
      <c r="AX90" s="97"/>
      <c r="AY90" s="97"/>
    </row>
    <row r="91" spans="1:51" ht="13" thickBot="1" x14ac:dyDescent="0.3">
      <c r="A91" s="213">
        <v>1023</v>
      </c>
      <c r="B91" s="199">
        <v>13</v>
      </c>
      <c r="C91" s="166">
        <v>0</v>
      </c>
      <c r="E91" s="408" t="str">
        <f>INDEX('[1]2012 Teams'!$B$2:$B$2344,MATCH(A91,'[1]2012 Teams'!$A$2:$A$2344))</f>
        <v>Temperance, MI USA</v>
      </c>
      <c r="F91" s="195"/>
      <c r="L91" s="151" t="e">
        <f>MATCH(A91,MAR!B$3:B$101,0)</f>
        <v>#N/A</v>
      </c>
      <c r="Y91" s="216"/>
      <c r="Z91" s="216"/>
      <c r="AA91" s="216"/>
      <c r="AB91" s="216"/>
      <c r="AC91" s="216"/>
      <c r="AD91" s="216"/>
      <c r="AF91" s="98"/>
      <c r="AG91" s="2"/>
      <c r="AH91" s="2"/>
      <c r="AI91" s="2"/>
      <c r="AJ91" s="2"/>
      <c r="AK91" s="2"/>
      <c r="AL91" s="2"/>
      <c r="AM91" s="2"/>
      <c r="AN91" s="2"/>
      <c r="AO91" s="2"/>
      <c r="AP91" s="2"/>
      <c r="AQ91" s="2"/>
      <c r="AR91" s="2"/>
      <c r="AS91" s="2"/>
      <c r="AT91" s="2"/>
      <c r="AU91" s="97"/>
      <c r="AV91" s="97"/>
      <c r="AW91" s="97"/>
      <c r="AX91" s="97"/>
      <c r="AY91" s="97"/>
    </row>
    <row r="92" spans="1:51" x14ac:dyDescent="0.25">
      <c r="A92" s="212">
        <v>1114</v>
      </c>
      <c r="B92" s="191">
        <v>15</v>
      </c>
      <c r="C92" s="163">
        <v>30</v>
      </c>
      <c r="D92" s="1"/>
      <c r="E92" s="408" t="str">
        <f>INDEX('[1]2012 Teams'!$B$2:$B$2344,MATCH(A92,'[1]2012 Teams'!$A$2:$A$2344))</f>
        <v>St. Catharines, ON Canada</v>
      </c>
      <c r="F92" s="195"/>
      <c r="L92" s="151" t="e">
        <f>MATCH(A92,MAR!B$3:B$101,0)</f>
        <v>#N/A</v>
      </c>
      <c r="Y92" s="216"/>
      <c r="Z92" s="216"/>
      <c r="AA92" s="216"/>
      <c r="AB92" s="216"/>
      <c r="AC92" s="216"/>
      <c r="AD92" s="216"/>
      <c r="AF92" s="98"/>
      <c r="AG92" s="2"/>
      <c r="AH92" s="2"/>
      <c r="AI92" s="2"/>
      <c r="AJ92" s="2"/>
      <c r="AK92" s="2"/>
      <c r="AL92" s="2"/>
      <c r="AM92" s="2"/>
      <c r="AN92" s="2"/>
      <c r="AO92" s="2"/>
      <c r="AP92" s="2"/>
      <c r="AQ92" s="2"/>
      <c r="AR92" s="2"/>
      <c r="AS92" s="2"/>
      <c r="AT92" s="2"/>
      <c r="AU92" s="97"/>
      <c r="AV92" s="97"/>
      <c r="AW92" s="97"/>
      <c r="AX92" s="97"/>
      <c r="AY92" s="97"/>
    </row>
    <row r="93" spans="1:51" x14ac:dyDescent="0.25">
      <c r="A93" s="195">
        <v>1218</v>
      </c>
      <c r="B93" s="194">
        <v>11</v>
      </c>
      <c r="C93" s="163">
        <v>10</v>
      </c>
      <c r="D93" s="1"/>
      <c r="E93" s="408" t="str">
        <f>INDEX('[1]2012 Teams'!$B$2:$B$2344,MATCH(A93,'[1]2012 Teams'!$A$2:$A$2344))</f>
        <v>Philadelphia, PA USA</v>
      </c>
      <c r="F93" s="195"/>
      <c r="L93" s="151">
        <f>MATCH(A93,MAR!B$3:B$101,0)</f>
        <v>3</v>
      </c>
      <c r="Y93" s="216"/>
      <c r="Z93" s="216"/>
      <c r="AA93" s="216"/>
      <c r="AB93" s="216"/>
      <c r="AC93" s="216"/>
      <c r="AD93" s="216"/>
      <c r="AF93" s="98"/>
      <c r="AG93" s="2"/>
      <c r="AH93" s="2"/>
      <c r="AI93" s="2"/>
      <c r="AJ93" s="2"/>
      <c r="AK93" s="2"/>
      <c r="AL93" s="2"/>
      <c r="AM93" s="2"/>
      <c r="AN93" s="2"/>
      <c r="AO93" s="2"/>
      <c r="AP93" s="2"/>
      <c r="AQ93" s="2"/>
      <c r="AR93" s="2"/>
      <c r="AS93" s="2"/>
      <c r="AT93" s="2"/>
      <c r="AU93" s="97"/>
      <c r="AV93" s="97"/>
      <c r="AW93" s="97"/>
      <c r="AX93" s="97"/>
      <c r="AY93" s="97"/>
    </row>
    <row r="94" spans="1:51" x14ac:dyDescent="0.25">
      <c r="A94" s="10">
        <v>1323</v>
      </c>
      <c r="B94" s="194">
        <v>10</v>
      </c>
      <c r="C94" s="163">
        <v>0</v>
      </c>
      <c r="E94" s="408" t="str">
        <f>INDEX('[1]2012 Teams'!$B$2:$B$2344,MATCH(A94,'[1]2012 Teams'!$A$2:$A$2344))</f>
        <v>Madera, CA USA</v>
      </c>
      <c r="F94" s="195"/>
      <c r="L94" s="151" t="e">
        <f>MATCH(A94,MAR!B$3:B$101,0)</f>
        <v>#N/A</v>
      </c>
      <c r="Y94" s="216"/>
      <c r="Z94" s="216"/>
      <c r="AA94" s="216"/>
      <c r="AB94" s="216"/>
      <c r="AC94" s="216"/>
      <c r="AD94" s="216"/>
      <c r="AF94" s="98"/>
      <c r="AG94" s="2"/>
      <c r="AH94" s="2"/>
      <c r="AI94" s="2"/>
      <c r="AJ94" s="2"/>
      <c r="AK94" s="2"/>
      <c r="AL94" s="2"/>
      <c r="AM94" s="2"/>
      <c r="AN94" s="2"/>
      <c r="AO94" s="2"/>
      <c r="AP94" s="2"/>
      <c r="AQ94" s="2"/>
      <c r="AR94" s="2"/>
      <c r="AS94" s="2"/>
      <c r="AT94" s="2"/>
      <c r="AU94" s="97"/>
      <c r="AV94" s="97"/>
      <c r="AW94" s="97"/>
      <c r="AX94" s="97"/>
      <c r="AY94" s="97"/>
    </row>
    <row r="95" spans="1:51" x14ac:dyDescent="0.25">
      <c r="A95" s="195">
        <v>1477</v>
      </c>
      <c r="B95" s="194">
        <v>11</v>
      </c>
      <c r="C95" s="163">
        <v>10</v>
      </c>
      <c r="D95" s="1"/>
      <c r="E95" s="408" t="str">
        <f>INDEX('[1]2012 Teams'!$B$2:$B$2344,MATCH(A95,'[1]2012 Teams'!$A$2:$A$2344))</f>
        <v>The Woodlands, TX USA</v>
      </c>
      <c r="F95" s="195"/>
      <c r="L95" s="151" t="e">
        <f>MATCH(A95,MAR!B$3:B$101,0)</f>
        <v>#N/A</v>
      </c>
      <c r="Y95" s="216"/>
      <c r="Z95" s="216"/>
      <c r="AA95" s="216"/>
      <c r="AB95" s="216"/>
      <c r="AC95" s="216"/>
      <c r="AD95" s="216"/>
      <c r="AF95" s="98"/>
      <c r="AG95" s="2"/>
      <c r="AH95" s="2"/>
      <c r="AI95" s="2"/>
      <c r="AJ95" s="2"/>
      <c r="AK95" s="2"/>
      <c r="AL95" s="2"/>
      <c r="AM95" s="2"/>
      <c r="AN95" s="2"/>
      <c r="AO95" s="2"/>
      <c r="AP95" s="2"/>
      <c r="AQ95" s="2"/>
      <c r="AR95" s="2"/>
      <c r="AS95" s="2"/>
      <c r="AT95" s="2"/>
      <c r="AU95" s="97"/>
      <c r="AV95" s="97"/>
      <c r="AW95" s="97"/>
      <c r="AX95" s="97"/>
      <c r="AY95" s="97"/>
    </row>
    <row r="96" spans="1:51" x14ac:dyDescent="0.25">
      <c r="A96" s="195">
        <v>1507</v>
      </c>
      <c r="B96" s="194">
        <v>13</v>
      </c>
      <c r="C96" s="163">
        <v>0</v>
      </c>
      <c r="D96" s="1"/>
      <c r="E96" s="408" t="str">
        <f>INDEX('[1]2012 Teams'!$B$2:$B$2344,MATCH(A96,'[1]2012 Teams'!$A$2:$A$2344))</f>
        <v>Lockport, NY USA</v>
      </c>
      <c r="F96" s="195"/>
      <c r="L96" s="151" t="e">
        <f>MATCH(A96,MAR!B$3:B$101,0)</f>
        <v>#N/A</v>
      </c>
      <c r="Y96" s="216"/>
      <c r="Z96" s="216"/>
      <c r="AA96" s="216"/>
      <c r="AB96" s="216"/>
      <c r="AC96" s="216"/>
      <c r="AD96" s="216"/>
      <c r="AF96" s="98"/>
      <c r="AG96" s="2"/>
      <c r="AH96" s="2"/>
      <c r="AI96" s="2"/>
      <c r="AJ96" s="2"/>
      <c r="AK96" s="2"/>
      <c r="AL96" s="2"/>
      <c r="AM96" s="2"/>
      <c r="AN96" s="2"/>
      <c r="AO96" s="2"/>
      <c r="AP96" s="2"/>
      <c r="AQ96" s="2"/>
      <c r="AR96" s="2"/>
      <c r="AS96" s="2"/>
      <c r="AT96" s="2"/>
      <c r="AU96" s="97"/>
      <c r="AV96" s="97"/>
      <c r="AW96" s="97"/>
      <c r="AX96" s="97"/>
      <c r="AY96" s="97"/>
    </row>
    <row r="97" spans="1:51" x14ac:dyDescent="0.25">
      <c r="A97" s="10">
        <v>1519</v>
      </c>
      <c r="B97" s="194">
        <v>12</v>
      </c>
      <c r="C97" s="196">
        <v>10</v>
      </c>
      <c r="E97" s="408" t="str">
        <f>INDEX('[1]2012 Teams'!$B$2:$B$2344,MATCH(A97,'[1]2012 Teams'!$A$2:$A$2344))</f>
        <v>Milford, NH USA</v>
      </c>
      <c r="F97" s="195"/>
      <c r="L97" s="151" t="e">
        <f>MATCH(A97,MAR!B$3:B$101,0)</f>
        <v>#N/A</v>
      </c>
      <c r="Y97" s="216"/>
      <c r="Z97" s="216"/>
      <c r="AA97" s="216"/>
      <c r="AB97" s="216"/>
      <c r="AC97" s="216"/>
      <c r="AD97" s="216"/>
      <c r="AF97" s="98"/>
      <c r="AG97" s="2"/>
      <c r="AH97" s="2"/>
      <c r="AI97" s="2"/>
      <c r="AJ97" s="2"/>
      <c r="AK97" s="2"/>
      <c r="AL97" s="2"/>
      <c r="AM97" s="2"/>
      <c r="AN97" s="2"/>
      <c r="AO97" s="2"/>
      <c r="AP97" s="2"/>
      <c r="AQ97" s="2"/>
      <c r="AR97" s="2"/>
      <c r="AS97" s="2"/>
      <c r="AT97" s="2"/>
      <c r="AU97" s="97"/>
      <c r="AV97" s="97"/>
      <c r="AW97" s="97"/>
      <c r="AX97" s="97"/>
      <c r="AY97" s="97"/>
    </row>
    <row r="98" spans="1:51" x14ac:dyDescent="0.25">
      <c r="A98" s="10">
        <v>1540</v>
      </c>
      <c r="B98" s="194">
        <v>6</v>
      </c>
      <c r="C98" s="196">
        <v>0</v>
      </c>
      <c r="E98" s="408" t="str">
        <f>INDEX('[1]2012 Teams'!$B$2:$B$2344,MATCH(A98,'[1]2012 Teams'!$A$2:$A$2344))</f>
        <v>Portland, OR USA</v>
      </c>
      <c r="F98" s="195"/>
      <c r="L98" s="151" t="e">
        <f>MATCH(A98,MAR!B$3:B$101,0)</f>
        <v>#N/A</v>
      </c>
      <c r="Y98" s="216"/>
      <c r="Z98" s="216"/>
      <c r="AA98" s="216"/>
      <c r="AB98" s="216"/>
      <c r="AC98" s="216"/>
      <c r="AD98" s="216"/>
      <c r="AF98" s="2"/>
      <c r="AG98" s="2"/>
      <c r="AH98" s="2"/>
      <c r="AI98" s="2"/>
      <c r="AJ98" s="2"/>
      <c r="AK98" s="2"/>
      <c r="AL98" s="2"/>
      <c r="AM98" s="2"/>
      <c r="AN98" s="2"/>
      <c r="AO98" s="2"/>
      <c r="AP98" s="2"/>
      <c r="AQ98" s="2"/>
      <c r="AR98" s="2"/>
      <c r="AS98" s="2"/>
      <c r="AT98" s="2"/>
      <c r="AU98" s="97"/>
      <c r="AV98" s="97"/>
      <c r="AW98" s="97"/>
      <c r="AX98" s="97"/>
      <c r="AY98" s="97"/>
    </row>
    <row r="99" spans="1:51" ht="13" thickBot="1" x14ac:dyDescent="0.3">
      <c r="A99" s="195">
        <v>1592</v>
      </c>
      <c r="B99" s="199">
        <v>8</v>
      </c>
      <c r="C99" s="163">
        <v>0</v>
      </c>
      <c r="D99" s="1"/>
      <c r="E99" s="408" t="str">
        <f>INDEX('[1]2012 Teams'!$B$2:$B$2344,MATCH(A99,'[1]2012 Teams'!$A$2:$A$2344))</f>
        <v>Cocoa, FL USA</v>
      </c>
      <c r="F99" s="195"/>
      <c r="L99" s="151" t="e">
        <f>MATCH(A99,MAR!B$3:B$101,0)</f>
        <v>#N/A</v>
      </c>
      <c r="Y99" s="216"/>
      <c r="Z99" s="216"/>
      <c r="AA99" s="216"/>
      <c r="AB99" s="216"/>
      <c r="AC99" s="216"/>
      <c r="AD99" s="216"/>
      <c r="AF99" s="2"/>
      <c r="AG99" s="2"/>
      <c r="AH99" s="2"/>
      <c r="AI99" s="2"/>
      <c r="AJ99" s="2"/>
      <c r="AK99" s="2"/>
      <c r="AL99" s="2"/>
      <c r="AM99" s="2"/>
      <c r="AN99" s="2"/>
      <c r="AO99" s="2"/>
      <c r="AP99" s="2"/>
      <c r="AQ99" s="2"/>
      <c r="AR99" s="2"/>
      <c r="AS99" s="2"/>
      <c r="AT99" s="2"/>
      <c r="AU99" s="97"/>
      <c r="AV99" s="97"/>
      <c r="AW99" s="97"/>
      <c r="AX99" s="97"/>
      <c r="AY99" s="97"/>
    </row>
    <row r="100" spans="1:51" x14ac:dyDescent="0.25">
      <c r="A100" s="10">
        <v>1662</v>
      </c>
      <c r="B100" s="194">
        <v>9</v>
      </c>
      <c r="C100" s="163">
        <v>0</v>
      </c>
      <c r="E100" s="408" t="str">
        <f>INDEX('[1]2012 Teams'!$B$2:$B$2344,MATCH(A100,'[1]2012 Teams'!$A$2:$A$2344))</f>
        <v>Lodi, CA USA</v>
      </c>
      <c r="F100" s="195"/>
      <c r="L100" s="151" t="e">
        <f>MATCH(A100,MAR!B$3:B$101,0)</f>
        <v>#N/A</v>
      </c>
      <c r="Y100" s="216"/>
      <c r="Z100" s="216"/>
      <c r="AA100" s="216"/>
      <c r="AB100" s="216"/>
      <c r="AC100" s="216"/>
      <c r="AD100" s="216"/>
      <c r="AF100" s="2"/>
      <c r="AG100" s="2"/>
      <c r="AH100" s="2"/>
      <c r="AI100" s="2"/>
      <c r="AJ100" s="2"/>
      <c r="AK100" s="2"/>
      <c r="AL100" s="2"/>
      <c r="AM100" s="2"/>
      <c r="AN100" s="2"/>
      <c r="AO100" s="2"/>
      <c r="AP100" s="2"/>
      <c r="AQ100" s="2"/>
      <c r="AR100" s="2"/>
      <c r="AS100" s="2"/>
      <c r="AT100" s="2"/>
      <c r="AU100" s="97"/>
      <c r="AV100" s="97"/>
      <c r="AW100" s="97"/>
      <c r="AX100" s="97"/>
      <c r="AY100" s="97"/>
    </row>
    <row r="101" spans="1:51" x14ac:dyDescent="0.25">
      <c r="A101" s="10">
        <v>1671</v>
      </c>
      <c r="B101" s="194">
        <v>14</v>
      </c>
      <c r="C101" s="163">
        <v>10</v>
      </c>
      <c r="E101" s="408" t="str">
        <f>INDEX('[1]2012 Teams'!$B$2:$B$2344,MATCH(A101,'[1]2012 Teams'!$A$2:$A$2344))</f>
        <v>Clovis, CA USA</v>
      </c>
      <c r="F101" s="195"/>
      <c r="L101" s="151" t="e">
        <f>MATCH(A101,MAR!B$3:B$101,0)</f>
        <v>#N/A</v>
      </c>
      <c r="Y101" s="216"/>
      <c r="Z101" s="216"/>
      <c r="AA101" s="216"/>
      <c r="AB101" s="216"/>
      <c r="AC101" s="216"/>
      <c r="AD101" s="216"/>
      <c r="AF101" s="2"/>
      <c r="AG101" s="2"/>
      <c r="AH101" s="2"/>
      <c r="AI101" s="2"/>
      <c r="AJ101" s="2"/>
      <c r="AK101" s="2"/>
      <c r="AL101" s="2"/>
      <c r="AM101" s="2"/>
      <c r="AN101" s="2"/>
      <c r="AO101" s="2"/>
      <c r="AP101" s="2"/>
      <c r="AQ101" s="2"/>
      <c r="AR101" s="2"/>
      <c r="AS101" s="2"/>
      <c r="AT101" s="2"/>
      <c r="AU101" s="97"/>
      <c r="AV101" s="97"/>
      <c r="AW101" s="97"/>
      <c r="AX101" s="97"/>
      <c r="AY101" s="97"/>
    </row>
    <row r="102" spans="1:51" x14ac:dyDescent="0.25">
      <c r="A102" s="195">
        <v>1676</v>
      </c>
      <c r="B102" s="194">
        <v>9</v>
      </c>
      <c r="C102" s="163">
        <v>0</v>
      </c>
      <c r="D102" s="1"/>
      <c r="E102" s="408" t="str">
        <f>INDEX('[1]2012 Teams'!$B$2:$B$2344,MATCH(A102,'[1]2012 Teams'!$A$2:$A$2344))</f>
        <v>Montvale, NJ USA</v>
      </c>
      <c r="F102" s="195"/>
      <c r="L102" s="151">
        <f>MATCH(A102,MAR!B$3:B$101,0)</f>
        <v>6</v>
      </c>
      <c r="Y102" s="216"/>
      <c r="Z102" s="216"/>
      <c r="AA102" s="216"/>
      <c r="AB102" s="216"/>
      <c r="AC102" s="216"/>
      <c r="AD102" s="216"/>
      <c r="AF102" s="2"/>
      <c r="AG102" s="2"/>
      <c r="AH102" s="2"/>
      <c r="AI102" s="2"/>
      <c r="AJ102" s="2"/>
      <c r="AK102" s="2"/>
      <c r="AL102" s="2"/>
      <c r="AM102" s="2"/>
      <c r="AN102" s="2"/>
      <c r="AO102" s="2"/>
      <c r="AP102" s="2"/>
      <c r="AQ102" s="2"/>
      <c r="AR102" s="2"/>
      <c r="AS102" s="2"/>
      <c r="AT102" s="2"/>
      <c r="AU102" s="97"/>
      <c r="AV102" s="97"/>
      <c r="AW102" s="97"/>
      <c r="AX102" s="97"/>
      <c r="AY102" s="97"/>
    </row>
    <row r="103" spans="1:51" x14ac:dyDescent="0.25">
      <c r="A103" s="195">
        <v>1678</v>
      </c>
      <c r="B103" s="194">
        <v>14</v>
      </c>
      <c r="C103" s="163">
        <v>0</v>
      </c>
      <c r="D103" s="1"/>
      <c r="E103" s="408" t="str">
        <f>INDEX('[1]2012 Teams'!$B$2:$B$2344,MATCH(A103,'[1]2012 Teams'!$A$2:$A$2344))</f>
        <v>Davis, CA USA</v>
      </c>
      <c r="F103" s="195"/>
      <c r="L103" s="151" t="e">
        <f>MATCH(A103,MAR!B$3:B$101,0)</f>
        <v>#N/A</v>
      </c>
      <c r="Y103" s="216"/>
      <c r="Z103" s="216"/>
      <c r="AA103" s="216"/>
      <c r="AB103" s="216"/>
      <c r="AC103" s="216"/>
      <c r="AD103" s="216"/>
      <c r="AF103" s="2"/>
      <c r="AG103" s="2"/>
      <c r="AH103" s="2"/>
      <c r="AI103" s="2"/>
      <c r="AJ103" s="2"/>
      <c r="AK103" s="2"/>
      <c r="AL103" s="2"/>
      <c r="AM103" s="2"/>
      <c r="AN103" s="2"/>
      <c r="AO103" s="2"/>
      <c r="AP103" s="2"/>
      <c r="AQ103" s="2"/>
      <c r="AR103" s="2"/>
      <c r="AS103" s="2"/>
      <c r="AT103" s="2"/>
      <c r="AU103" s="97"/>
      <c r="AV103" s="97"/>
      <c r="AW103" s="97"/>
      <c r="AX103" s="97"/>
      <c r="AY103" s="97"/>
    </row>
    <row r="104" spans="1:51" x14ac:dyDescent="0.25">
      <c r="A104" s="10">
        <v>1714</v>
      </c>
      <c r="B104" s="194">
        <v>6</v>
      </c>
      <c r="C104" s="163">
        <v>20</v>
      </c>
      <c r="E104" s="408" t="str">
        <f>INDEX('[1]2012 Teams'!$B$2:$B$2344,MATCH(A104,'[1]2012 Teams'!$A$2:$A$2344))</f>
        <v>Milwaukee, WI USA</v>
      </c>
      <c r="F104" s="195"/>
      <c r="L104" s="151" t="e">
        <f>MATCH(A104,MAR!B$3:B$101,0)</f>
        <v>#N/A</v>
      </c>
      <c r="Y104" s="216"/>
      <c r="Z104" s="216"/>
      <c r="AA104" s="216"/>
      <c r="AB104" s="216"/>
      <c r="AC104" s="216"/>
      <c r="AD104" s="216"/>
      <c r="AF104" s="2"/>
      <c r="AG104" s="2"/>
      <c r="AH104" s="2"/>
      <c r="AI104" s="2"/>
      <c r="AJ104" s="2"/>
      <c r="AK104" s="2"/>
      <c r="AL104" s="2"/>
      <c r="AM104" s="2"/>
      <c r="AN104" s="2"/>
      <c r="AO104" s="2"/>
      <c r="AP104" s="2"/>
      <c r="AQ104" s="2"/>
      <c r="AR104" s="2"/>
      <c r="AS104" s="2"/>
      <c r="AT104" s="2"/>
      <c r="AU104" s="97"/>
      <c r="AV104" s="97"/>
      <c r="AW104" s="97"/>
      <c r="AX104" s="97"/>
      <c r="AY104" s="97"/>
    </row>
    <row r="105" spans="1:51" x14ac:dyDescent="0.25">
      <c r="A105" s="10">
        <v>1717</v>
      </c>
      <c r="B105" s="194">
        <v>15</v>
      </c>
      <c r="C105" s="163">
        <v>10</v>
      </c>
      <c r="E105" s="408" t="str">
        <f>INDEX('[1]2012 Teams'!$B$2:$B$2344,MATCH(A105,'[1]2012 Teams'!$A$2:$A$2344))</f>
        <v>Goleta, CA USA</v>
      </c>
      <c r="F105" s="195"/>
      <c r="L105" s="151" t="e">
        <f>MATCH(A105,MAR!B$3:B$101,0)</f>
        <v>#N/A</v>
      </c>
      <c r="Y105" s="216"/>
      <c r="Z105" s="216"/>
      <c r="AA105" s="216"/>
      <c r="AB105" s="216"/>
      <c r="AC105" s="216"/>
      <c r="AD105" s="216"/>
      <c r="AF105" s="2"/>
      <c r="AG105" s="2"/>
      <c r="AH105" s="2"/>
      <c r="AI105" s="2"/>
      <c r="AJ105" s="2"/>
      <c r="AK105" s="2"/>
      <c r="AL105" s="2"/>
      <c r="AM105" s="2"/>
      <c r="AN105" s="2"/>
      <c r="AO105" s="2"/>
      <c r="AP105" s="2"/>
      <c r="AQ105" s="2"/>
      <c r="AR105" s="2"/>
      <c r="AS105" s="2"/>
      <c r="AT105" s="2"/>
      <c r="AU105" s="97"/>
      <c r="AV105" s="97"/>
      <c r="AW105" s="97"/>
      <c r="AX105" s="97"/>
      <c r="AY105" s="97"/>
    </row>
    <row r="106" spans="1:51" x14ac:dyDescent="0.25">
      <c r="A106" s="10">
        <v>1718</v>
      </c>
      <c r="B106" s="194">
        <v>12</v>
      </c>
      <c r="C106" s="163">
        <v>0</v>
      </c>
      <c r="E106" s="408" t="str">
        <f>INDEX('[1]2012 Teams'!$B$2:$B$2344,MATCH(A106,'[1]2012 Teams'!$A$2:$A$2344))</f>
        <v>Armada, MI USA</v>
      </c>
      <c r="F106" s="195"/>
      <c r="L106" s="151" t="e">
        <f>MATCH(A106,MAR!B$3:B$101,0)</f>
        <v>#N/A</v>
      </c>
      <c r="Y106" s="216"/>
      <c r="Z106" s="216"/>
      <c r="AA106" s="216"/>
      <c r="AB106" s="216"/>
      <c r="AC106" s="216"/>
      <c r="AD106" s="216"/>
      <c r="AF106" s="2"/>
      <c r="AG106" s="2"/>
      <c r="AH106" s="2"/>
      <c r="AI106" s="2"/>
      <c r="AJ106" s="2"/>
      <c r="AK106" s="2"/>
      <c r="AL106" s="2"/>
      <c r="AM106" s="2"/>
      <c r="AN106" s="2"/>
      <c r="AO106" s="2"/>
      <c r="AP106" s="2"/>
      <c r="AQ106" s="2"/>
      <c r="AR106" s="2"/>
      <c r="AS106" s="2"/>
      <c r="AT106" s="2"/>
      <c r="AU106" s="97"/>
      <c r="AV106" s="97"/>
      <c r="AW106" s="97"/>
      <c r="AX106" s="97"/>
      <c r="AY106" s="97"/>
    </row>
    <row r="107" spans="1:51" ht="13" thickBot="1" x14ac:dyDescent="0.3">
      <c r="A107" s="10">
        <v>1732</v>
      </c>
      <c r="B107" s="199">
        <v>7</v>
      </c>
      <c r="C107" s="163">
        <v>0</v>
      </c>
      <c r="E107" s="408" t="str">
        <f>INDEX('[1]2012 Teams'!$B$2:$B$2344,MATCH(A107,'[1]2012 Teams'!$A$2:$A$2344))</f>
        <v>Milwaukee, WI USA</v>
      </c>
      <c r="F107" s="195"/>
      <c r="L107" s="151" t="e">
        <f>MATCH(A107,MAR!B$3:B$101,0)</f>
        <v>#N/A</v>
      </c>
      <c r="Y107" s="216"/>
      <c r="Z107" s="216"/>
      <c r="AA107" s="216"/>
      <c r="AB107" s="216"/>
      <c r="AC107" s="216"/>
      <c r="AD107" s="216"/>
      <c r="AF107" s="2"/>
      <c r="AG107" s="2"/>
      <c r="AH107" s="2"/>
      <c r="AI107" s="2"/>
      <c r="AJ107" s="2"/>
      <c r="AK107" s="2"/>
      <c r="AL107" s="2"/>
      <c r="AM107" s="2"/>
      <c r="AN107" s="2"/>
      <c r="AO107" s="2"/>
      <c r="AP107" s="2"/>
      <c r="AQ107" s="2"/>
      <c r="AR107" s="2"/>
      <c r="AS107" s="2"/>
      <c r="AT107" s="2"/>
      <c r="AU107" s="97"/>
      <c r="AV107" s="97"/>
      <c r="AW107" s="97"/>
      <c r="AX107" s="97"/>
      <c r="AY107" s="97"/>
    </row>
    <row r="108" spans="1:51" x14ac:dyDescent="0.25">
      <c r="A108" s="195">
        <v>1741</v>
      </c>
      <c r="B108" s="194">
        <v>6</v>
      </c>
      <c r="C108" s="163">
        <v>10</v>
      </c>
      <c r="D108" s="1"/>
      <c r="E108" s="408" t="str">
        <f>INDEX('[1]2012 Teams'!$B$2:$B$2344,MATCH(A108,'[1]2012 Teams'!$A$2:$A$2344))</f>
        <v>Greenwood, IN USA</v>
      </c>
      <c r="F108" s="195"/>
      <c r="L108" s="151" t="e">
        <f>MATCH(A108,MAR!B$3:B$101,0)</f>
        <v>#N/A</v>
      </c>
      <c r="Y108" s="216"/>
      <c r="Z108" s="216"/>
      <c r="AA108" s="216"/>
      <c r="AB108" s="216"/>
      <c r="AC108" s="216"/>
      <c r="AD108" s="216"/>
      <c r="AF108" s="2"/>
      <c r="AG108" s="2"/>
      <c r="AH108" s="2"/>
      <c r="AI108" s="2"/>
      <c r="AJ108" s="2"/>
      <c r="AK108" s="2"/>
      <c r="AL108" s="2"/>
      <c r="AM108" s="2"/>
      <c r="AN108" s="2"/>
      <c r="AO108" s="2"/>
      <c r="AP108" s="2"/>
      <c r="AQ108" s="2"/>
      <c r="AR108" s="2"/>
      <c r="AS108" s="2"/>
      <c r="AT108" s="2"/>
      <c r="AU108" s="97"/>
      <c r="AV108" s="97"/>
      <c r="AW108" s="97"/>
      <c r="AX108" s="97"/>
      <c r="AY108" s="97"/>
    </row>
    <row r="109" spans="1:51" x14ac:dyDescent="0.25">
      <c r="A109" s="195">
        <v>1885</v>
      </c>
      <c r="B109" s="194">
        <v>5</v>
      </c>
      <c r="C109" s="196">
        <v>10</v>
      </c>
      <c r="E109" s="408" t="str">
        <f>INDEX('[1]2012 Teams'!$B$2:$B$2344,MATCH(A109,'[1]2012 Teams'!$A$2:$A$2344))</f>
        <v>Haymarket, VA USA</v>
      </c>
      <c r="F109" s="195"/>
      <c r="L109" s="151" t="e">
        <f>MATCH(A109,MAR!B$3:B$101,0)</f>
        <v>#N/A</v>
      </c>
      <c r="Y109" s="216"/>
      <c r="Z109" s="216"/>
      <c r="AA109" s="216"/>
      <c r="AB109" s="216"/>
      <c r="AC109" s="216"/>
      <c r="AD109" s="216"/>
      <c r="AF109" s="2"/>
      <c r="AG109" s="2"/>
      <c r="AH109" s="2"/>
      <c r="AI109" s="2"/>
      <c r="AJ109" s="2"/>
      <c r="AK109" s="2"/>
      <c r="AL109" s="2"/>
      <c r="AM109" s="2"/>
      <c r="AN109" s="2"/>
      <c r="AO109" s="2"/>
      <c r="AP109" s="2"/>
      <c r="AQ109" s="2"/>
      <c r="AR109" s="2"/>
      <c r="AS109" s="2"/>
      <c r="AT109" s="2"/>
      <c r="AU109" s="97"/>
      <c r="AV109" s="97"/>
      <c r="AW109" s="97"/>
      <c r="AX109" s="97"/>
      <c r="AY109" s="97"/>
    </row>
    <row r="110" spans="1:51" x14ac:dyDescent="0.25">
      <c r="A110" s="10">
        <v>1918</v>
      </c>
      <c r="B110" s="194">
        <v>12</v>
      </c>
      <c r="C110" s="163">
        <v>0</v>
      </c>
      <c r="E110" s="408" t="str">
        <f>INDEX('[1]2012 Teams'!$B$2:$B$2344,MATCH(A110,'[1]2012 Teams'!$A$2:$A$2344))</f>
        <v>Fremont, MI USA</v>
      </c>
      <c r="F110" s="195"/>
      <c r="L110" s="151" t="e">
        <f>MATCH(A110,MAR!B$3:B$101,0)</f>
        <v>#N/A</v>
      </c>
      <c r="Y110" s="216"/>
      <c r="Z110" s="216"/>
      <c r="AA110" s="216"/>
      <c r="AB110" s="216"/>
      <c r="AC110" s="216"/>
      <c r="AD110" s="216"/>
      <c r="AF110" s="2"/>
      <c r="AG110" s="2"/>
      <c r="AH110" s="2"/>
      <c r="AI110" s="2"/>
      <c r="AJ110" s="2"/>
      <c r="AK110" s="2"/>
      <c r="AL110" s="2"/>
      <c r="AM110" s="2"/>
      <c r="AN110" s="2"/>
      <c r="AO110" s="2"/>
      <c r="AP110" s="2"/>
      <c r="AQ110" s="2"/>
      <c r="AR110" s="2"/>
      <c r="AS110" s="2"/>
      <c r="AT110" s="2"/>
      <c r="AU110" s="97"/>
      <c r="AV110" s="97"/>
      <c r="AW110" s="97"/>
      <c r="AX110" s="97"/>
      <c r="AY110" s="97"/>
    </row>
    <row r="111" spans="1:51" x14ac:dyDescent="0.25">
      <c r="A111" s="10">
        <v>1983</v>
      </c>
      <c r="B111" s="194">
        <v>12</v>
      </c>
      <c r="C111" s="163">
        <v>10</v>
      </c>
      <c r="E111" s="408" t="str">
        <f>INDEX('[1]2012 Teams'!$B$2:$B$2344,MATCH(A111,'[1]2012 Teams'!$A$2:$A$2344))</f>
        <v>Des Moines, WA USA</v>
      </c>
      <c r="F111" s="195"/>
      <c r="L111" s="151" t="e">
        <f>MATCH(A111,MAR!B$3:B$101,0)</f>
        <v>#N/A</v>
      </c>
      <c r="AF111" s="2"/>
      <c r="AG111" s="2"/>
      <c r="AH111" s="2"/>
      <c r="AI111" s="2"/>
      <c r="AJ111" s="2"/>
      <c r="AK111" s="2"/>
      <c r="AL111" s="2"/>
      <c r="AM111" s="2"/>
      <c r="AN111" s="2"/>
      <c r="AO111" s="2"/>
      <c r="AP111" s="2"/>
      <c r="AQ111" s="2"/>
      <c r="AR111" s="2"/>
      <c r="AS111" s="2"/>
      <c r="AT111" s="2"/>
      <c r="AU111" s="97"/>
      <c r="AV111" s="97"/>
      <c r="AW111" s="97"/>
      <c r="AX111" s="97"/>
      <c r="AY111" s="97"/>
    </row>
    <row r="112" spans="1:51" x14ac:dyDescent="0.25">
      <c r="A112" s="195">
        <v>1986</v>
      </c>
      <c r="B112" s="194">
        <v>14</v>
      </c>
      <c r="C112" s="163">
        <v>0</v>
      </c>
      <c r="D112" s="1"/>
      <c r="E112" s="408" t="str">
        <f>INDEX('[1]2012 Teams'!$B$2:$B$2344,MATCH(A112,'[1]2012 Teams'!$A$2:$A$2344))</f>
        <v>Lee's Summit, MO USA</v>
      </c>
      <c r="F112" s="195"/>
      <c r="L112" s="151" t="e">
        <f>MATCH(A112,MAR!B$3:B$101,0)</f>
        <v>#N/A</v>
      </c>
      <c r="AF112" s="2"/>
      <c r="AG112" s="2"/>
      <c r="AH112" s="2"/>
      <c r="AI112" s="2"/>
      <c r="AJ112" s="2"/>
      <c r="AK112" s="2"/>
      <c r="AL112" s="2"/>
      <c r="AM112" s="2"/>
      <c r="AN112" s="2"/>
      <c r="AO112" s="2"/>
      <c r="AP112" s="2"/>
      <c r="AQ112" s="2"/>
      <c r="AR112" s="2"/>
      <c r="AS112" s="2"/>
      <c r="AT112" s="2"/>
      <c r="AU112" s="97"/>
      <c r="AV112" s="97"/>
      <c r="AW112" s="97"/>
      <c r="AX112" s="97"/>
      <c r="AY112" s="97"/>
    </row>
    <row r="113" spans="1:51" x14ac:dyDescent="0.25">
      <c r="A113" s="10">
        <v>2016</v>
      </c>
      <c r="B113" s="194">
        <v>2</v>
      </c>
      <c r="C113" s="163">
        <v>0</v>
      </c>
      <c r="E113" s="408" t="str">
        <f>INDEX('[1]2012 Teams'!$B$2:$B$2344,MATCH(A113,'[1]2012 Teams'!$A$2:$A$2344))</f>
        <v>Ewing, NJ USA</v>
      </c>
      <c r="F113" s="195"/>
      <c r="L113" s="151">
        <f>MATCH(A113,MAR!B$3:B$101,0)</f>
        <v>8</v>
      </c>
      <c r="AF113" s="2"/>
      <c r="AG113" s="2"/>
      <c r="AH113" s="2"/>
      <c r="AI113" s="2"/>
      <c r="AJ113" s="2"/>
      <c r="AK113" s="2"/>
      <c r="AL113" s="2"/>
      <c r="AM113" s="2"/>
      <c r="AN113" s="2"/>
      <c r="AO113" s="2"/>
      <c r="AP113" s="2"/>
      <c r="AQ113" s="2"/>
      <c r="AR113" s="2"/>
      <c r="AS113" s="2"/>
      <c r="AT113" s="2"/>
      <c r="AU113" s="97"/>
      <c r="AV113" s="97"/>
      <c r="AW113" s="97"/>
      <c r="AX113" s="97"/>
      <c r="AY113" s="97"/>
    </row>
    <row r="114" spans="1:51" x14ac:dyDescent="0.25">
      <c r="A114" s="195">
        <v>2046</v>
      </c>
      <c r="B114" s="194">
        <v>10</v>
      </c>
      <c r="C114" s="163">
        <v>0</v>
      </c>
      <c r="D114" s="1"/>
      <c r="E114" s="408" t="str">
        <f>INDEX('[1]2012 Teams'!$B$2:$B$2344,MATCH(A114,'[1]2012 Teams'!$A$2:$A$2344))</f>
        <v>Maple Valley, WA USA</v>
      </c>
      <c r="F114" s="195"/>
      <c r="L114" s="151" t="e">
        <f>MATCH(A114,MAR!B$3:B$101,0)</f>
        <v>#N/A</v>
      </c>
      <c r="AF114" s="2"/>
      <c r="AG114" s="2"/>
      <c r="AH114" s="2"/>
      <c r="AI114" s="2"/>
      <c r="AJ114" s="2"/>
      <c r="AK114" s="2"/>
      <c r="AL114" s="2"/>
      <c r="AM114" s="2"/>
      <c r="AN114" s="2"/>
      <c r="AO114" s="2"/>
      <c r="AP114" s="2"/>
      <c r="AQ114" s="2"/>
      <c r="AR114" s="2"/>
      <c r="AS114" s="2"/>
      <c r="AT114" s="2"/>
      <c r="AU114" s="97"/>
      <c r="AV114" s="97"/>
      <c r="AW114" s="97"/>
      <c r="AX114" s="97"/>
      <c r="AY114" s="97"/>
    </row>
    <row r="115" spans="1:51" ht="13" thickBot="1" x14ac:dyDescent="0.3">
      <c r="A115" s="10">
        <v>2054</v>
      </c>
      <c r="B115" s="199">
        <v>9</v>
      </c>
      <c r="C115" s="166">
        <v>10</v>
      </c>
      <c r="E115" s="408" t="str">
        <f>INDEX('[1]2012 Teams'!$B$2:$B$2344,MATCH(A115,'[1]2012 Teams'!$A$2:$A$2344))</f>
        <v>Hopkins, MI USA</v>
      </c>
      <c r="F115" s="195"/>
      <c r="L115" s="151" t="e">
        <f>MATCH(A115,MAR!B$3:B$101,0)</f>
        <v>#N/A</v>
      </c>
      <c r="AF115" s="2"/>
      <c r="AG115" s="2"/>
      <c r="AH115" s="2"/>
      <c r="AI115" s="2"/>
      <c r="AJ115" s="2"/>
      <c r="AK115" s="2"/>
      <c r="AL115" s="2"/>
      <c r="AM115" s="2"/>
      <c r="AN115" s="2"/>
      <c r="AO115" s="2"/>
      <c r="AP115" s="2"/>
      <c r="AQ115" s="2"/>
      <c r="AR115" s="2"/>
      <c r="AS115" s="2"/>
      <c r="AT115" s="2"/>
      <c r="AU115" s="97"/>
      <c r="AV115" s="97"/>
      <c r="AW115" s="97"/>
      <c r="AX115" s="97"/>
      <c r="AY115" s="97"/>
    </row>
    <row r="116" spans="1:51" x14ac:dyDescent="0.25">
      <c r="A116" s="195">
        <v>2056</v>
      </c>
      <c r="B116" s="191">
        <v>15</v>
      </c>
      <c r="C116" s="163">
        <v>30</v>
      </c>
      <c r="E116" s="408" t="str">
        <f>INDEX('[1]2012 Teams'!$B$2:$B$2344,MATCH(A116,'[1]2012 Teams'!$A$2:$A$2344))</f>
        <v>Stoney Creek, ON Canada</v>
      </c>
      <c r="F116" s="195"/>
      <c r="L116" s="151" t="e">
        <f>MATCH(A116,MAR!B$3:B$101,0)</f>
        <v>#N/A</v>
      </c>
      <c r="AF116" s="2"/>
      <c r="AG116" s="2"/>
      <c r="AH116" s="2"/>
      <c r="AI116" s="2"/>
      <c r="AJ116" s="2"/>
      <c r="AK116" s="2"/>
      <c r="AL116" s="2"/>
      <c r="AM116" s="2"/>
      <c r="AN116" s="2"/>
      <c r="AO116" s="2"/>
      <c r="AP116" s="2"/>
      <c r="AQ116" s="2"/>
      <c r="AR116" s="2"/>
      <c r="AS116" s="2"/>
      <c r="AT116" s="2"/>
      <c r="AU116" s="97"/>
      <c r="AV116" s="97"/>
      <c r="AW116" s="97"/>
      <c r="AX116" s="97"/>
      <c r="AY116" s="97"/>
    </row>
    <row r="117" spans="1:51" x14ac:dyDescent="0.25">
      <c r="A117" s="10">
        <v>2122</v>
      </c>
      <c r="B117" s="194">
        <v>10</v>
      </c>
      <c r="C117" s="163">
        <v>0</v>
      </c>
      <c r="E117" s="408" t="str">
        <f>INDEX('[1]2012 Teams'!$B$2:$B$2344,MATCH(A117,'[1]2012 Teams'!$A$2:$A$2344))</f>
        <v>Boise, ID USA</v>
      </c>
      <c r="F117" s="195"/>
      <c r="L117" s="151" t="e">
        <f>MATCH(A117,MAR!B$3:B$101,0)</f>
        <v>#N/A</v>
      </c>
      <c r="AF117" s="2"/>
      <c r="AG117" s="2"/>
      <c r="AH117" s="2"/>
      <c r="AI117" s="2"/>
      <c r="AJ117" s="2"/>
      <c r="AK117" s="2"/>
      <c r="AL117" s="2"/>
      <c r="AM117" s="2"/>
      <c r="AN117" s="2"/>
      <c r="AO117" s="2"/>
      <c r="AP117" s="2"/>
      <c r="AQ117" s="2"/>
      <c r="AR117" s="2"/>
      <c r="AS117" s="2"/>
      <c r="AT117" s="2"/>
      <c r="AU117" s="97"/>
      <c r="AV117" s="97"/>
      <c r="AW117" s="97"/>
      <c r="AX117" s="97"/>
      <c r="AY117" s="97"/>
    </row>
    <row r="118" spans="1:51" x14ac:dyDescent="0.25">
      <c r="A118" s="10">
        <v>2169</v>
      </c>
      <c r="B118" s="194">
        <v>8</v>
      </c>
      <c r="C118" s="163">
        <v>10</v>
      </c>
      <c r="E118" s="408" t="str">
        <f>INDEX('[1]2012 Teams'!$B$2:$B$2344,MATCH(A118,'[1]2012 Teams'!$A$2:$A$2344))</f>
        <v>Prior Lake/Savage, MN USA</v>
      </c>
      <c r="F118" s="195"/>
      <c r="L118" s="151" t="e">
        <f>MATCH(A118,MAR!B$3:B$101,0)</f>
        <v>#N/A</v>
      </c>
      <c r="AF118" s="2"/>
      <c r="AG118" s="2"/>
      <c r="AH118" s="2"/>
      <c r="AI118" s="2"/>
      <c r="AJ118" s="2"/>
      <c r="AK118" s="2"/>
      <c r="AL118" s="2"/>
      <c r="AM118" s="2"/>
      <c r="AN118" s="2"/>
      <c r="AO118" s="2"/>
      <c r="AP118" s="2"/>
      <c r="AQ118" s="2"/>
      <c r="AR118" s="2"/>
      <c r="AS118" s="2"/>
      <c r="AT118" s="2"/>
      <c r="AU118" s="97"/>
      <c r="AV118" s="97"/>
      <c r="AW118" s="97"/>
      <c r="AX118" s="97"/>
      <c r="AY118" s="97"/>
    </row>
    <row r="119" spans="1:51" x14ac:dyDescent="0.25">
      <c r="A119" s="10">
        <v>2194</v>
      </c>
      <c r="B119" s="194">
        <v>1</v>
      </c>
      <c r="C119" s="163">
        <v>30</v>
      </c>
      <c r="E119" s="408" t="str">
        <f>INDEX('[1]2012 Teams'!$B$2:$B$2344,MATCH(A119,'[1]2012 Teams'!$A$2:$A$2344))</f>
        <v>Fond du Lac, WI USA</v>
      </c>
      <c r="F119" s="195"/>
      <c r="L119" s="151" t="e">
        <f>MATCH(A119,MAR!B$3:B$101,0)</f>
        <v>#N/A</v>
      </c>
      <c r="AF119" s="2"/>
      <c r="AG119" s="2"/>
      <c r="AH119" s="2"/>
      <c r="AI119" s="2"/>
      <c r="AJ119" s="2"/>
      <c r="AK119" s="2"/>
      <c r="AL119" s="2"/>
      <c r="AM119" s="2"/>
      <c r="AN119" s="2"/>
      <c r="AO119" s="2"/>
      <c r="AP119" s="2"/>
      <c r="AQ119" s="2"/>
      <c r="AR119" s="2"/>
      <c r="AS119" s="2"/>
      <c r="AT119" s="2"/>
      <c r="AU119" s="97"/>
      <c r="AV119" s="97"/>
      <c r="AW119" s="97"/>
      <c r="AX119" s="97"/>
      <c r="AY119" s="97"/>
    </row>
    <row r="120" spans="1:51" x14ac:dyDescent="0.25">
      <c r="A120" s="10">
        <v>2200</v>
      </c>
      <c r="B120" s="194">
        <v>4</v>
      </c>
      <c r="C120" s="163">
        <v>0</v>
      </c>
      <c r="E120" s="408" t="str">
        <f>INDEX('[1]2012 Teams'!$B$2:$B$2344,MATCH(A120,'[1]2012 Teams'!$A$2:$A$2344))</f>
        <v>Burlington, ON Canada</v>
      </c>
      <c r="F120" s="195"/>
      <c r="L120" s="151" t="e">
        <f>MATCH(A120,MAR!B$3:B$101,0)</f>
        <v>#N/A</v>
      </c>
      <c r="AF120" s="2"/>
      <c r="AG120" s="2"/>
      <c r="AH120" s="2"/>
      <c r="AI120" s="2"/>
      <c r="AJ120" s="2"/>
      <c r="AK120" s="2"/>
      <c r="AL120" s="2"/>
      <c r="AM120" s="2"/>
      <c r="AN120" s="2"/>
      <c r="AO120" s="2"/>
      <c r="AP120" s="2"/>
      <c r="AQ120" s="2"/>
      <c r="AR120" s="2"/>
      <c r="AS120" s="2"/>
      <c r="AT120" s="2"/>
      <c r="AU120" s="97"/>
      <c r="AV120" s="97"/>
      <c r="AW120" s="97"/>
      <c r="AX120" s="97"/>
      <c r="AY120" s="97"/>
    </row>
    <row r="121" spans="1:51" x14ac:dyDescent="0.25">
      <c r="A121" s="10">
        <v>2337</v>
      </c>
      <c r="B121" s="194">
        <v>5</v>
      </c>
      <c r="C121" s="163">
        <v>0</v>
      </c>
      <c r="E121" s="408" t="str">
        <f>INDEX('[1]2012 Teams'!$B$2:$B$2344,MATCH(A121,'[1]2012 Teams'!$A$2:$A$2344))</f>
        <v>Grand Blanc, MI USA</v>
      </c>
      <c r="F121" s="195"/>
      <c r="L121" s="151" t="e">
        <f>MATCH(A121,MAR!B$3:B$101,0)</f>
        <v>#N/A</v>
      </c>
      <c r="AF121" s="2"/>
      <c r="AG121" s="2"/>
      <c r="AH121" s="2"/>
      <c r="AI121" s="2"/>
      <c r="AJ121" s="2"/>
      <c r="AK121" s="2"/>
      <c r="AL121" s="2"/>
      <c r="AM121" s="2"/>
      <c r="AN121" s="2"/>
      <c r="AO121" s="2"/>
      <c r="AP121" s="2"/>
      <c r="AQ121" s="2"/>
      <c r="AR121" s="2"/>
      <c r="AS121" s="2"/>
      <c r="AT121" s="2"/>
      <c r="AU121" s="97"/>
      <c r="AV121" s="97"/>
      <c r="AW121" s="97"/>
      <c r="AX121" s="97"/>
      <c r="AY121" s="97"/>
    </row>
    <row r="122" spans="1:51" x14ac:dyDescent="0.25">
      <c r="A122" s="195">
        <v>2415</v>
      </c>
      <c r="B122" s="194">
        <v>7</v>
      </c>
      <c r="C122" s="163">
        <v>0</v>
      </c>
      <c r="D122" s="1"/>
      <c r="E122" s="408" t="str">
        <f>INDEX('[1]2012 Teams'!$B$2:$B$2344,MATCH(A122,'[1]2012 Teams'!$A$2:$A$2344))</f>
        <v>Atlanta, GA USA</v>
      </c>
      <c r="F122" s="195"/>
      <c r="L122" s="151" t="e">
        <f>MATCH(A122,MAR!B$3:B$101,0)</f>
        <v>#N/A</v>
      </c>
      <c r="AF122" s="2"/>
      <c r="AG122" s="2"/>
      <c r="AH122" s="2"/>
      <c r="AI122" s="2"/>
      <c r="AJ122" s="2"/>
      <c r="AK122" s="2"/>
      <c r="AL122" s="2"/>
      <c r="AM122" s="2"/>
      <c r="AN122" s="2"/>
      <c r="AO122" s="2"/>
      <c r="AP122" s="2"/>
      <c r="AQ122" s="2"/>
      <c r="AR122" s="2"/>
      <c r="AS122" s="2"/>
      <c r="AT122" s="2"/>
      <c r="AU122" s="97"/>
      <c r="AV122" s="97"/>
      <c r="AW122" s="97"/>
      <c r="AX122" s="97"/>
      <c r="AY122" s="97"/>
    </row>
    <row r="123" spans="1:51" ht="13" thickBot="1" x14ac:dyDescent="0.3">
      <c r="A123" s="10">
        <v>2471</v>
      </c>
      <c r="B123" s="199">
        <v>2</v>
      </c>
      <c r="C123" s="196">
        <v>10</v>
      </c>
      <c r="E123" s="408" t="str">
        <f>INDEX('[1]2012 Teams'!$B$2:$B$2344,MATCH(A123,'[1]2012 Teams'!$A$2:$A$2344))</f>
        <v>Camas, WA USA</v>
      </c>
      <c r="F123" s="195"/>
      <c r="L123" s="151" t="e">
        <f>MATCH(A123,MAR!B$3:B$101,0)</f>
        <v>#N/A</v>
      </c>
    </row>
    <row r="124" spans="1:51" x14ac:dyDescent="0.25">
      <c r="A124" s="195">
        <v>2474</v>
      </c>
      <c r="B124" s="194">
        <v>10</v>
      </c>
      <c r="C124" s="163">
        <v>0</v>
      </c>
      <c r="D124" s="1"/>
      <c r="E124" s="408" t="str">
        <f>INDEX('[1]2012 Teams'!$B$2:$B$2344,MATCH(A124,'[1]2012 Teams'!$A$2:$A$2344))</f>
        <v>Niles, MI USA</v>
      </c>
      <c r="F124" s="195"/>
      <c r="L124" s="151" t="e">
        <f>MATCH(A124,MAR!B$3:B$101,0)</f>
        <v>#N/A</v>
      </c>
    </row>
    <row r="125" spans="1:51" x14ac:dyDescent="0.25">
      <c r="A125" s="195">
        <v>2557</v>
      </c>
      <c r="B125" s="194">
        <v>3</v>
      </c>
      <c r="C125" s="163">
        <v>0</v>
      </c>
      <c r="D125" s="1"/>
      <c r="E125" s="408" t="str">
        <f>INDEX('[1]2012 Teams'!$B$2:$B$2344,MATCH(A125,'[1]2012 Teams'!$A$2:$A$2344))</f>
        <v>Tacoma, WA USA</v>
      </c>
      <c r="F125" s="195"/>
      <c r="L125" s="151" t="e">
        <f>MATCH(A125,MAR!B$3:B$101,0)</f>
        <v>#N/A</v>
      </c>
    </row>
    <row r="126" spans="1:51" x14ac:dyDescent="0.25">
      <c r="A126" s="195">
        <v>2590</v>
      </c>
      <c r="B126" s="194">
        <v>11</v>
      </c>
      <c r="C126" s="163">
        <v>10</v>
      </c>
      <c r="E126" s="408" t="str">
        <f>INDEX('[1]2012 Teams'!$B$2:$B$2344,MATCH(A126,'[1]2012 Teams'!$A$2:$A$2344))</f>
        <v>Robbinsville, NJ USA</v>
      </c>
      <c r="F126" s="195"/>
      <c r="L126" s="151">
        <f>MATCH(A126,MAR!B$3:B$101,0)</f>
        <v>9</v>
      </c>
    </row>
    <row r="127" spans="1:51" x14ac:dyDescent="0.25">
      <c r="A127" s="195">
        <v>2648</v>
      </c>
      <c r="B127" s="194">
        <v>14</v>
      </c>
      <c r="C127" s="196">
        <v>0</v>
      </c>
      <c r="E127" s="408" t="str">
        <f>INDEX('[1]2012 Teams'!$B$2:$B$2344,MATCH(A127,'[1]2012 Teams'!$A$2:$A$2344))</f>
        <v>Oakland, ME USA</v>
      </c>
      <c r="F127" s="195"/>
      <c r="L127" s="151" t="e">
        <f>MATCH(A127,MAR!B$3:B$101,0)</f>
        <v>#N/A</v>
      </c>
    </row>
    <row r="128" spans="1:51" x14ac:dyDescent="0.25">
      <c r="A128" s="195">
        <v>2826</v>
      </c>
      <c r="B128" s="194">
        <v>16</v>
      </c>
      <c r="C128" s="196">
        <v>20</v>
      </c>
      <c r="E128" s="408" t="str">
        <f>INDEX('[1]2012 Teams'!$B$2:$B$2344,MATCH(A128,'[1]2012 Teams'!$A$2:$A$2344))</f>
        <v>Oshkosh, WI USA</v>
      </c>
      <c r="F128" s="195"/>
      <c r="L128" s="151" t="e">
        <f>MATCH(A128,MAR!B$3:B$101,0)</f>
        <v>#N/A</v>
      </c>
    </row>
    <row r="129" spans="1:12" x14ac:dyDescent="0.25">
      <c r="A129" s="10">
        <v>2834</v>
      </c>
      <c r="B129" s="194">
        <v>9</v>
      </c>
      <c r="C129" s="163">
        <v>0</v>
      </c>
      <c r="E129" s="408" t="str">
        <f>INDEX('[1]2012 Teams'!$B$2:$B$2344,MATCH(A129,'[1]2012 Teams'!$A$2:$A$2344))</f>
        <v>Bloomfield Hills, MI USA</v>
      </c>
      <c r="F129" s="195"/>
      <c r="L129" s="151" t="e">
        <f>MATCH(A129,MAR!B$3:B$101,0)</f>
        <v>#N/A</v>
      </c>
    </row>
    <row r="130" spans="1:12" x14ac:dyDescent="0.25">
      <c r="A130" s="195">
        <v>2851</v>
      </c>
      <c r="B130" s="194">
        <v>6</v>
      </c>
      <c r="C130" s="163">
        <v>10</v>
      </c>
      <c r="D130" s="1"/>
      <c r="E130" s="408" t="str">
        <f>INDEX('[1]2012 Teams'!$B$2:$B$2344,MATCH(A130,'[1]2012 Teams'!$A$2:$A$2344))</f>
        <v>Sterling Heights, MI USA</v>
      </c>
      <c r="F130" s="195"/>
      <c r="L130" s="151" t="e">
        <f>MATCH(A130,MAR!B$3:B$101,0)</f>
        <v>#N/A</v>
      </c>
    </row>
    <row r="131" spans="1:12" ht="13" thickBot="1" x14ac:dyDescent="0.3">
      <c r="A131" s="195">
        <v>2949</v>
      </c>
      <c r="B131" s="199">
        <v>13</v>
      </c>
      <c r="C131" s="163">
        <v>0</v>
      </c>
      <c r="D131" s="1"/>
      <c r="E131" s="408" t="str">
        <f>INDEX('[1]2012 Teams'!$B$2:$B$2344,MATCH(A131,'[1]2012 Teams'!$A$2:$A$2344))</f>
        <v>Batavia, IL USA</v>
      </c>
      <c r="F131" s="195"/>
      <c r="L131" s="151" t="e">
        <f>MATCH(A131,MAR!B$3:B$101,0)</f>
        <v>#N/A</v>
      </c>
    </row>
    <row r="132" spans="1:12" x14ac:dyDescent="0.25">
      <c r="A132" s="195">
        <v>3098</v>
      </c>
      <c r="B132" s="194">
        <v>13</v>
      </c>
      <c r="C132" s="163">
        <v>0</v>
      </c>
      <c r="D132" s="1"/>
      <c r="E132" s="408" t="str">
        <f>INDEX('[1]2012 Teams'!$B$2:$B$2344,MATCH(A132,'[1]2012 Teams'!$A$2:$A$2344))</f>
        <v>Waterford, MI USA</v>
      </c>
      <c r="F132" s="195"/>
      <c r="L132" s="151" t="e">
        <f>MATCH(A132,MAR!B$3:B$101,0)</f>
        <v>#N/A</v>
      </c>
    </row>
    <row r="133" spans="1:12" x14ac:dyDescent="0.25">
      <c r="A133" s="10">
        <v>3173</v>
      </c>
      <c r="B133" s="194">
        <v>14</v>
      </c>
      <c r="C133" s="196">
        <v>10</v>
      </c>
      <c r="E133" s="408" t="str">
        <f>INDEX('[1]2012 Teams'!$B$2:$B$2344,MATCH(A133,'[1]2012 Teams'!$A$2:$A$2344))</f>
        <v>Rochester, NY USA</v>
      </c>
      <c r="F133" s="195"/>
      <c r="L133" s="151" t="e">
        <f>MATCH(A133,MAR!B$3:B$101,0)</f>
        <v>#N/A</v>
      </c>
    </row>
    <row r="134" spans="1:12" x14ac:dyDescent="0.25">
      <c r="A134" s="10">
        <v>3322</v>
      </c>
      <c r="B134" s="194">
        <v>1</v>
      </c>
      <c r="C134" s="196">
        <v>0</v>
      </c>
      <c r="E134" s="408" t="str">
        <f>INDEX('[1]2012 Teams'!$B$2:$B$2344,MATCH(A134,'[1]2012 Teams'!$A$2:$A$2344))</f>
        <v>Ann Arbor, MI USA</v>
      </c>
      <c r="F134" s="195"/>
      <c r="L134" s="151" t="e">
        <f>MATCH(A134,MAR!B$3:B$101,0)</f>
        <v>#N/A</v>
      </c>
    </row>
    <row r="135" spans="1:12" x14ac:dyDescent="0.25">
      <c r="A135" s="10">
        <v>3357</v>
      </c>
      <c r="B135" s="194">
        <v>8</v>
      </c>
      <c r="C135" s="163">
        <v>0</v>
      </c>
      <c r="E135" s="408" t="str">
        <f>INDEX('[1]2012 Teams'!$B$2:$B$2344,MATCH(A135,'[1]2012 Teams'!$A$2:$A$2344))</f>
        <v>Grand Rapids, MI USA</v>
      </c>
      <c r="F135" s="195"/>
      <c r="L135" s="151" t="e">
        <f>MATCH(A135,MAR!B$3:B$101,0)</f>
        <v>#N/A</v>
      </c>
    </row>
    <row r="136" spans="1:12" x14ac:dyDescent="0.25">
      <c r="A136" s="195">
        <v>3481</v>
      </c>
      <c r="B136" s="194">
        <v>12</v>
      </c>
      <c r="C136" s="163">
        <v>10</v>
      </c>
      <c r="E136" s="408" t="str">
        <f>INDEX('[1]2012 Teams'!$B$2:$B$2344,MATCH(A136,'[1]2012 Teams'!$A$2:$A$2344))</f>
        <v>San Antonio, TX USA</v>
      </c>
      <c r="F136" s="195"/>
      <c r="L136" s="151" t="e">
        <f>MATCH(A136,MAR!B$3:B$101,0)</f>
        <v>#N/A</v>
      </c>
    </row>
    <row r="137" spans="1:12" x14ac:dyDescent="0.25">
      <c r="A137" s="195">
        <v>3528</v>
      </c>
      <c r="B137" s="194">
        <v>11</v>
      </c>
      <c r="C137" s="163">
        <v>10</v>
      </c>
      <c r="D137" s="1"/>
      <c r="E137" s="408" t="str">
        <f>INDEX('[1]2012 Teams'!$B$2:$B$2344,MATCH(A137,'[1]2012 Teams'!$A$2:$A$2344))</f>
        <v>Kansas City, MO USA</v>
      </c>
      <c r="F137" s="195"/>
      <c r="L137" s="151" t="e">
        <f>MATCH(A137,MAR!B$3:B$101,0)</f>
        <v>#N/A</v>
      </c>
    </row>
    <row r="138" spans="1:12" x14ac:dyDescent="0.25">
      <c r="A138" s="195">
        <v>4143</v>
      </c>
      <c r="B138" s="194">
        <v>1</v>
      </c>
      <c r="C138" s="163">
        <v>20</v>
      </c>
      <c r="D138" s="1"/>
      <c r="E138" s="408" t="str">
        <f>INDEX('[1]2012 Teams'!$B$2:$B$2344,MATCH(A138,'[1]2012 Teams'!$A$2:$A$2344))</f>
        <v>METAMORA, IL USA</v>
      </c>
      <c r="F138" s="195"/>
      <c r="L138" s="151" t="e">
        <f>MATCH(A138,MAR!B$3:B$101,0)</f>
        <v>#N/A</v>
      </c>
    </row>
    <row r="139" spans="1:12" ht="13" thickBot="1" x14ac:dyDescent="0.3">
      <c r="A139" s="195">
        <v>4334</v>
      </c>
      <c r="B139" s="199">
        <v>2</v>
      </c>
      <c r="C139" s="166">
        <v>30</v>
      </c>
      <c r="D139" s="1"/>
      <c r="E139" s="408" t="str">
        <f>INDEX('[1]2012 Teams'!$B$2:$B$2344,MATCH(A139,'[1]2012 Teams'!$A$2:$A$2344))</f>
        <v>Calgary, AB Canada</v>
      </c>
      <c r="F139" s="195"/>
      <c r="L139" s="151" t="e">
        <f>MATCH(A139,MAR!B$3:B$101,0)</f>
        <v>#N/A</v>
      </c>
    </row>
    <row r="140" spans="1:12" x14ac:dyDescent="0.25">
      <c r="B140" s="162">
        <v>0</v>
      </c>
      <c r="C140" s="163">
        <v>0</v>
      </c>
    </row>
    <row r="173" spans="45:45" ht="13" thickBot="1" x14ac:dyDescent="0.3">
      <c r="AS173" s="149"/>
    </row>
    <row r="259" spans="45:45" ht="13" thickBot="1" x14ac:dyDescent="0.3">
      <c r="AS259" s="149"/>
    </row>
  </sheetData>
  <sortState ref="A44:D139">
    <sortCondition ref="A44:A139"/>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Y259"/>
  <sheetViews>
    <sheetView workbookViewId="0">
      <selection activeCell="A5" sqref="A5"/>
    </sheetView>
  </sheetViews>
  <sheetFormatPr defaultRowHeight="12.5" x14ac:dyDescent="0.25"/>
  <cols>
    <col min="5" max="5" width="19.1796875" customWidth="1"/>
    <col min="11" max="11" width="13.54296875" customWidth="1"/>
    <col min="17" max="17" width="14.453125" customWidth="1"/>
    <col min="23" max="23" width="15.453125" customWidth="1"/>
  </cols>
  <sheetData>
    <row r="1" spans="1:51" ht="13" x14ac:dyDescent="0.3">
      <c r="A1" s="3" t="s">
        <v>0</v>
      </c>
      <c r="B1" s="7" t="s">
        <v>1</v>
      </c>
      <c r="C1" s="7" t="s">
        <v>2</v>
      </c>
      <c r="D1" s="7" t="s">
        <v>3</v>
      </c>
      <c r="E1" s="8" t="s">
        <v>4</v>
      </c>
      <c r="G1" s="3" t="s">
        <v>8</v>
      </c>
      <c r="H1" s="7" t="s">
        <v>1</v>
      </c>
      <c r="I1" s="7" t="s">
        <v>2</v>
      </c>
      <c r="J1" s="7" t="s">
        <v>3</v>
      </c>
      <c r="K1" s="8" t="s">
        <v>4</v>
      </c>
      <c r="M1" s="3" t="s">
        <v>9</v>
      </c>
      <c r="N1" s="7" t="s">
        <v>1</v>
      </c>
      <c r="O1" s="7" t="s">
        <v>2</v>
      </c>
      <c r="P1" s="7" t="s">
        <v>3</v>
      </c>
      <c r="Q1" s="8" t="s">
        <v>4</v>
      </c>
      <c r="S1" s="3" t="s">
        <v>10</v>
      </c>
      <c r="T1" s="7" t="s">
        <v>1</v>
      </c>
      <c r="U1" s="7" t="s">
        <v>2</v>
      </c>
      <c r="V1" s="7" t="s">
        <v>3</v>
      </c>
      <c r="W1" s="8" t="s">
        <v>4</v>
      </c>
      <c r="X1" s="195"/>
      <c r="Y1" s="3" t="s">
        <v>12</v>
      </c>
      <c r="Z1" s="7" t="s">
        <v>1</v>
      </c>
      <c r="AA1" s="7" t="s">
        <v>2</v>
      </c>
      <c r="AB1" s="7" t="s">
        <v>3</v>
      </c>
      <c r="AC1" s="8" t="s">
        <v>4</v>
      </c>
      <c r="AD1" s="2" t="s">
        <v>20</v>
      </c>
      <c r="AF1" s="116" t="s">
        <v>306</v>
      </c>
      <c r="AH1" s="151"/>
      <c r="AI1" s="151" t="s">
        <v>305</v>
      </c>
      <c r="AJ1" s="151"/>
      <c r="AK1" s="98"/>
      <c r="AL1" s="151"/>
      <c r="AM1" s="98"/>
      <c r="AN1" s="151"/>
      <c r="AO1" s="98"/>
      <c r="AP1" s="151"/>
      <c r="AQ1" s="2"/>
      <c r="AS1" s="361"/>
    </row>
    <row r="2" spans="1:51" x14ac:dyDescent="0.25">
      <c r="A2" s="126">
        <v>1</v>
      </c>
      <c r="B2" s="158">
        <v>2016</v>
      </c>
      <c r="C2" s="159">
        <v>177</v>
      </c>
      <c r="D2" s="160">
        <v>781</v>
      </c>
      <c r="E2" s="223" t="s">
        <v>11</v>
      </c>
      <c r="F2" s="1"/>
      <c r="G2" s="126">
        <v>1</v>
      </c>
      <c r="H2" s="158">
        <v>1241</v>
      </c>
      <c r="I2" s="159">
        <v>2056</v>
      </c>
      <c r="J2" s="160">
        <v>368</v>
      </c>
      <c r="K2" s="223" t="s">
        <v>5</v>
      </c>
      <c r="L2" s="1"/>
      <c r="M2" s="126">
        <v>1</v>
      </c>
      <c r="N2" s="158">
        <v>1771</v>
      </c>
      <c r="O2" s="159">
        <v>1114</v>
      </c>
      <c r="P2" s="160">
        <v>294</v>
      </c>
      <c r="Q2" s="223" t="s">
        <v>5</v>
      </c>
      <c r="R2" s="1"/>
      <c r="S2" s="126">
        <v>1</v>
      </c>
      <c r="T2" s="158">
        <v>3138</v>
      </c>
      <c r="U2" s="159">
        <v>233</v>
      </c>
      <c r="V2" s="160">
        <v>1801</v>
      </c>
      <c r="W2" s="223" t="s">
        <v>6</v>
      </c>
      <c r="X2" s="98"/>
      <c r="Y2" s="126" t="s">
        <v>13</v>
      </c>
      <c r="Z2" s="158">
        <v>2016</v>
      </c>
      <c r="AA2" s="159">
        <v>177</v>
      </c>
      <c r="AB2" s="160">
        <v>781</v>
      </c>
      <c r="AC2" s="223" t="s">
        <v>62</v>
      </c>
      <c r="AF2" s="98"/>
      <c r="AG2" s="2"/>
      <c r="AH2" s="98"/>
      <c r="AI2" s="2"/>
      <c r="AJ2" s="98"/>
      <c r="AK2" s="2"/>
      <c r="AL2" s="151"/>
      <c r="AM2" s="2"/>
      <c r="AN2" s="151"/>
      <c r="AO2" s="2"/>
      <c r="AP2" s="151"/>
      <c r="AQ2" s="2"/>
      <c r="AR2" s="2"/>
      <c r="AS2" s="2"/>
      <c r="AT2" s="2"/>
      <c r="AU2" s="97"/>
      <c r="AV2" s="97"/>
      <c r="AW2" s="97"/>
      <c r="AX2" s="97"/>
      <c r="AY2" s="97"/>
    </row>
    <row r="3" spans="1:51" x14ac:dyDescent="0.25">
      <c r="A3" s="126">
        <v>2</v>
      </c>
      <c r="B3" s="256">
        <v>3539</v>
      </c>
      <c r="C3" s="98">
        <v>118</v>
      </c>
      <c r="D3" s="98">
        <v>303</v>
      </c>
      <c r="E3" s="214" t="s">
        <v>7</v>
      </c>
      <c r="F3" s="1"/>
      <c r="G3" s="126">
        <v>2</v>
      </c>
      <c r="H3" s="162">
        <v>1717</v>
      </c>
      <c r="I3" s="220">
        <v>67</v>
      </c>
      <c r="J3" s="98">
        <v>2751</v>
      </c>
      <c r="K3" s="214" t="s">
        <v>5</v>
      </c>
      <c r="L3" s="1"/>
      <c r="M3" s="126">
        <v>2</v>
      </c>
      <c r="N3" s="162">
        <v>254</v>
      </c>
      <c r="O3" s="98">
        <v>111</v>
      </c>
      <c r="P3" s="98">
        <v>973</v>
      </c>
      <c r="Q3" s="214" t="s">
        <v>11</v>
      </c>
      <c r="R3" s="1"/>
      <c r="S3" s="126">
        <v>2</v>
      </c>
      <c r="T3" s="162">
        <v>1676</v>
      </c>
      <c r="U3" s="98">
        <v>2415</v>
      </c>
      <c r="V3" s="98">
        <v>1732</v>
      </c>
      <c r="W3" s="214" t="s">
        <v>7</v>
      </c>
      <c r="X3" s="98"/>
      <c r="Y3" s="126" t="s">
        <v>14</v>
      </c>
      <c r="Z3" s="162">
        <v>987</v>
      </c>
      <c r="AA3" s="151">
        <v>968</v>
      </c>
      <c r="AB3" s="98">
        <v>51</v>
      </c>
      <c r="AC3" s="214" t="s">
        <v>63</v>
      </c>
      <c r="AF3" s="151"/>
      <c r="AG3" s="2"/>
      <c r="AH3" s="151"/>
      <c r="AI3" s="2"/>
      <c r="AJ3" s="98"/>
      <c r="AK3" s="2"/>
      <c r="AL3" s="98"/>
      <c r="AM3" s="2"/>
      <c r="AN3" s="98"/>
      <c r="AO3" s="2"/>
      <c r="AP3" s="98"/>
      <c r="AQ3" s="2"/>
      <c r="AR3" s="2"/>
      <c r="AS3" s="2"/>
      <c r="AT3" s="2"/>
      <c r="AU3" s="97"/>
      <c r="AV3" s="97"/>
      <c r="AW3" s="97"/>
      <c r="AX3" s="97"/>
      <c r="AY3" s="97"/>
    </row>
    <row r="4" spans="1:51" x14ac:dyDescent="0.25">
      <c r="A4" s="126">
        <v>3</v>
      </c>
      <c r="B4" s="392">
        <v>2054</v>
      </c>
      <c r="C4" s="151">
        <v>330</v>
      </c>
      <c r="D4" s="98">
        <v>3747</v>
      </c>
      <c r="E4" s="214" t="s">
        <v>6</v>
      </c>
      <c r="F4" s="1"/>
      <c r="G4" s="126">
        <v>3</v>
      </c>
      <c r="H4" s="164">
        <v>71</v>
      </c>
      <c r="I4" s="151">
        <v>2826</v>
      </c>
      <c r="J4" s="98">
        <v>103</v>
      </c>
      <c r="K4" s="214" t="s">
        <v>6</v>
      </c>
      <c r="L4" s="1"/>
      <c r="M4" s="126">
        <v>3</v>
      </c>
      <c r="N4" s="164">
        <v>399</v>
      </c>
      <c r="O4" s="151">
        <v>40</v>
      </c>
      <c r="P4" s="98">
        <v>175</v>
      </c>
      <c r="Q4" s="214" t="s">
        <v>5</v>
      </c>
      <c r="R4" s="1"/>
      <c r="S4" s="126">
        <v>3</v>
      </c>
      <c r="T4" s="164">
        <v>148</v>
      </c>
      <c r="U4" s="151">
        <v>234</v>
      </c>
      <c r="V4" s="98">
        <v>2481</v>
      </c>
      <c r="W4" s="163" t="s">
        <v>7</v>
      </c>
      <c r="X4" s="98"/>
      <c r="Y4" s="126" t="s">
        <v>15</v>
      </c>
      <c r="Z4" s="164">
        <v>254</v>
      </c>
      <c r="AA4" s="151">
        <v>111</v>
      </c>
      <c r="AB4" s="98">
        <v>973</v>
      </c>
      <c r="AC4" s="214" t="s">
        <v>61</v>
      </c>
      <c r="AF4" s="98"/>
      <c r="AG4" s="2"/>
      <c r="AH4" s="98"/>
      <c r="AI4" s="2"/>
      <c r="AJ4" s="151"/>
      <c r="AK4" s="2"/>
      <c r="AL4" s="151"/>
      <c r="AM4" s="2"/>
      <c r="AN4" s="98"/>
      <c r="AO4" s="2"/>
      <c r="AP4" s="98"/>
      <c r="AQ4" s="2"/>
      <c r="AR4" s="2"/>
      <c r="AS4" s="2"/>
      <c r="AT4" s="2"/>
      <c r="AU4" s="97"/>
      <c r="AV4" s="97"/>
      <c r="AW4" s="97"/>
      <c r="AX4" s="97"/>
      <c r="AY4" s="97"/>
    </row>
    <row r="5" spans="1:51" x14ac:dyDescent="0.25">
      <c r="A5" s="126">
        <v>4</v>
      </c>
      <c r="B5" s="162">
        <v>1014</v>
      </c>
      <c r="C5" s="98">
        <v>2169</v>
      </c>
      <c r="D5" s="98">
        <v>3494</v>
      </c>
      <c r="E5" s="214" t="s">
        <v>7</v>
      </c>
      <c r="F5" s="1"/>
      <c r="G5" s="126">
        <v>4</v>
      </c>
      <c r="H5" s="162">
        <v>364</v>
      </c>
      <c r="I5" s="98">
        <v>1986</v>
      </c>
      <c r="J5" s="98">
        <v>365</v>
      </c>
      <c r="K5" s="214" t="s">
        <v>7</v>
      </c>
      <c r="L5" s="1"/>
      <c r="M5" s="126">
        <v>4</v>
      </c>
      <c r="N5" s="256">
        <v>469</v>
      </c>
      <c r="O5" s="98">
        <v>610</v>
      </c>
      <c r="P5" s="98">
        <v>188</v>
      </c>
      <c r="Q5" s="214" t="s">
        <v>6</v>
      </c>
      <c r="R5" s="1"/>
      <c r="S5" s="126">
        <v>4</v>
      </c>
      <c r="T5" s="162">
        <v>78</v>
      </c>
      <c r="U5" s="98">
        <v>1538</v>
      </c>
      <c r="V5" s="220">
        <v>494</v>
      </c>
      <c r="W5" s="214" t="s">
        <v>5</v>
      </c>
      <c r="X5" s="98"/>
      <c r="Y5" s="129" t="s">
        <v>16</v>
      </c>
      <c r="Z5" s="165">
        <v>217</v>
      </c>
      <c r="AA5" s="215">
        <v>1503</v>
      </c>
      <c r="AB5" s="157">
        <v>25</v>
      </c>
      <c r="AC5" s="217" t="s">
        <v>63</v>
      </c>
      <c r="AF5" s="98"/>
      <c r="AG5" s="2"/>
      <c r="AH5" s="98"/>
      <c r="AI5" s="2"/>
      <c r="AJ5" s="98"/>
      <c r="AK5" s="2"/>
      <c r="AL5" s="98"/>
      <c r="AM5" s="2"/>
      <c r="AN5" s="151"/>
      <c r="AO5" s="2"/>
      <c r="AP5" s="151"/>
      <c r="AQ5" s="2"/>
      <c r="AR5" s="2"/>
      <c r="AS5" s="2"/>
      <c r="AT5" s="2"/>
      <c r="AU5" s="97"/>
      <c r="AV5" s="97"/>
      <c r="AW5" s="97"/>
      <c r="AX5" s="97"/>
      <c r="AY5" s="97"/>
    </row>
    <row r="6" spans="1:51" x14ac:dyDescent="0.25">
      <c r="A6" s="126">
        <v>5</v>
      </c>
      <c r="B6" s="162">
        <v>1477</v>
      </c>
      <c r="C6" s="221">
        <v>33</v>
      </c>
      <c r="D6" s="98">
        <v>191</v>
      </c>
      <c r="E6" s="214" t="s">
        <v>5</v>
      </c>
      <c r="F6" s="1"/>
      <c r="G6" s="126">
        <v>5</v>
      </c>
      <c r="H6" s="162">
        <v>987</v>
      </c>
      <c r="I6" s="151">
        <v>968</v>
      </c>
      <c r="J6" s="220">
        <v>51</v>
      </c>
      <c r="K6" s="214" t="s">
        <v>11</v>
      </c>
      <c r="L6" s="1"/>
      <c r="M6" s="126">
        <v>5</v>
      </c>
      <c r="N6" s="162">
        <v>694</v>
      </c>
      <c r="O6" s="151">
        <v>195</v>
      </c>
      <c r="P6" s="98">
        <v>341</v>
      </c>
      <c r="Q6" s="214" t="s">
        <v>7</v>
      </c>
      <c r="R6" s="1"/>
      <c r="S6" s="126">
        <v>5</v>
      </c>
      <c r="T6" s="162">
        <v>16</v>
      </c>
      <c r="U6" s="221">
        <v>27</v>
      </c>
      <c r="V6" s="98">
        <v>842</v>
      </c>
      <c r="W6" s="214" t="s">
        <v>7</v>
      </c>
      <c r="X6" s="98"/>
      <c r="Y6" s="1"/>
      <c r="Z6" s="1"/>
      <c r="AA6" s="1"/>
      <c r="AB6" s="1"/>
      <c r="AC6" s="1"/>
      <c r="AF6" s="98"/>
      <c r="AG6" s="2"/>
      <c r="AH6" s="98"/>
      <c r="AI6" s="2"/>
      <c r="AJ6" s="98"/>
      <c r="AK6" s="2"/>
      <c r="AL6" s="98"/>
      <c r="AM6" s="2"/>
      <c r="AN6" s="98"/>
      <c r="AO6" s="2"/>
      <c r="AP6" s="151"/>
      <c r="AQ6" s="2"/>
      <c r="AR6" s="2"/>
      <c r="AS6" s="2"/>
      <c r="AT6" s="2"/>
      <c r="AU6" s="97"/>
      <c r="AV6" s="97"/>
      <c r="AW6" s="97"/>
      <c r="AX6" s="97"/>
      <c r="AY6" s="97"/>
    </row>
    <row r="7" spans="1:51" x14ac:dyDescent="0.25">
      <c r="A7" s="126">
        <v>6</v>
      </c>
      <c r="B7" s="256">
        <v>3098</v>
      </c>
      <c r="C7" s="220">
        <v>74</v>
      </c>
      <c r="D7" s="98">
        <v>846</v>
      </c>
      <c r="E7" s="163" t="s">
        <v>7</v>
      </c>
      <c r="F7" s="1"/>
      <c r="G7" s="126">
        <v>6</v>
      </c>
      <c r="H7" s="162">
        <v>1983</v>
      </c>
      <c r="I7" s="98">
        <v>1519</v>
      </c>
      <c r="J7" s="98">
        <v>2363</v>
      </c>
      <c r="K7" s="163" t="s">
        <v>7</v>
      </c>
      <c r="L7" s="1"/>
      <c r="M7" s="126">
        <v>6</v>
      </c>
      <c r="N7" s="256">
        <v>2337</v>
      </c>
      <c r="O7" s="220">
        <v>548</v>
      </c>
      <c r="P7" s="220">
        <v>70</v>
      </c>
      <c r="Q7" s="163" t="s">
        <v>7</v>
      </c>
      <c r="R7" s="1"/>
      <c r="S7" s="126">
        <v>6</v>
      </c>
      <c r="T7" s="162">
        <v>1730</v>
      </c>
      <c r="U7" s="98">
        <v>2122</v>
      </c>
      <c r="V7" s="98">
        <v>11</v>
      </c>
      <c r="W7" s="214" t="s">
        <v>5</v>
      </c>
      <c r="X7" s="98"/>
      <c r="Y7" s="218"/>
      <c r="Z7" s="219"/>
      <c r="AA7" s="219"/>
      <c r="AB7" s="219"/>
      <c r="AC7" s="219"/>
      <c r="AD7" s="219"/>
      <c r="AE7" s="219"/>
      <c r="AF7" s="98"/>
      <c r="AG7" s="2"/>
      <c r="AH7" s="98"/>
      <c r="AI7" s="2"/>
      <c r="AJ7" s="98"/>
      <c r="AK7" s="2"/>
      <c r="AL7" s="151"/>
      <c r="AM7" s="2"/>
      <c r="AN7" s="98"/>
      <c r="AO7" s="2"/>
      <c r="AP7" s="151"/>
      <c r="AQ7" s="2"/>
      <c r="AR7" s="2"/>
      <c r="AS7" s="2"/>
      <c r="AT7" s="2"/>
      <c r="AU7" s="97"/>
      <c r="AV7" s="97"/>
      <c r="AW7" s="97"/>
      <c r="AX7" s="97"/>
      <c r="AY7" s="97"/>
    </row>
    <row r="8" spans="1:51" x14ac:dyDescent="0.25">
      <c r="A8" s="126">
        <v>7</v>
      </c>
      <c r="B8" s="162">
        <v>155</v>
      </c>
      <c r="C8" s="98">
        <v>229</v>
      </c>
      <c r="D8" s="220">
        <v>1023</v>
      </c>
      <c r="E8" s="214" t="s">
        <v>5</v>
      </c>
      <c r="F8" s="1"/>
      <c r="G8" s="126">
        <v>7</v>
      </c>
      <c r="H8" s="162">
        <v>2996</v>
      </c>
      <c r="I8" s="98">
        <v>1625</v>
      </c>
      <c r="J8" s="98">
        <v>1559</v>
      </c>
      <c r="K8" s="163" t="s">
        <v>7</v>
      </c>
      <c r="L8" s="1"/>
      <c r="M8" s="126">
        <v>7</v>
      </c>
      <c r="N8" s="256">
        <v>2137</v>
      </c>
      <c r="O8" s="98">
        <v>967</v>
      </c>
      <c r="P8" s="98">
        <v>935</v>
      </c>
      <c r="Q8" s="163" t="s">
        <v>7</v>
      </c>
      <c r="R8" s="1"/>
      <c r="S8" s="126">
        <v>7</v>
      </c>
      <c r="T8" s="256">
        <v>217</v>
      </c>
      <c r="U8" s="98">
        <v>1503</v>
      </c>
      <c r="V8" s="98">
        <v>25</v>
      </c>
      <c r="W8" s="214" t="s">
        <v>11</v>
      </c>
      <c r="X8" s="98"/>
      <c r="Y8" s="218"/>
      <c r="Z8" s="219"/>
      <c r="AA8" s="219"/>
      <c r="AB8" s="219"/>
      <c r="AC8" s="219"/>
      <c r="AD8" s="219"/>
      <c r="AE8" s="219"/>
      <c r="AF8" s="98"/>
      <c r="AG8" s="2"/>
      <c r="AH8" s="151"/>
      <c r="AI8" s="2"/>
      <c r="AJ8" s="151"/>
      <c r="AK8" s="2"/>
      <c r="AL8" s="98"/>
      <c r="AM8" s="2"/>
      <c r="AN8" s="2"/>
      <c r="AO8" s="2"/>
      <c r="AP8" s="98"/>
      <c r="AQ8" s="2"/>
      <c r="AR8" s="2"/>
      <c r="AS8" s="2"/>
      <c r="AT8" s="2"/>
      <c r="AU8" s="97"/>
      <c r="AV8" s="97"/>
      <c r="AW8" s="97"/>
      <c r="AX8" s="97"/>
      <c r="AY8" s="97"/>
    </row>
    <row r="9" spans="1:51" x14ac:dyDescent="0.25">
      <c r="A9" s="129">
        <v>8</v>
      </c>
      <c r="B9" s="257">
        <v>1718</v>
      </c>
      <c r="C9" s="222">
        <v>1918</v>
      </c>
      <c r="D9" s="157">
        <v>2512</v>
      </c>
      <c r="E9" s="166" t="s">
        <v>7</v>
      </c>
      <c r="F9" s="98"/>
      <c r="G9" s="129">
        <v>8</v>
      </c>
      <c r="H9" s="165">
        <v>1675</v>
      </c>
      <c r="I9" s="157">
        <v>1678</v>
      </c>
      <c r="J9" s="222">
        <v>245</v>
      </c>
      <c r="K9" s="166" t="s">
        <v>7</v>
      </c>
      <c r="L9" s="98"/>
      <c r="M9" s="129">
        <v>8</v>
      </c>
      <c r="N9" s="165">
        <v>1706</v>
      </c>
      <c r="O9" s="157">
        <v>1056</v>
      </c>
      <c r="P9" s="157">
        <v>1218</v>
      </c>
      <c r="Q9" s="166" t="s">
        <v>7</v>
      </c>
      <c r="R9" s="98"/>
      <c r="S9" s="129">
        <v>8</v>
      </c>
      <c r="T9" s="165">
        <v>3456</v>
      </c>
      <c r="U9" s="157">
        <v>525</v>
      </c>
      <c r="V9" s="157">
        <v>2046</v>
      </c>
      <c r="W9" s="166" t="s">
        <v>7</v>
      </c>
      <c r="X9" s="98"/>
      <c r="Y9" s="218"/>
      <c r="Z9" s="219"/>
      <c r="AA9" s="219"/>
      <c r="AB9" s="219"/>
      <c r="AC9" s="219"/>
      <c r="AD9" s="219"/>
      <c r="AE9" s="219"/>
      <c r="AF9" s="151"/>
      <c r="AG9" s="2"/>
      <c r="AH9" s="98"/>
      <c r="AI9" s="2"/>
      <c r="AJ9" s="151"/>
      <c r="AK9" s="2"/>
      <c r="AL9" s="151"/>
      <c r="AM9" s="2"/>
      <c r="AN9" s="2"/>
      <c r="AO9" s="2"/>
      <c r="AP9" s="98"/>
      <c r="AQ9" s="2"/>
      <c r="AR9" s="2"/>
      <c r="AS9" s="2"/>
      <c r="AT9" s="2"/>
      <c r="AU9" s="97"/>
      <c r="AV9" s="97"/>
      <c r="AW9" s="97"/>
      <c r="AX9" s="97"/>
      <c r="AY9" s="97"/>
    </row>
    <row r="10" spans="1:51" x14ac:dyDescent="0.25">
      <c r="B10" s="9"/>
      <c r="C10" s="9"/>
      <c r="D10" s="9"/>
      <c r="E10" s="10"/>
      <c r="W10" s="226"/>
      <c r="X10" s="226"/>
      <c r="Y10" s="218"/>
      <c r="Z10" s="219"/>
      <c r="AA10" s="219"/>
      <c r="AB10" s="219"/>
      <c r="AC10" s="219"/>
      <c r="AD10" s="219"/>
      <c r="AE10" s="219"/>
      <c r="AF10" s="98"/>
      <c r="AG10" s="2"/>
      <c r="AH10" s="98"/>
      <c r="AI10" s="2"/>
      <c r="AJ10" s="98"/>
      <c r="AK10" s="2"/>
      <c r="AL10" s="98"/>
      <c r="AM10" s="2"/>
      <c r="AN10" s="2"/>
      <c r="AO10" s="2"/>
      <c r="AP10" s="2"/>
      <c r="AQ10" s="2"/>
      <c r="AR10" s="2"/>
      <c r="AS10" s="2"/>
      <c r="AT10" s="2"/>
      <c r="AU10" s="97"/>
      <c r="AV10" s="97"/>
      <c r="AW10" s="97"/>
      <c r="AX10" s="97"/>
      <c r="AY10" s="97"/>
    </row>
    <row r="11" spans="1:51" ht="18" x14ac:dyDescent="0.4">
      <c r="A11" s="254" t="s">
        <v>107</v>
      </c>
      <c r="G11" s="254" t="s">
        <v>35</v>
      </c>
      <c r="M11" s="254" t="s">
        <v>108</v>
      </c>
      <c r="S11" s="254" t="s">
        <v>109</v>
      </c>
      <c r="X11" s="226"/>
      <c r="Y11" s="218"/>
      <c r="Z11" s="219"/>
      <c r="AA11" s="219"/>
      <c r="AB11" s="219"/>
      <c r="AC11" s="219"/>
      <c r="AD11" s="219"/>
      <c r="AE11" s="219"/>
      <c r="AF11" s="98"/>
      <c r="AG11" s="2"/>
      <c r="AH11" s="98"/>
      <c r="AI11" s="2"/>
      <c r="AJ11" s="98"/>
      <c r="AK11" s="2"/>
      <c r="AL11" s="151"/>
      <c r="AM11" s="2"/>
      <c r="AN11" s="2"/>
      <c r="AO11" s="2"/>
      <c r="AP11" s="2"/>
      <c r="AQ11" s="2"/>
      <c r="AR11" s="2"/>
      <c r="AS11" s="2"/>
      <c r="AT11" s="2"/>
      <c r="AU11" s="97"/>
      <c r="AV11" s="97"/>
      <c r="AW11" s="97"/>
      <c r="AX11" s="97"/>
      <c r="AY11" s="97"/>
    </row>
    <row r="12" spans="1:51" ht="18" x14ac:dyDescent="0.4">
      <c r="A12" s="254" t="s">
        <v>105</v>
      </c>
      <c r="G12" s="254" t="s">
        <v>105</v>
      </c>
      <c r="M12" s="254" t="s">
        <v>105</v>
      </c>
      <c r="S12" s="254" t="s">
        <v>105</v>
      </c>
      <c r="X12" s="226"/>
      <c r="Y12" s="218"/>
      <c r="Z12" s="219"/>
      <c r="AA12" s="219"/>
      <c r="AB12" s="219"/>
      <c r="AC12" s="219"/>
      <c r="AD12" s="219"/>
      <c r="AE12" s="219"/>
      <c r="AF12" s="98"/>
      <c r="AG12" s="2"/>
      <c r="AH12" s="98"/>
      <c r="AI12" s="2"/>
      <c r="AJ12" s="98"/>
      <c r="AK12" s="2"/>
      <c r="AL12" s="98"/>
      <c r="AM12" s="98"/>
      <c r="AN12" s="151"/>
      <c r="AO12" s="98"/>
      <c r="AP12" s="2"/>
      <c r="AQ12" s="2"/>
      <c r="AR12" s="2"/>
      <c r="AS12" s="2"/>
      <c r="AT12" s="2"/>
      <c r="AU12" s="97"/>
      <c r="AV12" s="97"/>
      <c r="AW12" s="97"/>
      <c r="AX12" s="97"/>
      <c r="AY12" s="97"/>
    </row>
    <row r="13" spans="1:51" ht="13" x14ac:dyDescent="0.3">
      <c r="B13" s="10"/>
      <c r="C13" s="108" t="s">
        <v>78</v>
      </c>
      <c r="D13" s="108" t="s">
        <v>106</v>
      </c>
      <c r="H13" s="10"/>
      <c r="I13" s="108" t="s">
        <v>78</v>
      </c>
      <c r="J13" s="108" t="s">
        <v>106</v>
      </c>
      <c r="N13" s="10"/>
      <c r="O13" s="108" t="s">
        <v>78</v>
      </c>
      <c r="P13" s="108" t="s">
        <v>106</v>
      </c>
      <c r="T13" s="10"/>
      <c r="U13" s="108" t="s">
        <v>78</v>
      </c>
      <c r="V13" s="108" t="s">
        <v>106</v>
      </c>
      <c r="X13" s="226"/>
      <c r="Y13" s="218"/>
      <c r="Z13" s="331"/>
      <c r="AA13" s="364"/>
      <c r="AB13" s="364"/>
      <c r="AC13" s="364"/>
      <c r="AD13" s="364"/>
      <c r="AE13" s="364"/>
      <c r="AF13" s="98"/>
      <c r="AG13" s="2"/>
      <c r="AH13" s="98"/>
      <c r="AI13" s="2"/>
      <c r="AJ13" s="151"/>
      <c r="AK13" s="2"/>
      <c r="AL13" s="98"/>
      <c r="AM13" s="98"/>
      <c r="AN13" s="151"/>
      <c r="AO13" s="98"/>
      <c r="AP13" s="2"/>
      <c r="AQ13" s="2"/>
      <c r="AR13" s="2"/>
      <c r="AS13" s="2"/>
      <c r="AT13" s="2"/>
      <c r="AU13" s="97"/>
      <c r="AV13" s="97"/>
      <c r="AW13" s="97"/>
      <c r="AX13" s="97"/>
      <c r="AY13" s="97"/>
    </row>
    <row r="14" spans="1:51" ht="13" x14ac:dyDescent="0.3">
      <c r="A14" s="108" t="s">
        <v>79</v>
      </c>
      <c r="B14" s="108" t="s">
        <v>80</v>
      </c>
      <c r="C14" s="108" t="s">
        <v>71</v>
      </c>
      <c r="D14" s="108" t="s">
        <v>71</v>
      </c>
      <c r="G14" s="108" t="s">
        <v>79</v>
      </c>
      <c r="H14" s="108" t="s">
        <v>80</v>
      </c>
      <c r="I14" s="108" t="s">
        <v>71</v>
      </c>
      <c r="J14" s="108" t="s">
        <v>71</v>
      </c>
      <c r="M14" s="108" t="s">
        <v>79</v>
      </c>
      <c r="N14" s="108" t="s">
        <v>80</v>
      </c>
      <c r="O14" s="108" t="s">
        <v>71</v>
      </c>
      <c r="P14" s="108" t="s">
        <v>71</v>
      </c>
      <c r="S14" s="108" t="s">
        <v>79</v>
      </c>
      <c r="T14" s="108" t="s">
        <v>80</v>
      </c>
      <c r="U14" s="108" t="s">
        <v>71</v>
      </c>
      <c r="V14" s="108" t="s">
        <v>71</v>
      </c>
      <c r="X14" s="227"/>
      <c r="Y14" s="1"/>
      <c r="Z14" s="2"/>
      <c r="AA14" s="2"/>
      <c r="AB14" s="2"/>
      <c r="AC14" s="2"/>
      <c r="AD14" s="2"/>
      <c r="AE14" s="2"/>
      <c r="AF14" s="98"/>
      <c r="AG14" s="2"/>
      <c r="AH14" s="98"/>
      <c r="AI14" s="2"/>
      <c r="AJ14" s="98"/>
      <c r="AK14" s="2"/>
      <c r="AL14" s="2"/>
      <c r="AM14" s="151"/>
      <c r="AN14" s="151"/>
      <c r="AO14" s="98"/>
      <c r="AP14" s="2"/>
      <c r="AQ14" s="2"/>
      <c r="AR14" s="2"/>
      <c r="AS14" s="2"/>
      <c r="AT14" s="2"/>
      <c r="AU14" s="97"/>
      <c r="AV14" s="97"/>
      <c r="AW14" s="97"/>
      <c r="AX14" s="97"/>
      <c r="AY14" s="97"/>
    </row>
    <row r="15" spans="1:51" x14ac:dyDescent="0.25">
      <c r="A15" s="192">
        <f t="shared" ref="A15:A22" si="0">B2</f>
        <v>2016</v>
      </c>
      <c r="B15" s="191" t="s">
        <v>81</v>
      </c>
      <c r="C15" s="192">
        <v>16</v>
      </c>
      <c r="D15" s="193">
        <f>IF(E15="Winner",30,IF(E15="Finalist",20,IF(E15="Semi Finalist",10,)))</f>
        <v>30</v>
      </c>
      <c r="E15" s="155" t="str">
        <f>E2</f>
        <v>Winner</v>
      </c>
      <c r="G15" s="192">
        <f t="shared" ref="G15:G22" si="1">H2</f>
        <v>1241</v>
      </c>
      <c r="H15" s="191" t="s">
        <v>81</v>
      </c>
      <c r="I15" s="192">
        <v>16</v>
      </c>
      <c r="J15" s="193">
        <f>IF(K15="Winner",30,IF(K15="Finalist",20,IF(K15="Semi Finalist",10,)))</f>
        <v>10</v>
      </c>
      <c r="K15" s="155" t="str">
        <f>K2</f>
        <v>Semi Finalist</v>
      </c>
      <c r="M15" s="192">
        <f t="shared" ref="M15:M22" si="2">N2</f>
        <v>1771</v>
      </c>
      <c r="N15" s="191" t="s">
        <v>81</v>
      </c>
      <c r="O15" s="192">
        <v>16</v>
      </c>
      <c r="P15" s="193">
        <f>IF(Q15="Winner",30,IF(Q15="Finalist",20,IF(Q15="Semi Finalist",10,)))</f>
        <v>10</v>
      </c>
      <c r="Q15" s="155" t="str">
        <f>Q2</f>
        <v>Semi Finalist</v>
      </c>
      <c r="S15" s="192">
        <f t="shared" ref="S15:S22" si="3">T2</f>
        <v>3138</v>
      </c>
      <c r="T15" s="191" t="s">
        <v>81</v>
      </c>
      <c r="U15" s="192">
        <v>16</v>
      </c>
      <c r="V15" s="193">
        <f>IF(W15="Winner",30,IF(W15="Finalist",20,IF(W15="Semi Finalist",10,)))</f>
        <v>20</v>
      </c>
      <c r="W15" s="155" t="str">
        <f>W2</f>
        <v>Finalist</v>
      </c>
      <c r="Y15" s="360"/>
      <c r="Z15" s="154"/>
      <c r="AA15" s="2"/>
      <c r="AB15" s="154"/>
      <c r="AC15" s="2"/>
      <c r="AD15" s="154"/>
      <c r="AE15" s="2"/>
      <c r="AF15" s="98"/>
      <c r="AG15" s="2"/>
      <c r="AH15" s="98"/>
      <c r="AI15" s="2"/>
      <c r="AJ15" s="98"/>
      <c r="AK15" s="2"/>
      <c r="AL15" s="2"/>
      <c r="AM15" s="98"/>
      <c r="AN15" s="151"/>
      <c r="AO15" s="98"/>
      <c r="AP15" s="2"/>
      <c r="AQ15" s="2"/>
      <c r="AR15" s="2"/>
      <c r="AS15" s="2"/>
      <c r="AT15" s="2"/>
      <c r="AU15" s="97"/>
      <c r="AV15" s="97"/>
      <c r="AW15" s="97"/>
      <c r="AX15" s="97"/>
      <c r="AY15" s="97"/>
    </row>
    <row r="16" spans="1:51" x14ac:dyDescent="0.25">
      <c r="A16" s="195">
        <f t="shared" si="0"/>
        <v>3539</v>
      </c>
      <c r="B16" s="194" t="s">
        <v>82</v>
      </c>
      <c r="C16" s="195">
        <v>15</v>
      </c>
      <c r="D16" s="196">
        <f t="shared" ref="D16:D38" si="4">IF(E16="Winner",30,IF(E16="Finalist",20,IF(E16="Semi Finalist",10,)))</f>
        <v>0</v>
      </c>
      <c r="E16" s="155" t="str">
        <f t="shared" ref="E16:E22" si="5">E3</f>
        <v>Quarter Finalist</v>
      </c>
      <c r="G16" s="195">
        <f t="shared" si="1"/>
        <v>1717</v>
      </c>
      <c r="H16" s="194" t="s">
        <v>82</v>
      </c>
      <c r="I16" s="195">
        <v>15</v>
      </c>
      <c r="J16" s="196">
        <f t="shared" ref="J16:J38" si="6">IF(K16="Winner",30,IF(K16="Finalist",20,IF(K16="Semi Finalist",10,)))</f>
        <v>10</v>
      </c>
      <c r="K16" s="155" t="str">
        <f t="shared" ref="K16:K22" si="7">K3</f>
        <v>Semi Finalist</v>
      </c>
      <c r="M16" s="195">
        <f t="shared" si="2"/>
        <v>254</v>
      </c>
      <c r="N16" s="194" t="s">
        <v>82</v>
      </c>
      <c r="O16" s="195">
        <v>15</v>
      </c>
      <c r="P16" s="196">
        <f t="shared" ref="P16:P38" si="8">IF(Q16="Winner",30,IF(Q16="Finalist",20,IF(Q16="Semi Finalist",10,)))</f>
        <v>30</v>
      </c>
      <c r="Q16" s="155" t="str">
        <f t="shared" ref="Q16:Q22" si="9">Q3</f>
        <v>Winner</v>
      </c>
      <c r="S16" s="195">
        <f t="shared" si="3"/>
        <v>1676</v>
      </c>
      <c r="T16" s="194" t="s">
        <v>82</v>
      </c>
      <c r="U16" s="195">
        <v>15</v>
      </c>
      <c r="V16" s="196">
        <f t="shared" ref="V16:V38" si="10">IF(W16="Winner",30,IF(W16="Finalist",20,IF(W16="Semi Finalist",10,)))</f>
        <v>0</v>
      </c>
      <c r="W16" s="155" t="str">
        <f t="shared" ref="W16:W22" si="11">W3</f>
        <v>Quarter Finalist</v>
      </c>
      <c r="Y16" s="362"/>
      <c r="Z16" s="365"/>
      <c r="AA16" s="2"/>
      <c r="AB16" s="365"/>
      <c r="AC16" s="2"/>
      <c r="AD16" s="365"/>
      <c r="AE16" s="2"/>
      <c r="AF16" s="98"/>
      <c r="AG16" s="2"/>
      <c r="AH16" s="151"/>
      <c r="AI16" s="2"/>
      <c r="AJ16" s="98"/>
      <c r="AK16" s="2"/>
      <c r="AL16" s="2"/>
      <c r="AM16" s="2"/>
      <c r="AN16" s="2"/>
      <c r="AO16" s="2"/>
      <c r="AP16" s="2"/>
      <c r="AQ16" s="2"/>
      <c r="AR16" s="2"/>
      <c r="AS16" s="2"/>
      <c r="AT16" s="2"/>
      <c r="AU16" s="97"/>
      <c r="AV16" s="97"/>
      <c r="AW16" s="97"/>
      <c r="AX16" s="97"/>
      <c r="AY16" s="97"/>
    </row>
    <row r="17" spans="1:51" x14ac:dyDescent="0.25">
      <c r="A17" s="195">
        <f t="shared" si="0"/>
        <v>2054</v>
      </c>
      <c r="B17" s="194" t="s">
        <v>83</v>
      </c>
      <c r="C17" s="195">
        <v>14</v>
      </c>
      <c r="D17" s="196">
        <f t="shared" si="4"/>
        <v>20</v>
      </c>
      <c r="E17" s="155" t="str">
        <f t="shared" si="5"/>
        <v>Finalist</v>
      </c>
      <c r="G17" s="195">
        <f t="shared" si="1"/>
        <v>71</v>
      </c>
      <c r="H17" s="194" t="s">
        <v>83</v>
      </c>
      <c r="I17" s="195">
        <v>14</v>
      </c>
      <c r="J17" s="196">
        <f t="shared" si="6"/>
        <v>20</v>
      </c>
      <c r="K17" s="155" t="str">
        <f t="shared" si="7"/>
        <v>Finalist</v>
      </c>
      <c r="M17" s="195">
        <f t="shared" si="2"/>
        <v>399</v>
      </c>
      <c r="N17" s="194" t="s">
        <v>83</v>
      </c>
      <c r="O17" s="195">
        <v>14</v>
      </c>
      <c r="P17" s="196">
        <f t="shared" si="8"/>
        <v>10</v>
      </c>
      <c r="Q17" s="155" t="str">
        <f t="shared" si="9"/>
        <v>Semi Finalist</v>
      </c>
      <c r="S17" s="195">
        <f t="shared" si="3"/>
        <v>148</v>
      </c>
      <c r="T17" s="194" t="s">
        <v>83</v>
      </c>
      <c r="U17" s="195">
        <v>14</v>
      </c>
      <c r="V17" s="196">
        <f t="shared" si="10"/>
        <v>0</v>
      </c>
      <c r="W17" s="155" t="str">
        <f t="shared" si="11"/>
        <v>Quarter Finalist</v>
      </c>
      <c r="Y17" s="360"/>
      <c r="Z17" s="365"/>
      <c r="AA17" s="2"/>
      <c r="AB17" s="365"/>
      <c r="AC17" s="2"/>
      <c r="AD17" s="365"/>
      <c r="AE17" s="2"/>
      <c r="AF17" s="98"/>
      <c r="AG17" s="2"/>
      <c r="AH17" s="98"/>
      <c r="AI17" s="2"/>
      <c r="AJ17" s="151"/>
      <c r="AK17" s="2"/>
      <c r="AL17" s="2"/>
      <c r="AM17" s="2"/>
      <c r="AN17" s="2"/>
      <c r="AO17" s="2"/>
      <c r="AP17" s="2"/>
      <c r="AQ17" s="2"/>
      <c r="AR17" s="2"/>
      <c r="AS17" s="2"/>
      <c r="AT17" s="2"/>
      <c r="AU17" s="97"/>
      <c r="AV17" s="97"/>
      <c r="AW17" s="97"/>
      <c r="AX17" s="97"/>
      <c r="AY17" s="97"/>
    </row>
    <row r="18" spans="1:51" x14ac:dyDescent="0.25">
      <c r="A18" s="195">
        <f t="shared" si="0"/>
        <v>1014</v>
      </c>
      <c r="B18" s="194" t="s">
        <v>84</v>
      </c>
      <c r="C18" s="195">
        <v>13</v>
      </c>
      <c r="D18" s="196">
        <f t="shared" si="4"/>
        <v>0</v>
      </c>
      <c r="E18" s="155" t="str">
        <f t="shared" si="5"/>
        <v>Quarter Finalist</v>
      </c>
      <c r="G18" s="195">
        <f t="shared" si="1"/>
        <v>364</v>
      </c>
      <c r="H18" s="194" t="s">
        <v>84</v>
      </c>
      <c r="I18" s="195">
        <v>13</v>
      </c>
      <c r="J18" s="196">
        <f t="shared" si="6"/>
        <v>0</v>
      </c>
      <c r="K18" s="155" t="str">
        <f t="shared" si="7"/>
        <v>Quarter Finalist</v>
      </c>
      <c r="M18" s="195">
        <f t="shared" si="2"/>
        <v>469</v>
      </c>
      <c r="N18" s="194" t="s">
        <v>84</v>
      </c>
      <c r="O18" s="195">
        <v>13</v>
      </c>
      <c r="P18" s="196">
        <f t="shared" si="8"/>
        <v>20</v>
      </c>
      <c r="Q18" s="155" t="str">
        <f t="shared" si="9"/>
        <v>Finalist</v>
      </c>
      <c r="S18" s="195">
        <f t="shared" si="3"/>
        <v>78</v>
      </c>
      <c r="T18" s="194" t="s">
        <v>84</v>
      </c>
      <c r="U18" s="195">
        <v>13</v>
      </c>
      <c r="V18" s="196">
        <f t="shared" si="10"/>
        <v>10</v>
      </c>
      <c r="W18" s="155" t="str">
        <f t="shared" si="11"/>
        <v>Semi Finalist</v>
      </c>
      <c r="Y18" s="360"/>
      <c r="Z18" s="365"/>
      <c r="AA18" s="2"/>
      <c r="AB18" s="365"/>
      <c r="AC18" s="2"/>
      <c r="AD18" s="365"/>
      <c r="AE18" s="2"/>
      <c r="AF18" s="98"/>
      <c r="AG18" s="2"/>
      <c r="AH18" s="151"/>
      <c r="AI18" s="2"/>
      <c r="AJ18" s="151"/>
      <c r="AK18" s="2"/>
      <c r="AL18" s="2"/>
      <c r="AM18" s="98"/>
      <c r="AN18" s="151"/>
      <c r="AO18" s="98"/>
      <c r="AP18" s="2"/>
      <c r="AQ18" s="2"/>
      <c r="AR18" s="2"/>
      <c r="AS18" s="2"/>
      <c r="AT18" s="2"/>
      <c r="AU18" s="97"/>
      <c r="AV18" s="97"/>
      <c r="AW18" s="97"/>
      <c r="AX18" s="97"/>
      <c r="AY18" s="97"/>
    </row>
    <row r="19" spans="1:51" x14ac:dyDescent="0.25">
      <c r="A19" s="195">
        <f t="shared" si="0"/>
        <v>1477</v>
      </c>
      <c r="B19" s="194" t="s">
        <v>85</v>
      </c>
      <c r="C19" s="195">
        <v>12</v>
      </c>
      <c r="D19" s="196">
        <f t="shared" si="4"/>
        <v>10</v>
      </c>
      <c r="E19" s="155" t="str">
        <f t="shared" si="5"/>
        <v>Semi Finalist</v>
      </c>
      <c r="F19" s="151"/>
      <c r="G19" s="195">
        <f t="shared" si="1"/>
        <v>987</v>
      </c>
      <c r="H19" s="194" t="s">
        <v>85</v>
      </c>
      <c r="I19" s="195">
        <v>12</v>
      </c>
      <c r="J19" s="196">
        <f t="shared" si="6"/>
        <v>30</v>
      </c>
      <c r="K19" s="155" t="str">
        <f t="shared" si="7"/>
        <v>Winner</v>
      </c>
      <c r="L19" s="151"/>
      <c r="M19" s="195">
        <f t="shared" si="2"/>
        <v>694</v>
      </c>
      <c r="N19" s="194" t="s">
        <v>85</v>
      </c>
      <c r="O19" s="195">
        <v>12</v>
      </c>
      <c r="P19" s="196">
        <f t="shared" si="8"/>
        <v>0</v>
      </c>
      <c r="Q19" s="155" t="str">
        <f t="shared" si="9"/>
        <v>Quarter Finalist</v>
      </c>
      <c r="R19" s="151"/>
      <c r="S19" s="195">
        <f t="shared" si="3"/>
        <v>16</v>
      </c>
      <c r="T19" s="194" t="s">
        <v>85</v>
      </c>
      <c r="U19" s="195">
        <v>12</v>
      </c>
      <c r="V19" s="196">
        <f t="shared" si="10"/>
        <v>0</v>
      </c>
      <c r="W19" s="155" t="str">
        <f t="shared" si="11"/>
        <v>Quarter Finalist</v>
      </c>
      <c r="Y19" s="228"/>
      <c r="Z19" s="365"/>
      <c r="AA19" s="2"/>
      <c r="AB19" s="365"/>
      <c r="AC19" s="2"/>
      <c r="AD19" s="365"/>
      <c r="AE19" s="2"/>
      <c r="AF19" s="98"/>
      <c r="AG19" s="2"/>
      <c r="AH19" s="98"/>
      <c r="AI19" s="2"/>
      <c r="AJ19" s="98"/>
      <c r="AK19" s="2"/>
      <c r="AL19" s="2"/>
      <c r="AM19" s="98"/>
      <c r="AN19" s="151"/>
      <c r="AO19" s="98"/>
      <c r="AP19" s="2"/>
      <c r="AQ19" s="2"/>
      <c r="AR19" s="2"/>
      <c r="AS19" s="2"/>
      <c r="AT19" s="2"/>
      <c r="AU19" s="97"/>
      <c r="AV19" s="97"/>
      <c r="AW19" s="97"/>
      <c r="AX19" s="97"/>
      <c r="AY19" s="97"/>
    </row>
    <row r="20" spans="1:51" x14ac:dyDescent="0.25">
      <c r="A20" s="195">
        <f t="shared" si="0"/>
        <v>3098</v>
      </c>
      <c r="B20" s="194" t="s">
        <v>86</v>
      </c>
      <c r="C20" s="195">
        <v>11</v>
      </c>
      <c r="D20" s="196">
        <f t="shared" si="4"/>
        <v>0</v>
      </c>
      <c r="E20" s="155" t="str">
        <f t="shared" si="5"/>
        <v>Quarter Finalist</v>
      </c>
      <c r="G20" s="195">
        <f t="shared" si="1"/>
        <v>1983</v>
      </c>
      <c r="H20" s="194" t="s">
        <v>86</v>
      </c>
      <c r="I20" s="195">
        <v>11</v>
      </c>
      <c r="J20" s="196">
        <f t="shared" si="6"/>
        <v>0</v>
      </c>
      <c r="K20" s="155" t="str">
        <f t="shared" si="7"/>
        <v>Quarter Finalist</v>
      </c>
      <c r="M20" s="195">
        <f t="shared" si="2"/>
        <v>2337</v>
      </c>
      <c r="N20" s="194" t="s">
        <v>86</v>
      </c>
      <c r="O20" s="195">
        <v>11</v>
      </c>
      <c r="P20" s="196">
        <f t="shared" si="8"/>
        <v>0</v>
      </c>
      <c r="Q20" s="155" t="str">
        <f t="shared" si="9"/>
        <v>Quarter Finalist</v>
      </c>
      <c r="S20" s="195">
        <f t="shared" si="3"/>
        <v>1730</v>
      </c>
      <c r="T20" s="194" t="s">
        <v>86</v>
      </c>
      <c r="U20" s="195">
        <v>11</v>
      </c>
      <c r="V20" s="196">
        <f t="shared" si="10"/>
        <v>10</v>
      </c>
      <c r="W20" s="155" t="str">
        <f t="shared" si="11"/>
        <v>Semi Finalist</v>
      </c>
      <c r="Y20" s="360"/>
      <c r="Z20" s="365"/>
      <c r="AA20" s="2"/>
      <c r="AB20" s="365"/>
      <c r="AC20" s="2"/>
      <c r="AD20" s="365"/>
      <c r="AE20" s="2"/>
      <c r="AF20" s="98"/>
      <c r="AG20" s="2"/>
      <c r="AH20" s="98"/>
      <c r="AI20" s="2"/>
      <c r="AJ20" s="151"/>
      <c r="AK20" s="2"/>
      <c r="AL20" s="2"/>
      <c r="AM20" s="2"/>
      <c r="AN20" s="2"/>
      <c r="AO20" s="2"/>
      <c r="AP20" s="2"/>
      <c r="AQ20" s="2"/>
      <c r="AR20" s="2"/>
      <c r="AS20" s="2"/>
      <c r="AT20" s="2"/>
      <c r="AU20" s="97"/>
      <c r="AV20" s="97"/>
      <c r="AW20" s="97"/>
      <c r="AX20" s="97"/>
      <c r="AY20" s="97"/>
    </row>
    <row r="21" spans="1:51" x14ac:dyDescent="0.25">
      <c r="A21" s="195">
        <f t="shared" si="0"/>
        <v>155</v>
      </c>
      <c r="B21" s="194" t="s">
        <v>87</v>
      </c>
      <c r="C21" s="195">
        <v>10</v>
      </c>
      <c r="D21" s="196">
        <f t="shared" si="4"/>
        <v>10</v>
      </c>
      <c r="E21" s="155" t="str">
        <f t="shared" si="5"/>
        <v>Semi Finalist</v>
      </c>
      <c r="G21" s="195">
        <f t="shared" si="1"/>
        <v>2996</v>
      </c>
      <c r="H21" s="194" t="s">
        <v>87</v>
      </c>
      <c r="I21" s="195">
        <v>10</v>
      </c>
      <c r="J21" s="196">
        <f t="shared" si="6"/>
        <v>0</v>
      </c>
      <c r="K21" s="155" t="str">
        <f t="shared" si="7"/>
        <v>Quarter Finalist</v>
      </c>
      <c r="M21" s="195">
        <f t="shared" si="2"/>
        <v>2137</v>
      </c>
      <c r="N21" s="194" t="s">
        <v>87</v>
      </c>
      <c r="O21" s="195">
        <v>10</v>
      </c>
      <c r="P21" s="196">
        <f t="shared" si="8"/>
        <v>0</v>
      </c>
      <c r="Q21" s="155" t="str">
        <f t="shared" si="9"/>
        <v>Quarter Finalist</v>
      </c>
      <c r="S21" s="195">
        <f t="shared" si="3"/>
        <v>217</v>
      </c>
      <c r="T21" s="194" t="s">
        <v>87</v>
      </c>
      <c r="U21" s="195">
        <v>10</v>
      </c>
      <c r="V21" s="196">
        <f t="shared" si="10"/>
        <v>30</v>
      </c>
      <c r="W21" s="155" t="str">
        <f t="shared" si="11"/>
        <v>Winner</v>
      </c>
      <c r="Y21" s="360"/>
      <c r="Z21" s="365"/>
      <c r="AA21" s="2"/>
      <c r="AB21" s="365"/>
      <c r="AC21" s="2"/>
      <c r="AD21" s="365"/>
      <c r="AE21" s="2"/>
      <c r="AF21" s="98"/>
      <c r="AG21" s="2"/>
      <c r="AH21" s="98"/>
      <c r="AI21" s="2"/>
      <c r="AJ21" s="98"/>
      <c r="AK21" s="2"/>
      <c r="AL21" s="2"/>
      <c r="AM21" s="2"/>
      <c r="AN21" s="2"/>
      <c r="AO21" s="2"/>
      <c r="AP21" s="2"/>
      <c r="AQ21" s="2"/>
      <c r="AR21" s="2"/>
      <c r="AS21" s="2"/>
      <c r="AT21" s="2"/>
      <c r="AU21" s="97"/>
      <c r="AV21" s="97"/>
      <c r="AW21" s="97"/>
      <c r="AX21" s="97"/>
      <c r="AY21" s="97"/>
    </row>
    <row r="22" spans="1:51" x14ac:dyDescent="0.25">
      <c r="A22" s="200">
        <f t="shared" si="0"/>
        <v>1718</v>
      </c>
      <c r="B22" s="199" t="s">
        <v>88</v>
      </c>
      <c r="C22" s="200">
        <v>9</v>
      </c>
      <c r="D22" s="201">
        <f t="shared" si="4"/>
        <v>0</v>
      </c>
      <c r="E22" s="155" t="str">
        <f t="shared" si="5"/>
        <v>Quarter Finalist</v>
      </c>
      <c r="G22" s="200">
        <f t="shared" si="1"/>
        <v>1675</v>
      </c>
      <c r="H22" s="199" t="s">
        <v>88</v>
      </c>
      <c r="I22" s="200">
        <v>9</v>
      </c>
      <c r="J22" s="201">
        <f t="shared" si="6"/>
        <v>0</v>
      </c>
      <c r="K22" s="155" t="str">
        <f t="shared" si="7"/>
        <v>Quarter Finalist</v>
      </c>
      <c r="M22" s="200">
        <f t="shared" si="2"/>
        <v>1706</v>
      </c>
      <c r="N22" s="199" t="s">
        <v>88</v>
      </c>
      <c r="O22" s="200">
        <v>9</v>
      </c>
      <c r="P22" s="201">
        <f t="shared" si="8"/>
        <v>0</v>
      </c>
      <c r="Q22" s="155" t="str">
        <f t="shared" si="9"/>
        <v>Quarter Finalist</v>
      </c>
      <c r="S22" s="200">
        <f t="shared" si="3"/>
        <v>3456</v>
      </c>
      <c r="T22" s="199" t="s">
        <v>88</v>
      </c>
      <c r="U22" s="200">
        <v>9</v>
      </c>
      <c r="V22" s="201">
        <f t="shared" si="10"/>
        <v>0</v>
      </c>
      <c r="W22" s="155" t="str">
        <f t="shared" si="11"/>
        <v>Quarter Finalist</v>
      </c>
      <c r="Y22" s="360"/>
      <c r="Z22" s="365"/>
      <c r="AA22" s="2"/>
      <c r="AB22" s="365"/>
      <c r="AC22" s="2"/>
      <c r="AD22" s="365"/>
      <c r="AE22" s="2"/>
      <c r="AF22" s="98"/>
      <c r="AG22" s="2"/>
      <c r="AH22" s="98"/>
      <c r="AI22" s="2"/>
      <c r="AJ22" s="151"/>
      <c r="AK22" s="2"/>
      <c r="AL22" s="2"/>
      <c r="AM22" s="98"/>
      <c r="AN22" s="151"/>
      <c r="AO22" s="98"/>
      <c r="AP22" s="2"/>
      <c r="AQ22" s="2"/>
      <c r="AR22" s="2"/>
      <c r="AS22" s="2"/>
      <c r="AT22" s="2"/>
      <c r="AU22" s="97"/>
      <c r="AV22" s="97"/>
      <c r="AW22" s="97"/>
      <c r="AX22" s="97"/>
      <c r="AY22" s="97"/>
    </row>
    <row r="23" spans="1:51" x14ac:dyDescent="0.25">
      <c r="A23" s="195">
        <f t="shared" ref="A23:A30" si="12">C2</f>
        <v>177</v>
      </c>
      <c r="B23" s="194" t="s">
        <v>89</v>
      </c>
      <c r="C23" s="195">
        <v>16</v>
      </c>
      <c r="D23" s="196">
        <f t="shared" si="4"/>
        <v>30</v>
      </c>
      <c r="E23" t="str">
        <f t="shared" ref="E23:E30" si="13">E15</f>
        <v>Winner</v>
      </c>
      <c r="G23" s="195">
        <f t="shared" ref="G23:G30" si="14">I2</f>
        <v>2056</v>
      </c>
      <c r="H23" s="194" t="s">
        <v>89</v>
      </c>
      <c r="I23" s="195">
        <v>16</v>
      </c>
      <c r="J23" s="196">
        <f t="shared" si="6"/>
        <v>10</v>
      </c>
      <c r="K23" t="str">
        <f t="shared" ref="K23:K30" si="15">K15</f>
        <v>Semi Finalist</v>
      </c>
      <c r="M23" s="195">
        <f t="shared" ref="M23:M30" si="16">O2</f>
        <v>1114</v>
      </c>
      <c r="N23" s="194" t="s">
        <v>89</v>
      </c>
      <c r="O23" s="195">
        <v>16</v>
      </c>
      <c r="P23" s="196">
        <f t="shared" si="8"/>
        <v>10</v>
      </c>
      <c r="Q23" t="str">
        <f t="shared" ref="Q23:Q30" si="17">Q15</f>
        <v>Semi Finalist</v>
      </c>
      <c r="S23" s="195">
        <f t="shared" ref="S23:S30" si="18">U2</f>
        <v>233</v>
      </c>
      <c r="T23" s="194" t="s">
        <v>89</v>
      </c>
      <c r="U23" s="195">
        <v>16</v>
      </c>
      <c r="V23" s="196">
        <f t="shared" si="10"/>
        <v>20</v>
      </c>
      <c r="W23" t="str">
        <f t="shared" ref="W23:W30" si="19">W15</f>
        <v>Finalist</v>
      </c>
      <c r="Y23" s="363"/>
      <c r="Z23" s="365"/>
      <c r="AA23" s="2"/>
      <c r="AB23" s="365"/>
      <c r="AC23" s="2"/>
      <c r="AD23" s="365"/>
      <c r="AE23" s="2"/>
      <c r="AF23" s="98"/>
      <c r="AG23" s="2"/>
      <c r="AH23" s="151"/>
      <c r="AI23" s="2"/>
      <c r="AJ23" s="98"/>
      <c r="AK23" s="2"/>
      <c r="AL23" s="2"/>
      <c r="AM23" s="2"/>
      <c r="AN23" s="2"/>
      <c r="AO23" s="2"/>
      <c r="AP23" s="2"/>
      <c r="AQ23" s="2"/>
      <c r="AR23" s="2"/>
      <c r="AS23" s="2"/>
      <c r="AT23" s="2"/>
      <c r="AU23" s="97"/>
      <c r="AV23" s="97"/>
      <c r="AW23" s="97"/>
      <c r="AX23" s="97"/>
      <c r="AY23" s="97"/>
    </row>
    <row r="24" spans="1:51" x14ac:dyDescent="0.25">
      <c r="A24" s="195">
        <f t="shared" si="12"/>
        <v>118</v>
      </c>
      <c r="B24" s="194" t="s">
        <v>90</v>
      </c>
      <c r="C24" s="195">
        <v>15</v>
      </c>
      <c r="D24" s="196">
        <f t="shared" si="4"/>
        <v>0</v>
      </c>
      <c r="E24" t="str">
        <f t="shared" si="13"/>
        <v>Quarter Finalist</v>
      </c>
      <c r="G24" s="195">
        <f t="shared" si="14"/>
        <v>67</v>
      </c>
      <c r="H24" s="194" t="s">
        <v>90</v>
      </c>
      <c r="I24" s="195">
        <v>15</v>
      </c>
      <c r="J24" s="196">
        <f t="shared" si="6"/>
        <v>10</v>
      </c>
      <c r="K24" t="str">
        <f t="shared" si="15"/>
        <v>Semi Finalist</v>
      </c>
      <c r="M24" s="195">
        <f t="shared" si="16"/>
        <v>111</v>
      </c>
      <c r="N24" s="194" t="s">
        <v>90</v>
      </c>
      <c r="O24" s="195">
        <v>15</v>
      </c>
      <c r="P24" s="196">
        <f t="shared" si="8"/>
        <v>30</v>
      </c>
      <c r="Q24" t="str">
        <f t="shared" si="17"/>
        <v>Winner</v>
      </c>
      <c r="S24" s="195">
        <f t="shared" si="18"/>
        <v>2415</v>
      </c>
      <c r="T24" s="194" t="s">
        <v>90</v>
      </c>
      <c r="U24" s="195">
        <v>15</v>
      </c>
      <c r="V24" s="196">
        <f t="shared" si="10"/>
        <v>0</v>
      </c>
      <c r="W24" t="str">
        <f t="shared" si="19"/>
        <v>Quarter Finalist</v>
      </c>
      <c r="Y24" s="360"/>
      <c r="Z24" s="365"/>
      <c r="AA24" s="2"/>
      <c r="AB24" s="365"/>
      <c r="AC24" s="2"/>
      <c r="AD24" s="365"/>
      <c r="AE24" s="2"/>
      <c r="AF24" s="151"/>
      <c r="AG24" s="2"/>
      <c r="AH24" s="98"/>
      <c r="AI24" s="2"/>
      <c r="AJ24" s="98"/>
      <c r="AK24" s="2"/>
      <c r="AL24" s="2"/>
      <c r="AM24" s="2"/>
      <c r="AN24" s="2"/>
      <c r="AO24" s="2"/>
      <c r="AP24" s="2"/>
      <c r="AQ24" s="2"/>
      <c r="AR24" s="2"/>
      <c r="AS24" s="2"/>
      <c r="AT24" s="2"/>
      <c r="AU24" s="97"/>
      <c r="AV24" s="97"/>
      <c r="AW24" s="97"/>
      <c r="AX24" s="97"/>
      <c r="AY24" s="97"/>
    </row>
    <row r="25" spans="1:51" x14ac:dyDescent="0.25">
      <c r="A25" s="195">
        <f t="shared" si="12"/>
        <v>330</v>
      </c>
      <c r="B25" s="194" t="s">
        <v>91</v>
      </c>
      <c r="C25" s="195">
        <v>14</v>
      </c>
      <c r="D25" s="196">
        <f t="shared" si="4"/>
        <v>20</v>
      </c>
      <c r="E25" t="str">
        <f t="shared" si="13"/>
        <v>Finalist</v>
      </c>
      <c r="G25" s="195">
        <f t="shared" si="14"/>
        <v>2826</v>
      </c>
      <c r="H25" s="194" t="s">
        <v>91</v>
      </c>
      <c r="I25" s="195">
        <v>14</v>
      </c>
      <c r="J25" s="196">
        <f t="shared" si="6"/>
        <v>20</v>
      </c>
      <c r="K25" t="str">
        <f t="shared" si="15"/>
        <v>Finalist</v>
      </c>
      <c r="M25" s="195">
        <f t="shared" si="16"/>
        <v>40</v>
      </c>
      <c r="N25" s="194" t="s">
        <v>91</v>
      </c>
      <c r="O25" s="195">
        <v>14</v>
      </c>
      <c r="P25" s="196">
        <f t="shared" si="8"/>
        <v>10</v>
      </c>
      <c r="Q25" t="str">
        <f t="shared" si="17"/>
        <v>Semi Finalist</v>
      </c>
      <c r="S25" s="195">
        <f t="shared" si="18"/>
        <v>234</v>
      </c>
      <c r="T25" s="194" t="s">
        <v>91</v>
      </c>
      <c r="U25" s="195">
        <v>14</v>
      </c>
      <c r="V25" s="196">
        <f t="shared" si="10"/>
        <v>0</v>
      </c>
      <c r="W25" t="str">
        <f t="shared" si="19"/>
        <v>Quarter Finalist</v>
      </c>
      <c r="Y25" s="360"/>
      <c r="Z25" s="365"/>
      <c r="AA25" s="2"/>
      <c r="AB25" s="365"/>
      <c r="AC25" s="2"/>
      <c r="AD25" s="365"/>
      <c r="AE25" s="2"/>
      <c r="AF25" s="98"/>
      <c r="AG25" s="2"/>
      <c r="AH25" s="98"/>
      <c r="AI25" s="2"/>
      <c r="AJ25" s="98"/>
      <c r="AK25" s="2"/>
      <c r="AL25" s="2"/>
      <c r="AM25" s="2"/>
      <c r="AN25" s="2"/>
      <c r="AO25" s="2"/>
      <c r="AP25" s="2"/>
      <c r="AQ25" s="2"/>
      <c r="AR25" s="2"/>
      <c r="AS25" s="2"/>
      <c r="AT25" s="2"/>
      <c r="AU25" s="97"/>
      <c r="AV25" s="97"/>
      <c r="AW25" s="97"/>
      <c r="AX25" s="97"/>
      <c r="AY25" s="97"/>
    </row>
    <row r="26" spans="1:51" x14ac:dyDescent="0.25">
      <c r="A26" s="195">
        <f t="shared" si="12"/>
        <v>2169</v>
      </c>
      <c r="B26" s="194" t="s">
        <v>92</v>
      </c>
      <c r="C26" s="195">
        <v>13</v>
      </c>
      <c r="D26" s="196">
        <f t="shared" si="4"/>
        <v>0</v>
      </c>
      <c r="E26" t="str">
        <f t="shared" si="13"/>
        <v>Quarter Finalist</v>
      </c>
      <c r="G26" s="195">
        <f t="shared" si="14"/>
        <v>1986</v>
      </c>
      <c r="H26" s="194" t="s">
        <v>92</v>
      </c>
      <c r="I26" s="195">
        <v>13</v>
      </c>
      <c r="J26" s="196">
        <f t="shared" si="6"/>
        <v>0</v>
      </c>
      <c r="K26" t="str">
        <f t="shared" si="15"/>
        <v>Quarter Finalist</v>
      </c>
      <c r="M26" s="195">
        <f t="shared" si="16"/>
        <v>610</v>
      </c>
      <c r="N26" s="194" t="s">
        <v>92</v>
      </c>
      <c r="O26" s="195">
        <v>13</v>
      </c>
      <c r="P26" s="196">
        <f t="shared" si="8"/>
        <v>20</v>
      </c>
      <c r="Q26" t="str">
        <f t="shared" si="17"/>
        <v>Finalist</v>
      </c>
      <c r="S26" s="195">
        <f t="shared" si="18"/>
        <v>1538</v>
      </c>
      <c r="T26" s="194" t="s">
        <v>92</v>
      </c>
      <c r="U26" s="195">
        <v>13</v>
      </c>
      <c r="V26" s="196">
        <f t="shared" si="10"/>
        <v>10</v>
      </c>
      <c r="W26" t="str">
        <f t="shared" si="19"/>
        <v>Semi Finalist</v>
      </c>
      <c r="Y26" s="360"/>
      <c r="Z26" s="365"/>
      <c r="AA26" s="2"/>
      <c r="AB26" s="365"/>
      <c r="AC26" s="2"/>
      <c r="AD26" s="365"/>
      <c r="AE26" s="2"/>
      <c r="AF26" s="151"/>
      <c r="AG26" s="2"/>
      <c r="AH26" s="151"/>
      <c r="AI26" s="2"/>
      <c r="AJ26" s="2"/>
      <c r="AK26" s="2"/>
      <c r="AL26" s="2"/>
      <c r="AM26" s="2"/>
      <c r="AN26" s="2"/>
      <c r="AO26" s="2"/>
      <c r="AP26" s="2"/>
      <c r="AQ26" s="2"/>
      <c r="AR26" s="2"/>
      <c r="AS26" s="2"/>
      <c r="AT26" s="2"/>
      <c r="AU26" s="97"/>
      <c r="AV26" s="97"/>
      <c r="AW26" s="97"/>
      <c r="AX26" s="97"/>
      <c r="AY26" s="97"/>
    </row>
    <row r="27" spans="1:51" x14ac:dyDescent="0.25">
      <c r="A27" s="195">
        <f t="shared" si="12"/>
        <v>33</v>
      </c>
      <c r="B27" s="194" t="s">
        <v>93</v>
      </c>
      <c r="C27" s="195">
        <v>12</v>
      </c>
      <c r="D27" s="196">
        <f t="shared" si="4"/>
        <v>10</v>
      </c>
      <c r="E27" t="str">
        <f t="shared" si="13"/>
        <v>Semi Finalist</v>
      </c>
      <c r="G27" s="195">
        <f t="shared" si="14"/>
        <v>968</v>
      </c>
      <c r="H27" s="194" t="s">
        <v>93</v>
      </c>
      <c r="I27" s="195">
        <v>12</v>
      </c>
      <c r="J27" s="196">
        <f t="shared" si="6"/>
        <v>30</v>
      </c>
      <c r="K27" t="str">
        <f t="shared" si="15"/>
        <v>Winner</v>
      </c>
      <c r="M27" s="195">
        <f t="shared" si="16"/>
        <v>195</v>
      </c>
      <c r="N27" s="194" t="s">
        <v>93</v>
      </c>
      <c r="O27" s="195">
        <v>12</v>
      </c>
      <c r="P27" s="196">
        <f t="shared" si="8"/>
        <v>0</v>
      </c>
      <c r="Q27" t="str">
        <f t="shared" si="17"/>
        <v>Quarter Finalist</v>
      </c>
      <c r="S27" s="195">
        <f t="shared" si="18"/>
        <v>27</v>
      </c>
      <c r="T27" s="194" t="s">
        <v>93</v>
      </c>
      <c r="U27" s="195">
        <v>12</v>
      </c>
      <c r="V27" s="196">
        <f t="shared" si="10"/>
        <v>0</v>
      </c>
      <c r="W27" t="str">
        <f t="shared" si="19"/>
        <v>Quarter Finalist</v>
      </c>
      <c r="X27" s="227"/>
      <c r="Y27" s="331"/>
      <c r="Z27" s="365"/>
      <c r="AA27" s="2"/>
      <c r="AB27" s="365"/>
      <c r="AC27" s="2"/>
      <c r="AD27" s="365"/>
      <c r="AE27" s="2"/>
      <c r="AF27" s="98"/>
      <c r="AG27" s="2"/>
      <c r="AH27" s="98"/>
      <c r="AI27" s="2"/>
      <c r="AJ27" s="2"/>
      <c r="AK27" s="2"/>
      <c r="AL27" s="2"/>
      <c r="AM27" s="2"/>
      <c r="AN27" s="2"/>
      <c r="AO27" s="2"/>
      <c r="AP27" s="2"/>
      <c r="AQ27" s="2"/>
      <c r="AR27" s="2"/>
      <c r="AS27" s="2"/>
      <c r="AT27" s="2"/>
      <c r="AU27" s="97"/>
      <c r="AV27" s="97"/>
      <c r="AW27" s="97"/>
      <c r="AX27" s="97"/>
      <c r="AY27" s="97"/>
    </row>
    <row r="28" spans="1:51" x14ac:dyDescent="0.25">
      <c r="A28" s="195">
        <f t="shared" si="12"/>
        <v>74</v>
      </c>
      <c r="B28" s="194" t="s">
        <v>94</v>
      </c>
      <c r="C28" s="195">
        <v>11</v>
      </c>
      <c r="D28" s="196">
        <f t="shared" si="4"/>
        <v>0</v>
      </c>
      <c r="E28" t="str">
        <f t="shared" si="13"/>
        <v>Quarter Finalist</v>
      </c>
      <c r="G28" s="195">
        <f t="shared" si="14"/>
        <v>1519</v>
      </c>
      <c r="H28" s="194" t="s">
        <v>94</v>
      </c>
      <c r="I28" s="195">
        <v>11</v>
      </c>
      <c r="J28" s="196">
        <f t="shared" si="6"/>
        <v>0</v>
      </c>
      <c r="K28" t="str">
        <f t="shared" si="15"/>
        <v>Quarter Finalist</v>
      </c>
      <c r="M28" s="195">
        <f t="shared" si="16"/>
        <v>548</v>
      </c>
      <c r="N28" s="194" t="s">
        <v>94</v>
      </c>
      <c r="O28" s="195">
        <v>11</v>
      </c>
      <c r="P28" s="196">
        <f t="shared" si="8"/>
        <v>0</v>
      </c>
      <c r="Q28" t="str">
        <f t="shared" si="17"/>
        <v>Quarter Finalist</v>
      </c>
      <c r="S28" s="195">
        <f t="shared" si="18"/>
        <v>2122</v>
      </c>
      <c r="T28" s="194" t="s">
        <v>94</v>
      </c>
      <c r="U28" s="195">
        <v>11</v>
      </c>
      <c r="V28" s="196">
        <f t="shared" si="10"/>
        <v>10</v>
      </c>
      <c r="W28" t="str">
        <f t="shared" si="19"/>
        <v>Semi Finalist</v>
      </c>
      <c r="X28" s="227"/>
      <c r="Y28" s="2"/>
      <c r="Z28" s="365"/>
      <c r="AA28" s="2"/>
      <c r="AB28" s="365"/>
      <c r="AC28" s="2"/>
      <c r="AD28" s="365"/>
      <c r="AE28" s="2"/>
      <c r="AF28" s="98"/>
      <c r="AG28" s="2"/>
      <c r="AH28" s="98"/>
      <c r="AI28" s="2"/>
      <c r="AJ28" s="2"/>
      <c r="AK28" s="2"/>
      <c r="AL28" s="2"/>
      <c r="AM28" s="2"/>
      <c r="AN28" s="2"/>
      <c r="AO28" s="2"/>
      <c r="AP28" s="2"/>
      <c r="AQ28" s="2"/>
      <c r="AR28" s="2"/>
      <c r="AS28" s="2"/>
      <c r="AT28" s="2"/>
      <c r="AU28" s="97"/>
      <c r="AV28" s="97"/>
      <c r="AW28" s="97"/>
      <c r="AX28" s="97"/>
      <c r="AY28" s="97"/>
    </row>
    <row r="29" spans="1:51" ht="13" x14ac:dyDescent="0.3">
      <c r="A29" s="195">
        <f t="shared" si="12"/>
        <v>229</v>
      </c>
      <c r="B29" s="194" t="s">
        <v>95</v>
      </c>
      <c r="C29" s="195">
        <v>10</v>
      </c>
      <c r="D29" s="196">
        <f t="shared" si="4"/>
        <v>10</v>
      </c>
      <c r="E29" t="str">
        <f t="shared" si="13"/>
        <v>Semi Finalist</v>
      </c>
      <c r="F29" s="151"/>
      <c r="G29" s="195">
        <f t="shared" si="14"/>
        <v>1625</v>
      </c>
      <c r="H29" s="194" t="s">
        <v>95</v>
      </c>
      <c r="I29" s="195">
        <v>10</v>
      </c>
      <c r="J29" s="196">
        <f t="shared" si="6"/>
        <v>0</v>
      </c>
      <c r="K29" t="str">
        <f t="shared" si="15"/>
        <v>Quarter Finalist</v>
      </c>
      <c r="L29" s="151"/>
      <c r="M29" s="195">
        <f t="shared" si="16"/>
        <v>967</v>
      </c>
      <c r="N29" s="194" t="s">
        <v>95</v>
      </c>
      <c r="O29" s="195">
        <v>10</v>
      </c>
      <c r="P29" s="196">
        <f t="shared" si="8"/>
        <v>0</v>
      </c>
      <c r="Q29" t="str">
        <f t="shared" si="17"/>
        <v>Quarter Finalist</v>
      </c>
      <c r="R29" s="151"/>
      <c r="S29" s="195">
        <f t="shared" si="18"/>
        <v>1503</v>
      </c>
      <c r="T29" s="194" t="s">
        <v>95</v>
      </c>
      <c r="U29" s="195">
        <v>10</v>
      </c>
      <c r="V29" s="196">
        <f t="shared" si="10"/>
        <v>30</v>
      </c>
      <c r="W29" t="str">
        <f t="shared" si="19"/>
        <v>Winner</v>
      </c>
      <c r="X29" s="228"/>
      <c r="Y29" s="116"/>
      <c r="Z29" s="365"/>
      <c r="AA29" s="2"/>
      <c r="AB29" s="365"/>
      <c r="AC29" s="2"/>
      <c r="AD29" s="365"/>
      <c r="AE29" s="2"/>
      <c r="AF29" s="98"/>
      <c r="AG29" s="2"/>
      <c r="AH29" s="98"/>
      <c r="AI29" s="2"/>
      <c r="AJ29" s="2"/>
      <c r="AK29" s="2"/>
      <c r="AL29" s="2"/>
      <c r="AM29" s="2"/>
      <c r="AN29" s="2"/>
      <c r="AO29" s="2"/>
      <c r="AP29" s="2"/>
      <c r="AQ29" s="2"/>
      <c r="AR29" s="2"/>
      <c r="AS29" s="2"/>
      <c r="AT29" s="2"/>
      <c r="AU29" s="97"/>
      <c r="AV29" s="97"/>
      <c r="AW29" s="97"/>
      <c r="AX29" s="97"/>
      <c r="AY29" s="97"/>
    </row>
    <row r="30" spans="1:51" x14ac:dyDescent="0.25">
      <c r="A30" s="200">
        <f t="shared" si="12"/>
        <v>1918</v>
      </c>
      <c r="B30" s="199" t="s">
        <v>96</v>
      </c>
      <c r="C30" s="200">
        <v>9</v>
      </c>
      <c r="D30" s="201">
        <f t="shared" si="4"/>
        <v>0</v>
      </c>
      <c r="E30" t="str">
        <f t="shared" si="13"/>
        <v>Quarter Finalist</v>
      </c>
      <c r="G30" s="200">
        <f t="shared" si="14"/>
        <v>1678</v>
      </c>
      <c r="H30" s="199" t="s">
        <v>96</v>
      </c>
      <c r="I30" s="200">
        <v>9</v>
      </c>
      <c r="J30" s="201">
        <f t="shared" si="6"/>
        <v>0</v>
      </c>
      <c r="K30" t="str">
        <f t="shared" si="15"/>
        <v>Quarter Finalist</v>
      </c>
      <c r="M30" s="200">
        <f t="shared" si="16"/>
        <v>1056</v>
      </c>
      <c r="N30" s="199" t="s">
        <v>96</v>
      </c>
      <c r="O30" s="200">
        <v>9</v>
      </c>
      <c r="P30" s="201">
        <f t="shared" si="8"/>
        <v>0</v>
      </c>
      <c r="Q30" t="str">
        <f t="shared" si="17"/>
        <v>Quarter Finalist</v>
      </c>
      <c r="S30" s="200">
        <f t="shared" si="18"/>
        <v>525</v>
      </c>
      <c r="T30" s="199" t="s">
        <v>96</v>
      </c>
      <c r="U30" s="200">
        <v>9</v>
      </c>
      <c r="V30" s="201">
        <f t="shared" si="10"/>
        <v>0</v>
      </c>
      <c r="W30" t="str">
        <f t="shared" si="19"/>
        <v>Quarter Finalist</v>
      </c>
      <c r="X30" s="227"/>
      <c r="Y30" s="98"/>
      <c r="Z30" s="365"/>
      <c r="AA30" s="2"/>
      <c r="AB30" s="365"/>
      <c r="AC30" s="2"/>
      <c r="AD30" s="365"/>
      <c r="AE30" s="2"/>
      <c r="AF30" s="98"/>
      <c r="AG30" s="2"/>
      <c r="AH30" s="151"/>
      <c r="AI30" s="2"/>
      <c r="AJ30" s="2"/>
      <c r="AK30" s="2"/>
      <c r="AL30" s="2"/>
      <c r="AM30" s="2"/>
      <c r="AN30" s="2"/>
      <c r="AO30" s="2"/>
      <c r="AP30" s="2"/>
      <c r="AQ30" s="2"/>
      <c r="AR30" s="2"/>
      <c r="AS30" s="2"/>
      <c r="AT30" s="2"/>
      <c r="AU30" s="97"/>
      <c r="AV30" s="97"/>
      <c r="AW30" s="97"/>
      <c r="AX30" s="97"/>
      <c r="AY30" s="97"/>
    </row>
    <row r="31" spans="1:51" x14ac:dyDescent="0.25">
      <c r="A31" s="195">
        <f>D9</f>
        <v>2512</v>
      </c>
      <c r="B31" s="194" t="s">
        <v>97</v>
      </c>
      <c r="C31" s="195">
        <v>8</v>
      </c>
      <c r="D31" s="196">
        <f t="shared" si="4"/>
        <v>0</v>
      </c>
      <c r="E31" t="str">
        <f>E22</f>
        <v>Quarter Finalist</v>
      </c>
      <c r="G31" s="195">
        <f>J9</f>
        <v>245</v>
      </c>
      <c r="H31" s="194" t="s">
        <v>97</v>
      </c>
      <c r="I31" s="195">
        <v>8</v>
      </c>
      <c r="J31" s="196">
        <f t="shared" si="6"/>
        <v>0</v>
      </c>
      <c r="K31" t="str">
        <f>K22</f>
        <v>Quarter Finalist</v>
      </c>
      <c r="M31" s="195">
        <f>P9</f>
        <v>1218</v>
      </c>
      <c r="N31" s="194" t="s">
        <v>97</v>
      </c>
      <c r="O31" s="195">
        <v>8</v>
      </c>
      <c r="P31" s="196">
        <f t="shared" si="8"/>
        <v>0</v>
      </c>
      <c r="Q31" t="str">
        <f>Q22</f>
        <v>Quarter Finalist</v>
      </c>
      <c r="S31" s="195">
        <f>V9</f>
        <v>2046</v>
      </c>
      <c r="T31" s="194" t="s">
        <v>97</v>
      </c>
      <c r="U31" s="195">
        <v>8</v>
      </c>
      <c r="V31" s="196">
        <f t="shared" si="10"/>
        <v>0</v>
      </c>
      <c r="W31" t="str">
        <f>W22</f>
        <v>Quarter Finalist</v>
      </c>
      <c r="X31" s="227"/>
      <c r="Y31" s="98"/>
      <c r="Z31" s="365"/>
      <c r="AA31" s="2"/>
      <c r="AB31" s="365"/>
      <c r="AC31" s="2"/>
      <c r="AD31" s="365"/>
      <c r="AE31" s="2"/>
      <c r="AF31" s="98"/>
      <c r="AG31" s="2"/>
      <c r="AH31" s="98"/>
      <c r="AI31" s="2"/>
      <c r="AJ31" s="2"/>
      <c r="AK31" s="2"/>
      <c r="AL31" s="2"/>
      <c r="AM31" s="2"/>
      <c r="AN31" s="2"/>
      <c r="AO31" s="2"/>
      <c r="AP31" s="2"/>
      <c r="AQ31" s="2"/>
      <c r="AR31" s="2"/>
      <c r="AS31" s="2"/>
      <c r="AT31" s="2"/>
      <c r="AU31" s="97"/>
      <c r="AV31" s="97"/>
      <c r="AW31" s="97"/>
      <c r="AX31" s="97"/>
      <c r="AY31" s="97"/>
    </row>
    <row r="32" spans="1:51" x14ac:dyDescent="0.25">
      <c r="A32" s="195">
        <f>D8</f>
        <v>1023</v>
      </c>
      <c r="B32" s="194" t="s">
        <v>98</v>
      </c>
      <c r="C32" s="195">
        <v>7</v>
      </c>
      <c r="D32" s="196">
        <f t="shared" si="4"/>
        <v>10</v>
      </c>
      <c r="E32" t="str">
        <f>E21</f>
        <v>Semi Finalist</v>
      </c>
      <c r="G32" s="195">
        <f>J8</f>
        <v>1559</v>
      </c>
      <c r="H32" s="194" t="s">
        <v>98</v>
      </c>
      <c r="I32" s="195">
        <v>7</v>
      </c>
      <c r="J32" s="196">
        <f t="shared" si="6"/>
        <v>0</v>
      </c>
      <c r="K32" t="str">
        <f>K21</f>
        <v>Quarter Finalist</v>
      </c>
      <c r="M32" s="195">
        <f>P8</f>
        <v>935</v>
      </c>
      <c r="N32" s="194" t="s">
        <v>98</v>
      </c>
      <c r="O32" s="195">
        <v>7</v>
      </c>
      <c r="P32" s="196">
        <f t="shared" si="8"/>
        <v>0</v>
      </c>
      <c r="Q32" t="str">
        <f>Q21</f>
        <v>Quarter Finalist</v>
      </c>
      <c r="S32" s="195">
        <f>V8</f>
        <v>25</v>
      </c>
      <c r="T32" s="194" t="s">
        <v>98</v>
      </c>
      <c r="U32" s="195">
        <v>7</v>
      </c>
      <c r="V32" s="196">
        <f t="shared" si="10"/>
        <v>30</v>
      </c>
      <c r="W32" t="str">
        <f>W21</f>
        <v>Winner</v>
      </c>
      <c r="X32" s="227"/>
      <c r="Y32" s="98"/>
      <c r="Z32" s="365"/>
      <c r="AA32" s="2"/>
      <c r="AB32" s="365"/>
      <c r="AC32" s="2"/>
      <c r="AD32" s="365"/>
      <c r="AE32" s="2"/>
      <c r="AF32" s="98"/>
      <c r="AG32" s="2"/>
      <c r="AH32" s="98"/>
      <c r="AI32" s="2"/>
      <c r="AJ32" s="2"/>
      <c r="AK32" s="2"/>
      <c r="AL32" s="2"/>
      <c r="AM32" s="2"/>
      <c r="AN32" s="2"/>
      <c r="AO32" s="2"/>
      <c r="AP32" s="2"/>
      <c r="AQ32" s="2"/>
      <c r="AR32" s="2"/>
      <c r="AS32" s="2"/>
      <c r="AT32" s="2"/>
      <c r="AU32" s="97"/>
      <c r="AV32" s="97"/>
      <c r="AW32" s="97"/>
      <c r="AX32" s="97"/>
      <c r="AY32" s="97"/>
    </row>
    <row r="33" spans="1:51" x14ac:dyDescent="0.25">
      <c r="A33" s="195">
        <f>D7</f>
        <v>846</v>
      </c>
      <c r="B33" s="194" t="s">
        <v>99</v>
      </c>
      <c r="C33" s="195">
        <v>6</v>
      </c>
      <c r="D33" s="196">
        <f t="shared" si="4"/>
        <v>0</v>
      </c>
      <c r="E33" t="str">
        <f>E20</f>
        <v>Quarter Finalist</v>
      </c>
      <c r="G33" s="195">
        <f>J7</f>
        <v>2363</v>
      </c>
      <c r="H33" s="194" t="s">
        <v>99</v>
      </c>
      <c r="I33" s="195">
        <v>6</v>
      </c>
      <c r="J33" s="196">
        <f t="shared" si="6"/>
        <v>0</v>
      </c>
      <c r="K33" t="str">
        <f>K20</f>
        <v>Quarter Finalist</v>
      </c>
      <c r="M33" s="195">
        <f>P7</f>
        <v>70</v>
      </c>
      <c r="N33" s="194" t="s">
        <v>99</v>
      </c>
      <c r="O33" s="195">
        <v>6</v>
      </c>
      <c r="P33" s="196">
        <f t="shared" si="8"/>
        <v>0</v>
      </c>
      <c r="Q33" t="str">
        <f>Q20</f>
        <v>Quarter Finalist</v>
      </c>
      <c r="S33" s="195">
        <f>V7</f>
        <v>11</v>
      </c>
      <c r="T33" s="194" t="s">
        <v>99</v>
      </c>
      <c r="U33" s="195">
        <v>6</v>
      </c>
      <c r="V33" s="196">
        <f t="shared" si="10"/>
        <v>10</v>
      </c>
      <c r="W33" t="str">
        <f>W20</f>
        <v>Semi Finalist</v>
      </c>
      <c r="X33" s="227"/>
      <c r="Y33" s="98"/>
      <c r="Z33" s="365"/>
      <c r="AA33" s="2"/>
      <c r="AB33" s="365"/>
      <c r="AC33" s="2"/>
      <c r="AD33" s="365"/>
      <c r="AE33" s="2"/>
      <c r="AF33" s="98"/>
      <c r="AG33" s="2"/>
      <c r="AH33" s="98"/>
      <c r="AI33" s="2"/>
      <c r="AJ33" s="2"/>
      <c r="AK33" s="2"/>
      <c r="AL33" s="2"/>
      <c r="AM33" s="2"/>
      <c r="AN33" s="2"/>
      <c r="AO33" s="2"/>
      <c r="AP33" s="2"/>
      <c r="AQ33" s="2"/>
      <c r="AR33" s="2"/>
      <c r="AS33" s="2"/>
      <c r="AT33" s="2"/>
      <c r="AU33" s="97"/>
      <c r="AV33" s="97"/>
      <c r="AW33" s="97"/>
      <c r="AX33" s="97"/>
      <c r="AY33" s="97"/>
    </row>
    <row r="34" spans="1:51" x14ac:dyDescent="0.25">
      <c r="A34" s="195">
        <f>D6</f>
        <v>191</v>
      </c>
      <c r="B34" s="194" t="s">
        <v>100</v>
      </c>
      <c r="C34" s="195">
        <v>5</v>
      </c>
      <c r="D34" s="196">
        <f t="shared" si="4"/>
        <v>10</v>
      </c>
      <c r="E34" t="str">
        <f>E19</f>
        <v>Semi Finalist</v>
      </c>
      <c r="G34" s="195">
        <f>J6</f>
        <v>51</v>
      </c>
      <c r="H34" s="194" t="s">
        <v>100</v>
      </c>
      <c r="I34" s="195">
        <v>5</v>
      </c>
      <c r="J34" s="196">
        <f t="shared" si="6"/>
        <v>30</v>
      </c>
      <c r="K34" t="str">
        <f>K19</f>
        <v>Winner</v>
      </c>
      <c r="M34" s="195">
        <f>P6</f>
        <v>341</v>
      </c>
      <c r="N34" s="194" t="s">
        <v>100</v>
      </c>
      <c r="O34" s="195">
        <v>5</v>
      </c>
      <c r="P34" s="196">
        <f t="shared" si="8"/>
        <v>0</v>
      </c>
      <c r="Q34" t="str">
        <f>Q19</f>
        <v>Quarter Finalist</v>
      </c>
      <c r="S34" s="195">
        <f>V6</f>
        <v>842</v>
      </c>
      <c r="T34" s="194" t="s">
        <v>100</v>
      </c>
      <c r="U34" s="195">
        <v>5</v>
      </c>
      <c r="V34" s="196">
        <f t="shared" si="10"/>
        <v>0</v>
      </c>
      <c r="W34" t="str">
        <f>W19</f>
        <v>Quarter Finalist</v>
      </c>
      <c r="X34" s="227"/>
      <c r="Y34" s="98"/>
      <c r="Z34" s="365"/>
      <c r="AA34" s="2"/>
      <c r="AB34" s="365"/>
      <c r="AC34" s="2"/>
      <c r="AD34" s="365"/>
      <c r="AE34" s="2"/>
      <c r="AF34" s="98"/>
      <c r="AG34" s="2"/>
      <c r="AH34" s="151"/>
      <c r="AI34" s="98"/>
      <c r="AJ34" s="2"/>
      <c r="AK34" s="2"/>
      <c r="AL34" s="2"/>
      <c r="AM34" s="2"/>
      <c r="AN34" s="2"/>
      <c r="AO34" s="2"/>
      <c r="AP34" s="2"/>
      <c r="AQ34" s="2"/>
      <c r="AR34" s="2"/>
      <c r="AS34" s="2"/>
      <c r="AT34" s="2"/>
      <c r="AU34" s="97"/>
      <c r="AV34" s="97"/>
      <c r="AW34" s="97"/>
      <c r="AX34" s="97"/>
      <c r="AY34" s="97"/>
    </row>
    <row r="35" spans="1:51" x14ac:dyDescent="0.25">
      <c r="A35" s="195">
        <f>D5</f>
        <v>3494</v>
      </c>
      <c r="B35" s="194" t="s">
        <v>101</v>
      </c>
      <c r="C35" s="195">
        <v>4</v>
      </c>
      <c r="D35" s="196">
        <f t="shared" si="4"/>
        <v>0</v>
      </c>
      <c r="E35" t="str">
        <f>E26</f>
        <v>Quarter Finalist</v>
      </c>
      <c r="G35" s="195">
        <f>J5</f>
        <v>365</v>
      </c>
      <c r="H35" s="194" t="s">
        <v>101</v>
      </c>
      <c r="I35" s="195">
        <v>4</v>
      </c>
      <c r="J35" s="196">
        <f t="shared" si="6"/>
        <v>0</v>
      </c>
      <c r="K35" t="str">
        <f>K26</f>
        <v>Quarter Finalist</v>
      </c>
      <c r="M35" s="195">
        <f>P5</f>
        <v>188</v>
      </c>
      <c r="N35" s="194" t="s">
        <v>101</v>
      </c>
      <c r="O35" s="195">
        <v>4</v>
      </c>
      <c r="P35" s="196">
        <f t="shared" si="8"/>
        <v>20</v>
      </c>
      <c r="Q35" t="str">
        <f>Q26</f>
        <v>Finalist</v>
      </c>
      <c r="S35" s="195">
        <f>V5</f>
        <v>494</v>
      </c>
      <c r="T35" s="194" t="s">
        <v>101</v>
      </c>
      <c r="U35" s="195">
        <v>4</v>
      </c>
      <c r="V35" s="196">
        <f t="shared" si="10"/>
        <v>10</v>
      </c>
      <c r="W35" t="str">
        <f>W26</f>
        <v>Semi Finalist</v>
      </c>
      <c r="X35" s="227"/>
      <c r="Y35" s="98"/>
      <c r="Z35" s="365"/>
      <c r="AA35" s="2"/>
      <c r="AB35" s="365"/>
      <c r="AC35" s="2"/>
      <c r="AD35" s="365"/>
      <c r="AE35" s="2"/>
      <c r="AF35" s="98"/>
      <c r="AG35" s="2"/>
      <c r="AH35" s="151"/>
      <c r="AI35" s="98"/>
      <c r="AJ35" s="2"/>
      <c r="AK35" s="2"/>
      <c r="AL35" s="2"/>
      <c r="AM35" s="2"/>
      <c r="AN35" s="2"/>
      <c r="AO35" s="2"/>
      <c r="AP35" s="2"/>
      <c r="AQ35" s="2"/>
      <c r="AR35" s="2"/>
      <c r="AS35" s="2"/>
      <c r="AT35" s="2"/>
      <c r="AU35" s="97"/>
      <c r="AV35" s="97"/>
      <c r="AW35" s="97"/>
      <c r="AX35" s="97"/>
      <c r="AY35" s="97"/>
    </row>
    <row r="36" spans="1:51" x14ac:dyDescent="0.25">
      <c r="A36" s="195">
        <f>D4</f>
        <v>3747</v>
      </c>
      <c r="B36" s="194" t="s">
        <v>102</v>
      </c>
      <c r="C36" s="195">
        <v>3</v>
      </c>
      <c r="D36" s="196">
        <f t="shared" si="4"/>
        <v>20</v>
      </c>
      <c r="E36" t="str">
        <f>E25</f>
        <v>Finalist</v>
      </c>
      <c r="G36" s="195">
        <f>J4</f>
        <v>103</v>
      </c>
      <c r="H36" s="194" t="s">
        <v>102</v>
      </c>
      <c r="I36" s="195">
        <v>3</v>
      </c>
      <c r="J36" s="196">
        <f t="shared" si="6"/>
        <v>20</v>
      </c>
      <c r="K36" t="str">
        <f>K25</f>
        <v>Finalist</v>
      </c>
      <c r="M36" s="195">
        <f>P4</f>
        <v>175</v>
      </c>
      <c r="N36" s="194" t="s">
        <v>102</v>
      </c>
      <c r="O36" s="195">
        <v>3</v>
      </c>
      <c r="P36" s="196">
        <f t="shared" si="8"/>
        <v>10</v>
      </c>
      <c r="Q36" t="str">
        <f>Q25</f>
        <v>Semi Finalist</v>
      </c>
      <c r="S36" s="195">
        <f>V4</f>
        <v>2481</v>
      </c>
      <c r="T36" s="194" t="s">
        <v>102</v>
      </c>
      <c r="U36" s="195">
        <v>3</v>
      </c>
      <c r="V36" s="196">
        <f t="shared" si="10"/>
        <v>0</v>
      </c>
      <c r="W36" t="str">
        <f>W25</f>
        <v>Quarter Finalist</v>
      </c>
      <c r="X36" s="227"/>
      <c r="Y36" s="98"/>
      <c r="Z36" s="365"/>
      <c r="AA36" s="2"/>
      <c r="AB36" s="365"/>
      <c r="AC36" s="2"/>
      <c r="AD36" s="365"/>
      <c r="AE36" s="2"/>
      <c r="AF36" s="98"/>
      <c r="AG36" s="2"/>
      <c r="AH36" s="151"/>
      <c r="AI36" s="98"/>
      <c r="AJ36" s="2"/>
      <c r="AK36" s="2"/>
      <c r="AL36" s="2"/>
      <c r="AM36" s="2"/>
      <c r="AN36" s="2"/>
      <c r="AO36" s="2"/>
      <c r="AP36" s="2"/>
      <c r="AQ36" s="2"/>
      <c r="AR36" s="2"/>
      <c r="AS36" s="2"/>
      <c r="AT36" s="2"/>
      <c r="AU36" s="97"/>
      <c r="AV36" s="97"/>
      <c r="AW36" s="97"/>
      <c r="AX36" s="97"/>
      <c r="AY36" s="97"/>
    </row>
    <row r="37" spans="1:51" x14ac:dyDescent="0.25">
      <c r="A37" s="195">
        <f>D3</f>
        <v>303</v>
      </c>
      <c r="B37" s="194" t="s">
        <v>103</v>
      </c>
      <c r="C37" s="195">
        <v>2</v>
      </c>
      <c r="D37" s="196">
        <f t="shared" si="4"/>
        <v>0</v>
      </c>
      <c r="E37" t="str">
        <f>E24</f>
        <v>Quarter Finalist</v>
      </c>
      <c r="G37" s="195">
        <f>J3</f>
        <v>2751</v>
      </c>
      <c r="H37" s="194" t="s">
        <v>103</v>
      </c>
      <c r="I37" s="195">
        <v>2</v>
      </c>
      <c r="J37" s="196">
        <f t="shared" si="6"/>
        <v>10</v>
      </c>
      <c r="K37" t="str">
        <f>K24</f>
        <v>Semi Finalist</v>
      </c>
      <c r="M37" s="195">
        <f>P3</f>
        <v>973</v>
      </c>
      <c r="N37" s="194" t="s">
        <v>103</v>
      </c>
      <c r="O37" s="195">
        <v>2</v>
      </c>
      <c r="P37" s="196">
        <f t="shared" si="8"/>
        <v>30</v>
      </c>
      <c r="Q37" t="str">
        <f>Q24</f>
        <v>Winner</v>
      </c>
      <c r="S37" s="195">
        <f>V3</f>
        <v>1732</v>
      </c>
      <c r="T37" s="194" t="s">
        <v>103</v>
      </c>
      <c r="U37" s="195">
        <v>2</v>
      </c>
      <c r="V37" s="196">
        <f t="shared" si="10"/>
        <v>0</v>
      </c>
      <c r="W37" t="str">
        <f>W24</f>
        <v>Quarter Finalist</v>
      </c>
      <c r="X37" s="227"/>
      <c r="Y37" s="151"/>
      <c r="Z37" s="365"/>
      <c r="AA37" s="2"/>
      <c r="AB37" s="365"/>
      <c r="AC37" s="2"/>
      <c r="AD37" s="365"/>
      <c r="AE37" s="2"/>
      <c r="AF37" s="98"/>
      <c r="AG37" s="2"/>
      <c r="AH37" s="98"/>
      <c r="AI37" s="98"/>
      <c r="AJ37" s="2"/>
      <c r="AK37" s="2"/>
      <c r="AL37" s="2"/>
      <c r="AM37" s="2"/>
      <c r="AN37" s="2"/>
      <c r="AO37" s="2"/>
      <c r="AP37" s="2"/>
      <c r="AQ37" s="2"/>
      <c r="AR37" s="2"/>
      <c r="AS37" s="2"/>
      <c r="AT37" s="2"/>
      <c r="AU37" s="97"/>
      <c r="AV37" s="97"/>
      <c r="AW37" s="97"/>
      <c r="AX37" s="97"/>
      <c r="AY37" s="97"/>
    </row>
    <row r="38" spans="1:51" x14ac:dyDescent="0.25">
      <c r="A38" s="200">
        <f>D2</f>
        <v>781</v>
      </c>
      <c r="B38" s="199" t="s">
        <v>104</v>
      </c>
      <c r="C38" s="200">
        <v>1</v>
      </c>
      <c r="D38" s="201">
        <f t="shared" si="4"/>
        <v>30</v>
      </c>
      <c r="E38" t="str">
        <f>E23</f>
        <v>Winner</v>
      </c>
      <c r="G38" s="200">
        <f>J2</f>
        <v>368</v>
      </c>
      <c r="H38" s="199" t="s">
        <v>104</v>
      </c>
      <c r="I38" s="200">
        <v>1</v>
      </c>
      <c r="J38" s="201">
        <f t="shared" si="6"/>
        <v>10</v>
      </c>
      <c r="K38" t="str">
        <f>K23</f>
        <v>Semi Finalist</v>
      </c>
      <c r="M38" s="200">
        <f>P2</f>
        <v>294</v>
      </c>
      <c r="N38" s="199" t="s">
        <v>104</v>
      </c>
      <c r="O38" s="200">
        <v>1</v>
      </c>
      <c r="P38" s="201">
        <f t="shared" si="8"/>
        <v>10</v>
      </c>
      <c r="Q38" t="str">
        <f>Q23</f>
        <v>Semi Finalist</v>
      </c>
      <c r="S38" s="200">
        <f>V2</f>
        <v>1801</v>
      </c>
      <c r="T38" s="199" t="s">
        <v>104</v>
      </c>
      <c r="U38" s="200">
        <v>1</v>
      </c>
      <c r="V38" s="201">
        <f t="shared" si="10"/>
        <v>20</v>
      </c>
      <c r="W38" t="str">
        <f>W23</f>
        <v>Finalist</v>
      </c>
      <c r="X38" s="227"/>
      <c r="Y38" s="98"/>
      <c r="Z38" s="365"/>
      <c r="AA38" s="2"/>
      <c r="AB38" s="365"/>
      <c r="AC38" s="2"/>
      <c r="AD38" s="365"/>
      <c r="AE38" s="2"/>
      <c r="AF38" s="98"/>
      <c r="AG38" s="2"/>
      <c r="AH38" s="98"/>
      <c r="AI38" s="98"/>
      <c r="AJ38" s="2"/>
      <c r="AK38" s="2"/>
      <c r="AL38" s="2"/>
      <c r="AM38" s="2"/>
      <c r="AN38" s="2"/>
      <c r="AO38" s="2"/>
      <c r="AP38" s="2"/>
      <c r="AQ38" s="2"/>
      <c r="AR38" s="2"/>
      <c r="AS38" s="2"/>
      <c r="AT38" s="2"/>
      <c r="AU38" s="97"/>
      <c r="AV38" s="97"/>
      <c r="AW38" s="97"/>
      <c r="AX38" s="97"/>
      <c r="AY38" s="97"/>
    </row>
    <row r="39" spans="1:51" ht="13" x14ac:dyDescent="0.3">
      <c r="C39" s="231">
        <f>SUM(C15:C38)</f>
        <v>236</v>
      </c>
      <c r="D39" s="231">
        <f>SUM(D15:D38)</f>
        <v>210</v>
      </c>
      <c r="I39" s="231">
        <f>SUM(I15:I38)</f>
        <v>236</v>
      </c>
      <c r="J39" s="231">
        <f>SUM(J15:J38)</f>
        <v>210</v>
      </c>
      <c r="O39" s="231">
        <f>SUM(O15:O38)</f>
        <v>236</v>
      </c>
      <c r="P39" s="231">
        <f>SUM(P15:P38)</f>
        <v>210</v>
      </c>
      <c r="U39" s="231">
        <f>SUM(U15:U38)</f>
        <v>236</v>
      </c>
      <c r="V39" s="231">
        <f>SUM(V15:V38)</f>
        <v>210</v>
      </c>
      <c r="X39" s="227"/>
      <c r="Y39" s="151"/>
      <c r="Z39" s="365"/>
      <c r="AA39" s="2"/>
      <c r="AB39" s="365"/>
      <c r="AC39" s="2"/>
      <c r="AD39" s="365"/>
      <c r="AE39" s="2"/>
      <c r="AF39" s="98"/>
      <c r="AG39" s="2"/>
      <c r="AH39" s="151"/>
      <c r="AI39" s="151"/>
      <c r="AJ39" s="2"/>
      <c r="AK39" s="2"/>
      <c r="AL39" s="2"/>
      <c r="AM39" s="2"/>
      <c r="AN39" s="2"/>
      <c r="AO39" s="2"/>
      <c r="AP39" s="2"/>
      <c r="AQ39" s="2"/>
      <c r="AR39" s="2"/>
      <c r="AS39" s="2"/>
      <c r="AT39" s="2"/>
      <c r="AU39" s="97"/>
      <c r="AV39" s="97"/>
      <c r="AW39" s="97"/>
      <c r="AX39" s="97"/>
      <c r="AY39" s="97"/>
    </row>
    <row r="40" spans="1:51" x14ac:dyDescent="0.25">
      <c r="X40" s="227"/>
      <c r="Y40" s="151"/>
      <c r="Z40" s="365"/>
      <c r="AA40" s="2"/>
      <c r="AB40" s="365"/>
      <c r="AC40" s="2"/>
      <c r="AD40" s="365"/>
      <c r="AE40" s="2"/>
      <c r="AF40" s="98"/>
      <c r="AG40" s="2"/>
      <c r="AH40" s="98"/>
      <c r="AI40" s="151"/>
      <c r="AJ40" s="2"/>
      <c r="AK40" s="2"/>
      <c r="AL40" s="2"/>
      <c r="AM40" s="2"/>
      <c r="AN40" s="2"/>
      <c r="AO40" s="2"/>
      <c r="AP40" s="2"/>
      <c r="AQ40" s="2"/>
      <c r="AR40" s="2"/>
      <c r="AS40" s="2"/>
      <c r="AT40" s="2"/>
      <c r="AU40" s="97"/>
      <c r="AV40" s="97"/>
      <c r="AW40" s="97"/>
      <c r="AX40" s="97"/>
      <c r="AY40" s="97"/>
    </row>
    <row r="41" spans="1:51" x14ac:dyDescent="0.25">
      <c r="Y41" s="98"/>
      <c r="Z41" s="365"/>
      <c r="AA41" s="2"/>
      <c r="AB41" s="365"/>
      <c r="AC41" s="2"/>
      <c r="AD41" s="365"/>
      <c r="AE41" s="2"/>
      <c r="AF41" s="151"/>
      <c r="AG41" s="2"/>
      <c r="AH41" s="151"/>
      <c r="AI41" s="151"/>
      <c r="AJ41" s="2"/>
      <c r="AK41" s="2"/>
      <c r="AL41" s="2"/>
      <c r="AM41" s="2"/>
      <c r="AN41" s="2"/>
      <c r="AO41" s="2"/>
      <c r="AP41" s="2"/>
      <c r="AQ41" s="2"/>
      <c r="AR41" s="2"/>
      <c r="AS41" s="2"/>
      <c r="AT41" s="2"/>
      <c r="AU41" s="97"/>
      <c r="AV41" s="97"/>
      <c r="AW41" s="97"/>
      <c r="AX41" s="97"/>
      <c r="AY41" s="97"/>
    </row>
    <row r="42" spans="1:51" x14ac:dyDescent="0.25">
      <c r="Y42" s="98"/>
      <c r="Z42" s="365"/>
      <c r="AA42" s="2"/>
      <c r="AB42" s="365"/>
      <c r="AC42" s="2"/>
      <c r="AD42" s="365"/>
      <c r="AE42" s="2"/>
      <c r="AF42" s="98"/>
      <c r="AG42" s="2"/>
      <c r="AH42" s="98"/>
      <c r="AI42" s="151"/>
      <c r="AJ42" s="2"/>
      <c r="AK42" s="2"/>
      <c r="AL42" s="2"/>
      <c r="AM42" s="2"/>
      <c r="AN42" s="2"/>
      <c r="AO42" s="2"/>
      <c r="AP42" s="2"/>
      <c r="AQ42" s="2"/>
      <c r="AR42" s="2"/>
      <c r="AS42" s="2"/>
      <c r="AT42" s="2"/>
      <c r="AU42" s="97"/>
      <c r="AV42" s="97"/>
      <c r="AW42" s="97"/>
      <c r="AX42" s="97"/>
      <c r="AY42" s="97"/>
    </row>
    <row r="43" spans="1:51" ht="13.5" thickBot="1" x14ac:dyDescent="0.35">
      <c r="A43" s="155" t="s">
        <v>302</v>
      </c>
      <c r="B43" s="155" t="s">
        <v>303</v>
      </c>
      <c r="C43" s="155" t="s">
        <v>304</v>
      </c>
      <c r="D43" s="149">
        <f>SUM(D44:D139)</f>
        <v>90</v>
      </c>
      <c r="F43" s="3" t="s">
        <v>12</v>
      </c>
      <c r="G43" s="7" t="s">
        <v>1</v>
      </c>
      <c r="H43" s="7" t="s">
        <v>2</v>
      </c>
      <c r="I43" s="7" t="s">
        <v>3</v>
      </c>
      <c r="J43" s="8" t="s">
        <v>4</v>
      </c>
      <c r="L43" s="101" t="s">
        <v>26</v>
      </c>
      <c r="M43" s="101" t="s">
        <v>382</v>
      </c>
      <c r="N43" s="101" t="s">
        <v>8</v>
      </c>
      <c r="O43" s="101" t="s">
        <v>382</v>
      </c>
      <c r="P43" s="101" t="s">
        <v>9</v>
      </c>
      <c r="Q43" s="101" t="s">
        <v>382</v>
      </c>
      <c r="R43" s="101" t="s">
        <v>10</v>
      </c>
      <c r="S43" s="101" t="s">
        <v>382</v>
      </c>
      <c r="W43" s="227"/>
      <c r="X43" s="227"/>
      <c r="Y43" s="98"/>
      <c r="Z43" s="365"/>
      <c r="AA43" s="2"/>
      <c r="AB43" s="365"/>
      <c r="AC43" s="2"/>
      <c r="AD43" s="365"/>
      <c r="AE43" s="2"/>
      <c r="AF43" s="98"/>
      <c r="AG43" s="2"/>
      <c r="AH43" s="98"/>
      <c r="AI43" s="151"/>
      <c r="AJ43" s="2"/>
      <c r="AK43" s="2"/>
      <c r="AL43" s="2"/>
      <c r="AM43" s="2"/>
      <c r="AN43" s="2"/>
      <c r="AO43" s="2"/>
      <c r="AP43" s="2"/>
      <c r="AQ43" s="2"/>
      <c r="AR43" s="2"/>
      <c r="AS43" s="2"/>
      <c r="AT43" s="2"/>
      <c r="AU43" s="97"/>
      <c r="AV43" s="97"/>
      <c r="AW43" s="97"/>
      <c r="AX43" s="97"/>
      <c r="AY43" s="97"/>
    </row>
    <row r="44" spans="1:51" x14ac:dyDescent="0.25">
      <c r="A44">
        <v>11</v>
      </c>
      <c r="B44" s="191">
        <v>6</v>
      </c>
      <c r="C44" s="193">
        <v>10</v>
      </c>
      <c r="E44" s="407" t="str">
        <f>INDEX('[1]2012 Teams'!$B$2:$B$2344,MATCH(A44,'[1]2012 Teams'!$A$2:$A$2344))</f>
        <v>Flanders, NJ USA</v>
      </c>
      <c r="F44" s="126" t="s">
        <v>13</v>
      </c>
      <c r="G44" s="158">
        <f t="shared" ref="G44:J47" si="20">Z2</f>
        <v>2016</v>
      </c>
      <c r="H44" s="159">
        <f t="shared" si="20"/>
        <v>177</v>
      </c>
      <c r="I44" s="225">
        <f t="shared" si="20"/>
        <v>781</v>
      </c>
      <c r="J44" s="223" t="str">
        <f t="shared" si="20"/>
        <v>F</v>
      </c>
      <c r="L44" s="109">
        <v>33</v>
      </c>
      <c r="M44" s="51">
        <f>VLOOKUP(L44,[3]OPR_STUDIES!$B$4:$C$2079,2)</f>
        <v>4</v>
      </c>
      <c r="N44" s="109">
        <v>20</v>
      </c>
      <c r="O44" s="51">
        <f>VLOOKUP(N44,[3]OPR_STUDIES!$B$4:$C$2079,2)</f>
        <v>3</v>
      </c>
      <c r="P44" s="109">
        <v>40</v>
      </c>
      <c r="Q44" s="51">
        <f>VLOOKUP(P44,[3]OPR_STUDIES!$B$4:$C$2079,2)</f>
        <v>3</v>
      </c>
      <c r="R44" s="109">
        <v>11</v>
      </c>
      <c r="S44" s="51">
        <f>VLOOKUP(R44,[3]OPR_STUDIES!$B$4:$C$2079,2)</f>
        <v>3</v>
      </c>
      <c r="W44" s="227"/>
      <c r="X44" s="227"/>
      <c r="Y44" s="98"/>
      <c r="Z44" s="365"/>
      <c r="AA44" s="2"/>
      <c r="AB44" s="365"/>
      <c r="AC44" s="2"/>
      <c r="AD44" s="365"/>
      <c r="AE44" s="2"/>
      <c r="AF44" s="98"/>
      <c r="AG44" s="2"/>
      <c r="AH44" s="98"/>
      <c r="AI44" s="151"/>
      <c r="AJ44" s="2"/>
      <c r="AK44" s="2"/>
      <c r="AL44" s="2"/>
      <c r="AM44" s="2"/>
      <c r="AN44" s="2"/>
      <c r="AO44" s="2"/>
      <c r="AP44" s="2"/>
      <c r="AQ44" s="2"/>
      <c r="AR44" s="2"/>
      <c r="AS44" s="2"/>
      <c r="AT44" s="2"/>
      <c r="AU44" s="97"/>
      <c r="AV44" s="97"/>
      <c r="AW44" s="97"/>
      <c r="AX44" s="97"/>
      <c r="AY44" s="97"/>
    </row>
    <row r="45" spans="1:51" ht="13" thickBot="1" x14ac:dyDescent="0.3">
      <c r="A45">
        <v>16</v>
      </c>
      <c r="B45" s="194">
        <v>12</v>
      </c>
      <c r="C45" s="163">
        <v>0</v>
      </c>
      <c r="E45" s="407" t="str">
        <f>INDEX('[1]2012 Teams'!$B$2:$B$2344,MATCH(A45,'[1]2012 Teams'!$A$2:$A$2344))</f>
        <v>Mountain Home, AR USA</v>
      </c>
      <c r="F45" s="126" t="s">
        <v>14</v>
      </c>
      <c r="G45" s="162">
        <f t="shared" si="20"/>
        <v>987</v>
      </c>
      <c r="H45" s="221">
        <f t="shared" si="20"/>
        <v>968</v>
      </c>
      <c r="I45" s="98">
        <f t="shared" si="20"/>
        <v>51</v>
      </c>
      <c r="J45" s="214" t="str">
        <f t="shared" si="20"/>
        <v>SF</v>
      </c>
      <c r="L45" s="110">
        <v>45</v>
      </c>
      <c r="M45" s="106">
        <f>VLOOKUP(L45,[3]OPR_STUDIES!$B$4:$C$2079,2)</f>
        <v>3</v>
      </c>
      <c r="N45" s="110">
        <v>51</v>
      </c>
      <c r="O45" s="106">
        <f>VLOOKUP(N45,[3]OPR_STUDIES!$B$4:$C$2079,2)</f>
        <v>4</v>
      </c>
      <c r="P45" s="110">
        <v>48</v>
      </c>
      <c r="Q45" s="106">
        <f>VLOOKUP(P45,[3]OPR_STUDIES!$B$4:$C$2079,2)</f>
        <v>4</v>
      </c>
      <c r="R45" s="110">
        <v>16</v>
      </c>
      <c r="S45" s="106">
        <f>VLOOKUP(R45,[3]OPR_STUDIES!$B$4:$C$2079,2)</f>
        <v>3</v>
      </c>
      <c r="W45" s="227"/>
      <c r="X45" s="227"/>
      <c r="Y45" s="98"/>
      <c r="Z45" s="365"/>
      <c r="AA45" s="2"/>
      <c r="AB45" s="365"/>
      <c r="AC45" s="2"/>
      <c r="AD45" s="365"/>
      <c r="AE45" s="2"/>
      <c r="AF45" s="98"/>
      <c r="AG45" s="2"/>
      <c r="AH45" s="98"/>
      <c r="AI45" s="151"/>
      <c r="AJ45" s="2"/>
      <c r="AK45" s="2"/>
      <c r="AL45" s="2"/>
      <c r="AM45" s="2"/>
      <c r="AN45" s="2"/>
      <c r="AO45" s="2"/>
      <c r="AP45" s="2"/>
      <c r="AQ45" s="2"/>
      <c r="AR45" s="2"/>
      <c r="AS45" s="2"/>
      <c r="AT45" s="2"/>
      <c r="AU45" s="97"/>
      <c r="AV45" s="97"/>
      <c r="AW45" s="97"/>
      <c r="AX45" s="97"/>
      <c r="AY45" s="97"/>
    </row>
    <row r="46" spans="1:51" x14ac:dyDescent="0.25">
      <c r="A46">
        <v>25</v>
      </c>
      <c r="B46" s="194">
        <v>7</v>
      </c>
      <c r="C46" s="196">
        <v>30</v>
      </c>
      <c r="E46" s="407" t="str">
        <f>INDEX('[1]2012 Teams'!$B$2:$B$2344,MATCH(A46,'[1]2012 Teams'!$A$2:$A$2344))</f>
        <v>North Brunswick, NJ USA</v>
      </c>
      <c r="F46" s="126" t="s">
        <v>15</v>
      </c>
      <c r="G46" s="164">
        <f t="shared" si="20"/>
        <v>254</v>
      </c>
      <c r="H46" s="151">
        <f t="shared" si="20"/>
        <v>111</v>
      </c>
      <c r="I46" s="98">
        <f t="shared" si="20"/>
        <v>973</v>
      </c>
      <c r="J46" s="214" t="str">
        <f t="shared" si="20"/>
        <v>W</v>
      </c>
      <c r="L46" s="110">
        <v>74</v>
      </c>
      <c r="M46" s="106">
        <f>VLOOKUP(L46,[3]OPR_STUDIES!$B$4:$C$2079,2)</f>
        <v>5</v>
      </c>
      <c r="N46" s="110">
        <v>57</v>
      </c>
      <c r="O46" s="106">
        <f>VLOOKUP(N46,[3]OPR_STUDIES!$B$4:$C$2079,2)</f>
        <v>3</v>
      </c>
      <c r="P46" s="110">
        <v>63</v>
      </c>
      <c r="Q46" s="106">
        <f>VLOOKUP(P46,[3]OPR_STUDIES!$B$4:$C$2079,2)</f>
        <v>3</v>
      </c>
      <c r="R46" s="110">
        <v>25</v>
      </c>
      <c r="S46" s="106">
        <f>VLOOKUP(R46,[3]OPR_STUDIES!$B$4:$C$2079,2)</f>
        <v>3</v>
      </c>
      <c r="U46" s="155" t="s">
        <v>292</v>
      </c>
      <c r="V46" s="109">
        <f>AB14</f>
        <v>0</v>
      </c>
      <c r="W46" s="340">
        <f>AC14</f>
        <v>0</v>
      </c>
      <c r="X46" s="341" t="e">
        <f>W46/V46</f>
        <v>#DIV/0!</v>
      </c>
      <c r="Y46" s="98"/>
      <c r="Z46" s="365"/>
      <c r="AA46" s="2"/>
      <c r="AB46" s="365"/>
      <c r="AC46" s="2"/>
      <c r="AD46" s="365"/>
      <c r="AE46" s="2"/>
      <c r="AF46" s="98"/>
      <c r="AG46" s="2"/>
      <c r="AH46" s="98"/>
      <c r="AI46" s="98"/>
      <c r="AJ46" s="2"/>
      <c r="AK46" s="2"/>
      <c r="AL46" s="2"/>
      <c r="AM46" s="2"/>
      <c r="AN46" s="2"/>
      <c r="AO46" s="2"/>
      <c r="AP46" s="2"/>
      <c r="AQ46" s="2"/>
      <c r="AR46" s="2"/>
      <c r="AS46" s="2"/>
      <c r="AT46" s="2"/>
      <c r="AU46" s="97"/>
      <c r="AV46" s="97"/>
      <c r="AW46" s="97"/>
      <c r="AX46" s="97"/>
      <c r="AY46" s="97"/>
    </row>
    <row r="47" spans="1:51" ht="13" thickBot="1" x14ac:dyDescent="0.3">
      <c r="A47">
        <v>27</v>
      </c>
      <c r="B47" s="194">
        <v>12</v>
      </c>
      <c r="C47" s="163">
        <v>0</v>
      </c>
      <c r="E47" s="407" t="str">
        <f>INDEX('[1]2012 Teams'!$B$2:$B$2344,MATCH(A47,'[1]2012 Teams'!$A$2:$A$2344))</f>
        <v>Clarkston, MI USA</v>
      </c>
      <c r="F47" s="129" t="s">
        <v>16</v>
      </c>
      <c r="G47" s="165">
        <f t="shared" si="20"/>
        <v>217</v>
      </c>
      <c r="H47" s="224">
        <f t="shared" si="20"/>
        <v>1503</v>
      </c>
      <c r="I47" s="157">
        <f t="shared" si="20"/>
        <v>25</v>
      </c>
      <c r="J47" s="217" t="str">
        <f t="shared" si="20"/>
        <v>SF</v>
      </c>
      <c r="L47" s="110">
        <v>108</v>
      </c>
      <c r="M47" s="106">
        <f>VLOOKUP(L47,[3]OPR_STUDIES!$B$4:$C$2079,2)</f>
        <v>2</v>
      </c>
      <c r="N47" s="110">
        <v>60</v>
      </c>
      <c r="O47" s="106">
        <f>VLOOKUP(N47,[3]OPR_STUDIES!$B$4:$C$2079,2)</f>
        <v>3</v>
      </c>
      <c r="P47" s="110">
        <v>70</v>
      </c>
      <c r="Q47" s="106">
        <f>VLOOKUP(P47,[3]OPR_STUDIES!$B$4:$C$2079,2)</f>
        <v>4</v>
      </c>
      <c r="R47" s="110">
        <v>27</v>
      </c>
      <c r="S47" s="106">
        <f>VLOOKUP(R47,[3]OPR_STUDIES!$B$4:$C$2079,2)</f>
        <v>4</v>
      </c>
      <c r="U47" s="326" t="s">
        <v>299</v>
      </c>
      <c r="V47" s="110">
        <f>AD14</f>
        <v>0</v>
      </c>
      <c r="W47" s="342">
        <f>AE14</f>
        <v>0</v>
      </c>
      <c r="X47" s="343" t="e">
        <f>W47/V47</f>
        <v>#DIV/0!</v>
      </c>
      <c r="Y47" s="98"/>
      <c r="Z47" s="365"/>
      <c r="AA47" s="2"/>
      <c r="AB47" s="365"/>
      <c r="AC47" s="2"/>
      <c r="AD47" s="365"/>
      <c r="AE47" s="2"/>
      <c r="AF47" s="98"/>
      <c r="AG47" s="2"/>
      <c r="AH47" s="98"/>
      <c r="AI47" s="98"/>
      <c r="AJ47" s="2"/>
      <c r="AK47" s="2"/>
      <c r="AL47" s="2"/>
      <c r="AM47" s="2"/>
      <c r="AN47" s="2"/>
      <c r="AO47" s="2"/>
      <c r="AP47" s="2"/>
      <c r="AQ47" s="2"/>
      <c r="AR47" s="2"/>
      <c r="AS47" s="2"/>
      <c r="AT47" s="2"/>
      <c r="AU47" s="97"/>
      <c r="AV47" s="97"/>
      <c r="AW47" s="97"/>
      <c r="AX47" s="97"/>
      <c r="AY47" s="97"/>
    </row>
    <row r="48" spans="1:51" ht="13" thickBot="1" x14ac:dyDescent="0.3">
      <c r="A48">
        <v>33</v>
      </c>
      <c r="B48" s="194">
        <v>12</v>
      </c>
      <c r="C48" s="163">
        <v>10</v>
      </c>
      <c r="E48" s="407" t="str">
        <f>INDEX('[1]2012 Teams'!$B$2:$B$2344,MATCH(A48,'[1]2012 Teams'!$A$2:$A$2344))</f>
        <v>Auburn Hills, MI USA</v>
      </c>
      <c r="F48" s="195"/>
      <c r="L48" s="110">
        <v>118</v>
      </c>
      <c r="M48" s="106">
        <f>VLOOKUP(L48,[3]OPR_STUDIES!$B$4:$C$2079,2)</f>
        <v>4</v>
      </c>
      <c r="N48" s="110">
        <v>67</v>
      </c>
      <c r="O48" s="106">
        <f>VLOOKUP(N48,[3]OPR_STUDIES!$B$4:$C$2079,2)</f>
        <v>4</v>
      </c>
      <c r="P48" s="110">
        <v>93</v>
      </c>
      <c r="Q48" s="106">
        <f>VLOOKUP(P48,[3]OPR_STUDIES!$B$4:$C$2079,2)</f>
        <v>3</v>
      </c>
      <c r="R48" s="110">
        <v>78</v>
      </c>
      <c r="S48" s="106">
        <f>VLOOKUP(R48,[3]OPR_STUDIES!$B$4:$C$2079,2)</f>
        <v>3</v>
      </c>
      <c r="U48" s="155" t="s">
        <v>298</v>
      </c>
      <c r="V48" s="111">
        <f>Z14</f>
        <v>0</v>
      </c>
      <c r="W48" s="344">
        <f>AA14</f>
        <v>0</v>
      </c>
      <c r="X48" s="345" t="e">
        <f>W48/V48</f>
        <v>#DIV/0!</v>
      </c>
      <c r="Y48" s="98"/>
      <c r="Z48" s="365"/>
      <c r="AA48" s="2"/>
      <c r="AB48" s="365"/>
      <c r="AC48" s="2"/>
      <c r="AD48" s="365"/>
      <c r="AE48" s="2"/>
      <c r="AF48" s="98"/>
      <c r="AG48" s="2"/>
      <c r="AH48" s="98"/>
      <c r="AI48" s="98"/>
      <c r="AJ48" s="2"/>
      <c r="AK48" s="2"/>
      <c r="AL48" s="2"/>
      <c r="AM48" s="2"/>
      <c r="AN48" s="2"/>
      <c r="AO48" s="2"/>
      <c r="AP48" s="2"/>
      <c r="AQ48" s="2"/>
      <c r="AR48" s="2"/>
      <c r="AS48" s="2"/>
      <c r="AT48" s="2"/>
      <c r="AU48" s="97"/>
      <c r="AV48" s="97"/>
      <c r="AW48" s="97"/>
      <c r="AX48" s="97"/>
      <c r="AY48" s="97"/>
    </row>
    <row r="49" spans="1:51" x14ac:dyDescent="0.25">
      <c r="A49">
        <v>40</v>
      </c>
      <c r="B49" s="194">
        <v>14</v>
      </c>
      <c r="C49" s="163">
        <v>10</v>
      </c>
      <c r="E49" s="407" t="str">
        <f>INDEX('[1]2012 Teams'!$B$2:$B$2344,MATCH(A49,'[1]2012 Teams'!$A$2:$A$2344))</f>
        <v>Athens, AL USA</v>
      </c>
      <c r="F49" s="195"/>
      <c r="L49" s="110">
        <v>131</v>
      </c>
      <c r="M49" s="106">
        <f>VLOOKUP(L49,[3]OPR_STUDIES!$B$4:$C$2079,2)</f>
        <v>2</v>
      </c>
      <c r="N49" s="110">
        <v>71</v>
      </c>
      <c r="O49" s="106">
        <f>VLOOKUP(N49,[3]OPR_STUDIES!$B$4:$C$2079,2)</f>
        <v>3</v>
      </c>
      <c r="P49" s="110">
        <v>111</v>
      </c>
      <c r="Q49" s="106">
        <f>VLOOKUP(P49,[3]OPR_STUDIES!$B$4:$C$2079,2)</f>
        <v>3</v>
      </c>
      <c r="R49" s="110">
        <v>79</v>
      </c>
      <c r="S49" s="106">
        <f>VLOOKUP(R49,[3]OPR_STUDIES!$B$4:$C$2079,2)</f>
        <v>3</v>
      </c>
      <c r="W49" s="227"/>
      <c r="X49" s="227"/>
      <c r="Y49" s="151" t="s">
        <v>10</v>
      </c>
      <c r="Z49" s="365"/>
      <c r="AA49" s="2"/>
      <c r="AB49" s="365"/>
      <c r="AC49" s="2"/>
      <c r="AD49" s="365"/>
      <c r="AE49" s="2"/>
      <c r="AF49" s="98"/>
      <c r="AG49" s="2"/>
      <c r="AH49" s="98"/>
      <c r="AI49" s="98"/>
      <c r="AJ49" s="2"/>
      <c r="AK49" s="2"/>
      <c r="AL49" s="2"/>
      <c r="AM49" s="2"/>
      <c r="AN49" s="2"/>
      <c r="AO49" s="2"/>
      <c r="AP49" s="2"/>
      <c r="AQ49" s="2"/>
      <c r="AR49" s="2"/>
      <c r="AS49" s="2"/>
      <c r="AT49" s="2"/>
      <c r="AU49" s="97"/>
      <c r="AV49" s="97"/>
      <c r="AW49" s="97"/>
      <c r="AX49" s="97"/>
      <c r="AY49" s="97"/>
    </row>
    <row r="50" spans="1:51" x14ac:dyDescent="0.25">
      <c r="A50">
        <v>51</v>
      </c>
      <c r="B50" s="194">
        <v>5</v>
      </c>
      <c r="C50" s="163">
        <v>30</v>
      </c>
      <c r="E50" s="407" t="str">
        <f>INDEX('[1]2012 Teams'!$B$2:$B$2344,MATCH(A50,'[1]2012 Teams'!$A$2:$A$2344))</f>
        <v>Pontiac, MI USA</v>
      </c>
      <c r="F50" s="195"/>
      <c r="L50" s="110">
        <v>155</v>
      </c>
      <c r="M50" s="106">
        <f>VLOOKUP(L50,[3]OPR_STUDIES!$B$4:$C$2079,2)</f>
        <v>3</v>
      </c>
      <c r="N50" s="110">
        <v>103</v>
      </c>
      <c r="O50" s="106">
        <f>VLOOKUP(N50,[3]OPR_STUDIES!$B$4:$C$2079,2)</f>
        <v>3</v>
      </c>
      <c r="P50" s="110">
        <v>151</v>
      </c>
      <c r="Q50" s="106">
        <f>VLOOKUP(P50,[3]OPR_STUDIES!$B$4:$C$2079,2)</f>
        <v>2</v>
      </c>
      <c r="R50" s="110">
        <v>88</v>
      </c>
      <c r="S50" s="106">
        <f>VLOOKUP(R50,[3]OPR_STUDIES!$B$4:$C$2079,2)</f>
        <v>3</v>
      </c>
      <c r="W50" s="227"/>
      <c r="X50" s="227"/>
      <c r="Y50" s="333" t="s">
        <v>294</v>
      </c>
      <c r="Z50" s="365"/>
      <c r="AA50" s="2"/>
      <c r="AB50" s="365"/>
      <c r="AC50" s="2"/>
      <c r="AD50" s="365"/>
      <c r="AE50" s="2"/>
      <c r="AF50" s="151"/>
      <c r="AG50" s="2"/>
      <c r="AH50" s="2"/>
      <c r="AI50" s="2"/>
      <c r="AJ50" s="2"/>
      <c r="AK50" s="2"/>
      <c r="AL50" s="2"/>
      <c r="AM50" s="2"/>
      <c r="AN50" s="2"/>
      <c r="AO50" s="2"/>
      <c r="AP50" s="2"/>
      <c r="AQ50" s="2"/>
      <c r="AR50" s="2"/>
      <c r="AS50" s="2"/>
      <c r="AT50" s="2"/>
      <c r="AU50" s="97"/>
      <c r="AV50" s="97"/>
      <c r="AW50" s="97"/>
      <c r="AX50" s="97"/>
      <c r="AY50" s="97"/>
    </row>
    <row r="51" spans="1:51" ht="13" thickBot="1" x14ac:dyDescent="0.3">
      <c r="A51">
        <v>67</v>
      </c>
      <c r="B51" s="199">
        <v>15</v>
      </c>
      <c r="C51" s="166">
        <v>10</v>
      </c>
      <c r="E51" s="407" t="str">
        <f>INDEX('[1]2012 Teams'!$B$2:$B$2344,MATCH(A51,'[1]2012 Teams'!$A$2:$A$2344))</f>
        <v>Milford, MI USA</v>
      </c>
      <c r="F51" s="195"/>
      <c r="L51" s="110">
        <v>167</v>
      </c>
      <c r="M51" s="106">
        <f>VLOOKUP(L51,[3]OPR_STUDIES!$B$4:$C$2079,2)</f>
        <v>2</v>
      </c>
      <c r="N51" s="110">
        <v>120</v>
      </c>
      <c r="O51" s="106">
        <f>VLOOKUP(N51,[3]OPR_STUDIES!$B$4:$C$2079,2)</f>
        <v>2</v>
      </c>
      <c r="P51" s="110">
        <v>159</v>
      </c>
      <c r="Q51" s="106">
        <f>VLOOKUP(P51,[3]OPR_STUDIES!$B$4:$C$2079,2)</f>
        <v>2</v>
      </c>
      <c r="R51" s="110">
        <v>148</v>
      </c>
      <c r="S51" s="106">
        <f>VLOOKUP(R51,[3]OPR_STUDIES!$B$4:$C$2079,2)</f>
        <v>3</v>
      </c>
      <c r="W51" s="227"/>
      <c r="X51" s="227"/>
      <c r="Y51" s="98"/>
      <c r="Z51" s="365"/>
      <c r="AA51" s="2"/>
      <c r="AB51" s="365"/>
      <c r="AC51" s="2"/>
      <c r="AD51" s="365"/>
      <c r="AE51" s="2"/>
      <c r="AF51" s="151"/>
      <c r="AG51" s="2"/>
      <c r="AH51" s="2"/>
      <c r="AI51" s="2"/>
      <c r="AJ51" s="2"/>
      <c r="AK51" s="2"/>
      <c r="AL51" s="2"/>
      <c r="AM51" s="2"/>
      <c r="AN51" s="2"/>
      <c r="AO51" s="2"/>
      <c r="AP51" s="2"/>
      <c r="AQ51" s="2"/>
      <c r="AR51" s="2"/>
      <c r="AS51" s="2"/>
      <c r="AT51" s="2"/>
      <c r="AU51" s="97"/>
      <c r="AV51" s="97"/>
      <c r="AW51" s="97"/>
      <c r="AX51" s="97"/>
      <c r="AY51" s="97"/>
    </row>
    <row r="52" spans="1:51" x14ac:dyDescent="0.25">
      <c r="A52">
        <v>70</v>
      </c>
      <c r="B52" s="194">
        <v>6</v>
      </c>
      <c r="C52" s="163">
        <v>0</v>
      </c>
      <c r="E52" s="407" t="str">
        <f>INDEX('[1]2012 Teams'!$B$2:$B$2344,MATCH(A52,'[1]2012 Teams'!$A$2:$A$2344))</f>
        <v>Goodrich, MI USA</v>
      </c>
      <c r="F52" s="195"/>
      <c r="L52" s="110">
        <v>177</v>
      </c>
      <c r="M52" s="106">
        <f>VLOOKUP(L52,[3]OPR_STUDIES!$B$4:$C$2079,2)</f>
        <v>3</v>
      </c>
      <c r="N52" s="110">
        <v>122</v>
      </c>
      <c r="O52" s="106">
        <f>VLOOKUP(N52,[3]OPR_STUDIES!$B$4:$C$2079,2)</f>
        <v>3</v>
      </c>
      <c r="P52" s="110">
        <v>173</v>
      </c>
      <c r="Q52" s="106">
        <f>VLOOKUP(P52,[3]OPR_STUDIES!$B$4:$C$2079,2)</f>
        <v>2</v>
      </c>
      <c r="R52" s="110">
        <v>179</v>
      </c>
      <c r="S52" s="106">
        <f>VLOOKUP(R52,[3]OPR_STUDIES!$B$4:$C$2079,2)</f>
        <v>2</v>
      </c>
      <c r="W52" s="227"/>
      <c r="X52" s="227"/>
      <c r="Y52" s="98"/>
      <c r="Z52" s="365"/>
      <c r="AA52" s="2"/>
      <c r="AB52" s="365"/>
      <c r="AC52" s="2"/>
      <c r="AD52" s="365"/>
      <c r="AE52" s="2"/>
      <c r="AF52" s="98"/>
      <c r="AG52" s="2"/>
      <c r="AH52" s="2"/>
      <c r="AI52" s="2"/>
      <c r="AJ52" s="2"/>
      <c r="AK52" s="2"/>
      <c r="AL52" s="2"/>
      <c r="AM52" s="2"/>
      <c r="AN52" s="2"/>
      <c r="AO52" s="2"/>
      <c r="AP52" s="2"/>
      <c r="AQ52" s="2"/>
      <c r="AR52" s="2"/>
      <c r="AS52" s="2"/>
      <c r="AT52" s="2"/>
      <c r="AU52" s="97"/>
      <c r="AV52" s="97"/>
      <c r="AW52" s="97"/>
      <c r="AX52" s="97"/>
      <c r="AY52" s="97"/>
    </row>
    <row r="53" spans="1:51" x14ac:dyDescent="0.25">
      <c r="A53">
        <v>71</v>
      </c>
      <c r="B53" s="194">
        <v>14</v>
      </c>
      <c r="C53" s="163">
        <v>20</v>
      </c>
      <c r="E53" s="407" t="str">
        <f>INDEX('[1]2012 Teams'!$B$2:$B$2344,MATCH(A53,'[1]2012 Teams'!$A$2:$A$2344))</f>
        <v>Hammond, IN USA</v>
      </c>
      <c r="F53" s="195"/>
      <c r="L53" s="110">
        <v>190</v>
      </c>
      <c r="M53" s="106">
        <f>VLOOKUP(L53,[3]OPR_STUDIES!$B$4:$C$2079,2)</f>
        <v>3</v>
      </c>
      <c r="N53" s="110">
        <v>126</v>
      </c>
      <c r="O53" s="106">
        <f>VLOOKUP(N53,[3]OPR_STUDIES!$B$4:$C$2079,2)</f>
        <v>3</v>
      </c>
      <c r="P53" s="110">
        <v>175</v>
      </c>
      <c r="Q53" s="106">
        <f>VLOOKUP(P53,[3]OPR_STUDIES!$B$4:$C$2079,2)</f>
        <v>3</v>
      </c>
      <c r="R53" s="110">
        <v>217</v>
      </c>
      <c r="S53" s="106">
        <f>VLOOKUP(R53,[3]OPR_STUDIES!$B$4:$C$2079,2)</f>
        <v>5</v>
      </c>
      <c r="W53" s="227"/>
      <c r="X53" s="227"/>
      <c r="Y53" s="333" t="s">
        <v>295</v>
      </c>
      <c r="Z53" s="365"/>
      <c r="AA53" s="2"/>
      <c r="AB53" s="365"/>
      <c r="AC53" s="2"/>
      <c r="AD53" s="365"/>
      <c r="AE53" s="2"/>
      <c r="AF53" s="98"/>
      <c r="AG53" s="2"/>
      <c r="AH53" s="2"/>
      <c r="AI53" s="2"/>
      <c r="AJ53" s="2"/>
      <c r="AK53" s="2"/>
      <c r="AL53" s="2"/>
      <c r="AM53" s="2"/>
      <c r="AN53" s="2"/>
      <c r="AO53" s="2"/>
      <c r="AP53" s="2"/>
      <c r="AQ53" s="2"/>
      <c r="AR53" s="2"/>
      <c r="AS53" s="2"/>
      <c r="AT53" s="2"/>
      <c r="AU53" s="97"/>
      <c r="AV53" s="97"/>
      <c r="AW53" s="97"/>
      <c r="AX53" s="97"/>
      <c r="AY53" s="97"/>
    </row>
    <row r="54" spans="1:51" x14ac:dyDescent="0.25">
      <c r="A54">
        <v>74</v>
      </c>
      <c r="B54" s="194">
        <v>11</v>
      </c>
      <c r="C54" s="163">
        <v>0</v>
      </c>
      <c r="E54" s="407" t="str">
        <f>INDEX('[1]2012 Teams'!$B$2:$B$2344,MATCH(A54,'[1]2012 Teams'!$A$2:$A$2344))</f>
        <v>Holland, MI USA</v>
      </c>
      <c r="F54" s="195"/>
      <c r="L54" s="110">
        <v>191</v>
      </c>
      <c r="M54" s="106">
        <f>VLOOKUP(L54,[3]OPR_STUDIES!$B$4:$C$2079,2)</f>
        <v>2</v>
      </c>
      <c r="N54" s="110">
        <v>135</v>
      </c>
      <c r="O54" s="106">
        <f>VLOOKUP(N54,[3]OPR_STUDIES!$B$4:$C$2079,2)</f>
        <v>3</v>
      </c>
      <c r="P54" s="110">
        <v>188</v>
      </c>
      <c r="Q54" s="106">
        <f>VLOOKUP(P54,[3]OPR_STUDIES!$B$4:$C$2079,2)</f>
        <v>3</v>
      </c>
      <c r="R54" s="110">
        <v>228</v>
      </c>
      <c r="S54" s="106">
        <f>VLOOKUP(R54,[3]OPR_STUDIES!$B$4:$C$2079,2)</f>
        <v>2</v>
      </c>
      <c r="W54" s="227"/>
      <c r="X54" s="227"/>
      <c r="Y54" s="331"/>
      <c r="Z54" s="365"/>
      <c r="AA54" s="2"/>
      <c r="AB54" s="365"/>
      <c r="AC54" s="2"/>
      <c r="AD54" s="365"/>
      <c r="AE54" s="2"/>
      <c r="AF54" s="98"/>
      <c r="AG54" s="2"/>
      <c r="AH54" s="2"/>
      <c r="AI54" s="2"/>
      <c r="AJ54" s="2"/>
      <c r="AK54" s="2"/>
      <c r="AL54" s="2"/>
      <c r="AM54" s="2"/>
      <c r="AN54" s="2"/>
      <c r="AO54" s="2"/>
      <c r="AP54" s="2"/>
      <c r="AQ54" s="2"/>
      <c r="AR54" s="2"/>
      <c r="AS54" s="2"/>
      <c r="AT54" s="2"/>
      <c r="AU54" s="97"/>
      <c r="AV54" s="97"/>
      <c r="AW54" s="97"/>
      <c r="AX54" s="97"/>
      <c r="AY54" s="97"/>
    </row>
    <row r="55" spans="1:51" x14ac:dyDescent="0.25">
      <c r="A55">
        <v>78</v>
      </c>
      <c r="B55" s="194">
        <v>13</v>
      </c>
      <c r="C55" s="163">
        <v>10</v>
      </c>
      <c r="E55" s="407" t="str">
        <f>INDEX('[1]2012 Teams'!$B$2:$B$2344,MATCH(A55,'[1]2012 Teams'!$A$2:$A$2344))</f>
        <v>Newport County, RI USA</v>
      </c>
      <c r="F55" s="195"/>
      <c r="L55" s="110">
        <v>203</v>
      </c>
      <c r="M55" s="106">
        <f>VLOOKUP(L55,[3]OPR_STUDIES!$B$4:$C$2079,2)</f>
        <v>2</v>
      </c>
      <c r="N55" s="110">
        <v>141</v>
      </c>
      <c r="O55" s="106">
        <f>VLOOKUP(N55,[3]OPR_STUDIES!$B$4:$C$2079,2)</f>
        <v>6</v>
      </c>
      <c r="P55" s="110">
        <v>195</v>
      </c>
      <c r="Q55" s="106">
        <f>VLOOKUP(P55,[3]OPR_STUDIES!$B$4:$C$2079,2)</f>
        <v>3</v>
      </c>
      <c r="R55" s="110">
        <v>233</v>
      </c>
      <c r="S55" s="106">
        <f>VLOOKUP(R55,[3]OPR_STUDIES!$B$4:$C$2079,2)</f>
        <v>3</v>
      </c>
      <c r="W55" s="227"/>
      <c r="X55" s="227"/>
      <c r="Y55" s="331"/>
      <c r="Z55" s="365"/>
      <c r="AA55" s="2"/>
      <c r="AB55" s="365"/>
      <c r="AC55" s="2"/>
      <c r="AD55" s="365"/>
      <c r="AE55" s="2"/>
      <c r="AF55" s="98"/>
      <c r="AG55" s="2"/>
      <c r="AH55" s="2"/>
      <c r="AI55" s="2"/>
      <c r="AJ55" s="2"/>
      <c r="AK55" s="2"/>
      <c r="AL55" s="2"/>
      <c r="AM55" s="2"/>
      <c r="AN55" s="2"/>
      <c r="AO55" s="2"/>
      <c r="AP55" s="2"/>
      <c r="AQ55" s="2"/>
      <c r="AR55" s="2"/>
      <c r="AS55" s="2"/>
      <c r="AT55" s="2"/>
      <c r="AU55" s="97"/>
      <c r="AV55" s="97"/>
      <c r="AW55" s="97"/>
      <c r="AX55" s="97"/>
      <c r="AY55" s="97"/>
    </row>
    <row r="56" spans="1:51" x14ac:dyDescent="0.25">
      <c r="A56">
        <v>103</v>
      </c>
      <c r="B56" s="194">
        <v>3</v>
      </c>
      <c r="C56" s="163">
        <v>20</v>
      </c>
      <c r="E56" s="407" t="str">
        <f>INDEX('[1]2012 Teams'!$B$2:$B$2344,MATCH(A56,'[1]2012 Teams'!$A$2:$A$2344))</f>
        <v>Kintnersville, PA USA</v>
      </c>
      <c r="F56" s="195"/>
      <c r="L56" s="110">
        <v>229</v>
      </c>
      <c r="M56" s="106">
        <f>VLOOKUP(L56,[3]OPR_STUDIES!$B$4:$C$2079,2)</f>
        <v>3</v>
      </c>
      <c r="N56" s="110">
        <v>166</v>
      </c>
      <c r="O56" s="106">
        <f>VLOOKUP(N56,[3]OPR_STUDIES!$B$4:$C$2079,2)</f>
        <v>3</v>
      </c>
      <c r="P56" s="110">
        <v>230</v>
      </c>
      <c r="Q56" s="106">
        <f>VLOOKUP(P56,[3]OPR_STUDIES!$B$4:$C$2079,2)</f>
        <v>3</v>
      </c>
      <c r="R56" s="110">
        <v>234</v>
      </c>
      <c r="S56" s="106">
        <f>VLOOKUP(R56,[3]OPR_STUDIES!$B$4:$C$2079,2)</f>
        <v>4</v>
      </c>
      <c r="W56" s="227"/>
      <c r="X56" s="227"/>
      <c r="Y56" s="331"/>
      <c r="Z56" s="365"/>
      <c r="AA56" s="2"/>
      <c r="AB56" s="365"/>
      <c r="AC56" s="2"/>
      <c r="AD56" s="365"/>
      <c r="AE56" s="2"/>
      <c r="AF56" s="98"/>
      <c r="AG56" s="2"/>
      <c r="AH56" s="2"/>
      <c r="AI56" s="2"/>
      <c r="AJ56" s="2"/>
      <c r="AK56" s="2"/>
      <c r="AL56" s="2"/>
      <c r="AM56" s="2"/>
      <c r="AN56" s="2"/>
      <c r="AO56" s="2"/>
      <c r="AP56" s="2"/>
      <c r="AQ56" s="2"/>
      <c r="AR56" s="2"/>
      <c r="AS56" s="2"/>
      <c r="AT56" s="2"/>
      <c r="AU56" s="97"/>
      <c r="AV56" s="97"/>
      <c r="AW56" s="97"/>
      <c r="AX56" s="97"/>
      <c r="AY56" s="97"/>
    </row>
    <row r="57" spans="1:51" x14ac:dyDescent="0.25">
      <c r="A57">
        <v>111</v>
      </c>
      <c r="B57" s="194">
        <v>15</v>
      </c>
      <c r="C57" s="353">
        <v>50</v>
      </c>
      <c r="D57">
        <v>20</v>
      </c>
      <c r="E57" s="407" t="str">
        <f>INDEX('[1]2012 Teams'!$B$2:$B$2344,MATCH(A57,'[1]2012 Teams'!$A$2:$A$2344))</f>
        <v>Schaumburg, IL USA</v>
      </c>
      <c r="F57" s="195"/>
      <c r="L57" s="110">
        <v>238</v>
      </c>
      <c r="M57" s="106">
        <f>VLOOKUP(L57,[3]OPR_STUDIES!$B$4:$C$2079,2)</f>
        <v>2</v>
      </c>
      <c r="N57" s="110">
        <v>176</v>
      </c>
      <c r="O57" s="106">
        <f>VLOOKUP(N57,[3]OPR_STUDIES!$B$4:$C$2079,2)</f>
        <v>3</v>
      </c>
      <c r="P57" s="110">
        <v>254</v>
      </c>
      <c r="Q57" s="106">
        <f>VLOOKUP(P57,[3]OPR_STUDIES!$B$4:$C$2079,2)</f>
        <v>3</v>
      </c>
      <c r="R57" s="110">
        <v>236</v>
      </c>
      <c r="S57" s="106">
        <f>VLOOKUP(R57,[3]OPR_STUDIES!$B$4:$C$2079,2)</f>
        <v>2</v>
      </c>
      <c r="W57" s="227"/>
      <c r="X57" s="227"/>
      <c r="Y57" s="331"/>
      <c r="Z57" s="365"/>
      <c r="AA57" s="2"/>
      <c r="AB57" s="365"/>
      <c r="AC57" s="2"/>
      <c r="AD57" s="365"/>
      <c r="AE57" s="2"/>
      <c r="AF57" s="151"/>
      <c r="AG57" s="2"/>
      <c r="AH57" s="2"/>
      <c r="AI57" s="2"/>
      <c r="AJ57" s="2"/>
      <c r="AK57" s="2"/>
      <c r="AL57" s="2"/>
      <c r="AM57" s="2"/>
      <c r="AN57" s="2"/>
      <c r="AO57" s="2"/>
      <c r="AP57" s="2"/>
      <c r="AQ57" s="2"/>
      <c r="AR57" s="2"/>
      <c r="AS57" s="2"/>
      <c r="AT57" s="2"/>
      <c r="AU57" s="97"/>
      <c r="AV57" s="97"/>
      <c r="AW57" s="97"/>
      <c r="AX57" s="97"/>
      <c r="AY57" s="97"/>
    </row>
    <row r="58" spans="1:51" x14ac:dyDescent="0.25">
      <c r="A58">
        <v>118</v>
      </c>
      <c r="B58" s="194">
        <v>15</v>
      </c>
      <c r="C58" s="163">
        <v>0</v>
      </c>
      <c r="E58" s="407" t="str">
        <f>INDEX('[1]2012 Teams'!$B$2:$B$2344,MATCH(A58,'[1]2012 Teams'!$A$2:$A$2344))</f>
        <v>League City, TX USA</v>
      </c>
      <c r="F58" s="195"/>
      <c r="L58" s="110">
        <v>303</v>
      </c>
      <c r="M58" s="106">
        <f>VLOOKUP(L58,[3]OPR_STUDIES!$B$4:$C$2079,2)</f>
        <v>3</v>
      </c>
      <c r="N58" s="110">
        <v>180</v>
      </c>
      <c r="O58" s="106">
        <f>VLOOKUP(N58,[3]OPR_STUDIES!$B$4:$C$2079,2)</f>
        <v>3</v>
      </c>
      <c r="P58" s="110">
        <v>281</v>
      </c>
      <c r="Q58" s="106">
        <f>VLOOKUP(P58,[3]OPR_STUDIES!$B$4:$C$2079,2)</f>
        <v>3</v>
      </c>
      <c r="R58" s="110">
        <v>302</v>
      </c>
      <c r="S58" s="106">
        <f>VLOOKUP(R58,[3]OPR_STUDIES!$B$4:$C$2079,2)</f>
        <v>4</v>
      </c>
      <c r="W58" s="227"/>
      <c r="X58" s="227"/>
      <c r="Y58" s="331"/>
      <c r="Z58" s="331"/>
      <c r="AA58" s="331"/>
      <c r="AB58" s="365"/>
      <c r="AC58" s="2"/>
      <c r="AD58" s="365"/>
      <c r="AE58" s="2"/>
      <c r="AF58" s="98"/>
      <c r="AG58" s="2"/>
      <c r="AH58" s="2"/>
      <c r="AI58" s="2"/>
      <c r="AJ58" s="2"/>
      <c r="AK58" s="2"/>
      <c r="AL58" s="2"/>
      <c r="AM58" s="2"/>
      <c r="AN58" s="2"/>
      <c r="AO58" s="2"/>
      <c r="AP58" s="2"/>
      <c r="AQ58" s="2"/>
      <c r="AR58" s="2"/>
      <c r="AS58" s="2"/>
      <c r="AT58" s="2"/>
      <c r="AU58" s="97"/>
      <c r="AV58" s="97"/>
      <c r="AW58" s="97"/>
      <c r="AX58" s="97"/>
      <c r="AY58" s="97"/>
    </row>
    <row r="59" spans="1:51" ht="13" thickBot="1" x14ac:dyDescent="0.3">
      <c r="A59">
        <v>148</v>
      </c>
      <c r="B59" s="199">
        <v>14</v>
      </c>
      <c r="C59" s="166">
        <v>0</v>
      </c>
      <c r="E59" s="407" t="str">
        <f>INDEX('[1]2012 Teams'!$B$2:$B$2344,MATCH(A59,'[1]2012 Teams'!$A$2:$A$2344))</f>
        <v>Greenville, TX USA</v>
      </c>
      <c r="F59" s="195"/>
      <c r="L59" s="110">
        <v>330</v>
      </c>
      <c r="M59" s="106">
        <f>VLOOKUP(L59,[3]OPR_STUDIES!$B$4:$C$2079,2)</f>
        <v>3</v>
      </c>
      <c r="N59" s="110">
        <v>245</v>
      </c>
      <c r="O59" s="106">
        <f>VLOOKUP(N59,[3]OPR_STUDIES!$B$4:$C$2079,2)</f>
        <v>5</v>
      </c>
      <c r="P59" s="110">
        <v>292</v>
      </c>
      <c r="Q59" s="106">
        <f>VLOOKUP(P59,[3]OPR_STUDIES!$B$4:$C$2079,2)</f>
        <v>2</v>
      </c>
      <c r="R59" s="110">
        <v>337</v>
      </c>
      <c r="S59" s="106">
        <f>VLOOKUP(R59,[3]OPR_STUDIES!$B$4:$C$2079,2)</f>
        <v>3</v>
      </c>
      <c r="W59" s="227"/>
      <c r="X59" s="227"/>
      <c r="Y59" s="331"/>
      <c r="Z59" s="331"/>
      <c r="AA59" s="331"/>
      <c r="AB59" s="365"/>
      <c r="AC59" s="2"/>
      <c r="AD59" s="365"/>
      <c r="AE59" s="2"/>
      <c r="AF59" s="98"/>
      <c r="AG59" s="2"/>
      <c r="AH59" s="2"/>
      <c r="AI59" s="2"/>
      <c r="AJ59" s="2"/>
      <c r="AK59" s="2"/>
      <c r="AL59" s="2"/>
      <c r="AM59" s="2"/>
      <c r="AN59" s="2"/>
      <c r="AO59" s="2"/>
      <c r="AP59" s="2"/>
      <c r="AQ59" s="2"/>
      <c r="AR59" s="2"/>
      <c r="AS59" s="2"/>
      <c r="AT59" s="2"/>
      <c r="AU59" s="97"/>
      <c r="AV59" s="97"/>
      <c r="AW59" s="97"/>
      <c r="AX59" s="97"/>
      <c r="AY59" s="97"/>
    </row>
    <row r="60" spans="1:51" x14ac:dyDescent="0.25">
      <c r="A60">
        <v>155</v>
      </c>
      <c r="B60" s="194">
        <v>10</v>
      </c>
      <c r="C60" s="196">
        <v>10</v>
      </c>
      <c r="E60" s="407" t="str">
        <f>INDEX('[1]2012 Teams'!$B$2:$B$2344,MATCH(A60,'[1]2012 Teams'!$A$2:$A$2344))</f>
        <v>Berlin, CT USA</v>
      </c>
      <c r="F60" s="195"/>
      <c r="L60" s="110">
        <v>360</v>
      </c>
      <c r="M60" s="106">
        <f>VLOOKUP(L60,[3]OPR_STUDIES!$B$4:$C$2079,2)</f>
        <v>3</v>
      </c>
      <c r="N60" s="110">
        <v>246</v>
      </c>
      <c r="O60" s="106">
        <f>VLOOKUP(N60,[3]OPR_STUDIES!$B$4:$C$2079,2)</f>
        <v>2</v>
      </c>
      <c r="P60" s="110">
        <v>294</v>
      </c>
      <c r="Q60" s="106">
        <f>VLOOKUP(P60,[3]OPR_STUDIES!$B$4:$C$2079,2)</f>
        <v>3</v>
      </c>
      <c r="R60" s="110">
        <v>340</v>
      </c>
      <c r="S60" s="106">
        <f>VLOOKUP(R60,[3]OPR_STUDIES!$B$4:$C$2079,2)</f>
        <v>3</v>
      </c>
      <c r="W60" s="227"/>
      <c r="X60" s="227"/>
      <c r="Y60" s="331"/>
      <c r="Z60" s="331"/>
      <c r="AA60" s="331"/>
      <c r="AB60" s="365"/>
      <c r="AC60" s="2"/>
      <c r="AD60" s="365"/>
      <c r="AE60" s="2"/>
      <c r="AF60" s="98"/>
      <c r="AG60" s="2"/>
      <c r="AH60" s="2"/>
      <c r="AI60" s="2"/>
      <c r="AJ60" s="2"/>
      <c r="AK60" s="2"/>
      <c r="AL60" s="2"/>
      <c r="AM60" s="2"/>
      <c r="AN60" s="2"/>
      <c r="AO60" s="2"/>
      <c r="AP60" s="2"/>
      <c r="AQ60" s="2"/>
      <c r="AR60" s="2"/>
      <c r="AS60" s="2"/>
      <c r="AT60" s="2"/>
      <c r="AU60" s="97"/>
      <c r="AV60" s="97"/>
      <c r="AW60" s="97"/>
      <c r="AX60" s="97"/>
      <c r="AY60" s="97"/>
    </row>
    <row r="61" spans="1:51" x14ac:dyDescent="0.25">
      <c r="A61">
        <v>175</v>
      </c>
      <c r="B61" s="194">
        <v>3</v>
      </c>
      <c r="C61" s="163">
        <v>10</v>
      </c>
      <c r="E61" s="407" t="str">
        <f>INDEX('[1]2012 Teams'!$B$2:$B$2344,MATCH(A61,'[1]2012 Teams'!$A$2:$A$2344))</f>
        <v>Enfield, CT USA</v>
      </c>
      <c r="F61" s="195"/>
      <c r="L61" s="110">
        <v>435</v>
      </c>
      <c r="M61" s="106">
        <f>VLOOKUP(L61,[3]OPR_STUDIES!$B$4:$C$2079,2)</f>
        <v>2</v>
      </c>
      <c r="N61" s="110">
        <v>316</v>
      </c>
      <c r="O61" s="106">
        <f>VLOOKUP(N61,[3]OPR_STUDIES!$B$4:$C$2079,2)</f>
        <v>3</v>
      </c>
      <c r="P61" s="110">
        <v>295</v>
      </c>
      <c r="Q61" s="106">
        <f>VLOOKUP(P61,[3]OPR_STUDIES!$B$4:$C$2079,2)</f>
        <v>3</v>
      </c>
      <c r="R61" s="110">
        <v>353</v>
      </c>
      <c r="S61" s="106">
        <f>VLOOKUP(R61,[3]OPR_STUDIES!$B$4:$C$2079,2)</f>
        <v>2</v>
      </c>
      <c r="W61" s="227"/>
      <c r="X61" s="227"/>
      <c r="Y61" s="219"/>
      <c r="Z61" s="331"/>
      <c r="AA61" s="331"/>
      <c r="AB61" s="365"/>
      <c r="AC61" s="2"/>
      <c r="AD61" s="365"/>
      <c r="AE61" s="2"/>
      <c r="AF61" s="98"/>
      <c r="AG61" s="2"/>
      <c r="AH61" s="2"/>
      <c r="AI61" s="2"/>
      <c r="AJ61" s="2"/>
      <c r="AK61" s="2"/>
      <c r="AL61" s="2"/>
      <c r="AM61" s="2"/>
      <c r="AN61" s="2"/>
      <c r="AO61" s="2"/>
      <c r="AP61" s="2"/>
      <c r="AQ61" s="2"/>
      <c r="AR61" s="2"/>
      <c r="AS61" s="2"/>
      <c r="AT61" s="2"/>
      <c r="AU61" s="97"/>
      <c r="AV61" s="97"/>
      <c r="AW61" s="97"/>
      <c r="AX61" s="97"/>
      <c r="AY61" s="97"/>
    </row>
    <row r="62" spans="1:51" x14ac:dyDescent="0.25">
      <c r="A62">
        <v>177</v>
      </c>
      <c r="B62" s="194">
        <v>16</v>
      </c>
      <c r="C62" s="353">
        <v>40</v>
      </c>
      <c r="D62">
        <v>10</v>
      </c>
      <c r="E62" s="407" t="str">
        <f>INDEX('[1]2012 Teams'!$B$2:$B$2344,MATCH(A62,'[1]2012 Teams'!$A$2:$A$2344))</f>
        <v>South Windsor, CT USA</v>
      </c>
      <c r="F62" s="195"/>
      <c r="L62" s="110">
        <v>440</v>
      </c>
      <c r="M62" s="106">
        <f>VLOOKUP(L62,[3]OPR_STUDIES!$B$4:$C$2079,2)</f>
        <v>4</v>
      </c>
      <c r="N62" s="110">
        <v>335</v>
      </c>
      <c r="O62" s="106">
        <f>VLOOKUP(N62,[3]OPR_STUDIES!$B$4:$C$2079,2)</f>
        <v>2</v>
      </c>
      <c r="P62" s="110">
        <v>329</v>
      </c>
      <c r="Q62" s="106">
        <f>VLOOKUP(P62,[3]OPR_STUDIES!$B$4:$C$2079,2)</f>
        <v>2</v>
      </c>
      <c r="R62" s="110">
        <v>386</v>
      </c>
      <c r="S62" s="106">
        <f>VLOOKUP(R62,[3]OPR_STUDIES!$B$4:$C$2079,2)</f>
        <v>2</v>
      </c>
      <c r="W62" s="227"/>
      <c r="X62" s="227"/>
      <c r="Y62" s="219"/>
      <c r="Z62" s="331"/>
      <c r="AA62" s="331"/>
      <c r="AB62" s="365"/>
      <c r="AC62" s="2"/>
      <c r="AD62" s="365"/>
      <c r="AE62" s="2"/>
      <c r="AF62" s="98"/>
      <c r="AG62" s="2"/>
      <c r="AH62" s="2"/>
      <c r="AI62" s="2"/>
      <c r="AJ62" s="2"/>
      <c r="AK62" s="2"/>
      <c r="AL62" s="2"/>
      <c r="AM62" s="2"/>
      <c r="AN62" s="2"/>
      <c r="AO62" s="2"/>
      <c r="AP62" s="2"/>
      <c r="AQ62" s="2"/>
      <c r="AR62" s="2"/>
      <c r="AS62" s="2"/>
      <c r="AT62" s="2"/>
      <c r="AU62" s="97"/>
      <c r="AV62" s="97"/>
      <c r="AW62" s="97"/>
      <c r="AX62" s="97"/>
      <c r="AY62" s="97"/>
    </row>
    <row r="63" spans="1:51" x14ac:dyDescent="0.25">
      <c r="A63">
        <v>188</v>
      </c>
      <c r="B63" s="194">
        <v>4</v>
      </c>
      <c r="C63" s="163">
        <v>20</v>
      </c>
      <c r="E63" s="407" t="str">
        <f>INDEX('[1]2012 Teams'!$B$2:$B$2344,MATCH(A63,'[1]2012 Teams'!$A$2:$A$2344))</f>
        <v>Toronto, ON Canada</v>
      </c>
      <c r="F63" s="195"/>
      <c r="L63" s="110">
        <v>503</v>
      </c>
      <c r="M63" s="106">
        <f>VLOOKUP(L63,[3]OPR_STUDIES!$B$4:$C$2079,2)</f>
        <v>5</v>
      </c>
      <c r="N63" s="110">
        <v>364</v>
      </c>
      <c r="O63" s="106">
        <f>VLOOKUP(N63,[3]OPR_STUDIES!$B$4:$C$2079,2)</f>
        <v>2</v>
      </c>
      <c r="P63" s="110">
        <v>341</v>
      </c>
      <c r="Q63" s="106">
        <f>VLOOKUP(P63,[3]OPR_STUDIES!$B$4:$C$2079,2)</f>
        <v>3</v>
      </c>
      <c r="R63" s="110">
        <v>447</v>
      </c>
      <c r="S63" s="106">
        <f>VLOOKUP(R63,[3]OPR_STUDIES!$B$4:$C$2079,2)</f>
        <v>2</v>
      </c>
      <c r="W63" s="227"/>
      <c r="X63" s="227"/>
      <c r="Y63" s="219"/>
      <c r="Z63" s="331"/>
      <c r="AA63" s="331"/>
      <c r="AB63" s="365"/>
      <c r="AC63" s="2"/>
      <c r="AD63" s="331"/>
      <c r="AE63" s="2"/>
      <c r="AF63" s="98"/>
      <c r="AG63" s="2"/>
      <c r="AH63" s="2"/>
      <c r="AI63" s="2"/>
      <c r="AJ63" s="2"/>
      <c r="AK63" s="2"/>
      <c r="AL63" s="2"/>
      <c r="AM63" s="2"/>
      <c r="AN63" s="2"/>
      <c r="AO63" s="2"/>
      <c r="AP63" s="2"/>
      <c r="AQ63" s="2"/>
      <c r="AR63" s="2"/>
      <c r="AS63" s="2"/>
      <c r="AT63" s="2"/>
      <c r="AU63" s="97"/>
      <c r="AV63" s="97"/>
      <c r="AW63" s="97"/>
      <c r="AX63" s="97"/>
      <c r="AY63" s="97"/>
    </row>
    <row r="64" spans="1:51" x14ac:dyDescent="0.25">
      <c r="A64">
        <v>191</v>
      </c>
      <c r="B64" s="194">
        <v>5</v>
      </c>
      <c r="C64" s="163">
        <v>10</v>
      </c>
      <c r="E64" s="407" t="str">
        <f>INDEX('[1]2012 Teams'!$B$2:$B$2344,MATCH(A64,'[1]2012 Teams'!$A$2:$A$2344))</f>
        <v>Rochester, NY USA</v>
      </c>
      <c r="F64" s="195"/>
      <c r="L64" s="110">
        <v>537</v>
      </c>
      <c r="M64" s="106">
        <f>VLOOKUP(L64,[3]OPR_STUDIES!$B$4:$C$2079,2)</f>
        <v>3</v>
      </c>
      <c r="N64" s="110">
        <v>365</v>
      </c>
      <c r="O64" s="106">
        <f>VLOOKUP(N64,[3]OPR_STUDIES!$B$4:$C$2079,2)</f>
        <v>3</v>
      </c>
      <c r="P64" s="110">
        <v>357</v>
      </c>
      <c r="Q64" s="106">
        <f>VLOOKUP(P64,[3]OPR_STUDIES!$B$4:$C$2079,2)</f>
        <v>2</v>
      </c>
      <c r="R64" s="110">
        <v>494</v>
      </c>
      <c r="S64" s="106">
        <f>VLOOKUP(R64,[3]OPR_STUDIES!$B$4:$C$2079,2)</f>
        <v>4</v>
      </c>
      <c r="W64" s="227"/>
      <c r="X64" s="227"/>
      <c r="Y64" s="219"/>
      <c r="Z64" s="331"/>
      <c r="AA64" s="331"/>
      <c r="AB64" s="365"/>
      <c r="AC64" s="2"/>
      <c r="AD64" s="331"/>
      <c r="AE64" s="2"/>
      <c r="AF64" s="151"/>
      <c r="AG64" s="2"/>
      <c r="AH64" s="2"/>
      <c r="AI64" s="2"/>
      <c r="AJ64" s="2"/>
      <c r="AK64" s="2"/>
      <c r="AL64" s="2"/>
      <c r="AM64" s="2"/>
      <c r="AN64" s="2"/>
      <c r="AO64" s="2"/>
      <c r="AP64" s="2"/>
      <c r="AQ64" s="2"/>
      <c r="AR64" s="2"/>
      <c r="AS64" s="2"/>
      <c r="AT64" s="2"/>
      <c r="AU64" s="97"/>
      <c r="AV64" s="97"/>
      <c r="AW64" s="97"/>
      <c r="AX64" s="97"/>
      <c r="AY64" s="97"/>
    </row>
    <row r="65" spans="1:51" x14ac:dyDescent="0.25">
      <c r="A65">
        <v>195</v>
      </c>
      <c r="B65" s="194">
        <v>12</v>
      </c>
      <c r="C65" s="163">
        <v>0</v>
      </c>
      <c r="E65" s="407" t="str">
        <f>INDEX('[1]2012 Teams'!$B$2:$B$2344,MATCH(A65,'[1]2012 Teams'!$A$2:$A$2344))</f>
        <v>Southington, CT USA</v>
      </c>
      <c r="F65" s="195"/>
      <c r="L65" s="110">
        <v>597</v>
      </c>
      <c r="M65" s="106">
        <f>VLOOKUP(L65,[3]OPR_STUDIES!$B$4:$C$2079,2)</f>
        <v>3</v>
      </c>
      <c r="N65" s="110">
        <v>368</v>
      </c>
      <c r="O65" s="106">
        <f>VLOOKUP(N65,[3]OPR_STUDIES!$B$4:$C$2079,2)</f>
        <v>2</v>
      </c>
      <c r="P65" s="110">
        <v>359</v>
      </c>
      <c r="Q65" s="106">
        <f>VLOOKUP(P65,[3]OPR_STUDIES!$B$4:$C$2079,2)</f>
        <v>4</v>
      </c>
      <c r="R65" s="110">
        <v>525</v>
      </c>
      <c r="S65" s="106">
        <f>VLOOKUP(R65,[3]OPR_STUDIES!$B$4:$C$2079,2)</f>
        <v>3</v>
      </c>
      <c r="W65" s="227"/>
      <c r="X65" s="227"/>
      <c r="Y65" s="219"/>
      <c r="Z65" s="331"/>
      <c r="AA65" s="331"/>
      <c r="AB65" s="331"/>
      <c r="AC65" s="331"/>
      <c r="AD65" s="331"/>
      <c r="AE65" s="2"/>
      <c r="AF65" s="98"/>
      <c r="AG65" s="2"/>
      <c r="AH65" s="2"/>
      <c r="AI65" s="2"/>
      <c r="AJ65" s="2"/>
      <c r="AK65" s="2"/>
      <c r="AL65" s="2"/>
      <c r="AM65" s="2"/>
      <c r="AN65" s="2"/>
      <c r="AO65" s="2"/>
      <c r="AP65" s="2"/>
      <c r="AQ65" s="2"/>
      <c r="AR65" s="2"/>
      <c r="AS65" s="2"/>
      <c r="AT65" s="2"/>
      <c r="AU65" s="97"/>
      <c r="AV65" s="97"/>
      <c r="AW65" s="97"/>
      <c r="AX65" s="97"/>
      <c r="AY65" s="97"/>
    </row>
    <row r="66" spans="1:51" x14ac:dyDescent="0.25">
      <c r="A66">
        <v>217</v>
      </c>
      <c r="B66" s="194">
        <v>10</v>
      </c>
      <c r="C66" s="163">
        <v>30</v>
      </c>
      <c r="E66" s="407" t="str">
        <f>INDEX('[1]2012 Teams'!$B$2:$B$2344,MATCH(A66,'[1]2012 Teams'!$A$2:$A$2344))</f>
        <v>Sterling Heights, MI USA</v>
      </c>
      <c r="F66" s="195"/>
      <c r="L66" s="110">
        <v>677</v>
      </c>
      <c r="M66" s="106">
        <f>VLOOKUP(L66,[3]OPR_STUDIES!$B$4:$C$2079,2)</f>
        <v>2</v>
      </c>
      <c r="N66" s="110">
        <v>375</v>
      </c>
      <c r="O66" s="106">
        <f>VLOOKUP(N66,[3]OPR_STUDIES!$B$4:$C$2079,2)</f>
        <v>3</v>
      </c>
      <c r="P66" s="110">
        <v>395</v>
      </c>
      <c r="Q66" s="106">
        <f>VLOOKUP(P66,[3]OPR_STUDIES!$B$4:$C$2079,2)</f>
        <v>3</v>
      </c>
      <c r="R66" s="110">
        <v>624</v>
      </c>
      <c r="S66" s="106">
        <f>VLOOKUP(R66,[3]OPR_STUDIES!$B$4:$C$2079,2)</f>
        <v>3</v>
      </c>
      <c r="W66" s="227"/>
      <c r="X66" s="227"/>
      <c r="Y66" s="219"/>
      <c r="Z66" s="219"/>
      <c r="AA66" s="219"/>
      <c r="AB66" s="219"/>
      <c r="AC66" s="219"/>
      <c r="AD66" s="219"/>
      <c r="AF66" s="151"/>
      <c r="AG66" s="2"/>
      <c r="AH66" s="2"/>
      <c r="AI66" s="2"/>
      <c r="AJ66" s="2"/>
      <c r="AK66" s="2"/>
      <c r="AL66" s="2"/>
      <c r="AM66" s="2"/>
      <c r="AN66" s="2"/>
      <c r="AO66" s="2"/>
      <c r="AP66" s="2"/>
      <c r="AQ66" s="2"/>
      <c r="AR66" s="2"/>
      <c r="AS66" s="2"/>
      <c r="AT66" s="2"/>
      <c r="AU66" s="97"/>
      <c r="AV66" s="97"/>
      <c r="AW66" s="97"/>
      <c r="AX66" s="97"/>
      <c r="AY66" s="97"/>
    </row>
    <row r="67" spans="1:51" ht="13" thickBot="1" x14ac:dyDescent="0.3">
      <c r="A67">
        <v>229</v>
      </c>
      <c r="B67" s="199">
        <v>10</v>
      </c>
      <c r="C67" s="166">
        <v>10</v>
      </c>
      <c r="E67" s="407" t="str">
        <f>INDEX('[1]2012 Teams'!$B$2:$B$2344,MATCH(A67,'[1]2012 Teams'!$A$2:$A$2344))</f>
        <v>Potsdam, NY USA</v>
      </c>
      <c r="F67" s="195"/>
      <c r="L67" s="110">
        <v>701</v>
      </c>
      <c r="M67" s="106">
        <f>VLOOKUP(L67,[3]OPR_STUDIES!$B$4:$C$2079,2)</f>
        <v>3</v>
      </c>
      <c r="N67" s="110">
        <v>401</v>
      </c>
      <c r="O67" s="106">
        <f>VLOOKUP(N67,[3]OPR_STUDIES!$B$4:$C$2079,2)</f>
        <v>2</v>
      </c>
      <c r="P67" s="110">
        <v>399</v>
      </c>
      <c r="Q67" s="106">
        <f>VLOOKUP(P67,[3]OPR_STUDIES!$B$4:$C$2079,2)</f>
        <v>4</v>
      </c>
      <c r="R67" s="110">
        <v>811</v>
      </c>
      <c r="S67" s="106">
        <f>VLOOKUP(R67,[3]OPR_STUDIES!$B$4:$C$2079,2)</f>
        <v>2</v>
      </c>
      <c r="W67" s="227"/>
      <c r="X67" s="227"/>
      <c r="Y67" s="219"/>
      <c r="Z67" s="219"/>
      <c r="AA67" s="219"/>
      <c r="AB67" s="219"/>
      <c r="AC67" s="219"/>
      <c r="AD67" s="219"/>
      <c r="AF67" s="151"/>
      <c r="AG67" s="2"/>
      <c r="AH67" s="2"/>
      <c r="AI67" s="2"/>
      <c r="AJ67" s="2"/>
      <c r="AK67" s="2"/>
      <c r="AL67" s="2"/>
      <c r="AM67" s="2"/>
      <c r="AN67" s="2"/>
      <c r="AO67" s="2"/>
      <c r="AP67" s="2"/>
      <c r="AQ67" s="2"/>
      <c r="AR67" s="2"/>
      <c r="AS67" s="2"/>
      <c r="AT67" s="2"/>
      <c r="AU67" s="97"/>
      <c r="AV67" s="97"/>
      <c r="AW67" s="97"/>
      <c r="AX67" s="97"/>
      <c r="AY67" s="97"/>
    </row>
    <row r="68" spans="1:51" x14ac:dyDescent="0.25">
      <c r="A68">
        <v>233</v>
      </c>
      <c r="B68" s="191">
        <v>16</v>
      </c>
      <c r="C68" s="163">
        <v>20</v>
      </c>
      <c r="E68" s="407" t="str">
        <f>INDEX('[1]2012 Teams'!$B$2:$B$2344,MATCH(A68,'[1]2012 Teams'!$A$2:$A$2344))</f>
        <v>Rockledge/Cocoa Beach, FL USA</v>
      </c>
      <c r="F68" s="195"/>
      <c r="L68" s="110">
        <v>766</v>
      </c>
      <c r="M68" s="106">
        <f>VLOOKUP(L68,[3]OPR_STUDIES!$B$4:$C$2079,2)</f>
        <v>3</v>
      </c>
      <c r="N68" s="110">
        <v>573</v>
      </c>
      <c r="O68" s="106">
        <f>VLOOKUP(N68,[3]OPR_STUDIES!$B$4:$C$2079,2)</f>
        <v>4</v>
      </c>
      <c r="P68" s="110">
        <v>433</v>
      </c>
      <c r="Q68" s="106">
        <f>VLOOKUP(P68,[3]OPR_STUDIES!$B$4:$C$2079,2)</f>
        <v>3</v>
      </c>
      <c r="R68" s="110">
        <v>836</v>
      </c>
      <c r="S68" s="106">
        <f>VLOOKUP(R68,[3]OPR_STUDIES!$B$4:$C$2079,2)</f>
        <v>3</v>
      </c>
      <c r="W68" s="227"/>
      <c r="X68" s="227"/>
      <c r="Y68" s="219"/>
      <c r="Z68" s="219"/>
      <c r="AA68" s="219"/>
      <c r="AB68" s="219"/>
      <c r="AC68" s="219"/>
      <c r="AD68" s="219"/>
      <c r="AF68" s="151"/>
      <c r="AG68" s="2"/>
      <c r="AH68" s="2"/>
      <c r="AI68" s="2"/>
      <c r="AJ68" s="2"/>
      <c r="AK68" s="2"/>
      <c r="AL68" s="2"/>
      <c r="AM68" s="2"/>
      <c r="AN68" s="2"/>
      <c r="AO68" s="2"/>
      <c r="AP68" s="2"/>
      <c r="AQ68" s="2"/>
      <c r="AR68" s="2"/>
      <c r="AS68" s="2"/>
      <c r="AT68" s="2"/>
      <c r="AU68" s="97"/>
      <c r="AV68" s="97"/>
      <c r="AW68" s="97"/>
      <c r="AX68" s="97"/>
      <c r="AY68" s="97"/>
    </row>
    <row r="69" spans="1:51" x14ac:dyDescent="0.25">
      <c r="A69">
        <v>234</v>
      </c>
      <c r="B69" s="194">
        <v>14</v>
      </c>
      <c r="C69" s="163">
        <v>0</v>
      </c>
      <c r="E69" s="407" t="str">
        <f>INDEX('[1]2012 Teams'!$B$2:$B$2344,MATCH(A69,'[1]2012 Teams'!$A$2:$A$2344))</f>
        <v>Indianapolis, IN USA</v>
      </c>
      <c r="F69" s="195"/>
      <c r="L69" s="110">
        <v>771</v>
      </c>
      <c r="M69" s="106">
        <f>VLOOKUP(L69,[3]OPR_STUDIES!$B$4:$C$2079,2)</f>
        <v>3</v>
      </c>
      <c r="N69" s="110">
        <v>599</v>
      </c>
      <c r="O69" s="106">
        <f>VLOOKUP(N69,[3]OPR_STUDIES!$B$4:$C$2079,2)</f>
        <v>3</v>
      </c>
      <c r="P69" s="110">
        <v>469</v>
      </c>
      <c r="Q69" s="106">
        <f>VLOOKUP(P69,[3]OPR_STUDIES!$B$4:$C$2079,2)</f>
        <v>4</v>
      </c>
      <c r="R69" s="110">
        <v>842</v>
      </c>
      <c r="S69" s="106">
        <f>VLOOKUP(R69,[3]OPR_STUDIES!$B$4:$C$2079,2)</f>
        <v>2</v>
      </c>
      <c r="W69" s="227"/>
      <c r="X69" s="227"/>
      <c r="Y69" s="219"/>
      <c r="Z69" s="219"/>
      <c r="AA69" s="219"/>
      <c r="AB69" s="219"/>
      <c r="AC69" s="219"/>
      <c r="AD69" s="219"/>
      <c r="AF69" s="98"/>
      <c r="AG69" s="2"/>
      <c r="AH69" s="2"/>
      <c r="AI69" s="2"/>
      <c r="AJ69" s="2"/>
      <c r="AK69" s="2"/>
      <c r="AL69" s="2"/>
      <c r="AM69" s="2"/>
      <c r="AN69" s="2"/>
      <c r="AO69" s="2"/>
      <c r="AP69" s="2"/>
      <c r="AQ69" s="2"/>
      <c r="AR69" s="2"/>
      <c r="AS69" s="2"/>
      <c r="AT69" s="2"/>
      <c r="AU69" s="97"/>
      <c r="AV69" s="97"/>
      <c r="AW69" s="97"/>
      <c r="AX69" s="97"/>
      <c r="AY69" s="97"/>
    </row>
    <row r="70" spans="1:51" x14ac:dyDescent="0.25">
      <c r="A70">
        <v>245</v>
      </c>
      <c r="B70" s="194">
        <v>8</v>
      </c>
      <c r="C70" s="163">
        <v>0</v>
      </c>
      <c r="E70" s="407" t="str">
        <f>INDEX('[1]2012 Teams'!$B$2:$B$2344,MATCH(A70,'[1]2012 Teams'!$A$2:$A$2344))</f>
        <v>Rochester Hills, MI USA</v>
      </c>
      <c r="F70" s="195"/>
      <c r="L70" s="110">
        <v>781</v>
      </c>
      <c r="M70" s="106">
        <f>VLOOKUP(L70,[3]OPR_STUDIES!$B$4:$C$2079,2)</f>
        <v>4</v>
      </c>
      <c r="N70" s="110">
        <v>687</v>
      </c>
      <c r="O70" s="106">
        <f>VLOOKUP(N70,[3]OPR_STUDIES!$B$4:$C$2079,2)</f>
        <v>3</v>
      </c>
      <c r="P70" s="110">
        <v>476</v>
      </c>
      <c r="Q70" s="106">
        <f>VLOOKUP(P70,[3]OPR_STUDIES!$B$4:$C$2079,2)</f>
        <v>3</v>
      </c>
      <c r="R70" s="110">
        <v>980</v>
      </c>
      <c r="S70" s="106">
        <f>VLOOKUP(R70,[3]OPR_STUDIES!$B$4:$C$2079,2)</f>
        <v>3</v>
      </c>
      <c r="W70" s="227"/>
      <c r="X70" s="227"/>
      <c r="Y70" s="219"/>
      <c r="Z70" s="219"/>
      <c r="AA70" s="219"/>
      <c r="AB70" s="219"/>
      <c r="AC70" s="219"/>
      <c r="AD70" s="219"/>
      <c r="AF70" s="98"/>
      <c r="AG70" s="2"/>
      <c r="AH70" s="2"/>
      <c r="AI70" s="2"/>
      <c r="AJ70" s="2"/>
      <c r="AK70" s="2"/>
      <c r="AL70" s="2"/>
      <c r="AM70" s="2"/>
      <c r="AN70" s="2"/>
      <c r="AO70" s="2"/>
      <c r="AP70" s="2"/>
      <c r="AQ70" s="2"/>
      <c r="AR70" s="2"/>
      <c r="AS70" s="2"/>
      <c r="AT70" s="2"/>
      <c r="AU70" s="97"/>
      <c r="AV70" s="97"/>
      <c r="AW70" s="97"/>
      <c r="AX70" s="97"/>
      <c r="AY70" s="97"/>
    </row>
    <row r="71" spans="1:51" x14ac:dyDescent="0.25">
      <c r="A71">
        <v>254</v>
      </c>
      <c r="B71" s="194">
        <v>15</v>
      </c>
      <c r="C71" s="353">
        <v>50</v>
      </c>
      <c r="D71">
        <v>20</v>
      </c>
      <c r="E71" s="407" t="str">
        <f>INDEX('[1]2012 Teams'!$B$2:$B$2344,MATCH(A71,'[1]2012 Teams'!$A$2:$A$2344))</f>
        <v>San Jose, CA USA</v>
      </c>
      <c r="F71" s="10"/>
      <c r="L71" s="110">
        <v>846</v>
      </c>
      <c r="M71" s="106">
        <f>VLOOKUP(L71,[3]OPR_STUDIES!$B$4:$C$2079,2)</f>
        <v>3</v>
      </c>
      <c r="N71" s="110">
        <v>768</v>
      </c>
      <c r="O71" s="106">
        <f>VLOOKUP(N71,[3]OPR_STUDIES!$B$4:$C$2079,2)</f>
        <v>3</v>
      </c>
      <c r="P71" s="110">
        <v>548</v>
      </c>
      <c r="Q71" s="106">
        <f>VLOOKUP(P71,[3]OPR_STUDIES!$B$4:$C$2079,2)</f>
        <v>4</v>
      </c>
      <c r="R71" s="110">
        <v>1100</v>
      </c>
      <c r="S71" s="106">
        <f>VLOOKUP(R71,[3]OPR_STUDIES!$B$4:$C$2079,2)</f>
        <v>3</v>
      </c>
      <c r="W71" s="227"/>
      <c r="X71" s="227"/>
      <c r="Y71" s="219"/>
      <c r="Z71" s="219"/>
      <c r="AA71" s="219"/>
      <c r="AB71" s="219"/>
      <c r="AC71" s="219"/>
      <c r="AD71" s="219"/>
      <c r="AF71" s="98"/>
      <c r="AG71" s="2"/>
      <c r="AH71" s="2"/>
      <c r="AI71" s="2"/>
      <c r="AJ71" s="2"/>
      <c r="AK71" s="2"/>
      <c r="AL71" s="2"/>
      <c r="AM71" s="2"/>
      <c r="AN71" s="2"/>
      <c r="AO71" s="2"/>
      <c r="AP71" s="2"/>
      <c r="AQ71" s="2"/>
      <c r="AR71" s="2"/>
      <c r="AS71" s="2"/>
      <c r="AT71" s="2"/>
      <c r="AU71" s="97"/>
      <c r="AV71" s="97"/>
      <c r="AW71" s="97"/>
      <c r="AX71" s="97"/>
      <c r="AY71" s="97"/>
    </row>
    <row r="72" spans="1:51" x14ac:dyDescent="0.25">
      <c r="A72">
        <v>294</v>
      </c>
      <c r="B72" s="194">
        <v>1</v>
      </c>
      <c r="C72" s="163">
        <v>10</v>
      </c>
      <c r="E72" s="407" t="str">
        <f>INDEX('[1]2012 Teams'!$B$2:$B$2344,MATCH(A72,'[1]2012 Teams'!$A$2:$A$2344))</f>
        <v>Redondo Beach, CA USA</v>
      </c>
      <c r="F72" s="10"/>
      <c r="L72" s="110">
        <v>862</v>
      </c>
      <c r="M72" s="106">
        <f>VLOOKUP(L72,[3]OPR_STUDIES!$B$4:$C$2079,2)</f>
        <v>3</v>
      </c>
      <c r="N72" s="110">
        <v>968</v>
      </c>
      <c r="O72" s="106">
        <f>VLOOKUP(N72,[3]OPR_STUDIES!$B$4:$C$2079,2)</f>
        <v>3</v>
      </c>
      <c r="P72" s="110">
        <v>610</v>
      </c>
      <c r="Q72" s="106">
        <f>VLOOKUP(P72,[3]OPR_STUDIES!$B$4:$C$2079,2)</f>
        <v>3</v>
      </c>
      <c r="R72" s="110">
        <v>1108</v>
      </c>
      <c r="S72" s="106">
        <f>VLOOKUP(R72,[3]OPR_STUDIES!$B$4:$C$2079,2)</f>
        <v>2</v>
      </c>
      <c r="W72" s="227"/>
      <c r="X72" s="227"/>
      <c r="Y72" s="219"/>
      <c r="Z72" s="219"/>
      <c r="AA72" s="219"/>
      <c r="AB72" s="219"/>
      <c r="AC72" s="219"/>
      <c r="AD72" s="219"/>
      <c r="AF72" s="98"/>
      <c r="AG72" s="2"/>
      <c r="AH72" s="2"/>
      <c r="AI72" s="2"/>
      <c r="AJ72" s="2"/>
      <c r="AK72" s="2"/>
      <c r="AL72" s="2"/>
      <c r="AM72" s="2"/>
      <c r="AN72" s="2"/>
      <c r="AO72" s="2"/>
      <c r="AP72" s="2"/>
      <c r="AQ72" s="2"/>
      <c r="AR72" s="2"/>
      <c r="AS72" s="2"/>
      <c r="AT72" s="2"/>
      <c r="AU72" s="97"/>
      <c r="AV72" s="97"/>
      <c r="AW72" s="97"/>
      <c r="AX72" s="97"/>
      <c r="AY72" s="97"/>
    </row>
    <row r="73" spans="1:51" x14ac:dyDescent="0.25">
      <c r="A73">
        <v>303</v>
      </c>
      <c r="B73" s="194">
        <v>2</v>
      </c>
      <c r="C73" s="163">
        <v>0</v>
      </c>
      <c r="E73" s="407" t="str">
        <f>INDEX('[1]2012 Teams'!$B$2:$B$2344,MATCH(A73,'[1]2012 Teams'!$A$2:$A$2344))</f>
        <v>Bridgewater, NJ USA</v>
      </c>
      <c r="F73" s="10"/>
      <c r="L73" s="110">
        <v>876</v>
      </c>
      <c r="M73" s="106">
        <f>VLOOKUP(L73,[3]OPR_STUDIES!$B$4:$C$2079,2)</f>
        <v>2</v>
      </c>
      <c r="N73" s="110">
        <v>987</v>
      </c>
      <c r="O73" s="106">
        <f>VLOOKUP(N73,[3]OPR_STUDIES!$B$4:$C$2079,2)</f>
        <v>3</v>
      </c>
      <c r="P73" s="110">
        <v>694</v>
      </c>
      <c r="Q73" s="106">
        <f>VLOOKUP(P73,[3]OPR_STUDIES!$B$4:$C$2079,2)</f>
        <v>3</v>
      </c>
      <c r="R73" s="110">
        <v>1165</v>
      </c>
      <c r="S73" s="106">
        <f>VLOOKUP(R73,[3]OPR_STUDIES!$B$4:$C$2079,2)</f>
        <v>2</v>
      </c>
      <c r="W73" s="227"/>
      <c r="X73" s="227"/>
      <c r="Y73" s="219"/>
      <c r="Z73" s="219"/>
      <c r="AA73" s="219"/>
      <c r="AB73" s="219"/>
      <c r="AC73" s="219"/>
      <c r="AD73" s="219"/>
      <c r="AF73" s="98"/>
      <c r="AG73" s="2"/>
      <c r="AH73" s="2"/>
      <c r="AI73" s="2"/>
      <c r="AJ73" s="2"/>
      <c r="AK73" s="2"/>
      <c r="AL73" s="2"/>
      <c r="AM73" s="2"/>
      <c r="AN73" s="2"/>
      <c r="AO73" s="2"/>
      <c r="AP73" s="2"/>
      <c r="AQ73" s="2"/>
      <c r="AR73" s="2"/>
      <c r="AS73" s="2"/>
      <c r="AT73" s="2"/>
      <c r="AU73" s="97"/>
      <c r="AV73" s="97"/>
      <c r="AW73" s="97"/>
      <c r="AX73" s="97"/>
      <c r="AY73" s="97"/>
    </row>
    <row r="74" spans="1:51" x14ac:dyDescent="0.25">
      <c r="A74">
        <v>330</v>
      </c>
      <c r="B74" s="194">
        <v>14</v>
      </c>
      <c r="C74" s="163">
        <v>20</v>
      </c>
      <c r="E74" s="407" t="str">
        <f>INDEX('[1]2012 Teams'!$B$2:$B$2344,MATCH(A74,'[1]2012 Teams'!$A$2:$A$2344))</f>
        <v>Hermosa Beach, CA USA</v>
      </c>
      <c r="F74" s="10"/>
      <c r="L74" s="110">
        <v>930</v>
      </c>
      <c r="M74" s="106">
        <f>VLOOKUP(L74,[3]OPR_STUDIES!$B$4:$C$2079,2)</f>
        <v>2</v>
      </c>
      <c r="N74" s="110">
        <v>1024</v>
      </c>
      <c r="O74" s="106">
        <f>VLOOKUP(N74,[3]OPR_STUDIES!$B$4:$C$2079,2)</f>
        <v>3</v>
      </c>
      <c r="P74" s="110">
        <v>751</v>
      </c>
      <c r="Q74" s="106">
        <f>VLOOKUP(P74,[3]OPR_STUDIES!$B$4:$C$2079,2)</f>
        <v>3</v>
      </c>
      <c r="R74" s="110">
        <v>1195</v>
      </c>
      <c r="S74" s="106">
        <f>VLOOKUP(R74,[3]OPR_STUDIES!$B$4:$C$2079,2)</f>
        <v>2</v>
      </c>
      <c r="W74" s="227"/>
      <c r="X74" s="227"/>
      <c r="Y74" s="219"/>
      <c r="Z74" s="219"/>
      <c r="AA74" s="219"/>
      <c r="AB74" s="219"/>
      <c r="AC74" s="219"/>
      <c r="AD74" s="219"/>
      <c r="AF74" s="98"/>
      <c r="AG74" s="2"/>
      <c r="AH74" s="2"/>
      <c r="AI74" s="2"/>
      <c r="AJ74" s="2"/>
      <c r="AK74" s="2"/>
      <c r="AL74" s="2"/>
      <c r="AM74" s="2"/>
      <c r="AN74" s="2"/>
      <c r="AO74" s="2"/>
      <c r="AP74" s="2"/>
      <c r="AQ74" s="2"/>
      <c r="AR74" s="2"/>
      <c r="AS74" s="2"/>
      <c r="AT74" s="2"/>
      <c r="AU74" s="97"/>
      <c r="AV74" s="97"/>
      <c r="AW74" s="97"/>
      <c r="AX74" s="97"/>
      <c r="AY74" s="97"/>
    </row>
    <row r="75" spans="1:51" ht="13" thickBot="1" x14ac:dyDescent="0.3">
      <c r="A75">
        <v>341</v>
      </c>
      <c r="B75" s="199">
        <v>5</v>
      </c>
      <c r="C75" s="163">
        <v>0</v>
      </c>
      <c r="E75" s="407" t="str">
        <f>INDEX('[1]2012 Teams'!$B$2:$B$2344,MATCH(A75,'[1]2012 Teams'!$A$2:$A$2344))</f>
        <v>Ambler, PA USA</v>
      </c>
      <c r="F75" s="195"/>
      <c r="L75" s="110">
        <v>931</v>
      </c>
      <c r="M75" s="106">
        <f>VLOOKUP(L75,[3]OPR_STUDIES!$B$4:$C$2079,2)</f>
        <v>3</v>
      </c>
      <c r="N75" s="110">
        <v>1241</v>
      </c>
      <c r="O75" s="106">
        <f>VLOOKUP(N75,[3]OPR_STUDIES!$B$4:$C$2079,2)</f>
        <v>4</v>
      </c>
      <c r="P75" s="110">
        <v>884</v>
      </c>
      <c r="Q75" s="106">
        <f>VLOOKUP(P75,[3]OPR_STUDIES!$B$4:$C$2079,2)</f>
        <v>2</v>
      </c>
      <c r="R75" s="110">
        <v>1502</v>
      </c>
      <c r="S75" s="106">
        <f>VLOOKUP(R75,[3]OPR_STUDIES!$B$4:$C$2079,2)</f>
        <v>3</v>
      </c>
      <c r="Y75" s="219"/>
      <c r="Z75" s="219"/>
      <c r="AA75" s="219"/>
      <c r="AB75" s="219"/>
      <c r="AC75" s="219"/>
      <c r="AD75" s="219"/>
      <c r="AF75" s="98"/>
      <c r="AG75" s="2"/>
      <c r="AH75" s="2"/>
      <c r="AI75" s="2"/>
      <c r="AJ75" s="2"/>
      <c r="AK75" s="2"/>
      <c r="AL75" s="2"/>
      <c r="AM75" s="2"/>
      <c r="AN75" s="2"/>
      <c r="AO75" s="2"/>
      <c r="AP75" s="2"/>
      <c r="AQ75" s="2"/>
      <c r="AR75" s="2"/>
      <c r="AS75" s="2"/>
      <c r="AT75" s="2"/>
      <c r="AU75" s="97"/>
      <c r="AV75" s="97"/>
      <c r="AW75" s="97"/>
      <c r="AX75" s="97"/>
      <c r="AY75" s="97"/>
    </row>
    <row r="76" spans="1:51" x14ac:dyDescent="0.25">
      <c r="A76">
        <v>364</v>
      </c>
      <c r="B76" s="194">
        <v>13</v>
      </c>
      <c r="C76" s="163">
        <v>0</v>
      </c>
      <c r="E76" s="407" t="str">
        <f>INDEX('[1]2012 Teams'!$B$2:$B$2344,MATCH(A76,'[1]2012 Teams'!$A$2:$A$2344))</f>
        <v>Gulfport, MS USA</v>
      </c>
      <c r="F76" s="10"/>
      <c r="L76" s="110">
        <v>932</v>
      </c>
      <c r="M76" s="106">
        <f>VLOOKUP(L76,[3]OPR_STUDIES!$B$4:$C$2079,2)</f>
        <v>3</v>
      </c>
      <c r="N76" s="110">
        <v>1507</v>
      </c>
      <c r="O76" s="106">
        <f>VLOOKUP(N76,[3]OPR_STUDIES!$B$4:$C$2079,2)</f>
        <v>2</v>
      </c>
      <c r="P76" s="110">
        <v>935</v>
      </c>
      <c r="Q76" s="106">
        <f>VLOOKUP(P76,[3]OPR_STUDIES!$B$4:$C$2079,2)</f>
        <v>3</v>
      </c>
      <c r="R76" s="110">
        <v>1503</v>
      </c>
      <c r="S76" s="106">
        <f>VLOOKUP(R76,[3]OPR_STUDIES!$B$4:$C$2079,2)</f>
        <v>3</v>
      </c>
      <c r="Y76" s="219"/>
      <c r="Z76" s="219"/>
      <c r="AA76" s="219"/>
      <c r="AB76" s="219"/>
      <c r="AC76" s="219"/>
      <c r="AD76" s="219"/>
      <c r="AF76" s="151"/>
      <c r="AG76" s="2"/>
      <c r="AH76" s="2"/>
      <c r="AI76" s="2"/>
      <c r="AJ76" s="2"/>
      <c r="AK76" s="2"/>
      <c r="AL76" s="2"/>
      <c r="AM76" s="2"/>
      <c r="AN76" s="2"/>
      <c r="AO76" s="2"/>
      <c r="AP76" s="2"/>
      <c r="AQ76" s="2"/>
      <c r="AR76" s="2"/>
      <c r="AS76" s="2"/>
      <c r="AT76" s="2"/>
      <c r="AU76" s="97"/>
      <c r="AV76" s="97"/>
      <c r="AW76" s="97"/>
      <c r="AX76" s="97"/>
      <c r="AY76" s="97"/>
    </row>
    <row r="77" spans="1:51" x14ac:dyDescent="0.25">
      <c r="A77">
        <v>365</v>
      </c>
      <c r="B77" s="194">
        <v>4</v>
      </c>
      <c r="C77" s="163">
        <v>0</v>
      </c>
      <c r="E77" s="407" t="str">
        <f>INDEX('[1]2012 Teams'!$B$2:$B$2344,MATCH(A77,'[1]2012 Teams'!$A$2:$A$2344))</f>
        <v>Wilmington, DE USA</v>
      </c>
      <c r="F77" s="195"/>
      <c r="L77" s="110">
        <v>1000</v>
      </c>
      <c r="M77" s="106">
        <f>VLOOKUP(L77,[3]OPR_STUDIES!$B$4:$C$2079,2)</f>
        <v>2</v>
      </c>
      <c r="N77" s="110">
        <v>1519</v>
      </c>
      <c r="O77" s="106">
        <f>VLOOKUP(N77,[3]OPR_STUDIES!$B$4:$C$2079,2)</f>
        <v>3</v>
      </c>
      <c r="P77" s="110">
        <v>967</v>
      </c>
      <c r="Q77" s="106">
        <f>VLOOKUP(P77,[3]OPR_STUDIES!$B$4:$C$2079,2)</f>
        <v>3</v>
      </c>
      <c r="R77" s="110">
        <v>1511</v>
      </c>
      <c r="S77" s="106">
        <f>VLOOKUP(R77,[3]OPR_STUDIES!$B$4:$C$2079,2)</f>
        <v>3</v>
      </c>
      <c r="Y77" s="216"/>
      <c r="Z77" s="216"/>
      <c r="AA77" s="216"/>
      <c r="AB77" s="216"/>
      <c r="AC77" s="216"/>
      <c r="AD77" s="216"/>
      <c r="AF77" s="98"/>
      <c r="AG77" s="2"/>
      <c r="AH77" s="2"/>
      <c r="AI77" s="2"/>
      <c r="AJ77" s="2"/>
      <c r="AK77" s="2"/>
      <c r="AL77" s="2"/>
      <c r="AM77" s="2"/>
      <c r="AN77" s="2"/>
      <c r="AO77" s="2"/>
      <c r="AP77" s="2"/>
      <c r="AQ77" s="2"/>
      <c r="AR77" s="2"/>
      <c r="AS77" s="2"/>
      <c r="AT77" s="2"/>
      <c r="AU77" s="97"/>
      <c r="AV77" s="97"/>
      <c r="AW77" s="97"/>
      <c r="AX77" s="97"/>
      <c r="AY77" s="97"/>
    </row>
    <row r="78" spans="1:51" x14ac:dyDescent="0.25">
      <c r="A78">
        <v>368</v>
      </c>
      <c r="B78" s="194">
        <v>1</v>
      </c>
      <c r="C78" s="163">
        <v>10</v>
      </c>
      <c r="E78" s="407" t="str">
        <f>INDEX('[1]2012 Teams'!$B$2:$B$2344,MATCH(A78,'[1]2012 Teams'!$A$2:$A$2344))</f>
        <v>Honolulu, HI USA</v>
      </c>
      <c r="F78" s="10"/>
      <c r="L78" s="110">
        <v>1014</v>
      </c>
      <c r="M78" s="106">
        <f>VLOOKUP(L78,[3]OPR_STUDIES!$B$4:$C$2079,2)</f>
        <v>2</v>
      </c>
      <c r="N78" s="110">
        <v>1559</v>
      </c>
      <c r="O78" s="106">
        <f>VLOOKUP(N78,[3]OPR_STUDIES!$B$4:$C$2079,2)</f>
        <v>3</v>
      </c>
      <c r="P78" s="110">
        <v>973</v>
      </c>
      <c r="Q78" s="106">
        <f>VLOOKUP(P78,[3]OPR_STUDIES!$B$4:$C$2079,2)</f>
        <v>3</v>
      </c>
      <c r="R78" s="110">
        <v>1538</v>
      </c>
      <c r="S78" s="106">
        <f>VLOOKUP(R78,[3]OPR_STUDIES!$B$4:$C$2079,2)</f>
        <v>3</v>
      </c>
      <c r="Y78" s="216"/>
      <c r="Z78" s="216"/>
      <c r="AA78" s="216"/>
      <c r="AB78" s="216"/>
      <c r="AC78" s="216"/>
      <c r="AD78" s="216"/>
      <c r="AF78" s="151"/>
      <c r="AG78" s="2"/>
      <c r="AH78" s="2"/>
      <c r="AI78" s="2"/>
      <c r="AJ78" s="2"/>
      <c r="AK78" s="2"/>
      <c r="AL78" s="2"/>
      <c r="AM78" s="2"/>
      <c r="AN78" s="2"/>
      <c r="AO78" s="2"/>
      <c r="AP78" s="2"/>
      <c r="AQ78" s="2"/>
      <c r="AR78" s="2"/>
      <c r="AS78" s="2"/>
      <c r="AT78" s="2"/>
      <c r="AU78" s="97"/>
      <c r="AV78" s="97"/>
      <c r="AW78" s="97"/>
      <c r="AX78" s="97"/>
      <c r="AY78" s="97"/>
    </row>
    <row r="79" spans="1:51" x14ac:dyDescent="0.25">
      <c r="A79">
        <v>399</v>
      </c>
      <c r="B79" s="194">
        <v>14</v>
      </c>
      <c r="C79" s="163">
        <v>10</v>
      </c>
      <c r="E79" s="407" t="str">
        <f>INDEX('[1]2012 Teams'!$B$2:$B$2344,MATCH(A79,'[1]2012 Teams'!$A$2:$A$2344))</f>
        <v>Lancaster, CA USA</v>
      </c>
      <c r="F79" s="195"/>
      <c r="L79" s="110">
        <v>1023</v>
      </c>
      <c r="M79" s="106">
        <f>VLOOKUP(L79,[3]OPR_STUDIES!$B$4:$C$2079,2)</f>
        <v>4</v>
      </c>
      <c r="N79" s="110">
        <v>1574</v>
      </c>
      <c r="O79" s="106">
        <f>VLOOKUP(N79,[3]OPR_STUDIES!$B$4:$C$2079,2)</f>
        <v>2</v>
      </c>
      <c r="P79" s="110">
        <v>999</v>
      </c>
      <c r="Q79" s="106">
        <f>VLOOKUP(P79,[3]OPR_STUDIES!$B$4:$C$2079,2)</f>
        <v>2</v>
      </c>
      <c r="R79" s="110">
        <v>1604</v>
      </c>
      <c r="S79" s="106">
        <f>VLOOKUP(R79,[3]OPR_STUDIES!$B$4:$C$2079,2)</f>
        <v>2</v>
      </c>
      <c r="Y79" s="216"/>
      <c r="Z79" s="216"/>
      <c r="AA79" s="216"/>
      <c r="AB79" s="216"/>
      <c r="AC79" s="216"/>
      <c r="AD79" s="216"/>
      <c r="AF79" s="98"/>
      <c r="AG79" s="2"/>
      <c r="AH79" s="2"/>
      <c r="AI79" s="2"/>
      <c r="AJ79" s="2"/>
      <c r="AK79" s="2"/>
      <c r="AL79" s="2"/>
      <c r="AM79" s="2"/>
      <c r="AN79" s="2"/>
      <c r="AO79" s="2"/>
      <c r="AP79" s="2"/>
      <c r="AQ79" s="2"/>
      <c r="AR79" s="2"/>
      <c r="AS79" s="2"/>
      <c r="AT79" s="2"/>
      <c r="AU79" s="97"/>
      <c r="AV79" s="97"/>
      <c r="AW79" s="97"/>
      <c r="AX79" s="97"/>
      <c r="AY79" s="97"/>
    </row>
    <row r="80" spans="1:51" x14ac:dyDescent="0.25">
      <c r="A80">
        <v>469</v>
      </c>
      <c r="B80" s="194">
        <v>13</v>
      </c>
      <c r="C80" s="163">
        <v>20</v>
      </c>
      <c r="E80" s="407" t="str">
        <f>INDEX('[1]2012 Teams'!$B$2:$B$2344,MATCH(A80,'[1]2012 Teams'!$A$2:$A$2344))</f>
        <v>Bloomfield Hills, MI USA</v>
      </c>
      <c r="F80" s="10"/>
      <c r="L80" s="110">
        <v>1065</v>
      </c>
      <c r="M80" s="106">
        <f>VLOOKUP(L80,[3]OPR_STUDIES!$B$4:$C$2079,2)</f>
        <v>2</v>
      </c>
      <c r="N80" s="110">
        <v>1625</v>
      </c>
      <c r="O80" s="106">
        <f>VLOOKUP(N80,[3]OPR_STUDIES!$B$4:$C$2079,2)</f>
        <v>3</v>
      </c>
      <c r="P80" s="110">
        <v>1056</v>
      </c>
      <c r="Q80" s="106">
        <f>VLOOKUP(P80,[3]OPR_STUDIES!$B$4:$C$2079,2)</f>
        <v>2</v>
      </c>
      <c r="R80" s="110">
        <v>1676</v>
      </c>
      <c r="S80" s="106">
        <f>VLOOKUP(R80,[3]OPR_STUDIES!$B$4:$C$2079,2)</f>
        <v>3</v>
      </c>
      <c r="Y80" s="216"/>
      <c r="Z80" s="216"/>
      <c r="AA80" s="216"/>
      <c r="AB80" s="216"/>
      <c r="AC80" s="216"/>
      <c r="AD80" s="216"/>
      <c r="AF80" s="98"/>
      <c r="AG80" s="2"/>
      <c r="AH80" s="2"/>
      <c r="AI80" s="2"/>
      <c r="AJ80" s="2"/>
      <c r="AK80" s="2"/>
      <c r="AL80" s="2"/>
      <c r="AM80" s="2"/>
      <c r="AN80" s="2"/>
      <c r="AO80" s="2"/>
      <c r="AP80" s="2"/>
      <c r="AQ80" s="2"/>
      <c r="AR80" s="2"/>
      <c r="AS80" s="2"/>
      <c r="AT80" s="2"/>
      <c r="AU80" s="97"/>
      <c r="AV80" s="97"/>
      <c r="AW80" s="97"/>
      <c r="AX80" s="97"/>
      <c r="AY80" s="97"/>
    </row>
    <row r="81" spans="1:51" x14ac:dyDescent="0.25">
      <c r="A81">
        <v>494</v>
      </c>
      <c r="B81" s="194">
        <v>4</v>
      </c>
      <c r="C81" s="196">
        <v>10</v>
      </c>
      <c r="E81" s="407" t="str">
        <f>INDEX('[1]2012 Teams'!$B$2:$B$2344,MATCH(A81,'[1]2012 Teams'!$A$2:$A$2344))</f>
        <v>Goodrich, MI USA</v>
      </c>
      <c r="F81" s="10"/>
      <c r="L81" s="110">
        <v>1138</v>
      </c>
      <c r="M81" s="106">
        <f>VLOOKUP(L81,[3]OPR_STUDIES!$B$4:$C$2079,2)</f>
        <v>3</v>
      </c>
      <c r="N81" s="110">
        <v>1626</v>
      </c>
      <c r="O81" s="106">
        <f>VLOOKUP(N81,[3]OPR_STUDIES!$B$4:$C$2079,2)</f>
        <v>3</v>
      </c>
      <c r="P81" s="110">
        <v>1086</v>
      </c>
      <c r="Q81" s="106">
        <f>VLOOKUP(P81,[3]OPR_STUDIES!$B$4:$C$2079,2)</f>
        <v>3</v>
      </c>
      <c r="R81" s="110">
        <v>1710</v>
      </c>
      <c r="S81" s="106">
        <f>VLOOKUP(R81,[3]OPR_STUDIES!$B$4:$C$2079,2)</f>
        <v>2</v>
      </c>
      <c r="Y81" s="216"/>
      <c r="Z81" s="216"/>
      <c r="AA81" s="216"/>
      <c r="AB81" s="216"/>
      <c r="AC81" s="216"/>
      <c r="AD81" s="216"/>
      <c r="AF81" s="151"/>
      <c r="AG81" s="2"/>
      <c r="AH81" s="2"/>
      <c r="AI81" s="2"/>
      <c r="AJ81" s="2"/>
      <c r="AK81" s="2"/>
      <c r="AL81" s="2"/>
      <c r="AM81" s="2"/>
      <c r="AN81" s="2"/>
      <c r="AO81" s="2"/>
      <c r="AP81" s="2"/>
      <c r="AQ81" s="2"/>
      <c r="AR81" s="2"/>
      <c r="AS81" s="2"/>
      <c r="AT81" s="2"/>
      <c r="AU81" s="97"/>
      <c r="AV81" s="97"/>
      <c r="AW81" s="97"/>
      <c r="AX81" s="97"/>
      <c r="AY81" s="97"/>
    </row>
    <row r="82" spans="1:51" x14ac:dyDescent="0.25">
      <c r="A82">
        <v>525</v>
      </c>
      <c r="B82" s="194">
        <v>9</v>
      </c>
      <c r="C82" s="163">
        <v>0</v>
      </c>
      <c r="E82" s="407" t="str">
        <f>INDEX('[1]2012 Teams'!$B$2:$B$2344,MATCH(A82,'[1]2012 Teams'!$A$2:$A$2344))</f>
        <v>Cedar Falls, IA USA</v>
      </c>
      <c r="F82" s="195"/>
      <c r="L82" s="110">
        <v>1182</v>
      </c>
      <c r="M82" s="106">
        <f>VLOOKUP(L82,[3]OPR_STUDIES!$B$4:$C$2079,2)</f>
        <v>2</v>
      </c>
      <c r="N82" s="110">
        <v>1675</v>
      </c>
      <c r="O82" s="106">
        <f>VLOOKUP(N82,[3]OPR_STUDIES!$B$4:$C$2079,2)</f>
        <v>3</v>
      </c>
      <c r="P82" s="110">
        <v>1094</v>
      </c>
      <c r="Q82" s="106">
        <f>VLOOKUP(P82,[3]OPR_STUDIES!$B$4:$C$2079,2)</f>
        <v>2</v>
      </c>
      <c r="R82" s="110">
        <v>1730</v>
      </c>
      <c r="S82" s="106">
        <f>VLOOKUP(R82,[3]OPR_STUDIES!$B$4:$C$2079,2)</f>
        <v>3</v>
      </c>
      <c r="Y82" s="216"/>
      <c r="Z82" s="216"/>
      <c r="AA82" s="216"/>
      <c r="AB82" s="216"/>
      <c r="AC82" s="216"/>
      <c r="AD82" s="216"/>
      <c r="AF82" s="98"/>
      <c r="AG82" s="2"/>
      <c r="AH82" s="2"/>
      <c r="AI82" s="2"/>
      <c r="AJ82" s="2"/>
      <c r="AK82" s="2"/>
      <c r="AL82" s="2"/>
      <c r="AM82" s="2"/>
      <c r="AN82" s="2"/>
      <c r="AO82" s="2"/>
      <c r="AP82" s="2"/>
      <c r="AQ82" s="2"/>
      <c r="AR82" s="2"/>
      <c r="AS82" s="2"/>
      <c r="AT82" s="2"/>
      <c r="AU82" s="97"/>
      <c r="AV82" s="97"/>
      <c r="AW82" s="97"/>
      <c r="AX82" s="97"/>
      <c r="AY82" s="97"/>
    </row>
    <row r="83" spans="1:51" ht="13" thickBot="1" x14ac:dyDescent="0.3">
      <c r="A83">
        <v>548</v>
      </c>
      <c r="B83" s="199">
        <v>11</v>
      </c>
      <c r="C83" s="163">
        <v>0</v>
      </c>
      <c r="E83" s="407" t="str">
        <f>INDEX('[1]2012 Teams'!$B$2:$B$2344,MATCH(A83,'[1]2012 Teams'!$A$2:$A$2344))</f>
        <v>Northville, MI USA</v>
      </c>
      <c r="F83" s="195"/>
      <c r="L83" s="110">
        <v>1270</v>
      </c>
      <c r="M83" s="106">
        <f>VLOOKUP(L83,[3]OPR_STUDIES!$B$4:$C$2079,2)</f>
        <v>2</v>
      </c>
      <c r="N83" s="110">
        <v>1678</v>
      </c>
      <c r="O83" s="106">
        <f>VLOOKUP(N83,[3]OPR_STUDIES!$B$4:$C$2079,2)</f>
        <v>2</v>
      </c>
      <c r="P83" s="110">
        <v>1098</v>
      </c>
      <c r="Q83" s="106">
        <f>VLOOKUP(P83,[3]OPR_STUDIES!$B$4:$C$2079,2)</f>
        <v>3</v>
      </c>
      <c r="R83" s="110">
        <v>1731</v>
      </c>
      <c r="S83" s="106">
        <f>VLOOKUP(R83,[3]OPR_STUDIES!$B$4:$C$2079,2)</f>
        <v>2</v>
      </c>
      <c r="Y83" s="216"/>
      <c r="Z83" s="216"/>
      <c r="AA83" s="216"/>
      <c r="AB83" s="216"/>
      <c r="AC83" s="216"/>
      <c r="AD83" s="216"/>
      <c r="AF83" s="98"/>
      <c r="AG83" s="2"/>
      <c r="AH83" s="2"/>
      <c r="AI83" s="2"/>
      <c r="AJ83" s="2"/>
      <c r="AK83" s="2"/>
      <c r="AL83" s="2"/>
      <c r="AM83" s="2"/>
      <c r="AN83" s="2"/>
      <c r="AO83" s="2"/>
      <c r="AP83" s="2"/>
      <c r="AQ83" s="2"/>
      <c r="AR83" s="2"/>
      <c r="AS83" s="2"/>
      <c r="AT83" s="2"/>
      <c r="AU83" s="97"/>
      <c r="AV83" s="97"/>
      <c r="AW83" s="97"/>
      <c r="AX83" s="97"/>
      <c r="AY83" s="97"/>
    </row>
    <row r="84" spans="1:51" x14ac:dyDescent="0.25">
      <c r="A84">
        <v>610</v>
      </c>
      <c r="B84" s="194">
        <v>13</v>
      </c>
      <c r="C84" s="163">
        <v>20</v>
      </c>
      <c r="E84" s="407" t="str">
        <f>INDEX('[1]2012 Teams'!$B$2:$B$2344,MATCH(A84,'[1]2012 Teams'!$A$2:$A$2344))</f>
        <v>Toronto, ON Canada</v>
      </c>
      <c r="F84" s="195"/>
      <c r="L84" s="110">
        <v>1323</v>
      </c>
      <c r="M84" s="106">
        <f>VLOOKUP(L84,[3]OPR_STUDIES!$B$4:$C$2079,2)</f>
        <v>3</v>
      </c>
      <c r="N84" s="110">
        <v>1717</v>
      </c>
      <c r="O84" s="106">
        <f>VLOOKUP(N84,[3]OPR_STUDIES!$B$4:$C$2079,2)</f>
        <v>3</v>
      </c>
      <c r="P84" s="110">
        <v>1099</v>
      </c>
      <c r="Q84" s="106">
        <f>VLOOKUP(P84,[3]OPR_STUDIES!$B$4:$C$2079,2)</f>
        <v>2</v>
      </c>
      <c r="R84" s="110">
        <v>1732</v>
      </c>
      <c r="S84" s="106">
        <f>VLOOKUP(R84,[3]OPR_STUDIES!$B$4:$C$2079,2)</f>
        <v>3</v>
      </c>
      <c r="Y84" s="216"/>
      <c r="Z84" s="216"/>
      <c r="AA84" s="216"/>
      <c r="AB84" s="216"/>
      <c r="AC84" s="216"/>
      <c r="AD84" s="216"/>
      <c r="AF84" s="98"/>
      <c r="AG84" s="2"/>
      <c r="AH84" s="2"/>
      <c r="AI84" s="2"/>
      <c r="AJ84" s="2"/>
      <c r="AK84" s="2"/>
      <c r="AL84" s="2"/>
      <c r="AM84" s="2"/>
      <c r="AN84" s="2"/>
      <c r="AO84" s="2"/>
      <c r="AP84" s="2"/>
      <c r="AQ84" s="2"/>
      <c r="AR84" s="2"/>
      <c r="AS84" s="2"/>
      <c r="AT84" s="2"/>
      <c r="AU84" s="97"/>
      <c r="AV84" s="97"/>
      <c r="AW84" s="97"/>
      <c r="AX84" s="97"/>
      <c r="AY84" s="97"/>
    </row>
    <row r="85" spans="1:51" x14ac:dyDescent="0.25">
      <c r="A85">
        <v>694</v>
      </c>
      <c r="B85" s="194">
        <v>12</v>
      </c>
      <c r="C85" s="163">
        <v>0</v>
      </c>
      <c r="E85" s="407" t="str">
        <f>INDEX('[1]2012 Teams'!$B$2:$B$2344,MATCH(A85,'[1]2012 Teams'!$A$2:$A$2344))</f>
        <v>New York, NY USA</v>
      </c>
      <c r="F85" s="195"/>
      <c r="L85" s="110">
        <v>1477</v>
      </c>
      <c r="M85" s="106">
        <f>VLOOKUP(L85,[3]OPR_STUDIES!$B$4:$C$2079,2)</f>
        <v>3</v>
      </c>
      <c r="N85" s="110">
        <v>1739</v>
      </c>
      <c r="O85" s="106">
        <f>VLOOKUP(N85,[3]OPR_STUDIES!$B$4:$C$2079,2)</f>
        <v>3</v>
      </c>
      <c r="P85" s="110">
        <v>1114</v>
      </c>
      <c r="Q85" s="106">
        <f>VLOOKUP(P85,[3]OPR_STUDIES!$B$4:$C$2079,2)</f>
        <v>4</v>
      </c>
      <c r="R85" s="110">
        <v>1764</v>
      </c>
      <c r="S85" s="106">
        <f>VLOOKUP(R85,[3]OPR_STUDIES!$B$4:$C$2079,2)</f>
        <v>3</v>
      </c>
      <c r="Y85" s="216"/>
      <c r="Z85" s="216"/>
      <c r="AA85" s="216"/>
      <c r="AB85" s="216"/>
      <c r="AC85" s="216"/>
      <c r="AD85" s="216"/>
      <c r="AF85" s="151"/>
      <c r="AG85" s="2"/>
      <c r="AH85" s="2"/>
      <c r="AI85" s="2"/>
      <c r="AJ85" s="2"/>
      <c r="AK85" s="2"/>
      <c r="AL85" s="2"/>
      <c r="AM85" s="2"/>
      <c r="AN85" s="2"/>
      <c r="AO85" s="2"/>
      <c r="AP85" s="2"/>
      <c r="AQ85" s="2"/>
      <c r="AR85" s="2"/>
      <c r="AS85" s="2"/>
      <c r="AT85" s="2"/>
      <c r="AU85" s="97"/>
      <c r="AV85" s="97"/>
      <c r="AW85" s="97"/>
      <c r="AX85" s="97"/>
      <c r="AY85" s="97"/>
    </row>
    <row r="86" spans="1:51" x14ac:dyDescent="0.25">
      <c r="A86">
        <v>781</v>
      </c>
      <c r="B86" s="194">
        <v>1</v>
      </c>
      <c r="C86" s="353">
        <v>40</v>
      </c>
      <c r="D86">
        <v>10</v>
      </c>
      <c r="E86" s="407" t="str">
        <f>INDEX('[1]2012 Teams'!$B$2:$B$2344,MATCH(A86,'[1]2012 Teams'!$A$2:$A$2344))</f>
        <v>Kincardine, ON Canada</v>
      </c>
      <c r="F86" s="195"/>
      <c r="L86" s="110">
        <v>1482</v>
      </c>
      <c r="M86" s="106">
        <f>VLOOKUP(L86,[3]OPR_STUDIES!$B$4:$C$2079,2)</f>
        <v>2</v>
      </c>
      <c r="N86" s="110">
        <v>1741</v>
      </c>
      <c r="O86" s="106">
        <f>VLOOKUP(N86,[3]OPR_STUDIES!$B$4:$C$2079,2)</f>
        <v>3</v>
      </c>
      <c r="P86" s="110">
        <v>1188</v>
      </c>
      <c r="Q86" s="106">
        <f>VLOOKUP(P86,[3]OPR_STUDIES!$B$4:$C$2079,2)</f>
        <v>3</v>
      </c>
      <c r="R86" s="110">
        <v>1801</v>
      </c>
      <c r="S86" s="106">
        <f>VLOOKUP(R86,[3]OPR_STUDIES!$B$4:$C$2079,2)</f>
        <v>2</v>
      </c>
      <c r="Y86" s="216"/>
      <c r="Z86" s="216"/>
      <c r="AA86" s="216"/>
      <c r="AB86" s="216"/>
      <c r="AC86" s="216"/>
      <c r="AD86" s="216"/>
      <c r="AF86" s="98"/>
      <c r="AG86" s="2"/>
      <c r="AH86" s="2"/>
      <c r="AI86" s="2"/>
      <c r="AJ86" s="2"/>
      <c r="AK86" s="2"/>
      <c r="AL86" s="2"/>
      <c r="AM86" s="2"/>
      <c r="AN86" s="2"/>
      <c r="AO86" s="2"/>
      <c r="AP86" s="2"/>
      <c r="AQ86" s="2"/>
      <c r="AR86" s="2"/>
      <c r="AS86" s="2"/>
      <c r="AT86" s="2"/>
      <c r="AU86" s="97"/>
      <c r="AV86" s="97"/>
      <c r="AW86" s="97"/>
      <c r="AX86" s="97"/>
      <c r="AY86" s="97"/>
    </row>
    <row r="87" spans="1:51" x14ac:dyDescent="0.25">
      <c r="A87">
        <v>842</v>
      </c>
      <c r="B87" s="194">
        <v>5</v>
      </c>
      <c r="C87" s="196">
        <v>0</v>
      </c>
      <c r="E87" s="407" t="str">
        <f>INDEX('[1]2012 Teams'!$B$2:$B$2344,MATCH(A87,'[1]2012 Teams'!$A$2:$A$2344))</f>
        <v>Phoenix, AZ USA</v>
      </c>
      <c r="F87" s="195"/>
      <c r="L87" s="110">
        <v>1510</v>
      </c>
      <c r="M87" s="106">
        <f>VLOOKUP(L87,[3]OPR_STUDIES!$B$4:$C$2079,2)</f>
        <v>3</v>
      </c>
      <c r="N87" s="110">
        <v>1836</v>
      </c>
      <c r="O87" s="106">
        <f>VLOOKUP(N87,[3]OPR_STUDIES!$B$4:$C$2079,2)</f>
        <v>2</v>
      </c>
      <c r="P87" s="110">
        <v>1197</v>
      </c>
      <c r="Q87" s="106">
        <f>VLOOKUP(P87,[3]OPR_STUDIES!$B$4:$C$2079,2)</f>
        <v>3</v>
      </c>
      <c r="R87" s="110">
        <v>1829</v>
      </c>
      <c r="S87" s="106">
        <f>VLOOKUP(R87,[3]OPR_STUDIES!$B$4:$C$2079,2)</f>
        <v>2</v>
      </c>
      <c r="Y87" s="216"/>
      <c r="Z87" s="216"/>
      <c r="AA87" s="216"/>
      <c r="AB87" s="216"/>
      <c r="AC87" s="216"/>
      <c r="AD87" s="216"/>
      <c r="AF87" s="98"/>
      <c r="AG87" s="2"/>
      <c r="AH87" s="2"/>
      <c r="AI87" s="2"/>
      <c r="AJ87" s="2"/>
      <c r="AK87" s="2"/>
      <c r="AL87" s="2"/>
      <c r="AM87" s="2"/>
      <c r="AN87" s="2"/>
      <c r="AO87" s="2"/>
      <c r="AP87" s="2"/>
      <c r="AQ87" s="2"/>
      <c r="AR87" s="2"/>
      <c r="AS87" s="2"/>
      <c r="AT87" s="2"/>
      <c r="AU87" s="97"/>
      <c r="AV87" s="97"/>
      <c r="AW87" s="97"/>
      <c r="AX87" s="97"/>
      <c r="AY87" s="97"/>
    </row>
    <row r="88" spans="1:51" x14ac:dyDescent="0.25">
      <c r="A88">
        <v>846</v>
      </c>
      <c r="B88" s="194">
        <v>6</v>
      </c>
      <c r="C88" s="163">
        <v>0</v>
      </c>
      <c r="E88" s="407" t="str">
        <f>INDEX('[1]2012 Teams'!$B$2:$B$2344,MATCH(A88,'[1]2012 Teams'!$A$2:$A$2344))</f>
        <v>San Jose, CA USA</v>
      </c>
      <c r="F88" s="195"/>
      <c r="L88" s="110">
        <v>1518</v>
      </c>
      <c r="M88" s="106">
        <f>VLOOKUP(L88,[3]OPR_STUDIES!$B$4:$C$2079,2)</f>
        <v>2</v>
      </c>
      <c r="N88" s="110">
        <v>1891</v>
      </c>
      <c r="O88" s="106">
        <f>VLOOKUP(N88,[3]OPR_STUDIES!$B$4:$C$2079,2)</f>
        <v>2</v>
      </c>
      <c r="P88" s="110">
        <v>1212</v>
      </c>
      <c r="Q88" s="106">
        <f>VLOOKUP(P88,[3]OPR_STUDIES!$B$4:$C$2079,2)</f>
        <v>2</v>
      </c>
      <c r="R88" s="110">
        <v>1942</v>
      </c>
      <c r="S88" s="106">
        <f>VLOOKUP(R88,[3]OPR_STUDIES!$B$4:$C$2079,2)</f>
        <v>2</v>
      </c>
      <c r="Y88" s="216"/>
      <c r="Z88" s="216"/>
      <c r="AA88" s="216"/>
      <c r="AB88" s="216"/>
      <c r="AC88" s="216"/>
      <c r="AD88" s="216"/>
      <c r="AF88" s="98"/>
      <c r="AG88" s="2"/>
      <c r="AH88" s="2"/>
      <c r="AI88" s="2"/>
      <c r="AJ88" s="2"/>
      <c r="AK88" s="2"/>
      <c r="AL88" s="2"/>
      <c r="AM88" s="2"/>
      <c r="AN88" s="2"/>
      <c r="AO88" s="2"/>
      <c r="AP88" s="2"/>
      <c r="AQ88" s="2"/>
      <c r="AR88" s="2"/>
      <c r="AS88" s="2"/>
      <c r="AT88" s="2"/>
      <c r="AU88" s="97"/>
      <c r="AV88" s="97"/>
      <c r="AW88" s="97"/>
      <c r="AX88" s="97"/>
      <c r="AY88" s="97"/>
    </row>
    <row r="89" spans="1:51" x14ac:dyDescent="0.25">
      <c r="A89">
        <v>935</v>
      </c>
      <c r="B89" s="194">
        <v>7</v>
      </c>
      <c r="C89" s="163">
        <v>0</v>
      </c>
      <c r="E89" s="407" t="str">
        <f>INDEX('[1]2012 Teams'!$B$2:$B$2344,MATCH(A89,'[1]2012 Teams'!$A$2:$A$2344))</f>
        <v>Newton, KS USA</v>
      </c>
      <c r="F89" s="195"/>
      <c r="L89" s="110">
        <v>1535</v>
      </c>
      <c r="M89" s="106">
        <f>VLOOKUP(L89,[3]OPR_STUDIES!$B$4:$C$2079,2)</f>
        <v>2</v>
      </c>
      <c r="N89" s="110">
        <v>1923</v>
      </c>
      <c r="O89" s="106">
        <f>VLOOKUP(N89,[3]OPR_STUDIES!$B$4:$C$2079,2)</f>
        <v>3</v>
      </c>
      <c r="P89" s="110">
        <v>1218</v>
      </c>
      <c r="Q89" s="106">
        <f>VLOOKUP(P89,[3]OPR_STUDIES!$B$4:$C$2079,2)</f>
        <v>3</v>
      </c>
      <c r="R89" s="110">
        <v>1984</v>
      </c>
      <c r="S89" s="106">
        <f>VLOOKUP(R89,[3]OPR_STUDIES!$B$4:$C$2079,2)</f>
        <v>2</v>
      </c>
      <c r="Y89" s="216"/>
      <c r="Z89" s="216"/>
      <c r="AA89" s="216"/>
      <c r="AB89" s="216"/>
      <c r="AC89" s="216"/>
      <c r="AD89" s="216"/>
      <c r="AF89" s="98"/>
      <c r="AG89" s="2"/>
      <c r="AH89" s="2"/>
      <c r="AI89" s="2"/>
      <c r="AJ89" s="2"/>
      <c r="AK89" s="2"/>
      <c r="AL89" s="2"/>
      <c r="AM89" s="2"/>
      <c r="AN89" s="2"/>
      <c r="AO89" s="2"/>
      <c r="AP89" s="2"/>
      <c r="AQ89" s="2"/>
      <c r="AR89" s="2"/>
      <c r="AS89" s="2"/>
      <c r="AT89" s="2"/>
      <c r="AU89" s="97"/>
      <c r="AV89" s="97"/>
      <c r="AW89" s="97"/>
      <c r="AX89" s="97"/>
      <c r="AY89" s="97"/>
    </row>
    <row r="90" spans="1:51" x14ac:dyDescent="0.25">
      <c r="A90">
        <v>967</v>
      </c>
      <c r="B90" s="194">
        <v>10</v>
      </c>
      <c r="C90" s="163">
        <v>0</v>
      </c>
      <c r="E90" s="407" t="str">
        <f>INDEX('[1]2012 Teams'!$B$2:$B$2344,MATCH(A90,'[1]2012 Teams'!$A$2:$A$2344))</f>
        <v>Marion, IA USA</v>
      </c>
      <c r="F90" s="195"/>
      <c r="L90" s="110">
        <v>1547</v>
      </c>
      <c r="M90" s="106">
        <f>VLOOKUP(L90,[3]OPR_STUDIES!$B$4:$C$2079,2)</f>
        <v>3</v>
      </c>
      <c r="N90" s="110">
        <v>1927</v>
      </c>
      <c r="O90" s="106">
        <f>VLOOKUP(N90,[3]OPR_STUDIES!$B$4:$C$2079,2)</f>
        <v>2</v>
      </c>
      <c r="P90" s="110">
        <v>1266</v>
      </c>
      <c r="Q90" s="106">
        <f>VLOOKUP(P90,[3]OPR_STUDIES!$B$4:$C$2079,2)</f>
        <v>3</v>
      </c>
      <c r="R90" s="110">
        <v>2039</v>
      </c>
      <c r="S90" s="106">
        <f>VLOOKUP(R90,[3]OPR_STUDIES!$B$4:$C$2079,2)</f>
        <v>2</v>
      </c>
      <c r="Y90" s="216"/>
      <c r="Z90" s="216"/>
      <c r="AA90" s="216"/>
      <c r="AB90" s="216"/>
      <c r="AC90" s="216"/>
      <c r="AD90" s="216"/>
      <c r="AF90" s="98"/>
      <c r="AG90" s="2"/>
      <c r="AH90" s="2"/>
      <c r="AI90" s="2"/>
      <c r="AJ90" s="2"/>
      <c r="AK90" s="2"/>
      <c r="AL90" s="2"/>
      <c r="AM90" s="2"/>
      <c r="AN90" s="2"/>
      <c r="AO90" s="2"/>
      <c r="AP90" s="2"/>
      <c r="AQ90" s="2"/>
      <c r="AR90" s="2"/>
      <c r="AS90" s="2"/>
      <c r="AT90" s="2"/>
      <c r="AU90" s="97"/>
      <c r="AV90" s="97"/>
      <c r="AW90" s="97"/>
      <c r="AX90" s="97"/>
      <c r="AY90" s="97"/>
    </row>
    <row r="91" spans="1:51" ht="13" thickBot="1" x14ac:dyDescent="0.3">
      <c r="A91">
        <v>968</v>
      </c>
      <c r="B91" s="199">
        <v>12</v>
      </c>
      <c r="C91" s="166">
        <v>30</v>
      </c>
      <c r="E91" s="407" t="str">
        <f>INDEX('[1]2012 Teams'!$B$2:$B$2344,MATCH(A91,'[1]2012 Teams'!$A$2:$A$2344))</f>
        <v>West Covina, CA USA</v>
      </c>
      <c r="F91" s="195"/>
      <c r="L91" s="110">
        <v>1622</v>
      </c>
      <c r="M91" s="106">
        <f>VLOOKUP(L91,[3]OPR_STUDIES!$B$4:$C$2079,2)</f>
        <v>3</v>
      </c>
      <c r="N91" s="110">
        <v>1983</v>
      </c>
      <c r="O91" s="106">
        <f>VLOOKUP(N91,[3]OPR_STUDIES!$B$4:$C$2079,2)</f>
        <v>3</v>
      </c>
      <c r="P91" s="110">
        <v>1288</v>
      </c>
      <c r="Q91" s="106">
        <f>VLOOKUP(P91,[3]OPR_STUDIES!$B$4:$C$2079,2)</f>
        <v>2</v>
      </c>
      <c r="R91" s="110">
        <v>2046</v>
      </c>
      <c r="S91" s="106">
        <f>VLOOKUP(R91,[3]OPR_STUDIES!$B$4:$C$2079,2)</f>
        <v>3</v>
      </c>
      <c r="Y91" s="216"/>
      <c r="Z91" s="216"/>
      <c r="AA91" s="216"/>
      <c r="AB91" s="216"/>
      <c r="AC91" s="216"/>
      <c r="AD91" s="216"/>
      <c r="AF91" s="98"/>
      <c r="AG91" s="2"/>
      <c r="AH91" s="2"/>
      <c r="AI91" s="2"/>
      <c r="AJ91" s="2"/>
      <c r="AK91" s="2"/>
      <c r="AL91" s="2"/>
      <c r="AM91" s="2"/>
      <c r="AN91" s="2"/>
      <c r="AO91" s="2"/>
      <c r="AP91" s="2"/>
      <c r="AQ91" s="2"/>
      <c r="AR91" s="2"/>
      <c r="AS91" s="2"/>
      <c r="AT91" s="2"/>
      <c r="AU91" s="97"/>
      <c r="AV91" s="97"/>
      <c r="AW91" s="97"/>
      <c r="AX91" s="97"/>
      <c r="AY91" s="97"/>
    </row>
    <row r="92" spans="1:51" x14ac:dyDescent="0.25">
      <c r="A92">
        <v>973</v>
      </c>
      <c r="B92" s="191">
        <v>2</v>
      </c>
      <c r="C92" s="353">
        <v>50</v>
      </c>
      <c r="D92">
        <v>20</v>
      </c>
      <c r="E92" s="407" t="str">
        <f>INDEX('[1]2012 Teams'!$B$2:$B$2344,MATCH(A92,'[1]2012 Teams'!$A$2:$A$2344))</f>
        <v>Atascadero, CA USA</v>
      </c>
      <c r="F92" s="195"/>
      <c r="L92" s="110">
        <v>1629</v>
      </c>
      <c r="M92" s="106">
        <f>VLOOKUP(L92,[3]OPR_STUDIES!$B$4:$C$2079,2)</f>
        <v>3</v>
      </c>
      <c r="N92" s="110">
        <v>1986</v>
      </c>
      <c r="O92" s="106">
        <f>VLOOKUP(N92,[3]OPR_STUDIES!$B$4:$C$2079,2)</f>
        <v>3</v>
      </c>
      <c r="P92" s="110">
        <v>1305</v>
      </c>
      <c r="Q92" s="106">
        <f>VLOOKUP(P92,[3]OPR_STUDIES!$B$4:$C$2079,2)</f>
        <v>3</v>
      </c>
      <c r="R92" s="110">
        <v>2080</v>
      </c>
      <c r="S92" s="106">
        <f>VLOOKUP(R92,[3]OPR_STUDIES!$B$4:$C$2079,2)</f>
        <v>2</v>
      </c>
      <c r="Y92" s="216"/>
      <c r="Z92" s="216"/>
      <c r="AA92" s="216"/>
      <c r="AB92" s="216"/>
      <c r="AC92" s="216"/>
      <c r="AD92" s="216"/>
      <c r="AF92" s="98"/>
      <c r="AG92" s="2"/>
      <c r="AH92" s="2"/>
      <c r="AI92" s="2"/>
      <c r="AJ92" s="2"/>
      <c r="AK92" s="2"/>
      <c r="AL92" s="2"/>
      <c r="AM92" s="2"/>
      <c r="AN92" s="2"/>
      <c r="AO92" s="2"/>
      <c r="AP92" s="2"/>
      <c r="AQ92" s="2"/>
      <c r="AR92" s="2"/>
      <c r="AS92" s="2"/>
      <c r="AT92" s="2"/>
      <c r="AU92" s="97"/>
      <c r="AV92" s="97"/>
      <c r="AW92" s="97"/>
      <c r="AX92" s="97"/>
      <c r="AY92" s="97"/>
    </row>
    <row r="93" spans="1:51" x14ac:dyDescent="0.25">
      <c r="A93">
        <v>987</v>
      </c>
      <c r="B93" s="194">
        <v>12</v>
      </c>
      <c r="C93" s="163">
        <v>30</v>
      </c>
      <c r="E93" s="407" t="str">
        <f>INDEX('[1]2012 Teams'!$B$2:$B$2344,MATCH(A93,'[1]2012 Teams'!$A$2:$A$2344))</f>
        <v>Las Vegas, NV USA</v>
      </c>
      <c r="F93" s="195"/>
      <c r="L93" s="110">
        <v>1640</v>
      </c>
      <c r="M93" s="106">
        <f>VLOOKUP(L93,[3]OPR_STUDIES!$B$4:$C$2079,2)</f>
        <v>3</v>
      </c>
      <c r="N93" s="110">
        <v>2040</v>
      </c>
      <c r="O93" s="106">
        <f>VLOOKUP(N93,[3]OPR_STUDIES!$B$4:$C$2079,2)</f>
        <v>2</v>
      </c>
      <c r="P93" s="110">
        <v>1334</v>
      </c>
      <c r="Q93" s="106">
        <f>VLOOKUP(P93,[3]OPR_STUDIES!$B$4:$C$2079,2)</f>
        <v>3</v>
      </c>
      <c r="R93" s="110">
        <v>2122</v>
      </c>
      <c r="S93" s="106">
        <f>VLOOKUP(R93,[3]OPR_STUDIES!$B$4:$C$2079,2)</f>
        <v>3</v>
      </c>
      <c r="Y93" s="216"/>
      <c r="Z93" s="216"/>
      <c r="AA93" s="216"/>
      <c r="AB93" s="216"/>
      <c r="AC93" s="216"/>
      <c r="AD93" s="216"/>
      <c r="AF93" s="98"/>
      <c r="AG93" s="2"/>
      <c r="AH93" s="2"/>
      <c r="AI93" s="2"/>
      <c r="AJ93" s="2"/>
      <c r="AK93" s="2"/>
      <c r="AL93" s="2"/>
      <c r="AM93" s="2"/>
      <c r="AN93" s="2"/>
      <c r="AO93" s="2"/>
      <c r="AP93" s="2"/>
      <c r="AQ93" s="2"/>
      <c r="AR93" s="2"/>
      <c r="AS93" s="2"/>
      <c r="AT93" s="2"/>
      <c r="AU93" s="97"/>
      <c r="AV93" s="97"/>
      <c r="AW93" s="97"/>
      <c r="AX93" s="97"/>
      <c r="AY93" s="97"/>
    </row>
    <row r="94" spans="1:51" x14ac:dyDescent="0.25">
      <c r="A94">
        <v>1014</v>
      </c>
      <c r="B94" s="194">
        <v>13</v>
      </c>
      <c r="C94" s="196">
        <v>0</v>
      </c>
      <c r="E94" s="407" t="str">
        <f>INDEX('[1]2012 Teams'!$B$2:$B$2344,MATCH(A94,'[1]2012 Teams'!$A$2:$A$2344))</f>
        <v>Dublin, OH USA</v>
      </c>
      <c r="F94" s="195"/>
      <c r="L94" s="110">
        <v>1690</v>
      </c>
      <c r="M94" s="106">
        <f>VLOOKUP(L94,[3]OPR_STUDIES!$B$4:$C$2079,2)</f>
        <v>2</v>
      </c>
      <c r="N94" s="110">
        <v>2056</v>
      </c>
      <c r="O94" s="106">
        <f>VLOOKUP(N94,[3]OPR_STUDIES!$B$4:$C$2079,2)</f>
        <v>4</v>
      </c>
      <c r="P94" s="110">
        <v>1425</v>
      </c>
      <c r="Q94" s="106">
        <f>VLOOKUP(P94,[3]OPR_STUDIES!$B$4:$C$2079,2)</f>
        <v>3</v>
      </c>
      <c r="R94" s="110">
        <v>2197</v>
      </c>
      <c r="S94" s="106">
        <f>VLOOKUP(R94,[3]OPR_STUDIES!$B$4:$C$2079,2)</f>
        <v>3</v>
      </c>
      <c r="Y94" s="216"/>
      <c r="Z94" s="216"/>
      <c r="AA94" s="216"/>
      <c r="AB94" s="216"/>
      <c r="AC94" s="216"/>
      <c r="AD94" s="216"/>
      <c r="AF94" s="98"/>
      <c r="AG94" s="2"/>
      <c r="AH94" s="2"/>
      <c r="AI94" s="2"/>
      <c r="AJ94" s="2"/>
      <c r="AK94" s="2"/>
      <c r="AL94" s="2"/>
      <c r="AM94" s="2"/>
      <c r="AN94" s="2"/>
      <c r="AO94" s="2"/>
      <c r="AP94" s="2"/>
      <c r="AQ94" s="2"/>
      <c r="AR94" s="2"/>
      <c r="AS94" s="2"/>
      <c r="AT94" s="2"/>
      <c r="AU94" s="97"/>
      <c r="AV94" s="97"/>
      <c r="AW94" s="97"/>
      <c r="AX94" s="97"/>
      <c r="AY94" s="97"/>
    </row>
    <row r="95" spans="1:51" x14ac:dyDescent="0.25">
      <c r="A95">
        <v>1023</v>
      </c>
      <c r="B95" s="194">
        <v>7</v>
      </c>
      <c r="C95" s="163">
        <v>10</v>
      </c>
      <c r="E95" s="407" t="str">
        <f>INDEX('[1]2012 Teams'!$B$2:$B$2344,MATCH(A95,'[1]2012 Teams'!$A$2:$A$2344))</f>
        <v>Temperance, MI USA</v>
      </c>
      <c r="F95" s="195"/>
      <c r="L95" s="110">
        <v>1718</v>
      </c>
      <c r="M95" s="106">
        <f>VLOOKUP(L95,[3]OPR_STUDIES!$B$4:$C$2079,2)</f>
        <v>4</v>
      </c>
      <c r="N95" s="110">
        <v>2081</v>
      </c>
      <c r="O95" s="106">
        <f>VLOOKUP(N95,[3]OPR_STUDIES!$B$4:$C$2079,2)</f>
        <v>2</v>
      </c>
      <c r="P95" s="110">
        <v>1429</v>
      </c>
      <c r="Q95" s="106">
        <f>VLOOKUP(P95,[3]OPR_STUDIES!$B$4:$C$2079,2)</f>
        <v>3</v>
      </c>
      <c r="R95" s="110">
        <v>2264</v>
      </c>
      <c r="S95" s="106">
        <f>VLOOKUP(R95,[3]OPR_STUDIES!$B$4:$C$2079,2)</f>
        <v>2</v>
      </c>
      <c r="Y95" s="216"/>
      <c r="Z95" s="216"/>
      <c r="AA95" s="216"/>
      <c r="AB95" s="216"/>
      <c r="AC95" s="216"/>
      <c r="AD95" s="216"/>
      <c r="AF95" s="98"/>
      <c r="AG95" s="2"/>
      <c r="AH95" s="2"/>
      <c r="AI95" s="2"/>
      <c r="AJ95" s="2"/>
      <c r="AK95" s="2"/>
      <c r="AL95" s="2"/>
      <c r="AM95" s="2"/>
      <c r="AN95" s="2"/>
      <c r="AO95" s="2"/>
      <c r="AP95" s="2"/>
      <c r="AQ95" s="2"/>
      <c r="AR95" s="2"/>
      <c r="AS95" s="2"/>
      <c r="AT95" s="2"/>
      <c r="AU95" s="97"/>
      <c r="AV95" s="97"/>
      <c r="AW95" s="97"/>
      <c r="AX95" s="97"/>
      <c r="AY95" s="97"/>
    </row>
    <row r="96" spans="1:51" x14ac:dyDescent="0.25">
      <c r="A96">
        <v>1056</v>
      </c>
      <c r="B96" s="194">
        <v>9</v>
      </c>
      <c r="C96" s="163">
        <v>0</v>
      </c>
      <c r="E96" s="407" t="str">
        <f>INDEX('[1]2012 Teams'!$B$2:$B$2344,MATCH(A96,'[1]2012 Teams'!$A$2:$A$2344))</f>
        <v>Hilo, HI USA</v>
      </c>
      <c r="F96" s="195"/>
      <c r="L96" s="110">
        <v>1811</v>
      </c>
      <c r="M96" s="106">
        <f>VLOOKUP(L96,[3]OPR_STUDIES!$B$4:$C$2079,2)</f>
        <v>2</v>
      </c>
      <c r="N96" s="110">
        <v>2102</v>
      </c>
      <c r="O96" s="106">
        <f>VLOOKUP(N96,[3]OPR_STUDIES!$B$4:$C$2079,2)</f>
        <v>3</v>
      </c>
      <c r="P96" s="110">
        <v>1444</v>
      </c>
      <c r="Q96" s="106">
        <f>VLOOKUP(P96,[3]OPR_STUDIES!$B$4:$C$2079,2)</f>
        <v>2</v>
      </c>
      <c r="R96" s="110">
        <v>2338</v>
      </c>
      <c r="S96" s="106">
        <f>VLOOKUP(R96,[3]OPR_STUDIES!$B$4:$C$2079,2)</f>
        <v>2</v>
      </c>
      <c r="Y96" s="216"/>
      <c r="Z96" s="216"/>
      <c r="AA96" s="216"/>
      <c r="AB96" s="216"/>
      <c r="AC96" s="216"/>
      <c r="AD96" s="216"/>
      <c r="AF96" s="98"/>
      <c r="AG96" s="2"/>
      <c r="AH96" s="2"/>
      <c r="AI96" s="2"/>
      <c r="AJ96" s="2"/>
      <c r="AK96" s="2"/>
      <c r="AL96" s="2"/>
      <c r="AM96" s="2"/>
      <c r="AN96" s="2"/>
      <c r="AO96" s="2"/>
      <c r="AP96" s="2"/>
      <c r="AQ96" s="2"/>
      <c r="AR96" s="2"/>
      <c r="AS96" s="2"/>
      <c r="AT96" s="2"/>
      <c r="AU96" s="97"/>
      <c r="AV96" s="97"/>
      <c r="AW96" s="97"/>
      <c r="AX96" s="97"/>
      <c r="AY96" s="97"/>
    </row>
    <row r="97" spans="1:51" x14ac:dyDescent="0.25">
      <c r="A97">
        <v>1114</v>
      </c>
      <c r="B97" s="194">
        <v>16</v>
      </c>
      <c r="C97" s="163">
        <v>10</v>
      </c>
      <c r="E97" s="407" t="str">
        <f>INDEX('[1]2012 Teams'!$B$2:$B$2344,MATCH(A97,'[1]2012 Teams'!$A$2:$A$2344))</f>
        <v>St. Catharines, ON Canada</v>
      </c>
      <c r="F97" s="195"/>
      <c r="L97" s="110">
        <v>1899</v>
      </c>
      <c r="M97" s="106">
        <f>VLOOKUP(L97,[3]OPR_STUDIES!$B$4:$C$2079,2)</f>
        <v>2</v>
      </c>
      <c r="N97" s="110">
        <v>2177</v>
      </c>
      <c r="O97" s="106">
        <f>VLOOKUP(N97,[3]OPR_STUDIES!$B$4:$C$2079,2)</f>
        <v>3</v>
      </c>
      <c r="P97" s="267">
        <v>1522</v>
      </c>
      <c r="Q97" s="106">
        <f>VLOOKUP(P97,[3]OPR_STUDIES!$B$4:$C$2079,2)</f>
        <v>3</v>
      </c>
      <c r="R97" s="110">
        <v>2342</v>
      </c>
      <c r="S97" s="106">
        <f>VLOOKUP(R97,[3]OPR_STUDIES!$B$4:$C$2079,2)</f>
        <v>2</v>
      </c>
      <c r="Y97" s="216"/>
      <c r="Z97" s="216"/>
      <c r="AA97" s="216"/>
      <c r="AB97" s="216"/>
      <c r="AC97" s="216"/>
      <c r="AD97" s="216"/>
      <c r="AF97" s="98"/>
      <c r="AG97" s="2"/>
      <c r="AH97" s="2"/>
      <c r="AI97" s="2"/>
      <c r="AJ97" s="2"/>
      <c r="AK97" s="2"/>
      <c r="AL97" s="2"/>
      <c r="AM97" s="2"/>
      <c r="AN97" s="2"/>
      <c r="AO97" s="2"/>
      <c r="AP97" s="2"/>
      <c r="AQ97" s="2"/>
      <c r="AR97" s="2"/>
      <c r="AS97" s="2"/>
      <c r="AT97" s="2"/>
      <c r="AU97" s="97"/>
      <c r="AV97" s="97"/>
      <c r="AW97" s="97"/>
      <c r="AX97" s="97"/>
      <c r="AY97" s="97"/>
    </row>
    <row r="98" spans="1:51" x14ac:dyDescent="0.25">
      <c r="A98">
        <v>1218</v>
      </c>
      <c r="B98" s="194">
        <v>8</v>
      </c>
      <c r="C98" s="163">
        <v>0</v>
      </c>
      <c r="E98" s="407" t="str">
        <f>INDEX('[1]2012 Teams'!$B$2:$B$2344,MATCH(A98,'[1]2012 Teams'!$A$2:$A$2344))</f>
        <v>Philadelphia, PA USA</v>
      </c>
      <c r="F98" s="195"/>
      <c r="L98" s="110">
        <v>1912</v>
      </c>
      <c r="M98" s="106">
        <f>VLOOKUP(L98,[3]OPR_STUDIES!$B$4:$C$2079,2)</f>
        <v>2</v>
      </c>
      <c r="N98" s="110">
        <v>2283</v>
      </c>
      <c r="O98" s="106">
        <f>VLOOKUP(N98,[3]OPR_STUDIES!$B$4:$C$2079,2)</f>
        <v>2</v>
      </c>
      <c r="P98" s="110">
        <v>1557</v>
      </c>
      <c r="Q98" s="106">
        <f>VLOOKUP(P98,[3]OPR_STUDIES!$B$4:$C$2079,2)</f>
        <v>2</v>
      </c>
      <c r="R98" s="110">
        <v>2415</v>
      </c>
      <c r="S98" s="106">
        <f>VLOOKUP(R98,[3]OPR_STUDIES!$B$4:$C$2079,2)</f>
        <v>4</v>
      </c>
      <c r="Y98" s="216"/>
      <c r="Z98" s="216"/>
      <c r="AA98" s="216"/>
      <c r="AB98" s="216"/>
      <c r="AC98" s="216"/>
      <c r="AD98" s="216"/>
      <c r="AF98" s="2"/>
      <c r="AG98" s="2"/>
      <c r="AH98" s="2"/>
      <c r="AI98" s="2"/>
      <c r="AJ98" s="2"/>
      <c r="AK98" s="2"/>
      <c r="AL98" s="2"/>
      <c r="AM98" s="2"/>
      <c r="AN98" s="2"/>
      <c r="AO98" s="2"/>
      <c r="AP98" s="2"/>
      <c r="AQ98" s="2"/>
      <c r="AR98" s="2"/>
      <c r="AS98" s="2"/>
      <c r="AT98" s="2"/>
      <c r="AU98" s="97"/>
      <c r="AV98" s="97"/>
      <c r="AW98" s="97"/>
      <c r="AX98" s="97"/>
      <c r="AY98" s="97"/>
    </row>
    <row r="99" spans="1:51" ht="13" thickBot="1" x14ac:dyDescent="0.3">
      <c r="A99">
        <v>1241</v>
      </c>
      <c r="B99" s="199">
        <v>16</v>
      </c>
      <c r="C99" s="163">
        <v>10</v>
      </c>
      <c r="E99" s="407" t="str">
        <f>INDEX('[1]2012 Teams'!$B$2:$B$2344,MATCH(A99,'[1]2012 Teams'!$A$2:$A$2344))</f>
        <v>Mississauga, ON Canada</v>
      </c>
      <c r="F99" s="195"/>
      <c r="L99" s="110">
        <v>1918</v>
      </c>
      <c r="M99" s="106">
        <f>VLOOKUP(L99,[3]OPR_STUDIES!$B$4:$C$2079,2)</f>
        <v>4</v>
      </c>
      <c r="N99" s="110">
        <v>2359</v>
      </c>
      <c r="O99" s="106">
        <f>VLOOKUP(N99,[3]OPR_STUDIES!$B$4:$C$2079,2)</f>
        <v>2</v>
      </c>
      <c r="P99" s="110">
        <v>1646</v>
      </c>
      <c r="Q99" s="106">
        <f>VLOOKUP(P99,[3]OPR_STUDIES!$B$4:$C$2079,2)</f>
        <v>2</v>
      </c>
      <c r="R99" s="110">
        <v>2437</v>
      </c>
      <c r="S99" s="106">
        <f>VLOOKUP(R99,[3]OPR_STUDIES!$B$4:$C$2079,2)</f>
        <v>3</v>
      </c>
      <c r="Y99" s="216"/>
      <c r="Z99" s="216"/>
      <c r="AA99" s="216"/>
      <c r="AB99" s="216"/>
      <c r="AC99" s="216"/>
      <c r="AD99" s="216"/>
      <c r="AF99" s="2"/>
      <c r="AG99" s="2"/>
      <c r="AH99" s="2"/>
      <c r="AI99" s="2"/>
      <c r="AJ99" s="2"/>
      <c r="AK99" s="2"/>
      <c r="AL99" s="2"/>
      <c r="AM99" s="2"/>
      <c r="AN99" s="2"/>
      <c r="AO99" s="2"/>
      <c r="AP99" s="2"/>
      <c r="AQ99" s="2"/>
      <c r="AR99" s="2"/>
      <c r="AS99" s="2"/>
      <c r="AT99" s="2"/>
      <c r="AU99" s="97"/>
      <c r="AV99" s="97"/>
      <c r="AW99" s="97"/>
      <c r="AX99" s="97"/>
      <c r="AY99" s="97"/>
    </row>
    <row r="100" spans="1:51" x14ac:dyDescent="0.25">
      <c r="A100">
        <v>1477</v>
      </c>
      <c r="B100" s="194">
        <v>12</v>
      </c>
      <c r="C100" s="196">
        <v>10</v>
      </c>
      <c r="E100" s="407" t="str">
        <f>INDEX('[1]2012 Teams'!$B$2:$B$2344,MATCH(A100,'[1]2012 Teams'!$A$2:$A$2344))</f>
        <v>The Woodlands, TX USA</v>
      </c>
      <c r="F100" s="195"/>
      <c r="L100" s="110">
        <v>2016</v>
      </c>
      <c r="M100" s="106">
        <f>VLOOKUP(L100,[3]OPR_STUDIES!$B$4:$C$2079,2)</f>
        <v>3</v>
      </c>
      <c r="N100" s="110">
        <v>2363</v>
      </c>
      <c r="O100" s="106">
        <f>VLOOKUP(N100,[3]OPR_STUDIES!$B$4:$C$2079,2)</f>
        <v>3</v>
      </c>
      <c r="P100" s="110">
        <v>1700</v>
      </c>
      <c r="Q100" s="106">
        <f>VLOOKUP(P100,[3]OPR_STUDIES!$B$4:$C$2079,2)</f>
        <v>2</v>
      </c>
      <c r="R100" s="110">
        <v>2481</v>
      </c>
      <c r="S100" s="106">
        <f>VLOOKUP(R100,[3]OPR_STUDIES!$B$4:$C$2079,2)</f>
        <v>2</v>
      </c>
      <c r="Y100" s="216"/>
      <c r="Z100" s="216"/>
      <c r="AA100" s="216"/>
      <c r="AB100" s="216"/>
      <c r="AC100" s="216"/>
      <c r="AD100" s="216"/>
      <c r="AF100" s="2"/>
      <c r="AG100" s="2"/>
      <c r="AH100" s="2"/>
      <c r="AI100" s="2"/>
      <c r="AJ100" s="2"/>
      <c r="AK100" s="2"/>
      <c r="AL100" s="2"/>
      <c r="AM100" s="2"/>
      <c r="AN100" s="2"/>
      <c r="AO100" s="2"/>
      <c r="AP100" s="2"/>
      <c r="AQ100" s="2"/>
      <c r="AR100" s="2"/>
      <c r="AS100" s="2"/>
      <c r="AT100" s="2"/>
      <c r="AU100" s="97"/>
      <c r="AV100" s="97"/>
      <c r="AW100" s="97"/>
      <c r="AX100" s="97"/>
      <c r="AY100" s="97"/>
    </row>
    <row r="101" spans="1:51" x14ac:dyDescent="0.25">
      <c r="A101">
        <v>1503</v>
      </c>
      <c r="B101" s="194">
        <v>10</v>
      </c>
      <c r="C101" s="163">
        <v>30</v>
      </c>
      <c r="E101" s="407" t="str">
        <f>INDEX('[1]2012 Teams'!$B$2:$B$2344,MATCH(A101,'[1]2012 Teams'!$A$2:$A$2344))</f>
        <v>Niagara Falls, ON Canada</v>
      </c>
      <c r="F101" s="195"/>
      <c r="L101" s="110">
        <v>2022</v>
      </c>
      <c r="M101" s="106">
        <f>VLOOKUP(L101,[3]OPR_STUDIES!$B$4:$C$2079,2)</f>
        <v>3</v>
      </c>
      <c r="N101" s="110">
        <v>2377</v>
      </c>
      <c r="O101" s="106">
        <f>VLOOKUP(N101,[3]OPR_STUDIES!$B$4:$C$2079,2)</f>
        <v>3</v>
      </c>
      <c r="P101" s="110">
        <v>1706</v>
      </c>
      <c r="Q101" s="106">
        <f>VLOOKUP(P101,[3]OPR_STUDIES!$B$4:$C$2079,2)</f>
        <v>2</v>
      </c>
      <c r="R101" s="110">
        <v>2614</v>
      </c>
      <c r="S101" s="106">
        <f>VLOOKUP(R101,[3]OPR_STUDIES!$B$4:$C$2079,2)</f>
        <v>3</v>
      </c>
      <c r="Y101" s="216"/>
      <c r="Z101" s="216"/>
      <c r="AA101" s="216"/>
      <c r="AB101" s="216"/>
      <c r="AC101" s="216"/>
      <c r="AD101" s="216"/>
      <c r="AF101" s="2"/>
      <c r="AG101" s="2"/>
      <c r="AH101" s="2"/>
      <c r="AI101" s="2"/>
      <c r="AJ101" s="2"/>
      <c r="AK101" s="2"/>
      <c r="AL101" s="2"/>
      <c r="AM101" s="2"/>
      <c r="AN101" s="2"/>
      <c r="AO101" s="2"/>
      <c r="AP101" s="2"/>
      <c r="AQ101" s="2"/>
      <c r="AR101" s="2"/>
      <c r="AS101" s="2"/>
      <c r="AT101" s="2"/>
      <c r="AU101" s="97"/>
      <c r="AV101" s="97"/>
      <c r="AW101" s="97"/>
      <c r="AX101" s="97"/>
      <c r="AY101" s="97"/>
    </row>
    <row r="102" spans="1:51" x14ac:dyDescent="0.25">
      <c r="A102">
        <v>1519</v>
      </c>
      <c r="B102" s="194">
        <v>11</v>
      </c>
      <c r="C102" s="163">
        <v>0</v>
      </c>
      <c r="E102" s="407" t="str">
        <f>INDEX('[1]2012 Teams'!$B$2:$B$2344,MATCH(A102,'[1]2012 Teams'!$A$2:$A$2344))</f>
        <v>Milford, NH USA</v>
      </c>
      <c r="F102" s="195"/>
      <c r="L102" s="110">
        <v>2054</v>
      </c>
      <c r="M102" s="106">
        <f>VLOOKUP(L102,[3]OPR_STUDIES!$B$4:$C$2079,2)</f>
        <v>4</v>
      </c>
      <c r="N102" s="110">
        <v>2471</v>
      </c>
      <c r="O102" s="106">
        <f>VLOOKUP(N102,[3]OPR_STUDIES!$B$4:$C$2079,2)</f>
        <v>3</v>
      </c>
      <c r="P102" s="110">
        <v>1714</v>
      </c>
      <c r="Q102" s="106">
        <f>VLOOKUP(P102,[3]OPR_STUDIES!$B$4:$C$2079,2)</f>
        <v>3</v>
      </c>
      <c r="R102" s="110">
        <v>2655</v>
      </c>
      <c r="S102" s="106">
        <f>VLOOKUP(R102,[3]OPR_STUDIES!$B$4:$C$2079,2)</f>
        <v>3</v>
      </c>
      <c r="Y102" s="216"/>
      <c r="Z102" s="216"/>
      <c r="AA102" s="216"/>
      <c r="AB102" s="216"/>
      <c r="AC102" s="216"/>
      <c r="AD102" s="216"/>
      <c r="AF102" s="2"/>
      <c r="AG102" s="2"/>
      <c r="AH102" s="2"/>
      <c r="AI102" s="2"/>
      <c r="AJ102" s="2"/>
      <c r="AK102" s="2"/>
      <c r="AL102" s="2"/>
      <c r="AM102" s="2"/>
      <c r="AN102" s="2"/>
      <c r="AO102" s="2"/>
      <c r="AP102" s="2"/>
      <c r="AQ102" s="2"/>
      <c r="AR102" s="2"/>
      <c r="AS102" s="2"/>
      <c r="AT102" s="2"/>
      <c r="AU102" s="97"/>
      <c r="AV102" s="97"/>
      <c r="AW102" s="97"/>
      <c r="AX102" s="97"/>
      <c r="AY102" s="97"/>
    </row>
    <row r="103" spans="1:51" x14ac:dyDescent="0.25">
      <c r="A103">
        <v>1538</v>
      </c>
      <c r="B103" s="194">
        <v>13</v>
      </c>
      <c r="C103" s="163">
        <v>10</v>
      </c>
      <c r="E103" s="407" t="str">
        <f>INDEX('[1]2012 Teams'!$B$2:$B$2344,MATCH(A103,'[1]2012 Teams'!$A$2:$A$2344))</f>
        <v>San Diego, CA USA</v>
      </c>
      <c r="F103" s="195"/>
      <c r="L103" s="110">
        <v>2169</v>
      </c>
      <c r="M103" s="106">
        <f>VLOOKUP(L103,[3]OPR_STUDIES!$B$4:$C$2079,2)</f>
        <v>3</v>
      </c>
      <c r="N103" s="110">
        <v>2486</v>
      </c>
      <c r="O103" s="106">
        <f>VLOOKUP(N103,[3]OPR_STUDIES!$B$4:$C$2079,2)</f>
        <v>2</v>
      </c>
      <c r="P103" s="110">
        <v>1771</v>
      </c>
      <c r="Q103" s="106">
        <f>VLOOKUP(P103,[3]OPR_STUDIES!$B$4:$C$2079,2)</f>
        <v>2</v>
      </c>
      <c r="R103" s="110">
        <v>2660</v>
      </c>
      <c r="S103" s="106">
        <f>VLOOKUP(R103,[3]OPR_STUDIES!$B$4:$C$2079,2)</f>
        <v>2</v>
      </c>
      <c r="Y103" s="216"/>
      <c r="Z103" s="216"/>
      <c r="AA103" s="216"/>
      <c r="AB103" s="216"/>
      <c r="AC103" s="216"/>
      <c r="AD103" s="216"/>
      <c r="AF103" s="2"/>
      <c r="AG103" s="2"/>
      <c r="AH103" s="2"/>
      <c r="AI103" s="2"/>
      <c r="AJ103" s="2"/>
      <c r="AK103" s="2"/>
      <c r="AL103" s="2"/>
      <c r="AM103" s="2"/>
      <c r="AN103" s="2"/>
      <c r="AO103" s="2"/>
      <c r="AP103" s="2"/>
      <c r="AQ103" s="2"/>
      <c r="AR103" s="2"/>
      <c r="AS103" s="2"/>
      <c r="AT103" s="2"/>
      <c r="AU103" s="97"/>
      <c r="AV103" s="97"/>
      <c r="AW103" s="97"/>
      <c r="AX103" s="97"/>
      <c r="AY103" s="97"/>
    </row>
    <row r="104" spans="1:51" x14ac:dyDescent="0.25">
      <c r="A104">
        <v>1559</v>
      </c>
      <c r="B104" s="194">
        <v>7</v>
      </c>
      <c r="C104" s="163">
        <v>0</v>
      </c>
      <c r="E104" s="407" t="str">
        <f>INDEX('[1]2012 Teams'!$B$2:$B$2344,MATCH(A104,'[1]2012 Teams'!$A$2:$A$2344))</f>
        <v>Victor, NY USA</v>
      </c>
      <c r="F104" s="195"/>
      <c r="L104" s="110">
        <v>2175</v>
      </c>
      <c r="M104" s="106">
        <f>VLOOKUP(L104,[3]OPR_STUDIES!$B$4:$C$2079,2)</f>
        <v>2</v>
      </c>
      <c r="N104" s="110">
        <v>2556</v>
      </c>
      <c r="O104" s="106">
        <f>VLOOKUP(N104,[3]OPR_STUDIES!$B$4:$C$2079,2)</f>
        <v>2</v>
      </c>
      <c r="P104" s="110">
        <v>1816</v>
      </c>
      <c r="Q104" s="106">
        <f>VLOOKUP(P104,[3]OPR_STUDIES!$B$4:$C$2079,2)</f>
        <v>3</v>
      </c>
      <c r="R104" s="110">
        <v>2662</v>
      </c>
      <c r="S104" s="106">
        <f>VLOOKUP(R104,[3]OPR_STUDIES!$B$4:$C$2079,2)</f>
        <v>2</v>
      </c>
      <c r="Y104" s="216"/>
      <c r="Z104" s="216"/>
      <c r="AA104" s="216"/>
      <c r="AB104" s="216"/>
      <c r="AC104" s="216"/>
      <c r="AD104" s="216"/>
      <c r="AF104" s="2"/>
      <c r="AG104" s="2"/>
      <c r="AH104" s="2"/>
      <c r="AI104" s="2"/>
      <c r="AJ104" s="2"/>
      <c r="AK104" s="2"/>
      <c r="AL104" s="2"/>
      <c r="AM104" s="2"/>
      <c r="AN104" s="2"/>
      <c r="AO104" s="2"/>
      <c r="AP104" s="2"/>
      <c r="AQ104" s="2"/>
      <c r="AR104" s="2"/>
      <c r="AS104" s="2"/>
      <c r="AT104" s="2"/>
      <c r="AU104" s="97"/>
      <c r="AV104" s="97"/>
      <c r="AW104" s="97"/>
      <c r="AX104" s="97"/>
      <c r="AY104" s="97"/>
    </row>
    <row r="105" spans="1:51" x14ac:dyDescent="0.25">
      <c r="A105">
        <v>1625</v>
      </c>
      <c r="B105" s="194">
        <v>10</v>
      </c>
      <c r="C105" s="163">
        <v>0</v>
      </c>
      <c r="E105" s="407" t="str">
        <f>INDEX('[1]2012 Teams'!$B$2:$B$2344,MATCH(A105,'[1]2012 Teams'!$A$2:$A$2344))</f>
        <v>Winnebago, IL USA</v>
      </c>
      <c r="F105" s="195"/>
      <c r="L105" s="110">
        <v>2500</v>
      </c>
      <c r="M105" s="106">
        <f>VLOOKUP(L105,[3]OPR_STUDIES!$B$4:$C$2079,2)</f>
        <v>3</v>
      </c>
      <c r="N105" s="110">
        <v>2702</v>
      </c>
      <c r="O105" s="106">
        <f>VLOOKUP(N105,[3]OPR_STUDIES!$B$4:$C$2079,2)</f>
        <v>3</v>
      </c>
      <c r="P105" s="110">
        <v>1868</v>
      </c>
      <c r="Q105" s="106">
        <f>VLOOKUP(P105,[3]OPR_STUDIES!$B$4:$C$2079,2)</f>
        <v>3</v>
      </c>
      <c r="R105" s="110">
        <v>2797</v>
      </c>
      <c r="S105" s="106">
        <f>VLOOKUP(R105,[3]OPR_STUDIES!$B$4:$C$2079,2)</f>
        <v>2</v>
      </c>
      <c r="Y105" s="216"/>
      <c r="Z105" s="216"/>
      <c r="AA105" s="216"/>
      <c r="AB105" s="216"/>
      <c r="AC105" s="216"/>
      <c r="AD105" s="216"/>
      <c r="AF105" s="2"/>
      <c r="AG105" s="2"/>
      <c r="AH105" s="2"/>
      <c r="AI105" s="2"/>
      <c r="AJ105" s="2"/>
      <c r="AK105" s="2"/>
      <c r="AL105" s="2"/>
      <c r="AM105" s="2"/>
      <c r="AN105" s="2"/>
      <c r="AO105" s="2"/>
      <c r="AP105" s="2"/>
      <c r="AQ105" s="2"/>
      <c r="AR105" s="2"/>
      <c r="AS105" s="2"/>
      <c r="AT105" s="2"/>
      <c r="AU105" s="97"/>
      <c r="AV105" s="97"/>
      <c r="AW105" s="97"/>
      <c r="AX105" s="97"/>
      <c r="AY105" s="97"/>
    </row>
    <row r="106" spans="1:51" x14ac:dyDescent="0.25">
      <c r="A106">
        <v>1675</v>
      </c>
      <c r="B106" s="194">
        <v>9</v>
      </c>
      <c r="C106" s="163">
        <v>0</v>
      </c>
      <c r="E106" s="407" t="str">
        <f>INDEX('[1]2012 Teams'!$B$2:$B$2344,MATCH(A106,'[1]2012 Teams'!$A$2:$A$2344))</f>
        <v>Milwaukee, WI USA</v>
      </c>
      <c r="F106" s="195"/>
      <c r="L106" s="110">
        <v>2512</v>
      </c>
      <c r="M106" s="106">
        <f>VLOOKUP(L106,[3]OPR_STUDIES!$B$4:$C$2079,2)</f>
        <v>3</v>
      </c>
      <c r="N106" s="110">
        <v>2751</v>
      </c>
      <c r="O106" s="106">
        <f>VLOOKUP(N106,[3]OPR_STUDIES!$B$4:$C$2079,2)</f>
        <v>3</v>
      </c>
      <c r="P106" s="110">
        <v>1885</v>
      </c>
      <c r="Q106" s="106">
        <f>VLOOKUP(P106,[3]OPR_STUDIES!$B$4:$C$2079,2)</f>
        <v>3</v>
      </c>
      <c r="R106" s="110">
        <v>2809</v>
      </c>
      <c r="S106" s="106">
        <f>VLOOKUP(R106,[3]OPR_STUDIES!$B$4:$C$2079,2)</f>
        <v>3</v>
      </c>
      <c r="Y106" s="216"/>
      <c r="Z106" s="216"/>
      <c r="AA106" s="216"/>
      <c r="AB106" s="216"/>
      <c r="AC106" s="216"/>
      <c r="AD106" s="216"/>
      <c r="AF106" s="2"/>
      <c r="AG106" s="2"/>
      <c r="AH106" s="2"/>
      <c r="AI106" s="2"/>
      <c r="AJ106" s="2"/>
      <c r="AK106" s="2"/>
      <c r="AL106" s="2"/>
      <c r="AM106" s="2"/>
      <c r="AN106" s="2"/>
      <c r="AO106" s="2"/>
      <c r="AP106" s="2"/>
      <c r="AQ106" s="2"/>
      <c r="AR106" s="2"/>
      <c r="AS106" s="2"/>
      <c r="AT106" s="2"/>
      <c r="AU106" s="97"/>
      <c r="AV106" s="97"/>
      <c r="AW106" s="97"/>
      <c r="AX106" s="97"/>
      <c r="AY106" s="97"/>
    </row>
    <row r="107" spans="1:51" ht="13" thickBot="1" x14ac:dyDescent="0.3">
      <c r="A107">
        <v>1676</v>
      </c>
      <c r="B107" s="199">
        <v>15</v>
      </c>
      <c r="C107" s="163">
        <v>0</v>
      </c>
      <c r="E107" s="407" t="str">
        <f>INDEX('[1]2012 Teams'!$B$2:$B$2344,MATCH(A107,'[1]2012 Teams'!$A$2:$A$2344))</f>
        <v>Montvale, NJ USA</v>
      </c>
      <c r="F107" s="195"/>
      <c r="L107" s="110">
        <v>2543</v>
      </c>
      <c r="M107" s="106">
        <f>VLOOKUP(L107,[3]OPR_STUDIES!$B$4:$C$2079,2)</f>
        <v>2</v>
      </c>
      <c r="N107" s="110">
        <v>2761</v>
      </c>
      <c r="O107" s="106">
        <f>VLOOKUP(N107,[3]OPR_STUDIES!$B$4:$C$2079,2)</f>
        <v>2</v>
      </c>
      <c r="P107" s="110">
        <v>1985</v>
      </c>
      <c r="Q107" s="106">
        <f>VLOOKUP(P107,[3]OPR_STUDIES!$B$4:$C$2079,2)</f>
        <v>3</v>
      </c>
      <c r="R107" s="110">
        <v>2815</v>
      </c>
      <c r="S107" s="106">
        <f>VLOOKUP(R107,[3]OPR_STUDIES!$B$4:$C$2079,2)</f>
        <v>3</v>
      </c>
      <c r="Y107" s="216"/>
      <c r="Z107" s="216"/>
      <c r="AA107" s="216"/>
      <c r="AB107" s="216"/>
      <c r="AC107" s="216"/>
      <c r="AD107" s="216"/>
      <c r="AF107" s="2"/>
      <c r="AG107" s="2"/>
      <c r="AH107" s="2"/>
      <c r="AI107" s="2"/>
      <c r="AJ107" s="2"/>
      <c r="AK107" s="2"/>
      <c r="AL107" s="2"/>
      <c r="AM107" s="2"/>
      <c r="AN107" s="2"/>
      <c r="AO107" s="2"/>
      <c r="AP107" s="2"/>
      <c r="AQ107" s="2"/>
      <c r="AR107" s="2"/>
      <c r="AS107" s="2"/>
      <c r="AT107" s="2"/>
      <c r="AU107" s="97"/>
      <c r="AV107" s="97"/>
      <c r="AW107" s="97"/>
      <c r="AX107" s="97"/>
      <c r="AY107" s="97"/>
    </row>
    <row r="108" spans="1:51" x14ac:dyDescent="0.25">
      <c r="A108">
        <v>1678</v>
      </c>
      <c r="B108" s="194">
        <v>9</v>
      </c>
      <c r="C108" s="163">
        <v>0</v>
      </c>
      <c r="E108" s="407" t="str">
        <f>INDEX('[1]2012 Teams'!$B$2:$B$2344,MATCH(A108,'[1]2012 Teams'!$A$2:$A$2344))</f>
        <v>Davis, CA USA</v>
      </c>
      <c r="F108" s="195"/>
      <c r="L108" s="110">
        <v>2549</v>
      </c>
      <c r="M108" s="106">
        <f>VLOOKUP(L108,[3]OPR_STUDIES!$B$4:$C$2079,2)</f>
        <v>2</v>
      </c>
      <c r="N108" s="110">
        <v>2783</v>
      </c>
      <c r="O108" s="106">
        <f>VLOOKUP(N108,[3]OPR_STUDIES!$B$4:$C$2079,2)</f>
        <v>2</v>
      </c>
      <c r="P108" s="110">
        <v>2073</v>
      </c>
      <c r="Q108" s="106">
        <f>VLOOKUP(P108,[3]OPR_STUDIES!$B$4:$C$2079,2)</f>
        <v>2</v>
      </c>
      <c r="R108" s="110">
        <v>2848</v>
      </c>
      <c r="S108" s="106">
        <f>VLOOKUP(R108,[3]OPR_STUDIES!$B$4:$C$2079,2)</f>
        <v>3</v>
      </c>
      <c r="Y108" s="216"/>
      <c r="Z108" s="216"/>
      <c r="AA108" s="216"/>
      <c r="AB108" s="216"/>
      <c r="AC108" s="216"/>
      <c r="AD108" s="216"/>
      <c r="AF108" s="2"/>
      <c r="AG108" s="2"/>
      <c r="AH108" s="2"/>
      <c r="AI108" s="2"/>
      <c r="AJ108" s="2"/>
      <c r="AK108" s="2"/>
      <c r="AL108" s="2"/>
      <c r="AM108" s="2"/>
      <c r="AN108" s="2"/>
      <c r="AO108" s="2"/>
      <c r="AP108" s="2"/>
      <c r="AQ108" s="2"/>
      <c r="AR108" s="2"/>
      <c r="AS108" s="2"/>
      <c r="AT108" s="2"/>
      <c r="AU108" s="97"/>
      <c r="AV108" s="97"/>
      <c r="AW108" s="97"/>
      <c r="AX108" s="97"/>
      <c r="AY108" s="97"/>
    </row>
    <row r="109" spans="1:51" x14ac:dyDescent="0.25">
      <c r="A109">
        <v>1706</v>
      </c>
      <c r="B109" s="194">
        <v>9</v>
      </c>
      <c r="C109" s="163">
        <v>0</v>
      </c>
      <c r="E109" s="407" t="str">
        <f>INDEX('[1]2012 Teams'!$B$2:$B$2344,MATCH(A109,'[1]2012 Teams'!$A$2:$A$2344))</f>
        <v>Wentzville, MO USA</v>
      </c>
      <c r="F109" s="195"/>
      <c r="L109" s="110">
        <v>2949</v>
      </c>
      <c r="M109" s="106">
        <f>VLOOKUP(L109,[3]OPR_STUDIES!$B$4:$C$2079,2)</f>
        <v>2</v>
      </c>
      <c r="N109" s="110">
        <v>2826</v>
      </c>
      <c r="O109" s="106">
        <f>VLOOKUP(N109,[3]OPR_STUDIES!$B$4:$C$2079,2)</f>
        <v>3</v>
      </c>
      <c r="P109" s="110">
        <v>2137</v>
      </c>
      <c r="Q109" s="106">
        <f>VLOOKUP(P109,[3]OPR_STUDIES!$B$4:$C$2079,2)</f>
        <v>4</v>
      </c>
      <c r="R109" s="110">
        <v>2974</v>
      </c>
      <c r="S109" s="106">
        <f>VLOOKUP(R109,[3]OPR_STUDIES!$B$4:$C$2079,2)</f>
        <v>3</v>
      </c>
      <c r="Y109" s="216"/>
      <c r="Z109" s="216"/>
      <c r="AA109" s="216"/>
      <c r="AB109" s="216"/>
      <c r="AC109" s="216"/>
      <c r="AD109" s="216"/>
      <c r="AF109" s="2"/>
      <c r="AG109" s="2"/>
      <c r="AH109" s="2"/>
      <c r="AI109" s="2"/>
      <c r="AJ109" s="2"/>
      <c r="AK109" s="2"/>
      <c r="AL109" s="2"/>
      <c r="AM109" s="2"/>
      <c r="AN109" s="2"/>
      <c r="AO109" s="2"/>
      <c r="AP109" s="2"/>
      <c r="AQ109" s="2"/>
      <c r="AR109" s="2"/>
      <c r="AS109" s="2"/>
      <c r="AT109" s="2"/>
      <c r="AU109" s="97"/>
      <c r="AV109" s="97"/>
      <c r="AW109" s="97"/>
      <c r="AX109" s="97"/>
      <c r="AY109" s="97"/>
    </row>
    <row r="110" spans="1:51" x14ac:dyDescent="0.25">
      <c r="A110">
        <v>1717</v>
      </c>
      <c r="B110" s="194">
        <v>15</v>
      </c>
      <c r="C110" s="163">
        <v>10</v>
      </c>
      <c r="E110" s="407" t="str">
        <f>INDEX('[1]2012 Teams'!$B$2:$B$2344,MATCH(A110,'[1]2012 Teams'!$A$2:$A$2344))</f>
        <v>Goleta, CA USA</v>
      </c>
      <c r="F110" s="195"/>
      <c r="L110" s="423">
        <v>2972</v>
      </c>
      <c r="M110" s="106">
        <f>VLOOKUP(L110,[3]OPR_STUDIES!$B$4:$C$2079,2)</f>
        <v>2</v>
      </c>
      <c r="N110" s="110">
        <v>2990</v>
      </c>
      <c r="O110" s="106">
        <f>VLOOKUP(N110,[3]OPR_STUDIES!$B$4:$C$2079,2)</f>
        <v>3</v>
      </c>
      <c r="P110" s="110">
        <v>2199</v>
      </c>
      <c r="Q110" s="106">
        <f>VLOOKUP(P110,[3]OPR_STUDIES!$B$4:$C$2079,2)</f>
        <v>3</v>
      </c>
      <c r="R110" s="110">
        <v>3009</v>
      </c>
      <c r="S110" s="106">
        <f>VLOOKUP(R110,[3]OPR_STUDIES!$B$4:$C$2079,2)</f>
        <v>2</v>
      </c>
      <c r="Y110" s="216"/>
      <c r="Z110" s="216"/>
      <c r="AA110" s="216"/>
      <c r="AB110" s="216"/>
      <c r="AC110" s="216"/>
      <c r="AD110" s="216"/>
      <c r="AF110" s="2"/>
      <c r="AG110" s="2"/>
      <c r="AH110" s="2"/>
      <c r="AI110" s="2"/>
      <c r="AJ110" s="2"/>
      <c r="AK110" s="2"/>
      <c r="AL110" s="2"/>
      <c r="AM110" s="2"/>
      <c r="AN110" s="2"/>
      <c r="AO110" s="2"/>
      <c r="AP110" s="2"/>
      <c r="AQ110" s="2"/>
      <c r="AR110" s="2"/>
      <c r="AS110" s="2"/>
      <c r="AT110" s="2"/>
      <c r="AU110" s="97"/>
      <c r="AV110" s="97"/>
      <c r="AW110" s="97"/>
      <c r="AX110" s="97"/>
      <c r="AY110" s="97"/>
    </row>
    <row r="111" spans="1:51" x14ac:dyDescent="0.25">
      <c r="A111">
        <v>1718</v>
      </c>
      <c r="B111" s="194">
        <v>9</v>
      </c>
      <c r="C111" s="163">
        <v>0</v>
      </c>
      <c r="E111" s="407" t="str">
        <f>INDEX('[1]2012 Teams'!$B$2:$B$2344,MATCH(A111,'[1]2012 Teams'!$A$2:$A$2344))</f>
        <v>Armada, MI USA</v>
      </c>
      <c r="F111" s="195"/>
      <c r="L111" s="110">
        <v>2984</v>
      </c>
      <c r="M111" s="106">
        <f>VLOOKUP(L111,[3]OPR_STUDIES!$B$4:$C$2079,2)</f>
        <v>3</v>
      </c>
      <c r="N111" s="110">
        <v>2996</v>
      </c>
      <c r="O111" s="106">
        <f>VLOOKUP(N111,[3]OPR_STUDIES!$B$4:$C$2079,2)</f>
        <v>3</v>
      </c>
      <c r="P111" s="110">
        <v>2337</v>
      </c>
      <c r="Q111" s="106">
        <f>VLOOKUP(P111,[3]OPR_STUDIES!$B$4:$C$2079,2)</f>
        <v>5</v>
      </c>
      <c r="R111" s="110">
        <v>3103</v>
      </c>
      <c r="S111" s="106">
        <f>VLOOKUP(R111,[3]OPR_STUDIES!$B$4:$C$2079,2)</f>
        <v>3</v>
      </c>
      <c r="AF111" s="2"/>
      <c r="AG111" s="2"/>
      <c r="AH111" s="2"/>
      <c r="AI111" s="2"/>
      <c r="AJ111" s="2"/>
      <c r="AK111" s="2"/>
      <c r="AL111" s="2"/>
      <c r="AM111" s="2"/>
      <c r="AN111" s="2"/>
      <c r="AO111" s="2"/>
      <c r="AP111" s="2"/>
      <c r="AQ111" s="2"/>
      <c r="AR111" s="2"/>
      <c r="AS111" s="2"/>
      <c r="AT111" s="2"/>
      <c r="AU111" s="97"/>
      <c r="AV111" s="97"/>
      <c r="AW111" s="97"/>
      <c r="AX111" s="97"/>
      <c r="AY111" s="97"/>
    </row>
    <row r="112" spans="1:51" x14ac:dyDescent="0.25">
      <c r="A112">
        <v>1730</v>
      </c>
      <c r="B112" s="194">
        <v>11</v>
      </c>
      <c r="C112" s="163">
        <v>10</v>
      </c>
      <c r="E112" s="407" t="str">
        <f>INDEX('[1]2012 Teams'!$B$2:$B$2344,MATCH(A112,'[1]2012 Teams'!$A$2:$A$2344))</f>
        <v>Lees Summit, MO USA</v>
      </c>
      <c r="F112" s="195"/>
      <c r="L112" s="110">
        <v>3010</v>
      </c>
      <c r="M112" s="106">
        <f>VLOOKUP(L112,[3]OPR_STUDIES!$B$4:$C$2079,2)</f>
        <v>2</v>
      </c>
      <c r="N112" s="110">
        <v>3037</v>
      </c>
      <c r="O112" s="106">
        <f>VLOOKUP(N112,[3]OPR_STUDIES!$B$4:$C$2079,2)</f>
        <v>2</v>
      </c>
      <c r="P112" s="110">
        <v>2472</v>
      </c>
      <c r="Q112" s="106">
        <f>VLOOKUP(P112,[3]OPR_STUDIES!$B$4:$C$2079,2)</f>
        <v>2</v>
      </c>
      <c r="R112" s="110">
        <v>3126</v>
      </c>
      <c r="S112" s="106">
        <f>VLOOKUP(R112,[3]OPR_STUDIES!$B$4:$C$2079,2)</f>
        <v>2</v>
      </c>
      <c r="AF112" s="2"/>
      <c r="AG112" s="2"/>
      <c r="AH112" s="2"/>
      <c r="AI112" s="2"/>
      <c r="AJ112" s="2"/>
      <c r="AK112" s="2"/>
      <c r="AL112" s="2"/>
      <c r="AM112" s="2"/>
      <c r="AN112" s="2"/>
      <c r="AO112" s="2"/>
      <c r="AP112" s="2"/>
      <c r="AQ112" s="2"/>
      <c r="AR112" s="2"/>
      <c r="AS112" s="2"/>
      <c r="AT112" s="2"/>
      <c r="AU112" s="97"/>
      <c r="AV112" s="97"/>
      <c r="AW112" s="97"/>
      <c r="AX112" s="97"/>
      <c r="AY112" s="97"/>
    </row>
    <row r="113" spans="1:51" x14ac:dyDescent="0.25">
      <c r="A113">
        <v>1732</v>
      </c>
      <c r="B113" s="194">
        <v>2</v>
      </c>
      <c r="C113" s="196">
        <v>0</v>
      </c>
      <c r="E113" s="407" t="str">
        <f>INDEX('[1]2012 Teams'!$B$2:$B$2344,MATCH(A113,'[1]2012 Teams'!$A$2:$A$2344))</f>
        <v>Milwaukee, WI USA</v>
      </c>
      <c r="F113" s="195"/>
      <c r="L113" s="110">
        <v>3017</v>
      </c>
      <c r="M113" s="106">
        <f>VLOOKUP(L113,[3]OPR_STUDIES!$B$4:$C$2079,2)</f>
        <v>2</v>
      </c>
      <c r="N113" s="110">
        <v>3130</v>
      </c>
      <c r="O113" s="106">
        <f>VLOOKUP(N113,[3]OPR_STUDIES!$B$4:$C$2079,2)</f>
        <v>2</v>
      </c>
      <c r="P113" s="110">
        <v>2607</v>
      </c>
      <c r="Q113" s="106">
        <f>VLOOKUP(P113,[3]OPR_STUDIES!$B$4:$C$2079,2)</f>
        <v>3</v>
      </c>
      <c r="R113" s="110">
        <v>3138</v>
      </c>
      <c r="S113" s="106">
        <f>VLOOKUP(R113,[3]OPR_STUDIES!$B$4:$C$2079,2)</f>
        <v>3</v>
      </c>
      <c r="AF113" s="2"/>
      <c r="AG113" s="2"/>
      <c r="AH113" s="2"/>
      <c r="AI113" s="2"/>
      <c r="AJ113" s="2"/>
      <c r="AK113" s="2"/>
      <c r="AL113" s="2"/>
      <c r="AM113" s="2"/>
      <c r="AN113" s="2"/>
      <c r="AO113" s="2"/>
      <c r="AP113" s="2"/>
      <c r="AQ113" s="2"/>
      <c r="AR113" s="2"/>
      <c r="AS113" s="2"/>
      <c r="AT113" s="2"/>
      <c r="AU113" s="97"/>
      <c r="AV113" s="97"/>
      <c r="AW113" s="97"/>
      <c r="AX113" s="97"/>
      <c r="AY113" s="97"/>
    </row>
    <row r="114" spans="1:51" x14ac:dyDescent="0.25">
      <c r="A114">
        <v>1771</v>
      </c>
      <c r="B114" s="194">
        <v>16</v>
      </c>
      <c r="C114" s="163">
        <v>10</v>
      </c>
      <c r="E114" s="407" t="str">
        <f>INDEX('[1]2012 Teams'!$B$2:$B$2344,MATCH(A114,'[1]2012 Teams'!$A$2:$A$2344))</f>
        <v>Suwanee, GA USA</v>
      </c>
      <c r="F114" s="195"/>
      <c r="L114" s="110">
        <v>3098</v>
      </c>
      <c r="M114" s="106">
        <f>VLOOKUP(L114,[3]OPR_STUDIES!$B$4:$C$2079,2)</f>
        <v>4</v>
      </c>
      <c r="N114" s="110">
        <v>3158</v>
      </c>
      <c r="O114" s="106">
        <f>VLOOKUP(N114,[3]OPR_STUDIES!$B$4:$C$2079,2)</f>
        <v>2</v>
      </c>
      <c r="P114" s="110">
        <v>3132</v>
      </c>
      <c r="Q114" s="106">
        <f>VLOOKUP(P114,[3]OPR_STUDIES!$B$4:$C$2079,2)</f>
        <v>2</v>
      </c>
      <c r="R114" s="110">
        <v>3242</v>
      </c>
      <c r="S114" s="106">
        <f>VLOOKUP(R114,[3]OPR_STUDIES!$B$4:$C$2079,2)</f>
        <v>2</v>
      </c>
      <c r="AF114" s="2"/>
      <c r="AG114" s="2"/>
      <c r="AH114" s="2"/>
      <c r="AI114" s="2"/>
      <c r="AJ114" s="2"/>
      <c r="AK114" s="2"/>
      <c r="AL114" s="2"/>
      <c r="AM114" s="2"/>
      <c r="AN114" s="2"/>
      <c r="AO114" s="2"/>
      <c r="AP114" s="2"/>
      <c r="AQ114" s="2"/>
      <c r="AR114" s="2"/>
      <c r="AS114" s="2"/>
      <c r="AT114" s="2"/>
      <c r="AU114" s="97"/>
      <c r="AV114" s="97"/>
      <c r="AW114" s="97"/>
      <c r="AX114" s="97"/>
      <c r="AY114" s="97"/>
    </row>
    <row r="115" spans="1:51" ht="13" thickBot="1" x14ac:dyDescent="0.3">
      <c r="A115">
        <v>1801</v>
      </c>
      <c r="B115" s="199">
        <v>1</v>
      </c>
      <c r="C115" s="201">
        <v>20</v>
      </c>
      <c r="E115" s="407" t="str">
        <f>INDEX('[1]2012 Teams'!$B$2:$B$2344,MATCH(A115,'[1]2012 Teams'!$A$2:$A$2344))</f>
        <v>Kountze, TX USA</v>
      </c>
      <c r="F115" s="195"/>
      <c r="L115" s="110">
        <v>3256</v>
      </c>
      <c r="M115" s="106">
        <f>VLOOKUP(L115,[3]OPR_STUDIES!$B$4:$C$2079,2)</f>
        <v>3</v>
      </c>
      <c r="N115" s="110">
        <v>3160</v>
      </c>
      <c r="O115" s="106">
        <f>VLOOKUP(N115,[3]OPR_STUDIES!$B$4:$C$2079,2)</f>
        <v>2</v>
      </c>
      <c r="P115" s="110">
        <v>3374</v>
      </c>
      <c r="Q115" s="106">
        <f>VLOOKUP(P115,[3]OPR_STUDIES!$B$4:$C$2079,2)</f>
        <v>2</v>
      </c>
      <c r="R115" s="110">
        <v>3278</v>
      </c>
      <c r="S115" s="106">
        <f>VLOOKUP(R115,[3]OPR_STUDIES!$B$4:$C$2079,2)</f>
        <v>2</v>
      </c>
      <c r="AF115" s="2"/>
      <c r="AG115" s="2"/>
      <c r="AH115" s="2"/>
      <c r="AI115" s="2"/>
      <c r="AJ115" s="2"/>
      <c r="AK115" s="2"/>
      <c r="AL115" s="2"/>
      <c r="AM115" s="2"/>
      <c r="AN115" s="2"/>
      <c r="AO115" s="2"/>
      <c r="AP115" s="2"/>
      <c r="AQ115" s="2"/>
      <c r="AR115" s="2"/>
      <c r="AS115" s="2"/>
      <c r="AT115" s="2"/>
      <c r="AU115" s="97"/>
      <c r="AV115" s="97"/>
      <c r="AW115" s="97"/>
      <c r="AX115" s="97"/>
      <c r="AY115" s="97"/>
    </row>
    <row r="116" spans="1:51" x14ac:dyDescent="0.25">
      <c r="A116">
        <v>1918</v>
      </c>
      <c r="B116" s="191">
        <v>9</v>
      </c>
      <c r="C116" s="163">
        <v>0</v>
      </c>
      <c r="E116" s="407" t="str">
        <f>INDEX('[1]2012 Teams'!$B$2:$B$2344,MATCH(A116,'[1]2012 Teams'!$A$2:$A$2344))</f>
        <v>Fremont, MI USA</v>
      </c>
      <c r="F116" s="195"/>
      <c r="L116" s="110">
        <v>3322</v>
      </c>
      <c r="M116" s="106">
        <f>VLOOKUP(L116,[3]OPR_STUDIES!$B$4:$C$2079,2)</f>
        <v>3</v>
      </c>
      <c r="N116" s="110">
        <v>3172</v>
      </c>
      <c r="O116" s="106">
        <f>VLOOKUP(N116,[3]OPR_STUDIES!$B$4:$C$2079,2)</f>
        <v>2</v>
      </c>
      <c r="P116" s="110">
        <v>3393</v>
      </c>
      <c r="Q116" s="106">
        <f>VLOOKUP(P116,[3]OPR_STUDIES!$B$4:$C$2079,2)</f>
        <v>2</v>
      </c>
      <c r="R116" s="110">
        <v>3284</v>
      </c>
      <c r="S116" s="106">
        <f>VLOOKUP(R116,[3]OPR_STUDIES!$B$4:$C$2079,2)</f>
        <v>3</v>
      </c>
      <c r="AF116" s="2"/>
      <c r="AG116" s="2"/>
      <c r="AH116" s="2"/>
      <c r="AI116" s="2"/>
      <c r="AJ116" s="2"/>
      <c r="AK116" s="2"/>
      <c r="AL116" s="2"/>
      <c r="AM116" s="2"/>
      <c r="AN116" s="2"/>
      <c r="AO116" s="2"/>
      <c r="AP116" s="2"/>
      <c r="AQ116" s="2"/>
      <c r="AR116" s="2"/>
      <c r="AS116" s="2"/>
      <c r="AT116" s="2"/>
      <c r="AU116" s="97"/>
      <c r="AV116" s="97"/>
      <c r="AW116" s="97"/>
      <c r="AX116" s="97"/>
      <c r="AY116" s="97"/>
    </row>
    <row r="117" spans="1:51" x14ac:dyDescent="0.25">
      <c r="A117">
        <v>1983</v>
      </c>
      <c r="B117" s="194">
        <v>11</v>
      </c>
      <c r="C117" s="163">
        <v>0</v>
      </c>
      <c r="E117" s="407" t="str">
        <f>INDEX('[1]2012 Teams'!$B$2:$B$2344,MATCH(A117,'[1]2012 Teams'!$A$2:$A$2344))</f>
        <v>Des Moines, WA USA</v>
      </c>
      <c r="F117" s="195"/>
      <c r="L117" s="110">
        <v>3337</v>
      </c>
      <c r="M117" s="106">
        <f>VLOOKUP(L117,[3]OPR_STUDIES!$B$4:$C$2079,2)</f>
        <v>2</v>
      </c>
      <c r="N117" s="110">
        <v>3239</v>
      </c>
      <c r="O117" s="106">
        <f>VLOOKUP(N117,[3]OPR_STUDIES!$B$4:$C$2079,2)</f>
        <v>2</v>
      </c>
      <c r="P117" s="110">
        <v>3397</v>
      </c>
      <c r="Q117" s="106">
        <f>VLOOKUP(P117,[3]OPR_STUDIES!$B$4:$C$2079,2)</f>
        <v>2</v>
      </c>
      <c r="R117" s="110">
        <v>3344</v>
      </c>
      <c r="S117" s="106">
        <f>VLOOKUP(R117,[3]OPR_STUDIES!$B$4:$C$2079,2)</f>
        <v>2</v>
      </c>
      <c r="AF117" s="2"/>
      <c r="AG117" s="2"/>
      <c r="AH117" s="2"/>
      <c r="AI117" s="2"/>
      <c r="AJ117" s="2"/>
      <c r="AK117" s="2"/>
      <c r="AL117" s="2"/>
      <c r="AM117" s="2"/>
      <c r="AN117" s="2"/>
      <c r="AO117" s="2"/>
      <c r="AP117" s="2"/>
      <c r="AQ117" s="2"/>
      <c r="AR117" s="2"/>
      <c r="AS117" s="2"/>
      <c r="AT117" s="2"/>
      <c r="AU117" s="97"/>
      <c r="AV117" s="97"/>
      <c r="AW117" s="97"/>
      <c r="AX117" s="97"/>
      <c r="AY117" s="97"/>
    </row>
    <row r="118" spans="1:51" x14ac:dyDescent="0.25">
      <c r="A118">
        <v>1986</v>
      </c>
      <c r="B118" s="194">
        <v>13</v>
      </c>
      <c r="C118" s="163">
        <v>0</v>
      </c>
      <c r="E118" s="407" t="str">
        <f>INDEX('[1]2012 Teams'!$B$2:$B$2344,MATCH(A118,'[1]2012 Teams'!$A$2:$A$2344))</f>
        <v>Lee's Summit, MO USA</v>
      </c>
      <c r="F118" s="195"/>
      <c r="L118" s="110">
        <v>3351</v>
      </c>
      <c r="M118" s="106">
        <f>VLOOKUP(L118,[3]OPR_STUDIES!$B$4:$C$2079,2)</f>
        <v>2</v>
      </c>
      <c r="N118" s="110">
        <v>3459</v>
      </c>
      <c r="O118" s="106">
        <f>VLOOKUP(N118,[3]OPR_STUDIES!$B$4:$C$2079,2)</f>
        <v>2</v>
      </c>
      <c r="P118" s="110">
        <v>3464</v>
      </c>
      <c r="Q118" s="106">
        <f>VLOOKUP(P118,[3]OPR_STUDIES!$B$4:$C$2079,2)</f>
        <v>2</v>
      </c>
      <c r="R118" s="110">
        <v>3358</v>
      </c>
      <c r="S118" s="106">
        <f>VLOOKUP(R118,[3]OPR_STUDIES!$B$4:$C$2079,2)</f>
        <v>2</v>
      </c>
      <c r="AF118" s="2"/>
      <c r="AG118" s="2"/>
      <c r="AH118" s="2"/>
      <c r="AI118" s="2"/>
      <c r="AJ118" s="2"/>
      <c r="AK118" s="2"/>
      <c r="AL118" s="2"/>
      <c r="AM118" s="2"/>
      <c r="AN118" s="2"/>
      <c r="AO118" s="2"/>
      <c r="AP118" s="2"/>
      <c r="AQ118" s="2"/>
      <c r="AR118" s="2"/>
      <c r="AS118" s="2"/>
      <c r="AT118" s="2"/>
      <c r="AU118" s="97"/>
      <c r="AV118" s="97"/>
      <c r="AW118" s="97"/>
      <c r="AX118" s="97"/>
      <c r="AY118" s="97"/>
    </row>
    <row r="119" spans="1:51" x14ac:dyDescent="0.25">
      <c r="A119">
        <v>2016</v>
      </c>
      <c r="B119" s="194">
        <v>16</v>
      </c>
      <c r="C119" s="353">
        <v>40</v>
      </c>
      <c r="D119">
        <v>10</v>
      </c>
      <c r="E119" s="407" t="str">
        <f>INDEX('[1]2012 Teams'!$B$2:$B$2344,MATCH(A119,'[1]2012 Teams'!$A$2:$A$2344))</f>
        <v>Ewing, NJ USA</v>
      </c>
      <c r="F119" s="195"/>
      <c r="L119" s="110">
        <v>3462</v>
      </c>
      <c r="M119" s="106">
        <f>VLOOKUP(L119,[3]OPR_STUDIES!$B$4:$C$2079,2)</f>
        <v>2</v>
      </c>
      <c r="N119" s="110">
        <v>3473</v>
      </c>
      <c r="O119" s="106">
        <f>VLOOKUP(N119,[3]OPR_STUDIES!$B$4:$C$2079,2)</f>
        <v>2</v>
      </c>
      <c r="P119" s="110">
        <v>3466</v>
      </c>
      <c r="Q119" s="106">
        <f>VLOOKUP(P119,[3]OPR_STUDIES!$B$4:$C$2079,2)</f>
        <v>2</v>
      </c>
      <c r="R119" s="110">
        <v>3456</v>
      </c>
      <c r="S119" s="106">
        <f>VLOOKUP(R119,[3]OPR_STUDIES!$B$4:$C$2079,2)</f>
        <v>2</v>
      </c>
      <c r="AF119" s="2"/>
      <c r="AG119" s="2"/>
      <c r="AH119" s="2"/>
      <c r="AI119" s="2"/>
      <c r="AJ119" s="2"/>
      <c r="AK119" s="2"/>
      <c r="AL119" s="2"/>
      <c r="AM119" s="2"/>
      <c r="AN119" s="2"/>
      <c r="AO119" s="2"/>
      <c r="AP119" s="2"/>
      <c r="AQ119" s="2"/>
      <c r="AR119" s="2"/>
      <c r="AS119" s="2"/>
      <c r="AT119" s="2"/>
      <c r="AU119" s="97"/>
      <c r="AV119" s="97"/>
      <c r="AW119" s="97"/>
      <c r="AX119" s="97"/>
      <c r="AY119" s="97"/>
    </row>
    <row r="120" spans="1:51" x14ac:dyDescent="0.25">
      <c r="A120">
        <v>2046</v>
      </c>
      <c r="B120" s="194">
        <v>8</v>
      </c>
      <c r="C120" s="196">
        <v>0</v>
      </c>
      <c r="E120" s="407" t="str">
        <f>INDEX('[1]2012 Teams'!$B$2:$B$2344,MATCH(A120,'[1]2012 Teams'!$A$2:$A$2344))</f>
        <v>Maple Valley, WA USA</v>
      </c>
      <c r="F120" s="195"/>
      <c r="L120" s="110">
        <v>3467</v>
      </c>
      <c r="M120" s="106">
        <f>VLOOKUP(L120,[3]OPR_STUDIES!$B$4:$C$2079,2)</f>
        <v>2</v>
      </c>
      <c r="N120" s="110">
        <v>3477</v>
      </c>
      <c r="O120" s="106">
        <f>VLOOKUP(N120,[3]OPR_STUDIES!$B$4:$C$2079,2)</f>
        <v>2</v>
      </c>
      <c r="P120" s="110">
        <v>3487</v>
      </c>
      <c r="Q120" s="106">
        <f>VLOOKUP(P120,[3]OPR_STUDIES!$B$4:$C$2079,2)</f>
        <v>2</v>
      </c>
      <c r="R120" s="110">
        <v>3472</v>
      </c>
      <c r="S120" s="106">
        <f>VLOOKUP(R120,[3]OPR_STUDIES!$B$4:$C$2079,2)</f>
        <v>2</v>
      </c>
      <c r="AF120" s="2"/>
      <c r="AG120" s="2"/>
      <c r="AH120" s="2"/>
      <c r="AI120" s="2"/>
      <c r="AJ120" s="2"/>
      <c r="AK120" s="2"/>
      <c r="AL120" s="2"/>
      <c r="AM120" s="2"/>
      <c r="AN120" s="2"/>
      <c r="AO120" s="2"/>
      <c r="AP120" s="2"/>
      <c r="AQ120" s="2"/>
      <c r="AR120" s="2"/>
      <c r="AS120" s="2"/>
      <c r="AT120" s="2"/>
      <c r="AU120" s="97"/>
      <c r="AV120" s="97"/>
      <c r="AW120" s="97"/>
      <c r="AX120" s="97"/>
      <c r="AY120" s="97"/>
    </row>
    <row r="121" spans="1:51" x14ac:dyDescent="0.25">
      <c r="A121">
        <v>2054</v>
      </c>
      <c r="B121" s="194">
        <v>14</v>
      </c>
      <c r="C121" s="196">
        <v>20</v>
      </c>
      <c r="E121" s="407" t="str">
        <f>INDEX('[1]2012 Teams'!$B$2:$B$2344,MATCH(A121,'[1]2012 Teams'!$A$2:$A$2344))</f>
        <v>Hopkins, MI USA</v>
      </c>
      <c r="F121" s="195"/>
      <c r="L121" s="110">
        <v>3481</v>
      </c>
      <c r="M121" s="106">
        <f>VLOOKUP(L121,[3]OPR_STUDIES!$B$4:$C$2079,2)</f>
        <v>2</v>
      </c>
      <c r="N121" s="110">
        <v>3492</v>
      </c>
      <c r="O121" s="106">
        <f>VLOOKUP(N121,[3]OPR_STUDIES!$B$4:$C$2079,2)</f>
        <v>2</v>
      </c>
      <c r="P121" s="110">
        <v>3504</v>
      </c>
      <c r="Q121" s="106">
        <f>VLOOKUP(P121,[3]OPR_STUDIES!$B$4:$C$2079,2)</f>
        <v>3</v>
      </c>
      <c r="R121" s="110">
        <v>3478</v>
      </c>
      <c r="S121" s="106">
        <f>VLOOKUP(R121,[3]OPR_STUDIES!$B$4:$C$2079,2)</f>
        <v>2</v>
      </c>
      <c r="AF121" s="2"/>
      <c r="AG121" s="2"/>
      <c r="AH121" s="2"/>
      <c r="AI121" s="2"/>
      <c r="AJ121" s="2"/>
      <c r="AK121" s="2"/>
      <c r="AL121" s="2"/>
      <c r="AM121" s="2"/>
      <c r="AN121" s="2"/>
      <c r="AO121" s="2"/>
      <c r="AP121" s="2"/>
      <c r="AQ121" s="2"/>
      <c r="AR121" s="2"/>
      <c r="AS121" s="2"/>
      <c r="AT121" s="2"/>
      <c r="AU121" s="97"/>
      <c r="AV121" s="97"/>
      <c r="AW121" s="97"/>
      <c r="AX121" s="97"/>
      <c r="AY121" s="97"/>
    </row>
    <row r="122" spans="1:51" x14ac:dyDescent="0.25">
      <c r="A122">
        <v>2056</v>
      </c>
      <c r="B122" s="194">
        <v>16</v>
      </c>
      <c r="C122" s="163">
        <v>10</v>
      </c>
      <c r="E122" s="407" t="str">
        <f>INDEX('[1]2012 Teams'!$B$2:$B$2344,MATCH(A122,'[1]2012 Teams'!$A$2:$A$2344))</f>
        <v>Stoney Creek, ON Canada</v>
      </c>
      <c r="F122" s="195"/>
      <c r="L122" s="110">
        <v>3494</v>
      </c>
      <c r="M122" s="106">
        <f>VLOOKUP(L122,[3]OPR_STUDIES!$B$4:$C$2079,2)</f>
        <v>3</v>
      </c>
      <c r="N122" s="110">
        <v>3507</v>
      </c>
      <c r="O122" s="106">
        <f>VLOOKUP(N122,[3]OPR_STUDIES!$B$4:$C$2079,2)</f>
        <v>3</v>
      </c>
      <c r="P122" s="110">
        <v>3526</v>
      </c>
      <c r="Q122" s="106">
        <f>VLOOKUP(P122,[3]OPR_STUDIES!$B$4:$C$2079,2)</f>
        <v>2</v>
      </c>
      <c r="R122" s="110">
        <v>3483</v>
      </c>
      <c r="S122" s="106">
        <f>VLOOKUP(R122,[3]OPR_STUDIES!$B$4:$C$2079,2)</f>
        <v>2</v>
      </c>
      <c r="AF122" s="2"/>
      <c r="AG122" s="2"/>
      <c r="AH122" s="2"/>
      <c r="AI122" s="2"/>
      <c r="AJ122" s="2"/>
      <c r="AK122" s="2"/>
      <c r="AL122" s="2"/>
      <c r="AM122" s="2"/>
      <c r="AN122" s="2"/>
      <c r="AO122" s="2"/>
      <c r="AP122" s="2"/>
      <c r="AQ122" s="2"/>
      <c r="AR122" s="2"/>
      <c r="AS122" s="2"/>
      <c r="AT122" s="2"/>
      <c r="AU122" s="97"/>
      <c r="AV122" s="97"/>
      <c r="AW122" s="97"/>
      <c r="AX122" s="97"/>
      <c r="AY122" s="97"/>
    </row>
    <row r="123" spans="1:51" ht="13" thickBot="1" x14ac:dyDescent="0.3">
      <c r="A123">
        <v>2122</v>
      </c>
      <c r="B123" s="199">
        <v>11</v>
      </c>
      <c r="C123" s="163">
        <v>10</v>
      </c>
      <c r="E123" s="407" t="str">
        <f>INDEX('[1]2012 Teams'!$B$2:$B$2344,MATCH(A123,'[1]2012 Teams'!$A$2:$A$2344))</f>
        <v>Boise, ID USA</v>
      </c>
      <c r="F123" s="195"/>
      <c r="L123" s="110">
        <v>3506</v>
      </c>
      <c r="M123" s="106">
        <f>VLOOKUP(L123,[3]OPR_STUDIES!$B$4:$C$2079,2)</f>
        <v>2</v>
      </c>
      <c r="N123" s="110">
        <v>3553</v>
      </c>
      <c r="O123" s="106">
        <f>VLOOKUP(N123,[3]OPR_STUDIES!$B$4:$C$2079,2)</f>
        <v>2</v>
      </c>
      <c r="P123" s="110">
        <v>3527</v>
      </c>
      <c r="Q123" s="106">
        <f>VLOOKUP(P123,[3]OPR_STUDIES!$B$4:$C$2079,2)</f>
        <v>2</v>
      </c>
      <c r="R123" s="110">
        <v>3505</v>
      </c>
      <c r="S123" s="106">
        <f>VLOOKUP(R123,[3]OPR_STUDIES!$B$4:$C$2079,2)</f>
        <v>2</v>
      </c>
    </row>
    <row r="124" spans="1:51" x14ac:dyDescent="0.25">
      <c r="A124">
        <v>2137</v>
      </c>
      <c r="B124" s="194">
        <v>10</v>
      </c>
      <c r="C124" s="163">
        <v>0</v>
      </c>
      <c r="E124" s="407" t="str">
        <f>INDEX('[1]2012 Teams'!$B$2:$B$2344,MATCH(A124,'[1]2012 Teams'!$A$2:$A$2344))</f>
        <v>Oxford, MI USA</v>
      </c>
      <c r="F124" s="195"/>
      <c r="L124" s="110">
        <v>3539</v>
      </c>
      <c r="M124" s="106">
        <f>VLOOKUP(L124,[3]OPR_STUDIES!$B$4:$C$2079,2)</f>
        <v>4</v>
      </c>
      <c r="N124" s="110">
        <v>3624</v>
      </c>
      <c r="O124" s="106">
        <f>VLOOKUP(N124,[3]OPR_STUDIES!$B$4:$C$2079,2)</f>
        <v>2</v>
      </c>
      <c r="P124" s="110">
        <v>3528</v>
      </c>
      <c r="Q124" s="106">
        <f>VLOOKUP(P124,[3]OPR_STUDIES!$B$4:$C$2079,2)</f>
        <v>2</v>
      </c>
      <c r="R124" s="110">
        <v>3521</v>
      </c>
      <c r="S124" s="106">
        <f>VLOOKUP(R124,[3]OPR_STUDIES!$B$4:$C$2079,2)</f>
        <v>2</v>
      </c>
    </row>
    <row r="125" spans="1:51" x14ac:dyDescent="0.25">
      <c r="A125">
        <v>2169</v>
      </c>
      <c r="B125" s="194">
        <v>13</v>
      </c>
      <c r="C125" s="163">
        <v>0</v>
      </c>
      <c r="E125" s="407" t="str">
        <f>INDEX('[1]2012 Teams'!$B$2:$B$2344,MATCH(A125,'[1]2012 Teams'!$A$2:$A$2344))</f>
        <v>Prior Lake/Savage, MN USA</v>
      </c>
      <c r="F125" s="195"/>
      <c r="L125" s="110">
        <v>3596</v>
      </c>
      <c r="M125" s="106">
        <f>VLOOKUP(L125,[3]OPR_STUDIES!$B$4:$C$2079,2)</f>
        <v>2</v>
      </c>
      <c r="N125" s="110">
        <v>3630</v>
      </c>
      <c r="O125" s="106">
        <f>VLOOKUP(N125,[3]OPR_STUDIES!$B$4:$C$2079,2)</f>
        <v>2</v>
      </c>
      <c r="P125" s="110">
        <v>3574</v>
      </c>
      <c r="Q125" s="106">
        <f>VLOOKUP(P125,[3]OPR_STUDIES!$B$4:$C$2079,2)</f>
        <v>2</v>
      </c>
      <c r="R125" s="110">
        <v>3536</v>
      </c>
      <c r="S125" s="106">
        <f>VLOOKUP(R125,[3]OPR_STUDIES!$B$4:$C$2079,2)</f>
        <v>4</v>
      </c>
    </row>
    <row r="126" spans="1:51" x14ac:dyDescent="0.25">
      <c r="A126">
        <v>2337</v>
      </c>
      <c r="B126" s="194">
        <v>11</v>
      </c>
      <c r="C126" s="163">
        <v>0</v>
      </c>
      <c r="E126" s="407" t="str">
        <f>INDEX('[1]2012 Teams'!$B$2:$B$2344,MATCH(A126,'[1]2012 Teams'!$A$2:$A$2344))</f>
        <v>Grand Blanc, MI USA</v>
      </c>
      <c r="F126" s="195"/>
      <c r="L126" s="110">
        <v>3616</v>
      </c>
      <c r="M126" s="106">
        <f>VLOOKUP(L126,[3]OPR_STUDIES!$B$4:$C$2079,2)</f>
        <v>2</v>
      </c>
      <c r="N126" s="110">
        <v>3651</v>
      </c>
      <c r="O126" s="106">
        <f>VLOOKUP(N126,[3]OPR_STUDIES!$B$4:$C$2079,2)</f>
        <v>2</v>
      </c>
      <c r="P126" s="110">
        <v>3588</v>
      </c>
      <c r="Q126" s="106">
        <f>VLOOKUP(P126,[3]OPR_STUDIES!$B$4:$C$2079,2)</f>
        <v>2</v>
      </c>
      <c r="R126" s="110">
        <v>3547</v>
      </c>
      <c r="S126" s="106">
        <f>VLOOKUP(R126,[3]OPR_STUDIES!$B$4:$C$2079,2)</f>
        <v>5</v>
      </c>
    </row>
    <row r="127" spans="1:51" x14ac:dyDescent="0.25">
      <c r="A127">
        <v>2363</v>
      </c>
      <c r="B127" s="194">
        <v>6</v>
      </c>
      <c r="C127" s="163">
        <v>0</v>
      </c>
      <c r="E127" s="407" t="str">
        <f>INDEX('[1]2012 Teams'!$B$2:$B$2344,MATCH(A127,'[1]2012 Teams'!$A$2:$A$2344))</f>
        <v>Newport News, VA USA</v>
      </c>
      <c r="F127" s="195"/>
      <c r="L127" s="110">
        <v>3642</v>
      </c>
      <c r="M127" s="106">
        <f>VLOOKUP(L127,[3]OPR_STUDIES!$B$4:$C$2079,2)</f>
        <v>2</v>
      </c>
      <c r="N127" s="110">
        <v>3685</v>
      </c>
      <c r="O127" s="106">
        <f>VLOOKUP(N127,[3]OPR_STUDIES!$B$4:$C$2079,2)</f>
        <v>2</v>
      </c>
      <c r="P127" s="110">
        <v>3645</v>
      </c>
      <c r="Q127" s="106">
        <f>VLOOKUP(P127,[3]OPR_STUDIES!$B$4:$C$2079,2)</f>
        <v>2</v>
      </c>
      <c r="R127" s="110">
        <v>3612</v>
      </c>
      <c r="S127" s="106">
        <f>VLOOKUP(R127,[3]OPR_STUDIES!$B$4:$C$2079,2)</f>
        <v>2</v>
      </c>
    </row>
    <row r="128" spans="1:51" x14ac:dyDescent="0.25">
      <c r="A128">
        <v>2415</v>
      </c>
      <c r="B128" s="194">
        <v>15</v>
      </c>
      <c r="C128" s="163">
        <v>0</v>
      </c>
      <c r="E128" s="407" t="str">
        <f>INDEX('[1]2012 Teams'!$B$2:$B$2344,MATCH(A128,'[1]2012 Teams'!$A$2:$A$2344))</f>
        <v>Atlanta, GA USA</v>
      </c>
      <c r="F128" s="195"/>
      <c r="L128" s="110">
        <v>3694</v>
      </c>
      <c r="M128" s="106">
        <f>VLOOKUP(L128,[3]OPR_STUDIES!$B$4:$C$2079,2)</f>
        <v>2</v>
      </c>
      <c r="N128" s="110">
        <v>3739</v>
      </c>
      <c r="O128" s="106">
        <f>VLOOKUP(N128,[3]OPR_STUDIES!$B$4:$C$2079,2)</f>
        <v>2</v>
      </c>
      <c r="P128" s="110">
        <v>3711</v>
      </c>
      <c r="Q128" s="106">
        <f>VLOOKUP(P128,[3]OPR_STUDIES!$B$4:$C$2079,2)</f>
        <v>2</v>
      </c>
      <c r="R128" s="110">
        <v>3622</v>
      </c>
      <c r="S128" s="106">
        <f>VLOOKUP(R128,[3]OPR_STUDIES!$B$4:$C$2079,2)</f>
        <v>2</v>
      </c>
    </row>
    <row r="129" spans="1:19" x14ac:dyDescent="0.25">
      <c r="A129">
        <v>2481</v>
      </c>
      <c r="B129" s="194">
        <v>3</v>
      </c>
      <c r="C129" s="196">
        <v>0</v>
      </c>
      <c r="E129" s="407" t="str">
        <f>INDEX('[1]2012 Teams'!$B$2:$B$2344,MATCH(A129,'[1]2012 Teams'!$A$2:$A$2344))</f>
        <v>Tremont, IL USA</v>
      </c>
      <c r="F129" s="195"/>
      <c r="L129" s="110">
        <v>3704</v>
      </c>
      <c r="M129" s="106">
        <f>VLOOKUP(L129,[3]OPR_STUDIES!$B$4:$C$2079,2)</f>
        <v>2</v>
      </c>
      <c r="N129" s="110">
        <v>3766</v>
      </c>
      <c r="O129" s="106">
        <f>VLOOKUP(N129,[3]OPR_STUDIES!$B$4:$C$2079,2)</f>
        <v>2</v>
      </c>
      <c r="P129" s="110">
        <v>3729</v>
      </c>
      <c r="Q129" s="106">
        <f>VLOOKUP(P129,[3]OPR_STUDIES!$B$4:$C$2079,2)</f>
        <v>2</v>
      </c>
      <c r="R129" s="110">
        <v>3748</v>
      </c>
      <c r="S129" s="106">
        <f>VLOOKUP(R129,[3]OPR_STUDIES!$B$4:$C$2079,2)</f>
        <v>2</v>
      </c>
    </row>
    <row r="130" spans="1:19" x14ac:dyDescent="0.25">
      <c r="A130">
        <v>2512</v>
      </c>
      <c r="B130" s="194">
        <v>8</v>
      </c>
      <c r="C130" s="163">
        <v>0</v>
      </c>
      <c r="E130" s="407" t="str">
        <f>INDEX('[1]2012 Teams'!$B$2:$B$2344,MATCH(A130,'[1]2012 Teams'!$A$2:$A$2344))</f>
        <v>Duluth, MN USA</v>
      </c>
      <c r="F130" s="195"/>
      <c r="L130" s="110">
        <v>3747</v>
      </c>
      <c r="M130" s="106">
        <f>VLOOKUP(L130,[3]OPR_STUDIES!$B$4:$C$2079,2)</f>
        <v>2</v>
      </c>
      <c r="N130" s="110">
        <v>3784</v>
      </c>
      <c r="O130" s="106">
        <f>VLOOKUP(N130,[3]OPR_STUDIES!$B$4:$C$2079,2)</f>
        <v>2</v>
      </c>
      <c r="P130" s="110">
        <v>3750</v>
      </c>
      <c r="Q130" s="106">
        <f>VLOOKUP(P130,[3]OPR_STUDIES!$B$4:$C$2079,2)</f>
        <v>2</v>
      </c>
      <c r="R130" s="110">
        <v>3792</v>
      </c>
      <c r="S130" s="106">
        <f>VLOOKUP(R130,[3]OPR_STUDIES!$B$4:$C$2079,2)</f>
        <v>2</v>
      </c>
    </row>
    <row r="131" spans="1:19" ht="13" thickBot="1" x14ac:dyDescent="0.3">
      <c r="A131">
        <v>2751</v>
      </c>
      <c r="B131" s="199">
        <v>2</v>
      </c>
      <c r="C131" s="163">
        <v>10</v>
      </c>
      <c r="E131" s="407" t="str">
        <f>INDEX('[1]2012 Teams'!$B$2:$B$2344,MATCH(A131,'[1]2012 Teams'!$A$2:$A$2344))</f>
        <v>Pendleton, SC USA</v>
      </c>
      <c r="F131" s="195"/>
      <c r="L131" s="111">
        <v>3756</v>
      </c>
      <c r="M131" s="107">
        <f>VLOOKUP(L131,[3]OPR_STUDIES!$B$4:$C$2079,2)</f>
        <v>2</v>
      </c>
      <c r="N131" s="111">
        <v>3799</v>
      </c>
      <c r="O131" s="107">
        <f>VLOOKUP(N131,[3]OPR_STUDIES!$B$4:$C$2079,2)</f>
        <v>2</v>
      </c>
      <c r="P131" s="111">
        <v>3824</v>
      </c>
      <c r="Q131" s="107">
        <f>VLOOKUP(P131,[3]OPR_STUDIES!$B$4:$C$2079,2)</f>
        <v>2</v>
      </c>
      <c r="R131" s="111">
        <v>3880</v>
      </c>
      <c r="S131" s="107">
        <f>VLOOKUP(R131,[3]OPR_STUDIES!$B$4:$C$2079,2)</f>
        <v>2</v>
      </c>
    </row>
    <row r="132" spans="1:19" x14ac:dyDescent="0.25">
      <c r="A132">
        <v>2826</v>
      </c>
      <c r="B132" s="194">
        <v>14</v>
      </c>
      <c r="C132" s="163">
        <v>20</v>
      </c>
      <c r="E132" s="407" t="str">
        <f>INDEX('[1]2012 Teams'!$B$2:$B$2344,MATCH(A132,'[1]2012 Teams'!$A$2:$A$2344))</f>
        <v>Oshkosh, WI USA</v>
      </c>
      <c r="F132" s="195"/>
    </row>
    <row r="133" spans="1:19" x14ac:dyDescent="0.25">
      <c r="A133">
        <v>2996</v>
      </c>
      <c r="B133" s="194">
        <v>10</v>
      </c>
      <c r="C133" s="163">
        <v>0</v>
      </c>
      <c r="E133" s="407" t="str">
        <f>INDEX('[1]2012 Teams'!$B$2:$B$2344,MATCH(A133,'[1]2012 Teams'!$A$2:$A$2344))</f>
        <v>Colorado Springs, CO USA</v>
      </c>
      <c r="F133" s="195"/>
    </row>
    <row r="134" spans="1:19" x14ac:dyDescent="0.25">
      <c r="A134">
        <v>3098</v>
      </c>
      <c r="B134" s="194">
        <v>11</v>
      </c>
      <c r="C134" s="196">
        <v>0</v>
      </c>
      <c r="E134" s="407" t="str">
        <f>INDEX('[1]2012 Teams'!$B$2:$B$2344,MATCH(A134,'[1]2012 Teams'!$A$2:$A$2344))</f>
        <v>Waterford, MI USA</v>
      </c>
      <c r="F134" s="195"/>
    </row>
    <row r="135" spans="1:19" x14ac:dyDescent="0.25">
      <c r="A135">
        <v>3138</v>
      </c>
      <c r="B135" s="194">
        <v>16</v>
      </c>
      <c r="C135" s="163">
        <v>20</v>
      </c>
      <c r="E135" s="407" t="str">
        <f>INDEX('[1]2012 Teams'!$B$2:$B$2344,MATCH(A135,'[1]2012 Teams'!$A$2:$A$2344))</f>
        <v>Dayton, OH USA</v>
      </c>
      <c r="F135" s="195"/>
    </row>
    <row r="136" spans="1:19" x14ac:dyDescent="0.25">
      <c r="A136">
        <v>3456</v>
      </c>
      <c r="B136" s="194">
        <v>9</v>
      </c>
      <c r="C136" s="163">
        <v>0</v>
      </c>
      <c r="E136" s="407" t="str">
        <f>INDEX('[1]2012 Teams'!$B$2:$B$2344,MATCH(A136,'[1]2012 Teams'!$A$2:$A$2344))</f>
        <v>Pocatello, ID USA</v>
      </c>
      <c r="F136" s="195"/>
    </row>
    <row r="137" spans="1:19" x14ac:dyDescent="0.25">
      <c r="A137">
        <v>3494</v>
      </c>
      <c r="B137" s="194">
        <v>4</v>
      </c>
      <c r="C137" s="163">
        <v>0</v>
      </c>
      <c r="E137" s="407" t="str">
        <f>INDEX('[1]2012 Teams'!$B$2:$B$2344,MATCH(A137,'[1]2012 Teams'!$A$2:$A$2344))</f>
        <v>Bloomington, IN USA</v>
      </c>
      <c r="F137" s="195"/>
    </row>
    <row r="138" spans="1:19" x14ac:dyDescent="0.25">
      <c r="A138">
        <v>3539</v>
      </c>
      <c r="B138" s="194">
        <v>15</v>
      </c>
      <c r="C138" s="196">
        <v>0</v>
      </c>
      <c r="E138" s="407" t="str">
        <f>INDEX('[1]2012 Teams'!$B$2:$B$2344,MATCH(A138,'[1]2012 Teams'!$A$2:$A$2344))</f>
        <v>Washington, MI USA</v>
      </c>
      <c r="F138" s="195"/>
    </row>
    <row r="139" spans="1:19" x14ac:dyDescent="0.25">
      <c r="A139">
        <v>3747</v>
      </c>
      <c r="B139" s="199">
        <v>3</v>
      </c>
      <c r="C139" s="166">
        <v>20</v>
      </c>
      <c r="E139" s="407" t="str">
        <f>INDEX('[1]2012 Teams'!$B$2:$B$2344,MATCH(A139,'[1]2012 Teams'!$A$2:$A$2344))</f>
        <v>Mankato, MN USA</v>
      </c>
      <c r="F139" s="195"/>
    </row>
    <row r="173" spans="45:45" x14ac:dyDescent="0.25">
      <c r="AS173" s="149"/>
    </row>
    <row r="259" spans="45:45" x14ac:dyDescent="0.25">
      <c r="AS259" s="14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S345"/>
  <sheetViews>
    <sheetView workbookViewId="0">
      <selection activeCell="D11" sqref="D11"/>
    </sheetView>
  </sheetViews>
  <sheetFormatPr defaultRowHeight="12.5" x14ac:dyDescent="0.25"/>
  <cols>
    <col min="5" max="5" width="17.81640625" customWidth="1"/>
  </cols>
  <sheetData>
    <row r="1" spans="1:45" x14ac:dyDescent="0.25">
      <c r="A1" s="3" t="s">
        <v>0</v>
      </c>
      <c r="B1" s="7" t="s">
        <v>1</v>
      </c>
      <c r="C1" s="7" t="s">
        <v>2</v>
      </c>
      <c r="D1" s="7" t="s">
        <v>3</v>
      </c>
      <c r="E1" s="8" t="s">
        <v>4</v>
      </c>
      <c r="G1" s="3" t="s">
        <v>8</v>
      </c>
      <c r="H1" s="7" t="s">
        <v>1</v>
      </c>
      <c r="I1" s="7" t="s">
        <v>2</v>
      </c>
      <c r="J1" s="7" t="s">
        <v>3</v>
      </c>
      <c r="K1" s="8" t="s">
        <v>4</v>
      </c>
      <c r="M1" s="3" t="s">
        <v>9</v>
      </c>
      <c r="N1" s="7" t="s">
        <v>1</v>
      </c>
      <c r="O1" s="7" t="s">
        <v>2</v>
      </c>
      <c r="P1" s="7" t="s">
        <v>3</v>
      </c>
      <c r="Q1" s="8" t="s">
        <v>4</v>
      </c>
      <c r="S1" s="3" t="s">
        <v>10</v>
      </c>
      <c r="T1" s="7" t="s">
        <v>1</v>
      </c>
      <c r="U1" s="7" t="s">
        <v>2</v>
      </c>
      <c r="V1" s="7" t="s">
        <v>3</v>
      </c>
      <c r="W1" s="8" t="s">
        <v>4</v>
      </c>
      <c r="X1" s="195"/>
      <c r="Y1" s="3" t="s">
        <v>12</v>
      </c>
      <c r="Z1" s="7" t="s">
        <v>1</v>
      </c>
      <c r="AA1" s="7" t="s">
        <v>2</v>
      </c>
      <c r="AB1" s="7" t="s">
        <v>3</v>
      </c>
      <c r="AC1" s="8" t="s">
        <v>4</v>
      </c>
      <c r="AD1" s="2" t="s">
        <v>20</v>
      </c>
      <c r="AF1" s="232" t="s">
        <v>64</v>
      </c>
      <c r="AG1" s="200"/>
      <c r="AH1" s="232" t="s">
        <v>63</v>
      </c>
      <c r="AI1" s="200"/>
      <c r="AJ1" s="232" t="s">
        <v>62</v>
      </c>
      <c r="AK1" s="200"/>
      <c r="AL1" s="232" t="s">
        <v>61</v>
      </c>
      <c r="AM1" s="200"/>
      <c r="AN1" s="232" t="s">
        <v>66</v>
      </c>
      <c r="AO1" s="200"/>
      <c r="AP1" s="232" t="s">
        <v>67</v>
      </c>
      <c r="AQ1" s="97"/>
      <c r="AS1" s="155" t="s">
        <v>300</v>
      </c>
    </row>
    <row r="2" spans="1:45" x14ac:dyDescent="0.25">
      <c r="A2" s="126">
        <v>1</v>
      </c>
      <c r="B2" s="158">
        <v>254</v>
      </c>
      <c r="C2" s="159">
        <v>233</v>
      </c>
      <c r="D2" s="225">
        <v>3357</v>
      </c>
      <c r="E2" s="223" t="s">
        <v>11</v>
      </c>
      <c r="G2" s="126">
        <v>1</v>
      </c>
      <c r="H2" s="158">
        <v>1114</v>
      </c>
      <c r="I2" s="255">
        <v>469</v>
      </c>
      <c r="J2" s="160">
        <v>2041</v>
      </c>
      <c r="K2" s="223" t="s">
        <v>11</v>
      </c>
      <c r="M2" s="126">
        <v>1</v>
      </c>
      <c r="N2" s="158">
        <v>1086</v>
      </c>
      <c r="O2" s="255">
        <v>217</v>
      </c>
      <c r="P2" s="160">
        <v>2429</v>
      </c>
      <c r="Q2" s="223" t="s">
        <v>6</v>
      </c>
      <c r="S2" s="126">
        <v>1</v>
      </c>
      <c r="T2" s="158">
        <v>294</v>
      </c>
      <c r="U2" s="255">
        <v>67</v>
      </c>
      <c r="V2" s="160">
        <v>177</v>
      </c>
      <c r="W2" s="223" t="s">
        <v>11</v>
      </c>
      <c r="X2" s="98"/>
      <c r="Y2" s="126" t="s">
        <v>13</v>
      </c>
      <c r="Z2" s="158">
        <v>254</v>
      </c>
      <c r="AA2" s="159">
        <v>233</v>
      </c>
      <c r="AB2" s="225">
        <v>3357</v>
      </c>
      <c r="AC2" s="223" t="s">
        <v>63</v>
      </c>
      <c r="AF2" s="98">
        <v>16</v>
      </c>
      <c r="AG2">
        <v>5.9846482276916504</v>
      </c>
      <c r="AH2" s="98">
        <v>16</v>
      </c>
      <c r="AJ2" s="98">
        <v>16</v>
      </c>
      <c r="AL2" s="221">
        <v>67</v>
      </c>
      <c r="AN2" s="221">
        <v>67</v>
      </c>
      <c r="AP2" s="221">
        <v>67</v>
      </c>
      <c r="AQ2" s="97"/>
      <c r="AS2">
        <v>254</v>
      </c>
    </row>
    <row r="3" spans="1:45" x14ac:dyDescent="0.25">
      <c r="A3" s="126">
        <v>2</v>
      </c>
      <c r="B3" s="256">
        <v>33</v>
      </c>
      <c r="C3" s="98">
        <v>148</v>
      </c>
      <c r="D3" s="220">
        <v>201</v>
      </c>
      <c r="E3" s="214" t="s">
        <v>6</v>
      </c>
      <c r="G3" s="126">
        <v>2</v>
      </c>
      <c r="H3" s="162">
        <v>111</v>
      </c>
      <c r="I3" s="98">
        <v>1538</v>
      </c>
      <c r="J3" s="98">
        <v>2630</v>
      </c>
      <c r="K3" s="214" t="s">
        <v>5</v>
      </c>
      <c r="M3" s="126">
        <v>2</v>
      </c>
      <c r="N3" s="162">
        <v>78</v>
      </c>
      <c r="O3" s="220">
        <v>51</v>
      </c>
      <c r="P3" s="98">
        <v>2122</v>
      </c>
      <c r="Q3" s="214" t="s">
        <v>5</v>
      </c>
      <c r="S3" s="126">
        <v>2</v>
      </c>
      <c r="T3" s="256">
        <v>1718</v>
      </c>
      <c r="U3" s="98">
        <v>16</v>
      </c>
      <c r="V3" s="98">
        <v>343</v>
      </c>
      <c r="W3" s="214" t="s">
        <v>6</v>
      </c>
      <c r="X3" s="98"/>
      <c r="Y3" s="126" t="s">
        <v>14</v>
      </c>
      <c r="Z3" s="162">
        <v>1114</v>
      </c>
      <c r="AA3" s="221">
        <v>469</v>
      </c>
      <c r="AB3" s="98">
        <v>2041</v>
      </c>
      <c r="AC3" s="214" t="s">
        <v>62</v>
      </c>
      <c r="AF3" s="151">
        <v>20</v>
      </c>
      <c r="AG3">
        <v>3.28135085105896</v>
      </c>
      <c r="AH3" s="151">
        <v>20</v>
      </c>
      <c r="AJ3" s="220">
        <v>33</v>
      </c>
      <c r="AL3" s="98">
        <v>177</v>
      </c>
      <c r="AN3" s="98">
        <v>177</v>
      </c>
      <c r="AP3" s="98">
        <v>177</v>
      </c>
      <c r="AQ3" s="97"/>
      <c r="AS3">
        <v>33</v>
      </c>
    </row>
    <row r="4" spans="1:45" x14ac:dyDescent="0.25">
      <c r="A4" s="126">
        <v>3</v>
      </c>
      <c r="B4" s="164">
        <v>1124</v>
      </c>
      <c r="C4" s="151">
        <v>968</v>
      </c>
      <c r="D4" s="98">
        <v>2854</v>
      </c>
      <c r="E4" s="214" t="s">
        <v>5</v>
      </c>
      <c r="F4" t="s">
        <v>60</v>
      </c>
      <c r="G4" s="126">
        <v>3</v>
      </c>
      <c r="H4" s="164">
        <v>1986</v>
      </c>
      <c r="I4" s="151">
        <v>1676</v>
      </c>
      <c r="J4" s="98">
        <v>888</v>
      </c>
      <c r="K4" s="214" t="s">
        <v>6</v>
      </c>
      <c r="M4" s="126">
        <v>3</v>
      </c>
      <c r="N4" s="164">
        <v>1625</v>
      </c>
      <c r="O4" s="151">
        <v>2056</v>
      </c>
      <c r="P4" s="98">
        <v>3138</v>
      </c>
      <c r="Q4" s="214" t="s">
        <v>11</v>
      </c>
      <c r="S4" s="126">
        <v>3</v>
      </c>
      <c r="T4" s="164">
        <v>1592</v>
      </c>
      <c r="U4" s="221">
        <v>910</v>
      </c>
      <c r="V4" s="98">
        <v>706</v>
      </c>
      <c r="W4" s="163" t="s">
        <v>7</v>
      </c>
      <c r="X4" s="98"/>
      <c r="Y4" s="126" t="s">
        <v>15</v>
      </c>
      <c r="Z4" s="164">
        <v>1625</v>
      </c>
      <c r="AA4" s="151">
        <v>2056</v>
      </c>
      <c r="AB4" s="98">
        <v>3138</v>
      </c>
      <c r="AC4" s="214" t="s">
        <v>63</v>
      </c>
      <c r="AF4" s="98">
        <v>25</v>
      </c>
      <c r="AG4">
        <v>6.0666379928588867</v>
      </c>
      <c r="AH4" s="98">
        <v>25</v>
      </c>
      <c r="AJ4" s="221">
        <v>67</v>
      </c>
      <c r="AL4" s="151">
        <v>233</v>
      </c>
      <c r="AN4" s="98">
        <v>294</v>
      </c>
      <c r="AP4" s="98">
        <v>294</v>
      </c>
      <c r="AQ4" s="97"/>
      <c r="AS4">
        <v>1124</v>
      </c>
    </row>
    <row r="5" spans="1:45" x14ac:dyDescent="0.25">
      <c r="A5" s="126">
        <v>4</v>
      </c>
      <c r="B5" s="162">
        <v>330</v>
      </c>
      <c r="C5" s="98">
        <v>25</v>
      </c>
      <c r="D5" s="98">
        <v>1622</v>
      </c>
      <c r="E5" s="214" t="s">
        <v>5</v>
      </c>
      <c r="G5" s="126">
        <v>4</v>
      </c>
      <c r="H5" s="256">
        <v>2612</v>
      </c>
      <c r="I5" s="220">
        <v>27</v>
      </c>
      <c r="J5" s="220">
        <v>141</v>
      </c>
      <c r="K5" s="214" t="s">
        <v>5</v>
      </c>
      <c r="M5" s="126">
        <v>4</v>
      </c>
      <c r="N5" s="162">
        <v>263</v>
      </c>
      <c r="O5" s="98">
        <v>1717</v>
      </c>
      <c r="P5" s="98">
        <v>271</v>
      </c>
      <c r="Q5" s="163" t="s">
        <v>7</v>
      </c>
      <c r="S5" s="126">
        <v>4</v>
      </c>
      <c r="T5" s="256">
        <v>2137</v>
      </c>
      <c r="U5" s="98">
        <v>971</v>
      </c>
      <c r="V5" s="98">
        <v>525</v>
      </c>
      <c r="W5" s="163" t="s">
        <v>7</v>
      </c>
      <c r="X5" s="98"/>
      <c r="Y5" s="129" t="s">
        <v>16</v>
      </c>
      <c r="Z5" s="165">
        <v>294</v>
      </c>
      <c r="AA5" s="224">
        <v>67</v>
      </c>
      <c r="AB5" s="157">
        <v>177</v>
      </c>
      <c r="AC5" s="217" t="s">
        <v>61</v>
      </c>
      <c r="AF5" s="220">
        <v>27</v>
      </c>
      <c r="AG5">
        <v>4.8919544219970703</v>
      </c>
      <c r="AH5" s="220">
        <v>27</v>
      </c>
      <c r="AJ5" s="98">
        <v>148</v>
      </c>
      <c r="AL5" s="98">
        <v>254</v>
      </c>
      <c r="AN5" s="221">
        <v>469</v>
      </c>
      <c r="AP5" s="151"/>
      <c r="AQ5" s="97"/>
      <c r="AS5">
        <v>330</v>
      </c>
    </row>
    <row r="6" spans="1:45" x14ac:dyDescent="0.25">
      <c r="A6" s="126">
        <v>5</v>
      </c>
      <c r="B6" s="162">
        <v>1519</v>
      </c>
      <c r="C6" s="221">
        <v>1918</v>
      </c>
      <c r="D6" s="220">
        <v>70</v>
      </c>
      <c r="E6" s="163" t="s">
        <v>7</v>
      </c>
      <c r="G6" s="126">
        <v>5</v>
      </c>
      <c r="H6" s="162">
        <v>1306</v>
      </c>
      <c r="I6" s="221">
        <v>2337</v>
      </c>
      <c r="J6" s="98">
        <v>624</v>
      </c>
      <c r="K6" s="163" t="s">
        <v>7</v>
      </c>
      <c r="M6" s="126">
        <v>5</v>
      </c>
      <c r="N6" s="162">
        <v>1305</v>
      </c>
      <c r="O6" s="151">
        <v>1714</v>
      </c>
      <c r="P6" s="98">
        <v>230</v>
      </c>
      <c r="Q6" s="214" t="s">
        <v>5</v>
      </c>
      <c r="S6" s="126">
        <v>5</v>
      </c>
      <c r="T6" s="162">
        <v>2757</v>
      </c>
      <c r="U6" s="151">
        <v>20</v>
      </c>
      <c r="V6" s="98">
        <v>668</v>
      </c>
      <c r="W6" s="214" t="s">
        <v>5</v>
      </c>
      <c r="X6" s="98"/>
      <c r="AF6" s="220">
        <v>33</v>
      </c>
      <c r="AG6">
        <v>6.3629965782165527</v>
      </c>
      <c r="AH6" s="220">
        <v>33</v>
      </c>
      <c r="AJ6" s="98">
        <v>177</v>
      </c>
      <c r="AL6" s="98">
        <v>294</v>
      </c>
      <c r="AN6" s="98">
        <v>1114</v>
      </c>
      <c r="AP6" s="151"/>
      <c r="AQ6" s="97"/>
      <c r="AS6">
        <v>1519</v>
      </c>
    </row>
    <row r="7" spans="1:45" x14ac:dyDescent="0.25">
      <c r="A7" s="126">
        <v>6</v>
      </c>
      <c r="B7" s="162">
        <v>604</v>
      </c>
      <c r="C7" s="98">
        <v>3256</v>
      </c>
      <c r="D7" s="98">
        <v>341</v>
      </c>
      <c r="E7" s="163" t="s">
        <v>7</v>
      </c>
      <c r="G7" s="126">
        <v>6</v>
      </c>
      <c r="H7" s="162">
        <v>175</v>
      </c>
      <c r="I7" s="220">
        <v>573</v>
      </c>
      <c r="J7" s="98">
        <v>88</v>
      </c>
      <c r="K7" s="163" t="s">
        <v>7</v>
      </c>
      <c r="M7" s="126">
        <v>6</v>
      </c>
      <c r="N7" s="162">
        <v>188</v>
      </c>
      <c r="O7" s="98">
        <v>2016</v>
      </c>
      <c r="P7" s="98">
        <v>1058</v>
      </c>
      <c r="Q7" s="163" t="s">
        <v>7</v>
      </c>
      <c r="S7" s="126">
        <v>6</v>
      </c>
      <c r="T7" s="162">
        <v>1922</v>
      </c>
      <c r="U7" s="98">
        <v>1073</v>
      </c>
      <c r="V7" s="98">
        <v>102</v>
      </c>
      <c r="W7" s="214" t="s">
        <v>5</v>
      </c>
      <c r="X7" s="98"/>
      <c r="Y7" s="218"/>
      <c r="Z7" s="219"/>
      <c r="AA7" s="219"/>
      <c r="AB7" s="219"/>
      <c r="AC7" s="219"/>
      <c r="AD7" s="219"/>
      <c r="AE7" s="219"/>
      <c r="AF7" s="98">
        <v>40</v>
      </c>
      <c r="AG7">
        <v>3.0194952487945557</v>
      </c>
      <c r="AH7" s="220">
        <v>51</v>
      </c>
      <c r="AJ7" s="220">
        <v>201</v>
      </c>
      <c r="AL7" s="221">
        <v>469</v>
      </c>
      <c r="AN7" s="98">
        <v>2041</v>
      </c>
      <c r="AP7" s="151"/>
      <c r="AQ7" s="97"/>
      <c r="AS7">
        <v>604</v>
      </c>
    </row>
    <row r="8" spans="1:45" x14ac:dyDescent="0.25">
      <c r="A8" s="126">
        <v>7</v>
      </c>
      <c r="B8" s="162">
        <v>3280</v>
      </c>
      <c r="C8" s="98">
        <v>359</v>
      </c>
      <c r="D8" s="98">
        <v>71</v>
      </c>
      <c r="E8" s="163" t="s">
        <v>7</v>
      </c>
      <c r="G8" s="126">
        <v>7</v>
      </c>
      <c r="H8" s="256">
        <v>3234</v>
      </c>
      <c r="I8" s="98">
        <v>2775</v>
      </c>
      <c r="J8" s="98">
        <v>40</v>
      </c>
      <c r="K8" s="163" t="s">
        <v>7</v>
      </c>
      <c r="M8" s="126">
        <v>7</v>
      </c>
      <c r="N8" s="162">
        <v>744</v>
      </c>
      <c r="O8" s="98">
        <v>79</v>
      </c>
      <c r="P8" s="98">
        <v>365</v>
      </c>
      <c r="Q8" s="163" t="s">
        <v>7</v>
      </c>
      <c r="S8" s="126">
        <v>7</v>
      </c>
      <c r="T8" s="162">
        <v>1868</v>
      </c>
      <c r="U8" s="98">
        <v>337</v>
      </c>
      <c r="V8" s="98">
        <v>1902</v>
      </c>
      <c r="W8" s="163" t="s">
        <v>7</v>
      </c>
      <c r="X8" s="98"/>
      <c r="Y8" s="218"/>
      <c r="Z8" s="219"/>
      <c r="AA8" s="219"/>
      <c r="AB8" s="219"/>
      <c r="AC8" s="219"/>
      <c r="AD8" s="219"/>
      <c r="AE8" s="219"/>
      <c r="AF8" s="98">
        <v>51</v>
      </c>
      <c r="AG8">
        <v>3.1909236907958984</v>
      </c>
      <c r="AH8" s="221">
        <v>67</v>
      </c>
      <c r="AJ8" s="221">
        <v>217</v>
      </c>
      <c r="AL8" s="98">
        <v>1114</v>
      </c>
      <c r="AP8" s="98"/>
      <c r="AQ8" s="97"/>
      <c r="AS8">
        <v>3280</v>
      </c>
    </row>
    <row r="9" spans="1:45" x14ac:dyDescent="0.25">
      <c r="A9" s="129">
        <v>8</v>
      </c>
      <c r="B9" s="165">
        <v>1730</v>
      </c>
      <c r="C9" s="157">
        <v>234</v>
      </c>
      <c r="D9" s="157">
        <v>1218</v>
      </c>
      <c r="E9" s="166" t="s">
        <v>7</v>
      </c>
      <c r="F9" s="98"/>
      <c r="G9" s="129">
        <v>8</v>
      </c>
      <c r="H9" s="165">
        <v>1511</v>
      </c>
      <c r="I9" s="157">
        <v>368</v>
      </c>
      <c r="J9" s="157">
        <v>1732</v>
      </c>
      <c r="K9" s="166" t="s">
        <v>7</v>
      </c>
      <c r="L9" s="98"/>
      <c r="M9" s="129">
        <v>8</v>
      </c>
      <c r="N9" s="257">
        <v>85</v>
      </c>
      <c r="O9" s="157">
        <v>1771</v>
      </c>
      <c r="P9" s="157">
        <v>2130</v>
      </c>
      <c r="Q9" s="166" t="s">
        <v>7</v>
      </c>
      <c r="R9" s="98"/>
      <c r="S9" s="129">
        <v>8</v>
      </c>
      <c r="T9" s="257">
        <v>308</v>
      </c>
      <c r="U9" s="222">
        <v>2619</v>
      </c>
      <c r="V9" s="157">
        <v>399</v>
      </c>
      <c r="W9" s="166" t="s">
        <v>7</v>
      </c>
      <c r="X9" s="98"/>
      <c r="Y9" s="218"/>
      <c r="Z9" s="219"/>
      <c r="AA9" s="219"/>
      <c r="AB9" s="219"/>
      <c r="AC9" s="219"/>
      <c r="AD9" s="219"/>
      <c r="AE9" s="219"/>
      <c r="AF9" s="224">
        <v>67</v>
      </c>
      <c r="AG9">
        <v>7.8553614616394043</v>
      </c>
      <c r="AH9" s="98">
        <v>78</v>
      </c>
      <c r="AJ9" s="151">
        <v>233</v>
      </c>
      <c r="AL9" s="151">
        <v>1625</v>
      </c>
      <c r="AP9" s="98"/>
      <c r="AQ9" s="97"/>
      <c r="AS9">
        <v>1918</v>
      </c>
    </row>
    <row r="10" spans="1:45" x14ac:dyDescent="0.25">
      <c r="B10" s="9"/>
      <c r="C10" s="9"/>
      <c r="D10" s="9"/>
      <c r="E10" s="10"/>
      <c r="W10" s="226"/>
      <c r="X10" s="226"/>
      <c r="Y10" s="218"/>
      <c r="Z10" s="219"/>
      <c r="AA10" s="219"/>
      <c r="AB10" s="219"/>
      <c r="AC10" s="219"/>
      <c r="AD10" s="219"/>
      <c r="AE10" s="219"/>
      <c r="AF10" s="220">
        <v>70</v>
      </c>
      <c r="AG10">
        <v>4.0777068138122559</v>
      </c>
      <c r="AH10" s="98">
        <v>102</v>
      </c>
      <c r="AJ10" s="98">
        <v>254</v>
      </c>
      <c r="AL10" s="98">
        <v>2041</v>
      </c>
      <c r="AP10" s="97"/>
      <c r="AQ10" s="97"/>
      <c r="AS10">
        <v>3256</v>
      </c>
    </row>
    <row r="11" spans="1:45" ht="18" x14ac:dyDescent="0.4">
      <c r="A11" s="254" t="s">
        <v>107</v>
      </c>
      <c r="G11" s="254" t="s">
        <v>35</v>
      </c>
      <c r="M11" s="254" t="s">
        <v>108</v>
      </c>
      <c r="S11" s="254" t="s">
        <v>109</v>
      </c>
      <c r="X11" s="226"/>
      <c r="Y11" s="218"/>
      <c r="Z11" s="219"/>
      <c r="AA11" s="219"/>
      <c r="AB11" s="219"/>
      <c r="AC11" s="219"/>
      <c r="AD11" s="219"/>
      <c r="AE11" s="219"/>
      <c r="AF11" s="98">
        <v>71</v>
      </c>
      <c r="AG11">
        <v>4.3178300857543945</v>
      </c>
      <c r="AH11" s="98">
        <v>111</v>
      </c>
      <c r="AJ11" s="98">
        <v>294</v>
      </c>
      <c r="AL11" s="151">
        <v>2056</v>
      </c>
      <c r="AN11" s="1"/>
      <c r="AO11" s="1"/>
      <c r="AS11">
        <v>25</v>
      </c>
    </row>
    <row r="12" spans="1:45" ht="18" x14ac:dyDescent="0.4">
      <c r="A12" s="254" t="s">
        <v>105</v>
      </c>
      <c r="G12" s="254" t="s">
        <v>105</v>
      </c>
      <c r="M12" s="254" t="s">
        <v>105</v>
      </c>
      <c r="S12" s="254" t="s">
        <v>105</v>
      </c>
      <c r="X12" s="226"/>
      <c r="Y12" s="218"/>
      <c r="Z12" s="219"/>
      <c r="AA12" s="219"/>
      <c r="AB12" s="219"/>
      <c r="AC12" s="219"/>
      <c r="AD12" s="219"/>
      <c r="AE12" s="219"/>
      <c r="AF12" s="98">
        <v>78</v>
      </c>
      <c r="AG12">
        <v>4.4373888969421387</v>
      </c>
      <c r="AH12" s="220">
        <v>141</v>
      </c>
      <c r="AJ12" s="98">
        <v>343</v>
      </c>
      <c r="AL12" s="98">
        <v>3138</v>
      </c>
      <c r="AM12" s="98"/>
      <c r="AN12" s="151"/>
      <c r="AO12" s="98"/>
      <c r="AS12">
        <v>1730</v>
      </c>
    </row>
    <row r="13" spans="1:45" ht="13" x14ac:dyDescent="0.3">
      <c r="B13" s="10"/>
      <c r="C13" s="108" t="s">
        <v>78</v>
      </c>
      <c r="D13" s="108" t="s">
        <v>106</v>
      </c>
      <c r="H13" s="10"/>
      <c r="I13" s="108" t="s">
        <v>78</v>
      </c>
      <c r="J13" s="108" t="s">
        <v>106</v>
      </c>
      <c r="N13" s="10"/>
      <c r="O13" s="108" t="s">
        <v>78</v>
      </c>
      <c r="P13" s="108" t="s">
        <v>106</v>
      </c>
      <c r="T13" s="10"/>
      <c r="U13" s="108" t="s">
        <v>78</v>
      </c>
      <c r="V13" s="108" t="s">
        <v>106</v>
      </c>
      <c r="X13" s="226"/>
      <c r="Y13" s="218"/>
      <c r="Z13" s="219"/>
      <c r="AA13" s="339">
        <f>AA14/Z14</f>
        <v>0.11904761904761904</v>
      </c>
      <c r="AB13" s="339"/>
      <c r="AC13" s="339">
        <f>AC14/AB14</f>
        <v>0.69387755102040816</v>
      </c>
      <c r="AD13" s="339"/>
      <c r="AE13" s="339">
        <f>AE14/AD14</f>
        <v>0.68085106382978722</v>
      </c>
      <c r="AF13" s="98">
        <v>79</v>
      </c>
      <c r="AG13">
        <v>3.2173125743865967</v>
      </c>
      <c r="AH13" s="98">
        <v>148</v>
      </c>
      <c r="AJ13" s="221">
        <v>469</v>
      </c>
      <c r="AL13" s="220">
        <v>3357</v>
      </c>
      <c r="AM13" s="98"/>
      <c r="AN13" s="151"/>
      <c r="AO13" s="98"/>
      <c r="AS13">
        <v>2062</v>
      </c>
    </row>
    <row r="14" spans="1:45" ht="13" x14ac:dyDescent="0.3">
      <c r="A14" s="108" t="s">
        <v>79</v>
      </c>
      <c r="B14" s="108" t="s">
        <v>80</v>
      </c>
      <c r="C14" s="108" t="s">
        <v>71</v>
      </c>
      <c r="D14" s="108" t="s">
        <v>71</v>
      </c>
      <c r="G14" s="108" t="s">
        <v>79</v>
      </c>
      <c r="H14" s="108" t="s">
        <v>80</v>
      </c>
      <c r="I14" s="108" t="s">
        <v>71</v>
      </c>
      <c r="J14" s="108" t="s">
        <v>71</v>
      </c>
      <c r="M14" s="108" t="s">
        <v>79</v>
      </c>
      <c r="N14" s="108" t="s">
        <v>80</v>
      </c>
      <c r="O14" s="108" t="s">
        <v>71</v>
      </c>
      <c r="P14" s="108" t="s">
        <v>71</v>
      </c>
      <c r="S14" s="108" t="s">
        <v>79</v>
      </c>
      <c r="T14" s="108" t="s">
        <v>80</v>
      </c>
      <c r="U14" s="108" t="s">
        <v>71</v>
      </c>
      <c r="V14" s="108" t="s">
        <v>71</v>
      </c>
      <c r="X14" s="227"/>
      <c r="Z14">
        <f t="shared" ref="Z14:AE14" si="0">COUNT(Z16:Z64)</f>
        <v>42</v>
      </c>
      <c r="AA14">
        <f t="shared" si="0"/>
        <v>5</v>
      </c>
      <c r="AB14">
        <f t="shared" si="0"/>
        <v>49</v>
      </c>
      <c r="AC14">
        <f t="shared" si="0"/>
        <v>34</v>
      </c>
      <c r="AD14">
        <f t="shared" si="0"/>
        <v>47</v>
      </c>
      <c r="AE14">
        <f t="shared" si="0"/>
        <v>32</v>
      </c>
      <c r="AF14" s="98">
        <v>85</v>
      </c>
      <c r="AG14">
        <v>2.4387969970703125</v>
      </c>
      <c r="AH14" s="98">
        <v>177</v>
      </c>
      <c r="AJ14" s="98">
        <v>888</v>
      </c>
      <c r="AM14" s="151"/>
      <c r="AN14" s="151"/>
      <c r="AO14" s="98"/>
      <c r="AS14">
        <v>968</v>
      </c>
    </row>
    <row r="15" spans="1:45" x14ac:dyDescent="0.25">
      <c r="A15" s="192">
        <f t="shared" ref="A15:A22" si="1">B2</f>
        <v>254</v>
      </c>
      <c r="B15" s="191" t="s">
        <v>81</v>
      </c>
      <c r="C15" s="192">
        <v>16</v>
      </c>
      <c r="D15" s="193">
        <f>IF(E15="Winner",30,IF(E15="Finalist",20,IF(E15="Semi Finalist",10,)))</f>
        <v>30</v>
      </c>
      <c r="E15" s="155" t="str">
        <f>E2</f>
        <v>Winner</v>
      </c>
      <c r="G15" s="192">
        <f t="shared" ref="G15:G22" si="2">H2</f>
        <v>1114</v>
      </c>
      <c r="H15" s="191" t="s">
        <v>81</v>
      </c>
      <c r="I15" s="192">
        <v>16</v>
      </c>
      <c r="J15" s="193">
        <f>IF(K15="Winner",30,IF(K15="Finalist",20,IF(K15="Semi Finalist",10,)))</f>
        <v>30</v>
      </c>
      <c r="K15" s="155" t="str">
        <f>K2</f>
        <v>Winner</v>
      </c>
      <c r="M15" s="192">
        <f t="shared" ref="M15:M22" si="3">N2</f>
        <v>1086</v>
      </c>
      <c r="N15" s="191" t="s">
        <v>81</v>
      </c>
      <c r="O15" s="192">
        <v>16</v>
      </c>
      <c r="P15" s="193">
        <f>IF(Q15="Winner",30,IF(Q15="Finalist",20,IF(Q15="Semi Finalist",10,)))</f>
        <v>20</v>
      </c>
      <c r="Q15" s="155" t="str">
        <f>Q2</f>
        <v>Finalist</v>
      </c>
      <c r="S15" s="192">
        <f t="shared" ref="S15:S22" si="4">T2</f>
        <v>294</v>
      </c>
      <c r="T15" s="191" t="s">
        <v>81</v>
      </c>
      <c r="U15" s="192">
        <v>16</v>
      </c>
      <c r="V15" s="193">
        <f>IF(W15="Winner",30,IF(W15="Finalist",20,IF(W15="Semi Finalist",10,)))</f>
        <v>30</v>
      </c>
      <c r="W15" s="155" t="str">
        <f>W2</f>
        <v>Winner</v>
      </c>
      <c r="Y15" s="227"/>
      <c r="Z15" s="155" t="s">
        <v>291</v>
      </c>
      <c r="AB15" s="155" t="s">
        <v>292</v>
      </c>
      <c r="AD15" s="155" t="s">
        <v>293</v>
      </c>
      <c r="AF15" s="98">
        <v>88</v>
      </c>
      <c r="AG15">
        <v>3.7072603702545166</v>
      </c>
      <c r="AH15" s="220">
        <v>201</v>
      </c>
      <c r="AJ15" s="98">
        <v>1086</v>
      </c>
      <c r="AM15" s="98"/>
      <c r="AN15" s="151"/>
      <c r="AO15" s="98"/>
      <c r="AS15">
        <v>122</v>
      </c>
    </row>
    <row r="16" spans="1:45" x14ac:dyDescent="0.25">
      <c r="A16" s="195">
        <f t="shared" si="1"/>
        <v>33</v>
      </c>
      <c r="B16" s="194" t="s">
        <v>82</v>
      </c>
      <c r="C16" s="195">
        <v>15</v>
      </c>
      <c r="D16" s="196">
        <f t="shared" ref="D16:D38" si="5">IF(E16="Winner",30,IF(E16="Finalist",20,IF(E16="Semi Finalist",10,)))</f>
        <v>20</v>
      </c>
      <c r="E16" s="155" t="str">
        <f t="shared" ref="E16:E22" si="6">E3</f>
        <v>Finalist</v>
      </c>
      <c r="G16" s="195">
        <f t="shared" si="2"/>
        <v>111</v>
      </c>
      <c r="H16" s="194" t="s">
        <v>82</v>
      </c>
      <c r="I16" s="195">
        <v>15</v>
      </c>
      <c r="J16" s="196">
        <f t="shared" ref="J16:J38" si="7">IF(K16="Winner",30,IF(K16="Finalist",20,IF(K16="Semi Finalist",10,)))</f>
        <v>10</v>
      </c>
      <c r="K16" s="155" t="str">
        <f t="shared" ref="K16:K22" si="8">K3</f>
        <v>Semi Finalist</v>
      </c>
      <c r="M16" s="195">
        <f t="shared" si="3"/>
        <v>78</v>
      </c>
      <c r="N16" s="194" t="s">
        <v>82</v>
      </c>
      <c r="O16" s="195">
        <v>15</v>
      </c>
      <c r="P16" s="196">
        <f t="shared" ref="P16:P38" si="9">IF(Q16="Winner",30,IF(Q16="Finalist",20,IF(Q16="Semi Finalist",10,)))</f>
        <v>10</v>
      </c>
      <c r="Q16" s="155" t="str">
        <f t="shared" ref="Q16:Q22" si="10">Q3</f>
        <v>Semi Finalist</v>
      </c>
      <c r="S16" s="195">
        <f t="shared" si="4"/>
        <v>1718</v>
      </c>
      <c r="T16" s="194" t="s">
        <v>82</v>
      </c>
      <c r="U16" s="195">
        <v>15</v>
      </c>
      <c r="V16" s="196">
        <f t="shared" ref="V16:V38" si="11">IF(W16="Winner",30,IF(W16="Finalist",20,IF(W16="Semi Finalist",10,)))</f>
        <v>20</v>
      </c>
      <c r="W16" s="155" t="str">
        <f t="shared" ref="W16:W22" si="12">W3</f>
        <v>Finalist</v>
      </c>
      <c r="Y16" s="332" t="s">
        <v>26</v>
      </c>
      <c r="Z16" s="335">
        <v>1987</v>
      </c>
      <c r="AA16" s="50" t="e">
        <f>MATCH(Z16,AF$2:AF$97,0)</f>
        <v>#N/A</v>
      </c>
      <c r="AB16" s="335">
        <v>25</v>
      </c>
      <c r="AC16" s="51">
        <f>MATCH(AB16,$AF$2:$AF$97,0)</f>
        <v>3</v>
      </c>
      <c r="AD16" s="335">
        <v>254</v>
      </c>
      <c r="AE16" s="51">
        <f>MATCH(AD16,$AF$2:$AF$97,0)</f>
        <v>27</v>
      </c>
      <c r="AF16" s="98">
        <v>102</v>
      </c>
      <c r="AG16">
        <v>1.6411310434341431</v>
      </c>
      <c r="AH16" s="221">
        <v>217</v>
      </c>
      <c r="AJ16" s="98">
        <v>1114</v>
      </c>
      <c r="AN16" s="1"/>
      <c r="AO16" s="1"/>
      <c r="AS16">
        <v>233</v>
      </c>
    </row>
    <row r="17" spans="1:45" x14ac:dyDescent="0.25">
      <c r="A17" s="195">
        <f t="shared" si="1"/>
        <v>1124</v>
      </c>
      <c r="B17" s="194" t="s">
        <v>83</v>
      </c>
      <c r="C17" s="195">
        <v>14</v>
      </c>
      <c r="D17" s="196">
        <f t="shared" si="5"/>
        <v>10</v>
      </c>
      <c r="E17" s="155" t="str">
        <f t="shared" si="6"/>
        <v>Semi Finalist</v>
      </c>
      <c r="G17" s="195">
        <f t="shared" si="2"/>
        <v>1986</v>
      </c>
      <c r="H17" s="194" t="s">
        <v>83</v>
      </c>
      <c r="I17" s="195">
        <v>14</v>
      </c>
      <c r="J17" s="196">
        <f t="shared" si="7"/>
        <v>20</v>
      </c>
      <c r="K17" s="155" t="str">
        <f t="shared" si="8"/>
        <v>Finalist</v>
      </c>
      <c r="M17" s="195">
        <f t="shared" si="3"/>
        <v>1625</v>
      </c>
      <c r="N17" s="194" t="s">
        <v>83</v>
      </c>
      <c r="O17" s="195">
        <v>14</v>
      </c>
      <c r="P17" s="196">
        <f t="shared" si="9"/>
        <v>30</v>
      </c>
      <c r="Q17" s="155" t="str">
        <f t="shared" si="10"/>
        <v>Winner</v>
      </c>
      <c r="S17" s="195">
        <f t="shared" si="4"/>
        <v>1592</v>
      </c>
      <c r="T17" s="194" t="s">
        <v>83</v>
      </c>
      <c r="U17" s="195">
        <v>14</v>
      </c>
      <c r="V17" s="196">
        <f t="shared" si="11"/>
        <v>0</v>
      </c>
      <c r="W17" s="155" t="str">
        <f t="shared" si="12"/>
        <v>Quarter Finalist</v>
      </c>
      <c r="Y17" s="227"/>
      <c r="Z17" s="336">
        <v>1683</v>
      </c>
      <c r="AA17" s="97" t="e">
        <f t="shared" ref="AA17:AA57" si="13">MATCH(Z17,AF$2:AF$97,0)</f>
        <v>#N/A</v>
      </c>
      <c r="AB17" s="336">
        <v>1918</v>
      </c>
      <c r="AC17" s="106">
        <f t="shared" ref="AC17:AC64" si="14">MATCH(AB17,$AF$2:$AF$97,0)</f>
        <v>75</v>
      </c>
      <c r="AD17" s="336">
        <v>254</v>
      </c>
      <c r="AE17" s="106">
        <f t="shared" ref="AE17:AE62" si="15">MATCH(AD17,$AF$2:$AF$97,0)</f>
        <v>27</v>
      </c>
      <c r="AF17" s="157">
        <v>111</v>
      </c>
      <c r="AG17">
        <v>6.2259111404418945</v>
      </c>
      <c r="AH17" s="98">
        <v>230</v>
      </c>
      <c r="AJ17" s="151">
        <v>1625</v>
      </c>
      <c r="AS17">
        <v>70</v>
      </c>
    </row>
    <row r="18" spans="1:45" x14ac:dyDescent="0.25">
      <c r="A18" s="195">
        <f t="shared" si="1"/>
        <v>330</v>
      </c>
      <c r="B18" s="194" t="s">
        <v>84</v>
      </c>
      <c r="C18" s="195">
        <v>13</v>
      </c>
      <c r="D18" s="196">
        <f t="shared" si="5"/>
        <v>10</v>
      </c>
      <c r="E18" s="155" t="str">
        <f t="shared" si="6"/>
        <v>Semi Finalist</v>
      </c>
      <c r="G18" s="195">
        <f t="shared" si="2"/>
        <v>2612</v>
      </c>
      <c r="H18" s="194" t="s">
        <v>84</v>
      </c>
      <c r="I18" s="195">
        <v>13</v>
      </c>
      <c r="J18" s="196">
        <f t="shared" si="7"/>
        <v>10</v>
      </c>
      <c r="K18" s="155" t="str">
        <f t="shared" si="8"/>
        <v>Semi Finalist</v>
      </c>
      <c r="M18" s="195">
        <f t="shared" si="3"/>
        <v>263</v>
      </c>
      <c r="N18" s="194" t="s">
        <v>84</v>
      </c>
      <c r="O18" s="195">
        <v>13</v>
      </c>
      <c r="P18" s="196">
        <f t="shared" si="9"/>
        <v>0</v>
      </c>
      <c r="Q18" s="155" t="str">
        <f t="shared" si="10"/>
        <v>Quarter Finalist</v>
      </c>
      <c r="S18" s="195">
        <f t="shared" si="4"/>
        <v>2137</v>
      </c>
      <c r="T18" s="194" t="s">
        <v>84</v>
      </c>
      <c r="U18" s="195">
        <v>13</v>
      </c>
      <c r="V18" s="196">
        <f t="shared" si="11"/>
        <v>0</v>
      </c>
      <c r="W18" s="155" t="str">
        <f t="shared" si="12"/>
        <v>Quarter Finalist</v>
      </c>
      <c r="Y18" s="227"/>
      <c r="Z18" s="336">
        <v>3059</v>
      </c>
      <c r="AA18" s="97" t="e">
        <f t="shared" si="13"/>
        <v>#N/A</v>
      </c>
      <c r="AB18" s="336">
        <v>25</v>
      </c>
      <c r="AC18" s="106">
        <f t="shared" si="14"/>
        <v>3</v>
      </c>
      <c r="AD18" s="336">
        <v>2062</v>
      </c>
      <c r="AE18" s="106" t="e">
        <f t="shared" si="15"/>
        <v>#N/A</v>
      </c>
      <c r="AF18" s="220">
        <v>141</v>
      </c>
      <c r="AG18">
        <v>0.72176927328109741</v>
      </c>
      <c r="AH18" s="151">
        <v>233</v>
      </c>
      <c r="AJ18" s="151">
        <v>1676</v>
      </c>
      <c r="AM18" s="98"/>
      <c r="AN18" s="151"/>
      <c r="AO18" s="98"/>
      <c r="AS18">
        <v>1218</v>
      </c>
    </row>
    <row r="19" spans="1:45" x14ac:dyDescent="0.25">
      <c r="A19" s="195">
        <f t="shared" si="1"/>
        <v>1519</v>
      </c>
      <c r="B19" s="194" t="s">
        <v>85</v>
      </c>
      <c r="C19" s="195">
        <v>12</v>
      </c>
      <c r="D19" s="196">
        <f t="shared" si="5"/>
        <v>0</v>
      </c>
      <c r="E19" s="155" t="str">
        <f t="shared" si="6"/>
        <v>Quarter Finalist</v>
      </c>
      <c r="F19" s="151"/>
      <c r="G19" s="195">
        <f t="shared" si="2"/>
        <v>1306</v>
      </c>
      <c r="H19" s="194" t="s">
        <v>85</v>
      </c>
      <c r="I19" s="195">
        <v>12</v>
      </c>
      <c r="J19" s="196">
        <f t="shared" si="7"/>
        <v>0</v>
      </c>
      <c r="K19" s="155" t="str">
        <f t="shared" si="8"/>
        <v>Quarter Finalist</v>
      </c>
      <c r="L19" s="151"/>
      <c r="M19" s="195">
        <f t="shared" si="3"/>
        <v>1305</v>
      </c>
      <c r="N19" s="194" t="s">
        <v>85</v>
      </c>
      <c r="O19" s="195">
        <v>12</v>
      </c>
      <c r="P19" s="196">
        <f t="shared" si="9"/>
        <v>10</v>
      </c>
      <c r="Q19" s="155" t="str">
        <f t="shared" si="10"/>
        <v>Semi Finalist</v>
      </c>
      <c r="R19" s="151"/>
      <c r="S19" s="195">
        <f t="shared" si="4"/>
        <v>2757</v>
      </c>
      <c r="T19" s="194" t="s">
        <v>85</v>
      </c>
      <c r="U19" s="195">
        <v>12</v>
      </c>
      <c r="V19" s="196">
        <f t="shared" si="11"/>
        <v>10</v>
      </c>
      <c r="W19" s="155" t="str">
        <f t="shared" si="12"/>
        <v>Semi Finalist</v>
      </c>
      <c r="Y19" s="228"/>
      <c r="Z19" s="336">
        <v>1547</v>
      </c>
      <c r="AA19" s="97" t="e">
        <f t="shared" si="13"/>
        <v>#N/A</v>
      </c>
      <c r="AB19" s="336">
        <v>148</v>
      </c>
      <c r="AC19" s="106">
        <f t="shared" si="14"/>
        <v>18</v>
      </c>
      <c r="AD19" s="336">
        <v>330</v>
      </c>
      <c r="AE19" s="106">
        <f t="shared" si="15"/>
        <v>32</v>
      </c>
      <c r="AF19" s="98">
        <v>148</v>
      </c>
      <c r="AG19">
        <v>4.9148335456848145</v>
      </c>
      <c r="AH19" s="98">
        <v>254</v>
      </c>
      <c r="AJ19" s="220">
        <v>1718</v>
      </c>
      <c r="AM19" s="98"/>
      <c r="AN19" s="151"/>
      <c r="AO19" s="98"/>
      <c r="AS19">
        <v>201</v>
      </c>
    </row>
    <row r="20" spans="1:45" x14ac:dyDescent="0.25">
      <c r="A20" s="195">
        <f t="shared" si="1"/>
        <v>604</v>
      </c>
      <c r="B20" s="194" t="s">
        <v>86</v>
      </c>
      <c r="C20" s="195">
        <v>11</v>
      </c>
      <c r="D20" s="196">
        <f t="shared" si="5"/>
        <v>0</v>
      </c>
      <c r="E20" s="155" t="str">
        <f t="shared" si="6"/>
        <v>Quarter Finalist</v>
      </c>
      <c r="G20" s="195">
        <f t="shared" si="2"/>
        <v>175</v>
      </c>
      <c r="H20" s="194" t="s">
        <v>86</v>
      </c>
      <c r="I20" s="195">
        <v>11</v>
      </c>
      <c r="J20" s="196">
        <f t="shared" si="7"/>
        <v>0</v>
      </c>
      <c r="K20" s="155" t="str">
        <f t="shared" si="8"/>
        <v>Quarter Finalist</v>
      </c>
      <c r="M20" s="195">
        <f t="shared" si="3"/>
        <v>188</v>
      </c>
      <c r="N20" s="194" t="s">
        <v>86</v>
      </c>
      <c r="O20" s="195">
        <v>11</v>
      </c>
      <c r="P20" s="196">
        <f t="shared" si="9"/>
        <v>0</v>
      </c>
      <c r="Q20" s="155" t="str">
        <f t="shared" si="10"/>
        <v>Quarter Finalist</v>
      </c>
      <c r="S20" s="195">
        <f t="shared" si="4"/>
        <v>1922</v>
      </c>
      <c r="T20" s="194" t="s">
        <v>86</v>
      </c>
      <c r="U20" s="195">
        <v>11</v>
      </c>
      <c r="V20" s="196">
        <f t="shared" si="11"/>
        <v>10</v>
      </c>
      <c r="W20" s="155" t="str">
        <f t="shared" si="12"/>
        <v>Semi Finalist</v>
      </c>
      <c r="Y20" s="227"/>
      <c r="Z20" s="336">
        <v>2403</v>
      </c>
      <c r="AA20" s="97" t="e">
        <f t="shared" si="13"/>
        <v>#N/A</v>
      </c>
      <c r="AB20" s="336">
        <v>330</v>
      </c>
      <c r="AC20" s="106">
        <f t="shared" si="14"/>
        <v>32</v>
      </c>
      <c r="AD20" s="336">
        <v>118</v>
      </c>
      <c r="AE20" s="106" t="e">
        <f t="shared" si="15"/>
        <v>#N/A</v>
      </c>
      <c r="AF20" s="98">
        <v>175</v>
      </c>
      <c r="AG20">
        <v>4.0535950660705566</v>
      </c>
      <c r="AH20" s="98">
        <v>294</v>
      </c>
      <c r="AJ20" s="151">
        <v>1986</v>
      </c>
      <c r="AM20" s="1"/>
      <c r="AN20" s="1"/>
      <c r="AO20" s="1"/>
      <c r="AS20">
        <v>45</v>
      </c>
    </row>
    <row r="21" spans="1:45" x14ac:dyDescent="0.25">
      <c r="A21" s="195">
        <f t="shared" si="1"/>
        <v>3280</v>
      </c>
      <c r="B21" s="194" t="s">
        <v>87</v>
      </c>
      <c r="C21" s="195">
        <v>10</v>
      </c>
      <c r="D21" s="196">
        <f t="shared" si="5"/>
        <v>0</v>
      </c>
      <c r="E21" s="155" t="str">
        <f t="shared" si="6"/>
        <v>Quarter Finalist</v>
      </c>
      <c r="G21" s="195">
        <f t="shared" si="2"/>
        <v>3234</v>
      </c>
      <c r="H21" s="194" t="s">
        <v>87</v>
      </c>
      <c r="I21" s="195">
        <v>10</v>
      </c>
      <c r="J21" s="196">
        <f t="shared" si="7"/>
        <v>0</v>
      </c>
      <c r="K21" s="155" t="str">
        <f t="shared" si="8"/>
        <v>Quarter Finalist</v>
      </c>
      <c r="M21" s="195">
        <f t="shared" si="3"/>
        <v>744</v>
      </c>
      <c r="N21" s="194" t="s">
        <v>87</v>
      </c>
      <c r="O21" s="195">
        <v>10</v>
      </c>
      <c r="P21" s="196">
        <f t="shared" si="9"/>
        <v>0</v>
      </c>
      <c r="Q21" s="155" t="str">
        <f t="shared" si="10"/>
        <v>Quarter Finalist</v>
      </c>
      <c r="S21" s="195">
        <f t="shared" si="4"/>
        <v>1868</v>
      </c>
      <c r="T21" s="194" t="s">
        <v>87</v>
      </c>
      <c r="U21" s="195">
        <v>10</v>
      </c>
      <c r="V21" s="196">
        <f t="shared" si="11"/>
        <v>0</v>
      </c>
      <c r="W21" s="155" t="str">
        <f t="shared" si="12"/>
        <v>Quarter Finalist</v>
      </c>
      <c r="Y21" s="227"/>
      <c r="Z21" s="336">
        <v>1515</v>
      </c>
      <c r="AA21" s="97" t="e">
        <f t="shared" si="13"/>
        <v>#N/A</v>
      </c>
      <c r="AB21" s="336">
        <v>71</v>
      </c>
      <c r="AC21" s="106">
        <f t="shared" si="14"/>
        <v>10</v>
      </c>
      <c r="AD21" s="336">
        <v>3256</v>
      </c>
      <c r="AE21" s="106">
        <f t="shared" si="15"/>
        <v>94</v>
      </c>
      <c r="AF21" s="98">
        <v>177</v>
      </c>
      <c r="AG21">
        <v>2.6992988586425781</v>
      </c>
      <c r="AH21" s="98">
        <v>330</v>
      </c>
      <c r="AJ21" s="98">
        <v>2041</v>
      </c>
      <c r="AM21" s="1"/>
      <c r="AN21" s="1"/>
      <c r="AO21" s="1"/>
      <c r="AS21">
        <v>1612</v>
      </c>
    </row>
    <row r="22" spans="1:45" x14ac:dyDescent="0.25">
      <c r="A22" s="200">
        <f t="shared" si="1"/>
        <v>1730</v>
      </c>
      <c r="B22" s="199" t="s">
        <v>88</v>
      </c>
      <c r="C22" s="200">
        <v>9</v>
      </c>
      <c r="D22" s="201">
        <f t="shared" si="5"/>
        <v>0</v>
      </c>
      <c r="E22" s="155" t="str">
        <f t="shared" si="6"/>
        <v>Quarter Finalist</v>
      </c>
      <c r="G22" s="200">
        <f t="shared" si="2"/>
        <v>1511</v>
      </c>
      <c r="H22" s="199" t="s">
        <v>88</v>
      </c>
      <c r="I22" s="200">
        <v>9</v>
      </c>
      <c r="J22" s="201">
        <f t="shared" si="7"/>
        <v>0</v>
      </c>
      <c r="K22" s="155" t="str">
        <f t="shared" si="8"/>
        <v>Quarter Finalist</v>
      </c>
      <c r="M22" s="200">
        <f t="shared" si="3"/>
        <v>85</v>
      </c>
      <c r="N22" s="199" t="s">
        <v>88</v>
      </c>
      <c r="O22" s="200">
        <v>9</v>
      </c>
      <c r="P22" s="201">
        <f t="shared" si="9"/>
        <v>0</v>
      </c>
      <c r="Q22" s="155" t="str">
        <f t="shared" si="10"/>
        <v>Quarter Finalist</v>
      </c>
      <c r="S22" s="200">
        <f t="shared" si="4"/>
        <v>308</v>
      </c>
      <c r="T22" s="199" t="s">
        <v>88</v>
      </c>
      <c r="U22" s="200">
        <v>9</v>
      </c>
      <c r="V22" s="201">
        <f t="shared" si="11"/>
        <v>0</v>
      </c>
      <c r="W22" s="155" t="str">
        <f t="shared" si="12"/>
        <v>Quarter Finalist</v>
      </c>
      <c r="Y22" s="227"/>
      <c r="Z22" s="336">
        <v>1817</v>
      </c>
      <c r="AA22" s="97" t="e">
        <f t="shared" si="13"/>
        <v>#N/A</v>
      </c>
      <c r="AB22" s="336">
        <v>148</v>
      </c>
      <c r="AC22" s="106">
        <f t="shared" si="14"/>
        <v>18</v>
      </c>
      <c r="AD22" s="336">
        <v>358</v>
      </c>
      <c r="AE22" s="106" t="e">
        <f t="shared" si="15"/>
        <v>#N/A</v>
      </c>
      <c r="AF22" s="98">
        <v>188</v>
      </c>
      <c r="AG22">
        <v>4.8900012969970703</v>
      </c>
      <c r="AH22" s="98">
        <v>343</v>
      </c>
      <c r="AJ22" s="151">
        <v>2056</v>
      </c>
      <c r="AM22" s="98"/>
      <c r="AN22" s="151"/>
      <c r="AO22" s="98"/>
      <c r="AS22">
        <v>1622</v>
      </c>
    </row>
    <row r="23" spans="1:45" x14ac:dyDescent="0.25">
      <c r="A23" s="195">
        <f t="shared" ref="A23:A30" si="16">C2</f>
        <v>233</v>
      </c>
      <c r="B23" s="194" t="s">
        <v>89</v>
      </c>
      <c r="C23" s="195">
        <v>16</v>
      </c>
      <c r="D23" s="196">
        <f t="shared" si="5"/>
        <v>30</v>
      </c>
      <c r="E23" t="str">
        <f t="shared" ref="E23:E30" si="17">E15</f>
        <v>Winner</v>
      </c>
      <c r="G23" s="195">
        <f t="shared" ref="G23:G30" si="18">I2</f>
        <v>469</v>
      </c>
      <c r="H23" s="194" t="s">
        <v>89</v>
      </c>
      <c r="I23" s="195">
        <v>16</v>
      </c>
      <c r="J23" s="196">
        <f t="shared" si="7"/>
        <v>30</v>
      </c>
      <c r="K23" t="str">
        <f t="shared" ref="K23:K30" si="19">K15</f>
        <v>Winner</v>
      </c>
      <c r="M23" s="195">
        <f t="shared" ref="M23:M30" si="20">O2</f>
        <v>217</v>
      </c>
      <c r="N23" s="194" t="s">
        <v>89</v>
      </c>
      <c r="O23" s="195">
        <v>16</v>
      </c>
      <c r="P23" s="196">
        <f t="shared" si="9"/>
        <v>20</v>
      </c>
      <c r="Q23" t="str">
        <f t="shared" ref="Q23:Q30" si="21">Q15</f>
        <v>Finalist</v>
      </c>
      <c r="S23" s="195">
        <f t="shared" ref="S23:S30" si="22">U2</f>
        <v>67</v>
      </c>
      <c r="T23" s="194" t="s">
        <v>89</v>
      </c>
      <c r="U23" s="195">
        <v>16</v>
      </c>
      <c r="V23" s="196">
        <f t="shared" si="11"/>
        <v>30</v>
      </c>
      <c r="W23" t="str">
        <f t="shared" ref="W23:W30" si="23">W15</f>
        <v>Winner</v>
      </c>
      <c r="Y23" s="334" t="s">
        <v>297</v>
      </c>
      <c r="Z23" s="336">
        <v>70</v>
      </c>
      <c r="AA23" s="97">
        <f t="shared" si="13"/>
        <v>9</v>
      </c>
      <c r="AB23" s="336">
        <v>359</v>
      </c>
      <c r="AC23" s="106">
        <f t="shared" si="14"/>
        <v>36</v>
      </c>
      <c r="AD23" s="336">
        <v>1519</v>
      </c>
      <c r="AE23" s="106">
        <f t="shared" si="15"/>
        <v>61</v>
      </c>
      <c r="AF23" s="220">
        <v>201</v>
      </c>
      <c r="AG23">
        <v>3.6684136390686035</v>
      </c>
      <c r="AH23" s="221">
        <v>469</v>
      </c>
      <c r="AJ23" s="98">
        <v>2429</v>
      </c>
      <c r="AS23">
        <v>2420</v>
      </c>
    </row>
    <row r="24" spans="1:45" x14ac:dyDescent="0.25">
      <c r="A24" s="195">
        <f t="shared" si="16"/>
        <v>148</v>
      </c>
      <c r="B24" s="194" t="s">
        <v>90</v>
      </c>
      <c r="C24" s="195">
        <v>15</v>
      </c>
      <c r="D24" s="196">
        <f t="shared" si="5"/>
        <v>20</v>
      </c>
      <c r="E24" t="str">
        <f t="shared" si="17"/>
        <v>Finalist</v>
      </c>
      <c r="G24" s="195">
        <f t="shared" si="18"/>
        <v>1538</v>
      </c>
      <c r="H24" s="194" t="s">
        <v>90</v>
      </c>
      <c r="I24" s="195">
        <v>15</v>
      </c>
      <c r="J24" s="196">
        <f t="shared" si="7"/>
        <v>10</v>
      </c>
      <c r="K24" t="str">
        <f t="shared" si="19"/>
        <v>Semi Finalist</v>
      </c>
      <c r="M24" s="195">
        <f t="shared" si="20"/>
        <v>51</v>
      </c>
      <c r="N24" s="194" t="s">
        <v>90</v>
      </c>
      <c r="O24" s="195">
        <v>15</v>
      </c>
      <c r="P24" s="196">
        <f t="shared" si="9"/>
        <v>10</v>
      </c>
      <c r="Q24" t="str">
        <f t="shared" si="21"/>
        <v>Semi Finalist</v>
      </c>
      <c r="S24" s="195">
        <f t="shared" si="22"/>
        <v>16</v>
      </c>
      <c r="T24" s="194" t="s">
        <v>90</v>
      </c>
      <c r="U24" s="195">
        <v>15</v>
      </c>
      <c r="V24" s="196">
        <f t="shared" si="11"/>
        <v>20</v>
      </c>
      <c r="W24" t="str">
        <f t="shared" si="23"/>
        <v>Finalist</v>
      </c>
      <c r="Y24" s="227"/>
      <c r="Z24" s="336">
        <v>1418</v>
      </c>
      <c r="AA24" s="97" t="e">
        <f t="shared" si="13"/>
        <v>#N/A</v>
      </c>
      <c r="AB24" s="336">
        <v>1124</v>
      </c>
      <c r="AC24" s="106">
        <f t="shared" si="14"/>
        <v>56</v>
      </c>
      <c r="AD24" s="336">
        <v>1612</v>
      </c>
      <c r="AE24" s="106" t="e">
        <f t="shared" si="15"/>
        <v>#N/A</v>
      </c>
      <c r="AF24" s="151">
        <v>217</v>
      </c>
      <c r="AG24">
        <v>4.1966629028320313</v>
      </c>
      <c r="AH24" s="98">
        <v>668</v>
      </c>
      <c r="AJ24" s="98">
        <v>3138</v>
      </c>
      <c r="AS24">
        <v>2854</v>
      </c>
    </row>
    <row r="25" spans="1:45" x14ac:dyDescent="0.25">
      <c r="A25" s="195">
        <f t="shared" si="16"/>
        <v>968</v>
      </c>
      <c r="B25" s="194" t="s">
        <v>91</v>
      </c>
      <c r="C25" s="195">
        <v>14</v>
      </c>
      <c r="D25" s="196">
        <f t="shared" si="5"/>
        <v>10</v>
      </c>
      <c r="E25" t="str">
        <f t="shared" si="17"/>
        <v>Semi Finalist</v>
      </c>
      <c r="G25" s="195">
        <f t="shared" si="18"/>
        <v>1676</v>
      </c>
      <c r="H25" s="194" t="s">
        <v>91</v>
      </c>
      <c r="I25" s="195">
        <v>14</v>
      </c>
      <c r="J25" s="196">
        <f t="shared" si="7"/>
        <v>20</v>
      </c>
      <c r="K25" t="str">
        <f t="shared" si="19"/>
        <v>Finalist</v>
      </c>
      <c r="M25" s="195">
        <f t="shared" si="20"/>
        <v>2056</v>
      </c>
      <c r="N25" s="194" t="s">
        <v>91</v>
      </c>
      <c r="O25" s="195">
        <v>14</v>
      </c>
      <c r="P25" s="196">
        <f t="shared" si="9"/>
        <v>30</v>
      </c>
      <c r="Q25" t="str">
        <f t="shared" si="21"/>
        <v>Winner</v>
      </c>
      <c r="S25" s="195">
        <f t="shared" si="22"/>
        <v>910</v>
      </c>
      <c r="T25" s="194" t="s">
        <v>91</v>
      </c>
      <c r="U25" s="195">
        <v>14</v>
      </c>
      <c r="V25" s="196">
        <f t="shared" si="11"/>
        <v>0</v>
      </c>
      <c r="W25" t="str">
        <f t="shared" si="23"/>
        <v>Quarter Finalist</v>
      </c>
      <c r="Y25" s="227"/>
      <c r="Z25" s="336">
        <v>176</v>
      </c>
      <c r="AA25" s="97" t="e">
        <f t="shared" si="13"/>
        <v>#N/A</v>
      </c>
      <c r="AB25" s="336">
        <v>1918</v>
      </c>
      <c r="AC25" s="106">
        <f t="shared" si="14"/>
        <v>75</v>
      </c>
      <c r="AD25" s="337">
        <v>3357</v>
      </c>
      <c r="AE25" s="106">
        <f t="shared" si="15"/>
        <v>96</v>
      </c>
      <c r="AF25" s="157">
        <v>230</v>
      </c>
      <c r="AG25">
        <v>4.5988359451293945</v>
      </c>
      <c r="AH25" s="98">
        <v>888</v>
      </c>
      <c r="AJ25" s="220">
        <v>3357</v>
      </c>
      <c r="AS25">
        <v>71</v>
      </c>
    </row>
    <row r="26" spans="1:45" x14ac:dyDescent="0.25">
      <c r="A26" s="195">
        <f t="shared" si="16"/>
        <v>25</v>
      </c>
      <c r="B26" s="194" t="s">
        <v>92</v>
      </c>
      <c r="C26" s="195">
        <v>13</v>
      </c>
      <c r="D26" s="196">
        <f t="shared" si="5"/>
        <v>10</v>
      </c>
      <c r="E26" t="str">
        <f t="shared" si="17"/>
        <v>Semi Finalist</v>
      </c>
      <c r="G26" s="195">
        <f t="shared" si="18"/>
        <v>27</v>
      </c>
      <c r="H26" s="194" t="s">
        <v>92</v>
      </c>
      <c r="I26" s="195">
        <v>13</v>
      </c>
      <c r="J26" s="196">
        <f t="shared" si="7"/>
        <v>10</v>
      </c>
      <c r="K26" t="str">
        <f t="shared" si="19"/>
        <v>Semi Finalist</v>
      </c>
      <c r="M26" s="195">
        <f t="shared" si="20"/>
        <v>1717</v>
      </c>
      <c r="N26" s="194" t="s">
        <v>92</v>
      </c>
      <c r="O26" s="195">
        <v>13</v>
      </c>
      <c r="P26" s="196">
        <f t="shared" si="9"/>
        <v>0</v>
      </c>
      <c r="Q26" t="str">
        <f t="shared" si="21"/>
        <v>Quarter Finalist</v>
      </c>
      <c r="S26" s="195">
        <f t="shared" si="22"/>
        <v>971</v>
      </c>
      <c r="T26" s="194" t="s">
        <v>92</v>
      </c>
      <c r="U26" s="195">
        <v>13</v>
      </c>
      <c r="V26" s="196">
        <f t="shared" si="11"/>
        <v>0</v>
      </c>
      <c r="W26" t="str">
        <f t="shared" si="23"/>
        <v>Quarter Finalist</v>
      </c>
      <c r="Y26" s="227"/>
      <c r="Z26" s="337">
        <v>1768</v>
      </c>
      <c r="AA26" s="97" t="e">
        <f t="shared" si="13"/>
        <v>#N/A</v>
      </c>
      <c r="AB26" s="336">
        <v>341</v>
      </c>
      <c r="AC26" s="106">
        <f t="shared" si="14"/>
        <v>34</v>
      </c>
      <c r="AD26" s="336">
        <v>469</v>
      </c>
      <c r="AE26" s="106">
        <f t="shared" si="15"/>
        <v>40</v>
      </c>
      <c r="AF26" s="151">
        <v>233</v>
      </c>
      <c r="AG26">
        <v>5.3583130836486816</v>
      </c>
      <c r="AH26" s="151">
        <v>968</v>
      </c>
      <c r="AS26">
        <v>358</v>
      </c>
    </row>
    <row r="27" spans="1:45" x14ac:dyDescent="0.25">
      <c r="A27" s="195">
        <f t="shared" si="16"/>
        <v>1918</v>
      </c>
      <c r="B27" s="194" t="s">
        <v>93</v>
      </c>
      <c r="C27" s="195">
        <v>12</v>
      </c>
      <c r="D27" s="196">
        <f t="shared" si="5"/>
        <v>0</v>
      </c>
      <c r="E27" t="str">
        <f t="shared" si="17"/>
        <v>Quarter Finalist</v>
      </c>
      <c r="G27" s="195">
        <f t="shared" si="18"/>
        <v>2337</v>
      </c>
      <c r="H27" s="194" t="s">
        <v>93</v>
      </c>
      <c r="I27" s="195">
        <v>12</v>
      </c>
      <c r="J27" s="196">
        <f t="shared" si="7"/>
        <v>0</v>
      </c>
      <c r="K27" t="str">
        <f t="shared" si="19"/>
        <v>Quarter Finalist</v>
      </c>
      <c r="M27" s="195">
        <f t="shared" si="20"/>
        <v>1714</v>
      </c>
      <c r="N27" s="194" t="s">
        <v>93</v>
      </c>
      <c r="O27" s="195">
        <v>12</v>
      </c>
      <c r="P27" s="196">
        <f t="shared" si="9"/>
        <v>10</v>
      </c>
      <c r="Q27" t="str">
        <f t="shared" si="21"/>
        <v>Semi Finalist</v>
      </c>
      <c r="S27" s="195">
        <f t="shared" si="22"/>
        <v>20</v>
      </c>
      <c r="T27" s="194" t="s">
        <v>93</v>
      </c>
      <c r="U27" s="195">
        <v>12</v>
      </c>
      <c r="V27" s="196">
        <f t="shared" si="11"/>
        <v>10</v>
      </c>
      <c r="W27" t="str">
        <f t="shared" si="23"/>
        <v>Semi Finalist</v>
      </c>
      <c r="X27" s="227"/>
      <c r="Y27" s="331" t="s">
        <v>8</v>
      </c>
      <c r="Z27" s="336">
        <v>171</v>
      </c>
      <c r="AA27" s="97" t="e">
        <f t="shared" si="13"/>
        <v>#N/A</v>
      </c>
      <c r="AB27" s="336">
        <v>997</v>
      </c>
      <c r="AC27" s="106" t="e">
        <f t="shared" si="14"/>
        <v>#N/A</v>
      </c>
      <c r="AD27" s="336">
        <v>1986</v>
      </c>
      <c r="AE27" s="106">
        <f t="shared" si="15"/>
        <v>77</v>
      </c>
      <c r="AF27" s="98">
        <v>234</v>
      </c>
      <c r="AG27">
        <v>3.464414119720459</v>
      </c>
      <c r="AH27" s="98">
        <v>1073</v>
      </c>
      <c r="AS27">
        <v>1629</v>
      </c>
    </row>
    <row r="28" spans="1:45" x14ac:dyDescent="0.25">
      <c r="A28" s="195">
        <f t="shared" si="16"/>
        <v>3256</v>
      </c>
      <c r="B28" s="194" t="s">
        <v>94</v>
      </c>
      <c r="C28" s="195">
        <v>11</v>
      </c>
      <c r="D28" s="196">
        <f t="shared" si="5"/>
        <v>0</v>
      </c>
      <c r="E28" t="str">
        <f t="shared" si="17"/>
        <v>Quarter Finalist</v>
      </c>
      <c r="G28" s="195">
        <f t="shared" si="18"/>
        <v>573</v>
      </c>
      <c r="H28" s="194" t="s">
        <v>94</v>
      </c>
      <c r="I28" s="195">
        <v>11</v>
      </c>
      <c r="J28" s="196">
        <f t="shared" si="7"/>
        <v>0</v>
      </c>
      <c r="K28" t="str">
        <f t="shared" si="19"/>
        <v>Quarter Finalist</v>
      </c>
      <c r="M28" s="195">
        <f t="shared" si="20"/>
        <v>2016</v>
      </c>
      <c r="N28" s="194" t="s">
        <v>94</v>
      </c>
      <c r="O28" s="195">
        <v>11</v>
      </c>
      <c r="P28" s="196">
        <f t="shared" si="9"/>
        <v>0</v>
      </c>
      <c r="Q28" t="str">
        <f t="shared" si="21"/>
        <v>Quarter Finalist</v>
      </c>
      <c r="S28" s="195">
        <f t="shared" si="22"/>
        <v>1073</v>
      </c>
      <c r="T28" s="194" t="s">
        <v>94</v>
      </c>
      <c r="U28" s="195">
        <v>11</v>
      </c>
      <c r="V28" s="196">
        <f t="shared" si="11"/>
        <v>10</v>
      </c>
      <c r="W28" t="str">
        <f t="shared" si="23"/>
        <v>Semi Finalist</v>
      </c>
      <c r="X28" s="227"/>
      <c r="Y28" s="2"/>
      <c r="Z28" s="336">
        <v>1251</v>
      </c>
      <c r="AA28" s="97" t="e">
        <f t="shared" si="13"/>
        <v>#N/A</v>
      </c>
      <c r="AB28" s="336">
        <v>604</v>
      </c>
      <c r="AC28" s="106">
        <f t="shared" si="14"/>
        <v>43</v>
      </c>
      <c r="AD28" s="336">
        <v>368</v>
      </c>
      <c r="AE28" s="106">
        <f t="shared" si="15"/>
        <v>38</v>
      </c>
      <c r="AF28" s="98">
        <v>254</v>
      </c>
      <c r="AG28">
        <v>7.4304323196411133</v>
      </c>
      <c r="AH28" s="98">
        <v>1086</v>
      </c>
      <c r="AS28">
        <v>1772</v>
      </c>
    </row>
    <row r="29" spans="1:45" ht="13" x14ac:dyDescent="0.3">
      <c r="A29" s="195">
        <f t="shared" si="16"/>
        <v>359</v>
      </c>
      <c r="B29" s="194" t="s">
        <v>95</v>
      </c>
      <c r="C29" s="195">
        <v>10</v>
      </c>
      <c r="D29" s="196">
        <f t="shared" si="5"/>
        <v>0</v>
      </c>
      <c r="E29" t="str">
        <f t="shared" si="17"/>
        <v>Quarter Finalist</v>
      </c>
      <c r="F29" s="151"/>
      <c r="G29" s="195">
        <f t="shared" si="18"/>
        <v>2775</v>
      </c>
      <c r="H29" s="194" t="s">
        <v>95</v>
      </c>
      <c r="I29" s="195">
        <v>10</v>
      </c>
      <c r="J29" s="196">
        <f t="shared" si="7"/>
        <v>0</v>
      </c>
      <c r="K29" t="str">
        <f t="shared" si="19"/>
        <v>Quarter Finalist</v>
      </c>
      <c r="L29" s="151"/>
      <c r="M29" s="195">
        <f t="shared" si="20"/>
        <v>79</v>
      </c>
      <c r="N29" s="194" t="s">
        <v>95</v>
      </c>
      <c r="O29" s="195">
        <v>10</v>
      </c>
      <c r="P29" s="196">
        <f t="shared" si="9"/>
        <v>0</v>
      </c>
      <c r="Q29" t="str">
        <f t="shared" si="21"/>
        <v>Quarter Finalist</v>
      </c>
      <c r="R29" s="151"/>
      <c r="S29" s="195">
        <f t="shared" si="22"/>
        <v>337</v>
      </c>
      <c r="T29" s="194" t="s">
        <v>95</v>
      </c>
      <c r="U29" s="195">
        <v>10</v>
      </c>
      <c r="V29" s="196">
        <f t="shared" si="11"/>
        <v>0</v>
      </c>
      <c r="W29" t="str">
        <f t="shared" si="23"/>
        <v>Quarter Finalist</v>
      </c>
      <c r="X29" s="228"/>
      <c r="Y29" s="116"/>
      <c r="Z29" s="336">
        <v>3405</v>
      </c>
      <c r="AA29" s="97" t="e">
        <f t="shared" si="13"/>
        <v>#N/A</v>
      </c>
      <c r="AB29" s="336">
        <v>359</v>
      </c>
      <c r="AC29" s="106">
        <f t="shared" si="14"/>
        <v>36</v>
      </c>
      <c r="AD29" s="336">
        <v>2775</v>
      </c>
      <c r="AE29" s="106">
        <f t="shared" si="15"/>
        <v>90</v>
      </c>
      <c r="AF29" s="98">
        <v>263</v>
      </c>
      <c r="AG29">
        <v>2.7343926429748535</v>
      </c>
      <c r="AH29" s="98">
        <v>1114</v>
      </c>
      <c r="AS29">
        <v>118</v>
      </c>
    </row>
    <row r="30" spans="1:45" x14ac:dyDescent="0.25">
      <c r="A30" s="200">
        <f t="shared" si="16"/>
        <v>234</v>
      </c>
      <c r="B30" s="199" t="s">
        <v>96</v>
      </c>
      <c r="C30" s="200">
        <v>9</v>
      </c>
      <c r="D30" s="201">
        <f t="shared" si="5"/>
        <v>0</v>
      </c>
      <c r="E30" t="str">
        <f t="shared" si="17"/>
        <v>Quarter Finalist</v>
      </c>
      <c r="G30" s="200">
        <f t="shared" si="18"/>
        <v>368</v>
      </c>
      <c r="H30" s="199" t="s">
        <v>96</v>
      </c>
      <c r="I30" s="200">
        <v>9</v>
      </c>
      <c r="J30" s="201">
        <f t="shared" si="7"/>
        <v>0</v>
      </c>
      <c r="K30" t="str">
        <f t="shared" si="19"/>
        <v>Quarter Finalist</v>
      </c>
      <c r="M30" s="200">
        <f t="shared" si="20"/>
        <v>1771</v>
      </c>
      <c r="N30" s="199" t="s">
        <v>96</v>
      </c>
      <c r="O30" s="200">
        <v>9</v>
      </c>
      <c r="P30" s="201">
        <f t="shared" si="9"/>
        <v>0</v>
      </c>
      <c r="Q30" t="str">
        <f t="shared" si="21"/>
        <v>Quarter Finalist</v>
      </c>
      <c r="S30" s="200">
        <f t="shared" si="22"/>
        <v>2619</v>
      </c>
      <c r="T30" s="199" t="s">
        <v>96</v>
      </c>
      <c r="U30" s="200">
        <v>9</v>
      </c>
      <c r="V30" s="201">
        <f t="shared" si="11"/>
        <v>0</v>
      </c>
      <c r="W30" t="str">
        <f t="shared" si="23"/>
        <v>Quarter Finalist</v>
      </c>
      <c r="X30" s="227"/>
      <c r="Y30" s="98"/>
      <c r="Z30" s="336">
        <v>3284</v>
      </c>
      <c r="AA30" s="97" t="e">
        <f t="shared" si="13"/>
        <v>#N/A</v>
      </c>
      <c r="AB30" s="336">
        <v>341</v>
      </c>
      <c r="AC30" s="106">
        <f t="shared" si="14"/>
        <v>34</v>
      </c>
      <c r="AD30" s="336">
        <v>1676</v>
      </c>
      <c r="AE30" s="106">
        <f t="shared" si="15"/>
        <v>66</v>
      </c>
      <c r="AF30" s="98">
        <v>271</v>
      </c>
      <c r="AG30">
        <v>3.3018817901611328</v>
      </c>
      <c r="AH30" s="151">
        <v>1124</v>
      </c>
      <c r="AS30">
        <v>103</v>
      </c>
    </row>
    <row r="31" spans="1:45" x14ac:dyDescent="0.25">
      <c r="A31" s="195">
        <f>D9</f>
        <v>1218</v>
      </c>
      <c r="B31" s="194" t="s">
        <v>97</v>
      </c>
      <c r="C31" s="195">
        <v>8</v>
      </c>
      <c r="D31" s="196">
        <f t="shared" si="5"/>
        <v>0</v>
      </c>
      <c r="E31" t="str">
        <f>E22</f>
        <v>Quarter Finalist</v>
      </c>
      <c r="G31" s="195">
        <f>J9</f>
        <v>1732</v>
      </c>
      <c r="H31" s="194" t="s">
        <v>97</v>
      </c>
      <c r="I31" s="195">
        <v>8</v>
      </c>
      <c r="J31" s="196">
        <f t="shared" si="7"/>
        <v>0</v>
      </c>
      <c r="K31" t="str">
        <f>K22</f>
        <v>Quarter Finalist</v>
      </c>
      <c r="M31" s="195">
        <f>P9</f>
        <v>2130</v>
      </c>
      <c r="N31" s="194" t="s">
        <v>97</v>
      </c>
      <c r="O31" s="195">
        <v>8</v>
      </c>
      <c r="P31" s="196">
        <f t="shared" si="9"/>
        <v>0</v>
      </c>
      <c r="Q31" t="str">
        <f>Q22</f>
        <v>Quarter Finalist</v>
      </c>
      <c r="S31" s="195">
        <f>V9</f>
        <v>399</v>
      </c>
      <c r="T31" s="194" t="s">
        <v>97</v>
      </c>
      <c r="U31" s="195">
        <v>8</v>
      </c>
      <c r="V31" s="196">
        <f t="shared" si="11"/>
        <v>0</v>
      </c>
      <c r="W31" t="str">
        <f>W22</f>
        <v>Quarter Finalist</v>
      </c>
      <c r="X31" s="227"/>
      <c r="Y31" s="98"/>
      <c r="Z31" s="336">
        <v>3230</v>
      </c>
      <c r="AA31" s="97" t="e">
        <f t="shared" si="13"/>
        <v>#N/A</v>
      </c>
      <c r="AB31" s="336">
        <v>45</v>
      </c>
      <c r="AC31" s="106" t="e">
        <f t="shared" si="14"/>
        <v>#N/A</v>
      </c>
      <c r="AD31" s="336">
        <v>469</v>
      </c>
      <c r="AE31" s="106">
        <f t="shared" si="15"/>
        <v>40</v>
      </c>
      <c r="AF31" s="98">
        <v>294</v>
      </c>
      <c r="AG31">
        <v>5.783440113067627</v>
      </c>
      <c r="AH31" s="98">
        <v>1305</v>
      </c>
      <c r="AS31">
        <v>2574</v>
      </c>
    </row>
    <row r="32" spans="1:45" x14ac:dyDescent="0.25">
      <c r="A32" s="195">
        <f>D8</f>
        <v>71</v>
      </c>
      <c r="B32" s="194" t="s">
        <v>98</v>
      </c>
      <c r="C32" s="195">
        <v>7</v>
      </c>
      <c r="D32" s="196">
        <f t="shared" si="5"/>
        <v>0</v>
      </c>
      <c r="E32" t="str">
        <f>E21</f>
        <v>Quarter Finalist</v>
      </c>
      <c r="G32" s="195">
        <f>J8</f>
        <v>40</v>
      </c>
      <c r="H32" s="194" t="s">
        <v>98</v>
      </c>
      <c r="I32" s="195">
        <v>7</v>
      </c>
      <c r="J32" s="196">
        <f t="shared" si="7"/>
        <v>0</v>
      </c>
      <c r="K32" t="str">
        <f>K21</f>
        <v>Quarter Finalist</v>
      </c>
      <c r="M32" s="195">
        <f>P8</f>
        <v>365</v>
      </c>
      <c r="N32" s="194" t="s">
        <v>98</v>
      </c>
      <c r="O32" s="195">
        <v>7</v>
      </c>
      <c r="P32" s="196">
        <f t="shared" si="9"/>
        <v>0</v>
      </c>
      <c r="Q32" t="str">
        <f>Q21</f>
        <v>Quarter Finalist</v>
      </c>
      <c r="S32" s="195">
        <f>V8</f>
        <v>1902</v>
      </c>
      <c r="T32" s="194" t="s">
        <v>98</v>
      </c>
      <c r="U32" s="195">
        <v>7</v>
      </c>
      <c r="V32" s="196">
        <f t="shared" si="11"/>
        <v>0</v>
      </c>
      <c r="W32" t="str">
        <f>W21</f>
        <v>Quarter Finalist</v>
      </c>
      <c r="X32" s="227"/>
      <c r="Y32" s="98"/>
      <c r="Z32" s="336">
        <v>1398</v>
      </c>
      <c r="AA32" s="97" t="e">
        <f t="shared" si="13"/>
        <v>#N/A</v>
      </c>
      <c r="AB32" s="336">
        <v>86</v>
      </c>
      <c r="AC32" s="106" t="e">
        <f t="shared" si="14"/>
        <v>#N/A</v>
      </c>
      <c r="AD32" s="336">
        <v>2337</v>
      </c>
      <c r="AE32" s="106">
        <f t="shared" si="15"/>
        <v>84</v>
      </c>
      <c r="AF32" s="220">
        <v>308</v>
      </c>
      <c r="AG32">
        <v>3.2503547668457031</v>
      </c>
      <c r="AH32" s="98">
        <v>1538</v>
      </c>
      <c r="AS32">
        <v>3360</v>
      </c>
    </row>
    <row r="33" spans="1:45" x14ac:dyDescent="0.25">
      <c r="A33" s="195">
        <f>D7</f>
        <v>341</v>
      </c>
      <c r="B33" s="194" t="s">
        <v>99</v>
      </c>
      <c r="C33" s="195">
        <v>6</v>
      </c>
      <c r="D33" s="196">
        <f t="shared" si="5"/>
        <v>0</v>
      </c>
      <c r="E33" t="str">
        <f>E20</f>
        <v>Quarter Finalist</v>
      </c>
      <c r="G33" s="195">
        <f>J7</f>
        <v>88</v>
      </c>
      <c r="H33" s="194" t="s">
        <v>99</v>
      </c>
      <c r="I33" s="195">
        <v>6</v>
      </c>
      <c r="J33" s="196">
        <f t="shared" si="7"/>
        <v>0</v>
      </c>
      <c r="K33" t="str">
        <f>K20</f>
        <v>Quarter Finalist</v>
      </c>
      <c r="M33" s="195">
        <f>P7</f>
        <v>1058</v>
      </c>
      <c r="N33" s="194" t="s">
        <v>99</v>
      </c>
      <c r="O33" s="195">
        <v>6</v>
      </c>
      <c r="P33" s="196">
        <f t="shared" si="9"/>
        <v>0</v>
      </c>
      <c r="Q33" t="str">
        <f>Q20</f>
        <v>Quarter Finalist</v>
      </c>
      <c r="S33" s="195">
        <f>V7</f>
        <v>102</v>
      </c>
      <c r="T33" s="194" t="s">
        <v>99</v>
      </c>
      <c r="U33" s="195">
        <v>6</v>
      </c>
      <c r="V33" s="196">
        <f t="shared" si="11"/>
        <v>10</v>
      </c>
      <c r="W33" t="str">
        <f>W20</f>
        <v>Semi Finalist</v>
      </c>
      <c r="X33" s="227"/>
      <c r="Y33" s="98"/>
      <c r="Z33" s="336">
        <v>2667</v>
      </c>
      <c r="AA33" s="97" t="e">
        <f t="shared" si="13"/>
        <v>#N/A</v>
      </c>
      <c r="AB33" s="336">
        <v>2574</v>
      </c>
      <c r="AC33" s="106" t="e">
        <f t="shared" si="14"/>
        <v>#N/A</v>
      </c>
      <c r="AD33" s="336">
        <v>2992</v>
      </c>
      <c r="AE33" s="106" t="e">
        <f t="shared" si="15"/>
        <v>#N/A</v>
      </c>
      <c r="AF33" s="157">
        <v>330</v>
      </c>
      <c r="AG33">
        <v>5.3151159286499023</v>
      </c>
      <c r="AH33" s="98">
        <v>1622</v>
      </c>
      <c r="AS33">
        <v>326</v>
      </c>
    </row>
    <row r="34" spans="1:45" x14ac:dyDescent="0.25">
      <c r="A34" s="195">
        <f>D6</f>
        <v>70</v>
      </c>
      <c r="B34" s="194" t="s">
        <v>100</v>
      </c>
      <c r="C34" s="195">
        <v>5</v>
      </c>
      <c r="D34" s="196">
        <f t="shared" si="5"/>
        <v>0</v>
      </c>
      <c r="E34" t="str">
        <f>E19</f>
        <v>Quarter Finalist</v>
      </c>
      <c r="G34" s="195">
        <f>J6</f>
        <v>624</v>
      </c>
      <c r="H34" s="194" t="s">
        <v>100</v>
      </c>
      <c r="I34" s="195">
        <v>5</v>
      </c>
      <c r="J34" s="196">
        <f t="shared" si="7"/>
        <v>0</v>
      </c>
      <c r="K34" t="str">
        <f>K19</f>
        <v>Quarter Finalist</v>
      </c>
      <c r="M34" s="195">
        <f>P6</f>
        <v>230</v>
      </c>
      <c r="N34" s="194" t="s">
        <v>100</v>
      </c>
      <c r="O34" s="195">
        <v>5</v>
      </c>
      <c r="P34" s="196">
        <f t="shared" si="9"/>
        <v>10</v>
      </c>
      <c r="Q34" t="str">
        <f>Q19</f>
        <v>Semi Finalist</v>
      </c>
      <c r="S34" s="195">
        <f>V6</f>
        <v>668</v>
      </c>
      <c r="T34" s="194" t="s">
        <v>100</v>
      </c>
      <c r="U34" s="195">
        <v>5</v>
      </c>
      <c r="V34" s="196">
        <f t="shared" si="11"/>
        <v>10</v>
      </c>
      <c r="W34" t="str">
        <f>W19</f>
        <v>Semi Finalist</v>
      </c>
      <c r="X34" s="227"/>
      <c r="Y34" s="98"/>
      <c r="Z34" s="336">
        <v>48</v>
      </c>
      <c r="AA34" s="97" t="e">
        <f t="shared" si="13"/>
        <v>#N/A</v>
      </c>
      <c r="AB34" s="336">
        <v>359</v>
      </c>
      <c r="AC34" s="106">
        <f t="shared" si="14"/>
        <v>36</v>
      </c>
      <c r="AD34" s="336">
        <v>1732</v>
      </c>
      <c r="AE34" s="106">
        <f t="shared" si="15"/>
        <v>71</v>
      </c>
      <c r="AF34" s="98">
        <v>337</v>
      </c>
      <c r="AG34">
        <v>3.1799964904785156</v>
      </c>
      <c r="AH34" s="151">
        <v>1625</v>
      </c>
      <c r="AI34" s="163"/>
      <c r="AS34">
        <v>1583</v>
      </c>
    </row>
    <row r="35" spans="1:45" x14ac:dyDescent="0.25">
      <c r="A35" s="195">
        <f>D5</f>
        <v>1622</v>
      </c>
      <c r="B35" s="194" t="s">
        <v>101</v>
      </c>
      <c r="C35" s="195">
        <v>4</v>
      </c>
      <c r="D35" s="196">
        <f t="shared" si="5"/>
        <v>10</v>
      </c>
      <c r="E35" t="str">
        <f>E26</f>
        <v>Semi Finalist</v>
      </c>
      <c r="G35" s="195">
        <f>J5</f>
        <v>141</v>
      </c>
      <c r="H35" s="194" t="s">
        <v>101</v>
      </c>
      <c r="I35" s="195">
        <v>4</v>
      </c>
      <c r="J35" s="196">
        <f t="shared" si="7"/>
        <v>10</v>
      </c>
      <c r="K35" t="str">
        <f>K26</f>
        <v>Semi Finalist</v>
      </c>
      <c r="M35" s="195">
        <f>P5</f>
        <v>271</v>
      </c>
      <c r="N35" s="194" t="s">
        <v>101</v>
      </c>
      <c r="O35" s="195">
        <v>4</v>
      </c>
      <c r="P35" s="196">
        <f t="shared" si="9"/>
        <v>0</v>
      </c>
      <c r="Q35" t="str">
        <f>Q26</f>
        <v>Quarter Finalist</v>
      </c>
      <c r="S35" s="195">
        <f>V5</f>
        <v>525</v>
      </c>
      <c r="T35" s="194" t="s">
        <v>101</v>
      </c>
      <c r="U35" s="195">
        <v>4</v>
      </c>
      <c r="V35" s="196">
        <f t="shared" si="11"/>
        <v>0</v>
      </c>
      <c r="W35" t="str">
        <f>W26</f>
        <v>Quarter Finalist</v>
      </c>
      <c r="X35" s="227"/>
      <c r="Y35" s="98"/>
      <c r="Z35" s="336">
        <v>296</v>
      </c>
      <c r="AA35" s="97" t="e">
        <f t="shared" si="13"/>
        <v>#N/A</v>
      </c>
      <c r="AB35" s="337">
        <v>1540</v>
      </c>
      <c r="AC35" s="106" t="e">
        <f t="shared" si="14"/>
        <v>#N/A</v>
      </c>
      <c r="AD35" s="337">
        <v>2557</v>
      </c>
      <c r="AE35" s="106" t="e">
        <f t="shared" si="15"/>
        <v>#N/A</v>
      </c>
      <c r="AF35" s="98">
        <v>341</v>
      </c>
      <c r="AG35">
        <v>2.9666774272918701</v>
      </c>
      <c r="AH35" s="151">
        <v>1676</v>
      </c>
      <c r="AI35" s="163"/>
      <c r="AS35">
        <v>3389</v>
      </c>
    </row>
    <row r="36" spans="1:45" x14ac:dyDescent="0.25">
      <c r="A36" s="195">
        <f>D4</f>
        <v>2854</v>
      </c>
      <c r="B36" s="194" t="s">
        <v>102</v>
      </c>
      <c r="C36" s="195">
        <v>3</v>
      </c>
      <c r="D36" s="196">
        <f t="shared" si="5"/>
        <v>10</v>
      </c>
      <c r="E36" t="str">
        <f>E25</f>
        <v>Semi Finalist</v>
      </c>
      <c r="G36" s="195">
        <f>J4</f>
        <v>888</v>
      </c>
      <c r="H36" s="194" t="s">
        <v>102</v>
      </c>
      <c r="I36" s="195">
        <v>3</v>
      </c>
      <c r="J36" s="196">
        <f t="shared" si="7"/>
        <v>20</v>
      </c>
      <c r="K36" t="str">
        <f>K25</f>
        <v>Finalist</v>
      </c>
      <c r="M36" s="195">
        <f>P4</f>
        <v>3138</v>
      </c>
      <c r="N36" s="194" t="s">
        <v>102</v>
      </c>
      <c r="O36" s="195">
        <v>3</v>
      </c>
      <c r="P36" s="196">
        <f t="shared" si="9"/>
        <v>30</v>
      </c>
      <c r="Q36" t="str">
        <f>Q25</f>
        <v>Winner</v>
      </c>
      <c r="S36" s="195">
        <f>V4</f>
        <v>706</v>
      </c>
      <c r="T36" s="194" t="s">
        <v>102</v>
      </c>
      <c r="U36" s="195">
        <v>3</v>
      </c>
      <c r="V36" s="196">
        <f t="shared" si="11"/>
        <v>0</v>
      </c>
      <c r="W36" t="str">
        <f>W25</f>
        <v>Quarter Finalist</v>
      </c>
      <c r="X36" s="227"/>
      <c r="Y36" s="98"/>
      <c r="Z36" s="337">
        <v>931</v>
      </c>
      <c r="AA36" s="97" t="e">
        <f t="shared" si="13"/>
        <v>#N/A</v>
      </c>
      <c r="AB36" s="336">
        <v>469</v>
      </c>
      <c r="AC36" s="106">
        <f t="shared" si="14"/>
        <v>40</v>
      </c>
      <c r="AD36" s="336">
        <v>2056</v>
      </c>
      <c r="AE36" s="106">
        <f t="shared" si="15"/>
        <v>80</v>
      </c>
      <c r="AF36" s="98">
        <v>343</v>
      </c>
      <c r="AG36">
        <v>3.6918251514434814</v>
      </c>
      <c r="AH36" s="151">
        <v>1714</v>
      </c>
      <c r="AI36" s="163"/>
      <c r="AS36">
        <v>190</v>
      </c>
    </row>
    <row r="37" spans="1:45" x14ac:dyDescent="0.25">
      <c r="A37" s="195">
        <f>D3</f>
        <v>201</v>
      </c>
      <c r="B37" s="194" t="s">
        <v>103</v>
      </c>
      <c r="C37" s="195">
        <v>2</v>
      </c>
      <c r="D37" s="196">
        <f t="shared" si="5"/>
        <v>20</v>
      </c>
      <c r="E37" t="str">
        <f>E24</f>
        <v>Finalist</v>
      </c>
      <c r="G37" s="195">
        <f>J3</f>
        <v>2630</v>
      </c>
      <c r="H37" s="194" t="s">
        <v>103</v>
      </c>
      <c r="I37" s="195">
        <v>2</v>
      </c>
      <c r="J37" s="196">
        <f t="shared" si="7"/>
        <v>10</v>
      </c>
      <c r="K37" t="str">
        <f>K24</f>
        <v>Semi Finalist</v>
      </c>
      <c r="M37" s="195">
        <f>P3</f>
        <v>2122</v>
      </c>
      <c r="N37" s="194" t="s">
        <v>103</v>
      </c>
      <c r="O37" s="195">
        <v>2</v>
      </c>
      <c r="P37" s="196">
        <f t="shared" si="9"/>
        <v>10</v>
      </c>
      <c r="Q37" t="str">
        <f>Q24</f>
        <v>Semi Finalist</v>
      </c>
      <c r="S37" s="195">
        <f>V3</f>
        <v>343</v>
      </c>
      <c r="T37" s="194" t="s">
        <v>103</v>
      </c>
      <c r="U37" s="195">
        <v>2</v>
      </c>
      <c r="V37" s="196">
        <f t="shared" si="11"/>
        <v>20</v>
      </c>
      <c r="W37" t="str">
        <f>W24</f>
        <v>Finalist</v>
      </c>
      <c r="X37" s="227"/>
      <c r="Y37" s="151" t="s">
        <v>9</v>
      </c>
      <c r="Z37" s="336">
        <v>1584</v>
      </c>
      <c r="AA37" s="97" t="e">
        <f t="shared" si="13"/>
        <v>#N/A</v>
      </c>
      <c r="AB37" s="336">
        <v>1114</v>
      </c>
      <c r="AC37" s="106">
        <f t="shared" si="14"/>
        <v>55</v>
      </c>
      <c r="AD37" s="336">
        <v>2056</v>
      </c>
      <c r="AE37" s="106">
        <f t="shared" si="15"/>
        <v>80</v>
      </c>
      <c r="AF37" s="98">
        <v>359</v>
      </c>
      <c r="AG37">
        <v>3.3163673877716064</v>
      </c>
      <c r="AH37" s="220">
        <v>1718</v>
      </c>
      <c r="AI37" s="163"/>
      <c r="AS37">
        <v>3357</v>
      </c>
    </row>
    <row r="38" spans="1:45" x14ac:dyDescent="0.25">
      <c r="A38" s="200">
        <f>D2</f>
        <v>3357</v>
      </c>
      <c r="B38" s="199" t="s">
        <v>104</v>
      </c>
      <c r="C38" s="200">
        <v>1</v>
      </c>
      <c r="D38" s="201">
        <f t="shared" si="5"/>
        <v>30</v>
      </c>
      <c r="E38" t="str">
        <f>E23</f>
        <v>Winner</v>
      </c>
      <c r="G38" s="200">
        <f>J2</f>
        <v>2041</v>
      </c>
      <c r="H38" s="199" t="s">
        <v>104</v>
      </c>
      <c r="I38" s="200">
        <v>1</v>
      </c>
      <c r="J38" s="201">
        <f t="shared" si="7"/>
        <v>30</v>
      </c>
      <c r="K38" t="str">
        <f>K23</f>
        <v>Winner</v>
      </c>
      <c r="M38" s="200">
        <f>P2</f>
        <v>2429</v>
      </c>
      <c r="N38" s="199" t="s">
        <v>104</v>
      </c>
      <c r="O38" s="200">
        <v>1</v>
      </c>
      <c r="P38" s="201">
        <f t="shared" si="9"/>
        <v>20</v>
      </c>
      <c r="Q38" t="str">
        <f>Q23</f>
        <v>Finalist</v>
      </c>
      <c r="S38" s="200">
        <f>V2</f>
        <v>177</v>
      </c>
      <c r="T38" s="199" t="s">
        <v>104</v>
      </c>
      <c r="U38" s="200">
        <v>1</v>
      </c>
      <c r="V38" s="201">
        <f t="shared" si="11"/>
        <v>30</v>
      </c>
      <c r="W38" t="str">
        <f>W23</f>
        <v>Winner</v>
      </c>
      <c r="X38" s="227"/>
      <c r="Y38" s="98"/>
      <c r="Z38" s="336">
        <v>2990</v>
      </c>
      <c r="AA38" s="97" t="e">
        <f t="shared" si="13"/>
        <v>#N/A</v>
      </c>
      <c r="AB38" s="336">
        <v>1114</v>
      </c>
      <c r="AC38" s="106">
        <f t="shared" si="14"/>
        <v>55</v>
      </c>
      <c r="AD38" s="336">
        <v>1717</v>
      </c>
      <c r="AE38" s="106">
        <f t="shared" si="15"/>
        <v>68</v>
      </c>
      <c r="AF38" s="98">
        <v>365</v>
      </c>
      <c r="AG38">
        <v>2.50388503074646</v>
      </c>
      <c r="AH38" s="98">
        <v>1922</v>
      </c>
      <c r="AI38" s="163"/>
      <c r="AS38">
        <v>1596</v>
      </c>
    </row>
    <row r="39" spans="1:45" ht="13" x14ac:dyDescent="0.3">
      <c r="C39" s="231">
        <f>SUM(C15:C38)</f>
        <v>236</v>
      </c>
      <c r="D39" s="231">
        <f>SUM(D15:D38)</f>
        <v>210</v>
      </c>
      <c r="I39" s="231">
        <f>SUM(I15:I38)</f>
        <v>236</v>
      </c>
      <c r="J39" s="231">
        <f>SUM(J15:J38)</f>
        <v>210</v>
      </c>
      <c r="O39" s="231">
        <f>SUM(O15:O38)</f>
        <v>236</v>
      </c>
      <c r="P39" s="231">
        <f>SUM(P15:P38)</f>
        <v>210</v>
      </c>
      <c r="U39" s="231">
        <f>SUM(U15:U38)</f>
        <v>236</v>
      </c>
      <c r="V39" s="231">
        <f>SUM(V15:V38)</f>
        <v>210</v>
      </c>
      <c r="X39" s="227"/>
      <c r="Y39" s="333" t="s">
        <v>296</v>
      </c>
      <c r="Z39" s="336">
        <v>263</v>
      </c>
      <c r="AA39" s="97">
        <f t="shared" si="13"/>
        <v>28</v>
      </c>
      <c r="AB39" s="336">
        <v>1114</v>
      </c>
      <c r="AC39" s="106">
        <f t="shared" si="14"/>
        <v>55</v>
      </c>
      <c r="AD39" s="336">
        <v>217</v>
      </c>
      <c r="AE39" s="106">
        <f t="shared" si="15"/>
        <v>23</v>
      </c>
      <c r="AF39" s="98">
        <v>368</v>
      </c>
      <c r="AG39">
        <v>5.0785574913024902</v>
      </c>
      <c r="AH39" s="151">
        <v>1986</v>
      </c>
      <c r="AI39" s="214"/>
      <c r="AS39">
        <v>148</v>
      </c>
    </row>
    <row r="40" spans="1:45" x14ac:dyDescent="0.25">
      <c r="X40" s="227"/>
      <c r="Y40" s="333" t="s">
        <v>296</v>
      </c>
      <c r="Z40" s="336">
        <v>1058</v>
      </c>
      <c r="AA40" s="97">
        <f t="shared" si="13"/>
        <v>52</v>
      </c>
      <c r="AB40" s="336">
        <v>1676</v>
      </c>
      <c r="AC40" s="106">
        <f t="shared" si="14"/>
        <v>66</v>
      </c>
      <c r="AD40" s="336">
        <v>365</v>
      </c>
      <c r="AE40" s="106">
        <f t="shared" si="15"/>
        <v>37</v>
      </c>
      <c r="AF40" s="98">
        <v>399</v>
      </c>
      <c r="AG40">
        <v>2.0292835235595703</v>
      </c>
      <c r="AH40" s="98">
        <v>2041</v>
      </c>
      <c r="AI40" s="214"/>
      <c r="AS40">
        <v>3411</v>
      </c>
    </row>
    <row r="41" spans="1:45" x14ac:dyDescent="0.25">
      <c r="Y41" s="98"/>
      <c r="Z41" s="336">
        <v>3364</v>
      </c>
      <c r="AA41" s="97" t="e">
        <f t="shared" si="13"/>
        <v>#N/A</v>
      </c>
      <c r="AB41" s="336">
        <v>1732</v>
      </c>
      <c r="AC41" s="106">
        <f t="shared" si="14"/>
        <v>71</v>
      </c>
      <c r="AD41" s="336">
        <v>2016</v>
      </c>
      <c r="AE41" s="106">
        <f t="shared" si="15"/>
        <v>78</v>
      </c>
      <c r="AF41" s="224">
        <v>469</v>
      </c>
      <c r="AG41">
        <v>6.5565147399902344</v>
      </c>
      <c r="AH41" s="151">
        <v>2056</v>
      </c>
      <c r="AI41" s="214"/>
      <c r="AS41">
        <v>876</v>
      </c>
    </row>
    <row r="42" spans="1:45" ht="13" thickBot="1" x14ac:dyDescent="0.3">
      <c r="Y42" s="98"/>
      <c r="Z42" s="336">
        <v>1657</v>
      </c>
      <c r="AA42" s="97" t="e">
        <f t="shared" si="13"/>
        <v>#N/A</v>
      </c>
      <c r="AB42" s="336">
        <v>2410</v>
      </c>
      <c r="AC42" s="106" t="e">
        <f t="shared" si="14"/>
        <v>#N/A</v>
      </c>
      <c r="AD42" s="336">
        <v>63</v>
      </c>
      <c r="AE42" s="106" t="e">
        <f t="shared" si="15"/>
        <v>#N/A</v>
      </c>
      <c r="AF42" s="98">
        <v>525</v>
      </c>
      <c r="AG42">
        <v>4.5817079544067383</v>
      </c>
      <c r="AH42" s="98">
        <v>2122</v>
      </c>
      <c r="AI42" s="214"/>
      <c r="AS42">
        <v>1241</v>
      </c>
    </row>
    <row r="43" spans="1:45" ht="13" thickBot="1" x14ac:dyDescent="0.3">
      <c r="A43" s="155" t="s">
        <v>302</v>
      </c>
      <c r="B43" s="155" t="s">
        <v>303</v>
      </c>
      <c r="C43" s="155" t="s">
        <v>304</v>
      </c>
      <c r="D43" s="149">
        <f>SUM(D44:D139)</f>
        <v>90</v>
      </c>
      <c r="M43" s="3" t="s">
        <v>12</v>
      </c>
      <c r="N43" s="7" t="s">
        <v>1</v>
      </c>
      <c r="O43" s="7" t="s">
        <v>2</v>
      </c>
      <c r="P43" s="7" t="s">
        <v>3</v>
      </c>
      <c r="Q43" s="8" t="s">
        <v>4</v>
      </c>
      <c r="W43" s="227"/>
      <c r="X43" s="227"/>
      <c r="Y43" s="98"/>
      <c r="Z43" s="336">
        <v>2834</v>
      </c>
      <c r="AA43" s="97" t="e">
        <f t="shared" si="13"/>
        <v>#N/A</v>
      </c>
      <c r="AB43" s="336">
        <v>2345</v>
      </c>
      <c r="AC43" s="106" t="e">
        <f t="shared" si="14"/>
        <v>#N/A</v>
      </c>
      <c r="AD43" s="336">
        <v>1086</v>
      </c>
      <c r="AE43" s="106">
        <f t="shared" si="15"/>
        <v>54</v>
      </c>
      <c r="AF43" s="220">
        <v>573</v>
      </c>
      <c r="AG43">
        <v>4.7722821235656738</v>
      </c>
      <c r="AH43" s="98">
        <v>2429</v>
      </c>
      <c r="AI43" s="214"/>
      <c r="AS43">
        <v>359</v>
      </c>
    </row>
    <row r="44" spans="1:45" x14ac:dyDescent="0.25">
      <c r="A44">
        <v>16</v>
      </c>
      <c r="B44" s="191">
        <v>15</v>
      </c>
      <c r="C44" s="193">
        <v>20</v>
      </c>
      <c r="E44" s="407" t="str">
        <f>INDEX('[1]2012 Teams'!$B$2:$B$2344,MATCH(A44,'[1]2012 Teams'!$A$2:$A$2344))</f>
        <v>Mountain Home, AR USA</v>
      </c>
      <c r="M44" s="126" t="s">
        <v>13</v>
      </c>
      <c r="N44" s="158">
        <v>254</v>
      </c>
      <c r="O44" s="159">
        <v>233</v>
      </c>
      <c r="P44" s="225">
        <v>3357</v>
      </c>
      <c r="Q44" s="223" t="s">
        <v>63</v>
      </c>
      <c r="W44" s="227"/>
      <c r="X44" s="227"/>
      <c r="Y44" s="98"/>
      <c r="Z44" s="336">
        <v>649</v>
      </c>
      <c r="AA44" s="97" t="e">
        <f t="shared" si="13"/>
        <v>#N/A</v>
      </c>
      <c r="AB44" s="336">
        <v>573</v>
      </c>
      <c r="AC44" s="106">
        <f t="shared" si="14"/>
        <v>42</v>
      </c>
      <c r="AD44" s="336">
        <v>51</v>
      </c>
      <c r="AE44" s="106">
        <f t="shared" si="15"/>
        <v>7</v>
      </c>
      <c r="AF44" s="98">
        <v>604</v>
      </c>
      <c r="AG44">
        <v>3.851508617401123</v>
      </c>
      <c r="AH44" s="220">
        <v>2612</v>
      </c>
      <c r="AI44" s="214"/>
      <c r="AS44">
        <v>3059</v>
      </c>
    </row>
    <row r="45" spans="1:45" ht="13" thickBot="1" x14ac:dyDescent="0.3">
      <c r="A45">
        <v>20</v>
      </c>
      <c r="B45" s="194">
        <v>12</v>
      </c>
      <c r="C45" s="196">
        <v>10</v>
      </c>
      <c r="E45" s="407" t="str">
        <f>INDEX('[1]2012 Teams'!$B$2:$B$2344,MATCH(A45,'[1]2012 Teams'!$A$2:$A$2344))</f>
        <v>Clifton Park, NY USA</v>
      </c>
      <c r="M45" s="126" t="s">
        <v>14</v>
      </c>
      <c r="N45" s="162">
        <v>1114</v>
      </c>
      <c r="O45" s="221">
        <v>469</v>
      </c>
      <c r="P45" s="98">
        <v>2041</v>
      </c>
      <c r="Q45" s="214" t="s">
        <v>62</v>
      </c>
      <c r="W45" s="227"/>
      <c r="X45" s="227"/>
      <c r="Y45" s="98"/>
      <c r="Z45" s="336">
        <v>3352</v>
      </c>
      <c r="AA45" s="97" t="e">
        <f t="shared" si="13"/>
        <v>#N/A</v>
      </c>
      <c r="AB45" s="336">
        <v>2630</v>
      </c>
      <c r="AC45" s="106">
        <f t="shared" si="14"/>
        <v>88</v>
      </c>
      <c r="AD45" s="336">
        <v>217</v>
      </c>
      <c r="AE45" s="106">
        <f t="shared" si="15"/>
        <v>23</v>
      </c>
      <c r="AF45" s="98">
        <v>624</v>
      </c>
      <c r="AG45">
        <v>3.3252503871917725</v>
      </c>
      <c r="AH45" s="98">
        <v>2630</v>
      </c>
      <c r="AI45" s="214"/>
      <c r="AS45">
        <v>2753</v>
      </c>
    </row>
    <row r="46" spans="1:45" x14ac:dyDescent="0.25">
      <c r="A46">
        <v>25</v>
      </c>
      <c r="B46" s="194">
        <v>13</v>
      </c>
      <c r="C46" s="196">
        <v>10</v>
      </c>
      <c r="E46" s="407" t="str">
        <f>INDEX('[1]2012 Teams'!$B$2:$B$2344,MATCH(A46,'[1]2012 Teams'!$A$2:$A$2344))</f>
        <v>North Brunswick, NJ USA</v>
      </c>
      <c r="M46" s="126" t="s">
        <v>15</v>
      </c>
      <c r="N46" s="164">
        <v>1625</v>
      </c>
      <c r="O46" s="151">
        <v>2056</v>
      </c>
      <c r="P46" s="98">
        <v>3138</v>
      </c>
      <c r="Q46" s="214" t="s">
        <v>63</v>
      </c>
      <c r="U46" s="155" t="s">
        <v>292</v>
      </c>
      <c r="V46" s="109">
        <f>AB14</f>
        <v>49</v>
      </c>
      <c r="W46" s="340">
        <f>AC14</f>
        <v>34</v>
      </c>
      <c r="X46" s="341">
        <f>W46/V46</f>
        <v>0.69387755102040816</v>
      </c>
      <c r="Y46" s="98"/>
      <c r="Z46" s="336">
        <v>228</v>
      </c>
      <c r="AA46" s="97" t="e">
        <f t="shared" si="13"/>
        <v>#N/A</v>
      </c>
      <c r="AB46" s="336">
        <v>1421</v>
      </c>
      <c r="AC46" s="106" t="e">
        <f t="shared" si="14"/>
        <v>#N/A</v>
      </c>
      <c r="AD46" s="336">
        <v>1261</v>
      </c>
      <c r="AE46" s="106" t="e">
        <f t="shared" si="15"/>
        <v>#N/A</v>
      </c>
      <c r="AF46" s="98">
        <v>668</v>
      </c>
      <c r="AG46">
        <v>2.3889310359954834</v>
      </c>
      <c r="AH46" s="98">
        <v>2757</v>
      </c>
      <c r="AI46" s="163"/>
      <c r="AS46">
        <v>1540</v>
      </c>
    </row>
    <row r="47" spans="1:45" ht="13" thickBot="1" x14ac:dyDescent="0.3">
      <c r="A47">
        <v>27</v>
      </c>
      <c r="B47" s="194">
        <v>13</v>
      </c>
      <c r="C47" s="196">
        <v>10</v>
      </c>
      <c r="E47" s="407" t="str">
        <f>INDEX('[1]2012 Teams'!$B$2:$B$2344,MATCH(A47,'[1]2012 Teams'!$A$2:$A$2344))</f>
        <v>Clarkston, MI USA</v>
      </c>
      <c r="M47" s="129" t="s">
        <v>16</v>
      </c>
      <c r="N47" s="165">
        <v>294</v>
      </c>
      <c r="O47" s="224">
        <v>67</v>
      </c>
      <c r="P47" s="157">
        <v>177</v>
      </c>
      <c r="Q47" s="217" t="s">
        <v>61</v>
      </c>
      <c r="U47" s="326" t="s">
        <v>299</v>
      </c>
      <c r="V47" s="110">
        <f>AD14</f>
        <v>47</v>
      </c>
      <c r="W47" s="342">
        <f>AE14</f>
        <v>32</v>
      </c>
      <c r="X47" s="343">
        <f>W47/V47</f>
        <v>0.68085106382978722</v>
      </c>
      <c r="Y47" s="98"/>
      <c r="Z47" s="336">
        <v>3204</v>
      </c>
      <c r="AA47" s="97" t="e">
        <f t="shared" si="13"/>
        <v>#N/A</v>
      </c>
      <c r="AB47" s="336">
        <v>88</v>
      </c>
      <c r="AC47" s="106">
        <f t="shared" si="14"/>
        <v>14</v>
      </c>
      <c r="AD47" s="336">
        <v>2130</v>
      </c>
      <c r="AE47" s="106">
        <f t="shared" si="15"/>
        <v>82</v>
      </c>
      <c r="AF47" s="98">
        <v>706</v>
      </c>
      <c r="AG47">
        <v>4.7370991706848145</v>
      </c>
      <c r="AH47" s="98">
        <v>2854</v>
      </c>
      <c r="AI47" s="163"/>
      <c r="AS47">
        <v>997</v>
      </c>
    </row>
    <row r="48" spans="1:45" ht="13" thickBot="1" x14ac:dyDescent="0.3">
      <c r="A48">
        <v>33</v>
      </c>
      <c r="B48" s="194">
        <v>15</v>
      </c>
      <c r="C48" s="196">
        <v>20</v>
      </c>
      <c r="E48" s="407" t="str">
        <f>INDEX('[1]2012 Teams'!$B$2:$B$2344,MATCH(A48,'[1]2012 Teams'!$A$2:$A$2344))</f>
        <v>Auburn Hills, MI USA</v>
      </c>
      <c r="F48" s="195"/>
      <c r="U48" s="155" t="s">
        <v>298</v>
      </c>
      <c r="V48" s="111">
        <f>Z14</f>
        <v>42</v>
      </c>
      <c r="W48" s="344">
        <f>AA14</f>
        <v>5</v>
      </c>
      <c r="X48" s="345">
        <f>W48/V48</f>
        <v>0.11904761904761904</v>
      </c>
      <c r="Y48" s="98"/>
      <c r="Z48" s="337">
        <v>2467</v>
      </c>
      <c r="AA48" s="97" t="e">
        <f t="shared" si="13"/>
        <v>#N/A</v>
      </c>
      <c r="AB48" s="337">
        <v>2252</v>
      </c>
      <c r="AC48" s="106" t="e">
        <f t="shared" si="14"/>
        <v>#N/A</v>
      </c>
      <c r="AD48" s="336">
        <v>694</v>
      </c>
      <c r="AE48" s="106" t="e">
        <f t="shared" si="15"/>
        <v>#N/A</v>
      </c>
      <c r="AF48" s="98">
        <v>744</v>
      </c>
      <c r="AG48">
        <v>3.6908097267150879</v>
      </c>
      <c r="AH48" s="98">
        <v>3138</v>
      </c>
      <c r="AI48" s="163"/>
      <c r="AS48">
        <v>41</v>
      </c>
    </row>
    <row r="49" spans="1:45" x14ac:dyDescent="0.25">
      <c r="A49">
        <v>40</v>
      </c>
      <c r="B49" s="194">
        <v>7</v>
      </c>
      <c r="C49" s="196">
        <v>0</v>
      </c>
      <c r="E49" s="407" t="str">
        <f>INDEX('[1]2012 Teams'!$B$2:$B$2344,MATCH(A49,'[1]2012 Teams'!$A$2:$A$2344))</f>
        <v>Athens, AL USA</v>
      </c>
      <c r="F49" s="195"/>
      <c r="W49" s="227"/>
      <c r="X49" s="227"/>
      <c r="Y49" s="151" t="s">
        <v>10</v>
      </c>
      <c r="Z49" s="336">
        <v>2506</v>
      </c>
      <c r="AA49" s="97" t="e">
        <f t="shared" si="13"/>
        <v>#N/A</v>
      </c>
      <c r="AB49" s="336">
        <v>1714</v>
      </c>
      <c r="AC49" s="106">
        <f t="shared" si="14"/>
        <v>67</v>
      </c>
      <c r="AD49" s="336">
        <v>1771</v>
      </c>
      <c r="AE49" s="106">
        <f t="shared" si="15"/>
        <v>72</v>
      </c>
      <c r="AF49" s="157">
        <v>888</v>
      </c>
      <c r="AG49">
        <v>2.6003949642181396</v>
      </c>
      <c r="AH49" s="220">
        <v>3357</v>
      </c>
      <c r="AI49" s="163"/>
      <c r="AS49">
        <v>108</v>
      </c>
    </row>
    <row r="50" spans="1:45" x14ac:dyDescent="0.25">
      <c r="A50">
        <v>51</v>
      </c>
      <c r="B50" s="194">
        <v>15</v>
      </c>
      <c r="C50" s="196">
        <v>10</v>
      </c>
      <c r="E50" s="407" t="str">
        <f>INDEX('[1]2012 Teams'!$B$2:$B$2344,MATCH(A50,'[1]2012 Teams'!$A$2:$A$2344))</f>
        <v>Pontiac, MI USA</v>
      </c>
      <c r="F50" s="195"/>
      <c r="W50" s="227"/>
      <c r="X50" s="227"/>
      <c r="Y50" s="333" t="s">
        <v>294</v>
      </c>
      <c r="Z50" s="336">
        <v>294</v>
      </c>
      <c r="AA50" s="97">
        <f t="shared" si="13"/>
        <v>30</v>
      </c>
      <c r="AB50" s="336">
        <v>217</v>
      </c>
      <c r="AC50" s="106">
        <f t="shared" si="14"/>
        <v>23</v>
      </c>
      <c r="AD50" s="336">
        <v>2122</v>
      </c>
      <c r="AE50" s="106">
        <f t="shared" si="15"/>
        <v>81</v>
      </c>
      <c r="AF50" s="221">
        <v>910</v>
      </c>
      <c r="AG50">
        <v>5.047938346862793</v>
      </c>
      <c r="AS50">
        <v>1319</v>
      </c>
    </row>
    <row r="51" spans="1:45" x14ac:dyDescent="0.25">
      <c r="A51">
        <v>67</v>
      </c>
      <c r="B51" s="199">
        <v>16</v>
      </c>
      <c r="C51" s="354">
        <v>50</v>
      </c>
      <c r="D51">
        <v>20</v>
      </c>
      <c r="E51" s="407" t="str">
        <f>INDEX('[1]2012 Teams'!$B$2:$B$2344,MATCH(A51,'[1]2012 Teams'!$A$2:$A$2344))</f>
        <v>Milford, MI USA</v>
      </c>
      <c r="F51" s="195"/>
      <c r="W51" s="227"/>
      <c r="X51" s="227"/>
      <c r="Y51" s="98"/>
      <c r="Z51" s="336">
        <v>2534</v>
      </c>
      <c r="AA51" s="97" t="e">
        <f t="shared" si="13"/>
        <v>#N/A</v>
      </c>
      <c r="AB51" s="336">
        <v>1086</v>
      </c>
      <c r="AC51" s="106">
        <f t="shared" si="14"/>
        <v>54</v>
      </c>
      <c r="AD51" s="336">
        <v>100</v>
      </c>
      <c r="AE51" s="106" t="e">
        <f t="shared" si="15"/>
        <v>#N/A</v>
      </c>
      <c r="AF51" s="151">
        <v>968</v>
      </c>
      <c r="AG51">
        <v>3.7115921974182129</v>
      </c>
      <c r="AS51">
        <v>341</v>
      </c>
    </row>
    <row r="52" spans="1:45" x14ac:dyDescent="0.25">
      <c r="A52">
        <v>70</v>
      </c>
      <c r="B52" s="194">
        <v>5</v>
      </c>
      <c r="C52" s="196">
        <v>0</v>
      </c>
      <c r="E52" s="407" t="str">
        <f>INDEX('[1]2012 Teams'!$B$2:$B$2344,MATCH(A52,'[1]2012 Teams'!$A$2:$A$2344))</f>
        <v>Goodrich, MI USA</v>
      </c>
      <c r="F52" s="195"/>
      <c r="W52" s="227"/>
      <c r="X52" s="227"/>
      <c r="Y52" s="98"/>
      <c r="Z52" s="336">
        <v>486</v>
      </c>
      <c r="AA52" s="97" t="e">
        <f t="shared" si="13"/>
        <v>#N/A</v>
      </c>
      <c r="AB52" s="336">
        <v>230</v>
      </c>
      <c r="AC52" s="106">
        <f t="shared" si="14"/>
        <v>24</v>
      </c>
      <c r="AD52" s="337">
        <v>2036</v>
      </c>
      <c r="AE52" s="106" t="e">
        <f t="shared" si="15"/>
        <v>#N/A</v>
      </c>
      <c r="AF52" s="98">
        <v>971</v>
      </c>
      <c r="AG52">
        <v>5.1698579788208008</v>
      </c>
      <c r="AS52">
        <v>180</v>
      </c>
    </row>
    <row r="53" spans="1:45" x14ac:dyDescent="0.25">
      <c r="A53">
        <v>71</v>
      </c>
      <c r="B53" s="194">
        <v>7</v>
      </c>
      <c r="C53" s="196">
        <v>0</v>
      </c>
      <c r="E53" s="407" t="str">
        <f>INDEX('[1]2012 Teams'!$B$2:$B$2344,MATCH(A53,'[1]2012 Teams'!$A$2:$A$2344))</f>
        <v>Hammond, IN USA</v>
      </c>
      <c r="F53" s="195"/>
      <c r="W53" s="227"/>
      <c r="X53" s="227"/>
      <c r="Y53" s="333" t="s">
        <v>295</v>
      </c>
      <c r="Z53" s="336">
        <v>102</v>
      </c>
      <c r="AA53" s="97">
        <f t="shared" si="13"/>
        <v>15</v>
      </c>
      <c r="AB53" s="336">
        <v>1466</v>
      </c>
      <c r="AC53" s="106" t="e">
        <f t="shared" si="14"/>
        <v>#N/A</v>
      </c>
      <c r="AD53" s="336">
        <v>16</v>
      </c>
      <c r="AE53" s="106">
        <f t="shared" si="15"/>
        <v>1</v>
      </c>
      <c r="AF53" s="98">
        <v>1058</v>
      </c>
      <c r="AG53">
        <v>5.4174685478210449</v>
      </c>
      <c r="AS53">
        <v>1768</v>
      </c>
    </row>
    <row r="54" spans="1:45" x14ac:dyDescent="0.25">
      <c r="A54">
        <v>78</v>
      </c>
      <c r="B54" s="194">
        <v>15</v>
      </c>
      <c r="C54" s="196">
        <v>10</v>
      </c>
      <c r="E54" s="407" t="str">
        <f>INDEX('[1]2012 Teams'!$B$2:$B$2344,MATCH(A54,'[1]2012 Teams'!$A$2:$A$2344))</f>
        <v>Newport County, RI USA</v>
      </c>
      <c r="F54" s="195"/>
      <c r="W54" s="227"/>
      <c r="X54" s="227"/>
      <c r="Y54" s="331"/>
      <c r="Z54" s="336">
        <v>3038</v>
      </c>
      <c r="AA54" s="97" t="e">
        <f t="shared" si="13"/>
        <v>#N/A</v>
      </c>
      <c r="AB54" s="336">
        <v>1696</v>
      </c>
      <c r="AC54" s="106" t="e">
        <f t="shared" si="14"/>
        <v>#N/A</v>
      </c>
      <c r="AD54" s="336">
        <v>910</v>
      </c>
      <c r="AE54" s="106">
        <f t="shared" si="15"/>
        <v>49</v>
      </c>
      <c r="AF54" s="98">
        <v>1073</v>
      </c>
      <c r="AG54">
        <v>1.9738129377365112</v>
      </c>
      <c r="AS54">
        <v>234</v>
      </c>
    </row>
    <row r="55" spans="1:45" x14ac:dyDescent="0.25">
      <c r="A55">
        <v>79</v>
      </c>
      <c r="B55" s="194">
        <v>10</v>
      </c>
      <c r="C55" s="196">
        <v>0</v>
      </c>
      <c r="E55" s="407" t="str">
        <f>INDEX('[1]2012 Teams'!$B$2:$B$2344,MATCH(A55,'[1]2012 Teams'!$A$2:$A$2344))</f>
        <v>Tarpon Springs , FL USA</v>
      </c>
      <c r="F55" s="195"/>
      <c r="W55" s="227"/>
      <c r="X55" s="227"/>
      <c r="Y55" s="331"/>
      <c r="Z55" s="336">
        <v>1452</v>
      </c>
      <c r="AA55" s="97" t="e">
        <f t="shared" si="13"/>
        <v>#N/A</v>
      </c>
      <c r="AB55" s="336">
        <v>271</v>
      </c>
      <c r="AC55" s="106">
        <f t="shared" si="14"/>
        <v>29</v>
      </c>
      <c r="AD55" s="336">
        <v>1902</v>
      </c>
      <c r="AE55" s="106">
        <f t="shared" si="15"/>
        <v>74</v>
      </c>
      <c r="AF55" s="98">
        <v>1086</v>
      </c>
      <c r="AG55">
        <v>5.561518669128418</v>
      </c>
      <c r="AS55">
        <v>1503</v>
      </c>
    </row>
    <row r="56" spans="1:45" x14ac:dyDescent="0.25">
      <c r="A56">
        <v>85</v>
      </c>
      <c r="B56" s="194">
        <v>9</v>
      </c>
      <c r="C56" s="196">
        <v>0</v>
      </c>
      <c r="E56" s="407" t="str">
        <f>INDEX('[1]2012 Teams'!$B$2:$B$2344,MATCH(A56,'[1]2012 Teams'!$A$2:$A$2344))</f>
        <v>Zeeland, MI USA</v>
      </c>
      <c r="F56" s="195"/>
      <c r="W56" s="227"/>
      <c r="X56" s="227"/>
      <c r="Y56" s="331"/>
      <c r="Z56" s="336">
        <v>647</v>
      </c>
      <c r="AA56" s="97" t="e">
        <f t="shared" si="13"/>
        <v>#N/A</v>
      </c>
      <c r="AB56" s="337">
        <v>1517</v>
      </c>
      <c r="AC56" s="106" t="e">
        <f t="shared" si="14"/>
        <v>#N/A</v>
      </c>
      <c r="AD56" s="336">
        <v>525</v>
      </c>
      <c r="AE56" s="106">
        <f t="shared" si="15"/>
        <v>41</v>
      </c>
      <c r="AF56" s="98">
        <v>1114</v>
      </c>
      <c r="AG56">
        <v>7.8256220817565918</v>
      </c>
      <c r="AS56">
        <v>3403</v>
      </c>
    </row>
    <row r="57" spans="1:45" x14ac:dyDescent="0.25">
      <c r="A57">
        <v>88</v>
      </c>
      <c r="B57" s="194">
        <v>6</v>
      </c>
      <c r="C57" s="196">
        <v>0</v>
      </c>
      <c r="E57" s="407" t="str">
        <f>INDEX('[1]2012 Teams'!$B$2:$B$2344,MATCH(A57,'[1]2012 Teams'!$A$2:$A$2344))</f>
        <v>Bridgewater, MA USA</v>
      </c>
      <c r="F57" s="195"/>
      <c r="W57" s="227"/>
      <c r="X57" s="227"/>
      <c r="Y57" s="331"/>
      <c r="Z57" s="338">
        <v>117</v>
      </c>
      <c r="AA57" s="96" t="e">
        <f t="shared" si="13"/>
        <v>#N/A</v>
      </c>
      <c r="AB57" s="336">
        <v>67</v>
      </c>
      <c r="AC57" s="106">
        <f t="shared" si="14"/>
        <v>8</v>
      </c>
      <c r="AD57" s="336">
        <v>3123</v>
      </c>
      <c r="AE57" s="106" t="e">
        <f t="shared" si="15"/>
        <v>#N/A</v>
      </c>
      <c r="AF57" s="215">
        <v>1124</v>
      </c>
      <c r="AG57">
        <v>3.9847707748413086</v>
      </c>
      <c r="AS57">
        <v>86</v>
      </c>
    </row>
    <row r="58" spans="1:45" x14ac:dyDescent="0.25">
      <c r="A58">
        <v>102</v>
      </c>
      <c r="B58" s="194">
        <v>6</v>
      </c>
      <c r="C58" s="196">
        <v>10</v>
      </c>
      <c r="E58" s="407" t="str">
        <f>INDEX('[1]2012 Teams'!$B$2:$B$2344,MATCH(A58,'[1]2012 Teams'!$A$2:$A$2344))</f>
        <v>Somerville, NJ USA</v>
      </c>
      <c r="F58" s="195"/>
      <c r="W58" s="227"/>
      <c r="X58" s="227"/>
      <c r="Y58" s="331"/>
      <c r="Z58" s="331"/>
      <c r="AA58" s="331"/>
      <c r="AB58" s="336">
        <v>971</v>
      </c>
      <c r="AC58" s="106">
        <f t="shared" si="14"/>
        <v>51</v>
      </c>
      <c r="AD58" s="336">
        <v>20</v>
      </c>
      <c r="AE58" s="106">
        <f t="shared" si="15"/>
        <v>2</v>
      </c>
      <c r="AF58" s="98">
        <v>1218</v>
      </c>
      <c r="AG58">
        <v>4.0722699165344238</v>
      </c>
      <c r="AS58">
        <v>329</v>
      </c>
    </row>
    <row r="59" spans="1:45" x14ac:dyDescent="0.25">
      <c r="A59">
        <v>111</v>
      </c>
      <c r="B59" s="199">
        <v>15</v>
      </c>
      <c r="C59" s="201">
        <v>10</v>
      </c>
      <c r="E59" s="407" t="str">
        <f>INDEX('[1]2012 Teams'!$B$2:$B$2344,MATCH(A59,'[1]2012 Teams'!$A$2:$A$2344))</f>
        <v>Schaumburg, IL USA</v>
      </c>
      <c r="F59" s="195"/>
      <c r="W59" s="227"/>
      <c r="X59" s="227"/>
      <c r="Y59" s="331"/>
      <c r="Z59" s="331"/>
      <c r="AA59" s="331"/>
      <c r="AB59" s="336">
        <v>67</v>
      </c>
      <c r="AC59" s="106">
        <f t="shared" si="14"/>
        <v>8</v>
      </c>
      <c r="AD59" s="336">
        <v>2669</v>
      </c>
      <c r="AE59" s="106" t="e">
        <f t="shared" si="15"/>
        <v>#N/A</v>
      </c>
      <c r="AF59" s="98">
        <v>1305</v>
      </c>
      <c r="AG59">
        <v>4.2634124755859375</v>
      </c>
      <c r="AS59">
        <v>375</v>
      </c>
    </row>
    <row r="60" spans="1:45" x14ac:dyDescent="0.25">
      <c r="A60">
        <v>141</v>
      </c>
      <c r="B60" s="194">
        <v>4</v>
      </c>
      <c r="C60" s="196">
        <v>10</v>
      </c>
      <c r="E60" s="407" t="str">
        <f>INDEX('[1]2012 Teams'!$B$2:$B$2344,MATCH(A60,'[1]2012 Teams'!$A$2:$A$2344))</f>
        <v>Holland, MI USA</v>
      </c>
      <c r="F60" s="195"/>
      <c r="W60" s="227"/>
      <c r="X60" s="227"/>
      <c r="Y60" s="331"/>
      <c r="Z60" s="331"/>
      <c r="AA60" s="331"/>
      <c r="AB60" s="336">
        <v>1208</v>
      </c>
      <c r="AC60" s="106" t="e">
        <f t="shared" si="14"/>
        <v>#N/A</v>
      </c>
      <c r="AD60" s="336">
        <v>868</v>
      </c>
      <c r="AE60" s="106" t="e">
        <f t="shared" si="15"/>
        <v>#N/A</v>
      </c>
      <c r="AF60" s="98">
        <v>1306</v>
      </c>
      <c r="AG60">
        <v>2.799527645111084</v>
      </c>
      <c r="AS60">
        <v>2403</v>
      </c>
    </row>
    <row r="61" spans="1:45" x14ac:dyDescent="0.25">
      <c r="A61">
        <v>148</v>
      </c>
      <c r="B61" s="194">
        <v>15</v>
      </c>
      <c r="C61" s="196">
        <v>20</v>
      </c>
      <c r="E61" s="407" t="str">
        <f>INDEX('[1]2012 Teams'!$B$2:$B$2344,MATCH(A61,'[1]2012 Teams'!$A$2:$A$2344))</f>
        <v>Greenville, TX USA</v>
      </c>
      <c r="F61" s="195"/>
      <c r="W61" s="227"/>
      <c r="X61" s="227"/>
      <c r="Y61" s="219"/>
      <c r="Z61" s="219"/>
      <c r="AA61" s="219"/>
      <c r="AB61" s="336">
        <v>1551</v>
      </c>
      <c r="AC61" s="106" t="e">
        <f t="shared" si="14"/>
        <v>#N/A</v>
      </c>
      <c r="AD61" s="336">
        <v>2377</v>
      </c>
      <c r="AE61" s="106" t="e">
        <f t="shared" si="15"/>
        <v>#N/A</v>
      </c>
      <c r="AF61" s="98">
        <v>1511</v>
      </c>
      <c r="AG61">
        <v>3.6448848247528076</v>
      </c>
      <c r="AS61">
        <v>3157</v>
      </c>
    </row>
    <row r="62" spans="1:45" x14ac:dyDescent="0.25">
      <c r="A62">
        <v>175</v>
      </c>
      <c r="B62" s="194">
        <v>11</v>
      </c>
      <c r="C62" s="196">
        <v>0</v>
      </c>
      <c r="E62" s="407" t="str">
        <f>INDEX('[1]2012 Teams'!$B$2:$B$2344,MATCH(A62,'[1]2012 Teams'!$A$2:$A$2344))</f>
        <v>Enfield, CT USA</v>
      </c>
      <c r="F62" s="195"/>
      <c r="W62" s="227"/>
      <c r="X62" s="227"/>
      <c r="Y62" s="219"/>
      <c r="Z62" s="219"/>
      <c r="AA62" s="219"/>
      <c r="AB62" s="336">
        <v>1727</v>
      </c>
      <c r="AC62" s="106" t="e">
        <f t="shared" si="14"/>
        <v>#N/A</v>
      </c>
      <c r="AD62" s="338">
        <v>1922</v>
      </c>
      <c r="AE62" s="107">
        <f t="shared" si="15"/>
        <v>76</v>
      </c>
      <c r="AF62" s="98">
        <v>1519</v>
      </c>
      <c r="AG62">
        <v>4.9453768730163574</v>
      </c>
      <c r="AS62">
        <v>155</v>
      </c>
    </row>
    <row r="63" spans="1:45" x14ac:dyDescent="0.25">
      <c r="A63">
        <v>177</v>
      </c>
      <c r="B63" s="194">
        <v>1</v>
      </c>
      <c r="C63" s="353">
        <v>50</v>
      </c>
      <c r="D63">
        <v>20</v>
      </c>
      <c r="E63" s="407" t="str">
        <f>INDEX('[1]2012 Teams'!$B$2:$B$2344,MATCH(A63,'[1]2012 Teams'!$A$2:$A$2344))</f>
        <v>South Windsor, CT USA</v>
      </c>
      <c r="F63" s="195"/>
      <c r="W63" s="227"/>
      <c r="X63" s="227"/>
      <c r="Y63" s="219"/>
      <c r="Z63" s="219"/>
      <c r="AA63" s="219"/>
      <c r="AB63" s="336">
        <v>343</v>
      </c>
      <c r="AC63" s="106">
        <f t="shared" si="14"/>
        <v>35</v>
      </c>
      <c r="AD63" s="219"/>
      <c r="AF63" s="98">
        <v>1538</v>
      </c>
      <c r="AG63">
        <v>3.3242342472076416</v>
      </c>
      <c r="AS63">
        <v>2751</v>
      </c>
    </row>
    <row r="64" spans="1:45" x14ac:dyDescent="0.25">
      <c r="A64">
        <v>188</v>
      </c>
      <c r="B64" s="194">
        <v>11</v>
      </c>
      <c r="C64" s="196">
        <v>0</v>
      </c>
      <c r="E64" s="407" t="str">
        <f>INDEX('[1]2012 Teams'!$B$2:$B$2344,MATCH(A64,'[1]2012 Teams'!$A$2:$A$2344))</f>
        <v>Toronto, ON Canada</v>
      </c>
      <c r="F64" s="195"/>
      <c r="W64" s="227"/>
      <c r="X64" s="227"/>
      <c r="Y64" s="219"/>
      <c r="Z64" s="219"/>
      <c r="AA64" s="219"/>
      <c r="AB64" s="338">
        <v>1073</v>
      </c>
      <c r="AC64" s="107">
        <f t="shared" si="14"/>
        <v>53</v>
      </c>
      <c r="AD64" s="219"/>
      <c r="AF64" s="151">
        <v>1592</v>
      </c>
      <c r="AG64">
        <v>4.4165277481079102</v>
      </c>
      <c r="AS64">
        <v>3160</v>
      </c>
    </row>
    <row r="65" spans="1:45" x14ac:dyDescent="0.25">
      <c r="A65">
        <v>201</v>
      </c>
      <c r="B65" s="194">
        <v>2</v>
      </c>
      <c r="C65" s="196">
        <v>20</v>
      </c>
      <c r="E65" s="407" t="str">
        <f>INDEX('[1]2012 Teams'!$B$2:$B$2344,MATCH(A65,'[1]2012 Teams'!$A$2:$A$2344))</f>
        <v>Rochester Hills, MI USA</v>
      </c>
      <c r="F65" s="195"/>
      <c r="W65" s="227"/>
      <c r="X65" s="227"/>
      <c r="Y65" s="219"/>
      <c r="Z65" s="219"/>
      <c r="AA65" s="219"/>
      <c r="AB65" s="219"/>
      <c r="AC65" s="219"/>
      <c r="AD65" s="219"/>
      <c r="AF65" s="157">
        <v>1622</v>
      </c>
      <c r="AG65">
        <v>2.498699426651001</v>
      </c>
      <c r="AS65">
        <v>555</v>
      </c>
    </row>
    <row r="66" spans="1:45" x14ac:dyDescent="0.25">
      <c r="A66">
        <v>217</v>
      </c>
      <c r="B66" s="194">
        <v>16</v>
      </c>
      <c r="C66" s="196">
        <v>20</v>
      </c>
      <c r="E66" s="407" t="str">
        <f>INDEX('[1]2012 Teams'!$B$2:$B$2344,MATCH(A66,'[1]2012 Teams'!$A$2:$A$2344))</f>
        <v>Sterling Heights, MI USA</v>
      </c>
      <c r="F66" s="195"/>
      <c r="W66" s="227"/>
      <c r="X66" s="227"/>
      <c r="Y66" s="219"/>
      <c r="Z66" s="219"/>
      <c r="AA66" s="219"/>
      <c r="AB66" s="219"/>
      <c r="AC66" s="219"/>
      <c r="AD66" s="219"/>
      <c r="AF66" s="151">
        <v>1625</v>
      </c>
      <c r="AG66">
        <v>4.5046482086181641</v>
      </c>
      <c r="AS66">
        <v>176</v>
      </c>
    </row>
    <row r="67" spans="1:45" x14ac:dyDescent="0.25">
      <c r="A67">
        <v>230</v>
      </c>
      <c r="B67" s="199">
        <v>5</v>
      </c>
      <c r="C67" s="201">
        <v>10</v>
      </c>
      <c r="E67" s="407" t="str">
        <f>INDEX('[1]2012 Teams'!$B$2:$B$2344,MATCH(A67,'[1]2012 Teams'!$A$2:$A$2344))</f>
        <v>Shelton, CT USA</v>
      </c>
      <c r="F67" s="195"/>
      <c r="W67" s="227"/>
      <c r="X67" s="227"/>
      <c r="Y67" s="219"/>
      <c r="Z67" s="219"/>
      <c r="AA67" s="219"/>
      <c r="AB67" s="219"/>
      <c r="AC67" s="219"/>
      <c r="AD67" s="219"/>
      <c r="AF67" s="151">
        <v>1676</v>
      </c>
      <c r="AG67">
        <v>4.8494749069213867</v>
      </c>
      <c r="AS67">
        <v>3196</v>
      </c>
    </row>
    <row r="68" spans="1:45" x14ac:dyDescent="0.25">
      <c r="A68">
        <v>233</v>
      </c>
      <c r="B68" s="191">
        <v>16</v>
      </c>
      <c r="C68" s="196">
        <v>30</v>
      </c>
      <c r="E68" s="407" t="str">
        <f>INDEX('[1]2012 Teams'!$B$2:$B$2344,MATCH(A68,'[1]2012 Teams'!$A$2:$A$2344))</f>
        <v>Rockledge/Cocoa Beach, FL USA</v>
      </c>
      <c r="F68" s="195"/>
      <c r="W68" s="227"/>
      <c r="X68" s="227"/>
      <c r="Y68" s="219"/>
      <c r="Z68" s="219"/>
      <c r="AA68" s="219"/>
      <c r="AB68" s="219"/>
      <c r="AC68" s="219"/>
      <c r="AD68" s="219"/>
      <c r="AF68" s="151">
        <v>1714</v>
      </c>
      <c r="AG68">
        <v>4.7333788871765137</v>
      </c>
      <c r="AS68">
        <v>527</v>
      </c>
    </row>
    <row r="69" spans="1:45" x14ac:dyDescent="0.25">
      <c r="A69">
        <v>234</v>
      </c>
      <c r="B69" s="194">
        <v>9</v>
      </c>
      <c r="C69" s="196">
        <v>0</v>
      </c>
      <c r="E69" s="407" t="str">
        <f>INDEX('[1]2012 Teams'!$B$2:$B$2344,MATCH(A69,'[1]2012 Teams'!$A$2:$A$2344))</f>
        <v>Indianapolis, IN USA</v>
      </c>
      <c r="F69" s="195"/>
      <c r="W69" s="227"/>
      <c r="X69" s="227"/>
      <c r="Y69" s="219"/>
      <c r="Z69" s="219"/>
      <c r="AA69" s="219"/>
      <c r="AB69" s="219"/>
      <c r="AC69" s="219"/>
      <c r="AD69" s="219"/>
      <c r="AF69" s="98">
        <v>1717</v>
      </c>
      <c r="AG69">
        <v>5.8989720344543457</v>
      </c>
      <c r="AS69">
        <v>1683</v>
      </c>
    </row>
    <row r="70" spans="1:45" x14ac:dyDescent="0.25">
      <c r="A70">
        <v>254</v>
      </c>
      <c r="B70" s="194">
        <v>16</v>
      </c>
      <c r="C70" s="196">
        <v>30</v>
      </c>
      <c r="E70" s="407" t="str">
        <f>INDEX('[1]2012 Teams'!$B$2:$B$2344,MATCH(A70,'[1]2012 Teams'!$A$2:$A$2344))</f>
        <v>San Jose, CA USA</v>
      </c>
      <c r="F70" s="195"/>
      <c r="W70" s="227"/>
      <c r="X70" s="227"/>
      <c r="Y70" s="219"/>
      <c r="Z70" s="219"/>
      <c r="AA70" s="219"/>
      <c r="AB70" s="219"/>
      <c r="AC70" s="219"/>
      <c r="AD70" s="219"/>
      <c r="AF70" s="220">
        <v>1718</v>
      </c>
      <c r="AG70">
        <v>5.0889816284179687</v>
      </c>
      <c r="AS70">
        <v>1111</v>
      </c>
    </row>
    <row r="71" spans="1:45" x14ac:dyDescent="0.25">
      <c r="A71">
        <v>263</v>
      </c>
      <c r="B71" s="194">
        <v>13</v>
      </c>
      <c r="C71" s="196">
        <v>0</v>
      </c>
      <c r="E71" s="407" t="str">
        <f>INDEX('[1]2012 Teams'!$B$2:$B$2344,MATCH(A71,'[1]2012 Teams'!$A$2:$A$2344))</f>
        <v>Lake Ronkonkoma, NY USA</v>
      </c>
      <c r="F71" s="10"/>
      <c r="W71" s="227"/>
      <c r="X71" s="227"/>
      <c r="Y71" s="219"/>
      <c r="Z71" s="219"/>
      <c r="AA71" s="219"/>
      <c r="AB71" s="219"/>
      <c r="AC71" s="219"/>
      <c r="AD71" s="219"/>
      <c r="AF71" s="98">
        <v>1730</v>
      </c>
      <c r="AG71">
        <v>2.9141817092895508</v>
      </c>
      <c r="AS71">
        <v>236</v>
      </c>
    </row>
    <row r="72" spans="1:45" x14ac:dyDescent="0.25">
      <c r="A72">
        <v>271</v>
      </c>
      <c r="B72" s="194">
        <v>4</v>
      </c>
      <c r="C72" s="196">
        <v>0</v>
      </c>
      <c r="E72" s="407" t="str">
        <f>INDEX('[1]2012 Teams'!$B$2:$B$2344,MATCH(A72,'[1]2012 Teams'!$A$2:$A$2344))</f>
        <v>Bay Shore, NY USA</v>
      </c>
      <c r="F72" s="10"/>
      <c r="W72" s="227"/>
      <c r="X72" s="227"/>
      <c r="Y72" s="219"/>
      <c r="Z72" s="219"/>
      <c r="AA72" s="219"/>
      <c r="AB72" s="219"/>
      <c r="AC72" s="219"/>
      <c r="AD72" s="219"/>
      <c r="AF72" s="98">
        <v>1732</v>
      </c>
      <c r="AG72">
        <v>3.7227151393890381</v>
      </c>
      <c r="AS72">
        <v>1153</v>
      </c>
    </row>
    <row r="73" spans="1:45" x14ac:dyDescent="0.25">
      <c r="A73">
        <v>294</v>
      </c>
      <c r="B73" s="194">
        <v>16</v>
      </c>
      <c r="C73" s="353">
        <v>50</v>
      </c>
      <c r="D73">
        <v>20</v>
      </c>
      <c r="E73" s="407" t="str">
        <f>INDEX('[1]2012 Teams'!$B$2:$B$2344,MATCH(A73,'[1]2012 Teams'!$A$2:$A$2344))</f>
        <v>Redondo Beach, CA USA</v>
      </c>
      <c r="F73" s="10"/>
      <c r="W73" s="227"/>
      <c r="X73" s="227"/>
      <c r="Y73" s="219"/>
      <c r="Z73" s="219"/>
      <c r="AA73" s="219"/>
      <c r="AB73" s="219"/>
      <c r="AC73" s="219"/>
      <c r="AD73" s="219"/>
      <c r="AF73" s="157">
        <v>1771</v>
      </c>
      <c r="AG73">
        <v>2.9824869632720947</v>
      </c>
      <c r="AS73">
        <v>1647</v>
      </c>
    </row>
    <row r="74" spans="1:45" x14ac:dyDescent="0.25">
      <c r="A74">
        <v>308</v>
      </c>
      <c r="B74" s="194">
        <v>9</v>
      </c>
      <c r="C74" s="196">
        <v>0</v>
      </c>
      <c r="E74" s="407" t="str">
        <f>INDEX('[1]2012 Teams'!$B$2:$B$2344,MATCH(A74,'[1]2012 Teams'!$A$2:$A$2344))</f>
        <v>Walled Lake, MI USA</v>
      </c>
      <c r="F74" s="10"/>
      <c r="W74" s="227"/>
      <c r="X74" s="227"/>
      <c r="Y74" s="219"/>
      <c r="Z74" s="219"/>
      <c r="AA74" s="219"/>
      <c r="AB74" s="219"/>
      <c r="AC74" s="219"/>
      <c r="AD74" s="219"/>
      <c r="AF74" s="98">
        <v>1868</v>
      </c>
      <c r="AG74">
        <v>3.3017208576202393</v>
      </c>
      <c r="AS74">
        <v>1987</v>
      </c>
    </row>
    <row r="75" spans="1:45" x14ac:dyDescent="0.25">
      <c r="A75">
        <v>330</v>
      </c>
      <c r="B75" s="199">
        <v>13</v>
      </c>
      <c r="C75" s="196">
        <v>10</v>
      </c>
      <c r="E75" s="407" t="str">
        <f>INDEX('[1]2012 Teams'!$B$2:$B$2344,MATCH(A75,'[1]2012 Teams'!$A$2:$A$2344))</f>
        <v>Hermosa Beach, CA USA</v>
      </c>
      <c r="F75" s="195"/>
      <c r="Y75" s="219"/>
      <c r="Z75" s="219"/>
      <c r="AA75" s="219"/>
      <c r="AB75" s="219"/>
      <c r="AC75" s="219"/>
      <c r="AD75" s="219"/>
      <c r="AF75" s="98">
        <v>1902</v>
      </c>
      <c r="AG75">
        <v>3.418910026550293</v>
      </c>
      <c r="AS75">
        <v>967</v>
      </c>
    </row>
    <row r="76" spans="1:45" x14ac:dyDescent="0.25">
      <c r="A76">
        <v>337</v>
      </c>
      <c r="B76" s="194">
        <v>10</v>
      </c>
      <c r="C76" s="196">
        <v>0</v>
      </c>
      <c r="E76" s="407" t="str">
        <f>INDEX('[1]2012 Teams'!$B$2:$B$2344,MATCH(A76,'[1]2012 Teams'!$A$2:$A$2344))</f>
        <v>Logan, WV USA</v>
      </c>
      <c r="F76" s="10"/>
      <c r="Y76" s="219"/>
      <c r="Z76" s="219"/>
      <c r="AA76" s="219"/>
      <c r="AB76" s="219"/>
      <c r="AC76" s="219"/>
      <c r="AD76" s="219"/>
      <c r="AF76" s="221">
        <v>1918</v>
      </c>
      <c r="AG76">
        <v>5.8348121643066406</v>
      </c>
      <c r="AS76">
        <v>159</v>
      </c>
    </row>
    <row r="77" spans="1:45" x14ac:dyDescent="0.25">
      <c r="A77">
        <v>341</v>
      </c>
      <c r="B77" s="194">
        <v>6</v>
      </c>
      <c r="C77" s="196">
        <v>0</v>
      </c>
      <c r="E77" s="407" t="str">
        <f>INDEX('[1]2012 Teams'!$B$2:$B$2344,MATCH(A77,'[1]2012 Teams'!$A$2:$A$2344))</f>
        <v>Ambler, PA USA</v>
      </c>
      <c r="F77" s="195"/>
      <c r="Y77" s="216"/>
      <c r="Z77" s="216"/>
      <c r="AA77" s="216"/>
      <c r="AB77" s="216"/>
      <c r="AC77" s="216"/>
      <c r="AD77" s="216"/>
      <c r="AF77" s="98">
        <v>1922</v>
      </c>
      <c r="AG77">
        <v>4.725100040435791</v>
      </c>
      <c r="AS77">
        <v>269</v>
      </c>
    </row>
    <row r="78" spans="1:45" x14ac:dyDescent="0.25">
      <c r="A78">
        <v>343</v>
      </c>
      <c r="B78" s="194">
        <v>2</v>
      </c>
      <c r="C78" s="196">
        <v>20</v>
      </c>
      <c r="E78" s="407" t="str">
        <f>INDEX('[1]2012 Teams'!$B$2:$B$2344,MATCH(A78,'[1]2012 Teams'!$A$2:$A$2344))</f>
        <v>Seneca, SC USA</v>
      </c>
      <c r="F78" s="10"/>
      <c r="Y78" s="216"/>
      <c r="Z78" s="216"/>
      <c r="AA78" s="216"/>
      <c r="AB78" s="216"/>
      <c r="AC78" s="216"/>
      <c r="AD78" s="216"/>
      <c r="AF78" s="151">
        <v>1986</v>
      </c>
      <c r="AG78">
        <v>4.9819650650024414</v>
      </c>
      <c r="AS78">
        <v>1515</v>
      </c>
    </row>
    <row r="79" spans="1:45" x14ac:dyDescent="0.25">
      <c r="A79">
        <v>359</v>
      </c>
      <c r="B79" s="194">
        <v>10</v>
      </c>
      <c r="C79" s="196">
        <v>0</v>
      </c>
      <c r="E79" s="407" t="str">
        <f>INDEX('[1]2012 Teams'!$B$2:$B$2344,MATCH(A79,'[1]2012 Teams'!$A$2:$A$2344))</f>
        <v>Waialua, HI USA</v>
      </c>
      <c r="F79" s="195"/>
      <c r="Y79" s="216"/>
      <c r="Z79" s="216"/>
      <c r="AA79" s="216"/>
      <c r="AB79" s="216"/>
      <c r="AC79" s="216"/>
      <c r="AD79" s="216"/>
      <c r="AF79" s="98">
        <v>2016</v>
      </c>
      <c r="AG79">
        <v>3.8929028511047363</v>
      </c>
      <c r="AS79">
        <v>540</v>
      </c>
    </row>
    <row r="80" spans="1:45" x14ac:dyDescent="0.25">
      <c r="A80">
        <v>365</v>
      </c>
      <c r="B80" s="194">
        <v>7</v>
      </c>
      <c r="C80" s="196">
        <v>0</v>
      </c>
      <c r="E80" s="407" t="str">
        <f>INDEX('[1]2012 Teams'!$B$2:$B$2344,MATCH(A80,'[1]2012 Teams'!$A$2:$A$2344))</f>
        <v>Wilmington, DE USA</v>
      </c>
      <c r="F80" s="10"/>
      <c r="Y80" s="216"/>
      <c r="Z80" s="216"/>
      <c r="AA80" s="216"/>
      <c r="AB80" s="216"/>
      <c r="AC80" s="216"/>
      <c r="AD80" s="216"/>
      <c r="AF80" s="98">
        <v>2041</v>
      </c>
      <c r="AG80">
        <v>2.3516058921813965</v>
      </c>
      <c r="AS80">
        <v>1506</v>
      </c>
    </row>
    <row r="81" spans="1:45" x14ac:dyDescent="0.25">
      <c r="A81">
        <v>368</v>
      </c>
      <c r="B81" s="194">
        <v>9</v>
      </c>
      <c r="C81" s="196">
        <v>0</v>
      </c>
      <c r="E81" s="407" t="str">
        <f>INDEX('[1]2012 Teams'!$B$2:$B$2344,MATCH(A81,'[1]2012 Teams'!$A$2:$A$2344))</f>
        <v>Honolulu, HI USA</v>
      </c>
      <c r="F81" s="10"/>
      <c r="Y81" s="216"/>
      <c r="Z81" s="216"/>
      <c r="AA81" s="216"/>
      <c r="AB81" s="216"/>
      <c r="AC81" s="216"/>
      <c r="AD81" s="216"/>
      <c r="AF81" s="215">
        <v>2056</v>
      </c>
      <c r="AG81">
        <v>6.5759105682373047</v>
      </c>
      <c r="AS81">
        <v>1</v>
      </c>
    </row>
    <row r="82" spans="1:45" x14ac:dyDescent="0.25">
      <c r="A82">
        <v>399</v>
      </c>
      <c r="B82" s="194">
        <v>8</v>
      </c>
      <c r="C82" s="196">
        <v>0</v>
      </c>
      <c r="E82" s="407" t="str">
        <f>INDEX('[1]2012 Teams'!$B$2:$B$2344,MATCH(A82,'[1]2012 Teams'!$A$2:$A$2344))</f>
        <v>Lancaster, CA USA</v>
      </c>
      <c r="F82" s="195"/>
      <c r="Y82" s="216"/>
      <c r="Z82" s="216"/>
      <c r="AA82" s="216"/>
      <c r="AB82" s="216"/>
      <c r="AC82" s="216"/>
      <c r="AD82" s="216"/>
      <c r="AF82" s="98">
        <v>2122</v>
      </c>
      <c r="AG82">
        <v>3.3396449089050293</v>
      </c>
      <c r="AS82">
        <v>1547</v>
      </c>
    </row>
    <row r="83" spans="1:45" x14ac:dyDescent="0.25">
      <c r="A83">
        <v>469</v>
      </c>
      <c r="B83" s="199">
        <v>16</v>
      </c>
      <c r="C83" s="353">
        <v>40</v>
      </c>
      <c r="D83">
        <v>10</v>
      </c>
      <c r="E83" s="407" t="str">
        <f>INDEX('[1]2012 Teams'!$B$2:$B$2344,MATCH(A83,'[1]2012 Teams'!$A$2:$A$2344))</f>
        <v>Bloomfield Hills, MI USA</v>
      </c>
      <c r="F83" s="195"/>
      <c r="Y83" s="216"/>
      <c r="Z83" s="216"/>
      <c r="AA83" s="216"/>
      <c r="AB83" s="216"/>
      <c r="AC83" s="216"/>
      <c r="AD83" s="216"/>
      <c r="AF83" s="98">
        <v>2130</v>
      </c>
      <c r="AG83">
        <v>2.4638845920562744</v>
      </c>
      <c r="AS83">
        <v>3172</v>
      </c>
    </row>
    <row r="84" spans="1:45" x14ac:dyDescent="0.25">
      <c r="A84">
        <v>525</v>
      </c>
      <c r="B84" s="194">
        <v>4</v>
      </c>
      <c r="C84" s="196">
        <v>0</v>
      </c>
      <c r="E84" s="407" t="str">
        <f>INDEX('[1]2012 Teams'!$B$2:$B$2344,MATCH(A84,'[1]2012 Teams'!$A$2:$A$2344))</f>
        <v>Cedar Falls, IA USA</v>
      </c>
      <c r="F84" s="195"/>
      <c r="Y84" s="216"/>
      <c r="Z84" s="216"/>
      <c r="AA84" s="216"/>
      <c r="AB84" s="216"/>
      <c r="AC84" s="216"/>
      <c r="AD84" s="216"/>
      <c r="AF84" s="98">
        <v>2137</v>
      </c>
      <c r="AG84">
        <v>3.6666018962860107</v>
      </c>
      <c r="AS84">
        <v>3025</v>
      </c>
    </row>
    <row r="85" spans="1:45" x14ac:dyDescent="0.25">
      <c r="A85">
        <v>573</v>
      </c>
      <c r="B85" s="194">
        <v>11</v>
      </c>
      <c r="C85" s="196">
        <v>0</v>
      </c>
      <c r="E85" s="407" t="str">
        <f>INDEX('[1]2012 Teams'!$B$2:$B$2344,MATCH(A85,'[1]2012 Teams'!$A$2:$A$2344))</f>
        <v>Bloomfield Hills, MI USA</v>
      </c>
      <c r="F85" s="195"/>
      <c r="Y85" s="216"/>
      <c r="Z85" s="216"/>
      <c r="AA85" s="216"/>
      <c r="AB85" s="216"/>
      <c r="AC85" s="216"/>
      <c r="AD85" s="216"/>
      <c r="AF85" s="221">
        <v>2337</v>
      </c>
      <c r="AG85">
        <v>2.9944019317626953</v>
      </c>
      <c r="AS85">
        <v>3008</v>
      </c>
    </row>
    <row r="86" spans="1:45" x14ac:dyDescent="0.25">
      <c r="A86">
        <v>604</v>
      </c>
      <c r="B86" s="194">
        <v>11</v>
      </c>
      <c r="C86" s="196">
        <v>0</v>
      </c>
      <c r="E86" s="407" t="str">
        <f>INDEX('[1]2012 Teams'!$B$2:$B$2344,MATCH(A86,'[1]2012 Teams'!$A$2:$A$2344))</f>
        <v>San Jose, CA USA</v>
      </c>
      <c r="F86" s="195"/>
      <c r="Y86" s="216"/>
      <c r="Z86" s="216"/>
      <c r="AA86" s="216"/>
      <c r="AB86" s="216"/>
      <c r="AC86" s="216"/>
      <c r="AD86" s="216"/>
      <c r="AF86" s="98">
        <v>2429</v>
      </c>
      <c r="AG86">
        <v>2.3641202449798584</v>
      </c>
      <c r="AS86">
        <v>1817</v>
      </c>
    </row>
    <row r="87" spans="1:45" x14ac:dyDescent="0.25">
      <c r="A87">
        <v>624</v>
      </c>
      <c r="B87" s="194">
        <v>5</v>
      </c>
      <c r="C87" s="196">
        <v>0</v>
      </c>
      <c r="E87" s="407" t="str">
        <f>INDEX('[1]2012 Teams'!$B$2:$B$2344,MATCH(A87,'[1]2012 Teams'!$A$2:$A$2344))</f>
        <v>Katy, TX USA</v>
      </c>
      <c r="F87" s="195"/>
      <c r="Y87" s="216"/>
      <c r="Z87" s="216"/>
      <c r="AA87" s="216"/>
      <c r="AB87" s="216"/>
      <c r="AC87" s="216"/>
      <c r="AD87" s="216"/>
      <c r="AF87" s="220">
        <v>2612</v>
      </c>
      <c r="AG87">
        <v>4.4322900772094727</v>
      </c>
      <c r="AS87" s="96">
        <v>1418</v>
      </c>
    </row>
    <row r="88" spans="1:45" x14ac:dyDescent="0.25">
      <c r="A88">
        <v>668</v>
      </c>
      <c r="B88" s="194">
        <v>5</v>
      </c>
      <c r="C88" s="196">
        <v>10</v>
      </c>
      <c r="E88" s="407" t="str">
        <f>INDEX('[1]2012 Teams'!$B$2:$B$2344,MATCH(A88,'[1]2012 Teams'!$A$2:$A$2344))</f>
        <v>Orlando, FL USA</v>
      </c>
      <c r="F88" s="195"/>
      <c r="Y88" s="216"/>
      <c r="Z88" s="216"/>
      <c r="AA88" s="216"/>
      <c r="AB88" s="216"/>
      <c r="AC88" s="216"/>
      <c r="AD88" s="216"/>
      <c r="AF88" s="220">
        <v>2619</v>
      </c>
      <c r="AG88">
        <v>4.2887191772460938</v>
      </c>
      <c r="AS88">
        <v>1114</v>
      </c>
    </row>
    <row r="89" spans="1:45" x14ac:dyDescent="0.25">
      <c r="A89">
        <v>706</v>
      </c>
      <c r="B89" s="194">
        <v>3</v>
      </c>
      <c r="C89" s="196">
        <v>0</v>
      </c>
      <c r="E89" s="407" t="str">
        <f>INDEX('[1]2012 Teams'!$B$2:$B$2344,MATCH(A89,'[1]2012 Teams'!$A$2:$A$2344))</f>
        <v>Hartland, WI USA</v>
      </c>
      <c r="F89" s="195"/>
      <c r="Y89" s="216"/>
      <c r="Z89" s="216"/>
      <c r="AA89" s="216"/>
      <c r="AB89" s="216"/>
      <c r="AC89" s="216"/>
      <c r="AD89" s="216"/>
      <c r="AF89" s="157">
        <v>2630</v>
      </c>
      <c r="AG89">
        <v>3.3111567497253418</v>
      </c>
      <c r="AS89">
        <v>111</v>
      </c>
    </row>
    <row r="90" spans="1:45" x14ac:dyDescent="0.25">
      <c r="A90">
        <v>744</v>
      </c>
      <c r="B90" s="194">
        <v>10</v>
      </c>
      <c r="C90" s="196">
        <v>0</v>
      </c>
      <c r="E90" s="407" t="str">
        <f>INDEX('[1]2012 Teams'!$B$2:$B$2344,MATCH(A90,'[1]2012 Teams'!$A$2:$A$2344))</f>
        <v>Ft. Lauderdale, FL USA</v>
      </c>
      <c r="F90" s="195"/>
      <c r="Y90" s="216"/>
      <c r="Z90" s="216"/>
      <c r="AA90" s="216"/>
      <c r="AB90" s="216"/>
      <c r="AC90" s="216"/>
      <c r="AD90" s="216"/>
      <c r="AF90" s="98">
        <v>2757</v>
      </c>
      <c r="AG90">
        <v>1.8762187957763672</v>
      </c>
      <c r="AS90">
        <v>1986</v>
      </c>
    </row>
    <row r="91" spans="1:45" x14ac:dyDescent="0.25">
      <c r="A91">
        <v>888</v>
      </c>
      <c r="B91" s="199">
        <v>3</v>
      </c>
      <c r="C91" s="201">
        <v>20</v>
      </c>
      <c r="E91" s="407" t="str">
        <f>INDEX('[1]2012 Teams'!$B$2:$B$2344,MATCH(A91,'[1]2012 Teams'!$A$2:$A$2344))</f>
        <v>Glenelg, MD USA</v>
      </c>
      <c r="F91" s="195"/>
      <c r="Y91" s="216"/>
      <c r="Z91" s="216"/>
      <c r="AA91" s="216"/>
      <c r="AB91" s="216"/>
      <c r="AC91" s="216"/>
      <c r="AD91" s="216"/>
      <c r="AF91" s="98">
        <v>2775</v>
      </c>
      <c r="AG91">
        <v>4.1847691535949707</v>
      </c>
      <c r="AS91">
        <v>1676</v>
      </c>
    </row>
    <row r="92" spans="1:45" x14ac:dyDescent="0.25">
      <c r="A92">
        <v>910</v>
      </c>
      <c r="B92" s="191">
        <v>14</v>
      </c>
      <c r="C92" s="196">
        <v>0</v>
      </c>
      <c r="E92" s="407" t="str">
        <f>INDEX('[1]2012 Teams'!$B$2:$B$2344,MATCH(A92,'[1]2012 Teams'!$A$2:$A$2344))</f>
        <v>Madison Heights, MI USA</v>
      </c>
      <c r="F92" s="195"/>
      <c r="Y92" s="216"/>
      <c r="Z92" s="216"/>
      <c r="AA92" s="216"/>
      <c r="AB92" s="216"/>
      <c r="AC92" s="216"/>
      <c r="AD92" s="216"/>
      <c r="AF92" s="98">
        <v>2854</v>
      </c>
      <c r="AG92">
        <v>2.0397255420684814</v>
      </c>
      <c r="AS92">
        <v>2612</v>
      </c>
    </row>
    <row r="93" spans="1:45" x14ac:dyDescent="0.25">
      <c r="A93">
        <v>968</v>
      </c>
      <c r="B93" s="194">
        <v>14</v>
      </c>
      <c r="C93" s="196">
        <v>10</v>
      </c>
      <c r="E93" s="407" t="str">
        <f>INDEX('[1]2012 Teams'!$B$2:$B$2344,MATCH(A93,'[1]2012 Teams'!$A$2:$A$2344))</f>
        <v>West Covina, CA USA</v>
      </c>
      <c r="F93" s="195"/>
      <c r="Y93" s="216"/>
      <c r="Z93" s="216"/>
      <c r="AA93" s="216"/>
      <c r="AB93" s="216"/>
      <c r="AC93" s="216"/>
      <c r="AD93" s="216"/>
      <c r="AF93" s="98">
        <v>3138</v>
      </c>
      <c r="AG93">
        <v>4.3121471405029297</v>
      </c>
      <c r="AS93">
        <v>1306</v>
      </c>
    </row>
    <row r="94" spans="1:45" x14ac:dyDescent="0.25">
      <c r="A94">
        <v>971</v>
      </c>
      <c r="B94" s="194">
        <v>13</v>
      </c>
      <c r="C94" s="196">
        <v>0</v>
      </c>
      <c r="E94" s="407" t="str">
        <f>INDEX('[1]2012 Teams'!$B$2:$B$2344,MATCH(A94,'[1]2012 Teams'!$A$2:$A$2344))</f>
        <v>Mountain View, CA USA</v>
      </c>
      <c r="F94" s="195"/>
      <c r="Y94" s="216"/>
      <c r="Z94" s="216"/>
      <c r="AA94" s="216"/>
      <c r="AB94" s="216"/>
      <c r="AC94" s="216"/>
      <c r="AD94" s="216"/>
      <c r="AF94" s="220">
        <v>3234</v>
      </c>
      <c r="AG94">
        <v>3.0480866432189941</v>
      </c>
      <c r="AS94">
        <v>175</v>
      </c>
    </row>
    <row r="95" spans="1:45" x14ac:dyDescent="0.25">
      <c r="A95">
        <v>1058</v>
      </c>
      <c r="B95" s="194">
        <v>6</v>
      </c>
      <c r="C95" s="196">
        <v>0</v>
      </c>
      <c r="E95" s="407" t="str">
        <f>INDEX('[1]2012 Teams'!$B$2:$B$2344,MATCH(A95,'[1]2012 Teams'!$A$2:$A$2344))</f>
        <v>Londonderry, NH USA</v>
      </c>
      <c r="F95" s="195"/>
      <c r="Y95" s="216"/>
      <c r="Z95" s="216"/>
      <c r="AA95" s="216"/>
      <c r="AB95" s="216"/>
      <c r="AC95" s="216"/>
      <c r="AD95" s="216"/>
      <c r="AF95" s="98">
        <v>3256</v>
      </c>
      <c r="AG95">
        <v>2.8395979404449463</v>
      </c>
      <c r="AS95">
        <v>3234</v>
      </c>
    </row>
    <row r="96" spans="1:45" x14ac:dyDescent="0.25">
      <c r="A96">
        <v>1073</v>
      </c>
      <c r="B96" s="194">
        <v>11</v>
      </c>
      <c r="C96" s="196">
        <v>10</v>
      </c>
      <c r="E96" s="407" t="str">
        <f>INDEX('[1]2012 Teams'!$B$2:$B$2344,MATCH(A96,'[1]2012 Teams'!$A$2:$A$2344))</f>
        <v>Hollis, NH USA</v>
      </c>
      <c r="F96" s="195"/>
      <c r="Y96" s="216"/>
      <c r="Z96" s="216"/>
      <c r="AA96" s="216"/>
      <c r="AB96" s="216"/>
      <c r="AC96" s="216"/>
      <c r="AD96" s="216"/>
      <c r="AF96" s="98">
        <v>3280</v>
      </c>
      <c r="AG96">
        <v>3.9541840553283691</v>
      </c>
      <c r="AS96">
        <v>27</v>
      </c>
    </row>
    <row r="97" spans="1:45" x14ac:dyDescent="0.25">
      <c r="A97">
        <v>1086</v>
      </c>
      <c r="B97" s="194">
        <v>16</v>
      </c>
      <c r="C97" s="196">
        <v>20</v>
      </c>
      <c r="E97" s="407" t="str">
        <f>INDEX('[1]2012 Teams'!$B$2:$B$2344,MATCH(A97,'[1]2012 Teams'!$A$2:$A$2344))</f>
        <v>Glen Allen, VA USA</v>
      </c>
      <c r="F97" s="195"/>
      <c r="Y97" s="216"/>
      <c r="Z97" s="216"/>
      <c r="AA97" s="216"/>
      <c r="AB97" s="216"/>
      <c r="AC97" s="216"/>
      <c r="AD97" s="216"/>
      <c r="AF97" s="222">
        <v>3357</v>
      </c>
      <c r="AG97">
        <v>2.3351209163665771</v>
      </c>
      <c r="AS97">
        <v>1511</v>
      </c>
    </row>
    <row r="98" spans="1:45" x14ac:dyDescent="0.25">
      <c r="A98">
        <v>1114</v>
      </c>
      <c r="B98" s="194">
        <v>16</v>
      </c>
      <c r="C98" s="353">
        <v>40</v>
      </c>
      <c r="D98">
        <v>10</v>
      </c>
      <c r="E98" s="407" t="str">
        <f>INDEX('[1]2012 Teams'!$B$2:$B$2344,MATCH(A98,'[1]2012 Teams'!$A$2:$A$2344))</f>
        <v>St. Catharines, ON Canada</v>
      </c>
      <c r="F98" s="195"/>
      <c r="Y98" s="216"/>
      <c r="Z98" s="216"/>
      <c r="AA98" s="216"/>
      <c r="AB98" s="216"/>
      <c r="AC98" s="216"/>
      <c r="AD98" s="216"/>
      <c r="AS98">
        <v>2992</v>
      </c>
    </row>
    <row r="99" spans="1:45" x14ac:dyDescent="0.25">
      <c r="A99">
        <v>1124</v>
      </c>
      <c r="B99" s="199">
        <v>14</v>
      </c>
      <c r="C99" s="196">
        <v>10</v>
      </c>
      <c r="E99" s="407" t="str">
        <f>INDEX('[1]2012 Teams'!$B$2:$B$2344,MATCH(A99,'[1]2012 Teams'!$A$2:$A$2344))</f>
        <v>Avon, CT USA</v>
      </c>
      <c r="F99" s="195"/>
      <c r="Y99" s="216"/>
      <c r="Z99" s="216"/>
      <c r="AA99" s="216"/>
      <c r="AB99" s="216"/>
      <c r="AC99" s="216"/>
      <c r="AD99" s="216"/>
      <c r="AS99">
        <v>2775</v>
      </c>
    </row>
    <row r="100" spans="1:45" x14ac:dyDescent="0.25">
      <c r="A100">
        <v>1218</v>
      </c>
      <c r="B100" s="194">
        <v>8</v>
      </c>
      <c r="C100" s="196">
        <v>0</v>
      </c>
      <c r="E100" s="407" t="str">
        <f>INDEX('[1]2012 Teams'!$B$2:$B$2344,MATCH(A100,'[1]2012 Teams'!$A$2:$A$2344))</f>
        <v>Philadelphia, PA USA</v>
      </c>
      <c r="F100" s="195"/>
      <c r="Y100" s="216"/>
      <c r="Z100" s="216"/>
      <c r="AA100" s="216"/>
      <c r="AB100" s="216"/>
      <c r="AC100" s="216"/>
      <c r="AD100" s="216"/>
      <c r="AG100">
        <f>MIN(AG2:AG97)</f>
        <v>0.72176927328109741</v>
      </c>
      <c r="AS100">
        <v>368</v>
      </c>
    </row>
    <row r="101" spans="1:45" x14ac:dyDescent="0.25">
      <c r="A101">
        <v>1305</v>
      </c>
      <c r="B101" s="194">
        <v>12</v>
      </c>
      <c r="C101" s="196">
        <v>10</v>
      </c>
      <c r="E101" s="407" t="str">
        <f>INDEX('[1]2012 Teams'!$B$2:$B$2344,MATCH(A101,'[1]2012 Teams'!$A$2:$A$2344))</f>
        <v>North Bay, ON Canada</v>
      </c>
      <c r="F101" s="195"/>
      <c r="Y101" s="216"/>
      <c r="Z101" s="216"/>
      <c r="AA101" s="216"/>
      <c r="AB101" s="216"/>
      <c r="AC101" s="216"/>
      <c r="AD101" s="216"/>
      <c r="AS101">
        <v>126</v>
      </c>
    </row>
    <row r="102" spans="1:45" x14ac:dyDescent="0.25">
      <c r="A102">
        <v>1306</v>
      </c>
      <c r="B102" s="194">
        <v>12</v>
      </c>
      <c r="C102" s="196">
        <v>0</v>
      </c>
      <c r="E102" s="407" t="str">
        <f>INDEX('[1]2012 Teams'!$B$2:$B$2344,MATCH(A102,'[1]2012 Teams'!$A$2:$A$2344))</f>
        <v>Madison, WI USA</v>
      </c>
      <c r="F102" s="195"/>
      <c r="Y102" s="216"/>
      <c r="Z102" s="216"/>
      <c r="AA102" s="216"/>
      <c r="AB102" s="216"/>
      <c r="AC102" s="216"/>
      <c r="AD102" s="216"/>
      <c r="AS102">
        <v>1421</v>
      </c>
    </row>
    <row r="103" spans="1:45" x14ac:dyDescent="0.25">
      <c r="A103">
        <v>1511</v>
      </c>
      <c r="B103" s="194">
        <v>9</v>
      </c>
      <c r="C103" s="196">
        <v>0</v>
      </c>
      <c r="E103" s="407" t="str">
        <f>INDEX('[1]2012 Teams'!$B$2:$B$2344,MATCH(A103,'[1]2012 Teams'!$A$2:$A$2344))</f>
        <v>Penfield, NY USA</v>
      </c>
      <c r="F103" s="195"/>
      <c r="Y103" s="216"/>
      <c r="Z103" s="216"/>
      <c r="AA103" s="216"/>
      <c r="AB103" s="216"/>
      <c r="AC103" s="216"/>
      <c r="AD103" s="216"/>
      <c r="AS103">
        <v>2169</v>
      </c>
    </row>
    <row r="104" spans="1:45" x14ac:dyDescent="0.25">
      <c r="A104">
        <v>1519</v>
      </c>
      <c r="B104" s="194">
        <v>12</v>
      </c>
      <c r="C104" s="196">
        <v>0</v>
      </c>
      <c r="E104" s="407" t="str">
        <f>INDEX('[1]2012 Teams'!$B$2:$B$2344,MATCH(A104,'[1]2012 Teams'!$A$2:$A$2344))</f>
        <v>Milford, NH USA</v>
      </c>
      <c r="F104" s="195"/>
      <c r="Y104" s="216"/>
      <c r="Z104" s="216"/>
      <c r="AA104" s="216"/>
      <c r="AB104" s="216"/>
      <c r="AC104" s="216"/>
      <c r="AD104" s="216"/>
      <c r="AS104">
        <v>830</v>
      </c>
    </row>
    <row r="105" spans="1:45" x14ac:dyDescent="0.25">
      <c r="A105">
        <v>1538</v>
      </c>
      <c r="B105" s="194">
        <v>15</v>
      </c>
      <c r="C105" s="196">
        <v>10</v>
      </c>
      <c r="E105" s="407" t="str">
        <f>INDEX('[1]2012 Teams'!$B$2:$B$2344,MATCH(A105,'[1]2012 Teams'!$A$2:$A$2344))</f>
        <v>San Diego, CA USA</v>
      </c>
      <c r="F105" s="195"/>
      <c r="Y105" s="216"/>
      <c r="Z105" s="216"/>
      <c r="AA105" s="216"/>
      <c r="AB105" s="216"/>
      <c r="AC105" s="216"/>
      <c r="AD105" s="216"/>
      <c r="AS105">
        <v>573</v>
      </c>
    </row>
    <row r="106" spans="1:45" x14ac:dyDescent="0.25">
      <c r="A106">
        <v>1592</v>
      </c>
      <c r="B106" s="194">
        <v>14</v>
      </c>
      <c r="C106" s="196">
        <v>0</v>
      </c>
      <c r="E106" s="407" t="str">
        <f>INDEX('[1]2012 Teams'!$B$2:$B$2344,MATCH(A106,'[1]2012 Teams'!$A$2:$A$2344))</f>
        <v>Cocoa, FL USA</v>
      </c>
      <c r="F106" s="195"/>
      <c r="Y106" s="216"/>
      <c r="Z106" s="216"/>
      <c r="AA106" s="216"/>
      <c r="AB106" s="216"/>
      <c r="AC106" s="216"/>
      <c r="AD106" s="216"/>
      <c r="AS106">
        <v>2337</v>
      </c>
    </row>
    <row r="107" spans="1:45" x14ac:dyDescent="0.25">
      <c r="A107">
        <v>1622</v>
      </c>
      <c r="B107" s="199">
        <v>4</v>
      </c>
      <c r="C107" s="196">
        <v>10</v>
      </c>
      <c r="E107" s="407" t="str">
        <f>INDEX('[1]2012 Teams'!$B$2:$B$2344,MATCH(A107,'[1]2012 Teams'!$A$2:$A$2344))</f>
        <v>Poway, CA USA</v>
      </c>
      <c r="F107" s="195"/>
      <c r="Y107" s="216"/>
      <c r="Z107" s="216"/>
      <c r="AA107" s="216"/>
      <c r="AB107" s="216"/>
      <c r="AC107" s="216"/>
      <c r="AD107" s="216"/>
      <c r="AS107">
        <v>88</v>
      </c>
    </row>
    <row r="108" spans="1:45" x14ac:dyDescent="0.25">
      <c r="A108">
        <v>1625</v>
      </c>
      <c r="B108" s="194">
        <v>14</v>
      </c>
      <c r="C108" s="196">
        <v>30</v>
      </c>
      <c r="E108" s="407" t="str">
        <f>INDEX('[1]2012 Teams'!$B$2:$B$2344,MATCH(A108,'[1]2012 Teams'!$A$2:$A$2344))</f>
        <v>Winnebago, IL USA</v>
      </c>
      <c r="F108" s="195"/>
      <c r="Y108" s="216"/>
      <c r="Z108" s="216"/>
      <c r="AA108" s="216"/>
      <c r="AB108" s="216"/>
      <c r="AC108" s="216"/>
      <c r="AD108" s="216"/>
      <c r="AS108">
        <v>469</v>
      </c>
    </row>
    <row r="109" spans="1:45" x14ac:dyDescent="0.25">
      <c r="A109">
        <v>1676</v>
      </c>
      <c r="B109" s="194">
        <v>14</v>
      </c>
      <c r="C109" s="196">
        <v>20</v>
      </c>
      <c r="E109" s="407" t="str">
        <f>INDEX('[1]2012 Teams'!$B$2:$B$2344,MATCH(A109,'[1]2012 Teams'!$A$2:$A$2344))</f>
        <v>Montvale, NJ USA</v>
      </c>
      <c r="F109" s="195"/>
      <c r="Y109" s="216"/>
      <c r="Z109" s="216"/>
      <c r="AA109" s="216"/>
      <c r="AB109" s="216"/>
      <c r="AC109" s="216"/>
      <c r="AD109" s="216"/>
      <c r="AS109">
        <v>115</v>
      </c>
    </row>
    <row r="110" spans="1:45" x14ac:dyDescent="0.25">
      <c r="A110">
        <v>1714</v>
      </c>
      <c r="B110" s="194">
        <v>12</v>
      </c>
      <c r="C110" s="196">
        <v>10</v>
      </c>
      <c r="E110" s="407" t="str">
        <f>INDEX('[1]2012 Teams'!$B$2:$B$2344,MATCH(A110,'[1]2012 Teams'!$A$2:$A$2344))</f>
        <v>Milwaukee, WI USA</v>
      </c>
      <c r="F110" s="195"/>
      <c r="Y110" s="216"/>
      <c r="Z110" s="216"/>
      <c r="AA110" s="216"/>
      <c r="AB110" s="216"/>
      <c r="AC110" s="216"/>
      <c r="AD110" s="216"/>
      <c r="AS110">
        <v>1538</v>
      </c>
    </row>
    <row r="111" spans="1:45" x14ac:dyDescent="0.25">
      <c r="A111">
        <v>1717</v>
      </c>
      <c r="B111" s="194">
        <v>13</v>
      </c>
      <c r="C111" s="196">
        <v>0</v>
      </c>
      <c r="E111" s="407" t="str">
        <f>INDEX('[1]2012 Teams'!$B$2:$B$2344,MATCH(A111,'[1]2012 Teams'!$A$2:$A$2344))</f>
        <v>Goleta, CA USA</v>
      </c>
      <c r="F111" s="195"/>
      <c r="AS111">
        <v>2557</v>
      </c>
    </row>
    <row r="112" spans="1:45" x14ac:dyDescent="0.25">
      <c r="A112">
        <v>1718</v>
      </c>
      <c r="B112" s="194">
        <v>15</v>
      </c>
      <c r="C112" s="196">
        <v>20</v>
      </c>
      <c r="E112" s="407" t="str">
        <f>INDEX('[1]2012 Teams'!$B$2:$B$2344,MATCH(A112,'[1]2012 Teams'!$A$2:$A$2344))</f>
        <v>Armada, MI USA</v>
      </c>
      <c r="F112" s="195"/>
      <c r="AS112">
        <v>1732</v>
      </c>
    </row>
    <row r="113" spans="1:45" x14ac:dyDescent="0.25">
      <c r="A113">
        <v>1730</v>
      </c>
      <c r="B113" s="194">
        <v>9</v>
      </c>
      <c r="C113" s="196">
        <v>0</v>
      </c>
      <c r="E113" s="407" t="str">
        <f>INDEX('[1]2012 Teams'!$B$2:$B$2344,MATCH(A113,'[1]2012 Teams'!$A$2:$A$2344))</f>
        <v>Lees Summit, MO USA</v>
      </c>
      <c r="F113" s="195"/>
      <c r="AS113">
        <v>1764</v>
      </c>
    </row>
    <row r="114" spans="1:45" x14ac:dyDescent="0.25">
      <c r="A114">
        <v>1732</v>
      </c>
      <c r="B114" s="194">
        <v>8</v>
      </c>
      <c r="C114" s="196">
        <v>0</v>
      </c>
      <c r="E114" s="407" t="str">
        <f>INDEX('[1]2012 Teams'!$B$2:$B$2344,MATCH(A114,'[1]2012 Teams'!$A$2:$A$2344))</f>
        <v>Milwaukee, WI USA</v>
      </c>
      <c r="F114" s="195"/>
      <c r="AS114">
        <v>1912</v>
      </c>
    </row>
    <row r="115" spans="1:45" x14ac:dyDescent="0.25">
      <c r="A115">
        <v>1771</v>
      </c>
      <c r="B115" s="199">
        <v>9</v>
      </c>
      <c r="C115" s="201">
        <v>0</v>
      </c>
      <c r="E115" s="407" t="str">
        <f>INDEX('[1]2012 Teams'!$B$2:$B$2344,MATCH(A115,'[1]2012 Teams'!$A$2:$A$2344))</f>
        <v>Suwanee, GA USA</v>
      </c>
      <c r="F115" s="195"/>
      <c r="AS115">
        <v>2041</v>
      </c>
    </row>
    <row r="116" spans="1:45" x14ac:dyDescent="0.25">
      <c r="A116">
        <v>1868</v>
      </c>
      <c r="B116" s="191">
        <v>10</v>
      </c>
      <c r="C116" s="196">
        <v>0</v>
      </c>
      <c r="E116" s="407" t="str">
        <f>INDEX('[1]2012 Teams'!$B$2:$B$2344,MATCH(A116,'[1]2012 Teams'!$A$2:$A$2344))</f>
        <v>Moffett Field, CA USA</v>
      </c>
      <c r="F116" s="195"/>
      <c r="AS116">
        <v>386</v>
      </c>
    </row>
    <row r="117" spans="1:45" x14ac:dyDescent="0.25">
      <c r="A117">
        <v>1902</v>
      </c>
      <c r="B117" s="194">
        <v>7</v>
      </c>
      <c r="C117" s="196">
        <v>0</v>
      </c>
      <c r="E117" s="407" t="str">
        <f>INDEX('[1]2012 Teams'!$B$2:$B$2344,MATCH(A117,'[1]2012 Teams'!$A$2:$A$2344))</f>
        <v>Winter Park, FL USA</v>
      </c>
      <c r="F117" s="195"/>
      <c r="AS117">
        <v>1379</v>
      </c>
    </row>
    <row r="118" spans="1:45" x14ac:dyDescent="0.25">
      <c r="A118">
        <v>1918</v>
      </c>
      <c r="B118" s="194">
        <v>12</v>
      </c>
      <c r="C118" s="196">
        <v>0</v>
      </c>
      <c r="E118" s="407" t="str">
        <f>INDEX('[1]2012 Teams'!$B$2:$B$2344,MATCH(A118,'[1]2012 Teams'!$A$2:$A$2344))</f>
        <v>Fremont, MI USA</v>
      </c>
      <c r="F118" s="195"/>
      <c r="AS118">
        <v>3271</v>
      </c>
    </row>
    <row r="119" spans="1:45" x14ac:dyDescent="0.25">
      <c r="A119">
        <v>1922</v>
      </c>
      <c r="B119" s="194">
        <v>11</v>
      </c>
      <c r="C119" s="196">
        <v>10</v>
      </c>
      <c r="E119" s="407" t="str">
        <f>INDEX('[1]2012 Teams'!$B$2:$B$2344,MATCH(A119,'[1]2012 Teams'!$A$2:$A$2344))</f>
        <v>Contoocook/Weare, NH USA</v>
      </c>
      <c r="F119" s="195"/>
      <c r="AS119">
        <v>832</v>
      </c>
    </row>
    <row r="120" spans="1:45" x14ac:dyDescent="0.25">
      <c r="A120">
        <v>1986</v>
      </c>
      <c r="B120" s="194">
        <v>14</v>
      </c>
      <c r="C120" s="196">
        <v>20</v>
      </c>
      <c r="E120" s="407" t="str">
        <f>INDEX('[1]2012 Teams'!$B$2:$B$2344,MATCH(A120,'[1]2012 Teams'!$A$2:$A$2344))</f>
        <v>Lee's Summit, MO USA</v>
      </c>
      <c r="F120" s="195"/>
      <c r="AS120">
        <v>2252</v>
      </c>
    </row>
    <row r="121" spans="1:45" x14ac:dyDescent="0.25">
      <c r="A121">
        <v>2016</v>
      </c>
      <c r="B121" s="194">
        <v>11</v>
      </c>
      <c r="C121" s="196">
        <v>0</v>
      </c>
      <c r="E121" s="407" t="str">
        <f>INDEX('[1]2012 Teams'!$B$2:$B$2344,MATCH(A121,'[1]2012 Teams'!$A$2:$A$2344))</f>
        <v>Ewing, NJ USA</v>
      </c>
      <c r="F121" s="195"/>
      <c r="AS121">
        <v>931</v>
      </c>
    </row>
    <row r="122" spans="1:45" x14ac:dyDescent="0.25">
      <c r="A122">
        <v>2041</v>
      </c>
      <c r="B122" s="194">
        <v>1</v>
      </c>
      <c r="C122" s="353">
        <v>40</v>
      </c>
      <c r="D122">
        <v>10</v>
      </c>
      <c r="E122" s="407" t="str">
        <f>INDEX('[1]2012 Teams'!$B$2:$B$2344,MATCH(A122,'[1]2012 Teams'!$A$2:$A$2344))</f>
        <v>Dunlap, IL USA</v>
      </c>
      <c r="F122" s="195"/>
      <c r="AS122">
        <v>1649</v>
      </c>
    </row>
    <row r="123" spans="1:45" x14ac:dyDescent="0.25">
      <c r="A123">
        <v>2056</v>
      </c>
      <c r="B123" s="199">
        <v>14</v>
      </c>
      <c r="C123" s="196">
        <v>30</v>
      </c>
      <c r="E123" s="407" t="str">
        <f>INDEX('[1]2012 Teams'!$B$2:$B$2344,MATCH(A123,'[1]2012 Teams'!$A$2:$A$2344))</f>
        <v>Stoney Creek, ON Canada</v>
      </c>
      <c r="F123" s="195"/>
      <c r="AS123">
        <v>2630</v>
      </c>
    </row>
    <row r="124" spans="1:45" x14ac:dyDescent="0.25">
      <c r="A124">
        <v>2122</v>
      </c>
      <c r="B124" s="194">
        <v>2</v>
      </c>
      <c r="C124" s="196">
        <v>10</v>
      </c>
      <c r="E124" s="407" t="str">
        <f>INDEX('[1]2012 Teams'!$B$2:$B$2344,MATCH(A124,'[1]2012 Teams'!$A$2:$A$2344))</f>
        <v>Boise, ID USA</v>
      </c>
      <c r="F124" s="195"/>
      <c r="AS124">
        <v>138</v>
      </c>
    </row>
    <row r="125" spans="1:45" x14ac:dyDescent="0.25">
      <c r="A125">
        <v>2130</v>
      </c>
      <c r="B125" s="194">
        <v>8</v>
      </c>
      <c r="C125" s="196">
        <v>0</v>
      </c>
      <c r="E125" s="407" t="str">
        <f>INDEX('[1]2012 Teams'!$B$2:$B$2344,MATCH(A125,'[1]2012 Teams'!$A$2:$A$2344))</f>
        <v>Bonners Ferry, ID USA</v>
      </c>
      <c r="F125" s="195"/>
      <c r="AS125">
        <v>171</v>
      </c>
    </row>
    <row r="126" spans="1:45" x14ac:dyDescent="0.25">
      <c r="A126">
        <v>2137</v>
      </c>
      <c r="B126" s="194">
        <v>13</v>
      </c>
      <c r="C126" s="196">
        <v>0</v>
      </c>
      <c r="E126" s="407" t="str">
        <f>INDEX('[1]2012 Teams'!$B$2:$B$2344,MATCH(A126,'[1]2012 Teams'!$A$2:$A$2344))</f>
        <v>Oxford, MI USA</v>
      </c>
      <c r="F126" s="195"/>
      <c r="AS126">
        <v>3230</v>
      </c>
    </row>
    <row r="127" spans="1:45" x14ac:dyDescent="0.25">
      <c r="A127">
        <v>2337</v>
      </c>
      <c r="B127" s="194">
        <v>12</v>
      </c>
      <c r="C127" s="196">
        <v>0</v>
      </c>
      <c r="E127" s="407" t="str">
        <f>INDEX('[1]2012 Teams'!$B$2:$B$2344,MATCH(A127,'[1]2012 Teams'!$A$2:$A$2344))</f>
        <v>Grand Blanc, MI USA</v>
      </c>
      <c r="F127" s="195"/>
      <c r="AS127">
        <v>537</v>
      </c>
    </row>
    <row r="128" spans="1:45" x14ac:dyDescent="0.25">
      <c r="A128">
        <v>2429</v>
      </c>
      <c r="B128" s="194">
        <v>1</v>
      </c>
      <c r="C128" s="196">
        <v>20</v>
      </c>
      <c r="E128" s="407" t="str">
        <f>INDEX('[1]2012 Teams'!$B$2:$B$2344,MATCH(A128,'[1]2012 Teams'!$A$2:$A$2344))</f>
        <v>La Cañada, CA USA</v>
      </c>
      <c r="F128" s="195"/>
      <c r="AS128">
        <v>2410</v>
      </c>
    </row>
    <row r="129" spans="1:45" x14ac:dyDescent="0.25">
      <c r="A129">
        <v>2612</v>
      </c>
      <c r="B129" s="194">
        <v>13</v>
      </c>
      <c r="C129" s="196">
        <v>10</v>
      </c>
      <c r="E129" s="407" t="str">
        <f>INDEX('[1]2012 Teams'!$B$2:$B$2344,MATCH(A129,'[1]2012 Teams'!$A$2:$A$2344))</f>
        <v>Waterford, MI USA</v>
      </c>
      <c r="F129" s="195"/>
      <c r="AS129">
        <v>237</v>
      </c>
    </row>
    <row r="130" spans="1:45" x14ac:dyDescent="0.25">
      <c r="A130">
        <v>2619</v>
      </c>
      <c r="B130" s="194">
        <v>9</v>
      </c>
      <c r="C130" s="196">
        <v>0</v>
      </c>
      <c r="E130" s="407" t="str">
        <f>INDEX('[1]2012 Teams'!$B$2:$B$2344,MATCH(A130,'[1]2012 Teams'!$A$2:$A$2344))</f>
        <v>Midland, MI USA</v>
      </c>
      <c r="F130" s="195"/>
      <c r="AS130">
        <v>3405</v>
      </c>
    </row>
    <row r="131" spans="1:45" x14ac:dyDescent="0.25">
      <c r="A131">
        <v>2630</v>
      </c>
      <c r="B131" s="199">
        <v>2</v>
      </c>
      <c r="C131" s="196">
        <v>10</v>
      </c>
      <c r="E131" s="407" t="str">
        <f>INDEX('[1]2012 Teams'!$B$2:$B$2344,MATCH(A131,'[1]2012 Teams'!$A$2:$A$2344))</f>
        <v>Emek hefer, Central Israel</v>
      </c>
      <c r="F131" s="195"/>
      <c r="AS131">
        <v>1391</v>
      </c>
    </row>
    <row r="132" spans="1:45" x14ac:dyDescent="0.25">
      <c r="A132">
        <v>2757</v>
      </c>
      <c r="B132" s="194">
        <v>12</v>
      </c>
      <c r="C132" s="196">
        <v>10</v>
      </c>
      <c r="E132" s="407" t="str">
        <f>INDEX('[1]2012 Teams'!$B$2:$B$2344,MATCH(A132,'[1]2012 Teams'!$A$2:$A$2344))</f>
        <v>Longwood, FL USA</v>
      </c>
      <c r="F132" s="195"/>
      <c r="AS132">
        <v>1033</v>
      </c>
    </row>
    <row r="133" spans="1:45" x14ac:dyDescent="0.25">
      <c r="A133">
        <v>2775</v>
      </c>
      <c r="B133" s="194">
        <v>10</v>
      </c>
      <c r="C133" s="196">
        <v>0</v>
      </c>
      <c r="E133" s="407" t="str">
        <f>INDEX('[1]2012 Teams'!$B$2:$B$2344,MATCH(A133,'[1]2012 Teams'!$A$2:$A$2344))</f>
        <v>Edmond, OK USA</v>
      </c>
      <c r="F133" s="195"/>
      <c r="AS133">
        <v>288</v>
      </c>
    </row>
    <row r="134" spans="1:45" x14ac:dyDescent="0.25">
      <c r="A134">
        <v>2854</v>
      </c>
      <c r="B134" s="194">
        <v>3</v>
      </c>
      <c r="C134" s="196">
        <v>10</v>
      </c>
      <c r="E134" s="407" t="str">
        <f>INDEX('[1]2012 Teams'!$B$2:$B$2344,MATCH(A134,'[1]2012 Teams'!$A$2:$A$2344))</f>
        <v>San Jose, CA USA</v>
      </c>
      <c r="F134" s="195"/>
      <c r="AS134">
        <v>3142</v>
      </c>
    </row>
    <row r="135" spans="1:45" x14ac:dyDescent="0.25">
      <c r="A135">
        <v>3138</v>
      </c>
      <c r="B135" s="194">
        <v>3</v>
      </c>
      <c r="C135" s="196">
        <v>30</v>
      </c>
      <c r="E135" s="407" t="str">
        <f>INDEX('[1]2012 Teams'!$B$2:$B$2344,MATCH(A135,'[1]2012 Teams'!$A$2:$A$2344))</f>
        <v>Dayton, OH USA</v>
      </c>
      <c r="F135" s="195"/>
      <c r="AS135">
        <v>2449</v>
      </c>
    </row>
    <row r="136" spans="1:45" x14ac:dyDescent="0.25">
      <c r="A136">
        <v>3234</v>
      </c>
      <c r="B136" s="194">
        <v>10</v>
      </c>
      <c r="C136" s="196">
        <v>0</v>
      </c>
      <c r="E136" s="407" t="str">
        <f>INDEX('[1]2012 Teams'!$B$2:$B$2344,MATCH(A136,'[1]2012 Teams'!$A$2:$A$2344))</f>
        <v>Lowell, MI USA</v>
      </c>
      <c r="F136" s="195"/>
      <c r="AS136">
        <v>40</v>
      </c>
    </row>
    <row r="137" spans="1:45" x14ac:dyDescent="0.25">
      <c r="A137">
        <v>3256</v>
      </c>
      <c r="B137" s="194">
        <v>11</v>
      </c>
      <c r="C137" s="196">
        <v>0</v>
      </c>
      <c r="E137" s="407" t="str">
        <f>INDEX('[1]2012 Teams'!$B$2:$B$2344,MATCH(A137,'[1]2012 Teams'!$A$2:$A$2344))</f>
        <v>San Jose, CA USA</v>
      </c>
      <c r="F137" s="195"/>
      <c r="AS137">
        <v>1747</v>
      </c>
    </row>
    <row r="138" spans="1:45" x14ac:dyDescent="0.25">
      <c r="A138">
        <v>3280</v>
      </c>
      <c r="B138" s="194">
        <v>10</v>
      </c>
      <c r="C138" s="196">
        <v>0</v>
      </c>
      <c r="E138" s="407" t="str">
        <f>INDEX('[1]2012 Teams'!$B$2:$B$2344,MATCH(A138,'[1]2012 Teams'!$A$2:$A$2344))</f>
        <v>Providence, RI USA</v>
      </c>
      <c r="F138" s="195"/>
      <c r="AS138">
        <v>2667</v>
      </c>
    </row>
    <row r="139" spans="1:45" x14ac:dyDescent="0.25">
      <c r="A139">
        <v>3357</v>
      </c>
      <c r="B139" s="199">
        <v>1</v>
      </c>
      <c r="C139" s="201">
        <v>30</v>
      </c>
      <c r="E139" s="407" t="str">
        <f>INDEX('[1]2012 Teams'!$B$2:$B$2344,MATCH(A139,'[1]2012 Teams'!$A$2:$A$2344))</f>
        <v>Grand Rapids, MI USA</v>
      </c>
      <c r="F139" s="195"/>
      <c r="AS139">
        <v>1398</v>
      </c>
    </row>
    <row r="140" spans="1:45" x14ac:dyDescent="0.25">
      <c r="AS140">
        <v>440</v>
      </c>
    </row>
    <row r="141" spans="1:45" x14ac:dyDescent="0.25">
      <c r="AS141">
        <v>888</v>
      </c>
    </row>
    <row r="142" spans="1:45" x14ac:dyDescent="0.25">
      <c r="AS142">
        <v>231</v>
      </c>
    </row>
    <row r="143" spans="1:45" x14ac:dyDescent="0.25">
      <c r="AS143">
        <v>1251</v>
      </c>
    </row>
    <row r="144" spans="1:45" x14ac:dyDescent="0.25">
      <c r="AS144">
        <v>3207</v>
      </c>
    </row>
    <row r="145" spans="45:45" x14ac:dyDescent="0.25">
      <c r="AS145">
        <v>2345</v>
      </c>
    </row>
    <row r="146" spans="45:45" x14ac:dyDescent="0.25">
      <c r="AS146">
        <v>597</v>
      </c>
    </row>
    <row r="147" spans="45:45" x14ac:dyDescent="0.25">
      <c r="AS147">
        <v>3145</v>
      </c>
    </row>
    <row r="148" spans="45:45" x14ac:dyDescent="0.25">
      <c r="AS148">
        <v>291</v>
      </c>
    </row>
    <row r="149" spans="45:45" x14ac:dyDescent="0.25">
      <c r="AS149">
        <v>191</v>
      </c>
    </row>
    <row r="150" spans="45:45" x14ac:dyDescent="0.25">
      <c r="AS150">
        <v>624</v>
      </c>
    </row>
    <row r="151" spans="45:45" x14ac:dyDescent="0.25">
      <c r="AS151">
        <v>816</v>
      </c>
    </row>
    <row r="152" spans="45:45" x14ac:dyDescent="0.25">
      <c r="AS152">
        <v>3299</v>
      </c>
    </row>
    <row r="153" spans="45:45" x14ac:dyDescent="0.25">
      <c r="AS153">
        <v>223</v>
      </c>
    </row>
    <row r="154" spans="45:45" x14ac:dyDescent="0.25">
      <c r="AS154">
        <v>1075</v>
      </c>
    </row>
    <row r="155" spans="45:45" x14ac:dyDescent="0.25">
      <c r="AS155">
        <v>75</v>
      </c>
    </row>
    <row r="156" spans="45:45" x14ac:dyDescent="0.25">
      <c r="AS156">
        <v>388</v>
      </c>
    </row>
    <row r="157" spans="45:45" x14ac:dyDescent="0.25">
      <c r="AS157">
        <v>1126</v>
      </c>
    </row>
    <row r="158" spans="45:45" x14ac:dyDescent="0.25">
      <c r="AS158">
        <v>692</v>
      </c>
    </row>
    <row r="159" spans="45:45" x14ac:dyDescent="0.25">
      <c r="AS159">
        <v>48</v>
      </c>
    </row>
    <row r="160" spans="45:45" x14ac:dyDescent="0.25">
      <c r="AS160">
        <v>3339</v>
      </c>
    </row>
    <row r="161" spans="45:45" x14ac:dyDescent="0.25">
      <c r="AS161">
        <v>3186</v>
      </c>
    </row>
    <row r="162" spans="45:45" x14ac:dyDescent="0.25">
      <c r="AS162">
        <v>3284</v>
      </c>
    </row>
    <row r="163" spans="45:45" x14ac:dyDescent="0.25">
      <c r="AS163">
        <v>1350</v>
      </c>
    </row>
    <row r="164" spans="45:45" x14ac:dyDescent="0.25">
      <c r="AS164">
        <v>2583</v>
      </c>
    </row>
    <row r="165" spans="45:45" x14ac:dyDescent="0.25">
      <c r="AS165">
        <v>340</v>
      </c>
    </row>
    <row r="166" spans="45:45" x14ac:dyDescent="0.25">
      <c r="AS166">
        <v>1334</v>
      </c>
    </row>
    <row r="167" spans="45:45" x14ac:dyDescent="0.25">
      <c r="AS167">
        <v>141</v>
      </c>
    </row>
    <row r="168" spans="45:45" x14ac:dyDescent="0.25">
      <c r="AS168">
        <v>192</v>
      </c>
    </row>
    <row r="169" spans="45:45" x14ac:dyDescent="0.25">
      <c r="AS169">
        <v>296</v>
      </c>
    </row>
    <row r="170" spans="45:45" x14ac:dyDescent="0.25">
      <c r="AS170">
        <v>1980</v>
      </c>
    </row>
    <row r="171" spans="45:45" x14ac:dyDescent="0.25">
      <c r="AS171">
        <v>2865</v>
      </c>
    </row>
    <row r="172" spans="45:45" x14ac:dyDescent="0.25">
      <c r="AS172">
        <v>2550</v>
      </c>
    </row>
    <row r="173" spans="45:45" x14ac:dyDescent="0.25">
      <c r="AS173" s="96">
        <v>2648</v>
      </c>
    </row>
    <row r="174" spans="45:45" x14ac:dyDescent="0.25">
      <c r="AS174">
        <v>1086</v>
      </c>
    </row>
    <row r="175" spans="45:45" x14ac:dyDescent="0.25">
      <c r="AS175">
        <v>78</v>
      </c>
    </row>
    <row r="176" spans="45:45" x14ac:dyDescent="0.25">
      <c r="AS176">
        <v>1625</v>
      </c>
    </row>
    <row r="177" spans="45:45" x14ac:dyDescent="0.25">
      <c r="AS177">
        <v>263</v>
      </c>
    </row>
    <row r="178" spans="45:45" x14ac:dyDescent="0.25">
      <c r="AS178">
        <v>1305</v>
      </c>
    </row>
    <row r="179" spans="45:45" x14ac:dyDescent="0.25">
      <c r="AS179">
        <v>1717</v>
      </c>
    </row>
    <row r="180" spans="45:45" x14ac:dyDescent="0.25">
      <c r="AS180">
        <v>188</v>
      </c>
    </row>
    <row r="181" spans="45:45" x14ac:dyDescent="0.25">
      <c r="AS181">
        <v>51</v>
      </c>
    </row>
    <row r="182" spans="45:45" x14ac:dyDescent="0.25">
      <c r="AS182">
        <v>744</v>
      </c>
    </row>
    <row r="183" spans="45:45" x14ac:dyDescent="0.25">
      <c r="AS183">
        <v>2056</v>
      </c>
    </row>
    <row r="184" spans="45:45" x14ac:dyDescent="0.25">
      <c r="AS184">
        <v>85</v>
      </c>
    </row>
    <row r="185" spans="45:45" x14ac:dyDescent="0.25">
      <c r="AS185">
        <v>217</v>
      </c>
    </row>
    <row r="186" spans="45:45" x14ac:dyDescent="0.25">
      <c r="AS186">
        <v>2016</v>
      </c>
    </row>
    <row r="187" spans="45:45" x14ac:dyDescent="0.25">
      <c r="AS187">
        <v>2429</v>
      </c>
    </row>
    <row r="188" spans="45:45" x14ac:dyDescent="0.25">
      <c r="AS188">
        <v>1714</v>
      </c>
    </row>
    <row r="189" spans="45:45" x14ac:dyDescent="0.25">
      <c r="AS189">
        <v>1261</v>
      </c>
    </row>
    <row r="190" spans="45:45" x14ac:dyDescent="0.25">
      <c r="AS190">
        <v>3138</v>
      </c>
    </row>
    <row r="191" spans="45:45" x14ac:dyDescent="0.25">
      <c r="AS191">
        <v>1771</v>
      </c>
    </row>
    <row r="192" spans="45:45" x14ac:dyDescent="0.25">
      <c r="AS192">
        <v>2468</v>
      </c>
    </row>
    <row r="193" spans="45:45" x14ac:dyDescent="0.25">
      <c r="AS193">
        <v>107</v>
      </c>
    </row>
    <row r="194" spans="45:45" x14ac:dyDescent="0.25">
      <c r="AS194">
        <v>79</v>
      </c>
    </row>
    <row r="195" spans="45:45" x14ac:dyDescent="0.25">
      <c r="AS195">
        <v>548</v>
      </c>
    </row>
    <row r="196" spans="45:45" x14ac:dyDescent="0.25">
      <c r="AS196">
        <v>714</v>
      </c>
    </row>
    <row r="197" spans="45:45" x14ac:dyDescent="0.25">
      <c r="AS197">
        <v>2122</v>
      </c>
    </row>
    <row r="198" spans="45:45" x14ac:dyDescent="0.25">
      <c r="AS198">
        <v>379</v>
      </c>
    </row>
    <row r="199" spans="45:45" x14ac:dyDescent="0.25">
      <c r="AS199">
        <v>2834</v>
      </c>
    </row>
    <row r="200" spans="45:45" x14ac:dyDescent="0.25">
      <c r="AS200">
        <v>271</v>
      </c>
    </row>
    <row r="201" spans="45:45" x14ac:dyDescent="0.25">
      <c r="AS201">
        <v>1058</v>
      </c>
    </row>
    <row r="202" spans="45:45" x14ac:dyDescent="0.25">
      <c r="AS202">
        <v>1657</v>
      </c>
    </row>
    <row r="203" spans="45:45" x14ac:dyDescent="0.25">
      <c r="AS203">
        <v>1522</v>
      </c>
    </row>
    <row r="204" spans="45:45" x14ac:dyDescent="0.25">
      <c r="AS204">
        <v>230</v>
      </c>
    </row>
    <row r="205" spans="45:45" x14ac:dyDescent="0.25">
      <c r="AS205">
        <v>1584</v>
      </c>
    </row>
    <row r="206" spans="45:45" x14ac:dyDescent="0.25">
      <c r="AS206">
        <v>63</v>
      </c>
    </row>
    <row r="207" spans="45:45" x14ac:dyDescent="0.25">
      <c r="AS207">
        <v>1259</v>
      </c>
    </row>
    <row r="208" spans="45:45" x14ac:dyDescent="0.25">
      <c r="AS208">
        <v>3352</v>
      </c>
    </row>
    <row r="209" spans="45:45" x14ac:dyDescent="0.25">
      <c r="AS209">
        <v>2130</v>
      </c>
    </row>
    <row r="210" spans="45:45" x14ac:dyDescent="0.25">
      <c r="AS210">
        <v>433</v>
      </c>
    </row>
    <row r="211" spans="45:45" x14ac:dyDescent="0.25">
      <c r="AS211">
        <v>365</v>
      </c>
    </row>
    <row r="212" spans="45:45" x14ac:dyDescent="0.25">
      <c r="AS212">
        <v>2036</v>
      </c>
    </row>
    <row r="213" spans="45:45" x14ac:dyDescent="0.25">
      <c r="AS213">
        <v>1735</v>
      </c>
    </row>
    <row r="214" spans="45:45" x14ac:dyDescent="0.25">
      <c r="AS214">
        <v>2437</v>
      </c>
    </row>
    <row r="215" spans="45:45" x14ac:dyDescent="0.25">
      <c r="AS215">
        <v>1466</v>
      </c>
    </row>
    <row r="216" spans="45:45" x14ac:dyDescent="0.25">
      <c r="AS216">
        <v>1816</v>
      </c>
    </row>
    <row r="217" spans="45:45" x14ac:dyDescent="0.25">
      <c r="AS217">
        <v>3164</v>
      </c>
    </row>
    <row r="218" spans="45:45" x14ac:dyDescent="0.25">
      <c r="AS218">
        <v>100</v>
      </c>
    </row>
    <row r="219" spans="45:45" x14ac:dyDescent="0.25">
      <c r="AS219">
        <v>3381</v>
      </c>
    </row>
    <row r="220" spans="45:45" x14ac:dyDescent="0.25">
      <c r="AS220">
        <v>694</v>
      </c>
    </row>
    <row r="221" spans="45:45" x14ac:dyDescent="0.25">
      <c r="AS221">
        <v>68</v>
      </c>
    </row>
    <row r="222" spans="45:45" x14ac:dyDescent="0.25">
      <c r="AS222">
        <v>3006</v>
      </c>
    </row>
    <row r="223" spans="45:45" x14ac:dyDescent="0.25">
      <c r="AS223">
        <v>649</v>
      </c>
    </row>
    <row r="224" spans="45:45" x14ac:dyDescent="0.25">
      <c r="AS224">
        <v>702</v>
      </c>
    </row>
    <row r="225" spans="45:45" x14ac:dyDescent="0.25">
      <c r="AS225">
        <v>503</v>
      </c>
    </row>
    <row r="226" spans="45:45" x14ac:dyDescent="0.25">
      <c r="AS226">
        <v>348</v>
      </c>
    </row>
    <row r="227" spans="45:45" x14ac:dyDescent="0.25">
      <c r="AS227">
        <v>1403</v>
      </c>
    </row>
    <row r="228" spans="45:45" x14ac:dyDescent="0.25">
      <c r="AS228">
        <v>648</v>
      </c>
    </row>
    <row r="229" spans="45:45" x14ac:dyDescent="0.25">
      <c r="AS229">
        <v>292</v>
      </c>
    </row>
    <row r="230" spans="45:45" x14ac:dyDescent="0.25">
      <c r="AS230">
        <v>3204</v>
      </c>
    </row>
    <row r="231" spans="45:45" x14ac:dyDescent="0.25">
      <c r="AS231">
        <v>3364</v>
      </c>
    </row>
    <row r="232" spans="45:45" x14ac:dyDescent="0.25">
      <c r="AS232">
        <v>2990</v>
      </c>
    </row>
    <row r="233" spans="45:45" x14ac:dyDescent="0.25">
      <c r="AS233">
        <v>1696</v>
      </c>
    </row>
    <row r="234" spans="45:45" x14ac:dyDescent="0.25">
      <c r="AS234">
        <v>56</v>
      </c>
    </row>
    <row r="235" spans="45:45" x14ac:dyDescent="0.25">
      <c r="AS235">
        <v>2067</v>
      </c>
    </row>
    <row r="236" spans="45:45" x14ac:dyDescent="0.25">
      <c r="AS236">
        <v>1517</v>
      </c>
    </row>
    <row r="237" spans="45:45" x14ac:dyDescent="0.25">
      <c r="AS237">
        <v>3318</v>
      </c>
    </row>
    <row r="238" spans="45:45" x14ac:dyDescent="0.25">
      <c r="AS238">
        <v>1739</v>
      </c>
    </row>
    <row r="239" spans="45:45" x14ac:dyDescent="0.25">
      <c r="AS239">
        <v>3310</v>
      </c>
    </row>
    <row r="240" spans="45:45" x14ac:dyDescent="0.25">
      <c r="AS240">
        <v>1002</v>
      </c>
    </row>
    <row r="241" spans="45:45" x14ac:dyDescent="0.25">
      <c r="AS241">
        <v>1983</v>
      </c>
    </row>
    <row r="242" spans="45:45" x14ac:dyDescent="0.25">
      <c r="AS242">
        <v>2500</v>
      </c>
    </row>
    <row r="243" spans="45:45" x14ac:dyDescent="0.25">
      <c r="AS243">
        <v>3158</v>
      </c>
    </row>
    <row r="244" spans="45:45" x14ac:dyDescent="0.25">
      <c r="AS244">
        <v>1474</v>
      </c>
    </row>
    <row r="245" spans="45:45" x14ac:dyDescent="0.25">
      <c r="AS245">
        <v>2283</v>
      </c>
    </row>
    <row r="246" spans="45:45" x14ac:dyDescent="0.25">
      <c r="AS246">
        <v>3335</v>
      </c>
    </row>
    <row r="247" spans="45:45" x14ac:dyDescent="0.25">
      <c r="AS247">
        <v>900</v>
      </c>
    </row>
    <row r="248" spans="45:45" x14ac:dyDescent="0.25">
      <c r="AS248">
        <v>3132</v>
      </c>
    </row>
    <row r="249" spans="45:45" x14ac:dyDescent="0.25">
      <c r="AS249">
        <v>957</v>
      </c>
    </row>
    <row r="250" spans="45:45" x14ac:dyDescent="0.25">
      <c r="AS250">
        <v>2467</v>
      </c>
    </row>
    <row r="251" spans="45:45" x14ac:dyDescent="0.25">
      <c r="AS251">
        <v>2108</v>
      </c>
    </row>
    <row r="252" spans="45:45" x14ac:dyDescent="0.25">
      <c r="AS252">
        <v>2077</v>
      </c>
    </row>
    <row r="253" spans="45:45" x14ac:dyDescent="0.25">
      <c r="AS253">
        <v>1577</v>
      </c>
    </row>
    <row r="254" spans="45:45" x14ac:dyDescent="0.25">
      <c r="AS254">
        <v>2839</v>
      </c>
    </row>
    <row r="255" spans="45:45" x14ac:dyDescent="0.25">
      <c r="AS255">
        <v>2486</v>
      </c>
    </row>
    <row r="256" spans="45:45" x14ac:dyDescent="0.25">
      <c r="AS256">
        <v>228</v>
      </c>
    </row>
    <row r="257" spans="45:45" x14ac:dyDescent="0.25">
      <c r="AS257">
        <v>752</v>
      </c>
    </row>
    <row r="258" spans="45:45" x14ac:dyDescent="0.25">
      <c r="AS258">
        <v>1367</v>
      </c>
    </row>
    <row r="259" spans="45:45" x14ac:dyDescent="0.25">
      <c r="AS259" s="96">
        <v>1446</v>
      </c>
    </row>
    <row r="260" spans="45:45" x14ac:dyDescent="0.25">
      <c r="AS260">
        <v>294</v>
      </c>
    </row>
    <row r="261" spans="45:45" x14ac:dyDescent="0.25">
      <c r="AS261">
        <v>67</v>
      </c>
    </row>
    <row r="262" spans="45:45" x14ac:dyDescent="0.25">
      <c r="AS262">
        <v>1718</v>
      </c>
    </row>
    <row r="263" spans="45:45" x14ac:dyDescent="0.25">
      <c r="AS263">
        <v>16</v>
      </c>
    </row>
    <row r="264" spans="45:45" x14ac:dyDescent="0.25">
      <c r="AS264">
        <v>1592</v>
      </c>
    </row>
    <row r="265" spans="45:45" x14ac:dyDescent="0.25">
      <c r="AS265">
        <v>2137</v>
      </c>
    </row>
    <row r="266" spans="45:45" x14ac:dyDescent="0.25">
      <c r="AS266">
        <v>2757</v>
      </c>
    </row>
    <row r="267" spans="45:45" x14ac:dyDescent="0.25">
      <c r="AS267">
        <v>910</v>
      </c>
    </row>
    <row r="268" spans="45:45" x14ac:dyDescent="0.25">
      <c r="AS268">
        <v>1922</v>
      </c>
    </row>
    <row r="269" spans="45:45" x14ac:dyDescent="0.25">
      <c r="AS269">
        <v>1868</v>
      </c>
    </row>
    <row r="270" spans="45:45" x14ac:dyDescent="0.25">
      <c r="AS270">
        <v>308</v>
      </c>
    </row>
    <row r="271" spans="45:45" x14ac:dyDescent="0.25">
      <c r="AS271">
        <v>706</v>
      </c>
    </row>
    <row r="272" spans="45:45" x14ac:dyDescent="0.25">
      <c r="AS272">
        <v>337</v>
      </c>
    </row>
    <row r="273" spans="45:45" x14ac:dyDescent="0.25">
      <c r="AS273">
        <v>2619</v>
      </c>
    </row>
    <row r="274" spans="45:45" x14ac:dyDescent="0.25">
      <c r="AS274">
        <v>343</v>
      </c>
    </row>
    <row r="275" spans="45:45" x14ac:dyDescent="0.25">
      <c r="AS275">
        <v>1902</v>
      </c>
    </row>
    <row r="276" spans="45:45" x14ac:dyDescent="0.25">
      <c r="AS276">
        <v>525</v>
      </c>
    </row>
    <row r="277" spans="45:45" x14ac:dyDescent="0.25">
      <c r="AS277">
        <v>829</v>
      </c>
    </row>
    <row r="278" spans="45:45" x14ac:dyDescent="0.25">
      <c r="AS278">
        <v>971</v>
      </c>
    </row>
    <row r="279" spans="45:45" x14ac:dyDescent="0.25">
      <c r="AS279">
        <v>399</v>
      </c>
    </row>
    <row r="280" spans="45:45" x14ac:dyDescent="0.25">
      <c r="AS280">
        <v>20</v>
      </c>
    </row>
    <row r="281" spans="45:45" x14ac:dyDescent="0.25">
      <c r="AS281">
        <v>3168</v>
      </c>
    </row>
    <row r="282" spans="45:45" x14ac:dyDescent="0.25">
      <c r="AS282">
        <v>1073</v>
      </c>
    </row>
    <row r="283" spans="45:45" x14ac:dyDescent="0.25">
      <c r="AS283">
        <v>668</v>
      </c>
    </row>
    <row r="284" spans="45:45" x14ac:dyDescent="0.25">
      <c r="AS284">
        <v>93</v>
      </c>
    </row>
    <row r="285" spans="45:45" x14ac:dyDescent="0.25">
      <c r="AS285">
        <v>2771</v>
      </c>
    </row>
    <row r="286" spans="45:45" x14ac:dyDescent="0.25">
      <c r="AS286">
        <v>486</v>
      </c>
    </row>
    <row r="287" spans="45:45" x14ac:dyDescent="0.25">
      <c r="AS287">
        <v>842</v>
      </c>
    </row>
    <row r="288" spans="45:45" x14ac:dyDescent="0.25">
      <c r="AS288">
        <v>585</v>
      </c>
    </row>
    <row r="289" spans="45:45" x14ac:dyDescent="0.25">
      <c r="AS289">
        <v>226</v>
      </c>
    </row>
    <row r="290" spans="45:45" x14ac:dyDescent="0.25">
      <c r="AS290">
        <v>2415</v>
      </c>
    </row>
    <row r="291" spans="45:45" x14ac:dyDescent="0.25">
      <c r="AS291">
        <v>1208</v>
      </c>
    </row>
    <row r="292" spans="45:45" x14ac:dyDescent="0.25">
      <c r="AS292">
        <v>2614</v>
      </c>
    </row>
    <row r="293" spans="45:45" x14ac:dyDescent="0.25">
      <c r="AS293">
        <v>2265</v>
      </c>
    </row>
    <row r="294" spans="45:45" x14ac:dyDescent="0.25">
      <c r="AS294">
        <v>102</v>
      </c>
    </row>
    <row r="295" spans="45:45" x14ac:dyDescent="0.25">
      <c r="AS295">
        <v>3083</v>
      </c>
    </row>
    <row r="296" spans="45:45" x14ac:dyDescent="0.25">
      <c r="AS296">
        <v>3038</v>
      </c>
    </row>
    <row r="297" spans="45:45" x14ac:dyDescent="0.25">
      <c r="AS297">
        <v>558</v>
      </c>
    </row>
    <row r="298" spans="45:45" x14ac:dyDescent="0.25">
      <c r="AS298">
        <v>3176</v>
      </c>
    </row>
    <row r="299" spans="45:45" x14ac:dyDescent="0.25">
      <c r="AS299">
        <v>1311</v>
      </c>
    </row>
    <row r="300" spans="45:45" x14ac:dyDescent="0.25">
      <c r="AS300">
        <v>177</v>
      </c>
    </row>
    <row r="301" spans="45:45" x14ac:dyDescent="0.25">
      <c r="AS301">
        <v>2465</v>
      </c>
    </row>
    <row r="302" spans="45:45" x14ac:dyDescent="0.25">
      <c r="AS302">
        <v>3125</v>
      </c>
    </row>
    <row r="303" spans="45:45" x14ac:dyDescent="0.25">
      <c r="AS303">
        <v>868</v>
      </c>
    </row>
    <row r="304" spans="45:45" x14ac:dyDescent="0.25">
      <c r="AS304">
        <v>461</v>
      </c>
    </row>
    <row r="305" spans="45:45" x14ac:dyDescent="0.25">
      <c r="AS305">
        <v>3128</v>
      </c>
    </row>
    <row r="306" spans="45:45" x14ac:dyDescent="0.25">
      <c r="AS306">
        <v>281</v>
      </c>
    </row>
    <row r="307" spans="45:45" x14ac:dyDescent="0.25">
      <c r="AS307">
        <v>1551</v>
      </c>
    </row>
    <row r="308" spans="45:45" x14ac:dyDescent="0.25">
      <c r="AS308">
        <v>932</v>
      </c>
    </row>
    <row r="309" spans="45:45" x14ac:dyDescent="0.25">
      <c r="AS309">
        <v>166</v>
      </c>
    </row>
    <row r="310" spans="45:45" x14ac:dyDescent="0.25">
      <c r="AS310">
        <v>3123</v>
      </c>
    </row>
    <row r="311" spans="45:45" x14ac:dyDescent="0.25">
      <c r="AS311">
        <v>3161</v>
      </c>
    </row>
    <row r="312" spans="45:45" x14ac:dyDescent="0.25">
      <c r="AS312">
        <v>2377</v>
      </c>
    </row>
    <row r="313" spans="45:45" x14ac:dyDescent="0.25">
      <c r="AS313">
        <v>178</v>
      </c>
    </row>
    <row r="314" spans="45:45" x14ac:dyDescent="0.25">
      <c r="AS314">
        <v>612</v>
      </c>
    </row>
    <row r="315" spans="45:45" x14ac:dyDescent="0.25">
      <c r="AS315">
        <v>2497</v>
      </c>
    </row>
    <row r="316" spans="45:45" x14ac:dyDescent="0.25">
      <c r="AS316">
        <v>1727</v>
      </c>
    </row>
    <row r="317" spans="45:45" x14ac:dyDescent="0.25">
      <c r="AS317">
        <v>3231</v>
      </c>
    </row>
    <row r="318" spans="45:45" x14ac:dyDescent="0.25">
      <c r="AS318">
        <v>11</v>
      </c>
    </row>
    <row r="319" spans="45:45" x14ac:dyDescent="0.25">
      <c r="AS319">
        <v>151</v>
      </c>
    </row>
    <row r="320" spans="45:45" x14ac:dyDescent="0.25">
      <c r="AS320">
        <v>3238</v>
      </c>
    </row>
    <row r="321" spans="45:45" x14ac:dyDescent="0.25">
      <c r="AS321">
        <v>772</v>
      </c>
    </row>
    <row r="322" spans="45:45" x14ac:dyDescent="0.25">
      <c r="AS322">
        <v>3306</v>
      </c>
    </row>
    <row r="323" spans="45:45" x14ac:dyDescent="0.25">
      <c r="AS323">
        <v>120</v>
      </c>
    </row>
    <row r="324" spans="45:45" x14ac:dyDescent="0.25">
      <c r="AS324">
        <v>1296</v>
      </c>
    </row>
    <row r="325" spans="45:45" x14ac:dyDescent="0.25">
      <c r="AS325">
        <v>533</v>
      </c>
    </row>
    <row r="326" spans="45:45" x14ac:dyDescent="0.25">
      <c r="AS326">
        <v>2506</v>
      </c>
    </row>
    <row r="327" spans="45:45" x14ac:dyDescent="0.25">
      <c r="AS327">
        <v>647</v>
      </c>
    </row>
    <row r="328" spans="45:45" x14ac:dyDescent="0.25">
      <c r="AS328">
        <v>2534</v>
      </c>
    </row>
    <row r="329" spans="45:45" x14ac:dyDescent="0.25">
      <c r="AS329">
        <v>801</v>
      </c>
    </row>
    <row r="330" spans="45:45" x14ac:dyDescent="0.25">
      <c r="AS330">
        <v>125</v>
      </c>
    </row>
    <row r="331" spans="45:45" x14ac:dyDescent="0.25">
      <c r="AS331">
        <v>1452</v>
      </c>
    </row>
    <row r="332" spans="45:45" x14ac:dyDescent="0.25">
      <c r="AS332">
        <v>2341</v>
      </c>
    </row>
    <row r="333" spans="45:45" x14ac:dyDescent="0.25">
      <c r="AS333">
        <v>128</v>
      </c>
    </row>
    <row r="334" spans="45:45" x14ac:dyDescent="0.25">
      <c r="AS334">
        <v>2669</v>
      </c>
    </row>
    <row r="335" spans="45:45" x14ac:dyDescent="0.25">
      <c r="AS335">
        <v>2102</v>
      </c>
    </row>
    <row r="336" spans="45:45" x14ac:dyDescent="0.25">
      <c r="AS336">
        <v>2914</v>
      </c>
    </row>
    <row r="337" spans="45:45" x14ac:dyDescent="0.25">
      <c r="AS337">
        <v>2164</v>
      </c>
    </row>
    <row r="338" spans="45:45" x14ac:dyDescent="0.25">
      <c r="AS338">
        <v>2638</v>
      </c>
    </row>
    <row r="339" spans="45:45" x14ac:dyDescent="0.25">
      <c r="AS339">
        <v>2895</v>
      </c>
    </row>
    <row r="340" spans="45:45" x14ac:dyDescent="0.25">
      <c r="AS340">
        <v>342</v>
      </c>
    </row>
    <row r="341" spans="45:45" x14ac:dyDescent="0.25">
      <c r="AS341">
        <v>117</v>
      </c>
    </row>
    <row r="342" spans="45:45" x14ac:dyDescent="0.25">
      <c r="AS342">
        <v>116</v>
      </c>
    </row>
    <row r="343" spans="45:45" x14ac:dyDescent="0.25">
      <c r="AS343">
        <v>2424</v>
      </c>
    </row>
    <row r="344" spans="45:45" x14ac:dyDescent="0.25">
      <c r="AS344">
        <v>896</v>
      </c>
    </row>
    <row r="345" spans="45:45" x14ac:dyDescent="0.25">
      <c r="AS345">
        <v>2023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G349"/>
  <sheetViews>
    <sheetView workbookViewId="0">
      <selection activeCell="A16" sqref="A16"/>
    </sheetView>
  </sheetViews>
  <sheetFormatPr defaultRowHeight="12.5" x14ac:dyDescent="0.25"/>
  <sheetData>
    <row r="1" spans="1:33" x14ac:dyDescent="0.25">
      <c r="A1" s="3" t="s">
        <v>0</v>
      </c>
      <c r="B1" s="7" t="s">
        <v>1</v>
      </c>
      <c r="C1" s="7" t="s">
        <v>2</v>
      </c>
      <c r="D1" s="7" t="s">
        <v>3</v>
      </c>
      <c r="E1" s="8" t="s">
        <v>4</v>
      </c>
      <c r="G1" s="4" t="s">
        <v>8</v>
      </c>
      <c r="H1" s="7" t="s">
        <v>1</v>
      </c>
      <c r="I1" s="7" t="s">
        <v>2</v>
      </c>
      <c r="J1" s="7" t="s">
        <v>3</v>
      </c>
      <c r="K1" s="8" t="s">
        <v>4</v>
      </c>
      <c r="M1" s="4" t="s">
        <v>9</v>
      </c>
      <c r="N1" s="7" t="s">
        <v>1</v>
      </c>
      <c r="O1" s="7" t="s">
        <v>2</v>
      </c>
      <c r="P1" s="7" t="s">
        <v>3</v>
      </c>
      <c r="Q1" s="8" t="s">
        <v>4</v>
      </c>
      <c r="S1" s="4" t="s">
        <v>10</v>
      </c>
      <c r="T1" s="7" t="s">
        <v>1</v>
      </c>
      <c r="U1" s="7" t="s">
        <v>2</v>
      </c>
      <c r="V1" s="7" t="s">
        <v>3</v>
      </c>
      <c r="W1" s="8" t="s">
        <v>4</v>
      </c>
      <c r="Y1" s="3" t="s">
        <v>12</v>
      </c>
      <c r="Z1" s="7" t="s">
        <v>1</v>
      </c>
      <c r="AA1" s="7" t="s">
        <v>2</v>
      </c>
      <c r="AB1" s="7" t="s">
        <v>3</v>
      </c>
      <c r="AC1" s="8" t="s">
        <v>4</v>
      </c>
      <c r="AD1" s="2" t="s">
        <v>20</v>
      </c>
      <c r="AG1" s="155" t="s">
        <v>288</v>
      </c>
    </row>
    <row r="2" spans="1:33" x14ac:dyDescent="0.25">
      <c r="A2" s="126">
        <v>1</v>
      </c>
      <c r="B2" s="158">
        <v>1114</v>
      </c>
      <c r="C2" s="159">
        <v>2056</v>
      </c>
      <c r="D2" s="225">
        <v>503</v>
      </c>
      <c r="E2" s="161" t="s">
        <v>5</v>
      </c>
      <c r="G2" s="126">
        <v>1</v>
      </c>
      <c r="H2" s="158">
        <v>346</v>
      </c>
      <c r="I2" s="159">
        <v>1747</v>
      </c>
      <c r="J2" s="160">
        <v>1771</v>
      </c>
      <c r="K2" s="161" t="s">
        <v>7</v>
      </c>
      <c r="M2" s="126">
        <v>1</v>
      </c>
      <c r="N2" s="98">
        <v>111</v>
      </c>
      <c r="O2" s="221">
        <v>67</v>
      </c>
      <c r="P2" s="98">
        <v>971</v>
      </c>
      <c r="Q2" s="163" t="s">
        <v>11</v>
      </c>
      <c r="S2" s="126">
        <v>1</v>
      </c>
      <c r="T2" s="158">
        <v>1625</v>
      </c>
      <c r="U2" s="159">
        <v>234</v>
      </c>
      <c r="V2" s="160">
        <v>768</v>
      </c>
      <c r="W2" s="161" t="s">
        <v>5</v>
      </c>
      <c r="Y2" s="126" t="s">
        <v>13</v>
      </c>
      <c r="Z2" s="98"/>
      <c r="AA2" s="151"/>
      <c r="AB2" s="98"/>
      <c r="AC2" s="163"/>
      <c r="AG2">
        <v>1114</v>
      </c>
    </row>
    <row r="3" spans="1:33" x14ac:dyDescent="0.25">
      <c r="A3" s="126">
        <v>2</v>
      </c>
      <c r="B3" s="162">
        <v>1503</v>
      </c>
      <c r="C3" s="151">
        <v>1538</v>
      </c>
      <c r="D3" s="98">
        <v>1649</v>
      </c>
      <c r="E3" s="163" t="s">
        <v>5</v>
      </c>
      <c r="F3" s="155" t="s">
        <v>163</v>
      </c>
      <c r="G3" s="126">
        <v>2</v>
      </c>
      <c r="H3" s="162">
        <v>1806</v>
      </c>
      <c r="I3" s="98">
        <v>2039</v>
      </c>
      <c r="J3" s="98">
        <v>668</v>
      </c>
      <c r="K3" s="163" t="s">
        <v>7</v>
      </c>
      <c r="M3" s="126">
        <v>2</v>
      </c>
      <c r="N3" s="98">
        <v>1318</v>
      </c>
      <c r="O3" s="98">
        <v>973</v>
      </c>
      <c r="P3" s="98">
        <v>25</v>
      </c>
      <c r="Q3" s="163" t="s">
        <v>5</v>
      </c>
      <c r="S3" s="126">
        <v>2</v>
      </c>
      <c r="T3" s="256">
        <v>1918</v>
      </c>
      <c r="U3" s="220">
        <v>85</v>
      </c>
      <c r="V3" s="98">
        <v>135</v>
      </c>
      <c r="W3" s="163" t="s">
        <v>6</v>
      </c>
      <c r="Y3" s="126" t="s">
        <v>14</v>
      </c>
      <c r="Z3" s="162">
        <v>217</v>
      </c>
      <c r="AA3" s="98">
        <v>68</v>
      </c>
      <c r="AB3" s="98">
        <v>247</v>
      </c>
      <c r="AC3" s="214" t="s">
        <v>6</v>
      </c>
      <c r="AG3">
        <v>1503</v>
      </c>
    </row>
    <row r="4" spans="1:33" x14ac:dyDescent="0.25">
      <c r="A4" s="126">
        <v>3</v>
      </c>
      <c r="B4" s="392">
        <v>548</v>
      </c>
      <c r="C4" s="151">
        <v>1987</v>
      </c>
      <c r="D4" s="98">
        <v>353</v>
      </c>
      <c r="E4" s="163" t="s">
        <v>7</v>
      </c>
      <c r="G4" s="126">
        <v>3</v>
      </c>
      <c r="H4" s="164">
        <v>175</v>
      </c>
      <c r="I4" s="151">
        <v>254</v>
      </c>
      <c r="J4" s="98">
        <v>2185</v>
      </c>
      <c r="K4" s="163" t="s">
        <v>7</v>
      </c>
      <c r="M4" s="126">
        <v>3</v>
      </c>
      <c r="N4" s="151">
        <v>708</v>
      </c>
      <c r="O4" s="151">
        <v>45</v>
      </c>
      <c r="P4" s="98">
        <v>1923</v>
      </c>
      <c r="Q4" s="163" t="s">
        <v>7</v>
      </c>
      <c r="S4" s="126">
        <v>3</v>
      </c>
      <c r="T4" s="164">
        <v>2377</v>
      </c>
      <c r="U4" s="151">
        <v>148</v>
      </c>
      <c r="V4" s="98">
        <v>126</v>
      </c>
      <c r="W4" s="163" t="s">
        <v>7</v>
      </c>
      <c r="Y4" s="126" t="s">
        <v>15</v>
      </c>
      <c r="Z4" s="98">
        <v>111</v>
      </c>
      <c r="AA4" s="98">
        <v>67</v>
      </c>
      <c r="AB4" s="98">
        <v>971</v>
      </c>
      <c r="AC4" s="214" t="s">
        <v>11</v>
      </c>
      <c r="AG4">
        <v>1987</v>
      </c>
    </row>
    <row r="5" spans="1:33" x14ac:dyDescent="0.25">
      <c r="A5" s="126">
        <v>4</v>
      </c>
      <c r="B5" s="164">
        <v>1561</v>
      </c>
      <c r="C5" s="151">
        <v>125</v>
      </c>
      <c r="D5" s="98">
        <v>624</v>
      </c>
      <c r="E5" s="163" t="s">
        <v>7</v>
      </c>
      <c r="G5" s="126">
        <v>4</v>
      </c>
      <c r="H5" s="162">
        <v>188</v>
      </c>
      <c r="I5" s="98">
        <v>399</v>
      </c>
      <c r="J5" s="98">
        <v>329</v>
      </c>
      <c r="K5" s="163" t="s">
        <v>6</v>
      </c>
      <c r="M5" s="126">
        <v>4</v>
      </c>
      <c r="N5" s="98">
        <v>71</v>
      </c>
      <c r="O5" s="98">
        <v>987</v>
      </c>
      <c r="P5" s="220">
        <v>65</v>
      </c>
      <c r="Q5" s="163" t="s">
        <v>7</v>
      </c>
      <c r="S5" s="126">
        <v>4</v>
      </c>
      <c r="T5" s="256">
        <v>2771</v>
      </c>
      <c r="U5" s="98">
        <v>365</v>
      </c>
      <c r="V5" s="98">
        <v>1726</v>
      </c>
      <c r="W5" s="163" t="s">
        <v>7</v>
      </c>
      <c r="Y5" s="129" t="s">
        <v>16</v>
      </c>
      <c r="Z5" s="215"/>
      <c r="AA5" s="215"/>
      <c r="AB5" s="157"/>
      <c r="AC5" s="166"/>
      <c r="AG5">
        <v>1561</v>
      </c>
    </row>
    <row r="6" spans="1:33" x14ac:dyDescent="0.25">
      <c r="A6" s="126">
        <v>5</v>
      </c>
      <c r="B6" s="162">
        <v>222</v>
      </c>
      <c r="C6" s="98">
        <v>1218</v>
      </c>
      <c r="D6" s="98">
        <v>2753</v>
      </c>
      <c r="E6" s="163" t="s">
        <v>11</v>
      </c>
      <c r="G6" s="126">
        <v>5</v>
      </c>
      <c r="H6" s="162">
        <v>1622</v>
      </c>
      <c r="I6" s="151">
        <v>375</v>
      </c>
      <c r="J6" s="98">
        <v>190</v>
      </c>
      <c r="K6" s="163" t="s">
        <v>7</v>
      </c>
      <c r="M6" s="126">
        <v>5</v>
      </c>
      <c r="N6" s="98">
        <v>40</v>
      </c>
      <c r="O6" s="151">
        <v>1332</v>
      </c>
      <c r="P6" s="98">
        <v>1902</v>
      </c>
      <c r="Q6" s="163" t="s">
        <v>5</v>
      </c>
      <c r="S6" s="126">
        <v>5</v>
      </c>
      <c r="T6" s="162">
        <v>1507</v>
      </c>
      <c r="U6" s="151">
        <v>121</v>
      </c>
      <c r="V6" s="98">
        <v>177</v>
      </c>
      <c r="W6" s="163" t="s">
        <v>11</v>
      </c>
      <c r="AG6">
        <v>222</v>
      </c>
    </row>
    <row r="7" spans="1:33" x14ac:dyDescent="0.25">
      <c r="A7" s="126">
        <v>6</v>
      </c>
      <c r="B7" s="162">
        <v>488</v>
      </c>
      <c r="C7" s="151">
        <v>118</v>
      </c>
      <c r="D7" s="98">
        <v>343</v>
      </c>
      <c r="E7" s="163" t="s">
        <v>6</v>
      </c>
      <c r="F7" s="155" t="s">
        <v>163</v>
      </c>
      <c r="G7" s="126">
        <v>6</v>
      </c>
      <c r="H7" s="162">
        <v>341</v>
      </c>
      <c r="I7" s="220">
        <v>245</v>
      </c>
      <c r="J7" s="98">
        <v>816</v>
      </c>
      <c r="K7" s="163" t="s">
        <v>5</v>
      </c>
      <c r="M7" s="126">
        <v>6</v>
      </c>
      <c r="N7" s="98">
        <v>1717</v>
      </c>
      <c r="O7" s="98">
        <v>870</v>
      </c>
      <c r="P7" s="98">
        <v>2775</v>
      </c>
      <c r="Q7" s="163" t="s">
        <v>6</v>
      </c>
      <c r="S7" s="126">
        <v>6</v>
      </c>
      <c r="T7" s="162">
        <v>2970</v>
      </c>
      <c r="U7" s="98">
        <v>102</v>
      </c>
      <c r="V7" s="220">
        <v>33</v>
      </c>
      <c r="W7" s="163" t="s">
        <v>5</v>
      </c>
      <c r="AG7">
        <v>488</v>
      </c>
    </row>
    <row r="8" spans="1:33" x14ac:dyDescent="0.25">
      <c r="A8" s="126">
        <v>7</v>
      </c>
      <c r="B8" s="162">
        <v>1555</v>
      </c>
      <c r="C8" s="220">
        <v>201</v>
      </c>
      <c r="D8" s="98">
        <v>931</v>
      </c>
      <c r="E8" s="163" t="s">
        <v>7</v>
      </c>
      <c r="G8" s="126">
        <v>7</v>
      </c>
      <c r="H8" s="256">
        <v>217</v>
      </c>
      <c r="I8" s="220">
        <v>68</v>
      </c>
      <c r="J8" s="220">
        <v>247</v>
      </c>
      <c r="K8" s="163" t="s">
        <v>11</v>
      </c>
      <c r="M8" s="126">
        <v>7</v>
      </c>
      <c r="N8" s="98">
        <v>1250</v>
      </c>
      <c r="O8" s="98">
        <v>1124</v>
      </c>
      <c r="P8" s="98">
        <v>716</v>
      </c>
      <c r="Q8" s="163" t="s">
        <v>7</v>
      </c>
      <c r="S8" s="126">
        <v>7</v>
      </c>
      <c r="T8" s="162">
        <v>1629</v>
      </c>
      <c r="U8" s="220">
        <v>469</v>
      </c>
      <c r="V8" s="98">
        <v>368</v>
      </c>
      <c r="W8" s="163" t="s">
        <v>7</v>
      </c>
      <c r="AG8">
        <v>931</v>
      </c>
    </row>
    <row r="9" spans="1:33" x14ac:dyDescent="0.25">
      <c r="A9" s="129">
        <v>8</v>
      </c>
      <c r="B9" s="257">
        <v>107</v>
      </c>
      <c r="C9" s="157">
        <v>1002</v>
      </c>
      <c r="D9" s="157">
        <v>2415</v>
      </c>
      <c r="E9" s="166" t="s">
        <v>7</v>
      </c>
      <c r="G9" s="129">
        <v>8</v>
      </c>
      <c r="H9" s="165">
        <v>70</v>
      </c>
      <c r="I9" s="222">
        <v>27</v>
      </c>
      <c r="J9" s="157">
        <v>79</v>
      </c>
      <c r="K9" s="166" t="s">
        <v>5</v>
      </c>
      <c r="M9" s="129">
        <v>8</v>
      </c>
      <c r="N9" s="157">
        <v>1208</v>
      </c>
      <c r="O9" s="157">
        <v>56</v>
      </c>
      <c r="P9" s="157">
        <v>207</v>
      </c>
      <c r="Q9" s="166" t="s">
        <v>7</v>
      </c>
      <c r="S9" s="129">
        <v>8</v>
      </c>
      <c r="T9" s="165">
        <v>1868</v>
      </c>
      <c r="U9" s="157">
        <v>1516</v>
      </c>
      <c r="V9" s="157">
        <v>88</v>
      </c>
      <c r="W9" s="166" t="s">
        <v>7</v>
      </c>
      <c r="AG9">
        <v>1002</v>
      </c>
    </row>
    <row r="10" spans="1:33" x14ac:dyDescent="0.25">
      <c r="A10" s="219"/>
      <c r="B10" s="219"/>
      <c r="C10" s="219"/>
      <c r="D10" s="219"/>
      <c r="E10" s="219"/>
      <c r="M10" s="98"/>
      <c r="AG10">
        <v>2056</v>
      </c>
    </row>
    <row r="11" spans="1:33" ht="18" x14ac:dyDescent="0.4">
      <c r="A11" s="254" t="s">
        <v>107</v>
      </c>
      <c r="G11" s="254" t="s">
        <v>35</v>
      </c>
      <c r="M11" s="254" t="s">
        <v>108</v>
      </c>
      <c r="S11" s="254" t="s">
        <v>109</v>
      </c>
      <c r="AG11">
        <v>201</v>
      </c>
    </row>
    <row r="12" spans="1:33" ht="18" x14ac:dyDescent="0.4">
      <c r="A12" s="254" t="s">
        <v>105</v>
      </c>
      <c r="G12" s="254" t="s">
        <v>105</v>
      </c>
      <c r="M12" s="254" t="s">
        <v>105</v>
      </c>
      <c r="S12" s="254" t="s">
        <v>105</v>
      </c>
      <c r="AG12">
        <v>176</v>
      </c>
    </row>
    <row r="13" spans="1:33" ht="13" x14ac:dyDescent="0.3">
      <c r="B13" s="10"/>
      <c r="C13" s="108" t="s">
        <v>78</v>
      </c>
      <c r="D13" s="108" t="s">
        <v>106</v>
      </c>
      <c r="H13" s="10"/>
      <c r="I13" s="108" t="s">
        <v>78</v>
      </c>
      <c r="J13" s="108" t="s">
        <v>106</v>
      </c>
      <c r="N13" s="10"/>
      <c r="O13" s="108" t="s">
        <v>78</v>
      </c>
      <c r="P13" s="108" t="s">
        <v>106</v>
      </c>
      <c r="T13" s="10"/>
      <c r="U13" s="108" t="s">
        <v>78</v>
      </c>
      <c r="V13" s="108" t="s">
        <v>106</v>
      </c>
      <c r="AG13">
        <v>624</v>
      </c>
    </row>
    <row r="14" spans="1:33" ht="13" x14ac:dyDescent="0.3">
      <c r="A14" s="108" t="s">
        <v>79</v>
      </c>
      <c r="B14" s="108" t="s">
        <v>80</v>
      </c>
      <c r="C14" s="108" t="s">
        <v>71</v>
      </c>
      <c r="D14" s="108" t="s">
        <v>71</v>
      </c>
      <c r="G14" s="108" t="s">
        <v>79</v>
      </c>
      <c r="H14" s="108" t="s">
        <v>80</v>
      </c>
      <c r="I14" s="108" t="s">
        <v>71</v>
      </c>
      <c r="J14" s="108" t="s">
        <v>71</v>
      </c>
      <c r="M14" s="108" t="s">
        <v>79</v>
      </c>
      <c r="N14" s="108" t="s">
        <v>80</v>
      </c>
      <c r="O14" s="108" t="s">
        <v>71</v>
      </c>
      <c r="P14" s="108" t="s">
        <v>71</v>
      </c>
      <c r="S14" s="108" t="s">
        <v>79</v>
      </c>
      <c r="T14" s="108" t="s">
        <v>80</v>
      </c>
      <c r="U14" s="108" t="s">
        <v>71</v>
      </c>
      <c r="V14" s="108" t="s">
        <v>71</v>
      </c>
      <c r="AG14">
        <v>2354</v>
      </c>
    </row>
    <row r="15" spans="1:33" x14ac:dyDescent="0.25">
      <c r="A15" s="192">
        <f t="shared" ref="A15:A22" si="0">B2</f>
        <v>1114</v>
      </c>
      <c r="B15" s="191" t="s">
        <v>81</v>
      </c>
      <c r="C15" s="192">
        <v>16</v>
      </c>
      <c r="D15" s="193">
        <f>IF(E15="Winner",30,IF(E15="Finalist",20,IF(E15="Semi Finalist",10,)))</f>
        <v>10</v>
      </c>
      <c r="E15" s="155" t="str">
        <f>E2</f>
        <v>Semi Finalist</v>
      </c>
      <c r="G15" s="192">
        <f t="shared" ref="G15:G22" si="1">H2</f>
        <v>346</v>
      </c>
      <c r="H15" s="191" t="s">
        <v>81</v>
      </c>
      <c r="I15" s="192">
        <v>16</v>
      </c>
      <c r="J15" s="193">
        <f>IF(K15="Winner",30,IF(K15="Finalist",20,IF(K15="Semi Finalist",10,)))</f>
        <v>0</v>
      </c>
      <c r="K15" s="155" t="str">
        <f>K2</f>
        <v>Quarter Finalist</v>
      </c>
      <c r="M15" s="192">
        <f t="shared" ref="M15:M22" si="2">N2</f>
        <v>111</v>
      </c>
      <c r="N15" s="191" t="s">
        <v>81</v>
      </c>
      <c r="O15" s="192">
        <v>16</v>
      </c>
      <c r="P15" s="193">
        <f>IF(Q15="Winner",30,IF(Q15="Finalist",20,IF(Q15="Semi Finalist",10,)))</f>
        <v>30</v>
      </c>
      <c r="Q15" s="155" t="str">
        <f>Q2</f>
        <v>Winner</v>
      </c>
      <c r="S15" s="192">
        <f t="shared" ref="S15:S22" si="3">T2</f>
        <v>1625</v>
      </c>
      <c r="T15" s="191" t="s">
        <v>81</v>
      </c>
      <c r="U15" s="192">
        <v>16</v>
      </c>
      <c r="V15" s="193">
        <f>IF(W15="Winner",30,IF(W15="Finalist",20,IF(W15="Semi Finalist",10,)))</f>
        <v>10</v>
      </c>
      <c r="W15" s="155" t="str">
        <f>W2</f>
        <v>Semi Finalist</v>
      </c>
      <c r="AG15">
        <v>386</v>
      </c>
    </row>
    <row r="16" spans="1:33" x14ac:dyDescent="0.25">
      <c r="A16" s="195">
        <f t="shared" si="0"/>
        <v>1503</v>
      </c>
      <c r="B16" s="194" t="s">
        <v>82</v>
      </c>
      <c r="C16" s="195">
        <v>15</v>
      </c>
      <c r="D16" s="196">
        <f t="shared" ref="D16:D38" si="4">IF(E16="Winner",30,IF(E16="Finalist",20,IF(E16="Semi Finalist",10,)))</f>
        <v>10</v>
      </c>
      <c r="E16" s="155" t="str">
        <f t="shared" ref="E16:E22" si="5">E3</f>
        <v>Semi Finalist</v>
      </c>
      <c r="G16" s="195">
        <f t="shared" si="1"/>
        <v>1806</v>
      </c>
      <c r="H16" s="194" t="s">
        <v>82</v>
      </c>
      <c r="I16" s="195">
        <v>15</v>
      </c>
      <c r="J16" s="196">
        <f t="shared" ref="J16:J38" si="6">IF(K16="Winner",30,IF(K16="Finalist",20,IF(K16="Semi Finalist",10,)))</f>
        <v>0</v>
      </c>
      <c r="K16" s="155" t="str">
        <f t="shared" ref="K16:K22" si="7">K3</f>
        <v>Quarter Finalist</v>
      </c>
      <c r="M16" s="195">
        <f t="shared" si="2"/>
        <v>1318</v>
      </c>
      <c r="N16" s="194" t="s">
        <v>82</v>
      </c>
      <c r="O16" s="195">
        <v>15</v>
      </c>
      <c r="P16" s="196">
        <f t="shared" ref="P16:P38" si="8">IF(Q16="Winner",30,IF(Q16="Finalist",20,IF(Q16="Semi Finalist",10,)))</f>
        <v>10</v>
      </c>
      <c r="Q16" s="155" t="str">
        <f t="shared" ref="Q16:Q22" si="9">Q3</f>
        <v>Semi Finalist</v>
      </c>
      <c r="S16" s="195">
        <f t="shared" si="3"/>
        <v>1918</v>
      </c>
      <c r="T16" s="194" t="s">
        <v>82</v>
      </c>
      <c r="U16" s="195">
        <v>15</v>
      </c>
      <c r="V16" s="196">
        <f t="shared" ref="V16:V38" si="10">IF(W16="Winner",30,IF(W16="Finalist",20,IF(W16="Semi Finalist",10,)))</f>
        <v>20</v>
      </c>
      <c r="W16" s="155" t="str">
        <f t="shared" ref="W16:W22" si="11">W3</f>
        <v>Finalist</v>
      </c>
      <c r="AG16">
        <v>1834</v>
      </c>
    </row>
    <row r="17" spans="1:33" x14ac:dyDescent="0.25">
      <c r="A17" s="195">
        <f t="shared" si="0"/>
        <v>548</v>
      </c>
      <c r="B17" s="194" t="s">
        <v>83</v>
      </c>
      <c r="C17" s="195">
        <v>14</v>
      </c>
      <c r="D17" s="196">
        <f t="shared" si="4"/>
        <v>0</v>
      </c>
      <c r="E17" s="155" t="str">
        <f t="shared" si="5"/>
        <v>Quarter Finalist</v>
      </c>
      <c r="G17" s="195">
        <f t="shared" si="1"/>
        <v>175</v>
      </c>
      <c r="H17" s="194" t="s">
        <v>83</v>
      </c>
      <c r="I17" s="195">
        <v>14</v>
      </c>
      <c r="J17" s="196">
        <f t="shared" si="6"/>
        <v>0</v>
      </c>
      <c r="K17" s="155" t="str">
        <f t="shared" si="7"/>
        <v>Quarter Finalist</v>
      </c>
      <c r="M17" s="195">
        <f t="shared" si="2"/>
        <v>708</v>
      </c>
      <c r="N17" s="194" t="s">
        <v>83</v>
      </c>
      <c r="O17" s="195">
        <v>14</v>
      </c>
      <c r="P17" s="196">
        <f t="shared" si="8"/>
        <v>0</v>
      </c>
      <c r="Q17" s="155" t="str">
        <f t="shared" si="9"/>
        <v>Quarter Finalist</v>
      </c>
      <c r="S17" s="195">
        <f t="shared" si="3"/>
        <v>2377</v>
      </c>
      <c r="T17" s="194" t="s">
        <v>83</v>
      </c>
      <c r="U17" s="195">
        <v>14</v>
      </c>
      <c r="V17" s="196">
        <f t="shared" si="10"/>
        <v>0</v>
      </c>
      <c r="W17" s="155" t="str">
        <f t="shared" si="11"/>
        <v>Quarter Finalist</v>
      </c>
      <c r="AG17">
        <v>61</v>
      </c>
    </row>
    <row r="18" spans="1:33" x14ac:dyDescent="0.25">
      <c r="A18" s="195">
        <f t="shared" si="0"/>
        <v>1561</v>
      </c>
      <c r="B18" s="194" t="s">
        <v>84</v>
      </c>
      <c r="C18" s="195">
        <v>13</v>
      </c>
      <c r="D18" s="196">
        <f t="shared" si="4"/>
        <v>0</v>
      </c>
      <c r="E18" s="155" t="str">
        <f t="shared" si="5"/>
        <v>Quarter Finalist</v>
      </c>
      <c r="G18" s="195">
        <f t="shared" si="1"/>
        <v>188</v>
      </c>
      <c r="H18" s="194" t="s">
        <v>84</v>
      </c>
      <c r="I18" s="195">
        <v>13</v>
      </c>
      <c r="J18" s="196">
        <f t="shared" si="6"/>
        <v>20</v>
      </c>
      <c r="K18" s="155" t="str">
        <f t="shared" si="7"/>
        <v>Finalist</v>
      </c>
      <c r="M18" s="195">
        <f t="shared" si="2"/>
        <v>71</v>
      </c>
      <c r="N18" s="194" t="s">
        <v>84</v>
      </c>
      <c r="O18" s="195">
        <v>13</v>
      </c>
      <c r="P18" s="196">
        <f t="shared" si="8"/>
        <v>0</v>
      </c>
      <c r="Q18" s="155" t="str">
        <f t="shared" si="9"/>
        <v>Quarter Finalist</v>
      </c>
      <c r="S18" s="195">
        <f t="shared" si="3"/>
        <v>2771</v>
      </c>
      <c r="T18" s="194" t="s">
        <v>84</v>
      </c>
      <c r="U18" s="195">
        <v>13</v>
      </c>
      <c r="V18" s="196">
        <f t="shared" si="10"/>
        <v>0</v>
      </c>
      <c r="W18" s="155" t="str">
        <f t="shared" si="11"/>
        <v>Quarter Finalist</v>
      </c>
      <c r="AG18">
        <v>343</v>
      </c>
    </row>
    <row r="19" spans="1:33" x14ac:dyDescent="0.25">
      <c r="A19" s="195">
        <f t="shared" si="0"/>
        <v>222</v>
      </c>
      <c r="B19" s="194" t="s">
        <v>85</v>
      </c>
      <c r="C19" s="195">
        <v>12</v>
      </c>
      <c r="D19" s="196">
        <f t="shared" si="4"/>
        <v>30</v>
      </c>
      <c r="E19" s="155" t="str">
        <f t="shared" si="5"/>
        <v>Winner</v>
      </c>
      <c r="F19" s="151"/>
      <c r="G19" s="195">
        <f t="shared" si="1"/>
        <v>1622</v>
      </c>
      <c r="H19" s="194" t="s">
        <v>85</v>
      </c>
      <c r="I19" s="195">
        <v>12</v>
      </c>
      <c r="J19" s="196">
        <f t="shared" si="6"/>
        <v>0</v>
      </c>
      <c r="K19" s="155" t="str">
        <f t="shared" si="7"/>
        <v>Quarter Finalist</v>
      </c>
      <c r="L19" s="151"/>
      <c r="M19" s="195">
        <f t="shared" si="2"/>
        <v>40</v>
      </c>
      <c r="N19" s="194" t="s">
        <v>85</v>
      </c>
      <c r="O19" s="195">
        <v>12</v>
      </c>
      <c r="P19" s="196">
        <f t="shared" si="8"/>
        <v>10</v>
      </c>
      <c r="Q19" s="155" t="str">
        <f t="shared" si="9"/>
        <v>Semi Finalist</v>
      </c>
      <c r="R19" s="151"/>
      <c r="S19" s="195">
        <f t="shared" si="3"/>
        <v>1507</v>
      </c>
      <c r="T19" s="194" t="s">
        <v>85</v>
      </c>
      <c r="U19" s="195">
        <v>12</v>
      </c>
      <c r="V19" s="196">
        <f t="shared" si="10"/>
        <v>30</v>
      </c>
      <c r="W19" s="155" t="str">
        <f t="shared" si="11"/>
        <v>Winner</v>
      </c>
      <c r="AG19">
        <v>1649</v>
      </c>
    </row>
    <row r="20" spans="1:33" x14ac:dyDescent="0.25">
      <c r="A20" s="195">
        <f t="shared" si="0"/>
        <v>488</v>
      </c>
      <c r="B20" s="194" t="s">
        <v>86</v>
      </c>
      <c r="C20" s="195">
        <v>11</v>
      </c>
      <c r="D20" s="196">
        <f t="shared" si="4"/>
        <v>20</v>
      </c>
      <c r="E20" s="155" t="str">
        <f t="shared" si="5"/>
        <v>Finalist</v>
      </c>
      <c r="G20" s="195">
        <f t="shared" si="1"/>
        <v>341</v>
      </c>
      <c r="H20" s="194" t="s">
        <v>86</v>
      </c>
      <c r="I20" s="195">
        <v>11</v>
      </c>
      <c r="J20" s="196">
        <f t="shared" si="6"/>
        <v>10</v>
      </c>
      <c r="K20" s="155" t="str">
        <f t="shared" si="7"/>
        <v>Semi Finalist</v>
      </c>
      <c r="M20" s="195">
        <f t="shared" si="2"/>
        <v>1717</v>
      </c>
      <c r="N20" s="194" t="s">
        <v>86</v>
      </c>
      <c r="O20" s="195">
        <v>11</v>
      </c>
      <c r="P20" s="196">
        <f t="shared" si="8"/>
        <v>20</v>
      </c>
      <c r="Q20" s="155" t="str">
        <f t="shared" si="9"/>
        <v>Finalist</v>
      </c>
      <c r="S20" s="195">
        <f t="shared" si="3"/>
        <v>2970</v>
      </c>
      <c r="T20" s="194" t="s">
        <v>86</v>
      </c>
      <c r="U20" s="195">
        <v>11</v>
      </c>
      <c r="V20" s="196">
        <f t="shared" si="10"/>
        <v>10</v>
      </c>
      <c r="W20" s="155" t="str">
        <f t="shared" si="11"/>
        <v>Semi Finalist</v>
      </c>
      <c r="AG20">
        <v>1218</v>
      </c>
    </row>
    <row r="21" spans="1:33" x14ac:dyDescent="0.25">
      <c r="A21" s="195">
        <f t="shared" si="0"/>
        <v>1555</v>
      </c>
      <c r="B21" s="194" t="s">
        <v>87</v>
      </c>
      <c r="C21" s="195">
        <v>10</v>
      </c>
      <c r="D21" s="196">
        <f t="shared" si="4"/>
        <v>0</v>
      </c>
      <c r="E21" s="155" t="str">
        <f t="shared" si="5"/>
        <v>Quarter Finalist</v>
      </c>
      <c r="G21" s="195">
        <f t="shared" si="1"/>
        <v>217</v>
      </c>
      <c r="H21" s="194" t="s">
        <v>87</v>
      </c>
      <c r="I21" s="195">
        <v>10</v>
      </c>
      <c r="J21" s="196">
        <f t="shared" si="6"/>
        <v>30</v>
      </c>
      <c r="K21" s="155" t="str">
        <f t="shared" si="7"/>
        <v>Winner</v>
      </c>
      <c r="M21" s="195">
        <f t="shared" si="2"/>
        <v>1250</v>
      </c>
      <c r="N21" s="194" t="s">
        <v>87</v>
      </c>
      <c r="O21" s="195">
        <v>10</v>
      </c>
      <c r="P21" s="196">
        <f t="shared" si="8"/>
        <v>0</v>
      </c>
      <c r="Q21" s="155" t="str">
        <f t="shared" si="9"/>
        <v>Quarter Finalist</v>
      </c>
      <c r="S21" s="195">
        <f t="shared" si="3"/>
        <v>1629</v>
      </c>
      <c r="T21" s="194" t="s">
        <v>87</v>
      </c>
      <c r="U21" s="195">
        <v>10</v>
      </c>
      <c r="V21" s="196">
        <f t="shared" si="10"/>
        <v>0</v>
      </c>
      <c r="W21" s="155" t="str">
        <f t="shared" si="11"/>
        <v>Quarter Finalist</v>
      </c>
      <c r="AG21">
        <v>2587</v>
      </c>
    </row>
    <row r="22" spans="1:33" x14ac:dyDescent="0.25">
      <c r="A22" s="200">
        <f t="shared" si="0"/>
        <v>107</v>
      </c>
      <c r="B22" s="199" t="s">
        <v>88</v>
      </c>
      <c r="C22" s="200">
        <v>9</v>
      </c>
      <c r="D22" s="201">
        <f t="shared" si="4"/>
        <v>0</v>
      </c>
      <c r="E22" s="155" t="str">
        <f t="shared" si="5"/>
        <v>Quarter Finalist</v>
      </c>
      <c r="G22" s="200">
        <f t="shared" si="1"/>
        <v>70</v>
      </c>
      <c r="H22" s="199" t="s">
        <v>88</v>
      </c>
      <c r="I22" s="200">
        <v>9</v>
      </c>
      <c r="J22" s="201">
        <f t="shared" si="6"/>
        <v>10</v>
      </c>
      <c r="K22" s="155" t="str">
        <f t="shared" si="7"/>
        <v>Semi Finalist</v>
      </c>
      <c r="M22" s="200">
        <f t="shared" si="2"/>
        <v>1208</v>
      </c>
      <c r="N22" s="199" t="s">
        <v>88</v>
      </c>
      <c r="O22" s="200">
        <v>9</v>
      </c>
      <c r="P22" s="201">
        <f t="shared" si="8"/>
        <v>0</v>
      </c>
      <c r="Q22" s="155" t="str">
        <f t="shared" si="9"/>
        <v>Quarter Finalist</v>
      </c>
      <c r="S22" s="200">
        <f t="shared" si="3"/>
        <v>1868</v>
      </c>
      <c r="T22" s="199" t="s">
        <v>88</v>
      </c>
      <c r="U22" s="200">
        <v>9</v>
      </c>
      <c r="V22" s="201">
        <f t="shared" si="10"/>
        <v>0</v>
      </c>
      <c r="W22" s="155" t="str">
        <f t="shared" si="11"/>
        <v>Quarter Finalist</v>
      </c>
      <c r="AG22">
        <v>573</v>
      </c>
    </row>
    <row r="23" spans="1:33" x14ac:dyDescent="0.25">
      <c r="A23" s="195">
        <f t="shared" ref="A23:A30" si="12">C2</f>
        <v>2056</v>
      </c>
      <c r="B23" s="194" t="s">
        <v>89</v>
      </c>
      <c r="C23" s="195">
        <v>16</v>
      </c>
      <c r="D23" s="196">
        <f t="shared" si="4"/>
        <v>10</v>
      </c>
      <c r="E23" t="str">
        <f t="shared" ref="E23:E30" si="13">E15</f>
        <v>Semi Finalist</v>
      </c>
      <c r="G23" s="195">
        <v>1771</v>
      </c>
      <c r="H23" s="194" t="s">
        <v>89</v>
      </c>
      <c r="I23" s="195">
        <v>16</v>
      </c>
      <c r="J23" s="196">
        <f t="shared" si="6"/>
        <v>0</v>
      </c>
      <c r="K23" t="str">
        <f t="shared" ref="K23:K30" si="14">K15</f>
        <v>Quarter Finalist</v>
      </c>
      <c r="M23" s="195">
        <f t="shared" ref="M23:M30" si="15">O2</f>
        <v>67</v>
      </c>
      <c r="N23" s="194" t="s">
        <v>89</v>
      </c>
      <c r="O23" s="195">
        <v>16</v>
      </c>
      <c r="P23" s="196">
        <f t="shared" si="8"/>
        <v>30</v>
      </c>
      <c r="Q23" t="str">
        <f t="shared" ref="Q23:Q30" si="16">Q15</f>
        <v>Winner</v>
      </c>
      <c r="S23" s="195">
        <f t="shared" ref="S23:S30" si="17">U2</f>
        <v>234</v>
      </c>
      <c r="T23" s="194" t="s">
        <v>89</v>
      </c>
      <c r="U23" s="195">
        <v>16</v>
      </c>
      <c r="V23" s="196">
        <f t="shared" si="10"/>
        <v>10</v>
      </c>
      <c r="W23" t="str">
        <f t="shared" ref="W23:W30" si="18">W15</f>
        <v>Semi Finalist</v>
      </c>
      <c r="AG23">
        <v>1266</v>
      </c>
    </row>
    <row r="24" spans="1:33" x14ac:dyDescent="0.25">
      <c r="A24" s="195">
        <f t="shared" si="12"/>
        <v>1538</v>
      </c>
      <c r="B24" s="194" t="s">
        <v>90</v>
      </c>
      <c r="C24" s="195">
        <v>15</v>
      </c>
      <c r="D24" s="196">
        <f t="shared" si="4"/>
        <v>10</v>
      </c>
      <c r="E24" t="str">
        <f t="shared" si="13"/>
        <v>Semi Finalist</v>
      </c>
      <c r="G24" s="195">
        <f t="shared" ref="G24:G30" si="19">I3</f>
        <v>2039</v>
      </c>
      <c r="H24" s="194" t="s">
        <v>90</v>
      </c>
      <c r="I24" s="195">
        <v>15</v>
      </c>
      <c r="J24" s="196">
        <f t="shared" si="6"/>
        <v>0</v>
      </c>
      <c r="K24" t="str">
        <f t="shared" si="14"/>
        <v>Quarter Finalist</v>
      </c>
      <c r="M24" s="195">
        <f t="shared" si="15"/>
        <v>973</v>
      </c>
      <c r="N24" s="194" t="s">
        <v>90</v>
      </c>
      <c r="O24" s="195">
        <v>15</v>
      </c>
      <c r="P24" s="196">
        <f t="shared" si="8"/>
        <v>10</v>
      </c>
      <c r="Q24" t="str">
        <f t="shared" si="16"/>
        <v>Semi Finalist</v>
      </c>
      <c r="S24" s="195">
        <f t="shared" si="17"/>
        <v>85</v>
      </c>
      <c r="T24" s="194" t="s">
        <v>90</v>
      </c>
      <c r="U24" s="195">
        <v>15</v>
      </c>
      <c r="V24" s="196">
        <f t="shared" si="10"/>
        <v>20</v>
      </c>
      <c r="W24" t="str">
        <f t="shared" si="18"/>
        <v>Finalist</v>
      </c>
      <c r="AG24">
        <v>492</v>
      </c>
    </row>
    <row r="25" spans="1:33" x14ac:dyDescent="0.25">
      <c r="A25" s="195">
        <f t="shared" si="12"/>
        <v>1987</v>
      </c>
      <c r="B25" s="194" t="s">
        <v>91</v>
      </c>
      <c r="C25" s="195">
        <v>14</v>
      </c>
      <c r="D25" s="196">
        <f t="shared" si="4"/>
        <v>0</v>
      </c>
      <c r="E25" t="str">
        <f t="shared" si="13"/>
        <v>Quarter Finalist</v>
      </c>
      <c r="G25" s="195">
        <f t="shared" si="19"/>
        <v>254</v>
      </c>
      <c r="H25" s="194" t="s">
        <v>91</v>
      </c>
      <c r="I25" s="195">
        <v>14</v>
      </c>
      <c r="J25" s="196">
        <f t="shared" si="6"/>
        <v>0</v>
      </c>
      <c r="K25" t="str">
        <f t="shared" si="14"/>
        <v>Quarter Finalist</v>
      </c>
      <c r="M25" s="195">
        <f t="shared" si="15"/>
        <v>45</v>
      </c>
      <c r="N25" s="194" t="s">
        <v>91</v>
      </c>
      <c r="O25" s="195">
        <v>14</v>
      </c>
      <c r="P25" s="196">
        <f t="shared" si="8"/>
        <v>0</v>
      </c>
      <c r="Q25" t="str">
        <f t="shared" si="16"/>
        <v>Quarter Finalist</v>
      </c>
      <c r="S25" s="195">
        <f t="shared" si="17"/>
        <v>148</v>
      </c>
      <c r="T25" s="194" t="s">
        <v>91</v>
      </c>
      <c r="U25" s="195">
        <v>14</v>
      </c>
      <c r="V25" s="196">
        <f t="shared" si="10"/>
        <v>0</v>
      </c>
      <c r="W25" t="str">
        <f t="shared" si="18"/>
        <v>Quarter Finalist</v>
      </c>
      <c r="AG25">
        <v>2753</v>
      </c>
    </row>
    <row r="26" spans="1:33" x14ac:dyDescent="0.25">
      <c r="A26" s="195">
        <f t="shared" si="12"/>
        <v>125</v>
      </c>
      <c r="B26" s="194" t="s">
        <v>92</v>
      </c>
      <c r="C26" s="195">
        <v>13</v>
      </c>
      <c r="D26" s="196">
        <f t="shared" si="4"/>
        <v>0</v>
      </c>
      <c r="E26" t="str">
        <f t="shared" si="13"/>
        <v>Quarter Finalist</v>
      </c>
      <c r="G26" s="195">
        <f t="shared" si="19"/>
        <v>399</v>
      </c>
      <c r="H26" s="194" t="s">
        <v>92</v>
      </c>
      <c r="I26" s="195">
        <v>13</v>
      </c>
      <c r="J26" s="196">
        <f t="shared" si="6"/>
        <v>20</v>
      </c>
      <c r="K26" t="str">
        <f t="shared" si="14"/>
        <v>Finalist</v>
      </c>
      <c r="M26" s="195">
        <f t="shared" si="15"/>
        <v>987</v>
      </c>
      <c r="N26" s="194" t="s">
        <v>92</v>
      </c>
      <c r="O26" s="195">
        <v>13</v>
      </c>
      <c r="P26" s="196">
        <f t="shared" si="8"/>
        <v>0</v>
      </c>
      <c r="Q26" t="str">
        <f t="shared" si="16"/>
        <v>Quarter Finalist</v>
      </c>
      <c r="S26" s="195">
        <f t="shared" si="17"/>
        <v>365</v>
      </c>
      <c r="T26" s="194" t="s">
        <v>92</v>
      </c>
      <c r="U26" s="195">
        <v>13</v>
      </c>
      <c r="V26" s="196">
        <f t="shared" si="10"/>
        <v>0</v>
      </c>
      <c r="W26" t="str">
        <f t="shared" si="18"/>
        <v>Quarter Finalist</v>
      </c>
      <c r="AG26">
        <v>1807</v>
      </c>
    </row>
    <row r="27" spans="1:33" x14ac:dyDescent="0.25">
      <c r="A27" s="195">
        <f t="shared" si="12"/>
        <v>1218</v>
      </c>
      <c r="B27" s="194" t="s">
        <v>93</v>
      </c>
      <c r="C27" s="195">
        <v>12</v>
      </c>
      <c r="D27" s="196">
        <f t="shared" si="4"/>
        <v>30</v>
      </c>
      <c r="E27" t="str">
        <f t="shared" si="13"/>
        <v>Winner</v>
      </c>
      <c r="G27" s="195">
        <f t="shared" si="19"/>
        <v>375</v>
      </c>
      <c r="H27" s="194" t="s">
        <v>93</v>
      </c>
      <c r="I27" s="195">
        <v>12</v>
      </c>
      <c r="J27" s="196">
        <f t="shared" si="6"/>
        <v>0</v>
      </c>
      <c r="K27" t="str">
        <f t="shared" si="14"/>
        <v>Quarter Finalist</v>
      </c>
      <c r="M27" s="195">
        <f t="shared" si="15"/>
        <v>1332</v>
      </c>
      <c r="N27" s="194" t="s">
        <v>93</v>
      </c>
      <c r="O27" s="195">
        <v>12</v>
      </c>
      <c r="P27" s="196">
        <f t="shared" si="8"/>
        <v>10</v>
      </c>
      <c r="Q27" t="str">
        <f t="shared" si="16"/>
        <v>Semi Finalist</v>
      </c>
      <c r="S27" s="195">
        <f t="shared" si="17"/>
        <v>121</v>
      </c>
      <c r="T27" s="194" t="s">
        <v>93</v>
      </c>
      <c r="U27" s="195">
        <v>12</v>
      </c>
      <c r="V27" s="196">
        <f t="shared" si="10"/>
        <v>30</v>
      </c>
      <c r="W27" t="str">
        <f t="shared" si="18"/>
        <v>Winner</v>
      </c>
      <c r="AG27">
        <v>868</v>
      </c>
    </row>
    <row r="28" spans="1:33" x14ac:dyDescent="0.25">
      <c r="A28" s="195">
        <f t="shared" si="12"/>
        <v>118</v>
      </c>
      <c r="B28" s="194" t="s">
        <v>94</v>
      </c>
      <c r="C28" s="195">
        <v>11</v>
      </c>
      <c r="D28" s="196">
        <f t="shared" si="4"/>
        <v>20</v>
      </c>
      <c r="E28" t="str">
        <f t="shared" si="13"/>
        <v>Finalist</v>
      </c>
      <c r="G28" s="195">
        <v>816</v>
      </c>
      <c r="H28" s="194" t="s">
        <v>94</v>
      </c>
      <c r="I28" s="195">
        <v>11</v>
      </c>
      <c r="J28" s="196">
        <f t="shared" si="6"/>
        <v>10</v>
      </c>
      <c r="K28" t="str">
        <f t="shared" si="14"/>
        <v>Semi Finalist</v>
      </c>
      <c r="M28" s="195">
        <f t="shared" si="15"/>
        <v>870</v>
      </c>
      <c r="N28" s="194" t="s">
        <v>94</v>
      </c>
      <c r="O28" s="195">
        <v>11</v>
      </c>
      <c r="P28" s="196">
        <f t="shared" si="8"/>
        <v>20</v>
      </c>
      <c r="Q28" t="str">
        <f t="shared" si="16"/>
        <v>Finalist</v>
      </c>
      <c r="S28" s="195">
        <f t="shared" si="17"/>
        <v>102</v>
      </c>
      <c r="T28" s="194" t="s">
        <v>94</v>
      </c>
      <c r="U28" s="195">
        <v>11</v>
      </c>
      <c r="V28" s="196">
        <f t="shared" si="10"/>
        <v>10</v>
      </c>
      <c r="W28" t="str">
        <f t="shared" si="18"/>
        <v>Semi Finalist</v>
      </c>
      <c r="AG28">
        <v>107</v>
      </c>
    </row>
    <row r="29" spans="1:33" x14ac:dyDescent="0.25">
      <c r="A29" s="195">
        <f t="shared" si="12"/>
        <v>201</v>
      </c>
      <c r="B29" s="194" t="s">
        <v>95</v>
      </c>
      <c r="C29" s="195">
        <v>10</v>
      </c>
      <c r="D29" s="196">
        <f t="shared" si="4"/>
        <v>0</v>
      </c>
      <c r="E29" t="str">
        <f t="shared" si="13"/>
        <v>Quarter Finalist</v>
      </c>
      <c r="F29" s="151"/>
      <c r="G29" s="195">
        <f t="shared" si="19"/>
        <v>68</v>
      </c>
      <c r="H29" s="194" t="s">
        <v>95</v>
      </c>
      <c r="I29" s="195">
        <v>10</v>
      </c>
      <c r="J29" s="196">
        <f t="shared" si="6"/>
        <v>30</v>
      </c>
      <c r="K29" t="str">
        <f t="shared" si="14"/>
        <v>Winner</v>
      </c>
      <c r="L29" s="151"/>
      <c r="M29" s="195">
        <f t="shared" si="15"/>
        <v>1124</v>
      </c>
      <c r="N29" s="194" t="s">
        <v>95</v>
      </c>
      <c r="O29" s="195">
        <v>10</v>
      </c>
      <c r="P29" s="196">
        <f t="shared" si="8"/>
        <v>0</v>
      </c>
      <c r="Q29" t="str">
        <f t="shared" si="16"/>
        <v>Quarter Finalist</v>
      </c>
      <c r="R29" s="151"/>
      <c r="S29" s="195">
        <f t="shared" si="17"/>
        <v>469</v>
      </c>
      <c r="T29" s="194" t="s">
        <v>95</v>
      </c>
      <c r="U29" s="195">
        <v>10</v>
      </c>
      <c r="V29" s="196">
        <f t="shared" si="10"/>
        <v>0</v>
      </c>
      <c r="W29" t="str">
        <f t="shared" si="18"/>
        <v>Quarter Finalist</v>
      </c>
      <c r="AG29">
        <v>155</v>
      </c>
    </row>
    <row r="30" spans="1:33" x14ac:dyDescent="0.25">
      <c r="A30" s="200">
        <f t="shared" si="12"/>
        <v>1002</v>
      </c>
      <c r="B30" s="199" t="s">
        <v>96</v>
      </c>
      <c r="C30" s="200">
        <v>9</v>
      </c>
      <c r="D30" s="201">
        <f t="shared" si="4"/>
        <v>0</v>
      </c>
      <c r="E30" t="str">
        <f t="shared" si="13"/>
        <v>Quarter Finalist</v>
      </c>
      <c r="G30" s="200">
        <f t="shared" si="19"/>
        <v>27</v>
      </c>
      <c r="H30" s="199" t="s">
        <v>96</v>
      </c>
      <c r="I30" s="200">
        <v>9</v>
      </c>
      <c r="J30" s="201">
        <f t="shared" si="6"/>
        <v>10</v>
      </c>
      <c r="K30" t="str">
        <f t="shared" si="14"/>
        <v>Semi Finalist</v>
      </c>
      <c r="M30" s="200">
        <f t="shared" si="15"/>
        <v>56</v>
      </c>
      <c r="N30" s="199" t="s">
        <v>96</v>
      </c>
      <c r="O30" s="200">
        <v>9</v>
      </c>
      <c r="P30" s="201">
        <f t="shared" si="8"/>
        <v>0</v>
      </c>
      <c r="Q30" t="str">
        <f t="shared" si="16"/>
        <v>Quarter Finalist</v>
      </c>
      <c r="S30" s="200">
        <f t="shared" si="17"/>
        <v>1516</v>
      </c>
      <c r="T30" s="199" t="s">
        <v>96</v>
      </c>
      <c r="U30" s="200">
        <v>9</v>
      </c>
      <c r="V30" s="201">
        <f t="shared" si="10"/>
        <v>0</v>
      </c>
      <c r="W30" t="str">
        <f t="shared" si="18"/>
        <v>Quarter Finalist</v>
      </c>
      <c r="AG30">
        <v>118</v>
      </c>
    </row>
    <row r="31" spans="1:33" x14ac:dyDescent="0.25">
      <c r="A31" s="195">
        <f>D9</f>
        <v>2415</v>
      </c>
      <c r="B31" s="194" t="s">
        <v>97</v>
      </c>
      <c r="C31" s="195">
        <v>8</v>
      </c>
      <c r="D31" s="196">
        <f t="shared" si="4"/>
        <v>0</v>
      </c>
      <c r="E31" t="str">
        <f>E22</f>
        <v>Quarter Finalist</v>
      </c>
      <c r="G31" s="195">
        <f>J9</f>
        <v>79</v>
      </c>
      <c r="H31" s="194" t="s">
        <v>97</v>
      </c>
      <c r="I31" s="195">
        <v>8</v>
      </c>
      <c r="J31" s="196">
        <f t="shared" si="6"/>
        <v>10</v>
      </c>
      <c r="K31" t="str">
        <f>K22</f>
        <v>Semi Finalist</v>
      </c>
      <c r="M31" s="195">
        <f>P9</f>
        <v>207</v>
      </c>
      <c r="N31" s="194" t="s">
        <v>97</v>
      </c>
      <c r="O31" s="195">
        <v>8</v>
      </c>
      <c r="P31" s="196">
        <f t="shared" si="8"/>
        <v>0</v>
      </c>
      <c r="Q31" t="str">
        <f>Q22</f>
        <v>Quarter Finalist</v>
      </c>
      <c r="S31" s="195">
        <f>V9</f>
        <v>88</v>
      </c>
      <c r="T31" s="194" t="s">
        <v>97</v>
      </c>
      <c r="U31" s="195">
        <v>8</v>
      </c>
      <c r="V31" s="196">
        <f t="shared" si="10"/>
        <v>0</v>
      </c>
      <c r="W31" t="str">
        <f>W22</f>
        <v>Quarter Finalist</v>
      </c>
      <c r="AG31">
        <v>692</v>
      </c>
    </row>
    <row r="32" spans="1:33" x14ac:dyDescent="0.25">
      <c r="A32" s="195">
        <f>D8</f>
        <v>931</v>
      </c>
      <c r="B32" s="194" t="s">
        <v>98</v>
      </c>
      <c r="C32" s="195">
        <v>7</v>
      </c>
      <c r="D32" s="196">
        <f t="shared" si="4"/>
        <v>0</v>
      </c>
      <c r="E32" t="str">
        <f>E21</f>
        <v>Quarter Finalist</v>
      </c>
      <c r="G32" s="195">
        <f>J8</f>
        <v>247</v>
      </c>
      <c r="H32" s="194" t="s">
        <v>98</v>
      </c>
      <c r="I32" s="195">
        <v>7</v>
      </c>
      <c r="J32" s="196">
        <f t="shared" si="6"/>
        <v>30</v>
      </c>
      <c r="K32" t="str">
        <f>K21</f>
        <v>Winner</v>
      </c>
      <c r="M32" s="195">
        <f>P8</f>
        <v>716</v>
      </c>
      <c r="N32" s="194" t="s">
        <v>98</v>
      </c>
      <c r="O32" s="195">
        <v>7</v>
      </c>
      <c r="P32" s="196">
        <f t="shared" si="8"/>
        <v>0</v>
      </c>
      <c r="Q32" t="str">
        <f>Q21</f>
        <v>Quarter Finalist</v>
      </c>
      <c r="S32" s="195">
        <f>V8</f>
        <v>368</v>
      </c>
      <c r="T32" s="194" t="s">
        <v>98</v>
      </c>
      <c r="U32" s="195">
        <v>7</v>
      </c>
      <c r="V32" s="196">
        <f t="shared" si="10"/>
        <v>0</v>
      </c>
      <c r="W32" t="str">
        <f>W21</f>
        <v>Quarter Finalist</v>
      </c>
      <c r="AG32">
        <v>280</v>
      </c>
    </row>
    <row r="33" spans="1:33" x14ac:dyDescent="0.25">
      <c r="A33" s="195">
        <f>D7</f>
        <v>343</v>
      </c>
      <c r="B33" s="194" t="s">
        <v>99</v>
      </c>
      <c r="C33" s="195">
        <v>6</v>
      </c>
      <c r="D33" s="196">
        <f t="shared" si="4"/>
        <v>20</v>
      </c>
      <c r="E33" t="str">
        <f>E20</f>
        <v>Finalist</v>
      </c>
      <c r="G33" s="195">
        <v>245</v>
      </c>
      <c r="H33" s="194" t="s">
        <v>99</v>
      </c>
      <c r="I33" s="195">
        <v>6</v>
      </c>
      <c r="J33" s="196">
        <f t="shared" si="6"/>
        <v>10</v>
      </c>
      <c r="K33" t="str">
        <f>K20</f>
        <v>Semi Finalist</v>
      </c>
      <c r="M33" s="195">
        <f>P7</f>
        <v>2775</v>
      </c>
      <c r="N33" s="194" t="s">
        <v>99</v>
      </c>
      <c r="O33" s="195">
        <v>6</v>
      </c>
      <c r="P33" s="196">
        <f t="shared" si="8"/>
        <v>20</v>
      </c>
      <c r="Q33" t="str">
        <f>Q20</f>
        <v>Finalist</v>
      </c>
      <c r="S33" s="195">
        <f>V7</f>
        <v>33</v>
      </c>
      <c r="T33" s="194" t="s">
        <v>99</v>
      </c>
      <c r="U33" s="195">
        <v>6</v>
      </c>
      <c r="V33" s="196">
        <f t="shared" si="10"/>
        <v>10</v>
      </c>
      <c r="W33" t="str">
        <f>W20</f>
        <v>Semi Finalist</v>
      </c>
      <c r="AG33">
        <v>2848</v>
      </c>
    </row>
    <row r="34" spans="1:33" x14ac:dyDescent="0.25">
      <c r="A34" s="195">
        <f>D6</f>
        <v>2753</v>
      </c>
      <c r="B34" s="194" t="s">
        <v>100</v>
      </c>
      <c r="C34" s="195">
        <v>5</v>
      </c>
      <c r="D34" s="196">
        <f t="shared" si="4"/>
        <v>30</v>
      </c>
      <c r="E34" t="str">
        <f>E19</f>
        <v>Winner</v>
      </c>
      <c r="G34" s="195">
        <f>J6</f>
        <v>190</v>
      </c>
      <c r="H34" s="194" t="s">
        <v>100</v>
      </c>
      <c r="I34" s="195">
        <v>5</v>
      </c>
      <c r="J34" s="196">
        <f t="shared" si="6"/>
        <v>0</v>
      </c>
      <c r="K34" t="str">
        <f>K19</f>
        <v>Quarter Finalist</v>
      </c>
      <c r="M34" s="195">
        <f>P6</f>
        <v>1902</v>
      </c>
      <c r="N34" s="194" t="s">
        <v>100</v>
      </c>
      <c r="O34" s="195">
        <v>5</v>
      </c>
      <c r="P34" s="196">
        <f t="shared" si="8"/>
        <v>10</v>
      </c>
      <c r="Q34" t="str">
        <f>Q19</f>
        <v>Semi Finalist</v>
      </c>
      <c r="S34" s="195">
        <f>V6</f>
        <v>177</v>
      </c>
      <c r="T34" s="194" t="s">
        <v>100</v>
      </c>
      <c r="U34" s="195">
        <v>5</v>
      </c>
      <c r="V34" s="196">
        <f t="shared" si="10"/>
        <v>30</v>
      </c>
      <c r="W34" t="str">
        <f>W19</f>
        <v>Winner</v>
      </c>
      <c r="AG34">
        <v>1014</v>
      </c>
    </row>
    <row r="35" spans="1:33" x14ac:dyDescent="0.25">
      <c r="A35" s="195">
        <f>D5</f>
        <v>624</v>
      </c>
      <c r="B35" s="194" t="s">
        <v>101</v>
      </c>
      <c r="C35" s="195">
        <v>4</v>
      </c>
      <c r="D35" s="196">
        <f t="shared" si="4"/>
        <v>0</v>
      </c>
      <c r="E35" t="str">
        <f>E26</f>
        <v>Quarter Finalist</v>
      </c>
      <c r="G35" s="195">
        <f>J5</f>
        <v>329</v>
      </c>
      <c r="H35" s="194" t="s">
        <v>101</v>
      </c>
      <c r="I35" s="195">
        <v>4</v>
      </c>
      <c r="J35" s="196">
        <f t="shared" si="6"/>
        <v>20</v>
      </c>
      <c r="K35" t="str">
        <f>K26</f>
        <v>Finalist</v>
      </c>
      <c r="M35" s="195">
        <f>P5</f>
        <v>65</v>
      </c>
      <c r="N35" s="194" t="s">
        <v>101</v>
      </c>
      <c r="O35" s="195">
        <v>4</v>
      </c>
      <c r="P35" s="196">
        <f t="shared" si="8"/>
        <v>0</v>
      </c>
      <c r="Q35" t="str">
        <f>Q26</f>
        <v>Quarter Finalist</v>
      </c>
      <c r="S35" s="195">
        <f>V5</f>
        <v>1726</v>
      </c>
      <c r="T35" s="194" t="s">
        <v>101</v>
      </c>
      <c r="U35" s="195">
        <v>4</v>
      </c>
      <c r="V35" s="196">
        <f t="shared" si="10"/>
        <v>0</v>
      </c>
      <c r="W35" t="str">
        <f>W26</f>
        <v>Quarter Finalist</v>
      </c>
      <c r="AG35">
        <v>1535</v>
      </c>
    </row>
    <row r="36" spans="1:33" x14ac:dyDescent="0.25">
      <c r="A36" s="195">
        <f>D4</f>
        <v>353</v>
      </c>
      <c r="B36" s="194" t="s">
        <v>102</v>
      </c>
      <c r="C36" s="195">
        <v>3</v>
      </c>
      <c r="D36" s="196">
        <f t="shared" si="4"/>
        <v>0</v>
      </c>
      <c r="E36" t="str">
        <f>E25</f>
        <v>Quarter Finalist</v>
      </c>
      <c r="G36" s="195">
        <f>J4</f>
        <v>2185</v>
      </c>
      <c r="H36" s="194" t="s">
        <v>102</v>
      </c>
      <c r="I36" s="195">
        <v>3</v>
      </c>
      <c r="J36" s="196">
        <f t="shared" si="6"/>
        <v>0</v>
      </c>
      <c r="K36" t="str">
        <f>K25</f>
        <v>Quarter Finalist</v>
      </c>
      <c r="M36" s="195">
        <f>P4</f>
        <v>1923</v>
      </c>
      <c r="N36" s="194" t="s">
        <v>102</v>
      </c>
      <c r="O36" s="195">
        <v>3</v>
      </c>
      <c r="P36" s="196">
        <f t="shared" si="8"/>
        <v>0</v>
      </c>
      <c r="Q36" t="str">
        <f>Q25</f>
        <v>Quarter Finalist</v>
      </c>
      <c r="S36" s="195">
        <f>V4</f>
        <v>126</v>
      </c>
      <c r="T36" s="194" t="s">
        <v>102</v>
      </c>
      <c r="U36" s="195">
        <v>3</v>
      </c>
      <c r="V36" s="196">
        <f t="shared" si="10"/>
        <v>0</v>
      </c>
      <c r="W36" t="str">
        <f>W25</f>
        <v>Quarter Finalist</v>
      </c>
      <c r="AG36">
        <v>1538</v>
      </c>
    </row>
    <row r="37" spans="1:33" x14ac:dyDescent="0.25">
      <c r="A37" s="195">
        <f>D3</f>
        <v>1649</v>
      </c>
      <c r="B37" s="194" t="s">
        <v>103</v>
      </c>
      <c r="C37" s="195">
        <v>2</v>
      </c>
      <c r="D37" s="196">
        <f t="shared" si="4"/>
        <v>10</v>
      </c>
      <c r="E37" t="str">
        <f>E24</f>
        <v>Semi Finalist</v>
      </c>
      <c r="G37" s="195">
        <f>J3</f>
        <v>668</v>
      </c>
      <c r="H37" s="194" t="s">
        <v>103</v>
      </c>
      <c r="I37" s="195">
        <v>2</v>
      </c>
      <c r="J37" s="196">
        <f t="shared" si="6"/>
        <v>0</v>
      </c>
      <c r="K37" t="str">
        <f>K24</f>
        <v>Quarter Finalist</v>
      </c>
      <c r="M37" s="195">
        <f>P3</f>
        <v>25</v>
      </c>
      <c r="N37" s="194" t="s">
        <v>103</v>
      </c>
      <c r="O37" s="195">
        <v>2</v>
      </c>
      <c r="P37" s="196">
        <f t="shared" si="8"/>
        <v>10</v>
      </c>
      <c r="Q37" t="str">
        <f>Q24</f>
        <v>Semi Finalist</v>
      </c>
      <c r="S37" s="195">
        <f>V3</f>
        <v>135</v>
      </c>
      <c r="T37" s="194" t="s">
        <v>103</v>
      </c>
      <c r="U37" s="195">
        <v>2</v>
      </c>
      <c r="V37" s="196">
        <f t="shared" si="10"/>
        <v>20</v>
      </c>
      <c r="W37" t="str">
        <f>W24</f>
        <v>Finalist</v>
      </c>
      <c r="AG37">
        <v>1746</v>
      </c>
    </row>
    <row r="38" spans="1:33" x14ac:dyDescent="0.25">
      <c r="A38" s="200">
        <f>D2</f>
        <v>503</v>
      </c>
      <c r="B38" s="199" t="s">
        <v>104</v>
      </c>
      <c r="C38" s="200">
        <v>1</v>
      </c>
      <c r="D38" s="201">
        <f t="shared" si="4"/>
        <v>10</v>
      </c>
      <c r="E38" t="str">
        <f>E23</f>
        <v>Semi Finalist</v>
      </c>
      <c r="G38" s="200">
        <v>1747</v>
      </c>
      <c r="H38" s="199" t="s">
        <v>104</v>
      </c>
      <c r="I38" s="200">
        <v>1</v>
      </c>
      <c r="J38" s="201">
        <f t="shared" si="6"/>
        <v>0</v>
      </c>
      <c r="K38" t="str">
        <f>K23</f>
        <v>Quarter Finalist</v>
      </c>
      <c r="M38" s="200">
        <f>P2</f>
        <v>971</v>
      </c>
      <c r="N38" s="199" t="s">
        <v>104</v>
      </c>
      <c r="O38" s="200">
        <v>1</v>
      </c>
      <c r="P38" s="201">
        <f t="shared" si="8"/>
        <v>30</v>
      </c>
      <c r="Q38" t="str">
        <f>Q23</f>
        <v>Winner</v>
      </c>
      <c r="S38" s="200">
        <f>V2</f>
        <v>768</v>
      </c>
      <c r="T38" s="199" t="s">
        <v>104</v>
      </c>
      <c r="U38" s="200">
        <v>1</v>
      </c>
      <c r="V38" s="201">
        <f t="shared" si="10"/>
        <v>10</v>
      </c>
      <c r="W38" t="str">
        <f>W23</f>
        <v>Semi Finalist</v>
      </c>
      <c r="AG38">
        <v>93</v>
      </c>
    </row>
    <row r="39" spans="1:33" ht="13" x14ac:dyDescent="0.3">
      <c r="C39" s="231">
        <f>SUM(C15:C38)</f>
        <v>236</v>
      </c>
      <c r="D39" s="231">
        <f>SUM(D15:D38)</f>
        <v>210</v>
      </c>
      <c r="I39" s="231">
        <f>SUM(I15:I38)</f>
        <v>236</v>
      </c>
      <c r="J39" s="231">
        <f>SUM(J15:J38)</f>
        <v>210</v>
      </c>
      <c r="O39" s="231">
        <f>SUM(O15:O38)</f>
        <v>236</v>
      </c>
      <c r="P39" s="231">
        <f>SUM(P15:P38)</f>
        <v>210</v>
      </c>
      <c r="U39" s="231">
        <f>SUM(U15:U38)</f>
        <v>236</v>
      </c>
      <c r="V39" s="231">
        <f>SUM(V15:V38)</f>
        <v>210</v>
      </c>
      <c r="AG39">
        <v>857</v>
      </c>
    </row>
    <row r="40" spans="1:33" x14ac:dyDescent="0.25">
      <c r="A40" s="219"/>
      <c r="B40" s="219"/>
      <c r="C40" s="219"/>
      <c r="D40" s="219"/>
      <c r="E40" s="219"/>
      <c r="AG40">
        <v>558</v>
      </c>
    </row>
    <row r="41" spans="1:33" x14ac:dyDescent="0.25">
      <c r="A41" s="219"/>
      <c r="B41" s="219"/>
      <c r="C41" s="219"/>
      <c r="D41" s="219"/>
      <c r="E41" s="219"/>
      <c r="AG41">
        <v>2075</v>
      </c>
    </row>
    <row r="42" spans="1:33" x14ac:dyDescent="0.25">
      <c r="A42" s="219"/>
      <c r="B42" s="219"/>
      <c r="C42" s="219"/>
      <c r="D42" s="219"/>
      <c r="E42" s="219"/>
      <c r="AG42">
        <v>1739</v>
      </c>
    </row>
    <row r="43" spans="1:33" x14ac:dyDescent="0.25">
      <c r="A43" s="155" t="s">
        <v>302</v>
      </c>
      <c r="B43" s="155" t="s">
        <v>303</v>
      </c>
      <c r="C43" s="350" t="s">
        <v>304</v>
      </c>
      <c r="D43" s="149">
        <f>SUM(D44:D139)</f>
        <v>86</v>
      </c>
      <c r="E43" s="219"/>
      <c r="AG43">
        <v>314</v>
      </c>
    </row>
    <row r="44" spans="1:33" x14ac:dyDescent="0.25">
      <c r="A44" s="192">
        <v>25</v>
      </c>
      <c r="B44" s="192">
        <v>2</v>
      </c>
      <c r="C44" s="10">
        <v>10</v>
      </c>
      <c r="D44" s="10"/>
      <c r="E44" s="10"/>
      <c r="H44" s="407" t="str">
        <f>INDEX('[1]2012 Teams'!$B$2:$B$2344,MATCH(A44,'[1]2012 Teams'!$A$2:$A$2344))</f>
        <v>North Brunswick, NJ USA</v>
      </c>
      <c r="AG44">
        <v>548</v>
      </c>
    </row>
    <row r="45" spans="1:33" x14ac:dyDescent="0.25">
      <c r="A45" s="195">
        <v>27</v>
      </c>
      <c r="B45" s="195">
        <v>9</v>
      </c>
      <c r="C45" s="273">
        <v>10</v>
      </c>
      <c r="D45" s="273"/>
      <c r="E45" s="273"/>
      <c r="F45" s="2"/>
      <c r="G45" s="98"/>
      <c r="H45" s="407" t="str">
        <f>INDEX('[1]2012 Teams'!$B$2:$B$2344,MATCH(A45,'[1]2012 Teams'!$A$2:$A$2344))</f>
        <v>Clarkston, MI USA</v>
      </c>
      <c r="I45" s="98"/>
      <c r="J45" s="151"/>
      <c r="K45" s="97"/>
      <c r="AG45">
        <v>2826</v>
      </c>
    </row>
    <row r="46" spans="1:33" x14ac:dyDescent="0.25">
      <c r="A46" s="195">
        <v>33</v>
      </c>
      <c r="B46" s="195">
        <v>6</v>
      </c>
      <c r="C46" s="10">
        <v>10</v>
      </c>
      <c r="D46" s="10"/>
      <c r="E46" s="10"/>
      <c r="F46" s="2"/>
      <c r="G46" s="98"/>
      <c r="H46" s="407" t="str">
        <f>INDEX('[1]2012 Teams'!$B$2:$B$2344,MATCH(A46,'[1]2012 Teams'!$A$2:$A$2344))</f>
        <v>Auburn Hills, MI USA</v>
      </c>
      <c r="I46" s="98"/>
      <c r="J46" s="151"/>
      <c r="K46" s="97"/>
      <c r="AG46">
        <v>2486</v>
      </c>
    </row>
    <row r="47" spans="1:33" x14ac:dyDescent="0.25">
      <c r="A47" s="274">
        <v>40</v>
      </c>
      <c r="B47" s="195">
        <v>12</v>
      </c>
      <c r="C47" s="10">
        <v>10</v>
      </c>
      <c r="D47" s="10"/>
      <c r="E47" s="10"/>
      <c r="H47" s="407" t="str">
        <f>INDEX('[1]2012 Teams'!$B$2:$B$2344,MATCH(A47,'[1]2012 Teams'!$A$2:$A$2344))</f>
        <v>Athens, AL USA</v>
      </c>
      <c r="AG47">
        <v>3020</v>
      </c>
    </row>
    <row r="48" spans="1:33" x14ac:dyDescent="0.25">
      <c r="A48" s="195">
        <v>45</v>
      </c>
      <c r="B48" s="195">
        <v>14</v>
      </c>
      <c r="C48" s="10">
        <v>0</v>
      </c>
      <c r="D48" s="10"/>
      <c r="E48" s="10"/>
      <c r="H48" s="407" t="str">
        <f>INDEX('[1]2012 Teams'!$B$2:$B$2344,MATCH(A48,'[1]2012 Teams'!$A$2:$A$2344))</f>
        <v>Kokomo, IN USA</v>
      </c>
      <c r="AG48">
        <v>1712</v>
      </c>
    </row>
    <row r="49" spans="1:33" x14ac:dyDescent="0.25">
      <c r="A49" s="151">
        <v>56</v>
      </c>
      <c r="B49" s="195">
        <v>9</v>
      </c>
      <c r="C49" s="10">
        <v>0</v>
      </c>
      <c r="D49" s="10"/>
      <c r="E49" s="10"/>
      <c r="H49" s="407" t="str">
        <f>INDEX('[1]2012 Teams'!$B$2:$B$2344,MATCH(A49,'[1]2012 Teams'!$A$2:$A$2344))</f>
        <v>Bound Brook, NJ USA</v>
      </c>
      <c r="AG49">
        <v>811</v>
      </c>
    </row>
    <row r="50" spans="1:33" x14ac:dyDescent="0.25">
      <c r="A50" s="221">
        <v>51</v>
      </c>
      <c r="B50" s="195">
        <v>4</v>
      </c>
      <c r="C50" s="10">
        <v>0</v>
      </c>
      <c r="D50" s="10"/>
      <c r="E50" s="155" t="s">
        <v>310</v>
      </c>
      <c r="H50" s="407" t="str">
        <f>INDEX('[1]2012 Teams'!$B$2:$B$2344,MATCH(A50,'[1]2012 Teams'!$A$2:$A$2344))</f>
        <v>Pontiac, MI USA</v>
      </c>
      <c r="AG50">
        <v>665</v>
      </c>
    </row>
    <row r="51" spans="1:33" x14ac:dyDescent="0.25">
      <c r="A51" s="232">
        <v>67</v>
      </c>
      <c r="B51" s="200">
        <v>16</v>
      </c>
      <c r="C51" s="352">
        <v>50</v>
      </c>
      <c r="D51" s="10">
        <v>20</v>
      </c>
      <c r="E51" s="10"/>
      <c r="H51" s="407" t="str">
        <f>INDEX('[1]2012 Teams'!$B$2:$B$2344,MATCH(A51,'[1]2012 Teams'!$A$2:$A$2344))</f>
        <v>Milford, MI USA</v>
      </c>
      <c r="AG51">
        <v>3062</v>
      </c>
    </row>
    <row r="52" spans="1:33" x14ac:dyDescent="0.25">
      <c r="A52" s="195">
        <v>68</v>
      </c>
      <c r="B52" s="195">
        <v>10</v>
      </c>
      <c r="C52" s="359">
        <v>40</v>
      </c>
      <c r="D52" s="273">
        <v>10</v>
      </c>
      <c r="E52" s="273"/>
      <c r="H52" s="407" t="str">
        <f>INDEX('[1]2012 Teams'!$B$2:$B$2344,MATCH(A52,'[1]2012 Teams'!$A$2:$A$2344))</f>
        <v>Ortonville, MI USA</v>
      </c>
      <c r="AG52">
        <v>1302</v>
      </c>
    </row>
    <row r="53" spans="1:33" x14ac:dyDescent="0.25">
      <c r="A53" s="195">
        <v>70</v>
      </c>
      <c r="B53" s="195">
        <v>9</v>
      </c>
      <c r="C53" s="273">
        <v>10</v>
      </c>
      <c r="D53" s="273"/>
      <c r="E53" s="273"/>
      <c r="H53" s="407" t="str">
        <f>INDEX('[1]2012 Teams'!$B$2:$B$2344,MATCH(A53,'[1]2012 Teams'!$A$2:$A$2344))</f>
        <v>Goodrich, MI USA</v>
      </c>
      <c r="AG53">
        <v>503</v>
      </c>
    </row>
    <row r="54" spans="1:33" x14ac:dyDescent="0.25">
      <c r="A54" s="195">
        <v>71</v>
      </c>
      <c r="B54" s="195">
        <v>13</v>
      </c>
      <c r="C54" s="10">
        <v>0</v>
      </c>
      <c r="D54" s="10"/>
      <c r="E54" s="10"/>
      <c r="H54" s="407" t="str">
        <f>INDEX('[1]2012 Teams'!$B$2:$B$2344,MATCH(A54,'[1]2012 Teams'!$A$2:$A$2344))</f>
        <v>Hammond, IN USA</v>
      </c>
      <c r="AG54">
        <v>2813</v>
      </c>
    </row>
    <row r="55" spans="1:33" x14ac:dyDescent="0.25">
      <c r="A55" s="195">
        <v>79</v>
      </c>
      <c r="B55" s="195">
        <v>8</v>
      </c>
      <c r="C55" s="273">
        <v>10</v>
      </c>
      <c r="D55" s="273"/>
      <c r="E55" s="273"/>
      <c r="H55" s="407" t="str">
        <f>INDEX('[1]2012 Teams'!$B$2:$B$2344,MATCH(A55,'[1]2012 Teams'!$A$2:$A$2344))</f>
        <v>Tarpon Springs , FL USA</v>
      </c>
      <c r="AG55">
        <v>2415</v>
      </c>
    </row>
    <row r="56" spans="1:33" x14ac:dyDescent="0.25">
      <c r="A56" s="195">
        <v>85</v>
      </c>
      <c r="B56" s="195">
        <v>15</v>
      </c>
      <c r="C56" s="10">
        <v>20</v>
      </c>
      <c r="D56" s="10"/>
      <c r="E56" s="10"/>
      <c r="H56" s="407" t="str">
        <f>INDEX('[1]2012 Teams'!$B$2:$B$2344,MATCH(A56,'[1]2012 Teams'!$A$2:$A$2344))</f>
        <v>Zeeland, MI USA</v>
      </c>
      <c r="AG56">
        <v>1341</v>
      </c>
    </row>
    <row r="57" spans="1:33" x14ac:dyDescent="0.25">
      <c r="A57" s="195">
        <v>88</v>
      </c>
      <c r="B57" s="195">
        <v>8</v>
      </c>
      <c r="C57" s="10">
        <v>0</v>
      </c>
      <c r="D57" s="10"/>
      <c r="E57" s="10"/>
      <c r="H57" s="407" t="str">
        <f>INDEX('[1]2012 Teams'!$B$2:$B$2344,MATCH(A57,'[1]2012 Teams'!$A$2:$A$2344))</f>
        <v>Bridgewater, MA USA</v>
      </c>
      <c r="AG57">
        <v>1555</v>
      </c>
    </row>
    <row r="58" spans="1:33" x14ac:dyDescent="0.25">
      <c r="A58" s="195">
        <v>102</v>
      </c>
      <c r="B58" s="195">
        <v>11</v>
      </c>
      <c r="C58" s="10">
        <v>10</v>
      </c>
      <c r="D58" s="10"/>
      <c r="E58" s="10"/>
      <c r="H58" s="407" t="str">
        <f>INDEX('[1]2012 Teams'!$B$2:$B$2344,MATCH(A58,'[1]2012 Teams'!$A$2:$A$2344))</f>
        <v>Somerville, NJ USA</v>
      </c>
      <c r="AG58">
        <v>2070</v>
      </c>
    </row>
    <row r="59" spans="1:33" x14ac:dyDescent="0.25">
      <c r="A59" s="200">
        <v>107</v>
      </c>
      <c r="B59" s="200">
        <v>9</v>
      </c>
      <c r="C59" s="273">
        <v>0</v>
      </c>
      <c r="D59" s="273"/>
      <c r="E59" s="273"/>
      <c r="H59" s="407" t="str">
        <f>INDEX('[1]2012 Teams'!$B$2:$B$2344,MATCH(A59,'[1]2012 Teams'!$A$2:$A$2344))</f>
        <v>Holland, MI USA</v>
      </c>
      <c r="AG59">
        <v>1421</v>
      </c>
    </row>
    <row r="60" spans="1:33" x14ac:dyDescent="0.25">
      <c r="A60" s="274">
        <v>111</v>
      </c>
      <c r="B60" s="195">
        <v>16</v>
      </c>
      <c r="C60" s="352">
        <v>50</v>
      </c>
      <c r="D60" s="10">
        <v>20</v>
      </c>
      <c r="E60" s="10"/>
      <c r="H60" s="407" t="str">
        <f>INDEX('[1]2012 Teams'!$B$2:$B$2344,MATCH(A60,'[1]2012 Teams'!$A$2:$A$2344))</f>
        <v>Schaumburg, IL USA</v>
      </c>
      <c r="AG60">
        <v>2220</v>
      </c>
    </row>
    <row r="61" spans="1:33" x14ac:dyDescent="0.25">
      <c r="A61" s="195">
        <v>118</v>
      </c>
      <c r="B61" s="195">
        <v>11</v>
      </c>
      <c r="C61" s="273">
        <v>20</v>
      </c>
      <c r="D61" s="273"/>
      <c r="E61" s="273"/>
      <c r="H61" s="407" t="str">
        <f>INDEX('[1]2012 Teams'!$B$2:$B$2344,MATCH(A61,'[1]2012 Teams'!$A$2:$A$2344))</f>
        <v>League City, TX USA</v>
      </c>
      <c r="AG61">
        <v>2655</v>
      </c>
    </row>
    <row r="62" spans="1:33" x14ac:dyDescent="0.25">
      <c r="A62" s="195">
        <v>121</v>
      </c>
      <c r="B62" s="195">
        <v>12</v>
      </c>
      <c r="C62" s="10">
        <v>30</v>
      </c>
      <c r="D62" s="10"/>
      <c r="E62" s="10"/>
      <c r="H62" s="407" t="str">
        <f>INDEX('[1]2012 Teams'!$B$2:$B$2344,MATCH(A62,'[1]2012 Teams'!$A$2:$A$2344))</f>
        <v>Newport County, RI USA</v>
      </c>
      <c r="AG62">
        <v>2169</v>
      </c>
    </row>
    <row r="63" spans="1:33" x14ac:dyDescent="0.25">
      <c r="A63" s="195">
        <v>125</v>
      </c>
      <c r="B63" s="195">
        <v>13</v>
      </c>
      <c r="C63" s="273">
        <v>0</v>
      </c>
      <c r="D63" s="273"/>
      <c r="E63" s="273"/>
      <c r="H63" s="407" t="str">
        <f>INDEX('[1]2012 Teams'!$B$2:$B$2344,MATCH(A63,'[1]2012 Teams'!$A$2:$A$2344))</f>
        <v>Boston, MA USA</v>
      </c>
      <c r="AG63">
        <v>1743</v>
      </c>
    </row>
    <row r="64" spans="1:33" x14ac:dyDescent="0.25">
      <c r="A64" s="195">
        <v>126</v>
      </c>
      <c r="B64" s="195">
        <v>3</v>
      </c>
      <c r="C64" s="10">
        <v>0</v>
      </c>
      <c r="D64" s="10"/>
      <c r="E64" s="10"/>
      <c r="H64" s="407" t="str">
        <f>INDEX('[1]2012 Teams'!$B$2:$B$2344,MATCH(A64,'[1]2012 Teams'!$A$2:$A$2344))</f>
        <v>Clinton, MA USA</v>
      </c>
      <c r="AG64">
        <v>2543</v>
      </c>
    </row>
    <row r="65" spans="1:33" x14ac:dyDescent="0.25">
      <c r="A65" s="195">
        <v>135</v>
      </c>
      <c r="B65" s="195">
        <v>2</v>
      </c>
      <c r="C65" s="10">
        <v>20</v>
      </c>
      <c r="D65" s="10"/>
      <c r="E65" s="10"/>
      <c r="H65" s="407" t="str">
        <f>INDEX('[1]2012 Teams'!$B$2:$B$2344,MATCH(A65,'[1]2012 Teams'!$A$2:$A$2344))</f>
        <v>Mishawaka, IN USA</v>
      </c>
      <c r="AG65">
        <v>39</v>
      </c>
    </row>
    <row r="66" spans="1:33" x14ac:dyDescent="0.25">
      <c r="A66" s="195">
        <v>148</v>
      </c>
      <c r="B66" s="195">
        <v>14</v>
      </c>
      <c r="C66" s="10">
        <v>0</v>
      </c>
      <c r="D66" s="10"/>
      <c r="E66" s="10"/>
      <c r="H66" s="407" t="str">
        <f>INDEX('[1]2012 Teams'!$B$2:$B$2344,MATCH(A66,'[1]2012 Teams'!$A$2:$A$2344))</f>
        <v>Greenville, TX USA</v>
      </c>
      <c r="AG66">
        <v>180</v>
      </c>
    </row>
    <row r="67" spans="1:33" ht="15.5" x14ac:dyDescent="0.35">
      <c r="A67" s="200">
        <v>175</v>
      </c>
      <c r="B67" s="200">
        <v>14</v>
      </c>
      <c r="C67" s="358">
        <v>0</v>
      </c>
      <c r="D67" s="348"/>
      <c r="E67" s="348"/>
      <c r="H67" s="407" t="str">
        <f>INDEX('[1]2012 Teams'!$B$2:$B$2344,MATCH(A67,'[1]2012 Teams'!$A$2:$A$2344))</f>
        <v>Enfield, CT USA</v>
      </c>
      <c r="AG67">
        <v>604</v>
      </c>
    </row>
    <row r="68" spans="1:33" x14ac:dyDescent="0.25">
      <c r="A68" s="192">
        <v>177</v>
      </c>
      <c r="B68" s="192">
        <v>5</v>
      </c>
      <c r="C68" s="10">
        <v>30</v>
      </c>
      <c r="D68" s="10"/>
      <c r="E68" s="10"/>
      <c r="H68" s="407" t="str">
        <f>INDEX('[1]2012 Teams'!$B$2:$B$2344,MATCH(A68,'[1]2012 Teams'!$A$2:$A$2344))</f>
        <v>South Windsor, CT USA</v>
      </c>
      <c r="AG68">
        <v>533</v>
      </c>
    </row>
    <row r="69" spans="1:33" x14ac:dyDescent="0.25">
      <c r="A69" s="195">
        <v>188</v>
      </c>
      <c r="B69" s="195">
        <v>13</v>
      </c>
      <c r="C69" s="273">
        <v>20</v>
      </c>
      <c r="D69" s="273"/>
      <c r="E69" s="273"/>
      <c r="H69" s="407" t="str">
        <f>INDEX('[1]2012 Teams'!$B$2:$B$2344,MATCH(A69,'[1]2012 Teams'!$A$2:$A$2344))</f>
        <v>Toronto, ON Canada</v>
      </c>
      <c r="AG69">
        <v>1986</v>
      </c>
    </row>
    <row r="70" spans="1:33" x14ac:dyDescent="0.25">
      <c r="A70" s="195">
        <v>190</v>
      </c>
      <c r="B70" s="195">
        <v>5</v>
      </c>
      <c r="C70" s="219">
        <v>0</v>
      </c>
      <c r="D70" s="219"/>
      <c r="E70" s="219"/>
      <c r="H70" s="407" t="str">
        <f>INDEX('[1]2012 Teams'!$B$2:$B$2344,MATCH(A70,'[1]2012 Teams'!$A$2:$A$2344))</f>
        <v>Worcester, MA USA</v>
      </c>
      <c r="AG70">
        <v>353</v>
      </c>
    </row>
    <row r="71" spans="1:33" x14ac:dyDescent="0.25">
      <c r="A71" s="195">
        <v>201</v>
      </c>
      <c r="B71" s="195">
        <v>10</v>
      </c>
      <c r="C71" s="273">
        <v>0</v>
      </c>
      <c r="D71" s="273"/>
      <c r="E71" s="273"/>
      <c r="H71" s="407" t="str">
        <f>INDEX('[1]2012 Teams'!$B$2:$B$2344,MATCH(A71,'[1]2012 Teams'!$A$2:$A$2344))</f>
        <v>Rochester Hills, MI USA</v>
      </c>
      <c r="AG71">
        <v>1592</v>
      </c>
    </row>
    <row r="72" spans="1:33" x14ac:dyDescent="0.25">
      <c r="A72" s="301">
        <v>207</v>
      </c>
      <c r="B72" s="195">
        <v>8</v>
      </c>
      <c r="C72" s="10">
        <v>0</v>
      </c>
      <c r="D72" s="10"/>
      <c r="E72" s="10"/>
      <c r="H72" s="407" t="str">
        <f>INDEX('[1]2012 Teams'!$B$2:$B$2344,MATCH(A72,'[1]2012 Teams'!$A$2:$A$2344))</f>
        <v>Hawthorne, CA USA</v>
      </c>
      <c r="AG72">
        <v>1334</v>
      </c>
    </row>
    <row r="73" spans="1:33" x14ac:dyDescent="0.25">
      <c r="A73" s="195">
        <v>217</v>
      </c>
      <c r="B73" s="195">
        <v>10</v>
      </c>
      <c r="C73" s="359">
        <v>40</v>
      </c>
      <c r="D73" s="273">
        <v>10</v>
      </c>
      <c r="E73" s="273"/>
      <c r="H73" s="407" t="str">
        <f>INDEX('[1]2012 Teams'!$B$2:$B$2344,MATCH(A73,'[1]2012 Teams'!$A$2:$A$2344))</f>
        <v>Sterling Heights, MI USA</v>
      </c>
      <c r="AG73">
        <v>3009</v>
      </c>
    </row>
    <row r="74" spans="1:33" ht="15.5" x14ac:dyDescent="0.35">
      <c r="A74" s="195">
        <v>222</v>
      </c>
      <c r="B74" s="195">
        <v>12</v>
      </c>
      <c r="C74" s="349">
        <v>30</v>
      </c>
      <c r="D74" s="349"/>
      <c r="E74" s="349"/>
      <c r="H74" s="407" t="str">
        <f>INDEX('[1]2012 Teams'!$B$2:$B$2344,MATCH(A74,'[1]2012 Teams'!$A$2:$A$2344))</f>
        <v>Tunkhannock, PA USA</v>
      </c>
      <c r="AG74">
        <v>2340</v>
      </c>
    </row>
    <row r="75" spans="1:33" x14ac:dyDescent="0.25">
      <c r="A75" s="200">
        <v>234</v>
      </c>
      <c r="B75" s="200">
        <v>16</v>
      </c>
      <c r="C75" s="10">
        <v>10</v>
      </c>
      <c r="D75" s="10"/>
      <c r="E75" s="10"/>
      <c r="H75" s="407" t="str">
        <f>INDEX('[1]2012 Teams'!$B$2:$B$2344,MATCH(A75,'[1]2012 Teams'!$A$2:$A$2344))</f>
        <v>Indianapolis, IN USA</v>
      </c>
      <c r="AG75">
        <v>48</v>
      </c>
    </row>
    <row r="76" spans="1:33" x14ac:dyDescent="0.25">
      <c r="A76" s="195">
        <v>245</v>
      </c>
      <c r="B76" s="195">
        <v>6</v>
      </c>
      <c r="C76" s="273">
        <v>10</v>
      </c>
      <c r="D76" s="273"/>
      <c r="E76" s="273"/>
      <c r="H76" s="407" t="str">
        <f>INDEX('[1]2012 Teams'!$B$2:$B$2344,MATCH(A76,'[1]2012 Teams'!$A$2:$A$2344))</f>
        <v>Rochester Hills, MI USA</v>
      </c>
      <c r="AG76">
        <v>231</v>
      </c>
    </row>
    <row r="77" spans="1:33" x14ac:dyDescent="0.25">
      <c r="A77" s="195">
        <v>247</v>
      </c>
      <c r="B77" s="195">
        <v>7</v>
      </c>
      <c r="C77" s="359">
        <v>40</v>
      </c>
      <c r="D77" s="273">
        <v>10</v>
      </c>
      <c r="E77" s="273"/>
      <c r="H77" s="407" t="str">
        <f>INDEX('[1]2012 Teams'!$B$2:$B$2344,MATCH(A77,'[1]2012 Teams'!$A$2:$A$2344))</f>
        <v>Berkley, MI USA</v>
      </c>
      <c r="AG77">
        <v>585</v>
      </c>
    </row>
    <row r="78" spans="1:33" x14ac:dyDescent="0.25">
      <c r="A78" s="195">
        <v>254</v>
      </c>
      <c r="B78" s="195">
        <v>14</v>
      </c>
      <c r="C78" s="273">
        <v>0</v>
      </c>
      <c r="D78" s="273"/>
      <c r="E78" s="273"/>
      <c r="H78" s="407" t="str">
        <f>INDEX('[1]2012 Teams'!$B$2:$B$2344,MATCH(A78,'[1]2012 Teams'!$A$2:$A$2344))</f>
        <v>San Jose, CA USA</v>
      </c>
      <c r="AG78">
        <v>714</v>
      </c>
    </row>
    <row r="79" spans="1:33" x14ac:dyDescent="0.25">
      <c r="A79" s="195">
        <v>329</v>
      </c>
      <c r="B79" s="195">
        <v>4</v>
      </c>
      <c r="C79" s="10">
        <v>20</v>
      </c>
      <c r="D79" s="10"/>
      <c r="E79" s="10"/>
      <c r="H79" s="407" t="str">
        <f>INDEX('[1]2012 Teams'!$B$2:$B$2344,MATCH(A79,'[1]2012 Teams'!$A$2:$A$2344))</f>
        <v>Medford, NY USA</v>
      </c>
      <c r="AG79">
        <v>120</v>
      </c>
    </row>
    <row r="80" spans="1:33" x14ac:dyDescent="0.25">
      <c r="A80" s="195">
        <v>341</v>
      </c>
      <c r="B80" s="195">
        <v>11</v>
      </c>
      <c r="C80" s="273">
        <v>10</v>
      </c>
      <c r="D80" s="273"/>
      <c r="E80" s="273"/>
      <c r="H80" s="407" t="str">
        <f>INDEX('[1]2012 Teams'!$B$2:$B$2344,MATCH(A80,'[1]2012 Teams'!$A$2:$A$2344))</f>
        <v>Ambler, PA USA</v>
      </c>
      <c r="AG80">
        <v>1390</v>
      </c>
    </row>
    <row r="81" spans="1:33" x14ac:dyDescent="0.25">
      <c r="A81" s="195">
        <v>343</v>
      </c>
      <c r="B81" s="195">
        <v>6</v>
      </c>
      <c r="C81" s="273">
        <v>20</v>
      </c>
      <c r="D81" s="273"/>
      <c r="E81" s="273"/>
      <c r="H81" s="407" t="str">
        <f>INDEX('[1]2012 Teams'!$B$2:$B$2344,MATCH(A81,'[1]2012 Teams'!$A$2:$A$2344))</f>
        <v>Seneca, SC USA</v>
      </c>
      <c r="AG81">
        <v>433</v>
      </c>
    </row>
    <row r="82" spans="1:33" x14ac:dyDescent="0.25">
      <c r="A82" s="195">
        <v>346</v>
      </c>
      <c r="B82" s="195">
        <v>16</v>
      </c>
      <c r="C82" s="9">
        <v>0</v>
      </c>
      <c r="D82" s="9"/>
      <c r="E82" s="9"/>
      <c r="H82" s="407" t="str">
        <f>INDEX('[1]2012 Teams'!$B$2:$B$2344,MATCH(A82,'[1]2012 Teams'!$A$2:$A$2344))</f>
        <v>Chesterfield, VA USA</v>
      </c>
      <c r="AG82">
        <v>2470</v>
      </c>
    </row>
    <row r="83" spans="1:33" x14ac:dyDescent="0.25">
      <c r="A83" s="200">
        <v>353</v>
      </c>
      <c r="B83" s="200">
        <v>3</v>
      </c>
      <c r="C83" s="273">
        <v>0</v>
      </c>
      <c r="D83" s="273"/>
      <c r="E83" s="273"/>
      <c r="H83" s="407" t="str">
        <f>INDEX('[1]2012 Teams'!$B$2:$B$2344,MATCH(A83,'[1]2012 Teams'!$A$2:$A$2344))</f>
        <v>Plainview, NY USA</v>
      </c>
      <c r="AG83">
        <v>1289</v>
      </c>
    </row>
    <row r="84" spans="1:33" x14ac:dyDescent="0.25">
      <c r="A84" s="195">
        <v>365</v>
      </c>
      <c r="B84" s="195">
        <v>13</v>
      </c>
      <c r="C84" s="10">
        <v>0</v>
      </c>
      <c r="D84" s="10"/>
      <c r="E84" s="10"/>
      <c r="H84" s="407" t="str">
        <f>INDEX('[1]2012 Teams'!$B$2:$B$2344,MATCH(A84,'[1]2012 Teams'!$A$2:$A$2344))</f>
        <v>Wilmington, DE USA</v>
      </c>
      <c r="AG84">
        <v>3091</v>
      </c>
    </row>
    <row r="85" spans="1:33" x14ac:dyDescent="0.25">
      <c r="A85" s="195">
        <v>368</v>
      </c>
      <c r="B85" s="195">
        <v>7</v>
      </c>
      <c r="C85" s="10">
        <v>0</v>
      </c>
      <c r="D85" s="10"/>
      <c r="E85" s="10"/>
      <c r="H85" s="407" t="str">
        <f>INDEX('[1]2012 Teams'!$B$2:$B$2344,MATCH(A85,'[1]2012 Teams'!$A$2:$A$2344))</f>
        <v>Honolulu, HI USA</v>
      </c>
      <c r="AG85">
        <v>2915</v>
      </c>
    </row>
    <row r="86" spans="1:33" x14ac:dyDescent="0.25">
      <c r="A86" s="195">
        <v>375</v>
      </c>
      <c r="B86" s="195">
        <v>12</v>
      </c>
      <c r="C86" s="273">
        <v>0</v>
      </c>
      <c r="D86" s="273"/>
      <c r="E86" s="273"/>
      <c r="H86" s="407" t="str">
        <f>INDEX('[1]2012 Teams'!$B$2:$B$2344,MATCH(A86,'[1]2012 Teams'!$A$2:$A$2344))</f>
        <v>Staten Island, NY USA</v>
      </c>
      <c r="AG86">
        <v>125</v>
      </c>
    </row>
    <row r="87" spans="1:33" x14ac:dyDescent="0.25">
      <c r="A87" s="195">
        <v>399</v>
      </c>
      <c r="B87" s="195">
        <v>13</v>
      </c>
      <c r="C87" s="273">
        <v>20</v>
      </c>
      <c r="D87" s="273"/>
      <c r="E87" s="273"/>
      <c r="H87" s="407" t="str">
        <f>INDEX('[1]2012 Teams'!$B$2:$B$2344,MATCH(A87,'[1]2012 Teams'!$A$2:$A$2344))</f>
        <v>Lancaster, CA USA</v>
      </c>
      <c r="AG87">
        <v>2779</v>
      </c>
    </row>
    <row r="88" spans="1:33" x14ac:dyDescent="0.25">
      <c r="A88" s="195">
        <v>469</v>
      </c>
      <c r="B88" s="195">
        <v>10</v>
      </c>
      <c r="C88" s="10">
        <v>0</v>
      </c>
      <c r="D88" s="10"/>
      <c r="E88" s="10"/>
      <c r="H88" s="407" t="str">
        <f>INDEX('[1]2012 Teams'!$B$2:$B$2344,MATCH(A88,'[1]2012 Teams'!$A$2:$A$2344))</f>
        <v>Bloomfield Hills, MI USA</v>
      </c>
      <c r="AG88">
        <v>2874</v>
      </c>
    </row>
    <row r="89" spans="1:33" ht="15.5" x14ac:dyDescent="0.35">
      <c r="A89" s="195">
        <v>488</v>
      </c>
      <c r="B89" s="195">
        <v>11</v>
      </c>
      <c r="C89" s="349">
        <v>20</v>
      </c>
      <c r="D89" s="349"/>
      <c r="E89" s="349"/>
      <c r="H89" s="407" t="str">
        <f>INDEX('[1]2012 Teams'!$B$2:$B$2344,MATCH(A89,'[1]2012 Teams'!$A$2:$A$2344))</f>
        <v>Seattle, WA USA</v>
      </c>
      <c r="AG89">
        <v>346</v>
      </c>
    </row>
    <row r="90" spans="1:33" x14ac:dyDescent="0.25">
      <c r="A90" s="195">
        <v>503</v>
      </c>
      <c r="B90" s="195">
        <v>1</v>
      </c>
      <c r="C90" s="246">
        <v>10</v>
      </c>
      <c r="D90" s="246"/>
      <c r="E90" s="246"/>
      <c r="H90" s="407" t="str">
        <f>INDEX('[1]2012 Teams'!$B$2:$B$2344,MATCH(A90,'[1]2012 Teams'!$A$2:$A$2344))</f>
        <v>Novi, MI USA</v>
      </c>
      <c r="AG90">
        <v>1806</v>
      </c>
    </row>
    <row r="91" spans="1:33" x14ac:dyDescent="0.25">
      <c r="A91" s="200">
        <v>548</v>
      </c>
      <c r="B91" s="200">
        <v>14</v>
      </c>
      <c r="C91" s="246">
        <v>0</v>
      </c>
      <c r="D91" s="246"/>
      <c r="E91" s="246"/>
      <c r="H91" s="407" t="str">
        <f>INDEX('[1]2012 Teams'!$B$2:$B$2344,MATCH(A91,'[1]2012 Teams'!$A$2:$A$2344))</f>
        <v>Northville, MI USA</v>
      </c>
      <c r="AG91">
        <v>175</v>
      </c>
    </row>
    <row r="92" spans="1:33" x14ac:dyDescent="0.25">
      <c r="A92" s="192">
        <v>624</v>
      </c>
      <c r="B92" s="192">
        <v>4</v>
      </c>
      <c r="C92" s="273">
        <v>0</v>
      </c>
      <c r="D92" s="273"/>
      <c r="E92" s="273"/>
      <c r="H92" s="407" t="str">
        <f>INDEX('[1]2012 Teams'!$B$2:$B$2344,MATCH(A92,'[1]2012 Teams'!$A$2:$A$2344))</f>
        <v>Katy, TX USA</v>
      </c>
      <c r="AG92">
        <v>399</v>
      </c>
    </row>
    <row r="93" spans="1:33" x14ac:dyDescent="0.25">
      <c r="A93" s="195">
        <v>668</v>
      </c>
      <c r="B93" s="195">
        <v>2</v>
      </c>
      <c r="C93" s="10">
        <v>0</v>
      </c>
      <c r="D93" s="10"/>
      <c r="E93" s="10"/>
      <c r="H93" s="407" t="str">
        <f>INDEX('[1]2012 Teams'!$B$2:$B$2344,MATCH(A93,'[1]2012 Teams'!$A$2:$A$2344))</f>
        <v>Orlando, FL USA</v>
      </c>
      <c r="AG93">
        <v>375</v>
      </c>
    </row>
    <row r="94" spans="1:33" x14ac:dyDescent="0.25">
      <c r="A94" s="195">
        <v>708</v>
      </c>
      <c r="B94" s="195">
        <v>14</v>
      </c>
      <c r="C94" s="10">
        <v>0</v>
      </c>
      <c r="D94" s="10"/>
      <c r="E94" s="10"/>
      <c r="H94" s="407" t="str">
        <f>INDEX('[1]2012 Teams'!$B$2:$B$2344,MATCH(A94,'[1]2012 Teams'!$A$2:$A$2344))</f>
        <v>Horsham, PA USA</v>
      </c>
      <c r="AG94">
        <v>816</v>
      </c>
    </row>
    <row r="95" spans="1:33" x14ac:dyDescent="0.25">
      <c r="A95" s="302">
        <v>716</v>
      </c>
      <c r="B95" s="195">
        <v>7</v>
      </c>
      <c r="C95" s="10">
        <v>0</v>
      </c>
      <c r="D95" s="10"/>
      <c r="E95" s="10"/>
      <c r="H95" s="407" t="str">
        <f>INDEX('[1]2012 Teams'!$B$2:$B$2344,MATCH(A95,'[1]2012 Teams'!$A$2:$A$2344))</f>
        <v>Falls Village, CT USA</v>
      </c>
      <c r="AG95">
        <v>217</v>
      </c>
    </row>
    <row r="96" spans="1:33" x14ac:dyDescent="0.25">
      <c r="A96" s="195">
        <v>768</v>
      </c>
      <c r="B96" s="195">
        <v>1</v>
      </c>
      <c r="C96" s="10">
        <v>10</v>
      </c>
      <c r="D96" s="10"/>
      <c r="E96" s="10"/>
      <c r="H96" s="407" t="str">
        <f>INDEX('[1]2012 Teams'!$B$2:$B$2344,MATCH(A96,'[1]2012 Teams'!$A$2:$A$2344))</f>
        <v>Baltimore, MD USA</v>
      </c>
      <c r="AG96">
        <v>27</v>
      </c>
    </row>
    <row r="97" spans="1:33" x14ac:dyDescent="0.25">
      <c r="A97" s="195">
        <v>816</v>
      </c>
      <c r="B97" s="195">
        <v>11</v>
      </c>
      <c r="C97" s="219">
        <v>10</v>
      </c>
      <c r="D97" s="219"/>
      <c r="E97" s="219"/>
      <c r="H97" s="407" t="str">
        <f>INDEX('[1]2012 Teams'!$B$2:$B$2344,MATCH(A97,'[1]2012 Teams'!$A$2:$A$2344))</f>
        <v>Westampton, NJ USA</v>
      </c>
      <c r="AG97">
        <v>188</v>
      </c>
    </row>
    <row r="98" spans="1:33" x14ac:dyDescent="0.25">
      <c r="A98" s="195">
        <v>870</v>
      </c>
      <c r="B98" s="195">
        <v>11</v>
      </c>
      <c r="C98" s="10">
        <v>20</v>
      </c>
      <c r="D98" s="10"/>
      <c r="E98" s="10"/>
      <c r="H98" s="407" t="str">
        <f>INDEX('[1]2012 Teams'!$B$2:$B$2344,MATCH(A98,'[1]2012 Teams'!$A$2:$A$2344))</f>
        <v>Southold, NY USA</v>
      </c>
      <c r="AG98">
        <v>2809</v>
      </c>
    </row>
    <row r="99" spans="1:33" x14ac:dyDescent="0.25">
      <c r="A99" s="200">
        <v>931</v>
      </c>
      <c r="B99" s="200">
        <v>7</v>
      </c>
      <c r="C99" s="273">
        <v>0</v>
      </c>
      <c r="D99" s="273"/>
      <c r="E99" s="273"/>
      <c r="H99" s="407" t="str">
        <f>INDEX('[1]2012 Teams'!$B$2:$B$2344,MATCH(A99,'[1]2012 Teams'!$A$2:$A$2344))</f>
        <v>St. Louis, MO USA</v>
      </c>
      <c r="AG99">
        <v>2815</v>
      </c>
    </row>
    <row r="100" spans="1:33" x14ac:dyDescent="0.25">
      <c r="A100" s="195">
        <v>971</v>
      </c>
      <c r="B100" s="195">
        <v>1</v>
      </c>
      <c r="C100" s="352">
        <v>40</v>
      </c>
      <c r="D100" s="10">
        <v>16</v>
      </c>
      <c r="E100" s="10"/>
      <c r="H100" s="407" t="str">
        <f>INDEX('[1]2012 Teams'!$B$2:$B$2344,MATCH(A100,'[1]2012 Teams'!$A$2:$A$2344))</f>
        <v>Mountain View, CA USA</v>
      </c>
      <c r="AG100">
        <v>1983</v>
      </c>
    </row>
    <row r="101" spans="1:33" x14ac:dyDescent="0.25">
      <c r="A101" s="151">
        <v>973</v>
      </c>
      <c r="B101" s="195">
        <v>15</v>
      </c>
      <c r="C101" s="10">
        <v>10</v>
      </c>
      <c r="D101" s="10"/>
      <c r="E101" s="10"/>
      <c r="H101" s="407" t="str">
        <f>INDEX('[1]2012 Teams'!$B$2:$B$2344,MATCH(A101,'[1]2012 Teams'!$A$2:$A$2344))</f>
        <v>Atascadero, CA USA</v>
      </c>
      <c r="AG101">
        <v>1519</v>
      </c>
    </row>
    <row r="102" spans="1:33" x14ac:dyDescent="0.25">
      <c r="A102" s="10">
        <v>987</v>
      </c>
      <c r="B102" s="195">
        <v>13</v>
      </c>
      <c r="C102" s="10">
        <v>0</v>
      </c>
      <c r="D102" s="10"/>
      <c r="E102" s="10"/>
      <c r="H102" s="407" t="str">
        <f>INDEX('[1]2012 Teams'!$B$2:$B$2344,MATCH(A102,'[1]2012 Teams'!$A$2:$A$2344))</f>
        <v>Las Vegas, NV USA</v>
      </c>
      <c r="AG102">
        <v>271</v>
      </c>
    </row>
    <row r="103" spans="1:33" x14ac:dyDescent="0.25">
      <c r="A103" s="195">
        <v>1002</v>
      </c>
      <c r="B103" s="195">
        <v>9</v>
      </c>
      <c r="C103" s="273">
        <v>0</v>
      </c>
      <c r="D103" s="273"/>
      <c r="E103" s="273"/>
      <c r="H103" s="407" t="str">
        <f>INDEX('[1]2012 Teams'!$B$2:$B$2344,MATCH(A103,'[1]2012 Teams'!$A$2:$A$2344))</f>
        <v>Marietta, GA USA</v>
      </c>
      <c r="AG103">
        <v>766</v>
      </c>
    </row>
    <row r="104" spans="1:33" x14ac:dyDescent="0.25">
      <c r="A104" s="195">
        <v>1114</v>
      </c>
      <c r="B104" s="195">
        <v>16</v>
      </c>
      <c r="C104" s="219">
        <v>10</v>
      </c>
      <c r="D104" s="219"/>
      <c r="E104" s="219"/>
      <c r="H104" s="407" t="str">
        <f>INDEX('[1]2012 Teams'!$B$2:$B$2344,MATCH(A104,'[1]2012 Teams'!$A$2:$A$2344))</f>
        <v>St. Catharines, ON Canada</v>
      </c>
      <c r="AG104">
        <v>49</v>
      </c>
    </row>
    <row r="105" spans="1:33" x14ac:dyDescent="0.25">
      <c r="A105" s="301">
        <v>1124</v>
      </c>
      <c r="B105" s="195">
        <v>10</v>
      </c>
      <c r="C105" s="10">
        <v>0</v>
      </c>
      <c r="D105" s="10"/>
      <c r="E105" s="10"/>
      <c r="H105" s="407" t="str">
        <f>INDEX('[1]2012 Teams'!$B$2:$B$2344,MATCH(A105,'[1]2012 Teams'!$A$2:$A$2344))</f>
        <v>Avon, CT USA</v>
      </c>
      <c r="AG105">
        <v>1502</v>
      </c>
    </row>
    <row r="106" spans="1:33" x14ac:dyDescent="0.25">
      <c r="A106" s="151">
        <v>1208</v>
      </c>
      <c r="B106" s="195">
        <v>9</v>
      </c>
      <c r="C106" s="10">
        <v>0</v>
      </c>
      <c r="D106" s="10"/>
      <c r="E106" s="10"/>
      <c r="H106" s="407" t="str">
        <f>INDEX('[1]2012 Teams'!$B$2:$B$2344,MATCH(A106,'[1]2012 Teams'!$A$2:$A$2344))</f>
        <v>O'Fallon, IL USA</v>
      </c>
      <c r="AG106">
        <v>2443</v>
      </c>
    </row>
    <row r="107" spans="1:33" x14ac:dyDescent="0.25">
      <c r="A107" s="200">
        <v>1218</v>
      </c>
      <c r="B107" s="200">
        <v>12</v>
      </c>
      <c r="C107" s="273">
        <v>30</v>
      </c>
      <c r="D107" s="273"/>
      <c r="E107" s="273"/>
      <c r="H107" s="407" t="str">
        <f>INDEX('[1]2012 Teams'!$B$2:$B$2344,MATCH(A107,'[1]2012 Teams'!$A$2:$A$2344))</f>
        <v>Philadelphia, PA USA</v>
      </c>
      <c r="AG107">
        <v>1287</v>
      </c>
    </row>
    <row r="108" spans="1:33" x14ac:dyDescent="0.25">
      <c r="A108" s="195">
        <v>1250</v>
      </c>
      <c r="B108" s="195">
        <v>10</v>
      </c>
      <c r="C108" s="10">
        <v>0</v>
      </c>
      <c r="D108" s="10"/>
      <c r="E108" s="10"/>
      <c r="H108" s="407" t="str">
        <f>INDEX('[1]2012 Teams'!$B$2:$B$2344,MATCH(A108,'[1]2012 Teams'!$A$2:$A$2344))</f>
        <v>Dearborn, MI USA</v>
      </c>
      <c r="AG108">
        <v>1165</v>
      </c>
    </row>
    <row r="109" spans="1:33" x14ac:dyDescent="0.25">
      <c r="A109" s="151">
        <v>1318</v>
      </c>
      <c r="B109" s="195">
        <v>15</v>
      </c>
      <c r="C109" s="10">
        <v>10</v>
      </c>
      <c r="D109" s="10"/>
      <c r="E109" s="10"/>
      <c r="H109" s="407" t="str">
        <f>INDEX('[1]2012 Teams'!$B$2:$B$2344,MATCH(A109,'[1]2012 Teams'!$A$2:$A$2344))</f>
        <v>Issaquah, WA USA</v>
      </c>
      <c r="AG109">
        <v>236</v>
      </c>
    </row>
    <row r="110" spans="1:33" x14ac:dyDescent="0.25">
      <c r="A110" s="195">
        <v>1332</v>
      </c>
      <c r="B110" s="195">
        <v>12</v>
      </c>
      <c r="C110" s="10">
        <v>10</v>
      </c>
      <c r="D110" s="10"/>
      <c r="E110" s="10"/>
      <c r="H110" s="407" t="str">
        <f>INDEX('[1]2012 Teams'!$B$2:$B$2344,MATCH(A110,'[1]2012 Teams'!$A$2:$A$2344))</f>
        <v>Collbran, CO USA</v>
      </c>
      <c r="AG110">
        <v>830</v>
      </c>
    </row>
    <row r="111" spans="1:33" x14ac:dyDescent="0.25">
      <c r="A111" s="195">
        <v>1503</v>
      </c>
      <c r="B111" s="195">
        <v>15</v>
      </c>
      <c r="C111" s="246">
        <v>10</v>
      </c>
      <c r="D111" s="246"/>
      <c r="E111" s="246"/>
      <c r="H111" s="407" t="str">
        <f>INDEX('[1]2012 Teams'!$B$2:$B$2344,MATCH(A111,'[1]2012 Teams'!$A$2:$A$2344))</f>
        <v>Niagara Falls, ON Canada</v>
      </c>
      <c r="AG111">
        <v>2834</v>
      </c>
    </row>
    <row r="112" spans="1:33" x14ac:dyDescent="0.25">
      <c r="A112" s="195">
        <v>1507</v>
      </c>
      <c r="B112" s="195">
        <v>12</v>
      </c>
      <c r="C112" s="10">
        <v>30</v>
      </c>
      <c r="D112" s="10"/>
      <c r="E112" s="10"/>
      <c r="H112" s="407" t="str">
        <f>INDEX('[1]2012 Teams'!$B$2:$B$2344,MATCH(A112,'[1]2012 Teams'!$A$2:$A$2344))</f>
        <v>Lockport, NY USA</v>
      </c>
      <c r="AG112">
        <v>2992</v>
      </c>
    </row>
    <row r="113" spans="1:33" x14ac:dyDescent="0.25">
      <c r="A113" s="195">
        <v>1516</v>
      </c>
      <c r="B113" s="195">
        <v>9</v>
      </c>
      <c r="C113" s="10">
        <v>0</v>
      </c>
      <c r="D113" s="10"/>
      <c r="E113" s="10"/>
      <c r="H113" s="407" t="str">
        <f>INDEX('[1]2012 Teams'!$B$2:$B$2344,MATCH(A113,'[1]2012 Teams'!$A$2:$A$2344))</f>
        <v>San Ramon, CA USA</v>
      </c>
      <c r="AG113">
        <v>2194</v>
      </c>
    </row>
    <row r="114" spans="1:33" x14ac:dyDescent="0.25">
      <c r="A114" s="195">
        <v>1538</v>
      </c>
      <c r="B114" s="195">
        <v>15</v>
      </c>
      <c r="C114" s="273">
        <v>10</v>
      </c>
      <c r="D114" s="273"/>
      <c r="E114" s="273"/>
      <c r="H114" s="407" t="str">
        <f>INDEX('[1]2012 Teams'!$B$2:$B$2344,MATCH(A114,'[1]2012 Teams'!$A$2:$A$2344))</f>
        <v>San Diego, CA USA</v>
      </c>
      <c r="AG114">
        <v>3115</v>
      </c>
    </row>
    <row r="115" spans="1:33" x14ac:dyDescent="0.25">
      <c r="A115" s="200">
        <v>1555</v>
      </c>
      <c r="B115" s="200">
        <v>10</v>
      </c>
      <c r="C115" s="273">
        <v>0</v>
      </c>
      <c r="D115" s="273"/>
      <c r="E115" s="273"/>
      <c r="H115" s="407" t="str">
        <f>INDEX('[1]2012 Teams'!$B$2:$B$2344,MATCH(A115,'[1]2012 Teams'!$A$2:$A$2344))</f>
        <v>Oceanside, NY USA</v>
      </c>
      <c r="AG115">
        <v>904</v>
      </c>
    </row>
    <row r="116" spans="1:33" x14ac:dyDescent="0.25">
      <c r="A116" s="195">
        <v>1561</v>
      </c>
      <c r="B116" s="192">
        <v>13</v>
      </c>
      <c r="C116" s="246">
        <v>0</v>
      </c>
      <c r="D116" s="246"/>
      <c r="E116" s="246"/>
      <c r="H116" s="407" t="str">
        <f>INDEX('[1]2012 Teams'!$B$2:$B$2344,MATCH(A116,'[1]2012 Teams'!$A$2:$A$2344))</f>
        <v>Oklahoma City, OK USA</v>
      </c>
      <c r="AG116">
        <v>75</v>
      </c>
    </row>
    <row r="117" spans="1:33" x14ac:dyDescent="0.25">
      <c r="A117" s="10">
        <v>1622</v>
      </c>
      <c r="B117" s="195">
        <v>12</v>
      </c>
      <c r="C117" s="273">
        <v>0</v>
      </c>
      <c r="D117" s="273"/>
      <c r="E117" s="273"/>
      <c r="H117" s="407" t="str">
        <f>INDEX('[1]2012 Teams'!$B$2:$B$2344,MATCH(A117,'[1]2012 Teams'!$A$2:$A$2344))</f>
        <v>Poway, CA USA</v>
      </c>
      <c r="AG117">
        <v>245</v>
      </c>
    </row>
    <row r="118" spans="1:33" x14ac:dyDescent="0.25">
      <c r="A118" s="10">
        <v>1625</v>
      </c>
      <c r="B118" s="195">
        <v>16</v>
      </c>
      <c r="C118" s="10">
        <v>10</v>
      </c>
      <c r="D118" s="10"/>
      <c r="E118" s="10"/>
      <c r="H118" s="407" t="str">
        <f>INDEX('[1]2012 Teams'!$B$2:$B$2344,MATCH(A118,'[1]2012 Teams'!$A$2:$A$2344))</f>
        <v>Winnebago, IL USA</v>
      </c>
      <c r="AG118">
        <v>341</v>
      </c>
    </row>
    <row r="119" spans="1:33" x14ac:dyDescent="0.25">
      <c r="A119" s="10">
        <v>1629</v>
      </c>
      <c r="B119" s="195">
        <v>10</v>
      </c>
      <c r="C119" s="10">
        <v>0</v>
      </c>
      <c r="D119" s="10"/>
      <c r="E119" s="10"/>
      <c r="H119" s="407" t="str">
        <f>INDEX('[1]2012 Teams'!$B$2:$B$2344,MATCH(A119,'[1]2012 Teams'!$A$2:$A$2344))</f>
        <v>McHenry, MD USA</v>
      </c>
      <c r="AG119">
        <v>141</v>
      </c>
    </row>
    <row r="120" spans="1:33" x14ac:dyDescent="0.25">
      <c r="A120" s="195">
        <v>1649</v>
      </c>
      <c r="B120" s="195">
        <v>2</v>
      </c>
      <c r="C120" s="246">
        <v>10</v>
      </c>
      <c r="D120" s="246"/>
      <c r="E120" s="246"/>
      <c r="H120" s="407" t="str">
        <f>INDEX('[1]2012 Teams'!$B$2:$B$2344,MATCH(A120,'[1]2012 Teams'!$A$2:$A$2344))</f>
        <v>Windemere, FL USA</v>
      </c>
      <c r="AG120">
        <v>2635</v>
      </c>
    </row>
    <row r="121" spans="1:33" x14ac:dyDescent="0.25">
      <c r="A121" s="10">
        <v>1717</v>
      </c>
      <c r="B121" s="195">
        <v>11</v>
      </c>
      <c r="C121" s="10">
        <v>20</v>
      </c>
      <c r="D121" s="10"/>
      <c r="E121" s="10"/>
      <c r="H121" s="407" t="str">
        <f>INDEX('[1]2012 Teams'!$B$2:$B$2344,MATCH(A121,'[1]2012 Teams'!$A$2:$A$2344))</f>
        <v>Goleta, CA USA</v>
      </c>
      <c r="AG121">
        <v>1429</v>
      </c>
    </row>
    <row r="122" spans="1:33" x14ac:dyDescent="0.25">
      <c r="A122" s="10">
        <v>1726</v>
      </c>
      <c r="B122" s="195">
        <v>4</v>
      </c>
      <c r="C122" s="10">
        <v>0</v>
      </c>
      <c r="D122" s="10"/>
      <c r="E122" s="10"/>
      <c r="H122" s="407" t="str">
        <f>INDEX('[1]2012 Teams'!$B$2:$B$2344,MATCH(A122,'[1]2012 Teams'!$A$2:$A$2344))</f>
        <v>Sierra Vista, AZ USA</v>
      </c>
      <c r="AG122">
        <v>254</v>
      </c>
    </row>
    <row r="123" spans="1:33" x14ac:dyDescent="0.25">
      <c r="A123" s="10">
        <v>1747</v>
      </c>
      <c r="B123" s="200">
        <v>1</v>
      </c>
      <c r="C123" s="273">
        <v>0</v>
      </c>
      <c r="D123" s="273"/>
      <c r="E123" s="273"/>
      <c r="H123" s="407" t="str">
        <f>INDEX('[1]2012 Teams'!$B$2:$B$2344,MATCH(A123,'[1]2012 Teams'!$A$2:$A$2344))</f>
        <v>West Lafayette, IN USA</v>
      </c>
      <c r="AG123">
        <v>2767</v>
      </c>
    </row>
    <row r="124" spans="1:33" x14ac:dyDescent="0.25">
      <c r="A124" s="10">
        <v>1771</v>
      </c>
      <c r="B124" s="195">
        <v>16</v>
      </c>
      <c r="C124" s="10">
        <v>0</v>
      </c>
      <c r="D124" s="10"/>
      <c r="E124" s="10"/>
      <c r="H124" s="407" t="str">
        <f>INDEX('[1]2012 Teams'!$B$2:$B$2344,MATCH(A124,'[1]2012 Teams'!$A$2:$A$2344))</f>
        <v>Suwanee, GA USA</v>
      </c>
      <c r="AG124">
        <v>1771</v>
      </c>
    </row>
    <row r="125" spans="1:33" ht="15.5" x14ac:dyDescent="0.35">
      <c r="A125" s="10">
        <v>1806</v>
      </c>
      <c r="B125" s="195">
        <v>15</v>
      </c>
      <c r="C125" s="246">
        <v>0</v>
      </c>
      <c r="D125" s="348"/>
      <c r="E125" s="348"/>
      <c r="H125" s="407" t="str">
        <f>INDEX('[1]2012 Teams'!$B$2:$B$2344,MATCH(A125,'[1]2012 Teams'!$A$2:$A$2344))</f>
        <v>SMITHVILLE, MO USA</v>
      </c>
      <c r="AG125">
        <v>2039</v>
      </c>
    </row>
    <row r="126" spans="1:33" x14ac:dyDescent="0.25">
      <c r="A126" s="10">
        <v>1868</v>
      </c>
      <c r="B126" s="195">
        <v>9</v>
      </c>
      <c r="C126" s="10">
        <v>0</v>
      </c>
      <c r="D126" s="10"/>
      <c r="E126" s="10"/>
      <c r="H126" s="407" t="str">
        <f>INDEX('[1]2012 Teams'!$B$2:$B$2344,MATCH(A126,'[1]2012 Teams'!$A$2:$A$2344))</f>
        <v>Moffett Field, CA USA</v>
      </c>
      <c r="AG126">
        <v>3010</v>
      </c>
    </row>
    <row r="127" spans="1:33" x14ac:dyDescent="0.25">
      <c r="A127" s="274">
        <v>1902</v>
      </c>
      <c r="B127" s="195">
        <v>5</v>
      </c>
      <c r="C127" s="10">
        <v>10</v>
      </c>
      <c r="D127" s="10"/>
      <c r="E127" s="10"/>
      <c r="H127" s="407" t="str">
        <f>INDEX('[1]2012 Teams'!$B$2:$B$2344,MATCH(A127,'[1]2012 Teams'!$A$2:$A$2344))</f>
        <v>Winter Park, FL USA</v>
      </c>
      <c r="AG127">
        <v>2791</v>
      </c>
    </row>
    <row r="128" spans="1:33" x14ac:dyDescent="0.25">
      <c r="A128" s="10">
        <v>1918</v>
      </c>
      <c r="B128" s="195">
        <v>15</v>
      </c>
      <c r="C128" s="10">
        <v>20</v>
      </c>
      <c r="D128" s="10"/>
      <c r="E128" s="10"/>
      <c r="H128" s="407" t="str">
        <f>INDEX('[1]2012 Teams'!$B$2:$B$2344,MATCH(A128,'[1]2012 Teams'!$A$2:$A$2344))</f>
        <v>Fremont, MI USA</v>
      </c>
      <c r="AG128">
        <v>337</v>
      </c>
    </row>
    <row r="129" spans="1:33" x14ac:dyDescent="0.25">
      <c r="A129" s="10">
        <v>1923</v>
      </c>
      <c r="B129" s="195">
        <v>3</v>
      </c>
      <c r="C129" s="10">
        <v>0</v>
      </c>
      <c r="D129" s="10"/>
      <c r="E129" s="10"/>
      <c r="H129" s="407" t="str">
        <f>INDEX('[1]2012 Teams'!$B$2:$B$2344,MATCH(A129,'[1]2012 Teams'!$A$2:$A$2344))</f>
        <v>Plainsboro, NJ USA</v>
      </c>
      <c r="AG129">
        <v>1024</v>
      </c>
    </row>
    <row r="130" spans="1:33" x14ac:dyDescent="0.25">
      <c r="A130" s="10">
        <v>1987</v>
      </c>
      <c r="B130" s="195">
        <v>14</v>
      </c>
      <c r="C130" s="273">
        <v>0</v>
      </c>
      <c r="D130" s="273"/>
      <c r="E130" s="273"/>
      <c r="H130" s="407" t="str">
        <f>INDEX('[1]2012 Teams'!$B$2:$B$2344,MATCH(A130,'[1]2012 Teams'!$A$2:$A$2344))</f>
        <v>Lees Summit, MO USA</v>
      </c>
      <c r="AG130">
        <v>1731</v>
      </c>
    </row>
    <row r="131" spans="1:33" x14ac:dyDescent="0.25">
      <c r="A131" s="10">
        <v>2039</v>
      </c>
      <c r="B131" s="200">
        <v>15</v>
      </c>
      <c r="C131" s="273">
        <v>0</v>
      </c>
      <c r="D131" s="273"/>
      <c r="E131" s="273"/>
      <c r="H131" s="407" t="str">
        <f>INDEX('[1]2012 Teams'!$B$2:$B$2344,MATCH(A131,'[1]2012 Teams'!$A$2:$A$2344))</f>
        <v>Rockford, IL USA</v>
      </c>
      <c r="AG131">
        <v>60</v>
      </c>
    </row>
    <row r="132" spans="1:33" x14ac:dyDescent="0.25">
      <c r="A132" s="10">
        <v>2056</v>
      </c>
      <c r="B132" s="195">
        <v>16</v>
      </c>
      <c r="C132" s="273">
        <v>10</v>
      </c>
      <c r="D132" s="273"/>
      <c r="E132" s="273"/>
      <c r="H132" s="407" t="str">
        <f>INDEX('[1]2012 Teams'!$B$2:$B$2344,MATCH(A132,'[1]2012 Teams'!$A$2:$A$2344))</f>
        <v>Stoney Creek, ON Canada</v>
      </c>
      <c r="AG132">
        <v>668</v>
      </c>
    </row>
    <row r="133" spans="1:33" x14ac:dyDescent="0.25">
      <c r="A133" s="10">
        <v>2185</v>
      </c>
      <c r="B133" s="195">
        <v>3</v>
      </c>
      <c r="C133" s="10">
        <v>0</v>
      </c>
      <c r="D133" s="10"/>
      <c r="E133" s="10"/>
      <c r="H133" s="407" t="str">
        <f>INDEX('[1]2012 Teams'!$B$2:$B$2344,MATCH(A133,'[1]2012 Teams'!$A$2:$A$2344))</f>
        <v>Toronto, ON Canada</v>
      </c>
      <c r="AG133">
        <v>70</v>
      </c>
    </row>
    <row r="134" spans="1:33" x14ac:dyDescent="0.25">
      <c r="A134" s="10">
        <v>2377</v>
      </c>
      <c r="B134" s="195">
        <v>14</v>
      </c>
      <c r="C134" s="10">
        <v>0</v>
      </c>
      <c r="D134" s="10"/>
      <c r="E134" s="10"/>
      <c r="H134" s="407" t="str">
        <f>INDEX('[1]2012 Teams'!$B$2:$B$2344,MATCH(A134,'[1]2012 Teams'!$A$2:$A$2344))</f>
        <v>Pasadena, MD USA</v>
      </c>
      <c r="AG134">
        <v>2884</v>
      </c>
    </row>
    <row r="135" spans="1:33" x14ac:dyDescent="0.25">
      <c r="A135" s="195">
        <v>2415</v>
      </c>
      <c r="B135" s="195">
        <v>8</v>
      </c>
      <c r="C135" s="273">
        <v>0</v>
      </c>
      <c r="D135" s="273"/>
      <c r="E135" s="273"/>
      <c r="H135" s="407" t="str">
        <f>INDEX('[1]2012 Teams'!$B$2:$B$2344,MATCH(A135,'[1]2012 Teams'!$A$2:$A$2344))</f>
        <v>Atlanta, GA USA</v>
      </c>
      <c r="AG135">
        <v>1622</v>
      </c>
    </row>
    <row r="136" spans="1:33" x14ac:dyDescent="0.25">
      <c r="A136" s="10">
        <v>2753</v>
      </c>
      <c r="B136" s="195">
        <v>5</v>
      </c>
      <c r="C136" s="273">
        <v>30</v>
      </c>
      <c r="D136" s="273"/>
      <c r="E136" s="273"/>
      <c r="H136" s="407" t="str">
        <f>INDEX('[1]2012 Teams'!$B$2:$B$2344,MATCH(A136,'[1]2012 Teams'!$A$2:$A$2344))</f>
        <v>Pendleton, SC USA</v>
      </c>
      <c r="AG136">
        <v>1747</v>
      </c>
    </row>
    <row r="137" spans="1:33" x14ac:dyDescent="0.25">
      <c r="A137" s="10">
        <v>2771</v>
      </c>
      <c r="B137" s="195">
        <v>13</v>
      </c>
      <c r="C137" s="10">
        <v>0</v>
      </c>
      <c r="D137" s="10"/>
      <c r="E137" s="10"/>
      <c r="H137" s="407" t="str">
        <f>INDEX('[1]2012 Teams'!$B$2:$B$2344,MATCH(A137,'[1]2012 Teams'!$A$2:$A$2344))</f>
        <v>Grandville , MI USA</v>
      </c>
      <c r="AG137">
        <v>2185</v>
      </c>
    </row>
    <row r="138" spans="1:33" x14ac:dyDescent="0.25">
      <c r="A138" s="10">
        <v>2775</v>
      </c>
      <c r="B138" s="195">
        <v>6</v>
      </c>
      <c r="C138" s="10">
        <v>20</v>
      </c>
      <c r="D138" s="10"/>
      <c r="E138" s="10"/>
      <c r="H138" s="407" t="str">
        <f>INDEX('[1]2012 Teams'!$B$2:$B$2344,MATCH(A138,'[1]2012 Teams'!$A$2:$A$2344))</f>
        <v>Edmond, OK USA</v>
      </c>
      <c r="AG138">
        <v>190</v>
      </c>
    </row>
    <row r="139" spans="1:33" x14ac:dyDescent="0.25">
      <c r="A139" s="10">
        <v>2970</v>
      </c>
      <c r="B139" s="200">
        <v>11</v>
      </c>
      <c r="C139" s="10">
        <v>10</v>
      </c>
      <c r="D139" s="10"/>
      <c r="E139" s="10"/>
      <c r="H139" s="407" t="str">
        <f>INDEX('[1]2012 Teams'!$B$2:$B$2344,MATCH(A139,'[1]2012 Teams'!$A$2:$A$2344))</f>
        <v>San Antonio, TX USA</v>
      </c>
      <c r="AG139">
        <v>68</v>
      </c>
    </row>
    <row r="140" spans="1:33" x14ac:dyDescent="0.25">
      <c r="AG140">
        <v>1288</v>
      </c>
    </row>
    <row r="141" spans="1:33" x14ac:dyDescent="0.25">
      <c r="AG141">
        <v>2590</v>
      </c>
    </row>
    <row r="142" spans="1:33" x14ac:dyDescent="0.25">
      <c r="AG142">
        <v>395</v>
      </c>
    </row>
    <row r="143" spans="1:33" x14ac:dyDescent="0.25">
      <c r="AG143">
        <v>131</v>
      </c>
    </row>
    <row r="144" spans="1:33" x14ac:dyDescent="0.25">
      <c r="AG144">
        <v>1796</v>
      </c>
    </row>
    <row r="145" spans="33:33" x14ac:dyDescent="0.25">
      <c r="AG145">
        <v>1893</v>
      </c>
    </row>
    <row r="146" spans="33:33" x14ac:dyDescent="0.25">
      <c r="AG146">
        <v>597</v>
      </c>
    </row>
    <row r="147" spans="33:33" x14ac:dyDescent="0.25">
      <c r="AG147">
        <v>922</v>
      </c>
    </row>
    <row r="148" spans="33:33" x14ac:dyDescent="0.25">
      <c r="AG148">
        <v>1566</v>
      </c>
    </row>
    <row r="149" spans="33:33" x14ac:dyDescent="0.25">
      <c r="AG149">
        <v>247</v>
      </c>
    </row>
    <row r="150" spans="33:33" x14ac:dyDescent="0.25">
      <c r="AG150">
        <v>1</v>
      </c>
    </row>
    <row r="151" spans="33:33" x14ac:dyDescent="0.25">
      <c r="AG151">
        <v>329</v>
      </c>
    </row>
    <row r="152" spans="33:33" x14ac:dyDescent="0.25">
      <c r="AG152">
        <v>499</v>
      </c>
    </row>
    <row r="153" spans="33:33" x14ac:dyDescent="0.25">
      <c r="AG153">
        <v>2621</v>
      </c>
    </row>
    <row r="154" spans="33:33" x14ac:dyDescent="0.25">
      <c r="AG154">
        <v>3105</v>
      </c>
    </row>
    <row r="155" spans="33:33" x14ac:dyDescent="0.25">
      <c r="AG155">
        <v>930</v>
      </c>
    </row>
    <row r="156" spans="33:33" x14ac:dyDescent="0.25">
      <c r="AG156">
        <v>79</v>
      </c>
    </row>
    <row r="157" spans="33:33" x14ac:dyDescent="0.25">
      <c r="AG157">
        <v>287</v>
      </c>
    </row>
    <row r="158" spans="33:33" x14ac:dyDescent="0.25">
      <c r="AG158">
        <v>1425</v>
      </c>
    </row>
    <row r="159" spans="33:33" x14ac:dyDescent="0.25">
      <c r="AG159">
        <v>1527</v>
      </c>
    </row>
    <row r="160" spans="33:33" x14ac:dyDescent="0.25">
      <c r="AG160">
        <v>263</v>
      </c>
    </row>
    <row r="161" spans="33:33" x14ac:dyDescent="0.25">
      <c r="AG161">
        <v>894</v>
      </c>
    </row>
    <row r="162" spans="33:33" x14ac:dyDescent="0.25">
      <c r="AG162">
        <v>2877</v>
      </c>
    </row>
    <row r="163" spans="33:33" x14ac:dyDescent="0.25">
      <c r="AG163">
        <v>1927</v>
      </c>
    </row>
    <row r="164" spans="33:33" x14ac:dyDescent="0.25">
      <c r="AG164">
        <v>1305</v>
      </c>
    </row>
    <row r="165" spans="33:33" x14ac:dyDescent="0.25">
      <c r="AG165">
        <v>2500</v>
      </c>
    </row>
    <row r="166" spans="33:33" x14ac:dyDescent="0.25">
      <c r="AG166">
        <v>1323</v>
      </c>
    </row>
    <row r="167" spans="33:33" x14ac:dyDescent="0.25">
      <c r="AG167">
        <v>1099</v>
      </c>
    </row>
    <row r="168" spans="33:33" x14ac:dyDescent="0.25">
      <c r="AG168">
        <v>1108</v>
      </c>
    </row>
    <row r="169" spans="33:33" x14ac:dyDescent="0.25">
      <c r="AG169">
        <v>1577</v>
      </c>
    </row>
    <row r="170" spans="33:33" x14ac:dyDescent="0.25">
      <c r="AG170">
        <v>2520</v>
      </c>
    </row>
    <row r="171" spans="33:33" x14ac:dyDescent="0.25">
      <c r="AG171">
        <v>538</v>
      </c>
    </row>
    <row r="172" spans="33:33" x14ac:dyDescent="0.25">
      <c r="AG172">
        <v>2173</v>
      </c>
    </row>
    <row r="173" spans="33:33" x14ac:dyDescent="0.25">
      <c r="AG173">
        <v>1675</v>
      </c>
    </row>
    <row r="174" spans="33:33" x14ac:dyDescent="0.25">
      <c r="AG174">
        <v>1089</v>
      </c>
    </row>
    <row r="175" spans="33:33" x14ac:dyDescent="0.25">
      <c r="AG175">
        <v>1013</v>
      </c>
    </row>
    <row r="176" spans="33:33" x14ac:dyDescent="0.25">
      <c r="AG176">
        <v>111</v>
      </c>
    </row>
    <row r="177" spans="33:33" x14ac:dyDescent="0.25">
      <c r="AG177">
        <v>1318</v>
      </c>
    </row>
    <row r="178" spans="33:33" x14ac:dyDescent="0.25">
      <c r="AG178">
        <v>708</v>
      </c>
    </row>
    <row r="179" spans="33:33" x14ac:dyDescent="0.25">
      <c r="AG179">
        <v>67</v>
      </c>
    </row>
    <row r="180" spans="33:33" x14ac:dyDescent="0.25">
      <c r="AG180">
        <v>71</v>
      </c>
    </row>
    <row r="181" spans="33:33" x14ac:dyDescent="0.25">
      <c r="AG181">
        <v>40</v>
      </c>
    </row>
    <row r="182" spans="33:33" x14ac:dyDescent="0.25">
      <c r="AG182">
        <v>1717</v>
      </c>
    </row>
    <row r="183" spans="33:33" x14ac:dyDescent="0.25">
      <c r="AG183">
        <v>1250</v>
      </c>
    </row>
    <row r="184" spans="33:33" x14ac:dyDescent="0.25">
      <c r="AG184">
        <v>1208</v>
      </c>
    </row>
    <row r="185" spans="33:33" x14ac:dyDescent="0.25">
      <c r="AG185">
        <v>461</v>
      </c>
    </row>
    <row r="186" spans="33:33" x14ac:dyDescent="0.25">
      <c r="AG186">
        <v>973</v>
      </c>
    </row>
    <row r="187" spans="33:33" x14ac:dyDescent="0.25">
      <c r="AG187">
        <v>25</v>
      </c>
    </row>
    <row r="188" spans="33:33" x14ac:dyDescent="0.25">
      <c r="AG188">
        <v>151</v>
      </c>
    </row>
    <row r="189" spans="33:33" x14ac:dyDescent="0.25">
      <c r="AG189">
        <v>716</v>
      </c>
    </row>
    <row r="190" spans="33:33" x14ac:dyDescent="0.25">
      <c r="AG190">
        <v>11</v>
      </c>
    </row>
    <row r="191" spans="33:33" x14ac:dyDescent="0.25">
      <c r="AG191">
        <v>1124</v>
      </c>
    </row>
    <row r="192" spans="33:33" x14ac:dyDescent="0.25">
      <c r="AG192">
        <v>494</v>
      </c>
    </row>
    <row r="193" spans="33:33" x14ac:dyDescent="0.25">
      <c r="AG193">
        <v>1601</v>
      </c>
    </row>
    <row r="194" spans="33:33" x14ac:dyDescent="0.25">
      <c r="AG194">
        <v>279</v>
      </c>
    </row>
    <row r="195" spans="33:33" x14ac:dyDescent="0.25">
      <c r="AG195">
        <v>20</v>
      </c>
    </row>
    <row r="196" spans="33:33" x14ac:dyDescent="0.25">
      <c r="AG196">
        <v>1450</v>
      </c>
    </row>
    <row r="197" spans="33:33" x14ac:dyDescent="0.25">
      <c r="AG197">
        <v>1261</v>
      </c>
    </row>
    <row r="198" spans="33:33" x14ac:dyDescent="0.25">
      <c r="AG198">
        <v>1836</v>
      </c>
    </row>
    <row r="199" spans="33:33" x14ac:dyDescent="0.25">
      <c r="AG199">
        <v>45</v>
      </c>
    </row>
    <row r="200" spans="33:33" x14ac:dyDescent="0.25">
      <c r="AG200">
        <v>1923</v>
      </c>
    </row>
    <row r="201" spans="33:33" x14ac:dyDescent="0.25">
      <c r="AG201">
        <v>418</v>
      </c>
    </row>
    <row r="202" spans="33:33" x14ac:dyDescent="0.25">
      <c r="AG202">
        <v>987</v>
      </c>
    </row>
    <row r="203" spans="33:33" x14ac:dyDescent="0.25">
      <c r="AG203">
        <v>226</v>
      </c>
    </row>
    <row r="204" spans="33:33" x14ac:dyDescent="0.25">
      <c r="AG204">
        <v>47</v>
      </c>
    </row>
    <row r="205" spans="33:33" x14ac:dyDescent="0.25">
      <c r="AG205">
        <v>2729</v>
      </c>
    </row>
    <row r="206" spans="33:33" x14ac:dyDescent="0.25">
      <c r="AG206">
        <v>2775</v>
      </c>
    </row>
    <row r="207" spans="33:33" x14ac:dyDescent="0.25">
      <c r="AG207">
        <v>2936</v>
      </c>
    </row>
    <row r="208" spans="33:33" x14ac:dyDescent="0.25">
      <c r="AG208">
        <v>2579</v>
      </c>
    </row>
    <row r="209" spans="33:33" x14ac:dyDescent="0.25">
      <c r="AG209">
        <v>870</v>
      </c>
    </row>
    <row r="210" spans="33:33" x14ac:dyDescent="0.25">
      <c r="AG210">
        <v>1676</v>
      </c>
    </row>
    <row r="211" spans="33:33" x14ac:dyDescent="0.25">
      <c r="AG211">
        <v>3059</v>
      </c>
    </row>
    <row r="212" spans="33:33" x14ac:dyDescent="0.25">
      <c r="AG212">
        <v>179</v>
      </c>
    </row>
    <row r="213" spans="33:33" x14ac:dyDescent="0.25">
      <c r="AG213">
        <v>1332</v>
      </c>
    </row>
    <row r="214" spans="33:33" x14ac:dyDescent="0.25">
      <c r="AG214">
        <v>1745</v>
      </c>
    </row>
    <row r="215" spans="33:33" x14ac:dyDescent="0.25">
      <c r="AG215">
        <v>303</v>
      </c>
    </row>
    <row r="216" spans="33:33" x14ac:dyDescent="0.25">
      <c r="AG216">
        <v>359</v>
      </c>
    </row>
    <row r="217" spans="33:33" x14ac:dyDescent="0.25">
      <c r="AG217">
        <v>56</v>
      </c>
    </row>
    <row r="218" spans="33:33" x14ac:dyDescent="0.25">
      <c r="AG218">
        <v>115</v>
      </c>
    </row>
    <row r="219" spans="33:33" x14ac:dyDescent="0.25">
      <c r="AG219">
        <v>1710</v>
      </c>
    </row>
    <row r="220" spans="33:33" x14ac:dyDescent="0.25">
      <c r="AG220">
        <v>1646</v>
      </c>
    </row>
    <row r="221" spans="33:33" x14ac:dyDescent="0.25">
      <c r="AG221">
        <v>2741</v>
      </c>
    </row>
    <row r="222" spans="33:33" x14ac:dyDescent="0.25">
      <c r="AG222">
        <v>999</v>
      </c>
    </row>
    <row r="223" spans="33:33" x14ac:dyDescent="0.25">
      <c r="AG223">
        <v>207</v>
      </c>
    </row>
    <row r="224" spans="33:33" x14ac:dyDescent="0.25">
      <c r="AG224">
        <v>2234</v>
      </c>
    </row>
    <row r="225" spans="33:33" x14ac:dyDescent="0.25">
      <c r="AG225">
        <v>1477</v>
      </c>
    </row>
    <row r="226" spans="33:33" x14ac:dyDescent="0.25">
      <c r="AG226">
        <v>1902</v>
      </c>
    </row>
    <row r="227" spans="33:33" x14ac:dyDescent="0.25">
      <c r="AG227">
        <v>281</v>
      </c>
    </row>
    <row r="228" spans="33:33" x14ac:dyDescent="0.25">
      <c r="AG228">
        <v>2214</v>
      </c>
    </row>
    <row r="229" spans="33:33" x14ac:dyDescent="0.25">
      <c r="AG229">
        <v>435</v>
      </c>
    </row>
    <row r="230" spans="33:33" x14ac:dyDescent="0.25">
      <c r="AG230">
        <v>704</v>
      </c>
    </row>
    <row r="231" spans="33:33" x14ac:dyDescent="0.25">
      <c r="AG231">
        <v>2910</v>
      </c>
    </row>
    <row r="232" spans="33:33" x14ac:dyDescent="0.25">
      <c r="AG232">
        <v>753</v>
      </c>
    </row>
    <row r="233" spans="33:33" x14ac:dyDescent="0.25">
      <c r="AG233">
        <v>1829</v>
      </c>
    </row>
    <row r="234" spans="33:33" x14ac:dyDescent="0.25">
      <c r="AG234">
        <v>1772</v>
      </c>
    </row>
    <row r="235" spans="33:33" x14ac:dyDescent="0.25">
      <c r="AG235">
        <v>2230</v>
      </c>
    </row>
    <row r="236" spans="33:33" x14ac:dyDescent="0.25">
      <c r="AG236">
        <v>1941</v>
      </c>
    </row>
    <row r="237" spans="33:33" x14ac:dyDescent="0.25">
      <c r="AG237">
        <v>744</v>
      </c>
    </row>
    <row r="238" spans="33:33" x14ac:dyDescent="0.25">
      <c r="AG238">
        <v>555</v>
      </c>
    </row>
    <row r="239" spans="33:33" x14ac:dyDescent="0.25">
      <c r="AG239">
        <v>65</v>
      </c>
    </row>
    <row r="240" spans="33:33" x14ac:dyDescent="0.25">
      <c r="AG240">
        <v>1195</v>
      </c>
    </row>
    <row r="241" spans="33:33" x14ac:dyDescent="0.25">
      <c r="AG241">
        <v>971</v>
      </c>
    </row>
    <row r="242" spans="33:33" x14ac:dyDescent="0.25">
      <c r="AG242">
        <v>1551</v>
      </c>
    </row>
    <row r="243" spans="33:33" x14ac:dyDescent="0.25">
      <c r="AG243">
        <v>203</v>
      </c>
    </row>
    <row r="244" spans="33:33" x14ac:dyDescent="0.25">
      <c r="AG244">
        <v>2550</v>
      </c>
    </row>
    <row r="245" spans="33:33" x14ac:dyDescent="0.25">
      <c r="AG245">
        <v>815</v>
      </c>
    </row>
    <row r="246" spans="33:33" x14ac:dyDescent="0.25">
      <c r="AG246">
        <v>1058</v>
      </c>
    </row>
    <row r="247" spans="33:33" x14ac:dyDescent="0.25">
      <c r="AG247">
        <v>2348</v>
      </c>
    </row>
    <row r="248" spans="33:33" x14ac:dyDescent="0.25">
      <c r="AG248">
        <v>1598</v>
      </c>
    </row>
    <row r="249" spans="33:33" x14ac:dyDescent="0.25">
      <c r="AG249">
        <v>932</v>
      </c>
    </row>
    <row r="250" spans="33:33" x14ac:dyDescent="0.25">
      <c r="AG250">
        <v>2844</v>
      </c>
    </row>
    <row r="251" spans="33:33" x14ac:dyDescent="0.25">
      <c r="AG251">
        <v>1270</v>
      </c>
    </row>
    <row r="252" spans="33:33" x14ac:dyDescent="0.25">
      <c r="AG252">
        <v>967</v>
      </c>
    </row>
    <row r="253" spans="33:33" x14ac:dyDescent="0.25">
      <c r="AG253">
        <v>1742</v>
      </c>
    </row>
    <row r="254" spans="33:33" x14ac:dyDescent="0.25">
      <c r="AG254">
        <v>1540</v>
      </c>
    </row>
    <row r="255" spans="33:33" x14ac:dyDescent="0.25">
      <c r="AG255">
        <v>2638</v>
      </c>
    </row>
    <row r="256" spans="33:33" x14ac:dyDescent="0.25">
      <c r="AG256">
        <v>1662</v>
      </c>
    </row>
    <row r="257" spans="33:33" x14ac:dyDescent="0.25">
      <c r="AG257">
        <v>440</v>
      </c>
    </row>
    <row r="258" spans="33:33" x14ac:dyDescent="0.25">
      <c r="AG258">
        <v>230</v>
      </c>
    </row>
    <row r="259" spans="33:33" x14ac:dyDescent="0.25">
      <c r="AG259">
        <v>168</v>
      </c>
    </row>
    <row r="260" spans="33:33" x14ac:dyDescent="0.25">
      <c r="AG260">
        <v>2642</v>
      </c>
    </row>
    <row r="261" spans="33:33" x14ac:dyDescent="0.25">
      <c r="AG261">
        <v>1885</v>
      </c>
    </row>
    <row r="262" spans="33:33" x14ac:dyDescent="0.25">
      <c r="AG262">
        <v>1625</v>
      </c>
    </row>
    <row r="263" spans="33:33" x14ac:dyDescent="0.25">
      <c r="AG263">
        <v>1918</v>
      </c>
    </row>
    <row r="264" spans="33:33" x14ac:dyDescent="0.25">
      <c r="AG264">
        <v>2377</v>
      </c>
    </row>
    <row r="265" spans="33:33" x14ac:dyDescent="0.25">
      <c r="AG265">
        <v>234</v>
      </c>
    </row>
    <row r="266" spans="33:33" x14ac:dyDescent="0.25">
      <c r="AG266">
        <v>2771</v>
      </c>
    </row>
    <row r="267" spans="33:33" x14ac:dyDescent="0.25">
      <c r="AG267">
        <v>1507</v>
      </c>
    </row>
    <row r="268" spans="33:33" x14ac:dyDescent="0.25">
      <c r="AG268">
        <v>2970</v>
      </c>
    </row>
    <row r="269" spans="33:33" x14ac:dyDescent="0.25">
      <c r="AG269">
        <v>1629</v>
      </c>
    </row>
    <row r="270" spans="33:33" x14ac:dyDescent="0.25">
      <c r="AG270">
        <v>102</v>
      </c>
    </row>
    <row r="271" spans="33:33" x14ac:dyDescent="0.25">
      <c r="AG271">
        <v>1516</v>
      </c>
    </row>
    <row r="272" spans="33:33" x14ac:dyDescent="0.25">
      <c r="AG272">
        <v>1714</v>
      </c>
    </row>
    <row r="273" spans="33:33" x14ac:dyDescent="0.25">
      <c r="AG273">
        <v>1511</v>
      </c>
    </row>
    <row r="274" spans="33:33" x14ac:dyDescent="0.25">
      <c r="AG274">
        <v>126</v>
      </c>
    </row>
    <row r="275" spans="33:33" x14ac:dyDescent="0.25">
      <c r="AG275">
        <v>1155</v>
      </c>
    </row>
    <row r="276" spans="33:33" x14ac:dyDescent="0.25">
      <c r="AG276">
        <v>121</v>
      </c>
    </row>
    <row r="277" spans="33:33" x14ac:dyDescent="0.25">
      <c r="AG277">
        <v>687</v>
      </c>
    </row>
    <row r="278" spans="33:33" x14ac:dyDescent="0.25">
      <c r="AG278">
        <v>1726</v>
      </c>
    </row>
    <row r="279" spans="33:33" x14ac:dyDescent="0.25">
      <c r="AG279">
        <v>2609</v>
      </c>
    </row>
    <row r="280" spans="33:33" x14ac:dyDescent="0.25">
      <c r="AG280">
        <v>852</v>
      </c>
    </row>
    <row r="281" spans="33:33" x14ac:dyDescent="0.25">
      <c r="AG281">
        <v>1138</v>
      </c>
    </row>
    <row r="282" spans="33:33" x14ac:dyDescent="0.25">
      <c r="AG282">
        <v>16</v>
      </c>
    </row>
    <row r="283" spans="33:33" x14ac:dyDescent="0.25">
      <c r="AG283">
        <v>195</v>
      </c>
    </row>
    <row r="284" spans="33:33" x14ac:dyDescent="0.25">
      <c r="AG284">
        <v>368</v>
      </c>
    </row>
    <row r="285" spans="33:33" x14ac:dyDescent="0.25">
      <c r="AG285">
        <v>33</v>
      </c>
    </row>
    <row r="286" spans="33:33" x14ac:dyDescent="0.25">
      <c r="AG286">
        <v>177</v>
      </c>
    </row>
    <row r="287" spans="33:33" x14ac:dyDescent="0.25">
      <c r="AG287">
        <v>469</v>
      </c>
    </row>
    <row r="288" spans="33:33" x14ac:dyDescent="0.25">
      <c r="AG288">
        <v>340</v>
      </c>
    </row>
    <row r="289" spans="33:33" x14ac:dyDescent="0.25">
      <c r="AG289">
        <v>3075</v>
      </c>
    </row>
    <row r="290" spans="33:33" x14ac:dyDescent="0.25">
      <c r="AG290">
        <v>135</v>
      </c>
    </row>
    <row r="291" spans="33:33" x14ac:dyDescent="0.25">
      <c r="AG291">
        <v>612</v>
      </c>
    </row>
    <row r="292" spans="33:33" x14ac:dyDescent="0.25">
      <c r="AG292">
        <v>148</v>
      </c>
    </row>
    <row r="293" spans="33:33" x14ac:dyDescent="0.25">
      <c r="AG293">
        <v>339</v>
      </c>
    </row>
    <row r="294" spans="33:33" x14ac:dyDescent="0.25">
      <c r="AG294">
        <v>2344</v>
      </c>
    </row>
    <row r="295" spans="33:33" x14ac:dyDescent="0.25">
      <c r="AG295">
        <v>1311</v>
      </c>
    </row>
    <row r="296" spans="33:33" x14ac:dyDescent="0.25">
      <c r="AG296">
        <v>842</v>
      </c>
    </row>
    <row r="297" spans="33:33" x14ac:dyDescent="0.25">
      <c r="AG297">
        <v>1038</v>
      </c>
    </row>
    <row r="298" spans="33:33" x14ac:dyDescent="0.25">
      <c r="AG298">
        <v>1700</v>
      </c>
    </row>
    <row r="299" spans="33:33" x14ac:dyDescent="0.25">
      <c r="AG299">
        <v>1732</v>
      </c>
    </row>
    <row r="300" spans="33:33" x14ac:dyDescent="0.25">
      <c r="AG300">
        <v>832</v>
      </c>
    </row>
    <row r="301" spans="33:33" x14ac:dyDescent="0.25">
      <c r="AG301">
        <v>86</v>
      </c>
    </row>
    <row r="302" spans="33:33" x14ac:dyDescent="0.25">
      <c r="AG302">
        <v>364</v>
      </c>
    </row>
    <row r="303" spans="33:33" x14ac:dyDescent="0.25">
      <c r="AG303">
        <v>620</v>
      </c>
    </row>
    <row r="304" spans="33:33" x14ac:dyDescent="0.25">
      <c r="AG304">
        <v>2702</v>
      </c>
    </row>
    <row r="305" spans="33:33" x14ac:dyDescent="0.25">
      <c r="AG305">
        <v>1730</v>
      </c>
    </row>
    <row r="306" spans="33:33" x14ac:dyDescent="0.25">
      <c r="AG306">
        <v>2783</v>
      </c>
    </row>
    <row r="307" spans="33:33" x14ac:dyDescent="0.25">
      <c r="AG307">
        <v>2836</v>
      </c>
    </row>
    <row r="308" spans="33:33" x14ac:dyDescent="0.25">
      <c r="AG308">
        <v>2659</v>
      </c>
    </row>
    <row r="309" spans="33:33" x14ac:dyDescent="0.25">
      <c r="AG309">
        <v>1868</v>
      </c>
    </row>
    <row r="310" spans="33:33" x14ac:dyDescent="0.25">
      <c r="AG310">
        <v>358</v>
      </c>
    </row>
    <row r="311" spans="33:33" x14ac:dyDescent="0.25">
      <c r="AG311">
        <v>85</v>
      </c>
    </row>
    <row r="312" spans="33:33" x14ac:dyDescent="0.25">
      <c r="AG312">
        <v>233</v>
      </c>
    </row>
    <row r="313" spans="33:33" x14ac:dyDescent="0.25">
      <c r="AG313">
        <v>1657</v>
      </c>
    </row>
    <row r="314" spans="33:33" x14ac:dyDescent="0.25">
      <c r="AG314">
        <v>1701</v>
      </c>
    </row>
    <row r="315" spans="33:33" x14ac:dyDescent="0.25">
      <c r="AG315">
        <v>365</v>
      </c>
    </row>
    <row r="316" spans="33:33" x14ac:dyDescent="0.25">
      <c r="AG316">
        <v>1569</v>
      </c>
    </row>
    <row r="317" spans="33:33" x14ac:dyDescent="0.25">
      <c r="AG317">
        <v>980</v>
      </c>
    </row>
    <row r="318" spans="33:33" x14ac:dyDescent="0.25">
      <c r="AG318">
        <v>1547</v>
      </c>
    </row>
    <row r="319" spans="33:33" x14ac:dyDescent="0.25">
      <c r="AG319">
        <v>578</v>
      </c>
    </row>
    <row r="320" spans="33:33" x14ac:dyDescent="0.25">
      <c r="AG320">
        <v>2004</v>
      </c>
    </row>
    <row r="321" spans="33:33" x14ac:dyDescent="0.25">
      <c r="AG321">
        <v>846</v>
      </c>
    </row>
    <row r="322" spans="33:33" x14ac:dyDescent="0.25">
      <c r="AG322">
        <v>862</v>
      </c>
    </row>
    <row r="323" spans="33:33" x14ac:dyDescent="0.25">
      <c r="AG323">
        <v>2067</v>
      </c>
    </row>
    <row r="324" spans="33:33" x14ac:dyDescent="0.25">
      <c r="AG324">
        <v>292</v>
      </c>
    </row>
    <row r="325" spans="33:33" x14ac:dyDescent="0.25">
      <c r="AG325">
        <v>1506</v>
      </c>
    </row>
    <row r="326" spans="33:33" x14ac:dyDescent="0.25">
      <c r="AG326">
        <v>360</v>
      </c>
    </row>
    <row r="327" spans="33:33" x14ac:dyDescent="0.25">
      <c r="AG327">
        <v>1086</v>
      </c>
    </row>
    <row r="328" spans="33:33" x14ac:dyDescent="0.25">
      <c r="AG328">
        <v>88</v>
      </c>
    </row>
    <row r="329" spans="33:33" x14ac:dyDescent="0.25">
      <c r="AG329">
        <v>529</v>
      </c>
    </row>
    <row r="330" spans="33:33" x14ac:dyDescent="0.25">
      <c r="AG330">
        <v>2890</v>
      </c>
    </row>
    <row r="331" spans="33:33" x14ac:dyDescent="0.25">
      <c r="AG331">
        <v>768</v>
      </c>
    </row>
    <row r="332" spans="33:33" x14ac:dyDescent="0.25">
      <c r="AG332">
        <v>122</v>
      </c>
    </row>
    <row r="333" spans="33:33" x14ac:dyDescent="0.25">
      <c r="AG333">
        <v>159</v>
      </c>
    </row>
    <row r="334" spans="33:33" x14ac:dyDescent="0.25">
      <c r="AG334">
        <v>2549</v>
      </c>
    </row>
    <row r="335" spans="33:33" x14ac:dyDescent="0.25">
      <c r="AG335">
        <v>228</v>
      </c>
    </row>
    <row r="336" spans="33:33" x14ac:dyDescent="0.25">
      <c r="AG336">
        <v>191</v>
      </c>
    </row>
    <row r="337" spans="33:33" x14ac:dyDescent="0.25">
      <c r="AG337">
        <v>1350</v>
      </c>
    </row>
    <row r="338" spans="33:33" x14ac:dyDescent="0.25">
      <c r="AG338">
        <v>1706</v>
      </c>
    </row>
    <row r="339" spans="33:33" x14ac:dyDescent="0.25">
      <c r="AG339">
        <v>1811</v>
      </c>
    </row>
    <row r="340" spans="33:33" x14ac:dyDescent="0.25">
      <c r="AG340">
        <v>2283</v>
      </c>
    </row>
    <row r="341" spans="33:33" x14ac:dyDescent="0.25">
      <c r="AG341">
        <v>2866</v>
      </c>
    </row>
    <row r="342" spans="33:33" x14ac:dyDescent="0.25">
      <c r="AG342">
        <v>1458</v>
      </c>
    </row>
    <row r="343" spans="33:33" x14ac:dyDescent="0.25">
      <c r="AG343">
        <v>2875</v>
      </c>
    </row>
    <row r="344" spans="33:33" x14ac:dyDescent="0.25">
      <c r="AG344">
        <v>1557</v>
      </c>
    </row>
    <row r="345" spans="33:33" x14ac:dyDescent="0.25">
      <c r="AG345">
        <v>2996</v>
      </c>
    </row>
    <row r="346" spans="33:33" x14ac:dyDescent="0.25">
      <c r="AG346">
        <v>1209</v>
      </c>
    </row>
    <row r="347" spans="33:33" x14ac:dyDescent="0.25">
      <c r="AG347">
        <v>1023</v>
      </c>
    </row>
    <row r="348" spans="33:33" x14ac:dyDescent="0.25">
      <c r="AG348">
        <v>1098</v>
      </c>
    </row>
    <row r="349" spans="33:33" x14ac:dyDescent="0.25">
      <c r="AG349">
        <v>138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D139"/>
  <sheetViews>
    <sheetView workbookViewId="0">
      <selection activeCell="C11" sqref="C11"/>
    </sheetView>
  </sheetViews>
  <sheetFormatPr defaultRowHeight="12.5" x14ac:dyDescent="0.25"/>
  <sheetData>
    <row r="1" spans="1:30" x14ac:dyDescent="0.25">
      <c r="A1" s="3" t="s">
        <v>0</v>
      </c>
      <c r="B1" s="7" t="s">
        <v>1</v>
      </c>
      <c r="C1" s="7" t="s">
        <v>2</v>
      </c>
      <c r="D1" s="7" t="s">
        <v>3</v>
      </c>
      <c r="E1" s="8" t="s">
        <v>4</v>
      </c>
      <c r="G1" s="4" t="s">
        <v>8</v>
      </c>
      <c r="H1" s="11" t="s">
        <v>1</v>
      </c>
      <c r="I1" s="11" t="s">
        <v>2</v>
      </c>
      <c r="J1" s="11" t="s">
        <v>3</v>
      </c>
      <c r="K1" s="12" t="s">
        <v>4</v>
      </c>
      <c r="M1" s="4" t="s">
        <v>9</v>
      </c>
      <c r="N1" s="11" t="s">
        <v>1</v>
      </c>
      <c r="O1" s="11" t="s">
        <v>2</v>
      </c>
      <c r="P1" s="11" t="s">
        <v>3</v>
      </c>
      <c r="Q1" s="12" t="s">
        <v>4</v>
      </c>
      <c r="S1" s="4" t="s">
        <v>10</v>
      </c>
      <c r="T1" s="11" t="s">
        <v>1</v>
      </c>
      <c r="U1" s="11" t="s">
        <v>2</v>
      </c>
      <c r="V1" s="11" t="s">
        <v>3</v>
      </c>
      <c r="W1" s="12" t="s">
        <v>4</v>
      </c>
      <c r="Y1" s="3" t="s">
        <v>12</v>
      </c>
      <c r="Z1" s="7" t="s">
        <v>1</v>
      </c>
      <c r="AA1" s="7" t="s">
        <v>2</v>
      </c>
      <c r="AB1" s="7" t="s">
        <v>3</v>
      </c>
      <c r="AC1" s="8" t="s">
        <v>4</v>
      </c>
      <c r="AD1" s="2" t="s">
        <v>20</v>
      </c>
    </row>
    <row r="2" spans="1:30" x14ac:dyDescent="0.25">
      <c r="A2" s="126">
        <v>1</v>
      </c>
      <c r="B2" s="98">
        <v>11</v>
      </c>
      <c r="C2" s="151">
        <v>71</v>
      </c>
      <c r="D2" s="98">
        <v>2166</v>
      </c>
      <c r="E2" s="163" t="s">
        <v>5</v>
      </c>
      <c r="G2" s="126">
        <v>1</v>
      </c>
      <c r="H2" s="98">
        <v>1592</v>
      </c>
      <c r="I2" s="151">
        <v>1126</v>
      </c>
      <c r="J2" s="98">
        <v>1511</v>
      </c>
      <c r="K2" s="163" t="s">
        <v>5</v>
      </c>
      <c r="M2" s="126">
        <v>1</v>
      </c>
      <c r="N2" s="98">
        <v>1114</v>
      </c>
      <c r="O2" s="221">
        <v>217</v>
      </c>
      <c r="P2" s="98">
        <v>148</v>
      </c>
      <c r="Q2" s="163" t="s">
        <v>11</v>
      </c>
      <c r="S2" s="126">
        <v>1</v>
      </c>
      <c r="T2" s="98">
        <v>968</v>
      </c>
      <c r="U2" s="151">
        <v>233</v>
      </c>
      <c r="V2" s="98">
        <v>60</v>
      </c>
      <c r="W2" s="163" t="s">
        <v>11</v>
      </c>
      <c r="Y2" s="126" t="s">
        <v>13</v>
      </c>
      <c r="Z2" s="98">
        <v>1124</v>
      </c>
      <c r="AA2" s="151">
        <v>1024</v>
      </c>
      <c r="AB2" s="98">
        <v>177</v>
      </c>
      <c r="AC2" s="163" t="s">
        <v>5</v>
      </c>
    </row>
    <row r="3" spans="1:30" x14ac:dyDescent="0.25">
      <c r="A3" s="126">
        <v>2</v>
      </c>
      <c r="B3" s="98">
        <v>525</v>
      </c>
      <c r="C3" s="220">
        <v>27</v>
      </c>
      <c r="D3" s="98">
        <v>93</v>
      </c>
      <c r="E3" s="214" t="s">
        <v>5</v>
      </c>
      <c r="G3" s="126">
        <v>2</v>
      </c>
      <c r="H3" s="220">
        <v>2337</v>
      </c>
      <c r="I3" s="220">
        <v>33</v>
      </c>
      <c r="J3" s="98">
        <v>45</v>
      </c>
      <c r="K3" s="163" t="s">
        <v>5</v>
      </c>
      <c r="M3" s="126">
        <v>2</v>
      </c>
      <c r="N3" s="98">
        <v>1717</v>
      </c>
      <c r="O3" s="98">
        <v>254</v>
      </c>
      <c r="P3" s="98">
        <v>384</v>
      </c>
      <c r="Q3" s="163" t="s">
        <v>6</v>
      </c>
      <c r="S3" s="126">
        <v>2</v>
      </c>
      <c r="T3" s="98">
        <v>2056</v>
      </c>
      <c r="U3" s="98">
        <v>111</v>
      </c>
      <c r="V3" s="220">
        <v>68</v>
      </c>
      <c r="W3" s="163" t="s">
        <v>5</v>
      </c>
      <c r="Y3" s="126" t="s">
        <v>14</v>
      </c>
      <c r="Z3" s="151">
        <v>67</v>
      </c>
      <c r="AA3" s="151">
        <v>16</v>
      </c>
      <c r="AB3" s="98">
        <v>348</v>
      </c>
      <c r="AC3" s="163" t="s">
        <v>6</v>
      </c>
    </row>
    <row r="4" spans="1:30" x14ac:dyDescent="0.25">
      <c r="A4" s="126">
        <v>3</v>
      </c>
      <c r="B4" s="151">
        <v>1124</v>
      </c>
      <c r="C4" s="151">
        <v>1024</v>
      </c>
      <c r="D4" s="98">
        <v>177</v>
      </c>
      <c r="E4" s="163" t="s">
        <v>11</v>
      </c>
      <c r="G4" s="126">
        <v>3</v>
      </c>
      <c r="H4" s="221">
        <v>67</v>
      </c>
      <c r="I4" s="151">
        <v>16</v>
      </c>
      <c r="J4" s="98">
        <v>348</v>
      </c>
      <c r="K4" s="163" t="s">
        <v>11</v>
      </c>
      <c r="M4" s="126">
        <v>3</v>
      </c>
      <c r="N4" s="151">
        <v>2340</v>
      </c>
      <c r="O4" s="151">
        <v>1450</v>
      </c>
      <c r="P4" s="98">
        <v>612</v>
      </c>
      <c r="Q4" s="163" t="s">
        <v>7</v>
      </c>
      <c r="S4" s="126">
        <v>3</v>
      </c>
      <c r="T4" s="151">
        <v>1577</v>
      </c>
      <c r="U4" s="221">
        <v>141</v>
      </c>
      <c r="V4" s="98">
        <v>2016</v>
      </c>
      <c r="W4" s="163" t="s">
        <v>6</v>
      </c>
      <c r="Y4" s="126" t="s">
        <v>15</v>
      </c>
      <c r="Z4" s="98">
        <v>1114</v>
      </c>
      <c r="AA4" s="98">
        <v>217</v>
      </c>
      <c r="AB4" s="98">
        <v>148</v>
      </c>
      <c r="AC4" s="163" t="s">
        <v>11</v>
      </c>
    </row>
    <row r="5" spans="1:30" x14ac:dyDescent="0.25">
      <c r="A5" s="126">
        <v>4</v>
      </c>
      <c r="B5" s="98">
        <v>987</v>
      </c>
      <c r="C5" s="98">
        <v>365</v>
      </c>
      <c r="D5" s="98">
        <v>842</v>
      </c>
      <c r="E5" s="163" t="s">
        <v>6</v>
      </c>
      <c r="G5" s="126">
        <v>4</v>
      </c>
      <c r="H5" s="98">
        <v>368</v>
      </c>
      <c r="I5" s="98">
        <v>100</v>
      </c>
      <c r="J5" s="98">
        <v>2171</v>
      </c>
      <c r="K5" s="163" t="s">
        <v>6</v>
      </c>
      <c r="M5" s="126">
        <v>4</v>
      </c>
      <c r="N5" s="98">
        <v>195</v>
      </c>
      <c r="O5" s="98">
        <v>330</v>
      </c>
      <c r="P5" s="98">
        <v>40</v>
      </c>
      <c r="Q5" s="163" t="s">
        <v>5</v>
      </c>
      <c r="S5" s="126">
        <v>4</v>
      </c>
      <c r="T5" s="98">
        <v>20</v>
      </c>
      <c r="U5" s="98">
        <v>39</v>
      </c>
      <c r="V5" s="98">
        <v>207</v>
      </c>
      <c r="W5" s="163" t="s">
        <v>5</v>
      </c>
      <c r="Y5" s="129" t="s">
        <v>16</v>
      </c>
      <c r="Z5" s="215">
        <v>968</v>
      </c>
      <c r="AA5" s="215">
        <v>233</v>
      </c>
      <c r="AB5" s="157">
        <v>60</v>
      </c>
      <c r="AC5" s="166" t="s">
        <v>5</v>
      </c>
    </row>
    <row r="6" spans="1:30" x14ac:dyDescent="0.25">
      <c r="A6" s="126">
        <v>5</v>
      </c>
      <c r="B6" s="98">
        <v>2081</v>
      </c>
      <c r="C6" s="151">
        <v>1218</v>
      </c>
      <c r="D6" s="98">
        <v>2335</v>
      </c>
      <c r="E6" s="163" t="s">
        <v>7</v>
      </c>
      <c r="G6" s="126">
        <v>5</v>
      </c>
      <c r="H6" s="98">
        <v>304</v>
      </c>
      <c r="I6" s="151">
        <v>191</v>
      </c>
      <c r="J6" s="220">
        <v>326</v>
      </c>
      <c r="K6" s="163" t="s">
        <v>7</v>
      </c>
      <c r="M6" s="126">
        <v>5</v>
      </c>
      <c r="N6" s="98">
        <v>1983</v>
      </c>
      <c r="O6" s="221">
        <v>469</v>
      </c>
      <c r="P6" s="98">
        <v>2046</v>
      </c>
      <c r="Q6" s="163" t="s">
        <v>7</v>
      </c>
      <c r="S6" s="126">
        <v>5</v>
      </c>
      <c r="T6" s="98">
        <v>1251</v>
      </c>
      <c r="U6" s="151">
        <v>1625</v>
      </c>
      <c r="V6" s="98">
        <v>179</v>
      </c>
      <c r="W6" s="163" t="s">
        <v>7</v>
      </c>
    </row>
    <row r="7" spans="1:30" x14ac:dyDescent="0.25">
      <c r="A7" s="126">
        <v>6</v>
      </c>
      <c r="B7" s="98">
        <v>816</v>
      </c>
      <c r="C7" s="98">
        <v>555</v>
      </c>
      <c r="D7" s="98">
        <v>386</v>
      </c>
      <c r="E7" s="163" t="s">
        <v>7</v>
      </c>
      <c r="G7" s="126">
        <v>6</v>
      </c>
      <c r="H7" s="98">
        <v>1071</v>
      </c>
      <c r="I7" s="98">
        <v>604</v>
      </c>
      <c r="J7" s="98">
        <v>118</v>
      </c>
      <c r="K7" s="163" t="s">
        <v>7</v>
      </c>
      <c r="M7" s="126">
        <v>6</v>
      </c>
      <c r="N7" s="98">
        <v>1089</v>
      </c>
      <c r="O7" s="98">
        <v>103</v>
      </c>
      <c r="P7" s="98">
        <v>1503</v>
      </c>
      <c r="Q7" s="163" t="s">
        <v>5</v>
      </c>
      <c r="S7" s="126">
        <v>6</v>
      </c>
      <c r="T7" s="98">
        <v>1502</v>
      </c>
      <c r="U7" s="98">
        <v>175</v>
      </c>
      <c r="V7" s="98">
        <v>79</v>
      </c>
      <c r="W7" s="163" t="s">
        <v>7</v>
      </c>
    </row>
    <row r="8" spans="1:30" x14ac:dyDescent="0.25">
      <c r="A8" s="126">
        <v>7</v>
      </c>
      <c r="B8" s="98">
        <v>292</v>
      </c>
      <c r="C8" s="98">
        <v>41</v>
      </c>
      <c r="D8" s="220">
        <v>201</v>
      </c>
      <c r="E8" s="163" t="s">
        <v>7</v>
      </c>
      <c r="G8" s="126">
        <v>7</v>
      </c>
      <c r="H8" s="98">
        <v>1649</v>
      </c>
      <c r="I8" s="98">
        <v>527</v>
      </c>
      <c r="J8" s="98">
        <v>108</v>
      </c>
      <c r="K8" s="163" t="s">
        <v>7</v>
      </c>
      <c r="M8" s="126">
        <v>7</v>
      </c>
      <c r="N8" s="220">
        <v>494</v>
      </c>
      <c r="O8" s="98">
        <v>25</v>
      </c>
      <c r="P8" s="98">
        <v>88</v>
      </c>
      <c r="Q8" s="163" t="s">
        <v>7</v>
      </c>
      <c r="S8" s="126">
        <v>7</v>
      </c>
      <c r="T8" s="98">
        <v>1714</v>
      </c>
      <c r="U8" s="98">
        <v>1086</v>
      </c>
      <c r="V8" s="98">
        <v>1806</v>
      </c>
      <c r="W8" s="163" t="s">
        <v>7</v>
      </c>
    </row>
    <row r="9" spans="1:30" x14ac:dyDescent="0.25">
      <c r="A9" s="129">
        <v>8</v>
      </c>
      <c r="B9" s="157">
        <v>122</v>
      </c>
      <c r="C9" s="157">
        <v>1598</v>
      </c>
      <c r="D9" s="157">
        <v>1771</v>
      </c>
      <c r="E9" s="166" t="s">
        <v>7</v>
      </c>
      <c r="G9" s="129">
        <v>8</v>
      </c>
      <c r="H9" s="157">
        <v>2344</v>
      </c>
      <c r="I9" s="157">
        <v>155</v>
      </c>
      <c r="J9" s="157">
        <v>231</v>
      </c>
      <c r="K9" s="166" t="s">
        <v>7</v>
      </c>
      <c r="M9" s="129">
        <v>8</v>
      </c>
      <c r="N9" s="157">
        <v>176</v>
      </c>
      <c r="O9" s="157">
        <v>121</v>
      </c>
      <c r="P9" s="157">
        <v>8</v>
      </c>
      <c r="Q9" s="166" t="s">
        <v>7</v>
      </c>
      <c r="S9" s="129">
        <v>8</v>
      </c>
      <c r="T9" s="222">
        <v>2591</v>
      </c>
      <c r="U9" s="222">
        <v>47</v>
      </c>
      <c r="V9" s="157">
        <v>359</v>
      </c>
      <c r="W9" s="166" t="s">
        <v>7</v>
      </c>
    </row>
    <row r="10" spans="1:30" x14ac:dyDescent="0.25">
      <c r="A10" s="1"/>
      <c r="B10" s="9"/>
      <c r="C10" s="9"/>
      <c r="D10" s="9"/>
      <c r="E10" s="9"/>
      <c r="O10" s="98"/>
    </row>
    <row r="11" spans="1:30" ht="18" x14ac:dyDescent="0.4">
      <c r="A11" s="254" t="s">
        <v>107</v>
      </c>
      <c r="G11" s="254" t="s">
        <v>35</v>
      </c>
      <c r="M11" s="254" t="s">
        <v>108</v>
      </c>
      <c r="S11" s="254" t="s">
        <v>109</v>
      </c>
    </row>
    <row r="12" spans="1:30" ht="18" x14ac:dyDescent="0.4">
      <c r="A12" s="254" t="s">
        <v>105</v>
      </c>
      <c r="G12" s="254" t="s">
        <v>105</v>
      </c>
      <c r="M12" s="254" t="s">
        <v>105</v>
      </c>
      <c r="S12" s="254" t="s">
        <v>105</v>
      </c>
    </row>
    <row r="13" spans="1:30" ht="13" x14ac:dyDescent="0.3">
      <c r="B13" s="10"/>
      <c r="C13" s="108" t="s">
        <v>78</v>
      </c>
      <c r="D13" s="108" t="s">
        <v>106</v>
      </c>
      <c r="H13" s="10"/>
      <c r="I13" s="108" t="s">
        <v>78</v>
      </c>
      <c r="J13" s="108" t="s">
        <v>106</v>
      </c>
      <c r="N13" s="10"/>
      <c r="O13" s="108" t="s">
        <v>78</v>
      </c>
      <c r="P13" s="108" t="s">
        <v>106</v>
      </c>
      <c r="T13" s="10"/>
      <c r="U13" s="108" t="s">
        <v>78</v>
      </c>
      <c r="V13" s="108" t="s">
        <v>106</v>
      </c>
    </row>
    <row r="14" spans="1:30" ht="13" x14ac:dyDescent="0.3">
      <c r="A14" s="108" t="s">
        <v>79</v>
      </c>
      <c r="B14" s="108" t="s">
        <v>80</v>
      </c>
      <c r="C14" s="108" t="s">
        <v>71</v>
      </c>
      <c r="D14" s="108" t="s">
        <v>71</v>
      </c>
      <c r="G14" s="108" t="s">
        <v>79</v>
      </c>
      <c r="H14" s="108" t="s">
        <v>80</v>
      </c>
      <c r="I14" s="108" t="s">
        <v>71</v>
      </c>
      <c r="J14" s="108" t="s">
        <v>71</v>
      </c>
      <c r="M14" s="108" t="s">
        <v>79</v>
      </c>
      <c r="N14" s="108" t="s">
        <v>80</v>
      </c>
      <c r="O14" s="108" t="s">
        <v>71</v>
      </c>
      <c r="P14" s="108" t="s">
        <v>71</v>
      </c>
      <c r="S14" s="108" t="s">
        <v>79</v>
      </c>
      <c r="T14" s="108" t="s">
        <v>80</v>
      </c>
      <c r="U14" s="108" t="s">
        <v>71</v>
      </c>
      <c r="V14" s="108" t="s">
        <v>71</v>
      </c>
    </row>
    <row r="15" spans="1:30" x14ac:dyDescent="0.25">
      <c r="A15" s="192">
        <f t="shared" ref="A15:A22" si="0">B2</f>
        <v>11</v>
      </c>
      <c r="B15" s="191" t="s">
        <v>81</v>
      </c>
      <c r="C15" s="192">
        <v>16</v>
      </c>
      <c r="D15" s="193">
        <f>IF(E15="Winner",30,IF(E15="Finalist",20,IF(E15="Semi Finalist",10,)))</f>
        <v>10</v>
      </c>
      <c r="E15" s="155" t="str">
        <f>E2</f>
        <v>Semi Finalist</v>
      </c>
      <c r="G15" s="192">
        <f t="shared" ref="G15:G22" si="1">H2</f>
        <v>1592</v>
      </c>
      <c r="H15" s="191" t="s">
        <v>81</v>
      </c>
      <c r="I15" s="192">
        <v>16</v>
      </c>
      <c r="J15" s="193">
        <f>IF(K15="Winner",30,IF(K15="Finalist",20,IF(K15="Semi Finalist",10,)))</f>
        <v>10</v>
      </c>
      <c r="K15" s="155" t="str">
        <f>K2</f>
        <v>Semi Finalist</v>
      </c>
      <c r="M15" s="192">
        <f t="shared" ref="M15:M22" si="2">N2</f>
        <v>1114</v>
      </c>
      <c r="N15" s="191" t="s">
        <v>81</v>
      </c>
      <c r="O15" s="192">
        <v>16</v>
      </c>
      <c r="P15" s="193">
        <f>IF(Q15="Winner",30,IF(Q15="Finalist",20,IF(Q15="Semi Finalist",10,)))</f>
        <v>30</v>
      </c>
      <c r="Q15" s="155" t="str">
        <f>Q2</f>
        <v>Winner</v>
      </c>
      <c r="S15" s="191">
        <f t="shared" ref="S15:S22" si="3">T2</f>
        <v>968</v>
      </c>
      <c r="T15" s="191" t="s">
        <v>81</v>
      </c>
      <c r="U15" s="192">
        <v>16</v>
      </c>
      <c r="V15" s="193">
        <f>IF(W15="Winner",30,IF(W15="Finalist",20,IF(W15="Semi Finalist",10,)))</f>
        <v>30</v>
      </c>
      <c r="W15" s="155" t="str">
        <f>W2</f>
        <v>Winner</v>
      </c>
    </row>
    <row r="16" spans="1:30" x14ac:dyDescent="0.25">
      <c r="A16" s="195">
        <f t="shared" si="0"/>
        <v>525</v>
      </c>
      <c r="B16" s="194" t="s">
        <v>82</v>
      </c>
      <c r="C16" s="195">
        <v>15</v>
      </c>
      <c r="D16" s="196">
        <f t="shared" ref="D16:D38" si="4">IF(E16="Winner",30,IF(E16="Finalist",20,IF(E16="Semi Finalist",10,)))</f>
        <v>10</v>
      </c>
      <c r="E16" s="155" t="str">
        <f t="shared" ref="E16:E22" si="5">E3</f>
        <v>Semi Finalist</v>
      </c>
      <c r="G16" s="195">
        <f t="shared" si="1"/>
        <v>2337</v>
      </c>
      <c r="H16" s="194" t="s">
        <v>82</v>
      </c>
      <c r="I16" s="195">
        <v>15</v>
      </c>
      <c r="J16" s="196">
        <f t="shared" ref="J16:J38" si="6">IF(K16="Winner",30,IF(K16="Finalist",20,IF(K16="Semi Finalist",10,)))</f>
        <v>10</v>
      </c>
      <c r="K16" s="155" t="str">
        <f t="shared" ref="K16:K22" si="7">K3</f>
        <v>Semi Finalist</v>
      </c>
      <c r="M16" s="195">
        <f t="shared" si="2"/>
        <v>1717</v>
      </c>
      <c r="N16" s="194" t="s">
        <v>82</v>
      </c>
      <c r="O16" s="195">
        <v>15</v>
      </c>
      <c r="P16" s="196">
        <f t="shared" ref="P16:P38" si="8">IF(Q16="Winner",30,IF(Q16="Finalist",20,IF(Q16="Semi Finalist",10,)))</f>
        <v>20</v>
      </c>
      <c r="Q16" s="155" t="str">
        <f t="shared" ref="Q16:Q22" si="9">Q3</f>
        <v>Finalist</v>
      </c>
      <c r="S16" s="194">
        <f t="shared" si="3"/>
        <v>2056</v>
      </c>
      <c r="T16" s="194" t="s">
        <v>82</v>
      </c>
      <c r="U16" s="195">
        <v>15</v>
      </c>
      <c r="V16" s="196">
        <f t="shared" ref="V16:V38" si="10">IF(W16="Winner",30,IF(W16="Finalist",20,IF(W16="Semi Finalist",10,)))</f>
        <v>10</v>
      </c>
      <c r="W16" s="155" t="str">
        <f t="shared" ref="W16:W22" si="11">W3</f>
        <v>Semi Finalist</v>
      </c>
    </row>
    <row r="17" spans="1:23" x14ac:dyDescent="0.25">
      <c r="A17" s="195">
        <f t="shared" si="0"/>
        <v>1124</v>
      </c>
      <c r="B17" s="194" t="s">
        <v>83</v>
      </c>
      <c r="C17" s="195">
        <v>14</v>
      </c>
      <c r="D17" s="196">
        <f t="shared" si="4"/>
        <v>30</v>
      </c>
      <c r="E17" s="155" t="str">
        <f t="shared" si="5"/>
        <v>Winner</v>
      </c>
      <c r="G17" s="195">
        <f t="shared" si="1"/>
        <v>67</v>
      </c>
      <c r="H17" s="194" t="s">
        <v>83</v>
      </c>
      <c r="I17" s="195">
        <v>14</v>
      </c>
      <c r="J17" s="196">
        <f t="shared" si="6"/>
        <v>30</v>
      </c>
      <c r="K17" s="155" t="str">
        <f t="shared" si="7"/>
        <v>Winner</v>
      </c>
      <c r="M17" s="195">
        <f t="shared" si="2"/>
        <v>2340</v>
      </c>
      <c r="N17" s="194" t="s">
        <v>83</v>
      </c>
      <c r="O17" s="195">
        <v>14</v>
      </c>
      <c r="P17" s="196">
        <f t="shared" si="8"/>
        <v>0</v>
      </c>
      <c r="Q17" s="155" t="str">
        <f t="shared" si="9"/>
        <v>Quarter Finalist</v>
      </c>
      <c r="S17" s="194">
        <f t="shared" si="3"/>
        <v>1577</v>
      </c>
      <c r="T17" s="194" t="s">
        <v>83</v>
      </c>
      <c r="U17" s="195">
        <v>14</v>
      </c>
      <c r="V17" s="196">
        <f t="shared" si="10"/>
        <v>20</v>
      </c>
      <c r="W17" s="155" t="str">
        <f t="shared" si="11"/>
        <v>Finalist</v>
      </c>
    </row>
    <row r="18" spans="1:23" x14ac:dyDescent="0.25">
      <c r="A18" s="195">
        <f t="shared" si="0"/>
        <v>987</v>
      </c>
      <c r="B18" s="194" t="s">
        <v>84</v>
      </c>
      <c r="C18" s="195">
        <v>13</v>
      </c>
      <c r="D18" s="196">
        <f t="shared" si="4"/>
        <v>20</v>
      </c>
      <c r="E18" s="155" t="str">
        <f t="shared" si="5"/>
        <v>Finalist</v>
      </c>
      <c r="G18" s="195">
        <f t="shared" si="1"/>
        <v>368</v>
      </c>
      <c r="H18" s="194" t="s">
        <v>84</v>
      </c>
      <c r="I18" s="195">
        <v>13</v>
      </c>
      <c r="J18" s="196">
        <f t="shared" si="6"/>
        <v>20</v>
      </c>
      <c r="K18" s="155" t="str">
        <f t="shared" si="7"/>
        <v>Finalist</v>
      </c>
      <c r="M18" s="195">
        <f t="shared" si="2"/>
        <v>195</v>
      </c>
      <c r="N18" s="194" t="s">
        <v>84</v>
      </c>
      <c r="O18" s="195">
        <v>13</v>
      </c>
      <c r="P18" s="196">
        <f t="shared" si="8"/>
        <v>10</v>
      </c>
      <c r="Q18" s="155" t="str">
        <f t="shared" si="9"/>
        <v>Semi Finalist</v>
      </c>
      <c r="S18" s="194">
        <f t="shared" si="3"/>
        <v>20</v>
      </c>
      <c r="T18" s="194" t="s">
        <v>84</v>
      </c>
      <c r="U18" s="195">
        <v>13</v>
      </c>
      <c r="V18" s="196">
        <f t="shared" si="10"/>
        <v>10</v>
      </c>
      <c r="W18" s="155" t="str">
        <f t="shared" si="11"/>
        <v>Semi Finalist</v>
      </c>
    </row>
    <row r="19" spans="1:23" x14ac:dyDescent="0.25">
      <c r="A19" s="195">
        <f t="shared" si="0"/>
        <v>2081</v>
      </c>
      <c r="B19" s="194" t="s">
        <v>85</v>
      </c>
      <c r="C19" s="195">
        <v>12</v>
      </c>
      <c r="D19" s="196">
        <f t="shared" si="4"/>
        <v>0</v>
      </c>
      <c r="E19" s="155" t="str">
        <f t="shared" si="5"/>
        <v>Quarter Finalist</v>
      </c>
      <c r="F19" s="151"/>
      <c r="G19" s="195">
        <f t="shared" si="1"/>
        <v>304</v>
      </c>
      <c r="H19" s="194" t="s">
        <v>85</v>
      </c>
      <c r="I19" s="195">
        <v>12</v>
      </c>
      <c r="J19" s="196">
        <f t="shared" si="6"/>
        <v>0</v>
      </c>
      <c r="K19" s="155" t="str">
        <f t="shared" si="7"/>
        <v>Quarter Finalist</v>
      </c>
      <c r="L19" s="151"/>
      <c r="M19" s="195">
        <f t="shared" si="2"/>
        <v>1983</v>
      </c>
      <c r="N19" s="194" t="s">
        <v>85</v>
      </c>
      <c r="O19" s="195">
        <v>12</v>
      </c>
      <c r="P19" s="196">
        <f t="shared" si="8"/>
        <v>0</v>
      </c>
      <c r="Q19" s="155" t="str">
        <f t="shared" si="9"/>
        <v>Quarter Finalist</v>
      </c>
      <c r="R19" s="151"/>
      <c r="S19" s="194">
        <f t="shared" si="3"/>
        <v>1251</v>
      </c>
      <c r="T19" s="194" t="s">
        <v>85</v>
      </c>
      <c r="U19" s="195">
        <v>12</v>
      </c>
      <c r="V19" s="196">
        <f t="shared" si="10"/>
        <v>0</v>
      </c>
      <c r="W19" s="155" t="str">
        <f t="shared" si="11"/>
        <v>Quarter Finalist</v>
      </c>
    </row>
    <row r="20" spans="1:23" x14ac:dyDescent="0.25">
      <c r="A20" s="195">
        <f t="shared" si="0"/>
        <v>816</v>
      </c>
      <c r="B20" s="194" t="s">
        <v>86</v>
      </c>
      <c r="C20" s="195">
        <v>11</v>
      </c>
      <c r="D20" s="196">
        <f t="shared" si="4"/>
        <v>0</v>
      </c>
      <c r="E20" s="155" t="str">
        <f t="shared" si="5"/>
        <v>Quarter Finalist</v>
      </c>
      <c r="G20" s="195">
        <f t="shared" si="1"/>
        <v>1071</v>
      </c>
      <c r="H20" s="194" t="s">
        <v>86</v>
      </c>
      <c r="I20" s="195">
        <v>11</v>
      </c>
      <c r="J20" s="196">
        <f t="shared" si="6"/>
        <v>0</v>
      </c>
      <c r="K20" s="155" t="str">
        <f t="shared" si="7"/>
        <v>Quarter Finalist</v>
      </c>
      <c r="M20" s="195">
        <f t="shared" si="2"/>
        <v>1089</v>
      </c>
      <c r="N20" s="194" t="s">
        <v>86</v>
      </c>
      <c r="O20" s="195">
        <v>11</v>
      </c>
      <c r="P20" s="196">
        <f t="shared" si="8"/>
        <v>10</v>
      </c>
      <c r="Q20" s="155" t="str">
        <f t="shared" si="9"/>
        <v>Semi Finalist</v>
      </c>
      <c r="S20" s="194">
        <f t="shared" si="3"/>
        <v>1502</v>
      </c>
      <c r="T20" s="194" t="s">
        <v>86</v>
      </c>
      <c r="U20" s="195">
        <v>11</v>
      </c>
      <c r="V20" s="196">
        <f t="shared" si="10"/>
        <v>0</v>
      </c>
      <c r="W20" s="155" t="str">
        <f t="shared" si="11"/>
        <v>Quarter Finalist</v>
      </c>
    </row>
    <row r="21" spans="1:23" x14ac:dyDescent="0.25">
      <c r="A21" s="195">
        <f t="shared" si="0"/>
        <v>292</v>
      </c>
      <c r="B21" s="194" t="s">
        <v>87</v>
      </c>
      <c r="C21" s="195">
        <v>10</v>
      </c>
      <c r="D21" s="196">
        <f t="shared" si="4"/>
        <v>0</v>
      </c>
      <c r="E21" s="155" t="str">
        <f t="shared" si="5"/>
        <v>Quarter Finalist</v>
      </c>
      <c r="G21" s="195">
        <f t="shared" si="1"/>
        <v>1649</v>
      </c>
      <c r="H21" s="194" t="s">
        <v>87</v>
      </c>
      <c r="I21" s="195">
        <v>10</v>
      </c>
      <c r="J21" s="196">
        <f t="shared" si="6"/>
        <v>0</v>
      </c>
      <c r="K21" s="155" t="str">
        <f t="shared" si="7"/>
        <v>Quarter Finalist</v>
      </c>
      <c r="M21" s="195">
        <f t="shared" si="2"/>
        <v>494</v>
      </c>
      <c r="N21" s="194" t="s">
        <v>87</v>
      </c>
      <c r="O21" s="195">
        <v>10</v>
      </c>
      <c r="P21" s="196">
        <f t="shared" si="8"/>
        <v>0</v>
      </c>
      <c r="Q21" s="155" t="str">
        <f t="shared" si="9"/>
        <v>Quarter Finalist</v>
      </c>
      <c r="S21" s="194">
        <f t="shared" si="3"/>
        <v>1714</v>
      </c>
      <c r="T21" s="194" t="s">
        <v>87</v>
      </c>
      <c r="U21" s="195">
        <v>10</v>
      </c>
      <c r="V21" s="196">
        <f t="shared" si="10"/>
        <v>0</v>
      </c>
      <c r="W21" s="155" t="str">
        <f t="shared" si="11"/>
        <v>Quarter Finalist</v>
      </c>
    </row>
    <row r="22" spans="1:23" x14ac:dyDescent="0.25">
      <c r="A22" s="200">
        <f t="shared" si="0"/>
        <v>122</v>
      </c>
      <c r="B22" s="199" t="s">
        <v>88</v>
      </c>
      <c r="C22" s="200">
        <v>9</v>
      </c>
      <c r="D22" s="201">
        <f t="shared" si="4"/>
        <v>0</v>
      </c>
      <c r="E22" s="155" t="str">
        <f t="shared" si="5"/>
        <v>Quarter Finalist</v>
      </c>
      <c r="G22" s="200">
        <f t="shared" si="1"/>
        <v>2344</v>
      </c>
      <c r="H22" s="199" t="s">
        <v>88</v>
      </c>
      <c r="I22" s="200">
        <v>9</v>
      </c>
      <c r="J22" s="201">
        <f t="shared" si="6"/>
        <v>0</v>
      </c>
      <c r="K22" s="155" t="str">
        <f t="shared" si="7"/>
        <v>Quarter Finalist</v>
      </c>
      <c r="M22" s="200">
        <f t="shared" si="2"/>
        <v>176</v>
      </c>
      <c r="N22" s="199" t="s">
        <v>88</v>
      </c>
      <c r="O22" s="200">
        <v>9</v>
      </c>
      <c r="P22" s="201">
        <f t="shared" si="8"/>
        <v>0</v>
      </c>
      <c r="Q22" s="155" t="str">
        <f t="shared" si="9"/>
        <v>Quarter Finalist</v>
      </c>
      <c r="S22" s="199">
        <f t="shared" si="3"/>
        <v>2591</v>
      </c>
      <c r="T22" s="199" t="s">
        <v>88</v>
      </c>
      <c r="U22" s="200">
        <v>9</v>
      </c>
      <c r="V22" s="201">
        <f t="shared" si="10"/>
        <v>0</v>
      </c>
      <c r="W22" s="155" t="str">
        <f t="shared" si="11"/>
        <v>Quarter Finalist</v>
      </c>
    </row>
    <row r="23" spans="1:23" x14ac:dyDescent="0.25">
      <c r="A23" s="195">
        <f t="shared" ref="A23:A30" si="12">C2</f>
        <v>71</v>
      </c>
      <c r="B23" s="194" t="s">
        <v>89</v>
      </c>
      <c r="C23" s="195">
        <v>16</v>
      </c>
      <c r="D23" s="196">
        <f t="shared" si="4"/>
        <v>10</v>
      </c>
      <c r="E23" t="str">
        <f t="shared" ref="E23:E30" si="13">E15</f>
        <v>Semi Finalist</v>
      </c>
      <c r="G23" s="195">
        <f t="shared" ref="G23:G30" si="14">I2</f>
        <v>1126</v>
      </c>
      <c r="H23" s="194" t="s">
        <v>89</v>
      </c>
      <c r="I23" s="195">
        <v>16</v>
      </c>
      <c r="J23" s="196">
        <f t="shared" si="6"/>
        <v>10</v>
      </c>
      <c r="K23" t="str">
        <f t="shared" ref="K23:K30" si="15">K15</f>
        <v>Semi Finalist</v>
      </c>
      <c r="M23" s="195">
        <f t="shared" ref="M23:M30" si="16">O2</f>
        <v>217</v>
      </c>
      <c r="N23" s="194" t="s">
        <v>89</v>
      </c>
      <c r="O23" s="195">
        <v>16</v>
      </c>
      <c r="P23" s="196">
        <f t="shared" si="8"/>
        <v>30</v>
      </c>
      <c r="Q23" t="str">
        <f t="shared" ref="Q23:Q30" si="17">Q15</f>
        <v>Winner</v>
      </c>
      <c r="S23" s="194">
        <f t="shared" ref="S23:S30" si="18">U2</f>
        <v>233</v>
      </c>
      <c r="T23" s="194" t="s">
        <v>89</v>
      </c>
      <c r="U23" s="195">
        <v>16</v>
      </c>
      <c r="V23" s="196">
        <f t="shared" si="10"/>
        <v>30</v>
      </c>
      <c r="W23" t="str">
        <f t="shared" ref="W23:W30" si="19">W15</f>
        <v>Winner</v>
      </c>
    </row>
    <row r="24" spans="1:23" x14ac:dyDescent="0.25">
      <c r="A24" s="195">
        <f t="shared" si="12"/>
        <v>27</v>
      </c>
      <c r="B24" s="194" t="s">
        <v>90</v>
      </c>
      <c r="C24" s="195">
        <v>15</v>
      </c>
      <c r="D24" s="196">
        <f t="shared" si="4"/>
        <v>10</v>
      </c>
      <c r="E24" t="str">
        <f t="shared" si="13"/>
        <v>Semi Finalist</v>
      </c>
      <c r="G24" s="195">
        <f t="shared" si="14"/>
        <v>33</v>
      </c>
      <c r="H24" s="194" t="s">
        <v>90</v>
      </c>
      <c r="I24" s="195">
        <v>15</v>
      </c>
      <c r="J24" s="196">
        <f t="shared" si="6"/>
        <v>10</v>
      </c>
      <c r="K24" t="str">
        <f t="shared" si="15"/>
        <v>Semi Finalist</v>
      </c>
      <c r="M24" s="195">
        <f t="shared" si="16"/>
        <v>254</v>
      </c>
      <c r="N24" s="194" t="s">
        <v>90</v>
      </c>
      <c r="O24" s="195">
        <v>15</v>
      </c>
      <c r="P24" s="196">
        <f t="shared" si="8"/>
        <v>20</v>
      </c>
      <c r="Q24" t="str">
        <f t="shared" si="17"/>
        <v>Finalist</v>
      </c>
      <c r="S24" s="194">
        <f t="shared" si="18"/>
        <v>111</v>
      </c>
      <c r="T24" s="194" t="s">
        <v>90</v>
      </c>
      <c r="U24" s="195">
        <v>15</v>
      </c>
      <c r="V24" s="196">
        <f t="shared" si="10"/>
        <v>10</v>
      </c>
      <c r="W24" t="str">
        <f t="shared" si="19"/>
        <v>Semi Finalist</v>
      </c>
    </row>
    <row r="25" spans="1:23" x14ac:dyDescent="0.25">
      <c r="A25" s="195">
        <f t="shared" si="12"/>
        <v>1024</v>
      </c>
      <c r="B25" s="194" t="s">
        <v>91</v>
      </c>
      <c r="C25" s="195">
        <v>14</v>
      </c>
      <c r="D25" s="196">
        <f t="shared" si="4"/>
        <v>30</v>
      </c>
      <c r="E25" t="str">
        <f t="shared" si="13"/>
        <v>Winner</v>
      </c>
      <c r="G25" s="195">
        <f t="shared" si="14"/>
        <v>16</v>
      </c>
      <c r="H25" s="194" t="s">
        <v>91</v>
      </c>
      <c r="I25" s="195">
        <v>14</v>
      </c>
      <c r="J25" s="196">
        <f t="shared" si="6"/>
        <v>30</v>
      </c>
      <c r="K25" t="str">
        <f t="shared" si="15"/>
        <v>Winner</v>
      </c>
      <c r="M25" s="195">
        <f t="shared" si="16"/>
        <v>1450</v>
      </c>
      <c r="N25" s="194" t="s">
        <v>91</v>
      </c>
      <c r="O25" s="195">
        <v>14</v>
      </c>
      <c r="P25" s="196">
        <f t="shared" si="8"/>
        <v>0</v>
      </c>
      <c r="Q25" t="str">
        <f t="shared" si="17"/>
        <v>Quarter Finalist</v>
      </c>
      <c r="S25" s="194">
        <f t="shared" si="18"/>
        <v>141</v>
      </c>
      <c r="T25" s="194" t="s">
        <v>91</v>
      </c>
      <c r="U25" s="195">
        <v>14</v>
      </c>
      <c r="V25" s="196">
        <f t="shared" si="10"/>
        <v>20</v>
      </c>
      <c r="W25" t="str">
        <f t="shared" si="19"/>
        <v>Finalist</v>
      </c>
    </row>
    <row r="26" spans="1:23" x14ac:dyDescent="0.25">
      <c r="A26" s="195">
        <f t="shared" si="12"/>
        <v>365</v>
      </c>
      <c r="B26" s="194" t="s">
        <v>92</v>
      </c>
      <c r="C26" s="195">
        <v>13</v>
      </c>
      <c r="D26" s="196">
        <f t="shared" si="4"/>
        <v>20</v>
      </c>
      <c r="E26" t="str">
        <f t="shared" si="13"/>
        <v>Finalist</v>
      </c>
      <c r="G26" s="195">
        <f t="shared" si="14"/>
        <v>100</v>
      </c>
      <c r="H26" s="194" t="s">
        <v>92</v>
      </c>
      <c r="I26" s="195">
        <v>13</v>
      </c>
      <c r="J26" s="196">
        <f t="shared" si="6"/>
        <v>20</v>
      </c>
      <c r="K26" t="str">
        <f t="shared" si="15"/>
        <v>Finalist</v>
      </c>
      <c r="M26" s="195">
        <f t="shared" si="16"/>
        <v>330</v>
      </c>
      <c r="N26" s="194" t="s">
        <v>92</v>
      </c>
      <c r="O26" s="195">
        <v>13</v>
      </c>
      <c r="P26" s="196">
        <f t="shared" si="8"/>
        <v>10</v>
      </c>
      <c r="Q26" t="str">
        <f t="shared" si="17"/>
        <v>Semi Finalist</v>
      </c>
      <c r="S26" s="194">
        <f t="shared" si="18"/>
        <v>39</v>
      </c>
      <c r="T26" s="194" t="s">
        <v>92</v>
      </c>
      <c r="U26" s="195">
        <v>13</v>
      </c>
      <c r="V26" s="196">
        <f t="shared" si="10"/>
        <v>10</v>
      </c>
      <c r="W26" t="str">
        <f t="shared" si="19"/>
        <v>Semi Finalist</v>
      </c>
    </row>
    <row r="27" spans="1:23" x14ac:dyDescent="0.25">
      <c r="A27" s="195">
        <f t="shared" si="12"/>
        <v>1218</v>
      </c>
      <c r="B27" s="194" t="s">
        <v>93</v>
      </c>
      <c r="C27" s="195">
        <v>12</v>
      </c>
      <c r="D27" s="196">
        <f t="shared" si="4"/>
        <v>0</v>
      </c>
      <c r="E27" t="str">
        <f t="shared" si="13"/>
        <v>Quarter Finalist</v>
      </c>
      <c r="G27" s="195">
        <f t="shared" si="14"/>
        <v>191</v>
      </c>
      <c r="H27" s="194" t="s">
        <v>93</v>
      </c>
      <c r="I27" s="195">
        <v>12</v>
      </c>
      <c r="J27" s="196">
        <f t="shared" si="6"/>
        <v>0</v>
      </c>
      <c r="K27" t="str">
        <f t="shared" si="15"/>
        <v>Quarter Finalist</v>
      </c>
      <c r="M27" s="195">
        <f t="shared" si="16"/>
        <v>469</v>
      </c>
      <c r="N27" s="194" t="s">
        <v>93</v>
      </c>
      <c r="O27" s="195">
        <v>12</v>
      </c>
      <c r="P27" s="196">
        <f t="shared" si="8"/>
        <v>0</v>
      </c>
      <c r="Q27" t="str">
        <f t="shared" si="17"/>
        <v>Quarter Finalist</v>
      </c>
      <c r="S27" s="194">
        <f t="shared" si="18"/>
        <v>1625</v>
      </c>
      <c r="T27" s="194" t="s">
        <v>93</v>
      </c>
      <c r="U27" s="195">
        <v>12</v>
      </c>
      <c r="V27" s="196">
        <f t="shared" si="10"/>
        <v>0</v>
      </c>
      <c r="W27" t="str">
        <f t="shared" si="19"/>
        <v>Quarter Finalist</v>
      </c>
    </row>
    <row r="28" spans="1:23" x14ac:dyDescent="0.25">
      <c r="A28" s="195">
        <f t="shared" si="12"/>
        <v>555</v>
      </c>
      <c r="B28" s="194" t="s">
        <v>94</v>
      </c>
      <c r="C28" s="195">
        <v>11</v>
      </c>
      <c r="D28" s="196">
        <f t="shared" si="4"/>
        <v>0</v>
      </c>
      <c r="E28" t="str">
        <f t="shared" si="13"/>
        <v>Quarter Finalist</v>
      </c>
      <c r="G28" s="195">
        <f t="shared" si="14"/>
        <v>604</v>
      </c>
      <c r="H28" s="194" t="s">
        <v>94</v>
      </c>
      <c r="I28" s="195">
        <v>11</v>
      </c>
      <c r="J28" s="196">
        <f t="shared" si="6"/>
        <v>0</v>
      </c>
      <c r="K28" t="str">
        <f t="shared" si="15"/>
        <v>Quarter Finalist</v>
      </c>
      <c r="M28" s="195">
        <f t="shared" si="16"/>
        <v>103</v>
      </c>
      <c r="N28" s="194" t="s">
        <v>94</v>
      </c>
      <c r="O28" s="195">
        <v>11</v>
      </c>
      <c r="P28" s="196">
        <f t="shared" si="8"/>
        <v>10</v>
      </c>
      <c r="Q28" t="str">
        <f t="shared" si="17"/>
        <v>Semi Finalist</v>
      </c>
      <c r="S28" s="194">
        <f t="shared" si="18"/>
        <v>175</v>
      </c>
      <c r="T28" s="194" t="s">
        <v>94</v>
      </c>
      <c r="U28" s="195">
        <v>11</v>
      </c>
      <c r="V28" s="196">
        <f t="shared" si="10"/>
        <v>0</v>
      </c>
      <c r="W28" t="str">
        <f t="shared" si="19"/>
        <v>Quarter Finalist</v>
      </c>
    </row>
    <row r="29" spans="1:23" x14ac:dyDescent="0.25">
      <c r="A29" s="195">
        <f t="shared" si="12"/>
        <v>41</v>
      </c>
      <c r="B29" s="194" t="s">
        <v>95</v>
      </c>
      <c r="C29" s="195">
        <v>10</v>
      </c>
      <c r="D29" s="196">
        <f t="shared" si="4"/>
        <v>0</v>
      </c>
      <c r="E29" t="str">
        <f t="shared" si="13"/>
        <v>Quarter Finalist</v>
      </c>
      <c r="F29" s="151"/>
      <c r="G29" s="195">
        <f t="shared" si="14"/>
        <v>527</v>
      </c>
      <c r="H29" s="194" t="s">
        <v>95</v>
      </c>
      <c r="I29" s="195">
        <v>10</v>
      </c>
      <c r="J29" s="196">
        <f t="shared" si="6"/>
        <v>0</v>
      </c>
      <c r="K29" t="str">
        <f t="shared" si="15"/>
        <v>Quarter Finalist</v>
      </c>
      <c r="L29" s="151"/>
      <c r="M29" s="195">
        <f t="shared" si="16"/>
        <v>25</v>
      </c>
      <c r="N29" s="194" t="s">
        <v>95</v>
      </c>
      <c r="O29" s="195">
        <v>10</v>
      </c>
      <c r="P29" s="196">
        <f t="shared" si="8"/>
        <v>0</v>
      </c>
      <c r="Q29" t="str">
        <f t="shared" si="17"/>
        <v>Quarter Finalist</v>
      </c>
      <c r="R29" s="151"/>
      <c r="S29" s="194">
        <f t="shared" si="18"/>
        <v>1086</v>
      </c>
      <c r="T29" s="194" t="s">
        <v>95</v>
      </c>
      <c r="U29" s="195">
        <v>10</v>
      </c>
      <c r="V29" s="196">
        <f t="shared" si="10"/>
        <v>0</v>
      </c>
      <c r="W29" t="str">
        <f t="shared" si="19"/>
        <v>Quarter Finalist</v>
      </c>
    </row>
    <row r="30" spans="1:23" x14ac:dyDescent="0.25">
      <c r="A30" s="200">
        <f t="shared" si="12"/>
        <v>1598</v>
      </c>
      <c r="B30" s="199" t="s">
        <v>96</v>
      </c>
      <c r="C30" s="200">
        <v>9</v>
      </c>
      <c r="D30" s="201">
        <f t="shared" si="4"/>
        <v>0</v>
      </c>
      <c r="E30" t="str">
        <f t="shared" si="13"/>
        <v>Quarter Finalist</v>
      </c>
      <c r="G30" s="200">
        <f t="shared" si="14"/>
        <v>155</v>
      </c>
      <c r="H30" s="199" t="s">
        <v>96</v>
      </c>
      <c r="I30" s="200">
        <v>9</v>
      </c>
      <c r="J30" s="201">
        <f t="shared" si="6"/>
        <v>0</v>
      </c>
      <c r="K30" t="str">
        <f t="shared" si="15"/>
        <v>Quarter Finalist</v>
      </c>
      <c r="M30" s="200">
        <f t="shared" si="16"/>
        <v>121</v>
      </c>
      <c r="N30" s="199" t="s">
        <v>96</v>
      </c>
      <c r="O30" s="200">
        <v>9</v>
      </c>
      <c r="P30" s="201">
        <f t="shared" si="8"/>
        <v>0</v>
      </c>
      <c r="Q30" t="str">
        <f t="shared" si="17"/>
        <v>Quarter Finalist</v>
      </c>
      <c r="S30" s="199">
        <f t="shared" si="18"/>
        <v>47</v>
      </c>
      <c r="T30" s="199" t="s">
        <v>96</v>
      </c>
      <c r="U30" s="200">
        <v>9</v>
      </c>
      <c r="V30" s="201">
        <f t="shared" si="10"/>
        <v>0</v>
      </c>
      <c r="W30" t="str">
        <f t="shared" si="19"/>
        <v>Quarter Finalist</v>
      </c>
    </row>
    <row r="31" spans="1:23" x14ac:dyDescent="0.25">
      <c r="A31" s="195">
        <f>D9</f>
        <v>1771</v>
      </c>
      <c r="B31" s="194" t="s">
        <v>97</v>
      </c>
      <c r="C31" s="195">
        <v>8</v>
      </c>
      <c r="D31" s="196">
        <f t="shared" si="4"/>
        <v>0</v>
      </c>
      <c r="E31" t="str">
        <f>E22</f>
        <v>Quarter Finalist</v>
      </c>
      <c r="G31" s="195">
        <f>J9</f>
        <v>231</v>
      </c>
      <c r="H31" s="194" t="s">
        <v>97</v>
      </c>
      <c r="I31" s="195">
        <v>8</v>
      </c>
      <c r="J31" s="196">
        <f t="shared" si="6"/>
        <v>0</v>
      </c>
      <c r="K31" t="str">
        <f>K22</f>
        <v>Quarter Finalist</v>
      </c>
      <c r="M31" s="195">
        <f>P9</f>
        <v>8</v>
      </c>
      <c r="N31" s="194" t="s">
        <v>97</v>
      </c>
      <c r="O31" s="195">
        <v>8</v>
      </c>
      <c r="P31" s="196">
        <f t="shared" si="8"/>
        <v>0</v>
      </c>
      <c r="Q31" t="str">
        <f>Q22</f>
        <v>Quarter Finalist</v>
      </c>
      <c r="S31" s="194">
        <f>V9</f>
        <v>359</v>
      </c>
      <c r="T31" s="194" t="s">
        <v>97</v>
      </c>
      <c r="U31" s="195">
        <v>8</v>
      </c>
      <c r="V31" s="196">
        <f t="shared" si="10"/>
        <v>0</v>
      </c>
      <c r="W31" t="str">
        <f>W22</f>
        <v>Quarter Finalist</v>
      </c>
    </row>
    <row r="32" spans="1:23" x14ac:dyDescent="0.25">
      <c r="A32" s="195">
        <f>D8</f>
        <v>201</v>
      </c>
      <c r="B32" s="194" t="s">
        <v>98</v>
      </c>
      <c r="C32" s="195">
        <v>7</v>
      </c>
      <c r="D32" s="196">
        <f t="shared" si="4"/>
        <v>0</v>
      </c>
      <c r="E32" t="str">
        <f>E21</f>
        <v>Quarter Finalist</v>
      </c>
      <c r="G32" s="195">
        <f>J8</f>
        <v>108</v>
      </c>
      <c r="H32" s="194" t="s">
        <v>98</v>
      </c>
      <c r="I32" s="195">
        <v>7</v>
      </c>
      <c r="J32" s="196">
        <f t="shared" si="6"/>
        <v>0</v>
      </c>
      <c r="K32" t="str">
        <f>K21</f>
        <v>Quarter Finalist</v>
      </c>
      <c r="M32" s="195">
        <f>P8</f>
        <v>88</v>
      </c>
      <c r="N32" s="194" t="s">
        <v>98</v>
      </c>
      <c r="O32" s="195">
        <v>7</v>
      </c>
      <c r="P32" s="196">
        <f t="shared" si="8"/>
        <v>0</v>
      </c>
      <c r="Q32" t="str">
        <f>Q21</f>
        <v>Quarter Finalist</v>
      </c>
      <c r="S32" s="194">
        <f>V8</f>
        <v>1806</v>
      </c>
      <c r="T32" s="194" t="s">
        <v>98</v>
      </c>
      <c r="U32" s="195">
        <v>7</v>
      </c>
      <c r="V32" s="196">
        <f t="shared" si="10"/>
        <v>0</v>
      </c>
      <c r="W32" t="str">
        <f>W21</f>
        <v>Quarter Finalist</v>
      </c>
    </row>
    <row r="33" spans="1:23" x14ac:dyDescent="0.25">
      <c r="A33" s="195">
        <f>D7</f>
        <v>386</v>
      </c>
      <c r="B33" s="194" t="s">
        <v>99</v>
      </c>
      <c r="C33" s="195">
        <v>6</v>
      </c>
      <c r="D33" s="196">
        <f t="shared" si="4"/>
        <v>0</v>
      </c>
      <c r="E33" t="str">
        <f>E20</f>
        <v>Quarter Finalist</v>
      </c>
      <c r="G33" s="195">
        <f>J7</f>
        <v>118</v>
      </c>
      <c r="H33" s="194" t="s">
        <v>99</v>
      </c>
      <c r="I33" s="195">
        <v>6</v>
      </c>
      <c r="J33" s="196">
        <f t="shared" si="6"/>
        <v>0</v>
      </c>
      <c r="K33" t="str">
        <f>K20</f>
        <v>Quarter Finalist</v>
      </c>
      <c r="M33" s="195">
        <f>P7</f>
        <v>1503</v>
      </c>
      <c r="N33" s="194" t="s">
        <v>99</v>
      </c>
      <c r="O33" s="195">
        <v>6</v>
      </c>
      <c r="P33" s="196">
        <f t="shared" si="8"/>
        <v>10</v>
      </c>
      <c r="Q33" t="str">
        <f>Q20</f>
        <v>Semi Finalist</v>
      </c>
      <c r="S33" s="194">
        <f>V7</f>
        <v>79</v>
      </c>
      <c r="T33" s="194" t="s">
        <v>99</v>
      </c>
      <c r="U33" s="195">
        <v>6</v>
      </c>
      <c r="V33" s="196">
        <f t="shared" si="10"/>
        <v>0</v>
      </c>
      <c r="W33" t="str">
        <f>W20</f>
        <v>Quarter Finalist</v>
      </c>
    </row>
    <row r="34" spans="1:23" x14ac:dyDescent="0.25">
      <c r="A34" s="195">
        <f>D6</f>
        <v>2335</v>
      </c>
      <c r="B34" s="194" t="s">
        <v>100</v>
      </c>
      <c r="C34" s="195">
        <v>5</v>
      </c>
      <c r="D34" s="196">
        <f t="shared" si="4"/>
        <v>0</v>
      </c>
      <c r="E34" t="str">
        <f>E19</f>
        <v>Quarter Finalist</v>
      </c>
      <c r="G34" s="195">
        <f>J6</f>
        <v>326</v>
      </c>
      <c r="H34" s="194" t="s">
        <v>100</v>
      </c>
      <c r="I34" s="195">
        <v>5</v>
      </c>
      <c r="J34" s="196">
        <f t="shared" si="6"/>
        <v>0</v>
      </c>
      <c r="K34" t="str">
        <f>K19</f>
        <v>Quarter Finalist</v>
      </c>
      <c r="M34" s="195">
        <f>P6</f>
        <v>2046</v>
      </c>
      <c r="N34" s="194" t="s">
        <v>100</v>
      </c>
      <c r="O34" s="195">
        <v>5</v>
      </c>
      <c r="P34" s="196">
        <f t="shared" si="8"/>
        <v>0</v>
      </c>
      <c r="Q34" t="str">
        <f>Q19</f>
        <v>Quarter Finalist</v>
      </c>
      <c r="S34" s="194">
        <f>V6</f>
        <v>179</v>
      </c>
      <c r="T34" s="194" t="s">
        <v>100</v>
      </c>
      <c r="U34" s="195">
        <v>5</v>
      </c>
      <c r="V34" s="196">
        <f t="shared" si="10"/>
        <v>0</v>
      </c>
      <c r="W34" t="str">
        <f>W19</f>
        <v>Quarter Finalist</v>
      </c>
    </row>
    <row r="35" spans="1:23" x14ac:dyDescent="0.25">
      <c r="A35" s="195">
        <f>D5</f>
        <v>842</v>
      </c>
      <c r="B35" s="194" t="s">
        <v>101</v>
      </c>
      <c r="C35" s="195">
        <v>4</v>
      </c>
      <c r="D35" s="196">
        <f t="shared" si="4"/>
        <v>20</v>
      </c>
      <c r="E35" t="str">
        <f>E26</f>
        <v>Finalist</v>
      </c>
      <c r="G35" s="195">
        <f>J5</f>
        <v>2171</v>
      </c>
      <c r="H35" s="194" t="s">
        <v>101</v>
      </c>
      <c r="I35" s="195">
        <v>4</v>
      </c>
      <c r="J35" s="196">
        <f t="shared" si="6"/>
        <v>20</v>
      </c>
      <c r="K35" t="str">
        <f>K26</f>
        <v>Finalist</v>
      </c>
      <c r="M35" s="195">
        <f>P5</f>
        <v>40</v>
      </c>
      <c r="N35" s="194" t="s">
        <v>101</v>
      </c>
      <c r="O35" s="195">
        <v>4</v>
      </c>
      <c r="P35" s="196">
        <f t="shared" si="8"/>
        <v>10</v>
      </c>
      <c r="Q35" t="str">
        <f>Q26</f>
        <v>Semi Finalist</v>
      </c>
      <c r="S35" s="194">
        <f>V5</f>
        <v>207</v>
      </c>
      <c r="T35" s="194" t="s">
        <v>101</v>
      </c>
      <c r="U35" s="195">
        <v>4</v>
      </c>
      <c r="V35" s="196">
        <f t="shared" si="10"/>
        <v>10</v>
      </c>
      <c r="W35" t="str">
        <f>W26</f>
        <v>Semi Finalist</v>
      </c>
    </row>
    <row r="36" spans="1:23" x14ac:dyDescent="0.25">
      <c r="A36" s="195">
        <f>D4</f>
        <v>177</v>
      </c>
      <c r="B36" s="194" t="s">
        <v>102</v>
      </c>
      <c r="C36" s="195">
        <v>3</v>
      </c>
      <c r="D36" s="196">
        <f t="shared" si="4"/>
        <v>30</v>
      </c>
      <c r="E36" t="str">
        <f>E25</f>
        <v>Winner</v>
      </c>
      <c r="G36" s="195">
        <f>J4</f>
        <v>348</v>
      </c>
      <c r="H36" s="194" t="s">
        <v>102</v>
      </c>
      <c r="I36" s="195">
        <v>3</v>
      </c>
      <c r="J36" s="196">
        <f t="shared" si="6"/>
        <v>30</v>
      </c>
      <c r="K36" t="str">
        <f>K25</f>
        <v>Winner</v>
      </c>
      <c r="M36" s="195">
        <f>P4</f>
        <v>612</v>
      </c>
      <c r="N36" s="194" t="s">
        <v>102</v>
      </c>
      <c r="O36" s="195">
        <v>3</v>
      </c>
      <c r="P36" s="196">
        <f t="shared" si="8"/>
        <v>0</v>
      </c>
      <c r="Q36" t="str">
        <f>Q25</f>
        <v>Quarter Finalist</v>
      </c>
      <c r="S36" s="194">
        <f>V4</f>
        <v>2016</v>
      </c>
      <c r="T36" s="194" t="s">
        <v>102</v>
      </c>
      <c r="U36" s="195">
        <v>3</v>
      </c>
      <c r="V36" s="196">
        <f t="shared" si="10"/>
        <v>20</v>
      </c>
      <c r="W36" t="str">
        <f>W25</f>
        <v>Finalist</v>
      </c>
    </row>
    <row r="37" spans="1:23" x14ac:dyDescent="0.25">
      <c r="A37" s="195">
        <f>D3</f>
        <v>93</v>
      </c>
      <c r="B37" s="194" t="s">
        <v>103</v>
      </c>
      <c r="C37" s="195">
        <v>2</v>
      </c>
      <c r="D37" s="196">
        <f t="shared" si="4"/>
        <v>10</v>
      </c>
      <c r="E37" t="str">
        <f>E24</f>
        <v>Semi Finalist</v>
      </c>
      <c r="G37" s="195">
        <f>J3</f>
        <v>45</v>
      </c>
      <c r="H37" s="194" t="s">
        <v>103</v>
      </c>
      <c r="I37" s="195">
        <v>2</v>
      </c>
      <c r="J37" s="196">
        <f t="shared" si="6"/>
        <v>10</v>
      </c>
      <c r="K37" t="str">
        <f>K24</f>
        <v>Semi Finalist</v>
      </c>
      <c r="M37" s="195">
        <f>P3</f>
        <v>384</v>
      </c>
      <c r="N37" s="194" t="s">
        <v>103</v>
      </c>
      <c r="O37" s="195">
        <v>2</v>
      </c>
      <c r="P37" s="196">
        <f t="shared" si="8"/>
        <v>20</v>
      </c>
      <c r="Q37" t="str">
        <f>Q24</f>
        <v>Finalist</v>
      </c>
      <c r="S37" s="194">
        <f>V3</f>
        <v>68</v>
      </c>
      <c r="T37" s="194" t="s">
        <v>103</v>
      </c>
      <c r="U37" s="195">
        <v>2</v>
      </c>
      <c r="V37" s="196">
        <f t="shared" si="10"/>
        <v>10</v>
      </c>
      <c r="W37" t="str">
        <f>W24</f>
        <v>Semi Finalist</v>
      </c>
    </row>
    <row r="38" spans="1:23" x14ac:dyDescent="0.25">
      <c r="A38" s="200">
        <f>D2</f>
        <v>2166</v>
      </c>
      <c r="B38" s="199" t="s">
        <v>104</v>
      </c>
      <c r="C38" s="200">
        <v>1</v>
      </c>
      <c r="D38" s="201">
        <f t="shared" si="4"/>
        <v>10</v>
      </c>
      <c r="E38" t="str">
        <f>E23</f>
        <v>Semi Finalist</v>
      </c>
      <c r="G38" s="200">
        <f>J2</f>
        <v>1511</v>
      </c>
      <c r="H38" s="199" t="s">
        <v>104</v>
      </c>
      <c r="I38" s="200">
        <v>1</v>
      </c>
      <c r="J38" s="201">
        <f t="shared" si="6"/>
        <v>10</v>
      </c>
      <c r="K38" t="str">
        <f>K23</f>
        <v>Semi Finalist</v>
      </c>
      <c r="M38" s="200">
        <f>P2</f>
        <v>148</v>
      </c>
      <c r="N38" s="199" t="s">
        <v>104</v>
      </c>
      <c r="O38" s="200">
        <v>1</v>
      </c>
      <c r="P38" s="201">
        <f t="shared" si="8"/>
        <v>30</v>
      </c>
      <c r="Q38" t="str">
        <f>Q23</f>
        <v>Winner</v>
      </c>
      <c r="S38" s="199">
        <f>V2</f>
        <v>60</v>
      </c>
      <c r="T38" s="199" t="s">
        <v>104</v>
      </c>
      <c r="U38" s="200">
        <v>1</v>
      </c>
      <c r="V38" s="201">
        <f t="shared" si="10"/>
        <v>30</v>
      </c>
      <c r="W38" t="str">
        <f>W23</f>
        <v>Winner</v>
      </c>
    </row>
    <row r="39" spans="1:23" ht="13" x14ac:dyDescent="0.3">
      <c r="C39" s="231">
        <f>SUM(C15:C38)</f>
        <v>236</v>
      </c>
      <c r="D39" s="231">
        <f>SUM(D15:D38)</f>
        <v>210</v>
      </c>
      <c r="I39" s="231">
        <f>SUM(I15:I38)</f>
        <v>236</v>
      </c>
      <c r="J39" s="231">
        <f>SUM(J15:J38)</f>
        <v>210</v>
      </c>
      <c r="O39" s="231">
        <f>SUM(O15:O38)</f>
        <v>236</v>
      </c>
      <c r="P39" s="231">
        <f>SUM(P15:P38)</f>
        <v>210</v>
      </c>
      <c r="U39" s="231">
        <f>SUM(U15:U38)</f>
        <v>236</v>
      </c>
      <c r="V39" s="231">
        <f>SUM(V15:V38)</f>
        <v>210</v>
      </c>
    </row>
    <row r="40" spans="1:23" x14ac:dyDescent="0.25">
      <c r="O40" s="98"/>
    </row>
    <row r="41" spans="1:23" x14ac:dyDescent="0.25">
      <c r="O41" s="151"/>
    </row>
    <row r="42" spans="1:23" ht="13" thickBot="1" x14ac:dyDescent="0.3">
      <c r="O42" s="98"/>
    </row>
    <row r="43" spans="1:23" ht="13" thickBot="1" x14ac:dyDescent="0.3">
      <c r="A43" s="155" t="s">
        <v>302</v>
      </c>
      <c r="B43" s="155" t="s">
        <v>303</v>
      </c>
      <c r="C43" s="155" t="s">
        <v>304</v>
      </c>
      <c r="D43" s="149">
        <f>SUM(D44:D139)</f>
        <v>90</v>
      </c>
      <c r="M43" s="3" t="s">
        <v>12</v>
      </c>
      <c r="N43" s="7" t="s">
        <v>1</v>
      </c>
      <c r="O43" s="7" t="s">
        <v>2</v>
      </c>
      <c r="P43" s="7" t="s">
        <v>3</v>
      </c>
      <c r="Q43" s="8" t="s">
        <v>4</v>
      </c>
    </row>
    <row r="44" spans="1:23" x14ac:dyDescent="0.25">
      <c r="A44" s="109">
        <v>8</v>
      </c>
      <c r="B44" s="192">
        <v>8</v>
      </c>
      <c r="C44" s="51">
        <v>0</v>
      </c>
      <c r="E44" s="97"/>
      <c r="H44" s="407" t="str">
        <f>INDEX('[1]2012 Teams'!$B$2:$B$2344,MATCH(A44,'[1]2012 Teams'!$A$2:$A$2344))</f>
        <v>Palo Alto, CA USA</v>
      </c>
      <c r="M44" s="126" t="s">
        <v>13</v>
      </c>
      <c r="N44" s="98">
        <v>1124</v>
      </c>
      <c r="O44" s="151">
        <v>1024</v>
      </c>
      <c r="P44" s="98">
        <v>177</v>
      </c>
      <c r="Q44" s="163" t="s">
        <v>5</v>
      </c>
    </row>
    <row r="45" spans="1:23" x14ac:dyDescent="0.25">
      <c r="A45" s="110">
        <v>11</v>
      </c>
      <c r="B45" s="195">
        <v>16</v>
      </c>
      <c r="C45" s="106">
        <v>10</v>
      </c>
      <c r="E45" s="195"/>
      <c r="H45" s="407" t="str">
        <f>INDEX('[1]2012 Teams'!$B$2:$B$2344,MATCH(A45,'[1]2012 Teams'!$A$2:$A$2344))</f>
        <v>Flanders, NJ USA</v>
      </c>
      <c r="M45" s="126" t="s">
        <v>14</v>
      </c>
      <c r="N45" s="151">
        <v>67</v>
      </c>
      <c r="O45" s="151">
        <v>16</v>
      </c>
      <c r="P45" s="98">
        <v>348</v>
      </c>
      <c r="Q45" s="163" t="s">
        <v>6</v>
      </c>
    </row>
    <row r="46" spans="1:23" x14ac:dyDescent="0.25">
      <c r="A46" s="110">
        <v>16</v>
      </c>
      <c r="B46" s="195">
        <v>14</v>
      </c>
      <c r="C46" s="357">
        <v>40</v>
      </c>
      <c r="D46">
        <v>10</v>
      </c>
      <c r="E46" s="97"/>
      <c r="H46" s="407" t="str">
        <f>INDEX('[1]2012 Teams'!$B$2:$B$2344,MATCH(A46,'[1]2012 Teams'!$A$2:$A$2344))</f>
        <v>Mountain Home, AR USA</v>
      </c>
      <c r="M46" s="126" t="s">
        <v>15</v>
      </c>
      <c r="N46" s="98">
        <v>1114</v>
      </c>
      <c r="O46" s="98">
        <v>217</v>
      </c>
      <c r="P46" s="98">
        <v>148</v>
      </c>
      <c r="Q46" s="163" t="s">
        <v>11</v>
      </c>
    </row>
    <row r="47" spans="1:23" ht="13" thickBot="1" x14ac:dyDescent="0.3">
      <c r="A47" s="110">
        <v>20</v>
      </c>
      <c r="B47" s="195">
        <v>13</v>
      </c>
      <c r="C47" s="106">
        <v>10</v>
      </c>
      <c r="E47" s="97"/>
      <c r="H47" s="407" t="str">
        <f>INDEX('[1]2012 Teams'!$B$2:$B$2344,MATCH(A47,'[1]2012 Teams'!$A$2:$A$2344))</f>
        <v>Clifton Park, NY USA</v>
      </c>
      <c r="M47" s="129" t="s">
        <v>16</v>
      </c>
      <c r="N47" s="215">
        <v>968</v>
      </c>
      <c r="O47" s="215">
        <v>233</v>
      </c>
      <c r="P47" s="157">
        <v>60</v>
      </c>
      <c r="Q47" s="166" t="s">
        <v>5</v>
      </c>
    </row>
    <row r="48" spans="1:23" x14ac:dyDescent="0.25">
      <c r="A48" s="110">
        <v>25</v>
      </c>
      <c r="B48" s="195">
        <v>10</v>
      </c>
      <c r="C48" s="106">
        <v>0</v>
      </c>
      <c r="E48" s="97"/>
      <c r="F48" s="97"/>
      <c r="H48" s="407" t="str">
        <f>INDEX('[1]2012 Teams'!$B$2:$B$2344,MATCH(A48,'[1]2012 Teams'!$A$2:$A$2344))</f>
        <v>North Brunswick, NJ USA</v>
      </c>
      <c r="O48" s="98"/>
    </row>
    <row r="49" spans="1:15" x14ac:dyDescent="0.25">
      <c r="A49" s="110">
        <v>27</v>
      </c>
      <c r="B49" s="195">
        <v>15</v>
      </c>
      <c r="C49" s="106">
        <v>10</v>
      </c>
      <c r="E49" s="195"/>
      <c r="F49" s="97"/>
      <c r="H49" s="407" t="str">
        <f>INDEX('[1]2012 Teams'!$B$2:$B$2344,MATCH(A49,'[1]2012 Teams'!$A$2:$A$2344))</f>
        <v>Clarkston, MI USA</v>
      </c>
      <c r="O49" s="98"/>
    </row>
    <row r="50" spans="1:15" x14ac:dyDescent="0.25">
      <c r="A50" s="110">
        <v>33</v>
      </c>
      <c r="B50" s="195">
        <v>15</v>
      </c>
      <c r="C50" s="106">
        <v>10</v>
      </c>
      <c r="E50" s="97"/>
      <c r="F50" s="97"/>
      <c r="H50" s="407" t="str">
        <f>INDEX('[1]2012 Teams'!$B$2:$B$2344,MATCH(A50,'[1]2012 Teams'!$A$2:$A$2344))</f>
        <v>Auburn Hills, MI USA</v>
      </c>
      <c r="O50" s="98"/>
    </row>
    <row r="51" spans="1:15" x14ac:dyDescent="0.25">
      <c r="A51" s="111">
        <v>39</v>
      </c>
      <c r="B51" s="200">
        <v>13</v>
      </c>
      <c r="C51" s="107">
        <v>10</v>
      </c>
      <c r="E51" s="97"/>
      <c r="F51" s="97"/>
      <c r="H51" s="407" t="str">
        <f>INDEX('[1]2012 Teams'!$B$2:$B$2344,MATCH(A51,'[1]2012 Teams'!$A$2:$A$2344))</f>
        <v>Athens, AL USA</v>
      </c>
      <c r="O51" s="98"/>
    </row>
    <row r="52" spans="1:15" x14ac:dyDescent="0.25">
      <c r="A52" s="109">
        <v>40</v>
      </c>
      <c r="B52" s="192">
        <v>4</v>
      </c>
      <c r="C52" s="51">
        <v>10</v>
      </c>
      <c r="E52" s="97"/>
      <c r="F52" s="97"/>
      <c r="H52" s="407" t="str">
        <f>INDEX('[1]2012 Teams'!$B$2:$B$2344,MATCH(A52,'[1]2012 Teams'!$A$2:$A$2344))</f>
        <v>Athens, AL USA</v>
      </c>
      <c r="O52" s="98"/>
    </row>
    <row r="53" spans="1:15" x14ac:dyDescent="0.25">
      <c r="A53" s="110">
        <v>41</v>
      </c>
      <c r="B53" s="195">
        <v>10</v>
      </c>
      <c r="C53" s="106">
        <v>0</v>
      </c>
      <c r="E53" s="195"/>
      <c r="F53" s="97"/>
      <c r="H53" s="407" t="str">
        <f>INDEX('[1]2012 Teams'!$B$2:$B$2344,MATCH(A53,'[1]2012 Teams'!$A$2:$A$2344))</f>
        <v>Warren, NJ USA</v>
      </c>
      <c r="O53" s="151"/>
    </row>
    <row r="54" spans="1:15" x14ac:dyDescent="0.25">
      <c r="A54" s="110">
        <v>45</v>
      </c>
      <c r="B54" s="195">
        <v>2</v>
      </c>
      <c r="C54" s="106">
        <v>10</v>
      </c>
      <c r="E54" s="97"/>
      <c r="F54" s="97"/>
      <c r="H54" s="407" t="str">
        <f>INDEX('[1]2012 Teams'!$B$2:$B$2344,MATCH(A54,'[1]2012 Teams'!$A$2:$A$2344))</f>
        <v>Kokomo, IN USA</v>
      </c>
      <c r="O54" s="98"/>
    </row>
    <row r="55" spans="1:15" x14ac:dyDescent="0.25">
      <c r="A55" s="369">
        <v>51</v>
      </c>
      <c r="B55" s="195">
        <v>9</v>
      </c>
      <c r="C55" s="106">
        <v>0</v>
      </c>
      <c r="E55" s="155" t="s">
        <v>311</v>
      </c>
      <c r="F55" s="97"/>
      <c r="H55" s="407" t="str">
        <f>INDEX('[1]2012 Teams'!$B$2:$B$2344,MATCH(A55,'[1]2012 Teams'!$A$2:$A$2344))</f>
        <v>Pontiac, MI USA</v>
      </c>
      <c r="O55" s="98"/>
    </row>
    <row r="56" spans="1:15" x14ac:dyDescent="0.25">
      <c r="A56" s="110">
        <v>60</v>
      </c>
      <c r="B56" s="195">
        <v>1</v>
      </c>
      <c r="C56" s="106">
        <v>30</v>
      </c>
      <c r="E56" s="97"/>
      <c r="F56" s="97"/>
      <c r="H56" s="407" t="str">
        <f>INDEX('[1]2012 Teams'!$B$2:$B$2344,MATCH(A56,'[1]2012 Teams'!$A$2:$A$2344))</f>
        <v>Kingman, AZ USA</v>
      </c>
      <c r="O56" s="98"/>
    </row>
    <row r="57" spans="1:15" x14ac:dyDescent="0.25">
      <c r="A57" s="110">
        <v>67</v>
      </c>
      <c r="B57" s="195">
        <v>14</v>
      </c>
      <c r="C57" s="357">
        <v>40</v>
      </c>
      <c r="D57">
        <v>10</v>
      </c>
      <c r="E57" s="97"/>
      <c r="F57" s="97"/>
      <c r="H57" s="407" t="str">
        <f>INDEX('[1]2012 Teams'!$B$2:$B$2344,MATCH(A57,'[1]2012 Teams'!$A$2:$A$2344))</f>
        <v>Milford, MI USA</v>
      </c>
      <c r="O57" s="98"/>
    </row>
    <row r="58" spans="1:15" x14ac:dyDescent="0.25">
      <c r="A58" s="110">
        <v>68</v>
      </c>
      <c r="B58" s="195">
        <v>2</v>
      </c>
      <c r="C58" s="106">
        <v>10</v>
      </c>
      <c r="E58" s="97"/>
      <c r="F58" s="97"/>
      <c r="H58" s="407" t="str">
        <f>INDEX('[1]2012 Teams'!$B$2:$B$2344,MATCH(A58,'[1]2012 Teams'!$A$2:$A$2344))</f>
        <v>Ortonville, MI USA</v>
      </c>
      <c r="O58" s="98"/>
    </row>
    <row r="59" spans="1:15" x14ac:dyDescent="0.25">
      <c r="A59" s="111">
        <v>71</v>
      </c>
      <c r="B59" s="200">
        <v>16</v>
      </c>
      <c r="C59" s="107">
        <v>10</v>
      </c>
      <c r="E59" s="195"/>
      <c r="F59" s="97"/>
      <c r="H59" s="407" t="str">
        <f>INDEX('[1]2012 Teams'!$B$2:$B$2344,MATCH(A59,'[1]2012 Teams'!$A$2:$A$2344))</f>
        <v>Hammond, IN USA</v>
      </c>
      <c r="O59" s="98"/>
    </row>
    <row r="60" spans="1:15" x14ac:dyDescent="0.25">
      <c r="A60">
        <v>79</v>
      </c>
      <c r="B60" s="195">
        <v>6</v>
      </c>
      <c r="C60">
        <v>0</v>
      </c>
      <c r="E60" s="97"/>
      <c r="F60" s="97"/>
      <c r="H60" s="407" t="str">
        <f>INDEX('[1]2012 Teams'!$B$2:$B$2344,MATCH(A60,'[1]2012 Teams'!$A$2:$A$2344))</f>
        <v>Tarpon Springs , FL USA</v>
      </c>
      <c r="O60" s="98"/>
    </row>
    <row r="61" spans="1:15" x14ac:dyDescent="0.25">
      <c r="A61">
        <v>88</v>
      </c>
      <c r="B61" s="195">
        <v>7</v>
      </c>
      <c r="C61">
        <v>0</v>
      </c>
      <c r="E61" s="97"/>
      <c r="F61" s="97"/>
      <c r="H61" s="407" t="str">
        <f>INDEX('[1]2012 Teams'!$B$2:$B$2344,MATCH(A61,'[1]2012 Teams'!$A$2:$A$2344))</f>
        <v>Bridgewater, MA USA</v>
      </c>
      <c r="O61" s="98"/>
    </row>
    <row r="62" spans="1:15" x14ac:dyDescent="0.25">
      <c r="A62">
        <v>93</v>
      </c>
      <c r="B62" s="195">
        <v>2</v>
      </c>
      <c r="C62">
        <v>10</v>
      </c>
      <c r="E62" s="195"/>
      <c r="F62" s="97"/>
      <c r="H62" s="407" t="str">
        <f>INDEX('[1]2012 Teams'!$B$2:$B$2344,MATCH(A62,'[1]2012 Teams'!$A$2:$A$2344))</f>
        <v>Appleton, WI USA</v>
      </c>
      <c r="O62" s="98"/>
    </row>
    <row r="63" spans="1:15" x14ac:dyDescent="0.25">
      <c r="A63">
        <v>100</v>
      </c>
      <c r="B63" s="195">
        <v>13</v>
      </c>
      <c r="C63">
        <v>20</v>
      </c>
      <c r="E63" s="97"/>
      <c r="F63" s="97"/>
      <c r="H63" s="407" t="str">
        <f>INDEX('[1]2012 Teams'!$B$2:$B$2344,MATCH(A63,'[1]2012 Teams'!$A$2:$A$2344))</f>
        <v>Woodside, CA USA</v>
      </c>
      <c r="O63" s="98"/>
    </row>
    <row r="64" spans="1:15" x14ac:dyDescent="0.25">
      <c r="A64">
        <v>103</v>
      </c>
      <c r="B64" s="195">
        <v>11</v>
      </c>
      <c r="C64">
        <v>10</v>
      </c>
      <c r="E64" s="97"/>
      <c r="F64" s="97"/>
      <c r="H64" s="407" t="str">
        <f>INDEX('[1]2012 Teams'!$B$2:$B$2344,MATCH(A64,'[1]2012 Teams'!$A$2:$A$2344))</f>
        <v>Kintnersville, PA USA</v>
      </c>
      <c r="O64" s="151"/>
    </row>
    <row r="65" spans="1:15" x14ac:dyDescent="0.25">
      <c r="A65">
        <v>108</v>
      </c>
      <c r="B65" s="195">
        <v>7</v>
      </c>
      <c r="C65">
        <v>0</v>
      </c>
      <c r="E65" s="97"/>
      <c r="F65" s="97"/>
      <c r="H65" s="407" t="str">
        <f>INDEX('[1]2012 Teams'!$B$2:$B$2344,MATCH(A65,'[1]2012 Teams'!$A$2:$A$2344))</f>
        <v>Ft. Lauderdale, FL USA</v>
      </c>
      <c r="O65" s="98"/>
    </row>
    <row r="66" spans="1:15" x14ac:dyDescent="0.25">
      <c r="A66">
        <v>111</v>
      </c>
      <c r="B66" s="195">
        <v>15</v>
      </c>
      <c r="C66">
        <v>10</v>
      </c>
      <c r="E66" s="97"/>
      <c r="F66" s="97"/>
      <c r="H66" s="407" t="str">
        <f>INDEX('[1]2012 Teams'!$B$2:$B$2344,MATCH(A66,'[1]2012 Teams'!$A$2:$A$2344))</f>
        <v>Schaumburg, IL USA</v>
      </c>
      <c r="O66" s="98"/>
    </row>
    <row r="67" spans="1:15" x14ac:dyDescent="0.25">
      <c r="A67">
        <v>118</v>
      </c>
      <c r="B67" s="200">
        <v>6</v>
      </c>
      <c r="C67">
        <v>0</v>
      </c>
      <c r="E67" s="97"/>
      <c r="F67" s="97"/>
      <c r="H67" s="407" t="str">
        <f>INDEX('[1]2012 Teams'!$B$2:$B$2344,MATCH(A67,'[1]2012 Teams'!$A$2:$A$2344))</f>
        <v>League City, TX USA</v>
      </c>
      <c r="O67" s="98"/>
    </row>
    <row r="68" spans="1:15" x14ac:dyDescent="0.25">
      <c r="A68">
        <v>121</v>
      </c>
      <c r="B68" s="192">
        <v>9</v>
      </c>
      <c r="C68">
        <v>0</v>
      </c>
      <c r="E68" s="97"/>
      <c r="F68" s="97"/>
      <c r="H68" s="407" t="str">
        <f>INDEX('[1]2012 Teams'!$B$2:$B$2344,MATCH(A68,'[1]2012 Teams'!$A$2:$A$2344))</f>
        <v>Newport County, RI USA</v>
      </c>
      <c r="O68" s="98"/>
    </row>
    <row r="69" spans="1:15" x14ac:dyDescent="0.25">
      <c r="A69">
        <v>122</v>
      </c>
      <c r="B69" s="195">
        <v>9</v>
      </c>
      <c r="C69">
        <v>0</v>
      </c>
      <c r="E69" s="195"/>
      <c r="F69" s="97"/>
      <c r="H69" s="407" t="str">
        <f>INDEX('[1]2012 Teams'!$B$2:$B$2344,MATCH(A69,'[1]2012 Teams'!$A$2:$A$2344))</f>
        <v>Hampton, VA USA</v>
      </c>
      <c r="O69" s="151"/>
    </row>
    <row r="70" spans="1:15" x14ac:dyDescent="0.25">
      <c r="A70">
        <v>141</v>
      </c>
      <c r="B70" s="195">
        <v>14</v>
      </c>
      <c r="C70">
        <v>20</v>
      </c>
      <c r="E70" s="97"/>
      <c r="F70" s="97"/>
      <c r="H70" s="407" t="str">
        <f>INDEX('[1]2012 Teams'!$B$2:$B$2344,MATCH(A70,'[1]2012 Teams'!$A$2:$A$2344))</f>
        <v>Holland, MI USA</v>
      </c>
      <c r="O70" s="151"/>
    </row>
    <row r="71" spans="1:15" x14ac:dyDescent="0.25">
      <c r="A71">
        <v>148</v>
      </c>
      <c r="B71" s="195">
        <v>1</v>
      </c>
      <c r="C71" s="305">
        <v>50</v>
      </c>
      <c r="D71">
        <v>20</v>
      </c>
      <c r="E71" s="97"/>
      <c r="F71" s="97"/>
      <c r="H71" s="407" t="str">
        <f>INDEX('[1]2012 Teams'!$B$2:$B$2344,MATCH(A71,'[1]2012 Teams'!$A$2:$A$2344))</f>
        <v>Greenville, TX USA</v>
      </c>
      <c r="O71" s="151"/>
    </row>
    <row r="72" spans="1:15" x14ac:dyDescent="0.25">
      <c r="A72">
        <v>155</v>
      </c>
      <c r="B72" s="195">
        <v>9</v>
      </c>
      <c r="C72">
        <v>0</v>
      </c>
      <c r="E72" s="97"/>
      <c r="F72" s="97"/>
      <c r="H72" s="407" t="str">
        <f>INDEX('[1]2012 Teams'!$B$2:$B$2344,MATCH(A72,'[1]2012 Teams'!$A$2:$A$2344))</f>
        <v>Berlin, CT USA</v>
      </c>
      <c r="O72" s="98"/>
    </row>
    <row r="73" spans="1:15" x14ac:dyDescent="0.25">
      <c r="A73">
        <v>175</v>
      </c>
      <c r="B73" s="195">
        <v>11</v>
      </c>
      <c r="C73">
        <v>0</v>
      </c>
      <c r="E73" s="97"/>
      <c r="F73" s="97"/>
      <c r="H73" s="407" t="str">
        <f>INDEX('[1]2012 Teams'!$B$2:$B$2344,MATCH(A73,'[1]2012 Teams'!$A$2:$A$2344))</f>
        <v>Enfield, CT USA</v>
      </c>
      <c r="O73" s="151"/>
    </row>
    <row r="74" spans="1:15" x14ac:dyDescent="0.25">
      <c r="A74">
        <v>176</v>
      </c>
      <c r="B74" s="195">
        <v>9</v>
      </c>
      <c r="C74">
        <v>0</v>
      </c>
      <c r="E74" s="97"/>
      <c r="F74" s="97"/>
      <c r="H74" s="407" t="str">
        <f>INDEX('[1]2012 Teams'!$B$2:$B$2344,MATCH(A74,'[1]2012 Teams'!$A$2:$A$2344))</f>
        <v>Windsor Locks, CT USA</v>
      </c>
      <c r="O74" s="98"/>
    </row>
    <row r="75" spans="1:15" x14ac:dyDescent="0.25">
      <c r="A75">
        <v>177</v>
      </c>
      <c r="B75" s="200">
        <v>3</v>
      </c>
      <c r="C75">
        <v>30</v>
      </c>
      <c r="E75" s="195"/>
      <c r="F75" s="97"/>
      <c r="H75" s="407" t="str">
        <f>INDEX('[1]2012 Teams'!$B$2:$B$2344,MATCH(A75,'[1]2012 Teams'!$A$2:$A$2344))</f>
        <v>South Windsor, CT USA</v>
      </c>
      <c r="O75" s="98"/>
    </row>
    <row r="76" spans="1:15" x14ac:dyDescent="0.25">
      <c r="A76">
        <v>179</v>
      </c>
      <c r="B76" s="195">
        <v>5</v>
      </c>
      <c r="C76">
        <v>0</v>
      </c>
      <c r="E76" s="97"/>
      <c r="F76" s="97"/>
      <c r="H76" s="407" t="str">
        <f>INDEX('[1]2012 Teams'!$B$2:$B$2344,MATCH(A76,'[1]2012 Teams'!$A$2:$A$2344))</f>
        <v>Riviera Beach, FL USA</v>
      </c>
      <c r="O76" s="98"/>
    </row>
    <row r="77" spans="1:15" x14ac:dyDescent="0.25">
      <c r="A77">
        <v>191</v>
      </c>
      <c r="B77" s="195">
        <v>12</v>
      </c>
      <c r="C77">
        <v>0</v>
      </c>
      <c r="E77" s="97"/>
      <c r="F77" s="97"/>
      <c r="H77" s="407" t="str">
        <f>INDEX('[1]2012 Teams'!$B$2:$B$2344,MATCH(A77,'[1]2012 Teams'!$A$2:$A$2344))</f>
        <v>Rochester, NY USA</v>
      </c>
      <c r="O77" s="151"/>
    </row>
    <row r="78" spans="1:15" x14ac:dyDescent="0.25">
      <c r="A78">
        <v>195</v>
      </c>
      <c r="B78" s="195">
        <v>13</v>
      </c>
      <c r="C78">
        <v>10</v>
      </c>
      <c r="E78" s="97"/>
      <c r="F78" s="97"/>
      <c r="H78" s="407" t="str">
        <f>INDEX('[1]2012 Teams'!$B$2:$B$2344,MATCH(A78,'[1]2012 Teams'!$A$2:$A$2344))</f>
        <v>Southington, CT USA</v>
      </c>
      <c r="O78" s="98"/>
    </row>
    <row r="79" spans="1:15" x14ac:dyDescent="0.25">
      <c r="A79">
        <v>201</v>
      </c>
      <c r="B79" s="195">
        <v>7</v>
      </c>
      <c r="C79">
        <v>0</v>
      </c>
      <c r="E79" s="195"/>
      <c r="F79" s="97"/>
      <c r="H79" s="407" t="str">
        <f>INDEX('[1]2012 Teams'!$B$2:$B$2344,MATCH(A79,'[1]2012 Teams'!$A$2:$A$2344))</f>
        <v>Rochester Hills, MI USA</v>
      </c>
      <c r="O79" s="98"/>
    </row>
    <row r="80" spans="1:15" x14ac:dyDescent="0.25">
      <c r="A80">
        <v>207</v>
      </c>
      <c r="B80" s="195">
        <v>4</v>
      </c>
      <c r="C80">
        <v>10</v>
      </c>
      <c r="E80" s="97"/>
      <c r="F80" s="97"/>
      <c r="H80" s="407" t="str">
        <f>INDEX('[1]2012 Teams'!$B$2:$B$2344,MATCH(A80,'[1]2012 Teams'!$A$2:$A$2344))</f>
        <v>Hawthorne, CA USA</v>
      </c>
      <c r="O80" s="98"/>
    </row>
    <row r="81" spans="1:15" x14ac:dyDescent="0.25">
      <c r="A81">
        <v>217</v>
      </c>
      <c r="B81" s="195">
        <v>16</v>
      </c>
      <c r="C81" s="305">
        <v>50</v>
      </c>
      <c r="D81">
        <v>20</v>
      </c>
      <c r="E81" s="97"/>
      <c r="F81" s="97"/>
      <c r="H81" s="407" t="str">
        <f>INDEX('[1]2012 Teams'!$B$2:$B$2344,MATCH(A81,'[1]2012 Teams'!$A$2:$A$2344))</f>
        <v>Sterling Heights, MI USA</v>
      </c>
      <c r="O81" s="151"/>
    </row>
    <row r="82" spans="1:15" x14ac:dyDescent="0.25">
      <c r="A82">
        <v>231</v>
      </c>
      <c r="B82" s="195">
        <v>8</v>
      </c>
      <c r="C82">
        <v>0</v>
      </c>
      <c r="E82" s="97"/>
      <c r="F82" s="97"/>
      <c r="H82" s="407" t="str">
        <f>INDEX('[1]2012 Teams'!$B$2:$B$2344,MATCH(A82,'[1]2012 Teams'!$A$2:$A$2344))</f>
        <v>Pasadena, TX USA</v>
      </c>
      <c r="O82" s="98"/>
    </row>
    <row r="83" spans="1:15" x14ac:dyDescent="0.25">
      <c r="A83">
        <v>233</v>
      </c>
      <c r="B83" s="200">
        <v>16</v>
      </c>
      <c r="C83">
        <v>30</v>
      </c>
      <c r="E83" s="97"/>
      <c r="F83" s="97"/>
      <c r="H83" s="407" t="str">
        <f>INDEX('[1]2012 Teams'!$B$2:$B$2344,MATCH(A83,'[1]2012 Teams'!$A$2:$A$2344))</f>
        <v>Rockledge/Cocoa Beach, FL USA</v>
      </c>
      <c r="O83" s="98"/>
    </row>
    <row r="84" spans="1:15" x14ac:dyDescent="0.25">
      <c r="A84">
        <v>254</v>
      </c>
      <c r="B84" s="195">
        <v>15</v>
      </c>
      <c r="C84">
        <v>20</v>
      </c>
      <c r="E84" s="97"/>
      <c r="F84" s="97"/>
      <c r="H84" s="407" t="str">
        <f>INDEX('[1]2012 Teams'!$B$2:$B$2344,MATCH(A84,'[1]2012 Teams'!$A$2:$A$2344))</f>
        <v>San Jose, CA USA</v>
      </c>
      <c r="O84" s="98"/>
    </row>
    <row r="85" spans="1:15" x14ac:dyDescent="0.25">
      <c r="A85">
        <v>292</v>
      </c>
      <c r="B85" s="195">
        <v>10</v>
      </c>
      <c r="C85">
        <v>0</v>
      </c>
      <c r="E85" s="195"/>
      <c r="F85" s="97"/>
      <c r="H85" s="407" t="str">
        <f>INDEX('[1]2012 Teams'!$B$2:$B$2344,MATCH(A85,'[1]2012 Teams'!$A$2:$A$2344))</f>
        <v>Russiaville, IN USA</v>
      </c>
      <c r="O85" s="98"/>
    </row>
    <row r="86" spans="1:15" x14ac:dyDescent="0.25">
      <c r="A86">
        <v>304</v>
      </c>
      <c r="B86" s="195">
        <v>12</v>
      </c>
      <c r="C86">
        <v>0</v>
      </c>
      <c r="E86" s="97"/>
      <c r="F86" s="97"/>
      <c r="H86" s="407" t="str">
        <f>INDEX('[1]2012 Teams'!$B$2:$B$2344,MATCH(A86,'[1]2012 Teams'!$A$2:$A$2344))</f>
        <v>Philadelphia, PA USA</v>
      </c>
      <c r="O86" s="98"/>
    </row>
    <row r="87" spans="1:15" x14ac:dyDescent="0.25">
      <c r="A87">
        <v>326</v>
      </c>
      <c r="B87" s="195">
        <v>5</v>
      </c>
      <c r="C87">
        <v>0</v>
      </c>
      <c r="E87" s="97"/>
      <c r="F87" s="97"/>
      <c r="H87" s="407" t="str">
        <f>INDEX('[1]2012 Teams'!$B$2:$B$2344,MATCH(A87,'[1]2012 Teams'!$A$2:$A$2344))</f>
        <v>Romulus, MI USA</v>
      </c>
      <c r="O87" s="98"/>
    </row>
    <row r="88" spans="1:15" x14ac:dyDescent="0.25">
      <c r="A88">
        <v>330</v>
      </c>
      <c r="B88" s="195">
        <v>13</v>
      </c>
      <c r="C88">
        <v>10</v>
      </c>
      <c r="E88" s="97"/>
      <c r="F88" s="97"/>
      <c r="H88" s="407" t="str">
        <f>INDEX('[1]2012 Teams'!$B$2:$B$2344,MATCH(A88,'[1]2012 Teams'!$A$2:$A$2344))</f>
        <v>Hermosa Beach, CA USA</v>
      </c>
      <c r="O88" s="98"/>
    </row>
    <row r="89" spans="1:15" x14ac:dyDescent="0.25">
      <c r="A89">
        <v>348</v>
      </c>
      <c r="B89" s="195">
        <v>3</v>
      </c>
      <c r="C89" s="305">
        <v>40</v>
      </c>
      <c r="D89">
        <v>10</v>
      </c>
      <c r="E89" s="97"/>
      <c r="F89" s="97"/>
      <c r="H89" s="407" t="str">
        <f>INDEX('[1]2012 Teams'!$B$2:$B$2344,MATCH(A89,'[1]2012 Teams'!$A$2:$A$2344))</f>
        <v>Norwell, MA USA</v>
      </c>
      <c r="O89" s="98"/>
    </row>
    <row r="90" spans="1:15" x14ac:dyDescent="0.25">
      <c r="A90">
        <v>359</v>
      </c>
      <c r="B90" s="195">
        <v>8</v>
      </c>
      <c r="C90">
        <v>0</v>
      </c>
      <c r="E90" s="97"/>
      <c r="F90" s="97"/>
      <c r="H90" s="407" t="str">
        <f>INDEX('[1]2012 Teams'!$B$2:$B$2344,MATCH(A90,'[1]2012 Teams'!$A$2:$A$2344))</f>
        <v>Waialua, HI USA</v>
      </c>
      <c r="O90" s="98"/>
    </row>
    <row r="91" spans="1:15" x14ac:dyDescent="0.25">
      <c r="A91">
        <v>365</v>
      </c>
      <c r="B91" s="200">
        <v>13</v>
      </c>
      <c r="C91">
        <v>20</v>
      </c>
      <c r="E91" s="195"/>
      <c r="F91" s="97"/>
      <c r="H91" s="407" t="str">
        <f>INDEX('[1]2012 Teams'!$B$2:$B$2344,MATCH(A91,'[1]2012 Teams'!$A$2:$A$2344))</f>
        <v>Wilmington, DE USA</v>
      </c>
      <c r="O91" s="98"/>
    </row>
    <row r="92" spans="1:15" x14ac:dyDescent="0.25">
      <c r="A92">
        <v>368</v>
      </c>
      <c r="B92" s="192">
        <v>13</v>
      </c>
      <c r="C92">
        <v>20</v>
      </c>
      <c r="E92" s="97"/>
      <c r="F92" s="97"/>
      <c r="H92" s="407" t="str">
        <f>INDEX('[1]2012 Teams'!$B$2:$B$2344,MATCH(A92,'[1]2012 Teams'!$A$2:$A$2344))</f>
        <v>Honolulu, HI USA</v>
      </c>
      <c r="O92" s="98"/>
    </row>
    <row r="93" spans="1:15" x14ac:dyDescent="0.25">
      <c r="A93">
        <v>384</v>
      </c>
      <c r="B93" s="195">
        <v>2</v>
      </c>
      <c r="C93">
        <v>20</v>
      </c>
      <c r="E93" s="97"/>
      <c r="F93" s="97"/>
      <c r="H93" s="407" t="str">
        <f>INDEX('[1]2012 Teams'!$B$2:$B$2344,MATCH(A93,'[1]2012 Teams'!$A$2:$A$2344))</f>
        <v>Richmond, VA USA</v>
      </c>
      <c r="O93" s="98"/>
    </row>
    <row r="94" spans="1:15" x14ac:dyDescent="0.25">
      <c r="A94">
        <v>386</v>
      </c>
      <c r="B94" s="195">
        <v>6</v>
      </c>
      <c r="C94">
        <v>0</v>
      </c>
      <c r="E94" s="195"/>
      <c r="F94" s="97"/>
      <c r="H94" s="407" t="str">
        <f>INDEX('[1]2012 Teams'!$B$2:$B$2344,MATCH(A94,'[1]2012 Teams'!$A$2:$A$2344))</f>
        <v>Melbourne, FL USA</v>
      </c>
      <c r="O94" s="98"/>
    </row>
    <row r="95" spans="1:15" x14ac:dyDescent="0.25">
      <c r="A95">
        <v>469</v>
      </c>
      <c r="B95" s="195">
        <v>12</v>
      </c>
      <c r="C95">
        <v>0</v>
      </c>
      <c r="E95" s="97"/>
      <c r="F95" s="97"/>
      <c r="H95" s="407" t="str">
        <f>INDEX('[1]2012 Teams'!$B$2:$B$2344,MATCH(A95,'[1]2012 Teams'!$A$2:$A$2344))</f>
        <v>Bloomfield Hills, MI USA</v>
      </c>
      <c r="O95" s="98"/>
    </row>
    <row r="96" spans="1:15" x14ac:dyDescent="0.25">
      <c r="A96">
        <v>494</v>
      </c>
      <c r="B96" s="195">
        <v>10</v>
      </c>
      <c r="C96">
        <v>0</v>
      </c>
      <c r="E96" s="97"/>
      <c r="F96" s="97"/>
      <c r="H96" s="407" t="str">
        <f>INDEX('[1]2012 Teams'!$B$2:$B$2344,MATCH(A96,'[1]2012 Teams'!$A$2:$A$2344))</f>
        <v>Goodrich, MI USA</v>
      </c>
      <c r="O96" s="151"/>
    </row>
    <row r="97" spans="1:15" x14ac:dyDescent="0.25">
      <c r="A97">
        <v>525</v>
      </c>
      <c r="B97" s="195">
        <v>15</v>
      </c>
      <c r="C97">
        <v>10</v>
      </c>
      <c r="E97" s="195"/>
      <c r="F97" s="97"/>
      <c r="H97" s="407" t="str">
        <f>INDEX('[1]2012 Teams'!$B$2:$B$2344,MATCH(A97,'[1]2012 Teams'!$A$2:$A$2344))</f>
        <v>Cedar Falls, IA USA</v>
      </c>
      <c r="O97" s="98"/>
    </row>
    <row r="98" spans="1:15" x14ac:dyDescent="0.25">
      <c r="A98">
        <v>527</v>
      </c>
      <c r="B98" s="195">
        <v>10</v>
      </c>
      <c r="C98">
        <v>0</v>
      </c>
      <c r="E98" s="97"/>
      <c r="F98" s="97"/>
      <c r="H98" s="407" t="str">
        <f>INDEX('[1]2012 Teams'!$B$2:$B$2344,MATCH(A98,'[1]2012 Teams'!$A$2:$A$2344))</f>
        <v>No. Massapequa, NY USA</v>
      </c>
      <c r="O98" s="98"/>
    </row>
    <row r="99" spans="1:15" x14ac:dyDescent="0.25">
      <c r="A99">
        <v>555</v>
      </c>
      <c r="B99" s="200">
        <v>11</v>
      </c>
      <c r="C99">
        <v>0</v>
      </c>
      <c r="E99" s="195"/>
      <c r="F99" s="97"/>
      <c r="H99" s="407" t="str">
        <f>INDEX('[1]2012 Teams'!$B$2:$B$2344,MATCH(A99,'[1]2012 Teams'!$A$2:$A$2344))</f>
        <v>Montclair, NJ USA</v>
      </c>
    </row>
    <row r="100" spans="1:15" x14ac:dyDescent="0.25">
      <c r="A100">
        <v>604</v>
      </c>
      <c r="B100" s="195">
        <v>11</v>
      </c>
      <c r="C100">
        <v>0</v>
      </c>
      <c r="E100" s="97"/>
      <c r="F100" s="97"/>
      <c r="H100" s="407" t="str">
        <f>INDEX('[1]2012 Teams'!$B$2:$B$2344,MATCH(A100,'[1]2012 Teams'!$A$2:$A$2344))</f>
        <v>San Jose, CA USA</v>
      </c>
    </row>
    <row r="101" spans="1:15" x14ac:dyDescent="0.25">
      <c r="A101">
        <v>612</v>
      </c>
      <c r="B101" s="195">
        <v>3</v>
      </c>
      <c r="C101">
        <v>0</v>
      </c>
      <c r="E101" s="97"/>
      <c r="F101" s="97"/>
      <c r="H101" s="407" t="str">
        <f>INDEX('[1]2012 Teams'!$B$2:$B$2344,MATCH(A101,'[1]2012 Teams'!$A$2:$A$2344))</f>
        <v>Chantilly, VA USA</v>
      </c>
    </row>
    <row r="102" spans="1:15" x14ac:dyDescent="0.25">
      <c r="A102">
        <v>816</v>
      </c>
      <c r="B102" s="195">
        <v>11</v>
      </c>
      <c r="C102">
        <v>0</v>
      </c>
      <c r="E102" s="195"/>
      <c r="F102" s="97"/>
      <c r="H102" s="407" t="str">
        <f>INDEX('[1]2012 Teams'!$B$2:$B$2344,MATCH(A102,'[1]2012 Teams'!$A$2:$A$2344))</f>
        <v>Westampton, NJ USA</v>
      </c>
    </row>
    <row r="103" spans="1:15" x14ac:dyDescent="0.25">
      <c r="A103">
        <v>842</v>
      </c>
      <c r="B103" s="195">
        <v>4</v>
      </c>
      <c r="C103">
        <v>20</v>
      </c>
      <c r="E103" s="195"/>
      <c r="F103" s="97"/>
      <c r="H103" s="407" t="str">
        <f>INDEX('[1]2012 Teams'!$B$2:$B$2344,MATCH(A103,'[1]2012 Teams'!$A$2:$A$2344))</f>
        <v>Phoenix, AZ USA</v>
      </c>
    </row>
    <row r="104" spans="1:15" x14ac:dyDescent="0.25">
      <c r="A104">
        <v>968</v>
      </c>
      <c r="B104" s="195">
        <v>16</v>
      </c>
      <c r="C104">
        <v>30</v>
      </c>
      <c r="E104" s="97"/>
      <c r="F104" s="97"/>
      <c r="H104" s="407" t="str">
        <f>INDEX('[1]2012 Teams'!$B$2:$B$2344,MATCH(A104,'[1]2012 Teams'!$A$2:$A$2344))</f>
        <v>West Covina, CA USA</v>
      </c>
    </row>
    <row r="105" spans="1:15" x14ac:dyDescent="0.25">
      <c r="A105">
        <v>987</v>
      </c>
      <c r="B105" s="195">
        <v>13</v>
      </c>
      <c r="C105">
        <v>20</v>
      </c>
      <c r="E105" s="195"/>
      <c r="F105" s="97"/>
      <c r="H105" s="407" t="str">
        <f>INDEX('[1]2012 Teams'!$B$2:$B$2344,MATCH(A105,'[1]2012 Teams'!$A$2:$A$2344))</f>
        <v>Las Vegas, NV USA</v>
      </c>
    </row>
    <row r="106" spans="1:15" x14ac:dyDescent="0.25">
      <c r="A106">
        <v>1024</v>
      </c>
      <c r="B106" s="195">
        <v>14</v>
      </c>
      <c r="C106">
        <v>30</v>
      </c>
      <c r="E106" s="195"/>
      <c r="F106" s="97"/>
      <c r="H106" s="407" t="str">
        <f>INDEX('[1]2012 Teams'!$B$2:$B$2344,MATCH(A106,'[1]2012 Teams'!$A$2:$A$2344))</f>
        <v>Indianapolis, IN USA</v>
      </c>
    </row>
    <row r="107" spans="1:15" x14ac:dyDescent="0.25">
      <c r="A107">
        <v>1071</v>
      </c>
      <c r="B107" s="200">
        <v>11</v>
      </c>
      <c r="C107">
        <v>0</v>
      </c>
      <c r="E107" s="97"/>
      <c r="F107" s="97"/>
      <c r="H107" s="407" t="str">
        <f>INDEX('[1]2012 Teams'!$B$2:$B$2344,MATCH(A107,'[1]2012 Teams'!$A$2:$A$2344))</f>
        <v>Wolcott, CT USA</v>
      </c>
    </row>
    <row r="108" spans="1:15" x14ac:dyDescent="0.25">
      <c r="A108">
        <v>1086</v>
      </c>
      <c r="B108" s="195">
        <v>10</v>
      </c>
      <c r="C108">
        <v>0</v>
      </c>
      <c r="E108" s="97"/>
      <c r="F108" s="97"/>
      <c r="H108" s="407" t="str">
        <f>INDEX('[1]2012 Teams'!$B$2:$B$2344,MATCH(A108,'[1]2012 Teams'!$A$2:$A$2344))</f>
        <v>Glen Allen, VA USA</v>
      </c>
    </row>
    <row r="109" spans="1:15" x14ac:dyDescent="0.25">
      <c r="A109">
        <v>1089</v>
      </c>
      <c r="B109" s="195">
        <v>11</v>
      </c>
      <c r="C109">
        <v>10</v>
      </c>
      <c r="E109" s="97"/>
      <c r="F109" s="97"/>
      <c r="H109" s="407" t="str">
        <f>INDEX('[1]2012 Teams'!$B$2:$B$2344,MATCH(A109,'[1]2012 Teams'!$A$2:$A$2344))</f>
        <v>Hightstown, NJ USA</v>
      </c>
    </row>
    <row r="110" spans="1:15" x14ac:dyDescent="0.25">
      <c r="A110">
        <v>1114</v>
      </c>
      <c r="B110" s="195">
        <v>16</v>
      </c>
      <c r="C110" s="305">
        <v>50</v>
      </c>
      <c r="D110">
        <v>20</v>
      </c>
      <c r="E110" s="97"/>
      <c r="F110" s="97"/>
      <c r="H110" s="407" t="str">
        <f>INDEX('[1]2012 Teams'!$B$2:$B$2344,MATCH(A110,'[1]2012 Teams'!$A$2:$A$2344))</f>
        <v>St. Catharines, ON Canada</v>
      </c>
    </row>
    <row r="111" spans="1:15" x14ac:dyDescent="0.25">
      <c r="A111">
        <v>1124</v>
      </c>
      <c r="B111" s="195">
        <v>14</v>
      </c>
      <c r="C111">
        <v>30</v>
      </c>
      <c r="E111" s="195"/>
      <c r="F111" s="97"/>
      <c r="H111" s="407" t="str">
        <f>INDEX('[1]2012 Teams'!$B$2:$B$2344,MATCH(A111,'[1]2012 Teams'!$A$2:$A$2344))</f>
        <v>Avon, CT USA</v>
      </c>
    </row>
    <row r="112" spans="1:15" x14ac:dyDescent="0.25">
      <c r="A112">
        <v>1126</v>
      </c>
      <c r="B112" s="195">
        <v>16</v>
      </c>
      <c r="C112">
        <v>10</v>
      </c>
      <c r="E112" s="97"/>
      <c r="F112" s="97"/>
      <c r="H112" s="407" t="str">
        <f>INDEX('[1]2012 Teams'!$B$2:$B$2344,MATCH(A112,'[1]2012 Teams'!$A$2:$A$2344))</f>
        <v>Webster, NY USA</v>
      </c>
    </row>
    <row r="113" spans="1:8" x14ac:dyDescent="0.25">
      <c r="A113">
        <v>1218</v>
      </c>
      <c r="B113" s="195">
        <v>12</v>
      </c>
      <c r="C113">
        <v>0</v>
      </c>
      <c r="E113" s="195"/>
      <c r="F113" s="97"/>
      <c r="H113" s="407" t="str">
        <f>INDEX('[1]2012 Teams'!$B$2:$B$2344,MATCH(A113,'[1]2012 Teams'!$A$2:$A$2344))</f>
        <v>Philadelphia, PA USA</v>
      </c>
    </row>
    <row r="114" spans="1:8" x14ac:dyDescent="0.25">
      <c r="A114">
        <v>1251</v>
      </c>
      <c r="B114" s="195">
        <v>12</v>
      </c>
      <c r="C114">
        <v>0</v>
      </c>
      <c r="E114" s="97"/>
      <c r="F114" s="97"/>
      <c r="H114" s="407" t="str">
        <f>INDEX('[1]2012 Teams'!$B$2:$B$2344,MATCH(A114,'[1]2012 Teams'!$A$2:$A$2344))</f>
        <v>Coconut Creek, FL USA</v>
      </c>
    </row>
    <row r="115" spans="1:8" x14ac:dyDescent="0.25">
      <c r="A115">
        <v>1450</v>
      </c>
      <c r="B115" s="200">
        <v>14</v>
      </c>
      <c r="C115">
        <v>0</v>
      </c>
      <c r="E115" s="97"/>
      <c r="F115" s="97"/>
      <c r="H115" s="407" t="str">
        <f>INDEX('[1]2012 Teams'!$B$2:$B$2344,MATCH(A115,'[1]2012 Teams'!$A$2:$A$2344))</f>
        <v>Rochester, NY USA</v>
      </c>
    </row>
    <row r="116" spans="1:8" x14ac:dyDescent="0.25">
      <c r="A116">
        <v>1502</v>
      </c>
      <c r="B116" s="192">
        <v>11</v>
      </c>
      <c r="C116">
        <v>0</v>
      </c>
      <c r="E116" s="97"/>
      <c r="F116" s="97"/>
      <c r="H116" s="407" t="str">
        <f>INDEX('[1]2012 Teams'!$B$2:$B$2344,MATCH(A116,'[1]2012 Teams'!$A$2:$A$2344))</f>
        <v>Chelsea, MI USA</v>
      </c>
    </row>
    <row r="117" spans="1:8" x14ac:dyDescent="0.25">
      <c r="A117">
        <v>1503</v>
      </c>
      <c r="B117" s="195">
        <v>6</v>
      </c>
      <c r="C117">
        <v>10</v>
      </c>
      <c r="E117" s="97"/>
      <c r="F117" s="97"/>
      <c r="H117" s="407" t="str">
        <f>INDEX('[1]2012 Teams'!$B$2:$B$2344,MATCH(A117,'[1]2012 Teams'!$A$2:$A$2344))</f>
        <v>Niagara Falls, ON Canada</v>
      </c>
    </row>
    <row r="118" spans="1:8" x14ac:dyDescent="0.25">
      <c r="A118">
        <v>1511</v>
      </c>
      <c r="B118" s="195">
        <v>1</v>
      </c>
      <c r="C118">
        <v>10</v>
      </c>
      <c r="E118" s="97"/>
      <c r="F118" s="97"/>
      <c r="H118" s="407" t="str">
        <f>INDEX('[1]2012 Teams'!$B$2:$B$2344,MATCH(A118,'[1]2012 Teams'!$A$2:$A$2344))</f>
        <v>Penfield, NY USA</v>
      </c>
    </row>
    <row r="119" spans="1:8" x14ac:dyDescent="0.25">
      <c r="A119">
        <v>1577</v>
      </c>
      <c r="B119" s="195">
        <v>14</v>
      </c>
      <c r="C119">
        <v>20</v>
      </c>
      <c r="E119" s="97"/>
      <c r="F119" s="97"/>
      <c r="H119" s="407" t="str">
        <f>INDEX('[1]2012 Teams'!$B$2:$B$2344,MATCH(A119,'[1]2012 Teams'!$A$2:$A$2344))</f>
        <v>Raanana, Central Israel</v>
      </c>
    </row>
    <row r="120" spans="1:8" x14ac:dyDescent="0.25">
      <c r="A120">
        <v>1592</v>
      </c>
      <c r="B120" s="195">
        <v>16</v>
      </c>
      <c r="C120">
        <v>10</v>
      </c>
      <c r="E120" s="97"/>
      <c r="F120" s="97"/>
      <c r="H120" s="407" t="str">
        <f>INDEX('[1]2012 Teams'!$B$2:$B$2344,MATCH(A120,'[1]2012 Teams'!$A$2:$A$2344))</f>
        <v>Cocoa, FL USA</v>
      </c>
    </row>
    <row r="121" spans="1:8" x14ac:dyDescent="0.25">
      <c r="A121">
        <v>1598</v>
      </c>
      <c r="B121" s="195">
        <v>9</v>
      </c>
      <c r="C121">
        <v>0</v>
      </c>
      <c r="E121" s="195"/>
      <c r="F121" s="97"/>
      <c r="H121" s="407" t="str">
        <f>INDEX('[1]2012 Teams'!$B$2:$B$2344,MATCH(A121,'[1]2012 Teams'!$A$2:$A$2344))</f>
        <v>Danville, VA USA</v>
      </c>
    </row>
    <row r="122" spans="1:8" x14ac:dyDescent="0.25">
      <c r="A122">
        <v>1625</v>
      </c>
      <c r="B122" s="195">
        <v>12</v>
      </c>
      <c r="C122">
        <v>0</v>
      </c>
      <c r="E122" s="97"/>
      <c r="F122" s="97"/>
      <c r="H122" s="407" t="str">
        <f>INDEX('[1]2012 Teams'!$B$2:$B$2344,MATCH(A122,'[1]2012 Teams'!$A$2:$A$2344))</f>
        <v>Winnebago, IL USA</v>
      </c>
    </row>
    <row r="123" spans="1:8" x14ac:dyDescent="0.25">
      <c r="A123">
        <v>1649</v>
      </c>
      <c r="B123" s="200">
        <v>10</v>
      </c>
      <c r="C123">
        <v>0</v>
      </c>
      <c r="E123" s="97"/>
      <c r="F123" s="97"/>
      <c r="H123" s="407" t="str">
        <f>INDEX('[1]2012 Teams'!$B$2:$B$2344,MATCH(A123,'[1]2012 Teams'!$A$2:$A$2344))</f>
        <v>Windemere, FL USA</v>
      </c>
    </row>
    <row r="124" spans="1:8" x14ac:dyDescent="0.25">
      <c r="A124">
        <v>1714</v>
      </c>
      <c r="B124" s="195">
        <v>10</v>
      </c>
      <c r="C124">
        <v>0</v>
      </c>
      <c r="E124" s="97"/>
      <c r="F124" s="97"/>
      <c r="H124" s="407" t="str">
        <f>INDEX('[1]2012 Teams'!$B$2:$B$2344,MATCH(A124,'[1]2012 Teams'!$A$2:$A$2344))</f>
        <v>Milwaukee, WI USA</v>
      </c>
    </row>
    <row r="125" spans="1:8" x14ac:dyDescent="0.25">
      <c r="A125">
        <v>1717</v>
      </c>
      <c r="B125" s="195">
        <v>15</v>
      </c>
      <c r="C125">
        <v>20</v>
      </c>
      <c r="E125" s="97"/>
      <c r="F125" s="97"/>
      <c r="H125" s="407" t="str">
        <f>INDEX('[1]2012 Teams'!$B$2:$B$2344,MATCH(A125,'[1]2012 Teams'!$A$2:$A$2344))</f>
        <v>Goleta, CA USA</v>
      </c>
    </row>
    <row r="126" spans="1:8" x14ac:dyDescent="0.25">
      <c r="A126">
        <v>1771</v>
      </c>
      <c r="B126" s="195">
        <v>8</v>
      </c>
      <c r="C126">
        <v>0</v>
      </c>
      <c r="E126" s="195"/>
      <c r="F126" s="97"/>
      <c r="H126" s="407" t="str">
        <f>INDEX('[1]2012 Teams'!$B$2:$B$2344,MATCH(A126,'[1]2012 Teams'!$A$2:$A$2344))</f>
        <v>Suwanee, GA USA</v>
      </c>
    </row>
    <row r="127" spans="1:8" x14ac:dyDescent="0.25">
      <c r="A127">
        <v>1806</v>
      </c>
      <c r="B127" s="195">
        <v>7</v>
      </c>
      <c r="C127">
        <v>0</v>
      </c>
      <c r="E127" s="97"/>
      <c r="F127" s="97"/>
      <c r="H127" s="407" t="str">
        <f>INDEX('[1]2012 Teams'!$B$2:$B$2344,MATCH(A127,'[1]2012 Teams'!$A$2:$A$2344))</f>
        <v>SMITHVILLE, MO USA</v>
      </c>
    </row>
    <row r="128" spans="1:8" x14ac:dyDescent="0.25">
      <c r="A128">
        <v>1983</v>
      </c>
      <c r="B128" s="195">
        <v>12</v>
      </c>
      <c r="C128">
        <v>0</v>
      </c>
      <c r="E128" s="97"/>
      <c r="F128" s="97"/>
      <c r="H128" s="407" t="str">
        <f>INDEX('[1]2012 Teams'!$B$2:$B$2344,MATCH(A128,'[1]2012 Teams'!$A$2:$A$2344))</f>
        <v>Des Moines, WA USA</v>
      </c>
    </row>
    <row r="129" spans="1:8" x14ac:dyDescent="0.25">
      <c r="A129">
        <v>2016</v>
      </c>
      <c r="B129" s="195">
        <v>3</v>
      </c>
      <c r="C129">
        <v>20</v>
      </c>
      <c r="E129" s="97"/>
      <c r="F129" s="97"/>
      <c r="H129" s="407" t="str">
        <f>INDEX('[1]2012 Teams'!$B$2:$B$2344,MATCH(A129,'[1]2012 Teams'!$A$2:$A$2344))</f>
        <v>Ewing, NJ USA</v>
      </c>
    </row>
    <row r="130" spans="1:8" x14ac:dyDescent="0.25">
      <c r="A130">
        <v>2046</v>
      </c>
      <c r="B130" s="195">
        <v>5</v>
      </c>
      <c r="C130">
        <v>0</v>
      </c>
      <c r="E130" s="97"/>
      <c r="F130" s="97"/>
      <c r="H130" s="407" t="str">
        <f>INDEX('[1]2012 Teams'!$B$2:$B$2344,MATCH(A130,'[1]2012 Teams'!$A$2:$A$2344))</f>
        <v>Maple Valley, WA USA</v>
      </c>
    </row>
    <row r="131" spans="1:8" x14ac:dyDescent="0.25">
      <c r="A131">
        <v>2056</v>
      </c>
      <c r="B131" s="200">
        <v>15</v>
      </c>
      <c r="C131">
        <v>10</v>
      </c>
      <c r="E131" s="97"/>
      <c r="F131" s="97"/>
      <c r="H131" s="407" t="str">
        <f>INDEX('[1]2012 Teams'!$B$2:$B$2344,MATCH(A131,'[1]2012 Teams'!$A$2:$A$2344))</f>
        <v>Stoney Creek, ON Canada</v>
      </c>
    </row>
    <row r="132" spans="1:8" x14ac:dyDescent="0.25">
      <c r="A132">
        <v>2081</v>
      </c>
      <c r="B132" s="195">
        <v>12</v>
      </c>
      <c r="C132">
        <v>0</v>
      </c>
      <c r="E132" s="195"/>
      <c r="F132" s="97"/>
      <c r="H132" s="407" t="str">
        <f>INDEX('[1]2012 Teams'!$B$2:$B$2344,MATCH(A132,'[1]2012 Teams'!$A$2:$A$2344))</f>
        <v>Peoria, IL USA</v>
      </c>
    </row>
    <row r="133" spans="1:8" x14ac:dyDescent="0.25">
      <c r="A133">
        <v>2166</v>
      </c>
      <c r="B133" s="195">
        <v>1</v>
      </c>
      <c r="C133">
        <v>10</v>
      </c>
      <c r="E133" s="195"/>
      <c r="F133" s="97"/>
      <c r="H133" s="407" t="str">
        <f>INDEX('[1]2012 Teams'!$B$2:$B$2344,MATCH(A133,'[1]2012 Teams'!$A$2:$A$2344))</f>
        <v>Bartlesville, OK USA</v>
      </c>
    </row>
    <row r="134" spans="1:8" x14ac:dyDescent="0.25">
      <c r="A134">
        <v>2171</v>
      </c>
      <c r="B134" s="195">
        <v>4</v>
      </c>
      <c r="C134">
        <v>20</v>
      </c>
      <c r="E134" s="97"/>
      <c r="F134" s="97"/>
      <c r="H134" s="407" t="str">
        <f>INDEX('[1]2012 Teams'!$B$2:$B$2344,MATCH(A134,'[1]2012 Teams'!$A$2:$A$2344))</f>
        <v>Crown Point, IN USA</v>
      </c>
    </row>
    <row r="135" spans="1:8" x14ac:dyDescent="0.25">
      <c r="A135">
        <v>2335</v>
      </c>
      <c r="B135" s="195">
        <v>5</v>
      </c>
      <c r="C135">
        <v>0</v>
      </c>
      <c r="E135" s="195"/>
      <c r="F135" s="97"/>
      <c r="H135" s="407" t="str">
        <f>INDEX('[1]2012 Teams'!$B$2:$B$2344,MATCH(A135,'[1]2012 Teams'!$A$2:$A$2344))</f>
        <v>Prairie Village, KS USA</v>
      </c>
    </row>
    <row r="136" spans="1:8" x14ac:dyDescent="0.25">
      <c r="A136">
        <v>2337</v>
      </c>
      <c r="B136" s="195">
        <v>15</v>
      </c>
      <c r="C136">
        <v>10</v>
      </c>
      <c r="E136" s="97"/>
      <c r="F136" s="97"/>
      <c r="H136" s="407" t="str">
        <f>INDEX('[1]2012 Teams'!$B$2:$B$2344,MATCH(A136,'[1]2012 Teams'!$A$2:$A$2344))</f>
        <v>Grand Blanc, MI USA</v>
      </c>
    </row>
    <row r="137" spans="1:8" x14ac:dyDescent="0.25">
      <c r="A137">
        <v>2340</v>
      </c>
      <c r="B137" s="195">
        <v>14</v>
      </c>
      <c r="C137">
        <v>0</v>
      </c>
      <c r="E137" s="97"/>
      <c r="F137" s="97"/>
      <c r="H137" s="407" t="str">
        <f>INDEX('[1]2012 Teams'!$B$2:$B$2344,MATCH(A137,'[1]2012 Teams'!$A$2:$A$2344))</f>
        <v>Rochester, NY USA</v>
      </c>
    </row>
    <row r="138" spans="1:8" x14ac:dyDescent="0.25">
      <c r="A138">
        <v>2344</v>
      </c>
      <c r="B138" s="195">
        <v>9</v>
      </c>
      <c r="C138">
        <v>0</v>
      </c>
      <c r="E138" s="97"/>
      <c r="F138" s="97"/>
      <c r="H138" s="407" t="str">
        <f>INDEX('[1]2012 Teams'!$B$2:$B$2344,MATCH(A138,'[1]2012 Teams'!$A$2:$A$2344))</f>
        <v>Inola, OK USA</v>
      </c>
    </row>
    <row r="139" spans="1:8" x14ac:dyDescent="0.25">
      <c r="A139">
        <v>2591</v>
      </c>
      <c r="B139" s="200">
        <v>9</v>
      </c>
      <c r="C139">
        <v>0</v>
      </c>
      <c r="E139" s="97"/>
      <c r="F139" s="97"/>
      <c r="H139" s="407" t="str">
        <f>INDEX('[1]2012 Teams'!$B$2:$B$2344,MATCH(A139,'[1]2012 Teams'!$A$2:$A$2344))</f>
        <v>Detroit, MI USA</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D139"/>
  <sheetViews>
    <sheetView workbookViewId="0"/>
  </sheetViews>
  <sheetFormatPr defaultRowHeight="12.5" x14ac:dyDescent="0.25"/>
  <sheetData>
    <row r="1" spans="1:30" x14ac:dyDescent="0.25">
      <c r="A1" s="4" t="s">
        <v>0</v>
      </c>
      <c r="B1" s="11" t="s">
        <v>1</v>
      </c>
      <c r="C1" s="11" t="s">
        <v>2</v>
      </c>
      <c r="D1" s="11" t="s">
        <v>3</v>
      </c>
      <c r="E1" s="12" t="s">
        <v>4</v>
      </c>
      <c r="F1" s="1"/>
      <c r="G1" s="4" t="s">
        <v>8</v>
      </c>
      <c r="H1" s="11" t="s">
        <v>1</v>
      </c>
      <c r="I1" s="11" t="s">
        <v>2</v>
      </c>
      <c r="J1" s="11" t="s">
        <v>3</v>
      </c>
      <c r="K1" s="12" t="s">
        <v>4</v>
      </c>
      <c r="L1" s="1"/>
      <c r="M1" s="4" t="s">
        <v>9</v>
      </c>
      <c r="N1" s="11" t="s">
        <v>1</v>
      </c>
      <c r="O1" s="11" t="s">
        <v>2</v>
      </c>
      <c r="P1" s="11" t="s">
        <v>3</v>
      </c>
      <c r="Q1" s="12" t="s">
        <v>4</v>
      </c>
      <c r="R1" s="1"/>
      <c r="S1" s="4" t="s">
        <v>10</v>
      </c>
      <c r="T1" s="11" t="s">
        <v>1</v>
      </c>
      <c r="U1" s="11" t="s">
        <v>2</v>
      </c>
      <c r="V1" s="11" t="s">
        <v>3</v>
      </c>
      <c r="W1" s="12" t="s">
        <v>4</v>
      </c>
      <c r="Y1" s="3" t="s">
        <v>12</v>
      </c>
      <c r="Z1" s="7" t="s">
        <v>1</v>
      </c>
      <c r="AA1" s="7" t="s">
        <v>2</v>
      </c>
      <c r="AB1" s="7" t="s">
        <v>3</v>
      </c>
      <c r="AC1" s="8" t="s">
        <v>4</v>
      </c>
      <c r="AD1" s="2" t="s">
        <v>20</v>
      </c>
    </row>
    <row r="2" spans="1:30" x14ac:dyDescent="0.25">
      <c r="A2" s="126">
        <v>1</v>
      </c>
      <c r="B2" s="220">
        <v>494</v>
      </c>
      <c r="C2" s="151">
        <v>254</v>
      </c>
      <c r="D2" s="98">
        <v>997</v>
      </c>
      <c r="E2" s="163" t="s">
        <v>5</v>
      </c>
      <c r="F2" s="1"/>
      <c r="G2" s="126">
        <v>1</v>
      </c>
      <c r="H2" s="98">
        <v>1732</v>
      </c>
      <c r="I2" s="221">
        <v>67</v>
      </c>
      <c r="J2" s="98">
        <v>48</v>
      </c>
      <c r="K2" s="163" t="s">
        <v>6</v>
      </c>
      <c r="L2" s="1"/>
      <c r="M2" s="126">
        <v>1</v>
      </c>
      <c r="N2" s="98">
        <v>1425</v>
      </c>
      <c r="O2" s="151">
        <v>25</v>
      </c>
      <c r="P2" s="98">
        <v>488</v>
      </c>
      <c r="Q2" s="163" t="s">
        <v>7</v>
      </c>
      <c r="R2" s="1"/>
      <c r="S2" s="126">
        <v>1</v>
      </c>
      <c r="T2" s="98">
        <v>2194</v>
      </c>
      <c r="U2" s="221">
        <v>33</v>
      </c>
      <c r="V2" s="98">
        <v>1503</v>
      </c>
      <c r="W2" s="163" t="s">
        <v>7</v>
      </c>
      <c r="Y2" s="126" t="s">
        <v>13</v>
      </c>
      <c r="Z2" s="98">
        <v>233</v>
      </c>
      <c r="AA2" s="151">
        <v>71</v>
      </c>
      <c r="AB2" s="98">
        <v>179</v>
      </c>
      <c r="AC2" s="163" t="s">
        <v>6</v>
      </c>
    </row>
    <row r="3" spans="1:30" x14ac:dyDescent="0.25">
      <c r="A3" s="126">
        <v>2</v>
      </c>
      <c r="B3" s="98">
        <v>233</v>
      </c>
      <c r="C3" s="98">
        <v>71</v>
      </c>
      <c r="D3" s="98">
        <v>179</v>
      </c>
      <c r="E3" s="163" t="s">
        <v>11</v>
      </c>
      <c r="F3" s="1"/>
      <c r="G3" s="126">
        <v>2</v>
      </c>
      <c r="H3" s="98">
        <v>330</v>
      </c>
      <c r="I3" s="220">
        <v>910</v>
      </c>
      <c r="J3" s="98">
        <v>1270</v>
      </c>
      <c r="K3" s="163" t="s">
        <v>11</v>
      </c>
      <c r="L3" s="1"/>
      <c r="M3" s="126">
        <v>2</v>
      </c>
      <c r="N3" s="98">
        <v>173</v>
      </c>
      <c r="O3" s="98">
        <v>1902</v>
      </c>
      <c r="P3" s="98">
        <v>1319</v>
      </c>
      <c r="Q3" s="163" t="s">
        <v>11</v>
      </c>
      <c r="R3" s="1"/>
      <c r="S3" s="126">
        <v>2</v>
      </c>
      <c r="T3" s="98">
        <v>1574</v>
      </c>
      <c r="U3" s="98">
        <v>148</v>
      </c>
      <c r="V3" s="98">
        <v>1102</v>
      </c>
      <c r="W3" s="163" t="s">
        <v>5</v>
      </c>
      <c r="Y3" s="126" t="s">
        <v>14</v>
      </c>
      <c r="Z3" s="151">
        <v>330</v>
      </c>
      <c r="AA3" s="151">
        <v>910</v>
      </c>
      <c r="AB3" s="98">
        <v>1270</v>
      </c>
      <c r="AC3" s="163" t="s">
        <v>5</v>
      </c>
    </row>
    <row r="4" spans="1:30" x14ac:dyDescent="0.25">
      <c r="A4" s="126">
        <v>3</v>
      </c>
      <c r="B4" s="151">
        <v>1302</v>
      </c>
      <c r="C4" s="221">
        <v>27</v>
      </c>
      <c r="D4" s="98">
        <v>223</v>
      </c>
      <c r="E4" s="163" t="s">
        <v>5</v>
      </c>
      <c r="F4" s="1"/>
      <c r="G4" s="126">
        <v>3</v>
      </c>
      <c r="H4" s="151">
        <v>195</v>
      </c>
      <c r="I4" s="151">
        <v>121</v>
      </c>
      <c r="J4" s="98">
        <v>126</v>
      </c>
      <c r="K4" s="163" t="s">
        <v>5</v>
      </c>
      <c r="L4" s="1"/>
      <c r="M4" s="126">
        <v>3</v>
      </c>
      <c r="N4" s="151">
        <v>2272</v>
      </c>
      <c r="O4" s="151">
        <v>45</v>
      </c>
      <c r="P4" s="220">
        <v>217</v>
      </c>
      <c r="Q4" s="163" t="s">
        <v>7</v>
      </c>
      <c r="R4" s="1"/>
      <c r="S4" s="126">
        <v>3</v>
      </c>
      <c r="T4" s="151">
        <v>1124</v>
      </c>
      <c r="U4" s="151">
        <v>1592</v>
      </c>
      <c r="V4" s="98">
        <v>1816</v>
      </c>
      <c r="W4" s="163" t="s">
        <v>6</v>
      </c>
      <c r="Y4" s="126" t="s">
        <v>15</v>
      </c>
      <c r="Z4" s="98">
        <v>173</v>
      </c>
      <c r="AA4" s="98">
        <v>1902</v>
      </c>
      <c r="AB4" s="98">
        <v>1319</v>
      </c>
      <c r="AC4" s="163" t="s">
        <v>5</v>
      </c>
    </row>
    <row r="5" spans="1:30" x14ac:dyDescent="0.25">
      <c r="A5" s="126">
        <v>4</v>
      </c>
      <c r="B5" s="98">
        <v>386</v>
      </c>
      <c r="C5" s="220">
        <v>85</v>
      </c>
      <c r="D5" s="220">
        <v>107</v>
      </c>
      <c r="E5" s="163" t="s">
        <v>6</v>
      </c>
      <c r="F5" s="1"/>
      <c r="G5" s="126">
        <v>4</v>
      </c>
      <c r="H5" s="98">
        <v>1305</v>
      </c>
      <c r="I5" s="98">
        <v>176</v>
      </c>
      <c r="J5" s="98">
        <v>2166</v>
      </c>
      <c r="K5" s="163" t="s">
        <v>7</v>
      </c>
      <c r="L5" s="1"/>
      <c r="M5" s="126">
        <v>4</v>
      </c>
      <c r="N5" s="98">
        <v>1126</v>
      </c>
      <c r="O5" s="98">
        <v>229</v>
      </c>
      <c r="P5" s="98">
        <v>191</v>
      </c>
      <c r="Q5" s="163" t="s">
        <v>7</v>
      </c>
      <c r="R5" s="1"/>
      <c r="S5" s="126">
        <v>4</v>
      </c>
      <c r="T5" s="220">
        <v>68</v>
      </c>
      <c r="U5" s="98">
        <v>111</v>
      </c>
      <c r="V5" s="98">
        <v>2068</v>
      </c>
      <c r="W5" s="163" t="s">
        <v>5</v>
      </c>
      <c r="Y5" s="129" t="s">
        <v>16</v>
      </c>
      <c r="Z5" s="215">
        <v>190</v>
      </c>
      <c r="AA5" s="215">
        <v>987</v>
      </c>
      <c r="AB5" s="157">
        <v>177</v>
      </c>
      <c r="AC5" s="166" t="s">
        <v>11</v>
      </c>
    </row>
    <row r="6" spans="1:30" x14ac:dyDescent="0.25">
      <c r="A6" s="126">
        <v>5</v>
      </c>
      <c r="B6" s="98">
        <v>1824</v>
      </c>
      <c r="C6" s="151">
        <v>175</v>
      </c>
      <c r="D6" s="98">
        <v>1153</v>
      </c>
      <c r="E6" s="163" t="s">
        <v>7</v>
      </c>
      <c r="F6" s="1"/>
      <c r="G6" s="126">
        <v>5</v>
      </c>
      <c r="H6" s="98">
        <v>1114</v>
      </c>
      <c r="I6" s="221">
        <v>469</v>
      </c>
      <c r="J6" s="98">
        <v>1523</v>
      </c>
      <c r="K6" s="163" t="s">
        <v>5</v>
      </c>
      <c r="L6" s="1"/>
      <c r="M6" s="126">
        <v>5</v>
      </c>
      <c r="N6" s="98">
        <v>1712</v>
      </c>
      <c r="O6" s="151">
        <v>2056</v>
      </c>
      <c r="P6" s="98">
        <v>703</v>
      </c>
      <c r="Q6" s="163" t="s">
        <v>5</v>
      </c>
      <c r="R6" s="1"/>
      <c r="S6" s="126">
        <v>5</v>
      </c>
      <c r="T6" s="220">
        <v>247</v>
      </c>
      <c r="U6" s="151">
        <v>1038</v>
      </c>
      <c r="V6" s="98">
        <v>811</v>
      </c>
      <c r="W6" s="163" t="s">
        <v>7</v>
      </c>
    </row>
    <row r="7" spans="1:30" x14ac:dyDescent="0.25">
      <c r="A7" s="126">
        <v>6</v>
      </c>
      <c r="B7" s="98">
        <v>293</v>
      </c>
      <c r="C7" s="98">
        <v>100</v>
      </c>
      <c r="D7" s="98">
        <v>2062</v>
      </c>
      <c r="E7" s="163" t="s">
        <v>7</v>
      </c>
      <c r="F7" s="1"/>
      <c r="G7" s="126">
        <v>6</v>
      </c>
      <c r="H7" s="220">
        <v>2054</v>
      </c>
      <c r="I7" s="98">
        <v>558</v>
      </c>
      <c r="J7" s="98">
        <v>365</v>
      </c>
      <c r="K7" s="163" t="s">
        <v>7</v>
      </c>
      <c r="L7" s="1"/>
      <c r="M7" s="126">
        <v>6</v>
      </c>
      <c r="N7" s="98">
        <v>1595</v>
      </c>
      <c r="O7" s="98">
        <v>116</v>
      </c>
      <c r="P7" s="98">
        <v>93</v>
      </c>
      <c r="Q7" s="163" t="s">
        <v>5</v>
      </c>
      <c r="R7" s="1"/>
      <c r="S7" s="126">
        <v>6</v>
      </c>
      <c r="T7" s="98">
        <v>1311</v>
      </c>
      <c r="U7" s="98">
        <v>1369</v>
      </c>
      <c r="V7" s="98">
        <v>181</v>
      </c>
      <c r="W7" s="163" t="s">
        <v>7</v>
      </c>
    </row>
    <row r="8" spans="1:30" x14ac:dyDescent="0.25">
      <c r="A8" s="126">
        <v>7</v>
      </c>
      <c r="B8" s="98">
        <v>1516</v>
      </c>
      <c r="C8" s="98">
        <v>364</v>
      </c>
      <c r="D8" s="98">
        <v>1501</v>
      </c>
      <c r="E8" s="163" t="s">
        <v>7</v>
      </c>
      <c r="F8" s="1"/>
      <c r="G8" s="126">
        <v>7</v>
      </c>
      <c r="H8" s="98">
        <v>1700</v>
      </c>
      <c r="I8" s="98">
        <v>234</v>
      </c>
      <c r="J8" s="98">
        <v>118</v>
      </c>
      <c r="K8" s="163" t="s">
        <v>7</v>
      </c>
      <c r="L8" s="1"/>
      <c r="M8" s="126">
        <v>7</v>
      </c>
      <c r="N8" s="98">
        <v>341</v>
      </c>
      <c r="O8" s="98">
        <v>56</v>
      </c>
      <c r="P8" s="98">
        <v>279</v>
      </c>
      <c r="Q8" s="163" t="s">
        <v>7</v>
      </c>
      <c r="R8" s="1"/>
      <c r="S8" s="126">
        <v>7</v>
      </c>
      <c r="T8" s="98">
        <v>1511</v>
      </c>
      <c r="U8" s="98">
        <v>537</v>
      </c>
      <c r="V8" s="98">
        <v>39</v>
      </c>
      <c r="W8" s="163" t="s">
        <v>7</v>
      </c>
    </row>
    <row r="9" spans="1:30" x14ac:dyDescent="0.25">
      <c r="A9" s="129">
        <v>8</v>
      </c>
      <c r="B9" s="157">
        <v>1533</v>
      </c>
      <c r="C9" s="222">
        <v>47</v>
      </c>
      <c r="D9" s="157">
        <v>768</v>
      </c>
      <c r="E9" s="166" t="s">
        <v>7</v>
      </c>
      <c r="F9" s="1"/>
      <c r="G9" s="129">
        <v>8</v>
      </c>
      <c r="H9" s="157">
        <v>2165</v>
      </c>
      <c r="I9" s="157">
        <v>60</v>
      </c>
      <c r="J9" s="157">
        <v>1087</v>
      </c>
      <c r="K9" s="166" t="s">
        <v>7</v>
      </c>
      <c r="L9" s="1"/>
      <c r="M9" s="129">
        <v>8</v>
      </c>
      <c r="N9" s="222">
        <v>65</v>
      </c>
      <c r="O9" s="222">
        <v>503</v>
      </c>
      <c r="P9" s="157">
        <v>79</v>
      </c>
      <c r="Q9" s="166" t="s">
        <v>6</v>
      </c>
      <c r="R9" s="1"/>
      <c r="S9" s="129">
        <v>8</v>
      </c>
      <c r="T9" s="157">
        <v>190</v>
      </c>
      <c r="U9" s="157">
        <v>987</v>
      </c>
      <c r="V9" s="157">
        <v>177</v>
      </c>
      <c r="W9" s="166" t="s">
        <v>11</v>
      </c>
    </row>
    <row r="10" spans="1:30" x14ac:dyDescent="0.25">
      <c r="A10" s="1"/>
      <c r="B10" s="9"/>
      <c r="C10" s="9"/>
      <c r="D10" s="9"/>
      <c r="E10" s="9"/>
      <c r="F10" s="1"/>
      <c r="G10" s="1"/>
      <c r="H10" s="1"/>
      <c r="I10" s="1"/>
      <c r="J10" s="1"/>
      <c r="K10" s="1"/>
      <c r="L10" s="1"/>
      <c r="M10" s="1"/>
      <c r="N10" s="1"/>
      <c r="O10" s="1"/>
      <c r="P10" s="1"/>
      <c r="Q10" s="1"/>
      <c r="R10" s="1"/>
      <c r="S10" s="1"/>
      <c r="T10" s="1"/>
      <c r="U10" s="1"/>
      <c r="V10" s="1"/>
      <c r="W10" s="1"/>
    </row>
    <row r="11" spans="1:30" ht="18" x14ac:dyDescent="0.4">
      <c r="A11" s="254" t="s">
        <v>107</v>
      </c>
      <c r="G11" s="254" t="s">
        <v>35</v>
      </c>
      <c r="M11" s="254" t="s">
        <v>108</v>
      </c>
      <c r="S11" s="254" t="s">
        <v>109</v>
      </c>
    </row>
    <row r="12" spans="1:30" ht="18" x14ac:dyDescent="0.4">
      <c r="A12" s="254" t="s">
        <v>105</v>
      </c>
      <c r="G12" s="254" t="s">
        <v>105</v>
      </c>
      <c r="M12" s="254" t="s">
        <v>105</v>
      </c>
      <c r="S12" s="254" t="s">
        <v>105</v>
      </c>
    </row>
    <row r="13" spans="1:30" ht="13" x14ac:dyDescent="0.3">
      <c r="B13" s="10"/>
      <c r="C13" s="108" t="s">
        <v>78</v>
      </c>
      <c r="D13" s="108" t="s">
        <v>106</v>
      </c>
      <c r="H13" s="10"/>
      <c r="I13" s="108" t="s">
        <v>78</v>
      </c>
      <c r="J13" s="108" t="s">
        <v>106</v>
      </c>
      <c r="N13" s="10"/>
      <c r="O13" s="108" t="s">
        <v>78</v>
      </c>
      <c r="P13" s="108" t="s">
        <v>106</v>
      </c>
      <c r="T13" s="10"/>
      <c r="U13" s="108" t="s">
        <v>78</v>
      </c>
      <c r="V13" s="108" t="s">
        <v>106</v>
      </c>
    </row>
    <row r="14" spans="1:30" ht="13" x14ac:dyDescent="0.3">
      <c r="A14" s="108" t="s">
        <v>79</v>
      </c>
      <c r="B14" s="108" t="s">
        <v>80</v>
      </c>
      <c r="C14" s="108" t="s">
        <v>71</v>
      </c>
      <c r="D14" s="108" t="s">
        <v>71</v>
      </c>
      <c r="G14" s="108" t="s">
        <v>79</v>
      </c>
      <c r="H14" s="108" t="s">
        <v>80</v>
      </c>
      <c r="I14" s="108" t="s">
        <v>71</v>
      </c>
      <c r="J14" s="108" t="s">
        <v>71</v>
      </c>
      <c r="M14" s="108" t="s">
        <v>79</v>
      </c>
      <c r="N14" s="108" t="s">
        <v>80</v>
      </c>
      <c r="O14" s="108" t="s">
        <v>71</v>
      </c>
      <c r="P14" s="108" t="s">
        <v>71</v>
      </c>
      <c r="S14" s="108" t="s">
        <v>79</v>
      </c>
      <c r="T14" s="108" t="s">
        <v>80</v>
      </c>
      <c r="U14" s="108" t="s">
        <v>71</v>
      </c>
      <c r="V14" s="108" t="s">
        <v>71</v>
      </c>
    </row>
    <row r="15" spans="1:30" x14ac:dyDescent="0.25">
      <c r="A15" s="192">
        <f t="shared" ref="A15:A22" si="0">B2</f>
        <v>494</v>
      </c>
      <c r="B15" s="191" t="s">
        <v>81</v>
      </c>
      <c r="C15" s="192">
        <v>16</v>
      </c>
      <c r="D15" s="193">
        <f>IF(E15="Winner",30,IF(E15="Finalist",20,IF(E15="Semi Finalist",10,)))</f>
        <v>10</v>
      </c>
      <c r="E15" s="155" t="str">
        <f>E2</f>
        <v>Semi Finalist</v>
      </c>
      <c r="G15" s="192">
        <f t="shared" ref="G15:G22" si="1">H2</f>
        <v>1732</v>
      </c>
      <c r="H15" s="191" t="s">
        <v>81</v>
      </c>
      <c r="I15" s="192">
        <v>16</v>
      </c>
      <c r="J15" s="193">
        <f>IF(K15="Winner",30,IF(K15="Finalist",20,IF(K15="Semi Finalist",10,)))</f>
        <v>20</v>
      </c>
      <c r="K15" s="155" t="str">
        <f>K2</f>
        <v>Finalist</v>
      </c>
      <c r="M15" s="192">
        <f t="shared" ref="M15:M22" si="2">N2</f>
        <v>1425</v>
      </c>
      <c r="N15" s="191" t="s">
        <v>81</v>
      </c>
      <c r="O15" s="192">
        <v>16</v>
      </c>
      <c r="P15" s="193">
        <f>IF(Q15="Winner",30,IF(Q15="Finalist",20,IF(Q15="Semi Finalist",10,)))</f>
        <v>0</v>
      </c>
      <c r="Q15" s="155" t="str">
        <f>Q2</f>
        <v>Quarter Finalist</v>
      </c>
      <c r="S15" s="192">
        <f t="shared" ref="S15:S22" si="3">T2</f>
        <v>2194</v>
      </c>
      <c r="T15" s="191" t="s">
        <v>81</v>
      </c>
      <c r="U15" s="192">
        <v>16</v>
      </c>
      <c r="V15" s="193">
        <f>IF(W15="Winner",30,IF(W15="Finalist",20,IF(W15="Semi Finalist",10,)))</f>
        <v>0</v>
      </c>
      <c r="W15" s="155" t="str">
        <f>W2</f>
        <v>Quarter Finalist</v>
      </c>
    </row>
    <row r="16" spans="1:30" x14ac:dyDescent="0.25">
      <c r="A16" s="195">
        <f t="shared" si="0"/>
        <v>233</v>
      </c>
      <c r="B16" s="194" t="s">
        <v>82</v>
      </c>
      <c r="C16" s="195">
        <v>15</v>
      </c>
      <c r="D16" s="196">
        <f t="shared" ref="D16:D38" si="4">IF(E16="Winner",30,IF(E16="Finalist",20,IF(E16="Semi Finalist",10,)))</f>
        <v>30</v>
      </c>
      <c r="E16" s="155" t="str">
        <f t="shared" ref="E16:E22" si="5">E3</f>
        <v>Winner</v>
      </c>
      <c r="G16" s="195">
        <f t="shared" si="1"/>
        <v>330</v>
      </c>
      <c r="H16" s="194" t="s">
        <v>82</v>
      </c>
      <c r="I16" s="195">
        <v>15</v>
      </c>
      <c r="J16" s="196">
        <f t="shared" ref="J16:J38" si="6">IF(K16="Winner",30,IF(K16="Finalist",20,IF(K16="Semi Finalist",10,)))</f>
        <v>30</v>
      </c>
      <c r="K16" s="155" t="str">
        <f t="shared" ref="K16:K22" si="7">K3</f>
        <v>Winner</v>
      </c>
      <c r="M16" s="195">
        <f t="shared" si="2"/>
        <v>173</v>
      </c>
      <c r="N16" s="194" t="s">
        <v>82</v>
      </c>
      <c r="O16" s="195">
        <v>15</v>
      </c>
      <c r="P16" s="196">
        <f t="shared" ref="P16:P38" si="8">IF(Q16="Winner",30,IF(Q16="Finalist",20,IF(Q16="Semi Finalist",10,)))</f>
        <v>30</v>
      </c>
      <c r="Q16" s="155" t="str">
        <f t="shared" ref="Q16:Q22" si="9">Q3</f>
        <v>Winner</v>
      </c>
      <c r="S16" s="195">
        <f t="shared" si="3"/>
        <v>1574</v>
      </c>
      <c r="T16" s="194" t="s">
        <v>82</v>
      </c>
      <c r="U16" s="195">
        <v>15</v>
      </c>
      <c r="V16" s="196">
        <f t="shared" ref="V16:V38" si="10">IF(W16="Winner",30,IF(W16="Finalist",20,IF(W16="Semi Finalist",10,)))</f>
        <v>10</v>
      </c>
      <c r="W16" s="155" t="str">
        <f t="shared" ref="W16:W22" si="11">W3</f>
        <v>Semi Finalist</v>
      </c>
    </row>
    <row r="17" spans="1:23" x14ac:dyDescent="0.25">
      <c r="A17" s="195">
        <f t="shared" si="0"/>
        <v>1302</v>
      </c>
      <c r="B17" s="194" t="s">
        <v>83</v>
      </c>
      <c r="C17" s="195">
        <v>14</v>
      </c>
      <c r="D17" s="196">
        <f t="shared" si="4"/>
        <v>10</v>
      </c>
      <c r="E17" s="155" t="str">
        <f t="shared" si="5"/>
        <v>Semi Finalist</v>
      </c>
      <c r="G17" s="195">
        <f t="shared" si="1"/>
        <v>195</v>
      </c>
      <c r="H17" s="194" t="s">
        <v>83</v>
      </c>
      <c r="I17" s="195">
        <v>14</v>
      </c>
      <c r="J17" s="196">
        <f t="shared" si="6"/>
        <v>10</v>
      </c>
      <c r="K17" s="155" t="str">
        <f t="shared" si="7"/>
        <v>Semi Finalist</v>
      </c>
      <c r="M17" s="195">
        <f t="shared" si="2"/>
        <v>2272</v>
      </c>
      <c r="N17" s="194" t="s">
        <v>83</v>
      </c>
      <c r="O17" s="195">
        <v>14</v>
      </c>
      <c r="P17" s="196">
        <f t="shared" si="8"/>
        <v>0</v>
      </c>
      <c r="Q17" s="155" t="str">
        <f t="shared" si="9"/>
        <v>Quarter Finalist</v>
      </c>
      <c r="S17" s="195">
        <f t="shared" si="3"/>
        <v>1124</v>
      </c>
      <c r="T17" s="194" t="s">
        <v>83</v>
      </c>
      <c r="U17" s="195">
        <v>14</v>
      </c>
      <c r="V17" s="196">
        <f t="shared" si="10"/>
        <v>20</v>
      </c>
      <c r="W17" s="155" t="str">
        <f t="shared" si="11"/>
        <v>Finalist</v>
      </c>
    </row>
    <row r="18" spans="1:23" x14ac:dyDescent="0.25">
      <c r="A18" s="195">
        <f t="shared" si="0"/>
        <v>386</v>
      </c>
      <c r="B18" s="194" t="s">
        <v>84</v>
      </c>
      <c r="C18" s="195">
        <v>13</v>
      </c>
      <c r="D18" s="196">
        <f t="shared" si="4"/>
        <v>20</v>
      </c>
      <c r="E18" s="155" t="str">
        <f t="shared" si="5"/>
        <v>Finalist</v>
      </c>
      <c r="G18" s="195">
        <f t="shared" si="1"/>
        <v>1305</v>
      </c>
      <c r="H18" s="194" t="s">
        <v>84</v>
      </c>
      <c r="I18" s="195">
        <v>13</v>
      </c>
      <c r="J18" s="196">
        <f t="shared" si="6"/>
        <v>0</v>
      </c>
      <c r="K18" s="155" t="str">
        <f t="shared" si="7"/>
        <v>Quarter Finalist</v>
      </c>
      <c r="M18" s="195">
        <f t="shared" si="2"/>
        <v>1126</v>
      </c>
      <c r="N18" s="194" t="s">
        <v>84</v>
      </c>
      <c r="O18" s="195">
        <v>13</v>
      </c>
      <c r="P18" s="196">
        <f t="shared" si="8"/>
        <v>0</v>
      </c>
      <c r="Q18" s="155" t="str">
        <f t="shared" si="9"/>
        <v>Quarter Finalist</v>
      </c>
      <c r="S18" s="195">
        <f t="shared" si="3"/>
        <v>68</v>
      </c>
      <c r="T18" s="194" t="s">
        <v>84</v>
      </c>
      <c r="U18" s="195">
        <v>13</v>
      </c>
      <c r="V18" s="196">
        <f t="shared" si="10"/>
        <v>10</v>
      </c>
      <c r="W18" s="155" t="str">
        <f t="shared" si="11"/>
        <v>Semi Finalist</v>
      </c>
    </row>
    <row r="19" spans="1:23" x14ac:dyDescent="0.25">
      <c r="A19" s="195">
        <f t="shared" si="0"/>
        <v>1824</v>
      </c>
      <c r="B19" s="194" t="s">
        <v>85</v>
      </c>
      <c r="C19" s="195">
        <v>12</v>
      </c>
      <c r="D19" s="196">
        <f t="shared" si="4"/>
        <v>0</v>
      </c>
      <c r="E19" s="155" t="str">
        <f t="shared" si="5"/>
        <v>Quarter Finalist</v>
      </c>
      <c r="F19" s="151"/>
      <c r="G19" s="195">
        <f t="shared" si="1"/>
        <v>1114</v>
      </c>
      <c r="H19" s="194" t="s">
        <v>85</v>
      </c>
      <c r="I19" s="195">
        <v>12</v>
      </c>
      <c r="J19" s="196">
        <f t="shared" si="6"/>
        <v>10</v>
      </c>
      <c r="K19" s="155" t="str">
        <f t="shared" si="7"/>
        <v>Semi Finalist</v>
      </c>
      <c r="L19" s="151"/>
      <c r="M19" s="195">
        <f t="shared" si="2"/>
        <v>1712</v>
      </c>
      <c r="N19" s="194" t="s">
        <v>85</v>
      </c>
      <c r="O19" s="195">
        <v>12</v>
      </c>
      <c r="P19" s="196">
        <f t="shared" si="8"/>
        <v>10</v>
      </c>
      <c r="Q19" s="155" t="str">
        <f t="shared" si="9"/>
        <v>Semi Finalist</v>
      </c>
      <c r="R19" s="151"/>
      <c r="S19" s="195">
        <f t="shared" si="3"/>
        <v>247</v>
      </c>
      <c r="T19" s="194" t="s">
        <v>85</v>
      </c>
      <c r="U19" s="195">
        <v>12</v>
      </c>
      <c r="V19" s="196">
        <f t="shared" si="10"/>
        <v>0</v>
      </c>
      <c r="W19" s="155" t="str">
        <f t="shared" si="11"/>
        <v>Quarter Finalist</v>
      </c>
    </row>
    <row r="20" spans="1:23" x14ac:dyDescent="0.25">
      <c r="A20" s="195">
        <f t="shared" si="0"/>
        <v>293</v>
      </c>
      <c r="B20" s="194" t="s">
        <v>86</v>
      </c>
      <c r="C20" s="195">
        <v>11</v>
      </c>
      <c r="D20" s="196">
        <f t="shared" si="4"/>
        <v>0</v>
      </c>
      <c r="E20" s="155" t="str">
        <f t="shared" si="5"/>
        <v>Quarter Finalist</v>
      </c>
      <c r="G20" s="195">
        <f t="shared" si="1"/>
        <v>2054</v>
      </c>
      <c r="H20" s="194" t="s">
        <v>86</v>
      </c>
      <c r="I20" s="195">
        <v>11</v>
      </c>
      <c r="J20" s="196">
        <f t="shared" si="6"/>
        <v>0</v>
      </c>
      <c r="K20" s="155" t="str">
        <f t="shared" si="7"/>
        <v>Quarter Finalist</v>
      </c>
      <c r="M20" s="195">
        <f t="shared" si="2"/>
        <v>1595</v>
      </c>
      <c r="N20" s="194" t="s">
        <v>86</v>
      </c>
      <c r="O20" s="195">
        <v>11</v>
      </c>
      <c r="P20" s="196">
        <f t="shared" si="8"/>
        <v>10</v>
      </c>
      <c r="Q20" s="155" t="str">
        <f t="shared" si="9"/>
        <v>Semi Finalist</v>
      </c>
      <c r="S20" s="195">
        <f t="shared" si="3"/>
        <v>1311</v>
      </c>
      <c r="T20" s="194" t="s">
        <v>86</v>
      </c>
      <c r="U20" s="195">
        <v>11</v>
      </c>
      <c r="V20" s="196">
        <f t="shared" si="10"/>
        <v>0</v>
      </c>
      <c r="W20" s="155" t="str">
        <f t="shared" si="11"/>
        <v>Quarter Finalist</v>
      </c>
    </row>
    <row r="21" spans="1:23" x14ac:dyDescent="0.25">
      <c r="A21" s="195">
        <f t="shared" si="0"/>
        <v>1516</v>
      </c>
      <c r="B21" s="194" t="s">
        <v>87</v>
      </c>
      <c r="C21" s="195">
        <v>10</v>
      </c>
      <c r="D21" s="196">
        <f t="shared" si="4"/>
        <v>0</v>
      </c>
      <c r="E21" s="155" t="str">
        <f t="shared" si="5"/>
        <v>Quarter Finalist</v>
      </c>
      <c r="G21" s="195">
        <f t="shared" si="1"/>
        <v>1700</v>
      </c>
      <c r="H21" s="194" t="s">
        <v>87</v>
      </c>
      <c r="I21" s="195">
        <v>10</v>
      </c>
      <c r="J21" s="196">
        <f t="shared" si="6"/>
        <v>0</v>
      </c>
      <c r="K21" s="155" t="str">
        <f t="shared" si="7"/>
        <v>Quarter Finalist</v>
      </c>
      <c r="M21" s="195">
        <f t="shared" si="2"/>
        <v>341</v>
      </c>
      <c r="N21" s="194" t="s">
        <v>87</v>
      </c>
      <c r="O21" s="195">
        <v>10</v>
      </c>
      <c r="P21" s="196">
        <f t="shared" si="8"/>
        <v>0</v>
      </c>
      <c r="Q21" s="155" t="str">
        <f t="shared" si="9"/>
        <v>Quarter Finalist</v>
      </c>
      <c r="S21" s="195">
        <f t="shared" si="3"/>
        <v>1511</v>
      </c>
      <c r="T21" s="194" t="s">
        <v>87</v>
      </c>
      <c r="U21" s="195">
        <v>10</v>
      </c>
      <c r="V21" s="196">
        <f t="shared" si="10"/>
        <v>0</v>
      </c>
      <c r="W21" s="155" t="str">
        <f t="shared" si="11"/>
        <v>Quarter Finalist</v>
      </c>
    </row>
    <row r="22" spans="1:23" x14ac:dyDescent="0.25">
      <c r="A22" s="200">
        <f t="shared" si="0"/>
        <v>1533</v>
      </c>
      <c r="B22" s="199" t="s">
        <v>88</v>
      </c>
      <c r="C22" s="200">
        <v>9</v>
      </c>
      <c r="D22" s="201">
        <f t="shared" si="4"/>
        <v>0</v>
      </c>
      <c r="E22" s="155" t="str">
        <f t="shared" si="5"/>
        <v>Quarter Finalist</v>
      </c>
      <c r="G22" s="200">
        <f t="shared" si="1"/>
        <v>2165</v>
      </c>
      <c r="H22" s="199" t="s">
        <v>88</v>
      </c>
      <c r="I22" s="200">
        <v>9</v>
      </c>
      <c r="J22" s="201">
        <f t="shared" si="6"/>
        <v>0</v>
      </c>
      <c r="K22" s="155" t="str">
        <f t="shared" si="7"/>
        <v>Quarter Finalist</v>
      </c>
      <c r="M22" s="200">
        <f t="shared" si="2"/>
        <v>65</v>
      </c>
      <c r="N22" s="199" t="s">
        <v>88</v>
      </c>
      <c r="O22" s="200">
        <v>9</v>
      </c>
      <c r="P22" s="201">
        <f t="shared" si="8"/>
        <v>20</v>
      </c>
      <c r="Q22" s="155" t="str">
        <f t="shared" si="9"/>
        <v>Finalist</v>
      </c>
      <c r="S22" s="200">
        <f t="shared" si="3"/>
        <v>190</v>
      </c>
      <c r="T22" s="199" t="s">
        <v>88</v>
      </c>
      <c r="U22" s="200">
        <v>9</v>
      </c>
      <c r="V22" s="201">
        <f t="shared" si="10"/>
        <v>30</v>
      </c>
      <c r="W22" s="155" t="str">
        <f t="shared" si="11"/>
        <v>Winner</v>
      </c>
    </row>
    <row r="23" spans="1:23" x14ac:dyDescent="0.25">
      <c r="A23" s="195">
        <f t="shared" ref="A23:A30" si="12">C2</f>
        <v>254</v>
      </c>
      <c r="B23" s="194" t="s">
        <v>89</v>
      </c>
      <c r="C23" s="195">
        <v>16</v>
      </c>
      <c r="D23" s="196">
        <f t="shared" si="4"/>
        <v>10</v>
      </c>
      <c r="E23" t="str">
        <f t="shared" ref="E23:E30" si="13">E15</f>
        <v>Semi Finalist</v>
      </c>
      <c r="G23" s="195">
        <f t="shared" ref="G23:G30" si="14">I2</f>
        <v>67</v>
      </c>
      <c r="H23" s="194" t="s">
        <v>89</v>
      </c>
      <c r="I23" s="195">
        <v>16</v>
      </c>
      <c r="J23" s="196">
        <f t="shared" si="6"/>
        <v>20</v>
      </c>
      <c r="K23" t="str">
        <f t="shared" ref="K23:K30" si="15">K15</f>
        <v>Finalist</v>
      </c>
      <c r="M23" s="195">
        <f t="shared" ref="M23:M30" si="16">O2</f>
        <v>25</v>
      </c>
      <c r="N23" s="194" t="s">
        <v>89</v>
      </c>
      <c r="O23" s="195">
        <v>16</v>
      </c>
      <c r="P23" s="196">
        <f t="shared" si="8"/>
        <v>0</v>
      </c>
      <c r="Q23" t="str">
        <f t="shared" ref="Q23:Q30" si="17">Q15</f>
        <v>Quarter Finalist</v>
      </c>
      <c r="S23" s="195">
        <f t="shared" ref="S23:S30" si="18">U2</f>
        <v>33</v>
      </c>
      <c r="T23" s="194" t="s">
        <v>89</v>
      </c>
      <c r="U23" s="195">
        <v>16</v>
      </c>
      <c r="V23" s="196">
        <f t="shared" si="10"/>
        <v>0</v>
      </c>
      <c r="W23" t="str">
        <f t="shared" ref="W23:W30" si="19">W15</f>
        <v>Quarter Finalist</v>
      </c>
    </row>
    <row r="24" spans="1:23" x14ac:dyDescent="0.25">
      <c r="A24" s="195">
        <f t="shared" si="12"/>
        <v>71</v>
      </c>
      <c r="B24" s="194" t="s">
        <v>90</v>
      </c>
      <c r="C24" s="195">
        <v>15</v>
      </c>
      <c r="D24" s="196">
        <f t="shared" si="4"/>
        <v>30</v>
      </c>
      <c r="E24" t="str">
        <f t="shared" si="13"/>
        <v>Winner</v>
      </c>
      <c r="G24" s="195">
        <f t="shared" si="14"/>
        <v>910</v>
      </c>
      <c r="H24" s="194" t="s">
        <v>90</v>
      </c>
      <c r="I24" s="195">
        <v>15</v>
      </c>
      <c r="J24" s="196">
        <f t="shared" si="6"/>
        <v>30</v>
      </c>
      <c r="K24" t="str">
        <f t="shared" si="15"/>
        <v>Winner</v>
      </c>
      <c r="M24" s="195">
        <f t="shared" si="16"/>
        <v>1902</v>
      </c>
      <c r="N24" s="194" t="s">
        <v>90</v>
      </c>
      <c r="O24" s="195">
        <v>15</v>
      </c>
      <c r="P24" s="196">
        <f t="shared" si="8"/>
        <v>30</v>
      </c>
      <c r="Q24" t="str">
        <f t="shared" si="17"/>
        <v>Winner</v>
      </c>
      <c r="S24" s="195">
        <f t="shared" si="18"/>
        <v>148</v>
      </c>
      <c r="T24" s="194" t="s">
        <v>90</v>
      </c>
      <c r="U24" s="195">
        <v>15</v>
      </c>
      <c r="V24" s="196">
        <f t="shared" si="10"/>
        <v>10</v>
      </c>
      <c r="W24" t="str">
        <f t="shared" si="19"/>
        <v>Semi Finalist</v>
      </c>
    </row>
    <row r="25" spans="1:23" x14ac:dyDescent="0.25">
      <c r="A25" s="195">
        <f t="shared" si="12"/>
        <v>27</v>
      </c>
      <c r="B25" s="194" t="s">
        <v>91</v>
      </c>
      <c r="C25" s="195">
        <v>14</v>
      </c>
      <c r="D25" s="196">
        <f t="shared" si="4"/>
        <v>10</v>
      </c>
      <c r="E25" t="str">
        <f t="shared" si="13"/>
        <v>Semi Finalist</v>
      </c>
      <c r="G25" s="195">
        <f t="shared" si="14"/>
        <v>121</v>
      </c>
      <c r="H25" s="194" t="s">
        <v>91</v>
      </c>
      <c r="I25" s="195">
        <v>14</v>
      </c>
      <c r="J25" s="196">
        <f t="shared" si="6"/>
        <v>10</v>
      </c>
      <c r="K25" t="str">
        <f t="shared" si="15"/>
        <v>Semi Finalist</v>
      </c>
      <c r="M25" s="195">
        <f t="shared" si="16"/>
        <v>45</v>
      </c>
      <c r="N25" s="194" t="s">
        <v>91</v>
      </c>
      <c r="O25" s="195">
        <v>14</v>
      </c>
      <c r="P25" s="196">
        <f t="shared" si="8"/>
        <v>0</v>
      </c>
      <c r="Q25" t="str">
        <f t="shared" si="17"/>
        <v>Quarter Finalist</v>
      </c>
      <c r="S25" s="195">
        <f t="shared" si="18"/>
        <v>1592</v>
      </c>
      <c r="T25" s="194" t="s">
        <v>91</v>
      </c>
      <c r="U25" s="195">
        <v>14</v>
      </c>
      <c r="V25" s="196">
        <f t="shared" si="10"/>
        <v>20</v>
      </c>
      <c r="W25" t="str">
        <f t="shared" si="19"/>
        <v>Finalist</v>
      </c>
    </row>
    <row r="26" spans="1:23" x14ac:dyDescent="0.25">
      <c r="A26" s="195">
        <f t="shared" si="12"/>
        <v>85</v>
      </c>
      <c r="B26" s="194" t="s">
        <v>92</v>
      </c>
      <c r="C26" s="195">
        <v>13</v>
      </c>
      <c r="D26" s="196">
        <f t="shared" si="4"/>
        <v>20</v>
      </c>
      <c r="E26" t="str">
        <f t="shared" si="13"/>
        <v>Finalist</v>
      </c>
      <c r="G26" s="195">
        <f t="shared" si="14"/>
        <v>176</v>
      </c>
      <c r="H26" s="194" t="s">
        <v>92</v>
      </c>
      <c r="I26" s="195">
        <v>13</v>
      </c>
      <c r="J26" s="196">
        <f t="shared" si="6"/>
        <v>0</v>
      </c>
      <c r="K26" t="str">
        <f t="shared" si="15"/>
        <v>Quarter Finalist</v>
      </c>
      <c r="M26" s="195">
        <f t="shared" si="16"/>
        <v>229</v>
      </c>
      <c r="N26" s="194" t="s">
        <v>92</v>
      </c>
      <c r="O26" s="195">
        <v>13</v>
      </c>
      <c r="P26" s="196">
        <f t="shared" si="8"/>
        <v>0</v>
      </c>
      <c r="Q26" t="str">
        <f t="shared" si="17"/>
        <v>Quarter Finalist</v>
      </c>
      <c r="S26" s="195">
        <f t="shared" si="18"/>
        <v>111</v>
      </c>
      <c r="T26" s="194" t="s">
        <v>92</v>
      </c>
      <c r="U26" s="195">
        <v>13</v>
      </c>
      <c r="V26" s="196">
        <f t="shared" si="10"/>
        <v>10</v>
      </c>
      <c r="W26" t="str">
        <f t="shared" si="19"/>
        <v>Semi Finalist</v>
      </c>
    </row>
    <row r="27" spans="1:23" x14ac:dyDescent="0.25">
      <c r="A27" s="195">
        <f t="shared" si="12"/>
        <v>175</v>
      </c>
      <c r="B27" s="194" t="s">
        <v>93</v>
      </c>
      <c r="C27" s="195">
        <v>12</v>
      </c>
      <c r="D27" s="196">
        <f t="shared" si="4"/>
        <v>0</v>
      </c>
      <c r="E27" t="str">
        <f t="shared" si="13"/>
        <v>Quarter Finalist</v>
      </c>
      <c r="G27" s="195">
        <f t="shared" si="14"/>
        <v>469</v>
      </c>
      <c r="H27" s="194" t="s">
        <v>93</v>
      </c>
      <c r="I27" s="195">
        <v>12</v>
      </c>
      <c r="J27" s="196">
        <f t="shared" si="6"/>
        <v>10</v>
      </c>
      <c r="K27" t="str">
        <f t="shared" si="15"/>
        <v>Semi Finalist</v>
      </c>
      <c r="M27" s="195">
        <f t="shared" si="16"/>
        <v>2056</v>
      </c>
      <c r="N27" s="194" t="s">
        <v>93</v>
      </c>
      <c r="O27" s="195">
        <v>12</v>
      </c>
      <c r="P27" s="196">
        <f t="shared" si="8"/>
        <v>10</v>
      </c>
      <c r="Q27" t="str">
        <f t="shared" si="17"/>
        <v>Semi Finalist</v>
      </c>
      <c r="S27" s="195">
        <f t="shared" si="18"/>
        <v>1038</v>
      </c>
      <c r="T27" s="194" t="s">
        <v>93</v>
      </c>
      <c r="U27" s="195">
        <v>12</v>
      </c>
      <c r="V27" s="196">
        <f t="shared" si="10"/>
        <v>0</v>
      </c>
      <c r="W27" t="str">
        <f t="shared" si="19"/>
        <v>Quarter Finalist</v>
      </c>
    </row>
    <row r="28" spans="1:23" x14ac:dyDescent="0.25">
      <c r="A28" s="195">
        <f t="shared" si="12"/>
        <v>100</v>
      </c>
      <c r="B28" s="194" t="s">
        <v>94</v>
      </c>
      <c r="C28" s="195">
        <v>11</v>
      </c>
      <c r="D28" s="196">
        <f t="shared" si="4"/>
        <v>0</v>
      </c>
      <c r="E28" t="str">
        <f t="shared" si="13"/>
        <v>Quarter Finalist</v>
      </c>
      <c r="G28" s="195">
        <f t="shared" si="14"/>
        <v>558</v>
      </c>
      <c r="H28" s="194" t="s">
        <v>94</v>
      </c>
      <c r="I28" s="195">
        <v>11</v>
      </c>
      <c r="J28" s="196">
        <f t="shared" si="6"/>
        <v>0</v>
      </c>
      <c r="K28" t="str">
        <f t="shared" si="15"/>
        <v>Quarter Finalist</v>
      </c>
      <c r="M28" s="195">
        <f t="shared" si="16"/>
        <v>116</v>
      </c>
      <c r="N28" s="194" t="s">
        <v>94</v>
      </c>
      <c r="O28" s="195">
        <v>11</v>
      </c>
      <c r="P28" s="196">
        <f t="shared" si="8"/>
        <v>10</v>
      </c>
      <c r="Q28" t="str">
        <f t="shared" si="17"/>
        <v>Semi Finalist</v>
      </c>
      <c r="S28" s="195">
        <f t="shared" si="18"/>
        <v>1369</v>
      </c>
      <c r="T28" s="194" t="s">
        <v>94</v>
      </c>
      <c r="U28" s="195">
        <v>11</v>
      </c>
      <c r="V28" s="196">
        <f t="shared" si="10"/>
        <v>0</v>
      </c>
      <c r="W28" t="str">
        <f t="shared" si="19"/>
        <v>Quarter Finalist</v>
      </c>
    </row>
    <row r="29" spans="1:23" x14ac:dyDescent="0.25">
      <c r="A29" s="195">
        <f t="shared" si="12"/>
        <v>364</v>
      </c>
      <c r="B29" s="194" t="s">
        <v>95</v>
      </c>
      <c r="C29" s="195">
        <v>10</v>
      </c>
      <c r="D29" s="196">
        <f t="shared" si="4"/>
        <v>0</v>
      </c>
      <c r="E29" t="str">
        <f t="shared" si="13"/>
        <v>Quarter Finalist</v>
      </c>
      <c r="F29" s="151"/>
      <c r="G29" s="195">
        <f t="shared" si="14"/>
        <v>234</v>
      </c>
      <c r="H29" s="194" t="s">
        <v>95</v>
      </c>
      <c r="I29" s="195">
        <v>10</v>
      </c>
      <c r="J29" s="196">
        <f t="shared" si="6"/>
        <v>0</v>
      </c>
      <c r="K29" t="str">
        <f t="shared" si="15"/>
        <v>Quarter Finalist</v>
      </c>
      <c r="L29" s="151"/>
      <c r="M29" s="195">
        <f t="shared" si="16"/>
        <v>56</v>
      </c>
      <c r="N29" s="194" t="s">
        <v>95</v>
      </c>
      <c r="O29" s="195">
        <v>10</v>
      </c>
      <c r="P29" s="196">
        <f t="shared" si="8"/>
        <v>0</v>
      </c>
      <c r="Q29" t="str">
        <f t="shared" si="17"/>
        <v>Quarter Finalist</v>
      </c>
      <c r="R29" s="151"/>
      <c r="S29" s="195">
        <f t="shared" si="18"/>
        <v>537</v>
      </c>
      <c r="T29" s="194" t="s">
        <v>95</v>
      </c>
      <c r="U29" s="195">
        <v>10</v>
      </c>
      <c r="V29" s="196">
        <f t="shared" si="10"/>
        <v>0</v>
      </c>
      <c r="W29" t="str">
        <f t="shared" si="19"/>
        <v>Quarter Finalist</v>
      </c>
    </row>
    <row r="30" spans="1:23" x14ac:dyDescent="0.25">
      <c r="A30" s="200">
        <f t="shared" si="12"/>
        <v>47</v>
      </c>
      <c r="B30" s="199" t="s">
        <v>96</v>
      </c>
      <c r="C30" s="200">
        <v>9</v>
      </c>
      <c r="D30" s="201">
        <f t="shared" si="4"/>
        <v>0</v>
      </c>
      <c r="E30" t="str">
        <f t="shared" si="13"/>
        <v>Quarter Finalist</v>
      </c>
      <c r="G30" s="200">
        <f t="shared" si="14"/>
        <v>60</v>
      </c>
      <c r="H30" s="199" t="s">
        <v>96</v>
      </c>
      <c r="I30" s="200">
        <v>9</v>
      </c>
      <c r="J30" s="201">
        <f t="shared" si="6"/>
        <v>0</v>
      </c>
      <c r="K30" t="str">
        <f t="shared" si="15"/>
        <v>Quarter Finalist</v>
      </c>
      <c r="M30" s="200">
        <f t="shared" si="16"/>
        <v>503</v>
      </c>
      <c r="N30" s="199" t="s">
        <v>96</v>
      </c>
      <c r="O30" s="200">
        <v>9</v>
      </c>
      <c r="P30" s="201">
        <f t="shared" si="8"/>
        <v>20</v>
      </c>
      <c r="Q30" t="str">
        <f t="shared" si="17"/>
        <v>Finalist</v>
      </c>
      <c r="S30" s="200">
        <f t="shared" si="18"/>
        <v>987</v>
      </c>
      <c r="T30" s="199" t="s">
        <v>96</v>
      </c>
      <c r="U30" s="200">
        <v>9</v>
      </c>
      <c r="V30" s="201">
        <f t="shared" si="10"/>
        <v>30</v>
      </c>
      <c r="W30" t="str">
        <f t="shared" si="19"/>
        <v>Winner</v>
      </c>
    </row>
    <row r="31" spans="1:23" x14ac:dyDescent="0.25">
      <c r="A31" s="195">
        <f>D9</f>
        <v>768</v>
      </c>
      <c r="B31" s="194" t="s">
        <v>97</v>
      </c>
      <c r="C31" s="195">
        <v>8</v>
      </c>
      <c r="D31" s="196">
        <f t="shared" si="4"/>
        <v>0</v>
      </c>
      <c r="E31" t="str">
        <f>E22</f>
        <v>Quarter Finalist</v>
      </c>
      <c r="G31" s="195">
        <f>J9</f>
        <v>1087</v>
      </c>
      <c r="H31" s="194" t="s">
        <v>97</v>
      </c>
      <c r="I31" s="195">
        <v>8</v>
      </c>
      <c r="J31" s="196">
        <f t="shared" si="6"/>
        <v>0</v>
      </c>
      <c r="K31" t="str">
        <f>K22</f>
        <v>Quarter Finalist</v>
      </c>
      <c r="M31" s="195">
        <f>P9</f>
        <v>79</v>
      </c>
      <c r="N31" s="194" t="s">
        <v>97</v>
      </c>
      <c r="O31" s="195">
        <v>8</v>
      </c>
      <c r="P31" s="196">
        <f t="shared" si="8"/>
        <v>20</v>
      </c>
      <c r="Q31" t="str">
        <f>Q22</f>
        <v>Finalist</v>
      </c>
      <c r="S31" s="195">
        <f>V9</f>
        <v>177</v>
      </c>
      <c r="T31" s="194" t="s">
        <v>97</v>
      </c>
      <c r="U31" s="195">
        <v>8</v>
      </c>
      <c r="V31" s="196">
        <f t="shared" si="10"/>
        <v>30</v>
      </c>
      <c r="W31" t="str">
        <f>W22</f>
        <v>Winner</v>
      </c>
    </row>
    <row r="32" spans="1:23" x14ac:dyDescent="0.25">
      <c r="A32" s="195">
        <f>D8</f>
        <v>1501</v>
      </c>
      <c r="B32" s="194" t="s">
        <v>98</v>
      </c>
      <c r="C32" s="195">
        <v>7</v>
      </c>
      <c r="D32" s="196">
        <f t="shared" si="4"/>
        <v>0</v>
      </c>
      <c r="E32" t="str">
        <f>E21</f>
        <v>Quarter Finalist</v>
      </c>
      <c r="G32" s="195">
        <f>J8</f>
        <v>118</v>
      </c>
      <c r="H32" s="194" t="s">
        <v>98</v>
      </c>
      <c r="I32" s="195">
        <v>7</v>
      </c>
      <c r="J32" s="196">
        <f t="shared" si="6"/>
        <v>0</v>
      </c>
      <c r="K32" t="str">
        <f>K21</f>
        <v>Quarter Finalist</v>
      </c>
      <c r="M32" s="195">
        <f>P8</f>
        <v>279</v>
      </c>
      <c r="N32" s="194" t="s">
        <v>98</v>
      </c>
      <c r="O32" s="195">
        <v>7</v>
      </c>
      <c r="P32" s="196">
        <f t="shared" si="8"/>
        <v>0</v>
      </c>
      <c r="Q32" t="str">
        <f>Q21</f>
        <v>Quarter Finalist</v>
      </c>
      <c r="S32" s="195">
        <f>V8</f>
        <v>39</v>
      </c>
      <c r="T32" s="194" t="s">
        <v>98</v>
      </c>
      <c r="U32" s="195">
        <v>7</v>
      </c>
      <c r="V32" s="196">
        <f t="shared" si="10"/>
        <v>0</v>
      </c>
      <c r="W32" t="str">
        <f>W21</f>
        <v>Quarter Finalist</v>
      </c>
    </row>
    <row r="33" spans="1:23" x14ac:dyDescent="0.25">
      <c r="A33" s="195">
        <f>D7</f>
        <v>2062</v>
      </c>
      <c r="B33" s="194" t="s">
        <v>99</v>
      </c>
      <c r="C33" s="195">
        <v>6</v>
      </c>
      <c r="D33" s="196">
        <f t="shared" si="4"/>
        <v>0</v>
      </c>
      <c r="E33" t="str">
        <f>E20</f>
        <v>Quarter Finalist</v>
      </c>
      <c r="G33" s="195">
        <f>J7</f>
        <v>365</v>
      </c>
      <c r="H33" s="194" t="s">
        <v>99</v>
      </c>
      <c r="I33" s="195">
        <v>6</v>
      </c>
      <c r="J33" s="196">
        <f t="shared" si="6"/>
        <v>0</v>
      </c>
      <c r="K33" t="str">
        <f>K20</f>
        <v>Quarter Finalist</v>
      </c>
      <c r="M33" s="195">
        <f>P7</f>
        <v>93</v>
      </c>
      <c r="N33" s="194" t="s">
        <v>99</v>
      </c>
      <c r="O33" s="195">
        <v>6</v>
      </c>
      <c r="P33" s="196">
        <f t="shared" si="8"/>
        <v>10</v>
      </c>
      <c r="Q33" t="str">
        <f>Q20</f>
        <v>Semi Finalist</v>
      </c>
      <c r="S33" s="195">
        <f>V7</f>
        <v>181</v>
      </c>
      <c r="T33" s="194" t="s">
        <v>99</v>
      </c>
      <c r="U33" s="195">
        <v>6</v>
      </c>
      <c r="V33" s="196">
        <f t="shared" si="10"/>
        <v>0</v>
      </c>
      <c r="W33" t="str">
        <f>W20</f>
        <v>Quarter Finalist</v>
      </c>
    </row>
    <row r="34" spans="1:23" x14ac:dyDescent="0.25">
      <c r="A34" s="195">
        <f>D6</f>
        <v>1153</v>
      </c>
      <c r="B34" s="194" t="s">
        <v>100</v>
      </c>
      <c r="C34" s="195">
        <v>5</v>
      </c>
      <c r="D34" s="196">
        <f t="shared" si="4"/>
        <v>0</v>
      </c>
      <c r="E34" t="str">
        <f>E19</f>
        <v>Quarter Finalist</v>
      </c>
      <c r="G34" s="195">
        <f>J6</f>
        <v>1523</v>
      </c>
      <c r="H34" s="194" t="s">
        <v>100</v>
      </c>
      <c r="I34" s="195">
        <v>5</v>
      </c>
      <c r="J34" s="196">
        <f t="shared" si="6"/>
        <v>10</v>
      </c>
      <c r="K34" t="str">
        <f>K19</f>
        <v>Semi Finalist</v>
      </c>
      <c r="M34" s="195">
        <f>P6</f>
        <v>703</v>
      </c>
      <c r="N34" s="194" t="s">
        <v>100</v>
      </c>
      <c r="O34" s="195">
        <v>5</v>
      </c>
      <c r="P34" s="196">
        <f t="shared" si="8"/>
        <v>10</v>
      </c>
      <c r="Q34" t="str">
        <f>Q19</f>
        <v>Semi Finalist</v>
      </c>
      <c r="S34" s="195">
        <f>V6</f>
        <v>811</v>
      </c>
      <c r="T34" s="194" t="s">
        <v>100</v>
      </c>
      <c r="U34" s="195">
        <v>5</v>
      </c>
      <c r="V34" s="196">
        <f t="shared" si="10"/>
        <v>0</v>
      </c>
      <c r="W34" t="str">
        <f>W19</f>
        <v>Quarter Finalist</v>
      </c>
    </row>
    <row r="35" spans="1:23" x14ac:dyDescent="0.25">
      <c r="A35" s="195">
        <f>D5</f>
        <v>107</v>
      </c>
      <c r="B35" s="194" t="s">
        <v>101</v>
      </c>
      <c r="C35" s="195">
        <v>4</v>
      </c>
      <c r="D35" s="196">
        <f t="shared" si="4"/>
        <v>20</v>
      </c>
      <c r="E35" t="str">
        <f>E26</f>
        <v>Finalist</v>
      </c>
      <c r="G35" s="195">
        <f>J5</f>
        <v>2166</v>
      </c>
      <c r="H35" s="194" t="s">
        <v>101</v>
      </c>
      <c r="I35" s="195">
        <v>4</v>
      </c>
      <c r="J35" s="196">
        <f t="shared" si="6"/>
        <v>0</v>
      </c>
      <c r="K35" t="str">
        <f>K26</f>
        <v>Quarter Finalist</v>
      </c>
      <c r="M35" s="195">
        <f>P5</f>
        <v>191</v>
      </c>
      <c r="N35" s="194" t="s">
        <v>101</v>
      </c>
      <c r="O35" s="195">
        <v>4</v>
      </c>
      <c r="P35" s="196">
        <f t="shared" si="8"/>
        <v>0</v>
      </c>
      <c r="Q35" t="str">
        <f>Q26</f>
        <v>Quarter Finalist</v>
      </c>
      <c r="S35" s="195">
        <f>V5</f>
        <v>2068</v>
      </c>
      <c r="T35" s="194" t="s">
        <v>101</v>
      </c>
      <c r="U35" s="195">
        <v>4</v>
      </c>
      <c r="V35" s="196">
        <f t="shared" si="10"/>
        <v>10</v>
      </c>
      <c r="W35" t="str">
        <f>W26</f>
        <v>Semi Finalist</v>
      </c>
    </row>
    <row r="36" spans="1:23" x14ac:dyDescent="0.25">
      <c r="A36" s="195">
        <f>D4</f>
        <v>223</v>
      </c>
      <c r="B36" s="194" t="s">
        <v>102</v>
      </c>
      <c r="C36" s="195">
        <v>3</v>
      </c>
      <c r="D36" s="196">
        <f t="shared" si="4"/>
        <v>10</v>
      </c>
      <c r="E36" t="str">
        <f>E25</f>
        <v>Semi Finalist</v>
      </c>
      <c r="G36" s="195">
        <f>J4</f>
        <v>126</v>
      </c>
      <c r="H36" s="194" t="s">
        <v>102</v>
      </c>
      <c r="I36" s="195">
        <v>3</v>
      </c>
      <c r="J36" s="196">
        <f t="shared" si="6"/>
        <v>10</v>
      </c>
      <c r="K36" t="str">
        <f>K25</f>
        <v>Semi Finalist</v>
      </c>
      <c r="M36" s="195">
        <f>P4</f>
        <v>217</v>
      </c>
      <c r="N36" s="194" t="s">
        <v>102</v>
      </c>
      <c r="O36" s="195">
        <v>3</v>
      </c>
      <c r="P36" s="196">
        <f t="shared" si="8"/>
        <v>0</v>
      </c>
      <c r="Q36" t="str">
        <f>Q25</f>
        <v>Quarter Finalist</v>
      </c>
      <c r="S36" s="195">
        <f>V4</f>
        <v>1816</v>
      </c>
      <c r="T36" s="194" t="s">
        <v>102</v>
      </c>
      <c r="U36" s="195">
        <v>3</v>
      </c>
      <c r="V36" s="196">
        <f t="shared" si="10"/>
        <v>20</v>
      </c>
      <c r="W36" t="str">
        <f>W25</f>
        <v>Finalist</v>
      </c>
    </row>
    <row r="37" spans="1:23" x14ac:dyDescent="0.25">
      <c r="A37" s="195">
        <f>D3</f>
        <v>179</v>
      </c>
      <c r="B37" s="194" t="s">
        <v>103</v>
      </c>
      <c r="C37" s="195">
        <v>2</v>
      </c>
      <c r="D37" s="196">
        <f t="shared" si="4"/>
        <v>30</v>
      </c>
      <c r="E37" t="str">
        <f>E24</f>
        <v>Winner</v>
      </c>
      <c r="G37" s="195">
        <f>J3</f>
        <v>1270</v>
      </c>
      <c r="H37" s="194" t="s">
        <v>103</v>
      </c>
      <c r="I37" s="195">
        <v>2</v>
      </c>
      <c r="J37" s="196">
        <f t="shared" si="6"/>
        <v>30</v>
      </c>
      <c r="K37" t="str">
        <f>K24</f>
        <v>Winner</v>
      </c>
      <c r="M37" s="195">
        <f>P3</f>
        <v>1319</v>
      </c>
      <c r="N37" s="194" t="s">
        <v>103</v>
      </c>
      <c r="O37" s="195">
        <v>2</v>
      </c>
      <c r="P37" s="196">
        <f t="shared" si="8"/>
        <v>30</v>
      </c>
      <c r="Q37" t="str">
        <f>Q24</f>
        <v>Winner</v>
      </c>
      <c r="S37" s="195">
        <f>V3</f>
        <v>1102</v>
      </c>
      <c r="T37" s="194" t="s">
        <v>103</v>
      </c>
      <c r="U37" s="195">
        <v>2</v>
      </c>
      <c r="V37" s="196">
        <f t="shared" si="10"/>
        <v>10</v>
      </c>
      <c r="W37" t="str">
        <f>W24</f>
        <v>Semi Finalist</v>
      </c>
    </row>
    <row r="38" spans="1:23" x14ac:dyDescent="0.25">
      <c r="A38" s="200">
        <f>D2</f>
        <v>997</v>
      </c>
      <c r="B38" s="199" t="s">
        <v>104</v>
      </c>
      <c r="C38" s="200">
        <v>1</v>
      </c>
      <c r="D38" s="201">
        <f t="shared" si="4"/>
        <v>10</v>
      </c>
      <c r="E38" t="str">
        <f>E23</f>
        <v>Semi Finalist</v>
      </c>
      <c r="G38" s="200">
        <f>J2</f>
        <v>48</v>
      </c>
      <c r="H38" s="199" t="s">
        <v>104</v>
      </c>
      <c r="I38" s="200">
        <v>1</v>
      </c>
      <c r="J38" s="201">
        <f t="shared" si="6"/>
        <v>20</v>
      </c>
      <c r="K38" t="str">
        <f>K23</f>
        <v>Finalist</v>
      </c>
      <c r="M38" s="200">
        <f>P2</f>
        <v>488</v>
      </c>
      <c r="N38" s="199" t="s">
        <v>104</v>
      </c>
      <c r="O38" s="200">
        <v>1</v>
      </c>
      <c r="P38" s="201">
        <f t="shared" si="8"/>
        <v>0</v>
      </c>
      <c r="Q38" t="str">
        <f>Q23</f>
        <v>Quarter Finalist</v>
      </c>
      <c r="S38" s="200">
        <f>V2</f>
        <v>1503</v>
      </c>
      <c r="T38" s="199" t="s">
        <v>104</v>
      </c>
      <c r="U38" s="200">
        <v>1</v>
      </c>
      <c r="V38" s="201">
        <f t="shared" si="10"/>
        <v>0</v>
      </c>
      <c r="W38" t="str">
        <f>W23</f>
        <v>Quarter Finalist</v>
      </c>
    </row>
    <row r="39" spans="1:23" ht="13" x14ac:dyDescent="0.3">
      <c r="C39" s="231">
        <f>SUM(C15:C38)</f>
        <v>236</v>
      </c>
      <c r="D39" s="231">
        <f>SUM(D15:D38)</f>
        <v>210</v>
      </c>
      <c r="I39" s="231">
        <f>SUM(I15:I38)</f>
        <v>236</v>
      </c>
      <c r="J39" s="231">
        <f>SUM(J15:J38)</f>
        <v>210</v>
      </c>
      <c r="O39" s="231">
        <f>SUM(O15:O38)</f>
        <v>236</v>
      </c>
      <c r="P39" s="231">
        <f>SUM(P15:P38)</f>
        <v>210</v>
      </c>
      <c r="U39" s="231">
        <f>SUM(U15:U38)</f>
        <v>236</v>
      </c>
      <c r="V39" s="231">
        <f>SUM(V15:V38)</f>
        <v>210</v>
      </c>
    </row>
    <row r="42" spans="1:23" ht="13" thickBot="1" x14ac:dyDescent="0.3"/>
    <row r="43" spans="1:23" ht="13" thickBot="1" x14ac:dyDescent="0.3">
      <c r="A43" s="350" t="s">
        <v>302</v>
      </c>
      <c r="B43" s="350" t="s">
        <v>303</v>
      </c>
      <c r="C43" s="350" t="s">
        <v>304</v>
      </c>
      <c r="D43" s="149">
        <f>SUM(D44:D139)</f>
        <v>90</v>
      </c>
      <c r="M43" s="3" t="s">
        <v>12</v>
      </c>
      <c r="N43" s="7" t="s">
        <v>1</v>
      </c>
      <c r="O43" s="7" t="s">
        <v>2</v>
      </c>
      <c r="P43" s="7" t="s">
        <v>3</v>
      </c>
      <c r="Q43" s="8" t="s">
        <v>4</v>
      </c>
    </row>
    <row r="44" spans="1:23" x14ac:dyDescent="0.25">
      <c r="A44">
        <v>25</v>
      </c>
      <c r="B44" s="195">
        <v>16</v>
      </c>
      <c r="C44">
        <v>0</v>
      </c>
      <c r="H44" s="407" t="str">
        <f>INDEX('[1]2012 Teams'!$B$2:$B$2344,MATCH(A44,'[1]2012 Teams'!$A$2:$A$2344))</f>
        <v>North Brunswick, NJ USA</v>
      </c>
      <c r="M44" s="126" t="s">
        <v>13</v>
      </c>
      <c r="N44" s="98">
        <v>233</v>
      </c>
      <c r="O44" s="151">
        <v>71</v>
      </c>
      <c r="P44" s="98">
        <v>179</v>
      </c>
      <c r="Q44" s="163" t="s">
        <v>6</v>
      </c>
    </row>
    <row r="45" spans="1:23" x14ac:dyDescent="0.25">
      <c r="A45">
        <v>27</v>
      </c>
      <c r="B45" s="195">
        <v>14</v>
      </c>
      <c r="C45">
        <v>10</v>
      </c>
      <c r="H45" s="407" t="str">
        <f>INDEX('[1]2012 Teams'!$B$2:$B$2344,MATCH(A45,'[1]2012 Teams'!$A$2:$A$2344))</f>
        <v>Clarkston, MI USA</v>
      </c>
      <c r="M45" s="126" t="s">
        <v>14</v>
      </c>
      <c r="N45" s="151">
        <v>330</v>
      </c>
      <c r="O45" s="151">
        <v>910</v>
      </c>
      <c r="P45" s="98">
        <v>1270</v>
      </c>
      <c r="Q45" s="163" t="s">
        <v>5</v>
      </c>
    </row>
    <row r="46" spans="1:23" x14ac:dyDescent="0.25">
      <c r="A46">
        <v>33</v>
      </c>
      <c r="B46" s="195">
        <v>16</v>
      </c>
      <c r="C46">
        <v>0</v>
      </c>
      <c r="H46" s="407" t="str">
        <f>INDEX('[1]2012 Teams'!$B$2:$B$2344,MATCH(A46,'[1]2012 Teams'!$A$2:$A$2344))</f>
        <v>Auburn Hills, MI USA</v>
      </c>
      <c r="M46" s="126" t="s">
        <v>15</v>
      </c>
      <c r="N46" s="98">
        <v>173</v>
      </c>
      <c r="O46" s="98">
        <v>1902</v>
      </c>
      <c r="P46" s="98">
        <v>1319</v>
      </c>
      <c r="Q46" s="163" t="s">
        <v>5</v>
      </c>
    </row>
    <row r="47" spans="1:23" ht="13" thickBot="1" x14ac:dyDescent="0.3">
      <c r="A47">
        <v>39</v>
      </c>
      <c r="B47" s="195">
        <v>7</v>
      </c>
      <c r="C47">
        <v>0</v>
      </c>
      <c r="H47" s="407" t="str">
        <f>INDEX('[1]2012 Teams'!$B$2:$B$2344,MATCH(A47,'[1]2012 Teams'!$A$2:$A$2344))</f>
        <v>Athens, AL USA</v>
      </c>
      <c r="M47" s="129" t="s">
        <v>16</v>
      </c>
      <c r="N47" s="215">
        <v>190</v>
      </c>
      <c r="O47" s="215">
        <v>987</v>
      </c>
      <c r="P47" s="157">
        <v>177</v>
      </c>
      <c r="Q47" s="166" t="s">
        <v>11</v>
      </c>
    </row>
    <row r="48" spans="1:23" x14ac:dyDescent="0.25">
      <c r="A48">
        <v>45</v>
      </c>
      <c r="B48" s="195">
        <v>14</v>
      </c>
      <c r="C48">
        <v>0</v>
      </c>
      <c r="H48" s="407" t="str">
        <f>INDEX('[1]2012 Teams'!$B$2:$B$2344,MATCH(A48,'[1]2012 Teams'!$A$2:$A$2344))</f>
        <v>Kokomo, IN USA</v>
      </c>
    </row>
    <row r="49" spans="1:8" x14ac:dyDescent="0.25">
      <c r="A49">
        <v>47</v>
      </c>
      <c r="B49" s="195">
        <v>9</v>
      </c>
      <c r="C49">
        <v>0</v>
      </c>
      <c r="H49" s="407" t="str">
        <f>INDEX('[1]2012 Teams'!$B$2:$B$2344,MATCH(A49,'[1]2012 Teams'!$A$2:$A$2344))</f>
        <v>Kokomo, IN USA</v>
      </c>
    </row>
    <row r="50" spans="1:8" x14ac:dyDescent="0.25">
      <c r="A50">
        <v>48</v>
      </c>
      <c r="B50" s="195">
        <v>1</v>
      </c>
      <c r="C50">
        <v>20</v>
      </c>
      <c r="H50" s="407" t="str">
        <f>INDEX('[1]2012 Teams'!$B$2:$B$2344,MATCH(A50,'[1]2012 Teams'!$A$2:$A$2344))</f>
        <v>Warren, OH USA</v>
      </c>
    </row>
    <row r="51" spans="1:8" x14ac:dyDescent="0.25">
      <c r="A51">
        <v>56</v>
      </c>
      <c r="B51" s="200">
        <v>10</v>
      </c>
      <c r="C51">
        <v>0</v>
      </c>
      <c r="H51" s="407" t="str">
        <f>INDEX('[1]2012 Teams'!$B$2:$B$2344,MATCH(A51,'[1]2012 Teams'!$A$2:$A$2344))</f>
        <v>Bound Brook, NJ USA</v>
      </c>
    </row>
    <row r="52" spans="1:8" x14ac:dyDescent="0.25">
      <c r="A52">
        <v>60</v>
      </c>
      <c r="B52" s="195">
        <v>9</v>
      </c>
      <c r="C52">
        <v>0</v>
      </c>
      <c r="H52" s="407" t="str">
        <f>INDEX('[1]2012 Teams'!$B$2:$B$2344,MATCH(A52,'[1]2012 Teams'!$A$2:$A$2344))</f>
        <v>Kingman, AZ USA</v>
      </c>
    </row>
    <row r="53" spans="1:8" ht="13" x14ac:dyDescent="0.3">
      <c r="A53" s="316">
        <v>65</v>
      </c>
      <c r="B53" s="195">
        <v>9</v>
      </c>
      <c r="C53">
        <v>20</v>
      </c>
      <c r="E53" s="155" t="s">
        <v>310</v>
      </c>
      <c r="H53" s="407" t="str">
        <f>INDEX('[1]2012 Teams'!$B$2:$B$2344,MATCH(A53,'[1]2012 Teams'!$A$2:$A$2344))</f>
        <v>Erie, PA USA</v>
      </c>
    </row>
    <row r="54" spans="1:8" x14ac:dyDescent="0.25">
      <c r="A54">
        <v>67</v>
      </c>
      <c r="B54" s="195">
        <v>16</v>
      </c>
      <c r="C54">
        <v>20</v>
      </c>
      <c r="H54" s="407" t="str">
        <f>INDEX('[1]2012 Teams'!$B$2:$B$2344,MATCH(A54,'[1]2012 Teams'!$A$2:$A$2344))</f>
        <v>Milford, MI USA</v>
      </c>
    </row>
    <row r="55" spans="1:8" x14ac:dyDescent="0.25">
      <c r="A55">
        <v>68</v>
      </c>
      <c r="B55" s="195">
        <v>13</v>
      </c>
      <c r="C55">
        <v>10</v>
      </c>
      <c r="H55" s="407" t="str">
        <f>INDEX('[1]2012 Teams'!$B$2:$B$2344,MATCH(A55,'[1]2012 Teams'!$A$2:$A$2344))</f>
        <v>Ortonville, MI USA</v>
      </c>
    </row>
    <row r="56" spans="1:8" x14ac:dyDescent="0.25">
      <c r="A56">
        <v>71</v>
      </c>
      <c r="B56" s="195">
        <v>15</v>
      </c>
      <c r="C56" s="305">
        <v>40</v>
      </c>
      <c r="D56">
        <v>10</v>
      </c>
      <c r="H56" s="407" t="str">
        <f>INDEX('[1]2012 Teams'!$B$2:$B$2344,MATCH(A56,'[1]2012 Teams'!$A$2:$A$2344))</f>
        <v>Hammond, IN USA</v>
      </c>
    </row>
    <row r="57" spans="1:8" x14ac:dyDescent="0.25">
      <c r="A57">
        <v>79</v>
      </c>
      <c r="B57" s="195">
        <v>8</v>
      </c>
      <c r="C57">
        <v>20</v>
      </c>
      <c r="H57" s="407" t="str">
        <f>INDEX('[1]2012 Teams'!$B$2:$B$2344,MATCH(A57,'[1]2012 Teams'!$A$2:$A$2344))</f>
        <v>Tarpon Springs , FL USA</v>
      </c>
    </row>
    <row r="58" spans="1:8" x14ac:dyDescent="0.25">
      <c r="A58">
        <v>85</v>
      </c>
      <c r="B58" s="195">
        <v>13</v>
      </c>
      <c r="C58">
        <v>20</v>
      </c>
      <c r="H58" s="407" t="str">
        <f>INDEX('[1]2012 Teams'!$B$2:$B$2344,MATCH(A58,'[1]2012 Teams'!$A$2:$A$2344))</f>
        <v>Zeeland, MI USA</v>
      </c>
    </row>
    <row r="59" spans="1:8" x14ac:dyDescent="0.25">
      <c r="A59">
        <v>93</v>
      </c>
      <c r="B59" s="200">
        <v>6</v>
      </c>
      <c r="C59">
        <v>10</v>
      </c>
      <c r="H59" s="407" t="str">
        <f>INDEX('[1]2012 Teams'!$B$2:$B$2344,MATCH(A59,'[1]2012 Teams'!$A$2:$A$2344))</f>
        <v>Appleton, WI USA</v>
      </c>
    </row>
    <row r="60" spans="1:8" x14ac:dyDescent="0.25">
      <c r="A60">
        <v>100</v>
      </c>
      <c r="B60" s="195">
        <v>11</v>
      </c>
      <c r="C60">
        <v>0</v>
      </c>
      <c r="H60" s="407" t="str">
        <f>INDEX('[1]2012 Teams'!$B$2:$B$2344,MATCH(A60,'[1]2012 Teams'!$A$2:$A$2344))</f>
        <v>Woodside, CA USA</v>
      </c>
    </row>
    <row r="61" spans="1:8" x14ac:dyDescent="0.25">
      <c r="A61">
        <v>107</v>
      </c>
      <c r="B61" s="195">
        <v>4</v>
      </c>
      <c r="C61">
        <v>20</v>
      </c>
      <c r="H61" s="407" t="str">
        <f>INDEX('[1]2012 Teams'!$B$2:$B$2344,MATCH(A61,'[1]2012 Teams'!$A$2:$A$2344))</f>
        <v>Holland, MI USA</v>
      </c>
    </row>
    <row r="62" spans="1:8" x14ac:dyDescent="0.25">
      <c r="A62">
        <v>111</v>
      </c>
      <c r="B62" s="195">
        <v>13</v>
      </c>
      <c r="C62">
        <v>10</v>
      </c>
      <c r="H62" s="407" t="str">
        <f>INDEX('[1]2012 Teams'!$B$2:$B$2344,MATCH(A62,'[1]2012 Teams'!$A$2:$A$2344))</f>
        <v>Schaumburg, IL USA</v>
      </c>
    </row>
    <row r="63" spans="1:8" x14ac:dyDescent="0.25">
      <c r="A63">
        <v>116</v>
      </c>
      <c r="B63" s="195">
        <v>11</v>
      </c>
      <c r="C63">
        <v>10</v>
      </c>
      <c r="H63" s="407" t="str">
        <f>INDEX('[1]2012 Teams'!$B$2:$B$2344,MATCH(A63,'[1]2012 Teams'!$A$2:$A$2344))</f>
        <v>Herndon, VA USA</v>
      </c>
    </row>
    <row r="64" spans="1:8" x14ac:dyDescent="0.25">
      <c r="A64">
        <v>118</v>
      </c>
      <c r="B64" s="195">
        <v>7</v>
      </c>
      <c r="C64">
        <v>0</v>
      </c>
      <c r="H64" s="407" t="str">
        <f>INDEX('[1]2012 Teams'!$B$2:$B$2344,MATCH(A64,'[1]2012 Teams'!$A$2:$A$2344))</f>
        <v>League City, TX USA</v>
      </c>
    </row>
    <row r="65" spans="1:8" x14ac:dyDescent="0.25">
      <c r="A65">
        <v>121</v>
      </c>
      <c r="B65" s="195">
        <v>14</v>
      </c>
      <c r="C65">
        <v>10</v>
      </c>
      <c r="H65" s="407" t="str">
        <f>INDEX('[1]2012 Teams'!$B$2:$B$2344,MATCH(A65,'[1]2012 Teams'!$A$2:$A$2344))</f>
        <v>Newport County, RI USA</v>
      </c>
    </row>
    <row r="66" spans="1:8" x14ac:dyDescent="0.25">
      <c r="A66">
        <v>126</v>
      </c>
      <c r="B66" s="195">
        <v>3</v>
      </c>
      <c r="C66">
        <v>10</v>
      </c>
      <c r="H66" s="407" t="str">
        <f>INDEX('[1]2012 Teams'!$B$2:$B$2344,MATCH(A66,'[1]2012 Teams'!$A$2:$A$2344))</f>
        <v>Clinton, MA USA</v>
      </c>
    </row>
    <row r="67" spans="1:8" x14ac:dyDescent="0.25">
      <c r="A67">
        <v>148</v>
      </c>
      <c r="B67" s="200">
        <v>15</v>
      </c>
      <c r="C67">
        <v>10</v>
      </c>
      <c r="H67" s="407" t="str">
        <f>INDEX('[1]2012 Teams'!$B$2:$B$2344,MATCH(A67,'[1]2012 Teams'!$A$2:$A$2344))</f>
        <v>Greenville, TX USA</v>
      </c>
    </row>
    <row r="68" spans="1:8" x14ac:dyDescent="0.25">
      <c r="A68">
        <v>173</v>
      </c>
      <c r="B68" s="192">
        <v>15</v>
      </c>
      <c r="C68">
        <v>30</v>
      </c>
      <c r="H68" s="407" t="str">
        <f>INDEX('[1]2012 Teams'!$B$2:$B$2344,MATCH(A68,'[1]2012 Teams'!$A$2:$A$2344))</f>
        <v>East Hartford, CT USA</v>
      </c>
    </row>
    <row r="69" spans="1:8" x14ac:dyDescent="0.25">
      <c r="A69">
        <v>175</v>
      </c>
      <c r="B69" s="195">
        <v>12</v>
      </c>
      <c r="C69">
        <v>0</v>
      </c>
      <c r="H69" s="407" t="str">
        <f>INDEX('[1]2012 Teams'!$B$2:$B$2344,MATCH(A69,'[1]2012 Teams'!$A$2:$A$2344))</f>
        <v>Enfield, CT USA</v>
      </c>
    </row>
    <row r="70" spans="1:8" x14ac:dyDescent="0.25">
      <c r="A70">
        <v>176</v>
      </c>
      <c r="B70" s="195">
        <v>13</v>
      </c>
      <c r="C70">
        <v>0</v>
      </c>
      <c r="H70" s="407" t="str">
        <f>INDEX('[1]2012 Teams'!$B$2:$B$2344,MATCH(A70,'[1]2012 Teams'!$A$2:$A$2344))</f>
        <v>Windsor Locks, CT USA</v>
      </c>
    </row>
    <row r="71" spans="1:8" x14ac:dyDescent="0.25">
      <c r="A71">
        <v>177</v>
      </c>
      <c r="B71" s="195">
        <v>8</v>
      </c>
      <c r="C71" s="305">
        <v>50</v>
      </c>
      <c r="D71">
        <v>20</v>
      </c>
      <c r="H71" s="407" t="str">
        <f>INDEX('[1]2012 Teams'!$B$2:$B$2344,MATCH(A71,'[1]2012 Teams'!$A$2:$A$2344))</f>
        <v>South Windsor, CT USA</v>
      </c>
    </row>
    <row r="72" spans="1:8" x14ac:dyDescent="0.25">
      <c r="A72">
        <v>179</v>
      </c>
      <c r="B72" s="195">
        <v>2</v>
      </c>
      <c r="C72" s="305">
        <v>40</v>
      </c>
      <c r="D72">
        <v>10</v>
      </c>
      <c r="H72" s="407" t="str">
        <f>INDEX('[1]2012 Teams'!$B$2:$B$2344,MATCH(A72,'[1]2012 Teams'!$A$2:$A$2344))</f>
        <v>Riviera Beach, FL USA</v>
      </c>
    </row>
    <row r="73" spans="1:8" x14ac:dyDescent="0.25">
      <c r="A73">
        <v>181</v>
      </c>
      <c r="B73" s="195">
        <v>6</v>
      </c>
      <c r="C73">
        <v>0</v>
      </c>
      <c r="H73" s="407" t="str">
        <f>INDEX('[1]2012 Teams'!$B$2:$B$2344,MATCH(A73,'[1]2012 Teams'!$A$2:$A$2344))</f>
        <v>Hartford, CT USA</v>
      </c>
    </row>
    <row r="74" spans="1:8" x14ac:dyDescent="0.25">
      <c r="A74">
        <v>190</v>
      </c>
      <c r="B74" s="195">
        <v>9</v>
      </c>
      <c r="C74" s="305">
        <v>50</v>
      </c>
      <c r="D74">
        <v>20</v>
      </c>
      <c r="H74" s="407" t="str">
        <f>INDEX('[1]2012 Teams'!$B$2:$B$2344,MATCH(A74,'[1]2012 Teams'!$A$2:$A$2344))</f>
        <v>Worcester, MA USA</v>
      </c>
    </row>
    <row r="75" spans="1:8" x14ac:dyDescent="0.25">
      <c r="A75">
        <v>191</v>
      </c>
      <c r="B75" s="200">
        <v>4</v>
      </c>
      <c r="C75">
        <v>0</v>
      </c>
      <c r="H75" s="407" t="str">
        <f>INDEX('[1]2012 Teams'!$B$2:$B$2344,MATCH(A75,'[1]2012 Teams'!$A$2:$A$2344))</f>
        <v>Rochester, NY USA</v>
      </c>
    </row>
    <row r="76" spans="1:8" x14ac:dyDescent="0.25">
      <c r="A76">
        <v>195</v>
      </c>
      <c r="B76" s="195">
        <v>14</v>
      </c>
      <c r="C76">
        <v>10</v>
      </c>
      <c r="H76" s="407" t="str">
        <f>INDEX('[1]2012 Teams'!$B$2:$B$2344,MATCH(A76,'[1]2012 Teams'!$A$2:$A$2344))</f>
        <v>Southington, CT USA</v>
      </c>
    </row>
    <row r="77" spans="1:8" x14ac:dyDescent="0.25">
      <c r="A77">
        <v>217</v>
      </c>
      <c r="B77" s="195">
        <v>3</v>
      </c>
      <c r="C77">
        <v>0</v>
      </c>
      <c r="H77" s="407" t="str">
        <f>INDEX('[1]2012 Teams'!$B$2:$B$2344,MATCH(A77,'[1]2012 Teams'!$A$2:$A$2344))</f>
        <v>Sterling Heights, MI USA</v>
      </c>
    </row>
    <row r="78" spans="1:8" x14ac:dyDescent="0.25">
      <c r="A78">
        <v>223</v>
      </c>
      <c r="B78" s="195">
        <v>3</v>
      </c>
      <c r="C78">
        <v>10</v>
      </c>
      <c r="H78" s="407" t="str">
        <f>INDEX('[1]2012 Teams'!$B$2:$B$2344,MATCH(A78,'[1]2012 Teams'!$A$2:$A$2344))</f>
        <v>Wanaque, NJ USA</v>
      </c>
    </row>
    <row r="79" spans="1:8" x14ac:dyDescent="0.25">
      <c r="A79">
        <v>229</v>
      </c>
      <c r="B79" s="195">
        <v>13</v>
      </c>
      <c r="C79">
        <v>0</v>
      </c>
      <c r="H79" s="407" t="str">
        <f>INDEX('[1]2012 Teams'!$B$2:$B$2344,MATCH(A79,'[1]2012 Teams'!$A$2:$A$2344))</f>
        <v>Potsdam, NY USA</v>
      </c>
    </row>
    <row r="80" spans="1:8" x14ac:dyDescent="0.25">
      <c r="A80">
        <v>233</v>
      </c>
      <c r="B80" s="195">
        <v>15</v>
      </c>
      <c r="C80" s="305">
        <v>40</v>
      </c>
      <c r="D80">
        <v>10</v>
      </c>
      <c r="H80" s="407" t="str">
        <f>INDEX('[1]2012 Teams'!$B$2:$B$2344,MATCH(A80,'[1]2012 Teams'!$A$2:$A$2344))</f>
        <v>Rockledge/Cocoa Beach, FL USA</v>
      </c>
    </row>
    <row r="81" spans="1:8" x14ac:dyDescent="0.25">
      <c r="A81">
        <v>234</v>
      </c>
      <c r="B81" s="195">
        <v>10</v>
      </c>
      <c r="C81">
        <v>0</v>
      </c>
      <c r="H81" s="407" t="str">
        <f>INDEX('[1]2012 Teams'!$B$2:$B$2344,MATCH(A81,'[1]2012 Teams'!$A$2:$A$2344))</f>
        <v>Indianapolis, IN USA</v>
      </c>
    </row>
    <row r="82" spans="1:8" x14ac:dyDescent="0.25">
      <c r="A82">
        <v>247</v>
      </c>
      <c r="B82" s="195">
        <v>12</v>
      </c>
      <c r="C82">
        <v>0</v>
      </c>
      <c r="H82" s="407" t="str">
        <f>INDEX('[1]2012 Teams'!$B$2:$B$2344,MATCH(A82,'[1]2012 Teams'!$A$2:$A$2344))</f>
        <v>Berkley, MI USA</v>
      </c>
    </row>
    <row r="83" spans="1:8" x14ac:dyDescent="0.25">
      <c r="A83">
        <v>254</v>
      </c>
      <c r="B83" s="200">
        <v>16</v>
      </c>
      <c r="C83">
        <v>10</v>
      </c>
      <c r="H83" s="407" t="str">
        <f>INDEX('[1]2012 Teams'!$B$2:$B$2344,MATCH(A83,'[1]2012 Teams'!$A$2:$A$2344))</f>
        <v>San Jose, CA USA</v>
      </c>
    </row>
    <row r="84" spans="1:8" x14ac:dyDescent="0.25">
      <c r="A84">
        <v>279</v>
      </c>
      <c r="B84" s="195">
        <v>7</v>
      </c>
      <c r="C84">
        <v>0</v>
      </c>
      <c r="H84" s="407" t="str">
        <f>INDEX('[1]2012 Teams'!$B$2:$B$2344,MATCH(A84,'[1]2012 Teams'!$A$2:$A$2344))</f>
        <v>Maumee, OH USA</v>
      </c>
    </row>
    <row r="85" spans="1:8" x14ac:dyDescent="0.25">
      <c r="A85">
        <v>293</v>
      </c>
      <c r="B85" s="195">
        <v>11</v>
      </c>
      <c r="C85">
        <v>0</v>
      </c>
      <c r="H85" s="407" t="str">
        <f>INDEX('[1]2012 Teams'!$B$2:$B$2344,MATCH(A85,'[1]2012 Teams'!$A$2:$A$2344))</f>
        <v>Pennington, NJ USA</v>
      </c>
    </row>
    <row r="86" spans="1:8" x14ac:dyDescent="0.25">
      <c r="A86">
        <v>330</v>
      </c>
      <c r="B86" s="195">
        <v>15</v>
      </c>
      <c r="C86">
        <v>30</v>
      </c>
      <c r="H86" s="407" t="str">
        <f>INDEX('[1]2012 Teams'!$B$2:$B$2344,MATCH(A86,'[1]2012 Teams'!$A$2:$A$2344))</f>
        <v>Hermosa Beach, CA USA</v>
      </c>
    </row>
    <row r="87" spans="1:8" x14ac:dyDescent="0.25">
      <c r="A87">
        <v>341</v>
      </c>
      <c r="B87" s="195">
        <v>10</v>
      </c>
      <c r="C87">
        <v>0</v>
      </c>
      <c r="H87" s="407" t="str">
        <f>INDEX('[1]2012 Teams'!$B$2:$B$2344,MATCH(A87,'[1]2012 Teams'!$A$2:$A$2344))</f>
        <v>Ambler, PA USA</v>
      </c>
    </row>
    <row r="88" spans="1:8" x14ac:dyDescent="0.25">
      <c r="A88">
        <v>364</v>
      </c>
      <c r="B88" s="195">
        <v>10</v>
      </c>
      <c r="C88">
        <v>0</v>
      </c>
      <c r="H88" s="407" t="str">
        <f>INDEX('[1]2012 Teams'!$B$2:$B$2344,MATCH(A88,'[1]2012 Teams'!$A$2:$A$2344))</f>
        <v>Gulfport, MS USA</v>
      </c>
    </row>
    <row r="89" spans="1:8" x14ac:dyDescent="0.25">
      <c r="A89">
        <v>365</v>
      </c>
      <c r="B89" s="195">
        <v>6</v>
      </c>
      <c r="C89">
        <v>0</v>
      </c>
      <c r="H89" s="407" t="str">
        <f>INDEX('[1]2012 Teams'!$B$2:$B$2344,MATCH(A89,'[1]2012 Teams'!$A$2:$A$2344))</f>
        <v>Wilmington, DE USA</v>
      </c>
    </row>
    <row r="90" spans="1:8" x14ac:dyDescent="0.25">
      <c r="A90">
        <v>386</v>
      </c>
      <c r="B90" s="195">
        <v>13</v>
      </c>
      <c r="C90">
        <v>20</v>
      </c>
      <c r="H90" s="407" t="str">
        <f>INDEX('[1]2012 Teams'!$B$2:$B$2344,MATCH(A90,'[1]2012 Teams'!$A$2:$A$2344))</f>
        <v>Melbourne, FL USA</v>
      </c>
    </row>
    <row r="91" spans="1:8" x14ac:dyDescent="0.25">
      <c r="A91">
        <v>469</v>
      </c>
      <c r="B91" s="200">
        <v>12</v>
      </c>
      <c r="C91">
        <v>10</v>
      </c>
      <c r="H91" s="407" t="str">
        <f>INDEX('[1]2012 Teams'!$B$2:$B$2344,MATCH(A91,'[1]2012 Teams'!$A$2:$A$2344))</f>
        <v>Bloomfield Hills, MI USA</v>
      </c>
    </row>
    <row r="92" spans="1:8" x14ac:dyDescent="0.25">
      <c r="A92">
        <v>488</v>
      </c>
      <c r="B92" s="192">
        <v>1</v>
      </c>
      <c r="C92">
        <v>0</v>
      </c>
      <c r="H92" s="407" t="str">
        <f>INDEX('[1]2012 Teams'!$B$2:$B$2344,MATCH(A92,'[1]2012 Teams'!$A$2:$A$2344))</f>
        <v>Seattle, WA USA</v>
      </c>
    </row>
    <row r="93" spans="1:8" x14ac:dyDescent="0.25">
      <c r="A93">
        <v>494</v>
      </c>
      <c r="B93" s="195">
        <v>16</v>
      </c>
      <c r="C93">
        <v>10</v>
      </c>
      <c r="H93" s="407" t="str">
        <f>INDEX('[1]2012 Teams'!$B$2:$B$2344,MATCH(A93,'[1]2012 Teams'!$A$2:$A$2344))</f>
        <v>Goodrich, MI USA</v>
      </c>
    </row>
    <row r="94" spans="1:8" x14ac:dyDescent="0.25">
      <c r="A94">
        <v>503</v>
      </c>
      <c r="B94" s="195">
        <v>9</v>
      </c>
      <c r="C94">
        <v>20</v>
      </c>
      <c r="H94" s="407" t="str">
        <f>INDEX('[1]2012 Teams'!$B$2:$B$2344,MATCH(A94,'[1]2012 Teams'!$A$2:$A$2344))</f>
        <v>Novi, MI USA</v>
      </c>
    </row>
    <row r="95" spans="1:8" x14ac:dyDescent="0.25">
      <c r="A95">
        <v>537</v>
      </c>
      <c r="B95" s="195">
        <v>10</v>
      </c>
      <c r="C95">
        <v>0</v>
      </c>
      <c r="H95" s="407" t="str">
        <f>INDEX('[1]2012 Teams'!$B$2:$B$2344,MATCH(A95,'[1]2012 Teams'!$A$2:$A$2344))</f>
        <v>Sussex, WI USA</v>
      </c>
    </row>
    <row r="96" spans="1:8" x14ac:dyDescent="0.25">
      <c r="A96">
        <v>558</v>
      </c>
      <c r="B96" s="195">
        <v>11</v>
      </c>
      <c r="C96">
        <v>0</v>
      </c>
      <c r="H96" s="407" t="str">
        <f>INDEX('[1]2012 Teams'!$B$2:$B$2344,MATCH(A96,'[1]2012 Teams'!$A$2:$A$2344))</f>
        <v>New Haven, CT USA</v>
      </c>
    </row>
    <row r="97" spans="1:8" x14ac:dyDescent="0.25">
      <c r="A97">
        <v>703</v>
      </c>
      <c r="B97" s="195">
        <v>5</v>
      </c>
      <c r="C97">
        <v>10</v>
      </c>
      <c r="H97" s="407" t="str">
        <f>INDEX('[1]2012 Teams'!$B$2:$B$2344,MATCH(A97,'[1]2012 Teams'!$A$2:$A$2344))</f>
        <v>Saginaw, MI USA</v>
      </c>
    </row>
    <row r="98" spans="1:8" x14ac:dyDescent="0.25">
      <c r="A98">
        <v>768</v>
      </c>
      <c r="B98" s="195">
        <v>8</v>
      </c>
      <c r="C98">
        <v>0</v>
      </c>
      <c r="H98" s="407" t="str">
        <f>INDEX('[1]2012 Teams'!$B$2:$B$2344,MATCH(A98,'[1]2012 Teams'!$A$2:$A$2344))</f>
        <v>Baltimore, MD USA</v>
      </c>
    </row>
    <row r="99" spans="1:8" x14ac:dyDescent="0.25">
      <c r="A99">
        <v>811</v>
      </c>
      <c r="B99" s="200">
        <v>5</v>
      </c>
      <c r="C99">
        <v>0</v>
      </c>
      <c r="H99" s="407" t="str">
        <f>INDEX('[1]2012 Teams'!$B$2:$B$2344,MATCH(A99,'[1]2012 Teams'!$A$2:$A$2344))</f>
        <v>Nashua, NH USA</v>
      </c>
    </row>
    <row r="100" spans="1:8" x14ac:dyDescent="0.25">
      <c r="A100">
        <v>910</v>
      </c>
      <c r="B100" s="195">
        <v>15</v>
      </c>
      <c r="C100">
        <v>30</v>
      </c>
      <c r="H100" s="407" t="str">
        <f>INDEX('[1]2012 Teams'!$B$2:$B$2344,MATCH(A100,'[1]2012 Teams'!$A$2:$A$2344))</f>
        <v>Madison Heights, MI USA</v>
      </c>
    </row>
    <row r="101" spans="1:8" x14ac:dyDescent="0.25">
      <c r="A101">
        <v>987</v>
      </c>
      <c r="B101" s="195">
        <v>9</v>
      </c>
      <c r="C101" s="305">
        <v>50</v>
      </c>
      <c r="D101">
        <v>20</v>
      </c>
      <c r="H101" s="407" t="str">
        <f>INDEX('[1]2012 Teams'!$B$2:$B$2344,MATCH(A101,'[1]2012 Teams'!$A$2:$A$2344))</f>
        <v>Las Vegas, NV USA</v>
      </c>
    </row>
    <row r="102" spans="1:8" x14ac:dyDescent="0.25">
      <c r="A102">
        <v>997</v>
      </c>
      <c r="B102" s="195">
        <v>1</v>
      </c>
      <c r="C102">
        <v>10</v>
      </c>
      <c r="H102" s="407" t="str">
        <f>INDEX('[1]2012 Teams'!$B$2:$B$2344,MATCH(A102,'[1]2012 Teams'!$A$2:$A$2344))</f>
        <v>Corvallis, OR USA</v>
      </c>
    </row>
    <row r="103" spans="1:8" x14ac:dyDescent="0.25">
      <c r="A103">
        <v>1038</v>
      </c>
      <c r="B103" s="195">
        <v>12</v>
      </c>
      <c r="C103">
        <v>0</v>
      </c>
      <c r="H103" s="407" t="str">
        <f>INDEX('[1]2012 Teams'!$B$2:$B$2344,MATCH(A103,'[1]2012 Teams'!$A$2:$A$2344))</f>
        <v>Liberty Township, OH USA</v>
      </c>
    </row>
    <row r="104" spans="1:8" x14ac:dyDescent="0.25">
      <c r="A104">
        <v>1087</v>
      </c>
      <c r="B104" s="195">
        <v>8</v>
      </c>
      <c r="C104">
        <v>0</v>
      </c>
      <c r="H104" s="407" t="str">
        <f>INDEX('[1]2012 Teams'!$B$2:$B$2344,MATCH(A104,'[1]2012 Teams'!$A$2:$A$2344))</f>
        <v>Glen Allen, VA USA</v>
      </c>
    </row>
    <row r="105" spans="1:8" x14ac:dyDescent="0.25">
      <c r="A105">
        <v>1102</v>
      </c>
      <c r="B105" s="195">
        <v>2</v>
      </c>
      <c r="C105">
        <v>10</v>
      </c>
      <c r="H105" s="407" t="str">
        <f>INDEX('[1]2012 Teams'!$B$2:$B$2344,MATCH(A105,'[1]2012 Teams'!$A$2:$A$2344))</f>
        <v>Aiken, SC USA</v>
      </c>
    </row>
    <row r="106" spans="1:8" x14ac:dyDescent="0.25">
      <c r="A106">
        <v>1114</v>
      </c>
      <c r="B106" s="195">
        <v>12</v>
      </c>
      <c r="C106">
        <v>10</v>
      </c>
      <c r="H106" s="407" t="str">
        <f>INDEX('[1]2012 Teams'!$B$2:$B$2344,MATCH(A106,'[1]2012 Teams'!$A$2:$A$2344))</f>
        <v>St. Catharines, ON Canada</v>
      </c>
    </row>
    <row r="107" spans="1:8" x14ac:dyDescent="0.25">
      <c r="A107">
        <v>1124</v>
      </c>
      <c r="B107" s="200">
        <v>14</v>
      </c>
      <c r="C107">
        <v>20</v>
      </c>
      <c r="H107" s="407" t="str">
        <f>INDEX('[1]2012 Teams'!$B$2:$B$2344,MATCH(A107,'[1]2012 Teams'!$A$2:$A$2344))</f>
        <v>Avon, CT USA</v>
      </c>
    </row>
    <row r="108" spans="1:8" x14ac:dyDescent="0.25">
      <c r="A108">
        <v>1126</v>
      </c>
      <c r="B108" s="195">
        <v>13</v>
      </c>
      <c r="C108">
        <v>0</v>
      </c>
      <c r="H108" s="407" t="str">
        <f>INDEX('[1]2012 Teams'!$B$2:$B$2344,MATCH(A108,'[1]2012 Teams'!$A$2:$A$2344))</f>
        <v>Webster, NY USA</v>
      </c>
    </row>
    <row r="109" spans="1:8" x14ac:dyDescent="0.25">
      <c r="A109">
        <v>1153</v>
      </c>
      <c r="B109" s="195">
        <v>5</v>
      </c>
      <c r="C109">
        <v>0</v>
      </c>
      <c r="H109" s="407" t="str">
        <f>INDEX('[1]2012 Teams'!$B$2:$B$2344,MATCH(A109,'[1]2012 Teams'!$A$2:$A$2344))</f>
        <v>Walpole, MA USA</v>
      </c>
    </row>
    <row r="110" spans="1:8" x14ac:dyDescent="0.25">
      <c r="A110">
        <v>1270</v>
      </c>
      <c r="B110" s="195">
        <v>2</v>
      </c>
      <c r="C110">
        <v>30</v>
      </c>
      <c r="H110" s="407" t="str">
        <f>INDEX('[1]2012 Teams'!$B$2:$B$2344,MATCH(A110,'[1]2012 Teams'!$A$2:$A$2344))</f>
        <v>Cleveland, OH USA</v>
      </c>
    </row>
    <row r="111" spans="1:8" x14ac:dyDescent="0.25">
      <c r="A111">
        <v>1302</v>
      </c>
      <c r="B111" s="195">
        <v>14</v>
      </c>
      <c r="C111">
        <v>10</v>
      </c>
      <c r="H111" s="407" t="str">
        <f>INDEX('[1]2012 Teams'!$B$2:$B$2344,MATCH(A111,'[1]2012 Teams'!$A$2:$A$2344))</f>
        <v>Sparta, NJ USA</v>
      </c>
    </row>
    <row r="112" spans="1:8" x14ac:dyDescent="0.25">
      <c r="A112">
        <v>1305</v>
      </c>
      <c r="B112" s="195">
        <v>13</v>
      </c>
      <c r="C112">
        <v>0</v>
      </c>
      <c r="H112" s="407" t="str">
        <f>INDEX('[1]2012 Teams'!$B$2:$B$2344,MATCH(A112,'[1]2012 Teams'!$A$2:$A$2344))</f>
        <v>North Bay, ON Canada</v>
      </c>
    </row>
    <row r="113" spans="1:8" x14ac:dyDescent="0.25">
      <c r="A113">
        <v>1311</v>
      </c>
      <c r="B113" s="195">
        <v>11</v>
      </c>
      <c r="C113">
        <v>0</v>
      </c>
      <c r="H113" s="407" t="str">
        <f>INDEX('[1]2012 Teams'!$B$2:$B$2344,MATCH(A113,'[1]2012 Teams'!$A$2:$A$2344))</f>
        <v>Marietta, GA USA</v>
      </c>
    </row>
    <row r="114" spans="1:8" x14ac:dyDescent="0.25">
      <c r="A114">
        <v>1319</v>
      </c>
      <c r="B114" s="195">
        <v>2</v>
      </c>
      <c r="C114">
        <v>30</v>
      </c>
      <c r="H114" s="407" t="str">
        <f>INDEX('[1]2012 Teams'!$B$2:$B$2344,MATCH(A114,'[1]2012 Teams'!$A$2:$A$2344))</f>
        <v>Mauldin, SC USA</v>
      </c>
    </row>
    <row r="115" spans="1:8" x14ac:dyDescent="0.25">
      <c r="A115">
        <v>1369</v>
      </c>
      <c r="B115" s="200">
        <v>11</v>
      </c>
      <c r="C115">
        <v>0</v>
      </c>
      <c r="H115" s="407" t="str">
        <f>INDEX('[1]2012 Teams'!$B$2:$B$2344,MATCH(A115,'[1]2012 Teams'!$A$2:$A$2344))</f>
        <v>Tampa, FL USA</v>
      </c>
    </row>
    <row r="116" spans="1:8" x14ac:dyDescent="0.25">
      <c r="A116">
        <v>1425</v>
      </c>
      <c r="B116" s="192">
        <v>16</v>
      </c>
      <c r="C116">
        <v>0</v>
      </c>
      <c r="H116" s="407" t="str">
        <f>INDEX('[1]2012 Teams'!$B$2:$B$2344,MATCH(A116,'[1]2012 Teams'!$A$2:$A$2344))</f>
        <v>Wilsonville, OR USA</v>
      </c>
    </row>
    <row r="117" spans="1:8" x14ac:dyDescent="0.25">
      <c r="A117">
        <v>1501</v>
      </c>
      <c r="B117" s="195">
        <v>7</v>
      </c>
      <c r="C117">
        <v>0</v>
      </c>
      <c r="H117" s="407" t="str">
        <f>INDEX('[1]2012 Teams'!$B$2:$B$2344,MATCH(A117,'[1]2012 Teams'!$A$2:$A$2344))</f>
        <v>Huntington, IN USA</v>
      </c>
    </row>
    <row r="118" spans="1:8" x14ac:dyDescent="0.25">
      <c r="A118">
        <v>1503</v>
      </c>
      <c r="B118" s="195">
        <v>1</v>
      </c>
      <c r="C118">
        <v>0</v>
      </c>
      <c r="H118" s="407" t="str">
        <f>INDEX('[1]2012 Teams'!$B$2:$B$2344,MATCH(A118,'[1]2012 Teams'!$A$2:$A$2344))</f>
        <v>Niagara Falls, ON Canada</v>
      </c>
    </row>
    <row r="119" spans="1:8" x14ac:dyDescent="0.25">
      <c r="A119">
        <v>1511</v>
      </c>
      <c r="B119" s="195">
        <v>10</v>
      </c>
      <c r="C119">
        <v>0</v>
      </c>
      <c r="H119" s="407" t="str">
        <f>INDEX('[1]2012 Teams'!$B$2:$B$2344,MATCH(A119,'[1]2012 Teams'!$A$2:$A$2344))</f>
        <v>Penfield, NY USA</v>
      </c>
    </row>
    <row r="120" spans="1:8" x14ac:dyDescent="0.25">
      <c r="A120">
        <v>1516</v>
      </c>
      <c r="B120" s="195">
        <v>10</v>
      </c>
      <c r="C120">
        <v>0</v>
      </c>
      <c r="H120" s="407" t="str">
        <f>INDEX('[1]2012 Teams'!$B$2:$B$2344,MATCH(A120,'[1]2012 Teams'!$A$2:$A$2344))</f>
        <v>San Ramon, CA USA</v>
      </c>
    </row>
    <row r="121" spans="1:8" x14ac:dyDescent="0.25">
      <c r="A121">
        <v>1523</v>
      </c>
      <c r="B121" s="195">
        <v>5</v>
      </c>
      <c r="C121">
        <v>10</v>
      </c>
      <c r="H121" s="407" t="str">
        <f>INDEX('[1]2012 Teams'!$B$2:$B$2344,MATCH(A121,'[1]2012 Teams'!$A$2:$A$2344))</f>
        <v>Palm Beach Gardens and Jupiter, FL USA</v>
      </c>
    </row>
    <row r="122" spans="1:8" x14ac:dyDescent="0.25">
      <c r="A122">
        <v>1533</v>
      </c>
      <c r="B122" s="195">
        <v>9</v>
      </c>
      <c r="C122">
        <v>0</v>
      </c>
      <c r="H122" s="407" t="str">
        <f>INDEX('[1]2012 Teams'!$B$2:$B$2344,MATCH(A122,'[1]2012 Teams'!$A$2:$A$2344))</f>
        <v>Greensboro, NC USA</v>
      </c>
    </row>
    <row r="123" spans="1:8" x14ac:dyDescent="0.25">
      <c r="A123">
        <v>1574</v>
      </c>
      <c r="B123" s="200">
        <v>15</v>
      </c>
      <c r="C123">
        <v>10</v>
      </c>
      <c r="H123" s="407" t="str">
        <f>INDEX('[1]2012 Teams'!$B$2:$B$2344,MATCH(A123,'[1]2012 Teams'!$A$2:$A$2344))</f>
        <v>Misgav, NORTHERN Israel</v>
      </c>
    </row>
    <row r="124" spans="1:8" x14ac:dyDescent="0.25">
      <c r="A124">
        <v>1592</v>
      </c>
      <c r="B124" s="195">
        <v>14</v>
      </c>
      <c r="C124">
        <v>20</v>
      </c>
      <c r="H124" s="407" t="str">
        <f>INDEX('[1]2012 Teams'!$B$2:$B$2344,MATCH(A124,'[1]2012 Teams'!$A$2:$A$2344))</f>
        <v>Cocoa, FL USA</v>
      </c>
    </row>
    <row r="125" spans="1:8" x14ac:dyDescent="0.25">
      <c r="A125">
        <v>1595</v>
      </c>
      <c r="B125" s="195">
        <v>11</v>
      </c>
      <c r="C125">
        <v>10</v>
      </c>
      <c r="H125" s="407" t="str">
        <f>INDEX('[1]2012 Teams'!$B$2:$B$2344,MATCH(A125,'[1]2012 Teams'!$A$2:$A$2344))</f>
        <v>Spokane, WA USA</v>
      </c>
    </row>
    <row r="126" spans="1:8" x14ac:dyDescent="0.25">
      <c r="A126">
        <v>1700</v>
      </c>
      <c r="B126" s="195">
        <v>10</v>
      </c>
      <c r="C126">
        <v>0</v>
      </c>
      <c r="H126" s="407" t="str">
        <f>INDEX('[1]2012 Teams'!$B$2:$B$2344,MATCH(A126,'[1]2012 Teams'!$A$2:$A$2344))</f>
        <v>Palo Alto, CA USA</v>
      </c>
    </row>
    <row r="127" spans="1:8" x14ac:dyDescent="0.25">
      <c r="A127">
        <v>1712</v>
      </c>
      <c r="B127" s="195">
        <v>12</v>
      </c>
      <c r="C127">
        <v>10</v>
      </c>
      <c r="H127" s="407" t="str">
        <f>INDEX('[1]2012 Teams'!$B$2:$B$2344,MATCH(A127,'[1]2012 Teams'!$A$2:$A$2344))</f>
        <v>Ardmore, PA USA</v>
      </c>
    </row>
    <row r="128" spans="1:8" x14ac:dyDescent="0.25">
      <c r="A128">
        <v>1732</v>
      </c>
      <c r="B128" s="195">
        <v>16</v>
      </c>
      <c r="C128">
        <v>20</v>
      </c>
      <c r="H128" s="407" t="str">
        <f>INDEX('[1]2012 Teams'!$B$2:$B$2344,MATCH(A128,'[1]2012 Teams'!$A$2:$A$2344))</f>
        <v>Milwaukee, WI USA</v>
      </c>
    </row>
    <row r="129" spans="1:9" x14ac:dyDescent="0.25">
      <c r="A129">
        <v>1816</v>
      </c>
      <c r="B129" s="195">
        <v>3</v>
      </c>
      <c r="C129">
        <v>20</v>
      </c>
      <c r="H129" s="407" t="str">
        <f>INDEX('[1]2012 Teams'!$B$2:$B$2344,MATCH(A129,'[1]2012 Teams'!$A$2:$A$2344))</f>
        <v>Edina, MN USA</v>
      </c>
    </row>
    <row r="130" spans="1:9" x14ac:dyDescent="0.25">
      <c r="A130">
        <v>1824</v>
      </c>
      <c r="B130" s="195">
        <v>12</v>
      </c>
      <c r="C130">
        <v>0</v>
      </c>
      <c r="H130" s="407" t="str">
        <f>INDEX('[1]2012 Teams'!$B$2:$B$2344,MATCH(A130,'[1]2012 Teams'!$A$2:$A$2344))</f>
        <v>Peterborough, NH USA</v>
      </c>
    </row>
    <row r="131" spans="1:9" x14ac:dyDescent="0.25">
      <c r="A131">
        <v>1902</v>
      </c>
      <c r="B131" s="200">
        <v>15</v>
      </c>
      <c r="C131">
        <v>30</v>
      </c>
      <c r="H131" s="407" t="str">
        <f>INDEX('[1]2012 Teams'!$B$2:$B$2344,MATCH(A131,'[1]2012 Teams'!$A$2:$A$2344))</f>
        <v>Winter Park, FL USA</v>
      </c>
    </row>
    <row r="132" spans="1:9" x14ac:dyDescent="0.25">
      <c r="A132">
        <v>2054</v>
      </c>
      <c r="B132" s="195">
        <v>11</v>
      </c>
      <c r="C132">
        <v>0</v>
      </c>
      <c r="H132" s="407" t="str">
        <f>INDEX('[1]2012 Teams'!$B$2:$B$2344,MATCH(A132,'[1]2012 Teams'!$A$2:$A$2344))</f>
        <v>Hopkins, MI USA</v>
      </c>
    </row>
    <row r="133" spans="1:9" x14ac:dyDescent="0.25">
      <c r="A133">
        <v>2056</v>
      </c>
      <c r="B133" s="195">
        <v>12</v>
      </c>
      <c r="C133">
        <v>10</v>
      </c>
      <c r="H133" s="407" t="str">
        <f>INDEX('[1]2012 Teams'!$B$2:$B$2344,MATCH(A133,'[1]2012 Teams'!$A$2:$A$2344))</f>
        <v>Stoney Creek, ON Canada</v>
      </c>
    </row>
    <row r="134" spans="1:9" x14ac:dyDescent="0.25">
      <c r="A134">
        <v>2062</v>
      </c>
      <c r="B134" s="195">
        <v>6</v>
      </c>
      <c r="C134">
        <v>0</v>
      </c>
      <c r="H134" s="407" t="str">
        <f>INDEX('[1]2012 Teams'!$B$2:$B$2344,MATCH(A134,'[1]2012 Teams'!$A$2:$A$2344))</f>
        <v>Waukesha, WI USA</v>
      </c>
    </row>
    <row r="135" spans="1:9" x14ac:dyDescent="0.25">
      <c r="A135">
        <v>2068</v>
      </c>
      <c r="B135" s="195">
        <v>4</v>
      </c>
      <c r="C135">
        <v>10</v>
      </c>
      <c r="H135" s="407" t="str">
        <f>INDEX('[1]2012 Teams'!$B$2:$B$2344,MATCH(A135,'[1]2012 Teams'!$A$2:$A$2344))</f>
        <v>Manassas, VA USA</v>
      </c>
    </row>
    <row r="136" spans="1:9" x14ac:dyDescent="0.25">
      <c r="A136">
        <v>2165</v>
      </c>
      <c r="B136" s="195">
        <v>9</v>
      </c>
      <c r="C136">
        <v>0</v>
      </c>
      <c r="H136" s="407" t="str">
        <f>INDEX('[1]2012 Teams'!$B$2:$B$2344,MATCH(A136,'[1]2012 Teams'!$A$2:$A$2344))</f>
        <v>Bartlesville, OK USA</v>
      </c>
    </row>
    <row r="137" spans="1:9" x14ac:dyDescent="0.25">
      <c r="A137">
        <v>2166</v>
      </c>
      <c r="B137" s="195">
        <v>4</v>
      </c>
      <c r="C137">
        <v>0</v>
      </c>
      <c r="H137" s="407" t="str">
        <f>INDEX('[1]2012 Teams'!$B$2:$B$2344,MATCH(A137,'[1]2012 Teams'!$A$2:$A$2344))</f>
        <v>Bartlesville, OK USA</v>
      </c>
    </row>
    <row r="138" spans="1:9" x14ac:dyDescent="0.25">
      <c r="A138">
        <v>2194</v>
      </c>
      <c r="B138" s="195">
        <v>16</v>
      </c>
      <c r="C138">
        <v>0</v>
      </c>
      <c r="H138" s="407" t="str">
        <f>INDEX('[1]2012 Teams'!$B$2:$B$2344,MATCH(A138,'[1]2012 Teams'!$A$2:$A$2344))</f>
        <v>Fond du Lac, WI USA</v>
      </c>
    </row>
    <row r="139" spans="1:9" x14ac:dyDescent="0.25">
      <c r="A139">
        <v>2272</v>
      </c>
      <c r="B139" s="200">
        <v>14</v>
      </c>
      <c r="C139">
        <v>0</v>
      </c>
      <c r="H139" s="407" t="str">
        <f>INDEX('[1]2012 Teams'!$B$2:$B$2344,MATCH(A139,'[1]2012 Teams'!$A$2:$A$2344))</f>
        <v>Bronx, NY USA</v>
      </c>
      <c r="I139" s="155" t="s">
        <v>135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D139"/>
  <sheetViews>
    <sheetView workbookViewId="0">
      <selection activeCell="E32" sqref="E32"/>
    </sheetView>
  </sheetViews>
  <sheetFormatPr defaultRowHeight="12.5" x14ac:dyDescent="0.25"/>
  <sheetData>
    <row r="1" spans="1:30" x14ac:dyDescent="0.25">
      <c r="A1" s="4" t="s">
        <v>0</v>
      </c>
      <c r="B1" s="11" t="s">
        <v>1</v>
      </c>
      <c r="C1" s="11" t="s">
        <v>2</v>
      </c>
      <c r="D1" s="11" t="s">
        <v>3</v>
      </c>
      <c r="E1" s="12" t="s">
        <v>4</v>
      </c>
      <c r="F1" s="1"/>
      <c r="G1" s="4" t="s">
        <v>8</v>
      </c>
      <c r="H1" s="11" t="s">
        <v>1</v>
      </c>
      <c r="I1" s="11" t="s">
        <v>2</v>
      </c>
      <c r="J1" s="11" t="s">
        <v>3</v>
      </c>
      <c r="K1" s="12" t="s">
        <v>4</v>
      </c>
      <c r="L1" s="1"/>
      <c r="M1" s="4" t="s">
        <v>9</v>
      </c>
      <c r="N1" s="11" t="s">
        <v>1</v>
      </c>
      <c r="O1" s="11" t="s">
        <v>2</v>
      </c>
      <c r="P1" s="11" t="s">
        <v>3</v>
      </c>
      <c r="Q1" s="12" t="s">
        <v>4</v>
      </c>
      <c r="R1" s="1"/>
      <c r="S1" s="4" t="s">
        <v>10</v>
      </c>
      <c r="T1" s="11" t="s">
        <v>1</v>
      </c>
      <c r="U1" s="11" t="s">
        <v>2</v>
      </c>
      <c r="V1" s="11" t="s">
        <v>3</v>
      </c>
      <c r="W1" s="12" t="s">
        <v>4</v>
      </c>
      <c r="Y1" s="4" t="s">
        <v>12</v>
      </c>
      <c r="Z1" s="11" t="s">
        <v>1</v>
      </c>
      <c r="AA1" s="11" t="s">
        <v>2</v>
      </c>
      <c r="AB1" s="11" t="s">
        <v>3</v>
      </c>
      <c r="AC1" s="12" t="s">
        <v>4</v>
      </c>
      <c r="AD1" s="2" t="s">
        <v>20</v>
      </c>
    </row>
    <row r="2" spans="1:30" x14ac:dyDescent="0.25">
      <c r="A2" s="126">
        <v>1</v>
      </c>
      <c r="B2" s="98">
        <v>296</v>
      </c>
      <c r="C2" s="221">
        <v>217</v>
      </c>
      <c r="D2" s="98">
        <v>522</v>
      </c>
      <c r="E2" s="163" t="s">
        <v>11</v>
      </c>
      <c r="F2" s="1"/>
      <c r="G2" s="126">
        <v>1</v>
      </c>
      <c r="H2" s="220">
        <v>70</v>
      </c>
      <c r="I2" s="151">
        <v>1114</v>
      </c>
      <c r="J2" s="98">
        <v>48</v>
      </c>
      <c r="K2" s="163" t="s">
        <v>6</v>
      </c>
      <c r="L2" s="1"/>
      <c r="M2" s="126">
        <v>1</v>
      </c>
      <c r="N2" s="98">
        <v>1625</v>
      </c>
      <c r="O2" s="221">
        <v>27</v>
      </c>
      <c r="P2" s="98">
        <v>547</v>
      </c>
      <c r="Q2" s="163" t="s">
        <v>6</v>
      </c>
      <c r="R2" s="1"/>
      <c r="S2" s="126">
        <v>1</v>
      </c>
      <c r="T2" s="98">
        <v>176</v>
      </c>
      <c r="U2" s="151">
        <v>111</v>
      </c>
      <c r="V2" s="98">
        <v>122</v>
      </c>
      <c r="W2" s="163" t="s">
        <v>6</v>
      </c>
      <c r="Y2" s="126" t="s">
        <v>13</v>
      </c>
      <c r="Z2" s="98">
        <v>296</v>
      </c>
      <c r="AA2" s="151">
        <v>217</v>
      </c>
      <c r="AB2" s="98">
        <v>522</v>
      </c>
      <c r="AC2" s="163" t="s">
        <v>11</v>
      </c>
    </row>
    <row r="3" spans="1:30" x14ac:dyDescent="0.25">
      <c r="A3" s="126">
        <v>2</v>
      </c>
      <c r="B3" s="98">
        <v>401</v>
      </c>
      <c r="C3" s="98">
        <v>271</v>
      </c>
      <c r="D3" s="98">
        <v>1138</v>
      </c>
      <c r="E3" s="163" t="s">
        <v>5</v>
      </c>
      <c r="F3" s="1"/>
      <c r="G3" s="126">
        <v>2</v>
      </c>
      <c r="H3" s="98">
        <v>79</v>
      </c>
      <c r="I3" s="220">
        <v>469</v>
      </c>
      <c r="J3" s="98">
        <v>222</v>
      </c>
      <c r="K3" s="163" t="s">
        <v>5</v>
      </c>
      <c r="L3" s="1"/>
      <c r="M3" s="126">
        <v>2</v>
      </c>
      <c r="N3" s="98">
        <v>177</v>
      </c>
      <c r="O3" s="98">
        <v>1126</v>
      </c>
      <c r="P3" s="220">
        <v>201</v>
      </c>
      <c r="Q3" s="163" t="s">
        <v>11</v>
      </c>
      <c r="R3" s="1"/>
      <c r="S3" s="126">
        <v>2</v>
      </c>
      <c r="T3" s="98">
        <v>987</v>
      </c>
      <c r="U3" s="98">
        <v>1503</v>
      </c>
      <c r="V3" s="220">
        <v>1718</v>
      </c>
      <c r="W3" s="163" t="s">
        <v>5</v>
      </c>
      <c r="Y3" s="126" t="s">
        <v>14</v>
      </c>
      <c r="Z3" s="151">
        <v>503</v>
      </c>
      <c r="AA3" s="151">
        <v>451</v>
      </c>
      <c r="AB3" s="98">
        <v>1139</v>
      </c>
      <c r="AC3" s="163" t="s">
        <v>5</v>
      </c>
    </row>
    <row r="4" spans="1:30" x14ac:dyDescent="0.25">
      <c r="A4" s="126">
        <v>3</v>
      </c>
      <c r="B4" s="151">
        <v>233</v>
      </c>
      <c r="C4" s="221">
        <v>33</v>
      </c>
      <c r="D4" s="98">
        <v>1902</v>
      </c>
      <c r="E4" s="163" t="s">
        <v>6</v>
      </c>
      <c r="F4" s="1"/>
      <c r="G4" s="126">
        <v>3</v>
      </c>
      <c r="H4" s="221">
        <v>503</v>
      </c>
      <c r="I4" s="151">
        <v>451</v>
      </c>
      <c r="J4" s="98">
        <v>1139</v>
      </c>
      <c r="K4" s="163" t="s">
        <v>11</v>
      </c>
      <c r="L4" s="1"/>
      <c r="M4" s="126">
        <v>3</v>
      </c>
      <c r="N4" s="151">
        <v>365</v>
      </c>
      <c r="O4" s="151">
        <v>1038</v>
      </c>
      <c r="P4" s="98">
        <v>291</v>
      </c>
      <c r="Q4" s="163" t="s">
        <v>5</v>
      </c>
      <c r="R4" s="1"/>
      <c r="S4" s="126">
        <v>3</v>
      </c>
      <c r="T4" s="151">
        <v>25</v>
      </c>
      <c r="U4" s="151">
        <v>968</v>
      </c>
      <c r="V4" s="98">
        <v>195</v>
      </c>
      <c r="W4" s="163" t="s">
        <v>11</v>
      </c>
      <c r="Y4" s="126" t="s">
        <v>15</v>
      </c>
      <c r="Z4" s="98">
        <v>177</v>
      </c>
      <c r="AA4" s="98">
        <v>1126</v>
      </c>
      <c r="AB4" s="98">
        <v>201</v>
      </c>
      <c r="AC4" s="163" t="s">
        <v>5</v>
      </c>
    </row>
    <row r="5" spans="1:30" x14ac:dyDescent="0.25">
      <c r="A5" s="126">
        <v>4</v>
      </c>
      <c r="B5" s="98">
        <v>120</v>
      </c>
      <c r="C5" s="98">
        <v>1323</v>
      </c>
      <c r="D5" s="98">
        <v>103</v>
      </c>
      <c r="E5" s="163" t="s">
        <v>7</v>
      </c>
      <c r="F5" s="1"/>
      <c r="G5" s="126">
        <v>4</v>
      </c>
      <c r="H5" s="98">
        <v>121</v>
      </c>
      <c r="I5" s="220">
        <v>65</v>
      </c>
      <c r="J5" s="98">
        <v>1511</v>
      </c>
      <c r="K5" s="163" t="s">
        <v>5</v>
      </c>
      <c r="L5" s="1"/>
      <c r="M5" s="126">
        <v>4</v>
      </c>
      <c r="N5" s="98">
        <v>341</v>
      </c>
      <c r="O5" s="98">
        <v>86</v>
      </c>
      <c r="P5" s="98">
        <v>190</v>
      </c>
      <c r="Q5" s="163" t="s">
        <v>5</v>
      </c>
      <c r="R5" s="1"/>
      <c r="S5" s="126">
        <v>4</v>
      </c>
      <c r="T5" s="98">
        <v>254</v>
      </c>
      <c r="U5" s="98">
        <v>71</v>
      </c>
      <c r="V5" s="98">
        <v>753</v>
      </c>
      <c r="W5" s="163" t="s">
        <v>5</v>
      </c>
      <c r="Y5" s="129" t="s">
        <v>16</v>
      </c>
      <c r="Z5" s="215">
        <v>25</v>
      </c>
      <c r="AA5" s="215">
        <v>968</v>
      </c>
      <c r="AB5" s="157">
        <v>195</v>
      </c>
      <c r="AC5" s="166" t="s">
        <v>6</v>
      </c>
    </row>
    <row r="6" spans="1:30" x14ac:dyDescent="0.25">
      <c r="A6" s="126">
        <v>5</v>
      </c>
      <c r="B6" s="98">
        <v>179</v>
      </c>
      <c r="C6" s="151">
        <v>126</v>
      </c>
      <c r="D6" s="98">
        <v>585</v>
      </c>
      <c r="E6" s="163" t="s">
        <v>5</v>
      </c>
      <c r="F6" s="1"/>
      <c r="G6" s="126">
        <v>5</v>
      </c>
      <c r="H6" s="98">
        <v>1468</v>
      </c>
      <c r="I6" s="151">
        <v>1680</v>
      </c>
      <c r="J6" s="98">
        <v>148</v>
      </c>
      <c r="K6" s="163" t="s">
        <v>7</v>
      </c>
      <c r="L6" s="1"/>
      <c r="M6" s="126">
        <v>5</v>
      </c>
      <c r="N6" s="98">
        <v>237</v>
      </c>
      <c r="O6" s="151">
        <v>1276</v>
      </c>
      <c r="P6" s="98">
        <v>384</v>
      </c>
      <c r="Q6" s="163" t="s">
        <v>7</v>
      </c>
      <c r="R6" s="1"/>
      <c r="S6" s="126">
        <v>5</v>
      </c>
      <c r="T6" s="98">
        <v>229</v>
      </c>
      <c r="U6" s="151">
        <v>11</v>
      </c>
      <c r="V6" s="220">
        <v>85</v>
      </c>
      <c r="W6" s="163" t="s">
        <v>7</v>
      </c>
    </row>
    <row r="7" spans="1:30" x14ac:dyDescent="0.25">
      <c r="A7" s="126">
        <v>6</v>
      </c>
      <c r="B7" s="98">
        <v>1816</v>
      </c>
      <c r="C7" s="98">
        <v>343</v>
      </c>
      <c r="D7" s="98">
        <v>60</v>
      </c>
      <c r="E7" s="163" t="s">
        <v>7</v>
      </c>
      <c r="F7" s="1"/>
      <c r="G7" s="126">
        <v>6</v>
      </c>
      <c r="H7" s="98">
        <v>395</v>
      </c>
      <c r="I7" s="98">
        <v>610</v>
      </c>
      <c r="J7" s="98">
        <v>279</v>
      </c>
      <c r="K7" s="163" t="s">
        <v>7</v>
      </c>
      <c r="L7" s="1"/>
      <c r="M7" s="126">
        <v>6</v>
      </c>
      <c r="N7" s="98">
        <v>269</v>
      </c>
      <c r="O7" s="98">
        <v>135</v>
      </c>
      <c r="P7" s="98">
        <v>494</v>
      </c>
      <c r="Q7" s="163" t="s">
        <v>7</v>
      </c>
      <c r="R7" s="1"/>
      <c r="S7" s="126">
        <v>6</v>
      </c>
      <c r="T7" s="98">
        <v>66</v>
      </c>
      <c r="U7" s="98">
        <v>93</v>
      </c>
      <c r="V7" s="98">
        <v>868</v>
      </c>
      <c r="W7" s="163" t="s">
        <v>7</v>
      </c>
    </row>
    <row r="8" spans="1:30" x14ac:dyDescent="0.25">
      <c r="A8" s="126">
        <v>7</v>
      </c>
      <c r="B8" s="220">
        <v>1023</v>
      </c>
      <c r="C8" s="98">
        <v>1756</v>
      </c>
      <c r="D8" s="98">
        <v>69</v>
      </c>
      <c r="E8" s="163" t="s">
        <v>7</v>
      </c>
      <c r="F8" s="1"/>
      <c r="G8" s="126">
        <v>7</v>
      </c>
      <c r="H8" s="98">
        <v>108</v>
      </c>
      <c r="I8" s="98">
        <v>234</v>
      </c>
      <c r="J8" s="98">
        <v>175</v>
      </c>
      <c r="K8" s="163" t="s">
        <v>7</v>
      </c>
      <c r="L8" s="1"/>
      <c r="M8" s="126">
        <v>7</v>
      </c>
      <c r="N8" s="98">
        <v>173</v>
      </c>
      <c r="O8" s="98">
        <v>16</v>
      </c>
      <c r="P8" s="98">
        <v>118</v>
      </c>
      <c r="Q8" s="163" t="s">
        <v>7</v>
      </c>
      <c r="R8" s="1"/>
      <c r="S8" s="126">
        <v>7</v>
      </c>
      <c r="T8" s="98">
        <v>133</v>
      </c>
      <c r="U8" s="98">
        <v>322</v>
      </c>
      <c r="V8" s="98">
        <v>397</v>
      </c>
      <c r="W8" s="163" t="s">
        <v>7</v>
      </c>
    </row>
    <row r="9" spans="1:30" x14ac:dyDescent="0.25">
      <c r="A9" s="129">
        <v>8</v>
      </c>
      <c r="B9" s="157">
        <v>20</v>
      </c>
      <c r="C9" s="157">
        <v>138</v>
      </c>
      <c r="D9" s="157">
        <v>159</v>
      </c>
      <c r="E9" s="166" t="s">
        <v>7</v>
      </c>
      <c r="F9" s="1"/>
      <c r="G9" s="129">
        <v>8</v>
      </c>
      <c r="H9" s="157">
        <v>1305</v>
      </c>
      <c r="I9" s="157">
        <v>180</v>
      </c>
      <c r="J9" s="157">
        <v>358</v>
      </c>
      <c r="K9" s="166" t="s">
        <v>7</v>
      </c>
      <c r="L9" s="1"/>
      <c r="M9" s="129">
        <v>8</v>
      </c>
      <c r="N9" s="157">
        <v>1592</v>
      </c>
      <c r="O9" s="157">
        <v>1523</v>
      </c>
      <c r="P9" s="157">
        <v>1103</v>
      </c>
      <c r="Q9" s="166" t="s">
        <v>7</v>
      </c>
      <c r="R9" s="1"/>
      <c r="S9" s="129">
        <v>8</v>
      </c>
      <c r="T9" s="157">
        <v>1519</v>
      </c>
      <c r="U9" s="157">
        <v>40</v>
      </c>
      <c r="V9" s="157">
        <v>1646</v>
      </c>
      <c r="W9" s="166" t="s">
        <v>7</v>
      </c>
    </row>
    <row r="10" spans="1:30" x14ac:dyDescent="0.25">
      <c r="B10" s="9"/>
      <c r="C10" s="9"/>
      <c r="D10" s="9"/>
      <c r="E10" s="10"/>
    </row>
    <row r="11" spans="1:30" ht="18" x14ac:dyDescent="0.4">
      <c r="A11" s="254" t="s">
        <v>107</v>
      </c>
      <c r="G11" s="254" t="s">
        <v>35</v>
      </c>
      <c r="M11" s="254" t="s">
        <v>108</v>
      </c>
      <c r="S11" s="254" t="s">
        <v>109</v>
      </c>
    </row>
    <row r="12" spans="1:30" ht="18" x14ac:dyDescent="0.4">
      <c r="A12" s="254" t="s">
        <v>105</v>
      </c>
      <c r="G12" s="254" t="s">
        <v>105</v>
      </c>
      <c r="M12" s="254" t="s">
        <v>105</v>
      </c>
      <c r="S12" s="254" t="s">
        <v>105</v>
      </c>
    </row>
    <row r="13" spans="1:30" ht="13" x14ac:dyDescent="0.3">
      <c r="B13" s="10"/>
      <c r="C13" s="108" t="s">
        <v>78</v>
      </c>
      <c r="D13" s="108" t="s">
        <v>106</v>
      </c>
      <c r="H13" s="10"/>
      <c r="I13" s="108" t="s">
        <v>78</v>
      </c>
      <c r="J13" s="108" t="s">
        <v>106</v>
      </c>
      <c r="N13" s="10"/>
      <c r="O13" s="108" t="s">
        <v>78</v>
      </c>
      <c r="P13" s="108" t="s">
        <v>106</v>
      </c>
      <c r="T13" s="10"/>
      <c r="U13" s="108" t="s">
        <v>78</v>
      </c>
      <c r="V13" s="108" t="s">
        <v>106</v>
      </c>
    </row>
    <row r="14" spans="1:30" ht="13" x14ac:dyDescent="0.3">
      <c r="A14" s="108" t="s">
        <v>79</v>
      </c>
      <c r="B14" s="108" t="s">
        <v>80</v>
      </c>
      <c r="C14" s="108" t="s">
        <v>71</v>
      </c>
      <c r="D14" s="108" t="s">
        <v>71</v>
      </c>
      <c r="G14" s="108" t="s">
        <v>79</v>
      </c>
      <c r="H14" s="108" t="s">
        <v>80</v>
      </c>
      <c r="I14" s="108" t="s">
        <v>71</v>
      </c>
      <c r="J14" s="108" t="s">
        <v>71</v>
      </c>
      <c r="M14" s="108" t="s">
        <v>79</v>
      </c>
      <c r="N14" s="108" t="s">
        <v>80</v>
      </c>
      <c r="O14" s="108" t="s">
        <v>71</v>
      </c>
      <c r="P14" s="108" t="s">
        <v>71</v>
      </c>
      <c r="S14" s="108" t="s">
        <v>79</v>
      </c>
      <c r="T14" s="108" t="s">
        <v>80</v>
      </c>
      <c r="U14" s="108" t="s">
        <v>71</v>
      </c>
      <c r="V14" s="108" t="s">
        <v>71</v>
      </c>
    </row>
    <row r="15" spans="1:30" x14ac:dyDescent="0.25">
      <c r="A15" s="192">
        <f t="shared" ref="A15:A22" si="0">B2</f>
        <v>296</v>
      </c>
      <c r="B15" s="191" t="s">
        <v>81</v>
      </c>
      <c r="C15" s="192">
        <v>16</v>
      </c>
      <c r="D15" s="193">
        <f>IF(E15="Winner",30,IF(E15="Finalist",20,IF(E15="Semi Finalist",10,)))</f>
        <v>30</v>
      </c>
      <c r="E15" s="155" t="str">
        <f>E2</f>
        <v>Winner</v>
      </c>
      <c r="G15" s="192">
        <f t="shared" ref="G15:G22" si="1">H2</f>
        <v>70</v>
      </c>
      <c r="H15" s="191" t="s">
        <v>81</v>
      </c>
      <c r="I15" s="192">
        <v>16</v>
      </c>
      <c r="J15" s="193">
        <f>IF(K15="Winner",30,IF(K15="Finalist",20,IF(K15="Semi Finalist",10,)))</f>
        <v>20</v>
      </c>
      <c r="K15" s="155" t="str">
        <f>K2</f>
        <v>Finalist</v>
      </c>
      <c r="M15" s="192">
        <f t="shared" ref="M15:M22" si="2">N2</f>
        <v>1625</v>
      </c>
      <c r="N15" s="191" t="s">
        <v>81</v>
      </c>
      <c r="O15" s="192">
        <v>16</v>
      </c>
      <c r="P15" s="193">
        <f>IF(Q15="Winner",30,IF(Q15="Finalist",20,IF(Q15="Semi Finalist",10,)))</f>
        <v>20</v>
      </c>
      <c r="Q15" s="155" t="str">
        <f>Q2</f>
        <v>Finalist</v>
      </c>
      <c r="S15" s="192">
        <f t="shared" ref="S15:S22" si="3">T2</f>
        <v>176</v>
      </c>
      <c r="T15" s="191" t="s">
        <v>81</v>
      </c>
      <c r="U15" s="192">
        <v>16</v>
      </c>
      <c r="V15" s="193">
        <f>IF(W15="Winner",30,IF(W15="Finalist",20,IF(W15="Semi Finalist",10,)))</f>
        <v>20</v>
      </c>
      <c r="W15" s="155" t="str">
        <f>W2</f>
        <v>Finalist</v>
      </c>
    </row>
    <row r="16" spans="1:30" x14ac:dyDescent="0.25">
      <c r="A16" s="195">
        <f t="shared" si="0"/>
        <v>401</v>
      </c>
      <c r="B16" s="194" t="s">
        <v>82</v>
      </c>
      <c r="C16" s="195">
        <v>15</v>
      </c>
      <c r="D16" s="196">
        <f t="shared" ref="D16:D38" si="4">IF(E16="Winner",30,IF(E16="Finalist",20,IF(E16="Semi Finalist",10,)))</f>
        <v>10</v>
      </c>
      <c r="E16" s="155" t="str">
        <f t="shared" ref="E16:E22" si="5">E3</f>
        <v>Semi Finalist</v>
      </c>
      <c r="G16" s="195">
        <f t="shared" si="1"/>
        <v>79</v>
      </c>
      <c r="H16" s="194" t="s">
        <v>82</v>
      </c>
      <c r="I16" s="195">
        <v>15</v>
      </c>
      <c r="J16" s="196">
        <f t="shared" ref="J16:J38" si="6">IF(K16="Winner",30,IF(K16="Finalist",20,IF(K16="Semi Finalist",10,)))</f>
        <v>10</v>
      </c>
      <c r="K16" s="155" t="str">
        <f t="shared" ref="K16:K22" si="7">K3</f>
        <v>Semi Finalist</v>
      </c>
      <c r="M16" s="195">
        <f t="shared" si="2"/>
        <v>177</v>
      </c>
      <c r="N16" s="194" t="s">
        <v>82</v>
      </c>
      <c r="O16" s="195">
        <v>15</v>
      </c>
      <c r="P16" s="196">
        <f t="shared" ref="P16:P38" si="8">IF(Q16="Winner",30,IF(Q16="Finalist",20,IF(Q16="Semi Finalist",10,)))</f>
        <v>30</v>
      </c>
      <c r="Q16" s="155" t="str">
        <f t="shared" ref="Q16:Q22" si="9">Q3</f>
        <v>Winner</v>
      </c>
      <c r="S16" s="195">
        <f t="shared" si="3"/>
        <v>987</v>
      </c>
      <c r="T16" s="194" t="s">
        <v>82</v>
      </c>
      <c r="U16" s="195">
        <v>15</v>
      </c>
      <c r="V16" s="196">
        <f t="shared" ref="V16:V38" si="10">IF(W16="Winner",30,IF(W16="Finalist",20,IF(W16="Semi Finalist",10,)))</f>
        <v>10</v>
      </c>
      <c r="W16" s="155" t="str">
        <f t="shared" ref="W16:W22" si="11">W3</f>
        <v>Semi Finalist</v>
      </c>
    </row>
    <row r="17" spans="1:23" x14ac:dyDescent="0.25">
      <c r="A17" s="195">
        <f t="shared" si="0"/>
        <v>233</v>
      </c>
      <c r="B17" s="194" t="s">
        <v>83</v>
      </c>
      <c r="C17" s="195">
        <v>14</v>
      </c>
      <c r="D17" s="196">
        <f t="shared" si="4"/>
        <v>20</v>
      </c>
      <c r="E17" s="155" t="str">
        <f t="shared" si="5"/>
        <v>Finalist</v>
      </c>
      <c r="G17" s="195">
        <f t="shared" si="1"/>
        <v>503</v>
      </c>
      <c r="H17" s="194" t="s">
        <v>83</v>
      </c>
      <c r="I17" s="195">
        <v>14</v>
      </c>
      <c r="J17" s="196">
        <f t="shared" si="6"/>
        <v>30</v>
      </c>
      <c r="K17" s="155" t="str">
        <f t="shared" si="7"/>
        <v>Winner</v>
      </c>
      <c r="M17" s="195">
        <f t="shared" si="2"/>
        <v>365</v>
      </c>
      <c r="N17" s="194" t="s">
        <v>83</v>
      </c>
      <c r="O17" s="195">
        <v>14</v>
      </c>
      <c r="P17" s="196">
        <f t="shared" si="8"/>
        <v>10</v>
      </c>
      <c r="Q17" s="155" t="str">
        <f t="shared" si="9"/>
        <v>Semi Finalist</v>
      </c>
      <c r="S17" s="195">
        <f t="shared" si="3"/>
        <v>25</v>
      </c>
      <c r="T17" s="194" t="s">
        <v>83</v>
      </c>
      <c r="U17" s="195">
        <v>14</v>
      </c>
      <c r="V17" s="196">
        <f t="shared" si="10"/>
        <v>30</v>
      </c>
      <c r="W17" s="155" t="str">
        <f t="shared" si="11"/>
        <v>Winner</v>
      </c>
    </row>
    <row r="18" spans="1:23" x14ac:dyDescent="0.25">
      <c r="A18" s="195">
        <f t="shared" si="0"/>
        <v>120</v>
      </c>
      <c r="B18" s="194" t="s">
        <v>84</v>
      </c>
      <c r="C18" s="195">
        <v>13</v>
      </c>
      <c r="D18" s="196">
        <f t="shared" si="4"/>
        <v>0</v>
      </c>
      <c r="E18" s="155" t="str">
        <f t="shared" si="5"/>
        <v>Quarter Finalist</v>
      </c>
      <c r="G18" s="195">
        <f t="shared" si="1"/>
        <v>121</v>
      </c>
      <c r="H18" s="194" t="s">
        <v>84</v>
      </c>
      <c r="I18" s="195">
        <v>13</v>
      </c>
      <c r="J18" s="196">
        <f t="shared" si="6"/>
        <v>10</v>
      </c>
      <c r="K18" s="155" t="str">
        <f t="shared" si="7"/>
        <v>Semi Finalist</v>
      </c>
      <c r="M18" s="195">
        <f t="shared" si="2"/>
        <v>341</v>
      </c>
      <c r="N18" s="194" t="s">
        <v>84</v>
      </c>
      <c r="O18" s="195">
        <v>13</v>
      </c>
      <c r="P18" s="196">
        <f t="shared" si="8"/>
        <v>10</v>
      </c>
      <c r="Q18" s="155" t="str">
        <f t="shared" si="9"/>
        <v>Semi Finalist</v>
      </c>
      <c r="S18" s="195">
        <f t="shared" si="3"/>
        <v>254</v>
      </c>
      <c r="T18" s="194" t="s">
        <v>84</v>
      </c>
      <c r="U18" s="195">
        <v>13</v>
      </c>
      <c r="V18" s="196">
        <f t="shared" si="10"/>
        <v>10</v>
      </c>
      <c r="W18" s="155" t="str">
        <f t="shared" si="11"/>
        <v>Semi Finalist</v>
      </c>
    </row>
    <row r="19" spans="1:23" x14ac:dyDescent="0.25">
      <c r="A19" s="195">
        <f t="shared" si="0"/>
        <v>179</v>
      </c>
      <c r="B19" s="194" t="s">
        <v>85</v>
      </c>
      <c r="C19" s="195">
        <v>12</v>
      </c>
      <c r="D19" s="196">
        <f t="shared" si="4"/>
        <v>10</v>
      </c>
      <c r="E19" s="155" t="str">
        <f t="shared" si="5"/>
        <v>Semi Finalist</v>
      </c>
      <c r="F19" s="151"/>
      <c r="G19" s="195">
        <f t="shared" si="1"/>
        <v>1468</v>
      </c>
      <c r="H19" s="194" t="s">
        <v>85</v>
      </c>
      <c r="I19" s="195">
        <v>12</v>
      </c>
      <c r="J19" s="196">
        <f t="shared" si="6"/>
        <v>0</v>
      </c>
      <c r="K19" s="155" t="str">
        <f t="shared" si="7"/>
        <v>Quarter Finalist</v>
      </c>
      <c r="L19" s="151"/>
      <c r="M19" s="195">
        <f t="shared" si="2"/>
        <v>237</v>
      </c>
      <c r="N19" s="194" t="s">
        <v>85</v>
      </c>
      <c r="O19" s="195">
        <v>12</v>
      </c>
      <c r="P19" s="196">
        <f t="shared" si="8"/>
        <v>0</v>
      </c>
      <c r="Q19" s="155" t="str">
        <f t="shared" si="9"/>
        <v>Quarter Finalist</v>
      </c>
      <c r="R19" s="151"/>
      <c r="S19" s="195">
        <f t="shared" si="3"/>
        <v>229</v>
      </c>
      <c r="T19" s="194" t="s">
        <v>85</v>
      </c>
      <c r="U19" s="195">
        <v>12</v>
      </c>
      <c r="V19" s="196">
        <f t="shared" si="10"/>
        <v>0</v>
      </c>
      <c r="W19" s="155" t="str">
        <f t="shared" si="11"/>
        <v>Quarter Finalist</v>
      </c>
    </row>
    <row r="20" spans="1:23" x14ac:dyDescent="0.25">
      <c r="A20" s="195">
        <f t="shared" si="0"/>
        <v>1816</v>
      </c>
      <c r="B20" s="194" t="s">
        <v>86</v>
      </c>
      <c r="C20" s="195">
        <v>11</v>
      </c>
      <c r="D20" s="196">
        <f t="shared" si="4"/>
        <v>0</v>
      </c>
      <c r="E20" s="155" t="str">
        <f t="shared" si="5"/>
        <v>Quarter Finalist</v>
      </c>
      <c r="G20" s="195">
        <f t="shared" si="1"/>
        <v>395</v>
      </c>
      <c r="H20" s="194" t="s">
        <v>86</v>
      </c>
      <c r="I20" s="195">
        <v>11</v>
      </c>
      <c r="J20" s="196">
        <f t="shared" si="6"/>
        <v>0</v>
      </c>
      <c r="K20" s="155" t="str">
        <f t="shared" si="7"/>
        <v>Quarter Finalist</v>
      </c>
      <c r="M20" s="195">
        <f t="shared" si="2"/>
        <v>269</v>
      </c>
      <c r="N20" s="194" t="s">
        <v>86</v>
      </c>
      <c r="O20" s="195">
        <v>11</v>
      </c>
      <c r="P20" s="196">
        <f t="shared" si="8"/>
        <v>0</v>
      </c>
      <c r="Q20" s="155" t="str">
        <f t="shared" si="9"/>
        <v>Quarter Finalist</v>
      </c>
      <c r="S20" s="195">
        <f t="shared" si="3"/>
        <v>66</v>
      </c>
      <c r="T20" s="194" t="s">
        <v>86</v>
      </c>
      <c r="U20" s="195">
        <v>11</v>
      </c>
      <c r="V20" s="196">
        <f t="shared" si="10"/>
        <v>0</v>
      </c>
      <c r="W20" s="155" t="str">
        <f t="shared" si="11"/>
        <v>Quarter Finalist</v>
      </c>
    </row>
    <row r="21" spans="1:23" x14ac:dyDescent="0.25">
      <c r="A21" s="195">
        <f t="shared" si="0"/>
        <v>1023</v>
      </c>
      <c r="B21" s="194" t="s">
        <v>87</v>
      </c>
      <c r="C21" s="195">
        <v>10</v>
      </c>
      <c r="D21" s="196">
        <f t="shared" si="4"/>
        <v>0</v>
      </c>
      <c r="E21" s="155" t="str">
        <f t="shared" si="5"/>
        <v>Quarter Finalist</v>
      </c>
      <c r="G21" s="195">
        <f t="shared" si="1"/>
        <v>108</v>
      </c>
      <c r="H21" s="194" t="s">
        <v>87</v>
      </c>
      <c r="I21" s="195">
        <v>10</v>
      </c>
      <c r="J21" s="196">
        <f t="shared" si="6"/>
        <v>0</v>
      </c>
      <c r="K21" s="155" t="str">
        <f t="shared" si="7"/>
        <v>Quarter Finalist</v>
      </c>
      <c r="M21" s="195">
        <f t="shared" si="2"/>
        <v>173</v>
      </c>
      <c r="N21" s="194" t="s">
        <v>87</v>
      </c>
      <c r="O21" s="195">
        <v>10</v>
      </c>
      <c r="P21" s="196">
        <f t="shared" si="8"/>
        <v>0</v>
      </c>
      <c r="Q21" s="155" t="str">
        <f t="shared" si="9"/>
        <v>Quarter Finalist</v>
      </c>
      <c r="S21" s="195">
        <f t="shared" si="3"/>
        <v>133</v>
      </c>
      <c r="T21" s="194" t="s">
        <v>87</v>
      </c>
      <c r="U21" s="195">
        <v>10</v>
      </c>
      <c r="V21" s="196">
        <f t="shared" si="10"/>
        <v>0</v>
      </c>
      <c r="W21" s="155" t="str">
        <f t="shared" si="11"/>
        <v>Quarter Finalist</v>
      </c>
    </row>
    <row r="22" spans="1:23" x14ac:dyDescent="0.25">
      <c r="A22" s="200">
        <f t="shared" si="0"/>
        <v>20</v>
      </c>
      <c r="B22" s="199" t="s">
        <v>88</v>
      </c>
      <c r="C22" s="200">
        <v>9</v>
      </c>
      <c r="D22" s="201">
        <f t="shared" si="4"/>
        <v>0</v>
      </c>
      <c r="E22" s="155" t="str">
        <f t="shared" si="5"/>
        <v>Quarter Finalist</v>
      </c>
      <c r="G22" s="200">
        <f t="shared" si="1"/>
        <v>1305</v>
      </c>
      <c r="H22" s="199" t="s">
        <v>88</v>
      </c>
      <c r="I22" s="200">
        <v>9</v>
      </c>
      <c r="J22" s="201">
        <f t="shared" si="6"/>
        <v>0</v>
      </c>
      <c r="K22" s="155" t="str">
        <f t="shared" si="7"/>
        <v>Quarter Finalist</v>
      </c>
      <c r="M22" s="200">
        <f t="shared" si="2"/>
        <v>1592</v>
      </c>
      <c r="N22" s="199" t="s">
        <v>88</v>
      </c>
      <c r="O22" s="200">
        <v>9</v>
      </c>
      <c r="P22" s="201">
        <f t="shared" si="8"/>
        <v>0</v>
      </c>
      <c r="Q22" s="155" t="str">
        <f t="shared" si="9"/>
        <v>Quarter Finalist</v>
      </c>
      <c r="S22" s="200">
        <f t="shared" si="3"/>
        <v>1519</v>
      </c>
      <c r="T22" s="199" t="s">
        <v>88</v>
      </c>
      <c r="U22" s="200">
        <v>9</v>
      </c>
      <c r="V22" s="201">
        <f t="shared" si="10"/>
        <v>0</v>
      </c>
      <c r="W22" s="155" t="str">
        <f t="shared" si="11"/>
        <v>Quarter Finalist</v>
      </c>
    </row>
    <row r="23" spans="1:23" x14ac:dyDescent="0.25">
      <c r="A23" s="195">
        <f t="shared" ref="A23:A30" si="12">C2</f>
        <v>217</v>
      </c>
      <c r="B23" s="194" t="s">
        <v>89</v>
      </c>
      <c r="C23" s="195">
        <v>16</v>
      </c>
      <c r="D23" s="196">
        <f t="shared" si="4"/>
        <v>30</v>
      </c>
      <c r="E23" t="str">
        <f t="shared" ref="E23:E30" si="13">E15</f>
        <v>Winner</v>
      </c>
      <c r="G23" s="195">
        <f t="shared" ref="G23:G30" si="14">I2</f>
        <v>1114</v>
      </c>
      <c r="H23" s="194" t="s">
        <v>89</v>
      </c>
      <c r="I23" s="195">
        <v>16</v>
      </c>
      <c r="J23" s="196">
        <f t="shared" si="6"/>
        <v>20</v>
      </c>
      <c r="K23" t="str">
        <f t="shared" ref="K23:K30" si="15">K15</f>
        <v>Finalist</v>
      </c>
      <c r="M23" s="195">
        <f t="shared" ref="M23:M30" si="16">O2</f>
        <v>27</v>
      </c>
      <c r="N23" s="194" t="s">
        <v>89</v>
      </c>
      <c r="O23" s="195">
        <v>16</v>
      </c>
      <c r="P23" s="196">
        <f t="shared" si="8"/>
        <v>20</v>
      </c>
      <c r="Q23" t="str">
        <f t="shared" ref="Q23:Q30" si="17">Q15</f>
        <v>Finalist</v>
      </c>
      <c r="S23" s="195">
        <f t="shared" ref="S23:S30" si="18">U2</f>
        <v>111</v>
      </c>
      <c r="T23" s="194" t="s">
        <v>89</v>
      </c>
      <c r="U23" s="195">
        <v>16</v>
      </c>
      <c r="V23" s="196">
        <f t="shared" si="10"/>
        <v>20</v>
      </c>
      <c r="W23" t="str">
        <f t="shared" ref="W23:W30" si="19">W15</f>
        <v>Finalist</v>
      </c>
    </row>
    <row r="24" spans="1:23" x14ac:dyDescent="0.25">
      <c r="A24" s="195">
        <f t="shared" si="12"/>
        <v>271</v>
      </c>
      <c r="B24" s="194" t="s">
        <v>90</v>
      </c>
      <c r="C24" s="195">
        <v>15</v>
      </c>
      <c r="D24" s="196">
        <f t="shared" si="4"/>
        <v>10</v>
      </c>
      <c r="E24" t="str">
        <f t="shared" si="13"/>
        <v>Semi Finalist</v>
      </c>
      <c r="G24" s="195">
        <f t="shared" si="14"/>
        <v>469</v>
      </c>
      <c r="H24" s="194" t="s">
        <v>90</v>
      </c>
      <c r="I24" s="195">
        <v>15</v>
      </c>
      <c r="J24" s="196">
        <f t="shared" si="6"/>
        <v>10</v>
      </c>
      <c r="K24" t="str">
        <f t="shared" si="15"/>
        <v>Semi Finalist</v>
      </c>
      <c r="M24" s="195">
        <f t="shared" si="16"/>
        <v>1126</v>
      </c>
      <c r="N24" s="194" t="s">
        <v>90</v>
      </c>
      <c r="O24" s="195">
        <v>15</v>
      </c>
      <c r="P24" s="196">
        <f t="shared" si="8"/>
        <v>30</v>
      </c>
      <c r="Q24" t="str">
        <f t="shared" si="17"/>
        <v>Winner</v>
      </c>
      <c r="S24" s="195">
        <f t="shared" si="18"/>
        <v>1503</v>
      </c>
      <c r="T24" s="194" t="s">
        <v>90</v>
      </c>
      <c r="U24" s="195">
        <v>15</v>
      </c>
      <c r="V24" s="196">
        <f t="shared" si="10"/>
        <v>10</v>
      </c>
      <c r="W24" t="str">
        <f t="shared" si="19"/>
        <v>Semi Finalist</v>
      </c>
    </row>
    <row r="25" spans="1:23" x14ac:dyDescent="0.25">
      <c r="A25" s="195">
        <f t="shared" si="12"/>
        <v>33</v>
      </c>
      <c r="B25" s="194" t="s">
        <v>91</v>
      </c>
      <c r="C25" s="195">
        <v>14</v>
      </c>
      <c r="D25" s="196">
        <f t="shared" si="4"/>
        <v>20</v>
      </c>
      <c r="E25" t="str">
        <f t="shared" si="13"/>
        <v>Finalist</v>
      </c>
      <c r="G25" s="195">
        <f t="shared" si="14"/>
        <v>451</v>
      </c>
      <c r="H25" s="194" t="s">
        <v>91</v>
      </c>
      <c r="I25" s="195">
        <v>14</v>
      </c>
      <c r="J25" s="196">
        <f t="shared" si="6"/>
        <v>30</v>
      </c>
      <c r="K25" t="str">
        <f t="shared" si="15"/>
        <v>Winner</v>
      </c>
      <c r="M25" s="195">
        <f t="shared" si="16"/>
        <v>1038</v>
      </c>
      <c r="N25" s="194" t="s">
        <v>91</v>
      </c>
      <c r="O25" s="195">
        <v>14</v>
      </c>
      <c r="P25" s="196">
        <f t="shared" si="8"/>
        <v>10</v>
      </c>
      <c r="Q25" t="str">
        <f t="shared" si="17"/>
        <v>Semi Finalist</v>
      </c>
      <c r="S25" s="195">
        <f t="shared" si="18"/>
        <v>968</v>
      </c>
      <c r="T25" s="194" t="s">
        <v>91</v>
      </c>
      <c r="U25" s="195">
        <v>14</v>
      </c>
      <c r="V25" s="196">
        <f t="shared" si="10"/>
        <v>30</v>
      </c>
      <c r="W25" t="str">
        <f t="shared" si="19"/>
        <v>Winner</v>
      </c>
    </row>
    <row r="26" spans="1:23" x14ac:dyDescent="0.25">
      <c r="A26" s="195">
        <f t="shared" si="12"/>
        <v>1323</v>
      </c>
      <c r="B26" s="194" t="s">
        <v>92</v>
      </c>
      <c r="C26" s="195">
        <v>13</v>
      </c>
      <c r="D26" s="196">
        <f t="shared" si="4"/>
        <v>0</v>
      </c>
      <c r="E26" t="str">
        <f t="shared" si="13"/>
        <v>Quarter Finalist</v>
      </c>
      <c r="G26" s="195">
        <f t="shared" si="14"/>
        <v>65</v>
      </c>
      <c r="H26" s="194" t="s">
        <v>92</v>
      </c>
      <c r="I26" s="195">
        <v>13</v>
      </c>
      <c r="J26" s="196">
        <f t="shared" si="6"/>
        <v>10</v>
      </c>
      <c r="K26" t="str">
        <f t="shared" si="15"/>
        <v>Semi Finalist</v>
      </c>
      <c r="M26" s="195">
        <f t="shared" si="16"/>
        <v>86</v>
      </c>
      <c r="N26" s="194" t="s">
        <v>92</v>
      </c>
      <c r="O26" s="195">
        <v>13</v>
      </c>
      <c r="P26" s="196">
        <f t="shared" si="8"/>
        <v>10</v>
      </c>
      <c r="Q26" t="str">
        <f t="shared" si="17"/>
        <v>Semi Finalist</v>
      </c>
      <c r="S26" s="195">
        <f t="shared" si="18"/>
        <v>71</v>
      </c>
      <c r="T26" s="194" t="s">
        <v>92</v>
      </c>
      <c r="U26" s="195">
        <v>13</v>
      </c>
      <c r="V26" s="196">
        <f t="shared" si="10"/>
        <v>10</v>
      </c>
      <c r="W26" t="str">
        <f t="shared" si="19"/>
        <v>Semi Finalist</v>
      </c>
    </row>
    <row r="27" spans="1:23" x14ac:dyDescent="0.25">
      <c r="A27" s="195">
        <f t="shared" si="12"/>
        <v>126</v>
      </c>
      <c r="B27" s="194" t="s">
        <v>93</v>
      </c>
      <c r="C27" s="195">
        <v>12</v>
      </c>
      <c r="D27" s="196">
        <f t="shared" si="4"/>
        <v>10</v>
      </c>
      <c r="E27" t="str">
        <f t="shared" si="13"/>
        <v>Semi Finalist</v>
      </c>
      <c r="G27" s="195">
        <f t="shared" si="14"/>
        <v>1680</v>
      </c>
      <c r="H27" s="194" t="s">
        <v>93</v>
      </c>
      <c r="I27" s="195">
        <v>12</v>
      </c>
      <c r="J27" s="196">
        <f t="shared" si="6"/>
        <v>0</v>
      </c>
      <c r="K27" t="str">
        <f t="shared" si="15"/>
        <v>Quarter Finalist</v>
      </c>
      <c r="M27" s="195">
        <f t="shared" si="16"/>
        <v>1276</v>
      </c>
      <c r="N27" s="194" t="s">
        <v>93</v>
      </c>
      <c r="O27" s="195">
        <v>12</v>
      </c>
      <c r="P27" s="196">
        <f t="shared" si="8"/>
        <v>0</v>
      </c>
      <c r="Q27" t="str">
        <f t="shared" si="17"/>
        <v>Quarter Finalist</v>
      </c>
      <c r="S27" s="195">
        <f t="shared" si="18"/>
        <v>11</v>
      </c>
      <c r="T27" s="194" t="s">
        <v>93</v>
      </c>
      <c r="U27" s="195">
        <v>12</v>
      </c>
      <c r="V27" s="196">
        <f t="shared" si="10"/>
        <v>0</v>
      </c>
      <c r="W27" t="str">
        <f t="shared" si="19"/>
        <v>Quarter Finalist</v>
      </c>
    </row>
    <row r="28" spans="1:23" x14ac:dyDescent="0.25">
      <c r="A28" s="195">
        <f t="shared" si="12"/>
        <v>343</v>
      </c>
      <c r="B28" s="194" t="s">
        <v>94</v>
      </c>
      <c r="C28" s="195">
        <v>11</v>
      </c>
      <c r="D28" s="196">
        <f t="shared" si="4"/>
        <v>0</v>
      </c>
      <c r="E28" t="str">
        <f t="shared" si="13"/>
        <v>Quarter Finalist</v>
      </c>
      <c r="G28" s="195">
        <f t="shared" si="14"/>
        <v>610</v>
      </c>
      <c r="H28" s="194" t="s">
        <v>94</v>
      </c>
      <c r="I28" s="195">
        <v>11</v>
      </c>
      <c r="J28" s="196">
        <f t="shared" si="6"/>
        <v>0</v>
      </c>
      <c r="K28" t="str">
        <f t="shared" si="15"/>
        <v>Quarter Finalist</v>
      </c>
      <c r="M28" s="195">
        <f t="shared" si="16"/>
        <v>135</v>
      </c>
      <c r="N28" s="194" t="s">
        <v>94</v>
      </c>
      <c r="O28" s="195">
        <v>11</v>
      </c>
      <c r="P28" s="196">
        <f t="shared" si="8"/>
        <v>0</v>
      </c>
      <c r="Q28" t="str">
        <f t="shared" si="17"/>
        <v>Quarter Finalist</v>
      </c>
      <c r="S28" s="195">
        <f t="shared" si="18"/>
        <v>93</v>
      </c>
      <c r="T28" s="194" t="s">
        <v>94</v>
      </c>
      <c r="U28" s="195">
        <v>11</v>
      </c>
      <c r="V28" s="196">
        <f t="shared" si="10"/>
        <v>0</v>
      </c>
      <c r="W28" t="str">
        <f t="shared" si="19"/>
        <v>Quarter Finalist</v>
      </c>
    </row>
    <row r="29" spans="1:23" x14ac:dyDescent="0.25">
      <c r="A29" s="195">
        <f t="shared" si="12"/>
        <v>1756</v>
      </c>
      <c r="B29" s="194" t="s">
        <v>95</v>
      </c>
      <c r="C29" s="195">
        <v>10</v>
      </c>
      <c r="D29" s="196">
        <f t="shared" si="4"/>
        <v>0</v>
      </c>
      <c r="E29" t="str">
        <f t="shared" si="13"/>
        <v>Quarter Finalist</v>
      </c>
      <c r="F29" s="151"/>
      <c r="G29" s="195">
        <f t="shared" si="14"/>
        <v>234</v>
      </c>
      <c r="H29" s="194" t="s">
        <v>95</v>
      </c>
      <c r="I29" s="195">
        <v>10</v>
      </c>
      <c r="J29" s="196">
        <f t="shared" si="6"/>
        <v>0</v>
      </c>
      <c r="K29" t="str">
        <f t="shared" si="15"/>
        <v>Quarter Finalist</v>
      </c>
      <c r="L29" s="151"/>
      <c r="M29" s="195">
        <f t="shared" si="16"/>
        <v>16</v>
      </c>
      <c r="N29" s="194" t="s">
        <v>95</v>
      </c>
      <c r="O29" s="195">
        <v>10</v>
      </c>
      <c r="P29" s="196">
        <f t="shared" si="8"/>
        <v>0</v>
      </c>
      <c r="Q29" t="str">
        <f t="shared" si="17"/>
        <v>Quarter Finalist</v>
      </c>
      <c r="R29" s="151"/>
      <c r="S29" s="195">
        <f t="shared" si="18"/>
        <v>322</v>
      </c>
      <c r="T29" s="194" t="s">
        <v>95</v>
      </c>
      <c r="U29" s="195">
        <v>10</v>
      </c>
      <c r="V29" s="196">
        <f t="shared" si="10"/>
        <v>0</v>
      </c>
      <c r="W29" t="str">
        <f t="shared" si="19"/>
        <v>Quarter Finalist</v>
      </c>
    </row>
    <row r="30" spans="1:23" x14ac:dyDescent="0.25">
      <c r="A30" s="200">
        <f t="shared" si="12"/>
        <v>138</v>
      </c>
      <c r="B30" s="199" t="s">
        <v>96</v>
      </c>
      <c r="C30" s="200">
        <v>9</v>
      </c>
      <c r="D30" s="201">
        <f t="shared" si="4"/>
        <v>0</v>
      </c>
      <c r="E30" t="str">
        <f t="shared" si="13"/>
        <v>Quarter Finalist</v>
      </c>
      <c r="G30" s="200">
        <f t="shared" si="14"/>
        <v>180</v>
      </c>
      <c r="H30" s="199" t="s">
        <v>96</v>
      </c>
      <c r="I30" s="200">
        <v>9</v>
      </c>
      <c r="J30" s="201">
        <f t="shared" si="6"/>
        <v>0</v>
      </c>
      <c r="K30" t="str">
        <f t="shared" si="15"/>
        <v>Quarter Finalist</v>
      </c>
      <c r="M30" s="200">
        <f t="shared" si="16"/>
        <v>1523</v>
      </c>
      <c r="N30" s="199" t="s">
        <v>96</v>
      </c>
      <c r="O30" s="200">
        <v>9</v>
      </c>
      <c r="P30" s="201">
        <f t="shared" si="8"/>
        <v>0</v>
      </c>
      <c r="Q30" t="str">
        <f t="shared" si="17"/>
        <v>Quarter Finalist</v>
      </c>
      <c r="S30" s="200">
        <f t="shared" si="18"/>
        <v>40</v>
      </c>
      <c r="T30" s="199" t="s">
        <v>96</v>
      </c>
      <c r="U30" s="200">
        <v>9</v>
      </c>
      <c r="V30" s="201">
        <f t="shared" si="10"/>
        <v>0</v>
      </c>
      <c r="W30" t="str">
        <f t="shared" si="19"/>
        <v>Quarter Finalist</v>
      </c>
    </row>
    <row r="31" spans="1:23" x14ac:dyDescent="0.25">
      <c r="A31" s="195">
        <f>D9</f>
        <v>159</v>
      </c>
      <c r="B31" s="194" t="s">
        <v>97</v>
      </c>
      <c r="C31" s="195">
        <v>8</v>
      </c>
      <c r="D31" s="196">
        <f t="shared" si="4"/>
        <v>0</v>
      </c>
      <c r="E31" t="str">
        <f>E22</f>
        <v>Quarter Finalist</v>
      </c>
      <c r="G31" s="195">
        <f>J9</f>
        <v>358</v>
      </c>
      <c r="H31" s="194" t="s">
        <v>97</v>
      </c>
      <c r="I31" s="195">
        <v>8</v>
      </c>
      <c r="J31" s="196">
        <f t="shared" si="6"/>
        <v>0</v>
      </c>
      <c r="K31" t="str">
        <f>K22</f>
        <v>Quarter Finalist</v>
      </c>
      <c r="M31" s="195">
        <f>P9</f>
        <v>1103</v>
      </c>
      <c r="N31" s="194" t="s">
        <v>97</v>
      </c>
      <c r="O31" s="195">
        <v>8</v>
      </c>
      <c r="P31" s="196">
        <f t="shared" si="8"/>
        <v>0</v>
      </c>
      <c r="Q31" t="str">
        <f>Q22</f>
        <v>Quarter Finalist</v>
      </c>
      <c r="S31" s="195">
        <f>V9</f>
        <v>1646</v>
      </c>
      <c r="T31" s="194" t="s">
        <v>97</v>
      </c>
      <c r="U31" s="195">
        <v>8</v>
      </c>
      <c r="V31" s="196">
        <f t="shared" si="10"/>
        <v>0</v>
      </c>
      <c r="W31" t="str">
        <f>W22</f>
        <v>Quarter Finalist</v>
      </c>
    </row>
    <row r="32" spans="1:23" x14ac:dyDescent="0.25">
      <c r="A32" s="195">
        <f>D8</f>
        <v>69</v>
      </c>
      <c r="B32" s="194" t="s">
        <v>98</v>
      </c>
      <c r="C32" s="195">
        <v>7</v>
      </c>
      <c r="D32" s="196">
        <f t="shared" si="4"/>
        <v>0</v>
      </c>
      <c r="E32" t="str">
        <f>E21</f>
        <v>Quarter Finalist</v>
      </c>
      <c r="G32" s="195">
        <f>J8</f>
        <v>175</v>
      </c>
      <c r="H32" s="194" t="s">
        <v>98</v>
      </c>
      <c r="I32" s="195">
        <v>7</v>
      </c>
      <c r="J32" s="196">
        <f t="shared" si="6"/>
        <v>0</v>
      </c>
      <c r="K32" t="str">
        <f>K21</f>
        <v>Quarter Finalist</v>
      </c>
      <c r="M32" s="195">
        <f>P8</f>
        <v>118</v>
      </c>
      <c r="N32" s="194" t="s">
        <v>98</v>
      </c>
      <c r="O32" s="195">
        <v>7</v>
      </c>
      <c r="P32" s="196">
        <f t="shared" si="8"/>
        <v>0</v>
      </c>
      <c r="Q32" t="str">
        <f>Q21</f>
        <v>Quarter Finalist</v>
      </c>
      <c r="S32" s="195">
        <f>V8</f>
        <v>397</v>
      </c>
      <c r="T32" s="194" t="s">
        <v>98</v>
      </c>
      <c r="U32" s="195">
        <v>7</v>
      </c>
      <c r="V32" s="196">
        <f t="shared" si="10"/>
        <v>0</v>
      </c>
      <c r="W32" t="str">
        <f>W21</f>
        <v>Quarter Finalist</v>
      </c>
    </row>
    <row r="33" spans="1:23" x14ac:dyDescent="0.25">
      <c r="A33" s="195">
        <f>D7</f>
        <v>60</v>
      </c>
      <c r="B33" s="194" t="s">
        <v>99</v>
      </c>
      <c r="C33" s="195">
        <v>6</v>
      </c>
      <c r="D33" s="196">
        <f t="shared" si="4"/>
        <v>0</v>
      </c>
      <c r="E33" t="str">
        <f>E20</f>
        <v>Quarter Finalist</v>
      </c>
      <c r="G33" s="195">
        <f>J7</f>
        <v>279</v>
      </c>
      <c r="H33" s="194" t="s">
        <v>99</v>
      </c>
      <c r="I33" s="195">
        <v>6</v>
      </c>
      <c r="J33" s="196">
        <f t="shared" si="6"/>
        <v>0</v>
      </c>
      <c r="K33" t="str">
        <f>K20</f>
        <v>Quarter Finalist</v>
      </c>
      <c r="M33" s="195">
        <f>P7</f>
        <v>494</v>
      </c>
      <c r="N33" s="194" t="s">
        <v>99</v>
      </c>
      <c r="O33" s="195">
        <v>6</v>
      </c>
      <c r="P33" s="196">
        <f t="shared" si="8"/>
        <v>0</v>
      </c>
      <c r="Q33" t="str">
        <f>Q20</f>
        <v>Quarter Finalist</v>
      </c>
      <c r="S33" s="195">
        <f>V7</f>
        <v>868</v>
      </c>
      <c r="T33" s="194" t="s">
        <v>99</v>
      </c>
      <c r="U33" s="195">
        <v>6</v>
      </c>
      <c r="V33" s="196">
        <f t="shared" si="10"/>
        <v>0</v>
      </c>
      <c r="W33" t="str">
        <f>W20</f>
        <v>Quarter Finalist</v>
      </c>
    </row>
    <row r="34" spans="1:23" x14ac:dyDescent="0.25">
      <c r="A34" s="195">
        <f>D6</f>
        <v>585</v>
      </c>
      <c r="B34" s="194" t="s">
        <v>100</v>
      </c>
      <c r="C34" s="195">
        <v>5</v>
      </c>
      <c r="D34" s="196">
        <f t="shared" si="4"/>
        <v>10</v>
      </c>
      <c r="E34" t="str">
        <f>E19</f>
        <v>Semi Finalist</v>
      </c>
      <c r="G34" s="195">
        <f>J6</f>
        <v>148</v>
      </c>
      <c r="H34" s="194" t="s">
        <v>100</v>
      </c>
      <c r="I34" s="195">
        <v>5</v>
      </c>
      <c r="J34" s="196">
        <f t="shared" si="6"/>
        <v>0</v>
      </c>
      <c r="K34" t="str">
        <f>K19</f>
        <v>Quarter Finalist</v>
      </c>
      <c r="M34" s="195">
        <f>P6</f>
        <v>384</v>
      </c>
      <c r="N34" s="194" t="s">
        <v>100</v>
      </c>
      <c r="O34" s="195">
        <v>5</v>
      </c>
      <c r="P34" s="196">
        <f t="shared" si="8"/>
        <v>0</v>
      </c>
      <c r="Q34" t="str">
        <f>Q19</f>
        <v>Quarter Finalist</v>
      </c>
      <c r="S34" s="195">
        <f>V6</f>
        <v>85</v>
      </c>
      <c r="T34" s="194" t="s">
        <v>100</v>
      </c>
      <c r="U34" s="195">
        <v>5</v>
      </c>
      <c r="V34" s="196">
        <f t="shared" si="10"/>
        <v>0</v>
      </c>
      <c r="W34" t="str">
        <f>W19</f>
        <v>Quarter Finalist</v>
      </c>
    </row>
    <row r="35" spans="1:23" x14ac:dyDescent="0.25">
      <c r="A35" s="195">
        <f>D5</f>
        <v>103</v>
      </c>
      <c r="B35" s="194" t="s">
        <v>101</v>
      </c>
      <c r="C35" s="195">
        <v>4</v>
      </c>
      <c r="D35" s="196">
        <f t="shared" si="4"/>
        <v>0</v>
      </c>
      <c r="E35" t="str">
        <f>E26</f>
        <v>Quarter Finalist</v>
      </c>
      <c r="G35" s="195">
        <f>J5</f>
        <v>1511</v>
      </c>
      <c r="H35" s="194" t="s">
        <v>101</v>
      </c>
      <c r="I35" s="195">
        <v>4</v>
      </c>
      <c r="J35" s="196">
        <f t="shared" si="6"/>
        <v>10</v>
      </c>
      <c r="K35" t="str">
        <f>K26</f>
        <v>Semi Finalist</v>
      </c>
      <c r="M35" s="195">
        <f>P5</f>
        <v>190</v>
      </c>
      <c r="N35" s="194" t="s">
        <v>101</v>
      </c>
      <c r="O35" s="195">
        <v>4</v>
      </c>
      <c r="P35" s="196">
        <f t="shared" si="8"/>
        <v>10</v>
      </c>
      <c r="Q35" t="str">
        <f>Q26</f>
        <v>Semi Finalist</v>
      </c>
      <c r="S35" s="195">
        <f>V5</f>
        <v>753</v>
      </c>
      <c r="T35" s="194" t="s">
        <v>101</v>
      </c>
      <c r="U35" s="195">
        <v>4</v>
      </c>
      <c r="V35" s="196">
        <f t="shared" si="10"/>
        <v>10</v>
      </c>
      <c r="W35" t="str">
        <f>W26</f>
        <v>Semi Finalist</v>
      </c>
    </row>
    <row r="36" spans="1:23" x14ac:dyDescent="0.25">
      <c r="A36" s="195">
        <f>D4</f>
        <v>1902</v>
      </c>
      <c r="B36" s="194" t="s">
        <v>102</v>
      </c>
      <c r="C36" s="195">
        <v>3</v>
      </c>
      <c r="D36" s="196">
        <f t="shared" si="4"/>
        <v>20</v>
      </c>
      <c r="E36" t="str">
        <f>E25</f>
        <v>Finalist</v>
      </c>
      <c r="G36" s="195">
        <f>J4</f>
        <v>1139</v>
      </c>
      <c r="H36" s="194" t="s">
        <v>102</v>
      </c>
      <c r="I36" s="195">
        <v>3</v>
      </c>
      <c r="J36" s="196">
        <f t="shared" si="6"/>
        <v>30</v>
      </c>
      <c r="K36" t="str">
        <f>K25</f>
        <v>Winner</v>
      </c>
      <c r="M36" s="195">
        <f>P4</f>
        <v>291</v>
      </c>
      <c r="N36" s="194" t="s">
        <v>102</v>
      </c>
      <c r="O36" s="195">
        <v>3</v>
      </c>
      <c r="P36" s="196">
        <f t="shared" si="8"/>
        <v>10</v>
      </c>
      <c r="Q36" t="str">
        <f>Q25</f>
        <v>Semi Finalist</v>
      </c>
      <c r="S36" s="195">
        <f>V4</f>
        <v>195</v>
      </c>
      <c r="T36" s="194" t="s">
        <v>102</v>
      </c>
      <c r="U36" s="195">
        <v>3</v>
      </c>
      <c r="V36" s="196">
        <f t="shared" si="10"/>
        <v>30</v>
      </c>
      <c r="W36" t="str">
        <f>W25</f>
        <v>Winner</v>
      </c>
    </row>
    <row r="37" spans="1:23" x14ac:dyDescent="0.25">
      <c r="A37" s="195">
        <f>D3</f>
        <v>1138</v>
      </c>
      <c r="B37" s="194" t="s">
        <v>103</v>
      </c>
      <c r="C37" s="195">
        <v>2</v>
      </c>
      <c r="D37" s="196">
        <f t="shared" si="4"/>
        <v>10</v>
      </c>
      <c r="E37" t="str">
        <f>E24</f>
        <v>Semi Finalist</v>
      </c>
      <c r="G37" s="195">
        <f>J3</f>
        <v>222</v>
      </c>
      <c r="H37" s="194" t="s">
        <v>103</v>
      </c>
      <c r="I37" s="195">
        <v>2</v>
      </c>
      <c r="J37" s="196">
        <f t="shared" si="6"/>
        <v>10</v>
      </c>
      <c r="K37" t="str">
        <f>K24</f>
        <v>Semi Finalist</v>
      </c>
      <c r="M37" s="195">
        <f>P3</f>
        <v>201</v>
      </c>
      <c r="N37" s="194" t="s">
        <v>103</v>
      </c>
      <c r="O37" s="195">
        <v>2</v>
      </c>
      <c r="P37" s="196">
        <f t="shared" si="8"/>
        <v>30</v>
      </c>
      <c r="Q37" t="str">
        <f>Q24</f>
        <v>Winner</v>
      </c>
      <c r="S37" s="195">
        <f>V3</f>
        <v>1718</v>
      </c>
      <c r="T37" s="194" t="s">
        <v>103</v>
      </c>
      <c r="U37" s="195">
        <v>2</v>
      </c>
      <c r="V37" s="196">
        <f t="shared" si="10"/>
        <v>10</v>
      </c>
      <c r="W37" t="str">
        <f>W24</f>
        <v>Semi Finalist</v>
      </c>
    </row>
    <row r="38" spans="1:23" x14ac:dyDescent="0.25">
      <c r="A38" s="200">
        <f>D2</f>
        <v>522</v>
      </c>
      <c r="B38" s="199" t="s">
        <v>104</v>
      </c>
      <c r="C38" s="200">
        <v>1</v>
      </c>
      <c r="D38" s="201">
        <f t="shared" si="4"/>
        <v>30</v>
      </c>
      <c r="E38" t="str">
        <f>E23</f>
        <v>Winner</v>
      </c>
      <c r="G38" s="200">
        <f>J2</f>
        <v>48</v>
      </c>
      <c r="H38" s="199" t="s">
        <v>104</v>
      </c>
      <c r="I38" s="200">
        <v>1</v>
      </c>
      <c r="J38" s="201">
        <f t="shared" si="6"/>
        <v>20</v>
      </c>
      <c r="K38" t="str">
        <f>K23</f>
        <v>Finalist</v>
      </c>
      <c r="M38" s="200">
        <f>P2</f>
        <v>547</v>
      </c>
      <c r="N38" s="199" t="s">
        <v>104</v>
      </c>
      <c r="O38" s="200">
        <v>1</v>
      </c>
      <c r="P38" s="201">
        <f t="shared" si="8"/>
        <v>20</v>
      </c>
      <c r="Q38" t="str">
        <f>Q23</f>
        <v>Finalist</v>
      </c>
      <c r="S38" s="200">
        <f>V2</f>
        <v>122</v>
      </c>
      <c r="T38" s="199" t="s">
        <v>104</v>
      </c>
      <c r="U38" s="200">
        <v>1</v>
      </c>
      <c r="V38" s="201">
        <f t="shared" si="10"/>
        <v>20</v>
      </c>
      <c r="W38" t="str">
        <f>W23</f>
        <v>Finalist</v>
      </c>
    </row>
    <row r="39" spans="1:23" ht="13" x14ac:dyDescent="0.3">
      <c r="C39" s="231">
        <f>SUM(C15:C38)</f>
        <v>236</v>
      </c>
      <c r="D39" s="231">
        <f>SUM(D15:D38)</f>
        <v>210</v>
      </c>
      <c r="I39" s="231">
        <f>SUM(I15:I38)</f>
        <v>236</v>
      </c>
      <c r="J39" s="231">
        <f>SUM(J15:J38)</f>
        <v>210</v>
      </c>
      <c r="O39" s="231">
        <f>SUM(O15:O38)</f>
        <v>236</v>
      </c>
      <c r="P39" s="231">
        <f>SUM(P15:P38)</f>
        <v>210</v>
      </c>
      <c r="U39" s="231">
        <f>SUM(U15:U38)</f>
        <v>236</v>
      </c>
      <c r="V39" s="231">
        <f>SUM(V15:V38)</f>
        <v>210</v>
      </c>
    </row>
    <row r="42" spans="1:23" ht="13" thickBot="1" x14ac:dyDescent="0.3"/>
    <row r="43" spans="1:23" ht="13" thickBot="1" x14ac:dyDescent="0.3">
      <c r="A43" s="350" t="s">
        <v>302</v>
      </c>
      <c r="B43" s="350" t="s">
        <v>303</v>
      </c>
      <c r="C43" s="350" t="s">
        <v>304</v>
      </c>
      <c r="D43" s="149">
        <f>SUM(D44:D139)</f>
        <v>84</v>
      </c>
      <c r="M43" s="4" t="s">
        <v>12</v>
      </c>
      <c r="N43" s="11" t="s">
        <v>1</v>
      </c>
      <c r="O43" s="11" t="s">
        <v>2</v>
      </c>
      <c r="P43" s="11" t="s">
        <v>3</v>
      </c>
      <c r="Q43" s="12" t="s">
        <v>4</v>
      </c>
    </row>
    <row r="44" spans="1:23" x14ac:dyDescent="0.25">
      <c r="A44">
        <v>11</v>
      </c>
      <c r="B44" s="195">
        <v>12</v>
      </c>
      <c r="C44" s="10">
        <v>0</v>
      </c>
      <c r="E44" s="195"/>
      <c r="H44" s="407" t="str">
        <f>INDEX('[1]2012 Teams'!$B$2:$B$2344,MATCH(A44,'[1]2012 Teams'!$A$2:$A$2344))</f>
        <v>Flanders, NJ USA</v>
      </c>
      <c r="M44" s="126" t="s">
        <v>13</v>
      </c>
      <c r="N44" s="98">
        <v>296</v>
      </c>
      <c r="O44" s="151">
        <v>217</v>
      </c>
      <c r="P44" s="98">
        <v>522</v>
      </c>
      <c r="Q44" s="163" t="s">
        <v>11</v>
      </c>
    </row>
    <row r="45" spans="1:23" x14ac:dyDescent="0.25">
      <c r="A45">
        <v>16</v>
      </c>
      <c r="B45" s="195">
        <v>10</v>
      </c>
      <c r="C45" s="10">
        <v>0</v>
      </c>
      <c r="E45" s="195"/>
      <c r="H45" s="407" t="str">
        <f>INDEX('[1]2012 Teams'!$B$2:$B$2344,MATCH(A45,'[1]2012 Teams'!$A$2:$A$2344))</f>
        <v>Mountain Home, AR USA</v>
      </c>
      <c r="M45" s="126" t="s">
        <v>14</v>
      </c>
      <c r="N45" s="151">
        <v>503</v>
      </c>
      <c r="O45" s="151">
        <v>451</v>
      </c>
      <c r="P45" s="98">
        <v>1139</v>
      </c>
      <c r="Q45" s="163" t="s">
        <v>5</v>
      </c>
    </row>
    <row r="46" spans="1:23" x14ac:dyDescent="0.25">
      <c r="A46">
        <v>20</v>
      </c>
      <c r="B46" s="195">
        <v>9</v>
      </c>
      <c r="C46" s="10">
        <v>0</v>
      </c>
      <c r="E46" s="195"/>
      <c r="H46" s="407" t="str">
        <f>INDEX('[1]2012 Teams'!$B$2:$B$2344,MATCH(A46,'[1]2012 Teams'!$A$2:$A$2344))</f>
        <v>Clifton Park, NY USA</v>
      </c>
      <c r="M46" s="126" t="s">
        <v>15</v>
      </c>
      <c r="N46" s="98">
        <v>177</v>
      </c>
      <c r="O46" s="98">
        <v>1126</v>
      </c>
      <c r="P46" s="98">
        <v>201</v>
      </c>
      <c r="Q46" s="163" t="s">
        <v>5</v>
      </c>
    </row>
    <row r="47" spans="1:23" ht="13" thickBot="1" x14ac:dyDescent="0.3">
      <c r="A47">
        <v>25</v>
      </c>
      <c r="B47" s="195">
        <v>14</v>
      </c>
      <c r="C47" s="352">
        <v>40</v>
      </c>
      <c r="D47">
        <v>10</v>
      </c>
      <c r="E47" s="195"/>
      <c r="H47" s="407" t="str">
        <f>INDEX('[1]2012 Teams'!$B$2:$B$2344,MATCH(A47,'[1]2012 Teams'!$A$2:$A$2344))</f>
        <v>North Brunswick, NJ USA</v>
      </c>
      <c r="M47" s="129" t="s">
        <v>16</v>
      </c>
      <c r="N47" s="215">
        <v>25</v>
      </c>
      <c r="O47" s="215">
        <v>968</v>
      </c>
      <c r="P47" s="157">
        <v>195</v>
      </c>
      <c r="Q47" s="166" t="s">
        <v>6</v>
      </c>
    </row>
    <row r="48" spans="1:23" x14ac:dyDescent="0.25">
      <c r="A48">
        <v>27</v>
      </c>
      <c r="B48" s="195">
        <v>16</v>
      </c>
      <c r="C48" s="10">
        <v>20</v>
      </c>
      <c r="E48" s="195"/>
      <c r="F48" s="195"/>
      <c r="H48" s="407" t="str">
        <f>INDEX('[1]2012 Teams'!$B$2:$B$2344,MATCH(A48,'[1]2012 Teams'!$A$2:$A$2344))</f>
        <v>Clarkston, MI USA</v>
      </c>
    </row>
    <row r="49" spans="1:8" x14ac:dyDescent="0.25">
      <c r="A49">
        <v>33</v>
      </c>
      <c r="B49" s="195">
        <v>14</v>
      </c>
      <c r="C49" s="10">
        <v>20</v>
      </c>
      <c r="E49" s="195"/>
      <c r="F49" s="195"/>
      <c r="H49" s="407" t="str">
        <f>INDEX('[1]2012 Teams'!$B$2:$B$2344,MATCH(A49,'[1]2012 Teams'!$A$2:$A$2344))</f>
        <v>Auburn Hills, MI USA</v>
      </c>
    </row>
    <row r="50" spans="1:8" x14ac:dyDescent="0.25">
      <c r="A50">
        <v>40</v>
      </c>
      <c r="B50" s="195">
        <v>9</v>
      </c>
      <c r="C50" s="10">
        <v>0</v>
      </c>
      <c r="E50" s="195"/>
      <c r="F50" s="195"/>
      <c r="H50" s="407" t="str">
        <f>INDEX('[1]2012 Teams'!$B$2:$B$2344,MATCH(A50,'[1]2012 Teams'!$A$2:$A$2344))</f>
        <v>Athens, AL USA</v>
      </c>
    </row>
    <row r="51" spans="1:8" x14ac:dyDescent="0.25">
      <c r="A51">
        <v>48</v>
      </c>
      <c r="B51" s="200">
        <v>1</v>
      </c>
      <c r="C51" s="10">
        <v>16</v>
      </c>
      <c r="E51" s="195"/>
      <c r="F51" s="195"/>
      <c r="H51" s="407" t="str">
        <f>INDEX('[1]2012 Teams'!$B$2:$B$2344,MATCH(A51,'[1]2012 Teams'!$A$2:$A$2344))</f>
        <v>Warren, OH USA</v>
      </c>
    </row>
    <row r="52" spans="1:8" x14ac:dyDescent="0.25">
      <c r="A52">
        <v>60</v>
      </c>
      <c r="B52" s="195">
        <v>6</v>
      </c>
      <c r="C52" s="10">
        <v>0</v>
      </c>
      <c r="E52" s="195"/>
      <c r="F52" s="195"/>
      <c r="H52" s="407" t="str">
        <f>INDEX('[1]2012 Teams'!$B$2:$B$2344,MATCH(A52,'[1]2012 Teams'!$A$2:$A$2344))</f>
        <v>Kingman, AZ USA</v>
      </c>
    </row>
    <row r="53" spans="1:8" ht="13" x14ac:dyDescent="0.3">
      <c r="A53" s="316">
        <v>51</v>
      </c>
      <c r="B53" s="195">
        <v>13</v>
      </c>
      <c r="C53" s="10">
        <v>10</v>
      </c>
      <c r="E53" s="155" t="s">
        <v>310</v>
      </c>
      <c r="F53" s="195"/>
      <c r="H53" s="407" t="str">
        <f>INDEX('[1]2012 Teams'!$B$2:$B$2344,MATCH(A53,'[1]2012 Teams'!$A$2:$A$2344))</f>
        <v>Pontiac, MI USA</v>
      </c>
    </row>
    <row r="54" spans="1:8" x14ac:dyDescent="0.25">
      <c r="A54">
        <v>66</v>
      </c>
      <c r="B54" s="195">
        <v>11</v>
      </c>
      <c r="C54" s="10">
        <v>0</v>
      </c>
      <c r="E54" s="195"/>
      <c r="F54" s="195"/>
      <c r="H54" s="407" t="str">
        <f>INDEX('[1]2012 Teams'!$B$2:$B$2344,MATCH(A54,'[1]2012 Teams'!$A$2:$A$2344))</f>
        <v>Ypsilanti, MI USA</v>
      </c>
    </row>
    <row r="55" spans="1:8" x14ac:dyDescent="0.25">
      <c r="A55">
        <v>69</v>
      </c>
      <c r="B55" s="195">
        <v>7</v>
      </c>
      <c r="C55" s="10">
        <v>0</v>
      </c>
      <c r="E55" s="195"/>
      <c r="F55" s="195"/>
      <c r="H55" s="407" t="str">
        <f>INDEX('[1]2012 Teams'!$B$2:$B$2344,MATCH(A55,'[1]2012 Teams'!$A$2:$A$2344))</f>
        <v>Quincy, MA USA</v>
      </c>
    </row>
    <row r="56" spans="1:8" x14ac:dyDescent="0.25">
      <c r="A56">
        <v>70</v>
      </c>
      <c r="B56" s="195">
        <v>16</v>
      </c>
      <c r="C56" s="10">
        <v>20</v>
      </c>
      <c r="E56" s="195"/>
      <c r="F56" s="195"/>
      <c r="H56" s="407" t="str">
        <f>INDEX('[1]2012 Teams'!$B$2:$B$2344,MATCH(A56,'[1]2012 Teams'!$A$2:$A$2344))</f>
        <v>Goodrich, MI USA</v>
      </c>
    </row>
    <row r="57" spans="1:8" x14ac:dyDescent="0.25">
      <c r="A57">
        <v>71</v>
      </c>
      <c r="B57" s="195">
        <v>13</v>
      </c>
      <c r="C57" s="10">
        <v>10</v>
      </c>
      <c r="E57" s="195"/>
      <c r="F57" s="195"/>
      <c r="H57" s="407" t="str">
        <f>INDEX('[1]2012 Teams'!$B$2:$B$2344,MATCH(A57,'[1]2012 Teams'!$A$2:$A$2344))</f>
        <v>Hammond, IN USA</v>
      </c>
    </row>
    <row r="58" spans="1:8" x14ac:dyDescent="0.25">
      <c r="A58">
        <v>79</v>
      </c>
      <c r="B58" s="195">
        <v>15</v>
      </c>
      <c r="C58" s="10">
        <v>10</v>
      </c>
      <c r="E58" s="195"/>
      <c r="F58" s="195"/>
      <c r="H58" s="407" t="str">
        <f>INDEX('[1]2012 Teams'!$B$2:$B$2344,MATCH(A58,'[1]2012 Teams'!$A$2:$A$2344))</f>
        <v>Tarpon Springs , FL USA</v>
      </c>
    </row>
    <row r="59" spans="1:8" x14ac:dyDescent="0.25">
      <c r="A59">
        <v>85</v>
      </c>
      <c r="B59" s="200">
        <v>5</v>
      </c>
      <c r="C59" s="10">
        <v>0</v>
      </c>
      <c r="E59" s="195"/>
      <c r="F59" s="195"/>
      <c r="H59" s="407" t="str">
        <f>INDEX('[1]2012 Teams'!$B$2:$B$2344,MATCH(A59,'[1]2012 Teams'!$A$2:$A$2344))</f>
        <v>Zeeland, MI USA</v>
      </c>
    </row>
    <row r="60" spans="1:8" x14ac:dyDescent="0.25">
      <c r="A60">
        <v>86</v>
      </c>
      <c r="B60" s="195">
        <v>13</v>
      </c>
      <c r="C60" s="10">
        <v>10</v>
      </c>
      <c r="E60" s="195"/>
      <c r="F60" s="195"/>
      <c r="H60" s="407" t="str">
        <f>INDEX('[1]2012 Teams'!$B$2:$B$2344,MATCH(A60,'[1]2012 Teams'!$A$2:$A$2344))</f>
        <v>Jacksonville, FL USA</v>
      </c>
    </row>
    <row r="61" spans="1:8" x14ac:dyDescent="0.25">
      <c r="A61">
        <v>93</v>
      </c>
      <c r="B61" s="195">
        <v>11</v>
      </c>
      <c r="C61" s="10">
        <v>0</v>
      </c>
      <c r="E61" s="195"/>
      <c r="F61" s="195"/>
      <c r="H61" s="407" t="str">
        <f>INDEX('[1]2012 Teams'!$B$2:$B$2344,MATCH(A61,'[1]2012 Teams'!$A$2:$A$2344))</f>
        <v>Appleton, WI USA</v>
      </c>
    </row>
    <row r="62" spans="1:8" x14ac:dyDescent="0.25">
      <c r="A62">
        <v>103</v>
      </c>
      <c r="B62" s="195">
        <v>4</v>
      </c>
      <c r="C62" s="10">
        <v>0</v>
      </c>
      <c r="E62" s="195"/>
      <c r="F62" s="195"/>
      <c r="H62" s="407" t="str">
        <f>INDEX('[1]2012 Teams'!$B$2:$B$2344,MATCH(A62,'[1]2012 Teams'!$A$2:$A$2344))</f>
        <v>Kintnersville, PA USA</v>
      </c>
    </row>
    <row r="63" spans="1:8" x14ac:dyDescent="0.25">
      <c r="A63">
        <v>108</v>
      </c>
      <c r="B63" s="195">
        <v>10</v>
      </c>
      <c r="C63" s="10">
        <v>0</v>
      </c>
      <c r="E63" s="195"/>
      <c r="F63" s="195"/>
      <c r="H63" s="407" t="str">
        <f>INDEX('[1]2012 Teams'!$B$2:$B$2344,MATCH(A63,'[1]2012 Teams'!$A$2:$A$2344))</f>
        <v>Ft. Lauderdale, FL USA</v>
      </c>
    </row>
    <row r="64" spans="1:8" x14ac:dyDescent="0.25">
      <c r="A64">
        <v>111</v>
      </c>
      <c r="B64" s="195">
        <v>16</v>
      </c>
      <c r="C64" s="10">
        <v>20</v>
      </c>
      <c r="E64" s="195"/>
      <c r="F64" s="195"/>
      <c r="H64" s="407" t="str">
        <f>INDEX('[1]2012 Teams'!$B$2:$B$2344,MATCH(A64,'[1]2012 Teams'!$A$2:$A$2344))</f>
        <v>Schaumburg, IL USA</v>
      </c>
    </row>
    <row r="65" spans="1:8" x14ac:dyDescent="0.25">
      <c r="A65">
        <v>118</v>
      </c>
      <c r="B65" s="195">
        <v>7</v>
      </c>
      <c r="C65" s="10">
        <v>0</v>
      </c>
      <c r="E65" s="195"/>
      <c r="F65" s="195"/>
      <c r="H65" s="407" t="str">
        <f>INDEX('[1]2012 Teams'!$B$2:$B$2344,MATCH(A65,'[1]2012 Teams'!$A$2:$A$2344))</f>
        <v>League City, TX USA</v>
      </c>
    </row>
    <row r="66" spans="1:8" x14ac:dyDescent="0.25">
      <c r="A66">
        <v>120</v>
      </c>
      <c r="B66" s="195">
        <v>13</v>
      </c>
      <c r="C66" s="10">
        <v>0</v>
      </c>
      <c r="E66" s="195"/>
      <c r="F66" s="195"/>
      <c r="H66" s="407" t="str">
        <f>INDEX('[1]2012 Teams'!$B$2:$B$2344,MATCH(A66,'[1]2012 Teams'!$A$2:$A$2344))</f>
        <v>Cleveland, OH USA</v>
      </c>
    </row>
    <row r="67" spans="1:8" x14ac:dyDescent="0.25">
      <c r="A67">
        <v>121</v>
      </c>
      <c r="B67" s="200">
        <v>13</v>
      </c>
      <c r="C67" s="10">
        <v>10</v>
      </c>
      <c r="E67" s="195"/>
      <c r="F67" s="195"/>
      <c r="H67" s="407" t="str">
        <f>INDEX('[1]2012 Teams'!$B$2:$B$2344,MATCH(A67,'[1]2012 Teams'!$A$2:$A$2344))</f>
        <v>Newport County, RI USA</v>
      </c>
    </row>
    <row r="68" spans="1:8" x14ac:dyDescent="0.25">
      <c r="A68">
        <v>122</v>
      </c>
      <c r="B68" s="192">
        <v>1</v>
      </c>
      <c r="C68" s="10">
        <v>16</v>
      </c>
      <c r="E68" s="195"/>
      <c r="F68" s="195"/>
      <c r="H68" s="407" t="str">
        <f>INDEX('[1]2012 Teams'!$B$2:$B$2344,MATCH(A68,'[1]2012 Teams'!$A$2:$A$2344))</f>
        <v>Hampton, VA USA</v>
      </c>
    </row>
    <row r="69" spans="1:8" x14ac:dyDescent="0.25">
      <c r="A69">
        <v>126</v>
      </c>
      <c r="B69" s="195">
        <v>12</v>
      </c>
      <c r="C69" s="10">
        <v>10</v>
      </c>
      <c r="E69" s="195"/>
      <c r="F69" s="195"/>
      <c r="H69" s="407" t="str">
        <f>INDEX('[1]2012 Teams'!$B$2:$B$2344,MATCH(A69,'[1]2012 Teams'!$A$2:$A$2344))</f>
        <v>Clinton, MA USA</v>
      </c>
    </row>
    <row r="70" spans="1:8" x14ac:dyDescent="0.25">
      <c r="A70">
        <v>133</v>
      </c>
      <c r="B70" s="195">
        <v>10</v>
      </c>
      <c r="C70" s="10">
        <v>0</v>
      </c>
      <c r="E70" s="195"/>
      <c r="F70" s="195"/>
      <c r="H70" s="407" t="str">
        <f>INDEX('[1]2012 Teams'!$B$2:$B$2344,MATCH(A70,'[1]2012 Teams'!$A$2:$A$2344))</f>
        <v>Standish, ME USA</v>
      </c>
    </row>
    <row r="71" spans="1:8" x14ac:dyDescent="0.25">
      <c r="A71">
        <v>135</v>
      </c>
      <c r="B71" s="195">
        <v>11</v>
      </c>
      <c r="C71" s="10">
        <v>0</v>
      </c>
      <c r="E71" s="195"/>
      <c r="F71" s="195"/>
      <c r="H71" s="407" t="str">
        <f>INDEX('[1]2012 Teams'!$B$2:$B$2344,MATCH(A71,'[1]2012 Teams'!$A$2:$A$2344))</f>
        <v>Mishawaka, IN USA</v>
      </c>
    </row>
    <row r="72" spans="1:8" x14ac:dyDescent="0.25">
      <c r="A72">
        <v>138</v>
      </c>
      <c r="B72" s="195">
        <v>9</v>
      </c>
      <c r="C72" s="10">
        <v>0</v>
      </c>
      <c r="E72" s="195"/>
      <c r="F72" s="195"/>
      <c r="H72" s="407" t="str">
        <f>INDEX('[1]2012 Teams'!$B$2:$B$2344,MATCH(A72,'[1]2012 Teams'!$A$2:$A$2344))</f>
        <v>Amherst, NH USA</v>
      </c>
    </row>
    <row r="73" spans="1:8" x14ac:dyDescent="0.25">
      <c r="A73">
        <v>148</v>
      </c>
      <c r="B73" s="195">
        <v>5</v>
      </c>
      <c r="C73" s="10">
        <v>0</v>
      </c>
      <c r="E73" s="195"/>
      <c r="F73" s="195"/>
      <c r="H73" s="407" t="str">
        <f>INDEX('[1]2012 Teams'!$B$2:$B$2344,MATCH(A73,'[1]2012 Teams'!$A$2:$A$2344))</f>
        <v>Greenville, TX USA</v>
      </c>
    </row>
    <row r="74" spans="1:8" x14ac:dyDescent="0.25">
      <c r="A74">
        <v>159</v>
      </c>
      <c r="B74" s="195">
        <v>8</v>
      </c>
      <c r="C74" s="10">
        <v>0</v>
      </c>
      <c r="E74" s="195"/>
      <c r="F74" s="195"/>
      <c r="H74" s="407" t="str">
        <f>INDEX('[1]2012 Teams'!$B$2:$B$2344,MATCH(A74,'[1]2012 Teams'!$A$2:$A$2344))</f>
        <v>Fort Collins, CO USA</v>
      </c>
    </row>
    <row r="75" spans="1:8" x14ac:dyDescent="0.25">
      <c r="A75">
        <v>173</v>
      </c>
      <c r="B75" s="200">
        <v>10</v>
      </c>
      <c r="C75" s="10">
        <v>0</v>
      </c>
      <c r="E75" s="195"/>
      <c r="F75" s="195"/>
      <c r="H75" s="407" t="str">
        <f>INDEX('[1]2012 Teams'!$B$2:$B$2344,MATCH(A75,'[1]2012 Teams'!$A$2:$A$2344))</f>
        <v>East Hartford, CT USA</v>
      </c>
    </row>
    <row r="76" spans="1:8" x14ac:dyDescent="0.25">
      <c r="A76">
        <v>175</v>
      </c>
      <c r="B76" s="195">
        <v>7</v>
      </c>
      <c r="C76" s="10">
        <v>0</v>
      </c>
      <c r="E76" s="195"/>
      <c r="F76" s="195"/>
      <c r="H76" s="407" t="str">
        <f>INDEX('[1]2012 Teams'!$B$2:$B$2344,MATCH(A76,'[1]2012 Teams'!$A$2:$A$2344))</f>
        <v>Enfield, CT USA</v>
      </c>
    </row>
    <row r="77" spans="1:8" x14ac:dyDescent="0.25">
      <c r="A77">
        <v>176</v>
      </c>
      <c r="B77" s="195">
        <v>16</v>
      </c>
      <c r="C77" s="10">
        <v>20</v>
      </c>
      <c r="E77" s="195"/>
      <c r="F77" s="195"/>
      <c r="H77" s="407" t="str">
        <f>INDEX('[1]2012 Teams'!$B$2:$B$2344,MATCH(A77,'[1]2012 Teams'!$A$2:$A$2344))</f>
        <v>Windsor Locks, CT USA</v>
      </c>
    </row>
    <row r="78" spans="1:8" x14ac:dyDescent="0.25">
      <c r="A78">
        <v>177</v>
      </c>
      <c r="B78" s="195">
        <v>15</v>
      </c>
      <c r="C78" s="10">
        <v>30</v>
      </c>
      <c r="E78" s="195"/>
      <c r="F78" s="195"/>
      <c r="H78" s="407" t="str">
        <f>INDEX('[1]2012 Teams'!$B$2:$B$2344,MATCH(A78,'[1]2012 Teams'!$A$2:$A$2344))</f>
        <v>South Windsor, CT USA</v>
      </c>
    </row>
    <row r="79" spans="1:8" x14ac:dyDescent="0.25">
      <c r="A79">
        <v>179</v>
      </c>
      <c r="B79" s="195">
        <v>12</v>
      </c>
      <c r="C79" s="10">
        <v>10</v>
      </c>
      <c r="E79" s="195"/>
      <c r="F79" s="195"/>
      <c r="H79" s="407" t="str">
        <f>INDEX('[1]2012 Teams'!$B$2:$B$2344,MATCH(A79,'[1]2012 Teams'!$A$2:$A$2344))</f>
        <v>Riviera Beach, FL USA</v>
      </c>
    </row>
    <row r="80" spans="1:8" x14ac:dyDescent="0.25">
      <c r="A80">
        <v>180</v>
      </c>
      <c r="B80" s="195">
        <v>9</v>
      </c>
      <c r="C80" s="10">
        <v>0</v>
      </c>
      <c r="E80" s="195"/>
      <c r="F80" s="195"/>
      <c r="H80" s="407" t="str">
        <f>INDEX('[1]2012 Teams'!$B$2:$B$2344,MATCH(A80,'[1]2012 Teams'!$A$2:$A$2344))</f>
        <v>Stuart, FL USA</v>
      </c>
    </row>
    <row r="81" spans="1:8" x14ac:dyDescent="0.25">
      <c r="A81">
        <v>190</v>
      </c>
      <c r="B81" s="195">
        <v>4</v>
      </c>
      <c r="C81" s="10">
        <v>8</v>
      </c>
      <c r="E81" s="195"/>
      <c r="F81" s="195"/>
      <c r="H81" s="407" t="str">
        <f>INDEX('[1]2012 Teams'!$B$2:$B$2344,MATCH(A81,'[1]2012 Teams'!$A$2:$A$2344))</f>
        <v>Worcester, MA USA</v>
      </c>
    </row>
    <row r="82" spans="1:8" x14ac:dyDescent="0.25">
      <c r="A82">
        <v>195</v>
      </c>
      <c r="B82" s="195">
        <v>3</v>
      </c>
      <c r="C82" s="352">
        <v>32</v>
      </c>
      <c r="D82">
        <v>8</v>
      </c>
      <c r="E82" s="195"/>
      <c r="F82" s="195"/>
      <c r="H82" s="407" t="str">
        <f>INDEX('[1]2012 Teams'!$B$2:$B$2344,MATCH(A82,'[1]2012 Teams'!$A$2:$A$2344))</f>
        <v>Southington, CT USA</v>
      </c>
    </row>
    <row r="83" spans="1:8" x14ac:dyDescent="0.25">
      <c r="A83">
        <v>201</v>
      </c>
      <c r="B83" s="200">
        <v>2</v>
      </c>
      <c r="C83" s="10">
        <v>24</v>
      </c>
      <c r="E83" s="195"/>
      <c r="F83" s="195"/>
      <c r="H83" s="407" t="str">
        <f>INDEX('[1]2012 Teams'!$B$2:$B$2344,MATCH(A83,'[1]2012 Teams'!$A$2:$A$2344))</f>
        <v>Rochester Hills, MI USA</v>
      </c>
    </row>
    <row r="84" spans="1:8" x14ac:dyDescent="0.25">
      <c r="A84">
        <v>217</v>
      </c>
      <c r="B84" s="195">
        <v>16</v>
      </c>
      <c r="C84" s="352">
        <v>50</v>
      </c>
      <c r="D84">
        <v>20</v>
      </c>
      <c r="E84" s="195"/>
      <c r="F84" s="195"/>
      <c r="H84" s="407" t="str">
        <f>INDEX('[1]2012 Teams'!$B$2:$B$2344,MATCH(A84,'[1]2012 Teams'!$A$2:$A$2344))</f>
        <v>Sterling Heights, MI USA</v>
      </c>
    </row>
    <row r="85" spans="1:8" x14ac:dyDescent="0.25">
      <c r="A85">
        <v>222</v>
      </c>
      <c r="B85" s="195">
        <v>2</v>
      </c>
      <c r="C85" s="10">
        <v>8</v>
      </c>
      <c r="E85" s="195"/>
      <c r="F85" s="195"/>
      <c r="H85" s="407" t="str">
        <f>INDEX('[1]2012 Teams'!$B$2:$B$2344,MATCH(A85,'[1]2012 Teams'!$A$2:$A$2344))</f>
        <v>Tunkhannock, PA USA</v>
      </c>
    </row>
    <row r="86" spans="1:8" x14ac:dyDescent="0.25">
      <c r="A86">
        <v>229</v>
      </c>
      <c r="B86" s="195">
        <v>12</v>
      </c>
      <c r="C86" s="10">
        <v>0</v>
      </c>
      <c r="E86" s="195"/>
      <c r="F86" s="195"/>
      <c r="H86" s="407" t="str">
        <f>INDEX('[1]2012 Teams'!$B$2:$B$2344,MATCH(A86,'[1]2012 Teams'!$A$2:$A$2344))</f>
        <v>Potsdam, NY USA</v>
      </c>
    </row>
    <row r="87" spans="1:8" x14ac:dyDescent="0.25">
      <c r="A87">
        <v>233</v>
      </c>
      <c r="B87" s="195">
        <v>14</v>
      </c>
      <c r="C87" s="10">
        <v>20</v>
      </c>
      <c r="E87" s="195"/>
      <c r="F87" s="195"/>
      <c r="H87" s="407" t="str">
        <f>INDEX('[1]2012 Teams'!$B$2:$B$2344,MATCH(A87,'[1]2012 Teams'!$A$2:$A$2344))</f>
        <v>Rockledge/Cocoa Beach, FL USA</v>
      </c>
    </row>
    <row r="88" spans="1:8" x14ac:dyDescent="0.25">
      <c r="A88">
        <v>234</v>
      </c>
      <c r="B88" s="195">
        <v>10</v>
      </c>
      <c r="C88" s="10">
        <v>0</v>
      </c>
      <c r="E88" s="195"/>
      <c r="F88" s="195"/>
      <c r="H88" s="407" t="str">
        <f>INDEX('[1]2012 Teams'!$B$2:$B$2344,MATCH(A88,'[1]2012 Teams'!$A$2:$A$2344))</f>
        <v>Indianapolis, IN USA</v>
      </c>
    </row>
    <row r="89" spans="1:8" x14ac:dyDescent="0.25">
      <c r="A89">
        <v>237</v>
      </c>
      <c r="B89" s="195">
        <v>12</v>
      </c>
      <c r="C89" s="10">
        <v>0</v>
      </c>
      <c r="E89" s="195"/>
      <c r="F89" s="195"/>
      <c r="H89" s="407" t="str">
        <f>INDEX('[1]2012 Teams'!$B$2:$B$2344,MATCH(A89,'[1]2012 Teams'!$A$2:$A$2344))</f>
        <v>Watertown, CT USA</v>
      </c>
    </row>
    <row r="90" spans="1:8" x14ac:dyDescent="0.25">
      <c r="A90">
        <v>254</v>
      </c>
      <c r="B90" s="195">
        <v>13</v>
      </c>
      <c r="C90" s="10">
        <v>10</v>
      </c>
      <c r="E90" s="195"/>
      <c r="F90" s="195"/>
      <c r="H90" s="407" t="str">
        <f>INDEX('[1]2012 Teams'!$B$2:$B$2344,MATCH(A90,'[1]2012 Teams'!$A$2:$A$2344))</f>
        <v>San Jose, CA USA</v>
      </c>
    </row>
    <row r="91" spans="1:8" x14ac:dyDescent="0.25">
      <c r="A91">
        <v>269</v>
      </c>
      <c r="B91" s="200">
        <v>11</v>
      </c>
      <c r="C91" s="10">
        <v>0</v>
      </c>
      <c r="E91" s="195"/>
      <c r="F91" s="195"/>
      <c r="H91" s="407" t="str">
        <f>INDEX('[1]2012 Teams'!$B$2:$B$2344,MATCH(A91,'[1]2012 Teams'!$A$2:$A$2344))</f>
        <v>Oconomowoc, WI USA</v>
      </c>
    </row>
    <row r="92" spans="1:8" x14ac:dyDescent="0.25">
      <c r="A92">
        <v>271</v>
      </c>
      <c r="B92" s="192">
        <v>15</v>
      </c>
      <c r="C92" s="10">
        <v>10</v>
      </c>
      <c r="E92" s="195"/>
      <c r="F92" s="195"/>
      <c r="H92" s="407" t="str">
        <f>INDEX('[1]2012 Teams'!$B$2:$B$2344,MATCH(A92,'[1]2012 Teams'!$A$2:$A$2344))</f>
        <v>Bay Shore, NY USA</v>
      </c>
    </row>
    <row r="93" spans="1:8" x14ac:dyDescent="0.25">
      <c r="A93">
        <v>279</v>
      </c>
      <c r="B93" s="195">
        <v>6</v>
      </c>
      <c r="C93" s="10">
        <v>0</v>
      </c>
      <c r="E93" s="195"/>
      <c r="F93" s="195"/>
      <c r="H93" s="407" t="str">
        <f>INDEX('[1]2012 Teams'!$B$2:$B$2344,MATCH(A93,'[1]2012 Teams'!$A$2:$A$2344))</f>
        <v>Maumee, OH USA</v>
      </c>
    </row>
    <row r="94" spans="1:8" x14ac:dyDescent="0.25">
      <c r="A94">
        <v>291</v>
      </c>
      <c r="B94" s="195">
        <v>3</v>
      </c>
      <c r="C94" s="10">
        <v>8</v>
      </c>
      <c r="E94" s="195"/>
      <c r="F94" s="195"/>
      <c r="H94" s="407" t="str">
        <f>INDEX('[1]2012 Teams'!$B$2:$B$2344,MATCH(A94,'[1]2012 Teams'!$A$2:$A$2344))</f>
        <v>Erie, PA USA</v>
      </c>
    </row>
    <row r="95" spans="1:8" x14ac:dyDescent="0.25">
      <c r="A95">
        <v>296</v>
      </c>
      <c r="B95" s="195">
        <v>16</v>
      </c>
      <c r="C95" s="352">
        <v>50</v>
      </c>
      <c r="D95">
        <v>20</v>
      </c>
      <c r="E95" s="195"/>
      <c r="F95" s="195"/>
      <c r="H95" s="407" t="str">
        <f>INDEX('[1]2012 Teams'!$B$2:$B$2344,MATCH(A95,'[1]2012 Teams'!$A$2:$A$2344))</f>
        <v>Montreal, QC Canada</v>
      </c>
    </row>
    <row r="96" spans="1:8" x14ac:dyDescent="0.25">
      <c r="A96">
        <v>322</v>
      </c>
      <c r="B96" s="195">
        <v>10</v>
      </c>
      <c r="C96" s="10">
        <v>0</v>
      </c>
      <c r="E96" s="195"/>
      <c r="F96" s="195"/>
      <c r="H96" s="407" t="str">
        <f>INDEX('[1]2012 Teams'!$B$2:$B$2344,MATCH(A96,'[1]2012 Teams'!$A$2:$A$2344))</f>
        <v>Flint, MI USA</v>
      </c>
    </row>
    <row r="97" spans="1:8" x14ac:dyDescent="0.25">
      <c r="A97">
        <v>341</v>
      </c>
      <c r="B97" s="195">
        <v>13</v>
      </c>
      <c r="C97" s="10">
        <v>10</v>
      </c>
      <c r="E97" s="195"/>
      <c r="F97" s="195"/>
      <c r="H97" s="407" t="str">
        <f>INDEX('[1]2012 Teams'!$B$2:$B$2344,MATCH(A97,'[1]2012 Teams'!$A$2:$A$2344))</f>
        <v>Ambler, PA USA</v>
      </c>
    </row>
    <row r="98" spans="1:8" x14ac:dyDescent="0.25">
      <c r="A98">
        <v>343</v>
      </c>
      <c r="B98" s="195">
        <v>11</v>
      </c>
      <c r="C98" s="10">
        <v>0</v>
      </c>
      <c r="E98" s="195"/>
      <c r="F98" s="195"/>
      <c r="H98" s="407" t="str">
        <f>INDEX('[1]2012 Teams'!$B$2:$B$2344,MATCH(A98,'[1]2012 Teams'!$A$2:$A$2344))</f>
        <v>Seneca, SC USA</v>
      </c>
    </row>
    <row r="99" spans="1:8" x14ac:dyDescent="0.25">
      <c r="A99">
        <v>358</v>
      </c>
      <c r="B99" s="200">
        <v>8</v>
      </c>
      <c r="C99" s="10">
        <v>0</v>
      </c>
      <c r="E99" s="195"/>
      <c r="F99" s="195"/>
      <c r="H99" s="407" t="str">
        <f>INDEX('[1]2012 Teams'!$B$2:$B$2344,MATCH(A99,'[1]2012 Teams'!$A$2:$A$2344))</f>
        <v>Hauppauge, NY USA</v>
      </c>
    </row>
    <row r="100" spans="1:8" x14ac:dyDescent="0.25">
      <c r="A100">
        <v>365</v>
      </c>
      <c r="B100" s="195">
        <v>14</v>
      </c>
      <c r="C100" s="10">
        <v>10</v>
      </c>
      <c r="E100" s="195"/>
      <c r="F100" s="195"/>
      <c r="H100" s="407" t="str">
        <f>INDEX('[1]2012 Teams'!$B$2:$B$2344,MATCH(A100,'[1]2012 Teams'!$A$2:$A$2344))</f>
        <v>Wilmington, DE USA</v>
      </c>
    </row>
    <row r="101" spans="1:8" x14ac:dyDescent="0.25">
      <c r="A101">
        <v>384</v>
      </c>
      <c r="B101" s="195">
        <v>5</v>
      </c>
      <c r="C101" s="10">
        <v>0</v>
      </c>
      <c r="E101" s="195"/>
      <c r="F101" s="195"/>
      <c r="H101" s="407" t="str">
        <f>INDEX('[1]2012 Teams'!$B$2:$B$2344,MATCH(A101,'[1]2012 Teams'!$A$2:$A$2344))</f>
        <v>Richmond, VA USA</v>
      </c>
    </row>
    <row r="102" spans="1:8" x14ac:dyDescent="0.25">
      <c r="A102">
        <v>395</v>
      </c>
      <c r="B102" s="195">
        <v>11</v>
      </c>
      <c r="C102" s="10">
        <v>0</v>
      </c>
      <c r="E102" s="195"/>
      <c r="F102" s="195"/>
      <c r="H102" s="407" t="str">
        <f>INDEX('[1]2012 Teams'!$B$2:$B$2344,MATCH(A102,'[1]2012 Teams'!$A$2:$A$2344))</f>
        <v>Bronx, NY USA</v>
      </c>
    </row>
    <row r="103" spans="1:8" x14ac:dyDescent="0.25">
      <c r="A103">
        <v>397</v>
      </c>
      <c r="B103" s="195">
        <v>7</v>
      </c>
      <c r="C103" s="10">
        <v>0</v>
      </c>
      <c r="E103" s="195"/>
      <c r="F103" s="195"/>
      <c r="H103" s="407" t="str">
        <f>INDEX('[1]2012 Teams'!$B$2:$B$2344,MATCH(A103,'[1]2012 Teams'!$A$2:$A$2344))</f>
        <v>Bronx, NY USA</v>
      </c>
    </row>
    <row r="104" spans="1:8" x14ac:dyDescent="0.25">
      <c r="A104">
        <v>401</v>
      </c>
      <c r="B104" s="195">
        <v>15</v>
      </c>
      <c r="C104" s="10">
        <v>10</v>
      </c>
      <c r="E104" s="195"/>
      <c r="F104" s="195"/>
      <c r="H104" s="407" t="str">
        <f>INDEX('[1]2012 Teams'!$B$2:$B$2344,MATCH(A104,'[1]2012 Teams'!$A$2:$A$2344))</f>
        <v>Christiansburg, VA USA</v>
      </c>
    </row>
    <row r="105" spans="1:8" x14ac:dyDescent="0.25">
      <c r="A105">
        <v>451</v>
      </c>
      <c r="B105" s="195">
        <v>14</v>
      </c>
      <c r="C105" s="10">
        <v>30</v>
      </c>
      <c r="E105" s="195"/>
      <c r="F105" s="195"/>
      <c r="H105" s="407" t="str">
        <f>INDEX('[1]2012 Teams'!$B$2:$B$2344,MATCH(A105,'[1]2012 Teams'!$A$2:$A$2344))</f>
        <v>Holland, OH USA</v>
      </c>
    </row>
    <row r="106" spans="1:8" x14ac:dyDescent="0.25">
      <c r="A106">
        <v>469</v>
      </c>
      <c r="B106" s="195">
        <v>15</v>
      </c>
      <c r="C106" s="10">
        <v>10</v>
      </c>
      <c r="E106" s="195"/>
      <c r="F106" s="195"/>
      <c r="H106" s="407" t="str">
        <f>INDEX('[1]2012 Teams'!$B$2:$B$2344,MATCH(A106,'[1]2012 Teams'!$A$2:$A$2344))</f>
        <v>Bloomfield Hills, MI USA</v>
      </c>
    </row>
    <row r="107" spans="1:8" x14ac:dyDescent="0.25">
      <c r="A107">
        <v>494</v>
      </c>
      <c r="B107" s="200">
        <v>6</v>
      </c>
      <c r="C107" s="10">
        <v>0</v>
      </c>
      <c r="E107" s="195"/>
      <c r="F107" s="195"/>
      <c r="H107" s="407" t="str">
        <f>INDEX('[1]2012 Teams'!$B$2:$B$2344,MATCH(A107,'[1]2012 Teams'!$A$2:$A$2344))</f>
        <v>Goodrich, MI USA</v>
      </c>
    </row>
    <row r="108" spans="1:8" x14ac:dyDescent="0.25">
      <c r="A108">
        <v>503</v>
      </c>
      <c r="B108" s="195">
        <v>14</v>
      </c>
      <c r="C108" s="10">
        <v>30</v>
      </c>
      <c r="E108" s="195"/>
      <c r="F108" s="195"/>
      <c r="H108" s="407" t="str">
        <f>INDEX('[1]2012 Teams'!$B$2:$B$2344,MATCH(A108,'[1]2012 Teams'!$A$2:$A$2344))</f>
        <v>Novi, MI USA</v>
      </c>
    </row>
    <row r="109" spans="1:8" x14ac:dyDescent="0.25">
      <c r="A109">
        <v>522</v>
      </c>
      <c r="B109" s="195">
        <v>1</v>
      </c>
      <c r="C109" s="352">
        <v>40</v>
      </c>
      <c r="D109">
        <v>16</v>
      </c>
      <c r="E109" s="195"/>
      <c r="F109" s="195"/>
      <c r="H109" s="407" t="str">
        <f>INDEX('[1]2012 Teams'!$B$2:$B$2344,MATCH(A109,'[1]2012 Teams'!$A$2:$A$2344))</f>
        <v>Staten Island, NY USA</v>
      </c>
    </row>
    <row r="110" spans="1:8" x14ac:dyDescent="0.25">
      <c r="A110">
        <v>547</v>
      </c>
      <c r="B110" s="195">
        <v>1</v>
      </c>
      <c r="C110" s="10">
        <v>16</v>
      </c>
      <c r="E110" s="195"/>
      <c r="F110" s="195"/>
      <c r="H110" s="407" t="str">
        <f>INDEX('[1]2012 Teams'!$B$2:$B$2344,MATCH(A110,'[1]2012 Teams'!$A$2:$A$2344))</f>
        <v>Fayetteville, TN USA</v>
      </c>
    </row>
    <row r="111" spans="1:8" x14ac:dyDescent="0.25">
      <c r="A111">
        <v>585</v>
      </c>
      <c r="B111" s="195">
        <v>5</v>
      </c>
      <c r="C111" s="10">
        <v>8</v>
      </c>
      <c r="E111" s="195"/>
      <c r="F111" s="195"/>
      <c r="H111" s="407" t="str">
        <f>INDEX('[1]2012 Teams'!$B$2:$B$2344,MATCH(A111,'[1]2012 Teams'!$A$2:$A$2344))</f>
        <v>Tehachapi, CA USA</v>
      </c>
    </row>
    <row r="112" spans="1:8" x14ac:dyDescent="0.25">
      <c r="A112">
        <v>610</v>
      </c>
      <c r="B112" s="195">
        <v>11</v>
      </c>
      <c r="C112" s="10">
        <v>0</v>
      </c>
      <c r="E112" s="195"/>
      <c r="F112" s="195"/>
      <c r="H112" s="407" t="str">
        <f>INDEX('[1]2012 Teams'!$B$2:$B$2344,MATCH(A112,'[1]2012 Teams'!$A$2:$A$2344))</f>
        <v>Toronto, ON Canada</v>
      </c>
    </row>
    <row r="113" spans="1:8" x14ac:dyDescent="0.25">
      <c r="A113">
        <v>753</v>
      </c>
      <c r="B113" s="195">
        <v>4</v>
      </c>
      <c r="C113" s="10">
        <v>8</v>
      </c>
      <c r="E113" s="195"/>
      <c r="F113" s="195"/>
      <c r="H113" s="407" t="str">
        <f>INDEX('[1]2012 Teams'!$B$2:$B$2344,MATCH(A113,'[1]2012 Teams'!$A$2:$A$2344))</f>
        <v>Bend, OR USA</v>
      </c>
    </row>
    <row r="114" spans="1:8" x14ac:dyDescent="0.25">
      <c r="A114">
        <v>868</v>
      </c>
      <c r="B114" s="195">
        <v>6</v>
      </c>
      <c r="C114" s="10">
        <v>0</v>
      </c>
      <c r="E114" s="195"/>
      <c r="F114" s="195"/>
      <c r="H114" s="407" t="str">
        <f>INDEX('[1]2012 Teams'!$B$2:$B$2344,MATCH(A114,'[1]2012 Teams'!$A$2:$A$2344))</f>
        <v>Carmel, IN USA</v>
      </c>
    </row>
    <row r="115" spans="1:8" x14ac:dyDescent="0.25">
      <c r="A115">
        <v>968</v>
      </c>
      <c r="B115" s="200">
        <v>14</v>
      </c>
      <c r="C115" s="352">
        <v>40</v>
      </c>
      <c r="D115">
        <v>10</v>
      </c>
      <c r="E115" s="195"/>
      <c r="F115" s="195"/>
      <c r="H115" s="407" t="str">
        <f>INDEX('[1]2012 Teams'!$B$2:$B$2344,MATCH(A115,'[1]2012 Teams'!$A$2:$A$2344))</f>
        <v>West Covina, CA USA</v>
      </c>
    </row>
    <row r="116" spans="1:8" x14ac:dyDescent="0.25">
      <c r="A116">
        <v>987</v>
      </c>
      <c r="B116" s="192">
        <v>15</v>
      </c>
      <c r="C116" s="10">
        <v>10</v>
      </c>
      <c r="E116" s="195"/>
      <c r="F116" s="195"/>
      <c r="H116" s="407" t="str">
        <f>INDEX('[1]2012 Teams'!$B$2:$B$2344,MATCH(A116,'[1]2012 Teams'!$A$2:$A$2344))</f>
        <v>Las Vegas, NV USA</v>
      </c>
    </row>
    <row r="117" spans="1:8" x14ac:dyDescent="0.25">
      <c r="A117">
        <v>1023</v>
      </c>
      <c r="B117" s="195">
        <v>10</v>
      </c>
      <c r="C117" s="10">
        <v>0</v>
      </c>
      <c r="E117" s="195"/>
      <c r="F117" s="195"/>
      <c r="H117" s="407" t="str">
        <f>INDEX('[1]2012 Teams'!$B$2:$B$2344,MATCH(A117,'[1]2012 Teams'!$A$2:$A$2344))</f>
        <v>Temperance, MI USA</v>
      </c>
    </row>
    <row r="118" spans="1:8" x14ac:dyDescent="0.25">
      <c r="A118">
        <v>1038</v>
      </c>
      <c r="B118" s="195">
        <v>14</v>
      </c>
      <c r="C118" s="10">
        <v>10</v>
      </c>
      <c r="E118" s="195"/>
      <c r="F118" s="195"/>
      <c r="H118" s="407" t="str">
        <f>INDEX('[1]2012 Teams'!$B$2:$B$2344,MATCH(A118,'[1]2012 Teams'!$A$2:$A$2344))</f>
        <v>Liberty Township, OH USA</v>
      </c>
    </row>
    <row r="119" spans="1:8" x14ac:dyDescent="0.25">
      <c r="A119">
        <v>1103</v>
      </c>
      <c r="B119" s="195">
        <v>8</v>
      </c>
      <c r="C119" s="10">
        <v>0</v>
      </c>
      <c r="E119" s="195"/>
      <c r="F119" s="195"/>
      <c r="H119" s="407" t="str">
        <f>INDEX('[1]2012 Teams'!$B$2:$B$2344,MATCH(A119,'[1]2012 Teams'!$A$2:$A$2344))</f>
        <v>Aiken, SC USA</v>
      </c>
    </row>
    <row r="120" spans="1:8" x14ac:dyDescent="0.25">
      <c r="A120">
        <v>1114</v>
      </c>
      <c r="B120" s="195">
        <v>16</v>
      </c>
      <c r="C120" s="10">
        <v>20</v>
      </c>
      <c r="E120" s="195"/>
      <c r="F120" s="195"/>
      <c r="H120" s="407" t="str">
        <f>INDEX('[1]2012 Teams'!$B$2:$B$2344,MATCH(A120,'[1]2012 Teams'!$A$2:$A$2344))</f>
        <v>St. Catharines, ON Canada</v>
      </c>
    </row>
    <row r="121" spans="1:8" x14ac:dyDescent="0.25">
      <c r="A121">
        <v>1126</v>
      </c>
      <c r="B121" s="195">
        <v>15</v>
      </c>
      <c r="C121" s="10">
        <v>30</v>
      </c>
      <c r="E121" s="195"/>
      <c r="F121" s="195"/>
      <c r="H121" s="407" t="str">
        <f>INDEX('[1]2012 Teams'!$B$2:$B$2344,MATCH(A121,'[1]2012 Teams'!$A$2:$A$2344))</f>
        <v>Webster, NY USA</v>
      </c>
    </row>
    <row r="122" spans="1:8" x14ac:dyDescent="0.25">
      <c r="A122">
        <v>1138</v>
      </c>
      <c r="B122" s="195">
        <v>2</v>
      </c>
      <c r="C122" s="10">
        <v>8</v>
      </c>
      <c r="E122" s="195"/>
      <c r="F122" s="195"/>
      <c r="H122" s="407" t="str">
        <f>INDEX('[1]2012 Teams'!$B$2:$B$2344,MATCH(A122,'[1]2012 Teams'!$A$2:$A$2344))</f>
        <v>West Hills, CA USA</v>
      </c>
    </row>
    <row r="123" spans="1:8" x14ac:dyDescent="0.25">
      <c r="A123">
        <v>1139</v>
      </c>
      <c r="B123" s="200">
        <v>3</v>
      </c>
      <c r="C123" s="10">
        <v>24</v>
      </c>
      <c r="E123" s="195"/>
      <c r="F123" s="195"/>
      <c r="H123" s="407" t="str">
        <f>INDEX('[1]2012 Teams'!$B$2:$B$2344,MATCH(A123,'[1]2012 Teams'!$A$2:$A$2344))</f>
        <v>West Hills, CA USA</v>
      </c>
    </row>
    <row r="124" spans="1:8" x14ac:dyDescent="0.25">
      <c r="A124">
        <v>1276</v>
      </c>
      <c r="B124" s="195">
        <v>12</v>
      </c>
      <c r="C124" s="10">
        <v>0</v>
      </c>
      <c r="E124" s="195"/>
      <c r="F124" s="195"/>
      <c r="H124" s="407" t="str">
        <f>INDEX('[1]2012 Teams'!$B$2:$B$2344,MATCH(A124,'[1]2012 Teams'!$A$2:$A$2344))</f>
        <v>Berea, OH USA</v>
      </c>
    </row>
    <row r="125" spans="1:8" x14ac:dyDescent="0.25">
      <c r="A125">
        <v>1305</v>
      </c>
      <c r="B125" s="195">
        <v>9</v>
      </c>
      <c r="C125" s="10">
        <v>0</v>
      </c>
      <c r="E125" s="195"/>
      <c r="F125" s="195"/>
      <c r="H125" s="407" t="str">
        <f>INDEX('[1]2012 Teams'!$B$2:$B$2344,MATCH(A125,'[1]2012 Teams'!$A$2:$A$2344))</f>
        <v>North Bay, ON Canada</v>
      </c>
    </row>
    <row r="126" spans="1:8" x14ac:dyDescent="0.25">
      <c r="A126">
        <v>1323</v>
      </c>
      <c r="B126" s="195">
        <v>13</v>
      </c>
      <c r="C126" s="10">
        <v>0</v>
      </c>
      <c r="E126" s="195"/>
      <c r="F126" s="195"/>
      <c r="H126" s="407" t="str">
        <f>INDEX('[1]2012 Teams'!$B$2:$B$2344,MATCH(A126,'[1]2012 Teams'!$A$2:$A$2344))</f>
        <v>Madera, CA USA</v>
      </c>
    </row>
    <row r="127" spans="1:8" x14ac:dyDescent="0.25">
      <c r="A127">
        <v>1468</v>
      </c>
      <c r="B127" s="195">
        <v>12</v>
      </c>
      <c r="C127" s="10">
        <v>0</v>
      </c>
      <c r="E127" s="195"/>
      <c r="F127" s="195"/>
      <c r="H127" s="407" t="str">
        <f>INDEX('[1]2012 Teams'!$B$2:$B$2344,MATCH(A127,'[1]2012 Teams'!$A$2:$A$2344))</f>
        <v>Hicksville, NY USA</v>
      </c>
    </row>
    <row r="128" spans="1:8" x14ac:dyDescent="0.25">
      <c r="A128">
        <v>1503</v>
      </c>
      <c r="B128" s="195">
        <v>15</v>
      </c>
      <c r="C128" s="10">
        <v>10</v>
      </c>
      <c r="E128" s="195"/>
      <c r="F128" s="195"/>
      <c r="H128" s="407" t="str">
        <f>INDEX('[1]2012 Teams'!$B$2:$B$2344,MATCH(A128,'[1]2012 Teams'!$A$2:$A$2344))</f>
        <v>Niagara Falls, ON Canada</v>
      </c>
    </row>
    <row r="129" spans="1:8" x14ac:dyDescent="0.25">
      <c r="A129">
        <v>1511</v>
      </c>
      <c r="B129" s="195">
        <v>4</v>
      </c>
      <c r="C129" s="10">
        <v>8</v>
      </c>
      <c r="E129" s="195"/>
      <c r="F129" s="195"/>
      <c r="H129" s="407" t="str">
        <f>INDEX('[1]2012 Teams'!$B$2:$B$2344,MATCH(A129,'[1]2012 Teams'!$A$2:$A$2344))</f>
        <v>Penfield, NY USA</v>
      </c>
    </row>
    <row r="130" spans="1:8" x14ac:dyDescent="0.25">
      <c r="A130">
        <v>1519</v>
      </c>
      <c r="B130" s="195">
        <v>9</v>
      </c>
      <c r="C130" s="10">
        <v>0</v>
      </c>
      <c r="E130" s="195"/>
      <c r="F130" s="195"/>
      <c r="H130" s="407" t="str">
        <f>INDEX('[1]2012 Teams'!$B$2:$B$2344,MATCH(A130,'[1]2012 Teams'!$A$2:$A$2344))</f>
        <v>Milford, NH USA</v>
      </c>
    </row>
    <row r="131" spans="1:8" x14ac:dyDescent="0.25">
      <c r="A131">
        <v>1523</v>
      </c>
      <c r="B131" s="200">
        <v>9</v>
      </c>
      <c r="C131" s="10">
        <v>0</v>
      </c>
      <c r="E131" s="195"/>
      <c r="F131" s="195"/>
      <c r="H131" s="407" t="str">
        <f>INDEX('[1]2012 Teams'!$B$2:$B$2344,MATCH(A131,'[1]2012 Teams'!$A$2:$A$2344))</f>
        <v>Palm Beach Gardens and Jupiter, FL USA</v>
      </c>
    </row>
    <row r="132" spans="1:8" x14ac:dyDescent="0.25">
      <c r="A132">
        <v>1592</v>
      </c>
      <c r="B132" s="195">
        <v>9</v>
      </c>
      <c r="C132" s="10">
        <v>0</v>
      </c>
      <c r="E132" s="195"/>
      <c r="F132" s="195"/>
      <c r="H132" s="407" t="str">
        <f>INDEX('[1]2012 Teams'!$B$2:$B$2344,MATCH(A132,'[1]2012 Teams'!$A$2:$A$2344))</f>
        <v>Cocoa, FL USA</v>
      </c>
    </row>
    <row r="133" spans="1:8" x14ac:dyDescent="0.25">
      <c r="A133">
        <v>1625</v>
      </c>
      <c r="B133" s="195">
        <v>16</v>
      </c>
      <c r="C133" s="10">
        <v>20</v>
      </c>
      <c r="E133" s="195"/>
      <c r="F133" s="195"/>
      <c r="H133" s="407" t="str">
        <f>INDEX('[1]2012 Teams'!$B$2:$B$2344,MATCH(A133,'[1]2012 Teams'!$A$2:$A$2344))</f>
        <v>Winnebago, IL USA</v>
      </c>
    </row>
    <row r="134" spans="1:8" x14ac:dyDescent="0.25">
      <c r="A134">
        <v>1646</v>
      </c>
      <c r="B134" s="195">
        <v>8</v>
      </c>
      <c r="C134" s="10">
        <v>0</v>
      </c>
      <c r="E134" s="195"/>
      <c r="F134" s="195"/>
      <c r="H134" s="407" t="str">
        <f>INDEX('[1]2012 Teams'!$B$2:$B$2344,MATCH(A134,'[1]2012 Teams'!$A$2:$A$2344))</f>
        <v>Lafayette, IN USA</v>
      </c>
    </row>
    <row r="135" spans="1:8" x14ac:dyDescent="0.25">
      <c r="A135">
        <v>1680</v>
      </c>
      <c r="B135" s="195">
        <v>12</v>
      </c>
      <c r="C135" s="10">
        <v>0</v>
      </c>
      <c r="E135" s="195"/>
      <c r="F135" s="195"/>
      <c r="H135" s="407" t="str">
        <f>INDEX('[1]2012 Teams'!$B$2:$B$2344,MATCH(A135,'[1]2012 Teams'!$A$2:$A$2344))</f>
        <v>Davis, CA USA</v>
      </c>
    </row>
    <row r="136" spans="1:8" x14ac:dyDescent="0.25">
      <c r="A136">
        <v>1718</v>
      </c>
      <c r="B136" s="195">
        <v>2</v>
      </c>
      <c r="C136" s="10">
        <v>8</v>
      </c>
      <c r="E136" s="195"/>
      <c r="F136" s="195"/>
      <c r="H136" s="407" t="str">
        <f>INDEX('[1]2012 Teams'!$B$2:$B$2344,MATCH(A136,'[1]2012 Teams'!$A$2:$A$2344))</f>
        <v>Armada, MI USA</v>
      </c>
    </row>
    <row r="137" spans="1:8" x14ac:dyDescent="0.25">
      <c r="A137">
        <v>1756</v>
      </c>
      <c r="B137" s="195">
        <v>10</v>
      </c>
      <c r="C137" s="10">
        <v>0</v>
      </c>
      <c r="E137" s="195"/>
      <c r="F137" s="195"/>
      <c r="H137" s="407" t="str">
        <f>INDEX('[1]2012 Teams'!$B$2:$B$2344,MATCH(A137,'[1]2012 Teams'!$A$2:$A$2344))</f>
        <v>Peoria, IL USA</v>
      </c>
    </row>
    <row r="138" spans="1:8" x14ac:dyDescent="0.25">
      <c r="A138">
        <v>1816</v>
      </c>
      <c r="B138" s="195">
        <v>11</v>
      </c>
      <c r="C138" s="10">
        <v>0</v>
      </c>
      <c r="E138" s="195"/>
      <c r="F138" s="195"/>
      <c r="H138" s="407" t="str">
        <f>INDEX('[1]2012 Teams'!$B$2:$B$2344,MATCH(A138,'[1]2012 Teams'!$A$2:$A$2344))</f>
        <v>Edina, MN USA</v>
      </c>
    </row>
    <row r="139" spans="1:8" x14ac:dyDescent="0.25">
      <c r="A139">
        <v>1902</v>
      </c>
      <c r="B139" s="200">
        <v>3</v>
      </c>
      <c r="C139" s="10">
        <v>16</v>
      </c>
      <c r="E139" s="195"/>
      <c r="F139" s="195"/>
      <c r="H139" s="407" t="str">
        <f>INDEX('[1]2012 Teams'!$B$2:$B$2344,MATCH(A139,'[1]2012 Teams'!$A$2:$A$2344))</f>
        <v>Winter Park, FL USA</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F399"/>
  <sheetViews>
    <sheetView workbookViewId="0">
      <selection activeCell="A32" sqref="A32"/>
    </sheetView>
  </sheetViews>
  <sheetFormatPr defaultRowHeight="12.5" x14ac:dyDescent="0.25"/>
  <sheetData>
    <row r="1" spans="1:32" x14ac:dyDescent="0.25">
      <c r="A1" s="4" t="s">
        <v>0</v>
      </c>
      <c r="B1" s="11" t="s">
        <v>1</v>
      </c>
      <c r="C1" s="11" t="s">
        <v>2</v>
      </c>
      <c r="D1" s="11" t="s">
        <v>3</v>
      </c>
      <c r="E1" s="12" t="s">
        <v>4</v>
      </c>
      <c r="G1" s="4" t="s">
        <v>8</v>
      </c>
      <c r="H1" s="11" t="s">
        <v>1</v>
      </c>
      <c r="I1" s="11" t="s">
        <v>2</v>
      </c>
      <c r="J1" s="11" t="s">
        <v>3</v>
      </c>
      <c r="K1" s="12" t="s">
        <v>4</v>
      </c>
      <c r="M1" s="4" t="s">
        <v>9</v>
      </c>
      <c r="N1" s="11" t="s">
        <v>1</v>
      </c>
      <c r="O1" s="11" t="s">
        <v>2</v>
      </c>
      <c r="P1" s="11" t="s">
        <v>3</v>
      </c>
      <c r="Q1" s="12" t="s">
        <v>4</v>
      </c>
      <c r="S1" s="4" t="s">
        <v>10</v>
      </c>
      <c r="T1" s="11" t="s">
        <v>1</v>
      </c>
      <c r="U1" s="11" t="s">
        <v>2</v>
      </c>
      <c r="V1" s="11" t="s">
        <v>3</v>
      </c>
      <c r="W1" s="12" t="s">
        <v>4</v>
      </c>
      <c r="Y1" s="4" t="s">
        <v>12</v>
      </c>
      <c r="Z1" s="11" t="s">
        <v>1</v>
      </c>
      <c r="AA1" s="11" t="s">
        <v>2</v>
      </c>
      <c r="AB1" s="11" t="s">
        <v>3</v>
      </c>
      <c r="AC1" s="12" t="s">
        <v>4</v>
      </c>
    </row>
    <row r="2" spans="1:32" x14ac:dyDescent="0.25">
      <c r="A2" s="126">
        <v>1</v>
      </c>
      <c r="B2" s="404">
        <v>245</v>
      </c>
      <c r="C2" s="403">
        <v>217</v>
      </c>
      <c r="D2" s="145">
        <v>766</v>
      </c>
      <c r="E2" s="163" t="s">
        <v>11</v>
      </c>
      <c r="G2" s="126">
        <v>1</v>
      </c>
      <c r="H2" s="143">
        <v>337</v>
      </c>
      <c r="I2" s="144">
        <v>1510</v>
      </c>
      <c r="J2" s="405">
        <v>85</v>
      </c>
      <c r="K2" s="163" t="s">
        <v>6</v>
      </c>
      <c r="M2" s="126">
        <v>1</v>
      </c>
      <c r="N2" s="143">
        <v>1089</v>
      </c>
      <c r="O2" s="144">
        <v>1280</v>
      </c>
      <c r="P2" s="145">
        <v>365</v>
      </c>
      <c r="Q2" s="163" t="s">
        <v>7</v>
      </c>
      <c r="S2" s="126">
        <v>1</v>
      </c>
      <c r="T2" s="404">
        <v>910</v>
      </c>
      <c r="U2" s="144">
        <v>135</v>
      </c>
      <c r="V2" s="145">
        <v>537</v>
      </c>
      <c r="W2" s="163" t="s">
        <v>6</v>
      </c>
      <c r="Y2" s="126" t="s">
        <v>13</v>
      </c>
      <c r="Z2" s="98">
        <v>245</v>
      </c>
      <c r="AA2" s="151">
        <v>217</v>
      </c>
      <c r="AB2" s="98">
        <v>766</v>
      </c>
      <c r="AC2" s="163" t="s">
        <v>5</v>
      </c>
      <c r="AD2" s="1" t="s">
        <v>21</v>
      </c>
    </row>
    <row r="3" spans="1:32" x14ac:dyDescent="0.25">
      <c r="A3" s="126">
        <v>2</v>
      </c>
      <c r="B3" s="146">
        <v>997</v>
      </c>
      <c r="C3" s="2">
        <v>980</v>
      </c>
      <c r="D3" s="357">
        <v>65</v>
      </c>
      <c r="E3" s="163" t="s">
        <v>5</v>
      </c>
      <c r="G3" s="126">
        <v>2</v>
      </c>
      <c r="H3" s="146">
        <v>175</v>
      </c>
      <c r="I3" s="366">
        <v>33</v>
      </c>
      <c r="J3" s="147">
        <v>108</v>
      </c>
      <c r="K3" s="163" t="s">
        <v>11</v>
      </c>
      <c r="M3" s="126">
        <v>2</v>
      </c>
      <c r="N3" s="146">
        <v>56</v>
      </c>
      <c r="O3" s="2">
        <v>254</v>
      </c>
      <c r="P3" s="147">
        <v>64</v>
      </c>
      <c r="Q3" s="163" t="s">
        <v>11</v>
      </c>
      <c r="S3" s="126">
        <v>2</v>
      </c>
      <c r="T3" s="146">
        <v>330</v>
      </c>
      <c r="U3" s="366">
        <v>67</v>
      </c>
      <c r="V3" s="357">
        <v>503</v>
      </c>
      <c r="W3" s="163" t="s">
        <v>11</v>
      </c>
      <c r="Y3" s="126" t="s">
        <v>14</v>
      </c>
      <c r="Z3" s="151">
        <v>175</v>
      </c>
      <c r="AA3" s="151">
        <v>33</v>
      </c>
      <c r="AB3" s="98">
        <v>108</v>
      </c>
      <c r="AC3" s="163" t="s">
        <v>5</v>
      </c>
    </row>
    <row r="4" spans="1:32" x14ac:dyDescent="0.25">
      <c r="A4" s="126">
        <v>3</v>
      </c>
      <c r="B4" s="369">
        <v>27</v>
      </c>
      <c r="C4" s="2">
        <v>71</v>
      </c>
      <c r="D4" s="147">
        <v>40</v>
      </c>
      <c r="E4" s="163" t="s">
        <v>7</v>
      </c>
      <c r="G4" s="126">
        <v>3</v>
      </c>
      <c r="H4" s="146">
        <v>118</v>
      </c>
      <c r="I4" s="2">
        <v>229</v>
      </c>
      <c r="J4" s="147">
        <v>312</v>
      </c>
      <c r="K4" s="163" t="s">
        <v>5</v>
      </c>
      <c r="M4" s="126">
        <v>3</v>
      </c>
      <c r="N4" s="146">
        <v>231</v>
      </c>
      <c r="O4" s="2">
        <v>126</v>
      </c>
      <c r="P4" s="147">
        <v>1648</v>
      </c>
      <c r="Q4" s="163" t="s">
        <v>7</v>
      </c>
      <c r="S4" s="126">
        <v>3</v>
      </c>
      <c r="T4" s="146">
        <v>987</v>
      </c>
      <c r="U4" s="2">
        <v>45</v>
      </c>
      <c r="V4" s="147">
        <v>1647</v>
      </c>
      <c r="W4" s="163" t="s">
        <v>5</v>
      </c>
      <c r="Y4" s="126" t="s">
        <v>15</v>
      </c>
      <c r="Z4" s="98">
        <v>56</v>
      </c>
      <c r="AA4" s="98">
        <v>254</v>
      </c>
      <c r="AB4" s="98">
        <v>64</v>
      </c>
      <c r="AC4" s="163" t="s">
        <v>6</v>
      </c>
    </row>
    <row r="5" spans="1:32" x14ac:dyDescent="0.25">
      <c r="A5" s="126">
        <v>4</v>
      </c>
      <c r="B5" s="146">
        <v>716</v>
      </c>
      <c r="C5" s="2">
        <v>1114</v>
      </c>
      <c r="D5" s="357">
        <v>107</v>
      </c>
      <c r="E5" s="163" t="s">
        <v>7</v>
      </c>
      <c r="G5" s="126">
        <v>4</v>
      </c>
      <c r="H5" s="146">
        <v>343</v>
      </c>
      <c r="I5" s="2">
        <v>388</v>
      </c>
      <c r="J5" s="147">
        <v>353</v>
      </c>
      <c r="K5" s="163" t="s">
        <v>5</v>
      </c>
      <c r="M5" s="126">
        <v>4</v>
      </c>
      <c r="N5" s="146">
        <v>1219</v>
      </c>
      <c r="O5" s="2">
        <v>1507</v>
      </c>
      <c r="P5" s="147">
        <v>694</v>
      </c>
      <c r="Q5" s="163" t="s">
        <v>5</v>
      </c>
      <c r="S5" s="126">
        <v>4</v>
      </c>
      <c r="T5" s="146">
        <v>22</v>
      </c>
      <c r="U5" s="2">
        <v>111</v>
      </c>
      <c r="V5" s="147">
        <v>293</v>
      </c>
      <c r="W5" s="163" t="s">
        <v>7</v>
      </c>
      <c r="Y5" s="129" t="s">
        <v>16</v>
      </c>
      <c r="Z5" s="215">
        <v>330</v>
      </c>
      <c r="AA5" s="215">
        <v>67</v>
      </c>
      <c r="AB5" s="157">
        <v>503</v>
      </c>
      <c r="AC5" s="166" t="s">
        <v>11</v>
      </c>
    </row>
    <row r="6" spans="1:32" x14ac:dyDescent="0.25">
      <c r="A6" s="126">
        <v>5</v>
      </c>
      <c r="B6" s="146">
        <v>1592</v>
      </c>
      <c r="C6" s="2">
        <v>233</v>
      </c>
      <c r="D6" s="147">
        <v>79</v>
      </c>
      <c r="E6" s="163" t="s">
        <v>5</v>
      </c>
      <c r="G6" s="126">
        <v>5</v>
      </c>
      <c r="H6" s="146">
        <v>1680</v>
      </c>
      <c r="I6" s="366">
        <v>66</v>
      </c>
      <c r="J6" s="147">
        <v>1503</v>
      </c>
      <c r="K6" s="163" t="s">
        <v>7</v>
      </c>
      <c r="M6" s="126">
        <v>5</v>
      </c>
      <c r="N6" s="369">
        <v>47</v>
      </c>
      <c r="O6" s="2">
        <v>121</v>
      </c>
      <c r="P6" s="147">
        <v>204</v>
      </c>
      <c r="Q6" s="163" t="s">
        <v>7</v>
      </c>
      <c r="S6" s="126">
        <v>5</v>
      </c>
      <c r="T6" s="146">
        <v>1259</v>
      </c>
      <c r="U6" s="2">
        <v>74</v>
      </c>
      <c r="V6" s="147">
        <v>148</v>
      </c>
      <c r="W6" s="163" t="s">
        <v>5</v>
      </c>
    </row>
    <row r="7" spans="1:32" x14ac:dyDescent="0.25">
      <c r="A7" s="126">
        <v>6</v>
      </c>
      <c r="B7" s="146">
        <v>191</v>
      </c>
      <c r="C7" s="2">
        <v>179</v>
      </c>
      <c r="D7" s="357">
        <v>494</v>
      </c>
      <c r="E7" s="163" t="s">
        <v>6</v>
      </c>
      <c r="G7" s="126">
        <v>6</v>
      </c>
      <c r="H7" s="146">
        <v>1126</v>
      </c>
      <c r="I7" s="2">
        <v>279</v>
      </c>
      <c r="J7" s="147">
        <v>180</v>
      </c>
      <c r="K7" s="163" t="s">
        <v>7</v>
      </c>
      <c r="M7" s="126">
        <v>6</v>
      </c>
      <c r="N7" s="146">
        <v>16</v>
      </c>
      <c r="O7" s="2">
        <v>103</v>
      </c>
      <c r="P7" s="147">
        <v>1024</v>
      </c>
      <c r="Q7" s="163" t="s">
        <v>5</v>
      </c>
      <c r="S7" s="126">
        <v>6</v>
      </c>
      <c r="T7" s="146">
        <v>710</v>
      </c>
      <c r="U7" s="2">
        <v>395</v>
      </c>
      <c r="V7" s="147">
        <v>345</v>
      </c>
      <c r="W7" s="163" t="s">
        <v>7</v>
      </c>
      <c r="Y7" s="1" t="s">
        <v>37</v>
      </c>
    </row>
    <row r="8" spans="1:32" x14ac:dyDescent="0.25">
      <c r="A8" s="126">
        <v>7</v>
      </c>
      <c r="B8" s="146">
        <v>1071</v>
      </c>
      <c r="C8" s="366">
        <v>322</v>
      </c>
      <c r="D8" s="147">
        <v>435</v>
      </c>
      <c r="E8" s="163" t="s">
        <v>7</v>
      </c>
      <c r="G8" s="126">
        <v>7</v>
      </c>
      <c r="H8" s="146">
        <v>703</v>
      </c>
      <c r="I8" s="2">
        <v>234</v>
      </c>
      <c r="J8" s="147">
        <v>195</v>
      </c>
      <c r="K8" s="163" t="s">
        <v>7</v>
      </c>
      <c r="M8" s="126">
        <v>7</v>
      </c>
      <c r="N8" s="146">
        <v>1305</v>
      </c>
      <c r="O8" s="366">
        <v>68</v>
      </c>
      <c r="P8" s="357">
        <v>469</v>
      </c>
      <c r="Q8" s="163" t="s">
        <v>7</v>
      </c>
      <c r="S8" s="126">
        <v>7</v>
      </c>
      <c r="T8" s="146">
        <v>616</v>
      </c>
      <c r="U8" s="2">
        <v>230</v>
      </c>
      <c r="V8" s="147">
        <v>1402</v>
      </c>
      <c r="W8" s="163" t="s">
        <v>7</v>
      </c>
      <c r="Y8" s="1" t="s">
        <v>38</v>
      </c>
    </row>
    <row r="9" spans="1:32" x14ac:dyDescent="0.25">
      <c r="A9" s="129">
        <v>8</v>
      </c>
      <c r="B9" s="148">
        <v>173</v>
      </c>
      <c r="C9" s="149">
        <v>93</v>
      </c>
      <c r="D9" s="150">
        <v>1027</v>
      </c>
      <c r="E9" s="166" t="s">
        <v>7</v>
      </c>
      <c r="G9" s="129">
        <v>8</v>
      </c>
      <c r="H9" s="148">
        <v>1450</v>
      </c>
      <c r="I9" s="149">
        <v>269</v>
      </c>
      <c r="J9" s="150">
        <v>292</v>
      </c>
      <c r="K9" s="166" t="s">
        <v>7</v>
      </c>
      <c r="M9" s="129">
        <v>8</v>
      </c>
      <c r="N9" s="148">
        <v>1108</v>
      </c>
      <c r="O9" s="149">
        <v>447</v>
      </c>
      <c r="P9" s="150">
        <v>492</v>
      </c>
      <c r="Q9" s="166" t="s">
        <v>6</v>
      </c>
      <c r="S9" s="129">
        <v>8</v>
      </c>
      <c r="T9" s="148">
        <v>236</v>
      </c>
      <c r="U9" s="149">
        <v>868</v>
      </c>
      <c r="V9" s="406">
        <v>302</v>
      </c>
      <c r="W9" s="166" t="s">
        <v>7</v>
      </c>
    </row>
    <row r="10" spans="1:32" x14ac:dyDescent="0.25">
      <c r="E10" s="9"/>
    </row>
    <row r="11" spans="1:32" ht="18" x14ac:dyDescent="0.4">
      <c r="A11" s="254" t="s">
        <v>107</v>
      </c>
      <c r="G11" s="254" t="s">
        <v>35</v>
      </c>
      <c r="M11" s="254" t="s">
        <v>108</v>
      </c>
      <c r="S11" s="254" t="s">
        <v>109</v>
      </c>
    </row>
    <row r="12" spans="1:32" ht="18" x14ac:dyDescent="0.4">
      <c r="A12" s="254" t="s">
        <v>105</v>
      </c>
      <c r="G12" s="254" t="s">
        <v>105</v>
      </c>
      <c r="M12" s="254" t="s">
        <v>105</v>
      </c>
      <c r="S12" s="254" t="s">
        <v>105</v>
      </c>
    </row>
    <row r="13" spans="1:32" ht="13" x14ac:dyDescent="0.3">
      <c r="B13" s="10"/>
      <c r="C13" s="108" t="s">
        <v>78</v>
      </c>
      <c r="D13" s="108" t="s">
        <v>106</v>
      </c>
      <c r="H13" s="10"/>
      <c r="I13" s="108" t="s">
        <v>78</v>
      </c>
      <c r="J13" s="108" t="s">
        <v>106</v>
      </c>
      <c r="N13" s="10"/>
      <c r="O13" s="108" t="s">
        <v>78</v>
      </c>
      <c r="P13" s="108" t="s">
        <v>106</v>
      </c>
      <c r="T13" s="10"/>
      <c r="U13" s="108" t="s">
        <v>78</v>
      </c>
      <c r="V13" s="108" t="s">
        <v>106</v>
      </c>
    </row>
    <row r="14" spans="1:32" ht="13" x14ac:dyDescent="0.3">
      <c r="A14" s="108" t="s">
        <v>79</v>
      </c>
      <c r="B14" s="108" t="s">
        <v>80</v>
      </c>
      <c r="C14" s="108" t="s">
        <v>71</v>
      </c>
      <c r="D14" s="108" t="s">
        <v>71</v>
      </c>
      <c r="G14" s="108" t="s">
        <v>79</v>
      </c>
      <c r="H14" s="108" t="s">
        <v>80</v>
      </c>
      <c r="I14" s="108" t="s">
        <v>71</v>
      </c>
      <c r="J14" s="108" t="s">
        <v>71</v>
      </c>
      <c r="M14" s="108" t="s">
        <v>79</v>
      </c>
      <c r="N14" s="108" t="s">
        <v>80</v>
      </c>
      <c r="O14" s="108" t="s">
        <v>71</v>
      </c>
      <c r="P14" s="108" t="s">
        <v>71</v>
      </c>
      <c r="S14" s="108" t="s">
        <v>79</v>
      </c>
      <c r="T14" s="108" t="s">
        <v>80</v>
      </c>
      <c r="U14" s="108" t="s">
        <v>71</v>
      </c>
      <c r="V14" s="108" t="s">
        <v>71</v>
      </c>
    </row>
    <row r="15" spans="1:32" x14ac:dyDescent="0.25">
      <c r="A15" s="192">
        <f t="shared" ref="A15:A22" si="0">B2</f>
        <v>245</v>
      </c>
      <c r="B15" s="191" t="s">
        <v>81</v>
      </c>
      <c r="C15" s="192">
        <v>16</v>
      </c>
      <c r="D15" s="193">
        <f>IF(E15="Winner",30,IF(E15="Finalist",20,IF(E15="Semi Finalist",10,)))</f>
        <v>30</v>
      </c>
      <c r="E15" s="155" t="str">
        <f>E2</f>
        <v>Winner</v>
      </c>
      <c r="G15" s="192">
        <f t="shared" ref="G15:G22" si="1">H2</f>
        <v>337</v>
      </c>
      <c r="H15" s="191" t="s">
        <v>81</v>
      </c>
      <c r="I15" s="192">
        <v>16</v>
      </c>
      <c r="J15" s="193">
        <f>IF(K15="Winner",30,IF(K15="Finalist",20,IF(K15="Semi Finalist",10,)))</f>
        <v>20</v>
      </c>
      <c r="K15" s="155" t="str">
        <f>K2</f>
        <v>Finalist</v>
      </c>
      <c r="M15" s="192">
        <f t="shared" ref="M15:M22" si="2">N2</f>
        <v>1089</v>
      </c>
      <c r="N15" s="191" t="s">
        <v>81</v>
      </c>
      <c r="O15" s="192">
        <v>16</v>
      </c>
      <c r="P15" s="193">
        <f>IF(Q15="Winner",30,IF(Q15="Finalist",20,IF(Q15="Semi Finalist",10,)))</f>
        <v>0</v>
      </c>
      <c r="Q15" s="155" t="str">
        <f>Q2</f>
        <v>Quarter Finalist</v>
      </c>
      <c r="S15" s="192">
        <f t="shared" ref="S15:S22" si="3">T2</f>
        <v>910</v>
      </c>
      <c r="T15" s="191" t="s">
        <v>81</v>
      </c>
      <c r="U15" s="192">
        <v>16</v>
      </c>
      <c r="V15" s="193">
        <f>IF(W15="Winner",30,IF(W15="Finalist",20,IF(W15="Semi Finalist",10,)))</f>
        <v>20</v>
      </c>
      <c r="W15" s="155" t="str">
        <f>W2</f>
        <v>Finalist</v>
      </c>
      <c r="X15" s="258"/>
      <c r="Y15" s="258"/>
      <c r="Z15" s="258"/>
      <c r="AA15" s="258"/>
      <c r="AB15" s="258"/>
      <c r="AC15" s="258"/>
      <c r="AD15" s="258"/>
      <c r="AE15" s="258"/>
      <c r="AF15" s="258"/>
    </row>
    <row r="16" spans="1:32" x14ac:dyDescent="0.25">
      <c r="A16" s="195">
        <f t="shared" si="0"/>
        <v>997</v>
      </c>
      <c r="B16" s="194" t="s">
        <v>82</v>
      </c>
      <c r="C16" s="195">
        <v>15</v>
      </c>
      <c r="D16" s="196">
        <f t="shared" ref="D16:D38" si="4">IF(E16="Winner",30,IF(E16="Finalist",20,IF(E16="Semi Finalist",10,)))</f>
        <v>10</v>
      </c>
      <c r="E16" s="155" t="str">
        <f t="shared" ref="E16:E22" si="5">E3</f>
        <v>Semi Finalist</v>
      </c>
      <c r="G16" s="195">
        <f t="shared" si="1"/>
        <v>175</v>
      </c>
      <c r="H16" s="194" t="s">
        <v>82</v>
      </c>
      <c r="I16" s="195">
        <v>15</v>
      </c>
      <c r="J16" s="196">
        <f t="shared" ref="J16:J38" si="6">IF(K16="Winner",30,IF(K16="Finalist",20,IF(K16="Semi Finalist",10,)))</f>
        <v>30</v>
      </c>
      <c r="K16" s="155" t="str">
        <f t="shared" ref="K16:K22" si="7">K3</f>
        <v>Winner</v>
      </c>
      <c r="M16" s="195">
        <f t="shared" si="2"/>
        <v>56</v>
      </c>
      <c r="N16" s="194" t="s">
        <v>82</v>
      </c>
      <c r="O16" s="195">
        <v>15</v>
      </c>
      <c r="P16" s="196">
        <f t="shared" ref="P16:P38" si="8">IF(Q16="Winner",30,IF(Q16="Finalist",20,IF(Q16="Semi Finalist",10,)))</f>
        <v>30</v>
      </c>
      <c r="Q16" s="155" t="str">
        <f t="shared" ref="Q16:Q22" si="9">Q3</f>
        <v>Winner</v>
      </c>
      <c r="S16" s="195">
        <f t="shared" si="3"/>
        <v>330</v>
      </c>
      <c r="T16" s="194" t="s">
        <v>82</v>
      </c>
      <c r="U16" s="195">
        <v>15</v>
      </c>
      <c r="V16" s="196">
        <f t="shared" ref="V16:V38" si="10">IF(W16="Winner",30,IF(W16="Finalist",20,IF(W16="Semi Finalist",10,)))</f>
        <v>30</v>
      </c>
      <c r="W16" s="155" t="str">
        <f t="shared" ref="W16:W22" si="11">W3</f>
        <v>Winner</v>
      </c>
      <c r="X16" s="258"/>
      <c r="Y16" s="258"/>
      <c r="Z16" s="258"/>
      <c r="AA16" s="258"/>
      <c r="AB16" s="258"/>
      <c r="AC16" s="258"/>
      <c r="AD16" s="258"/>
      <c r="AE16" s="258"/>
      <c r="AF16" s="258"/>
    </row>
    <row r="17" spans="1:32" x14ac:dyDescent="0.25">
      <c r="A17" s="195">
        <f t="shared" si="0"/>
        <v>27</v>
      </c>
      <c r="B17" s="194" t="s">
        <v>83</v>
      </c>
      <c r="C17" s="195">
        <v>14</v>
      </c>
      <c r="D17" s="196">
        <f t="shared" si="4"/>
        <v>0</v>
      </c>
      <c r="E17" s="155" t="str">
        <f t="shared" si="5"/>
        <v>Quarter Finalist</v>
      </c>
      <c r="G17" s="195">
        <f t="shared" si="1"/>
        <v>118</v>
      </c>
      <c r="H17" s="194" t="s">
        <v>83</v>
      </c>
      <c r="I17" s="195">
        <v>14</v>
      </c>
      <c r="J17" s="196">
        <f t="shared" si="6"/>
        <v>10</v>
      </c>
      <c r="K17" s="155" t="str">
        <f t="shared" si="7"/>
        <v>Semi Finalist</v>
      </c>
      <c r="M17" s="195">
        <f t="shared" si="2"/>
        <v>231</v>
      </c>
      <c r="N17" s="194" t="s">
        <v>83</v>
      </c>
      <c r="O17" s="195">
        <v>14</v>
      </c>
      <c r="P17" s="196">
        <f t="shared" si="8"/>
        <v>0</v>
      </c>
      <c r="Q17" s="155" t="str">
        <f t="shared" si="9"/>
        <v>Quarter Finalist</v>
      </c>
      <c r="S17" s="195">
        <f t="shared" si="3"/>
        <v>987</v>
      </c>
      <c r="T17" s="194" t="s">
        <v>83</v>
      </c>
      <c r="U17" s="195">
        <v>14</v>
      </c>
      <c r="V17" s="196">
        <f t="shared" si="10"/>
        <v>10</v>
      </c>
      <c r="W17" s="155" t="str">
        <f t="shared" si="11"/>
        <v>Semi Finalist</v>
      </c>
      <c r="X17" s="258"/>
      <c r="Y17" s="258"/>
      <c r="Z17" s="258"/>
      <c r="AA17" s="258"/>
      <c r="AB17" s="258"/>
      <c r="AC17" s="258"/>
      <c r="AD17" s="258"/>
      <c r="AE17" s="258"/>
      <c r="AF17" s="258"/>
    </row>
    <row r="18" spans="1:32" x14ac:dyDescent="0.25">
      <c r="A18" s="195">
        <f t="shared" si="0"/>
        <v>716</v>
      </c>
      <c r="B18" s="194" t="s">
        <v>84</v>
      </c>
      <c r="C18" s="195">
        <v>13</v>
      </c>
      <c r="D18" s="196">
        <f t="shared" si="4"/>
        <v>0</v>
      </c>
      <c r="E18" s="155" t="str">
        <f t="shared" si="5"/>
        <v>Quarter Finalist</v>
      </c>
      <c r="G18" s="195">
        <f t="shared" si="1"/>
        <v>343</v>
      </c>
      <c r="H18" s="194" t="s">
        <v>84</v>
      </c>
      <c r="I18" s="195">
        <v>13</v>
      </c>
      <c r="J18" s="196">
        <f t="shared" si="6"/>
        <v>10</v>
      </c>
      <c r="K18" s="155" t="str">
        <f t="shared" si="7"/>
        <v>Semi Finalist</v>
      </c>
      <c r="M18" s="195">
        <f t="shared" si="2"/>
        <v>1219</v>
      </c>
      <c r="N18" s="194" t="s">
        <v>84</v>
      </c>
      <c r="O18" s="195">
        <v>13</v>
      </c>
      <c r="P18" s="196">
        <f t="shared" si="8"/>
        <v>10</v>
      </c>
      <c r="Q18" s="155" t="str">
        <f t="shared" si="9"/>
        <v>Semi Finalist</v>
      </c>
      <c r="S18" s="195">
        <f t="shared" si="3"/>
        <v>22</v>
      </c>
      <c r="T18" s="194" t="s">
        <v>84</v>
      </c>
      <c r="U18" s="195">
        <v>13</v>
      </c>
      <c r="V18" s="196">
        <f t="shared" si="10"/>
        <v>0</v>
      </c>
      <c r="W18" s="155" t="str">
        <f t="shared" si="11"/>
        <v>Quarter Finalist</v>
      </c>
      <c r="X18" s="258"/>
      <c r="Y18" s="258"/>
      <c r="Z18" s="258"/>
      <c r="AA18" s="258"/>
      <c r="AB18" s="258"/>
      <c r="AC18" s="258"/>
      <c r="AD18" s="258"/>
      <c r="AE18" s="258"/>
      <c r="AF18" s="258"/>
    </row>
    <row r="19" spans="1:32" x14ac:dyDescent="0.25">
      <c r="A19" s="195">
        <f t="shared" si="0"/>
        <v>1592</v>
      </c>
      <c r="B19" s="194" t="s">
        <v>85</v>
      </c>
      <c r="C19" s="195">
        <v>12</v>
      </c>
      <c r="D19" s="196">
        <f t="shared" si="4"/>
        <v>10</v>
      </c>
      <c r="E19" s="155" t="str">
        <f t="shared" si="5"/>
        <v>Semi Finalist</v>
      </c>
      <c r="F19" s="151"/>
      <c r="G19" s="195">
        <f t="shared" si="1"/>
        <v>1680</v>
      </c>
      <c r="H19" s="194" t="s">
        <v>85</v>
      </c>
      <c r="I19" s="195">
        <v>12</v>
      </c>
      <c r="J19" s="196">
        <f t="shared" si="6"/>
        <v>0</v>
      </c>
      <c r="K19" s="155" t="str">
        <f t="shared" si="7"/>
        <v>Quarter Finalist</v>
      </c>
      <c r="L19" s="151"/>
      <c r="M19" s="195">
        <f t="shared" si="2"/>
        <v>47</v>
      </c>
      <c r="N19" s="194" t="s">
        <v>85</v>
      </c>
      <c r="O19" s="195">
        <v>12</v>
      </c>
      <c r="P19" s="196">
        <f t="shared" si="8"/>
        <v>0</v>
      </c>
      <c r="Q19" s="155" t="str">
        <f t="shared" si="9"/>
        <v>Quarter Finalist</v>
      </c>
      <c r="R19" s="151"/>
      <c r="S19" s="195">
        <f t="shared" si="3"/>
        <v>1259</v>
      </c>
      <c r="T19" s="194" t="s">
        <v>85</v>
      </c>
      <c r="U19" s="195">
        <v>12</v>
      </c>
      <c r="V19" s="196">
        <f t="shared" si="10"/>
        <v>10</v>
      </c>
      <c r="W19" s="155" t="str">
        <f t="shared" si="11"/>
        <v>Semi Finalist</v>
      </c>
      <c r="X19" s="258"/>
      <c r="Y19" s="258"/>
      <c r="Z19" s="258"/>
      <c r="AA19" s="258"/>
      <c r="AB19" s="258"/>
      <c r="AC19" s="258"/>
      <c r="AD19" s="258"/>
      <c r="AE19" s="258"/>
      <c r="AF19" s="258"/>
    </row>
    <row r="20" spans="1:32" x14ac:dyDescent="0.25">
      <c r="A20" s="195">
        <f t="shared" si="0"/>
        <v>191</v>
      </c>
      <c r="B20" s="194" t="s">
        <v>86</v>
      </c>
      <c r="C20" s="195">
        <v>11</v>
      </c>
      <c r="D20" s="196">
        <f t="shared" si="4"/>
        <v>20</v>
      </c>
      <c r="E20" s="155" t="str">
        <f t="shared" si="5"/>
        <v>Finalist</v>
      </c>
      <c r="G20" s="195">
        <f t="shared" si="1"/>
        <v>1126</v>
      </c>
      <c r="H20" s="194" t="s">
        <v>86</v>
      </c>
      <c r="I20" s="195">
        <v>11</v>
      </c>
      <c r="J20" s="196">
        <f t="shared" si="6"/>
        <v>0</v>
      </c>
      <c r="K20" s="155" t="str">
        <f t="shared" si="7"/>
        <v>Quarter Finalist</v>
      </c>
      <c r="M20" s="195">
        <f t="shared" si="2"/>
        <v>16</v>
      </c>
      <c r="N20" s="194" t="s">
        <v>86</v>
      </c>
      <c r="O20" s="195">
        <v>11</v>
      </c>
      <c r="P20" s="196">
        <f t="shared" si="8"/>
        <v>10</v>
      </c>
      <c r="Q20" s="155" t="str">
        <f t="shared" si="9"/>
        <v>Semi Finalist</v>
      </c>
      <c r="S20" s="195">
        <f t="shared" si="3"/>
        <v>710</v>
      </c>
      <c r="T20" s="194" t="s">
        <v>86</v>
      </c>
      <c r="U20" s="195">
        <v>11</v>
      </c>
      <c r="V20" s="196">
        <f t="shared" si="10"/>
        <v>0</v>
      </c>
      <c r="W20" s="155" t="str">
        <f t="shared" si="11"/>
        <v>Quarter Finalist</v>
      </c>
      <c r="X20" s="258"/>
      <c r="Y20" s="258"/>
      <c r="Z20" s="258"/>
      <c r="AA20" s="258"/>
      <c r="AB20" s="258"/>
      <c r="AC20" s="258"/>
      <c r="AD20" s="258"/>
      <c r="AE20" s="258"/>
      <c r="AF20" s="258"/>
    </row>
    <row r="21" spans="1:32" x14ac:dyDescent="0.25">
      <c r="A21" s="195">
        <f t="shared" si="0"/>
        <v>1071</v>
      </c>
      <c r="B21" s="194" t="s">
        <v>87</v>
      </c>
      <c r="C21" s="195">
        <v>10</v>
      </c>
      <c r="D21" s="196">
        <f t="shared" si="4"/>
        <v>0</v>
      </c>
      <c r="E21" s="155" t="str">
        <f t="shared" si="5"/>
        <v>Quarter Finalist</v>
      </c>
      <c r="G21" s="195">
        <f t="shared" si="1"/>
        <v>703</v>
      </c>
      <c r="H21" s="194" t="s">
        <v>87</v>
      </c>
      <c r="I21" s="195">
        <v>10</v>
      </c>
      <c r="J21" s="196">
        <f t="shared" si="6"/>
        <v>0</v>
      </c>
      <c r="K21" s="155" t="str">
        <f t="shared" si="7"/>
        <v>Quarter Finalist</v>
      </c>
      <c r="M21" s="195">
        <f t="shared" si="2"/>
        <v>1305</v>
      </c>
      <c r="N21" s="194" t="s">
        <v>87</v>
      </c>
      <c r="O21" s="195">
        <v>10</v>
      </c>
      <c r="P21" s="196">
        <f t="shared" si="8"/>
        <v>0</v>
      </c>
      <c r="Q21" s="155" t="str">
        <f t="shared" si="9"/>
        <v>Quarter Finalist</v>
      </c>
      <c r="S21" s="195">
        <f t="shared" si="3"/>
        <v>616</v>
      </c>
      <c r="T21" s="194" t="s">
        <v>87</v>
      </c>
      <c r="U21" s="195">
        <v>10</v>
      </c>
      <c r="V21" s="196">
        <f t="shared" si="10"/>
        <v>0</v>
      </c>
      <c r="W21" s="155" t="str">
        <f t="shared" si="11"/>
        <v>Quarter Finalist</v>
      </c>
      <c r="X21" s="258"/>
      <c r="Y21" s="258"/>
      <c r="Z21" s="258"/>
      <c r="AA21" s="258"/>
      <c r="AB21" s="258"/>
      <c r="AC21" s="258"/>
      <c r="AD21" s="258"/>
      <c r="AE21" s="258"/>
      <c r="AF21" s="258"/>
    </row>
    <row r="22" spans="1:32" x14ac:dyDescent="0.25">
      <c r="A22" s="200">
        <f t="shared" si="0"/>
        <v>173</v>
      </c>
      <c r="B22" s="199" t="s">
        <v>88</v>
      </c>
      <c r="C22" s="200">
        <v>9</v>
      </c>
      <c r="D22" s="201">
        <f t="shared" si="4"/>
        <v>0</v>
      </c>
      <c r="E22" s="155" t="str">
        <f t="shared" si="5"/>
        <v>Quarter Finalist</v>
      </c>
      <c r="G22" s="200">
        <f t="shared" si="1"/>
        <v>1450</v>
      </c>
      <c r="H22" s="199" t="s">
        <v>88</v>
      </c>
      <c r="I22" s="200">
        <v>9</v>
      </c>
      <c r="J22" s="201">
        <f t="shared" si="6"/>
        <v>0</v>
      </c>
      <c r="K22" s="155" t="str">
        <f t="shared" si="7"/>
        <v>Quarter Finalist</v>
      </c>
      <c r="M22" s="200">
        <f t="shared" si="2"/>
        <v>1108</v>
      </c>
      <c r="N22" s="199" t="s">
        <v>88</v>
      </c>
      <c r="O22" s="200">
        <v>9</v>
      </c>
      <c r="P22" s="201">
        <f t="shared" si="8"/>
        <v>20</v>
      </c>
      <c r="Q22" s="155" t="str">
        <f t="shared" si="9"/>
        <v>Finalist</v>
      </c>
      <c r="S22" s="200">
        <f t="shared" si="3"/>
        <v>236</v>
      </c>
      <c r="T22" s="199" t="s">
        <v>88</v>
      </c>
      <c r="U22" s="200">
        <v>9</v>
      </c>
      <c r="V22" s="201">
        <f t="shared" si="10"/>
        <v>0</v>
      </c>
      <c r="W22" s="155" t="str">
        <f t="shared" si="11"/>
        <v>Quarter Finalist</v>
      </c>
      <c r="X22" s="258"/>
      <c r="Y22" s="258"/>
      <c r="Z22" s="258"/>
      <c r="AA22" s="258"/>
      <c r="AB22" s="258"/>
      <c r="AC22" s="258"/>
      <c r="AD22" s="258"/>
      <c r="AE22" s="258"/>
      <c r="AF22" s="258"/>
    </row>
    <row r="23" spans="1:32" x14ac:dyDescent="0.25">
      <c r="A23" s="195">
        <f t="shared" ref="A23:A30" si="12">C2</f>
        <v>217</v>
      </c>
      <c r="B23" s="194" t="s">
        <v>89</v>
      </c>
      <c r="C23" s="195">
        <v>16</v>
      </c>
      <c r="D23" s="196">
        <f t="shared" si="4"/>
        <v>30</v>
      </c>
      <c r="E23" t="str">
        <f t="shared" ref="E23:E38" si="13">E15</f>
        <v>Winner</v>
      </c>
      <c r="G23" s="195">
        <f t="shared" ref="G23:G30" si="14">I2</f>
        <v>1510</v>
      </c>
      <c r="H23" s="194" t="s">
        <v>89</v>
      </c>
      <c r="I23" s="195">
        <v>16</v>
      </c>
      <c r="J23" s="196">
        <f t="shared" si="6"/>
        <v>20</v>
      </c>
      <c r="K23" t="str">
        <f t="shared" ref="K23:K38" si="15">K15</f>
        <v>Finalist</v>
      </c>
      <c r="M23" s="195">
        <f t="shared" ref="M23:M30" si="16">O2</f>
        <v>1280</v>
      </c>
      <c r="N23" s="194" t="s">
        <v>89</v>
      </c>
      <c r="O23" s="195">
        <v>16</v>
      </c>
      <c r="P23" s="196">
        <f t="shared" si="8"/>
        <v>0</v>
      </c>
      <c r="Q23" t="str">
        <f t="shared" ref="Q23:Q38" si="17">Q15</f>
        <v>Quarter Finalist</v>
      </c>
      <c r="S23" s="195">
        <f t="shared" ref="S23:S30" si="18">U2</f>
        <v>135</v>
      </c>
      <c r="T23" s="194" t="s">
        <v>89</v>
      </c>
      <c r="U23" s="195">
        <v>16</v>
      </c>
      <c r="V23" s="196">
        <f t="shared" si="10"/>
        <v>20</v>
      </c>
      <c r="W23" t="str">
        <f t="shared" ref="W23:W38" si="19">W15</f>
        <v>Finalist</v>
      </c>
      <c r="X23" s="258"/>
      <c r="Y23" s="258"/>
      <c r="Z23" s="258"/>
      <c r="AA23" s="258"/>
      <c r="AB23" s="258"/>
      <c r="AC23" s="258"/>
      <c r="AD23" s="258"/>
      <c r="AE23" s="258"/>
      <c r="AF23" s="258"/>
    </row>
    <row r="24" spans="1:32" x14ac:dyDescent="0.25">
      <c r="A24" s="195">
        <f t="shared" si="12"/>
        <v>980</v>
      </c>
      <c r="B24" s="194" t="s">
        <v>90</v>
      </c>
      <c r="C24" s="195">
        <v>15</v>
      </c>
      <c r="D24" s="196">
        <f t="shared" si="4"/>
        <v>10</v>
      </c>
      <c r="E24" t="str">
        <f t="shared" si="13"/>
        <v>Semi Finalist</v>
      </c>
      <c r="G24" s="195">
        <f t="shared" si="14"/>
        <v>33</v>
      </c>
      <c r="H24" s="194" t="s">
        <v>90</v>
      </c>
      <c r="I24" s="195">
        <v>15</v>
      </c>
      <c r="J24" s="196">
        <f t="shared" si="6"/>
        <v>30</v>
      </c>
      <c r="K24" t="str">
        <f t="shared" si="15"/>
        <v>Winner</v>
      </c>
      <c r="M24" s="195">
        <f t="shared" si="16"/>
        <v>254</v>
      </c>
      <c r="N24" s="194" t="s">
        <v>90</v>
      </c>
      <c r="O24" s="195">
        <v>15</v>
      </c>
      <c r="P24" s="196">
        <f t="shared" si="8"/>
        <v>30</v>
      </c>
      <c r="Q24" t="str">
        <f t="shared" si="17"/>
        <v>Winner</v>
      </c>
      <c r="S24" s="195">
        <f t="shared" si="18"/>
        <v>67</v>
      </c>
      <c r="T24" s="194" t="s">
        <v>90</v>
      </c>
      <c r="U24" s="195">
        <v>15</v>
      </c>
      <c r="V24" s="196">
        <f t="shared" si="10"/>
        <v>30</v>
      </c>
      <c r="W24" t="str">
        <f t="shared" si="19"/>
        <v>Winner</v>
      </c>
      <c r="X24" s="258"/>
      <c r="Y24" s="258"/>
      <c r="Z24" s="258"/>
      <c r="AA24" s="258"/>
      <c r="AB24" s="258"/>
      <c r="AC24" s="258"/>
      <c r="AD24" s="258"/>
      <c r="AE24" s="258"/>
      <c r="AF24" s="258"/>
    </row>
    <row r="25" spans="1:32" x14ac:dyDescent="0.25">
      <c r="A25" s="195">
        <f t="shared" si="12"/>
        <v>71</v>
      </c>
      <c r="B25" s="194" t="s">
        <v>91</v>
      </c>
      <c r="C25" s="195">
        <v>14</v>
      </c>
      <c r="D25" s="196">
        <f t="shared" si="4"/>
        <v>0</v>
      </c>
      <c r="E25" t="str">
        <f t="shared" si="13"/>
        <v>Quarter Finalist</v>
      </c>
      <c r="G25" s="195">
        <f t="shared" si="14"/>
        <v>229</v>
      </c>
      <c r="H25" s="194" t="s">
        <v>91</v>
      </c>
      <c r="I25" s="195">
        <v>14</v>
      </c>
      <c r="J25" s="196">
        <f t="shared" si="6"/>
        <v>10</v>
      </c>
      <c r="K25" t="str">
        <f t="shared" si="15"/>
        <v>Semi Finalist</v>
      </c>
      <c r="M25" s="195">
        <f t="shared" si="16"/>
        <v>126</v>
      </c>
      <c r="N25" s="194" t="s">
        <v>91</v>
      </c>
      <c r="O25" s="195">
        <v>14</v>
      </c>
      <c r="P25" s="196">
        <f t="shared" si="8"/>
        <v>0</v>
      </c>
      <c r="Q25" t="str">
        <f t="shared" si="17"/>
        <v>Quarter Finalist</v>
      </c>
      <c r="S25" s="195">
        <f t="shared" si="18"/>
        <v>45</v>
      </c>
      <c r="T25" s="194" t="s">
        <v>91</v>
      </c>
      <c r="U25" s="195">
        <v>14</v>
      </c>
      <c r="V25" s="196">
        <f t="shared" si="10"/>
        <v>10</v>
      </c>
      <c r="W25" t="str">
        <f t="shared" si="19"/>
        <v>Semi Finalist</v>
      </c>
      <c r="X25" s="258"/>
      <c r="Y25" s="258"/>
      <c r="Z25" s="258"/>
      <c r="AA25" s="258"/>
      <c r="AB25" s="258"/>
      <c r="AC25" s="258"/>
      <c r="AD25" s="258"/>
      <c r="AE25" s="258"/>
      <c r="AF25" s="258"/>
    </row>
    <row r="26" spans="1:32" x14ac:dyDescent="0.25">
      <c r="A26" s="195">
        <f t="shared" si="12"/>
        <v>1114</v>
      </c>
      <c r="B26" s="194" t="s">
        <v>92</v>
      </c>
      <c r="C26" s="195">
        <v>13</v>
      </c>
      <c r="D26" s="196">
        <f t="shared" si="4"/>
        <v>0</v>
      </c>
      <c r="E26" t="str">
        <f t="shared" si="13"/>
        <v>Quarter Finalist</v>
      </c>
      <c r="G26" s="195">
        <f t="shared" si="14"/>
        <v>388</v>
      </c>
      <c r="H26" s="194" t="s">
        <v>92</v>
      </c>
      <c r="I26" s="195">
        <v>13</v>
      </c>
      <c r="J26" s="196">
        <f t="shared" si="6"/>
        <v>10</v>
      </c>
      <c r="K26" t="str">
        <f t="shared" si="15"/>
        <v>Semi Finalist</v>
      </c>
      <c r="M26" s="195">
        <f t="shared" si="16"/>
        <v>1507</v>
      </c>
      <c r="N26" s="194" t="s">
        <v>92</v>
      </c>
      <c r="O26" s="195">
        <v>13</v>
      </c>
      <c r="P26" s="196">
        <f t="shared" si="8"/>
        <v>10</v>
      </c>
      <c r="Q26" t="str">
        <f t="shared" si="17"/>
        <v>Semi Finalist</v>
      </c>
      <c r="S26" s="195">
        <f t="shared" si="18"/>
        <v>111</v>
      </c>
      <c r="T26" s="194" t="s">
        <v>92</v>
      </c>
      <c r="U26" s="195">
        <v>13</v>
      </c>
      <c r="V26" s="196">
        <f t="shared" si="10"/>
        <v>0</v>
      </c>
      <c r="W26" t="str">
        <f t="shared" si="19"/>
        <v>Quarter Finalist</v>
      </c>
      <c r="X26" s="258"/>
      <c r="Y26" s="258"/>
      <c r="Z26" s="258"/>
      <c r="AA26" s="258"/>
      <c r="AB26" s="258"/>
      <c r="AC26" s="258"/>
      <c r="AD26" s="258"/>
      <c r="AE26" s="258"/>
      <c r="AF26" s="258"/>
    </row>
    <row r="27" spans="1:32" x14ac:dyDescent="0.25">
      <c r="A27" s="195">
        <f t="shared" si="12"/>
        <v>233</v>
      </c>
      <c r="B27" s="194" t="s">
        <v>93</v>
      </c>
      <c r="C27" s="195">
        <v>12</v>
      </c>
      <c r="D27" s="196">
        <f t="shared" si="4"/>
        <v>10</v>
      </c>
      <c r="E27" t="str">
        <f t="shared" si="13"/>
        <v>Semi Finalist</v>
      </c>
      <c r="G27" s="195">
        <f t="shared" si="14"/>
        <v>66</v>
      </c>
      <c r="H27" s="194" t="s">
        <v>93</v>
      </c>
      <c r="I27" s="195">
        <v>12</v>
      </c>
      <c r="J27" s="196">
        <f t="shared" si="6"/>
        <v>0</v>
      </c>
      <c r="K27" t="str">
        <f t="shared" si="15"/>
        <v>Quarter Finalist</v>
      </c>
      <c r="M27" s="195">
        <f t="shared" si="16"/>
        <v>121</v>
      </c>
      <c r="N27" s="194" t="s">
        <v>93</v>
      </c>
      <c r="O27" s="195">
        <v>12</v>
      </c>
      <c r="P27" s="196">
        <f t="shared" si="8"/>
        <v>0</v>
      </c>
      <c r="Q27" t="str">
        <f t="shared" si="17"/>
        <v>Quarter Finalist</v>
      </c>
      <c r="S27" s="195">
        <f t="shared" si="18"/>
        <v>74</v>
      </c>
      <c r="T27" s="194" t="s">
        <v>93</v>
      </c>
      <c r="U27" s="195">
        <v>12</v>
      </c>
      <c r="V27" s="196">
        <f t="shared" si="10"/>
        <v>10</v>
      </c>
      <c r="W27" t="str">
        <f t="shared" si="19"/>
        <v>Semi Finalist</v>
      </c>
      <c r="X27" s="258"/>
      <c r="Y27" s="258"/>
      <c r="Z27" s="258"/>
      <c r="AA27" s="258"/>
      <c r="AB27" s="258"/>
      <c r="AC27" s="258"/>
      <c r="AD27" s="258"/>
      <c r="AE27" s="258"/>
      <c r="AF27" s="258"/>
    </row>
    <row r="28" spans="1:32" x14ac:dyDescent="0.25">
      <c r="A28" s="195">
        <f t="shared" si="12"/>
        <v>179</v>
      </c>
      <c r="B28" s="194" t="s">
        <v>94</v>
      </c>
      <c r="C28" s="195">
        <v>11</v>
      </c>
      <c r="D28" s="196">
        <f t="shared" si="4"/>
        <v>20</v>
      </c>
      <c r="E28" t="str">
        <f t="shared" si="13"/>
        <v>Finalist</v>
      </c>
      <c r="G28" s="195">
        <f t="shared" si="14"/>
        <v>279</v>
      </c>
      <c r="H28" s="194" t="s">
        <v>94</v>
      </c>
      <c r="I28" s="195">
        <v>11</v>
      </c>
      <c r="J28" s="196">
        <f t="shared" si="6"/>
        <v>0</v>
      </c>
      <c r="K28" t="str">
        <f t="shared" si="15"/>
        <v>Quarter Finalist</v>
      </c>
      <c r="M28" s="195">
        <f t="shared" si="16"/>
        <v>103</v>
      </c>
      <c r="N28" s="194" t="s">
        <v>94</v>
      </c>
      <c r="O28" s="195">
        <v>11</v>
      </c>
      <c r="P28" s="196">
        <f t="shared" si="8"/>
        <v>10</v>
      </c>
      <c r="Q28" t="str">
        <f t="shared" si="17"/>
        <v>Semi Finalist</v>
      </c>
      <c r="S28" s="195">
        <f t="shared" si="18"/>
        <v>395</v>
      </c>
      <c r="T28" s="194" t="s">
        <v>94</v>
      </c>
      <c r="U28" s="195">
        <v>11</v>
      </c>
      <c r="V28" s="196">
        <f t="shared" si="10"/>
        <v>0</v>
      </c>
      <c r="W28" t="str">
        <f t="shared" si="19"/>
        <v>Quarter Finalist</v>
      </c>
      <c r="X28" s="258"/>
      <c r="Y28" s="258"/>
      <c r="Z28" s="258"/>
      <c r="AA28" s="258"/>
      <c r="AB28" s="258"/>
      <c r="AC28" s="258"/>
      <c r="AD28" s="258"/>
      <c r="AE28" s="258"/>
      <c r="AF28" s="258"/>
    </row>
    <row r="29" spans="1:32" x14ac:dyDescent="0.25">
      <c r="A29" s="195">
        <f t="shared" si="12"/>
        <v>322</v>
      </c>
      <c r="B29" s="194" t="s">
        <v>95</v>
      </c>
      <c r="C29" s="195">
        <v>10</v>
      </c>
      <c r="D29" s="196">
        <f t="shared" si="4"/>
        <v>0</v>
      </c>
      <c r="E29" t="str">
        <f t="shared" si="13"/>
        <v>Quarter Finalist</v>
      </c>
      <c r="F29" s="151"/>
      <c r="G29" s="195">
        <f t="shared" si="14"/>
        <v>234</v>
      </c>
      <c r="H29" s="194" t="s">
        <v>95</v>
      </c>
      <c r="I29" s="195">
        <v>10</v>
      </c>
      <c r="J29" s="196">
        <f t="shared" si="6"/>
        <v>0</v>
      </c>
      <c r="K29" t="str">
        <f t="shared" si="15"/>
        <v>Quarter Finalist</v>
      </c>
      <c r="L29" s="151"/>
      <c r="M29" s="195">
        <f t="shared" si="16"/>
        <v>68</v>
      </c>
      <c r="N29" s="194" t="s">
        <v>95</v>
      </c>
      <c r="O29" s="195">
        <v>10</v>
      </c>
      <c r="P29" s="196">
        <f t="shared" si="8"/>
        <v>0</v>
      </c>
      <c r="Q29" t="str">
        <f t="shared" si="17"/>
        <v>Quarter Finalist</v>
      </c>
      <c r="R29" s="151"/>
      <c r="S29" s="195">
        <f t="shared" si="18"/>
        <v>230</v>
      </c>
      <c r="T29" s="194" t="s">
        <v>95</v>
      </c>
      <c r="U29" s="195">
        <v>10</v>
      </c>
      <c r="V29" s="196">
        <f t="shared" si="10"/>
        <v>0</v>
      </c>
      <c r="W29" t="str">
        <f t="shared" si="19"/>
        <v>Quarter Finalist</v>
      </c>
      <c r="X29" s="258"/>
      <c r="Y29" s="258"/>
      <c r="Z29" s="258"/>
      <c r="AA29" s="258"/>
      <c r="AB29" s="258"/>
      <c r="AC29" s="258"/>
      <c r="AD29" s="258"/>
      <c r="AE29" s="258"/>
      <c r="AF29" s="258"/>
    </row>
    <row r="30" spans="1:32" x14ac:dyDescent="0.25">
      <c r="A30" s="200">
        <f t="shared" si="12"/>
        <v>93</v>
      </c>
      <c r="B30" s="199" t="s">
        <v>96</v>
      </c>
      <c r="C30" s="200">
        <v>9</v>
      </c>
      <c r="D30" s="201">
        <f t="shared" si="4"/>
        <v>0</v>
      </c>
      <c r="E30" t="str">
        <f t="shared" si="13"/>
        <v>Quarter Finalist</v>
      </c>
      <c r="G30" s="200">
        <f t="shared" si="14"/>
        <v>269</v>
      </c>
      <c r="H30" s="199" t="s">
        <v>96</v>
      </c>
      <c r="I30" s="200">
        <v>9</v>
      </c>
      <c r="J30" s="201">
        <f t="shared" si="6"/>
        <v>0</v>
      </c>
      <c r="K30" t="str">
        <f t="shared" si="15"/>
        <v>Quarter Finalist</v>
      </c>
      <c r="M30" s="200">
        <f t="shared" si="16"/>
        <v>447</v>
      </c>
      <c r="N30" s="199" t="s">
        <v>96</v>
      </c>
      <c r="O30" s="200">
        <v>9</v>
      </c>
      <c r="P30" s="201">
        <f t="shared" si="8"/>
        <v>20</v>
      </c>
      <c r="Q30" t="str">
        <f t="shared" si="17"/>
        <v>Finalist</v>
      </c>
      <c r="S30" s="200">
        <f t="shared" si="18"/>
        <v>868</v>
      </c>
      <c r="T30" s="199" t="s">
        <v>96</v>
      </c>
      <c r="U30" s="200">
        <v>9</v>
      </c>
      <c r="V30" s="201">
        <f t="shared" si="10"/>
        <v>0</v>
      </c>
      <c r="W30" t="str">
        <f t="shared" si="19"/>
        <v>Quarter Finalist</v>
      </c>
      <c r="X30" s="258"/>
      <c r="Y30" s="258"/>
      <c r="Z30" s="258"/>
      <c r="AA30" s="258"/>
      <c r="AB30" s="258"/>
      <c r="AC30" s="258"/>
      <c r="AD30" s="258"/>
      <c r="AE30" s="258"/>
      <c r="AF30" s="258"/>
    </row>
    <row r="31" spans="1:32" x14ac:dyDescent="0.25">
      <c r="A31" s="195">
        <f t="shared" ref="A31:A38" si="20">D2</f>
        <v>766</v>
      </c>
      <c r="B31" s="194" t="s">
        <v>97</v>
      </c>
      <c r="C31" s="195">
        <v>8</v>
      </c>
      <c r="D31" s="196">
        <f t="shared" si="4"/>
        <v>30</v>
      </c>
      <c r="E31" t="str">
        <f t="shared" si="13"/>
        <v>Winner</v>
      </c>
      <c r="G31" s="195">
        <f t="shared" ref="G31:G38" si="21">J2</f>
        <v>85</v>
      </c>
      <c r="H31" s="194" t="s">
        <v>97</v>
      </c>
      <c r="I31" s="195">
        <v>8</v>
      </c>
      <c r="J31" s="196">
        <f t="shared" si="6"/>
        <v>20</v>
      </c>
      <c r="K31" t="str">
        <f t="shared" si="15"/>
        <v>Finalist</v>
      </c>
      <c r="M31" s="195">
        <f t="shared" ref="M31:M38" si="22">P2</f>
        <v>365</v>
      </c>
      <c r="N31" s="194" t="s">
        <v>97</v>
      </c>
      <c r="O31" s="195">
        <v>8</v>
      </c>
      <c r="P31" s="196">
        <f t="shared" si="8"/>
        <v>0</v>
      </c>
      <c r="Q31" t="str">
        <f t="shared" si="17"/>
        <v>Quarter Finalist</v>
      </c>
      <c r="S31" s="195">
        <f t="shared" ref="S31:S38" si="23">V2</f>
        <v>537</v>
      </c>
      <c r="T31" s="194" t="s">
        <v>97</v>
      </c>
      <c r="U31" s="195">
        <v>8</v>
      </c>
      <c r="V31" s="196">
        <f t="shared" si="10"/>
        <v>20</v>
      </c>
      <c r="W31" t="str">
        <f t="shared" si="19"/>
        <v>Finalist</v>
      </c>
      <c r="X31" s="259"/>
      <c r="Y31" s="260"/>
      <c r="Z31" s="260"/>
      <c r="AA31" s="258"/>
      <c r="AB31" s="259"/>
      <c r="AC31" s="259"/>
      <c r="AD31" s="260"/>
      <c r="AE31" s="260"/>
      <c r="AF31" s="258"/>
    </row>
    <row r="32" spans="1:32" x14ac:dyDescent="0.25">
      <c r="A32" s="195">
        <f t="shared" si="20"/>
        <v>65</v>
      </c>
      <c r="B32" s="194" t="s">
        <v>98</v>
      </c>
      <c r="C32" s="195">
        <v>7</v>
      </c>
      <c r="D32" s="196">
        <f t="shared" si="4"/>
        <v>10</v>
      </c>
      <c r="E32" t="str">
        <f t="shared" si="13"/>
        <v>Semi Finalist</v>
      </c>
      <c r="G32" s="195">
        <f t="shared" si="21"/>
        <v>108</v>
      </c>
      <c r="H32" s="194" t="s">
        <v>98</v>
      </c>
      <c r="I32" s="195">
        <v>7</v>
      </c>
      <c r="J32" s="196">
        <f t="shared" si="6"/>
        <v>30</v>
      </c>
      <c r="K32" t="str">
        <f t="shared" si="15"/>
        <v>Winner</v>
      </c>
      <c r="M32" s="195">
        <f t="shared" si="22"/>
        <v>64</v>
      </c>
      <c r="N32" s="194" t="s">
        <v>98</v>
      </c>
      <c r="O32" s="195">
        <v>7</v>
      </c>
      <c r="P32" s="196">
        <f t="shared" si="8"/>
        <v>30</v>
      </c>
      <c r="Q32" t="str">
        <f t="shared" si="17"/>
        <v>Winner</v>
      </c>
      <c r="S32" s="195">
        <f t="shared" si="23"/>
        <v>503</v>
      </c>
      <c r="T32" s="194" t="s">
        <v>98</v>
      </c>
      <c r="U32" s="195">
        <v>7</v>
      </c>
      <c r="V32" s="196">
        <f t="shared" si="10"/>
        <v>30</v>
      </c>
      <c r="W32" t="str">
        <f t="shared" si="19"/>
        <v>Winner</v>
      </c>
      <c r="X32" s="259"/>
      <c r="Y32" s="260"/>
      <c r="Z32" s="260"/>
      <c r="AA32" s="258"/>
      <c r="AB32" s="259"/>
      <c r="AC32" s="259"/>
      <c r="AD32" s="260"/>
      <c r="AE32" s="260"/>
      <c r="AF32" s="258"/>
    </row>
    <row r="33" spans="1:32" x14ac:dyDescent="0.25">
      <c r="A33" s="195">
        <f t="shared" si="20"/>
        <v>40</v>
      </c>
      <c r="B33" s="194" t="s">
        <v>99</v>
      </c>
      <c r="C33" s="195">
        <v>6</v>
      </c>
      <c r="D33" s="196">
        <f t="shared" si="4"/>
        <v>0</v>
      </c>
      <c r="E33" t="str">
        <f t="shared" si="13"/>
        <v>Quarter Finalist</v>
      </c>
      <c r="G33" s="195">
        <f t="shared" si="21"/>
        <v>312</v>
      </c>
      <c r="H33" s="194" t="s">
        <v>99</v>
      </c>
      <c r="I33" s="195">
        <v>6</v>
      </c>
      <c r="J33" s="196">
        <f t="shared" si="6"/>
        <v>10</v>
      </c>
      <c r="K33" t="str">
        <f t="shared" si="15"/>
        <v>Semi Finalist</v>
      </c>
      <c r="M33" s="195">
        <f t="shared" si="22"/>
        <v>1648</v>
      </c>
      <c r="N33" s="194" t="s">
        <v>99</v>
      </c>
      <c r="O33" s="195">
        <v>6</v>
      </c>
      <c r="P33" s="196">
        <f t="shared" si="8"/>
        <v>0</v>
      </c>
      <c r="Q33" t="str">
        <f t="shared" si="17"/>
        <v>Quarter Finalist</v>
      </c>
      <c r="S33" s="195">
        <f t="shared" si="23"/>
        <v>1647</v>
      </c>
      <c r="T33" s="194" t="s">
        <v>99</v>
      </c>
      <c r="U33" s="195">
        <v>6</v>
      </c>
      <c r="V33" s="196">
        <f t="shared" si="10"/>
        <v>10</v>
      </c>
      <c r="W33" t="str">
        <f t="shared" si="19"/>
        <v>Semi Finalist</v>
      </c>
      <c r="X33" s="259"/>
      <c r="Y33" s="260"/>
      <c r="Z33" s="260"/>
      <c r="AA33" s="258"/>
      <c r="AB33" s="259"/>
      <c r="AC33" s="259"/>
      <c r="AD33" s="260"/>
      <c r="AE33" s="260"/>
      <c r="AF33" s="258"/>
    </row>
    <row r="34" spans="1:32" x14ac:dyDescent="0.25">
      <c r="A34" s="195">
        <f t="shared" si="20"/>
        <v>107</v>
      </c>
      <c r="B34" s="194" t="s">
        <v>100</v>
      </c>
      <c r="C34" s="195">
        <v>5</v>
      </c>
      <c r="D34" s="196">
        <f t="shared" si="4"/>
        <v>0</v>
      </c>
      <c r="E34" t="str">
        <f t="shared" si="13"/>
        <v>Quarter Finalist</v>
      </c>
      <c r="G34" s="195">
        <f t="shared" si="21"/>
        <v>353</v>
      </c>
      <c r="H34" s="194" t="s">
        <v>100</v>
      </c>
      <c r="I34" s="195">
        <v>5</v>
      </c>
      <c r="J34" s="196">
        <f t="shared" si="6"/>
        <v>10</v>
      </c>
      <c r="K34" t="str">
        <f t="shared" si="15"/>
        <v>Semi Finalist</v>
      </c>
      <c r="M34" s="195">
        <f t="shared" si="22"/>
        <v>694</v>
      </c>
      <c r="N34" s="194" t="s">
        <v>100</v>
      </c>
      <c r="O34" s="195">
        <v>5</v>
      </c>
      <c r="P34" s="196">
        <f t="shared" si="8"/>
        <v>10</v>
      </c>
      <c r="Q34" t="str">
        <f t="shared" si="17"/>
        <v>Semi Finalist</v>
      </c>
      <c r="S34" s="195">
        <f t="shared" si="23"/>
        <v>293</v>
      </c>
      <c r="T34" s="194" t="s">
        <v>100</v>
      </c>
      <c r="U34" s="195">
        <v>5</v>
      </c>
      <c r="V34" s="196">
        <f t="shared" si="10"/>
        <v>0</v>
      </c>
      <c r="W34" t="str">
        <f t="shared" si="19"/>
        <v>Quarter Finalist</v>
      </c>
      <c r="X34" s="259"/>
      <c r="Y34" s="261"/>
      <c r="Z34" s="261"/>
      <c r="AA34" s="258"/>
      <c r="AB34" s="259"/>
      <c r="AC34" s="259"/>
      <c r="AD34" s="261"/>
      <c r="AE34" s="261"/>
      <c r="AF34" s="258"/>
    </row>
    <row r="35" spans="1:32" x14ac:dyDescent="0.25">
      <c r="A35" s="195">
        <f t="shared" si="20"/>
        <v>79</v>
      </c>
      <c r="B35" s="194" t="s">
        <v>101</v>
      </c>
      <c r="C35" s="195">
        <v>4</v>
      </c>
      <c r="D35" s="196">
        <f t="shared" si="4"/>
        <v>10</v>
      </c>
      <c r="E35" t="str">
        <f t="shared" si="13"/>
        <v>Semi Finalist</v>
      </c>
      <c r="G35" s="195">
        <f t="shared" si="21"/>
        <v>1503</v>
      </c>
      <c r="H35" s="194" t="s">
        <v>101</v>
      </c>
      <c r="I35" s="195">
        <v>4</v>
      </c>
      <c r="J35" s="196">
        <f t="shared" si="6"/>
        <v>0</v>
      </c>
      <c r="K35" t="str">
        <f t="shared" si="15"/>
        <v>Quarter Finalist</v>
      </c>
      <c r="M35" s="195">
        <f t="shared" si="22"/>
        <v>204</v>
      </c>
      <c r="N35" s="194" t="s">
        <v>101</v>
      </c>
      <c r="O35" s="195">
        <v>4</v>
      </c>
      <c r="P35" s="196">
        <f t="shared" si="8"/>
        <v>0</v>
      </c>
      <c r="Q35" t="str">
        <f t="shared" si="17"/>
        <v>Quarter Finalist</v>
      </c>
      <c r="S35" s="195">
        <f t="shared" si="23"/>
        <v>148</v>
      </c>
      <c r="T35" s="194" t="s">
        <v>101</v>
      </c>
      <c r="U35" s="195">
        <v>4</v>
      </c>
      <c r="V35" s="196">
        <f t="shared" si="10"/>
        <v>10</v>
      </c>
      <c r="W35" t="str">
        <f t="shared" si="19"/>
        <v>Semi Finalist</v>
      </c>
      <c r="X35" s="259"/>
      <c r="Y35" s="261"/>
      <c r="Z35" s="261"/>
      <c r="AA35" s="258"/>
      <c r="AB35" s="259"/>
      <c r="AC35" s="259"/>
      <c r="AD35" s="261"/>
      <c r="AE35" s="261"/>
      <c r="AF35" s="258"/>
    </row>
    <row r="36" spans="1:32" x14ac:dyDescent="0.25">
      <c r="A36" s="195">
        <f t="shared" si="20"/>
        <v>494</v>
      </c>
      <c r="B36" s="194" t="s">
        <v>102</v>
      </c>
      <c r="C36" s="195">
        <v>3</v>
      </c>
      <c r="D36" s="196">
        <f t="shared" si="4"/>
        <v>20</v>
      </c>
      <c r="E36" t="str">
        <f t="shared" si="13"/>
        <v>Finalist</v>
      </c>
      <c r="G36" s="195">
        <f t="shared" si="21"/>
        <v>180</v>
      </c>
      <c r="H36" s="194" t="s">
        <v>102</v>
      </c>
      <c r="I36" s="195">
        <v>3</v>
      </c>
      <c r="J36" s="196">
        <f t="shared" si="6"/>
        <v>0</v>
      </c>
      <c r="K36" t="str">
        <f t="shared" si="15"/>
        <v>Quarter Finalist</v>
      </c>
      <c r="M36" s="195">
        <f t="shared" si="22"/>
        <v>1024</v>
      </c>
      <c r="N36" s="194" t="s">
        <v>102</v>
      </c>
      <c r="O36" s="195">
        <v>3</v>
      </c>
      <c r="P36" s="196">
        <f t="shared" si="8"/>
        <v>10</v>
      </c>
      <c r="Q36" t="str">
        <f t="shared" si="17"/>
        <v>Semi Finalist</v>
      </c>
      <c r="S36" s="195">
        <f t="shared" si="23"/>
        <v>345</v>
      </c>
      <c r="T36" s="194" t="s">
        <v>102</v>
      </c>
      <c r="U36" s="195">
        <v>3</v>
      </c>
      <c r="V36" s="196">
        <f t="shared" si="10"/>
        <v>0</v>
      </c>
      <c r="W36" t="str">
        <f t="shared" si="19"/>
        <v>Quarter Finalist</v>
      </c>
      <c r="X36" s="259"/>
      <c r="Y36" s="261"/>
      <c r="Z36" s="261"/>
      <c r="AA36" s="258"/>
      <c r="AB36" s="259"/>
      <c r="AC36" s="259"/>
      <c r="AD36" s="261"/>
      <c r="AE36" s="261"/>
      <c r="AF36" s="258"/>
    </row>
    <row r="37" spans="1:32" x14ac:dyDescent="0.25">
      <c r="A37" s="195">
        <f t="shared" si="20"/>
        <v>435</v>
      </c>
      <c r="B37" s="194" t="s">
        <v>103</v>
      </c>
      <c r="C37" s="195">
        <v>2</v>
      </c>
      <c r="D37" s="196">
        <f t="shared" si="4"/>
        <v>0</v>
      </c>
      <c r="E37" t="str">
        <f t="shared" si="13"/>
        <v>Quarter Finalist</v>
      </c>
      <c r="G37" s="195">
        <f t="shared" si="21"/>
        <v>195</v>
      </c>
      <c r="H37" s="194" t="s">
        <v>103</v>
      </c>
      <c r="I37" s="195">
        <v>2</v>
      </c>
      <c r="J37" s="196">
        <f t="shared" si="6"/>
        <v>0</v>
      </c>
      <c r="K37" t="str">
        <f t="shared" si="15"/>
        <v>Quarter Finalist</v>
      </c>
      <c r="M37" s="195">
        <f t="shared" si="22"/>
        <v>469</v>
      </c>
      <c r="N37" s="194" t="s">
        <v>103</v>
      </c>
      <c r="O37" s="195">
        <v>2</v>
      </c>
      <c r="P37" s="196">
        <f t="shared" si="8"/>
        <v>0</v>
      </c>
      <c r="Q37" t="str">
        <f t="shared" si="17"/>
        <v>Quarter Finalist</v>
      </c>
      <c r="S37" s="195">
        <f t="shared" si="23"/>
        <v>1402</v>
      </c>
      <c r="T37" s="194" t="s">
        <v>103</v>
      </c>
      <c r="U37" s="195">
        <v>2</v>
      </c>
      <c r="V37" s="196">
        <f t="shared" si="10"/>
        <v>0</v>
      </c>
      <c r="W37" t="str">
        <f t="shared" si="19"/>
        <v>Quarter Finalist</v>
      </c>
      <c r="X37" s="259"/>
      <c r="Y37" s="260"/>
      <c r="Z37" s="260"/>
      <c r="AA37" s="258"/>
      <c r="AB37" s="259"/>
      <c r="AC37" s="259"/>
      <c r="AD37" s="260"/>
      <c r="AE37" s="260"/>
      <c r="AF37" s="258"/>
    </row>
    <row r="38" spans="1:32" x14ac:dyDescent="0.25">
      <c r="A38" s="200">
        <f t="shared" si="20"/>
        <v>1027</v>
      </c>
      <c r="B38" s="199" t="s">
        <v>104</v>
      </c>
      <c r="C38" s="200">
        <v>1</v>
      </c>
      <c r="D38" s="201">
        <f t="shared" si="4"/>
        <v>0</v>
      </c>
      <c r="E38" t="str">
        <f t="shared" si="13"/>
        <v>Quarter Finalist</v>
      </c>
      <c r="G38" s="200">
        <f t="shared" si="21"/>
        <v>292</v>
      </c>
      <c r="H38" s="199" t="s">
        <v>104</v>
      </c>
      <c r="I38" s="200">
        <v>1</v>
      </c>
      <c r="J38" s="201">
        <f t="shared" si="6"/>
        <v>0</v>
      </c>
      <c r="K38" t="str">
        <f t="shared" si="15"/>
        <v>Quarter Finalist</v>
      </c>
      <c r="M38" s="200">
        <f t="shared" si="22"/>
        <v>492</v>
      </c>
      <c r="N38" s="199" t="s">
        <v>104</v>
      </c>
      <c r="O38" s="200">
        <v>1</v>
      </c>
      <c r="P38" s="201">
        <f t="shared" si="8"/>
        <v>20</v>
      </c>
      <c r="Q38" t="str">
        <f t="shared" si="17"/>
        <v>Finalist</v>
      </c>
      <c r="S38" s="200">
        <f t="shared" si="23"/>
        <v>302</v>
      </c>
      <c r="T38" s="199" t="s">
        <v>104</v>
      </c>
      <c r="U38" s="200">
        <v>1</v>
      </c>
      <c r="V38" s="201">
        <f t="shared" si="10"/>
        <v>0</v>
      </c>
      <c r="W38" t="str">
        <f t="shared" si="19"/>
        <v>Quarter Finalist</v>
      </c>
      <c r="X38" s="259"/>
      <c r="Y38" s="260"/>
      <c r="Z38" s="260"/>
      <c r="AA38" s="258"/>
      <c r="AB38" s="259"/>
      <c r="AC38" s="259"/>
      <c r="AD38" s="260"/>
      <c r="AE38" s="260"/>
      <c r="AF38" s="258"/>
    </row>
    <row r="39" spans="1:32" ht="13" x14ac:dyDescent="0.3">
      <c r="C39" s="231">
        <f>SUM(C15:C38)</f>
        <v>236</v>
      </c>
      <c r="D39" s="231">
        <f>SUM(D15:D38)</f>
        <v>210</v>
      </c>
      <c r="I39" s="231">
        <f>SUM(I15:I38)</f>
        <v>236</v>
      </c>
      <c r="J39" s="231">
        <f>SUM(J15:J38)</f>
        <v>210</v>
      </c>
      <c r="O39" s="231">
        <f>SUM(O15:O38)</f>
        <v>236</v>
      </c>
      <c r="P39" s="231">
        <f>SUM(P15:P38)</f>
        <v>210</v>
      </c>
      <c r="U39" s="231">
        <f>SUM(U15:U38)</f>
        <v>236</v>
      </c>
      <c r="V39" s="231">
        <f>SUM(V15:V38)</f>
        <v>210</v>
      </c>
      <c r="X39" s="259"/>
      <c r="Y39" s="260"/>
      <c r="Z39" s="260"/>
      <c r="AA39" s="258"/>
      <c r="AB39" s="259"/>
      <c r="AC39" s="259"/>
      <c r="AD39" s="260"/>
      <c r="AE39" s="260"/>
      <c r="AF39" s="258"/>
    </row>
    <row r="40" spans="1:32" x14ac:dyDescent="0.25">
      <c r="A40" s="258"/>
      <c r="B40" s="258"/>
      <c r="C40" s="258"/>
      <c r="D40" s="258"/>
      <c r="E40" s="258"/>
      <c r="F40" s="258"/>
      <c r="G40" s="258"/>
      <c r="H40" s="259"/>
      <c r="I40" s="259"/>
      <c r="J40" s="261"/>
      <c r="K40" s="261"/>
      <c r="L40" s="258"/>
      <c r="M40" s="259"/>
      <c r="N40" s="259"/>
      <c r="O40" s="261"/>
      <c r="P40" s="261"/>
      <c r="Q40" s="258"/>
      <c r="R40" s="259"/>
      <c r="S40" s="259"/>
      <c r="T40" s="261"/>
      <c r="U40" s="261"/>
      <c r="V40" s="258"/>
      <c r="W40" s="259"/>
      <c r="X40" s="259"/>
      <c r="Y40" s="261"/>
      <c r="Z40" s="261"/>
      <c r="AA40" s="258"/>
      <c r="AB40" s="259"/>
      <c r="AC40" s="259"/>
      <c r="AD40" s="261"/>
      <c r="AE40" s="261"/>
      <c r="AF40" s="258"/>
    </row>
    <row r="41" spans="1:32" x14ac:dyDescent="0.25">
      <c r="A41" s="258"/>
      <c r="B41" s="258"/>
      <c r="C41" s="258"/>
      <c r="D41" s="258"/>
      <c r="E41" s="258"/>
      <c r="F41" s="258"/>
      <c r="G41" s="258"/>
      <c r="H41" s="259"/>
      <c r="I41" s="259"/>
      <c r="J41" s="261"/>
      <c r="K41" s="261"/>
      <c r="L41" s="258"/>
      <c r="M41" s="259"/>
      <c r="N41" s="259"/>
      <c r="O41" s="261"/>
      <c r="P41" s="261"/>
      <c r="Q41" s="258"/>
      <c r="R41" s="259"/>
      <c r="S41" s="259"/>
      <c r="T41" s="261"/>
      <c r="U41" s="261"/>
      <c r="V41" s="258"/>
      <c r="W41" s="259"/>
      <c r="X41" s="259"/>
      <c r="Y41" s="261"/>
      <c r="Z41" s="261"/>
      <c r="AA41" s="258"/>
      <c r="AB41" s="259"/>
      <c r="AC41" s="259"/>
      <c r="AD41" s="261"/>
      <c r="AE41" s="261"/>
      <c r="AF41" s="258"/>
    </row>
    <row r="42" spans="1:32" ht="13" thickBot="1" x14ac:dyDescent="0.3">
      <c r="A42" s="258"/>
      <c r="B42" s="260"/>
      <c r="C42" s="261"/>
      <c r="D42" s="258"/>
      <c r="E42" s="258"/>
      <c r="F42" s="258"/>
      <c r="G42" s="258"/>
      <c r="H42" s="259"/>
      <c r="I42" s="259"/>
      <c r="J42" s="261"/>
      <c r="K42" s="261"/>
      <c r="L42" s="258"/>
      <c r="M42" s="259"/>
      <c r="N42" s="259"/>
      <c r="O42" s="261"/>
      <c r="P42" s="261"/>
      <c r="Q42" s="258"/>
      <c r="R42" s="259"/>
      <c r="S42" s="259"/>
      <c r="T42" s="261"/>
      <c r="U42" s="261"/>
      <c r="V42" s="258"/>
      <c r="W42" s="259"/>
      <c r="X42" s="259"/>
      <c r="Y42" s="261"/>
      <c r="Z42" s="261"/>
      <c r="AA42" s="258"/>
      <c r="AB42" s="259"/>
      <c r="AC42" s="259"/>
      <c r="AD42" s="261"/>
      <c r="AE42" s="261"/>
      <c r="AF42" s="258"/>
    </row>
    <row r="43" spans="1:32" ht="13" thickBot="1" x14ac:dyDescent="0.3">
      <c r="A43" s="350" t="s">
        <v>302</v>
      </c>
      <c r="B43" s="350" t="s">
        <v>303</v>
      </c>
      <c r="C43" s="350" t="s">
        <v>304</v>
      </c>
      <c r="D43" s="149">
        <f>SUM(D44:D139)</f>
        <v>90</v>
      </c>
      <c r="E43" s="258"/>
      <c r="K43" s="260"/>
      <c r="L43" s="258"/>
      <c r="M43" s="4" t="s">
        <v>12</v>
      </c>
      <c r="N43" s="11" t="s">
        <v>1</v>
      </c>
      <c r="O43" s="11" t="s">
        <v>2</v>
      </c>
      <c r="P43" s="11" t="s">
        <v>3</v>
      </c>
      <c r="Q43" s="12" t="s">
        <v>4</v>
      </c>
      <c r="R43" s="259"/>
      <c r="S43" s="259"/>
      <c r="T43" s="260"/>
      <c r="U43" s="260"/>
      <c r="V43" s="258"/>
      <c r="W43" s="259"/>
      <c r="X43" s="259"/>
      <c r="Y43" s="260"/>
      <c r="Z43" s="260"/>
      <c r="AA43" s="258"/>
      <c r="AB43" s="259"/>
      <c r="AC43" s="259"/>
      <c r="AD43" s="260"/>
      <c r="AE43" s="260"/>
      <c r="AF43" s="258"/>
    </row>
    <row r="44" spans="1:32" x14ac:dyDescent="0.25">
      <c r="A44" s="409">
        <v>16</v>
      </c>
      <c r="B44" s="192">
        <v>11</v>
      </c>
      <c r="C44" s="161">
        <v>10</v>
      </c>
      <c r="D44" s="258"/>
      <c r="E44" s="98"/>
      <c r="H44" s="407" t="str">
        <f>INDEX('[1]2012 Teams'!$B$2:$B$2344,MATCH(A44,'[1]2012 Teams'!$A$2:$A$2344))</f>
        <v>Mountain Home, AR USA</v>
      </c>
      <c r="K44" s="260"/>
      <c r="L44" s="258"/>
      <c r="M44" s="126" t="s">
        <v>13</v>
      </c>
      <c r="N44" s="98">
        <v>245</v>
      </c>
      <c r="O44" s="151">
        <v>217</v>
      </c>
      <c r="P44" s="98">
        <v>766</v>
      </c>
      <c r="Q44" s="163" t="s">
        <v>5</v>
      </c>
      <c r="R44" s="259"/>
      <c r="S44" s="259"/>
      <c r="T44" s="260"/>
      <c r="U44" s="260"/>
      <c r="V44" s="258"/>
      <c r="W44" s="259"/>
      <c r="X44" s="259"/>
      <c r="Y44" s="260"/>
      <c r="Z44" s="260"/>
      <c r="AA44" s="258"/>
      <c r="AB44" s="259"/>
      <c r="AC44" s="259"/>
      <c r="AD44" s="260"/>
      <c r="AE44" s="260"/>
      <c r="AF44" s="258"/>
    </row>
    <row r="45" spans="1:32" x14ac:dyDescent="0.25">
      <c r="A45" s="355">
        <v>22</v>
      </c>
      <c r="B45" s="195">
        <v>13</v>
      </c>
      <c r="C45" s="163">
        <v>0</v>
      </c>
      <c r="D45" s="258"/>
      <c r="E45" s="98"/>
      <c r="H45" s="407" t="str">
        <f>INDEX('[1]2012 Teams'!$B$2:$B$2344,MATCH(A45,'[1]2012 Teams'!$A$2:$A$2344))</f>
        <v>Titusville, FL USA</v>
      </c>
      <c r="K45" s="260"/>
      <c r="L45" s="258"/>
      <c r="M45" s="126" t="s">
        <v>14</v>
      </c>
      <c r="N45" s="151">
        <v>175</v>
      </c>
      <c r="O45" s="151">
        <v>33</v>
      </c>
      <c r="P45" s="98">
        <v>108</v>
      </c>
      <c r="Q45" s="163" t="s">
        <v>5</v>
      </c>
      <c r="R45" s="259"/>
      <c r="S45" s="259"/>
      <c r="T45" s="260"/>
      <c r="U45" s="260"/>
      <c r="V45" s="258"/>
      <c r="W45" s="259"/>
      <c r="X45" s="259"/>
      <c r="Y45" s="260"/>
      <c r="Z45" s="260"/>
      <c r="AA45" s="258"/>
      <c r="AB45" s="259"/>
      <c r="AC45" s="259"/>
      <c r="AD45" s="260"/>
      <c r="AE45" s="260"/>
      <c r="AF45" s="258"/>
    </row>
    <row r="46" spans="1:32" x14ac:dyDescent="0.25">
      <c r="A46" s="355">
        <v>27</v>
      </c>
      <c r="B46" s="195">
        <v>14</v>
      </c>
      <c r="C46" s="163">
        <v>0</v>
      </c>
      <c r="D46" s="258"/>
      <c r="E46" s="195"/>
      <c r="H46" s="407" t="str">
        <f>INDEX('[1]2012 Teams'!$B$2:$B$2344,MATCH(A46,'[1]2012 Teams'!$A$2:$A$2344))</f>
        <v>Clarkston, MI USA</v>
      </c>
      <c r="K46" s="261"/>
      <c r="L46" s="258"/>
      <c r="M46" s="126" t="s">
        <v>15</v>
      </c>
      <c r="N46" s="98">
        <v>56</v>
      </c>
      <c r="O46" s="98">
        <v>254</v>
      </c>
      <c r="P46" s="98">
        <v>64</v>
      </c>
      <c r="Q46" s="163" t="s">
        <v>6</v>
      </c>
      <c r="R46" s="259"/>
      <c r="S46" s="259"/>
      <c r="T46" s="261"/>
      <c r="U46" s="261"/>
      <c r="V46" s="258"/>
      <c r="W46" s="259"/>
      <c r="X46" s="259"/>
      <c r="Y46" s="261"/>
      <c r="Z46" s="261"/>
      <c r="AA46" s="258"/>
      <c r="AB46" s="259"/>
      <c r="AC46" s="259"/>
      <c r="AD46" s="261"/>
      <c r="AE46" s="261"/>
      <c r="AF46" s="258"/>
    </row>
    <row r="47" spans="1:32" ht="13" thickBot="1" x14ac:dyDescent="0.3">
      <c r="A47" s="355">
        <v>33</v>
      </c>
      <c r="B47" s="195">
        <v>15</v>
      </c>
      <c r="C47" s="163">
        <v>30</v>
      </c>
      <c r="D47" s="258"/>
      <c r="E47" s="98"/>
      <c r="H47" s="407" t="str">
        <f>INDEX('[1]2012 Teams'!$B$2:$B$2344,MATCH(A47,'[1]2012 Teams'!$A$2:$A$2344))</f>
        <v>Auburn Hills, MI USA</v>
      </c>
      <c r="K47" s="261"/>
      <c r="L47" s="258"/>
      <c r="M47" s="129" t="s">
        <v>16</v>
      </c>
      <c r="N47" s="224">
        <v>330</v>
      </c>
      <c r="O47" s="224">
        <v>67</v>
      </c>
      <c r="P47" s="222">
        <v>503</v>
      </c>
      <c r="Q47" s="166" t="s">
        <v>11</v>
      </c>
      <c r="R47" s="259"/>
      <c r="S47" s="259"/>
      <c r="T47" s="261"/>
      <c r="U47" s="261"/>
      <c r="V47" s="258"/>
      <c r="W47" s="259"/>
      <c r="X47" s="259"/>
      <c r="Y47" s="261"/>
      <c r="Z47" s="261"/>
      <c r="AA47" s="258"/>
      <c r="AB47" s="259"/>
      <c r="AC47" s="259"/>
      <c r="AD47" s="261"/>
      <c r="AE47" s="261"/>
      <c r="AF47" s="258"/>
    </row>
    <row r="48" spans="1:32" x14ac:dyDescent="0.25">
      <c r="A48" s="355">
        <v>40</v>
      </c>
      <c r="B48" s="195">
        <v>6</v>
      </c>
      <c r="C48" s="163">
        <v>0</v>
      </c>
      <c r="D48" s="258"/>
      <c r="E48" s="195"/>
      <c r="G48" s="258"/>
      <c r="H48" s="407" t="str">
        <f>INDEX('[1]2012 Teams'!$B$2:$B$2344,MATCH(A48,'[1]2012 Teams'!$A$2:$A$2344))</f>
        <v>Athens, AL USA</v>
      </c>
      <c r="I48" s="259"/>
      <c r="J48" s="261"/>
      <c r="K48" s="261"/>
      <c r="L48" s="258"/>
      <c r="M48" s="259"/>
      <c r="N48" s="259"/>
      <c r="O48" s="261"/>
      <c r="P48" s="261"/>
      <c r="Q48" s="258"/>
      <c r="R48" s="259"/>
      <c r="S48" s="259"/>
      <c r="T48" s="261"/>
      <c r="U48" s="261"/>
      <c r="V48" s="258"/>
      <c r="W48" s="259"/>
      <c r="X48" s="259"/>
      <c r="Y48" s="261"/>
      <c r="Z48" s="261"/>
      <c r="AA48" s="258"/>
      <c r="AB48" s="259"/>
      <c r="AC48" s="259"/>
      <c r="AD48" s="261"/>
      <c r="AE48" s="261"/>
      <c r="AF48" s="258"/>
    </row>
    <row r="49" spans="1:32" x14ac:dyDescent="0.25">
      <c r="A49" s="355">
        <v>45</v>
      </c>
      <c r="B49" s="195">
        <v>14</v>
      </c>
      <c r="C49" s="163">
        <v>10</v>
      </c>
      <c r="D49" s="258"/>
      <c r="E49" s="98"/>
      <c r="G49" s="258"/>
      <c r="H49" s="407" t="str">
        <f>INDEX('[1]2012 Teams'!$B$2:$B$2344,MATCH(A49,'[1]2012 Teams'!$A$2:$A$2344))</f>
        <v>Kokomo, IN USA</v>
      </c>
      <c r="I49" s="259"/>
      <c r="J49" s="260"/>
      <c r="K49" s="260"/>
      <c r="L49" s="258"/>
      <c r="M49" s="259"/>
      <c r="N49" s="259"/>
      <c r="O49" s="260"/>
      <c r="P49" s="260"/>
      <c r="Q49" s="258"/>
      <c r="R49" s="259"/>
      <c r="S49" s="259"/>
      <c r="T49" s="260"/>
      <c r="U49" s="260"/>
      <c r="V49" s="258"/>
      <c r="W49" s="259"/>
      <c r="X49" s="259"/>
      <c r="Y49" s="260"/>
      <c r="Z49" s="260"/>
      <c r="AA49" s="258"/>
      <c r="AB49" s="259"/>
      <c r="AC49" s="259"/>
      <c r="AD49" s="260"/>
      <c r="AE49" s="260"/>
      <c r="AF49" s="258"/>
    </row>
    <row r="50" spans="1:32" x14ac:dyDescent="0.25">
      <c r="A50" s="355">
        <v>47</v>
      </c>
      <c r="B50" s="195">
        <v>12</v>
      </c>
      <c r="C50" s="163">
        <v>0</v>
      </c>
      <c r="D50" s="258"/>
      <c r="E50" s="98"/>
      <c r="G50" s="258"/>
      <c r="H50" s="407" t="str">
        <f>INDEX('[1]2012 Teams'!$B$2:$B$2344,MATCH(A50,'[1]2012 Teams'!$A$2:$A$2344))</f>
        <v>Kokomo, IN USA</v>
      </c>
      <c r="I50" s="259"/>
      <c r="J50" s="260"/>
      <c r="K50" s="260"/>
      <c r="L50" s="258"/>
      <c r="M50" s="259"/>
      <c r="N50" s="259"/>
      <c r="O50" s="260"/>
      <c r="P50" s="260"/>
      <c r="Q50" s="258"/>
      <c r="R50" s="259"/>
      <c r="S50" s="259"/>
      <c r="T50" s="260"/>
      <c r="U50" s="260"/>
      <c r="V50" s="258"/>
      <c r="W50" s="259"/>
      <c r="X50" s="259"/>
      <c r="Y50" s="260"/>
      <c r="Z50" s="260"/>
      <c r="AA50" s="258"/>
      <c r="AB50" s="259"/>
      <c r="AC50" s="259"/>
      <c r="AD50" s="260"/>
      <c r="AE50" s="260"/>
      <c r="AF50" s="258"/>
    </row>
    <row r="51" spans="1:32" x14ac:dyDescent="0.25">
      <c r="A51" s="355">
        <v>56</v>
      </c>
      <c r="B51" s="200">
        <v>15</v>
      </c>
      <c r="C51" s="353">
        <v>40</v>
      </c>
      <c r="D51" s="258">
        <v>10</v>
      </c>
      <c r="E51" s="98"/>
      <c r="G51" s="258"/>
      <c r="H51" s="407" t="str">
        <f>INDEX('[1]2012 Teams'!$B$2:$B$2344,MATCH(A51,'[1]2012 Teams'!$A$2:$A$2344))</f>
        <v>Bound Brook, NJ USA</v>
      </c>
      <c r="I51" s="259"/>
      <c r="J51" s="260"/>
      <c r="K51" s="260"/>
      <c r="L51" s="258"/>
      <c r="M51" s="259"/>
      <c r="N51" s="259"/>
      <c r="O51" s="260"/>
      <c r="P51" s="260"/>
      <c r="Q51" s="258"/>
      <c r="R51" s="259"/>
      <c r="S51" s="259"/>
      <c r="T51" s="260"/>
      <c r="U51" s="260"/>
      <c r="V51" s="258"/>
      <c r="W51" s="259"/>
      <c r="X51" s="259"/>
      <c r="Y51" s="260"/>
      <c r="Z51" s="260"/>
      <c r="AA51" s="258"/>
      <c r="AB51" s="259"/>
      <c r="AC51" s="259"/>
      <c r="AD51" s="260"/>
      <c r="AE51" s="260"/>
      <c r="AF51" s="258"/>
    </row>
    <row r="52" spans="1:32" x14ac:dyDescent="0.25">
      <c r="A52" s="355">
        <v>64</v>
      </c>
      <c r="B52" s="195">
        <v>7</v>
      </c>
      <c r="C52" s="353">
        <v>40</v>
      </c>
      <c r="D52" s="258">
        <v>10</v>
      </c>
      <c r="E52" s="98"/>
      <c r="G52" s="258"/>
      <c r="H52" s="407" t="str">
        <f>INDEX('[1]2012 Teams'!$B$2:$B$2344,MATCH(A52,'[1]2012 Teams'!$A$2:$A$2344))</f>
        <v>Erie, PA USA</v>
      </c>
      <c r="I52" s="259"/>
      <c r="J52" s="261"/>
      <c r="K52" s="261"/>
      <c r="L52" s="258"/>
      <c r="M52" s="259"/>
      <c r="N52" s="259"/>
      <c r="O52" s="261"/>
      <c r="P52" s="261"/>
      <c r="Q52" s="258"/>
      <c r="R52" s="259"/>
      <c r="S52" s="259"/>
      <c r="T52" s="261"/>
      <c r="U52" s="261"/>
      <c r="V52" s="258"/>
      <c r="W52" s="259"/>
      <c r="X52" s="259"/>
      <c r="Y52" s="261"/>
      <c r="Z52" s="261"/>
      <c r="AA52" s="258"/>
      <c r="AB52" s="259"/>
      <c r="AC52" s="259"/>
      <c r="AD52" s="261"/>
      <c r="AE52" s="261"/>
      <c r="AF52" s="258"/>
    </row>
    <row r="53" spans="1:32" ht="13" x14ac:dyDescent="0.3">
      <c r="A53" s="375">
        <v>51</v>
      </c>
      <c r="B53" s="195">
        <v>7</v>
      </c>
      <c r="C53" s="163">
        <v>10</v>
      </c>
      <c r="D53" s="258"/>
      <c r="E53" s="155" t="s">
        <v>310</v>
      </c>
      <c r="G53" s="258"/>
      <c r="H53" s="407" t="str">
        <f>INDEX('[1]2012 Teams'!$B$2:$B$2344,MATCH(A53,'[1]2012 Teams'!$A$2:$A$2344))</f>
        <v>Pontiac, MI USA</v>
      </c>
      <c r="I53" s="259"/>
      <c r="J53" s="261"/>
      <c r="K53" s="261"/>
      <c r="L53" s="258"/>
      <c r="M53" s="259"/>
      <c r="N53" s="259"/>
      <c r="O53" s="261"/>
      <c r="P53" s="261"/>
      <c r="Q53" s="258"/>
      <c r="R53" s="259"/>
      <c r="S53" s="259"/>
      <c r="T53" s="261"/>
      <c r="U53" s="261"/>
      <c r="V53" s="258"/>
      <c r="W53" s="259"/>
      <c r="X53" s="259"/>
      <c r="Y53" s="261"/>
      <c r="Z53" s="261"/>
      <c r="AA53" s="258"/>
      <c r="AB53" s="259"/>
      <c r="AC53" s="259"/>
      <c r="AD53" s="261"/>
      <c r="AE53" s="261"/>
      <c r="AF53" s="258"/>
    </row>
    <row r="54" spans="1:32" x14ac:dyDescent="0.25">
      <c r="A54" s="355">
        <v>66</v>
      </c>
      <c r="B54" s="195">
        <v>12</v>
      </c>
      <c r="C54" s="163">
        <v>0</v>
      </c>
      <c r="D54" s="258"/>
      <c r="E54" s="98"/>
      <c r="G54" s="258"/>
      <c r="H54" s="407" t="str">
        <f>INDEX('[1]2012 Teams'!$B$2:$B$2344,MATCH(A54,'[1]2012 Teams'!$A$2:$A$2344))</f>
        <v>Ypsilanti, MI USA</v>
      </c>
      <c r="I54" s="259"/>
      <c r="J54" s="261"/>
      <c r="K54" s="261"/>
      <c r="L54" s="258"/>
      <c r="M54" s="259"/>
      <c r="N54" s="259"/>
      <c r="O54" s="261"/>
      <c r="P54" s="261"/>
      <c r="Q54" s="258"/>
      <c r="R54" s="259"/>
      <c r="S54" s="259"/>
      <c r="T54" s="261"/>
      <c r="U54" s="261"/>
      <c r="V54" s="258"/>
      <c r="W54" s="259"/>
      <c r="X54" s="259"/>
      <c r="Y54" s="261"/>
      <c r="Z54" s="261"/>
      <c r="AA54" s="258"/>
      <c r="AB54" s="259"/>
      <c r="AC54" s="259"/>
      <c r="AD54" s="261"/>
      <c r="AE54" s="261"/>
      <c r="AF54" s="258"/>
    </row>
    <row r="55" spans="1:32" x14ac:dyDescent="0.25">
      <c r="A55" s="355">
        <v>67</v>
      </c>
      <c r="B55" s="195">
        <v>15</v>
      </c>
      <c r="C55" s="353">
        <v>50</v>
      </c>
      <c r="D55" s="258">
        <v>20</v>
      </c>
      <c r="E55" s="98"/>
      <c r="G55" s="258"/>
      <c r="H55" s="407" t="str">
        <f>INDEX('[1]2012 Teams'!$B$2:$B$2344,MATCH(A55,'[1]2012 Teams'!$A$2:$A$2344))</f>
        <v>Milford, MI USA</v>
      </c>
      <c r="I55" s="259"/>
      <c r="J55" s="260"/>
      <c r="K55" s="260"/>
      <c r="L55" s="258"/>
      <c r="M55" s="259"/>
      <c r="N55" s="259"/>
      <c r="O55" s="260"/>
      <c r="P55" s="260"/>
      <c r="Q55" s="258"/>
      <c r="R55" s="259"/>
      <c r="S55" s="259"/>
      <c r="T55" s="260"/>
      <c r="U55" s="260"/>
      <c r="V55" s="258"/>
      <c r="W55" s="259"/>
      <c r="X55" s="259"/>
      <c r="Y55" s="260"/>
      <c r="Z55" s="260"/>
      <c r="AA55" s="258"/>
      <c r="AB55" s="259"/>
      <c r="AC55" s="259"/>
      <c r="AD55" s="260"/>
      <c r="AE55" s="260"/>
      <c r="AF55" s="258"/>
    </row>
    <row r="56" spans="1:32" x14ac:dyDescent="0.25">
      <c r="A56" s="355">
        <v>68</v>
      </c>
      <c r="B56" s="195">
        <v>10</v>
      </c>
      <c r="C56" s="163">
        <v>0</v>
      </c>
      <c r="D56" s="258"/>
      <c r="E56" s="98"/>
      <c r="G56" s="258"/>
      <c r="H56" s="407" t="str">
        <f>INDEX('[1]2012 Teams'!$B$2:$B$2344,MATCH(A56,'[1]2012 Teams'!$A$2:$A$2344))</f>
        <v>Ortonville, MI USA</v>
      </c>
      <c r="I56" s="259"/>
      <c r="J56" s="260"/>
      <c r="K56" s="260"/>
      <c r="L56" s="258"/>
      <c r="M56" s="259"/>
      <c r="N56" s="259"/>
      <c r="O56" s="260"/>
      <c r="P56" s="260"/>
      <c r="Q56" s="258"/>
      <c r="R56" s="259"/>
      <c r="S56" s="259"/>
      <c r="T56" s="260"/>
      <c r="U56" s="260"/>
      <c r="V56" s="258"/>
      <c r="W56" s="259"/>
      <c r="X56" s="259"/>
      <c r="Y56" s="260"/>
      <c r="Z56" s="260"/>
      <c r="AA56" s="258"/>
      <c r="AB56" s="259"/>
      <c r="AC56" s="259"/>
      <c r="AD56" s="260"/>
      <c r="AE56" s="260"/>
      <c r="AF56" s="258"/>
    </row>
    <row r="57" spans="1:32" x14ac:dyDescent="0.25">
      <c r="A57" s="355">
        <v>71</v>
      </c>
      <c r="B57" s="195">
        <v>14</v>
      </c>
      <c r="C57" s="163">
        <v>0</v>
      </c>
      <c r="D57" s="258"/>
      <c r="E57" s="195"/>
      <c r="G57" s="258"/>
      <c r="H57" s="407" t="str">
        <f>INDEX('[1]2012 Teams'!$B$2:$B$2344,MATCH(A57,'[1]2012 Teams'!$A$2:$A$2344))</f>
        <v>Hammond, IN USA</v>
      </c>
      <c r="I57" s="259"/>
      <c r="J57" s="260"/>
      <c r="K57" s="260"/>
      <c r="L57" s="258"/>
      <c r="M57" s="259"/>
      <c r="N57" s="259"/>
      <c r="O57" s="260"/>
      <c r="P57" s="260"/>
      <c r="Q57" s="258"/>
      <c r="R57" s="259"/>
      <c r="S57" s="259"/>
      <c r="T57" s="260"/>
      <c r="U57" s="260"/>
      <c r="V57" s="258"/>
      <c r="W57" s="259"/>
      <c r="X57" s="259"/>
      <c r="Y57" s="260"/>
      <c r="Z57" s="260"/>
      <c r="AA57" s="258"/>
      <c r="AB57" s="259"/>
      <c r="AC57" s="259"/>
      <c r="AD57" s="260"/>
      <c r="AE57" s="260"/>
      <c r="AF57" s="258"/>
    </row>
    <row r="58" spans="1:32" x14ac:dyDescent="0.25">
      <c r="A58" s="355">
        <v>74</v>
      </c>
      <c r="B58" s="195">
        <v>12</v>
      </c>
      <c r="C58" s="163">
        <v>10</v>
      </c>
      <c r="D58" s="258"/>
      <c r="E58" s="98"/>
      <c r="G58" s="258"/>
      <c r="H58" s="407" t="str">
        <f>INDEX('[1]2012 Teams'!$B$2:$B$2344,MATCH(A58,'[1]2012 Teams'!$A$2:$A$2344))</f>
        <v>Holland, MI USA</v>
      </c>
      <c r="I58" s="259"/>
      <c r="J58" s="261"/>
      <c r="K58" s="261"/>
      <c r="L58" s="258"/>
      <c r="M58" s="259"/>
      <c r="N58" s="259"/>
      <c r="O58" s="261"/>
      <c r="P58" s="261"/>
      <c r="Q58" s="258"/>
      <c r="R58" s="259"/>
      <c r="S58" s="259"/>
      <c r="T58" s="261"/>
      <c r="U58" s="261"/>
      <c r="V58" s="258"/>
      <c r="W58" s="259"/>
      <c r="X58" s="259"/>
      <c r="Y58" s="261"/>
      <c r="Z58" s="261"/>
      <c r="AA58" s="258"/>
      <c r="AB58" s="259"/>
      <c r="AC58" s="259"/>
      <c r="AD58" s="261"/>
      <c r="AE58" s="261"/>
      <c r="AF58" s="258"/>
    </row>
    <row r="59" spans="1:32" x14ac:dyDescent="0.25">
      <c r="A59" s="355">
        <v>79</v>
      </c>
      <c r="B59" s="200">
        <v>4</v>
      </c>
      <c r="C59" s="163">
        <v>10</v>
      </c>
      <c r="D59" s="258"/>
      <c r="E59" s="195"/>
      <c r="G59" s="258"/>
      <c r="H59" s="407" t="str">
        <f>INDEX('[1]2012 Teams'!$B$2:$B$2344,MATCH(A59,'[1]2012 Teams'!$A$2:$A$2344))</f>
        <v>Tarpon Springs , FL USA</v>
      </c>
      <c r="I59" s="259"/>
      <c r="J59" s="261"/>
      <c r="K59" s="261"/>
      <c r="L59" s="258"/>
      <c r="M59" s="259"/>
      <c r="N59" s="259"/>
      <c r="O59" s="261"/>
      <c r="P59" s="261"/>
      <c r="Q59" s="258"/>
      <c r="R59" s="259"/>
      <c r="S59" s="259"/>
      <c r="T59" s="261"/>
      <c r="U59" s="261"/>
      <c r="V59" s="258"/>
      <c r="W59" s="259"/>
      <c r="X59" s="259"/>
      <c r="Y59" s="261"/>
      <c r="Z59" s="261"/>
      <c r="AA59" s="258"/>
      <c r="AB59" s="259"/>
      <c r="AC59" s="259"/>
      <c r="AD59" s="261"/>
      <c r="AE59" s="261"/>
      <c r="AF59" s="258"/>
    </row>
    <row r="60" spans="1:32" x14ac:dyDescent="0.25">
      <c r="A60" s="355">
        <v>85</v>
      </c>
      <c r="B60" s="195">
        <v>8</v>
      </c>
      <c r="C60" s="163">
        <v>20</v>
      </c>
      <c r="D60" s="258"/>
      <c r="E60" s="98"/>
      <c r="G60" s="258"/>
      <c r="H60" s="407" t="str">
        <f>INDEX('[1]2012 Teams'!$B$2:$B$2344,MATCH(A60,'[1]2012 Teams'!$A$2:$A$2344))</f>
        <v>Zeeland, MI USA</v>
      </c>
      <c r="I60" s="259"/>
      <c r="J60" s="261"/>
      <c r="K60" s="261"/>
      <c r="L60" s="258"/>
      <c r="M60" s="259"/>
      <c r="N60" s="259"/>
      <c r="O60" s="261"/>
      <c r="P60" s="261"/>
      <c r="Q60" s="258"/>
      <c r="R60" s="259"/>
      <c r="S60" s="259"/>
      <c r="T60" s="261"/>
      <c r="U60" s="261"/>
      <c r="V60" s="258"/>
      <c r="W60" s="259"/>
      <c r="X60" s="259"/>
      <c r="Y60" s="261"/>
      <c r="Z60" s="261"/>
      <c r="AA60" s="258"/>
      <c r="AB60" s="259"/>
      <c r="AC60" s="259"/>
      <c r="AD60" s="261"/>
      <c r="AE60" s="261"/>
      <c r="AF60" s="258"/>
    </row>
    <row r="61" spans="1:32" x14ac:dyDescent="0.25">
      <c r="A61" s="355">
        <v>93</v>
      </c>
      <c r="B61" s="195">
        <v>9</v>
      </c>
      <c r="C61" s="163">
        <v>0</v>
      </c>
      <c r="D61" s="258"/>
      <c r="E61" s="195"/>
      <c r="G61" s="258"/>
      <c r="H61" s="407" t="str">
        <f>INDEX('[1]2012 Teams'!$B$2:$B$2344,MATCH(A61,'[1]2012 Teams'!$A$2:$A$2344))</f>
        <v>Appleton, WI USA</v>
      </c>
      <c r="I61" s="259"/>
      <c r="J61" s="260"/>
      <c r="K61" s="260"/>
      <c r="L61" s="258"/>
      <c r="M61" s="259"/>
      <c r="N61" s="259"/>
      <c r="O61" s="260"/>
      <c r="P61" s="260"/>
      <c r="Q61" s="258"/>
      <c r="R61" s="259"/>
      <c r="S61" s="259"/>
      <c r="T61" s="260"/>
      <c r="U61" s="260"/>
      <c r="V61" s="258"/>
      <c r="W61" s="259"/>
      <c r="X61" s="259"/>
      <c r="Y61" s="260"/>
      <c r="Z61" s="260"/>
      <c r="AA61" s="258"/>
      <c r="AB61" s="259"/>
      <c r="AC61" s="259"/>
      <c r="AD61" s="260"/>
      <c r="AE61" s="260"/>
      <c r="AF61" s="258"/>
    </row>
    <row r="62" spans="1:32" x14ac:dyDescent="0.25">
      <c r="A62" s="355">
        <v>103</v>
      </c>
      <c r="B62" s="195">
        <v>11</v>
      </c>
      <c r="C62" s="163">
        <v>10</v>
      </c>
      <c r="D62" s="258"/>
      <c r="E62" s="98"/>
      <c r="G62" s="258"/>
      <c r="H62" s="407" t="str">
        <f>INDEX('[1]2012 Teams'!$B$2:$B$2344,MATCH(A62,'[1]2012 Teams'!$A$2:$A$2344))</f>
        <v>Kintnersville, PA USA</v>
      </c>
      <c r="I62" s="259"/>
      <c r="J62" s="260"/>
      <c r="K62" s="260"/>
      <c r="L62" s="258"/>
      <c r="M62" s="259"/>
      <c r="N62" s="259"/>
      <c r="O62" s="260"/>
      <c r="P62" s="260"/>
      <c r="Q62" s="258"/>
      <c r="R62" s="259"/>
      <c r="S62" s="259"/>
      <c r="T62" s="260"/>
      <c r="U62" s="260"/>
      <c r="V62" s="258"/>
      <c r="W62" s="259"/>
      <c r="X62" s="259"/>
      <c r="Y62" s="260"/>
      <c r="Z62" s="260"/>
      <c r="AA62" s="258"/>
      <c r="AB62" s="259"/>
      <c r="AC62" s="259"/>
      <c r="AD62" s="260"/>
      <c r="AE62" s="260"/>
      <c r="AF62" s="258"/>
    </row>
    <row r="63" spans="1:32" x14ac:dyDescent="0.25">
      <c r="A63" s="355">
        <v>107</v>
      </c>
      <c r="B63" s="195">
        <v>5</v>
      </c>
      <c r="C63" s="163">
        <v>0</v>
      </c>
      <c r="D63" s="258"/>
      <c r="E63" s="195"/>
      <c r="G63" s="258"/>
      <c r="H63" s="407" t="str">
        <f>INDEX('[1]2012 Teams'!$B$2:$B$2344,MATCH(A63,'[1]2012 Teams'!$A$2:$A$2344))</f>
        <v>Holland, MI USA</v>
      </c>
      <c r="I63" s="259"/>
      <c r="J63" s="260"/>
      <c r="K63" s="260"/>
      <c r="L63" s="258"/>
      <c r="M63" s="259"/>
      <c r="N63" s="259"/>
      <c r="O63" s="260"/>
      <c r="P63" s="260"/>
      <c r="Q63" s="258"/>
      <c r="R63" s="259"/>
      <c r="S63" s="259"/>
      <c r="T63" s="260"/>
      <c r="U63" s="260"/>
      <c r="V63" s="258"/>
      <c r="W63" s="259"/>
      <c r="X63" s="259"/>
      <c r="Y63" s="260"/>
      <c r="Z63" s="260"/>
      <c r="AA63" s="258"/>
      <c r="AB63" s="259"/>
      <c r="AC63" s="259"/>
      <c r="AD63" s="260"/>
      <c r="AE63" s="260"/>
      <c r="AF63" s="258"/>
    </row>
    <row r="64" spans="1:32" x14ac:dyDescent="0.25">
      <c r="A64" s="355">
        <v>108</v>
      </c>
      <c r="B64" s="195">
        <v>7</v>
      </c>
      <c r="C64" s="163">
        <v>30</v>
      </c>
      <c r="D64" s="258"/>
      <c r="E64" s="98"/>
      <c r="G64" s="258"/>
      <c r="H64" s="407" t="str">
        <f>INDEX('[1]2012 Teams'!$B$2:$B$2344,MATCH(A64,'[1]2012 Teams'!$A$2:$A$2344))</f>
        <v>Ft. Lauderdale, FL USA</v>
      </c>
      <c r="I64" s="259"/>
      <c r="J64" s="261"/>
      <c r="K64" s="261"/>
      <c r="L64" s="258"/>
      <c r="M64" s="259"/>
      <c r="N64" s="259"/>
      <c r="O64" s="261"/>
      <c r="P64" s="261"/>
      <c r="Q64" s="258"/>
      <c r="R64" s="259"/>
      <c r="S64" s="259"/>
      <c r="T64" s="261"/>
      <c r="U64" s="261"/>
      <c r="V64" s="258"/>
      <c r="W64" s="259"/>
      <c r="X64" s="259"/>
      <c r="Y64" s="261"/>
      <c r="Z64" s="261"/>
      <c r="AA64" s="258"/>
      <c r="AB64" s="259"/>
      <c r="AC64" s="259"/>
      <c r="AD64" s="261"/>
      <c r="AE64" s="261"/>
      <c r="AF64" s="258"/>
    </row>
    <row r="65" spans="1:32" x14ac:dyDescent="0.25">
      <c r="A65" s="355">
        <v>111</v>
      </c>
      <c r="B65" s="195">
        <v>13</v>
      </c>
      <c r="C65" s="163">
        <v>0</v>
      </c>
      <c r="D65" s="258"/>
      <c r="E65" s="98"/>
      <c r="G65" s="258"/>
      <c r="H65" s="407" t="str">
        <f>INDEX('[1]2012 Teams'!$B$2:$B$2344,MATCH(A65,'[1]2012 Teams'!$A$2:$A$2344))</f>
        <v>Schaumburg, IL USA</v>
      </c>
      <c r="I65" s="259"/>
      <c r="J65" s="261"/>
      <c r="K65" s="261"/>
      <c r="L65" s="258"/>
      <c r="M65" s="259"/>
      <c r="N65" s="259"/>
      <c r="O65" s="261"/>
      <c r="P65" s="261"/>
      <c r="Q65" s="258"/>
      <c r="R65" s="259"/>
      <c r="S65" s="259"/>
      <c r="T65" s="261"/>
      <c r="U65" s="261"/>
      <c r="V65" s="258"/>
      <c r="W65" s="259"/>
      <c r="X65" s="259"/>
      <c r="Y65" s="261"/>
      <c r="Z65" s="261"/>
      <c r="AA65" s="258"/>
      <c r="AB65" s="259"/>
      <c r="AC65" s="259"/>
      <c r="AD65" s="261"/>
      <c r="AE65" s="261"/>
      <c r="AF65" s="258"/>
    </row>
    <row r="66" spans="1:32" x14ac:dyDescent="0.25">
      <c r="A66" s="355">
        <v>118</v>
      </c>
      <c r="B66" s="195">
        <v>14</v>
      </c>
      <c r="C66" s="163">
        <v>10</v>
      </c>
      <c r="D66" s="258"/>
      <c r="E66" s="98"/>
      <c r="G66" s="258"/>
      <c r="H66" s="407" t="str">
        <f>INDEX('[1]2012 Teams'!$B$2:$B$2344,MATCH(A66,'[1]2012 Teams'!$A$2:$A$2344))</f>
        <v>League City, TX USA</v>
      </c>
      <c r="I66" s="259"/>
      <c r="J66" s="261"/>
      <c r="K66" s="261"/>
      <c r="L66" s="258"/>
      <c r="M66" s="259"/>
      <c r="N66" s="259"/>
      <c r="O66" s="261"/>
      <c r="P66" s="261"/>
      <c r="Q66" s="258"/>
      <c r="R66" s="259"/>
      <c r="S66" s="259"/>
      <c r="T66" s="261"/>
      <c r="U66" s="261"/>
      <c r="V66" s="258"/>
      <c r="W66" s="259"/>
      <c r="X66" s="259"/>
      <c r="Y66" s="261"/>
      <c r="Z66" s="261"/>
      <c r="AA66" s="258"/>
      <c r="AB66" s="259"/>
      <c r="AC66" s="259"/>
      <c r="AD66" s="261"/>
      <c r="AE66" s="261"/>
      <c r="AF66" s="258"/>
    </row>
    <row r="67" spans="1:32" x14ac:dyDescent="0.25">
      <c r="A67" s="355">
        <v>121</v>
      </c>
      <c r="B67" s="200">
        <v>12</v>
      </c>
      <c r="C67" s="163">
        <v>0</v>
      </c>
      <c r="D67" s="258"/>
      <c r="E67" s="98"/>
      <c r="G67" s="258"/>
      <c r="H67" s="407" t="str">
        <f>INDEX('[1]2012 Teams'!$B$2:$B$2344,MATCH(A67,'[1]2012 Teams'!$A$2:$A$2344))</f>
        <v>Newport County, RI USA</v>
      </c>
      <c r="I67" s="259"/>
      <c r="J67" s="260"/>
      <c r="K67" s="260"/>
      <c r="L67" s="258"/>
      <c r="M67" s="259"/>
      <c r="N67" s="259"/>
      <c r="O67" s="260"/>
      <c r="P67" s="260"/>
      <c r="Q67" s="258"/>
      <c r="R67" s="259"/>
      <c r="S67" s="259"/>
      <c r="T67" s="260"/>
      <c r="U67" s="260"/>
      <c r="V67" s="258"/>
      <c r="W67" s="259"/>
      <c r="X67" s="259"/>
      <c r="Y67" s="260"/>
      <c r="Z67" s="260"/>
      <c r="AA67" s="258"/>
      <c r="AB67" s="259"/>
      <c r="AC67" s="259"/>
      <c r="AD67" s="260"/>
      <c r="AE67" s="260"/>
      <c r="AF67" s="258"/>
    </row>
    <row r="68" spans="1:32" x14ac:dyDescent="0.25">
      <c r="A68" s="355">
        <v>126</v>
      </c>
      <c r="B68" s="192">
        <v>14</v>
      </c>
      <c r="C68" s="163">
        <v>0</v>
      </c>
      <c r="D68" s="258"/>
      <c r="E68" s="98"/>
      <c r="G68" s="258"/>
      <c r="H68" s="407" t="str">
        <f>INDEX('[1]2012 Teams'!$B$2:$B$2344,MATCH(A68,'[1]2012 Teams'!$A$2:$A$2344))</f>
        <v>Clinton, MA USA</v>
      </c>
      <c r="I68" s="259"/>
      <c r="J68" s="260"/>
      <c r="K68" s="260"/>
      <c r="L68" s="258"/>
      <c r="M68" s="259"/>
      <c r="N68" s="259"/>
      <c r="O68" s="260"/>
      <c r="P68" s="260"/>
      <c r="Q68" s="258"/>
      <c r="R68" s="259"/>
      <c r="S68" s="259"/>
      <c r="T68" s="260"/>
      <c r="U68" s="260"/>
      <c r="V68" s="258"/>
      <c r="W68" s="259"/>
      <c r="X68" s="259"/>
      <c r="Y68" s="260"/>
      <c r="Z68" s="260"/>
      <c r="AA68" s="258"/>
      <c r="AB68" s="259"/>
      <c r="AC68" s="259"/>
      <c r="AD68" s="260"/>
      <c r="AE68" s="260"/>
      <c r="AF68" s="258"/>
    </row>
    <row r="69" spans="1:32" x14ac:dyDescent="0.25">
      <c r="A69" s="355">
        <v>135</v>
      </c>
      <c r="B69" s="195">
        <v>16</v>
      </c>
      <c r="C69" s="163">
        <v>20</v>
      </c>
      <c r="D69" s="258"/>
      <c r="E69" s="98"/>
      <c r="G69" s="258"/>
      <c r="H69" s="407" t="str">
        <f>INDEX('[1]2012 Teams'!$B$2:$B$2344,MATCH(A69,'[1]2012 Teams'!$A$2:$A$2344))</f>
        <v>Mishawaka, IN USA</v>
      </c>
      <c r="I69" s="259"/>
      <c r="J69" s="260"/>
      <c r="K69" s="260"/>
      <c r="L69" s="258"/>
      <c r="M69" s="259"/>
      <c r="N69" s="259"/>
      <c r="O69" s="260"/>
      <c r="P69" s="260"/>
      <c r="Q69" s="258"/>
      <c r="R69" s="259"/>
      <c r="S69" s="259"/>
      <c r="T69" s="260"/>
      <c r="U69" s="260"/>
      <c r="V69" s="258"/>
      <c r="W69" s="259"/>
      <c r="X69" s="259"/>
      <c r="Y69" s="260"/>
      <c r="Z69" s="260"/>
      <c r="AA69" s="258"/>
      <c r="AB69" s="259"/>
      <c r="AC69" s="259"/>
      <c r="AD69" s="260"/>
      <c r="AE69" s="260"/>
      <c r="AF69" s="258"/>
    </row>
    <row r="70" spans="1:32" x14ac:dyDescent="0.25">
      <c r="A70" s="355">
        <v>148</v>
      </c>
      <c r="B70" s="195">
        <v>4</v>
      </c>
      <c r="C70" s="163">
        <v>10</v>
      </c>
      <c r="D70" s="258"/>
      <c r="E70" s="98"/>
      <c r="G70" s="258"/>
      <c r="H70" s="407" t="str">
        <f>INDEX('[1]2012 Teams'!$B$2:$B$2344,MATCH(A70,'[1]2012 Teams'!$A$2:$A$2344))</f>
        <v>Greenville, TX USA</v>
      </c>
      <c r="I70" s="259"/>
      <c r="J70" s="261"/>
      <c r="K70" s="261"/>
      <c r="L70" s="258"/>
      <c r="M70" s="259"/>
      <c r="N70" s="259"/>
      <c r="O70" s="261"/>
      <c r="P70" s="261"/>
      <c r="Q70" s="258"/>
      <c r="R70" s="259"/>
      <c r="S70" s="259"/>
      <c r="T70" s="261"/>
      <c r="U70" s="261"/>
      <c r="V70" s="258"/>
      <c r="W70" s="259"/>
      <c r="X70" s="259"/>
      <c r="Y70" s="261"/>
      <c r="Z70" s="261"/>
      <c r="AA70" s="258"/>
      <c r="AB70" s="259"/>
      <c r="AC70" s="259"/>
      <c r="AD70" s="261"/>
      <c r="AE70" s="261"/>
      <c r="AF70" s="258"/>
    </row>
    <row r="71" spans="1:32" x14ac:dyDescent="0.25">
      <c r="A71" s="355">
        <v>173</v>
      </c>
      <c r="B71" s="195">
        <v>9</v>
      </c>
      <c r="C71" s="163">
        <v>0</v>
      </c>
      <c r="D71" s="258"/>
      <c r="E71" s="195"/>
      <c r="G71" s="258"/>
      <c r="H71" s="407" t="str">
        <f>INDEX('[1]2012 Teams'!$B$2:$B$2344,MATCH(A71,'[1]2012 Teams'!$A$2:$A$2344))</f>
        <v>East Hartford, CT USA</v>
      </c>
      <c r="I71" s="259"/>
      <c r="J71" s="261"/>
      <c r="K71" s="261"/>
      <c r="L71" s="258"/>
      <c r="M71" s="259"/>
      <c r="N71" s="259"/>
      <c r="O71" s="261"/>
      <c r="P71" s="261"/>
      <c r="Q71" s="258"/>
      <c r="R71" s="259"/>
      <c r="S71" s="259"/>
      <c r="T71" s="261"/>
      <c r="U71" s="261"/>
      <c r="V71" s="258"/>
      <c r="W71" s="259"/>
      <c r="X71" s="259"/>
      <c r="Y71" s="261"/>
      <c r="Z71" s="261"/>
      <c r="AA71" s="258"/>
      <c r="AB71" s="259"/>
      <c r="AC71" s="259"/>
      <c r="AD71" s="261"/>
      <c r="AE71" s="261"/>
      <c r="AF71" s="258"/>
    </row>
    <row r="72" spans="1:32" x14ac:dyDescent="0.25">
      <c r="A72" s="355">
        <v>175</v>
      </c>
      <c r="B72" s="195">
        <v>15</v>
      </c>
      <c r="C72" s="163">
        <v>30</v>
      </c>
      <c r="D72" s="258"/>
      <c r="E72" s="98"/>
      <c r="G72" s="258"/>
      <c r="H72" s="407" t="str">
        <f>INDEX('[1]2012 Teams'!$B$2:$B$2344,MATCH(A72,'[1]2012 Teams'!$A$2:$A$2344))</f>
        <v>Enfield, CT USA</v>
      </c>
      <c r="I72" s="259"/>
      <c r="J72" s="261"/>
      <c r="K72" s="261"/>
      <c r="L72" s="258"/>
      <c r="M72" s="259"/>
      <c r="N72" s="259"/>
      <c r="O72" s="261"/>
      <c r="P72" s="261"/>
      <c r="Q72" s="258"/>
      <c r="R72" s="259"/>
      <c r="S72" s="259"/>
      <c r="T72" s="261"/>
      <c r="U72" s="261"/>
      <c r="V72" s="258"/>
      <c r="W72" s="259"/>
      <c r="X72" s="259"/>
      <c r="Y72" s="261"/>
      <c r="Z72" s="261"/>
      <c r="AA72" s="258"/>
      <c r="AB72" s="259"/>
      <c r="AC72" s="259"/>
      <c r="AD72" s="261"/>
      <c r="AE72" s="261"/>
      <c r="AF72" s="258"/>
    </row>
    <row r="73" spans="1:32" x14ac:dyDescent="0.25">
      <c r="A73" s="355">
        <v>179</v>
      </c>
      <c r="B73" s="195">
        <v>11</v>
      </c>
      <c r="C73" s="163">
        <v>20</v>
      </c>
      <c r="D73" s="258"/>
      <c r="E73" s="195"/>
      <c r="G73" s="258"/>
      <c r="H73" s="407" t="str">
        <f>INDEX('[1]2012 Teams'!$B$2:$B$2344,MATCH(A73,'[1]2012 Teams'!$A$2:$A$2344))</f>
        <v>Riviera Beach, FL USA</v>
      </c>
      <c r="I73" s="259"/>
      <c r="J73" s="260"/>
      <c r="K73" s="260"/>
      <c r="L73" s="258"/>
      <c r="M73" s="259"/>
      <c r="N73" s="259"/>
      <c r="O73" s="260"/>
      <c r="P73" s="260"/>
      <c r="Q73" s="258"/>
      <c r="R73" s="259"/>
      <c r="S73" s="259"/>
      <c r="T73" s="260"/>
      <c r="U73" s="260"/>
      <c r="V73" s="258"/>
      <c r="W73" s="259"/>
      <c r="X73" s="259"/>
      <c r="Y73" s="258"/>
      <c r="Z73" s="260"/>
      <c r="AA73" s="258"/>
      <c r="AB73" s="259"/>
      <c r="AC73" s="259"/>
      <c r="AD73" s="260"/>
      <c r="AE73" s="260"/>
      <c r="AF73" s="258"/>
    </row>
    <row r="74" spans="1:32" x14ac:dyDescent="0.25">
      <c r="A74" s="355">
        <v>180</v>
      </c>
      <c r="B74" s="195">
        <v>3</v>
      </c>
      <c r="C74" s="163">
        <v>0</v>
      </c>
      <c r="D74" s="258"/>
      <c r="E74" s="98"/>
      <c r="G74" s="258"/>
      <c r="H74" s="407" t="str">
        <f>INDEX('[1]2012 Teams'!$B$2:$B$2344,MATCH(A74,'[1]2012 Teams'!$A$2:$A$2344))</f>
        <v>Stuart, FL USA</v>
      </c>
      <c r="I74" s="259"/>
      <c r="J74" s="260"/>
      <c r="K74" s="260"/>
      <c r="L74" s="258"/>
      <c r="M74" s="259"/>
      <c r="N74" s="259"/>
      <c r="O74" s="260"/>
      <c r="P74" s="260"/>
      <c r="Q74" s="258"/>
      <c r="R74" s="259"/>
      <c r="S74" s="259"/>
      <c r="T74" s="260"/>
      <c r="U74" s="260"/>
      <c r="V74" s="258"/>
      <c r="W74" s="259"/>
      <c r="X74" s="259"/>
      <c r="Y74" s="258"/>
      <c r="Z74" s="260"/>
      <c r="AA74" s="258"/>
      <c r="AB74" s="259"/>
      <c r="AC74" s="259"/>
      <c r="AD74" s="260"/>
      <c r="AE74" s="260"/>
      <c r="AF74" s="258"/>
    </row>
    <row r="75" spans="1:32" x14ac:dyDescent="0.25">
      <c r="A75" s="355">
        <v>191</v>
      </c>
      <c r="B75" s="200">
        <v>11</v>
      </c>
      <c r="C75" s="163">
        <v>20</v>
      </c>
      <c r="D75" s="258"/>
      <c r="E75" s="195"/>
      <c r="G75" s="258"/>
      <c r="H75" s="407" t="str">
        <f>INDEX('[1]2012 Teams'!$B$2:$B$2344,MATCH(A75,'[1]2012 Teams'!$A$2:$A$2344))</f>
        <v>Rochester, NY USA</v>
      </c>
      <c r="I75" s="259"/>
      <c r="J75" s="260"/>
      <c r="K75" s="260"/>
      <c r="L75" s="258"/>
      <c r="M75" s="259"/>
      <c r="N75" s="259"/>
      <c r="O75" s="260"/>
      <c r="P75" s="260"/>
      <c r="Q75" s="258"/>
      <c r="R75" s="259"/>
      <c r="S75" s="259"/>
      <c r="T75" s="260"/>
      <c r="U75" s="260"/>
      <c r="V75" s="258"/>
      <c r="W75" s="259"/>
      <c r="X75" s="259"/>
      <c r="Y75" s="258"/>
      <c r="Z75" s="260"/>
      <c r="AA75" s="258"/>
      <c r="AB75" s="259"/>
      <c r="AC75" s="259"/>
      <c r="AD75" s="260"/>
      <c r="AE75" s="260"/>
      <c r="AF75" s="258"/>
    </row>
    <row r="76" spans="1:32" x14ac:dyDescent="0.25">
      <c r="A76" s="355">
        <v>195</v>
      </c>
      <c r="B76" s="195">
        <v>2</v>
      </c>
      <c r="C76" s="163">
        <v>0</v>
      </c>
      <c r="D76" s="258"/>
      <c r="E76" s="98"/>
      <c r="G76" s="258"/>
      <c r="H76" s="407" t="str">
        <f>INDEX('[1]2012 Teams'!$B$2:$B$2344,MATCH(A76,'[1]2012 Teams'!$A$2:$A$2344))</f>
        <v>Southington, CT USA</v>
      </c>
      <c r="I76" s="259"/>
      <c r="J76" s="261"/>
      <c r="K76" s="261"/>
      <c r="L76" s="258"/>
      <c r="M76" s="259"/>
      <c r="N76" s="259"/>
      <c r="O76" s="261"/>
      <c r="P76" s="261"/>
      <c r="Q76" s="258"/>
      <c r="R76" s="259"/>
      <c r="S76" s="259"/>
      <c r="T76" s="261"/>
      <c r="U76" s="261"/>
      <c r="V76" s="258"/>
      <c r="W76" s="259"/>
      <c r="X76" s="259"/>
      <c r="Y76" s="258"/>
      <c r="Z76" s="261"/>
      <c r="AA76" s="258"/>
      <c r="AB76" s="259"/>
      <c r="AC76" s="259"/>
      <c r="AD76" s="261"/>
      <c r="AE76" s="261"/>
      <c r="AF76" s="258"/>
    </row>
    <row r="77" spans="1:32" x14ac:dyDescent="0.25">
      <c r="A77" s="355">
        <v>204</v>
      </c>
      <c r="B77" s="195">
        <v>4</v>
      </c>
      <c r="C77" s="163">
        <v>0</v>
      </c>
      <c r="D77" s="258"/>
      <c r="E77" s="98"/>
      <c r="G77" s="258"/>
      <c r="H77" s="407" t="str">
        <f>INDEX('[1]2012 Teams'!$B$2:$B$2344,MATCH(A77,'[1]2012 Teams'!$A$2:$A$2344))</f>
        <v>Voorhees, NJ USA</v>
      </c>
      <c r="I77" s="259"/>
      <c r="J77" s="261"/>
      <c r="K77" s="261"/>
      <c r="L77" s="258"/>
      <c r="M77" s="259"/>
      <c r="N77" s="259"/>
      <c r="O77" s="261"/>
      <c r="P77" s="261"/>
      <c r="Q77" s="258"/>
      <c r="R77" s="259"/>
      <c r="S77" s="259"/>
      <c r="T77" s="261"/>
      <c r="U77" s="261"/>
      <c r="V77" s="258"/>
      <c r="W77" s="259"/>
      <c r="X77" s="259"/>
      <c r="Y77" s="258"/>
      <c r="Z77" s="261"/>
      <c r="AA77" s="258"/>
      <c r="AB77" s="259"/>
      <c r="AC77" s="259"/>
      <c r="AD77" s="261"/>
      <c r="AE77" s="261"/>
      <c r="AF77" s="258"/>
    </row>
    <row r="78" spans="1:32" x14ac:dyDescent="0.25">
      <c r="A78" s="355">
        <v>217</v>
      </c>
      <c r="B78" s="195">
        <v>16</v>
      </c>
      <c r="C78" s="163">
        <v>30</v>
      </c>
      <c r="D78" s="258"/>
      <c r="E78" s="195"/>
      <c r="G78" s="258"/>
      <c r="H78" s="407" t="str">
        <f>INDEX('[1]2012 Teams'!$B$2:$B$2344,MATCH(A78,'[1]2012 Teams'!$A$2:$A$2344))</f>
        <v>Sterling Heights, MI USA</v>
      </c>
      <c r="I78" s="259"/>
      <c r="J78" s="261"/>
      <c r="K78" s="261"/>
      <c r="L78" s="258"/>
      <c r="M78" s="259"/>
      <c r="N78" s="259"/>
      <c r="O78" s="261"/>
      <c r="P78" s="261"/>
      <c r="Q78" s="258"/>
      <c r="R78" s="259"/>
      <c r="S78" s="259"/>
      <c r="T78" s="261"/>
      <c r="U78" s="261"/>
      <c r="V78" s="258"/>
      <c r="W78" s="259"/>
      <c r="X78" s="259"/>
      <c r="Y78" s="258"/>
      <c r="Z78" s="261"/>
      <c r="AA78" s="258"/>
      <c r="AB78" s="259"/>
      <c r="AC78" s="259"/>
      <c r="AD78" s="261"/>
      <c r="AE78" s="261"/>
      <c r="AF78" s="258"/>
    </row>
    <row r="79" spans="1:32" x14ac:dyDescent="0.25">
      <c r="A79" s="355">
        <v>229</v>
      </c>
      <c r="B79" s="195">
        <v>14</v>
      </c>
      <c r="C79" s="163">
        <v>10</v>
      </c>
      <c r="D79" s="258"/>
      <c r="E79" s="98"/>
      <c r="G79" s="258"/>
      <c r="H79" s="407" t="str">
        <f>INDEX('[1]2012 Teams'!$B$2:$B$2344,MATCH(A79,'[1]2012 Teams'!$A$2:$A$2344))</f>
        <v>Potsdam, NY USA</v>
      </c>
      <c r="I79" s="259"/>
      <c r="J79" s="260"/>
      <c r="K79" s="260"/>
      <c r="L79" s="258"/>
      <c r="M79" s="259"/>
      <c r="N79" s="259"/>
      <c r="O79" s="260"/>
      <c r="P79" s="260"/>
      <c r="Q79" s="258"/>
      <c r="R79" s="259"/>
      <c r="S79" s="259"/>
      <c r="T79" s="260"/>
      <c r="U79" s="260"/>
      <c r="V79" s="258"/>
      <c r="W79" s="259"/>
      <c r="X79" s="259"/>
      <c r="Y79" s="260"/>
      <c r="Z79" s="260"/>
      <c r="AA79" s="258"/>
      <c r="AB79" s="258"/>
      <c r="AC79" s="258"/>
      <c r="AD79" s="258"/>
      <c r="AE79" s="258"/>
      <c r="AF79" s="258"/>
    </row>
    <row r="80" spans="1:32" x14ac:dyDescent="0.25">
      <c r="A80" s="355">
        <v>230</v>
      </c>
      <c r="B80" s="195">
        <v>10</v>
      </c>
      <c r="C80" s="163">
        <v>0</v>
      </c>
      <c r="D80" s="258"/>
      <c r="E80" s="98"/>
      <c r="G80" s="258"/>
      <c r="H80" s="407" t="str">
        <f>INDEX('[1]2012 Teams'!$B$2:$B$2344,MATCH(A80,'[1]2012 Teams'!$A$2:$A$2344))</f>
        <v>Shelton, CT USA</v>
      </c>
      <c r="I80" s="259"/>
      <c r="J80" s="260"/>
      <c r="K80" s="260"/>
      <c r="L80" s="258"/>
      <c r="M80" s="259"/>
      <c r="N80" s="259"/>
      <c r="O80" s="260"/>
      <c r="P80" s="260"/>
      <c r="Q80" s="258"/>
      <c r="R80" s="259"/>
      <c r="S80" s="259"/>
      <c r="T80" s="260"/>
      <c r="U80" s="260"/>
      <c r="V80" s="258"/>
      <c r="W80" s="259"/>
      <c r="X80" s="259"/>
      <c r="Y80" s="260"/>
      <c r="Z80" s="260"/>
      <c r="AA80" s="258"/>
      <c r="AB80" s="258"/>
      <c r="AC80" s="258"/>
      <c r="AD80" s="258"/>
      <c r="AE80" s="258"/>
      <c r="AF80" s="258"/>
    </row>
    <row r="81" spans="1:32" x14ac:dyDescent="0.25">
      <c r="A81" s="355">
        <v>231</v>
      </c>
      <c r="B81" s="195">
        <v>14</v>
      </c>
      <c r="C81" s="163">
        <v>0</v>
      </c>
      <c r="D81" s="258"/>
      <c r="E81" s="98"/>
      <c r="G81" s="258"/>
      <c r="H81" s="407" t="str">
        <f>INDEX('[1]2012 Teams'!$B$2:$B$2344,MATCH(A81,'[1]2012 Teams'!$A$2:$A$2344))</f>
        <v>Pasadena, TX USA</v>
      </c>
      <c r="I81" s="259"/>
      <c r="J81" s="260"/>
      <c r="K81" s="260"/>
      <c r="L81" s="258"/>
      <c r="M81" s="259"/>
      <c r="N81" s="259"/>
      <c r="O81" s="260"/>
      <c r="P81" s="260"/>
      <c r="Q81" s="258"/>
      <c r="R81" s="259"/>
      <c r="S81" s="259"/>
      <c r="T81" s="260"/>
      <c r="U81" s="260"/>
      <c r="V81" s="258"/>
      <c r="W81" s="259"/>
      <c r="X81" s="259"/>
      <c r="Y81" s="260"/>
      <c r="Z81" s="260"/>
      <c r="AA81" s="258"/>
      <c r="AB81" s="258"/>
      <c r="AC81" s="258"/>
      <c r="AD81" s="258"/>
      <c r="AE81" s="258"/>
      <c r="AF81" s="258"/>
    </row>
    <row r="82" spans="1:32" x14ac:dyDescent="0.25">
      <c r="A82" s="355">
        <v>233</v>
      </c>
      <c r="B82" s="195">
        <v>12</v>
      </c>
      <c r="C82" s="163">
        <v>10</v>
      </c>
      <c r="D82" s="258"/>
      <c r="E82" s="195"/>
      <c r="G82" s="258"/>
      <c r="H82" s="407" t="str">
        <f>INDEX('[1]2012 Teams'!$B$2:$B$2344,MATCH(A82,'[1]2012 Teams'!$A$2:$A$2344))</f>
        <v>Rockledge/Cocoa Beach, FL USA</v>
      </c>
      <c r="I82" s="259"/>
      <c r="J82" s="261"/>
      <c r="K82" s="261"/>
      <c r="L82" s="258"/>
      <c r="M82" s="259"/>
      <c r="N82" s="259"/>
      <c r="O82" s="261"/>
      <c r="P82" s="261"/>
      <c r="Q82" s="258"/>
      <c r="R82" s="259"/>
      <c r="S82" s="259"/>
      <c r="T82" s="261"/>
      <c r="U82" s="261"/>
      <c r="V82" s="258"/>
      <c r="W82" s="259"/>
      <c r="X82" s="259"/>
      <c r="Y82" s="261"/>
      <c r="Z82" s="261"/>
      <c r="AA82" s="258"/>
      <c r="AB82" s="258"/>
      <c r="AC82" s="258"/>
      <c r="AD82" s="258"/>
      <c r="AE82" s="258"/>
      <c r="AF82" s="258"/>
    </row>
    <row r="83" spans="1:32" x14ac:dyDescent="0.25">
      <c r="A83" s="355">
        <v>234</v>
      </c>
      <c r="B83" s="200">
        <v>10</v>
      </c>
      <c r="C83" s="163">
        <v>0</v>
      </c>
      <c r="D83" s="258"/>
      <c r="E83" s="98"/>
      <c r="G83" s="258"/>
      <c r="H83" s="407" t="str">
        <f>INDEX('[1]2012 Teams'!$B$2:$B$2344,MATCH(A83,'[1]2012 Teams'!$A$2:$A$2344))</f>
        <v>Indianapolis, IN USA</v>
      </c>
      <c r="I83" s="259"/>
      <c r="J83" s="261"/>
      <c r="K83" s="261"/>
      <c r="L83" s="258"/>
      <c r="M83" s="259"/>
      <c r="N83" s="259"/>
      <c r="O83" s="261"/>
      <c r="P83" s="261"/>
      <c r="Q83" s="258"/>
      <c r="R83" s="259"/>
      <c r="S83" s="259"/>
      <c r="T83" s="261"/>
      <c r="U83" s="261"/>
      <c r="V83" s="258"/>
      <c r="W83" s="259"/>
      <c r="X83" s="259"/>
      <c r="Y83" s="261"/>
      <c r="Z83" s="261"/>
      <c r="AA83" s="258"/>
      <c r="AB83" s="258"/>
      <c r="AC83" s="258"/>
      <c r="AD83" s="258"/>
      <c r="AE83" s="258"/>
      <c r="AF83" s="258"/>
    </row>
    <row r="84" spans="1:32" x14ac:dyDescent="0.25">
      <c r="A84" s="355">
        <v>236</v>
      </c>
      <c r="B84" s="195">
        <v>9</v>
      </c>
      <c r="C84" s="163">
        <v>0</v>
      </c>
      <c r="D84" s="258"/>
      <c r="E84" s="98"/>
      <c r="G84" s="258"/>
      <c r="H84" s="407" t="str">
        <f>INDEX('[1]2012 Teams'!$B$2:$B$2344,MATCH(A84,'[1]2012 Teams'!$A$2:$A$2344))</f>
        <v>Old Lyme, CT USA</v>
      </c>
      <c r="I84" s="259"/>
      <c r="J84" s="261"/>
      <c r="K84" s="261"/>
      <c r="L84" s="258"/>
      <c r="M84" s="259"/>
      <c r="N84" s="259"/>
      <c r="O84" s="261"/>
      <c r="P84" s="261"/>
      <c r="Q84" s="258"/>
      <c r="R84" s="259"/>
      <c r="S84" s="259"/>
      <c r="T84" s="261"/>
      <c r="U84" s="261"/>
      <c r="V84" s="258"/>
      <c r="W84" s="259"/>
      <c r="X84" s="259"/>
      <c r="Y84" s="261"/>
      <c r="Z84" s="261"/>
      <c r="AA84" s="258"/>
      <c r="AB84" s="258"/>
      <c r="AC84" s="258"/>
      <c r="AD84" s="258"/>
      <c r="AE84" s="258"/>
      <c r="AF84" s="258"/>
    </row>
    <row r="85" spans="1:32" x14ac:dyDescent="0.25">
      <c r="A85" s="355">
        <v>245</v>
      </c>
      <c r="B85" s="195">
        <v>16</v>
      </c>
      <c r="C85" s="163">
        <v>30</v>
      </c>
      <c r="D85" s="258"/>
      <c r="E85" s="195"/>
      <c r="G85" s="258"/>
      <c r="H85" s="407" t="str">
        <f>INDEX('[1]2012 Teams'!$B$2:$B$2344,MATCH(A85,'[1]2012 Teams'!$A$2:$A$2344))</f>
        <v>Rochester Hills, MI USA</v>
      </c>
      <c r="I85" s="259"/>
      <c r="J85" s="260"/>
      <c r="K85" s="260"/>
      <c r="L85" s="258"/>
      <c r="M85" s="259"/>
      <c r="N85" s="259"/>
      <c r="O85" s="260"/>
      <c r="P85" s="260"/>
      <c r="Q85" s="258"/>
      <c r="R85" s="259"/>
      <c r="S85" s="259"/>
      <c r="T85" s="260"/>
      <c r="U85" s="260"/>
      <c r="V85" s="258"/>
      <c r="W85" s="259"/>
      <c r="X85" s="259"/>
      <c r="Y85" s="260"/>
      <c r="Z85" s="260"/>
      <c r="AA85" s="258"/>
      <c r="AB85" s="258"/>
      <c r="AC85" s="258"/>
      <c r="AD85" s="258"/>
      <c r="AE85" s="258"/>
      <c r="AF85" s="258"/>
    </row>
    <row r="86" spans="1:32" x14ac:dyDescent="0.25">
      <c r="A86" s="355">
        <v>254</v>
      </c>
      <c r="B86" s="195">
        <v>15</v>
      </c>
      <c r="C86" s="353">
        <v>40</v>
      </c>
      <c r="D86" s="258">
        <v>10</v>
      </c>
      <c r="E86" s="98"/>
      <c r="G86" s="258"/>
      <c r="H86" s="407" t="str">
        <f>INDEX('[1]2012 Teams'!$B$2:$B$2344,MATCH(A86,'[1]2012 Teams'!$A$2:$A$2344))</f>
        <v>San Jose, CA USA</v>
      </c>
      <c r="I86" s="259"/>
      <c r="J86" s="260"/>
      <c r="K86" s="260"/>
      <c r="L86" s="258"/>
      <c r="M86" s="259"/>
      <c r="N86" s="259"/>
      <c r="O86" s="260"/>
      <c r="P86" s="260"/>
      <c r="Q86" s="258"/>
      <c r="R86" s="259"/>
      <c r="S86" s="259"/>
      <c r="T86" s="260"/>
      <c r="U86" s="260"/>
      <c r="V86" s="258"/>
      <c r="W86" s="259"/>
      <c r="X86" s="259"/>
      <c r="Y86" s="260"/>
      <c r="Z86" s="260"/>
      <c r="AA86" s="258"/>
      <c r="AB86" s="258"/>
      <c r="AC86" s="258"/>
      <c r="AD86" s="258"/>
      <c r="AE86" s="258"/>
      <c r="AF86" s="258"/>
    </row>
    <row r="87" spans="1:32" x14ac:dyDescent="0.25">
      <c r="A87" s="355">
        <v>269</v>
      </c>
      <c r="B87" s="195">
        <v>9</v>
      </c>
      <c r="C87" s="163">
        <v>0</v>
      </c>
      <c r="D87" s="258"/>
      <c r="E87" s="98"/>
      <c r="G87" s="258"/>
      <c r="H87" s="407" t="str">
        <f>INDEX('[1]2012 Teams'!$B$2:$B$2344,MATCH(A87,'[1]2012 Teams'!$A$2:$A$2344))</f>
        <v>Oconomowoc, WI USA</v>
      </c>
      <c r="I87" s="259"/>
      <c r="J87" s="260"/>
      <c r="K87" s="260"/>
      <c r="L87" s="258"/>
      <c r="M87" s="259"/>
      <c r="N87" s="259"/>
      <c r="O87" s="260"/>
      <c r="P87" s="260"/>
      <c r="Q87" s="258"/>
      <c r="R87" s="259"/>
      <c r="S87" s="259"/>
      <c r="T87" s="260"/>
      <c r="U87" s="260"/>
      <c r="V87" s="258"/>
      <c r="W87" s="259"/>
      <c r="X87" s="259"/>
      <c r="Y87" s="260"/>
      <c r="Z87" s="260"/>
      <c r="AA87" s="258"/>
      <c r="AB87" s="258"/>
      <c r="AC87" s="258"/>
      <c r="AD87" s="258"/>
      <c r="AE87" s="258"/>
      <c r="AF87" s="258"/>
    </row>
    <row r="88" spans="1:32" x14ac:dyDescent="0.25">
      <c r="A88" s="355">
        <v>279</v>
      </c>
      <c r="B88" s="195">
        <v>11</v>
      </c>
      <c r="C88" s="163">
        <v>0</v>
      </c>
      <c r="D88" s="258"/>
      <c r="E88" s="98"/>
      <c r="G88" s="258"/>
      <c r="H88" s="407" t="str">
        <f>INDEX('[1]2012 Teams'!$B$2:$B$2344,MATCH(A88,'[1]2012 Teams'!$A$2:$A$2344))</f>
        <v>Maumee, OH USA</v>
      </c>
      <c r="I88" s="259"/>
      <c r="J88" s="261"/>
      <c r="K88" s="261"/>
      <c r="L88" s="258"/>
      <c r="M88" s="259"/>
      <c r="N88" s="259"/>
      <c r="O88" s="261"/>
      <c r="P88" s="261"/>
      <c r="Q88" s="258"/>
      <c r="R88" s="259"/>
      <c r="S88" s="259"/>
      <c r="T88" s="261"/>
      <c r="U88" s="261"/>
      <c r="V88" s="258"/>
      <c r="W88" s="259"/>
      <c r="X88" s="259"/>
      <c r="Y88" s="261"/>
      <c r="Z88" s="261"/>
      <c r="AA88" s="258"/>
      <c r="AB88" s="258"/>
      <c r="AC88" s="258"/>
      <c r="AD88" s="258"/>
      <c r="AE88" s="258"/>
      <c r="AF88" s="258"/>
    </row>
    <row r="89" spans="1:32" x14ac:dyDescent="0.25">
      <c r="A89" s="355">
        <v>292</v>
      </c>
      <c r="B89" s="195">
        <v>1</v>
      </c>
      <c r="C89" s="163">
        <v>0</v>
      </c>
      <c r="D89" s="258"/>
      <c r="E89" s="98"/>
      <c r="G89" s="258"/>
      <c r="H89" s="407" t="str">
        <f>INDEX('[1]2012 Teams'!$B$2:$B$2344,MATCH(A89,'[1]2012 Teams'!$A$2:$A$2344))</f>
        <v>Russiaville, IN USA</v>
      </c>
      <c r="I89" s="259"/>
      <c r="J89" s="261"/>
      <c r="K89" s="261"/>
      <c r="L89" s="258"/>
      <c r="M89" s="259"/>
      <c r="N89" s="259"/>
      <c r="O89" s="261"/>
      <c r="P89" s="261"/>
      <c r="Q89" s="258"/>
      <c r="R89" s="259"/>
      <c r="S89" s="259"/>
      <c r="T89" s="261"/>
      <c r="U89" s="261"/>
      <c r="V89" s="258"/>
      <c r="W89" s="259"/>
      <c r="X89" s="259"/>
      <c r="Y89" s="261"/>
      <c r="Z89" s="261"/>
      <c r="AA89" s="258"/>
      <c r="AB89" s="258"/>
      <c r="AC89" s="258"/>
      <c r="AD89" s="258"/>
      <c r="AE89" s="258"/>
      <c r="AF89" s="258"/>
    </row>
    <row r="90" spans="1:32" x14ac:dyDescent="0.25">
      <c r="A90" s="355">
        <v>293</v>
      </c>
      <c r="B90" s="195">
        <v>5</v>
      </c>
      <c r="C90" s="163">
        <v>0</v>
      </c>
      <c r="D90" s="258"/>
      <c r="E90" s="98"/>
      <c r="G90" s="258"/>
      <c r="H90" s="407" t="str">
        <f>INDEX('[1]2012 Teams'!$B$2:$B$2344,MATCH(A90,'[1]2012 Teams'!$A$2:$A$2344))</f>
        <v>Pennington, NJ USA</v>
      </c>
      <c r="I90" s="259"/>
      <c r="J90" s="261"/>
      <c r="K90" s="261"/>
      <c r="L90" s="258"/>
      <c r="M90" s="259"/>
      <c r="N90" s="259"/>
      <c r="O90" s="261"/>
      <c r="P90" s="261"/>
      <c r="Q90" s="258"/>
      <c r="R90" s="259"/>
      <c r="S90" s="259"/>
      <c r="T90" s="261"/>
      <c r="U90" s="261"/>
      <c r="V90" s="258"/>
      <c r="W90" s="259"/>
      <c r="X90" s="259"/>
      <c r="Y90" s="261"/>
      <c r="Z90" s="261"/>
      <c r="AA90" s="258"/>
      <c r="AB90" s="258"/>
      <c r="AC90" s="258"/>
      <c r="AD90" s="258"/>
      <c r="AE90" s="258"/>
      <c r="AF90" s="258"/>
    </row>
    <row r="91" spans="1:32" x14ac:dyDescent="0.25">
      <c r="A91" s="355">
        <v>302</v>
      </c>
      <c r="B91" s="200">
        <v>1</v>
      </c>
      <c r="C91" s="163">
        <v>0</v>
      </c>
      <c r="D91" s="258"/>
      <c r="E91" s="98"/>
      <c r="G91" s="258"/>
      <c r="H91" s="407" t="str">
        <f>INDEX('[1]2012 Teams'!$B$2:$B$2344,MATCH(A91,'[1]2012 Teams'!$A$2:$A$2344))</f>
        <v>Lake Orion, MI USA</v>
      </c>
      <c r="I91" s="259"/>
      <c r="J91" s="260"/>
      <c r="K91" s="260"/>
      <c r="L91" s="258"/>
      <c r="M91" s="259"/>
      <c r="N91" s="259"/>
      <c r="O91" s="260"/>
      <c r="P91" s="260"/>
      <c r="Q91" s="258"/>
      <c r="R91" s="259"/>
      <c r="S91" s="259"/>
      <c r="T91" s="260"/>
      <c r="U91" s="260"/>
      <c r="V91" s="258"/>
      <c r="W91" s="259"/>
      <c r="X91" s="259"/>
      <c r="Y91" s="260"/>
      <c r="Z91" s="260"/>
      <c r="AA91" s="258"/>
      <c r="AB91" s="258"/>
      <c r="AC91" s="258"/>
      <c r="AD91" s="258"/>
      <c r="AE91" s="258"/>
      <c r="AF91" s="258"/>
    </row>
    <row r="92" spans="1:32" x14ac:dyDescent="0.25">
      <c r="A92" s="355">
        <v>312</v>
      </c>
      <c r="B92" s="192">
        <v>6</v>
      </c>
      <c r="C92" s="163">
        <v>10</v>
      </c>
      <c r="D92" s="258"/>
      <c r="E92" s="98"/>
      <c r="G92" s="258"/>
      <c r="H92" s="407" t="str">
        <f>INDEX('[1]2012 Teams'!$B$2:$B$2344,MATCH(A92,'[1]2012 Teams'!$A$2:$A$2344))</f>
        <v>Walled Lake, MI USA</v>
      </c>
      <c r="I92" s="259"/>
      <c r="J92" s="260"/>
      <c r="K92" s="260"/>
      <c r="L92" s="258"/>
      <c r="M92" s="259"/>
      <c r="N92" s="259"/>
      <c r="O92" s="260"/>
      <c r="P92" s="260"/>
      <c r="Q92" s="258"/>
      <c r="R92" s="259"/>
      <c r="S92" s="259"/>
      <c r="T92" s="260"/>
      <c r="U92" s="260"/>
      <c r="V92" s="258"/>
      <c r="W92" s="259"/>
      <c r="X92" s="259"/>
      <c r="Y92" s="260"/>
      <c r="Z92" s="260"/>
      <c r="AA92" s="258"/>
      <c r="AB92" s="258"/>
      <c r="AC92" s="258"/>
      <c r="AD92" s="258"/>
      <c r="AE92" s="258"/>
      <c r="AF92" s="258"/>
    </row>
    <row r="93" spans="1:32" x14ac:dyDescent="0.25">
      <c r="A93" s="355">
        <v>322</v>
      </c>
      <c r="B93" s="195">
        <v>10</v>
      </c>
      <c r="C93" s="163">
        <v>0</v>
      </c>
      <c r="D93" s="258"/>
      <c r="E93" s="195"/>
      <c r="G93" s="258"/>
      <c r="H93" s="407" t="str">
        <f>INDEX('[1]2012 Teams'!$B$2:$B$2344,MATCH(A93,'[1]2012 Teams'!$A$2:$A$2344))</f>
        <v>Flint, MI USA</v>
      </c>
      <c r="I93" s="259"/>
      <c r="J93" s="260"/>
      <c r="K93" s="260"/>
      <c r="L93" s="258"/>
      <c r="M93" s="259"/>
      <c r="N93" s="259"/>
      <c r="O93" s="260"/>
      <c r="P93" s="260"/>
      <c r="Q93" s="258"/>
      <c r="R93" s="259"/>
      <c r="S93" s="259"/>
      <c r="T93" s="260"/>
      <c r="U93" s="260"/>
      <c r="V93" s="258"/>
      <c r="W93" s="259"/>
      <c r="X93" s="259"/>
      <c r="Y93" s="260"/>
      <c r="Z93" s="260"/>
      <c r="AA93" s="258"/>
      <c r="AB93" s="258"/>
      <c r="AC93" s="258"/>
      <c r="AD93" s="258"/>
      <c r="AE93" s="258"/>
      <c r="AF93" s="258"/>
    </row>
    <row r="94" spans="1:32" x14ac:dyDescent="0.25">
      <c r="A94" s="355">
        <v>330</v>
      </c>
      <c r="B94" s="195">
        <v>15</v>
      </c>
      <c r="C94" s="353">
        <v>50</v>
      </c>
      <c r="D94" s="258">
        <v>20</v>
      </c>
      <c r="E94" s="98"/>
      <c r="G94" s="258"/>
      <c r="H94" s="407" t="str">
        <f>INDEX('[1]2012 Teams'!$B$2:$B$2344,MATCH(A94,'[1]2012 Teams'!$A$2:$A$2344))</f>
        <v>Hermosa Beach, CA USA</v>
      </c>
      <c r="I94" s="259"/>
      <c r="J94" s="261"/>
      <c r="K94" s="261"/>
      <c r="L94" s="258"/>
      <c r="M94" s="259"/>
      <c r="N94" s="259"/>
      <c r="O94" s="261"/>
      <c r="P94" s="261"/>
      <c r="Q94" s="258"/>
      <c r="R94" s="259"/>
      <c r="S94" s="259"/>
      <c r="T94" s="261"/>
      <c r="U94" s="261"/>
      <c r="V94" s="258"/>
      <c r="W94" s="259"/>
      <c r="X94" s="259"/>
      <c r="Y94" s="261"/>
      <c r="Z94" s="261"/>
      <c r="AA94" s="258"/>
      <c r="AB94" s="258"/>
      <c r="AC94" s="258"/>
      <c r="AD94" s="258"/>
      <c r="AE94" s="258"/>
      <c r="AF94" s="258"/>
    </row>
    <row r="95" spans="1:32" x14ac:dyDescent="0.25">
      <c r="A95" s="355">
        <v>337</v>
      </c>
      <c r="B95" s="195">
        <v>16</v>
      </c>
      <c r="C95" s="163">
        <v>20</v>
      </c>
      <c r="D95" s="258"/>
      <c r="E95" s="98"/>
      <c r="G95" s="258"/>
      <c r="H95" s="407" t="str">
        <f>INDEX('[1]2012 Teams'!$B$2:$B$2344,MATCH(A95,'[1]2012 Teams'!$A$2:$A$2344))</f>
        <v>Logan, WV USA</v>
      </c>
      <c r="I95" s="259"/>
      <c r="J95" s="261"/>
      <c r="K95" s="261"/>
      <c r="L95" s="258"/>
      <c r="M95" s="259"/>
      <c r="N95" s="259"/>
      <c r="O95" s="261"/>
      <c r="P95" s="261"/>
      <c r="Q95" s="258"/>
      <c r="R95" s="259"/>
      <c r="S95" s="259"/>
      <c r="T95" s="261"/>
      <c r="U95" s="261"/>
      <c r="V95" s="258"/>
      <c r="W95" s="259"/>
      <c r="X95" s="259"/>
      <c r="Y95" s="261"/>
      <c r="Z95" s="261"/>
      <c r="AA95" s="258"/>
      <c r="AB95" s="258"/>
      <c r="AC95" s="258"/>
      <c r="AD95" s="258"/>
      <c r="AE95" s="258"/>
      <c r="AF95" s="258"/>
    </row>
    <row r="96" spans="1:32" x14ac:dyDescent="0.25">
      <c r="A96" s="355">
        <v>343</v>
      </c>
      <c r="B96" s="195">
        <v>13</v>
      </c>
      <c r="C96" s="163">
        <v>10</v>
      </c>
      <c r="D96" s="258"/>
      <c r="E96" s="98"/>
      <c r="G96" s="258"/>
      <c r="H96" s="407" t="str">
        <f>INDEX('[1]2012 Teams'!$B$2:$B$2344,MATCH(A96,'[1]2012 Teams'!$A$2:$A$2344))</f>
        <v>Seneca, SC USA</v>
      </c>
      <c r="I96" s="259"/>
      <c r="J96" s="261"/>
      <c r="K96" s="261"/>
      <c r="L96" s="258"/>
      <c r="M96" s="259"/>
      <c r="N96" s="259"/>
      <c r="O96" s="261"/>
      <c r="P96" s="261"/>
      <c r="Q96" s="258"/>
      <c r="R96" s="259"/>
      <c r="S96" s="259"/>
      <c r="T96" s="261"/>
      <c r="U96" s="261"/>
      <c r="V96" s="258"/>
      <c r="W96" s="259"/>
      <c r="X96" s="259"/>
      <c r="Y96" s="261"/>
      <c r="Z96" s="261"/>
      <c r="AA96" s="258"/>
      <c r="AB96" s="258"/>
      <c r="AC96" s="258"/>
      <c r="AD96" s="258"/>
      <c r="AE96" s="258"/>
      <c r="AF96" s="258"/>
    </row>
    <row r="97" spans="1:32" x14ac:dyDescent="0.25">
      <c r="A97" s="355">
        <v>345</v>
      </c>
      <c r="B97" s="195">
        <v>3</v>
      </c>
      <c r="C97" s="163">
        <v>0</v>
      </c>
      <c r="D97" s="258"/>
      <c r="E97" s="98"/>
      <c r="G97" s="258"/>
      <c r="H97" s="407" t="str">
        <f>INDEX('[1]2012 Teams'!$B$2:$B$2344,MATCH(A97,'[1]2012 Teams'!$A$2:$A$2344))</f>
        <v>Seneca, SC USA</v>
      </c>
      <c r="I97" s="259"/>
      <c r="J97" s="260"/>
      <c r="K97" s="260"/>
      <c r="L97" s="258"/>
      <c r="M97" s="259"/>
      <c r="N97" s="259"/>
      <c r="O97" s="260"/>
      <c r="P97" s="260"/>
      <c r="Q97" s="258"/>
      <c r="R97" s="259"/>
      <c r="S97" s="259"/>
      <c r="T97" s="260"/>
      <c r="U97" s="260"/>
      <c r="V97" s="258"/>
      <c r="W97" s="259"/>
      <c r="X97" s="259"/>
      <c r="Y97" s="260"/>
      <c r="Z97" s="260"/>
      <c r="AA97" s="258"/>
      <c r="AB97" s="258"/>
      <c r="AC97" s="258"/>
      <c r="AD97" s="258"/>
      <c r="AE97" s="258"/>
      <c r="AF97" s="258"/>
    </row>
    <row r="98" spans="1:32" x14ac:dyDescent="0.25">
      <c r="A98" s="355">
        <v>353</v>
      </c>
      <c r="B98" s="195">
        <v>5</v>
      </c>
      <c r="C98" s="163">
        <v>10</v>
      </c>
      <c r="D98" s="258"/>
      <c r="E98" s="98"/>
      <c r="G98" s="258"/>
      <c r="H98" s="407" t="str">
        <f>INDEX('[1]2012 Teams'!$B$2:$B$2344,MATCH(A98,'[1]2012 Teams'!$A$2:$A$2344))</f>
        <v>Plainview, NY USA</v>
      </c>
      <c r="I98" s="259"/>
      <c r="J98" s="260"/>
      <c r="K98" s="260"/>
      <c r="L98" s="258"/>
      <c r="M98" s="259"/>
      <c r="N98" s="259"/>
      <c r="O98" s="260"/>
      <c r="P98" s="260"/>
      <c r="Q98" s="258"/>
      <c r="R98" s="259"/>
      <c r="S98" s="259"/>
      <c r="T98" s="260"/>
      <c r="U98" s="260"/>
      <c r="V98" s="258"/>
      <c r="W98" s="259"/>
      <c r="X98" s="259"/>
      <c r="Y98" s="260"/>
      <c r="Z98" s="260"/>
      <c r="AA98" s="258"/>
      <c r="AB98" s="258"/>
      <c r="AC98" s="258"/>
      <c r="AD98" s="258"/>
      <c r="AE98" s="258"/>
      <c r="AF98" s="258"/>
    </row>
    <row r="99" spans="1:32" x14ac:dyDescent="0.25">
      <c r="A99" s="355">
        <v>365</v>
      </c>
      <c r="B99" s="200">
        <v>8</v>
      </c>
      <c r="C99" s="163">
        <v>0</v>
      </c>
      <c r="D99" s="258"/>
      <c r="E99" s="98"/>
      <c r="G99" s="258"/>
      <c r="H99" s="407" t="str">
        <f>INDEX('[1]2012 Teams'!$B$2:$B$2344,MATCH(A99,'[1]2012 Teams'!$A$2:$A$2344))</f>
        <v>Wilmington, DE USA</v>
      </c>
      <c r="I99" s="259"/>
      <c r="J99" s="260"/>
      <c r="K99" s="260"/>
      <c r="L99" s="258"/>
      <c r="M99" s="259"/>
      <c r="N99" s="259"/>
      <c r="O99" s="260"/>
      <c r="P99" s="260"/>
      <c r="Q99" s="258"/>
      <c r="R99" s="259"/>
      <c r="S99" s="259"/>
      <c r="T99" s="260"/>
      <c r="U99" s="260"/>
      <c r="V99" s="258"/>
      <c r="W99" s="259"/>
      <c r="X99" s="259"/>
      <c r="Y99" s="260"/>
      <c r="Z99" s="260"/>
      <c r="AA99" s="258"/>
      <c r="AB99" s="258"/>
      <c r="AC99" s="258"/>
      <c r="AD99" s="258"/>
      <c r="AE99" s="258"/>
      <c r="AF99" s="258"/>
    </row>
    <row r="100" spans="1:32" x14ac:dyDescent="0.25">
      <c r="A100" s="355">
        <v>388</v>
      </c>
      <c r="B100" s="195">
        <v>13</v>
      </c>
      <c r="C100" s="163">
        <v>10</v>
      </c>
      <c r="D100" s="258"/>
      <c r="E100" s="98"/>
      <c r="G100" s="258"/>
      <c r="H100" s="407" t="str">
        <f>INDEX('[1]2012 Teams'!$B$2:$B$2344,MATCH(A100,'[1]2012 Teams'!$A$2:$A$2344))</f>
        <v>Grundy, VA USA</v>
      </c>
      <c r="I100" s="259"/>
      <c r="J100" s="261"/>
      <c r="K100" s="261"/>
      <c r="L100" s="258"/>
      <c r="M100" s="259"/>
      <c r="N100" s="259"/>
      <c r="O100" s="261"/>
      <c r="P100" s="261"/>
      <c r="Q100" s="258"/>
      <c r="R100" s="259"/>
      <c r="S100" s="259"/>
      <c r="T100" s="261"/>
      <c r="U100" s="261"/>
      <c r="V100" s="258"/>
      <c r="W100" s="259"/>
      <c r="X100" s="259"/>
      <c r="Y100" s="261"/>
      <c r="Z100" s="261"/>
      <c r="AA100" s="258"/>
      <c r="AB100" s="258"/>
      <c r="AC100" s="258"/>
      <c r="AD100" s="258"/>
      <c r="AE100" s="258"/>
      <c r="AF100" s="258"/>
    </row>
    <row r="101" spans="1:32" x14ac:dyDescent="0.25">
      <c r="A101" s="355">
        <v>395</v>
      </c>
      <c r="B101" s="195">
        <v>11</v>
      </c>
      <c r="C101" s="163">
        <v>0</v>
      </c>
      <c r="D101" s="258"/>
      <c r="E101" s="98"/>
      <c r="G101" s="258"/>
      <c r="H101" s="407" t="str">
        <f>INDEX('[1]2012 Teams'!$B$2:$B$2344,MATCH(A101,'[1]2012 Teams'!$A$2:$A$2344))</f>
        <v>Bronx, NY USA</v>
      </c>
      <c r="I101" s="259"/>
      <c r="J101" s="261"/>
      <c r="K101" s="261"/>
      <c r="L101" s="258"/>
      <c r="M101" s="259"/>
      <c r="N101" s="259"/>
      <c r="O101" s="261"/>
      <c r="P101" s="261"/>
      <c r="Q101" s="258"/>
      <c r="R101" s="259"/>
      <c r="S101" s="259"/>
      <c r="T101" s="261"/>
      <c r="U101" s="261"/>
      <c r="V101" s="258"/>
      <c r="W101" s="259"/>
      <c r="X101" s="259"/>
      <c r="Y101" s="261"/>
      <c r="Z101" s="261"/>
      <c r="AA101" s="258"/>
      <c r="AB101" s="258"/>
      <c r="AC101" s="258"/>
      <c r="AD101" s="258"/>
      <c r="AE101" s="258"/>
      <c r="AF101" s="258"/>
    </row>
    <row r="102" spans="1:32" x14ac:dyDescent="0.25">
      <c r="A102" s="355">
        <v>435</v>
      </c>
      <c r="B102" s="195">
        <v>2</v>
      </c>
      <c r="C102" s="163">
        <v>0</v>
      </c>
      <c r="D102" s="258"/>
      <c r="E102" s="195"/>
      <c r="G102" s="258"/>
      <c r="H102" s="407" t="str">
        <f>INDEX('[1]2012 Teams'!$B$2:$B$2344,MATCH(A102,'[1]2012 Teams'!$A$2:$A$2344))</f>
        <v>Raleigh, NC USA</v>
      </c>
      <c r="I102" s="259"/>
      <c r="J102" s="261"/>
      <c r="K102" s="261"/>
      <c r="L102" s="258"/>
      <c r="M102" s="259"/>
      <c r="N102" s="259"/>
      <c r="O102" s="261"/>
      <c r="P102" s="261"/>
      <c r="Q102" s="258"/>
      <c r="R102" s="259"/>
      <c r="S102" s="259"/>
      <c r="T102" s="261"/>
      <c r="U102" s="261"/>
      <c r="V102" s="258"/>
      <c r="W102" s="259"/>
      <c r="X102" s="259"/>
      <c r="Y102" s="261"/>
      <c r="Z102" s="261"/>
      <c r="AA102" s="258"/>
      <c r="AB102" s="258"/>
      <c r="AC102" s="258"/>
      <c r="AD102" s="258"/>
      <c r="AE102" s="258"/>
      <c r="AF102" s="258"/>
    </row>
    <row r="103" spans="1:32" x14ac:dyDescent="0.25">
      <c r="A103" s="355">
        <v>447</v>
      </c>
      <c r="B103" s="195">
        <v>9</v>
      </c>
      <c r="C103" s="163">
        <v>20</v>
      </c>
      <c r="D103" s="258"/>
      <c r="E103" s="98"/>
      <c r="G103" s="258"/>
      <c r="H103" s="407" t="str">
        <f>INDEX('[1]2012 Teams'!$B$2:$B$2344,MATCH(A103,'[1]2012 Teams'!$A$2:$A$2344))</f>
        <v>Anderson, IN USA</v>
      </c>
      <c r="I103" s="259"/>
      <c r="J103" s="260"/>
      <c r="K103" s="260"/>
      <c r="L103" s="258"/>
      <c r="M103" s="259"/>
      <c r="N103" s="259"/>
      <c r="O103" s="260"/>
      <c r="P103" s="260"/>
      <c r="Q103" s="258"/>
      <c r="R103" s="259"/>
      <c r="S103" s="259"/>
      <c r="T103" s="260"/>
      <c r="U103" s="260"/>
      <c r="V103" s="258"/>
      <c r="W103" s="259"/>
      <c r="X103" s="259"/>
      <c r="Y103" s="260"/>
      <c r="Z103" s="260"/>
      <c r="AA103" s="258"/>
      <c r="AB103" s="258"/>
      <c r="AC103" s="258"/>
      <c r="AD103" s="258"/>
      <c r="AE103" s="258"/>
      <c r="AF103" s="258"/>
    </row>
    <row r="104" spans="1:32" x14ac:dyDescent="0.25">
      <c r="A104" s="355">
        <v>469</v>
      </c>
      <c r="B104" s="195">
        <v>2</v>
      </c>
      <c r="C104" s="163">
        <v>0</v>
      </c>
      <c r="D104" s="258"/>
      <c r="E104" s="98"/>
      <c r="G104" s="258"/>
      <c r="H104" s="407" t="str">
        <f>INDEX('[1]2012 Teams'!$B$2:$B$2344,MATCH(A104,'[1]2012 Teams'!$A$2:$A$2344))</f>
        <v>Bloomfield Hills, MI USA</v>
      </c>
      <c r="I104" s="259"/>
      <c r="J104" s="260"/>
      <c r="K104" s="260"/>
      <c r="L104" s="258"/>
      <c r="M104" s="259"/>
      <c r="N104" s="259"/>
      <c r="O104" s="260"/>
      <c r="P104" s="260"/>
      <c r="Q104" s="258"/>
      <c r="R104" s="259"/>
      <c r="S104" s="259"/>
      <c r="T104" s="260"/>
      <c r="U104" s="260"/>
      <c r="V104" s="258"/>
      <c r="W104" s="259"/>
      <c r="X104" s="259"/>
      <c r="Y104" s="260"/>
      <c r="Z104" s="260"/>
      <c r="AA104" s="258"/>
      <c r="AB104" s="258"/>
      <c r="AC104" s="258"/>
      <c r="AD104" s="258"/>
      <c r="AE104" s="258"/>
      <c r="AF104" s="258"/>
    </row>
    <row r="105" spans="1:32" x14ac:dyDescent="0.25">
      <c r="A105" s="355">
        <v>492</v>
      </c>
      <c r="B105" s="195">
        <v>1</v>
      </c>
      <c r="C105" s="163">
        <v>20</v>
      </c>
      <c r="D105" s="258"/>
      <c r="E105" s="98"/>
      <c r="G105" s="258"/>
      <c r="H105" s="407" t="str">
        <f>INDEX('[1]2012 Teams'!$B$2:$B$2344,MATCH(A105,'[1]2012 Teams'!$A$2:$A$2344))</f>
        <v>Bellevue, WA USA</v>
      </c>
      <c r="I105" s="259"/>
      <c r="J105" s="260"/>
      <c r="K105" s="260"/>
      <c r="L105" s="258"/>
      <c r="M105" s="259"/>
      <c r="N105" s="259"/>
      <c r="O105" s="260"/>
      <c r="P105" s="260"/>
      <c r="Q105" s="258"/>
      <c r="R105" s="259"/>
      <c r="S105" s="259"/>
      <c r="T105" s="260"/>
      <c r="U105" s="260"/>
      <c r="V105" s="258"/>
      <c r="W105" s="259"/>
      <c r="X105" s="259"/>
      <c r="Y105" s="260"/>
      <c r="Z105" s="260"/>
      <c r="AA105" s="258"/>
      <c r="AB105" s="258"/>
      <c r="AC105" s="258"/>
      <c r="AD105" s="258"/>
      <c r="AE105" s="258"/>
      <c r="AF105" s="258"/>
    </row>
    <row r="106" spans="1:32" x14ac:dyDescent="0.25">
      <c r="A106" s="355">
        <v>494</v>
      </c>
      <c r="B106" s="195">
        <v>3</v>
      </c>
      <c r="C106" s="163">
        <v>20</v>
      </c>
      <c r="D106" s="258"/>
      <c r="E106" s="195"/>
      <c r="G106" s="258"/>
      <c r="H106" s="407" t="str">
        <f>INDEX('[1]2012 Teams'!$B$2:$B$2344,MATCH(A106,'[1]2012 Teams'!$A$2:$A$2344))</f>
        <v>Goodrich, MI USA</v>
      </c>
      <c r="I106" s="259"/>
      <c r="J106" s="261"/>
      <c r="K106" s="261"/>
      <c r="L106" s="258"/>
      <c r="M106" s="259"/>
      <c r="N106" s="259"/>
      <c r="O106" s="261"/>
      <c r="P106" s="261"/>
      <c r="Q106" s="258"/>
      <c r="R106" s="259"/>
      <c r="S106" s="259"/>
      <c r="T106" s="261"/>
      <c r="U106" s="261"/>
      <c r="V106" s="258"/>
      <c r="W106" s="259"/>
      <c r="X106" s="259"/>
      <c r="Y106" s="261"/>
      <c r="Z106" s="261"/>
      <c r="AA106" s="258"/>
      <c r="AB106" s="258"/>
      <c r="AC106" s="258"/>
      <c r="AD106" s="258"/>
      <c r="AE106" s="258"/>
      <c r="AF106" s="258"/>
    </row>
    <row r="107" spans="1:32" x14ac:dyDescent="0.25">
      <c r="A107" s="355">
        <v>503</v>
      </c>
      <c r="B107" s="200">
        <v>7</v>
      </c>
      <c r="C107" s="353">
        <v>50</v>
      </c>
      <c r="D107" s="258">
        <v>20</v>
      </c>
      <c r="E107" s="98"/>
      <c r="G107" s="258"/>
      <c r="H107" s="407" t="str">
        <f>INDEX('[1]2012 Teams'!$B$2:$B$2344,MATCH(A107,'[1]2012 Teams'!$A$2:$A$2344))</f>
        <v>Novi, MI USA</v>
      </c>
      <c r="I107" s="259"/>
      <c r="J107" s="261"/>
      <c r="K107" s="261"/>
      <c r="L107" s="258"/>
      <c r="M107" s="259"/>
      <c r="N107" s="259"/>
      <c r="O107" s="261"/>
      <c r="P107" s="261"/>
      <c r="Q107" s="258"/>
      <c r="R107" s="259"/>
      <c r="S107" s="259"/>
      <c r="T107" s="261"/>
      <c r="U107" s="261"/>
      <c r="V107" s="258"/>
      <c r="W107" s="259"/>
      <c r="X107" s="259"/>
      <c r="Y107" s="261"/>
      <c r="Z107" s="261"/>
      <c r="AA107" s="258"/>
      <c r="AB107" s="258"/>
      <c r="AC107" s="258"/>
      <c r="AD107" s="258"/>
      <c r="AE107" s="258"/>
      <c r="AF107" s="258"/>
    </row>
    <row r="108" spans="1:32" x14ac:dyDescent="0.25">
      <c r="A108" s="355">
        <v>537</v>
      </c>
      <c r="B108" s="195">
        <v>8</v>
      </c>
      <c r="C108" s="163">
        <v>20</v>
      </c>
      <c r="D108" s="258"/>
      <c r="E108" s="98"/>
      <c r="G108" s="258"/>
      <c r="H108" s="407" t="str">
        <f>INDEX('[1]2012 Teams'!$B$2:$B$2344,MATCH(A108,'[1]2012 Teams'!$A$2:$A$2344))</f>
        <v>Sussex, WI USA</v>
      </c>
      <c r="I108" s="259"/>
      <c r="J108" s="261"/>
      <c r="K108" s="261"/>
      <c r="L108" s="258"/>
      <c r="M108" s="259"/>
      <c r="N108" s="259"/>
      <c r="O108" s="261"/>
      <c r="P108" s="261"/>
      <c r="Q108" s="258"/>
      <c r="R108" s="259"/>
      <c r="S108" s="259"/>
      <c r="T108" s="261"/>
      <c r="U108" s="261"/>
      <c r="V108" s="258"/>
      <c r="W108" s="259"/>
      <c r="X108" s="259"/>
      <c r="Y108" s="261"/>
      <c r="Z108" s="261"/>
      <c r="AA108" s="258"/>
      <c r="AB108" s="258"/>
      <c r="AC108" s="258"/>
      <c r="AD108" s="258"/>
      <c r="AE108" s="258"/>
      <c r="AF108" s="258"/>
    </row>
    <row r="109" spans="1:32" x14ac:dyDescent="0.25">
      <c r="A109" s="355">
        <v>616</v>
      </c>
      <c r="B109" s="195">
        <v>10</v>
      </c>
      <c r="C109" s="163">
        <v>0</v>
      </c>
      <c r="D109" s="258"/>
      <c r="E109" s="98"/>
      <c r="G109" s="258"/>
      <c r="H109" s="407" t="str">
        <f>INDEX('[1]2012 Teams'!$B$2:$B$2344,MATCH(A109,'[1]2012 Teams'!$A$2:$A$2344))</f>
        <v>Alexandria, VA USA</v>
      </c>
      <c r="I109" s="259"/>
      <c r="J109" s="260"/>
      <c r="K109" s="260"/>
      <c r="L109" s="258"/>
      <c r="M109" s="259"/>
      <c r="N109" s="259"/>
      <c r="O109" s="260"/>
      <c r="P109" s="260"/>
      <c r="Q109" s="258"/>
      <c r="R109" s="259"/>
      <c r="S109" s="259"/>
      <c r="T109" s="260"/>
      <c r="U109" s="260"/>
      <c r="V109" s="258"/>
      <c r="W109" s="259"/>
      <c r="X109" s="259"/>
      <c r="Y109" s="260"/>
      <c r="Z109" s="260"/>
      <c r="AA109" s="258"/>
      <c r="AB109" s="258"/>
      <c r="AC109" s="258"/>
      <c r="AD109" s="258"/>
      <c r="AE109" s="258"/>
      <c r="AF109" s="258"/>
    </row>
    <row r="110" spans="1:32" x14ac:dyDescent="0.25">
      <c r="A110" s="355">
        <v>694</v>
      </c>
      <c r="B110" s="195">
        <v>5</v>
      </c>
      <c r="C110" s="163">
        <v>10</v>
      </c>
      <c r="D110" s="258"/>
      <c r="E110" s="98"/>
      <c r="G110" s="258"/>
      <c r="H110" s="407" t="str">
        <f>INDEX('[1]2012 Teams'!$B$2:$B$2344,MATCH(A110,'[1]2012 Teams'!$A$2:$A$2344))</f>
        <v>New York, NY USA</v>
      </c>
      <c r="I110" s="259"/>
      <c r="J110" s="260"/>
      <c r="K110" s="260"/>
      <c r="L110" s="258"/>
      <c r="M110" s="259"/>
      <c r="N110" s="259"/>
      <c r="O110" s="260"/>
      <c r="P110" s="260"/>
      <c r="Q110" s="258"/>
      <c r="R110" s="259"/>
      <c r="S110" s="259"/>
      <c r="T110" s="260"/>
      <c r="U110" s="260"/>
      <c r="V110" s="258"/>
      <c r="W110" s="259"/>
      <c r="X110" s="259"/>
      <c r="Y110" s="260"/>
      <c r="Z110" s="260"/>
      <c r="AA110" s="258"/>
      <c r="AB110" s="258"/>
      <c r="AC110" s="258"/>
      <c r="AD110" s="258"/>
      <c r="AE110" s="258"/>
      <c r="AF110" s="258"/>
    </row>
    <row r="111" spans="1:32" x14ac:dyDescent="0.25">
      <c r="A111" s="355">
        <v>703</v>
      </c>
      <c r="B111" s="195">
        <v>10</v>
      </c>
      <c r="C111" s="163">
        <v>0</v>
      </c>
      <c r="D111" s="258"/>
      <c r="E111" s="98"/>
      <c r="G111" s="258"/>
      <c r="H111" s="407" t="str">
        <f>INDEX('[1]2012 Teams'!$B$2:$B$2344,MATCH(A111,'[1]2012 Teams'!$A$2:$A$2344))</f>
        <v>Saginaw, MI USA</v>
      </c>
      <c r="I111" s="259"/>
      <c r="J111" s="260"/>
      <c r="K111" s="260"/>
      <c r="L111" s="258"/>
      <c r="M111" s="259"/>
      <c r="N111" s="259"/>
      <c r="O111" s="260"/>
      <c r="P111" s="260"/>
      <c r="Q111" s="258"/>
      <c r="R111" s="259"/>
      <c r="S111" s="259"/>
      <c r="T111" s="260"/>
      <c r="U111" s="260"/>
      <c r="V111" s="258"/>
      <c r="W111" s="259"/>
      <c r="X111" s="259"/>
      <c r="Y111" s="260"/>
      <c r="Z111" s="260"/>
      <c r="AA111" s="258"/>
      <c r="AB111" s="258"/>
      <c r="AC111" s="258"/>
      <c r="AD111" s="258"/>
      <c r="AE111" s="258"/>
      <c r="AF111" s="258"/>
    </row>
    <row r="112" spans="1:32" x14ac:dyDescent="0.25">
      <c r="A112" s="355">
        <v>710</v>
      </c>
      <c r="B112" s="195">
        <v>11</v>
      </c>
      <c r="C112" s="163">
        <v>0</v>
      </c>
      <c r="D112" s="258"/>
      <c r="E112" s="98"/>
      <c r="G112" s="258"/>
      <c r="H112" s="407" t="str">
        <f>INDEX('[1]2012 Teams'!$B$2:$B$2344,MATCH(A112,'[1]2012 Teams'!$A$2:$A$2344))</f>
        <v>Bryn Mawr, PA USA</v>
      </c>
      <c r="I112" s="259"/>
      <c r="J112" s="261"/>
      <c r="K112" s="261"/>
      <c r="L112" s="258"/>
      <c r="M112" s="259"/>
      <c r="N112" s="259"/>
      <c r="O112" s="261"/>
      <c r="P112" s="261"/>
      <c r="Q112" s="258"/>
      <c r="R112" s="259"/>
      <c r="S112" s="259"/>
      <c r="T112" s="261"/>
      <c r="U112" s="261"/>
      <c r="V112" s="258"/>
      <c r="W112" s="259"/>
      <c r="X112" s="259"/>
      <c r="Y112" s="261"/>
      <c r="Z112" s="261"/>
      <c r="AA112" s="258"/>
      <c r="AB112" s="258"/>
      <c r="AC112" s="258"/>
      <c r="AD112" s="258"/>
      <c r="AE112" s="258"/>
      <c r="AF112" s="258"/>
    </row>
    <row r="113" spans="1:32" x14ac:dyDescent="0.25">
      <c r="A113" s="355">
        <v>716</v>
      </c>
      <c r="B113" s="195">
        <v>13</v>
      </c>
      <c r="C113" s="163">
        <v>0</v>
      </c>
      <c r="D113" s="258"/>
      <c r="E113" s="195"/>
      <c r="G113" s="258"/>
      <c r="H113" s="407" t="str">
        <f>INDEX('[1]2012 Teams'!$B$2:$B$2344,MATCH(A113,'[1]2012 Teams'!$A$2:$A$2344))</f>
        <v>Falls Village, CT USA</v>
      </c>
      <c r="I113" s="259"/>
      <c r="J113" s="261"/>
      <c r="K113" s="261"/>
      <c r="L113" s="258"/>
      <c r="M113" s="259"/>
      <c r="N113" s="259"/>
      <c r="O113" s="261"/>
      <c r="P113" s="261"/>
      <c r="Q113" s="258"/>
      <c r="R113" s="259"/>
      <c r="S113" s="259"/>
      <c r="T113" s="261"/>
      <c r="U113" s="261"/>
      <c r="V113" s="258"/>
      <c r="W113" s="259"/>
      <c r="X113" s="259"/>
      <c r="Y113" s="261"/>
      <c r="Z113" s="261"/>
      <c r="AA113" s="258"/>
      <c r="AB113" s="258"/>
      <c r="AC113" s="258"/>
      <c r="AD113" s="258"/>
      <c r="AE113" s="258"/>
      <c r="AF113" s="258"/>
    </row>
    <row r="114" spans="1:32" x14ac:dyDescent="0.25">
      <c r="A114" s="355">
        <v>766</v>
      </c>
      <c r="B114" s="195">
        <v>8</v>
      </c>
      <c r="C114" s="163">
        <v>30</v>
      </c>
      <c r="D114" s="258"/>
      <c r="E114" s="195"/>
      <c r="G114" s="258"/>
      <c r="H114" s="407" t="str">
        <f>INDEX('[1]2012 Teams'!$B$2:$B$2344,MATCH(A114,'[1]2012 Teams'!$A$2:$A$2344))</f>
        <v>Atherton, CA USA</v>
      </c>
      <c r="I114" s="259"/>
      <c r="J114" s="261"/>
      <c r="K114" s="261"/>
      <c r="L114" s="258"/>
      <c r="M114" s="259"/>
      <c r="N114" s="259"/>
      <c r="O114" s="261"/>
      <c r="P114" s="261"/>
      <c r="Q114" s="258"/>
      <c r="R114" s="259"/>
      <c r="S114" s="259"/>
      <c r="T114" s="261"/>
      <c r="U114" s="261"/>
      <c r="V114" s="258"/>
      <c r="W114" s="259"/>
      <c r="X114" s="259"/>
      <c r="Y114" s="261"/>
      <c r="Z114" s="261"/>
      <c r="AA114" s="258"/>
      <c r="AB114" s="258"/>
      <c r="AC114" s="258"/>
      <c r="AD114" s="258"/>
      <c r="AE114" s="258"/>
      <c r="AF114" s="258"/>
    </row>
    <row r="115" spans="1:32" x14ac:dyDescent="0.25">
      <c r="A115" s="355">
        <v>868</v>
      </c>
      <c r="B115" s="200">
        <v>9</v>
      </c>
      <c r="C115" s="163">
        <v>0</v>
      </c>
      <c r="D115" s="258"/>
      <c r="E115" s="98"/>
      <c r="G115" s="258"/>
      <c r="H115" s="407" t="str">
        <f>INDEX('[1]2012 Teams'!$B$2:$B$2344,MATCH(A115,'[1]2012 Teams'!$A$2:$A$2344))</f>
        <v>Carmel, IN USA</v>
      </c>
      <c r="I115" s="259"/>
      <c r="J115" s="260"/>
      <c r="K115" s="260"/>
      <c r="L115" s="258"/>
      <c r="M115" s="259"/>
      <c r="N115" s="259"/>
      <c r="O115" s="260"/>
      <c r="P115" s="260"/>
      <c r="Q115" s="258"/>
      <c r="R115" s="259"/>
      <c r="S115" s="259"/>
      <c r="T115" s="260"/>
      <c r="U115" s="260"/>
      <c r="V115" s="258"/>
      <c r="W115" s="259"/>
      <c r="X115" s="259"/>
      <c r="Y115" s="260"/>
      <c r="Z115" s="260"/>
      <c r="AA115" s="258"/>
      <c r="AB115" s="258"/>
      <c r="AC115" s="258"/>
      <c r="AD115" s="258"/>
      <c r="AE115" s="258"/>
      <c r="AF115" s="258"/>
    </row>
    <row r="116" spans="1:32" x14ac:dyDescent="0.25">
      <c r="A116" s="355">
        <v>910</v>
      </c>
      <c r="B116" s="192">
        <v>16</v>
      </c>
      <c r="C116" s="163">
        <v>20</v>
      </c>
      <c r="D116" s="258"/>
      <c r="E116" s="98"/>
      <c r="G116" s="258"/>
      <c r="H116" s="407" t="str">
        <f>INDEX('[1]2012 Teams'!$B$2:$B$2344,MATCH(A116,'[1]2012 Teams'!$A$2:$A$2344))</f>
        <v>Madison Heights, MI USA</v>
      </c>
      <c r="I116" s="259"/>
      <c r="J116" s="260"/>
      <c r="K116" s="260"/>
      <c r="L116" s="258"/>
      <c r="M116" s="259"/>
      <c r="N116" s="259"/>
      <c r="O116" s="260"/>
      <c r="P116" s="260"/>
      <c r="Q116" s="258"/>
      <c r="R116" s="259"/>
      <c r="S116" s="259"/>
      <c r="T116" s="260"/>
      <c r="U116" s="260"/>
      <c r="V116" s="258"/>
      <c r="W116" s="259"/>
      <c r="X116" s="259"/>
      <c r="Y116" s="260"/>
      <c r="Z116" s="260"/>
      <c r="AA116" s="258"/>
      <c r="AB116" s="258"/>
      <c r="AC116" s="258"/>
      <c r="AD116" s="258"/>
      <c r="AE116" s="258"/>
      <c r="AF116" s="258"/>
    </row>
    <row r="117" spans="1:32" x14ac:dyDescent="0.25">
      <c r="A117" s="355">
        <v>980</v>
      </c>
      <c r="B117" s="195">
        <v>15</v>
      </c>
      <c r="C117" s="163">
        <v>10</v>
      </c>
      <c r="D117" s="258"/>
      <c r="E117" s="195"/>
      <c r="G117" s="258"/>
      <c r="H117" s="407" t="str">
        <f>INDEX('[1]2012 Teams'!$B$2:$B$2344,MATCH(A117,'[1]2012 Teams'!$A$2:$A$2344))</f>
        <v>Burbank, CA USA</v>
      </c>
      <c r="I117" s="259"/>
      <c r="J117" s="260"/>
      <c r="K117" s="260"/>
      <c r="L117" s="258"/>
      <c r="M117" s="259"/>
      <c r="N117" s="259"/>
      <c r="O117" s="260"/>
      <c r="P117" s="260"/>
      <c r="Q117" s="258"/>
      <c r="R117" s="259"/>
      <c r="S117" s="259"/>
      <c r="T117" s="260"/>
      <c r="U117" s="260"/>
      <c r="V117" s="258"/>
      <c r="W117" s="259"/>
      <c r="X117" s="259"/>
      <c r="Y117" s="260"/>
      <c r="Z117" s="260"/>
      <c r="AA117" s="258"/>
      <c r="AB117" s="258"/>
      <c r="AC117" s="258"/>
      <c r="AD117" s="258"/>
      <c r="AE117" s="258"/>
      <c r="AF117" s="258"/>
    </row>
    <row r="118" spans="1:32" x14ac:dyDescent="0.25">
      <c r="A118" s="355">
        <v>987</v>
      </c>
      <c r="B118" s="195">
        <v>14</v>
      </c>
      <c r="C118" s="163">
        <v>10</v>
      </c>
      <c r="D118" s="258"/>
      <c r="E118" s="98"/>
      <c r="G118" s="258"/>
      <c r="H118" s="407" t="str">
        <f>INDEX('[1]2012 Teams'!$B$2:$B$2344,MATCH(A118,'[1]2012 Teams'!$A$2:$A$2344))</f>
        <v>Las Vegas, NV USA</v>
      </c>
      <c r="I118" s="259"/>
      <c r="J118" s="261"/>
      <c r="K118" s="261"/>
      <c r="L118" s="258"/>
      <c r="M118" s="259"/>
      <c r="N118" s="259"/>
      <c r="O118" s="261"/>
      <c r="P118" s="261"/>
      <c r="Q118" s="258"/>
      <c r="R118" s="259"/>
      <c r="S118" s="259"/>
      <c r="T118" s="261"/>
      <c r="U118" s="261"/>
      <c r="V118" s="258"/>
      <c r="W118" s="259"/>
      <c r="X118" s="259"/>
      <c r="Y118" s="261"/>
      <c r="Z118" s="261"/>
      <c r="AA118" s="258"/>
      <c r="AB118" s="258"/>
      <c r="AC118" s="258"/>
      <c r="AD118" s="258"/>
      <c r="AE118" s="258"/>
      <c r="AF118" s="258"/>
    </row>
    <row r="119" spans="1:32" x14ac:dyDescent="0.25">
      <c r="A119" s="355">
        <v>997</v>
      </c>
      <c r="B119" s="195">
        <v>15</v>
      </c>
      <c r="C119" s="163">
        <v>10</v>
      </c>
      <c r="D119" s="258"/>
      <c r="E119" s="195"/>
      <c r="G119" s="258"/>
      <c r="H119" s="407" t="str">
        <f>INDEX('[1]2012 Teams'!$B$2:$B$2344,MATCH(A119,'[1]2012 Teams'!$A$2:$A$2344))</f>
        <v>Corvallis, OR USA</v>
      </c>
      <c r="I119" s="259"/>
      <c r="J119" s="261"/>
      <c r="K119" s="261"/>
      <c r="L119" s="258"/>
      <c r="M119" s="259"/>
      <c r="N119" s="259"/>
      <c r="O119" s="261"/>
      <c r="P119" s="261"/>
      <c r="Q119" s="258"/>
      <c r="R119" s="259"/>
      <c r="S119" s="259"/>
      <c r="T119" s="261"/>
      <c r="U119" s="261"/>
      <c r="V119" s="258"/>
      <c r="W119" s="259"/>
      <c r="X119" s="259"/>
      <c r="Y119" s="261"/>
      <c r="Z119" s="261"/>
      <c r="AA119" s="258"/>
      <c r="AB119" s="258"/>
      <c r="AC119" s="258"/>
      <c r="AD119" s="258"/>
      <c r="AE119" s="258"/>
      <c r="AF119" s="258"/>
    </row>
    <row r="120" spans="1:32" x14ac:dyDescent="0.25">
      <c r="A120" s="355">
        <v>1024</v>
      </c>
      <c r="B120" s="195">
        <v>3</v>
      </c>
      <c r="C120" s="163">
        <v>10</v>
      </c>
      <c r="D120" s="258"/>
      <c r="E120" s="98"/>
      <c r="G120" s="258"/>
      <c r="H120" s="407" t="str">
        <f>INDEX('[1]2012 Teams'!$B$2:$B$2344,MATCH(A120,'[1]2012 Teams'!$A$2:$A$2344))</f>
        <v>Indianapolis, IN USA</v>
      </c>
      <c r="I120" s="259"/>
      <c r="J120" s="261"/>
      <c r="K120" s="261"/>
      <c r="L120" s="258"/>
      <c r="M120" s="259"/>
      <c r="N120" s="259"/>
      <c r="O120" s="261"/>
      <c r="P120" s="261"/>
      <c r="Q120" s="258"/>
      <c r="R120" s="259"/>
      <c r="S120" s="259"/>
      <c r="T120" s="261"/>
      <c r="U120" s="261"/>
      <c r="V120" s="258"/>
      <c r="W120" s="259"/>
      <c r="X120" s="259"/>
      <c r="Y120" s="261"/>
      <c r="Z120" s="261"/>
      <c r="AA120" s="258"/>
      <c r="AB120" s="258"/>
      <c r="AC120" s="258"/>
      <c r="AD120" s="258"/>
      <c r="AE120" s="258"/>
      <c r="AF120" s="258"/>
    </row>
    <row r="121" spans="1:32" x14ac:dyDescent="0.25">
      <c r="A121" s="355">
        <v>1027</v>
      </c>
      <c r="B121" s="195">
        <v>1</v>
      </c>
      <c r="C121" s="163">
        <v>0</v>
      </c>
      <c r="D121" s="258"/>
      <c r="E121" s="195"/>
      <c r="G121" s="258"/>
      <c r="H121" s="407" t="str">
        <f>INDEX('[1]2012 Teams'!$B$2:$B$2344,MATCH(A121,'[1]2012 Teams'!$A$2:$A$2344))</f>
        <v>West Springfield, MA USA</v>
      </c>
      <c r="I121" s="259"/>
      <c r="J121" s="260"/>
      <c r="K121" s="260"/>
      <c r="L121" s="258"/>
      <c r="M121" s="259"/>
      <c r="N121" s="259"/>
      <c r="O121" s="260"/>
      <c r="P121" s="260"/>
      <c r="Q121" s="258"/>
      <c r="R121" s="259"/>
      <c r="S121" s="259"/>
      <c r="T121" s="260"/>
      <c r="U121" s="260"/>
      <c r="V121" s="258"/>
      <c r="W121" s="259"/>
      <c r="X121" s="259"/>
      <c r="Y121" s="260"/>
      <c r="Z121" s="260"/>
      <c r="AA121" s="258"/>
      <c r="AB121" s="258"/>
      <c r="AC121" s="258"/>
      <c r="AD121" s="258"/>
      <c r="AE121" s="258"/>
      <c r="AF121" s="258"/>
    </row>
    <row r="122" spans="1:32" x14ac:dyDescent="0.25">
      <c r="A122" s="355">
        <v>1071</v>
      </c>
      <c r="B122" s="195">
        <v>10</v>
      </c>
      <c r="C122" s="163">
        <v>0</v>
      </c>
      <c r="D122" s="258"/>
      <c r="E122" s="195"/>
      <c r="G122" s="258"/>
      <c r="H122" s="407" t="str">
        <f>INDEX('[1]2012 Teams'!$B$2:$B$2344,MATCH(A122,'[1]2012 Teams'!$A$2:$A$2344))</f>
        <v>Wolcott, CT USA</v>
      </c>
      <c r="I122" s="259"/>
      <c r="J122" s="260"/>
      <c r="K122" s="260"/>
      <c r="L122" s="258"/>
      <c r="M122" s="259"/>
      <c r="N122" s="259"/>
      <c r="O122" s="260"/>
      <c r="P122" s="260"/>
      <c r="Q122" s="258"/>
      <c r="R122" s="259"/>
      <c r="S122" s="259"/>
      <c r="T122" s="260"/>
      <c r="U122" s="260"/>
      <c r="V122" s="258"/>
      <c r="W122" s="259"/>
      <c r="X122" s="259"/>
      <c r="Y122" s="260"/>
      <c r="Z122" s="260"/>
      <c r="AA122" s="258"/>
      <c r="AB122" s="258"/>
      <c r="AC122" s="258"/>
      <c r="AD122" s="258"/>
      <c r="AE122" s="258"/>
      <c r="AF122" s="258"/>
    </row>
    <row r="123" spans="1:32" x14ac:dyDescent="0.25">
      <c r="A123" s="355">
        <v>1089</v>
      </c>
      <c r="B123" s="200">
        <v>16</v>
      </c>
      <c r="C123" s="163">
        <v>0</v>
      </c>
      <c r="D123" s="258"/>
      <c r="E123" s="98"/>
      <c r="G123" s="258"/>
      <c r="H123" s="407" t="str">
        <f>INDEX('[1]2012 Teams'!$B$2:$B$2344,MATCH(A123,'[1]2012 Teams'!$A$2:$A$2344))</f>
        <v>Hightstown, NJ USA</v>
      </c>
      <c r="I123" s="259"/>
      <c r="J123" s="260"/>
      <c r="K123" s="260"/>
      <c r="L123" s="258"/>
      <c r="M123" s="259"/>
      <c r="N123" s="259"/>
      <c r="O123" s="260"/>
      <c r="P123" s="260"/>
      <c r="Q123" s="258"/>
      <c r="R123" s="259"/>
      <c r="S123" s="259"/>
      <c r="T123" s="260"/>
      <c r="U123" s="260"/>
      <c r="V123" s="258"/>
      <c r="W123" s="259"/>
      <c r="X123" s="259"/>
      <c r="Y123" s="260"/>
      <c r="Z123" s="260"/>
      <c r="AA123" s="258"/>
      <c r="AB123" s="258"/>
      <c r="AC123" s="258"/>
      <c r="AD123" s="258"/>
      <c r="AE123" s="258"/>
      <c r="AF123" s="258"/>
    </row>
    <row r="124" spans="1:32" x14ac:dyDescent="0.25">
      <c r="A124" s="355">
        <v>1108</v>
      </c>
      <c r="B124" s="195">
        <v>9</v>
      </c>
      <c r="C124" s="163">
        <v>20</v>
      </c>
      <c r="D124" s="258"/>
      <c r="E124" s="98"/>
      <c r="G124" s="258"/>
      <c r="H124" s="407" t="str">
        <f>INDEX('[1]2012 Teams'!$B$2:$B$2344,MATCH(A124,'[1]2012 Teams'!$A$2:$A$2344))</f>
        <v>Paola, KS USA</v>
      </c>
      <c r="I124" s="259"/>
      <c r="J124" s="261"/>
      <c r="K124" s="261"/>
      <c r="L124" s="258"/>
      <c r="M124" s="259"/>
      <c r="N124" s="259"/>
      <c r="O124" s="261"/>
      <c r="P124" s="261"/>
      <c r="Q124" s="258"/>
      <c r="R124" s="259"/>
      <c r="S124" s="259"/>
      <c r="T124" s="261"/>
      <c r="U124" s="261"/>
      <c r="V124" s="258"/>
      <c r="W124" s="259"/>
      <c r="X124" s="259"/>
      <c r="Y124" s="261"/>
      <c r="Z124" s="261"/>
      <c r="AA124" s="258"/>
      <c r="AB124" s="258"/>
      <c r="AC124" s="258"/>
      <c r="AD124" s="258"/>
      <c r="AE124" s="258"/>
      <c r="AF124" s="258"/>
    </row>
    <row r="125" spans="1:32" x14ac:dyDescent="0.25">
      <c r="A125" s="355">
        <v>1114</v>
      </c>
      <c r="B125" s="195">
        <v>13</v>
      </c>
      <c r="C125" s="163">
        <v>0</v>
      </c>
      <c r="D125" s="258"/>
      <c r="E125" s="195"/>
      <c r="G125" s="258"/>
      <c r="H125" s="407" t="str">
        <f>INDEX('[1]2012 Teams'!$B$2:$B$2344,MATCH(A125,'[1]2012 Teams'!$A$2:$A$2344))</f>
        <v>St. Catharines, ON Canada</v>
      </c>
      <c r="I125" s="259"/>
      <c r="J125" s="261"/>
      <c r="K125" s="261"/>
      <c r="L125" s="258"/>
      <c r="M125" s="259"/>
      <c r="N125" s="259"/>
      <c r="O125" s="261"/>
      <c r="P125" s="261"/>
      <c r="Q125" s="258"/>
      <c r="R125" s="259"/>
      <c r="S125" s="259"/>
      <c r="T125" s="261"/>
      <c r="U125" s="261"/>
      <c r="V125" s="258"/>
      <c r="W125" s="259"/>
      <c r="X125" s="259"/>
      <c r="Y125" s="261"/>
      <c r="Z125" s="261"/>
      <c r="AA125" s="258"/>
      <c r="AB125" s="258"/>
      <c r="AC125" s="258"/>
      <c r="AD125" s="258"/>
      <c r="AE125" s="258"/>
      <c r="AF125" s="258"/>
    </row>
    <row r="126" spans="1:32" x14ac:dyDescent="0.25">
      <c r="A126" s="355">
        <v>1126</v>
      </c>
      <c r="B126" s="195">
        <v>11</v>
      </c>
      <c r="C126" s="163">
        <v>0</v>
      </c>
      <c r="D126" s="258"/>
      <c r="E126" s="98"/>
      <c r="G126" s="258"/>
      <c r="H126" s="407" t="str">
        <f>INDEX('[1]2012 Teams'!$B$2:$B$2344,MATCH(A126,'[1]2012 Teams'!$A$2:$A$2344))</f>
        <v>Webster, NY USA</v>
      </c>
      <c r="I126" s="259"/>
      <c r="J126" s="261"/>
      <c r="K126" s="261"/>
      <c r="L126" s="258"/>
      <c r="M126" s="259"/>
      <c r="N126" s="259"/>
      <c r="O126" s="261"/>
      <c r="P126" s="261"/>
      <c r="Q126" s="258"/>
      <c r="R126" s="259"/>
      <c r="S126" s="259"/>
      <c r="T126" s="261"/>
      <c r="U126" s="261"/>
      <c r="V126" s="258"/>
      <c r="W126" s="259"/>
      <c r="X126" s="259"/>
      <c r="Y126" s="261"/>
      <c r="Z126" s="261"/>
      <c r="AA126" s="258"/>
      <c r="AB126" s="258"/>
      <c r="AC126" s="258"/>
      <c r="AD126" s="258"/>
      <c r="AE126" s="258"/>
      <c r="AF126" s="258"/>
    </row>
    <row r="127" spans="1:32" x14ac:dyDescent="0.25">
      <c r="A127" s="355">
        <v>1219</v>
      </c>
      <c r="B127" s="195">
        <v>13</v>
      </c>
      <c r="C127" s="163">
        <v>10</v>
      </c>
      <c r="D127" s="258"/>
      <c r="E127" s="98"/>
      <c r="G127" s="258"/>
      <c r="H127" s="407" t="str">
        <f>INDEX('[1]2012 Teams'!$B$2:$B$2344,MATCH(A127,'[1]2012 Teams'!$A$2:$A$2344))</f>
        <v>Toronto, ON Canada</v>
      </c>
      <c r="I127" s="259"/>
      <c r="J127" s="260"/>
      <c r="K127" s="260"/>
      <c r="L127" s="258"/>
      <c r="M127" s="259"/>
      <c r="N127" s="259"/>
      <c r="O127" s="260"/>
      <c r="P127" s="260"/>
      <c r="Q127" s="258"/>
      <c r="R127" s="259"/>
      <c r="S127" s="259"/>
      <c r="T127" s="260"/>
      <c r="U127" s="260"/>
      <c r="V127" s="258"/>
      <c r="W127" s="259"/>
      <c r="X127" s="259"/>
      <c r="Y127" s="260"/>
      <c r="Z127" s="260"/>
      <c r="AA127" s="258"/>
      <c r="AB127" s="258"/>
      <c r="AC127" s="258"/>
      <c r="AD127" s="258"/>
      <c r="AE127" s="258"/>
      <c r="AF127" s="258"/>
    </row>
    <row r="128" spans="1:32" x14ac:dyDescent="0.25">
      <c r="A128" s="355">
        <v>1259</v>
      </c>
      <c r="B128" s="195">
        <v>12</v>
      </c>
      <c r="C128" s="163">
        <v>10</v>
      </c>
      <c r="D128" s="258"/>
      <c r="E128" s="98"/>
      <c r="G128" s="258"/>
      <c r="H128" s="407" t="str">
        <f>INDEX('[1]2012 Teams'!$B$2:$B$2344,MATCH(A128,'[1]2012 Teams'!$A$2:$A$2344))</f>
        <v>Pewaukee, WI USA</v>
      </c>
      <c r="I128" s="259"/>
      <c r="J128" s="260"/>
      <c r="K128" s="260"/>
      <c r="L128" s="258"/>
      <c r="M128" s="259"/>
      <c r="N128" s="259"/>
      <c r="O128" s="260"/>
      <c r="P128" s="260"/>
      <c r="Q128" s="258"/>
      <c r="R128" s="259"/>
      <c r="S128" s="259"/>
      <c r="T128" s="260"/>
      <c r="U128" s="260"/>
      <c r="V128" s="258"/>
      <c r="W128" s="259"/>
      <c r="X128" s="259"/>
      <c r="Y128" s="260"/>
      <c r="Z128" s="260"/>
      <c r="AA128" s="258"/>
      <c r="AB128" s="258"/>
      <c r="AC128" s="258"/>
      <c r="AD128" s="258"/>
      <c r="AE128" s="258"/>
      <c r="AF128" s="258"/>
    </row>
    <row r="129" spans="1:32" x14ac:dyDescent="0.25">
      <c r="A129" s="355">
        <v>1280</v>
      </c>
      <c r="B129" s="195">
        <v>16</v>
      </c>
      <c r="C129" s="163">
        <v>0</v>
      </c>
      <c r="D129" s="258"/>
      <c r="E129" s="98"/>
      <c r="G129" s="258"/>
      <c r="H129" s="407" t="str">
        <f>INDEX('[1]2012 Teams'!$B$2:$B$2344,MATCH(A129,'[1]2012 Teams'!$A$2:$A$2344))</f>
        <v>Danville, CA USA</v>
      </c>
      <c r="I129" s="259"/>
      <c r="J129" s="260"/>
      <c r="K129" s="260"/>
      <c r="L129" s="258"/>
      <c r="M129" s="259"/>
      <c r="N129" s="259"/>
      <c r="O129" s="260"/>
      <c r="P129" s="260"/>
      <c r="Q129" s="258"/>
      <c r="R129" s="259"/>
      <c r="S129" s="259"/>
      <c r="T129" s="260"/>
      <c r="U129" s="260"/>
      <c r="V129" s="258"/>
      <c r="W129" s="259"/>
      <c r="X129" s="259"/>
      <c r="Y129" s="260"/>
      <c r="Z129" s="260"/>
      <c r="AA129" s="258"/>
      <c r="AB129" s="258"/>
      <c r="AC129" s="258"/>
      <c r="AD129" s="258"/>
      <c r="AE129" s="258"/>
      <c r="AF129" s="258"/>
    </row>
    <row r="130" spans="1:32" x14ac:dyDescent="0.25">
      <c r="A130" s="355">
        <v>1305</v>
      </c>
      <c r="B130" s="195">
        <v>10</v>
      </c>
      <c r="C130" s="163">
        <v>0</v>
      </c>
      <c r="D130" s="258"/>
      <c r="E130" s="98"/>
      <c r="G130" s="258"/>
      <c r="H130" s="407" t="str">
        <f>INDEX('[1]2012 Teams'!$B$2:$B$2344,MATCH(A130,'[1]2012 Teams'!$A$2:$A$2344))</f>
        <v>North Bay, ON Canada</v>
      </c>
      <c r="I130" s="259"/>
      <c r="J130" s="261"/>
      <c r="K130" s="261"/>
      <c r="L130" s="258"/>
      <c r="M130" s="259"/>
      <c r="N130" s="259"/>
      <c r="O130" s="261"/>
      <c r="P130" s="261"/>
      <c r="Q130" s="258"/>
      <c r="R130" s="259"/>
      <c r="S130" s="259"/>
      <c r="T130" s="261"/>
      <c r="U130" s="261"/>
      <c r="V130" s="258"/>
      <c r="W130" s="259"/>
      <c r="X130" s="259"/>
      <c r="Y130" s="261"/>
      <c r="Z130" s="261"/>
      <c r="AA130" s="258"/>
      <c r="AB130" s="258"/>
      <c r="AC130" s="258"/>
      <c r="AD130" s="258"/>
      <c r="AE130" s="258"/>
      <c r="AF130" s="258"/>
    </row>
    <row r="131" spans="1:32" x14ac:dyDescent="0.25">
      <c r="A131" s="355">
        <v>1402</v>
      </c>
      <c r="B131" s="200">
        <v>2</v>
      </c>
      <c r="C131" s="163">
        <v>0</v>
      </c>
      <c r="D131" s="258"/>
      <c r="E131" s="98"/>
      <c r="G131" s="258"/>
      <c r="H131" s="407" t="str">
        <f>INDEX('[1]2012 Teams'!$B$2:$B$2344,MATCH(A131,'[1]2012 Teams'!$A$2:$A$2344))</f>
        <v>Columbia, SC USA</v>
      </c>
      <c r="I131" s="259"/>
      <c r="J131" s="261"/>
      <c r="K131" s="261"/>
      <c r="L131" s="258"/>
      <c r="M131" s="259"/>
      <c r="N131" s="259"/>
      <c r="O131" s="261"/>
      <c r="P131" s="261"/>
      <c r="Q131" s="258"/>
      <c r="R131" s="259"/>
      <c r="S131" s="259"/>
      <c r="T131" s="261"/>
      <c r="U131" s="261"/>
      <c r="V131" s="258"/>
      <c r="W131" s="259"/>
      <c r="X131" s="259"/>
      <c r="Y131" s="261"/>
      <c r="Z131" s="261"/>
      <c r="AA131" s="258"/>
      <c r="AB131" s="258"/>
      <c r="AC131" s="258"/>
      <c r="AD131" s="258"/>
      <c r="AE131" s="258"/>
      <c r="AF131" s="258"/>
    </row>
    <row r="132" spans="1:32" x14ac:dyDescent="0.25">
      <c r="A132" s="355">
        <v>1450</v>
      </c>
      <c r="B132" s="195">
        <v>9</v>
      </c>
      <c r="C132" s="163">
        <v>0</v>
      </c>
      <c r="D132" s="258"/>
      <c r="E132" s="98"/>
      <c r="G132" s="258"/>
      <c r="H132" s="407" t="str">
        <f>INDEX('[1]2012 Teams'!$B$2:$B$2344,MATCH(A132,'[1]2012 Teams'!$A$2:$A$2344))</f>
        <v>Rochester, NY USA</v>
      </c>
      <c r="I132" s="259"/>
      <c r="J132" s="261"/>
      <c r="K132" s="261"/>
      <c r="L132" s="258"/>
      <c r="M132" s="259"/>
      <c r="N132" s="259"/>
      <c r="O132" s="261"/>
      <c r="P132" s="261"/>
      <c r="Q132" s="258"/>
      <c r="R132" s="259"/>
      <c r="S132" s="259"/>
      <c r="T132" s="261"/>
      <c r="U132" s="261"/>
      <c r="V132" s="258"/>
      <c r="W132" s="259"/>
      <c r="X132" s="259"/>
      <c r="Y132" s="261"/>
      <c r="Z132" s="261"/>
      <c r="AA132" s="258"/>
      <c r="AB132" s="258"/>
      <c r="AC132" s="258"/>
      <c r="AD132" s="258"/>
      <c r="AE132" s="258"/>
      <c r="AF132" s="258"/>
    </row>
    <row r="133" spans="1:32" x14ac:dyDescent="0.25">
      <c r="A133" s="355">
        <v>1503</v>
      </c>
      <c r="B133" s="195">
        <v>4</v>
      </c>
      <c r="C133" s="163">
        <v>0</v>
      </c>
      <c r="D133" s="258"/>
      <c r="E133" s="98"/>
      <c r="G133" s="258"/>
      <c r="H133" s="407" t="str">
        <f>INDEX('[1]2012 Teams'!$B$2:$B$2344,MATCH(A133,'[1]2012 Teams'!$A$2:$A$2344))</f>
        <v>Niagara Falls, ON Canada</v>
      </c>
      <c r="I133" s="259"/>
      <c r="J133" s="260"/>
      <c r="K133" s="260"/>
      <c r="L133" s="258"/>
      <c r="M133" s="259"/>
      <c r="N133" s="259"/>
      <c r="O133" s="260"/>
      <c r="P133" s="260"/>
      <c r="Q133" s="258"/>
      <c r="R133" s="259"/>
      <c r="S133" s="259"/>
      <c r="T133" s="260"/>
      <c r="U133" s="260"/>
      <c r="V133" s="258"/>
      <c r="W133" s="259"/>
      <c r="X133" s="259"/>
      <c r="Y133" s="260"/>
      <c r="Z133" s="260"/>
      <c r="AA133" s="258"/>
      <c r="AB133" s="258"/>
      <c r="AC133" s="258"/>
      <c r="AD133" s="258"/>
      <c r="AE133" s="258"/>
      <c r="AF133" s="258"/>
    </row>
    <row r="134" spans="1:32" x14ac:dyDescent="0.25">
      <c r="A134" s="355">
        <v>1507</v>
      </c>
      <c r="B134" s="195">
        <v>13</v>
      </c>
      <c r="C134" s="163">
        <v>10</v>
      </c>
      <c r="D134" s="258"/>
      <c r="E134" s="98"/>
      <c r="G134" s="258"/>
      <c r="H134" s="407" t="str">
        <f>INDEX('[1]2012 Teams'!$B$2:$B$2344,MATCH(A134,'[1]2012 Teams'!$A$2:$A$2344))</f>
        <v>Lockport, NY USA</v>
      </c>
      <c r="I134" s="259"/>
      <c r="J134" s="260"/>
      <c r="K134" s="260"/>
      <c r="L134" s="258"/>
      <c r="M134" s="259"/>
      <c r="N134" s="259"/>
      <c r="O134" s="260"/>
      <c r="P134" s="260"/>
      <c r="Q134" s="258"/>
      <c r="R134" s="259"/>
      <c r="S134" s="259"/>
      <c r="T134" s="260"/>
      <c r="U134" s="260"/>
      <c r="V134" s="258"/>
      <c r="W134" s="259"/>
      <c r="X134" s="259"/>
      <c r="Y134" s="260"/>
      <c r="Z134" s="260"/>
      <c r="AA134" s="258"/>
      <c r="AB134" s="258"/>
      <c r="AC134" s="258"/>
      <c r="AD134" s="258"/>
      <c r="AE134" s="258"/>
      <c r="AF134" s="258"/>
    </row>
    <row r="135" spans="1:32" x14ac:dyDescent="0.25">
      <c r="A135" s="355">
        <v>1510</v>
      </c>
      <c r="B135" s="195">
        <v>16</v>
      </c>
      <c r="C135" s="163">
        <v>20</v>
      </c>
      <c r="D135" s="258"/>
      <c r="E135" s="98"/>
      <c r="G135" s="258"/>
      <c r="H135" s="407" t="str">
        <f>INDEX('[1]2012 Teams'!$B$2:$B$2344,MATCH(A135,'[1]2012 Teams'!$A$2:$A$2344))</f>
        <v>Beaverton, OR USA</v>
      </c>
      <c r="I135" s="259"/>
      <c r="J135" s="260"/>
      <c r="K135" s="260"/>
      <c r="L135" s="258"/>
      <c r="M135" s="259"/>
      <c r="N135" s="259"/>
      <c r="O135" s="260"/>
      <c r="P135" s="260"/>
      <c r="Q135" s="258"/>
      <c r="R135" s="259"/>
      <c r="S135" s="259"/>
      <c r="T135" s="260"/>
      <c r="U135" s="260"/>
      <c r="V135" s="258"/>
      <c r="W135" s="259"/>
      <c r="X135" s="259"/>
      <c r="Y135" s="260"/>
      <c r="Z135" s="260"/>
      <c r="AA135" s="258"/>
      <c r="AB135" s="258"/>
      <c r="AC135" s="258"/>
      <c r="AD135" s="258"/>
      <c r="AE135" s="258"/>
      <c r="AF135" s="258"/>
    </row>
    <row r="136" spans="1:32" x14ac:dyDescent="0.25">
      <c r="A136" s="355">
        <v>1592</v>
      </c>
      <c r="B136" s="195">
        <v>12</v>
      </c>
      <c r="C136" s="163">
        <v>10</v>
      </c>
      <c r="D136" s="258"/>
      <c r="E136" s="195"/>
      <c r="G136" s="258"/>
      <c r="H136" s="407" t="str">
        <f>INDEX('[1]2012 Teams'!$B$2:$B$2344,MATCH(A136,'[1]2012 Teams'!$A$2:$A$2344))</f>
        <v>Cocoa, FL USA</v>
      </c>
      <c r="I136" s="259"/>
      <c r="J136" s="261"/>
      <c r="K136" s="261"/>
      <c r="L136" s="258"/>
      <c r="M136" s="259"/>
      <c r="N136" s="259"/>
      <c r="O136" s="261"/>
      <c r="P136" s="261"/>
      <c r="Q136" s="258"/>
      <c r="R136" s="259"/>
      <c r="S136" s="259"/>
      <c r="T136" s="261"/>
      <c r="U136" s="261"/>
      <c r="V136" s="258"/>
      <c r="W136" s="259"/>
      <c r="X136" s="259"/>
      <c r="Y136" s="261"/>
      <c r="Z136" s="261"/>
      <c r="AA136" s="258"/>
      <c r="AB136" s="258"/>
      <c r="AC136" s="258"/>
      <c r="AD136" s="258"/>
      <c r="AE136" s="258"/>
      <c r="AF136" s="258"/>
    </row>
    <row r="137" spans="1:32" x14ac:dyDescent="0.25">
      <c r="A137" s="355">
        <v>1647</v>
      </c>
      <c r="B137" s="195">
        <v>6</v>
      </c>
      <c r="C137" s="163">
        <v>10</v>
      </c>
      <c r="D137" s="258"/>
      <c r="E137" s="98"/>
      <c r="G137" s="258"/>
      <c r="H137" s="407" t="str">
        <f>INDEX('[1]2012 Teams'!$B$2:$B$2344,MATCH(A137,'[1]2012 Teams'!$A$2:$A$2344))</f>
        <v>Tabernacle, NJ USA</v>
      </c>
      <c r="I137" s="259"/>
      <c r="J137" s="261"/>
      <c r="K137" s="261"/>
      <c r="L137" s="258"/>
      <c r="M137" s="259"/>
      <c r="N137" s="259"/>
      <c r="O137" s="261"/>
      <c r="P137" s="261"/>
      <c r="Q137" s="258"/>
      <c r="R137" s="259"/>
      <c r="S137" s="259"/>
      <c r="T137" s="261"/>
      <c r="U137" s="261"/>
      <c r="V137" s="258"/>
      <c r="W137" s="259"/>
      <c r="X137" s="259"/>
      <c r="Y137" s="261"/>
      <c r="Z137" s="261"/>
      <c r="AA137" s="258"/>
      <c r="AB137" s="258"/>
      <c r="AC137" s="258"/>
      <c r="AD137" s="258"/>
      <c r="AE137" s="258"/>
      <c r="AF137" s="258"/>
    </row>
    <row r="138" spans="1:32" x14ac:dyDescent="0.25">
      <c r="A138" s="355">
        <v>1648</v>
      </c>
      <c r="B138" s="195">
        <v>6</v>
      </c>
      <c r="C138" s="163">
        <v>0</v>
      </c>
      <c r="D138" s="258"/>
      <c r="E138" s="98"/>
      <c r="G138" s="258"/>
      <c r="H138" s="407" t="str">
        <f>INDEX('[1]2012 Teams'!$B$2:$B$2344,MATCH(A138,'[1]2012 Teams'!$A$2:$A$2344))</f>
        <v>Atlanta, GA USA</v>
      </c>
      <c r="I138" s="259"/>
      <c r="J138" s="261"/>
      <c r="K138" s="261"/>
      <c r="L138" s="258"/>
      <c r="M138" s="259"/>
      <c r="N138" s="259"/>
      <c r="O138" s="261"/>
      <c r="P138" s="261"/>
      <c r="Q138" s="258"/>
      <c r="R138" s="259"/>
      <c r="S138" s="259"/>
      <c r="T138" s="261"/>
      <c r="U138" s="261"/>
      <c r="V138" s="258"/>
      <c r="W138" s="259"/>
      <c r="X138" s="259"/>
      <c r="Y138" s="261"/>
      <c r="Z138" s="261"/>
      <c r="AA138" s="258"/>
      <c r="AB138" s="258"/>
      <c r="AC138" s="258"/>
      <c r="AD138" s="258"/>
      <c r="AE138" s="258"/>
      <c r="AF138" s="258"/>
    </row>
    <row r="139" spans="1:32" x14ac:dyDescent="0.25">
      <c r="A139" s="356">
        <v>1680</v>
      </c>
      <c r="B139" s="200">
        <v>12</v>
      </c>
      <c r="C139" s="166">
        <v>0</v>
      </c>
      <c r="D139" s="258"/>
      <c r="E139" s="98"/>
      <c r="G139" s="258"/>
      <c r="H139" s="407" t="str">
        <f>INDEX('[1]2012 Teams'!$B$2:$B$2344,MATCH(A139,'[1]2012 Teams'!$A$2:$A$2344))</f>
        <v>Davis, CA USA</v>
      </c>
      <c r="I139" s="259"/>
      <c r="J139" s="260"/>
      <c r="K139" s="260"/>
      <c r="L139" s="258"/>
      <c r="M139" s="259"/>
      <c r="N139" s="259"/>
      <c r="O139" s="260"/>
      <c r="P139" s="260"/>
      <c r="Q139" s="258"/>
      <c r="R139" s="259"/>
      <c r="S139" s="259"/>
      <c r="T139" s="260"/>
      <c r="U139" s="260"/>
      <c r="V139" s="258"/>
      <c r="W139" s="259"/>
      <c r="X139" s="259"/>
      <c r="Y139" s="260"/>
      <c r="Z139" s="260"/>
      <c r="AA139" s="258"/>
      <c r="AB139" s="258"/>
      <c r="AC139" s="258"/>
      <c r="AD139" s="258"/>
      <c r="AE139" s="258"/>
      <c r="AF139" s="258"/>
    </row>
    <row r="140" spans="1:32" x14ac:dyDescent="0.25">
      <c r="A140" s="258"/>
      <c r="B140" s="258"/>
      <c r="C140" s="258"/>
      <c r="D140" s="258"/>
      <c r="E140" s="258"/>
      <c r="F140" s="258"/>
      <c r="G140" s="258"/>
      <c r="H140" s="259"/>
      <c r="I140" s="259"/>
      <c r="J140" s="260"/>
      <c r="K140" s="260"/>
      <c r="L140" s="258"/>
      <c r="M140" s="259"/>
      <c r="N140" s="259"/>
      <c r="O140" s="260"/>
      <c r="P140" s="260"/>
      <c r="Q140" s="258"/>
      <c r="R140" s="259"/>
      <c r="S140" s="259"/>
      <c r="T140" s="260"/>
      <c r="U140" s="260"/>
      <c r="V140" s="258"/>
      <c r="W140" s="259"/>
      <c r="X140" s="259"/>
      <c r="Y140" s="260"/>
      <c r="Z140" s="260"/>
      <c r="AA140" s="258"/>
      <c r="AB140" s="258"/>
      <c r="AC140" s="258"/>
      <c r="AD140" s="258"/>
      <c r="AE140" s="258"/>
      <c r="AF140" s="258"/>
    </row>
    <row r="141" spans="1:32" x14ac:dyDescent="0.25">
      <c r="A141" s="258"/>
      <c r="B141" s="258"/>
      <c r="C141" s="258"/>
      <c r="D141" s="258"/>
      <c r="E141" s="258"/>
      <c r="F141" s="258"/>
      <c r="G141" s="258"/>
      <c r="H141" s="259"/>
      <c r="I141" s="259"/>
      <c r="J141" s="260"/>
      <c r="K141" s="260"/>
      <c r="L141" s="258"/>
      <c r="M141" s="259"/>
      <c r="N141" s="259"/>
      <c r="O141" s="260"/>
      <c r="P141" s="260"/>
      <c r="Q141" s="258"/>
      <c r="R141" s="259"/>
      <c r="S141" s="259"/>
      <c r="T141" s="260"/>
      <c r="U141" s="260"/>
      <c r="V141" s="258"/>
      <c r="W141" s="259"/>
      <c r="X141" s="259"/>
      <c r="Y141" s="260"/>
      <c r="Z141" s="260"/>
      <c r="AA141" s="258"/>
      <c r="AB141" s="258"/>
      <c r="AC141" s="258"/>
      <c r="AD141" s="258"/>
      <c r="AE141" s="258"/>
      <c r="AF141" s="258"/>
    </row>
    <row r="142" spans="1:32" x14ac:dyDescent="0.25">
      <c r="A142" s="258"/>
      <c r="B142" s="258"/>
      <c r="C142" s="258"/>
      <c r="D142" s="258"/>
      <c r="E142" s="258"/>
      <c r="F142" s="258"/>
      <c r="G142" s="258"/>
      <c r="H142" s="259"/>
      <c r="I142" s="259"/>
      <c r="J142" s="261"/>
      <c r="K142" s="261"/>
      <c r="L142" s="258"/>
      <c r="M142" s="259"/>
      <c r="N142" s="259"/>
      <c r="O142" s="261"/>
      <c r="P142" s="261"/>
      <c r="Q142" s="258"/>
      <c r="R142" s="259"/>
      <c r="S142" s="259"/>
      <c r="T142" s="261"/>
      <c r="U142" s="261"/>
      <c r="V142" s="258"/>
      <c r="W142" s="259"/>
      <c r="X142" s="259"/>
      <c r="Y142" s="261"/>
      <c r="Z142" s="261"/>
      <c r="AA142" s="258"/>
      <c r="AB142" s="258"/>
      <c r="AC142" s="258"/>
      <c r="AD142" s="258"/>
      <c r="AE142" s="258"/>
      <c r="AF142" s="258"/>
    </row>
    <row r="143" spans="1:32" x14ac:dyDescent="0.25">
      <c r="A143" s="258"/>
      <c r="B143" s="258"/>
      <c r="C143" s="258"/>
      <c r="D143" s="258"/>
      <c r="E143" s="258"/>
      <c r="F143" s="258"/>
      <c r="G143" s="258"/>
      <c r="H143" s="259"/>
      <c r="I143" s="259"/>
      <c r="J143" s="261"/>
      <c r="K143" s="261"/>
      <c r="L143" s="258"/>
      <c r="M143" s="259"/>
      <c r="N143" s="259"/>
      <c r="O143" s="261"/>
      <c r="P143" s="261"/>
      <c r="Q143" s="258"/>
      <c r="R143" s="259"/>
      <c r="S143" s="259"/>
      <c r="T143" s="261"/>
      <c r="U143" s="261"/>
      <c r="V143" s="258"/>
      <c r="W143" s="259"/>
      <c r="X143" s="259"/>
      <c r="Y143" s="261"/>
      <c r="Z143" s="261"/>
      <c r="AA143" s="258"/>
      <c r="AB143" s="258"/>
      <c r="AC143" s="258"/>
      <c r="AD143" s="258"/>
      <c r="AE143" s="258"/>
      <c r="AF143" s="258"/>
    </row>
    <row r="144" spans="1:32" x14ac:dyDescent="0.25">
      <c r="A144" s="258"/>
      <c r="B144" s="258"/>
      <c r="C144" s="258"/>
      <c r="D144" s="258"/>
      <c r="E144" s="258"/>
      <c r="F144" s="258"/>
      <c r="G144" s="258"/>
      <c r="H144" s="259"/>
      <c r="I144" s="259"/>
      <c r="J144" s="261"/>
      <c r="K144" s="261"/>
      <c r="L144" s="258"/>
      <c r="M144" s="259"/>
      <c r="N144" s="259"/>
      <c r="O144" s="261"/>
      <c r="P144" s="261"/>
      <c r="Q144" s="258"/>
      <c r="R144" s="259"/>
      <c r="S144" s="259"/>
      <c r="T144" s="261"/>
      <c r="U144" s="261"/>
      <c r="V144" s="258"/>
      <c r="W144" s="259"/>
      <c r="X144" s="259"/>
      <c r="Y144" s="261"/>
      <c r="Z144" s="261"/>
      <c r="AA144" s="258"/>
      <c r="AB144" s="258"/>
      <c r="AC144" s="258"/>
      <c r="AD144" s="258"/>
      <c r="AE144" s="258"/>
      <c r="AF144" s="258"/>
    </row>
    <row r="145" spans="1:32" x14ac:dyDescent="0.25">
      <c r="A145" s="258"/>
      <c r="B145" s="258"/>
      <c r="C145" s="258"/>
      <c r="D145" s="258"/>
      <c r="E145" s="258"/>
      <c r="F145" s="258"/>
      <c r="G145" s="258"/>
      <c r="H145" s="258"/>
      <c r="I145" s="258"/>
      <c r="J145" s="258"/>
      <c r="K145" s="258"/>
      <c r="L145" s="258"/>
      <c r="M145" s="259"/>
      <c r="N145" s="259"/>
      <c r="O145" s="260"/>
      <c r="P145" s="260"/>
      <c r="Q145" s="258"/>
      <c r="R145" s="259"/>
      <c r="S145" s="259"/>
      <c r="T145" s="260"/>
      <c r="U145" s="260"/>
      <c r="V145" s="258"/>
      <c r="W145" s="259"/>
      <c r="X145" s="259"/>
      <c r="Y145" s="260"/>
      <c r="Z145" s="260"/>
      <c r="AA145" s="258"/>
      <c r="AB145" s="258"/>
      <c r="AC145" s="258"/>
      <c r="AD145" s="258"/>
      <c r="AE145" s="258"/>
      <c r="AF145" s="258"/>
    </row>
    <row r="146" spans="1:32" x14ac:dyDescent="0.25">
      <c r="A146" s="258"/>
      <c r="B146" s="258"/>
      <c r="C146" s="258"/>
      <c r="D146" s="258"/>
      <c r="E146" s="258"/>
      <c r="F146" s="258"/>
      <c r="G146" s="258"/>
      <c r="H146" s="258"/>
      <c r="I146" s="258"/>
      <c r="J146" s="258"/>
      <c r="K146" s="258"/>
      <c r="L146" s="258"/>
      <c r="M146" s="259"/>
      <c r="N146" s="259"/>
      <c r="O146" s="260"/>
      <c r="P146" s="260"/>
      <c r="Q146" s="258"/>
      <c r="R146" s="259"/>
      <c r="S146" s="259"/>
      <c r="T146" s="260"/>
      <c r="U146" s="260"/>
      <c r="V146" s="258"/>
      <c r="W146" s="259"/>
      <c r="X146" s="259"/>
      <c r="Y146" s="260"/>
      <c r="Z146" s="260"/>
      <c r="AA146" s="258"/>
      <c r="AB146" s="258"/>
      <c r="AC146" s="258"/>
      <c r="AD146" s="258"/>
      <c r="AE146" s="258"/>
      <c r="AF146" s="258"/>
    </row>
    <row r="147" spans="1:32" x14ac:dyDescent="0.25">
      <c r="A147" s="258"/>
      <c r="B147" s="258"/>
      <c r="C147" s="258"/>
      <c r="D147" s="258"/>
      <c r="E147" s="258"/>
      <c r="F147" s="258"/>
      <c r="G147" s="258"/>
      <c r="H147" s="258"/>
      <c r="I147" s="258"/>
      <c r="J147" s="258"/>
      <c r="K147" s="258"/>
      <c r="L147" s="258"/>
      <c r="M147" s="259"/>
      <c r="N147" s="259"/>
      <c r="O147" s="260"/>
      <c r="P147" s="260"/>
      <c r="Q147" s="258"/>
      <c r="R147" s="259"/>
      <c r="S147" s="259"/>
      <c r="T147" s="260"/>
      <c r="U147" s="260"/>
      <c r="V147" s="258"/>
      <c r="W147" s="259"/>
      <c r="X147" s="259"/>
      <c r="Y147" s="260"/>
      <c r="Z147" s="260"/>
      <c r="AA147" s="258"/>
      <c r="AB147" s="258"/>
      <c r="AC147" s="258"/>
      <c r="AD147" s="258"/>
      <c r="AE147" s="258"/>
      <c r="AF147" s="258"/>
    </row>
    <row r="148" spans="1:32" x14ac:dyDescent="0.25">
      <c r="A148" s="258"/>
      <c r="B148" s="258"/>
      <c r="C148" s="258"/>
      <c r="D148" s="258"/>
      <c r="E148" s="258"/>
      <c r="F148" s="258"/>
      <c r="G148" s="258"/>
      <c r="H148" s="258"/>
      <c r="I148" s="258"/>
      <c r="J148" s="258"/>
      <c r="K148" s="258"/>
      <c r="L148" s="258"/>
      <c r="M148" s="259"/>
      <c r="N148" s="259"/>
      <c r="O148" s="261"/>
      <c r="P148" s="261"/>
      <c r="Q148" s="258"/>
      <c r="R148" s="259"/>
      <c r="S148" s="259"/>
      <c r="T148" s="261"/>
      <c r="U148" s="261"/>
      <c r="V148" s="258"/>
      <c r="W148" s="259"/>
      <c r="X148" s="259"/>
      <c r="Y148" s="261"/>
      <c r="Z148" s="261"/>
      <c r="AA148" s="258"/>
      <c r="AB148" s="258"/>
      <c r="AC148" s="258"/>
      <c r="AD148" s="258"/>
      <c r="AE148" s="258"/>
      <c r="AF148" s="258"/>
    </row>
    <row r="149" spans="1:32" x14ac:dyDescent="0.25">
      <c r="A149" s="258"/>
      <c r="B149" s="258"/>
      <c r="C149" s="258"/>
      <c r="D149" s="258"/>
      <c r="E149" s="258"/>
      <c r="F149" s="258"/>
      <c r="G149" s="258"/>
      <c r="H149" s="258"/>
      <c r="I149" s="258"/>
      <c r="J149" s="258"/>
      <c r="K149" s="258"/>
      <c r="L149" s="258"/>
      <c r="M149" s="259"/>
      <c r="N149" s="259"/>
      <c r="O149" s="261"/>
      <c r="P149" s="261"/>
      <c r="Q149" s="258"/>
      <c r="R149" s="259"/>
      <c r="S149" s="259"/>
      <c r="T149" s="261"/>
      <c r="U149" s="261"/>
      <c r="V149" s="258"/>
      <c r="W149" s="259"/>
      <c r="X149" s="259"/>
      <c r="Y149" s="261"/>
      <c r="Z149" s="261"/>
      <c r="AA149" s="258"/>
      <c r="AB149" s="258"/>
      <c r="AC149" s="258"/>
      <c r="AD149" s="258"/>
      <c r="AE149" s="258"/>
      <c r="AF149" s="258"/>
    </row>
    <row r="150" spans="1:32" x14ac:dyDescent="0.25">
      <c r="A150" s="258"/>
      <c r="B150" s="258"/>
      <c r="C150" s="258"/>
      <c r="D150" s="258"/>
      <c r="E150" s="258"/>
      <c r="F150" s="258"/>
      <c r="G150" s="258"/>
      <c r="H150" s="258"/>
      <c r="I150" s="258"/>
      <c r="J150" s="258"/>
      <c r="K150" s="258"/>
      <c r="L150" s="258"/>
      <c r="M150" s="259"/>
      <c r="N150" s="259"/>
      <c r="O150" s="261"/>
      <c r="P150" s="261"/>
      <c r="Q150" s="258"/>
      <c r="R150" s="259"/>
      <c r="S150" s="259"/>
      <c r="T150" s="261"/>
      <c r="U150" s="261"/>
      <c r="V150" s="258"/>
      <c r="W150" s="259"/>
      <c r="X150" s="259"/>
      <c r="Y150" s="261"/>
      <c r="Z150" s="261"/>
      <c r="AA150" s="258"/>
      <c r="AB150" s="258"/>
      <c r="AC150" s="258"/>
      <c r="AD150" s="258"/>
      <c r="AE150" s="258"/>
      <c r="AF150" s="258"/>
    </row>
    <row r="151" spans="1:32" x14ac:dyDescent="0.25">
      <c r="A151" s="258"/>
      <c r="B151" s="258"/>
      <c r="C151" s="258"/>
      <c r="D151" s="258"/>
      <c r="E151" s="258"/>
      <c r="F151" s="258"/>
      <c r="G151" s="258"/>
      <c r="H151" s="258"/>
      <c r="I151" s="258"/>
      <c r="J151" s="258"/>
      <c r="K151" s="258"/>
      <c r="L151" s="258"/>
      <c r="M151" s="259"/>
      <c r="N151" s="259"/>
      <c r="O151" s="260"/>
      <c r="P151" s="260"/>
      <c r="Q151" s="258"/>
      <c r="R151" s="259"/>
      <c r="S151" s="259"/>
      <c r="T151" s="260"/>
      <c r="U151" s="260"/>
      <c r="V151" s="258"/>
      <c r="W151" s="259"/>
      <c r="X151" s="259"/>
      <c r="Y151" s="260"/>
      <c r="Z151" s="260"/>
      <c r="AA151" s="258"/>
      <c r="AB151" s="258"/>
      <c r="AC151" s="258"/>
      <c r="AD151" s="258"/>
      <c r="AE151" s="258"/>
      <c r="AF151" s="258"/>
    </row>
    <row r="152" spans="1:32" x14ac:dyDescent="0.25">
      <c r="A152" s="258"/>
      <c r="B152" s="258"/>
      <c r="C152" s="258"/>
      <c r="D152" s="258"/>
      <c r="E152" s="258"/>
      <c r="F152" s="258"/>
      <c r="G152" s="258"/>
      <c r="H152" s="258"/>
      <c r="I152" s="258"/>
      <c r="J152" s="258"/>
      <c r="K152" s="258"/>
      <c r="L152" s="258"/>
      <c r="M152" s="259"/>
      <c r="N152" s="259"/>
      <c r="O152" s="260"/>
      <c r="P152" s="260"/>
      <c r="Q152" s="258"/>
      <c r="R152" s="259"/>
      <c r="S152" s="259"/>
      <c r="T152" s="260"/>
      <c r="U152" s="260"/>
      <c r="V152" s="258"/>
      <c r="W152" s="259"/>
      <c r="X152" s="259"/>
      <c r="Y152" s="260"/>
      <c r="Z152" s="260"/>
      <c r="AA152" s="258"/>
      <c r="AB152" s="258"/>
      <c r="AC152" s="258"/>
      <c r="AD152" s="258"/>
      <c r="AE152" s="258"/>
      <c r="AF152" s="258"/>
    </row>
    <row r="153" spans="1:32" x14ac:dyDescent="0.25">
      <c r="A153" s="258"/>
      <c r="B153" s="258"/>
      <c r="C153" s="258"/>
      <c r="D153" s="258"/>
      <c r="E153" s="258"/>
      <c r="F153" s="258"/>
      <c r="G153" s="258"/>
      <c r="H153" s="258"/>
      <c r="I153" s="258"/>
      <c r="J153" s="258"/>
      <c r="K153" s="258"/>
      <c r="L153" s="258"/>
      <c r="M153" s="259"/>
      <c r="N153" s="259"/>
      <c r="O153" s="260"/>
      <c r="P153" s="260"/>
      <c r="Q153" s="258"/>
      <c r="R153" s="259"/>
      <c r="S153" s="259"/>
      <c r="T153" s="260"/>
      <c r="U153" s="260"/>
      <c r="V153" s="258"/>
      <c r="W153" s="259"/>
      <c r="X153" s="259"/>
      <c r="Y153" s="260"/>
      <c r="Z153" s="260"/>
      <c r="AA153" s="258"/>
      <c r="AB153" s="258"/>
      <c r="AC153" s="258"/>
      <c r="AD153" s="258"/>
      <c r="AE153" s="258"/>
      <c r="AF153" s="258"/>
    </row>
    <row r="154" spans="1:32" x14ac:dyDescent="0.25">
      <c r="A154" s="258"/>
      <c r="B154" s="258"/>
      <c r="C154" s="258"/>
      <c r="D154" s="258"/>
      <c r="E154" s="258"/>
      <c r="F154" s="258"/>
      <c r="G154" s="258"/>
      <c r="H154" s="258"/>
      <c r="I154" s="258"/>
      <c r="J154" s="258"/>
      <c r="K154" s="258"/>
      <c r="L154" s="258"/>
      <c r="M154" s="259"/>
      <c r="N154" s="259"/>
      <c r="O154" s="261"/>
      <c r="P154" s="261"/>
      <c r="Q154" s="258"/>
      <c r="R154" s="259"/>
      <c r="S154" s="259"/>
      <c r="T154" s="261"/>
      <c r="U154" s="261"/>
      <c r="V154" s="258"/>
      <c r="W154" s="259"/>
      <c r="X154" s="259"/>
      <c r="Y154" s="261"/>
      <c r="Z154" s="261"/>
      <c r="AA154" s="258"/>
      <c r="AB154" s="258"/>
      <c r="AC154" s="258"/>
      <c r="AD154" s="258"/>
      <c r="AE154" s="258"/>
      <c r="AF154" s="258"/>
    </row>
    <row r="155" spans="1:32" x14ac:dyDescent="0.25">
      <c r="A155" s="258"/>
      <c r="B155" s="258"/>
      <c r="C155" s="258"/>
      <c r="D155" s="258"/>
      <c r="E155" s="258"/>
      <c r="F155" s="258"/>
      <c r="G155" s="258"/>
      <c r="H155" s="258"/>
      <c r="I155" s="258"/>
      <c r="J155" s="258"/>
      <c r="K155" s="258"/>
      <c r="L155" s="258"/>
      <c r="M155" s="259"/>
      <c r="N155" s="259"/>
      <c r="O155" s="261"/>
      <c r="P155" s="261"/>
      <c r="Q155" s="258"/>
      <c r="R155" s="259"/>
      <c r="S155" s="259"/>
      <c r="T155" s="261"/>
      <c r="U155" s="261"/>
      <c r="V155" s="258"/>
      <c r="W155" s="259"/>
      <c r="X155" s="259"/>
      <c r="Y155" s="261"/>
      <c r="Z155" s="261"/>
      <c r="AA155" s="258"/>
      <c r="AB155" s="258"/>
      <c r="AC155" s="258"/>
      <c r="AD155" s="258"/>
      <c r="AE155" s="258"/>
      <c r="AF155" s="258"/>
    </row>
    <row r="156" spans="1:32" x14ac:dyDescent="0.25">
      <c r="A156" s="258"/>
      <c r="B156" s="258"/>
      <c r="C156" s="258"/>
      <c r="D156" s="258"/>
      <c r="E156" s="258"/>
      <c r="F156" s="258"/>
      <c r="G156" s="258"/>
      <c r="H156" s="258"/>
      <c r="I156" s="258"/>
      <c r="J156" s="258"/>
      <c r="K156" s="258"/>
      <c r="L156" s="258"/>
      <c r="M156" s="259"/>
      <c r="N156" s="259"/>
      <c r="O156" s="261"/>
      <c r="P156" s="261"/>
      <c r="Q156" s="258"/>
      <c r="R156" s="259"/>
      <c r="S156" s="259"/>
      <c r="T156" s="261"/>
      <c r="U156" s="261"/>
      <c r="V156" s="258"/>
      <c r="W156" s="259"/>
      <c r="X156" s="259"/>
      <c r="Y156" s="261"/>
      <c r="Z156" s="261"/>
      <c r="AA156" s="258"/>
      <c r="AB156" s="258"/>
      <c r="AC156" s="258"/>
      <c r="AD156" s="258"/>
      <c r="AE156" s="258"/>
      <c r="AF156" s="258"/>
    </row>
    <row r="157" spans="1:32" x14ac:dyDescent="0.25">
      <c r="A157" s="258"/>
      <c r="B157" s="258"/>
      <c r="C157" s="258"/>
      <c r="D157" s="258"/>
      <c r="E157" s="258"/>
      <c r="F157" s="258"/>
      <c r="G157" s="258"/>
      <c r="H157" s="258"/>
      <c r="I157" s="258"/>
      <c r="J157" s="258"/>
      <c r="K157" s="258"/>
      <c r="L157" s="258"/>
      <c r="M157" s="258"/>
      <c r="N157" s="258"/>
      <c r="O157" s="258"/>
      <c r="P157" s="258"/>
      <c r="Q157" s="258"/>
      <c r="R157" s="258"/>
      <c r="S157" s="258"/>
      <c r="T157" s="258"/>
      <c r="U157" s="258"/>
      <c r="V157" s="258"/>
      <c r="W157" s="258"/>
      <c r="X157" s="258"/>
      <c r="Y157" s="258"/>
      <c r="Z157" s="258"/>
      <c r="AA157" s="258"/>
      <c r="AB157" s="258"/>
      <c r="AC157" s="258"/>
      <c r="AD157" s="258"/>
      <c r="AE157" s="258"/>
      <c r="AF157" s="258"/>
    </row>
    <row r="158" spans="1:32" x14ac:dyDescent="0.25">
      <c r="A158" s="258"/>
      <c r="B158" s="258"/>
      <c r="C158" s="258"/>
      <c r="D158" s="258"/>
      <c r="E158" s="258"/>
      <c r="F158" s="258"/>
      <c r="G158" s="258"/>
      <c r="H158" s="258"/>
      <c r="I158" s="258"/>
      <c r="J158" s="258"/>
      <c r="K158" s="258"/>
      <c r="L158" s="258"/>
      <c r="M158" s="258"/>
      <c r="N158" s="258"/>
      <c r="O158" s="258"/>
      <c r="P158" s="258"/>
      <c r="Q158" s="258"/>
      <c r="R158" s="258"/>
      <c r="S158" s="258"/>
      <c r="T158" s="258"/>
      <c r="U158" s="258"/>
      <c r="V158" s="258"/>
      <c r="W158" s="258"/>
      <c r="X158" s="258"/>
      <c r="Y158" s="258"/>
      <c r="Z158" s="258"/>
      <c r="AA158" s="258"/>
      <c r="AB158" s="258"/>
      <c r="AC158" s="258"/>
      <c r="AD158" s="258"/>
      <c r="AE158" s="258"/>
      <c r="AF158" s="258"/>
    </row>
    <row r="159" spans="1:32" x14ac:dyDescent="0.25">
      <c r="A159" s="258"/>
      <c r="B159" s="258"/>
      <c r="C159" s="258"/>
      <c r="D159" s="258"/>
      <c r="E159" s="258"/>
      <c r="F159" s="258"/>
      <c r="G159" s="258"/>
      <c r="H159" s="258"/>
      <c r="I159" s="258"/>
      <c r="J159" s="258"/>
      <c r="K159" s="258"/>
      <c r="L159" s="258"/>
      <c r="M159" s="258"/>
      <c r="N159" s="258"/>
      <c r="O159" s="258"/>
      <c r="P159" s="258"/>
      <c r="Q159" s="258"/>
      <c r="R159" s="258"/>
      <c r="S159" s="258"/>
      <c r="T159" s="258"/>
      <c r="U159" s="258"/>
      <c r="V159" s="258"/>
      <c r="W159" s="258"/>
      <c r="X159" s="258"/>
      <c r="Y159" s="258"/>
      <c r="Z159" s="258"/>
      <c r="AA159" s="258"/>
      <c r="AB159" s="258"/>
      <c r="AC159" s="258"/>
      <c r="AD159" s="258"/>
      <c r="AE159" s="258"/>
      <c r="AF159" s="258"/>
    </row>
    <row r="160" spans="1:32" x14ac:dyDescent="0.25">
      <c r="A160" s="258"/>
      <c r="B160" s="258"/>
      <c r="C160" s="258"/>
      <c r="D160" s="258"/>
      <c r="E160" s="258"/>
      <c r="F160" s="258"/>
      <c r="G160" s="258"/>
      <c r="H160" s="258"/>
      <c r="I160" s="258"/>
      <c r="J160" s="258"/>
      <c r="K160" s="258"/>
      <c r="L160" s="258"/>
      <c r="M160" s="258"/>
      <c r="N160" s="258"/>
      <c r="O160" s="258"/>
      <c r="P160" s="258"/>
      <c r="Q160" s="258"/>
      <c r="R160" s="258"/>
      <c r="S160" s="258"/>
      <c r="T160" s="258"/>
      <c r="U160" s="258"/>
      <c r="V160" s="258"/>
      <c r="W160" s="258"/>
      <c r="X160" s="258"/>
      <c r="Y160" s="258"/>
      <c r="Z160" s="258"/>
      <c r="AA160" s="258"/>
      <c r="AB160" s="258"/>
      <c r="AC160" s="258"/>
      <c r="AD160" s="258"/>
      <c r="AE160" s="258"/>
      <c r="AF160" s="258"/>
    </row>
    <row r="161" spans="1:32" x14ac:dyDescent="0.25">
      <c r="A161" s="258"/>
      <c r="B161" s="258"/>
      <c r="C161" s="258"/>
      <c r="D161" s="258"/>
      <c r="E161" s="258"/>
      <c r="F161" s="258"/>
      <c r="G161" s="258"/>
      <c r="H161" s="258"/>
      <c r="I161" s="258"/>
      <c r="J161" s="258"/>
      <c r="K161" s="258"/>
      <c r="L161" s="258"/>
      <c r="M161" s="258"/>
      <c r="N161" s="258"/>
      <c r="O161" s="258"/>
      <c r="P161" s="258"/>
      <c r="Q161" s="258"/>
      <c r="R161" s="258"/>
      <c r="S161" s="258"/>
      <c r="T161" s="258"/>
      <c r="U161" s="258"/>
      <c r="V161" s="258"/>
      <c r="W161" s="258"/>
      <c r="X161" s="258"/>
      <c r="Y161" s="258"/>
      <c r="Z161" s="258"/>
      <c r="AA161" s="258"/>
      <c r="AB161" s="258"/>
      <c r="AC161" s="258"/>
      <c r="AD161" s="258"/>
      <c r="AE161" s="258"/>
      <c r="AF161" s="258"/>
    </row>
    <row r="162" spans="1:32" x14ac:dyDescent="0.25">
      <c r="A162" s="258"/>
      <c r="B162" s="258"/>
      <c r="C162" s="258"/>
      <c r="D162" s="258"/>
      <c r="E162" s="258"/>
      <c r="F162" s="258"/>
      <c r="G162" s="258"/>
      <c r="H162" s="258"/>
      <c r="I162" s="258"/>
      <c r="J162" s="258"/>
      <c r="K162" s="258"/>
      <c r="L162" s="258"/>
      <c r="M162" s="258"/>
      <c r="N162" s="258"/>
      <c r="O162" s="258"/>
      <c r="P162" s="258"/>
      <c r="Q162" s="258"/>
      <c r="R162" s="258"/>
      <c r="S162" s="258"/>
      <c r="T162" s="258"/>
      <c r="U162" s="258"/>
      <c r="V162" s="258"/>
      <c r="W162" s="258"/>
      <c r="X162" s="258"/>
      <c r="Y162" s="258"/>
      <c r="Z162" s="258"/>
      <c r="AA162" s="258"/>
      <c r="AB162" s="258"/>
      <c r="AC162" s="258"/>
      <c r="AD162" s="258"/>
      <c r="AE162" s="258"/>
      <c r="AF162" s="258"/>
    </row>
    <row r="163" spans="1:32" x14ac:dyDescent="0.25">
      <c r="A163" s="258"/>
      <c r="B163" s="258"/>
      <c r="C163" s="258"/>
      <c r="D163" s="258"/>
      <c r="E163" s="258"/>
      <c r="F163" s="258"/>
      <c r="G163" s="258"/>
      <c r="H163" s="258"/>
      <c r="I163" s="258"/>
      <c r="J163" s="258"/>
      <c r="K163" s="258"/>
      <c r="L163" s="258"/>
      <c r="M163" s="258"/>
      <c r="N163" s="258"/>
      <c r="O163" s="258"/>
      <c r="P163" s="258"/>
      <c r="Q163" s="258"/>
      <c r="R163" s="258"/>
      <c r="S163" s="258"/>
      <c r="T163" s="258"/>
      <c r="U163" s="258"/>
      <c r="V163" s="258"/>
      <c r="W163" s="258"/>
      <c r="X163" s="258"/>
      <c r="Y163" s="258"/>
      <c r="Z163" s="258"/>
      <c r="AA163" s="258"/>
      <c r="AB163" s="258"/>
      <c r="AC163" s="258"/>
      <c r="AD163" s="258"/>
      <c r="AE163" s="258"/>
      <c r="AF163" s="258"/>
    </row>
    <row r="164" spans="1:32" x14ac:dyDescent="0.25">
      <c r="A164" s="258"/>
      <c r="B164" s="258"/>
      <c r="C164" s="258"/>
      <c r="D164" s="258"/>
      <c r="E164" s="258"/>
      <c r="F164" s="258"/>
      <c r="G164" s="258"/>
      <c r="H164" s="258"/>
      <c r="I164" s="258"/>
      <c r="J164" s="258"/>
      <c r="K164" s="258"/>
      <c r="L164" s="258"/>
      <c r="M164" s="258"/>
      <c r="N164" s="258"/>
      <c r="O164" s="258"/>
      <c r="P164" s="258"/>
      <c r="Q164" s="258"/>
      <c r="R164" s="258"/>
      <c r="S164" s="258"/>
      <c r="T164" s="258"/>
      <c r="U164" s="258"/>
      <c r="V164" s="258"/>
      <c r="W164" s="258"/>
      <c r="X164" s="258"/>
      <c r="Y164" s="258"/>
      <c r="Z164" s="258"/>
      <c r="AA164" s="258"/>
      <c r="AB164" s="258"/>
      <c r="AC164" s="258"/>
      <c r="AD164" s="258"/>
      <c r="AE164" s="258"/>
      <c r="AF164" s="258"/>
    </row>
    <row r="165" spans="1:32" x14ac:dyDescent="0.25">
      <c r="A165" s="258"/>
      <c r="B165" s="258"/>
      <c r="C165" s="258"/>
      <c r="D165" s="258"/>
      <c r="E165" s="258"/>
      <c r="F165" s="258"/>
      <c r="G165" s="258"/>
      <c r="H165" s="258"/>
      <c r="I165" s="258"/>
      <c r="J165" s="258"/>
      <c r="K165" s="258"/>
      <c r="L165" s="258"/>
      <c r="M165" s="258"/>
      <c r="N165" s="258"/>
      <c r="O165" s="258"/>
      <c r="P165" s="258"/>
      <c r="Q165" s="258"/>
      <c r="R165" s="258"/>
      <c r="S165" s="258"/>
      <c r="T165" s="258"/>
      <c r="U165" s="258"/>
      <c r="V165" s="258"/>
      <c r="W165" s="258"/>
      <c r="X165" s="258"/>
      <c r="Y165" s="258"/>
      <c r="Z165" s="258"/>
      <c r="AA165" s="258"/>
      <c r="AB165" s="258"/>
      <c r="AC165" s="258"/>
      <c r="AD165" s="258"/>
      <c r="AE165" s="258"/>
      <c r="AF165" s="258"/>
    </row>
    <row r="166" spans="1:32" x14ac:dyDescent="0.25">
      <c r="A166" s="258"/>
      <c r="B166" s="258"/>
      <c r="C166" s="258"/>
      <c r="D166" s="258"/>
      <c r="E166" s="258"/>
      <c r="F166" s="258"/>
      <c r="G166" s="258"/>
      <c r="H166" s="258"/>
      <c r="I166" s="258"/>
      <c r="J166" s="258"/>
      <c r="K166" s="258"/>
      <c r="L166" s="258"/>
      <c r="M166" s="258"/>
      <c r="N166" s="258"/>
      <c r="O166" s="258"/>
      <c r="P166" s="258"/>
      <c r="Q166" s="258"/>
      <c r="R166" s="258"/>
      <c r="S166" s="258"/>
      <c r="T166" s="258"/>
      <c r="U166" s="258"/>
      <c r="V166" s="258"/>
      <c r="W166" s="258"/>
      <c r="X166" s="258"/>
      <c r="Y166" s="258"/>
      <c r="Z166" s="258"/>
      <c r="AA166" s="258"/>
      <c r="AB166" s="258"/>
      <c r="AC166" s="258"/>
      <c r="AD166" s="258"/>
      <c r="AE166" s="258"/>
      <c r="AF166" s="258"/>
    </row>
    <row r="167" spans="1:32" x14ac:dyDescent="0.25">
      <c r="A167" s="258"/>
      <c r="B167" s="258"/>
      <c r="C167" s="258"/>
      <c r="D167" s="258"/>
      <c r="E167" s="258"/>
      <c r="F167" s="258"/>
      <c r="G167" s="258"/>
      <c r="H167" s="258"/>
      <c r="I167" s="258"/>
      <c r="J167" s="258"/>
      <c r="K167" s="258"/>
      <c r="L167" s="258"/>
      <c r="M167" s="258"/>
      <c r="N167" s="258"/>
      <c r="O167" s="258"/>
      <c r="P167" s="258"/>
      <c r="Q167" s="258"/>
      <c r="R167" s="258"/>
      <c r="S167" s="258"/>
      <c r="T167" s="258"/>
      <c r="U167" s="258"/>
      <c r="V167" s="258"/>
      <c r="W167" s="258"/>
      <c r="X167" s="258"/>
      <c r="Y167" s="258"/>
      <c r="Z167" s="258"/>
      <c r="AA167" s="258"/>
      <c r="AB167" s="258"/>
      <c r="AC167" s="258"/>
      <c r="AD167" s="258"/>
      <c r="AE167" s="258"/>
      <c r="AF167" s="258"/>
    </row>
    <row r="168" spans="1:32" x14ac:dyDescent="0.25">
      <c r="A168" s="258"/>
      <c r="B168" s="258"/>
      <c r="C168" s="258"/>
      <c r="D168" s="258"/>
      <c r="E168" s="258"/>
      <c r="F168" s="258"/>
      <c r="G168" s="258"/>
      <c r="H168" s="258"/>
      <c r="I168" s="258"/>
      <c r="J168" s="258"/>
      <c r="K168" s="258"/>
      <c r="L168" s="258"/>
      <c r="M168" s="258"/>
      <c r="N168" s="258"/>
      <c r="O168" s="258"/>
      <c r="P168" s="258"/>
      <c r="Q168" s="258"/>
      <c r="R168" s="258"/>
      <c r="S168" s="258"/>
      <c r="T168" s="258"/>
      <c r="U168" s="258"/>
      <c r="V168" s="258"/>
      <c r="W168" s="258"/>
      <c r="X168" s="258"/>
      <c r="Y168" s="258"/>
      <c r="Z168" s="258"/>
      <c r="AA168" s="258"/>
      <c r="AB168" s="258"/>
      <c r="AC168" s="258"/>
      <c r="AD168" s="258"/>
      <c r="AE168" s="258"/>
      <c r="AF168" s="258"/>
    </row>
    <row r="169" spans="1:32" x14ac:dyDescent="0.25">
      <c r="A169" s="258"/>
      <c r="B169" s="258"/>
      <c r="C169" s="258"/>
      <c r="D169" s="258"/>
      <c r="E169" s="258"/>
      <c r="F169" s="258"/>
      <c r="G169" s="258"/>
      <c r="H169" s="258"/>
      <c r="I169" s="258"/>
      <c r="J169" s="258"/>
      <c r="K169" s="258"/>
      <c r="L169" s="258"/>
      <c r="M169" s="258"/>
      <c r="N169" s="258"/>
      <c r="O169" s="258"/>
      <c r="P169" s="258"/>
      <c r="Q169" s="258"/>
      <c r="R169" s="258"/>
      <c r="S169" s="258"/>
      <c r="T169" s="258"/>
      <c r="U169" s="258"/>
      <c r="V169" s="258"/>
      <c r="W169" s="258"/>
      <c r="X169" s="258"/>
      <c r="Y169" s="258"/>
      <c r="Z169" s="258"/>
      <c r="AA169" s="258"/>
      <c r="AB169" s="258"/>
      <c r="AC169" s="258"/>
      <c r="AD169" s="258"/>
      <c r="AE169" s="258"/>
      <c r="AF169" s="258"/>
    </row>
    <row r="170" spans="1:32" x14ac:dyDescent="0.25">
      <c r="A170" s="258"/>
      <c r="B170" s="258"/>
      <c r="C170" s="258"/>
      <c r="D170" s="258"/>
      <c r="E170" s="258"/>
      <c r="F170" s="258"/>
      <c r="G170" s="258"/>
      <c r="H170" s="258"/>
      <c r="I170" s="258"/>
      <c r="J170" s="258"/>
      <c r="K170" s="258"/>
      <c r="L170" s="258"/>
      <c r="M170" s="258"/>
      <c r="N170" s="258"/>
      <c r="O170" s="258"/>
      <c r="P170" s="258"/>
      <c r="Q170" s="258"/>
      <c r="R170" s="258"/>
      <c r="S170" s="258"/>
      <c r="T170" s="258"/>
      <c r="U170" s="258"/>
      <c r="V170" s="258"/>
      <c r="W170" s="258"/>
      <c r="X170" s="258"/>
      <c r="Y170" s="258"/>
      <c r="Z170" s="258"/>
      <c r="AA170" s="258"/>
      <c r="AB170" s="258"/>
      <c r="AC170" s="258"/>
      <c r="AD170" s="258"/>
      <c r="AE170" s="258"/>
      <c r="AF170" s="258"/>
    </row>
    <row r="171" spans="1:32" x14ac:dyDescent="0.25">
      <c r="A171" s="258"/>
      <c r="B171" s="258"/>
      <c r="C171" s="258"/>
      <c r="D171" s="258"/>
      <c r="E171" s="258"/>
      <c r="F171" s="258"/>
      <c r="G171" s="258"/>
      <c r="H171" s="258"/>
      <c r="I171" s="258"/>
      <c r="J171" s="258"/>
      <c r="K171" s="258"/>
      <c r="L171" s="258"/>
      <c r="M171" s="258"/>
      <c r="N171" s="258"/>
      <c r="O171" s="258"/>
      <c r="P171" s="258"/>
      <c r="Q171" s="258"/>
      <c r="R171" s="258"/>
      <c r="S171" s="258"/>
      <c r="T171" s="258"/>
      <c r="U171" s="258"/>
      <c r="V171" s="258"/>
      <c r="W171" s="258"/>
      <c r="X171" s="258"/>
      <c r="Y171" s="258"/>
      <c r="Z171" s="258"/>
      <c r="AA171" s="258"/>
      <c r="AB171" s="258"/>
      <c r="AC171" s="258"/>
      <c r="AD171" s="258"/>
      <c r="AE171" s="258"/>
      <c r="AF171" s="258"/>
    </row>
    <row r="172" spans="1:32" x14ac:dyDescent="0.25">
      <c r="A172" s="258"/>
      <c r="B172" s="258"/>
      <c r="C172" s="258"/>
      <c r="D172" s="258"/>
      <c r="E172" s="258"/>
      <c r="F172" s="258"/>
      <c r="G172" s="258"/>
      <c r="H172" s="258"/>
      <c r="I172" s="258"/>
      <c r="J172" s="258"/>
      <c r="K172" s="258"/>
      <c r="L172" s="258"/>
      <c r="M172" s="258"/>
      <c r="N172" s="258"/>
      <c r="O172" s="258"/>
      <c r="P172" s="258"/>
      <c r="Q172" s="258"/>
      <c r="R172" s="258"/>
      <c r="S172" s="258"/>
      <c r="T172" s="258"/>
      <c r="U172" s="258"/>
      <c r="V172" s="258"/>
      <c r="W172" s="258"/>
      <c r="X172" s="258"/>
      <c r="Y172" s="258"/>
      <c r="Z172" s="258"/>
      <c r="AA172" s="258"/>
      <c r="AB172" s="258"/>
      <c r="AC172" s="258"/>
      <c r="AD172" s="258"/>
      <c r="AE172" s="258"/>
      <c r="AF172" s="258"/>
    </row>
    <row r="173" spans="1:32" x14ac:dyDescent="0.25">
      <c r="A173" s="258"/>
      <c r="B173" s="258"/>
      <c r="C173" s="258"/>
      <c r="D173" s="258"/>
      <c r="E173" s="258"/>
      <c r="F173" s="258"/>
      <c r="G173" s="258"/>
      <c r="H173" s="258"/>
      <c r="I173" s="258"/>
      <c r="J173" s="258"/>
      <c r="K173" s="258"/>
      <c r="L173" s="258"/>
      <c r="M173" s="258"/>
      <c r="N173" s="258"/>
      <c r="O173" s="258"/>
      <c r="P173" s="258"/>
      <c r="Q173" s="258"/>
      <c r="R173" s="258"/>
      <c r="S173" s="258"/>
      <c r="T173" s="258"/>
      <c r="U173" s="258"/>
      <c r="V173" s="258"/>
      <c r="W173" s="258"/>
      <c r="X173" s="258"/>
      <c r="Y173" s="258"/>
      <c r="Z173" s="258"/>
      <c r="AA173" s="258"/>
      <c r="AB173" s="258"/>
      <c r="AC173" s="258"/>
      <c r="AD173" s="258"/>
      <c r="AE173" s="258"/>
      <c r="AF173" s="258"/>
    </row>
    <row r="174" spans="1:32" x14ac:dyDescent="0.25">
      <c r="A174" s="258"/>
      <c r="B174" s="258"/>
      <c r="C174" s="258"/>
      <c r="D174" s="258"/>
      <c r="E174" s="258"/>
      <c r="F174" s="258"/>
      <c r="G174" s="258"/>
      <c r="H174" s="258"/>
      <c r="I174" s="258"/>
      <c r="J174" s="258"/>
      <c r="K174" s="258"/>
      <c r="L174" s="258"/>
      <c r="M174" s="258"/>
      <c r="N174" s="258"/>
      <c r="O174" s="258"/>
      <c r="P174" s="258"/>
      <c r="Q174" s="258"/>
      <c r="R174" s="258"/>
      <c r="S174" s="258"/>
      <c r="T174" s="258"/>
      <c r="U174" s="258"/>
      <c r="V174" s="258"/>
      <c r="W174" s="258"/>
      <c r="X174" s="258"/>
      <c r="Y174" s="258"/>
      <c r="Z174" s="258"/>
      <c r="AA174" s="258"/>
      <c r="AB174" s="258"/>
      <c r="AC174" s="258"/>
      <c r="AD174" s="258"/>
      <c r="AE174" s="258"/>
      <c r="AF174" s="258"/>
    </row>
    <row r="175" spans="1:32" x14ac:dyDescent="0.25">
      <c r="A175" s="258"/>
      <c r="B175" s="258"/>
      <c r="C175" s="258"/>
      <c r="D175" s="258"/>
      <c r="E175" s="258"/>
      <c r="F175" s="258"/>
      <c r="G175" s="258"/>
      <c r="H175" s="258"/>
      <c r="I175" s="258"/>
      <c r="J175" s="258"/>
      <c r="K175" s="258"/>
      <c r="L175" s="258"/>
      <c r="M175" s="258"/>
      <c r="N175" s="258"/>
      <c r="O175" s="258"/>
      <c r="P175" s="258"/>
      <c r="Q175" s="258"/>
      <c r="R175" s="258"/>
      <c r="S175" s="258"/>
      <c r="T175" s="258"/>
      <c r="U175" s="258"/>
      <c r="V175" s="258"/>
      <c r="W175" s="258"/>
      <c r="X175" s="258"/>
      <c r="Y175" s="258"/>
      <c r="Z175" s="258"/>
      <c r="AA175" s="258"/>
      <c r="AB175" s="258"/>
      <c r="AC175" s="258"/>
      <c r="AD175" s="258"/>
      <c r="AE175" s="258"/>
      <c r="AF175" s="258"/>
    </row>
    <row r="176" spans="1:32" x14ac:dyDescent="0.25">
      <c r="A176" s="258"/>
      <c r="B176" s="258"/>
      <c r="C176" s="258"/>
      <c r="D176" s="258"/>
      <c r="E176" s="258"/>
      <c r="F176" s="258"/>
      <c r="G176" s="258"/>
      <c r="H176" s="258"/>
      <c r="I176" s="258"/>
      <c r="J176" s="258"/>
      <c r="K176" s="258"/>
      <c r="L176" s="258"/>
      <c r="M176" s="258"/>
      <c r="N176" s="258"/>
      <c r="O176" s="258"/>
      <c r="P176" s="258"/>
      <c r="Q176" s="258"/>
      <c r="R176" s="258"/>
      <c r="S176" s="258"/>
      <c r="T176" s="258"/>
      <c r="U176" s="258"/>
      <c r="V176" s="258"/>
      <c r="W176" s="258"/>
      <c r="X176" s="258"/>
      <c r="Y176" s="258"/>
      <c r="Z176" s="258"/>
      <c r="AA176" s="258"/>
      <c r="AB176" s="258"/>
      <c r="AC176" s="258"/>
      <c r="AD176" s="258"/>
      <c r="AE176" s="258"/>
      <c r="AF176" s="258"/>
    </row>
    <row r="177" spans="1:32" x14ac:dyDescent="0.25">
      <c r="A177" s="258"/>
      <c r="B177" s="258"/>
      <c r="C177" s="258"/>
      <c r="D177" s="258"/>
      <c r="E177" s="258"/>
      <c r="F177" s="258"/>
      <c r="G177" s="258"/>
      <c r="H177" s="258"/>
      <c r="I177" s="258"/>
      <c r="J177" s="258"/>
      <c r="K177" s="258"/>
      <c r="L177" s="258"/>
      <c r="M177" s="258"/>
      <c r="N177" s="258"/>
      <c r="O177" s="258"/>
      <c r="P177" s="258"/>
      <c r="Q177" s="258"/>
      <c r="R177" s="258"/>
      <c r="S177" s="258"/>
      <c r="T177" s="258"/>
      <c r="U177" s="258"/>
      <c r="V177" s="258"/>
      <c r="W177" s="258"/>
      <c r="X177" s="258"/>
      <c r="Y177" s="258"/>
      <c r="Z177" s="258"/>
      <c r="AA177" s="258"/>
      <c r="AB177" s="258"/>
      <c r="AC177" s="258"/>
      <c r="AD177" s="258"/>
      <c r="AE177" s="258"/>
      <c r="AF177" s="258"/>
    </row>
    <row r="178" spans="1:32" x14ac:dyDescent="0.25">
      <c r="A178" s="258"/>
      <c r="B178" s="258"/>
      <c r="C178" s="258"/>
      <c r="D178" s="258"/>
      <c r="E178" s="258"/>
      <c r="F178" s="258"/>
      <c r="G178" s="258"/>
      <c r="H178" s="258"/>
      <c r="I178" s="258"/>
      <c r="J178" s="258"/>
      <c r="K178" s="258"/>
      <c r="L178" s="258"/>
      <c r="M178" s="258"/>
      <c r="N178" s="258"/>
      <c r="O178" s="258"/>
      <c r="P178" s="258"/>
      <c r="Q178" s="258"/>
      <c r="R178" s="258"/>
      <c r="S178" s="258"/>
      <c r="T178" s="258"/>
      <c r="U178" s="258"/>
      <c r="V178" s="258"/>
      <c r="W178" s="258"/>
      <c r="X178" s="258"/>
      <c r="Y178" s="258"/>
      <c r="Z178" s="258"/>
      <c r="AA178" s="258"/>
      <c r="AB178" s="258"/>
      <c r="AC178" s="258"/>
      <c r="AD178" s="258"/>
      <c r="AE178" s="258"/>
      <c r="AF178" s="258"/>
    </row>
    <row r="179" spans="1:32" x14ac:dyDescent="0.25">
      <c r="A179" s="258"/>
      <c r="B179" s="258"/>
      <c r="C179" s="258"/>
      <c r="D179" s="258"/>
      <c r="E179" s="258"/>
      <c r="F179" s="258"/>
      <c r="G179" s="258"/>
      <c r="H179" s="258"/>
      <c r="I179" s="258"/>
      <c r="J179" s="258"/>
      <c r="K179" s="258"/>
      <c r="L179" s="258"/>
      <c r="M179" s="258"/>
      <c r="N179" s="258"/>
      <c r="O179" s="258"/>
      <c r="P179" s="258"/>
      <c r="Q179" s="258"/>
      <c r="R179" s="258"/>
      <c r="S179" s="258"/>
      <c r="T179" s="258"/>
      <c r="U179" s="258"/>
      <c r="V179" s="258"/>
      <c r="W179" s="258"/>
      <c r="X179" s="258"/>
      <c r="Y179" s="258"/>
      <c r="Z179" s="258"/>
      <c r="AA179" s="258"/>
      <c r="AB179" s="258"/>
      <c r="AC179" s="258"/>
      <c r="AD179" s="258"/>
      <c r="AE179" s="258"/>
      <c r="AF179" s="258"/>
    </row>
    <row r="180" spans="1:32" x14ac:dyDescent="0.25">
      <c r="A180" s="258"/>
      <c r="B180" s="258"/>
      <c r="C180" s="258"/>
      <c r="D180" s="258"/>
      <c r="E180" s="258"/>
      <c r="F180" s="258"/>
      <c r="G180" s="258"/>
      <c r="H180" s="258"/>
      <c r="I180" s="258"/>
      <c r="J180" s="258"/>
      <c r="K180" s="258"/>
      <c r="L180" s="258"/>
      <c r="M180" s="258"/>
      <c r="N180" s="258"/>
      <c r="O180" s="258"/>
      <c r="P180" s="258"/>
      <c r="Q180" s="258"/>
      <c r="R180" s="258"/>
      <c r="S180" s="258"/>
      <c r="T180" s="258"/>
      <c r="U180" s="258"/>
      <c r="V180" s="258"/>
      <c r="W180" s="258"/>
      <c r="X180" s="258"/>
      <c r="Y180" s="258"/>
      <c r="Z180" s="258"/>
      <c r="AA180" s="258"/>
      <c r="AB180" s="258"/>
      <c r="AC180" s="258"/>
      <c r="AD180" s="258"/>
      <c r="AE180" s="258"/>
      <c r="AF180" s="258"/>
    </row>
    <row r="181" spans="1:32" x14ac:dyDescent="0.25">
      <c r="A181" s="258"/>
      <c r="B181" s="258"/>
      <c r="C181" s="258"/>
      <c r="D181" s="258"/>
      <c r="E181" s="258"/>
      <c r="F181" s="258"/>
      <c r="G181" s="258"/>
      <c r="H181" s="258"/>
      <c r="I181" s="258"/>
      <c r="J181" s="258"/>
      <c r="K181" s="258"/>
      <c r="L181" s="258"/>
      <c r="M181" s="258"/>
      <c r="N181" s="258"/>
      <c r="O181" s="258"/>
      <c r="P181" s="258"/>
      <c r="Q181" s="258"/>
      <c r="R181" s="258"/>
      <c r="S181" s="258"/>
      <c r="T181" s="258"/>
      <c r="U181" s="258"/>
      <c r="V181" s="258"/>
      <c r="W181" s="258"/>
      <c r="X181" s="258"/>
      <c r="Y181" s="258"/>
      <c r="Z181" s="258"/>
      <c r="AA181" s="258"/>
      <c r="AB181" s="258"/>
      <c r="AC181" s="258"/>
      <c r="AD181" s="258"/>
      <c r="AE181" s="258"/>
      <c r="AF181" s="258"/>
    </row>
    <row r="182" spans="1:32" x14ac:dyDescent="0.25">
      <c r="A182" s="258"/>
      <c r="B182" s="258"/>
      <c r="C182" s="258"/>
      <c r="D182" s="258"/>
      <c r="E182" s="258"/>
      <c r="F182" s="258"/>
      <c r="G182" s="258"/>
      <c r="H182" s="258"/>
      <c r="I182" s="258"/>
      <c r="J182" s="258"/>
      <c r="K182" s="258"/>
      <c r="L182" s="258"/>
      <c r="M182" s="258"/>
      <c r="N182" s="258"/>
      <c r="O182" s="258"/>
      <c r="P182" s="258"/>
      <c r="Q182" s="258"/>
      <c r="R182" s="258"/>
      <c r="S182" s="258"/>
      <c r="T182" s="258"/>
      <c r="U182" s="258"/>
      <c r="V182" s="258"/>
      <c r="W182" s="258"/>
      <c r="X182" s="258"/>
      <c r="Y182" s="258"/>
      <c r="Z182" s="258"/>
      <c r="AA182" s="258"/>
      <c r="AB182" s="258"/>
      <c r="AC182" s="258"/>
      <c r="AD182" s="258"/>
      <c r="AE182" s="258"/>
      <c r="AF182" s="258"/>
    </row>
    <row r="183" spans="1:32" x14ac:dyDescent="0.25">
      <c r="A183" s="258"/>
      <c r="B183" s="258"/>
      <c r="C183" s="258"/>
      <c r="D183" s="258"/>
      <c r="E183" s="258"/>
      <c r="F183" s="258"/>
      <c r="G183" s="258"/>
      <c r="H183" s="258"/>
      <c r="I183" s="258"/>
      <c r="J183" s="258"/>
      <c r="K183" s="258"/>
      <c r="L183" s="258"/>
      <c r="M183" s="258"/>
      <c r="N183" s="258"/>
      <c r="O183" s="258"/>
      <c r="P183" s="258"/>
      <c r="Q183" s="258"/>
      <c r="R183" s="258"/>
      <c r="S183" s="258"/>
      <c r="T183" s="258"/>
      <c r="U183" s="258"/>
      <c r="V183" s="258"/>
      <c r="W183" s="258"/>
      <c r="X183" s="258"/>
      <c r="Y183" s="258"/>
      <c r="Z183" s="258"/>
      <c r="AA183" s="258"/>
      <c r="AB183" s="258"/>
      <c r="AC183" s="258"/>
      <c r="AD183" s="258"/>
      <c r="AE183" s="258"/>
      <c r="AF183" s="258"/>
    </row>
    <row r="184" spans="1:32" x14ac:dyDescent="0.25">
      <c r="A184" s="258"/>
      <c r="B184" s="258"/>
      <c r="C184" s="258"/>
      <c r="D184" s="258"/>
      <c r="E184" s="258"/>
      <c r="F184" s="258"/>
      <c r="G184" s="258"/>
      <c r="H184" s="258"/>
      <c r="I184" s="258"/>
      <c r="J184" s="258"/>
      <c r="K184" s="258"/>
      <c r="L184" s="258"/>
      <c r="M184" s="258"/>
      <c r="N184" s="258"/>
      <c r="O184" s="258"/>
      <c r="P184" s="258"/>
      <c r="Q184" s="258"/>
      <c r="R184" s="258"/>
      <c r="S184" s="258"/>
      <c r="T184" s="258"/>
      <c r="U184" s="258"/>
      <c r="V184" s="258"/>
      <c r="W184" s="258"/>
      <c r="X184" s="258"/>
      <c r="Y184" s="258"/>
      <c r="Z184" s="258"/>
      <c r="AA184" s="258"/>
      <c r="AB184" s="258"/>
      <c r="AC184" s="258"/>
      <c r="AD184" s="258"/>
      <c r="AE184" s="258"/>
      <c r="AF184" s="258"/>
    </row>
    <row r="185" spans="1:32" x14ac:dyDescent="0.25">
      <c r="A185" s="258"/>
      <c r="B185" s="258"/>
      <c r="C185" s="258"/>
      <c r="D185" s="258"/>
      <c r="E185" s="258"/>
      <c r="F185" s="258"/>
      <c r="G185" s="258"/>
      <c r="H185" s="258"/>
      <c r="I185" s="258"/>
      <c r="J185" s="258"/>
      <c r="K185" s="258"/>
      <c r="L185" s="258"/>
      <c r="M185" s="258"/>
      <c r="N185" s="258"/>
      <c r="O185" s="258"/>
      <c r="P185" s="258"/>
      <c r="Q185" s="258"/>
      <c r="R185" s="258"/>
      <c r="S185" s="258"/>
      <c r="T185" s="258"/>
      <c r="U185" s="258"/>
      <c r="V185" s="258"/>
      <c r="W185" s="258"/>
      <c r="X185" s="258"/>
      <c r="Y185" s="258"/>
      <c r="Z185" s="258"/>
      <c r="AA185" s="258"/>
      <c r="AB185" s="258"/>
      <c r="AC185" s="258"/>
      <c r="AD185" s="258"/>
      <c r="AE185" s="258"/>
      <c r="AF185" s="258"/>
    </row>
    <row r="186" spans="1:32" x14ac:dyDescent="0.25">
      <c r="A186" s="258"/>
      <c r="B186" s="258"/>
      <c r="C186" s="258"/>
      <c r="D186" s="258"/>
      <c r="E186" s="258"/>
      <c r="F186" s="258"/>
      <c r="G186" s="258"/>
      <c r="H186" s="258"/>
      <c r="I186" s="258"/>
      <c r="J186" s="258"/>
      <c r="K186" s="258"/>
      <c r="L186" s="258"/>
      <c r="M186" s="258"/>
      <c r="N186" s="258"/>
      <c r="O186" s="258"/>
      <c r="P186" s="258"/>
      <c r="Q186" s="258"/>
      <c r="R186" s="258"/>
      <c r="S186" s="258"/>
      <c r="T186" s="258"/>
      <c r="U186" s="258"/>
      <c r="V186" s="258"/>
      <c r="W186" s="258"/>
      <c r="X186" s="258"/>
      <c r="Y186" s="258"/>
      <c r="Z186" s="258"/>
      <c r="AA186" s="258"/>
      <c r="AB186" s="258"/>
      <c r="AC186" s="258"/>
      <c r="AD186" s="258"/>
      <c r="AE186" s="258"/>
      <c r="AF186" s="258"/>
    </row>
    <row r="187" spans="1:32" x14ac:dyDescent="0.25">
      <c r="A187" s="258"/>
      <c r="B187" s="258"/>
      <c r="C187" s="258"/>
      <c r="D187" s="258"/>
      <c r="E187" s="258"/>
      <c r="F187" s="258"/>
      <c r="G187" s="258"/>
      <c r="H187" s="258"/>
      <c r="I187" s="258"/>
      <c r="J187" s="258"/>
      <c r="K187" s="258"/>
      <c r="L187" s="258"/>
      <c r="M187" s="258"/>
      <c r="N187" s="258"/>
      <c r="O187" s="258"/>
      <c r="P187" s="258"/>
      <c r="Q187" s="258"/>
      <c r="R187" s="258"/>
      <c r="S187" s="258"/>
      <c r="T187" s="258"/>
      <c r="U187" s="258"/>
      <c r="V187" s="258"/>
      <c r="W187" s="258"/>
      <c r="X187" s="258"/>
      <c r="Y187" s="258"/>
      <c r="Z187" s="258"/>
      <c r="AA187" s="258"/>
      <c r="AB187" s="258"/>
      <c r="AC187" s="258"/>
      <c r="AD187" s="258"/>
      <c r="AE187" s="258"/>
      <c r="AF187" s="258"/>
    </row>
    <row r="188" spans="1:32" x14ac:dyDescent="0.25">
      <c r="A188" s="258"/>
      <c r="B188" s="258"/>
      <c r="C188" s="258"/>
      <c r="D188" s="258"/>
      <c r="E188" s="258"/>
      <c r="F188" s="258"/>
      <c r="G188" s="258"/>
      <c r="H188" s="258"/>
      <c r="I188" s="258"/>
      <c r="J188" s="258"/>
      <c r="K188" s="258"/>
      <c r="L188" s="258"/>
      <c r="M188" s="258"/>
      <c r="N188" s="258"/>
      <c r="O188" s="258"/>
      <c r="P188" s="258"/>
      <c r="Q188" s="258"/>
      <c r="R188" s="258"/>
      <c r="S188" s="258"/>
      <c r="T188" s="258"/>
      <c r="U188" s="258"/>
      <c r="V188" s="258"/>
      <c r="W188" s="258"/>
      <c r="X188" s="258"/>
      <c r="Y188" s="258"/>
      <c r="Z188" s="258"/>
      <c r="AA188" s="258"/>
      <c r="AB188" s="258"/>
      <c r="AC188" s="258"/>
      <c r="AD188" s="258"/>
      <c r="AE188" s="258"/>
      <c r="AF188" s="258"/>
    </row>
    <row r="189" spans="1:32" x14ac:dyDescent="0.25">
      <c r="A189" s="258"/>
      <c r="B189" s="258"/>
      <c r="C189" s="258"/>
      <c r="D189" s="258"/>
      <c r="E189" s="258"/>
      <c r="F189" s="258"/>
      <c r="G189" s="258"/>
      <c r="H189" s="258"/>
      <c r="I189" s="258"/>
      <c r="J189" s="258"/>
      <c r="K189" s="258"/>
      <c r="L189" s="258"/>
      <c r="M189" s="258"/>
      <c r="N189" s="258"/>
      <c r="O189" s="258"/>
      <c r="P189" s="258"/>
      <c r="Q189" s="258"/>
      <c r="R189" s="258"/>
      <c r="S189" s="258"/>
      <c r="T189" s="258"/>
      <c r="U189" s="258"/>
      <c r="V189" s="258"/>
      <c r="W189" s="258"/>
      <c r="X189" s="258"/>
      <c r="Y189" s="258"/>
      <c r="Z189" s="258"/>
      <c r="AA189" s="258"/>
      <c r="AB189" s="258"/>
      <c r="AC189" s="258"/>
      <c r="AD189" s="258"/>
      <c r="AE189" s="258"/>
      <c r="AF189" s="258"/>
    </row>
    <row r="190" spans="1:32" x14ac:dyDescent="0.25">
      <c r="A190" s="258"/>
      <c r="B190" s="258"/>
      <c r="C190" s="258"/>
      <c r="D190" s="258"/>
      <c r="E190" s="258"/>
      <c r="F190" s="258"/>
      <c r="G190" s="258"/>
      <c r="H190" s="258"/>
      <c r="I190" s="258"/>
      <c r="J190" s="258"/>
      <c r="K190" s="258"/>
      <c r="L190" s="258"/>
      <c r="M190" s="258"/>
      <c r="N190" s="258"/>
      <c r="O190" s="258"/>
      <c r="P190" s="258"/>
      <c r="Q190" s="258"/>
      <c r="R190" s="258"/>
      <c r="S190" s="258"/>
      <c r="T190" s="258"/>
      <c r="U190" s="258"/>
      <c r="V190" s="258"/>
      <c r="W190" s="258"/>
      <c r="X190" s="258"/>
      <c r="Y190" s="258"/>
      <c r="Z190" s="258"/>
      <c r="AA190" s="258"/>
      <c r="AB190" s="258"/>
      <c r="AC190" s="258"/>
      <c r="AD190" s="258"/>
      <c r="AE190" s="258"/>
      <c r="AF190" s="258"/>
    </row>
    <row r="191" spans="1:32" x14ac:dyDescent="0.25">
      <c r="A191" s="258"/>
      <c r="B191" s="258"/>
      <c r="C191" s="258"/>
      <c r="D191" s="258"/>
      <c r="E191" s="258"/>
      <c r="F191" s="258"/>
      <c r="G191" s="258"/>
      <c r="H191" s="258"/>
      <c r="I191" s="258"/>
      <c r="J191" s="258"/>
      <c r="K191" s="258"/>
      <c r="L191" s="258"/>
      <c r="M191" s="258"/>
      <c r="N191" s="258"/>
      <c r="O191" s="258"/>
      <c r="P191" s="258"/>
      <c r="Q191" s="258"/>
      <c r="R191" s="258"/>
      <c r="S191" s="258"/>
      <c r="T191" s="258"/>
      <c r="U191" s="258"/>
      <c r="V191" s="258"/>
      <c r="W191" s="258"/>
      <c r="X191" s="258"/>
      <c r="Y191" s="258"/>
      <c r="Z191" s="258"/>
      <c r="AA191" s="258"/>
      <c r="AB191" s="258"/>
      <c r="AC191" s="258"/>
      <c r="AD191" s="258"/>
      <c r="AE191" s="258"/>
      <c r="AF191" s="258"/>
    </row>
    <row r="192" spans="1:32" x14ac:dyDescent="0.25">
      <c r="A192" s="258"/>
      <c r="B192" s="258"/>
      <c r="C192" s="258"/>
      <c r="D192" s="258"/>
      <c r="E192" s="258"/>
      <c r="F192" s="258"/>
      <c r="G192" s="258"/>
      <c r="H192" s="258"/>
      <c r="I192" s="258"/>
      <c r="J192" s="258"/>
      <c r="K192" s="258"/>
      <c r="L192" s="258"/>
      <c r="M192" s="258"/>
      <c r="N192" s="258"/>
      <c r="O192" s="258"/>
      <c r="P192" s="258"/>
      <c r="Q192" s="258"/>
      <c r="R192" s="258"/>
      <c r="S192" s="258"/>
      <c r="T192" s="258"/>
      <c r="U192" s="258"/>
      <c r="V192" s="258"/>
      <c r="W192" s="258"/>
      <c r="X192" s="258"/>
      <c r="Y192" s="258"/>
      <c r="Z192" s="258"/>
      <c r="AA192" s="258"/>
      <c r="AB192" s="258"/>
      <c r="AC192" s="258"/>
      <c r="AD192" s="258"/>
      <c r="AE192" s="258"/>
      <c r="AF192" s="258"/>
    </row>
    <row r="193" spans="1:32" x14ac:dyDescent="0.25">
      <c r="A193" s="258"/>
      <c r="B193" s="258"/>
      <c r="C193" s="258"/>
      <c r="D193" s="258"/>
      <c r="E193" s="258"/>
      <c r="F193" s="258"/>
      <c r="G193" s="258"/>
      <c r="H193" s="258"/>
      <c r="I193" s="258"/>
      <c r="J193" s="258"/>
      <c r="K193" s="258"/>
      <c r="L193" s="258"/>
      <c r="M193" s="258"/>
      <c r="N193" s="258"/>
      <c r="O193" s="258"/>
      <c r="P193" s="258"/>
      <c r="Q193" s="258"/>
      <c r="R193" s="258"/>
      <c r="S193" s="258"/>
      <c r="T193" s="258"/>
      <c r="U193" s="258"/>
      <c r="V193" s="258"/>
      <c r="W193" s="258"/>
      <c r="X193" s="258"/>
      <c r="Y193" s="258"/>
      <c r="Z193" s="258"/>
      <c r="AA193" s="258"/>
      <c r="AB193" s="258"/>
      <c r="AC193" s="258"/>
      <c r="AD193" s="258"/>
      <c r="AE193" s="258"/>
      <c r="AF193" s="258"/>
    </row>
    <row r="194" spans="1:32" x14ac:dyDescent="0.25">
      <c r="A194" s="258"/>
      <c r="B194" s="258"/>
      <c r="C194" s="258"/>
      <c r="D194" s="258"/>
      <c r="E194" s="258"/>
      <c r="F194" s="258"/>
      <c r="G194" s="258"/>
      <c r="H194" s="258"/>
      <c r="I194" s="258"/>
      <c r="J194" s="258"/>
      <c r="K194" s="258"/>
      <c r="L194" s="258"/>
      <c r="M194" s="258"/>
      <c r="N194" s="258"/>
      <c r="O194" s="258"/>
      <c r="P194" s="258"/>
      <c r="Q194" s="258"/>
      <c r="R194" s="258"/>
      <c r="S194" s="258"/>
      <c r="T194" s="258"/>
      <c r="U194" s="258"/>
      <c r="V194" s="258"/>
      <c r="W194" s="258"/>
      <c r="X194" s="258"/>
      <c r="Y194" s="258"/>
      <c r="Z194" s="258"/>
      <c r="AA194" s="258"/>
      <c r="AB194" s="258"/>
      <c r="AC194" s="258"/>
      <c r="AD194" s="258"/>
      <c r="AE194" s="258"/>
      <c r="AF194" s="258"/>
    </row>
    <row r="195" spans="1:32" x14ac:dyDescent="0.25">
      <c r="A195" s="258"/>
      <c r="B195" s="258"/>
      <c r="C195" s="258"/>
      <c r="D195" s="258"/>
      <c r="E195" s="258"/>
      <c r="F195" s="258"/>
      <c r="G195" s="258"/>
      <c r="H195" s="258"/>
      <c r="I195" s="258"/>
      <c r="J195" s="258"/>
      <c r="K195" s="258"/>
      <c r="L195" s="258"/>
      <c r="M195" s="258"/>
      <c r="N195" s="258"/>
      <c r="O195" s="258"/>
      <c r="P195" s="258"/>
      <c r="Q195" s="258"/>
      <c r="R195" s="258"/>
      <c r="S195" s="258"/>
      <c r="T195" s="258"/>
      <c r="U195" s="258"/>
      <c r="V195" s="258"/>
      <c r="W195" s="258"/>
      <c r="X195" s="258"/>
      <c r="Y195" s="258"/>
      <c r="Z195" s="258"/>
      <c r="AA195" s="258"/>
      <c r="AB195" s="258"/>
      <c r="AC195" s="258"/>
      <c r="AD195" s="258"/>
      <c r="AE195" s="258"/>
      <c r="AF195" s="258"/>
    </row>
    <row r="196" spans="1:32" x14ac:dyDescent="0.25">
      <c r="A196" s="258"/>
      <c r="B196" s="258"/>
      <c r="C196" s="258"/>
      <c r="D196" s="258"/>
      <c r="E196" s="258"/>
      <c r="F196" s="258"/>
      <c r="G196" s="258"/>
      <c r="H196" s="258"/>
      <c r="I196" s="258"/>
      <c r="J196" s="258"/>
      <c r="K196" s="258"/>
      <c r="L196" s="258"/>
      <c r="M196" s="258"/>
      <c r="N196" s="258"/>
      <c r="O196" s="258"/>
      <c r="P196" s="258"/>
      <c r="Q196" s="258"/>
      <c r="R196" s="258"/>
      <c r="S196" s="258"/>
      <c r="T196" s="258"/>
      <c r="U196" s="258"/>
      <c r="V196" s="258"/>
      <c r="W196" s="258"/>
      <c r="X196" s="258"/>
      <c r="Y196" s="258"/>
      <c r="Z196" s="258"/>
      <c r="AA196" s="258"/>
      <c r="AB196" s="258"/>
      <c r="AC196" s="258"/>
      <c r="AD196" s="258"/>
      <c r="AE196" s="258"/>
      <c r="AF196" s="258"/>
    </row>
    <row r="197" spans="1:32" x14ac:dyDescent="0.25">
      <c r="A197" s="258"/>
      <c r="B197" s="258"/>
      <c r="C197" s="258"/>
      <c r="D197" s="258"/>
      <c r="E197" s="258"/>
      <c r="F197" s="258"/>
      <c r="G197" s="258"/>
      <c r="H197" s="258"/>
      <c r="I197" s="258"/>
      <c r="J197" s="258"/>
      <c r="K197" s="258"/>
      <c r="L197" s="258"/>
      <c r="M197" s="258"/>
      <c r="N197" s="258"/>
      <c r="O197" s="258"/>
      <c r="P197" s="258"/>
      <c r="Q197" s="258"/>
      <c r="R197" s="258"/>
      <c r="S197" s="258"/>
      <c r="T197" s="258"/>
      <c r="U197" s="258"/>
      <c r="V197" s="258"/>
      <c r="W197" s="258"/>
      <c r="X197" s="258"/>
      <c r="Y197" s="258"/>
      <c r="Z197" s="258"/>
      <c r="AA197" s="258"/>
      <c r="AB197" s="258"/>
      <c r="AC197" s="258"/>
      <c r="AD197" s="258"/>
      <c r="AE197" s="258"/>
      <c r="AF197" s="258"/>
    </row>
    <row r="198" spans="1:32" x14ac:dyDescent="0.25">
      <c r="A198" s="258"/>
      <c r="B198" s="258"/>
      <c r="C198" s="258"/>
      <c r="D198" s="258"/>
      <c r="E198" s="258"/>
      <c r="F198" s="258"/>
      <c r="G198" s="258"/>
      <c r="H198" s="258"/>
      <c r="I198" s="258"/>
      <c r="J198" s="258"/>
      <c r="K198" s="258"/>
      <c r="L198" s="258"/>
      <c r="M198" s="258"/>
      <c r="N198" s="258"/>
      <c r="O198" s="258"/>
      <c r="P198" s="258"/>
      <c r="Q198" s="258"/>
      <c r="R198" s="258"/>
      <c r="S198" s="258"/>
      <c r="T198" s="258"/>
      <c r="U198" s="258"/>
      <c r="V198" s="258"/>
      <c r="W198" s="258"/>
      <c r="X198" s="258"/>
      <c r="Y198" s="258"/>
      <c r="Z198" s="258"/>
      <c r="AA198" s="258"/>
      <c r="AB198" s="258"/>
      <c r="AC198" s="258"/>
      <c r="AD198" s="258"/>
      <c r="AE198" s="258"/>
      <c r="AF198" s="258"/>
    </row>
    <row r="199" spans="1:32" x14ac:dyDescent="0.25">
      <c r="A199" s="258"/>
      <c r="B199" s="258"/>
      <c r="C199" s="258"/>
      <c r="D199" s="258"/>
      <c r="E199" s="258"/>
      <c r="F199" s="258"/>
      <c r="G199" s="258"/>
      <c r="H199" s="258"/>
      <c r="I199" s="258"/>
      <c r="J199" s="258"/>
      <c r="K199" s="258"/>
      <c r="L199" s="258"/>
      <c r="M199" s="258"/>
      <c r="N199" s="258"/>
      <c r="O199" s="258"/>
      <c r="P199" s="258"/>
      <c r="Q199" s="258"/>
      <c r="R199" s="258"/>
      <c r="S199" s="258"/>
      <c r="T199" s="258"/>
      <c r="U199" s="258"/>
      <c r="V199" s="258"/>
      <c r="W199" s="258"/>
      <c r="X199" s="258"/>
      <c r="Y199" s="258"/>
      <c r="Z199" s="258"/>
      <c r="AA199" s="258"/>
      <c r="AB199" s="258"/>
      <c r="AC199" s="258"/>
      <c r="AD199" s="258"/>
      <c r="AE199" s="258"/>
      <c r="AF199" s="258"/>
    </row>
    <row r="200" spans="1:32" x14ac:dyDescent="0.25">
      <c r="A200" s="258"/>
      <c r="B200" s="258"/>
      <c r="C200" s="258"/>
      <c r="D200" s="258"/>
      <c r="E200" s="258"/>
      <c r="F200" s="258"/>
      <c r="G200" s="258"/>
      <c r="H200" s="258"/>
      <c r="I200" s="258"/>
      <c r="J200" s="258"/>
      <c r="K200" s="258"/>
      <c r="L200" s="258"/>
      <c r="M200" s="258"/>
      <c r="N200" s="258"/>
      <c r="O200" s="258"/>
      <c r="P200" s="258"/>
      <c r="Q200" s="258"/>
      <c r="R200" s="258"/>
      <c r="S200" s="258"/>
      <c r="T200" s="258"/>
      <c r="U200" s="258"/>
      <c r="V200" s="258"/>
      <c r="W200" s="258"/>
      <c r="X200" s="258"/>
      <c r="Y200" s="258"/>
      <c r="Z200" s="258"/>
      <c r="AA200" s="258"/>
      <c r="AB200" s="258"/>
      <c r="AC200" s="258"/>
      <c r="AD200" s="258"/>
      <c r="AE200" s="258"/>
      <c r="AF200" s="258"/>
    </row>
    <row r="201" spans="1:32" x14ac:dyDescent="0.25">
      <c r="A201" s="258"/>
      <c r="B201" s="258"/>
      <c r="C201" s="258"/>
      <c r="D201" s="258"/>
      <c r="E201" s="258"/>
      <c r="F201" s="258"/>
      <c r="G201" s="258"/>
      <c r="H201" s="258"/>
      <c r="I201" s="258"/>
      <c r="J201" s="258"/>
      <c r="K201" s="258"/>
      <c r="L201" s="258"/>
      <c r="M201" s="258"/>
      <c r="N201" s="258"/>
      <c r="O201" s="258"/>
      <c r="P201" s="258"/>
      <c r="Q201" s="258"/>
      <c r="R201" s="258"/>
      <c r="S201" s="258"/>
      <c r="T201" s="258"/>
      <c r="U201" s="258"/>
      <c r="V201" s="258"/>
      <c r="W201" s="258"/>
      <c r="X201" s="258"/>
      <c r="Y201" s="258"/>
      <c r="Z201" s="258"/>
      <c r="AA201" s="258"/>
      <c r="AB201" s="258"/>
      <c r="AC201" s="258"/>
      <c r="AD201" s="258"/>
      <c r="AE201" s="258"/>
      <c r="AF201" s="258"/>
    </row>
    <row r="202" spans="1:32" x14ac:dyDescent="0.25">
      <c r="A202" s="258"/>
      <c r="B202" s="258"/>
      <c r="C202" s="258"/>
      <c r="D202" s="258"/>
      <c r="E202" s="258"/>
      <c r="F202" s="258"/>
      <c r="G202" s="258"/>
      <c r="H202" s="258"/>
      <c r="I202" s="258"/>
      <c r="J202" s="258"/>
      <c r="K202" s="258"/>
      <c r="L202" s="258"/>
      <c r="M202" s="258"/>
      <c r="N202" s="258"/>
      <c r="O202" s="258"/>
      <c r="P202" s="258"/>
      <c r="Q202" s="258"/>
      <c r="R202" s="258"/>
      <c r="S202" s="258"/>
      <c r="T202" s="258"/>
      <c r="U202" s="258"/>
      <c r="V202" s="258"/>
      <c r="W202" s="258"/>
      <c r="X202" s="258"/>
      <c r="Y202" s="258"/>
      <c r="Z202" s="258"/>
      <c r="AA202" s="258"/>
      <c r="AB202" s="258"/>
      <c r="AC202" s="258"/>
      <c r="AD202" s="258"/>
      <c r="AE202" s="258"/>
      <c r="AF202" s="258"/>
    </row>
    <row r="203" spans="1:32" x14ac:dyDescent="0.25">
      <c r="A203" s="258"/>
      <c r="B203" s="258"/>
      <c r="C203" s="258"/>
      <c r="D203" s="258"/>
      <c r="E203" s="258"/>
      <c r="F203" s="258"/>
      <c r="G203" s="258"/>
      <c r="H203" s="258"/>
      <c r="I203" s="258"/>
      <c r="J203" s="258"/>
      <c r="K203" s="258"/>
      <c r="L203" s="258"/>
      <c r="M203" s="258"/>
      <c r="N203" s="258"/>
      <c r="O203" s="258"/>
      <c r="P203" s="258"/>
      <c r="Q203" s="258"/>
      <c r="R203" s="258"/>
      <c r="S203" s="258"/>
      <c r="T203" s="258"/>
      <c r="U203" s="258"/>
      <c r="V203" s="258"/>
      <c r="W203" s="258"/>
      <c r="X203" s="258"/>
      <c r="Y203" s="258"/>
      <c r="Z203" s="258"/>
      <c r="AA203" s="258"/>
      <c r="AB203" s="258"/>
      <c r="AC203" s="258"/>
      <c r="AD203" s="258"/>
      <c r="AE203" s="258"/>
      <c r="AF203" s="258"/>
    </row>
    <row r="204" spans="1:32" x14ac:dyDescent="0.25">
      <c r="A204" s="258"/>
      <c r="B204" s="258"/>
      <c r="C204" s="258"/>
      <c r="D204" s="258"/>
      <c r="E204" s="258"/>
      <c r="F204" s="258"/>
      <c r="G204" s="258"/>
      <c r="H204" s="258"/>
      <c r="I204" s="258"/>
      <c r="J204" s="258"/>
      <c r="K204" s="258"/>
      <c r="L204" s="258"/>
      <c r="M204" s="258"/>
      <c r="N204" s="258"/>
      <c r="O204" s="258"/>
      <c r="P204" s="258"/>
      <c r="Q204" s="258"/>
      <c r="R204" s="258"/>
      <c r="S204" s="258"/>
      <c r="T204" s="258"/>
      <c r="U204" s="258"/>
      <c r="V204" s="258"/>
      <c r="W204" s="258"/>
      <c r="X204" s="258"/>
      <c r="Y204" s="258"/>
      <c r="Z204" s="258"/>
      <c r="AA204" s="258"/>
      <c r="AB204" s="258"/>
      <c r="AC204" s="258"/>
      <c r="AD204" s="258"/>
      <c r="AE204" s="258"/>
      <c r="AF204" s="258"/>
    </row>
    <row r="205" spans="1:32" x14ac:dyDescent="0.25">
      <c r="A205" s="258"/>
      <c r="B205" s="258"/>
      <c r="C205" s="258"/>
      <c r="D205" s="258"/>
      <c r="E205" s="258"/>
      <c r="F205" s="258"/>
      <c r="G205" s="258"/>
      <c r="H205" s="258"/>
      <c r="I205" s="258"/>
      <c r="J205" s="258"/>
      <c r="K205" s="258"/>
      <c r="L205" s="258"/>
      <c r="M205" s="258"/>
      <c r="N205" s="258"/>
      <c r="O205" s="258"/>
      <c r="P205" s="258"/>
      <c r="Q205" s="258"/>
      <c r="R205" s="258"/>
      <c r="S205" s="258"/>
      <c r="T205" s="258"/>
      <c r="U205" s="258"/>
      <c r="V205" s="258"/>
      <c r="W205" s="258"/>
      <c r="X205" s="258"/>
      <c r="Y205" s="258"/>
      <c r="Z205" s="258"/>
      <c r="AA205" s="258"/>
      <c r="AB205" s="258"/>
      <c r="AC205" s="258"/>
      <c r="AD205" s="258"/>
      <c r="AE205" s="258"/>
      <c r="AF205" s="258"/>
    </row>
    <row r="206" spans="1:32" x14ac:dyDescent="0.25">
      <c r="A206" s="258"/>
      <c r="B206" s="258"/>
      <c r="C206" s="258"/>
      <c r="D206" s="258"/>
      <c r="E206" s="258"/>
      <c r="F206" s="258"/>
      <c r="G206" s="258"/>
      <c r="H206" s="258"/>
      <c r="I206" s="258"/>
      <c r="J206" s="258"/>
      <c r="K206" s="258"/>
      <c r="L206" s="258"/>
      <c r="M206" s="258"/>
      <c r="N206" s="258"/>
      <c r="O206" s="258"/>
      <c r="P206" s="258"/>
      <c r="Q206" s="258"/>
      <c r="R206" s="258"/>
      <c r="S206" s="258"/>
      <c r="T206" s="258"/>
      <c r="U206" s="258"/>
      <c r="V206" s="258"/>
      <c r="W206" s="258"/>
      <c r="X206" s="258"/>
      <c r="Y206" s="258"/>
      <c r="Z206" s="258"/>
      <c r="AA206" s="258"/>
      <c r="AB206" s="258"/>
      <c r="AC206" s="258"/>
      <c r="AD206" s="258"/>
      <c r="AE206" s="258"/>
      <c r="AF206" s="258"/>
    </row>
    <row r="207" spans="1:32" x14ac:dyDescent="0.25">
      <c r="A207" s="258"/>
      <c r="B207" s="258"/>
      <c r="C207" s="258"/>
      <c r="D207" s="258"/>
      <c r="E207" s="258"/>
      <c r="F207" s="258"/>
      <c r="G207" s="258"/>
      <c r="H207" s="258"/>
      <c r="I207" s="258"/>
      <c r="J207" s="258"/>
      <c r="K207" s="258"/>
      <c r="L207" s="258"/>
      <c r="M207" s="258"/>
      <c r="N207" s="258"/>
      <c r="O207" s="258"/>
      <c r="P207" s="258"/>
      <c r="Q207" s="258"/>
      <c r="R207" s="258"/>
      <c r="S207" s="258"/>
      <c r="T207" s="258"/>
      <c r="U207" s="258"/>
      <c r="V207" s="258"/>
      <c r="W207" s="258"/>
      <c r="X207" s="258"/>
      <c r="Y207" s="258"/>
      <c r="Z207" s="258"/>
      <c r="AA207" s="258"/>
      <c r="AB207" s="258"/>
      <c r="AC207" s="258"/>
      <c r="AD207" s="258"/>
      <c r="AE207" s="258"/>
      <c r="AF207" s="258"/>
    </row>
    <row r="208" spans="1:32" x14ac:dyDescent="0.25">
      <c r="A208" s="258"/>
      <c r="B208" s="258"/>
      <c r="C208" s="258"/>
      <c r="D208" s="258"/>
      <c r="E208" s="258"/>
      <c r="F208" s="258"/>
      <c r="G208" s="258"/>
      <c r="H208" s="258"/>
      <c r="I208" s="258"/>
      <c r="J208" s="258"/>
      <c r="K208" s="258"/>
      <c r="L208" s="258"/>
      <c r="M208" s="258"/>
      <c r="N208" s="258"/>
      <c r="O208" s="258"/>
      <c r="P208" s="258"/>
      <c r="Q208" s="258"/>
      <c r="R208" s="258"/>
      <c r="S208" s="258"/>
      <c r="T208" s="258"/>
      <c r="U208" s="258"/>
      <c r="V208" s="258"/>
      <c r="W208" s="258"/>
      <c r="X208" s="258"/>
      <c r="Y208" s="258"/>
      <c r="Z208" s="258"/>
      <c r="AA208" s="258"/>
      <c r="AB208" s="258"/>
      <c r="AC208" s="258"/>
      <c r="AD208" s="258"/>
      <c r="AE208" s="258"/>
      <c r="AF208" s="258"/>
    </row>
    <row r="209" spans="1:32" x14ac:dyDescent="0.25">
      <c r="A209" s="258"/>
      <c r="B209" s="258"/>
      <c r="C209" s="258"/>
      <c r="D209" s="258"/>
      <c r="E209" s="258"/>
      <c r="F209" s="258"/>
      <c r="G209" s="258"/>
      <c r="H209" s="258"/>
      <c r="I209" s="258"/>
      <c r="J209" s="258"/>
      <c r="K209" s="258"/>
      <c r="L209" s="258"/>
      <c r="M209" s="258"/>
      <c r="N209" s="258"/>
      <c r="O209" s="258"/>
      <c r="P209" s="258"/>
      <c r="Q209" s="258"/>
      <c r="R209" s="258"/>
      <c r="S209" s="258"/>
      <c r="T209" s="258"/>
      <c r="U209" s="258"/>
      <c r="V209" s="258"/>
      <c r="W209" s="258"/>
      <c r="X209" s="258"/>
      <c r="Y209" s="258"/>
      <c r="Z209" s="258"/>
      <c r="AA209" s="258"/>
      <c r="AB209" s="258"/>
      <c r="AC209" s="258"/>
      <c r="AD209" s="258"/>
      <c r="AE209" s="258"/>
      <c r="AF209" s="258"/>
    </row>
    <row r="210" spans="1:32" x14ac:dyDescent="0.25">
      <c r="A210" s="258"/>
      <c r="B210" s="258"/>
      <c r="C210" s="258"/>
      <c r="D210" s="258"/>
      <c r="E210" s="258"/>
      <c r="F210" s="258"/>
      <c r="G210" s="258"/>
      <c r="H210" s="258"/>
      <c r="I210" s="258"/>
      <c r="J210" s="258"/>
      <c r="K210" s="258"/>
      <c r="L210" s="258"/>
      <c r="M210" s="258"/>
      <c r="N210" s="258"/>
      <c r="O210" s="258"/>
      <c r="P210" s="258"/>
      <c r="Q210" s="258"/>
      <c r="R210" s="258"/>
      <c r="S210" s="258"/>
      <c r="T210" s="258"/>
      <c r="U210" s="258"/>
      <c r="V210" s="258"/>
      <c r="W210" s="258"/>
      <c r="X210" s="258"/>
      <c r="Y210" s="258"/>
      <c r="Z210" s="258"/>
      <c r="AA210" s="258"/>
      <c r="AB210" s="258"/>
      <c r="AC210" s="258"/>
      <c r="AD210" s="258"/>
      <c r="AE210" s="258"/>
      <c r="AF210" s="258"/>
    </row>
    <row r="211" spans="1:32" x14ac:dyDescent="0.25">
      <c r="A211" s="258"/>
      <c r="B211" s="258"/>
      <c r="C211" s="258"/>
      <c r="D211" s="258"/>
      <c r="E211" s="258"/>
      <c r="F211" s="258"/>
      <c r="G211" s="258"/>
      <c r="H211" s="258"/>
      <c r="I211" s="258"/>
      <c r="J211" s="258"/>
      <c r="K211" s="258"/>
      <c r="L211" s="258"/>
      <c r="M211" s="258"/>
      <c r="N211" s="258"/>
      <c r="O211" s="258"/>
      <c r="P211" s="258"/>
      <c r="Q211" s="258"/>
      <c r="R211" s="258"/>
      <c r="S211" s="258"/>
      <c r="T211" s="258"/>
      <c r="U211" s="258"/>
      <c r="V211" s="258"/>
      <c r="W211" s="258"/>
      <c r="X211" s="258"/>
      <c r="Y211" s="258"/>
      <c r="Z211" s="258"/>
      <c r="AA211" s="258"/>
      <c r="AB211" s="258"/>
      <c r="AC211" s="258"/>
      <c r="AD211" s="258"/>
      <c r="AE211" s="258"/>
      <c r="AF211" s="258"/>
    </row>
    <row r="212" spans="1:32" x14ac:dyDescent="0.25">
      <c r="A212" s="258"/>
      <c r="B212" s="258"/>
      <c r="C212" s="258"/>
      <c r="D212" s="258"/>
      <c r="E212" s="258"/>
      <c r="F212" s="258"/>
      <c r="G212" s="258"/>
      <c r="H212" s="258"/>
      <c r="I212" s="258"/>
      <c r="J212" s="258"/>
      <c r="K212" s="258"/>
      <c r="L212" s="258"/>
      <c r="M212" s="258"/>
      <c r="N212" s="258"/>
      <c r="O212" s="258"/>
      <c r="P212" s="258"/>
      <c r="Q212" s="258"/>
      <c r="R212" s="258"/>
      <c r="S212" s="258"/>
      <c r="T212" s="258"/>
      <c r="U212" s="258"/>
      <c r="V212" s="258"/>
      <c r="W212" s="258"/>
      <c r="X212" s="258"/>
      <c r="Y212" s="258"/>
      <c r="Z212" s="258"/>
      <c r="AA212" s="258"/>
      <c r="AB212" s="258"/>
      <c r="AC212" s="258"/>
      <c r="AD212" s="258"/>
      <c r="AE212" s="258"/>
      <c r="AF212" s="258"/>
    </row>
    <row r="213" spans="1:32" x14ac:dyDescent="0.25">
      <c r="A213" s="258"/>
      <c r="B213" s="258"/>
      <c r="C213" s="258"/>
      <c r="D213" s="258"/>
      <c r="E213" s="258"/>
      <c r="F213" s="258"/>
      <c r="G213" s="258"/>
      <c r="H213" s="258"/>
      <c r="I213" s="258"/>
      <c r="J213" s="258"/>
      <c r="K213" s="258"/>
      <c r="L213" s="258"/>
      <c r="M213" s="258"/>
      <c r="N213" s="258"/>
      <c r="O213" s="258"/>
      <c r="P213" s="258"/>
      <c r="Q213" s="258"/>
      <c r="R213" s="258"/>
      <c r="S213" s="258"/>
      <c r="T213" s="258"/>
      <c r="U213" s="258"/>
      <c r="V213" s="258"/>
      <c r="W213" s="258"/>
      <c r="X213" s="258"/>
      <c r="Y213" s="258"/>
      <c r="Z213" s="258"/>
      <c r="AA213" s="258"/>
      <c r="AB213" s="258"/>
      <c r="AC213" s="258"/>
      <c r="AD213" s="258"/>
      <c r="AE213" s="258"/>
      <c r="AF213" s="258"/>
    </row>
    <row r="214" spans="1:32" x14ac:dyDescent="0.25">
      <c r="A214" s="258"/>
      <c r="B214" s="258"/>
      <c r="C214" s="258"/>
      <c r="D214" s="258"/>
      <c r="E214" s="258"/>
      <c r="F214" s="258"/>
      <c r="G214" s="258"/>
      <c r="H214" s="258"/>
      <c r="I214" s="258"/>
      <c r="J214" s="258"/>
      <c r="K214" s="258"/>
      <c r="L214" s="258"/>
      <c r="M214" s="258"/>
      <c r="N214" s="258"/>
      <c r="O214" s="258"/>
      <c r="P214" s="258"/>
      <c r="Q214" s="258"/>
      <c r="R214" s="258"/>
      <c r="S214" s="258"/>
      <c r="T214" s="258"/>
      <c r="U214" s="258"/>
      <c r="V214" s="258"/>
      <c r="W214" s="258"/>
      <c r="X214" s="258"/>
      <c r="Y214" s="258"/>
      <c r="Z214" s="258"/>
      <c r="AA214" s="258"/>
      <c r="AB214" s="258"/>
      <c r="AC214" s="258"/>
      <c r="AD214" s="258"/>
      <c r="AE214" s="258"/>
      <c r="AF214" s="258"/>
    </row>
    <row r="215" spans="1:32" x14ac:dyDescent="0.25">
      <c r="A215" s="258"/>
      <c r="B215" s="258"/>
      <c r="C215" s="258"/>
      <c r="D215" s="258"/>
      <c r="E215" s="258"/>
      <c r="F215" s="258"/>
      <c r="G215" s="258"/>
      <c r="H215" s="258"/>
      <c r="I215" s="258"/>
      <c r="J215" s="258"/>
      <c r="K215" s="258"/>
      <c r="L215" s="258"/>
      <c r="M215" s="258"/>
      <c r="N215" s="258"/>
      <c r="O215" s="258"/>
      <c r="P215" s="258"/>
      <c r="Q215" s="258"/>
      <c r="R215" s="258"/>
      <c r="S215" s="258"/>
      <c r="T215" s="258"/>
      <c r="U215" s="258"/>
      <c r="V215" s="258"/>
      <c r="W215" s="258"/>
      <c r="X215" s="258"/>
      <c r="Y215" s="258"/>
      <c r="Z215" s="258"/>
      <c r="AA215" s="258"/>
      <c r="AB215" s="258"/>
      <c r="AC215" s="258"/>
      <c r="AD215" s="258"/>
      <c r="AE215" s="258"/>
      <c r="AF215" s="258"/>
    </row>
    <row r="216" spans="1:32" x14ac:dyDescent="0.25">
      <c r="A216" s="258"/>
      <c r="B216" s="258"/>
      <c r="C216" s="258"/>
      <c r="D216" s="258"/>
      <c r="E216" s="258"/>
      <c r="F216" s="258"/>
      <c r="G216" s="258"/>
      <c r="H216" s="258"/>
      <c r="I216" s="258"/>
      <c r="J216" s="258"/>
      <c r="K216" s="258"/>
      <c r="L216" s="258"/>
      <c r="M216" s="258"/>
      <c r="N216" s="258"/>
      <c r="O216" s="258"/>
      <c r="P216" s="258"/>
      <c r="Q216" s="258"/>
      <c r="R216" s="258"/>
      <c r="S216" s="258"/>
      <c r="T216" s="258"/>
      <c r="U216" s="258"/>
      <c r="V216" s="258"/>
      <c r="W216" s="258"/>
      <c r="X216" s="258"/>
      <c r="Y216" s="258"/>
      <c r="Z216" s="258"/>
      <c r="AA216" s="258"/>
      <c r="AB216" s="258"/>
      <c r="AC216" s="258"/>
      <c r="AD216" s="258"/>
      <c r="AE216" s="258"/>
      <c r="AF216" s="258"/>
    </row>
    <row r="217" spans="1:32" x14ac:dyDescent="0.25">
      <c r="A217" s="258"/>
      <c r="B217" s="258"/>
      <c r="C217" s="258"/>
      <c r="D217" s="258"/>
      <c r="E217" s="258"/>
      <c r="F217" s="258"/>
      <c r="G217" s="258"/>
      <c r="H217" s="258"/>
      <c r="I217" s="258"/>
      <c r="J217" s="258"/>
      <c r="K217" s="258"/>
      <c r="L217" s="258"/>
      <c r="M217" s="258"/>
      <c r="N217" s="258"/>
      <c r="O217" s="258"/>
      <c r="P217" s="258"/>
      <c r="Q217" s="258"/>
      <c r="R217" s="258"/>
      <c r="S217" s="258"/>
      <c r="T217" s="258"/>
      <c r="U217" s="258"/>
      <c r="V217" s="258"/>
      <c r="W217" s="258"/>
      <c r="X217" s="258"/>
      <c r="Y217" s="258"/>
      <c r="Z217" s="258"/>
      <c r="AA217" s="258"/>
      <c r="AB217" s="258"/>
      <c r="AC217" s="258"/>
      <c r="AD217" s="258"/>
      <c r="AE217" s="258"/>
      <c r="AF217" s="258"/>
    </row>
    <row r="218" spans="1:32" x14ac:dyDescent="0.25">
      <c r="A218" s="258"/>
      <c r="B218" s="258"/>
      <c r="C218" s="258"/>
      <c r="D218" s="258"/>
      <c r="E218" s="258"/>
      <c r="F218" s="258"/>
      <c r="G218" s="258"/>
      <c r="H218" s="258"/>
      <c r="I218" s="258"/>
      <c r="J218" s="258"/>
      <c r="K218" s="258"/>
      <c r="L218" s="258"/>
      <c r="M218" s="258"/>
      <c r="N218" s="258"/>
      <c r="O218" s="258"/>
      <c r="P218" s="258"/>
      <c r="Q218" s="258"/>
      <c r="R218" s="258"/>
      <c r="S218" s="258"/>
      <c r="T218" s="258"/>
      <c r="U218" s="258"/>
      <c r="V218" s="258"/>
      <c r="W218" s="258"/>
      <c r="X218" s="258"/>
      <c r="Y218" s="258"/>
      <c r="Z218" s="258"/>
      <c r="AA218" s="258"/>
      <c r="AB218" s="258"/>
      <c r="AC218" s="258"/>
      <c r="AD218" s="258"/>
      <c r="AE218" s="258"/>
      <c r="AF218" s="258"/>
    </row>
    <row r="219" spans="1:32" x14ac:dyDescent="0.25">
      <c r="A219" s="258"/>
      <c r="B219" s="258"/>
      <c r="C219" s="258"/>
      <c r="D219" s="258"/>
      <c r="E219" s="258"/>
      <c r="F219" s="258"/>
      <c r="G219" s="258"/>
      <c r="H219" s="258"/>
      <c r="I219" s="258"/>
      <c r="J219" s="258"/>
      <c r="K219" s="258"/>
      <c r="L219" s="258"/>
      <c r="M219" s="258"/>
      <c r="N219" s="258"/>
      <c r="O219" s="258"/>
      <c r="P219" s="258"/>
      <c r="Q219" s="258"/>
      <c r="R219" s="258"/>
      <c r="S219" s="258"/>
      <c r="T219" s="258"/>
      <c r="U219" s="258"/>
      <c r="V219" s="258"/>
      <c r="W219" s="258"/>
      <c r="X219" s="258"/>
      <c r="Y219" s="258"/>
      <c r="Z219" s="258"/>
      <c r="AA219" s="258"/>
      <c r="AB219" s="258"/>
      <c r="AC219" s="258"/>
      <c r="AD219" s="258"/>
      <c r="AE219" s="258"/>
      <c r="AF219" s="258"/>
    </row>
    <row r="220" spans="1:32" x14ac:dyDescent="0.25">
      <c r="A220" s="258"/>
      <c r="B220" s="258"/>
      <c r="C220" s="258"/>
      <c r="D220" s="258"/>
      <c r="E220" s="258"/>
      <c r="F220" s="258"/>
      <c r="G220" s="258"/>
      <c r="H220" s="258"/>
      <c r="I220" s="258"/>
      <c r="J220" s="258"/>
      <c r="K220" s="258"/>
      <c r="L220" s="258"/>
      <c r="M220" s="258"/>
      <c r="N220" s="258"/>
      <c r="O220" s="258"/>
      <c r="P220" s="258"/>
      <c r="Q220" s="258"/>
      <c r="R220" s="258"/>
      <c r="S220" s="258"/>
      <c r="T220" s="258"/>
      <c r="U220" s="258"/>
      <c r="V220" s="258"/>
      <c r="W220" s="258"/>
      <c r="X220" s="258"/>
      <c r="Y220" s="258"/>
      <c r="Z220" s="258"/>
      <c r="AA220" s="258"/>
      <c r="AB220" s="258"/>
      <c r="AC220" s="258"/>
      <c r="AD220" s="258"/>
      <c r="AE220" s="258"/>
      <c r="AF220" s="258"/>
    </row>
    <row r="221" spans="1:32" x14ac:dyDescent="0.25">
      <c r="A221" s="258"/>
      <c r="B221" s="258"/>
      <c r="C221" s="258"/>
      <c r="D221" s="258"/>
      <c r="E221" s="258"/>
      <c r="F221" s="258"/>
      <c r="G221" s="258"/>
      <c r="H221" s="258"/>
      <c r="I221" s="258"/>
      <c r="J221" s="258"/>
      <c r="K221" s="258"/>
      <c r="L221" s="258"/>
      <c r="M221" s="258"/>
      <c r="N221" s="258"/>
      <c r="O221" s="258"/>
      <c r="P221" s="258"/>
      <c r="Q221" s="258"/>
      <c r="R221" s="258"/>
      <c r="S221" s="258"/>
      <c r="T221" s="258"/>
      <c r="U221" s="258"/>
      <c r="V221" s="258"/>
      <c r="W221" s="258"/>
      <c r="X221" s="258"/>
      <c r="Y221" s="258"/>
      <c r="Z221" s="258"/>
      <c r="AA221" s="258"/>
      <c r="AB221" s="258"/>
      <c r="AC221" s="258"/>
      <c r="AD221" s="258"/>
      <c r="AE221" s="258"/>
      <c r="AF221" s="258"/>
    </row>
    <row r="222" spans="1:32" x14ac:dyDescent="0.25">
      <c r="A222" s="258"/>
      <c r="B222" s="258"/>
      <c r="C222" s="258"/>
      <c r="D222" s="258"/>
      <c r="E222" s="258"/>
      <c r="F222" s="258"/>
      <c r="G222" s="258"/>
      <c r="H222" s="258"/>
      <c r="I222" s="258"/>
      <c r="J222" s="258"/>
      <c r="K222" s="258"/>
      <c r="L222" s="258"/>
      <c r="M222" s="258"/>
      <c r="N222" s="258"/>
      <c r="O222" s="258"/>
      <c r="P222" s="258"/>
      <c r="Q222" s="258"/>
      <c r="R222" s="258"/>
      <c r="S222" s="258"/>
      <c r="T222" s="258"/>
      <c r="U222" s="258"/>
      <c r="V222" s="258"/>
      <c r="W222" s="258"/>
      <c r="X222" s="258"/>
      <c r="Y222" s="258"/>
      <c r="Z222" s="258"/>
      <c r="AA222" s="258"/>
      <c r="AB222" s="258"/>
      <c r="AC222" s="258"/>
      <c r="AD222" s="258"/>
      <c r="AE222" s="258"/>
      <c r="AF222" s="258"/>
    </row>
    <row r="223" spans="1:32" x14ac:dyDescent="0.25">
      <c r="A223" s="258"/>
      <c r="B223" s="258"/>
      <c r="C223" s="258"/>
      <c r="D223" s="258"/>
      <c r="E223" s="258"/>
      <c r="F223" s="258"/>
      <c r="G223" s="258"/>
      <c r="H223" s="258"/>
      <c r="I223" s="258"/>
      <c r="J223" s="258"/>
      <c r="K223" s="258"/>
      <c r="L223" s="258"/>
      <c r="M223" s="258"/>
      <c r="N223" s="258"/>
      <c r="O223" s="258"/>
      <c r="P223" s="258"/>
      <c r="Q223" s="258"/>
      <c r="R223" s="258"/>
      <c r="S223" s="258"/>
      <c r="T223" s="258"/>
      <c r="U223" s="258"/>
      <c r="V223" s="258"/>
      <c r="W223" s="258"/>
      <c r="X223" s="258"/>
      <c r="Y223" s="258"/>
      <c r="Z223" s="258"/>
      <c r="AA223" s="258"/>
      <c r="AB223" s="258"/>
      <c r="AC223" s="258"/>
      <c r="AD223" s="258"/>
      <c r="AE223" s="258"/>
      <c r="AF223" s="258"/>
    </row>
    <row r="224" spans="1:32" x14ac:dyDescent="0.25">
      <c r="A224" s="258"/>
      <c r="B224" s="258"/>
      <c r="C224" s="258"/>
      <c r="D224" s="258"/>
      <c r="E224" s="258"/>
      <c r="F224" s="258"/>
      <c r="G224" s="258"/>
      <c r="H224" s="258"/>
      <c r="I224" s="258"/>
      <c r="J224" s="258"/>
      <c r="K224" s="258"/>
      <c r="L224" s="258"/>
      <c r="M224" s="258"/>
      <c r="N224" s="258"/>
      <c r="O224" s="258"/>
      <c r="P224" s="258"/>
      <c r="Q224" s="258"/>
      <c r="R224" s="258"/>
      <c r="S224" s="258"/>
      <c r="T224" s="258"/>
      <c r="U224" s="258"/>
      <c r="V224" s="258"/>
      <c r="W224" s="258"/>
      <c r="X224" s="258"/>
      <c r="Y224" s="258"/>
      <c r="Z224" s="258"/>
      <c r="AA224" s="258"/>
      <c r="AB224" s="258"/>
      <c r="AC224" s="258"/>
      <c r="AD224" s="258"/>
      <c r="AE224" s="258"/>
      <c r="AF224" s="258"/>
    </row>
    <row r="225" spans="1:32" x14ac:dyDescent="0.25">
      <c r="A225" s="258"/>
      <c r="B225" s="258"/>
      <c r="C225" s="258"/>
      <c r="D225" s="258"/>
      <c r="E225" s="258"/>
      <c r="F225" s="258"/>
      <c r="G225" s="258"/>
      <c r="H225" s="258"/>
      <c r="I225" s="258"/>
      <c r="J225" s="258"/>
      <c r="K225" s="258"/>
      <c r="L225" s="258"/>
      <c r="M225" s="258"/>
      <c r="N225" s="258"/>
      <c r="O225" s="258"/>
      <c r="P225" s="258"/>
      <c r="Q225" s="258"/>
      <c r="R225" s="258"/>
      <c r="S225" s="258"/>
      <c r="T225" s="258"/>
      <c r="U225" s="258"/>
      <c r="V225" s="258"/>
      <c r="W225" s="258"/>
      <c r="X225" s="258"/>
      <c r="Y225" s="258"/>
      <c r="Z225" s="258"/>
      <c r="AA225" s="258"/>
      <c r="AB225" s="258"/>
      <c r="AC225" s="258"/>
      <c r="AD225" s="258"/>
      <c r="AE225" s="258"/>
      <c r="AF225" s="258"/>
    </row>
    <row r="226" spans="1:32" x14ac:dyDescent="0.25">
      <c r="A226" s="258"/>
      <c r="B226" s="258"/>
      <c r="C226" s="258"/>
      <c r="D226" s="258"/>
      <c r="E226" s="258"/>
      <c r="F226" s="258"/>
      <c r="G226" s="258"/>
      <c r="H226" s="258"/>
      <c r="I226" s="258"/>
      <c r="J226" s="258"/>
      <c r="K226" s="258"/>
      <c r="L226" s="258"/>
      <c r="M226" s="258"/>
      <c r="N226" s="258"/>
      <c r="O226" s="258"/>
      <c r="P226" s="258"/>
      <c r="Q226" s="258"/>
      <c r="R226" s="258"/>
      <c r="S226" s="258"/>
      <c r="T226" s="258"/>
      <c r="U226" s="258"/>
      <c r="V226" s="258"/>
      <c r="W226" s="258"/>
      <c r="X226" s="258"/>
      <c r="Y226" s="258"/>
      <c r="Z226" s="258"/>
      <c r="AA226" s="258"/>
      <c r="AB226" s="258"/>
      <c r="AC226" s="258"/>
      <c r="AD226" s="258"/>
      <c r="AE226" s="258"/>
      <c r="AF226" s="258"/>
    </row>
    <row r="227" spans="1:32" x14ac:dyDescent="0.25">
      <c r="A227" s="258"/>
      <c r="B227" s="258"/>
      <c r="C227" s="258"/>
      <c r="D227" s="258"/>
      <c r="E227" s="258"/>
      <c r="F227" s="258"/>
      <c r="G227" s="258"/>
      <c r="H227" s="258"/>
      <c r="I227" s="258"/>
      <c r="J227" s="258"/>
      <c r="K227" s="258"/>
      <c r="L227" s="258"/>
      <c r="M227" s="258"/>
      <c r="N227" s="258"/>
      <c r="O227" s="258"/>
      <c r="P227" s="258"/>
      <c r="Q227" s="258"/>
      <c r="R227" s="258"/>
      <c r="S227" s="258"/>
      <c r="T227" s="258"/>
      <c r="U227" s="258"/>
      <c r="V227" s="258"/>
      <c r="W227" s="258"/>
      <c r="X227" s="258"/>
      <c r="Y227" s="258"/>
      <c r="Z227" s="258"/>
      <c r="AA227" s="258"/>
      <c r="AB227" s="258"/>
      <c r="AC227" s="258"/>
      <c r="AD227" s="258"/>
      <c r="AE227" s="258"/>
      <c r="AF227" s="258"/>
    </row>
    <row r="228" spans="1:32" x14ac:dyDescent="0.25">
      <c r="A228" s="258"/>
      <c r="B228" s="258"/>
      <c r="C228" s="258"/>
      <c r="D228" s="258"/>
      <c r="E228" s="258"/>
      <c r="F228" s="258"/>
      <c r="G228" s="258"/>
      <c r="H228" s="258"/>
      <c r="I228" s="258"/>
      <c r="J228" s="258"/>
      <c r="K228" s="258"/>
      <c r="L228" s="258"/>
      <c r="M228" s="258"/>
      <c r="N228" s="258"/>
      <c r="O228" s="258"/>
      <c r="P228" s="258"/>
      <c r="Q228" s="258"/>
      <c r="R228" s="258"/>
      <c r="S228" s="258"/>
      <c r="T228" s="258"/>
      <c r="U228" s="258"/>
      <c r="V228" s="258"/>
      <c r="W228" s="258"/>
      <c r="X228" s="258"/>
      <c r="Y228" s="258"/>
      <c r="Z228" s="258"/>
      <c r="AA228" s="258"/>
      <c r="AB228" s="258"/>
      <c r="AC228" s="258"/>
      <c r="AD228" s="258"/>
      <c r="AE228" s="258"/>
      <c r="AF228" s="258"/>
    </row>
    <row r="229" spans="1:32" x14ac:dyDescent="0.25">
      <c r="A229" s="258"/>
      <c r="B229" s="258"/>
      <c r="C229" s="258"/>
      <c r="D229" s="258"/>
      <c r="E229" s="258"/>
      <c r="F229" s="258"/>
      <c r="G229" s="258"/>
      <c r="H229" s="258"/>
      <c r="I229" s="258"/>
      <c r="J229" s="258"/>
      <c r="K229" s="258"/>
      <c r="L229" s="258"/>
      <c r="M229" s="258"/>
      <c r="N229" s="258"/>
      <c r="O229" s="258"/>
      <c r="P229" s="258"/>
      <c r="Q229" s="258"/>
      <c r="R229" s="258"/>
      <c r="S229" s="258"/>
      <c r="T229" s="258"/>
      <c r="U229" s="258"/>
      <c r="V229" s="258"/>
      <c r="W229" s="258"/>
      <c r="X229" s="258"/>
      <c r="Y229" s="258"/>
      <c r="Z229" s="258"/>
      <c r="AA229" s="258"/>
      <c r="AB229" s="258"/>
      <c r="AC229" s="258"/>
      <c r="AD229" s="258"/>
      <c r="AE229" s="258"/>
      <c r="AF229" s="258"/>
    </row>
    <row r="230" spans="1:32" x14ac:dyDescent="0.25">
      <c r="A230" s="258"/>
      <c r="B230" s="258"/>
      <c r="C230" s="258"/>
      <c r="D230" s="258"/>
      <c r="E230" s="258"/>
      <c r="F230" s="258"/>
      <c r="G230" s="258"/>
      <c r="H230" s="258"/>
      <c r="I230" s="258"/>
      <c r="J230" s="258"/>
      <c r="K230" s="258"/>
      <c r="L230" s="258"/>
      <c r="M230" s="258"/>
      <c r="N230" s="258"/>
      <c r="O230" s="258"/>
      <c r="P230" s="258"/>
      <c r="Q230" s="258"/>
      <c r="R230" s="258"/>
      <c r="S230" s="258"/>
      <c r="T230" s="258"/>
      <c r="U230" s="258"/>
      <c r="V230" s="258"/>
      <c r="W230" s="258"/>
      <c r="X230" s="258"/>
      <c r="Y230" s="258"/>
      <c r="Z230" s="258"/>
      <c r="AA230" s="258"/>
      <c r="AB230" s="258"/>
      <c r="AC230" s="258"/>
      <c r="AD230" s="258"/>
      <c r="AE230" s="258"/>
      <c r="AF230" s="258"/>
    </row>
    <row r="231" spans="1:32" x14ac:dyDescent="0.25">
      <c r="A231" s="258"/>
      <c r="B231" s="258"/>
      <c r="C231" s="258"/>
      <c r="D231" s="258"/>
      <c r="E231" s="258"/>
      <c r="F231" s="258"/>
      <c r="G231" s="258"/>
      <c r="H231" s="258"/>
      <c r="I231" s="258"/>
      <c r="J231" s="258"/>
      <c r="K231" s="258"/>
      <c r="L231" s="258"/>
      <c r="M231" s="258"/>
      <c r="N231" s="258"/>
      <c r="O231" s="258"/>
      <c r="P231" s="258"/>
      <c r="Q231" s="258"/>
      <c r="R231" s="258"/>
      <c r="S231" s="258"/>
      <c r="T231" s="258"/>
      <c r="U231" s="258"/>
      <c r="V231" s="258"/>
      <c r="W231" s="258"/>
      <c r="X231" s="258"/>
      <c r="Y231" s="258"/>
      <c r="Z231" s="258"/>
      <c r="AA231" s="258"/>
      <c r="AB231" s="258"/>
      <c r="AC231" s="258"/>
      <c r="AD231" s="258"/>
      <c r="AE231" s="258"/>
      <c r="AF231" s="258"/>
    </row>
    <row r="232" spans="1:32" x14ac:dyDescent="0.25">
      <c r="A232" s="258"/>
      <c r="B232" s="258"/>
      <c r="C232" s="258"/>
      <c r="D232" s="258"/>
      <c r="E232" s="258"/>
      <c r="F232" s="258"/>
      <c r="G232" s="258"/>
      <c r="H232" s="258"/>
      <c r="I232" s="258"/>
      <c r="J232" s="258"/>
      <c r="K232" s="258"/>
      <c r="L232" s="258"/>
      <c r="M232" s="258"/>
      <c r="N232" s="258"/>
      <c r="O232" s="258"/>
      <c r="P232" s="258"/>
      <c r="Q232" s="258"/>
      <c r="R232" s="258"/>
      <c r="S232" s="258"/>
      <c r="T232" s="258"/>
      <c r="U232" s="258"/>
      <c r="V232" s="258"/>
      <c r="W232" s="258"/>
      <c r="X232" s="258"/>
      <c r="Y232" s="258"/>
      <c r="Z232" s="258"/>
      <c r="AA232" s="258"/>
      <c r="AB232" s="258"/>
      <c r="AC232" s="258"/>
      <c r="AD232" s="258"/>
      <c r="AE232" s="258"/>
      <c r="AF232" s="258"/>
    </row>
    <row r="233" spans="1:32" x14ac:dyDescent="0.25">
      <c r="A233" s="258"/>
      <c r="B233" s="258"/>
      <c r="C233" s="258"/>
      <c r="D233" s="258"/>
      <c r="E233" s="258"/>
      <c r="F233" s="258"/>
      <c r="G233" s="258"/>
      <c r="H233" s="258"/>
      <c r="I233" s="258"/>
      <c r="J233" s="258"/>
      <c r="K233" s="258"/>
      <c r="L233" s="258"/>
      <c r="M233" s="258"/>
      <c r="N233" s="258"/>
      <c r="O233" s="258"/>
      <c r="P233" s="258"/>
      <c r="Q233" s="258"/>
      <c r="R233" s="258"/>
      <c r="S233" s="258"/>
      <c r="T233" s="258"/>
      <c r="U233" s="258"/>
      <c r="V233" s="258"/>
      <c r="W233" s="258"/>
      <c r="X233" s="258"/>
      <c r="Y233" s="258"/>
      <c r="Z233" s="258"/>
      <c r="AA233" s="258"/>
      <c r="AB233" s="258"/>
      <c r="AC233" s="258"/>
      <c r="AD233" s="258"/>
      <c r="AE233" s="258"/>
      <c r="AF233" s="258"/>
    </row>
    <row r="234" spans="1:32" x14ac:dyDescent="0.25">
      <c r="A234" s="258"/>
      <c r="B234" s="258"/>
      <c r="C234" s="258"/>
      <c r="D234" s="258"/>
      <c r="E234" s="258"/>
      <c r="F234" s="258"/>
      <c r="G234" s="258"/>
      <c r="H234" s="258"/>
      <c r="I234" s="258"/>
      <c r="J234" s="258"/>
      <c r="K234" s="258"/>
      <c r="L234" s="258"/>
      <c r="M234" s="258"/>
      <c r="N234" s="258"/>
      <c r="O234" s="258"/>
      <c r="P234" s="258"/>
      <c r="Q234" s="258"/>
      <c r="R234" s="258"/>
      <c r="S234" s="258"/>
      <c r="T234" s="258"/>
      <c r="U234" s="258"/>
      <c r="V234" s="258"/>
      <c r="W234" s="258"/>
      <c r="X234" s="258"/>
      <c r="Y234" s="258"/>
      <c r="Z234" s="258"/>
      <c r="AA234" s="258"/>
      <c r="AB234" s="258"/>
      <c r="AC234" s="258"/>
      <c r="AD234" s="258"/>
      <c r="AE234" s="258"/>
      <c r="AF234" s="258"/>
    </row>
    <row r="235" spans="1:32" x14ac:dyDescent="0.25">
      <c r="A235" s="258"/>
      <c r="B235" s="258"/>
      <c r="C235" s="258"/>
      <c r="D235" s="258"/>
      <c r="E235" s="258"/>
      <c r="F235" s="258"/>
      <c r="G235" s="258"/>
      <c r="H235" s="258"/>
      <c r="I235" s="258"/>
      <c r="J235" s="258"/>
      <c r="K235" s="258"/>
      <c r="L235" s="258"/>
      <c r="M235" s="258"/>
      <c r="N235" s="258"/>
      <c r="O235" s="258"/>
      <c r="P235" s="258"/>
      <c r="Q235" s="258"/>
      <c r="R235" s="258"/>
      <c r="S235" s="258"/>
      <c r="T235" s="258"/>
      <c r="U235" s="258"/>
      <c r="V235" s="258"/>
      <c r="W235" s="258"/>
      <c r="X235" s="258"/>
      <c r="Y235" s="258"/>
      <c r="Z235" s="258"/>
      <c r="AA235" s="258"/>
      <c r="AB235" s="258"/>
      <c r="AC235" s="258"/>
      <c r="AD235" s="258"/>
      <c r="AE235" s="258"/>
      <c r="AF235" s="258"/>
    </row>
    <row r="236" spans="1:32" x14ac:dyDescent="0.25">
      <c r="A236" s="258"/>
      <c r="B236" s="258"/>
      <c r="C236" s="258"/>
      <c r="D236" s="258"/>
      <c r="E236" s="258"/>
      <c r="F236" s="258"/>
      <c r="G236" s="258"/>
      <c r="H236" s="258"/>
      <c r="I236" s="258"/>
      <c r="J236" s="258"/>
      <c r="K236" s="258"/>
      <c r="L236" s="258"/>
      <c r="M236" s="258"/>
      <c r="N236" s="258"/>
      <c r="O236" s="258"/>
      <c r="P236" s="258"/>
      <c r="Q236" s="258"/>
      <c r="R236" s="258"/>
      <c r="S236" s="258"/>
      <c r="T236" s="258"/>
      <c r="U236" s="258"/>
      <c r="V236" s="258"/>
      <c r="W236" s="258"/>
      <c r="X236" s="258"/>
      <c r="Y236" s="258"/>
      <c r="Z236" s="258"/>
      <c r="AA236" s="258"/>
      <c r="AB236" s="258"/>
      <c r="AC236" s="258"/>
      <c r="AD236" s="258"/>
      <c r="AE236" s="258"/>
      <c r="AF236" s="258"/>
    </row>
    <row r="237" spans="1:32" x14ac:dyDescent="0.25">
      <c r="A237" s="258"/>
      <c r="B237" s="258"/>
      <c r="C237" s="258"/>
      <c r="D237" s="258"/>
      <c r="E237" s="258"/>
      <c r="F237" s="258"/>
      <c r="G237" s="258"/>
      <c r="H237" s="258"/>
      <c r="I237" s="258"/>
      <c r="J237" s="258"/>
      <c r="K237" s="258"/>
      <c r="L237" s="258"/>
      <c r="M237" s="258"/>
      <c r="N237" s="258"/>
      <c r="O237" s="258"/>
      <c r="P237" s="258"/>
      <c r="Q237" s="258"/>
      <c r="R237" s="258"/>
      <c r="S237" s="258"/>
      <c r="T237" s="258"/>
      <c r="U237" s="258"/>
      <c r="V237" s="258"/>
      <c r="W237" s="258"/>
      <c r="X237" s="258"/>
      <c r="Y237" s="258"/>
      <c r="Z237" s="258"/>
      <c r="AA237" s="258"/>
      <c r="AB237" s="258"/>
      <c r="AC237" s="258"/>
      <c r="AD237" s="258"/>
      <c r="AE237" s="258"/>
      <c r="AF237" s="258"/>
    </row>
    <row r="238" spans="1:32" x14ac:dyDescent="0.25">
      <c r="A238" s="258"/>
      <c r="B238" s="258"/>
      <c r="C238" s="258"/>
      <c r="D238" s="258"/>
      <c r="E238" s="258"/>
      <c r="F238" s="258"/>
      <c r="G238" s="258"/>
      <c r="H238" s="258"/>
      <c r="I238" s="258"/>
      <c r="J238" s="258"/>
      <c r="K238" s="258"/>
      <c r="L238" s="258"/>
      <c r="M238" s="258"/>
      <c r="N238" s="258"/>
      <c r="O238" s="258"/>
      <c r="P238" s="258"/>
      <c r="Q238" s="258"/>
      <c r="R238" s="258"/>
      <c r="S238" s="258"/>
      <c r="T238" s="258"/>
      <c r="U238" s="258"/>
      <c r="V238" s="258"/>
      <c r="W238" s="258"/>
      <c r="X238" s="258"/>
      <c r="Y238" s="258"/>
      <c r="Z238" s="258"/>
      <c r="AA238" s="258"/>
      <c r="AB238" s="258"/>
      <c r="AC238" s="258"/>
      <c r="AD238" s="258"/>
      <c r="AE238" s="258"/>
      <c r="AF238" s="258"/>
    </row>
    <row r="239" spans="1:32" x14ac:dyDescent="0.25">
      <c r="A239" s="258"/>
      <c r="B239" s="258"/>
      <c r="C239" s="258"/>
      <c r="D239" s="258"/>
      <c r="E239" s="258"/>
      <c r="F239" s="258"/>
      <c r="G239" s="258"/>
      <c r="H239" s="258"/>
      <c r="I239" s="258"/>
      <c r="J239" s="258"/>
      <c r="K239" s="258"/>
      <c r="L239" s="258"/>
      <c r="M239" s="258"/>
      <c r="N239" s="258"/>
      <c r="O239" s="258"/>
      <c r="P239" s="258"/>
      <c r="Q239" s="258"/>
      <c r="R239" s="258"/>
      <c r="S239" s="258"/>
      <c r="T239" s="258"/>
      <c r="U239" s="258"/>
      <c r="V239" s="258"/>
      <c r="W239" s="258"/>
      <c r="X239" s="258"/>
      <c r="Y239" s="258"/>
      <c r="Z239" s="258"/>
      <c r="AA239" s="258"/>
      <c r="AB239" s="258"/>
      <c r="AC239" s="258"/>
      <c r="AD239" s="258"/>
      <c r="AE239" s="258"/>
      <c r="AF239" s="258"/>
    </row>
    <row r="240" spans="1:32" x14ac:dyDescent="0.25">
      <c r="A240" s="258"/>
      <c r="B240" s="258"/>
      <c r="C240" s="258"/>
      <c r="D240" s="258"/>
      <c r="E240" s="258"/>
      <c r="F240" s="258"/>
      <c r="G240" s="258"/>
      <c r="H240" s="258"/>
      <c r="I240" s="258"/>
      <c r="J240" s="258"/>
      <c r="K240" s="258"/>
      <c r="L240" s="258"/>
      <c r="M240" s="258"/>
      <c r="N240" s="258"/>
      <c r="O240" s="258"/>
      <c r="P240" s="258"/>
      <c r="Q240" s="258"/>
      <c r="R240" s="258"/>
      <c r="S240" s="258"/>
      <c r="T240" s="258"/>
      <c r="U240" s="258"/>
      <c r="V240" s="258"/>
      <c r="W240" s="258"/>
      <c r="X240" s="258"/>
      <c r="Y240" s="258"/>
      <c r="Z240" s="258"/>
      <c r="AA240" s="258"/>
      <c r="AB240" s="258"/>
      <c r="AC240" s="258"/>
      <c r="AD240" s="258"/>
      <c r="AE240" s="258"/>
      <c r="AF240" s="258"/>
    </row>
    <row r="241" spans="1:32" x14ac:dyDescent="0.25">
      <c r="A241" s="258"/>
      <c r="B241" s="258"/>
      <c r="C241" s="258"/>
      <c r="D241" s="258"/>
      <c r="E241" s="258"/>
      <c r="F241" s="258"/>
      <c r="G241" s="258"/>
      <c r="H241" s="258"/>
      <c r="I241" s="258"/>
      <c r="J241" s="258"/>
      <c r="K241" s="258"/>
      <c r="L241" s="258"/>
      <c r="M241" s="258"/>
      <c r="N241" s="258"/>
      <c r="O241" s="258"/>
      <c r="P241" s="258"/>
      <c r="Q241" s="258"/>
      <c r="R241" s="258"/>
      <c r="S241" s="258"/>
      <c r="T241" s="258"/>
      <c r="U241" s="258"/>
      <c r="V241" s="258"/>
      <c r="W241" s="258"/>
      <c r="X241" s="258"/>
      <c r="Y241" s="258"/>
      <c r="Z241" s="258"/>
      <c r="AA241" s="258"/>
      <c r="AB241" s="258"/>
      <c r="AC241" s="258"/>
      <c r="AD241" s="258"/>
      <c r="AE241" s="258"/>
      <c r="AF241" s="258"/>
    </row>
    <row r="242" spans="1:32" x14ac:dyDescent="0.25">
      <c r="A242" s="258"/>
      <c r="B242" s="258"/>
      <c r="C242" s="258"/>
      <c r="D242" s="258"/>
      <c r="E242" s="258"/>
      <c r="F242" s="258"/>
      <c r="G242" s="258"/>
      <c r="H242" s="258"/>
      <c r="I242" s="258"/>
      <c r="J242" s="258"/>
      <c r="K242" s="258"/>
      <c r="L242" s="258"/>
      <c r="M242" s="258"/>
      <c r="N242" s="258"/>
      <c r="O242" s="258"/>
      <c r="P242" s="258"/>
      <c r="Q242" s="258"/>
      <c r="R242" s="258"/>
      <c r="S242" s="258"/>
      <c r="T242" s="258"/>
      <c r="U242" s="258"/>
      <c r="V242" s="258"/>
      <c r="W242" s="258"/>
      <c r="X242" s="258"/>
      <c r="Y242" s="258"/>
      <c r="Z242" s="258"/>
      <c r="AA242" s="258"/>
      <c r="AB242" s="258"/>
      <c r="AC242" s="258"/>
      <c r="AD242" s="258"/>
      <c r="AE242" s="258"/>
      <c r="AF242" s="258"/>
    </row>
    <row r="243" spans="1:32" x14ac:dyDescent="0.25">
      <c r="A243" s="258"/>
      <c r="B243" s="258"/>
      <c r="C243" s="258"/>
      <c r="D243" s="258"/>
      <c r="E243" s="258"/>
      <c r="F243" s="258"/>
      <c r="G243" s="258"/>
      <c r="H243" s="258"/>
      <c r="I243" s="258"/>
      <c r="J243" s="258"/>
      <c r="K243" s="258"/>
      <c r="L243" s="258"/>
      <c r="M243" s="258"/>
      <c r="N243" s="258"/>
      <c r="O243" s="258"/>
      <c r="P243" s="258"/>
      <c r="Q243" s="258"/>
      <c r="R243" s="258"/>
      <c r="S243" s="258"/>
      <c r="T243" s="258"/>
      <c r="U243" s="258"/>
      <c r="V243" s="258"/>
      <c r="W243" s="258"/>
      <c r="X243" s="258"/>
      <c r="Y243" s="258"/>
      <c r="Z243" s="258"/>
      <c r="AA243" s="258"/>
      <c r="AB243" s="258"/>
      <c r="AC243" s="258"/>
      <c r="AD243" s="258"/>
      <c r="AE243" s="258"/>
      <c r="AF243" s="258"/>
    </row>
    <row r="244" spans="1:32" x14ac:dyDescent="0.25">
      <c r="A244" s="258"/>
      <c r="B244" s="258"/>
      <c r="C244" s="258"/>
      <c r="D244" s="258"/>
      <c r="E244" s="258"/>
      <c r="F244" s="258"/>
      <c r="G244" s="258"/>
      <c r="H244" s="258"/>
      <c r="I244" s="258"/>
      <c r="J244" s="258"/>
      <c r="K244" s="258"/>
      <c r="L244" s="258"/>
      <c r="M244" s="258"/>
      <c r="N244" s="258"/>
      <c r="O244" s="258"/>
      <c r="P244" s="258"/>
      <c r="Q244" s="258"/>
      <c r="R244" s="258"/>
      <c r="S244" s="258"/>
      <c r="T244" s="258"/>
      <c r="U244" s="258"/>
      <c r="V244" s="258"/>
      <c r="W244" s="258"/>
      <c r="X244" s="258"/>
      <c r="Y244" s="258"/>
      <c r="Z244" s="258"/>
      <c r="AA244" s="258"/>
      <c r="AB244" s="258"/>
      <c r="AC244" s="258"/>
      <c r="AD244" s="258"/>
      <c r="AE244" s="258"/>
      <c r="AF244" s="258"/>
    </row>
    <row r="245" spans="1:32" x14ac:dyDescent="0.25">
      <c r="A245" s="258"/>
      <c r="B245" s="258"/>
      <c r="C245" s="258"/>
      <c r="D245" s="258"/>
      <c r="E245" s="258"/>
      <c r="F245" s="258"/>
      <c r="G245" s="258"/>
      <c r="H245" s="258"/>
      <c r="I245" s="258"/>
      <c r="J245" s="258"/>
      <c r="K245" s="258"/>
      <c r="L245" s="258"/>
      <c r="M245" s="258"/>
      <c r="N245" s="258"/>
      <c r="O245" s="258"/>
      <c r="P245" s="258"/>
      <c r="Q245" s="258"/>
      <c r="R245" s="258"/>
      <c r="S245" s="258"/>
      <c r="T245" s="258"/>
      <c r="U245" s="258"/>
      <c r="V245" s="258"/>
      <c r="W245" s="258"/>
      <c r="X245" s="258"/>
      <c r="Y245" s="258"/>
      <c r="Z245" s="258"/>
      <c r="AA245" s="258"/>
      <c r="AB245" s="258"/>
      <c r="AC245" s="258"/>
      <c r="AD245" s="258"/>
      <c r="AE245" s="258"/>
      <c r="AF245" s="258"/>
    </row>
    <row r="246" spans="1:32" x14ac:dyDescent="0.25">
      <c r="A246" s="258"/>
      <c r="B246" s="258"/>
      <c r="C246" s="258"/>
      <c r="D246" s="258"/>
      <c r="E246" s="258"/>
      <c r="F246" s="258"/>
      <c r="G246" s="258"/>
      <c r="H246" s="258"/>
      <c r="I246" s="258"/>
      <c r="J246" s="258"/>
      <c r="K246" s="258"/>
      <c r="L246" s="258"/>
      <c r="M246" s="258"/>
      <c r="N246" s="258"/>
      <c r="O246" s="258"/>
      <c r="P246" s="258"/>
      <c r="Q246" s="258"/>
      <c r="R246" s="258"/>
      <c r="S246" s="258"/>
      <c r="T246" s="258"/>
      <c r="U246" s="258"/>
      <c r="V246" s="258"/>
      <c r="W246" s="258"/>
      <c r="X246" s="258"/>
      <c r="Y246" s="258"/>
      <c r="Z246" s="258"/>
      <c r="AA246" s="258"/>
      <c r="AB246" s="258"/>
      <c r="AC246" s="258"/>
      <c r="AD246" s="258"/>
      <c r="AE246" s="258"/>
      <c r="AF246" s="258"/>
    </row>
    <row r="247" spans="1:32" x14ac:dyDescent="0.25">
      <c r="A247" s="258"/>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row>
    <row r="248" spans="1:32" x14ac:dyDescent="0.25">
      <c r="A248" s="258"/>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row>
    <row r="249" spans="1:32" x14ac:dyDescent="0.25">
      <c r="A249" s="258"/>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row>
    <row r="250" spans="1:32" x14ac:dyDescent="0.25">
      <c r="A250" s="258"/>
      <c r="B250" s="258"/>
      <c r="C250" s="258"/>
      <c r="D250" s="258"/>
      <c r="E250" s="258"/>
      <c r="F250" s="258"/>
      <c r="G250" s="258"/>
      <c r="H250" s="258"/>
      <c r="I250" s="258"/>
      <c r="J250" s="258"/>
      <c r="K250" s="258"/>
      <c r="L250" s="258"/>
      <c r="M250" s="258"/>
      <c r="N250" s="258"/>
      <c r="O250" s="258"/>
      <c r="P250" s="258"/>
      <c r="Q250" s="258"/>
      <c r="R250" s="258"/>
      <c r="S250" s="258"/>
      <c r="T250" s="258"/>
      <c r="U250" s="258"/>
      <c r="V250" s="258"/>
      <c r="W250" s="258"/>
      <c r="X250" s="258"/>
      <c r="Y250" s="258"/>
      <c r="Z250" s="258"/>
      <c r="AA250" s="258"/>
      <c r="AB250" s="258"/>
      <c r="AC250" s="258"/>
      <c r="AD250" s="258"/>
      <c r="AE250" s="258"/>
      <c r="AF250" s="258"/>
    </row>
    <row r="251" spans="1:32" x14ac:dyDescent="0.25">
      <c r="A251" s="258"/>
      <c r="B251" s="258"/>
      <c r="C251" s="258"/>
      <c r="D251" s="258"/>
      <c r="E251" s="258"/>
      <c r="F251" s="258"/>
      <c r="G251" s="258"/>
      <c r="H251" s="258"/>
      <c r="I251" s="258"/>
      <c r="J251" s="258"/>
      <c r="K251" s="258"/>
      <c r="L251" s="258"/>
      <c r="M251" s="258"/>
      <c r="N251" s="258"/>
      <c r="O251" s="258"/>
      <c r="P251" s="258"/>
      <c r="Q251" s="258"/>
      <c r="R251" s="258"/>
      <c r="S251" s="258"/>
      <c r="T251" s="258"/>
      <c r="U251" s="258"/>
      <c r="V251" s="258"/>
      <c r="W251" s="258"/>
      <c r="X251" s="258"/>
      <c r="Y251" s="258"/>
      <c r="Z251" s="258"/>
      <c r="AA251" s="258"/>
      <c r="AB251" s="258"/>
      <c r="AC251" s="258"/>
      <c r="AD251" s="258"/>
      <c r="AE251" s="258"/>
      <c r="AF251" s="258"/>
    </row>
    <row r="252" spans="1:32" x14ac:dyDescent="0.25">
      <c r="A252" s="258"/>
      <c r="B252" s="258"/>
      <c r="C252" s="258"/>
      <c r="D252" s="258"/>
      <c r="E252" s="258"/>
      <c r="F252" s="258"/>
      <c r="G252" s="258"/>
      <c r="H252" s="258"/>
      <c r="I252" s="258"/>
      <c r="J252" s="258"/>
      <c r="K252" s="258"/>
      <c r="L252" s="258"/>
      <c r="M252" s="258"/>
      <c r="N252" s="258"/>
      <c r="O252" s="258"/>
      <c r="P252" s="258"/>
      <c r="Q252" s="258"/>
      <c r="R252" s="258"/>
      <c r="S252" s="258"/>
      <c r="T252" s="258"/>
      <c r="U252" s="258"/>
      <c r="V252" s="258"/>
      <c r="W252" s="258"/>
      <c r="X252" s="258"/>
      <c r="Y252" s="258"/>
      <c r="Z252" s="258"/>
      <c r="AA252" s="258"/>
      <c r="AB252" s="258"/>
      <c r="AC252" s="258"/>
      <c r="AD252" s="258"/>
      <c r="AE252" s="258"/>
      <c r="AF252" s="258"/>
    </row>
    <row r="253" spans="1:32" x14ac:dyDescent="0.25">
      <c r="A253" s="258"/>
      <c r="B253" s="258"/>
      <c r="C253" s="258"/>
      <c r="D253" s="258"/>
      <c r="E253" s="258"/>
      <c r="F253" s="258"/>
      <c r="G253" s="258"/>
      <c r="H253" s="258"/>
      <c r="I253" s="258"/>
      <c r="J253" s="258"/>
      <c r="K253" s="258"/>
      <c r="L253" s="258"/>
      <c r="M253" s="258"/>
      <c r="N253" s="258"/>
      <c r="O253" s="258"/>
      <c r="P253" s="258"/>
      <c r="Q253" s="258"/>
      <c r="R253" s="258"/>
      <c r="S253" s="258"/>
      <c r="T253" s="258"/>
      <c r="U253" s="258"/>
      <c r="V253" s="258"/>
      <c r="W253" s="258"/>
      <c r="X253" s="258"/>
      <c r="Y253" s="258"/>
      <c r="Z253" s="258"/>
      <c r="AA253" s="258"/>
      <c r="AB253" s="258"/>
      <c r="AC253" s="258"/>
      <c r="AD253" s="258"/>
      <c r="AE253" s="258"/>
      <c r="AF253" s="258"/>
    </row>
    <row r="254" spans="1:32" x14ac:dyDescent="0.25">
      <c r="A254" s="258"/>
      <c r="B254" s="258"/>
      <c r="C254" s="258"/>
      <c r="D254" s="258"/>
      <c r="E254" s="258"/>
      <c r="F254" s="258"/>
      <c r="G254" s="258"/>
      <c r="H254" s="258"/>
      <c r="I254" s="258"/>
      <c r="J254" s="258"/>
      <c r="K254" s="258"/>
      <c r="L254" s="258"/>
      <c r="M254" s="258"/>
      <c r="N254" s="258"/>
      <c r="O254" s="258"/>
      <c r="P254" s="258"/>
      <c r="Q254" s="258"/>
      <c r="R254" s="258"/>
      <c r="S254" s="258"/>
      <c r="T254" s="258"/>
      <c r="U254" s="258"/>
      <c r="V254" s="258"/>
      <c r="W254" s="258"/>
      <c r="X254" s="258"/>
      <c r="Y254" s="258"/>
      <c r="Z254" s="258"/>
      <c r="AA254" s="258"/>
      <c r="AB254" s="258"/>
      <c r="AC254" s="258"/>
      <c r="AD254" s="258"/>
      <c r="AE254" s="258"/>
      <c r="AF254" s="258"/>
    </row>
    <row r="255" spans="1:32" x14ac:dyDescent="0.25">
      <c r="A255" s="258"/>
      <c r="B255" s="258"/>
      <c r="C255" s="258"/>
      <c r="D255" s="258"/>
      <c r="E255" s="258"/>
      <c r="F255" s="258"/>
      <c r="G255" s="258"/>
      <c r="H255" s="258"/>
      <c r="I255" s="258"/>
      <c r="J255" s="258"/>
      <c r="K255" s="258"/>
      <c r="L255" s="258"/>
      <c r="M255" s="258"/>
      <c r="N255" s="258"/>
      <c r="O255" s="258"/>
      <c r="P255" s="258"/>
      <c r="Q255" s="258"/>
      <c r="R255" s="258"/>
      <c r="S255" s="258"/>
      <c r="T255" s="258"/>
      <c r="U255" s="258"/>
      <c r="V255" s="258"/>
      <c r="W255" s="258"/>
      <c r="X255" s="258"/>
      <c r="Y255" s="258"/>
      <c r="Z255" s="258"/>
      <c r="AA255" s="258"/>
      <c r="AB255" s="258"/>
      <c r="AC255" s="258"/>
      <c r="AD255" s="258"/>
      <c r="AE255" s="258"/>
      <c r="AF255" s="258"/>
    </row>
    <row r="256" spans="1:32" x14ac:dyDescent="0.25">
      <c r="A256" s="258"/>
      <c r="B256" s="258"/>
      <c r="C256" s="258"/>
      <c r="D256" s="258"/>
      <c r="E256" s="258"/>
      <c r="F256" s="258"/>
      <c r="G256" s="258"/>
      <c r="H256" s="258"/>
      <c r="I256" s="258"/>
      <c r="J256" s="258"/>
      <c r="K256" s="258"/>
      <c r="L256" s="258"/>
      <c r="M256" s="258"/>
      <c r="N256" s="258"/>
      <c r="O256" s="258"/>
      <c r="P256" s="258"/>
      <c r="Q256" s="258"/>
      <c r="R256" s="258"/>
      <c r="S256" s="258"/>
      <c r="T256" s="258"/>
      <c r="U256" s="258"/>
      <c r="V256" s="258"/>
      <c r="W256" s="258"/>
      <c r="X256" s="258"/>
      <c r="Y256" s="258"/>
      <c r="Z256" s="258"/>
      <c r="AA256" s="258"/>
      <c r="AB256" s="258"/>
      <c r="AC256" s="258"/>
      <c r="AD256" s="258"/>
      <c r="AE256" s="258"/>
      <c r="AF256" s="258"/>
    </row>
    <row r="257" spans="1:32" x14ac:dyDescent="0.25">
      <c r="A257" s="258"/>
      <c r="B257" s="258"/>
      <c r="C257" s="258"/>
      <c r="D257" s="258"/>
      <c r="E257" s="258"/>
      <c r="F257" s="258"/>
      <c r="G257" s="258"/>
      <c r="H257" s="258"/>
      <c r="I257" s="258"/>
      <c r="J257" s="258"/>
      <c r="K257" s="258"/>
      <c r="L257" s="258"/>
      <c r="M257" s="258"/>
      <c r="N257" s="258"/>
      <c r="O257" s="258"/>
      <c r="P257" s="258"/>
      <c r="Q257" s="258"/>
      <c r="R257" s="258"/>
      <c r="S257" s="258"/>
      <c r="T257" s="258"/>
      <c r="U257" s="258"/>
      <c r="V257" s="258"/>
      <c r="W257" s="258"/>
      <c r="X257" s="258"/>
      <c r="Y257" s="258"/>
      <c r="Z257" s="258"/>
      <c r="AA257" s="258"/>
      <c r="AB257" s="258"/>
      <c r="AC257" s="258"/>
      <c r="AD257" s="258"/>
      <c r="AE257" s="258"/>
      <c r="AF257" s="258"/>
    </row>
    <row r="258" spans="1:32" x14ac:dyDescent="0.25">
      <c r="A258" s="258"/>
      <c r="B258" s="258"/>
      <c r="C258" s="258"/>
      <c r="D258" s="258"/>
      <c r="E258" s="258"/>
      <c r="F258" s="258"/>
      <c r="G258" s="258"/>
      <c r="H258" s="258"/>
      <c r="I258" s="258"/>
      <c r="J258" s="258"/>
      <c r="K258" s="258"/>
      <c r="L258" s="258"/>
      <c r="M258" s="258"/>
      <c r="N258" s="258"/>
      <c r="O258" s="258"/>
      <c r="P258" s="258"/>
      <c r="Q258" s="258"/>
      <c r="R258" s="258"/>
      <c r="S258" s="258"/>
      <c r="T258" s="258"/>
      <c r="U258" s="258"/>
      <c r="V258" s="258"/>
      <c r="W258" s="258"/>
      <c r="X258" s="258"/>
      <c r="Y258" s="258"/>
      <c r="Z258" s="258"/>
      <c r="AA258" s="258"/>
      <c r="AB258" s="258"/>
      <c r="AC258" s="258"/>
      <c r="AD258" s="258"/>
      <c r="AE258" s="258"/>
      <c r="AF258" s="258"/>
    </row>
    <row r="259" spans="1:32" x14ac:dyDescent="0.25">
      <c r="A259" s="258"/>
      <c r="B259" s="258"/>
      <c r="C259" s="258"/>
      <c r="D259" s="258"/>
      <c r="E259" s="258"/>
      <c r="F259" s="258"/>
      <c r="G259" s="258"/>
      <c r="H259" s="258"/>
      <c r="I259" s="258"/>
      <c r="J259" s="258"/>
      <c r="K259" s="258"/>
      <c r="L259" s="258"/>
      <c r="M259" s="258"/>
      <c r="N259" s="258"/>
      <c r="O259" s="258"/>
      <c r="P259" s="258"/>
      <c r="Q259" s="258"/>
      <c r="R259" s="258"/>
      <c r="S259" s="258"/>
      <c r="T259" s="258"/>
      <c r="U259" s="258"/>
      <c r="V259" s="258"/>
      <c r="W259" s="258"/>
      <c r="X259" s="258"/>
      <c r="Y259" s="258"/>
      <c r="Z259" s="258"/>
      <c r="AA259" s="258"/>
      <c r="AB259" s="258"/>
      <c r="AC259" s="258"/>
      <c r="AD259" s="258"/>
      <c r="AE259" s="258"/>
      <c r="AF259" s="258"/>
    </row>
    <row r="260" spans="1:32" x14ac:dyDescent="0.25">
      <c r="A260" s="258"/>
      <c r="B260" s="258"/>
      <c r="C260" s="258"/>
      <c r="D260" s="258"/>
      <c r="E260" s="258"/>
      <c r="F260" s="258"/>
      <c r="G260" s="258"/>
      <c r="H260" s="258"/>
      <c r="I260" s="258"/>
      <c r="J260" s="258"/>
      <c r="K260" s="258"/>
      <c r="L260" s="258"/>
      <c r="M260" s="258"/>
      <c r="N260" s="258"/>
      <c r="O260" s="258"/>
      <c r="P260" s="258"/>
      <c r="Q260" s="258"/>
      <c r="R260" s="258"/>
      <c r="S260" s="258"/>
      <c r="T260" s="258"/>
      <c r="U260" s="258"/>
      <c r="V260" s="258"/>
      <c r="W260" s="258"/>
      <c r="X260" s="258"/>
      <c r="Y260" s="258"/>
      <c r="Z260" s="258"/>
      <c r="AA260" s="258"/>
      <c r="AB260" s="258"/>
      <c r="AC260" s="258"/>
      <c r="AD260" s="258"/>
      <c r="AE260" s="258"/>
      <c r="AF260" s="258"/>
    </row>
    <row r="261" spans="1:32" x14ac:dyDescent="0.25">
      <c r="A261" s="258"/>
      <c r="B261" s="258"/>
      <c r="C261" s="258"/>
      <c r="D261" s="258"/>
      <c r="E261" s="258"/>
      <c r="F261" s="258"/>
      <c r="G261" s="258"/>
      <c r="H261" s="258"/>
      <c r="I261" s="258"/>
      <c r="J261" s="258"/>
      <c r="K261" s="258"/>
      <c r="L261" s="258"/>
      <c r="M261" s="258"/>
      <c r="N261" s="258"/>
      <c r="O261" s="258"/>
      <c r="P261" s="258"/>
      <c r="Q261" s="258"/>
      <c r="R261" s="258"/>
      <c r="S261" s="258"/>
      <c r="T261" s="258"/>
      <c r="U261" s="258"/>
      <c r="V261" s="258"/>
      <c r="W261" s="258"/>
      <c r="X261" s="258"/>
      <c r="Y261" s="258"/>
      <c r="Z261" s="258"/>
      <c r="AA261" s="258"/>
      <c r="AB261" s="258"/>
      <c r="AC261" s="258"/>
      <c r="AD261" s="258"/>
      <c r="AE261" s="258"/>
      <c r="AF261" s="258"/>
    </row>
    <row r="262" spans="1:32" x14ac:dyDescent="0.25">
      <c r="A262" s="258"/>
      <c r="B262" s="258"/>
      <c r="C262" s="258"/>
      <c r="D262" s="258"/>
      <c r="E262" s="258"/>
      <c r="F262" s="258"/>
      <c r="G262" s="258"/>
      <c r="H262" s="258"/>
      <c r="I262" s="258"/>
      <c r="J262" s="258"/>
      <c r="K262" s="258"/>
      <c r="L262" s="258"/>
      <c r="M262" s="258"/>
      <c r="N262" s="258"/>
      <c r="O262" s="258"/>
      <c r="P262" s="258"/>
      <c r="Q262" s="258"/>
      <c r="R262" s="258"/>
      <c r="S262" s="258"/>
      <c r="T262" s="258"/>
      <c r="U262" s="258"/>
      <c r="V262" s="258"/>
      <c r="W262" s="258"/>
      <c r="X262" s="258"/>
      <c r="Y262" s="258"/>
      <c r="Z262" s="258"/>
      <c r="AA262" s="258"/>
      <c r="AB262" s="258"/>
      <c r="AC262" s="258"/>
      <c r="AD262" s="258"/>
      <c r="AE262" s="258"/>
      <c r="AF262" s="258"/>
    </row>
    <row r="263" spans="1:32" x14ac:dyDescent="0.25">
      <c r="A263" s="258"/>
      <c r="B263" s="258"/>
      <c r="C263" s="258"/>
      <c r="D263" s="258"/>
      <c r="E263" s="258"/>
      <c r="F263" s="258"/>
      <c r="G263" s="258"/>
      <c r="H263" s="258"/>
      <c r="I263" s="258"/>
      <c r="J263" s="258"/>
      <c r="K263" s="258"/>
      <c r="L263" s="258"/>
      <c r="M263" s="258"/>
      <c r="N263" s="258"/>
      <c r="O263" s="258"/>
      <c r="P263" s="258"/>
      <c r="Q263" s="258"/>
      <c r="R263" s="258"/>
      <c r="S263" s="258"/>
      <c r="T263" s="258"/>
      <c r="U263" s="258"/>
      <c r="V263" s="258"/>
      <c r="W263" s="258"/>
      <c r="X263" s="258"/>
      <c r="Y263" s="258"/>
      <c r="Z263" s="258"/>
      <c r="AA263" s="258"/>
      <c r="AB263" s="258"/>
      <c r="AC263" s="258"/>
      <c r="AD263" s="258"/>
      <c r="AE263" s="258"/>
      <c r="AF263" s="258"/>
    </row>
    <row r="264" spans="1:32" x14ac:dyDescent="0.25">
      <c r="A264" s="258"/>
      <c r="B264" s="258"/>
      <c r="C264" s="258"/>
      <c r="D264" s="258"/>
      <c r="E264" s="258"/>
      <c r="F264" s="258"/>
      <c r="G264" s="258"/>
      <c r="H264" s="258"/>
      <c r="I264" s="258"/>
      <c r="J264" s="258"/>
      <c r="K264" s="258"/>
      <c r="L264" s="258"/>
      <c r="M264" s="258"/>
      <c r="N264" s="258"/>
      <c r="O264" s="258"/>
      <c r="P264" s="258"/>
      <c r="Q264" s="258"/>
      <c r="R264" s="258"/>
      <c r="S264" s="258"/>
      <c r="T264" s="258"/>
      <c r="U264" s="258"/>
      <c r="V264" s="258"/>
      <c r="W264" s="258"/>
      <c r="X264" s="258"/>
      <c r="Y264" s="258"/>
      <c r="Z264" s="258"/>
      <c r="AA264" s="258"/>
      <c r="AB264" s="258"/>
      <c r="AC264" s="258"/>
      <c r="AD264" s="258"/>
      <c r="AE264" s="258"/>
      <c r="AF264" s="258"/>
    </row>
    <row r="265" spans="1:32" x14ac:dyDescent="0.25">
      <c r="A265" s="258"/>
      <c r="B265" s="258"/>
      <c r="C265" s="258"/>
      <c r="D265" s="258"/>
      <c r="E265" s="258"/>
      <c r="F265" s="258"/>
      <c r="G265" s="258"/>
      <c r="H265" s="258"/>
      <c r="I265" s="258"/>
      <c r="J265" s="258"/>
      <c r="K265" s="258"/>
      <c r="L265" s="258"/>
      <c r="M265" s="258"/>
      <c r="N265" s="258"/>
      <c r="O265" s="258"/>
      <c r="P265" s="258"/>
      <c r="Q265" s="258"/>
      <c r="R265" s="258"/>
      <c r="S265" s="258"/>
      <c r="T265" s="258"/>
      <c r="U265" s="258"/>
      <c r="V265" s="258"/>
      <c r="W265" s="258"/>
      <c r="X265" s="258"/>
      <c r="Y265" s="258"/>
      <c r="Z265" s="258"/>
      <c r="AA265" s="258"/>
      <c r="AB265" s="258"/>
      <c r="AC265" s="258"/>
      <c r="AD265" s="258"/>
      <c r="AE265" s="258"/>
      <c r="AF265" s="258"/>
    </row>
    <row r="266" spans="1:32" x14ac:dyDescent="0.25">
      <c r="A266" s="258"/>
      <c r="B266" s="258"/>
      <c r="C266" s="258"/>
      <c r="D266" s="258"/>
      <c r="E266" s="258"/>
      <c r="F266" s="258"/>
      <c r="G266" s="258"/>
      <c r="H266" s="258"/>
      <c r="I266" s="258"/>
      <c r="J266" s="258"/>
      <c r="K266" s="258"/>
      <c r="L266" s="258"/>
      <c r="M266" s="258"/>
      <c r="N266" s="258"/>
      <c r="O266" s="258"/>
      <c r="P266" s="258"/>
      <c r="Q266" s="258"/>
      <c r="R266" s="258"/>
      <c r="S266" s="258"/>
      <c r="T266" s="258"/>
      <c r="U266" s="258"/>
      <c r="V266" s="258"/>
      <c r="W266" s="258"/>
      <c r="X266" s="258"/>
      <c r="Y266" s="258"/>
      <c r="Z266" s="258"/>
      <c r="AA266" s="258"/>
      <c r="AB266" s="258"/>
      <c r="AC266" s="258"/>
      <c r="AD266" s="258"/>
      <c r="AE266" s="258"/>
      <c r="AF266" s="258"/>
    </row>
    <row r="267" spans="1:32" x14ac:dyDescent="0.25">
      <c r="A267" s="258"/>
      <c r="B267" s="258"/>
      <c r="C267" s="258"/>
      <c r="D267" s="258"/>
      <c r="E267" s="258"/>
      <c r="F267" s="258"/>
      <c r="G267" s="258"/>
      <c r="H267" s="258"/>
      <c r="I267" s="258"/>
      <c r="J267" s="258"/>
      <c r="K267" s="258"/>
      <c r="L267" s="258"/>
      <c r="M267" s="258"/>
      <c r="N267" s="258"/>
      <c r="O267" s="258"/>
      <c r="P267" s="258"/>
      <c r="Q267" s="258"/>
      <c r="R267" s="258"/>
      <c r="S267" s="258"/>
      <c r="T267" s="258"/>
      <c r="U267" s="258"/>
      <c r="V267" s="258"/>
      <c r="W267" s="258"/>
      <c r="X267" s="258"/>
      <c r="Y267" s="258"/>
      <c r="Z267" s="258"/>
      <c r="AA267" s="258"/>
      <c r="AB267" s="258"/>
      <c r="AC267" s="258"/>
      <c r="AD267" s="258"/>
      <c r="AE267" s="258"/>
      <c r="AF267" s="258"/>
    </row>
    <row r="268" spans="1:32" x14ac:dyDescent="0.25">
      <c r="A268" s="258"/>
      <c r="B268" s="258"/>
      <c r="C268" s="258"/>
      <c r="D268" s="258"/>
      <c r="E268" s="258"/>
      <c r="F268" s="258"/>
      <c r="G268" s="258"/>
      <c r="H268" s="258"/>
      <c r="I268" s="258"/>
      <c r="J268" s="258"/>
      <c r="K268" s="258"/>
      <c r="L268" s="258"/>
      <c r="M268" s="258"/>
      <c r="N268" s="258"/>
      <c r="O268" s="258"/>
      <c r="P268" s="258"/>
      <c r="Q268" s="258"/>
      <c r="R268" s="258"/>
      <c r="S268" s="258"/>
      <c r="T268" s="258"/>
      <c r="U268" s="258"/>
      <c r="V268" s="258"/>
      <c r="W268" s="258"/>
      <c r="X268" s="258"/>
      <c r="Y268" s="258"/>
      <c r="Z268" s="258"/>
      <c r="AA268" s="258"/>
      <c r="AB268" s="258"/>
      <c r="AC268" s="258"/>
      <c r="AD268" s="258"/>
      <c r="AE268" s="258"/>
      <c r="AF268" s="258"/>
    </row>
    <row r="269" spans="1:32" x14ac:dyDescent="0.25">
      <c r="A269" s="258"/>
      <c r="B269" s="258"/>
      <c r="C269" s="258"/>
      <c r="D269" s="258"/>
      <c r="E269" s="258"/>
      <c r="F269" s="258"/>
      <c r="G269" s="258"/>
      <c r="H269" s="258"/>
      <c r="I269" s="258"/>
      <c r="J269" s="258"/>
      <c r="K269" s="258"/>
      <c r="L269" s="258"/>
      <c r="M269" s="258"/>
      <c r="N269" s="258"/>
      <c r="O269" s="258"/>
      <c r="P269" s="258"/>
      <c r="Q269" s="258"/>
      <c r="R269" s="258"/>
      <c r="S269" s="258"/>
      <c r="T269" s="258"/>
      <c r="U269" s="258"/>
      <c r="V269" s="258"/>
      <c r="W269" s="258"/>
      <c r="X269" s="258"/>
      <c r="Y269" s="258"/>
      <c r="Z269" s="258"/>
      <c r="AA269" s="258"/>
      <c r="AB269" s="258"/>
      <c r="AC269" s="258"/>
      <c r="AD269" s="258"/>
      <c r="AE269" s="258"/>
      <c r="AF269" s="258"/>
    </row>
    <row r="270" spans="1:32" x14ac:dyDescent="0.25">
      <c r="A270" s="258"/>
      <c r="B270" s="258"/>
      <c r="C270" s="258"/>
      <c r="D270" s="258"/>
      <c r="E270" s="258"/>
      <c r="F270" s="258"/>
      <c r="G270" s="258"/>
      <c r="H270" s="258"/>
      <c r="I270" s="258"/>
      <c r="J270" s="258"/>
      <c r="K270" s="258"/>
      <c r="L270" s="258"/>
      <c r="M270" s="258"/>
      <c r="N270" s="258"/>
      <c r="O270" s="258"/>
      <c r="P270" s="258"/>
      <c r="Q270" s="258"/>
      <c r="R270" s="258"/>
      <c r="S270" s="258"/>
      <c r="T270" s="258"/>
      <c r="U270" s="258"/>
      <c r="V270" s="258"/>
      <c r="W270" s="258"/>
      <c r="X270" s="258"/>
      <c r="Y270" s="258"/>
      <c r="Z270" s="258"/>
      <c r="AA270" s="258"/>
      <c r="AB270" s="258"/>
      <c r="AC270" s="258"/>
      <c r="AD270" s="258"/>
      <c r="AE270" s="258"/>
      <c r="AF270" s="258"/>
    </row>
    <row r="271" spans="1:32" x14ac:dyDescent="0.25">
      <c r="A271" s="258"/>
      <c r="B271" s="258"/>
      <c r="C271" s="258"/>
      <c r="D271" s="258"/>
      <c r="E271" s="258"/>
      <c r="F271" s="258"/>
      <c r="G271" s="258"/>
      <c r="H271" s="258"/>
      <c r="I271" s="258"/>
      <c r="J271" s="258"/>
      <c r="K271" s="258"/>
      <c r="L271" s="258"/>
      <c r="M271" s="258"/>
      <c r="N271" s="258"/>
      <c r="O271" s="258"/>
      <c r="P271" s="258"/>
      <c r="Q271" s="258"/>
      <c r="R271" s="258"/>
      <c r="S271" s="258"/>
      <c r="T271" s="258"/>
      <c r="U271" s="258"/>
      <c r="V271" s="258"/>
      <c r="W271" s="258"/>
      <c r="X271" s="258"/>
      <c r="Y271" s="258"/>
      <c r="Z271" s="258"/>
      <c r="AA271" s="258"/>
      <c r="AB271" s="258"/>
      <c r="AC271" s="258"/>
      <c r="AD271" s="258"/>
      <c r="AE271" s="258"/>
      <c r="AF271" s="258"/>
    </row>
    <row r="272" spans="1:32" x14ac:dyDescent="0.25">
      <c r="A272" s="258"/>
      <c r="B272" s="258"/>
      <c r="C272" s="258"/>
      <c r="D272" s="258"/>
      <c r="E272" s="258"/>
      <c r="F272" s="258"/>
      <c r="G272" s="258"/>
      <c r="H272" s="258"/>
      <c r="I272" s="258"/>
      <c r="J272" s="258"/>
      <c r="K272" s="258"/>
      <c r="L272" s="258"/>
      <c r="M272" s="258"/>
      <c r="N272" s="258"/>
      <c r="O272" s="258"/>
      <c r="P272" s="258"/>
      <c r="Q272" s="258"/>
      <c r="R272" s="258"/>
      <c r="S272" s="258"/>
      <c r="T272" s="258"/>
      <c r="U272" s="258"/>
      <c r="V272" s="258"/>
      <c r="W272" s="258"/>
      <c r="X272" s="258"/>
      <c r="Y272" s="258"/>
      <c r="Z272" s="258"/>
      <c r="AA272" s="258"/>
      <c r="AB272" s="258"/>
      <c r="AC272" s="258"/>
      <c r="AD272" s="258"/>
      <c r="AE272" s="258"/>
      <c r="AF272" s="258"/>
    </row>
    <row r="273" spans="1:32" x14ac:dyDescent="0.25">
      <c r="A273" s="258"/>
      <c r="B273" s="258"/>
      <c r="C273" s="258"/>
      <c r="D273" s="258"/>
      <c r="E273" s="258"/>
      <c r="F273" s="258"/>
      <c r="G273" s="258"/>
      <c r="H273" s="258"/>
      <c r="I273" s="258"/>
      <c r="J273" s="258"/>
      <c r="K273" s="258"/>
      <c r="L273" s="258"/>
      <c r="M273" s="258"/>
      <c r="N273" s="258"/>
      <c r="O273" s="258"/>
      <c r="P273" s="258"/>
      <c r="Q273" s="258"/>
      <c r="R273" s="258"/>
      <c r="S273" s="258"/>
      <c r="T273" s="258"/>
      <c r="U273" s="258"/>
      <c r="V273" s="258"/>
      <c r="W273" s="258"/>
      <c r="X273" s="258"/>
      <c r="Y273" s="258"/>
      <c r="Z273" s="258"/>
      <c r="AA273" s="258"/>
      <c r="AB273" s="258"/>
      <c r="AC273" s="258"/>
      <c r="AD273" s="258"/>
      <c r="AE273" s="258"/>
      <c r="AF273" s="258"/>
    </row>
    <row r="274" spans="1:32" x14ac:dyDescent="0.25">
      <c r="A274" s="258"/>
      <c r="B274" s="258"/>
      <c r="C274" s="258"/>
      <c r="D274" s="258"/>
      <c r="E274" s="258"/>
      <c r="F274" s="258"/>
      <c r="G274" s="258"/>
      <c r="H274" s="258"/>
      <c r="I274" s="258"/>
      <c r="J274" s="258"/>
      <c r="K274" s="258"/>
      <c r="L274" s="258"/>
      <c r="M274" s="258"/>
      <c r="N274" s="258"/>
      <c r="O274" s="258"/>
      <c r="P274" s="258"/>
      <c r="Q274" s="258"/>
      <c r="R274" s="258"/>
      <c r="S274" s="258"/>
      <c r="T274" s="258"/>
      <c r="U274" s="258"/>
      <c r="V274" s="258"/>
      <c r="W274" s="258"/>
      <c r="X274" s="258"/>
      <c r="Y274" s="258"/>
      <c r="Z274" s="258"/>
      <c r="AA274" s="258"/>
      <c r="AB274" s="258"/>
      <c r="AC274" s="258"/>
      <c r="AD274" s="258"/>
      <c r="AE274" s="258"/>
      <c r="AF274" s="258"/>
    </row>
    <row r="275" spans="1:32" x14ac:dyDescent="0.25">
      <c r="A275" s="258"/>
      <c r="B275" s="258"/>
      <c r="C275" s="258"/>
      <c r="D275" s="258"/>
      <c r="E275" s="258"/>
      <c r="F275" s="258"/>
      <c r="G275" s="258"/>
      <c r="H275" s="258"/>
      <c r="I275" s="258"/>
      <c r="J275" s="258"/>
      <c r="K275" s="258"/>
      <c r="L275" s="258"/>
      <c r="M275" s="258"/>
      <c r="N275" s="258"/>
      <c r="O275" s="258"/>
      <c r="P275" s="258"/>
      <c r="Q275" s="258"/>
      <c r="R275" s="258"/>
      <c r="S275" s="258"/>
      <c r="T275" s="258"/>
      <c r="U275" s="258"/>
      <c r="V275" s="258"/>
      <c r="W275" s="258"/>
      <c r="X275" s="258"/>
      <c r="Y275" s="258"/>
      <c r="Z275" s="258"/>
      <c r="AA275" s="258"/>
      <c r="AB275" s="258"/>
      <c r="AC275" s="258"/>
      <c r="AD275" s="258"/>
      <c r="AE275" s="258"/>
      <c r="AF275" s="258"/>
    </row>
    <row r="276" spans="1:32" x14ac:dyDescent="0.25">
      <c r="A276" s="258"/>
      <c r="B276" s="258"/>
      <c r="C276" s="258"/>
      <c r="D276" s="258"/>
      <c r="E276" s="258"/>
      <c r="F276" s="258"/>
      <c r="G276" s="258"/>
      <c r="H276" s="258"/>
      <c r="I276" s="258"/>
      <c r="J276" s="258"/>
      <c r="K276" s="258"/>
      <c r="L276" s="258"/>
      <c r="M276" s="258"/>
      <c r="N276" s="258"/>
      <c r="O276" s="258"/>
      <c r="P276" s="258"/>
      <c r="Q276" s="258"/>
      <c r="R276" s="258"/>
      <c r="S276" s="258"/>
      <c r="T276" s="258"/>
      <c r="U276" s="258"/>
      <c r="V276" s="258"/>
      <c r="W276" s="258"/>
      <c r="X276" s="258"/>
      <c r="Y276" s="258"/>
      <c r="Z276" s="258"/>
      <c r="AA276" s="258"/>
      <c r="AB276" s="258"/>
      <c r="AC276" s="258"/>
      <c r="AD276" s="258"/>
      <c r="AE276" s="258"/>
      <c r="AF276" s="258"/>
    </row>
    <row r="277" spans="1:32" x14ac:dyDescent="0.25">
      <c r="A277" s="258"/>
      <c r="B277" s="258"/>
      <c r="C277" s="258"/>
      <c r="D277" s="258"/>
      <c r="E277" s="258"/>
      <c r="F277" s="258"/>
      <c r="G277" s="258"/>
      <c r="H277" s="258"/>
      <c r="I277" s="258"/>
      <c r="J277" s="258"/>
      <c r="K277" s="258"/>
      <c r="L277" s="258"/>
      <c r="M277" s="258"/>
      <c r="N277" s="258"/>
      <c r="O277" s="258"/>
      <c r="P277" s="258"/>
      <c r="Q277" s="258"/>
      <c r="R277" s="258"/>
      <c r="S277" s="258"/>
      <c r="T277" s="258"/>
      <c r="U277" s="258"/>
      <c r="V277" s="258"/>
      <c r="W277" s="258"/>
      <c r="X277" s="258"/>
      <c r="Y277" s="258"/>
      <c r="Z277" s="258"/>
      <c r="AA277" s="258"/>
      <c r="AB277" s="258"/>
      <c r="AC277" s="258"/>
      <c r="AD277" s="258"/>
      <c r="AE277" s="258"/>
      <c r="AF277" s="258"/>
    </row>
    <row r="278" spans="1:32" x14ac:dyDescent="0.25">
      <c r="A278" s="258"/>
      <c r="B278" s="258"/>
      <c r="C278" s="258"/>
      <c r="D278" s="258"/>
      <c r="E278" s="258"/>
      <c r="F278" s="258"/>
      <c r="G278" s="258"/>
      <c r="H278" s="258"/>
      <c r="I278" s="258"/>
      <c r="J278" s="258"/>
      <c r="K278" s="258"/>
      <c r="L278" s="258"/>
      <c r="M278" s="258"/>
      <c r="N278" s="258"/>
      <c r="O278" s="258"/>
      <c r="P278" s="258"/>
      <c r="Q278" s="258"/>
      <c r="R278" s="258"/>
      <c r="S278" s="258"/>
      <c r="T278" s="258"/>
      <c r="U278" s="258"/>
      <c r="V278" s="258"/>
      <c r="W278" s="258"/>
      <c r="X278" s="258"/>
      <c r="Y278" s="258"/>
      <c r="Z278" s="258"/>
      <c r="AA278" s="258"/>
      <c r="AB278" s="258"/>
      <c r="AC278" s="258"/>
      <c r="AD278" s="258"/>
      <c r="AE278" s="258"/>
      <c r="AF278" s="258"/>
    </row>
    <row r="279" spans="1:32" x14ac:dyDescent="0.25">
      <c r="A279" s="258"/>
      <c r="B279" s="258"/>
      <c r="C279" s="258"/>
      <c r="D279" s="258"/>
      <c r="E279" s="258"/>
      <c r="F279" s="258"/>
      <c r="G279" s="258"/>
      <c r="H279" s="258"/>
      <c r="I279" s="258"/>
      <c r="J279" s="258"/>
      <c r="K279" s="258"/>
      <c r="L279" s="258"/>
      <c r="M279" s="258"/>
      <c r="N279" s="258"/>
      <c r="O279" s="258"/>
      <c r="P279" s="258"/>
      <c r="Q279" s="258"/>
      <c r="R279" s="258"/>
      <c r="S279" s="258"/>
      <c r="T279" s="258"/>
      <c r="U279" s="258"/>
      <c r="V279" s="258"/>
      <c r="W279" s="258"/>
      <c r="X279" s="258"/>
      <c r="Y279" s="258"/>
      <c r="Z279" s="258"/>
      <c r="AA279" s="258"/>
      <c r="AB279" s="258"/>
      <c r="AC279" s="258"/>
      <c r="AD279" s="258"/>
      <c r="AE279" s="258"/>
      <c r="AF279" s="258"/>
    </row>
    <row r="280" spans="1:32" x14ac:dyDescent="0.25">
      <c r="A280" s="258"/>
      <c r="B280" s="258"/>
      <c r="C280" s="258"/>
      <c r="D280" s="258"/>
      <c r="E280" s="258"/>
      <c r="F280" s="258"/>
      <c r="G280" s="258"/>
      <c r="H280" s="258"/>
      <c r="I280" s="258"/>
      <c r="J280" s="258"/>
      <c r="K280" s="258"/>
      <c r="L280" s="258"/>
      <c r="M280" s="258"/>
      <c r="N280" s="258"/>
      <c r="O280" s="258"/>
      <c r="P280" s="258"/>
      <c r="Q280" s="258"/>
      <c r="R280" s="258"/>
      <c r="S280" s="258"/>
      <c r="T280" s="258"/>
      <c r="U280" s="258"/>
      <c r="V280" s="258"/>
      <c r="W280" s="258"/>
      <c r="X280" s="258"/>
      <c r="Y280" s="258"/>
      <c r="Z280" s="258"/>
      <c r="AA280" s="258"/>
      <c r="AB280" s="258"/>
      <c r="AC280" s="258"/>
      <c r="AD280" s="258"/>
      <c r="AE280" s="258"/>
      <c r="AF280" s="258"/>
    </row>
    <row r="281" spans="1:32" x14ac:dyDescent="0.25">
      <c r="A281" s="258"/>
      <c r="B281" s="258"/>
      <c r="C281" s="258"/>
      <c r="D281" s="258"/>
      <c r="E281" s="258"/>
      <c r="F281" s="258"/>
      <c r="G281" s="258"/>
      <c r="H281" s="258"/>
      <c r="I281" s="258"/>
      <c r="J281" s="258"/>
      <c r="K281" s="258"/>
      <c r="L281" s="258"/>
      <c r="M281" s="258"/>
      <c r="N281" s="258"/>
      <c r="O281" s="258"/>
      <c r="P281" s="258"/>
      <c r="Q281" s="258"/>
      <c r="R281" s="258"/>
      <c r="S281" s="258"/>
      <c r="T281" s="258"/>
      <c r="U281" s="258"/>
      <c r="V281" s="258"/>
      <c r="W281" s="258"/>
      <c r="X281" s="258"/>
      <c r="Y281" s="258"/>
      <c r="Z281" s="258"/>
      <c r="AA281" s="258"/>
      <c r="AB281" s="258"/>
      <c r="AC281" s="258"/>
      <c r="AD281" s="258"/>
      <c r="AE281" s="258"/>
      <c r="AF281" s="258"/>
    </row>
    <row r="282" spans="1:32" x14ac:dyDescent="0.25">
      <c r="A282" s="258"/>
      <c r="B282" s="258"/>
      <c r="C282" s="258"/>
      <c r="D282" s="258"/>
      <c r="E282" s="258"/>
      <c r="F282" s="258"/>
      <c r="G282" s="258"/>
      <c r="H282" s="258"/>
      <c r="I282" s="258"/>
      <c r="J282" s="258"/>
      <c r="K282" s="258"/>
      <c r="L282" s="258"/>
      <c r="M282" s="258"/>
      <c r="N282" s="258"/>
      <c r="O282" s="258"/>
      <c r="P282" s="258"/>
      <c r="Q282" s="258"/>
      <c r="R282" s="258"/>
      <c r="S282" s="258"/>
      <c r="T282" s="258"/>
      <c r="U282" s="258"/>
      <c r="V282" s="258"/>
      <c r="W282" s="258"/>
      <c r="X282" s="258"/>
      <c r="Y282" s="258"/>
      <c r="Z282" s="258"/>
      <c r="AA282" s="258"/>
      <c r="AB282" s="258"/>
      <c r="AC282" s="258"/>
      <c r="AD282" s="258"/>
      <c r="AE282" s="258"/>
      <c r="AF282" s="258"/>
    </row>
    <row r="283" spans="1:32" x14ac:dyDescent="0.25">
      <c r="A283" s="258"/>
      <c r="B283" s="258"/>
      <c r="C283" s="258"/>
      <c r="D283" s="258"/>
      <c r="E283" s="258"/>
      <c r="F283" s="258"/>
      <c r="G283" s="258"/>
      <c r="H283" s="258"/>
      <c r="I283" s="258"/>
      <c r="J283" s="258"/>
      <c r="K283" s="258"/>
      <c r="L283" s="258"/>
      <c r="M283" s="258"/>
      <c r="N283" s="258"/>
      <c r="O283" s="258"/>
      <c r="P283" s="258"/>
      <c r="Q283" s="258"/>
      <c r="R283" s="258"/>
      <c r="S283" s="258"/>
      <c r="T283" s="258"/>
      <c r="U283" s="258"/>
      <c r="V283" s="258"/>
      <c r="W283" s="258"/>
      <c r="X283" s="258"/>
      <c r="Y283" s="258"/>
      <c r="Z283" s="258"/>
      <c r="AA283" s="258"/>
      <c r="AB283" s="258"/>
      <c r="AC283" s="258"/>
      <c r="AD283" s="258"/>
      <c r="AE283" s="258"/>
      <c r="AF283" s="258"/>
    </row>
    <row r="284" spans="1:32" x14ac:dyDescent="0.25">
      <c r="A284" s="258"/>
      <c r="B284" s="258"/>
      <c r="C284" s="258"/>
      <c r="D284" s="258"/>
      <c r="E284" s="258"/>
      <c r="F284" s="258"/>
      <c r="G284" s="258"/>
      <c r="H284" s="258"/>
      <c r="I284" s="258"/>
      <c r="J284" s="258"/>
      <c r="K284" s="258"/>
      <c r="L284" s="258"/>
      <c r="M284" s="258"/>
      <c r="N284" s="258"/>
      <c r="O284" s="258"/>
      <c r="P284" s="258"/>
      <c r="Q284" s="258"/>
      <c r="R284" s="258"/>
      <c r="S284" s="258"/>
      <c r="T284" s="258"/>
      <c r="U284" s="258"/>
      <c r="V284" s="258"/>
      <c r="W284" s="258"/>
      <c r="X284" s="258"/>
      <c r="Y284" s="258"/>
      <c r="Z284" s="258"/>
      <c r="AA284" s="258"/>
      <c r="AB284" s="258"/>
      <c r="AC284" s="258"/>
      <c r="AD284" s="258"/>
      <c r="AE284" s="258"/>
      <c r="AF284" s="258"/>
    </row>
    <row r="285" spans="1:32" x14ac:dyDescent="0.25">
      <c r="A285" s="258"/>
      <c r="B285" s="258"/>
      <c r="C285" s="258"/>
      <c r="D285" s="258"/>
      <c r="E285" s="258"/>
      <c r="F285" s="258"/>
      <c r="G285" s="258"/>
      <c r="H285" s="258"/>
      <c r="I285" s="258"/>
      <c r="J285" s="258"/>
      <c r="K285" s="258"/>
      <c r="L285" s="258"/>
      <c r="M285" s="258"/>
      <c r="N285" s="258"/>
      <c r="O285" s="258"/>
      <c r="P285" s="258"/>
      <c r="Q285" s="258"/>
      <c r="R285" s="258"/>
      <c r="S285" s="258"/>
      <c r="T285" s="258"/>
      <c r="U285" s="258"/>
      <c r="V285" s="258"/>
      <c r="W285" s="258"/>
      <c r="X285" s="258"/>
      <c r="Y285" s="258"/>
      <c r="Z285" s="258"/>
      <c r="AA285" s="258"/>
      <c r="AB285" s="258"/>
      <c r="AC285" s="258"/>
      <c r="AD285" s="258"/>
      <c r="AE285" s="258"/>
      <c r="AF285" s="258"/>
    </row>
    <row r="286" spans="1:32" x14ac:dyDescent="0.25">
      <c r="A286" s="258"/>
      <c r="B286" s="258"/>
      <c r="C286" s="258"/>
      <c r="D286" s="258"/>
      <c r="E286" s="258"/>
      <c r="F286" s="258"/>
      <c r="G286" s="258"/>
      <c r="H286" s="258"/>
      <c r="I286" s="258"/>
      <c r="J286" s="258"/>
      <c r="K286" s="258"/>
      <c r="L286" s="258"/>
      <c r="M286" s="258"/>
      <c r="N286" s="258"/>
      <c r="O286" s="258"/>
      <c r="P286" s="258"/>
      <c r="Q286" s="258"/>
      <c r="R286" s="258"/>
      <c r="S286" s="258"/>
      <c r="T286" s="258"/>
      <c r="U286" s="258"/>
      <c r="V286" s="258"/>
      <c r="W286" s="258"/>
      <c r="X286" s="258"/>
      <c r="Y286" s="258"/>
      <c r="Z286" s="258"/>
      <c r="AA286" s="258"/>
      <c r="AB286" s="258"/>
      <c r="AC286" s="258"/>
      <c r="AD286" s="258"/>
      <c r="AE286" s="258"/>
      <c r="AF286" s="258"/>
    </row>
    <row r="287" spans="1:32" x14ac:dyDescent="0.25">
      <c r="A287" s="258"/>
      <c r="B287" s="258"/>
      <c r="C287" s="258"/>
      <c r="D287" s="258"/>
      <c r="E287" s="258"/>
      <c r="F287" s="258"/>
      <c r="G287" s="258"/>
      <c r="H287" s="258"/>
      <c r="I287" s="258"/>
      <c r="J287" s="258"/>
      <c r="K287" s="258"/>
      <c r="L287" s="258"/>
      <c r="M287" s="258"/>
      <c r="N287" s="258"/>
      <c r="O287" s="258"/>
      <c r="P287" s="258"/>
      <c r="Q287" s="258"/>
      <c r="R287" s="258"/>
      <c r="S287" s="258"/>
      <c r="T287" s="258"/>
      <c r="U287" s="258"/>
      <c r="V287" s="258"/>
      <c r="W287" s="258"/>
      <c r="X287" s="258"/>
      <c r="Y287" s="258"/>
      <c r="Z287" s="258"/>
      <c r="AA287" s="258"/>
      <c r="AB287" s="258"/>
      <c r="AC287" s="258"/>
      <c r="AD287" s="258"/>
      <c r="AE287" s="258"/>
      <c r="AF287" s="258"/>
    </row>
    <row r="288" spans="1:32" x14ac:dyDescent="0.25">
      <c r="A288" s="258"/>
      <c r="B288" s="258"/>
      <c r="C288" s="258"/>
      <c r="D288" s="258"/>
      <c r="E288" s="258"/>
      <c r="F288" s="258"/>
      <c r="G288" s="258"/>
      <c r="H288" s="258"/>
      <c r="I288" s="258"/>
      <c r="J288" s="258"/>
      <c r="K288" s="258"/>
      <c r="L288" s="258"/>
      <c r="M288" s="258"/>
      <c r="N288" s="258"/>
      <c r="O288" s="258"/>
      <c r="P288" s="258"/>
      <c r="Q288" s="258"/>
      <c r="R288" s="258"/>
      <c r="S288" s="258"/>
      <c r="T288" s="258"/>
      <c r="U288" s="258"/>
      <c r="V288" s="258"/>
      <c r="W288" s="258"/>
      <c r="X288" s="258"/>
      <c r="Y288" s="258"/>
      <c r="Z288" s="258"/>
      <c r="AA288" s="258"/>
      <c r="AB288" s="258"/>
      <c r="AC288" s="258"/>
      <c r="AD288" s="258"/>
      <c r="AE288" s="258"/>
      <c r="AF288" s="258"/>
    </row>
    <row r="289" spans="1:32" x14ac:dyDescent="0.25">
      <c r="A289" s="258"/>
      <c r="B289" s="258"/>
      <c r="C289" s="258"/>
      <c r="D289" s="258"/>
      <c r="E289" s="258"/>
      <c r="F289" s="258"/>
      <c r="G289" s="258"/>
      <c r="H289" s="258"/>
      <c r="I289" s="258"/>
      <c r="J289" s="258"/>
      <c r="K289" s="258"/>
      <c r="L289" s="258"/>
      <c r="M289" s="258"/>
      <c r="N289" s="258"/>
      <c r="O289" s="258"/>
      <c r="P289" s="258"/>
      <c r="Q289" s="258"/>
      <c r="R289" s="258"/>
      <c r="S289" s="258"/>
      <c r="T289" s="258"/>
      <c r="U289" s="258"/>
      <c r="V289" s="258"/>
      <c r="W289" s="258"/>
      <c r="X289" s="258"/>
      <c r="Y289" s="258"/>
      <c r="Z289" s="258"/>
      <c r="AA289" s="258"/>
      <c r="AB289" s="258"/>
      <c r="AC289" s="258"/>
      <c r="AD289" s="258"/>
      <c r="AE289" s="258"/>
      <c r="AF289" s="258"/>
    </row>
    <row r="290" spans="1:32" x14ac:dyDescent="0.25">
      <c r="A290" s="258"/>
      <c r="B290" s="258"/>
      <c r="C290" s="258"/>
      <c r="D290" s="258"/>
      <c r="E290" s="258"/>
      <c r="F290" s="258"/>
      <c r="G290" s="258"/>
      <c r="H290" s="258"/>
      <c r="I290" s="258"/>
      <c r="J290" s="258"/>
      <c r="K290" s="258"/>
      <c r="L290" s="258"/>
      <c r="M290" s="258"/>
      <c r="N290" s="258"/>
      <c r="O290" s="258"/>
      <c r="P290" s="258"/>
      <c r="Q290" s="258"/>
      <c r="R290" s="258"/>
      <c r="S290" s="258"/>
      <c r="T290" s="258"/>
      <c r="U290" s="258"/>
      <c r="V290" s="258"/>
      <c r="W290" s="258"/>
      <c r="X290" s="258"/>
      <c r="Y290" s="258"/>
      <c r="Z290" s="258"/>
      <c r="AA290" s="258"/>
      <c r="AB290" s="258"/>
      <c r="AC290" s="258"/>
      <c r="AD290" s="258"/>
      <c r="AE290" s="258"/>
      <c r="AF290" s="258"/>
    </row>
    <row r="291" spans="1:32" x14ac:dyDescent="0.25">
      <c r="A291" s="258"/>
      <c r="B291" s="258"/>
      <c r="C291" s="258"/>
      <c r="D291" s="258"/>
      <c r="E291" s="258"/>
      <c r="F291" s="258"/>
      <c r="G291" s="258"/>
      <c r="H291" s="258"/>
      <c r="I291" s="258"/>
      <c r="J291" s="258"/>
      <c r="K291" s="258"/>
      <c r="L291" s="258"/>
      <c r="M291" s="258"/>
      <c r="N291" s="258"/>
      <c r="O291" s="258"/>
      <c r="P291" s="258"/>
      <c r="Q291" s="258"/>
      <c r="R291" s="258"/>
      <c r="S291" s="258"/>
      <c r="T291" s="258"/>
      <c r="U291" s="258"/>
      <c r="V291" s="258"/>
      <c r="W291" s="258"/>
      <c r="X291" s="258"/>
      <c r="Y291" s="258"/>
      <c r="Z291" s="258"/>
      <c r="AA291" s="258"/>
      <c r="AB291" s="258"/>
      <c r="AC291" s="258"/>
      <c r="AD291" s="258"/>
      <c r="AE291" s="258"/>
      <c r="AF291" s="258"/>
    </row>
    <row r="292" spans="1:32" x14ac:dyDescent="0.25">
      <c r="A292" s="258"/>
      <c r="B292" s="258"/>
      <c r="C292" s="258"/>
      <c r="D292" s="258"/>
      <c r="E292" s="258"/>
      <c r="F292" s="258"/>
      <c r="G292" s="258"/>
      <c r="H292" s="258"/>
      <c r="I292" s="258"/>
      <c r="J292" s="258"/>
      <c r="K292" s="258"/>
      <c r="L292" s="258"/>
      <c r="M292" s="258"/>
      <c r="N292" s="258"/>
      <c r="O292" s="258"/>
      <c r="P292" s="258"/>
      <c r="Q292" s="258"/>
      <c r="R292" s="258"/>
      <c r="S292" s="258"/>
      <c r="T292" s="258"/>
      <c r="U292" s="258"/>
      <c r="V292" s="258"/>
      <c r="W292" s="258"/>
      <c r="X292" s="258"/>
      <c r="Y292" s="258"/>
      <c r="Z292" s="258"/>
      <c r="AA292" s="258"/>
      <c r="AB292" s="258"/>
      <c r="AC292" s="258"/>
      <c r="AD292" s="258"/>
      <c r="AE292" s="258"/>
      <c r="AF292" s="258"/>
    </row>
    <row r="293" spans="1:32" x14ac:dyDescent="0.25">
      <c r="A293" s="258"/>
      <c r="B293" s="258"/>
      <c r="C293" s="258"/>
      <c r="D293" s="258"/>
      <c r="E293" s="258"/>
      <c r="F293" s="258"/>
      <c r="G293" s="258"/>
      <c r="H293" s="258"/>
      <c r="I293" s="258"/>
      <c r="J293" s="258"/>
      <c r="K293" s="258"/>
      <c r="L293" s="258"/>
      <c r="M293" s="258"/>
      <c r="N293" s="258"/>
      <c r="O293" s="258"/>
      <c r="P293" s="258"/>
      <c r="Q293" s="258"/>
      <c r="R293" s="258"/>
      <c r="S293" s="258"/>
      <c r="T293" s="258"/>
      <c r="U293" s="258"/>
      <c r="V293" s="258"/>
      <c r="W293" s="258"/>
      <c r="X293" s="258"/>
      <c r="Y293" s="258"/>
      <c r="Z293" s="258"/>
      <c r="AA293" s="258"/>
      <c r="AB293" s="258"/>
      <c r="AC293" s="258"/>
      <c r="AD293" s="258"/>
      <c r="AE293" s="258"/>
      <c r="AF293" s="258"/>
    </row>
    <row r="294" spans="1:32" x14ac:dyDescent="0.25">
      <c r="A294" s="258"/>
      <c r="B294" s="258"/>
      <c r="C294" s="258"/>
      <c r="D294" s="258"/>
      <c r="E294" s="258"/>
      <c r="F294" s="258"/>
      <c r="G294" s="258"/>
      <c r="H294" s="258"/>
      <c r="I294" s="258"/>
      <c r="J294" s="258"/>
      <c r="K294" s="258"/>
      <c r="L294" s="258"/>
      <c r="M294" s="258"/>
      <c r="N294" s="258"/>
      <c r="O294" s="258"/>
      <c r="P294" s="258"/>
      <c r="Q294" s="258"/>
      <c r="R294" s="258"/>
      <c r="S294" s="258"/>
      <c r="T294" s="258"/>
      <c r="U294" s="258"/>
      <c r="V294" s="258"/>
      <c r="W294" s="258"/>
      <c r="X294" s="258"/>
      <c r="Y294" s="258"/>
      <c r="Z294" s="258"/>
      <c r="AA294" s="258"/>
      <c r="AB294" s="258"/>
      <c r="AC294" s="258"/>
      <c r="AD294" s="258"/>
      <c r="AE294" s="258"/>
      <c r="AF294" s="258"/>
    </row>
    <row r="295" spans="1:32" x14ac:dyDescent="0.25">
      <c r="A295" s="258"/>
      <c r="B295" s="258"/>
      <c r="C295" s="258"/>
      <c r="D295" s="258"/>
      <c r="E295" s="258"/>
      <c r="F295" s="258"/>
      <c r="G295" s="258"/>
      <c r="H295" s="258"/>
      <c r="I295" s="258"/>
      <c r="J295" s="258"/>
      <c r="K295" s="258"/>
      <c r="L295" s="258"/>
      <c r="M295" s="258"/>
      <c r="N295" s="258"/>
      <c r="O295" s="258"/>
      <c r="P295" s="258"/>
      <c r="Q295" s="258"/>
      <c r="R295" s="258"/>
      <c r="S295" s="258"/>
      <c r="T295" s="258"/>
      <c r="U295" s="258"/>
      <c r="V295" s="258"/>
      <c r="W295" s="258"/>
      <c r="X295" s="258"/>
      <c r="Y295" s="258"/>
      <c r="Z295" s="258"/>
      <c r="AA295" s="258"/>
      <c r="AB295" s="258"/>
      <c r="AC295" s="258"/>
      <c r="AD295" s="258"/>
      <c r="AE295" s="258"/>
      <c r="AF295" s="258"/>
    </row>
    <row r="296" spans="1:32" x14ac:dyDescent="0.25">
      <c r="A296" s="258"/>
      <c r="B296" s="258"/>
      <c r="C296" s="258"/>
      <c r="D296" s="258"/>
      <c r="E296" s="258"/>
      <c r="F296" s="258"/>
      <c r="G296" s="258"/>
      <c r="H296" s="258"/>
      <c r="I296" s="258"/>
      <c r="J296" s="258"/>
      <c r="K296" s="258"/>
      <c r="L296" s="258"/>
      <c r="M296" s="258"/>
      <c r="N296" s="258"/>
      <c r="O296" s="258"/>
      <c r="P296" s="258"/>
      <c r="Q296" s="258"/>
      <c r="R296" s="258"/>
      <c r="S296" s="258"/>
      <c r="T296" s="258"/>
      <c r="U296" s="258"/>
      <c r="V296" s="258"/>
      <c r="W296" s="258"/>
      <c r="X296" s="258"/>
      <c r="Y296" s="258"/>
      <c r="Z296" s="258"/>
      <c r="AA296" s="258"/>
      <c r="AB296" s="258"/>
      <c r="AC296" s="258"/>
      <c r="AD296" s="258"/>
      <c r="AE296" s="258"/>
      <c r="AF296" s="258"/>
    </row>
    <row r="297" spans="1:32" x14ac:dyDescent="0.25">
      <c r="A297" s="258"/>
      <c r="B297" s="258"/>
      <c r="C297" s="258"/>
      <c r="D297" s="258"/>
      <c r="E297" s="258"/>
      <c r="F297" s="258"/>
      <c r="G297" s="258"/>
      <c r="H297" s="258"/>
      <c r="I297" s="258"/>
      <c r="J297" s="258"/>
      <c r="K297" s="258"/>
      <c r="L297" s="258"/>
      <c r="M297" s="258"/>
      <c r="N297" s="258"/>
      <c r="O297" s="258"/>
      <c r="P297" s="258"/>
      <c r="Q297" s="258"/>
      <c r="R297" s="258"/>
      <c r="S297" s="258"/>
      <c r="T297" s="258"/>
      <c r="U297" s="258"/>
      <c r="V297" s="258"/>
      <c r="W297" s="258"/>
      <c r="X297" s="258"/>
      <c r="Y297" s="258"/>
      <c r="Z297" s="258"/>
      <c r="AA297" s="258"/>
      <c r="AB297" s="258"/>
      <c r="AC297" s="258"/>
      <c r="AD297" s="258"/>
      <c r="AE297" s="258"/>
      <c r="AF297" s="258"/>
    </row>
    <row r="298" spans="1:32" x14ac:dyDescent="0.25">
      <c r="A298" s="258"/>
      <c r="B298" s="258"/>
      <c r="C298" s="258"/>
      <c r="D298" s="258"/>
      <c r="E298" s="258"/>
      <c r="F298" s="258"/>
      <c r="G298" s="258"/>
      <c r="H298" s="258"/>
      <c r="I298" s="258"/>
      <c r="J298" s="258"/>
      <c r="K298" s="258"/>
      <c r="L298" s="258"/>
      <c r="M298" s="258"/>
      <c r="N298" s="258"/>
      <c r="O298" s="258"/>
      <c r="P298" s="258"/>
      <c r="Q298" s="258"/>
      <c r="R298" s="258"/>
      <c r="S298" s="258"/>
      <c r="T298" s="258"/>
      <c r="U298" s="258"/>
      <c r="V298" s="258"/>
      <c r="W298" s="258"/>
      <c r="X298" s="258"/>
      <c r="Y298" s="258"/>
      <c r="Z298" s="258"/>
      <c r="AA298" s="258"/>
      <c r="AB298" s="258"/>
      <c r="AC298" s="258"/>
      <c r="AD298" s="258"/>
      <c r="AE298" s="258"/>
      <c r="AF298" s="258"/>
    </row>
    <row r="299" spans="1:32" x14ac:dyDescent="0.25">
      <c r="A299" s="258"/>
      <c r="B299" s="258"/>
      <c r="C299" s="258"/>
      <c r="D299" s="258"/>
      <c r="E299" s="258"/>
      <c r="F299" s="258"/>
      <c r="G299" s="258"/>
      <c r="H299" s="258"/>
      <c r="I299" s="258"/>
      <c r="J299" s="258"/>
      <c r="K299" s="258"/>
      <c r="L299" s="258"/>
      <c r="M299" s="258"/>
      <c r="N299" s="258"/>
      <c r="O299" s="258"/>
      <c r="P299" s="258"/>
      <c r="Q299" s="258"/>
      <c r="R299" s="258"/>
      <c r="S299" s="258"/>
      <c r="T299" s="258"/>
      <c r="U299" s="258"/>
      <c r="V299" s="258"/>
      <c r="W299" s="258"/>
      <c r="X299" s="258"/>
      <c r="Y299" s="258"/>
      <c r="Z299" s="258"/>
      <c r="AA299" s="258"/>
      <c r="AB299" s="258"/>
      <c r="AC299" s="258"/>
      <c r="AD299" s="258"/>
      <c r="AE299" s="258"/>
      <c r="AF299" s="258"/>
    </row>
    <row r="300" spans="1:32" x14ac:dyDescent="0.25">
      <c r="A300" s="258"/>
      <c r="B300" s="258"/>
      <c r="C300" s="258"/>
      <c r="D300" s="258"/>
      <c r="E300" s="258"/>
      <c r="F300" s="258"/>
      <c r="G300" s="258"/>
      <c r="H300" s="258"/>
      <c r="I300" s="258"/>
      <c r="J300" s="258"/>
      <c r="K300" s="258"/>
      <c r="L300" s="258"/>
      <c r="M300" s="258"/>
      <c r="N300" s="258"/>
      <c r="O300" s="258"/>
      <c r="P300" s="258"/>
      <c r="Q300" s="258"/>
      <c r="R300" s="258"/>
      <c r="S300" s="258"/>
      <c r="T300" s="258"/>
      <c r="U300" s="258"/>
      <c r="V300" s="258"/>
      <c r="W300" s="258"/>
      <c r="X300" s="258"/>
      <c r="Y300" s="258"/>
      <c r="Z300" s="258"/>
      <c r="AA300" s="258"/>
      <c r="AB300" s="258"/>
      <c r="AC300" s="258"/>
      <c r="AD300" s="258"/>
      <c r="AE300" s="258"/>
      <c r="AF300" s="258"/>
    </row>
    <row r="301" spans="1:32" x14ac:dyDescent="0.25">
      <c r="A301" s="258"/>
      <c r="B301" s="258"/>
      <c r="C301" s="258"/>
      <c r="D301" s="258"/>
      <c r="E301" s="258"/>
      <c r="F301" s="258"/>
      <c r="G301" s="258"/>
      <c r="H301" s="258"/>
      <c r="I301" s="258"/>
      <c r="J301" s="258"/>
      <c r="K301" s="258"/>
      <c r="L301" s="258"/>
      <c r="M301" s="258"/>
      <c r="N301" s="258"/>
      <c r="O301" s="258"/>
      <c r="P301" s="258"/>
      <c r="Q301" s="258"/>
      <c r="R301" s="258"/>
      <c r="S301" s="258"/>
      <c r="T301" s="258"/>
      <c r="U301" s="258"/>
      <c r="V301" s="258"/>
      <c r="W301" s="258"/>
      <c r="X301" s="258"/>
      <c r="Y301" s="258"/>
      <c r="Z301" s="258"/>
      <c r="AA301" s="258"/>
      <c r="AB301" s="258"/>
      <c r="AC301" s="258"/>
      <c r="AD301" s="258"/>
      <c r="AE301" s="258"/>
      <c r="AF301" s="258"/>
    </row>
    <row r="302" spans="1:32" x14ac:dyDescent="0.25">
      <c r="A302" s="258"/>
      <c r="B302" s="258"/>
      <c r="C302" s="258"/>
      <c r="D302" s="258"/>
      <c r="E302" s="258"/>
      <c r="F302" s="258"/>
      <c r="G302" s="258"/>
      <c r="H302" s="258"/>
      <c r="I302" s="258"/>
      <c r="J302" s="258"/>
      <c r="K302" s="258"/>
      <c r="L302" s="258"/>
      <c r="M302" s="258"/>
      <c r="N302" s="258"/>
      <c r="O302" s="258"/>
      <c r="P302" s="258"/>
      <c r="Q302" s="258"/>
      <c r="R302" s="258"/>
      <c r="S302" s="258"/>
      <c r="T302" s="258"/>
      <c r="U302" s="258"/>
      <c r="V302" s="258"/>
      <c r="W302" s="258"/>
      <c r="X302" s="258"/>
      <c r="Y302" s="258"/>
      <c r="Z302" s="258"/>
      <c r="AA302" s="258"/>
      <c r="AB302" s="258"/>
      <c r="AC302" s="258"/>
      <c r="AD302" s="258"/>
      <c r="AE302" s="258"/>
      <c r="AF302" s="258"/>
    </row>
    <row r="303" spans="1:32" x14ac:dyDescent="0.25">
      <c r="A303" s="258"/>
      <c r="B303" s="258"/>
      <c r="C303" s="258"/>
      <c r="D303" s="258"/>
      <c r="E303" s="258"/>
      <c r="F303" s="258"/>
      <c r="G303" s="258"/>
      <c r="H303" s="258"/>
      <c r="I303" s="258"/>
      <c r="J303" s="258"/>
      <c r="K303" s="258"/>
      <c r="L303" s="258"/>
      <c r="M303" s="258"/>
      <c r="N303" s="258"/>
      <c r="O303" s="258"/>
      <c r="P303" s="258"/>
      <c r="Q303" s="258"/>
      <c r="R303" s="258"/>
      <c r="S303" s="258"/>
      <c r="T303" s="258"/>
      <c r="U303" s="258"/>
      <c r="V303" s="258"/>
      <c r="W303" s="258"/>
      <c r="X303" s="258"/>
      <c r="Y303" s="258"/>
      <c r="Z303" s="258"/>
      <c r="AA303" s="258"/>
      <c r="AB303" s="258"/>
      <c r="AC303" s="258"/>
      <c r="AD303" s="258"/>
      <c r="AE303" s="258"/>
      <c r="AF303" s="258"/>
    </row>
    <row r="304" spans="1:32" x14ac:dyDescent="0.25">
      <c r="A304" s="258"/>
      <c r="B304" s="258"/>
      <c r="C304" s="258"/>
      <c r="D304" s="258"/>
      <c r="E304" s="258"/>
      <c r="F304" s="258"/>
      <c r="G304" s="258"/>
      <c r="H304" s="258"/>
      <c r="I304" s="258"/>
      <c r="J304" s="258"/>
      <c r="K304" s="258"/>
      <c r="L304" s="258"/>
      <c r="M304" s="258"/>
      <c r="N304" s="258"/>
      <c r="O304" s="258"/>
      <c r="P304" s="258"/>
      <c r="Q304" s="258"/>
      <c r="R304" s="258"/>
      <c r="S304" s="258"/>
      <c r="T304" s="258"/>
      <c r="U304" s="258"/>
      <c r="V304" s="258"/>
      <c r="W304" s="258"/>
      <c r="X304" s="258"/>
      <c r="Y304" s="258"/>
      <c r="Z304" s="258"/>
      <c r="AA304" s="258"/>
      <c r="AB304" s="258"/>
      <c r="AC304" s="258"/>
      <c r="AD304" s="258"/>
      <c r="AE304" s="258"/>
      <c r="AF304" s="258"/>
    </row>
    <row r="305" spans="1:32" x14ac:dyDescent="0.25">
      <c r="A305" s="258"/>
      <c r="B305" s="258"/>
      <c r="C305" s="258"/>
      <c r="D305" s="258"/>
      <c r="E305" s="258"/>
      <c r="F305" s="258"/>
      <c r="G305" s="258"/>
      <c r="H305" s="258"/>
      <c r="I305" s="258"/>
      <c r="J305" s="258"/>
      <c r="K305" s="258"/>
      <c r="L305" s="258"/>
      <c r="M305" s="258"/>
      <c r="N305" s="258"/>
      <c r="O305" s="258"/>
      <c r="P305" s="258"/>
      <c r="Q305" s="258"/>
      <c r="R305" s="258"/>
      <c r="S305" s="258"/>
      <c r="T305" s="258"/>
      <c r="U305" s="258"/>
      <c r="V305" s="258"/>
      <c r="W305" s="258"/>
      <c r="X305" s="258"/>
      <c r="Y305" s="258"/>
      <c r="Z305" s="258"/>
      <c r="AA305" s="258"/>
      <c r="AB305" s="258"/>
      <c r="AC305" s="258"/>
      <c r="AD305" s="258"/>
      <c r="AE305" s="258"/>
      <c r="AF305" s="258"/>
    </row>
    <row r="306" spans="1:32" x14ac:dyDescent="0.25">
      <c r="A306" s="258"/>
      <c r="B306" s="258"/>
      <c r="C306" s="258"/>
      <c r="D306" s="258"/>
      <c r="E306" s="258"/>
      <c r="F306" s="258"/>
      <c r="G306" s="258"/>
      <c r="H306" s="258"/>
      <c r="I306" s="258"/>
      <c r="J306" s="258"/>
      <c r="K306" s="258"/>
      <c r="L306" s="258"/>
      <c r="M306" s="258"/>
      <c r="N306" s="258"/>
      <c r="O306" s="258"/>
      <c r="P306" s="258"/>
      <c r="Q306" s="258"/>
      <c r="R306" s="258"/>
      <c r="S306" s="258"/>
      <c r="T306" s="258"/>
      <c r="U306" s="258"/>
      <c r="V306" s="258"/>
      <c r="W306" s="258"/>
      <c r="X306" s="258"/>
      <c r="Y306" s="258"/>
      <c r="Z306" s="258"/>
      <c r="AA306" s="258"/>
      <c r="AB306" s="258"/>
      <c r="AC306" s="258"/>
      <c r="AD306" s="258"/>
      <c r="AE306" s="258"/>
      <c r="AF306" s="258"/>
    </row>
    <row r="307" spans="1:32" x14ac:dyDescent="0.25">
      <c r="A307" s="258"/>
      <c r="B307" s="258"/>
      <c r="C307" s="258"/>
      <c r="D307" s="258"/>
      <c r="E307" s="258"/>
      <c r="F307" s="258"/>
      <c r="G307" s="258"/>
      <c r="H307" s="258"/>
      <c r="I307" s="258"/>
      <c r="J307" s="258"/>
      <c r="K307" s="258"/>
      <c r="L307" s="258"/>
      <c r="M307" s="258"/>
      <c r="N307" s="258"/>
      <c r="O307" s="258"/>
      <c r="P307" s="258"/>
      <c r="Q307" s="258"/>
      <c r="R307" s="258"/>
      <c r="S307" s="258"/>
      <c r="T307" s="258"/>
      <c r="U307" s="258"/>
      <c r="V307" s="258"/>
      <c r="W307" s="258"/>
      <c r="X307" s="258"/>
      <c r="Y307" s="258"/>
      <c r="Z307" s="258"/>
      <c r="AA307" s="258"/>
      <c r="AB307" s="258"/>
      <c r="AC307" s="258"/>
      <c r="AD307" s="258"/>
      <c r="AE307" s="258"/>
      <c r="AF307" s="258"/>
    </row>
    <row r="308" spans="1:32" x14ac:dyDescent="0.25">
      <c r="A308" s="258"/>
      <c r="B308" s="258"/>
      <c r="C308" s="258"/>
      <c r="D308" s="258"/>
      <c r="E308" s="258"/>
      <c r="F308" s="258"/>
      <c r="G308" s="258"/>
      <c r="H308" s="258"/>
      <c r="I308" s="258"/>
      <c r="J308" s="258"/>
      <c r="K308" s="258"/>
      <c r="L308" s="258"/>
      <c r="M308" s="258"/>
      <c r="N308" s="258"/>
      <c r="O308" s="258"/>
      <c r="P308" s="258"/>
      <c r="Q308" s="258"/>
      <c r="R308" s="258"/>
      <c r="S308" s="258"/>
      <c r="T308" s="258"/>
      <c r="U308" s="258"/>
      <c r="V308" s="258"/>
      <c r="W308" s="258"/>
      <c r="X308" s="258"/>
      <c r="Y308" s="258"/>
      <c r="Z308" s="258"/>
      <c r="AA308" s="258"/>
      <c r="AB308" s="258"/>
      <c r="AC308" s="258"/>
      <c r="AD308" s="258"/>
      <c r="AE308" s="258"/>
      <c r="AF308" s="258"/>
    </row>
    <row r="309" spans="1:32" x14ac:dyDescent="0.25">
      <c r="A309" s="258"/>
      <c r="B309" s="258"/>
      <c r="C309" s="258"/>
      <c r="D309" s="258"/>
      <c r="E309" s="258"/>
      <c r="F309" s="258"/>
      <c r="G309" s="258"/>
      <c r="H309" s="258"/>
      <c r="I309" s="258"/>
      <c r="J309" s="258"/>
      <c r="K309" s="258"/>
      <c r="L309" s="258"/>
      <c r="M309" s="258"/>
      <c r="N309" s="258"/>
      <c r="O309" s="258"/>
      <c r="P309" s="258"/>
      <c r="Q309" s="258"/>
      <c r="R309" s="258"/>
      <c r="S309" s="258"/>
      <c r="T309" s="258"/>
      <c r="U309" s="258"/>
      <c r="V309" s="258"/>
      <c r="W309" s="258"/>
      <c r="X309" s="258"/>
      <c r="Y309" s="258"/>
      <c r="Z309" s="258"/>
      <c r="AA309" s="258"/>
      <c r="AB309" s="258"/>
      <c r="AC309" s="258"/>
      <c r="AD309" s="258"/>
      <c r="AE309" s="258"/>
      <c r="AF309" s="258"/>
    </row>
    <row r="310" spans="1:32" x14ac:dyDescent="0.25">
      <c r="A310" s="258"/>
      <c r="B310" s="258"/>
      <c r="C310" s="258"/>
      <c r="D310" s="258"/>
      <c r="E310" s="258"/>
      <c r="F310" s="258"/>
      <c r="G310" s="258"/>
      <c r="H310" s="258"/>
      <c r="I310" s="258"/>
      <c r="J310" s="258"/>
      <c r="K310" s="258"/>
      <c r="L310" s="258"/>
      <c r="M310" s="258"/>
      <c r="N310" s="258"/>
      <c r="O310" s="258"/>
      <c r="P310" s="258"/>
      <c r="Q310" s="258"/>
      <c r="R310" s="258"/>
      <c r="S310" s="258"/>
      <c r="T310" s="258"/>
      <c r="U310" s="258"/>
      <c r="V310" s="258"/>
      <c r="W310" s="258"/>
      <c r="X310" s="258"/>
      <c r="Y310" s="258"/>
      <c r="Z310" s="258"/>
      <c r="AA310" s="258"/>
      <c r="AB310" s="258"/>
      <c r="AC310" s="258"/>
      <c r="AD310" s="258"/>
      <c r="AE310" s="258"/>
      <c r="AF310" s="258"/>
    </row>
    <row r="311" spans="1:32" x14ac:dyDescent="0.25">
      <c r="A311" s="258"/>
      <c r="B311" s="258"/>
      <c r="C311" s="258"/>
      <c r="D311" s="258"/>
      <c r="E311" s="258"/>
      <c r="F311" s="258"/>
      <c r="G311" s="258"/>
      <c r="H311" s="258"/>
      <c r="I311" s="258"/>
      <c r="J311" s="258"/>
      <c r="K311" s="258"/>
      <c r="L311" s="258"/>
      <c r="M311" s="258"/>
      <c r="N311" s="258"/>
      <c r="O311" s="258"/>
      <c r="P311" s="258"/>
      <c r="Q311" s="258"/>
      <c r="R311" s="258"/>
      <c r="S311" s="258"/>
      <c r="T311" s="258"/>
      <c r="U311" s="258"/>
      <c r="V311" s="258"/>
      <c r="W311" s="258"/>
      <c r="X311" s="258"/>
      <c r="Y311" s="258"/>
      <c r="Z311" s="258"/>
      <c r="AA311" s="258"/>
      <c r="AB311" s="258"/>
      <c r="AC311" s="258"/>
      <c r="AD311" s="258"/>
      <c r="AE311" s="258"/>
      <c r="AF311" s="258"/>
    </row>
    <row r="312" spans="1:32" x14ac:dyDescent="0.25">
      <c r="A312" s="258"/>
      <c r="B312" s="258"/>
      <c r="C312" s="258"/>
      <c r="D312" s="258"/>
      <c r="E312" s="258"/>
      <c r="F312" s="258"/>
      <c r="G312" s="258"/>
      <c r="H312" s="258"/>
      <c r="I312" s="258"/>
      <c r="J312" s="258"/>
      <c r="K312" s="258"/>
      <c r="L312" s="258"/>
      <c r="M312" s="258"/>
      <c r="N312" s="258"/>
      <c r="O312" s="258"/>
      <c r="P312" s="258"/>
      <c r="Q312" s="258"/>
      <c r="R312" s="258"/>
      <c r="S312" s="258"/>
      <c r="T312" s="258"/>
      <c r="U312" s="258"/>
      <c r="V312" s="258"/>
      <c r="W312" s="258"/>
      <c r="X312" s="258"/>
      <c r="Y312" s="258"/>
      <c r="Z312" s="258"/>
      <c r="AA312" s="258"/>
      <c r="AB312" s="258"/>
      <c r="AC312" s="258"/>
      <c r="AD312" s="258"/>
      <c r="AE312" s="258"/>
      <c r="AF312" s="258"/>
    </row>
    <row r="313" spans="1:32" x14ac:dyDescent="0.25">
      <c r="A313" s="258"/>
      <c r="B313" s="258"/>
      <c r="C313" s="258"/>
      <c r="D313" s="258"/>
      <c r="E313" s="258"/>
      <c r="F313" s="258"/>
      <c r="G313" s="258"/>
      <c r="H313" s="258"/>
      <c r="I313" s="258"/>
      <c r="J313" s="258"/>
      <c r="K313" s="258"/>
      <c r="L313" s="258"/>
      <c r="M313" s="258"/>
      <c r="N313" s="258"/>
      <c r="O313" s="258"/>
      <c r="P313" s="258"/>
      <c r="Q313" s="258"/>
      <c r="R313" s="258"/>
      <c r="S313" s="258"/>
      <c r="T313" s="258"/>
      <c r="U313" s="258"/>
      <c r="V313" s="258"/>
      <c r="W313" s="258"/>
      <c r="X313" s="258"/>
      <c r="Y313" s="258"/>
      <c r="Z313" s="258"/>
      <c r="AA313" s="258"/>
      <c r="AB313" s="258"/>
      <c r="AC313" s="258"/>
      <c r="AD313" s="258"/>
      <c r="AE313" s="258"/>
      <c r="AF313" s="258"/>
    </row>
    <row r="314" spans="1:32" x14ac:dyDescent="0.25">
      <c r="A314" s="258"/>
      <c r="B314" s="258"/>
      <c r="C314" s="258"/>
      <c r="D314" s="258"/>
      <c r="E314" s="258"/>
      <c r="F314" s="258"/>
      <c r="G314" s="258"/>
      <c r="H314" s="258"/>
      <c r="I314" s="258"/>
      <c r="J314" s="258"/>
      <c r="K314" s="258"/>
      <c r="L314" s="258"/>
      <c r="M314" s="258"/>
      <c r="N314" s="258"/>
      <c r="O314" s="258"/>
      <c r="P314" s="258"/>
      <c r="Q314" s="258"/>
      <c r="R314" s="258"/>
      <c r="S314" s="258"/>
      <c r="T314" s="258"/>
      <c r="U314" s="258"/>
      <c r="V314" s="258"/>
      <c r="W314" s="258"/>
      <c r="X314" s="258"/>
      <c r="Y314" s="258"/>
      <c r="Z314" s="258"/>
      <c r="AA314" s="258"/>
      <c r="AB314" s="258"/>
      <c r="AC314" s="258"/>
      <c r="AD314" s="258"/>
      <c r="AE314" s="258"/>
      <c r="AF314" s="258"/>
    </row>
    <row r="315" spans="1:32" x14ac:dyDescent="0.25">
      <c r="A315" s="258"/>
      <c r="B315" s="258"/>
      <c r="C315" s="258"/>
      <c r="D315" s="258"/>
      <c r="E315" s="258"/>
      <c r="F315" s="258"/>
      <c r="G315" s="258"/>
      <c r="H315" s="258"/>
      <c r="I315" s="258"/>
      <c r="J315" s="258"/>
      <c r="K315" s="258"/>
      <c r="L315" s="258"/>
      <c r="M315" s="258"/>
      <c r="N315" s="258"/>
      <c r="O315" s="258"/>
      <c r="P315" s="258"/>
      <c r="Q315" s="258"/>
      <c r="R315" s="258"/>
      <c r="S315" s="258"/>
      <c r="T315" s="258"/>
      <c r="U315" s="258"/>
      <c r="V315" s="258"/>
      <c r="W315" s="258"/>
      <c r="X315" s="258"/>
      <c r="Y315" s="258"/>
      <c r="Z315" s="258"/>
      <c r="AA315" s="258"/>
      <c r="AB315" s="258"/>
      <c r="AC315" s="258"/>
      <c r="AD315" s="258"/>
      <c r="AE315" s="258"/>
      <c r="AF315" s="258"/>
    </row>
    <row r="316" spans="1:32" x14ac:dyDescent="0.25">
      <c r="A316" s="258"/>
      <c r="B316" s="258"/>
      <c r="C316" s="258"/>
      <c r="D316" s="258"/>
      <c r="E316" s="258"/>
      <c r="F316" s="258"/>
      <c r="G316" s="258"/>
      <c r="H316" s="258"/>
      <c r="I316" s="258"/>
      <c r="J316" s="258"/>
      <c r="K316" s="258"/>
      <c r="L316" s="258"/>
      <c r="M316" s="258"/>
      <c r="N316" s="258"/>
      <c r="O316" s="258"/>
      <c r="P316" s="258"/>
      <c r="Q316" s="258"/>
      <c r="R316" s="258"/>
      <c r="S316" s="258"/>
      <c r="T316" s="258"/>
      <c r="U316" s="258"/>
      <c r="V316" s="258"/>
      <c r="W316" s="258"/>
      <c r="X316" s="258"/>
      <c r="Y316" s="258"/>
      <c r="Z316" s="258"/>
      <c r="AA316" s="258"/>
      <c r="AB316" s="258"/>
      <c r="AC316" s="258"/>
      <c r="AD316" s="258"/>
      <c r="AE316" s="258"/>
      <c r="AF316" s="258"/>
    </row>
    <row r="317" spans="1:32" x14ac:dyDescent="0.25">
      <c r="A317" s="258"/>
      <c r="B317" s="258"/>
      <c r="C317" s="258"/>
      <c r="D317" s="258"/>
      <c r="E317" s="258"/>
      <c r="F317" s="258"/>
      <c r="G317" s="258"/>
      <c r="H317" s="258"/>
      <c r="I317" s="258"/>
      <c r="J317" s="258"/>
      <c r="K317" s="258"/>
      <c r="L317" s="258"/>
      <c r="M317" s="258"/>
      <c r="N317" s="258"/>
      <c r="O317" s="258"/>
      <c r="P317" s="258"/>
      <c r="Q317" s="258"/>
      <c r="R317" s="258"/>
      <c r="S317" s="258"/>
      <c r="T317" s="258"/>
      <c r="U317" s="258"/>
      <c r="V317" s="258"/>
      <c r="W317" s="258"/>
      <c r="X317" s="258"/>
      <c r="Y317" s="258"/>
      <c r="Z317" s="258"/>
      <c r="AA317" s="258"/>
      <c r="AB317" s="258"/>
      <c r="AC317" s="258"/>
      <c r="AD317" s="258"/>
      <c r="AE317" s="258"/>
      <c r="AF317" s="258"/>
    </row>
    <row r="318" spans="1:32" x14ac:dyDescent="0.25">
      <c r="A318" s="258"/>
      <c r="B318" s="258"/>
      <c r="C318" s="258"/>
      <c r="D318" s="258"/>
      <c r="E318" s="258"/>
      <c r="F318" s="258"/>
      <c r="G318" s="258"/>
      <c r="H318" s="258"/>
      <c r="I318" s="258"/>
      <c r="J318" s="258"/>
      <c r="K318" s="258"/>
      <c r="L318" s="258"/>
      <c r="M318" s="258"/>
      <c r="N318" s="258"/>
      <c r="O318" s="258"/>
      <c r="P318" s="258"/>
      <c r="Q318" s="258"/>
      <c r="R318" s="258"/>
      <c r="S318" s="258"/>
      <c r="T318" s="258"/>
      <c r="U318" s="258"/>
      <c r="V318" s="258"/>
      <c r="W318" s="258"/>
      <c r="X318" s="258"/>
      <c r="Y318" s="258"/>
      <c r="Z318" s="258"/>
      <c r="AA318" s="258"/>
      <c r="AB318" s="258"/>
      <c r="AC318" s="258"/>
      <c r="AD318" s="258"/>
      <c r="AE318" s="258"/>
      <c r="AF318" s="258"/>
    </row>
    <row r="319" spans="1:32" x14ac:dyDescent="0.25">
      <c r="A319" s="258"/>
      <c r="B319" s="258"/>
      <c r="C319" s="258"/>
      <c r="D319" s="258"/>
      <c r="E319" s="258"/>
      <c r="F319" s="258"/>
      <c r="G319" s="258"/>
      <c r="H319" s="258"/>
      <c r="I319" s="258"/>
      <c r="J319" s="258"/>
      <c r="K319" s="258"/>
      <c r="L319" s="258"/>
      <c r="M319" s="258"/>
      <c r="N319" s="258"/>
      <c r="O319" s="258"/>
      <c r="P319" s="258"/>
      <c r="Q319" s="258"/>
      <c r="R319" s="258"/>
      <c r="S319" s="258"/>
      <c r="T319" s="258"/>
      <c r="U319" s="258"/>
      <c r="V319" s="258"/>
      <c r="W319" s="258"/>
      <c r="X319" s="258"/>
      <c r="Y319" s="258"/>
      <c r="Z319" s="258"/>
      <c r="AA319" s="258"/>
      <c r="AB319" s="258"/>
      <c r="AC319" s="258"/>
      <c r="AD319" s="258"/>
      <c r="AE319" s="258"/>
      <c r="AF319" s="258"/>
    </row>
    <row r="320" spans="1:32" x14ac:dyDescent="0.25">
      <c r="A320" s="258"/>
      <c r="B320" s="258"/>
      <c r="C320" s="258"/>
      <c r="D320" s="258"/>
      <c r="E320" s="258"/>
      <c r="F320" s="258"/>
      <c r="G320" s="258"/>
      <c r="H320" s="258"/>
      <c r="I320" s="258"/>
      <c r="J320" s="258"/>
      <c r="K320" s="258"/>
      <c r="L320" s="258"/>
      <c r="M320" s="258"/>
      <c r="N320" s="258"/>
      <c r="O320" s="258"/>
      <c r="P320" s="258"/>
      <c r="Q320" s="258"/>
      <c r="R320" s="258"/>
      <c r="S320" s="258"/>
      <c r="T320" s="258"/>
      <c r="U320" s="258"/>
      <c r="V320" s="258"/>
      <c r="W320" s="258"/>
      <c r="X320" s="258"/>
      <c r="Y320" s="258"/>
      <c r="Z320" s="258"/>
      <c r="AA320" s="258"/>
      <c r="AB320" s="258"/>
      <c r="AC320" s="258"/>
      <c r="AD320" s="258"/>
      <c r="AE320" s="258"/>
      <c r="AF320" s="258"/>
    </row>
    <row r="321" spans="1:32" x14ac:dyDescent="0.25">
      <c r="A321" s="258"/>
      <c r="B321" s="258"/>
      <c r="C321" s="258"/>
      <c r="D321" s="258"/>
      <c r="E321" s="258"/>
      <c r="F321" s="258"/>
      <c r="G321" s="258"/>
      <c r="H321" s="258"/>
      <c r="I321" s="258"/>
      <c r="J321" s="258"/>
      <c r="K321" s="258"/>
      <c r="L321" s="258"/>
      <c r="M321" s="258"/>
      <c r="N321" s="258"/>
      <c r="O321" s="258"/>
      <c r="P321" s="258"/>
      <c r="Q321" s="258"/>
      <c r="R321" s="258"/>
      <c r="S321" s="258"/>
      <c r="T321" s="258"/>
      <c r="U321" s="258"/>
      <c r="V321" s="258"/>
      <c r="W321" s="258"/>
      <c r="X321" s="258"/>
      <c r="Y321" s="258"/>
      <c r="Z321" s="258"/>
      <c r="AA321" s="258"/>
      <c r="AB321" s="258"/>
      <c r="AC321" s="258"/>
      <c r="AD321" s="258"/>
      <c r="AE321" s="258"/>
      <c r="AF321" s="258"/>
    </row>
    <row r="322" spans="1:32" x14ac:dyDescent="0.25">
      <c r="A322" s="258"/>
      <c r="B322" s="258"/>
      <c r="C322" s="258"/>
      <c r="D322" s="258"/>
      <c r="E322" s="258"/>
      <c r="F322" s="258"/>
      <c r="G322" s="258"/>
      <c r="H322" s="258"/>
      <c r="I322" s="258"/>
      <c r="J322" s="258"/>
      <c r="K322" s="258"/>
      <c r="L322" s="258"/>
      <c r="M322" s="258"/>
      <c r="N322" s="258"/>
      <c r="O322" s="258"/>
      <c r="P322" s="258"/>
      <c r="Q322" s="258"/>
      <c r="R322" s="258"/>
      <c r="S322" s="258"/>
      <c r="T322" s="258"/>
      <c r="U322" s="258"/>
      <c r="V322" s="258"/>
      <c r="W322" s="258"/>
      <c r="X322" s="258"/>
      <c r="Y322" s="258"/>
      <c r="Z322" s="258"/>
      <c r="AA322" s="258"/>
      <c r="AB322" s="258"/>
      <c r="AC322" s="258"/>
      <c r="AD322" s="258"/>
      <c r="AE322" s="258"/>
      <c r="AF322" s="258"/>
    </row>
    <row r="323" spans="1:32" x14ac:dyDescent="0.25">
      <c r="A323" s="258"/>
      <c r="B323" s="258"/>
      <c r="C323" s="258"/>
      <c r="D323" s="258"/>
      <c r="E323" s="258"/>
      <c r="F323" s="258"/>
      <c r="G323" s="258"/>
      <c r="H323" s="258"/>
      <c r="I323" s="258"/>
      <c r="J323" s="258"/>
      <c r="K323" s="258"/>
      <c r="L323" s="258"/>
      <c r="M323" s="258"/>
      <c r="N323" s="258"/>
      <c r="O323" s="258"/>
      <c r="P323" s="258"/>
      <c r="Q323" s="258"/>
      <c r="R323" s="258"/>
      <c r="S323" s="258"/>
      <c r="T323" s="258"/>
      <c r="U323" s="258"/>
      <c r="V323" s="258"/>
      <c r="W323" s="258"/>
      <c r="X323" s="258"/>
      <c r="Y323" s="258"/>
      <c r="Z323" s="258"/>
      <c r="AA323" s="258"/>
      <c r="AB323" s="258"/>
      <c r="AC323" s="258"/>
      <c r="AD323" s="258"/>
      <c r="AE323" s="258"/>
      <c r="AF323" s="258"/>
    </row>
    <row r="324" spans="1:32" x14ac:dyDescent="0.25">
      <c r="A324" s="258"/>
      <c r="B324" s="258"/>
      <c r="C324" s="258"/>
      <c r="D324" s="258"/>
      <c r="E324" s="258"/>
      <c r="F324" s="258"/>
      <c r="G324" s="258"/>
      <c r="H324" s="258"/>
      <c r="I324" s="258"/>
      <c r="J324" s="258"/>
      <c r="K324" s="258"/>
      <c r="L324" s="258"/>
      <c r="M324" s="258"/>
      <c r="N324" s="258"/>
      <c r="O324" s="258"/>
      <c r="P324" s="258"/>
      <c r="Q324" s="258"/>
      <c r="R324" s="258"/>
      <c r="S324" s="258"/>
      <c r="T324" s="258"/>
      <c r="U324" s="258"/>
      <c r="V324" s="258"/>
      <c r="W324" s="258"/>
      <c r="X324" s="258"/>
      <c r="Y324" s="258"/>
      <c r="Z324" s="258"/>
      <c r="AA324" s="258"/>
      <c r="AB324" s="258"/>
      <c r="AC324" s="258"/>
      <c r="AD324" s="258"/>
      <c r="AE324" s="258"/>
      <c r="AF324" s="258"/>
    </row>
    <row r="325" spans="1:32" x14ac:dyDescent="0.25">
      <c r="A325" s="258"/>
      <c r="B325" s="258"/>
      <c r="C325" s="258"/>
      <c r="D325" s="258"/>
      <c r="E325" s="258"/>
      <c r="F325" s="258"/>
      <c r="G325" s="258"/>
      <c r="H325" s="258"/>
      <c r="I325" s="258"/>
      <c r="J325" s="258"/>
      <c r="K325" s="258"/>
      <c r="L325" s="258"/>
      <c r="M325" s="258"/>
      <c r="N325" s="258"/>
      <c r="O325" s="258"/>
      <c r="P325" s="258"/>
      <c r="Q325" s="258"/>
      <c r="R325" s="258"/>
      <c r="S325" s="258"/>
      <c r="T325" s="258"/>
      <c r="U325" s="258"/>
      <c r="V325" s="258"/>
      <c r="W325" s="258"/>
      <c r="X325" s="258"/>
      <c r="Y325" s="258"/>
      <c r="Z325" s="258"/>
      <c r="AA325" s="258"/>
      <c r="AB325" s="258"/>
      <c r="AC325" s="258"/>
      <c r="AD325" s="258"/>
      <c r="AE325" s="258"/>
      <c r="AF325" s="258"/>
    </row>
    <row r="326" spans="1:32" x14ac:dyDescent="0.25">
      <c r="A326" s="258"/>
      <c r="B326" s="258"/>
      <c r="C326" s="258"/>
      <c r="D326" s="258"/>
      <c r="E326" s="258"/>
      <c r="F326" s="258"/>
      <c r="G326" s="258"/>
      <c r="H326" s="258"/>
      <c r="I326" s="258"/>
      <c r="J326" s="258"/>
      <c r="K326" s="258"/>
      <c r="L326" s="258"/>
      <c r="M326" s="258"/>
      <c r="N326" s="258"/>
      <c r="O326" s="258"/>
      <c r="P326" s="258"/>
      <c r="Q326" s="258"/>
      <c r="R326" s="258"/>
      <c r="S326" s="258"/>
      <c r="T326" s="258"/>
      <c r="U326" s="258"/>
      <c r="V326" s="258"/>
      <c r="W326" s="258"/>
      <c r="X326" s="258"/>
      <c r="Y326" s="258"/>
      <c r="Z326" s="258"/>
      <c r="AA326" s="258"/>
      <c r="AB326" s="258"/>
      <c r="AC326" s="258"/>
      <c r="AD326" s="258"/>
      <c r="AE326" s="258"/>
      <c r="AF326" s="258"/>
    </row>
    <row r="327" spans="1:32" x14ac:dyDescent="0.25">
      <c r="A327" s="258"/>
      <c r="B327" s="258"/>
      <c r="C327" s="258"/>
      <c r="D327" s="258"/>
      <c r="E327" s="258"/>
      <c r="F327" s="258"/>
      <c r="G327" s="258"/>
      <c r="H327" s="258"/>
      <c r="I327" s="258"/>
      <c r="J327" s="258"/>
      <c r="K327" s="258"/>
      <c r="L327" s="258"/>
      <c r="M327" s="258"/>
      <c r="N327" s="258"/>
      <c r="O327" s="258"/>
      <c r="P327" s="258"/>
      <c r="Q327" s="258"/>
      <c r="R327" s="258"/>
      <c r="S327" s="258"/>
      <c r="T327" s="258"/>
      <c r="U327" s="258"/>
      <c r="V327" s="258"/>
      <c r="W327" s="258"/>
      <c r="X327" s="258"/>
      <c r="Y327" s="258"/>
      <c r="Z327" s="258"/>
      <c r="AA327" s="258"/>
      <c r="AB327" s="258"/>
      <c r="AC327" s="258"/>
      <c r="AD327" s="258"/>
      <c r="AE327" s="258"/>
      <c r="AF327" s="258"/>
    </row>
    <row r="328" spans="1:32" x14ac:dyDescent="0.25">
      <c r="A328" s="258"/>
      <c r="B328" s="258"/>
      <c r="C328" s="258"/>
      <c r="D328" s="258"/>
      <c r="E328" s="258"/>
      <c r="F328" s="258"/>
      <c r="G328" s="258"/>
      <c r="H328" s="258"/>
      <c r="I328" s="258"/>
      <c r="J328" s="258"/>
      <c r="K328" s="258"/>
      <c r="L328" s="258"/>
      <c r="M328" s="258"/>
      <c r="N328" s="258"/>
      <c r="O328" s="258"/>
      <c r="P328" s="258"/>
      <c r="Q328" s="258"/>
      <c r="R328" s="258"/>
      <c r="S328" s="258"/>
      <c r="T328" s="258"/>
      <c r="U328" s="258"/>
      <c r="V328" s="258"/>
      <c r="W328" s="258"/>
      <c r="X328" s="258"/>
      <c r="Y328" s="258"/>
      <c r="Z328" s="258"/>
      <c r="AA328" s="258"/>
      <c r="AB328" s="258"/>
      <c r="AC328" s="258"/>
      <c r="AD328" s="258"/>
      <c r="AE328" s="258"/>
      <c r="AF328" s="258"/>
    </row>
    <row r="329" spans="1:32" x14ac:dyDescent="0.25">
      <c r="A329" s="258"/>
      <c r="B329" s="258"/>
      <c r="C329" s="258"/>
      <c r="D329" s="258"/>
      <c r="E329" s="258"/>
      <c r="F329" s="258"/>
      <c r="G329" s="258"/>
      <c r="H329" s="258"/>
      <c r="I329" s="258"/>
      <c r="J329" s="258"/>
      <c r="K329" s="258"/>
      <c r="L329" s="258"/>
      <c r="M329" s="258"/>
      <c r="N329" s="258"/>
      <c r="O329" s="258"/>
      <c r="P329" s="258"/>
      <c r="Q329" s="258"/>
      <c r="R329" s="258"/>
      <c r="S329" s="258"/>
      <c r="T329" s="258"/>
      <c r="U329" s="258"/>
      <c r="V329" s="258"/>
      <c r="W329" s="258"/>
      <c r="X329" s="258"/>
      <c r="Y329" s="258"/>
      <c r="Z329" s="258"/>
      <c r="AA329" s="258"/>
      <c r="AB329" s="258"/>
      <c r="AC329" s="258"/>
      <c r="AD329" s="258"/>
      <c r="AE329" s="258"/>
      <c r="AF329" s="258"/>
    </row>
    <row r="330" spans="1:32" x14ac:dyDescent="0.25">
      <c r="A330" s="258"/>
      <c r="B330" s="258"/>
      <c r="C330" s="258"/>
      <c r="D330" s="258"/>
      <c r="E330" s="258"/>
      <c r="F330" s="258"/>
      <c r="G330" s="258"/>
      <c r="H330" s="258"/>
      <c r="I330" s="258"/>
      <c r="J330" s="258"/>
      <c r="K330" s="258"/>
      <c r="L330" s="258"/>
      <c r="M330" s="258"/>
      <c r="N330" s="258"/>
      <c r="O330" s="258"/>
      <c r="P330" s="258"/>
      <c r="Q330" s="258"/>
      <c r="R330" s="258"/>
      <c r="S330" s="258"/>
      <c r="T330" s="258"/>
      <c r="U330" s="258"/>
      <c r="V330" s="258"/>
      <c r="W330" s="258"/>
      <c r="X330" s="258"/>
      <c r="Y330" s="258"/>
      <c r="Z330" s="258"/>
      <c r="AA330" s="258"/>
      <c r="AB330" s="258"/>
      <c r="AC330" s="258"/>
      <c r="AD330" s="258"/>
      <c r="AE330" s="258"/>
      <c r="AF330" s="258"/>
    </row>
    <row r="331" spans="1:32" x14ac:dyDescent="0.25">
      <c r="A331" s="258"/>
      <c r="B331" s="258"/>
      <c r="C331" s="258"/>
      <c r="D331" s="258"/>
      <c r="E331" s="258"/>
      <c r="F331" s="258"/>
      <c r="G331" s="258"/>
      <c r="H331" s="258"/>
      <c r="I331" s="258"/>
      <c r="J331" s="258"/>
      <c r="K331" s="258"/>
      <c r="L331" s="258"/>
      <c r="M331" s="258"/>
      <c r="N331" s="258"/>
      <c r="O331" s="258"/>
      <c r="P331" s="258"/>
      <c r="Q331" s="258"/>
      <c r="R331" s="258"/>
      <c r="S331" s="258"/>
      <c r="T331" s="258"/>
      <c r="U331" s="258"/>
      <c r="V331" s="258"/>
      <c r="W331" s="258"/>
      <c r="X331" s="258"/>
      <c r="Y331" s="258"/>
      <c r="Z331" s="258"/>
      <c r="AA331" s="258"/>
      <c r="AB331" s="258"/>
      <c r="AC331" s="258"/>
      <c r="AD331" s="258"/>
      <c r="AE331" s="258"/>
      <c r="AF331" s="258"/>
    </row>
    <row r="332" spans="1:32" x14ac:dyDescent="0.25">
      <c r="A332" s="258"/>
      <c r="B332" s="258"/>
      <c r="C332" s="258"/>
      <c r="D332" s="258"/>
      <c r="E332" s="258"/>
      <c r="F332" s="258"/>
      <c r="G332" s="258"/>
      <c r="H332" s="258"/>
      <c r="I332" s="258"/>
      <c r="J332" s="258"/>
      <c r="K332" s="258"/>
      <c r="L332" s="258"/>
      <c r="M332" s="258"/>
      <c r="N332" s="258"/>
      <c r="O332" s="258"/>
      <c r="P332" s="258"/>
      <c r="Q332" s="258"/>
      <c r="R332" s="258"/>
      <c r="S332" s="258"/>
      <c r="T332" s="258"/>
      <c r="U332" s="258"/>
      <c r="V332" s="258"/>
      <c r="W332" s="258"/>
      <c r="X332" s="258"/>
      <c r="Y332" s="258"/>
      <c r="Z332" s="258"/>
      <c r="AA332" s="258"/>
      <c r="AB332" s="258"/>
      <c r="AC332" s="258"/>
      <c r="AD332" s="258"/>
      <c r="AE332" s="258"/>
      <c r="AF332" s="258"/>
    </row>
    <row r="333" spans="1:32" x14ac:dyDescent="0.25">
      <c r="A333" s="258"/>
      <c r="B333" s="258"/>
      <c r="C333" s="258"/>
      <c r="D333" s="258"/>
      <c r="E333" s="258"/>
      <c r="F333" s="258"/>
      <c r="G333" s="258"/>
      <c r="H333" s="258"/>
      <c r="I333" s="258"/>
      <c r="J333" s="258"/>
      <c r="K333" s="258"/>
      <c r="L333" s="258"/>
      <c r="M333" s="258"/>
      <c r="N333" s="258"/>
      <c r="O333" s="258"/>
      <c r="P333" s="258"/>
      <c r="Q333" s="258"/>
      <c r="R333" s="258"/>
      <c r="S333" s="258"/>
      <c r="T333" s="258"/>
      <c r="U333" s="258"/>
      <c r="V333" s="258"/>
      <c r="W333" s="258"/>
      <c r="X333" s="258"/>
      <c r="Y333" s="258"/>
      <c r="Z333" s="258"/>
      <c r="AA333" s="258"/>
      <c r="AB333" s="258"/>
      <c r="AC333" s="258"/>
      <c r="AD333" s="258"/>
      <c r="AE333" s="258"/>
      <c r="AF333" s="258"/>
    </row>
    <row r="334" spans="1:32" x14ac:dyDescent="0.25">
      <c r="A334" s="258"/>
      <c r="B334" s="258"/>
      <c r="C334" s="258"/>
      <c r="D334" s="258"/>
      <c r="E334" s="258"/>
      <c r="F334" s="258"/>
      <c r="G334" s="258"/>
      <c r="H334" s="258"/>
      <c r="I334" s="258"/>
      <c r="J334" s="258"/>
      <c r="K334" s="258"/>
      <c r="L334" s="258"/>
      <c r="M334" s="258"/>
      <c r="N334" s="258"/>
      <c r="O334" s="258"/>
      <c r="P334" s="258"/>
      <c r="Q334" s="258"/>
      <c r="R334" s="258"/>
      <c r="S334" s="258"/>
      <c r="T334" s="258"/>
      <c r="U334" s="258"/>
      <c r="V334" s="258"/>
      <c r="W334" s="258"/>
      <c r="X334" s="258"/>
      <c r="Y334" s="258"/>
      <c r="Z334" s="258"/>
      <c r="AA334" s="258"/>
      <c r="AB334" s="258"/>
      <c r="AC334" s="258"/>
      <c r="AD334" s="258"/>
      <c r="AE334" s="258"/>
      <c r="AF334" s="258"/>
    </row>
    <row r="335" spans="1:32" x14ac:dyDescent="0.25">
      <c r="A335" s="258"/>
      <c r="B335" s="258"/>
      <c r="C335" s="258"/>
      <c r="D335" s="258"/>
      <c r="E335" s="258"/>
      <c r="F335" s="258"/>
      <c r="G335" s="258"/>
      <c r="H335" s="258"/>
      <c r="I335" s="258"/>
      <c r="J335" s="258"/>
      <c r="K335" s="258"/>
      <c r="L335" s="258"/>
      <c r="M335" s="258"/>
      <c r="N335" s="258"/>
      <c r="O335" s="258"/>
      <c r="P335" s="258"/>
      <c r="Q335" s="258"/>
      <c r="R335" s="258"/>
      <c r="S335" s="258"/>
      <c r="T335" s="258"/>
      <c r="U335" s="258"/>
      <c r="V335" s="258"/>
      <c r="W335" s="258"/>
      <c r="X335" s="258"/>
      <c r="Y335" s="258"/>
      <c r="Z335" s="258"/>
      <c r="AA335" s="258"/>
      <c r="AB335" s="258"/>
      <c r="AC335" s="258"/>
      <c r="AD335" s="258"/>
      <c r="AE335" s="258"/>
      <c r="AF335" s="258"/>
    </row>
    <row r="336" spans="1:32" x14ac:dyDescent="0.25">
      <c r="A336" s="258"/>
      <c r="B336" s="258"/>
      <c r="C336" s="258"/>
      <c r="D336" s="258"/>
      <c r="E336" s="258"/>
      <c r="F336" s="258"/>
      <c r="G336" s="258"/>
      <c r="H336" s="258"/>
      <c r="I336" s="258"/>
      <c r="J336" s="258"/>
      <c r="K336" s="258"/>
      <c r="L336" s="258"/>
      <c r="M336" s="258"/>
      <c r="N336" s="258"/>
      <c r="O336" s="258"/>
      <c r="P336" s="258"/>
      <c r="Q336" s="258"/>
      <c r="R336" s="258"/>
      <c r="S336" s="258"/>
      <c r="T336" s="258"/>
      <c r="U336" s="258"/>
      <c r="V336" s="258"/>
      <c r="W336" s="258"/>
      <c r="X336" s="258"/>
      <c r="Y336" s="258"/>
      <c r="Z336" s="258"/>
      <c r="AA336" s="258"/>
      <c r="AB336" s="258"/>
      <c r="AC336" s="258"/>
      <c r="AD336" s="258"/>
      <c r="AE336" s="258"/>
      <c r="AF336" s="258"/>
    </row>
    <row r="337" spans="1:32" x14ac:dyDescent="0.25">
      <c r="A337" s="258"/>
      <c r="B337" s="258"/>
      <c r="C337" s="258"/>
      <c r="D337" s="258"/>
      <c r="E337" s="258"/>
      <c r="F337" s="258"/>
      <c r="G337" s="258"/>
      <c r="H337" s="258"/>
      <c r="I337" s="258"/>
      <c r="J337" s="258"/>
      <c r="K337" s="258"/>
      <c r="L337" s="258"/>
      <c r="M337" s="258"/>
      <c r="N337" s="258"/>
      <c r="O337" s="258"/>
      <c r="P337" s="258"/>
      <c r="Q337" s="258"/>
      <c r="R337" s="258"/>
      <c r="S337" s="258"/>
      <c r="T337" s="258"/>
      <c r="U337" s="258"/>
      <c r="V337" s="258"/>
      <c r="W337" s="258"/>
      <c r="X337" s="258"/>
      <c r="Y337" s="258"/>
      <c r="Z337" s="258"/>
      <c r="AA337" s="258"/>
      <c r="AB337" s="258"/>
      <c r="AC337" s="258"/>
      <c r="AD337" s="258"/>
      <c r="AE337" s="258"/>
      <c r="AF337" s="258"/>
    </row>
    <row r="338" spans="1:32" x14ac:dyDescent="0.25">
      <c r="A338" s="258"/>
      <c r="B338" s="258"/>
      <c r="C338" s="258"/>
      <c r="D338" s="258"/>
      <c r="E338" s="258"/>
      <c r="F338" s="258"/>
      <c r="G338" s="258"/>
      <c r="H338" s="258"/>
      <c r="I338" s="258"/>
      <c r="J338" s="258"/>
      <c r="K338" s="258"/>
      <c r="L338" s="258"/>
      <c r="M338" s="258"/>
      <c r="N338" s="258"/>
      <c r="O338" s="258"/>
      <c r="P338" s="258"/>
      <c r="Q338" s="258"/>
      <c r="R338" s="258"/>
      <c r="S338" s="258"/>
      <c r="T338" s="258"/>
      <c r="U338" s="258"/>
      <c r="V338" s="258"/>
      <c r="W338" s="258"/>
      <c r="X338" s="258"/>
      <c r="Y338" s="258"/>
      <c r="Z338" s="258"/>
      <c r="AA338" s="258"/>
      <c r="AB338" s="258"/>
      <c r="AC338" s="258"/>
      <c r="AD338" s="258"/>
      <c r="AE338" s="258"/>
      <c r="AF338" s="258"/>
    </row>
    <row r="339" spans="1:32" x14ac:dyDescent="0.25">
      <c r="A339" s="258"/>
      <c r="B339" s="258"/>
      <c r="C339" s="258"/>
      <c r="D339" s="258"/>
      <c r="E339" s="258"/>
      <c r="F339" s="258"/>
      <c r="G339" s="258"/>
      <c r="H339" s="258"/>
      <c r="I339" s="258"/>
      <c r="J339" s="258"/>
      <c r="K339" s="258"/>
      <c r="L339" s="258"/>
      <c r="M339" s="258"/>
      <c r="N339" s="258"/>
      <c r="O339" s="258"/>
      <c r="P339" s="258"/>
      <c r="Q339" s="258"/>
      <c r="R339" s="258"/>
      <c r="S339" s="258"/>
      <c r="T339" s="258"/>
      <c r="U339" s="258"/>
      <c r="V339" s="258"/>
      <c r="W339" s="258"/>
      <c r="X339" s="258"/>
      <c r="Y339" s="258"/>
      <c r="Z339" s="258"/>
      <c r="AA339" s="258"/>
      <c r="AB339" s="258"/>
      <c r="AC339" s="258"/>
      <c r="AD339" s="258"/>
      <c r="AE339" s="258"/>
      <c r="AF339" s="258"/>
    </row>
    <row r="340" spans="1:32" x14ac:dyDescent="0.25">
      <c r="A340" s="258"/>
      <c r="B340" s="258"/>
      <c r="C340" s="258"/>
      <c r="D340" s="258"/>
      <c r="E340" s="258"/>
      <c r="F340" s="258"/>
      <c r="G340" s="258"/>
      <c r="H340" s="258"/>
      <c r="I340" s="258"/>
      <c r="J340" s="258"/>
      <c r="K340" s="258"/>
      <c r="L340" s="258"/>
      <c r="M340" s="258"/>
      <c r="N340" s="258"/>
      <c r="O340" s="258"/>
      <c r="P340" s="258"/>
      <c r="Q340" s="258"/>
      <c r="R340" s="258"/>
      <c r="S340" s="258"/>
      <c r="T340" s="258"/>
      <c r="U340" s="258"/>
      <c r="V340" s="258"/>
      <c r="W340" s="258"/>
      <c r="X340" s="258"/>
      <c r="Y340" s="258"/>
      <c r="Z340" s="258"/>
      <c r="AA340" s="258"/>
      <c r="AB340" s="258"/>
      <c r="AC340" s="258"/>
      <c r="AD340" s="258"/>
      <c r="AE340" s="258"/>
      <c r="AF340" s="258"/>
    </row>
    <row r="341" spans="1:32" x14ac:dyDescent="0.25">
      <c r="A341" s="258"/>
      <c r="B341" s="258"/>
      <c r="C341" s="258"/>
      <c r="D341" s="258"/>
      <c r="E341" s="258"/>
      <c r="F341" s="258"/>
      <c r="G341" s="258"/>
      <c r="H341" s="258"/>
      <c r="I341" s="258"/>
      <c r="J341" s="258"/>
      <c r="K341" s="258"/>
      <c r="L341" s="258"/>
      <c r="M341" s="258"/>
      <c r="N341" s="258"/>
      <c r="O341" s="258"/>
      <c r="P341" s="258"/>
      <c r="Q341" s="258"/>
      <c r="R341" s="258"/>
      <c r="S341" s="258"/>
      <c r="T341" s="258"/>
      <c r="U341" s="258"/>
      <c r="V341" s="258"/>
      <c r="W341" s="258"/>
      <c r="X341" s="258"/>
      <c r="Y341" s="258"/>
      <c r="Z341" s="258"/>
      <c r="AA341" s="258"/>
      <c r="AB341" s="258"/>
      <c r="AC341" s="258"/>
      <c r="AD341" s="258"/>
      <c r="AE341" s="258"/>
      <c r="AF341" s="258"/>
    </row>
    <row r="342" spans="1:32" x14ac:dyDescent="0.25">
      <c r="A342" s="258"/>
      <c r="B342" s="258"/>
      <c r="C342" s="258"/>
      <c r="D342" s="258"/>
      <c r="E342" s="258"/>
      <c r="F342" s="258"/>
      <c r="G342" s="258"/>
      <c r="H342" s="258"/>
      <c r="I342" s="258"/>
      <c r="J342" s="258"/>
      <c r="K342" s="258"/>
      <c r="L342" s="258"/>
      <c r="M342" s="258"/>
      <c r="N342" s="258"/>
      <c r="O342" s="258"/>
      <c r="P342" s="258"/>
      <c r="Q342" s="258"/>
      <c r="R342" s="258"/>
      <c r="S342" s="258"/>
      <c r="T342" s="258"/>
      <c r="U342" s="258"/>
      <c r="V342" s="258"/>
      <c r="W342" s="258"/>
      <c r="X342" s="258"/>
      <c r="Y342" s="258"/>
      <c r="Z342" s="258"/>
      <c r="AA342" s="258"/>
      <c r="AB342" s="258"/>
      <c r="AC342" s="258"/>
      <c r="AD342" s="258"/>
      <c r="AE342" s="258"/>
      <c r="AF342" s="258"/>
    </row>
    <row r="343" spans="1:32" x14ac:dyDescent="0.25">
      <c r="A343" s="258"/>
      <c r="B343" s="258"/>
      <c r="C343" s="258"/>
      <c r="D343" s="258"/>
      <c r="E343" s="258"/>
      <c r="F343" s="258"/>
      <c r="G343" s="258"/>
      <c r="H343" s="258"/>
      <c r="I343" s="258"/>
      <c r="J343" s="258"/>
      <c r="K343" s="258"/>
      <c r="L343" s="258"/>
      <c r="M343" s="258"/>
      <c r="N343" s="258"/>
      <c r="O343" s="258"/>
      <c r="P343" s="258"/>
      <c r="Q343" s="258"/>
      <c r="R343" s="258"/>
      <c r="S343" s="258"/>
      <c r="T343" s="258"/>
      <c r="U343" s="258"/>
      <c r="V343" s="258"/>
      <c r="W343" s="258"/>
      <c r="X343" s="258"/>
      <c r="Y343" s="258"/>
      <c r="Z343" s="258"/>
      <c r="AA343" s="258"/>
      <c r="AB343" s="258"/>
      <c r="AC343" s="258"/>
      <c r="AD343" s="258"/>
      <c r="AE343" s="258"/>
      <c r="AF343" s="258"/>
    </row>
    <row r="344" spans="1:32" x14ac:dyDescent="0.25">
      <c r="A344" s="258"/>
      <c r="B344" s="258"/>
      <c r="C344" s="258"/>
      <c r="D344" s="258"/>
      <c r="E344" s="258"/>
      <c r="F344" s="258"/>
      <c r="G344" s="258"/>
      <c r="H344" s="258"/>
      <c r="I344" s="258"/>
      <c r="J344" s="258"/>
      <c r="K344" s="258"/>
      <c r="L344" s="258"/>
      <c r="M344" s="258"/>
      <c r="N344" s="258"/>
      <c r="O344" s="258"/>
      <c r="P344" s="258"/>
      <c r="Q344" s="258"/>
      <c r="R344" s="258"/>
      <c r="S344" s="258"/>
      <c r="T344" s="258"/>
      <c r="U344" s="258"/>
      <c r="V344" s="258"/>
      <c r="W344" s="258"/>
      <c r="X344" s="258"/>
      <c r="Y344" s="258"/>
      <c r="Z344" s="258"/>
      <c r="AA344" s="258"/>
      <c r="AB344" s="258"/>
      <c r="AC344" s="258"/>
      <c r="AD344" s="258"/>
      <c r="AE344" s="258"/>
      <c r="AF344" s="258"/>
    </row>
    <row r="345" spans="1:32" x14ac:dyDescent="0.25">
      <c r="A345" s="258"/>
      <c r="B345" s="258"/>
      <c r="C345" s="258"/>
      <c r="D345" s="258"/>
      <c r="E345" s="258"/>
      <c r="F345" s="258"/>
      <c r="G345" s="258"/>
      <c r="H345" s="258"/>
      <c r="I345" s="258"/>
      <c r="J345" s="258"/>
      <c r="K345" s="258"/>
      <c r="L345" s="258"/>
      <c r="M345" s="258"/>
      <c r="N345" s="258"/>
      <c r="O345" s="258"/>
      <c r="P345" s="258"/>
      <c r="Q345" s="258"/>
      <c r="R345" s="258"/>
      <c r="S345" s="258"/>
      <c r="T345" s="258"/>
      <c r="U345" s="258"/>
      <c r="V345" s="258"/>
      <c r="W345" s="258"/>
      <c r="X345" s="258"/>
      <c r="Y345" s="258"/>
      <c r="Z345" s="258"/>
      <c r="AA345" s="258"/>
      <c r="AB345" s="258"/>
      <c r="AC345" s="258"/>
      <c r="AD345" s="258"/>
      <c r="AE345" s="258"/>
      <c r="AF345" s="258"/>
    </row>
    <row r="346" spans="1:32" x14ac:dyDescent="0.25">
      <c r="A346" s="258"/>
      <c r="B346" s="258"/>
      <c r="C346" s="258"/>
      <c r="D346" s="258"/>
      <c r="E346" s="258"/>
      <c r="F346" s="258"/>
      <c r="G346" s="258"/>
      <c r="H346" s="258"/>
      <c r="I346" s="258"/>
      <c r="J346" s="258"/>
      <c r="K346" s="258"/>
      <c r="L346" s="258"/>
      <c r="M346" s="258"/>
      <c r="N346" s="258"/>
      <c r="O346" s="258"/>
      <c r="P346" s="258"/>
      <c r="Q346" s="258"/>
      <c r="R346" s="258"/>
      <c r="S346" s="258"/>
      <c r="T346" s="258"/>
      <c r="U346" s="258"/>
      <c r="V346" s="258"/>
      <c r="W346" s="258"/>
      <c r="X346" s="258"/>
      <c r="Y346" s="258"/>
      <c r="Z346" s="258"/>
      <c r="AA346" s="258"/>
      <c r="AB346" s="258"/>
      <c r="AC346" s="258"/>
      <c r="AD346" s="258"/>
      <c r="AE346" s="258"/>
      <c r="AF346" s="258"/>
    </row>
    <row r="347" spans="1:32" x14ac:dyDescent="0.25">
      <c r="A347" s="258"/>
      <c r="B347" s="258"/>
      <c r="C347" s="258"/>
      <c r="D347" s="258"/>
      <c r="E347" s="258"/>
      <c r="F347" s="258"/>
      <c r="G347" s="258"/>
      <c r="H347" s="258"/>
      <c r="I347" s="258"/>
      <c r="J347" s="258"/>
      <c r="K347" s="258"/>
      <c r="L347" s="258"/>
      <c r="M347" s="258"/>
      <c r="N347" s="258"/>
      <c r="O347" s="258"/>
      <c r="P347" s="258"/>
      <c r="Q347" s="258"/>
      <c r="R347" s="258"/>
      <c r="S347" s="258"/>
      <c r="T347" s="258"/>
      <c r="U347" s="258"/>
      <c r="V347" s="258"/>
      <c r="W347" s="258"/>
      <c r="X347" s="258"/>
      <c r="Y347" s="258"/>
      <c r="Z347" s="258"/>
      <c r="AA347" s="258"/>
      <c r="AB347" s="258"/>
      <c r="AC347" s="258"/>
      <c r="AD347" s="258"/>
      <c r="AE347" s="258"/>
      <c r="AF347" s="258"/>
    </row>
    <row r="348" spans="1:32" x14ac:dyDescent="0.25">
      <c r="A348" s="258"/>
      <c r="B348" s="258"/>
      <c r="C348" s="258"/>
      <c r="D348" s="258"/>
      <c r="E348" s="258"/>
      <c r="F348" s="258"/>
      <c r="G348" s="258"/>
      <c r="H348" s="258"/>
      <c r="I348" s="258"/>
      <c r="J348" s="258"/>
      <c r="K348" s="258"/>
      <c r="L348" s="258"/>
      <c r="M348" s="258"/>
      <c r="N348" s="258"/>
      <c r="O348" s="258"/>
      <c r="P348" s="258"/>
      <c r="Q348" s="258"/>
      <c r="R348" s="258"/>
      <c r="S348" s="258"/>
      <c r="T348" s="258"/>
      <c r="U348" s="258"/>
      <c r="V348" s="258"/>
      <c r="W348" s="258"/>
      <c r="X348" s="258"/>
      <c r="Y348" s="258"/>
      <c r="Z348" s="258"/>
      <c r="AA348" s="258"/>
      <c r="AB348" s="258"/>
      <c r="AC348" s="258"/>
      <c r="AD348" s="258"/>
      <c r="AE348" s="258"/>
      <c r="AF348" s="258"/>
    </row>
    <row r="349" spans="1:32" x14ac:dyDescent="0.25">
      <c r="A349" s="258"/>
      <c r="B349" s="258"/>
      <c r="C349" s="258"/>
      <c r="D349" s="258"/>
      <c r="E349" s="258"/>
      <c r="F349" s="258"/>
      <c r="G349" s="258"/>
      <c r="H349" s="258"/>
      <c r="I349" s="258"/>
      <c r="J349" s="258"/>
      <c r="K349" s="258"/>
      <c r="L349" s="258"/>
      <c r="M349" s="258"/>
      <c r="N349" s="258"/>
      <c r="O349" s="258"/>
      <c r="P349" s="258"/>
      <c r="Q349" s="258"/>
      <c r="R349" s="258"/>
      <c r="S349" s="258"/>
      <c r="T349" s="258"/>
      <c r="U349" s="258"/>
      <c r="V349" s="258"/>
      <c r="W349" s="258"/>
      <c r="X349" s="258"/>
      <c r="Y349" s="258"/>
      <c r="Z349" s="258"/>
      <c r="AA349" s="258"/>
      <c r="AB349" s="258"/>
      <c r="AC349" s="258"/>
      <c r="AD349" s="258"/>
      <c r="AE349" s="258"/>
      <c r="AF349" s="258"/>
    </row>
    <row r="350" spans="1:32" x14ac:dyDescent="0.25">
      <c r="A350" s="258"/>
      <c r="B350" s="258"/>
      <c r="C350" s="258"/>
      <c r="D350" s="258"/>
      <c r="E350" s="258"/>
      <c r="F350" s="258"/>
      <c r="G350" s="258"/>
      <c r="H350" s="258"/>
      <c r="I350" s="258"/>
      <c r="J350" s="258"/>
      <c r="K350" s="258"/>
      <c r="L350" s="258"/>
      <c r="M350" s="258"/>
      <c r="N350" s="258"/>
      <c r="O350" s="258"/>
      <c r="P350" s="258"/>
      <c r="Q350" s="258"/>
      <c r="R350" s="258"/>
      <c r="S350" s="258"/>
      <c r="T350" s="258"/>
      <c r="U350" s="258"/>
      <c r="V350" s="258"/>
      <c r="W350" s="258"/>
      <c r="X350" s="258"/>
      <c r="Y350" s="258"/>
      <c r="Z350" s="258"/>
      <c r="AA350" s="258"/>
      <c r="AB350" s="258"/>
      <c r="AC350" s="258"/>
      <c r="AD350" s="258"/>
      <c r="AE350" s="258"/>
      <c r="AF350" s="258"/>
    </row>
    <row r="351" spans="1:32" x14ac:dyDescent="0.25">
      <c r="A351" s="258"/>
      <c r="B351" s="258"/>
      <c r="C351" s="258"/>
      <c r="D351" s="258"/>
      <c r="E351" s="258"/>
      <c r="F351" s="258"/>
      <c r="G351" s="258"/>
      <c r="H351" s="258"/>
      <c r="I351" s="258"/>
      <c r="J351" s="258"/>
      <c r="K351" s="258"/>
      <c r="L351" s="258"/>
      <c r="M351" s="258"/>
      <c r="N351" s="258"/>
      <c r="O351" s="258"/>
      <c r="P351" s="258"/>
      <c r="Q351" s="258"/>
      <c r="R351" s="258"/>
      <c r="S351" s="258"/>
      <c r="T351" s="258"/>
      <c r="U351" s="258"/>
      <c r="V351" s="258"/>
      <c r="W351" s="258"/>
      <c r="X351" s="258"/>
      <c r="Y351" s="258"/>
      <c r="Z351" s="258"/>
      <c r="AA351" s="258"/>
      <c r="AB351" s="258"/>
      <c r="AC351" s="258"/>
      <c r="AD351" s="258"/>
      <c r="AE351" s="258"/>
      <c r="AF351" s="258"/>
    </row>
    <row r="352" spans="1:32" x14ac:dyDescent="0.25">
      <c r="A352" s="258"/>
      <c r="B352" s="258"/>
      <c r="C352" s="258"/>
      <c r="D352" s="258"/>
      <c r="E352" s="258"/>
      <c r="F352" s="258"/>
      <c r="G352" s="258"/>
      <c r="H352" s="258"/>
      <c r="I352" s="258"/>
      <c r="J352" s="258"/>
      <c r="K352" s="258"/>
      <c r="L352" s="258"/>
      <c r="M352" s="258"/>
      <c r="N352" s="258"/>
      <c r="O352" s="258"/>
      <c r="P352" s="258"/>
      <c r="Q352" s="258"/>
      <c r="R352" s="258"/>
      <c r="S352" s="258"/>
      <c r="T352" s="258"/>
      <c r="U352" s="258"/>
      <c r="V352" s="258"/>
      <c r="W352" s="258"/>
      <c r="X352" s="258"/>
      <c r="Y352" s="258"/>
      <c r="Z352" s="258"/>
      <c r="AA352" s="258"/>
      <c r="AB352" s="258"/>
      <c r="AC352" s="258"/>
      <c r="AD352" s="258"/>
      <c r="AE352" s="258"/>
      <c r="AF352" s="258"/>
    </row>
    <row r="353" spans="1:32" x14ac:dyDescent="0.25">
      <c r="A353" s="258"/>
      <c r="B353" s="258"/>
      <c r="C353" s="258"/>
      <c r="D353" s="258"/>
      <c r="E353" s="258"/>
      <c r="F353" s="258"/>
      <c r="G353" s="258"/>
      <c r="H353" s="258"/>
      <c r="I353" s="258"/>
      <c r="J353" s="258"/>
      <c r="K353" s="258"/>
      <c r="L353" s="258"/>
      <c r="M353" s="258"/>
      <c r="N353" s="258"/>
      <c r="O353" s="258"/>
      <c r="P353" s="258"/>
      <c r="Q353" s="258"/>
      <c r="R353" s="258"/>
      <c r="S353" s="258"/>
      <c r="T353" s="258"/>
      <c r="U353" s="258"/>
      <c r="V353" s="258"/>
      <c r="W353" s="258"/>
      <c r="X353" s="258"/>
      <c r="Y353" s="258"/>
      <c r="Z353" s="258"/>
      <c r="AA353" s="258"/>
      <c r="AB353" s="258"/>
      <c r="AC353" s="258"/>
      <c r="AD353" s="258"/>
      <c r="AE353" s="258"/>
      <c r="AF353" s="258"/>
    </row>
    <row r="354" spans="1:32" x14ac:dyDescent="0.25">
      <c r="A354" s="258"/>
      <c r="B354" s="258"/>
      <c r="C354" s="258"/>
      <c r="D354" s="258"/>
      <c r="E354" s="258"/>
      <c r="F354" s="258"/>
      <c r="G354" s="258"/>
      <c r="H354" s="258"/>
      <c r="I354" s="258"/>
      <c r="J354" s="258"/>
      <c r="K354" s="258"/>
      <c r="L354" s="258"/>
      <c r="M354" s="258"/>
      <c r="N354" s="258"/>
      <c r="O354" s="258"/>
      <c r="P354" s="258"/>
      <c r="Q354" s="258"/>
      <c r="R354" s="258"/>
      <c r="S354" s="258"/>
      <c r="T354" s="258"/>
      <c r="U354" s="258"/>
      <c r="V354" s="258"/>
      <c r="W354" s="258"/>
      <c r="X354" s="258"/>
      <c r="Y354" s="258"/>
      <c r="Z354" s="258"/>
      <c r="AA354" s="258"/>
      <c r="AB354" s="258"/>
      <c r="AC354" s="258"/>
      <c r="AD354" s="258"/>
      <c r="AE354" s="258"/>
      <c r="AF354" s="258"/>
    </row>
    <row r="355" spans="1:32" x14ac:dyDescent="0.25">
      <c r="A355" s="258"/>
      <c r="B355" s="258"/>
      <c r="C355" s="258"/>
      <c r="D355" s="258"/>
      <c r="E355" s="258"/>
      <c r="F355" s="258"/>
      <c r="G355" s="258"/>
      <c r="H355" s="258"/>
      <c r="I355" s="258"/>
      <c r="J355" s="258"/>
      <c r="K355" s="258"/>
      <c r="L355" s="258"/>
      <c r="M355" s="258"/>
      <c r="N355" s="258"/>
      <c r="O355" s="258"/>
      <c r="P355" s="258"/>
      <c r="Q355" s="258"/>
      <c r="R355" s="258"/>
      <c r="S355" s="258"/>
      <c r="T355" s="258"/>
      <c r="U355" s="258"/>
      <c r="V355" s="258"/>
      <c r="W355" s="258"/>
      <c r="X355" s="258"/>
      <c r="Y355" s="258"/>
      <c r="Z355" s="258"/>
      <c r="AA355" s="258"/>
      <c r="AB355" s="258"/>
      <c r="AC355" s="258"/>
      <c r="AD355" s="258"/>
      <c r="AE355" s="258"/>
      <c r="AF355" s="258"/>
    </row>
    <row r="356" spans="1:32" x14ac:dyDescent="0.25">
      <c r="A356" s="258"/>
      <c r="B356" s="258"/>
      <c r="C356" s="258"/>
      <c r="D356" s="258"/>
      <c r="E356" s="258"/>
      <c r="F356" s="258"/>
      <c r="G356" s="258"/>
      <c r="H356" s="258"/>
      <c r="I356" s="258"/>
      <c r="J356" s="258"/>
      <c r="K356" s="258"/>
      <c r="L356" s="258"/>
      <c r="M356" s="258"/>
      <c r="N356" s="258"/>
      <c r="O356" s="258"/>
      <c r="P356" s="258"/>
      <c r="Q356" s="258"/>
      <c r="R356" s="258"/>
      <c r="S356" s="258"/>
      <c r="T356" s="258"/>
      <c r="U356" s="258"/>
      <c r="V356" s="258"/>
      <c r="W356" s="258"/>
      <c r="X356" s="258"/>
      <c r="Y356" s="258"/>
      <c r="Z356" s="258"/>
      <c r="AA356" s="258"/>
      <c r="AB356" s="258"/>
      <c r="AC356" s="258"/>
      <c r="AD356" s="258"/>
      <c r="AE356" s="258"/>
      <c r="AF356" s="258"/>
    </row>
    <row r="357" spans="1:32" x14ac:dyDescent="0.25">
      <c r="A357" s="258"/>
      <c r="B357" s="258"/>
      <c r="C357" s="258"/>
      <c r="D357" s="258"/>
      <c r="E357" s="258"/>
      <c r="F357" s="258"/>
      <c r="G357" s="258"/>
      <c r="H357" s="258"/>
      <c r="I357" s="258"/>
      <c r="J357" s="258"/>
      <c r="K357" s="258"/>
      <c r="L357" s="258"/>
      <c r="M357" s="258"/>
      <c r="N357" s="258"/>
      <c r="O357" s="258"/>
      <c r="P357" s="258"/>
      <c r="Q357" s="258"/>
      <c r="R357" s="258"/>
      <c r="S357" s="258"/>
      <c r="T357" s="258"/>
      <c r="U357" s="258"/>
      <c r="V357" s="258"/>
      <c r="W357" s="258"/>
      <c r="X357" s="258"/>
      <c r="Y357" s="258"/>
      <c r="Z357" s="258"/>
      <c r="AA357" s="258"/>
      <c r="AB357" s="258"/>
      <c r="AC357" s="258"/>
      <c r="AD357" s="258"/>
      <c r="AE357" s="258"/>
      <c r="AF357" s="258"/>
    </row>
    <row r="358" spans="1:32" x14ac:dyDescent="0.25">
      <c r="A358" s="258"/>
      <c r="B358" s="258"/>
      <c r="C358" s="258"/>
      <c r="D358" s="258"/>
      <c r="E358" s="258"/>
      <c r="F358" s="258"/>
      <c r="G358" s="258"/>
      <c r="H358" s="258"/>
      <c r="I358" s="258"/>
      <c r="J358" s="258"/>
      <c r="K358" s="258"/>
      <c r="L358" s="258"/>
      <c r="M358" s="258"/>
      <c r="N358" s="258"/>
      <c r="O358" s="258"/>
      <c r="P358" s="258"/>
      <c r="Q358" s="258"/>
      <c r="R358" s="258"/>
      <c r="S358" s="258"/>
      <c r="T358" s="258"/>
      <c r="U358" s="258"/>
      <c r="V358" s="258"/>
      <c r="W358" s="258"/>
      <c r="X358" s="258"/>
      <c r="Y358" s="258"/>
      <c r="Z358" s="258"/>
      <c r="AA358" s="258"/>
      <c r="AB358" s="258"/>
      <c r="AC358" s="258"/>
      <c r="AD358" s="258"/>
      <c r="AE358" s="258"/>
      <c r="AF358" s="258"/>
    </row>
    <row r="359" spans="1:32" x14ac:dyDescent="0.25">
      <c r="A359" s="258"/>
      <c r="B359" s="258"/>
      <c r="C359" s="258"/>
      <c r="D359" s="258"/>
      <c r="E359" s="258"/>
      <c r="F359" s="258"/>
      <c r="G359" s="258"/>
      <c r="H359" s="258"/>
      <c r="I359" s="258"/>
      <c r="J359" s="258"/>
      <c r="K359" s="258"/>
      <c r="L359" s="258"/>
      <c r="M359" s="258"/>
      <c r="N359" s="258"/>
      <c r="O359" s="258"/>
      <c r="P359" s="258"/>
      <c r="Q359" s="258"/>
      <c r="R359" s="258"/>
      <c r="S359" s="258"/>
      <c r="T359" s="258"/>
      <c r="U359" s="258"/>
      <c r="V359" s="258"/>
      <c r="W359" s="258"/>
      <c r="X359" s="258"/>
      <c r="Y359" s="258"/>
      <c r="Z359" s="258"/>
      <c r="AA359" s="258"/>
      <c r="AB359" s="258"/>
      <c r="AC359" s="258"/>
      <c r="AD359" s="258"/>
      <c r="AE359" s="258"/>
      <c r="AF359" s="258"/>
    </row>
    <row r="360" spans="1:32" x14ac:dyDescent="0.25">
      <c r="A360" s="258"/>
      <c r="B360" s="258"/>
      <c r="C360" s="258"/>
      <c r="D360" s="258"/>
      <c r="E360" s="258"/>
      <c r="F360" s="258"/>
      <c r="G360" s="258"/>
      <c r="H360" s="258"/>
      <c r="I360" s="258"/>
      <c r="J360" s="258"/>
      <c r="K360" s="258"/>
      <c r="L360" s="258"/>
      <c r="M360" s="258"/>
      <c r="N360" s="258"/>
      <c r="O360" s="258"/>
      <c r="P360" s="258"/>
      <c r="Q360" s="258"/>
      <c r="R360" s="258"/>
      <c r="S360" s="258"/>
      <c r="T360" s="258"/>
      <c r="U360" s="258"/>
      <c r="V360" s="258"/>
      <c r="W360" s="258"/>
      <c r="X360" s="258"/>
      <c r="Y360" s="258"/>
      <c r="Z360" s="258"/>
      <c r="AA360" s="258"/>
      <c r="AB360" s="258"/>
      <c r="AC360" s="258"/>
      <c r="AD360" s="258"/>
      <c r="AE360" s="258"/>
      <c r="AF360" s="258"/>
    </row>
    <row r="361" spans="1:32" x14ac:dyDescent="0.25">
      <c r="A361" s="258"/>
      <c r="B361" s="258"/>
      <c r="C361" s="258"/>
      <c r="D361" s="258"/>
      <c r="E361" s="258"/>
      <c r="F361" s="258"/>
      <c r="G361" s="258"/>
      <c r="H361" s="258"/>
      <c r="I361" s="258"/>
      <c r="J361" s="258"/>
      <c r="K361" s="258"/>
      <c r="L361" s="258"/>
      <c r="M361" s="258"/>
      <c r="N361" s="258"/>
      <c r="O361" s="258"/>
      <c r="P361" s="258"/>
      <c r="Q361" s="258"/>
      <c r="R361" s="258"/>
      <c r="S361" s="258"/>
      <c r="T361" s="258"/>
      <c r="U361" s="258"/>
      <c r="V361" s="258"/>
      <c r="W361" s="258"/>
      <c r="X361" s="258"/>
      <c r="Y361" s="258"/>
      <c r="Z361" s="258"/>
      <c r="AA361" s="258"/>
      <c r="AB361" s="258"/>
      <c r="AC361" s="258"/>
      <c r="AD361" s="258"/>
      <c r="AE361" s="258"/>
      <c r="AF361" s="258"/>
    </row>
    <row r="362" spans="1:32" x14ac:dyDescent="0.25">
      <c r="A362" s="258"/>
      <c r="B362" s="258"/>
      <c r="C362" s="258"/>
      <c r="D362" s="258"/>
      <c r="E362" s="258"/>
      <c r="F362" s="258"/>
      <c r="G362" s="258"/>
      <c r="H362" s="258"/>
      <c r="I362" s="258"/>
      <c r="J362" s="258"/>
      <c r="K362" s="258"/>
      <c r="L362" s="258"/>
      <c r="M362" s="258"/>
      <c r="N362" s="258"/>
      <c r="O362" s="258"/>
      <c r="P362" s="258"/>
      <c r="Q362" s="258"/>
      <c r="R362" s="258"/>
      <c r="S362" s="258"/>
      <c r="T362" s="258"/>
      <c r="U362" s="258"/>
      <c r="V362" s="258"/>
      <c r="W362" s="258"/>
      <c r="X362" s="258"/>
      <c r="Y362" s="258"/>
      <c r="Z362" s="258"/>
      <c r="AA362" s="258"/>
      <c r="AB362" s="258"/>
      <c r="AC362" s="258"/>
      <c r="AD362" s="258"/>
      <c r="AE362" s="258"/>
      <c r="AF362" s="258"/>
    </row>
    <row r="363" spans="1:32" x14ac:dyDescent="0.25">
      <c r="A363" s="258"/>
      <c r="B363" s="258"/>
      <c r="C363" s="258"/>
      <c r="D363" s="258"/>
      <c r="E363" s="258"/>
      <c r="F363" s="258"/>
      <c r="G363" s="258"/>
      <c r="H363" s="258"/>
      <c r="I363" s="258"/>
      <c r="J363" s="258"/>
      <c r="K363" s="258"/>
      <c r="L363" s="258"/>
      <c r="M363" s="258"/>
      <c r="N363" s="258"/>
      <c r="O363" s="258"/>
      <c r="P363" s="258"/>
      <c r="Q363" s="258"/>
      <c r="R363" s="258"/>
      <c r="S363" s="258"/>
      <c r="T363" s="258"/>
      <c r="U363" s="258"/>
      <c r="V363" s="258"/>
      <c r="W363" s="258"/>
      <c r="X363" s="258"/>
      <c r="Y363" s="258"/>
      <c r="Z363" s="258"/>
      <c r="AA363" s="258"/>
      <c r="AB363" s="258"/>
      <c r="AC363" s="258"/>
      <c r="AD363" s="258"/>
      <c r="AE363" s="258"/>
      <c r="AF363" s="258"/>
    </row>
    <row r="364" spans="1:32" x14ac:dyDescent="0.25">
      <c r="A364" s="258"/>
      <c r="B364" s="258"/>
      <c r="C364" s="258"/>
      <c r="D364" s="258"/>
      <c r="E364" s="258"/>
      <c r="F364" s="258"/>
      <c r="G364" s="258"/>
      <c r="H364" s="258"/>
      <c r="I364" s="258"/>
      <c r="J364" s="258"/>
      <c r="K364" s="258"/>
      <c r="L364" s="258"/>
      <c r="M364" s="258"/>
      <c r="N364" s="258"/>
      <c r="O364" s="258"/>
      <c r="P364" s="258"/>
      <c r="Q364" s="258"/>
      <c r="R364" s="258"/>
      <c r="S364" s="258"/>
      <c r="T364" s="258"/>
      <c r="U364" s="258"/>
      <c r="V364" s="258"/>
      <c r="W364" s="258"/>
      <c r="X364" s="258"/>
      <c r="Y364" s="258"/>
      <c r="Z364" s="258"/>
      <c r="AA364" s="258"/>
      <c r="AB364" s="258"/>
      <c r="AC364" s="258"/>
      <c r="AD364" s="258"/>
      <c r="AE364" s="258"/>
      <c r="AF364" s="258"/>
    </row>
    <row r="365" spans="1:32" x14ac:dyDescent="0.25">
      <c r="A365" s="258"/>
      <c r="B365" s="258"/>
      <c r="C365" s="258"/>
      <c r="D365" s="258"/>
      <c r="E365" s="258"/>
      <c r="F365" s="258"/>
      <c r="G365" s="258"/>
      <c r="H365" s="258"/>
      <c r="I365" s="258"/>
      <c r="J365" s="258"/>
      <c r="K365" s="258"/>
      <c r="L365" s="258"/>
      <c r="M365" s="258"/>
      <c r="N365" s="258"/>
      <c r="O365" s="258"/>
      <c r="P365" s="258"/>
      <c r="Q365" s="258"/>
      <c r="R365" s="258"/>
      <c r="S365" s="258"/>
      <c r="T365" s="258"/>
      <c r="U365" s="258"/>
      <c r="V365" s="258"/>
      <c r="W365" s="258"/>
      <c r="X365" s="258"/>
      <c r="Y365" s="258"/>
      <c r="Z365" s="258"/>
      <c r="AA365" s="258"/>
      <c r="AB365" s="258"/>
      <c r="AC365" s="258"/>
      <c r="AD365" s="258"/>
      <c r="AE365" s="258"/>
      <c r="AF365" s="258"/>
    </row>
    <row r="366" spans="1:32" x14ac:dyDescent="0.25">
      <c r="A366" s="258"/>
      <c r="B366" s="258"/>
      <c r="C366" s="258"/>
      <c r="D366" s="258"/>
      <c r="E366" s="258"/>
      <c r="F366" s="258"/>
      <c r="G366" s="258"/>
      <c r="H366" s="258"/>
      <c r="I366" s="258"/>
      <c r="J366" s="258"/>
      <c r="K366" s="258"/>
      <c r="L366" s="258"/>
      <c r="M366" s="258"/>
      <c r="N366" s="258"/>
      <c r="O366" s="258"/>
      <c r="P366" s="258"/>
      <c r="Q366" s="258"/>
      <c r="R366" s="258"/>
      <c r="S366" s="258"/>
      <c r="T366" s="258"/>
      <c r="U366" s="258"/>
      <c r="V366" s="258"/>
      <c r="W366" s="258"/>
      <c r="X366" s="258"/>
      <c r="Y366" s="258"/>
      <c r="Z366" s="258"/>
      <c r="AA366" s="258"/>
      <c r="AB366" s="258"/>
      <c r="AC366" s="258"/>
      <c r="AD366" s="258"/>
      <c r="AE366" s="258"/>
      <c r="AF366" s="258"/>
    </row>
    <row r="367" spans="1:32" x14ac:dyDescent="0.25">
      <c r="A367" s="258"/>
      <c r="B367" s="258"/>
      <c r="C367" s="258"/>
      <c r="D367" s="258"/>
      <c r="E367" s="258"/>
      <c r="F367" s="258"/>
      <c r="G367" s="258"/>
      <c r="H367" s="258"/>
      <c r="I367" s="258"/>
      <c r="J367" s="258"/>
      <c r="K367" s="258"/>
      <c r="L367" s="258"/>
      <c r="M367" s="258"/>
      <c r="N367" s="258"/>
      <c r="O367" s="258"/>
      <c r="P367" s="258"/>
      <c r="Q367" s="258"/>
      <c r="R367" s="258"/>
      <c r="S367" s="258"/>
      <c r="T367" s="258"/>
      <c r="U367" s="258"/>
      <c r="V367" s="258"/>
      <c r="W367" s="258"/>
      <c r="X367" s="258"/>
      <c r="Y367" s="258"/>
      <c r="Z367" s="258"/>
      <c r="AA367" s="258"/>
      <c r="AB367" s="258"/>
      <c r="AC367" s="258"/>
      <c r="AD367" s="258"/>
      <c r="AE367" s="258"/>
      <c r="AF367" s="258"/>
    </row>
    <row r="368" spans="1:32" x14ac:dyDescent="0.25">
      <c r="A368" s="258"/>
      <c r="B368" s="258"/>
      <c r="C368" s="258"/>
      <c r="D368" s="258"/>
      <c r="E368" s="258"/>
      <c r="F368" s="258"/>
      <c r="G368" s="258"/>
      <c r="H368" s="258"/>
      <c r="I368" s="258"/>
      <c r="J368" s="258"/>
      <c r="K368" s="258"/>
      <c r="L368" s="258"/>
      <c r="M368" s="258"/>
      <c r="N368" s="258"/>
      <c r="O368" s="258"/>
      <c r="P368" s="258"/>
      <c r="Q368" s="258"/>
      <c r="R368" s="258"/>
      <c r="S368" s="258"/>
      <c r="T368" s="258"/>
      <c r="U368" s="258"/>
      <c r="V368" s="258"/>
      <c r="W368" s="258"/>
      <c r="X368" s="258"/>
      <c r="Y368" s="258"/>
      <c r="Z368" s="258"/>
      <c r="AA368" s="258"/>
      <c r="AB368" s="258"/>
      <c r="AC368" s="258"/>
      <c r="AD368" s="258"/>
      <c r="AE368" s="258"/>
      <c r="AF368" s="258"/>
    </row>
    <row r="369" spans="1:32" x14ac:dyDescent="0.25">
      <c r="A369" s="258"/>
      <c r="B369" s="258"/>
      <c r="C369" s="258"/>
      <c r="D369" s="258"/>
      <c r="E369" s="258"/>
      <c r="F369" s="258"/>
      <c r="G369" s="258"/>
      <c r="H369" s="258"/>
      <c r="I369" s="258"/>
      <c r="J369" s="258"/>
      <c r="K369" s="258"/>
      <c r="L369" s="258"/>
      <c r="M369" s="258"/>
      <c r="N369" s="258"/>
      <c r="O369" s="258"/>
      <c r="P369" s="258"/>
      <c r="Q369" s="258"/>
      <c r="R369" s="258"/>
      <c r="S369" s="258"/>
      <c r="T369" s="258"/>
      <c r="U369" s="258"/>
      <c r="V369" s="258"/>
      <c r="W369" s="258"/>
      <c r="X369" s="258"/>
      <c r="Y369" s="258"/>
      <c r="Z369" s="258"/>
      <c r="AA369" s="258"/>
      <c r="AB369" s="258"/>
      <c r="AC369" s="258"/>
      <c r="AD369" s="258"/>
      <c r="AE369" s="258"/>
      <c r="AF369" s="258"/>
    </row>
    <row r="370" spans="1:32" x14ac:dyDescent="0.25">
      <c r="A370" s="258"/>
      <c r="B370" s="258"/>
      <c r="C370" s="258"/>
      <c r="D370" s="258"/>
      <c r="E370" s="258"/>
      <c r="F370" s="258"/>
      <c r="G370" s="258"/>
      <c r="H370" s="258"/>
      <c r="I370" s="258"/>
      <c r="J370" s="258"/>
      <c r="K370" s="258"/>
      <c r="L370" s="258"/>
      <c r="M370" s="258"/>
      <c r="N370" s="258"/>
      <c r="O370" s="258"/>
      <c r="P370" s="258"/>
      <c r="Q370" s="258"/>
      <c r="R370" s="258"/>
      <c r="S370" s="258"/>
      <c r="T370" s="258"/>
      <c r="U370" s="258"/>
      <c r="V370" s="258"/>
      <c r="W370" s="258"/>
      <c r="X370" s="258"/>
      <c r="Y370" s="258"/>
      <c r="Z370" s="258"/>
      <c r="AA370" s="258"/>
      <c r="AB370" s="258"/>
      <c r="AC370" s="258"/>
      <c r="AD370" s="258"/>
      <c r="AE370" s="258"/>
      <c r="AF370" s="258"/>
    </row>
    <row r="371" spans="1:32" x14ac:dyDescent="0.25">
      <c r="A371" s="258"/>
      <c r="B371" s="258"/>
      <c r="C371" s="258"/>
      <c r="D371" s="258"/>
      <c r="E371" s="258"/>
      <c r="F371" s="258"/>
      <c r="G371" s="258"/>
      <c r="H371" s="258"/>
      <c r="I371" s="258"/>
      <c r="J371" s="258"/>
      <c r="K371" s="258"/>
      <c r="L371" s="258"/>
      <c r="M371" s="258"/>
      <c r="N371" s="258"/>
      <c r="O371" s="258"/>
      <c r="P371" s="258"/>
      <c r="Q371" s="258"/>
      <c r="R371" s="258"/>
      <c r="S371" s="258"/>
      <c r="T371" s="258"/>
      <c r="U371" s="258"/>
      <c r="V371" s="258"/>
      <c r="W371" s="258"/>
      <c r="X371" s="258"/>
      <c r="Y371" s="258"/>
      <c r="Z371" s="258"/>
      <c r="AA371" s="258"/>
      <c r="AB371" s="258"/>
      <c r="AC371" s="258"/>
      <c r="AD371" s="258"/>
      <c r="AE371" s="258"/>
      <c r="AF371" s="258"/>
    </row>
    <row r="372" spans="1:32" x14ac:dyDescent="0.25">
      <c r="A372" s="258"/>
      <c r="B372" s="258"/>
      <c r="C372" s="258"/>
      <c r="D372" s="258"/>
      <c r="E372" s="258"/>
      <c r="F372" s="258"/>
      <c r="G372" s="258"/>
      <c r="H372" s="258"/>
      <c r="I372" s="258"/>
      <c r="J372" s="258"/>
      <c r="K372" s="258"/>
      <c r="L372" s="258"/>
      <c r="M372" s="258"/>
      <c r="N372" s="258"/>
      <c r="O372" s="258"/>
      <c r="P372" s="258"/>
      <c r="Q372" s="258"/>
      <c r="R372" s="258"/>
      <c r="S372" s="258"/>
      <c r="T372" s="258"/>
      <c r="U372" s="258"/>
      <c r="V372" s="258"/>
      <c r="W372" s="258"/>
      <c r="X372" s="258"/>
      <c r="Y372" s="258"/>
      <c r="Z372" s="258"/>
      <c r="AA372" s="258"/>
      <c r="AB372" s="258"/>
      <c r="AC372" s="258"/>
      <c r="AD372" s="258"/>
      <c r="AE372" s="258"/>
      <c r="AF372" s="258"/>
    </row>
    <row r="373" spans="1:32" x14ac:dyDescent="0.25">
      <c r="A373" s="258"/>
      <c r="B373" s="258"/>
      <c r="C373" s="258"/>
      <c r="D373" s="258"/>
      <c r="E373" s="258"/>
      <c r="F373" s="258"/>
      <c r="G373" s="258"/>
      <c r="H373" s="258"/>
      <c r="I373" s="258"/>
      <c r="J373" s="258"/>
      <c r="K373" s="258"/>
      <c r="L373" s="258"/>
      <c r="M373" s="258"/>
      <c r="N373" s="258"/>
      <c r="O373" s="258"/>
      <c r="P373" s="258"/>
      <c r="Q373" s="258"/>
      <c r="R373" s="258"/>
      <c r="S373" s="258"/>
      <c r="T373" s="258"/>
      <c r="U373" s="258"/>
      <c r="V373" s="258"/>
      <c r="W373" s="258"/>
      <c r="X373" s="258"/>
      <c r="Y373" s="258"/>
      <c r="Z373" s="258"/>
      <c r="AA373" s="258"/>
      <c r="AB373" s="258"/>
      <c r="AC373" s="258"/>
      <c r="AD373" s="258"/>
      <c r="AE373" s="258"/>
      <c r="AF373" s="258"/>
    </row>
    <row r="374" spans="1:32" x14ac:dyDescent="0.25">
      <c r="A374" s="258"/>
      <c r="B374" s="258"/>
      <c r="C374" s="258"/>
      <c r="D374" s="258"/>
      <c r="E374" s="258"/>
      <c r="F374" s="258"/>
      <c r="G374" s="258"/>
      <c r="H374" s="258"/>
      <c r="I374" s="258"/>
      <c r="J374" s="258"/>
      <c r="K374" s="258"/>
      <c r="L374" s="258"/>
      <c r="M374" s="258"/>
      <c r="N374" s="258"/>
      <c r="O374" s="258"/>
      <c r="P374" s="258"/>
      <c r="Q374" s="258"/>
      <c r="R374" s="258"/>
      <c r="S374" s="258"/>
      <c r="T374" s="258"/>
      <c r="U374" s="258"/>
      <c r="V374" s="258"/>
      <c r="W374" s="258"/>
      <c r="X374" s="258"/>
      <c r="Y374" s="258"/>
      <c r="Z374" s="258"/>
      <c r="AA374" s="258"/>
      <c r="AB374" s="258"/>
      <c r="AC374" s="258"/>
      <c r="AD374" s="258"/>
      <c r="AE374" s="258"/>
      <c r="AF374" s="258"/>
    </row>
    <row r="375" spans="1:32" x14ac:dyDescent="0.25">
      <c r="A375" s="258"/>
      <c r="B375" s="258"/>
      <c r="C375" s="258"/>
      <c r="D375" s="258"/>
      <c r="E375" s="258"/>
      <c r="F375" s="258"/>
      <c r="G375" s="258"/>
      <c r="H375" s="258"/>
      <c r="I375" s="258"/>
      <c r="J375" s="258"/>
      <c r="K375" s="258"/>
      <c r="L375" s="258"/>
      <c r="M375" s="258"/>
      <c r="N375" s="258"/>
      <c r="O375" s="258"/>
      <c r="P375" s="258"/>
      <c r="Q375" s="258"/>
      <c r="R375" s="258"/>
      <c r="S375" s="258"/>
      <c r="T375" s="258"/>
      <c r="U375" s="258"/>
      <c r="V375" s="258"/>
      <c r="W375" s="258"/>
      <c r="X375" s="258"/>
      <c r="Y375" s="258"/>
      <c r="Z375" s="258"/>
      <c r="AA375" s="258"/>
      <c r="AB375" s="258"/>
      <c r="AC375" s="258"/>
      <c r="AD375" s="258"/>
      <c r="AE375" s="258"/>
      <c r="AF375" s="258"/>
    </row>
    <row r="376" spans="1:32" x14ac:dyDescent="0.25">
      <c r="A376" s="258"/>
      <c r="B376" s="258"/>
      <c r="C376" s="258"/>
      <c r="D376" s="258"/>
      <c r="E376" s="258"/>
      <c r="F376" s="258"/>
      <c r="G376" s="258"/>
      <c r="H376" s="258"/>
      <c r="I376" s="258"/>
      <c r="J376" s="258"/>
      <c r="K376" s="258"/>
      <c r="L376" s="258"/>
      <c r="M376" s="258"/>
      <c r="N376" s="258"/>
      <c r="O376" s="258"/>
      <c r="P376" s="258"/>
      <c r="Q376" s="258"/>
      <c r="R376" s="258"/>
      <c r="S376" s="258"/>
      <c r="T376" s="258"/>
      <c r="U376" s="258"/>
      <c r="V376" s="258"/>
      <c r="W376" s="258"/>
      <c r="X376" s="258"/>
      <c r="Y376" s="258"/>
      <c r="Z376" s="258"/>
      <c r="AA376" s="258"/>
      <c r="AB376" s="258"/>
      <c r="AC376" s="258"/>
      <c r="AD376" s="258"/>
      <c r="AE376" s="258"/>
      <c r="AF376" s="258"/>
    </row>
    <row r="377" spans="1:32" x14ac:dyDescent="0.25">
      <c r="A377" s="258"/>
      <c r="B377" s="258"/>
      <c r="C377" s="258"/>
      <c r="D377" s="258"/>
      <c r="E377" s="258"/>
      <c r="F377" s="258"/>
      <c r="G377" s="258"/>
      <c r="H377" s="258"/>
      <c r="I377" s="258"/>
      <c r="J377" s="258"/>
      <c r="K377" s="258"/>
      <c r="L377" s="258"/>
      <c r="M377" s="258"/>
      <c r="N377" s="258"/>
      <c r="O377" s="258"/>
      <c r="P377" s="258"/>
      <c r="Q377" s="258"/>
      <c r="R377" s="258"/>
      <c r="S377" s="258"/>
      <c r="T377" s="258"/>
      <c r="U377" s="258"/>
      <c r="V377" s="258"/>
      <c r="W377" s="258"/>
      <c r="X377" s="258"/>
      <c r="Y377" s="258"/>
      <c r="Z377" s="258"/>
      <c r="AA377" s="258"/>
      <c r="AB377" s="258"/>
      <c r="AC377" s="258"/>
      <c r="AD377" s="258"/>
      <c r="AE377" s="258"/>
      <c r="AF377" s="258"/>
    </row>
    <row r="378" spans="1:32" x14ac:dyDescent="0.25">
      <c r="A378" s="258"/>
      <c r="B378" s="258"/>
      <c r="C378" s="258"/>
      <c r="D378" s="258"/>
      <c r="E378" s="258"/>
      <c r="F378" s="258"/>
      <c r="G378" s="258"/>
      <c r="H378" s="258"/>
      <c r="I378" s="258"/>
      <c r="J378" s="258"/>
      <c r="K378" s="258"/>
      <c r="L378" s="258"/>
      <c r="M378" s="258"/>
      <c r="N378" s="258"/>
      <c r="O378" s="258"/>
      <c r="P378" s="258"/>
      <c r="Q378" s="258"/>
      <c r="R378" s="258"/>
      <c r="S378" s="258"/>
      <c r="T378" s="258"/>
      <c r="U378" s="258"/>
      <c r="V378" s="258"/>
      <c r="W378" s="258"/>
      <c r="X378" s="258"/>
      <c r="Y378" s="258"/>
      <c r="Z378" s="258"/>
      <c r="AA378" s="258"/>
      <c r="AB378" s="258"/>
      <c r="AC378" s="258"/>
      <c r="AD378" s="258"/>
      <c r="AE378" s="258"/>
      <c r="AF378" s="258"/>
    </row>
    <row r="379" spans="1:32" x14ac:dyDescent="0.25">
      <c r="A379" s="258"/>
      <c r="B379" s="258"/>
      <c r="C379" s="258"/>
      <c r="D379" s="258"/>
      <c r="E379" s="258"/>
      <c r="F379" s="258"/>
      <c r="G379" s="258"/>
      <c r="H379" s="258"/>
      <c r="I379" s="258"/>
      <c r="J379" s="258"/>
      <c r="K379" s="258"/>
      <c r="L379" s="258"/>
      <c r="M379" s="258"/>
      <c r="N379" s="258"/>
      <c r="O379" s="258"/>
      <c r="P379" s="258"/>
      <c r="Q379" s="258"/>
      <c r="R379" s="258"/>
      <c r="S379" s="258"/>
      <c r="T379" s="258"/>
      <c r="U379" s="258"/>
      <c r="V379" s="258"/>
      <c r="W379" s="258"/>
      <c r="X379" s="258"/>
      <c r="Y379" s="258"/>
      <c r="Z379" s="258"/>
      <c r="AA379" s="258"/>
      <c r="AB379" s="258"/>
      <c r="AC379" s="258"/>
      <c r="AD379" s="258"/>
      <c r="AE379" s="258"/>
      <c r="AF379" s="258"/>
    </row>
    <row r="380" spans="1:32" x14ac:dyDescent="0.25">
      <c r="A380" s="258"/>
      <c r="B380" s="258"/>
      <c r="C380" s="258"/>
      <c r="D380" s="258"/>
      <c r="E380" s="258"/>
      <c r="F380" s="258"/>
      <c r="G380" s="258"/>
      <c r="H380" s="258"/>
      <c r="I380" s="258"/>
      <c r="J380" s="258"/>
      <c r="K380" s="258"/>
      <c r="L380" s="258"/>
      <c r="M380" s="258"/>
      <c r="N380" s="258"/>
      <c r="O380" s="258"/>
      <c r="P380" s="258"/>
      <c r="Q380" s="258"/>
      <c r="R380" s="258"/>
      <c r="S380" s="258"/>
      <c r="T380" s="258"/>
      <c r="U380" s="258"/>
      <c r="V380" s="258"/>
      <c r="W380" s="258"/>
      <c r="X380" s="258"/>
      <c r="Y380" s="258"/>
      <c r="Z380" s="258"/>
      <c r="AA380" s="258"/>
      <c r="AB380" s="258"/>
      <c r="AC380" s="258"/>
      <c r="AD380" s="258"/>
      <c r="AE380" s="258"/>
      <c r="AF380" s="258"/>
    </row>
    <row r="381" spans="1:32" x14ac:dyDescent="0.25">
      <c r="A381" s="258"/>
      <c r="B381" s="258"/>
      <c r="C381" s="258"/>
      <c r="D381" s="258"/>
      <c r="E381" s="258"/>
      <c r="F381" s="258"/>
      <c r="G381" s="258"/>
      <c r="H381" s="258"/>
      <c r="I381" s="258"/>
      <c r="J381" s="258"/>
      <c r="K381" s="258"/>
      <c r="L381" s="258"/>
      <c r="M381" s="258"/>
      <c r="N381" s="258"/>
      <c r="O381" s="258"/>
      <c r="P381" s="258"/>
      <c r="Q381" s="258"/>
      <c r="R381" s="258"/>
      <c r="S381" s="258"/>
      <c r="T381" s="258"/>
      <c r="U381" s="258"/>
      <c r="V381" s="258"/>
      <c r="W381" s="258"/>
      <c r="X381" s="258"/>
      <c r="Y381" s="258"/>
      <c r="Z381" s="258"/>
      <c r="AA381" s="258"/>
      <c r="AB381" s="258"/>
      <c r="AC381" s="258"/>
      <c r="AD381" s="258"/>
      <c r="AE381" s="258"/>
      <c r="AF381" s="258"/>
    </row>
    <row r="382" spans="1:32" x14ac:dyDescent="0.25">
      <c r="A382" s="258"/>
      <c r="B382" s="258"/>
      <c r="C382" s="258"/>
      <c r="D382" s="258"/>
      <c r="E382" s="258"/>
      <c r="F382" s="258"/>
      <c r="G382" s="258"/>
      <c r="H382" s="258"/>
      <c r="I382" s="258"/>
      <c r="J382" s="258"/>
      <c r="K382" s="258"/>
      <c r="L382" s="258"/>
      <c r="M382" s="258"/>
      <c r="N382" s="258"/>
      <c r="O382" s="258"/>
      <c r="P382" s="258"/>
      <c r="Q382" s="258"/>
      <c r="R382" s="258"/>
      <c r="S382" s="258"/>
      <c r="T382" s="258"/>
      <c r="U382" s="258"/>
      <c r="V382" s="258"/>
      <c r="W382" s="258"/>
      <c r="X382" s="258"/>
      <c r="Y382" s="258"/>
      <c r="Z382" s="258"/>
      <c r="AA382" s="258"/>
      <c r="AB382" s="258"/>
      <c r="AC382" s="258"/>
      <c r="AD382" s="258"/>
      <c r="AE382" s="258"/>
      <c r="AF382" s="258"/>
    </row>
    <row r="383" spans="1:32" x14ac:dyDescent="0.25">
      <c r="A383" s="258"/>
      <c r="B383" s="258"/>
      <c r="C383" s="258"/>
      <c r="D383" s="258"/>
      <c r="E383" s="258"/>
      <c r="F383" s="258"/>
      <c r="G383" s="258"/>
      <c r="H383" s="258"/>
      <c r="I383" s="258"/>
      <c r="J383" s="258"/>
      <c r="K383" s="258"/>
      <c r="L383" s="258"/>
      <c r="M383" s="258"/>
      <c r="N383" s="258"/>
      <c r="O383" s="258"/>
      <c r="P383" s="258"/>
      <c r="Q383" s="258"/>
      <c r="R383" s="258"/>
      <c r="S383" s="258"/>
      <c r="T383" s="258"/>
      <c r="U383" s="258"/>
      <c r="V383" s="258"/>
      <c r="W383" s="258"/>
      <c r="X383" s="258"/>
      <c r="Y383" s="258"/>
      <c r="Z383" s="258"/>
      <c r="AA383" s="258"/>
      <c r="AB383" s="258"/>
      <c r="AC383" s="258"/>
      <c r="AD383" s="258"/>
      <c r="AE383" s="258"/>
      <c r="AF383" s="258"/>
    </row>
    <row r="384" spans="1:32" x14ac:dyDescent="0.25">
      <c r="A384" s="258"/>
      <c r="B384" s="258"/>
      <c r="C384" s="258"/>
      <c r="D384" s="258"/>
      <c r="E384" s="258"/>
      <c r="F384" s="258"/>
      <c r="G384" s="258"/>
      <c r="H384" s="258"/>
      <c r="I384" s="258"/>
      <c r="J384" s="258"/>
      <c r="K384" s="258"/>
      <c r="L384" s="258"/>
      <c r="M384" s="258"/>
      <c r="N384" s="258"/>
      <c r="O384" s="258"/>
      <c r="P384" s="258"/>
      <c r="Q384" s="258"/>
      <c r="R384" s="258"/>
      <c r="S384" s="258"/>
      <c r="T384" s="258"/>
      <c r="U384" s="258"/>
      <c r="V384" s="258"/>
      <c r="W384" s="258"/>
      <c r="X384" s="258"/>
      <c r="Y384" s="258"/>
      <c r="Z384" s="258"/>
      <c r="AA384" s="258"/>
      <c r="AB384" s="258"/>
      <c r="AC384" s="258"/>
      <c r="AD384" s="258"/>
      <c r="AE384" s="258"/>
      <c r="AF384" s="258"/>
    </row>
    <row r="385" spans="1:32" x14ac:dyDescent="0.25">
      <c r="A385" s="258"/>
      <c r="B385" s="258"/>
      <c r="C385" s="258"/>
      <c r="D385" s="258"/>
      <c r="E385" s="258"/>
      <c r="F385" s="258"/>
      <c r="G385" s="258"/>
      <c r="H385" s="258"/>
      <c r="I385" s="258"/>
      <c r="J385" s="258"/>
      <c r="K385" s="258"/>
      <c r="L385" s="258"/>
      <c r="M385" s="258"/>
      <c r="N385" s="258"/>
      <c r="O385" s="258"/>
      <c r="P385" s="258"/>
      <c r="Q385" s="258"/>
      <c r="R385" s="258"/>
      <c r="S385" s="258"/>
      <c r="T385" s="258"/>
      <c r="U385" s="258"/>
      <c r="V385" s="258"/>
      <c r="W385" s="258"/>
      <c r="X385" s="258"/>
      <c r="Y385" s="258"/>
      <c r="Z385" s="258"/>
      <c r="AA385" s="258"/>
      <c r="AB385" s="258"/>
      <c r="AC385" s="258"/>
      <c r="AD385" s="258"/>
      <c r="AE385" s="258"/>
      <c r="AF385" s="258"/>
    </row>
    <row r="386" spans="1:32" x14ac:dyDescent="0.25">
      <c r="A386" s="258"/>
      <c r="B386" s="258"/>
      <c r="C386" s="258"/>
      <c r="D386" s="258"/>
      <c r="E386" s="258"/>
      <c r="F386" s="258"/>
      <c r="G386" s="258"/>
      <c r="H386" s="258"/>
      <c r="I386" s="258"/>
      <c r="J386" s="258"/>
      <c r="K386" s="258"/>
      <c r="L386" s="258"/>
      <c r="M386" s="258"/>
      <c r="N386" s="258"/>
      <c r="O386" s="258"/>
      <c r="P386" s="258"/>
      <c r="Q386" s="258"/>
      <c r="R386" s="258"/>
      <c r="S386" s="258"/>
      <c r="T386" s="258"/>
      <c r="U386" s="258"/>
      <c r="V386" s="258"/>
      <c r="W386" s="258"/>
      <c r="X386" s="258"/>
      <c r="Y386" s="258"/>
      <c r="Z386" s="258"/>
      <c r="AA386" s="258"/>
      <c r="AB386" s="258"/>
      <c r="AC386" s="258"/>
      <c r="AD386" s="258"/>
      <c r="AE386" s="258"/>
      <c r="AF386" s="258"/>
    </row>
    <row r="387" spans="1:32" x14ac:dyDescent="0.25">
      <c r="A387" s="258"/>
      <c r="B387" s="258"/>
      <c r="C387" s="258"/>
      <c r="D387" s="258"/>
      <c r="E387" s="258"/>
      <c r="F387" s="258"/>
      <c r="G387" s="258"/>
      <c r="H387" s="258"/>
      <c r="I387" s="258"/>
      <c r="J387" s="258"/>
      <c r="K387" s="258"/>
      <c r="L387" s="258"/>
      <c r="M387" s="258"/>
      <c r="N387" s="258"/>
      <c r="O387" s="258"/>
      <c r="P387" s="258"/>
      <c r="Q387" s="258"/>
      <c r="R387" s="258"/>
      <c r="S387" s="258"/>
      <c r="T387" s="258"/>
      <c r="U387" s="258"/>
      <c r="V387" s="258"/>
      <c r="W387" s="258"/>
      <c r="X387" s="258"/>
      <c r="Y387" s="258"/>
      <c r="Z387" s="258"/>
      <c r="AA387" s="258"/>
      <c r="AB387" s="258"/>
      <c r="AC387" s="258"/>
      <c r="AD387" s="258"/>
      <c r="AE387" s="258"/>
      <c r="AF387" s="258"/>
    </row>
    <row r="388" spans="1:32" x14ac:dyDescent="0.25">
      <c r="A388" s="258"/>
      <c r="B388" s="258"/>
      <c r="C388" s="258"/>
      <c r="D388" s="258"/>
      <c r="E388" s="258"/>
      <c r="F388" s="258"/>
      <c r="G388" s="258"/>
      <c r="H388" s="258"/>
      <c r="I388" s="258"/>
      <c r="J388" s="258"/>
      <c r="K388" s="258"/>
      <c r="L388" s="258"/>
      <c r="M388" s="258"/>
      <c r="N388" s="258"/>
      <c r="O388" s="258"/>
      <c r="P388" s="258"/>
      <c r="Q388" s="258"/>
      <c r="R388" s="258"/>
      <c r="S388" s="258"/>
      <c r="T388" s="258"/>
      <c r="U388" s="258"/>
      <c r="V388" s="258"/>
      <c r="W388" s="258"/>
      <c r="X388" s="258"/>
      <c r="Y388" s="258"/>
      <c r="Z388" s="258"/>
      <c r="AA388" s="258"/>
      <c r="AB388" s="258"/>
      <c r="AC388" s="258"/>
      <c r="AD388" s="258"/>
      <c r="AE388" s="258"/>
      <c r="AF388" s="258"/>
    </row>
    <row r="389" spans="1:32" x14ac:dyDescent="0.25">
      <c r="A389" s="258"/>
      <c r="B389" s="258"/>
      <c r="C389" s="258"/>
      <c r="D389" s="258"/>
      <c r="E389" s="258"/>
      <c r="F389" s="258"/>
      <c r="G389" s="258"/>
      <c r="H389" s="258"/>
      <c r="I389" s="258"/>
      <c r="J389" s="258"/>
      <c r="K389" s="258"/>
      <c r="L389" s="258"/>
      <c r="M389" s="258"/>
      <c r="N389" s="258"/>
      <c r="O389" s="258"/>
      <c r="P389" s="258"/>
      <c r="Q389" s="258"/>
      <c r="R389" s="258"/>
      <c r="S389" s="258"/>
      <c r="T389" s="258"/>
      <c r="U389" s="258"/>
      <c r="V389" s="258"/>
      <c r="W389" s="258"/>
      <c r="X389" s="258"/>
      <c r="Y389" s="258"/>
      <c r="Z389" s="258"/>
      <c r="AA389" s="258"/>
      <c r="AB389" s="258"/>
      <c r="AC389" s="258"/>
      <c r="AD389" s="258"/>
      <c r="AE389" s="258"/>
      <c r="AF389" s="258"/>
    </row>
    <row r="390" spans="1:32" x14ac:dyDescent="0.25">
      <c r="A390" s="258"/>
      <c r="B390" s="258"/>
      <c r="C390" s="258"/>
      <c r="D390" s="258"/>
      <c r="E390" s="258"/>
      <c r="F390" s="258"/>
      <c r="G390" s="258"/>
      <c r="H390" s="258"/>
      <c r="I390" s="258"/>
      <c r="J390" s="258"/>
      <c r="K390" s="258"/>
      <c r="L390" s="258"/>
      <c r="M390" s="258"/>
      <c r="N390" s="258"/>
      <c r="O390" s="258"/>
      <c r="P390" s="258"/>
      <c r="Q390" s="258"/>
      <c r="R390" s="258"/>
      <c r="S390" s="258"/>
      <c r="T390" s="258"/>
      <c r="U390" s="258"/>
      <c r="V390" s="258"/>
      <c r="W390" s="258"/>
      <c r="X390" s="258"/>
      <c r="Y390" s="258"/>
      <c r="Z390" s="258"/>
      <c r="AA390" s="258"/>
      <c r="AB390" s="258"/>
      <c r="AC390" s="258"/>
      <c r="AD390" s="258"/>
      <c r="AE390" s="258"/>
      <c r="AF390" s="258"/>
    </row>
    <row r="391" spans="1:32" x14ac:dyDescent="0.25">
      <c r="A391" s="258"/>
      <c r="B391" s="258"/>
      <c r="C391" s="258"/>
      <c r="D391" s="258"/>
      <c r="E391" s="258"/>
      <c r="F391" s="258"/>
      <c r="G391" s="258"/>
      <c r="H391" s="258"/>
      <c r="I391" s="258"/>
      <c r="J391" s="258"/>
      <c r="K391" s="258"/>
      <c r="L391" s="258"/>
      <c r="M391" s="258"/>
      <c r="N391" s="258"/>
      <c r="O391" s="258"/>
      <c r="P391" s="258"/>
      <c r="Q391" s="258"/>
      <c r="R391" s="258"/>
      <c r="S391" s="258"/>
      <c r="T391" s="258"/>
      <c r="U391" s="258"/>
      <c r="V391" s="258"/>
      <c r="W391" s="258"/>
      <c r="X391" s="258"/>
      <c r="Y391" s="258"/>
      <c r="Z391" s="258"/>
      <c r="AA391" s="258"/>
      <c r="AB391" s="258"/>
      <c r="AC391" s="258"/>
      <c r="AD391" s="258"/>
      <c r="AE391" s="258"/>
      <c r="AF391" s="258"/>
    </row>
    <row r="392" spans="1:32" x14ac:dyDescent="0.25">
      <c r="A392" s="258"/>
      <c r="B392" s="258"/>
      <c r="C392" s="258"/>
      <c r="D392" s="258"/>
      <c r="E392" s="258"/>
      <c r="F392" s="258"/>
      <c r="G392" s="258"/>
      <c r="H392" s="258"/>
      <c r="I392" s="258"/>
      <c r="J392" s="258"/>
      <c r="K392" s="258"/>
      <c r="L392" s="258"/>
      <c r="M392" s="258"/>
      <c r="N392" s="258"/>
      <c r="O392" s="258"/>
      <c r="P392" s="258"/>
      <c r="Q392" s="258"/>
      <c r="R392" s="258"/>
      <c r="S392" s="258"/>
      <c r="T392" s="258"/>
      <c r="U392" s="258"/>
      <c r="V392" s="258"/>
      <c r="W392" s="258"/>
      <c r="X392" s="258"/>
      <c r="Y392" s="258"/>
      <c r="Z392" s="258"/>
      <c r="AA392" s="258"/>
      <c r="AB392" s="258"/>
      <c r="AC392" s="258"/>
      <c r="AD392" s="258"/>
      <c r="AE392" s="258"/>
      <c r="AF392" s="258"/>
    </row>
    <row r="393" spans="1:32" x14ac:dyDescent="0.25">
      <c r="A393" s="258"/>
      <c r="B393" s="258"/>
      <c r="C393" s="258"/>
      <c r="D393" s="258"/>
      <c r="E393" s="258"/>
      <c r="F393" s="258"/>
      <c r="G393" s="258"/>
      <c r="H393" s="258"/>
      <c r="I393" s="258"/>
      <c r="J393" s="258"/>
      <c r="K393" s="258"/>
      <c r="L393" s="258"/>
      <c r="M393" s="258"/>
      <c r="N393" s="258"/>
      <c r="O393" s="258"/>
      <c r="P393" s="258"/>
      <c r="Q393" s="258"/>
      <c r="R393" s="258"/>
      <c r="S393" s="258"/>
      <c r="T393" s="258"/>
      <c r="U393" s="258"/>
      <c r="V393" s="258"/>
      <c r="W393" s="258"/>
      <c r="X393" s="258"/>
      <c r="Y393" s="258"/>
      <c r="Z393" s="258"/>
      <c r="AA393" s="258"/>
      <c r="AB393" s="258"/>
      <c r="AC393" s="258"/>
      <c r="AD393" s="258"/>
      <c r="AE393" s="258"/>
      <c r="AF393" s="258"/>
    </row>
    <row r="394" spans="1:32" x14ac:dyDescent="0.25">
      <c r="A394" s="258"/>
      <c r="B394" s="258"/>
      <c r="C394" s="258"/>
      <c r="D394" s="258"/>
      <c r="E394" s="258"/>
      <c r="F394" s="258"/>
      <c r="G394" s="258"/>
      <c r="H394" s="258"/>
      <c r="I394" s="258"/>
      <c r="J394" s="258"/>
      <c r="K394" s="258"/>
      <c r="L394" s="258"/>
      <c r="M394" s="258"/>
      <c r="N394" s="258"/>
      <c r="O394" s="258"/>
      <c r="P394" s="258"/>
      <c r="Q394" s="258"/>
      <c r="R394" s="258"/>
      <c r="S394" s="258"/>
      <c r="T394" s="258"/>
      <c r="U394" s="258"/>
      <c r="V394" s="258"/>
      <c r="W394" s="258"/>
      <c r="X394" s="258"/>
      <c r="Y394" s="258"/>
      <c r="Z394" s="258"/>
      <c r="AA394" s="258"/>
      <c r="AB394" s="258"/>
      <c r="AC394" s="258"/>
      <c r="AD394" s="258"/>
      <c r="AE394" s="258"/>
      <c r="AF394" s="258"/>
    </row>
    <row r="395" spans="1:32" x14ac:dyDescent="0.25">
      <c r="A395" s="258"/>
      <c r="B395" s="258"/>
      <c r="C395" s="258"/>
      <c r="D395" s="258"/>
      <c r="E395" s="258"/>
      <c r="F395" s="258"/>
      <c r="G395" s="258"/>
      <c r="H395" s="258"/>
      <c r="I395" s="258"/>
      <c r="J395" s="258"/>
      <c r="K395" s="258"/>
      <c r="L395" s="258"/>
      <c r="M395" s="258"/>
      <c r="N395" s="258"/>
      <c r="O395" s="258"/>
      <c r="P395" s="258"/>
      <c r="Q395" s="258"/>
      <c r="R395" s="258"/>
      <c r="S395" s="258"/>
      <c r="T395" s="258"/>
      <c r="U395" s="258"/>
      <c r="V395" s="258"/>
      <c r="W395" s="258"/>
      <c r="X395" s="258"/>
      <c r="Y395" s="258"/>
      <c r="Z395" s="258"/>
      <c r="AA395" s="258"/>
      <c r="AB395" s="258"/>
      <c r="AC395" s="258"/>
      <c r="AD395" s="258"/>
      <c r="AE395" s="258"/>
      <c r="AF395" s="258"/>
    </row>
    <row r="396" spans="1:32" x14ac:dyDescent="0.25">
      <c r="A396" s="258"/>
      <c r="B396" s="258"/>
      <c r="C396" s="258"/>
      <c r="D396" s="258"/>
      <c r="E396" s="258"/>
      <c r="F396" s="258"/>
      <c r="G396" s="258"/>
      <c r="H396" s="258"/>
      <c r="I396" s="258"/>
      <c r="J396" s="258"/>
      <c r="K396" s="258"/>
      <c r="L396" s="258"/>
      <c r="M396" s="258"/>
      <c r="N396" s="258"/>
      <c r="O396" s="258"/>
      <c r="P396" s="258"/>
      <c r="Q396" s="258"/>
      <c r="R396" s="258"/>
      <c r="S396" s="258"/>
      <c r="T396" s="258"/>
      <c r="U396" s="258"/>
      <c r="V396" s="258"/>
      <c r="W396" s="258"/>
      <c r="X396" s="258"/>
      <c r="Y396" s="258"/>
      <c r="Z396" s="258"/>
      <c r="AA396" s="258"/>
      <c r="AB396" s="258"/>
      <c r="AC396" s="258"/>
      <c r="AD396" s="258"/>
      <c r="AE396" s="258"/>
      <c r="AF396" s="258"/>
    </row>
    <row r="397" spans="1:32" x14ac:dyDescent="0.25">
      <c r="A397" s="258"/>
      <c r="B397" s="258"/>
      <c r="C397" s="258"/>
      <c r="D397" s="258"/>
      <c r="E397" s="258"/>
      <c r="F397" s="258"/>
      <c r="G397" s="258"/>
      <c r="H397" s="258"/>
      <c r="I397" s="258"/>
      <c r="J397" s="258"/>
      <c r="K397" s="258"/>
      <c r="L397" s="258"/>
      <c r="M397" s="258"/>
      <c r="N397" s="258"/>
      <c r="O397" s="258"/>
      <c r="P397" s="258"/>
      <c r="Q397" s="258"/>
      <c r="R397" s="258"/>
      <c r="S397" s="258"/>
      <c r="T397" s="258"/>
      <c r="U397" s="258"/>
      <c r="V397" s="258"/>
      <c r="W397" s="258"/>
      <c r="X397" s="258"/>
      <c r="Y397" s="258"/>
      <c r="Z397" s="258"/>
      <c r="AA397" s="258"/>
      <c r="AB397" s="258"/>
      <c r="AC397" s="258"/>
      <c r="AD397" s="258"/>
      <c r="AE397" s="258"/>
      <c r="AF397" s="258"/>
    </row>
    <row r="398" spans="1:32" x14ac:dyDescent="0.25">
      <c r="A398" s="258"/>
      <c r="B398" s="258"/>
      <c r="C398" s="258"/>
      <c r="D398" s="258"/>
      <c r="E398" s="258"/>
      <c r="F398" s="258"/>
      <c r="G398" s="258"/>
      <c r="H398" s="258"/>
      <c r="I398" s="258"/>
      <c r="J398" s="258"/>
      <c r="K398" s="258"/>
      <c r="L398" s="258"/>
      <c r="M398" s="258"/>
      <c r="N398" s="258"/>
      <c r="O398" s="258"/>
      <c r="P398" s="258"/>
      <c r="Q398" s="258"/>
      <c r="R398" s="258"/>
      <c r="S398" s="258"/>
      <c r="T398" s="258"/>
      <c r="U398" s="258"/>
      <c r="V398" s="258"/>
      <c r="W398" s="258"/>
      <c r="X398" s="258"/>
      <c r="Y398" s="258"/>
      <c r="Z398" s="258"/>
      <c r="AA398" s="258"/>
      <c r="AB398" s="258"/>
      <c r="AC398" s="258"/>
      <c r="AD398" s="258"/>
      <c r="AE398" s="258"/>
      <c r="AF398" s="258"/>
    </row>
    <row r="399" spans="1:32" x14ac:dyDescent="0.25">
      <c r="A399" s="258"/>
      <c r="B399" s="258"/>
      <c r="C399" s="258"/>
      <c r="D399" s="258"/>
      <c r="E399" s="258"/>
      <c r="F399" s="258"/>
      <c r="G399" s="258"/>
      <c r="H399" s="258"/>
      <c r="I399" s="258"/>
      <c r="J399" s="258"/>
      <c r="K399" s="258"/>
      <c r="L399" s="258"/>
      <c r="M399" s="258"/>
      <c r="N399" s="258"/>
      <c r="O399" s="258"/>
      <c r="P399" s="258"/>
      <c r="Q399" s="258"/>
      <c r="R399" s="258"/>
      <c r="S399" s="258"/>
      <c r="T399" s="258"/>
      <c r="U399" s="258"/>
      <c r="V399" s="258"/>
      <c r="W399" s="258"/>
      <c r="X399" s="258"/>
      <c r="Y399" s="258"/>
      <c r="Z399" s="258"/>
      <c r="AA399" s="258"/>
      <c r="AB399" s="258"/>
      <c r="AC399" s="258"/>
      <c r="AD399" s="258"/>
      <c r="AE399" s="258"/>
      <c r="AF399" s="258"/>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D139"/>
  <sheetViews>
    <sheetView workbookViewId="0">
      <selection activeCell="A28" sqref="A28"/>
    </sheetView>
  </sheetViews>
  <sheetFormatPr defaultRowHeight="12.5" x14ac:dyDescent="0.25"/>
  <sheetData>
    <row r="1" spans="1:30" x14ac:dyDescent="0.25">
      <c r="A1" s="4" t="s">
        <v>0</v>
      </c>
      <c r="B1" s="11" t="s">
        <v>1</v>
      </c>
      <c r="C1" s="11" t="s">
        <v>2</v>
      </c>
      <c r="D1" s="11" t="s">
        <v>3</v>
      </c>
      <c r="E1" s="12" t="s">
        <v>4</v>
      </c>
      <c r="G1" s="4" t="s">
        <v>8</v>
      </c>
      <c r="H1" s="11" t="s">
        <v>1</v>
      </c>
      <c r="I1" s="11" t="s">
        <v>2</v>
      </c>
      <c r="J1" s="11" t="s">
        <v>3</v>
      </c>
      <c r="K1" s="12" t="s">
        <v>4</v>
      </c>
      <c r="M1" s="4" t="s">
        <v>9</v>
      </c>
      <c r="N1" s="11" t="s">
        <v>1</v>
      </c>
      <c r="O1" s="11" t="s">
        <v>2</v>
      </c>
      <c r="P1" s="11" t="s">
        <v>3</v>
      </c>
      <c r="Q1" s="12" t="s">
        <v>4</v>
      </c>
      <c r="S1" s="4" t="s">
        <v>10</v>
      </c>
      <c r="T1" s="11" t="s">
        <v>1</v>
      </c>
      <c r="U1" s="11" t="s">
        <v>2</v>
      </c>
      <c r="V1" s="11" t="s">
        <v>3</v>
      </c>
      <c r="W1" s="12" t="s">
        <v>4</v>
      </c>
      <c r="Y1" s="4" t="s">
        <v>12</v>
      </c>
      <c r="Z1" s="11" t="s">
        <v>1</v>
      </c>
      <c r="AA1" s="11" t="s">
        <v>2</v>
      </c>
      <c r="AB1" s="11" t="s">
        <v>3</v>
      </c>
      <c r="AC1" s="12" t="s">
        <v>4</v>
      </c>
    </row>
    <row r="2" spans="1:30" x14ac:dyDescent="0.25">
      <c r="A2" s="126">
        <v>1</v>
      </c>
      <c r="B2" s="98">
        <v>60</v>
      </c>
      <c r="C2" s="221">
        <v>33</v>
      </c>
      <c r="D2" s="98">
        <v>1241</v>
      </c>
      <c r="E2" s="163" t="s">
        <v>7</v>
      </c>
      <c r="G2" s="126">
        <v>1</v>
      </c>
      <c r="H2" s="220">
        <v>47</v>
      </c>
      <c r="I2" s="151">
        <v>126</v>
      </c>
      <c r="J2" s="98">
        <v>148</v>
      </c>
      <c r="K2" s="163" t="s">
        <v>7</v>
      </c>
      <c r="M2" s="126">
        <v>1</v>
      </c>
      <c r="N2" s="98">
        <v>1218</v>
      </c>
      <c r="O2" s="221">
        <v>469</v>
      </c>
      <c r="P2" s="98">
        <v>868</v>
      </c>
      <c r="Q2" s="163" t="s">
        <v>11</v>
      </c>
      <c r="S2" s="126">
        <v>1</v>
      </c>
      <c r="T2" s="98">
        <v>1126</v>
      </c>
      <c r="U2" s="221">
        <v>67</v>
      </c>
      <c r="V2" s="98">
        <v>340</v>
      </c>
      <c r="W2" s="163" t="s">
        <v>11</v>
      </c>
      <c r="Y2" s="126" t="s">
        <v>13</v>
      </c>
      <c r="Z2" s="98">
        <v>71</v>
      </c>
      <c r="AA2" s="151">
        <v>494</v>
      </c>
      <c r="AB2" s="98">
        <v>435</v>
      </c>
      <c r="AC2" s="163" t="s">
        <v>11</v>
      </c>
      <c r="AD2" s="1" t="s">
        <v>19</v>
      </c>
    </row>
    <row r="3" spans="1:30" x14ac:dyDescent="0.25">
      <c r="A3" s="126">
        <v>2</v>
      </c>
      <c r="B3" s="98">
        <v>571</v>
      </c>
      <c r="C3" s="98">
        <v>330</v>
      </c>
      <c r="D3" s="98">
        <v>288</v>
      </c>
      <c r="E3" s="163" t="s">
        <v>5</v>
      </c>
      <c r="G3" s="126">
        <v>2</v>
      </c>
      <c r="H3" s="98">
        <v>1319</v>
      </c>
      <c r="I3" s="98">
        <v>233</v>
      </c>
      <c r="J3" s="98">
        <v>57</v>
      </c>
      <c r="K3" s="163" t="s">
        <v>7</v>
      </c>
      <c r="M3" s="126">
        <v>2</v>
      </c>
      <c r="N3" s="98">
        <v>980</v>
      </c>
      <c r="O3" s="98">
        <v>236</v>
      </c>
      <c r="P3" s="98">
        <v>971</v>
      </c>
      <c r="Q3" s="163" t="s">
        <v>7</v>
      </c>
      <c r="S3" s="126">
        <v>2</v>
      </c>
      <c r="T3" s="98">
        <v>180</v>
      </c>
      <c r="U3" s="220">
        <v>107</v>
      </c>
      <c r="V3" s="98">
        <v>501</v>
      </c>
      <c r="W3" s="163" t="s">
        <v>7</v>
      </c>
      <c r="Y3" s="126" t="s">
        <v>14</v>
      </c>
      <c r="Z3" s="151">
        <v>1038</v>
      </c>
      <c r="AA3" s="151">
        <v>175</v>
      </c>
      <c r="AB3" s="98">
        <v>1388</v>
      </c>
      <c r="AC3" s="163" t="s">
        <v>5</v>
      </c>
    </row>
    <row r="4" spans="1:30" x14ac:dyDescent="0.25">
      <c r="A4" s="126">
        <v>3</v>
      </c>
      <c r="B4" s="151">
        <v>716</v>
      </c>
      <c r="C4" s="151">
        <v>45</v>
      </c>
      <c r="D4" s="98">
        <v>1272</v>
      </c>
      <c r="E4" s="163" t="s">
        <v>6</v>
      </c>
      <c r="G4" s="126">
        <v>3</v>
      </c>
      <c r="H4" s="151">
        <v>279</v>
      </c>
      <c r="I4" s="221">
        <v>66</v>
      </c>
      <c r="J4" s="98">
        <v>461</v>
      </c>
      <c r="K4" s="163" t="s">
        <v>6</v>
      </c>
      <c r="M4" s="126">
        <v>3</v>
      </c>
      <c r="N4" s="151">
        <v>222</v>
      </c>
      <c r="O4" s="151">
        <v>64</v>
      </c>
      <c r="P4" s="98">
        <v>1405</v>
      </c>
      <c r="Q4" s="163" t="s">
        <v>5</v>
      </c>
      <c r="S4" s="126">
        <v>3</v>
      </c>
      <c r="T4" s="151">
        <v>281</v>
      </c>
      <c r="U4" s="151">
        <v>456</v>
      </c>
      <c r="V4" s="98">
        <v>1403</v>
      </c>
      <c r="W4" s="163" t="s">
        <v>7</v>
      </c>
      <c r="Y4" s="126" t="s">
        <v>15</v>
      </c>
      <c r="Z4" s="98">
        <v>1218</v>
      </c>
      <c r="AA4" s="98">
        <v>469</v>
      </c>
      <c r="AB4" s="98">
        <v>868</v>
      </c>
      <c r="AC4" s="163" t="s">
        <v>6</v>
      </c>
    </row>
    <row r="5" spans="1:30" x14ac:dyDescent="0.25">
      <c r="A5" s="126">
        <v>4</v>
      </c>
      <c r="B5" s="98">
        <v>188</v>
      </c>
      <c r="C5" s="98">
        <v>111</v>
      </c>
      <c r="D5" s="220">
        <v>65</v>
      </c>
      <c r="E5" s="163" t="s">
        <v>7</v>
      </c>
      <c r="G5" s="126">
        <v>4</v>
      </c>
      <c r="H5" s="98">
        <v>1038</v>
      </c>
      <c r="I5" s="98">
        <v>175</v>
      </c>
      <c r="J5" s="98">
        <v>1388</v>
      </c>
      <c r="K5" s="163" t="s">
        <v>11</v>
      </c>
      <c r="M5" s="126">
        <v>4</v>
      </c>
      <c r="N5" s="98">
        <v>858</v>
      </c>
      <c r="O5" s="220">
        <v>68</v>
      </c>
      <c r="P5" s="98">
        <v>263</v>
      </c>
      <c r="Q5" s="163" t="s">
        <v>7</v>
      </c>
      <c r="S5" s="126">
        <v>4</v>
      </c>
      <c r="T5" s="98">
        <v>79</v>
      </c>
      <c r="U5" s="98">
        <v>16</v>
      </c>
      <c r="V5" s="98">
        <v>1391</v>
      </c>
      <c r="W5" s="163" t="s">
        <v>5</v>
      </c>
      <c r="Y5" s="129" t="s">
        <v>16</v>
      </c>
      <c r="Z5" s="215">
        <v>1126</v>
      </c>
      <c r="AA5" s="215">
        <v>67</v>
      </c>
      <c r="AB5" s="157">
        <v>340</v>
      </c>
      <c r="AC5" s="166" t="s">
        <v>5</v>
      </c>
    </row>
    <row r="6" spans="1:30" x14ac:dyDescent="0.25">
      <c r="A6" s="126">
        <v>5</v>
      </c>
      <c r="B6" s="98">
        <v>71</v>
      </c>
      <c r="C6" s="221">
        <v>494</v>
      </c>
      <c r="D6" s="98">
        <v>435</v>
      </c>
      <c r="E6" s="163" t="s">
        <v>11</v>
      </c>
      <c r="G6" s="126">
        <v>5</v>
      </c>
      <c r="H6" s="98">
        <v>11</v>
      </c>
      <c r="I6" s="151">
        <v>190</v>
      </c>
      <c r="J6" s="98">
        <v>179</v>
      </c>
      <c r="K6" s="163" t="s">
        <v>7</v>
      </c>
      <c r="M6" s="126">
        <v>5</v>
      </c>
      <c r="N6" s="98">
        <v>93</v>
      </c>
      <c r="O6" s="151">
        <v>492</v>
      </c>
      <c r="P6" s="98">
        <v>157</v>
      </c>
      <c r="Q6" s="163" t="s">
        <v>5</v>
      </c>
      <c r="S6" s="126">
        <v>5</v>
      </c>
      <c r="T6" s="98">
        <v>395</v>
      </c>
      <c r="U6" s="151">
        <v>254</v>
      </c>
      <c r="V6" s="220">
        <v>217</v>
      </c>
      <c r="W6" s="163" t="s">
        <v>7</v>
      </c>
    </row>
    <row r="7" spans="1:30" x14ac:dyDescent="0.25">
      <c r="A7" s="126">
        <v>6</v>
      </c>
      <c r="B7" s="98">
        <v>648</v>
      </c>
      <c r="C7" s="98">
        <v>56</v>
      </c>
      <c r="D7" s="98">
        <v>945</v>
      </c>
      <c r="E7" s="163" t="s">
        <v>7</v>
      </c>
      <c r="G7" s="126">
        <v>6</v>
      </c>
      <c r="H7" s="98">
        <v>563</v>
      </c>
      <c r="I7" s="98">
        <v>1114</v>
      </c>
      <c r="J7" s="98">
        <v>343</v>
      </c>
      <c r="K7" s="163" t="s">
        <v>7</v>
      </c>
      <c r="M7" s="126">
        <v>6</v>
      </c>
      <c r="N7" s="98">
        <v>296</v>
      </c>
      <c r="O7" s="98">
        <v>647</v>
      </c>
      <c r="P7" s="98">
        <v>1108</v>
      </c>
      <c r="Q7" s="163" t="s">
        <v>7</v>
      </c>
      <c r="S7" s="126">
        <v>6</v>
      </c>
      <c r="T7" s="98">
        <v>811</v>
      </c>
      <c r="U7" s="98">
        <v>176</v>
      </c>
      <c r="V7" s="220">
        <v>322</v>
      </c>
      <c r="W7" s="163" t="s">
        <v>6</v>
      </c>
    </row>
    <row r="8" spans="1:30" x14ac:dyDescent="0.25">
      <c r="A8" s="126">
        <v>7</v>
      </c>
      <c r="B8" s="98">
        <v>378</v>
      </c>
      <c r="C8" s="98">
        <v>316</v>
      </c>
      <c r="D8" s="98">
        <v>311</v>
      </c>
      <c r="E8" s="163" t="s">
        <v>7</v>
      </c>
      <c r="G8" s="126">
        <v>7</v>
      </c>
      <c r="H8" s="220">
        <v>302</v>
      </c>
      <c r="I8" s="98">
        <v>292</v>
      </c>
      <c r="J8" s="98">
        <v>61</v>
      </c>
      <c r="K8" s="163" t="s">
        <v>5</v>
      </c>
      <c r="M8" s="126">
        <v>7</v>
      </c>
      <c r="N8" s="98">
        <v>177</v>
      </c>
      <c r="O8" s="220">
        <v>27</v>
      </c>
      <c r="P8" s="98">
        <v>365</v>
      </c>
      <c r="Q8" s="163" t="s">
        <v>6</v>
      </c>
      <c r="S8" s="126">
        <v>7</v>
      </c>
      <c r="T8" s="98">
        <v>364</v>
      </c>
      <c r="U8" s="98">
        <v>48</v>
      </c>
      <c r="V8" s="98">
        <v>710</v>
      </c>
      <c r="W8" s="163" t="s">
        <v>5</v>
      </c>
    </row>
    <row r="9" spans="1:30" x14ac:dyDescent="0.25">
      <c r="A9" s="129">
        <v>8</v>
      </c>
      <c r="B9" s="157">
        <v>237</v>
      </c>
      <c r="C9" s="157">
        <v>121</v>
      </c>
      <c r="D9" s="157">
        <v>386</v>
      </c>
      <c r="E9" s="166" t="s">
        <v>5</v>
      </c>
      <c r="G9" s="129">
        <v>8</v>
      </c>
      <c r="H9" s="157">
        <v>224</v>
      </c>
      <c r="I9" s="157">
        <v>522</v>
      </c>
      <c r="J9" s="157">
        <v>1006</v>
      </c>
      <c r="K9" s="166" t="s">
        <v>5</v>
      </c>
      <c r="M9" s="129">
        <v>8</v>
      </c>
      <c r="N9" s="157">
        <v>782</v>
      </c>
      <c r="O9" s="157">
        <v>341</v>
      </c>
      <c r="P9" s="157">
        <v>358</v>
      </c>
      <c r="Q9" s="166" t="s">
        <v>7</v>
      </c>
      <c r="S9" s="129">
        <v>8</v>
      </c>
      <c r="T9" s="157">
        <v>486</v>
      </c>
      <c r="U9" s="157">
        <v>968</v>
      </c>
      <c r="V9" s="157">
        <v>662</v>
      </c>
      <c r="W9" s="166" t="s">
        <v>7</v>
      </c>
    </row>
    <row r="11" spans="1:30" ht="18" x14ac:dyDescent="0.4">
      <c r="A11" s="254" t="s">
        <v>107</v>
      </c>
      <c r="G11" s="254" t="s">
        <v>35</v>
      </c>
      <c r="M11" s="254" t="s">
        <v>108</v>
      </c>
      <c r="S11" s="254" t="s">
        <v>109</v>
      </c>
    </row>
    <row r="12" spans="1:30" ht="18" x14ac:dyDescent="0.4">
      <c r="A12" s="254" t="s">
        <v>105</v>
      </c>
      <c r="G12" s="254" t="s">
        <v>105</v>
      </c>
      <c r="M12" s="254" t="s">
        <v>105</v>
      </c>
      <c r="S12" s="254" t="s">
        <v>105</v>
      </c>
    </row>
    <row r="13" spans="1:30" ht="13" x14ac:dyDescent="0.3">
      <c r="B13" s="10"/>
      <c r="C13" s="108" t="s">
        <v>78</v>
      </c>
      <c r="D13" s="108" t="s">
        <v>106</v>
      </c>
      <c r="H13" s="10"/>
      <c r="I13" s="108" t="s">
        <v>78</v>
      </c>
      <c r="J13" s="108" t="s">
        <v>106</v>
      </c>
      <c r="N13" s="10"/>
      <c r="O13" s="108" t="s">
        <v>78</v>
      </c>
      <c r="P13" s="108" t="s">
        <v>106</v>
      </c>
      <c r="T13" s="10"/>
      <c r="U13" s="108" t="s">
        <v>78</v>
      </c>
      <c r="V13" s="108" t="s">
        <v>106</v>
      </c>
    </row>
    <row r="14" spans="1:30" ht="13" x14ac:dyDescent="0.3">
      <c r="A14" s="108" t="s">
        <v>79</v>
      </c>
      <c r="B14" s="108" t="s">
        <v>80</v>
      </c>
      <c r="C14" s="108" t="s">
        <v>71</v>
      </c>
      <c r="D14" s="108" t="s">
        <v>71</v>
      </c>
      <c r="G14" s="108" t="s">
        <v>79</v>
      </c>
      <c r="H14" s="108" t="s">
        <v>80</v>
      </c>
      <c r="I14" s="108" t="s">
        <v>71</v>
      </c>
      <c r="J14" s="108" t="s">
        <v>71</v>
      </c>
      <c r="M14" s="108" t="s">
        <v>79</v>
      </c>
      <c r="N14" s="108" t="s">
        <v>80</v>
      </c>
      <c r="O14" s="108" t="s">
        <v>71</v>
      </c>
      <c r="P14" s="108" t="s">
        <v>71</v>
      </c>
      <c r="S14" s="108" t="s">
        <v>79</v>
      </c>
      <c r="T14" s="108" t="s">
        <v>80</v>
      </c>
      <c r="U14" s="108" t="s">
        <v>71</v>
      </c>
      <c r="V14" s="108" t="s">
        <v>71</v>
      </c>
    </row>
    <row r="15" spans="1:30" x14ac:dyDescent="0.25">
      <c r="A15" s="192">
        <f t="shared" ref="A15:A22" si="0">B2</f>
        <v>60</v>
      </c>
      <c r="B15" s="191" t="s">
        <v>81</v>
      </c>
      <c r="C15" s="192">
        <v>16</v>
      </c>
      <c r="D15" s="193">
        <f>IF(E15="Winner",30,IF(E15="Finalist",20,IF(E15="Semi Finalist",10,)))</f>
        <v>0</v>
      </c>
      <c r="E15" s="155" t="str">
        <f>E2</f>
        <v>Quarter Finalist</v>
      </c>
      <c r="G15" s="192">
        <f t="shared" ref="G15:G22" si="1">H2</f>
        <v>47</v>
      </c>
      <c r="H15" s="191" t="s">
        <v>81</v>
      </c>
      <c r="I15" s="192">
        <v>16</v>
      </c>
      <c r="J15" s="193">
        <f>IF(K15="Winner",30,IF(K15="Finalist",20,IF(K15="Semi Finalist",10,)))</f>
        <v>0</v>
      </c>
      <c r="K15" s="155" t="str">
        <f>K2</f>
        <v>Quarter Finalist</v>
      </c>
      <c r="M15" s="192">
        <f t="shared" ref="M15:M22" si="2">N2</f>
        <v>1218</v>
      </c>
      <c r="N15" s="191" t="s">
        <v>81</v>
      </c>
      <c r="O15" s="192">
        <v>16</v>
      </c>
      <c r="P15" s="193">
        <f>IF(Q15="Winner",30,IF(Q15="Finalist",20,IF(Q15="Semi Finalist",10,)))</f>
        <v>30</v>
      </c>
      <c r="Q15" s="155" t="str">
        <f>Q2</f>
        <v>Winner</v>
      </c>
      <c r="S15" s="192">
        <f t="shared" ref="S15:S22" si="3">T2</f>
        <v>1126</v>
      </c>
      <c r="T15" s="191" t="s">
        <v>81</v>
      </c>
      <c r="U15" s="192">
        <v>16</v>
      </c>
      <c r="V15" s="193">
        <f>IF(W15="Winner",30,IF(W15="Finalist",20,IF(W15="Semi Finalist",10,)))</f>
        <v>30</v>
      </c>
      <c r="W15" s="155" t="str">
        <f>W2</f>
        <v>Winner</v>
      </c>
    </row>
    <row r="16" spans="1:30" x14ac:dyDescent="0.25">
      <c r="A16" s="195">
        <f t="shared" si="0"/>
        <v>571</v>
      </c>
      <c r="B16" s="194" t="s">
        <v>82</v>
      </c>
      <c r="C16" s="195">
        <v>15</v>
      </c>
      <c r="D16" s="196">
        <f t="shared" ref="D16:D38" si="4">IF(E16="Winner",30,IF(E16="Finalist",20,IF(E16="Semi Finalist",10,)))</f>
        <v>10</v>
      </c>
      <c r="E16" s="155" t="str">
        <f t="shared" ref="E16:E22" si="5">E3</f>
        <v>Semi Finalist</v>
      </c>
      <c r="G16" s="195">
        <f t="shared" si="1"/>
        <v>1319</v>
      </c>
      <c r="H16" s="194" t="s">
        <v>82</v>
      </c>
      <c r="I16" s="195">
        <v>15</v>
      </c>
      <c r="J16" s="196">
        <f t="shared" ref="J16:J38" si="6">IF(K16="Winner",30,IF(K16="Finalist",20,IF(K16="Semi Finalist",10,)))</f>
        <v>0</v>
      </c>
      <c r="K16" s="155" t="str">
        <f t="shared" ref="K16:K22" si="7">K3</f>
        <v>Quarter Finalist</v>
      </c>
      <c r="M16" s="195">
        <f t="shared" si="2"/>
        <v>980</v>
      </c>
      <c r="N16" s="194" t="s">
        <v>82</v>
      </c>
      <c r="O16" s="195">
        <v>15</v>
      </c>
      <c r="P16" s="196">
        <f t="shared" ref="P16:P38" si="8">IF(Q16="Winner",30,IF(Q16="Finalist",20,IF(Q16="Semi Finalist",10,)))</f>
        <v>0</v>
      </c>
      <c r="Q16" s="155" t="str">
        <f t="shared" ref="Q16:Q22" si="9">Q3</f>
        <v>Quarter Finalist</v>
      </c>
      <c r="S16" s="195">
        <f t="shared" si="3"/>
        <v>180</v>
      </c>
      <c r="T16" s="194" t="s">
        <v>82</v>
      </c>
      <c r="U16" s="195">
        <v>15</v>
      </c>
      <c r="V16" s="196">
        <f t="shared" ref="V16:V38" si="10">IF(W16="Winner",30,IF(W16="Finalist",20,IF(W16="Semi Finalist",10,)))</f>
        <v>0</v>
      </c>
      <c r="W16" s="155" t="str">
        <f t="shared" ref="W16:W22" si="11">W3</f>
        <v>Quarter Finalist</v>
      </c>
    </row>
    <row r="17" spans="1:23" x14ac:dyDescent="0.25">
      <c r="A17" s="195">
        <f t="shared" si="0"/>
        <v>716</v>
      </c>
      <c r="B17" s="194" t="s">
        <v>83</v>
      </c>
      <c r="C17" s="195">
        <v>14</v>
      </c>
      <c r="D17" s="196">
        <f t="shared" si="4"/>
        <v>20</v>
      </c>
      <c r="E17" s="155" t="str">
        <f t="shared" si="5"/>
        <v>Finalist</v>
      </c>
      <c r="G17" s="195">
        <f t="shared" si="1"/>
        <v>279</v>
      </c>
      <c r="H17" s="194" t="s">
        <v>83</v>
      </c>
      <c r="I17" s="195">
        <v>14</v>
      </c>
      <c r="J17" s="196">
        <f t="shared" si="6"/>
        <v>20</v>
      </c>
      <c r="K17" s="155" t="str">
        <f t="shared" si="7"/>
        <v>Finalist</v>
      </c>
      <c r="M17" s="195">
        <f t="shared" si="2"/>
        <v>222</v>
      </c>
      <c r="N17" s="194" t="s">
        <v>83</v>
      </c>
      <c r="O17" s="195">
        <v>14</v>
      </c>
      <c r="P17" s="196">
        <f t="shared" si="8"/>
        <v>10</v>
      </c>
      <c r="Q17" s="155" t="str">
        <f t="shared" si="9"/>
        <v>Semi Finalist</v>
      </c>
      <c r="S17" s="195">
        <f t="shared" si="3"/>
        <v>281</v>
      </c>
      <c r="T17" s="194" t="s">
        <v>83</v>
      </c>
      <c r="U17" s="195">
        <v>14</v>
      </c>
      <c r="V17" s="196">
        <f t="shared" si="10"/>
        <v>0</v>
      </c>
      <c r="W17" s="155" t="str">
        <f t="shared" si="11"/>
        <v>Quarter Finalist</v>
      </c>
    </row>
    <row r="18" spans="1:23" x14ac:dyDescent="0.25">
      <c r="A18" s="195">
        <f t="shared" si="0"/>
        <v>188</v>
      </c>
      <c r="B18" s="194" t="s">
        <v>84</v>
      </c>
      <c r="C18" s="195">
        <v>13</v>
      </c>
      <c r="D18" s="196">
        <f t="shared" si="4"/>
        <v>0</v>
      </c>
      <c r="E18" s="155" t="str">
        <f t="shared" si="5"/>
        <v>Quarter Finalist</v>
      </c>
      <c r="G18" s="195">
        <f t="shared" si="1"/>
        <v>1038</v>
      </c>
      <c r="H18" s="194" t="s">
        <v>84</v>
      </c>
      <c r="I18" s="195">
        <v>13</v>
      </c>
      <c r="J18" s="196">
        <f t="shared" si="6"/>
        <v>30</v>
      </c>
      <c r="K18" s="155" t="str">
        <f t="shared" si="7"/>
        <v>Winner</v>
      </c>
      <c r="M18" s="195">
        <f t="shared" si="2"/>
        <v>858</v>
      </c>
      <c r="N18" s="194" t="s">
        <v>84</v>
      </c>
      <c r="O18" s="195">
        <v>13</v>
      </c>
      <c r="P18" s="196">
        <f t="shared" si="8"/>
        <v>0</v>
      </c>
      <c r="Q18" s="155" t="str">
        <f t="shared" si="9"/>
        <v>Quarter Finalist</v>
      </c>
      <c r="S18" s="195">
        <f t="shared" si="3"/>
        <v>79</v>
      </c>
      <c r="T18" s="194" t="s">
        <v>84</v>
      </c>
      <c r="U18" s="195">
        <v>13</v>
      </c>
      <c r="V18" s="196">
        <f t="shared" si="10"/>
        <v>10</v>
      </c>
      <c r="W18" s="155" t="str">
        <f t="shared" si="11"/>
        <v>Semi Finalist</v>
      </c>
    </row>
    <row r="19" spans="1:23" x14ac:dyDescent="0.25">
      <c r="A19" s="195">
        <f t="shared" si="0"/>
        <v>71</v>
      </c>
      <c r="B19" s="194" t="s">
        <v>85</v>
      </c>
      <c r="C19" s="195">
        <v>12</v>
      </c>
      <c r="D19" s="196">
        <f t="shared" si="4"/>
        <v>30</v>
      </c>
      <c r="E19" s="155" t="str">
        <f t="shared" si="5"/>
        <v>Winner</v>
      </c>
      <c r="F19" s="151"/>
      <c r="G19" s="195">
        <f t="shared" si="1"/>
        <v>11</v>
      </c>
      <c r="H19" s="194" t="s">
        <v>85</v>
      </c>
      <c r="I19" s="195">
        <v>12</v>
      </c>
      <c r="J19" s="196">
        <f t="shared" si="6"/>
        <v>0</v>
      </c>
      <c r="K19" s="155" t="str">
        <f t="shared" si="7"/>
        <v>Quarter Finalist</v>
      </c>
      <c r="L19" s="151"/>
      <c r="M19" s="195">
        <f t="shared" si="2"/>
        <v>93</v>
      </c>
      <c r="N19" s="194" t="s">
        <v>85</v>
      </c>
      <c r="O19" s="195">
        <v>12</v>
      </c>
      <c r="P19" s="196">
        <f t="shared" si="8"/>
        <v>10</v>
      </c>
      <c r="Q19" s="155" t="str">
        <f t="shared" si="9"/>
        <v>Semi Finalist</v>
      </c>
      <c r="R19" s="151"/>
      <c r="S19" s="195">
        <f t="shared" si="3"/>
        <v>395</v>
      </c>
      <c r="T19" s="194" t="s">
        <v>85</v>
      </c>
      <c r="U19" s="195">
        <v>12</v>
      </c>
      <c r="V19" s="196">
        <f t="shared" si="10"/>
        <v>0</v>
      </c>
      <c r="W19" s="155" t="str">
        <f t="shared" si="11"/>
        <v>Quarter Finalist</v>
      </c>
    </row>
    <row r="20" spans="1:23" x14ac:dyDescent="0.25">
      <c r="A20" s="195">
        <f t="shared" si="0"/>
        <v>648</v>
      </c>
      <c r="B20" s="194" t="s">
        <v>86</v>
      </c>
      <c r="C20" s="195">
        <v>11</v>
      </c>
      <c r="D20" s="196">
        <f t="shared" si="4"/>
        <v>0</v>
      </c>
      <c r="E20" s="155" t="str">
        <f t="shared" si="5"/>
        <v>Quarter Finalist</v>
      </c>
      <c r="G20" s="195">
        <f t="shared" si="1"/>
        <v>563</v>
      </c>
      <c r="H20" s="194" t="s">
        <v>86</v>
      </c>
      <c r="I20" s="195">
        <v>11</v>
      </c>
      <c r="J20" s="196">
        <f t="shared" si="6"/>
        <v>0</v>
      </c>
      <c r="K20" s="155" t="str">
        <f t="shared" si="7"/>
        <v>Quarter Finalist</v>
      </c>
      <c r="M20" s="195">
        <f t="shared" si="2"/>
        <v>296</v>
      </c>
      <c r="N20" s="194" t="s">
        <v>86</v>
      </c>
      <c r="O20" s="195">
        <v>11</v>
      </c>
      <c r="P20" s="196">
        <f t="shared" si="8"/>
        <v>0</v>
      </c>
      <c r="Q20" s="155" t="str">
        <f t="shared" si="9"/>
        <v>Quarter Finalist</v>
      </c>
      <c r="S20" s="195">
        <f t="shared" si="3"/>
        <v>811</v>
      </c>
      <c r="T20" s="194" t="s">
        <v>86</v>
      </c>
      <c r="U20" s="195">
        <v>11</v>
      </c>
      <c r="V20" s="196">
        <f t="shared" si="10"/>
        <v>20</v>
      </c>
      <c r="W20" s="155" t="str">
        <f t="shared" si="11"/>
        <v>Finalist</v>
      </c>
    </row>
    <row r="21" spans="1:23" x14ac:dyDescent="0.25">
      <c r="A21" s="195">
        <f t="shared" si="0"/>
        <v>378</v>
      </c>
      <c r="B21" s="194" t="s">
        <v>87</v>
      </c>
      <c r="C21" s="195">
        <v>10</v>
      </c>
      <c r="D21" s="196">
        <f t="shared" si="4"/>
        <v>0</v>
      </c>
      <c r="E21" s="155" t="str">
        <f t="shared" si="5"/>
        <v>Quarter Finalist</v>
      </c>
      <c r="G21" s="195">
        <f t="shared" si="1"/>
        <v>302</v>
      </c>
      <c r="H21" s="194" t="s">
        <v>87</v>
      </c>
      <c r="I21" s="195">
        <v>10</v>
      </c>
      <c r="J21" s="196">
        <f t="shared" si="6"/>
        <v>10</v>
      </c>
      <c r="K21" s="155" t="str">
        <f t="shared" si="7"/>
        <v>Semi Finalist</v>
      </c>
      <c r="M21" s="195">
        <f t="shared" si="2"/>
        <v>177</v>
      </c>
      <c r="N21" s="194" t="s">
        <v>87</v>
      </c>
      <c r="O21" s="195">
        <v>10</v>
      </c>
      <c r="P21" s="196">
        <f t="shared" si="8"/>
        <v>20</v>
      </c>
      <c r="Q21" s="155" t="str">
        <f t="shared" si="9"/>
        <v>Finalist</v>
      </c>
      <c r="S21" s="195">
        <f t="shared" si="3"/>
        <v>364</v>
      </c>
      <c r="T21" s="194" t="s">
        <v>87</v>
      </c>
      <c r="U21" s="195">
        <v>10</v>
      </c>
      <c r="V21" s="196">
        <f t="shared" si="10"/>
        <v>10</v>
      </c>
      <c r="W21" s="155" t="str">
        <f t="shared" si="11"/>
        <v>Semi Finalist</v>
      </c>
    </row>
    <row r="22" spans="1:23" x14ac:dyDescent="0.25">
      <c r="A22" s="200">
        <f t="shared" si="0"/>
        <v>237</v>
      </c>
      <c r="B22" s="199" t="s">
        <v>88</v>
      </c>
      <c r="C22" s="200">
        <v>9</v>
      </c>
      <c r="D22" s="201">
        <f t="shared" si="4"/>
        <v>10</v>
      </c>
      <c r="E22" s="155" t="str">
        <f t="shared" si="5"/>
        <v>Semi Finalist</v>
      </c>
      <c r="G22" s="200">
        <f t="shared" si="1"/>
        <v>224</v>
      </c>
      <c r="H22" s="199" t="s">
        <v>88</v>
      </c>
      <c r="I22" s="200">
        <v>9</v>
      </c>
      <c r="J22" s="201">
        <f t="shared" si="6"/>
        <v>10</v>
      </c>
      <c r="K22" s="155" t="str">
        <f t="shared" si="7"/>
        <v>Semi Finalist</v>
      </c>
      <c r="M22" s="200">
        <f t="shared" si="2"/>
        <v>782</v>
      </c>
      <c r="N22" s="199" t="s">
        <v>88</v>
      </c>
      <c r="O22" s="200">
        <v>9</v>
      </c>
      <c r="P22" s="201">
        <f t="shared" si="8"/>
        <v>0</v>
      </c>
      <c r="Q22" s="155" t="str">
        <f t="shared" si="9"/>
        <v>Quarter Finalist</v>
      </c>
      <c r="S22" s="200">
        <f t="shared" si="3"/>
        <v>486</v>
      </c>
      <c r="T22" s="199" t="s">
        <v>88</v>
      </c>
      <c r="U22" s="200">
        <v>9</v>
      </c>
      <c r="V22" s="201">
        <f t="shared" si="10"/>
        <v>0</v>
      </c>
      <c r="W22" s="155" t="str">
        <f t="shared" si="11"/>
        <v>Quarter Finalist</v>
      </c>
    </row>
    <row r="23" spans="1:23" x14ac:dyDescent="0.25">
      <c r="A23" s="195">
        <f t="shared" ref="A23:A30" si="12">C2</f>
        <v>33</v>
      </c>
      <c r="B23" s="194" t="s">
        <v>89</v>
      </c>
      <c r="C23" s="195">
        <v>16</v>
      </c>
      <c r="D23" s="196">
        <f t="shared" si="4"/>
        <v>0</v>
      </c>
      <c r="E23" t="str">
        <f t="shared" ref="E23:E38" si="13">E15</f>
        <v>Quarter Finalist</v>
      </c>
      <c r="G23" s="195">
        <f t="shared" ref="G23:G30" si="14">I2</f>
        <v>126</v>
      </c>
      <c r="H23" s="194" t="s">
        <v>89</v>
      </c>
      <c r="I23" s="195">
        <v>16</v>
      </c>
      <c r="J23" s="196">
        <f t="shared" si="6"/>
        <v>0</v>
      </c>
      <c r="K23" t="str">
        <f t="shared" ref="K23:K38" si="15">K15</f>
        <v>Quarter Finalist</v>
      </c>
      <c r="M23" s="195">
        <f t="shared" ref="M23:M30" si="16">O2</f>
        <v>469</v>
      </c>
      <c r="N23" s="194" t="s">
        <v>89</v>
      </c>
      <c r="O23" s="195">
        <v>16</v>
      </c>
      <c r="P23" s="196">
        <f t="shared" si="8"/>
        <v>30</v>
      </c>
      <c r="Q23" t="str">
        <f t="shared" ref="Q23:Q38" si="17">Q15</f>
        <v>Winner</v>
      </c>
      <c r="S23" s="195">
        <f t="shared" ref="S23:S30" si="18">U2</f>
        <v>67</v>
      </c>
      <c r="T23" s="194" t="s">
        <v>89</v>
      </c>
      <c r="U23" s="195">
        <v>16</v>
      </c>
      <c r="V23" s="196">
        <f t="shared" si="10"/>
        <v>30</v>
      </c>
      <c r="W23" t="str">
        <f t="shared" ref="W23:W38" si="19">W15</f>
        <v>Winner</v>
      </c>
    </row>
    <row r="24" spans="1:23" x14ac:dyDescent="0.25">
      <c r="A24" s="195">
        <f t="shared" si="12"/>
        <v>330</v>
      </c>
      <c r="B24" s="194" t="s">
        <v>90</v>
      </c>
      <c r="C24" s="195">
        <v>15</v>
      </c>
      <c r="D24" s="196">
        <f t="shared" si="4"/>
        <v>10</v>
      </c>
      <c r="E24" t="str">
        <f t="shared" si="13"/>
        <v>Semi Finalist</v>
      </c>
      <c r="G24" s="195">
        <f t="shared" si="14"/>
        <v>233</v>
      </c>
      <c r="H24" s="194" t="s">
        <v>90</v>
      </c>
      <c r="I24" s="195">
        <v>15</v>
      </c>
      <c r="J24" s="196">
        <f t="shared" si="6"/>
        <v>0</v>
      </c>
      <c r="K24" t="str">
        <f t="shared" si="15"/>
        <v>Quarter Finalist</v>
      </c>
      <c r="M24" s="195">
        <f t="shared" si="16"/>
        <v>236</v>
      </c>
      <c r="N24" s="194" t="s">
        <v>90</v>
      </c>
      <c r="O24" s="195">
        <v>15</v>
      </c>
      <c r="P24" s="196">
        <f t="shared" si="8"/>
        <v>0</v>
      </c>
      <c r="Q24" t="str">
        <f t="shared" si="17"/>
        <v>Quarter Finalist</v>
      </c>
      <c r="S24" s="195">
        <f t="shared" si="18"/>
        <v>107</v>
      </c>
      <c r="T24" s="194" t="s">
        <v>90</v>
      </c>
      <c r="U24" s="195">
        <v>15</v>
      </c>
      <c r="V24" s="196">
        <f t="shared" si="10"/>
        <v>0</v>
      </c>
      <c r="W24" t="str">
        <f t="shared" si="19"/>
        <v>Quarter Finalist</v>
      </c>
    </row>
    <row r="25" spans="1:23" x14ac:dyDescent="0.25">
      <c r="A25" s="195">
        <f t="shared" si="12"/>
        <v>45</v>
      </c>
      <c r="B25" s="194" t="s">
        <v>91</v>
      </c>
      <c r="C25" s="195">
        <v>14</v>
      </c>
      <c r="D25" s="196">
        <f t="shared" si="4"/>
        <v>20</v>
      </c>
      <c r="E25" t="str">
        <f t="shared" si="13"/>
        <v>Finalist</v>
      </c>
      <c r="G25" s="195">
        <f t="shared" si="14"/>
        <v>66</v>
      </c>
      <c r="H25" s="194" t="s">
        <v>91</v>
      </c>
      <c r="I25" s="195">
        <v>14</v>
      </c>
      <c r="J25" s="196">
        <f t="shared" si="6"/>
        <v>20</v>
      </c>
      <c r="K25" t="str">
        <f t="shared" si="15"/>
        <v>Finalist</v>
      </c>
      <c r="M25" s="195">
        <f t="shared" si="16"/>
        <v>64</v>
      </c>
      <c r="N25" s="194" t="s">
        <v>91</v>
      </c>
      <c r="O25" s="195">
        <v>14</v>
      </c>
      <c r="P25" s="196">
        <f t="shared" si="8"/>
        <v>10</v>
      </c>
      <c r="Q25" t="str">
        <f t="shared" si="17"/>
        <v>Semi Finalist</v>
      </c>
      <c r="S25" s="195">
        <f t="shared" si="18"/>
        <v>456</v>
      </c>
      <c r="T25" s="194" t="s">
        <v>91</v>
      </c>
      <c r="U25" s="195">
        <v>14</v>
      </c>
      <c r="V25" s="196">
        <f t="shared" si="10"/>
        <v>0</v>
      </c>
      <c r="W25" t="str">
        <f t="shared" si="19"/>
        <v>Quarter Finalist</v>
      </c>
    </row>
    <row r="26" spans="1:23" x14ac:dyDescent="0.25">
      <c r="A26" s="195">
        <f t="shared" si="12"/>
        <v>111</v>
      </c>
      <c r="B26" s="194" t="s">
        <v>92</v>
      </c>
      <c r="C26" s="195">
        <v>13</v>
      </c>
      <c r="D26" s="196">
        <f t="shared" si="4"/>
        <v>0</v>
      </c>
      <c r="E26" t="str">
        <f t="shared" si="13"/>
        <v>Quarter Finalist</v>
      </c>
      <c r="G26" s="195">
        <f t="shared" si="14"/>
        <v>175</v>
      </c>
      <c r="H26" s="194" t="s">
        <v>92</v>
      </c>
      <c r="I26" s="195">
        <v>13</v>
      </c>
      <c r="J26" s="196">
        <f t="shared" si="6"/>
        <v>30</v>
      </c>
      <c r="K26" t="str">
        <f t="shared" si="15"/>
        <v>Winner</v>
      </c>
      <c r="M26" s="195">
        <f t="shared" si="16"/>
        <v>68</v>
      </c>
      <c r="N26" s="194" t="s">
        <v>92</v>
      </c>
      <c r="O26" s="195">
        <v>13</v>
      </c>
      <c r="P26" s="196">
        <f t="shared" si="8"/>
        <v>0</v>
      </c>
      <c r="Q26" t="str">
        <f t="shared" si="17"/>
        <v>Quarter Finalist</v>
      </c>
      <c r="S26" s="195">
        <f t="shared" si="18"/>
        <v>16</v>
      </c>
      <c r="T26" s="194" t="s">
        <v>92</v>
      </c>
      <c r="U26" s="195">
        <v>13</v>
      </c>
      <c r="V26" s="196">
        <f t="shared" si="10"/>
        <v>10</v>
      </c>
      <c r="W26" t="str">
        <f t="shared" si="19"/>
        <v>Semi Finalist</v>
      </c>
    </row>
    <row r="27" spans="1:23" x14ac:dyDescent="0.25">
      <c r="A27" s="195">
        <f t="shared" si="12"/>
        <v>494</v>
      </c>
      <c r="B27" s="194" t="s">
        <v>93</v>
      </c>
      <c r="C27" s="195">
        <v>12</v>
      </c>
      <c r="D27" s="196">
        <f t="shared" si="4"/>
        <v>30</v>
      </c>
      <c r="E27" t="str">
        <f t="shared" si="13"/>
        <v>Winner</v>
      </c>
      <c r="G27" s="195">
        <f t="shared" si="14"/>
        <v>190</v>
      </c>
      <c r="H27" s="194" t="s">
        <v>93</v>
      </c>
      <c r="I27" s="195">
        <v>12</v>
      </c>
      <c r="J27" s="196">
        <f t="shared" si="6"/>
        <v>0</v>
      </c>
      <c r="K27" t="str">
        <f t="shared" si="15"/>
        <v>Quarter Finalist</v>
      </c>
      <c r="M27" s="195">
        <f t="shared" si="16"/>
        <v>492</v>
      </c>
      <c r="N27" s="194" t="s">
        <v>93</v>
      </c>
      <c r="O27" s="195">
        <v>12</v>
      </c>
      <c r="P27" s="196">
        <f t="shared" si="8"/>
        <v>10</v>
      </c>
      <c r="Q27" t="str">
        <f t="shared" si="17"/>
        <v>Semi Finalist</v>
      </c>
      <c r="S27" s="195">
        <f t="shared" si="18"/>
        <v>254</v>
      </c>
      <c r="T27" s="194" t="s">
        <v>93</v>
      </c>
      <c r="U27" s="195">
        <v>12</v>
      </c>
      <c r="V27" s="196">
        <f t="shared" si="10"/>
        <v>0</v>
      </c>
      <c r="W27" t="str">
        <f t="shared" si="19"/>
        <v>Quarter Finalist</v>
      </c>
    </row>
    <row r="28" spans="1:23" x14ac:dyDescent="0.25">
      <c r="A28" s="195">
        <f t="shared" si="12"/>
        <v>56</v>
      </c>
      <c r="B28" s="194" t="s">
        <v>94</v>
      </c>
      <c r="C28" s="195">
        <v>11</v>
      </c>
      <c r="D28" s="196">
        <f t="shared" si="4"/>
        <v>0</v>
      </c>
      <c r="E28" t="str">
        <f t="shared" si="13"/>
        <v>Quarter Finalist</v>
      </c>
      <c r="G28" s="195">
        <f t="shared" si="14"/>
        <v>1114</v>
      </c>
      <c r="H28" s="194" t="s">
        <v>94</v>
      </c>
      <c r="I28" s="195">
        <v>11</v>
      </c>
      <c r="J28" s="196">
        <f t="shared" si="6"/>
        <v>0</v>
      </c>
      <c r="K28" t="str">
        <f t="shared" si="15"/>
        <v>Quarter Finalist</v>
      </c>
      <c r="M28" s="195">
        <f t="shared" si="16"/>
        <v>647</v>
      </c>
      <c r="N28" s="194" t="s">
        <v>94</v>
      </c>
      <c r="O28" s="195">
        <v>11</v>
      </c>
      <c r="P28" s="196">
        <f t="shared" si="8"/>
        <v>0</v>
      </c>
      <c r="Q28" t="str">
        <f t="shared" si="17"/>
        <v>Quarter Finalist</v>
      </c>
      <c r="S28" s="195">
        <f t="shared" si="18"/>
        <v>176</v>
      </c>
      <c r="T28" s="194" t="s">
        <v>94</v>
      </c>
      <c r="U28" s="195">
        <v>11</v>
      </c>
      <c r="V28" s="196">
        <f t="shared" si="10"/>
        <v>20</v>
      </c>
      <c r="W28" t="str">
        <f t="shared" si="19"/>
        <v>Finalist</v>
      </c>
    </row>
    <row r="29" spans="1:23" x14ac:dyDescent="0.25">
      <c r="A29" s="195">
        <f t="shared" si="12"/>
        <v>316</v>
      </c>
      <c r="B29" s="194" t="s">
        <v>95</v>
      </c>
      <c r="C29" s="195">
        <v>10</v>
      </c>
      <c r="D29" s="196">
        <f t="shared" si="4"/>
        <v>0</v>
      </c>
      <c r="E29" t="str">
        <f t="shared" si="13"/>
        <v>Quarter Finalist</v>
      </c>
      <c r="F29" s="151"/>
      <c r="G29" s="195">
        <f t="shared" si="14"/>
        <v>292</v>
      </c>
      <c r="H29" s="194" t="s">
        <v>95</v>
      </c>
      <c r="I29" s="195">
        <v>10</v>
      </c>
      <c r="J29" s="196">
        <f t="shared" si="6"/>
        <v>10</v>
      </c>
      <c r="K29" t="str">
        <f t="shared" si="15"/>
        <v>Semi Finalist</v>
      </c>
      <c r="L29" s="151"/>
      <c r="M29" s="195">
        <f t="shared" si="16"/>
        <v>27</v>
      </c>
      <c r="N29" s="194" t="s">
        <v>95</v>
      </c>
      <c r="O29" s="195">
        <v>10</v>
      </c>
      <c r="P29" s="196">
        <f t="shared" si="8"/>
        <v>20</v>
      </c>
      <c r="Q29" t="str">
        <f t="shared" si="17"/>
        <v>Finalist</v>
      </c>
      <c r="R29" s="151"/>
      <c r="S29" s="195">
        <f t="shared" si="18"/>
        <v>48</v>
      </c>
      <c r="T29" s="194" t="s">
        <v>95</v>
      </c>
      <c r="U29" s="195">
        <v>10</v>
      </c>
      <c r="V29" s="196">
        <f t="shared" si="10"/>
        <v>10</v>
      </c>
      <c r="W29" t="str">
        <f t="shared" si="19"/>
        <v>Semi Finalist</v>
      </c>
    </row>
    <row r="30" spans="1:23" x14ac:dyDescent="0.25">
      <c r="A30" s="200">
        <f t="shared" si="12"/>
        <v>121</v>
      </c>
      <c r="B30" s="199" t="s">
        <v>96</v>
      </c>
      <c r="C30" s="200">
        <v>9</v>
      </c>
      <c r="D30" s="201">
        <f t="shared" si="4"/>
        <v>10</v>
      </c>
      <c r="E30" t="str">
        <f t="shared" si="13"/>
        <v>Semi Finalist</v>
      </c>
      <c r="G30" s="200">
        <f t="shared" si="14"/>
        <v>522</v>
      </c>
      <c r="H30" s="199" t="s">
        <v>96</v>
      </c>
      <c r="I30" s="200">
        <v>9</v>
      </c>
      <c r="J30" s="201">
        <f t="shared" si="6"/>
        <v>10</v>
      </c>
      <c r="K30" t="str">
        <f t="shared" si="15"/>
        <v>Semi Finalist</v>
      </c>
      <c r="M30" s="200">
        <f t="shared" si="16"/>
        <v>341</v>
      </c>
      <c r="N30" s="199" t="s">
        <v>96</v>
      </c>
      <c r="O30" s="200">
        <v>9</v>
      </c>
      <c r="P30" s="201">
        <f t="shared" si="8"/>
        <v>0</v>
      </c>
      <c r="Q30" t="str">
        <f t="shared" si="17"/>
        <v>Quarter Finalist</v>
      </c>
      <c r="S30" s="200">
        <f t="shared" si="18"/>
        <v>968</v>
      </c>
      <c r="T30" s="199" t="s">
        <v>96</v>
      </c>
      <c r="U30" s="200">
        <v>9</v>
      </c>
      <c r="V30" s="201">
        <f t="shared" si="10"/>
        <v>0</v>
      </c>
      <c r="W30" t="str">
        <f t="shared" si="19"/>
        <v>Quarter Finalist</v>
      </c>
    </row>
    <row r="31" spans="1:23" x14ac:dyDescent="0.25">
      <c r="A31" s="195">
        <f t="shared" ref="A31:A38" si="20">D2</f>
        <v>1241</v>
      </c>
      <c r="B31" s="194" t="s">
        <v>97</v>
      </c>
      <c r="C31" s="195">
        <v>8</v>
      </c>
      <c r="D31" s="196">
        <f t="shared" si="4"/>
        <v>0</v>
      </c>
      <c r="E31" t="str">
        <f t="shared" si="13"/>
        <v>Quarter Finalist</v>
      </c>
      <c r="G31" s="195">
        <f t="shared" ref="G31:G38" si="21">J2</f>
        <v>148</v>
      </c>
      <c r="H31" s="194" t="s">
        <v>97</v>
      </c>
      <c r="I31" s="195">
        <v>8</v>
      </c>
      <c r="J31" s="196">
        <f t="shared" si="6"/>
        <v>0</v>
      </c>
      <c r="K31" t="str">
        <f t="shared" si="15"/>
        <v>Quarter Finalist</v>
      </c>
      <c r="M31" s="195">
        <f t="shared" ref="M31:M38" si="22">P2</f>
        <v>868</v>
      </c>
      <c r="N31" s="194" t="s">
        <v>97</v>
      </c>
      <c r="O31" s="195">
        <v>8</v>
      </c>
      <c r="P31" s="196">
        <f t="shared" si="8"/>
        <v>30</v>
      </c>
      <c r="Q31" t="str">
        <f t="shared" si="17"/>
        <v>Winner</v>
      </c>
      <c r="S31" s="195">
        <f t="shared" ref="S31:S38" si="23">V2</f>
        <v>340</v>
      </c>
      <c r="T31" s="194" t="s">
        <v>97</v>
      </c>
      <c r="U31" s="195">
        <v>8</v>
      </c>
      <c r="V31" s="196">
        <f t="shared" si="10"/>
        <v>30</v>
      </c>
      <c r="W31" t="str">
        <f t="shared" si="19"/>
        <v>Winner</v>
      </c>
    </row>
    <row r="32" spans="1:23" x14ac:dyDescent="0.25">
      <c r="A32" s="195">
        <f t="shared" si="20"/>
        <v>288</v>
      </c>
      <c r="B32" s="194" t="s">
        <v>98</v>
      </c>
      <c r="C32" s="195">
        <v>7</v>
      </c>
      <c r="D32" s="196">
        <f t="shared" si="4"/>
        <v>10</v>
      </c>
      <c r="E32" t="str">
        <f t="shared" si="13"/>
        <v>Semi Finalist</v>
      </c>
      <c r="G32" s="195">
        <f t="shared" si="21"/>
        <v>57</v>
      </c>
      <c r="H32" s="194" t="s">
        <v>98</v>
      </c>
      <c r="I32" s="195">
        <v>7</v>
      </c>
      <c r="J32" s="196">
        <f t="shared" si="6"/>
        <v>0</v>
      </c>
      <c r="K32" t="str">
        <f t="shared" si="15"/>
        <v>Quarter Finalist</v>
      </c>
      <c r="M32" s="195">
        <f t="shared" si="22"/>
        <v>971</v>
      </c>
      <c r="N32" s="194" t="s">
        <v>98</v>
      </c>
      <c r="O32" s="195">
        <v>7</v>
      </c>
      <c r="P32" s="196">
        <f t="shared" si="8"/>
        <v>0</v>
      </c>
      <c r="Q32" t="str">
        <f t="shared" si="17"/>
        <v>Quarter Finalist</v>
      </c>
      <c r="S32" s="195">
        <f t="shared" si="23"/>
        <v>501</v>
      </c>
      <c r="T32" s="194" t="s">
        <v>98</v>
      </c>
      <c r="U32" s="195">
        <v>7</v>
      </c>
      <c r="V32" s="196">
        <f t="shared" si="10"/>
        <v>0</v>
      </c>
      <c r="W32" t="str">
        <f t="shared" si="19"/>
        <v>Quarter Finalist</v>
      </c>
    </row>
    <row r="33" spans="1:23" x14ac:dyDescent="0.25">
      <c r="A33" s="195">
        <f t="shared" si="20"/>
        <v>1272</v>
      </c>
      <c r="B33" s="194" t="s">
        <v>99</v>
      </c>
      <c r="C33" s="195">
        <v>6</v>
      </c>
      <c r="D33" s="196">
        <f t="shared" si="4"/>
        <v>20</v>
      </c>
      <c r="E33" t="str">
        <f t="shared" si="13"/>
        <v>Finalist</v>
      </c>
      <c r="G33" s="195">
        <f t="shared" si="21"/>
        <v>461</v>
      </c>
      <c r="H33" s="194" t="s">
        <v>99</v>
      </c>
      <c r="I33" s="195">
        <v>6</v>
      </c>
      <c r="J33" s="196">
        <f t="shared" si="6"/>
        <v>20</v>
      </c>
      <c r="K33" t="str">
        <f t="shared" si="15"/>
        <v>Finalist</v>
      </c>
      <c r="M33" s="195">
        <f t="shared" si="22"/>
        <v>1405</v>
      </c>
      <c r="N33" s="194" t="s">
        <v>99</v>
      </c>
      <c r="O33" s="195">
        <v>6</v>
      </c>
      <c r="P33" s="196">
        <f t="shared" si="8"/>
        <v>10</v>
      </c>
      <c r="Q33" t="str">
        <f t="shared" si="17"/>
        <v>Semi Finalist</v>
      </c>
      <c r="S33" s="195">
        <f t="shared" si="23"/>
        <v>1403</v>
      </c>
      <c r="T33" s="194" t="s">
        <v>99</v>
      </c>
      <c r="U33" s="195">
        <v>6</v>
      </c>
      <c r="V33" s="196">
        <f t="shared" si="10"/>
        <v>0</v>
      </c>
      <c r="W33" t="str">
        <f t="shared" si="19"/>
        <v>Quarter Finalist</v>
      </c>
    </row>
    <row r="34" spans="1:23" x14ac:dyDescent="0.25">
      <c r="A34" s="195">
        <f t="shared" si="20"/>
        <v>65</v>
      </c>
      <c r="B34" s="194" t="s">
        <v>100</v>
      </c>
      <c r="C34" s="195">
        <v>5</v>
      </c>
      <c r="D34" s="196">
        <f t="shared" si="4"/>
        <v>0</v>
      </c>
      <c r="E34" t="str">
        <f t="shared" si="13"/>
        <v>Quarter Finalist</v>
      </c>
      <c r="G34" s="195">
        <f t="shared" si="21"/>
        <v>1388</v>
      </c>
      <c r="H34" s="194" t="s">
        <v>100</v>
      </c>
      <c r="I34" s="195">
        <v>5</v>
      </c>
      <c r="J34" s="196">
        <f t="shared" si="6"/>
        <v>30</v>
      </c>
      <c r="K34" t="str">
        <f t="shared" si="15"/>
        <v>Winner</v>
      </c>
      <c r="M34" s="195">
        <f t="shared" si="22"/>
        <v>263</v>
      </c>
      <c r="N34" s="194" t="s">
        <v>100</v>
      </c>
      <c r="O34" s="195">
        <v>5</v>
      </c>
      <c r="P34" s="196">
        <f t="shared" si="8"/>
        <v>0</v>
      </c>
      <c r="Q34" t="str">
        <f t="shared" si="17"/>
        <v>Quarter Finalist</v>
      </c>
      <c r="S34" s="195">
        <f t="shared" si="23"/>
        <v>1391</v>
      </c>
      <c r="T34" s="194" t="s">
        <v>100</v>
      </c>
      <c r="U34" s="195">
        <v>5</v>
      </c>
      <c r="V34" s="196">
        <f t="shared" si="10"/>
        <v>10</v>
      </c>
      <c r="W34" t="str">
        <f t="shared" si="19"/>
        <v>Semi Finalist</v>
      </c>
    </row>
    <row r="35" spans="1:23" x14ac:dyDescent="0.25">
      <c r="A35" s="195">
        <f t="shared" si="20"/>
        <v>435</v>
      </c>
      <c r="B35" s="194" t="s">
        <v>101</v>
      </c>
      <c r="C35" s="195">
        <v>4</v>
      </c>
      <c r="D35" s="196">
        <f t="shared" si="4"/>
        <v>30</v>
      </c>
      <c r="E35" t="str">
        <f t="shared" si="13"/>
        <v>Winner</v>
      </c>
      <c r="G35" s="195">
        <f t="shared" si="21"/>
        <v>179</v>
      </c>
      <c r="H35" s="194" t="s">
        <v>101</v>
      </c>
      <c r="I35" s="195">
        <v>4</v>
      </c>
      <c r="J35" s="196">
        <f t="shared" si="6"/>
        <v>0</v>
      </c>
      <c r="K35" t="str">
        <f t="shared" si="15"/>
        <v>Quarter Finalist</v>
      </c>
      <c r="M35" s="195">
        <f t="shared" si="22"/>
        <v>157</v>
      </c>
      <c r="N35" s="194" t="s">
        <v>101</v>
      </c>
      <c r="O35" s="195">
        <v>4</v>
      </c>
      <c r="P35" s="196">
        <f t="shared" si="8"/>
        <v>10</v>
      </c>
      <c r="Q35" t="str">
        <f t="shared" si="17"/>
        <v>Semi Finalist</v>
      </c>
      <c r="S35" s="195">
        <f t="shared" si="23"/>
        <v>217</v>
      </c>
      <c r="T35" s="194" t="s">
        <v>101</v>
      </c>
      <c r="U35" s="195">
        <v>4</v>
      </c>
      <c r="V35" s="196">
        <f t="shared" si="10"/>
        <v>0</v>
      </c>
      <c r="W35" t="str">
        <f t="shared" si="19"/>
        <v>Quarter Finalist</v>
      </c>
    </row>
    <row r="36" spans="1:23" x14ac:dyDescent="0.25">
      <c r="A36" s="195">
        <f t="shared" si="20"/>
        <v>945</v>
      </c>
      <c r="B36" s="194" t="s">
        <v>102</v>
      </c>
      <c r="C36" s="195">
        <v>3</v>
      </c>
      <c r="D36" s="196">
        <f t="shared" si="4"/>
        <v>0</v>
      </c>
      <c r="E36" t="str">
        <f t="shared" si="13"/>
        <v>Quarter Finalist</v>
      </c>
      <c r="G36" s="195">
        <f t="shared" si="21"/>
        <v>343</v>
      </c>
      <c r="H36" s="194" t="s">
        <v>102</v>
      </c>
      <c r="I36" s="195">
        <v>3</v>
      </c>
      <c r="J36" s="196">
        <f t="shared" si="6"/>
        <v>0</v>
      </c>
      <c r="K36" t="str">
        <f t="shared" si="15"/>
        <v>Quarter Finalist</v>
      </c>
      <c r="M36" s="195">
        <f t="shared" si="22"/>
        <v>1108</v>
      </c>
      <c r="N36" s="194" t="s">
        <v>102</v>
      </c>
      <c r="O36" s="195">
        <v>3</v>
      </c>
      <c r="P36" s="196">
        <f t="shared" si="8"/>
        <v>0</v>
      </c>
      <c r="Q36" t="str">
        <f t="shared" si="17"/>
        <v>Quarter Finalist</v>
      </c>
      <c r="S36" s="195">
        <f t="shared" si="23"/>
        <v>322</v>
      </c>
      <c r="T36" s="194" t="s">
        <v>102</v>
      </c>
      <c r="U36" s="195">
        <v>3</v>
      </c>
      <c r="V36" s="196">
        <f t="shared" si="10"/>
        <v>20</v>
      </c>
      <c r="W36" t="str">
        <f t="shared" si="19"/>
        <v>Finalist</v>
      </c>
    </row>
    <row r="37" spans="1:23" x14ac:dyDescent="0.25">
      <c r="A37" s="195">
        <f t="shared" si="20"/>
        <v>311</v>
      </c>
      <c r="B37" s="194" t="s">
        <v>103</v>
      </c>
      <c r="C37" s="195">
        <v>2</v>
      </c>
      <c r="D37" s="196">
        <f t="shared" si="4"/>
        <v>0</v>
      </c>
      <c r="E37" t="str">
        <f t="shared" si="13"/>
        <v>Quarter Finalist</v>
      </c>
      <c r="G37" s="195">
        <f t="shared" si="21"/>
        <v>61</v>
      </c>
      <c r="H37" s="194" t="s">
        <v>103</v>
      </c>
      <c r="I37" s="195">
        <v>2</v>
      </c>
      <c r="J37" s="196">
        <f t="shared" si="6"/>
        <v>10</v>
      </c>
      <c r="K37" t="str">
        <f t="shared" si="15"/>
        <v>Semi Finalist</v>
      </c>
      <c r="M37" s="195">
        <f t="shared" si="22"/>
        <v>365</v>
      </c>
      <c r="N37" s="194" t="s">
        <v>103</v>
      </c>
      <c r="O37" s="195">
        <v>2</v>
      </c>
      <c r="P37" s="196">
        <f t="shared" si="8"/>
        <v>20</v>
      </c>
      <c r="Q37" t="str">
        <f t="shared" si="17"/>
        <v>Finalist</v>
      </c>
      <c r="S37" s="195">
        <f t="shared" si="23"/>
        <v>710</v>
      </c>
      <c r="T37" s="194" t="s">
        <v>103</v>
      </c>
      <c r="U37" s="195">
        <v>2</v>
      </c>
      <c r="V37" s="196">
        <f t="shared" si="10"/>
        <v>10</v>
      </c>
      <c r="W37" t="str">
        <f t="shared" si="19"/>
        <v>Semi Finalist</v>
      </c>
    </row>
    <row r="38" spans="1:23" x14ac:dyDescent="0.25">
      <c r="A38" s="200">
        <f t="shared" si="20"/>
        <v>386</v>
      </c>
      <c r="B38" s="199" t="s">
        <v>104</v>
      </c>
      <c r="C38" s="200">
        <v>1</v>
      </c>
      <c r="D38" s="201">
        <f t="shared" si="4"/>
        <v>10</v>
      </c>
      <c r="E38" t="str">
        <f t="shared" si="13"/>
        <v>Semi Finalist</v>
      </c>
      <c r="G38" s="200">
        <f t="shared" si="21"/>
        <v>1006</v>
      </c>
      <c r="H38" s="199" t="s">
        <v>104</v>
      </c>
      <c r="I38" s="200">
        <v>1</v>
      </c>
      <c r="J38" s="201">
        <f t="shared" si="6"/>
        <v>10</v>
      </c>
      <c r="K38" t="str">
        <f t="shared" si="15"/>
        <v>Semi Finalist</v>
      </c>
      <c r="M38" s="200">
        <f t="shared" si="22"/>
        <v>358</v>
      </c>
      <c r="N38" s="199" t="s">
        <v>104</v>
      </c>
      <c r="O38" s="200">
        <v>1</v>
      </c>
      <c r="P38" s="201">
        <f t="shared" si="8"/>
        <v>0</v>
      </c>
      <c r="Q38" t="str">
        <f t="shared" si="17"/>
        <v>Quarter Finalist</v>
      </c>
      <c r="S38" s="200">
        <f t="shared" si="23"/>
        <v>662</v>
      </c>
      <c r="T38" s="199" t="s">
        <v>104</v>
      </c>
      <c r="U38" s="200">
        <v>1</v>
      </c>
      <c r="V38" s="201">
        <f t="shared" si="10"/>
        <v>0</v>
      </c>
      <c r="W38" t="str">
        <f t="shared" si="19"/>
        <v>Quarter Finalist</v>
      </c>
    </row>
    <row r="39" spans="1:23" ht="13" x14ac:dyDescent="0.3">
      <c r="C39" s="231">
        <f>SUM(C15:C38)</f>
        <v>236</v>
      </c>
      <c r="D39" s="231">
        <f>SUM(D15:D38)</f>
        <v>210</v>
      </c>
      <c r="I39" s="231">
        <f>SUM(I15:I38)</f>
        <v>236</v>
      </c>
      <c r="J39" s="231">
        <f>SUM(J15:J38)</f>
        <v>210</v>
      </c>
      <c r="O39" s="231">
        <f>SUM(O15:O38)</f>
        <v>236</v>
      </c>
      <c r="P39" s="231">
        <f>SUM(P15:P38)</f>
        <v>210</v>
      </c>
      <c r="U39" s="231">
        <f>SUM(U15:U38)</f>
        <v>236</v>
      </c>
      <c r="V39" s="231">
        <f>SUM(V15:V38)</f>
        <v>210</v>
      </c>
    </row>
    <row r="42" spans="1:23" ht="13" thickBot="1" x14ac:dyDescent="0.3"/>
    <row r="43" spans="1:23" ht="13" thickBot="1" x14ac:dyDescent="0.3">
      <c r="A43" s="350" t="s">
        <v>302</v>
      </c>
      <c r="B43" s="350" t="s">
        <v>303</v>
      </c>
      <c r="C43" s="350" t="s">
        <v>304</v>
      </c>
      <c r="D43" s="149">
        <f>SUM(D44:D139)</f>
        <v>90</v>
      </c>
      <c r="M43" s="4" t="s">
        <v>12</v>
      </c>
      <c r="N43" s="11" t="s">
        <v>1</v>
      </c>
      <c r="O43" s="11" t="s">
        <v>2</v>
      </c>
      <c r="P43" s="11" t="s">
        <v>3</v>
      </c>
      <c r="Q43" s="12" t="s">
        <v>4</v>
      </c>
    </row>
    <row r="44" spans="1:23" x14ac:dyDescent="0.25">
      <c r="A44" s="1">
        <v>11</v>
      </c>
      <c r="B44" s="192">
        <v>12</v>
      </c>
      <c r="C44" s="9">
        <v>0</v>
      </c>
      <c r="E44" s="98"/>
      <c r="H44" s="407" t="str">
        <f>INDEX('[1]2012 Teams'!$B$2:$B$2344,MATCH(A44,'[1]2012 Teams'!$A$2:$A$2344))</f>
        <v>Flanders, NJ USA</v>
      </c>
      <c r="M44" s="126" t="s">
        <v>13</v>
      </c>
      <c r="N44" s="98">
        <v>71</v>
      </c>
      <c r="O44" s="151">
        <v>494</v>
      </c>
      <c r="P44" s="98">
        <v>435</v>
      </c>
      <c r="Q44" s="163" t="s">
        <v>11</v>
      </c>
    </row>
    <row r="45" spans="1:23" x14ac:dyDescent="0.25">
      <c r="A45" s="1">
        <v>16</v>
      </c>
      <c r="B45" s="195">
        <v>13</v>
      </c>
      <c r="C45" s="9">
        <v>10</v>
      </c>
      <c r="E45" s="98"/>
      <c r="H45" s="407" t="str">
        <f>INDEX('[1]2012 Teams'!$B$2:$B$2344,MATCH(A45,'[1]2012 Teams'!$A$2:$A$2344))</f>
        <v>Mountain Home, AR USA</v>
      </c>
      <c r="M45" s="126" t="s">
        <v>14</v>
      </c>
      <c r="N45" s="151">
        <v>1038</v>
      </c>
      <c r="O45" s="151">
        <v>175</v>
      </c>
      <c r="P45" s="98">
        <v>1388</v>
      </c>
      <c r="Q45" s="163" t="s">
        <v>5</v>
      </c>
    </row>
    <row r="46" spans="1:23" x14ac:dyDescent="0.25">
      <c r="A46" s="1">
        <v>27</v>
      </c>
      <c r="B46" s="195">
        <v>10</v>
      </c>
      <c r="C46" s="9">
        <v>20</v>
      </c>
      <c r="E46" s="98"/>
      <c r="H46" s="407" t="str">
        <f>INDEX('[1]2012 Teams'!$B$2:$B$2344,MATCH(A46,'[1]2012 Teams'!$A$2:$A$2344))</f>
        <v>Clarkston, MI USA</v>
      </c>
      <c r="M46" s="126" t="s">
        <v>15</v>
      </c>
      <c r="N46" s="98">
        <v>1218</v>
      </c>
      <c r="O46" s="98">
        <v>469</v>
      </c>
      <c r="P46" s="98">
        <v>868</v>
      </c>
      <c r="Q46" s="163" t="s">
        <v>6</v>
      </c>
    </row>
    <row r="47" spans="1:23" ht="13" thickBot="1" x14ac:dyDescent="0.3">
      <c r="A47" s="1">
        <v>33</v>
      </c>
      <c r="B47" s="195">
        <v>16</v>
      </c>
      <c r="C47" s="9">
        <v>0</v>
      </c>
      <c r="E47" s="195"/>
      <c r="H47" s="407" t="str">
        <f>INDEX('[1]2012 Teams'!$B$2:$B$2344,MATCH(A47,'[1]2012 Teams'!$A$2:$A$2344))</f>
        <v>Auburn Hills, MI USA</v>
      </c>
      <c r="M47" s="129" t="s">
        <v>16</v>
      </c>
      <c r="N47" s="215">
        <v>1126</v>
      </c>
      <c r="O47" s="215">
        <v>67</v>
      </c>
      <c r="P47" s="157">
        <v>340</v>
      </c>
      <c r="Q47" s="166" t="s">
        <v>5</v>
      </c>
    </row>
    <row r="48" spans="1:23" x14ac:dyDescent="0.25">
      <c r="A48" s="1">
        <v>45</v>
      </c>
      <c r="B48" s="195">
        <v>14</v>
      </c>
      <c r="C48" s="9">
        <v>20</v>
      </c>
      <c r="E48" s="195"/>
      <c r="H48" s="407" t="str">
        <f>INDEX('[1]2012 Teams'!$B$2:$B$2344,MATCH(A48,'[1]2012 Teams'!$A$2:$A$2344))</f>
        <v>Kokomo, IN USA</v>
      </c>
    </row>
    <row r="49" spans="1:8" x14ac:dyDescent="0.25">
      <c r="A49" s="1">
        <v>47</v>
      </c>
      <c r="B49" s="195">
        <v>16</v>
      </c>
      <c r="C49" s="9">
        <v>0</v>
      </c>
      <c r="E49" s="98"/>
      <c r="H49" s="407" t="str">
        <f>INDEX('[1]2012 Teams'!$B$2:$B$2344,MATCH(A49,'[1]2012 Teams'!$A$2:$A$2344))</f>
        <v>Kokomo, IN USA</v>
      </c>
    </row>
    <row r="50" spans="1:8" x14ac:dyDescent="0.25">
      <c r="A50" s="1">
        <v>48</v>
      </c>
      <c r="B50" s="195">
        <v>10</v>
      </c>
      <c r="C50" s="9">
        <v>10</v>
      </c>
      <c r="E50" s="98"/>
      <c r="H50" s="407" t="str">
        <f>INDEX('[1]2012 Teams'!$B$2:$B$2344,MATCH(A50,'[1]2012 Teams'!$A$2:$A$2344))</f>
        <v>Warren, OH USA</v>
      </c>
    </row>
    <row r="51" spans="1:8" x14ac:dyDescent="0.25">
      <c r="A51" s="1">
        <v>56</v>
      </c>
      <c r="B51" s="200">
        <v>11</v>
      </c>
      <c r="C51" s="9">
        <v>0</v>
      </c>
      <c r="E51" s="195"/>
      <c r="H51" s="407" t="str">
        <f>INDEX('[1]2012 Teams'!$B$2:$B$2344,MATCH(A51,'[1]2012 Teams'!$A$2:$A$2344))</f>
        <v>Bound Brook, NJ USA</v>
      </c>
    </row>
    <row r="52" spans="1:8" x14ac:dyDescent="0.25">
      <c r="A52" s="1">
        <v>57</v>
      </c>
      <c r="B52" s="195">
        <v>7</v>
      </c>
      <c r="C52" s="9">
        <v>0</v>
      </c>
      <c r="E52" s="98"/>
      <c r="H52" s="407" t="str">
        <f>INDEX('[1]2012 Teams'!$B$2:$B$2344,MATCH(A52,'[1]2012 Teams'!$A$2:$A$2344))</f>
        <v>Houston, TX USA</v>
      </c>
    </row>
    <row r="53" spans="1:8" x14ac:dyDescent="0.25">
      <c r="A53" s="1">
        <v>60</v>
      </c>
      <c r="B53" s="195">
        <v>16</v>
      </c>
      <c r="C53" s="9">
        <v>0</v>
      </c>
      <c r="E53" s="195"/>
      <c r="H53" s="407" t="str">
        <f>INDEX('[1]2012 Teams'!$B$2:$B$2344,MATCH(A53,'[1]2012 Teams'!$A$2:$A$2344))</f>
        <v>Kingman, AZ USA</v>
      </c>
    </row>
    <row r="54" spans="1:8" x14ac:dyDescent="0.25">
      <c r="A54" s="1">
        <v>61</v>
      </c>
      <c r="B54" s="195">
        <v>2</v>
      </c>
      <c r="C54" s="9">
        <v>10</v>
      </c>
      <c r="E54" s="98"/>
      <c r="H54" s="407" t="str">
        <f>INDEX('[1]2012 Teams'!$B$2:$B$2344,MATCH(A54,'[1]2012 Teams'!$A$2:$A$2344))</f>
        <v>Upton, MA USA</v>
      </c>
    </row>
    <row r="55" spans="1:8" x14ac:dyDescent="0.25">
      <c r="A55" s="1">
        <v>64</v>
      </c>
      <c r="B55" s="195">
        <v>14</v>
      </c>
      <c r="C55" s="9">
        <v>10</v>
      </c>
      <c r="E55" s="98"/>
      <c r="H55" s="407" t="str">
        <f>INDEX('[1]2012 Teams'!$B$2:$B$2344,MATCH(A55,'[1]2012 Teams'!$A$2:$A$2344))</f>
        <v>Erie, PA USA</v>
      </c>
    </row>
    <row r="56" spans="1:8" ht="13" x14ac:dyDescent="0.3">
      <c r="A56" s="316">
        <v>51</v>
      </c>
      <c r="B56" s="195">
        <v>5</v>
      </c>
      <c r="C56" s="9">
        <v>0</v>
      </c>
      <c r="E56" s="155" t="s">
        <v>310</v>
      </c>
      <c r="H56" s="407" t="str">
        <f>INDEX('[1]2012 Teams'!$B$2:$B$2344,MATCH(A56,'[1]2012 Teams'!$A$2:$A$2344))</f>
        <v>Pontiac, MI USA</v>
      </c>
    </row>
    <row r="57" spans="1:8" x14ac:dyDescent="0.25">
      <c r="A57" s="1">
        <v>66</v>
      </c>
      <c r="B57" s="195">
        <v>14</v>
      </c>
      <c r="C57" s="9">
        <v>20</v>
      </c>
      <c r="E57" s="98"/>
      <c r="H57" s="407" t="str">
        <f>INDEX('[1]2012 Teams'!$B$2:$B$2344,MATCH(A57,'[1]2012 Teams'!$A$2:$A$2344))</f>
        <v>Ypsilanti, MI USA</v>
      </c>
    </row>
    <row r="58" spans="1:8" x14ac:dyDescent="0.25">
      <c r="A58" s="1">
        <v>67</v>
      </c>
      <c r="B58" s="195">
        <v>16</v>
      </c>
      <c r="C58" s="9">
        <v>30</v>
      </c>
      <c r="E58" s="98"/>
      <c r="H58" s="407" t="str">
        <f>INDEX('[1]2012 Teams'!$B$2:$B$2344,MATCH(A58,'[1]2012 Teams'!$A$2:$A$2344))</f>
        <v>Milford, MI USA</v>
      </c>
    </row>
    <row r="59" spans="1:8" x14ac:dyDescent="0.25">
      <c r="A59" s="1">
        <v>68</v>
      </c>
      <c r="B59" s="200">
        <v>13</v>
      </c>
      <c r="C59" s="9">
        <v>0</v>
      </c>
      <c r="E59" s="98"/>
      <c r="H59" s="407" t="str">
        <f>INDEX('[1]2012 Teams'!$B$2:$B$2344,MATCH(A59,'[1]2012 Teams'!$A$2:$A$2344))</f>
        <v>Ortonville, MI USA</v>
      </c>
    </row>
    <row r="60" spans="1:8" x14ac:dyDescent="0.25">
      <c r="A60" s="1">
        <v>71</v>
      </c>
      <c r="B60" s="195">
        <v>12</v>
      </c>
      <c r="C60" s="352">
        <v>50</v>
      </c>
      <c r="D60" s="9">
        <v>20</v>
      </c>
      <c r="E60" s="195"/>
      <c r="H60" s="407" t="str">
        <f>INDEX('[1]2012 Teams'!$B$2:$B$2344,MATCH(A60,'[1]2012 Teams'!$A$2:$A$2344))</f>
        <v>Hammond, IN USA</v>
      </c>
    </row>
    <row r="61" spans="1:8" x14ac:dyDescent="0.25">
      <c r="A61" s="1">
        <v>79</v>
      </c>
      <c r="B61" s="195">
        <v>13</v>
      </c>
      <c r="C61" s="9">
        <v>10</v>
      </c>
      <c r="E61" s="98"/>
      <c r="H61" s="407" t="str">
        <f>INDEX('[1]2012 Teams'!$B$2:$B$2344,MATCH(A61,'[1]2012 Teams'!$A$2:$A$2344))</f>
        <v>Tarpon Springs , FL USA</v>
      </c>
    </row>
    <row r="62" spans="1:8" x14ac:dyDescent="0.25">
      <c r="A62" s="1">
        <v>93</v>
      </c>
      <c r="B62" s="195">
        <v>12</v>
      </c>
      <c r="C62" s="9">
        <v>10</v>
      </c>
      <c r="E62" s="98"/>
      <c r="H62" s="407" t="str">
        <f>INDEX('[1]2012 Teams'!$B$2:$B$2344,MATCH(A62,'[1]2012 Teams'!$A$2:$A$2344))</f>
        <v>Appleton, WI USA</v>
      </c>
    </row>
    <row r="63" spans="1:8" x14ac:dyDescent="0.25">
      <c r="A63" s="1">
        <v>107</v>
      </c>
      <c r="B63" s="195">
        <v>15</v>
      </c>
      <c r="C63" s="9">
        <v>0</v>
      </c>
      <c r="E63" s="98"/>
      <c r="H63" s="407" t="str">
        <f>INDEX('[1]2012 Teams'!$B$2:$B$2344,MATCH(A63,'[1]2012 Teams'!$A$2:$A$2344))</f>
        <v>Holland, MI USA</v>
      </c>
    </row>
    <row r="64" spans="1:8" x14ac:dyDescent="0.25">
      <c r="A64" s="1">
        <v>111</v>
      </c>
      <c r="B64" s="195">
        <v>13</v>
      </c>
      <c r="C64" s="9">
        <v>0</v>
      </c>
      <c r="E64" s="195"/>
      <c r="H64" s="407" t="str">
        <f>INDEX('[1]2012 Teams'!$B$2:$B$2344,MATCH(A64,'[1]2012 Teams'!$A$2:$A$2344))</f>
        <v>Schaumburg, IL USA</v>
      </c>
    </row>
    <row r="65" spans="1:8" x14ac:dyDescent="0.25">
      <c r="A65" s="1">
        <v>121</v>
      </c>
      <c r="B65" s="195">
        <v>9</v>
      </c>
      <c r="C65" s="9">
        <v>10</v>
      </c>
      <c r="E65" s="195"/>
      <c r="H65" s="407" t="str">
        <f>INDEX('[1]2012 Teams'!$B$2:$B$2344,MATCH(A65,'[1]2012 Teams'!$A$2:$A$2344))</f>
        <v>Newport County, RI USA</v>
      </c>
    </row>
    <row r="66" spans="1:8" x14ac:dyDescent="0.25">
      <c r="A66" s="1">
        <v>126</v>
      </c>
      <c r="B66" s="195">
        <v>16</v>
      </c>
      <c r="C66" s="9">
        <v>0</v>
      </c>
      <c r="E66" s="98"/>
      <c r="H66" s="407" t="str">
        <f>INDEX('[1]2012 Teams'!$B$2:$B$2344,MATCH(A66,'[1]2012 Teams'!$A$2:$A$2344))</f>
        <v>Clinton, MA USA</v>
      </c>
    </row>
    <row r="67" spans="1:8" x14ac:dyDescent="0.25">
      <c r="A67" s="1">
        <v>148</v>
      </c>
      <c r="B67" s="200">
        <v>8</v>
      </c>
      <c r="C67" s="9">
        <v>0</v>
      </c>
      <c r="E67" s="98"/>
      <c r="H67" s="407" t="str">
        <f>INDEX('[1]2012 Teams'!$B$2:$B$2344,MATCH(A67,'[1]2012 Teams'!$A$2:$A$2344))</f>
        <v>Greenville, TX USA</v>
      </c>
    </row>
    <row r="68" spans="1:8" x14ac:dyDescent="0.25">
      <c r="A68" s="1">
        <v>157</v>
      </c>
      <c r="B68" s="192">
        <v>4</v>
      </c>
      <c r="C68" s="9">
        <v>10</v>
      </c>
      <c r="E68" s="98"/>
      <c r="H68" s="407" t="str">
        <f>INDEX('[1]2012 Teams'!$B$2:$B$2344,MATCH(A68,'[1]2012 Teams'!$A$2:$A$2344))</f>
        <v>Marlborough, MA USA</v>
      </c>
    </row>
    <row r="69" spans="1:8" x14ac:dyDescent="0.25">
      <c r="A69" s="1">
        <v>175</v>
      </c>
      <c r="B69" s="195">
        <v>13</v>
      </c>
      <c r="C69" s="9">
        <v>30</v>
      </c>
      <c r="E69" s="98"/>
      <c r="H69" s="407" t="str">
        <f>INDEX('[1]2012 Teams'!$B$2:$B$2344,MATCH(A69,'[1]2012 Teams'!$A$2:$A$2344))</f>
        <v>Enfield, CT USA</v>
      </c>
    </row>
    <row r="70" spans="1:8" x14ac:dyDescent="0.25">
      <c r="A70" s="1">
        <v>176</v>
      </c>
      <c r="B70" s="195">
        <v>11</v>
      </c>
      <c r="C70" s="9">
        <v>20</v>
      </c>
      <c r="H70" s="407" t="str">
        <f>INDEX('[1]2012 Teams'!$B$2:$B$2344,MATCH(A70,'[1]2012 Teams'!$A$2:$A$2344))</f>
        <v>Windsor Locks, CT USA</v>
      </c>
    </row>
    <row r="71" spans="1:8" x14ac:dyDescent="0.25">
      <c r="A71" s="1">
        <v>177</v>
      </c>
      <c r="B71" s="195">
        <v>10</v>
      </c>
      <c r="C71" s="9">
        <v>20</v>
      </c>
      <c r="H71" s="407" t="str">
        <f>INDEX('[1]2012 Teams'!$B$2:$B$2344,MATCH(A71,'[1]2012 Teams'!$A$2:$A$2344))</f>
        <v>South Windsor, CT USA</v>
      </c>
    </row>
    <row r="72" spans="1:8" x14ac:dyDescent="0.25">
      <c r="A72" s="1">
        <v>179</v>
      </c>
      <c r="B72" s="195">
        <v>4</v>
      </c>
      <c r="C72" s="9">
        <v>0</v>
      </c>
      <c r="H72" s="407" t="str">
        <f>INDEX('[1]2012 Teams'!$B$2:$B$2344,MATCH(A72,'[1]2012 Teams'!$A$2:$A$2344))</f>
        <v>Riviera Beach, FL USA</v>
      </c>
    </row>
    <row r="73" spans="1:8" x14ac:dyDescent="0.25">
      <c r="A73" s="1">
        <v>180</v>
      </c>
      <c r="B73" s="195">
        <v>15</v>
      </c>
      <c r="C73" s="9">
        <v>0</v>
      </c>
      <c r="H73" s="407" t="str">
        <f>INDEX('[1]2012 Teams'!$B$2:$B$2344,MATCH(A73,'[1]2012 Teams'!$A$2:$A$2344))</f>
        <v>Stuart, FL USA</v>
      </c>
    </row>
    <row r="74" spans="1:8" x14ac:dyDescent="0.25">
      <c r="A74" s="1">
        <v>188</v>
      </c>
      <c r="B74" s="195">
        <v>13</v>
      </c>
      <c r="C74" s="9">
        <v>0</v>
      </c>
      <c r="E74" s="195"/>
      <c r="H74" s="407" t="str">
        <f>INDEX('[1]2012 Teams'!$B$2:$B$2344,MATCH(A74,'[1]2012 Teams'!$A$2:$A$2344))</f>
        <v>Toronto, ON Canada</v>
      </c>
    </row>
    <row r="75" spans="1:8" x14ac:dyDescent="0.25">
      <c r="A75" s="1">
        <v>190</v>
      </c>
      <c r="B75" s="200">
        <v>12</v>
      </c>
      <c r="C75" s="9">
        <v>0</v>
      </c>
      <c r="H75" s="407" t="str">
        <f>INDEX('[1]2012 Teams'!$B$2:$B$2344,MATCH(A75,'[1]2012 Teams'!$A$2:$A$2344))</f>
        <v>Worcester, MA USA</v>
      </c>
    </row>
    <row r="76" spans="1:8" x14ac:dyDescent="0.25">
      <c r="A76" s="1">
        <v>217</v>
      </c>
      <c r="B76" s="195">
        <v>4</v>
      </c>
      <c r="C76" s="9">
        <v>0</v>
      </c>
      <c r="H76" s="407" t="str">
        <f>INDEX('[1]2012 Teams'!$B$2:$B$2344,MATCH(A76,'[1]2012 Teams'!$A$2:$A$2344))</f>
        <v>Sterling Heights, MI USA</v>
      </c>
    </row>
    <row r="77" spans="1:8" x14ac:dyDescent="0.25">
      <c r="A77" s="1">
        <v>222</v>
      </c>
      <c r="B77" s="195">
        <v>14</v>
      </c>
      <c r="C77" s="9">
        <v>10</v>
      </c>
      <c r="H77" s="407" t="str">
        <f>INDEX('[1]2012 Teams'!$B$2:$B$2344,MATCH(A77,'[1]2012 Teams'!$A$2:$A$2344))</f>
        <v>Tunkhannock, PA USA</v>
      </c>
    </row>
    <row r="78" spans="1:8" x14ac:dyDescent="0.25">
      <c r="A78" s="1">
        <v>224</v>
      </c>
      <c r="B78" s="195">
        <v>9</v>
      </c>
      <c r="C78" s="9">
        <v>10</v>
      </c>
      <c r="H78" s="407" t="str">
        <f>INDEX('[1]2012 Teams'!$B$2:$B$2344,MATCH(A78,'[1]2012 Teams'!$A$2:$A$2344))</f>
        <v>Piscataway, NJ USA</v>
      </c>
    </row>
    <row r="79" spans="1:8" x14ac:dyDescent="0.25">
      <c r="A79" s="1">
        <v>233</v>
      </c>
      <c r="B79" s="195">
        <v>15</v>
      </c>
      <c r="C79" s="9">
        <v>0</v>
      </c>
      <c r="H79" s="407" t="str">
        <f>INDEX('[1]2012 Teams'!$B$2:$B$2344,MATCH(A79,'[1]2012 Teams'!$A$2:$A$2344))</f>
        <v>Rockledge/Cocoa Beach, FL USA</v>
      </c>
    </row>
    <row r="80" spans="1:8" x14ac:dyDescent="0.25">
      <c r="A80" s="1">
        <v>236</v>
      </c>
      <c r="B80" s="195">
        <v>15</v>
      </c>
      <c r="C80" s="9">
        <v>0</v>
      </c>
      <c r="H80" s="407" t="str">
        <f>INDEX('[1]2012 Teams'!$B$2:$B$2344,MATCH(A80,'[1]2012 Teams'!$A$2:$A$2344))</f>
        <v>Old Lyme, CT USA</v>
      </c>
    </row>
    <row r="81" spans="1:8" x14ac:dyDescent="0.25">
      <c r="A81" s="1">
        <v>237</v>
      </c>
      <c r="B81" s="195">
        <v>9</v>
      </c>
      <c r="C81" s="9">
        <v>10</v>
      </c>
      <c r="E81" s="195"/>
      <c r="H81" s="407" t="str">
        <f>INDEX('[1]2012 Teams'!$B$2:$B$2344,MATCH(A81,'[1]2012 Teams'!$A$2:$A$2344))</f>
        <v>Watertown, CT USA</v>
      </c>
    </row>
    <row r="82" spans="1:8" x14ac:dyDescent="0.25">
      <c r="A82" s="1">
        <v>254</v>
      </c>
      <c r="B82" s="195">
        <v>12</v>
      </c>
      <c r="C82" s="9">
        <v>0</v>
      </c>
      <c r="H82" s="407" t="str">
        <f>INDEX('[1]2012 Teams'!$B$2:$B$2344,MATCH(A82,'[1]2012 Teams'!$A$2:$A$2344))</f>
        <v>San Jose, CA USA</v>
      </c>
    </row>
    <row r="83" spans="1:8" x14ac:dyDescent="0.25">
      <c r="A83" s="1">
        <v>263</v>
      </c>
      <c r="B83" s="200">
        <v>5</v>
      </c>
      <c r="C83" s="9">
        <v>0</v>
      </c>
      <c r="H83" s="407" t="str">
        <f>INDEX('[1]2012 Teams'!$B$2:$B$2344,MATCH(A83,'[1]2012 Teams'!$A$2:$A$2344))</f>
        <v>Lake Ronkonkoma, NY USA</v>
      </c>
    </row>
    <row r="84" spans="1:8" x14ac:dyDescent="0.25">
      <c r="A84" s="1">
        <v>279</v>
      </c>
      <c r="B84" s="195">
        <v>14</v>
      </c>
      <c r="C84" s="9">
        <v>20</v>
      </c>
      <c r="H84" s="407" t="str">
        <f>INDEX('[1]2012 Teams'!$B$2:$B$2344,MATCH(A84,'[1]2012 Teams'!$A$2:$A$2344))</f>
        <v>Maumee, OH USA</v>
      </c>
    </row>
    <row r="85" spans="1:8" x14ac:dyDescent="0.25">
      <c r="A85" s="1">
        <v>281</v>
      </c>
      <c r="B85" s="195">
        <v>14</v>
      </c>
      <c r="C85" s="9">
        <v>0</v>
      </c>
      <c r="H85" s="407" t="str">
        <f>INDEX('[1]2012 Teams'!$B$2:$B$2344,MATCH(A85,'[1]2012 Teams'!$A$2:$A$2344))</f>
        <v>Greenville, SC USA</v>
      </c>
    </row>
    <row r="86" spans="1:8" x14ac:dyDescent="0.25">
      <c r="A86" s="1">
        <v>288</v>
      </c>
      <c r="B86" s="195">
        <v>7</v>
      </c>
      <c r="C86" s="9">
        <v>10</v>
      </c>
      <c r="E86" s="195"/>
      <c r="H86" s="407" t="str">
        <f>INDEX('[1]2012 Teams'!$B$2:$B$2344,MATCH(A86,'[1]2012 Teams'!$A$2:$A$2344))</f>
        <v>Grandville, MI USA</v>
      </c>
    </row>
    <row r="87" spans="1:8" x14ac:dyDescent="0.25">
      <c r="A87" s="1">
        <v>292</v>
      </c>
      <c r="B87" s="195">
        <v>10</v>
      </c>
      <c r="C87" s="9">
        <v>10</v>
      </c>
      <c r="H87" s="407" t="str">
        <f>INDEX('[1]2012 Teams'!$B$2:$B$2344,MATCH(A87,'[1]2012 Teams'!$A$2:$A$2344))</f>
        <v>Russiaville, IN USA</v>
      </c>
    </row>
    <row r="88" spans="1:8" x14ac:dyDescent="0.25">
      <c r="A88" s="1">
        <v>296</v>
      </c>
      <c r="B88" s="195">
        <v>11</v>
      </c>
      <c r="C88" s="9">
        <v>0</v>
      </c>
      <c r="H88" s="407" t="str">
        <f>INDEX('[1]2012 Teams'!$B$2:$B$2344,MATCH(A88,'[1]2012 Teams'!$A$2:$A$2344))</f>
        <v>Montreal, QC Canada</v>
      </c>
    </row>
    <row r="89" spans="1:8" x14ac:dyDescent="0.25">
      <c r="A89" s="1">
        <v>302</v>
      </c>
      <c r="B89" s="195">
        <v>10</v>
      </c>
      <c r="C89" s="9">
        <v>10</v>
      </c>
      <c r="H89" s="407" t="str">
        <f>INDEX('[1]2012 Teams'!$B$2:$B$2344,MATCH(A89,'[1]2012 Teams'!$A$2:$A$2344))</f>
        <v>Lake Orion, MI USA</v>
      </c>
    </row>
    <row r="90" spans="1:8" x14ac:dyDescent="0.25">
      <c r="A90" s="1">
        <v>311</v>
      </c>
      <c r="B90" s="195">
        <v>2</v>
      </c>
      <c r="C90" s="9">
        <v>0</v>
      </c>
      <c r="E90" s="195"/>
      <c r="H90" s="407" t="str">
        <f>INDEX('[1]2012 Teams'!$B$2:$B$2344,MATCH(A90,'[1]2012 Teams'!$A$2:$A$2344))</f>
        <v>Walled Lake, MI USA</v>
      </c>
    </row>
    <row r="91" spans="1:8" x14ac:dyDescent="0.25">
      <c r="A91" s="1">
        <v>316</v>
      </c>
      <c r="B91" s="200">
        <v>10</v>
      </c>
      <c r="C91" s="9">
        <v>0</v>
      </c>
      <c r="E91" s="195"/>
      <c r="H91" s="407" t="str">
        <f>INDEX('[1]2012 Teams'!$B$2:$B$2344,MATCH(A91,'[1]2012 Teams'!$A$2:$A$2344))</f>
        <v>Carneys Point, NJ USA</v>
      </c>
    </row>
    <row r="92" spans="1:8" x14ac:dyDescent="0.25">
      <c r="A92" s="1">
        <v>322</v>
      </c>
      <c r="B92" s="192">
        <v>3</v>
      </c>
      <c r="C92" s="9">
        <v>20</v>
      </c>
      <c r="H92" s="407" t="str">
        <f>INDEX('[1]2012 Teams'!$B$2:$B$2344,MATCH(A92,'[1]2012 Teams'!$A$2:$A$2344))</f>
        <v>Flint, MI USA</v>
      </c>
    </row>
    <row r="93" spans="1:8" x14ac:dyDescent="0.25">
      <c r="A93" s="1">
        <v>330</v>
      </c>
      <c r="B93" s="195">
        <v>15</v>
      </c>
      <c r="C93" s="9">
        <v>10</v>
      </c>
      <c r="E93" s="195"/>
      <c r="H93" s="407" t="str">
        <f>INDEX('[1]2012 Teams'!$B$2:$B$2344,MATCH(A93,'[1]2012 Teams'!$A$2:$A$2344))</f>
        <v>Hermosa Beach, CA USA</v>
      </c>
    </row>
    <row r="94" spans="1:8" x14ac:dyDescent="0.25">
      <c r="A94" s="1">
        <v>340</v>
      </c>
      <c r="B94" s="195">
        <v>8</v>
      </c>
      <c r="C94" s="9">
        <v>30</v>
      </c>
      <c r="H94" s="407" t="str">
        <f>INDEX('[1]2012 Teams'!$B$2:$B$2344,MATCH(A94,'[1]2012 Teams'!$A$2:$A$2344))</f>
        <v>Churchville, NY USA</v>
      </c>
    </row>
    <row r="95" spans="1:8" x14ac:dyDescent="0.25">
      <c r="A95" s="1">
        <v>341</v>
      </c>
      <c r="B95" s="195">
        <v>9</v>
      </c>
      <c r="C95" s="9">
        <v>0</v>
      </c>
      <c r="H95" s="407" t="str">
        <f>INDEX('[1]2012 Teams'!$B$2:$B$2344,MATCH(A95,'[1]2012 Teams'!$A$2:$A$2344))</f>
        <v>Ambler, PA USA</v>
      </c>
    </row>
    <row r="96" spans="1:8" x14ac:dyDescent="0.25">
      <c r="A96" s="1">
        <v>343</v>
      </c>
      <c r="B96" s="195">
        <v>3</v>
      </c>
      <c r="C96" s="9">
        <v>0</v>
      </c>
      <c r="H96" s="407" t="str">
        <f>INDEX('[1]2012 Teams'!$B$2:$B$2344,MATCH(A96,'[1]2012 Teams'!$A$2:$A$2344))</f>
        <v>Seneca, SC USA</v>
      </c>
    </row>
    <row r="97" spans="1:8" x14ac:dyDescent="0.25">
      <c r="A97" s="1">
        <v>358</v>
      </c>
      <c r="B97" s="195">
        <v>1</v>
      </c>
      <c r="C97" s="9">
        <v>0</v>
      </c>
      <c r="H97" s="407" t="str">
        <f>INDEX('[1]2012 Teams'!$B$2:$B$2344,MATCH(A97,'[1]2012 Teams'!$A$2:$A$2344))</f>
        <v>Hauppauge, NY USA</v>
      </c>
    </row>
    <row r="98" spans="1:8" x14ac:dyDescent="0.25">
      <c r="A98" s="1">
        <v>364</v>
      </c>
      <c r="B98" s="195">
        <v>10</v>
      </c>
      <c r="C98" s="9">
        <v>10</v>
      </c>
      <c r="H98" s="407" t="str">
        <f>INDEX('[1]2012 Teams'!$B$2:$B$2344,MATCH(A98,'[1]2012 Teams'!$A$2:$A$2344))</f>
        <v>Gulfport, MS USA</v>
      </c>
    </row>
    <row r="99" spans="1:8" x14ac:dyDescent="0.25">
      <c r="A99" s="1">
        <v>365</v>
      </c>
      <c r="B99" s="200">
        <v>2</v>
      </c>
      <c r="C99" s="9">
        <v>20</v>
      </c>
      <c r="H99" s="407" t="str">
        <f>INDEX('[1]2012 Teams'!$B$2:$B$2344,MATCH(A99,'[1]2012 Teams'!$A$2:$A$2344))</f>
        <v>Wilmington, DE USA</v>
      </c>
    </row>
    <row r="100" spans="1:8" x14ac:dyDescent="0.25">
      <c r="A100" s="1">
        <v>378</v>
      </c>
      <c r="B100" s="195">
        <v>10</v>
      </c>
      <c r="C100" s="9">
        <v>0</v>
      </c>
      <c r="E100" s="195"/>
      <c r="H100" s="407" t="str">
        <f>INDEX('[1]2012 Teams'!$B$2:$B$2344,MATCH(A100,'[1]2012 Teams'!$A$2:$A$2344))</f>
        <v>Newfane, NY USA</v>
      </c>
    </row>
    <row r="101" spans="1:8" x14ac:dyDescent="0.25">
      <c r="A101" s="1">
        <v>386</v>
      </c>
      <c r="B101" s="195">
        <v>1</v>
      </c>
      <c r="C101" s="9">
        <v>10</v>
      </c>
      <c r="E101" s="195"/>
      <c r="H101" s="407" t="str">
        <f>INDEX('[1]2012 Teams'!$B$2:$B$2344,MATCH(A101,'[1]2012 Teams'!$A$2:$A$2344))</f>
        <v>Melbourne, FL USA</v>
      </c>
    </row>
    <row r="102" spans="1:8" x14ac:dyDescent="0.25">
      <c r="A102" s="1">
        <v>395</v>
      </c>
      <c r="B102" s="195">
        <v>12</v>
      </c>
      <c r="C102" s="9">
        <v>0</v>
      </c>
      <c r="H102" s="407" t="str">
        <f>INDEX('[1]2012 Teams'!$B$2:$B$2344,MATCH(A102,'[1]2012 Teams'!$A$2:$A$2344))</f>
        <v>Bronx, NY USA</v>
      </c>
    </row>
    <row r="103" spans="1:8" x14ac:dyDescent="0.25">
      <c r="A103" s="1">
        <v>435</v>
      </c>
      <c r="B103" s="195">
        <v>4</v>
      </c>
      <c r="C103" s="352">
        <v>50</v>
      </c>
      <c r="D103" s="9">
        <v>20</v>
      </c>
      <c r="E103" s="195"/>
      <c r="H103" s="407" t="str">
        <f>INDEX('[1]2012 Teams'!$B$2:$B$2344,MATCH(A103,'[1]2012 Teams'!$A$2:$A$2344))</f>
        <v>Raleigh, NC USA</v>
      </c>
    </row>
    <row r="104" spans="1:8" x14ac:dyDescent="0.25">
      <c r="A104" s="1">
        <v>456</v>
      </c>
      <c r="B104" s="195">
        <v>14</v>
      </c>
      <c r="C104" s="9">
        <v>0</v>
      </c>
      <c r="H104" s="407" t="str">
        <f>INDEX('[1]2012 Teams'!$B$2:$B$2344,MATCH(A104,'[1]2012 Teams'!$A$2:$A$2344))</f>
        <v>Vicksburg, MS USA</v>
      </c>
    </row>
    <row r="105" spans="1:8" x14ac:dyDescent="0.25">
      <c r="A105" s="1">
        <v>461</v>
      </c>
      <c r="B105" s="195">
        <v>6</v>
      </c>
      <c r="C105" s="9">
        <v>20</v>
      </c>
      <c r="H105" s="407" t="str">
        <f>INDEX('[1]2012 Teams'!$B$2:$B$2344,MATCH(A105,'[1]2012 Teams'!$A$2:$A$2344))</f>
        <v>West Lafayette, IN USA</v>
      </c>
    </row>
    <row r="106" spans="1:8" x14ac:dyDescent="0.25">
      <c r="A106" s="1">
        <v>469</v>
      </c>
      <c r="B106" s="195">
        <v>16</v>
      </c>
      <c r="C106" s="352">
        <v>40</v>
      </c>
      <c r="D106" s="9">
        <v>10</v>
      </c>
      <c r="H106" s="407" t="str">
        <f>INDEX('[1]2012 Teams'!$B$2:$B$2344,MATCH(A106,'[1]2012 Teams'!$A$2:$A$2344))</f>
        <v>Bloomfield Hills, MI USA</v>
      </c>
    </row>
    <row r="107" spans="1:8" x14ac:dyDescent="0.25">
      <c r="A107" s="1">
        <v>486</v>
      </c>
      <c r="B107" s="200">
        <v>9</v>
      </c>
      <c r="C107" s="9">
        <v>0</v>
      </c>
      <c r="H107" s="407" t="str">
        <f>INDEX('[1]2012 Teams'!$B$2:$B$2344,MATCH(A107,'[1]2012 Teams'!$A$2:$A$2344))</f>
        <v>Wallingford, PA USA</v>
      </c>
    </row>
    <row r="108" spans="1:8" x14ac:dyDescent="0.25">
      <c r="A108" s="1">
        <v>492</v>
      </c>
      <c r="B108" s="195">
        <v>12</v>
      </c>
      <c r="C108" s="9">
        <v>10</v>
      </c>
      <c r="H108" s="407" t="str">
        <f>INDEX('[1]2012 Teams'!$B$2:$B$2344,MATCH(A108,'[1]2012 Teams'!$A$2:$A$2344))</f>
        <v>Bellevue, WA USA</v>
      </c>
    </row>
    <row r="109" spans="1:8" x14ac:dyDescent="0.25">
      <c r="A109" s="1">
        <v>494</v>
      </c>
      <c r="B109" s="195">
        <v>12</v>
      </c>
      <c r="C109" s="352">
        <v>50</v>
      </c>
      <c r="D109" s="9">
        <v>20</v>
      </c>
      <c r="E109" s="195"/>
      <c r="H109" s="407" t="str">
        <f>INDEX('[1]2012 Teams'!$B$2:$B$2344,MATCH(A109,'[1]2012 Teams'!$A$2:$A$2344))</f>
        <v>Goodrich, MI USA</v>
      </c>
    </row>
    <row r="110" spans="1:8" x14ac:dyDescent="0.25">
      <c r="A110" s="1">
        <v>501</v>
      </c>
      <c r="B110" s="195">
        <v>7</v>
      </c>
      <c r="C110" s="9">
        <v>0</v>
      </c>
      <c r="H110" s="407" t="str">
        <f>INDEX('[1]2012 Teams'!$B$2:$B$2344,MATCH(A110,'[1]2012 Teams'!$A$2:$A$2344))</f>
        <v>Manchester, NH USA</v>
      </c>
    </row>
    <row r="111" spans="1:8" x14ac:dyDescent="0.25">
      <c r="A111" s="1">
        <v>522</v>
      </c>
      <c r="B111" s="195">
        <v>9</v>
      </c>
      <c r="C111" s="9">
        <v>10</v>
      </c>
      <c r="H111" s="407" t="str">
        <f>INDEX('[1]2012 Teams'!$B$2:$B$2344,MATCH(A111,'[1]2012 Teams'!$A$2:$A$2344))</f>
        <v>Staten Island, NY USA</v>
      </c>
    </row>
    <row r="112" spans="1:8" x14ac:dyDescent="0.25">
      <c r="A112" s="1">
        <v>563</v>
      </c>
      <c r="B112" s="195">
        <v>11</v>
      </c>
      <c r="C112" s="9">
        <v>0</v>
      </c>
      <c r="H112" s="407" t="str">
        <f>INDEX('[1]2012 Teams'!$B$2:$B$2344,MATCH(A112,'[1]2012 Teams'!$A$2:$A$2344))</f>
        <v>New Haven, CT USA</v>
      </c>
    </row>
    <row r="113" spans="1:8" x14ac:dyDescent="0.25">
      <c r="A113" s="1">
        <v>571</v>
      </c>
      <c r="B113" s="195">
        <v>15</v>
      </c>
      <c r="C113" s="9">
        <v>10</v>
      </c>
      <c r="E113" s="195"/>
      <c r="H113" s="407" t="str">
        <f>INDEX('[1]2012 Teams'!$B$2:$B$2344,MATCH(A113,'[1]2012 Teams'!$A$2:$A$2344))</f>
        <v>Windsor, CT USA</v>
      </c>
    </row>
    <row r="114" spans="1:8" x14ac:dyDescent="0.25">
      <c r="A114" s="1">
        <v>647</v>
      </c>
      <c r="B114" s="195">
        <v>11</v>
      </c>
      <c r="C114" s="9">
        <v>0</v>
      </c>
      <c r="H114" s="407" t="str">
        <f>INDEX('[1]2012 Teams'!$B$2:$B$2344,MATCH(A114,'[1]2012 Teams'!$A$2:$A$2344))</f>
        <v>Killeen, TX USA</v>
      </c>
    </row>
    <row r="115" spans="1:8" x14ac:dyDescent="0.25">
      <c r="A115" s="1">
        <v>648</v>
      </c>
      <c r="B115" s="200">
        <v>11</v>
      </c>
      <c r="C115" s="9">
        <v>0</v>
      </c>
      <c r="E115" s="195"/>
      <c r="H115" s="407" t="str">
        <f>INDEX('[1]2012 Teams'!$B$2:$B$2344,MATCH(A115,'[1]2012 Teams'!$A$2:$A$2344))</f>
        <v>Quad Cities, IL USA</v>
      </c>
    </row>
    <row r="116" spans="1:8" x14ac:dyDescent="0.25">
      <c r="A116" s="1">
        <v>662</v>
      </c>
      <c r="B116" s="192">
        <v>1</v>
      </c>
      <c r="C116" s="9">
        <v>0</v>
      </c>
      <c r="H116" s="407" t="str">
        <f>INDEX('[1]2012 Teams'!$B$2:$B$2344,MATCH(A116,'[1]2012 Teams'!$A$2:$A$2344))</f>
        <v>Colorado Springs, CO USA</v>
      </c>
    </row>
    <row r="117" spans="1:8" x14ac:dyDescent="0.25">
      <c r="A117" s="1">
        <v>710</v>
      </c>
      <c r="B117" s="195">
        <v>2</v>
      </c>
      <c r="C117" s="9">
        <v>10</v>
      </c>
      <c r="H117" s="407" t="str">
        <f>INDEX('[1]2012 Teams'!$B$2:$B$2344,MATCH(A117,'[1]2012 Teams'!$A$2:$A$2344))</f>
        <v>Bryn Mawr, PA USA</v>
      </c>
    </row>
    <row r="118" spans="1:8" x14ac:dyDescent="0.25">
      <c r="A118" s="1">
        <v>716</v>
      </c>
      <c r="B118" s="195">
        <v>14</v>
      </c>
      <c r="C118" s="9">
        <v>20</v>
      </c>
      <c r="E118" s="195"/>
      <c r="H118" s="407" t="str">
        <f>INDEX('[1]2012 Teams'!$B$2:$B$2344,MATCH(A118,'[1]2012 Teams'!$A$2:$A$2344))</f>
        <v>Falls Village, CT USA</v>
      </c>
    </row>
    <row r="119" spans="1:8" x14ac:dyDescent="0.25">
      <c r="A119" s="1">
        <v>782</v>
      </c>
      <c r="B119" s="195">
        <v>9</v>
      </c>
      <c r="C119" s="9">
        <v>0</v>
      </c>
      <c r="H119" s="407" t="str">
        <f>INDEX('[1]2012 Teams'!$B$2:$B$2344,MATCH(A119,'[1]2012 Teams'!$A$2:$A$2344))</f>
        <v>Kincardine, ON Canada</v>
      </c>
    </row>
    <row r="120" spans="1:8" x14ac:dyDescent="0.25">
      <c r="A120" s="1">
        <v>811</v>
      </c>
      <c r="B120" s="195">
        <v>11</v>
      </c>
      <c r="C120" s="9">
        <v>20</v>
      </c>
      <c r="H120" s="407" t="str">
        <f>INDEX('[1]2012 Teams'!$B$2:$B$2344,MATCH(A120,'[1]2012 Teams'!$A$2:$A$2344))</f>
        <v>Nashua, NH USA</v>
      </c>
    </row>
    <row r="121" spans="1:8" x14ac:dyDescent="0.25">
      <c r="A121" s="1">
        <v>858</v>
      </c>
      <c r="B121" s="195">
        <v>13</v>
      </c>
      <c r="C121" s="9">
        <v>0</v>
      </c>
      <c r="H121" s="407" t="str">
        <f>INDEX('[1]2012 Teams'!$B$2:$B$2344,MATCH(A121,'[1]2012 Teams'!$A$2:$A$2344))</f>
        <v>Wyoming, MI USA</v>
      </c>
    </row>
    <row r="122" spans="1:8" x14ac:dyDescent="0.25">
      <c r="A122" s="1">
        <v>868</v>
      </c>
      <c r="B122" s="195">
        <v>8</v>
      </c>
      <c r="C122" s="352">
        <v>40</v>
      </c>
      <c r="D122" s="9">
        <v>10</v>
      </c>
      <c r="H122" s="407" t="str">
        <f>INDEX('[1]2012 Teams'!$B$2:$B$2344,MATCH(A122,'[1]2012 Teams'!$A$2:$A$2344))</f>
        <v>Carmel, IN USA</v>
      </c>
    </row>
    <row r="123" spans="1:8" x14ac:dyDescent="0.25">
      <c r="A123" s="1">
        <v>945</v>
      </c>
      <c r="B123" s="200">
        <v>3</v>
      </c>
      <c r="C123" s="9">
        <v>0</v>
      </c>
      <c r="E123" s="195"/>
      <c r="H123" s="407" t="str">
        <f>INDEX('[1]2012 Teams'!$B$2:$B$2344,MATCH(A123,'[1]2012 Teams'!$A$2:$A$2344))</f>
        <v>Orlando, FL USA</v>
      </c>
    </row>
    <row r="124" spans="1:8" x14ac:dyDescent="0.25">
      <c r="A124" s="1">
        <v>968</v>
      </c>
      <c r="B124" s="195">
        <v>9</v>
      </c>
      <c r="C124" s="9">
        <v>0</v>
      </c>
      <c r="H124" s="407" t="str">
        <f>INDEX('[1]2012 Teams'!$B$2:$B$2344,MATCH(A124,'[1]2012 Teams'!$A$2:$A$2344))</f>
        <v>West Covina, CA USA</v>
      </c>
    </row>
    <row r="125" spans="1:8" x14ac:dyDescent="0.25">
      <c r="A125" s="1">
        <v>971</v>
      </c>
      <c r="B125" s="195">
        <v>7</v>
      </c>
      <c r="C125" s="9">
        <v>0</v>
      </c>
      <c r="H125" s="407" t="str">
        <f>INDEX('[1]2012 Teams'!$B$2:$B$2344,MATCH(A125,'[1]2012 Teams'!$A$2:$A$2344))</f>
        <v>Mountain View, CA USA</v>
      </c>
    </row>
    <row r="126" spans="1:8" x14ac:dyDescent="0.25">
      <c r="A126" s="1">
        <v>980</v>
      </c>
      <c r="B126" s="195">
        <v>15</v>
      </c>
      <c r="C126" s="9">
        <v>0</v>
      </c>
      <c r="H126" s="407" t="str">
        <f>INDEX('[1]2012 Teams'!$B$2:$B$2344,MATCH(A126,'[1]2012 Teams'!$A$2:$A$2344))</f>
        <v>Burbank, CA USA</v>
      </c>
    </row>
    <row r="127" spans="1:8" x14ac:dyDescent="0.25">
      <c r="A127" s="1">
        <v>1006</v>
      </c>
      <c r="B127" s="195">
        <v>1</v>
      </c>
      <c r="C127" s="9">
        <v>10</v>
      </c>
      <c r="H127" s="407" t="str">
        <f>INDEX('[1]2012 Teams'!$B$2:$B$2344,MATCH(A127,'[1]2012 Teams'!$A$2:$A$2344))</f>
        <v>Marietta, GA USA</v>
      </c>
    </row>
    <row r="128" spans="1:8" x14ac:dyDescent="0.25">
      <c r="A128" s="1">
        <v>1038</v>
      </c>
      <c r="B128" s="195">
        <v>13</v>
      </c>
      <c r="C128" s="9">
        <v>30</v>
      </c>
      <c r="H128" s="407" t="str">
        <f>INDEX('[1]2012 Teams'!$B$2:$B$2344,MATCH(A128,'[1]2012 Teams'!$A$2:$A$2344))</f>
        <v>Liberty Township, OH USA</v>
      </c>
    </row>
    <row r="129" spans="1:8" x14ac:dyDescent="0.25">
      <c r="A129" s="1">
        <v>1108</v>
      </c>
      <c r="B129" s="195">
        <v>3</v>
      </c>
      <c r="C129" s="9">
        <v>0</v>
      </c>
      <c r="H129" s="407" t="str">
        <f>INDEX('[1]2012 Teams'!$B$2:$B$2344,MATCH(A129,'[1]2012 Teams'!$A$2:$A$2344))</f>
        <v>Paola, KS USA</v>
      </c>
    </row>
    <row r="130" spans="1:8" x14ac:dyDescent="0.25">
      <c r="A130" s="1">
        <v>1114</v>
      </c>
      <c r="B130" s="195">
        <v>11</v>
      </c>
      <c r="C130" s="9">
        <v>0</v>
      </c>
      <c r="H130" s="407" t="str">
        <f>INDEX('[1]2012 Teams'!$B$2:$B$2344,MATCH(A130,'[1]2012 Teams'!$A$2:$A$2344))</f>
        <v>St. Catharines, ON Canada</v>
      </c>
    </row>
    <row r="131" spans="1:8" x14ac:dyDescent="0.25">
      <c r="A131" s="1">
        <v>1126</v>
      </c>
      <c r="B131" s="200">
        <v>16</v>
      </c>
      <c r="C131" s="9">
        <v>30</v>
      </c>
      <c r="H131" s="407" t="str">
        <f>INDEX('[1]2012 Teams'!$B$2:$B$2344,MATCH(A131,'[1]2012 Teams'!$A$2:$A$2344))</f>
        <v>Webster, NY USA</v>
      </c>
    </row>
    <row r="132" spans="1:8" x14ac:dyDescent="0.25">
      <c r="A132" s="1">
        <v>1218</v>
      </c>
      <c r="B132" s="195">
        <v>16</v>
      </c>
      <c r="C132" s="352">
        <v>40</v>
      </c>
      <c r="D132" s="9">
        <v>10</v>
      </c>
      <c r="H132" s="407" t="str">
        <f>INDEX('[1]2012 Teams'!$B$2:$B$2344,MATCH(A132,'[1]2012 Teams'!$A$2:$A$2344))</f>
        <v>Philadelphia, PA USA</v>
      </c>
    </row>
    <row r="133" spans="1:8" x14ac:dyDescent="0.25">
      <c r="A133" s="1">
        <v>1241</v>
      </c>
      <c r="B133" s="195">
        <v>8</v>
      </c>
      <c r="C133" s="9">
        <v>0</v>
      </c>
      <c r="E133" s="195"/>
      <c r="H133" s="407" t="str">
        <f>INDEX('[1]2012 Teams'!$B$2:$B$2344,MATCH(A133,'[1]2012 Teams'!$A$2:$A$2344))</f>
        <v>Mississauga, ON Canada</v>
      </c>
    </row>
    <row r="134" spans="1:8" x14ac:dyDescent="0.25">
      <c r="A134" s="1">
        <v>1272</v>
      </c>
      <c r="B134" s="195">
        <v>6</v>
      </c>
      <c r="C134" s="9">
        <v>20</v>
      </c>
      <c r="E134" s="195"/>
      <c r="H134" s="407" t="str">
        <f>INDEX('[1]2012 Teams'!$B$2:$B$2344,MATCH(A134,'[1]2012 Teams'!$A$2:$A$2344))</f>
        <v>Cleveland, OH USA</v>
      </c>
    </row>
    <row r="135" spans="1:8" x14ac:dyDescent="0.25">
      <c r="A135" s="1">
        <v>1319</v>
      </c>
      <c r="B135" s="195">
        <v>15</v>
      </c>
      <c r="C135" s="9">
        <v>0</v>
      </c>
      <c r="H135" s="407" t="str">
        <f>INDEX('[1]2012 Teams'!$B$2:$B$2344,MATCH(A135,'[1]2012 Teams'!$A$2:$A$2344))</f>
        <v>Mauldin, SC USA</v>
      </c>
    </row>
    <row r="136" spans="1:8" x14ac:dyDescent="0.25">
      <c r="A136" s="1">
        <v>1388</v>
      </c>
      <c r="B136" s="195">
        <v>5</v>
      </c>
      <c r="C136" s="9">
        <v>30</v>
      </c>
      <c r="H136" s="407" t="str">
        <f>INDEX('[1]2012 Teams'!$B$2:$B$2344,MATCH(A136,'[1]2012 Teams'!$A$2:$A$2344))</f>
        <v>Arroyo Grande, CA USA</v>
      </c>
    </row>
    <row r="137" spans="1:8" x14ac:dyDescent="0.25">
      <c r="A137" s="1">
        <v>1391</v>
      </c>
      <c r="B137" s="195">
        <v>5</v>
      </c>
      <c r="C137" s="9">
        <v>10</v>
      </c>
      <c r="H137" s="407" t="str">
        <f>INDEX('[1]2012 Teams'!$B$2:$B$2344,MATCH(A137,'[1]2012 Teams'!$A$2:$A$2344))</f>
        <v>Westtown, PA USA</v>
      </c>
    </row>
    <row r="138" spans="1:8" x14ac:dyDescent="0.25">
      <c r="A138" s="1">
        <v>1403</v>
      </c>
      <c r="B138" s="195">
        <v>6</v>
      </c>
      <c r="C138" s="9">
        <v>0</v>
      </c>
      <c r="H138" s="407" t="str">
        <f>INDEX('[1]2012 Teams'!$B$2:$B$2344,MATCH(A138,'[1]2012 Teams'!$A$2:$A$2344))</f>
        <v>Skillman, NJ USA</v>
      </c>
    </row>
    <row r="139" spans="1:8" x14ac:dyDescent="0.25">
      <c r="A139" s="1">
        <v>1405</v>
      </c>
      <c r="B139" s="200">
        <v>6</v>
      </c>
      <c r="C139" s="9">
        <v>10</v>
      </c>
      <c r="H139" s="407" t="str">
        <f>INDEX('[1]2012 Teams'!$B$2:$B$2344,MATCH(A139,'[1]2012 Teams'!$A$2:$A$2344))</f>
        <v>Penfield, NY USA</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D140"/>
  <sheetViews>
    <sheetView workbookViewId="0">
      <selection activeCell="F15" sqref="F15"/>
    </sheetView>
  </sheetViews>
  <sheetFormatPr defaultRowHeight="12.5" x14ac:dyDescent="0.25"/>
  <sheetData>
    <row r="1" spans="1:30" x14ac:dyDescent="0.25">
      <c r="A1" s="4" t="s">
        <v>0</v>
      </c>
      <c r="B1" s="5" t="s">
        <v>1</v>
      </c>
      <c r="C1" s="5" t="s">
        <v>2</v>
      </c>
      <c r="D1" s="5" t="s">
        <v>3</v>
      </c>
      <c r="E1" s="6" t="s">
        <v>4</v>
      </c>
      <c r="G1" s="4" t="s">
        <v>8</v>
      </c>
      <c r="H1" s="5" t="s">
        <v>1</v>
      </c>
      <c r="I1" s="5" t="s">
        <v>2</v>
      </c>
      <c r="J1" s="5" t="s">
        <v>3</v>
      </c>
      <c r="K1" s="6" t="s">
        <v>4</v>
      </c>
      <c r="M1" s="4" t="s">
        <v>9</v>
      </c>
      <c r="N1" s="5" t="s">
        <v>1</v>
      </c>
      <c r="O1" s="5" t="s">
        <v>2</v>
      </c>
      <c r="P1" s="5" t="s">
        <v>3</v>
      </c>
      <c r="Q1" s="6" t="s">
        <v>4</v>
      </c>
      <c r="S1" s="4" t="s">
        <v>10</v>
      </c>
      <c r="T1" s="5" t="s">
        <v>1</v>
      </c>
      <c r="U1" s="5" t="s">
        <v>2</v>
      </c>
      <c r="V1" s="5" t="s">
        <v>3</v>
      </c>
      <c r="W1" s="6" t="s">
        <v>4</v>
      </c>
      <c r="Y1" s="4" t="s">
        <v>12</v>
      </c>
      <c r="Z1" s="5" t="s">
        <v>1</v>
      </c>
      <c r="AA1" s="5" t="s">
        <v>2</v>
      </c>
      <c r="AB1" s="5" t="s">
        <v>3</v>
      </c>
      <c r="AC1" s="6" t="s">
        <v>4</v>
      </c>
    </row>
    <row r="2" spans="1:30" x14ac:dyDescent="0.25">
      <c r="A2" s="126">
        <v>1</v>
      </c>
      <c r="B2" s="2">
        <v>111</v>
      </c>
      <c r="C2" s="154">
        <v>469</v>
      </c>
      <c r="D2" s="154">
        <v>65</v>
      </c>
      <c r="E2" s="147" t="s">
        <v>11</v>
      </c>
      <c r="G2" s="126">
        <v>1</v>
      </c>
      <c r="H2" s="2">
        <v>343</v>
      </c>
      <c r="I2" s="156">
        <v>25</v>
      </c>
      <c r="J2" s="156">
        <v>494</v>
      </c>
      <c r="K2" s="147" t="s">
        <v>11</v>
      </c>
      <c r="M2" s="126">
        <v>1</v>
      </c>
      <c r="N2" s="2">
        <v>74</v>
      </c>
      <c r="O2" s="156">
        <v>68</v>
      </c>
      <c r="P2" s="156">
        <v>9</v>
      </c>
      <c r="Q2" s="264" t="s">
        <v>5</v>
      </c>
      <c r="S2" s="126">
        <v>1</v>
      </c>
      <c r="T2" s="2">
        <v>292</v>
      </c>
      <c r="U2" s="156">
        <v>378</v>
      </c>
      <c r="V2" s="156">
        <v>302</v>
      </c>
      <c r="W2" s="147" t="s">
        <v>11</v>
      </c>
      <c r="Y2" s="126" t="s">
        <v>13</v>
      </c>
      <c r="Z2" s="2">
        <v>111</v>
      </c>
      <c r="AA2" s="154">
        <v>469</v>
      </c>
      <c r="AB2" s="154">
        <v>65</v>
      </c>
      <c r="AC2" s="147" t="s">
        <v>11</v>
      </c>
      <c r="AD2" s="1" t="s">
        <v>18</v>
      </c>
    </row>
    <row r="3" spans="1:30" x14ac:dyDescent="0.25">
      <c r="A3" s="126">
        <v>2</v>
      </c>
      <c r="B3" s="2">
        <v>201</v>
      </c>
      <c r="C3" s="2">
        <v>47</v>
      </c>
      <c r="D3" s="2">
        <v>547</v>
      </c>
      <c r="E3" s="147" t="s">
        <v>6</v>
      </c>
      <c r="G3" s="126">
        <v>2</v>
      </c>
      <c r="H3" s="2">
        <v>16</v>
      </c>
      <c r="I3" s="156">
        <v>79</v>
      </c>
      <c r="J3" s="156">
        <v>818</v>
      </c>
      <c r="K3" s="147" t="s">
        <v>5</v>
      </c>
      <c r="M3" s="126">
        <v>2</v>
      </c>
      <c r="N3" s="2">
        <v>167</v>
      </c>
      <c r="O3" s="156">
        <v>312</v>
      </c>
      <c r="P3" s="156">
        <v>231</v>
      </c>
      <c r="Q3" s="147" t="s">
        <v>6</v>
      </c>
      <c r="S3" s="126">
        <v>2</v>
      </c>
      <c r="T3" s="2">
        <v>27</v>
      </c>
      <c r="U3" s="156">
        <v>254</v>
      </c>
      <c r="V3" s="156">
        <v>192</v>
      </c>
      <c r="W3" s="147" t="s">
        <v>5</v>
      </c>
      <c r="Y3" s="126" t="s">
        <v>14</v>
      </c>
      <c r="Z3" s="2">
        <v>343</v>
      </c>
      <c r="AA3" s="156">
        <v>25</v>
      </c>
      <c r="AB3" s="156">
        <v>494</v>
      </c>
      <c r="AC3" s="147" t="s">
        <v>6</v>
      </c>
    </row>
    <row r="4" spans="1:30" x14ac:dyDescent="0.25">
      <c r="A4" s="126">
        <v>3</v>
      </c>
      <c r="B4" s="2">
        <v>306</v>
      </c>
      <c r="C4" s="156">
        <v>157</v>
      </c>
      <c r="D4" s="156">
        <v>34</v>
      </c>
      <c r="E4" s="147" t="s">
        <v>7</v>
      </c>
      <c r="G4" s="126">
        <v>3</v>
      </c>
      <c r="H4" s="156">
        <v>87</v>
      </c>
      <c r="I4" s="156">
        <v>103</v>
      </c>
      <c r="J4" s="156">
        <v>650</v>
      </c>
      <c r="K4" s="147" t="s">
        <v>6</v>
      </c>
      <c r="M4" s="126">
        <v>3</v>
      </c>
      <c r="N4" s="156">
        <v>45</v>
      </c>
      <c r="O4" s="156">
        <v>217</v>
      </c>
      <c r="P4" s="156">
        <v>359</v>
      </c>
      <c r="Q4" s="147" t="s">
        <v>7</v>
      </c>
      <c r="S4" s="126">
        <v>3</v>
      </c>
      <c r="T4" s="156">
        <v>67</v>
      </c>
      <c r="U4" s="156">
        <v>173</v>
      </c>
      <c r="V4" s="156">
        <v>180</v>
      </c>
      <c r="W4" s="147" t="s">
        <v>6</v>
      </c>
      <c r="Y4" s="126" t="s">
        <v>15</v>
      </c>
      <c r="Z4" s="2">
        <v>341</v>
      </c>
      <c r="AA4" s="2">
        <v>175</v>
      </c>
      <c r="AB4" s="2">
        <v>236</v>
      </c>
      <c r="AC4" s="147" t="s">
        <v>5</v>
      </c>
    </row>
    <row r="5" spans="1:30" x14ac:dyDescent="0.25">
      <c r="A5" s="126">
        <v>4</v>
      </c>
      <c r="B5" s="2">
        <v>933</v>
      </c>
      <c r="C5" s="2">
        <v>665</v>
      </c>
      <c r="D5" s="2">
        <v>267</v>
      </c>
      <c r="E5" s="147" t="s">
        <v>5</v>
      </c>
      <c r="G5" s="126">
        <v>4</v>
      </c>
      <c r="H5" s="2">
        <v>308</v>
      </c>
      <c r="I5" s="2">
        <v>121</v>
      </c>
      <c r="J5" s="2">
        <v>188</v>
      </c>
      <c r="K5" s="147" t="s">
        <v>7</v>
      </c>
      <c r="M5" s="126">
        <v>4</v>
      </c>
      <c r="N5" s="2">
        <v>341</v>
      </c>
      <c r="O5" s="2">
        <v>175</v>
      </c>
      <c r="P5" s="2">
        <v>236</v>
      </c>
      <c r="Q5" s="147" t="s">
        <v>11</v>
      </c>
      <c r="S5" s="126">
        <v>4</v>
      </c>
      <c r="T5" s="2">
        <v>587</v>
      </c>
      <c r="U5" s="2">
        <v>651</v>
      </c>
      <c r="V5" s="2">
        <v>811</v>
      </c>
      <c r="W5" s="147" t="s">
        <v>7</v>
      </c>
      <c r="Y5" s="129" t="s">
        <v>16</v>
      </c>
      <c r="Z5" s="149">
        <v>292</v>
      </c>
      <c r="AA5" s="268">
        <v>378</v>
      </c>
      <c r="AB5" s="268">
        <v>302</v>
      </c>
      <c r="AC5" s="150" t="s">
        <v>5</v>
      </c>
    </row>
    <row r="6" spans="1:30" x14ac:dyDescent="0.25">
      <c r="A6" s="126">
        <v>5</v>
      </c>
      <c r="B6" s="2">
        <v>1108</v>
      </c>
      <c r="C6" s="156">
        <v>868</v>
      </c>
      <c r="D6" s="156">
        <v>59</v>
      </c>
      <c r="E6" s="147" t="s">
        <v>7</v>
      </c>
      <c r="G6" s="126">
        <v>5</v>
      </c>
      <c r="H6" s="2">
        <v>126</v>
      </c>
      <c r="I6" s="156">
        <v>322</v>
      </c>
      <c r="J6" s="156">
        <v>781</v>
      </c>
      <c r="K6" s="147" t="s">
        <v>5</v>
      </c>
      <c r="M6" s="126">
        <v>5</v>
      </c>
      <c r="N6" s="2">
        <v>263</v>
      </c>
      <c r="O6" s="156">
        <v>108</v>
      </c>
      <c r="P6" s="156">
        <v>1038</v>
      </c>
      <c r="Q6" s="147" t="s">
        <v>7</v>
      </c>
      <c r="S6" s="126">
        <v>5</v>
      </c>
      <c r="T6" s="2">
        <v>782</v>
      </c>
      <c r="U6" s="2">
        <v>538</v>
      </c>
      <c r="V6" s="2">
        <v>1114</v>
      </c>
      <c r="W6" s="147" t="s">
        <v>5</v>
      </c>
    </row>
    <row r="7" spans="1:30" x14ac:dyDescent="0.25">
      <c r="A7" s="126">
        <v>6</v>
      </c>
      <c r="B7" s="2">
        <v>618</v>
      </c>
      <c r="C7" s="156">
        <v>433</v>
      </c>
      <c r="D7" s="156">
        <v>222</v>
      </c>
      <c r="E7" s="147" t="s">
        <v>5</v>
      </c>
      <c r="G7" s="126">
        <v>6</v>
      </c>
      <c r="H7" s="2">
        <v>260</v>
      </c>
      <c r="I7" s="156">
        <v>203</v>
      </c>
      <c r="J7" s="156">
        <v>245</v>
      </c>
      <c r="K7" s="147" t="s">
        <v>7</v>
      </c>
      <c r="M7" s="126">
        <v>6</v>
      </c>
      <c r="N7" s="2">
        <v>638</v>
      </c>
      <c r="O7" s="156">
        <v>541</v>
      </c>
      <c r="P7" s="156">
        <v>123</v>
      </c>
      <c r="Q7" s="264" t="s">
        <v>5</v>
      </c>
      <c r="S7" s="126">
        <v>6</v>
      </c>
      <c r="T7" s="2">
        <v>247</v>
      </c>
      <c r="U7" s="2">
        <v>525</v>
      </c>
      <c r="V7" s="2">
        <v>358</v>
      </c>
      <c r="W7" s="147" t="s">
        <v>7</v>
      </c>
    </row>
    <row r="8" spans="1:30" x14ac:dyDescent="0.25">
      <c r="A8" s="126">
        <v>7</v>
      </c>
      <c r="B8" s="2">
        <v>384</v>
      </c>
      <c r="C8" s="2">
        <v>69</v>
      </c>
      <c r="D8" s="2">
        <v>647</v>
      </c>
      <c r="E8" s="147" t="s">
        <v>7</v>
      </c>
      <c r="G8" s="126">
        <v>7</v>
      </c>
      <c r="H8" s="2">
        <v>48</v>
      </c>
      <c r="I8" s="2">
        <v>60</v>
      </c>
      <c r="J8" s="2">
        <v>191</v>
      </c>
      <c r="K8" s="147" t="s">
        <v>7</v>
      </c>
      <c r="M8" s="126">
        <v>7</v>
      </c>
      <c r="N8" s="2">
        <v>555</v>
      </c>
      <c r="O8" s="2">
        <v>33</v>
      </c>
      <c r="P8" s="2">
        <v>303</v>
      </c>
      <c r="Q8" s="147" t="s">
        <v>7</v>
      </c>
      <c r="S8" s="126">
        <v>7</v>
      </c>
      <c r="T8" s="2">
        <v>330</v>
      </c>
      <c r="U8" s="2">
        <v>716</v>
      </c>
      <c r="V8" s="2">
        <v>271</v>
      </c>
      <c r="W8" s="147" t="s">
        <v>7</v>
      </c>
    </row>
    <row r="9" spans="1:30" x14ac:dyDescent="0.25">
      <c r="A9" s="129">
        <v>8</v>
      </c>
      <c r="B9" s="149">
        <v>313</v>
      </c>
      <c r="C9" s="149">
        <v>233</v>
      </c>
      <c r="D9" s="149">
        <v>168</v>
      </c>
      <c r="E9" s="150" t="s">
        <v>7</v>
      </c>
      <c r="G9" s="129">
        <v>8</v>
      </c>
      <c r="H9" s="149">
        <v>522</v>
      </c>
      <c r="I9" s="149">
        <v>71</v>
      </c>
      <c r="J9" s="149">
        <v>223</v>
      </c>
      <c r="K9" s="150" t="s">
        <v>7</v>
      </c>
      <c r="M9" s="129">
        <v>8</v>
      </c>
      <c r="N9" s="149">
        <v>486</v>
      </c>
      <c r="O9" s="149">
        <v>571</v>
      </c>
      <c r="P9" s="149">
        <v>118</v>
      </c>
      <c r="Q9" s="150" t="s">
        <v>7</v>
      </c>
      <c r="S9" s="129">
        <v>8</v>
      </c>
      <c r="T9" s="149">
        <v>224</v>
      </c>
      <c r="U9" s="149">
        <v>311</v>
      </c>
      <c r="V9" s="149">
        <v>447</v>
      </c>
      <c r="W9" s="150" t="s">
        <v>7</v>
      </c>
    </row>
    <row r="11" spans="1:30" ht="18" x14ac:dyDescent="0.4">
      <c r="A11" s="254" t="s">
        <v>107</v>
      </c>
      <c r="G11" s="254" t="s">
        <v>35</v>
      </c>
      <c r="M11" s="254" t="s">
        <v>108</v>
      </c>
      <c r="S11" s="254" t="s">
        <v>109</v>
      </c>
    </row>
    <row r="12" spans="1:30" ht="18" x14ac:dyDescent="0.4">
      <c r="A12" s="254" t="s">
        <v>105</v>
      </c>
      <c r="G12" s="254" t="s">
        <v>105</v>
      </c>
      <c r="M12" s="254" t="s">
        <v>105</v>
      </c>
      <c r="S12" s="254" t="s">
        <v>105</v>
      </c>
    </row>
    <row r="13" spans="1:30" ht="13" x14ac:dyDescent="0.3">
      <c r="B13" s="10"/>
      <c r="C13" s="108" t="s">
        <v>78</v>
      </c>
      <c r="D13" s="108" t="s">
        <v>106</v>
      </c>
      <c r="H13" s="10"/>
      <c r="I13" s="108" t="s">
        <v>78</v>
      </c>
      <c r="J13" s="108" t="s">
        <v>106</v>
      </c>
      <c r="N13" s="10"/>
      <c r="O13" s="108" t="s">
        <v>78</v>
      </c>
      <c r="P13" s="108" t="s">
        <v>106</v>
      </c>
      <c r="T13" s="10"/>
      <c r="U13" s="108" t="s">
        <v>78</v>
      </c>
      <c r="V13" s="108" t="s">
        <v>106</v>
      </c>
    </row>
    <row r="14" spans="1:30" ht="13" x14ac:dyDescent="0.3">
      <c r="A14" s="108" t="s">
        <v>79</v>
      </c>
      <c r="B14" s="108" t="s">
        <v>80</v>
      </c>
      <c r="C14" s="108" t="s">
        <v>71</v>
      </c>
      <c r="D14" s="108" t="s">
        <v>71</v>
      </c>
      <c r="G14" s="108" t="s">
        <v>79</v>
      </c>
      <c r="H14" s="108" t="s">
        <v>80</v>
      </c>
      <c r="I14" s="108" t="s">
        <v>71</v>
      </c>
      <c r="J14" s="108" t="s">
        <v>71</v>
      </c>
      <c r="M14" s="108" t="s">
        <v>79</v>
      </c>
      <c r="N14" s="108" t="s">
        <v>80</v>
      </c>
      <c r="O14" s="108" t="s">
        <v>71</v>
      </c>
      <c r="P14" s="108" t="s">
        <v>71</v>
      </c>
      <c r="S14" s="108" t="s">
        <v>79</v>
      </c>
      <c r="T14" s="108" t="s">
        <v>80</v>
      </c>
      <c r="U14" s="108" t="s">
        <v>71</v>
      </c>
      <c r="V14" s="108" t="s">
        <v>71</v>
      </c>
    </row>
    <row r="15" spans="1:30" x14ac:dyDescent="0.25">
      <c r="A15" s="192">
        <f t="shared" ref="A15:A22" si="0">B2</f>
        <v>111</v>
      </c>
      <c r="B15" s="191" t="s">
        <v>81</v>
      </c>
      <c r="C15" s="192">
        <v>16</v>
      </c>
      <c r="D15" s="193">
        <f>IF(E15="Winner",30,IF(E15="Finalist",20,IF(E15="Semi Finalist",10,)))</f>
        <v>30</v>
      </c>
      <c r="E15" s="155" t="str">
        <f>E2</f>
        <v>Winner</v>
      </c>
      <c r="G15" s="192">
        <f t="shared" ref="G15:G22" si="1">H2</f>
        <v>343</v>
      </c>
      <c r="H15" s="191" t="s">
        <v>81</v>
      </c>
      <c r="I15" s="192">
        <v>16</v>
      </c>
      <c r="J15" s="193">
        <f>IF(K15="Winner",30,IF(K15="Finalist",20,IF(K15="Semi Finalist",10,)))</f>
        <v>30</v>
      </c>
      <c r="K15" s="155" t="str">
        <f>K2</f>
        <v>Winner</v>
      </c>
      <c r="M15" s="192">
        <f t="shared" ref="M15:M22" si="2">N2</f>
        <v>74</v>
      </c>
      <c r="N15" s="191" t="s">
        <v>81</v>
      </c>
      <c r="O15" s="192">
        <v>16</v>
      </c>
      <c r="P15" s="193">
        <f>IF(Q15="Winner",30,IF(Q15="Finalist",20,IF(Q15="Semi Finalist",10,)))</f>
        <v>10</v>
      </c>
      <c r="Q15" s="155" t="str">
        <f>Q2</f>
        <v>Semi Finalist</v>
      </c>
      <c r="S15" s="192">
        <f t="shared" ref="S15:S22" si="3">T2</f>
        <v>292</v>
      </c>
      <c r="T15" s="191" t="s">
        <v>81</v>
      </c>
      <c r="U15" s="192">
        <v>16</v>
      </c>
      <c r="V15" s="193">
        <f>IF(W15="Winner",30,IF(W15="Finalist",20,IF(W15="Semi Finalist",10,)))</f>
        <v>30</v>
      </c>
      <c r="W15" s="155" t="str">
        <f>W2</f>
        <v>Winner</v>
      </c>
    </row>
    <row r="16" spans="1:30" x14ac:dyDescent="0.25">
      <c r="A16" s="195">
        <f t="shared" si="0"/>
        <v>201</v>
      </c>
      <c r="B16" s="194" t="s">
        <v>82</v>
      </c>
      <c r="C16" s="195">
        <v>15</v>
      </c>
      <c r="D16" s="196">
        <f t="shared" ref="D16:D38" si="4">IF(E16="Winner",30,IF(E16="Finalist",20,IF(E16="Semi Finalist",10,)))</f>
        <v>20</v>
      </c>
      <c r="E16" s="155" t="str">
        <f t="shared" ref="E16:E22" si="5">E3</f>
        <v>Finalist</v>
      </c>
      <c r="G16" s="195">
        <f t="shared" si="1"/>
        <v>16</v>
      </c>
      <c r="H16" s="194" t="s">
        <v>82</v>
      </c>
      <c r="I16" s="195">
        <v>15</v>
      </c>
      <c r="J16" s="196">
        <f t="shared" ref="J16:J38" si="6">IF(K16="Winner",30,IF(K16="Finalist",20,IF(K16="Semi Finalist",10,)))</f>
        <v>10</v>
      </c>
      <c r="K16" s="155" t="str">
        <f t="shared" ref="K16:K22" si="7">K3</f>
        <v>Semi Finalist</v>
      </c>
      <c r="M16" s="195">
        <f t="shared" si="2"/>
        <v>167</v>
      </c>
      <c r="N16" s="194" t="s">
        <v>82</v>
      </c>
      <c r="O16" s="195">
        <v>15</v>
      </c>
      <c r="P16" s="196">
        <f t="shared" ref="P16:P38" si="8">IF(Q16="Winner",30,IF(Q16="Finalist",20,IF(Q16="Semi Finalist",10,)))</f>
        <v>20</v>
      </c>
      <c r="Q16" s="155" t="str">
        <f t="shared" ref="Q16:Q22" si="9">Q3</f>
        <v>Finalist</v>
      </c>
      <c r="S16" s="195">
        <f t="shared" si="3"/>
        <v>27</v>
      </c>
      <c r="T16" s="194" t="s">
        <v>82</v>
      </c>
      <c r="U16" s="195">
        <v>15</v>
      </c>
      <c r="V16" s="196">
        <f t="shared" ref="V16:V38" si="10">IF(W16="Winner",30,IF(W16="Finalist",20,IF(W16="Semi Finalist",10,)))</f>
        <v>10</v>
      </c>
      <c r="W16" s="155" t="str">
        <f t="shared" ref="W16:W22" si="11">W3</f>
        <v>Semi Finalist</v>
      </c>
    </row>
    <row r="17" spans="1:23" x14ac:dyDescent="0.25">
      <c r="A17" s="195">
        <f t="shared" si="0"/>
        <v>306</v>
      </c>
      <c r="B17" s="194" t="s">
        <v>83</v>
      </c>
      <c r="C17" s="195">
        <v>14</v>
      </c>
      <c r="D17" s="196">
        <f t="shared" si="4"/>
        <v>0</v>
      </c>
      <c r="E17" s="155" t="str">
        <f t="shared" si="5"/>
        <v>Quarter Finalist</v>
      </c>
      <c r="G17" s="195">
        <f t="shared" si="1"/>
        <v>87</v>
      </c>
      <c r="H17" s="194" t="s">
        <v>83</v>
      </c>
      <c r="I17" s="195">
        <v>14</v>
      </c>
      <c r="J17" s="196">
        <f t="shared" si="6"/>
        <v>20</v>
      </c>
      <c r="K17" s="155" t="str">
        <f t="shared" si="7"/>
        <v>Finalist</v>
      </c>
      <c r="M17" s="195">
        <f t="shared" si="2"/>
        <v>45</v>
      </c>
      <c r="N17" s="194" t="s">
        <v>83</v>
      </c>
      <c r="O17" s="195">
        <v>14</v>
      </c>
      <c r="P17" s="196">
        <f t="shared" si="8"/>
        <v>0</v>
      </c>
      <c r="Q17" s="155" t="str">
        <f t="shared" si="9"/>
        <v>Quarter Finalist</v>
      </c>
      <c r="S17" s="195">
        <f t="shared" si="3"/>
        <v>67</v>
      </c>
      <c r="T17" s="194" t="s">
        <v>83</v>
      </c>
      <c r="U17" s="195">
        <v>14</v>
      </c>
      <c r="V17" s="196">
        <f t="shared" si="10"/>
        <v>20</v>
      </c>
      <c r="W17" s="155" t="str">
        <f t="shared" si="11"/>
        <v>Finalist</v>
      </c>
    </row>
    <row r="18" spans="1:23" x14ac:dyDescent="0.25">
      <c r="A18" s="195">
        <f t="shared" si="0"/>
        <v>933</v>
      </c>
      <c r="B18" s="194" t="s">
        <v>84</v>
      </c>
      <c r="C18" s="195">
        <v>13</v>
      </c>
      <c r="D18" s="196">
        <f t="shared" si="4"/>
        <v>10</v>
      </c>
      <c r="E18" s="155" t="str">
        <f t="shared" si="5"/>
        <v>Semi Finalist</v>
      </c>
      <c r="G18" s="195">
        <f t="shared" si="1"/>
        <v>308</v>
      </c>
      <c r="H18" s="194" t="s">
        <v>84</v>
      </c>
      <c r="I18" s="195">
        <v>13</v>
      </c>
      <c r="J18" s="196">
        <f t="shared" si="6"/>
        <v>0</v>
      </c>
      <c r="K18" s="155" t="str">
        <f t="shared" si="7"/>
        <v>Quarter Finalist</v>
      </c>
      <c r="M18" s="195">
        <f t="shared" si="2"/>
        <v>341</v>
      </c>
      <c r="N18" s="194" t="s">
        <v>84</v>
      </c>
      <c r="O18" s="195">
        <v>13</v>
      </c>
      <c r="P18" s="196">
        <f t="shared" si="8"/>
        <v>30</v>
      </c>
      <c r="Q18" s="155" t="str">
        <f t="shared" si="9"/>
        <v>Winner</v>
      </c>
      <c r="S18" s="195">
        <f t="shared" si="3"/>
        <v>587</v>
      </c>
      <c r="T18" s="194" t="s">
        <v>84</v>
      </c>
      <c r="U18" s="195">
        <v>13</v>
      </c>
      <c r="V18" s="196">
        <f t="shared" si="10"/>
        <v>0</v>
      </c>
      <c r="W18" s="155" t="str">
        <f t="shared" si="11"/>
        <v>Quarter Finalist</v>
      </c>
    </row>
    <row r="19" spans="1:23" x14ac:dyDescent="0.25">
      <c r="A19" s="195">
        <f t="shared" si="0"/>
        <v>1108</v>
      </c>
      <c r="B19" s="194" t="s">
        <v>85</v>
      </c>
      <c r="C19" s="195">
        <v>12</v>
      </c>
      <c r="D19" s="196">
        <f t="shared" si="4"/>
        <v>0</v>
      </c>
      <c r="E19" s="155" t="str">
        <f t="shared" si="5"/>
        <v>Quarter Finalist</v>
      </c>
      <c r="F19" s="151"/>
      <c r="G19" s="195">
        <f t="shared" si="1"/>
        <v>126</v>
      </c>
      <c r="H19" s="194" t="s">
        <v>85</v>
      </c>
      <c r="I19" s="195">
        <v>12</v>
      </c>
      <c r="J19" s="196">
        <f t="shared" si="6"/>
        <v>10</v>
      </c>
      <c r="K19" s="155" t="str">
        <f t="shared" si="7"/>
        <v>Semi Finalist</v>
      </c>
      <c r="L19" s="151"/>
      <c r="M19" s="195">
        <f t="shared" si="2"/>
        <v>263</v>
      </c>
      <c r="N19" s="194" t="s">
        <v>85</v>
      </c>
      <c r="O19" s="195">
        <v>12</v>
      </c>
      <c r="P19" s="196">
        <f t="shared" si="8"/>
        <v>0</v>
      </c>
      <c r="Q19" s="155" t="str">
        <f t="shared" si="9"/>
        <v>Quarter Finalist</v>
      </c>
      <c r="R19" s="151"/>
      <c r="S19" s="195">
        <f t="shared" si="3"/>
        <v>782</v>
      </c>
      <c r="T19" s="194" t="s">
        <v>85</v>
      </c>
      <c r="U19" s="195">
        <v>12</v>
      </c>
      <c r="V19" s="196">
        <f t="shared" si="10"/>
        <v>10</v>
      </c>
      <c r="W19" s="155" t="str">
        <f t="shared" si="11"/>
        <v>Semi Finalist</v>
      </c>
    </row>
    <row r="20" spans="1:23" x14ac:dyDescent="0.25">
      <c r="A20" s="195">
        <f t="shared" si="0"/>
        <v>618</v>
      </c>
      <c r="B20" s="194" t="s">
        <v>86</v>
      </c>
      <c r="C20" s="195">
        <v>11</v>
      </c>
      <c r="D20" s="196">
        <f t="shared" si="4"/>
        <v>10</v>
      </c>
      <c r="E20" s="155" t="str">
        <f t="shared" si="5"/>
        <v>Semi Finalist</v>
      </c>
      <c r="G20" s="195">
        <f t="shared" si="1"/>
        <v>260</v>
      </c>
      <c r="H20" s="194" t="s">
        <v>86</v>
      </c>
      <c r="I20" s="195">
        <v>11</v>
      </c>
      <c r="J20" s="196">
        <f t="shared" si="6"/>
        <v>0</v>
      </c>
      <c r="K20" s="155" t="str">
        <f t="shared" si="7"/>
        <v>Quarter Finalist</v>
      </c>
      <c r="M20" s="195">
        <f t="shared" si="2"/>
        <v>638</v>
      </c>
      <c r="N20" s="194" t="s">
        <v>86</v>
      </c>
      <c r="O20" s="195">
        <v>11</v>
      </c>
      <c r="P20" s="196">
        <f t="shared" si="8"/>
        <v>10</v>
      </c>
      <c r="Q20" s="155" t="str">
        <f t="shared" si="9"/>
        <v>Semi Finalist</v>
      </c>
      <c r="S20" s="195">
        <f t="shared" si="3"/>
        <v>247</v>
      </c>
      <c r="T20" s="194" t="s">
        <v>86</v>
      </c>
      <c r="U20" s="195">
        <v>11</v>
      </c>
      <c r="V20" s="196">
        <f t="shared" si="10"/>
        <v>0</v>
      </c>
      <c r="W20" s="155" t="str">
        <f t="shared" si="11"/>
        <v>Quarter Finalist</v>
      </c>
    </row>
    <row r="21" spans="1:23" x14ac:dyDescent="0.25">
      <c r="A21" s="195">
        <f t="shared" si="0"/>
        <v>384</v>
      </c>
      <c r="B21" s="194" t="s">
        <v>87</v>
      </c>
      <c r="C21" s="195">
        <v>10</v>
      </c>
      <c r="D21" s="196">
        <f t="shared" si="4"/>
        <v>0</v>
      </c>
      <c r="E21" s="155" t="str">
        <f t="shared" si="5"/>
        <v>Quarter Finalist</v>
      </c>
      <c r="G21" s="195">
        <f t="shared" si="1"/>
        <v>48</v>
      </c>
      <c r="H21" s="194" t="s">
        <v>87</v>
      </c>
      <c r="I21" s="195">
        <v>10</v>
      </c>
      <c r="J21" s="196">
        <f t="shared" si="6"/>
        <v>0</v>
      </c>
      <c r="K21" s="155" t="str">
        <f t="shared" si="7"/>
        <v>Quarter Finalist</v>
      </c>
      <c r="M21" s="195">
        <f t="shared" si="2"/>
        <v>555</v>
      </c>
      <c r="N21" s="194" t="s">
        <v>87</v>
      </c>
      <c r="O21" s="195">
        <v>10</v>
      </c>
      <c r="P21" s="196">
        <f t="shared" si="8"/>
        <v>0</v>
      </c>
      <c r="Q21" s="155" t="str">
        <f t="shared" si="9"/>
        <v>Quarter Finalist</v>
      </c>
      <c r="S21" s="195">
        <f t="shared" si="3"/>
        <v>330</v>
      </c>
      <c r="T21" s="194" t="s">
        <v>87</v>
      </c>
      <c r="U21" s="195">
        <v>10</v>
      </c>
      <c r="V21" s="196">
        <f t="shared" si="10"/>
        <v>0</v>
      </c>
      <c r="W21" s="155" t="str">
        <f t="shared" si="11"/>
        <v>Quarter Finalist</v>
      </c>
    </row>
    <row r="22" spans="1:23" x14ac:dyDescent="0.25">
      <c r="A22" s="200">
        <f t="shared" si="0"/>
        <v>313</v>
      </c>
      <c r="B22" s="199" t="s">
        <v>88</v>
      </c>
      <c r="C22" s="200">
        <v>9</v>
      </c>
      <c r="D22" s="201">
        <f t="shared" si="4"/>
        <v>0</v>
      </c>
      <c r="E22" s="155" t="str">
        <f t="shared" si="5"/>
        <v>Quarter Finalist</v>
      </c>
      <c r="G22" s="200">
        <f t="shared" si="1"/>
        <v>522</v>
      </c>
      <c r="H22" s="199" t="s">
        <v>88</v>
      </c>
      <c r="I22" s="200">
        <v>9</v>
      </c>
      <c r="J22" s="201">
        <f t="shared" si="6"/>
        <v>0</v>
      </c>
      <c r="K22" s="155" t="str">
        <f t="shared" si="7"/>
        <v>Quarter Finalist</v>
      </c>
      <c r="M22" s="200">
        <f t="shared" si="2"/>
        <v>486</v>
      </c>
      <c r="N22" s="199" t="s">
        <v>88</v>
      </c>
      <c r="O22" s="200">
        <v>9</v>
      </c>
      <c r="P22" s="201">
        <f t="shared" si="8"/>
        <v>0</v>
      </c>
      <c r="Q22" s="155" t="str">
        <f t="shared" si="9"/>
        <v>Quarter Finalist</v>
      </c>
      <c r="S22" s="200">
        <f t="shared" si="3"/>
        <v>224</v>
      </c>
      <c r="T22" s="199" t="s">
        <v>88</v>
      </c>
      <c r="U22" s="200">
        <v>9</v>
      </c>
      <c r="V22" s="201">
        <f t="shared" si="10"/>
        <v>0</v>
      </c>
      <c r="W22" s="155" t="str">
        <f t="shared" si="11"/>
        <v>Quarter Finalist</v>
      </c>
    </row>
    <row r="23" spans="1:23" x14ac:dyDescent="0.25">
      <c r="A23" s="195">
        <f t="shared" ref="A23:A30" si="12">C2</f>
        <v>469</v>
      </c>
      <c r="B23" s="194" t="s">
        <v>89</v>
      </c>
      <c r="C23" s="195">
        <v>16</v>
      </c>
      <c r="D23" s="196">
        <f t="shared" si="4"/>
        <v>30</v>
      </c>
      <c r="E23" t="str">
        <f t="shared" ref="E23:E38" si="13">E15</f>
        <v>Winner</v>
      </c>
      <c r="G23" s="195">
        <f t="shared" ref="G23:G30" si="14">I2</f>
        <v>25</v>
      </c>
      <c r="H23" s="194" t="s">
        <v>89</v>
      </c>
      <c r="I23" s="195">
        <v>16</v>
      </c>
      <c r="J23" s="196">
        <f t="shared" si="6"/>
        <v>30</v>
      </c>
      <c r="K23" t="str">
        <f t="shared" ref="K23:K38" si="15">K15</f>
        <v>Winner</v>
      </c>
      <c r="M23" s="195">
        <f t="shared" ref="M23:M30" si="16">O2</f>
        <v>68</v>
      </c>
      <c r="N23" s="194" t="s">
        <v>89</v>
      </c>
      <c r="O23" s="195">
        <v>16</v>
      </c>
      <c r="P23" s="196">
        <f t="shared" si="8"/>
        <v>10</v>
      </c>
      <c r="Q23" t="str">
        <f t="shared" ref="Q23:Q38" si="17">Q15</f>
        <v>Semi Finalist</v>
      </c>
      <c r="S23" s="195">
        <f t="shared" ref="S23:S30" si="18">U2</f>
        <v>378</v>
      </c>
      <c r="T23" s="194" t="s">
        <v>89</v>
      </c>
      <c r="U23" s="195">
        <v>16</v>
      </c>
      <c r="V23" s="196">
        <f t="shared" si="10"/>
        <v>30</v>
      </c>
      <c r="W23" t="str">
        <f t="shared" ref="W23:W38" si="19">W15</f>
        <v>Winner</v>
      </c>
    </row>
    <row r="24" spans="1:23" x14ac:dyDescent="0.25">
      <c r="A24" s="195">
        <f t="shared" si="12"/>
        <v>47</v>
      </c>
      <c r="B24" s="194" t="s">
        <v>90</v>
      </c>
      <c r="C24" s="195">
        <v>15</v>
      </c>
      <c r="D24" s="196">
        <f t="shared" si="4"/>
        <v>20</v>
      </c>
      <c r="E24" t="str">
        <f t="shared" si="13"/>
        <v>Finalist</v>
      </c>
      <c r="G24" s="195">
        <f t="shared" si="14"/>
        <v>79</v>
      </c>
      <c r="H24" s="194" t="s">
        <v>90</v>
      </c>
      <c r="I24" s="195">
        <v>15</v>
      </c>
      <c r="J24" s="196">
        <f t="shared" si="6"/>
        <v>10</v>
      </c>
      <c r="K24" t="str">
        <f t="shared" si="15"/>
        <v>Semi Finalist</v>
      </c>
      <c r="M24" s="195">
        <f t="shared" si="16"/>
        <v>312</v>
      </c>
      <c r="N24" s="194" t="s">
        <v>90</v>
      </c>
      <c r="O24" s="195">
        <v>15</v>
      </c>
      <c r="P24" s="196">
        <f t="shared" si="8"/>
        <v>20</v>
      </c>
      <c r="Q24" t="str">
        <f t="shared" si="17"/>
        <v>Finalist</v>
      </c>
      <c r="S24" s="195">
        <f t="shared" si="18"/>
        <v>254</v>
      </c>
      <c r="T24" s="194" t="s">
        <v>90</v>
      </c>
      <c r="U24" s="195">
        <v>15</v>
      </c>
      <c r="V24" s="196">
        <f t="shared" si="10"/>
        <v>10</v>
      </c>
      <c r="W24" t="str">
        <f t="shared" si="19"/>
        <v>Semi Finalist</v>
      </c>
    </row>
    <row r="25" spans="1:23" x14ac:dyDescent="0.25">
      <c r="A25" s="195">
        <f t="shared" si="12"/>
        <v>157</v>
      </c>
      <c r="B25" s="194" t="s">
        <v>91</v>
      </c>
      <c r="C25" s="195">
        <v>14</v>
      </c>
      <c r="D25" s="196">
        <f t="shared" si="4"/>
        <v>0</v>
      </c>
      <c r="E25" t="str">
        <f t="shared" si="13"/>
        <v>Quarter Finalist</v>
      </c>
      <c r="G25" s="195">
        <f t="shared" si="14"/>
        <v>103</v>
      </c>
      <c r="H25" s="194" t="s">
        <v>91</v>
      </c>
      <c r="I25" s="195">
        <v>14</v>
      </c>
      <c r="J25" s="196">
        <f t="shared" si="6"/>
        <v>20</v>
      </c>
      <c r="K25" t="str">
        <f t="shared" si="15"/>
        <v>Finalist</v>
      </c>
      <c r="M25" s="195">
        <f t="shared" si="16"/>
        <v>217</v>
      </c>
      <c r="N25" s="194" t="s">
        <v>91</v>
      </c>
      <c r="O25" s="195">
        <v>14</v>
      </c>
      <c r="P25" s="196">
        <f t="shared" si="8"/>
        <v>0</v>
      </c>
      <c r="Q25" t="str">
        <f t="shared" si="17"/>
        <v>Quarter Finalist</v>
      </c>
      <c r="S25" s="195">
        <f t="shared" si="18"/>
        <v>173</v>
      </c>
      <c r="T25" s="194" t="s">
        <v>91</v>
      </c>
      <c r="U25" s="195">
        <v>14</v>
      </c>
      <c r="V25" s="196">
        <f t="shared" si="10"/>
        <v>20</v>
      </c>
      <c r="W25" t="str">
        <f t="shared" si="19"/>
        <v>Finalist</v>
      </c>
    </row>
    <row r="26" spans="1:23" x14ac:dyDescent="0.25">
      <c r="A26" s="195">
        <f t="shared" si="12"/>
        <v>665</v>
      </c>
      <c r="B26" s="194" t="s">
        <v>92</v>
      </c>
      <c r="C26" s="195">
        <v>13</v>
      </c>
      <c r="D26" s="196">
        <f t="shared" si="4"/>
        <v>10</v>
      </c>
      <c r="E26" t="str">
        <f t="shared" si="13"/>
        <v>Semi Finalist</v>
      </c>
      <c r="G26" s="195">
        <f t="shared" si="14"/>
        <v>121</v>
      </c>
      <c r="H26" s="194" t="s">
        <v>92</v>
      </c>
      <c r="I26" s="195">
        <v>13</v>
      </c>
      <c r="J26" s="196">
        <f t="shared" si="6"/>
        <v>0</v>
      </c>
      <c r="K26" t="str">
        <f t="shared" si="15"/>
        <v>Quarter Finalist</v>
      </c>
      <c r="M26" s="195">
        <f t="shared" si="16"/>
        <v>175</v>
      </c>
      <c r="N26" s="194" t="s">
        <v>92</v>
      </c>
      <c r="O26" s="195">
        <v>13</v>
      </c>
      <c r="P26" s="196">
        <f t="shared" si="8"/>
        <v>30</v>
      </c>
      <c r="Q26" t="str">
        <f t="shared" si="17"/>
        <v>Winner</v>
      </c>
      <c r="S26" s="195">
        <f t="shared" si="18"/>
        <v>651</v>
      </c>
      <c r="T26" s="194" t="s">
        <v>92</v>
      </c>
      <c r="U26" s="195">
        <v>13</v>
      </c>
      <c r="V26" s="196">
        <f t="shared" si="10"/>
        <v>0</v>
      </c>
      <c r="W26" t="str">
        <f t="shared" si="19"/>
        <v>Quarter Finalist</v>
      </c>
    </row>
    <row r="27" spans="1:23" x14ac:dyDescent="0.25">
      <c r="A27" s="195">
        <f t="shared" si="12"/>
        <v>868</v>
      </c>
      <c r="B27" s="194" t="s">
        <v>93</v>
      </c>
      <c r="C27" s="195">
        <v>12</v>
      </c>
      <c r="D27" s="196">
        <f t="shared" si="4"/>
        <v>0</v>
      </c>
      <c r="E27" t="str">
        <f t="shared" si="13"/>
        <v>Quarter Finalist</v>
      </c>
      <c r="G27" s="195">
        <f t="shared" si="14"/>
        <v>322</v>
      </c>
      <c r="H27" s="194" t="s">
        <v>93</v>
      </c>
      <c r="I27" s="195">
        <v>12</v>
      </c>
      <c r="J27" s="196">
        <f t="shared" si="6"/>
        <v>10</v>
      </c>
      <c r="K27" t="str">
        <f t="shared" si="15"/>
        <v>Semi Finalist</v>
      </c>
      <c r="M27" s="195">
        <f t="shared" si="16"/>
        <v>108</v>
      </c>
      <c r="N27" s="194" t="s">
        <v>93</v>
      </c>
      <c r="O27" s="195">
        <v>12</v>
      </c>
      <c r="P27" s="196">
        <f t="shared" si="8"/>
        <v>0</v>
      </c>
      <c r="Q27" t="str">
        <f t="shared" si="17"/>
        <v>Quarter Finalist</v>
      </c>
      <c r="S27" s="195">
        <f t="shared" si="18"/>
        <v>538</v>
      </c>
      <c r="T27" s="194" t="s">
        <v>93</v>
      </c>
      <c r="U27" s="195">
        <v>12</v>
      </c>
      <c r="V27" s="196">
        <f t="shared" si="10"/>
        <v>10</v>
      </c>
      <c r="W27" t="str">
        <f t="shared" si="19"/>
        <v>Semi Finalist</v>
      </c>
    </row>
    <row r="28" spans="1:23" x14ac:dyDescent="0.25">
      <c r="A28" s="195">
        <f t="shared" si="12"/>
        <v>433</v>
      </c>
      <c r="B28" s="194" t="s">
        <v>94</v>
      </c>
      <c r="C28" s="195">
        <v>11</v>
      </c>
      <c r="D28" s="196">
        <f t="shared" si="4"/>
        <v>10</v>
      </c>
      <c r="E28" t="str">
        <f t="shared" si="13"/>
        <v>Semi Finalist</v>
      </c>
      <c r="G28" s="195">
        <f t="shared" si="14"/>
        <v>203</v>
      </c>
      <c r="H28" s="194" t="s">
        <v>94</v>
      </c>
      <c r="I28" s="195">
        <v>11</v>
      </c>
      <c r="J28" s="196">
        <f t="shared" si="6"/>
        <v>0</v>
      </c>
      <c r="K28" t="str">
        <f t="shared" si="15"/>
        <v>Quarter Finalist</v>
      </c>
      <c r="M28" s="195">
        <f t="shared" si="16"/>
        <v>541</v>
      </c>
      <c r="N28" s="194" t="s">
        <v>94</v>
      </c>
      <c r="O28" s="195">
        <v>11</v>
      </c>
      <c r="P28" s="196">
        <f t="shared" si="8"/>
        <v>10</v>
      </c>
      <c r="Q28" t="str">
        <f t="shared" si="17"/>
        <v>Semi Finalist</v>
      </c>
      <c r="S28" s="195">
        <f t="shared" si="18"/>
        <v>525</v>
      </c>
      <c r="T28" s="194" t="s">
        <v>94</v>
      </c>
      <c r="U28" s="195">
        <v>11</v>
      </c>
      <c r="V28" s="196">
        <f t="shared" si="10"/>
        <v>0</v>
      </c>
      <c r="W28" t="str">
        <f t="shared" si="19"/>
        <v>Quarter Finalist</v>
      </c>
    </row>
    <row r="29" spans="1:23" x14ac:dyDescent="0.25">
      <c r="A29" s="195">
        <f t="shared" si="12"/>
        <v>69</v>
      </c>
      <c r="B29" s="194" t="s">
        <v>95</v>
      </c>
      <c r="C29" s="195">
        <v>10</v>
      </c>
      <c r="D29" s="196">
        <f t="shared" si="4"/>
        <v>0</v>
      </c>
      <c r="E29" t="str">
        <f t="shared" si="13"/>
        <v>Quarter Finalist</v>
      </c>
      <c r="F29" s="151"/>
      <c r="G29" s="195">
        <f t="shared" si="14"/>
        <v>60</v>
      </c>
      <c r="H29" s="194" t="s">
        <v>95</v>
      </c>
      <c r="I29" s="195">
        <v>10</v>
      </c>
      <c r="J29" s="196">
        <f t="shared" si="6"/>
        <v>0</v>
      </c>
      <c r="K29" t="str">
        <f t="shared" si="15"/>
        <v>Quarter Finalist</v>
      </c>
      <c r="L29" s="151"/>
      <c r="M29" s="195">
        <f t="shared" si="16"/>
        <v>33</v>
      </c>
      <c r="N29" s="194" t="s">
        <v>95</v>
      </c>
      <c r="O29" s="195">
        <v>10</v>
      </c>
      <c r="P29" s="196">
        <f t="shared" si="8"/>
        <v>0</v>
      </c>
      <c r="Q29" t="str">
        <f t="shared" si="17"/>
        <v>Quarter Finalist</v>
      </c>
      <c r="R29" s="151"/>
      <c r="S29" s="195">
        <f t="shared" si="18"/>
        <v>716</v>
      </c>
      <c r="T29" s="194" t="s">
        <v>95</v>
      </c>
      <c r="U29" s="195">
        <v>10</v>
      </c>
      <c r="V29" s="196">
        <f t="shared" si="10"/>
        <v>0</v>
      </c>
      <c r="W29" t="str">
        <f t="shared" si="19"/>
        <v>Quarter Finalist</v>
      </c>
    </row>
    <row r="30" spans="1:23" x14ac:dyDescent="0.25">
      <c r="A30" s="200">
        <f t="shared" si="12"/>
        <v>233</v>
      </c>
      <c r="B30" s="199" t="s">
        <v>96</v>
      </c>
      <c r="C30" s="200">
        <v>9</v>
      </c>
      <c r="D30" s="201">
        <f t="shared" si="4"/>
        <v>0</v>
      </c>
      <c r="E30" t="str">
        <f t="shared" si="13"/>
        <v>Quarter Finalist</v>
      </c>
      <c r="G30" s="200">
        <f t="shared" si="14"/>
        <v>71</v>
      </c>
      <c r="H30" s="199" t="s">
        <v>96</v>
      </c>
      <c r="I30" s="200">
        <v>9</v>
      </c>
      <c r="J30" s="201">
        <f t="shared" si="6"/>
        <v>0</v>
      </c>
      <c r="K30" t="str">
        <f t="shared" si="15"/>
        <v>Quarter Finalist</v>
      </c>
      <c r="M30" s="200">
        <f t="shared" si="16"/>
        <v>571</v>
      </c>
      <c r="N30" s="199" t="s">
        <v>96</v>
      </c>
      <c r="O30" s="200">
        <v>9</v>
      </c>
      <c r="P30" s="201">
        <f t="shared" si="8"/>
        <v>0</v>
      </c>
      <c r="Q30" t="str">
        <f t="shared" si="17"/>
        <v>Quarter Finalist</v>
      </c>
      <c r="S30" s="200">
        <f t="shared" si="18"/>
        <v>311</v>
      </c>
      <c r="T30" s="199" t="s">
        <v>96</v>
      </c>
      <c r="U30" s="200">
        <v>9</v>
      </c>
      <c r="V30" s="201">
        <f t="shared" si="10"/>
        <v>0</v>
      </c>
      <c r="W30" t="str">
        <f t="shared" si="19"/>
        <v>Quarter Finalist</v>
      </c>
    </row>
    <row r="31" spans="1:23" x14ac:dyDescent="0.25">
      <c r="A31" s="195">
        <f t="shared" ref="A31:A38" si="20">D2</f>
        <v>65</v>
      </c>
      <c r="B31" s="194" t="s">
        <v>97</v>
      </c>
      <c r="C31" s="195">
        <v>8</v>
      </c>
      <c r="D31" s="196">
        <f t="shared" si="4"/>
        <v>30</v>
      </c>
      <c r="E31" t="str">
        <f t="shared" si="13"/>
        <v>Winner</v>
      </c>
      <c r="G31" s="195">
        <f t="shared" ref="G31:G38" si="21">J2</f>
        <v>494</v>
      </c>
      <c r="H31" s="194" t="s">
        <v>97</v>
      </c>
      <c r="I31" s="195">
        <v>8</v>
      </c>
      <c r="J31" s="196">
        <f t="shared" si="6"/>
        <v>30</v>
      </c>
      <c r="K31" t="str">
        <f t="shared" si="15"/>
        <v>Winner</v>
      </c>
      <c r="M31" s="195">
        <f t="shared" ref="M31:M38" si="22">P2</f>
        <v>9</v>
      </c>
      <c r="N31" s="194" t="s">
        <v>97</v>
      </c>
      <c r="O31" s="195">
        <v>8</v>
      </c>
      <c r="P31" s="196">
        <f t="shared" si="8"/>
        <v>10</v>
      </c>
      <c r="Q31" t="str">
        <f t="shared" si="17"/>
        <v>Semi Finalist</v>
      </c>
      <c r="S31" s="195">
        <f t="shared" ref="S31:S38" si="23">V2</f>
        <v>302</v>
      </c>
      <c r="T31" s="194" t="s">
        <v>97</v>
      </c>
      <c r="U31" s="195">
        <v>8</v>
      </c>
      <c r="V31" s="196">
        <f t="shared" si="10"/>
        <v>30</v>
      </c>
      <c r="W31" t="str">
        <f t="shared" si="19"/>
        <v>Winner</v>
      </c>
    </row>
    <row r="32" spans="1:23" x14ac:dyDescent="0.25">
      <c r="A32" s="195">
        <f t="shared" si="20"/>
        <v>547</v>
      </c>
      <c r="B32" s="194" t="s">
        <v>98</v>
      </c>
      <c r="C32" s="195">
        <v>7</v>
      </c>
      <c r="D32" s="196">
        <f t="shared" si="4"/>
        <v>20</v>
      </c>
      <c r="E32" t="str">
        <f t="shared" si="13"/>
        <v>Finalist</v>
      </c>
      <c r="G32" s="195">
        <f t="shared" si="21"/>
        <v>818</v>
      </c>
      <c r="H32" s="194" t="s">
        <v>98</v>
      </c>
      <c r="I32" s="195">
        <v>7</v>
      </c>
      <c r="J32" s="196">
        <f t="shared" si="6"/>
        <v>10</v>
      </c>
      <c r="K32" t="str">
        <f t="shared" si="15"/>
        <v>Semi Finalist</v>
      </c>
      <c r="M32" s="195">
        <f t="shared" si="22"/>
        <v>231</v>
      </c>
      <c r="N32" s="194" t="s">
        <v>98</v>
      </c>
      <c r="O32" s="195">
        <v>7</v>
      </c>
      <c r="P32" s="196">
        <f t="shared" si="8"/>
        <v>20</v>
      </c>
      <c r="Q32" t="str">
        <f t="shared" si="17"/>
        <v>Finalist</v>
      </c>
      <c r="S32" s="195">
        <f t="shared" si="23"/>
        <v>192</v>
      </c>
      <c r="T32" s="194" t="s">
        <v>98</v>
      </c>
      <c r="U32" s="195">
        <v>7</v>
      </c>
      <c r="V32" s="196">
        <f t="shared" si="10"/>
        <v>10</v>
      </c>
      <c r="W32" t="str">
        <f t="shared" si="19"/>
        <v>Semi Finalist</v>
      </c>
    </row>
    <row r="33" spans="1:23" x14ac:dyDescent="0.25">
      <c r="A33" s="195">
        <f t="shared" si="20"/>
        <v>34</v>
      </c>
      <c r="B33" s="194" t="s">
        <v>99</v>
      </c>
      <c r="C33" s="195">
        <v>6</v>
      </c>
      <c r="D33" s="196">
        <f t="shared" si="4"/>
        <v>0</v>
      </c>
      <c r="E33" t="str">
        <f t="shared" si="13"/>
        <v>Quarter Finalist</v>
      </c>
      <c r="G33" s="195">
        <f t="shared" si="21"/>
        <v>650</v>
      </c>
      <c r="H33" s="194" t="s">
        <v>99</v>
      </c>
      <c r="I33" s="195">
        <v>6</v>
      </c>
      <c r="J33" s="196">
        <f t="shared" si="6"/>
        <v>20</v>
      </c>
      <c r="K33" t="str">
        <f t="shared" si="15"/>
        <v>Finalist</v>
      </c>
      <c r="M33" s="195">
        <f t="shared" si="22"/>
        <v>359</v>
      </c>
      <c r="N33" s="194" t="s">
        <v>99</v>
      </c>
      <c r="O33" s="195">
        <v>6</v>
      </c>
      <c r="P33" s="196">
        <f t="shared" si="8"/>
        <v>0</v>
      </c>
      <c r="Q33" t="str">
        <f t="shared" si="17"/>
        <v>Quarter Finalist</v>
      </c>
      <c r="S33" s="195">
        <f t="shared" si="23"/>
        <v>180</v>
      </c>
      <c r="T33" s="194" t="s">
        <v>99</v>
      </c>
      <c r="U33" s="195">
        <v>6</v>
      </c>
      <c r="V33" s="196">
        <f t="shared" si="10"/>
        <v>20</v>
      </c>
      <c r="W33" t="str">
        <f t="shared" si="19"/>
        <v>Finalist</v>
      </c>
    </row>
    <row r="34" spans="1:23" x14ac:dyDescent="0.25">
      <c r="A34" s="195">
        <f t="shared" si="20"/>
        <v>267</v>
      </c>
      <c r="B34" s="194" t="s">
        <v>100</v>
      </c>
      <c r="C34" s="195">
        <v>5</v>
      </c>
      <c r="D34" s="196">
        <f t="shared" si="4"/>
        <v>10</v>
      </c>
      <c r="E34" t="str">
        <f t="shared" si="13"/>
        <v>Semi Finalist</v>
      </c>
      <c r="G34" s="195">
        <f t="shared" si="21"/>
        <v>188</v>
      </c>
      <c r="H34" s="194" t="s">
        <v>100</v>
      </c>
      <c r="I34" s="195">
        <v>5</v>
      </c>
      <c r="J34" s="196">
        <f t="shared" si="6"/>
        <v>0</v>
      </c>
      <c r="K34" t="str">
        <f t="shared" si="15"/>
        <v>Quarter Finalist</v>
      </c>
      <c r="M34" s="195">
        <f t="shared" si="22"/>
        <v>236</v>
      </c>
      <c r="N34" s="194" t="s">
        <v>100</v>
      </c>
      <c r="O34" s="195">
        <v>5</v>
      </c>
      <c r="P34" s="196">
        <f t="shared" si="8"/>
        <v>30</v>
      </c>
      <c r="Q34" t="str">
        <f t="shared" si="17"/>
        <v>Winner</v>
      </c>
      <c r="S34" s="195">
        <f t="shared" si="23"/>
        <v>811</v>
      </c>
      <c r="T34" s="194" t="s">
        <v>100</v>
      </c>
      <c r="U34" s="195">
        <v>5</v>
      </c>
      <c r="V34" s="196">
        <f t="shared" si="10"/>
        <v>0</v>
      </c>
      <c r="W34" t="str">
        <f t="shared" si="19"/>
        <v>Quarter Finalist</v>
      </c>
    </row>
    <row r="35" spans="1:23" x14ac:dyDescent="0.25">
      <c r="A35" s="195">
        <f t="shared" si="20"/>
        <v>59</v>
      </c>
      <c r="B35" s="194" t="s">
        <v>101</v>
      </c>
      <c r="C35" s="195">
        <v>4</v>
      </c>
      <c r="D35" s="196">
        <f t="shared" si="4"/>
        <v>0</v>
      </c>
      <c r="E35" t="str">
        <f t="shared" si="13"/>
        <v>Quarter Finalist</v>
      </c>
      <c r="G35" s="195">
        <f t="shared" si="21"/>
        <v>781</v>
      </c>
      <c r="H35" s="194" t="s">
        <v>101</v>
      </c>
      <c r="I35" s="195">
        <v>4</v>
      </c>
      <c r="J35" s="196">
        <f t="shared" si="6"/>
        <v>10</v>
      </c>
      <c r="K35" t="str">
        <f t="shared" si="15"/>
        <v>Semi Finalist</v>
      </c>
      <c r="M35" s="195">
        <f t="shared" si="22"/>
        <v>1038</v>
      </c>
      <c r="N35" s="194" t="s">
        <v>101</v>
      </c>
      <c r="O35" s="195">
        <v>4</v>
      </c>
      <c r="P35" s="196">
        <f t="shared" si="8"/>
        <v>0</v>
      </c>
      <c r="Q35" t="str">
        <f t="shared" si="17"/>
        <v>Quarter Finalist</v>
      </c>
      <c r="S35" s="195">
        <f t="shared" si="23"/>
        <v>1114</v>
      </c>
      <c r="T35" s="194" t="s">
        <v>101</v>
      </c>
      <c r="U35" s="195">
        <v>4</v>
      </c>
      <c r="V35" s="196">
        <f t="shared" si="10"/>
        <v>10</v>
      </c>
      <c r="W35" t="str">
        <f t="shared" si="19"/>
        <v>Semi Finalist</v>
      </c>
    </row>
    <row r="36" spans="1:23" x14ac:dyDescent="0.25">
      <c r="A36" s="195">
        <f t="shared" si="20"/>
        <v>222</v>
      </c>
      <c r="B36" s="194" t="s">
        <v>102</v>
      </c>
      <c r="C36" s="195">
        <v>3</v>
      </c>
      <c r="D36" s="196">
        <f t="shared" si="4"/>
        <v>10</v>
      </c>
      <c r="E36" t="str">
        <f t="shared" si="13"/>
        <v>Semi Finalist</v>
      </c>
      <c r="G36" s="195">
        <f t="shared" si="21"/>
        <v>245</v>
      </c>
      <c r="H36" s="194" t="s">
        <v>102</v>
      </c>
      <c r="I36" s="195">
        <v>3</v>
      </c>
      <c r="J36" s="196">
        <f t="shared" si="6"/>
        <v>0</v>
      </c>
      <c r="K36" t="str">
        <f t="shared" si="15"/>
        <v>Quarter Finalist</v>
      </c>
      <c r="M36" s="195">
        <f t="shared" si="22"/>
        <v>123</v>
      </c>
      <c r="N36" s="194" t="s">
        <v>102</v>
      </c>
      <c r="O36" s="195">
        <v>3</v>
      </c>
      <c r="P36" s="196">
        <f t="shared" si="8"/>
        <v>10</v>
      </c>
      <c r="Q36" t="str">
        <f t="shared" si="17"/>
        <v>Semi Finalist</v>
      </c>
      <c r="S36" s="195">
        <f t="shared" si="23"/>
        <v>358</v>
      </c>
      <c r="T36" s="194" t="s">
        <v>102</v>
      </c>
      <c r="U36" s="195">
        <v>3</v>
      </c>
      <c r="V36" s="196">
        <f t="shared" si="10"/>
        <v>0</v>
      </c>
      <c r="W36" t="str">
        <f t="shared" si="19"/>
        <v>Quarter Finalist</v>
      </c>
    </row>
    <row r="37" spans="1:23" x14ac:dyDescent="0.25">
      <c r="A37" s="195">
        <f t="shared" si="20"/>
        <v>647</v>
      </c>
      <c r="B37" s="194" t="s">
        <v>103</v>
      </c>
      <c r="C37" s="195">
        <v>2</v>
      </c>
      <c r="D37" s="196">
        <f t="shared" si="4"/>
        <v>0</v>
      </c>
      <c r="E37" t="str">
        <f t="shared" si="13"/>
        <v>Quarter Finalist</v>
      </c>
      <c r="G37" s="195">
        <f t="shared" si="21"/>
        <v>191</v>
      </c>
      <c r="H37" s="194" t="s">
        <v>103</v>
      </c>
      <c r="I37" s="195">
        <v>2</v>
      </c>
      <c r="J37" s="196">
        <f t="shared" si="6"/>
        <v>0</v>
      </c>
      <c r="K37" t="str">
        <f t="shared" si="15"/>
        <v>Quarter Finalist</v>
      </c>
      <c r="M37" s="195">
        <f t="shared" si="22"/>
        <v>303</v>
      </c>
      <c r="N37" s="194" t="s">
        <v>103</v>
      </c>
      <c r="O37" s="195">
        <v>2</v>
      </c>
      <c r="P37" s="196">
        <f t="shared" si="8"/>
        <v>0</v>
      </c>
      <c r="Q37" t="str">
        <f t="shared" si="17"/>
        <v>Quarter Finalist</v>
      </c>
      <c r="S37" s="195">
        <f t="shared" si="23"/>
        <v>271</v>
      </c>
      <c r="T37" s="194" t="s">
        <v>103</v>
      </c>
      <c r="U37" s="195">
        <v>2</v>
      </c>
      <c r="V37" s="196">
        <f t="shared" si="10"/>
        <v>0</v>
      </c>
      <c r="W37" t="str">
        <f t="shared" si="19"/>
        <v>Quarter Finalist</v>
      </c>
    </row>
    <row r="38" spans="1:23" x14ac:dyDescent="0.25">
      <c r="A38" s="200">
        <f t="shared" si="20"/>
        <v>168</v>
      </c>
      <c r="B38" s="199" t="s">
        <v>104</v>
      </c>
      <c r="C38" s="200">
        <v>1</v>
      </c>
      <c r="D38" s="201">
        <f t="shared" si="4"/>
        <v>0</v>
      </c>
      <c r="E38" t="str">
        <f t="shared" si="13"/>
        <v>Quarter Finalist</v>
      </c>
      <c r="G38" s="200">
        <f t="shared" si="21"/>
        <v>223</v>
      </c>
      <c r="H38" s="199" t="s">
        <v>104</v>
      </c>
      <c r="I38" s="200">
        <v>1</v>
      </c>
      <c r="J38" s="201">
        <f t="shared" si="6"/>
        <v>0</v>
      </c>
      <c r="K38" t="str">
        <f t="shared" si="15"/>
        <v>Quarter Finalist</v>
      </c>
      <c r="M38" s="200">
        <f t="shared" si="22"/>
        <v>118</v>
      </c>
      <c r="N38" s="199" t="s">
        <v>104</v>
      </c>
      <c r="O38" s="200">
        <v>1</v>
      </c>
      <c r="P38" s="201">
        <f t="shared" si="8"/>
        <v>0</v>
      </c>
      <c r="Q38" t="str">
        <f t="shared" si="17"/>
        <v>Quarter Finalist</v>
      </c>
      <c r="S38" s="200">
        <f t="shared" si="23"/>
        <v>447</v>
      </c>
      <c r="T38" s="199" t="s">
        <v>104</v>
      </c>
      <c r="U38" s="200">
        <v>1</v>
      </c>
      <c r="V38" s="201">
        <f t="shared" si="10"/>
        <v>0</v>
      </c>
      <c r="W38" t="str">
        <f t="shared" si="19"/>
        <v>Quarter Finalist</v>
      </c>
    </row>
    <row r="39" spans="1:23" ht="13" x14ac:dyDescent="0.3">
      <c r="C39" s="231">
        <f>SUM(C15:C38)</f>
        <v>236</v>
      </c>
      <c r="D39" s="231">
        <f>SUM(D15:D38)</f>
        <v>210</v>
      </c>
      <c r="I39" s="231">
        <f>SUM(I15:I38)</f>
        <v>236</v>
      </c>
      <c r="J39" s="231">
        <f>SUM(J15:J38)</f>
        <v>210</v>
      </c>
      <c r="O39" s="231">
        <f>SUM(O15:O38)</f>
        <v>236</v>
      </c>
      <c r="P39" s="231">
        <f>SUM(P15:P38)</f>
        <v>210</v>
      </c>
      <c r="U39" s="231">
        <f>SUM(U15:U38)</f>
        <v>236</v>
      </c>
      <c r="V39" s="231">
        <f>SUM(V15:V38)</f>
        <v>210</v>
      </c>
    </row>
    <row r="43" spans="1:23" x14ac:dyDescent="0.25">
      <c r="A43" s="350" t="s">
        <v>302</v>
      </c>
      <c r="B43" s="350" t="s">
        <v>303</v>
      </c>
      <c r="C43" s="350" t="s">
        <v>304</v>
      </c>
      <c r="D43" s="149">
        <f>SUM(D44:D139)</f>
        <v>90</v>
      </c>
      <c r="F43" s="4" t="s">
        <v>12</v>
      </c>
      <c r="G43" s="5" t="s">
        <v>1</v>
      </c>
      <c r="H43" s="5" t="s">
        <v>2</v>
      </c>
      <c r="I43" s="5" t="s">
        <v>3</v>
      </c>
      <c r="J43" s="6" t="s">
        <v>4</v>
      </c>
    </row>
    <row r="44" spans="1:23" x14ac:dyDescent="0.25">
      <c r="A44" s="1">
        <v>9</v>
      </c>
      <c r="B44" s="192">
        <v>8</v>
      </c>
      <c r="C44" s="195">
        <v>10</v>
      </c>
      <c r="E44" s="98"/>
      <c r="F44" s="126" t="s">
        <v>13</v>
      </c>
      <c r="G44" s="2">
        <v>111</v>
      </c>
      <c r="H44" s="154">
        <v>469</v>
      </c>
      <c r="I44" s="154">
        <v>65</v>
      </c>
      <c r="J44" s="147" t="s">
        <v>11</v>
      </c>
    </row>
    <row r="45" spans="1:23" x14ac:dyDescent="0.25">
      <c r="A45" s="1">
        <v>16</v>
      </c>
      <c r="B45" s="195">
        <v>15</v>
      </c>
      <c r="C45" s="9">
        <v>10</v>
      </c>
      <c r="E45" s="98"/>
      <c r="F45" s="126" t="s">
        <v>14</v>
      </c>
      <c r="G45" s="2">
        <v>343</v>
      </c>
      <c r="H45" s="156">
        <v>25</v>
      </c>
      <c r="I45" s="156">
        <v>494</v>
      </c>
      <c r="J45" s="147" t="s">
        <v>6</v>
      </c>
    </row>
    <row r="46" spans="1:23" x14ac:dyDescent="0.25">
      <c r="A46" s="1">
        <v>25</v>
      </c>
      <c r="B46" s="195">
        <v>16</v>
      </c>
      <c r="C46" s="352">
        <v>40</v>
      </c>
      <c r="D46" s="1">
        <v>10</v>
      </c>
      <c r="E46" s="98"/>
      <c r="F46" s="126" t="s">
        <v>15</v>
      </c>
      <c r="G46" s="2">
        <v>341</v>
      </c>
      <c r="H46" s="2">
        <v>175</v>
      </c>
      <c r="I46" s="2">
        <v>236</v>
      </c>
      <c r="J46" s="147" t="s">
        <v>5</v>
      </c>
    </row>
    <row r="47" spans="1:23" x14ac:dyDescent="0.25">
      <c r="A47" s="1">
        <v>27</v>
      </c>
      <c r="B47" s="195">
        <v>15</v>
      </c>
      <c r="C47" s="9">
        <v>10</v>
      </c>
      <c r="E47" s="98"/>
      <c r="F47" s="129" t="s">
        <v>16</v>
      </c>
      <c r="G47" s="149">
        <v>292</v>
      </c>
      <c r="H47" s="268">
        <v>378</v>
      </c>
      <c r="I47" s="268">
        <v>302</v>
      </c>
      <c r="J47" s="150" t="s">
        <v>5</v>
      </c>
    </row>
    <row r="48" spans="1:23" x14ac:dyDescent="0.25">
      <c r="A48" s="1">
        <v>33</v>
      </c>
      <c r="B48" s="195">
        <v>10</v>
      </c>
      <c r="C48" s="195">
        <v>0</v>
      </c>
      <c r="E48" s="98"/>
      <c r="F48" s="195"/>
    </row>
    <row r="49" spans="1:6" x14ac:dyDescent="0.25">
      <c r="A49" s="1">
        <v>34</v>
      </c>
      <c r="B49" s="195">
        <v>6</v>
      </c>
      <c r="C49" s="9">
        <v>0</v>
      </c>
      <c r="E49" s="195"/>
      <c r="F49" s="98"/>
    </row>
    <row r="50" spans="1:6" x14ac:dyDescent="0.25">
      <c r="A50" s="1">
        <v>45</v>
      </c>
      <c r="B50" s="195">
        <v>14</v>
      </c>
      <c r="C50" s="195">
        <v>0</v>
      </c>
      <c r="E50" s="98"/>
      <c r="F50" s="195"/>
    </row>
    <row r="51" spans="1:6" x14ac:dyDescent="0.25">
      <c r="A51" s="1">
        <v>47</v>
      </c>
      <c r="B51" s="200">
        <v>15</v>
      </c>
      <c r="C51" s="9">
        <v>20</v>
      </c>
      <c r="E51" s="195"/>
      <c r="F51" s="98"/>
    </row>
    <row r="52" spans="1:6" x14ac:dyDescent="0.25">
      <c r="A52" s="1">
        <v>48</v>
      </c>
      <c r="B52" s="195">
        <v>10</v>
      </c>
      <c r="C52" s="9">
        <v>0</v>
      </c>
      <c r="E52" s="98"/>
      <c r="F52" s="98"/>
    </row>
    <row r="53" spans="1:6" x14ac:dyDescent="0.25">
      <c r="A53" s="1">
        <v>59</v>
      </c>
      <c r="B53" s="195">
        <v>4</v>
      </c>
      <c r="C53" s="9">
        <v>0</v>
      </c>
      <c r="E53" s="195"/>
      <c r="F53" s="98"/>
    </row>
    <row r="54" spans="1:6" x14ac:dyDescent="0.25">
      <c r="A54" s="1">
        <v>60</v>
      </c>
      <c r="B54" s="195">
        <v>10</v>
      </c>
      <c r="C54" s="9">
        <v>0</v>
      </c>
      <c r="E54" s="98"/>
      <c r="F54" s="98"/>
    </row>
    <row r="55" spans="1:6" ht="13" x14ac:dyDescent="0.3">
      <c r="A55" s="316">
        <v>51</v>
      </c>
      <c r="B55" s="195">
        <v>8</v>
      </c>
      <c r="C55" s="352">
        <v>50</v>
      </c>
      <c r="D55" s="1">
        <v>20</v>
      </c>
      <c r="E55" s="155" t="s">
        <v>310</v>
      </c>
      <c r="F55" s="98"/>
    </row>
    <row r="56" spans="1:6" x14ac:dyDescent="0.25">
      <c r="A56" s="1">
        <v>67</v>
      </c>
      <c r="B56" s="195">
        <v>14</v>
      </c>
      <c r="C56" s="9">
        <v>20</v>
      </c>
      <c r="E56" s="98"/>
      <c r="F56" s="98"/>
    </row>
    <row r="57" spans="1:6" x14ac:dyDescent="0.25">
      <c r="A57" s="1">
        <v>68</v>
      </c>
      <c r="B57" s="195">
        <v>16</v>
      </c>
      <c r="C57" s="195">
        <v>10</v>
      </c>
      <c r="E57" s="98"/>
      <c r="F57" s="195"/>
    </row>
    <row r="58" spans="1:6" x14ac:dyDescent="0.25">
      <c r="A58" s="1">
        <v>69</v>
      </c>
      <c r="B58" s="195">
        <v>10</v>
      </c>
      <c r="C58" s="9">
        <v>0</v>
      </c>
      <c r="E58" s="195"/>
      <c r="F58" s="98"/>
    </row>
    <row r="59" spans="1:6" x14ac:dyDescent="0.25">
      <c r="A59" s="1">
        <v>71</v>
      </c>
      <c r="B59" s="200">
        <v>9</v>
      </c>
      <c r="C59" s="9">
        <v>0</v>
      </c>
      <c r="E59" s="98"/>
      <c r="F59" s="98"/>
    </row>
    <row r="60" spans="1:6" x14ac:dyDescent="0.25">
      <c r="A60" s="1">
        <v>74</v>
      </c>
      <c r="B60" s="195">
        <v>16</v>
      </c>
      <c r="C60" s="195">
        <v>10</v>
      </c>
      <c r="E60" s="98"/>
      <c r="F60" s="195"/>
    </row>
    <row r="61" spans="1:6" x14ac:dyDescent="0.25">
      <c r="A61" s="1">
        <v>79</v>
      </c>
      <c r="B61" s="195">
        <v>15</v>
      </c>
      <c r="C61" s="9">
        <v>10</v>
      </c>
      <c r="E61" s="98"/>
      <c r="F61" s="98"/>
    </row>
    <row r="62" spans="1:6" x14ac:dyDescent="0.25">
      <c r="A62" s="1">
        <v>87</v>
      </c>
      <c r="B62" s="195">
        <v>14</v>
      </c>
      <c r="C62" s="9">
        <v>20</v>
      </c>
      <c r="E62" s="98"/>
      <c r="F62" s="98"/>
    </row>
    <row r="63" spans="1:6" x14ac:dyDescent="0.25">
      <c r="A63" s="1">
        <v>103</v>
      </c>
      <c r="B63" s="195">
        <v>14</v>
      </c>
      <c r="C63" s="9">
        <v>20</v>
      </c>
      <c r="E63" s="98"/>
      <c r="F63" s="98"/>
    </row>
    <row r="64" spans="1:6" x14ac:dyDescent="0.25">
      <c r="A64" s="1">
        <v>108</v>
      </c>
      <c r="B64" s="195">
        <v>12</v>
      </c>
      <c r="C64" s="195">
        <v>0</v>
      </c>
      <c r="E64" s="98"/>
      <c r="F64" s="195"/>
    </row>
    <row r="65" spans="1:6" x14ac:dyDescent="0.25">
      <c r="A65" s="1">
        <v>111</v>
      </c>
      <c r="B65" s="195">
        <v>16</v>
      </c>
      <c r="C65" s="352">
        <v>50</v>
      </c>
      <c r="D65" s="1">
        <v>20</v>
      </c>
      <c r="E65" s="195"/>
      <c r="F65" s="98"/>
    </row>
    <row r="66" spans="1:6" x14ac:dyDescent="0.25">
      <c r="A66" s="1">
        <v>118</v>
      </c>
      <c r="B66" s="195">
        <v>1</v>
      </c>
      <c r="C66" s="195">
        <v>0</v>
      </c>
      <c r="E66" s="98"/>
      <c r="F66" s="195"/>
    </row>
    <row r="67" spans="1:6" x14ac:dyDescent="0.25">
      <c r="A67" s="1">
        <v>121</v>
      </c>
      <c r="B67" s="200">
        <v>13</v>
      </c>
      <c r="C67" s="9">
        <v>0</v>
      </c>
      <c r="E67" s="98"/>
      <c r="F67" s="98"/>
    </row>
    <row r="68" spans="1:6" x14ac:dyDescent="0.25">
      <c r="A68" s="1">
        <v>123</v>
      </c>
      <c r="B68" s="192">
        <v>3</v>
      </c>
      <c r="C68" s="195">
        <v>10</v>
      </c>
      <c r="E68" s="98"/>
      <c r="F68" s="195"/>
    </row>
    <row r="69" spans="1:6" x14ac:dyDescent="0.25">
      <c r="A69" s="1">
        <v>126</v>
      </c>
      <c r="B69" s="195">
        <v>12</v>
      </c>
      <c r="C69" s="9">
        <v>10</v>
      </c>
      <c r="E69" s="98"/>
      <c r="F69" s="98"/>
    </row>
    <row r="70" spans="1:6" x14ac:dyDescent="0.25">
      <c r="A70" s="1">
        <v>157</v>
      </c>
      <c r="B70" s="195">
        <v>14</v>
      </c>
      <c r="C70" s="9">
        <v>0</v>
      </c>
      <c r="E70" s="195"/>
      <c r="F70" s="98"/>
    </row>
    <row r="71" spans="1:6" x14ac:dyDescent="0.25">
      <c r="A71" s="1">
        <v>167</v>
      </c>
      <c r="B71" s="195">
        <v>15</v>
      </c>
      <c r="C71" s="195">
        <v>20</v>
      </c>
      <c r="E71" s="98"/>
      <c r="F71" s="195"/>
    </row>
    <row r="72" spans="1:6" x14ac:dyDescent="0.25">
      <c r="A72" s="1">
        <v>168</v>
      </c>
      <c r="B72" s="195">
        <v>1</v>
      </c>
      <c r="C72" s="9">
        <v>0</v>
      </c>
      <c r="E72" s="195"/>
      <c r="F72" s="98"/>
    </row>
    <row r="73" spans="1:6" x14ac:dyDescent="0.25">
      <c r="A73" s="1">
        <v>173</v>
      </c>
      <c r="B73" s="195">
        <v>14</v>
      </c>
      <c r="C73" s="9">
        <v>20</v>
      </c>
      <c r="E73" s="98"/>
      <c r="F73" s="98"/>
    </row>
    <row r="74" spans="1:6" x14ac:dyDescent="0.25">
      <c r="A74" s="1">
        <v>175</v>
      </c>
      <c r="B74" s="195">
        <v>13</v>
      </c>
      <c r="C74" s="195">
        <v>30</v>
      </c>
      <c r="E74" s="98"/>
      <c r="F74" s="195"/>
    </row>
    <row r="75" spans="1:6" x14ac:dyDescent="0.25">
      <c r="A75" s="1">
        <v>180</v>
      </c>
      <c r="B75" s="200">
        <v>6</v>
      </c>
      <c r="C75" s="9">
        <v>20</v>
      </c>
      <c r="E75" s="98"/>
      <c r="F75" s="98"/>
    </row>
    <row r="76" spans="1:6" x14ac:dyDescent="0.25">
      <c r="A76" s="1">
        <v>188</v>
      </c>
      <c r="B76" s="195">
        <v>5</v>
      </c>
      <c r="C76" s="9">
        <v>0</v>
      </c>
      <c r="E76" s="98"/>
      <c r="F76" s="98"/>
    </row>
    <row r="77" spans="1:6" x14ac:dyDescent="0.25">
      <c r="A77" s="1">
        <v>191</v>
      </c>
      <c r="B77" s="195">
        <v>2</v>
      </c>
      <c r="C77" s="9">
        <v>0</v>
      </c>
      <c r="E77" s="98"/>
      <c r="F77" s="98"/>
    </row>
    <row r="78" spans="1:6" x14ac:dyDescent="0.25">
      <c r="A78" s="1">
        <v>192</v>
      </c>
      <c r="B78" s="195">
        <v>7</v>
      </c>
      <c r="C78" s="9">
        <v>10</v>
      </c>
      <c r="E78" s="98"/>
      <c r="F78" s="98"/>
    </row>
    <row r="79" spans="1:6" x14ac:dyDescent="0.25">
      <c r="A79" s="1">
        <v>201</v>
      </c>
      <c r="B79" s="195">
        <v>15</v>
      </c>
      <c r="C79" s="9">
        <v>20</v>
      </c>
      <c r="E79" s="195"/>
      <c r="F79" s="98"/>
    </row>
    <row r="80" spans="1:6" x14ac:dyDescent="0.25">
      <c r="A80" s="1">
        <v>203</v>
      </c>
      <c r="B80" s="195">
        <v>11</v>
      </c>
      <c r="C80" s="9">
        <v>0</v>
      </c>
      <c r="E80" s="98"/>
      <c r="F80" s="98"/>
    </row>
    <row r="81" spans="1:6" x14ac:dyDescent="0.25">
      <c r="A81" s="1">
        <v>217</v>
      </c>
      <c r="B81" s="195">
        <v>14</v>
      </c>
      <c r="C81" s="195">
        <v>0</v>
      </c>
      <c r="E81" s="98"/>
      <c r="F81" s="195"/>
    </row>
    <row r="82" spans="1:6" x14ac:dyDescent="0.25">
      <c r="A82" s="1">
        <v>222</v>
      </c>
      <c r="B82" s="195">
        <v>3</v>
      </c>
      <c r="C82" s="9">
        <v>10</v>
      </c>
      <c r="E82" s="195"/>
      <c r="F82" s="98"/>
    </row>
    <row r="83" spans="1:6" x14ac:dyDescent="0.25">
      <c r="A83" s="1">
        <v>223</v>
      </c>
      <c r="B83" s="200">
        <v>1</v>
      </c>
      <c r="C83" s="9">
        <v>0</v>
      </c>
      <c r="E83" s="98"/>
      <c r="F83" s="98"/>
    </row>
    <row r="84" spans="1:6" x14ac:dyDescent="0.25">
      <c r="A84" s="1">
        <v>224</v>
      </c>
      <c r="B84" s="195">
        <v>9</v>
      </c>
      <c r="C84" s="9">
        <v>0</v>
      </c>
      <c r="E84" s="98"/>
      <c r="F84" s="98"/>
    </row>
    <row r="85" spans="1:6" x14ac:dyDescent="0.25">
      <c r="A85" s="1">
        <v>231</v>
      </c>
      <c r="B85" s="195">
        <v>7</v>
      </c>
      <c r="C85" s="195">
        <v>20</v>
      </c>
      <c r="E85" s="98"/>
      <c r="F85" s="195"/>
    </row>
    <row r="86" spans="1:6" x14ac:dyDescent="0.25">
      <c r="A86" s="1">
        <v>233</v>
      </c>
      <c r="B86" s="195">
        <v>9</v>
      </c>
      <c r="C86" s="9">
        <v>0</v>
      </c>
      <c r="E86" s="195"/>
      <c r="F86" s="98"/>
    </row>
    <row r="87" spans="1:6" x14ac:dyDescent="0.25">
      <c r="A87" s="1">
        <v>236</v>
      </c>
      <c r="B87" s="195">
        <v>5</v>
      </c>
      <c r="C87" s="195">
        <v>30</v>
      </c>
      <c r="E87" s="98"/>
      <c r="F87" s="195"/>
    </row>
    <row r="88" spans="1:6" x14ac:dyDescent="0.25">
      <c r="A88" s="1">
        <v>245</v>
      </c>
      <c r="B88" s="195">
        <v>3</v>
      </c>
      <c r="C88" s="9">
        <v>0</v>
      </c>
      <c r="E88" s="98"/>
      <c r="F88" s="98"/>
    </row>
    <row r="89" spans="1:6" x14ac:dyDescent="0.25">
      <c r="A89" s="1">
        <v>247</v>
      </c>
      <c r="B89" s="195">
        <v>11</v>
      </c>
      <c r="C89" s="9">
        <v>0</v>
      </c>
      <c r="E89" s="98"/>
      <c r="F89" s="98"/>
    </row>
    <row r="90" spans="1:6" x14ac:dyDescent="0.25">
      <c r="A90" s="1">
        <v>254</v>
      </c>
      <c r="B90" s="195">
        <v>15</v>
      </c>
      <c r="C90" s="9">
        <v>10</v>
      </c>
      <c r="E90" s="98"/>
      <c r="F90" s="98"/>
    </row>
    <row r="91" spans="1:6" x14ac:dyDescent="0.25">
      <c r="A91" s="1">
        <v>260</v>
      </c>
      <c r="B91" s="200">
        <v>11</v>
      </c>
      <c r="C91" s="9">
        <v>0</v>
      </c>
      <c r="E91" s="98"/>
      <c r="F91" s="98"/>
    </row>
    <row r="92" spans="1:6" x14ac:dyDescent="0.25">
      <c r="A92" s="1">
        <v>263</v>
      </c>
      <c r="B92" s="192">
        <v>12</v>
      </c>
      <c r="C92" s="193">
        <v>0</v>
      </c>
      <c r="E92" s="98"/>
      <c r="F92" s="195"/>
    </row>
    <row r="93" spans="1:6" x14ac:dyDescent="0.25">
      <c r="A93" s="1">
        <v>267</v>
      </c>
      <c r="B93" s="195">
        <v>5</v>
      </c>
      <c r="C93" s="163">
        <v>10</v>
      </c>
      <c r="E93" s="195"/>
      <c r="F93" s="98"/>
    </row>
    <row r="94" spans="1:6" x14ac:dyDescent="0.25">
      <c r="A94" s="1">
        <v>271</v>
      </c>
      <c r="B94" s="195">
        <v>2</v>
      </c>
      <c r="C94" s="163">
        <v>0</v>
      </c>
      <c r="E94" s="98"/>
      <c r="F94" s="98"/>
    </row>
    <row r="95" spans="1:6" x14ac:dyDescent="0.25">
      <c r="A95" s="1">
        <v>292</v>
      </c>
      <c r="B95" s="195">
        <v>16</v>
      </c>
      <c r="C95" s="163">
        <v>30</v>
      </c>
      <c r="E95" s="98"/>
      <c r="F95" s="98"/>
    </row>
    <row r="96" spans="1:6" x14ac:dyDescent="0.25">
      <c r="A96" s="1">
        <v>302</v>
      </c>
      <c r="B96" s="195">
        <v>8</v>
      </c>
      <c r="C96" s="163">
        <v>30</v>
      </c>
      <c r="E96" s="98"/>
      <c r="F96" s="98"/>
    </row>
    <row r="97" spans="1:6" x14ac:dyDescent="0.25">
      <c r="A97" s="1">
        <v>303</v>
      </c>
      <c r="B97" s="195">
        <v>2</v>
      </c>
      <c r="C97" s="196">
        <v>0</v>
      </c>
      <c r="E97" s="98"/>
      <c r="F97" s="195"/>
    </row>
    <row r="98" spans="1:6" x14ac:dyDescent="0.25">
      <c r="A98" s="1">
        <v>306</v>
      </c>
      <c r="B98" s="195">
        <v>14</v>
      </c>
      <c r="C98" s="163">
        <v>0</v>
      </c>
      <c r="E98" s="195"/>
      <c r="F98" s="98"/>
    </row>
    <row r="99" spans="1:6" x14ac:dyDescent="0.25">
      <c r="A99" s="1">
        <v>308</v>
      </c>
      <c r="B99" s="200">
        <v>13</v>
      </c>
      <c r="C99" s="166">
        <v>0</v>
      </c>
      <c r="E99" s="98"/>
      <c r="F99" s="98"/>
    </row>
    <row r="100" spans="1:6" x14ac:dyDescent="0.25">
      <c r="A100" s="1">
        <v>311</v>
      </c>
      <c r="B100" s="195">
        <v>9</v>
      </c>
      <c r="C100" s="163">
        <v>0</v>
      </c>
      <c r="E100" s="98"/>
      <c r="F100" s="98"/>
    </row>
    <row r="101" spans="1:6" x14ac:dyDescent="0.25">
      <c r="A101" s="1">
        <v>312</v>
      </c>
      <c r="B101" s="195">
        <v>15</v>
      </c>
      <c r="C101" s="196">
        <v>20</v>
      </c>
      <c r="E101" s="98"/>
      <c r="F101" s="195"/>
    </row>
    <row r="102" spans="1:6" x14ac:dyDescent="0.25">
      <c r="A102" s="1">
        <v>313</v>
      </c>
      <c r="B102" s="195">
        <v>9</v>
      </c>
      <c r="C102" s="163">
        <v>0</v>
      </c>
      <c r="E102" s="195"/>
      <c r="F102" s="98"/>
    </row>
    <row r="103" spans="1:6" x14ac:dyDescent="0.25">
      <c r="A103" s="1">
        <v>322</v>
      </c>
      <c r="B103" s="195">
        <v>12</v>
      </c>
      <c r="C103" s="163">
        <v>10</v>
      </c>
      <c r="E103" s="98"/>
      <c r="F103" s="98"/>
    </row>
    <row r="104" spans="1:6" x14ac:dyDescent="0.25">
      <c r="A104" s="1">
        <v>330</v>
      </c>
      <c r="B104" s="195">
        <v>10</v>
      </c>
      <c r="C104" s="163">
        <v>0</v>
      </c>
      <c r="E104" s="98"/>
      <c r="F104" s="98"/>
    </row>
    <row r="105" spans="1:6" x14ac:dyDescent="0.25">
      <c r="A105" s="1">
        <v>341</v>
      </c>
      <c r="B105" s="195">
        <v>13</v>
      </c>
      <c r="C105" s="196">
        <v>30</v>
      </c>
      <c r="E105" s="98"/>
      <c r="F105" s="195"/>
    </row>
    <row r="106" spans="1:6" x14ac:dyDescent="0.25">
      <c r="A106" s="1">
        <v>343</v>
      </c>
      <c r="B106" s="195">
        <v>16</v>
      </c>
      <c r="C106" s="353">
        <v>40</v>
      </c>
      <c r="D106" s="1">
        <v>10</v>
      </c>
      <c r="E106" s="98"/>
      <c r="F106" s="98"/>
    </row>
    <row r="107" spans="1:6" x14ac:dyDescent="0.25">
      <c r="A107" s="1">
        <v>358</v>
      </c>
      <c r="B107" s="200">
        <v>3</v>
      </c>
      <c r="C107" s="166">
        <v>0</v>
      </c>
      <c r="E107" s="98"/>
      <c r="F107" s="98"/>
    </row>
    <row r="108" spans="1:6" x14ac:dyDescent="0.25">
      <c r="A108" s="1">
        <v>359</v>
      </c>
      <c r="B108" s="195">
        <v>6</v>
      </c>
      <c r="C108" s="196">
        <v>0</v>
      </c>
      <c r="E108" s="98"/>
      <c r="F108" s="195"/>
    </row>
    <row r="109" spans="1:6" x14ac:dyDescent="0.25">
      <c r="A109" s="1">
        <v>378</v>
      </c>
      <c r="B109" s="195">
        <v>16</v>
      </c>
      <c r="C109" s="163">
        <v>30</v>
      </c>
      <c r="E109" s="98"/>
      <c r="F109" s="98"/>
    </row>
    <row r="110" spans="1:6" x14ac:dyDescent="0.25">
      <c r="A110" s="1">
        <v>384</v>
      </c>
      <c r="B110" s="195">
        <v>10</v>
      </c>
      <c r="C110" s="163">
        <v>0</v>
      </c>
      <c r="E110" s="195"/>
      <c r="F110" s="98"/>
    </row>
    <row r="111" spans="1:6" x14ac:dyDescent="0.25">
      <c r="A111" s="1">
        <v>433</v>
      </c>
      <c r="B111" s="195">
        <v>11</v>
      </c>
      <c r="C111" s="163">
        <v>10</v>
      </c>
      <c r="E111" s="195"/>
      <c r="F111" s="98"/>
    </row>
    <row r="112" spans="1:6" x14ac:dyDescent="0.25">
      <c r="A112" s="1">
        <v>447</v>
      </c>
      <c r="B112" s="195">
        <v>1</v>
      </c>
      <c r="C112" s="163">
        <v>0</v>
      </c>
      <c r="E112" s="98"/>
      <c r="F112" s="98"/>
    </row>
    <row r="113" spans="1:6" x14ac:dyDescent="0.25">
      <c r="A113" s="1">
        <v>469</v>
      </c>
      <c r="B113" s="195">
        <v>16</v>
      </c>
      <c r="C113" s="353">
        <v>50</v>
      </c>
      <c r="D113" s="1">
        <v>20</v>
      </c>
      <c r="E113" s="195"/>
      <c r="F113" s="98"/>
    </row>
    <row r="114" spans="1:6" x14ac:dyDescent="0.25">
      <c r="A114" s="1">
        <v>486</v>
      </c>
      <c r="B114" s="195">
        <v>9</v>
      </c>
      <c r="C114" s="196">
        <v>0</v>
      </c>
      <c r="E114" s="98"/>
      <c r="F114" s="195"/>
    </row>
    <row r="115" spans="1:6" x14ac:dyDescent="0.25">
      <c r="A115" s="1">
        <v>494</v>
      </c>
      <c r="B115" s="200">
        <v>8</v>
      </c>
      <c r="C115" s="354">
        <v>40</v>
      </c>
      <c r="D115" s="1">
        <v>10</v>
      </c>
      <c r="E115" s="98"/>
      <c r="F115" s="98"/>
    </row>
    <row r="116" spans="1:6" x14ac:dyDescent="0.25">
      <c r="A116" s="1">
        <v>522</v>
      </c>
      <c r="B116" s="192">
        <v>9</v>
      </c>
      <c r="C116" s="9">
        <v>0</v>
      </c>
      <c r="E116" s="98"/>
      <c r="F116" s="98"/>
    </row>
    <row r="117" spans="1:6" x14ac:dyDescent="0.25">
      <c r="A117" s="1">
        <v>525</v>
      </c>
      <c r="B117" s="195">
        <v>11</v>
      </c>
      <c r="C117" s="9">
        <v>0</v>
      </c>
      <c r="E117" s="98"/>
      <c r="F117" s="98"/>
    </row>
    <row r="118" spans="1:6" x14ac:dyDescent="0.25">
      <c r="A118" s="1">
        <v>538</v>
      </c>
      <c r="B118" s="195">
        <v>12</v>
      </c>
      <c r="C118" s="9">
        <v>10</v>
      </c>
      <c r="E118" s="98"/>
      <c r="F118" s="98"/>
    </row>
    <row r="119" spans="1:6" x14ac:dyDescent="0.25">
      <c r="A119" s="1">
        <v>541</v>
      </c>
      <c r="B119" s="195">
        <v>11</v>
      </c>
      <c r="C119" s="195">
        <v>10</v>
      </c>
      <c r="E119" s="98"/>
      <c r="F119" s="195"/>
    </row>
    <row r="120" spans="1:6" x14ac:dyDescent="0.25">
      <c r="A120" s="1">
        <v>547</v>
      </c>
      <c r="B120" s="195">
        <v>7</v>
      </c>
      <c r="C120" s="9">
        <v>20</v>
      </c>
      <c r="E120" s="195"/>
      <c r="F120" s="98"/>
    </row>
    <row r="121" spans="1:6" x14ac:dyDescent="0.25">
      <c r="A121" s="1">
        <v>555</v>
      </c>
      <c r="B121" s="195">
        <v>10</v>
      </c>
      <c r="C121" s="195">
        <v>0</v>
      </c>
      <c r="E121" s="98"/>
      <c r="F121" s="195"/>
    </row>
    <row r="122" spans="1:6" x14ac:dyDescent="0.25">
      <c r="A122" s="1">
        <v>571</v>
      </c>
      <c r="B122" s="195">
        <v>9</v>
      </c>
      <c r="C122" s="195">
        <v>0</v>
      </c>
      <c r="E122" s="98"/>
      <c r="F122" s="195"/>
    </row>
    <row r="123" spans="1:6" x14ac:dyDescent="0.25">
      <c r="A123" s="1">
        <v>587</v>
      </c>
      <c r="B123" s="200">
        <v>13</v>
      </c>
      <c r="C123" s="9">
        <v>0</v>
      </c>
      <c r="E123" s="98"/>
      <c r="F123" s="98"/>
    </row>
    <row r="124" spans="1:6" x14ac:dyDescent="0.25">
      <c r="A124" s="1">
        <v>618</v>
      </c>
      <c r="B124" s="195">
        <v>11</v>
      </c>
      <c r="C124" s="9">
        <v>10</v>
      </c>
      <c r="E124" s="195"/>
      <c r="F124" s="98"/>
    </row>
    <row r="125" spans="1:6" x14ac:dyDescent="0.25">
      <c r="A125" s="1">
        <v>638</v>
      </c>
      <c r="B125" s="195">
        <v>11</v>
      </c>
      <c r="C125" s="195">
        <v>10</v>
      </c>
      <c r="E125" s="98"/>
      <c r="F125" s="195"/>
    </row>
    <row r="126" spans="1:6" x14ac:dyDescent="0.25">
      <c r="A126" s="1">
        <v>647</v>
      </c>
      <c r="B126" s="195">
        <v>2</v>
      </c>
      <c r="C126" s="9">
        <v>0</v>
      </c>
      <c r="E126" s="195"/>
      <c r="F126" s="98"/>
    </row>
    <row r="127" spans="1:6" x14ac:dyDescent="0.25">
      <c r="A127" s="1">
        <v>650</v>
      </c>
      <c r="B127" s="195">
        <v>6</v>
      </c>
      <c r="C127" s="9">
        <v>20</v>
      </c>
      <c r="E127" s="98"/>
      <c r="F127" s="98"/>
    </row>
    <row r="128" spans="1:6" x14ac:dyDescent="0.25">
      <c r="A128" s="1">
        <v>651</v>
      </c>
      <c r="B128" s="195">
        <v>13</v>
      </c>
      <c r="C128" s="9">
        <v>0</v>
      </c>
      <c r="E128" s="98"/>
      <c r="F128" s="98"/>
    </row>
    <row r="129" spans="1:6" x14ac:dyDescent="0.25">
      <c r="A129" s="1">
        <v>665</v>
      </c>
      <c r="B129" s="195">
        <v>13</v>
      </c>
      <c r="C129" s="9">
        <v>10</v>
      </c>
      <c r="E129" s="195"/>
      <c r="F129" s="98"/>
    </row>
    <row r="130" spans="1:6" x14ac:dyDescent="0.25">
      <c r="A130" s="1">
        <v>716</v>
      </c>
      <c r="B130" s="195">
        <v>10</v>
      </c>
      <c r="C130" s="9">
        <v>0</v>
      </c>
      <c r="E130" s="98"/>
      <c r="F130" s="98"/>
    </row>
    <row r="131" spans="1:6" x14ac:dyDescent="0.25">
      <c r="A131" s="1">
        <v>781</v>
      </c>
      <c r="B131" s="200">
        <v>4</v>
      </c>
      <c r="C131" s="9">
        <v>10</v>
      </c>
      <c r="E131" s="98"/>
      <c r="F131" s="98"/>
    </row>
    <row r="132" spans="1:6" x14ac:dyDescent="0.25">
      <c r="A132" s="1">
        <v>782</v>
      </c>
      <c r="B132" s="195">
        <v>12</v>
      </c>
      <c r="C132" s="9">
        <v>10</v>
      </c>
      <c r="E132" s="98"/>
      <c r="F132" s="98"/>
    </row>
    <row r="133" spans="1:6" x14ac:dyDescent="0.25">
      <c r="A133" s="1">
        <v>811</v>
      </c>
      <c r="B133" s="195">
        <v>5</v>
      </c>
      <c r="C133" s="9">
        <v>0</v>
      </c>
      <c r="E133" s="98"/>
      <c r="F133" s="98"/>
    </row>
    <row r="134" spans="1:6" x14ac:dyDescent="0.25">
      <c r="A134" s="1">
        <v>818</v>
      </c>
      <c r="B134" s="195">
        <v>7</v>
      </c>
      <c r="C134" s="9">
        <v>10</v>
      </c>
      <c r="E134" s="98"/>
      <c r="F134" s="98"/>
    </row>
    <row r="135" spans="1:6" x14ac:dyDescent="0.25">
      <c r="A135" s="1">
        <v>868</v>
      </c>
      <c r="B135" s="195">
        <v>12</v>
      </c>
      <c r="C135" s="9">
        <v>0</v>
      </c>
      <c r="E135" s="195"/>
      <c r="F135" s="98"/>
    </row>
    <row r="136" spans="1:6" x14ac:dyDescent="0.25">
      <c r="A136" s="1">
        <v>933</v>
      </c>
      <c r="B136" s="195">
        <v>13</v>
      </c>
      <c r="C136" s="9">
        <v>10</v>
      </c>
      <c r="E136" s="195"/>
      <c r="F136" s="98"/>
    </row>
    <row r="137" spans="1:6" x14ac:dyDescent="0.25">
      <c r="A137" s="1">
        <v>1038</v>
      </c>
      <c r="B137" s="195">
        <v>4</v>
      </c>
      <c r="C137" s="195">
        <v>0</v>
      </c>
      <c r="E137" s="98"/>
      <c r="F137" s="195"/>
    </row>
    <row r="138" spans="1:6" x14ac:dyDescent="0.25">
      <c r="A138" s="1">
        <v>1108</v>
      </c>
      <c r="B138" s="195">
        <v>12</v>
      </c>
      <c r="C138" s="9">
        <v>0</v>
      </c>
      <c r="E138" s="195"/>
      <c r="F138" s="98"/>
    </row>
    <row r="139" spans="1:6" x14ac:dyDescent="0.25">
      <c r="A139" s="1">
        <v>1114</v>
      </c>
      <c r="B139" s="200">
        <v>4</v>
      </c>
      <c r="C139" s="9">
        <v>10</v>
      </c>
      <c r="E139" s="98"/>
      <c r="F139" s="98"/>
    </row>
    <row r="140" spans="1:6" x14ac:dyDescent="0.25">
      <c r="E140" s="2"/>
      <c r="F140" s="2"/>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D139"/>
  <sheetViews>
    <sheetView workbookViewId="0">
      <selection activeCell="A26" sqref="A26"/>
    </sheetView>
  </sheetViews>
  <sheetFormatPr defaultRowHeight="12.5" x14ac:dyDescent="0.25"/>
  <sheetData>
    <row r="1" spans="1:30" x14ac:dyDescent="0.25">
      <c r="A1" s="4" t="s">
        <v>0</v>
      </c>
      <c r="B1" s="5" t="s">
        <v>1</v>
      </c>
      <c r="C1" s="5" t="s">
        <v>2</v>
      </c>
      <c r="D1" s="5" t="s">
        <v>3</v>
      </c>
      <c r="E1" s="6" t="s">
        <v>4</v>
      </c>
      <c r="G1" s="4" t="s">
        <v>8</v>
      </c>
      <c r="H1" s="5" t="s">
        <v>1</v>
      </c>
      <c r="I1" s="5" t="s">
        <v>2</v>
      </c>
      <c r="J1" s="5" t="s">
        <v>3</v>
      </c>
      <c r="K1" s="6" t="s">
        <v>4</v>
      </c>
      <c r="M1" s="4" t="s">
        <v>12</v>
      </c>
      <c r="N1" s="5" t="s">
        <v>1</v>
      </c>
      <c r="O1" s="5" t="s">
        <v>2</v>
      </c>
      <c r="P1" s="5" t="s">
        <v>3</v>
      </c>
      <c r="Q1" s="6" t="s">
        <v>4</v>
      </c>
      <c r="S1" s="4" t="s">
        <v>10</v>
      </c>
      <c r="T1" s="5" t="s">
        <v>1</v>
      </c>
      <c r="U1" s="5" t="s">
        <v>2</v>
      </c>
      <c r="V1" s="5" t="s">
        <v>3</v>
      </c>
      <c r="W1" s="6" t="s">
        <v>4</v>
      </c>
      <c r="Y1" s="4" t="s">
        <v>22</v>
      </c>
      <c r="Z1" s="5" t="s">
        <v>1</v>
      </c>
      <c r="AA1" s="5" t="s">
        <v>2</v>
      </c>
      <c r="AB1" s="5" t="s">
        <v>3</v>
      </c>
      <c r="AC1" s="6" t="s">
        <v>4</v>
      </c>
    </row>
    <row r="2" spans="1:30" x14ac:dyDescent="0.25">
      <c r="A2" s="126">
        <v>1</v>
      </c>
      <c r="B2" s="2">
        <v>121</v>
      </c>
      <c r="C2" s="154">
        <v>469</v>
      </c>
      <c r="D2" s="154">
        <v>230</v>
      </c>
      <c r="E2" s="147" t="s">
        <v>6</v>
      </c>
      <c r="G2" s="126">
        <v>1</v>
      </c>
      <c r="H2" s="143">
        <v>144</v>
      </c>
      <c r="I2" s="266">
        <v>60</v>
      </c>
      <c r="J2" s="266">
        <v>64</v>
      </c>
      <c r="K2" s="145" t="s">
        <v>11</v>
      </c>
      <c r="M2" s="126">
        <v>1</v>
      </c>
      <c r="N2" s="2">
        <v>311</v>
      </c>
      <c r="O2" s="156">
        <v>308</v>
      </c>
      <c r="P2" s="156">
        <v>180</v>
      </c>
      <c r="Q2" s="147" t="s">
        <v>11</v>
      </c>
      <c r="S2" s="126">
        <v>1</v>
      </c>
      <c r="T2" s="2">
        <v>173</v>
      </c>
      <c r="U2" s="156">
        <v>71</v>
      </c>
      <c r="V2" s="156">
        <v>66</v>
      </c>
      <c r="W2" s="147" t="s">
        <v>11</v>
      </c>
      <c r="Y2" s="126" t="s">
        <v>13</v>
      </c>
      <c r="Z2" s="2">
        <v>233</v>
      </c>
      <c r="AA2" s="154">
        <v>25</v>
      </c>
      <c r="AB2" s="2">
        <v>118</v>
      </c>
      <c r="AC2" s="147" t="s">
        <v>5</v>
      </c>
      <c r="AD2" s="1" t="s">
        <v>24</v>
      </c>
    </row>
    <row r="3" spans="1:30" x14ac:dyDescent="0.25">
      <c r="A3" s="126">
        <v>2</v>
      </c>
      <c r="B3" s="2">
        <v>448</v>
      </c>
      <c r="C3" s="2">
        <v>33</v>
      </c>
      <c r="D3" s="2">
        <v>226</v>
      </c>
      <c r="E3" s="147" t="s">
        <v>7</v>
      </c>
      <c r="G3" s="126">
        <v>2</v>
      </c>
      <c r="H3" s="146">
        <v>353</v>
      </c>
      <c r="I3" s="156">
        <v>267</v>
      </c>
      <c r="J3" s="156">
        <v>343</v>
      </c>
      <c r="K3" s="147" t="s">
        <v>6</v>
      </c>
      <c r="M3" s="126">
        <v>2</v>
      </c>
      <c r="N3" s="2">
        <v>201</v>
      </c>
      <c r="O3" s="156">
        <v>303</v>
      </c>
      <c r="P3" s="156">
        <v>93</v>
      </c>
      <c r="Q3" s="147" t="s">
        <v>6</v>
      </c>
      <c r="S3" s="126">
        <v>2</v>
      </c>
      <c r="T3" s="2">
        <v>84</v>
      </c>
      <c r="U3" s="156">
        <v>175</v>
      </c>
      <c r="V3" s="156">
        <v>522</v>
      </c>
      <c r="W3" s="147" t="s">
        <v>5</v>
      </c>
      <c r="Y3" s="126" t="s">
        <v>14</v>
      </c>
      <c r="Z3" s="154">
        <v>144</v>
      </c>
      <c r="AA3" s="154">
        <v>60</v>
      </c>
      <c r="AB3" s="2">
        <v>64</v>
      </c>
      <c r="AC3" s="147" t="s">
        <v>5</v>
      </c>
    </row>
    <row r="4" spans="1:30" x14ac:dyDescent="0.25">
      <c r="A4" s="126">
        <v>3</v>
      </c>
      <c r="B4" s="154">
        <v>233</v>
      </c>
      <c r="C4" s="154">
        <v>25</v>
      </c>
      <c r="D4" s="154">
        <v>118</v>
      </c>
      <c r="E4" s="147" t="s">
        <v>11</v>
      </c>
      <c r="G4" s="126">
        <v>3</v>
      </c>
      <c r="H4" s="267">
        <v>494</v>
      </c>
      <c r="I4" s="156">
        <v>662</v>
      </c>
      <c r="J4" s="156">
        <v>250</v>
      </c>
      <c r="K4" s="147" t="s">
        <v>7</v>
      </c>
      <c r="M4" s="126">
        <v>3</v>
      </c>
      <c r="N4" s="156">
        <v>313</v>
      </c>
      <c r="O4" s="156">
        <v>312</v>
      </c>
      <c r="P4" s="156">
        <v>108</v>
      </c>
      <c r="Q4" s="147" t="s">
        <v>5</v>
      </c>
      <c r="S4" s="126">
        <v>3</v>
      </c>
      <c r="T4" s="156">
        <v>271</v>
      </c>
      <c r="U4" s="156">
        <v>168</v>
      </c>
      <c r="V4" s="156">
        <v>716</v>
      </c>
      <c r="W4" s="147" t="s">
        <v>6</v>
      </c>
      <c r="Y4" s="126" t="s">
        <v>23</v>
      </c>
      <c r="Z4" s="2">
        <v>311</v>
      </c>
      <c r="AA4" s="2">
        <v>308</v>
      </c>
      <c r="AB4" s="2">
        <v>180</v>
      </c>
      <c r="AC4" s="147" t="s">
        <v>6</v>
      </c>
    </row>
    <row r="5" spans="1:30" x14ac:dyDescent="0.25">
      <c r="A5" s="126">
        <v>4</v>
      </c>
      <c r="B5" s="2">
        <v>45</v>
      </c>
      <c r="C5" s="2">
        <v>217</v>
      </c>
      <c r="D5" s="2">
        <v>610</v>
      </c>
      <c r="E5" s="147" t="s">
        <v>5</v>
      </c>
      <c r="G5" s="126">
        <v>4</v>
      </c>
      <c r="H5" s="146">
        <v>942</v>
      </c>
      <c r="I5" s="2">
        <v>357</v>
      </c>
      <c r="J5" s="2">
        <v>519</v>
      </c>
      <c r="K5" s="147" t="s">
        <v>7</v>
      </c>
      <c r="M5" s="126">
        <v>4</v>
      </c>
      <c r="N5" s="2">
        <v>111</v>
      </c>
      <c r="O5" s="2">
        <v>16</v>
      </c>
      <c r="P5" s="2">
        <v>1</v>
      </c>
      <c r="Q5" s="147" t="s">
        <v>5</v>
      </c>
      <c r="S5" s="126">
        <v>4</v>
      </c>
      <c r="T5" s="2">
        <v>159</v>
      </c>
      <c r="U5" s="2">
        <v>365</v>
      </c>
      <c r="V5" s="2">
        <v>547</v>
      </c>
      <c r="W5" s="147" t="s">
        <v>7</v>
      </c>
      <c r="Y5" s="129" t="s">
        <v>16</v>
      </c>
      <c r="Z5" s="282">
        <v>173</v>
      </c>
      <c r="AA5" s="282">
        <v>71</v>
      </c>
      <c r="AB5" s="149">
        <v>66</v>
      </c>
      <c r="AC5" s="150" t="s">
        <v>11</v>
      </c>
    </row>
    <row r="6" spans="1:30" x14ac:dyDescent="0.25">
      <c r="A6" s="126">
        <v>5</v>
      </c>
      <c r="B6" s="2">
        <v>639</v>
      </c>
      <c r="C6" s="154">
        <v>47</v>
      </c>
      <c r="D6" s="154">
        <v>27</v>
      </c>
      <c r="E6" s="147" t="s">
        <v>7</v>
      </c>
      <c r="G6" s="126">
        <v>5</v>
      </c>
      <c r="H6" s="146">
        <v>63</v>
      </c>
      <c r="I6" s="154">
        <v>157</v>
      </c>
      <c r="J6" s="154">
        <v>48</v>
      </c>
      <c r="K6" s="147" t="s">
        <v>5</v>
      </c>
      <c r="M6" s="126">
        <v>5</v>
      </c>
      <c r="N6" s="2">
        <v>987</v>
      </c>
      <c r="O6" s="154">
        <v>814</v>
      </c>
      <c r="P6" s="154">
        <v>824</v>
      </c>
      <c r="Q6" s="147" t="s">
        <v>7</v>
      </c>
      <c r="S6" s="126">
        <v>5</v>
      </c>
      <c r="T6" s="2">
        <v>67</v>
      </c>
      <c r="U6" s="154">
        <v>68</v>
      </c>
      <c r="V6" s="154">
        <v>65</v>
      </c>
      <c r="W6" s="147" t="s">
        <v>5</v>
      </c>
    </row>
    <row r="7" spans="1:30" x14ac:dyDescent="0.25">
      <c r="A7" s="126">
        <v>6</v>
      </c>
      <c r="B7" s="2">
        <v>224</v>
      </c>
      <c r="C7" s="154">
        <v>330</v>
      </c>
      <c r="D7" s="154">
        <v>135</v>
      </c>
      <c r="E7" s="147" t="s">
        <v>7</v>
      </c>
      <c r="G7" s="126">
        <v>6</v>
      </c>
      <c r="H7" s="146">
        <v>138</v>
      </c>
      <c r="I7" s="154">
        <v>254</v>
      </c>
      <c r="J7" s="154">
        <v>151</v>
      </c>
      <c r="K7" s="147" t="s">
        <v>5</v>
      </c>
      <c r="M7" s="126">
        <v>6</v>
      </c>
      <c r="N7" s="2">
        <v>182</v>
      </c>
      <c r="O7" s="154">
        <v>86</v>
      </c>
      <c r="P7" s="154">
        <v>145</v>
      </c>
      <c r="Q7" s="147" t="s">
        <v>7</v>
      </c>
      <c r="S7" s="126">
        <v>6</v>
      </c>
      <c r="T7" s="2">
        <v>368</v>
      </c>
      <c r="U7" s="154">
        <v>399</v>
      </c>
      <c r="V7" s="154">
        <v>279</v>
      </c>
      <c r="W7" s="147" t="s">
        <v>7</v>
      </c>
    </row>
    <row r="8" spans="1:30" x14ac:dyDescent="0.25">
      <c r="A8" s="126">
        <v>7</v>
      </c>
      <c r="B8" s="2">
        <v>329</v>
      </c>
      <c r="C8" s="2">
        <v>322</v>
      </c>
      <c r="D8" s="2">
        <v>340</v>
      </c>
      <c r="E8" s="147" t="s">
        <v>5</v>
      </c>
      <c r="G8" s="126">
        <v>7</v>
      </c>
      <c r="H8" s="146">
        <v>643</v>
      </c>
      <c r="I8" s="154">
        <v>148</v>
      </c>
      <c r="J8" s="154">
        <v>57</v>
      </c>
      <c r="K8" s="147" t="s">
        <v>7</v>
      </c>
      <c r="M8" s="126">
        <v>7</v>
      </c>
      <c r="N8" s="2">
        <v>88</v>
      </c>
      <c r="O8" s="2">
        <v>188</v>
      </c>
      <c r="P8" s="2">
        <v>94</v>
      </c>
      <c r="Q8" s="147" t="s">
        <v>7</v>
      </c>
      <c r="S8" s="126">
        <v>7</v>
      </c>
      <c r="T8" s="2">
        <v>382</v>
      </c>
      <c r="U8" s="2">
        <v>383</v>
      </c>
      <c r="V8" s="2">
        <v>291</v>
      </c>
      <c r="W8" s="147" t="s">
        <v>7</v>
      </c>
    </row>
    <row r="9" spans="1:30" x14ac:dyDescent="0.25">
      <c r="A9" s="129">
        <v>8</v>
      </c>
      <c r="B9" s="149">
        <v>862</v>
      </c>
      <c r="C9" s="149">
        <v>126</v>
      </c>
      <c r="D9" s="149">
        <v>449</v>
      </c>
      <c r="E9" s="150" t="s">
        <v>7</v>
      </c>
      <c r="G9" s="129">
        <v>8</v>
      </c>
      <c r="H9" s="148">
        <v>930</v>
      </c>
      <c r="I9" s="268">
        <v>236</v>
      </c>
      <c r="J9" s="268">
        <v>155</v>
      </c>
      <c r="K9" s="150" t="s">
        <v>7</v>
      </c>
      <c r="M9" s="129">
        <v>8</v>
      </c>
      <c r="N9" s="149">
        <v>302</v>
      </c>
      <c r="O9" s="149">
        <v>190</v>
      </c>
      <c r="P9" s="149">
        <v>818</v>
      </c>
      <c r="Q9" s="150" t="s">
        <v>7</v>
      </c>
      <c r="S9" s="129">
        <v>8</v>
      </c>
      <c r="T9" s="149">
        <v>176</v>
      </c>
      <c r="U9" s="149">
        <v>79</v>
      </c>
      <c r="V9" s="149">
        <v>288</v>
      </c>
      <c r="W9" s="150" t="s">
        <v>7</v>
      </c>
    </row>
    <row r="11" spans="1:30" ht="18" x14ac:dyDescent="0.4">
      <c r="A11" s="254" t="s">
        <v>107</v>
      </c>
      <c r="G11" s="254" t="s">
        <v>35</v>
      </c>
      <c r="M11" s="254" t="s">
        <v>12</v>
      </c>
      <c r="S11" s="254" t="s">
        <v>109</v>
      </c>
    </row>
    <row r="12" spans="1:30" ht="18" x14ac:dyDescent="0.4">
      <c r="A12" s="254" t="s">
        <v>105</v>
      </c>
      <c r="G12" s="254" t="s">
        <v>105</v>
      </c>
      <c r="M12" s="254" t="s">
        <v>105</v>
      </c>
      <c r="S12" s="254" t="s">
        <v>105</v>
      </c>
    </row>
    <row r="13" spans="1:30" ht="13" x14ac:dyDescent="0.3">
      <c r="B13" s="10"/>
      <c r="C13" s="108" t="s">
        <v>78</v>
      </c>
      <c r="D13" s="108" t="s">
        <v>106</v>
      </c>
      <c r="H13" s="10"/>
      <c r="I13" s="108" t="s">
        <v>78</v>
      </c>
      <c r="J13" s="108" t="s">
        <v>106</v>
      </c>
      <c r="N13" s="10"/>
      <c r="O13" s="108" t="s">
        <v>78</v>
      </c>
      <c r="P13" s="108" t="s">
        <v>106</v>
      </c>
      <c r="T13" s="10"/>
      <c r="U13" s="108" t="s">
        <v>78</v>
      </c>
      <c r="V13" s="108" t="s">
        <v>106</v>
      </c>
    </row>
    <row r="14" spans="1:30" ht="13" x14ac:dyDescent="0.3">
      <c r="A14" s="108" t="s">
        <v>79</v>
      </c>
      <c r="B14" s="108" t="s">
        <v>80</v>
      </c>
      <c r="C14" s="108" t="s">
        <v>71</v>
      </c>
      <c r="D14" s="108" t="s">
        <v>71</v>
      </c>
      <c r="G14" s="108" t="s">
        <v>79</v>
      </c>
      <c r="H14" s="108" t="s">
        <v>80</v>
      </c>
      <c r="I14" s="108" t="s">
        <v>71</v>
      </c>
      <c r="J14" s="108" t="s">
        <v>71</v>
      </c>
      <c r="M14" s="108" t="s">
        <v>79</v>
      </c>
      <c r="N14" s="108" t="s">
        <v>80</v>
      </c>
      <c r="O14" s="108" t="s">
        <v>71</v>
      </c>
      <c r="P14" s="108" t="s">
        <v>71</v>
      </c>
      <c r="S14" s="108" t="s">
        <v>79</v>
      </c>
      <c r="T14" s="108" t="s">
        <v>80</v>
      </c>
      <c r="U14" s="108" t="s">
        <v>71</v>
      </c>
      <c r="V14" s="108" t="s">
        <v>71</v>
      </c>
    </row>
    <row r="15" spans="1:30" x14ac:dyDescent="0.25">
      <c r="A15" s="192">
        <f t="shared" ref="A15:A22" si="0">B2</f>
        <v>121</v>
      </c>
      <c r="B15" s="191" t="s">
        <v>81</v>
      </c>
      <c r="C15" s="192">
        <v>16</v>
      </c>
      <c r="D15" s="193">
        <f>IF(E15="Winner",30,IF(E15="Finalist",20,IF(E15="Semi Finalist",10,)))</f>
        <v>20</v>
      </c>
      <c r="E15" s="155" t="str">
        <f>E2</f>
        <v>Finalist</v>
      </c>
      <c r="G15" s="192">
        <f t="shared" ref="G15:G22" si="1">H2</f>
        <v>144</v>
      </c>
      <c r="H15" s="191" t="s">
        <v>81</v>
      </c>
      <c r="I15" s="192">
        <v>16</v>
      </c>
      <c r="J15" s="193">
        <f>IF(K15="Winner",30,IF(K15="Finalist",20,IF(K15="Semi Finalist",10,)))</f>
        <v>30</v>
      </c>
      <c r="K15" s="155" t="str">
        <f>K2</f>
        <v>Winner</v>
      </c>
      <c r="M15" s="192">
        <f t="shared" ref="M15:M22" si="2">N2</f>
        <v>311</v>
      </c>
      <c r="N15" s="191" t="s">
        <v>81</v>
      </c>
      <c r="O15" s="192">
        <v>16</v>
      </c>
      <c r="P15" s="193">
        <f>IF(Q15="Winner",30,IF(Q15="Finalist",20,IF(Q15="Semi Finalist",10,)))</f>
        <v>30</v>
      </c>
      <c r="Q15" s="155" t="str">
        <f>Q2</f>
        <v>Winner</v>
      </c>
      <c r="S15" s="192">
        <f t="shared" ref="S15:S22" si="3">T2</f>
        <v>173</v>
      </c>
      <c r="T15" s="191" t="s">
        <v>81</v>
      </c>
      <c r="U15" s="192">
        <v>16</v>
      </c>
      <c r="V15" s="193">
        <f>IF(W15="Winner",30,IF(W15="Finalist",20,IF(W15="Semi Finalist",10,)))</f>
        <v>30</v>
      </c>
      <c r="W15" s="155" t="str">
        <f>W2</f>
        <v>Winner</v>
      </c>
    </row>
    <row r="16" spans="1:30" x14ac:dyDescent="0.25">
      <c r="A16" s="195">
        <f t="shared" si="0"/>
        <v>448</v>
      </c>
      <c r="B16" s="194" t="s">
        <v>82</v>
      </c>
      <c r="C16" s="195">
        <v>15</v>
      </c>
      <c r="D16" s="196">
        <f t="shared" ref="D16:D38" si="4">IF(E16="Winner",30,IF(E16="Finalist",20,IF(E16="Semi Finalist",10,)))</f>
        <v>0</v>
      </c>
      <c r="E16" s="155" t="str">
        <f t="shared" ref="E16:E22" si="5">E3</f>
        <v>Quarter Finalist</v>
      </c>
      <c r="G16" s="195">
        <f t="shared" si="1"/>
        <v>353</v>
      </c>
      <c r="H16" s="194" t="s">
        <v>82</v>
      </c>
      <c r="I16" s="195">
        <v>15</v>
      </c>
      <c r="J16" s="196">
        <f t="shared" ref="J16:J38" si="6">IF(K16="Winner",30,IF(K16="Finalist",20,IF(K16="Semi Finalist",10,)))</f>
        <v>20</v>
      </c>
      <c r="K16" s="155" t="str">
        <f t="shared" ref="K16:K22" si="7">K3</f>
        <v>Finalist</v>
      </c>
      <c r="M16" s="195">
        <f t="shared" si="2"/>
        <v>201</v>
      </c>
      <c r="N16" s="194" t="s">
        <v>82</v>
      </c>
      <c r="O16" s="195">
        <v>15</v>
      </c>
      <c r="P16" s="196">
        <f t="shared" ref="P16:P38" si="8">IF(Q16="Winner",30,IF(Q16="Finalist",20,IF(Q16="Semi Finalist",10,)))</f>
        <v>20</v>
      </c>
      <c r="Q16" s="155" t="str">
        <f t="shared" ref="Q16:Q22" si="9">Q3</f>
        <v>Finalist</v>
      </c>
      <c r="S16" s="195">
        <f t="shared" si="3"/>
        <v>84</v>
      </c>
      <c r="T16" s="194" t="s">
        <v>82</v>
      </c>
      <c r="U16" s="195">
        <v>15</v>
      </c>
      <c r="V16" s="196">
        <f t="shared" ref="V16:V38" si="10">IF(W16="Winner",30,IF(W16="Finalist",20,IF(W16="Semi Finalist",10,)))</f>
        <v>10</v>
      </c>
      <c r="W16" s="155" t="str">
        <f t="shared" ref="W16:W22" si="11">W3</f>
        <v>Semi Finalist</v>
      </c>
    </row>
    <row r="17" spans="1:23" x14ac:dyDescent="0.25">
      <c r="A17" s="195">
        <f t="shared" si="0"/>
        <v>233</v>
      </c>
      <c r="B17" s="194" t="s">
        <v>83</v>
      </c>
      <c r="C17" s="195">
        <v>14</v>
      </c>
      <c r="D17" s="196">
        <f t="shared" si="4"/>
        <v>30</v>
      </c>
      <c r="E17" s="155" t="str">
        <f t="shared" si="5"/>
        <v>Winner</v>
      </c>
      <c r="G17" s="195">
        <f t="shared" si="1"/>
        <v>494</v>
      </c>
      <c r="H17" s="194" t="s">
        <v>83</v>
      </c>
      <c r="I17" s="195">
        <v>14</v>
      </c>
      <c r="J17" s="196">
        <f t="shared" si="6"/>
        <v>0</v>
      </c>
      <c r="K17" s="155" t="str">
        <f t="shared" si="7"/>
        <v>Quarter Finalist</v>
      </c>
      <c r="M17" s="195">
        <f t="shared" si="2"/>
        <v>313</v>
      </c>
      <c r="N17" s="194" t="s">
        <v>83</v>
      </c>
      <c r="O17" s="195">
        <v>14</v>
      </c>
      <c r="P17" s="196">
        <f t="shared" si="8"/>
        <v>10</v>
      </c>
      <c r="Q17" s="155" t="str">
        <f t="shared" si="9"/>
        <v>Semi Finalist</v>
      </c>
      <c r="S17" s="195">
        <f t="shared" si="3"/>
        <v>271</v>
      </c>
      <c r="T17" s="194" t="s">
        <v>83</v>
      </c>
      <c r="U17" s="195">
        <v>14</v>
      </c>
      <c r="V17" s="196">
        <f t="shared" si="10"/>
        <v>20</v>
      </c>
      <c r="W17" s="155" t="str">
        <f t="shared" si="11"/>
        <v>Finalist</v>
      </c>
    </row>
    <row r="18" spans="1:23" x14ac:dyDescent="0.25">
      <c r="A18" s="195">
        <f t="shared" si="0"/>
        <v>45</v>
      </c>
      <c r="B18" s="194" t="s">
        <v>84</v>
      </c>
      <c r="C18" s="195">
        <v>13</v>
      </c>
      <c r="D18" s="196">
        <f t="shared" si="4"/>
        <v>10</v>
      </c>
      <c r="E18" s="155" t="str">
        <f t="shared" si="5"/>
        <v>Semi Finalist</v>
      </c>
      <c r="G18" s="195">
        <f t="shared" si="1"/>
        <v>942</v>
      </c>
      <c r="H18" s="194" t="s">
        <v>84</v>
      </c>
      <c r="I18" s="195">
        <v>13</v>
      </c>
      <c r="J18" s="196">
        <f t="shared" si="6"/>
        <v>0</v>
      </c>
      <c r="K18" s="155" t="str">
        <f t="shared" si="7"/>
        <v>Quarter Finalist</v>
      </c>
      <c r="M18" s="195">
        <f t="shared" si="2"/>
        <v>111</v>
      </c>
      <c r="N18" s="194" t="s">
        <v>84</v>
      </c>
      <c r="O18" s="195">
        <v>13</v>
      </c>
      <c r="P18" s="196">
        <f t="shared" si="8"/>
        <v>10</v>
      </c>
      <c r="Q18" s="155" t="str">
        <f t="shared" si="9"/>
        <v>Semi Finalist</v>
      </c>
      <c r="S18" s="195">
        <f t="shared" si="3"/>
        <v>159</v>
      </c>
      <c r="T18" s="194" t="s">
        <v>84</v>
      </c>
      <c r="U18" s="195">
        <v>13</v>
      </c>
      <c r="V18" s="196">
        <f t="shared" si="10"/>
        <v>0</v>
      </c>
      <c r="W18" s="155" t="str">
        <f t="shared" si="11"/>
        <v>Quarter Finalist</v>
      </c>
    </row>
    <row r="19" spans="1:23" x14ac:dyDescent="0.25">
      <c r="A19" s="195">
        <f t="shared" si="0"/>
        <v>639</v>
      </c>
      <c r="B19" s="194" t="s">
        <v>85</v>
      </c>
      <c r="C19" s="195">
        <v>12</v>
      </c>
      <c r="D19" s="196">
        <f t="shared" si="4"/>
        <v>0</v>
      </c>
      <c r="E19" s="155" t="str">
        <f t="shared" si="5"/>
        <v>Quarter Finalist</v>
      </c>
      <c r="F19" s="151"/>
      <c r="G19" s="195">
        <f t="shared" si="1"/>
        <v>63</v>
      </c>
      <c r="H19" s="194" t="s">
        <v>85</v>
      </c>
      <c r="I19" s="195">
        <v>12</v>
      </c>
      <c r="J19" s="196">
        <f t="shared" si="6"/>
        <v>10</v>
      </c>
      <c r="K19" s="155" t="str">
        <f t="shared" si="7"/>
        <v>Semi Finalist</v>
      </c>
      <c r="L19" s="151"/>
      <c r="M19" s="195">
        <f t="shared" si="2"/>
        <v>987</v>
      </c>
      <c r="N19" s="194" t="s">
        <v>85</v>
      </c>
      <c r="O19" s="195">
        <v>12</v>
      </c>
      <c r="P19" s="196">
        <f t="shared" si="8"/>
        <v>0</v>
      </c>
      <c r="Q19" s="155" t="str">
        <f t="shared" si="9"/>
        <v>Quarter Finalist</v>
      </c>
      <c r="R19" s="151"/>
      <c r="S19" s="195">
        <f t="shared" si="3"/>
        <v>67</v>
      </c>
      <c r="T19" s="194" t="s">
        <v>85</v>
      </c>
      <c r="U19" s="195">
        <v>12</v>
      </c>
      <c r="V19" s="196">
        <f t="shared" si="10"/>
        <v>10</v>
      </c>
      <c r="W19" s="155" t="str">
        <f t="shared" si="11"/>
        <v>Semi Finalist</v>
      </c>
    </row>
    <row r="20" spans="1:23" x14ac:dyDescent="0.25">
      <c r="A20" s="195">
        <f t="shared" si="0"/>
        <v>224</v>
      </c>
      <c r="B20" s="194" t="s">
        <v>86</v>
      </c>
      <c r="C20" s="195">
        <v>11</v>
      </c>
      <c r="D20" s="196">
        <f t="shared" si="4"/>
        <v>0</v>
      </c>
      <c r="E20" s="155" t="str">
        <f t="shared" si="5"/>
        <v>Quarter Finalist</v>
      </c>
      <c r="G20" s="195">
        <f t="shared" si="1"/>
        <v>138</v>
      </c>
      <c r="H20" s="194" t="s">
        <v>86</v>
      </c>
      <c r="I20" s="195">
        <v>11</v>
      </c>
      <c r="J20" s="196">
        <f t="shared" si="6"/>
        <v>10</v>
      </c>
      <c r="K20" s="155" t="str">
        <f t="shared" si="7"/>
        <v>Semi Finalist</v>
      </c>
      <c r="M20" s="195">
        <f t="shared" si="2"/>
        <v>182</v>
      </c>
      <c r="N20" s="194" t="s">
        <v>86</v>
      </c>
      <c r="O20" s="195">
        <v>11</v>
      </c>
      <c r="P20" s="196">
        <f t="shared" si="8"/>
        <v>0</v>
      </c>
      <c r="Q20" s="155" t="str">
        <f t="shared" si="9"/>
        <v>Quarter Finalist</v>
      </c>
      <c r="S20" s="195">
        <f t="shared" si="3"/>
        <v>368</v>
      </c>
      <c r="T20" s="194" t="s">
        <v>86</v>
      </c>
      <c r="U20" s="195">
        <v>11</v>
      </c>
      <c r="V20" s="196">
        <f t="shared" si="10"/>
        <v>0</v>
      </c>
      <c r="W20" s="155" t="str">
        <f t="shared" si="11"/>
        <v>Quarter Finalist</v>
      </c>
    </row>
    <row r="21" spans="1:23" x14ac:dyDescent="0.25">
      <c r="A21" s="195">
        <f t="shared" si="0"/>
        <v>329</v>
      </c>
      <c r="B21" s="194" t="s">
        <v>87</v>
      </c>
      <c r="C21" s="195">
        <v>10</v>
      </c>
      <c r="D21" s="196">
        <f t="shared" si="4"/>
        <v>10</v>
      </c>
      <c r="E21" s="155" t="str">
        <f t="shared" si="5"/>
        <v>Semi Finalist</v>
      </c>
      <c r="G21" s="195">
        <f t="shared" si="1"/>
        <v>643</v>
      </c>
      <c r="H21" s="194" t="s">
        <v>87</v>
      </c>
      <c r="I21" s="195">
        <v>10</v>
      </c>
      <c r="J21" s="196">
        <f t="shared" si="6"/>
        <v>0</v>
      </c>
      <c r="K21" s="155" t="str">
        <f t="shared" si="7"/>
        <v>Quarter Finalist</v>
      </c>
      <c r="M21" s="195">
        <f t="shared" si="2"/>
        <v>88</v>
      </c>
      <c r="N21" s="194" t="s">
        <v>87</v>
      </c>
      <c r="O21" s="195">
        <v>10</v>
      </c>
      <c r="P21" s="196">
        <f t="shared" si="8"/>
        <v>0</v>
      </c>
      <c r="Q21" s="155" t="str">
        <f t="shared" si="9"/>
        <v>Quarter Finalist</v>
      </c>
      <c r="S21" s="195">
        <f t="shared" si="3"/>
        <v>382</v>
      </c>
      <c r="T21" s="194" t="s">
        <v>87</v>
      </c>
      <c r="U21" s="195">
        <v>10</v>
      </c>
      <c r="V21" s="196">
        <f t="shared" si="10"/>
        <v>0</v>
      </c>
      <c r="W21" s="155" t="str">
        <f t="shared" si="11"/>
        <v>Quarter Finalist</v>
      </c>
    </row>
    <row r="22" spans="1:23" x14ac:dyDescent="0.25">
      <c r="A22" s="200">
        <f t="shared" si="0"/>
        <v>862</v>
      </c>
      <c r="B22" s="199" t="s">
        <v>88</v>
      </c>
      <c r="C22" s="200">
        <v>9</v>
      </c>
      <c r="D22" s="201">
        <f t="shared" si="4"/>
        <v>0</v>
      </c>
      <c r="E22" s="155" t="str">
        <f t="shared" si="5"/>
        <v>Quarter Finalist</v>
      </c>
      <c r="G22" s="200">
        <f t="shared" si="1"/>
        <v>930</v>
      </c>
      <c r="H22" s="199" t="s">
        <v>88</v>
      </c>
      <c r="I22" s="200">
        <v>9</v>
      </c>
      <c r="J22" s="201">
        <f t="shared" si="6"/>
        <v>0</v>
      </c>
      <c r="K22" s="155" t="str">
        <f t="shared" si="7"/>
        <v>Quarter Finalist</v>
      </c>
      <c r="M22" s="200">
        <f t="shared" si="2"/>
        <v>302</v>
      </c>
      <c r="N22" s="199" t="s">
        <v>88</v>
      </c>
      <c r="O22" s="200">
        <v>9</v>
      </c>
      <c r="P22" s="201">
        <f t="shared" si="8"/>
        <v>0</v>
      </c>
      <c r="Q22" s="155" t="str">
        <f t="shared" si="9"/>
        <v>Quarter Finalist</v>
      </c>
      <c r="S22" s="200">
        <f t="shared" si="3"/>
        <v>176</v>
      </c>
      <c r="T22" s="199" t="s">
        <v>88</v>
      </c>
      <c r="U22" s="200">
        <v>9</v>
      </c>
      <c r="V22" s="201">
        <f t="shared" si="10"/>
        <v>0</v>
      </c>
      <c r="W22" s="155" t="str">
        <f t="shared" si="11"/>
        <v>Quarter Finalist</v>
      </c>
    </row>
    <row r="23" spans="1:23" x14ac:dyDescent="0.25">
      <c r="A23" s="195">
        <f t="shared" ref="A23:A30" si="12">C2</f>
        <v>469</v>
      </c>
      <c r="B23" s="194" t="s">
        <v>89</v>
      </c>
      <c r="C23" s="195">
        <v>16</v>
      </c>
      <c r="D23" s="196">
        <f t="shared" si="4"/>
        <v>20</v>
      </c>
      <c r="E23" t="str">
        <f t="shared" ref="E23:E38" si="13">E15</f>
        <v>Finalist</v>
      </c>
      <c r="G23" s="195">
        <f t="shared" ref="G23:G30" si="14">I2</f>
        <v>60</v>
      </c>
      <c r="H23" s="194" t="s">
        <v>89</v>
      </c>
      <c r="I23" s="195">
        <v>16</v>
      </c>
      <c r="J23" s="196">
        <f t="shared" si="6"/>
        <v>30</v>
      </c>
      <c r="K23" t="str">
        <f t="shared" ref="K23:K38" si="15">K15</f>
        <v>Winner</v>
      </c>
      <c r="M23" s="195">
        <f t="shared" ref="M23:M30" si="16">O2</f>
        <v>308</v>
      </c>
      <c r="N23" s="194" t="s">
        <v>89</v>
      </c>
      <c r="O23" s="195">
        <v>16</v>
      </c>
      <c r="P23" s="196">
        <f t="shared" si="8"/>
        <v>30</v>
      </c>
      <c r="Q23" t="str">
        <f t="shared" ref="Q23:Q38" si="17">Q15</f>
        <v>Winner</v>
      </c>
      <c r="S23" s="195">
        <f t="shared" ref="S23:S30" si="18">U2</f>
        <v>71</v>
      </c>
      <c r="T23" s="194" t="s">
        <v>89</v>
      </c>
      <c r="U23" s="195">
        <v>16</v>
      </c>
      <c r="V23" s="196">
        <f t="shared" si="10"/>
        <v>30</v>
      </c>
      <c r="W23" t="str">
        <f t="shared" ref="W23:W38" si="19">W15</f>
        <v>Winner</v>
      </c>
    </row>
    <row r="24" spans="1:23" x14ac:dyDescent="0.25">
      <c r="A24" s="195">
        <f t="shared" si="12"/>
        <v>33</v>
      </c>
      <c r="B24" s="194" t="s">
        <v>90</v>
      </c>
      <c r="C24" s="195">
        <v>15</v>
      </c>
      <c r="D24" s="196">
        <f t="shared" si="4"/>
        <v>0</v>
      </c>
      <c r="E24" t="str">
        <f t="shared" si="13"/>
        <v>Quarter Finalist</v>
      </c>
      <c r="G24" s="195">
        <f t="shared" si="14"/>
        <v>267</v>
      </c>
      <c r="H24" s="194" t="s">
        <v>90</v>
      </c>
      <c r="I24" s="195">
        <v>15</v>
      </c>
      <c r="J24" s="196">
        <f t="shared" si="6"/>
        <v>20</v>
      </c>
      <c r="K24" t="str">
        <f t="shared" si="15"/>
        <v>Finalist</v>
      </c>
      <c r="M24" s="195">
        <f t="shared" si="16"/>
        <v>303</v>
      </c>
      <c r="N24" s="194" t="s">
        <v>90</v>
      </c>
      <c r="O24" s="195">
        <v>15</v>
      </c>
      <c r="P24" s="196">
        <f t="shared" si="8"/>
        <v>20</v>
      </c>
      <c r="Q24" t="str">
        <f t="shared" si="17"/>
        <v>Finalist</v>
      </c>
      <c r="S24" s="195">
        <f t="shared" si="18"/>
        <v>175</v>
      </c>
      <c r="T24" s="194" t="s">
        <v>90</v>
      </c>
      <c r="U24" s="195">
        <v>15</v>
      </c>
      <c r="V24" s="196">
        <f t="shared" si="10"/>
        <v>10</v>
      </c>
      <c r="W24" t="str">
        <f t="shared" si="19"/>
        <v>Semi Finalist</v>
      </c>
    </row>
    <row r="25" spans="1:23" x14ac:dyDescent="0.25">
      <c r="A25" s="195">
        <f t="shared" si="12"/>
        <v>25</v>
      </c>
      <c r="B25" s="194" t="s">
        <v>91</v>
      </c>
      <c r="C25" s="195">
        <v>14</v>
      </c>
      <c r="D25" s="196">
        <f t="shared" si="4"/>
        <v>30</v>
      </c>
      <c r="E25" t="str">
        <f t="shared" si="13"/>
        <v>Winner</v>
      </c>
      <c r="G25" s="195">
        <f t="shared" si="14"/>
        <v>662</v>
      </c>
      <c r="H25" s="194" t="s">
        <v>91</v>
      </c>
      <c r="I25" s="195">
        <v>14</v>
      </c>
      <c r="J25" s="196">
        <f t="shared" si="6"/>
        <v>0</v>
      </c>
      <c r="K25" t="str">
        <f t="shared" si="15"/>
        <v>Quarter Finalist</v>
      </c>
      <c r="M25" s="195">
        <f t="shared" si="16"/>
        <v>312</v>
      </c>
      <c r="N25" s="194" t="s">
        <v>91</v>
      </c>
      <c r="O25" s="195">
        <v>14</v>
      </c>
      <c r="P25" s="196">
        <f t="shared" si="8"/>
        <v>10</v>
      </c>
      <c r="Q25" t="str">
        <f t="shared" si="17"/>
        <v>Semi Finalist</v>
      </c>
      <c r="S25" s="195">
        <f t="shared" si="18"/>
        <v>168</v>
      </c>
      <c r="T25" s="194" t="s">
        <v>91</v>
      </c>
      <c r="U25" s="195">
        <v>14</v>
      </c>
      <c r="V25" s="196">
        <f t="shared" si="10"/>
        <v>20</v>
      </c>
      <c r="W25" t="str">
        <f t="shared" si="19"/>
        <v>Finalist</v>
      </c>
    </row>
    <row r="26" spans="1:23" x14ac:dyDescent="0.25">
      <c r="A26" s="195">
        <f t="shared" si="12"/>
        <v>217</v>
      </c>
      <c r="B26" s="194" t="s">
        <v>92</v>
      </c>
      <c r="C26" s="195">
        <v>13</v>
      </c>
      <c r="D26" s="196">
        <f t="shared" si="4"/>
        <v>10</v>
      </c>
      <c r="E26" t="str">
        <f t="shared" si="13"/>
        <v>Semi Finalist</v>
      </c>
      <c r="G26" s="195">
        <f t="shared" si="14"/>
        <v>357</v>
      </c>
      <c r="H26" s="194" t="s">
        <v>92</v>
      </c>
      <c r="I26" s="195">
        <v>13</v>
      </c>
      <c r="J26" s="196">
        <f t="shared" si="6"/>
        <v>0</v>
      </c>
      <c r="K26" t="str">
        <f t="shared" si="15"/>
        <v>Quarter Finalist</v>
      </c>
      <c r="M26" s="195">
        <f t="shared" si="16"/>
        <v>16</v>
      </c>
      <c r="N26" s="194" t="s">
        <v>92</v>
      </c>
      <c r="O26" s="195">
        <v>13</v>
      </c>
      <c r="P26" s="196">
        <f t="shared" si="8"/>
        <v>10</v>
      </c>
      <c r="Q26" t="str">
        <f t="shared" si="17"/>
        <v>Semi Finalist</v>
      </c>
      <c r="S26" s="195">
        <f t="shared" si="18"/>
        <v>365</v>
      </c>
      <c r="T26" s="194" t="s">
        <v>92</v>
      </c>
      <c r="U26" s="195">
        <v>13</v>
      </c>
      <c r="V26" s="196">
        <f t="shared" si="10"/>
        <v>0</v>
      </c>
      <c r="W26" t="str">
        <f t="shared" si="19"/>
        <v>Quarter Finalist</v>
      </c>
    </row>
    <row r="27" spans="1:23" x14ac:dyDescent="0.25">
      <c r="A27" s="195">
        <f t="shared" si="12"/>
        <v>47</v>
      </c>
      <c r="B27" s="194" t="s">
        <v>93</v>
      </c>
      <c r="C27" s="195">
        <v>12</v>
      </c>
      <c r="D27" s="196">
        <f t="shared" si="4"/>
        <v>0</v>
      </c>
      <c r="E27" t="str">
        <f t="shared" si="13"/>
        <v>Quarter Finalist</v>
      </c>
      <c r="G27" s="195">
        <f t="shared" si="14"/>
        <v>157</v>
      </c>
      <c r="H27" s="194" t="s">
        <v>93</v>
      </c>
      <c r="I27" s="195">
        <v>12</v>
      </c>
      <c r="J27" s="196">
        <f t="shared" si="6"/>
        <v>10</v>
      </c>
      <c r="K27" t="str">
        <f t="shared" si="15"/>
        <v>Semi Finalist</v>
      </c>
      <c r="M27" s="195">
        <f t="shared" si="16"/>
        <v>814</v>
      </c>
      <c r="N27" s="194" t="s">
        <v>93</v>
      </c>
      <c r="O27" s="195">
        <v>12</v>
      </c>
      <c r="P27" s="196">
        <f t="shared" si="8"/>
        <v>0</v>
      </c>
      <c r="Q27" t="str">
        <f t="shared" si="17"/>
        <v>Quarter Finalist</v>
      </c>
      <c r="S27" s="195">
        <f t="shared" si="18"/>
        <v>68</v>
      </c>
      <c r="T27" s="194" t="s">
        <v>93</v>
      </c>
      <c r="U27" s="195">
        <v>12</v>
      </c>
      <c r="V27" s="196">
        <f t="shared" si="10"/>
        <v>10</v>
      </c>
      <c r="W27" t="str">
        <f t="shared" si="19"/>
        <v>Semi Finalist</v>
      </c>
    </row>
    <row r="28" spans="1:23" x14ac:dyDescent="0.25">
      <c r="A28" s="195">
        <f t="shared" si="12"/>
        <v>330</v>
      </c>
      <c r="B28" s="194" t="s">
        <v>94</v>
      </c>
      <c r="C28" s="195">
        <v>11</v>
      </c>
      <c r="D28" s="196">
        <f t="shared" si="4"/>
        <v>0</v>
      </c>
      <c r="E28" t="str">
        <f t="shared" si="13"/>
        <v>Quarter Finalist</v>
      </c>
      <c r="G28" s="195">
        <f t="shared" si="14"/>
        <v>254</v>
      </c>
      <c r="H28" s="194" t="s">
        <v>94</v>
      </c>
      <c r="I28" s="195">
        <v>11</v>
      </c>
      <c r="J28" s="196">
        <f t="shared" si="6"/>
        <v>10</v>
      </c>
      <c r="K28" t="str">
        <f t="shared" si="15"/>
        <v>Semi Finalist</v>
      </c>
      <c r="M28" s="195">
        <f t="shared" si="16"/>
        <v>86</v>
      </c>
      <c r="N28" s="194" t="s">
        <v>94</v>
      </c>
      <c r="O28" s="195">
        <v>11</v>
      </c>
      <c r="P28" s="196">
        <f t="shared" si="8"/>
        <v>0</v>
      </c>
      <c r="Q28" t="str">
        <f t="shared" si="17"/>
        <v>Quarter Finalist</v>
      </c>
      <c r="S28" s="195">
        <f t="shared" si="18"/>
        <v>399</v>
      </c>
      <c r="T28" s="194" t="s">
        <v>94</v>
      </c>
      <c r="U28" s="195">
        <v>11</v>
      </c>
      <c r="V28" s="196">
        <f t="shared" si="10"/>
        <v>0</v>
      </c>
      <c r="W28" t="str">
        <f t="shared" si="19"/>
        <v>Quarter Finalist</v>
      </c>
    </row>
    <row r="29" spans="1:23" x14ac:dyDescent="0.25">
      <c r="A29" s="195">
        <f t="shared" si="12"/>
        <v>322</v>
      </c>
      <c r="B29" s="194" t="s">
        <v>95</v>
      </c>
      <c r="C29" s="195">
        <v>10</v>
      </c>
      <c r="D29" s="196">
        <f t="shared" si="4"/>
        <v>10</v>
      </c>
      <c r="E29" t="str">
        <f t="shared" si="13"/>
        <v>Semi Finalist</v>
      </c>
      <c r="F29" s="151"/>
      <c r="G29" s="195">
        <f t="shared" si="14"/>
        <v>148</v>
      </c>
      <c r="H29" s="194" t="s">
        <v>95</v>
      </c>
      <c r="I29" s="195">
        <v>10</v>
      </c>
      <c r="J29" s="196">
        <f t="shared" si="6"/>
        <v>0</v>
      </c>
      <c r="K29" t="str">
        <f t="shared" si="15"/>
        <v>Quarter Finalist</v>
      </c>
      <c r="L29" s="151"/>
      <c r="M29" s="195">
        <f t="shared" si="16"/>
        <v>188</v>
      </c>
      <c r="N29" s="194" t="s">
        <v>95</v>
      </c>
      <c r="O29" s="195">
        <v>10</v>
      </c>
      <c r="P29" s="196">
        <f t="shared" si="8"/>
        <v>0</v>
      </c>
      <c r="Q29" t="str">
        <f t="shared" si="17"/>
        <v>Quarter Finalist</v>
      </c>
      <c r="R29" s="151"/>
      <c r="S29" s="195">
        <f t="shared" si="18"/>
        <v>383</v>
      </c>
      <c r="T29" s="194" t="s">
        <v>95</v>
      </c>
      <c r="U29" s="195">
        <v>10</v>
      </c>
      <c r="V29" s="196">
        <f t="shared" si="10"/>
        <v>0</v>
      </c>
      <c r="W29" t="str">
        <f t="shared" si="19"/>
        <v>Quarter Finalist</v>
      </c>
    </row>
    <row r="30" spans="1:23" x14ac:dyDescent="0.25">
      <c r="A30" s="200">
        <f t="shared" si="12"/>
        <v>126</v>
      </c>
      <c r="B30" s="199" t="s">
        <v>96</v>
      </c>
      <c r="C30" s="200">
        <v>9</v>
      </c>
      <c r="D30" s="201">
        <f t="shared" si="4"/>
        <v>0</v>
      </c>
      <c r="E30" t="str">
        <f t="shared" si="13"/>
        <v>Quarter Finalist</v>
      </c>
      <c r="G30" s="200">
        <f t="shared" si="14"/>
        <v>236</v>
      </c>
      <c r="H30" s="199" t="s">
        <v>96</v>
      </c>
      <c r="I30" s="200">
        <v>9</v>
      </c>
      <c r="J30" s="201">
        <f t="shared" si="6"/>
        <v>0</v>
      </c>
      <c r="K30" t="str">
        <f t="shared" si="15"/>
        <v>Quarter Finalist</v>
      </c>
      <c r="M30" s="200">
        <f t="shared" si="16"/>
        <v>190</v>
      </c>
      <c r="N30" s="199" t="s">
        <v>96</v>
      </c>
      <c r="O30" s="200">
        <v>9</v>
      </c>
      <c r="P30" s="201">
        <f t="shared" si="8"/>
        <v>0</v>
      </c>
      <c r="Q30" t="str">
        <f t="shared" si="17"/>
        <v>Quarter Finalist</v>
      </c>
      <c r="S30" s="200">
        <f t="shared" si="18"/>
        <v>79</v>
      </c>
      <c r="T30" s="199" t="s">
        <v>96</v>
      </c>
      <c r="U30" s="200">
        <v>9</v>
      </c>
      <c r="V30" s="201">
        <f t="shared" si="10"/>
        <v>0</v>
      </c>
      <c r="W30" t="str">
        <f t="shared" si="19"/>
        <v>Quarter Finalist</v>
      </c>
    </row>
    <row r="31" spans="1:23" x14ac:dyDescent="0.25">
      <c r="A31" s="195">
        <f t="shared" ref="A31:A38" si="20">D2</f>
        <v>230</v>
      </c>
      <c r="B31" s="194" t="s">
        <v>97</v>
      </c>
      <c r="C31" s="195">
        <v>8</v>
      </c>
      <c r="D31" s="196">
        <f t="shared" si="4"/>
        <v>20</v>
      </c>
      <c r="E31" t="str">
        <f t="shared" si="13"/>
        <v>Finalist</v>
      </c>
      <c r="G31" s="195">
        <f t="shared" ref="G31:G38" si="21">J2</f>
        <v>64</v>
      </c>
      <c r="H31" s="194" t="s">
        <v>97</v>
      </c>
      <c r="I31" s="195">
        <v>8</v>
      </c>
      <c r="J31" s="196">
        <f t="shared" si="6"/>
        <v>30</v>
      </c>
      <c r="K31" t="str">
        <f t="shared" si="15"/>
        <v>Winner</v>
      </c>
      <c r="M31" s="195">
        <f t="shared" ref="M31:M38" si="22">P2</f>
        <v>180</v>
      </c>
      <c r="N31" s="194" t="s">
        <v>97</v>
      </c>
      <c r="O31" s="195">
        <v>8</v>
      </c>
      <c r="P31" s="196">
        <f t="shared" si="8"/>
        <v>30</v>
      </c>
      <c r="Q31" t="str">
        <f t="shared" si="17"/>
        <v>Winner</v>
      </c>
      <c r="S31" s="195">
        <f t="shared" ref="S31:S38" si="23">V2</f>
        <v>66</v>
      </c>
      <c r="T31" s="194" t="s">
        <v>97</v>
      </c>
      <c r="U31" s="195">
        <v>8</v>
      </c>
      <c r="V31" s="196">
        <f t="shared" si="10"/>
        <v>30</v>
      </c>
      <c r="W31" t="str">
        <f t="shared" si="19"/>
        <v>Winner</v>
      </c>
    </row>
    <row r="32" spans="1:23" x14ac:dyDescent="0.25">
      <c r="A32" s="195">
        <f t="shared" si="20"/>
        <v>226</v>
      </c>
      <c r="B32" s="194" t="s">
        <v>98</v>
      </c>
      <c r="C32" s="195">
        <v>7</v>
      </c>
      <c r="D32" s="196">
        <f t="shared" si="4"/>
        <v>0</v>
      </c>
      <c r="E32" t="str">
        <f t="shared" si="13"/>
        <v>Quarter Finalist</v>
      </c>
      <c r="G32" s="195">
        <f t="shared" si="21"/>
        <v>343</v>
      </c>
      <c r="H32" s="194" t="s">
        <v>98</v>
      </c>
      <c r="I32" s="195">
        <v>7</v>
      </c>
      <c r="J32" s="196">
        <f t="shared" si="6"/>
        <v>20</v>
      </c>
      <c r="K32" t="str">
        <f t="shared" si="15"/>
        <v>Finalist</v>
      </c>
      <c r="M32" s="195">
        <f t="shared" si="22"/>
        <v>93</v>
      </c>
      <c r="N32" s="194" t="s">
        <v>98</v>
      </c>
      <c r="O32" s="195">
        <v>7</v>
      </c>
      <c r="P32" s="196">
        <f t="shared" si="8"/>
        <v>20</v>
      </c>
      <c r="Q32" t="str">
        <f t="shared" si="17"/>
        <v>Finalist</v>
      </c>
      <c r="S32" s="195">
        <f t="shared" si="23"/>
        <v>522</v>
      </c>
      <c r="T32" s="194" t="s">
        <v>98</v>
      </c>
      <c r="U32" s="195">
        <v>7</v>
      </c>
      <c r="V32" s="196">
        <f t="shared" si="10"/>
        <v>10</v>
      </c>
      <c r="W32" t="str">
        <f t="shared" si="19"/>
        <v>Semi Finalist</v>
      </c>
    </row>
    <row r="33" spans="1:23" x14ac:dyDescent="0.25">
      <c r="A33" s="195">
        <f t="shared" si="20"/>
        <v>118</v>
      </c>
      <c r="B33" s="194" t="s">
        <v>99</v>
      </c>
      <c r="C33" s="195">
        <v>6</v>
      </c>
      <c r="D33" s="196">
        <f t="shared" si="4"/>
        <v>30</v>
      </c>
      <c r="E33" t="str">
        <f t="shared" si="13"/>
        <v>Winner</v>
      </c>
      <c r="G33" s="195">
        <f t="shared" si="21"/>
        <v>250</v>
      </c>
      <c r="H33" s="194" t="s">
        <v>99</v>
      </c>
      <c r="I33" s="195">
        <v>6</v>
      </c>
      <c r="J33" s="196">
        <f t="shared" si="6"/>
        <v>0</v>
      </c>
      <c r="K33" t="str">
        <f t="shared" si="15"/>
        <v>Quarter Finalist</v>
      </c>
      <c r="M33" s="195">
        <f t="shared" si="22"/>
        <v>108</v>
      </c>
      <c r="N33" s="194" t="s">
        <v>99</v>
      </c>
      <c r="O33" s="195">
        <v>6</v>
      </c>
      <c r="P33" s="196">
        <f t="shared" si="8"/>
        <v>10</v>
      </c>
      <c r="Q33" t="str">
        <f t="shared" si="17"/>
        <v>Semi Finalist</v>
      </c>
      <c r="S33" s="195">
        <f t="shared" si="23"/>
        <v>716</v>
      </c>
      <c r="T33" s="194" t="s">
        <v>99</v>
      </c>
      <c r="U33" s="195">
        <v>6</v>
      </c>
      <c r="V33" s="196">
        <f t="shared" si="10"/>
        <v>20</v>
      </c>
      <c r="W33" t="str">
        <f t="shared" si="19"/>
        <v>Finalist</v>
      </c>
    </row>
    <row r="34" spans="1:23" x14ac:dyDescent="0.25">
      <c r="A34" s="195">
        <f t="shared" si="20"/>
        <v>610</v>
      </c>
      <c r="B34" s="194" t="s">
        <v>100</v>
      </c>
      <c r="C34" s="195">
        <v>5</v>
      </c>
      <c r="D34" s="196">
        <f t="shared" si="4"/>
        <v>10</v>
      </c>
      <c r="E34" t="str">
        <f t="shared" si="13"/>
        <v>Semi Finalist</v>
      </c>
      <c r="G34" s="195">
        <f t="shared" si="21"/>
        <v>519</v>
      </c>
      <c r="H34" s="194" t="s">
        <v>100</v>
      </c>
      <c r="I34" s="195">
        <v>5</v>
      </c>
      <c r="J34" s="196">
        <f t="shared" si="6"/>
        <v>0</v>
      </c>
      <c r="K34" t="str">
        <f t="shared" si="15"/>
        <v>Quarter Finalist</v>
      </c>
      <c r="M34" s="195">
        <f t="shared" si="22"/>
        <v>1</v>
      </c>
      <c r="N34" s="194" t="s">
        <v>100</v>
      </c>
      <c r="O34" s="195">
        <v>5</v>
      </c>
      <c r="P34" s="196">
        <f t="shared" si="8"/>
        <v>10</v>
      </c>
      <c r="Q34" t="str">
        <f t="shared" si="17"/>
        <v>Semi Finalist</v>
      </c>
      <c r="S34" s="195">
        <f t="shared" si="23"/>
        <v>547</v>
      </c>
      <c r="T34" s="194" t="s">
        <v>100</v>
      </c>
      <c r="U34" s="195">
        <v>5</v>
      </c>
      <c r="V34" s="196">
        <f t="shared" si="10"/>
        <v>0</v>
      </c>
      <c r="W34" t="str">
        <f t="shared" si="19"/>
        <v>Quarter Finalist</v>
      </c>
    </row>
    <row r="35" spans="1:23" x14ac:dyDescent="0.25">
      <c r="A35" s="195">
        <f t="shared" si="20"/>
        <v>27</v>
      </c>
      <c r="B35" s="194" t="s">
        <v>101</v>
      </c>
      <c r="C35" s="195">
        <v>4</v>
      </c>
      <c r="D35" s="196">
        <f t="shared" si="4"/>
        <v>0</v>
      </c>
      <c r="E35" t="str">
        <f t="shared" si="13"/>
        <v>Quarter Finalist</v>
      </c>
      <c r="G35" s="195">
        <f t="shared" si="21"/>
        <v>48</v>
      </c>
      <c r="H35" s="194" t="s">
        <v>101</v>
      </c>
      <c r="I35" s="195">
        <v>4</v>
      </c>
      <c r="J35" s="196">
        <f t="shared" si="6"/>
        <v>10</v>
      </c>
      <c r="K35" t="str">
        <f t="shared" si="15"/>
        <v>Semi Finalist</v>
      </c>
      <c r="M35" s="195">
        <f t="shared" si="22"/>
        <v>824</v>
      </c>
      <c r="N35" s="194" t="s">
        <v>101</v>
      </c>
      <c r="O35" s="195">
        <v>4</v>
      </c>
      <c r="P35" s="196">
        <f t="shared" si="8"/>
        <v>0</v>
      </c>
      <c r="Q35" t="str">
        <f t="shared" si="17"/>
        <v>Quarter Finalist</v>
      </c>
      <c r="S35" s="195">
        <f t="shared" si="23"/>
        <v>65</v>
      </c>
      <c r="T35" s="194" t="s">
        <v>101</v>
      </c>
      <c r="U35" s="195">
        <v>4</v>
      </c>
      <c r="V35" s="196">
        <f t="shared" si="10"/>
        <v>10</v>
      </c>
      <c r="W35" t="str">
        <f t="shared" si="19"/>
        <v>Semi Finalist</v>
      </c>
    </row>
    <row r="36" spans="1:23" x14ac:dyDescent="0.25">
      <c r="A36" s="195">
        <f t="shared" si="20"/>
        <v>135</v>
      </c>
      <c r="B36" s="194" t="s">
        <v>102</v>
      </c>
      <c r="C36" s="195">
        <v>3</v>
      </c>
      <c r="D36" s="196">
        <f t="shared" si="4"/>
        <v>0</v>
      </c>
      <c r="E36" t="str">
        <f t="shared" si="13"/>
        <v>Quarter Finalist</v>
      </c>
      <c r="G36" s="195">
        <f t="shared" si="21"/>
        <v>151</v>
      </c>
      <c r="H36" s="194" t="s">
        <v>102</v>
      </c>
      <c r="I36" s="195">
        <v>3</v>
      </c>
      <c r="J36" s="196">
        <f t="shared" si="6"/>
        <v>10</v>
      </c>
      <c r="K36" t="str">
        <f t="shared" si="15"/>
        <v>Semi Finalist</v>
      </c>
      <c r="M36" s="195">
        <f t="shared" si="22"/>
        <v>145</v>
      </c>
      <c r="N36" s="194" t="s">
        <v>102</v>
      </c>
      <c r="O36" s="195">
        <v>3</v>
      </c>
      <c r="P36" s="196">
        <f t="shared" si="8"/>
        <v>0</v>
      </c>
      <c r="Q36" t="str">
        <f t="shared" si="17"/>
        <v>Quarter Finalist</v>
      </c>
      <c r="S36" s="195">
        <f t="shared" si="23"/>
        <v>279</v>
      </c>
      <c r="T36" s="194" t="s">
        <v>102</v>
      </c>
      <c r="U36" s="195">
        <v>3</v>
      </c>
      <c r="V36" s="196">
        <f t="shared" si="10"/>
        <v>0</v>
      </c>
      <c r="W36" t="str">
        <f t="shared" si="19"/>
        <v>Quarter Finalist</v>
      </c>
    </row>
    <row r="37" spans="1:23" x14ac:dyDescent="0.25">
      <c r="A37" s="195">
        <f t="shared" si="20"/>
        <v>340</v>
      </c>
      <c r="B37" s="194" t="s">
        <v>103</v>
      </c>
      <c r="C37" s="195">
        <v>2</v>
      </c>
      <c r="D37" s="196">
        <f t="shared" si="4"/>
        <v>10</v>
      </c>
      <c r="E37" t="str">
        <f t="shared" si="13"/>
        <v>Semi Finalist</v>
      </c>
      <c r="G37" s="195">
        <f t="shared" si="21"/>
        <v>57</v>
      </c>
      <c r="H37" s="194" t="s">
        <v>103</v>
      </c>
      <c r="I37" s="195">
        <v>2</v>
      </c>
      <c r="J37" s="196">
        <f t="shared" si="6"/>
        <v>0</v>
      </c>
      <c r="K37" t="str">
        <f t="shared" si="15"/>
        <v>Quarter Finalist</v>
      </c>
      <c r="M37" s="195">
        <f t="shared" si="22"/>
        <v>94</v>
      </c>
      <c r="N37" s="194" t="s">
        <v>103</v>
      </c>
      <c r="O37" s="195">
        <v>2</v>
      </c>
      <c r="P37" s="196">
        <f t="shared" si="8"/>
        <v>0</v>
      </c>
      <c r="Q37" t="str">
        <f t="shared" si="17"/>
        <v>Quarter Finalist</v>
      </c>
      <c r="S37" s="195">
        <f t="shared" si="23"/>
        <v>291</v>
      </c>
      <c r="T37" s="194" t="s">
        <v>103</v>
      </c>
      <c r="U37" s="195">
        <v>2</v>
      </c>
      <c r="V37" s="196">
        <f t="shared" si="10"/>
        <v>0</v>
      </c>
      <c r="W37" t="str">
        <f t="shared" si="19"/>
        <v>Quarter Finalist</v>
      </c>
    </row>
    <row r="38" spans="1:23" x14ac:dyDescent="0.25">
      <c r="A38" s="200">
        <f t="shared" si="20"/>
        <v>449</v>
      </c>
      <c r="B38" s="199" t="s">
        <v>104</v>
      </c>
      <c r="C38" s="200">
        <v>1</v>
      </c>
      <c r="D38" s="201">
        <f t="shared" si="4"/>
        <v>0</v>
      </c>
      <c r="E38" t="str">
        <f t="shared" si="13"/>
        <v>Quarter Finalist</v>
      </c>
      <c r="G38" s="200">
        <f t="shared" si="21"/>
        <v>155</v>
      </c>
      <c r="H38" s="199" t="s">
        <v>104</v>
      </c>
      <c r="I38" s="200">
        <v>1</v>
      </c>
      <c r="J38" s="201">
        <f t="shared" si="6"/>
        <v>0</v>
      </c>
      <c r="K38" t="str">
        <f t="shared" si="15"/>
        <v>Quarter Finalist</v>
      </c>
      <c r="M38" s="200">
        <f t="shared" si="22"/>
        <v>818</v>
      </c>
      <c r="N38" s="199" t="s">
        <v>104</v>
      </c>
      <c r="O38" s="200">
        <v>1</v>
      </c>
      <c r="P38" s="201">
        <f t="shared" si="8"/>
        <v>0</v>
      </c>
      <c r="Q38" t="str">
        <f t="shared" si="17"/>
        <v>Quarter Finalist</v>
      </c>
      <c r="S38" s="200">
        <f t="shared" si="23"/>
        <v>288</v>
      </c>
      <c r="T38" s="199" t="s">
        <v>104</v>
      </c>
      <c r="U38" s="200">
        <v>1</v>
      </c>
      <c r="V38" s="201">
        <f t="shared" si="10"/>
        <v>0</v>
      </c>
      <c r="W38" t="str">
        <f t="shared" si="19"/>
        <v>Quarter Finalist</v>
      </c>
    </row>
    <row r="42" spans="1:23" x14ac:dyDescent="0.25">
      <c r="D42" s="1">
        <f>COUNT(D44:D139)</f>
        <v>6</v>
      </c>
    </row>
    <row r="43" spans="1:23" x14ac:dyDescent="0.25">
      <c r="A43" s="350" t="s">
        <v>302</v>
      </c>
      <c r="B43" s="350" t="s">
        <v>303</v>
      </c>
      <c r="C43" s="350" t="s">
        <v>304</v>
      </c>
      <c r="D43" s="149">
        <f>SUM(D44:D139)</f>
        <v>90</v>
      </c>
      <c r="F43" s="4" t="s">
        <v>22</v>
      </c>
      <c r="G43" s="5" t="s">
        <v>1</v>
      </c>
      <c r="H43" s="5" t="s">
        <v>2</v>
      </c>
      <c r="I43" s="5" t="s">
        <v>3</v>
      </c>
      <c r="J43" s="6" t="s">
        <v>4</v>
      </c>
    </row>
    <row r="44" spans="1:23" x14ac:dyDescent="0.25">
      <c r="A44" s="1">
        <v>1</v>
      </c>
      <c r="B44" s="192">
        <v>5</v>
      </c>
      <c r="C44" s="1">
        <v>10</v>
      </c>
      <c r="F44" s="126" t="s">
        <v>13</v>
      </c>
      <c r="G44" s="2">
        <v>233</v>
      </c>
      <c r="H44" s="154">
        <v>25</v>
      </c>
      <c r="I44" s="2">
        <v>118</v>
      </c>
      <c r="J44" s="147" t="s">
        <v>5</v>
      </c>
    </row>
    <row r="45" spans="1:23" x14ac:dyDescent="0.25">
      <c r="A45" s="1">
        <v>16</v>
      </c>
      <c r="B45" s="195">
        <v>13</v>
      </c>
      <c r="C45" s="1">
        <v>10</v>
      </c>
      <c r="F45" s="126" t="s">
        <v>14</v>
      </c>
      <c r="G45" s="154">
        <v>144</v>
      </c>
      <c r="H45" s="154">
        <v>60</v>
      </c>
      <c r="I45" s="2">
        <v>64</v>
      </c>
      <c r="J45" s="147" t="s">
        <v>5</v>
      </c>
    </row>
    <row r="46" spans="1:23" x14ac:dyDescent="0.25">
      <c r="A46" s="1">
        <v>25</v>
      </c>
      <c r="B46" s="195">
        <v>14</v>
      </c>
      <c r="C46" s="1">
        <v>30</v>
      </c>
      <c r="F46" s="126" t="s">
        <v>23</v>
      </c>
      <c r="G46" s="2">
        <v>311</v>
      </c>
      <c r="H46" s="2">
        <v>308</v>
      </c>
      <c r="I46" s="2">
        <v>180</v>
      </c>
      <c r="J46" s="147" t="s">
        <v>6</v>
      </c>
    </row>
    <row r="47" spans="1:23" x14ac:dyDescent="0.25">
      <c r="A47" s="1">
        <v>27</v>
      </c>
      <c r="B47" s="195">
        <v>4</v>
      </c>
      <c r="C47" s="1">
        <v>0</v>
      </c>
      <c r="F47" s="129" t="s">
        <v>16</v>
      </c>
      <c r="G47" s="282">
        <v>173</v>
      </c>
      <c r="H47" s="282">
        <v>71</v>
      </c>
      <c r="I47" s="149">
        <v>66</v>
      </c>
      <c r="J47" s="150" t="s">
        <v>11</v>
      </c>
    </row>
    <row r="48" spans="1:23" x14ac:dyDescent="0.25">
      <c r="A48" s="1">
        <v>33</v>
      </c>
      <c r="B48" s="195">
        <v>15</v>
      </c>
      <c r="C48" s="1">
        <v>0</v>
      </c>
    </row>
    <row r="49" spans="1:4" x14ac:dyDescent="0.25">
      <c r="A49" s="1">
        <v>45</v>
      </c>
      <c r="B49" s="195">
        <v>13</v>
      </c>
      <c r="C49" s="1">
        <v>10</v>
      </c>
    </row>
    <row r="50" spans="1:4" x14ac:dyDescent="0.25">
      <c r="A50" s="1">
        <v>47</v>
      </c>
      <c r="B50" s="195">
        <v>12</v>
      </c>
      <c r="C50" s="1">
        <v>0</v>
      </c>
    </row>
    <row r="51" spans="1:4" x14ac:dyDescent="0.25">
      <c r="A51" s="1">
        <v>48</v>
      </c>
      <c r="B51" s="200">
        <v>4</v>
      </c>
      <c r="C51" s="1">
        <v>10</v>
      </c>
    </row>
    <row r="52" spans="1:4" x14ac:dyDescent="0.25">
      <c r="A52" s="1">
        <v>57</v>
      </c>
      <c r="B52" s="195">
        <v>2</v>
      </c>
      <c r="C52" s="1">
        <v>0</v>
      </c>
    </row>
    <row r="53" spans="1:4" x14ac:dyDescent="0.25">
      <c r="A53" s="1">
        <v>60</v>
      </c>
      <c r="B53" s="195">
        <v>16</v>
      </c>
      <c r="C53" s="1">
        <v>30</v>
      </c>
    </row>
    <row r="54" spans="1:4" x14ac:dyDescent="0.25">
      <c r="A54" s="1">
        <v>63</v>
      </c>
      <c r="B54" s="195">
        <v>12</v>
      </c>
      <c r="C54" s="1">
        <v>10</v>
      </c>
    </row>
    <row r="55" spans="1:4" x14ac:dyDescent="0.25">
      <c r="A55" s="1">
        <v>64</v>
      </c>
      <c r="B55" s="195">
        <v>8</v>
      </c>
      <c r="C55" s="1">
        <v>30</v>
      </c>
    </row>
    <row r="56" spans="1:4" x14ac:dyDescent="0.25">
      <c r="A56" s="305">
        <v>51</v>
      </c>
      <c r="B56" s="195">
        <v>4</v>
      </c>
      <c r="C56" s="1">
        <v>10</v>
      </c>
      <c r="D56" s="155" t="s">
        <v>310</v>
      </c>
    </row>
    <row r="57" spans="1:4" x14ac:dyDescent="0.25">
      <c r="A57" s="1">
        <v>66</v>
      </c>
      <c r="B57" s="195">
        <v>8</v>
      </c>
      <c r="C57" s="305">
        <v>50</v>
      </c>
      <c r="D57" s="1">
        <v>20</v>
      </c>
    </row>
    <row r="58" spans="1:4" x14ac:dyDescent="0.25">
      <c r="A58" s="1">
        <v>67</v>
      </c>
      <c r="B58" s="195">
        <v>12</v>
      </c>
      <c r="C58" s="1">
        <v>10</v>
      </c>
    </row>
    <row r="59" spans="1:4" x14ac:dyDescent="0.25">
      <c r="A59" s="1">
        <v>68</v>
      </c>
      <c r="B59" s="200">
        <v>12</v>
      </c>
      <c r="C59" s="1">
        <v>10</v>
      </c>
    </row>
    <row r="60" spans="1:4" x14ac:dyDescent="0.25">
      <c r="A60" s="1">
        <v>71</v>
      </c>
      <c r="B60" s="195">
        <v>16</v>
      </c>
      <c r="C60" s="305">
        <v>50</v>
      </c>
      <c r="D60" s="1">
        <v>20</v>
      </c>
    </row>
    <row r="61" spans="1:4" x14ac:dyDescent="0.25">
      <c r="A61" s="1">
        <v>79</v>
      </c>
      <c r="B61" s="195">
        <v>9</v>
      </c>
      <c r="C61" s="1">
        <v>0</v>
      </c>
    </row>
    <row r="62" spans="1:4" x14ac:dyDescent="0.25">
      <c r="A62" s="1">
        <v>84</v>
      </c>
      <c r="B62" s="195">
        <v>15</v>
      </c>
      <c r="C62" s="1">
        <v>10</v>
      </c>
    </row>
    <row r="63" spans="1:4" x14ac:dyDescent="0.25">
      <c r="A63" s="1">
        <v>86</v>
      </c>
      <c r="B63" s="195">
        <v>11</v>
      </c>
      <c r="C63" s="1">
        <v>0</v>
      </c>
    </row>
    <row r="64" spans="1:4" x14ac:dyDescent="0.25">
      <c r="A64" s="1">
        <v>88</v>
      </c>
      <c r="B64" s="195">
        <v>10</v>
      </c>
      <c r="C64" s="1">
        <v>0</v>
      </c>
    </row>
    <row r="65" spans="1:3" x14ac:dyDescent="0.25">
      <c r="A65" s="1">
        <v>93</v>
      </c>
      <c r="B65" s="195">
        <v>7</v>
      </c>
      <c r="C65" s="1">
        <v>20</v>
      </c>
    </row>
    <row r="66" spans="1:3" x14ac:dyDescent="0.25">
      <c r="A66" s="1">
        <v>94</v>
      </c>
      <c r="B66" s="195">
        <v>2</v>
      </c>
      <c r="C66" s="1">
        <v>0</v>
      </c>
    </row>
    <row r="67" spans="1:3" x14ac:dyDescent="0.25">
      <c r="A67" s="1">
        <v>108</v>
      </c>
      <c r="B67" s="200">
        <v>6</v>
      </c>
      <c r="C67" s="1">
        <v>10</v>
      </c>
    </row>
    <row r="68" spans="1:3" x14ac:dyDescent="0.25">
      <c r="A68" s="1">
        <v>111</v>
      </c>
      <c r="B68" s="192">
        <v>13</v>
      </c>
      <c r="C68" s="1">
        <v>10</v>
      </c>
    </row>
    <row r="69" spans="1:3" x14ac:dyDescent="0.25">
      <c r="A69" s="1">
        <v>118</v>
      </c>
      <c r="B69" s="195">
        <v>6</v>
      </c>
      <c r="C69" s="1">
        <v>30</v>
      </c>
    </row>
    <row r="70" spans="1:3" x14ac:dyDescent="0.25">
      <c r="A70" s="1">
        <v>121</v>
      </c>
      <c r="B70" s="195">
        <v>16</v>
      </c>
      <c r="C70" s="1">
        <v>20</v>
      </c>
    </row>
    <row r="71" spans="1:3" x14ac:dyDescent="0.25">
      <c r="A71" s="1">
        <v>126</v>
      </c>
      <c r="B71" s="195">
        <v>9</v>
      </c>
      <c r="C71" s="1">
        <v>0</v>
      </c>
    </row>
    <row r="72" spans="1:3" x14ac:dyDescent="0.25">
      <c r="A72" s="1">
        <v>135</v>
      </c>
      <c r="B72" s="195">
        <v>3</v>
      </c>
      <c r="C72" s="1">
        <v>0</v>
      </c>
    </row>
    <row r="73" spans="1:3" x14ac:dyDescent="0.25">
      <c r="A73" s="1">
        <v>138</v>
      </c>
      <c r="B73" s="195">
        <v>11</v>
      </c>
      <c r="C73" s="1">
        <v>10</v>
      </c>
    </row>
    <row r="74" spans="1:3" x14ac:dyDescent="0.25">
      <c r="A74" s="1">
        <v>144</v>
      </c>
      <c r="B74" s="195">
        <v>16</v>
      </c>
      <c r="C74" s="1">
        <v>30</v>
      </c>
    </row>
    <row r="75" spans="1:3" x14ac:dyDescent="0.25">
      <c r="A75" s="1">
        <v>145</v>
      </c>
      <c r="B75" s="200">
        <v>3</v>
      </c>
      <c r="C75" s="1">
        <v>0</v>
      </c>
    </row>
    <row r="76" spans="1:3" x14ac:dyDescent="0.25">
      <c r="A76" s="1">
        <v>148</v>
      </c>
      <c r="B76" s="195">
        <v>10</v>
      </c>
      <c r="C76" s="1">
        <v>0</v>
      </c>
    </row>
    <row r="77" spans="1:3" x14ac:dyDescent="0.25">
      <c r="A77" s="1">
        <v>151</v>
      </c>
      <c r="B77" s="195">
        <v>3</v>
      </c>
      <c r="C77" s="1">
        <v>10</v>
      </c>
    </row>
    <row r="78" spans="1:3" x14ac:dyDescent="0.25">
      <c r="A78" s="1">
        <v>155</v>
      </c>
      <c r="B78" s="195">
        <v>1</v>
      </c>
      <c r="C78" s="1">
        <v>0</v>
      </c>
    </row>
    <row r="79" spans="1:3" x14ac:dyDescent="0.25">
      <c r="A79" s="1">
        <v>157</v>
      </c>
      <c r="B79" s="195">
        <v>12</v>
      </c>
      <c r="C79" s="1">
        <v>10</v>
      </c>
    </row>
    <row r="80" spans="1:3" x14ac:dyDescent="0.25">
      <c r="A80" s="1">
        <v>159</v>
      </c>
      <c r="B80" s="195">
        <v>13</v>
      </c>
      <c r="C80" s="1">
        <v>0</v>
      </c>
    </row>
    <row r="81" spans="1:4" x14ac:dyDescent="0.25">
      <c r="A81" s="1">
        <v>168</v>
      </c>
      <c r="B81" s="195">
        <v>14</v>
      </c>
      <c r="C81" s="1">
        <v>20</v>
      </c>
    </row>
    <row r="82" spans="1:4" x14ac:dyDescent="0.25">
      <c r="A82" s="1">
        <v>173</v>
      </c>
      <c r="B82" s="195">
        <v>16</v>
      </c>
      <c r="C82" s="305">
        <v>50</v>
      </c>
      <c r="D82" s="1">
        <v>20</v>
      </c>
    </row>
    <row r="83" spans="1:4" x14ac:dyDescent="0.25">
      <c r="A83" s="1">
        <v>175</v>
      </c>
      <c r="B83" s="200">
        <v>15</v>
      </c>
      <c r="C83" s="1">
        <v>10</v>
      </c>
    </row>
    <row r="84" spans="1:4" x14ac:dyDescent="0.25">
      <c r="A84" s="1">
        <v>176</v>
      </c>
      <c r="B84" s="195">
        <v>9</v>
      </c>
      <c r="C84" s="1">
        <v>0</v>
      </c>
    </row>
    <row r="85" spans="1:4" x14ac:dyDescent="0.25">
      <c r="A85" s="1">
        <v>180</v>
      </c>
      <c r="B85" s="195">
        <v>8</v>
      </c>
      <c r="C85" s="305">
        <v>40</v>
      </c>
      <c r="D85" s="1">
        <v>10</v>
      </c>
    </row>
    <row r="86" spans="1:4" x14ac:dyDescent="0.25">
      <c r="A86" s="1">
        <v>182</v>
      </c>
      <c r="B86" s="195">
        <v>11</v>
      </c>
      <c r="C86" s="1">
        <v>0</v>
      </c>
    </row>
    <row r="87" spans="1:4" x14ac:dyDescent="0.25">
      <c r="A87" s="1">
        <v>188</v>
      </c>
      <c r="B87" s="195">
        <v>10</v>
      </c>
      <c r="C87" s="1">
        <v>0</v>
      </c>
    </row>
    <row r="88" spans="1:4" x14ac:dyDescent="0.25">
      <c r="A88" s="1">
        <v>190</v>
      </c>
      <c r="B88" s="195">
        <v>9</v>
      </c>
      <c r="C88" s="1">
        <v>0</v>
      </c>
    </row>
    <row r="89" spans="1:4" x14ac:dyDescent="0.25">
      <c r="A89" s="1">
        <v>201</v>
      </c>
      <c r="B89" s="195">
        <v>15</v>
      </c>
      <c r="C89" s="1">
        <v>20</v>
      </c>
    </row>
    <row r="90" spans="1:4" x14ac:dyDescent="0.25">
      <c r="A90" s="1">
        <v>217</v>
      </c>
      <c r="B90" s="195">
        <v>13</v>
      </c>
      <c r="C90" s="1">
        <v>10</v>
      </c>
    </row>
    <row r="91" spans="1:4" x14ac:dyDescent="0.25">
      <c r="A91" s="1">
        <v>224</v>
      </c>
      <c r="B91" s="200">
        <v>11</v>
      </c>
      <c r="C91" s="1">
        <v>0</v>
      </c>
    </row>
    <row r="92" spans="1:4" x14ac:dyDescent="0.25">
      <c r="A92" s="1">
        <v>226</v>
      </c>
      <c r="B92" s="192">
        <v>7</v>
      </c>
      <c r="C92" s="1">
        <v>0</v>
      </c>
    </row>
    <row r="93" spans="1:4" x14ac:dyDescent="0.25">
      <c r="A93" s="1">
        <v>230</v>
      </c>
      <c r="B93" s="195">
        <v>8</v>
      </c>
      <c r="C93" s="1">
        <v>20</v>
      </c>
    </row>
    <row r="94" spans="1:4" x14ac:dyDescent="0.25">
      <c r="A94" s="1">
        <v>233</v>
      </c>
      <c r="B94" s="195">
        <v>14</v>
      </c>
      <c r="C94" s="1">
        <v>30</v>
      </c>
    </row>
    <row r="95" spans="1:4" x14ac:dyDescent="0.25">
      <c r="A95" s="1">
        <v>236</v>
      </c>
      <c r="B95" s="195">
        <v>9</v>
      </c>
      <c r="C95" s="1">
        <v>0</v>
      </c>
    </row>
    <row r="96" spans="1:4" x14ac:dyDescent="0.25">
      <c r="A96" s="1">
        <v>250</v>
      </c>
      <c r="B96" s="195">
        <v>6</v>
      </c>
      <c r="C96" s="1">
        <v>0</v>
      </c>
    </row>
    <row r="97" spans="1:4" x14ac:dyDescent="0.25">
      <c r="A97" s="1">
        <v>254</v>
      </c>
      <c r="B97" s="195">
        <v>11</v>
      </c>
      <c r="C97" s="1">
        <v>10</v>
      </c>
    </row>
    <row r="98" spans="1:4" x14ac:dyDescent="0.25">
      <c r="A98" s="1">
        <v>267</v>
      </c>
      <c r="B98" s="195">
        <v>15</v>
      </c>
      <c r="C98" s="1">
        <v>20</v>
      </c>
    </row>
    <row r="99" spans="1:4" x14ac:dyDescent="0.25">
      <c r="A99" s="1">
        <v>271</v>
      </c>
      <c r="B99" s="200">
        <v>14</v>
      </c>
      <c r="C99" s="1">
        <v>20</v>
      </c>
    </row>
    <row r="100" spans="1:4" x14ac:dyDescent="0.25">
      <c r="A100" s="1">
        <v>279</v>
      </c>
      <c r="B100" s="195">
        <v>3</v>
      </c>
      <c r="C100" s="1">
        <v>0</v>
      </c>
    </row>
    <row r="101" spans="1:4" x14ac:dyDescent="0.25">
      <c r="A101" s="1">
        <v>288</v>
      </c>
      <c r="B101" s="195">
        <v>1</v>
      </c>
      <c r="C101" s="1">
        <v>0</v>
      </c>
    </row>
    <row r="102" spans="1:4" x14ac:dyDescent="0.25">
      <c r="A102" s="1">
        <v>291</v>
      </c>
      <c r="B102" s="195">
        <v>2</v>
      </c>
      <c r="C102" s="1">
        <v>0</v>
      </c>
    </row>
    <row r="103" spans="1:4" x14ac:dyDescent="0.25">
      <c r="A103" s="1">
        <v>302</v>
      </c>
      <c r="B103" s="195">
        <v>9</v>
      </c>
      <c r="C103" s="1">
        <v>0</v>
      </c>
    </row>
    <row r="104" spans="1:4" x14ac:dyDescent="0.25">
      <c r="A104" s="1">
        <v>303</v>
      </c>
      <c r="B104" s="195">
        <v>15</v>
      </c>
      <c r="C104" s="1">
        <v>20</v>
      </c>
    </row>
    <row r="105" spans="1:4" x14ac:dyDescent="0.25">
      <c r="A105" s="1">
        <v>308</v>
      </c>
      <c r="B105" s="195">
        <v>16</v>
      </c>
      <c r="C105" s="305">
        <v>40</v>
      </c>
      <c r="D105" s="1">
        <v>10</v>
      </c>
    </row>
    <row r="106" spans="1:4" x14ac:dyDescent="0.25">
      <c r="A106" s="1">
        <v>311</v>
      </c>
      <c r="B106" s="195">
        <v>16</v>
      </c>
      <c r="C106" s="305">
        <v>40</v>
      </c>
      <c r="D106" s="1">
        <v>10</v>
      </c>
    </row>
    <row r="107" spans="1:4" x14ac:dyDescent="0.25">
      <c r="A107" s="1">
        <v>312</v>
      </c>
      <c r="B107" s="200">
        <v>14</v>
      </c>
      <c r="C107" s="1">
        <v>10</v>
      </c>
    </row>
    <row r="108" spans="1:4" x14ac:dyDescent="0.25">
      <c r="A108" s="1">
        <v>313</v>
      </c>
      <c r="B108" s="195">
        <v>14</v>
      </c>
      <c r="C108" s="1">
        <v>10</v>
      </c>
    </row>
    <row r="109" spans="1:4" x14ac:dyDescent="0.25">
      <c r="A109" s="1">
        <v>322</v>
      </c>
      <c r="B109" s="195">
        <v>10</v>
      </c>
      <c r="C109" s="1">
        <v>10</v>
      </c>
    </row>
    <row r="110" spans="1:4" x14ac:dyDescent="0.25">
      <c r="A110" s="1">
        <v>329</v>
      </c>
      <c r="B110" s="195">
        <v>10</v>
      </c>
      <c r="C110" s="1">
        <v>10</v>
      </c>
    </row>
    <row r="111" spans="1:4" x14ac:dyDescent="0.25">
      <c r="A111" s="1">
        <v>330</v>
      </c>
      <c r="B111" s="195">
        <v>11</v>
      </c>
      <c r="C111" s="1">
        <v>0</v>
      </c>
    </row>
    <row r="112" spans="1:4" x14ac:dyDescent="0.25">
      <c r="A112" s="1">
        <v>340</v>
      </c>
      <c r="B112" s="195">
        <v>2</v>
      </c>
      <c r="C112" s="1">
        <v>10</v>
      </c>
    </row>
    <row r="113" spans="1:3" x14ac:dyDescent="0.25">
      <c r="A113" s="1">
        <v>343</v>
      </c>
      <c r="B113" s="195">
        <v>7</v>
      </c>
      <c r="C113" s="1">
        <v>20</v>
      </c>
    </row>
    <row r="114" spans="1:3" x14ac:dyDescent="0.25">
      <c r="A114" s="1">
        <v>353</v>
      </c>
      <c r="B114" s="195">
        <v>15</v>
      </c>
      <c r="C114" s="1">
        <v>20</v>
      </c>
    </row>
    <row r="115" spans="1:3" x14ac:dyDescent="0.25">
      <c r="A115" s="1">
        <v>357</v>
      </c>
      <c r="B115" s="200">
        <v>13</v>
      </c>
      <c r="C115" s="1">
        <v>0</v>
      </c>
    </row>
    <row r="116" spans="1:3" x14ac:dyDescent="0.25">
      <c r="A116" s="1">
        <v>365</v>
      </c>
      <c r="B116" s="192">
        <v>13</v>
      </c>
      <c r="C116" s="1">
        <v>0</v>
      </c>
    </row>
    <row r="117" spans="1:3" x14ac:dyDescent="0.25">
      <c r="A117" s="1">
        <v>368</v>
      </c>
      <c r="B117" s="195">
        <v>11</v>
      </c>
      <c r="C117" s="1">
        <v>0</v>
      </c>
    </row>
    <row r="118" spans="1:3" x14ac:dyDescent="0.25">
      <c r="A118" s="1">
        <v>382</v>
      </c>
      <c r="B118" s="195">
        <v>10</v>
      </c>
      <c r="C118" s="1">
        <v>0</v>
      </c>
    </row>
    <row r="119" spans="1:3" x14ac:dyDescent="0.25">
      <c r="A119" s="1">
        <v>383</v>
      </c>
      <c r="B119" s="195">
        <v>10</v>
      </c>
      <c r="C119" s="1">
        <v>0</v>
      </c>
    </row>
    <row r="120" spans="1:3" x14ac:dyDescent="0.25">
      <c r="A120" s="1">
        <v>399</v>
      </c>
      <c r="B120" s="195">
        <v>11</v>
      </c>
      <c r="C120" s="1">
        <v>0</v>
      </c>
    </row>
    <row r="121" spans="1:3" x14ac:dyDescent="0.25">
      <c r="A121" s="1">
        <v>448</v>
      </c>
      <c r="B121" s="195">
        <v>15</v>
      </c>
      <c r="C121" s="1">
        <v>0</v>
      </c>
    </row>
    <row r="122" spans="1:3" x14ac:dyDescent="0.25">
      <c r="A122" s="1">
        <v>449</v>
      </c>
      <c r="B122" s="195">
        <v>1</v>
      </c>
      <c r="C122" s="1">
        <v>0</v>
      </c>
    </row>
    <row r="123" spans="1:3" x14ac:dyDescent="0.25">
      <c r="A123" s="1">
        <v>469</v>
      </c>
      <c r="B123" s="200">
        <v>16</v>
      </c>
      <c r="C123" s="1">
        <v>20</v>
      </c>
    </row>
    <row r="124" spans="1:3" x14ac:dyDescent="0.25">
      <c r="A124" s="1">
        <v>494</v>
      </c>
      <c r="B124" s="195">
        <v>14</v>
      </c>
      <c r="C124" s="1">
        <v>0</v>
      </c>
    </row>
    <row r="125" spans="1:3" x14ac:dyDescent="0.25">
      <c r="A125" s="1">
        <v>519</v>
      </c>
      <c r="B125" s="195">
        <v>5</v>
      </c>
      <c r="C125" s="1">
        <v>0</v>
      </c>
    </row>
    <row r="126" spans="1:3" x14ac:dyDescent="0.25">
      <c r="A126" s="1">
        <v>522</v>
      </c>
      <c r="B126" s="195">
        <v>7</v>
      </c>
      <c r="C126" s="1">
        <v>10</v>
      </c>
    </row>
    <row r="127" spans="1:3" x14ac:dyDescent="0.25">
      <c r="A127" s="1">
        <v>547</v>
      </c>
      <c r="B127" s="195">
        <v>5</v>
      </c>
      <c r="C127" s="1">
        <v>0</v>
      </c>
    </row>
    <row r="128" spans="1:3" x14ac:dyDescent="0.25">
      <c r="A128" s="1">
        <v>610</v>
      </c>
      <c r="B128" s="195">
        <v>5</v>
      </c>
      <c r="C128" s="1">
        <v>10</v>
      </c>
    </row>
    <row r="129" spans="1:3" x14ac:dyDescent="0.25">
      <c r="A129" s="1">
        <v>639</v>
      </c>
      <c r="B129" s="195">
        <v>12</v>
      </c>
      <c r="C129" s="1">
        <v>0</v>
      </c>
    </row>
    <row r="130" spans="1:3" x14ac:dyDescent="0.25">
      <c r="A130" s="1">
        <v>643</v>
      </c>
      <c r="B130" s="195">
        <v>10</v>
      </c>
      <c r="C130" s="1">
        <v>0</v>
      </c>
    </row>
    <row r="131" spans="1:3" x14ac:dyDescent="0.25">
      <c r="A131" s="1">
        <v>662</v>
      </c>
      <c r="B131" s="200">
        <v>14</v>
      </c>
      <c r="C131" s="1">
        <v>0</v>
      </c>
    </row>
    <row r="132" spans="1:3" x14ac:dyDescent="0.25">
      <c r="A132" s="1">
        <v>716</v>
      </c>
      <c r="B132" s="195">
        <v>6</v>
      </c>
      <c r="C132" s="1">
        <v>20</v>
      </c>
    </row>
    <row r="133" spans="1:3" x14ac:dyDescent="0.25">
      <c r="A133" s="1">
        <v>814</v>
      </c>
      <c r="B133" s="195">
        <v>12</v>
      </c>
      <c r="C133" s="1">
        <v>0</v>
      </c>
    </row>
    <row r="134" spans="1:3" x14ac:dyDescent="0.25">
      <c r="A134" s="1">
        <v>818</v>
      </c>
      <c r="B134" s="195">
        <v>1</v>
      </c>
      <c r="C134" s="1">
        <v>0</v>
      </c>
    </row>
    <row r="135" spans="1:3" x14ac:dyDescent="0.25">
      <c r="A135" s="1">
        <v>824</v>
      </c>
      <c r="B135" s="195">
        <v>4</v>
      </c>
      <c r="C135" s="1">
        <v>0</v>
      </c>
    </row>
    <row r="136" spans="1:3" x14ac:dyDescent="0.25">
      <c r="A136" s="1">
        <v>862</v>
      </c>
      <c r="B136" s="195">
        <v>9</v>
      </c>
      <c r="C136" s="1">
        <v>0</v>
      </c>
    </row>
    <row r="137" spans="1:3" x14ac:dyDescent="0.25">
      <c r="A137" s="1">
        <v>930</v>
      </c>
      <c r="B137" s="195">
        <v>9</v>
      </c>
      <c r="C137" s="1">
        <v>0</v>
      </c>
    </row>
    <row r="138" spans="1:3" x14ac:dyDescent="0.25">
      <c r="A138" s="1">
        <v>942</v>
      </c>
      <c r="B138" s="195">
        <v>13</v>
      </c>
      <c r="C138" s="1">
        <v>0</v>
      </c>
    </row>
    <row r="139" spans="1:3" x14ac:dyDescent="0.25">
      <c r="A139" s="1">
        <v>987</v>
      </c>
      <c r="B139" s="200">
        <v>12</v>
      </c>
      <c r="C139" s="1">
        <v>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M123"/>
  <sheetViews>
    <sheetView workbookViewId="0">
      <selection activeCell="F1" sqref="F1"/>
    </sheetView>
  </sheetViews>
  <sheetFormatPr defaultRowHeight="12.5" x14ac:dyDescent="0.25"/>
  <sheetData>
    <row r="1" spans="1:39" x14ac:dyDescent="0.25">
      <c r="A1" s="262" t="s">
        <v>26</v>
      </c>
      <c r="B1" s="144" t="s">
        <v>1</v>
      </c>
      <c r="C1" s="144" t="s">
        <v>27</v>
      </c>
      <c r="D1" s="144" t="s">
        <v>2</v>
      </c>
      <c r="E1" s="144" t="s">
        <v>3</v>
      </c>
      <c r="F1" s="144" t="s">
        <v>28</v>
      </c>
      <c r="G1" s="145" t="s">
        <v>4</v>
      </c>
      <c r="H1" s="1"/>
      <c r="I1" s="262" t="s">
        <v>8</v>
      </c>
      <c r="J1" s="144" t="s">
        <v>1</v>
      </c>
      <c r="K1" s="144" t="s">
        <v>27</v>
      </c>
      <c r="L1" s="144" t="s">
        <v>2</v>
      </c>
      <c r="M1" s="144" t="s">
        <v>3</v>
      </c>
      <c r="N1" s="144" t="s">
        <v>28</v>
      </c>
      <c r="O1" s="145" t="s">
        <v>4</v>
      </c>
      <c r="P1" s="1"/>
      <c r="Q1" s="262" t="s">
        <v>9</v>
      </c>
      <c r="R1" s="144" t="s">
        <v>1</v>
      </c>
      <c r="S1" s="144" t="s">
        <v>27</v>
      </c>
      <c r="T1" s="144" t="s">
        <v>2</v>
      </c>
      <c r="U1" s="144" t="s">
        <v>3</v>
      </c>
      <c r="V1" s="144" t="s">
        <v>28</v>
      </c>
      <c r="W1" s="145" t="s">
        <v>4</v>
      </c>
      <c r="X1" s="1"/>
      <c r="Y1" s="262" t="s">
        <v>10</v>
      </c>
      <c r="Z1" s="144" t="s">
        <v>1</v>
      </c>
      <c r="AA1" s="144" t="s">
        <v>27</v>
      </c>
      <c r="AB1" s="144" t="s">
        <v>2</v>
      </c>
      <c r="AC1" s="144" t="s">
        <v>3</v>
      </c>
      <c r="AD1" s="144" t="s">
        <v>28</v>
      </c>
      <c r="AE1" s="145" t="s">
        <v>4</v>
      </c>
      <c r="AG1" s="52" t="s">
        <v>12</v>
      </c>
      <c r="AH1" s="50" t="s">
        <v>1</v>
      </c>
      <c r="AI1" s="50" t="s">
        <v>27</v>
      </c>
      <c r="AJ1" s="50" t="s">
        <v>2</v>
      </c>
      <c r="AK1" s="50" t="s">
        <v>3</v>
      </c>
      <c r="AL1" s="50" t="s">
        <v>28</v>
      </c>
      <c r="AM1" s="51" t="s">
        <v>4</v>
      </c>
    </row>
    <row r="2" spans="1:39" x14ac:dyDescent="0.25">
      <c r="A2" s="126">
        <v>1</v>
      </c>
      <c r="B2" s="143">
        <v>33</v>
      </c>
      <c r="C2" s="144">
        <v>254</v>
      </c>
      <c r="D2" s="144">
        <v>111</v>
      </c>
      <c r="E2" s="144">
        <v>349</v>
      </c>
      <c r="F2" s="144">
        <v>144</v>
      </c>
      <c r="G2" s="263" t="s">
        <v>11</v>
      </c>
      <c r="H2" s="1"/>
      <c r="I2" s="126">
        <v>1</v>
      </c>
      <c r="J2" s="143">
        <v>60</v>
      </c>
      <c r="K2" s="144">
        <v>85</v>
      </c>
      <c r="L2" s="144">
        <v>75</v>
      </c>
      <c r="M2" s="144">
        <v>217</v>
      </c>
      <c r="N2" s="144">
        <v>115</v>
      </c>
      <c r="O2" s="263" t="s">
        <v>11</v>
      </c>
      <c r="P2" s="1"/>
      <c r="Q2" s="126">
        <v>1</v>
      </c>
      <c r="R2" s="143">
        <v>45</v>
      </c>
      <c r="S2" s="144">
        <v>249</v>
      </c>
      <c r="T2" s="144">
        <v>128</v>
      </c>
      <c r="U2" s="144">
        <v>135</v>
      </c>
      <c r="V2" s="144">
        <v>108</v>
      </c>
      <c r="W2" s="263" t="s">
        <v>6</v>
      </c>
      <c r="X2" s="1"/>
      <c r="Y2" s="126">
        <v>1</v>
      </c>
      <c r="Z2" s="143">
        <v>71</v>
      </c>
      <c r="AA2" s="144">
        <v>294</v>
      </c>
      <c r="AB2" s="144">
        <v>125</v>
      </c>
      <c r="AC2" s="144">
        <v>365</v>
      </c>
      <c r="AD2" s="144">
        <v>279</v>
      </c>
      <c r="AE2" s="263" t="s">
        <v>11</v>
      </c>
      <c r="AG2" s="126" t="s">
        <v>13</v>
      </c>
      <c r="AH2" s="143">
        <v>33</v>
      </c>
      <c r="AI2" s="144">
        <v>254</v>
      </c>
      <c r="AJ2" s="144">
        <v>111</v>
      </c>
      <c r="AK2" s="144">
        <v>349</v>
      </c>
      <c r="AL2" s="144">
        <v>144</v>
      </c>
      <c r="AM2" s="263" t="s">
        <v>6</v>
      </c>
    </row>
    <row r="3" spans="1:39" x14ac:dyDescent="0.25">
      <c r="A3" s="126">
        <v>2</v>
      </c>
      <c r="B3" s="146">
        <v>147</v>
      </c>
      <c r="C3" s="2">
        <v>308</v>
      </c>
      <c r="D3" s="2">
        <v>173</v>
      </c>
      <c r="E3" s="2">
        <v>131</v>
      </c>
      <c r="F3" s="2">
        <v>306</v>
      </c>
      <c r="G3" s="264" t="s">
        <v>5</v>
      </c>
      <c r="H3" s="1"/>
      <c r="I3" s="126">
        <v>2</v>
      </c>
      <c r="J3" s="146">
        <v>192</v>
      </c>
      <c r="K3" s="2">
        <v>47</v>
      </c>
      <c r="L3" s="2">
        <v>401</v>
      </c>
      <c r="M3" s="2">
        <v>469</v>
      </c>
      <c r="N3" s="2">
        <v>573</v>
      </c>
      <c r="O3" s="264" t="s">
        <v>6</v>
      </c>
      <c r="P3" s="1"/>
      <c r="Q3" s="126">
        <v>2</v>
      </c>
      <c r="R3" s="146">
        <v>177</v>
      </c>
      <c r="S3" s="2">
        <v>59</v>
      </c>
      <c r="T3" s="2">
        <v>122</v>
      </c>
      <c r="U3" s="2">
        <v>53</v>
      </c>
      <c r="V3" s="2">
        <v>340</v>
      </c>
      <c r="W3" s="264" t="s">
        <v>11</v>
      </c>
      <c r="X3" s="1"/>
      <c r="Y3" s="126">
        <v>2</v>
      </c>
      <c r="Z3" s="146">
        <v>176</v>
      </c>
      <c r="AA3" s="2">
        <v>288</v>
      </c>
      <c r="AB3" s="2">
        <v>56</v>
      </c>
      <c r="AC3" s="2">
        <v>31</v>
      </c>
      <c r="AD3" s="2">
        <v>25</v>
      </c>
      <c r="AE3" s="264" t="s">
        <v>5</v>
      </c>
      <c r="AG3" s="126" t="s">
        <v>14</v>
      </c>
      <c r="AH3" s="146">
        <v>60</v>
      </c>
      <c r="AI3" s="2">
        <v>85</v>
      </c>
      <c r="AJ3" s="2">
        <v>75</v>
      </c>
      <c r="AK3" s="2">
        <v>217</v>
      </c>
      <c r="AL3" s="2">
        <v>115</v>
      </c>
      <c r="AM3" s="264" t="s">
        <v>5</v>
      </c>
    </row>
    <row r="4" spans="1:39" x14ac:dyDescent="0.25">
      <c r="A4" s="126">
        <v>3</v>
      </c>
      <c r="B4" s="146">
        <v>74</v>
      </c>
      <c r="C4" s="2">
        <v>267</v>
      </c>
      <c r="D4" s="2">
        <v>312</v>
      </c>
      <c r="E4" s="2">
        <v>21</v>
      </c>
      <c r="F4" s="2">
        <v>538</v>
      </c>
      <c r="G4" s="264" t="s">
        <v>6</v>
      </c>
      <c r="H4" s="1"/>
      <c r="I4" s="126">
        <v>3</v>
      </c>
      <c r="J4" s="146">
        <v>148</v>
      </c>
      <c r="K4" s="2">
        <v>178</v>
      </c>
      <c r="L4" s="2">
        <v>37</v>
      </c>
      <c r="M4" s="2">
        <v>68</v>
      </c>
      <c r="N4" s="2">
        <v>58</v>
      </c>
      <c r="O4" s="264" t="s">
        <v>5</v>
      </c>
      <c r="P4" s="1"/>
      <c r="Q4" s="126">
        <v>3</v>
      </c>
      <c r="R4" s="146">
        <v>38</v>
      </c>
      <c r="S4" s="2">
        <v>422</v>
      </c>
      <c r="T4" s="2">
        <v>235</v>
      </c>
      <c r="U4" s="2">
        <v>8</v>
      </c>
      <c r="V4" s="2">
        <v>293</v>
      </c>
      <c r="W4" s="264" t="s">
        <v>5</v>
      </c>
      <c r="X4" s="1"/>
      <c r="Y4" s="126">
        <v>3</v>
      </c>
      <c r="Z4" s="146">
        <v>141</v>
      </c>
      <c r="AA4" s="2">
        <v>302</v>
      </c>
      <c r="AB4" s="2">
        <v>236</v>
      </c>
      <c r="AC4" s="2">
        <v>329</v>
      </c>
      <c r="AD4" s="2">
        <v>301</v>
      </c>
      <c r="AE4" s="264" t="s">
        <v>6</v>
      </c>
      <c r="AG4" s="126" t="s">
        <v>15</v>
      </c>
      <c r="AH4" s="146">
        <v>177</v>
      </c>
      <c r="AI4" s="2">
        <v>59</v>
      </c>
      <c r="AJ4" s="2">
        <v>122</v>
      </c>
      <c r="AK4" s="2">
        <v>53</v>
      </c>
      <c r="AL4" s="2">
        <v>340</v>
      </c>
      <c r="AM4" s="264" t="s">
        <v>5</v>
      </c>
    </row>
    <row r="5" spans="1:39" x14ac:dyDescent="0.25">
      <c r="A5" s="129">
        <v>4</v>
      </c>
      <c r="B5" s="148">
        <v>233</v>
      </c>
      <c r="C5" s="149">
        <v>448</v>
      </c>
      <c r="D5" s="149">
        <v>274</v>
      </c>
      <c r="E5" s="149">
        <v>69</v>
      </c>
      <c r="F5" s="149">
        <v>190</v>
      </c>
      <c r="G5" s="265" t="s">
        <v>5</v>
      </c>
      <c r="H5" s="1"/>
      <c r="I5" s="129">
        <v>4</v>
      </c>
      <c r="J5" s="148">
        <v>342</v>
      </c>
      <c r="K5" s="149">
        <v>449</v>
      </c>
      <c r="L5" s="149">
        <v>174</v>
      </c>
      <c r="M5" s="149">
        <v>292</v>
      </c>
      <c r="N5" s="149">
        <v>710</v>
      </c>
      <c r="O5" s="265" t="s">
        <v>5</v>
      </c>
      <c r="P5" s="1"/>
      <c r="Q5" s="129">
        <v>4</v>
      </c>
      <c r="R5" s="148">
        <v>175</v>
      </c>
      <c r="S5" s="149">
        <v>126</v>
      </c>
      <c r="T5" s="149">
        <v>230</v>
      </c>
      <c r="U5" s="149">
        <v>140</v>
      </c>
      <c r="V5" s="149">
        <v>546</v>
      </c>
      <c r="W5" s="265" t="s">
        <v>5</v>
      </c>
      <c r="X5" s="1"/>
      <c r="Y5" s="129">
        <v>4</v>
      </c>
      <c r="Z5" s="148">
        <v>114</v>
      </c>
      <c r="AA5" s="149">
        <v>67</v>
      </c>
      <c r="AB5" s="149">
        <v>61</v>
      </c>
      <c r="AC5" s="149">
        <v>118</v>
      </c>
      <c r="AD5" s="149">
        <v>378</v>
      </c>
      <c r="AE5" s="265" t="s">
        <v>5</v>
      </c>
      <c r="AG5" s="129" t="s">
        <v>16</v>
      </c>
      <c r="AH5" s="148">
        <v>71</v>
      </c>
      <c r="AI5" s="149">
        <v>294</v>
      </c>
      <c r="AJ5" s="149">
        <v>125</v>
      </c>
      <c r="AK5" s="149">
        <v>365</v>
      </c>
      <c r="AL5" s="149">
        <v>279</v>
      </c>
      <c r="AM5" s="265" t="s">
        <v>11</v>
      </c>
    </row>
    <row r="11" spans="1:39" ht="18" x14ac:dyDescent="0.4">
      <c r="A11" s="254" t="s">
        <v>107</v>
      </c>
      <c r="I11" s="254" t="s">
        <v>35</v>
      </c>
      <c r="Q11" s="254" t="s">
        <v>36</v>
      </c>
      <c r="Y11" s="254" t="s">
        <v>109</v>
      </c>
    </row>
    <row r="12" spans="1:39" ht="18" x14ac:dyDescent="0.4">
      <c r="A12" s="254" t="s">
        <v>105</v>
      </c>
      <c r="I12" s="254" t="s">
        <v>105</v>
      </c>
      <c r="Q12" s="254" t="s">
        <v>105</v>
      </c>
      <c r="Y12" s="254" t="s">
        <v>105</v>
      </c>
    </row>
    <row r="13" spans="1:39" ht="13" x14ac:dyDescent="0.3">
      <c r="B13" s="10"/>
      <c r="C13" s="108" t="s">
        <v>78</v>
      </c>
      <c r="D13" s="108" t="s">
        <v>106</v>
      </c>
      <c r="J13" s="10"/>
      <c r="K13" s="108" t="s">
        <v>78</v>
      </c>
      <c r="L13" s="108" t="s">
        <v>106</v>
      </c>
      <c r="R13" s="10"/>
      <c r="S13" s="108" t="s">
        <v>78</v>
      </c>
      <c r="T13" s="108" t="s">
        <v>106</v>
      </c>
      <c r="Z13" s="10"/>
      <c r="AA13" s="108" t="s">
        <v>78</v>
      </c>
      <c r="AB13" s="108" t="s">
        <v>106</v>
      </c>
    </row>
    <row r="14" spans="1:39" ht="13" x14ac:dyDescent="0.3">
      <c r="A14" s="108" t="s">
        <v>79</v>
      </c>
      <c r="B14" s="108" t="s">
        <v>80</v>
      </c>
      <c r="C14" s="108" t="s">
        <v>71</v>
      </c>
      <c r="D14" s="108" t="s">
        <v>71</v>
      </c>
      <c r="I14" s="108" t="s">
        <v>79</v>
      </c>
      <c r="J14" s="108" t="s">
        <v>80</v>
      </c>
      <c r="K14" s="108" t="s">
        <v>71</v>
      </c>
      <c r="L14" s="108" t="s">
        <v>71</v>
      </c>
      <c r="Q14" s="108" t="s">
        <v>79</v>
      </c>
      <c r="R14" s="108" t="s">
        <v>80</v>
      </c>
      <c r="S14" s="108" t="s">
        <v>71</v>
      </c>
      <c r="T14" s="108" t="s">
        <v>71</v>
      </c>
      <c r="Y14" s="108" t="s">
        <v>79</v>
      </c>
      <c r="Z14" s="108" t="s">
        <v>80</v>
      </c>
      <c r="AA14" s="108" t="s">
        <v>71</v>
      </c>
      <c r="AB14" s="108" t="s">
        <v>71</v>
      </c>
    </row>
    <row r="15" spans="1:39" x14ac:dyDescent="0.25">
      <c r="A15" s="192">
        <f>B2</f>
        <v>33</v>
      </c>
      <c r="B15" s="191" t="s">
        <v>81</v>
      </c>
      <c r="C15" s="192">
        <v>16</v>
      </c>
      <c r="D15" s="193">
        <f>IF(E15="Winner",30,IF(E15="Finalist",20,IF(E15="Semi Finalist",10,)))</f>
        <v>30</v>
      </c>
      <c r="E15" s="155" t="str">
        <f>G2</f>
        <v>Winner</v>
      </c>
      <c r="I15" s="211">
        <f>J2</f>
        <v>60</v>
      </c>
      <c r="J15" s="191" t="s">
        <v>81</v>
      </c>
      <c r="K15" s="192">
        <v>16</v>
      </c>
      <c r="L15" s="193">
        <f>IF(M15="Winner",30,IF(M15="Finalist",20,IF(M15="Semi Finalist",10,)))</f>
        <v>30</v>
      </c>
      <c r="M15" s="155" t="str">
        <f>O2</f>
        <v>Winner</v>
      </c>
      <c r="Q15" s="211">
        <f>R2</f>
        <v>45</v>
      </c>
      <c r="R15" s="191" t="s">
        <v>81</v>
      </c>
      <c r="S15" s="192">
        <v>16</v>
      </c>
      <c r="T15" s="193">
        <f>IF(U15="Winner",30,IF(U15="Finalist",20,IF(U15="Semi Finalist",10,)))</f>
        <v>20</v>
      </c>
      <c r="U15" s="155" t="str">
        <f>W2</f>
        <v>Finalist</v>
      </c>
      <c r="Y15" s="211">
        <f>Z2</f>
        <v>71</v>
      </c>
      <c r="Z15" s="191" t="s">
        <v>81</v>
      </c>
      <c r="AA15" s="192">
        <v>16</v>
      </c>
      <c r="AB15" s="193">
        <f>IF(AC15="Winner",30,IF(AC15="Finalist",20,IF(AC15="Semi Finalist",10,)))</f>
        <v>30</v>
      </c>
      <c r="AC15" s="155" t="str">
        <f>AE2</f>
        <v>Winner</v>
      </c>
    </row>
    <row r="16" spans="1:39" x14ac:dyDescent="0.25">
      <c r="A16" s="195">
        <f>B3</f>
        <v>147</v>
      </c>
      <c r="B16" s="194" t="s">
        <v>82</v>
      </c>
      <c r="C16" s="195">
        <v>15</v>
      </c>
      <c r="D16" s="196">
        <f t="shared" ref="D16:D26" si="0">IF(E16="Winner",30,IF(E16="Finalist",20,IF(E16="Semi Finalist",10,)))</f>
        <v>10</v>
      </c>
      <c r="E16" s="155" t="str">
        <f>G3</f>
        <v>Semi Finalist</v>
      </c>
      <c r="I16" s="212">
        <f>J3</f>
        <v>192</v>
      </c>
      <c r="J16" s="194" t="s">
        <v>82</v>
      </c>
      <c r="K16" s="195">
        <v>15</v>
      </c>
      <c r="L16" s="196">
        <f t="shared" ref="L16:L26" si="1">IF(M16="Winner",30,IF(M16="Finalist",20,IF(M16="Semi Finalist",10,)))</f>
        <v>20</v>
      </c>
      <c r="M16" s="155" t="str">
        <f>O3</f>
        <v>Finalist</v>
      </c>
      <c r="Q16" s="212">
        <f>R3</f>
        <v>177</v>
      </c>
      <c r="R16" s="194" t="s">
        <v>82</v>
      </c>
      <c r="S16" s="195">
        <v>15</v>
      </c>
      <c r="T16" s="196">
        <f t="shared" ref="T16:T26" si="2">IF(U16="Winner",30,IF(U16="Finalist",20,IF(U16="Semi Finalist",10,)))</f>
        <v>30</v>
      </c>
      <c r="U16" s="155" t="str">
        <f>W3</f>
        <v>Winner</v>
      </c>
      <c r="Y16" s="212">
        <f>Z3</f>
        <v>176</v>
      </c>
      <c r="Z16" s="194" t="s">
        <v>82</v>
      </c>
      <c r="AA16" s="195">
        <v>15</v>
      </c>
      <c r="AB16" s="196">
        <f t="shared" ref="AB16:AB26" si="3">IF(AC16="Winner",30,IF(AC16="Finalist",20,IF(AC16="Semi Finalist",10,)))</f>
        <v>10</v>
      </c>
      <c r="AC16" s="155" t="str">
        <f>AE3</f>
        <v>Semi Finalist</v>
      </c>
    </row>
    <row r="17" spans="1:29" x14ac:dyDescent="0.25">
      <c r="A17" s="195">
        <f>B4</f>
        <v>74</v>
      </c>
      <c r="B17" s="194" t="s">
        <v>83</v>
      </c>
      <c r="C17" s="195">
        <v>14</v>
      </c>
      <c r="D17" s="196">
        <f t="shared" si="0"/>
        <v>20</v>
      </c>
      <c r="E17" s="155" t="str">
        <f>G4</f>
        <v>Finalist</v>
      </c>
      <c r="I17" s="212">
        <f>J4</f>
        <v>148</v>
      </c>
      <c r="J17" s="194" t="s">
        <v>83</v>
      </c>
      <c r="K17" s="195">
        <v>14</v>
      </c>
      <c r="L17" s="196">
        <f t="shared" si="1"/>
        <v>10</v>
      </c>
      <c r="M17" s="155" t="str">
        <f>O4</f>
        <v>Semi Finalist</v>
      </c>
      <c r="Q17" s="212">
        <f>R4</f>
        <v>38</v>
      </c>
      <c r="R17" s="194" t="s">
        <v>83</v>
      </c>
      <c r="S17" s="195">
        <v>14</v>
      </c>
      <c r="T17" s="196">
        <f t="shared" si="2"/>
        <v>10</v>
      </c>
      <c r="U17" s="155" t="str">
        <f>W4</f>
        <v>Semi Finalist</v>
      </c>
      <c r="Y17" s="212">
        <f>Z4</f>
        <v>141</v>
      </c>
      <c r="Z17" s="194" t="s">
        <v>83</v>
      </c>
      <c r="AA17" s="195">
        <v>14</v>
      </c>
      <c r="AB17" s="196">
        <f t="shared" si="3"/>
        <v>20</v>
      </c>
      <c r="AC17" s="155" t="str">
        <f>AE4</f>
        <v>Finalist</v>
      </c>
    </row>
    <row r="18" spans="1:29" x14ac:dyDescent="0.25">
      <c r="A18" s="195">
        <f>B5</f>
        <v>233</v>
      </c>
      <c r="B18" s="194" t="s">
        <v>84</v>
      </c>
      <c r="C18" s="195">
        <v>13</v>
      </c>
      <c r="D18" s="196">
        <f t="shared" si="0"/>
        <v>10</v>
      </c>
      <c r="E18" s="155" t="str">
        <f>G5</f>
        <v>Semi Finalist</v>
      </c>
      <c r="I18" s="212">
        <f>J5</f>
        <v>342</v>
      </c>
      <c r="J18" s="194" t="s">
        <v>84</v>
      </c>
      <c r="K18" s="195">
        <v>13</v>
      </c>
      <c r="L18" s="196">
        <f t="shared" si="1"/>
        <v>10</v>
      </c>
      <c r="M18" s="155" t="str">
        <f>O5</f>
        <v>Semi Finalist</v>
      </c>
      <c r="Q18" s="212">
        <f>R5</f>
        <v>175</v>
      </c>
      <c r="R18" s="194" t="s">
        <v>84</v>
      </c>
      <c r="S18" s="195">
        <v>13</v>
      </c>
      <c r="T18" s="196">
        <f t="shared" si="2"/>
        <v>10</v>
      </c>
      <c r="U18" s="155" t="str">
        <f>W5</f>
        <v>Semi Finalist</v>
      </c>
      <c r="Y18" s="212">
        <f>Z5</f>
        <v>114</v>
      </c>
      <c r="Z18" s="194" t="s">
        <v>84</v>
      </c>
      <c r="AA18" s="195">
        <v>13</v>
      </c>
      <c r="AB18" s="196">
        <f t="shared" si="3"/>
        <v>10</v>
      </c>
      <c r="AC18" s="155" t="str">
        <f>AE5</f>
        <v>Semi Finalist</v>
      </c>
    </row>
    <row r="19" spans="1:29" x14ac:dyDescent="0.25">
      <c r="A19" s="195">
        <f>C2</f>
        <v>254</v>
      </c>
      <c r="B19" s="239" t="s">
        <v>110</v>
      </c>
      <c r="C19" s="195">
        <v>12</v>
      </c>
      <c r="D19" s="196">
        <f t="shared" si="0"/>
        <v>30</v>
      </c>
      <c r="E19" s="155" t="str">
        <f>G2</f>
        <v>Winner</v>
      </c>
      <c r="F19" s="151"/>
      <c r="I19" s="212">
        <f>K2</f>
        <v>85</v>
      </c>
      <c r="J19" s="239" t="s">
        <v>110</v>
      </c>
      <c r="K19" s="195">
        <v>12</v>
      </c>
      <c r="L19" s="196">
        <f t="shared" si="1"/>
        <v>30</v>
      </c>
      <c r="M19" s="155" t="str">
        <f>O2</f>
        <v>Winner</v>
      </c>
      <c r="N19" s="151"/>
      <c r="Q19" s="212">
        <f>S2</f>
        <v>249</v>
      </c>
      <c r="R19" s="239" t="s">
        <v>110</v>
      </c>
      <c r="S19" s="195">
        <v>12</v>
      </c>
      <c r="T19" s="196">
        <f t="shared" si="2"/>
        <v>20</v>
      </c>
      <c r="U19" s="155" t="str">
        <f>W2</f>
        <v>Finalist</v>
      </c>
      <c r="V19" s="151"/>
      <c r="Y19" s="212">
        <f>AA2</f>
        <v>294</v>
      </c>
      <c r="Z19" s="239" t="s">
        <v>110</v>
      </c>
      <c r="AA19" s="195">
        <v>12</v>
      </c>
      <c r="AB19" s="196">
        <f t="shared" si="3"/>
        <v>30</v>
      </c>
      <c r="AC19" s="155" t="str">
        <f>AE2</f>
        <v>Winner</v>
      </c>
    </row>
    <row r="20" spans="1:29" x14ac:dyDescent="0.25">
      <c r="A20" s="195">
        <f>C3</f>
        <v>308</v>
      </c>
      <c r="B20" s="239" t="s">
        <v>111</v>
      </c>
      <c r="C20" s="195">
        <v>11</v>
      </c>
      <c r="D20" s="196">
        <f t="shared" si="0"/>
        <v>10</v>
      </c>
      <c r="E20" s="155" t="str">
        <f>G3</f>
        <v>Semi Finalist</v>
      </c>
      <c r="I20" s="367">
        <v>47</v>
      </c>
      <c r="J20" s="239" t="s">
        <v>111</v>
      </c>
      <c r="K20" s="195">
        <v>11</v>
      </c>
      <c r="L20" s="196">
        <f t="shared" si="1"/>
        <v>20</v>
      </c>
      <c r="M20" s="155" t="str">
        <f>O3</f>
        <v>Finalist</v>
      </c>
      <c r="Q20" s="212">
        <f>S3</f>
        <v>59</v>
      </c>
      <c r="R20" s="239" t="s">
        <v>111</v>
      </c>
      <c r="S20" s="195">
        <v>11</v>
      </c>
      <c r="T20" s="196">
        <f t="shared" si="2"/>
        <v>30</v>
      </c>
      <c r="U20" s="155" t="str">
        <f>W3</f>
        <v>Winner</v>
      </c>
      <c r="Y20" s="212">
        <f>AA3</f>
        <v>288</v>
      </c>
      <c r="Z20" s="239" t="s">
        <v>111</v>
      </c>
      <c r="AA20" s="195">
        <v>11</v>
      </c>
      <c r="AB20" s="196">
        <f t="shared" si="3"/>
        <v>10</v>
      </c>
      <c r="AC20" s="155" t="str">
        <f>AE3</f>
        <v>Semi Finalist</v>
      </c>
    </row>
    <row r="21" spans="1:29" x14ac:dyDescent="0.25">
      <c r="A21" s="195">
        <f>C4</f>
        <v>267</v>
      </c>
      <c r="B21" s="239" t="s">
        <v>112</v>
      </c>
      <c r="C21" s="195">
        <v>10</v>
      </c>
      <c r="D21" s="196">
        <f t="shared" si="0"/>
        <v>20</v>
      </c>
      <c r="E21" s="155" t="str">
        <f>G4</f>
        <v>Finalist</v>
      </c>
      <c r="I21" s="212">
        <f>K4</f>
        <v>178</v>
      </c>
      <c r="J21" s="239" t="s">
        <v>112</v>
      </c>
      <c r="K21" s="195">
        <v>10</v>
      </c>
      <c r="L21" s="196">
        <f t="shared" si="1"/>
        <v>10</v>
      </c>
      <c r="M21" s="155" t="str">
        <f>O4</f>
        <v>Semi Finalist</v>
      </c>
      <c r="Q21" s="212">
        <f>S4</f>
        <v>422</v>
      </c>
      <c r="R21" s="239" t="s">
        <v>112</v>
      </c>
      <c r="S21" s="195">
        <v>10</v>
      </c>
      <c r="T21" s="196">
        <f t="shared" si="2"/>
        <v>10</v>
      </c>
      <c r="U21" s="155" t="str">
        <f>W4</f>
        <v>Semi Finalist</v>
      </c>
      <c r="Y21" s="212">
        <f>AA4</f>
        <v>302</v>
      </c>
      <c r="Z21" s="239" t="s">
        <v>112</v>
      </c>
      <c r="AA21" s="195">
        <v>10</v>
      </c>
      <c r="AB21" s="196">
        <f t="shared" si="3"/>
        <v>20</v>
      </c>
      <c r="AC21" s="155" t="str">
        <f>AE4</f>
        <v>Finalist</v>
      </c>
    </row>
    <row r="22" spans="1:29" x14ac:dyDescent="0.25">
      <c r="A22" s="195">
        <f>C5</f>
        <v>448</v>
      </c>
      <c r="B22" s="269" t="s">
        <v>113</v>
      </c>
      <c r="C22" s="200">
        <v>9</v>
      </c>
      <c r="D22" s="201">
        <f t="shared" si="0"/>
        <v>10</v>
      </c>
      <c r="E22" s="155" t="str">
        <f>G5</f>
        <v>Semi Finalist</v>
      </c>
      <c r="I22" s="213">
        <f>K5</f>
        <v>449</v>
      </c>
      <c r="J22" s="269" t="s">
        <v>113</v>
      </c>
      <c r="K22" s="200">
        <v>9</v>
      </c>
      <c r="L22" s="201">
        <f t="shared" si="1"/>
        <v>10</v>
      </c>
      <c r="M22" s="155" t="str">
        <f>O5</f>
        <v>Semi Finalist</v>
      </c>
      <c r="Q22" s="213">
        <f>S5</f>
        <v>126</v>
      </c>
      <c r="R22" s="269" t="s">
        <v>113</v>
      </c>
      <c r="S22" s="200">
        <v>9</v>
      </c>
      <c r="T22" s="201">
        <f t="shared" si="2"/>
        <v>10</v>
      </c>
      <c r="U22" s="155" t="str">
        <f>W5</f>
        <v>Semi Finalist</v>
      </c>
      <c r="Y22" s="213">
        <f>AA5</f>
        <v>67</v>
      </c>
      <c r="Z22" s="269" t="s">
        <v>113</v>
      </c>
      <c r="AA22" s="200">
        <v>9</v>
      </c>
      <c r="AB22" s="201">
        <f t="shared" si="3"/>
        <v>10</v>
      </c>
      <c r="AC22" s="155" t="str">
        <f>AE5</f>
        <v>Semi Finalist</v>
      </c>
    </row>
    <row r="23" spans="1:29" x14ac:dyDescent="0.25">
      <c r="A23" s="211">
        <f>D2</f>
        <v>111</v>
      </c>
      <c r="B23" s="194" t="s">
        <v>89</v>
      </c>
      <c r="C23" s="195">
        <v>16</v>
      </c>
      <c r="D23" s="196">
        <f t="shared" si="0"/>
        <v>30</v>
      </c>
      <c r="E23" t="str">
        <f t="shared" ref="E23:E34" si="4">E15</f>
        <v>Winner</v>
      </c>
      <c r="I23" s="211">
        <f>L2</f>
        <v>75</v>
      </c>
      <c r="J23" s="194" t="s">
        <v>89</v>
      </c>
      <c r="K23" s="195">
        <v>16</v>
      </c>
      <c r="L23" s="196">
        <f t="shared" si="1"/>
        <v>30</v>
      </c>
      <c r="M23" t="str">
        <f t="shared" ref="M23:M34" si="5">M15</f>
        <v>Winner</v>
      </c>
      <c r="Q23" s="211">
        <f>T2</f>
        <v>128</v>
      </c>
      <c r="R23" s="194" t="s">
        <v>89</v>
      </c>
      <c r="S23" s="195">
        <v>16</v>
      </c>
      <c r="T23" s="196">
        <f t="shared" si="2"/>
        <v>20</v>
      </c>
      <c r="U23" t="str">
        <f t="shared" ref="U23:U34" si="6">U15</f>
        <v>Finalist</v>
      </c>
      <c r="Y23" s="211">
        <f>AB2</f>
        <v>125</v>
      </c>
      <c r="Z23" s="194" t="s">
        <v>89</v>
      </c>
      <c r="AA23" s="195">
        <v>16</v>
      </c>
      <c r="AB23" s="196">
        <f t="shared" si="3"/>
        <v>30</v>
      </c>
      <c r="AC23" t="str">
        <f t="shared" ref="AC23:AC34" si="7">AC15</f>
        <v>Winner</v>
      </c>
    </row>
    <row r="24" spans="1:29" x14ac:dyDescent="0.25">
      <c r="A24" s="212">
        <f>D3</f>
        <v>173</v>
      </c>
      <c r="B24" s="194" t="s">
        <v>90</v>
      </c>
      <c r="C24" s="195">
        <v>15</v>
      </c>
      <c r="D24" s="196">
        <f t="shared" si="0"/>
        <v>10</v>
      </c>
      <c r="E24" t="str">
        <f t="shared" si="4"/>
        <v>Semi Finalist</v>
      </c>
      <c r="I24" s="212">
        <f>L3</f>
        <v>401</v>
      </c>
      <c r="J24" s="194" t="s">
        <v>90</v>
      </c>
      <c r="K24" s="195">
        <v>15</v>
      </c>
      <c r="L24" s="196">
        <f t="shared" si="1"/>
        <v>20</v>
      </c>
      <c r="M24" t="str">
        <f t="shared" si="5"/>
        <v>Finalist</v>
      </c>
      <c r="Q24" s="212">
        <f>T3</f>
        <v>122</v>
      </c>
      <c r="R24" s="194" t="s">
        <v>90</v>
      </c>
      <c r="S24" s="195">
        <v>15</v>
      </c>
      <c r="T24" s="196">
        <f t="shared" si="2"/>
        <v>30</v>
      </c>
      <c r="U24" t="str">
        <f t="shared" si="6"/>
        <v>Winner</v>
      </c>
      <c r="Y24" s="212">
        <f>AB3</f>
        <v>56</v>
      </c>
      <c r="Z24" s="194" t="s">
        <v>90</v>
      </c>
      <c r="AA24" s="195">
        <v>15</v>
      </c>
      <c r="AB24" s="196">
        <f t="shared" si="3"/>
        <v>10</v>
      </c>
      <c r="AC24" t="str">
        <f t="shared" si="7"/>
        <v>Semi Finalist</v>
      </c>
    </row>
    <row r="25" spans="1:29" x14ac:dyDescent="0.25">
      <c r="A25" s="212">
        <f>D4</f>
        <v>312</v>
      </c>
      <c r="B25" s="194" t="s">
        <v>91</v>
      </c>
      <c r="C25" s="195">
        <v>14</v>
      </c>
      <c r="D25" s="196">
        <f t="shared" si="0"/>
        <v>20</v>
      </c>
      <c r="E25" t="str">
        <f t="shared" si="4"/>
        <v>Finalist</v>
      </c>
      <c r="I25" s="212">
        <f>L4</f>
        <v>37</v>
      </c>
      <c r="J25" s="194" t="s">
        <v>91</v>
      </c>
      <c r="K25" s="195">
        <v>14</v>
      </c>
      <c r="L25" s="196">
        <f t="shared" si="1"/>
        <v>10</v>
      </c>
      <c r="M25" t="str">
        <f t="shared" si="5"/>
        <v>Semi Finalist</v>
      </c>
      <c r="Q25" s="212">
        <f>T4</f>
        <v>235</v>
      </c>
      <c r="R25" s="194" t="s">
        <v>91</v>
      </c>
      <c r="S25" s="195">
        <v>14</v>
      </c>
      <c r="T25" s="196">
        <f t="shared" si="2"/>
        <v>10</v>
      </c>
      <c r="U25" t="str">
        <f t="shared" si="6"/>
        <v>Semi Finalist</v>
      </c>
      <c r="Y25" s="212">
        <f>AB4</f>
        <v>236</v>
      </c>
      <c r="Z25" s="194" t="s">
        <v>91</v>
      </c>
      <c r="AA25" s="195">
        <v>14</v>
      </c>
      <c r="AB25" s="196">
        <f t="shared" si="3"/>
        <v>20</v>
      </c>
      <c r="AC25" t="str">
        <f t="shared" si="7"/>
        <v>Finalist</v>
      </c>
    </row>
    <row r="26" spans="1:29" x14ac:dyDescent="0.25">
      <c r="A26" s="212">
        <f>D5</f>
        <v>274</v>
      </c>
      <c r="B26" s="194" t="s">
        <v>92</v>
      </c>
      <c r="C26" s="195">
        <v>13</v>
      </c>
      <c r="D26" s="196">
        <f t="shared" si="0"/>
        <v>10</v>
      </c>
      <c r="E26" t="str">
        <f t="shared" si="4"/>
        <v>Semi Finalist</v>
      </c>
      <c r="I26" s="212">
        <f>L5</f>
        <v>174</v>
      </c>
      <c r="J26" s="194" t="s">
        <v>92</v>
      </c>
      <c r="K26" s="195">
        <v>13</v>
      </c>
      <c r="L26" s="196">
        <f t="shared" si="1"/>
        <v>10</v>
      </c>
      <c r="M26" t="str">
        <f t="shared" si="5"/>
        <v>Semi Finalist</v>
      </c>
      <c r="Q26" s="212">
        <f>T5</f>
        <v>230</v>
      </c>
      <c r="R26" s="194" t="s">
        <v>92</v>
      </c>
      <c r="S26" s="195">
        <v>13</v>
      </c>
      <c r="T26" s="196">
        <f t="shared" si="2"/>
        <v>10</v>
      </c>
      <c r="U26" t="str">
        <f t="shared" si="6"/>
        <v>Semi Finalist</v>
      </c>
      <c r="Y26" s="212">
        <f>AB5</f>
        <v>61</v>
      </c>
      <c r="Z26" s="194" t="s">
        <v>92</v>
      </c>
      <c r="AA26" s="195">
        <v>13</v>
      </c>
      <c r="AB26" s="196">
        <f t="shared" si="3"/>
        <v>10</v>
      </c>
      <c r="AC26" t="str">
        <f t="shared" si="7"/>
        <v>Semi Finalist</v>
      </c>
    </row>
    <row r="27" spans="1:29" x14ac:dyDescent="0.25">
      <c r="A27" s="212">
        <f>E2</f>
        <v>349</v>
      </c>
      <c r="B27" s="194" t="s">
        <v>93</v>
      </c>
      <c r="C27" s="195">
        <v>12</v>
      </c>
      <c r="D27" s="196">
        <v>30</v>
      </c>
      <c r="E27" t="str">
        <f t="shared" si="4"/>
        <v>Winner</v>
      </c>
      <c r="I27" s="212">
        <f>M2</f>
        <v>217</v>
      </c>
      <c r="J27" s="194" t="s">
        <v>93</v>
      </c>
      <c r="K27" s="195">
        <v>12</v>
      </c>
      <c r="L27" s="196">
        <v>30</v>
      </c>
      <c r="M27" t="str">
        <f t="shared" si="5"/>
        <v>Winner</v>
      </c>
      <c r="Q27" s="212">
        <f>U2</f>
        <v>135</v>
      </c>
      <c r="R27" s="194" t="s">
        <v>93</v>
      </c>
      <c r="S27" s="195">
        <v>12</v>
      </c>
      <c r="T27" s="196">
        <v>20</v>
      </c>
      <c r="U27" t="str">
        <f t="shared" si="6"/>
        <v>Finalist</v>
      </c>
      <c r="Y27" s="212">
        <f>AC2</f>
        <v>365</v>
      </c>
      <c r="Z27" s="194" t="s">
        <v>93</v>
      </c>
      <c r="AA27" s="195">
        <v>12</v>
      </c>
      <c r="AB27" s="196">
        <v>30</v>
      </c>
      <c r="AC27" t="str">
        <f t="shared" si="7"/>
        <v>Winner</v>
      </c>
    </row>
    <row r="28" spans="1:29" x14ac:dyDescent="0.25">
      <c r="A28" s="212">
        <f>E3</f>
        <v>131</v>
      </c>
      <c r="B28" s="194" t="s">
        <v>94</v>
      </c>
      <c r="C28" s="195">
        <v>11</v>
      </c>
      <c r="D28" s="196">
        <v>10</v>
      </c>
      <c r="E28" t="str">
        <f t="shared" si="4"/>
        <v>Semi Finalist</v>
      </c>
      <c r="I28" s="212">
        <f>M3</f>
        <v>469</v>
      </c>
      <c r="J28" s="194" t="s">
        <v>94</v>
      </c>
      <c r="K28" s="195">
        <v>11</v>
      </c>
      <c r="L28" s="196">
        <v>20</v>
      </c>
      <c r="M28" t="str">
        <f t="shared" si="5"/>
        <v>Finalist</v>
      </c>
      <c r="Q28" s="212">
        <f>U3</f>
        <v>53</v>
      </c>
      <c r="R28" s="194" t="s">
        <v>94</v>
      </c>
      <c r="S28" s="195">
        <v>11</v>
      </c>
      <c r="T28" s="196">
        <v>30</v>
      </c>
      <c r="U28" t="str">
        <f t="shared" si="6"/>
        <v>Winner</v>
      </c>
      <c r="Y28" s="212">
        <f>AC3</f>
        <v>31</v>
      </c>
      <c r="Z28" s="194" t="s">
        <v>94</v>
      </c>
      <c r="AA28" s="195">
        <v>11</v>
      </c>
      <c r="AB28" s="196">
        <v>10</v>
      </c>
      <c r="AC28" t="str">
        <f t="shared" si="7"/>
        <v>Semi Finalist</v>
      </c>
    </row>
    <row r="29" spans="1:29" x14ac:dyDescent="0.25">
      <c r="A29" s="212">
        <f>E4</f>
        <v>21</v>
      </c>
      <c r="B29" s="194" t="s">
        <v>95</v>
      </c>
      <c r="C29" s="195">
        <v>10</v>
      </c>
      <c r="D29" s="196">
        <v>20</v>
      </c>
      <c r="E29" t="str">
        <f t="shared" si="4"/>
        <v>Finalist</v>
      </c>
      <c r="F29" s="151"/>
      <c r="I29" s="212">
        <f>M4</f>
        <v>68</v>
      </c>
      <c r="J29" s="194" t="s">
        <v>95</v>
      </c>
      <c r="K29" s="195">
        <v>10</v>
      </c>
      <c r="L29" s="196">
        <v>10</v>
      </c>
      <c r="M29" t="str">
        <f t="shared" si="5"/>
        <v>Semi Finalist</v>
      </c>
      <c r="N29" s="151"/>
      <c r="Q29" s="212">
        <f>U4</f>
        <v>8</v>
      </c>
      <c r="R29" s="194" t="s">
        <v>95</v>
      </c>
      <c r="S29" s="195">
        <v>10</v>
      </c>
      <c r="T29" s="196">
        <v>10</v>
      </c>
      <c r="U29" t="str">
        <f t="shared" si="6"/>
        <v>Semi Finalist</v>
      </c>
      <c r="V29" s="151"/>
      <c r="Y29" s="212">
        <f>AC4</f>
        <v>329</v>
      </c>
      <c r="Z29" s="194" t="s">
        <v>95</v>
      </c>
      <c r="AA29" s="195">
        <v>10</v>
      </c>
      <c r="AB29" s="196">
        <v>20</v>
      </c>
      <c r="AC29" t="str">
        <f t="shared" si="7"/>
        <v>Finalist</v>
      </c>
    </row>
    <row r="30" spans="1:29" x14ac:dyDescent="0.25">
      <c r="A30" s="213">
        <f>E5</f>
        <v>69</v>
      </c>
      <c r="B30" s="199" t="s">
        <v>96</v>
      </c>
      <c r="C30" s="200">
        <v>9</v>
      </c>
      <c r="D30" s="196">
        <v>10</v>
      </c>
      <c r="E30" t="str">
        <f t="shared" si="4"/>
        <v>Semi Finalist</v>
      </c>
      <c r="I30" s="213">
        <f>M5</f>
        <v>292</v>
      </c>
      <c r="J30" s="199" t="s">
        <v>96</v>
      </c>
      <c r="K30" s="200">
        <v>9</v>
      </c>
      <c r="L30" s="196">
        <v>10</v>
      </c>
      <c r="M30" t="str">
        <f t="shared" si="5"/>
        <v>Semi Finalist</v>
      </c>
      <c r="Q30" s="213">
        <f>U5</f>
        <v>140</v>
      </c>
      <c r="R30" s="199" t="s">
        <v>96</v>
      </c>
      <c r="S30" s="200">
        <v>9</v>
      </c>
      <c r="T30" s="196">
        <v>10</v>
      </c>
      <c r="U30" t="str">
        <f t="shared" si="6"/>
        <v>Semi Finalist</v>
      </c>
      <c r="Y30" s="213">
        <f>AC5</f>
        <v>118</v>
      </c>
      <c r="Z30" s="199" t="s">
        <v>96</v>
      </c>
      <c r="AA30" s="200">
        <v>9</v>
      </c>
      <c r="AB30" s="196">
        <v>10</v>
      </c>
      <c r="AC30" t="str">
        <f t="shared" si="7"/>
        <v>Semi Finalist</v>
      </c>
    </row>
    <row r="31" spans="1:29" x14ac:dyDescent="0.25">
      <c r="A31" s="211">
        <f>F2</f>
        <v>144</v>
      </c>
      <c r="B31" s="194" t="s">
        <v>97</v>
      </c>
      <c r="C31" s="195">
        <v>8</v>
      </c>
      <c r="D31" s="196">
        <f t="shared" ref="D31:D38" si="8">IF(E31="Winner",30,IF(E31="Finalist",20,IF(E31="Semi Finalist",10,)))</f>
        <v>30</v>
      </c>
      <c r="E31" t="str">
        <f t="shared" si="4"/>
        <v>Winner</v>
      </c>
      <c r="I31" s="211">
        <f>N2</f>
        <v>115</v>
      </c>
      <c r="J31" s="194" t="s">
        <v>97</v>
      </c>
      <c r="K31" s="195">
        <v>8</v>
      </c>
      <c r="L31" s="196">
        <f t="shared" ref="L31:L38" si="9">IF(M31="Winner",30,IF(M31="Finalist",20,IF(M31="Semi Finalist",10,)))</f>
        <v>30</v>
      </c>
      <c r="M31" t="str">
        <f t="shared" si="5"/>
        <v>Winner</v>
      </c>
      <c r="Q31" s="211">
        <f>V2</f>
        <v>108</v>
      </c>
      <c r="R31" s="194" t="s">
        <v>97</v>
      </c>
      <c r="S31" s="195">
        <v>8</v>
      </c>
      <c r="T31" s="196">
        <f t="shared" ref="T31:T38" si="10">IF(U31="Winner",30,IF(U31="Finalist",20,IF(U31="Semi Finalist",10,)))</f>
        <v>20</v>
      </c>
      <c r="U31" t="str">
        <f t="shared" si="6"/>
        <v>Finalist</v>
      </c>
      <c r="Y31" s="211">
        <f>AD2</f>
        <v>279</v>
      </c>
      <c r="Z31" s="194" t="s">
        <v>97</v>
      </c>
      <c r="AA31" s="195">
        <v>8</v>
      </c>
      <c r="AB31" s="196">
        <f t="shared" ref="AB31:AB38" si="11">IF(AC31="Winner",30,IF(AC31="Finalist",20,IF(AC31="Semi Finalist",10,)))</f>
        <v>30</v>
      </c>
      <c r="AC31" t="str">
        <f t="shared" si="7"/>
        <v>Winner</v>
      </c>
    </row>
    <row r="32" spans="1:29" x14ac:dyDescent="0.25">
      <c r="A32" s="212">
        <f>F3</f>
        <v>306</v>
      </c>
      <c r="B32" s="194" t="s">
        <v>98</v>
      </c>
      <c r="C32" s="195">
        <v>7</v>
      </c>
      <c r="D32" s="196">
        <f t="shared" si="8"/>
        <v>10</v>
      </c>
      <c r="E32" t="str">
        <f t="shared" si="4"/>
        <v>Semi Finalist</v>
      </c>
      <c r="I32" s="212">
        <f>N3</f>
        <v>573</v>
      </c>
      <c r="J32" s="194" t="s">
        <v>98</v>
      </c>
      <c r="K32" s="195">
        <v>7</v>
      </c>
      <c r="L32" s="196">
        <f t="shared" si="9"/>
        <v>20</v>
      </c>
      <c r="M32" t="str">
        <f t="shared" si="5"/>
        <v>Finalist</v>
      </c>
      <c r="Q32" s="212">
        <f>V3</f>
        <v>340</v>
      </c>
      <c r="R32" s="194" t="s">
        <v>98</v>
      </c>
      <c r="S32" s="195">
        <v>7</v>
      </c>
      <c r="T32" s="196">
        <f t="shared" si="10"/>
        <v>30</v>
      </c>
      <c r="U32" t="str">
        <f t="shared" si="6"/>
        <v>Winner</v>
      </c>
      <c r="Y32" s="212">
        <f>AD3</f>
        <v>25</v>
      </c>
      <c r="Z32" s="194" t="s">
        <v>98</v>
      </c>
      <c r="AA32" s="195">
        <v>7</v>
      </c>
      <c r="AB32" s="196">
        <f t="shared" si="11"/>
        <v>10</v>
      </c>
      <c r="AC32" t="str">
        <f t="shared" si="7"/>
        <v>Semi Finalist</v>
      </c>
    </row>
    <row r="33" spans="1:29" x14ac:dyDescent="0.25">
      <c r="A33" s="212">
        <f>F4</f>
        <v>538</v>
      </c>
      <c r="B33" s="194" t="s">
        <v>99</v>
      </c>
      <c r="C33" s="195">
        <v>6</v>
      </c>
      <c r="D33" s="196">
        <f t="shared" si="8"/>
        <v>20</v>
      </c>
      <c r="E33" t="str">
        <f t="shared" si="4"/>
        <v>Finalist</v>
      </c>
      <c r="I33" s="212">
        <f>N4</f>
        <v>58</v>
      </c>
      <c r="J33" s="194" t="s">
        <v>99</v>
      </c>
      <c r="K33" s="195">
        <v>6</v>
      </c>
      <c r="L33" s="196">
        <f t="shared" si="9"/>
        <v>10</v>
      </c>
      <c r="M33" t="str">
        <f t="shared" si="5"/>
        <v>Semi Finalist</v>
      </c>
      <c r="Q33" s="212">
        <f>V4</f>
        <v>293</v>
      </c>
      <c r="R33" s="194" t="s">
        <v>99</v>
      </c>
      <c r="S33" s="195">
        <v>6</v>
      </c>
      <c r="T33" s="196">
        <f t="shared" si="10"/>
        <v>10</v>
      </c>
      <c r="U33" t="str">
        <f t="shared" si="6"/>
        <v>Semi Finalist</v>
      </c>
      <c r="Y33" s="212">
        <f>AD4</f>
        <v>301</v>
      </c>
      <c r="Z33" s="194" t="s">
        <v>99</v>
      </c>
      <c r="AA33" s="195">
        <v>6</v>
      </c>
      <c r="AB33" s="196">
        <f t="shared" si="11"/>
        <v>20</v>
      </c>
      <c r="AC33" t="str">
        <f t="shared" si="7"/>
        <v>Finalist</v>
      </c>
    </row>
    <row r="34" spans="1:29" x14ac:dyDescent="0.25">
      <c r="A34" s="212">
        <f>F5</f>
        <v>190</v>
      </c>
      <c r="B34" s="194" t="s">
        <v>100</v>
      </c>
      <c r="C34" s="195">
        <v>5</v>
      </c>
      <c r="D34" s="196">
        <f t="shared" si="8"/>
        <v>10</v>
      </c>
      <c r="E34" t="str">
        <f t="shared" si="4"/>
        <v>Semi Finalist</v>
      </c>
      <c r="I34" s="212">
        <f>N5</f>
        <v>710</v>
      </c>
      <c r="J34" s="194" t="s">
        <v>100</v>
      </c>
      <c r="K34" s="195">
        <v>5</v>
      </c>
      <c r="L34" s="196">
        <f t="shared" si="9"/>
        <v>10</v>
      </c>
      <c r="M34" t="str">
        <f t="shared" si="5"/>
        <v>Semi Finalist</v>
      </c>
      <c r="Q34" s="212">
        <f>V5</f>
        <v>546</v>
      </c>
      <c r="R34" s="194" t="s">
        <v>100</v>
      </c>
      <c r="S34" s="195">
        <v>5</v>
      </c>
      <c r="T34" s="196">
        <f t="shared" si="10"/>
        <v>10</v>
      </c>
      <c r="U34" t="str">
        <f t="shared" si="6"/>
        <v>Semi Finalist</v>
      </c>
      <c r="Y34" s="212">
        <f>AD5</f>
        <v>378</v>
      </c>
      <c r="Z34" s="194" t="s">
        <v>100</v>
      </c>
      <c r="AA34" s="195">
        <v>5</v>
      </c>
      <c r="AB34" s="196">
        <f t="shared" si="11"/>
        <v>10</v>
      </c>
      <c r="AC34" t="str">
        <f t="shared" si="7"/>
        <v>Semi Finalist</v>
      </c>
    </row>
    <row r="35" spans="1:29" x14ac:dyDescent="0.25">
      <c r="A35" s="212">
        <f>D6</f>
        <v>0</v>
      </c>
      <c r="B35" s="194" t="s">
        <v>101</v>
      </c>
      <c r="C35" s="195">
        <v>4</v>
      </c>
      <c r="D35" s="196">
        <f t="shared" si="8"/>
        <v>0</v>
      </c>
      <c r="I35" s="212">
        <f>L6</f>
        <v>0</v>
      </c>
      <c r="J35" s="194" t="s">
        <v>101</v>
      </c>
      <c r="K35" s="195">
        <v>4</v>
      </c>
      <c r="L35" s="196">
        <f t="shared" si="9"/>
        <v>0</v>
      </c>
      <c r="Q35" s="212">
        <f>T6</f>
        <v>0</v>
      </c>
      <c r="R35" s="194" t="s">
        <v>101</v>
      </c>
      <c r="S35" s="195">
        <v>4</v>
      </c>
      <c r="T35" s="196">
        <f t="shared" si="10"/>
        <v>0</v>
      </c>
      <c r="Y35" s="212">
        <f>AB6</f>
        <v>0</v>
      </c>
      <c r="Z35" s="194" t="s">
        <v>101</v>
      </c>
      <c r="AA35" s="195">
        <v>4</v>
      </c>
      <c r="AB35" s="196">
        <f t="shared" si="11"/>
        <v>0</v>
      </c>
    </row>
    <row r="36" spans="1:29" x14ac:dyDescent="0.25">
      <c r="A36" s="212">
        <f>D7</f>
        <v>0</v>
      </c>
      <c r="B36" s="194" t="s">
        <v>102</v>
      </c>
      <c r="C36" s="195">
        <v>3</v>
      </c>
      <c r="D36" s="196">
        <f t="shared" si="8"/>
        <v>0</v>
      </c>
      <c r="I36" s="212">
        <f>L7</f>
        <v>0</v>
      </c>
      <c r="J36" s="194" t="s">
        <v>102</v>
      </c>
      <c r="K36" s="195">
        <v>3</v>
      </c>
      <c r="L36" s="196">
        <f t="shared" si="9"/>
        <v>0</v>
      </c>
      <c r="Q36" s="212">
        <f>T7</f>
        <v>0</v>
      </c>
      <c r="R36" s="194" t="s">
        <v>102</v>
      </c>
      <c r="S36" s="195">
        <v>3</v>
      </c>
      <c r="T36" s="196">
        <f t="shared" si="10"/>
        <v>0</v>
      </c>
      <c r="Y36" s="212">
        <f>AB7</f>
        <v>0</v>
      </c>
      <c r="Z36" s="194" t="s">
        <v>102</v>
      </c>
      <c r="AA36" s="195">
        <v>3</v>
      </c>
      <c r="AB36" s="196">
        <f t="shared" si="11"/>
        <v>0</v>
      </c>
    </row>
    <row r="37" spans="1:29" x14ac:dyDescent="0.25">
      <c r="A37" s="212">
        <f>D8</f>
        <v>0</v>
      </c>
      <c r="B37" s="194" t="s">
        <v>103</v>
      </c>
      <c r="C37" s="195">
        <v>2</v>
      </c>
      <c r="D37" s="196">
        <f t="shared" si="8"/>
        <v>0</v>
      </c>
      <c r="I37" s="212">
        <f>L8</f>
        <v>0</v>
      </c>
      <c r="J37" s="194" t="s">
        <v>103</v>
      </c>
      <c r="K37" s="195">
        <v>2</v>
      </c>
      <c r="L37" s="196">
        <f t="shared" si="9"/>
        <v>0</v>
      </c>
      <c r="Q37" s="212">
        <f>T8</f>
        <v>0</v>
      </c>
      <c r="R37" s="194" t="s">
        <v>103</v>
      </c>
      <c r="S37" s="195">
        <v>2</v>
      </c>
      <c r="T37" s="196">
        <f t="shared" si="10"/>
        <v>0</v>
      </c>
      <c r="Y37" s="212">
        <f>AB8</f>
        <v>0</v>
      </c>
      <c r="Z37" s="194" t="s">
        <v>103</v>
      </c>
      <c r="AA37" s="195">
        <v>2</v>
      </c>
      <c r="AB37" s="196">
        <f t="shared" si="11"/>
        <v>0</v>
      </c>
    </row>
    <row r="38" spans="1:29" x14ac:dyDescent="0.25">
      <c r="A38" s="213">
        <f>D9</f>
        <v>0</v>
      </c>
      <c r="B38" s="199" t="s">
        <v>104</v>
      </c>
      <c r="C38" s="200">
        <v>1</v>
      </c>
      <c r="D38" s="201">
        <f t="shared" si="8"/>
        <v>0</v>
      </c>
      <c r="I38" s="213">
        <f>L9</f>
        <v>0</v>
      </c>
      <c r="J38" s="199" t="s">
        <v>104</v>
      </c>
      <c r="K38" s="200">
        <v>1</v>
      </c>
      <c r="L38" s="201">
        <f t="shared" si="9"/>
        <v>0</v>
      </c>
      <c r="Q38" s="213">
        <f>T9</f>
        <v>0</v>
      </c>
      <c r="R38" s="199" t="s">
        <v>104</v>
      </c>
      <c r="S38" s="200">
        <v>1</v>
      </c>
      <c r="T38" s="201">
        <f t="shared" si="10"/>
        <v>0</v>
      </c>
      <c r="Y38" s="213">
        <f>AB9</f>
        <v>0</v>
      </c>
      <c r="Z38" s="199" t="s">
        <v>104</v>
      </c>
      <c r="AA38" s="200">
        <v>1</v>
      </c>
      <c r="AB38" s="201">
        <f t="shared" si="11"/>
        <v>0</v>
      </c>
    </row>
    <row r="43" spans="1:29" x14ac:dyDescent="0.25">
      <c r="A43" s="350" t="s">
        <v>302</v>
      </c>
      <c r="B43" s="350" t="s">
        <v>303</v>
      </c>
      <c r="C43" s="350" t="s">
        <v>304</v>
      </c>
    </row>
    <row r="44" spans="1:29" x14ac:dyDescent="0.25">
      <c r="A44" s="192">
        <v>8</v>
      </c>
      <c r="B44" s="192">
        <v>10</v>
      </c>
      <c r="C44" s="10">
        <v>10</v>
      </c>
      <c r="E44" s="195"/>
      <c r="F44" s="195"/>
      <c r="G44" s="351" t="s">
        <v>12</v>
      </c>
      <c r="H44" s="50" t="s">
        <v>1</v>
      </c>
      <c r="I44" s="50" t="s">
        <v>27</v>
      </c>
      <c r="J44" s="50" t="s">
        <v>2</v>
      </c>
      <c r="K44" s="50" t="s">
        <v>3</v>
      </c>
      <c r="L44" s="50" t="s">
        <v>28</v>
      </c>
      <c r="M44" s="51" t="s">
        <v>4</v>
      </c>
    </row>
    <row r="45" spans="1:29" x14ac:dyDescent="0.25">
      <c r="A45" s="195">
        <v>21</v>
      </c>
      <c r="B45" s="195">
        <v>10</v>
      </c>
      <c r="C45" s="10">
        <v>20</v>
      </c>
      <c r="E45" s="195"/>
      <c r="F45" s="195"/>
      <c r="G45" s="147" t="s">
        <v>13</v>
      </c>
      <c r="H45" s="143">
        <v>33</v>
      </c>
      <c r="I45" s="144">
        <v>254</v>
      </c>
      <c r="J45" s="144">
        <v>111</v>
      </c>
      <c r="K45" s="144">
        <v>349</v>
      </c>
      <c r="L45" s="144">
        <v>144</v>
      </c>
      <c r="M45" s="263" t="s">
        <v>6</v>
      </c>
    </row>
    <row r="46" spans="1:29" x14ac:dyDescent="0.25">
      <c r="A46" s="195">
        <v>25</v>
      </c>
      <c r="B46" s="195">
        <v>7</v>
      </c>
      <c r="C46" s="10">
        <v>10</v>
      </c>
      <c r="E46" s="195"/>
      <c r="F46" s="195"/>
      <c r="G46" s="147" t="s">
        <v>14</v>
      </c>
      <c r="H46" s="146">
        <v>60</v>
      </c>
      <c r="I46" s="2">
        <v>85</v>
      </c>
      <c r="J46" s="2">
        <v>75</v>
      </c>
      <c r="K46" s="2">
        <v>217</v>
      </c>
      <c r="L46" s="2">
        <v>115</v>
      </c>
      <c r="M46" s="264" t="s">
        <v>5</v>
      </c>
    </row>
    <row r="47" spans="1:29" x14ac:dyDescent="0.25">
      <c r="A47" s="10">
        <v>31</v>
      </c>
      <c r="B47" s="195">
        <v>11</v>
      </c>
      <c r="C47" s="10">
        <v>10</v>
      </c>
      <c r="E47" s="195"/>
      <c r="F47" s="195"/>
      <c r="G47" s="147" t="s">
        <v>15</v>
      </c>
      <c r="H47" s="146">
        <v>177</v>
      </c>
      <c r="I47" s="2">
        <v>59</v>
      </c>
      <c r="J47" s="2">
        <v>122</v>
      </c>
      <c r="K47" s="2">
        <v>53</v>
      </c>
      <c r="L47" s="2">
        <v>340</v>
      </c>
      <c r="M47" s="264" t="s">
        <v>5</v>
      </c>
    </row>
    <row r="48" spans="1:29" x14ac:dyDescent="0.25">
      <c r="A48" s="195">
        <v>33</v>
      </c>
      <c r="B48" s="195">
        <v>16</v>
      </c>
      <c r="C48" s="352">
        <v>40</v>
      </c>
      <c r="D48" s="10">
        <v>10</v>
      </c>
      <c r="E48" s="195"/>
      <c r="F48" s="195"/>
      <c r="G48" s="150" t="s">
        <v>16</v>
      </c>
      <c r="H48" s="148">
        <v>71</v>
      </c>
      <c r="I48" s="149">
        <v>294</v>
      </c>
      <c r="J48" s="149">
        <v>125</v>
      </c>
      <c r="K48" s="149">
        <v>365</v>
      </c>
      <c r="L48" s="149">
        <v>279</v>
      </c>
      <c r="M48" s="265" t="s">
        <v>11</v>
      </c>
    </row>
    <row r="49" spans="1:6" x14ac:dyDescent="0.25">
      <c r="A49" s="10">
        <v>37</v>
      </c>
      <c r="B49" s="195">
        <v>14</v>
      </c>
      <c r="C49" s="10">
        <v>10</v>
      </c>
      <c r="E49" s="195"/>
      <c r="F49" s="195"/>
    </row>
    <row r="50" spans="1:6" x14ac:dyDescent="0.25">
      <c r="A50" s="195">
        <v>38</v>
      </c>
      <c r="B50" s="195">
        <v>14</v>
      </c>
      <c r="C50" s="10">
        <v>10</v>
      </c>
      <c r="E50" s="195"/>
      <c r="F50" s="195"/>
    </row>
    <row r="51" spans="1:6" x14ac:dyDescent="0.25">
      <c r="A51" s="10">
        <v>45</v>
      </c>
      <c r="B51" s="200">
        <v>16</v>
      </c>
      <c r="C51" s="10">
        <v>20</v>
      </c>
      <c r="E51" s="195"/>
      <c r="F51" s="195"/>
    </row>
    <row r="52" spans="1:6" x14ac:dyDescent="0.25">
      <c r="A52" s="368">
        <v>51</v>
      </c>
      <c r="B52" s="195">
        <v>11</v>
      </c>
      <c r="C52" s="10">
        <v>20</v>
      </c>
      <c r="D52" s="155" t="s">
        <v>311</v>
      </c>
      <c r="E52" s="195"/>
      <c r="F52" s="195"/>
    </row>
    <row r="53" spans="1:6" x14ac:dyDescent="0.25">
      <c r="A53" s="212">
        <v>53</v>
      </c>
      <c r="B53" s="195">
        <v>11</v>
      </c>
      <c r="C53" s="10">
        <v>30</v>
      </c>
      <c r="E53" s="195"/>
      <c r="F53" s="195"/>
    </row>
    <row r="54" spans="1:6" x14ac:dyDescent="0.25">
      <c r="A54" s="212">
        <v>56</v>
      </c>
      <c r="B54" s="195">
        <v>15</v>
      </c>
      <c r="C54" s="10">
        <v>10</v>
      </c>
      <c r="E54" s="195"/>
      <c r="F54" s="195"/>
    </row>
    <row r="55" spans="1:6" x14ac:dyDescent="0.25">
      <c r="A55" s="212">
        <v>58</v>
      </c>
      <c r="B55" s="195">
        <v>6</v>
      </c>
      <c r="C55" s="10">
        <v>10</v>
      </c>
      <c r="E55" s="195"/>
      <c r="F55" s="195"/>
    </row>
    <row r="56" spans="1:6" x14ac:dyDescent="0.25">
      <c r="A56" s="212">
        <v>59</v>
      </c>
      <c r="B56" s="195">
        <v>11</v>
      </c>
      <c r="C56" s="10">
        <v>30</v>
      </c>
      <c r="E56" s="195"/>
      <c r="F56" s="195"/>
    </row>
    <row r="57" spans="1:6" x14ac:dyDescent="0.25">
      <c r="A57" s="212">
        <v>60</v>
      </c>
      <c r="B57" s="195">
        <v>16</v>
      </c>
      <c r="C57" s="10">
        <v>30</v>
      </c>
      <c r="E57" s="195"/>
      <c r="F57" s="195"/>
    </row>
    <row r="58" spans="1:6" x14ac:dyDescent="0.25">
      <c r="A58" s="212">
        <v>61</v>
      </c>
      <c r="B58" s="195">
        <v>13</v>
      </c>
      <c r="C58" s="10">
        <v>10</v>
      </c>
      <c r="E58" s="195"/>
      <c r="F58" s="195"/>
    </row>
    <row r="59" spans="1:6" x14ac:dyDescent="0.25">
      <c r="A59" s="213">
        <v>67</v>
      </c>
      <c r="B59" s="200">
        <v>9</v>
      </c>
      <c r="C59" s="10">
        <v>10</v>
      </c>
      <c r="E59" s="195"/>
      <c r="F59" s="195"/>
    </row>
    <row r="60" spans="1:6" x14ac:dyDescent="0.25">
      <c r="A60" s="211">
        <v>68</v>
      </c>
      <c r="B60" s="195">
        <v>10</v>
      </c>
      <c r="C60" s="10">
        <v>10</v>
      </c>
      <c r="E60" s="195"/>
      <c r="F60" s="195"/>
    </row>
    <row r="61" spans="1:6" x14ac:dyDescent="0.25">
      <c r="A61" s="212">
        <v>69</v>
      </c>
      <c r="B61" s="195">
        <v>9</v>
      </c>
      <c r="C61" s="10">
        <v>10</v>
      </c>
      <c r="E61" s="195"/>
      <c r="F61" s="195"/>
    </row>
    <row r="62" spans="1:6" x14ac:dyDescent="0.25">
      <c r="A62" s="212">
        <v>71</v>
      </c>
      <c r="B62" s="195">
        <v>16</v>
      </c>
      <c r="C62" s="352">
        <v>50</v>
      </c>
      <c r="D62" s="98">
        <v>20</v>
      </c>
      <c r="E62" s="195"/>
      <c r="F62" s="195"/>
    </row>
    <row r="63" spans="1:6" x14ac:dyDescent="0.25">
      <c r="A63" s="212">
        <v>74</v>
      </c>
      <c r="B63" s="195">
        <v>14</v>
      </c>
      <c r="C63" s="10">
        <v>20</v>
      </c>
      <c r="E63" s="195"/>
      <c r="F63" s="195"/>
    </row>
    <row r="64" spans="1:6" x14ac:dyDescent="0.25">
      <c r="A64" s="212">
        <v>75</v>
      </c>
      <c r="B64" s="192">
        <v>16</v>
      </c>
      <c r="C64" s="10">
        <v>30</v>
      </c>
      <c r="E64" s="195"/>
      <c r="F64" s="195"/>
    </row>
    <row r="65" spans="1:6" x14ac:dyDescent="0.25">
      <c r="A65" s="212">
        <v>85</v>
      </c>
      <c r="B65" s="195">
        <v>12</v>
      </c>
      <c r="C65" s="10">
        <v>30</v>
      </c>
      <c r="E65" s="195"/>
      <c r="F65" s="195"/>
    </row>
    <row r="66" spans="1:6" x14ac:dyDescent="0.25">
      <c r="A66" s="212">
        <v>108</v>
      </c>
      <c r="B66" s="195">
        <v>8</v>
      </c>
      <c r="C66" s="10">
        <v>20</v>
      </c>
      <c r="E66" s="195"/>
      <c r="F66" s="195"/>
    </row>
    <row r="67" spans="1:6" x14ac:dyDescent="0.25">
      <c r="A67" s="213">
        <v>111</v>
      </c>
      <c r="B67" s="195">
        <v>16</v>
      </c>
      <c r="C67" s="352">
        <v>40</v>
      </c>
      <c r="D67" s="98">
        <v>10</v>
      </c>
      <c r="E67" s="195"/>
      <c r="F67" s="195"/>
    </row>
    <row r="68" spans="1:6" x14ac:dyDescent="0.25">
      <c r="A68" s="10">
        <v>114</v>
      </c>
      <c r="B68" s="195">
        <v>13</v>
      </c>
      <c r="C68" s="10">
        <v>10</v>
      </c>
      <c r="E68" s="195"/>
      <c r="F68" s="195"/>
    </row>
    <row r="69" spans="1:6" x14ac:dyDescent="0.25">
      <c r="A69" s="10">
        <v>115</v>
      </c>
      <c r="B69" s="195">
        <v>8</v>
      </c>
      <c r="C69" s="10">
        <v>30</v>
      </c>
      <c r="E69" s="195"/>
      <c r="F69" s="195"/>
    </row>
    <row r="70" spans="1:6" x14ac:dyDescent="0.25">
      <c r="A70" s="10">
        <v>118</v>
      </c>
      <c r="B70" s="195">
        <v>9</v>
      </c>
      <c r="C70" s="10">
        <v>10</v>
      </c>
      <c r="E70" s="195"/>
      <c r="F70" s="195"/>
    </row>
    <row r="71" spans="1:6" x14ac:dyDescent="0.25">
      <c r="A71" s="10">
        <v>122</v>
      </c>
      <c r="B71" s="200">
        <v>15</v>
      </c>
      <c r="C71" s="10">
        <v>30</v>
      </c>
      <c r="E71" s="195"/>
      <c r="F71" s="195"/>
    </row>
    <row r="72" spans="1:6" x14ac:dyDescent="0.25">
      <c r="A72" s="10">
        <v>125</v>
      </c>
      <c r="B72" s="195">
        <v>16</v>
      </c>
      <c r="C72" s="352">
        <v>50</v>
      </c>
      <c r="D72" s="10">
        <v>20</v>
      </c>
      <c r="E72" s="195"/>
      <c r="F72" s="195"/>
    </row>
    <row r="73" spans="1:6" x14ac:dyDescent="0.25">
      <c r="A73" s="10">
        <v>126</v>
      </c>
      <c r="B73" s="195">
        <v>9</v>
      </c>
      <c r="C73" s="10">
        <v>10</v>
      </c>
      <c r="E73" s="195"/>
      <c r="F73" s="195"/>
    </row>
    <row r="74" spans="1:6" x14ac:dyDescent="0.25">
      <c r="A74" s="10">
        <v>128</v>
      </c>
      <c r="B74" s="195">
        <v>16</v>
      </c>
      <c r="C74" s="10">
        <v>20</v>
      </c>
      <c r="E74" s="195"/>
      <c r="F74" s="195"/>
    </row>
    <row r="75" spans="1:6" x14ac:dyDescent="0.25">
      <c r="A75" s="10">
        <v>131</v>
      </c>
      <c r="B75" s="195">
        <v>11</v>
      </c>
      <c r="C75" s="10">
        <v>10</v>
      </c>
      <c r="E75" s="195"/>
      <c r="F75" s="195"/>
    </row>
    <row r="76" spans="1:6" x14ac:dyDescent="0.25">
      <c r="A76" s="10">
        <v>135</v>
      </c>
      <c r="B76" s="195">
        <v>12</v>
      </c>
      <c r="C76" s="10">
        <v>20</v>
      </c>
      <c r="E76" s="195"/>
      <c r="F76" s="195"/>
    </row>
    <row r="77" spans="1:6" x14ac:dyDescent="0.25">
      <c r="A77" s="10">
        <v>140</v>
      </c>
      <c r="B77" s="195">
        <v>9</v>
      </c>
      <c r="C77" s="10">
        <v>10</v>
      </c>
      <c r="E77" s="195"/>
      <c r="F77" s="195"/>
    </row>
    <row r="78" spans="1:6" x14ac:dyDescent="0.25">
      <c r="A78" s="10">
        <v>141</v>
      </c>
      <c r="B78" s="195">
        <v>14</v>
      </c>
      <c r="C78" s="10">
        <v>20</v>
      </c>
      <c r="E78" s="195"/>
      <c r="F78" s="195"/>
    </row>
    <row r="79" spans="1:6" x14ac:dyDescent="0.25">
      <c r="A79" s="10">
        <v>144</v>
      </c>
      <c r="B79" s="200">
        <v>8</v>
      </c>
      <c r="C79" s="352">
        <v>40</v>
      </c>
      <c r="D79" s="10">
        <v>10</v>
      </c>
      <c r="E79" s="195"/>
      <c r="F79" s="195"/>
    </row>
    <row r="80" spans="1:6" x14ac:dyDescent="0.25">
      <c r="A80" s="10">
        <v>147</v>
      </c>
      <c r="B80" s="195">
        <v>15</v>
      </c>
      <c r="C80" s="10">
        <v>10</v>
      </c>
      <c r="E80" s="195"/>
      <c r="F80" s="195"/>
    </row>
    <row r="81" spans="1:6" x14ac:dyDescent="0.25">
      <c r="A81" s="10">
        <v>148</v>
      </c>
      <c r="B81" s="195">
        <v>14</v>
      </c>
      <c r="C81" s="10">
        <v>10</v>
      </c>
      <c r="E81" s="195"/>
      <c r="F81" s="195"/>
    </row>
    <row r="82" spans="1:6" x14ac:dyDescent="0.25">
      <c r="A82" s="10">
        <v>173</v>
      </c>
      <c r="B82" s="195">
        <v>15</v>
      </c>
      <c r="C82" s="10">
        <v>10</v>
      </c>
      <c r="E82" s="195"/>
      <c r="F82" s="195"/>
    </row>
    <row r="83" spans="1:6" x14ac:dyDescent="0.25">
      <c r="A83" s="10">
        <v>174</v>
      </c>
      <c r="B83" s="195">
        <v>13</v>
      </c>
      <c r="C83" s="10">
        <v>10</v>
      </c>
      <c r="E83" s="195"/>
      <c r="F83" s="195"/>
    </row>
    <row r="84" spans="1:6" x14ac:dyDescent="0.25">
      <c r="A84" s="10">
        <v>175</v>
      </c>
      <c r="B84" s="192">
        <v>13</v>
      </c>
      <c r="C84" s="10">
        <v>10</v>
      </c>
      <c r="E84" s="195"/>
      <c r="F84" s="195"/>
    </row>
    <row r="85" spans="1:6" x14ac:dyDescent="0.25">
      <c r="A85" s="10">
        <v>176</v>
      </c>
      <c r="B85" s="195">
        <v>15</v>
      </c>
      <c r="C85" s="10">
        <v>10</v>
      </c>
      <c r="E85" s="195"/>
      <c r="F85" s="195"/>
    </row>
    <row r="86" spans="1:6" x14ac:dyDescent="0.25">
      <c r="A86" s="10">
        <v>177</v>
      </c>
      <c r="B86" s="195">
        <v>15</v>
      </c>
      <c r="C86" s="10">
        <v>30</v>
      </c>
      <c r="E86" s="195"/>
      <c r="F86" s="195"/>
    </row>
    <row r="87" spans="1:6" x14ac:dyDescent="0.25">
      <c r="A87" s="10">
        <v>178</v>
      </c>
      <c r="B87" s="195">
        <v>10</v>
      </c>
      <c r="C87" s="10">
        <v>10</v>
      </c>
      <c r="E87" s="195"/>
      <c r="F87" s="195"/>
    </row>
    <row r="88" spans="1:6" x14ac:dyDescent="0.25">
      <c r="A88" s="10">
        <v>190</v>
      </c>
      <c r="B88" s="195">
        <v>5</v>
      </c>
      <c r="C88" s="10">
        <v>10</v>
      </c>
      <c r="E88" s="195"/>
      <c r="F88" s="195"/>
    </row>
    <row r="89" spans="1:6" x14ac:dyDescent="0.25">
      <c r="A89" s="10">
        <v>192</v>
      </c>
      <c r="B89" s="195">
        <v>15</v>
      </c>
      <c r="C89" s="10">
        <v>20</v>
      </c>
      <c r="E89" s="195"/>
      <c r="F89" s="195"/>
    </row>
    <row r="90" spans="1:6" x14ac:dyDescent="0.25">
      <c r="A90" s="10">
        <v>217</v>
      </c>
      <c r="B90" s="195">
        <v>12</v>
      </c>
      <c r="C90" s="10">
        <v>30</v>
      </c>
      <c r="E90" s="195"/>
      <c r="F90" s="195"/>
    </row>
    <row r="91" spans="1:6" x14ac:dyDescent="0.25">
      <c r="A91" s="10">
        <v>230</v>
      </c>
      <c r="B91" s="200">
        <v>13</v>
      </c>
      <c r="C91" s="10">
        <v>10</v>
      </c>
      <c r="E91" s="195"/>
      <c r="F91" s="195"/>
    </row>
    <row r="92" spans="1:6" x14ac:dyDescent="0.25">
      <c r="A92" s="195">
        <v>233</v>
      </c>
      <c r="B92" s="195">
        <v>13</v>
      </c>
      <c r="C92" s="10">
        <v>10</v>
      </c>
      <c r="E92" s="195"/>
      <c r="F92" s="195"/>
    </row>
    <row r="93" spans="1:6" x14ac:dyDescent="0.25">
      <c r="A93" s="10">
        <v>235</v>
      </c>
      <c r="B93" s="195">
        <v>14</v>
      </c>
      <c r="C93" s="10">
        <v>10</v>
      </c>
      <c r="E93" s="195"/>
      <c r="F93" s="195"/>
    </row>
    <row r="94" spans="1:6" x14ac:dyDescent="0.25">
      <c r="A94" s="10">
        <v>236</v>
      </c>
      <c r="B94" s="195">
        <v>14</v>
      </c>
      <c r="C94" s="10">
        <v>20</v>
      </c>
      <c r="E94" s="195"/>
      <c r="F94" s="195"/>
    </row>
    <row r="95" spans="1:6" x14ac:dyDescent="0.25">
      <c r="A95" s="10">
        <v>249</v>
      </c>
      <c r="B95" s="195">
        <v>12</v>
      </c>
      <c r="C95" s="10">
        <v>20</v>
      </c>
      <c r="E95" s="195"/>
      <c r="F95" s="195"/>
    </row>
    <row r="96" spans="1:6" x14ac:dyDescent="0.25">
      <c r="A96" s="10">
        <v>254</v>
      </c>
      <c r="B96" s="195">
        <v>12</v>
      </c>
      <c r="C96" s="352">
        <v>40</v>
      </c>
      <c r="D96" s="10">
        <v>10</v>
      </c>
      <c r="E96" s="195"/>
      <c r="F96" s="195"/>
    </row>
    <row r="97" spans="1:6" x14ac:dyDescent="0.25">
      <c r="A97" s="10">
        <v>267</v>
      </c>
      <c r="B97" s="195">
        <v>10</v>
      </c>
      <c r="C97" s="10">
        <v>20</v>
      </c>
      <c r="E97" s="195"/>
      <c r="F97" s="195"/>
    </row>
    <row r="98" spans="1:6" x14ac:dyDescent="0.25">
      <c r="A98" s="10">
        <v>274</v>
      </c>
      <c r="B98" s="195">
        <v>13</v>
      </c>
      <c r="C98" s="10">
        <v>10</v>
      </c>
      <c r="E98" s="195"/>
      <c r="F98" s="195"/>
    </row>
    <row r="99" spans="1:6" x14ac:dyDescent="0.25">
      <c r="A99" s="10">
        <v>279</v>
      </c>
      <c r="B99" s="200">
        <v>8</v>
      </c>
      <c r="C99" s="352">
        <v>50</v>
      </c>
      <c r="D99" s="10">
        <v>20</v>
      </c>
      <c r="E99" s="195"/>
      <c r="F99" s="195"/>
    </row>
    <row r="100" spans="1:6" x14ac:dyDescent="0.25">
      <c r="A100" s="10">
        <v>288</v>
      </c>
      <c r="B100" s="195">
        <v>11</v>
      </c>
      <c r="C100" s="10">
        <v>10</v>
      </c>
      <c r="E100" s="195"/>
      <c r="F100" s="195"/>
    </row>
    <row r="101" spans="1:6" x14ac:dyDescent="0.25">
      <c r="A101" s="10">
        <v>292</v>
      </c>
      <c r="B101" s="195">
        <v>9</v>
      </c>
      <c r="C101" s="10">
        <v>10</v>
      </c>
      <c r="E101" s="195"/>
      <c r="F101" s="195"/>
    </row>
    <row r="102" spans="1:6" x14ac:dyDescent="0.25">
      <c r="A102" s="10">
        <v>293</v>
      </c>
      <c r="B102" s="195">
        <v>6</v>
      </c>
      <c r="C102" s="10">
        <v>10</v>
      </c>
      <c r="E102" s="195"/>
      <c r="F102" s="195"/>
    </row>
    <row r="103" spans="1:6" x14ac:dyDescent="0.25">
      <c r="A103" s="10">
        <v>294</v>
      </c>
      <c r="B103" s="195">
        <v>12</v>
      </c>
      <c r="C103" s="352">
        <v>50</v>
      </c>
      <c r="D103" s="10">
        <v>20</v>
      </c>
      <c r="E103" s="195"/>
      <c r="F103" s="195"/>
    </row>
    <row r="104" spans="1:6" x14ac:dyDescent="0.25">
      <c r="A104" s="10">
        <v>301</v>
      </c>
      <c r="B104" s="192">
        <v>6</v>
      </c>
      <c r="C104" s="10">
        <v>20</v>
      </c>
      <c r="E104" s="195"/>
      <c r="F104" s="195"/>
    </row>
    <row r="105" spans="1:6" x14ac:dyDescent="0.25">
      <c r="A105" s="10">
        <v>302</v>
      </c>
      <c r="B105" s="195">
        <v>10</v>
      </c>
      <c r="C105" s="10">
        <v>20</v>
      </c>
      <c r="E105" s="195"/>
      <c r="F105" s="195"/>
    </row>
    <row r="106" spans="1:6" x14ac:dyDescent="0.25">
      <c r="A106" s="10">
        <v>306</v>
      </c>
      <c r="B106" s="195">
        <v>7</v>
      </c>
      <c r="C106" s="10">
        <v>10</v>
      </c>
      <c r="E106" s="195"/>
      <c r="F106" s="195"/>
    </row>
    <row r="107" spans="1:6" x14ac:dyDescent="0.25">
      <c r="A107" s="195">
        <v>308</v>
      </c>
      <c r="B107" s="195">
        <v>11</v>
      </c>
      <c r="C107" s="10">
        <v>10</v>
      </c>
      <c r="E107" s="195"/>
      <c r="F107" s="195"/>
    </row>
    <row r="108" spans="1:6" x14ac:dyDescent="0.25">
      <c r="A108" s="10">
        <v>312</v>
      </c>
      <c r="B108" s="195">
        <v>14</v>
      </c>
      <c r="C108" s="10">
        <v>20</v>
      </c>
      <c r="E108" s="195"/>
      <c r="F108" s="195"/>
    </row>
    <row r="109" spans="1:6" x14ac:dyDescent="0.25">
      <c r="A109" s="10">
        <v>329</v>
      </c>
      <c r="B109" s="195">
        <v>10</v>
      </c>
      <c r="C109" s="10">
        <v>20</v>
      </c>
      <c r="E109" s="195"/>
      <c r="F109" s="195"/>
    </row>
    <row r="110" spans="1:6" x14ac:dyDescent="0.25">
      <c r="A110" s="10">
        <v>340</v>
      </c>
      <c r="B110" s="195">
        <v>7</v>
      </c>
      <c r="C110" s="10">
        <v>30</v>
      </c>
      <c r="E110" s="195"/>
      <c r="F110" s="195"/>
    </row>
    <row r="111" spans="1:6" x14ac:dyDescent="0.25">
      <c r="A111" s="10">
        <v>342</v>
      </c>
      <c r="B111" s="200">
        <v>13</v>
      </c>
      <c r="C111" s="10">
        <v>10</v>
      </c>
      <c r="E111" s="195"/>
      <c r="F111" s="195"/>
    </row>
    <row r="112" spans="1:6" x14ac:dyDescent="0.25">
      <c r="A112" s="10">
        <v>349</v>
      </c>
      <c r="B112" s="195">
        <v>12</v>
      </c>
      <c r="C112" s="352">
        <v>40</v>
      </c>
      <c r="D112" s="10">
        <v>10</v>
      </c>
      <c r="E112" s="195"/>
      <c r="F112" s="195"/>
    </row>
    <row r="113" spans="1:6" x14ac:dyDescent="0.25">
      <c r="A113" s="10">
        <v>365</v>
      </c>
      <c r="B113" s="195">
        <v>12</v>
      </c>
      <c r="C113" s="352">
        <v>50</v>
      </c>
      <c r="D113" s="10">
        <v>20</v>
      </c>
      <c r="E113" s="195"/>
      <c r="F113" s="195"/>
    </row>
    <row r="114" spans="1:6" x14ac:dyDescent="0.25">
      <c r="A114" s="10">
        <v>378</v>
      </c>
      <c r="B114" s="195">
        <v>5</v>
      </c>
      <c r="C114" s="10">
        <v>10</v>
      </c>
      <c r="E114" s="195"/>
      <c r="F114" s="195"/>
    </row>
    <row r="115" spans="1:6" x14ac:dyDescent="0.25">
      <c r="A115" s="10">
        <v>401</v>
      </c>
      <c r="B115" s="195">
        <v>15</v>
      </c>
      <c r="C115" s="10">
        <v>20</v>
      </c>
      <c r="E115" s="195"/>
      <c r="F115" s="195"/>
    </row>
    <row r="116" spans="1:6" x14ac:dyDescent="0.25">
      <c r="A116" s="10">
        <v>422</v>
      </c>
      <c r="B116" s="195">
        <v>10</v>
      </c>
      <c r="C116" s="10">
        <v>10</v>
      </c>
      <c r="E116" s="195"/>
      <c r="F116" s="195"/>
    </row>
    <row r="117" spans="1:6" x14ac:dyDescent="0.25">
      <c r="A117" s="195">
        <v>448</v>
      </c>
      <c r="B117" s="195">
        <v>9</v>
      </c>
      <c r="C117" s="10">
        <v>10</v>
      </c>
      <c r="E117" s="195"/>
      <c r="F117" s="195"/>
    </row>
    <row r="118" spans="1:6" x14ac:dyDescent="0.25">
      <c r="A118" s="10">
        <v>449</v>
      </c>
      <c r="B118" s="195">
        <v>9</v>
      </c>
      <c r="C118" s="10">
        <v>10</v>
      </c>
      <c r="E118" s="195"/>
      <c r="F118" s="195"/>
    </row>
    <row r="119" spans="1:6" x14ac:dyDescent="0.25">
      <c r="A119" s="10">
        <v>469</v>
      </c>
      <c r="B119" s="200">
        <v>11</v>
      </c>
      <c r="C119" s="10">
        <v>20</v>
      </c>
      <c r="E119" s="195"/>
      <c r="F119" s="195"/>
    </row>
    <row r="120" spans="1:6" x14ac:dyDescent="0.25">
      <c r="A120" s="10">
        <v>538</v>
      </c>
      <c r="B120" s="195">
        <v>6</v>
      </c>
      <c r="C120" s="10">
        <v>20</v>
      </c>
      <c r="E120" s="195"/>
      <c r="F120" s="195"/>
    </row>
    <row r="121" spans="1:6" x14ac:dyDescent="0.25">
      <c r="A121" s="10">
        <v>546</v>
      </c>
      <c r="B121" s="195">
        <v>5</v>
      </c>
      <c r="C121" s="10">
        <v>10</v>
      </c>
      <c r="E121" s="195"/>
      <c r="F121" s="195"/>
    </row>
    <row r="122" spans="1:6" x14ac:dyDescent="0.25">
      <c r="A122" s="10">
        <v>573</v>
      </c>
      <c r="B122" s="195">
        <v>7</v>
      </c>
      <c r="C122" s="10">
        <v>20</v>
      </c>
      <c r="E122" s="195"/>
      <c r="F122" s="195"/>
    </row>
    <row r="123" spans="1:6" x14ac:dyDescent="0.25">
      <c r="A123" s="10">
        <v>710</v>
      </c>
      <c r="B123" s="195">
        <v>5</v>
      </c>
      <c r="C123" s="10">
        <v>10</v>
      </c>
      <c r="E123" s="195"/>
      <c r="F123" s="195"/>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C4:S51"/>
  <sheetViews>
    <sheetView topLeftCell="A49" zoomScale="80" zoomScaleNormal="80" workbookViewId="0">
      <selection activeCell="T80" sqref="T80"/>
    </sheetView>
  </sheetViews>
  <sheetFormatPr defaultRowHeight="12.5" x14ac:dyDescent="0.25"/>
  <cols>
    <col min="3" max="3" width="39.54296875" customWidth="1"/>
    <col min="16" max="16" width="7.453125" customWidth="1"/>
  </cols>
  <sheetData>
    <row r="4" spans="3:19" ht="13" x14ac:dyDescent="0.3">
      <c r="C4" s="101"/>
      <c r="D4" s="230">
        <v>2000</v>
      </c>
      <c r="E4" s="230">
        <f t="shared" ref="E4:P4" si="0">D4+1</f>
        <v>2001</v>
      </c>
      <c r="F4" s="230">
        <f t="shared" si="0"/>
        <v>2002</v>
      </c>
      <c r="G4" s="230">
        <f t="shared" si="0"/>
        <v>2003</v>
      </c>
      <c r="H4" s="230">
        <f t="shared" si="0"/>
        <v>2004</v>
      </c>
      <c r="I4" s="230">
        <f t="shared" si="0"/>
        <v>2005</v>
      </c>
      <c r="J4" s="230">
        <f t="shared" si="0"/>
        <v>2006</v>
      </c>
      <c r="K4" s="230">
        <f t="shared" si="0"/>
        <v>2007</v>
      </c>
      <c r="L4" s="230">
        <f t="shared" si="0"/>
        <v>2008</v>
      </c>
      <c r="M4" s="230">
        <f t="shared" si="0"/>
        <v>2009</v>
      </c>
      <c r="N4" s="230">
        <f t="shared" si="0"/>
        <v>2010</v>
      </c>
      <c r="O4" s="230">
        <f t="shared" si="0"/>
        <v>2011</v>
      </c>
      <c r="P4" s="230">
        <f t="shared" si="0"/>
        <v>2012</v>
      </c>
      <c r="Q4" s="101">
        <v>2013</v>
      </c>
      <c r="R4" s="101">
        <v>2014</v>
      </c>
      <c r="S4" s="101">
        <v>2015</v>
      </c>
    </row>
    <row r="5" spans="3:19" ht="13" x14ac:dyDescent="0.3">
      <c r="C5" s="230" t="s">
        <v>330</v>
      </c>
      <c r="D5" s="306">
        <v>372</v>
      </c>
      <c r="E5" s="307">
        <v>515</v>
      </c>
      <c r="F5" s="307">
        <v>642</v>
      </c>
      <c r="G5" s="307">
        <v>787</v>
      </c>
      <c r="H5" s="307">
        <v>927</v>
      </c>
      <c r="I5" s="307">
        <v>991</v>
      </c>
      <c r="J5" s="307">
        <v>1113</v>
      </c>
      <c r="K5" s="307">
        <v>1305</v>
      </c>
      <c r="L5" s="307">
        <v>1508</v>
      </c>
      <c r="M5" s="307">
        <v>1677</v>
      </c>
      <c r="N5" s="307">
        <v>1811</v>
      </c>
      <c r="O5" s="307">
        <v>2053</v>
      </c>
      <c r="P5" s="307">
        <v>2339</v>
      </c>
      <c r="Q5" s="441">
        <v>2509</v>
      </c>
      <c r="R5" s="308">
        <v>2729</v>
      </c>
      <c r="S5" s="464">
        <v>2872</v>
      </c>
    </row>
    <row r="6" spans="3:19" ht="13" x14ac:dyDescent="0.3">
      <c r="C6" s="230" t="s">
        <v>331</v>
      </c>
      <c r="D6" s="304">
        <v>55</v>
      </c>
      <c r="E6" s="97">
        <v>64</v>
      </c>
      <c r="F6" s="97">
        <v>72</v>
      </c>
      <c r="G6" s="97">
        <v>84</v>
      </c>
      <c r="H6" s="97">
        <v>88</v>
      </c>
      <c r="I6" s="97">
        <v>94</v>
      </c>
      <c r="J6" s="97">
        <v>100</v>
      </c>
      <c r="K6" s="97">
        <v>108</v>
      </c>
      <c r="L6" s="97">
        <v>118</v>
      </c>
      <c r="M6" s="97">
        <v>132</v>
      </c>
      <c r="N6" s="97">
        <v>136</v>
      </c>
      <c r="O6" s="97">
        <v>169</v>
      </c>
      <c r="P6" s="97">
        <v>190</v>
      </c>
      <c r="Q6" s="2">
        <v>203</v>
      </c>
      <c r="R6" s="309">
        <v>277</v>
      </c>
      <c r="S6" s="465">
        <v>346</v>
      </c>
    </row>
    <row r="7" spans="3:19" ht="13" x14ac:dyDescent="0.3">
      <c r="C7" s="230" t="s">
        <v>332</v>
      </c>
      <c r="D7" s="418">
        <f>D6/D5</f>
        <v>0.14784946236559141</v>
      </c>
      <c r="E7" s="410">
        <f t="shared" ref="E7:P7" si="1">E6/E5</f>
        <v>0.12427184466019417</v>
      </c>
      <c r="F7" s="410">
        <f t="shared" si="1"/>
        <v>0.11214953271028037</v>
      </c>
      <c r="G7" s="410">
        <f t="shared" si="1"/>
        <v>0.10673443456162643</v>
      </c>
      <c r="H7" s="410">
        <f t="shared" si="1"/>
        <v>9.4929881337648334E-2</v>
      </c>
      <c r="I7" s="410">
        <f t="shared" si="1"/>
        <v>9.4853683148335019E-2</v>
      </c>
      <c r="J7" s="410">
        <f t="shared" si="1"/>
        <v>8.9847259658580411E-2</v>
      </c>
      <c r="K7" s="410">
        <f t="shared" si="1"/>
        <v>8.2758620689655171E-2</v>
      </c>
      <c r="L7" s="410">
        <f t="shared" si="1"/>
        <v>7.8249336870026526E-2</v>
      </c>
      <c r="M7" s="410">
        <f t="shared" si="1"/>
        <v>7.8711985688729877E-2</v>
      </c>
      <c r="N7" s="410">
        <f t="shared" si="1"/>
        <v>7.5096631695196023E-2</v>
      </c>
      <c r="O7" s="410">
        <f t="shared" si="1"/>
        <v>8.2318558207501225E-2</v>
      </c>
      <c r="P7" s="410">
        <f t="shared" si="1"/>
        <v>8.1231295425395464E-2</v>
      </c>
      <c r="Q7" s="410">
        <f>Q6/Q5</f>
        <v>8.0908728577122363E-2</v>
      </c>
      <c r="R7" s="414">
        <f>R6/R5</f>
        <v>0.10150238182484426</v>
      </c>
      <c r="S7" s="414">
        <f>S6/S5</f>
        <v>0.12047353760445682</v>
      </c>
    </row>
    <row r="8" spans="3:19" ht="13" x14ac:dyDescent="0.3">
      <c r="C8" s="230" t="s">
        <v>333</v>
      </c>
      <c r="D8" s="419">
        <v>266</v>
      </c>
      <c r="E8" s="97">
        <v>335</v>
      </c>
      <c r="F8" s="97">
        <v>289</v>
      </c>
      <c r="G8" s="97">
        <v>291</v>
      </c>
      <c r="H8" s="97">
        <v>292</v>
      </c>
      <c r="I8" s="97">
        <v>340</v>
      </c>
      <c r="J8" s="310">
        <v>344</v>
      </c>
      <c r="K8" s="97">
        <v>344</v>
      </c>
      <c r="L8" s="97">
        <v>340</v>
      </c>
      <c r="M8" s="97">
        <v>348</v>
      </c>
      <c r="N8" s="97">
        <v>344</v>
      </c>
      <c r="O8" s="97">
        <v>352</v>
      </c>
      <c r="P8" s="97">
        <v>400</v>
      </c>
      <c r="Q8" s="97">
        <v>400</v>
      </c>
      <c r="R8" s="309">
        <v>400</v>
      </c>
      <c r="S8" s="309">
        <v>608</v>
      </c>
    </row>
    <row r="9" spans="3:19" ht="13" x14ac:dyDescent="0.3">
      <c r="C9" s="230" t="s">
        <v>334</v>
      </c>
      <c r="D9" s="304"/>
      <c r="E9" s="97"/>
      <c r="F9" s="97"/>
      <c r="G9" s="97">
        <v>40</v>
      </c>
      <c r="H9" s="97">
        <v>45</v>
      </c>
      <c r="I9" s="97">
        <v>51</v>
      </c>
      <c r="J9" s="97">
        <v>48</v>
      </c>
      <c r="K9" s="97">
        <v>44</v>
      </c>
      <c r="L9" s="97">
        <v>45</v>
      </c>
      <c r="M9" s="97">
        <v>43</v>
      </c>
      <c r="N9" s="97">
        <v>34</v>
      </c>
      <c r="O9" s="97">
        <v>30</v>
      </c>
      <c r="P9" s="97">
        <v>36</v>
      </c>
      <c r="Q9" s="2">
        <v>35</v>
      </c>
      <c r="R9" s="309">
        <v>34</v>
      </c>
      <c r="S9" s="309">
        <v>91</v>
      </c>
    </row>
    <row r="10" spans="3:19" ht="13" x14ac:dyDescent="0.3">
      <c r="C10" s="230" t="s">
        <v>337</v>
      </c>
      <c r="D10" s="420">
        <f>D9/D8</f>
        <v>0</v>
      </c>
      <c r="E10" s="411">
        <f>E9/E8</f>
        <v>0</v>
      </c>
      <c r="F10" s="411">
        <f>F9/F8</f>
        <v>0</v>
      </c>
      <c r="G10" s="411">
        <f>G9/G$8</f>
        <v>0.13745704467353953</v>
      </c>
      <c r="H10" s="411">
        <f t="shared" ref="H10:Q10" si="2">H9/H$8</f>
        <v>0.1541095890410959</v>
      </c>
      <c r="I10" s="411">
        <f t="shared" si="2"/>
        <v>0.15</v>
      </c>
      <c r="J10" s="411">
        <f t="shared" si="2"/>
        <v>0.13953488372093023</v>
      </c>
      <c r="K10" s="411">
        <f t="shared" si="2"/>
        <v>0.12790697674418605</v>
      </c>
      <c r="L10" s="411">
        <f t="shared" si="2"/>
        <v>0.13235294117647059</v>
      </c>
      <c r="M10" s="411">
        <f t="shared" si="2"/>
        <v>0.1235632183908046</v>
      </c>
      <c r="N10" s="411">
        <f t="shared" si="2"/>
        <v>9.8837209302325577E-2</v>
      </c>
      <c r="O10" s="411">
        <f t="shared" si="2"/>
        <v>8.5227272727272721E-2</v>
      </c>
      <c r="P10" s="411">
        <f t="shared" si="2"/>
        <v>0.09</v>
      </c>
      <c r="Q10" s="411">
        <f t="shared" si="2"/>
        <v>8.7499999999999994E-2</v>
      </c>
      <c r="R10" s="415">
        <f>R9/R$8</f>
        <v>8.5000000000000006E-2</v>
      </c>
      <c r="S10" s="415">
        <f>S9/S$8</f>
        <v>0.14967105263157895</v>
      </c>
    </row>
    <row r="11" spans="3:19" ht="13" x14ac:dyDescent="0.3">
      <c r="C11" s="230" t="s">
        <v>338</v>
      </c>
      <c r="D11" s="418">
        <f>D9/D6</f>
        <v>0</v>
      </c>
      <c r="E11" s="410">
        <f t="shared" ref="E11:Q11" si="3">E9/E6</f>
        <v>0</v>
      </c>
      <c r="F11" s="410">
        <f t="shared" si="3"/>
        <v>0</v>
      </c>
      <c r="G11" s="410">
        <f t="shared" si="3"/>
        <v>0.47619047619047616</v>
      </c>
      <c r="H11" s="410">
        <f t="shared" si="3"/>
        <v>0.51136363636363635</v>
      </c>
      <c r="I11" s="410">
        <f t="shared" si="3"/>
        <v>0.54255319148936165</v>
      </c>
      <c r="J11" s="410">
        <f t="shared" si="3"/>
        <v>0.48</v>
      </c>
      <c r="K11" s="410">
        <f t="shared" si="3"/>
        <v>0.40740740740740738</v>
      </c>
      <c r="L11" s="410">
        <f t="shared" si="3"/>
        <v>0.38135593220338981</v>
      </c>
      <c r="M11" s="410">
        <f t="shared" si="3"/>
        <v>0.32575757575757575</v>
      </c>
      <c r="N11" s="410">
        <f t="shared" si="3"/>
        <v>0.25</v>
      </c>
      <c r="O11" s="410">
        <f t="shared" si="3"/>
        <v>0.17751479289940827</v>
      </c>
      <c r="P11" s="410">
        <f t="shared" si="3"/>
        <v>0.18947368421052632</v>
      </c>
      <c r="Q11" s="410">
        <f t="shared" si="3"/>
        <v>0.17241379310344829</v>
      </c>
      <c r="R11" s="414">
        <f>R9/R6</f>
        <v>0.12274368231046931</v>
      </c>
      <c r="S11" s="414">
        <f>S9/S6</f>
        <v>0.26300578034682082</v>
      </c>
    </row>
    <row r="12" spans="3:19" ht="13" x14ac:dyDescent="0.3">
      <c r="C12" s="230" t="s">
        <v>347</v>
      </c>
      <c r="D12" s="304"/>
      <c r="E12" s="97"/>
      <c r="F12" s="97"/>
      <c r="G12" s="97">
        <v>96</v>
      </c>
      <c r="H12" s="97">
        <v>96</v>
      </c>
      <c r="I12" s="97">
        <v>96</v>
      </c>
      <c r="J12" s="97">
        <v>96</v>
      </c>
      <c r="K12" s="97">
        <v>96</v>
      </c>
      <c r="L12" s="97">
        <v>96</v>
      </c>
      <c r="M12" s="97">
        <v>96</v>
      </c>
      <c r="N12" s="97">
        <v>96</v>
      </c>
      <c r="O12" s="97">
        <v>96</v>
      </c>
      <c r="P12" s="97">
        <v>96</v>
      </c>
      <c r="Q12" s="97">
        <v>96</v>
      </c>
      <c r="R12" s="309">
        <v>128</v>
      </c>
      <c r="S12" s="309">
        <v>256</v>
      </c>
    </row>
    <row r="13" spans="3:19" ht="13" x14ac:dyDescent="0.3">
      <c r="C13" s="230" t="s">
        <v>335</v>
      </c>
      <c r="D13" s="304"/>
      <c r="E13" s="97"/>
      <c r="F13" s="97"/>
      <c r="G13" s="97"/>
      <c r="H13" s="97">
        <v>13</v>
      </c>
      <c r="I13" s="97">
        <v>17</v>
      </c>
      <c r="J13" s="97">
        <v>11</v>
      </c>
      <c r="K13" s="97">
        <v>15</v>
      </c>
      <c r="L13" s="97">
        <v>13</v>
      </c>
      <c r="M13" s="97">
        <v>16</v>
      </c>
      <c r="N13" s="97">
        <v>21</v>
      </c>
      <c r="O13" s="97">
        <v>19</v>
      </c>
      <c r="P13" s="97">
        <v>23</v>
      </c>
      <c r="Q13" s="97">
        <v>18</v>
      </c>
      <c r="R13" s="309">
        <v>26</v>
      </c>
      <c r="S13" s="309">
        <v>50</v>
      </c>
    </row>
    <row r="14" spans="3:19" ht="13" x14ac:dyDescent="0.3">
      <c r="C14" s="230" t="s">
        <v>336</v>
      </c>
      <c r="D14" s="304"/>
      <c r="E14" s="97"/>
      <c r="F14" s="97"/>
      <c r="G14" s="410">
        <f t="shared" ref="G14:Q14" si="4">G13/G12</f>
        <v>0</v>
      </c>
      <c r="H14" s="410">
        <f t="shared" si="4"/>
        <v>0.13541666666666666</v>
      </c>
      <c r="I14" s="410">
        <f t="shared" si="4"/>
        <v>0.17708333333333334</v>
      </c>
      <c r="J14" s="410">
        <f t="shared" si="4"/>
        <v>0.11458333333333333</v>
      </c>
      <c r="K14" s="410">
        <f t="shared" si="4"/>
        <v>0.15625</v>
      </c>
      <c r="L14" s="410">
        <f t="shared" si="4"/>
        <v>0.13541666666666666</v>
      </c>
      <c r="M14" s="410">
        <f t="shared" si="4"/>
        <v>0.16666666666666666</v>
      </c>
      <c r="N14" s="410">
        <f t="shared" si="4"/>
        <v>0.21875</v>
      </c>
      <c r="O14" s="410">
        <f t="shared" si="4"/>
        <v>0.19791666666666666</v>
      </c>
      <c r="P14" s="410">
        <f t="shared" si="4"/>
        <v>0.23958333333333334</v>
      </c>
      <c r="Q14" s="410">
        <f t="shared" si="4"/>
        <v>0.1875</v>
      </c>
      <c r="R14" s="414">
        <f>R13/R12</f>
        <v>0.203125</v>
      </c>
      <c r="S14" s="414">
        <f>S13/S12</f>
        <v>0.1953125</v>
      </c>
    </row>
    <row r="15" spans="3:19" ht="13" x14ac:dyDescent="0.3">
      <c r="C15" s="230" t="s">
        <v>342</v>
      </c>
      <c r="D15" s="304"/>
      <c r="E15" s="97"/>
      <c r="F15" s="97"/>
      <c r="G15" s="412"/>
      <c r="H15" s="412">
        <f t="shared" ref="H15:O15" si="5">H14/H7</f>
        <v>1.4264914772727271</v>
      </c>
      <c r="I15" s="412">
        <f t="shared" si="5"/>
        <v>1.8669104609929079</v>
      </c>
      <c r="J15" s="412">
        <f t="shared" si="5"/>
        <v>1.2753125000000001</v>
      </c>
      <c r="K15" s="412">
        <f t="shared" si="5"/>
        <v>1.8880208333333333</v>
      </c>
      <c r="L15" s="412">
        <f t="shared" si="5"/>
        <v>1.7305790960451977</v>
      </c>
      <c r="M15" s="412">
        <f t="shared" si="5"/>
        <v>2.1174242424242422</v>
      </c>
      <c r="N15" s="412">
        <f t="shared" si="5"/>
        <v>2.9129136029411766</v>
      </c>
      <c r="O15" s="412">
        <f t="shared" si="5"/>
        <v>2.4042776134122286</v>
      </c>
      <c r="P15" s="412">
        <f>P14/P7</f>
        <v>2.9493969298245615</v>
      </c>
      <c r="Q15" s="412">
        <f>Q14/Q7</f>
        <v>2.3174261083743843</v>
      </c>
      <c r="R15" s="416">
        <f>R14/R7</f>
        <v>2.0011845667870034</v>
      </c>
      <c r="S15" s="416">
        <f>S14/S7</f>
        <v>1.621206647398844</v>
      </c>
    </row>
    <row r="16" spans="3:19" ht="13" x14ac:dyDescent="0.3">
      <c r="C16" s="230" t="s">
        <v>348</v>
      </c>
      <c r="D16" s="311"/>
      <c r="E16" s="312"/>
      <c r="F16" s="312"/>
      <c r="G16" s="421"/>
      <c r="H16" s="421">
        <f>H13/H9</f>
        <v>0.28888888888888886</v>
      </c>
      <c r="I16" s="421">
        <f t="shared" ref="I16:Q16" si="6">I13/I9</f>
        <v>0.33333333333333331</v>
      </c>
      <c r="J16" s="421">
        <f t="shared" si="6"/>
        <v>0.22916666666666666</v>
      </c>
      <c r="K16" s="421">
        <f t="shared" si="6"/>
        <v>0.34090909090909088</v>
      </c>
      <c r="L16" s="421">
        <f t="shared" si="6"/>
        <v>0.28888888888888886</v>
      </c>
      <c r="M16" s="421">
        <f t="shared" si="6"/>
        <v>0.37209302325581395</v>
      </c>
      <c r="N16" s="421">
        <f t="shared" si="6"/>
        <v>0.61764705882352944</v>
      </c>
      <c r="O16" s="421">
        <f t="shared" si="6"/>
        <v>0.6333333333333333</v>
      </c>
      <c r="P16" s="421">
        <f t="shared" si="6"/>
        <v>0.63888888888888884</v>
      </c>
      <c r="Q16" s="421">
        <f t="shared" si="6"/>
        <v>0.51428571428571423</v>
      </c>
      <c r="R16" s="422">
        <f>R13/R9</f>
        <v>0.76470588235294112</v>
      </c>
      <c r="S16" s="422">
        <f>S13/S9</f>
        <v>0.5494505494505495</v>
      </c>
    </row>
    <row r="19" spans="3:19" ht="13" x14ac:dyDescent="0.3">
      <c r="D19" s="230">
        <v>2000</v>
      </c>
      <c r="E19" s="230">
        <f t="shared" ref="E19:P19" si="7">D19+1</f>
        <v>2001</v>
      </c>
      <c r="F19" s="230">
        <f t="shared" si="7"/>
        <v>2002</v>
      </c>
      <c r="G19" s="230">
        <f t="shared" si="7"/>
        <v>2003</v>
      </c>
      <c r="H19" s="230">
        <f t="shared" si="7"/>
        <v>2004</v>
      </c>
      <c r="I19" s="230">
        <f t="shared" si="7"/>
        <v>2005</v>
      </c>
      <c r="J19" s="230">
        <f t="shared" si="7"/>
        <v>2006</v>
      </c>
      <c r="K19" s="230">
        <f t="shared" si="7"/>
        <v>2007</v>
      </c>
      <c r="L19" s="230">
        <f t="shared" si="7"/>
        <v>2008</v>
      </c>
      <c r="M19" s="230">
        <f t="shared" si="7"/>
        <v>2009</v>
      </c>
      <c r="N19" s="230">
        <f t="shared" si="7"/>
        <v>2010</v>
      </c>
      <c r="O19" s="230">
        <f t="shared" si="7"/>
        <v>2011</v>
      </c>
      <c r="P19" s="230">
        <f t="shared" si="7"/>
        <v>2012</v>
      </c>
      <c r="Q19" s="101">
        <v>2013</v>
      </c>
      <c r="R19" s="101">
        <v>2014</v>
      </c>
      <c r="S19" s="101">
        <v>2015</v>
      </c>
    </row>
    <row r="20" spans="3:19" ht="13" x14ac:dyDescent="0.3">
      <c r="C20" s="230" t="s">
        <v>339</v>
      </c>
      <c r="D20" s="306"/>
      <c r="E20" s="307"/>
      <c r="F20" s="307"/>
      <c r="G20" s="307">
        <v>53</v>
      </c>
      <c r="H20" s="307">
        <v>94</v>
      </c>
      <c r="I20" s="307">
        <v>105</v>
      </c>
      <c r="J20" s="307">
        <v>110</v>
      </c>
      <c r="K20" s="307">
        <v>124</v>
      </c>
      <c r="L20" s="307">
        <v>142</v>
      </c>
      <c r="M20" s="307">
        <v>145</v>
      </c>
      <c r="N20" s="307">
        <v>153</v>
      </c>
      <c r="O20" s="307">
        <v>175</v>
      </c>
      <c r="P20" s="307">
        <v>195</v>
      </c>
      <c r="Q20" s="441">
        <v>216</v>
      </c>
      <c r="R20" s="308">
        <v>233</v>
      </c>
    </row>
    <row r="21" spans="3:19" ht="13" x14ac:dyDescent="0.3">
      <c r="C21" s="230" t="s">
        <v>340</v>
      </c>
      <c r="D21" s="304"/>
      <c r="E21" s="97"/>
      <c r="F21" s="97"/>
      <c r="G21" s="410">
        <f>G20/G5</f>
        <v>6.734434561626429E-2</v>
      </c>
      <c r="H21" s="410">
        <f t="shared" ref="H21:R21" si="8">H20/H5</f>
        <v>0.10140237324703344</v>
      </c>
      <c r="I21" s="410">
        <f t="shared" si="8"/>
        <v>0.10595358224016145</v>
      </c>
      <c r="J21" s="410">
        <f t="shared" si="8"/>
        <v>9.8831985624438456E-2</v>
      </c>
      <c r="K21" s="410">
        <f t="shared" si="8"/>
        <v>9.5019157088122599E-2</v>
      </c>
      <c r="L21" s="410">
        <f t="shared" si="8"/>
        <v>9.4164456233421748E-2</v>
      </c>
      <c r="M21" s="410">
        <f t="shared" si="8"/>
        <v>8.6463923673226001E-2</v>
      </c>
      <c r="N21" s="410">
        <f t="shared" si="8"/>
        <v>8.448371065709552E-2</v>
      </c>
      <c r="O21" s="410">
        <f t="shared" si="8"/>
        <v>8.5241110569897707E-2</v>
      </c>
      <c r="P21" s="410">
        <f t="shared" si="8"/>
        <v>8.3368961094484828E-2</v>
      </c>
      <c r="Q21" s="410">
        <f t="shared" si="8"/>
        <v>8.6090075727381421E-2</v>
      </c>
      <c r="R21" s="414">
        <f t="shared" si="8"/>
        <v>8.5379259802125324E-2</v>
      </c>
    </row>
    <row r="22" spans="3:19" x14ac:dyDescent="0.25">
      <c r="C22" s="310" t="s">
        <v>341</v>
      </c>
      <c r="D22" s="304"/>
      <c r="E22" s="97"/>
      <c r="F22" s="97"/>
      <c r="G22" s="97"/>
      <c r="H22" s="97">
        <v>29</v>
      </c>
      <c r="I22" s="97">
        <v>28</v>
      </c>
      <c r="J22" s="97">
        <v>34</v>
      </c>
      <c r="K22" s="97">
        <v>28</v>
      </c>
      <c r="L22" s="97">
        <v>29</v>
      </c>
      <c r="M22" s="97">
        <v>34</v>
      </c>
      <c r="N22" s="97">
        <v>29</v>
      </c>
      <c r="O22" s="97">
        <v>37</v>
      </c>
      <c r="P22" s="97">
        <v>42</v>
      </c>
      <c r="Q22" s="2">
        <v>33</v>
      </c>
      <c r="R22" s="309">
        <v>41</v>
      </c>
    </row>
    <row r="23" spans="3:19" ht="13" x14ac:dyDescent="0.3">
      <c r="C23" s="230" t="s">
        <v>353</v>
      </c>
      <c r="D23" s="304"/>
      <c r="E23" s="97"/>
      <c r="F23" s="97"/>
      <c r="G23" s="411">
        <f t="shared" ref="G23:P23" si="9">G22/G$8</f>
        <v>0</v>
      </c>
      <c r="H23" s="411">
        <f t="shared" si="9"/>
        <v>9.9315068493150679E-2</v>
      </c>
      <c r="I23" s="411">
        <f t="shared" si="9"/>
        <v>8.2352941176470587E-2</v>
      </c>
      <c r="J23" s="411">
        <f t="shared" si="9"/>
        <v>9.8837209302325577E-2</v>
      </c>
      <c r="K23" s="411">
        <f t="shared" si="9"/>
        <v>8.1395348837209308E-2</v>
      </c>
      <c r="L23" s="411">
        <f t="shared" si="9"/>
        <v>8.5294117647058826E-2</v>
      </c>
      <c r="M23" s="411">
        <f t="shared" si="9"/>
        <v>9.7701149425287362E-2</v>
      </c>
      <c r="N23" s="411">
        <f t="shared" si="9"/>
        <v>8.4302325581395346E-2</v>
      </c>
      <c r="O23" s="411">
        <f t="shared" si="9"/>
        <v>0.10511363636363637</v>
      </c>
      <c r="P23" s="411">
        <f t="shared" si="9"/>
        <v>0.105</v>
      </c>
      <c r="Q23" s="411">
        <f>Q22/Q$8</f>
        <v>8.2500000000000004E-2</v>
      </c>
      <c r="R23" s="414">
        <f>R22/R$8</f>
        <v>0.10249999999999999</v>
      </c>
    </row>
    <row r="24" spans="3:19" ht="13" x14ac:dyDescent="0.3">
      <c r="C24" s="230" t="s">
        <v>346</v>
      </c>
      <c r="D24" s="304"/>
      <c r="E24" s="97"/>
      <c r="F24" s="97"/>
      <c r="G24" s="412"/>
      <c r="H24" s="412">
        <f t="shared" ref="H24:P24" si="10">H22/H20</f>
        <v>0.30851063829787234</v>
      </c>
      <c r="I24" s="412">
        <f t="shared" si="10"/>
        <v>0.26666666666666666</v>
      </c>
      <c r="J24" s="412">
        <f t="shared" si="10"/>
        <v>0.30909090909090908</v>
      </c>
      <c r="K24" s="412">
        <f t="shared" si="10"/>
        <v>0.22580645161290322</v>
      </c>
      <c r="L24" s="412">
        <f t="shared" si="10"/>
        <v>0.20422535211267606</v>
      </c>
      <c r="M24" s="412">
        <f t="shared" si="10"/>
        <v>0.23448275862068965</v>
      </c>
      <c r="N24" s="412">
        <f t="shared" si="10"/>
        <v>0.18954248366013071</v>
      </c>
      <c r="O24" s="412">
        <f t="shared" si="10"/>
        <v>0.21142857142857144</v>
      </c>
      <c r="P24" s="412">
        <f t="shared" si="10"/>
        <v>0.2153846153846154</v>
      </c>
      <c r="Q24" s="412">
        <f>Q22/Q20</f>
        <v>0.15277777777777779</v>
      </c>
      <c r="R24" s="416">
        <f>R22/R20</f>
        <v>0.17596566523605151</v>
      </c>
    </row>
    <row r="25" spans="3:19" ht="13" x14ac:dyDescent="0.3">
      <c r="C25" s="230" t="s">
        <v>343</v>
      </c>
      <c r="D25" s="304"/>
      <c r="E25" s="97"/>
      <c r="F25" s="97"/>
      <c r="G25" s="97"/>
      <c r="H25" s="97">
        <v>6</v>
      </c>
      <c r="I25" s="97">
        <v>5</v>
      </c>
      <c r="J25" s="97">
        <v>5</v>
      </c>
      <c r="K25" s="97">
        <v>5</v>
      </c>
      <c r="L25" s="97">
        <v>8</v>
      </c>
      <c r="M25" s="97">
        <v>10</v>
      </c>
      <c r="N25" s="97">
        <v>14</v>
      </c>
      <c r="O25" s="97">
        <v>10</v>
      </c>
      <c r="P25" s="97">
        <v>10</v>
      </c>
      <c r="Q25" s="2">
        <v>7</v>
      </c>
      <c r="R25" s="309">
        <v>15</v>
      </c>
    </row>
    <row r="26" spans="3:19" ht="13" x14ac:dyDescent="0.3">
      <c r="C26" s="230" t="s">
        <v>344</v>
      </c>
      <c r="D26" s="304"/>
      <c r="E26" s="97"/>
      <c r="F26" s="97"/>
      <c r="G26" s="97"/>
      <c r="H26" s="410">
        <f t="shared" ref="H26:P26" si="11">H25/H12</f>
        <v>6.25E-2</v>
      </c>
      <c r="I26" s="410">
        <f t="shared" si="11"/>
        <v>5.2083333333333336E-2</v>
      </c>
      <c r="J26" s="410">
        <f t="shared" si="11"/>
        <v>5.2083333333333336E-2</v>
      </c>
      <c r="K26" s="410">
        <f t="shared" si="11"/>
        <v>5.2083333333333336E-2</v>
      </c>
      <c r="L26" s="410">
        <f t="shared" si="11"/>
        <v>8.3333333333333329E-2</v>
      </c>
      <c r="M26" s="410">
        <f t="shared" si="11"/>
        <v>0.10416666666666667</v>
      </c>
      <c r="N26" s="410">
        <f t="shared" si="11"/>
        <v>0.14583333333333334</v>
      </c>
      <c r="O26" s="410">
        <f t="shared" si="11"/>
        <v>0.10416666666666667</v>
      </c>
      <c r="P26" s="410">
        <f t="shared" si="11"/>
        <v>0.10416666666666667</v>
      </c>
      <c r="Q26" s="410">
        <f>Q25/Q12</f>
        <v>7.2916666666666671E-2</v>
      </c>
      <c r="R26" s="414">
        <f>R25/R12</f>
        <v>0.1171875</v>
      </c>
    </row>
    <row r="27" spans="3:19" ht="13" x14ac:dyDescent="0.3">
      <c r="C27" s="230" t="s">
        <v>345</v>
      </c>
      <c r="D27" s="304"/>
      <c r="E27" s="97"/>
      <c r="F27" s="97"/>
      <c r="G27" s="97"/>
      <c r="H27" s="412">
        <f t="shared" ref="H27:P27" si="12">H26/H21</f>
        <v>0.61635638297872342</v>
      </c>
      <c r="I27" s="412">
        <f t="shared" si="12"/>
        <v>0.49156746031746035</v>
      </c>
      <c r="J27" s="412">
        <f t="shared" si="12"/>
        <v>0.52698863636363635</v>
      </c>
      <c r="K27" s="412">
        <f t="shared" si="12"/>
        <v>0.54813508064516137</v>
      </c>
      <c r="L27" s="412">
        <f t="shared" si="12"/>
        <v>0.88497652582159625</v>
      </c>
      <c r="M27" s="412">
        <f t="shared" si="12"/>
        <v>1.2047413793103448</v>
      </c>
      <c r="N27" s="412">
        <f t="shared" si="12"/>
        <v>1.7261710239651418</v>
      </c>
      <c r="O27" s="412">
        <f t="shared" si="12"/>
        <v>1.2220238095238096</v>
      </c>
      <c r="P27" s="412">
        <f t="shared" si="12"/>
        <v>1.249465811965812</v>
      </c>
      <c r="Q27" s="412">
        <f>Q26/Q21</f>
        <v>0.84698109567901247</v>
      </c>
      <c r="R27" s="414">
        <f>R26/R21</f>
        <v>1.3725523068669527</v>
      </c>
    </row>
    <row r="28" spans="3:19" ht="13" x14ac:dyDescent="0.3">
      <c r="C28" s="230" t="s">
        <v>349</v>
      </c>
      <c r="D28" s="311"/>
      <c r="E28" s="312"/>
      <c r="F28" s="312"/>
      <c r="G28" s="312"/>
      <c r="H28" s="413">
        <f t="shared" ref="H28:P28" si="13">H25/H22</f>
        <v>0.20689655172413793</v>
      </c>
      <c r="I28" s="413">
        <f t="shared" si="13"/>
        <v>0.17857142857142858</v>
      </c>
      <c r="J28" s="413">
        <f t="shared" si="13"/>
        <v>0.14705882352941177</v>
      </c>
      <c r="K28" s="413">
        <f t="shared" si="13"/>
        <v>0.17857142857142858</v>
      </c>
      <c r="L28" s="413">
        <f t="shared" si="13"/>
        <v>0.27586206896551724</v>
      </c>
      <c r="M28" s="413">
        <f t="shared" si="13"/>
        <v>0.29411764705882354</v>
      </c>
      <c r="N28" s="413">
        <f t="shared" si="13"/>
        <v>0.48275862068965519</v>
      </c>
      <c r="O28" s="413">
        <f t="shared" si="13"/>
        <v>0.27027027027027029</v>
      </c>
      <c r="P28" s="413">
        <f t="shared" si="13"/>
        <v>0.23809523809523808</v>
      </c>
      <c r="Q28" s="413">
        <f>Q25/Q22</f>
        <v>0.21212121212121213</v>
      </c>
      <c r="R28" s="422">
        <f>R25/R22</f>
        <v>0.36585365853658536</v>
      </c>
    </row>
    <row r="30" spans="3:19" x14ac:dyDescent="0.25">
      <c r="C30" s="97"/>
      <c r="D30" s="97"/>
      <c r="E30" s="97"/>
      <c r="F30" s="97"/>
    </row>
    <row r="31" spans="3:19" ht="13" x14ac:dyDescent="0.3">
      <c r="D31" s="230">
        <v>2000</v>
      </c>
      <c r="E31" s="230">
        <f t="shared" ref="E31:P31" si="14">D31+1</f>
        <v>2001</v>
      </c>
      <c r="F31" s="230">
        <f t="shared" si="14"/>
        <v>2002</v>
      </c>
      <c r="G31" s="230">
        <f t="shared" si="14"/>
        <v>2003</v>
      </c>
      <c r="H31" s="230">
        <f t="shared" si="14"/>
        <v>2004</v>
      </c>
      <c r="I31" s="230">
        <f t="shared" si="14"/>
        <v>2005</v>
      </c>
      <c r="J31" s="230">
        <f t="shared" si="14"/>
        <v>2006</v>
      </c>
      <c r="K31" s="230">
        <f t="shared" si="14"/>
        <v>2007</v>
      </c>
      <c r="L31" s="230">
        <f t="shared" si="14"/>
        <v>2008</v>
      </c>
      <c r="M31" s="230">
        <f t="shared" si="14"/>
        <v>2009</v>
      </c>
      <c r="N31" s="230">
        <f t="shared" si="14"/>
        <v>2010</v>
      </c>
      <c r="O31" s="230">
        <f t="shared" si="14"/>
        <v>2011</v>
      </c>
      <c r="P31" s="230">
        <f t="shared" si="14"/>
        <v>2012</v>
      </c>
      <c r="Q31" s="101">
        <v>2013</v>
      </c>
      <c r="R31" s="101">
        <v>2014</v>
      </c>
      <c r="S31" s="101">
        <v>2015</v>
      </c>
    </row>
    <row r="32" spans="3:19" ht="13" x14ac:dyDescent="0.3">
      <c r="C32" s="230" t="s">
        <v>350</v>
      </c>
      <c r="D32" s="306"/>
      <c r="E32" s="307"/>
      <c r="F32" s="307"/>
      <c r="G32" s="307">
        <v>19</v>
      </c>
      <c r="H32" s="307">
        <v>30</v>
      </c>
      <c r="I32" s="307">
        <v>27</v>
      </c>
      <c r="J32" s="307">
        <v>33</v>
      </c>
      <c r="K32" s="307">
        <v>35</v>
      </c>
      <c r="L32" s="307">
        <v>45</v>
      </c>
      <c r="M32" s="307">
        <v>91</v>
      </c>
      <c r="N32" s="307">
        <v>104</v>
      </c>
      <c r="O32" s="307">
        <v>144</v>
      </c>
      <c r="P32" s="307">
        <v>147</v>
      </c>
      <c r="Q32" s="441">
        <v>142</v>
      </c>
      <c r="R32" s="308">
        <v>133</v>
      </c>
    </row>
    <row r="33" spans="3:19" ht="13" x14ac:dyDescent="0.3">
      <c r="C33" s="230" t="s">
        <v>351</v>
      </c>
      <c r="D33" s="304"/>
      <c r="E33" s="97"/>
      <c r="F33" s="97"/>
      <c r="G33" s="410">
        <f>G32/G$5</f>
        <v>2.4142312579415501E-2</v>
      </c>
      <c r="H33" s="410">
        <f t="shared" ref="H33:R33" si="15">H32/H$5</f>
        <v>3.2362459546925564E-2</v>
      </c>
      <c r="I33" s="410">
        <f t="shared" si="15"/>
        <v>2.7245206861755803E-2</v>
      </c>
      <c r="J33" s="410">
        <f t="shared" si="15"/>
        <v>2.9649595687331536E-2</v>
      </c>
      <c r="K33" s="410">
        <f t="shared" si="15"/>
        <v>2.681992337164751E-2</v>
      </c>
      <c r="L33" s="410">
        <f t="shared" si="15"/>
        <v>2.9840848806366047E-2</v>
      </c>
      <c r="M33" s="410">
        <f t="shared" si="15"/>
        <v>5.4263565891472867E-2</v>
      </c>
      <c r="N33" s="410">
        <f t="shared" si="15"/>
        <v>5.7426836002208721E-2</v>
      </c>
      <c r="O33" s="410">
        <f t="shared" si="15"/>
        <v>7.0141256697515836E-2</v>
      </c>
      <c r="P33" s="410">
        <f t="shared" si="15"/>
        <v>6.2847370671227018E-2</v>
      </c>
      <c r="Q33" s="410">
        <f t="shared" si="15"/>
        <v>5.6596253487445194E-2</v>
      </c>
      <c r="R33" s="414">
        <f t="shared" si="15"/>
        <v>4.8735800659582267E-2</v>
      </c>
    </row>
    <row r="34" spans="3:19" ht="13" x14ac:dyDescent="0.3">
      <c r="C34" s="230" t="s">
        <v>352</v>
      </c>
      <c r="D34" s="304"/>
      <c r="E34" s="97"/>
      <c r="F34" s="97"/>
      <c r="G34" s="97"/>
      <c r="H34" s="97">
        <v>8</v>
      </c>
      <c r="I34" s="97">
        <v>6</v>
      </c>
      <c r="J34" s="97">
        <v>8</v>
      </c>
      <c r="K34" s="97">
        <v>8</v>
      </c>
      <c r="L34" s="97">
        <v>12</v>
      </c>
      <c r="M34" s="97">
        <v>12</v>
      </c>
      <c r="N34" s="97">
        <v>10</v>
      </c>
      <c r="O34" s="97">
        <v>10</v>
      </c>
      <c r="P34" s="97">
        <v>22</v>
      </c>
      <c r="Q34" s="97">
        <v>17</v>
      </c>
      <c r="R34" s="309">
        <v>18</v>
      </c>
    </row>
    <row r="35" spans="3:19" ht="13" x14ac:dyDescent="0.3">
      <c r="C35" s="230" t="s">
        <v>355</v>
      </c>
      <c r="D35" s="304"/>
      <c r="E35" s="97"/>
      <c r="F35" s="97"/>
      <c r="G35" s="412"/>
      <c r="H35" s="411">
        <f t="shared" ref="H35:P35" si="16">H34/H$8</f>
        <v>2.7397260273972601E-2</v>
      </c>
      <c r="I35" s="411">
        <f t="shared" si="16"/>
        <v>1.7647058823529412E-2</v>
      </c>
      <c r="J35" s="411">
        <f t="shared" si="16"/>
        <v>2.3255813953488372E-2</v>
      </c>
      <c r="K35" s="411">
        <f t="shared" si="16"/>
        <v>2.3255813953488372E-2</v>
      </c>
      <c r="L35" s="411">
        <f t="shared" si="16"/>
        <v>3.5294117647058823E-2</v>
      </c>
      <c r="M35" s="411">
        <f t="shared" si="16"/>
        <v>3.4482758620689655E-2</v>
      </c>
      <c r="N35" s="411">
        <f t="shared" si="16"/>
        <v>2.9069767441860465E-2</v>
      </c>
      <c r="O35" s="411">
        <f t="shared" si="16"/>
        <v>2.8409090909090908E-2</v>
      </c>
      <c r="P35" s="411">
        <f t="shared" si="16"/>
        <v>5.5E-2</v>
      </c>
      <c r="Q35" s="411">
        <f>Q34/Q$8</f>
        <v>4.2500000000000003E-2</v>
      </c>
      <c r="R35" s="414">
        <f>R34/R$8</f>
        <v>4.4999999999999998E-2</v>
      </c>
    </row>
    <row r="36" spans="3:19" ht="13" x14ac:dyDescent="0.3">
      <c r="C36" s="230" t="s">
        <v>354</v>
      </c>
      <c r="D36" s="304"/>
      <c r="E36" s="97"/>
      <c r="F36" s="97"/>
      <c r="G36" s="412"/>
      <c r="H36" s="412">
        <f t="shared" ref="H36:P36" si="17">H34/H32</f>
        <v>0.26666666666666666</v>
      </c>
      <c r="I36" s="412">
        <f t="shared" si="17"/>
        <v>0.22222222222222221</v>
      </c>
      <c r="J36" s="412">
        <f t="shared" si="17"/>
        <v>0.24242424242424243</v>
      </c>
      <c r="K36" s="412">
        <f t="shared" si="17"/>
        <v>0.22857142857142856</v>
      </c>
      <c r="L36" s="412">
        <f t="shared" si="17"/>
        <v>0.26666666666666666</v>
      </c>
      <c r="M36" s="412">
        <f t="shared" si="17"/>
        <v>0.13186813186813187</v>
      </c>
      <c r="N36" s="412">
        <f t="shared" si="17"/>
        <v>9.6153846153846159E-2</v>
      </c>
      <c r="O36" s="412">
        <f t="shared" si="17"/>
        <v>6.9444444444444448E-2</v>
      </c>
      <c r="P36" s="412">
        <f t="shared" si="17"/>
        <v>0.14965986394557823</v>
      </c>
      <c r="Q36" s="412">
        <f>Q34/Q32</f>
        <v>0.11971830985915492</v>
      </c>
      <c r="R36" s="416">
        <f>R34/R32</f>
        <v>0.13533834586466165</v>
      </c>
    </row>
    <row r="37" spans="3:19" ht="13" x14ac:dyDescent="0.3">
      <c r="C37" s="230" t="s">
        <v>356</v>
      </c>
      <c r="D37" s="304"/>
      <c r="E37" s="97"/>
      <c r="F37" s="97"/>
      <c r="G37" s="97"/>
      <c r="H37" s="97">
        <v>3</v>
      </c>
      <c r="I37" s="97">
        <v>3</v>
      </c>
      <c r="J37" s="97">
        <v>2</v>
      </c>
      <c r="K37" s="97">
        <v>2</v>
      </c>
      <c r="L37" s="97">
        <v>3</v>
      </c>
      <c r="M37" s="97">
        <v>4</v>
      </c>
      <c r="N37" s="97">
        <v>2</v>
      </c>
      <c r="O37" s="97">
        <v>4</v>
      </c>
      <c r="P37" s="97">
        <v>6</v>
      </c>
      <c r="Q37" s="2">
        <v>6</v>
      </c>
      <c r="R37" s="309">
        <v>8</v>
      </c>
    </row>
    <row r="38" spans="3:19" ht="13" x14ac:dyDescent="0.3">
      <c r="C38" s="230" t="s">
        <v>357</v>
      </c>
      <c r="D38" s="304"/>
      <c r="E38" s="97"/>
      <c r="F38" s="97"/>
      <c r="G38" s="97"/>
      <c r="H38" s="412">
        <f>H37/H32</f>
        <v>0.1</v>
      </c>
      <c r="I38" s="412">
        <f t="shared" ref="I38:P38" si="18">I37/I32</f>
        <v>0.1111111111111111</v>
      </c>
      <c r="J38" s="412">
        <f t="shared" si="18"/>
        <v>6.0606060606060608E-2</v>
      </c>
      <c r="K38" s="412">
        <f t="shared" si="18"/>
        <v>5.7142857142857141E-2</v>
      </c>
      <c r="L38" s="412">
        <f t="shared" si="18"/>
        <v>6.6666666666666666E-2</v>
      </c>
      <c r="M38" s="412">
        <f t="shared" si="18"/>
        <v>4.3956043956043959E-2</v>
      </c>
      <c r="N38" s="412">
        <f t="shared" si="18"/>
        <v>1.9230769230769232E-2</v>
      </c>
      <c r="O38" s="412">
        <f t="shared" si="18"/>
        <v>2.7777777777777776E-2</v>
      </c>
      <c r="P38" s="412">
        <f t="shared" si="18"/>
        <v>4.0816326530612242E-2</v>
      </c>
      <c r="Q38" s="412">
        <f>Q37/Q32</f>
        <v>4.2253521126760563E-2</v>
      </c>
      <c r="R38" s="416">
        <f>R37/R32</f>
        <v>6.0150375939849621E-2</v>
      </c>
    </row>
    <row r="39" spans="3:19" ht="13" x14ac:dyDescent="0.3">
      <c r="C39" s="230" t="s">
        <v>358</v>
      </c>
      <c r="D39" s="304"/>
      <c r="E39" s="97"/>
      <c r="F39" s="97"/>
      <c r="G39" s="97"/>
      <c r="H39" s="412">
        <f>H38/H33</f>
        <v>3.0900000000000003</v>
      </c>
      <c r="I39" s="412">
        <f t="shared" ref="I39:P39" si="19">I38/I33</f>
        <v>4.0781893004115224</v>
      </c>
      <c r="J39" s="412">
        <f t="shared" si="19"/>
        <v>2.0440771349862259</v>
      </c>
      <c r="K39" s="412">
        <f t="shared" si="19"/>
        <v>2.130612244897959</v>
      </c>
      <c r="L39" s="412">
        <f t="shared" si="19"/>
        <v>2.2340740740740741</v>
      </c>
      <c r="M39" s="412">
        <f t="shared" si="19"/>
        <v>0.81004709576138156</v>
      </c>
      <c r="N39" s="412">
        <f t="shared" si="19"/>
        <v>0.3348742603550296</v>
      </c>
      <c r="O39" s="412">
        <f t="shared" si="19"/>
        <v>0.3960262345679012</v>
      </c>
      <c r="P39" s="412">
        <f t="shared" si="19"/>
        <v>0.64945161738164647</v>
      </c>
      <c r="Q39" s="412">
        <f>Q38/Q33</f>
        <v>0.74657805990874826</v>
      </c>
      <c r="R39" s="416">
        <f>R38/R33</f>
        <v>1.2342133529312</v>
      </c>
    </row>
    <row r="40" spans="3:19" ht="13" x14ac:dyDescent="0.3">
      <c r="C40" s="230" t="s">
        <v>359</v>
      </c>
      <c r="D40" s="311"/>
      <c r="E40" s="312"/>
      <c r="F40" s="312"/>
      <c r="G40" s="312"/>
      <c r="H40" s="413">
        <f>H37/H34</f>
        <v>0.375</v>
      </c>
      <c r="I40" s="413">
        <f t="shared" ref="I40:P40" si="20">I37/I34</f>
        <v>0.5</v>
      </c>
      <c r="J40" s="413">
        <f t="shared" si="20"/>
        <v>0.25</v>
      </c>
      <c r="K40" s="413">
        <f t="shared" si="20"/>
        <v>0.25</v>
      </c>
      <c r="L40" s="413">
        <f t="shared" si="20"/>
        <v>0.25</v>
      </c>
      <c r="M40" s="413">
        <f t="shared" si="20"/>
        <v>0.33333333333333331</v>
      </c>
      <c r="N40" s="413">
        <f t="shared" si="20"/>
        <v>0.2</v>
      </c>
      <c r="O40" s="413">
        <f t="shared" si="20"/>
        <v>0.4</v>
      </c>
      <c r="P40" s="413">
        <f t="shared" si="20"/>
        <v>0.27272727272727271</v>
      </c>
      <c r="Q40" s="413">
        <f>Q37/Q34</f>
        <v>0.35294117647058826</v>
      </c>
      <c r="R40" s="417">
        <f>R37/R34</f>
        <v>0.44444444444444442</v>
      </c>
    </row>
    <row r="42" spans="3:19" ht="13" x14ac:dyDescent="0.3">
      <c r="M42">
        <v>2009</v>
      </c>
      <c r="N42" s="101">
        <v>2010</v>
      </c>
      <c r="O42" s="101">
        <v>2011</v>
      </c>
      <c r="P42" s="230">
        <v>2012</v>
      </c>
      <c r="Q42" s="101">
        <v>2013</v>
      </c>
      <c r="R42" s="101">
        <v>2014</v>
      </c>
      <c r="S42" s="101">
        <v>2015</v>
      </c>
    </row>
    <row r="43" spans="3:19" ht="13" x14ac:dyDescent="0.3">
      <c r="C43" s="230" t="s">
        <v>373</v>
      </c>
      <c r="M43" s="306"/>
      <c r="N43" s="307">
        <v>85</v>
      </c>
      <c r="O43" s="307">
        <v>90</v>
      </c>
      <c r="P43" s="307">
        <v>99</v>
      </c>
      <c r="Q43" s="441">
        <v>109</v>
      </c>
      <c r="R43" s="308">
        <v>110</v>
      </c>
    </row>
    <row r="44" spans="3:19" ht="13" x14ac:dyDescent="0.3">
      <c r="C44" s="230" t="s">
        <v>374</v>
      </c>
      <c r="M44" s="418"/>
      <c r="N44" s="410">
        <f>N43/N$5</f>
        <v>4.6935394809497516E-2</v>
      </c>
      <c r="O44" s="410">
        <f>O43/O$5</f>
        <v>4.3838285435947394E-2</v>
      </c>
      <c r="P44" s="410">
        <f>P43/P$5</f>
        <v>4.2325780247969215E-2</v>
      </c>
      <c r="Q44" s="410">
        <f>Q43/Q$5</f>
        <v>4.3443603029095258E-2</v>
      </c>
      <c r="R44" s="414">
        <f>R43/R$5</f>
        <v>4.0307805056797361E-2</v>
      </c>
    </row>
    <row r="45" spans="3:19" ht="13" x14ac:dyDescent="0.3">
      <c r="C45" s="230" t="s">
        <v>375</v>
      </c>
      <c r="M45" s="304"/>
      <c r="N45" s="97">
        <v>23</v>
      </c>
      <c r="O45" s="97">
        <v>19</v>
      </c>
      <c r="P45" s="97">
        <v>26</v>
      </c>
      <c r="Q45" s="2">
        <v>18</v>
      </c>
      <c r="R45" s="309">
        <v>23</v>
      </c>
    </row>
    <row r="46" spans="3:19" ht="13" x14ac:dyDescent="0.3">
      <c r="C46" s="230" t="s">
        <v>376</v>
      </c>
      <c r="M46" s="420"/>
      <c r="N46" s="411">
        <f>N45/N$8</f>
        <v>6.6860465116279064E-2</v>
      </c>
      <c r="O46" s="411">
        <f>O45/O$8</f>
        <v>5.3977272727272728E-2</v>
      </c>
      <c r="P46" s="411">
        <f>P45/P$8</f>
        <v>6.5000000000000002E-2</v>
      </c>
      <c r="Q46" s="411">
        <f>Q45/Q$8</f>
        <v>4.4999999999999998E-2</v>
      </c>
      <c r="R46" s="414">
        <f>R45/R$8</f>
        <v>5.7500000000000002E-2</v>
      </c>
    </row>
    <row r="47" spans="3:19" ht="13" x14ac:dyDescent="0.3">
      <c r="C47" s="230" t="s">
        <v>377</v>
      </c>
      <c r="M47" s="424"/>
      <c r="N47" s="412">
        <f>N45/N43</f>
        <v>0.27058823529411763</v>
      </c>
      <c r="O47" s="412">
        <f>O45/O43</f>
        <v>0.21111111111111111</v>
      </c>
      <c r="P47" s="412">
        <f>P45/P43</f>
        <v>0.26262626262626265</v>
      </c>
      <c r="Q47" s="412">
        <f>Q45/Q43</f>
        <v>0.16513761467889909</v>
      </c>
      <c r="R47" s="416">
        <f>R45/R43</f>
        <v>0.20909090909090908</v>
      </c>
    </row>
    <row r="48" spans="3:19" ht="13" x14ac:dyDescent="0.3">
      <c r="C48" s="230" t="s">
        <v>378</v>
      </c>
      <c r="M48" s="304"/>
      <c r="N48" s="97">
        <v>7</v>
      </c>
      <c r="O48" s="97">
        <v>9</v>
      </c>
      <c r="P48" s="97">
        <v>8</v>
      </c>
      <c r="Q48" s="2">
        <v>7</v>
      </c>
      <c r="R48" s="309">
        <v>8</v>
      </c>
    </row>
    <row r="49" spans="3:18" ht="13" x14ac:dyDescent="0.3">
      <c r="C49" s="230" t="s">
        <v>379</v>
      </c>
      <c r="M49" s="424"/>
      <c r="N49" s="412">
        <f t="shared" ref="N49:P50" si="21">N48/N43</f>
        <v>8.2352941176470587E-2</v>
      </c>
      <c r="O49" s="412">
        <f t="shared" si="21"/>
        <v>0.1</v>
      </c>
      <c r="P49" s="412">
        <f t="shared" si="21"/>
        <v>8.0808080808080815E-2</v>
      </c>
      <c r="Q49" s="412">
        <f>Q48/Q43</f>
        <v>6.4220183486238536E-2</v>
      </c>
      <c r="R49" s="416">
        <f>R48/R43</f>
        <v>7.2727272727272724E-2</v>
      </c>
    </row>
    <row r="50" spans="3:18" ht="13" x14ac:dyDescent="0.3">
      <c r="C50" s="230" t="s">
        <v>380</v>
      </c>
      <c r="M50" s="424"/>
      <c r="N50" s="412">
        <f t="shared" si="21"/>
        <v>1.7546020761245673</v>
      </c>
      <c r="O50" s="412">
        <f t="shared" si="21"/>
        <v>2.2811111111111111</v>
      </c>
      <c r="P50" s="412">
        <f t="shared" si="21"/>
        <v>1.9091929394959701</v>
      </c>
      <c r="Q50" s="412">
        <f>Q49/Q44</f>
        <v>1.4782425721740595</v>
      </c>
      <c r="R50" s="416">
        <f>R49/R44</f>
        <v>1.8042975206611569</v>
      </c>
    </row>
    <row r="51" spans="3:18" ht="13" x14ac:dyDescent="0.3">
      <c r="C51" s="230" t="s">
        <v>381</v>
      </c>
      <c r="M51" s="425"/>
      <c r="N51" s="413">
        <f>N48/N45</f>
        <v>0.30434782608695654</v>
      </c>
      <c r="O51" s="413">
        <f>O48/O45</f>
        <v>0.47368421052631576</v>
      </c>
      <c r="P51" s="413">
        <f>P48/P45</f>
        <v>0.30769230769230771</v>
      </c>
      <c r="Q51" s="413">
        <f>Q48/Q45</f>
        <v>0.3888888888888889</v>
      </c>
      <c r="R51" s="417">
        <f>R48/R45</f>
        <v>0.34782608695652173</v>
      </c>
    </row>
  </sheetData>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C57"/>
  <sheetViews>
    <sheetView workbookViewId="0"/>
  </sheetViews>
  <sheetFormatPr defaultRowHeight="12.5" x14ac:dyDescent="0.25"/>
  <sheetData>
    <row r="1" spans="1:29" x14ac:dyDescent="0.25">
      <c r="V1" s="155" t="s">
        <v>238</v>
      </c>
    </row>
    <row r="2" spans="1:29" ht="13" x14ac:dyDescent="0.3">
      <c r="B2" s="316" t="s">
        <v>164</v>
      </c>
      <c r="C2" s="305"/>
      <c r="D2" s="305"/>
      <c r="E2" s="305"/>
      <c r="F2" s="305"/>
      <c r="G2" s="305"/>
      <c r="R2" s="101" t="s">
        <v>170</v>
      </c>
    </row>
    <row r="3" spans="1:29" ht="13" x14ac:dyDescent="0.3">
      <c r="D3" s="315">
        <f>AVERAGE(D5:D13,D15)</f>
        <v>4.91</v>
      </c>
      <c r="E3">
        <f>AVERAGE(E5:E15)</f>
        <v>6.2727272727272725</v>
      </c>
      <c r="F3">
        <f>AVERAGE(F5:F15)</f>
        <v>7.463636363636363</v>
      </c>
      <c r="G3">
        <f>AVERAGE(G5:G15)</f>
        <v>6.5400000000000009</v>
      </c>
      <c r="Q3" s="101" t="s">
        <v>232</v>
      </c>
      <c r="R3">
        <v>0.8174884560957203</v>
      </c>
      <c r="S3">
        <v>0.81705015673813164</v>
      </c>
      <c r="X3" s="155" t="s">
        <v>170</v>
      </c>
      <c r="Y3" s="155" t="s">
        <v>190</v>
      </c>
      <c r="Z3" s="155" t="s">
        <v>229</v>
      </c>
      <c r="AA3" s="155" t="s">
        <v>230</v>
      </c>
      <c r="AB3" s="155" t="s">
        <v>212</v>
      </c>
      <c r="AC3" s="155" t="s">
        <v>231</v>
      </c>
    </row>
    <row r="4" spans="1:29" ht="13" x14ac:dyDescent="0.3">
      <c r="C4" s="101" t="s">
        <v>240</v>
      </c>
      <c r="D4" s="101" t="s">
        <v>165</v>
      </c>
      <c r="E4" s="101" t="s">
        <v>166</v>
      </c>
      <c r="F4" s="101" t="s">
        <v>167</v>
      </c>
      <c r="G4" s="101" t="s">
        <v>168</v>
      </c>
      <c r="Q4" s="101" t="s">
        <v>233</v>
      </c>
      <c r="R4">
        <v>3.9880768657907621</v>
      </c>
      <c r="W4" s="155"/>
      <c r="X4" s="155"/>
      <c r="Y4" s="155"/>
      <c r="Z4" s="155"/>
      <c r="AA4" s="155"/>
    </row>
    <row r="5" spans="1:29" ht="13" x14ac:dyDescent="0.3">
      <c r="A5">
        <v>1</v>
      </c>
      <c r="B5">
        <v>67</v>
      </c>
      <c r="C5">
        <v>0</v>
      </c>
      <c r="D5">
        <v>5.6</v>
      </c>
      <c r="E5">
        <v>6</v>
      </c>
      <c r="F5">
        <v>10.5</v>
      </c>
      <c r="G5">
        <v>7.4</v>
      </c>
      <c r="Q5" s="101" t="s">
        <v>234</v>
      </c>
      <c r="R5">
        <v>541</v>
      </c>
      <c r="U5">
        <v>1</v>
      </c>
      <c r="V5" s="305">
        <v>67</v>
      </c>
      <c r="X5">
        <v>5.6</v>
      </c>
      <c r="Z5">
        <v>6</v>
      </c>
      <c r="AB5">
        <v>10.5</v>
      </c>
      <c r="AC5">
        <v>7.4</v>
      </c>
    </row>
    <row r="6" spans="1:29" ht="13" x14ac:dyDescent="0.3">
      <c r="A6">
        <f t="shared" ref="A6:A13" si="0">A5+1</f>
        <v>2</v>
      </c>
      <c r="B6">
        <v>1114</v>
      </c>
      <c r="C6">
        <v>0</v>
      </c>
      <c r="D6">
        <v>6.9</v>
      </c>
      <c r="E6">
        <v>9.3000000000000007</v>
      </c>
      <c r="F6">
        <v>9.3000000000000007</v>
      </c>
      <c r="G6">
        <v>6.8</v>
      </c>
      <c r="Q6" s="101" t="s">
        <v>235</v>
      </c>
      <c r="R6">
        <v>442.02413479532925</v>
      </c>
      <c r="U6">
        <f t="shared" ref="U6:U13" si="1">U5+1</f>
        <v>2</v>
      </c>
      <c r="V6" s="305">
        <v>1114</v>
      </c>
      <c r="Y6">
        <v>6.9</v>
      </c>
      <c r="AA6">
        <v>9.3000000000000007</v>
      </c>
      <c r="AB6">
        <v>9.3000000000000007</v>
      </c>
      <c r="AC6">
        <v>6.8</v>
      </c>
    </row>
    <row r="7" spans="1:29" x14ac:dyDescent="0.25">
      <c r="A7">
        <f t="shared" si="0"/>
        <v>3</v>
      </c>
      <c r="B7">
        <v>254</v>
      </c>
      <c r="C7">
        <v>0</v>
      </c>
      <c r="D7">
        <v>5.5</v>
      </c>
      <c r="E7">
        <v>6.4</v>
      </c>
      <c r="F7">
        <v>8.4</v>
      </c>
      <c r="U7">
        <f t="shared" si="1"/>
        <v>3</v>
      </c>
      <c r="V7" s="305">
        <v>254</v>
      </c>
      <c r="Z7">
        <v>5.5</v>
      </c>
      <c r="AB7">
        <v>6.4</v>
      </c>
      <c r="AC7">
        <v>8.4</v>
      </c>
    </row>
    <row r="8" spans="1:29" x14ac:dyDescent="0.25">
      <c r="A8">
        <f t="shared" si="0"/>
        <v>4</v>
      </c>
      <c r="B8">
        <v>2056</v>
      </c>
      <c r="C8">
        <v>0</v>
      </c>
      <c r="D8">
        <v>8</v>
      </c>
      <c r="E8">
        <v>7.2</v>
      </c>
      <c r="F8">
        <v>5.8</v>
      </c>
      <c r="U8">
        <f t="shared" si="1"/>
        <v>4</v>
      </c>
      <c r="V8" s="305">
        <v>2056</v>
      </c>
      <c r="AA8">
        <v>8</v>
      </c>
      <c r="AB8">
        <v>7.2</v>
      </c>
      <c r="AC8">
        <v>5.8</v>
      </c>
    </row>
    <row r="9" spans="1:29" ht="13" x14ac:dyDescent="0.3">
      <c r="A9">
        <f t="shared" si="0"/>
        <v>5</v>
      </c>
      <c r="B9">
        <v>469</v>
      </c>
      <c r="C9">
        <v>0</v>
      </c>
      <c r="D9">
        <v>2.5</v>
      </c>
      <c r="E9">
        <v>10.3</v>
      </c>
      <c r="F9">
        <v>7.7</v>
      </c>
      <c r="G9">
        <v>5.5</v>
      </c>
      <c r="R9" s="101" t="s">
        <v>228</v>
      </c>
      <c r="U9">
        <f t="shared" si="1"/>
        <v>5</v>
      </c>
      <c r="V9" s="305">
        <v>469</v>
      </c>
      <c r="Y9">
        <v>2.5</v>
      </c>
      <c r="AA9">
        <v>10.3</v>
      </c>
      <c r="AB9">
        <v>7.7</v>
      </c>
      <c r="AC9">
        <v>5.5</v>
      </c>
    </row>
    <row r="10" spans="1:29" ht="13" x14ac:dyDescent="0.3">
      <c r="A10">
        <f t="shared" si="0"/>
        <v>6</v>
      </c>
      <c r="B10">
        <v>33</v>
      </c>
      <c r="C10">
        <v>0</v>
      </c>
      <c r="D10">
        <v>3.3</v>
      </c>
      <c r="E10">
        <v>4.5999999999999996</v>
      </c>
      <c r="F10">
        <v>7.5</v>
      </c>
      <c r="G10">
        <v>6.9</v>
      </c>
      <c r="Q10" s="101" t="s">
        <v>232</v>
      </c>
      <c r="R10">
        <v>0.91826311258839355</v>
      </c>
      <c r="S10">
        <v>0.91113700776957141</v>
      </c>
      <c r="U10">
        <f t="shared" si="1"/>
        <v>6</v>
      </c>
      <c r="V10" s="305">
        <v>33</v>
      </c>
      <c r="X10">
        <v>3.3</v>
      </c>
      <c r="AA10">
        <v>4.5999999999999996</v>
      </c>
      <c r="AB10">
        <v>7.5</v>
      </c>
      <c r="AC10">
        <v>6.9</v>
      </c>
    </row>
    <row r="11" spans="1:29" ht="13" x14ac:dyDescent="0.3">
      <c r="A11">
        <f t="shared" si="0"/>
        <v>7</v>
      </c>
      <c r="B11">
        <v>111</v>
      </c>
      <c r="C11">
        <v>0</v>
      </c>
      <c r="D11">
        <v>4.2</v>
      </c>
      <c r="E11">
        <v>3.6</v>
      </c>
      <c r="F11">
        <v>7.3</v>
      </c>
      <c r="Q11" s="101" t="s">
        <v>233</v>
      </c>
      <c r="R11">
        <v>4.8208872627129331</v>
      </c>
      <c r="U11">
        <f t="shared" si="1"/>
        <v>7</v>
      </c>
      <c r="V11" s="305">
        <v>111</v>
      </c>
      <c r="Y11">
        <v>4.2</v>
      </c>
      <c r="Z11">
        <v>3.6</v>
      </c>
      <c r="AC11">
        <v>7.3</v>
      </c>
    </row>
    <row r="12" spans="1:29" ht="13" x14ac:dyDescent="0.3">
      <c r="A12">
        <f t="shared" si="0"/>
        <v>8</v>
      </c>
      <c r="B12">
        <v>25</v>
      </c>
      <c r="C12">
        <v>0</v>
      </c>
      <c r="D12">
        <v>6.4</v>
      </c>
      <c r="E12">
        <v>7.4</v>
      </c>
      <c r="F12">
        <v>5.3</v>
      </c>
      <c r="Q12" s="101" t="s">
        <v>234</v>
      </c>
      <c r="R12">
        <v>408</v>
      </c>
      <c r="U12">
        <f t="shared" si="1"/>
        <v>8</v>
      </c>
      <c r="V12">
        <v>25</v>
      </c>
      <c r="X12">
        <v>6.4</v>
      </c>
      <c r="AB12">
        <v>7.4</v>
      </c>
      <c r="AC12">
        <v>5.3</v>
      </c>
    </row>
    <row r="13" spans="1:29" ht="13" x14ac:dyDescent="0.3">
      <c r="A13">
        <f t="shared" si="0"/>
        <v>9</v>
      </c>
      <c r="B13">
        <v>16</v>
      </c>
      <c r="C13">
        <v>0</v>
      </c>
      <c r="D13">
        <v>2.7</v>
      </c>
      <c r="E13">
        <v>4.8</v>
      </c>
      <c r="F13">
        <v>6.8</v>
      </c>
      <c r="Q13" s="101" t="s">
        <v>235</v>
      </c>
      <c r="R13">
        <v>371.74389916998513</v>
      </c>
      <c r="U13">
        <f t="shared" si="1"/>
        <v>9</v>
      </c>
      <c r="V13">
        <v>16</v>
      </c>
      <c r="X13">
        <v>2.7</v>
      </c>
      <c r="Z13">
        <v>4.8</v>
      </c>
      <c r="AC13">
        <v>6.8</v>
      </c>
    </row>
    <row r="14" spans="1:29" x14ac:dyDescent="0.25">
      <c r="A14">
        <f>A13+1</f>
        <v>10</v>
      </c>
      <c r="B14">
        <v>1717</v>
      </c>
      <c r="C14">
        <v>0</v>
      </c>
      <c r="D14">
        <v>1.6</v>
      </c>
      <c r="E14">
        <v>5.2</v>
      </c>
      <c r="F14">
        <v>6.8</v>
      </c>
      <c r="U14">
        <f>U13+1</f>
        <v>10</v>
      </c>
      <c r="V14">
        <v>1717</v>
      </c>
      <c r="X14">
        <v>1.6</v>
      </c>
      <c r="AA14">
        <v>5.2</v>
      </c>
      <c r="AC14">
        <v>6.8</v>
      </c>
    </row>
    <row r="15" spans="1:29" x14ac:dyDescent="0.25">
      <c r="A15">
        <f t="shared" ref="A15:A21" si="2">A14+1</f>
        <v>11</v>
      </c>
      <c r="B15" s="155">
        <v>1918</v>
      </c>
      <c r="C15">
        <v>0</v>
      </c>
      <c r="D15">
        <v>4</v>
      </c>
      <c r="E15">
        <v>4.2</v>
      </c>
      <c r="F15">
        <v>6.7</v>
      </c>
      <c r="G15">
        <v>6.1</v>
      </c>
      <c r="U15">
        <f t="shared" ref="U15:U21" si="3">U14+1</f>
        <v>11</v>
      </c>
      <c r="V15" s="155">
        <v>1918</v>
      </c>
      <c r="X15">
        <v>4</v>
      </c>
      <c r="AA15">
        <v>4.2</v>
      </c>
      <c r="AB15">
        <v>6.7</v>
      </c>
      <c r="AC15">
        <v>6.1</v>
      </c>
    </row>
    <row r="16" spans="1:29" ht="13" x14ac:dyDescent="0.3">
      <c r="A16">
        <f t="shared" si="2"/>
        <v>12</v>
      </c>
      <c r="B16">
        <v>294</v>
      </c>
      <c r="C16">
        <v>0</v>
      </c>
      <c r="D16">
        <v>1.5</v>
      </c>
      <c r="E16">
        <v>4</v>
      </c>
      <c r="F16">
        <v>7.1</v>
      </c>
      <c r="G16" s="155" t="s">
        <v>248</v>
      </c>
      <c r="R16" s="101" t="s">
        <v>229</v>
      </c>
      <c r="U16">
        <f t="shared" si="3"/>
        <v>12</v>
      </c>
      <c r="V16">
        <v>294</v>
      </c>
      <c r="X16">
        <v>1.5</v>
      </c>
      <c r="AA16">
        <v>4</v>
      </c>
      <c r="AC16">
        <v>7.1</v>
      </c>
    </row>
    <row r="17" spans="1:29" ht="13" x14ac:dyDescent="0.3">
      <c r="A17">
        <f t="shared" si="2"/>
        <v>13</v>
      </c>
      <c r="B17">
        <v>1086</v>
      </c>
      <c r="C17">
        <v>0</v>
      </c>
      <c r="D17">
        <v>3.4</v>
      </c>
      <c r="E17">
        <v>3.9</v>
      </c>
      <c r="F17">
        <v>6.9</v>
      </c>
      <c r="Q17" s="101" t="s">
        <v>232</v>
      </c>
      <c r="R17">
        <v>1.0970596845062219</v>
      </c>
      <c r="S17">
        <v>1.0816693611673898</v>
      </c>
      <c r="U17">
        <f t="shared" si="3"/>
        <v>13</v>
      </c>
      <c r="V17">
        <v>1086</v>
      </c>
      <c r="Z17">
        <v>3.4</v>
      </c>
      <c r="AB17">
        <v>3.9</v>
      </c>
      <c r="AC17">
        <v>6.9</v>
      </c>
    </row>
    <row r="18" spans="1:29" ht="13" x14ac:dyDescent="0.3">
      <c r="A18">
        <f t="shared" si="2"/>
        <v>14</v>
      </c>
      <c r="B18">
        <v>971</v>
      </c>
      <c r="C18">
        <v>0</v>
      </c>
      <c r="D18">
        <v>5.9</v>
      </c>
      <c r="E18">
        <v>5</v>
      </c>
      <c r="Q18" s="101" t="s">
        <v>233</v>
      </c>
      <c r="R18">
        <v>5.2480902191965475</v>
      </c>
      <c r="U18">
        <f t="shared" si="3"/>
        <v>14</v>
      </c>
      <c r="V18">
        <v>971</v>
      </c>
      <c r="Z18">
        <v>5.9</v>
      </c>
      <c r="AC18">
        <v>5</v>
      </c>
    </row>
    <row r="19" spans="1:29" ht="13" x14ac:dyDescent="0.3">
      <c r="A19">
        <f t="shared" si="2"/>
        <v>15</v>
      </c>
      <c r="B19">
        <v>1058</v>
      </c>
      <c r="C19">
        <v>0</v>
      </c>
      <c r="D19">
        <v>1.5</v>
      </c>
      <c r="E19">
        <v>4.9000000000000004</v>
      </c>
      <c r="F19">
        <v>6.2</v>
      </c>
      <c r="Q19" s="101" t="s">
        <v>234</v>
      </c>
      <c r="R19">
        <v>393</v>
      </c>
      <c r="U19">
        <f t="shared" si="3"/>
        <v>15</v>
      </c>
      <c r="V19">
        <v>1058</v>
      </c>
      <c r="X19">
        <v>1.5</v>
      </c>
      <c r="Y19">
        <v>4.9000000000000004</v>
      </c>
      <c r="AC19">
        <v>6.2</v>
      </c>
    </row>
    <row r="20" spans="1:29" ht="13" x14ac:dyDescent="0.3">
      <c r="A20">
        <f t="shared" si="2"/>
        <v>16</v>
      </c>
      <c r="B20">
        <v>233</v>
      </c>
      <c r="C20">
        <v>0</v>
      </c>
      <c r="D20">
        <v>1</v>
      </c>
      <c r="E20">
        <v>4.0999999999999996</v>
      </c>
      <c r="F20">
        <v>6.6</v>
      </c>
      <c r="Q20" s="101" t="s">
        <v>235</v>
      </c>
      <c r="R20">
        <v>425.09605893878421</v>
      </c>
      <c r="U20">
        <f t="shared" si="3"/>
        <v>16</v>
      </c>
      <c r="V20">
        <v>233</v>
      </c>
      <c r="Y20">
        <v>1</v>
      </c>
      <c r="AA20">
        <v>4.0999999999999996</v>
      </c>
      <c r="AC20">
        <v>6.6</v>
      </c>
    </row>
    <row r="21" spans="1:29" x14ac:dyDescent="0.25">
      <c r="A21">
        <f t="shared" si="2"/>
        <v>17</v>
      </c>
      <c r="B21">
        <v>330</v>
      </c>
      <c r="C21">
        <v>0</v>
      </c>
      <c r="D21">
        <v>4.5</v>
      </c>
      <c r="E21">
        <v>5.4</v>
      </c>
      <c r="F21">
        <v>5.5</v>
      </c>
      <c r="U21">
        <f t="shared" si="3"/>
        <v>17</v>
      </c>
      <c r="V21">
        <v>330</v>
      </c>
      <c r="Y21">
        <v>4.5</v>
      </c>
      <c r="AA21">
        <v>5.4</v>
      </c>
      <c r="AC21">
        <v>5.5</v>
      </c>
    </row>
    <row r="22" spans="1:29" x14ac:dyDescent="0.25">
      <c r="A22">
        <f>A21+1</f>
        <v>18</v>
      </c>
      <c r="B22">
        <v>987</v>
      </c>
      <c r="C22">
        <v>0</v>
      </c>
      <c r="D22">
        <v>3.7</v>
      </c>
      <c r="E22">
        <v>6.2</v>
      </c>
      <c r="U22">
        <f>U21+1</f>
        <v>18</v>
      </c>
      <c r="V22">
        <v>987</v>
      </c>
      <c r="Y22">
        <v>3.7</v>
      </c>
      <c r="AB22">
        <v>6.2</v>
      </c>
    </row>
    <row r="23" spans="1:29" x14ac:dyDescent="0.25">
      <c r="A23">
        <f>A22+1</f>
        <v>19</v>
      </c>
      <c r="B23">
        <v>1718</v>
      </c>
      <c r="C23">
        <v>0</v>
      </c>
      <c r="D23">
        <v>2.8</v>
      </c>
      <c r="E23">
        <v>6.3</v>
      </c>
      <c r="F23">
        <v>6.1</v>
      </c>
      <c r="G23">
        <v>4.7</v>
      </c>
      <c r="R23" t="s">
        <v>230</v>
      </c>
      <c r="U23">
        <f>U22+1</f>
        <v>19</v>
      </c>
      <c r="V23">
        <v>1718</v>
      </c>
      <c r="Y23">
        <v>2.8</v>
      </c>
      <c r="AA23">
        <v>6.3</v>
      </c>
      <c r="AB23">
        <v>6.1</v>
      </c>
      <c r="AC23">
        <v>4.7</v>
      </c>
    </row>
    <row r="24" spans="1:29" ht="13" x14ac:dyDescent="0.3">
      <c r="A24">
        <f>A23+1</f>
        <v>20</v>
      </c>
      <c r="B24">
        <v>368</v>
      </c>
      <c r="C24">
        <v>0</v>
      </c>
      <c r="D24">
        <v>1.7</v>
      </c>
      <c r="E24">
        <v>3.9</v>
      </c>
      <c r="F24">
        <v>6</v>
      </c>
      <c r="Q24" s="101" t="s">
        <v>232</v>
      </c>
      <c r="R24">
        <v>1.1108976078702641</v>
      </c>
      <c r="S24">
        <v>1.0761229465798645</v>
      </c>
      <c r="U24">
        <f>U23+1</f>
        <v>20</v>
      </c>
      <c r="V24">
        <v>368</v>
      </c>
      <c r="X24">
        <v>1.7</v>
      </c>
      <c r="AA24">
        <v>3.9</v>
      </c>
      <c r="AC24">
        <v>6</v>
      </c>
    </row>
    <row r="25" spans="1:29" ht="13" x14ac:dyDescent="0.3">
      <c r="A25">
        <v>21</v>
      </c>
      <c r="B25">
        <v>910</v>
      </c>
      <c r="C25">
        <v>0</v>
      </c>
      <c r="D25">
        <v>4.5</v>
      </c>
      <c r="E25">
        <v>1</v>
      </c>
      <c r="F25">
        <v>5.9</v>
      </c>
      <c r="G25">
        <v>6.1</v>
      </c>
      <c r="Q25" s="101" t="s">
        <v>233</v>
      </c>
      <c r="R25">
        <v>5.1791469427309389</v>
      </c>
      <c r="U25">
        <v>21</v>
      </c>
      <c r="V25">
        <v>910</v>
      </c>
      <c r="X25">
        <v>4.5</v>
      </c>
      <c r="AA25">
        <v>1</v>
      </c>
      <c r="AB25">
        <v>5.9</v>
      </c>
      <c r="AC25">
        <v>6.1</v>
      </c>
    </row>
    <row r="26" spans="1:29" ht="13" x14ac:dyDescent="0.3">
      <c r="A26">
        <v>22</v>
      </c>
      <c r="B26">
        <v>1986</v>
      </c>
      <c r="C26">
        <v>0</v>
      </c>
      <c r="D26">
        <v>2.1</v>
      </c>
      <c r="E26">
        <v>5.9</v>
      </c>
      <c r="F26">
        <v>5</v>
      </c>
      <c r="Q26" s="101" t="s">
        <v>234</v>
      </c>
      <c r="R26">
        <v>555</v>
      </c>
      <c r="U26">
        <v>22</v>
      </c>
      <c r="V26">
        <v>1986</v>
      </c>
      <c r="X26">
        <v>2.1</v>
      </c>
      <c r="AB26">
        <v>5.9</v>
      </c>
      <c r="AC26">
        <v>5</v>
      </c>
    </row>
    <row r="27" spans="1:29" ht="13" x14ac:dyDescent="0.3">
      <c r="A27">
        <v>23</v>
      </c>
      <c r="B27">
        <v>1519</v>
      </c>
      <c r="C27">
        <v>0</v>
      </c>
      <c r="D27">
        <v>2.9</v>
      </c>
      <c r="E27">
        <v>3.6</v>
      </c>
      <c r="F27">
        <v>6</v>
      </c>
      <c r="Q27" s="101" t="s">
        <v>235</v>
      </c>
      <c r="R27">
        <v>597.24823535182475</v>
      </c>
      <c r="U27">
        <v>23</v>
      </c>
      <c r="V27">
        <v>1519</v>
      </c>
      <c r="X27">
        <v>2.9</v>
      </c>
      <c r="AB27">
        <v>3.6</v>
      </c>
      <c r="AC27">
        <v>6</v>
      </c>
    </row>
    <row r="28" spans="1:29" x14ac:dyDescent="0.25">
      <c r="A28">
        <v>24</v>
      </c>
      <c r="B28">
        <v>148</v>
      </c>
      <c r="C28">
        <v>0</v>
      </c>
      <c r="D28">
        <v>5.7</v>
      </c>
      <c r="E28">
        <v>4.9000000000000004</v>
      </c>
      <c r="F28">
        <v>4.7</v>
      </c>
      <c r="U28">
        <v>24</v>
      </c>
      <c r="V28">
        <v>148</v>
      </c>
      <c r="Z28">
        <v>5.7</v>
      </c>
      <c r="AB28">
        <v>4.9000000000000004</v>
      </c>
      <c r="AC28">
        <v>4.7</v>
      </c>
    </row>
    <row r="29" spans="1:29" x14ac:dyDescent="0.25">
      <c r="A29">
        <v>25</v>
      </c>
      <c r="B29">
        <v>27</v>
      </c>
      <c r="C29">
        <v>0</v>
      </c>
      <c r="D29">
        <v>2.9</v>
      </c>
      <c r="E29">
        <v>3.9</v>
      </c>
      <c r="F29">
        <v>4.0999999999999996</v>
      </c>
      <c r="G29">
        <v>5.9</v>
      </c>
      <c r="J29">
        <v>1</v>
      </c>
      <c r="K29">
        <v>1049</v>
      </c>
      <c r="U29">
        <v>25</v>
      </c>
      <c r="V29">
        <v>27</v>
      </c>
      <c r="X29">
        <v>2.9</v>
      </c>
      <c r="Z29">
        <v>3.9</v>
      </c>
      <c r="AB29">
        <v>4.0999999999999996</v>
      </c>
      <c r="AC29">
        <v>5.9</v>
      </c>
    </row>
    <row r="30" spans="1:29" x14ac:dyDescent="0.25">
      <c r="J30">
        <v>2</v>
      </c>
      <c r="K30">
        <v>463</v>
      </c>
      <c r="R30" t="s">
        <v>212</v>
      </c>
    </row>
    <row r="31" spans="1:29" ht="13" x14ac:dyDescent="0.3">
      <c r="J31">
        <v>3</v>
      </c>
      <c r="K31">
        <v>203</v>
      </c>
      <c r="Q31" s="101" t="s">
        <v>232</v>
      </c>
      <c r="R31">
        <v>1.3467408401104457</v>
      </c>
      <c r="S31">
        <v>1.3615768839970204</v>
      </c>
    </row>
    <row r="32" spans="1:29" ht="13" x14ac:dyDescent="0.3">
      <c r="A32">
        <v>43</v>
      </c>
      <c r="B32">
        <v>217</v>
      </c>
      <c r="C32">
        <v>0</v>
      </c>
      <c r="D32">
        <v>5.2</v>
      </c>
      <c r="E32">
        <v>4.9000000000000004</v>
      </c>
      <c r="F32">
        <v>2.8</v>
      </c>
      <c r="G32">
        <v>5.2</v>
      </c>
      <c r="H32">
        <v>3.8</v>
      </c>
      <c r="J32">
        <v>4</v>
      </c>
      <c r="K32">
        <v>35</v>
      </c>
      <c r="Q32" s="101" t="s">
        <v>233</v>
      </c>
      <c r="R32">
        <v>6.254598557225199</v>
      </c>
      <c r="U32">
        <v>43</v>
      </c>
      <c r="V32">
        <v>217</v>
      </c>
      <c r="X32">
        <v>5.2</v>
      </c>
      <c r="Y32">
        <v>4.9000000000000004</v>
      </c>
      <c r="AA32">
        <v>2.8</v>
      </c>
      <c r="AB32">
        <v>5.2</v>
      </c>
      <c r="AC32">
        <v>3.8</v>
      </c>
    </row>
    <row r="33" spans="1:29" ht="13" x14ac:dyDescent="0.3">
      <c r="A33" s="155">
        <v>107</v>
      </c>
      <c r="B33">
        <v>51</v>
      </c>
      <c r="C33">
        <v>0</v>
      </c>
      <c r="D33">
        <v>1.9</v>
      </c>
      <c r="E33">
        <v>2.9</v>
      </c>
      <c r="F33">
        <v>2.4</v>
      </c>
      <c r="G33">
        <v>3.9</v>
      </c>
      <c r="J33">
        <v>5</v>
      </c>
      <c r="K33">
        <v>2</v>
      </c>
      <c r="Q33" s="101" t="s">
        <v>234</v>
      </c>
      <c r="R33">
        <v>493</v>
      </c>
      <c r="U33" s="155">
        <v>107</v>
      </c>
      <c r="V33">
        <v>51</v>
      </c>
      <c r="X33">
        <v>1.9</v>
      </c>
      <c r="Y33">
        <v>2.9</v>
      </c>
      <c r="Z33">
        <v>2.4</v>
      </c>
      <c r="AA33">
        <v>3.9</v>
      </c>
    </row>
    <row r="34" spans="1:29" ht="13" x14ac:dyDescent="0.3">
      <c r="Q34" s="101" t="s">
        <v>235</v>
      </c>
      <c r="R34">
        <v>671.25740381053106</v>
      </c>
    </row>
    <row r="35" spans="1:29" x14ac:dyDescent="0.25">
      <c r="A35" s="155"/>
      <c r="B35" s="155" t="s">
        <v>169</v>
      </c>
      <c r="C35">
        <v>0</v>
      </c>
      <c r="D35">
        <v>0.74</v>
      </c>
      <c r="E35">
        <v>1.74</v>
      </c>
      <c r="F35">
        <v>2.91</v>
      </c>
      <c r="G35">
        <v>4.42</v>
      </c>
      <c r="U35" s="155"/>
      <c r="V35" s="155" t="s">
        <v>169</v>
      </c>
      <c r="X35">
        <v>0.74</v>
      </c>
      <c r="Y35">
        <v>1.74</v>
      </c>
      <c r="Z35">
        <v>2.91</v>
      </c>
      <c r="AA35">
        <v>4.42</v>
      </c>
    </row>
    <row r="37" spans="1:29" x14ac:dyDescent="0.25">
      <c r="R37" t="s">
        <v>231</v>
      </c>
    </row>
    <row r="38" spans="1:29" ht="13" x14ac:dyDescent="0.3">
      <c r="Q38" s="101" t="s">
        <v>232</v>
      </c>
      <c r="R38">
        <v>2.3730414345674444</v>
      </c>
      <c r="S38">
        <v>2.3730414345674444</v>
      </c>
    </row>
    <row r="39" spans="1:29" ht="13" x14ac:dyDescent="0.3">
      <c r="Q39" s="101" t="s">
        <v>233</v>
      </c>
      <c r="R39">
        <v>7.5165765095270309</v>
      </c>
    </row>
    <row r="40" spans="1:29" ht="13" x14ac:dyDescent="0.3">
      <c r="D40" s="155" t="s">
        <v>170</v>
      </c>
      <c r="E40" s="155" t="s">
        <v>190</v>
      </c>
      <c r="F40" s="155" t="s">
        <v>229</v>
      </c>
      <c r="G40" s="155" t="s">
        <v>230</v>
      </c>
      <c r="H40" s="155" t="s">
        <v>212</v>
      </c>
      <c r="I40" s="155" t="s">
        <v>231</v>
      </c>
      <c r="Q40" s="101" t="s">
        <v>234</v>
      </c>
      <c r="R40">
        <v>344</v>
      </c>
      <c r="X40" s="155" t="s">
        <v>170</v>
      </c>
      <c r="Y40" s="155" t="s">
        <v>190</v>
      </c>
      <c r="Z40" s="155" t="s">
        <v>229</v>
      </c>
      <c r="AA40" s="155" t="s">
        <v>230</v>
      </c>
      <c r="AB40" s="155" t="s">
        <v>212</v>
      </c>
      <c r="AC40" s="155" t="s">
        <v>231</v>
      </c>
    </row>
    <row r="41" spans="1:29" ht="13" x14ac:dyDescent="0.3">
      <c r="B41" s="155" t="s">
        <v>236</v>
      </c>
      <c r="D41">
        <f>R3</f>
        <v>0.8174884560957203</v>
      </c>
      <c r="E41">
        <f>R10</f>
        <v>0.91826311258839355</v>
      </c>
      <c r="F41">
        <f>R17</f>
        <v>1.0970596845062219</v>
      </c>
      <c r="G41">
        <f>R24</f>
        <v>1.1108976078702641</v>
      </c>
      <c r="H41">
        <f>R31</f>
        <v>1.3467408401104457</v>
      </c>
      <c r="I41">
        <f>R38</f>
        <v>2.3730414345674444</v>
      </c>
      <c r="Q41" s="101" t="s">
        <v>235</v>
      </c>
      <c r="R41">
        <v>816.32625349120087</v>
      </c>
      <c r="V41" s="155" t="s">
        <v>236</v>
      </c>
      <c r="X41">
        <v>0.8174884560957203</v>
      </c>
      <c r="Y41">
        <v>0.91826311258839355</v>
      </c>
      <c r="Z41">
        <v>1.0970596845062219</v>
      </c>
      <c r="AA41">
        <v>1.1108976078702641</v>
      </c>
      <c r="AB41">
        <v>1.3467408401104457</v>
      </c>
      <c r="AC41">
        <v>2.3730414345674444</v>
      </c>
    </row>
    <row r="42" spans="1:29" x14ac:dyDescent="0.25">
      <c r="B42" s="155" t="s">
        <v>237</v>
      </c>
      <c r="D42">
        <f>R4</f>
        <v>3.9880768657907621</v>
      </c>
      <c r="E42">
        <f>R11</f>
        <v>4.8208872627129331</v>
      </c>
      <c r="F42">
        <f>R18</f>
        <v>5.2480902191965475</v>
      </c>
      <c r="G42">
        <f>R25</f>
        <v>5.1791469427309389</v>
      </c>
      <c r="H42">
        <f>R32</f>
        <v>6.254598557225199</v>
      </c>
      <c r="I42">
        <f>R39</f>
        <v>7.5165765095270309</v>
      </c>
      <c r="V42" s="155" t="s">
        <v>237</v>
      </c>
      <c r="X42">
        <v>3.9880768657907621</v>
      </c>
      <c r="Y42">
        <v>4.8208872627129331</v>
      </c>
      <c r="Z42">
        <v>5.2480902191965475</v>
      </c>
      <c r="AA42">
        <v>5.1791469427309389</v>
      </c>
      <c r="AB42">
        <v>6.254598557225199</v>
      </c>
      <c r="AC42">
        <v>7.5165765095270309</v>
      </c>
    </row>
    <row r="45" spans="1:29" x14ac:dyDescent="0.25">
      <c r="D45" s="155" t="s">
        <v>247</v>
      </c>
    </row>
    <row r="47" spans="1:29" x14ac:dyDescent="0.25">
      <c r="D47" s="155"/>
      <c r="F47" s="305" t="s">
        <v>239</v>
      </c>
      <c r="G47" s="305"/>
      <c r="H47" s="305"/>
      <c r="I47" s="305"/>
      <c r="J47" s="305"/>
    </row>
    <row r="48" spans="1:29" ht="13" x14ac:dyDescent="0.3">
      <c r="D48" s="155" t="s">
        <v>241</v>
      </c>
      <c r="F48">
        <v>0</v>
      </c>
      <c r="G48" s="101">
        <v>1</v>
      </c>
      <c r="H48" s="101">
        <v>2</v>
      </c>
      <c r="I48" s="101">
        <v>3</v>
      </c>
      <c r="J48" s="101">
        <v>4</v>
      </c>
    </row>
    <row r="49" spans="2:10" ht="13" x14ac:dyDescent="0.3">
      <c r="C49" s="290">
        <f>D49/D53</f>
        <v>0.59874429223744297</v>
      </c>
      <c r="D49" s="101">
        <v>1049</v>
      </c>
      <c r="E49" s="104" t="s">
        <v>242</v>
      </c>
      <c r="F49" s="306">
        <v>0</v>
      </c>
      <c r="G49" s="307">
        <v>0.55066029503735925</v>
      </c>
      <c r="H49" s="307"/>
      <c r="I49" s="307"/>
      <c r="J49" s="308"/>
    </row>
    <row r="50" spans="2:10" ht="13" x14ac:dyDescent="0.3">
      <c r="C50" s="290">
        <f>D50/D53</f>
        <v>0.26426940639269408</v>
      </c>
      <c r="D50" s="101">
        <v>463</v>
      </c>
      <c r="E50" s="104" t="s">
        <v>243</v>
      </c>
      <c r="F50" s="304">
        <v>0</v>
      </c>
      <c r="G50" s="97">
        <v>0.7871350850755916</v>
      </c>
      <c r="H50" s="97">
        <v>1.3707512683384604</v>
      </c>
      <c r="I50" s="97"/>
      <c r="J50" s="309"/>
    </row>
    <row r="51" spans="2:10" ht="13" x14ac:dyDescent="0.3">
      <c r="C51" s="290">
        <f>D51/D53</f>
        <v>0.1158675799086758</v>
      </c>
      <c r="D51" s="101">
        <v>203</v>
      </c>
      <c r="E51" s="104" t="s">
        <v>244</v>
      </c>
      <c r="F51" s="304">
        <v>0</v>
      </c>
      <c r="G51" s="310">
        <v>1.3675703035050475</v>
      </c>
      <c r="H51" s="97">
        <v>2.253696423276311</v>
      </c>
      <c r="I51" s="97">
        <v>2.6743424681378611</v>
      </c>
      <c r="J51" s="309"/>
    </row>
    <row r="52" spans="2:10" ht="13" x14ac:dyDescent="0.3">
      <c r="C52" s="290">
        <f>D52/D53</f>
        <v>2.1118721461187213E-2</v>
      </c>
      <c r="D52" s="101">
        <v>37</v>
      </c>
      <c r="E52" s="104" t="s">
        <v>245</v>
      </c>
      <c r="F52" s="304">
        <v>0</v>
      </c>
      <c r="G52" s="97">
        <v>1.975927384637493</v>
      </c>
      <c r="H52" s="97">
        <v>3.2078273574452894</v>
      </c>
      <c r="I52" s="97">
        <v>3.6565254194192685</v>
      </c>
      <c r="J52" s="309">
        <v>3.7100443728878583</v>
      </c>
    </row>
    <row r="53" spans="2:10" ht="13" x14ac:dyDescent="0.3">
      <c r="D53" s="101">
        <f>SUM(D49:D52)</f>
        <v>1752</v>
      </c>
      <c r="E53" s="104" t="s">
        <v>246</v>
      </c>
      <c r="F53" s="311">
        <v>0</v>
      </c>
      <c r="G53" s="312">
        <v>0.73790655178498799</v>
      </c>
      <c r="H53" s="312">
        <v>1.7224008867585701</v>
      </c>
      <c r="I53" s="312">
        <v>2.8257623397937439</v>
      </c>
      <c r="J53" s="313">
        <v>3.7100443728878583</v>
      </c>
    </row>
    <row r="54" spans="2:10" ht="13" x14ac:dyDescent="0.3">
      <c r="E54" s="104" t="s">
        <v>249</v>
      </c>
      <c r="G54">
        <v>4.91</v>
      </c>
      <c r="H54">
        <v>6.2727272727272725</v>
      </c>
      <c r="I54">
        <v>7.463636363636363</v>
      </c>
      <c r="J54">
        <v>6.5400000000000009</v>
      </c>
    </row>
    <row r="55" spans="2:10" x14ac:dyDescent="0.25">
      <c r="G55">
        <f>(G54-G53)</f>
        <v>4.172093448215012</v>
      </c>
      <c r="H55">
        <f>(H54-H53)</f>
        <v>4.5503263859687024</v>
      </c>
      <c r="I55">
        <f>(I54-I53)</f>
        <v>4.6378740238426186</v>
      </c>
      <c r="J55">
        <f>(J54-J53)</f>
        <v>2.8299556271121427</v>
      </c>
    </row>
    <row r="57" spans="2:10" x14ac:dyDescent="0.25">
      <c r="B57">
        <v>2</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3:O43"/>
  <sheetViews>
    <sheetView workbookViewId="0"/>
  </sheetViews>
  <sheetFormatPr defaultRowHeight="12.5" x14ac:dyDescent="0.25"/>
  <sheetData>
    <row r="3" spans="1:15" ht="13" x14ac:dyDescent="0.3">
      <c r="A3" s="101" t="s">
        <v>170</v>
      </c>
      <c r="B3" s="101" t="s">
        <v>171</v>
      </c>
      <c r="C3" s="101" t="s">
        <v>172</v>
      </c>
      <c r="D3" s="101" t="s">
        <v>173</v>
      </c>
      <c r="E3" s="101" t="s">
        <v>174</v>
      </c>
      <c r="F3" s="101" t="s">
        <v>175</v>
      </c>
      <c r="G3" s="101" t="s">
        <v>176</v>
      </c>
      <c r="H3" s="101" t="s">
        <v>177</v>
      </c>
      <c r="I3" s="101" t="s">
        <v>178</v>
      </c>
      <c r="J3" s="101" t="s">
        <v>179</v>
      </c>
      <c r="K3" s="101" t="s">
        <v>225</v>
      </c>
      <c r="L3" s="101" t="s">
        <v>180</v>
      </c>
      <c r="N3" s="303" t="s">
        <v>170</v>
      </c>
    </row>
    <row r="4" spans="1:15" x14ac:dyDescent="0.25">
      <c r="A4" s="155" t="s">
        <v>223</v>
      </c>
      <c r="B4">
        <v>0.74375634414190839</v>
      </c>
      <c r="C4">
        <v>0.62610387207885643</v>
      </c>
      <c r="D4">
        <v>0.55775146383707275</v>
      </c>
      <c r="E4">
        <v>0.70555555555555527</v>
      </c>
      <c r="F4">
        <v>0.86386563469378874</v>
      </c>
      <c r="G4">
        <v>0.97916666666666685</v>
      </c>
      <c r="H4">
        <v>0.92839625238965562</v>
      </c>
      <c r="I4">
        <v>0.87871898879220223</v>
      </c>
      <c r="J4">
        <v>0.73464912280701744</v>
      </c>
      <c r="K4">
        <v>1.0360360360360359</v>
      </c>
      <c r="L4">
        <v>0.9383730800541622</v>
      </c>
      <c r="N4" s="304">
        <f>AVERAGE(B4:L4)</f>
        <v>0.8174884560957203</v>
      </c>
      <c r="O4">
        <f>N8/N7</f>
        <v>0.81705015673813164</v>
      </c>
    </row>
    <row r="5" spans="1:15" x14ac:dyDescent="0.25">
      <c r="A5" s="155" t="s">
        <v>70</v>
      </c>
      <c r="B5">
        <v>2.5742990032225119</v>
      </c>
      <c r="C5">
        <v>3.0765040519986502</v>
      </c>
      <c r="D5">
        <v>2.8601554143376573</v>
      </c>
      <c r="E5">
        <v>2.7972523677661871</v>
      </c>
      <c r="F5">
        <v>3.8903051057929967</v>
      </c>
      <c r="G5">
        <v>3.6856981636669603</v>
      </c>
      <c r="H5">
        <v>5.175278058309007</v>
      </c>
      <c r="I5">
        <v>3.8450531621986981</v>
      </c>
      <c r="J5">
        <v>3.9924253604677937</v>
      </c>
      <c r="K5">
        <v>5.5702644880058338</v>
      </c>
      <c r="L5">
        <v>6.4016103479320856</v>
      </c>
      <c r="N5" s="304">
        <f>AVERAGE(B5:L5)</f>
        <v>3.9880768657907621</v>
      </c>
    </row>
    <row r="6" spans="1:15" x14ac:dyDescent="0.25">
      <c r="A6" s="155" t="s">
        <v>224</v>
      </c>
      <c r="B6">
        <v>-0.93594465766083434</v>
      </c>
      <c r="C6">
        <v>-0.98090523549362518</v>
      </c>
      <c r="D6">
        <v>-0.62545594778152935</v>
      </c>
      <c r="E6">
        <v>-0.85256630790609678</v>
      </c>
      <c r="F6">
        <v>-1.3103918197544142</v>
      </c>
      <c r="G6">
        <v>-0.86049427093768138</v>
      </c>
      <c r="H6">
        <v>-1.1792581900219592</v>
      </c>
      <c r="I6">
        <v>-0.68526818445673543</v>
      </c>
      <c r="J6">
        <v>-0.46919635747280913</v>
      </c>
      <c r="K6">
        <v>-1.6091716734653621</v>
      </c>
      <c r="L6">
        <v>-1.3164508961853645</v>
      </c>
    </row>
    <row r="7" spans="1:15" x14ac:dyDescent="0.25">
      <c r="A7" s="155" t="s">
        <v>54</v>
      </c>
      <c r="B7">
        <v>49</v>
      </c>
      <c r="C7">
        <v>59</v>
      </c>
      <c r="D7">
        <v>49</v>
      </c>
      <c r="E7">
        <v>36</v>
      </c>
      <c r="F7">
        <v>59</v>
      </c>
      <c r="G7">
        <v>48</v>
      </c>
      <c r="H7">
        <v>44</v>
      </c>
      <c r="I7">
        <v>61</v>
      </c>
      <c r="J7">
        <v>38</v>
      </c>
      <c r="K7">
        <v>37</v>
      </c>
      <c r="L7">
        <v>61</v>
      </c>
      <c r="N7" s="304">
        <f>SUM(B7:L7)</f>
        <v>541</v>
      </c>
    </row>
    <row r="8" spans="1:15" x14ac:dyDescent="0.25">
      <c r="A8" s="155"/>
      <c r="B8">
        <f>B4*B7</f>
        <v>36.444060862953513</v>
      </c>
      <c r="C8">
        <f t="shared" ref="C8:L8" si="0">C4*C7</f>
        <v>36.94012845265253</v>
      </c>
      <c r="D8">
        <f t="shared" si="0"/>
        <v>27.329821728016565</v>
      </c>
      <c r="E8">
        <f t="shared" si="0"/>
        <v>25.399999999999991</v>
      </c>
      <c r="F8">
        <f t="shared" si="0"/>
        <v>50.968072446933533</v>
      </c>
      <c r="G8">
        <f t="shared" si="0"/>
        <v>47.000000000000007</v>
      </c>
      <c r="H8">
        <f t="shared" si="0"/>
        <v>40.849435105144849</v>
      </c>
      <c r="I8">
        <f t="shared" si="0"/>
        <v>53.601858316324339</v>
      </c>
      <c r="J8">
        <f t="shared" si="0"/>
        <v>27.916666666666664</v>
      </c>
      <c r="K8">
        <f t="shared" si="0"/>
        <v>38.333333333333329</v>
      </c>
      <c r="L8">
        <f t="shared" si="0"/>
        <v>57.240757883303893</v>
      </c>
      <c r="N8" s="304">
        <f>SUM(B8:L8)</f>
        <v>442.02413479532925</v>
      </c>
    </row>
    <row r="10" spans="1:15" ht="13" x14ac:dyDescent="0.3">
      <c r="A10" s="101" t="s">
        <v>190</v>
      </c>
      <c r="B10" s="101" t="s">
        <v>181</v>
      </c>
      <c r="C10" s="101" t="s">
        <v>182</v>
      </c>
      <c r="D10" s="101" t="s">
        <v>183</v>
      </c>
      <c r="E10" s="101" t="s">
        <v>184</v>
      </c>
      <c r="F10" s="101" t="s">
        <v>185</v>
      </c>
      <c r="G10" s="101" t="s">
        <v>186</v>
      </c>
      <c r="H10" s="101" t="s">
        <v>187</v>
      </c>
      <c r="I10" s="101" t="s">
        <v>188</v>
      </c>
      <c r="J10" s="101" t="s">
        <v>189</v>
      </c>
      <c r="K10" s="101"/>
      <c r="N10" s="303" t="s">
        <v>228</v>
      </c>
    </row>
    <row r="11" spans="1:15" x14ac:dyDescent="0.25">
      <c r="A11" s="155" t="s">
        <v>223</v>
      </c>
      <c r="B11">
        <v>0.77649511941599358</v>
      </c>
      <c r="C11">
        <v>1.191314576666336</v>
      </c>
      <c r="D11">
        <v>0.75000000000000011</v>
      </c>
      <c r="E11">
        <v>0.94872811713388638</v>
      </c>
      <c r="F11">
        <v>1.1678485479202538</v>
      </c>
      <c r="G11">
        <v>0.61706349206349198</v>
      </c>
      <c r="H11">
        <v>1.2096774193548392</v>
      </c>
      <c r="I11">
        <v>0.7407407407407407</v>
      </c>
      <c r="J11">
        <v>0.86250000000000016</v>
      </c>
      <c r="N11" s="304">
        <f>AVERAGE(B11:J11)</f>
        <v>0.91826311258839355</v>
      </c>
      <c r="O11">
        <f>N15/N14</f>
        <v>0.91113700776957141</v>
      </c>
    </row>
    <row r="12" spans="1:15" x14ac:dyDescent="0.25">
      <c r="A12" s="155" t="s">
        <v>70</v>
      </c>
      <c r="B12">
        <v>4.5123871364721966</v>
      </c>
      <c r="C12">
        <v>5.0322365607522732</v>
      </c>
      <c r="D12">
        <v>3.1721993733268898</v>
      </c>
      <c r="E12">
        <v>4.9485714432552319</v>
      </c>
      <c r="F12">
        <v>4.159081932417843</v>
      </c>
      <c r="G12">
        <v>3.9463784214504134</v>
      </c>
      <c r="H12">
        <v>6.8567351433406207</v>
      </c>
      <c r="I12">
        <v>4.9139989807771842</v>
      </c>
      <c r="J12">
        <v>5.8463963726237385</v>
      </c>
      <c r="N12" s="304">
        <f>AVERAGE(B12:J12)</f>
        <v>4.8208872627129331</v>
      </c>
    </row>
    <row r="13" spans="1:15" x14ac:dyDescent="0.25">
      <c r="A13" s="155" t="s">
        <v>224</v>
      </c>
      <c r="B13">
        <v>-0.73767230293592745</v>
      </c>
      <c r="C13">
        <v>-1.7717170724468376</v>
      </c>
      <c r="D13">
        <v>-0.74560035582476314</v>
      </c>
      <c r="E13">
        <v>-0.85545445303697432</v>
      </c>
      <c r="F13">
        <v>-0.83237430191569639</v>
      </c>
      <c r="G13">
        <v>-1.5095819756122135</v>
      </c>
      <c r="H13">
        <v>-0.59170069883824916</v>
      </c>
      <c r="I13">
        <v>-0.89142759705526353</v>
      </c>
      <c r="J13">
        <v>-0.63720911959942839</v>
      </c>
    </row>
    <row r="14" spans="1:15" x14ac:dyDescent="0.25">
      <c r="A14" s="155" t="s">
        <v>54</v>
      </c>
      <c r="B14">
        <v>56</v>
      </c>
      <c r="C14">
        <v>53</v>
      </c>
      <c r="D14">
        <v>29</v>
      </c>
      <c r="E14">
        <v>50</v>
      </c>
      <c r="F14">
        <v>50</v>
      </c>
      <c r="G14">
        <v>63</v>
      </c>
      <c r="H14">
        <v>31</v>
      </c>
      <c r="I14">
        <v>36</v>
      </c>
      <c r="J14">
        <v>40</v>
      </c>
      <c r="N14" s="304">
        <f>SUM(B14:L14)</f>
        <v>408</v>
      </c>
    </row>
    <row r="15" spans="1:15" x14ac:dyDescent="0.25">
      <c r="A15" s="155"/>
      <c r="B15">
        <f>B11*B14</f>
        <v>43.483726687295643</v>
      </c>
      <c r="C15">
        <f t="shared" ref="C15:J15" si="1">C11*C14</f>
        <v>63.139672563315806</v>
      </c>
      <c r="D15">
        <f t="shared" si="1"/>
        <v>21.750000000000004</v>
      </c>
      <c r="E15">
        <f t="shared" si="1"/>
        <v>47.436405856694321</v>
      </c>
      <c r="F15">
        <f t="shared" si="1"/>
        <v>58.392427396012692</v>
      </c>
      <c r="G15">
        <f t="shared" si="1"/>
        <v>38.874999999999993</v>
      </c>
      <c r="H15">
        <f t="shared" si="1"/>
        <v>37.500000000000014</v>
      </c>
      <c r="I15">
        <f t="shared" si="1"/>
        <v>26.666666666666664</v>
      </c>
      <c r="J15">
        <f t="shared" si="1"/>
        <v>34.500000000000007</v>
      </c>
      <c r="N15" s="304">
        <f>SUM(B15:L15)</f>
        <v>371.74389916998513</v>
      </c>
    </row>
    <row r="17" spans="1:15" ht="13" x14ac:dyDescent="0.3">
      <c r="A17" s="101" t="s">
        <v>199</v>
      </c>
      <c r="B17" s="101" t="s">
        <v>191</v>
      </c>
      <c r="C17" s="101" t="s">
        <v>192</v>
      </c>
      <c r="D17" s="101" t="s">
        <v>193</v>
      </c>
      <c r="E17" s="101" t="s">
        <v>194</v>
      </c>
      <c r="F17" s="101" t="s">
        <v>195</v>
      </c>
      <c r="G17" s="101" t="s">
        <v>196</v>
      </c>
      <c r="H17" s="101" t="s">
        <v>197</v>
      </c>
      <c r="I17" s="101" t="s">
        <v>226</v>
      </c>
      <c r="J17" s="101" t="s">
        <v>198</v>
      </c>
      <c r="N17" s="303" t="s">
        <v>229</v>
      </c>
    </row>
    <row r="18" spans="1:15" x14ac:dyDescent="0.25">
      <c r="A18" s="155" t="s">
        <v>223</v>
      </c>
      <c r="B18">
        <v>1.0865923884276578</v>
      </c>
      <c r="C18">
        <v>1.0190476190476194</v>
      </c>
      <c r="D18">
        <v>1.2165197078509953</v>
      </c>
      <c r="E18">
        <v>1.2285714285714286</v>
      </c>
      <c r="F18">
        <v>0.81196581196581163</v>
      </c>
      <c r="G18" s="155">
        <v>0.73939393939393938</v>
      </c>
      <c r="H18">
        <v>0.92169230723264994</v>
      </c>
      <c r="I18">
        <v>1.3355263157894732</v>
      </c>
      <c r="J18">
        <v>1.5142276422764227</v>
      </c>
      <c r="N18" s="304">
        <f>AVERAGE(B18:J18)</f>
        <v>1.0970596845062219</v>
      </c>
      <c r="O18">
        <f>N22/N21</f>
        <v>1.0816693611673898</v>
      </c>
    </row>
    <row r="19" spans="1:15" x14ac:dyDescent="0.25">
      <c r="A19" s="155" t="s">
        <v>70</v>
      </c>
      <c r="B19">
        <v>5.8993413993556052</v>
      </c>
      <c r="C19">
        <v>4.9426668154520144</v>
      </c>
      <c r="D19">
        <v>4.2349596606976894</v>
      </c>
      <c r="E19">
        <v>5.0820292492074914</v>
      </c>
      <c r="F19">
        <v>5.718300516745451</v>
      </c>
      <c r="G19">
        <v>3.6207533054356822</v>
      </c>
      <c r="H19">
        <v>5.4402844964601709</v>
      </c>
      <c r="I19">
        <v>6.0280867972025138</v>
      </c>
      <c r="J19">
        <v>6.2663897322123079</v>
      </c>
      <c r="N19" s="304">
        <f>AVERAGE(B19:J19)</f>
        <v>5.2480902191965475</v>
      </c>
    </row>
    <row r="20" spans="1:15" x14ac:dyDescent="0.25">
      <c r="A20" s="155" t="s">
        <v>224</v>
      </c>
      <c r="B20">
        <v>-0.94579870444137248</v>
      </c>
      <c r="C20">
        <v>-0.62941674636026379</v>
      </c>
      <c r="D20">
        <v>-0.60420536634284472</v>
      </c>
      <c r="E20">
        <v>-0.6385655214557987</v>
      </c>
      <c r="F20">
        <v>-1.4182584700200012</v>
      </c>
      <c r="G20">
        <v>-0.7609351596740237</v>
      </c>
      <c r="H20">
        <v>-1.5008891918414058</v>
      </c>
      <c r="I20">
        <v>-1.1749324565961121</v>
      </c>
      <c r="J20">
        <v>-0.20818514071356198</v>
      </c>
    </row>
    <row r="21" spans="1:15" x14ac:dyDescent="0.25">
      <c r="A21" s="155" t="s">
        <v>54</v>
      </c>
      <c r="B21">
        <v>50</v>
      </c>
      <c r="C21">
        <v>42</v>
      </c>
      <c r="D21">
        <v>39</v>
      </c>
      <c r="E21">
        <v>35</v>
      </c>
      <c r="F21">
        <v>52</v>
      </c>
      <c r="G21">
        <v>33</v>
      </c>
      <c r="H21">
        <v>63</v>
      </c>
      <c r="I21">
        <v>38</v>
      </c>
      <c r="J21">
        <v>41</v>
      </c>
      <c r="N21" s="304">
        <f>SUM(B21:L21)</f>
        <v>393</v>
      </c>
    </row>
    <row r="22" spans="1:15" x14ac:dyDescent="0.25">
      <c r="A22" s="155"/>
      <c r="B22">
        <f>B18*B21</f>
        <v>54.329619421382894</v>
      </c>
      <c r="C22">
        <f t="shared" ref="C22:J22" si="2">C18*C21</f>
        <v>42.800000000000018</v>
      </c>
      <c r="D22">
        <f t="shared" si="2"/>
        <v>47.444268606188814</v>
      </c>
      <c r="E22">
        <f t="shared" si="2"/>
        <v>43</v>
      </c>
      <c r="F22">
        <f t="shared" si="2"/>
        <v>42.222222222222207</v>
      </c>
      <c r="G22">
        <f t="shared" si="2"/>
        <v>24.4</v>
      </c>
      <c r="H22">
        <f t="shared" si="2"/>
        <v>58.06661535565695</v>
      </c>
      <c r="I22">
        <f t="shared" si="2"/>
        <v>50.749999999999986</v>
      </c>
      <c r="J22">
        <f t="shared" si="2"/>
        <v>62.083333333333329</v>
      </c>
      <c r="N22" s="304">
        <f>SUM(B22:L22)</f>
        <v>425.09605893878421</v>
      </c>
    </row>
    <row r="24" spans="1:15" ht="13" x14ac:dyDescent="0.3">
      <c r="A24" s="101" t="s">
        <v>200</v>
      </c>
      <c r="B24" s="101" t="s">
        <v>201</v>
      </c>
      <c r="C24" s="101" t="s">
        <v>202</v>
      </c>
      <c r="D24" s="101" t="s">
        <v>203</v>
      </c>
      <c r="E24" s="101" t="s">
        <v>204</v>
      </c>
      <c r="F24" s="101" t="s">
        <v>205</v>
      </c>
      <c r="G24" s="101" t="s">
        <v>206</v>
      </c>
      <c r="H24" s="101" t="s">
        <v>207</v>
      </c>
      <c r="I24" s="101" t="s">
        <v>208</v>
      </c>
      <c r="J24" s="101" t="s">
        <v>227</v>
      </c>
      <c r="K24" s="101" t="s">
        <v>209</v>
      </c>
      <c r="L24" s="101" t="s">
        <v>210</v>
      </c>
      <c r="M24" s="101" t="s">
        <v>211</v>
      </c>
      <c r="N24" s="303" t="s">
        <v>230</v>
      </c>
    </row>
    <row r="25" spans="1:15" x14ac:dyDescent="0.25">
      <c r="A25" s="155" t="s">
        <v>223</v>
      </c>
      <c r="B25">
        <v>1.654545454545455</v>
      </c>
      <c r="C25">
        <v>1.1236456076924193</v>
      </c>
      <c r="D25">
        <v>0.72067711061333151</v>
      </c>
      <c r="E25">
        <v>1.0178571428571428</v>
      </c>
      <c r="F25">
        <v>1.1009305175085013</v>
      </c>
      <c r="G25">
        <v>0.99810606060606011</v>
      </c>
      <c r="H25">
        <v>0.97407407407407409</v>
      </c>
      <c r="I25">
        <v>0.80192549012010894</v>
      </c>
      <c r="J25">
        <v>1.492424242424242</v>
      </c>
      <c r="K25">
        <v>0.97714114955739007</v>
      </c>
      <c r="L25">
        <v>0.74652777777777801</v>
      </c>
      <c r="M25">
        <v>1.7229166666666669</v>
      </c>
      <c r="N25" s="304">
        <f>AVERAGE(B25:M25)</f>
        <v>1.1108976078702641</v>
      </c>
      <c r="O25">
        <f>N29/N28</f>
        <v>1.0761229465798645</v>
      </c>
    </row>
    <row r="26" spans="1:15" x14ac:dyDescent="0.25">
      <c r="A26" s="155" t="s">
        <v>70</v>
      </c>
      <c r="B26">
        <v>9.2843065422967932</v>
      </c>
      <c r="C26">
        <v>5.3624089043958394</v>
      </c>
      <c r="D26">
        <v>5.1070365096462726</v>
      </c>
      <c r="E26">
        <v>4.6839192279810602</v>
      </c>
      <c r="F26">
        <v>4.1568716712616123</v>
      </c>
      <c r="G26">
        <v>3.6046484235717071</v>
      </c>
      <c r="H26">
        <v>4.7387982690996999</v>
      </c>
      <c r="I26">
        <v>4.0337088197225377</v>
      </c>
      <c r="J26">
        <v>4.4767892839067134</v>
      </c>
      <c r="K26">
        <v>2.623089156635348</v>
      </c>
      <c r="L26">
        <v>3.7935177008090992</v>
      </c>
      <c r="M26">
        <v>10.284668803444589</v>
      </c>
      <c r="N26" s="304">
        <f>AVERAGE(B26:M26)</f>
        <v>5.1791469427309389</v>
      </c>
    </row>
    <row r="27" spans="1:15" x14ac:dyDescent="0.25">
      <c r="A27" s="155" t="s">
        <v>224</v>
      </c>
      <c r="B27">
        <v>-0.51450926504082017</v>
      </c>
      <c r="C27">
        <v>-1.0432413010399018</v>
      </c>
      <c r="D27">
        <v>-1.1527046934473577</v>
      </c>
      <c r="E27">
        <v>-0.84061121151691442</v>
      </c>
      <c r="F27">
        <v>-1.4200938050378464</v>
      </c>
      <c r="G27">
        <v>-1.1068704414673001</v>
      </c>
      <c r="H27">
        <v>-1.1688060200672428</v>
      </c>
      <c r="I27">
        <v>-0.70059307814923777</v>
      </c>
      <c r="J27">
        <v>-1.4145796487201476</v>
      </c>
      <c r="K27">
        <v>-0.84732875641216554</v>
      </c>
      <c r="L27">
        <v>-0.91724861136686775</v>
      </c>
      <c r="M27">
        <v>-0.95623385447348963</v>
      </c>
    </row>
    <row r="28" spans="1:15" x14ac:dyDescent="0.25">
      <c r="A28" s="155" t="s">
        <v>54</v>
      </c>
      <c r="B28">
        <v>30</v>
      </c>
      <c r="C28">
        <v>58</v>
      </c>
      <c r="D28">
        <v>41</v>
      </c>
      <c r="E28">
        <v>28</v>
      </c>
      <c r="F28">
        <v>53</v>
      </c>
      <c r="G28">
        <v>48</v>
      </c>
      <c r="H28">
        <v>60</v>
      </c>
      <c r="I28">
        <v>55</v>
      </c>
      <c r="J28">
        <v>44</v>
      </c>
      <c r="K28">
        <v>34</v>
      </c>
      <c r="L28">
        <v>64</v>
      </c>
      <c r="M28">
        <v>40</v>
      </c>
      <c r="N28" s="304">
        <f>SUM(B28:M28)</f>
        <v>555</v>
      </c>
    </row>
    <row r="29" spans="1:15" x14ac:dyDescent="0.25">
      <c r="A29" s="155"/>
      <c r="B29">
        <f>B25*B28</f>
        <v>49.636363636363647</v>
      </c>
      <c r="C29">
        <f t="shared" ref="C29:M29" si="3">C25*C28</f>
        <v>65.171445246160317</v>
      </c>
      <c r="D29">
        <f t="shared" si="3"/>
        <v>29.547761535146591</v>
      </c>
      <c r="E29">
        <f t="shared" si="3"/>
        <v>28.5</v>
      </c>
      <c r="F29">
        <f t="shared" si="3"/>
        <v>58.349317427950574</v>
      </c>
      <c r="G29">
        <f t="shared" si="3"/>
        <v>47.909090909090885</v>
      </c>
      <c r="H29">
        <f t="shared" si="3"/>
        <v>58.444444444444443</v>
      </c>
      <c r="I29">
        <f t="shared" si="3"/>
        <v>44.10590195660599</v>
      </c>
      <c r="J29">
        <f t="shared" si="3"/>
        <v>65.666666666666643</v>
      </c>
      <c r="K29">
        <f t="shared" si="3"/>
        <v>33.222799084951262</v>
      </c>
      <c r="L29">
        <f t="shared" si="3"/>
        <v>47.777777777777793</v>
      </c>
      <c r="M29">
        <f t="shared" si="3"/>
        <v>68.916666666666671</v>
      </c>
      <c r="N29" s="304">
        <f>SUM(B29:M29)</f>
        <v>597.24823535182475</v>
      </c>
    </row>
    <row r="31" spans="1:15" ht="13" x14ac:dyDescent="0.3">
      <c r="A31" s="101" t="s">
        <v>212</v>
      </c>
      <c r="B31" s="101" t="s">
        <v>213</v>
      </c>
      <c r="C31" s="101" t="s">
        <v>214</v>
      </c>
      <c r="D31" s="101" t="s">
        <v>215</v>
      </c>
      <c r="E31" s="101" t="s">
        <v>216</v>
      </c>
      <c r="F31" s="101" t="s">
        <v>217</v>
      </c>
      <c r="G31" s="101" t="s">
        <v>218</v>
      </c>
      <c r="H31" s="101" t="s">
        <v>219</v>
      </c>
      <c r="I31" s="101" t="s">
        <v>220</v>
      </c>
      <c r="J31" s="101" t="s">
        <v>221</v>
      </c>
      <c r="N31" s="303" t="s">
        <v>212</v>
      </c>
    </row>
    <row r="32" spans="1:15" x14ac:dyDescent="0.25">
      <c r="A32" s="155" t="s">
        <v>223</v>
      </c>
      <c r="B32">
        <v>1.1074561403508776</v>
      </c>
      <c r="C32">
        <v>1.4567360797953486</v>
      </c>
      <c r="D32">
        <v>1.5408893230551364</v>
      </c>
      <c r="E32">
        <v>0.82611028369837913</v>
      </c>
      <c r="F32">
        <v>1.0938430010345894</v>
      </c>
      <c r="G32">
        <v>1.1363636363636367</v>
      </c>
      <c r="H32">
        <v>0.79124579124579097</v>
      </c>
      <c r="I32">
        <v>1.4193053567323057</v>
      </c>
      <c r="J32">
        <v>2.7487179487179478</v>
      </c>
      <c r="N32" s="304">
        <f>AVERAGE(B32:J32)</f>
        <v>1.3467408401104457</v>
      </c>
      <c r="O32">
        <f>N36/N35</f>
        <v>1.3615768839970204</v>
      </c>
    </row>
    <row r="33" spans="1:15" x14ac:dyDescent="0.25">
      <c r="A33" s="155" t="s">
        <v>70</v>
      </c>
      <c r="B33">
        <v>3.8422181381632217</v>
      </c>
      <c r="C33">
        <v>9.2814036637267101</v>
      </c>
      <c r="D33">
        <v>4.8746289086464829</v>
      </c>
      <c r="E33">
        <v>5.9093550322739263</v>
      </c>
      <c r="F33">
        <v>5.4650764046373395</v>
      </c>
      <c r="G33">
        <v>4.1715281888066293</v>
      </c>
      <c r="H33">
        <v>4.8903980736199246</v>
      </c>
      <c r="I33">
        <v>7.393195079949181</v>
      </c>
      <c r="J33">
        <v>10.463583525203378</v>
      </c>
      <c r="N33" s="304">
        <f>AVERAGE(B33:J33)</f>
        <v>6.254598557225199</v>
      </c>
    </row>
    <row r="34" spans="1:15" x14ac:dyDescent="0.25">
      <c r="A34" s="155" t="s">
        <v>224</v>
      </c>
      <c r="B34">
        <v>-0.95278173635968988</v>
      </c>
      <c r="C34">
        <v>-1.1176055061774539</v>
      </c>
      <c r="D34">
        <v>-0.69619675329590536</v>
      </c>
      <c r="E34">
        <v>-1.2812655711793093</v>
      </c>
      <c r="F34">
        <v>-1.8156894805057771</v>
      </c>
      <c r="G34">
        <v>-1.0732979194305123</v>
      </c>
      <c r="H34">
        <v>-0.96322468565472374</v>
      </c>
      <c r="I34">
        <v>-1.672653609471062</v>
      </c>
      <c r="J34">
        <v>-1.27893664455954</v>
      </c>
    </row>
    <row r="35" spans="1:15" x14ac:dyDescent="0.25">
      <c r="A35" s="155" t="s">
        <v>54</v>
      </c>
      <c r="B35">
        <v>38</v>
      </c>
      <c r="C35">
        <v>52</v>
      </c>
      <c r="D35">
        <v>56</v>
      </c>
      <c r="E35">
        <v>63</v>
      </c>
      <c r="F35">
        <v>63</v>
      </c>
      <c r="G35">
        <v>44</v>
      </c>
      <c r="H35">
        <v>66</v>
      </c>
      <c r="I35">
        <v>46</v>
      </c>
      <c r="J35">
        <v>65</v>
      </c>
      <c r="N35" s="304">
        <f>SUM(B35:L35)</f>
        <v>493</v>
      </c>
    </row>
    <row r="36" spans="1:15" x14ac:dyDescent="0.25">
      <c r="B36">
        <f>B32*B35</f>
        <v>42.08333333333335</v>
      </c>
      <c r="C36">
        <f t="shared" ref="C36:J36" si="4">C32*C35</f>
        <v>75.750276149358129</v>
      </c>
      <c r="D36">
        <f t="shared" si="4"/>
        <v>86.289802091087637</v>
      </c>
      <c r="E36">
        <f t="shared" si="4"/>
        <v>52.044947872997888</v>
      </c>
      <c r="F36">
        <f t="shared" si="4"/>
        <v>68.912109065179138</v>
      </c>
      <c r="G36">
        <f t="shared" si="4"/>
        <v>50.000000000000014</v>
      </c>
      <c r="H36">
        <f t="shared" si="4"/>
        <v>52.222222222222207</v>
      </c>
      <c r="I36">
        <f t="shared" si="4"/>
        <v>65.288046409686061</v>
      </c>
      <c r="J36">
        <f t="shared" si="4"/>
        <v>178.6666666666666</v>
      </c>
      <c r="N36" s="304">
        <f>SUM(B36:L36)</f>
        <v>671.25740381053106</v>
      </c>
    </row>
    <row r="38" spans="1:15" ht="13" x14ac:dyDescent="0.3">
      <c r="A38" s="101" t="s">
        <v>222</v>
      </c>
      <c r="B38" s="101" t="s">
        <v>0</v>
      </c>
      <c r="C38" s="101" t="s">
        <v>8</v>
      </c>
      <c r="D38" s="101" t="s">
        <v>9</v>
      </c>
      <c r="E38" s="101" t="s">
        <v>10</v>
      </c>
      <c r="N38" s="303" t="s">
        <v>231</v>
      </c>
    </row>
    <row r="39" spans="1:15" x14ac:dyDescent="0.25">
      <c r="A39" s="155" t="s">
        <v>223</v>
      </c>
      <c r="B39">
        <v>2.5899288420802793</v>
      </c>
      <c r="C39">
        <v>2.4388804463825053</v>
      </c>
      <c r="D39">
        <v>2.2935757192126029</v>
      </c>
      <c r="E39">
        <v>2.1697807305943897</v>
      </c>
      <c r="N39" s="304">
        <f>AVERAGE(B39:E39)</f>
        <v>2.3730414345674444</v>
      </c>
      <c r="O39">
        <f>N43/N42</f>
        <v>2.3730414345674444</v>
      </c>
    </row>
    <row r="40" spans="1:15" x14ac:dyDescent="0.25">
      <c r="A40" s="155" t="s">
        <v>70</v>
      </c>
      <c r="B40">
        <v>8.4424129428441486</v>
      </c>
      <c r="C40">
        <v>7.2875157476278227</v>
      </c>
      <c r="D40">
        <v>6.9474579050770027</v>
      </c>
      <c r="E40">
        <v>7.3889194425591516</v>
      </c>
      <c r="N40" s="304">
        <f>AVERAGE(B40:E40)</f>
        <v>7.5165765095270309</v>
      </c>
    </row>
    <row r="41" spans="1:15" x14ac:dyDescent="0.25">
      <c r="A41" s="155" t="s">
        <v>224</v>
      </c>
      <c r="B41">
        <v>-1.1082181341116111</v>
      </c>
      <c r="C41">
        <v>-0.85981232803936658</v>
      </c>
      <c r="D41">
        <v>-0.76842772804230397</v>
      </c>
      <c r="E41">
        <v>-1.460119405283846</v>
      </c>
    </row>
    <row r="42" spans="1:15" x14ac:dyDescent="0.25">
      <c r="A42" s="155" t="s">
        <v>54</v>
      </c>
      <c r="B42">
        <v>86</v>
      </c>
      <c r="C42">
        <v>86</v>
      </c>
      <c r="D42">
        <v>86</v>
      </c>
      <c r="E42">
        <v>86</v>
      </c>
      <c r="N42" s="304">
        <f>SUM(B42:L42)</f>
        <v>344</v>
      </c>
    </row>
    <row r="43" spans="1:15" x14ac:dyDescent="0.25">
      <c r="B43">
        <f>B39*B42</f>
        <v>222.73388041890402</v>
      </c>
      <c r="C43">
        <f>C39*C42</f>
        <v>209.74371838889545</v>
      </c>
      <c r="D43">
        <f>D39*D42</f>
        <v>197.24751185228385</v>
      </c>
      <c r="E43">
        <f>E39*E42</f>
        <v>186.6011428311175</v>
      </c>
      <c r="N43" s="304">
        <f>SUM(B43:L43)</f>
        <v>816.32625349120087</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5:AL197"/>
  <sheetViews>
    <sheetView workbookViewId="0">
      <selection activeCell="H18" sqref="H18"/>
    </sheetView>
  </sheetViews>
  <sheetFormatPr defaultRowHeight="12.5" x14ac:dyDescent="0.25"/>
  <sheetData>
    <row r="5" spans="1:38" ht="13" x14ac:dyDescent="0.3">
      <c r="A5" s="101" t="s">
        <v>256</v>
      </c>
      <c r="Q5" s="101" t="s">
        <v>258</v>
      </c>
      <c r="V5">
        <f>156</f>
        <v>156</v>
      </c>
      <c r="AG5" s="155" t="s">
        <v>259</v>
      </c>
    </row>
    <row r="6" spans="1:38" x14ac:dyDescent="0.25">
      <c r="A6">
        <f>COUNT(A9:A197)</f>
        <v>147</v>
      </c>
      <c r="Q6">
        <f>COUNT(Q9:Q197)</f>
        <v>156</v>
      </c>
      <c r="R6" s="155"/>
      <c r="AG6">
        <f>COUNT(AG9:AG197)</f>
        <v>189</v>
      </c>
    </row>
    <row r="7" spans="1:38" ht="13" x14ac:dyDescent="0.3">
      <c r="I7" t="s">
        <v>272</v>
      </c>
      <c r="M7" t="s">
        <v>273</v>
      </c>
      <c r="V7">
        <f>COUNT(V9:V164)</f>
        <v>41</v>
      </c>
      <c r="W7" s="101" t="s">
        <v>283</v>
      </c>
    </row>
    <row r="8" spans="1:38" ht="63.5" x14ac:dyDescent="0.35">
      <c r="A8" s="317" t="s">
        <v>250</v>
      </c>
      <c r="B8" s="317"/>
      <c r="C8" s="317"/>
      <c r="D8" s="320" t="s">
        <v>251</v>
      </c>
      <c r="E8" s="321" t="s">
        <v>257</v>
      </c>
      <c r="F8" s="96"/>
      <c r="G8" s="329" t="s">
        <v>286</v>
      </c>
      <c r="H8" s="155"/>
      <c r="I8" s="323">
        <f>COUNT(I9:I137)</f>
        <v>129</v>
      </c>
      <c r="J8" s="324" t="s">
        <v>274</v>
      </c>
      <c r="K8" s="312">
        <f>SUM(K9:K20)</f>
        <v>130</v>
      </c>
      <c r="L8" s="312">
        <f>SUM(L9:L28)</f>
        <v>96</v>
      </c>
      <c r="M8" s="312"/>
      <c r="N8" s="312"/>
      <c r="O8" s="312"/>
      <c r="Q8" s="317" t="s">
        <v>250</v>
      </c>
      <c r="R8" s="317"/>
      <c r="S8" s="320" t="s">
        <v>290</v>
      </c>
      <c r="T8" s="317" t="s">
        <v>282</v>
      </c>
      <c r="U8" s="321" t="s">
        <v>285</v>
      </c>
      <c r="V8" s="320" t="s">
        <v>289</v>
      </c>
      <c r="W8" s="321" t="s">
        <v>285</v>
      </c>
      <c r="X8" s="321" t="s">
        <v>284</v>
      </c>
      <c r="Y8" s="346" t="s">
        <v>301</v>
      </c>
      <c r="Z8" s="347" t="s">
        <v>287</v>
      </c>
      <c r="AA8" s="96">
        <f>SUM(AA9:AA27)</f>
        <v>111</v>
      </c>
      <c r="AG8" s="317" t="s">
        <v>250</v>
      </c>
      <c r="AH8" s="317"/>
      <c r="AI8" s="317"/>
      <c r="AJ8" s="317"/>
      <c r="AK8" s="167"/>
      <c r="AL8" s="96"/>
    </row>
    <row r="9" spans="1:38" ht="13" x14ac:dyDescent="0.3">
      <c r="A9">
        <v>8</v>
      </c>
      <c r="B9">
        <f>MATCH(A9,F$5:F$348,0)</f>
        <v>11</v>
      </c>
      <c r="D9" s="318">
        <v>1.5958159239051324</v>
      </c>
      <c r="E9">
        <v>577</v>
      </c>
      <c r="F9" t="e">
        <f>MATCH(A9,'2010'!AF$2:AF$97,0)</f>
        <v>#N/A</v>
      </c>
      <c r="G9" t="str">
        <f>IF(D9&gt;2.5,"Yes", IF(D9&gt;1.5, "Maybe","No"))</f>
        <v>Maybe</v>
      </c>
      <c r="H9" s="318"/>
      <c r="I9">
        <v>-1.3068357188559978</v>
      </c>
      <c r="J9" s="322" t="s">
        <v>260</v>
      </c>
      <c r="K9">
        <v>1</v>
      </c>
      <c r="L9">
        <v>0</v>
      </c>
      <c r="M9">
        <v>0.72176927328109741</v>
      </c>
      <c r="Q9">
        <v>11</v>
      </c>
      <c r="R9">
        <v>1.5886365175247192</v>
      </c>
      <c r="S9" t="e">
        <f>MATCH(Q9,'2010'!AF$2:AF$97,0)</f>
        <v>#N/A</v>
      </c>
      <c r="T9">
        <v>21.611353939419871</v>
      </c>
      <c r="U9">
        <f>T9/5 - 2</f>
        <v>2.3222707878839746</v>
      </c>
      <c r="V9">
        <f>MATCH(Q9,'2009'!AG$2:AG$349,0)</f>
        <v>189</v>
      </c>
      <c r="W9" s="327">
        <v>-3.2287514141570925</v>
      </c>
      <c r="X9" s="1">
        <v>-1.3049002885818481</v>
      </c>
      <c r="Y9" s="322" t="s">
        <v>260</v>
      </c>
      <c r="Z9" s="322">
        <v>0</v>
      </c>
      <c r="AA9">
        <v>2</v>
      </c>
      <c r="AG9">
        <v>1</v>
      </c>
    </row>
    <row r="10" spans="1:38" ht="13" x14ac:dyDescent="0.3">
      <c r="A10">
        <v>16</v>
      </c>
      <c r="B10" s="305">
        <f t="shared" ref="B10:B73" si="0">MATCH(A10,F$5:F$348,0)</f>
        <v>14</v>
      </c>
      <c r="C10" s="305" t="s">
        <v>252</v>
      </c>
      <c r="D10" s="318">
        <v>4.9277624594836293</v>
      </c>
      <c r="E10">
        <v>29</v>
      </c>
      <c r="F10">
        <f>MATCH(A10,'2010'!AF$2:AF$97,0)</f>
        <v>1</v>
      </c>
      <c r="G10" t="str">
        <f t="shared" ref="G10:G73" si="1">IF(D10&gt;2.5,"Yes", IF(D10&gt;1.5, "Maybe","No"))</f>
        <v>Yes</v>
      </c>
      <c r="I10">
        <v>-0.72408689123560832</v>
      </c>
      <c r="J10" s="322" t="s">
        <v>261</v>
      </c>
      <c r="K10">
        <v>3</v>
      </c>
      <c r="L10">
        <v>0</v>
      </c>
      <c r="M10">
        <v>1.6411310434341431</v>
      </c>
      <c r="Q10">
        <v>16</v>
      </c>
      <c r="R10" s="305">
        <v>5.9846482276916504</v>
      </c>
      <c r="S10">
        <f>MATCH(Q10,'2010'!AF$2:AF$97,0)</f>
        <v>1</v>
      </c>
      <c r="T10">
        <v>33.024251958874821</v>
      </c>
      <c r="U10">
        <f t="shared" ref="U10:U73" si="2">T10/5 - 2</f>
        <v>4.6048503917749644</v>
      </c>
      <c r="V10">
        <f>MATCH(Q10,'2009'!AG$2:AG$349,0)</f>
        <v>281</v>
      </c>
      <c r="W10" s="327">
        <v>-3.0067605943887443</v>
      </c>
      <c r="X10" s="1">
        <v>-1.0307135581970215</v>
      </c>
      <c r="Y10" s="322" t="s">
        <v>261</v>
      </c>
      <c r="Z10" s="322">
        <v>0</v>
      </c>
      <c r="AA10">
        <v>2</v>
      </c>
      <c r="AG10">
        <v>8</v>
      </c>
    </row>
    <row r="11" spans="1:38" ht="13" x14ac:dyDescent="0.3">
      <c r="A11" s="1">
        <v>20</v>
      </c>
      <c r="B11" s="305">
        <f t="shared" si="0"/>
        <v>24</v>
      </c>
      <c r="C11" s="305" t="s">
        <v>253</v>
      </c>
      <c r="D11" s="318">
        <v>2.8693683616287298</v>
      </c>
      <c r="E11">
        <v>241</v>
      </c>
      <c r="F11">
        <f>MATCH(A11,'2010'!AF$2:AF$97,0)</f>
        <v>2</v>
      </c>
      <c r="G11" t="str">
        <f t="shared" si="1"/>
        <v>Yes</v>
      </c>
      <c r="I11">
        <v>-0.70389844844282468</v>
      </c>
      <c r="J11" s="322" t="s">
        <v>262</v>
      </c>
      <c r="K11">
        <v>13</v>
      </c>
      <c r="L11">
        <v>0</v>
      </c>
      <c r="M11">
        <v>1.8762187957763672</v>
      </c>
      <c r="Q11">
        <v>20</v>
      </c>
      <c r="R11" s="305">
        <v>3.28135085105896</v>
      </c>
      <c r="S11">
        <f>MATCH(Q11,'2010'!AF$2:AF$97,0)</f>
        <v>2</v>
      </c>
      <c r="T11">
        <v>28.682918886694353</v>
      </c>
      <c r="U11">
        <f t="shared" si="2"/>
        <v>3.7365837773388701</v>
      </c>
      <c r="V11">
        <f>MATCH(Q11,'2009'!AG$2:AG$349,0)</f>
        <v>194</v>
      </c>
      <c r="W11" s="327">
        <v>-2.0232037736016584</v>
      </c>
      <c r="X11" s="1">
        <v>-0.84392005205154419</v>
      </c>
      <c r="Y11" s="322" t="s">
        <v>262</v>
      </c>
      <c r="Z11" s="322">
        <v>0</v>
      </c>
      <c r="AA11">
        <v>10</v>
      </c>
      <c r="AG11">
        <v>11</v>
      </c>
    </row>
    <row r="12" spans="1:38" ht="13" x14ac:dyDescent="0.3">
      <c r="A12">
        <v>31</v>
      </c>
      <c r="B12" t="e">
        <f t="shared" si="0"/>
        <v>#N/A</v>
      </c>
      <c r="D12" s="318">
        <v>0.88588347769239906</v>
      </c>
      <c r="E12">
        <v>956</v>
      </c>
      <c r="F12" t="e">
        <f>MATCH(A12,'2010'!AF$2:AF$97,0)</f>
        <v>#N/A</v>
      </c>
      <c r="G12" t="str">
        <f t="shared" si="1"/>
        <v>No</v>
      </c>
      <c r="I12">
        <v>-0.5919052556569937</v>
      </c>
      <c r="J12" t="s">
        <v>263</v>
      </c>
      <c r="K12">
        <v>27</v>
      </c>
      <c r="L12">
        <v>0</v>
      </c>
      <c r="M12">
        <v>1.9738129377365112</v>
      </c>
      <c r="Q12">
        <v>40</v>
      </c>
      <c r="R12" s="328">
        <v>3.0194952487945557</v>
      </c>
      <c r="S12">
        <f>MATCH(Q12,'2010'!AF$2:AF$97,0)</f>
        <v>6</v>
      </c>
      <c r="T12">
        <v>38.156914246001399</v>
      </c>
      <c r="U12">
        <f t="shared" si="2"/>
        <v>5.6313828492002802</v>
      </c>
      <c r="V12">
        <f>MATCH(Q12,'2009'!AG$2:AG$349,0)</f>
        <v>180</v>
      </c>
      <c r="W12" s="327">
        <v>-1.8977864115951133</v>
      </c>
      <c r="X12" s="1">
        <v>-0.66909098625183105</v>
      </c>
      <c r="Y12" t="s">
        <v>263</v>
      </c>
      <c r="Z12">
        <v>0</v>
      </c>
      <c r="AA12">
        <v>21</v>
      </c>
      <c r="AG12">
        <v>16</v>
      </c>
    </row>
    <row r="13" spans="1:38" ht="13" x14ac:dyDescent="0.3">
      <c r="A13">
        <v>45</v>
      </c>
      <c r="B13" s="305" t="e">
        <f t="shared" si="0"/>
        <v>#N/A</v>
      </c>
      <c r="C13" s="305" t="s">
        <v>253</v>
      </c>
      <c r="D13" s="318">
        <v>3.16542821455681</v>
      </c>
      <c r="E13">
        <v>167</v>
      </c>
      <c r="F13" t="e">
        <f>MATCH(A13,'2010'!AF$2:AF$97,0)</f>
        <v>#N/A</v>
      </c>
      <c r="G13" t="str">
        <f t="shared" si="1"/>
        <v>Yes</v>
      </c>
      <c r="I13">
        <v>-0.4682579116458932</v>
      </c>
      <c r="J13" t="s">
        <v>264</v>
      </c>
      <c r="K13">
        <v>29</v>
      </c>
      <c r="L13">
        <v>1</v>
      </c>
      <c r="M13">
        <v>2.0292835235595703</v>
      </c>
      <c r="Q13">
        <v>41</v>
      </c>
      <c r="R13">
        <v>1.4299511909484863</v>
      </c>
      <c r="S13" t="e">
        <f>MATCH(Q13,'2010'!AF$2:AF$97,0)</f>
        <v>#N/A</v>
      </c>
      <c r="T13">
        <v>26.155272025932099</v>
      </c>
      <c r="U13">
        <f t="shared" si="2"/>
        <v>3.2310544051864198</v>
      </c>
      <c r="V13" t="e">
        <f>MATCH(Q13,'2009'!AG$2:AG$349,0)</f>
        <v>#N/A</v>
      </c>
      <c r="W13" s="327">
        <v>-1.5346284172318725</v>
      </c>
      <c r="X13" s="1">
        <v>-0.49833101034164429</v>
      </c>
      <c r="Y13" t="s">
        <v>264</v>
      </c>
      <c r="Z13">
        <v>0</v>
      </c>
      <c r="AA13">
        <v>18</v>
      </c>
      <c r="AG13">
        <v>25</v>
      </c>
    </row>
    <row r="14" spans="1:38" ht="13" x14ac:dyDescent="0.3">
      <c r="A14">
        <v>60</v>
      </c>
      <c r="B14" t="e">
        <f t="shared" si="0"/>
        <v>#N/A</v>
      </c>
      <c r="D14" s="318">
        <v>0.1547153227728032</v>
      </c>
      <c r="E14">
        <v>1491</v>
      </c>
      <c r="F14" t="e">
        <f>MATCH(A14,'2010'!AF$2:AF$97,0)</f>
        <v>#N/A</v>
      </c>
      <c r="G14" t="str">
        <f t="shared" si="1"/>
        <v>No</v>
      </c>
      <c r="I14">
        <v>-0.41321681776708252</v>
      </c>
      <c r="J14" t="s">
        <v>265</v>
      </c>
      <c r="K14">
        <v>21</v>
      </c>
      <c r="L14">
        <v>0</v>
      </c>
      <c r="M14">
        <v>2.0397255420684814</v>
      </c>
      <c r="Q14">
        <v>45</v>
      </c>
      <c r="R14" s="305">
        <v>2.5314195156097412</v>
      </c>
      <c r="S14" t="e">
        <f>MATCH(Q14,'2010'!AF$2:AF$97,0)</f>
        <v>#N/A</v>
      </c>
      <c r="T14">
        <v>32.157868937879812</v>
      </c>
      <c r="U14">
        <f t="shared" si="2"/>
        <v>4.431573787575962</v>
      </c>
      <c r="V14">
        <f>MATCH(Q14,'2009'!AG$2:AG$349,0)</f>
        <v>198</v>
      </c>
      <c r="W14" s="327">
        <v>-1.2414556336259677</v>
      </c>
      <c r="X14" s="1">
        <v>-0.49646773934364319</v>
      </c>
      <c r="Y14" t="s">
        <v>265</v>
      </c>
      <c r="Z14">
        <v>0</v>
      </c>
      <c r="AA14">
        <v>25</v>
      </c>
      <c r="AG14">
        <v>27</v>
      </c>
    </row>
    <row r="15" spans="1:38" ht="13" x14ac:dyDescent="0.3">
      <c r="A15">
        <v>67</v>
      </c>
      <c r="B15" s="305" t="e">
        <f t="shared" si="0"/>
        <v>#N/A</v>
      </c>
      <c r="C15" s="305" t="s">
        <v>252</v>
      </c>
      <c r="D15" s="318">
        <v>6.9790798837431804</v>
      </c>
      <c r="E15">
        <v>7</v>
      </c>
      <c r="F15">
        <f>MATCH(A15,'2010'!AF$2:AF$97,0)</f>
        <v>8</v>
      </c>
      <c r="G15" t="str">
        <f t="shared" si="1"/>
        <v>Yes</v>
      </c>
      <c r="I15">
        <v>-0.35504166056351971</v>
      </c>
      <c r="J15" t="s">
        <v>266</v>
      </c>
      <c r="K15">
        <v>16</v>
      </c>
      <c r="L15">
        <v>3</v>
      </c>
      <c r="M15">
        <v>2.3351209163665771</v>
      </c>
      <c r="Q15">
        <v>51</v>
      </c>
      <c r="R15" s="305">
        <v>3.1909236907958984</v>
      </c>
      <c r="S15">
        <f>MATCH(Q15,'2010'!AF$2:AF$97,0)</f>
        <v>7</v>
      </c>
      <c r="T15">
        <v>15.191841784625726</v>
      </c>
      <c r="U15">
        <f t="shared" si="2"/>
        <v>1.0383683569251452</v>
      </c>
      <c r="V15" t="e">
        <f>MATCH(Q15,'2009'!AG$2:AG$349,0)</f>
        <v>#N/A</v>
      </c>
      <c r="W15" s="327">
        <v>-0.96152699942805575</v>
      </c>
      <c r="X15" s="1">
        <v>-0.42201203107833862</v>
      </c>
      <c r="Y15" t="s">
        <v>266</v>
      </c>
      <c r="Z15">
        <v>0</v>
      </c>
      <c r="AA15">
        <v>11</v>
      </c>
      <c r="AG15">
        <v>33</v>
      </c>
    </row>
    <row r="16" spans="1:38" ht="13" x14ac:dyDescent="0.3">
      <c r="A16">
        <v>74</v>
      </c>
      <c r="B16" t="e">
        <f t="shared" si="0"/>
        <v>#N/A</v>
      </c>
      <c r="D16" s="318">
        <v>0.16291363044347806</v>
      </c>
      <c r="E16">
        <v>1486</v>
      </c>
      <c r="F16" t="e">
        <f>MATCH(A16,'2010'!AF$2:AF$97,0)</f>
        <v>#N/A</v>
      </c>
      <c r="G16" t="str">
        <f t="shared" si="1"/>
        <v>No</v>
      </c>
      <c r="I16">
        <v>-0.33199804568378549</v>
      </c>
      <c r="J16" t="s">
        <v>267</v>
      </c>
      <c r="K16">
        <v>10</v>
      </c>
      <c r="L16">
        <v>9</v>
      </c>
      <c r="M16">
        <v>2.3516058921813965</v>
      </c>
      <c r="Q16">
        <v>56</v>
      </c>
      <c r="R16" s="328">
        <v>2.1083536148071289</v>
      </c>
      <c r="S16" t="e">
        <f>MATCH(Q16,'2010'!AF$2:AF$97,0)</f>
        <v>#N/A</v>
      </c>
      <c r="T16">
        <v>32.925564600939438</v>
      </c>
      <c r="U16">
        <f t="shared" si="2"/>
        <v>4.5851129201878873</v>
      </c>
      <c r="V16">
        <f>MATCH(Q16,'2009'!AG$2:AG$349,0)</f>
        <v>216</v>
      </c>
      <c r="W16" s="327">
        <v>-0.86250029177017007</v>
      </c>
      <c r="X16" s="1">
        <v>-0.37252625823020935</v>
      </c>
      <c r="Y16" t="s">
        <v>267</v>
      </c>
      <c r="Z16">
        <v>2</v>
      </c>
      <c r="AA16">
        <v>7</v>
      </c>
      <c r="AG16">
        <v>34</v>
      </c>
    </row>
    <row r="17" spans="1:33" ht="13" x14ac:dyDescent="0.3">
      <c r="A17">
        <v>103</v>
      </c>
      <c r="B17" s="305" t="e">
        <f t="shared" si="0"/>
        <v>#N/A</v>
      </c>
      <c r="C17" s="305" t="s">
        <v>253</v>
      </c>
      <c r="D17" s="318">
        <v>2.9286715125506437</v>
      </c>
      <c r="E17">
        <v>231</v>
      </c>
      <c r="F17" t="e">
        <f>MATCH(A17,'2010'!AF$2:AF$97,0)</f>
        <v>#N/A</v>
      </c>
      <c r="G17" t="str">
        <f t="shared" si="1"/>
        <v>Yes</v>
      </c>
      <c r="I17">
        <v>-0.32378803744079221</v>
      </c>
      <c r="J17" t="s">
        <v>268</v>
      </c>
      <c r="K17">
        <v>1</v>
      </c>
      <c r="L17">
        <v>10</v>
      </c>
      <c r="M17">
        <v>2.3641202449798584</v>
      </c>
      <c r="Q17">
        <v>67</v>
      </c>
      <c r="R17" s="305">
        <v>7.8553614616394043</v>
      </c>
      <c r="S17">
        <f>MATCH(Q17,'2010'!AF$2:AF$97,0)</f>
        <v>8</v>
      </c>
      <c r="T17">
        <v>50.397986069166237</v>
      </c>
      <c r="U17">
        <f t="shared" si="2"/>
        <v>8.0795972138332477</v>
      </c>
      <c r="V17">
        <f>MATCH(Q17,'2009'!AG$2:AG$349,0)</f>
        <v>178</v>
      </c>
      <c r="W17" s="327">
        <v>-0.63575279244371496</v>
      </c>
      <c r="X17" s="1">
        <v>-0.29256549477577209</v>
      </c>
      <c r="Y17" t="s">
        <v>268</v>
      </c>
      <c r="Z17">
        <v>1</v>
      </c>
      <c r="AA17">
        <v>10</v>
      </c>
      <c r="AG17">
        <v>45</v>
      </c>
    </row>
    <row r="18" spans="1:33" ht="13" x14ac:dyDescent="0.3">
      <c r="A18">
        <v>111</v>
      </c>
      <c r="B18" s="305" t="e">
        <f t="shared" si="0"/>
        <v>#N/A</v>
      </c>
      <c r="C18" s="305" t="s">
        <v>252</v>
      </c>
      <c r="D18" s="318">
        <v>4.0948731005619781</v>
      </c>
      <c r="E18">
        <v>63</v>
      </c>
      <c r="F18">
        <f>MATCH(A18,'2010'!AF$2:AF$97,0)</f>
        <v>16</v>
      </c>
      <c r="G18" t="str">
        <f t="shared" si="1"/>
        <v>Yes</v>
      </c>
      <c r="I18">
        <v>-0.25094189832901531</v>
      </c>
      <c r="J18" t="s">
        <v>269</v>
      </c>
      <c r="K18">
        <v>6</v>
      </c>
      <c r="L18">
        <v>16</v>
      </c>
      <c r="M18">
        <v>2.3889310359954834</v>
      </c>
      <c r="Q18">
        <v>70</v>
      </c>
      <c r="R18" s="328">
        <v>4.0777068138122559</v>
      </c>
      <c r="S18">
        <f>MATCH(Q18,'2010'!AF$2:AF$97,0)</f>
        <v>9</v>
      </c>
      <c r="T18">
        <v>25.048470334180426</v>
      </c>
      <c r="U18">
        <f t="shared" si="2"/>
        <v>3.0096940668360848</v>
      </c>
      <c r="V18">
        <f>MATCH(Q18,'2009'!AG$2:AG$349,0)</f>
        <v>132</v>
      </c>
      <c r="W18" s="327">
        <v>-0.57396002114075473</v>
      </c>
      <c r="X18" s="1">
        <v>-0.18852944672107697</v>
      </c>
      <c r="Y18" t="s">
        <v>269</v>
      </c>
      <c r="Z18">
        <v>0</v>
      </c>
      <c r="AA18">
        <v>0</v>
      </c>
      <c r="AG18">
        <v>47</v>
      </c>
    </row>
    <row r="19" spans="1:33" ht="14.5" x14ac:dyDescent="0.35">
      <c r="A19">
        <v>131</v>
      </c>
      <c r="B19" s="319" t="e">
        <f t="shared" si="0"/>
        <v>#N/A</v>
      </c>
      <c r="C19" s="1"/>
      <c r="D19" s="318">
        <v>0.66086341683351568</v>
      </c>
      <c r="E19">
        <v>1112</v>
      </c>
      <c r="F19" t="e">
        <f>MATCH(A19,'2010'!AF$2:AF$97,0)</f>
        <v>#N/A</v>
      </c>
      <c r="G19" t="str">
        <f t="shared" si="1"/>
        <v>No</v>
      </c>
      <c r="I19">
        <v>-0.23159281994786718</v>
      </c>
      <c r="J19" t="s">
        <v>270</v>
      </c>
      <c r="K19">
        <v>2</v>
      </c>
      <c r="L19">
        <v>12</v>
      </c>
      <c r="M19">
        <v>2.4387969970703125</v>
      </c>
      <c r="Q19">
        <v>71</v>
      </c>
      <c r="R19" s="328">
        <v>4.3178300857543945</v>
      </c>
      <c r="S19">
        <f>MATCH(Q19,'2010'!AF$2:AF$97,0)</f>
        <v>10</v>
      </c>
      <c r="T19">
        <v>45.40203498229755</v>
      </c>
      <c r="U19">
        <f t="shared" si="2"/>
        <v>7.0804069964595104</v>
      </c>
      <c r="V19">
        <f>MATCH(Q19,'2009'!AG$2:AG$349,0)</f>
        <v>179</v>
      </c>
      <c r="W19" s="327">
        <v>-0.43898452071468519</v>
      </c>
      <c r="X19" s="1">
        <v>-0.16450375318527222</v>
      </c>
      <c r="Y19" t="s">
        <v>270</v>
      </c>
      <c r="Z19">
        <v>1</v>
      </c>
      <c r="AA19">
        <v>1</v>
      </c>
      <c r="AG19">
        <v>48</v>
      </c>
    </row>
    <row r="20" spans="1:33" ht="14.5" x14ac:dyDescent="0.35">
      <c r="A20">
        <v>135</v>
      </c>
      <c r="B20" s="319" t="e">
        <f t="shared" si="0"/>
        <v>#N/A</v>
      </c>
      <c r="C20" s="1"/>
      <c r="D20" s="318">
        <v>0.8127538516814139</v>
      </c>
      <c r="E20">
        <v>1006</v>
      </c>
      <c r="F20" t="e">
        <f>MATCH(A20,'2010'!AF$2:AF$97,0)</f>
        <v>#N/A</v>
      </c>
      <c r="G20" t="str">
        <f t="shared" si="1"/>
        <v>No</v>
      </c>
      <c r="I20">
        <v>-0.14467371340346685</v>
      </c>
      <c r="J20" t="s">
        <v>271</v>
      </c>
      <c r="K20">
        <v>1</v>
      </c>
      <c r="L20">
        <v>12</v>
      </c>
      <c r="M20">
        <v>2.4638845920562744</v>
      </c>
      <c r="Q20">
        <v>74</v>
      </c>
      <c r="R20" s="1">
        <v>0.43830779194831848</v>
      </c>
      <c r="S20" t="e">
        <f>MATCH(Q20,'2010'!AF$2:AF$97,0)</f>
        <v>#N/A</v>
      </c>
      <c r="T20">
        <v>18.548909698469554</v>
      </c>
      <c r="U20">
        <f t="shared" si="2"/>
        <v>1.7097819396939107</v>
      </c>
      <c r="V20" t="e">
        <f>MATCH(Q20,'2009'!AG$2:AG$349,0)</f>
        <v>#N/A</v>
      </c>
      <c r="W20" s="327">
        <v>-0.3078409061436822</v>
      </c>
      <c r="X20" s="1">
        <v>-0.12520241737365723</v>
      </c>
      <c r="Y20" t="s">
        <v>271</v>
      </c>
      <c r="Z20">
        <v>2</v>
      </c>
      <c r="AA20">
        <v>2</v>
      </c>
      <c r="AG20">
        <v>53</v>
      </c>
    </row>
    <row r="21" spans="1:33" ht="13" x14ac:dyDescent="0.3">
      <c r="A21" s="1">
        <v>141</v>
      </c>
      <c r="B21" s="305" t="e">
        <f t="shared" si="0"/>
        <v>#N/A</v>
      </c>
      <c r="C21" s="305" t="s">
        <v>254</v>
      </c>
      <c r="D21" s="318">
        <v>0.99067030105740383</v>
      </c>
      <c r="E21">
        <v>886</v>
      </c>
      <c r="F21">
        <f>MATCH(A21,'2010'!AF$2:AF$97,0)</f>
        <v>17</v>
      </c>
      <c r="G21" t="str">
        <f t="shared" si="1"/>
        <v>No</v>
      </c>
      <c r="I21">
        <v>-0.14142578713463524</v>
      </c>
      <c r="J21" s="326" t="s">
        <v>275</v>
      </c>
      <c r="K21">
        <v>0</v>
      </c>
      <c r="L21" s="155">
        <v>13</v>
      </c>
      <c r="M21">
        <v>2.498699426651001</v>
      </c>
      <c r="Q21">
        <v>78</v>
      </c>
      <c r="R21" s="1">
        <v>4.4373888969421387</v>
      </c>
      <c r="S21" s="325">
        <f>MATCH(Q21,'2010'!AF$2:AF$97,0)</f>
        <v>11</v>
      </c>
      <c r="T21">
        <v>18.581960531276785</v>
      </c>
      <c r="U21">
        <f t="shared" si="2"/>
        <v>1.7163921062553569</v>
      </c>
      <c r="V21" t="e">
        <f>MATCH(Q21,'2009'!AG$2:AG$349,0)</f>
        <v>#N/A</v>
      </c>
      <c r="W21" s="327">
        <v>-0.14272379488687692</v>
      </c>
      <c r="X21" s="1">
        <v>-9.0669013559818268E-2</v>
      </c>
      <c r="Y21" s="326" t="s">
        <v>275</v>
      </c>
      <c r="Z21" s="326">
        <v>2</v>
      </c>
      <c r="AA21">
        <v>2</v>
      </c>
      <c r="AG21">
        <v>56</v>
      </c>
    </row>
    <row r="22" spans="1:33" ht="13" x14ac:dyDescent="0.3">
      <c r="A22">
        <v>148</v>
      </c>
      <c r="B22" s="305" t="e">
        <f t="shared" si="0"/>
        <v>#N/A</v>
      </c>
      <c r="C22" s="305" t="s">
        <v>253</v>
      </c>
      <c r="D22" s="318">
        <v>6.1701047897216847</v>
      </c>
      <c r="E22">
        <v>11</v>
      </c>
      <c r="F22">
        <f>MATCH(A22,'2010'!AF$2:AF$97,0)</f>
        <v>18</v>
      </c>
      <c r="G22" t="str">
        <f t="shared" si="1"/>
        <v>Yes</v>
      </c>
      <c r="I22">
        <v>-2.7816901206839158E-2</v>
      </c>
      <c r="J22" s="326" t="s">
        <v>276</v>
      </c>
      <c r="K22">
        <v>0</v>
      </c>
      <c r="L22">
        <v>7</v>
      </c>
      <c r="M22">
        <v>2.50388503074646</v>
      </c>
      <c r="Q22">
        <v>100</v>
      </c>
      <c r="R22">
        <v>2.7157909870147705</v>
      </c>
      <c r="S22" t="e">
        <f>MATCH(Q22,'2010'!AF$2:AF$97,0)</f>
        <v>#N/A</v>
      </c>
      <c r="T22">
        <v>28.25901277774912</v>
      </c>
      <c r="U22">
        <f t="shared" si="2"/>
        <v>3.6518025555498239</v>
      </c>
      <c r="V22" t="e">
        <f>MATCH(Q22,'2009'!AG$2:AG$349,0)</f>
        <v>#N/A</v>
      </c>
      <c r="W22" s="327">
        <v>-0.13538406469839792</v>
      </c>
      <c r="X22" s="1">
        <v>-2.1644216030836105E-2</v>
      </c>
      <c r="Y22" s="326" t="s">
        <v>276</v>
      </c>
      <c r="Z22" s="326">
        <v>0</v>
      </c>
      <c r="AA22">
        <v>0</v>
      </c>
      <c r="AG22">
        <v>61</v>
      </c>
    </row>
    <row r="23" spans="1:33" ht="13" x14ac:dyDescent="0.3">
      <c r="A23" s="1">
        <v>151</v>
      </c>
      <c r="B23" s="305" t="e">
        <f t="shared" si="0"/>
        <v>#N/A</v>
      </c>
      <c r="C23" s="305" t="s">
        <v>253</v>
      </c>
      <c r="D23" s="318">
        <v>1.2820783486486849</v>
      </c>
      <c r="E23">
        <v>715</v>
      </c>
      <c r="F23" t="e">
        <f>MATCH(A23,'2010'!AF$2:AF$97,0)</f>
        <v>#N/A</v>
      </c>
      <c r="G23" t="str">
        <f t="shared" si="1"/>
        <v>No</v>
      </c>
      <c r="I23">
        <v>-2.4019632794933528E-2</v>
      </c>
      <c r="J23" s="326" t="s">
        <v>277</v>
      </c>
      <c r="K23">
        <v>0</v>
      </c>
      <c r="L23">
        <v>5</v>
      </c>
      <c r="M23">
        <v>2.6003949642181396</v>
      </c>
      <c r="Q23">
        <v>103</v>
      </c>
      <c r="R23" s="305">
        <v>2.5000584125518799</v>
      </c>
      <c r="S23" t="e">
        <f>MATCH(Q23,'2010'!AF$2:AF$97,0)</f>
        <v>#N/A</v>
      </c>
      <c r="T23">
        <v>37.420728851416889</v>
      </c>
      <c r="U23">
        <f t="shared" si="2"/>
        <v>5.4841457702833782</v>
      </c>
      <c r="V23" t="e">
        <f>MATCH(Q23,'2009'!AG$2:AG$349,0)</f>
        <v>#N/A</v>
      </c>
      <c r="W23" s="327">
        <v>-8.1251018504165939E-2</v>
      </c>
      <c r="X23" s="1">
        <v>2.7967443689703941E-2</v>
      </c>
      <c r="Y23" s="326" t="s">
        <v>277</v>
      </c>
      <c r="Z23" s="326">
        <v>0</v>
      </c>
      <c r="AA23">
        <v>0</v>
      </c>
      <c r="AG23">
        <v>70</v>
      </c>
    </row>
    <row r="24" spans="1:33" ht="13" x14ac:dyDescent="0.3">
      <c r="A24">
        <v>167</v>
      </c>
      <c r="B24" t="e">
        <f t="shared" si="0"/>
        <v>#N/A</v>
      </c>
      <c r="D24" s="318">
        <v>1.7556707142925949</v>
      </c>
      <c r="E24">
        <v>523</v>
      </c>
      <c r="F24" t="e">
        <f>MATCH(A24,'2010'!AF$2:AF$97,0)</f>
        <v>#N/A</v>
      </c>
      <c r="G24" t="str">
        <f t="shared" si="1"/>
        <v>Maybe</v>
      </c>
      <c r="I24">
        <v>-1.775702150409076E-2</v>
      </c>
      <c r="J24" s="326" t="s">
        <v>278</v>
      </c>
      <c r="K24">
        <v>0</v>
      </c>
      <c r="L24">
        <v>3</v>
      </c>
      <c r="M24">
        <v>2.6992988586425781</v>
      </c>
      <c r="Q24">
        <v>108</v>
      </c>
      <c r="R24" s="1">
        <v>1.862868070602417</v>
      </c>
      <c r="S24" t="e">
        <f>MATCH(Q24,'2010'!AF$2:AF$97,0)</f>
        <v>#N/A</v>
      </c>
      <c r="T24">
        <v>17.775111362409969</v>
      </c>
      <c r="U24">
        <f t="shared" si="2"/>
        <v>1.555022272481994</v>
      </c>
      <c r="V24" t="e">
        <f>MATCH(Q24,'2009'!AG$2:AG$349,0)</f>
        <v>#N/A</v>
      </c>
      <c r="W24" s="327">
        <v>-6.6308145866337487E-2</v>
      </c>
      <c r="X24" s="1">
        <v>5.2676305174827576E-2</v>
      </c>
      <c r="Y24" s="326" t="s">
        <v>278</v>
      </c>
      <c r="Z24" s="326">
        <v>0</v>
      </c>
      <c r="AA24">
        <v>0</v>
      </c>
      <c r="AG24">
        <v>71</v>
      </c>
    </row>
    <row r="25" spans="1:33" ht="13" x14ac:dyDescent="0.3">
      <c r="A25">
        <v>168</v>
      </c>
      <c r="B25" t="e">
        <f t="shared" si="0"/>
        <v>#N/A</v>
      </c>
      <c r="D25" s="318">
        <v>-0.70389844844282468</v>
      </c>
      <c r="E25">
        <v>1916</v>
      </c>
      <c r="F25" t="e">
        <f>MATCH(A25,'2010'!AF$2:AF$97,0)</f>
        <v>#N/A</v>
      </c>
      <c r="G25" t="str">
        <f t="shared" si="1"/>
        <v>No</v>
      </c>
      <c r="I25">
        <v>-1.395434136461174E-3</v>
      </c>
      <c r="J25" s="326" t="s">
        <v>279</v>
      </c>
      <c r="K25">
        <v>0</v>
      </c>
      <c r="L25">
        <v>2</v>
      </c>
      <c r="M25">
        <v>2.7343926429748535</v>
      </c>
      <c r="Q25">
        <v>111</v>
      </c>
      <c r="R25" s="305">
        <v>6.2259111404418945</v>
      </c>
      <c r="S25">
        <f>MATCH(Q25,'2010'!AF$2:AF$97,0)</f>
        <v>16</v>
      </c>
      <c r="T25">
        <v>44.565440493003528</v>
      </c>
      <c r="U25">
        <f t="shared" si="2"/>
        <v>6.9130880986007064</v>
      </c>
      <c r="V25">
        <f>MATCH(Q25,'2009'!AG$2:AG$349,0)</f>
        <v>175</v>
      </c>
      <c r="W25" s="327">
        <v>-2.6216291198120079E-2</v>
      </c>
      <c r="X25" s="1">
        <v>6.2660112977027893E-2</v>
      </c>
      <c r="Y25" s="326" t="s">
        <v>279</v>
      </c>
      <c r="Z25" s="326">
        <v>0</v>
      </c>
      <c r="AA25">
        <v>0</v>
      </c>
      <c r="AG25">
        <v>88</v>
      </c>
    </row>
    <row r="26" spans="1:33" ht="13" x14ac:dyDescent="0.3">
      <c r="A26">
        <v>173</v>
      </c>
      <c r="B26" t="e">
        <f t="shared" si="0"/>
        <v>#N/A</v>
      </c>
      <c r="D26" s="318">
        <v>0.29536323985264296</v>
      </c>
      <c r="E26">
        <v>1389</v>
      </c>
      <c r="F26" t="e">
        <f>MATCH(A26,'2010'!AF$2:AF$97,0)</f>
        <v>#N/A</v>
      </c>
      <c r="G26" t="str">
        <f t="shared" si="1"/>
        <v>No</v>
      </c>
      <c r="I26">
        <v>1.3232762234703523E-2</v>
      </c>
      <c r="J26" s="326" t="s">
        <v>280</v>
      </c>
      <c r="K26">
        <v>0</v>
      </c>
      <c r="L26">
        <v>1</v>
      </c>
      <c r="M26">
        <v>2.799527645111084</v>
      </c>
      <c r="Q26">
        <v>116</v>
      </c>
      <c r="R26" s="1">
        <v>-0.37252625823020935</v>
      </c>
      <c r="S26" t="e">
        <f>MATCH(Q26,'2010'!AF$2:AF$97,0)</f>
        <v>#N/A</v>
      </c>
      <c r="T26">
        <v>15.247292523863329</v>
      </c>
      <c r="U26">
        <f t="shared" si="2"/>
        <v>1.0494585047726659</v>
      </c>
      <c r="V26" t="e">
        <f>MATCH(Q26,'2009'!AG$2:AG$349,0)</f>
        <v>#N/A</v>
      </c>
      <c r="W26" s="327">
        <v>8.2712526602279901E-3</v>
      </c>
      <c r="X26" s="1">
        <v>0.1024072989821434</v>
      </c>
      <c r="Y26" s="326" t="s">
        <v>280</v>
      </c>
      <c r="Z26" s="326">
        <v>0</v>
      </c>
      <c r="AA26">
        <v>0</v>
      </c>
      <c r="AG26">
        <v>93</v>
      </c>
    </row>
    <row r="27" spans="1:33" ht="13" x14ac:dyDescent="0.3">
      <c r="A27">
        <v>175</v>
      </c>
      <c r="B27" s="305" t="e">
        <f t="shared" si="0"/>
        <v>#N/A</v>
      </c>
      <c r="C27" s="305" t="s">
        <v>252</v>
      </c>
      <c r="D27" s="318">
        <v>2.9480315285650076</v>
      </c>
      <c r="E27">
        <v>221</v>
      </c>
      <c r="F27">
        <f>MATCH(A27,'2010'!AF$2:AF$97,0)</f>
        <v>19</v>
      </c>
      <c r="G27" t="str">
        <f t="shared" si="1"/>
        <v>Yes</v>
      </c>
      <c r="I27">
        <v>1.6617205021711209E-2</v>
      </c>
      <c r="J27" s="155" t="s">
        <v>281</v>
      </c>
      <c r="K27">
        <v>0</v>
      </c>
      <c r="L27">
        <v>2</v>
      </c>
      <c r="M27">
        <v>2.8395979404449463</v>
      </c>
      <c r="Q27">
        <v>120</v>
      </c>
      <c r="R27" s="305">
        <v>0.42665168642997742</v>
      </c>
      <c r="S27" t="e">
        <f>MATCH(Q27,'2010'!AF$2:AF$97,0)</f>
        <v>#N/A</v>
      </c>
      <c r="T27">
        <v>11.180633913287801</v>
      </c>
      <c r="U27">
        <f t="shared" si="2"/>
        <v>0.23612678265756015</v>
      </c>
      <c r="V27">
        <f>MATCH(Q27,'2009'!AG$2:AG$349,0)</f>
        <v>78</v>
      </c>
      <c r="W27" s="327">
        <v>1.5560279006832101E-2</v>
      </c>
      <c r="X27" s="1">
        <v>0.10538241267204285</v>
      </c>
      <c r="Y27" s="155" t="s">
        <v>281</v>
      </c>
      <c r="Z27" s="155">
        <v>0</v>
      </c>
      <c r="AA27">
        <v>0</v>
      </c>
      <c r="AG27">
        <v>107</v>
      </c>
    </row>
    <row r="28" spans="1:33" ht="13" x14ac:dyDescent="0.3">
      <c r="A28" s="1">
        <v>177</v>
      </c>
      <c r="B28" s="305" t="e">
        <f t="shared" si="0"/>
        <v>#N/A</v>
      </c>
      <c r="C28" s="305" t="s">
        <v>255</v>
      </c>
      <c r="D28" s="318">
        <v>3.9601702629068241</v>
      </c>
      <c r="E28">
        <v>73</v>
      </c>
      <c r="F28">
        <f>MATCH(A28,'2010'!AF$2:AF$97,0)</f>
        <v>20</v>
      </c>
      <c r="G28" t="str">
        <f t="shared" si="1"/>
        <v>Yes</v>
      </c>
      <c r="I28">
        <v>5.4042445466966758E-2</v>
      </c>
      <c r="M28">
        <v>2.9141817092895508</v>
      </c>
      <c r="Q28">
        <v>125</v>
      </c>
      <c r="R28" s="328">
        <v>0.57261741161346436</v>
      </c>
      <c r="S28" t="e">
        <f>MATCH(Q28,'2010'!AF$2:AF$97,0)</f>
        <v>#N/A</v>
      </c>
      <c r="T28">
        <v>21.242429367677509</v>
      </c>
      <c r="U28">
        <f t="shared" si="2"/>
        <v>2.2484858735355022</v>
      </c>
      <c r="V28">
        <f>MATCH(Q28,'2009'!AG$2:AG$349,0)</f>
        <v>85</v>
      </c>
      <c r="W28" s="327">
        <v>9.6659437772991463E-2</v>
      </c>
      <c r="X28" s="1">
        <v>0.11266705393791199</v>
      </c>
      <c r="AG28">
        <v>111</v>
      </c>
    </row>
    <row r="29" spans="1:33" ht="13" x14ac:dyDescent="0.3">
      <c r="A29">
        <v>179</v>
      </c>
      <c r="B29" t="e">
        <f t="shared" si="0"/>
        <v>#N/A</v>
      </c>
      <c r="D29" s="318">
        <v>3.4480962855092669</v>
      </c>
      <c r="E29">
        <v>125</v>
      </c>
      <c r="F29" t="e">
        <f>MATCH(A29,'2010'!AF$2:AF$97,0)</f>
        <v>#N/A</v>
      </c>
      <c r="G29" t="str">
        <f t="shared" si="1"/>
        <v>Yes</v>
      </c>
      <c r="I29">
        <v>9.0086834774000327E-2</v>
      </c>
      <c r="M29">
        <v>2.9666774272918701</v>
      </c>
      <c r="Q29">
        <v>126</v>
      </c>
      <c r="R29" s="328">
        <v>3.2791798114776611</v>
      </c>
      <c r="S29" t="e">
        <f>MATCH(Q29,'2010'!AF$2:AF$97,0)</f>
        <v>#N/A</v>
      </c>
      <c r="T29">
        <v>31.166086178835048</v>
      </c>
      <c r="U29">
        <f t="shared" si="2"/>
        <v>4.2332172357670093</v>
      </c>
      <c r="V29">
        <f>MATCH(Q29,'2009'!AG$2:AG$349,0)</f>
        <v>273</v>
      </c>
      <c r="W29" s="327">
        <v>0.15032972829350744</v>
      </c>
      <c r="X29" s="1">
        <v>0.11918320506811142</v>
      </c>
      <c r="AG29">
        <v>125</v>
      </c>
    </row>
    <row r="30" spans="1:33" ht="13" x14ac:dyDescent="0.3">
      <c r="A30">
        <v>190</v>
      </c>
      <c r="B30" s="305" t="e">
        <f t="shared" si="0"/>
        <v>#N/A</v>
      </c>
      <c r="C30" s="305" t="s">
        <v>253</v>
      </c>
      <c r="D30" s="318">
        <v>2.5932290507304891</v>
      </c>
      <c r="E30">
        <v>291</v>
      </c>
      <c r="F30" t="e">
        <f>MATCH(A30,'2010'!AF$2:AF$97,0)</f>
        <v>#N/A</v>
      </c>
      <c r="G30" t="str">
        <f t="shared" si="1"/>
        <v>Yes</v>
      </c>
      <c r="I30">
        <v>0.14185445944191483</v>
      </c>
      <c r="M30">
        <v>2.9824869632720947</v>
      </c>
      <c r="Q30">
        <v>128</v>
      </c>
      <c r="R30" s="1">
        <v>0.73275929689407349</v>
      </c>
      <c r="S30" t="e">
        <f>MATCH(Q30,'2010'!AF$2:AF$97,0)</f>
        <v>#N/A</v>
      </c>
      <c r="T30">
        <v>15.347577450996715</v>
      </c>
      <c r="U30">
        <f t="shared" si="2"/>
        <v>1.0695154901993429</v>
      </c>
      <c r="V30" t="e">
        <f>MATCH(Q30,'2009'!AG$2:AG$349,0)</f>
        <v>#N/A</v>
      </c>
      <c r="W30" s="327">
        <v>0.19603415521334799</v>
      </c>
      <c r="X30" s="1">
        <v>0.15799398720264435</v>
      </c>
      <c r="AG30">
        <v>126</v>
      </c>
    </row>
    <row r="31" spans="1:33" ht="13" x14ac:dyDescent="0.3">
      <c r="A31">
        <v>191</v>
      </c>
      <c r="B31" s="305" t="e">
        <f t="shared" si="0"/>
        <v>#N/A</v>
      </c>
      <c r="C31" s="305" t="s">
        <v>253</v>
      </c>
      <c r="D31" s="318">
        <v>1.0889967233501019</v>
      </c>
      <c r="E31">
        <v>831</v>
      </c>
      <c r="F31" t="e">
        <f>MATCH(A31,'2010'!AF$2:AF$97,0)</f>
        <v>#N/A</v>
      </c>
      <c r="G31" t="str">
        <f t="shared" si="1"/>
        <v>No</v>
      </c>
      <c r="I31">
        <v>0.1547153227728032</v>
      </c>
      <c r="M31">
        <v>2.9944019317626953</v>
      </c>
      <c r="Q31">
        <v>138</v>
      </c>
      <c r="R31" s="328">
        <v>1.5320743322372437</v>
      </c>
      <c r="S31" t="e">
        <f>MATCH(Q31,'2010'!AF$2:AF$97,0)</f>
        <v>#N/A</v>
      </c>
      <c r="T31">
        <v>1.9860747269395116</v>
      </c>
      <c r="U31">
        <f t="shared" si="2"/>
        <v>-1.6027850546120976</v>
      </c>
      <c r="V31">
        <f>MATCH(Q31,'2009'!AG$2:AG$349,0)</f>
        <v>348</v>
      </c>
      <c r="W31" s="327">
        <v>0.23593408763566792</v>
      </c>
      <c r="X31" s="1">
        <v>0.16231027245521545</v>
      </c>
      <c r="AG31">
        <v>131</v>
      </c>
    </row>
    <row r="32" spans="1:33" ht="13" x14ac:dyDescent="0.3">
      <c r="A32">
        <v>195</v>
      </c>
      <c r="B32" t="e">
        <f t="shared" si="0"/>
        <v>#N/A</v>
      </c>
      <c r="D32" s="318">
        <v>1.193039658791146</v>
      </c>
      <c r="E32">
        <v>758</v>
      </c>
      <c r="F32" t="e">
        <f>MATCH(A32,'2010'!AF$2:AF$97,0)</f>
        <v>#N/A</v>
      </c>
      <c r="G32" t="str">
        <f t="shared" si="1"/>
        <v>No</v>
      </c>
      <c r="I32">
        <v>0.16291363044347806</v>
      </c>
      <c r="M32">
        <v>3.0194952487945557</v>
      </c>
      <c r="Q32">
        <v>148</v>
      </c>
      <c r="R32" s="305">
        <v>4.9148335456848145</v>
      </c>
      <c r="S32">
        <f>MATCH(Q32,'2010'!AF$2:AF$97,0)</f>
        <v>18</v>
      </c>
      <c r="T32">
        <v>27.912314412201624</v>
      </c>
      <c r="U32">
        <f t="shared" si="2"/>
        <v>3.5824628824403248</v>
      </c>
      <c r="V32">
        <f>MATCH(Q32,'2009'!AG$2:AG$349,0)</f>
        <v>291</v>
      </c>
      <c r="W32" s="327">
        <v>0.3298377863107298</v>
      </c>
      <c r="X32" s="1">
        <v>0.20075127482414246</v>
      </c>
      <c r="AG32">
        <v>135</v>
      </c>
    </row>
    <row r="33" spans="1:33" ht="13" x14ac:dyDescent="0.3">
      <c r="A33">
        <v>236</v>
      </c>
      <c r="B33" s="305" t="e">
        <f t="shared" si="0"/>
        <v>#N/A</v>
      </c>
      <c r="C33" s="305" t="s">
        <v>252</v>
      </c>
      <c r="D33" s="318">
        <v>2.0199117670304019</v>
      </c>
      <c r="E33">
        <v>442</v>
      </c>
      <c r="F33" t="e">
        <f>MATCH(A33,'2010'!AF$2:AF$97,0)</f>
        <v>#N/A</v>
      </c>
      <c r="G33" t="str">
        <f t="shared" si="1"/>
        <v>Maybe</v>
      </c>
      <c r="I33">
        <v>0.17217775344003833</v>
      </c>
      <c r="M33">
        <v>3.0480866432189941</v>
      </c>
      <c r="Q33">
        <v>151</v>
      </c>
      <c r="R33" s="305">
        <v>1.53596031665802</v>
      </c>
      <c r="S33" t="e">
        <f>MATCH(Q33,'2010'!AF$2:AF$97,0)</f>
        <v>#N/A</v>
      </c>
      <c r="T33">
        <v>31.463709848995137</v>
      </c>
      <c r="U33">
        <f t="shared" si="2"/>
        <v>4.2927419697990272</v>
      </c>
      <c r="V33">
        <f>MATCH(Q33,'2009'!AG$2:AG$349,0)</f>
        <v>187</v>
      </c>
      <c r="W33" s="327">
        <v>0.36888707228325979</v>
      </c>
      <c r="X33" s="1">
        <v>0.27601808309555054</v>
      </c>
      <c r="AG33">
        <v>136</v>
      </c>
    </row>
    <row r="34" spans="1:33" ht="13" x14ac:dyDescent="0.3">
      <c r="A34">
        <v>238</v>
      </c>
      <c r="B34" t="e">
        <f t="shared" si="0"/>
        <v>#N/A</v>
      </c>
      <c r="D34" s="318">
        <v>3.1215751428778002</v>
      </c>
      <c r="E34">
        <v>177</v>
      </c>
      <c r="F34" t="e">
        <f>MATCH(A34,'2010'!AF$2:AF$97,0)</f>
        <v>#N/A</v>
      </c>
      <c r="G34" t="str">
        <f t="shared" si="1"/>
        <v>Yes</v>
      </c>
      <c r="I34">
        <v>0.17904811552864749</v>
      </c>
      <c r="M34">
        <v>3.1799964904785156</v>
      </c>
      <c r="Q34">
        <v>166</v>
      </c>
      <c r="R34" s="328">
        <v>0.94941872358322144</v>
      </c>
      <c r="S34" t="e">
        <f>MATCH(Q34,'2010'!AF$2:AF$97,0)</f>
        <v>#N/A</v>
      </c>
      <c r="T34">
        <v>19.241755406743302</v>
      </c>
      <c r="U34">
        <f t="shared" si="2"/>
        <v>1.8483510813486603</v>
      </c>
      <c r="V34" t="e">
        <f>MATCH(Q34,'2009'!AG$2:AG$349,0)</f>
        <v>#N/A</v>
      </c>
      <c r="W34" s="327">
        <v>0.42505927660846554</v>
      </c>
      <c r="X34" s="1">
        <v>0.27770465612411499</v>
      </c>
      <c r="AG34">
        <v>138</v>
      </c>
    </row>
    <row r="35" spans="1:33" ht="13" x14ac:dyDescent="0.3">
      <c r="A35">
        <v>254</v>
      </c>
      <c r="B35" s="305" t="e">
        <f t="shared" si="0"/>
        <v>#N/A</v>
      </c>
      <c r="C35" s="305" t="s">
        <v>252</v>
      </c>
      <c r="D35" s="318">
        <v>6.7524733091683</v>
      </c>
      <c r="E35">
        <v>9</v>
      </c>
      <c r="F35">
        <f>MATCH(A35,'2010'!AF$2:AF$97,0)</f>
        <v>27</v>
      </c>
      <c r="G35" t="str">
        <f t="shared" si="1"/>
        <v>Yes</v>
      </c>
      <c r="I35">
        <v>0.20244517050608296</v>
      </c>
      <c r="M35">
        <v>3.1909236907958984</v>
      </c>
      <c r="Q35">
        <v>175</v>
      </c>
      <c r="R35" s="305">
        <v>4.0535950660705566</v>
      </c>
      <c r="S35">
        <f>MATCH(Q35,'2010'!AF$2:AF$97,0)</f>
        <v>19</v>
      </c>
      <c r="T35">
        <v>39.453596969675893</v>
      </c>
      <c r="U35">
        <f t="shared" si="2"/>
        <v>5.8907193939351785</v>
      </c>
      <c r="V35">
        <f>MATCH(Q35,'2009'!AG$2:AG$349,0)</f>
        <v>90</v>
      </c>
      <c r="W35" s="327">
        <v>0.43737419832201629</v>
      </c>
      <c r="X35" s="1">
        <v>0.29467517137527466</v>
      </c>
      <c r="AG35">
        <v>141</v>
      </c>
    </row>
    <row r="36" spans="1:33" ht="13" x14ac:dyDescent="0.3">
      <c r="A36">
        <v>294</v>
      </c>
      <c r="B36" s="305" t="e">
        <f t="shared" si="0"/>
        <v>#N/A</v>
      </c>
      <c r="C36" s="305" t="s">
        <v>255</v>
      </c>
      <c r="D36" s="318">
        <v>3.8930499853852676</v>
      </c>
      <c r="E36">
        <v>81</v>
      </c>
      <c r="F36">
        <f>MATCH(A36,'2010'!AF$2:AF$97,0)</f>
        <v>30</v>
      </c>
      <c r="G36" t="str">
        <f t="shared" si="1"/>
        <v>Yes</v>
      </c>
      <c r="I36">
        <v>0.23204192107661445</v>
      </c>
      <c r="M36">
        <v>3.2173125743865967</v>
      </c>
      <c r="Q36">
        <v>176</v>
      </c>
      <c r="R36" s="328">
        <v>0.5713157057762146</v>
      </c>
      <c r="S36" t="e">
        <f>MATCH(Q36,'2010'!AF$2:AF$97,0)</f>
        <v>#N/A</v>
      </c>
      <c r="T36">
        <v>26.497570825013288</v>
      </c>
      <c r="U36">
        <f t="shared" si="2"/>
        <v>3.2995141650026572</v>
      </c>
      <c r="V36">
        <f>MATCH(Q36,'2009'!AG$2:AG$349,0)</f>
        <v>11</v>
      </c>
      <c r="W36" s="327">
        <v>0.57141055527172524</v>
      </c>
      <c r="X36" s="1">
        <v>0.3118998110294342</v>
      </c>
      <c r="AG36">
        <v>148</v>
      </c>
    </row>
    <row r="37" spans="1:33" ht="13" x14ac:dyDescent="0.3">
      <c r="A37">
        <v>295</v>
      </c>
      <c r="B37" t="e">
        <f t="shared" si="0"/>
        <v>#N/A</v>
      </c>
      <c r="D37" s="318">
        <v>-2.4019632794933528E-2</v>
      </c>
      <c r="E37">
        <v>1628</v>
      </c>
      <c r="F37" t="e">
        <f>MATCH(A37,'2010'!AF$2:AF$97,0)</f>
        <v>#N/A</v>
      </c>
      <c r="G37" t="str">
        <f t="shared" si="1"/>
        <v>No</v>
      </c>
      <c r="I37">
        <v>0.24694545188906697</v>
      </c>
      <c r="M37">
        <v>3.2503547668457031</v>
      </c>
      <c r="Q37">
        <v>178</v>
      </c>
      <c r="R37" s="1">
        <v>1.1443125009536743</v>
      </c>
      <c r="S37" t="e">
        <f>MATCH(Q37,'2010'!AF$2:AF$97,0)</f>
        <v>#N/A</v>
      </c>
      <c r="T37">
        <v>29.000392926978893</v>
      </c>
      <c r="U37">
        <f t="shared" si="2"/>
        <v>3.800078585395779</v>
      </c>
      <c r="V37" t="e">
        <f>MATCH(Q37,'2009'!AG$2:AG$349,0)</f>
        <v>#N/A</v>
      </c>
      <c r="W37" s="327">
        <v>0.70270560314363273</v>
      </c>
      <c r="X37" s="1">
        <v>0.34864649176597595</v>
      </c>
      <c r="Z37" s="1">
        <v>5.3151159286499023</v>
      </c>
      <c r="AG37">
        <v>175</v>
      </c>
    </row>
    <row r="38" spans="1:33" ht="13" x14ac:dyDescent="0.3">
      <c r="A38">
        <v>302</v>
      </c>
      <c r="B38" t="e">
        <f t="shared" si="0"/>
        <v>#N/A</v>
      </c>
      <c r="D38" s="318">
        <v>-0.32378803744079221</v>
      </c>
      <c r="E38">
        <v>1787</v>
      </c>
      <c r="F38" t="e">
        <f>MATCH(A38,'2010'!AF$2:AF$97,0)</f>
        <v>#N/A</v>
      </c>
      <c r="G38" t="str">
        <f t="shared" si="1"/>
        <v>No</v>
      </c>
      <c r="I38">
        <v>0.28052062639710812</v>
      </c>
      <c r="M38">
        <v>3.28135085105896</v>
      </c>
      <c r="Q38">
        <v>190</v>
      </c>
      <c r="R38" s="328">
        <v>3.2032818794250488</v>
      </c>
      <c r="S38" t="e">
        <f>MATCH(Q38,'2010'!AF$2:AF$97,0)</f>
        <v>#N/A</v>
      </c>
      <c r="T38">
        <v>30.058852040787144</v>
      </c>
      <c r="U38">
        <f t="shared" si="2"/>
        <v>4.011770408157429</v>
      </c>
      <c r="V38">
        <f>MATCH(Q38,'2009'!AG$2:AG$349,0)</f>
        <v>137</v>
      </c>
      <c r="W38" s="327">
        <v>0.71708693085099462</v>
      </c>
      <c r="X38" s="1">
        <v>0.36857682466506958</v>
      </c>
      <c r="AG38">
        <v>176</v>
      </c>
    </row>
    <row r="39" spans="1:33" ht="13" x14ac:dyDescent="0.3">
      <c r="A39">
        <v>316</v>
      </c>
      <c r="B39" t="e">
        <f t="shared" si="0"/>
        <v>#N/A</v>
      </c>
      <c r="D39" s="318">
        <v>-0.23159281994786718</v>
      </c>
      <c r="E39">
        <v>1740</v>
      </c>
      <c r="F39" t="e">
        <f>MATCH(A39,'2010'!AF$2:AF$97,0)</f>
        <v>#N/A</v>
      </c>
      <c r="G39" t="str">
        <f t="shared" si="1"/>
        <v>No</v>
      </c>
      <c r="I39">
        <v>0.29536323985264296</v>
      </c>
      <c r="M39">
        <v>3.3017208576202393</v>
      </c>
      <c r="Q39">
        <v>192</v>
      </c>
      <c r="R39">
        <v>1.1952394247055054</v>
      </c>
      <c r="S39" t="e">
        <f>MATCH(Q39,'2010'!AF$2:AF$97,0)</f>
        <v>#N/A</v>
      </c>
      <c r="T39">
        <v>28.875944672068456</v>
      </c>
      <c r="U39">
        <f t="shared" si="2"/>
        <v>3.7751889344136913</v>
      </c>
      <c r="V39" t="e">
        <f>MATCH(Q39,'2009'!AG$2:AG$349,0)</f>
        <v>#N/A</v>
      </c>
      <c r="W39" s="327">
        <v>0.82538772947305494</v>
      </c>
      <c r="X39" s="1">
        <v>0.40181648731231689</v>
      </c>
      <c r="AG39">
        <v>177</v>
      </c>
    </row>
    <row r="40" spans="1:33" ht="13" x14ac:dyDescent="0.3">
      <c r="A40">
        <v>335</v>
      </c>
      <c r="B40" t="e">
        <f t="shared" si="0"/>
        <v>#N/A</v>
      </c>
      <c r="D40" s="318">
        <v>0.82903389387573856</v>
      </c>
      <c r="E40">
        <v>996</v>
      </c>
      <c r="F40" t="e">
        <f>MATCH(A40,'2010'!AF$2:AF$97,0)</f>
        <v>#N/A</v>
      </c>
      <c r="G40" t="str">
        <f t="shared" si="1"/>
        <v>No</v>
      </c>
      <c r="I40">
        <v>0.30780704375108286</v>
      </c>
      <c r="M40">
        <v>3.3018817901611328</v>
      </c>
      <c r="Q40">
        <v>216</v>
      </c>
      <c r="R40" s="328">
        <v>1.3658003807067871</v>
      </c>
      <c r="S40" t="e">
        <f>MATCH(Q40,'2010'!AF$2:AF$97,0)</f>
        <v>#N/A</v>
      </c>
      <c r="T40">
        <v>21.260522561861006</v>
      </c>
      <c r="U40">
        <f t="shared" si="2"/>
        <v>2.2521045123722008</v>
      </c>
      <c r="V40" t="e">
        <f>MATCH(Q40,'2009'!AG$2:AG$349,0)</f>
        <v>#N/A</v>
      </c>
      <c r="W40" s="327">
        <v>0.84713225732998687</v>
      </c>
      <c r="X40" s="1">
        <v>0.43414178490638733</v>
      </c>
      <c r="AG40">
        <v>179</v>
      </c>
    </row>
    <row r="41" spans="1:33" ht="13" x14ac:dyDescent="0.3">
      <c r="A41">
        <v>341</v>
      </c>
      <c r="B41" s="305" t="e">
        <f t="shared" si="0"/>
        <v>#N/A</v>
      </c>
      <c r="C41" s="305" t="s">
        <v>252</v>
      </c>
      <c r="D41" s="318">
        <v>2.9436395147991985</v>
      </c>
      <c r="E41">
        <v>223</v>
      </c>
      <c r="F41">
        <f>MATCH(A41,'2010'!AF$2:AF$97,0)</f>
        <v>34</v>
      </c>
      <c r="G41" t="str">
        <f t="shared" si="1"/>
        <v>Yes</v>
      </c>
      <c r="I41">
        <v>0.31964962936819624</v>
      </c>
      <c r="M41">
        <v>3.3111567497253418</v>
      </c>
      <c r="Q41">
        <v>223</v>
      </c>
      <c r="R41" s="328">
        <v>0.59763258695602417</v>
      </c>
      <c r="S41" t="e">
        <f>MATCH(Q41,'2010'!AF$2:AF$97,0)</f>
        <v>#N/A</v>
      </c>
      <c r="T41">
        <v>22.26552949749756</v>
      </c>
      <c r="U41">
        <f t="shared" si="2"/>
        <v>2.4531058994995121</v>
      </c>
      <c r="V41" t="e">
        <f>MATCH(Q41,'2009'!AG$2:AG$349,0)</f>
        <v>#N/A</v>
      </c>
      <c r="W41" s="327">
        <v>0.89563478476605463</v>
      </c>
      <c r="X41" s="1">
        <v>0.43830779194831848</v>
      </c>
      <c r="AG41">
        <v>180</v>
      </c>
    </row>
    <row r="42" spans="1:33" ht="13" x14ac:dyDescent="0.3">
      <c r="A42">
        <v>353</v>
      </c>
      <c r="B42" t="e">
        <f t="shared" si="0"/>
        <v>#N/A</v>
      </c>
      <c r="D42" s="318">
        <v>0.5443032921153218</v>
      </c>
      <c r="E42">
        <v>1191</v>
      </c>
      <c r="F42" t="e">
        <f>MATCH(A42,'2010'!AF$2:AF$97,0)</f>
        <v>#N/A</v>
      </c>
      <c r="G42" t="str">
        <f t="shared" si="1"/>
        <v>No</v>
      </c>
      <c r="I42">
        <v>0.32351205638166103</v>
      </c>
      <c r="M42">
        <v>3.3163673877716064</v>
      </c>
      <c r="Q42">
        <v>236</v>
      </c>
      <c r="R42" s="305">
        <v>1.7703200578689575</v>
      </c>
      <c r="S42" t="e">
        <f>MATCH(Q42,'2010'!AF$2:AF$97,0)</f>
        <v>#N/A</v>
      </c>
      <c r="T42">
        <v>29.228386162415767</v>
      </c>
      <c r="U42">
        <f t="shared" si="2"/>
        <v>3.845677232483153</v>
      </c>
      <c r="V42">
        <f>MATCH(Q42,'2009'!AG$2:AG$349,0)</f>
        <v>108</v>
      </c>
      <c r="W42" s="327">
        <v>0.89931964709178214</v>
      </c>
      <c r="X42" s="1">
        <v>0.45255696773529053</v>
      </c>
      <c r="AG42">
        <v>190</v>
      </c>
    </row>
    <row r="43" spans="1:33" ht="13" x14ac:dyDescent="0.3">
      <c r="A43">
        <v>357</v>
      </c>
      <c r="B43" t="e">
        <f t="shared" si="0"/>
        <v>#N/A</v>
      </c>
      <c r="D43" s="318">
        <v>0.51972094278599179</v>
      </c>
      <c r="E43">
        <v>1217</v>
      </c>
      <c r="F43" t="e">
        <f>MATCH(A43,'2010'!AF$2:AF$97,0)</f>
        <v>#N/A</v>
      </c>
      <c r="G43" t="str">
        <f t="shared" si="1"/>
        <v>No</v>
      </c>
      <c r="I43">
        <v>0.36916536466807753</v>
      </c>
      <c r="M43">
        <v>3.3242342472076416</v>
      </c>
      <c r="Q43">
        <v>237</v>
      </c>
      <c r="R43">
        <v>1.1790826320648193</v>
      </c>
      <c r="S43" t="e">
        <f>MATCH(Q43,'2010'!AF$2:AF$97,0)</f>
        <v>#N/A</v>
      </c>
      <c r="T43">
        <v>19.115662114978011</v>
      </c>
      <c r="U43">
        <f t="shared" si="2"/>
        <v>1.8231324229956023</v>
      </c>
      <c r="V43" t="e">
        <f>MATCH(Q43,'2009'!AG$2:AG$349,0)</f>
        <v>#N/A</v>
      </c>
      <c r="W43" s="327">
        <v>0.94916189511732174</v>
      </c>
      <c r="X43" s="1">
        <v>0.49602046608924866</v>
      </c>
      <c r="AG43">
        <v>191</v>
      </c>
    </row>
    <row r="44" spans="1:33" ht="13" x14ac:dyDescent="0.3">
      <c r="A44">
        <v>365</v>
      </c>
      <c r="B44" s="305" t="e">
        <f t="shared" si="0"/>
        <v>#N/A</v>
      </c>
      <c r="C44" s="305" t="s">
        <v>252</v>
      </c>
      <c r="D44" s="318">
        <v>2.6001657053929219</v>
      </c>
      <c r="E44">
        <v>289</v>
      </c>
      <c r="F44">
        <f>MATCH(A44,'2010'!AF$2:AF$97,0)</f>
        <v>37</v>
      </c>
      <c r="G44" t="str">
        <f t="shared" si="1"/>
        <v>Yes</v>
      </c>
      <c r="I44">
        <v>0.37703927240862822</v>
      </c>
      <c r="M44">
        <v>3.3252503871917725</v>
      </c>
      <c r="Q44">
        <v>254</v>
      </c>
      <c r="R44" s="305">
        <v>7.4304323196411133</v>
      </c>
      <c r="S44">
        <f>MATCH(Q44,'2010'!AF$2:AF$97,0)</f>
        <v>27</v>
      </c>
      <c r="T44">
        <v>31.875370785216791</v>
      </c>
      <c r="U44">
        <f t="shared" si="2"/>
        <v>4.3750741570433584</v>
      </c>
      <c r="V44">
        <f>MATCH(Q44,'2009'!AG$2:AG$349,0)</f>
        <v>121</v>
      </c>
      <c r="W44" s="327">
        <v>0.99591338120605943</v>
      </c>
      <c r="X44" s="1">
        <v>0.52510720491409302</v>
      </c>
      <c r="AG44">
        <v>195</v>
      </c>
    </row>
    <row r="45" spans="1:33" ht="13" x14ac:dyDescent="0.3">
      <c r="A45">
        <v>369</v>
      </c>
      <c r="B45" t="e">
        <f t="shared" si="0"/>
        <v>#N/A</v>
      </c>
      <c r="D45" s="318">
        <v>0.96841589091875102</v>
      </c>
      <c r="E45">
        <v>903</v>
      </c>
      <c r="F45" t="e">
        <f>MATCH(A45,'2010'!AF$2:AF$97,0)</f>
        <v>#N/A</v>
      </c>
      <c r="G45" t="str">
        <f t="shared" si="1"/>
        <v>No</v>
      </c>
      <c r="I45">
        <v>0.38667621276789255</v>
      </c>
      <c r="M45">
        <v>3.3396449089050293</v>
      </c>
      <c r="Q45">
        <v>269</v>
      </c>
      <c r="R45" s="1">
        <v>1.7238516807556152</v>
      </c>
      <c r="S45" t="e">
        <f>MATCH(Q45,'2010'!AF$2:AF$97,0)</f>
        <v>#N/A</v>
      </c>
      <c r="T45">
        <v>28.683273481584948</v>
      </c>
      <c r="U45">
        <f t="shared" si="2"/>
        <v>3.7366546963169895</v>
      </c>
      <c r="V45" t="e">
        <f>MATCH(Q45,'2009'!AG$2:AG$349,0)</f>
        <v>#N/A</v>
      </c>
      <c r="W45" s="327">
        <v>1.0320646427127587</v>
      </c>
      <c r="X45" s="1">
        <v>0.57943642139434814</v>
      </c>
      <c r="AG45">
        <v>217</v>
      </c>
    </row>
    <row r="46" spans="1:33" ht="13" x14ac:dyDescent="0.3">
      <c r="A46">
        <v>401</v>
      </c>
      <c r="B46" t="e">
        <f t="shared" si="0"/>
        <v>#N/A</v>
      </c>
      <c r="D46" s="318">
        <v>1.2253849925149023</v>
      </c>
      <c r="E46">
        <v>741</v>
      </c>
      <c r="F46" t="e">
        <f>MATCH(A46,'2010'!AF$2:AF$97,0)</f>
        <v>#N/A</v>
      </c>
      <c r="G46" t="str">
        <f t="shared" si="1"/>
        <v>No</v>
      </c>
      <c r="I46">
        <v>0.38786290284352698</v>
      </c>
      <c r="M46">
        <v>3.418910026550293</v>
      </c>
      <c r="Q46">
        <v>281</v>
      </c>
      <c r="R46" s="328">
        <v>2.0699512958526611</v>
      </c>
      <c r="S46" t="e">
        <f>MATCH(Q46,'2010'!AF$2:AF$97,0)</f>
        <v>#N/A</v>
      </c>
      <c r="T46">
        <v>19.586781358518028</v>
      </c>
      <c r="U46">
        <f t="shared" si="2"/>
        <v>1.9173562717036057</v>
      </c>
      <c r="V46">
        <f>MATCH(Q46,'2009'!AG$2:AG$349,0)</f>
        <v>226</v>
      </c>
      <c r="W46" s="327">
        <v>1.0494585047726659</v>
      </c>
      <c r="X46" s="1">
        <v>0.62102288007736206</v>
      </c>
      <c r="AG46">
        <v>228</v>
      </c>
    </row>
    <row r="47" spans="1:33" ht="13" x14ac:dyDescent="0.3">
      <c r="A47">
        <v>435</v>
      </c>
      <c r="B47" t="e">
        <f t="shared" si="0"/>
        <v>#N/A</v>
      </c>
      <c r="D47" s="318">
        <v>1.2958275874952911</v>
      </c>
      <c r="E47">
        <v>707</v>
      </c>
      <c r="F47" t="e">
        <f>MATCH(A47,'2010'!AF$2:AF$97,0)</f>
        <v>#N/A</v>
      </c>
      <c r="G47" t="str">
        <f t="shared" si="1"/>
        <v>No</v>
      </c>
      <c r="I47">
        <v>0.39536128024833922</v>
      </c>
      <c r="M47">
        <v>3.464414119720459</v>
      </c>
      <c r="Q47">
        <v>288</v>
      </c>
      <c r="R47">
        <v>1.0380944013595581</v>
      </c>
      <c r="S47" t="e">
        <f>MATCH(Q47,'2010'!AF$2:AF$97,0)</f>
        <v>#N/A</v>
      </c>
      <c r="T47">
        <v>19.068299846896519</v>
      </c>
      <c r="U47">
        <f t="shared" si="2"/>
        <v>1.8136599693793038</v>
      </c>
      <c r="V47" t="e">
        <f>MATCH(Q47,'2009'!AG$2:AG$349,0)</f>
        <v>#N/A</v>
      </c>
      <c r="W47" s="330">
        <v>1.0562483307055337</v>
      </c>
      <c r="X47" s="1">
        <v>0.63537847995758057</v>
      </c>
      <c r="AG47">
        <v>230</v>
      </c>
    </row>
    <row r="48" spans="1:33" ht="13" x14ac:dyDescent="0.3">
      <c r="A48">
        <v>442</v>
      </c>
      <c r="B48" t="e">
        <f t="shared" si="0"/>
        <v>#N/A</v>
      </c>
      <c r="D48" s="318">
        <v>0.60958696467244577</v>
      </c>
      <c r="E48">
        <v>1146</v>
      </c>
      <c r="F48" t="e">
        <f>MATCH(A48,'2010'!AF$2:AF$97,0)</f>
        <v>#N/A</v>
      </c>
      <c r="G48" t="str">
        <f t="shared" si="1"/>
        <v>No</v>
      </c>
      <c r="I48">
        <v>0.40159760836443054</v>
      </c>
      <c r="M48">
        <v>3.6448848247528076</v>
      </c>
      <c r="Q48">
        <v>292</v>
      </c>
      <c r="R48" s="328">
        <v>1.8029553890228271</v>
      </c>
      <c r="S48" t="e">
        <f>MATCH(Q48,'2010'!AF$2:AF$97,0)</f>
        <v>#N/A</v>
      </c>
      <c r="T48">
        <v>26.748068146470914</v>
      </c>
      <c r="U48">
        <f t="shared" si="2"/>
        <v>3.3496136292941827</v>
      </c>
      <c r="V48">
        <f>MATCH(Q48,'2009'!AG$2:AG$349,0)</f>
        <v>323</v>
      </c>
      <c r="W48" s="327">
        <v>1.0695154901993429</v>
      </c>
      <c r="X48" s="1">
        <v>0.67695009708404541</v>
      </c>
      <c r="AG48">
        <v>233</v>
      </c>
    </row>
    <row r="49" spans="1:33" ht="13" x14ac:dyDescent="0.3">
      <c r="A49">
        <v>447</v>
      </c>
      <c r="B49" t="e">
        <f t="shared" si="0"/>
        <v>#N/A</v>
      </c>
      <c r="D49" s="318">
        <v>1.0483116946577173</v>
      </c>
      <c r="E49">
        <v>853</v>
      </c>
      <c r="F49" t="e">
        <f>MATCH(A49,'2010'!AF$2:AF$97,0)</f>
        <v>#N/A</v>
      </c>
      <c r="G49" t="str">
        <f t="shared" si="1"/>
        <v>No</v>
      </c>
      <c r="I49">
        <v>0.4332720785912817</v>
      </c>
      <c r="M49">
        <v>3.6666018962860107</v>
      </c>
      <c r="Q49">
        <v>296</v>
      </c>
      <c r="R49">
        <v>-0.16450375318527222</v>
      </c>
      <c r="S49" t="e">
        <f>MATCH(Q49,'2010'!AF$2:AF$97,0)</f>
        <v>#N/A</v>
      </c>
      <c r="T49">
        <v>14.745809475586608</v>
      </c>
      <c r="U49">
        <f t="shared" si="2"/>
        <v>0.94916189511732174</v>
      </c>
      <c r="V49" t="e">
        <f>MATCH(Q49,'2009'!AG$2:AG$349,0)</f>
        <v>#N/A</v>
      </c>
      <c r="W49" s="327">
        <v>1.0967134444933642</v>
      </c>
      <c r="X49" s="1">
        <v>0.68920499086380005</v>
      </c>
      <c r="AG49">
        <v>234</v>
      </c>
    </row>
    <row r="50" spans="1:33" ht="13" x14ac:dyDescent="0.3">
      <c r="A50">
        <v>514</v>
      </c>
      <c r="B50" t="e">
        <f t="shared" si="0"/>
        <v>#N/A</v>
      </c>
      <c r="D50" s="318">
        <v>3.3205458808461827</v>
      </c>
      <c r="E50">
        <v>143</v>
      </c>
      <c r="F50" t="e">
        <f>MATCH(A50,'2010'!AF$2:AF$97,0)</f>
        <v>#N/A</v>
      </c>
      <c r="G50" t="str">
        <f t="shared" si="1"/>
        <v>Yes</v>
      </c>
      <c r="I50">
        <v>0.46742785372716422</v>
      </c>
      <c r="M50">
        <v>3.6684136390686035</v>
      </c>
      <c r="Q50">
        <v>302</v>
      </c>
      <c r="R50" s="1">
        <v>0.1024072989821434</v>
      </c>
      <c r="S50" t="e">
        <f>MATCH(Q50,'2010'!AF$2:AF$97,0)</f>
        <v>#N/A</v>
      </c>
      <c r="T50">
        <v>25.507936518766595</v>
      </c>
      <c r="U50">
        <f t="shared" si="2"/>
        <v>3.1015873037533188</v>
      </c>
      <c r="V50" t="e">
        <f>MATCH(Q50,'2009'!AG$2:AG$349,0)</f>
        <v>#N/A</v>
      </c>
      <c r="W50" s="327">
        <v>1.1449986936479646</v>
      </c>
      <c r="X50" s="1">
        <v>0.70917373895645142</v>
      </c>
      <c r="AG50">
        <v>236</v>
      </c>
    </row>
    <row r="51" spans="1:33" ht="13" x14ac:dyDescent="0.3">
      <c r="A51">
        <v>587</v>
      </c>
      <c r="B51" t="e">
        <f t="shared" si="0"/>
        <v>#N/A</v>
      </c>
      <c r="D51" s="318">
        <v>0.24694545188906697</v>
      </c>
      <c r="E51">
        <v>1421</v>
      </c>
      <c r="F51" t="e">
        <f>MATCH(A51,'2010'!AF$2:AF$97,0)</f>
        <v>#N/A</v>
      </c>
      <c r="G51" t="str">
        <f t="shared" si="1"/>
        <v>No</v>
      </c>
      <c r="I51">
        <v>0.48888748711430136</v>
      </c>
      <c r="M51">
        <v>3.6908097267150879</v>
      </c>
      <c r="Q51">
        <v>316</v>
      </c>
      <c r="R51" s="1">
        <v>-0.42201203107833862</v>
      </c>
      <c r="S51" t="e">
        <f>MATCH(Q51,'2010'!AF$2:AF$97,0)</f>
        <v>#N/A</v>
      </c>
      <c r="T51">
        <v>19.732509417759218</v>
      </c>
      <c r="U51">
        <f t="shared" si="2"/>
        <v>1.9465018835518437</v>
      </c>
      <c r="V51" t="e">
        <f>MATCH(Q51,'2009'!AG$2:AG$349,0)</f>
        <v>#N/A</v>
      </c>
      <c r="W51" s="327">
        <v>1.153210590876502</v>
      </c>
      <c r="X51" s="1">
        <v>0.72434669733047485</v>
      </c>
      <c r="AG51">
        <v>254</v>
      </c>
    </row>
    <row r="52" spans="1:33" ht="13" x14ac:dyDescent="0.3">
      <c r="A52">
        <v>599</v>
      </c>
      <c r="B52" t="e">
        <f t="shared" si="0"/>
        <v>#N/A</v>
      </c>
      <c r="D52" s="318">
        <v>2.0374458115697451</v>
      </c>
      <c r="E52">
        <v>438</v>
      </c>
      <c r="F52" t="e">
        <f>MATCH(A52,'2010'!AF$2:AF$97,0)</f>
        <v>#N/A</v>
      </c>
      <c r="G52" t="str">
        <f t="shared" si="1"/>
        <v>Maybe</v>
      </c>
      <c r="I52">
        <v>0.49706022678844375</v>
      </c>
      <c r="M52">
        <v>3.6918251514434814</v>
      </c>
      <c r="Q52">
        <v>326</v>
      </c>
      <c r="R52" s="1">
        <v>1.5721243619918823</v>
      </c>
      <c r="S52" t="e">
        <f>MATCH(Q52,'2010'!AF$2:AF$97,0)</f>
        <v>#N/A</v>
      </c>
      <c r="T52">
        <v>19.810246506457602</v>
      </c>
      <c r="U52">
        <f t="shared" si="2"/>
        <v>1.9620493012915206</v>
      </c>
      <c r="V52" t="e">
        <f>MATCH(Q52,'2009'!AG$2:AG$349,0)</f>
        <v>#N/A</v>
      </c>
      <c r="W52" s="327">
        <v>1.2052738524891282</v>
      </c>
      <c r="X52" s="1">
        <v>0.7290414571762085</v>
      </c>
      <c r="AG52">
        <v>263</v>
      </c>
    </row>
    <row r="53" spans="1:33" ht="13" x14ac:dyDescent="0.3">
      <c r="A53">
        <v>610</v>
      </c>
      <c r="B53" t="e">
        <f t="shared" si="0"/>
        <v>#N/A</v>
      </c>
      <c r="D53" s="318">
        <v>1.1478228658233791</v>
      </c>
      <c r="E53">
        <v>785</v>
      </c>
      <c r="F53" t="e">
        <f>MATCH(A53,'2010'!AF$2:AF$97,0)</f>
        <v>#N/A</v>
      </c>
      <c r="G53" t="str">
        <f t="shared" si="1"/>
        <v>No</v>
      </c>
      <c r="I53">
        <v>0.51391482611152461</v>
      </c>
      <c r="M53">
        <v>3.7072603702545166</v>
      </c>
      <c r="Q53">
        <v>330</v>
      </c>
      <c r="R53" s="1">
        <v>5.3151159286499023</v>
      </c>
      <c r="S53" s="325">
        <f>MATCH(Q53,'2010'!AF$2:AF$97,0)</f>
        <v>32</v>
      </c>
      <c r="T53">
        <v>22.344353740715164</v>
      </c>
      <c r="U53">
        <f t="shared" si="2"/>
        <v>2.4688707481430328</v>
      </c>
      <c r="V53" t="e">
        <f>MATCH(Q53,'2009'!AG$2:AG$349,0)</f>
        <v>#N/A</v>
      </c>
      <c r="W53" s="327">
        <v>1.228186269626323</v>
      </c>
      <c r="X53" s="1">
        <v>0.73275929689407349</v>
      </c>
      <c r="AG53">
        <v>272</v>
      </c>
    </row>
    <row r="54" spans="1:33" ht="13" x14ac:dyDescent="0.3">
      <c r="A54">
        <v>623</v>
      </c>
      <c r="B54" t="e">
        <f t="shared" si="0"/>
        <v>#N/A</v>
      </c>
      <c r="D54" s="318">
        <v>0.68158635754619712</v>
      </c>
      <c r="E54">
        <v>1098</v>
      </c>
      <c r="F54" t="e">
        <f>MATCH(A54,'2010'!AF$2:AF$97,0)</f>
        <v>#N/A</v>
      </c>
      <c r="G54" t="str">
        <f t="shared" si="1"/>
        <v>No</v>
      </c>
      <c r="I54">
        <v>0.51972094278599179</v>
      </c>
      <c r="M54">
        <v>3.7115921974182129</v>
      </c>
      <c r="Q54">
        <v>340</v>
      </c>
      <c r="R54" s="328">
        <v>0.8682483434677124</v>
      </c>
      <c r="S54" t="e">
        <f>MATCH(Q54,'2010'!AF$2:AF$97,0)</f>
        <v>#N/A</v>
      </c>
      <c r="T54">
        <v>28.31001094464434</v>
      </c>
      <c r="U54">
        <f t="shared" si="2"/>
        <v>3.6620021889288683</v>
      </c>
      <c r="V54">
        <f>MATCH(Q54,'2009'!AG$2:AG$349,0)</f>
        <v>287</v>
      </c>
      <c r="W54" s="327">
        <v>1.2759283963686654</v>
      </c>
      <c r="X54" s="1">
        <v>0.78791463375091553</v>
      </c>
      <c r="AG54">
        <v>279</v>
      </c>
    </row>
    <row r="55" spans="1:33" ht="13" x14ac:dyDescent="0.3">
      <c r="A55">
        <v>677</v>
      </c>
      <c r="B55" t="e">
        <f t="shared" si="0"/>
        <v>#N/A</v>
      </c>
      <c r="D55" s="318">
        <v>0.28052062639710812</v>
      </c>
      <c r="E55">
        <v>1397</v>
      </c>
      <c r="F55" t="e">
        <f>MATCH(A55,'2010'!AF$2:AF$97,0)</f>
        <v>#N/A</v>
      </c>
      <c r="G55" t="str">
        <f t="shared" si="1"/>
        <v>No</v>
      </c>
      <c r="I55">
        <v>0.52226771212451772</v>
      </c>
      <c r="M55">
        <v>3.7227151393890381</v>
      </c>
      <c r="Q55">
        <v>341</v>
      </c>
      <c r="R55" s="305">
        <v>2.9666774272918701</v>
      </c>
      <c r="S55">
        <f>MATCH(Q55,'2010'!AF$2:AF$97,0)</f>
        <v>34</v>
      </c>
      <c r="T55">
        <v>22.832565930960751</v>
      </c>
      <c r="U55">
        <f t="shared" si="2"/>
        <v>2.5665131861921502</v>
      </c>
      <c r="V55">
        <f>MATCH(Q55,'2009'!AG$2:AG$349,0)</f>
        <v>117</v>
      </c>
      <c r="W55" s="327">
        <v>1.4062514789429725</v>
      </c>
      <c r="X55" s="1">
        <v>0.79287821054458618</v>
      </c>
      <c r="AG55">
        <v>292</v>
      </c>
    </row>
    <row r="56" spans="1:33" ht="13" x14ac:dyDescent="0.3">
      <c r="A56">
        <v>686</v>
      </c>
      <c r="B56" t="e">
        <f t="shared" si="0"/>
        <v>#N/A</v>
      </c>
      <c r="D56" s="318">
        <v>0.20244517050608296</v>
      </c>
      <c r="E56">
        <v>1453</v>
      </c>
      <c r="F56" t="e">
        <f>MATCH(A56,'2010'!AF$2:AF$97,0)</f>
        <v>#N/A</v>
      </c>
      <c r="G56" t="str">
        <f t="shared" si="1"/>
        <v>No</v>
      </c>
      <c r="I56">
        <v>0.5443032921153218</v>
      </c>
      <c r="M56">
        <v>3.851508617401123</v>
      </c>
      <c r="Q56">
        <v>342</v>
      </c>
      <c r="R56" s="1">
        <v>0.49602046608924866</v>
      </c>
      <c r="S56" t="e">
        <f>MATCH(Q56,'2010'!AF$2:AF$97,0)</f>
        <v>#N/A</v>
      </c>
      <c r="T56">
        <v>27.454268216615088</v>
      </c>
      <c r="U56">
        <f t="shared" si="2"/>
        <v>3.4908536433230175</v>
      </c>
      <c r="V56" t="e">
        <f>MATCH(Q56,'2009'!AG$2:AG$349,0)</f>
        <v>#N/A</v>
      </c>
      <c r="W56" s="327">
        <v>1.4868217464023266</v>
      </c>
      <c r="X56" s="1">
        <v>0.91891938447952271</v>
      </c>
      <c r="AG56">
        <v>303</v>
      </c>
    </row>
    <row r="57" spans="1:33" ht="13" x14ac:dyDescent="0.3">
      <c r="A57">
        <v>701</v>
      </c>
      <c r="B57" t="e">
        <f t="shared" si="0"/>
        <v>#N/A</v>
      </c>
      <c r="D57" s="318">
        <v>1.2225290990976481</v>
      </c>
      <c r="E57">
        <v>744</v>
      </c>
      <c r="F57" t="e">
        <f>MATCH(A57,'2010'!AF$2:AF$97,0)</f>
        <v>#N/A</v>
      </c>
      <c r="G57" t="str">
        <f t="shared" si="1"/>
        <v>No</v>
      </c>
      <c r="I57">
        <v>0.55390982102447661</v>
      </c>
      <c r="M57">
        <v>3.8929028511047363</v>
      </c>
      <c r="Q57">
        <v>348</v>
      </c>
      <c r="R57" s="1">
        <v>2.4572277069091797</v>
      </c>
      <c r="S57" t="e">
        <f>MATCH(Q57,'2010'!AF$2:AF$97,0)</f>
        <v>#N/A</v>
      </c>
      <c r="T57">
        <v>18.029122629319208</v>
      </c>
      <c r="U57">
        <f t="shared" si="2"/>
        <v>1.6058245258638415</v>
      </c>
      <c r="V57" t="e">
        <f>MATCH(Q57,'2009'!AG$2:AG$349,0)</f>
        <v>#N/A</v>
      </c>
      <c r="W57" s="327">
        <v>1.4880835431881265</v>
      </c>
      <c r="X57" s="1">
        <v>0.93733185529708862</v>
      </c>
      <c r="AG57">
        <v>314</v>
      </c>
    </row>
    <row r="58" spans="1:33" ht="13" x14ac:dyDescent="0.3">
      <c r="A58">
        <v>768</v>
      </c>
      <c r="B58" t="e">
        <f t="shared" si="0"/>
        <v>#N/A</v>
      </c>
      <c r="D58" s="318">
        <v>1.1103526702976063</v>
      </c>
      <c r="E58">
        <v>816</v>
      </c>
      <c r="F58" t="e">
        <f>MATCH(A58,'2010'!AF$2:AF$97,0)</f>
        <v>#N/A</v>
      </c>
      <c r="G58" t="str">
        <f t="shared" si="1"/>
        <v>No</v>
      </c>
      <c r="I58">
        <v>0.57559280334732155</v>
      </c>
      <c r="M58">
        <v>3.9541840553283691</v>
      </c>
      <c r="Q58">
        <v>365</v>
      </c>
      <c r="R58" s="305">
        <v>2.50388503074646</v>
      </c>
      <c r="S58">
        <f>MATCH(Q58,'2010'!AF$2:AF$97,0)</f>
        <v>37</v>
      </c>
      <c r="T58">
        <v>23.468014750259542</v>
      </c>
      <c r="U58">
        <f t="shared" si="2"/>
        <v>2.6936029500519085</v>
      </c>
      <c r="V58">
        <f>MATCH(Q58,'2009'!AG$2:AG$349,0)</f>
        <v>314</v>
      </c>
      <c r="W58" s="327">
        <v>1.5027813753577859</v>
      </c>
      <c r="X58" s="1">
        <v>0.94043141603469849</v>
      </c>
      <c r="AG58">
        <v>326</v>
      </c>
    </row>
    <row r="59" spans="1:33" ht="13" x14ac:dyDescent="0.3">
      <c r="A59">
        <v>771</v>
      </c>
      <c r="B59" t="e">
        <f t="shared" si="0"/>
        <v>#N/A</v>
      </c>
      <c r="D59" s="318">
        <v>0.75147780154099353</v>
      </c>
      <c r="E59">
        <v>1043</v>
      </c>
      <c r="F59" t="e">
        <f>MATCH(A59,'2010'!AF$2:AF$97,0)</f>
        <v>#N/A</v>
      </c>
      <c r="G59" t="str">
        <f t="shared" si="1"/>
        <v>No</v>
      </c>
      <c r="I59">
        <v>0.60633279820922936</v>
      </c>
      <c r="M59">
        <v>3.9847707748413086</v>
      </c>
      <c r="Q59">
        <v>386</v>
      </c>
      <c r="R59" s="328">
        <v>2.4179065227508545</v>
      </c>
      <c r="S59" t="e">
        <f>MATCH(Q59,'2010'!AF$2:AF$97,0)</f>
        <v>#N/A</v>
      </c>
      <c r="T59">
        <v>16.329790212799004</v>
      </c>
      <c r="U59">
        <f t="shared" si="2"/>
        <v>1.2659580425598009</v>
      </c>
      <c r="V59">
        <f>MATCH(Q59,'2009'!AG$2:AG$349,0)</f>
        <v>14</v>
      </c>
      <c r="W59" s="327">
        <v>1.5056955282327484</v>
      </c>
      <c r="X59" s="1">
        <v>0.9460681676864624</v>
      </c>
      <c r="AG59">
        <v>339</v>
      </c>
    </row>
    <row r="60" spans="1:33" ht="13" x14ac:dyDescent="0.3">
      <c r="A60">
        <v>811</v>
      </c>
      <c r="B60" t="e">
        <f t="shared" si="0"/>
        <v>#N/A</v>
      </c>
      <c r="D60" s="318">
        <v>0.57559280334732155</v>
      </c>
      <c r="E60">
        <v>1167</v>
      </c>
      <c r="F60" t="e">
        <f>MATCH(A60,'2010'!AF$2:AF$97,0)</f>
        <v>#N/A</v>
      </c>
      <c r="G60" t="str">
        <f t="shared" si="1"/>
        <v>No</v>
      </c>
      <c r="I60">
        <v>0.60958696467244577</v>
      </c>
      <c r="M60">
        <v>4.0535950660705566</v>
      </c>
      <c r="Q60">
        <v>388</v>
      </c>
      <c r="R60">
        <v>1.3079925775527954</v>
      </c>
      <c r="S60" t="e">
        <f>MATCH(Q60,'2010'!AF$2:AF$97,0)</f>
        <v>#N/A</v>
      </c>
      <c r="T60">
        <v>23.150328751973458</v>
      </c>
      <c r="U60">
        <f t="shared" si="2"/>
        <v>2.6300657503946914</v>
      </c>
      <c r="V60" t="e">
        <f>MATCH(Q60,'2009'!AG$2:AG$349,0)</f>
        <v>#N/A</v>
      </c>
      <c r="W60" s="327">
        <v>1.555022272481994</v>
      </c>
      <c r="X60" s="1">
        <v>0.95279073715209961</v>
      </c>
      <c r="AG60">
        <v>341</v>
      </c>
    </row>
    <row r="61" spans="1:33" ht="13" x14ac:dyDescent="0.3">
      <c r="A61">
        <v>842</v>
      </c>
      <c r="B61" s="305" t="e">
        <f t="shared" si="0"/>
        <v>#N/A</v>
      </c>
      <c r="C61" s="305" t="s">
        <v>252</v>
      </c>
      <c r="D61" s="318">
        <v>3.6341517325322519</v>
      </c>
      <c r="E61">
        <v>101</v>
      </c>
      <c r="F61" t="e">
        <f>MATCH(A61,'2010'!AF$2:AF$97,0)</f>
        <v>#N/A</v>
      </c>
      <c r="G61" t="str">
        <f t="shared" si="1"/>
        <v>Yes</v>
      </c>
      <c r="I61">
        <v>0.66086341683351568</v>
      </c>
      <c r="M61">
        <v>4.0722699165344238</v>
      </c>
      <c r="Q61">
        <v>462</v>
      </c>
      <c r="R61">
        <v>-0.66909098625183105</v>
      </c>
      <c r="S61" t="e">
        <f>MATCH(Q61,'2010'!AF$2:AF$97,0)</f>
        <v>#N/A</v>
      </c>
      <c r="T61">
        <v>16.379641981843328</v>
      </c>
      <c r="U61">
        <f t="shared" si="2"/>
        <v>1.2759283963686654</v>
      </c>
      <c r="V61" t="e">
        <f>MATCH(Q61,'2009'!AG$2:AG$349,0)</f>
        <v>#N/A</v>
      </c>
      <c r="W61" s="327">
        <v>1.6051159340034373</v>
      </c>
      <c r="X61" s="1">
        <v>0.98116379976272583</v>
      </c>
      <c r="AG61">
        <v>353</v>
      </c>
    </row>
    <row r="62" spans="1:33" ht="13" x14ac:dyDescent="0.3">
      <c r="A62">
        <v>854</v>
      </c>
      <c r="B62" t="e">
        <f t="shared" si="0"/>
        <v>#N/A</v>
      </c>
      <c r="D62" s="318">
        <v>0.52226771212451772</v>
      </c>
      <c r="E62">
        <v>1212</v>
      </c>
      <c r="F62" t="e">
        <f>MATCH(A62,'2010'!AF$2:AF$97,0)</f>
        <v>#N/A</v>
      </c>
      <c r="G62" t="str">
        <f t="shared" si="1"/>
        <v>No</v>
      </c>
      <c r="I62">
        <v>0.66987469398281518</v>
      </c>
      <c r="M62">
        <v>4.0777068138122559</v>
      </c>
      <c r="Q62">
        <v>494</v>
      </c>
      <c r="R62" s="328">
        <v>1.9471322298049927</v>
      </c>
      <c r="S62" t="e">
        <f>MATCH(Q62,'2010'!AF$2:AF$97,0)</f>
        <v>#N/A</v>
      </c>
      <c r="T62">
        <v>20.426807032543355</v>
      </c>
      <c r="U62">
        <f t="shared" si="2"/>
        <v>2.085361406508671</v>
      </c>
      <c r="V62">
        <f>MATCH(Q62,'2009'!AG$2:AG$349,0)</f>
        <v>191</v>
      </c>
      <c r="W62" s="327">
        <v>1.6058245258638415</v>
      </c>
      <c r="X62" s="1">
        <v>1.0133274793624878</v>
      </c>
      <c r="AG62">
        <v>358</v>
      </c>
    </row>
    <row r="63" spans="1:33" ht="13" x14ac:dyDescent="0.3">
      <c r="A63">
        <v>862</v>
      </c>
      <c r="B63" t="e">
        <f t="shared" si="0"/>
        <v>#N/A</v>
      </c>
      <c r="D63" s="318">
        <v>0.80390340722952291</v>
      </c>
      <c r="E63">
        <v>1011</v>
      </c>
      <c r="F63" t="e">
        <f>MATCH(A63,'2010'!AF$2:AF$97,0)</f>
        <v>#N/A</v>
      </c>
      <c r="G63" t="str">
        <f t="shared" si="1"/>
        <v>No</v>
      </c>
      <c r="I63">
        <v>0.68158635754619712</v>
      </c>
      <c r="M63">
        <v>4.1847691535949707</v>
      </c>
      <c r="Q63">
        <v>527</v>
      </c>
      <c r="R63">
        <v>1.4054054021835327</v>
      </c>
      <c r="S63" t="e">
        <f>MATCH(Q63,'2010'!AF$2:AF$97,0)</f>
        <v>#N/A</v>
      </c>
      <c r="T63">
        <v>17.434108732011634</v>
      </c>
      <c r="U63">
        <f t="shared" si="2"/>
        <v>1.4868217464023266</v>
      </c>
      <c r="V63" t="e">
        <f>MATCH(Q63,'2009'!AG$2:AG$349,0)</f>
        <v>#N/A</v>
      </c>
      <c r="W63" s="327">
        <v>1.6123895154764925</v>
      </c>
      <c r="X63" s="1">
        <v>1.0172132253646851</v>
      </c>
      <c r="AG63">
        <v>359</v>
      </c>
    </row>
    <row r="64" spans="1:33" ht="13" x14ac:dyDescent="0.3">
      <c r="A64">
        <v>922</v>
      </c>
      <c r="B64" t="e">
        <f t="shared" si="0"/>
        <v>#N/A</v>
      </c>
      <c r="D64" s="318">
        <v>0.17904811552864749</v>
      </c>
      <c r="E64">
        <v>1467</v>
      </c>
      <c r="F64" t="e">
        <f>MATCH(A64,'2010'!AF$2:AF$97,0)</f>
        <v>#N/A</v>
      </c>
      <c r="G64" t="str">
        <f t="shared" si="1"/>
        <v>No</v>
      </c>
      <c r="I64">
        <v>0.69495145772702194</v>
      </c>
      <c r="M64">
        <v>4.1966629028320313</v>
      </c>
      <c r="Q64">
        <v>537</v>
      </c>
      <c r="R64">
        <v>2.449549674987793</v>
      </c>
      <c r="S64" t="e">
        <f>MATCH(Q64,'2010'!AF$2:AF$97,0)</f>
        <v>#N/A</v>
      </c>
      <c r="T64">
        <v>14.126938647365275</v>
      </c>
      <c r="U64">
        <f t="shared" si="2"/>
        <v>0.82538772947305494</v>
      </c>
      <c r="V64" t="e">
        <f>MATCH(Q64,'2009'!AG$2:AG$349,0)</f>
        <v>#N/A</v>
      </c>
      <c r="W64" s="327">
        <v>1.6347130633779132</v>
      </c>
      <c r="X64" s="1">
        <v>1.0218523740768433</v>
      </c>
      <c r="AG64">
        <v>365</v>
      </c>
    </row>
    <row r="65" spans="1:33" ht="13" x14ac:dyDescent="0.3">
      <c r="A65">
        <v>935</v>
      </c>
      <c r="B65" t="e">
        <f t="shared" si="0"/>
        <v>#N/A</v>
      </c>
      <c r="D65" s="318">
        <v>3.383686853280842</v>
      </c>
      <c r="E65">
        <v>131</v>
      </c>
      <c r="F65" t="e">
        <f>MATCH(A65,'2010'!AF$2:AF$97,0)</f>
        <v>#N/A</v>
      </c>
      <c r="G65" t="str">
        <f t="shared" si="1"/>
        <v>Yes</v>
      </c>
      <c r="I65">
        <v>0.70009790154388618</v>
      </c>
      <c r="M65">
        <v>4.2634124755859375</v>
      </c>
      <c r="Q65">
        <v>540</v>
      </c>
      <c r="R65">
        <v>0.36857682466506958</v>
      </c>
      <c r="S65" t="e">
        <f>MATCH(Q65,'2010'!AF$2:AF$97,0)</f>
        <v>#N/A</v>
      </c>
      <c r="T65">
        <v>13.513528015718164</v>
      </c>
      <c r="U65">
        <f t="shared" si="2"/>
        <v>0.70270560314363273</v>
      </c>
      <c r="V65" t="e">
        <f>MATCH(Q65,'2009'!AG$2:AG$349,0)</f>
        <v>#N/A</v>
      </c>
      <c r="W65" s="330">
        <v>1.6401768195263471</v>
      </c>
      <c r="X65" s="1">
        <v>1.0380944013595581</v>
      </c>
      <c r="AG65">
        <v>378</v>
      </c>
    </row>
    <row r="66" spans="1:33" ht="13" x14ac:dyDescent="0.3">
      <c r="A66">
        <v>955</v>
      </c>
      <c r="B66" t="e">
        <f t="shared" si="0"/>
        <v>#N/A</v>
      </c>
      <c r="D66" s="318">
        <v>0.17217775344003833</v>
      </c>
      <c r="E66">
        <v>1474</v>
      </c>
      <c r="F66" t="e">
        <f>MATCH(A66,'2010'!AF$2:AF$97,0)</f>
        <v>#N/A</v>
      </c>
      <c r="G66" t="str">
        <f t="shared" si="1"/>
        <v>No</v>
      </c>
      <c r="I66">
        <v>0.70987077290716638</v>
      </c>
      <c r="M66">
        <v>4.2887191772460938</v>
      </c>
      <c r="Q66">
        <v>648</v>
      </c>
      <c r="R66">
        <v>0.72434669733047485</v>
      </c>
      <c r="S66" t="e">
        <f>MATCH(Q66,'2010'!AF$2:AF$97,0)</f>
        <v>#N/A</v>
      </c>
      <c r="T66">
        <v>24.219086716684465</v>
      </c>
      <c r="U66">
        <f t="shared" si="2"/>
        <v>2.8438173433368927</v>
      </c>
      <c r="V66" t="e">
        <f>MATCH(Q66,'2009'!AG$2:AG$349,0)</f>
        <v>#N/A</v>
      </c>
      <c r="W66" s="327">
        <v>1.6913407850234341</v>
      </c>
      <c r="X66" s="1">
        <v>1.0700616836547852</v>
      </c>
      <c r="AG66">
        <v>386</v>
      </c>
    </row>
    <row r="67" spans="1:33" ht="13" x14ac:dyDescent="0.3">
      <c r="A67">
        <v>973</v>
      </c>
      <c r="B67" t="e">
        <f t="shared" si="0"/>
        <v>#N/A</v>
      </c>
      <c r="D67" s="318">
        <v>2.981100355384207</v>
      </c>
      <c r="E67">
        <v>213</v>
      </c>
      <c r="F67" t="e">
        <f>MATCH(A67,'2010'!AF$2:AF$97,0)</f>
        <v>#N/A</v>
      </c>
      <c r="G67" t="str">
        <f t="shared" si="1"/>
        <v>Yes</v>
      </c>
      <c r="I67">
        <v>0.7401713309999739</v>
      </c>
      <c r="M67">
        <v>4.3121471405029297</v>
      </c>
      <c r="Q67">
        <v>668</v>
      </c>
      <c r="R67" s="328">
        <v>2.3889310359954834</v>
      </c>
      <c r="S67">
        <f>MATCH(Q67,'2010'!AF$2:AF$97,0)</f>
        <v>45</v>
      </c>
      <c r="T67">
        <v>23.950620747524919</v>
      </c>
      <c r="U67">
        <f t="shared" si="2"/>
        <v>2.790124149504984</v>
      </c>
      <c r="V67">
        <f>MATCH(Q67,'2009'!AG$2:AG$349,0)</f>
        <v>131</v>
      </c>
      <c r="W67" s="327">
        <v>1.7097819396939107</v>
      </c>
      <c r="X67" s="1">
        <v>1.1443125009536743</v>
      </c>
      <c r="AG67">
        <v>388</v>
      </c>
    </row>
    <row r="68" spans="1:33" ht="13" x14ac:dyDescent="0.3">
      <c r="A68">
        <v>980</v>
      </c>
      <c r="B68" t="e">
        <f t="shared" si="0"/>
        <v>#N/A</v>
      </c>
      <c r="D68" s="318">
        <v>0.76672600505448307</v>
      </c>
      <c r="E68">
        <v>1033</v>
      </c>
      <c r="F68" t="e">
        <f>MATCH(A68,'2010'!AF$2:AF$97,0)</f>
        <v>#N/A</v>
      </c>
      <c r="G68" t="str">
        <f t="shared" si="1"/>
        <v>No</v>
      </c>
      <c r="I68">
        <v>0.75147780154099353</v>
      </c>
      <c r="M68">
        <v>4.3178300857543945</v>
      </c>
      <c r="Q68">
        <v>686</v>
      </c>
      <c r="R68">
        <v>0.91891938447952271</v>
      </c>
      <c r="S68" t="e">
        <f>MATCH(Q68,'2010'!AF$2:AF$97,0)</f>
        <v>#N/A</v>
      </c>
      <c r="T68">
        <v>9.8689185440094001</v>
      </c>
      <c r="U68">
        <f t="shared" si="2"/>
        <v>-2.6216291198120079E-2</v>
      </c>
      <c r="V68" t="e">
        <f>MATCH(Q68,'2009'!AG$2:AG$349,0)</f>
        <v>#N/A</v>
      </c>
      <c r="W68" s="330">
        <v>1.7163921062553569</v>
      </c>
      <c r="X68" s="1">
        <v>1.144808292388916</v>
      </c>
      <c r="AG68">
        <v>395</v>
      </c>
    </row>
    <row r="69" spans="1:33" ht="13" x14ac:dyDescent="0.3">
      <c r="A69">
        <v>987</v>
      </c>
      <c r="B69" t="e">
        <f t="shared" si="0"/>
        <v>#N/A</v>
      </c>
      <c r="D69" s="318">
        <v>4.3020590941532877</v>
      </c>
      <c r="E69">
        <v>41</v>
      </c>
      <c r="F69" t="e">
        <f>MATCH(A69,'2010'!AF$2:AF$97,0)</f>
        <v>#N/A</v>
      </c>
      <c r="G69" t="str">
        <f t="shared" si="1"/>
        <v>Yes</v>
      </c>
      <c r="I69">
        <v>0.75766544931145918</v>
      </c>
      <c r="M69">
        <v>4.4165277481079102</v>
      </c>
      <c r="Q69">
        <v>702</v>
      </c>
      <c r="R69">
        <v>0.78791463375091553</v>
      </c>
      <c r="S69" t="e">
        <f>MATCH(Q69,'2010'!AF$2:AF$97,0)</f>
        <v>#N/A</v>
      </c>
      <c r="T69">
        <v>15.766052954382511</v>
      </c>
      <c r="U69">
        <f t="shared" si="2"/>
        <v>1.153210590876502</v>
      </c>
      <c r="V69" t="e">
        <f>MATCH(Q69,'2009'!AG$2:AG$349,0)</f>
        <v>#N/A</v>
      </c>
      <c r="W69" s="327">
        <v>1.7760999412007457</v>
      </c>
      <c r="X69" s="1">
        <v>1.173107385635376</v>
      </c>
      <c r="AG69">
        <v>440</v>
      </c>
    </row>
    <row r="70" spans="1:33" ht="13" x14ac:dyDescent="0.3">
      <c r="A70">
        <v>1014</v>
      </c>
      <c r="B70" t="e">
        <f t="shared" si="0"/>
        <v>#N/A</v>
      </c>
      <c r="D70" s="318">
        <v>1.5358552469917224</v>
      </c>
      <c r="E70">
        <v>602</v>
      </c>
      <c r="F70" t="e">
        <f>MATCH(A70,'2010'!AF$2:AF$97,0)</f>
        <v>#N/A</v>
      </c>
      <c r="G70" t="str">
        <f t="shared" si="1"/>
        <v>Maybe</v>
      </c>
      <c r="I70">
        <v>0.76672600505448307</v>
      </c>
      <c r="M70">
        <v>4.4322900772094727</v>
      </c>
      <c r="Q70">
        <v>744</v>
      </c>
      <c r="R70" s="328">
        <v>3.6908097267150879</v>
      </c>
      <c r="S70">
        <f>MATCH(Q70,'2010'!AF$2:AF$97,0)</f>
        <v>47</v>
      </c>
      <c r="T70">
        <v>33.524630209414624</v>
      </c>
      <c r="U70">
        <f t="shared" si="2"/>
        <v>4.7049260418829251</v>
      </c>
      <c r="V70">
        <f>MATCH(Q70,'2009'!AG$2:AG$349,0)</f>
        <v>236</v>
      </c>
      <c r="W70" s="327">
        <v>1.7800036085989661</v>
      </c>
      <c r="X70" s="1">
        <v>1.1790826320648193</v>
      </c>
      <c r="AG70">
        <v>469</v>
      </c>
    </row>
    <row r="71" spans="1:33" ht="13" x14ac:dyDescent="0.3">
      <c r="A71">
        <v>1018</v>
      </c>
      <c r="B71" t="e">
        <f t="shared" si="0"/>
        <v>#N/A</v>
      </c>
      <c r="D71" s="318">
        <v>1.7210941984269357</v>
      </c>
      <c r="E71">
        <v>535</v>
      </c>
      <c r="F71" t="e">
        <f>MATCH(A71,'2010'!AF$2:AF$97,0)</f>
        <v>#N/A</v>
      </c>
      <c r="G71" t="str">
        <f t="shared" si="1"/>
        <v>Maybe</v>
      </c>
      <c r="I71">
        <v>0.80390340722952291</v>
      </c>
      <c r="M71">
        <v>4.4373888969421387</v>
      </c>
      <c r="Q71">
        <v>752</v>
      </c>
      <c r="R71">
        <v>-0.29256549477577209</v>
      </c>
      <c r="S71" t="e">
        <f>MATCH(Q71,'2010'!AF$2:AF$97,0)</f>
        <v>#N/A</v>
      </c>
      <c r="T71">
        <v>18.061947577382462</v>
      </c>
      <c r="U71">
        <f t="shared" si="2"/>
        <v>1.6123895154764925</v>
      </c>
      <c r="V71" t="e">
        <f>MATCH(Q71,'2009'!AG$2:AG$349,0)</f>
        <v>#N/A</v>
      </c>
      <c r="W71" s="327">
        <v>1.8136599693793038</v>
      </c>
      <c r="X71" s="1">
        <v>1.1826740503311157</v>
      </c>
      <c r="AG71">
        <v>476</v>
      </c>
    </row>
    <row r="72" spans="1:33" ht="13" x14ac:dyDescent="0.3">
      <c r="A72">
        <v>1023</v>
      </c>
      <c r="B72" t="e">
        <f t="shared" si="0"/>
        <v>#N/A</v>
      </c>
      <c r="D72" s="318">
        <v>1.3334563970218438</v>
      </c>
      <c r="E72">
        <v>686</v>
      </c>
      <c r="F72" t="e">
        <f>MATCH(A72,'2010'!AF$2:AF$97,0)</f>
        <v>#N/A</v>
      </c>
      <c r="G72" t="str">
        <f t="shared" si="1"/>
        <v>No</v>
      </c>
      <c r="I72">
        <v>0.8127538516814139</v>
      </c>
      <c r="M72">
        <v>4.5046482086181641</v>
      </c>
      <c r="Q72">
        <v>772</v>
      </c>
      <c r="R72">
        <v>1.3301658630371094</v>
      </c>
      <c r="S72" t="e">
        <f>MATCH(Q72,'2010'!AF$2:AF$97,0)</f>
        <v>#N/A</v>
      </c>
      <c r="T72">
        <v>25.802791968861513</v>
      </c>
      <c r="U72">
        <f t="shared" si="2"/>
        <v>3.1605583937723027</v>
      </c>
      <c r="V72" t="e">
        <f>MATCH(Q72,'2009'!AG$2:AG$349,0)</f>
        <v>#N/A</v>
      </c>
      <c r="W72" s="327">
        <v>1.8231324229956023</v>
      </c>
      <c r="X72" s="1">
        <v>1.1952394247055054</v>
      </c>
      <c r="AG72">
        <v>494</v>
      </c>
    </row>
    <row r="73" spans="1:33" ht="13" x14ac:dyDescent="0.3">
      <c r="A73">
        <v>1024</v>
      </c>
      <c r="B73" t="e">
        <f t="shared" si="0"/>
        <v>#N/A</v>
      </c>
      <c r="D73" s="318">
        <v>1.8160191507692622</v>
      </c>
      <c r="E73">
        <v>502</v>
      </c>
      <c r="F73" t="e">
        <f>MATCH(A73,'2010'!AF$2:AF$97,0)</f>
        <v>#N/A</v>
      </c>
      <c r="G73" t="str">
        <f t="shared" si="1"/>
        <v>Maybe</v>
      </c>
      <c r="I73">
        <v>0.82903389387573856</v>
      </c>
      <c r="M73">
        <v>4.5817079544067383</v>
      </c>
      <c r="Q73">
        <v>801</v>
      </c>
      <c r="R73">
        <v>1.4150629043579102</v>
      </c>
      <c r="S73" t="e">
        <f>MATCH(Q73,'2010'!AF$2:AF$97,0)</f>
        <v>#N/A</v>
      </c>
      <c r="T73">
        <v>19.397953434928667</v>
      </c>
      <c r="U73">
        <f t="shared" si="2"/>
        <v>1.8795906869857335</v>
      </c>
      <c r="V73" t="e">
        <f>MATCH(Q73,'2009'!AG$2:AG$349,0)</f>
        <v>#N/A</v>
      </c>
      <c r="W73" s="327">
        <v>1.8274735569025422</v>
      </c>
      <c r="X73" s="1">
        <v>1.202734112739563</v>
      </c>
      <c r="AG73">
        <v>519</v>
      </c>
    </row>
    <row r="74" spans="1:33" ht="13" x14ac:dyDescent="0.3">
      <c r="A74">
        <v>1065</v>
      </c>
      <c r="B74" t="e">
        <f t="shared" ref="B74:B137" si="3">MATCH(A74,F$5:F$348,0)</f>
        <v>#N/A</v>
      </c>
      <c r="D74" s="318">
        <v>3.7538751180736387</v>
      </c>
      <c r="E74">
        <v>87</v>
      </c>
      <c r="F74" t="e">
        <f>MATCH(A74,'2010'!AF$2:AF$97,0)</f>
        <v>#N/A</v>
      </c>
      <c r="G74" t="str">
        <f t="shared" ref="G74:G137" si="4">IF(D74&gt;2.5,"Yes", IF(D74&gt;1.5, "Maybe","No"))</f>
        <v>Yes</v>
      </c>
      <c r="I74">
        <v>0.83499003668591443</v>
      </c>
      <c r="M74">
        <v>4.5988359451293945</v>
      </c>
      <c r="Q74">
        <v>829</v>
      </c>
      <c r="R74">
        <v>2.9085483551025391</v>
      </c>
      <c r="S74" t="e">
        <f>MATCH(Q74,'2010'!AF$2:AF$97,0)</f>
        <v>#N/A</v>
      </c>
      <c r="T74">
        <v>21.66137208574942</v>
      </c>
      <c r="U74">
        <f t="shared" ref="U74:U137" si="5">T74/5 - 2</f>
        <v>2.3322744171498844</v>
      </c>
      <c r="V74" t="e">
        <f>MATCH(Q74,'2009'!AG$2:AG$349,0)</f>
        <v>#N/A</v>
      </c>
      <c r="W74" s="327">
        <v>1.8376524431191212</v>
      </c>
      <c r="X74" s="1">
        <v>1.2100522518157959</v>
      </c>
      <c r="AG74">
        <v>529</v>
      </c>
    </row>
    <row r="75" spans="1:33" ht="13" x14ac:dyDescent="0.3">
      <c r="A75">
        <v>1094</v>
      </c>
      <c r="B75" t="e">
        <f t="shared" si="3"/>
        <v>#N/A</v>
      </c>
      <c r="D75" s="318">
        <v>1.7501933154442124</v>
      </c>
      <c r="E75">
        <v>525</v>
      </c>
      <c r="F75" t="e">
        <f>MATCH(A75,'2010'!AF$2:AF$97,0)</f>
        <v>#N/A</v>
      </c>
      <c r="G75" t="str">
        <f t="shared" si="4"/>
        <v>Maybe</v>
      </c>
      <c r="I75">
        <v>0.88588347769239906</v>
      </c>
      <c r="M75">
        <v>4.725100040435791</v>
      </c>
      <c r="Q75">
        <v>842</v>
      </c>
      <c r="R75" s="305">
        <v>3.7575733661651611</v>
      </c>
      <c r="S75" t="e">
        <f>MATCH(Q75,'2010'!AF$2:AF$97,0)</f>
        <v>#N/A</v>
      </c>
      <c r="T75">
        <v>21.321042584653092</v>
      </c>
      <c r="U75">
        <f t="shared" si="5"/>
        <v>2.2642085169306183</v>
      </c>
      <c r="V75">
        <f>MATCH(Q75,'2009'!AG$2:AG$349,0)</f>
        <v>295</v>
      </c>
      <c r="W75" s="327">
        <v>1.8636188362228099</v>
      </c>
      <c r="X75" s="1">
        <v>1.2195583581924438</v>
      </c>
      <c r="AG75">
        <v>533</v>
      </c>
    </row>
    <row r="76" spans="1:33" ht="13" x14ac:dyDescent="0.3">
      <c r="A76">
        <v>1098</v>
      </c>
      <c r="B76" t="e">
        <f t="shared" si="3"/>
        <v>#N/A</v>
      </c>
      <c r="D76" s="318">
        <v>2.0546800252739823</v>
      </c>
      <c r="E76">
        <v>433</v>
      </c>
      <c r="F76" t="e">
        <f>MATCH(A76,'2010'!AF$2:AF$97,0)</f>
        <v>#N/A</v>
      </c>
      <c r="G76" t="str">
        <f t="shared" si="4"/>
        <v>Maybe</v>
      </c>
      <c r="I76">
        <v>0.88675564057842293</v>
      </c>
      <c r="M76">
        <v>4.7333788871765137</v>
      </c>
      <c r="Q76">
        <v>854</v>
      </c>
      <c r="R76">
        <v>-9.0669013559818268E-2</v>
      </c>
      <c r="S76" t="e">
        <f>MATCH(Q76,'2010'!AF$2:AF$97,0)</f>
        <v>#N/A</v>
      </c>
      <c r="T76">
        <v>19.318094181114049</v>
      </c>
      <c r="U76">
        <f t="shared" si="5"/>
        <v>1.8636188362228099</v>
      </c>
      <c r="V76" t="e">
        <f>MATCH(Q76,'2009'!AG$2:AG$349,0)</f>
        <v>#N/A</v>
      </c>
      <c r="W76" s="327">
        <v>1.8795906869857335</v>
      </c>
      <c r="X76" s="1">
        <v>1.2243167161941528</v>
      </c>
      <c r="AG76">
        <v>537</v>
      </c>
    </row>
    <row r="77" spans="1:33" ht="13" x14ac:dyDescent="0.3">
      <c r="A77">
        <v>1103</v>
      </c>
      <c r="B77" t="e">
        <f t="shared" si="3"/>
        <v>#N/A</v>
      </c>
      <c r="D77" s="318">
        <v>1.5057144487020924</v>
      </c>
      <c r="E77">
        <v>613</v>
      </c>
      <c r="F77" t="e">
        <f>MATCH(A77,'2010'!AF$2:AF$97,0)</f>
        <v>#N/A</v>
      </c>
      <c r="G77" t="str">
        <f t="shared" si="4"/>
        <v>Maybe</v>
      </c>
      <c r="I77">
        <v>0.92275334052542735</v>
      </c>
      <c r="M77">
        <v>4.7370991706848145</v>
      </c>
      <c r="Q77">
        <v>858</v>
      </c>
      <c r="R77">
        <v>2.7967443689703941E-2</v>
      </c>
      <c r="S77" t="e">
        <f>MATCH(Q77,'2010'!AF$2:AF$97,0)</f>
        <v>#N/A</v>
      </c>
      <c r="T77">
        <v>10.483297188864958</v>
      </c>
      <c r="U77">
        <f t="shared" si="5"/>
        <v>9.6659437772991463E-2</v>
      </c>
      <c r="V77" t="e">
        <f>MATCH(Q77,'2009'!AG$2:AG$349,0)</f>
        <v>#N/A</v>
      </c>
      <c r="W77" s="327">
        <v>1.9465018835518437</v>
      </c>
      <c r="X77" s="1">
        <v>1.2911243438720703</v>
      </c>
      <c r="AG77">
        <v>548</v>
      </c>
    </row>
    <row r="78" spans="1:33" ht="13" x14ac:dyDescent="0.3">
      <c r="A78">
        <v>1138</v>
      </c>
      <c r="B78" t="e">
        <f t="shared" si="3"/>
        <v>#N/A</v>
      </c>
      <c r="D78" s="318">
        <v>0.37703927240862822</v>
      </c>
      <c r="E78">
        <v>1323</v>
      </c>
      <c r="F78" t="e">
        <f>MATCH(A78,'2010'!AF$2:AF$97,0)</f>
        <v>#N/A</v>
      </c>
      <c r="G78" t="str">
        <f t="shared" si="4"/>
        <v>No</v>
      </c>
      <c r="I78">
        <v>0.95912170920286688</v>
      </c>
      <c r="M78">
        <v>4.7722821235656738</v>
      </c>
      <c r="Q78">
        <v>876</v>
      </c>
      <c r="R78">
        <v>2.8235571384429932</v>
      </c>
      <c r="S78" t="e">
        <f>MATCH(Q78,'2010'!AF$2:AF$97,0)</f>
        <v>#N/A</v>
      </c>
      <c r="T78">
        <v>9.668459270668313</v>
      </c>
      <c r="U78">
        <f t="shared" si="5"/>
        <v>-6.6308145866337487E-2</v>
      </c>
      <c r="V78" t="e">
        <f>MATCH(Q78,'2009'!AG$2:AG$349,0)</f>
        <v>#N/A</v>
      </c>
      <c r="W78" s="327">
        <v>1.9620493012915206</v>
      </c>
      <c r="X78" s="1">
        <v>1.3079925775527954</v>
      </c>
      <c r="AG78">
        <v>555</v>
      </c>
    </row>
    <row r="79" spans="1:33" ht="13" x14ac:dyDescent="0.3">
      <c r="A79">
        <v>1165</v>
      </c>
      <c r="B79" t="e">
        <f t="shared" si="3"/>
        <v>#N/A</v>
      </c>
      <c r="D79" s="318">
        <v>0.40159760836443054</v>
      </c>
      <c r="E79">
        <v>1306</v>
      </c>
      <c r="F79" t="e">
        <f>MATCH(A79,'2010'!AF$2:AF$97,0)</f>
        <v>#N/A</v>
      </c>
      <c r="G79" t="str">
        <f t="shared" si="4"/>
        <v>No</v>
      </c>
      <c r="I79">
        <v>0.9681602560611885</v>
      </c>
      <c r="M79">
        <v>4.8494749069213867</v>
      </c>
      <c r="Q79">
        <v>888</v>
      </c>
      <c r="R79">
        <v>2.6003949642181396</v>
      </c>
      <c r="S79" s="325">
        <f>MATCH(Q79,'2010'!AF$2:AF$97,0)</f>
        <v>48</v>
      </c>
      <c r="T79">
        <v>15.281241653527669</v>
      </c>
      <c r="U79">
        <f t="shared" si="5"/>
        <v>1.0562483307055337</v>
      </c>
      <c r="V79" t="e">
        <f>MATCH(Q79,'2009'!AG$2:AG$349,0)</f>
        <v>#N/A</v>
      </c>
      <c r="W79" s="327">
        <v>1.9712222704070128</v>
      </c>
      <c r="X79" s="1">
        <v>1.3124264478683472</v>
      </c>
      <c r="AG79">
        <v>558</v>
      </c>
    </row>
    <row r="80" spans="1:33" ht="13" x14ac:dyDescent="0.3">
      <c r="A80">
        <v>1195</v>
      </c>
      <c r="B80" t="e">
        <f t="shared" si="3"/>
        <v>#N/A</v>
      </c>
      <c r="D80" s="318">
        <v>-0.72408689123560832</v>
      </c>
      <c r="E80">
        <v>1923</v>
      </c>
      <c r="F80" t="e">
        <f>MATCH(A80,'2010'!AF$2:AF$97,0)</f>
        <v>#N/A</v>
      </c>
      <c r="G80" t="str">
        <f t="shared" si="4"/>
        <v>No</v>
      </c>
      <c r="I80">
        <v>0.96841589091875102</v>
      </c>
      <c r="M80">
        <v>4.8900012969970703</v>
      </c>
      <c r="Q80">
        <v>896</v>
      </c>
      <c r="R80">
        <v>0.11266705393791199</v>
      </c>
      <c r="S80" t="e">
        <f>MATCH(Q80,'2010'!AF$2:AF$97,0)</f>
        <v>#N/A</v>
      </c>
      <c r="T80">
        <v>18.880499706003729</v>
      </c>
      <c r="U80">
        <f t="shared" si="5"/>
        <v>1.7760999412007457</v>
      </c>
      <c r="V80" t="e">
        <f>MATCH(Q80,'2009'!AG$2:AG$349,0)</f>
        <v>#N/A</v>
      </c>
      <c r="W80" s="327">
        <v>2.0072474215545624</v>
      </c>
      <c r="X80" s="1">
        <v>1.3301658630371094</v>
      </c>
      <c r="AG80">
        <v>564</v>
      </c>
    </row>
    <row r="81" spans="1:33" ht="13" x14ac:dyDescent="0.3">
      <c r="A81">
        <v>1209</v>
      </c>
      <c r="B81" t="e">
        <f t="shared" si="3"/>
        <v>#N/A</v>
      </c>
      <c r="D81" s="318">
        <v>1.4277660742608691</v>
      </c>
      <c r="E81">
        <v>639</v>
      </c>
      <c r="F81" t="e">
        <f>MATCH(A81,'2010'!AF$2:AF$97,0)</f>
        <v>#N/A</v>
      </c>
      <c r="G81" t="str">
        <f t="shared" si="4"/>
        <v>No</v>
      </c>
      <c r="I81">
        <v>0.99191493253121155</v>
      </c>
      <c r="M81">
        <v>4.8919544219970703</v>
      </c>
      <c r="Q81">
        <v>900</v>
      </c>
      <c r="R81">
        <v>1.5085797309875488</v>
      </c>
      <c r="S81" t="e">
        <f>MATCH(Q81,'2010'!AF$2:AF$97,0)</f>
        <v>#N/A</v>
      </c>
      <c r="T81">
        <v>18.173565316889565</v>
      </c>
      <c r="U81">
        <f t="shared" si="5"/>
        <v>1.6347130633779132</v>
      </c>
      <c r="V81" t="e">
        <f>MATCH(Q81,'2009'!AG$2:AG$349,0)</f>
        <v>#N/A</v>
      </c>
      <c r="W81" s="327">
        <v>2.2449436201076285</v>
      </c>
      <c r="X81" s="1">
        <v>1.4024572372436523</v>
      </c>
      <c r="AG81">
        <v>573</v>
      </c>
    </row>
    <row r="82" spans="1:33" ht="13" x14ac:dyDescent="0.3">
      <c r="A82">
        <v>1257</v>
      </c>
      <c r="B82" t="e">
        <f t="shared" si="3"/>
        <v>#N/A</v>
      </c>
      <c r="D82" s="318">
        <v>-1.3068357188559978</v>
      </c>
      <c r="E82">
        <v>1981</v>
      </c>
      <c r="F82" t="e">
        <f>MATCH(A82,'2010'!AF$2:AF$97,0)</f>
        <v>#N/A</v>
      </c>
      <c r="G82" t="str">
        <f t="shared" si="4"/>
        <v>No</v>
      </c>
      <c r="I82">
        <v>1.031555011438777</v>
      </c>
      <c r="M82">
        <v>4.9148335456848145</v>
      </c>
      <c r="Q82">
        <v>910</v>
      </c>
      <c r="R82">
        <v>5.047938346862793</v>
      </c>
      <c r="S82" s="325">
        <f>MATCH(Q82,'2010'!AF$2:AF$97,0)</f>
        <v>49</v>
      </c>
      <c r="T82">
        <v>32.541413828614587</v>
      </c>
      <c r="U82">
        <f t="shared" si="5"/>
        <v>4.5082827657229174</v>
      </c>
      <c r="V82" t="e">
        <f>MATCH(Q82,'2009'!AG$2:AG$349,0)</f>
        <v>#N/A</v>
      </c>
      <c r="W82" s="327">
        <v>2.2759278828254192</v>
      </c>
      <c r="X82" s="1">
        <v>1.4054054021835327</v>
      </c>
      <c r="AG82">
        <v>578</v>
      </c>
    </row>
    <row r="83" spans="1:33" ht="13" x14ac:dyDescent="0.3">
      <c r="A83">
        <v>1323</v>
      </c>
      <c r="B83" t="e">
        <f t="shared" si="3"/>
        <v>#N/A</v>
      </c>
      <c r="D83" s="318">
        <v>2.2775337634893713</v>
      </c>
      <c r="E83">
        <v>392</v>
      </c>
      <c r="F83" t="e">
        <f>MATCH(A83,'2010'!AF$2:AF$97,0)</f>
        <v>#N/A</v>
      </c>
      <c r="G83" t="str">
        <f t="shared" si="4"/>
        <v>Maybe</v>
      </c>
      <c r="I83">
        <v>1.0483116946577173</v>
      </c>
      <c r="M83">
        <v>4.9453768730163574</v>
      </c>
      <c r="Q83">
        <v>957</v>
      </c>
      <c r="R83">
        <v>1.4277009963989258</v>
      </c>
      <c r="S83" t="e">
        <f>MATCH(Q83,'2010'!AF$2:AF$97,0)</f>
        <v>#N/A</v>
      </c>
      <c r="T83">
        <v>5.192365002859721</v>
      </c>
      <c r="U83">
        <f t="shared" si="5"/>
        <v>-0.96152699942805575</v>
      </c>
      <c r="V83" t="e">
        <f>MATCH(Q83,'2009'!AG$2:AG$349,0)</f>
        <v>#N/A</v>
      </c>
      <c r="W83" s="327">
        <v>2.3222707878839746</v>
      </c>
      <c r="X83" s="1">
        <v>1.4150629043579102</v>
      </c>
      <c r="AG83">
        <v>585</v>
      </c>
    </row>
    <row r="84" spans="1:33" ht="13" x14ac:dyDescent="0.3">
      <c r="A84">
        <v>1345</v>
      </c>
      <c r="B84" t="e">
        <f t="shared" si="3"/>
        <v>#N/A</v>
      </c>
      <c r="D84" s="318">
        <v>1.9882084866242467</v>
      </c>
      <c r="E84">
        <v>453</v>
      </c>
      <c r="F84" t="e">
        <f>MATCH(A84,'2010'!AF$2:AF$97,0)</f>
        <v>#N/A</v>
      </c>
      <c r="G84" t="str">
        <f t="shared" si="4"/>
        <v>Maybe</v>
      </c>
      <c r="I84">
        <v>1.0989177934534291</v>
      </c>
      <c r="M84">
        <v>4.9819650650024414</v>
      </c>
      <c r="Q84">
        <v>968</v>
      </c>
      <c r="R84">
        <v>3.7115921974182129</v>
      </c>
      <c r="S84" s="325">
        <f>MATCH(Q84,'2010'!AF$2:AF$97,0)</f>
        <v>50</v>
      </c>
      <c r="T84">
        <v>52.853551056578418</v>
      </c>
      <c r="U84">
        <f t="shared" si="5"/>
        <v>8.5707102113156832</v>
      </c>
      <c r="V84" t="e">
        <f>MATCH(Q84,'2009'!AG$2:AG$349,0)</f>
        <v>#N/A</v>
      </c>
      <c r="W84" s="327">
        <v>2.3322744171498844</v>
      </c>
      <c r="X84" s="1">
        <v>1.4277009963989258</v>
      </c>
      <c r="AG84">
        <v>665</v>
      </c>
    </row>
    <row r="85" spans="1:33" ht="13" x14ac:dyDescent="0.3">
      <c r="A85">
        <v>1444</v>
      </c>
      <c r="B85" t="e">
        <f t="shared" si="3"/>
        <v>#N/A</v>
      </c>
      <c r="D85" s="318">
        <v>1.3232762234703523E-2</v>
      </c>
      <c r="E85">
        <v>1597</v>
      </c>
      <c r="F85" t="e">
        <f>MATCH(A85,'2010'!AF$2:AF$97,0)</f>
        <v>#N/A</v>
      </c>
      <c r="G85" t="str">
        <f t="shared" si="4"/>
        <v>No</v>
      </c>
      <c r="I85">
        <v>1.1085022381855985</v>
      </c>
      <c r="M85">
        <v>5.047938346862793</v>
      </c>
      <c r="Q85">
        <v>971</v>
      </c>
      <c r="R85" s="305">
        <v>5.1698579788208008</v>
      </c>
      <c r="S85">
        <f>MATCH(Q85,'2010'!AF$2:AF$97,0)</f>
        <v>51</v>
      </c>
      <c r="T85">
        <v>34.114337381653371</v>
      </c>
      <c r="U85">
        <f t="shared" si="5"/>
        <v>4.822867476330674</v>
      </c>
      <c r="V85">
        <f>MATCH(Q85,'2009'!AG$2:AG$349,0)</f>
        <v>240</v>
      </c>
      <c r="W85" s="327">
        <v>2.3744005988263819</v>
      </c>
      <c r="X85" s="1">
        <v>1.4277811050415039</v>
      </c>
      <c r="AG85">
        <v>668</v>
      </c>
    </row>
    <row r="86" spans="1:33" ht="13" x14ac:dyDescent="0.3">
      <c r="A86">
        <v>1502</v>
      </c>
      <c r="B86" t="e">
        <f t="shared" si="3"/>
        <v>#N/A</v>
      </c>
      <c r="D86" s="318">
        <v>0.32351205638166103</v>
      </c>
      <c r="E86">
        <v>1370</v>
      </c>
      <c r="F86" t="e">
        <f>MATCH(A86,'2010'!AF$2:AF$97,0)</f>
        <v>#N/A</v>
      </c>
      <c r="G86" t="str">
        <f t="shared" si="4"/>
        <v>No</v>
      </c>
      <c r="I86">
        <v>1.1103526702976063</v>
      </c>
      <c r="M86">
        <v>5.0785574913024902</v>
      </c>
      <c r="Q86">
        <v>1033</v>
      </c>
      <c r="R86">
        <v>0.98116379976272583</v>
      </c>
      <c r="S86" t="e">
        <f>MATCH(Q86,'2010'!AF$2:AF$97,0)</f>
        <v>#N/A</v>
      </c>
      <c r="T86">
        <v>23.947868455218629</v>
      </c>
      <c r="U86">
        <f t="shared" si="5"/>
        <v>2.7895736910437261</v>
      </c>
      <c r="V86" t="e">
        <f>MATCH(Q86,'2009'!AG$2:AG$349,0)</f>
        <v>#N/A</v>
      </c>
      <c r="W86" s="327">
        <v>2.3771297151371371</v>
      </c>
      <c r="X86" s="1">
        <v>1.4299511909484863</v>
      </c>
      <c r="AG86">
        <v>686</v>
      </c>
    </row>
    <row r="87" spans="1:33" ht="13" x14ac:dyDescent="0.3">
      <c r="A87">
        <v>1507</v>
      </c>
      <c r="B87" t="e">
        <f t="shared" si="3"/>
        <v>#N/A</v>
      </c>
      <c r="D87" s="318">
        <v>2.0948978930963542</v>
      </c>
      <c r="E87">
        <v>426</v>
      </c>
      <c r="F87" t="e">
        <f>MATCH(A87,'2010'!AF$2:AF$97,0)</f>
        <v>#N/A</v>
      </c>
      <c r="G87" t="str">
        <f t="shared" si="4"/>
        <v>Maybe</v>
      </c>
      <c r="I87">
        <v>1.1153269314287235</v>
      </c>
      <c r="M87">
        <v>5.0889816284179687</v>
      </c>
      <c r="Q87">
        <v>1075</v>
      </c>
      <c r="R87">
        <v>0.93733185529708862</v>
      </c>
      <c r="S87" t="e">
        <f>MATCH(Q87,'2010'!AF$2:AF$97,0)</f>
        <v>#N/A</v>
      </c>
      <c r="T87">
        <v>16.140931348131616</v>
      </c>
      <c r="U87">
        <f t="shared" si="5"/>
        <v>1.228186269626323</v>
      </c>
      <c r="V87" t="e">
        <f>MATCH(Q87,'2009'!AG$2:AG$349,0)</f>
        <v>#N/A</v>
      </c>
      <c r="W87" s="327">
        <v>2.3784990003292652</v>
      </c>
      <c r="X87" s="1">
        <v>1.5085797309875488</v>
      </c>
      <c r="AG87">
        <v>687</v>
      </c>
    </row>
    <row r="88" spans="1:33" ht="13" x14ac:dyDescent="0.3">
      <c r="A88">
        <v>1535</v>
      </c>
      <c r="B88" t="e">
        <f t="shared" si="3"/>
        <v>#N/A</v>
      </c>
      <c r="D88" s="318">
        <v>1.1810143133800479</v>
      </c>
      <c r="E88">
        <v>765</v>
      </c>
      <c r="F88" t="e">
        <f>MATCH(A88,'2010'!AF$2:AF$97,0)</f>
        <v>#N/A</v>
      </c>
      <c r="G88" t="str">
        <f t="shared" si="4"/>
        <v>No</v>
      </c>
      <c r="I88">
        <v>1.1478228658233791</v>
      </c>
      <c r="M88">
        <v>5.1698579788208008</v>
      </c>
      <c r="Q88">
        <v>1103</v>
      </c>
      <c r="R88">
        <v>1.8749054670333862</v>
      </c>
      <c r="S88" t="e">
        <f>MATCH(Q88,'2010'!AF$2:AF$97,0)</f>
        <v>#N/A</v>
      </c>
      <c r="T88">
        <v>19.188262215595607</v>
      </c>
      <c r="U88">
        <f t="shared" si="5"/>
        <v>1.8376524431191212</v>
      </c>
      <c r="V88" t="e">
        <f>MATCH(Q88,'2009'!AG$2:AG$349,0)</f>
        <v>#N/A</v>
      </c>
      <c r="W88" s="330">
        <v>2.4688707481430328</v>
      </c>
      <c r="X88" s="1">
        <v>1.5186843872070312</v>
      </c>
      <c r="AG88">
        <v>692</v>
      </c>
    </row>
    <row r="89" spans="1:33" ht="13" x14ac:dyDescent="0.3">
      <c r="A89">
        <v>1543</v>
      </c>
      <c r="B89" t="e">
        <f t="shared" si="3"/>
        <v>#N/A</v>
      </c>
      <c r="D89" s="318">
        <v>0.60633279820922936</v>
      </c>
      <c r="E89">
        <v>1150</v>
      </c>
      <c r="F89" t="e">
        <f>MATCH(A89,'2010'!AF$2:AF$97,0)</f>
        <v>#N/A</v>
      </c>
      <c r="G89" t="str">
        <f t="shared" si="4"/>
        <v>No</v>
      </c>
      <c r="I89">
        <v>1.1578686020621678</v>
      </c>
      <c r="M89">
        <v>5.3151159286499023</v>
      </c>
      <c r="Q89">
        <v>1111</v>
      </c>
      <c r="R89">
        <v>1.2911243438720703</v>
      </c>
      <c r="S89" t="e">
        <f>MATCH(Q89,'2010'!AF$2:AF$97,0)</f>
        <v>#N/A</v>
      </c>
      <c r="T89">
        <v>17.51390687678893</v>
      </c>
      <c r="U89">
        <f t="shared" si="5"/>
        <v>1.5027813753577859</v>
      </c>
      <c r="V89" t="e">
        <f>MATCH(Q89,'2009'!AG$2:AG$349,0)</f>
        <v>#N/A</v>
      </c>
      <c r="W89" s="327">
        <v>2.6300657503946914</v>
      </c>
      <c r="X89" s="1">
        <v>1.5686335563659668</v>
      </c>
      <c r="AG89">
        <v>708</v>
      </c>
    </row>
    <row r="90" spans="1:33" ht="13" x14ac:dyDescent="0.3">
      <c r="A90">
        <v>1557</v>
      </c>
      <c r="B90" t="e">
        <f t="shared" si="3"/>
        <v>#N/A</v>
      </c>
      <c r="D90" s="318">
        <v>1.1085022381855985</v>
      </c>
      <c r="E90">
        <v>819</v>
      </c>
      <c r="F90" t="e">
        <f>MATCH(A90,'2010'!AF$2:AF$97,0)</f>
        <v>#N/A</v>
      </c>
      <c r="G90" t="str">
        <f t="shared" si="4"/>
        <v>No</v>
      </c>
      <c r="I90">
        <v>1.1693782301978577</v>
      </c>
      <c r="M90">
        <v>5.3583130836486816</v>
      </c>
      <c r="Q90">
        <v>1114</v>
      </c>
      <c r="R90" s="328">
        <v>7.8256220817565918</v>
      </c>
      <c r="S90">
        <f>MATCH(Q90,'2010'!AF$2:AF$97,0)</f>
        <v>55</v>
      </c>
      <c r="T90">
        <v>42.431330223752958</v>
      </c>
      <c r="U90">
        <f t="shared" si="5"/>
        <v>6.4862660447505913</v>
      </c>
      <c r="V90">
        <f>MATCH(Q90,'2009'!AG$2:AG$349,0)</f>
        <v>1</v>
      </c>
      <c r="W90" s="327">
        <v>2.640509226355392</v>
      </c>
      <c r="X90" s="1">
        <v>1.5721243619918823</v>
      </c>
      <c r="AG90">
        <v>744</v>
      </c>
    </row>
    <row r="91" spans="1:33" ht="13" x14ac:dyDescent="0.3">
      <c r="A91">
        <v>1640</v>
      </c>
      <c r="B91" t="e">
        <f t="shared" si="3"/>
        <v>#N/A</v>
      </c>
      <c r="D91" s="318">
        <v>0.9681602560611885</v>
      </c>
      <c r="E91">
        <v>904</v>
      </c>
      <c r="F91" t="e">
        <f>MATCH(A91,'2010'!AF$2:AF$97,0)</f>
        <v>#N/A</v>
      </c>
      <c r="G91" t="str">
        <f t="shared" si="4"/>
        <v>No</v>
      </c>
      <c r="I91">
        <v>1.1810143133800479</v>
      </c>
      <c r="M91">
        <v>5.4174685478210449</v>
      </c>
      <c r="Q91">
        <v>1124</v>
      </c>
      <c r="R91" s="328">
        <v>3.9847707748413086</v>
      </c>
      <c r="S91">
        <f>MATCH(Q91,'2010'!AF$2:AF$97,0)</f>
        <v>56</v>
      </c>
      <c r="T91">
        <v>30.90960233739116</v>
      </c>
      <c r="U91">
        <f t="shared" si="5"/>
        <v>4.181920467478232</v>
      </c>
      <c r="V91">
        <f>MATCH(Q91,'2009'!AG$2:AG$349,0)</f>
        <v>190</v>
      </c>
      <c r="W91" s="327">
        <v>2.6522926660910056</v>
      </c>
      <c r="X91" s="1">
        <v>1.5886365175247192</v>
      </c>
      <c r="AG91">
        <v>753</v>
      </c>
    </row>
    <row r="92" spans="1:33" ht="13" x14ac:dyDescent="0.3">
      <c r="A92">
        <v>1675</v>
      </c>
      <c r="B92" t="e">
        <f t="shared" si="3"/>
        <v>#N/A</v>
      </c>
      <c r="D92" s="318">
        <v>0.99191493253121155</v>
      </c>
      <c r="E92">
        <v>885</v>
      </c>
      <c r="F92" t="e">
        <f>MATCH(A92,'2010'!AF$2:AF$97,0)</f>
        <v>#N/A</v>
      </c>
      <c r="G92" t="str">
        <f t="shared" si="4"/>
        <v>No</v>
      </c>
      <c r="I92">
        <v>1.1828918961121775</v>
      </c>
      <c r="M92">
        <v>5.561518669128418</v>
      </c>
      <c r="Q92">
        <v>1126</v>
      </c>
      <c r="R92">
        <v>0.20075127482414246</v>
      </c>
      <c r="S92" t="e">
        <f>MATCH(Q92,'2010'!AF$2:AF$97,0)</f>
        <v>#N/A</v>
      </c>
      <c r="T92">
        <v>30.918059220187118</v>
      </c>
      <c r="U92">
        <f t="shared" si="5"/>
        <v>4.1836118440374239</v>
      </c>
      <c r="V92" t="e">
        <f>MATCH(Q92,'2009'!AG$2:AG$349,0)</f>
        <v>#N/A</v>
      </c>
      <c r="W92" s="327">
        <v>2.6744485079573623</v>
      </c>
      <c r="X92" s="1">
        <v>1.6429989337921143</v>
      </c>
      <c r="AG92">
        <v>766</v>
      </c>
    </row>
    <row r="93" spans="1:33" ht="13" x14ac:dyDescent="0.3">
      <c r="A93">
        <v>1684</v>
      </c>
      <c r="B93" t="e">
        <f t="shared" si="3"/>
        <v>#N/A</v>
      </c>
      <c r="D93" s="318">
        <v>0.23204192107661445</v>
      </c>
      <c r="E93">
        <v>1434</v>
      </c>
      <c r="F93" t="e">
        <f>MATCH(A93,'2010'!AF$2:AF$97,0)</f>
        <v>#N/A</v>
      </c>
      <c r="G93" t="str">
        <f t="shared" si="4"/>
        <v>No</v>
      </c>
      <c r="I93">
        <v>1.193039658791146</v>
      </c>
      <c r="M93">
        <v>5.783440113067627</v>
      </c>
      <c r="Q93">
        <v>1153</v>
      </c>
      <c r="R93">
        <v>0.11918320506811142</v>
      </c>
      <c r="S93" t="e">
        <f>MATCH(Q93,'2010'!AF$2:AF$97,0)</f>
        <v>#N/A</v>
      </c>
      <c r="T93">
        <v>28.962763786901</v>
      </c>
      <c r="U93">
        <f t="shared" si="5"/>
        <v>3.7925527573802</v>
      </c>
      <c r="V93" t="e">
        <f>MATCH(Q93,'2009'!AG$2:AG$349,0)</f>
        <v>#N/A</v>
      </c>
      <c r="W93" s="327">
        <v>2.788716771431158</v>
      </c>
      <c r="X93" s="1">
        <v>1.6446990966796875</v>
      </c>
      <c r="AG93">
        <v>768</v>
      </c>
    </row>
    <row r="94" spans="1:33" ht="13" x14ac:dyDescent="0.3">
      <c r="A94">
        <v>1700</v>
      </c>
      <c r="B94" t="e">
        <f t="shared" si="3"/>
        <v>#N/A</v>
      </c>
      <c r="D94" s="318">
        <v>0.7401713309999739</v>
      </c>
      <c r="E94">
        <v>1054</v>
      </c>
      <c r="F94" t="e">
        <f>MATCH(A94,'2010'!AF$2:AF$97,0)</f>
        <v>#N/A</v>
      </c>
      <c r="G94" t="str">
        <f t="shared" si="4"/>
        <v>No</v>
      </c>
      <c r="I94">
        <v>1.1962457317352753</v>
      </c>
      <c r="M94">
        <v>5.8348121643066406</v>
      </c>
      <c r="Q94">
        <v>1218</v>
      </c>
      <c r="R94" s="328">
        <v>4.0722699165344238</v>
      </c>
      <c r="S94">
        <f>MATCH(Q94,'2010'!AF$2:AF$97,0)</f>
        <v>57</v>
      </c>
      <c r="T94">
        <v>38.231826874463472</v>
      </c>
      <c r="U94">
        <f t="shared" si="5"/>
        <v>5.6463653748926941</v>
      </c>
      <c r="V94">
        <f>MATCH(Q94,'2009'!AG$2:AG$349,0)</f>
        <v>19</v>
      </c>
      <c r="W94" s="327">
        <v>2.7895736910437261</v>
      </c>
      <c r="X94" s="1">
        <v>1.7238516807556152</v>
      </c>
      <c r="AG94">
        <v>811</v>
      </c>
    </row>
    <row r="95" spans="1:33" ht="13" x14ac:dyDescent="0.3">
      <c r="A95">
        <v>1706</v>
      </c>
      <c r="B95" t="e">
        <f t="shared" si="3"/>
        <v>#N/A</v>
      </c>
      <c r="D95" s="318">
        <v>2.165831381998697</v>
      </c>
      <c r="E95">
        <v>412</v>
      </c>
      <c r="F95" t="e">
        <f>MATCH(A95,'2010'!AF$2:AF$97,0)</f>
        <v>#N/A</v>
      </c>
      <c r="G95" t="str">
        <f t="shared" si="4"/>
        <v>Maybe</v>
      </c>
      <c r="I95">
        <v>1.2225290990976481</v>
      </c>
      <c r="M95">
        <v>5.8989720344543457</v>
      </c>
      <c r="Q95">
        <v>1259</v>
      </c>
      <c r="R95">
        <v>1.958946704864502</v>
      </c>
      <c r="S95" t="e">
        <f>MATCH(Q95,'2010'!AF$2:AF$97,0)</f>
        <v>#N/A</v>
      </c>
      <c r="T95">
        <v>14.496598235458912</v>
      </c>
      <c r="U95">
        <f t="shared" si="5"/>
        <v>0.89931964709178214</v>
      </c>
      <c r="V95" t="e">
        <f>MATCH(Q95,'2009'!AG$2:AG$349,0)</f>
        <v>#N/A</v>
      </c>
      <c r="W95" s="327">
        <v>2.8438173433368927</v>
      </c>
      <c r="X95" s="1">
        <v>1.862868070602417</v>
      </c>
      <c r="AG95">
        <v>815</v>
      </c>
    </row>
    <row r="96" spans="1:33" ht="13" x14ac:dyDescent="0.3">
      <c r="A96">
        <v>1712</v>
      </c>
      <c r="B96" t="e">
        <f t="shared" si="3"/>
        <v>#N/A</v>
      </c>
      <c r="D96" s="318">
        <v>1.1153269314287235</v>
      </c>
      <c r="E96">
        <v>813</v>
      </c>
      <c r="F96" t="e">
        <f>MATCH(A96,'2010'!AF$2:AF$97,0)</f>
        <v>#N/A</v>
      </c>
      <c r="G96" t="str">
        <f t="shared" si="4"/>
        <v>No</v>
      </c>
      <c r="I96">
        <v>1.2253849925149023</v>
      </c>
      <c r="M96">
        <v>5.9846482276916504</v>
      </c>
      <c r="Q96">
        <v>1280</v>
      </c>
      <c r="R96">
        <v>2.944671630859375</v>
      </c>
      <c r="S96" t="e">
        <f>MATCH(Q96,'2010'!AF$2:AF$97,0)</f>
        <v>#N/A</v>
      </c>
      <c r="T96">
        <v>28.503853608421274</v>
      </c>
      <c r="U96">
        <f t="shared" si="5"/>
        <v>3.7007707216842549</v>
      </c>
      <c r="V96" t="e">
        <f>MATCH(Q96,'2009'!AG$2:AG$349,0)</f>
        <v>#N/A</v>
      </c>
      <c r="W96" s="327">
        <v>2.8711906149215709</v>
      </c>
      <c r="X96" s="1">
        <v>1.8749054670333862</v>
      </c>
      <c r="AG96">
        <v>829</v>
      </c>
    </row>
    <row r="97" spans="1:33" ht="13" x14ac:dyDescent="0.3">
      <c r="A97">
        <v>1731</v>
      </c>
      <c r="B97" t="e">
        <f t="shared" si="3"/>
        <v>#N/A</v>
      </c>
      <c r="D97" s="318">
        <v>1.6893001976671318</v>
      </c>
      <c r="E97">
        <v>554</v>
      </c>
      <c r="F97" t="e">
        <f>MATCH(A97,'2010'!AF$2:AF$97,0)</f>
        <v>#N/A</v>
      </c>
      <c r="G97" t="str">
        <f t="shared" si="4"/>
        <v>Maybe</v>
      </c>
      <c r="I97">
        <v>1.2364132748523278</v>
      </c>
      <c r="M97">
        <v>6.0666379928588867</v>
      </c>
      <c r="Q97">
        <v>1296</v>
      </c>
      <c r="R97">
        <v>0.62102288007736206</v>
      </c>
      <c r="S97" t="e">
        <f>MATCH(Q97,'2010'!AF$2:AF$97,0)</f>
        <v>#N/A</v>
      </c>
      <c r="T97">
        <v>23.372242539786811</v>
      </c>
      <c r="U97">
        <f t="shared" si="5"/>
        <v>2.6744485079573623</v>
      </c>
      <c r="V97" t="e">
        <f>MATCH(Q97,'2009'!AG$2:AG$349,0)</f>
        <v>#N/A</v>
      </c>
      <c r="W97" s="327">
        <v>2.9912800759426119</v>
      </c>
      <c r="X97" s="1">
        <v>1.958946704864502</v>
      </c>
      <c r="AG97">
        <v>842</v>
      </c>
    </row>
    <row r="98" spans="1:33" ht="13" x14ac:dyDescent="0.3">
      <c r="A98">
        <v>1741</v>
      </c>
      <c r="B98" t="e">
        <f t="shared" si="3"/>
        <v>#N/A</v>
      </c>
      <c r="D98" s="318">
        <v>1.1828918961121775</v>
      </c>
      <c r="E98">
        <v>764</v>
      </c>
      <c r="F98" t="e">
        <f>MATCH(A98,'2010'!AF$2:AF$97,0)</f>
        <v>#N/A</v>
      </c>
      <c r="G98" t="str">
        <f t="shared" si="4"/>
        <v>No</v>
      </c>
      <c r="I98">
        <v>1.2958275874952911</v>
      </c>
      <c r="M98">
        <v>6.2259111404418945</v>
      </c>
      <c r="Q98">
        <v>1319</v>
      </c>
      <c r="R98">
        <v>1.0700616836547852</v>
      </c>
      <c r="S98" t="e">
        <f>MATCH(Q98,'2010'!AF$2:AF$97,0)</f>
        <v>#N/A</v>
      </c>
      <c r="T98">
        <v>24.95640037971306</v>
      </c>
      <c r="U98">
        <f t="shared" si="5"/>
        <v>2.9912800759426119</v>
      </c>
      <c r="V98" t="e">
        <f>MATCH(Q98,'2009'!AG$2:AG$349,0)</f>
        <v>#N/A</v>
      </c>
      <c r="W98" s="327">
        <v>2.9982746825237232</v>
      </c>
      <c r="X98" s="1">
        <v>2.021310567855835</v>
      </c>
      <c r="AG98">
        <v>846</v>
      </c>
    </row>
    <row r="99" spans="1:33" ht="13" x14ac:dyDescent="0.3">
      <c r="A99">
        <v>1796</v>
      </c>
      <c r="B99" t="e">
        <f t="shared" si="3"/>
        <v>#N/A</v>
      </c>
      <c r="D99" s="318">
        <v>0.4332720785912817</v>
      </c>
      <c r="E99">
        <v>1287</v>
      </c>
      <c r="F99" t="e">
        <f>MATCH(A99,'2010'!AF$2:AF$97,0)</f>
        <v>#N/A</v>
      </c>
      <c r="G99" t="str">
        <f t="shared" si="4"/>
        <v>No</v>
      </c>
      <c r="I99">
        <v>1.3160847745977726</v>
      </c>
      <c r="M99">
        <v>6.3629965782165527</v>
      </c>
      <c r="Q99">
        <v>1350</v>
      </c>
      <c r="R99" s="328">
        <v>0.23566538095474243</v>
      </c>
      <c r="S99" t="e">
        <f>MATCH(Q99,'2010'!AF$2:AF$97,0)</f>
        <v>#N/A</v>
      </c>
      <c r="T99">
        <v>16.471038574736909</v>
      </c>
      <c r="U99">
        <f t="shared" si="5"/>
        <v>1.2942077149473818</v>
      </c>
      <c r="V99">
        <f>MATCH(Q99,'2009'!AG$2:AG$349,0)</f>
        <v>336</v>
      </c>
      <c r="W99" s="327">
        <v>3.0726110713375769</v>
      </c>
      <c r="X99" s="1">
        <v>2.0397255420684814</v>
      </c>
      <c r="AG99">
        <v>852</v>
      </c>
    </row>
    <row r="100" spans="1:33" ht="13" x14ac:dyDescent="0.3">
      <c r="A100">
        <v>1829</v>
      </c>
      <c r="B100" t="e">
        <f t="shared" si="3"/>
        <v>#N/A</v>
      </c>
      <c r="D100" s="318">
        <v>-0.41321681776708252</v>
      </c>
      <c r="E100">
        <v>1827</v>
      </c>
      <c r="F100" t="e">
        <f>MATCH(A100,'2010'!AF$2:AF$97,0)</f>
        <v>#N/A</v>
      </c>
      <c r="G100" t="str">
        <f t="shared" si="4"/>
        <v>No</v>
      </c>
      <c r="I100">
        <v>1.3334563970218438</v>
      </c>
      <c r="M100">
        <v>6.5565147399902344</v>
      </c>
      <c r="Q100">
        <v>1366</v>
      </c>
      <c r="R100">
        <v>-1.0307135581970215</v>
      </c>
      <c r="S100" t="e">
        <f>MATCH(Q100,'2010'!AF$2:AF$97,0)</f>
        <v>#N/A</v>
      </c>
      <c r="T100">
        <v>19.137367784512712</v>
      </c>
      <c r="U100">
        <f t="shared" si="5"/>
        <v>1.8274735569025422</v>
      </c>
      <c r="V100" t="e">
        <f>MATCH(Q100,'2009'!AG$2:AG$349,0)</f>
        <v>#N/A</v>
      </c>
      <c r="W100" s="327">
        <v>3.1015873037533188</v>
      </c>
      <c r="X100" s="1">
        <v>2.3516058921813965</v>
      </c>
      <c r="AG100">
        <v>854</v>
      </c>
    </row>
    <row r="101" spans="1:33" ht="13" x14ac:dyDescent="0.3">
      <c r="A101">
        <v>1836</v>
      </c>
      <c r="B101" t="e">
        <f t="shared" si="3"/>
        <v>#N/A</v>
      </c>
      <c r="D101" s="318">
        <v>5.4042445466966758E-2</v>
      </c>
      <c r="E101">
        <v>1563</v>
      </c>
      <c r="F101" t="e">
        <f>MATCH(A101,'2010'!AF$2:AF$97,0)</f>
        <v>#N/A</v>
      </c>
      <c r="G101" t="str">
        <f t="shared" si="4"/>
        <v>No</v>
      </c>
      <c r="I101">
        <v>1.4277660742608691</v>
      </c>
      <c r="M101">
        <v>6.5759105682373047</v>
      </c>
      <c r="Q101">
        <v>1367</v>
      </c>
      <c r="R101">
        <v>0.3118998110294342</v>
      </c>
      <c r="S101" t="e">
        <f>MATCH(Q101,'2010'!AF$2:AF$97,0)</f>
        <v>#N/A</v>
      </c>
      <c r="T101">
        <v>20.036237107772813</v>
      </c>
      <c r="U101">
        <f t="shared" si="5"/>
        <v>2.0072474215545624</v>
      </c>
      <c r="V101" t="e">
        <f>MATCH(Q101,'2009'!AG$2:AG$349,0)</f>
        <v>#N/A</v>
      </c>
      <c r="W101" s="327">
        <v>3.1605583937723027</v>
      </c>
      <c r="X101" s="1">
        <v>2.3762741088867187</v>
      </c>
      <c r="AG101">
        <v>857</v>
      </c>
    </row>
    <row r="102" spans="1:33" ht="13" x14ac:dyDescent="0.3">
      <c r="A102">
        <v>1893</v>
      </c>
      <c r="B102" t="e">
        <f t="shared" si="3"/>
        <v>#N/A</v>
      </c>
      <c r="D102" s="318">
        <v>-1.395434136461174E-3</v>
      </c>
      <c r="E102">
        <v>1610</v>
      </c>
      <c r="F102" t="e">
        <f>MATCH(A102,'2010'!AF$2:AF$97,0)</f>
        <v>#N/A</v>
      </c>
      <c r="G102" t="str">
        <f t="shared" si="4"/>
        <v>No</v>
      </c>
      <c r="I102">
        <v>1.4847827118837791</v>
      </c>
      <c r="M102">
        <v>7.4304323196411133</v>
      </c>
      <c r="Q102">
        <v>1370</v>
      </c>
      <c r="R102">
        <v>0.15799398720264435</v>
      </c>
      <c r="S102" t="e">
        <f>MATCH(Q102,'2010'!AF$2:AF$97,0)</f>
        <v>#N/A</v>
      </c>
      <c r="T102">
        <v>8.4607954692815888</v>
      </c>
      <c r="U102">
        <f t="shared" si="5"/>
        <v>-0.3078409061436822</v>
      </c>
      <c r="V102" t="e">
        <f>MATCH(Q102,'2009'!AG$2:AG$349,0)</f>
        <v>#N/A</v>
      </c>
      <c r="W102" s="327">
        <v>3.2310544051864198</v>
      </c>
      <c r="X102" s="1">
        <v>2.3816320896148682</v>
      </c>
      <c r="AG102">
        <v>862</v>
      </c>
    </row>
    <row r="103" spans="1:33" ht="13" x14ac:dyDescent="0.3">
      <c r="A103">
        <v>1923</v>
      </c>
      <c r="B103" t="e">
        <f t="shared" si="3"/>
        <v>#N/A</v>
      </c>
      <c r="D103" s="318">
        <v>0.92275334052542735</v>
      </c>
      <c r="E103">
        <v>931</v>
      </c>
      <c r="F103" t="e">
        <f>MATCH(A103,'2010'!AF$2:AF$97,0)</f>
        <v>#N/A</v>
      </c>
      <c r="G103" t="str">
        <f t="shared" si="4"/>
        <v>No</v>
      </c>
      <c r="I103">
        <v>1.5057144487020924</v>
      </c>
      <c r="M103">
        <v>7.8256220817565918</v>
      </c>
      <c r="Q103">
        <v>1379</v>
      </c>
      <c r="R103">
        <v>2.3816320896148682</v>
      </c>
      <c r="S103" t="e">
        <f>MATCH(Q103,'2010'!AF$2:AF$97,0)</f>
        <v>#N/A</v>
      </c>
      <c r="T103">
        <v>21.379639414127098</v>
      </c>
      <c r="U103">
        <f t="shared" si="5"/>
        <v>2.2759278828254192</v>
      </c>
      <c r="V103" t="e">
        <f>MATCH(Q103,'2009'!AG$2:AG$349,0)</f>
        <v>#N/A</v>
      </c>
      <c r="W103" s="327">
        <v>3.4908536433230175</v>
      </c>
      <c r="X103" s="1">
        <v>2.449549674987793</v>
      </c>
      <c r="AG103">
        <v>870</v>
      </c>
    </row>
    <row r="104" spans="1:33" ht="13" x14ac:dyDescent="0.3">
      <c r="A104">
        <v>1998</v>
      </c>
      <c r="B104" t="e">
        <f t="shared" si="3"/>
        <v>#N/A</v>
      </c>
      <c r="D104" s="318">
        <v>9.0086834774000327E-2</v>
      </c>
      <c r="E104">
        <v>1534</v>
      </c>
      <c r="F104" t="e">
        <f>MATCH(A104,'2010'!AF$2:AF$97,0)</f>
        <v>#N/A</v>
      </c>
      <c r="G104" t="str">
        <f t="shared" si="4"/>
        <v>No</v>
      </c>
      <c r="I104">
        <v>1.5233107145644993</v>
      </c>
      <c r="M104">
        <v>7.8553614616394043</v>
      </c>
      <c r="Q104">
        <v>1391</v>
      </c>
      <c r="R104">
        <v>2.3762741088867187</v>
      </c>
      <c r="S104" t="e">
        <f>MATCH(Q104,'2010'!AF$2:AF$97,0)</f>
        <v>#N/A</v>
      </c>
      <c r="T104">
        <v>27.531500768912466</v>
      </c>
      <c r="U104">
        <f t="shared" si="5"/>
        <v>3.5063001537824929</v>
      </c>
      <c r="V104" t="e">
        <f>MATCH(Q104,'2009'!AG$2:AG$349,0)</f>
        <v>#N/A</v>
      </c>
      <c r="W104" s="327">
        <v>3.5036326470800709</v>
      </c>
      <c r="X104" s="1">
        <v>2.4572277069091797</v>
      </c>
      <c r="AG104">
        <v>930</v>
      </c>
    </row>
    <row r="105" spans="1:33" ht="13" x14ac:dyDescent="0.3">
      <c r="A105">
        <v>2004</v>
      </c>
      <c r="B105" t="e">
        <f t="shared" si="3"/>
        <v>#N/A</v>
      </c>
      <c r="D105" s="318">
        <v>0.31964962936819624</v>
      </c>
      <c r="E105">
        <v>1373</v>
      </c>
      <c r="F105" t="e">
        <f>MATCH(A105,'2010'!AF$2:AF$97,0)</f>
        <v>#N/A</v>
      </c>
      <c r="G105" t="str">
        <f t="shared" si="4"/>
        <v>No</v>
      </c>
      <c r="I105">
        <v>1.5358552469917224</v>
      </c>
      <c r="Q105">
        <v>1446</v>
      </c>
      <c r="R105">
        <v>-0.18852944672107697</v>
      </c>
      <c r="S105" t="e">
        <f>MATCH(Q105,'2010'!AF$2:AF$97,0)</f>
        <v>#N/A</v>
      </c>
      <c r="T105">
        <v>18.025579670017187</v>
      </c>
      <c r="U105">
        <f t="shared" si="5"/>
        <v>1.6051159340034373</v>
      </c>
      <c r="V105" t="e">
        <f>MATCH(Q105,'2009'!AG$2:AG$349,0)</f>
        <v>#N/A</v>
      </c>
      <c r="W105" s="327">
        <v>3.5063001537824929</v>
      </c>
      <c r="X105" s="1">
        <v>2.5452358722686768</v>
      </c>
      <c r="AG105">
        <v>968</v>
      </c>
    </row>
    <row r="106" spans="1:33" ht="13" x14ac:dyDescent="0.3">
      <c r="A106">
        <v>2022</v>
      </c>
      <c r="B106" t="e">
        <f t="shared" si="3"/>
        <v>#N/A</v>
      </c>
      <c r="D106" s="318">
        <v>0.75766544931145918</v>
      </c>
      <c r="E106">
        <v>1038</v>
      </c>
      <c r="F106" t="e">
        <f>MATCH(A106,'2010'!AF$2:AF$97,0)</f>
        <v>#N/A</v>
      </c>
      <c r="G106" t="str">
        <f t="shared" si="4"/>
        <v>No</v>
      </c>
      <c r="I106">
        <v>1.5949486109315096</v>
      </c>
      <c r="Q106">
        <v>1452</v>
      </c>
      <c r="R106">
        <v>0.70917373895645142</v>
      </c>
      <c r="S106" t="e">
        <f>MATCH(Q106,'2010'!AF$2:AF$97,0)</f>
        <v>#N/A</v>
      </c>
      <c r="T106">
        <v>5.6874985411491501</v>
      </c>
      <c r="U106">
        <f t="shared" si="5"/>
        <v>-0.86250029177017007</v>
      </c>
      <c r="V106" t="e">
        <f>MATCH(Q106,'2009'!AG$2:AG$349,0)</f>
        <v>#N/A</v>
      </c>
      <c r="W106" s="327">
        <v>3.6518025555498239</v>
      </c>
      <c r="X106" s="1">
        <v>2.6003949642181396</v>
      </c>
      <c r="AG106">
        <v>999</v>
      </c>
    </row>
    <row r="107" spans="1:33" ht="13" x14ac:dyDescent="0.3">
      <c r="A107">
        <v>2039</v>
      </c>
      <c r="B107" t="e">
        <f t="shared" si="3"/>
        <v>#N/A</v>
      </c>
      <c r="D107" s="318">
        <v>0.51391482611152461</v>
      </c>
      <c r="E107">
        <v>1226</v>
      </c>
      <c r="F107" t="e">
        <f>MATCH(A107,'2010'!AF$2:AF$97,0)</f>
        <v>#N/A</v>
      </c>
      <c r="G107" t="str">
        <f t="shared" si="4"/>
        <v>No</v>
      </c>
      <c r="I107">
        <v>1.5958159239051324</v>
      </c>
      <c r="Q107">
        <v>1474</v>
      </c>
      <c r="R107">
        <v>1.5686335563659668</v>
      </c>
      <c r="S107" t="e">
        <f>MATCH(Q107,'2010'!AF$2:AF$97,0)</f>
        <v>#N/A</v>
      </c>
      <c r="T107">
        <v>18.90001804299483</v>
      </c>
      <c r="U107">
        <f t="shared" si="5"/>
        <v>1.7800036085989661</v>
      </c>
      <c r="V107" t="e">
        <f>MATCH(Q107,'2009'!AG$2:AG$349,0)</f>
        <v>#N/A</v>
      </c>
      <c r="W107" s="327">
        <v>3.7007707216842549</v>
      </c>
      <c r="X107" s="1">
        <v>2.6928040981292725</v>
      </c>
      <c r="AG107">
        <v>1018</v>
      </c>
    </row>
    <row r="108" spans="1:33" ht="13" x14ac:dyDescent="0.3">
      <c r="A108">
        <v>2073</v>
      </c>
      <c r="B108" t="e">
        <f t="shared" si="3"/>
        <v>#N/A</v>
      </c>
      <c r="D108" s="318">
        <v>1.8085186822573003</v>
      </c>
      <c r="E108">
        <v>503</v>
      </c>
      <c r="F108" t="e">
        <f>MATCH(A108,'2010'!AF$2:AF$97,0)</f>
        <v>#N/A</v>
      </c>
      <c r="G108" t="str">
        <f t="shared" si="4"/>
        <v>Maybe</v>
      </c>
      <c r="I108">
        <v>1.60849367785007</v>
      </c>
      <c r="Q108">
        <v>1504</v>
      </c>
      <c r="R108">
        <v>0.9460681676864624</v>
      </c>
      <c r="S108" t="e">
        <f>MATCH(Q108,'2010'!AF$2:AF$97,0)</f>
        <v>#N/A</v>
      </c>
      <c r="T108">
        <v>21.885648575685686</v>
      </c>
      <c r="U108">
        <f t="shared" si="5"/>
        <v>2.3771297151371371</v>
      </c>
      <c r="V108" t="e">
        <f>MATCH(Q108,'2009'!AG$2:AG$349,0)</f>
        <v>#N/A</v>
      </c>
      <c r="W108" s="327">
        <v>3.7366546963169895</v>
      </c>
      <c r="X108" s="1">
        <v>2.7157909870147705</v>
      </c>
      <c r="AG108">
        <v>1023</v>
      </c>
    </row>
    <row r="109" spans="1:33" ht="13" x14ac:dyDescent="0.3">
      <c r="A109">
        <v>2080</v>
      </c>
      <c r="B109" t="e">
        <f t="shared" si="3"/>
        <v>#N/A</v>
      </c>
      <c r="D109" s="318">
        <v>1.3160847745977726</v>
      </c>
      <c r="E109">
        <v>692</v>
      </c>
      <c r="F109" t="e">
        <f>MATCH(A109,'2010'!AF$2:AF$97,0)</f>
        <v>#N/A</v>
      </c>
      <c r="G109" t="str">
        <f t="shared" si="4"/>
        <v>No</v>
      </c>
      <c r="I109">
        <v>1.6893001976671318</v>
      </c>
      <c r="Q109">
        <v>1511</v>
      </c>
      <c r="R109" s="328">
        <v>3.6448848247528076</v>
      </c>
      <c r="S109">
        <f>MATCH(Q109,'2010'!AF$2:AF$97,0)</f>
        <v>60</v>
      </c>
      <c r="T109">
        <v>21.877661180597531</v>
      </c>
      <c r="U109">
        <f t="shared" si="5"/>
        <v>2.3755322361195059</v>
      </c>
      <c r="V109">
        <f>MATCH(Q109,'2009'!AG$2:AG$349,0)</f>
        <v>272</v>
      </c>
      <c r="W109" s="330">
        <v>3.7392661608381772</v>
      </c>
      <c r="X109" s="1">
        <v>2.7194805145263672</v>
      </c>
      <c r="AG109">
        <v>1058</v>
      </c>
    </row>
    <row r="110" spans="1:33" ht="13" x14ac:dyDescent="0.3">
      <c r="A110">
        <v>2081</v>
      </c>
      <c r="B110" t="e">
        <f t="shared" si="3"/>
        <v>#N/A</v>
      </c>
      <c r="D110" s="318">
        <v>1.9689911339696278</v>
      </c>
      <c r="E110">
        <v>460</v>
      </c>
      <c r="F110" t="e">
        <f>MATCH(A110,'2010'!AF$2:AF$97,0)</f>
        <v>#N/A</v>
      </c>
      <c r="G110" t="str">
        <f t="shared" si="4"/>
        <v>Maybe</v>
      </c>
      <c r="I110">
        <v>1.7038500152218274</v>
      </c>
      <c r="Q110">
        <v>1522</v>
      </c>
      <c r="R110">
        <v>1.173107385635376</v>
      </c>
      <c r="S110" t="e">
        <f>MATCH(Q110,'2010'!AF$2:AF$97,0)</f>
        <v>#N/A</v>
      </c>
      <c r="T110">
        <v>21.892495001646324</v>
      </c>
      <c r="U110">
        <f t="shared" si="5"/>
        <v>2.3784990003292652</v>
      </c>
      <c r="V110" t="e">
        <f>MATCH(Q110,'2009'!AG$2:AG$349,0)</f>
        <v>#N/A</v>
      </c>
      <c r="W110" s="327">
        <v>3.7751889344136913</v>
      </c>
      <c r="X110" s="1">
        <v>2.7201910018920898</v>
      </c>
      <c r="AG110">
        <v>1089</v>
      </c>
    </row>
    <row r="111" spans="1:33" ht="13" x14ac:dyDescent="0.3">
      <c r="A111">
        <v>2151</v>
      </c>
      <c r="B111" t="e">
        <f t="shared" si="3"/>
        <v>#N/A</v>
      </c>
      <c r="D111" s="318">
        <v>-0.14467371340346685</v>
      </c>
      <c r="E111">
        <v>1691</v>
      </c>
      <c r="F111" t="e">
        <f>MATCH(A111,'2010'!AF$2:AF$97,0)</f>
        <v>#N/A</v>
      </c>
      <c r="G111" t="str">
        <f t="shared" si="4"/>
        <v>No</v>
      </c>
      <c r="I111">
        <v>1.7132242119212837</v>
      </c>
      <c r="Q111">
        <v>1543</v>
      </c>
      <c r="R111">
        <v>0.63537847995758057</v>
      </c>
      <c r="S111" t="e">
        <f>MATCH(Q111,'2010'!AF$2:AF$97,0)</f>
        <v>#N/A</v>
      </c>
      <c r="T111">
        <v>7.8050773964265741</v>
      </c>
      <c r="U111">
        <f t="shared" si="5"/>
        <v>-0.43898452071468519</v>
      </c>
      <c r="V111" t="e">
        <f>MATCH(Q111,'2009'!AG$2:AG$349,0)</f>
        <v>#N/A</v>
      </c>
      <c r="W111" s="327">
        <v>3.7925527573802</v>
      </c>
      <c r="X111" s="1">
        <v>2.8235571384429932</v>
      </c>
      <c r="AG111">
        <v>1098</v>
      </c>
    </row>
    <row r="112" spans="1:33" ht="13" x14ac:dyDescent="0.3">
      <c r="A112">
        <v>2175</v>
      </c>
      <c r="B112" t="e">
        <f t="shared" si="3"/>
        <v>#N/A</v>
      </c>
      <c r="D112" s="318">
        <v>-0.14142578713463524</v>
      </c>
      <c r="E112">
        <v>1689</v>
      </c>
      <c r="F112" t="e">
        <f>MATCH(A112,'2010'!AF$2:AF$97,0)</f>
        <v>#N/A</v>
      </c>
      <c r="G112" t="str">
        <f t="shared" si="4"/>
        <v>No</v>
      </c>
      <c r="I112">
        <v>1.7210941984269357</v>
      </c>
      <c r="Q112">
        <v>1546</v>
      </c>
      <c r="R112">
        <v>1.6446990966796875</v>
      </c>
      <c r="S112" t="e">
        <f>MATCH(Q112,'2010'!AF$2:AF$97,0)</f>
        <v>#N/A</v>
      </c>
      <c r="T112">
        <v>9.2863810255656158</v>
      </c>
      <c r="U112">
        <f t="shared" si="5"/>
        <v>-0.14272379488687692</v>
      </c>
      <c r="V112" t="e">
        <f>MATCH(Q112,'2009'!AG$2:AG$349,0)</f>
        <v>#N/A</v>
      </c>
      <c r="W112" s="327">
        <v>3.800078585395779</v>
      </c>
      <c r="X112" s="1">
        <v>2.9085483551025391</v>
      </c>
      <c r="AG112">
        <v>1114</v>
      </c>
    </row>
    <row r="113" spans="1:33" ht="13" x14ac:dyDescent="0.3">
      <c r="A113">
        <v>2180</v>
      </c>
      <c r="B113" t="e">
        <f t="shared" si="3"/>
        <v>#N/A</v>
      </c>
      <c r="D113" s="318">
        <v>2.3361625482077719</v>
      </c>
      <c r="E113">
        <v>369</v>
      </c>
      <c r="F113" t="e">
        <f>MATCH(A113,'2010'!AF$2:AF$97,0)</f>
        <v>#N/A</v>
      </c>
      <c r="G113" t="str">
        <f t="shared" si="4"/>
        <v>Maybe</v>
      </c>
      <c r="I113">
        <v>1.7501933154442124</v>
      </c>
      <c r="Q113">
        <v>1647</v>
      </c>
      <c r="R113">
        <v>2.021310567855835</v>
      </c>
      <c r="S113" t="e">
        <f>MATCH(Q113,'2010'!AF$2:AF$97,0)</f>
        <v>#N/A</v>
      </c>
      <c r="T113">
        <v>10.04135626330114</v>
      </c>
      <c r="U113">
        <f t="shared" si="5"/>
        <v>8.2712526602279901E-3</v>
      </c>
      <c r="V113" t="e">
        <f>MATCH(Q113,'2009'!AG$2:AG$349,0)</f>
        <v>#N/A</v>
      </c>
      <c r="W113" s="327">
        <v>4.1836118440374239</v>
      </c>
      <c r="X113" s="1">
        <v>2.944671630859375</v>
      </c>
      <c r="AG113">
        <v>1124</v>
      </c>
    </row>
    <row r="114" spans="1:33" ht="13" x14ac:dyDescent="0.3">
      <c r="A114">
        <v>2193</v>
      </c>
      <c r="B114" t="e">
        <f t="shared" si="3"/>
        <v>#N/A</v>
      </c>
      <c r="D114" s="318">
        <v>-0.35504166056351971</v>
      </c>
      <c r="E114">
        <v>1800</v>
      </c>
      <c r="F114" t="e">
        <f>MATCH(A114,'2010'!AF$2:AF$97,0)</f>
        <v>#N/A</v>
      </c>
      <c r="G114" t="str">
        <f t="shared" si="4"/>
        <v>No</v>
      </c>
      <c r="I114">
        <v>1.7556707142925949</v>
      </c>
      <c r="Q114">
        <v>1655</v>
      </c>
      <c r="R114">
        <v>0.52510720491409302</v>
      </c>
      <c r="S114" t="e">
        <f>MATCH(Q114,'2010'!AF$2:AF$97,0)</f>
        <v>#N/A</v>
      </c>
      <c r="T114">
        <v>-0.11601886800829185</v>
      </c>
      <c r="U114">
        <f t="shared" si="5"/>
        <v>-2.0232037736016584</v>
      </c>
      <c r="V114" t="e">
        <f>MATCH(Q114,'2009'!AG$2:AG$349,0)</f>
        <v>#N/A</v>
      </c>
      <c r="W114" s="327">
        <v>4.2247719960792427</v>
      </c>
      <c r="X114" s="1">
        <v>2.99837327003479</v>
      </c>
      <c r="AG114">
        <v>1208</v>
      </c>
    </row>
    <row r="115" spans="1:33" ht="13" x14ac:dyDescent="0.3">
      <c r="A115">
        <v>2194</v>
      </c>
      <c r="B115" t="e">
        <f t="shared" si="3"/>
        <v>#N/A</v>
      </c>
      <c r="D115" s="318">
        <v>2.1066064411033376</v>
      </c>
      <c r="E115">
        <v>423</v>
      </c>
      <c r="F115" t="e">
        <f>MATCH(A115,'2010'!AF$2:AF$97,0)</f>
        <v>#N/A</v>
      </c>
      <c r="G115" t="str">
        <f t="shared" si="4"/>
        <v>Maybe</v>
      </c>
      <c r="I115">
        <v>1.8085186822573003</v>
      </c>
      <c r="Q115">
        <v>1687</v>
      </c>
      <c r="R115">
        <v>-2.1644216030836105E-2</v>
      </c>
      <c r="S115" t="e">
        <f>MATCH(Q115,'2010'!AF$2:AF$97,0)</f>
        <v>#N/A</v>
      </c>
      <c r="T115">
        <v>10.077801395034161</v>
      </c>
      <c r="U115">
        <f t="shared" si="5"/>
        <v>1.5560279006832101E-2</v>
      </c>
      <c r="V115" t="e">
        <f>MATCH(Q115,'2009'!AG$2:AG$349,0)</f>
        <v>#N/A</v>
      </c>
      <c r="W115" s="330">
        <v>4.3744763489093454</v>
      </c>
      <c r="X115" s="1">
        <v>3.7115921974182129</v>
      </c>
      <c r="AG115">
        <v>1209</v>
      </c>
    </row>
    <row r="116" spans="1:33" ht="13" x14ac:dyDescent="0.3">
      <c r="A116">
        <v>2197</v>
      </c>
      <c r="B116" t="e">
        <f t="shared" si="3"/>
        <v>#N/A</v>
      </c>
      <c r="D116" s="318">
        <v>1.4847827118837791</v>
      </c>
      <c r="E116">
        <v>622</v>
      </c>
      <c r="F116" t="e">
        <f>MATCH(A116,'2010'!AF$2:AF$97,0)</f>
        <v>#N/A</v>
      </c>
      <c r="G116" t="str">
        <f t="shared" si="4"/>
        <v>No</v>
      </c>
      <c r="I116">
        <v>1.8160191507692622</v>
      </c>
      <c r="Q116">
        <v>1727</v>
      </c>
      <c r="R116">
        <v>0.94043141603469849</v>
      </c>
      <c r="S116" t="e">
        <f>MATCH(Q116,'2010'!AF$2:AF$97,0)</f>
        <v>#N/A</v>
      </c>
      <c r="T116">
        <v>16.026369262445641</v>
      </c>
      <c r="U116">
        <f t="shared" si="5"/>
        <v>1.2052738524891282</v>
      </c>
      <c r="V116" t="e">
        <f>MATCH(Q116,'2009'!AG$2:AG$349,0)</f>
        <v>#N/A</v>
      </c>
      <c r="W116" s="330">
        <v>4.5082827657229174</v>
      </c>
      <c r="X116" s="1">
        <v>4.2887191772460938</v>
      </c>
      <c r="AG116">
        <v>1218</v>
      </c>
    </row>
    <row r="117" spans="1:33" ht="13" x14ac:dyDescent="0.3">
      <c r="A117">
        <v>2199</v>
      </c>
      <c r="B117" t="e">
        <f t="shared" si="3"/>
        <v>#N/A</v>
      </c>
      <c r="D117" s="318">
        <v>1.6617205021711209E-2</v>
      </c>
      <c r="E117">
        <v>1591</v>
      </c>
      <c r="F117" t="e">
        <f>MATCH(A117,'2010'!AF$2:AF$97,0)</f>
        <v>#N/A</v>
      </c>
      <c r="G117" t="str">
        <f t="shared" si="4"/>
        <v>No</v>
      </c>
      <c r="I117">
        <v>1.9689911339696278</v>
      </c>
      <c r="Q117">
        <v>1735</v>
      </c>
      <c r="R117">
        <v>2.99837327003479</v>
      </c>
      <c r="S117" t="e">
        <f>MATCH(Q117,'2010'!AF$2:AF$97,0)</f>
        <v>#N/A</v>
      </c>
      <c r="T117">
        <v>23.202546131776959</v>
      </c>
      <c r="U117">
        <f t="shared" si="5"/>
        <v>2.640509226355392</v>
      </c>
      <c r="V117" t="e">
        <f>MATCH(Q117,'2009'!AG$2:AG$349,0)</f>
        <v>#N/A</v>
      </c>
      <c r="W117" s="327">
        <v>4.8273121353359185</v>
      </c>
      <c r="X117" s="1">
        <v>4.4373888969421387</v>
      </c>
      <c r="AG117">
        <v>1243</v>
      </c>
    </row>
    <row r="118" spans="1:33" ht="13" x14ac:dyDescent="0.3">
      <c r="A118">
        <v>2213</v>
      </c>
      <c r="B118" t="e">
        <f t="shared" si="3"/>
        <v>#N/A</v>
      </c>
      <c r="D118" s="318">
        <v>-0.4682579116458932</v>
      </c>
      <c r="E118">
        <v>1851</v>
      </c>
      <c r="F118" t="e">
        <f>MATCH(A118,'2010'!AF$2:AF$97,0)</f>
        <v>#N/A</v>
      </c>
      <c r="G118" t="str">
        <f t="shared" si="4"/>
        <v>No</v>
      </c>
      <c r="I118">
        <v>1.9882084866242467</v>
      </c>
      <c r="Q118">
        <v>1747</v>
      </c>
      <c r="R118" s="328">
        <v>1.4250214099884033</v>
      </c>
      <c r="S118" t="e">
        <f>MATCH(Q118,'2010'!AF$2:AF$97,0)</f>
        <v>#N/A</v>
      </c>
      <c r="T118">
        <v>26.367376066898782</v>
      </c>
      <c r="U118">
        <f t="shared" si="5"/>
        <v>3.273475213379756</v>
      </c>
      <c r="V118">
        <f>MATCH(Q118,'2009'!AG$2:AG$349,0)</f>
        <v>135</v>
      </c>
      <c r="W118" s="327">
        <v>6.1665580594340081</v>
      </c>
      <c r="X118" s="1">
        <v>5.047938346862793</v>
      </c>
      <c r="AG118">
        <v>1259</v>
      </c>
    </row>
    <row r="119" spans="1:33" ht="13" x14ac:dyDescent="0.3">
      <c r="A119">
        <v>2264</v>
      </c>
      <c r="B119" t="e">
        <f t="shared" si="3"/>
        <v>#N/A</v>
      </c>
      <c r="D119" s="318">
        <v>0.88675564057842293</v>
      </c>
      <c r="E119">
        <v>953</v>
      </c>
      <c r="F119" t="e">
        <f>MATCH(A119,'2010'!AF$2:AF$97,0)</f>
        <v>#N/A</v>
      </c>
      <c r="G119" t="str">
        <f t="shared" si="4"/>
        <v>No</v>
      </c>
      <c r="I119">
        <v>2.0199117670304019</v>
      </c>
      <c r="Q119">
        <v>1749</v>
      </c>
      <c r="R119">
        <v>6.2660112977027893E-2</v>
      </c>
      <c r="S119" t="e">
        <f>MATCH(Q119,'2010'!AF$2:AF$97,0)</f>
        <v>#N/A</v>
      </c>
      <c r="T119">
        <v>17.031257394714864</v>
      </c>
      <c r="U119">
        <f t="shared" si="5"/>
        <v>1.4062514789429725</v>
      </c>
      <c r="V119" t="e">
        <f>MATCH(Q119,'2009'!AG$2:AG$349,0)</f>
        <v>#N/A</v>
      </c>
      <c r="W119" s="330">
        <v>8.5707102113156832</v>
      </c>
      <c r="X119" s="1">
        <v>5.3151159286499023</v>
      </c>
      <c r="AG119">
        <v>1261</v>
      </c>
    </row>
    <row r="120" spans="1:33" ht="13" x14ac:dyDescent="0.3">
      <c r="A120">
        <v>2338</v>
      </c>
      <c r="B120" t="e">
        <f t="shared" si="3"/>
        <v>#N/A</v>
      </c>
      <c r="D120" s="318">
        <v>0.83499003668591443</v>
      </c>
      <c r="E120">
        <v>986</v>
      </c>
      <c r="F120" t="e">
        <f>MATCH(A120,'2010'!AF$2:AF$97,0)</f>
        <v>#N/A</v>
      </c>
      <c r="G120" t="str">
        <f t="shared" si="4"/>
        <v>No</v>
      </c>
      <c r="I120">
        <v>2.0374458115697451</v>
      </c>
      <c r="Q120">
        <v>1755</v>
      </c>
      <c r="R120">
        <v>1.0133274793624878</v>
      </c>
      <c r="S120" t="e">
        <f>MATCH(Q120,'2010'!AF$2:AF$97,0)</f>
        <v>#N/A</v>
      </c>
      <c r="T120">
        <v>21.224718100538144</v>
      </c>
      <c r="U120">
        <f t="shared" si="5"/>
        <v>2.2449436201076285</v>
      </c>
      <c r="V120" t="e">
        <f>MATCH(Q120,'2009'!AG$2:AG$349,0)</f>
        <v>#N/A</v>
      </c>
      <c r="W120" s="327"/>
      <c r="X120" s="1"/>
      <c r="AG120">
        <v>1270</v>
      </c>
    </row>
    <row r="121" spans="1:33" ht="13" x14ac:dyDescent="0.3">
      <c r="A121">
        <v>2342</v>
      </c>
      <c r="B121" t="e">
        <f t="shared" si="3"/>
        <v>#N/A</v>
      </c>
      <c r="D121" s="318">
        <v>-0.33199804568378549</v>
      </c>
      <c r="E121">
        <v>1789</v>
      </c>
      <c r="F121" t="e">
        <f>MATCH(A121,'2010'!AF$2:AF$97,0)</f>
        <v>#N/A</v>
      </c>
      <c r="G121" t="str">
        <f t="shared" si="4"/>
        <v>No</v>
      </c>
      <c r="I121">
        <v>2.0546800252739823</v>
      </c>
      <c r="Q121">
        <v>1771</v>
      </c>
      <c r="R121" s="328">
        <v>2.9824869632720947</v>
      </c>
      <c r="S121">
        <f>MATCH(Q121,'2010'!AF$2:AF$97,0)</f>
        <v>72</v>
      </c>
      <c r="T121">
        <v>37.849668159992667</v>
      </c>
      <c r="U121">
        <f t="shared" si="5"/>
        <v>5.5699336319985333</v>
      </c>
      <c r="V121">
        <f>MATCH(Q121,'2009'!AG$2:AG$349,0)</f>
        <v>123</v>
      </c>
      <c r="W121" s="327"/>
      <c r="X121" s="1"/>
      <c r="AG121">
        <v>1287</v>
      </c>
    </row>
    <row r="122" spans="1:33" ht="13" x14ac:dyDescent="0.3">
      <c r="A122">
        <v>2359</v>
      </c>
      <c r="B122" t="e">
        <f t="shared" si="3"/>
        <v>#N/A</v>
      </c>
      <c r="D122" s="318">
        <v>0.55390982102447661</v>
      </c>
      <c r="E122">
        <v>1182</v>
      </c>
      <c r="F122" t="e">
        <f>MATCH(A122,'2010'!AF$2:AF$97,0)</f>
        <v>#N/A</v>
      </c>
      <c r="G122" t="str">
        <f t="shared" si="4"/>
        <v>No</v>
      </c>
      <c r="I122">
        <v>2.0809352251973103</v>
      </c>
      <c r="Q122">
        <v>1816</v>
      </c>
      <c r="R122">
        <v>1.0218523740768433</v>
      </c>
      <c r="S122" t="e">
        <f>MATCH(Q122,'2010'!AF$2:AF$97,0)</f>
        <v>#N/A</v>
      </c>
      <c r="T122">
        <v>21.872002994131911</v>
      </c>
      <c r="U122">
        <f t="shared" si="5"/>
        <v>2.3744005988263819</v>
      </c>
      <c r="V122" t="e">
        <f>MATCH(Q122,'2009'!AG$2:AG$349,0)</f>
        <v>#N/A</v>
      </c>
      <c r="W122" s="327"/>
      <c r="X122" s="1"/>
      <c r="AG122">
        <v>1288</v>
      </c>
    </row>
    <row r="123" spans="1:33" ht="13" x14ac:dyDescent="0.3">
      <c r="A123">
        <v>2462</v>
      </c>
      <c r="B123" t="e">
        <f t="shared" si="3"/>
        <v>#N/A</v>
      </c>
      <c r="D123" s="318">
        <v>-2.7816901206839158E-2</v>
      </c>
      <c r="E123">
        <v>1630</v>
      </c>
      <c r="F123" t="e">
        <f>MATCH(A123,'2010'!AF$2:AF$97,0)</f>
        <v>#N/A</v>
      </c>
      <c r="G123" t="str">
        <f t="shared" si="4"/>
        <v>No</v>
      </c>
      <c r="I123">
        <v>2.0948978930963542</v>
      </c>
      <c r="Q123">
        <v>1980</v>
      </c>
      <c r="R123">
        <v>0.67695009708404541</v>
      </c>
      <c r="S123" t="e">
        <f>MATCH(Q123,'2010'!AF$2:AF$97,0)</f>
        <v>#N/A</v>
      </c>
      <c r="T123">
        <v>12.186870991610082</v>
      </c>
      <c r="U123">
        <f t="shared" si="5"/>
        <v>0.43737419832201629</v>
      </c>
      <c r="V123" t="e">
        <f>MATCH(Q123,'2009'!AG$2:AG$349,0)</f>
        <v>#N/A</v>
      </c>
      <c r="W123" s="327"/>
      <c r="X123" s="1"/>
      <c r="AG123">
        <v>1302</v>
      </c>
    </row>
    <row r="124" spans="1:33" ht="13" x14ac:dyDescent="0.3">
      <c r="A124">
        <v>2470</v>
      </c>
      <c r="B124" t="e">
        <f t="shared" si="3"/>
        <v>#N/A</v>
      </c>
      <c r="D124" s="318">
        <v>0.30780704375108286</v>
      </c>
      <c r="E124">
        <v>1384</v>
      </c>
      <c r="F124" t="e">
        <f>MATCH(A124,'2010'!AF$2:AF$97,0)</f>
        <v>#N/A</v>
      </c>
      <c r="G124" t="str">
        <f t="shared" si="4"/>
        <v>No</v>
      </c>
      <c r="I124">
        <v>2.1066064411033376</v>
      </c>
      <c r="Q124">
        <v>1983</v>
      </c>
      <c r="R124" s="328">
        <v>1.2921793460845947</v>
      </c>
      <c r="S124" t="e">
        <f>MATCH(Q124,'2010'!AF$2:AF$97,0)</f>
        <v>#N/A</v>
      </c>
      <c r="T124">
        <v>31.962713374314177</v>
      </c>
      <c r="U124">
        <f t="shared" si="5"/>
        <v>4.3925426748628356</v>
      </c>
      <c r="V124">
        <f>MATCH(Q124,'2009'!AG$2:AG$349,0)</f>
        <v>99</v>
      </c>
      <c r="W124" s="327"/>
      <c r="X124" s="1"/>
      <c r="AG124">
        <v>1341</v>
      </c>
    </row>
    <row r="125" spans="1:33" ht="13" x14ac:dyDescent="0.3">
      <c r="A125">
        <v>2472</v>
      </c>
      <c r="B125" t="e">
        <f t="shared" si="3"/>
        <v>#N/A</v>
      </c>
      <c r="D125" s="318">
        <v>1.1578686020621678</v>
      </c>
      <c r="E125">
        <v>780</v>
      </c>
      <c r="F125" t="e">
        <f>MATCH(A125,'2010'!AF$2:AF$97,0)</f>
        <v>#N/A</v>
      </c>
      <c r="G125" t="str">
        <f t="shared" si="4"/>
        <v>No</v>
      </c>
      <c r="I125">
        <v>2.165831381998697</v>
      </c>
      <c r="Q125">
        <v>2023</v>
      </c>
      <c r="R125">
        <v>0.40181648731231689</v>
      </c>
      <c r="S125" t="e">
        <f>MATCH(Q125,'2010'!AF$2:AF$97,0)</f>
        <v>#N/A</v>
      </c>
      <c r="T125">
        <v>10.980170776066741</v>
      </c>
      <c r="U125">
        <f t="shared" si="5"/>
        <v>0.19603415521334799</v>
      </c>
      <c r="V125" t="e">
        <f>MATCH(Q125,'2009'!AG$2:AG$349,0)</f>
        <v>#N/A</v>
      </c>
      <c r="W125" s="327"/>
      <c r="X125" s="1"/>
      <c r="AG125">
        <v>1350</v>
      </c>
    </row>
    <row r="126" spans="1:33" ht="13" x14ac:dyDescent="0.3">
      <c r="A126">
        <v>2481</v>
      </c>
      <c r="B126" t="e">
        <f t="shared" si="3"/>
        <v>#N/A</v>
      </c>
      <c r="D126" s="318">
        <v>2.3342827620272351</v>
      </c>
      <c r="E126">
        <v>373</v>
      </c>
      <c r="F126" t="e">
        <f>MATCH(A126,'2010'!AF$2:AF$97,0)</f>
        <v>#N/A</v>
      </c>
      <c r="G126" t="str">
        <f t="shared" si="4"/>
        <v>Maybe</v>
      </c>
      <c r="I126">
        <v>2.2775337634893713</v>
      </c>
      <c r="Q126">
        <v>2038</v>
      </c>
      <c r="R126">
        <v>5.2676305174827576E-2</v>
      </c>
      <c r="S126" t="e">
        <f>MATCH(Q126,'2010'!AF$2:AF$97,0)</f>
        <v>#N/A</v>
      </c>
      <c r="T126">
        <v>17.528477641163743</v>
      </c>
      <c r="U126">
        <f t="shared" si="5"/>
        <v>1.5056955282327484</v>
      </c>
      <c r="V126" t="e">
        <f>MATCH(Q126,'2009'!AG$2:AG$349,0)</f>
        <v>#N/A</v>
      </c>
      <c r="W126" s="327"/>
      <c r="X126" s="1"/>
      <c r="AG126">
        <v>1367</v>
      </c>
    </row>
    <row r="127" spans="1:33" ht="13" x14ac:dyDescent="0.3">
      <c r="A127">
        <v>2530</v>
      </c>
      <c r="B127" t="e">
        <f t="shared" si="3"/>
        <v>#N/A</v>
      </c>
      <c r="D127" s="318">
        <v>0.46742785372716422</v>
      </c>
      <c r="E127">
        <v>1264</v>
      </c>
      <c r="F127" t="e">
        <f>MATCH(A127,'2010'!AF$2:AF$97,0)</f>
        <v>#N/A</v>
      </c>
      <c r="G127" t="str">
        <f t="shared" si="4"/>
        <v>No</v>
      </c>
      <c r="I127">
        <v>2.3342827620272351</v>
      </c>
      <c r="Q127">
        <v>2041</v>
      </c>
      <c r="R127">
        <v>2.3516058921813965</v>
      </c>
      <c r="S127" s="325">
        <f>MATCH(Q127,'2010'!AF$2:AF$97,0)</f>
        <v>79</v>
      </c>
      <c r="T127">
        <v>31.872381744546725</v>
      </c>
      <c r="U127">
        <f t="shared" si="5"/>
        <v>4.3744763489093454</v>
      </c>
      <c r="V127" t="e">
        <f>MATCH(Q127,'2009'!AG$2:AG$349,0)</f>
        <v>#N/A</v>
      </c>
      <c r="W127" s="327"/>
      <c r="X127" s="1"/>
      <c r="AG127">
        <v>1391</v>
      </c>
    </row>
    <row r="128" spans="1:33" ht="13" x14ac:dyDescent="0.3">
      <c r="A128">
        <v>2543</v>
      </c>
      <c r="B128" t="e">
        <f t="shared" si="3"/>
        <v>#N/A</v>
      </c>
      <c r="D128" s="318">
        <v>1.7132242119212837</v>
      </c>
      <c r="E128">
        <v>539</v>
      </c>
      <c r="F128" t="e">
        <f>MATCH(A128,'2010'!AF$2:AF$97,0)</f>
        <v>#N/A</v>
      </c>
      <c r="G128" t="str">
        <f t="shared" si="4"/>
        <v>Maybe</v>
      </c>
      <c r="I128">
        <v>2.3361625482077719</v>
      </c>
      <c r="Q128">
        <v>2048</v>
      </c>
      <c r="R128">
        <v>0.68920499086380005</v>
      </c>
      <c r="S128" t="e">
        <f>MATCH(Q128,'2010'!AF$2:AF$97,0)</f>
        <v>#N/A</v>
      </c>
      <c r="T128">
        <v>11.844435361416298</v>
      </c>
      <c r="U128">
        <f t="shared" si="5"/>
        <v>0.36888707228325979</v>
      </c>
      <c r="V128" t="e">
        <f>MATCH(Q128,'2009'!AG$2:AG$349,0)</f>
        <v>#N/A</v>
      </c>
      <c r="W128" s="327"/>
      <c r="X128" s="1"/>
      <c r="AG128">
        <v>1429</v>
      </c>
    </row>
    <row r="129" spans="1:33" ht="13" x14ac:dyDescent="0.3">
      <c r="A129">
        <v>2576</v>
      </c>
      <c r="B129" t="e">
        <f t="shared" si="3"/>
        <v>#N/A</v>
      </c>
      <c r="D129" s="318">
        <v>1.1962457317352753</v>
      </c>
      <c r="E129">
        <v>754</v>
      </c>
      <c r="F129" t="e">
        <f>MATCH(A129,'2010'!AF$2:AF$97,0)</f>
        <v>#N/A</v>
      </c>
      <c r="G129" t="str">
        <f t="shared" si="4"/>
        <v>No</v>
      </c>
      <c r="I129">
        <v>2.981100355384207</v>
      </c>
      <c r="Q129">
        <v>2077</v>
      </c>
      <c r="R129">
        <v>0.27770465612411499</v>
      </c>
      <c r="S129" t="e">
        <f>MATCH(Q129,'2010'!AF$2:AF$97,0)</f>
        <v>#N/A</v>
      </c>
      <c r="T129">
        <v>14.979566906030298</v>
      </c>
      <c r="U129">
        <f t="shared" si="5"/>
        <v>0.99591338120605943</v>
      </c>
      <c r="V129" t="e">
        <f>MATCH(Q129,'2009'!AG$2:AG$349,0)</f>
        <v>#N/A</v>
      </c>
      <c r="W129" s="327"/>
      <c r="X129" s="1"/>
      <c r="AG129">
        <v>1452</v>
      </c>
    </row>
    <row r="130" spans="1:33" ht="13" x14ac:dyDescent="0.3">
      <c r="A130">
        <v>2607</v>
      </c>
      <c r="B130" t="e">
        <f t="shared" si="3"/>
        <v>#N/A</v>
      </c>
      <c r="D130" s="318">
        <v>0.70987077290716638</v>
      </c>
      <c r="E130">
        <v>1077</v>
      </c>
      <c r="F130" t="e">
        <f>MATCH(A130,'2010'!AF$2:AF$97,0)</f>
        <v>#N/A</v>
      </c>
      <c r="G130" t="str">
        <f t="shared" si="4"/>
        <v>No</v>
      </c>
      <c r="I130">
        <v>3.0977431429570585</v>
      </c>
      <c r="Q130">
        <v>2108</v>
      </c>
      <c r="R130">
        <v>0.57943642139434814</v>
      </c>
      <c r="S130" t="e">
        <f>MATCH(Q130,'2010'!AF$2:AF$97,0)</f>
        <v>#N/A</v>
      </c>
      <c r="T130">
        <v>9.5937449074791701</v>
      </c>
      <c r="U130">
        <f t="shared" si="5"/>
        <v>-8.1251018504165939E-2</v>
      </c>
      <c r="V130" t="e">
        <f>MATCH(Q130,'2009'!AG$2:AG$349,0)</f>
        <v>#N/A</v>
      </c>
      <c r="W130" s="327"/>
      <c r="X130" s="1"/>
      <c r="AG130">
        <v>1458</v>
      </c>
    </row>
    <row r="131" spans="1:33" ht="13" x14ac:dyDescent="0.3">
      <c r="A131">
        <v>2641</v>
      </c>
      <c r="B131" t="e">
        <f t="shared" si="3"/>
        <v>#N/A</v>
      </c>
      <c r="D131" s="318">
        <v>-1.775702150409076E-2</v>
      </c>
      <c r="E131">
        <v>1622</v>
      </c>
      <c r="F131" t="e">
        <f>MATCH(A131,'2010'!AF$2:AF$97,0)</f>
        <v>#N/A</v>
      </c>
      <c r="G131" t="str">
        <f t="shared" si="4"/>
        <v>No</v>
      </c>
      <c r="I131">
        <v>3.1215751428778002</v>
      </c>
      <c r="Q131">
        <v>2128</v>
      </c>
      <c r="R131">
        <v>0.79287821054458618</v>
      </c>
      <c r="S131" t="e">
        <f>MATCH(Q131,'2010'!AF$2:AF$97,0)</f>
        <v>#N/A</v>
      </c>
      <c r="T131">
        <v>13.585434654254973</v>
      </c>
      <c r="U131">
        <f t="shared" si="5"/>
        <v>0.71708693085099462</v>
      </c>
      <c r="V131" t="e">
        <f>MATCH(Q131,'2009'!AG$2:AG$349,0)</f>
        <v>#N/A</v>
      </c>
      <c r="W131" s="327"/>
      <c r="X131" s="1"/>
      <c r="AG131">
        <v>1506</v>
      </c>
    </row>
    <row r="132" spans="1:33" ht="13" x14ac:dyDescent="0.3">
      <c r="A132">
        <v>2655</v>
      </c>
      <c r="B132" t="e">
        <f t="shared" si="3"/>
        <v>#N/A</v>
      </c>
      <c r="D132" s="318">
        <v>0.48888748711430136</v>
      </c>
      <c r="E132">
        <v>1241</v>
      </c>
      <c r="F132" t="e">
        <f>MATCH(A132,'2010'!AF$2:AF$97,0)</f>
        <v>#N/A</v>
      </c>
      <c r="G132" t="str">
        <f t="shared" si="4"/>
        <v>No</v>
      </c>
      <c r="I132">
        <v>3.3205458808461827</v>
      </c>
      <c r="Q132">
        <v>2145</v>
      </c>
      <c r="R132">
        <v>1.4277811050415039</v>
      </c>
      <c r="S132" t="e">
        <f>MATCH(Q132,'2010'!AF$2:AF$97,0)</f>
        <v>#N/A</v>
      </c>
      <c r="T132">
        <v>14.478173923830273</v>
      </c>
      <c r="U132">
        <f t="shared" si="5"/>
        <v>0.89563478476605463</v>
      </c>
      <c r="V132" t="e">
        <f>MATCH(Q132,'2009'!AG$2:AG$349,0)</f>
        <v>#N/A</v>
      </c>
      <c r="W132" s="327"/>
      <c r="X132" s="1"/>
      <c r="AG132">
        <v>1511</v>
      </c>
    </row>
    <row r="133" spans="1:33" ht="13" x14ac:dyDescent="0.3">
      <c r="A133">
        <v>2665</v>
      </c>
      <c r="B133" t="e">
        <f t="shared" si="3"/>
        <v>#N/A</v>
      </c>
      <c r="D133" s="318">
        <v>-0.5919052556569937</v>
      </c>
      <c r="E133">
        <v>1882</v>
      </c>
      <c r="F133" t="e">
        <f>MATCH(A133,'2010'!AF$2:AF$97,0)</f>
        <v>#N/A</v>
      </c>
      <c r="G133" t="str">
        <f t="shared" si="4"/>
        <v>No</v>
      </c>
      <c r="I133">
        <v>3.383686853280842</v>
      </c>
      <c r="Q133">
        <v>2171</v>
      </c>
      <c r="R133">
        <v>0.7290414571762085</v>
      </c>
      <c r="S133" t="e">
        <f>MATCH(Q133,'2010'!AF$2:AF$97,0)</f>
        <v>#N/A</v>
      </c>
      <c r="T133">
        <v>10.751648641467536</v>
      </c>
      <c r="U133">
        <f t="shared" si="5"/>
        <v>0.15032972829350744</v>
      </c>
      <c r="V133" t="e">
        <f>MATCH(Q133,'2009'!AG$2:AG$349,0)</f>
        <v>#N/A</v>
      </c>
      <c r="W133" s="327"/>
      <c r="X133" s="1"/>
      <c r="AG133">
        <v>1516</v>
      </c>
    </row>
    <row r="134" spans="1:33" ht="13" x14ac:dyDescent="0.3">
      <c r="A134">
        <v>2709</v>
      </c>
      <c r="B134" t="e">
        <f t="shared" si="3"/>
        <v>#N/A</v>
      </c>
      <c r="D134" s="318">
        <v>0.49706022678844375</v>
      </c>
      <c r="E134">
        <v>1236</v>
      </c>
      <c r="F134" t="e">
        <f>MATCH(A134,'2010'!AF$2:AF$97,0)</f>
        <v>#N/A</v>
      </c>
      <c r="G134" t="str">
        <f t="shared" si="4"/>
        <v>No</v>
      </c>
      <c r="I134">
        <v>3.4480962855092669</v>
      </c>
      <c r="Q134">
        <v>2180</v>
      </c>
      <c r="R134">
        <v>2.5452358722686768</v>
      </c>
      <c r="S134" t="e">
        <f>MATCH(Q134,'2010'!AF$2:AF$97,0)</f>
        <v>#N/A</v>
      </c>
      <c r="T134">
        <v>15.160323213563792</v>
      </c>
      <c r="U134">
        <f t="shared" si="5"/>
        <v>1.0320646427127587</v>
      </c>
      <c r="V134" t="e">
        <f>MATCH(Q134,'2009'!AG$2:AG$349,0)</f>
        <v>#N/A</v>
      </c>
      <c r="W134" s="327"/>
      <c r="X134" s="1"/>
      <c r="AG134">
        <v>1519</v>
      </c>
    </row>
    <row r="135" spans="1:33" ht="13" x14ac:dyDescent="0.3">
      <c r="A135">
        <v>2725</v>
      </c>
      <c r="B135" t="e">
        <f t="shared" si="3"/>
        <v>#N/A</v>
      </c>
      <c r="D135" s="318">
        <v>0.38786290284352698</v>
      </c>
      <c r="E135">
        <v>1318</v>
      </c>
      <c r="F135" t="e">
        <f>MATCH(A135,'2010'!AF$2:AF$97,0)</f>
        <v>#N/A</v>
      </c>
      <c r="G135" t="str">
        <f t="shared" si="4"/>
        <v>No</v>
      </c>
      <c r="I135">
        <v>3.5592082429743157</v>
      </c>
      <c r="Q135">
        <v>2199</v>
      </c>
      <c r="R135">
        <v>0.43414178490638733</v>
      </c>
      <c r="S135" t="e">
        <f>MATCH(Q135,'2010'!AF$2:AF$97,0)</f>
        <v>#N/A</v>
      </c>
      <c r="T135">
        <v>40.832790297170042</v>
      </c>
      <c r="U135">
        <f t="shared" si="5"/>
        <v>6.1665580594340081</v>
      </c>
      <c r="V135" t="e">
        <f>MATCH(Q135,'2009'!AG$2:AG$349,0)</f>
        <v>#N/A</v>
      </c>
      <c r="W135" s="327"/>
      <c r="X135" s="1"/>
      <c r="AG135">
        <v>1527</v>
      </c>
    </row>
    <row r="136" spans="1:33" ht="13" x14ac:dyDescent="0.3">
      <c r="A136">
        <v>2739</v>
      </c>
      <c r="B136" t="e">
        <f t="shared" si="3"/>
        <v>#N/A</v>
      </c>
      <c r="D136" s="318">
        <v>0.69495145772702194</v>
      </c>
      <c r="E136">
        <v>1089</v>
      </c>
      <c r="F136" t="e">
        <f>MATCH(A136,'2010'!AF$2:AF$97,0)</f>
        <v>#N/A</v>
      </c>
      <c r="G136" t="str">
        <f t="shared" si="4"/>
        <v>No</v>
      </c>
      <c r="I136">
        <v>3.7538751180736387</v>
      </c>
      <c r="Q136">
        <v>2420</v>
      </c>
      <c r="R136">
        <v>1.4024572372436523</v>
      </c>
      <c r="S136" t="e">
        <f>MATCH(Q136,'2010'!AF$2:AF$97,0)</f>
        <v>#N/A</v>
      </c>
      <c r="T136">
        <v>17.440417715940633</v>
      </c>
      <c r="U136">
        <f t="shared" si="5"/>
        <v>1.4880835431881265</v>
      </c>
      <c r="V136" t="e">
        <f>MATCH(Q136,'2009'!AG$2:AG$349,0)</f>
        <v>#N/A</v>
      </c>
      <c r="W136" s="327"/>
      <c r="X136" s="1"/>
      <c r="AG136">
        <v>1538</v>
      </c>
    </row>
    <row r="137" spans="1:33" ht="13" x14ac:dyDescent="0.3">
      <c r="A137">
        <v>2761</v>
      </c>
      <c r="B137" t="e">
        <f t="shared" si="3"/>
        <v>#N/A</v>
      </c>
      <c r="D137" s="318">
        <v>0.95912170920286688</v>
      </c>
      <c r="E137">
        <v>910</v>
      </c>
      <c r="F137" t="e">
        <f>MATCH(A137,'2010'!AF$2:AF$97,0)</f>
        <v>#N/A</v>
      </c>
      <c r="G137" t="str">
        <f t="shared" si="4"/>
        <v>No</v>
      </c>
      <c r="I137">
        <v>4.3020590941532877</v>
      </c>
      <c r="Q137">
        <v>2424</v>
      </c>
      <c r="R137">
        <v>0.95279073715209961</v>
      </c>
      <c r="S137" t="e">
        <f>MATCH(Q137,'2010'!AF$2:AF$97,0)</f>
        <v>#N/A</v>
      </c>
      <c r="T137">
        <v>23.26146333045503</v>
      </c>
      <c r="U137">
        <f t="shared" si="5"/>
        <v>2.6522926660910056</v>
      </c>
      <c r="V137" t="e">
        <f>MATCH(Q137,'2009'!AG$2:AG$349,0)</f>
        <v>#N/A</v>
      </c>
      <c r="W137" s="327"/>
      <c r="X137" s="1"/>
      <c r="AG137">
        <v>1553</v>
      </c>
    </row>
    <row r="138" spans="1:33" ht="13" x14ac:dyDescent="0.3">
      <c r="A138">
        <v>2783</v>
      </c>
      <c r="B138" t="e">
        <f t="shared" ref="B138:B155" si="6">MATCH(A138,F$5:F$348,0)</f>
        <v>#N/A</v>
      </c>
      <c r="D138" s="318">
        <v>0.70009790154388618</v>
      </c>
      <c r="E138">
        <v>1086</v>
      </c>
      <c r="F138" t="e">
        <f>MATCH(A138,'2010'!AF$2:AF$97,0)</f>
        <v>#N/A</v>
      </c>
      <c r="G138" t="str">
        <f t="shared" ref="G138:G155" si="7">IF(D138&gt;2.5,"Yes", IF(D138&gt;1.5, "Maybe","No"))</f>
        <v>No</v>
      </c>
      <c r="Q138">
        <v>2437</v>
      </c>
      <c r="R138">
        <v>2.6928040981292725</v>
      </c>
      <c r="S138" t="e">
        <f>MATCH(Q138,'2010'!AF$2:AF$97,0)</f>
        <v>#N/A</v>
      </c>
      <c r="T138">
        <v>9.3230796765080104</v>
      </c>
      <c r="U138">
        <f t="shared" ref="U138:U164" si="8">T138/5 - 2</f>
        <v>-0.13538406469839792</v>
      </c>
      <c r="V138" t="e">
        <f>MATCH(Q138,'2009'!AG$2:AG$349,0)</f>
        <v>#N/A</v>
      </c>
      <c r="W138" s="327"/>
      <c r="X138" s="1"/>
      <c r="AG138">
        <v>1555</v>
      </c>
    </row>
    <row r="139" spans="1:33" ht="13" x14ac:dyDescent="0.3">
      <c r="A139">
        <v>2791</v>
      </c>
      <c r="B139" t="e">
        <f t="shared" si="6"/>
        <v>#N/A</v>
      </c>
      <c r="D139" s="318">
        <v>1.5233107145644993</v>
      </c>
      <c r="E139">
        <v>607</v>
      </c>
      <c r="F139" t="e">
        <f>MATCH(A139,'2010'!AF$2:AF$97,0)</f>
        <v>#N/A</v>
      </c>
      <c r="G139" t="str">
        <f t="shared" si="7"/>
        <v>Maybe</v>
      </c>
      <c r="Q139">
        <v>2449</v>
      </c>
      <c r="R139">
        <v>1.202734112739563</v>
      </c>
      <c r="S139" t="e">
        <f>MATCH(Q139,'2010'!AF$2:AF$97,0)</f>
        <v>#N/A</v>
      </c>
      <c r="T139">
        <v>-6.1437570707854627</v>
      </c>
      <c r="U139">
        <f t="shared" si="8"/>
        <v>-3.2287514141570925</v>
      </c>
      <c r="V139" t="e">
        <f>MATCH(Q139,'2009'!AG$2:AG$349,0)</f>
        <v>#N/A</v>
      </c>
      <c r="W139" s="327"/>
      <c r="X139" s="1"/>
      <c r="AG139">
        <v>1557</v>
      </c>
    </row>
    <row r="140" spans="1:33" ht="13" x14ac:dyDescent="0.3">
      <c r="A140">
        <v>2813</v>
      </c>
      <c r="B140" t="e">
        <f t="shared" si="6"/>
        <v>#N/A</v>
      </c>
      <c r="D140" s="318">
        <v>0.39536128024833922</v>
      </c>
      <c r="E140">
        <v>1313</v>
      </c>
      <c r="F140" t="e">
        <f>MATCH(A140,'2010'!AF$2:AF$97,0)</f>
        <v>#N/A</v>
      </c>
      <c r="G140" t="str">
        <f t="shared" si="7"/>
        <v>No</v>
      </c>
      <c r="Q140">
        <v>2468</v>
      </c>
      <c r="R140">
        <v>2.7194805145263672</v>
      </c>
      <c r="S140" t="e">
        <f>MATCH(Q140,'2010'!AF$2:AF$97,0)</f>
        <v>#N/A</v>
      </c>
      <c r="T140">
        <v>18.456703925117171</v>
      </c>
      <c r="U140">
        <f t="shared" si="8"/>
        <v>1.6913407850234341</v>
      </c>
      <c r="V140" t="e">
        <f>MATCH(Q140,'2009'!AG$2:AG$349,0)</f>
        <v>#N/A</v>
      </c>
      <c r="W140" s="327"/>
      <c r="X140" s="1"/>
      <c r="AG140">
        <v>1592</v>
      </c>
    </row>
    <row r="141" spans="1:33" ht="13" x14ac:dyDescent="0.3">
      <c r="A141">
        <v>2819</v>
      </c>
      <c r="B141" t="e">
        <f t="shared" si="6"/>
        <v>#N/A</v>
      </c>
      <c r="D141" s="318">
        <v>0.14185445944191483</v>
      </c>
      <c r="E141">
        <v>1499</v>
      </c>
      <c r="F141" t="e">
        <f>MATCH(A141,'2010'!AF$2:AF$97,0)</f>
        <v>#N/A</v>
      </c>
      <c r="G141" t="str">
        <f t="shared" si="7"/>
        <v>No</v>
      </c>
      <c r="Q141">
        <v>2470</v>
      </c>
      <c r="R141" s="328">
        <v>0.34605851769447327</v>
      </c>
      <c r="S141" t="e">
        <f>MATCH(Q141,'2010'!AF$2:AF$97,0)</f>
        <v>#N/A</v>
      </c>
      <c r="T141">
        <v>9.6219105859486369</v>
      </c>
      <c r="U141">
        <f t="shared" si="8"/>
        <v>-7.5617882810272707E-2</v>
      </c>
      <c r="V141">
        <f>MATCH(Q141,'2009'!AG$2:AG$349,0)</f>
        <v>81</v>
      </c>
      <c r="W141" s="327"/>
      <c r="X141" s="1"/>
      <c r="AG141">
        <v>1612</v>
      </c>
    </row>
    <row r="142" spans="1:33" ht="13" x14ac:dyDescent="0.3">
      <c r="A142">
        <v>2826</v>
      </c>
      <c r="B142" t="e">
        <f t="shared" si="6"/>
        <v>#N/A</v>
      </c>
      <c r="D142" s="318">
        <v>1.5949486109315096</v>
      </c>
      <c r="E142">
        <v>579</v>
      </c>
      <c r="F142" t="e">
        <f>MATCH(A142,'2010'!AF$2:AF$97,0)</f>
        <v>#N/A</v>
      </c>
      <c r="G142" t="str">
        <f t="shared" si="7"/>
        <v>Maybe</v>
      </c>
      <c r="Q142">
        <v>2483</v>
      </c>
      <c r="R142">
        <v>1.1826740503311157</v>
      </c>
      <c r="S142" t="e">
        <f>MATCH(Q142,'2010'!AF$2:AF$97,0)</f>
        <v>#N/A</v>
      </c>
      <c r="T142">
        <v>19.856111352035064</v>
      </c>
      <c r="U142">
        <f t="shared" si="8"/>
        <v>1.9712222704070128</v>
      </c>
      <c r="V142" t="e">
        <f>MATCH(Q142,'2009'!AG$2:AG$349,0)</f>
        <v>#N/A</v>
      </c>
      <c r="W142" s="327"/>
      <c r="X142" s="1"/>
      <c r="AG142">
        <v>1617</v>
      </c>
    </row>
    <row r="143" spans="1:33" ht="13" x14ac:dyDescent="0.3">
      <c r="A143">
        <v>2912</v>
      </c>
      <c r="B143" t="e">
        <f t="shared" si="6"/>
        <v>#N/A</v>
      </c>
      <c r="D143" s="318">
        <v>2.0809352251973103</v>
      </c>
      <c r="E143">
        <v>428</v>
      </c>
      <c r="F143" t="e">
        <f>MATCH(A143,'2010'!AF$2:AF$97,0)</f>
        <v>#N/A</v>
      </c>
      <c r="G143" t="str">
        <f t="shared" si="7"/>
        <v>Maybe</v>
      </c>
      <c r="Q143">
        <v>2497</v>
      </c>
      <c r="R143">
        <v>-0.84392005205154419</v>
      </c>
      <c r="S143" t="e">
        <f>MATCH(Q143,'2010'!AF$2:AF$97,0)</f>
        <v>#N/A</v>
      </c>
      <c r="T143">
        <v>-5.0338029719437207</v>
      </c>
      <c r="U143">
        <f t="shared" si="8"/>
        <v>-3.0067605943887443</v>
      </c>
      <c r="V143" t="e">
        <f>MATCH(Q143,'2009'!AG$2:AG$349,0)</f>
        <v>#N/A</v>
      </c>
      <c r="W143" s="327"/>
      <c r="X143" s="1"/>
      <c r="AG143">
        <v>1622</v>
      </c>
    </row>
    <row r="144" spans="1:33" ht="13" x14ac:dyDescent="0.3">
      <c r="A144">
        <v>2941</v>
      </c>
      <c r="B144" t="e">
        <f t="shared" si="6"/>
        <v>#N/A</v>
      </c>
      <c r="D144" s="318">
        <v>1.60849367785007</v>
      </c>
      <c r="E144">
        <v>573</v>
      </c>
      <c r="F144" t="e">
        <f>MATCH(A144,'2010'!AF$2:AF$97,0)</f>
        <v>#N/A</v>
      </c>
      <c r="G144" t="str">
        <f t="shared" si="7"/>
        <v>Maybe</v>
      </c>
      <c r="Q144">
        <v>2505</v>
      </c>
      <c r="R144">
        <v>1.0172132253646851</v>
      </c>
      <c r="S144" t="e">
        <f>MATCH(Q144,'2010'!AF$2:AF$97,0)</f>
        <v>#N/A</v>
      </c>
      <c r="T144">
        <v>25.363055356687884</v>
      </c>
      <c r="U144">
        <f t="shared" si="8"/>
        <v>3.0726110713375769</v>
      </c>
      <c r="V144" t="e">
        <f>MATCH(Q144,'2009'!AG$2:AG$349,0)</f>
        <v>#N/A</v>
      </c>
      <c r="W144" s="327"/>
      <c r="X144" s="1"/>
      <c r="AG144">
        <v>1646</v>
      </c>
    </row>
    <row r="145" spans="1:33" ht="13" x14ac:dyDescent="0.3">
      <c r="A145">
        <v>2945</v>
      </c>
      <c r="B145" t="e">
        <f t="shared" si="6"/>
        <v>#N/A</v>
      </c>
      <c r="D145" s="318">
        <v>1.0989177934534291</v>
      </c>
      <c r="E145">
        <v>823</v>
      </c>
      <c r="F145" t="e">
        <f>MATCH(A145,'2010'!AF$2:AF$97,0)</f>
        <v>#N/A</v>
      </c>
      <c r="G145" t="str">
        <f t="shared" si="7"/>
        <v>No</v>
      </c>
      <c r="Q145">
        <v>2530</v>
      </c>
      <c r="R145">
        <v>0.34864649176597595</v>
      </c>
      <c r="S145" t="e">
        <f>MATCH(Q145,'2010'!AF$2:AF$97,0)</f>
        <v>#N/A</v>
      </c>
      <c r="T145">
        <v>15.724993468239823</v>
      </c>
      <c r="U145">
        <f t="shared" si="8"/>
        <v>1.1449986936479646</v>
      </c>
      <c r="V145" t="e">
        <f>MATCH(Q145,'2009'!AG$2:AG$349,0)</f>
        <v>#N/A</v>
      </c>
      <c r="W145" s="327"/>
      <c r="X145" s="1"/>
      <c r="AG145">
        <v>1649</v>
      </c>
    </row>
    <row r="146" spans="1:33" ht="13" x14ac:dyDescent="0.3">
      <c r="A146">
        <v>2949</v>
      </c>
      <c r="B146" t="e">
        <f t="shared" si="6"/>
        <v>#N/A</v>
      </c>
      <c r="D146" s="318">
        <v>3.5592082429743157</v>
      </c>
      <c r="E146">
        <v>115</v>
      </c>
      <c r="F146" t="e">
        <f>MATCH(A146,'2010'!AF$2:AF$97,0)</f>
        <v>#N/A</v>
      </c>
      <c r="G146" t="str">
        <f t="shared" si="7"/>
        <v>Yes</v>
      </c>
      <c r="Q146">
        <v>2534</v>
      </c>
      <c r="R146">
        <v>1.3124264478683472</v>
      </c>
      <c r="S146" t="e">
        <f>MATCH(Q146,'2010'!AF$2:AF$97,0)</f>
        <v>#N/A</v>
      </c>
      <c r="T146">
        <v>24.355953074607854</v>
      </c>
      <c r="U146">
        <f t="shared" si="8"/>
        <v>2.8711906149215709</v>
      </c>
      <c r="V146" t="e">
        <f>MATCH(Q146,'2009'!AG$2:AG$349,0)</f>
        <v>#N/A</v>
      </c>
      <c r="W146" s="327"/>
      <c r="X146" s="1"/>
      <c r="AG146">
        <v>1662</v>
      </c>
    </row>
    <row r="147" spans="1:33" ht="13" x14ac:dyDescent="0.3">
      <c r="A147">
        <v>3009</v>
      </c>
      <c r="B147" t="e">
        <f t="shared" si="6"/>
        <v>#N/A</v>
      </c>
      <c r="D147" s="318">
        <v>1.1693782301978577</v>
      </c>
      <c r="E147">
        <v>775</v>
      </c>
      <c r="F147" t="e">
        <f>MATCH(A147,'2010'!AF$2:AF$97,0)</f>
        <v>#N/A</v>
      </c>
      <c r="G147" t="str">
        <f t="shared" si="7"/>
        <v>No</v>
      </c>
      <c r="Q147">
        <v>2573</v>
      </c>
      <c r="R147">
        <v>0.29467517137527466</v>
      </c>
      <c r="S147" t="e">
        <f>MATCH(Q147,'2010'!AF$2:AF$97,0)</f>
        <v>#N/A</v>
      </c>
      <c r="T147">
        <v>6.821236037781425</v>
      </c>
      <c r="U147">
        <f t="shared" si="8"/>
        <v>-0.63575279244371496</v>
      </c>
      <c r="V147" t="e">
        <f>MATCH(Q147,'2009'!AG$2:AG$349,0)</f>
        <v>#N/A</v>
      </c>
      <c r="W147" s="327"/>
      <c r="X147" s="1"/>
      <c r="AG147">
        <v>1675</v>
      </c>
    </row>
    <row r="148" spans="1:33" ht="13" x14ac:dyDescent="0.3">
      <c r="A148">
        <v>3010</v>
      </c>
      <c r="B148" t="e">
        <f t="shared" si="6"/>
        <v>#N/A</v>
      </c>
      <c r="D148" s="318">
        <v>3.0977431429570585</v>
      </c>
      <c r="E148">
        <v>185</v>
      </c>
      <c r="F148" t="e">
        <f>MATCH(A148,'2010'!AF$2:AF$97,0)</f>
        <v>#N/A</v>
      </c>
      <c r="G148" t="str">
        <f t="shared" si="7"/>
        <v>Yes</v>
      </c>
      <c r="Q148">
        <v>2576</v>
      </c>
      <c r="R148">
        <v>1.144808292388916</v>
      </c>
      <c r="S148" t="e">
        <f>MATCH(Q148,'2010'!AF$2:AF$97,0)</f>
        <v>#N/A</v>
      </c>
      <c r="T148">
        <v>0.51106794202443317</v>
      </c>
      <c r="U148">
        <f t="shared" si="8"/>
        <v>-1.8977864115951133</v>
      </c>
      <c r="V148" t="e">
        <f>MATCH(Q148,'2009'!AG$2:AG$349,0)</f>
        <v>#N/A</v>
      </c>
      <c r="W148" s="327"/>
      <c r="X148" s="1"/>
      <c r="AG148">
        <v>1699</v>
      </c>
    </row>
    <row r="149" spans="1:33" ht="13" x14ac:dyDescent="0.3">
      <c r="A149">
        <v>3126</v>
      </c>
      <c r="B149" t="e">
        <f t="shared" si="6"/>
        <v>#N/A</v>
      </c>
      <c r="D149" s="318">
        <v>-0.25094189832901531</v>
      </c>
      <c r="E149">
        <v>1749</v>
      </c>
      <c r="F149" t="e">
        <f>MATCH(A149,'2010'!AF$2:AF$97,0)</f>
        <v>#N/A</v>
      </c>
      <c r="G149" t="str">
        <f t="shared" si="7"/>
        <v>No</v>
      </c>
      <c r="Q149">
        <v>2583</v>
      </c>
      <c r="R149">
        <v>1.2243167161941528</v>
      </c>
      <c r="S149" t="e">
        <f>MATCH(Q149,'2010'!AF$2:AF$97,0)</f>
        <v>#N/A</v>
      </c>
      <c r="T149">
        <v>7.1301998942962266</v>
      </c>
      <c r="U149">
        <f t="shared" si="8"/>
        <v>-0.57396002114075473</v>
      </c>
      <c r="V149" t="e">
        <f>MATCH(Q149,'2009'!AG$2:AG$349,0)</f>
        <v>#N/A</v>
      </c>
      <c r="W149" s="327"/>
      <c r="X149" s="1"/>
      <c r="AG149">
        <v>1700</v>
      </c>
    </row>
    <row r="150" spans="1:33" ht="13" x14ac:dyDescent="0.3">
      <c r="A150">
        <v>3130</v>
      </c>
      <c r="B150" t="e">
        <f t="shared" si="6"/>
        <v>#N/A</v>
      </c>
      <c r="D150" s="318">
        <v>1.031555011438777</v>
      </c>
      <c r="E150">
        <v>864</v>
      </c>
      <c r="F150" t="e">
        <f>MATCH(A150,'2010'!AF$2:AF$97,0)</f>
        <v>#N/A</v>
      </c>
      <c r="G150" t="str">
        <f t="shared" si="7"/>
        <v>No</v>
      </c>
      <c r="Q150">
        <v>2604</v>
      </c>
      <c r="R150">
        <v>0.16231027245521545</v>
      </c>
      <c r="S150" t="e">
        <f>MATCH(Q150,'2010'!AF$2:AF$97,0)</f>
        <v>#N/A</v>
      </c>
      <c r="T150">
        <v>12.857052776358627</v>
      </c>
      <c r="U150">
        <f t="shared" si="8"/>
        <v>0.57141055527172524</v>
      </c>
      <c r="V150" t="e">
        <f>MATCH(Q150,'2009'!AG$2:AG$349,0)</f>
        <v>#N/A</v>
      </c>
      <c r="W150" s="327"/>
      <c r="X150" s="1"/>
      <c r="AG150">
        <v>1712</v>
      </c>
    </row>
    <row r="151" spans="1:33" ht="13" x14ac:dyDescent="0.3">
      <c r="A151">
        <v>3340</v>
      </c>
      <c r="B151" t="e">
        <f t="shared" si="6"/>
        <v>#N/A</v>
      </c>
      <c r="D151" s="318">
        <v>0.66987469398281518</v>
      </c>
      <c r="E151">
        <v>1107</v>
      </c>
      <c r="F151" t="e">
        <f>MATCH(A151,'2010'!AF$2:AF$97,0)</f>
        <v>#N/A</v>
      </c>
      <c r="G151" t="str">
        <f t="shared" si="7"/>
        <v>No</v>
      </c>
      <c r="Q151">
        <v>2607</v>
      </c>
      <c r="R151">
        <v>0.27601808309555054</v>
      </c>
      <c r="S151" t="e">
        <f>MATCH(Q151,'2010'!AF$2:AF$97,0)</f>
        <v>#N/A</v>
      </c>
      <c r="T151">
        <v>3.7927218318701614</v>
      </c>
      <c r="U151">
        <f t="shared" si="8"/>
        <v>-1.2414556336259677</v>
      </c>
      <c r="V151" t="e">
        <f>MATCH(Q151,'2009'!AG$2:AG$349,0)</f>
        <v>#N/A</v>
      </c>
      <c r="W151" s="327"/>
      <c r="X151" s="1"/>
      <c r="AG151">
        <v>1714</v>
      </c>
    </row>
    <row r="152" spans="1:33" ht="13" x14ac:dyDescent="0.3">
      <c r="A152">
        <v>3344</v>
      </c>
      <c r="B152" t="e">
        <f t="shared" si="6"/>
        <v>#N/A</v>
      </c>
      <c r="D152" s="318">
        <v>0.36916536466807753</v>
      </c>
      <c r="E152">
        <v>1333</v>
      </c>
      <c r="F152" t="e">
        <f>MATCH(A152,'2010'!AF$2:AF$97,0)</f>
        <v>#N/A</v>
      </c>
      <c r="G152" t="str">
        <f t="shared" si="7"/>
        <v>No</v>
      </c>
      <c r="Q152">
        <v>2614</v>
      </c>
      <c r="R152">
        <v>2.7201910018920898</v>
      </c>
      <c r="S152" t="e">
        <f>MATCH(Q152,'2010'!AF$2:AF$97,0)</f>
        <v>#N/A</v>
      </c>
      <c r="T152">
        <v>24.991373412618614</v>
      </c>
      <c r="U152">
        <f t="shared" si="8"/>
        <v>2.9982746825237232</v>
      </c>
      <c r="V152" t="e">
        <f>MATCH(Q152,'2009'!AG$2:AG$349,0)</f>
        <v>#N/A</v>
      </c>
      <c r="W152" s="327"/>
      <c r="X152" s="1"/>
      <c r="AG152">
        <v>1716</v>
      </c>
    </row>
    <row r="153" spans="1:33" ht="13" x14ac:dyDescent="0.3">
      <c r="A153">
        <v>3355</v>
      </c>
      <c r="B153" t="e">
        <f t="shared" si="6"/>
        <v>#N/A</v>
      </c>
      <c r="D153" s="318">
        <v>0.38667621276789255</v>
      </c>
      <c r="E153">
        <v>1319</v>
      </c>
      <c r="F153" t="e">
        <f>MATCH(A153,'2010'!AF$2:AF$97,0)</f>
        <v>#N/A</v>
      </c>
      <c r="G153" t="str">
        <f t="shared" si="7"/>
        <v>No</v>
      </c>
      <c r="Q153">
        <v>2619</v>
      </c>
      <c r="R153">
        <v>4.2887191772460938</v>
      </c>
      <c r="S153" s="325">
        <f>MATCH(Q153,'2010'!AF$2:AF$97,0)</f>
        <v>87</v>
      </c>
      <c r="T153">
        <v>18.200884097631736</v>
      </c>
      <c r="U153">
        <f t="shared" si="8"/>
        <v>1.6401768195263471</v>
      </c>
      <c r="V153" t="e">
        <f>MATCH(Q153,'2009'!AG$2:AG$349,0)</f>
        <v>#N/A</v>
      </c>
      <c r="W153" s="327"/>
      <c r="X153" s="1"/>
      <c r="AG153">
        <v>1731</v>
      </c>
    </row>
    <row r="154" spans="1:33" ht="13" x14ac:dyDescent="0.3">
      <c r="A154">
        <v>3397</v>
      </c>
      <c r="B154" t="e">
        <f t="shared" si="6"/>
        <v>#N/A</v>
      </c>
      <c r="D154" s="318">
        <v>1.7038500152218274</v>
      </c>
      <c r="E154">
        <v>548</v>
      </c>
      <c r="F154" t="e">
        <f>MATCH(A154,'2010'!AF$2:AF$97,0)</f>
        <v>#N/A</v>
      </c>
      <c r="G154" t="str">
        <f t="shared" si="7"/>
        <v>Maybe</v>
      </c>
      <c r="Q154">
        <v>2648</v>
      </c>
      <c r="R154">
        <v>1.5186843872070312</v>
      </c>
      <c r="S154" t="e">
        <f>MATCH(Q154,'2010'!AF$2:AF$97,0)</f>
        <v>#N/A</v>
      </c>
      <c r="T154">
        <v>11.17967043817834</v>
      </c>
      <c r="U154">
        <f t="shared" si="8"/>
        <v>0.23593408763566792</v>
      </c>
      <c r="V154" t="e">
        <f>MATCH(Q154,'2009'!AG$2:AG$349,0)</f>
        <v>#N/A</v>
      </c>
      <c r="W154" s="327"/>
      <c r="X154" s="1"/>
      <c r="AG154">
        <v>1732</v>
      </c>
    </row>
    <row r="155" spans="1:33" ht="13" x14ac:dyDescent="0.3">
      <c r="A155">
        <v>3410</v>
      </c>
      <c r="B155" t="e">
        <f t="shared" si="6"/>
        <v>#N/A</v>
      </c>
      <c r="D155" s="318">
        <v>1.2364132748523278</v>
      </c>
      <c r="E155">
        <v>731</v>
      </c>
      <c r="F155" t="e">
        <f>MATCH(A155,'2010'!AF$2:AF$97,0)</f>
        <v>#N/A</v>
      </c>
      <c r="G155" t="str">
        <f t="shared" si="7"/>
        <v>No</v>
      </c>
      <c r="Q155">
        <v>2725</v>
      </c>
      <c r="R155">
        <v>0.10538241267204285</v>
      </c>
      <c r="S155" t="e">
        <f>MATCH(Q155,'2010'!AF$2:AF$97,0)</f>
        <v>#N/A</v>
      </c>
      <c r="T155">
        <v>15.483567222466821</v>
      </c>
      <c r="U155">
        <f t="shared" si="8"/>
        <v>1.0967134444933642</v>
      </c>
      <c r="V155" t="e">
        <f>MATCH(Q155,'2009'!AG$2:AG$349,0)</f>
        <v>#N/A</v>
      </c>
      <c r="W155" s="327"/>
      <c r="X155" s="1"/>
      <c r="AG155">
        <v>1745</v>
      </c>
    </row>
    <row r="156" spans="1:33" ht="13" x14ac:dyDescent="0.3">
      <c r="G156">
        <f>COUNTIF(G9:G155,"No")</f>
        <v>97</v>
      </c>
      <c r="Q156">
        <v>2761</v>
      </c>
      <c r="R156">
        <v>0.45255696773529053</v>
      </c>
      <c r="S156" t="e">
        <f>MATCH(Q156,'2010'!AF$2:AF$97,0)</f>
        <v>#N/A</v>
      </c>
      <c r="T156">
        <v>12.125296383042327</v>
      </c>
      <c r="U156">
        <f t="shared" si="8"/>
        <v>0.42505927660846554</v>
      </c>
      <c r="V156" t="e">
        <f>MATCH(Q156,'2009'!AG$2:AG$349,0)</f>
        <v>#N/A</v>
      </c>
      <c r="W156" s="327"/>
      <c r="X156" s="1"/>
      <c r="AG156">
        <v>1746</v>
      </c>
    </row>
    <row r="157" spans="1:33" ht="13" x14ac:dyDescent="0.3">
      <c r="Q157">
        <v>2839</v>
      </c>
      <c r="R157">
        <v>-0.49833101034164429</v>
      </c>
      <c r="S157" t="e">
        <f>MATCH(Q157,'2010'!AF$2:AF$97,0)</f>
        <v>#N/A</v>
      </c>
      <c r="T157">
        <v>11.649188931553649</v>
      </c>
      <c r="U157">
        <f t="shared" si="8"/>
        <v>0.3298377863107298</v>
      </c>
      <c r="V157" t="e">
        <f>MATCH(Q157,'2009'!AG$2:AG$349,0)</f>
        <v>#N/A</v>
      </c>
      <c r="W157" s="327"/>
      <c r="X157" s="1"/>
      <c r="AG157">
        <v>1755</v>
      </c>
    </row>
    <row r="158" spans="1:33" ht="13" x14ac:dyDescent="0.3">
      <c r="Q158">
        <v>2854</v>
      </c>
      <c r="R158">
        <v>2.0397255420684814</v>
      </c>
      <c r="S158" s="325">
        <f>MATCH(Q158,'2010'!AF$2:AF$97,0)</f>
        <v>91</v>
      </c>
      <c r="T158">
        <v>28.696330804190886</v>
      </c>
      <c r="U158">
        <f t="shared" si="8"/>
        <v>3.7392661608381772</v>
      </c>
      <c r="V158" t="e">
        <f>MATCH(Q158,'2009'!AG$2:AG$349,0)</f>
        <v>#N/A</v>
      </c>
      <c r="W158" s="327"/>
      <c r="X158" s="1"/>
      <c r="AG158">
        <v>1756</v>
      </c>
    </row>
    <row r="159" spans="1:33" ht="13" x14ac:dyDescent="0.3">
      <c r="Q159">
        <v>2865</v>
      </c>
      <c r="R159">
        <v>1.6429989337921143</v>
      </c>
      <c r="S159" t="e">
        <f>MATCH(Q159,'2010'!AF$2:AF$97,0)</f>
        <v>#N/A</v>
      </c>
      <c r="T159">
        <v>31.123859980396215</v>
      </c>
      <c r="U159">
        <f t="shared" si="8"/>
        <v>4.2247719960792427</v>
      </c>
      <c r="V159" t="e">
        <f>MATCH(Q159,'2009'!AG$2:AG$349,0)</f>
        <v>#N/A</v>
      </c>
      <c r="W159" s="327"/>
      <c r="X159" s="1"/>
      <c r="AG159">
        <v>1772</v>
      </c>
    </row>
    <row r="160" spans="1:33" ht="13" x14ac:dyDescent="0.3">
      <c r="Q160">
        <v>2895</v>
      </c>
      <c r="R160">
        <v>-0.49646773934364319</v>
      </c>
      <c r="S160" t="e">
        <f>MATCH(Q160,'2010'!AF$2:AF$97,0)</f>
        <v>#N/A</v>
      </c>
      <c r="T160">
        <v>2.3268579138406378</v>
      </c>
      <c r="U160">
        <f t="shared" si="8"/>
        <v>-1.5346284172318725</v>
      </c>
      <c r="V160" t="e">
        <f>MATCH(Q160,'2009'!AG$2:AG$349,0)</f>
        <v>#N/A</v>
      </c>
      <c r="W160" s="327"/>
      <c r="X160" s="1"/>
      <c r="AG160">
        <v>1811</v>
      </c>
    </row>
    <row r="161" spans="17:33" ht="13" x14ac:dyDescent="0.3">
      <c r="Q161">
        <v>2914</v>
      </c>
      <c r="R161">
        <v>-1.3049002885818481</v>
      </c>
      <c r="S161" t="e">
        <f>MATCH(Q161,'2010'!AF$2:AF$97,0)</f>
        <v>#N/A</v>
      </c>
      <c r="T161">
        <v>23.94358385715579</v>
      </c>
      <c r="U161">
        <f t="shared" si="8"/>
        <v>2.788716771431158</v>
      </c>
      <c r="V161" t="e">
        <f>MATCH(Q161,'2009'!AG$2:AG$349,0)</f>
        <v>#N/A</v>
      </c>
      <c r="W161" s="327"/>
      <c r="X161" s="1"/>
      <c r="AG161">
        <v>1817</v>
      </c>
    </row>
    <row r="162" spans="17:33" ht="13" x14ac:dyDescent="0.3">
      <c r="Q162">
        <v>2994</v>
      </c>
      <c r="R162">
        <v>-0.12520241737365723</v>
      </c>
      <c r="S162" t="e">
        <f>MATCH(Q162,'2010'!AF$2:AF$97,0)</f>
        <v>#N/A</v>
      </c>
      <c r="T162">
        <v>14.235661286649934</v>
      </c>
      <c r="U162">
        <f t="shared" si="8"/>
        <v>0.84713225732998687</v>
      </c>
      <c r="V162" t="e">
        <f>MATCH(Q162,'2009'!AG$2:AG$349,0)</f>
        <v>#N/A</v>
      </c>
      <c r="W162" s="327"/>
      <c r="X162" s="1"/>
      <c r="AG162">
        <v>1836</v>
      </c>
    </row>
    <row r="163" spans="17:33" ht="13" x14ac:dyDescent="0.3">
      <c r="Q163">
        <v>3006</v>
      </c>
      <c r="R163">
        <v>1.2100522518157959</v>
      </c>
      <c r="S163" t="e">
        <f>MATCH(Q163,'2010'!AF$2:AF$97,0)</f>
        <v>#N/A</v>
      </c>
      <c r="T163">
        <v>34.136560676679593</v>
      </c>
      <c r="U163">
        <f t="shared" si="8"/>
        <v>4.8273121353359185</v>
      </c>
      <c r="V163" t="e">
        <f>MATCH(Q163,'2009'!AG$2:AG$349,0)</f>
        <v>#N/A</v>
      </c>
      <c r="W163" s="327"/>
      <c r="X163" s="1"/>
      <c r="AG163">
        <v>1856</v>
      </c>
    </row>
    <row r="164" spans="17:33" ht="13" x14ac:dyDescent="0.3">
      <c r="Q164">
        <v>3025</v>
      </c>
      <c r="R164">
        <v>1.2195583581924438</v>
      </c>
      <c r="S164" t="e">
        <f>MATCH(Q164,'2010'!AF$2:AF$97,0)</f>
        <v>#N/A</v>
      </c>
      <c r="T164">
        <v>27.518163235400355</v>
      </c>
      <c r="U164">
        <f t="shared" si="8"/>
        <v>3.5036326470800709</v>
      </c>
      <c r="V164" t="e">
        <f>MATCH(Q164,'2009'!AG$2:AG$349,0)</f>
        <v>#N/A</v>
      </c>
      <c r="W164" s="327"/>
      <c r="X164" s="1"/>
      <c r="AG164">
        <v>1872</v>
      </c>
    </row>
    <row r="165" spans="17:33" x14ac:dyDescent="0.25">
      <c r="AG165">
        <v>1875</v>
      </c>
    </row>
    <row r="166" spans="17:33" x14ac:dyDescent="0.25">
      <c r="AG166">
        <v>1922</v>
      </c>
    </row>
    <row r="167" spans="17:33" x14ac:dyDescent="0.25">
      <c r="AG167">
        <v>1923</v>
      </c>
    </row>
    <row r="168" spans="17:33" x14ac:dyDescent="0.25">
      <c r="AG168">
        <v>1927</v>
      </c>
    </row>
    <row r="169" spans="17:33" x14ac:dyDescent="0.25">
      <c r="AG169">
        <v>1983</v>
      </c>
    </row>
    <row r="170" spans="17:33" x14ac:dyDescent="0.25">
      <c r="AG170">
        <v>2037</v>
      </c>
    </row>
    <row r="171" spans="17:33" x14ac:dyDescent="0.25">
      <c r="AG171">
        <v>2064</v>
      </c>
    </row>
    <row r="172" spans="17:33" x14ac:dyDescent="0.25">
      <c r="AG172">
        <v>2067</v>
      </c>
    </row>
    <row r="173" spans="17:33" x14ac:dyDescent="0.25">
      <c r="AG173">
        <v>2070</v>
      </c>
    </row>
    <row r="174" spans="17:33" x14ac:dyDescent="0.25">
      <c r="AG174">
        <v>2083</v>
      </c>
    </row>
    <row r="175" spans="17:33" x14ac:dyDescent="0.25">
      <c r="AG175">
        <v>2090</v>
      </c>
    </row>
    <row r="176" spans="17:33" x14ac:dyDescent="0.25">
      <c r="AG176">
        <v>2092</v>
      </c>
    </row>
    <row r="177" spans="33:33" x14ac:dyDescent="0.25">
      <c r="AG177">
        <v>2115</v>
      </c>
    </row>
    <row r="178" spans="33:33" x14ac:dyDescent="0.25">
      <c r="AG178">
        <v>2129</v>
      </c>
    </row>
    <row r="179" spans="33:33" x14ac:dyDescent="0.25">
      <c r="AG179">
        <v>2134</v>
      </c>
    </row>
    <row r="180" spans="33:33" x14ac:dyDescent="0.25">
      <c r="AG180">
        <v>2137</v>
      </c>
    </row>
    <row r="181" spans="33:33" x14ac:dyDescent="0.25">
      <c r="AG181">
        <v>2152</v>
      </c>
    </row>
    <row r="182" spans="33:33" x14ac:dyDescent="0.25">
      <c r="AG182">
        <v>2171</v>
      </c>
    </row>
    <row r="183" spans="33:33" x14ac:dyDescent="0.25">
      <c r="AG183">
        <v>2180</v>
      </c>
    </row>
    <row r="184" spans="33:33" x14ac:dyDescent="0.25">
      <c r="AG184">
        <v>2194</v>
      </c>
    </row>
    <row r="185" spans="33:33" x14ac:dyDescent="0.25">
      <c r="AG185">
        <v>2220</v>
      </c>
    </row>
    <row r="186" spans="33:33" x14ac:dyDescent="0.25">
      <c r="AG186">
        <v>2234</v>
      </c>
    </row>
    <row r="187" spans="33:33" x14ac:dyDescent="0.25">
      <c r="AG187">
        <v>2264</v>
      </c>
    </row>
    <row r="188" spans="33:33" x14ac:dyDescent="0.25">
      <c r="AG188">
        <v>2283</v>
      </c>
    </row>
    <row r="189" spans="33:33" x14ac:dyDescent="0.25">
      <c r="AG189">
        <v>2340</v>
      </c>
    </row>
    <row r="190" spans="33:33" x14ac:dyDescent="0.25">
      <c r="AG190">
        <v>2377</v>
      </c>
    </row>
    <row r="191" spans="33:33" x14ac:dyDescent="0.25">
      <c r="AG191">
        <v>2407</v>
      </c>
    </row>
    <row r="192" spans="33:33" x14ac:dyDescent="0.25">
      <c r="AG192">
        <v>2505</v>
      </c>
    </row>
    <row r="193" spans="33:33" x14ac:dyDescent="0.25">
      <c r="AG193">
        <v>2576</v>
      </c>
    </row>
    <row r="194" spans="33:33" x14ac:dyDescent="0.25">
      <c r="AG194">
        <v>2579</v>
      </c>
    </row>
    <row r="195" spans="33:33" x14ac:dyDescent="0.25">
      <c r="AG195">
        <v>2590</v>
      </c>
    </row>
    <row r="196" spans="33:33" x14ac:dyDescent="0.25">
      <c r="AG196">
        <v>2619</v>
      </c>
    </row>
    <row r="197" spans="33:33" x14ac:dyDescent="0.25">
      <c r="AG197">
        <v>2642</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BO591"/>
  <sheetViews>
    <sheetView topLeftCell="F1" workbookViewId="0">
      <selection activeCell="U25" sqref="U25"/>
    </sheetView>
  </sheetViews>
  <sheetFormatPr defaultRowHeight="12.5" x14ac:dyDescent="0.25"/>
  <sheetData>
    <row r="2" spans="4:22" ht="13" x14ac:dyDescent="0.3">
      <c r="D2" s="101"/>
    </row>
    <row r="3" spans="4:22" x14ac:dyDescent="0.25">
      <c r="S3" t="s">
        <v>439</v>
      </c>
    </row>
    <row r="4" spans="4:22" x14ac:dyDescent="0.25">
      <c r="H4">
        <v>1</v>
      </c>
      <c r="I4" t="s">
        <v>389</v>
      </c>
      <c r="K4">
        <v>5</v>
      </c>
      <c r="L4" t="s">
        <v>5</v>
      </c>
      <c r="M4">
        <v>5</v>
      </c>
      <c r="Q4">
        <v>1</v>
      </c>
      <c r="S4">
        <v>11</v>
      </c>
      <c r="U4">
        <v>1</v>
      </c>
      <c r="V4">
        <v>1</v>
      </c>
    </row>
    <row r="5" spans="4:22" x14ac:dyDescent="0.25">
      <c r="H5">
        <v>11</v>
      </c>
      <c r="I5" t="s">
        <v>391</v>
      </c>
      <c r="K5">
        <v>0</v>
      </c>
      <c r="L5" t="s">
        <v>7</v>
      </c>
      <c r="M5">
        <v>0</v>
      </c>
      <c r="Q5">
        <v>8</v>
      </c>
      <c r="S5">
        <v>103</v>
      </c>
      <c r="U5">
        <v>8</v>
      </c>
      <c r="V5">
        <v>8</v>
      </c>
    </row>
    <row r="6" spans="4:22" x14ac:dyDescent="0.25">
      <c r="H6">
        <v>16</v>
      </c>
      <c r="I6" t="s">
        <v>91</v>
      </c>
      <c r="J6">
        <v>14</v>
      </c>
      <c r="K6">
        <v>10</v>
      </c>
      <c r="L6" t="s">
        <v>5</v>
      </c>
      <c r="Q6">
        <v>9</v>
      </c>
      <c r="S6">
        <v>172</v>
      </c>
      <c r="U6">
        <v>9</v>
      </c>
      <c r="V6">
        <v>9</v>
      </c>
    </row>
    <row r="7" spans="4:22" x14ac:dyDescent="0.25">
      <c r="H7">
        <v>20</v>
      </c>
      <c r="I7" t="s">
        <v>103</v>
      </c>
      <c r="J7">
        <v>2</v>
      </c>
      <c r="K7">
        <v>15</v>
      </c>
      <c r="L7" t="s">
        <v>11</v>
      </c>
      <c r="M7">
        <v>-15</v>
      </c>
      <c r="Q7">
        <v>11</v>
      </c>
      <c r="S7">
        <v>203</v>
      </c>
      <c r="U7">
        <v>11</v>
      </c>
      <c r="V7">
        <v>11</v>
      </c>
    </row>
    <row r="8" spans="4:22" x14ac:dyDescent="0.25">
      <c r="H8">
        <v>27</v>
      </c>
      <c r="I8" t="s">
        <v>86</v>
      </c>
      <c r="J8">
        <v>11</v>
      </c>
      <c r="K8">
        <v>20</v>
      </c>
      <c r="L8" t="s">
        <v>6</v>
      </c>
      <c r="Q8">
        <v>16</v>
      </c>
      <c r="S8">
        <v>343</v>
      </c>
      <c r="U8">
        <v>16</v>
      </c>
      <c r="V8">
        <v>16</v>
      </c>
    </row>
    <row r="9" spans="4:22" x14ac:dyDescent="0.25">
      <c r="H9">
        <v>33</v>
      </c>
      <c r="I9" t="s">
        <v>90</v>
      </c>
      <c r="J9">
        <v>15</v>
      </c>
      <c r="K9">
        <v>10</v>
      </c>
      <c r="L9" t="s">
        <v>5</v>
      </c>
      <c r="Q9">
        <v>20</v>
      </c>
      <c r="S9">
        <v>360</v>
      </c>
      <c r="U9">
        <v>20</v>
      </c>
      <c r="V9">
        <v>20</v>
      </c>
    </row>
    <row r="10" spans="4:22" x14ac:dyDescent="0.25">
      <c r="H10">
        <v>48</v>
      </c>
      <c r="I10" t="s">
        <v>99</v>
      </c>
      <c r="J10">
        <v>6</v>
      </c>
      <c r="K10">
        <v>0</v>
      </c>
      <c r="L10" t="s">
        <v>7</v>
      </c>
      <c r="Q10">
        <v>21</v>
      </c>
      <c r="S10">
        <v>375</v>
      </c>
      <c r="U10">
        <v>21</v>
      </c>
      <c r="V10">
        <v>21</v>
      </c>
    </row>
    <row r="11" spans="4:22" x14ac:dyDescent="0.25">
      <c r="H11">
        <v>51</v>
      </c>
      <c r="I11" t="s">
        <v>103</v>
      </c>
      <c r="J11">
        <v>2</v>
      </c>
      <c r="K11">
        <v>0</v>
      </c>
      <c r="L11" t="s">
        <v>7</v>
      </c>
      <c r="Q11">
        <v>22</v>
      </c>
      <c r="S11">
        <v>537</v>
      </c>
      <c r="U11">
        <v>22</v>
      </c>
      <c r="V11">
        <v>22</v>
      </c>
    </row>
    <row r="12" spans="4:22" x14ac:dyDescent="0.25">
      <c r="H12">
        <v>60</v>
      </c>
      <c r="I12" t="s">
        <v>98</v>
      </c>
      <c r="J12">
        <v>7</v>
      </c>
      <c r="K12">
        <v>0</v>
      </c>
      <c r="L12" t="s">
        <v>7</v>
      </c>
      <c r="Q12">
        <v>25</v>
      </c>
      <c r="S12">
        <v>900</v>
      </c>
      <c r="U12">
        <v>25</v>
      </c>
      <c r="V12">
        <v>25</v>
      </c>
    </row>
    <row r="13" spans="4:22" x14ac:dyDescent="0.25">
      <c r="H13">
        <v>66</v>
      </c>
      <c r="I13" t="s">
        <v>86</v>
      </c>
      <c r="J13">
        <v>11</v>
      </c>
      <c r="K13">
        <v>10</v>
      </c>
      <c r="L13" t="s">
        <v>5</v>
      </c>
      <c r="Q13">
        <v>27</v>
      </c>
      <c r="S13">
        <v>1086</v>
      </c>
      <c r="U13">
        <v>27</v>
      </c>
      <c r="V13">
        <v>27</v>
      </c>
    </row>
    <row r="14" spans="4:22" x14ac:dyDescent="0.25">
      <c r="H14">
        <v>67</v>
      </c>
      <c r="I14" t="s">
        <v>93</v>
      </c>
      <c r="J14">
        <v>12</v>
      </c>
      <c r="K14">
        <v>20</v>
      </c>
      <c r="L14" t="s">
        <v>6</v>
      </c>
      <c r="Q14">
        <v>31</v>
      </c>
      <c r="S14">
        <v>1124</v>
      </c>
      <c r="U14">
        <v>31</v>
      </c>
      <c r="V14">
        <v>31</v>
      </c>
    </row>
    <row r="15" spans="4:22" x14ac:dyDescent="0.25">
      <c r="H15">
        <v>68</v>
      </c>
      <c r="I15" t="s">
        <v>90</v>
      </c>
      <c r="J15">
        <v>15</v>
      </c>
      <c r="K15">
        <v>0</v>
      </c>
      <c r="L15" t="s">
        <v>7</v>
      </c>
      <c r="Q15">
        <v>33</v>
      </c>
      <c r="S15">
        <v>1189</v>
      </c>
      <c r="U15">
        <v>33</v>
      </c>
      <c r="V15">
        <v>33</v>
      </c>
    </row>
    <row r="16" spans="4:22" x14ac:dyDescent="0.25">
      <c r="H16">
        <v>70</v>
      </c>
      <c r="I16" t="s">
        <v>95</v>
      </c>
      <c r="J16">
        <v>10</v>
      </c>
      <c r="K16">
        <v>10</v>
      </c>
      <c r="L16" t="s">
        <v>5</v>
      </c>
      <c r="Q16">
        <v>34</v>
      </c>
      <c r="S16">
        <v>1403</v>
      </c>
      <c r="U16">
        <v>34</v>
      </c>
      <c r="V16">
        <v>34</v>
      </c>
    </row>
    <row r="17" spans="8:22" x14ac:dyDescent="0.25">
      <c r="H17">
        <v>78</v>
      </c>
      <c r="I17" t="s">
        <v>98</v>
      </c>
      <c r="J17">
        <v>7</v>
      </c>
      <c r="K17">
        <v>0</v>
      </c>
      <c r="L17" t="s">
        <v>7</v>
      </c>
      <c r="Q17">
        <v>37</v>
      </c>
      <c r="S17">
        <v>1425</v>
      </c>
      <c r="U17">
        <v>37</v>
      </c>
      <c r="V17">
        <v>37</v>
      </c>
    </row>
    <row r="18" spans="8:22" x14ac:dyDescent="0.25">
      <c r="H18">
        <v>85</v>
      </c>
      <c r="I18" t="s">
        <v>83</v>
      </c>
      <c r="J18">
        <v>14</v>
      </c>
      <c r="K18">
        <v>10</v>
      </c>
      <c r="L18" t="s">
        <v>5</v>
      </c>
      <c r="Q18">
        <v>38</v>
      </c>
      <c r="S18">
        <v>1502</v>
      </c>
      <c r="U18">
        <v>38</v>
      </c>
      <c r="V18">
        <v>38</v>
      </c>
    </row>
    <row r="19" spans="8:22" x14ac:dyDescent="0.25">
      <c r="H19">
        <v>103</v>
      </c>
      <c r="I19" t="s">
        <v>392</v>
      </c>
      <c r="K19">
        <v>0</v>
      </c>
      <c r="L19" t="s">
        <v>7</v>
      </c>
      <c r="M19">
        <v>0</v>
      </c>
      <c r="Q19">
        <v>39</v>
      </c>
      <c r="S19">
        <v>1511</v>
      </c>
      <c r="U19">
        <v>39</v>
      </c>
      <c r="V19">
        <v>39</v>
      </c>
    </row>
    <row r="20" spans="8:22" x14ac:dyDescent="0.25">
      <c r="H20">
        <v>107</v>
      </c>
      <c r="I20" t="s">
        <v>82</v>
      </c>
      <c r="J20">
        <v>15</v>
      </c>
      <c r="K20">
        <v>0</v>
      </c>
      <c r="L20" t="s">
        <v>7</v>
      </c>
      <c r="Q20">
        <v>40</v>
      </c>
      <c r="S20">
        <v>1768</v>
      </c>
      <c r="U20">
        <v>40</v>
      </c>
      <c r="V20">
        <v>40</v>
      </c>
    </row>
    <row r="21" spans="8:22" x14ac:dyDescent="0.25">
      <c r="H21">
        <v>111</v>
      </c>
      <c r="I21" t="s">
        <v>93</v>
      </c>
      <c r="J21">
        <v>12</v>
      </c>
      <c r="K21">
        <v>0</v>
      </c>
      <c r="L21" t="s">
        <v>7</v>
      </c>
      <c r="Q21">
        <v>41</v>
      </c>
      <c r="S21">
        <v>1884</v>
      </c>
      <c r="U21">
        <v>41</v>
      </c>
      <c r="V21">
        <v>41</v>
      </c>
    </row>
    <row r="22" spans="8:22" x14ac:dyDescent="0.25">
      <c r="H22">
        <v>118</v>
      </c>
      <c r="I22" t="s">
        <v>81</v>
      </c>
      <c r="J22">
        <v>16</v>
      </c>
      <c r="K22">
        <v>30</v>
      </c>
      <c r="L22" t="s">
        <v>11</v>
      </c>
      <c r="Q22">
        <v>45</v>
      </c>
      <c r="S22">
        <v>2383</v>
      </c>
      <c r="U22">
        <v>45</v>
      </c>
      <c r="V22">
        <v>45</v>
      </c>
    </row>
    <row r="23" spans="8:22" x14ac:dyDescent="0.25">
      <c r="H23">
        <v>125</v>
      </c>
      <c r="I23" t="s">
        <v>100</v>
      </c>
      <c r="J23">
        <v>5</v>
      </c>
      <c r="K23">
        <v>20</v>
      </c>
      <c r="L23" t="s">
        <v>6</v>
      </c>
      <c r="Q23">
        <v>48</v>
      </c>
      <c r="S23">
        <v>2415</v>
      </c>
      <c r="U23">
        <v>47</v>
      </c>
      <c r="V23">
        <v>48</v>
      </c>
    </row>
    <row r="24" spans="8:22" x14ac:dyDescent="0.25">
      <c r="H24">
        <v>126</v>
      </c>
      <c r="I24" t="s">
        <v>88</v>
      </c>
      <c r="J24">
        <v>9</v>
      </c>
      <c r="K24">
        <v>0</v>
      </c>
      <c r="L24" t="s">
        <v>7</v>
      </c>
      <c r="Q24">
        <v>51</v>
      </c>
      <c r="S24">
        <v>2607</v>
      </c>
      <c r="U24">
        <v>48</v>
      </c>
      <c r="V24">
        <v>51</v>
      </c>
    </row>
    <row r="25" spans="8:22" x14ac:dyDescent="0.25">
      <c r="H25">
        <v>135</v>
      </c>
      <c r="I25" t="s">
        <v>82</v>
      </c>
      <c r="J25">
        <v>15</v>
      </c>
      <c r="K25">
        <v>0</v>
      </c>
      <c r="L25" t="s">
        <v>7</v>
      </c>
      <c r="Q25">
        <v>53</v>
      </c>
      <c r="S25">
        <v>2990</v>
      </c>
      <c r="U25">
        <v>51</v>
      </c>
      <c r="V25">
        <v>53</v>
      </c>
    </row>
    <row r="26" spans="8:22" x14ac:dyDescent="0.25">
      <c r="H26">
        <v>144</v>
      </c>
      <c r="I26" t="s">
        <v>392</v>
      </c>
      <c r="K26">
        <v>20</v>
      </c>
      <c r="L26" t="s">
        <v>11</v>
      </c>
      <c r="M26">
        <v>20</v>
      </c>
      <c r="Q26">
        <v>56</v>
      </c>
      <c r="S26">
        <v>3146</v>
      </c>
      <c r="U26">
        <v>53</v>
      </c>
      <c r="V26">
        <v>56</v>
      </c>
    </row>
    <row r="27" spans="8:22" x14ac:dyDescent="0.25">
      <c r="H27">
        <v>148</v>
      </c>
      <c r="I27" t="s">
        <v>81</v>
      </c>
      <c r="J27">
        <v>16</v>
      </c>
      <c r="K27">
        <v>30</v>
      </c>
      <c r="L27" t="s">
        <v>11</v>
      </c>
      <c r="Q27">
        <v>57</v>
      </c>
      <c r="S27">
        <v>3674</v>
      </c>
      <c r="U27">
        <v>56</v>
      </c>
      <c r="V27">
        <v>57</v>
      </c>
    </row>
    <row r="28" spans="8:22" x14ac:dyDescent="0.25">
      <c r="H28">
        <v>172</v>
      </c>
      <c r="I28" t="s">
        <v>396</v>
      </c>
      <c r="K28">
        <v>0</v>
      </c>
      <c r="L28" t="s">
        <v>7</v>
      </c>
      <c r="M28">
        <v>0</v>
      </c>
      <c r="Q28">
        <v>58</v>
      </c>
      <c r="S28">
        <v>3688</v>
      </c>
      <c r="U28">
        <v>57</v>
      </c>
      <c r="V28">
        <v>58</v>
      </c>
    </row>
    <row r="29" spans="8:22" x14ac:dyDescent="0.25">
      <c r="H29">
        <v>175</v>
      </c>
      <c r="I29" t="s">
        <v>98</v>
      </c>
      <c r="J29">
        <v>7</v>
      </c>
      <c r="K29">
        <v>0</v>
      </c>
      <c r="L29" t="s">
        <v>7</v>
      </c>
      <c r="Q29">
        <v>59</v>
      </c>
      <c r="S29">
        <v>3735</v>
      </c>
      <c r="U29">
        <v>58</v>
      </c>
      <c r="V29">
        <v>59</v>
      </c>
    </row>
    <row r="30" spans="8:22" x14ac:dyDescent="0.25">
      <c r="H30">
        <v>188</v>
      </c>
      <c r="I30" t="s">
        <v>102</v>
      </c>
      <c r="J30">
        <v>3</v>
      </c>
      <c r="K30">
        <v>5</v>
      </c>
      <c r="L30" t="s">
        <v>5</v>
      </c>
      <c r="M30">
        <v>-5</v>
      </c>
      <c r="Q30">
        <v>60</v>
      </c>
      <c r="S30">
        <v>3940</v>
      </c>
      <c r="U30">
        <v>59</v>
      </c>
      <c r="V30">
        <v>60</v>
      </c>
    </row>
    <row r="31" spans="8:22" x14ac:dyDescent="0.25">
      <c r="H31">
        <v>193</v>
      </c>
      <c r="I31" t="s">
        <v>391</v>
      </c>
      <c r="K31">
        <v>0</v>
      </c>
      <c r="L31" t="s">
        <v>7</v>
      </c>
      <c r="M31">
        <v>0</v>
      </c>
      <c r="Q31">
        <v>61</v>
      </c>
      <c r="S31">
        <v>4028</v>
      </c>
      <c r="U31">
        <v>60</v>
      </c>
      <c r="V31">
        <v>61</v>
      </c>
    </row>
    <row r="32" spans="8:22" x14ac:dyDescent="0.25">
      <c r="H32">
        <v>195</v>
      </c>
      <c r="I32" t="s">
        <v>82</v>
      </c>
      <c r="J32">
        <v>15</v>
      </c>
      <c r="K32">
        <v>20</v>
      </c>
      <c r="L32" t="s">
        <v>6</v>
      </c>
      <c r="Q32">
        <v>63</v>
      </c>
      <c r="S32">
        <v>4188</v>
      </c>
      <c r="U32">
        <v>61</v>
      </c>
      <c r="V32">
        <v>63</v>
      </c>
    </row>
    <row r="33" spans="8:67" x14ac:dyDescent="0.25">
      <c r="H33">
        <v>201</v>
      </c>
      <c r="I33" t="s">
        <v>390</v>
      </c>
      <c r="K33">
        <v>0</v>
      </c>
      <c r="L33" t="s">
        <v>7</v>
      </c>
      <c r="M33">
        <v>0</v>
      </c>
      <c r="Q33">
        <v>64</v>
      </c>
      <c r="S33">
        <v>4499</v>
      </c>
      <c r="U33">
        <v>63</v>
      </c>
      <c r="V33">
        <v>64</v>
      </c>
    </row>
    <row r="34" spans="8:67" x14ac:dyDescent="0.25">
      <c r="H34">
        <v>203</v>
      </c>
      <c r="I34" t="s">
        <v>391</v>
      </c>
      <c r="K34">
        <v>0</v>
      </c>
      <c r="L34" t="s">
        <v>5</v>
      </c>
      <c r="M34">
        <v>0</v>
      </c>
      <c r="Q34">
        <v>66</v>
      </c>
      <c r="S34">
        <v>5012</v>
      </c>
      <c r="U34">
        <v>64</v>
      </c>
      <c r="V34">
        <v>66</v>
      </c>
    </row>
    <row r="35" spans="8:67" x14ac:dyDescent="0.25">
      <c r="H35">
        <v>217</v>
      </c>
      <c r="I35" t="s">
        <v>101</v>
      </c>
      <c r="J35">
        <v>4</v>
      </c>
      <c r="K35">
        <v>20</v>
      </c>
      <c r="L35" t="s">
        <v>6</v>
      </c>
      <c r="Q35">
        <v>67</v>
      </c>
      <c r="S35">
        <v>5027</v>
      </c>
      <c r="U35">
        <v>65</v>
      </c>
      <c r="V35">
        <v>67</v>
      </c>
    </row>
    <row r="36" spans="8:67" x14ac:dyDescent="0.25">
      <c r="H36">
        <v>225</v>
      </c>
      <c r="I36" t="s">
        <v>100</v>
      </c>
      <c r="J36">
        <v>5</v>
      </c>
      <c r="K36">
        <v>20</v>
      </c>
      <c r="L36" t="s">
        <v>6</v>
      </c>
      <c r="Q36">
        <v>68</v>
      </c>
      <c r="S36">
        <v>5122</v>
      </c>
      <c r="U36">
        <v>66</v>
      </c>
      <c r="V36">
        <v>68</v>
      </c>
      <c r="BN36">
        <v>0</v>
      </c>
      <c r="BO36">
        <v>210</v>
      </c>
    </row>
    <row r="37" spans="8:67" x14ac:dyDescent="0.25">
      <c r="H37">
        <v>226</v>
      </c>
      <c r="I37" t="s">
        <v>94</v>
      </c>
      <c r="J37">
        <v>11</v>
      </c>
      <c r="K37">
        <v>0</v>
      </c>
      <c r="L37" t="s">
        <v>7</v>
      </c>
      <c r="Q37">
        <v>69</v>
      </c>
      <c r="S37">
        <v>5571</v>
      </c>
      <c r="U37">
        <v>67</v>
      </c>
      <c r="V37">
        <v>69</v>
      </c>
    </row>
    <row r="38" spans="8:67" x14ac:dyDescent="0.25">
      <c r="H38">
        <v>228</v>
      </c>
      <c r="I38" t="s">
        <v>390</v>
      </c>
      <c r="K38">
        <v>0</v>
      </c>
      <c r="L38" t="s">
        <v>7</v>
      </c>
      <c r="M38">
        <v>0</v>
      </c>
      <c r="Q38">
        <v>70</v>
      </c>
      <c r="S38">
        <v>5586</v>
      </c>
      <c r="U38">
        <v>68</v>
      </c>
      <c r="V38">
        <v>70</v>
      </c>
    </row>
    <row r="39" spans="8:67" x14ac:dyDescent="0.25">
      <c r="H39">
        <v>230</v>
      </c>
      <c r="I39" t="s">
        <v>86</v>
      </c>
      <c r="J39">
        <v>11</v>
      </c>
      <c r="K39">
        <v>0</v>
      </c>
      <c r="L39" t="s">
        <v>7</v>
      </c>
      <c r="Q39">
        <v>71</v>
      </c>
      <c r="S39">
        <v>5659</v>
      </c>
      <c r="U39">
        <v>69</v>
      </c>
      <c r="V39">
        <v>71</v>
      </c>
    </row>
    <row r="40" spans="8:67" x14ac:dyDescent="0.25">
      <c r="H40">
        <v>233</v>
      </c>
      <c r="I40" t="s">
        <v>87</v>
      </c>
      <c r="J40">
        <v>10</v>
      </c>
      <c r="K40">
        <v>20</v>
      </c>
      <c r="L40" t="s">
        <v>6</v>
      </c>
      <c r="Q40">
        <v>74</v>
      </c>
      <c r="U40">
        <v>70</v>
      </c>
      <c r="V40">
        <v>74</v>
      </c>
    </row>
    <row r="41" spans="8:67" x14ac:dyDescent="0.25">
      <c r="H41">
        <v>234</v>
      </c>
      <c r="I41" t="s">
        <v>83</v>
      </c>
      <c r="J41">
        <v>14</v>
      </c>
      <c r="K41">
        <v>10</v>
      </c>
      <c r="L41" t="s">
        <v>5</v>
      </c>
      <c r="Q41">
        <v>75</v>
      </c>
      <c r="U41">
        <v>71</v>
      </c>
      <c r="V41">
        <v>75</v>
      </c>
    </row>
    <row r="42" spans="8:67" x14ac:dyDescent="0.25">
      <c r="H42">
        <v>236</v>
      </c>
      <c r="I42" t="s">
        <v>88</v>
      </c>
      <c r="J42">
        <v>9</v>
      </c>
      <c r="K42">
        <v>0</v>
      </c>
      <c r="L42" t="s">
        <v>7</v>
      </c>
      <c r="Q42">
        <v>78</v>
      </c>
      <c r="U42">
        <v>74</v>
      </c>
      <c r="V42">
        <v>78</v>
      </c>
    </row>
    <row r="43" spans="8:67" x14ac:dyDescent="0.25">
      <c r="H43">
        <v>245</v>
      </c>
      <c r="I43" t="s">
        <v>395</v>
      </c>
      <c r="K43">
        <v>0</v>
      </c>
      <c r="L43" t="s">
        <v>7</v>
      </c>
      <c r="M43">
        <v>0</v>
      </c>
      <c r="Q43">
        <v>79</v>
      </c>
      <c r="U43">
        <v>75</v>
      </c>
      <c r="V43">
        <v>79</v>
      </c>
    </row>
    <row r="44" spans="8:67" x14ac:dyDescent="0.25">
      <c r="H44">
        <v>254</v>
      </c>
      <c r="I44" t="s">
        <v>81</v>
      </c>
      <c r="J44">
        <v>16</v>
      </c>
      <c r="K44">
        <v>0</v>
      </c>
      <c r="L44" t="s">
        <v>7</v>
      </c>
      <c r="Q44">
        <v>84</v>
      </c>
      <c r="U44">
        <v>78</v>
      </c>
      <c r="V44">
        <v>84</v>
      </c>
    </row>
    <row r="45" spans="8:67" x14ac:dyDescent="0.25">
      <c r="H45">
        <v>263</v>
      </c>
      <c r="I45" t="s">
        <v>97</v>
      </c>
      <c r="J45">
        <v>8</v>
      </c>
      <c r="K45">
        <v>0</v>
      </c>
      <c r="L45" t="s">
        <v>7</v>
      </c>
      <c r="Q45">
        <v>85</v>
      </c>
      <c r="U45">
        <v>79</v>
      </c>
      <c r="V45">
        <v>85</v>
      </c>
    </row>
    <row r="46" spans="8:67" x14ac:dyDescent="0.25">
      <c r="H46">
        <v>303</v>
      </c>
      <c r="I46" t="s">
        <v>87</v>
      </c>
      <c r="J46">
        <v>10</v>
      </c>
      <c r="K46">
        <v>10</v>
      </c>
      <c r="L46" t="s">
        <v>5</v>
      </c>
      <c r="Q46">
        <v>86</v>
      </c>
      <c r="U46">
        <v>84</v>
      </c>
      <c r="V46">
        <v>86</v>
      </c>
    </row>
    <row r="47" spans="8:67" x14ac:dyDescent="0.25">
      <c r="H47">
        <v>314</v>
      </c>
      <c r="I47" t="s">
        <v>97</v>
      </c>
      <c r="J47">
        <v>8</v>
      </c>
      <c r="K47">
        <v>10</v>
      </c>
      <c r="L47" t="s">
        <v>5</v>
      </c>
      <c r="Q47">
        <v>87</v>
      </c>
      <c r="U47">
        <v>85</v>
      </c>
      <c r="V47">
        <v>87</v>
      </c>
    </row>
    <row r="48" spans="8:67" x14ac:dyDescent="0.25">
      <c r="H48">
        <v>319</v>
      </c>
      <c r="I48" t="s">
        <v>97</v>
      </c>
      <c r="J48">
        <v>8</v>
      </c>
      <c r="K48">
        <v>0</v>
      </c>
      <c r="L48" t="s">
        <v>7</v>
      </c>
      <c r="Q48">
        <v>88</v>
      </c>
      <c r="U48">
        <v>86</v>
      </c>
      <c r="V48">
        <v>88</v>
      </c>
    </row>
    <row r="49" spans="8:22" x14ac:dyDescent="0.25">
      <c r="H49">
        <v>329</v>
      </c>
      <c r="I49" t="s">
        <v>96</v>
      </c>
      <c r="J49">
        <v>9</v>
      </c>
      <c r="K49">
        <v>0</v>
      </c>
      <c r="L49" t="s">
        <v>7</v>
      </c>
      <c r="Q49">
        <v>93</v>
      </c>
      <c r="U49">
        <v>87</v>
      </c>
      <c r="V49">
        <v>93</v>
      </c>
    </row>
    <row r="50" spans="8:22" x14ac:dyDescent="0.25">
      <c r="H50">
        <v>330</v>
      </c>
      <c r="I50" t="s">
        <v>90</v>
      </c>
      <c r="J50">
        <v>15</v>
      </c>
      <c r="K50">
        <v>30</v>
      </c>
      <c r="L50" t="s">
        <v>11</v>
      </c>
      <c r="Q50">
        <v>94</v>
      </c>
      <c r="U50">
        <v>88</v>
      </c>
      <c r="V50">
        <v>94</v>
      </c>
    </row>
    <row r="51" spans="8:22" x14ac:dyDescent="0.25">
      <c r="H51">
        <v>337</v>
      </c>
      <c r="I51" t="s">
        <v>101</v>
      </c>
      <c r="J51">
        <v>4</v>
      </c>
      <c r="K51">
        <v>10</v>
      </c>
      <c r="L51" t="s">
        <v>11</v>
      </c>
      <c r="M51">
        <v>-20</v>
      </c>
      <c r="Q51">
        <v>100</v>
      </c>
      <c r="U51">
        <v>93</v>
      </c>
      <c r="V51">
        <v>100</v>
      </c>
    </row>
    <row r="52" spans="8:22" x14ac:dyDescent="0.25">
      <c r="H52">
        <v>340</v>
      </c>
      <c r="I52" t="s">
        <v>88</v>
      </c>
      <c r="J52">
        <v>9</v>
      </c>
      <c r="K52">
        <v>0</v>
      </c>
      <c r="L52" t="s">
        <v>7</v>
      </c>
      <c r="Q52">
        <v>102</v>
      </c>
      <c r="U52">
        <v>94</v>
      </c>
      <c r="V52">
        <v>102</v>
      </c>
    </row>
    <row r="53" spans="8:22" x14ac:dyDescent="0.25">
      <c r="H53">
        <v>343</v>
      </c>
      <c r="I53" t="s">
        <v>393</v>
      </c>
      <c r="K53">
        <v>0</v>
      </c>
      <c r="L53" t="s">
        <v>6</v>
      </c>
      <c r="M53">
        <v>0</v>
      </c>
      <c r="Q53">
        <v>103</v>
      </c>
      <c r="U53">
        <v>100</v>
      </c>
      <c r="V53">
        <v>103</v>
      </c>
    </row>
    <row r="54" spans="8:22" x14ac:dyDescent="0.25">
      <c r="H54">
        <v>359</v>
      </c>
      <c r="I54" t="s">
        <v>92</v>
      </c>
      <c r="J54">
        <v>13</v>
      </c>
      <c r="K54">
        <v>30</v>
      </c>
      <c r="L54" t="s">
        <v>11</v>
      </c>
      <c r="Q54">
        <v>107</v>
      </c>
      <c r="U54">
        <v>102</v>
      </c>
      <c r="V54">
        <v>107</v>
      </c>
    </row>
    <row r="55" spans="8:22" x14ac:dyDescent="0.25">
      <c r="H55">
        <v>360</v>
      </c>
      <c r="I55" t="s">
        <v>393</v>
      </c>
      <c r="K55">
        <v>0</v>
      </c>
      <c r="L55" t="s">
        <v>7</v>
      </c>
      <c r="M55">
        <v>0</v>
      </c>
      <c r="Q55">
        <v>108</v>
      </c>
      <c r="U55">
        <v>103</v>
      </c>
      <c r="V55">
        <v>108</v>
      </c>
    </row>
    <row r="56" spans="8:22" x14ac:dyDescent="0.25">
      <c r="H56">
        <v>365</v>
      </c>
      <c r="I56" t="s">
        <v>87</v>
      </c>
      <c r="J56">
        <v>10</v>
      </c>
      <c r="K56">
        <v>0</v>
      </c>
      <c r="L56" t="s">
        <v>7</v>
      </c>
      <c r="Q56">
        <v>111</v>
      </c>
      <c r="U56">
        <v>107</v>
      </c>
      <c r="V56">
        <v>111</v>
      </c>
    </row>
    <row r="57" spans="8:22" x14ac:dyDescent="0.25">
      <c r="H57">
        <v>368</v>
      </c>
      <c r="I57" t="s">
        <v>84</v>
      </c>
      <c r="J57">
        <v>13</v>
      </c>
      <c r="K57">
        <v>30</v>
      </c>
      <c r="L57" t="s">
        <v>11</v>
      </c>
      <c r="Q57">
        <v>114</v>
      </c>
      <c r="U57">
        <v>108</v>
      </c>
      <c r="V57">
        <v>114</v>
      </c>
    </row>
    <row r="58" spans="8:22" x14ac:dyDescent="0.25">
      <c r="H58">
        <v>375</v>
      </c>
      <c r="I58" t="s">
        <v>396</v>
      </c>
      <c r="K58">
        <v>0</v>
      </c>
      <c r="L58" t="s">
        <v>7</v>
      </c>
      <c r="M58">
        <v>0</v>
      </c>
      <c r="Q58">
        <v>115</v>
      </c>
      <c r="U58">
        <v>111</v>
      </c>
      <c r="V58">
        <v>115</v>
      </c>
    </row>
    <row r="59" spans="8:22" x14ac:dyDescent="0.25">
      <c r="H59">
        <v>379</v>
      </c>
      <c r="I59" t="s">
        <v>394</v>
      </c>
      <c r="K59">
        <v>0</v>
      </c>
      <c r="L59" t="s">
        <v>7</v>
      </c>
      <c r="M59">
        <v>0</v>
      </c>
      <c r="Q59">
        <v>116</v>
      </c>
      <c r="U59">
        <v>114</v>
      </c>
      <c r="V59">
        <v>116</v>
      </c>
    </row>
    <row r="60" spans="8:22" x14ac:dyDescent="0.25">
      <c r="H60">
        <v>384</v>
      </c>
      <c r="I60" t="s">
        <v>99</v>
      </c>
      <c r="J60">
        <v>6</v>
      </c>
      <c r="K60">
        <v>20</v>
      </c>
      <c r="L60" t="s">
        <v>6</v>
      </c>
      <c r="Q60">
        <v>118</v>
      </c>
      <c r="U60">
        <v>115</v>
      </c>
      <c r="V60">
        <v>118</v>
      </c>
    </row>
    <row r="61" spans="8:22" x14ac:dyDescent="0.25">
      <c r="H61">
        <v>399</v>
      </c>
      <c r="I61" t="s">
        <v>99</v>
      </c>
      <c r="J61">
        <v>6</v>
      </c>
      <c r="K61">
        <v>0</v>
      </c>
      <c r="L61" t="s">
        <v>7</v>
      </c>
      <c r="Q61">
        <v>120</v>
      </c>
      <c r="U61">
        <v>116</v>
      </c>
      <c r="V61">
        <v>120</v>
      </c>
    </row>
    <row r="62" spans="8:22" x14ac:dyDescent="0.25">
      <c r="H62">
        <v>469</v>
      </c>
      <c r="I62" t="s">
        <v>83</v>
      </c>
      <c r="J62">
        <v>14</v>
      </c>
      <c r="K62">
        <v>0</v>
      </c>
      <c r="L62" t="s">
        <v>7</v>
      </c>
      <c r="Q62">
        <v>121</v>
      </c>
      <c r="U62">
        <v>118</v>
      </c>
      <c r="V62">
        <v>121</v>
      </c>
    </row>
    <row r="63" spans="8:22" x14ac:dyDescent="0.25">
      <c r="H63">
        <v>492</v>
      </c>
      <c r="I63" t="s">
        <v>103</v>
      </c>
      <c r="J63">
        <v>2</v>
      </c>
      <c r="K63">
        <v>0</v>
      </c>
      <c r="L63" t="s">
        <v>11</v>
      </c>
      <c r="M63">
        <v>-30</v>
      </c>
      <c r="Q63">
        <v>122</v>
      </c>
      <c r="U63">
        <v>120</v>
      </c>
      <c r="V63">
        <v>122</v>
      </c>
    </row>
    <row r="64" spans="8:22" x14ac:dyDescent="0.25">
      <c r="H64">
        <v>494</v>
      </c>
      <c r="I64" t="s">
        <v>95</v>
      </c>
      <c r="J64">
        <v>10</v>
      </c>
      <c r="K64">
        <v>0</v>
      </c>
      <c r="L64" t="s">
        <v>7</v>
      </c>
      <c r="Q64">
        <v>123</v>
      </c>
      <c r="U64">
        <v>121</v>
      </c>
      <c r="V64">
        <v>123</v>
      </c>
    </row>
    <row r="65" spans="8:22" x14ac:dyDescent="0.25">
      <c r="H65">
        <v>503</v>
      </c>
      <c r="I65" t="s">
        <v>91</v>
      </c>
      <c r="J65">
        <v>14</v>
      </c>
      <c r="K65">
        <v>10</v>
      </c>
      <c r="L65" t="s">
        <v>5</v>
      </c>
      <c r="Q65">
        <v>125</v>
      </c>
      <c r="U65">
        <v>122</v>
      </c>
      <c r="V65">
        <v>125</v>
      </c>
    </row>
    <row r="66" spans="8:22" x14ac:dyDescent="0.25">
      <c r="H66">
        <v>525</v>
      </c>
      <c r="I66" t="s">
        <v>83</v>
      </c>
      <c r="J66">
        <v>14</v>
      </c>
      <c r="K66">
        <v>0</v>
      </c>
      <c r="L66" t="s">
        <v>7</v>
      </c>
      <c r="Q66">
        <v>126</v>
      </c>
      <c r="U66">
        <v>123</v>
      </c>
      <c r="V66">
        <v>126</v>
      </c>
    </row>
    <row r="67" spans="8:22" x14ac:dyDescent="0.25">
      <c r="H67">
        <v>537</v>
      </c>
      <c r="I67" t="s">
        <v>391</v>
      </c>
      <c r="K67">
        <v>0</v>
      </c>
      <c r="L67" t="s">
        <v>5</v>
      </c>
      <c r="M67">
        <v>0</v>
      </c>
      <c r="Q67">
        <v>128</v>
      </c>
      <c r="U67">
        <v>125</v>
      </c>
      <c r="V67">
        <v>128</v>
      </c>
    </row>
    <row r="68" spans="8:22" x14ac:dyDescent="0.25">
      <c r="H68">
        <v>548</v>
      </c>
      <c r="I68" t="s">
        <v>82</v>
      </c>
      <c r="J68">
        <v>15</v>
      </c>
      <c r="K68">
        <v>10</v>
      </c>
      <c r="L68" t="s">
        <v>5</v>
      </c>
      <c r="Q68">
        <v>131</v>
      </c>
      <c r="U68">
        <v>126</v>
      </c>
      <c r="V68">
        <v>131</v>
      </c>
    </row>
    <row r="69" spans="8:22" x14ac:dyDescent="0.25">
      <c r="H69">
        <v>558</v>
      </c>
      <c r="I69" t="s">
        <v>101</v>
      </c>
      <c r="J69">
        <v>4</v>
      </c>
      <c r="K69">
        <v>10</v>
      </c>
      <c r="L69" t="s">
        <v>5</v>
      </c>
      <c r="Q69">
        <v>133</v>
      </c>
      <c r="U69">
        <v>128</v>
      </c>
      <c r="V69">
        <v>133</v>
      </c>
    </row>
    <row r="70" spans="8:22" x14ac:dyDescent="0.25">
      <c r="H70">
        <v>573</v>
      </c>
      <c r="I70" t="s">
        <v>88</v>
      </c>
      <c r="J70">
        <v>9</v>
      </c>
      <c r="K70">
        <v>0</v>
      </c>
      <c r="L70" t="s">
        <v>7</v>
      </c>
      <c r="Q70">
        <v>135</v>
      </c>
      <c r="U70">
        <v>131</v>
      </c>
      <c r="V70">
        <v>135</v>
      </c>
    </row>
    <row r="71" spans="8:22" x14ac:dyDescent="0.25">
      <c r="H71">
        <v>610</v>
      </c>
      <c r="I71" t="s">
        <v>92</v>
      </c>
      <c r="J71">
        <v>13</v>
      </c>
      <c r="K71">
        <v>0</v>
      </c>
      <c r="L71" t="s">
        <v>7</v>
      </c>
      <c r="Q71">
        <v>138</v>
      </c>
      <c r="U71">
        <v>133</v>
      </c>
      <c r="V71">
        <v>138</v>
      </c>
    </row>
    <row r="72" spans="8:22" x14ac:dyDescent="0.25">
      <c r="H72">
        <v>624</v>
      </c>
      <c r="I72" t="s">
        <v>89</v>
      </c>
      <c r="J72">
        <v>16</v>
      </c>
      <c r="K72">
        <v>10</v>
      </c>
      <c r="L72" t="s">
        <v>5</v>
      </c>
      <c r="Q72">
        <v>140</v>
      </c>
      <c r="U72">
        <v>135</v>
      </c>
      <c r="V72">
        <v>140</v>
      </c>
    </row>
    <row r="73" spans="8:22" x14ac:dyDescent="0.25">
      <c r="H73">
        <v>649</v>
      </c>
      <c r="I73" t="s">
        <v>103</v>
      </c>
      <c r="J73">
        <v>2</v>
      </c>
      <c r="K73">
        <v>0</v>
      </c>
      <c r="L73" t="s">
        <v>7</v>
      </c>
      <c r="Q73">
        <v>141</v>
      </c>
      <c r="U73">
        <v>138</v>
      </c>
      <c r="V73">
        <v>141</v>
      </c>
    </row>
    <row r="74" spans="8:22" x14ac:dyDescent="0.25">
      <c r="H74">
        <v>701</v>
      </c>
      <c r="I74" t="s">
        <v>85</v>
      </c>
      <c r="J74">
        <v>12</v>
      </c>
      <c r="K74">
        <v>0</v>
      </c>
      <c r="L74" t="s">
        <v>7</v>
      </c>
      <c r="Q74">
        <v>144</v>
      </c>
      <c r="U74">
        <v>140</v>
      </c>
      <c r="V74">
        <v>144</v>
      </c>
    </row>
    <row r="75" spans="8:22" x14ac:dyDescent="0.25">
      <c r="H75">
        <v>706</v>
      </c>
      <c r="I75" t="s">
        <v>392</v>
      </c>
      <c r="K75">
        <v>0</v>
      </c>
      <c r="L75" t="s">
        <v>7</v>
      </c>
      <c r="M75">
        <v>0</v>
      </c>
      <c r="Q75">
        <v>145</v>
      </c>
      <c r="U75">
        <v>141</v>
      </c>
      <c r="V75">
        <v>145</v>
      </c>
    </row>
    <row r="76" spans="8:22" x14ac:dyDescent="0.25">
      <c r="H76">
        <v>744</v>
      </c>
      <c r="I76" t="s">
        <v>96</v>
      </c>
      <c r="J76">
        <v>9</v>
      </c>
      <c r="K76">
        <v>0</v>
      </c>
      <c r="L76" t="s">
        <v>7</v>
      </c>
      <c r="Q76">
        <v>147</v>
      </c>
      <c r="U76">
        <v>144</v>
      </c>
      <c r="V76">
        <v>147</v>
      </c>
    </row>
    <row r="77" spans="8:22" x14ac:dyDescent="0.25">
      <c r="H77">
        <v>836</v>
      </c>
      <c r="I77" t="s">
        <v>391</v>
      </c>
      <c r="K77">
        <v>5</v>
      </c>
      <c r="L77" t="s">
        <v>5</v>
      </c>
      <c r="M77">
        <v>5</v>
      </c>
      <c r="Q77">
        <v>148</v>
      </c>
      <c r="U77">
        <v>145</v>
      </c>
      <c r="V77">
        <v>148</v>
      </c>
    </row>
    <row r="78" spans="8:22" x14ac:dyDescent="0.25">
      <c r="H78">
        <v>842</v>
      </c>
      <c r="I78" t="s">
        <v>90</v>
      </c>
      <c r="J78">
        <v>15</v>
      </c>
      <c r="K78">
        <v>0</v>
      </c>
      <c r="L78" t="s">
        <v>7</v>
      </c>
      <c r="Q78">
        <v>151</v>
      </c>
      <c r="U78">
        <v>147</v>
      </c>
      <c r="V78">
        <v>151</v>
      </c>
    </row>
    <row r="79" spans="8:22" x14ac:dyDescent="0.25">
      <c r="H79">
        <v>857</v>
      </c>
      <c r="I79" t="s">
        <v>86</v>
      </c>
      <c r="J79">
        <v>11</v>
      </c>
      <c r="K79">
        <v>0</v>
      </c>
      <c r="L79" t="s">
        <v>7</v>
      </c>
      <c r="Q79">
        <v>155</v>
      </c>
      <c r="U79">
        <v>148</v>
      </c>
      <c r="V79">
        <v>155</v>
      </c>
    </row>
    <row r="80" spans="8:22" x14ac:dyDescent="0.25">
      <c r="H80">
        <v>876</v>
      </c>
      <c r="I80" t="s">
        <v>85</v>
      </c>
      <c r="J80">
        <v>12</v>
      </c>
      <c r="K80">
        <v>0</v>
      </c>
      <c r="L80" t="s">
        <v>7</v>
      </c>
      <c r="Q80">
        <v>157</v>
      </c>
      <c r="U80">
        <v>151</v>
      </c>
      <c r="V80">
        <v>157</v>
      </c>
    </row>
    <row r="81" spans="8:22" x14ac:dyDescent="0.25">
      <c r="H81">
        <v>900</v>
      </c>
      <c r="I81" t="s">
        <v>389</v>
      </c>
      <c r="K81">
        <v>0</v>
      </c>
      <c r="L81" t="s">
        <v>11</v>
      </c>
      <c r="M81">
        <v>0</v>
      </c>
      <c r="Q81">
        <v>159</v>
      </c>
      <c r="U81">
        <v>155</v>
      </c>
      <c r="V81">
        <v>159</v>
      </c>
    </row>
    <row r="82" spans="8:22" x14ac:dyDescent="0.25">
      <c r="H82">
        <v>948</v>
      </c>
      <c r="I82" t="s">
        <v>395</v>
      </c>
      <c r="K82">
        <v>10</v>
      </c>
      <c r="L82" t="s">
        <v>5</v>
      </c>
      <c r="M82">
        <v>10</v>
      </c>
      <c r="Q82">
        <v>167</v>
      </c>
      <c r="U82">
        <v>157</v>
      </c>
      <c r="V82">
        <v>167</v>
      </c>
    </row>
    <row r="83" spans="8:22" x14ac:dyDescent="0.25">
      <c r="H83">
        <v>955</v>
      </c>
      <c r="I83" t="s">
        <v>97</v>
      </c>
      <c r="J83">
        <v>8</v>
      </c>
      <c r="K83">
        <v>0</v>
      </c>
      <c r="L83" t="s">
        <v>7</v>
      </c>
      <c r="Q83">
        <v>168</v>
      </c>
      <c r="U83">
        <v>159</v>
      </c>
      <c r="V83">
        <v>168</v>
      </c>
    </row>
    <row r="84" spans="8:22" x14ac:dyDescent="0.25">
      <c r="H84">
        <v>967</v>
      </c>
      <c r="I84" t="s">
        <v>101</v>
      </c>
      <c r="J84">
        <v>4</v>
      </c>
      <c r="K84">
        <v>10</v>
      </c>
      <c r="L84" t="s">
        <v>5</v>
      </c>
      <c r="Q84">
        <v>172</v>
      </c>
      <c r="U84">
        <v>167</v>
      </c>
      <c r="V84">
        <v>173</v>
      </c>
    </row>
    <row r="85" spans="8:22" x14ac:dyDescent="0.25">
      <c r="H85">
        <v>971</v>
      </c>
      <c r="I85" t="s">
        <v>81</v>
      </c>
      <c r="J85">
        <v>16</v>
      </c>
      <c r="K85">
        <v>10</v>
      </c>
      <c r="L85" t="s">
        <v>5</v>
      </c>
      <c r="Q85">
        <v>173</v>
      </c>
      <c r="U85">
        <v>168</v>
      </c>
      <c r="V85">
        <v>174</v>
      </c>
    </row>
    <row r="86" spans="8:22" x14ac:dyDescent="0.25">
      <c r="H86">
        <v>973</v>
      </c>
      <c r="I86" t="s">
        <v>89</v>
      </c>
      <c r="J86">
        <v>16</v>
      </c>
      <c r="K86">
        <v>0</v>
      </c>
      <c r="L86" t="s">
        <v>7</v>
      </c>
      <c r="Q86">
        <v>174</v>
      </c>
      <c r="U86">
        <v>173</v>
      </c>
      <c r="V86">
        <v>175</v>
      </c>
    </row>
    <row r="87" spans="8:22" x14ac:dyDescent="0.25">
      <c r="H87">
        <v>987</v>
      </c>
      <c r="I87" t="s">
        <v>81</v>
      </c>
      <c r="J87">
        <v>16</v>
      </c>
      <c r="K87">
        <v>30</v>
      </c>
      <c r="L87" t="s">
        <v>11</v>
      </c>
      <c r="Q87">
        <v>175</v>
      </c>
      <c r="U87">
        <v>174</v>
      </c>
      <c r="V87">
        <v>176</v>
      </c>
    </row>
    <row r="88" spans="8:22" x14ac:dyDescent="0.25">
      <c r="H88">
        <v>999</v>
      </c>
      <c r="I88" t="s">
        <v>104</v>
      </c>
      <c r="J88">
        <v>1</v>
      </c>
      <c r="K88">
        <v>0</v>
      </c>
      <c r="L88" t="s">
        <v>7</v>
      </c>
      <c r="Q88">
        <v>176</v>
      </c>
      <c r="U88">
        <v>175</v>
      </c>
      <c r="V88">
        <v>177</v>
      </c>
    </row>
    <row r="89" spans="8:22" x14ac:dyDescent="0.25">
      <c r="H89">
        <v>1023</v>
      </c>
      <c r="I89" t="s">
        <v>81</v>
      </c>
      <c r="J89">
        <v>16</v>
      </c>
      <c r="K89">
        <v>30</v>
      </c>
      <c r="L89" t="s">
        <v>11</v>
      </c>
      <c r="Q89">
        <v>177</v>
      </c>
      <c r="U89">
        <v>176</v>
      </c>
      <c r="V89">
        <v>178</v>
      </c>
    </row>
    <row r="90" spans="8:22" x14ac:dyDescent="0.25">
      <c r="H90">
        <v>1024</v>
      </c>
      <c r="I90" t="s">
        <v>94</v>
      </c>
      <c r="J90">
        <v>11</v>
      </c>
      <c r="K90">
        <v>10</v>
      </c>
      <c r="L90" t="s">
        <v>5</v>
      </c>
      <c r="Q90">
        <v>178</v>
      </c>
      <c r="U90">
        <v>177</v>
      </c>
      <c r="V90">
        <v>179</v>
      </c>
    </row>
    <row r="91" spans="8:22" x14ac:dyDescent="0.25">
      <c r="H91">
        <v>1086</v>
      </c>
      <c r="I91" t="s">
        <v>393</v>
      </c>
      <c r="K91">
        <v>0</v>
      </c>
      <c r="L91" t="s">
        <v>7</v>
      </c>
      <c r="M91">
        <v>0</v>
      </c>
      <c r="Q91">
        <v>179</v>
      </c>
      <c r="U91">
        <v>178</v>
      </c>
      <c r="V91">
        <v>180</v>
      </c>
    </row>
    <row r="92" spans="8:22" x14ac:dyDescent="0.25">
      <c r="H92">
        <v>1089</v>
      </c>
      <c r="I92" t="s">
        <v>389</v>
      </c>
      <c r="K92">
        <v>0</v>
      </c>
      <c r="L92" t="s">
        <v>11</v>
      </c>
      <c r="M92">
        <v>0</v>
      </c>
      <c r="Q92">
        <v>180</v>
      </c>
      <c r="U92">
        <v>179</v>
      </c>
      <c r="V92">
        <v>181</v>
      </c>
    </row>
    <row r="93" spans="8:22" x14ac:dyDescent="0.25">
      <c r="H93">
        <v>1114</v>
      </c>
      <c r="I93" t="s">
        <v>89</v>
      </c>
      <c r="J93">
        <v>16</v>
      </c>
      <c r="K93">
        <v>30</v>
      </c>
      <c r="L93" t="s">
        <v>11</v>
      </c>
      <c r="Q93">
        <v>181</v>
      </c>
      <c r="U93">
        <v>180</v>
      </c>
      <c r="V93">
        <v>182</v>
      </c>
    </row>
    <row r="94" spans="8:22" x14ac:dyDescent="0.25">
      <c r="H94">
        <v>1124</v>
      </c>
      <c r="I94" t="s">
        <v>395</v>
      </c>
      <c r="K94">
        <v>0</v>
      </c>
      <c r="L94" t="s">
        <v>7</v>
      </c>
      <c r="M94">
        <v>0</v>
      </c>
      <c r="Q94">
        <v>182</v>
      </c>
      <c r="U94">
        <v>181</v>
      </c>
      <c r="V94">
        <v>188</v>
      </c>
    </row>
    <row r="95" spans="8:22" x14ac:dyDescent="0.25">
      <c r="H95">
        <v>1156</v>
      </c>
      <c r="I95" t="s">
        <v>94</v>
      </c>
      <c r="J95">
        <v>11</v>
      </c>
      <c r="K95">
        <v>0</v>
      </c>
      <c r="L95" t="s">
        <v>7</v>
      </c>
      <c r="Q95">
        <v>188</v>
      </c>
      <c r="U95">
        <v>182</v>
      </c>
      <c r="V95">
        <v>190</v>
      </c>
    </row>
    <row r="96" spans="8:22" x14ac:dyDescent="0.25">
      <c r="H96">
        <v>1189</v>
      </c>
      <c r="I96" t="s">
        <v>396</v>
      </c>
      <c r="K96">
        <v>0</v>
      </c>
      <c r="L96" t="s">
        <v>7</v>
      </c>
      <c r="M96">
        <v>0</v>
      </c>
      <c r="Q96">
        <v>190</v>
      </c>
      <c r="U96">
        <v>188</v>
      </c>
      <c r="V96">
        <v>191</v>
      </c>
    </row>
    <row r="97" spans="8:22" x14ac:dyDescent="0.25">
      <c r="H97">
        <v>1218</v>
      </c>
      <c r="I97" t="s">
        <v>85</v>
      </c>
      <c r="J97">
        <v>12</v>
      </c>
      <c r="K97">
        <v>20</v>
      </c>
      <c r="L97" t="s">
        <v>6</v>
      </c>
      <c r="Q97">
        <v>191</v>
      </c>
      <c r="U97">
        <v>190</v>
      </c>
      <c r="V97">
        <v>192</v>
      </c>
    </row>
    <row r="98" spans="8:22" x14ac:dyDescent="0.25">
      <c r="H98">
        <v>1255</v>
      </c>
      <c r="I98" t="s">
        <v>103</v>
      </c>
      <c r="J98">
        <v>2</v>
      </c>
      <c r="K98">
        <v>15</v>
      </c>
      <c r="L98" t="s">
        <v>11</v>
      </c>
      <c r="M98">
        <v>-15</v>
      </c>
      <c r="Q98">
        <v>192</v>
      </c>
      <c r="U98">
        <v>191</v>
      </c>
      <c r="V98">
        <v>193</v>
      </c>
    </row>
    <row r="99" spans="8:22" x14ac:dyDescent="0.25">
      <c r="H99">
        <v>1310</v>
      </c>
      <c r="I99" t="s">
        <v>92</v>
      </c>
      <c r="J99">
        <v>13</v>
      </c>
      <c r="K99">
        <v>20</v>
      </c>
      <c r="L99" t="s">
        <v>6</v>
      </c>
      <c r="Q99">
        <v>193</v>
      </c>
      <c r="U99">
        <v>192</v>
      </c>
      <c r="V99">
        <v>195</v>
      </c>
    </row>
    <row r="100" spans="8:22" x14ac:dyDescent="0.25">
      <c r="H100">
        <v>1311</v>
      </c>
      <c r="I100" t="s">
        <v>393</v>
      </c>
      <c r="K100">
        <v>0</v>
      </c>
      <c r="L100" t="s">
        <v>5</v>
      </c>
      <c r="M100">
        <v>0</v>
      </c>
      <c r="Q100">
        <v>195</v>
      </c>
      <c r="U100">
        <v>193</v>
      </c>
      <c r="V100">
        <v>201</v>
      </c>
    </row>
    <row r="101" spans="8:22" x14ac:dyDescent="0.25">
      <c r="H101">
        <v>1318</v>
      </c>
      <c r="I101" t="s">
        <v>96</v>
      </c>
      <c r="J101">
        <v>9</v>
      </c>
      <c r="K101">
        <v>10</v>
      </c>
      <c r="L101" t="s">
        <v>5</v>
      </c>
      <c r="Q101">
        <v>201</v>
      </c>
      <c r="U101">
        <v>195</v>
      </c>
      <c r="V101">
        <v>203</v>
      </c>
    </row>
    <row r="102" spans="8:22" x14ac:dyDescent="0.25">
      <c r="H102">
        <v>1323</v>
      </c>
      <c r="I102" t="s">
        <v>102</v>
      </c>
      <c r="J102">
        <v>3</v>
      </c>
      <c r="K102">
        <v>20</v>
      </c>
      <c r="L102" t="s">
        <v>6</v>
      </c>
      <c r="Q102">
        <v>203</v>
      </c>
      <c r="U102">
        <v>201</v>
      </c>
      <c r="V102">
        <v>207</v>
      </c>
    </row>
    <row r="103" spans="8:22" x14ac:dyDescent="0.25">
      <c r="H103">
        <v>1325</v>
      </c>
      <c r="I103" t="s">
        <v>82</v>
      </c>
      <c r="J103">
        <v>15</v>
      </c>
      <c r="K103">
        <v>30</v>
      </c>
      <c r="L103" t="s">
        <v>11</v>
      </c>
      <c r="Q103">
        <v>207</v>
      </c>
      <c r="U103">
        <v>203</v>
      </c>
      <c r="V103">
        <v>217</v>
      </c>
    </row>
    <row r="104" spans="8:22" x14ac:dyDescent="0.25">
      <c r="H104">
        <v>1403</v>
      </c>
      <c r="I104" t="s">
        <v>394</v>
      </c>
      <c r="K104">
        <v>0</v>
      </c>
      <c r="L104" t="s">
        <v>7</v>
      </c>
      <c r="M104">
        <v>0</v>
      </c>
      <c r="Q104">
        <v>217</v>
      </c>
      <c r="U104">
        <v>207</v>
      </c>
      <c r="V104">
        <v>222</v>
      </c>
    </row>
    <row r="105" spans="8:22" x14ac:dyDescent="0.25">
      <c r="H105">
        <v>1425</v>
      </c>
      <c r="I105" t="s">
        <v>395</v>
      </c>
      <c r="K105">
        <v>0</v>
      </c>
      <c r="L105" t="s">
        <v>6</v>
      </c>
      <c r="M105">
        <v>0</v>
      </c>
      <c r="Q105">
        <v>222</v>
      </c>
      <c r="U105">
        <v>217</v>
      </c>
      <c r="V105">
        <v>223</v>
      </c>
    </row>
    <row r="106" spans="8:22" x14ac:dyDescent="0.25">
      <c r="H106">
        <v>1477</v>
      </c>
      <c r="I106" t="s">
        <v>98</v>
      </c>
      <c r="J106">
        <v>7</v>
      </c>
      <c r="K106">
        <v>0</v>
      </c>
      <c r="L106" t="s">
        <v>7</v>
      </c>
      <c r="Q106">
        <v>223</v>
      </c>
      <c r="U106">
        <v>222</v>
      </c>
      <c r="V106">
        <v>224</v>
      </c>
    </row>
    <row r="107" spans="8:22" x14ac:dyDescent="0.25">
      <c r="H107">
        <v>1501</v>
      </c>
      <c r="I107" t="s">
        <v>102</v>
      </c>
      <c r="J107">
        <v>3</v>
      </c>
      <c r="K107">
        <v>10</v>
      </c>
      <c r="L107" t="s">
        <v>5</v>
      </c>
      <c r="Q107">
        <v>224</v>
      </c>
      <c r="U107">
        <v>223</v>
      </c>
      <c r="V107">
        <v>225</v>
      </c>
    </row>
    <row r="108" spans="8:22" x14ac:dyDescent="0.25">
      <c r="H108">
        <v>1502</v>
      </c>
      <c r="I108" t="s">
        <v>396</v>
      </c>
      <c r="K108">
        <v>0</v>
      </c>
      <c r="L108" t="s">
        <v>7</v>
      </c>
      <c r="M108">
        <v>0</v>
      </c>
      <c r="Q108">
        <v>225</v>
      </c>
      <c r="U108">
        <v>224</v>
      </c>
      <c r="V108">
        <v>226</v>
      </c>
    </row>
    <row r="109" spans="8:22" x14ac:dyDescent="0.25">
      <c r="H109">
        <v>1511</v>
      </c>
      <c r="I109" t="s">
        <v>395</v>
      </c>
      <c r="K109">
        <v>0</v>
      </c>
      <c r="L109" t="s">
        <v>7</v>
      </c>
      <c r="M109">
        <v>0</v>
      </c>
      <c r="Q109">
        <v>226</v>
      </c>
      <c r="U109">
        <v>225</v>
      </c>
      <c r="V109">
        <v>228</v>
      </c>
    </row>
    <row r="110" spans="8:22" x14ac:dyDescent="0.25">
      <c r="H110">
        <v>1519</v>
      </c>
      <c r="I110" t="s">
        <v>86</v>
      </c>
      <c r="J110">
        <v>11</v>
      </c>
      <c r="K110">
        <v>0</v>
      </c>
      <c r="L110" t="s">
        <v>7</v>
      </c>
      <c r="Q110">
        <v>228</v>
      </c>
      <c r="U110">
        <v>226</v>
      </c>
      <c r="V110">
        <v>229</v>
      </c>
    </row>
    <row r="111" spans="8:22" x14ac:dyDescent="0.25">
      <c r="H111">
        <v>1538</v>
      </c>
      <c r="I111" t="s">
        <v>85</v>
      </c>
      <c r="J111">
        <v>12</v>
      </c>
      <c r="K111">
        <v>0</v>
      </c>
      <c r="L111" t="s">
        <v>7</v>
      </c>
      <c r="Q111">
        <v>229</v>
      </c>
      <c r="U111">
        <v>228</v>
      </c>
      <c r="V111">
        <v>230</v>
      </c>
    </row>
    <row r="112" spans="8:22" x14ac:dyDescent="0.25">
      <c r="H112">
        <v>1574</v>
      </c>
      <c r="I112" t="s">
        <v>91</v>
      </c>
      <c r="J112">
        <v>14</v>
      </c>
      <c r="K112">
        <v>20</v>
      </c>
      <c r="L112" t="s">
        <v>6</v>
      </c>
      <c r="Q112">
        <v>230</v>
      </c>
      <c r="U112">
        <v>229</v>
      </c>
      <c r="V112">
        <v>231</v>
      </c>
    </row>
    <row r="113" spans="8:22" x14ac:dyDescent="0.25">
      <c r="H113">
        <v>1592</v>
      </c>
      <c r="I113" t="s">
        <v>99</v>
      </c>
      <c r="J113">
        <v>6</v>
      </c>
      <c r="K113">
        <v>10</v>
      </c>
      <c r="L113" t="s">
        <v>5</v>
      </c>
      <c r="Q113">
        <v>231</v>
      </c>
      <c r="U113">
        <v>230</v>
      </c>
      <c r="V113">
        <v>233</v>
      </c>
    </row>
    <row r="114" spans="8:22" x14ac:dyDescent="0.25">
      <c r="H114">
        <v>1595</v>
      </c>
      <c r="I114" t="s">
        <v>91</v>
      </c>
      <c r="J114">
        <v>14</v>
      </c>
      <c r="K114">
        <v>0</v>
      </c>
      <c r="L114" t="s">
        <v>7</v>
      </c>
      <c r="Q114">
        <v>233</v>
      </c>
      <c r="U114">
        <v>231</v>
      </c>
      <c r="V114">
        <v>234</v>
      </c>
    </row>
    <row r="115" spans="8:22" x14ac:dyDescent="0.25">
      <c r="H115">
        <v>1619</v>
      </c>
      <c r="I115" t="s">
        <v>92</v>
      </c>
      <c r="J115">
        <v>13</v>
      </c>
      <c r="K115">
        <v>10</v>
      </c>
      <c r="L115" t="s">
        <v>5</v>
      </c>
      <c r="Q115">
        <v>234</v>
      </c>
      <c r="U115">
        <v>233</v>
      </c>
      <c r="V115">
        <v>235</v>
      </c>
    </row>
    <row r="116" spans="8:22" x14ac:dyDescent="0.25">
      <c r="H116">
        <v>1625</v>
      </c>
      <c r="I116" t="s">
        <v>91</v>
      </c>
      <c r="J116">
        <v>14</v>
      </c>
      <c r="K116">
        <v>0</v>
      </c>
      <c r="L116" t="s">
        <v>7</v>
      </c>
      <c r="Q116">
        <v>235</v>
      </c>
      <c r="U116">
        <v>234</v>
      </c>
      <c r="V116">
        <v>236</v>
      </c>
    </row>
    <row r="117" spans="8:22" x14ac:dyDescent="0.25">
      <c r="H117">
        <v>1640</v>
      </c>
      <c r="I117" t="s">
        <v>84</v>
      </c>
      <c r="J117">
        <v>13</v>
      </c>
      <c r="K117">
        <v>20</v>
      </c>
      <c r="L117" t="s">
        <v>6</v>
      </c>
      <c r="Q117">
        <v>236</v>
      </c>
      <c r="U117">
        <v>235</v>
      </c>
      <c r="V117">
        <v>237</v>
      </c>
    </row>
    <row r="118" spans="8:22" x14ac:dyDescent="0.25">
      <c r="H118">
        <v>1658</v>
      </c>
      <c r="I118" t="s">
        <v>96</v>
      </c>
      <c r="J118">
        <v>9</v>
      </c>
      <c r="K118">
        <v>0</v>
      </c>
      <c r="L118" t="s">
        <v>7</v>
      </c>
      <c r="Q118">
        <v>237</v>
      </c>
      <c r="U118">
        <v>236</v>
      </c>
      <c r="V118">
        <v>244</v>
      </c>
    </row>
    <row r="119" spans="8:22" x14ac:dyDescent="0.25">
      <c r="H119">
        <v>1671</v>
      </c>
      <c r="I119" t="s">
        <v>104</v>
      </c>
      <c r="J119">
        <v>1</v>
      </c>
      <c r="K119">
        <v>30</v>
      </c>
      <c r="L119" t="s">
        <v>11</v>
      </c>
      <c r="Q119">
        <v>244</v>
      </c>
      <c r="U119">
        <v>237</v>
      </c>
      <c r="V119">
        <v>245</v>
      </c>
    </row>
    <row r="120" spans="8:22" x14ac:dyDescent="0.25">
      <c r="H120">
        <v>1676</v>
      </c>
      <c r="I120" t="s">
        <v>103</v>
      </c>
      <c r="J120">
        <v>2</v>
      </c>
      <c r="K120">
        <v>10</v>
      </c>
      <c r="L120" t="s">
        <v>5</v>
      </c>
      <c r="Q120">
        <v>245</v>
      </c>
      <c r="U120">
        <v>244</v>
      </c>
      <c r="V120">
        <v>247</v>
      </c>
    </row>
    <row r="121" spans="8:22" x14ac:dyDescent="0.25">
      <c r="H121">
        <v>1678</v>
      </c>
      <c r="I121" t="s">
        <v>89</v>
      </c>
      <c r="J121">
        <v>16</v>
      </c>
      <c r="K121">
        <v>30</v>
      </c>
      <c r="L121" t="s">
        <v>11</v>
      </c>
      <c r="Q121">
        <v>247</v>
      </c>
      <c r="U121">
        <v>245</v>
      </c>
      <c r="V121">
        <v>249</v>
      </c>
    </row>
    <row r="122" spans="8:22" x14ac:dyDescent="0.25">
      <c r="H122">
        <v>1690</v>
      </c>
      <c r="I122" t="s">
        <v>94</v>
      </c>
      <c r="J122">
        <v>11</v>
      </c>
      <c r="K122">
        <v>20</v>
      </c>
      <c r="L122" t="s">
        <v>6</v>
      </c>
      <c r="Q122">
        <v>249</v>
      </c>
      <c r="U122">
        <v>247</v>
      </c>
      <c r="V122">
        <v>250</v>
      </c>
    </row>
    <row r="123" spans="8:22" x14ac:dyDescent="0.25">
      <c r="H123">
        <v>1711</v>
      </c>
      <c r="I123" t="s">
        <v>390</v>
      </c>
      <c r="K123">
        <v>15</v>
      </c>
      <c r="L123" t="s">
        <v>11</v>
      </c>
      <c r="M123">
        <v>15</v>
      </c>
      <c r="Q123">
        <v>250</v>
      </c>
      <c r="U123">
        <v>249</v>
      </c>
      <c r="V123">
        <v>254</v>
      </c>
    </row>
    <row r="124" spans="8:22" x14ac:dyDescent="0.25">
      <c r="H124">
        <v>1717</v>
      </c>
      <c r="I124" t="s">
        <v>89</v>
      </c>
      <c r="J124">
        <v>16</v>
      </c>
      <c r="K124">
        <v>10</v>
      </c>
      <c r="L124" t="s">
        <v>5</v>
      </c>
      <c r="Q124">
        <v>254</v>
      </c>
      <c r="U124">
        <v>250</v>
      </c>
      <c r="V124">
        <v>260</v>
      </c>
    </row>
    <row r="125" spans="8:22" x14ac:dyDescent="0.25">
      <c r="H125">
        <v>1718</v>
      </c>
      <c r="I125" t="s">
        <v>95</v>
      </c>
      <c r="J125">
        <v>10</v>
      </c>
      <c r="K125">
        <v>20</v>
      </c>
      <c r="L125" t="s">
        <v>6</v>
      </c>
      <c r="Q125">
        <v>260</v>
      </c>
      <c r="U125">
        <v>254</v>
      </c>
      <c r="V125">
        <v>263</v>
      </c>
    </row>
    <row r="126" spans="8:22" x14ac:dyDescent="0.25">
      <c r="H126">
        <v>1720</v>
      </c>
      <c r="I126" t="s">
        <v>85</v>
      </c>
      <c r="J126">
        <v>12</v>
      </c>
      <c r="K126">
        <v>0</v>
      </c>
      <c r="L126" t="s">
        <v>7</v>
      </c>
      <c r="Q126">
        <v>263</v>
      </c>
      <c r="U126">
        <v>260</v>
      </c>
      <c r="V126">
        <v>267</v>
      </c>
    </row>
    <row r="127" spans="8:22" x14ac:dyDescent="0.25">
      <c r="H127">
        <v>1723</v>
      </c>
      <c r="I127" t="s">
        <v>94</v>
      </c>
      <c r="J127">
        <v>11</v>
      </c>
      <c r="K127">
        <v>10</v>
      </c>
      <c r="L127" t="s">
        <v>5</v>
      </c>
      <c r="Q127">
        <v>267</v>
      </c>
      <c r="U127">
        <v>263</v>
      </c>
      <c r="V127">
        <v>269</v>
      </c>
    </row>
    <row r="128" spans="8:22" x14ac:dyDescent="0.25">
      <c r="H128">
        <v>1730</v>
      </c>
      <c r="I128" t="s">
        <v>84</v>
      </c>
      <c r="J128">
        <v>13</v>
      </c>
      <c r="K128">
        <v>10</v>
      </c>
      <c r="L128" t="s">
        <v>5</v>
      </c>
      <c r="Q128">
        <v>269</v>
      </c>
      <c r="U128">
        <v>267</v>
      </c>
      <c r="V128">
        <v>271</v>
      </c>
    </row>
    <row r="129" spans="8:22" x14ac:dyDescent="0.25">
      <c r="H129">
        <v>1741</v>
      </c>
      <c r="I129" t="s">
        <v>99</v>
      </c>
      <c r="J129">
        <v>6</v>
      </c>
      <c r="K129">
        <v>0</v>
      </c>
      <c r="L129" t="s">
        <v>7</v>
      </c>
      <c r="Q129">
        <v>271</v>
      </c>
      <c r="U129">
        <v>269</v>
      </c>
      <c r="V129">
        <v>274</v>
      </c>
    </row>
    <row r="130" spans="8:22" x14ac:dyDescent="0.25">
      <c r="H130">
        <v>1756</v>
      </c>
      <c r="I130" t="s">
        <v>90</v>
      </c>
      <c r="J130">
        <v>15</v>
      </c>
      <c r="K130">
        <v>20</v>
      </c>
      <c r="L130" t="s">
        <v>6</v>
      </c>
      <c r="Q130">
        <v>274</v>
      </c>
      <c r="U130">
        <v>271</v>
      </c>
      <c r="V130">
        <v>279</v>
      </c>
    </row>
    <row r="131" spans="8:22" x14ac:dyDescent="0.25">
      <c r="H131">
        <v>1768</v>
      </c>
      <c r="I131" t="s">
        <v>393</v>
      </c>
      <c r="K131">
        <v>0</v>
      </c>
      <c r="L131" t="s">
        <v>7</v>
      </c>
      <c r="M131">
        <v>0</v>
      </c>
      <c r="Q131">
        <v>279</v>
      </c>
      <c r="U131">
        <v>274</v>
      </c>
      <c r="V131">
        <v>281</v>
      </c>
    </row>
    <row r="132" spans="8:22" x14ac:dyDescent="0.25">
      <c r="H132">
        <v>1806</v>
      </c>
      <c r="I132" t="s">
        <v>87</v>
      </c>
      <c r="J132">
        <v>10</v>
      </c>
      <c r="K132">
        <v>0</v>
      </c>
      <c r="L132" t="s">
        <v>7</v>
      </c>
      <c r="Q132">
        <v>281</v>
      </c>
      <c r="U132">
        <v>279</v>
      </c>
      <c r="V132">
        <v>288</v>
      </c>
    </row>
    <row r="133" spans="8:22" x14ac:dyDescent="0.25">
      <c r="H133">
        <v>1816</v>
      </c>
      <c r="I133" t="s">
        <v>93</v>
      </c>
      <c r="J133">
        <v>12</v>
      </c>
      <c r="K133">
        <v>0</v>
      </c>
      <c r="L133" t="s">
        <v>7</v>
      </c>
      <c r="Q133">
        <v>288</v>
      </c>
      <c r="U133">
        <v>281</v>
      </c>
      <c r="V133">
        <v>291</v>
      </c>
    </row>
    <row r="134" spans="8:22" x14ac:dyDescent="0.25">
      <c r="H134">
        <v>1817</v>
      </c>
      <c r="I134" t="s">
        <v>102</v>
      </c>
      <c r="J134">
        <v>3</v>
      </c>
      <c r="K134">
        <v>0</v>
      </c>
      <c r="L134" t="s">
        <v>7</v>
      </c>
      <c r="Q134">
        <v>291</v>
      </c>
      <c r="U134">
        <v>288</v>
      </c>
      <c r="V134">
        <v>292</v>
      </c>
    </row>
    <row r="135" spans="8:22" x14ac:dyDescent="0.25">
      <c r="H135">
        <v>1884</v>
      </c>
      <c r="I135" t="s">
        <v>390</v>
      </c>
      <c r="K135">
        <v>0</v>
      </c>
      <c r="L135" t="s">
        <v>7</v>
      </c>
      <c r="M135">
        <v>0</v>
      </c>
      <c r="Q135">
        <v>292</v>
      </c>
      <c r="U135">
        <v>291</v>
      </c>
      <c r="V135">
        <v>293</v>
      </c>
    </row>
    <row r="136" spans="8:22" x14ac:dyDescent="0.25">
      <c r="H136">
        <v>1885</v>
      </c>
      <c r="I136" t="s">
        <v>95</v>
      </c>
      <c r="J136">
        <v>10</v>
      </c>
      <c r="K136">
        <v>0</v>
      </c>
      <c r="L136" t="s">
        <v>7</v>
      </c>
      <c r="Q136">
        <v>293</v>
      </c>
      <c r="U136">
        <v>292</v>
      </c>
      <c r="V136">
        <v>294</v>
      </c>
    </row>
    <row r="137" spans="8:22" x14ac:dyDescent="0.25">
      <c r="H137">
        <v>1918</v>
      </c>
      <c r="I137" t="s">
        <v>92</v>
      </c>
      <c r="J137">
        <v>13</v>
      </c>
      <c r="K137">
        <v>10</v>
      </c>
      <c r="L137" t="s">
        <v>5</v>
      </c>
      <c r="Q137">
        <v>294</v>
      </c>
      <c r="U137">
        <v>293</v>
      </c>
      <c r="V137">
        <v>296</v>
      </c>
    </row>
    <row r="138" spans="8:22" x14ac:dyDescent="0.25">
      <c r="H138">
        <v>1923</v>
      </c>
      <c r="I138" t="s">
        <v>104</v>
      </c>
      <c r="J138">
        <v>1</v>
      </c>
      <c r="K138">
        <v>30</v>
      </c>
      <c r="L138" t="s">
        <v>11</v>
      </c>
      <c r="Q138">
        <v>296</v>
      </c>
      <c r="U138">
        <v>294</v>
      </c>
      <c r="V138">
        <v>301</v>
      </c>
    </row>
    <row r="139" spans="8:22" x14ac:dyDescent="0.25">
      <c r="H139">
        <v>1983</v>
      </c>
      <c r="I139" t="s">
        <v>94</v>
      </c>
      <c r="J139">
        <v>11</v>
      </c>
      <c r="K139">
        <v>0</v>
      </c>
      <c r="L139" t="s">
        <v>7</v>
      </c>
      <c r="Q139">
        <v>301</v>
      </c>
      <c r="U139">
        <v>296</v>
      </c>
      <c r="V139">
        <v>302</v>
      </c>
    </row>
    <row r="140" spans="8:22" x14ac:dyDescent="0.25">
      <c r="H140">
        <v>1986</v>
      </c>
      <c r="I140" t="s">
        <v>83</v>
      </c>
      <c r="J140">
        <v>14</v>
      </c>
      <c r="K140">
        <v>0</v>
      </c>
      <c r="L140" t="s">
        <v>7</v>
      </c>
      <c r="Q140">
        <v>302</v>
      </c>
      <c r="U140">
        <v>301</v>
      </c>
      <c r="V140">
        <v>303</v>
      </c>
    </row>
    <row r="141" spans="8:22" x14ac:dyDescent="0.25">
      <c r="H141">
        <v>2016</v>
      </c>
      <c r="I141" t="s">
        <v>95</v>
      </c>
      <c r="J141">
        <v>10</v>
      </c>
      <c r="K141">
        <v>0</v>
      </c>
      <c r="L141" t="s">
        <v>7</v>
      </c>
      <c r="Q141">
        <v>303</v>
      </c>
      <c r="U141">
        <v>302</v>
      </c>
      <c r="V141">
        <v>304</v>
      </c>
    </row>
    <row r="142" spans="8:22" x14ac:dyDescent="0.25">
      <c r="H142">
        <v>2039</v>
      </c>
      <c r="I142" t="s">
        <v>96</v>
      </c>
      <c r="J142">
        <v>9</v>
      </c>
      <c r="K142">
        <v>0</v>
      </c>
      <c r="L142" t="s">
        <v>7</v>
      </c>
      <c r="Q142">
        <v>304</v>
      </c>
      <c r="U142">
        <v>303</v>
      </c>
      <c r="V142">
        <v>306</v>
      </c>
    </row>
    <row r="143" spans="8:22" x14ac:dyDescent="0.25">
      <c r="H143">
        <v>2046</v>
      </c>
      <c r="I143" t="s">
        <v>102</v>
      </c>
      <c r="J143">
        <v>3</v>
      </c>
      <c r="K143">
        <v>20</v>
      </c>
      <c r="L143" t="s">
        <v>6</v>
      </c>
      <c r="M143">
        <v>0</v>
      </c>
      <c r="Q143">
        <v>306</v>
      </c>
      <c r="U143">
        <v>304</v>
      </c>
      <c r="V143">
        <v>308</v>
      </c>
    </row>
    <row r="144" spans="8:22" x14ac:dyDescent="0.25">
      <c r="H144">
        <v>2052</v>
      </c>
      <c r="I144" t="s">
        <v>102</v>
      </c>
      <c r="J144">
        <v>3</v>
      </c>
      <c r="K144">
        <v>0</v>
      </c>
      <c r="L144" t="s">
        <v>7</v>
      </c>
      <c r="M144">
        <v>0</v>
      </c>
      <c r="Q144">
        <v>308</v>
      </c>
      <c r="U144">
        <v>306</v>
      </c>
      <c r="V144">
        <v>311</v>
      </c>
    </row>
    <row r="145" spans="8:22" x14ac:dyDescent="0.25">
      <c r="H145">
        <v>2054</v>
      </c>
      <c r="I145" t="s">
        <v>92</v>
      </c>
      <c r="J145">
        <v>13</v>
      </c>
      <c r="K145">
        <v>0</v>
      </c>
      <c r="L145" t="s">
        <v>7</v>
      </c>
      <c r="Q145">
        <v>311</v>
      </c>
      <c r="U145">
        <v>308</v>
      </c>
      <c r="V145">
        <v>312</v>
      </c>
    </row>
    <row r="146" spans="8:22" x14ac:dyDescent="0.25">
      <c r="H146">
        <v>2056</v>
      </c>
      <c r="I146" t="s">
        <v>82</v>
      </c>
      <c r="J146">
        <v>15</v>
      </c>
      <c r="K146">
        <v>30</v>
      </c>
      <c r="L146" t="s">
        <v>11</v>
      </c>
      <c r="Q146">
        <v>312</v>
      </c>
      <c r="U146">
        <v>311</v>
      </c>
      <c r="V146">
        <v>313</v>
      </c>
    </row>
    <row r="147" spans="8:22" x14ac:dyDescent="0.25">
      <c r="H147">
        <v>2062</v>
      </c>
      <c r="I147" t="s">
        <v>98</v>
      </c>
      <c r="J147">
        <v>7</v>
      </c>
      <c r="K147">
        <v>0</v>
      </c>
      <c r="L147" t="s">
        <v>7</v>
      </c>
      <c r="Q147">
        <v>313</v>
      </c>
      <c r="U147">
        <v>312</v>
      </c>
      <c r="V147">
        <v>314</v>
      </c>
    </row>
    <row r="148" spans="8:22" x14ac:dyDescent="0.25">
      <c r="H148">
        <v>2067</v>
      </c>
      <c r="I148" t="s">
        <v>89</v>
      </c>
      <c r="J148">
        <v>16</v>
      </c>
      <c r="K148">
        <v>10</v>
      </c>
      <c r="L148" t="s">
        <v>5</v>
      </c>
      <c r="Q148">
        <v>314</v>
      </c>
      <c r="U148">
        <v>313</v>
      </c>
      <c r="V148">
        <v>316</v>
      </c>
    </row>
    <row r="149" spans="8:22" x14ac:dyDescent="0.25">
      <c r="H149">
        <v>2085</v>
      </c>
      <c r="I149" t="s">
        <v>92</v>
      </c>
      <c r="J149">
        <v>13</v>
      </c>
      <c r="K149">
        <v>10</v>
      </c>
      <c r="L149" t="s">
        <v>5</v>
      </c>
      <c r="Q149">
        <v>316</v>
      </c>
      <c r="U149">
        <v>314</v>
      </c>
      <c r="V149">
        <v>319</v>
      </c>
    </row>
    <row r="150" spans="8:22" x14ac:dyDescent="0.25">
      <c r="H150">
        <v>2122</v>
      </c>
      <c r="I150" t="s">
        <v>85</v>
      </c>
      <c r="J150">
        <v>12</v>
      </c>
      <c r="K150">
        <v>10</v>
      </c>
      <c r="L150" t="s">
        <v>5</v>
      </c>
      <c r="Q150">
        <v>319</v>
      </c>
      <c r="U150">
        <v>316</v>
      </c>
      <c r="V150">
        <v>322</v>
      </c>
    </row>
    <row r="151" spans="8:22" x14ac:dyDescent="0.25">
      <c r="H151">
        <v>2137</v>
      </c>
      <c r="I151" t="s">
        <v>83</v>
      </c>
      <c r="J151">
        <v>14</v>
      </c>
      <c r="K151">
        <v>20</v>
      </c>
      <c r="L151" t="s">
        <v>6</v>
      </c>
      <c r="Q151">
        <v>322</v>
      </c>
      <c r="U151">
        <v>319</v>
      </c>
      <c r="V151">
        <v>326</v>
      </c>
    </row>
    <row r="152" spans="8:22" x14ac:dyDescent="0.25">
      <c r="H152">
        <v>2168</v>
      </c>
      <c r="I152" t="s">
        <v>104</v>
      </c>
      <c r="J152">
        <v>1</v>
      </c>
      <c r="K152">
        <v>5</v>
      </c>
      <c r="L152" t="s">
        <v>5</v>
      </c>
      <c r="M152">
        <v>-5</v>
      </c>
      <c r="Q152">
        <v>326</v>
      </c>
      <c r="U152">
        <v>322</v>
      </c>
      <c r="V152">
        <v>329</v>
      </c>
    </row>
    <row r="153" spans="8:22" x14ac:dyDescent="0.25">
      <c r="H153">
        <v>2169</v>
      </c>
      <c r="I153" t="s">
        <v>96</v>
      </c>
      <c r="J153">
        <v>9</v>
      </c>
      <c r="K153">
        <v>0</v>
      </c>
      <c r="L153" t="s">
        <v>7</v>
      </c>
      <c r="Q153">
        <v>329</v>
      </c>
      <c r="U153">
        <v>326</v>
      </c>
      <c r="V153">
        <v>330</v>
      </c>
    </row>
    <row r="154" spans="8:22" x14ac:dyDescent="0.25">
      <c r="H154">
        <v>2170</v>
      </c>
      <c r="I154" t="s">
        <v>84</v>
      </c>
      <c r="J154">
        <v>13</v>
      </c>
      <c r="K154">
        <v>0</v>
      </c>
      <c r="L154" t="s">
        <v>7</v>
      </c>
      <c r="Q154">
        <v>330</v>
      </c>
      <c r="U154">
        <v>329</v>
      </c>
      <c r="V154">
        <v>334</v>
      </c>
    </row>
    <row r="155" spans="8:22" x14ac:dyDescent="0.25">
      <c r="H155">
        <v>2337</v>
      </c>
      <c r="I155" t="s">
        <v>90</v>
      </c>
      <c r="J155">
        <v>15</v>
      </c>
      <c r="K155">
        <v>0</v>
      </c>
      <c r="L155" t="s">
        <v>7</v>
      </c>
      <c r="Q155">
        <v>334</v>
      </c>
      <c r="U155">
        <v>330</v>
      </c>
      <c r="V155">
        <v>337</v>
      </c>
    </row>
    <row r="156" spans="8:22" x14ac:dyDescent="0.25">
      <c r="H156">
        <v>2338</v>
      </c>
      <c r="I156" t="s">
        <v>89</v>
      </c>
      <c r="J156">
        <v>16</v>
      </c>
      <c r="K156">
        <v>30</v>
      </c>
      <c r="L156" t="s">
        <v>11</v>
      </c>
      <c r="Q156">
        <v>337</v>
      </c>
      <c r="U156">
        <v>334</v>
      </c>
      <c r="V156">
        <v>340</v>
      </c>
    </row>
    <row r="157" spans="8:22" x14ac:dyDescent="0.25">
      <c r="H157">
        <v>2342</v>
      </c>
      <c r="I157" t="s">
        <v>87</v>
      </c>
      <c r="J157">
        <v>10</v>
      </c>
      <c r="K157">
        <v>0</v>
      </c>
      <c r="L157" t="s">
        <v>7</v>
      </c>
      <c r="Q157">
        <v>340</v>
      </c>
      <c r="U157">
        <v>337</v>
      </c>
      <c r="V157">
        <v>341</v>
      </c>
    </row>
    <row r="158" spans="8:22" x14ac:dyDescent="0.25">
      <c r="H158">
        <v>2363</v>
      </c>
      <c r="I158" t="s">
        <v>94</v>
      </c>
      <c r="J158">
        <v>11</v>
      </c>
      <c r="K158">
        <v>0</v>
      </c>
      <c r="L158" t="s">
        <v>7</v>
      </c>
      <c r="Q158">
        <v>341</v>
      </c>
      <c r="U158">
        <v>340</v>
      </c>
      <c r="V158">
        <v>342</v>
      </c>
    </row>
    <row r="159" spans="8:22" x14ac:dyDescent="0.25">
      <c r="H159">
        <v>2383</v>
      </c>
      <c r="I159" t="s">
        <v>392</v>
      </c>
      <c r="K159">
        <v>0</v>
      </c>
      <c r="L159" t="s">
        <v>6</v>
      </c>
      <c r="M159">
        <v>0</v>
      </c>
      <c r="Q159">
        <v>342</v>
      </c>
      <c r="U159">
        <v>341</v>
      </c>
      <c r="V159">
        <v>343</v>
      </c>
    </row>
    <row r="160" spans="8:22" x14ac:dyDescent="0.25">
      <c r="H160">
        <v>2415</v>
      </c>
      <c r="I160" t="s">
        <v>391</v>
      </c>
      <c r="K160">
        <v>0</v>
      </c>
      <c r="L160" t="s">
        <v>6</v>
      </c>
      <c r="M160">
        <v>0</v>
      </c>
      <c r="Q160">
        <v>343</v>
      </c>
      <c r="U160">
        <v>342</v>
      </c>
      <c r="V160">
        <v>345</v>
      </c>
    </row>
    <row r="161" spans="8:22" x14ac:dyDescent="0.25">
      <c r="H161">
        <v>2451</v>
      </c>
      <c r="I161" t="s">
        <v>100</v>
      </c>
      <c r="J161">
        <v>5</v>
      </c>
      <c r="K161">
        <v>0</v>
      </c>
      <c r="L161" t="s">
        <v>7</v>
      </c>
      <c r="Q161">
        <v>345</v>
      </c>
      <c r="U161">
        <v>343</v>
      </c>
      <c r="V161">
        <v>346</v>
      </c>
    </row>
    <row r="162" spans="8:22" x14ac:dyDescent="0.25">
      <c r="H162">
        <v>2468</v>
      </c>
      <c r="I162" t="s">
        <v>91</v>
      </c>
      <c r="J162">
        <v>14</v>
      </c>
      <c r="K162">
        <v>10</v>
      </c>
      <c r="L162" t="s">
        <v>5</v>
      </c>
      <c r="Q162">
        <v>346</v>
      </c>
      <c r="U162">
        <v>345</v>
      </c>
      <c r="V162">
        <v>348</v>
      </c>
    </row>
    <row r="163" spans="8:22" x14ac:dyDescent="0.25">
      <c r="H163">
        <v>2471</v>
      </c>
      <c r="I163" t="s">
        <v>96</v>
      </c>
      <c r="J163">
        <v>9</v>
      </c>
      <c r="K163">
        <v>0</v>
      </c>
      <c r="L163" t="s">
        <v>7</v>
      </c>
      <c r="Q163">
        <v>348</v>
      </c>
      <c r="U163">
        <v>346</v>
      </c>
      <c r="V163">
        <v>349</v>
      </c>
    </row>
    <row r="164" spans="8:22" x14ac:dyDescent="0.25">
      <c r="H164">
        <v>2481</v>
      </c>
      <c r="I164" t="s">
        <v>81</v>
      </c>
      <c r="J164">
        <v>16</v>
      </c>
      <c r="K164">
        <v>10</v>
      </c>
      <c r="L164" t="s">
        <v>5</v>
      </c>
      <c r="Q164">
        <v>349</v>
      </c>
      <c r="U164">
        <v>348</v>
      </c>
      <c r="V164">
        <v>353</v>
      </c>
    </row>
    <row r="165" spans="8:22" x14ac:dyDescent="0.25">
      <c r="H165">
        <v>2502</v>
      </c>
      <c r="I165" t="s">
        <v>97</v>
      </c>
      <c r="J165">
        <v>8</v>
      </c>
      <c r="K165">
        <v>0</v>
      </c>
      <c r="L165" t="s">
        <v>7</v>
      </c>
      <c r="Q165">
        <v>353</v>
      </c>
      <c r="U165">
        <v>349</v>
      </c>
      <c r="V165">
        <v>357</v>
      </c>
    </row>
    <row r="166" spans="8:22" x14ac:dyDescent="0.25">
      <c r="H166">
        <v>2512</v>
      </c>
      <c r="I166" t="s">
        <v>389</v>
      </c>
      <c r="K166">
        <v>25</v>
      </c>
      <c r="L166" t="s">
        <v>11</v>
      </c>
      <c r="M166">
        <v>25</v>
      </c>
      <c r="Q166">
        <v>357</v>
      </c>
      <c r="U166">
        <v>353</v>
      </c>
      <c r="V166">
        <v>358</v>
      </c>
    </row>
    <row r="167" spans="8:22" x14ac:dyDescent="0.25">
      <c r="H167">
        <v>2526</v>
      </c>
      <c r="I167" t="s">
        <v>390</v>
      </c>
      <c r="K167">
        <v>15</v>
      </c>
      <c r="L167" t="s">
        <v>11</v>
      </c>
      <c r="M167">
        <v>15</v>
      </c>
      <c r="Q167">
        <v>358</v>
      </c>
      <c r="U167">
        <v>357</v>
      </c>
      <c r="V167">
        <v>359</v>
      </c>
    </row>
    <row r="168" spans="8:22" x14ac:dyDescent="0.25">
      <c r="H168">
        <v>2557</v>
      </c>
      <c r="I168" t="s">
        <v>98</v>
      </c>
      <c r="J168">
        <v>7</v>
      </c>
      <c r="K168">
        <v>0</v>
      </c>
      <c r="L168" t="s">
        <v>5</v>
      </c>
      <c r="M168">
        <v>-10</v>
      </c>
      <c r="Q168">
        <v>359</v>
      </c>
      <c r="U168">
        <v>358</v>
      </c>
      <c r="V168">
        <v>364</v>
      </c>
    </row>
    <row r="169" spans="8:22" x14ac:dyDescent="0.25">
      <c r="H169">
        <v>2587</v>
      </c>
      <c r="I169" t="s">
        <v>101</v>
      </c>
      <c r="J169">
        <v>4</v>
      </c>
      <c r="K169">
        <v>0</v>
      </c>
      <c r="L169" t="s">
        <v>7</v>
      </c>
      <c r="Q169">
        <v>360</v>
      </c>
      <c r="U169">
        <v>359</v>
      </c>
      <c r="V169">
        <v>365</v>
      </c>
    </row>
    <row r="170" spans="8:22" x14ac:dyDescent="0.25">
      <c r="H170">
        <v>2590</v>
      </c>
      <c r="I170" t="s">
        <v>91</v>
      </c>
      <c r="J170">
        <v>14</v>
      </c>
      <c r="K170">
        <v>0</v>
      </c>
      <c r="L170" t="s">
        <v>7</v>
      </c>
      <c r="Q170">
        <v>364</v>
      </c>
      <c r="U170">
        <v>364</v>
      </c>
      <c r="V170">
        <v>368</v>
      </c>
    </row>
    <row r="171" spans="8:22" x14ac:dyDescent="0.25">
      <c r="H171">
        <v>2607</v>
      </c>
      <c r="I171" t="s">
        <v>395</v>
      </c>
      <c r="K171">
        <v>0</v>
      </c>
      <c r="L171" t="s">
        <v>7</v>
      </c>
      <c r="M171">
        <v>0</v>
      </c>
      <c r="Q171">
        <v>365</v>
      </c>
      <c r="U171">
        <v>365</v>
      </c>
      <c r="V171">
        <v>375</v>
      </c>
    </row>
    <row r="172" spans="8:22" x14ac:dyDescent="0.25">
      <c r="H172">
        <v>2614</v>
      </c>
      <c r="I172" t="s">
        <v>93</v>
      </c>
      <c r="J172">
        <v>12</v>
      </c>
      <c r="K172">
        <v>20</v>
      </c>
      <c r="L172" t="s">
        <v>6</v>
      </c>
      <c r="Q172">
        <v>368</v>
      </c>
      <c r="U172">
        <v>368</v>
      </c>
      <c r="V172">
        <v>378</v>
      </c>
    </row>
    <row r="173" spans="8:22" x14ac:dyDescent="0.25">
      <c r="H173">
        <v>2767</v>
      </c>
      <c r="I173" t="s">
        <v>93</v>
      </c>
      <c r="J173">
        <v>12</v>
      </c>
      <c r="K173">
        <v>0</v>
      </c>
      <c r="L173" t="s">
        <v>7</v>
      </c>
      <c r="Q173">
        <v>375</v>
      </c>
      <c r="U173">
        <v>375</v>
      </c>
      <c r="V173">
        <v>379</v>
      </c>
    </row>
    <row r="174" spans="8:22" x14ac:dyDescent="0.25">
      <c r="H174">
        <v>2826</v>
      </c>
      <c r="I174" t="s">
        <v>89</v>
      </c>
      <c r="J174">
        <v>16</v>
      </c>
      <c r="K174">
        <v>30</v>
      </c>
      <c r="L174" t="s">
        <v>11</v>
      </c>
      <c r="Q174">
        <v>378</v>
      </c>
      <c r="U174">
        <v>378</v>
      </c>
      <c r="V174">
        <v>382</v>
      </c>
    </row>
    <row r="175" spans="8:22" x14ac:dyDescent="0.25">
      <c r="H175">
        <v>2834</v>
      </c>
      <c r="I175" t="s">
        <v>104</v>
      </c>
      <c r="J175">
        <v>1</v>
      </c>
      <c r="K175">
        <v>5</v>
      </c>
      <c r="L175" t="s">
        <v>5</v>
      </c>
      <c r="M175">
        <v>-5</v>
      </c>
      <c r="Q175">
        <v>379</v>
      </c>
      <c r="U175">
        <v>379</v>
      </c>
      <c r="V175">
        <v>383</v>
      </c>
    </row>
    <row r="176" spans="8:22" x14ac:dyDescent="0.25">
      <c r="H176">
        <v>2836</v>
      </c>
      <c r="I176" t="s">
        <v>81</v>
      </c>
      <c r="J176">
        <v>16</v>
      </c>
      <c r="K176">
        <v>10</v>
      </c>
      <c r="L176" t="s">
        <v>5</v>
      </c>
      <c r="Q176">
        <v>382</v>
      </c>
      <c r="U176">
        <v>382</v>
      </c>
      <c r="V176">
        <v>384</v>
      </c>
    </row>
    <row r="177" spans="8:22" x14ac:dyDescent="0.25">
      <c r="H177">
        <v>2848</v>
      </c>
      <c r="I177" t="s">
        <v>93</v>
      </c>
      <c r="J177">
        <v>12</v>
      </c>
      <c r="K177">
        <v>0</v>
      </c>
      <c r="L177" t="s">
        <v>7</v>
      </c>
      <c r="Q177">
        <v>383</v>
      </c>
      <c r="U177">
        <v>383</v>
      </c>
      <c r="V177">
        <v>386</v>
      </c>
    </row>
    <row r="178" spans="8:22" x14ac:dyDescent="0.25">
      <c r="H178">
        <v>2852</v>
      </c>
      <c r="I178" t="s">
        <v>100</v>
      </c>
      <c r="J178">
        <v>5</v>
      </c>
      <c r="K178">
        <v>0</v>
      </c>
      <c r="L178" t="s">
        <v>7</v>
      </c>
      <c r="Q178">
        <v>384</v>
      </c>
      <c r="U178">
        <v>384</v>
      </c>
      <c r="V178">
        <v>388</v>
      </c>
    </row>
    <row r="179" spans="8:22" x14ac:dyDescent="0.25">
      <c r="H179">
        <v>2877</v>
      </c>
      <c r="I179" t="s">
        <v>87</v>
      </c>
      <c r="J179">
        <v>10</v>
      </c>
      <c r="K179">
        <v>0</v>
      </c>
      <c r="L179" t="s">
        <v>7</v>
      </c>
      <c r="Q179">
        <v>386</v>
      </c>
      <c r="U179">
        <v>386</v>
      </c>
      <c r="V179">
        <v>395</v>
      </c>
    </row>
    <row r="180" spans="8:22" x14ac:dyDescent="0.25">
      <c r="H180">
        <v>2930</v>
      </c>
      <c r="I180" t="s">
        <v>389</v>
      </c>
      <c r="K180">
        <v>10</v>
      </c>
      <c r="L180" t="s">
        <v>5</v>
      </c>
      <c r="M180">
        <v>10</v>
      </c>
      <c r="Q180">
        <v>388</v>
      </c>
      <c r="U180">
        <v>388</v>
      </c>
      <c r="V180">
        <v>397</v>
      </c>
    </row>
    <row r="181" spans="8:22" x14ac:dyDescent="0.25">
      <c r="H181">
        <v>2959</v>
      </c>
      <c r="I181" t="s">
        <v>86</v>
      </c>
      <c r="J181">
        <v>11</v>
      </c>
      <c r="K181">
        <v>0</v>
      </c>
      <c r="L181" t="s">
        <v>7</v>
      </c>
      <c r="Q181">
        <v>395</v>
      </c>
      <c r="U181">
        <v>395</v>
      </c>
      <c r="V181">
        <v>399</v>
      </c>
    </row>
    <row r="182" spans="8:22" x14ac:dyDescent="0.25">
      <c r="H182">
        <v>2960</v>
      </c>
      <c r="I182" t="s">
        <v>100</v>
      </c>
      <c r="J182">
        <v>5</v>
      </c>
      <c r="K182">
        <v>10</v>
      </c>
      <c r="L182" t="s">
        <v>5</v>
      </c>
      <c r="Q182">
        <v>397</v>
      </c>
      <c r="U182">
        <v>397</v>
      </c>
      <c r="V182">
        <v>401</v>
      </c>
    </row>
    <row r="183" spans="8:22" x14ac:dyDescent="0.25">
      <c r="H183">
        <v>2974</v>
      </c>
      <c r="I183" t="s">
        <v>88</v>
      </c>
      <c r="J183">
        <v>9</v>
      </c>
      <c r="K183">
        <v>10</v>
      </c>
      <c r="L183" t="s">
        <v>5</v>
      </c>
      <c r="Q183">
        <v>399</v>
      </c>
      <c r="U183">
        <v>399</v>
      </c>
      <c r="V183">
        <v>422</v>
      </c>
    </row>
    <row r="184" spans="8:22" x14ac:dyDescent="0.25">
      <c r="H184">
        <v>2990</v>
      </c>
      <c r="I184" t="s">
        <v>391</v>
      </c>
      <c r="K184">
        <v>0</v>
      </c>
      <c r="L184" t="s">
        <v>7</v>
      </c>
      <c r="M184">
        <v>0</v>
      </c>
      <c r="Q184">
        <v>401</v>
      </c>
      <c r="U184">
        <v>401</v>
      </c>
      <c r="V184">
        <v>433</v>
      </c>
    </row>
    <row r="185" spans="8:22" x14ac:dyDescent="0.25">
      <c r="H185">
        <v>3015</v>
      </c>
      <c r="I185" t="s">
        <v>103</v>
      </c>
      <c r="J185">
        <v>2</v>
      </c>
      <c r="K185">
        <v>15</v>
      </c>
      <c r="L185" t="s">
        <v>6</v>
      </c>
      <c r="M185">
        <v>-5</v>
      </c>
      <c r="Q185">
        <v>422</v>
      </c>
      <c r="U185">
        <v>422</v>
      </c>
      <c r="V185">
        <v>435</v>
      </c>
    </row>
    <row r="186" spans="8:22" x14ac:dyDescent="0.25">
      <c r="H186">
        <v>3026</v>
      </c>
      <c r="I186" t="s">
        <v>392</v>
      </c>
      <c r="K186">
        <v>0</v>
      </c>
      <c r="L186" t="s">
        <v>5</v>
      </c>
      <c r="M186">
        <v>0</v>
      </c>
      <c r="Q186">
        <v>433</v>
      </c>
      <c r="U186">
        <v>433</v>
      </c>
      <c r="V186">
        <v>447</v>
      </c>
    </row>
    <row r="187" spans="8:22" x14ac:dyDescent="0.25">
      <c r="H187">
        <v>3039</v>
      </c>
      <c r="I187" t="s">
        <v>84</v>
      </c>
      <c r="J187">
        <v>13</v>
      </c>
      <c r="K187">
        <v>10</v>
      </c>
      <c r="L187" t="s">
        <v>5</v>
      </c>
      <c r="Q187">
        <v>435</v>
      </c>
      <c r="U187">
        <v>435</v>
      </c>
      <c r="V187">
        <v>448</v>
      </c>
    </row>
    <row r="188" spans="8:22" x14ac:dyDescent="0.25">
      <c r="H188">
        <v>3042</v>
      </c>
      <c r="I188" t="s">
        <v>99</v>
      </c>
      <c r="J188">
        <v>6</v>
      </c>
      <c r="K188">
        <v>10</v>
      </c>
      <c r="L188" t="s">
        <v>5</v>
      </c>
      <c r="Q188">
        <v>447</v>
      </c>
      <c r="U188">
        <v>447</v>
      </c>
      <c r="V188">
        <v>449</v>
      </c>
    </row>
    <row r="189" spans="8:22" x14ac:dyDescent="0.25">
      <c r="H189">
        <v>3098</v>
      </c>
      <c r="I189" t="s">
        <v>101</v>
      </c>
      <c r="J189">
        <v>4</v>
      </c>
      <c r="K189">
        <v>0</v>
      </c>
      <c r="L189" t="s">
        <v>7</v>
      </c>
      <c r="Q189">
        <v>448</v>
      </c>
      <c r="U189">
        <v>448</v>
      </c>
      <c r="V189">
        <v>451</v>
      </c>
    </row>
    <row r="190" spans="8:22" x14ac:dyDescent="0.25">
      <c r="H190">
        <v>3130</v>
      </c>
      <c r="I190" t="s">
        <v>83</v>
      </c>
      <c r="J190">
        <v>14</v>
      </c>
      <c r="K190">
        <v>10</v>
      </c>
      <c r="L190" t="s">
        <v>5</v>
      </c>
      <c r="Q190">
        <v>449</v>
      </c>
      <c r="U190">
        <v>449</v>
      </c>
      <c r="V190">
        <v>456</v>
      </c>
    </row>
    <row r="191" spans="8:22" x14ac:dyDescent="0.25">
      <c r="H191">
        <v>3132</v>
      </c>
      <c r="I191" t="s">
        <v>82</v>
      </c>
      <c r="J191">
        <v>15</v>
      </c>
      <c r="K191">
        <v>30</v>
      </c>
      <c r="L191" t="s">
        <v>11</v>
      </c>
      <c r="Q191">
        <v>451</v>
      </c>
      <c r="U191">
        <v>451</v>
      </c>
      <c r="V191">
        <v>461</v>
      </c>
    </row>
    <row r="192" spans="8:22" x14ac:dyDescent="0.25">
      <c r="H192">
        <v>3146</v>
      </c>
      <c r="I192" t="s">
        <v>394</v>
      </c>
      <c r="K192">
        <v>0</v>
      </c>
      <c r="L192" t="s">
        <v>6</v>
      </c>
      <c r="M192">
        <v>0</v>
      </c>
      <c r="Q192">
        <v>456</v>
      </c>
      <c r="U192">
        <v>456</v>
      </c>
      <c r="V192">
        <v>469</v>
      </c>
    </row>
    <row r="193" spans="8:22" x14ac:dyDescent="0.25">
      <c r="H193">
        <v>3255</v>
      </c>
      <c r="I193" t="s">
        <v>86</v>
      </c>
      <c r="J193">
        <v>11</v>
      </c>
      <c r="K193">
        <v>10</v>
      </c>
      <c r="L193" t="s">
        <v>5</v>
      </c>
      <c r="Q193">
        <v>461</v>
      </c>
      <c r="U193">
        <v>461</v>
      </c>
      <c r="V193">
        <v>486</v>
      </c>
    </row>
    <row r="194" spans="8:22" x14ac:dyDescent="0.25">
      <c r="H194">
        <v>3309</v>
      </c>
      <c r="I194" t="s">
        <v>101</v>
      </c>
      <c r="J194">
        <v>4</v>
      </c>
      <c r="K194">
        <v>0</v>
      </c>
      <c r="L194" t="s">
        <v>7</v>
      </c>
      <c r="Q194">
        <v>469</v>
      </c>
      <c r="U194">
        <v>469</v>
      </c>
      <c r="V194">
        <v>488</v>
      </c>
    </row>
    <row r="195" spans="8:22" x14ac:dyDescent="0.25">
      <c r="H195">
        <v>3310</v>
      </c>
      <c r="I195" t="s">
        <v>102</v>
      </c>
      <c r="J195">
        <v>3</v>
      </c>
      <c r="K195">
        <v>10</v>
      </c>
      <c r="L195" t="s">
        <v>5</v>
      </c>
      <c r="Q195">
        <v>486</v>
      </c>
      <c r="U195">
        <v>486</v>
      </c>
      <c r="V195">
        <v>492</v>
      </c>
    </row>
    <row r="196" spans="8:22" x14ac:dyDescent="0.25">
      <c r="H196">
        <v>3322</v>
      </c>
      <c r="I196" t="s">
        <v>99</v>
      </c>
      <c r="J196">
        <v>6</v>
      </c>
      <c r="K196">
        <v>0</v>
      </c>
      <c r="L196" t="s">
        <v>7</v>
      </c>
      <c r="Q196">
        <v>488</v>
      </c>
      <c r="U196">
        <v>488</v>
      </c>
      <c r="V196">
        <v>494</v>
      </c>
    </row>
    <row r="197" spans="8:22" x14ac:dyDescent="0.25">
      <c r="H197">
        <v>3339</v>
      </c>
      <c r="I197" t="s">
        <v>90</v>
      </c>
      <c r="J197">
        <v>15</v>
      </c>
      <c r="K197">
        <v>30</v>
      </c>
      <c r="L197" t="s">
        <v>11</v>
      </c>
      <c r="Q197">
        <v>492</v>
      </c>
      <c r="U197">
        <v>492</v>
      </c>
      <c r="V197">
        <v>501</v>
      </c>
    </row>
    <row r="198" spans="8:22" x14ac:dyDescent="0.25">
      <c r="H198">
        <v>3360</v>
      </c>
      <c r="I198" t="s">
        <v>93</v>
      </c>
      <c r="J198">
        <v>12</v>
      </c>
      <c r="K198">
        <v>10</v>
      </c>
      <c r="L198" t="s">
        <v>5</v>
      </c>
      <c r="Q198">
        <v>494</v>
      </c>
      <c r="U198">
        <v>494</v>
      </c>
      <c r="V198">
        <v>503</v>
      </c>
    </row>
    <row r="199" spans="8:22" x14ac:dyDescent="0.25">
      <c r="H199">
        <v>3419</v>
      </c>
      <c r="I199" t="s">
        <v>103</v>
      </c>
      <c r="J199">
        <v>2</v>
      </c>
      <c r="K199">
        <v>0</v>
      </c>
      <c r="L199" t="s">
        <v>7</v>
      </c>
      <c r="Q199">
        <v>501</v>
      </c>
      <c r="U199">
        <v>501</v>
      </c>
      <c r="V199">
        <v>519</v>
      </c>
    </row>
    <row r="200" spans="8:22" x14ac:dyDescent="0.25">
      <c r="H200">
        <v>3467</v>
      </c>
      <c r="I200" t="s">
        <v>95</v>
      </c>
      <c r="J200">
        <v>10</v>
      </c>
      <c r="K200">
        <v>0</v>
      </c>
      <c r="L200" t="s">
        <v>7</v>
      </c>
      <c r="Q200">
        <v>503</v>
      </c>
      <c r="U200">
        <v>503</v>
      </c>
      <c r="V200">
        <v>522</v>
      </c>
    </row>
    <row r="201" spans="8:22" x14ac:dyDescent="0.25">
      <c r="H201">
        <v>3476</v>
      </c>
      <c r="I201" t="s">
        <v>90</v>
      </c>
      <c r="J201">
        <v>15</v>
      </c>
      <c r="K201">
        <v>30</v>
      </c>
      <c r="L201" t="s">
        <v>11</v>
      </c>
      <c r="Q201">
        <v>519</v>
      </c>
      <c r="U201">
        <v>519</v>
      </c>
      <c r="V201">
        <v>525</v>
      </c>
    </row>
    <row r="202" spans="8:22" x14ac:dyDescent="0.25">
      <c r="H202">
        <v>3512</v>
      </c>
      <c r="I202" t="s">
        <v>97</v>
      </c>
      <c r="J202">
        <v>8</v>
      </c>
      <c r="K202">
        <v>0</v>
      </c>
      <c r="L202" t="s">
        <v>7</v>
      </c>
      <c r="Q202">
        <v>522</v>
      </c>
      <c r="U202">
        <v>522</v>
      </c>
      <c r="V202">
        <v>527</v>
      </c>
    </row>
    <row r="203" spans="8:22" x14ac:dyDescent="0.25">
      <c r="H203">
        <v>3536</v>
      </c>
      <c r="I203" t="s">
        <v>82</v>
      </c>
      <c r="J203">
        <v>15</v>
      </c>
      <c r="K203">
        <v>0</v>
      </c>
      <c r="L203" t="s">
        <v>7</v>
      </c>
      <c r="Q203">
        <v>525</v>
      </c>
      <c r="U203">
        <v>525</v>
      </c>
      <c r="V203">
        <v>537</v>
      </c>
    </row>
    <row r="204" spans="8:22" x14ac:dyDescent="0.25">
      <c r="H204">
        <v>3539</v>
      </c>
      <c r="I204" t="s">
        <v>101</v>
      </c>
      <c r="J204">
        <v>4</v>
      </c>
      <c r="K204">
        <v>10</v>
      </c>
      <c r="L204" t="s">
        <v>5</v>
      </c>
      <c r="Q204">
        <v>527</v>
      </c>
      <c r="U204">
        <v>527</v>
      </c>
      <c r="V204">
        <v>538</v>
      </c>
    </row>
    <row r="205" spans="8:22" x14ac:dyDescent="0.25">
      <c r="H205">
        <v>3602</v>
      </c>
      <c r="I205" t="s">
        <v>395</v>
      </c>
      <c r="K205">
        <v>0</v>
      </c>
      <c r="L205" t="s">
        <v>7</v>
      </c>
      <c r="M205">
        <v>0</v>
      </c>
      <c r="Q205">
        <v>537</v>
      </c>
      <c r="U205">
        <v>537</v>
      </c>
      <c r="V205">
        <v>541</v>
      </c>
    </row>
    <row r="206" spans="8:22" x14ac:dyDescent="0.25">
      <c r="H206">
        <v>3618</v>
      </c>
      <c r="I206" t="s">
        <v>84</v>
      </c>
      <c r="J206">
        <v>13</v>
      </c>
      <c r="K206">
        <v>10</v>
      </c>
      <c r="L206" t="s">
        <v>5</v>
      </c>
      <c r="Q206">
        <v>538</v>
      </c>
      <c r="U206">
        <v>538</v>
      </c>
      <c r="V206">
        <v>546</v>
      </c>
    </row>
    <row r="207" spans="8:22" x14ac:dyDescent="0.25">
      <c r="H207">
        <v>3641</v>
      </c>
      <c r="I207" t="s">
        <v>86</v>
      </c>
      <c r="J207">
        <v>11</v>
      </c>
      <c r="K207">
        <v>0</v>
      </c>
      <c r="L207" t="s">
        <v>7</v>
      </c>
      <c r="Q207">
        <v>541</v>
      </c>
      <c r="U207">
        <v>541</v>
      </c>
      <c r="V207">
        <v>547</v>
      </c>
    </row>
    <row r="208" spans="8:22" x14ac:dyDescent="0.25">
      <c r="H208">
        <v>3656</v>
      </c>
      <c r="I208" t="s">
        <v>395</v>
      </c>
      <c r="K208">
        <v>0</v>
      </c>
      <c r="L208" t="s">
        <v>7</v>
      </c>
      <c r="M208">
        <v>0</v>
      </c>
      <c r="Q208">
        <v>546</v>
      </c>
      <c r="U208">
        <v>546</v>
      </c>
      <c r="V208">
        <v>548</v>
      </c>
    </row>
    <row r="209" spans="8:22" x14ac:dyDescent="0.25">
      <c r="H209">
        <v>3663</v>
      </c>
      <c r="I209" t="s">
        <v>83</v>
      </c>
      <c r="J209">
        <v>14</v>
      </c>
      <c r="K209">
        <v>20</v>
      </c>
      <c r="L209" t="s">
        <v>6</v>
      </c>
      <c r="Q209">
        <v>547</v>
      </c>
      <c r="U209">
        <v>547</v>
      </c>
      <c r="V209">
        <v>555</v>
      </c>
    </row>
    <row r="210" spans="8:22" x14ac:dyDescent="0.25">
      <c r="H210">
        <v>3674</v>
      </c>
      <c r="I210" t="s">
        <v>393</v>
      </c>
      <c r="K210">
        <v>0</v>
      </c>
      <c r="L210" t="s">
        <v>7</v>
      </c>
      <c r="M210">
        <v>0</v>
      </c>
      <c r="Q210">
        <v>548</v>
      </c>
      <c r="U210">
        <v>548</v>
      </c>
      <c r="V210">
        <v>558</v>
      </c>
    </row>
    <row r="211" spans="8:22" x14ac:dyDescent="0.25">
      <c r="H211">
        <v>3683</v>
      </c>
      <c r="I211" t="s">
        <v>92</v>
      </c>
      <c r="J211">
        <v>13</v>
      </c>
      <c r="K211">
        <v>0</v>
      </c>
      <c r="L211" t="s">
        <v>7</v>
      </c>
      <c r="Q211">
        <v>555</v>
      </c>
      <c r="U211">
        <v>555</v>
      </c>
      <c r="V211">
        <v>563</v>
      </c>
    </row>
    <row r="212" spans="8:22" x14ac:dyDescent="0.25">
      <c r="H212">
        <v>3688</v>
      </c>
      <c r="I212" t="s">
        <v>390</v>
      </c>
      <c r="K212">
        <v>0</v>
      </c>
      <c r="L212" t="s">
        <v>5</v>
      </c>
      <c r="M212">
        <v>0</v>
      </c>
      <c r="Q212">
        <v>558</v>
      </c>
      <c r="U212">
        <v>558</v>
      </c>
      <c r="V212">
        <v>571</v>
      </c>
    </row>
    <row r="213" spans="8:22" x14ac:dyDescent="0.25">
      <c r="H213">
        <v>3735</v>
      </c>
      <c r="I213" t="s">
        <v>394</v>
      </c>
      <c r="K213">
        <v>0</v>
      </c>
      <c r="L213" t="s">
        <v>5</v>
      </c>
      <c r="M213">
        <v>0</v>
      </c>
      <c r="Q213">
        <v>563</v>
      </c>
      <c r="U213">
        <v>563</v>
      </c>
      <c r="V213">
        <v>573</v>
      </c>
    </row>
    <row r="214" spans="8:22" x14ac:dyDescent="0.25">
      <c r="H214">
        <v>3824</v>
      </c>
      <c r="I214" t="s">
        <v>91</v>
      </c>
      <c r="J214">
        <v>14</v>
      </c>
      <c r="K214">
        <v>20</v>
      </c>
      <c r="L214" t="s">
        <v>6</v>
      </c>
      <c r="Q214">
        <v>571</v>
      </c>
      <c r="U214">
        <v>571</v>
      </c>
      <c r="V214">
        <v>585</v>
      </c>
    </row>
    <row r="215" spans="8:22" x14ac:dyDescent="0.25">
      <c r="H215">
        <v>3847</v>
      </c>
      <c r="I215" t="s">
        <v>104</v>
      </c>
      <c r="J215">
        <v>1</v>
      </c>
      <c r="K215">
        <v>0</v>
      </c>
      <c r="L215" t="s">
        <v>5</v>
      </c>
      <c r="M215">
        <v>-10</v>
      </c>
      <c r="Q215">
        <v>573</v>
      </c>
      <c r="U215">
        <v>573</v>
      </c>
      <c r="V215">
        <v>587</v>
      </c>
    </row>
    <row r="216" spans="8:22" x14ac:dyDescent="0.25">
      <c r="H216">
        <v>3937</v>
      </c>
      <c r="I216" t="s">
        <v>392</v>
      </c>
      <c r="K216">
        <v>0</v>
      </c>
      <c r="L216" t="s">
        <v>7</v>
      </c>
      <c r="M216">
        <v>0</v>
      </c>
      <c r="Q216">
        <v>585</v>
      </c>
      <c r="U216">
        <v>585</v>
      </c>
      <c r="V216">
        <v>604</v>
      </c>
    </row>
    <row r="217" spans="8:22" x14ac:dyDescent="0.25">
      <c r="H217">
        <v>3940</v>
      </c>
      <c r="I217" t="s">
        <v>392</v>
      </c>
      <c r="K217">
        <v>0</v>
      </c>
      <c r="L217" t="s">
        <v>5</v>
      </c>
      <c r="M217">
        <v>0</v>
      </c>
      <c r="Q217">
        <v>587</v>
      </c>
      <c r="U217">
        <v>587</v>
      </c>
      <c r="V217">
        <v>610</v>
      </c>
    </row>
    <row r="218" spans="8:22" x14ac:dyDescent="0.25">
      <c r="H218">
        <v>3944</v>
      </c>
      <c r="I218" t="s">
        <v>390</v>
      </c>
      <c r="K218">
        <v>30</v>
      </c>
      <c r="L218" t="s">
        <v>11</v>
      </c>
      <c r="M218">
        <v>30</v>
      </c>
      <c r="Q218">
        <v>604</v>
      </c>
      <c r="U218">
        <v>604</v>
      </c>
      <c r="V218">
        <v>612</v>
      </c>
    </row>
    <row r="219" spans="8:22" x14ac:dyDescent="0.25">
      <c r="H219">
        <v>3974</v>
      </c>
      <c r="I219" t="s">
        <v>99</v>
      </c>
      <c r="J219">
        <v>6</v>
      </c>
      <c r="K219">
        <v>0</v>
      </c>
      <c r="L219" t="s">
        <v>7</v>
      </c>
      <c r="Q219">
        <v>610</v>
      </c>
      <c r="U219">
        <v>610</v>
      </c>
      <c r="V219">
        <v>616</v>
      </c>
    </row>
    <row r="220" spans="8:22" x14ac:dyDescent="0.25">
      <c r="H220">
        <v>3996</v>
      </c>
      <c r="I220" t="s">
        <v>104</v>
      </c>
      <c r="J220">
        <v>1</v>
      </c>
      <c r="K220">
        <v>30</v>
      </c>
      <c r="L220" t="s">
        <v>11</v>
      </c>
      <c r="Q220">
        <v>612</v>
      </c>
      <c r="U220">
        <v>612</v>
      </c>
      <c r="V220">
        <v>618</v>
      </c>
    </row>
    <row r="221" spans="8:22" x14ac:dyDescent="0.25">
      <c r="H221">
        <v>4003</v>
      </c>
      <c r="I221" t="s">
        <v>95</v>
      </c>
      <c r="J221">
        <v>10</v>
      </c>
      <c r="K221">
        <v>0</v>
      </c>
      <c r="L221" t="s">
        <v>7</v>
      </c>
      <c r="Q221">
        <v>616</v>
      </c>
      <c r="U221">
        <v>616</v>
      </c>
      <c r="V221">
        <v>624</v>
      </c>
    </row>
    <row r="222" spans="8:22" x14ac:dyDescent="0.25">
      <c r="H222">
        <v>4028</v>
      </c>
      <c r="I222" t="s">
        <v>392</v>
      </c>
      <c r="K222">
        <v>0</v>
      </c>
      <c r="L222" t="s">
        <v>5</v>
      </c>
      <c r="M222">
        <v>0</v>
      </c>
      <c r="Q222">
        <v>618</v>
      </c>
      <c r="U222">
        <v>618</v>
      </c>
      <c r="V222">
        <v>638</v>
      </c>
    </row>
    <row r="223" spans="8:22" x14ac:dyDescent="0.25">
      <c r="H223">
        <v>4039</v>
      </c>
      <c r="I223" t="s">
        <v>98</v>
      </c>
      <c r="J223">
        <v>7</v>
      </c>
      <c r="K223">
        <v>20</v>
      </c>
      <c r="L223" t="s">
        <v>6</v>
      </c>
      <c r="Q223">
        <v>624</v>
      </c>
      <c r="U223">
        <v>624</v>
      </c>
      <c r="V223">
        <v>639</v>
      </c>
    </row>
    <row r="224" spans="8:22" x14ac:dyDescent="0.25">
      <c r="H224">
        <v>4061</v>
      </c>
      <c r="I224" t="s">
        <v>396</v>
      </c>
      <c r="K224">
        <v>10</v>
      </c>
      <c r="L224" t="s">
        <v>5</v>
      </c>
      <c r="M224">
        <v>10</v>
      </c>
      <c r="Q224">
        <v>638</v>
      </c>
      <c r="U224">
        <v>638</v>
      </c>
      <c r="V224">
        <v>643</v>
      </c>
    </row>
    <row r="225" spans="8:22" x14ac:dyDescent="0.25">
      <c r="H225">
        <v>4118</v>
      </c>
      <c r="I225" t="s">
        <v>88</v>
      </c>
      <c r="J225">
        <v>9</v>
      </c>
      <c r="K225">
        <v>0</v>
      </c>
      <c r="L225" t="s">
        <v>7</v>
      </c>
      <c r="Q225">
        <v>639</v>
      </c>
      <c r="U225">
        <v>639</v>
      </c>
      <c r="V225">
        <v>647</v>
      </c>
    </row>
    <row r="226" spans="8:22" x14ac:dyDescent="0.25">
      <c r="H226">
        <v>4130</v>
      </c>
      <c r="I226" t="s">
        <v>396</v>
      </c>
      <c r="K226">
        <v>0</v>
      </c>
      <c r="L226" t="s">
        <v>7</v>
      </c>
      <c r="M226">
        <v>0</v>
      </c>
      <c r="Q226">
        <v>643</v>
      </c>
      <c r="U226">
        <v>643</v>
      </c>
      <c r="V226">
        <v>648</v>
      </c>
    </row>
    <row r="227" spans="8:22" x14ac:dyDescent="0.25">
      <c r="H227">
        <v>4143</v>
      </c>
      <c r="I227" t="s">
        <v>97</v>
      </c>
      <c r="J227">
        <v>8</v>
      </c>
      <c r="K227">
        <v>0</v>
      </c>
      <c r="L227" t="s">
        <v>5</v>
      </c>
      <c r="M227">
        <v>-10</v>
      </c>
      <c r="Q227">
        <v>647</v>
      </c>
      <c r="U227">
        <v>647</v>
      </c>
      <c r="V227">
        <v>649</v>
      </c>
    </row>
    <row r="228" spans="8:22" x14ac:dyDescent="0.25">
      <c r="H228">
        <v>4188</v>
      </c>
      <c r="I228" t="s">
        <v>393</v>
      </c>
      <c r="K228">
        <v>0</v>
      </c>
      <c r="L228" t="s">
        <v>7</v>
      </c>
      <c r="M228">
        <v>0</v>
      </c>
      <c r="Q228">
        <v>648</v>
      </c>
      <c r="U228">
        <v>648</v>
      </c>
      <c r="V228">
        <v>650</v>
      </c>
    </row>
    <row r="229" spans="8:22" x14ac:dyDescent="0.25">
      <c r="H229">
        <v>4201</v>
      </c>
      <c r="I229" t="s">
        <v>95</v>
      </c>
      <c r="J229">
        <v>10</v>
      </c>
      <c r="K229">
        <v>0</v>
      </c>
      <c r="L229" t="s">
        <v>7</v>
      </c>
      <c r="Q229">
        <v>649</v>
      </c>
      <c r="U229">
        <v>649</v>
      </c>
      <c r="V229">
        <v>651</v>
      </c>
    </row>
    <row r="230" spans="8:22" x14ac:dyDescent="0.25">
      <c r="H230">
        <v>4213</v>
      </c>
      <c r="I230" t="s">
        <v>394</v>
      </c>
      <c r="K230">
        <v>0</v>
      </c>
      <c r="L230" t="s">
        <v>7</v>
      </c>
      <c r="M230">
        <v>0</v>
      </c>
      <c r="Q230">
        <v>650</v>
      </c>
      <c r="U230">
        <v>650</v>
      </c>
      <c r="V230">
        <v>662</v>
      </c>
    </row>
    <row r="231" spans="8:22" x14ac:dyDescent="0.25">
      <c r="H231">
        <v>4253</v>
      </c>
      <c r="I231" t="s">
        <v>102</v>
      </c>
      <c r="J231">
        <v>3</v>
      </c>
      <c r="K231">
        <v>0</v>
      </c>
      <c r="L231" t="s">
        <v>7</v>
      </c>
      <c r="Q231">
        <v>651</v>
      </c>
      <c r="U231">
        <v>651</v>
      </c>
      <c r="V231">
        <v>665</v>
      </c>
    </row>
    <row r="232" spans="8:22" x14ac:dyDescent="0.25">
      <c r="H232">
        <v>4265</v>
      </c>
      <c r="I232" t="s">
        <v>104</v>
      </c>
      <c r="J232">
        <v>1</v>
      </c>
      <c r="K232">
        <v>5</v>
      </c>
      <c r="L232" t="s">
        <v>11</v>
      </c>
      <c r="M232">
        <v>-25</v>
      </c>
      <c r="Q232">
        <v>662</v>
      </c>
      <c r="U232">
        <v>662</v>
      </c>
      <c r="V232">
        <v>668</v>
      </c>
    </row>
    <row r="233" spans="8:22" x14ac:dyDescent="0.25">
      <c r="H233">
        <v>4362</v>
      </c>
      <c r="I233" t="s">
        <v>84</v>
      </c>
      <c r="J233">
        <v>13</v>
      </c>
      <c r="K233">
        <v>0</v>
      </c>
      <c r="L233" t="s">
        <v>7</v>
      </c>
      <c r="Q233">
        <v>665</v>
      </c>
      <c r="U233">
        <v>665</v>
      </c>
      <c r="V233">
        <v>694</v>
      </c>
    </row>
    <row r="234" spans="8:22" x14ac:dyDescent="0.25">
      <c r="H234">
        <v>4450</v>
      </c>
      <c r="I234" t="s">
        <v>84</v>
      </c>
      <c r="J234">
        <v>13</v>
      </c>
      <c r="K234">
        <v>0</v>
      </c>
      <c r="L234" t="s">
        <v>7</v>
      </c>
      <c r="Q234">
        <v>668</v>
      </c>
      <c r="U234">
        <v>668</v>
      </c>
      <c r="V234">
        <v>701</v>
      </c>
    </row>
    <row r="235" spans="8:22" x14ac:dyDescent="0.25">
      <c r="H235">
        <v>4451</v>
      </c>
      <c r="I235" t="s">
        <v>96</v>
      </c>
      <c r="J235">
        <v>9</v>
      </c>
      <c r="K235">
        <v>10</v>
      </c>
      <c r="L235" t="s">
        <v>5</v>
      </c>
      <c r="Q235">
        <v>694</v>
      </c>
      <c r="U235">
        <v>694</v>
      </c>
      <c r="V235">
        <v>703</v>
      </c>
    </row>
    <row r="236" spans="8:22" x14ac:dyDescent="0.25">
      <c r="H236">
        <v>4488</v>
      </c>
      <c r="I236" t="s">
        <v>85</v>
      </c>
      <c r="J236">
        <v>12</v>
      </c>
      <c r="K236">
        <v>20</v>
      </c>
      <c r="L236" t="s">
        <v>6</v>
      </c>
      <c r="Q236">
        <v>701</v>
      </c>
      <c r="U236">
        <v>701</v>
      </c>
      <c r="V236">
        <v>706</v>
      </c>
    </row>
    <row r="237" spans="8:22" x14ac:dyDescent="0.25">
      <c r="H237">
        <v>4499</v>
      </c>
      <c r="I237" t="s">
        <v>389</v>
      </c>
      <c r="K237">
        <v>0</v>
      </c>
      <c r="L237" t="s">
        <v>7</v>
      </c>
      <c r="M237">
        <v>0</v>
      </c>
      <c r="Q237">
        <v>703</v>
      </c>
      <c r="U237">
        <v>703</v>
      </c>
      <c r="V237">
        <v>708</v>
      </c>
    </row>
    <row r="238" spans="8:22" x14ac:dyDescent="0.25">
      <c r="H238">
        <v>4522</v>
      </c>
      <c r="I238" t="s">
        <v>390</v>
      </c>
      <c r="K238">
        <v>5</v>
      </c>
      <c r="L238" t="s">
        <v>6</v>
      </c>
      <c r="M238">
        <v>5</v>
      </c>
      <c r="Q238">
        <v>706</v>
      </c>
      <c r="U238">
        <v>706</v>
      </c>
      <c r="V238">
        <v>710</v>
      </c>
    </row>
    <row r="239" spans="8:22" x14ac:dyDescent="0.25">
      <c r="H239">
        <v>4613</v>
      </c>
      <c r="I239" t="s">
        <v>88</v>
      </c>
      <c r="J239">
        <v>9</v>
      </c>
      <c r="K239">
        <v>10</v>
      </c>
      <c r="L239" t="s">
        <v>5</v>
      </c>
      <c r="Q239">
        <v>708</v>
      </c>
      <c r="U239">
        <v>708</v>
      </c>
      <c r="V239">
        <v>716</v>
      </c>
    </row>
    <row r="240" spans="8:22" x14ac:dyDescent="0.25">
      <c r="H240">
        <v>4678</v>
      </c>
      <c r="I240" t="s">
        <v>93</v>
      </c>
      <c r="J240">
        <v>12</v>
      </c>
      <c r="K240">
        <v>0</v>
      </c>
      <c r="L240" t="s">
        <v>7</v>
      </c>
      <c r="Q240">
        <v>710</v>
      </c>
      <c r="U240">
        <v>710</v>
      </c>
      <c r="V240">
        <v>744</v>
      </c>
    </row>
    <row r="241" spans="8:22" x14ac:dyDescent="0.25">
      <c r="H241">
        <v>4818</v>
      </c>
      <c r="I241" t="s">
        <v>97</v>
      </c>
      <c r="J241">
        <v>8</v>
      </c>
      <c r="K241">
        <v>0</v>
      </c>
      <c r="L241" t="s">
        <v>7</v>
      </c>
      <c r="Q241">
        <v>716</v>
      </c>
      <c r="U241">
        <v>716</v>
      </c>
      <c r="V241">
        <v>753</v>
      </c>
    </row>
    <row r="242" spans="8:22" x14ac:dyDescent="0.25">
      <c r="H242">
        <v>4911</v>
      </c>
      <c r="I242" t="s">
        <v>394</v>
      </c>
      <c r="K242">
        <v>0</v>
      </c>
      <c r="L242" t="s">
        <v>5</v>
      </c>
      <c r="M242">
        <v>0</v>
      </c>
      <c r="Q242">
        <v>744</v>
      </c>
      <c r="U242">
        <v>744</v>
      </c>
      <c r="V242">
        <v>766</v>
      </c>
    </row>
    <row r="243" spans="8:22" x14ac:dyDescent="0.25">
      <c r="H243">
        <v>4954</v>
      </c>
      <c r="I243" t="s">
        <v>396</v>
      </c>
      <c r="K243">
        <v>0</v>
      </c>
      <c r="L243" t="s">
        <v>7</v>
      </c>
      <c r="M243">
        <v>0</v>
      </c>
      <c r="Q243">
        <v>753</v>
      </c>
      <c r="U243">
        <v>753</v>
      </c>
      <c r="V243">
        <v>768</v>
      </c>
    </row>
    <row r="244" spans="8:22" x14ac:dyDescent="0.25">
      <c r="H244">
        <v>4961</v>
      </c>
      <c r="I244" t="s">
        <v>88</v>
      </c>
      <c r="J244">
        <v>9</v>
      </c>
      <c r="K244">
        <v>0</v>
      </c>
      <c r="L244" t="s">
        <v>7</v>
      </c>
      <c r="Q244">
        <v>766</v>
      </c>
      <c r="U244">
        <v>766</v>
      </c>
      <c r="V244">
        <v>781</v>
      </c>
    </row>
    <row r="245" spans="8:22" x14ac:dyDescent="0.25">
      <c r="H245">
        <v>4967</v>
      </c>
      <c r="I245" t="s">
        <v>85</v>
      </c>
      <c r="J245">
        <v>12</v>
      </c>
      <c r="K245">
        <v>0</v>
      </c>
      <c r="L245" t="s">
        <v>7</v>
      </c>
      <c r="Q245">
        <v>768</v>
      </c>
      <c r="U245">
        <v>768</v>
      </c>
      <c r="V245">
        <v>782</v>
      </c>
    </row>
    <row r="246" spans="8:22" x14ac:dyDescent="0.25">
      <c r="H246">
        <v>5012</v>
      </c>
      <c r="I246" t="s">
        <v>389</v>
      </c>
      <c r="K246">
        <v>0</v>
      </c>
      <c r="L246" t="s">
        <v>11</v>
      </c>
      <c r="M246">
        <v>0</v>
      </c>
      <c r="Q246">
        <v>781</v>
      </c>
      <c r="U246">
        <v>781</v>
      </c>
      <c r="V246">
        <v>811</v>
      </c>
    </row>
    <row r="247" spans="8:22" x14ac:dyDescent="0.25">
      <c r="H247">
        <v>5027</v>
      </c>
      <c r="I247" t="s">
        <v>394</v>
      </c>
      <c r="K247">
        <v>0</v>
      </c>
      <c r="L247" t="s">
        <v>7</v>
      </c>
      <c r="M247">
        <v>0</v>
      </c>
      <c r="Q247">
        <v>782</v>
      </c>
      <c r="U247">
        <v>782</v>
      </c>
      <c r="V247">
        <v>814</v>
      </c>
    </row>
    <row r="248" spans="8:22" x14ac:dyDescent="0.25">
      <c r="H248">
        <v>5046</v>
      </c>
      <c r="I248" t="s">
        <v>100</v>
      </c>
      <c r="J248">
        <v>5</v>
      </c>
      <c r="K248">
        <v>0</v>
      </c>
      <c r="L248" t="s">
        <v>7</v>
      </c>
      <c r="Q248">
        <v>811</v>
      </c>
      <c r="U248">
        <v>811</v>
      </c>
      <c r="V248">
        <v>816</v>
      </c>
    </row>
    <row r="249" spans="8:22" x14ac:dyDescent="0.25">
      <c r="H249">
        <v>5048</v>
      </c>
      <c r="I249" t="s">
        <v>100</v>
      </c>
      <c r="J249">
        <v>5</v>
      </c>
      <c r="K249">
        <v>0</v>
      </c>
      <c r="L249" t="s">
        <v>7</v>
      </c>
      <c r="Q249">
        <v>814</v>
      </c>
      <c r="U249">
        <v>814</v>
      </c>
      <c r="V249">
        <v>818</v>
      </c>
    </row>
    <row r="250" spans="8:22" x14ac:dyDescent="0.25">
      <c r="H250">
        <v>5122</v>
      </c>
      <c r="I250" t="s">
        <v>394</v>
      </c>
      <c r="K250">
        <v>0</v>
      </c>
      <c r="L250" t="s">
        <v>7</v>
      </c>
      <c r="M250">
        <v>0</v>
      </c>
      <c r="Q250">
        <v>816</v>
      </c>
      <c r="U250">
        <v>816</v>
      </c>
      <c r="V250">
        <v>824</v>
      </c>
    </row>
    <row r="251" spans="8:22" x14ac:dyDescent="0.25">
      <c r="H251">
        <v>5188</v>
      </c>
      <c r="I251" t="s">
        <v>100</v>
      </c>
      <c r="J251">
        <v>5</v>
      </c>
      <c r="K251">
        <v>0</v>
      </c>
      <c r="L251" t="s">
        <v>7</v>
      </c>
      <c r="Q251">
        <v>818</v>
      </c>
      <c r="U251">
        <v>818</v>
      </c>
      <c r="V251">
        <v>829</v>
      </c>
    </row>
    <row r="252" spans="8:22" x14ac:dyDescent="0.25">
      <c r="H252">
        <v>5254</v>
      </c>
      <c r="I252" t="s">
        <v>94</v>
      </c>
      <c r="J252">
        <v>11</v>
      </c>
      <c r="K252">
        <v>0</v>
      </c>
      <c r="L252" t="s">
        <v>7</v>
      </c>
      <c r="Q252">
        <v>824</v>
      </c>
      <c r="U252">
        <v>824</v>
      </c>
      <c r="V252">
        <v>836</v>
      </c>
    </row>
    <row r="253" spans="8:22" x14ac:dyDescent="0.25">
      <c r="H253">
        <v>5403</v>
      </c>
      <c r="I253" t="s">
        <v>98</v>
      </c>
      <c r="J253">
        <v>7</v>
      </c>
      <c r="K253">
        <v>0</v>
      </c>
      <c r="L253" t="s">
        <v>7</v>
      </c>
      <c r="Q253">
        <v>829</v>
      </c>
      <c r="U253">
        <v>829</v>
      </c>
      <c r="V253">
        <v>842</v>
      </c>
    </row>
    <row r="254" spans="8:22" x14ac:dyDescent="0.25">
      <c r="H254">
        <v>5406</v>
      </c>
      <c r="I254" t="s">
        <v>87</v>
      </c>
      <c r="J254">
        <v>10</v>
      </c>
      <c r="K254">
        <v>0</v>
      </c>
      <c r="L254" t="s">
        <v>7</v>
      </c>
      <c r="Q254">
        <v>836</v>
      </c>
      <c r="U254">
        <v>836</v>
      </c>
      <c r="V254">
        <v>846</v>
      </c>
    </row>
    <row r="255" spans="8:22" x14ac:dyDescent="0.25">
      <c r="H255">
        <v>5413</v>
      </c>
      <c r="I255" t="s">
        <v>87</v>
      </c>
      <c r="J255">
        <v>10</v>
      </c>
      <c r="K255">
        <v>0</v>
      </c>
      <c r="L255" t="s">
        <v>7</v>
      </c>
      <c r="Q255">
        <v>842</v>
      </c>
      <c r="U255">
        <v>842</v>
      </c>
      <c r="V255">
        <v>857</v>
      </c>
    </row>
    <row r="256" spans="8:22" x14ac:dyDescent="0.25">
      <c r="H256">
        <v>5431</v>
      </c>
      <c r="I256" t="s">
        <v>389</v>
      </c>
      <c r="K256">
        <v>5</v>
      </c>
      <c r="L256" t="s">
        <v>5</v>
      </c>
      <c r="M256">
        <v>5</v>
      </c>
      <c r="Q256">
        <v>846</v>
      </c>
      <c r="U256">
        <v>846</v>
      </c>
      <c r="V256">
        <v>858</v>
      </c>
    </row>
    <row r="257" spans="8:22" x14ac:dyDescent="0.25">
      <c r="H257">
        <v>5571</v>
      </c>
      <c r="I257" t="s">
        <v>396</v>
      </c>
      <c r="K257">
        <v>0</v>
      </c>
      <c r="L257" t="s">
        <v>5</v>
      </c>
      <c r="M257">
        <v>0</v>
      </c>
      <c r="Q257">
        <v>857</v>
      </c>
      <c r="U257">
        <v>857</v>
      </c>
      <c r="V257">
        <v>862</v>
      </c>
    </row>
    <row r="258" spans="8:22" x14ac:dyDescent="0.25">
      <c r="H258">
        <v>5586</v>
      </c>
      <c r="I258" t="s">
        <v>391</v>
      </c>
      <c r="K258">
        <v>0</v>
      </c>
      <c r="L258" t="s">
        <v>6</v>
      </c>
      <c r="M258">
        <v>0</v>
      </c>
      <c r="Q258">
        <v>858</v>
      </c>
      <c r="U258">
        <v>858</v>
      </c>
      <c r="V258">
        <v>868</v>
      </c>
    </row>
    <row r="259" spans="8:22" x14ac:dyDescent="0.25">
      <c r="H259">
        <v>5659</v>
      </c>
      <c r="I259" t="s">
        <v>393</v>
      </c>
      <c r="K259">
        <v>0</v>
      </c>
      <c r="L259" t="s">
        <v>6</v>
      </c>
      <c r="M259">
        <v>0</v>
      </c>
      <c r="Q259">
        <v>862</v>
      </c>
      <c r="U259">
        <v>862</v>
      </c>
      <c r="V259">
        <v>870</v>
      </c>
    </row>
    <row r="260" spans="8:22" x14ac:dyDescent="0.25">
      <c r="H260">
        <v>1023</v>
      </c>
      <c r="K260">
        <v>10</v>
      </c>
      <c r="L260" t="s">
        <v>5</v>
      </c>
      <c r="Q260">
        <v>868</v>
      </c>
      <c r="U260">
        <v>868</v>
      </c>
      <c r="V260">
        <v>876</v>
      </c>
    </row>
    <row r="261" spans="8:22" x14ac:dyDescent="0.25">
      <c r="H261">
        <v>148</v>
      </c>
      <c r="K261">
        <v>10</v>
      </c>
      <c r="L261" t="s">
        <v>5</v>
      </c>
      <c r="Q261">
        <v>870</v>
      </c>
      <c r="U261">
        <v>870</v>
      </c>
      <c r="V261">
        <v>888</v>
      </c>
    </row>
    <row r="262" spans="8:22" x14ac:dyDescent="0.25">
      <c r="H262">
        <v>2056</v>
      </c>
      <c r="K262">
        <v>0</v>
      </c>
      <c r="L262" t="s">
        <v>7</v>
      </c>
      <c r="Q262">
        <v>876</v>
      </c>
      <c r="U262">
        <v>876</v>
      </c>
      <c r="V262">
        <v>900</v>
      </c>
    </row>
    <row r="263" spans="8:22" x14ac:dyDescent="0.25">
      <c r="H263">
        <v>118</v>
      </c>
      <c r="K263">
        <v>30</v>
      </c>
      <c r="L263" t="s">
        <v>11</v>
      </c>
      <c r="Q263">
        <v>888</v>
      </c>
      <c r="U263">
        <v>888</v>
      </c>
      <c r="V263">
        <v>910</v>
      </c>
    </row>
    <row r="264" spans="8:22" x14ac:dyDescent="0.25">
      <c r="H264">
        <v>1325</v>
      </c>
      <c r="K264">
        <v>0</v>
      </c>
      <c r="L264" t="s">
        <v>7</v>
      </c>
      <c r="Q264">
        <v>900</v>
      </c>
      <c r="U264">
        <v>900</v>
      </c>
      <c r="V264">
        <v>930</v>
      </c>
    </row>
    <row r="265" spans="8:22" x14ac:dyDescent="0.25">
      <c r="H265">
        <v>368</v>
      </c>
      <c r="K265">
        <v>0</v>
      </c>
      <c r="L265" t="s">
        <v>7</v>
      </c>
      <c r="Q265">
        <v>910</v>
      </c>
      <c r="U265">
        <v>910</v>
      </c>
      <c r="V265">
        <v>931</v>
      </c>
    </row>
    <row r="266" spans="8:22" x14ac:dyDescent="0.25">
      <c r="H266">
        <v>987</v>
      </c>
      <c r="K266">
        <v>20</v>
      </c>
      <c r="L266" t="s">
        <v>6</v>
      </c>
      <c r="Q266">
        <v>930</v>
      </c>
      <c r="U266">
        <v>930</v>
      </c>
      <c r="V266">
        <v>933</v>
      </c>
    </row>
    <row r="267" spans="8:22" x14ac:dyDescent="0.25">
      <c r="H267">
        <v>3132</v>
      </c>
      <c r="K267">
        <v>0</v>
      </c>
      <c r="L267" t="s">
        <v>7</v>
      </c>
      <c r="Q267">
        <v>931</v>
      </c>
      <c r="U267">
        <v>931</v>
      </c>
      <c r="V267">
        <v>935</v>
      </c>
    </row>
    <row r="268" spans="8:22" x14ac:dyDescent="0.25">
      <c r="H268">
        <v>2338</v>
      </c>
      <c r="K268">
        <v>10</v>
      </c>
      <c r="L268" t="s">
        <v>5</v>
      </c>
      <c r="Q268">
        <v>933</v>
      </c>
      <c r="U268">
        <v>933</v>
      </c>
      <c r="V268">
        <v>942</v>
      </c>
    </row>
    <row r="269" spans="8:22" x14ac:dyDescent="0.25">
      <c r="H269">
        <v>1114</v>
      </c>
      <c r="K269">
        <v>10</v>
      </c>
      <c r="L269" t="s">
        <v>5</v>
      </c>
      <c r="Q269">
        <v>935</v>
      </c>
      <c r="U269">
        <v>935</v>
      </c>
      <c r="V269">
        <v>945</v>
      </c>
    </row>
    <row r="270" spans="8:22" x14ac:dyDescent="0.25">
      <c r="H270">
        <v>330</v>
      </c>
      <c r="K270">
        <v>0</v>
      </c>
      <c r="L270" t="s">
        <v>7</v>
      </c>
      <c r="Q270">
        <v>942</v>
      </c>
      <c r="U270">
        <v>942</v>
      </c>
      <c r="V270">
        <v>948</v>
      </c>
    </row>
    <row r="271" spans="8:22" x14ac:dyDescent="0.25">
      <c r="H271">
        <v>1678</v>
      </c>
      <c r="K271">
        <v>30</v>
      </c>
      <c r="L271" t="s">
        <v>11</v>
      </c>
      <c r="Q271">
        <v>945</v>
      </c>
      <c r="U271">
        <v>945</v>
      </c>
      <c r="V271">
        <v>955</v>
      </c>
    </row>
    <row r="272" spans="8:22" x14ac:dyDescent="0.25">
      <c r="H272">
        <v>3339</v>
      </c>
      <c r="K272">
        <v>0</v>
      </c>
      <c r="L272" t="s">
        <v>7</v>
      </c>
      <c r="Q272">
        <v>948</v>
      </c>
      <c r="U272">
        <v>948</v>
      </c>
      <c r="V272">
        <v>967</v>
      </c>
    </row>
    <row r="273" spans="8:22" x14ac:dyDescent="0.25">
      <c r="H273">
        <v>359</v>
      </c>
      <c r="K273">
        <v>0</v>
      </c>
      <c r="L273" t="s">
        <v>7</v>
      </c>
      <c r="Q273">
        <v>955</v>
      </c>
      <c r="U273">
        <v>955</v>
      </c>
      <c r="V273">
        <v>968</v>
      </c>
    </row>
    <row r="274" spans="8:22" x14ac:dyDescent="0.25">
      <c r="H274">
        <v>2826</v>
      </c>
      <c r="K274">
        <v>20</v>
      </c>
      <c r="L274" t="s">
        <v>6</v>
      </c>
      <c r="Q274">
        <v>967</v>
      </c>
      <c r="U274">
        <v>967</v>
      </c>
      <c r="V274">
        <v>971</v>
      </c>
    </row>
    <row r="275" spans="8:22" x14ac:dyDescent="0.25">
      <c r="H275">
        <v>3476</v>
      </c>
      <c r="K275">
        <v>0</v>
      </c>
      <c r="L275" t="s">
        <v>7</v>
      </c>
      <c r="Q275">
        <v>968</v>
      </c>
      <c r="U275">
        <v>968</v>
      </c>
      <c r="V275">
        <v>973</v>
      </c>
    </row>
    <row r="276" spans="8:22" x14ac:dyDescent="0.25">
      <c r="H276">
        <v>1255</v>
      </c>
      <c r="K276">
        <v>0</v>
      </c>
      <c r="L276" t="s">
        <v>7</v>
      </c>
      <c r="Q276">
        <v>971</v>
      </c>
      <c r="U276">
        <v>971</v>
      </c>
      <c r="V276">
        <v>980</v>
      </c>
    </row>
    <row r="277" spans="8:22" x14ac:dyDescent="0.25">
      <c r="H277">
        <v>4265</v>
      </c>
      <c r="K277">
        <v>0</v>
      </c>
      <c r="L277" t="s">
        <v>6</v>
      </c>
      <c r="M277">
        <v>-20</v>
      </c>
      <c r="Q277">
        <v>973</v>
      </c>
      <c r="U277">
        <v>973</v>
      </c>
      <c r="V277">
        <v>987</v>
      </c>
    </row>
    <row r="278" spans="8:22" x14ac:dyDescent="0.25">
      <c r="H278">
        <v>337</v>
      </c>
      <c r="K278">
        <v>0</v>
      </c>
      <c r="L278" t="s">
        <v>7</v>
      </c>
      <c r="Q278">
        <v>980</v>
      </c>
      <c r="U278">
        <v>980</v>
      </c>
      <c r="V278">
        <v>997</v>
      </c>
    </row>
    <row r="279" spans="8:22" x14ac:dyDescent="0.25">
      <c r="H279">
        <v>20</v>
      </c>
      <c r="K279">
        <v>0</v>
      </c>
      <c r="L279" t="s">
        <v>7</v>
      </c>
      <c r="Q279">
        <v>987</v>
      </c>
      <c r="U279">
        <v>987</v>
      </c>
      <c r="V279">
        <v>999</v>
      </c>
    </row>
    <row r="280" spans="8:22" x14ac:dyDescent="0.25">
      <c r="H280">
        <v>1671</v>
      </c>
      <c r="K280">
        <v>30</v>
      </c>
      <c r="L280" t="s">
        <v>11</v>
      </c>
      <c r="Q280">
        <v>997</v>
      </c>
      <c r="U280">
        <v>997</v>
      </c>
      <c r="V280">
        <v>1002</v>
      </c>
    </row>
    <row r="281" spans="8:22" x14ac:dyDescent="0.25">
      <c r="H281">
        <v>492</v>
      </c>
      <c r="K281">
        <v>0</v>
      </c>
      <c r="L281" t="s">
        <v>7</v>
      </c>
      <c r="Q281">
        <v>999</v>
      </c>
      <c r="U281">
        <v>999</v>
      </c>
      <c r="V281">
        <v>1006</v>
      </c>
    </row>
    <row r="282" spans="8:22" x14ac:dyDescent="0.25">
      <c r="H282">
        <v>1923</v>
      </c>
      <c r="K282">
        <v>10</v>
      </c>
      <c r="L282" t="s">
        <v>5</v>
      </c>
      <c r="Q282">
        <v>1002</v>
      </c>
      <c r="U282">
        <v>1002</v>
      </c>
      <c r="V282">
        <v>1014</v>
      </c>
    </row>
    <row r="283" spans="8:22" x14ac:dyDescent="0.25">
      <c r="H283">
        <v>3996</v>
      </c>
      <c r="K283">
        <v>10</v>
      </c>
      <c r="L283" t="s">
        <v>5</v>
      </c>
      <c r="Q283">
        <v>1006</v>
      </c>
      <c r="U283">
        <v>1006</v>
      </c>
      <c r="V283">
        <v>1023</v>
      </c>
    </row>
    <row r="284" spans="8:22" x14ac:dyDescent="0.25">
      <c r="H284">
        <v>1089</v>
      </c>
      <c r="K284">
        <v>0</v>
      </c>
      <c r="L284" t="s">
        <v>5</v>
      </c>
      <c r="M284">
        <v>0</v>
      </c>
      <c r="Q284">
        <v>1014</v>
      </c>
      <c r="U284">
        <v>1014</v>
      </c>
      <c r="V284">
        <v>1024</v>
      </c>
    </row>
    <row r="285" spans="8:22" x14ac:dyDescent="0.25">
      <c r="H285">
        <v>900</v>
      </c>
      <c r="K285">
        <v>0</v>
      </c>
      <c r="L285" t="s">
        <v>5</v>
      </c>
      <c r="M285">
        <v>0</v>
      </c>
      <c r="Q285">
        <v>1023</v>
      </c>
      <c r="U285">
        <v>1023</v>
      </c>
      <c r="V285">
        <v>1027</v>
      </c>
    </row>
    <row r="286" spans="8:22" x14ac:dyDescent="0.25">
      <c r="H286">
        <v>3944</v>
      </c>
      <c r="K286">
        <v>0</v>
      </c>
      <c r="L286" t="s">
        <v>7</v>
      </c>
      <c r="M286">
        <v>0</v>
      </c>
      <c r="Q286">
        <v>1024</v>
      </c>
      <c r="U286">
        <v>1024</v>
      </c>
      <c r="V286">
        <v>1038</v>
      </c>
    </row>
    <row r="287" spans="8:22" x14ac:dyDescent="0.25">
      <c r="H287">
        <v>5012</v>
      </c>
      <c r="K287">
        <v>0</v>
      </c>
      <c r="L287" t="s">
        <v>11</v>
      </c>
      <c r="M287">
        <v>0</v>
      </c>
      <c r="Q287">
        <v>1027</v>
      </c>
      <c r="U287">
        <v>1027</v>
      </c>
      <c r="V287">
        <v>1056</v>
      </c>
    </row>
    <row r="288" spans="8:22" x14ac:dyDescent="0.25">
      <c r="H288">
        <v>1711</v>
      </c>
      <c r="K288">
        <v>0</v>
      </c>
      <c r="L288" t="s">
        <v>7</v>
      </c>
      <c r="M288">
        <v>0</v>
      </c>
      <c r="Q288">
        <v>1038</v>
      </c>
      <c r="U288">
        <v>1038</v>
      </c>
      <c r="V288">
        <v>1058</v>
      </c>
    </row>
    <row r="289" spans="8:22" x14ac:dyDescent="0.25">
      <c r="H289">
        <v>144</v>
      </c>
      <c r="K289">
        <v>0</v>
      </c>
      <c r="L289" t="s">
        <v>7</v>
      </c>
      <c r="M289">
        <v>0</v>
      </c>
      <c r="Q289">
        <v>1056</v>
      </c>
      <c r="U289">
        <v>1056</v>
      </c>
      <c r="V289">
        <v>1071</v>
      </c>
    </row>
    <row r="290" spans="8:22" x14ac:dyDescent="0.25">
      <c r="H290">
        <v>2512</v>
      </c>
      <c r="K290">
        <v>20</v>
      </c>
      <c r="L290" t="s">
        <v>6</v>
      </c>
      <c r="M290">
        <v>20</v>
      </c>
      <c r="Q290">
        <v>1058</v>
      </c>
      <c r="U290">
        <v>1058</v>
      </c>
      <c r="V290">
        <v>1073</v>
      </c>
    </row>
    <row r="291" spans="8:22" x14ac:dyDescent="0.25">
      <c r="H291">
        <v>2526</v>
      </c>
      <c r="K291">
        <v>0</v>
      </c>
      <c r="L291" t="s">
        <v>7</v>
      </c>
      <c r="M291">
        <v>0</v>
      </c>
      <c r="Q291">
        <v>1071</v>
      </c>
      <c r="U291">
        <v>1071</v>
      </c>
      <c r="V291">
        <v>1086</v>
      </c>
    </row>
    <row r="292" spans="8:22" x14ac:dyDescent="0.25">
      <c r="Q292">
        <v>1073</v>
      </c>
      <c r="U292">
        <v>1073</v>
      </c>
      <c r="V292">
        <v>1087</v>
      </c>
    </row>
    <row r="293" spans="8:22" x14ac:dyDescent="0.25">
      <c r="Q293">
        <v>1086</v>
      </c>
      <c r="U293">
        <v>1086</v>
      </c>
      <c r="V293">
        <v>1089</v>
      </c>
    </row>
    <row r="294" spans="8:22" x14ac:dyDescent="0.25">
      <c r="Q294">
        <v>1087</v>
      </c>
      <c r="U294">
        <v>1087</v>
      </c>
      <c r="V294">
        <v>1102</v>
      </c>
    </row>
    <row r="295" spans="8:22" x14ac:dyDescent="0.25">
      <c r="Q295">
        <v>1089</v>
      </c>
      <c r="U295">
        <v>1089</v>
      </c>
      <c r="V295">
        <v>1103</v>
      </c>
    </row>
    <row r="296" spans="8:22" x14ac:dyDescent="0.25">
      <c r="Q296">
        <v>1102</v>
      </c>
      <c r="U296">
        <v>1102</v>
      </c>
      <c r="V296">
        <v>1108</v>
      </c>
    </row>
    <row r="297" spans="8:22" x14ac:dyDescent="0.25">
      <c r="Q297">
        <v>1103</v>
      </c>
      <c r="U297">
        <v>1103</v>
      </c>
      <c r="V297">
        <v>1114</v>
      </c>
    </row>
    <row r="298" spans="8:22" x14ac:dyDescent="0.25">
      <c r="Q298">
        <v>1108</v>
      </c>
      <c r="U298">
        <v>1108</v>
      </c>
      <c r="V298">
        <v>1124</v>
      </c>
    </row>
    <row r="299" spans="8:22" x14ac:dyDescent="0.25">
      <c r="Q299">
        <v>1114</v>
      </c>
      <c r="U299">
        <v>1114</v>
      </c>
      <c r="V299">
        <v>1126</v>
      </c>
    </row>
    <row r="300" spans="8:22" x14ac:dyDescent="0.25">
      <c r="Q300">
        <v>1124</v>
      </c>
      <c r="U300">
        <v>1124</v>
      </c>
      <c r="V300">
        <v>1138</v>
      </c>
    </row>
    <row r="301" spans="8:22" x14ac:dyDescent="0.25">
      <c r="Q301">
        <v>1126</v>
      </c>
      <c r="U301">
        <v>1126</v>
      </c>
      <c r="V301">
        <v>1139</v>
      </c>
    </row>
    <row r="302" spans="8:22" x14ac:dyDescent="0.25">
      <c r="Q302">
        <v>1138</v>
      </c>
      <c r="U302">
        <v>1138</v>
      </c>
      <c r="V302">
        <v>1153</v>
      </c>
    </row>
    <row r="303" spans="8:22" x14ac:dyDescent="0.25">
      <c r="Q303">
        <v>1139</v>
      </c>
      <c r="U303">
        <v>1139</v>
      </c>
      <c r="V303">
        <v>1156</v>
      </c>
    </row>
    <row r="304" spans="8:22" x14ac:dyDescent="0.25">
      <c r="Q304">
        <v>1153</v>
      </c>
      <c r="U304">
        <v>1153</v>
      </c>
      <c r="V304">
        <v>1208</v>
      </c>
    </row>
    <row r="305" spans="17:22" x14ac:dyDescent="0.25">
      <c r="Q305">
        <v>1156</v>
      </c>
      <c r="U305">
        <v>1156</v>
      </c>
      <c r="V305">
        <v>1218</v>
      </c>
    </row>
    <row r="306" spans="17:22" x14ac:dyDescent="0.25">
      <c r="Q306">
        <v>1189</v>
      </c>
      <c r="U306">
        <v>1208</v>
      </c>
      <c r="V306">
        <v>1219</v>
      </c>
    </row>
    <row r="307" spans="17:22" x14ac:dyDescent="0.25">
      <c r="Q307">
        <v>1208</v>
      </c>
      <c r="U307">
        <v>1218</v>
      </c>
      <c r="V307">
        <v>1241</v>
      </c>
    </row>
    <row r="308" spans="17:22" x14ac:dyDescent="0.25">
      <c r="Q308">
        <v>1218</v>
      </c>
      <c r="U308">
        <v>1219</v>
      </c>
      <c r="V308">
        <v>1250</v>
      </c>
    </row>
    <row r="309" spans="17:22" x14ac:dyDescent="0.25">
      <c r="Q309">
        <v>1219</v>
      </c>
      <c r="U309">
        <v>1241</v>
      </c>
      <c r="V309">
        <v>1251</v>
      </c>
    </row>
    <row r="310" spans="17:22" x14ac:dyDescent="0.25">
      <c r="Q310">
        <v>1241</v>
      </c>
      <c r="U310">
        <v>1250</v>
      </c>
      <c r="V310">
        <v>1255</v>
      </c>
    </row>
    <row r="311" spans="17:22" x14ac:dyDescent="0.25">
      <c r="Q311">
        <v>1250</v>
      </c>
      <c r="U311">
        <v>1251</v>
      </c>
      <c r="V311">
        <v>1259</v>
      </c>
    </row>
    <row r="312" spans="17:22" x14ac:dyDescent="0.25">
      <c r="Q312">
        <v>1251</v>
      </c>
      <c r="U312">
        <v>1255</v>
      </c>
      <c r="V312">
        <v>1270</v>
      </c>
    </row>
    <row r="313" spans="17:22" x14ac:dyDescent="0.25">
      <c r="Q313">
        <v>1255</v>
      </c>
      <c r="U313">
        <v>1259</v>
      </c>
      <c r="V313">
        <v>1272</v>
      </c>
    </row>
    <row r="314" spans="17:22" x14ac:dyDescent="0.25">
      <c r="Q314">
        <v>1259</v>
      </c>
      <c r="U314">
        <v>1270</v>
      </c>
      <c r="V314">
        <v>1276</v>
      </c>
    </row>
    <row r="315" spans="17:22" x14ac:dyDescent="0.25">
      <c r="Q315">
        <v>1270</v>
      </c>
      <c r="U315">
        <v>1272</v>
      </c>
      <c r="V315">
        <v>1280</v>
      </c>
    </row>
    <row r="316" spans="17:22" x14ac:dyDescent="0.25">
      <c r="Q316">
        <v>1272</v>
      </c>
      <c r="U316">
        <v>1276</v>
      </c>
      <c r="V316">
        <v>1285</v>
      </c>
    </row>
    <row r="317" spans="17:22" x14ac:dyDescent="0.25">
      <c r="Q317">
        <v>1276</v>
      </c>
      <c r="U317">
        <v>1280</v>
      </c>
      <c r="V317">
        <v>1302</v>
      </c>
    </row>
    <row r="318" spans="17:22" x14ac:dyDescent="0.25">
      <c r="Q318">
        <v>1280</v>
      </c>
      <c r="U318">
        <v>1285</v>
      </c>
      <c r="V318">
        <v>1305</v>
      </c>
    </row>
    <row r="319" spans="17:22" x14ac:dyDescent="0.25">
      <c r="Q319">
        <v>1285</v>
      </c>
      <c r="U319">
        <v>1302</v>
      </c>
      <c r="V319">
        <v>1306</v>
      </c>
    </row>
    <row r="320" spans="17:22" x14ac:dyDescent="0.25">
      <c r="Q320">
        <v>1302</v>
      </c>
      <c r="U320">
        <v>1305</v>
      </c>
      <c r="V320">
        <v>1310</v>
      </c>
    </row>
    <row r="321" spans="17:22" x14ac:dyDescent="0.25">
      <c r="Q321">
        <v>1305</v>
      </c>
      <c r="U321">
        <v>1306</v>
      </c>
      <c r="V321">
        <v>1311</v>
      </c>
    </row>
    <row r="322" spans="17:22" x14ac:dyDescent="0.25">
      <c r="Q322">
        <v>1306</v>
      </c>
      <c r="U322">
        <v>1310</v>
      </c>
      <c r="V322">
        <v>1318</v>
      </c>
    </row>
    <row r="323" spans="17:22" x14ac:dyDescent="0.25">
      <c r="Q323">
        <v>1310</v>
      </c>
      <c r="U323">
        <v>1311</v>
      </c>
      <c r="V323">
        <v>1319</v>
      </c>
    </row>
    <row r="324" spans="17:22" x14ac:dyDescent="0.25">
      <c r="Q324">
        <v>1311</v>
      </c>
      <c r="U324">
        <v>1318</v>
      </c>
      <c r="V324">
        <v>1323</v>
      </c>
    </row>
    <row r="325" spans="17:22" x14ac:dyDescent="0.25">
      <c r="Q325">
        <v>1318</v>
      </c>
      <c r="U325">
        <v>1319</v>
      </c>
      <c r="V325">
        <v>1325</v>
      </c>
    </row>
    <row r="326" spans="17:22" x14ac:dyDescent="0.25">
      <c r="Q326">
        <v>1319</v>
      </c>
      <c r="U326">
        <v>1323</v>
      </c>
      <c r="V326">
        <v>1332</v>
      </c>
    </row>
    <row r="327" spans="17:22" x14ac:dyDescent="0.25">
      <c r="Q327">
        <v>1323</v>
      </c>
      <c r="U327">
        <v>1325</v>
      </c>
      <c r="V327">
        <v>1334</v>
      </c>
    </row>
    <row r="328" spans="17:22" x14ac:dyDescent="0.25">
      <c r="Q328">
        <v>1325</v>
      </c>
      <c r="U328">
        <v>1332</v>
      </c>
      <c r="V328">
        <v>1369</v>
      </c>
    </row>
    <row r="329" spans="17:22" x14ac:dyDescent="0.25">
      <c r="Q329">
        <v>1332</v>
      </c>
      <c r="U329">
        <v>1334</v>
      </c>
      <c r="V329">
        <v>1388</v>
      </c>
    </row>
    <row r="330" spans="17:22" x14ac:dyDescent="0.25">
      <c r="Q330">
        <v>1334</v>
      </c>
      <c r="U330">
        <v>1369</v>
      </c>
      <c r="V330">
        <v>1391</v>
      </c>
    </row>
    <row r="331" spans="17:22" x14ac:dyDescent="0.25">
      <c r="Q331">
        <v>1369</v>
      </c>
      <c r="U331">
        <v>1388</v>
      </c>
      <c r="V331">
        <v>1402</v>
      </c>
    </row>
    <row r="332" spans="17:22" x14ac:dyDescent="0.25">
      <c r="Q332">
        <v>1388</v>
      </c>
      <c r="U332">
        <v>1391</v>
      </c>
      <c r="V332">
        <v>1403</v>
      </c>
    </row>
    <row r="333" spans="17:22" x14ac:dyDescent="0.25">
      <c r="Q333">
        <v>1391</v>
      </c>
      <c r="U333">
        <v>1402</v>
      </c>
      <c r="V333">
        <v>1405</v>
      </c>
    </row>
    <row r="334" spans="17:22" x14ac:dyDescent="0.25">
      <c r="Q334">
        <v>1402</v>
      </c>
      <c r="U334">
        <v>1403</v>
      </c>
      <c r="V334">
        <v>1425</v>
      </c>
    </row>
    <row r="335" spans="17:22" x14ac:dyDescent="0.25">
      <c r="Q335">
        <v>1403</v>
      </c>
      <c r="U335">
        <v>1405</v>
      </c>
      <c r="V335">
        <v>1450</v>
      </c>
    </row>
    <row r="336" spans="17:22" x14ac:dyDescent="0.25">
      <c r="Q336">
        <v>1405</v>
      </c>
      <c r="U336">
        <v>1425</v>
      </c>
      <c r="V336">
        <v>1468</v>
      </c>
    </row>
    <row r="337" spans="17:22" x14ac:dyDescent="0.25">
      <c r="Q337">
        <v>1425</v>
      </c>
      <c r="U337">
        <v>1450</v>
      </c>
      <c r="V337">
        <v>1477</v>
      </c>
    </row>
    <row r="338" spans="17:22" x14ac:dyDescent="0.25">
      <c r="Q338">
        <v>1450</v>
      </c>
      <c r="U338">
        <v>1468</v>
      </c>
      <c r="V338">
        <v>1501</v>
      </c>
    </row>
    <row r="339" spans="17:22" x14ac:dyDescent="0.25">
      <c r="Q339">
        <v>1468</v>
      </c>
      <c r="U339">
        <v>1477</v>
      </c>
      <c r="V339">
        <v>1502</v>
      </c>
    </row>
    <row r="340" spans="17:22" x14ac:dyDescent="0.25">
      <c r="Q340">
        <v>1477</v>
      </c>
      <c r="U340">
        <v>1501</v>
      </c>
      <c r="V340">
        <v>1503</v>
      </c>
    </row>
    <row r="341" spans="17:22" x14ac:dyDescent="0.25">
      <c r="Q341">
        <v>1501</v>
      </c>
      <c r="U341">
        <v>1502</v>
      </c>
      <c r="V341">
        <v>1507</v>
      </c>
    </row>
    <row r="342" spans="17:22" x14ac:dyDescent="0.25">
      <c r="Q342">
        <v>1502</v>
      </c>
      <c r="U342">
        <v>1503</v>
      </c>
      <c r="V342">
        <v>1510</v>
      </c>
    </row>
    <row r="343" spans="17:22" x14ac:dyDescent="0.25">
      <c r="Q343">
        <v>1503</v>
      </c>
      <c r="U343">
        <v>1507</v>
      </c>
      <c r="V343">
        <v>1511</v>
      </c>
    </row>
    <row r="344" spans="17:22" x14ac:dyDescent="0.25">
      <c r="Q344">
        <v>1507</v>
      </c>
      <c r="U344">
        <v>1510</v>
      </c>
      <c r="V344">
        <v>1516</v>
      </c>
    </row>
    <row r="345" spans="17:22" x14ac:dyDescent="0.25">
      <c r="Q345">
        <v>1510</v>
      </c>
      <c r="U345">
        <v>1511</v>
      </c>
      <c r="V345">
        <v>1519</v>
      </c>
    </row>
    <row r="346" spans="17:22" x14ac:dyDescent="0.25">
      <c r="Q346">
        <v>1511</v>
      </c>
      <c r="U346">
        <v>1516</v>
      </c>
      <c r="V346">
        <v>1523</v>
      </c>
    </row>
    <row r="347" spans="17:22" x14ac:dyDescent="0.25">
      <c r="Q347">
        <v>1516</v>
      </c>
      <c r="U347">
        <v>1519</v>
      </c>
      <c r="V347">
        <v>1533</v>
      </c>
    </row>
    <row r="348" spans="17:22" x14ac:dyDescent="0.25">
      <c r="Q348">
        <v>1519</v>
      </c>
      <c r="U348">
        <v>1523</v>
      </c>
      <c r="V348">
        <v>1538</v>
      </c>
    </row>
    <row r="349" spans="17:22" x14ac:dyDescent="0.25">
      <c r="Q349">
        <v>1523</v>
      </c>
      <c r="U349">
        <v>1533</v>
      </c>
      <c r="V349">
        <v>1540</v>
      </c>
    </row>
    <row r="350" spans="17:22" x14ac:dyDescent="0.25">
      <c r="Q350">
        <v>1533</v>
      </c>
      <c r="U350">
        <v>1538</v>
      </c>
      <c r="V350">
        <v>1555</v>
      </c>
    </row>
    <row r="351" spans="17:22" x14ac:dyDescent="0.25">
      <c r="Q351">
        <v>1538</v>
      </c>
      <c r="U351">
        <v>1540</v>
      </c>
      <c r="V351">
        <v>1559</v>
      </c>
    </row>
    <row r="352" spans="17:22" x14ac:dyDescent="0.25">
      <c r="Q352">
        <v>1540</v>
      </c>
      <c r="U352">
        <v>1555</v>
      </c>
      <c r="V352">
        <v>1561</v>
      </c>
    </row>
    <row r="353" spans="17:22" x14ac:dyDescent="0.25">
      <c r="Q353">
        <v>1555</v>
      </c>
      <c r="U353">
        <v>1559</v>
      </c>
      <c r="V353">
        <v>1569</v>
      </c>
    </row>
    <row r="354" spans="17:22" x14ac:dyDescent="0.25">
      <c r="Q354">
        <v>1559</v>
      </c>
      <c r="U354">
        <v>1561</v>
      </c>
      <c r="V354">
        <v>1574</v>
      </c>
    </row>
    <row r="355" spans="17:22" x14ac:dyDescent="0.25">
      <c r="Q355">
        <v>1561</v>
      </c>
      <c r="U355">
        <v>1569</v>
      </c>
      <c r="V355">
        <v>1577</v>
      </c>
    </row>
    <row r="356" spans="17:22" x14ac:dyDescent="0.25">
      <c r="Q356">
        <v>1569</v>
      </c>
      <c r="U356">
        <v>1574</v>
      </c>
      <c r="V356">
        <v>1592</v>
      </c>
    </row>
    <row r="357" spans="17:22" x14ac:dyDescent="0.25">
      <c r="Q357">
        <v>1574</v>
      </c>
      <c r="U357">
        <v>1577</v>
      </c>
      <c r="V357">
        <v>1595</v>
      </c>
    </row>
    <row r="358" spans="17:22" x14ac:dyDescent="0.25">
      <c r="Q358">
        <v>1577</v>
      </c>
      <c r="U358">
        <v>1592</v>
      </c>
      <c r="V358">
        <v>1598</v>
      </c>
    </row>
    <row r="359" spans="17:22" x14ac:dyDescent="0.25">
      <c r="Q359">
        <v>1592</v>
      </c>
      <c r="U359">
        <v>1595</v>
      </c>
      <c r="V359">
        <v>1619</v>
      </c>
    </row>
    <row r="360" spans="17:22" x14ac:dyDescent="0.25">
      <c r="Q360">
        <v>1595</v>
      </c>
      <c r="U360">
        <v>1598</v>
      </c>
      <c r="V360">
        <v>1622</v>
      </c>
    </row>
    <row r="361" spans="17:22" x14ac:dyDescent="0.25">
      <c r="Q361">
        <v>1598</v>
      </c>
      <c r="U361">
        <v>1619</v>
      </c>
      <c r="V361">
        <v>1625</v>
      </c>
    </row>
    <row r="362" spans="17:22" x14ac:dyDescent="0.25">
      <c r="Q362">
        <v>1619</v>
      </c>
      <c r="U362">
        <v>1622</v>
      </c>
      <c r="V362">
        <v>1629</v>
      </c>
    </row>
    <row r="363" spans="17:22" x14ac:dyDescent="0.25">
      <c r="Q363">
        <v>1622</v>
      </c>
      <c r="U363">
        <v>1625</v>
      </c>
      <c r="V363">
        <v>1640</v>
      </c>
    </row>
    <row r="364" spans="17:22" x14ac:dyDescent="0.25">
      <c r="Q364">
        <v>1625</v>
      </c>
      <c r="U364">
        <v>1629</v>
      </c>
      <c r="V364">
        <v>1647</v>
      </c>
    </row>
    <row r="365" spans="17:22" x14ac:dyDescent="0.25">
      <c r="Q365">
        <v>1629</v>
      </c>
      <c r="U365">
        <v>1640</v>
      </c>
      <c r="V365">
        <v>1648</v>
      </c>
    </row>
    <row r="366" spans="17:22" x14ac:dyDescent="0.25">
      <c r="Q366">
        <v>1640</v>
      </c>
      <c r="U366">
        <v>1646</v>
      </c>
      <c r="V366">
        <v>1649</v>
      </c>
    </row>
    <row r="367" spans="17:22" x14ac:dyDescent="0.25">
      <c r="Q367">
        <v>1646</v>
      </c>
      <c r="U367">
        <v>1647</v>
      </c>
      <c r="V367">
        <v>1658</v>
      </c>
    </row>
    <row r="368" spans="17:22" x14ac:dyDescent="0.25">
      <c r="Q368">
        <v>1647</v>
      </c>
      <c r="U368">
        <v>1648</v>
      </c>
      <c r="V368">
        <v>1660</v>
      </c>
    </row>
    <row r="369" spans="17:22" x14ac:dyDescent="0.25">
      <c r="Q369">
        <v>1648</v>
      </c>
      <c r="U369">
        <v>1649</v>
      </c>
      <c r="V369">
        <v>1662</v>
      </c>
    </row>
    <row r="370" spans="17:22" x14ac:dyDescent="0.25">
      <c r="Q370">
        <v>1649</v>
      </c>
      <c r="U370">
        <v>1658</v>
      </c>
      <c r="V370">
        <v>1671</v>
      </c>
    </row>
    <row r="371" spans="17:22" x14ac:dyDescent="0.25">
      <c r="Q371">
        <v>1658</v>
      </c>
      <c r="U371">
        <v>1660</v>
      </c>
      <c r="V371">
        <v>1675</v>
      </c>
    </row>
    <row r="372" spans="17:22" x14ac:dyDescent="0.25">
      <c r="Q372">
        <v>1660</v>
      </c>
      <c r="U372">
        <v>1662</v>
      </c>
      <c r="V372">
        <v>1676</v>
      </c>
    </row>
    <row r="373" spans="17:22" x14ac:dyDescent="0.25">
      <c r="Q373">
        <v>1662</v>
      </c>
      <c r="U373">
        <v>1671</v>
      </c>
      <c r="V373">
        <v>1678</v>
      </c>
    </row>
    <row r="374" spans="17:22" x14ac:dyDescent="0.25">
      <c r="Q374">
        <v>1671</v>
      </c>
      <c r="U374">
        <v>1675</v>
      </c>
      <c r="V374">
        <v>1680</v>
      </c>
    </row>
    <row r="375" spans="17:22" x14ac:dyDescent="0.25">
      <c r="Q375">
        <v>1675</v>
      </c>
      <c r="U375">
        <v>1676</v>
      </c>
      <c r="V375">
        <v>1684</v>
      </c>
    </row>
    <row r="376" spans="17:22" x14ac:dyDescent="0.25">
      <c r="Q376">
        <v>1676</v>
      </c>
      <c r="U376">
        <v>1678</v>
      </c>
      <c r="V376">
        <v>1690</v>
      </c>
    </row>
    <row r="377" spans="17:22" x14ac:dyDescent="0.25">
      <c r="Q377">
        <v>1678</v>
      </c>
      <c r="U377">
        <v>1680</v>
      </c>
      <c r="V377">
        <v>1700</v>
      </c>
    </row>
    <row r="378" spans="17:22" x14ac:dyDescent="0.25">
      <c r="Q378">
        <v>1680</v>
      </c>
      <c r="U378">
        <v>1684</v>
      </c>
      <c r="V378">
        <v>1706</v>
      </c>
    </row>
    <row r="379" spans="17:22" x14ac:dyDescent="0.25">
      <c r="Q379">
        <v>1684</v>
      </c>
      <c r="U379">
        <v>1690</v>
      </c>
      <c r="V379">
        <v>1711</v>
      </c>
    </row>
    <row r="380" spans="17:22" x14ac:dyDescent="0.25">
      <c r="Q380">
        <v>1690</v>
      </c>
      <c r="U380">
        <v>1700</v>
      </c>
      <c r="V380">
        <v>1712</v>
      </c>
    </row>
    <row r="381" spans="17:22" x14ac:dyDescent="0.25">
      <c r="Q381">
        <v>1700</v>
      </c>
      <c r="U381">
        <v>1706</v>
      </c>
      <c r="V381">
        <v>1714</v>
      </c>
    </row>
    <row r="382" spans="17:22" x14ac:dyDescent="0.25">
      <c r="Q382">
        <v>1706</v>
      </c>
      <c r="U382">
        <v>1711</v>
      </c>
      <c r="V382">
        <v>1717</v>
      </c>
    </row>
    <row r="383" spans="17:22" x14ac:dyDescent="0.25">
      <c r="Q383">
        <v>1711</v>
      </c>
      <c r="U383">
        <v>1712</v>
      </c>
      <c r="V383">
        <v>1718</v>
      </c>
    </row>
    <row r="384" spans="17:22" x14ac:dyDescent="0.25">
      <c r="Q384">
        <v>1712</v>
      </c>
      <c r="U384">
        <v>1714</v>
      </c>
      <c r="V384">
        <v>1720</v>
      </c>
    </row>
    <row r="385" spans="17:22" x14ac:dyDescent="0.25">
      <c r="Q385">
        <v>1714</v>
      </c>
      <c r="U385">
        <v>1717</v>
      </c>
      <c r="V385">
        <v>1723</v>
      </c>
    </row>
    <row r="386" spans="17:22" x14ac:dyDescent="0.25">
      <c r="Q386">
        <v>1717</v>
      </c>
      <c r="U386">
        <v>1718</v>
      </c>
      <c r="V386">
        <v>1726</v>
      </c>
    </row>
    <row r="387" spans="17:22" x14ac:dyDescent="0.25">
      <c r="Q387">
        <v>1718</v>
      </c>
      <c r="U387">
        <v>1720</v>
      </c>
      <c r="V387">
        <v>1730</v>
      </c>
    </row>
    <row r="388" spans="17:22" x14ac:dyDescent="0.25">
      <c r="Q388">
        <v>1720</v>
      </c>
      <c r="U388">
        <v>1723</v>
      </c>
      <c r="V388">
        <v>1732</v>
      </c>
    </row>
    <row r="389" spans="17:22" x14ac:dyDescent="0.25">
      <c r="Q389">
        <v>1723</v>
      </c>
      <c r="U389">
        <v>1726</v>
      </c>
      <c r="V389">
        <v>1741</v>
      </c>
    </row>
    <row r="390" spans="17:22" x14ac:dyDescent="0.25">
      <c r="Q390">
        <v>1726</v>
      </c>
      <c r="U390">
        <v>1730</v>
      </c>
      <c r="V390">
        <v>1747</v>
      </c>
    </row>
    <row r="391" spans="17:22" x14ac:dyDescent="0.25">
      <c r="Q391">
        <v>1730</v>
      </c>
      <c r="U391">
        <v>1732</v>
      </c>
      <c r="V391">
        <v>1756</v>
      </c>
    </row>
    <row r="392" spans="17:22" x14ac:dyDescent="0.25">
      <c r="Q392">
        <v>1732</v>
      </c>
      <c r="U392">
        <v>1741</v>
      </c>
      <c r="V392">
        <v>1771</v>
      </c>
    </row>
    <row r="393" spans="17:22" x14ac:dyDescent="0.25">
      <c r="Q393">
        <v>1741</v>
      </c>
      <c r="U393">
        <v>1747</v>
      </c>
      <c r="V393">
        <v>1801</v>
      </c>
    </row>
    <row r="394" spans="17:22" x14ac:dyDescent="0.25">
      <c r="Q394">
        <v>1747</v>
      </c>
      <c r="U394">
        <v>1756</v>
      </c>
      <c r="V394">
        <v>1806</v>
      </c>
    </row>
    <row r="395" spans="17:22" x14ac:dyDescent="0.25">
      <c r="Q395">
        <v>1756</v>
      </c>
      <c r="U395">
        <v>1771</v>
      </c>
      <c r="V395">
        <v>1816</v>
      </c>
    </row>
    <row r="396" spans="17:22" x14ac:dyDescent="0.25">
      <c r="Q396">
        <v>1768</v>
      </c>
      <c r="U396">
        <v>1801</v>
      </c>
      <c r="V396">
        <v>1817</v>
      </c>
    </row>
    <row r="397" spans="17:22" x14ac:dyDescent="0.25">
      <c r="Q397">
        <v>1771</v>
      </c>
      <c r="U397">
        <v>1806</v>
      </c>
      <c r="V397">
        <v>1824</v>
      </c>
    </row>
    <row r="398" spans="17:22" x14ac:dyDescent="0.25">
      <c r="Q398">
        <v>1801</v>
      </c>
      <c r="U398">
        <v>1816</v>
      </c>
      <c r="V398">
        <v>1868</v>
      </c>
    </row>
    <row r="399" spans="17:22" x14ac:dyDescent="0.25">
      <c r="Q399">
        <v>1806</v>
      </c>
      <c r="U399">
        <v>1817</v>
      </c>
      <c r="V399">
        <v>1885</v>
      </c>
    </row>
    <row r="400" spans="17:22" x14ac:dyDescent="0.25">
      <c r="Q400">
        <v>1816</v>
      </c>
      <c r="U400">
        <v>1824</v>
      </c>
      <c r="V400">
        <v>1902</v>
      </c>
    </row>
    <row r="401" spans="17:22" x14ac:dyDescent="0.25">
      <c r="Q401">
        <v>1817</v>
      </c>
      <c r="U401">
        <v>1868</v>
      </c>
      <c r="V401">
        <v>1918</v>
      </c>
    </row>
    <row r="402" spans="17:22" x14ac:dyDescent="0.25">
      <c r="Q402">
        <v>1824</v>
      </c>
      <c r="U402">
        <v>1885</v>
      </c>
      <c r="V402">
        <v>1922</v>
      </c>
    </row>
    <row r="403" spans="17:22" x14ac:dyDescent="0.25">
      <c r="Q403">
        <v>1868</v>
      </c>
      <c r="U403">
        <v>1902</v>
      </c>
      <c r="V403">
        <v>1923</v>
      </c>
    </row>
    <row r="404" spans="17:22" x14ac:dyDescent="0.25">
      <c r="Q404">
        <v>1884</v>
      </c>
      <c r="U404">
        <v>1918</v>
      </c>
      <c r="V404">
        <v>1983</v>
      </c>
    </row>
    <row r="405" spans="17:22" x14ac:dyDescent="0.25">
      <c r="Q405">
        <v>1885</v>
      </c>
      <c r="U405">
        <v>1922</v>
      </c>
      <c r="V405">
        <v>1986</v>
      </c>
    </row>
    <row r="406" spans="17:22" x14ac:dyDescent="0.25">
      <c r="Q406">
        <v>1902</v>
      </c>
      <c r="U406">
        <v>1923</v>
      </c>
      <c r="V406">
        <v>1987</v>
      </c>
    </row>
    <row r="407" spans="17:22" x14ac:dyDescent="0.25">
      <c r="Q407">
        <v>1918</v>
      </c>
      <c r="U407">
        <v>1983</v>
      </c>
      <c r="V407">
        <v>2013</v>
      </c>
    </row>
    <row r="408" spans="17:22" x14ac:dyDescent="0.25">
      <c r="Q408">
        <v>1922</v>
      </c>
      <c r="U408">
        <v>1986</v>
      </c>
      <c r="V408">
        <v>2016</v>
      </c>
    </row>
    <row r="409" spans="17:22" x14ac:dyDescent="0.25">
      <c r="Q409">
        <v>1923</v>
      </c>
      <c r="U409">
        <v>1987</v>
      </c>
      <c r="V409">
        <v>2039</v>
      </c>
    </row>
    <row r="410" spans="17:22" x14ac:dyDescent="0.25">
      <c r="Q410">
        <v>1983</v>
      </c>
      <c r="U410">
        <v>2013</v>
      </c>
      <c r="V410">
        <v>2041</v>
      </c>
    </row>
    <row r="411" spans="17:22" x14ac:dyDescent="0.25">
      <c r="Q411">
        <v>1986</v>
      </c>
      <c r="U411">
        <v>2016</v>
      </c>
      <c r="V411">
        <v>2046</v>
      </c>
    </row>
    <row r="412" spans="17:22" x14ac:dyDescent="0.25">
      <c r="Q412">
        <v>1987</v>
      </c>
      <c r="U412">
        <v>2039</v>
      </c>
      <c r="V412">
        <v>2052</v>
      </c>
    </row>
    <row r="413" spans="17:22" x14ac:dyDescent="0.25">
      <c r="Q413">
        <v>2013</v>
      </c>
      <c r="U413">
        <v>2041</v>
      </c>
      <c r="V413">
        <v>2054</v>
      </c>
    </row>
    <row r="414" spans="17:22" x14ac:dyDescent="0.25">
      <c r="Q414">
        <v>2016</v>
      </c>
      <c r="U414">
        <v>2046</v>
      </c>
      <c r="V414">
        <v>2056</v>
      </c>
    </row>
    <row r="415" spans="17:22" x14ac:dyDescent="0.25">
      <c r="Q415">
        <v>2039</v>
      </c>
      <c r="U415">
        <v>2052</v>
      </c>
      <c r="V415">
        <v>2062</v>
      </c>
    </row>
    <row r="416" spans="17:22" x14ac:dyDescent="0.25">
      <c r="Q416">
        <v>2041</v>
      </c>
      <c r="U416">
        <v>2054</v>
      </c>
      <c r="V416">
        <v>2067</v>
      </c>
    </row>
    <row r="417" spans="17:22" x14ac:dyDescent="0.25">
      <c r="Q417">
        <v>2046</v>
      </c>
      <c r="U417">
        <v>2056</v>
      </c>
      <c r="V417">
        <v>2068</v>
      </c>
    </row>
    <row r="418" spans="17:22" x14ac:dyDescent="0.25">
      <c r="Q418">
        <v>2052</v>
      </c>
      <c r="U418">
        <v>2062</v>
      </c>
      <c r="V418">
        <v>2081</v>
      </c>
    </row>
    <row r="419" spans="17:22" x14ac:dyDescent="0.25">
      <c r="Q419">
        <v>2054</v>
      </c>
      <c r="U419">
        <v>2067</v>
      </c>
      <c r="V419">
        <v>2085</v>
      </c>
    </row>
    <row r="420" spans="17:22" x14ac:dyDescent="0.25">
      <c r="Q420">
        <v>2056</v>
      </c>
      <c r="U420">
        <v>2068</v>
      </c>
      <c r="V420">
        <v>2122</v>
      </c>
    </row>
    <row r="421" spans="17:22" x14ac:dyDescent="0.25">
      <c r="Q421">
        <v>2062</v>
      </c>
      <c r="U421">
        <v>2081</v>
      </c>
      <c r="V421">
        <v>2130</v>
      </c>
    </row>
    <row r="422" spans="17:22" x14ac:dyDescent="0.25">
      <c r="Q422">
        <v>2067</v>
      </c>
      <c r="U422">
        <v>2085</v>
      </c>
      <c r="V422">
        <v>2137</v>
      </c>
    </row>
    <row r="423" spans="17:22" x14ac:dyDescent="0.25">
      <c r="Q423">
        <v>2068</v>
      </c>
      <c r="U423">
        <v>2122</v>
      </c>
      <c r="V423">
        <v>2165</v>
      </c>
    </row>
    <row r="424" spans="17:22" x14ac:dyDescent="0.25">
      <c r="Q424">
        <v>2081</v>
      </c>
      <c r="U424">
        <v>2130</v>
      </c>
      <c r="V424">
        <v>2166</v>
      </c>
    </row>
    <row r="425" spans="17:22" x14ac:dyDescent="0.25">
      <c r="Q425">
        <v>2085</v>
      </c>
      <c r="U425">
        <v>2137</v>
      </c>
      <c r="V425">
        <v>2168</v>
      </c>
    </row>
    <row r="426" spans="17:22" x14ac:dyDescent="0.25">
      <c r="Q426">
        <v>2122</v>
      </c>
      <c r="U426">
        <v>2165</v>
      </c>
      <c r="V426">
        <v>2169</v>
      </c>
    </row>
    <row r="427" spans="17:22" x14ac:dyDescent="0.25">
      <c r="Q427">
        <v>2130</v>
      </c>
      <c r="U427">
        <v>2166</v>
      </c>
      <c r="V427">
        <v>2170</v>
      </c>
    </row>
    <row r="428" spans="17:22" x14ac:dyDescent="0.25">
      <c r="Q428">
        <v>2137</v>
      </c>
      <c r="U428">
        <v>2168</v>
      </c>
      <c r="V428">
        <v>2171</v>
      </c>
    </row>
    <row r="429" spans="17:22" x14ac:dyDescent="0.25">
      <c r="Q429">
        <v>2165</v>
      </c>
      <c r="U429">
        <v>2169</v>
      </c>
      <c r="V429">
        <v>2175</v>
      </c>
    </row>
    <row r="430" spans="17:22" x14ac:dyDescent="0.25">
      <c r="Q430">
        <v>2166</v>
      </c>
      <c r="U430">
        <v>2170</v>
      </c>
      <c r="V430">
        <v>2185</v>
      </c>
    </row>
    <row r="431" spans="17:22" x14ac:dyDescent="0.25">
      <c r="Q431">
        <v>2168</v>
      </c>
      <c r="U431">
        <v>2171</v>
      </c>
      <c r="V431">
        <v>2194</v>
      </c>
    </row>
    <row r="432" spans="17:22" x14ac:dyDescent="0.25">
      <c r="Q432">
        <v>2169</v>
      </c>
      <c r="U432">
        <v>2175</v>
      </c>
      <c r="V432">
        <v>2200</v>
      </c>
    </row>
    <row r="433" spans="17:22" x14ac:dyDescent="0.25">
      <c r="Q433">
        <v>2170</v>
      </c>
      <c r="U433">
        <v>2185</v>
      </c>
      <c r="V433">
        <v>2252</v>
      </c>
    </row>
    <row r="434" spans="17:22" x14ac:dyDescent="0.25">
      <c r="Q434">
        <v>2171</v>
      </c>
      <c r="U434">
        <v>2194</v>
      </c>
      <c r="V434">
        <v>2272</v>
      </c>
    </row>
    <row r="435" spans="17:22" x14ac:dyDescent="0.25">
      <c r="Q435">
        <v>2175</v>
      </c>
      <c r="U435">
        <v>2200</v>
      </c>
      <c r="V435">
        <v>2335</v>
      </c>
    </row>
    <row r="436" spans="17:22" x14ac:dyDescent="0.25">
      <c r="Q436">
        <v>2185</v>
      </c>
      <c r="U436">
        <v>2252</v>
      </c>
      <c r="V436">
        <v>2337</v>
      </c>
    </row>
    <row r="437" spans="17:22" x14ac:dyDescent="0.25">
      <c r="Q437">
        <v>2194</v>
      </c>
      <c r="U437">
        <v>2272</v>
      </c>
      <c r="V437">
        <v>2338</v>
      </c>
    </row>
    <row r="438" spans="17:22" x14ac:dyDescent="0.25">
      <c r="Q438">
        <v>2200</v>
      </c>
      <c r="U438">
        <v>2335</v>
      </c>
      <c r="V438">
        <v>2340</v>
      </c>
    </row>
    <row r="439" spans="17:22" x14ac:dyDescent="0.25">
      <c r="Q439">
        <v>2252</v>
      </c>
      <c r="U439">
        <v>2337</v>
      </c>
      <c r="V439">
        <v>2342</v>
      </c>
    </row>
    <row r="440" spans="17:22" x14ac:dyDescent="0.25">
      <c r="Q440">
        <v>2272</v>
      </c>
      <c r="U440">
        <v>2338</v>
      </c>
      <c r="V440">
        <v>2344</v>
      </c>
    </row>
    <row r="441" spans="17:22" x14ac:dyDescent="0.25">
      <c r="Q441">
        <v>2335</v>
      </c>
      <c r="U441">
        <v>2340</v>
      </c>
      <c r="V441">
        <v>2363</v>
      </c>
    </row>
    <row r="442" spans="17:22" x14ac:dyDescent="0.25">
      <c r="Q442">
        <v>2337</v>
      </c>
      <c r="U442">
        <v>2342</v>
      </c>
      <c r="V442">
        <v>2377</v>
      </c>
    </row>
    <row r="443" spans="17:22" x14ac:dyDescent="0.25">
      <c r="Q443">
        <v>2338</v>
      </c>
      <c r="U443">
        <v>2344</v>
      </c>
      <c r="V443">
        <v>2415</v>
      </c>
    </row>
    <row r="444" spans="17:22" x14ac:dyDescent="0.25">
      <c r="Q444">
        <v>2340</v>
      </c>
      <c r="U444">
        <v>2363</v>
      </c>
      <c r="V444">
        <v>2429</v>
      </c>
    </row>
    <row r="445" spans="17:22" x14ac:dyDescent="0.25">
      <c r="Q445">
        <v>2342</v>
      </c>
      <c r="U445">
        <v>2377</v>
      </c>
      <c r="V445">
        <v>2451</v>
      </c>
    </row>
    <row r="446" spans="17:22" x14ac:dyDescent="0.25">
      <c r="Q446">
        <v>2344</v>
      </c>
      <c r="U446">
        <v>2415</v>
      </c>
      <c r="V446">
        <v>2468</v>
      </c>
    </row>
    <row r="447" spans="17:22" x14ac:dyDescent="0.25">
      <c r="Q447">
        <v>2363</v>
      </c>
      <c r="U447">
        <v>2429</v>
      </c>
      <c r="V447">
        <v>2471</v>
      </c>
    </row>
    <row r="448" spans="17:22" x14ac:dyDescent="0.25">
      <c r="Q448">
        <v>2377</v>
      </c>
      <c r="U448">
        <v>2451</v>
      </c>
      <c r="V448">
        <v>2474</v>
      </c>
    </row>
    <row r="449" spans="17:22" x14ac:dyDescent="0.25">
      <c r="Q449">
        <v>2383</v>
      </c>
      <c r="U449">
        <v>2468</v>
      </c>
      <c r="V449">
        <v>2481</v>
      </c>
    </row>
    <row r="450" spans="17:22" x14ac:dyDescent="0.25">
      <c r="Q450">
        <v>2415</v>
      </c>
      <c r="U450">
        <v>2471</v>
      </c>
      <c r="V450">
        <v>2485</v>
      </c>
    </row>
    <row r="451" spans="17:22" x14ac:dyDescent="0.25">
      <c r="Q451">
        <v>2429</v>
      </c>
      <c r="U451">
        <v>2474</v>
      </c>
      <c r="V451">
        <v>2486</v>
      </c>
    </row>
    <row r="452" spans="17:22" x14ac:dyDescent="0.25">
      <c r="Q452">
        <v>2451</v>
      </c>
      <c r="U452">
        <v>2481</v>
      </c>
      <c r="V452">
        <v>2502</v>
      </c>
    </row>
    <row r="453" spans="17:22" x14ac:dyDescent="0.25">
      <c r="Q453">
        <v>2468</v>
      </c>
      <c r="U453">
        <v>2485</v>
      </c>
      <c r="V453">
        <v>2512</v>
      </c>
    </row>
    <row r="454" spans="17:22" x14ac:dyDescent="0.25">
      <c r="Q454">
        <v>2471</v>
      </c>
      <c r="U454">
        <v>2486</v>
      </c>
      <c r="V454">
        <v>2526</v>
      </c>
    </row>
    <row r="455" spans="17:22" x14ac:dyDescent="0.25">
      <c r="Q455">
        <v>2474</v>
      </c>
      <c r="U455">
        <v>2502</v>
      </c>
      <c r="V455">
        <v>2557</v>
      </c>
    </row>
    <row r="456" spans="17:22" x14ac:dyDescent="0.25">
      <c r="Q456">
        <v>2481</v>
      </c>
      <c r="U456">
        <v>2512</v>
      </c>
      <c r="V456">
        <v>2587</v>
      </c>
    </row>
    <row r="457" spans="17:22" x14ac:dyDescent="0.25">
      <c r="Q457">
        <v>2485</v>
      </c>
      <c r="U457">
        <v>2526</v>
      </c>
      <c r="V457">
        <v>2590</v>
      </c>
    </row>
    <row r="458" spans="17:22" x14ac:dyDescent="0.25">
      <c r="Q458">
        <v>2486</v>
      </c>
      <c r="U458">
        <v>2557</v>
      </c>
      <c r="V458">
        <v>2591</v>
      </c>
    </row>
    <row r="459" spans="17:22" x14ac:dyDescent="0.25">
      <c r="Q459">
        <v>2502</v>
      </c>
      <c r="U459">
        <v>2587</v>
      </c>
      <c r="V459">
        <v>2612</v>
      </c>
    </row>
    <row r="460" spans="17:22" x14ac:dyDescent="0.25">
      <c r="Q460">
        <v>2512</v>
      </c>
      <c r="U460">
        <v>2590</v>
      </c>
      <c r="V460">
        <v>2614</v>
      </c>
    </row>
    <row r="461" spans="17:22" x14ac:dyDescent="0.25">
      <c r="Q461">
        <v>2526</v>
      </c>
      <c r="U461">
        <v>2591</v>
      </c>
      <c r="V461">
        <v>2619</v>
      </c>
    </row>
    <row r="462" spans="17:22" x14ac:dyDescent="0.25">
      <c r="Q462">
        <v>2557</v>
      </c>
      <c r="U462">
        <v>2612</v>
      </c>
      <c r="V462">
        <v>2630</v>
      </c>
    </row>
    <row r="463" spans="17:22" x14ac:dyDescent="0.25">
      <c r="Q463">
        <v>2587</v>
      </c>
      <c r="U463">
        <v>2614</v>
      </c>
      <c r="V463">
        <v>2648</v>
      </c>
    </row>
    <row r="464" spans="17:22" x14ac:dyDescent="0.25">
      <c r="Q464">
        <v>2590</v>
      </c>
      <c r="U464">
        <v>2619</v>
      </c>
      <c r="V464">
        <v>2751</v>
      </c>
    </row>
    <row r="465" spans="17:22" x14ac:dyDescent="0.25">
      <c r="Q465">
        <v>2591</v>
      </c>
      <c r="U465">
        <v>2630</v>
      </c>
      <c r="V465">
        <v>2753</v>
      </c>
    </row>
    <row r="466" spans="17:22" x14ac:dyDescent="0.25">
      <c r="Q466">
        <v>2607</v>
      </c>
      <c r="U466">
        <v>2648</v>
      </c>
      <c r="V466">
        <v>2757</v>
      </c>
    </row>
    <row r="467" spans="17:22" x14ac:dyDescent="0.25">
      <c r="Q467">
        <v>2612</v>
      </c>
      <c r="U467">
        <v>2751</v>
      </c>
      <c r="V467">
        <v>2767</v>
      </c>
    </row>
    <row r="468" spans="17:22" x14ac:dyDescent="0.25">
      <c r="Q468">
        <v>2614</v>
      </c>
      <c r="U468">
        <v>2753</v>
      </c>
      <c r="V468">
        <v>2771</v>
      </c>
    </row>
    <row r="469" spans="17:22" x14ac:dyDescent="0.25">
      <c r="Q469">
        <v>2619</v>
      </c>
      <c r="U469">
        <v>2757</v>
      </c>
      <c r="V469">
        <v>2775</v>
      </c>
    </row>
    <row r="470" spans="17:22" x14ac:dyDescent="0.25">
      <c r="Q470">
        <v>2630</v>
      </c>
      <c r="U470">
        <v>2767</v>
      </c>
      <c r="V470">
        <v>2826</v>
      </c>
    </row>
    <row r="471" spans="17:22" x14ac:dyDescent="0.25">
      <c r="Q471">
        <v>2648</v>
      </c>
      <c r="U471">
        <v>2771</v>
      </c>
      <c r="V471">
        <v>2834</v>
      </c>
    </row>
    <row r="472" spans="17:22" x14ac:dyDescent="0.25">
      <c r="Q472">
        <v>2751</v>
      </c>
      <c r="U472">
        <v>2775</v>
      </c>
      <c r="V472">
        <v>2836</v>
      </c>
    </row>
    <row r="473" spans="17:22" x14ac:dyDescent="0.25">
      <c r="Q473">
        <v>2753</v>
      </c>
      <c r="U473">
        <v>2826</v>
      </c>
      <c r="V473">
        <v>2848</v>
      </c>
    </row>
    <row r="474" spans="17:22" x14ac:dyDescent="0.25">
      <c r="Q474">
        <v>2757</v>
      </c>
      <c r="U474">
        <v>2834</v>
      </c>
      <c r="V474">
        <v>2851</v>
      </c>
    </row>
    <row r="475" spans="17:22" x14ac:dyDescent="0.25">
      <c r="Q475">
        <v>2767</v>
      </c>
      <c r="U475">
        <v>2836</v>
      </c>
      <c r="V475">
        <v>2852</v>
      </c>
    </row>
    <row r="476" spans="17:22" x14ac:dyDescent="0.25">
      <c r="Q476">
        <v>2771</v>
      </c>
      <c r="U476">
        <v>2848</v>
      </c>
      <c r="V476">
        <v>2854</v>
      </c>
    </row>
    <row r="477" spans="17:22" x14ac:dyDescent="0.25">
      <c r="Q477">
        <v>2775</v>
      </c>
      <c r="U477">
        <v>2851</v>
      </c>
      <c r="V477">
        <v>2877</v>
      </c>
    </row>
    <row r="478" spans="17:22" x14ac:dyDescent="0.25">
      <c r="Q478">
        <v>2826</v>
      </c>
      <c r="U478">
        <v>2852</v>
      </c>
      <c r="V478">
        <v>2907</v>
      </c>
    </row>
    <row r="479" spans="17:22" x14ac:dyDescent="0.25">
      <c r="Q479">
        <v>2834</v>
      </c>
      <c r="U479">
        <v>2854</v>
      </c>
      <c r="V479">
        <v>2928</v>
      </c>
    </row>
    <row r="480" spans="17:22" x14ac:dyDescent="0.25">
      <c r="Q480">
        <v>2836</v>
      </c>
      <c r="U480">
        <v>2877</v>
      </c>
      <c r="V480">
        <v>2930</v>
      </c>
    </row>
    <row r="481" spans="17:22" x14ac:dyDescent="0.25">
      <c r="Q481">
        <v>2848</v>
      </c>
      <c r="U481">
        <v>2907</v>
      </c>
      <c r="V481">
        <v>2949</v>
      </c>
    </row>
    <row r="482" spans="17:22" x14ac:dyDescent="0.25">
      <c r="Q482">
        <v>2851</v>
      </c>
      <c r="U482">
        <v>2928</v>
      </c>
      <c r="V482">
        <v>2959</v>
      </c>
    </row>
    <row r="483" spans="17:22" x14ac:dyDescent="0.25">
      <c r="Q483">
        <v>2852</v>
      </c>
      <c r="U483">
        <v>2930</v>
      </c>
      <c r="V483">
        <v>2960</v>
      </c>
    </row>
    <row r="484" spans="17:22" x14ac:dyDescent="0.25">
      <c r="Q484">
        <v>2854</v>
      </c>
      <c r="U484">
        <v>2949</v>
      </c>
      <c r="V484">
        <v>2970</v>
      </c>
    </row>
    <row r="485" spans="17:22" x14ac:dyDescent="0.25">
      <c r="Q485">
        <v>2877</v>
      </c>
      <c r="U485">
        <v>2959</v>
      </c>
      <c r="V485">
        <v>2974</v>
      </c>
    </row>
    <row r="486" spans="17:22" x14ac:dyDescent="0.25">
      <c r="Q486">
        <v>2907</v>
      </c>
      <c r="U486">
        <v>2960</v>
      </c>
      <c r="V486">
        <v>2996</v>
      </c>
    </row>
    <row r="487" spans="17:22" x14ac:dyDescent="0.25">
      <c r="Q487">
        <v>2928</v>
      </c>
      <c r="U487">
        <v>2970</v>
      </c>
      <c r="V487">
        <v>3015</v>
      </c>
    </row>
    <row r="488" spans="17:22" x14ac:dyDescent="0.25">
      <c r="Q488">
        <v>2930</v>
      </c>
      <c r="U488">
        <v>2974</v>
      </c>
      <c r="V488">
        <v>3026</v>
      </c>
    </row>
    <row r="489" spans="17:22" x14ac:dyDescent="0.25">
      <c r="Q489">
        <v>2949</v>
      </c>
      <c r="U489">
        <v>2996</v>
      </c>
      <c r="V489">
        <v>3039</v>
      </c>
    </row>
    <row r="490" spans="17:22" x14ac:dyDescent="0.25">
      <c r="Q490">
        <v>2959</v>
      </c>
      <c r="U490">
        <v>3015</v>
      </c>
      <c r="V490">
        <v>3042</v>
      </c>
    </row>
    <row r="491" spans="17:22" x14ac:dyDescent="0.25">
      <c r="Q491">
        <v>2960</v>
      </c>
      <c r="U491">
        <v>3026</v>
      </c>
      <c r="V491">
        <v>3098</v>
      </c>
    </row>
    <row r="492" spans="17:22" x14ac:dyDescent="0.25">
      <c r="Q492">
        <v>2970</v>
      </c>
      <c r="U492">
        <v>3039</v>
      </c>
      <c r="V492">
        <v>3130</v>
      </c>
    </row>
    <row r="493" spans="17:22" x14ac:dyDescent="0.25">
      <c r="Q493">
        <v>2974</v>
      </c>
      <c r="U493">
        <v>3042</v>
      </c>
      <c r="V493">
        <v>3132</v>
      </c>
    </row>
    <row r="494" spans="17:22" x14ac:dyDescent="0.25">
      <c r="Q494">
        <v>2990</v>
      </c>
      <c r="U494">
        <v>3098</v>
      </c>
      <c r="V494">
        <v>3138</v>
      </c>
    </row>
    <row r="495" spans="17:22" x14ac:dyDescent="0.25">
      <c r="Q495">
        <v>2996</v>
      </c>
      <c r="U495">
        <v>3130</v>
      </c>
      <c r="V495">
        <v>3173</v>
      </c>
    </row>
    <row r="496" spans="17:22" x14ac:dyDescent="0.25">
      <c r="Q496">
        <v>3015</v>
      </c>
      <c r="U496">
        <v>3132</v>
      </c>
      <c r="V496">
        <v>3234</v>
      </c>
    </row>
    <row r="497" spans="17:22" x14ac:dyDescent="0.25">
      <c r="Q497">
        <v>3026</v>
      </c>
      <c r="U497">
        <v>3138</v>
      </c>
      <c r="V497">
        <v>3255</v>
      </c>
    </row>
    <row r="498" spans="17:22" x14ac:dyDescent="0.25">
      <c r="Q498">
        <v>3039</v>
      </c>
      <c r="U498">
        <v>3173</v>
      </c>
      <c r="V498">
        <v>3256</v>
      </c>
    </row>
    <row r="499" spans="17:22" x14ac:dyDescent="0.25">
      <c r="Q499">
        <v>3042</v>
      </c>
      <c r="U499">
        <v>3234</v>
      </c>
      <c r="V499">
        <v>3280</v>
      </c>
    </row>
    <row r="500" spans="17:22" x14ac:dyDescent="0.25">
      <c r="Q500">
        <v>3098</v>
      </c>
      <c r="U500">
        <v>3255</v>
      </c>
      <c r="V500">
        <v>3284</v>
      </c>
    </row>
    <row r="501" spans="17:22" x14ac:dyDescent="0.25">
      <c r="Q501">
        <v>3130</v>
      </c>
      <c r="U501">
        <v>3256</v>
      </c>
      <c r="V501">
        <v>3309</v>
      </c>
    </row>
    <row r="502" spans="17:22" x14ac:dyDescent="0.25">
      <c r="Q502">
        <v>3132</v>
      </c>
      <c r="U502">
        <v>3280</v>
      </c>
      <c r="V502">
        <v>3310</v>
      </c>
    </row>
    <row r="503" spans="17:22" x14ac:dyDescent="0.25">
      <c r="Q503">
        <v>3138</v>
      </c>
      <c r="U503">
        <v>3284</v>
      </c>
      <c r="V503">
        <v>3322</v>
      </c>
    </row>
    <row r="504" spans="17:22" x14ac:dyDescent="0.25">
      <c r="Q504">
        <v>3146</v>
      </c>
      <c r="U504">
        <v>3309</v>
      </c>
      <c r="V504">
        <v>3339</v>
      </c>
    </row>
    <row r="505" spans="17:22" x14ac:dyDescent="0.25">
      <c r="Q505">
        <v>3173</v>
      </c>
      <c r="U505">
        <v>3310</v>
      </c>
      <c r="V505">
        <v>3357</v>
      </c>
    </row>
    <row r="506" spans="17:22" x14ac:dyDescent="0.25">
      <c r="Q506">
        <v>3234</v>
      </c>
      <c r="U506">
        <v>3322</v>
      </c>
      <c r="V506">
        <v>3360</v>
      </c>
    </row>
    <row r="507" spans="17:22" x14ac:dyDescent="0.25">
      <c r="Q507">
        <v>3255</v>
      </c>
      <c r="U507">
        <v>3339</v>
      </c>
      <c r="V507">
        <v>3393</v>
      </c>
    </row>
    <row r="508" spans="17:22" x14ac:dyDescent="0.25">
      <c r="Q508">
        <v>3256</v>
      </c>
      <c r="U508">
        <v>3357</v>
      </c>
      <c r="V508">
        <v>3419</v>
      </c>
    </row>
    <row r="509" spans="17:22" x14ac:dyDescent="0.25">
      <c r="Q509">
        <v>3280</v>
      </c>
      <c r="U509">
        <v>3360</v>
      </c>
      <c r="V509">
        <v>3456</v>
      </c>
    </row>
    <row r="510" spans="17:22" x14ac:dyDescent="0.25">
      <c r="Q510">
        <v>3284</v>
      </c>
      <c r="U510">
        <v>3393</v>
      </c>
      <c r="V510">
        <v>3467</v>
      </c>
    </row>
    <row r="511" spans="17:22" x14ac:dyDescent="0.25">
      <c r="Q511">
        <v>3309</v>
      </c>
      <c r="U511">
        <v>3419</v>
      </c>
      <c r="V511">
        <v>3476</v>
      </c>
    </row>
    <row r="512" spans="17:22" x14ac:dyDescent="0.25">
      <c r="Q512">
        <v>3310</v>
      </c>
      <c r="U512">
        <v>3456</v>
      </c>
      <c r="V512">
        <v>3478</v>
      </c>
    </row>
    <row r="513" spans="17:22" x14ac:dyDescent="0.25">
      <c r="Q513">
        <v>3322</v>
      </c>
      <c r="U513">
        <v>3467</v>
      </c>
      <c r="V513">
        <v>3481</v>
      </c>
    </row>
    <row r="514" spans="17:22" x14ac:dyDescent="0.25">
      <c r="Q514">
        <v>3339</v>
      </c>
      <c r="U514">
        <v>3476</v>
      </c>
      <c r="V514">
        <v>3494</v>
      </c>
    </row>
    <row r="515" spans="17:22" x14ac:dyDescent="0.25">
      <c r="Q515">
        <v>3357</v>
      </c>
      <c r="U515">
        <v>3478</v>
      </c>
      <c r="V515">
        <v>3512</v>
      </c>
    </row>
    <row r="516" spans="17:22" x14ac:dyDescent="0.25">
      <c r="Q516">
        <v>3360</v>
      </c>
      <c r="U516">
        <v>3481</v>
      </c>
      <c r="V516">
        <v>3528</v>
      </c>
    </row>
    <row r="517" spans="17:22" x14ac:dyDescent="0.25">
      <c r="Q517">
        <v>3393</v>
      </c>
      <c r="U517">
        <v>3494</v>
      </c>
      <c r="V517">
        <v>3536</v>
      </c>
    </row>
    <row r="518" spans="17:22" x14ac:dyDescent="0.25">
      <c r="Q518">
        <v>3419</v>
      </c>
      <c r="U518">
        <v>3512</v>
      </c>
      <c r="V518">
        <v>3539</v>
      </c>
    </row>
    <row r="519" spans="17:22" x14ac:dyDescent="0.25">
      <c r="Q519">
        <v>3456</v>
      </c>
      <c r="U519">
        <v>3528</v>
      </c>
      <c r="V519">
        <v>3602</v>
      </c>
    </row>
    <row r="520" spans="17:22" x14ac:dyDescent="0.25">
      <c r="Q520">
        <v>3467</v>
      </c>
      <c r="U520">
        <v>3536</v>
      </c>
      <c r="V520">
        <v>3618</v>
      </c>
    </row>
    <row r="521" spans="17:22" x14ac:dyDescent="0.25">
      <c r="Q521">
        <v>3476</v>
      </c>
      <c r="U521">
        <v>3539</v>
      </c>
      <c r="V521">
        <v>3641</v>
      </c>
    </row>
    <row r="522" spans="17:22" x14ac:dyDescent="0.25">
      <c r="Q522">
        <v>3478</v>
      </c>
      <c r="U522">
        <v>3602</v>
      </c>
      <c r="V522">
        <v>3656</v>
      </c>
    </row>
    <row r="523" spans="17:22" x14ac:dyDescent="0.25">
      <c r="Q523">
        <v>3481</v>
      </c>
      <c r="U523">
        <v>3618</v>
      </c>
      <c r="V523">
        <v>3663</v>
      </c>
    </row>
    <row r="524" spans="17:22" x14ac:dyDescent="0.25">
      <c r="Q524">
        <v>3494</v>
      </c>
      <c r="U524">
        <v>3641</v>
      </c>
      <c r="V524">
        <v>3683</v>
      </c>
    </row>
    <row r="525" spans="17:22" x14ac:dyDescent="0.25">
      <c r="Q525">
        <v>3512</v>
      </c>
      <c r="U525">
        <v>3656</v>
      </c>
      <c r="V525">
        <v>3747</v>
      </c>
    </row>
    <row r="526" spans="17:22" x14ac:dyDescent="0.25">
      <c r="Q526">
        <v>3528</v>
      </c>
      <c r="U526">
        <v>3663</v>
      </c>
      <c r="V526">
        <v>3824</v>
      </c>
    </row>
    <row r="527" spans="17:22" x14ac:dyDescent="0.25">
      <c r="Q527">
        <v>3536</v>
      </c>
      <c r="U527">
        <v>3683</v>
      </c>
      <c r="V527">
        <v>3847</v>
      </c>
    </row>
    <row r="528" spans="17:22" x14ac:dyDescent="0.25">
      <c r="Q528">
        <v>3539</v>
      </c>
      <c r="U528">
        <v>3747</v>
      </c>
      <c r="V528">
        <v>3928</v>
      </c>
    </row>
    <row r="529" spans="17:22" x14ac:dyDescent="0.25">
      <c r="Q529">
        <v>3602</v>
      </c>
      <c r="U529">
        <v>3824</v>
      </c>
      <c r="V529">
        <v>3937</v>
      </c>
    </row>
    <row r="530" spans="17:22" x14ac:dyDescent="0.25">
      <c r="Q530">
        <v>3618</v>
      </c>
      <c r="U530">
        <v>3847</v>
      </c>
      <c r="V530">
        <v>3944</v>
      </c>
    </row>
    <row r="531" spans="17:22" x14ac:dyDescent="0.25">
      <c r="Q531">
        <v>3641</v>
      </c>
      <c r="U531">
        <v>3928</v>
      </c>
      <c r="V531">
        <v>3974</v>
      </c>
    </row>
    <row r="532" spans="17:22" x14ac:dyDescent="0.25">
      <c r="Q532">
        <v>3656</v>
      </c>
      <c r="U532">
        <v>3937</v>
      </c>
      <c r="V532">
        <v>3990</v>
      </c>
    </row>
    <row r="533" spans="17:22" x14ac:dyDescent="0.25">
      <c r="Q533">
        <v>3663</v>
      </c>
      <c r="U533">
        <v>3944</v>
      </c>
      <c r="V533">
        <v>3996</v>
      </c>
    </row>
    <row r="534" spans="17:22" x14ac:dyDescent="0.25">
      <c r="Q534">
        <v>3674</v>
      </c>
      <c r="U534">
        <v>3974</v>
      </c>
      <c r="V534">
        <v>3997</v>
      </c>
    </row>
    <row r="535" spans="17:22" x14ac:dyDescent="0.25">
      <c r="Q535">
        <v>3683</v>
      </c>
      <c r="U535">
        <v>3990</v>
      </c>
      <c r="V535">
        <v>4003</v>
      </c>
    </row>
    <row r="536" spans="17:22" x14ac:dyDescent="0.25">
      <c r="Q536">
        <v>3688</v>
      </c>
      <c r="U536">
        <v>3996</v>
      </c>
      <c r="V536">
        <v>4039</v>
      </c>
    </row>
    <row r="537" spans="17:22" x14ac:dyDescent="0.25">
      <c r="Q537">
        <v>3735</v>
      </c>
      <c r="U537">
        <v>3997</v>
      </c>
      <c r="V537">
        <v>4061</v>
      </c>
    </row>
    <row r="538" spans="17:22" x14ac:dyDescent="0.25">
      <c r="Q538">
        <v>3747</v>
      </c>
      <c r="U538">
        <v>4003</v>
      </c>
      <c r="V538">
        <v>4077</v>
      </c>
    </row>
    <row r="539" spans="17:22" x14ac:dyDescent="0.25">
      <c r="Q539">
        <v>3824</v>
      </c>
      <c r="U539">
        <v>4039</v>
      </c>
      <c r="V539">
        <v>4118</v>
      </c>
    </row>
    <row r="540" spans="17:22" x14ac:dyDescent="0.25">
      <c r="Q540">
        <v>3847</v>
      </c>
      <c r="U540">
        <v>4061</v>
      </c>
      <c r="V540">
        <v>4130</v>
      </c>
    </row>
    <row r="541" spans="17:22" x14ac:dyDescent="0.25">
      <c r="Q541">
        <v>3928</v>
      </c>
      <c r="U541">
        <v>4077</v>
      </c>
      <c r="V541">
        <v>4143</v>
      </c>
    </row>
    <row r="542" spans="17:22" x14ac:dyDescent="0.25">
      <c r="Q542">
        <v>3937</v>
      </c>
      <c r="U542">
        <v>4118</v>
      </c>
      <c r="V542">
        <v>4201</v>
      </c>
    </row>
    <row r="543" spans="17:22" x14ac:dyDescent="0.25">
      <c r="Q543">
        <v>3940</v>
      </c>
      <c r="U543">
        <v>4130</v>
      </c>
      <c r="V543">
        <v>4213</v>
      </c>
    </row>
    <row r="544" spans="17:22" x14ac:dyDescent="0.25">
      <c r="Q544">
        <v>3944</v>
      </c>
      <c r="U544">
        <v>4143</v>
      </c>
      <c r="V544">
        <v>4253</v>
      </c>
    </row>
    <row r="545" spans="17:22" x14ac:dyDescent="0.25">
      <c r="Q545">
        <v>3974</v>
      </c>
      <c r="U545">
        <v>4201</v>
      </c>
      <c r="V545">
        <v>4265</v>
      </c>
    </row>
    <row r="546" spans="17:22" x14ac:dyDescent="0.25">
      <c r="Q546">
        <v>3990</v>
      </c>
      <c r="U546">
        <v>4213</v>
      </c>
      <c r="V546">
        <v>4334</v>
      </c>
    </row>
    <row r="547" spans="17:22" x14ac:dyDescent="0.25">
      <c r="Q547">
        <v>3996</v>
      </c>
      <c r="U547">
        <v>4253</v>
      </c>
      <c r="V547">
        <v>4362</v>
      </c>
    </row>
    <row r="548" spans="17:22" x14ac:dyDescent="0.25">
      <c r="Q548">
        <v>3997</v>
      </c>
      <c r="U548">
        <v>4265</v>
      </c>
      <c r="V548">
        <v>4450</v>
      </c>
    </row>
    <row r="549" spans="17:22" x14ac:dyDescent="0.25">
      <c r="Q549">
        <v>4003</v>
      </c>
      <c r="U549">
        <v>4334</v>
      </c>
      <c r="V549">
        <v>4451</v>
      </c>
    </row>
    <row r="550" spans="17:22" x14ac:dyDescent="0.25">
      <c r="Q550">
        <v>4028</v>
      </c>
      <c r="U550">
        <v>4362</v>
      </c>
      <c r="V550">
        <v>4488</v>
      </c>
    </row>
    <row r="551" spans="17:22" x14ac:dyDescent="0.25">
      <c r="Q551">
        <v>4039</v>
      </c>
      <c r="U551">
        <v>4450</v>
      </c>
      <c r="V551">
        <v>4522</v>
      </c>
    </row>
    <row r="552" spans="17:22" x14ac:dyDescent="0.25">
      <c r="Q552">
        <v>4061</v>
      </c>
      <c r="U552">
        <v>4451</v>
      </c>
      <c r="V552">
        <v>4565</v>
      </c>
    </row>
    <row r="553" spans="17:22" x14ac:dyDescent="0.25">
      <c r="Q553">
        <v>4077</v>
      </c>
      <c r="U553">
        <v>4488</v>
      </c>
      <c r="V553">
        <v>4613</v>
      </c>
    </row>
    <row r="554" spans="17:22" x14ac:dyDescent="0.25">
      <c r="Q554">
        <v>4118</v>
      </c>
      <c r="U554">
        <v>4522</v>
      </c>
      <c r="V554">
        <v>4678</v>
      </c>
    </row>
    <row r="555" spans="17:22" x14ac:dyDescent="0.25">
      <c r="Q555">
        <v>4130</v>
      </c>
      <c r="U555">
        <v>4565</v>
      </c>
      <c r="V555">
        <v>4814</v>
      </c>
    </row>
    <row r="556" spans="17:22" x14ac:dyDescent="0.25">
      <c r="Q556">
        <v>4143</v>
      </c>
      <c r="U556">
        <v>4613</v>
      </c>
      <c r="V556">
        <v>4818</v>
      </c>
    </row>
    <row r="557" spans="17:22" x14ac:dyDescent="0.25">
      <c r="Q557">
        <v>4188</v>
      </c>
      <c r="U557">
        <v>4678</v>
      </c>
      <c r="V557">
        <v>4911</v>
      </c>
    </row>
    <row r="558" spans="17:22" x14ac:dyDescent="0.25">
      <c r="Q558">
        <v>4201</v>
      </c>
      <c r="U558">
        <v>4814</v>
      </c>
      <c r="V558">
        <v>4954</v>
      </c>
    </row>
    <row r="559" spans="17:22" x14ac:dyDescent="0.25">
      <c r="Q559">
        <v>4213</v>
      </c>
      <c r="U559">
        <v>4818</v>
      </c>
      <c r="V559">
        <v>4961</v>
      </c>
    </row>
    <row r="560" spans="17:22" x14ac:dyDescent="0.25">
      <c r="Q560">
        <v>4253</v>
      </c>
      <c r="U560">
        <v>4911</v>
      </c>
      <c r="V560">
        <v>4967</v>
      </c>
    </row>
    <row r="561" spans="17:22" x14ac:dyDescent="0.25">
      <c r="Q561">
        <v>4265</v>
      </c>
      <c r="U561">
        <v>4954</v>
      </c>
      <c r="V561">
        <v>5027</v>
      </c>
    </row>
    <row r="562" spans="17:22" x14ac:dyDescent="0.25">
      <c r="Q562">
        <v>4334</v>
      </c>
      <c r="U562">
        <v>4961</v>
      </c>
      <c r="V562">
        <v>5046</v>
      </c>
    </row>
    <row r="563" spans="17:22" x14ac:dyDescent="0.25">
      <c r="Q563">
        <v>4362</v>
      </c>
      <c r="U563">
        <v>4967</v>
      </c>
      <c r="V563">
        <v>5048</v>
      </c>
    </row>
    <row r="564" spans="17:22" x14ac:dyDescent="0.25">
      <c r="Q564">
        <v>4450</v>
      </c>
      <c r="U564">
        <v>5027</v>
      </c>
      <c r="V564">
        <v>5188</v>
      </c>
    </row>
    <row r="565" spans="17:22" x14ac:dyDescent="0.25">
      <c r="Q565">
        <v>4451</v>
      </c>
      <c r="U565">
        <v>5046</v>
      </c>
      <c r="V565">
        <v>5254</v>
      </c>
    </row>
    <row r="566" spans="17:22" x14ac:dyDescent="0.25">
      <c r="Q566">
        <v>4488</v>
      </c>
      <c r="U566">
        <v>5048</v>
      </c>
      <c r="V566">
        <v>5403</v>
      </c>
    </row>
    <row r="567" spans="17:22" x14ac:dyDescent="0.25">
      <c r="Q567">
        <v>4499</v>
      </c>
      <c r="U567">
        <v>5188</v>
      </c>
      <c r="V567">
        <v>5406</v>
      </c>
    </row>
    <row r="568" spans="17:22" x14ac:dyDescent="0.25">
      <c r="Q568">
        <v>4522</v>
      </c>
      <c r="U568">
        <v>5254</v>
      </c>
      <c r="V568">
        <v>5413</v>
      </c>
    </row>
    <row r="569" spans="17:22" x14ac:dyDescent="0.25">
      <c r="Q569">
        <v>4565</v>
      </c>
      <c r="U569">
        <v>5403</v>
      </c>
      <c r="V569">
        <v>5431</v>
      </c>
    </row>
    <row r="570" spans="17:22" x14ac:dyDescent="0.25">
      <c r="Q570">
        <v>4613</v>
      </c>
      <c r="U570">
        <v>5406</v>
      </c>
    </row>
    <row r="571" spans="17:22" x14ac:dyDescent="0.25">
      <c r="Q571">
        <v>4678</v>
      </c>
      <c r="U571">
        <v>5413</v>
      </c>
    </row>
    <row r="572" spans="17:22" x14ac:dyDescent="0.25">
      <c r="Q572">
        <v>4814</v>
      </c>
      <c r="U572">
        <v>5431</v>
      </c>
    </row>
    <row r="573" spans="17:22" x14ac:dyDescent="0.25">
      <c r="Q573">
        <v>4818</v>
      </c>
    </row>
    <row r="574" spans="17:22" x14ac:dyDescent="0.25">
      <c r="Q574">
        <v>4911</v>
      </c>
    </row>
    <row r="575" spans="17:22" x14ac:dyDescent="0.25">
      <c r="Q575">
        <v>4954</v>
      </c>
    </row>
    <row r="576" spans="17:22" x14ac:dyDescent="0.25">
      <c r="Q576">
        <v>4961</v>
      </c>
    </row>
    <row r="577" spans="17:17" x14ac:dyDescent="0.25">
      <c r="Q577">
        <v>4967</v>
      </c>
    </row>
    <row r="578" spans="17:17" x14ac:dyDescent="0.25">
      <c r="Q578">
        <v>5012</v>
      </c>
    </row>
    <row r="579" spans="17:17" x14ac:dyDescent="0.25">
      <c r="Q579">
        <v>5027</v>
      </c>
    </row>
    <row r="580" spans="17:17" x14ac:dyDescent="0.25">
      <c r="Q580">
        <v>5046</v>
      </c>
    </row>
    <row r="581" spans="17:17" x14ac:dyDescent="0.25">
      <c r="Q581">
        <v>5048</v>
      </c>
    </row>
    <row r="582" spans="17:17" x14ac:dyDescent="0.25">
      <c r="Q582">
        <v>5122</v>
      </c>
    </row>
    <row r="583" spans="17:17" x14ac:dyDescent="0.25">
      <c r="Q583">
        <v>5188</v>
      </c>
    </row>
    <row r="584" spans="17:17" x14ac:dyDescent="0.25">
      <c r="Q584">
        <v>5254</v>
      </c>
    </row>
    <row r="585" spans="17:17" x14ac:dyDescent="0.25">
      <c r="Q585">
        <v>5403</v>
      </c>
    </row>
    <row r="586" spans="17:17" x14ac:dyDescent="0.25">
      <c r="Q586">
        <v>5406</v>
      </c>
    </row>
    <row r="587" spans="17:17" x14ac:dyDescent="0.25">
      <c r="Q587">
        <v>5413</v>
      </c>
    </row>
    <row r="588" spans="17:17" x14ac:dyDescent="0.25">
      <c r="Q588">
        <v>5431</v>
      </c>
    </row>
    <row r="589" spans="17:17" x14ac:dyDescent="0.25">
      <c r="Q589">
        <v>5571</v>
      </c>
    </row>
    <row r="590" spans="17:17" x14ac:dyDescent="0.25">
      <c r="Q590">
        <v>5586</v>
      </c>
    </row>
    <row r="591" spans="17:17" x14ac:dyDescent="0.25">
      <c r="Q591">
        <v>5659</v>
      </c>
    </row>
  </sheetData>
  <sortState ref="V4:V569">
    <sortCondition ref="V4:V56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Charts</vt:lpstr>
      </vt:variant>
      <vt:variant>
        <vt:i4>2</vt:i4>
      </vt:variant>
    </vt:vector>
  </HeadingPairs>
  <TitlesOfParts>
    <vt:vector size="31" baseType="lpstr">
      <vt:lpstr>2000</vt:lpstr>
      <vt:lpstr>16 Year_History_Results</vt:lpstr>
      <vt:lpstr>Notes</vt:lpstr>
      <vt:lpstr>All Teams</vt:lpstr>
      <vt:lpstr>Scratch</vt:lpstr>
      <vt:lpstr>Overlap Study</vt:lpstr>
      <vt:lpstr>Finish_table</vt:lpstr>
      <vt:lpstr>2016</vt:lpstr>
      <vt:lpstr>2015</vt:lpstr>
      <vt:lpstr>MAR</vt:lpstr>
      <vt:lpstr>2014</vt:lpstr>
      <vt:lpstr>2013</vt:lpstr>
      <vt:lpstr>2012</vt:lpstr>
      <vt:lpstr>2011</vt:lpstr>
      <vt:lpstr>2010</vt:lpstr>
      <vt:lpstr>2009</vt:lpstr>
      <vt:lpstr>2008</vt:lpstr>
      <vt:lpstr>2007</vt:lpstr>
      <vt:lpstr>2006</vt:lpstr>
      <vt:lpstr>2005</vt:lpstr>
      <vt:lpstr>2004</vt:lpstr>
      <vt:lpstr>2003</vt:lpstr>
      <vt:lpstr>2002</vt:lpstr>
      <vt:lpstr>2001</vt:lpstr>
      <vt:lpstr>Regional Team Study</vt:lpstr>
      <vt:lpstr>OPR Growth of 2010 top 20</vt:lpstr>
      <vt:lpstr>2010_OPR_trends</vt:lpstr>
      <vt:lpstr>Registration Trends </vt:lpstr>
      <vt:lpstr>Sheet3</vt:lpstr>
      <vt:lpstr>16 Year History Chart</vt:lpstr>
      <vt:lpstr>Total CMP Points Chart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Zondag</dc:creator>
  <cp:lastModifiedBy>Workstation User</cp:lastModifiedBy>
  <cp:lastPrinted>2012-04-30T13:31:30Z</cp:lastPrinted>
  <dcterms:created xsi:type="dcterms:W3CDTF">2006-05-18T06:41:39Z</dcterms:created>
  <dcterms:modified xsi:type="dcterms:W3CDTF">2016-05-03T23:33:00Z</dcterms:modified>
</cp:coreProperties>
</file>